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754E53CC-0F90-44E4-9747-8FC2F96257E9}" xr6:coauthVersionLast="47" xr6:coauthVersionMax="47" xr10:uidLastSave="{00000000-0000-0000-0000-000000000000}"/>
  <bookViews>
    <workbookView xWindow="4464" yWindow="1260" windowWidth="17280" windowHeight="8880" tabRatio="1000" firstSheet="1" activeTab="14" xr2:uid="{254E1D6F-F301-40FF-816D-E55C5FA3AA21}"/>
  </bookViews>
  <sheets>
    <sheet name="Sheet3" sheetId="14" r:id="rId1"/>
    <sheet name="COMBINED DATA" sheetId="11" r:id="rId2"/>
    <sheet name="RAW DATA --&gt;" sheetId="20" r:id="rId3"/>
    <sheet name="securities" sheetId="5" state="hidden" r:id="rId4"/>
    <sheet name="ALL - prices" sheetId="3" r:id="rId5"/>
    <sheet name="Sheet2" sheetId="12" state="hidden" r:id="rId6"/>
    <sheet name="prices - not start at 2015" sheetId="2" r:id="rId7"/>
    <sheet name="market cap" sheetId="6" state="hidden" r:id="rId8"/>
    <sheet name="price to book" sheetId="7" state="hidden" r:id="rId9"/>
    <sheet name="ROA" sheetId="8" state="hidden" r:id="rId10"/>
    <sheet name="ASSET GROWTH" sheetId="10" state="hidden" r:id="rId11"/>
    <sheet name="MarketCap2" sheetId="15" r:id="rId12"/>
    <sheet name="PB2" sheetId="16" r:id="rId13"/>
    <sheet name="ROA2" sheetId="17" r:id="rId14"/>
    <sheet name="Asset Growth2" sheetId="18" r:id="rId15"/>
  </sheets>
  <definedNames>
    <definedName name="_xlnm._FilterDatabase" localSheetId="4" hidden="1">'ALL - prices'!$B$1:$DY$219</definedName>
    <definedName name="_xlnm._FilterDatabase" localSheetId="14" hidden="1">'Asset Growth2'!$A$1:$AR$224</definedName>
    <definedName name="_xlnm._FilterDatabase" localSheetId="1" hidden="1">'COMBINED DATA'!$A$1:$U$7927</definedName>
    <definedName name="_xlnm._FilterDatabase" localSheetId="7" hidden="1">'market cap'!$A$1:$DQ$219</definedName>
    <definedName name="_xlnm._FilterDatabase" localSheetId="11" hidden="1">MarketCap2!$A$1:$AT$224</definedName>
    <definedName name="_xlnm._FilterDatabase" localSheetId="12" hidden="1">'PB2'!$A$1:$AR$224</definedName>
    <definedName name="_xlnm._FilterDatabase" localSheetId="8" hidden="1">'price to book'!$A$1:$AO$219</definedName>
    <definedName name="_xlnm._FilterDatabase" localSheetId="6" hidden="1">'prices - not start at 2015'!$B$1:$DX$62</definedName>
    <definedName name="_xlnm._FilterDatabase" localSheetId="9" hidden="1">ROA!$A$1:$AP$219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1" l="1"/>
  <c r="D42" i="11" l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2388" i="11"/>
  <c r="B2389" i="11"/>
  <c r="B2390" i="11"/>
  <c r="B2391" i="11"/>
  <c r="B2392" i="11"/>
  <c r="B2393" i="11"/>
  <c r="B2394" i="11"/>
  <c r="B2395" i="11"/>
  <c r="B2396" i="11"/>
  <c r="B2397" i="11"/>
  <c r="B2398" i="11"/>
  <c r="B2399" i="11"/>
  <c r="B2400" i="11"/>
  <c r="B2401" i="11"/>
  <c r="B2402" i="11"/>
  <c r="B2403" i="11"/>
  <c r="B2404" i="11"/>
  <c r="B2405" i="11"/>
  <c r="B2406" i="11"/>
  <c r="B2407" i="11"/>
  <c r="B2408" i="11"/>
  <c r="B2409" i="11"/>
  <c r="B2410" i="11"/>
  <c r="B2411" i="11"/>
  <c r="B2412" i="11"/>
  <c r="B2413" i="11"/>
  <c r="B2414" i="11"/>
  <c r="B2415" i="11"/>
  <c r="B2416" i="11"/>
  <c r="B2417" i="11"/>
  <c r="B2418" i="11"/>
  <c r="B2419" i="11"/>
  <c r="B2420" i="11"/>
  <c r="B2421" i="11"/>
  <c r="B2422" i="11"/>
  <c r="B2423" i="11"/>
  <c r="B2424" i="11"/>
  <c r="B2425" i="11"/>
  <c r="B2426" i="11"/>
  <c r="B2427" i="11"/>
  <c r="B2428" i="11"/>
  <c r="B2429" i="11"/>
  <c r="B2430" i="11"/>
  <c r="B2431" i="11"/>
  <c r="B2432" i="11"/>
  <c r="B2433" i="11"/>
  <c r="B2434" i="11"/>
  <c r="B2435" i="11"/>
  <c r="B2436" i="11"/>
  <c r="B2437" i="11"/>
  <c r="B2438" i="11"/>
  <c r="B2439" i="11"/>
  <c r="B2440" i="11"/>
  <c r="B2441" i="11"/>
  <c r="B2442" i="11"/>
  <c r="B2443" i="11"/>
  <c r="B2444" i="11"/>
  <c r="B2445" i="11"/>
  <c r="B2446" i="11"/>
  <c r="B2447" i="11"/>
  <c r="B2448" i="11"/>
  <c r="B2449" i="11"/>
  <c r="B2450" i="11"/>
  <c r="B2451" i="11"/>
  <c r="B2452" i="11"/>
  <c r="B2453" i="11"/>
  <c r="B2454" i="11"/>
  <c r="B2455" i="11"/>
  <c r="B2456" i="11"/>
  <c r="B2457" i="11"/>
  <c r="B2458" i="11"/>
  <c r="B2459" i="11"/>
  <c r="B2460" i="11"/>
  <c r="B2461" i="11"/>
  <c r="B2462" i="11"/>
  <c r="B2463" i="11"/>
  <c r="B2464" i="11"/>
  <c r="B2465" i="11"/>
  <c r="B2466" i="11"/>
  <c r="B2467" i="11"/>
  <c r="B2468" i="11"/>
  <c r="B2469" i="11"/>
  <c r="B2470" i="11"/>
  <c r="B2471" i="11"/>
  <c r="B2472" i="11"/>
  <c r="B2473" i="11"/>
  <c r="B2474" i="11"/>
  <c r="B2475" i="11"/>
  <c r="B2476" i="11"/>
  <c r="B2477" i="11"/>
  <c r="B2478" i="11"/>
  <c r="B2479" i="11"/>
  <c r="B2480" i="11"/>
  <c r="B2481" i="11"/>
  <c r="B2482" i="11"/>
  <c r="B2483" i="11"/>
  <c r="B2484" i="11"/>
  <c r="B2485" i="11"/>
  <c r="B2486" i="11"/>
  <c r="B2487" i="11"/>
  <c r="B2488" i="11"/>
  <c r="B2489" i="11"/>
  <c r="B2490" i="11"/>
  <c r="B2491" i="11"/>
  <c r="B2492" i="11"/>
  <c r="B2493" i="11"/>
  <c r="B2494" i="11"/>
  <c r="B2495" i="11"/>
  <c r="B2496" i="11"/>
  <c r="B2497" i="11"/>
  <c r="B2498" i="11"/>
  <c r="B2499" i="11"/>
  <c r="B2500" i="11"/>
  <c r="B2501" i="11"/>
  <c r="B2502" i="11"/>
  <c r="B2503" i="11"/>
  <c r="B2504" i="11"/>
  <c r="B2505" i="11"/>
  <c r="B2506" i="11"/>
  <c r="B2507" i="11"/>
  <c r="B2508" i="11"/>
  <c r="B2509" i="11"/>
  <c r="B2510" i="11"/>
  <c r="B2511" i="11"/>
  <c r="B2512" i="11"/>
  <c r="B2513" i="11"/>
  <c r="B2514" i="11"/>
  <c r="B2515" i="11"/>
  <c r="B2516" i="11"/>
  <c r="B2517" i="11"/>
  <c r="B2518" i="11"/>
  <c r="B2519" i="11"/>
  <c r="B2520" i="11"/>
  <c r="B2521" i="11"/>
  <c r="B2522" i="11"/>
  <c r="B2523" i="11"/>
  <c r="B2524" i="11"/>
  <c r="B2525" i="11"/>
  <c r="B2526" i="11"/>
  <c r="B2527" i="11"/>
  <c r="B2528" i="11"/>
  <c r="B2529" i="11"/>
  <c r="B2530" i="11"/>
  <c r="B2531" i="11"/>
  <c r="B2532" i="11"/>
  <c r="B2533" i="11"/>
  <c r="B2534" i="11"/>
  <c r="B2535" i="11"/>
  <c r="B2536" i="11"/>
  <c r="B2537" i="11"/>
  <c r="B2538" i="11"/>
  <c r="B2539" i="11"/>
  <c r="B2540" i="11"/>
  <c r="B2541" i="11"/>
  <c r="B2542" i="11"/>
  <c r="B2543" i="11"/>
  <c r="B2544" i="11"/>
  <c r="B2545" i="11"/>
  <c r="B2546" i="11"/>
  <c r="B2547" i="11"/>
  <c r="B2548" i="11"/>
  <c r="B2549" i="11"/>
  <c r="B2550" i="11"/>
  <c r="B2551" i="11"/>
  <c r="B2552" i="11"/>
  <c r="B2553" i="11"/>
  <c r="B2554" i="11"/>
  <c r="B2555" i="11"/>
  <c r="B2556" i="11"/>
  <c r="B2557" i="11"/>
  <c r="B2558" i="11"/>
  <c r="B2559" i="11"/>
  <c r="B2560" i="11"/>
  <c r="B2561" i="11"/>
  <c r="B2562" i="11"/>
  <c r="B2563" i="11"/>
  <c r="B2564" i="11"/>
  <c r="B2565" i="11"/>
  <c r="B2566" i="11"/>
  <c r="B2567" i="11"/>
  <c r="B2568" i="11"/>
  <c r="B2569" i="11"/>
  <c r="B2570" i="11"/>
  <c r="B2571" i="11"/>
  <c r="B2572" i="11"/>
  <c r="B2573" i="11"/>
  <c r="B2574" i="11"/>
  <c r="B2575" i="11"/>
  <c r="B2576" i="11"/>
  <c r="B2577" i="11"/>
  <c r="B2578" i="11"/>
  <c r="B2579" i="11"/>
  <c r="B2580" i="11"/>
  <c r="B2581" i="11"/>
  <c r="B2582" i="11"/>
  <c r="B2583" i="11"/>
  <c r="B2584" i="11"/>
  <c r="B2585" i="11"/>
  <c r="B2586" i="11"/>
  <c r="B2587" i="11"/>
  <c r="B2588" i="11"/>
  <c r="B2589" i="11"/>
  <c r="B2590" i="11"/>
  <c r="B2591" i="11"/>
  <c r="B2592" i="11"/>
  <c r="B2593" i="11"/>
  <c r="B2594" i="11"/>
  <c r="B2595" i="11"/>
  <c r="B2596" i="11"/>
  <c r="B2597" i="11"/>
  <c r="B2598" i="11"/>
  <c r="B2599" i="11"/>
  <c r="B2600" i="11"/>
  <c r="B2601" i="11"/>
  <c r="B2602" i="11"/>
  <c r="B2603" i="11"/>
  <c r="B2604" i="11"/>
  <c r="B2605" i="11"/>
  <c r="B2606" i="11"/>
  <c r="B2607" i="11"/>
  <c r="B2608" i="11"/>
  <c r="B2609" i="11"/>
  <c r="B2610" i="11"/>
  <c r="B2611" i="11"/>
  <c r="B2612" i="11"/>
  <c r="B2613" i="11"/>
  <c r="B2614" i="11"/>
  <c r="B2615" i="11"/>
  <c r="B2616" i="11"/>
  <c r="B2617" i="11"/>
  <c r="B2618" i="11"/>
  <c r="B2619" i="11"/>
  <c r="B2620" i="11"/>
  <c r="B2621" i="11"/>
  <c r="B2622" i="11"/>
  <c r="B2623" i="11"/>
  <c r="B2624" i="11"/>
  <c r="B2625" i="11"/>
  <c r="B2626" i="11"/>
  <c r="B2627" i="11"/>
  <c r="B2628" i="11"/>
  <c r="B2629" i="11"/>
  <c r="B2630" i="11"/>
  <c r="B2631" i="11"/>
  <c r="B2632" i="11"/>
  <c r="B2633" i="11"/>
  <c r="B2634" i="11"/>
  <c r="B2635" i="11"/>
  <c r="B2636" i="11"/>
  <c r="B2637" i="11"/>
  <c r="B2638" i="11"/>
  <c r="B2639" i="11"/>
  <c r="B2640" i="11"/>
  <c r="B2641" i="11"/>
  <c r="B2642" i="11"/>
  <c r="B2643" i="11"/>
  <c r="B2644" i="11"/>
  <c r="B2645" i="11"/>
  <c r="B2646" i="11"/>
  <c r="B2647" i="11"/>
  <c r="B2648" i="11"/>
  <c r="B2649" i="11"/>
  <c r="B2650" i="11"/>
  <c r="B2651" i="11"/>
  <c r="B2652" i="11"/>
  <c r="B2653" i="11"/>
  <c r="B2654" i="11"/>
  <c r="B2655" i="11"/>
  <c r="B2656" i="11"/>
  <c r="B2657" i="11"/>
  <c r="B2658" i="11"/>
  <c r="B2659" i="11"/>
  <c r="B2660" i="11"/>
  <c r="B2661" i="11"/>
  <c r="B2662" i="11"/>
  <c r="B2663" i="11"/>
  <c r="B2664" i="11"/>
  <c r="B2665" i="11"/>
  <c r="B2666" i="11"/>
  <c r="B2667" i="11"/>
  <c r="B2668" i="11"/>
  <c r="B2669" i="11"/>
  <c r="B2670" i="11"/>
  <c r="B2671" i="11"/>
  <c r="B2672" i="11"/>
  <c r="B2673" i="11"/>
  <c r="B2674" i="11"/>
  <c r="B2675" i="11"/>
  <c r="B2676" i="11"/>
  <c r="B2677" i="11"/>
  <c r="B2678" i="11"/>
  <c r="B2679" i="11"/>
  <c r="B2680" i="11"/>
  <c r="B2681" i="11"/>
  <c r="B2682" i="11"/>
  <c r="B2683" i="11"/>
  <c r="B2684" i="11"/>
  <c r="B2685" i="11"/>
  <c r="B2686" i="11"/>
  <c r="B2687" i="11"/>
  <c r="B2688" i="11"/>
  <c r="B2689" i="11"/>
  <c r="B2690" i="11"/>
  <c r="B2691" i="11"/>
  <c r="B2692" i="11"/>
  <c r="B2693" i="11"/>
  <c r="B2694" i="11"/>
  <c r="B2695" i="11"/>
  <c r="B2696" i="11"/>
  <c r="B2697" i="11"/>
  <c r="B2698" i="11"/>
  <c r="B2699" i="11"/>
  <c r="B2700" i="11"/>
  <c r="B2701" i="11"/>
  <c r="B2702" i="11"/>
  <c r="B2703" i="11"/>
  <c r="B2704" i="11"/>
  <c r="B2705" i="11"/>
  <c r="B2706" i="11"/>
  <c r="B2707" i="11"/>
  <c r="B2708" i="11"/>
  <c r="B2709" i="11"/>
  <c r="B2710" i="11"/>
  <c r="B2711" i="11"/>
  <c r="B2712" i="11"/>
  <c r="B2713" i="11"/>
  <c r="B2714" i="11"/>
  <c r="B2715" i="11"/>
  <c r="B2716" i="11"/>
  <c r="B2717" i="11"/>
  <c r="B2718" i="11"/>
  <c r="B2719" i="11"/>
  <c r="B2720" i="11"/>
  <c r="B2721" i="11"/>
  <c r="B2722" i="11"/>
  <c r="B2723" i="11"/>
  <c r="B2724" i="11"/>
  <c r="B2725" i="11"/>
  <c r="B2726" i="11"/>
  <c r="B2727" i="11"/>
  <c r="B2728" i="11"/>
  <c r="B2729" i="11"/>
  <c r="B2730" i="11"/>
  <c r="B2731" i="11"/>
  <c r="B2732" i="11"/>
  <c r="B2733" i="11"/>
  <c r="B2734" i="11"/>
  <c r="B2735" i="11"/>
  <c r="B2736" i="11"/>
  <c r="B2737" i="11"/>
  <c r="B2738" i="11"/>
  <c r="B2739" i="11"/>
  <c r="B2740" i="11"/>
  <c r="B2741" i="11"/>
  <c r="B2742" i="11"/>
  <c r="B2743" i="11"/>
  <c r="B2744" i="11"/>
  <c r="B2745" i="11"/>
  <c r="B2746" i="11"/>
  <c r="B2747" i="11"/>
  <c r="B2748" i="11"/>
  <c r="B2749" i="11"/>
  <c r="B2750" i="11"/>
  <c r="B2751" i="11"/>
  <c r="B2752" i="11"/>
  <c r="B2753" i="11"/>
  <c r="B2754" i="11"/>
  <c r="B2755" i="11"/>
  <c r="B2756" i="11"/>
  <c r="B2757" i="11"/>
  <c r="B2758" i="11"/>
  <c r="B2759" i="11"/>
  <c r="B2760" i="11"/>
  <c r="B2761" i="11"/>
  <c r="B2762" i="11"/>
  <c r="B2763" i="11"/>
  <c r="B2764" i="11"/>
  <c r="B2765" i="11"/>
  <c r="B2766" i="11"/>
  <c r="B2767" i="11"/>
  <c r="B2768" i="11"/>
  <c r="B2769" i="11"/>
  <c r="B2770" i="11"/>
  <c r="B2771" i="11"/>
  <c r="B2772" i="11"/>
  <c r="B2773" i="11"/>
  <c r="B2774" i="11"/>
  <c r="B2775" i="11"/>
  <c r="B2776" i="11"/>
  <c r="B2777" i="11"/>
  <c r="B2778" i="11"/>
  <c r="B2779" i="11"/>
  <c r="B2780" i="11"/>
  <c r="B2781" i="11"/>
  <c r="B2782" i="11"/>
  <c r="B2783" i="11"/>
  <c r="B2784" i="11"/>
  <c r="B2785" i="11"/>
  <c r="B2786" i="11"/>
  <c r="B2787" i="11"/>
  <c r="B2788" i="11"/>
  <c r="B2789" i="11"/>
  <c r="B2790" i="11"/>
  <c r="B2791" i="11"/>
  <c r="B2792" i="11"/>
  <c r="B2793" i="11"/>
  <c r="B2794" i="11"/>
  <c r="B2795" i="11"/>
  <c r="B2796" i="11"/>
  <c r="B2797" i="11"/>
  <c r="B2798" i="11"/>
  <c r="B2799" i="11"/>
  <c r="B2800" i="11"/>
  <c r="B2801" i="11"/>
  <c r="B2802" i="11"/>
  <c r="B2803" i="11"/>
  <c r="B2804" i="11"/>
  <c r="B2805" i="11"/>
  <c r="B2806" i="11"/>
  <c r="B2807" i="11"/>
  <c r="B2808" i="11"/>
  <c r="B2809" i="11"/>
  <c r="B2810" i="11"/>
  <c r="B2811" i="11"/>
  <c r="B2812" i="11"/>
  <c r="B2813" i="11"/>
  <c r="B2814" i="11"/>
  <c r="B2815" i="11"/>
  <c r="B2816" i="11"/>
  <c r="B2817" i="11"/>
  <c r="B2818" i="11"/>
  <c r="B2819" i="11"/>
  <c r="B2820" i="11"/>
  <c r="B2821" i="11"/>
  <c r="B2822" i="11"/>
  <c r="B2823" i="11"/>
  <c r="B2824" i="11"/>
  <c r="B2825" i="11"/>
  <c r="B2826" i="11"/>
  <c r="B2827" i="11"/>
  <c r="B2828" i="11"/>
  <c r="B2829" i="11"/>
  <c r="B2830" i="11"/>
  <c r="B2831" i="11"/>
  <c r="B2832" i="11"/>
  <c r="B2833" i="11"/>
  <c r="B2834" i="11"/>
  <c r="B2835" i="11"/>
  <c r="B2836" i="11"/>
  <c r="B2837" i="11"/>
  <c r="B2838" i="11"/>
  <c r="B2839" i="11"/>
  <c r="B2840" i="11"/>
  <c r="B2841" i="11"/>
  <c r="B2842" i="11"/>
  <c r="B2843" i="11"/>
  <c r="B2844" i="11"/>
  <c r="B2845" i="11"/>
  <c r="B2846" i="11"/>
  <c r="B2847" i="11"/>
  <c r="B2848" i="11"/>
  <c r="B2849" i="11"/>
  <c r="B2850" i="11"/>
  <c r="B2851" i="11"/>
  <c r="B2852" i="11"/>
  <c r="B2853" i="11"/>
  <c r="B2854" i="11"/>
  <c r="B2855" i="11"/>
  <c r="B2856" i="11"/>
  <c r="B2857" i="11"/>
  <c r="B2858" i="11"/>
  <c r="B2859" i="11"/>
  <c r="B2860" i="11"/>
  <c r="B2861" i="11"/>
  <c r="B2862" i="11"/>
  <c r="B2863" i="11"/>
  <c r="B2864" i="11"/>
  <c r="B2865" i="11"/>
  <c r="B2866" i="11"/>
  <c r="B2867" i="11"/>
  <c r="B2868" i="11"/>
  <c r="B2869" i="11"/>
  <c r="B2870" i="11"/>
  <c r="B2871" i="11"/>
  <c r="B2872" i="11"/>
  <c r="B2873" i="11"/>
  <c r="B2874" i="11"/>
  <c r="B2875" i="11"/>
  <c r="B2876" i="11"/>
  <c r="B2877" i="11"/>
  <c r="B2878" i="11"/>
  <c r="B2879" i="11"/>
  <c r="B2880" i="11"/>
  <c r="B2881" i="11"/>
  <c r="B2882" i="11"/>
  <c r="B2883" i="11"/>
  <c r="B2884" i="11"/>
  <c r="B2885" i="11"/>
  <c r="B2886" i="11"/>
  <c r="B2887" i="11"/>
  <c r="B2888" i="11"/>
  <c r="B2889" i="11"/>
  <c r="B2890" i="11"/>
  <c r="B2891" i="11"/>
  <c r="B2892" i="11"/>
  <c r="B2893" i="11"/>
  <c r="B2894" i="11"/>
  <c r="B2895" i="11"/>
  <c r="B2896" i="11"/>
  <c r="B2897" i="11"/>
  <c r="B2898" i="11"/>
  <c r="B2899" i="11"/>
  <c r="B2900" i="11"/>
  <c r="B2901" i="11"/>
  <c r="B2902" i="11"/>
  <c r="B2903" i="11"/>
  <c r="B2904" i="11"/>
  <c r="B2905" i="11"/>
  <c r="B2906" i="11"/>
  <c r="B2907" i="11"/>
  <c r="B2908" i="11"/>
  <c r="B2909" i="11"/>
  <c r="B2910" i="11"/>
  <c r="B2911" i="11"/>
  <c r="B2912" i="11"/>
  <c r="B2913" i="11"/>
  <c r="B2914" i="11"/>
  <c r="B2915" i="11"/>
  <c r="B2916" i="11"/>
  <c r="B2917" i="11"/>
  <c r="B2918" i="11"/>
  <c r="B2919" i="11"/>
  <c r="B2920" i="11"/>
  <c r="B2921" i="11"/>
  <c r="B2922" i="11"/>
  <c r="B2923" i="11"/>
  <c r="B2924" i="11"/>
  <c r="B2925" i="11"/>
  <c r="B2926" i="11"/>
  <c r="B2927" i="11"/>
  <c r="B2928" i="11"/>
  <c r="B2929" i="11"/>
  <c r="B2930" i="11"/>
  <c r="B2931" i="11"/>
  <c r="B2932" i="11"/>
  <c r="B2933" i="11"/>
  <c r="B2934" i="11"/>
  <c r="B2935" i="11"/>
  <c r="B2936" i="11"/>
  <c r="B2937" i="11"/>
  <c r="B2938" i="11"/>
  <c r="B2939" i="11"/>
  <c r="B2940" i="11"/>
  <c r="B2941" i="11"/>
  <c r="B2942" i="11"/>
  <c r="B2943" i="11"/>
  <c r="B2944" i="11"/>
  <c r="B2945" i="11"/>
  <c r="B2946" i="11"/>
  <c r="B2947" i="11"/>
  <c r="B2948" i="11"/>
  <c r="B2949" i="11"/>
  <c r="B2950" i="11"/>
  <c r="B2951" i="11"/>
  <c r="B2952" i="11"/>
  <c r="B2953" i="11"/>
  <c r="B2954" i="11"/>
  <c r="B2955" i="11"/>
  <c r="B2956" i="11"/>
  <c r="B2957" i="11"/>
  <c r="B2958" i="11"/>
  <c r="B2959" i="11"/>
  <c r="B2960" i="11"/>
  <c r="B2961" i="11"/>
  <c r="B2962" i="11"/>
  <c r="B2963" i="11"/>
  <c r="B2964" i="11"/>
  <c r="B2965" i="11"/>
  <c r="B2966" i="11"/>
  <c r="B2967" i="11"/>
  <c r="B2968" i="11"/>
  <c r="B2969" i="11"/>
  <c r="B2970" i="11"/>
  <c r="B2971" i="11"/>
  <c r="B2972" i="11"/>
  <c r="B2973" i="11"/>
  <c r="B2974" i="11"/>
  <c r="B2975" i="11"/>
  <c r="B2976" i="11"/>
  <c r="B2977" i="11"/>
  <c r="B2978" i="11"/>
  <c r="B2979" i="11"/>
  <c r="B2980" i="11"/>
  <c r="B2981" i="11"/>
  <c r="B2982" i="11"/>
  <c r="B2983" i="11"/>
  <c r="B2984" i="11"/>
  <c r="B2985" i="11"/>
  <c r="B2986" i="11"/>
  <c r="B2987" i="11"/>
  <c r="B2988" i="11"/>
  <c r="B2989" i="11"/>
  <c r="B2990" i="11"/>
  <c r="B2991" i="11"/>
  <c r="B2992" i="11"/>
  <c r="B2993" i="11"/>
  <c r="B2994" i="11"/>
  <c r="B2995" i="11"/>
  <c r="B2996" i="11"/>
  <c r="B2997" i="11"/>
  <c r="B2998" i="11"/>
  <c r="B2999" i="11"/>
  <c r="B3000" i="11"/>
  <c r="B3001" i="11"/>
  <c r="B3002" i="11"/>
  <c r="B3003" i="11"/>
  <c r="B3004" i="11"/>
  <c r="B3005" i="11"/>
  <c r="B3006" i="11"/>
  <c r="B3007" i="11"/>
  <c r="B3008" i="11"/>
  <c r="B3009" i="11"/>
  <c r="B3010" i="11"/>
  <c r="B3011" i="11"/>
  <c r="B3012" i="11"/>
  <c r="B3013" i="11"/>
  <c r="B3014" i="11"/>
  <c r="B3015" i="11"/>
  <c r="B3016" i="11"/>
  <c r="B3017" i="11"/>
  <c r="B3018" i="11"/>
  <c r="B3019" i="11"/>
  <c r="B3020" i="11"/>
  <c r="B3021" i="11"/>
  <c r="B3022" i="11"/>
  <c r="B3023" i="11"/>
  <c r="B3024" i="11"/>
  <c r="B3025" i="11"/>
  <c r="B3026" i="11"/>
  <c r="B3027" i="11"/>
  <c r="B3028" i="11"/>
  <c r="B3029" i="11"/>
  <c r="B3030" i="11"/>
  <c r="B3031" i="11"/>
  <c r="B3032" i="11"/>
  <c r="B3033" i="11"/>
  <c r="B3034" i="11"/>
  <c r="B3035" i="11"/>
  <c r="B3036" i="11"/>
  <c r="B3037" i="11"/>
  <c r="B3038" i="11"/>
  <c r="B3039" i="11"/>
  <c r="B3040" i="11"/>
  <c r="B3041" i="11"/>
  <c r="B3042" i="11"/>
  <c r="B3043" i="11"/>
  <c r="B3044" i="11"/>
  <c r="B3045" i="11"/>
  <c r="B3046" i="11"/>
  <c r="B3047" i="11"/>
  <c r="B3048" i="11"/>
  <c r="B3049" i="11"/>
  <c r="B3050" i="11"/>
  <c r="B3051" i="11"/>
  <c r="B3052" i="11"/>
  <c r="B3053" i="11"/>
  <c r="B3054" i="11"/>
  <c r="B3055" i="11"/>
  <c r="B3056" i="11"/>
  <c r="B3057" i="11"/>
  <c r="B3058" i="11"/>
  <c r="B3059" i="11"/>
  <c r="B3060" i="11"/>
  <c r="B3061" i="11"/>
  <c r="B3062" i="11"/>
  <c r="B3063" i="11"/>
  <c r="B3064" i="11"/>
  <c r="B3065" i="11"/>
  <c r="B3066" i="11"/>
  <c r="B3067" i="11"/>
  <c r="B3068" i="11"/>
  <c r="B3069" i="11"/>
  <c r="B3070" i="11"/>
  <c r="B3071" i="11"/>
  <c r="B3072" i="11"/>
  <c r="B3073" i="11"/>
  <c r="B3074" i="11"/>
  <c r="B3075" i="11"/>
  <c r="B3076" i="11"/>
  <c r="B3077" i="11"/>
  <c r="B3078" i="11"/>
  <c r="B3079" i="11"/>
  <c r="B3080" i="11"/>
  <c r="B3081" i="11"/>
  <c r="B3082" i="11"/>
  <c r="B3083" i="11"/>
  <c r="B3084" i="11"/>
  <c r="B3085" i="11"/>
  <c r="B3086" i="11"/>
  <c r="B3087" i="11"/>
  <c r="B3088" i="11"/>
  <c r="B3089" i="11"/>
  <c r="B3090" i="11"/>
  <c r="B3091" i="11"/>
  <c r="B3092" i="11"/>
  <c r="B3093" i="11"/>
  <c r="B3094" i="11"/>
  <c r="B3095" i="11"/>
  <c r="B3096" i="11"/>
  <c r="B3097" i="11"/>
  <c r="B3098" i="11"/>
  <c r="B3099" i="11"/>
  <c r="B3100" i="11"/>
  <c r="B3101" i="11"/>
  <c r="B3102" i="11"/>
  <c r="B3103" i="11"/>
  <c r="B3104" i="11"/>
  <c r="B3105" i="11"/>
  <c r="B3106" i="11"/>
  <c r="B3107" i="11"/>
  <c r="B3108" i="11"/>
  <c r="B3109" i="11"/>
  <c r="B3110" i="11"/>
  <c r="B3111" i="11"/>
  <c r="B3112" i="11"/>
  <c r="B3113" i="11"/>
  <c r="B3114" i="11"/>
  <c r="B3115" i="11"/>
  <c r="B3116" i="11"/>
  <c r="B3117" i="11"/>
  <c r="B3118" i="11"/>
  <c r="B3119" i="11"/>
  <c r="B3120" i="11"/>
  <c r="B3121" i="11"/>
  <c r="B3122" i="11"/>
  <c r="B3123" i="11"/>
  <c r="B3124" i="11"/>
  <c r="B3125" i="11"/>
  <c r="B3126" i="11"/>
  <c r="B3127" i="11"/>
  <c r="B3128" i="11"/>
  <c r="B3129" i="11"/>
  <c r="B3130" i="11"/>
  <c r="B3131" i="11"/>
  <c r="B3132" i="11"/>
  <c r="B3133" i="11"/>
  <c r="B3134" i="11"/>
  <c r="B3135" i="11"/>
  <c r="B3136" i="11"/>
  <c r="B3137" i="11"/>
  <c r="B3138" i="11"/>
  <c r="B3139" i="11"/>
  <c r="B3140" i="11"/>
  <c r="B3141" i="11"/>
  <c r="B3142" i="11"/>
  <c r="B3143" i="11"/>
  <c r="B3144" i="11"/>
  <c r="B3145" i="11"/>
  <c r="B3146" i="11"/>
  <c r="B3147" i="11"/>
  <c r="B3148" i="11"/>
  <c r="B3149" i="11"/>
  <c r="B3150" i="11"/>
  <c r="B3151" i="11"/>
  <c r="B3152" i="11"/>
  <c r="B3153" i="11"/>
  <c r="B3154" i="11"/>
  <c r="B3155" i="11"/>
  <c r="B3156" i="11"/>
  <c r="B3157" i="11"/>
  <c r="B3158" i="11"/>
  <c r="B3159" i="11"/>
  <c r="B3160" i="11"/>
  <c r="B3161" i="11"/>
  <c r="B3162" i="11"/>
  <c r="B3163" i="11"/>
  <c r="B3164" i="11"/>
  <c r="B3165" i="11"/>
  <c r="B3166" i="11"/>
  <c r="B3167" i="11"/>
  <c r="B3168" i="11"/>
  <c r="B3169" i="11"/>
  <c r="B3170" i="11"/>
  <c r="B3171" i="11"/>
  <c r="B3172" i="11"/>
  <c r="B3173" i="11"/>
  <c r="B3174" i="11"/>
  <c r="B3175" i="11"/>
  <c r="B3176" i="11"/>
  <c r="B3177" i="11"/>
  <c r="B3178" i="11"/>
  <c r="B3179" i="11"/>
  <c r="B3180" i="11"/>
  <c r="B3181" i="11"/>
  <c r="B3182" i="11"/>
  <c r="B3183" i="11"/>
  <c r="B3184" i="11"/>
  <c r="B3185" i="11"/>
  <c r="B3186" i="11"/>
  <c r="B3187" i="11"/>
  <c r="B3188" i="11"/>
  <c r="B3189" i="11"/>
  <c r="B3190" i="11"/>
  <c r="B3191" i="11"/>
  <c r="B3192" i="11"/>
  <c r="B3193" i="11"/>
  <c r="B3194" i="11"/>
  <c r="B3195" i="11"/>
  <c r="B3196" i="11"/>
  <c r="B3197" i="11"/>
  <c r="B3198" i="11"/>
  <c r="B3199" i="11"/>
  <c r="B3200" i="11"/>
  <c r="B3201" i="11"/>
  <c r="B3202" i="11"/>
  <c r="B3203" i="11"/>
  <c r="B3204" i="11"/>
  <c r="B3205" i="11"/>
  <c r="B3206" i="11"/>
  <c r="B3207" i="11"/>
  <c r="B3208" i="11"/>
  <c r="B3209" i="11"/>
  <c r="B3210" i="11"/>
  <c r="B3211" i="11"/>
  <c r="B3212" i="11"/>
  <c r="B3213" i="11"/>
  <c r="B3214" i="11"/>
  <c r="B3215" i="11"/>
  <c r="B3216" i="11"/>
  <c r="B3217" i="11"/>
  <c r="B3218" i="11"/>
  <c r="B3219" i="11"/>
  <c r="B3220" i="11"/>
  <c r="B3221" i="11"/>
  <c r="B3222" i="11"/>
  <c r="B3223" i="11"/>
  <c r="B3224" i="11"/>
  <c r="B3225" i="11"/>
  <c r="B3226" i="11"/>
  <c r="B3227" i="11"/>
  <c r="B3228" i="11"/>
  <c r="B3229" i="11"/>
  <c r="B3230" i="11"/>
  <c r="B3231" i="11"/>
  <c r="B3232" i="11"/>
  <c r="B3233" i="11"/>
  <c r="B3234" i="11"/>
  <c r="B3235" i="11"/>
  <c r="B3236" i="11"/>
  <c r="B3237" i="11"/>
  <c r="B3238" i="11"/>
  <c r="B3239" i="11"/>
  <c r="B3240" i="11"/>
  <c r="B3241" i="11"/>
  <c r="B3242" i="11"/>
  <c r="B3243" i="11"/>
  <c r="B3244" i="11"/>
  <c r="B3245" i="11"/>
  <c r="B3246" i="11"/>
  <c r="B3247" i="11"/>
  <c r="B3248" i="11"/>
  <c r="B3249" i="11"/>
  <c r="B3250" i="11"/>
  <c r="B3251" i="11"/>
  <c r="B3252" i="11"/>
  <c r="B3253" i="11"/>
  <c r="B3254" i="11"/>
  <c r="B3255" i="11"/>
  <c r="B3256" i="11"/>
  <c r="B3257" i="11"/>
  <c r="B3258" i="11"/>
  <c r="B3259" i="11"/>
  <c r="B3260" i="11"/>
  <c r="B3261" i="11"/>
  <c r="B3262" i="11"/>
  <c r="B3263" i="11"/>
  <c r="B3264" i="11"/>
  <c r="B3265" i="11"/>
  <c r="B3266" i="11"/>
  <c r="B3267" i="11"/>
  <c r="B3268" i="11"/>
  <c r="B3269" i="11"/>
  <c r="B3270" i="11"/>
  <c r="B3271" i="11"/>
  <c r="B3272" i="11"/>
  <c r="B3273" i="11"/>
  <c r="B3274" i="11"/>
  <c r="B3275" i="11"/>
  <c r="B3276" i="11"/>
  <c r="B3277" i="11"/>
  <c r="B3278" i="11"/>
  <c r="B3279" i="11"/>
  <c r="B3280" i="11"/>
  <c r="B3281" i="11"/>
  <c r="B3282" i="11"/>
  <c r="B3283" i="11"/>
  <c r="B3284" i="11"/>
  <c r="B3285" i="11"/>
  <c r="B3286" i="11"/>
  <c r="B3287" i="11"/>
  <c r="B3288" i="11"/>
  <c r="B3289" i="11"/>
  <c r="B3290" i="11"/>
  <c r="B3291" i="11"/>
  <c r="B3292" i="11"/>
  <c r="B3293" i="11"/>
  <c r="B3294" i="11"/>
  <c r="B3295" i="11"/>
  <c r="B3296" i="11"/>
  <c r="B3297" i="11"/>
  <c r="B3298" i="11"/>
  <c r="B3299" i="11"/>
  <c r="B3300" i="11"/>
  <c r="B3301" i="11"/>
  <c r="B3302" i="11"/>
  <c r="B3303" i="11"/>
  <c r="B3304" i="11"/>
  <c r="B3305" i="11"/>
  <c r="B3306" i="11"/>
  <c r="B3307" i="11"/>
  <c r="B3308" i="11"/>
  <c r="B3309" i="11"/>
  <c r="B3310" i="11"/>
  <c r="B3311" i="11"/>
  <c r="B3312" i="11"/>
  <c r="B3313" i="11"/>
  <c r="B3314" i="11"/>
  <c r="B3315" i="11"/>
  <c r="B3316" i="11"/>
  <c r="B3317" i="11"/>
  <c r="B3318" i="11"/>
  <c r="B3319" i="11"/>
  <c r="B3320" i="11"/>
  <c r="B3321" i="11"/>
  <c r="B3322" i="11"/>
  <c r="B3323" i="11"/>
  <c r="B3324" i="11"/>
  <c r="B3325" i="11"/>
  <c r="B3326" i="11"/>
  <c r="B3327" i="11"/>
  <c r="B3328" i="11"/>
  <c r="B3329" i="11"/>
  <c r="B3330" i="11"/>
  <c r="B3331" i="11"/>
  <c r="B3332" i="11"/>
  <c r="B3333" i="11"/>
  <c r="B3334" i="11"/>
  <c r="B3335" i="11"/>
  <c r="B3336" i="11"/>
  <c r="B3337" i="11"/>
  <c r="B3338" i="11"/>
  <c r="B3339" i="11"/>
  <c r="B3340" i="11"/>
  <c r="B3341" i="11"/>
  <c r="B3342" i="11"/>
  <c r="B3343" i="11"/>
  <c r="B3344" i="11"/>
  <c r="B3345" i="11"/>
  <c r="B3346" i="11"/>
  <c r="B3347" i="11"/>
  <c r="B3348" i="11"/>
  <c r="B3349" i="11"/>
  <c r="B3350" i="11"/>
  <c r="B3351" i="11"/>
  <c r="B3352" i="11"/>
  <c r="B3353" i="11"/>
  <c r="B3354" i="11"/>
  <c r="B3355" i="11"/>
  <c r="B3356" i="11"/>
  <c r="B3357" i="11"/>
  <c r="B3358" i="11"/>
  <c r="B3359" i="11"/>
  <c r="B3360" i="11"/>
  <c r="B3361" i="11"/>
  <c r="B3362" i="11"/>
  <c r="B3363" i="11"/>
  <c r="B3364" i="11"/>
  <c r="B3365" i="11"/>
  <c r="B3366" i="11"/>
  <c r="B3367" i="11"/>
  <c r="B3368" i="11"/>
  <c r="B3369" i="11"/>
  <c r="B3370" i="11"/>
  <c r="B3371" i="11"/>
  <c r="B3372" i="11"/>
  <c r="B3373" i="11"/>
  <c r="B3374" i="11"/>
  <c r="B3375" i="11"/>
  <c r="B3376" i="11"/>
  <c r="B3377" i="11"/>
  <c r="B3378" i="11"/>
  <c r="B3379" i="11"/>
  <c r="B3380" i="11"/>
  <c r="B3381" i="11"/>
  <c r="B3382" i="11"/>
  <c r="B3383" i="11"/>
  <c r="B3384" i="11"/>
  <c r="B3385" i="11"/>
  <c r="B3386" i="11"/>
  <c r="B3387" i="11"/>
  <c r="B3388" i="11"/>
  <c r="B3389" i="11"/>
  <c r="B3390" i="11"/>
  <c r="B3391" i="11"/>
  <c r="B3392" i="11"/>
  <c r="B3393" i="11"/>
  <c r="B3394" i="11"/>
  <c r="B3395" i="11"/>
  <c r="B3396" i="11"/>
  <c r="B3397" i="11"/>
  <c r="B3398" i="11"/>
  <c r="B3399" i="11"/>
  <c r="B3400" i="11"/>
  <c r="B3401" i="11"/>
  <c r="B3402" i="11"/>
  <c r="B3403" i="11"/>
  <c r="B3404" i="11"/>
  <c r="B3405" i="11"/>
  <c r="B3406" i="11"/>
  <c r="B3407" i="11"/>
  <c r="B3408" i="11"/>
  <c r="B3409" i="11"/>
  <c r="B3410" i="11"/>
  <c r="B3411" i="11"/>
  <c r="B3412" i="11"/>
  <c r="B3413" i="11"/>
  <c r="B3414" i="11"/>
  <c r="B3415" i="11"/>
  <c r="B3416" i="11"/>
  <c r="B3417" i="11"/>
  <c r="B3418" i="11"/>
  <c r="B3419" i="11"/>
  <c r="B3420" i="11"/>
  <c r="B3421" i="11"/>
  <c r="B3422" i="11"/>
  <c r="B3423" i="11"/>
  <c r="B3424" i="11"/>
  <c r="B3425" i="11"/>
  <c r="B3426" i="11"/>
  <c r="B3427" i="11"/>
  <c r="B3428" i="11"/>
  <c r="B3429" i="11"/>
  <c r="B3430" i="11"/>
  <c r="B3431" i="11"/>
  <c r="B3432" i="11"/>
  <c r="B3433" i="11"/>
  <c r="B3434" i="11"/>
  <c r="B3435" i="11"/>
  <c r="B3436" i="11"/>
  <c r="B3437" i="11"/>
  <c r="B3438" i="11"/>
  <c r="B3439" i="11"/>
  <c r="B3440" i="11"/>
  <c r="B3441" i="11"/>
  <c r="B3442" i="11"/>
  <c r="B3443" i="11"/>
  <c r="B3444" i="11"/>
  <c r="B3445" i="11"/>
  <c r="B3446" i="11"/>
  <c r="B3447" i="11"/>
  <c r="B3448" i="11"/>
  <c r="B3449" i="11"/>
  <c r="B3450" i="11"/>
  <c r="B3451" i="11"/>
  <c r="B3452" i="11"/>
  <c r="B3453" i="11"/>
  <c r="B3454" i="11"/>
  <c r="B3455" i="11"/>
  <c r="B3456" i="11"/>
  <c r="B3457" i="11"/>
  <c r="B3458" i="11"/>
  <c r="B3459" i="11"/>
  <c r="B3460" i="11"/>
  <c r="B3461" i="11"/>
  <c r="B3462" i="11"/>
  <c r="B3463" i="11"/>
  <c r="B3464" i="11"/>
  <c r="B3465" i="11"/>
  <c r="B3466" i="11"/>
  <c r="B3467" i="11"/>
  <c r="B3468" i="11"/>
  <c r="B3469" i="11"/>
  <c r="B3470" i="11"/>
  <c r="B3471" i="11"/>
  <c r="B3472" i="11"/>
  <c r="B3473" i="11"/>
  <c r="B3474" i="11"/>
  <c r="B3475" i="11"/>
  <c r="B3476" i="11"/>
  <c r="B3477" i="11"/>
  <c r="B3478" i="11"/>
  <c r="B3479" i="11"/>
  <c r="B3480" i="11"/>
  <c r="B3481" i="11"/>
  <c r="B3482" i="11"/>
  <c r="B3483" i="11"/>
  <c r="B3484" i="11"/>
  <c r="B3485" i="11"/>
  <c r="B3486" i="11"/>
  <c r="B3487" i="11"/>
  <c r="B3488" i="11"/>
  <c r="B3489" i="11"/>
  <c r="B3490" i="11"/>
  <c r="B3491" i="11"/>
  <c r="B3492" i="11"/>
  <c r="B3493" i="11"/>
  <c r="B3494" i="11"/>
  <c r="B3495" i="11"/>
  <c r="B3496" i="11"/>
  <c r="B3497" i="11"/>
  <c r="B3498" i="11"/>
  <c r="B3499" i="11"/>
  <c r="B3500" i="11"/>
  <c r="B3501" i="11"/>
  <c r="B3502" i="11"/>
  <c r="B3503" i="11"/>
  <c r="B3504" i="11"/>
  <c r="B3505" i="11"/>
  <c r="B3506" i="11"/>
  <c r="B3507" i="11"/>
  <c r="B3508" i="11"/>
  <c r="B3509" i="11"/>
  <c r="B3510" i="11"/>
  <c r="B3511" i="11"/>
  <c r="B3512" i="11"/>
  <c r="B3513" i="11"/>
  <c r="B3514" i="11"/>
  <c r="B3515" i="11"/>
  <c r="B3516" i="11"/>
  <c r="B3517" i="11"/>
  <c r="B3518" i="11"/>
  <c r="B3519" i="11"/>
  <c r="B3520" i="11"/>
  <c r="B3521" i="11"/>
  <c r="B3522" i="11"/>
  <c r="B3523" i="11"/>
  <c r="B3524" i="11"/>
  <c r="B3525" i="11"/>
  <c r="B3526" i="11"/>
  <c r="B3527" i="11"/>
  <c r="B3528" i="11"/>
  <c r="B3529" i="11"/>
  <c r="B3530" i="11"/>
  <c r="B3531" i="11"/>
  <c r="B3532" i="11"/>
  <c r="B3533" i="11"/>
  <c r="B3534" i="11"/>
  <c r="B3535" i="11"/>
  <c r="B3536" i="11"/>
  <c r="B3537" i="11"/>
  <c r="B3538" i="11"/>
  <c r="B3539" i="11"/>
  <c r="B3540" i="11"/>
  <c r="B3541" i="11"/>
  <c r="B3542" i="11"/>
  <c r="B3543" i="11"/>
  <c r="B3544" i="11"/>
  <c r="B3545" i="11"/>
  <c r="B3546" i="11"/>
  <c r="B3547" i="11"/>
  <c r="B3548" i="11"/>
  <c r="B3549" i="11"/>
  <c r="B3550" i="11"/>
  <c r="B3551" i="11"/>
  <c r="B3552" i="11"/>
  <c r="B3553" i="11"/>
  <c r="B3554" i="11"/>
  <c r="B3555" i="11"/>
  <c r="B3556" i="11"/>
  <c r="B3557" i="11"/>
  <c r="B3558" i="11"/>
  <c r="B3559" i="11"/>
  <c r="B3560" i="11"/>
  <c r="B3561" i="11"/>
  <c r="B3562" i="11"/>
  <c r="B3563" i="11"/>
  <c r="B3564" i="11"/>
  <c r="B3565" i="11"/>
  <c r="B3566" i="11"/>
  <c r="B3567" i="11"/>
  <c r="B3568" i="11"/>
  <c r="B3569" i="11"/>
  <c r="B3570" i="11"/>
  <c r="B3571" i="11"/>
  <c r="B3572" i="11"/>
  <c r="B3573" i="11"/>
  <c r="B3574" i="11"/>
  <c r="B3575" i="11"/>
  <c r="B3576" i="11"/>
  <c r="B3577" i="11"/>
  <c r="B3578" i="11"/>
  <c r="B3579" i="11"/>
  <c r="B3580" i="11"/>
  <c r="B3581" i="11"/>
  <c r="B3582" i="11"/>
  <c r="B3583" i="11"/>
  <c r="B3584" i="11"/>
  <c r="B3585" i="11"/>
  <c r="B3586" i="11"/>
  <c r="B3587" i="11"/>
  <c r="B3588" i="11"/>
  <c r="B3589" i="11"/>
  <c r="B3590" i="11"/>
  <c r="B3591" i="11"/>
  <c r="B3592" i="11"/>
  <c r="B3593" i="11"/>
  <c r="B3594" i="11"/>
  <c r="B3595" i="11"/>
  <c r="B3596" i="11"/>
  <c r="B3597" i="11"/>
  <c r="B3598" i="11"/>
  <c r="B3599" i="11"/>
  <c r="B3600" i="11"/>
  <c r="B3601" i="11"/>
  <c r="B3602" i="11"/>
  <c r="B3603" i="11"/>
  <c r="B3604" i="11"/>
  <c r="B3605" i="11"/>
  <c r="B3606" i="11"/>
  <c r="B3607" i="11"/>
  <c r="B3608" i="11"/>
  <c r="B3609" i="11"/>
  <c r="B3610" i="11"/>
  <c r="B3611" i="11"/>
  <c r="B3612" i="11"/>
  <c r="B3613" i="11"/>
  <c r="B3614" i="11"/>
  <c r="B3615" i="11"/>
  <c r="B3616" i="11"/>
  <c r="B3617" i="11"/>
  <c r="B3618" i="11"/>
  <c r="B3619" i="11"/>
  <c r="B3620" i="11"/>
  <c r="B3621" i="11"/>
  <c r="B3622" i="11"/>
  <c r="B3623" i="11"/>
  <c r="B3624" i="11"/>
  <c r="B3625" i="11"/>
  <c r="B3626" i="11"/>
  <c r="B3627" i="11"/>
  <c r="B3628" i="11"/>
  <c r="B3629" i="11"/>
  <c r="B3630" i="11"/>
  <c r="B3631" i="11"/>
  <c r="B3632" i="11"/>
  <c r="B3633" i="11"/>
  <c r="B3634" i="11"/>
  <c r="B3635" i="11"/>
  <c r="B3636" i="11"/>
  <c r="B3637" i="11"/>
  <c r="B3638" i="11"/>
  <c r="B3639" i="11"/>
  <c r="B3640" i="11"/>
  <c r="B3641" i="11"/>
  <c r="B3642" i="11"/>
  <c r="B3643" i="11"/>
  <c r="B3644" i="11"/>
  <c r="B3645" i="11"/>
  <c r="B3646" i="11"/>
  <c r="B3647" i="11"/>
  <c r="B3648" i="11"/>
  <c r="B3649" i="11"/>
  <c r="B3650" i="11"/>
  <c r="B3651" i="11"/>
  <c r="B3652" i="11"/>
  <c r="B3653" i="11"/>
  <c r="B3654" i="11"/>
  <c r="B3655" i="11"/>
  <c r="B3656" i="11"/>
  <c r="B3657" i="11"/>
  <c r="B3658" i="11"/>
  <c r="B3659" i="11"/>
  <c r="B3660" i="11"/>
  <c r="B3661" i="11"/>
  <c r="B3662" i="11"/>
  <c r="B3663" i="11"/>
  <c r="B3664" i="11"/>
  <c r="B3665" i="11"/>
  <c r="B3666" i="11"/>
  <c r="B3667" i="11"/>
  <c r="B3668" i="11"/>
  <c r="B3669" i="11"/>
  <c r="B3670" i="11"/>
  <c r="B3671" i="11"/>
  <c r="B3672" i="11"/>
  <c r="B3673" i="11"/>
  <c r="B3674" i="11"/>
  <c r="B3675" i="11"/>
  <c r="B3676" i="11"/>
  <c r="B3677" i="11"/>
  <c r="B3678" i="11"/>
  <c r="B3679" i="11"/>
  <c r="B3680" i="11"/>
  <c r="B3681" i="11"/>
  <c r="B3682" i="11"/>
  <c r="B3683" i="11"/>
  <c r="B3684" i="11"/>
  <c r="B3685" i="11"/>
  <c r="B3686" i="11"/>
  <c r="B3687" i="11"/>
  <c r="B3688" i="11"/>
  <c r="B3689" i="11"/>
  <c r="B3690" i="11"/>
  <c r="B3691" i="11"/>
  <c r="B3692" i="11"/>
  <c r="B3693" i="11"/>
  <c r="B3694" i="11"/>
  <c r="B3695" i="11"/>
  <c r="B3696" i="11"/>
  <c r="B3697" i="11"/>
  <c r="B3698" i="11"/>
  <c r="B3699" i="11"/>
  <c r="B3700" i="11"/>
  <c r="B3701" i="11"/>
  <c r="B3702" i="11"/>
  <c r="B3703" i="11"/>
  <c r="B3704" i="11"/>
  <c r="B3705" i="11"/>
  <c r="B3706" i="11"/>
  <c r="B3707" i="11"/>
  <c r="B3708" i="11"/>
  <c r="B3709" i="11"/>
  <c r="B3710" i="11"/>
  <c r="B3711" i="11"/>
  <c r="B3712" i="11"/>
  <c r="B3713" i="11"/>
  <c r="B3714" i="11"/>
  <c r="B3715" i="11"/>
  <c r="B3716" i="11"/>
  <c r="B3717" i="11"/>
  <c r="B3718" i="11"/>
  <c r="B3719" i="11"/>
  <c r="B3720" i="11"/>
  <c r="B3721" i="11"/>
  <c r="B3722" i="11"/>
  <c r="B3723" i="11"/>
  <c r="B3724" i="11"/>
  <c r="B3725" i="11"/>
  <c r="B3726" i="11"/>
  <c r="B3727" i="11"/>
  <c r="B3728" i="11"/>
  <c r="B3729" i="11"/>
  <c r="B3730" i="11"/>
  <c r="B3731" i="11"/>
  <c r="B3732" i="11"/>
  <c r="B3733" i="11"/>
  <c r="B3734" i="11"/>
  <c r="B3735" i="11"/>
  <c r="B3736" i="11"/>
  <c r="B3737" i="11"/>
  <c r="B3738" i="11"/>
  <c r="B3739" i="11"/>
  <c r="B3740" i="11"/>
  <c r="B3741" i="11"/>
  <c r="B3742" i="11"/>
  <c r="B3743" i="11"/>
  <c r="B3744" i="11"/>
  <c r="B3745" i="11"/>
  <c r="B3746" i="11"/>
  <c r="B3747" i="11"/>
  <c r="B3748" i="11"/>
  <c r="B3749" i="11"/>
  <c r="B3750" i="11"/>
  <c r="B3751" i="11"/>
  <c r="B3752" i="11"/>
  <c r="B3753" i="11"/>
  <c r="B3754" i="11"/>
  <c r="B3755" i="11"/>
  <c r="B3756" i="11"/>
  <c r="B3757" i="11"/>
  <c r="B3758" i="11"/>
  <c r="B3759" i="11"/>
  <c r="B3760" i="11"/>
  <c r="B3761" i="11"/>
  <c r="B3762" i="11"/>
  <c r="B3763" i="11"/>
  <c r="B3764" i="11"/>
  <c r="B3765" i="11"/>
  <c r="B3766" i="11"/>
  <c r="B3767" i="11"/>
  <c r="B3768" i="11"/>
  <c r="B3769" i="11"/>
  <c r="B3770" i="11"/>
  <c r="B3771" i="11"/>
  <c r="B3772" i="11"/>
  <c r="B3773" i="11"/>
  <c r="B3774" i="11"/>
  <c r="B3775" i="11"/>
  <c r="B3776" i="11"/>
  <c r="B3777" i="11"/>
  <c r="B3778" i="11"/>
  <c r="B3779" i="11"/>
  <c r="B3780" i="11"/>
  <c r="B3781" i="11"/>
  <c r="B3782" i="11"/>
  <c r="B3783" i="11"/>
  <c r="B3784" i="11"/>
  <c r="B3785" i="11"/>
  <c r="B3786" i="11"/>
  <c r="B3787" i="11"/>
  <c r="B3788" i="11"/>
  <c r="B3789" i="11"/>
  <c r="B3790" i="11"/>
  <c r="B3791" i="11"/>
  <c r="B3792" i="11"/>
  <c r="B3793" i="11"/>
  <c r="B3794" i="11"/>
  <c r="B3795" i="11"/>
  <c r="B3796" i="11"/>
  <c r="B3797" i="11"/>
  <c r="B3798" i="11"/>
  <c r="B3799" i="11"/>
  <c r="B3800" i="11"/>
  <c r="B3801" i="11"/>
  <c r="B3802" i="11"/>
  <c r="B3803" i="11"/>
  <c r="B3804" i="11"/>
  <c r="B3805" i="11"/>
  <c r="B3806" i="11"/>
  <c r="B3807" i="11"/>
  <c r="B3808" i="11"/>
  <c r="B3809" i="11"/>
  <c r="B3810" i="11"/>
  <c r="B3811" i="11"/>
  <c r="B3812" i="11"/>
  <c r="B3813" i="11"/>
  <c r="B3814" i="11"/>
  <c r="B3815" i="11"/>
  <c r="B3816" i="11"/>
  <c r="B3817" i="11"/>
  <c r="B3818" i="11"/>
  <c r="B3819" i="11"/>
  <c r="B3820" i="11"/>
  <c r="B3821" i="11"/>
  <c r="B3822" i="11"/>
  <c r="B3823" i="11"/>
  <c r="B3824" i="11"/>
  <c r="B3825" i="11"/>
  <c r="B3826" i="11"/>
  <c r="B3827" i="11"/>
  <c r="B3828" i="11"/>
  <c r="B3829" i="11"/>
  <c r="B3830" i="11"/>
  <c r="B3831" i="11"/>
  <c r="B3832" i="11"/>
  <c r="B3833" i="11"/>
  <c r="B3834" i="11"/>
  <c r="B3835" i="11"/>
  <c r="B3836" i="11"/>
  <c r="B3837" i="11"/>
  <c r="B3838" i="11"/>
  <c r="B3839" i="11"/>
  <c r="B3840" i="11"/>
  <c r="B3841" i="11"/>
  <c r="B3842" i="11"/>
  <c r="B3843" i="11"/>
  <c r="B3844" i="11"/>
  <c r="B3845" i="11"/>
  <c r="B3846" i="11"/>
  <c r="B3847" i="11"/>
  <c r="B3848" i="11"/>
  <c r="B3849" i="11"/>
  <c r="B3850" i="11"/>
  <c r="B3851" i="11"/>
  <c r="B3852" i="11"/>
  <c r="B3853" i="11"/>
  <c r="B3854" i="11"/>
  <c r="B3855" i="11"/>
  <c r="B3856" i="11"/>
  <c r="B3857" i="11"/>
  <c r="B3858" i="11"/>
  <c r="B3859" i="11"/>
  <c r="B3860" i="11"/>
  <c r="B3861" i="11"/>
  <c r="B3862" i="11"/>
  <c r="B3863" i="11"/>
  <c r="B3864" i="11"/>
  <c r="B3865" i="11"/>
  <c r="B3866" i="11"/>
  <c r="B3867" i="11"/>
  <c r="B3868" i="11"/>
  <c r="B3869" i="11"/>
  <c r="B3870" i="11"/>
  <c r="B3871" i="11"/>
  <c r="B3872" i="11"/>
  <c r="B3873" i="11"/>
  <c r="B3874" i="11"/>
  <c r="B3875" i="11"/>
  <c r="B3876" i="11"/>
  <c r="B3877" i="11"/>
  <c r="B3878" i="11"/>
  <c r="B3879" i="11"/>
  <c r="B3880" i="11"/>
  <c r="B3881" i="11"/>
  <c r="B3882" i="11"/>
  <c r="B3883" i="11"/>
  <c r="B3884" i="11"/>
  <c r="B3885" i="11"/>
  <c r="B3886" i="11"/>
  <c r="B3887" i="11"/>
  <c r="B3888" i="11"/>
  <c r="B3889" i="11"/>
  <c r="B3890" i="11"/>
  <c r="B3891" i="11"/>
  <c r="B3892" i="11"/>
  <c r="B3893" i="11"/>
  <c r="B3894" i="11"/>
  <c r="B3895" i="11"/>
  <c r="B3896" i="11"/>
  <c r="B3897" i="11"/>
  <c r="B3898" i="11"/>
  <c r="B3899" i="11"/>
  <c r="B3900" i="11"/>
  <c r="B3901" i="11"/>
  <c r="B3902" i="11"/>
  <c r="B3903" i="11"/>
  <c r="B3904" i="11"/>
  <c r="B3905" i="11"/>
  <c r="B3906" i="11"/>
  <c r="B3907" i="11"/>
  <c r="B3908" i="11"/>
  <c r="B3909" i="11"/>
  <c r="B3910" i="11"/>
  <c r="B3911" i="11"/>
  <c r="B3912" i="11"/>
  <c r="B3913" i="11"/>
  <c r="B3914" i="11"/>
  <c r="B3915" i="11"/>
  <c r="B3916" i="11"/>
  <c r="B3917" i="11"/>
  <c r="B3918" i="11"/>
  <c r="B3919" i="11"/>
  <c r="B3920" i="11"/>
  <c r="B3921" i="11"/>
  <c r="B3922" i="11"/>
  <c r="B3923" i="11"/>
  <c r="B3924" i="11"/>
  <c r="B3925" i="11"/>
  <c r="B3926" i="11"/>
  <c r="B3927" i="11"/>
  <c r="B3928" i="11"/>
  <c r="B3929" i="11"/>
  <c r="B3930" i="11"/>
  <c r="B3931" i="11"/>
  <c r="B3932" i="11"/>
  <c r="B3933" i="11"/>
  <c r="B3934" i="11"/>
  <c r="B3935" i="11"/>
  <c r="B3936" i="11"/>
  <c r="B3937" i="11"/>
  <c r="B3938" i="11"/>
  <c r="B3939" i="11"/>
  <c r="B3940" i="11"/>
  <c r="B3941" i="11"/>
  <c r="B3942" i="11"/>
  <c r="B3943" i="11"/>
  <c r="B3944" i="11"/>
  <c r="B3945" i="11"/>
  <c r="B3946" i="11"/>
  <c r="B3947" i="11"/>
  <c r="B3948" i="11"/>
  <c r="B3949" i="11"/>
  <c r="B3950" i="11"/>
  <c r="B3951" i="11"/>
  <c r="B3952" i="11"/>
  <c r="B3953" i="11"/>
  <c r="B3954" i="11"/>
  <c r="B3955" i="11"/>
  <c r="B3956" i="11"/>
  <c r="B3957" i="11"/>
  <c r="B3958" i="11"/>
  <c r="B3959" i="11"/>
  <c r="B3960" i="11"/>
  <c r="B3961" i="11"/>
  <c r="B3962" i="11"/>
  <c r="B3963" i="11"/>
  <c r="B3964" i="11"/>
  <c r="B3965" i="11"/>
  <c r="B3966" i="11"/>
  <c r="B3967" i="11"/>
  <c r="B3968" i="11"/>
  <c r="B3969" i="11"/>
  <c r="B3970" i="11"/>
  <c r="B3971" i="11"/>
  <c r="B3972" i="11"/>
  <c r="B3973" i="11"/>
  <c r="B3974" i="11"/>
  <c r="B3975" i="11"/>
  <c r="B3976" i="11"/>
  <c r="B3977" i="11"/>
  <c r="B3978" i="11"/>
  <c r="B3979" i="11"/>
  <c r="B3980" i="11"/>
  <c r="B3981" i="11"/>
  <c r="B3982" i="11"/>
  <c r="B3983" i="11"/>
  <c r="B3984" i="11"/>
  <c r="B3985" i="11"/>
  <c r="B3986" i="11"/>
  <c r="B3987" i="11"/>
  <c r="B3988" i="11"/>
  <c r="B3989" i="11"/>
  <c r="B3990" i="11"/>
  <c r="B3991" i="11"/>
  <c r="B3992" i="11"/>
  <c r="B3993" i="11"/>
  <c r="B3994" i="11"/>
  <c r="B3995" i="11"/>
  <c r="B3996" i="11"/>
  <c r="B3997" i="11"/>
  <c r="B3998" i="11"/>
  <c r="B3999" i="11"/>
  <c r="B4000" i="11"/>
  <c r="B4001" i="11"/>
  <c r="B4002" i="11"/>
  <c r="B4003" i="11"/>
  <c r="B4004" i="11"/>
  <c r="B4005" i="11"/>
  <c r="B4006" i="11"/>
  <c r="B4007" i="11"/>
  <c r="B4008" i="11"/>
  <c r="B4009" i="11"/>
  <c r="B4010" i="11"/>
  <c r="B4011" i="11"/>
  <c r="B4012" i="11"/>
  <c r="B4013" i="11"/>
  <c r="B4014" i="11"/>
  <c r="B4015" i="11"/>
  <c r="B4016" i="11"/>
  <c r="B4017" i="11"/>
  <c r="B4018" i="11"/>
  <c r="B4019" i="11"/>
  <c r="B4020" i="11"/>
  <c r="B4021" i="11"/>
  <c r="B4022" i="11"/>
  <c r="B4023" i="11"/>
  <c r="B4024" i="11"/>
  <c r="B4025" i="11"/>
  <c r="B4026" i="11"/>
  <c r="B4027" i="11"/>
  <c r="B4028" i="11"/>
  <c r="B4029" i="11"/>
  <c r="B4030" i="11"/>
  <c r="B4031" i="11"/>
  <c r="B4032" i="11"/>
  <c r="B4033" i="11"/>
  <c r="B4034" i="11"/>
  <c r="B4035" i="11"/>
  <c r="B4036" i="11"/>
  <c r="B4037" i="11"/>
  <c r="B4038" i="11"/>
  <c r="B4039" i="11"/>
  <c r="B4040" i="11"/>
  <c r="B4041" i="11"/>
  <c r="B4042" i="11"/>
  <c r="B4043" i="11"/>
  <c r="B4044" i="11"/>
  <c r="B4045" i="11"/>
  <c r="B4046" i="11"/>
  <c r="B4047" i="11"/>
  <c r="B4048" i="11"/>
  <c r="B4049" i="11"/>
  <c r="B4050" i="11"/>
  <c r="B4051" i="11"/>
  <c r="B4052" i="11"/>
  <c r="B4053" i="11"/>
  <c r="B4054" i="11"/>
  <c r="B4055" i="11"/>
  <c r="B4056" i="11"/>
  <c r="B4057" i="11"/>
  <c r="B4058" i="11"/>
  <c r="B4059" i="11"/>
  <c r="B4060" i="11"/>
  <c r="B4061" i="11"/>
  <c r="B4062" i="11"/>
  <c r="B4063" i="11"/>
  <c r="B4064" i="11"/>
  <c r="B4065" i="11"/>
  <c r="B4066" i="11"/>
  <c r="B4067" i="11"/>
  <c r="B4068" i="11"/>
  <c r="B4069" i="11"/>
  <c r="B4070" i="11"/>
  <c r="B4071" i="11"/>
  <c r="B4072" i="11"/>
  <c r="B4073" i="11"/>
  <c r="B4074" i="11"/>
  <c r="B4075" i="11"/>
  <c r="B4076" i="11"/>
  <c r="B4077" i="11"/>
  <c r="B4078" i="11"/>
  <c r="B4079" i="11"/>
  <c r="B4080" i="11"/>
  <c r="B4081" i="11"/>
  <c r="B4082" i="11"/>
  <c r="B4083" i="11"/>
  <c r="B4084" i="11"/>
  <c r="B4085" i="11"/>
  <c r="B4086" i="11"/>
  <c r="B4087" i="11"/>
  <c r="B4088" i="11"/>
  <c r="B4089" i="11"/>
  <c r="B4090" i="11"/>
  <c r="B4091" i="11"/>
  <c r="B4092" i="11"/>
  <c r="B4093" i="11"/>
  <c r="B4094" i="11"/>
  <c r="B4095" i="11"/>
  <c r="B4096" i="11"/>
  <c r="B4097" i="11"/>
  <c r="B4098" i="11"/>
  <c r="B4099" i="11"/>
  <c r="B4100" i="11"/>
  <c r="B4101" i="11"/>
  <c r="B4102" i="11"/>
  <c r="B4103" i="11"/>
  <c r="B4104" i="11"/>
  <c r="B4105" i="11"/>
  <c r="B4106" i="11"/>
  <c r="B4107" i="11"/>
  <c r="B4108" i="11"/>
  <c r="B4109" i="11"/>
  <c r="B4110" i="11"/>
  <c r="B4111" i="11"/>
  <c r="B4112" i="11"/>
  <c r="B4113" i="11"/>
  <c r="B4114" i="11"/>
  <c r="B4115" i="11"/>
  <c r="B4116" i="11"/>
  <c r="B4117" i="11"/>
  <c r="B4118" i="11"/>
  <c r="B4119" i="11"/>
  <c r="B4120" i="11"/>
  <c r="B4121" i="11"/>
  <c r="B4122" i="11"/>
  <c r="B4123" i="11"/>
  <c r="B4124" i="11"/>
  <c r="B4125" i="11"/>
  <c r="B4126" i="11"/>
  <c r="B4127" i="11"/>
  <c r="B4128" i="11"/>
  <c r="B4129" i="11"/>
  <c r="B4130" i="11"/>
  <c r="B4131" i="11"/>
  <c r="B4132" i="11"/>
  <c r="B4133" i="11"/>
  <c r="B4134" i="11"/>
  <c r="B4135" i="11"/>
  <c r="B4136" i="11"/>
  <c r="B4137" i="11"/>
  <c r="B4138" i="11"/>
  <c r="B4139" i="11"/>
  <c r="B4140" i="11"/>
  <c r="B4141" i="11"/>
  <c r="B4142" i="11"/>
  <c r="B4143" i="11"/>
  <c r="B4144" i="11"/>
  <c r="B4145" i="11"/>
  <c r="B4146" i="11"/>
  <c r="B4147" i="11"/>
  <c r="B4148" i="11"/>
  <c r="B4149" i="11"/>
  <c r="B4150" i="11"/>
  <c r="B4151" i="11"/>
  <c r="B4152" i="11"/>
  <c r="B4153" i="11"/>
  <c r="B4154" i="11"/>
  <c r="B4155" i="11"/>
  <c r="B4156" i="11"/>
  <c r="B4157" i="11"/>
  <c r="B4158" i="11"/>
  <c r="B4159" i="11"/>
  <c r="B4160" i="11"/>
  <c r="B4161" i="11"/>
  <c r="B4162" i="11"/>
  <c r="B4163" i="11"/>
  <c r="B4164" i="11"/>
  <c r="B4165" i="11"/>
  <c r="B4166" i="11"/>
  <c r="B4167" i="11"/>
  <c r="B4168" i="11"/>
  <c r="B4169" i="11"/>
  <c r="B4170" i="11"/>
  <c r="B4171" i="11"/>
  <c r="B4172" i="11"/>
  <c r="B4173" i="11"/>
  <c r="B4174" i="11"/>
  <c r="B4175" i="11"/>
  <c r="B4176" i="11"/>
  <c r="B4177" i="11"/>
  <c r="B4178" i="11"/>
  <c r="B4179" i="11"/>
  <c r="B4180" i="11"/>
  <c r="B4181" i="11"/>
  <c r="B4182" i="11"/>
  <c r="B4183" i="11"/>
  <c r="B4184" i="11"/>
  <c r="B4185" i="11"/>
  <c r="B4186" i="11"/>
  <c r="B4187" i="11"/>
  <c r="B4188" i="11"/>
  <c r="B4189" i="11"/>
  <c r="B4190" i="11"/>
  <c r="B4191" i="11"/>
  <c r="B4192" i="11"/>
  <c r="B4193" i="11"/>
  <c r="B4194" i="11"/>
  <c r="B4195" i="11"/>
  <c r="B4196" i="11"/>
  <c r="B4197" i="11"/>
  <c r="B4198" i="11"/>
  <c r="B4199" i="11"/>
  <c r="B4200" i="11"/>
  <c r="B4201" i="11"/>
  <c r="B4202" i="11"/>
  <c r="B4203" i="11"/>
  <c r="B4204" i="11"/>
  <c r="B4205" i="11"/>
  <c r="B4206" i="11"/>
  <c r="B4207" i="11"/>
  <c r="B4208" i="11"/>
  <c r="B4209" i="11"/>
  <c r="B4210" i="11"/>
  <c r="B4211" i="11"/>
  <c r="B4212" i="11"/>
  <c r="B4213" i="11"/>
  <c r="B4214" i="11"/>
  <c r="B4215" i="11"/>
  <c r="B4216" i="11"/>
  <c r="B4217" i="11"/>
  <c r="B4218" i="11"/>
  <c r="B4219" i="11"/>
  <c r="B4220" i="11"/>
  <c r="B4221" i="11"/>
  <c r="B4222" i="11"/>
  <c r="B4223" i="11"/>
  <c r="B4224" i="11"/>
  <c r="B4225" i="11"/>
  <c r="B4226" i="11"/>
  <c r="B4227" i="11"/>
  <c r="B4228" i="11"/>
  <c r="B4229" i="11"/>
  <c r="B4230" i="11"/>
  <c r="B4231" i="11"/>
  <c r="B4232" i="11"/>
  <c r="B4233" i="11"/>
  <c r="B4234" i="11"/>
  <c r="B4235" i="11"/>
  <c r="B4236" i="11"/>
  <c r="B4237" i="11"/>
  <c r="B4238" i="11"/>
  <c r="B4239" i="11"/>
  <c r="B4240" i="11"/>
  <c r="B4241" i="11"/>
  <c r="B4242" i="11"/>
  <c r="B4243" i="11"/>
  <c r="B4244" i="11"/>
  <c r="B4245" i="11"/>
  <c r="B4246" i="11"/>
  <c r="B4247" i="11"/>
  <c r="B4248" i="11"/>
  <c r="B4249" i="11"/>
  <c r="B4250" i="11"/>
  <c r="B4251" i="11"/>
  <c r="B4252" i="11"/>
  <c r="B4253" i="11"/>
  <c r="B4254" i="11"/>
  <c r="B4255" i="11"/>
  <c r="B4256" i="11"/>
  <c r="B4257" i="11"/>
  <c r="B4258" i="11"/>
  <c r="B4259" i="11"/>
  <c r="B4260" i="11"/>
  <c r="B4261" i="11"/>
  <c r="B4262" i="11"/>
  <c r="B4263" i="11"/>
  <c r="B4264" i="11"/>
  <c r="B4265" i="11"/>
  <c r="B4266" i="11"/>
  <c r="B4267" i="11"/>
  <c r="B4268" i="11"/>
  <c r="B4269" i="11"/>
  <c r="B4270" i="11"/>
  <c r="B4271" i="11"/>
  <c r="B4272" i="11"/>
  <c r="B4273" i="11"/>
  <c r="B4274" i="11"/>
  <c r="B4275" i="11"/>
  <c r="B4276" i="11"/>
  <c r="B4277" i="11"/>
  <c r="B4278" i="11"/>
  <c r="B4279" i="11"/>
  <c r="B4280" i="11"/>
  <c r="B4281" i="11"/>
  <c r="B4282" i="11"/>
  <c r="B4283" i="11"/>
  <c r="B4284" i="11"/>
  <c r="B4285" i="11"/>
  <c r="B4286" i="11"/>
  <c r="B4287" i="11"/>
  <c r="B4288" i="11"/>
  <c r="B4289" i="11"/>
  <c r="B4290" i="11"/>
  <c r="B4291" i="11"/>
  <c r="B4292" i="11"/>
  <c r="B4293" i="11"/>
  <c r="B4294" i="11"/>
  <c r="B4295" i="11"/>
  <c r="B4296" i="11"/>
  <c r="B4297" i="11"/>
  <c r="B4298" i="11"/>
  <c r="B4299" i="11"/>
  <c r="B4300" i="11"/>
  <c r="B4301" i="11"/>
  <c r="B4302" i="11"/>
  <c r="B4303" i="11"/>
  <c r="B4304" i="11"/>
  <c r="B4305" i="11"/>
  <c r="B4306" i="11"/>
  <c r="B4307" i="11"/>
  <c r="B4308" i="11"/>
  <c r="B4309" i="11"/>
  <c r="B4310" i="11"/>
  <c r="B4311" i="11"/>
  <c r="B4312" i="11"/>
  <c r="B4313" i="11"/>
  <c r="B4314" i="11"/>
  <c r="B4315" i="11"/>
  <c r="B4316" i="11"/>
  <c r="B4317" i="11"/>
  <c r="B4318" i="11"/>
  <c r="B4319" i="11"/>
  <c r="B4320" i="11"/>
  <c r="B4321" i="11"/>
  <c r="B4322" i="11"/>
  <c r="B4323" i="11"/>
  <c r="B4324" i="11"/>
  <c r="B4325" i="11"/>
  <c r="B4326" i="11"/>
  <c r="B4327" i="11"/>
  <c r="B4328" i="11"/>
  <c r="B4329" i="11"/>
  <c r="B4330" i="11"/>
  <c r="B4331" i="11"/>
  <c r="B4332" i="11"/>
  <c r="B4333" i="11"/>
  <c r="B4334" i="11"/>
  <c r="B4335" i="11"/>
  <c r="B4336" i="11"/>
  <c r="B4337" i="11"/>
  <c r="B4338" i="11"/>
  <c r="B4339" i="11"/>
  <c r="B4340" i="11"/>
  <c r="B4341" i="11"/>
  <c r="B4342" i="11"/>
  <c r="B4343" i="11"/>
  <c r="B4344" i="11"/>
  <c r="B4345" i="11"/>
  <c r="B4346" i="11"/>
  <c r="B4347" i="11"/>
  <c r="B4348" i="11"/>
  <c r="B4349" i="11"/>
  <c r="B4350" i="11"/>
  <c r="B4351" i="11"/>
  <c r="B4352" i="11"/>
  <c r="B4353" i="11"/>
  <c r="B4354" i="11"/>
  <c r="B4355" i="11"/>
  <c r="B4356" i="11"/>
  <c r="B4357" i="11"/>
  <c r="B4358" i="11"/>
  <c r="B4359" i="11"/>
  <c r="B4360" i="11"/>
  <c r="B4361" i="11"/>
  <c r="B4362" i="11"/>
  <c r="B4363" i="11"/>
  <c r="B4364" i="11"/>
  <c r="B4365" i="11"/>
  <c r="B4366" i="11"/>
  <c r="B4367" i="11"/>
  <c r="B4368" i="11"/>
  <c r="B4369" i="11"/>
  <c r="B4370" i="11"/>
  <c r="B4371" i="11"/>
  <c r="B4372" i="11"/>
  <c r="B4373" i="11"/>
  <c r="B4374" i="11"/>
  <c r="B4375" i="11"/>
  <c r="B4376" i="11"/>
  <c r="B4377" i="11"/>
  <c r="B4378" i="11"/>
  <c r="B4379" i="11"/>
  <c r="B4380" i="11"/>
  <c r="B4381" i="11"/>
  <c r="B4382" i="11"/>
  <c r="B4383" i="11"/>
  <c r="B4384" i="11"/>
  <c r="B4385" i="11"/>
  <c r="B4386" i="11"/>
  <c r="B4387" i="11"/>
  <c r="B4388" i="11"/>
  <c r="B4389" i="11"/>
  <c r="B4390" i="11"/>
  <c r="B4391" i="11"/>
  <c r="B4392" i="11"/>
  <c r="B4393" i="11"/>
  <c r="B4394" i="11"/>
  <c r="B4395" i="11"/>
  <c r="B4396" i="11"/>
  <c r="B4397" i="11"/>
  <c r="B4398" i="11"/>
  <c r="B4399" i="11"/>
  <c r="B4400" i="11"/>
  <c r="B4401" i="11"/>
  <c r="B4402" i="11"/>
  <c r="B4403" i="11"/>
  <c r="B4404" i="11"/>
  <c r="B4405" i="11"/>
  <c r="B4406" i="11"/>
  <c r="B4407" i="11"/>
  <c r="B4408" i="11"/>
  <c r="B4409" i="11"/>
  <c r="B4410" i="11"/>
  <c r="B4411" i="11"/>
  <c r="B4412" i="11"/>
  <c r="B4413" i="11"/>
  <c r="B4414" i="11"/>
  <c r="B4415" i="11"/>
  <c r="B4416" i="11"/>
  <c r="B4417" i="11"/>
  <c r="B4418" i="11"/>
  <c r="B4419" i="11"/>
  <c r="B4420" i="11"/>
  <c r="B4421" i="11"/>
  <c r="B4422" i="11"/>
  <c r="B4423" i="11"/>
  <c r="B4424" i="11"/>
  <c r="B4425" i="11"/>
  <c r="B4426" i="11"/>
  <c r="B4427" i="11"/>
  <c r="B4428" i="11"/>
  <c r="B4429" i="11"/>
  <c r="B4430" i="11"/>
  <c r="B4431" i="11"/>
  <c r="B4432" i="11"/>
  <c r="B4433" i="11"/>
  <c r="B4434" i="11"/>
  <c r="B4435" i="11"/>
  <c r="B4436" i="11"/>
  <c r="B4437" i="11"/>
  <c r="B4438" i="11"/>
  <c r="B4439" i="11"/>
  <c r="B4440" i="11"/>
  <c r="B4441" i="11"/>
  <c r="B4442" i="11"/>
  <c r="B4443" i="11"/>
  <c r="B4444" i="11"/>
  <c r="B4445" i="11"/>
  <c r="B4446" i="11"/>
  <c r="B4447" i="11"/>
  <c r="B4448" i="11"/>
  <c r="B4449" i="11"/>
  <c r="B4450" i="11"/>
  <c r="B4451" i="11"/>
  <c r="B4452" i="11"/>
  <c r="B4453" i="11"/>
  <c r="B4454" i="11"/>
  <c r="B4455" i="11"/>
  <c r="B4456" i="11"/>
  <c r="B4457" i="11"/>
  <c r="B4458" i="11"/>
  <c r="B4459" i="11"/>
  <c r="B4460" i="11"/>
  <c r="B4461" i="11"/>
  <c r="B4462" i="11"/>
  <c r="B4463" i="11"/>
  <c r="B4464" i="11"/>
  <c r="B4465" i="11"/>
  <c r="B4466" i="11"/>
  <c r="B4467" i="11"/>
  <c r="B4468" i="11"/>
  <c r="B4469" i="11"/>
  <c r="B4470" i="11"/>
  <c r="B4471" i="11"/>
  <c r="B4472" i="11"/>
  <c r="B4473" i="11"/>
  <c r="B4474" i="11"/>
  <c r="B4475" i="11"/>
  <c r="B4476" i="11"/>
  <c r="B4477" i="11"/>
  <c r="B4478" i="11"/>
  <c r="B4479" i="11"/>
  <c r="B4480" i="11"/>
  <c r="B4481" i="11"/>
  <c r="B4482" i="11"/>
  <c r="B4483" i="11"/>
  <c r="B4484" i="11"/>
  <c r="B4485" i="11"/>
  <c r="B4486" i="11"/>
  <c r="B4487" i="11"/>
  <c r="B4488" i="11"/>
  <c r="B4489" i="11"/>
  <c r="B4490" i="11"/>
  <c r="B4491" i="11"/>
  <c r="B4492" i="11"/>
  <c r="B4493" i="11"/>
  <c r="B4494" i="11"/>
  <c r="B4495" i="11"/>
  <c r="B4496" i="11"/>
  <c r="B4497" i="11"/>
  <c r="B4498" i="11"/>
  <c r="B4499" i="11"/>
  <c r="B4500" i="11"/>
  <c r="B4501" i="11"/>
  <c r="B4502" i="11"/>
  <c r="B4503" i="11"/>
  <c r="B4504" i="11"/>
  <c r="B4505" i="11"/>
  <c r="B4506" i="11"/>
  <c r="B4507" i="11"/>
  <c r="B4508" i="11"/>
  <c r="B4509" i="11"/>
  <c r="B4510" i="11"/>
  <c r="B4511" i="11"/>
  <c r="B4512" i="11"/>
  <c r="B4513" i="11"/>
  <c r="B4514" i="11"/>
  <c r="B4515" i="11"/>
  <c r="B4516" i="11"/>
  <c r="B4517" i="11"/>
  <c r="B4518" i="11"/>
  <c r="B4519" i="11"/>
  <c r="B4520" i="11"/>
  <c r="B4521" i="11"/>
  <c r="B4522" i="11"/>
  <c r="B4523" i="11"/>
  <c r="B4524" i="11"/>
  <c r="B4525" i="11"/>
  <c r="B4526" i="11"/>
  <c r="B4527" i="11"/>
  <c r="B4528" i="11"/>
  <c r="B4529" i="11"/>
  <c r="B4530" i="11"/>
  <c r="B4531" i="11"/>
  <c r="B4532" i="11"/>
  <c r="B4533" i="11"/>
  <c r="B4534" i="11"/>
  <c r="B4535" i="11"/>
  <c r="B4536" i="11"/>
  <c r="B4537" i="11"/>
  <c r="B4538" i="11"/>
  <c r="B4539" i="11"/>
  <c r="B4540" i="11"/>
  <c r="B4541" i="11"/>
  <c r="B4542" i="11"/>
  <c r="B4543" i="11"/>
  <c r="B4544" i="11"/>
  <c r="B4545" i="11"/>
  <c r="B4546" i="11"/>
  <c r="B4547" i="11"/>
  <c r="B4548" i="11"/>
  <c r="B4549" i="11"/>
  <c r="B4550" i="11"/>
  <c r="B4551" i="11"/>
  <c r="B4552" i="11"/>
  <c r="B4553" i="11"/>
  <c r="B4554" i="11"/>
  <c r="B4555" i="11"/>
  <c r="B4556" i="11"/>
  <c r="B4557" i="11"/>
  <c r="B4558" i="11"/>
  <c r="B4559" i="11"/>
  <c r="B4560" i="11"/>
  <c r="B4561" i="11"/>
  <c r="B4562" i="11"/>
  <c r="B4563" i="11"/>
  <c r="B4564" i="11"/>
  <c r="B4565" i="11"/>
  <c r="B4566" i="11"/>
  <c r="B4567" i="11"/>
  <c r="B4568" i="11"/>
  <c r="B4569" i="11"/>
  <c r="B4570" i="11"/>
  <c r="B4571" i="11"/>
  <c r="B4572" i="11"/>
  <c r="B4573" i="11"/>
  <c r="B4574" i="11"/>
  <c r="B4575" i="11"/>
  <c r="B4576" i="11"/>
  <c r="B4577" i="11"/>
  <c r="B4578" i="11"/>
  <c r="B4579" i="11"/>
  <c r="B4580" i="11"/>
  <c r="B4581" i="11"/>
  <c r="B4582" i="11"/>
  <c r="B4583" i="11"/>
  <c r="B4584" i="11"/>
  <c r="B4585" i="11"/>
  <c r="B4586" i="11"/>
  <c r="B4587" i="11"/>
  <c r="B4588" i="11"/>
  <c r="B4589" i="11"/>
  <c r="B4590" i="11"/>
  <c r="B4591" i="11"/>
  <c r="B4592" i="11"/>
  <c r="B4593" i="11"/>
  <c r="B4594" i="11"/>
  <c r="B4595" i="11"/>
  <c r="B4596" i="11"/>
  <c r="B4597" i="11"/>
  <c r="B4598" i="11"/>
  <c r="B4599" i="11"/>
  <c r="B4600" i="11"/>
  <c r="B4601" i="11"/>
  <c r="B4602" i="11"/>
  <c r="B4603" i="11"/>
  <c r="B4604" i="11"/>
  <c r="B4605" i="11"/>
  <c r="B4606" i="11"/>
  <c r="B4607" i="11"/>
  <c r="B4608" i="11"/>
  <c r="B4609" i="11"/>
  <c r="B4610" i="11"/>
  <c r="B4611" i="11"/>
  <c r="B4612" i="11"/>
  <c r="B4613" i="11"/>
  <c r="B4614" i="11"/>
  <c r="B4615" i="11"/>
  <c r="B4616" i="11"/>
  <c r="B4617" i="11"/>
  <c r="B4618" i="11"/>
  <c r="B4619" i="11"/>
  <c r="B4620" i="11"/>
  <c r="B4621" i="11"/>
  <c r="B4622" i="11"/>
  <c r="B4623" i="11"/>
  <c r="B4624" i="11"/>
  <c r="B4625" i="11"/>
  <c r="B4626" i="11"/>
  <c r="B4627" i="11"/>
  <c r="B4628" i="11"/>
  <c r="B4629" i="11"/>
  <c r="B4630" i="11"/>
  <c r="B4631" i="11"/>
  <c r="B4632" i="11"/>
  <c r="B4633" i="11"/>
  <c r="B4634" i="11"/>
  <c r="B4635" i="11"/>
  <c r="B4636" i="11"/>
  <c r="B4637" i="11"/>
  <c r="B4638" i="11"/>
  <c r="B4639" i="11"/>
  <c r="B4640" i="11"/>
  <c r="B4641" i="11"/>
  <c r="B4642" i="11"/>
  <c r="B4643" i="11"/>
  <c r="B4644" i="11"/>
  <c r="B4645" i="11"/>
  <c r="B4646" i="11"/>
  <c r="B4647" i="11"/>
  <c r="B4648" i="11"/>
  <c r="B4649" i="11"/>
  <c r="B4650" i="11"/>
  <c r="B4651" i="11"/>
  <c r="B4652" i="11"/>
  <c r="B4653" i="11"/>
  <c r="B4654" i="11"/>
  <c r="B4655" i="11"/>
  <c r="B4656" i="11"/>
  <c r="B4657" i="11"/>
  <c r="B4658" i="11"/>
  <c r="B4659" i="11"/>
  <c r="B4660" i="11"/>
  <c r="B4661" i="11"/>
  <c r="B4662" i="11"/>
  <c r="B4663" i="11"/>
  <c r="B4664" i="11"/>
  <c r="B4665" i="11"/>
  <c r="B4666" i="11"/>
  <c r="B4667" i="11"/>
  <c r="B4668" i="11"/>
  <c r="B4669" i="11"/>
  <c r="B4670" i="11"/>
  <c r="B4671" i="11"/>
  <c r="B4672" i="11"/>
  <c r="B4673" i="11"/>
  <c r="B4674" i="11"/>
  <c r="B4675" i="11"/>
  <c r="B4676" i="11"/>
  <c r="B4677" i="11"/>
  <c r="B4678" i="11"/>
  <c r="B4679" i="11"/>
  <c r="B4680" i="11"/>
  <c r="B4681" i="11"/>
  <c r="B4682" i="11"/>
  <c r="B4683" i="11"/>
  <c r="B4684" i="11"/>
  <c r="B4685" i="11"/>
  <c r="B4686" i="11"/>
  <c r="B4687" i="11"/>
  <c r="B4688" i="11"/>
  <c r="B4689" i="11"/>
  <c r="B4690" i="11"/>
  <c r="B4691" i="11"/>
  <c r="B4692" i="11"/>
  <c r="B4693" i="11"/>
  <c r="B4694" i="11"/>
  <c r="B4695" i="11"/>
  <c r="B4696" i="11"/>
  <c r="B4697" i="11"/>
  <c r="B4698" i="11"/>
  <c r="B4699" i="11"/>
  <c r="B4700" i="11"/>
  <c r="B4701" i="11"/>
  <c r="B4702" i="11"/>
  <c r="B4703" i="11"/>
  <c r="B4704" i="11"/>
  <c r="B4705" i="11"/>
  <c r="B4706" i="11"/>
  <c r="B4707" i="11"/>
  <c r="B4708" i="11"/>
  <c r="B4709" i="11"/>
  <c r="B4710" i="11"/>
  <c r="B4711" i="11"/>
  <c r="B4712" i="11"/>
  <c r="B4713" i="11"/>
  <c r="B4714" i="11"/>
  <c r="B4715" i="11"/>
  <c r="B4716" i="11"/>
  <c r="B4717" i="11"/>
  <c r="B4718" i="11"/>
  <c r="B4719" i="11"/>
  <c r="B4720" i="11"/>
  <c r="B4721" i="11"/>
  <c r="B4722" i="11"/>
  <c r="B4723" i="11"/>
  <c r="B4724" i="11"/>
  <c r="B4725" i="11"/>
  <c r="B4726" i="11"/>
  <c r="B4727" i="11"/>
  <c r="B4728" i="11"/>
  <c r="B4729" i="11"/>
  <c r="B4730" i="11"/>
  <c r="B4731" i="11"/>
  <c r="B4732" i="11"/>
  <c r="B4733" i="11"/>
  <c r="B4734" i="11"/>
  <c r="B4735" i="11"/>
  <c r="B4736" i="11"/>
  <c r="B4737" i="11"/>
  <c r="B4738" i="11"/>
  <c r="B4739" i="11"/>
  <c r="B4740" i="11"/>
  <c r="B4741" i="11"/>
  <c r="B4742" i="11"/>
  <c r="B4743" i="11"/>
  <c r="B4744" i="11"/>
  <c r="B4745" i="11"/>
  <c r="B4746" i="11"/>
  <c r="B4747" i="11"/>
  <c r="B4748" i="11"/>
  <c r="B4749" i="11"/>
  <c r="B4750" i="11"/>
  <c r="B4751" i="11"/>
  <c r="B4752" i="11"/>
  <c r="B4753" i="11"/>
  <c r="B4754" i="11"/>
  <c r="B4755" i="11"/>
  <c r="B4756" i="11"/>
  <c r="B4757" i="11"/>
  <c r="B4758" i="11"/>
  <c r="B4759" i="11"/>
  <c r="B4760" i="11"/>
  <c r="B4761" i="11"/>
  <c r="B4762" i="11"/>
  <c r="B4763" i="11"/>
  <c r="B4764" i="11"/>
  <c r="B4765" i="11"/>
  <c r="B4766" i="11"/>
  <c r="B4767" i="11"/>
  <c r="B4768" i="11"/>
  <c r="B4769" i="11"/>
  <c r="B4770" i="11"/>
  <c r="B4771" i="11"/>
  <c r="B4772" i="11"/>
  <c r="B4773" i="11"/>
  <c r="B4774" i="11"/>
  <c r="B4775" i="11"/>
  <c r="B4776" i="11"/>
  <c r="B4777" i="11"/>
  <c r="B4778" i="11"/>
  <c r="B4779" i="11"/>
  <c r="B4780" i="11"/>
  <c r="B4781" i="11"/>
  <c r="B4782" i="11"/>
  <c r="B4783" i="11"/>
  <c r="B4784" i="11"/>
  <c r="B4785" i="11"/>
  <c r="B4786" i="11"/>
  <c r="B4787" i="11"/>
  <c r="B4788" i="11"/>
  <c r="B4789" i="11"/>
  <c r="B4790" i="11"/>
  <c r="B4791" i="11"/>
  <c r="B4792" i="11"/>
  <c r="B4793" i="11"/>
  <c r="B4794" i="11"/>
  <c r="B4795" i="11"/>
  <c r="B4796" i="11"/>
  <c r="B4797" i="11"/>
  <c r="B4798" i="11"/>
  <c r="B4799" i="11"/>
  <c r="B4800" i="11"/>
  <c r="B4801" i="11"/>
  <c r="B4802" i="11"/>
  <c r="B4803" i="11"/>
  <c r="B4804" i="11"/>
  <c r="B4805" i="11"/>
  <c r="B4806" i="11"/>
  <c r="B4807" i="11"/>
  <c r="B4808" i="11"/>
  <c r="B4809" i="11"/>
  <c r="B4810" i="11"/>
  <c r="B4811" i="11"/>
  <c r="B4812" i="11"/>
  <c r="B4813" i="11"/>
  <c r="B4814" i="11"/>
  <c r="B4815" i="11"/>
  <c r="B4816" i="11"/>
  <c r="B4817" i="11"/>
  <c r="B4818" i="11"/>
  <c r="B4819" i="11"/>
  <c r="B4820" i="11"/>
  <c r="B4821" i="11"/>
  <c r="B4822" i="11"/>
  <c r="B4823" i="11"/>
  <c r="B4824" i="11"/>
  <c r="B4825" i="11"/>
  <c r="B4826" i="11"/>
  <c r="B4827" i="11"/>
  <c r="B4828" i="11"/>
  <c r="B4829" i="11"/>
  <c r="B4830" i="11"/>
  <c r="B4831" i="11"/>
  <c r="B4832" i="11"/>
  <c r="B4833" i="11"/>
  <c r="B4834" i="11"/>
  <c r="B4835" i="11"/>
  <c r="B4836" i="11"/>
  <c r="B4837" i="11"/>
  <c r="B4838" i="11"/>
  <c r="B4839" i="11"/>
  <c r="B4840" i="11"/>
  <c r="B4841" i="11"/>
  <c r="B4842" i="11"/>
  <c r="B4843" i="11"/>
  <c r="B4844" i="11"/>
  <c r="B4845" i="11"/>
  <c r="B4846" i="11"/>
  <c r="B4847" i="11"/>
  <c r="B4848" i="11"/>
  <c r="B4849" i="11"/>
  <c r="B4850" i="11"/>
  <c r="B4851" i="11"/>
  <c r="B4852" i="11"/>
  <c r="B4853" i="11"/>
  <c r="B4854" i="11"/>
  <c r="B4855" i="11"/>
  <c r="B4856" i="11"/>
  <c r="B4857" i="11"/>
  <c r="B4858" i="11"/>
  <c r="B4859" i="11"/>
  <c r="B4860" i="11"/>
  <c r="B4861" i="11"/>
  <c r="B4862" i="11"/>
  <c r="B4863" i="11"/>
  <c r="B4864" i="11"/>
  <c r="B4865" i="11"/>
  <c r="B4866" i="11"/>
  <c r="B4867" i="11"/>
  <c r="B4868" i="11"/>
  <c r="B4869" i="11"/>
  <c r="B4870" i="11"/>
  <c r="B4871" i="11"/>
  <c r="B4872" i="11"/>
  <c r="B4873" i="11"/>
  <c r="B4874" i="11"/>
  <c r="B4875" i="11"/>
  <c r="B4876" i="11"/>
  <c r="B4877" i="11"/>
  <c r="B4878" i="11"/>
  <c r="B4879" i="11"/>
  <c r="B4880" i="11"/>
  <c r="B4881" i="11"/>
  <c r="B4882" i="11"/>
  <c r="B4883" i="11"/>
  <c r="B4884" i="11"/>
  <c r="B4885" i="11"/>
  <c r="B4886" i="11"/>
  <c r="B4887" i="11"/>
  <c r="B4888" i="11"/>
  <c r="B4889" i="11"/>
  <c r="B4890" i="11"/>
  <c r="B4891" i="11"/>
  <c r="B4892" i="11"/>
  <c r="B4893" i="11"/>
  <c r="B4894" i="11"/>
  <c r="B4895" i="11"/>
  <c r="B4896" i="11"/>
  <c r="B4897" i="11"/>
  <c r="B4898" i="11"/>
  <c r="B4899" i="11"/>
  <c r="B4900" i="11"/>
  <c r="B4901" i="11"/>
  <c r="B4902" i="11"/>
  <c r="B4903" i="11"/>
  <c r="B4904" i="11"/>
  <c r="B4905" i="11"/>
  <c r="B4906" i="11"/>
  <c r="B4907" i="11"/>
  <c r="B4908" i="11"/>
  <c r="B4909" i="11"/>
  <c r="B4910" i="11"/>
  <c r="B4911" i="11"/>
  <c r="B4912" i="11"/>
  <c r="B4913" i="11"/>
  <c r="B4914" i="11"/>
  <c r="B4915" i="11"/>
  <c r="B4916" i="11"/>
  <c r="B4917" i="11"/>
  <c r="B4918" i="11"/>
  <c r="B4919" i="11"/>
  <c r="B4920" i="11"/>
  <c r="B4921" i="11"/>
  <c r="B4922" i="11"/>
  <c r="B4923" i="11"/>
  <c r="B4924" i="11"/>
  <c r="B4925" i="11"/>
  <c r="B4926" i="11"/>
  <c r="B4927" i="11"/>
  <c r="B4928" i="11"/>
  <c r="B4929" i="11"/>
  <c r="B4930" i="11"/>
  <c r="B4931" i="11"/>
  <c r="B4932" i="11"/>
  <c r="B4933" i="11"/>
  <c r="B4934" i="11"/>
  <c r="B4935" i="11"/>
  <c r="B4936" i="11"/>
  <c r="B4937" i="11"/>
  <c r="B4938" i="11"/>
  <c r="B4939" i="11"/>
  <c r="B4940" i="11"/>
  <c r="B4941" i="11"/>
  <c r="B4942" i="11"/>
  <c r="B4943" i="11"/>
  <c r="B4944" i="11"/>
  <c r="B4945" i="11"/>
  <c r="B4946" i="11"/>
  <c r="B4947" i="11"/>
  <c r="B4948" i="11"/>
  <c r="B4949" i="11"/>
  <c r="B4950" i="11"/>
  <c r="B4951" i="11"/>
  <c r="B4952" i="11"/>
  <c r="B4953" i="11"/>
  <c r="B4954" i="11"/>
  <c r="B4955" i="11"/>
  <c r="B4956" i="11"/>
  <c r="B4957" i="11"/>
  <c r="B4958" i="11"/>
  <c r="B4959" i="11"/>
  <c r="B4960" i="11"/>
  <c r="B4961" i="11"/>
  <c r="B4962" i="11"/>
  <c r="B4963" i="11"/>
  <c r="B4964" i="11"/>
  <c r="B4965" i="11"/>
  <c r="B4966" i="11"/>
  <c r="B4967" i="11"/>
  <c r="B4968" i="11"/>
  <c r="B4969" i="11"/>
  <c r="B4970" i="11"/>
  <c r="B4971" i="11"/>
  <c r="B4972" i="11"/>
  <c r="B4973" i="11"/>
  <c r="B4974" i="11"/>
  <c r="B4975" i="11"/>
  <c r="B4976" i="11"/>
  <c r="B4977" i="11"/>
  <c r="B4978" i="11"/>
  <c r="B4979" i="11"/>
  <c r="B4980" i="11"/>
  <c r="B4981" i="11"/>
  <c r="B4982" i="11"/>
  <c r="B4983" i="11"/>
  <c r="B4984" i="11"/>
  <c r="B4985" i="11"/>
  <c r="B4986" i="11"/>
  <c r="B4987" i="11"/>
  <c r="B4988" i="11"/>
  <c r="B4989" i="11"/>
  <c r="B4990" i="11"/>
  <c r="B4991" i="11"/>
  <c r="B4992" i="11"/>
  <c r="B4993" i="11"/>
  <c r="B4994" i="11"/>
  <c r="B4995" i="11"/>
  <c r="B4996" i="11"/>
  <c r="B4997" i="11"/>
  <c r="B4998" i="11"/>
  <c r="B4999" i="11"/>
  <c r="B5000" i="11"/>
  <c r="B5001" i="11"/>
  <c r="B5002" i="11"/>
  <c r="B5003" i="11"/>
  <c r="B5004" i="11"/>
  <c r="B5005" i="11"/>
  <c r="B5006" i="11"/>
  <c r="B5007" i="11"/>
  <c r="B5008" i="11"/>
  <c r="B5009" i="11"/>
  <c r="B5010" i="11"/>
  <c r="B5011" i="11"/>
  <c r="B5012" i="11"/>
  <c r="B5013" i="11"/>
  <c r="B5014" i="11"/>
  <c r="B5015" i="11"/>
  <c r="B5016" i="11"/>
  <c r="B5017" i="11"/>
  <c r="B5018" i="11"/>
  <c r="B5019" i="11"/>
  <c r="B5020" i="11"/>
  <c r="B5021" i="11"/>
  <c r="B5022" i="11"/>
  <c r="B5023" i="11"/>
  <c r="B5024" i="11"/>
  <c r="B5025" i="11"/>
  <c r="B5026" i="11"/>
  <c r="B5027" i="11"/>
  <c r="B5028" i="11"/>
  <c r="B5029" i="11"/>
  <c r="B5030" i="11"/>
  <c r="B5031" i="11"/>
  <c r="B5032" i="11"/>
  <c r="B5033" i="11"/>
  <c r="B5034" i="11"/>
  <c r="B5035" i="11"/>
  <c r="B5036" i="11"/>
  <c r="B5037" i="11"/>
  <c r="B5038" i="11"/>
  <c r="B5039" i="11"/>
  <c r="B5040" i="11"/>
  <c r="B5041" i="11"/>
  <c r="B5042" i="11"/>
  <c r="B5043" i="11"/>
  <c r="B5044" i="11"/>
  <c r="B5045" i="11"/>
  <c r="B5046" i="11"/>
  <c r="B5047" i="11"/>
  <c r="B5048" i="11"/>
  <c r="B5049" i="11"/>
  <c r="B5050" i="11"/>
  <c r="B5051" i="11"/>
  <c r="B5052" i="11"/>
  <c r="B5053" i="11"/>
  <c r="B5054" i="11"/>
  <c r="B5055" i="11"/>
  <c r="B5056" i="11"/>
  <c r="B5057" i="11"/>
  <c r="B5058" i="11"/>
  <c r="B5059" i="11"/>
  <c r="B5060" i="11"/>
  <c r="B5061" i="11"/>
  <c r="B5062" i="11"/>
  <c r="B5063" i="11"/>
  <c r="B5064" i="11"/>
  <c r="B5065" i="11"/>
  <c r="B5066" i="11"/>
  <c r="B5067" i="11"/>
  <c r="B5068" i="11"/>
  <c r="B5069" i="11"/>
  <c r="B5070" i="11"/>
  <c r="B5071" i="11"/>
  <c r="B5072" i="11"/>
  <c r="B5073" i="11"/>
  <c r="B5074" i="11"/>
  <c r="B5075" i="11"/>
  <c r="B5076" i="11"/>
  <c r="B5077" i="11"/>
  <c r="B5078" i="11"/>
  <c r="B5079" i="11"/>
  <c r="B5080" i="11"/>
  <c r="B5081" i="11"/>
  <c r="B5082" i="11"/>
  <c r="B5083" i="11"/>
  <c r="B5084" i="11"/>
  <c r="B5085" i="11"/>
  <c r="B5086" i="11"/>
  <c r="B5087" i="11"/>
  <c r="B5088" i="11"/>
  <c r="B5089" i="11"/>
  <c r="B5090" i="11"/>
  <c r="B5091" i="11"/>
  <c r="B5092" i="11"/>
  <c r="B5093" i="11"/>
  <c r="B5094" i="11"/>
  <c r="B5095" i="11"/>
  <c r="B5096" i="11"/>
  <c r="B5097" i="11"/>
  <c r="B5098" i="11"/>
  <c r="B5099" i="11"/>
  <c r="B5100" i="11"/>
  <c r="B5101" i="11"/>
  <c r="B5102" i="11"/>
  <c r="B5103" i="11"/>
  <c r="B5104" i="11"/>
  <c r="B5105" i="11"/>
  <c r="B5106" i="11"/>
  <c r="B5107" i="11"/>
  <c r="B5108" i="11"/>
  <c r="B5109" i="11"/>
  <c r="B5110" i="11"/>
  <c r="B5111" i="11"/>
  <c r="B5112" i="11"/>
  <c r="B5113" i="11"/>
  <c r="B5114" i="11"/>
  <c r="B5115" i="11"/>
  <c r="B5116" i="11"/>
  <c r="B5117" i="11"/>
  <c r="B5118" i="11"/>
  <c r="B5119" i="11"/>
  <c r="B5120" i="11"/>
  <c r="B5121" i="11"/>
  <c r="B5122" i="11"/>
  <c r="B5123" i="11"/>
  <c r="B5124" i="11"/>
  <c r="B5125" i="11"/>
  <c r="B5126" i="11"/>
  <c r="B5127" i="11"/>
  <c r="B5128" i="11"/>
  <c r="B5129" i="11"/>
  <c r="B5130" i="11"/>
  <c r="B5131" i="11"/>
  <c r="B5132" i="11"/>
  <c r="B5133" i="11"/>
  <c r="B5134" i="11"/>
  <c r="B5135" i="11"/>
  <c r="B5136" i="11"/>
  <c r="B5137" i="11"/>
  <c r="B5138" i="11"/>
  <c r="B5139" i="11"/>
  <c r="B5140" i="11"/>
  <c r="B5141" i="11"/>
  <c r="B5142" i="11"/>
  <c r="B5143" i="11"/>
  <c r="B5144" i="11"/>
  <c r="B5145" i="11"/>
  <c r="B5146" i="11"/>
  <c r="B5147" i="11"/>
  <c r="B5148" i="11"/>
  <c r="B5149" i="11"/>
  <c r="B5150" i="11"/>
  <c r="B5151" i="11"/>
  <c r="B5152" i="11"/>
  <c r="B5153" i="11"/>
  <c r="B5154" i="11"/>
  <c r="B5155" i="11"/>
  <c r="B5156" i="11"/>
  <c r="B5157" i="11"/>
  <c r="B5158" i="11"/>
  <c r="B5159" i="11"/>
  <c r="B5160" i="11"/>
  <c r="B5161" i="11"/>
  <c r="B5162" i="11"/>
  <c r="B5163" i="11"/>
  <c r="B5164" i="11"/>
  <c r="B5165" i="11"/>
  <c r="B5166" i="11"/>
  <c r="B5167" i="11"/>
  <c r="B5168" i="11"/>
  <c r="B5169" i="11"/>
  <c r="B5170" i="11"/>
  <c r="B5171" i="11"/>
  <c r="B5172" i="11"/>
  <c r="B5173" i="11"/>
  <c r="B5174" i="11"/>
  <c r="B5175" i="11"/>
  <c r="B5176" i="11"/>
  <c r="B5177" i="11"/>
  <c r="B5178" i="11"/>
  <c r="B5179" i="11"/>
  <c r="B5180" i="11"/>
  <c r="B5181" i="11"/>
  <c r="B5182" i="11"/>
  <c r="B5183" i="11"/>
  <c r="B5184" i="11"/>
  <c r="B5185" i="11"/>
  <c r="B5186" i="11"/>
  <c r="B5187" i="11"/>
  <c r="B5188" i="11"/>
  <c r="B5189" i="11"/>
  <c r="B5190" i="11"/>
  <c r="B5191" i="11"/>
  <c r="B5192" i="11"/>
  <c r="B5193" i="11"/>
  <c r="B5194" i="11"/>
  <c r="B5195" i="11"/>
  <c r="B5196" i="11"/>
  <c r="B5197" i="11"/>
  <c r="B5198" i="11"/>
  <c r="B5199" i="11"/>
  <c r="B5200" i="11"/>
  <c r="B5201" i="11"/>
  <c r="B5202" i="11"/>
  <c r="B5203" i="11"/>
  <c r="B5204" i="11"/>
  <c r="B5205" i="11"/>
  <c r="B5206" i="11"/>
  <c r="B5207" i="11"/>
  <c r="B5208" i="11"/>
  <c r="B5209" i="11"/>
  <c r="B5210" i="11"/>
  <c r="B5211" i="11"/>
  <c r="B5212" i="11"/>
  <c r="B5213" i="11"/>
  <c r="B5214" i="11"/>
  <c r="B5215" i="11"/>
  <c r="B5216" i="11"/>
  <c r="B5217" i="11"/>
  <c r="B5218" i="11"/>
  <c r="B5219" i="11"/>
  <c r="B5220" i="11"/>
  <c r="B5221" i="11"/>
  <c r="B5222" i="11"/>
  <c r="B5223" i="11"/>
  <c r="B5224" i="11"/>
  <c r="B5225" i="11"/>
  <c r="B5226" i="11"/>
  <c r="B5227" i="11"/>
  <c r="B5228" i="11"/>
  <c r="B5229" i="11"/>
  <c r="B5230" i="11"/>
  <c r="B5231" i="11"/>
  <c r="B5232" i="11"/>
  <c r="B5233" i="11"/>
  <c r="B5234" i="11"/>
  <c r="B5235" i="11"/>
  <c r="B5236" i="11"/>
  <c r="B5237" i="11"/>
  <c r="B5238" i="11"/>
  <c r="B5239" i="11"/>
  <c r="B5240" i="11"/>
  <c r="B5241" i="11"/>
  <c r="B5242" i="11"/>
  <c r="B5243" i="11"/>
  <c r="B5244" i="11"/>
  <c r="B5245" i="11"/>
  <c r="B5246" i="11"/>
  <c r="B5247" i="11"/>
  <c r="B5248" i="11"/>
  <c r="B5249" i="11"/>
  <c r="B5250" i="11"/>
  <c r="B5251" i="11"/>
  <c r="B5252" i="11"/>
  <c r="B5253" i="11"/>
  <c r="B5254" i="11"/>
  <c r="B5255" i="11"/>
  <c r="B5256" i="11"/>
  <c r="B5257" i="11"/>
  <c r="B5258" i="11"/>
  <c r="B5259" i="11"/>
  <c r="B5260" i="11"/>
  <c r="B5261" i="11"/>
  <c r="B5262" i="11"/>
  <c r="B5263" i="11"/>
  <c r="B5264" i="11"/>
  <c r="B5265" i="11"/>
  <c r="B5266" i="11"/>
  <c r="B5267" i="11"/>
  <c r="B5268" i="11"/>
  <c r="B5269" i="11"/>
  <c r="B5270" i="11"/>
  <c r="B5271" i="11"/>
  <c r="B5272" i="11"/>
  <c r="B5273" i="11"/>
  <c r="B5274" i="11"/>
  <c r="B5275" i="11"/>
  <c r="B5276" i="11"/>
  <c r="B5277" i="11"/>
  <c r="B5278" i="11"/>
  <c r="B5279" i="11"/>
  <c r="B5280" i="11"/>
  <c r="B5281" i="11"/>
  <c r="B5282" i="11"/>
  <c r="B5283" i="11"/>
  <c r="B5284" i="11"/>
  <c r="B5285" i="11"/>
  <c r="B5286" i="11"/>
  <c r="B5287" i="11"/>
  <c r="B5288" i="11"/>
  <c r="B5289" i="11"/>
  <c r="B5290" i="11"/>
  <c r="B5291" i="11"/>
  <c r="B5292" i="11"/>
  <c r="B5293" i="11"/>
  <c r="B5294" i="11"/>
  <c r="B5295" i="11"/>
  <c r="B5296" i="11"/>
  <c r="B5297" i="11"/>
  <c r="B5298" i="11"/>
  <c r="B5299" i="11"/>
  <c r="B5300" i="11"/>
  <c r="B5301" i="11"/>
  <c r="B5302" i="11"/>
  <c r="B5303" i="11"/>
  <c r="B5304" i="11"/>
  <c r="B5305" i="11"/>
  <c r="B5306" i="11"/>
  <c r="B5307" i="11"/>
  <c r="B5308" i="11"/>
  <c r="B5309" i="11"/>
  <c r="B5310" i="11"/>
  <c r="B5311" i="11"/>
  <c r="B5312" i="11"/>
  <c r="B5313" i="11"/>
  <c r="B5314" i="11"/>
  <c r="B5315" i="11"/>
  <c r="B5316" i="11"/>
  <c r="B5317" i="11"/>
  <c r="B5318" i="11"/>
  <c r="B5319" i="11"/>
  <c r="B5320" i="11"/>
  <c r="B5321" i="11"/>
  <c r="B5322" i="11"/>
  <c r="B5323" i="11"/>
  <c r="B5324" i="11"/>
  <c r="B5325" i="11"/>
  <c r="B5326" i="11"/>
  <c r="B5327" i="11"/>
  <c r="B5328" i="11"/>
  <c r="B5329" i="11"/>
  <c r="B5330" i="11"/>
  <c r="B5331" i="11"/>
  <c r="B5332" i="11"/>
  <c r="B5333" i="11"/>
  <c r="B5334" i="11"/>
  <c r="B5335" i="11"/>
  <c r="B5336" i="11"/>
  <c r="B5337" i="11"/>
  <c r="B5338" i="11"/>
  <c r="B5339" i="11"/>
  <c r="B5340" i="11"/>
  <c r="B5341" i="11"/>
  <c r="B5342" i="11"/>
  <c r="B5343" i="11"/>
  <c r="B5344" i="11"/>
  <c r="B5345" i="11"/>
  <c r="B5346" i="11"/>
  <c r="B5347" i="11"/>
  <c r="B5348" i="11"/>
  <c r="B5349" i="11"/>
  <c r="B5350" i="11"/>
  <c r="B5351" i="11"/>
  <c r="B5352" i="11"/>
  <c r="B5353" i="11"/>
  <c r="B5354" i="11"/>
  <c r="B5355" i="11"/>
  <c r="B5356" i="11"/>
  <c r="B5357" i="11"/>
  <c r="B5358" i="11"/>
  <c r="B5359" i="11"/>
  <c r="B5360" i="11"/>
  <c r="B5361" i="11"/>
  <c r="B5362" i="11"/>
  <c r="B5363" i="11"/>
  <c r="B5364" i="11"/>
  <c r="B5365" i="11"/>
  <c r="B5366" i="11"/>
  <c r="B5367" i="11"/>
  <c r="B5368" i="11"/>
  <c r="B5369" i="11"/>
  <c r="B5370" i="11"/>
  <c r="B5371" i="11"/>
  <c r="B5372" i="11"/>
  <c r="B5373" i="11"/>
  <c r="B5374" i="11"/>
  <c r="B5375" i="11"/>
  <c r="B5376" i="11"/>
  <c r="B5377" i="11"/>
  <c r="B5378" i="11"/>
  <c r="B5379" i="11"/>
  <c r="B5380" i="11"/>
  <c r="B5381" i="11"/>
  <c r="B5382" i="11"/>
  <c r="B5383" i="11"/>
  <c r="B5384" i="11"/>
  <c r="B5385" i="11"/>
  <c r="B5386" i="11"/>
  <c r="B5387" i="11"/>
  <c r="B5388" i="11"/>
  <c r="B5389" i="11"/>
  <c r="B5390" i="11"/>
  <c r="B5391" i="11"/>
  <c r="B5392" i="11"/>
  <c r="B5393" i="11"/>
  <c r="B5394" i="11"/>
  <c r="B5395" i="11"/>
  <c r="B5396" i="11"/>
  <c r="B5397" i="11"/>
  <c r="B5398" i="11"/>
  <c r="B5399" i="11"/>
  <c r="B5400" i="11"/>
  <c r="B5401" i="11"/>
  <c r="B5402" i="11"/>
  <c r="B5403" i="11"/>
  <c r="B5404" i="11"/>
  <c r="B5405" i="11"/>
  <c r="B5406" i="11"/>
  <c r="B5407" i="11"/>
  <c r="B5408" i="11"/>
  <c r="B5409" i="11"/>
  <c r="B5410" i="11"/>
  <c r="B5411" i="11"/>
  <c r="B5412" i="11"/>
  <c r="B5413" i="11"/>
  <c r="B5414" i="11"/>
  <c r="B5415" i="11"/>
  <c r="B5416" i="11"/>
  <c r="B5417" i="11"/>
  <c r="B5418" i="11"/>
  <c r="B5419" i="11"/>
  <c r="B5420" i="11"/>
  <c r="B5421" i="11"/>
  <c r="B5422" i="11"/>
  <c r="B5423" i="11"/>
  <c r="B5424" i="11"/>
  <c r="B5425" i="11"/>
  <c r="B5426" i="11"/>
  <c r="B5427" i="11"/>
  <c r="B5428" i="11"/>
  <c r="B5429" i="11"/>
  <c r="B5430" i="11"/>
  <c r="B5431" i="11"/>
  <c r="B5432" i="11"/>
  <c r="B5433" i="11"/>
  <c r="B5434" i="11"/>
  <c r="B5435" i="11"/>
  <c r="B5436" i="11"/>
  <c r="B5437" i="11"/>
  <c r="B5438" i="11"/>
  <c r="B5439" i="11"/>
  <c r="B5440" i="11"/>
  <c r="B5441" i="11"/>
  <c r="B5442" i="11"/>
  <c r="B5443" i="11"/>
  <c r="B5444" i="11"/>
  <c r="B5445" i="11"/>
  <c r="B5446" i="11"/>
  <c r="B5447" i="11"/>
  <c r="B5448" i="11"/>
  <c r="B5449" i="11"/>
  <c r="B5450" i="11"/>
  <c r="B5451" i="11"/>
  <c r="B5452" i="11"/>
  <c r="B5453" i="11"/>
  <c r="B5454" i="11"/>
  <c r="B5455" i="11"/>
  <c r="B5456" i="11"/>
  <c r="B5457" i="11"/>
  <c r="B5458" i="11"/>
  <c r="B5459" i="11"/>
  <c r="B5460" i="11"/>
  <c r="B5461" i="11"/>
  <c r="B5462" i="11"/>
  <c r="B5463" i="11"/>
  <c r="B5464" i="11"/>
  <c r="B5465" i="11"/>
  <c r="B5466" i="11"/>
  <c r="B5467" i="11"/>
  <c r="B5468" i="11"/>
  <c r="B5469" i="11"/>
  <c r="B5470" i="11"/>
  <c r="B5471" i="11"/>
  <c r="B5472" i="11"/>
  <c r="B5473" i="11"/>
  <c r="B5474" i="11"/>
  <c r="B5475" i="11"/>
  <c r="B5476" i="11"/>
  <c r="B5477" i="11"/>
  <c r="B5478" i="11"/>
  <c r="B5479" i="11"/>
  <c r="B5480" i="11"/>
  <c r="B5481" i="11"/>
  <c r="B5482" i="11"/>
  <c r="B5483" i="11"/>
  <c r="B5484" i="11"/>
  <c r="B5485" i="11"/>
  <c r="B5486" i="11"/>
  <c r="B5487" i="11"/>
  <c r="B5488" i="11"/>
  <c r="B5489" i="11"/>
  <c r="B5490" i="11"/>
  <c r="B5491" i="11"/>
  <c r="B5492" i="11"/>
  <c r="B5493" i="11"/>
  <c r="B5494" i="11"/>
  <c r="B5495" i="11"/>
  <c r="B5496" i="11"/>
  <c r="B5497" i="11"/>
  <c r="B5498" i="11"/>
  <c r="B5499" i="11"/>
  <c r="B5500" i="11"/>
  <c r="B5501" i="11"/>
  <c r="B5502" i="11"/>
  <c r="B5503" i="11"/>
  <c r="B5504" i="11"/>
  <c r="B5505" i="11"/>
  <c r="B5506" i="11"/>
  <c r="B5507" i="11"/>
  <c r="B5508" i="11"/>
  <c r="B5509" i="11"/>
  <c r="B5510" i="11"/>
  <c r="B5511" i="11"/>
  <c r="B5512" i="11"/>
  <c r="B5513" i="11"/>
  <c r="B5514" i="11"/>
  <c r="B5515" i="11"/>
  <c r="B5516" i="11"/>
  <c r="B5517" i="11"/>
  <c r="B5518" i="11"/>
  <c r="B5519" i="11"/>
  <c r="B5520" i="11"/>
  <c r="B5521" i="11"/>
  <c r="B5522" i="11"/>
  <c r="B5523" i="11"/>
  <c r="B5524" i="11"/>
  <c r="B5525" i="11"/>
  <c r="B5526" i="11"/>
  <c r="B5527" i="11"/>
  <c r="B5528" i="11"/>
  <c r="B5529" i="11"/>
  <c r="B5530" i="11"/>
  <c r="B5531" i="11"/>
  <c r="B5532" i="11"/>
  <c r="B5533" i="11"/>
  <c r="B5534" i="11"/>
  <c r="B5535" i="11"/>
  <c r="B5536" i="11"/>
  <c r="B5537" i="11"/>
  <c r="B5538" i="11"/>
  <c r="B5539" i="11"/>
  <c r="B5540" i="11"/>
  <c r="B5541" i="11"/>
  <c r="B5542" i="11"/>
  <c r="B5543" i="11"/>
  <c r="B5544" i="11"/>
  <c r="B5545" i="11"/>
  <c r="B5546" i="11"/>
  <c r="B5547" i="11"/>
  <c r="B5548" i="11"/>
  <c r="B5549" i="11"/>
  <c r="B5550" i="11"/>
  <c r="B5551" i="11"/>
  <c r="B5552" i="11"/>
  <c r="B5553" i="11"/>
  <c r="B5554" i="11"/>
  <c r="B5555" i="11"/>
  <c r="B5556" i="11"/>
  <c r="B5557" i="11"/>
  <c r="B5558" i="11"/>
  <c r="B5559" i="11"/>
  <c r="B5560" i="11"/>
  <c r="B5561" i="11"/>
  <c r="B5562" i="11"/>
  <c r="B5563" i="11"/>
  <c r="B5564" i="11"/>
  <c r="B5565" i="11"/>
  <c r="B5566" i="11"/>
  <c r="B5567" i="11"/>
  <c r="B5568" i="11"/>
  <c r="B5569" i="11"/>
  <c r="B5570" i="11"/>
  <c r="B5571" i="11"/>
  <c r="B5572" i="11"/>
  <c r="B5573" i="11"/>
  <c r="B5574" i="11"/>
  <c r="B5575" i="11"/>
  <c r="B5576" i="11"/>
  <c r="B5577" i="11"/>
  <c r="B5578" i="11"/>
  <c r="B5579" i="11"/>
  <c r="B5580" i="11"/>
  <c r="B5581" i="11"/>
  <c r="B5582" i="11"/>
  <c r="B5583" i="11"/>
  <c r="B5584" i="11"/>
  <c r="B5585" i="11"/>
  <c r="B5586" i="11"/>
  <c r="B5587" i="11"/>
  <c r="B5588" i="11"/>
  <c r="B5589" i="11"/>
  <c r="B5590" i="11"/>
  <c r="B5591" i="11"/>
  <c r="B5592" i="11"/>
  <c r="B5593" i="11"/>
  <c r="B5594" i="11"/>
  <c r="B5595" i="11"/>
  <c r="B5596" i="11"/>
  <c r="B5597" i="11"/>
  <c r="B5598" i="11"/>
  <c r="B5599" i="11"/>
  <c r="B5600" i="11"/>
  <c r="B5601" i="11"/>
  <c r="B5602" i="11"/>
  <c r="B5603" i="11"/>
  <c r="B5604" i="11"/>
  <c r="B5605" i="11"/>
  <c r="B5606" i="11"/>
  <c r="B5607" i="11"/>
  <c r="B5608" i="11"/>
  <c r="B5609" i="11"/>
  <c r="B5610" i="11"/>
  <c r="B5611" i="11"/>
  <c r="B5612" i="11"/>
  <c r="B5613" i="11"/>
  <c r="B5614" i="11"/>
  <c r="B5615" i="11"/>
  <c r="B5616" i="11"/>
  <c r="B5617" i="11"/>
  <c r="B5618" i="11"/>
  <c r="B5619" i="11"/>
  <c r="B5620" i="11"/>
  <c r="B5621" i="11"/>
  <c r="B5622" i="11"/>
  <c r="B5623" i="11"/>
  <c r="B5624" i="11"/>
  <c r="B5625" i="11"/>
  <c r="B5626" i="11"/>
  <c r="B5627" i="11"/>
  <c r="B5628" i="11"/>
  <c r="B5629" i="11"/>
  <c r="B5630" i="11"/>
  <c r="B5631" i="11"/>
  <c r="B5632" i="11"/>
  <c r="B5633" i="11"/>
  <c r="B5634" i="11"/>
  <c r="B5635" i="11"/>
  <c r="B5636" i="11"/>
  <c r="B5637" i="11"/>
  <c r="B5638" i="11"/>
  <c r="B5639" i="11"/>
  <c r="B5640" i="11"/>
  <c r="B5641" i="11"/>
  <c r="B5642" i="11"/>
  <c r="B5643" i="11"/>
  <c r="B5644" i="11"/>
  <c r="B5645" i="11"/>
  <c r="B5646" i="11"/>
  <c r="B5647" i="11"/>
  <c r="B5648" i="11"/>
  <c r="B5649" i="11"/>
  <c r="B5650" i="11"/>
  <c r="B5651" i="11"/>
  <c r="B5652" i="11"/>
  <c r="B5653" i="11"/>
  <c r="B5654" i="11"/>
  <c r="B5655" i="11"/>
  <c r="B5656" i="11"/>
  <c r="B5657" i="11"/>
  <c r="B5658" i="11"/>
  <c r="B5659" i="11"/>
  <c r="B5660" i="11"/>
  <c r="B5661" i="11"/>
  <c r="B5662" i="11"/>
  <c r="B5663" i="11"/>
  <c r="B5664" i="11"/>
  <c r="B5665" i="11"/>
  <c r="B5666" i="11"/>
  <c r="B5667" i="11"/>
  <c r="B5668" i="11"/>
  <c r="B5669" i="11"/>
  <c r="B5670" i="11"/>
  <c r="B5671" i="11"/>
  <c r="B5672" i="11"/>
  <c r="B5673" i="11"/>
  <c r="B5674" i="11"/>
  <c r="B5675" i="11"/>
  <c r="B5676" i="11"/>
  <c r="B5677" i="11"/>
  <c r="B5678" i="11"/>
  <c r="B5679" i="11"/>
  <c r="B5680" i="11"/>
  <c r="B5681" i="11"/>
  <c r="B5682" i="11"/>
  <c r="B5683" i="11"/>
  <c r="B5684" i="11"/>
  <c r="B5685" i="11"/>
  <c r="B5686" i="11"/>
  <c r="B5687" i="11"/>
  <c r="B5688" i="11"/>
  <c r="B5689" i="11"/>
  <c r="B5690" i="11"/>
  <c r="B5691" i="11"/>
  <c r="B5692" i="11"/>
  <c r="B5693" i="11"/>
  <c r="B5694" i="11"/>
  <c r="B5695" i="11"/>
  <c r="B5696" i="11"/>
  <c r="B5697" i="11"/>
  <c r="B5698" i="11"/>
  <c r="B5699" i="11"/>
  <c r="B5700" i="11"/>
  <c r="B5701" i="11"/>
  <c r="B5702" i="11"/>
  <c r="B5703" i="11"/>
  <c r="B5704" i="11"/>
  <c r="B5705" i="11"/>
  <c r="B5706" i="11"/>
  <c r="B5707" i="11"/>
  <c r="B5708" i="11"/>
  <c r="B5709" i="11"/>
  <c r="B5710" i="11"/>
  <c r="B5711" i="11"/>
  <c r="B5712" i="11"/>
  <c r="B5713" i="11"/>
  <c r="B5714" i="11"/>
  <c r="B5715" i="11"/>
  <c r="B5716" i="11"/>
  <c r="B5717" i="11"/>
  <c r="B5718" i="11"/>
  <c r="B5719" i="11"/>
  <c r="B5720" i="11"/>
  <c r="B5721" i="11"/>
  <c r="B5722" i="11"/>
  <c r="B5723" i="11"/>
  <c r="B5724" i="11"/>
  <c r="B5725" i="11"/>
  <c r="B5726" i="11"/>
  <c r="B5727" i="11"/>
  <c r="B5728" i="11"/>
  <c r="B5729" i="11"/>
  <c r="B5730" i="11"/>
  <c r="B5731" i="11"/>
  <c r="B5732" i="11"/>
  <c r="B5733" i="11"/>
  <c r="B5734" i="11"/>
  <c r="B5735" i="11"/>
  <c r="B5736" i="11"/>
  <c r="B5737" i="11"/>
  <c r="B5738" i="11"/>
  <c r="B5739" i="11"/>
  <c r="B5740" i="11"/>
  <c r="B5741" i="11"/>
  <c r="B5742" i="11"/>
  <c r="B5743" i="11"/>
  <c r="B5744" i="11"/>
  <c r="B5745" i="11"/>
  <c r="B5746" i="11"/>
  <c r="B5747" i="11"/>
  <c r="B5748" i="11"/>
  <c r="B5749" i="11"/>
  <c r="B5750" i="11"/>
  <c r="B5751" i="11"/>
  <c r="B5752" i="11"/>
  <c r="B5753" i="11"/>
  <c r="B5754" i="11"/>
  <c r="B5755" i="11"/>
  <c r="B5756" i="11"/>
  <c r="B5757" i="11"/>
  <c r="B5758" i="11"/>
  <c r="B5759" i="11"/>
  <c r="B5760" i="11"/>
  <c r="B5761" i="11"/>
  <c r="B5762" i="11"/>
  <c r="B5763" i="11"/>
  <c r="B5764" i="11"/>
  <c r="B5765" i="11"/>
  <c r="B5766" i="11"/>
  <c r="B5767" i="11"/>
  <c r="B5768" i="11"/>
  <c r="B5769" i="11"/>
  <c r="B5770" i="11"/>
  <c r="B5771" i="11"/>
  <c r="B5772" i="11"/>
  <c r="B5773" i="11"/>
  <c r="B5774" i="11"/>
  <c r="B5775" i="11"/>
  <c r="B5776" i="11"/>
  <c r="B5777" i="11"/>
  <c r="B5778" i="11"/>
  <c r="B5779" i="11"/>
  <c r="B5780" i="11"/>
  <c r="B5781" i="11"/>
  <c r="B5782" i="11"/>
  <c r="B5783" i="11"/>
  <c r="B5784" i="11"/>
  <c r="B5785" i="11"/>
  <c r="B5786" i="11"/>
  <c r="B5787" i="11"/>
  <c r="B5788" i="11"/>
  <c r="B5789" i="11"/>
  <c r="B5790" i="11"/>
  <c r="B5791" i="11"/>
  <c r="B5792" i="11"/>
  <c r="B5793" i="11"/>
  <c r="B5794" i="11"/>
  <c r="B5795" i="11"/>
  <c r="B5796" i="11"/>
  <c r="B5797" i="11"/>
  <c r="B5798" i="11"/>
  <c r="B5799" i="11"/>
  <c r="B5800" i="11"/>
  <c r="B5801" i="11"/>
  <c r="B5802" i="11"/>
  <c r="B5803" i="11"/>
  <c r="B5804" i="11"/>
  <c r="B5805" i="11"/>
  <c r="B5806" i="11"/>
  <c r="B5807" i="11"/>
  <c r="B5808" i="11"/>
  <c r="B5809" i="11"/>
  <c r="B5810" i="11"/>
  <c r="B5811" i="11"/>
  <c r="B5812" i="11"/>
  <c r="B5813" i="11"/>
  <c r="B5814" i="11"/>
  <c r="B5815" i="11"/>
  <c r="B5816" i="11"/>
  <c r="B5817" i="11"/>
  <c r="B5818" i="11"/>
  <c r="B5819" i="11"/>
  <c r="B5820" i="11"/>
  <c r="B5821" i="11"/>
  <c r="B5822" i="11"/>
  <c r="B5823" i="11"/>
  <c r="B5824" i="11"/>
  <c r="B5825" i="11"/>
  <c r="B5826" i="11"/>
  <c r="B5827" i="11"/>
  <c r="B5828" i="11"/>
  <c r="B5829" i="11"/>
  <c r="B5830" i="11"/>
  <c r="B5831" i="11"/>
  <c r="B5832" i="11"/>
  <c r="B5833" i="11"/>
  <c r="B5834" i="11"/>
  <c r="B5835" i="11"/>
  <c r="B5836" i="11"/>
  <c r="B5837" i="11"/>
  <c r="B5838" i="11"/>
  <c r="B5839" i="11"/>
  <c r="B5840" i="11"/>
  <c r="B5841" i="11"/>
  <c r="B5842" i="11"/>
  <c r="B5843" i="11"/>
  <c r="B5844" i="11"/>
  <c r="B5845" i="11"/>
  <c r="B5846" i="11"/>
  <c r="B5847" i="11"/>
  <c r="B5848" i="11"/>
  <c r="B5849" i="11"/>
  <c r="B5850" i="11"/>
  <c r="B5851" i="11"/>
  <c r="B5852" i="11"/>
  <c r="B5853" i="11"/>
  <c r="B5854" i="11"/>
  <c r="B5855" i="11"/>
  <c r="B5856" i="11"/>
  <c r="B5857" i="11"/>
  <c r="B5858" i="11"/>
  <c r="B5859" i="11"/>
  <c r="B5860" i="11"/>
  <c r="B5861" i="11"/>
  <c r="B5862" i="11"/>
  <c r="B5863" i="11"/>
  <c r="B5864" i="11"/>
  <c r="B5865" i="11"/>
  <c r="B5866" i="11"/>
  <c r="B5867" i="11"/>
  <c r="B5868" i="11"/>
  <c r="B5869" i="11"/>
  <c r="B5870" i="11"/>
  <c r="B5871" i="11"/>
  <c r="B5872" i="11"/>
  <c r="B5873" i="11"/>
  <c r="B5874" i="11"/>
  <c r="B5875" i="11"/>
  <c r="B5876" i="11"/>
  <c r="B5877" i="11"/>
  <c r="B5878" i="11"/>
  <c r="B5879" i="11"/>
  <c r="B5880" i="11"/>
  <c r="B5881" i="11"/>
  <c r="B5882" i="11"/>
  <c r="B5883" i="11"/>
  <c r="B5884" i="11"/>
  <c r="B5885" i="11"/>
  <c r="B5886" i="11"/>
  <c r="B5887" i="11"/>
  <c r="B5888" i="11"/>
  <c r="B5889" i="11"/>
  <c r="B5890" i="11"/>
  <c r="B5891" i="11"/>
  <c r="B5892" i="11"/>
  <c r="B5893" i="11"/>
  <c r="B5894" i="11"/>
  <c r="B5895" i="11"/>
  <c r="B5896" i="11"/>
  <c r="B5897" i="11"/>
  <c r="B5898" i="11"/>
  <c r="B5899" i="11"/>
  <c r="B5900" i="11"/>
  <c r="B5901" i="11"/>
  <c r="B5902" i="11"/>
  <c r="B5903" i="11"/>
  <c r="B5904" i="11"/>
  <c r="B5905" i="11"/>
  <c r="B5906" i="11"/>
  <c r="B5907" i="11"/>
  <c r="B5908" i="11"/>
  <c r="B5909" i="11"/>
  <c r="B5910" i="11"/>
  <c r="B5911" i="11"/>
  <c r="B5912" i="11"/>
  <c r="B5913" i="11"/>
  <c r="B5914" i="11"/>
  <c r="B5915" i="11"/>
  <c r="B5916" i="11"/>
  <c r="B5917" i="11"/>
  <c r="B5918" i="11"/>
  <c r="B5919" i="11"/>
  <c r="B5920" i="11"/>
  <c r="B5921" i="11"/>
  <c r="B5922" i="11"/>
  <c r="B5923" i="11"/>
  <c r="B5924" i="11"/>
  <c r="B5925" i="11"/>
  <c r="B5926" i="11"/>
  <c r="B5927" i="11"/>
  <c r="B5928" i="11"/>
  <c r="B5929" i="11"/>
  <c r="B5930" i="11"/>
  <c r="B5931" i="11"/>
  <c r="B5932" i="11"/>
  <c r="B5933" i="11"/>
  <c r="B5934" i="11"/>
  <c r="B5935" i="11"/>
  <c r="B5936" i="11"/>
  <c r="B5937" i="11"/>
  <c r="B5938" i="11"/>
  <c r="B5939" i="11"/>
  <c r="B5940" i="11"/>
  <c r="B5941" i="11"/>
  <c r="B5942" i="11"/>
  <c r="B5943" i="11"/>
  <c r="B5944" i="11"/>
  <c r="B5945" i="11"/>
  <c r="B5946" i="11"/>
  <c r="B5947" i="11"/>
  <c r="B5948" i="11"/>
  <c r="B5949" i="11"/>
  <c r="B5950" i="11"/>
  <c r="B5951" i="11"/>
  <c r="B5952" i="11"/>
  <c r="B5953" i="11"/>
  <c r="B5954" i="11"/>
  <c r="B5955" i="11"/>
  <c r="B5956" i="11"/>
  <c r="B5957" i="11"/>
  <c r="B5958" i="11"/>
  <c r="B5959" i="11"/>
  <c r="B5960" i="11"/>
  <c r="B5961" i="11"/>
  <c r="B5962" i="11"/>
  <c r="B5963" i="11"/>
  <c r="B5964" i="11"/>
  <c r="B5965" i="11"/>
  <c r="B5966" i="11"/>
  <c r="B5967" i="11"/>
  <c r="B5968" i="11"/>
  <c r="B5969" i="11"/>
  <c r="B5970" i="11"/>
  <c r="B5971" i="11"/>
  <c r="B5972" i="11"/>
  <c r="B5973" i="11"/>
  <c r="B5974" i="11"/>
  <c r="B5975" i="11"/>
  <c r="B5976" i="11"/>
  <c r="B5977" i="11"/>
  <c r="B5978" i="11"/>
  <c r="B5979" i="11"/>
  <c r="B5980" i="11"/>
  <c r="B5981" i="11"/>
  <c r="B5982" i="11"/>
  <c r="B5983" i="11"/>
  <c r="B5984" i="11"/>
  <c r="B5985" i="11"/>
  <c r="B5986" i="11"/>
  <c r="B5987" i="11"/>
  <c r="B5988" i="11"/>
  <c r="B5989" i="11"/>
  <c r="B5990" i="11"/>
  <c r="B5991" i="11"/>
  <c r="B5992" i="11"/>
  <c r="B5993" i="11"/>
  <c r="B5994" i="11"/>
  <c r="B5995" i="11"/>
  <c r="B5996" i="11"/>
  <c r="B5997" i="11"/>
  <c r="B5998" i="11"/>
  <c r="B5999" i="11"/>
  <c r="B6000" i="11"/>
  <c r="B6001" i="11"/>
  <c r="B6002" i="11"/>
  <c r="B6003" i="11"/>
  <c r="B6004" i="11"/>
  <c r="B6005" i="11"/>
  <c r="B6006" i="11"/>
  <c r="B6007" i="11"/>
  <c r="B6008" i="11"/>
  <c r="B6009" i="11"/>
  <c r="B6010" i="11"/>
  <c r="B6011" i="11"/>
  <c r="B6012" i="11"/>
  <c r="B6013" i="11"/>
  <c r="B6014" i="11"/>
  <c r="B6015" i="11"/>
  <c r="B6016" i="11"/>
  <c r="B6017" i="11"/>
  <c r="B6018" i="11"/>
  <c r="B6019" i="11"/>
  <c r="B6020" i="11"/>
  <c r="B6021" i="11"/>
  <c r="B6022" i="11"/>
  <c r="B6023" i="11"/>
  <c r="B6024" i="11"/>
  <c r="B6025" i="11"/>
  <c r="B6026" i="11"/>
  <c r="B6027" i="11"/>
  <c r="B6028" i="11"/>
  <c r="B6029" i="11"/>
  <c r="B6030" i="11"/>
  <c r="B6031" i="11"/>
  <c r="B6032" i="11"/>
  <c r="B6033" i="11"/>
  <c r="B6034" i="11"/>
  <c r="B6035" i="11"/>
  <c r="B6036" i="11"/>
  <c r="B6037" i="11"/>
  <c r="B6038" i="11"/>
  <c r="B6039" i="11"/>
  <c r="B6040" i="11"/>
  <c r="B6041" i="11"/>
  <c r="B6042" i="11"/>
  <c r="B6043" i="11"/>
  <c r="B6044" i="11"/>
  <c r="B6045" i="11"/>
  <c r="B6046" i="11"/>
  <c r="B6047" i="11"/>
  <c r="B6048" i="11"/>
  <c r="B6049" i="11"/>
  <c r="B6050" i="11"/>
  <c r="B6051" i="11"/>
  <c r="B6052" i="11"/>
  <c r="B6053" i="11"/>
  <c r="B6054" i="11"/>
  <c r="B6055" i="11"/>
  <c r="B6056" i="11"/>
  <c r="B6057" i="11"/>
  <c r="B6058" i="11"/>
  <c r="B6059" i="11"/>
  <c r="B6060" i="11"/>
  <c r="B6061" i="11"/>
  <c r="B6062" i="11"/>
  <c r="B6063" i="11"/>
  <c r="B6064" i="11"/>
  <c r="B6065" i="11"/>
  <c r="B6066" i="11"/>
  <c r="B6067" i="11"/>
  <c r="B6068" i="11"/>
  <c r="B6069" i="11"/>
  <c r="B6070" i="11"/>
  <c r="B6071" i="11"/>
  <c r="B6072" i="11"/>
  <c r="B6073" i="11"/>
  <c r="B6074" i="11"/>
  <c r="B6075" i="11"/>
  <c r="B6076" i="11"/>
  <c r="B6077" i="11"/>
  <c r="B6078" i="11"/>
  <c r="B6079" i="11"/>
  <c r="B6080" i="11"/>
  <c r="B6081" i="11"/>
  <c r="B6082" i="11"/>
  <c r="B6083" i="11"/>
  <c r="B6084" i="11"/>
  <c r="B6085" i="11"/>
  <c r="B6086" i="11"/>
  <c r="B6087" i="11"/>
  <c r="B6088" i="11"/>
  <c r="B6089" i="11"/>
  <c r="B6090" i="11"/>
  <c r="B6091" i="11"/>
  <c r="B6092" i="11"/>
  <c r="B6093" i="11"/>
  <c r="B6094" i="11"/>
  <c r="B6095" i="11"/>
  <c r="B6096" i="11"/>
  <c r="B6097" i="11"/>
  <c r="B6098" i="11"/>
  <c r="B6099" i="11"/>
  <c r="B6100" i="11"/>
  <c r="B6101" i="11"/>
  <c r="B6102" i="11"/>
  <c r="B6103" i="11"/>
  <c r="B6104" i="11"/>
  <c r="B6105" i="11"/>
  <c r="B6106" i="11"/>
  <c r="B6107" i="11"/>
  <c r="B6108" i="11"/>
  <c r="B6109" i="11"/>
  <c r="B6110" i="11"/>
  <c r="B6111" i="11"/>
  <c r="B6112" i="11"/>
  <c r="B6113" i="11"/>
  <c r="B6114" i="11"/>
  <c r="B6115" i="11"/>
  <c r="B6116" i="11"/>
  <c r="B6117" i="11"/>
  <c r="B6118" i="11"/>
  <c r="B6119" i="11"/>
  <c r="B6120" i="11"/>
  <c r="B6121" i="11"/>
  <c r="B6122" i="11"/>
  <c r="B6123" i="11"/>
  <c r="B6124" i="11"/>
  <c r="B6125" i="11"/>
  <c r="B6126" i="11"/>
  <c r="B6127" i="11"/>
  <c r="B6128" i="11"/>
  <c r="B6129" i="11"/>
  <c r="B6130" i="11"/>
  <c r="B6131" i="11"/>
  <c r="B6132" i="11"/>
  <c r="B6133" i="11"/>
  <c r="B6134" i="11"/>
  <c r="B6135" i="11"/>
  <c r="B6136" i="11"/>
  <c r="B6137" i="11"/>
  <c r="B6138" i="11"/>
  <c r="B6139" i="11"/>
  <c r="B6140" i="11"/>
  <c r="B6141" i="11"/>
  <c r="B6142" i="11"/>
  <c r="B6143" i="11"/>
  <c r="B6144" i="11"/>
  <c r="B6145" i="11"/>
  <c r="B6146" i="11"/>
  <c r="B6147" i="11"/>
  <c r="B6148" i="11"/>
  <c r="B6149" i="11"/>
  <c r="B6150" i="11"/>
  <c r="B6151" i="11"/>
  <c r="B6152" i="11"/>
  <c r="B6153" i="11"/>
  <c r="B6154" i="11"/>
  <c r="B6155" i="11"/>
  <c r="B6156" i="11"/>
  <c r="B6157" i="11"/>
  <c r="B6158" i="11"/>
  <c r="B6159" i="11"/>
  <c r="B6160" i="11"/>
  <c r="B6161" i="11"/>
  <c r="B6162" i="11"/>
  <c r="B6163" i="11"/>
  <c r="B6164" i="11"/>
  <c r="B6165" i="11"/>
  <c r="B6166" i="11"/>
  <c r="B6167" i="11"/>
  <c r="B6168" i="11"/>
  <c r="B6169" i="11"/>
  <c r="B6170" i="11"/>
  <c r="B6171" i="11"/>
  <c r="B6172" i="11"/>
  <c r="B6173" i="11"/>
  <c r="B6174" i="11"/>
  <c r="B6175" i="11"/>
  <c r="B6176" i="11"/>
  <c r="B6177" i="11"/>
  <c r="B6178" i="11"/>
  <c r="B6179" i="11"/>
  <c r="B6180" i="11"/>
  <c r="B6181" i="11"/>
  <c r="B6182" i="11"/>
  <c r="B6183" i="11"/>
  <c r="B6184" i="11"/>
  <c r="B6185" i="11"/>
  <c r="B6186" i="11"/>
  <c r="B6187" i="11"/>
  <c r="B6188" i="11"/>
  <c r="B6189" i="11"/>
  <c r="B6190" i="11"/>
  <c r="B6191" i="11"/>
  <c r="B6192" i="11"/>
  <c r="B6193" i="11"/>
  <c r="B6194" i="11"/>
  <c r="B6195" i="11"/>
  <c r="B6196" i="11"/>
  <c r="B6197" i="11"/>
  <c r="B6198" i="11"/>
  <c r="B6199" i="11"/>
  <c r="B6200" i="11"/>
  <c r="B6201" i="11"/>
  <c r="B6202" i="11"/>
  <c r="B6203" i="11"/>
  <c r="B6204" i="11"/>
  <c r="B6205" i="11"/>
  <c r="B6206" i="11"/>
  <c r="B6207" i="11"/>
  <c r="B6208" i="11"/>
  <c r="B6209" i="11"/>
  <c r="B6210" i="11"/>
  <c r="B6211" i="11"/>
  <c r="B6212" i="11"/>
  <c r="B6213" i="11"/>
  <c r="B6214" i="11"/>
  <c r="B6215" i="11"/>
  <c r="B6216" i="11"/>
  <c r="B6217" i="11"/>
  <c r="B6218" i="11"/>
  <c r="B6219" i="11"/>
  <c r="B6220" i="11"/>
  <c r="B6221" i="11"/>
  <c r="B6222" i="11"/>
  <c r="B6223" i="11"/>
  <c r="B6224" i="11"/>
  <c r="B6225" i="11"/>
  <c r="B6226" i="11"/>
  <c r="B6227" i="11"/>
  <c r="B6228" i="11"/>
  <c r="B6229" i="11"/>
  <c r="B6230" i="11"/>
  <c r="B6231" i="11"/>
  <c r="B6232" i="11"/>
  <c r="B6233" i="11"/>
  <c r="B6234" i="11"/>
  <c r="B6235" i="11"/>
  <c r="B6236" i="11"/>
  <c r="B6237" i="11"/>
  <c r="B6238" i="11"/>
  <c r="B6239" i="11"/>
  <c r="B6240" i="11"/>
  <c r="B6241" i="11"/>
  <c r="B6242" i="11"/>
  <c r="B6243" i="11"/>
  <c r="B6244" i="11"/>
  <c r="B6245" i="11"/>
  <c r="B6246" i="11"/>
  <c r="B6247" i="11"/>
  <c r="B6248" i="11"/>
  <c r="B6249" i="11"/>
  <c r="B6250" i="11"/>
  <c r="B6251" i="11"/>
  <c r="B6252" i="11"/>
  <c r="B6253" i="11"/>
  <c r="B6254" i="11"/>
  <c r="B6255" i="11"/>
  <c r="B6256" i="11"/>
  <c r="B6257" i="11"/>
  <c r="B6258" i="11"/>
  <c r="B6259" i="11"/>
  <c r="B6260" i="11"/>
  <c r="B6261" i="11"/>
  <c r="B6262" i="11"/>
  <c r="B6263" i="11"/>
  <c r="B6264" i="11"/>
  <c r="B6265" i="11"/>
  <c r="B6266" i="11"/>
  <c r="B6267" i="11"/>
  <c r="B6268" i="11"/>
  <c r="B6269" i="11"/>
  <c r="B6270" i="11"/>
  <c r="B6271" i="11"/>
  <c r="B6272" i="11"/>
  <c r="B6273" i="11"/>
  <c r="B6274" i="11"/>
  <c r="B6275" i="11"/>
  <c r="B6276" i="11"/>
  <c r="B6277" i="11"/>
  <c r="B6278" i="11"/>
  <c r="B6279" i="11"/>
  <c r="B6280" i="11"/>
  <c r="B6281" i="11"/>
  <c r="B6282" i="11"/>
  <c r="B6283" i="11"/>
  <c r="B6284" i="11"/>
  <c r="B6285" i="11"/>
  <c r="B6286" i="11"/>
  <c r="B6287" i="11"/>
  <c r="B6288" i="11"/>
  <c r="B6289" i="11"/>
  <c r="B6290" i="11"/>
  <c r="B6291" i="11"/>
  <c r="B6292" i="11"/>
  <c r="B6293" i="11"/>
  <c r="B6294" i="11"/>
  <c r="B6295" i="11"/>
  <c r="B6296" i="11"/>
  <c r="B6297" i="11"/>
  <c r="B6298" i="11"/>
  <c r="B6299" i="11"/>
  <c r="B6300" i="11"/>
  <c r="B6301" i="11"/>
  <c r="B6302" i="11"/>
  <c r="B6303" i="11"/>
  <c r="B6304" i="11"/>
  <c r="B6305" i="11"/>
  <c r="B6306" i="11"/>
  <c r="B6307" i="11"/>
  <c r="B6308" i="11"/>
  <c r="B6309" i="11"/>
  <c r="B6310" i="11"/>
  <c r="B6311" i="11"/>
  <c r="B6312" i="11"/>
  <c r="B6313" i="11"/>
  <c r="B6314" i="11"/>
  <c r="B6315" i="11"/>
  <c r="B6316" i="11"/>
  <c r="B6317" i="11"/>
  <c r="B6318" i="11"/>
  <c r="B6319" i="11"/>
  <c r="B6320" i="11"/>
  <c r="B6321" i="11"/>
  <c r="B6322" i="11"/>
  <c r="B6323" i="11"/>
  <c r="B6324" i="11"/>
  <c r="B6325" i="11"/>
  <c r="B6326" i="11"/>
  <c r="B6327" i="11"/>
  <c r="B6328" i="11"/>
  <c r="B6329" i="11"/>
  <c r="B6330" i="11"/>
  <c r="B6331" i="11"/>
  <c r="B6332" i="11"/>
  <c r="B6333" i="11"/>
  <c r="B6334" i="11"/>
  <c r="B6335" i="11"/>
  <c r="B6336" i="11"/>
  <c r="B6337" i="11"/>
  <c r="B6338" i="11"/>
  <c r="B6339" i="11"/>
  <c r="B6340" i="11"/>
  <c r="B6341" i="11"/>
  <c r="B6342" i="11"/>
  <c r="B6343" i="11"/>
  <c r="B6344" i="11"/>
  <c r="B6345" i="11"/>
  <c r="B6346" i="11"/>
  <c r="B6347" i="11"/>
  <c r="B6348" i="11"/>
  <c r="B6349" i="11"/>
  <c r="B6350" i="11"/>
  <c r="B6351" i="11"/>
  <c r="B6352" i="11"/>
  <c r="B6353" i="11"/>
  <c r="B6354" i="11"/>
  <c r="B6355" i="11"/>
  <c r="B6356" i="11"/>
  <c r="B6357" i="11"/>
  <c r="B6358" i="11"/>
  <c r="B6359" i="11"/>
  <c r="B6360" i="11"/>
  <c r="B6361" i="11"/>
  <c r="B6362" i="11"/>
  <c r="B6363" i="11"/>
  <c r="B6364" i="11"/>
  <c r="B6365" i="11"/>
  <c r="B6366" i="11"/>
  <c r="B6367" i="11"/>
  <c r="B6368" i="11"/>
  <c r="B6369" i="11"/>
  <c r="B6370" i="11"/>
  <c r="B6371" i="11"/>
  <c r="B6372" i="11"/>
  <c r="B6373" i="11"/>
  <c r="B6374" i="11"/>
  <c r="B6375" i="11"/>
  <c r="B6376" i="11"/>
  <c r="B6377" i="11"/>
  <c r="B6378" i="11"/>
  <c r="B6379" i="11"/>
  <c r="B6380" i="11"/>
  <c r="B6381" i="11"/>
  <c r="B6382" i="11"/>
  <c r="B6383" i="11"/>
  <c r="B6384" i="11"/>
  <c r="B6385" i="11"/>
  <c r="B6386" i="11"/>
  <c r="B6387" i="11"/>
  <c r="B6388" i="11"/>
  <c r="B6389" i="11"/>
  <c r="B6390" i="11"/>
  <c r="B6391" i="11"/>
  <c r="B6392" i="11"/>
  <c r="B6393" i="11"/>
  <c r="B6394" i="11"/>
  <c r="B6395" i="11"/>
  <c r="B6396" i="11"/>
  <c r="B6397" i="11"/>
  <c r="B6398" i="11"/>
  <c r="B6399" i="11"/>
  <c r="B6400" i="11"/>
  <c r="B6401" i="11"/>
  <c r="B6402" i="11"/>
  <c r="B6403" i="11"/>
  <c r="B6404" i="11"/>
  <c r="B6405" i="11"/>
  <c r="B6406" i="11"/>
  <c r="B6407" i="11"/>
  <c r="B6408" i="11"/>
  <c r="B6409" i="11"/>
  <c r="B6410" i="11"/>
  <c r="B6411" i="11"/>
  <c r="B6412" i="11"/>
  <c r="B6413" i="11"/>
  <c r="B6414" i="11"/>
  <c r="B6415" i="11"/>
  <c r="B6416" i="11"/>
  <c r="B6417" i="11"/>
  <c r="B6418" i="11"/>
  <c r="B6419" i="11"/>
  <c r="B6420" i="11"/>
  <c r="B6421" i="11"/>
  <c r="B6422" i="11"/>
  <c r="B6423" i="11"/>
  <c r="B6424" i="11"/>
  <c r="B6425" i="11"/>
  <c r="B6426" i="11"/>
  <c r="B6427" i="11"/>
  <c r="B6428" i="11"/>
  <c r="B6429" i="11"/>
  <c r="B6430" i="11"/>
  <c r="B6431" i="11"/>
  <c r="B6432" i="11"/>
  <c r="B6433" i="11"/>
  <c r="B6434" i="11"/>
  <c r="B6435" i="11"/>
  <c r="B6436" i="11"/>
  <c r="B6437" i="11"/>
  <c r="B6438" i="11"/>
  <c r="B6439" i="11"/>
  <c r="B6440" i="11"/>
  <c r="B6441" i="11"/>
  <c r="B6442" i="11"/>
  <c r="B6443" i="11"/>
  <c r="B6444" i="11"/>
  <c r="B6445" i="11"/>
  <c r="B6446" i="11"/>
  <c r="B6447" i="11"/>
  <c r="B6448" i="11"/>
  <c r="B6449" i="11"/>
  <c r="B6450" i="11"/>
  <c r="B6451" i="11"/>
  <c r="B6452" i="11"/>
  <c r="B6453" i="11"/>
  <c r="B6454" i="11"/>
  <c r="B6455" i="11"/>
  <c r="B6456" i="11"/>
  <c r="B6457" i="11"/>
  <c r="B6458" i="11"/>
  <c r="B6459" i="11"/>
  <c r="B6460" i="11"/>
  <c r="B6461" i="11"/>
  <c r="B6462" i="11"/>
  <c r="B6463" i="11"/>
  <c r="B6464" i="11"/>
  <c r="B6465" i="11"/>
  <c r="B6466" i="11"/>
  <c r="B6467" i="11"/>
  <c r="B6468" i="11"/>
  <c r="B6469" i="11"/>
  <c r="B6470" i="11"/>
  <c r="B6471" i="11"/>
  <c r="B6472" i="11"/>
  <c r="B6473" i="11"/>
  <c r="B6474" i="11"/>
  <c r="B6475" i="11"/>
  <c r="B6476" i="11"/>
  <c r="B6477" i="11"/>
  <c r="B6478" i="11"/>
  <c r="B6479" i="11"/>
  <c r="B6480" i="11"/>
  <c r="B6481" i="11"/>
  <c r="B6482" i="11"/>
  <c r="B6483" i="11"/>
  <c r="B6484" i="11"/>
  <c r="B6485" i="11"/>
  <c r="B6486" i="11"/>
  <c r="B6487" i="11"/>
  <c r="B6488" i="11"/>
  <c r="B6489" i="11"/>
  <c r="B6490" i="11"/>
  <c r="B6491" i="11"/>
  <c r="B6492" i="11"/>
  <c r="B6493" i="11"/>
  <c r="B6494" i="11"/>
  <c r="B6495" i="11"/>
  <c r="B6496" i="11"/>
  <c r="B6497" i="11"/>
  <c r="B6498" i="11"/>
  <c r="B6499" i="11"/>
  <c r="B6500" i="11"/>
  <c r="B6501" i="11"/>
  <c r="B6502" i="11"/>
  <c r="B6503" i="11"/>
  <c r="B6504" i="11"/>
  <c r="B6505" i="11"/>
  <c r="B6506" i="11"/>
  <c r="B6507" i="11"/>
  <c r="B6508" i="11"/>
  <c r="B6509" i="11"/>
  <c r="B6510" i="11"/>
  <c r="B6511" i="11"/>
  <c r="B6512" i="11"/>
  <c r="B6513" i="11"/>
  <c r="B6514" i="11"/>
  <c r="B6515" i="11"/>
  <c r="B6516" i="11"/>
  <c r="B6517" i="11"/>
  <c r="B6518" i="11"/>
  <c r="B6519" i="11"/>
  <c r="B6520" i="11"/>
  <c r="B6521" i="11"/>
  <c r="B6522" i="11"/>
  <c r="B6523" i="11"/>
  <c r="B6524" i="11"/>
  <c r="B6525" i="11"/>
  <c r="B6526" i="11"/>
  <c r="B6527" i="11"/>
  <c r="B6528" i="11"/>
  <c r="B6529" i="11"/>
  <c r="B6530" i="11"/>
  <c r="B6531" i="11"/>
  <c r="B6532" i="11"/>
  <c r="B6533" i="11"/>
  <c r="B6534" i="11"/>
  <c r="B6535" i="11"/>
  <c r="B6536" i="11"/>
  <c r="B6537" i="11"/>
  <c r="B6538" i="11"/>
  <c r="B6539" i="11"/>
  <c r="B6540" i="11"/>
  <c r="B6541" i="11"/>
  <c r="B6542" i="11"/>
  <c r="B6543" i="11"/>
  <c r="B6544" i="11"/>
  <c r="B6545" i="11"/>
  <c r="B6546" i="11"/>
  <c r="B6547" i="11"/>
  <c r="B6548" i="11"/>
  <c r="B6549" i="11"/>
  <c r="B6550" i="11"/>
  <c r="B6551" i="11"/>
  <c r="B6552" i="11"/>
  <c r="B6553" i="11"/>
  <c r="B6554" i="11"/>
  <c r="B6555" i="11"/>
  <c r="B6556" i="11"/>
  <c r="B6557" i="11"/>
  <c r="B6558" i="11"/>
  <c r="B6559" i="11"/>
  <c r="B6560" i="11"/>
  <c r="B6561" i="11"/>
  <c r="B6562" i="11"/>
  <c r="B6563" i="11"/>
  <c r="B6564" i="11"/>
  <c r="B6565" i="11"/>
  <c r="B6566" i="11"/>
  <c r="B6567" i="11"/>
  <c r="B6568" i="11"/>
  <c r="B6569" i="11"/>
  <c r="B6570" i="11"/>
  <c r="B6571" i="11"/>
  <c r="B6572" i="11"/>
  <c r="B6573" i="11"/>
  <c r="B6574" i="11"/>
  <c r="B6575" i="11"/>
  <c r="B6576" i="11"/>
  <c r="B6577" i="11"/>
  <c r="B6578" i="11"/>
  <c r="B6579" i="11"/>
  <c r="B6580" i="11"/>
  <c r="B6581" i="11"/>
  <c r="B6582" i="11"/>
  <c r="B6583" i="11"/>
  <c r="B6584" i="11"/>
  <c r="B6585" i="11"/>
  <c r="B6586" i="11"/>
  <c r="B6587" i="11"/>
  <c r="B6588" i="11"/>
  <c r="B6589" i="11"/>
  <c r="B6590" i="11"/>
  <c r="B6591" i="11"/>
  <c r="B6592" i="11"/>
  <c r="B6593" i="11"/>
  <c r="B6594" i="11"/>
  <c r="B6595" i="11"/>
  <c r="B6596" i="11"/>
  <c r="B6597" i="11"/>
  <c r="B6598" i="11"/>
  <c r="B6599" i="11"/>
  <c r="B6600" i="11"/>
  <c r="B6601" i="11"/>
  <c r="B6602" i="11"/>
  <c r="B6603" i="11"/>
  <c r="B6604" i="11"/>
  <c r="B6605" i="11"/>
  <c r="B6606" i="11"/>
  <c r="B6607" i="11"/>
  <c r="B6608" i="11"/>
  <c r="B6609" i="11"/>
  <c r="B6610" i="11"/>
  <c r="B6611" i="11"/>
  <c r="B6612" i="11"/>
  <c r="B6613" i="11"/>
  <c r="B6614" i="11"/>
  <c r="B6615" i="11"/>
  <c r="B6616" i="11"/>
  <c r="B6617" i="11"/>
  <c r="B6618" i="11"/>
  <c r="B6619" i="11"/>
  <c r="B6620" i="11"/>
  <c r="B6621" i="11"/>
  <c r="B6622" i="11"/>
  <c r="B6623" i="11"/>
  <c r="B6624" i="11"/>
  <c r="B6625" i="11"/>
  <c r="B6626" i="11"/>
  <c r="B6627" i="11"/>
  <c r="B6628" i="11"/>
  <c r="B6629" i="11"/>
  <c r="B6630" i="11"/>
  <c r="B6631" i="11"/>
  <c r="B6632" i="11"/>
  <c r="B6633" i="11"/>
  <c r="B6634" i="11"/>
  <c r="B6635" i="11"/>
  <c r="B6636" i="11"/>
  <c r="B6637" i="11"/>
  <c r="B6638" i="11"/>
  <c r="B6639" i="11"/>
  <c r="B6640" i="11"/>
  <c r="B6641" i="11"/>
  <c r="B6642" i="11"/>
  <c r="B6643" i="11"/>
  <c r="B6644" i="11"/>
  <c r="B6645" i="11"/>
  <c r="B6646" i="11"/>
  <c r="B6647" i="11"/>
  <c r="B6648" i="11"/>
  <c r="B6649" i="11"/>
  <c r="B6650" i="11"/>
  <c r="B6651" i="11"/>
  <c r="B6652" i="11"/>
  <c r="B6653" i="11"/>
  <c r="B6654" i="11"/>
  <c r="B6655" i="11"/>
  <c r="B6656" i="11"/>
  <c r="B6657" i="11"/>
  <c r="B6658" i="11"/>
  <c r="B6659" i="11"/>
  <c r="B6660" i="11"/>
  <c r="B6661" i="11"/>
  <c r="B6662" i="11"/>
  <c r="B6663" i="11"/>
  <c r="B6664" i="11"/>
  <c r="B6665" i="11"/>
  <c r="B6666" i="11"/>
  <c r="B6667" i="11"/>
  <c r="B6668" i="11"/>
  <c r="B6669" i="11"/>
  <c r="B6670" i="11"/>
  <c r="B6671" i="11"/>
  <c r="B6672" i="11"/>
  <c r="B6673" i="11"/>
  <c r="B6674" i="11"/>
  <c r="B6675" i="11"/>
  <c r="B6676" i="11"/>
  <c r="B6677" i="11"/>
  <c r="B6678" i="11"/>
  <c r="B6679" i="11"/>
  <c r="B6680" i="11"/>
  <c r="B6681" i="11"/>
  <c r="B6682" i="11"/>
  <c r="B6683" i="11"/>
  <c r="B6684" i="11"/>
  <c r="B6685" i="11"/>
  <c r="B6686" i="11"/>
  <c r="B6687" i="11"/>
  <c r="B6688" i="11"/>
  <c r="B6689" i="11"/>
  <c r="B6690" i="11"/>
  <c r="B6691" i="11"/>
  <c r="B6692" i="11"/>
  <c r="B6693" i="11"/>
  <c r="B6694" i="11"/>
  <c r="B6695" i="11"/>
  <c r="B6696" i="11"/>
  <c r="B6697" i="11"/>
  <c r="B6698" i="11"/>
  <c r="B6699" i="11"/>
  <c r="B6700" i="11"/>
  <c r="B6701" i="11"/>
  <c r="B6702" i="11"/>
  <c r="B6703" i="11"/>
  <c r="B6704" i="11"/>
  <c r="B6705" i="11"/>
  <c r="B6706" i="11"/>
  <c r="B6707" i="11"/>
  <c r="B6708" i="11"/>
  <c r="B6709" i="11"/>
  <c r="B6710" i="11"/>
  <c r="B6711" i="11"/>
  <c r="B6712" i="11"/>
  <c r="B6713" i="11"/>
  <c r="B6714" i="11"/>
  <c r="B6715" i="11"/>
  <c r="B6716" i="11"/>
  <c r="B6717" i="11"/>
  <c r="B6718" i="11"/>
  <c r="B6719" i="11"/>
  <c r="B6720" i="11"/>
  <c r="B6721" i="11"/>
  <c r="B6722" i="11"/>
  <c r="B6723" i="11"/>
  <c r="B6724" i="11"/>
  <c r="B6725" i="11"/>
  <c r="B6726" i="11"/>
  <c r="B6727" i="11"/>
  <c r="B6728" i="11"/>
  <c r="B6729" i="11"/>
  <c r="B6730" i="11"/>
  <c r="B6731" i="11"/>
  <c r="B6732" i="11"/>
  <c r="B6733" i="11"/>
  <c r="B6734" i="11"/>
  <c r="B6735" i="11"/>
  <c r="B6736" i="11"/>
  <c r="B6737" i="11"/>
  <c r="B6738" i="11"/>
  <c r="B6739" i="11"/>
  <c r="B6740" i="11"/>
  <c r="B6741" i="11"/>
  <c r="B6742" i="11"/>
  <c r="B6743" i="11"/>
  <c r="B6744" i="11"/>
  <c r="B6745" i="11"/>
  <c r="B6746" i="11"/>
  <c r="B6747" i="11"/>
  <c r="B6748" i="11"/>
  <c r="B6749" i="11"/>
  <c r="B6750" i="11"/>
  <c r="B6751" i="11"/>
  <c r="B6752" i="11"/>
  <c r="B6753" i="11"/>
  <c r="B6754" i="11"/>
  <c r="B6755" i="11"/>
  <c r="B6756" i="11"/>
  <c r="B6757" i="11"/>
  <c r="B6758" i="11"/>
  <c r="B6759" i="11"/>
  <c r="B6760" i="11"/>
  <c r="B6761" i="11"/>
  <c r="B6762" i="11"/>
  <c r="B6763" i="11"/>
  <c r="B6764" i="11"/>
  <c r="B6765" i="11"/>
  <c r="B6766" i="11"/>
  <c r="B6767" i="11"/>
  <c r="B6768" i="11"/>
  <c r="B6769" i="11"/>
  <c r="B6770" i="11"/>
  <c r="B6771" i="11"/>
  <c r="B6772" i="11"/>
  <c r="B6773" i="11"/>
  <c r="B6774" i="11"/>
  <c r="B6775" i="11"/>
  <c r="B6776" i="11"/>
  <c r="B6777" i="11"/>
  <c r="B6778" i="11"/>
  <c r="B6779" i="11"/>
  <c r="B6780" i="11"/>
  <c r="B6781" i="11"/>
  <c r="B6782" i="11"/>
  <c r="B6783" i="11"/>
  <c r="B6784" i="11"/>
  <c r="B6785" i="11"/>
  <c r="B6786" i="11"/>
  <c r="B6787" i="11"/>
  <c r="B6788" i="11"/>
  <c r="B6789" i="11"/>
  <c r="B6790" i="11"/>
  <c r="B6791" i="11"/>
  <c r="B6792" i="11"/>
  <c r="B6793" i="11"/>
  <c r="B6794" i="11"/>
  <c r="B6795" i="11"/>
  <c r="B6796" i="11"/>
  <c r="B6797" i="11"/>
  <c r="B6798" i="11"/>
  <c r="B6799" i="11"/>
  <c r="B6800" i="11"/>
  <c r="B6801" i="11"/>
  <c r="B6802" i="11"/>
  <c r="B6803" i="11"/>
  <c r="B6804" i="11"/>
  <c r="B6805" i="11"/>
  <c r="B6806" i="11"/>
  <c r="B6807" i="11"/>
  <c r="B6808" i="11"/>
  <c r="B6809" i="11"/>
  <c r="B6810" i="11"/>
  <c r="B6811" i="11"/>
  <c r="B6812" i="11"/>
  <c r="B6813" i="11"/>
  <c r="B6814" i="11"/>
  <c r="B6815" i="11"/>
  <c r="B6816" i="11"/>
  <c r="B6817" i="11"/>
  <c r="B6818" i="11"/>
  <c r="B6819" i="11"/>
  <c r="B6820" i="11"/>
  <c r="B6821" i="11"/>
  <c r="B6822" i="11"/>
  <c r="B6823" i="11"/>
  <c r="B6824" i="11"/>
  <c r="B6825" i="11"/>
  <c r="B6826" i="11"/>
  <c r="B6827" i="11"/>
  <c r="B6828" i="11"/>
  <c r="B6829" i="11"/>
  <c r="B6830" i="11"/>
  <c r="B6831" i="11"/>
  <c r="B6832" i="11"/>
  <c r="B6833" i="11"/>
  <c r="B6834" i="11"/>
  <c r="B6835" i="11"/>
  <c r="B6836" i="11"/>
  <c r="B6837" i="11"/>
  <c r="B6838" i="11"/>
  <c r="B6839" i="11"/>
  <c r="B6840" i="11"/>
  <c r="B6841" i="11"/>
  <c r="B6842" i="11"/>
  <c r="B6843" i="11"/>
  <c r="B6844" i="11"/>
  <c r="B6845" i="11"/>
  <c r="B6846" i="11"/>
  <c r="B6847" i="11"/>
  <c r="B6848" i="11"/>
  <c r="B6849" i="11"/>
  <c r="B6850" i="11"/>
  <c r="B6851" i="11"/>
  <c r="B6852" i="11"/>
  <c r="B6853" i="11"/>
  <c r="B6854" i="11"/>
  <c r="B6855" i="11"/>
  <c r="B6856" i="11"/>
  <c r="B6857" i="11"/>
  <c r="B6858" i="11"/>
  <c r="B6859" i="11"/>
  <c r="B6860" i="11"/>
  <c r="B6861" i="11"/>
  <c r="B6862" i="11"/>
  <c r="B6863" i="11"/>
  <c r="B6864" i="11"/>
  <c r="B6865" i="11"/>
  <c r="B6866" i="11"/>
  <c r="B6867" i="11"/>
  <c r="B6868" i="11"/>
  <c r="B6869" i="11"/>
  <c r="B6870" i="11"/>
  <c r="B6871" i="11"/>
  <c r="B6872" i="11"/>
  <c r="B6873" i="11"/>
  <c r="B6874" i="11"/>
  <c r="B6875" i="11"/>
  <c r="B6876" i="11"/>
  <c r="B6877" i="11"/>
  <c r="B6878" i="11"/>
  <c r="B6879" i="11"/>
  <c r="B6880" i="11"/>
  <c r="B6881" i="11"/>
  <c r="B6882" i="11"/>
  <c r="B6883" i="11"/>
  <c r="B6884" i="11"/>
  <c r="B6885" i="11"/>
  <c r="B6886" i="11"/>
  <c r="B6887" i="11"/>
  <c r="B6888" i="11"/>
  <c r="B6889" i="11"/>
  <c r="B6890" i="11"/>
  <c r="B6891" i="11"/>
  <c r="B6892" i="11"/>
  <c r="B6893" i="11"/>
  <c r="B6894" i="11"/>
  <c r="B6895" i="11"/>
  <c r="B6896" i="11"/>
  <c r="B6897" i="11"/>
  <c r="B6898" i="11"/>
  <c r="B6899" i="11"/>
  <c r="B6900" i="11"/>
  <c r="B6901" i="11"/>
  <c r="B6902" i="11"/>
  <c r="B6903" i="11"/>
  <c r="B6904" i="11"/>
  <c r="B6905" i="11"/>
  <c r="B6906" i="11"/>
  <c r="B6907" i="11"/>
  <c r="B6908" i="11"/>
  <c r="B6909" i="11"/>
  <c r="B6910" i="11"/>
  <c r="B6911" i="11"/>
  <c r="B6912" i="11"/>
  <c r="B6913" i="11"/>
  <c r="B6914" i="11"/>
  <c r="B6915" i="11"/>
  <c r="B6916" i="11"/>
  <c r="B6917" i="11"/>
  <c r="B6918" i="11"/>
  <c r="B6919" i="11"/>
  <c r="B6920" i="11"/>
  <c r="B6921" i="11"/>
  <c r="B6922" i="11"/>
  <c r="B6923" i="11"/>
  <c r="B6924" i="11"/>
  <c r="B6925" i="11"/>
  <c r="B6926" i="11"/>
  <c r="B6927" i="11"/>
  <c r="B6928" i="11"/>
  <c r="B6929" i="11"/>
  <c r="B6930" i="11"/>
  <c r="B6931" i="11"/>
  <c r="B6932" i="11"/>
  <c r="B6933" i="11"/>
  <c r="B6934" i="11"/>
  <c r="B6935" i="11"/>
  <c r="B6936" i="11"/>
  <c r="B6937" i="11"/>
  <c r="B6938" i="11"/>
  <c r="B6939" i="11"/>
  <c r="B6940" i="11"/>
  <c r="B6941" i="11"/>
  <c r="B6942" i="11"/>
  <c r="B6943" i="11"/>
  <c r="B6944" i="11"/>
  <c r="B6945" i="11"/>
  <c r="B6946" i="11"/>
  <c r="B6947" i="11"/>
  <c r="B6948" i="11"/>
  <c r="B6949" i="11"/>
  <c r="B6950" i="11"/>
  <c r="B6951" i="11"/>
  <c r="B6952" i="11"/>
  <c r="B6953" i="11"/>
  <c r="B6954" i="11"/>
  <c r="B6955" i="11"/>
  <c r="B6956" i="11"/>
  <c r="B6957" i="11"/>
  <c r="B6958" i="11"/>
  <c r="B6959" i="11"/>
  <c r="B6960" i="11"/>
  <c r="B6961" i="11"/>
  <c r="B6962" i="11"/>
  <c r="B6963" i="11"/>
  <c r="B6964" i="11"/>
  <c r="B6965" i="11"/>
  <c r="B6966" i="11"/>
  <c r="B6967" i="11"/>
  <c r="B6968" i="11"/>
  <c r="B6969" i="11"/>
  <c r="B6970" i="11"/>
  <c r="B6971" i="11"/>
  <c r="B6972" i="11"/>
  <c r="B6973" i="11"/>
  <c r="B6974" i="11"/>
  <c r="B6975" i="11"/>
  <c r="B6976" i="11"/>
  <c r="B6977" i="11"/>
  <c r="B6978" i="11"/>
  <c r="B6979" i="11"/>
  <c r="B6980" i="11"/>
  <c r="B6981" i="11"/>
  <c r="B6982" i="11"/>
  <c r="B6983" i="11"/>
  <c r="B6984" i="11"/>
  <c r="B6985" i="11"/>
  <c r="B6986" i="11"/>
  <c r="B6987" i="11"/>
  <c r="B6988" i="11"/>
  <c r="B6989" i="11"/>
  <c r="B6990" i="11"/>
  <c r="B6991" i="11"/>
  <c r="B6992" i="11"/>
  <c r="B6993" i="11"/>
  <c r="B6994" i="11"/>
  <c r="B6995" i="11"/>
  <c r="B6996" i="11"/>
  <c r="B6997" i="11"/>
  <c r="B6998" i="11"/>
  <c r="B6999" i="11"/>
  <c r="B7000" i="11"/>
  <c r="B7001" i="11"/>
  <c r="B7002" i="11"/>
  <c r="B7003" i="11"/>
  <c r="B7004" i="11"/>
  <c r="B7005" i="11"/>
  <c r="B7006" i="11"/>
  <c r="B7007" i="11"/>
  <c r="B7008" i="11"/>
  <c r="B7009" i="11"/>
  <c r="B7010" i="11"/>
  <c r="B7011" i="11"/>
  <c r="B7012" i="11"/>
  <c r="B7013" i="11"/>
  <c r="B7014" i="11"/>
  <c r="B7015" i="11"/>
  <c r="B7016" i="11"/>
  <c r="B7017" i="11"/>
  <c r="B7018" i="11"/>
  <c r="B7019" i="11"/>
  <c r="B7020" i="11"/>
  <c r="B7021" i="11"/>
  <c r="B7022" i="11"/>
  <c r="B7023" i="11"/>
  <c r="B7024" i="11"/>
  <c r="B7025" i="11"/>
  <c r="B7026" i="11"/>
  <c r="B7027" i="11"/>
  <c r="B7028" i="11"/>
  <c r="B7029" i="11"/>
  <c r="B7030" i="11"/>
  <c r="B7031" i="11"/>
  <c r="B7032" i="11"/>
  <c r="B7033" i="11"/>
  <c r="B7034" i="11"/>
  <c r="B7035" i="11"/>
  <c r="B7036" i="11"/>
  <c r="B7037" i="11"/>
  <c r="B7038" i="11"/>
  <c r="B7039" i="11"/>
  <c r="B7040" i="11"/>
  <c r="B7041" i="11"/>
  <c r="B7042" i="11"/>
  <c r="B7043" i="11"/>
  <c r="B7044" i="11"/>
  <c r="B7045" i="11"/>
  <c r="B7046" i="11"/>
  <c r="B7047" i="11"/>
  <c r="B7048" i="11"/>
  <c r="B7049" i="11"/>
  <c r="B7050" i="11"/>
  <c r="B7051" i="11"/>
  <c r="B7052" i="11"/>
  <c r="B7053" i="11"/>
  <c r="B7054" i="11"/>
  <c r="B7055" i="11"/>
  <c r="B7056" i="11"/>
  <c r="B7057" i="11"/>
  <c r="B7058" i="11"/>
  <c r="B7059" i="11"/>
  <c r="B7060" i="11"/>
  <c r="B7061" i="11"/>
  <c r="B7062" i="11"/>
  <c r="B7063" i="11"/>
  <c r="B7064" i="11"/>
  <c r="B7065" i="11"/>
  <c r="B7066" i="11"/>
  <c r="B7067" i="11"/>
  <c r="B7068" i="11"/>
  <c r="B7069" i="11"/>
  <c r="B7070" i="11"/>
  <c r="B7071" i="11"/>
  <c r="B7072" i="11"/>
  <c r="B7073" i="11"/>
  <c r="B7074" i="11"/>
  <c r="B7075" i="11"/>
  <c r="B7076" i="11"/>
  <c r="B7077" i="11"/>
  <c r="B7078" i="11"/>
  <c r="B7079" i="11"/>
  <c r="B7080" i="11"/>
  <c r="B7081" i="11"/>
  <c r="B7082" i="11"/>
  <c r="B7083" i="11"/>
  <c r="B7084" i="11"/>
  <c r="B7085" i="11"/>
  <c r="B7086" i="11"/>
  <c r="B7087" i="11"/>
  <c r="B7088" i="11"/>
  <c r="B7089" i="11"/>
  <c r="B7090" i="11"/>
  <c r="B7091" i="11"/>
  <c r="B7092" i="11"/>
  <c r="B7093" i="11"/>
  <c r="B7094" i="11"/>
  <c r="B7095" i="11"/>
  <c r="B7096" i="11"/>
  <c r="B7097" i="11"/>
  <c r="B7098" i="11"/>
  <c r="B7099" i="11"/>
  <c r="B7100" i="11"/>
  <c r="B7101" i="11"/>
  <c r="B7102" i="11"/>
  <c r="B7103" i="11"/>
  <c r="B7104" i="11"/>
  <c r="B7105" i="11"/>
  <c r="B7106" i="11"/>
  <c r="B7107" i="11"/>
  <c r="B7108" i="11"/>
  <c r="B7109" i="11"/>
  <c r="B7110" i="11"/>
  <c r="B7111" i="11"/>
  <c r="B7112" i="11"/>
  <c r="B7113" i="11"/>
  <c r="B7114" i="11"/>
  <c r="B7115" i="11"/>
  <c r="B7116" i="11"/>
  <c r="B7117" i="11"/>
  <c r="B7118" i="11"/>
  <c r="B7119" i="11"/>
  <c r="B7120" i="11"/>
  <c r="B7121" i="11"/>
  <c r="B7122" i="11"/>
  <c r="B7123" i="11"/>
  <c r="B7124" i="11"/>
  <c r="B7125" i="11"/>
  <c r="B7126" i="11"/>
  <c r="B7127" i="11"/>
  <c r="B7128" i="11"/>
  <c r="B7129" i="11"/>
  <c r="B7130" i="11"/>
  <c r="B7131" i="11"/>
  <c r="B7132" i="11"/>
  <c r="B7133" i="11"/>
  <c r="B7134" i="11"/>
  <c r="B7135" i="11"/>
  <c r="B7136" i="11"/>
  <c r="B7137" i="11"/>
  <c r="B7138" i="11"/>
  <c r="B7139" i="11"/>
  <c r="B7140" i="11"/>
  <c r="B7141" i="11"/>
  <c r="B7142" i="11"/>
  <c r="B7143" i="11"/>
  <c r="B7144" i="11"/>
  <c r="B7145" i="11"/>
  <c r="B7146" i="11"/>
  <c r="B7147" i="11"/>
  <c r="B7148" i="11"/>
  <c r="B7149" i="11"/>
  <c r="B7150" i="11"/>
  <c r="B7151" i="11"/>
  <c r="B7152" i="11"/>
  <c r="B7153" i="11"/>
  <c r="B7154" i="11"/>
  <c r="B7155" i="11"/>
  <c r="B7156" i="11"/>
  <c r="B7157" i="11"/>
  <c r="B7158" i="11"/>
  <c r="B7159" i="11"/>
  <c r="B7160" i="11"/>
  <c r="B7161" i="11"/>
  <c r="B7162" i="11"/>
  <c r="B7163" i="11"/>
  <c r="B7164" i="11"/>
  <c r="B7165" i="11"/>
  <c r="B7166" i="11"/>
  <c r="B7167" i="11"/>
  <c r="B7168" i="11"/>
  <c r="B7169" i="11"/>
  <c r="B7170" i="11"/>
  <c r="B7171" i="11"/>
  <c r="B7172" i="11"/>
  <c r="B7173" i="11"/>
  <c r="B7174" i="11"/>
  <c r="B7175" i="11"/>
  <c r="B7176" i="11"/>
  <c r="B7177" i="11"/>
  <c r="B7178" i="11"/>
  <c r="B7179" i="11"/>
  <c r="B7180" i="11"/>
  <c r="B7181" i="11"/>
  <c r="B7182" i="11"/>
  <c r="B7183" i="11"/>
  <c r="B7184" i="11"/>
  <c r="B7185" i="11"/>
  <c r="B7186" i="11"/>
  <c r="B7187" i="11"/>
  <c r="B7188" i="11"/>
  <c r="B7189" i="11"/>
  <c r="B7190" i="11"/>
  <c r="B7191" i="11"/>
  <c r="B7192" i="11"/>
  <c r="B7193" i="11"/>
  <c r="B7194" i="11"/>
  <c r="B7195" i="11"/>
  <c r="B7196" i="11"/>
  <c r="B7197" i="11"/>
  <c r="B7198" i="11"/>
  <c r="B7199" i="11"/>
  <c r="B7200" i="11"/>
  <c r="B7201" i="11"/>
  <c r="B7202" i="11"/>
  <c r="B7203" i="11"/>
  <c r="B7204" i="11"/>
  <c r="B7205" i="11"/>
  <c r="B7206" i="11"/>
  <c r="B7207" i="11"/>
  <c r="B7208" i="11"/>
  <c r="B7209" i="11"/>
  <c r="B7210" i="11"/>
  <c r="B7211" i="11"/>
  <c r="B7212" i="11"/>
  <c r="B7213" i="11"/>
  <c r="B7214" i="11"/>
  <c r="B7215" i="11"/>
  <c r="B7216" i="11"/>
  <c r="B7217" i="11"/>
  <c r="B7218" i="11"/>
  <c r="B7219" i="11"/>
  <c r="B7220" i="11"/>
  <c r="B7221" i="11"/>
  <c r="B7222" i="11"/>
  <c r="B7223" i="11"/>
  <c r="B7224" i="11"/>
  <c r="B7225" i="11"/>
  <c r="B7226" i="11"/>
  <c r="B7227" i="11"/>
  <c r="B7228" i="11"/>
  <c r="B7229" i="11"/>
  <c r="B7230" i="11"/>
  <c r="B7231" i="11"/>
  <c r="B7232" i="11"/>
  <c r="B7233" i="11"/>
  <c r="B7234" i="11"/>
  <c r="B7235" i="11"/>
  <c r="B7236" i="11"/>
  <c r="B7237" i="11"/>
  <c r="B7238" i="11"/>
  <c r="B7239" i="11"/>
  <c r="B7240" i="11"/>
  <c r="B7241" i="11"/>
  <c r="B7242" i="11"/>
  <c r="B7243" i="11"/>
  <c r="B7244" i="11"/>
  <c r="B7245" i="11"/>
  <c r="B7246" i="11"/>
  <c r="B7247" i="11"/>
  <c r="B7248" i="11"/>
  <c r="B7249" i="11"/>
  <c r="B7250" i="11"/>
  <c r="B7251" i="11"/>
  <c r="B7252" i="11"/>
  <c r="B7253" i="11"/>
  <c r="B7254" i="11"/>
  <c r="B7255" i="11"/>
  <c r="B7256" i="11"/>
  <c r="B7257" i="11"/>
  <c r="B7258" i="11"/>
  <c r="B7259" i="11"/>
  <c r="B7260" i="11"/>
  <c r="B7261" i="11"/>
  <c r="B7262" i="11"/>
  <c r="B7263" i="11"/>
  <c r="B7264" i="11"/>
  <c r="B7265" i="11"/>
  <c r="B7266" i="11"/>
  <c r="B7267" i="11"/>
  <c r="B7268" i="11"/>
  <c r="B7269" i="11"/>
  <c r="B7270" i="11"/>
  <c r="B7271" i="11"/>
  <c r="B7272" i="11"/>
  <c r="B7273" i="11"/>
  <c r="B7274" i="11"/>
  <c r="B7275" i="11"/>
  <c r="B7276" i="11"/>
  <c r="B7277" i="11"/>
  <c r="B7278" i="11"/>
  <c r="B7279" i="11"/>
  <c r="B7280" i="11"/>
  <c r="B7281" i="11"/>
  <c r="B7282" i="11"/>
  <c r="B7283" i="11"/>
  <c r="B7284" i="11"/>
  <c r="B7285" i="11"/>
  <c r="B7286" i="11"/>
  <c r="B7287" i="11"/>
  <c r="B7288" i="11"/>
  <c r="B7289" i="11"/>
  <c r="B7290" i="11"/>
  <c r="B7291" i="11"/>
  <c r="B7292" i="11"/>
  <c r="B7293" i="11"/>
  <c r="B7294" i="11"/>
  <c r="B7295" i="11"/>
  <c r="B7296" i="11"/>
  <c r="B7297" i="11"/>
  <c r="B7298" i="11"/>
  <c r="B7299" i="11"/>
  <c r="B7300" i="11"/>
  <c r="B7301" i="11"/>
  <c r="B7302" i="11"/>
  <c r="B7303" i="11"/>
  <c r="B7304" i="11"/>
  <c r="B7305" i="11"/>
  <c r="B7306" i="11"/>
  <c r="B7307" i="11"/>
  <c r="B7308" i="11"/>
  <c r="B7309" i="11"/>
  <c r="B7310" i="11"/>
  <c r="B7311" i="11"/>
  <c r="B7312" i="11"/>
  <c r="B7313" i="11"/>
  <c r="B7314" i="11"/>
  <c r="B7315" i="11"/>
  <c r="B7316" i="11"/>
  <c r="B7317" i="11"/>
  <c r="B7318" i="11"/>
  <c r="B7319" i="11"/>
  <c r="B7320" i="11"/>
  <c r="B7321" i="11"/>
  <c r="B7322" i="11"/>
  <c r="B7323" i="11"/>
  <c r="B7324" i="11"/>
  <c r="B7325" i="11"/>
  <c r="B7326" i="11"/>
  <c r="B7327" i="11"/>
  <c r="B7328" i="11"/>
  <c r="B7329" i="11"/>
  <c r="B7330" i="11"/>
  <c r="B7331" i="11"/>
  <c r="B7332" i="11"/>
  <c r="B7333" i="11"/>
  <c r="B7334" i="11"/>
  <c r="B7335" i="11"/>
  <c r="B7336" i="11"/>
  <c r="B7337" i="11"/>
  <c r="B7338" i="11"/>
  <c r="B7339" i="11"/>
  <c r="B7340" i="11"/>
  <c r="B7341" i="11"/>
  <c r="B7342" i="11"/>
  <c r="B7343" i="11"/>
  <c r="B7344" i="11"/>
  <c r="B7345" i="11"/>
  <c r="B7346" i="11"/>
  <c r="B7347" i="11"/>
  <c r="B7348" i="11"/>
  <c r="B7349" i="11"/>
  <c r="B7350" i="11"/>
  <c r="B7351" i="11"/>
  <c r="B7352" i="11"/>
  <c r="B7353" i="11"/>
  <c r="B7354" i="11"/>
  <c r="B7355" i="11"/>
  <c r="B7356" i="11"/>
  <c r="B7357" i="11"/>
  <c r="B7358" i="11"/>
  <c r="B7359" i="11"/>
  <c r="B7360" i="11"/>
  <c r="B7361" i="11"/>
  <c r="B7362" i="11"/>
  <c r="B7363" i="11"/>
  <c r="B7364" i="11"/>
  <c r="B7365" i="11"/>
  <c r="B7366" i="11"/>
  <c r="B7367" i="11"/>
  <c r="B7368" i="11"/>
  <c r="B7369" i="11"/>
  <c r="B7370" i="11"/>
  <c r="B7371" i="11"/>
  <c r="B7372" i="11"/>
  <c r="B7373" i="11"/>
  <c r="B7374" i="11"/>
  <c r="B7375" i="11"/>
  <c r="B7376" i="11"/>
  <c r="B7377" i="11"/>
  <c r="B7378" i="11"/>
  <c r="B7379" i="11"/>
  <c r="B7380" i="11"/>
  <c r="B7381" i="11"/>
  <c r="B7382" i="11"/>
  <c r="B7383" i="11"/>
  <c r="B7384" i="11"/>
  <c r="B7385" i="11"/>
  <c r="B7386" i="11"/>
  <c r="B7387" i="11"/>
  <c r="B7388" i="11"/>
  <c r="B7389" i="11"/>
  <c r="B7390" i="11"/>
  <c r="B7391" i="11"/>
  <c r="B7392" i="11"/>
  <c r="B7393" i="11"/>
  <c r="B7394" i="11"/>
  <c r="B7395" i="11"/>
  <c r="B7396" i="11"/>
  <c r="B7397" i="11"/>
  <c r="B7398" i="11"/>
  <c r="B7399" i="11"/>
  <c r="B7400" i="11"/>
  <c r="B7401" i="11"/>
  <c r="B7402" i="11"/>
  <c r="B7403" i="11"/>
  <c r="B7404" i="11"/>
  <c r="B7405" i="11"/>
  <c r="B7406" i="11"/>
  <c r="B7407" i="11"/>
  <c r="B7408" i="11"/>
  <c r="B7409" i="11"/>
  <c r="B7410" i="11"/>
  <c r="B7411" i="11"/>
  <c r="B7412" i="11"/>
  <c r="B7413" i="11"/>
  <c r="B7414" i="11"/>
  <c r="B7415" i="11"/>
  <c r="B7416" i="11"/>
  <c r="B7417" i="11"/>
  <c r="B7418" i="11"/>
  <c r="B7419" i="11"/>
  <c r="B7420" i="11"/>
  <c r="B7421" i="11"/>
  <c r="B7422" i="11"/>
  <c r="B7423" i="11"/>
  <c r="B7424" i="11"/>
  <c r="B7425" i="11"/>
  <c r="B7426" i="11"/>
  <c r="B7427" i="11"/>
  <c r="B7428" i="11"/>
  <c r="B7429" i="11"/>
  <c r="B7430" i="11"/>
  <c r="B7431" i="11"/>
  <c r="B7432" i="11"/>
  <c r="B7433" i="11"/>
  <c r="B7434" i="11"/>
  <c r="B7435" i="11"/>
  <c r="B7436" i="11"/>
  <c r="B7437" i="11"/>
  <c r="B7438" i="11"/>
  <c r="B7439" i="11"/>
  <c r="B7440" i="11"/>
  <c r="B7441" i="11"/>
  <c r="B7442" i="11"/>
  <c r="B7443" i="11"/>
  <c r="B7444" i="11"/>
  <c r="B7445" i="11"/>
  <c r="B7446" i="11"/>
  <c r="B7447" i="11"/>
  <c r="B7448" i="11"/>
  <c r="B7449" i="11"/>
  <c r="B7450" i="11"/>
  <c r="B7451" i="11"/>
  <c r="B7452" i="11"/>
  <c r="B7453" i="11"/>
  <c r="B7454" i="11"/>
  <c r="B7455" i="11"/>
  <c r="B7456" i="11"/>
  <c r="B7457" i="11"/>
  <c r="B7458" i="11"/>
  <c r="B7459" i="11"/>
  <c r="B7460" i="11"/>
  <c r="B7461" i="11"/>
  <c r="B7462" i="11"/>
  <c r="B7463" i="11"/>
  <c r="B7464" i="11"/>
  <c r="B7465" i="11"/>
  <c r="B7466" i="11"/>
  <c r="B7467" i="11"/>
  <c r="B7468" i="11"/>
  <c r="B7469" i="11"/>
  <c r="B7470" i="11"/>
  <c r="B7471" i="11"/>
  <c r="B7472" i="11"/>
  <c r="B7473" i="11"/>
  <c r="B7474" i="11"/>
  <c r="B7475" i="11"/>
  <c r="B7476" i="11"/>
  <c r="B7477" i="11"/>
  <c r="B7478" i="11"/>
  <c r="B7479" i="11"/>
  <c r="B7480" i="11"/>
  <c r="B7481" i="11"/>
  <c r="B7482" i="11"/>
  <c r="B7483" i="11"/>
  <c r="B7484" i="11"/>
  <c r="B7485" i="11"/>
  <c r="B7486" i="11"/>
  <c r="B7487" i="11"/>
  <c r="B7488" i="11"/>
  <c r="B7489" i="11"/>
  <c r="B7490" i="11"/>
  <c r="B7491" i="11"/>
  <c r="B7492" i="11"/>
  <c r="B7493" i="11"/>
  <c r="B7494" i="11"/>
  <c r="B7495" i="11"/>
  <c r="B7496" i="11"/>
  <c r="B7497" i="11"/>
  <c r="B7498" i="11"/>
  <c r="B7499" i="11"/>
  <c r="B7500" i="11"/>
  <c r="B7501" i="11"/>
  <c r="B7502" i="11"/>
  <c r="B7503" i="11"/>
  <c r="B7504" i="11"/>
  <c r="B7505" i="11"/>
  <c r="B7506" i="11"/>
  <c r="B7507" i="11"/>
  <c r="B7508" i="11"/>
  <c r="B7509" i="11"/>
  <c r="B7510" i="11"/>
  <c r="B7511" i="11"/>
  <c r="B7512" i="11"/>
  <c r="B7513" i="11"/>
  <c r="B7514" i="11"/>
  <c r="B7515" i="11"/>
  <c r="B7516" i="11"/>
  <c r="B7517" i="11"/>
  <c r="B7518" i="11"/>
  <c r="B7519" i="11"/>
  <c r="B7520" i="11"/>
  <c r="B7521" i="11"/>
  <c r="B7522" i="11"/>
  <c r="B7523" i="11"/>
  <c r="B7524" i="11"/>
  <c r="B7525" i="11"/>
  <c r="B7526" i="11"/>
  <c r="B7527" i="11"/>
  <c r="B7528" i="11"/>
  <c r="B7529" i="11"/>
  <c r="B7530" i="11"/>
  <c r="B7531" i="11"/>
  <c r="B7532" i="11"/>
  <c r="B7533" i="11"/>
  <c r="B7534" i="11"/>
  <c r="B7535" i="11"/>
  <c r="B7536" i="11"/>
  <c r="B7537" i="11"/>
  <c r="B7538" i="11"/>
  <c r="B7539" i="11"/>
  <c r="B7540" i="11"/>
  <c r="B7541" i="11"/>
  <c r="B7542" i="11"/>
  <c r="B7543" i="11"/>
  <c r="B7544" i="11"/>
  <c r="B7545" i="11"/>
  <c r="B7546" i="11"/>
  <c r="B7547" i="11"/>
  <c r="B7548" i="11"/>
  <c r="B7549" i="11"/>
  <c r="B7550" i="11"/>
  <c r="B7551" i="11"/>
  <c r="B7552" i="11"/>
  <c r="B7553" i="11"/>
  <c r="B7554" i="11"/>
  <c r="B7555" i="11"/>
  <c r="B7556" i="11"/>
  <c r="B7557" i="11"/>
  <c r="B7558" i="11"/>
  <c r="B7559" i="11"/>
  <c r="B7560" i="11"/>
  <c r="B7561" i="11"/>
  <c r="B7562" i="11"/>
  <c r="B7563" i="11"/>
  <c r="B7564" i="11"/>
  <c r="B7565" i="11"/>
  <c r="B7566" i="11"/>
  <c r="B7567" i="11"/>
  <c r="B7568" i="11"/>
  <c r="B7569" i="11"/>
  <c r="B7570" i="11"/>
  <c r="B7571" i="11"/>
  <c r="B7572" i="11"/>
  <c r="B7573" i="11"/>
  <c r="B7574" i="11"/>
  <c r="B7575" i="11"/>
  <c r="B7576" i="11"/>
  <c r="B7577" i="11"/>
  <c r="B7578" i="11"/>
  <c r="B7579" i="11"/>
  <c r="B7580" i="11"/>
  <c r="B7581" i="11"/>
  <c r="B7582" i="11"/>
  <c r="B7583" i="11"/>
  <c r="B7584" i="11"/>
  <c r="B7585" i="11"/>
  <c r="B7586" i="11"/>
  <c r="B7587" i="11"/>
  <c r="B7588" i="11"/>
  <c r="B7589" i="11"/>
  <c r="B7590" i="11"/>
  <c r="B7591" i="11"/>
  <c r="B7592" i="11"/>
  <c r="B7593" i="11"/>
  <c r="B7594" i="11"/>
  <c r="B7595" i="11"/>
  <c r="B7596" i="11"/>
  <c r="B7597" i="11"/>
  <c r="B7598" i="11"/>
  <c r="B7599" i="11"/>
  <c r="B7600" i="11"/>
  <c r="B7601" i="11"/>
  <c r="B7602" i="11"/>
  <c r="B7603" i="11"/>
  <c r="B7604" i="11"/>
  <c r="B7605" i="11"/>
  <c r="B7606" i="11"/>
  <c r="B7607" i="11"/>
  <c r="B7608" i="11"/>
  <c r="B7609" i="11"/>
  <c r="B7610" i="11"/>
  <c r="B7611" i="11"/>
  <c r="B7612" i="11"/>
  <c r="B7613" i="11"/>
  <c r="B7614" i="11"/>
  <c r="B7615" i="11"/>
  <c r="B7616" i="11"/>
  <c r="B7617" i="11"/>
  <c r="B7618" i="11"/>
  <c r="B7619" i="11"/>
  <c r="B7620" i="11"/>
  <c r="B7621" i="11"/>
  <c r="B7622" i="11"/>
  <c r="B7623" i="11"/>
  <c r="B7624" i="11"/>
  <c r="B7625" i="11"/>
  <c r="B7626" i="11"/>
  <c r="B7627" i="11"/>
  <c r="B7628" i="11"/>
  <c r="B7629" i="11"/>
  <c r="B7630" i="11"/>
  <c r="B7631" i="11"/>
  <c r="B7632" i="11"/>
  <c r="B7633" i="11"/>
  <c r="B7634" i="11"/>
  <c r="B7635" i="11"/>
  <c r="B7636" i="11"/>
  <c r="B7637" i="11"/>
  <c r="B7638" i="11"/>
  <c r="B7639" i="11"/>
  <c r="B7640" i="11"/>
  <c r="B7641" i="11"/>
  <c r="B7642" i="11"/>
  <c r="B7643" i="11"/>
  <c r="B7644" i="11"/>
  <c r="B7645" i="11"/>
  <c r="B7646" i="11"/>
  <c r="B7647" i="11"/>
  <c r="B7648" i="11"/>
  <c r="B7649" i="11"/>
  <c r="B7650" i="11"/>
  <c r="B7651" i="11"/>
  <c r="B7652" i="11"/>
  <c r="B7653" i="11"/>
  <c r="B7654" i="11"/>
  <c r="B7655" i="11"/>
  <c r="B7656" i="11"/>
  <c r="B7657" i="11"/>
  <c r="B7658" i="11"/>
  <c r="B7659" i="11"/>
  <c r="B7660" i="11"/>
  <c r="B7661" i="11"/>
  <c r="B7662" i="11"/>
  <c r="B7663" i="11"/>
  <c r="B7664" i="11"/>
  <c r="B7665" i="11"/>
  <c r="B7666" i="11"/>
  <c r="B7667" i="11"/>
  <c r="B7668" i="11"/>
  <c r="B7669" i="11"/>
  <c r="B7670" i="11"/>
  <c r="B7671" i="11"/>
  <c r="B7672" i="11"/>
  <c r="B7673" i="11"/>
  <c r="B7674" i="11"/>
  <c r="B7675" i="11"/>
  <c r="B7676" i="11"/>
  <c r="B7677" i="11"/>
  <c r="B7678" i="11"/>
  <c r="B7679" i="11"/>
  <c r="B7680" i="11"/>
  <c r="B7681" i="11"/>
  <c r="B7682" i="11"/>
  <c r="B7683" i="11"/>
  <c r="B7684" i="11"/>
  <c r="B7685" i="11"/>
  <c r="B7686" i="11"/>
  <c r="B7687" i="11"/>
  <c r="B7688" i="11"/>
  <c r="B7689" i="11"/>
  <c r="B7690" i="11"/>
  <c r="B7691" i="11"/>
  <c r="B7692" i="11"/>
  <c r="B7693" i="11"/>
  <c r="B7694" i="11"/>
  <c r="B7695" i="11"/>
  <c r="B7696" i="11"/>
  <c r="B7697" i="11"/>
  <c r="B7698" i="11"/>
  <c r="B7699" i="11"/>
  <c r="B7700" i="11"/>
  <c r="B7701" i="11"/>
  <c r="B7702" i="11"/>
  <c r="B7703" i="11"/>
  <c r="B7704" i="11"/>
  <c r="B7705" i="11"/>
  <c r="B7706" i="11"/>
  <c r="B7707" i="11"/>
  <c r="B7708" i="11"/>
  <c r="B7709" i="11"/>
  <c r="B7710" i="11"/>
  <c r="B7711" i="11"/>
  <c r="B7712" i="11"/>
  <c r="B7713" i="11"/>
  <c r="B7714" i="11"/>
  <c r="B7715" i="11"/>
  <c r="B7716" i="11"/>
  <c r="B7717" i="11"/>
  <c r="B7718" i="11"/>
  <c r="B7719" i="11"/>
  <c r="B7720" i="11"/>
  <c r="B7721" i="11"/>
  <c r="B7722" i="11"/>
  <c r="B7723" i="11"/>
  <c r="B7724" i="11"/>
  <c r="B7725" i="11"/>
  <c r="B7726" i="11"/>
  <c r="B7727" i="11"/>
  <c r="B7728" i="11"/>
  <c r="B7729" i="11"/>
  <c r="B7730" i="11"/>
  <c r="B7731" i="11"/>
  <c r="B7732" i="11"/>
  <c r="B7733" i="11"/>
  <c r="B7734" i="11"/>
  <c r="B2" i="11"/>
  <c r="P7607" i="11"/>
  <c r="P7239" i="11"/>
  <c r="P7162" i="11"/>
  <c r="P7350" i="11"/>
  <c r="C7646" i="11"/>
  <c r="D7646" i="11"/>
  <c r="G7646" i="11"/>
  <c r="J7646" i="11" s="1"/>
  <c r="H7646" i="11"/>
  <c r="C7647" i="11"/>
  <c r="D7647" i="11"/>
  <c r="G7647" i="11"/>
  <c r="H7647" i="11"/>
  <c r="AT59" i="18"/>
  <c r="AT223" i="18"/>
  <c r="AT222" i="18"/>
  <c r="AT221" i="18"/>
  <c r="AT220" i="18"/>
  <c r="AT219" i="18"/>
  <c r="AT218" i="18"/>
  <c r="AT217" i="18"/>
  <c r="AT216" i="18"/>
  <c r="AT215" i="18"/>
  <c r="AT214" i="18"/>
  <c r="AT213" i="18"/>
  <c r="AT212" i="18"/>
  <c r="AT211" i="18"/>
  <c r="AT210" i="18"/>
  <c r="AT209" i="18"/>
  <c r="AT208" i="18"/>
  <c r="AT207" i="18"/>
  <c r="AT206" i="18"/>
  <c r="AT205" i="18"/>
  <c r="AT204" i="18"/>
  <c r="AT203" i="18"/>
  <c r="AT202" i="18"/>
  <c r="AT201" i="18"/>
  <c r="AT200" i="18"/>
  <c r="AT199" i="18"/>
  <c r="AT198" i="18"/>
  <c r="AT197" i="18"/>
  <c r="AT196" i="18"/>
  <c r="AT195" i="18"/>
  <c r="AT194" i="18"/>
  <c r="AT193" i="18"/>
  <c r="AT192" i="18"/>
  <c r="AT191" i="18"/>
  <c r="AT190" i="18"/>
  <c r="AT189" i="18"/>
  <c r="AT188" i="18"/>
  <c r="AT187" i="18"/>
  <c r="AT186" i="18"/>
  <c r="AT185" i="18"/>
  <c r="AT184" i="18"/>
  <c r="AT183" i="18"/>
  <c r="AT182" i="18"/>
  <c r="AT181" i="18"/>
  <c r="AT180" i="18"/>
  <c r="AT179" i="18"/>
  <c r="AT178" i="18"/>
  <c r="AT177" i="18"/>
  <c r="AT176" i="18"/>
  <c r="AT175" i="18"/>
  <c r="AT174" i="18"/>
  <c r="AT173" i="18"/>
  <c r="AT172" i="18"/>
  <c r="AT171" i="18"/>
  <c r="AT170" i="18"/>
  <c r="AT169" i="18"/>
  <c r="AT168" i="18"/>
  <c r="AT167" i="18"/>
  <c r="AT166" i="18"/>
  <c r="AT165" i="18"/>
  <c r="AT164" i="18"/>
  <c r="AT163" i="18"/>
  <c r="AT162" i="18"/>
  <c r="AT161" i="18"/>
  <c r="AT160" i="18"/>
  <c r="AT159" i="18"/>
  <c r="AT158" i="18"/>
  <c r="AT157" i="18"/>
  <c r="AT156" i="18"/>
  <c r="AT155" i="18"/>
  <c r="AT154" i="18"/>
  <c r="AT153" i="18"/>
  <c r="AT152" i="18"/>
  <c r="AT151" i="18"/>
  <c r="AT150" i="18"/>
  <c r="AT149" i="18"/>
  <c r="AT148" i="18"/>
  <c r="AT147" i="18"/>
  <c r="AT146" i="18"/>
  <c r="AT145" i="18"/>
  <c r="AT144" i="18"/>
  <c r="AT143" i="18"/>
  <c r="AT142" i="18"/>
  <c r="AT141" i="18"/>
  <c r="AT140" i="18"/>
  <c r="AT139" i="18"/>
  <c r="AT138" i="18"/>
  <c r="AT137" i="18"/>
  <c r="AT136" i="18"/>
  <c r="AT135" i="18"/>
  <c r="AT134" i="18"/>
  <c r="AT133" i="18"/>
  <c r="AT132" i="18"/>
  <c r="AT131" i="18"/>
  <c r="AT130" i="18"/>
  <c r="AT129" i="18"/>
  <c r="AT128" i="18"/>
  <c r="AT127" i="18"/>
  <c r="AT126" i="18"/>
  <c r="AT125" i="18"/>
  <c r="AT124" i="18"/>
  <c r="AT123" i="18"/>
  <c r="AT122" i="18"/>
  <c r="AT121" i="18"/>
  <c r="AT120" i="18"/>
  <c r="AT119" i="18"/>
  <c r="AT118" i="18"/>
  <c r="AT117" i="18"/>
  <c r="AT116" i="18"/>
  <c r="AT115" i="18"/>
  <c r="AT114" i="18"/>
  <c r="AT113" i="18"/>
  <c r="AT112" i="18"/>
  <c r="AT111" i="18"/>
  <c r="AT110" i="18"/>
  <c r="AT109" i="18"/>
  <c r="AT108" i="18"/>
  <c r="AT107" i="18"/>
  <c r="AT106" i="18"/>
  <c r="AT105" i="18"/>
  <c r="AT104" i="18"/>
  <c r="AT103" i="18"/>
  <c r="AT102" i="18"/>
  <c r="AT101" i="18"/>
  <c r="AT100" i="18"/>
  <c r="AT99" i="18"/>
  <c r="AT98" i="18"/>
  <c r="AT97" i="18"/>
  <c r="AT96" i="18"/>
  <c r="AT95" i="18"/>
  <c r="AT94" i="18"/>
  <c r="AT93" i="18"/>
  <c r="AT92" i="18"/>
  <c r="AT91" i="18"/>
  <c r="AT90" i="18"/>
  <c r="AT89" i="18"/>
  <c r="AT88" i="18"/>
  <c r="AT87" i="18"/>
  <c r="AT86" i="18"/>
  <c r="AT85" i="18"/>
  <c r="AT84" i="18"/>
  <c r="AT83" i="18"/>
  <c r="AT82" i="18"/>
  <c r="AT81" i="18"/>
  <c r="AT80" i="18"/>
  <c r="AT79" i="18"/>
  <c r="AT78" i="18"/>
  <c r="AT77" i="18"/>
  <c r="AT76" i="18"/>
  <c r="AT75" i="18"/>
  <c r="AT74" i="18"/>
  <c r="AT73" i="18"/>
  <c r="AT72" i="18"/>
  <c r="AT71" i="18"/>
  <c r="AT70" i="18"/>
  <c r="AT69" i="18"/>
  <c r="AT68" i="18"/>
  <c r="AT67" i="18"/>
  <c r="AT66" i="18"/>
  <c r="AT65" i="18"/>
  <c r="AT64" i="18"/>
  <c r="AT63" i="18"/>
  <c r="AT62" i="18"/>
  <c r="AT61" i="18"/>
  <c r="AT60" i="18"/>
  <c r="AT58" i="18"/>
  <c r="AT57" i="18"/>
  <c r="AT56" i="18"/>
  <c r="AT55" i="18"/>
  <c r="AT54" i="18"/>
  <c r="AT53" i="18"/>
  <c r="AT52" i="18"/>
  <c r="AT51" i="18"/>
  <c r="AT50" i="18"/>
  <c r="AT49" i="18"/>
  <c r="AT48" i="18"/>
  <c r="AT47" i="18"/>
  <c r="AT46" i="18"/>
  <c r="AT45" i="18"/>
  <c r="AT44" i="18"/>
  <c r="AT43" i="18"/>
  <c r="AT42" i="18"/>
  <c r="AT41" i="18"/>
  <c r="AT40" i="18"/>
  <c r="AT39" i="18"/>
  <c r="AT38" i="18"/>
  <c r="AT37" i="18"/>
  <c r="AT36" i="18"/>
  <c r="AT35" i="18"/>
  <c r="AT34" i="18"/>
  <c r="AT33" i="18"/>
  <c r="AT32" i="18"/>
  <c r="AT31" i="18"/>
  <c r="AT30" i="18"/>
  <c r="AT29" i="18"/>
  <c r="AT28" i="18"/>
  <c r="AT27" i="18"/>
  <c r="AT26" i="18"/>
  <c r="AT25" i="18"/>
  <c r="AT24" i="18"/>
  <c r="AT23" i="18"/>
  <c r="AT22" i="18"/>
  <c r="AT21" i="18"/>
  <c r="AT20" i="18"/>
  <c r="AT19" i="18"/>
  <c r="AT18" i="18"/>
  <c r="AT17" i="18"/>
  <c r="AT16" i="18"/>
  <c r="AT15" i="18"/>
  <c r="AT14" i="18"/>
  <c r="AT13" i="18"/>
  <c r="AT12" i="18"/>
  <c r="AT11" i="18"/>
  <c r="AT10" i="18"/>
  <c r="AT9" i="18"/>
  <c r="AT8" i="18"/>
  <c r="AT7" i="18"/>
  <c r="AT6" i="18"/>
  <c r="AT5" i="18"/>
  <c r="AT4" i="18"/>
  <c r="AT3" i="18"/>
  <c r="AT2" i="18"/>
  <c r="AT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  <c r="B224" i="18"/>
  <c r="G6" i="11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B224" i="17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" i="16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224" i="15"/>
  <c r="J7647" i="11" l="1"/>
  <c r="K7647" i="11" s="1"/>
  <c r="L7646" i="11"/>
  <c r="M7646" i="11" s="1"/>
  <c r="K7646" i="11"/>
  <c r="N7646" i="11"/>
  <c r="N7647" i="11"/>
  <c r="L7647" i="11"/>
  <c r="M7647" i="11" s="1"/>
  <c r="G7709" i="11" l="1"/>
  <c r="H7709" i="11" s="1"/>
  <c r="G7708" i="11"/>
  <c r="H7708" i="11" s="1"/>
  <c r="G7707" i="11"/>
  <c r="H7707" i="11" s="1"/>
  <c r="G7706" i="11"/>
  <c r="H7706" i="11" s="1"/>
  <c r="G7705" i="11"/>
  <c r="H7705" i="11" s="1"/>
  <c r="G7704" i="11"/>
  <c r="H7704" i="11" s="1"/>
  <c r="G7703" i="11"/>
  <c r="H7703" i="11" s="1"/>
  <c r="G7702" i="11"/>
  <c r="H7702" i="11" s="1"/>
  <c r="G7701" i="11"/>
  <c r="H7701" i="11" s="1"/>
  <c r="G7700" i="11"/>
  <c r="H7700" i="11" s="1"/>
  <c r="G7699" i="11"/>
  <c r="H7699" i="11" s="1"/>
  <c r="G7698" i="11"/>
  <c r="H7698" i="11" s="1"/>
  <c r="G7697" i="11"/>
  <c r="H7697" i="11" s="1"/>
  <c r="G7696" i="11"/>
  <c r="H7696" i="11" s="1"/>
  <c r="G7695" i="11"/>
  <c r="H7695" i="11" s="1"/>
  <c r="G7694" i="11"/>
  <c r="H7694" i="11" s="1"/>
  <c r="G7693" i="11"/>
  <c r="H7693" i="11" s="1"/>
  <c r="G7692" i="11"/>
  <c r="H7692" i="11" s="1"/>
  <c r="G7691" i="11"/>
  <c r="H7691" i="11" s="1"/>
  <c r="G7690" i="11"/>
  <c r="H7690" i="11" s="1"/>
  <c r="G7689" i="11"/>
  <c r="H7689" i="11" s="1"/>
  <c r="G7688" i="11"/>
  <c r="H7688" i="11" s="1"/>
  <c r="G7687" i="11"/>
  <c r="H7687" i="11" s="1"/>
  <c r="G7686" i="11"/>
  <c r="H7686" i="11" s="1"/>
  <c r="G7685" i="11"/>
  <c r="H7685" i="11" s="1"/>
  <c r="G7684" i="11"/>
  <c r="H7684" i="11" s="1"/>
  <c r="G7683" i="11"/>
  <c r="H7683" i="11" s="1"/>
  <c r="G7682" i="11"/>
  <c r="H7682" i="11" s="1"/>
  <c r="G7681" i="11"/>
  <c r="H7681" i="11" s="1"/>
  <c r="G7680" i="11"/>
  <c r="H7680" i="11" s="1"/>
  <c r="G7679" i="11"/>
  <c r="G7678" i="11"/>
  <c r="G7677" i="11"/>
  <c r="G7676" i="11"/>
  <c r="G7675" i="11"/>
  <c r="G7674" i="11"/>
  <c r="G7673" i="11"/>
  <c r="G7672" i="11"/>
  <c r="G7671" i="11"/>
  <c r="G7670" i="11"/>
  <c r="G7669" i="11"/>
  <c r="G7668" i="11"/>
  <c r="G7667" i="11"/>
  <c r="G7666" i="11"/>
  <c r="G7665" i="11"/>
  <c r="G7664" i="11"/>
  <c r="G7663" i="11"/>
  <c r="G7662" i="11"/>
  <c r="J7662" i="11" s="1"/>
  <c r="G7661" i="11"/>
  <c r="G7660" i="11"/>
  <c r="G7659" i="11"/>
  <c r="G7658" i="11"/>
  <c r="G7657" i="11"/>
  <c r="G7656" i="11"/>
  <c r="G7655" i="11"/>
  <c r="G7654" i="11"/>
  <c r="G7653" i="11"/>
  <c r="G7652" i="11"/>
  <c r="G7651" i="11"/>
  <c r="G7650" i="11"/>
  <c r="G7649" i="11"/>
  <c r="G7648" i="11"/>
  <c r="G7645" i="11"/>
  <c r="G7644" i="11"/>
  <c r="G7643" i="11"/>
  <c r="G7642" i="11"/>
  <c r="G7641" i="11"/>
  <c r="G7640" i="11"/>
  <c r="G7639" i="11"/>
  <c r="G7638" i="11"/>
  <c r="G7637" i="11"/>
  <c r="G7636" i="11"/>
  <c r="G7635" i="11"/>
  <c r="G7634" i="11"/>
  <c r="G7633" i="11"/>
  <c r="G7632" i="11"/>
  <c r="G7631" i="11"/>
  <c r="G7630" i="11"/>
  <c r="G7629" i="11"/>
  <c r="G7628" i="11"/>
  <c r="G7627" i="11"/>
  <c r="G7626" i="11"/>
  <c r="G7625" i="11"/>
  <c r="G7624" i="11"/>
  <c r="G7623" i="11"/>
  <c r="G7622" i="11"/>
  <c r="G7621" i="11"/>
  <c r="G7620" i="11"/>
  <c r="G7619" i="11"/>
  <c r="G7618" i="11"/>
  <c r="G7617" i="11"/>
  <c r="G7616" i="11"/>
  <c r="G7615" i="11"/>
  <c r="G7614" i="11"/>
  <c r="G7613" i="11"/>
  <c r="G7612" i="11"/>
  <c r="G7611" i="11"/>
  <c r="G7610" i="11"/>
  <c r="G7609" i="11"/>
  <c r="G7608" i="11"/>
  <c r="G7607" i="11"/>
  <c r="J7607" i="11" s="1"/>
  <c r="G7606" i="11"/>
  <c r="H7606" i="11" s="1"/>
  <c r="G7605" i="11"/>
  <c r="H7605" i="11" s="1"/>
  <c r="G7604" i="11"/>
  <c r="H7604" i="11" s="1"/>
  <c r="G7603" i="11"/>
  <c r="H7603" i="11" s="1"/>
  <c r="G7602" i="11"/>
  <c r="H7602" i="11" s="1"/>
  <c r="G7601" i="11"/>
  <c r="H7601" i="11" s="1"/>
  <c r="G7600" i="11"/>
  <c r="H7600" i="11" s="1"/>
  <c r="G7599" i="11"/>
  <c r="H7599" i="11" s="1"/>
  <c r="G7598" i="11"/>
  <c r="H7598" i="11" s="1"/>
  <c r="G7597" i="11"/>
  <c r="H7597" i="11" s="1"/>
  <c r="G7596" i="11"/>
  <c r="H7596" i="11" s="1"/>
  <c r="G7595" i="11"/>
  <c r="H7595" i="11" s="1"/>
  <c r="G7594" i="11"/>
  <c r="H7594" i="11" s="1"/>
  <c r="G7593" i="11"/>
  <c r="H7593" i="11" s="1"/>
  <c r="G7592" i="11"/>
  <c r="H7592" i="11" s="1"/>
  <c r="G7591" i="11"/>
  <c r="H7591" i="11" s="1"/>
  <c r="G7590" i="11"/>
  <c r="H7590" i="11" s="1"/>
  <c r="G7589" i="11"/>
  <c r="H7589" i="11" s="1"/>
  <c r="G7588" i="11"/>
  <c r="H7588" i="11" s="1"/>
  <c r="G7587" i="11"/>
  <c r="H7587" i="11" s="1"/>
  <c r="G7586" i="11"/>
  <c r="H7586" i="11" s="1"/>
  <c r="G7585" i="11"/>
  <c r="H7585" i="11" s="1"/>
  <c r="G7584" i="11"/>
  <c r="H7584" i="11" s="1"/>
  <c r="G7583" i="11"/>
  <c r="H7583" i="11" s="1"/>
  <c r="G7582" i="11"/>
  <c r="H7582" i="11" s="1"/>
  <c r="G7581" i="11"/>
  <c r="G7580" i="11"/>
  <c r="G7579" i="11"/>
  <c r="G7578" i="11"/>
  <c r="G7577" i="11"/>
  <c r="G7576" i="11"/>
  <c r="G7575" i="11"/>
  <c r="G7574" i="11"/>
  <c r="G7573" i="11"/>
  <c r="G7572" i="11"/>
  <c r="G7571" i="11"/>
  <c r="G7570" i="11"/>
  <c r="G7569" i="11"/>
  <c r="G7568" i="11"/>
  <c r="G7567" i="11"/>
  <c r="G7566" i="11"/>
  <c r="G7565" i="11"/>
  <c r="G7564" i="11"/>
  <c r="G7563" i="11"/>
  <c r="G7562" i="11"/>
  <c r="G7561" i="11"/>
  <c r="G7560" i="11"/>
  <c r="G7559" i="11"/>
  <c r="G7558" i="11"/>
  <c r="G7557" i="11"/>
  <c r="G7556" i="11"/>
  <c r="G7555" i="11"/>
  <c r="G7554" i="11"/>
  <c r="J7554" i="11" s="1"/>
  <c r="G7553" i="11"/>
  <c r="H7553" i="11" s="1"/>
  <c r="G7552" i="11"/>
  <c r="H7552" i="11" s="1"/>
  <c r="G7551" i="11"/>
  <c r="H7551" i="11" s="1"/>
  <c r="G7550" i="11"/>
  <c r="H7550" i="11" s="1"/>
  <c r="G7549" i="11"/>
  <c r="H7549" i="11" s="1"/>
  <c r="G7548" i="11"/>
  <c r="H7548" i="11" s="1"/>
  <c r="G7547" i="11"/>
  <c r="H7547" i="11" s="1"/>
  <c r="G7546" i="11"/>
  <c r="H7546" i="11" s="1"/>
  <c r="G7545" i="11"/>
  <c r="H7545" i="11" s="1"/>
  <c r="G7544" i="11"/>
  <c r="H7544" i="11" s="1"/>
  <c r="G7543" i="11"/>
  <c r="H7543" i="11" s="1"/>
  <c r="G7542" i="11"/>
  <c r="H7542" i="11" s="1"/>
  <c r="G7541" i="11"/>
  <c r="H7541" i="11" s="1"/>
  <c r="G7540" i="11"/>
  <c r="H7540" i="11" s="1"/>
  <c r="G7539" i="11"/>
  <c r="H7539" i="11" s="1"/>
  <c r="G7538" i="11"/>
  <c r="H7538" i="11" s="1"/>
  <c r="G7537" i="11"/>
  <c r="H7537" i="11" s="1"/>
  <c r="G7536" i="11"/>
  <c r="H7536" i="11" s="1"/>
  <c r="G7535" i="11"/>
  <c r="H7535" i="11" s="1"/>
  <c r="G7534" i="11"/>
  <c r="H7534" i="11" s="1"/>
  <c r="G7533" i="11"/>
  <c r="H7533" i="11" s="1"/>
  <c r="G7532" i="11"/>
  <c r="H7532" i="11" s="1"/>
  <c r="G7531" i="11"/>
  <c r="H7531" i="11" s="1"/>
  <c r="G7530" i="11"/>
  <c r="H7530" i="11" s="1"/>
  <c r="G7529" i="11"/>
  <c r="H7529" i="11" s="1"/>
  <c r="G7528" i="11"/>
  <c r="H7528" i="11" s="1"/>
  <c r="G7527" i="11"/>
  <c r="H7527" i="11" s="1"/>
  <c r="G7526" i="11"/>
  <c r="H7526" i="11" s="1"/>
  <c r="G7525" i="11"/>
  <c r="H7525" i="11" s="1"/>
  <c r="G7524" i="11"/>
  <c r="H7524" i="11" s="1"/>
  <c r="G7523" i="11"/>
  <c r="H7523" i="11" s="1"/>
  <c r="G7522" i="11"/>
  <c r="H7522" i="11" s="1"/>
  <c r="G7521" i="11"/>
  <c r="H7521" i="11" s="1"/>
  <c r="G7520" i="11"/>
  <c r="H7520" i="11" s="1"/>
  <c r="G7519" i="11"/>
  <c r="H7519" i="11" s="1"/>
  <c r="G7518" i="11"/>
  <c r="H7518" i="11" s="1"/>
  <c r="G7517" i="11"/>
  <c r="H7517" i="11" s="1"/>
  <c r="G7516" i="11"/>
  <c r="H7516" i="11" s="1"/>
  <c r="G7515" i="11"/>
  <c r="H7515" i="11" s="1"/>
  <c r="G7514" i="11"/>
  <c r="H7514" i="11" s="1"/>
  <c r="G7513" i="11"/>
  <c r="H7513" i="11" s="1"/>
  <c r="G7512" i="11"/>
  <c r="H7512" i="11" s="1"/>
  <c r="G7511" i="11"/>
  <c r="H7511" i="11" s="1"/>
  <c r="G7510" i="11"/>
  <c r="H7510" i="11" s="1"/>
  <c r="G7509" i="11"/>
  <c r="H7509" i="11" s="1"/>
  <c r="G7508" i="11"/>
  <c r="H7508" i="11" s="1"/>
  <c r="G7507" i="11"/>
  <c r="H7507" i="11" s="1"/>
  <c r="G7506" i="11"/>
  <c r="H7506" i="11" s="1"/>
  <c r="G7505" i="11"/>
  <c r="H7505" i="11" s="1"/>
  <c r="G7504" i="11"/>
  <c r="H7504" i="11" s="1"/>
  <c r="G7502" i="11"/>
  <c r="H7502" i="11" s="1"/>
  <c r="G7501" i="11"/>
  <c r="H7501" i="11" s="1"/>
  <c r="G7500" i="11"/>
  <c r="H7500" i="11" s="1"/>
  <c r="G7499" i="11"/>
  <c r="H7499" i="11" s="1"/>
  <c r="G7498" i="11"/>
  <c r="H7498" i="11" s="1"/>
  <c r="G7497" i="11"/>
  <c r="H7497" i="11" s="1"/>
  <c r="G7496" i="11"/>
  <c r="H7496" i="11" s="1"/>
  <c r="G7495" i="11"/>
  <c r="H7495" i="11" s="1"/>
  <c r="G7494" i="11"/>
  <c r="H7494" i="11" s="1"/>
  <c r="G7493" i="11"/>
  <c r="H7493" i="11" s="1"/>
  <c r="G7492" i="11"/>
  <c r="H7492" i="11" s="1"/>
  <c r="G7491" i="11"/>
  <c r="H7491" i="11" s="1"/>
  <c r="G7490" i="11"/>
  <c r="H7490" i="11" s="1"/>
  <c r="G7489" i="11"/>
  <c r="H7489" i="11" s="1"/>
  <c r="G7488" i="11"/>
  <c r="H7488" i="11" s="1"/>
  <c r="G7487" i="11"/>
  <c r="H7487" i="11" s="1"/>
  <c r="G7486" i="11"/>
  <c r="H7486" i="11" s="1"/>
  <c r="G7485" i="11"/>
  <c r="H7485" i="11" s="1"/>
  <c r="G7484" i="11"/>
  <c r="H7484" i="11" s="1"/>
  <c r="G7483" i="11"/>
  <c r="H7483" i="11" s="1"/>
  <c r="G7482" i="11"/>
  <c r="H7482" i="11" s="1"/>
  <c r="G7481" i="11"/>
  <c r="H7481" i="11" s="1"/>
  <c r="G7503" i="11"/>
  <c r="H7503" i="11" s="1"/>
  <c r="G7479" i="11"/>
  <c r="H7479" i="11" s="1"/>
  <c r="G7478" i="11"/>
  <c r="H7478" i="11" s="1"/>
  <c r="G7477" i="11"/>
  <c r="H7477" i="11" s="1"/>
  <c r="G7476" i="11"/>
  <c r="H7476" i="11" s="1"/>
  <c r="G7475" i="11"/>
  <c r="H7475" i="11" s="1"/>
  <c r="G7474" i="11"/>
  <c r="H7474" i="11" s="1"/>
  <c r="G7473" i="11"/>
  <c r="H7473" i="11" s="1"/>
  <c r="G7472" i="11"/>
  <c r="H7472" i="11" s="1"/>
  <c r="G7471" i="11"/>
  <c r="H7471" i="11" s="1"/>
  <c r="G7470" i="11"/>
  <c r="H7470" i="11" s="1"/>
  <c r="G7469" i="11"/>
  <c r="H7469" i="11" s="1"/>
  <c r="G7468" i="11"/>
  <c r="H7468" i="11" s="1"/>
  <c r="G7467" i="11"/>
  <c r="H7467" i="11" s="1"/>
  <c r="G7466" i="11"/>
  <c r="H7466" i="11" s="1"/>
  <c r="G7465" i="11"/>
  <c r="H7465" i="11" s="1"/>
  <c r="G7464" i="11"/>
  <c r="H7464" i="11" s="1"/>
  <c r="G7463" i="11"/>
  <c r="H7463" i="11" s="1"/>
  <c r="G7462" i="11"/>
  <c r="H7462" i="11" s="1"/>
  <c r="G7461" i="11"/>
  <c r="H7461" i="11" s="1"/>
  <c r="G7460" i="11"/>
  <c r="H7460" i="11" s="1"/>
  <c r="G7459" i="11"/>
  <c r="H7459" i="11" s="1"/>
  <c r="G7458" i="11"/>
  <c r="H7458" i="11" s="1"/>
  <c r="G7457" i="11"/>
  <c r="H7457" i="11" s="1"/>
  <c r="G7456" i="11"/>
  <c r="H7456" i="11" s="1"/>
  <c r="G7455" i="11"/>
  <c r="H7455" i="11" s="1"/>
  <c r="G7454" i="11"/>
  <c r="H7454" i="11" s="1"/>
  <c r="G7453" i="11"/>
  <c r="H7453" i="11" s="1"/>
  <c r="G7452" i="11"/>
  <c r="H7452" i="11" s="1"/>
  <c r="G7451" i="11"/>
  <c r="H7451" i="11" s="1"/>
  <c r="G7450" i="11"/>
  <c r="H7450" i="11" s="1"/>
  <c r="G7449" i="11"/>
  <c r="H7449" i="11" s="1"/>
  <c r="G7448" i="11"/>
  <c r="H7448" i="11" s="1"/>
  <c r="G7447" i="11"/>
  <c r="H7447" i="11" s="1"/>
  <c r="G7446" i="11"/>
  <c r="G7445" i="11"/>
  <c r="H7445" i="11" s="1"/>
  <c r="G7480" i="11"/>
  <c r="H7480" i="11" s="1"/>
  <c r="G7444" i="11"/>
  <c r="H7444" i="11" s="1"/>
  <c r="G7443" i="11"/>
  <c r="H7443" i="11" s="1"/>
  <c r="G7442" i="11"/>
  <c r="H7442" i="11" s="1"/>
  <c r="G7441" i="11"/>
  <c r="H7441" i="11" s="1"/>
  <c r="G7440" i="11"/>
  <c r="H7440" i="11" s="1"/>
  <c r="G7439" i="11"/>
  <c r="H7439" i="11" s="1"/>
  <c r="G7438" i="11"/>
  <c r="H7438" i="11" s="1"/>
  <c r="G7437" i="11"/>
  <c r="H7437" i="11" s="1"/>
  <c r="G7436" i="11"/>
  <c r="H7436" i="11" s="1"/>
  <c r="G7435" i="11"/>
  <c r="H7435" i="11" s="1"/>
  <c r="G7434" i="11"/>
  <c r="H7434" i="11" s="1"/>
  <c r="G7433" i="11"/>
  <c r="H7433" i="11" s="1"/>
  <c r="G7432" i="11"/>
  <c r="H7432" i="11" s="1"/>
  <c r="G7431" i="11"/>
  <c r="H7431" i="11" s="1"/>
  <c r="G7430" i="11"/>
  <c r="H7430" i="11" s="1"/>
  <c r="G7429" i="11"/>
  <c r="H7429" i="11" s="1"/>
  <c r="G7428" i="11"/>
  <c r="H7428" i="11" s="1"/>
  <c r="G7427" i="11"/>
  <c r="H7427" i="11" s="1"/>
  <c r="G7426" i="11"/>
  <c r="H7426" i="11" s="1"/>
  <c r="G7425" i="11"/>
  <c r="H7425" i="11" s="1"/>
  <c r="G7424" i="11"/>
  <c r="H7424" i="11" s="1"/>
  <c r="G7423" i="11"/>
  <c r="H7423" i="11" s="1"/>
  <c r="G7422" i="11"/>
  <c r="H7422" i="11" s="1"/>
  <c r="G7421" i="11"/>
  <c r="H7421" i="11" s="1"/>
  <c r="G7420" i="11"/>
  <c r="H7420" i="11" s="1"/>
  <c r="G7419" i="11"/>
  <c r="H7419" i="11" s="1"/>
  <c r="G7418" i="11"/>
  <c r="H7418" i="11" s="1"/>
  <c r="G7417" i="11"/>
  <c r="H7417" i="11" s="1"/>
  <c r="G7416" i="11"/>
  <c r="H7416" i="11" s="1"/>
  <c r="G7415" i="11"/>
  <c r="H7415" i="11" s="1"/>
  <c r="G7414" i="11"/>
  <c r="H7414" i="11" s="1"/>
  <c r="G7413" i="11"/>
  <c r="H7413" i="11" s="1"/>
  <c r="G7412" i="11"/>
  <c r="H7412" i="11" s="1"/>
  <c r="G7411" i="11"/>
  <c r="H7411" i="11" s="1"/>
  <c r="G7410" i="11"/>
  <c r="H7410" i="11" s="1"/>
  <c r="G7409" i="11"/>
  <c r="H7409" i="11" s="1"/>
  <c r="G7408" i="11"/>
  <c r="H7408" i="11" s="1"/>
  <c r="G7407" i="11"/>
  <c r="H7407" i="11" s="1"/>
  <c r="G7406" i="11"/>
  <c r="H7406" i="11" s="1"/>
  <c r="G7405" i="11"/>
  <c r="H7405" i="11" s="1"/>
  <c r="G7404" i="11"/>
  <c r="H7404" i="11" s="1"/>
  <c r="G7403" i="11"/>
  <c r="H7403" i="11" s="1"/>
  <c r="G7402" i="11"/>
  <c r="H7402" i="11" s="1"/>
  <c r="G7401" i="11"/>
  <c r="H7401" i="11" s="1"/>
  <c r="G7400" i="11"/>
  <c r="H7400" i="11" s="1"/>
  <c r="G7399" i="11"/>
  <c r="H7399" i="11" s="1"/>
  <c r="G7398" i="11"/>
  <c r="H7398" i="11" s="1"/>
  <c r="G7397" i="11"/>
  <c r="H7397" i="11" s="1"/>
  <c r="G7396" i="11"/>
  <c r="H7396" i="11" s="1"/>
  <c r="G7395" i="11"/>
  <c r="H7395" i="11" s="1"/>
  <c r="G7394" i="11"/>
  <c r="H7394" i="11" s="1"/>
  <c r="G7393" i="11"/>
  <c r="H7393" i="11" s="1"/>
  <c r="G7392" i="11"/>
  <c r="H7392" i="11" s="1"/>
  <c r="G7391" i="11"/>
  <c r="H7391" i="11" s="1"/>
  <c r="G7390" i="11"/>
  <c r="H7390" i="11" s="1"/>
  <c r="G7389" i="11"/>
  <c r="H7389" i="11" s="1"/>
  <c r="G7388" i="11"/>
  <c r="H7388" i="11" s="1"/>
  <c r="G7387" i="11"/>
  <c r="H7387" i="11" s="1"/>
  <c r="G7385" i="11"/>
  <c r="G7384" i="11"/>
  <c r="G7383" i="11"/>
  <c r="G7382" i="11"/>
  <c r="G7381" i="11"/>
  <c r="G7380" i="11"/>
  <c r="G7379" i="11"/>
  <c r="G7378" i="11"/>
  <c r="G7377" i="11"/>
  <c r="G7376" i="11"/>
  <c r="G7375" i="11"/>
  <c r="G7374" i="11"/>
  <c r="G7373" i="11"/>
  <c r="G7372" i="11"/>
  <c r="G7371" i="11"/>
  <c r="G7370" i="11"/>
  <c r="G7369" i="11"/>
  <c r="G7368" i="11"/>
  <c r="G7367" i="11"/>
  <c r="G7366" i="11"/>
  <c r="G7365" i="11"/>
  <c r="G7364" i="11"/>
  <c r="G7363" i="11"/>
  <c r="G7362" i="11"/>
  <c r="G7361" i="11"/>
  <c r="G7360" i="11"/>
  <c r="G7359" i="11"/>
  <c r="G7358" i="11"/>
  <c r="G7357" i="11"/>
  <c r="G7356" i="11"/>
  <c r="G7355" i="11"/>
  <c r="G7354" i="11"/>
  <c r="G7353" i="11"/>
  <c r="G7352" i="11"/>
  <c r="G7351" i="11"/>
  <c r="G7350" i="11"/>
  <c r="J7350" i="11" s="1"/>
  <c r="G7386" i="11"/>
  <c r="G7349" i="11"/>
  <c r="G7348" i="11"/>
  <c r="G7347" i="11"/>
  <c r="G7346" i="11"/>
  <c r="G7345" i="11"/>
  <c r="G7344" i="11"/>
  <c r="G7343" i="11"/>
  <c r="G7342" i="11"/>
  <c r="G7341" i="11"/>
  <c r="G7340" i="11"/>
  <c r="G7339" i="11"/>
  <c r="G7338" i="11"/>
  <c r="G7337" i="11"/>
  <c r="G7336" i="11"/>
  <c r="G7335" i="11"/>
  <c r="G7334" i="11"/>
  <c r="G7333" i="11"/>
  <c r="G7332" i="11"/>
  <c r="G7331" i="11"/>
  <c r="G7330" i="11"/>
  <c r="J7330" i="11" s="1"/>
  <c r="G7329" i="11"/>
  <c r="G7328" i="11"/>
  <c r="G7327" i="11"/>
  <c r="G7326" i="11"/>
  <c r="G7325" i="11"/>
  <c r="G7324" i="11"/>
  <c r="G7323" i="11"/>
  <c r="G7322" i="11"/>
  <c r="G7321" i="11"/>
  <c r="G7320" i="11"/>
  <c r="G7319" i="11"/>
  <c r="G7318" i="11"/>
  <c r="G7317" i="11"/>
  <c r="G7316" i="11"/>
  <c r="G7315" i="11"/>
  <c r="G7314" i="11"/>
  <c r="G7313" i="11"/>
  <c r="G7312" i="11"/>
  <c r="G7311" i="11"/>
  <c r="G7310" i="11"/>
  <c r="G7309" i="11"/>
  <c r="G7308" i="11"/>
  <c r="G7307" i="11"/>
  <c r="G7306" i="11"/>
  <c r="G7305" i="11"/>
  <c r="G7304" i="11"/>
  <c r="G7303" i="11"/>
  <c r="G7302" i="11"/>
  <c r="G7301" i="11"/>
  <c r="G7300" i="11"/>
  <c r="G7299" i="11"/>
  <c r="G7298" i="11"/>
  <c r="G7297" i="11"/>
  <c r="G7296" i="11"/>
  <c r="G7295" i="11"/>
  <c r="G7294" i="11"/>
  <c r="G7293" i="11"/>
  <c r="G7292" i="11"/>
  <c r="G7291" i="11"/>
  <c r="J7291" i="11" s="1"/>
  <c r="G7290" i="11"/>
  <c r="H7290" i="11" s="1"/>
  <c r="G7289" i="11"/>
  <c r="H7289" i="11" s="1"/>
  <c r="G7288" i="11"/>
  <c r="H7288" i="11" s="1"/>
  <c r="G7287" i="11"/>
  <c r="H7287" i="11" s="1"/>
  <c r="G7286" i="11"/>
  <c r="H7286" i="11" s="1"/>
  <c r="G7285" i="11"/>
  <c r="H7285" i="11" s="1"/>
  <c r="G7284" i="11"/>
  <c r="H7284" i="11" s="1"/>
  <c r="G7283" i="11"/>
  <c r="H7283" i="11" s="1"/>
  <c r="G7282" i="11"/>
  <c r="H7282" i="11" s="1"/>
  <c r="G7281" i="11"/>
  <c r="H7281" i="11" s="1"/>
  <c r="G7280" i="11"/>
  <c r="H7280" i="11" s="1"/>
  <c r="G7279" i="11"/>
  <c r="H7279" i="11" s="1"/>
  <c r="G7278" i="11"/>
  <c r="H7278" i="11" s="1"/>
  <c r="G7277" i="11"/>
  <c r="H7277" i="11" s="1"/>
  <c r="G7276" i="11"/>
  <c r="H7276" i="11" s="1"/>
  <c r="G7275" i="11"/>
  <c r="H7275" i="11" s="1"/>
  <c r="G7274" i="11"/>
  <c r="H7274" i="11" s="1"/>
  <c r="G7273" i="11"/>
  <c r="H7273" i="11" s="1"/>
  <c r="G7272" i="11"/>
  <c r="H7272" i="11" s="1"/>
  <c r="G7271" i="11"/>
  <c r="H7271" i="11" s="1"/>
  <c r="G7270" i="11"/>
  <c r="H7270" i="11" s="1"/>
  <c r="G7269" i="11"/>
  <c r="H7269" i="11" s="1"/>
  <c r="G7268" i="11"/>
  <c r="H7268" i="11" s="1"/>
  <c r="G7267" i="11"/>
  <c r="H7267" i="11" s="1"/>
  <c r="G7266" i="11"/>
  <c r="H7266" i="11" s="1"/>
  <c r="G7265" i="11"/>
  <c r="H7265" i="11" s="1"/>
  <c r="G7264" i="11"/>
  <c r="H7264" i="11" s="1"/>
  <c r="G7263" i="11"/>
  <c r="H7263" i="11" s="1"/>
  <c r="G7262" i="11"/>
  <c r="G7261" i="11"/>
  <c r="G7260" i="11"/>
  <c r="G7259" i="11"/>
  <c r="G7258" i="11"/>
  <c r="G7257" i="11"/>
  <c r="G7256" i="11"/>
  <c r="G7255" i="11"/>
  <c r="G7254" i="11"/>
  <c r="G7253" i="11"/>
  <c r="G7252" i="11"/>
  <c r="G7251" i="11"/>
  <c r="G7250" i="11"/>
  <c r="G7249" i="11"/>
  <c r="G7248" i="11"/>
  <c r="G7247" i="11"/>
  <c r="G7246" i="11"/>
  <c r="G7245" i="11"/>
  <c r="G7244" i="11"/>
  <c r="G7243" i="11"/>
  <c r="G7242" i="11"/>
  <c r="G7241" i="11"/>
  <c r="G7240" i="11"/>
  <c r="G7239" i="11"/>
  <c r="J7239" i="11" s="1"/>
  <c r="G7238" i="11"/>
  <c r="G7237" i="11"/>
  <c r="G7236" i="11"/>
  <c r="G7235" i="11"/>
  <c r="G7234" i="11"/>
  <c r="G7233" i="11"/>
  <c r="G7232" i="11"/>
  <c r="G7231" i="11"/>
  <c r="G7230" i="11"/>
  <c r="G7229" i="11"/>
  <c r="G7228" i="11"/>
  <c r="G7227" i="11"/>
  <c r="G7226" i="11"/>
  <c r="G7225" i="11"/>
  <c r="G7224" i="11"/>
  <c r="G7223" i="11"/>
  <c r="G7222" i="11"/>
  <c r="G7221" i="11"/>
  <c r="G7220" i="11"/>
  <c r="G7219" i="11"/>
  <c r="G7218" i="11"/>
  <c r="G7217" i="11"/>
  <c r="G7216" i="11"/>
  <c r="G7215" i="11"/>
  <c r="G7214" i="11"/>
  <c r="G7213" i="11"/>
  <c r="G7212" i="11"/>
  <c r="G7211" i="11"/>
  <c r="G7210" i="11"/>
  <c r="G7209" i="11"/>
  <c r="G7208" i="11"/>
  <c r="G7207" i="11"/>
  <c r="G7206" i="11"/>
  <c r="G7205" i="11"/>
  <c r="G7204" i="11"/>
  <c r="J7204" i="11" s="1"/>
  <c r="G7203" i="11"/>
  <c r="G7202" i="11"/>
  <c r="G7201" i="11"/>
  <c r="G7200" i="11"/>
  <c r="G7199" i="11"/>
  <c r="G7198" i="11"/>
  <c r="G7197" i="11"/>
  <c r="G7196" i="11"/>
  <c r="G7195" i="11"/>
  <c r="J7195" i="11" s="1"/>
  <c r="G7194" i="11"/>
  <c r="G7193" i="11"/>
  <c r="G7192" i="11"/>
  <c r="G7191" i="11"/>
  <c r="G7190" i="11"/>
  <c r="G7189" i="11"/>
  <c r="G7188" i="11"/>
  <c r="G7187" i="11"/>
  <c r="G7186" i="11"/>
  <c r="G7185" i="11"/>
  <c r="G7184" i="11"/>
  <c r="G7183" i="11"/>
  <c r="G7182" i="11"/>
  <c r="G7181" i="11"/>
  <c r="G7180" i="11"/>
  <c r="G7179" i="11"/>
  <c r="G7178" i="11"/>
  <c r="G7177" i="11"/>
  <c r="G7176" i="11"/>
  <c r="G7175" i="11"/>
  <c r="G7174" i="11"/>
  <c r="G7173" i="11"/>
  <c r="G7172" i="11"/>
  <c r="G7171" i="11"/>
  <c r="G7170" i="11"/>
  <c r="G7169" i="11"/>
  <c r="G7168" i="11"/>
  <c r="G7167" i="11"/>
  <c r="G7166" i="11"/>
  <c r="G7165" i="11"/>
  <c r="G7164" i="11"/>
  <c r="G7163" i="11"/>
  <c r="G7162" i="11"/>
  <c r="J7162" i="11" s="1"/>
  <c r="G6801" i="11"/>
  <c r="G6800" i="11"/>
  <c r="G6799" i="11"/>
  <c r="G6798" i="11"/>
  <c r="G6797" i="11"/>
  <c r="G6796" i="11"/>
  <c r="G6795" i="11"/>
  <c r="G6794" i="11"/>
  <c r="G6793" i="11"/>
  <c r="G6792" i="11"/>
  <c r="G6791" i="11"/>
  <c r="G6790" i="11"/>
  <c r="G6789" i="11"/>
  <c r="G6788" i="11"/>
  <c r="G6787" i="11"/>
  <c r="G6786" i="11"/>
  <c r="G6785" i="11"/>
  <c r="G6784" i="11"/>
  <c r="G6783" i="11"/>
  <c r="G6782" i="11"/>
  <c r="G6781" i="11"/>
  <c r="G6780" i="11"/>
  <c r="G6779" i="11"/>
  <c r="G6778" i="11"/>
  <c r="G6777" i="11"/>
  <c r="G6776" i="11"/>
  <c r="G6775" i="11"/>
  <c r="G6774" i="11"/>
  <c r="G6773" i="11"/>
  <c r="G6772" i="11"/>
  <c r="G6771" i="11"/>
  <c r="G6770" i="11"/>
  <c r="G6769" i="11"/>
  <c r="G6768" i="11"/>
  <c r="G6767" i="11"/>
  <c r="G6766" i="11"/>
  <c r="G6765" i="11"/>
  <c r="G6764" i="11"/>
  <c r="G6763" i="11"/>
  <c r="G6762" i="11"/>
  <c r="G7161" i="11"/>
  <c r="J7161" i="11" s="1"/>
  <c r="G7160" i="11"/>
  <c r="J7160" i="11" s="1"/>
  <c r="G7159" i="11"/>
  <c r="J7159" i="11" s="1"/>
  <c r="G7158" i="11"/>
  <c r="J7158" i="11" s="1"/>
  <c r="G7157" i="11"/>
  <c r="J7157" i="11" s="1"/>
  <c r="G7156" i="11"/>
  <c r="J7156" i="11" s="1"/>
  <c r="G7155" i="11"/>
  <c r="J7155" i="11" s="1"/>
  <c r="G7154" i="11"/>
  <c r="J7154" i="11" s="1"/>
  <c r="G7153" i="11"/>
  <c r="J7153" i="11" s="1"/>
  <c r="G7152" i="11"/>
  <c r="J7152" i="11" s="1"/>
  <c r="G7151" i="11"/>
  <c r="J7151" i="11" s="1"/>
  <c r="G7150" i="11"/>
  <c r="J7150" i="11" s="1"/>
  <c r="G7149" i="11"/>
  <c r="J7149" i="11" s="1"/>
  <c r="G7148" i="11"/>
  <c r="J7148" i="11" s="1"/>
  <c r="G7147" i="11"/>
  <c r="J7147" i="11" s="1"/>
  <c r="G7146" i="11"/>
  <c r="J7146" i="11" s="1"/>
  <c r="G7145" i="11"/>
  <c r="J7145" i="11" s="1"/>
  <c r="G7144" i="11"/>
  <c r="J7144" i="11" s="1"/>
  <c r="G7143" i="11"/>
  <c r="J7143" i="11" s="1"/>
  <c r="G7142" i="11"/>
  <c r="J7142" i="11" s="1"/>
  <c r="G7141" i="11"/>
  <c r="J7141" i="11" s="1"/>
  <c r="G7140" i="11"/>
  <c r="J7140" i="11" s="1"/>
  <c r="G7139" i="11"/>
  <c r="J7139" i="11" s="1"/>
  <c r="G7138" i="11"/>
  <c r="J7138" i="11" s="1"/>
  <c r="G7137" i="11"/>
  <c r="J7137" i="11" s="1"/>
  <c r="G7136" i="11"/>
  <c r="J7136" i="11" s="1"/>
  <c r="G7135" i="11"/>
  <c r="J7135" i="11" s="1"/>
  <c r="G7134" i="11"/>
  <c r="J7134" i="11" s="1"/>
  <c r="G7133" i="11"/>
  <c r="J7133" i="11" s="1"/>
  <c r="G7132" i="11"/>
  <c r="J7132" i="11" s="1"/>
  <c r="G7131" i="11"/>
  <c r="J7131" i="11" s="1"/>
  <c r="G7130" i="11"/>
  <c r="J7130" i="11" s="1"/>
  <c r="G7129" i="11"/>
  <c r="J7129" i="11" s="1"/>
  <c r="G7128" i="11"/>
  <c r="J7128" i="11" s="1"/>
  <c r="G7127" i="11"/>
  <c r="J7127" i="11" s="1"/>
  <c r="G7126" i="11"/>
  <c r="J7126" i="11" s="1"/>
  <c r="G7125" i="11"/>
  <c r="J7125" i="11" s="1"/>
  <c r="G7124" i="11"/>
  <c r="J7124" i="11" s="1"/>
  <c r="G7123" i="11"/>
  <c r="J7123" i="11" s="1"/>
  <c r="G7122" i="11"/>
  <c r="J7122" i="11" s="1"/>
  <c r="G7121" i="11"/>
  <c r="J7121" i="11" s="1"/>
  <c r="G7120" i="11"/>
  <c r="J7120" i="11" s="1"/>
  <c r="G7119" i="11"/>
  <c r="J7119" i="11" s="1"/>
  <c r="G7118" i="11"/>
  <c r="J7118" i="11" s="1"/>
  <c r="G7117" i="11"/>
  <c r="J7117" i="11" s="1"/>
  <c r="G7116" i="11"/>
  <c r="J7116" i="11" s="1"/>
  <c r="G7115" i="11"/>
  <c r="J7115" i="11" s="1"/>
  <c r="G7114" i="11"/>
  <c r="J7114" i="11" s="1"/>
  <c r="G7113" i="11"/>
  <c r="J7113" i="11" s="1"/>
  <c r="G7112" i="11"/>
  <c r="J7112" i="11" s="1"/>
  <c r="G7111" i="11"/>
  <c r="J7111" i="11" s="1"/>
  <c r="G7110" i="11"/>
  <c r="J7110" i="11" s="1"/>
  <c r="G7109" i="11"/>
  <c r="J7109" i="11" s="1"/>
  <c r="G7108" i="11"/>
  <c r="J7108" i="11" s="1"/>
  <c r="G7107" i="11"/>
  <c r="J7107" i="11" s="1"/>
  <c r="G7106" i="11"/>
  <c r="J7106" i="11" s="1"/>
  <c r="G7105" i="11"/>
  <c r="J7105" i="11" s="1"/>
  <c r="G7104" i="11"/>
  <c r="J7104" i="11" s="1"/>
  <c r="G7103" i="11"/>
  <c r="J7103" i="11" s="1"/>
  <c r="G7102" i="11"/>
  <c r="J7102" i="11" s="1"/>
  <c r="G7101" i="11"/>
  <c r="J7101" i="11" s="1"/>
  <c r="G7100" i="11"/>
  <c r="J7100" i="11" s="1"/>
  <c r="G7099" i="11"/>
  <c r="J7099" i="11" s="1"/>
  <c r="G7098" i="11"/>
  <c r="J7098" i="11" s="1"/>
  <c r="G7097" i="11"/>
  <c r="J7097" i="11" s="1"/>
  <c r="G7096" i="11"/>
  <c r="J7096" i="11" s="1"/>
  <c r="G7095" i="11"/>
  <c r="J7095" i="11" s="1"/>
  <c r="G7094" i="11"/>
  <c r="J7094" i="11" s="1"/>
  <c r="G7093" i="11"/>
  <c r="J7093" i="11" s="1"/>
  <c r="G7092" i="11"/>
  <c r="J7092" i="11" s="1"/>
  <c r="G7091" i="11"/>
  <c r="J7091" i="11" s="1"/>
  <c r="G7090" i="11"/>
  <c r="J7090" i="11" s="1"/>
  <c r="G7089" i="11"/>
  <c r="J7089" i="11" s="1"/>
  <c r="G7088" i="11"/>
  <c r="J7088" i="11" s="1"/>
  <c r="G7087" i="11"/>
  <c r="J7087" i="11" s="1"/>
  <c r="G7086" i="11"/>
  <c r="J7086" i="11" s="1"/>
  <c r="G7085" i="11"/>
  <c r="J7085" i="11" s="1"/>
  <c r="G7084" i="11"/>
  <c r="J7084" i="11" s="1"/>
  <c r="G7083" i="11"/>
  <c r="J7083" i="11" s="1"/>
  <c r="G7082" i="11"/>
  <c r="J7082" i="11" s="1"/>
  <c r="G7081" i="11"/>
  <c r="J7081" i="11" s="1"/>
  <c r="G7080" i="11"/>
  <c r="J7080" i="11" s="1"/>
  <c r="G7079" i="11"/>
  <c r="J7079" i="11" s="1"/>
  <c r="G7078" i="11"/>
  <c r="J7078" i="11" s="1"/>
  <c r="G7077" i="11"/>
  <c r="J7077" i="11" s="1"/>
  <c r="G7076" i="11"/>
  <c r="J7076" i="11" s="1"/>
  <c r="G7075" i="11"/>
  <c r="J7075" i="11" s="1"/>
  <c r="G7074" i="11"/>
  <c r="J7074" i="11" s="1"/>
  <c r="G7073" i="11"/>
  <c r="J7073" i="11" s="1"/>
  <c r="G7072" i="11"/>
  <c r="J7072" i="11" s="1"/>
  <c r="G7071" i="11"/>
  <c r="J7071" i="11" s="1"/>
  <c r="G7070" i="11"/>
  <c r="J7070" i="11" s="1"/>
  <c r="G7069" i="11"/>
  <c r="J7069" i="11" s="1"/>
  <c r="G7068" i="11"/>
  <c r="J7068" i="11" s="1"/>
  <c r="G7067" i="11"/>
  <c r="J7067" i="11" s="1"/>
  <c r="G7066" i="11"/>
  <c r="J7066" i="11" s="1"/>
  <c r="G7065" i="11"/>
  <c r="J7065" i="11" s="1"/>
  <c r="G7064" i="11"/>
  <c r="J7064" i="11" s="1"/>
  <c r="G7063" i="11"/>
  <c r="J7063" i="11" s="1"/>
  <c r="G7062" i="11"/>
  <c r="J7062" i="11" s="1"/>
  <c r="G7061" i="11"/>
  <c r="J7061" i="11" s="1"/>
  <c r="G7060" i="11"/>
  <c r="J7060" i="11" s="1"/>
  <c r="G7059" i="11"/>
  <c r="J7059" i="11" s="1"/>
  <c r="G7058" i="11"/>
  <c r="J7058" i="11" s="1"/>
  <c r="G7057" i="11"/>
  <c r="J7057" i="11" s="1"/>
  <c r="G7056" i="11"/>
  <c r="J7056" i="11" s="1"/>
  <c r="G7055" i="11"/>
  <c r="J7055" i="11" s="1"/>
  <c r="G7054" i="11"/>
  <c r="J7054" i="11" s="1"/>
  <c r="G7053" i="11"/>
  <c r="J7053" i="11" s="1"/>
  <c r="G7052" i="11"/>
  <c r="J7052" i="11" s="1"/>
  <c r="G7051" i="11"/>
  <c r="J7051" i="11" s="1"/>
  <c r="G7050" i="11"/>
  <c r="J7050" i="11" s="1"/>
  <c r="G7049" i="11"/>
  <c r="J7049" i="11" s="1"/>
  <c r="G7048" i="11"/>
  <c r="J7048" i="11" s="1"/>
  <c r="G7047" i="11"/>
  <c r="J7047" i="11" s="1"/>
  <c r="G7046" i="11"/>
  <c r="J7046" i="11" s="1"/>
  <c r="G7045" i="11"/>
  <c r="J7045" i="11" s="1"/>
  <c r="G7044" i="11"/>
  <c r="J7044" i="11" s="1"/>
  <c r="G7043" i="11"/>
  <c r="J7043" i="11" s="1"/>
  <c r="G7042" i="11"/>
  <c r="J7042" i="11" s="1"/>
  <c r="G7041" i="11"/>
  <c r="G7040" i="11"/>
  <c r="G7039" i="11"/>
  <c r="G7038" i="11"/>
  <c r="G7037" i="11"/>
  <c r="G7036" i="11"/>
  <c r="G7035" i="11"/>
  <c r="G7034" i="11"/>
  <c r="G7033" i="11"/>
  <c r="G7032" i="11"/>
  <c r="G7031" i="11"/>
  <c r="G7030" i="11"/>
  <c r="G7029" i="11"/>
  <c r="G7028" i="11"/>
  <c r="G7027" i="11"/>
  <c r="G7026" i="11"/>
  <c r="G7025" i="11"/>
  <c r="G7024" i="11"/>
  <c r="G7023" i="11"/>
  <c r="G7022" i="11"/>
  <c r="G7021" i="11"/>
  <c r="G7020" i="11"/>
  <c r="G7019" i="11"/>
  <c r="G7018" i="11"/>
  <c r="G7017" i="11"/>
  <c r="G7016" i="11"/>
  <c r="G7015" i="11"/>
  <c r="G7014" i="11"/>
  <c r="G7013" i="11"/>
  <c r="G7012" i="11"/>
  <c r="G7011" i="11"/>
  <c r="G7010" i="11"/>
  <c r="G7009" i="11"/>
  <c r="G7008" i="11"/>
  <c r="G7007" i="11"/>
  <c r="G7006" i="11"/>
  <c r="G7005" i="11"/>
  <c r="G7004" i="11"/>
  <c r="G7003" i="11"/>
  <c r="G7002" i="11"/>
  <c r="G7001" i="11"/>
  <c r="J7001" i="11" s="1"/>
  <c r="G7000" i="11"/>
  <c r="J7000" i="11" s="1"/>
  <c r="G6999" i="11"/>
  <c r="J6999" i="11" s="1"/>
  <c r="G6998" i="11"/>
  <c r="J6998" i="11" s="1"/>
  <c r="G6997" i="11"/>
  <c r="J6997" i="11" s="1"/>
  <c r="G6996" i="11"/>
  <c r="J6996" i="11" s="1"/>
  <c r="G6995" i="11"/>
  <c r="J6995" i="11" s="1"/>
  <c r="G6994" i="11"/>
  <c r="J6994" i="11" s="1"/>
  <c r="G6993" i="11"/>
  <c r="J6993" i="11" s="1"/>
  <c r="G6992" i="11"/>
  <c r="J6992" i="11" s="1"/>
  <c r="G6991" i="11"/>
  <c r="J6991" i="11" s="1"/>
  <c r="G6990" i="11"/>
  <c r="J6990" i="11" s="1"/>
  <c r="G6989" i="11"/>
  <c r="J6989" i="11" s="1"/>
  <c r="G6988" i="11"/>
  <c r="J6988" i="11" s="1"/>
  <c r="G6987" i="11"/>
  <c r="J6987" i="11" s="1"/>
  <c r="G6986" i="11"/>
  <c r="J6986" i="11" s="1"/>
  <c r="G6985" i="11"/>
  <c r="J6985" i="11" s="1"/>
  <c r="G6984" i="11"/>
  <c r="J6984" i="11" s="1"/>
  <c r="G6983" i="11"/>
  <c r="J6983" i="11" s="1"/>
  <c r="G6982" i="11"/>
  <c r="J6982" i="11" s="1"/>
  <c r="G6981" i="11"/>
  <c r="J6981" i="11" s="1"/>
  <c r="G6980" i="11"/>
  <c r="J6980" i="11" s="1"/>
  <c r="G6979" i="11"/>
  <c r="J6979" i="11" s="1"/>
  <c r="G6978" i="11"/>
  <c r="J6978" i="11" s="1"/>
  <c r="G6977" i="11"/>
  <c r="J6977" i="11" s="1"/>
  <c r="G6976" i="11"/>
  <c r="J6976" i="11" s="1"/>
  <c r="G6975" i="11"/>
  <c r="J6975" i="11" s="1"/>
  <c r="G6974" i="11"/>
  <c r="J6974" i="11" s="1"/>
  <c r="G6973" i="11"/>
  <c r="J6973" i="11" s="1"/>
  <c r="G6972" i="11"/>
  <c r="J6972" i="11" s="1"/>
  <c r="G6971" i="11"/>
  <c r="J6971" i="11" s="1"/>
  <c r="G6970" i="11"/>
  <c r="J6970" i="11" s="1"/>
  <c r="G6969" i="11"/>
  <c r="J6969" i="11" s="1"/>
  <c r="G6968" i="11"/>
  <c r="J6968" i="11" s="1"/>
  <c r="G6967" i="11"/>
  <c r="J6967" i="11" s="1"/>
  <c r="G6966" i="11"/>
  <c r="J6966" i="11" s="1"/>
  <c r="G6965" i="11"/>
  <c r="J6965" i="11" s="1"/>
  <c r="G6964" i="11"/>
  <c r="J6964" i="11" s="1"/>
  <c r="G6963" i="11"/>
  <c r="J6963" i="11" s="1"/>
  <c r="G6962" i="11"/>
  <c r="J6962" i="11" s="1"/>
  <c r="G6961" i="11"/>
  <c r="J6961" i="11" s="1"/>
  <c r="G6960" i="11"/>
  <c r="J6960" i="11" s="1"/>
  <c r="G6959" i="11"/>
  <c r="J6959" i="11" s="1"/>
  <c r="G6958" i="11"/>
  <c r="J6958" i="11" s="1"/>
  <c r="G6957" i="11"/>
  <c r="J6957" i="11" s="1"/>
  <c r="G6956" i="11"/>
  <c r="J6956" i="11" s="1"/>
  <c r="G6955" i="11"/>
  <c r="J6955" i="11" s="1"/>
  <c r="G6954" i="11"/>
  <c r="J6954" i="11" s="1"/>
  <c r="G6953" i="11"/>
  <c r="J6953" i="11" s="1"/>
  <c r="G6952" i="11"/>
  <c r="J6952" i="11" s="1"/>
  <c r="G6951" i="11"/>
  <c r="J6951" i="11" s="1"/>
  <c r="G6950" i="11"/>
  <c r="J6950" i="11" s="1"/>
  <c r="G6949" i="11"/>
  <c r="J6949" i="11" s="1"/>
  <c r="G6948" i="11"/>
  <c r="J6948" i="11" s="1"/>
  <c r="G6947" i="11"/>
  <c r="J6947" i="11" s="1"/>
  <c r="G6946" i="11"/>
  <c r="J6946" i="11" s="1"/>
  <c r="G6945" i="11"/>
  <c r="J6945" i="11" s="1"/>
  <c r="G6944" i="11"/>
  <c r="J6944" i="11" s="1"/>
  <c r="G6943" i="11"/>
  <c r="J6943" i="11" s="1"/>
  <c r="G6942" i="11"/>
  <c r="J6942" i="11" s="1"/>
  <c r="G6941" i="11"/>
  <c r="J6941" i="11" s="1"/>
  <c r="G6940" i="11"/>
  <c r="J6940" i="11" s="1"/>
  <c r="G6939" i="11"/>
  <c r="J6939" i="11" s="1"/>
  <c r="G6938" i="11"/>
  <c r="J6938" i="11" s="1"/>
  <c r="G6937" i="11"/>
  <c r="J6937" i="11" s="1"/>
  <c r="G6936" i="11"/>
  <c r="J6936" i="11" s="1"/>
  <c r="G6935" i="11"/>
  <c r="J6935" i="11" s="1"/>
  <c r="G6934" i="11"/>
  <c r="J6934" i="11" s="1"/>
  <c r="G6933" i="11"/>
  <c r="J6933" i="11" s="1"/>
  <c r="G6932" i="11"/>
  <c r="J6932" i="11" s="1"/>
  <c r="G6931" i="11"/>
  <c r="J6931" i="11" s="1"/>
  <c r="G6930" i="11"/>
  <c r="J6930" i="11" s="1"/>
  <c r="G6929" i="11"/>
  <c r="J6929" i="11" s="1"/>
  <c r="G6928" i="11"/>
  <c r="J6928" i="11" s="1"/>
  <c r="G6927" i="11"/>
  <c r="J6927" i="11" s="1"/>
  <c r="G6926" i="11"/>
  <c r="J6926" i="11" s="1"/>
  <c r="G6925" i="11"/>
  <c r="J6925" i="11" s="1"/>
  <c r="G6924" i="11"/>
  <c r="J6924" i="11" s="1"/>
  <c r="G6923" i="11"/>
  <c r="J6923" i="11" s="1"/>
  <c r="G6922" i="11"/>
  <c r="J6922" i="11" s="1"/>
  <c r="G6921" i="11"/>
  <c r="G6920" i="11"/>
  <c r="G6919" i="11"/>
  <c r="G6918" i="11"/>
  <c r="G6917" i="11"/>
  <c r="G6916" i="11"/>
  <c r="G6915" i="11"/>
  <c r="G6914" i="11"/>
  <c r="G6913" i="11"/>
  <c r="G6912" i="11"/>
  <c r="G6911" i="11"/>
  <c r="G6910" i="11"/>
  <c r="G6909" i="11"/>
  <c r="G6908" i="11"/>
  <c r="G6907" i="11"/>
  <c r="G6906" i="11"/>
  <c r="G6905" i="11"/>
  <c r="G6904" i="11"/>
  <c r="G6903" i="11"/>
  <c r="G6902" i="11"/>
  <c r="G6901" i="11"/>
  <c r="G6900" i="11"/>
  <c r="G6899" i="11"/>
  <c r="G6898" i="11"/>
  <c r="G6897" i="11"/>
  <c r="G6896" i="11"/>
  <c r="G6895" i="11"/>
  <c r="G6894" i="11"/>
  <c r="G6893" i="11"/>
  <c r="G6892" i="11"/>
  <c r="G6891" i="11"/>
  <c r="G6890" i="11"/>
  <c r="G6889" i="11"/>
  <c r="G6888" i="11"/>
  <c r="G6887" i="11"/>
  <c r="G6886" i="11"/>
  <c r="G6885" i="11"/>
  <c r="G6884" i="11"/>
  <c r="G6883" i="11"/>
  <c r="G6882" i="11"/>
  <c r="G6881" i="11"/>
  <c r="J6881" i="11" s="1"/>
  <c r="G6880" i="11"/>
  <c r="J6880" i="11" s="1"/>
  <c r="G6879" i="11"/>
  <c r="J6879" i="11" s="1"/>
  <c r="G6878" i="11"/>
  <c r="J6878" i="11" s="1"/>
  <c r="G6877" i="11"/>
  <c r="J6877" i="11" s="1"/>
  <c r="G6876" i="11"/>
  <c r="J6876" i="11" s="1"/>
  <c r="G6875" i="11"/>
  <c r="J6875" i="11" s="1"/>
  <c r="G6874" i="11"/>
  <c r="J6874" i="11" s="1"/>
  <c r="G6873" i="11"/>
  <c r="J6873" i="11" s="1"/>
  <c r="G6872" i="11"/>
  <c r="J6872" i="11" s="1"/>
  <c r="G6871" i="11"/>
  <c r="J6871" i="11" s="1"/>
  <c r="G6870" i="11"/>
  <c r="J6870" i="11" s="1"/>
  <c r="G6869" i="11"/>
  <c r="J6869" i="11" s="1"/>
  <c r="G6868" i="11"/>
  <c r="J6868" i="11" s="1"/>
  <c r="G6867" i="11"/>
  <c r="J6867" i="11" s="1"/>
  <c r="G6866" i="11"/>
  <c r="J6866" i="11" s="1"/>
  <c r="G6865" i="11"/>
  <c r="J6865" i="11" s="1"/>
  <c r="G6864" i="11"/>
  <c r="J6864" i="11" s="1"/>
  <c r="G6863" i="11"/>
  <c r="J6863" i="11" s="1"/>
  <c r="G6862" i="11"/>
  <c r="J6862" i="11" s="1"/>
  <c r="G6861" i="11"/>
  <c r="J6861" i="11" s="1"/>
  <c r="G6860" i="11"/>
  <c r="J6860" i="11" s="1"/>
  <c r="G6859" i="11"/>
  <c r="J6859" i="11" s="1"/>
  <c r="G6858" i="11"/>
  <c r="J6858" i="11" s="1"/>
  <c r="G6857" i="11"/>
  <c r="J6857" i="11" s="1"/>
  <c r="G6856" i="11"/>
  <c r="J6856" i="11" s="1"/>
  <c r="G6855" i="11"/>
  <c r="J6855" i="11" s="1"/>
  <c r="G6854" i="11"/>
  <c r="J6854" i="11" s="1"/>
  <c r="G6853" i="11"/>
  <c r="J6853" i="11" s="1"/>
  <c r="G6852" i="11"/>
  <c r="J6852" i="11" s="1"/>
  <c r="G6851" i="11"/>
  <c r="J6851" i="11" s="1"/>
  <c r="G6850" i="11"/>
  <c r="J6850" i="11" s="1"/>
  <c r="G6849" i="11"/>
  <c r="J6849" i="11" s="1"/>
  <c r="G6848" i="11"/>
  <c r="J6848" i="11" s="1"/>
  <c r="G6847" i="11"/>
  <c r="J6847" i="11" s="1"/>
  <c r="G6846" i="11"/>
  <c r="J6846" i="11" s="1"/>
  <c r="G6845" i="11"/>
  <c r="J6845" i="11" s="1"/>
  <c r="G6844" i="11"/>
  <c r="J6844" i="11" s="1"/>
  <c r="G6843" i="11"/>
  <c r="J6843" i="11" s="1"/>
  <c r="G6842" i="11"/>
  <c r="J6842" i="11" s="1"/>
  <c r="G6841" i="11"/>
  <c r="J6841" i="11" s="1"/>
  <c r="G6840" i="11"/>
  <c r="J6840" i="11" s="1"/>
  <c r="G6839" i="11"/>
  <c r="J6839" i="11" s="1"/>
  <c r="G6838" i="11"/>
  <c r="J6838" i="11" s="1"/>
  <c r="G6837" i="11"/>
  <c r="J6837" i="11" s="1"/>
  <c r="G6836" i="11"/>
  <c r="J6836" i="11" s="1"/>
  <c r="G6835" i="11"/>
  <c r="J6835" i="11" s="1"/>
  <c r="G6834" i="11"/>
  <c r="J6834" i="11" s="1"/>
  <c r="G6833" i="11"/>
  <c r="J6833" i="11" s="1"/>
  <c r="G6832" i="11"/>
  <c r="J6832" i="11" s="1"/>
  <c r="G6831" i="11"/>
  <c r="J6831" i="11" s="1"/>
  <c r="G6830" i="11"/>
  <c r="J6830" i="11" s="1"/>
  <c r="G6829" i="11"/>
  <c r="J6829" i="11" s="1"/>
  <c r="G6828" i="11"/>
  <c r="J6828" i="11" s="1"/>
  <c r="G6827" i="11"/>
  <c r="J6827" i="11" s="1"/>
  <c r="G6826" i="11"/>
  <c r="J6826" i="11" s="1"/>
  <c r="G6825" i="11"/>
  <c r="J6825" i="11" s="1"/>
  <c r="G6824" i="11"/>
  <c r="J6824" i="11" s="1"/>
  <c r="G6823" i="11"/>
  <c r="J6823" i="11" s="1"/>
  <c r="G6822" i="11"/>
  <c r="J6822" i="11" s="1"/>
  <c r="G6821" i="11"/>
  <c r="J6821" i="11" s="1"/>
  <c r="G6820" i="11"/>
  <c r="J6820" i="11" s="1"/>
  <c r="G6819" i="11"/>
  <c r="J6819" i="11" s="1"/>
  <c r="G6818" i="11"/>
  <c r="J6818" i="11" s="1"/>
  <c r="G6817" i="11"/>
  <c r="J6817" i="11" s="1"/>
  <c r="G6816" i="11"/>
  <c r="J6816" i="11" s="1"/>
  <c r="G6815" i="11"/>
  <c r="J6815" i="11" s="1"/>
  <c r="G6814" i="11"/>
  <c r="J6814" i="11" s="1"/>
  <c r="G6813" i="11"/>
  <c r="J6813" i="11" s="1"/>
  <c r="G6812" i="11"/>
  <c r="J6812" i="11" s="1"/>
  <c r="G6811" i="11"/>
  <c r="J6811" i="11" s="1"/>
  <c r="G6810" i="11"/>
  <c r="J6810" i="11" s="1"/>
  <c r="G6809" i="11"/>
  <c r="J6809" i="11" s="1"/>
  <c r="G6808" i="11"/>
  <c r="J6808" i="11" s="1"/>
  <c r="G6807" i="11"/>
  <c r="J6807" i="11" s="1"/>
  <c r="G6806" i="11"/>
  <c r="J6806" i="11" s="1"/>
  <c r="G6805" i="11"/>
  <c r="J6805" i="11" s="1"/>
  <c r="G6804" i="11"/>
  <c r="J6804" i="11" s="1"/>
  <c r="G6803" i="11"/>
  <c r="J6803" i="11" s="1"/>
  <c r="G6802" i="11"/>
  <c r="J6802" i="11" s="1"/>
  <c r="G6761" i="11"/>
  <c r="G6760" i="11"/>
  <c r="G6759" i="11"/>
  <c r="G6758" i="11"/>
  <c r="G6757" i="11"/>
  <c r="G6756" i="11"/>
  <c r="G6755" i="11"/>
  <c r="G6754" i="11"/>
  <c r="G6753" i="11"/>
  <c r="G6752" i="11"/>
  <c r="G6751" i="11"/>
  <c r="G6750" i="11"/>
  <c r="G6749" i="11"/>
  <c r="G6748" i="11"/>
  <c r="G6747" i="11"/>
  <c r="G6746" i="11"/>
  <c r="G6745" i="11"/>
  <c r="G6744" i="11"/>
  <c r="G6743" i="11"/>
  <c r="G6742" i="11"/>
  <c r="G6741" i="11"/>
  <c r="G6740" i="11"/>
  <c r="G6739" i="11"/>
  <c r="G6738" i="11"/>
  <c r="G6737" i="11"/>
  <c r="G6736" i="11"/>
  <c r="G6735" i="11"/>
  <c r="G6734" i="11"/>
  <c r="G6733" i="11"/>
  <c r="G6732" i="11"/>
  <c r="G6731" i="11"/>
  <c r="G6730" i="11"/>
  <c r="G6729" i="11"/>
  <c r="G6728" i="11"/>
  <c r="G6727" i="11"/>
  <c r="G6726" i="11"/>
  <c r="G6725" i="11"/>
  <c r="G6724" i="11"/>
  <c r="G6723" i="11"/>
  <c r="G6722" i="11"/>
  <c r="G6721" i="11"/>
  <c r="G6720" i="11"/>
  <c r="G6719" i="11"/>
  <c r="G6718" i="11"/>
  <c r="G6717" i="11"/>
  <c r="G6716" i="11"/>
  <c r="G6715" i="11"/>
  <c r="G6714" i="11"/>
  <c r="G6713" i="11"/>
  <c r="G6712" i="11"/>
  <c r="G6711" i="11"/>
  <c r="G6710" i="11"/>
  <c r="G6709" i="11"/>
  <c r="G6708" i="11"/>
  <c r="G6707" i="11"/>
  <c r="G6706" i="11"/>
  <c r="G6705" i="11"/>
  <c r="G6704" i="11"/>
  <c r="G6703" i="11"/>
  <c r="G6702" i="11"/>
  <c r="G6701" i="11"/>
  <c r="G6700" i="11"/>
  <c r="G6699" i="11"/>
  <c r="G6698" i="11"/>
  <c r="G6697" i="11"/>
  <c r="G6696" i="11"/>
  <c r="G6695" i="11"/>
  <c r="G6694" i="11"/>
  <c r="G6693" i="11"/>
  <c r="G6692" i="11"/>
  <c r="G6691" i="11"/>
  <c r="G6690" i="11"/>
  <c r="G6689" i="11"/>
  <c r="G6688" i="11"/>
  <c r="G6687" i="11"/>
  <c r="G6686" i="11"/>
  <c r="G6685" i="11"/>
  <c r="G6684" i="11"/>
  <c r="G6683" i="11"/>
  <c r="G6682" i="11"/>
  <c r="G6681" i="11"/>
  <c r="G6680" i="11"/>
  <c r="G6679" i="11"/>
  <c r="G6678" i="11"/>
  <c r="G6677" i="11"/>
  <c r="G6676" i="11"/>
  <c r="G6675" i="11"/>
  <c r="G6674" i="11"/>
  <c r="G6673" i="11"/>
  <c r="G6672" i="11"/>
  <c r="G6671" i="11"/>
  <c r="G6670" i="11"/>
  <c r="G6669" i="11"/>
  <c r="G6668" i="11"/>
  <c r="G6667" i="11"/>
  <c r="G6666" i="11"/>
  <c r="G6665" i="11"/>
  <c r="G6664" i="11"/>
  <c r="G6663" i="11"/>
  <c r="G6662" i="11"/>
  <c r="G6661" i="11"/>
  <c r="G6660" i="11"/>
  <c r="G6659" i="11"/>
  <c r="G6658" i="11"/>
  <c r="G6657" i="11"/>
  <c r="G6656" i="11"/>
  <c r="G6655" i="11"/>
  <c r="G6654" i="11"/>
  <c r="G6653" i="11"/>
  <c r="G6652" i="11"/>
  <c r="G6651" i="11"/>
  <c r="G6650" i="11"/>
  <c r="G6649" i="11"/>
  <c r="G6648" i="11"/>
  <c r="G6647" i="11"/>
  <c r="G6646" i="11"/>
  <c r="G6645" i="11"/>
  <c r="G6644" i="11"/>
  <c r="G6643" i="11"/>
  <c r="G6642" i="11"/>
  <c r="G6641" i="11"/>
  <c r="J6641" i="11" s="1"/>
  <c r="G6640" i="11"/>
  <c r="J6640" i="11" s="1"/>
  <c r="G6639" i="11"/>
  <c r="J6639" i="11" s="1"/>
  <c r="G6638" i="11"/>
  <c r="J6638" i="11" s="1"/>
  <c r="G6637" i="11"/>
  <c r="J6637" i="11" s="1"/>
  <c r="G6636" i="11"/>
  <c r="J6636" i="11" s="1"/>
  <c r="G6635" i="11"/>
  <c r="J6635" i="11" s="1"/>
  <c r="G6634" i="11"/>
  <c r="J6634" i="11" s="1"/>
  <c r="G6633" i="11"/>
  <c r="J6633" i="11" s="1"/>
  <c r="G6632" i="11"/>
  <c r="J6632" i="11" s="1"/>
  <c r="G6631" i="11"/>
  <c r="J6631" i="11" s="1"/>
  <c r="G6630" i="11"/>
  <c r="J6630" i="11" s="1"/>
  <c r="G6629" i="11"/>
  <c r="J6629" i="11" s="1"/>
  <c r="G6628" i="11"/>
  <c r="J6628" i="11" s="1"/>
  <c r="G6627" i="11"/>
  <c r="J6627" i="11" s="1"/>
  <c r="G6626" i="11"/>
  <c r="J6626" i="11" s="1"/>
  <c r="G6625" i="11"/>
  <c r="J6625" i="11" s="1"/>
  <c r="G6624" i="11"/>
  <c r="J6624" i="11" s="1"/>
  <c r="G6623" i="11"/>
  <c r="J6623" i="11" s="1"/>
  <c r="G6622" i="11"/>
  <c r="J6622" i="11" s="1"/>
  <c r="G6621" i="11"/>
  <c r="J6621" i="11" s="1"/>
  <c r="G6620" i="11"/>
  <c r="J6620" i="11" s="1"/>
  <c r="G6619" i="11"/>
  <c r="J6619" i="11" s="1"/>
  <c r="G6618" i="11"/>
  <c r="J6618" i="11" s="1"/>
  <c r="G6617" i="11"/>
  <c r="J6617" i="11" s="1"/>
  <c r="G6616" i="11"/>
  <c r="J6616" i="11" s="1"/>
  <c r="G6615" i="11"/>
  <c r="J6615" i="11" s="1"/>
  <c r="G6614" i="11"/>
  <c r="J6614" i="11" s="1"/>
  <c r="G6613" i="11"/>
  <c r="J6613" i="11" s="1"/>
  <c r="G6612" i="11"/>
  <c r="J6612" i="11" s="1"/>
  <c r="G6611" i="11"/>
  <c r="J6611" i="11" s="1"/>
  <c r="G6610" i="11"/>
  <c r="J6610" i="11" s="1"/>
  <c r="G6609" i="11"/>
  <c r="J6609" i="11" s="1"/>
  <c r="G6608" i="11"/>
  <c r="J6608" i="11" s="1"/>
  <c r="G6607" i="11"/>
  <c r="J6607" i="11" s="1"/>
  <c r="G6606" i="11"/>
  <c r="J6606" i="11" s="1"/>
  <c r="G6605" i="11"/>
  <c r="J6605" i="11" s="1"/>
  <c r="G6604" i="11"/>
  <c r="J6604" i="11" s="1"/>
  <c r="G6603" i="11"/>
  <c r="J6603" i="11" s="1"/>
  <c r="G6602" i="11"/>
  <c r="J6602" i="11" s="1"/>
  <c r="G6601" i="11"/>
  <c r="J6601" i="11" s="1"/>
  <c r="G6600" i="11"/>
  <c r="J6600" i="11" s="1"/>
  <c r="G6599" i="11"/>
  <c r="J6599" i="11" s="1"/>
  <c r="G6598" i="11"/>
  <c r="J6598" i="11" s="1"/>
  <c r="G6597" i="11"/>
  <c r="J6597" i="11" s="1"/>
  <c r="G6596" i="11"/>
  <c r="J6596" i="11" s="1"/>
  <c r="G6595" i="11"/>
  <c r="J6595" i="11" s="1"/>
  <c r="G6594" i="11"/>
  <c r="J6594" i="11" s="1"/>
  <c r="G6593" i="11"/>
  <c r="J6593" i="11" s="1"/>
  <c r="G6592" i="11"/>
  <c r="J6592" i="11" s="1"/>
  <c r="G6591" i="11"/>
  <c r="J6591" i="11" s="1"/>
  <c r="G6590" i="11"/>
  <c r="J6590" i="11" s="1"/>
  <c r="G6589" i="11"/>
  <c r="J6589" i="11" s="1"/>
  <c r="G6588" i="11"/>
  <c r="J6588" i="11" s="1"/>
  <c r="G6587" i="11"/>
  <c r="J6587" i="11" s="1"/>
  <c r="G6586" i="11"/>
  <c r="J6586" i="11" s="1"/>
  <c r="G6585" i="11"/>
  <c r="J6585" i="11" s="1"/>
  <c r="G6584" i="11"/>
  <c r="J6584" i="11" s="1"/>
  <c r="G6583" i="11"/>
  <c r="J6583" i="11" s="1"/>
  <c r="G6582" i="11"/>
  <c r="J6582" i="11" s="1"/>
  <c r="G6581" i="11"/>
  <c r="J6581" i="11" s="1"/>
  <c r="G6580" i="11"/>
  <c r="J6580" i="11" s="1"/>
  <c r="G6579" i="11"/>
  <c r="J6579" i="11" s="1"/>
  <c r="G6578" i="11"/>
  <c r="J6578" i="11" s="1"/>
  <c r="G6577" i="11"/>
  <c r="J6577" i="11" s="1"/>
  <c r="G6576" i="11"/>
  <c r="J6576" i="11" s="1"/>
  <c r="G6575" i="11"/>
  <c r="J6575" i="11" s="1"/>
  <c r="G6574" i="11"/>
  <c r="J6574" i="11" s="1"/>
  <c r="G6573" i="11"/>
  <c r="J6573" i="11" s="1"/>
  <c r="G6572" i="11"/>
  <c r="J6572" i="11" s="1"/>
  <c r="G6571" i="11"/>
  <c r="J6571" i="11" s="1"/>
  <c r="G6570" i="11"/>
  <c r="J6570" i="11" s="1"/>
  <c r="G6569" i="11"/>
  <c r="J6569" i="11" s="1"/>
  <c r="G6568" i="11"/>
  <c r="J6568" i="11" s="1"/>
  <c r="G6567" i="11"/>
  <c r="J6567" i="11" s="1"/>
  <c r="G6566" i="11"/>
  <c r="J6566" i="11" s="1"/>
  <c r="G6565" i="11"/>
  <c r="J6565" i="11" s="1"/>
  <c r="G6564" i="11"/>
  <c r="J6564" i="11" s="1"/>
  <c r="G6563" i="11"/>
  <c r="J6563" i="11" s="1"/>
  <c r="G6562" i="11"/>
  <c r="J6562" i="11" s="1"/>
  <c r="G6561" i="11"/>
  <c r="J6561" i="11" s="1"/>
  <c r="G6560" i="11"/>
  <c r="J6560" i="11" s="1"/>
  <c r="G6559" i="11"/>
  <c r="J6559" i="11" s="1"/>
  <c r="G6558" i="11"/>
  <c r="J6558" i="11" s="1"/>
  <c r="G6557" i="11"/>
  <c r="J6557" i="11" s="1"/>
  <c r="G6556" i="11"/>
  <c r="J6556" i="11" s="1"/>
  <c r="G6555" i="11"/>
  <c r="J6555" i="11" s="1"/>
  <c r="G6554" i="11"/>
  <c r="J6554" i="11" s="1"/>
  <c r="G6553" i="11"/>
  <c r="J6553" i="11" s="1"/>
  <c r="G6552" i="11"/>
  <c r="J6552" i="11" s="1"/>
  <c r="G6551" i="11"/>
  <c r="J6551" i="11" s="1"/>
  <c r="G6550" i="11"/>
  <c r="J6550" i="11" s="1"/>
  <c r="G6549" i="11"/>
  <c r="J6549" i="11" s="1"/>
  <c r="G6548" i="11"/>
  <c r="J6548" i="11" s="1"/>
  <c r="G6547" i="11"/>
  <c r="J6547" i="11" s="1"/>
  <c r="G6546" i="11"/>
  <c r="J6546" i="11" s="1"/>
  <c r="G6545" i="11"/>
  <c r="J6545" i="11" s="1"/>
  <c r="G6544" i="11"/>
  <c r="J6544" i="11" s="1"/>
  <c r="G6543" i="11"/>
  <c r="J6543" i="11" s="1"/>
  <c r="G6542" i="11"/>
  <c r="J6542" i="11" s="1"/>
  <c r="G6541" i="11"/>
  <c r="J6541" i="11" s="1"/>
  <c r="G6540" i="11"/>
  <c r="J6540" i="11" s="1"/>
  <c r="G6539" i="11"/>
  <c r="J6539" i="11" s="1"/>
  <c r="G6538" i="11"/>
  <c r="J6538" i="11" s="1"/>
  <c r="G6537" i="11"/>
  <c r="J6537" i="11" s="1"/>
  <c r="G6536" i="11"/>
  <c r="J6536" i="11" s="1"/>
  <c r="G6535" i="11"/>
  <c r="J6535" i="11" s="1"/>
  <c r="G6534" i="11"/>
  <c r="J6534" i="11" s="1"/>
  <c r="G6533" i="11"/>
  <c r="J6533" i="11" s="1"/>
  <c r="G6532" i="11"/>
  <c r="J6532" i="11" s="1"/>
  <c r="G6531" i="11"/>
  <c r="J6531" i="11" s="1"/>
  <c r="G6530" i="11"/>
  <c r="J6530" i="11" s="1"/>
  <c r="G6529" i="11"/>
  <c r="J6529" i="11" s="1"/>
  <c r="G6528" i="11"/>
  <c r="J6528" i="11" s="1"/>
  <c r="G6527" i="11"/>
  <c r="J6527" i="11" s="1"/>
  <c r="G6526" i="11"/>
  <c r="J6526" i="11" s="1"/>
  <c r="G6525" i="11"/>
  <c r="J6525" i="11" s="1"/>
  <c r="G6524" i="11"/>
  <c r="J6524" i="11" s="1"/>
  <c r="G6523" i="11"/>
  <c r="J6523" i="11" s="1"/>
  <c r="G6522" i="11"/>
  <c r="J6522" i="11" s="1"/>
  <c r="G6521" i="11"/>
  <c r="J6521" i="11" s="1"/>
  <c r="G6520" i="11"/>
  <c r="J6520" i="11" s="1"/>
  <c r="G6519" i="11"/>
  <c r="J6519" i="11" s="1"/>
  <c r="G6518" i="11"/>
  <c r="J6518" i="11" s="1"/>
  <c r="G6517" i="11"/>
  <c r="J6517" i="11" s="1"/>
  <c r="G6516" i="11"/>
  <c r="J6516" i="11" s="1"/>
  <c r="G6515" i="11"/>
  <c r="J6515" i="11" s="1"/>
  <c r="G6514" i="11"/>
  <c r="J6514" i="11" s="1"/>
  <c r="G6513" i="11"/>
  <c r="J6513" i="11" s="1"/>
  <c r="G6512" i="11"/>
  <c r="J6512" i="11" s="1"/>
  <c r="G6511" i="11"/>
  <c r="J6511" i="11" s="1"/>
  <c r="G6510" i="11"/>
  <c r="J6510" i="11" s="1"/>
  <c r="G6509" i="11"/>
  <c r="J6509" i="11" s="1"/>
  <c r="G6508" i="11"/>
  <c r="J6508" i="11" s="1"/>
  <c r="G6507" i="11"/>
  <c r="J6507" i="11" s="1"/>
  <c r="G6506" i="11"/>
  <c r="J6506" i="11" s="1"/>
  <c r="G6505" i="11"/>
  <c r="J6505" i="11" s="1"/>
  <c r="G6504" i="11"/>
  <c r="J6504" i="11" s="1"/>
  <c r="G6503" i="11"/>
  <c r="J6503" i="11" s="1"/>
  <c r="G6502" i="11"/>
  <c r="J6502" i="11" s="1"/>
  <c r="G6501" i="11"/>
  <c r="J6501" i="11" s="1"/>
  <c r="G6500" i="11"/>
  <c r="J6500" i="11" s="1"/>
  <c r="G6499" i="11"/>
  <c r="J6499" i="11" s="1"/>
  <c r="G6498" i="11"/>
  <c r="J6498" i="11" s="1"/>
  <c r="G6497" i="11"/>
  <c r="J6497" i="11" s="1"/>
  <c r="G6496" i="11"/>
  <c r="J6496" i="11" s="1"/>
  <c r="G6495" i="11"/>
  <c r="J6495" i="11" s="1"/>
  <c r="G6494" i="11"/>
  <c r="J6494" i="11" s="1"/>
  <c r="G6493" i="11"/>
  <c r="J6493" i="11" s="1"/>
  <c r="G6492" i="11"/>
  <c r="J6492" i="11" s="1"/>
  <c r="G6491" i="11"/>
  <c r="J6491" i="11" s="1"/>
  <c r="G6490" i="11"/>
  <c r="J6490" i="11" s="1"/>
  <c r="G6489" i="11"/>
  <c r="J6489" i="11" s="1"/>
  <c r="G6488" i="11"/>
  <c r="J6488" i="11" s="1"/>
  <c r="G6487" i="11"/>
  <c r="J6487" i="11" s="1"/>
  <c r="G6486" i="11"/>
  <c r="J6486" i="11" s="1"/>
  <c r="G6485" i="11"/>
  <c r="J6485" i="11" s="1"/>
  <c r="G6484" i="11"/>
  <c r="J6484" i="11" s="1"/>
  <c r="G6483" i="11"/>
  <c r="J6483" i="11" s="1"/>
  <c r="G6482" i="11"/>
  <c r="J6482" i="11" s="1"/>
  <c r="G6481" i="11"/>
  <c r="J6481" i="11" s="1"/>
  <c r="G6480" i="11"/>
  <c r="J6480" i="11" s="1"/>
  <c r="G6479" i="11"/>
  <c r="J6479" i="11" s="1"/>
  <c r="G6478" i="11"/>
  <c r="J6478" i="11" s="1"/>
  <c r="G6477" i="11"/>
  <c r="J6477" i="11" s="1"/>
  <c r="G6476" i="11"/>
  <c r="J6476" i="11" s="1"/>
  <c r="G6475" i="11"/>
  <c r="J6475" i="11" s="1"/>
  <c r="G6474" i="11"/>
  <c r="J6474" i="11" s="1"/>
  <c r="G6473" i="11"/>
  <c r="J6473" i="11" s="1"/>
  <c r="G6472" i="11"/>
  <c r="J6472" i="11" s="1"/>
  <c r="G6471" i="11"/>
  <c r="J6471" i="11" s="1"/>
  <c r="G6470" i="11"/>
  <c r="J6470" i="11" s="1"/>
  <c r="G6469" i="11"/>
  <c r="J6469" i="11" s="1"/>
  <c r="G6468" i="11"/>
  <c r="J6468" i="11" s="1"/>
  <c r="G6467" i="11"/>
  <c r="J6467" i="11" s="1"/>
  <c r="G6466" i="11"/>
  <c r="J6466" i="11" s="1"/>
  <c r="G6465" i="11"/>
  <c r="J6465" i="11" s="1"/>
  <c r="G6464" i="11"/>
  <c r="J6464" i="11" s="1"/>
  <c r="G6463" i="11"/>
  <c r="J6463" i="11" s="1"/>
  <c r="G6462" i="11"/>
  <c r="J6462" i="11" s="1"/>
  <c r="G6461" i="11"/>
  <c r="J6461" i="11" s="1"/>
  <c r="G6460" i="11"/>
  <c r="J6460" i="11" s="1"/>
  <c r="G6459" i="11"/>
  <c r="J6459" i="11" s="1"/>
  <c r="G6458" i="11"/>
  <c r="J6458" i="11" s="1"/>
  <c r="G6457" i="11"/>
  <c r="J6457" i="11" s="1"/>
  <c r="G6456" i="11"/>
  <c r="J6456" i="11" s="1"/>
  <c r="G6455" i="11"/>
  <c r="J6455" i="11" s="1"/>
  <c r="G6454" i="11"/>
  <c r="J6454" i="11" s="1"/>
  <c r="G6453" i="11"/>
  <c r="J6453" i="11" s="1"/>
  <c r="G6452" i="11"/>
  <c r="J6452" i="11" s="1"/>
  <c r="G6451" i="11"/>
  <c r="J6451" i="11" s="1"/>
  <c r="G6450" i="11"/>
  <c r="J6450" i="11" s="1"/>
  <c r="G6449" i="11"/>
  <c r="J6449" i="11" s="1"/>
  <c r="G6448" i="11"/>
  <c r="J6448" i="11" s="1"/>
  <c r="G6447" i="11"/>
  <c r="J6447" i="11" s="1"/>
  <c r="G6446" i="11"/>
  <c r="J6446" i="11" s="1"/>
  <c r="G6445" i="11"/>
  <c r="J6445" i="11" s="1"/>
  <c r="G6444" i="11"/>
  <c r="J6444" i="11" s="1"/>
  <c r="G6443" i="11"/>
  <c r="J6443" i="11" s="1"/>
  <c r="G6442" i="11"/>
  <c r="J6442" i="11" s="1"/>
  <c r="G6441" i="11"/>
  <c r="J6441" i="11" s="1"/>
  <c r="G6440" i="11"/>
  <c r="J6440" i="11" s="1"/>
  <c r="G6439" i="11"/>
  <c r="J6439" i="11" s="1"/>
  <c r="G6438" i="11"/>
  <c r="J6438" i="11" s="1"/>
  <c r="G6437" i="11"/>
  <c r="J6437" i="11" s="1"/>
  <c r="G6436" i="11"/>
  <c r="J6436" i="11" s="1"/>
  <c r="G6435" i="11"/>
  <c r="J6435" i="11" s="1"/>
  <c r="G6434" i="11"/>
  <c r="J6434" i="11" s="1"/>
  <c r="G6433" i="11"/>
  <c r="J6433" i="11" s="1"/>
  <c r="G6432" i="11"/>
  <c r="J6432" i="11" s="1"/>
  <c r="G6431" i="11"/>
  <c r="J6431" i="11" s="1"/>
  <c r="G6430" i="11"/>
  <c r="J6430" i="11" s="1"/>
  <c r="G6429" i="11"/>
  <c r="J6429" i="11" s="1"/>
  <c r="G6428" i="11"/>
  <c r="J6428" i="11" s="1"/>
  <c r="G6427" i="11"/>
  <c r="J6427" i="11" s="1"/>
  <c r="G6426" i="11"/>
  <c r="J6426" i="11" s="1"/>
  <c r="G6425" i="11"/>
  <c r="J6425" i="11" s="1"/>
  <c r="G6424" i="11"/>
  <c r="J6424" i="11" s="1"/>
  <c r="G6423" i="11"/>
  <c r="J6423" i="11" s="1"/>
  <c r="G6422" i="11"/>
  <c r="J6422" i="11" s="1"/>
  <c r="G6421" i="11"/>
  <c r="J6421" i="11" s="1"/>
  <c r="G6420" i="11"/>
  <c r="J6420" i="11" s="1"/>
  <c r="G6419" i="11"/>
  <c r="J6419" i="11" s="1"/>
  <c r="G6418" i="11"/>
  <c r="J6418" i="11" s="1"/>
  <c r="G6417" i="11"/>
  <c r="J6417" i="11" s="1"/>
  <c r="G6416" i="11"/>
  <c r="J6416" i="11" s="1"/>
  <c r="G6415" i="11"/>
  <c r="J6415" i="11" s="1"/>
  <c r="G6414" i="11"/>
  <c r="J6414" i="11" s="1"/>
  <c r="G6413" i="11"/>
  <c r="J6413" i="11" s="1"/>
  <c r="G6412" i="11"/>
  <c r="J6412" i="11" s="1"/>
  <c r="G6411" i="11"/>
  <c r="J6411" i="11" s="1"/>
  <c r="G6410" i="11"/>
  <c r="J6410" i="11" s="1"/>
  <c r="G6409" i="11"/>
  <c r="J6409" i="11" s="1"/>
  <c r="G6408" i="11"/>
  <c r="J6408" i="11" s="1"/>
  <c r="G6407" i="11"/>
  <c r="J6407" i="11" s="1"/>
  <c r="G6406" i="11"/>
  <c r="J6406" i="11" s="1"/>
  <c r="G6405" i="11"/>
  <c r="J6405" i="11" s="1"/>
  <c r="G6404" i="11"/>
  <c r="J6404" i="11" s="1"/>
  <c r="G6403" i="11"/>
  <c r="J6403" i="11" s="1"/>
  <c r="G6402" i="11"/>
  <c r="J6402" i="11" s="1"/>
  <c r="G6401" i="11"/>
  <c r="J6401" i="11" s="1"/>
  <c r="G6400" i="11"/>
  <c r="J6400" i="11" s="1"/>
  <c r="G6399" i="11"/>
  <c r="J6399" i="11" s="1"/>
  <c r="G6398" i="11"/>
  <c r="J6398" i="11" s="1"/>
  <c r="G6397" i="11"/>
  <c r="J6397" i="11" s="1"/>
  <c r="G6396" i="11"/>
  <c r="J6396" i="11" s="1"/>
  <c r="G6395" i="11"/>
  <c r="J6395" i="11" s="1"/>
  <c r="G6394" i="11"/>
  <c r="J6394" i="11" s="1"/>
  <c r="G6393" i="11"/>
  <c r="J6393" i="11" s="1"/>
  <c r="G6392" i="11"/>
  <c r="J6392" i="11" s="1"/>
  <c r="G6391" i="11"/>
  <c r="J6391" i="11" s="1"/>
  <c r="G6390" i="11"/>
  <c r="J6390" i="11" s="1"/>
  <c r="G6389" i="11"/>
  <c r="J6389" i="11" s="1"/>
  <c r="G6388" i="11"/>
  <c r="J6388" i="11" s="1"/>
  <c r="G6387" i="11"/>
  <c r="J6387" i="11" s="1"/>
  <c r="G6386" i="11"/>
  <c r="J6386" i="11" s="1"/>
  <c r="G6385" i="11"/>
  <c r="J6385" i="11" s="1"/>
  <c r="G6384" i="11"/>
  <c r="J6384" i="11" s="1"/>
  <c r="G6383" i="11"/>
  <c r="J6383" i="11" s="1"/>
  <c r="G6382" i="11"/>
  <c r="J6382" i="11" s="1"/>
  <c r="G6381" i="11"/>
  <c r="J6381" i="11" s="1"/>
  <c r="G6380" i="11"/>
  <c r="J6380" i="11" s="1"/>
  <c r="G6379" i="11"/>
  <c r="J6379" i="11" s="1"/>
  <c r="G6378" i="11"/>
  <c r="J6378" i="11" s="1"/>
  <c r="G6377" i="11"/>
  <c r="J6377" i="11" s="1"/>
  <c r="G6376" i="11"/>
  <c r="J6376" i="11" s="1"/>
  <c r="G6375" i="11"/>
  <c r="J6375" i="11" s="1"/>
  <c r="G6374" i="11"/>
  <c r="J6374" i="11" s="1"/>
  <c r="G6373" i="11"/>
  <c r="J6373" i="11" s="1"/>
  <c r="G6372" i="11"/>
  <c r="J6372" i="11" s="1"/>
  <c r="G6371" i="11"/>
  <c r="J6371" i="11" s="1"/>
  <c r="G6370" i="11"/>
  <c r="J6370" i="11" s="1"/>
  <c r="G6369" i="11"/>
  <c r="J6369" i="11" s="1"/>
  <c r="G6368" i="11"/>
  <c r="J6368" i="11" s="1"/>
  <c r="G6367" i="11"/>
  <c r="J6367" i="11" s="1"/>
  <c r="G6366" i="11"/>
  <c r="J6366" i="11" s="1"/>
  <c r="G6365" i="11"/>
  <c r="J6365" i="11" s="1"/>
  <c r="G6364" i="11"/>
  <c r="J6364" i="11" s="1"/>
  <c r="G6363" i="11"/>
  <c r="J6363" i="11" s="1"/>
  <c r="G6362" i="11"/>
  <c r="J6362" i="11" s="1"/>
  <c r="G4321" i="11"/>
  <c r="J4321" i="11" s="1"/>
  <c r="G4322" i="11"/>
  <c r="J4322" i="11" s="1"/>
  <c r="G4323" i="11"/>
  <c r="J4323" i="11" s="1"/>
  <c r="G4324" i="11"/>
  <c r="J4324" i="11" s="1"/>
  <c r="G4325" i="11"/>
  <c r="J4325" i="11" s="1"/>
  <c r="G4326" i="11"/>
  <c r="J4326" i="11" s="1"/>
  <c r="G4327" i="11"/>
  <c r="J4327" i="11" s="1"/>
  <c r="G4328" i="11"/>
  <c r="J4328" i="11" s="1"/>
  <c r="G4329" i="11"/>
  <c r="J4329" i="11" s="1"/>
  <c r="G4330" i="11"/>
  <c r="J4330" i="11" s="1"/>
  <c r="G4331" i="11"/>
  <c r="J4331" i="11" s="1"/>
  <c r="G4332" i="11"/>
  <c r="J4332" i="11" s="1"/>
  <c r="G4333" i="11"/>
  <c r="J4333" i="11" s="1"/>
  <c r="G4334" i="11"/>
  <c r="J4334" i="11" s="1"/>
  <c r="G4335" i="11"/>
  <c r="J4335" i="11" s="1"/>
  <c r="G4336" i="11"/>
  <c r="J4336" i="11" s="1"/>
  <c r="G4337" i="11"/>
  <c r="J4337" i="11" s="1"/>
  <c r="G4338" i="11"/>
  <c r="J4338" i="11" s="1"/>
  <c r="G4339" i="11"/>
  <c r="J4339" i="11" s="1"/>
  <c r="G4340" i="11"/>
  <c r="J4340" i="11" s="1"/>
  <c r="G4341" i="11"/>
  <c r="J4341" i="11" s="1"/>
  <c r="G4342" i="11"/>
  <c r="J4342" i="11" s="1"/>
  <c r="G4343" i="11"/>
  <c r="J4343" i="11" s="1"/>
  <c r="G4344" i="11"/>
  <c r="J4344" i="11" s="1"/>
  <c r="G4345" i="11"/>
  <c r="J4345" i="11" s="1"/>
  <c r="G4346" i="11"/>
  <c r="J4346" i="11" s="1"/>
  <c r="G4347" i="11"/>
  <c r="J4347" i="11" s="1"/>
  <c r="G4348" i="11"/>
  <c r="J4348" i="11" s="1"/>
  <c r="G4349" i="11"/>
  <c r="J4349" i="11" s="1"/>
  <c r="G4350" i="11"/>
  <c r="J4350" i="11" s="1"/>
  <c r="G4351" i="11"/>
  <c r="J4351" i="11" s="1"/>
  <c r="G4352" i="11"/>
  <c r="J4352" i="11" s="1"/>
  <c r="G4353" i="11"/>
  <c r="J4353" i="11" s="1"/>
  <c r="G4354" i="11"/>
  <c r="J4354" i="11" s="1"/>
  <c r="G4355" i="11"/>
  <c r="J4355" i="11" s="1"/>
  <c r="G4356" i="11"/>
  <c r="J4356" i="11" s="1"/>
  <c r="G4357" i="11"/>
  <c r="J4357" i="11" s="1"/>
  <c r="G4358" i="11"/>
  <c r="J4358" i="11" s="1"/>
  <c r="G4359" i="11"/>
  <c r="J4359" i="11" s="1"/>
  <c r="G4360" i="11"/>
  <c r="J4360" i="11" s="1"/>
  <c r="G4361" i="11"/>
  <c r="J4361" i="11" s="1"/>
  <c r="G4362" i="11"/>
  <c r="J4362" i="11" s="1"/>
  <c r="G4363" i="11"/>
  <c r="J4363" i="11" s="1"/>
  <c r="G4364" i="11"/>
  <c r="J4364" i="11" s="1"/>
  <c r="G4365" i="11"/>
  <c r="J4365" i="11" s="1"/>
  <c r="G4366" i="11"/>
  <c r="J4366" i="11" s="1"/>
  <c r="G4367" i="11"/>
  <c r="J4367" i="11" s="1"/>
  <c r="G4368" i="11"/>
  <c r="J4368" i="11" s="1"/>
  <c r="G4369" i="11"/>
  <c r="J4369" i="11" s="1"/>
  <c r="G4370" i="11"/>
  <c r="J4370" i="11" s="1"/>
  <c r="G4371" i="11"/>
  <c r="J4371" i="11" s="1"/>
  <c r="G4372" i="11"/>
  <c r="J4372" i="11" s="1"/>
  <c r="G4373" i="11"/>
  <c r="J4373" i="11" s="1"/>
  <c r="G4374" i="11"/>
  <c r="J4374" i="11" s="1"/>
  <c r="G4375" i="11"/>
  <c r="J4375" i="11" s="1"/>
  <c r="G4376" i="11"/>
  <c r="J4376" i="11" s="1"/>
  <c r="G4377" i="11"/>
  <c r="J4377" i="11" s="1"/>
  <c r="G4378" i="11"/>
  <c r="J4378" i="11" s="1"/>
  <c r="G4379" i="11"/>
  <c r="J4379" i="11" s="1"/>
  <c r="G4380" i="11"/>
  <c r="J4380" i="11" s="1"/>
  <c r="G4381" i="11"/>
  <c r="J4381" i="11" s="1"/>
  <c r="G4382" i="11"/>
  <c r="J4382" i="11" s="1"/>
  <c r="G4383" i="11"/>
  <c r="J4383" i="11" s="1"/>
  <c r="G4384" i="11"/>
  <c r="J4384" i="11" s="1"/>
  <c r="G4385" i="11"/>
  <c r="J4385" i="11" s="1"/>
  <c r="G4386" i="11"/>
  <c r="J4386" i="11" s="1"/>
  <c r="G4387" i="11"/>
  <c r="J4387" i="11" s="1"/>
  <c r="G4388" i="11"/>
  <c r="J4388" i="11" s="1"/>
  <c r="G4389" i="11"/>
  <c r="J4389" i="11" s="1"/>
  <c r="G4390" i="11"/>
  <c r="J4390" i="11" s="1"/>
  <c r="G4391" i="11"/>
  <c r="J4391" i="11" s="1"/>
  <c r="G4392" i="11"/>
  <c r="J4392" i="11" s="1"/>
  <c r="G4393" i="11"/>
  <c r="J4393" i="11" s="1"/>
  <c r="G4394" i="11"/>
  <c r="J4394" i="11" s="1"/>
  <c r="G4395" i="11"/>
  <c r="J4395" i="11" s="1"/>
  <c r="G4396" i="11"/>
  <c r="J4396" i="11" s="1"/>
  <c r="G4397" i="11"/>
  <c r="J4397" i="11" s="1"/>
  <c r="G4398" i="11"/>
  <c r="J4398" i="11" s="1"/>
  <c r="G4399" i="11"/>
  <c r="J4399" i="11" s="1"/>
  <c r="G4400" i="11"/>
  <c r="J4400" i="11" s="1"/>
  <c r="G4401" i="11"/>
  <c r="J4401" i="11" s="1"/>
  <c r="G4402" i="11"/>
  <c r="G4403" i="11"/>
  <c r="G4404" i="11"/>
  <c r="G4405" i="11"/>
  <c r="G4406" i="11"/>
  <c r="G4407" i="11"/>
  <c r="G4408" i="11"/>
  <c r="G4409" i="11"/>
  <c r="G4410" i="11"/>
  <c r="G4411" i="11"/>
  <c r="G4412" i="11"/>
  <c r="G4413" i="11"/>
  <c r="G4414" i="11"/>
  <c r="G4415" i="11"/>
  <c r="G4416" i="11"/>
  <c r="G4417" i="11"/>
  <c r="G4418" i="11"/>
  <c r="G4419" i="11"/>
  <c r="G4420" i="11"/>
  <c r="G4421" i="11"/>
  <c r="G4422" i="11"/>
  <c r="G4423" i="11"/>
  <c r="G4424" i="11"/>
  <c r="G4425" i="11"/>
  <c r="G4426" i="11"/>
  <c r="G4427" i="11"/>
  <c r="G4428" i="11"/>
  <c r="G4429" i="11"/>
  <c r="G4430" i="11"/>
  <c r="G4431" i="11"/>
  <c r="G4432" i="11"/>
  <c r="G4433" i="11"/>
  <c r="G4434" i="11"/>
  <c r="G4435" i="11"/>
  <c r="G4436" i="11"/>
  <c r="G4437" i="11"/>
  <c r="G4438" i="11"/>
  <c r="G4439" i="11"/>
  <c r="G4440" i="11"/>
  <c r="G4441" i="11"/>
  <c r="G4442" i="11"/>
  <c r="J4442" i="11" s="1"/>
  <c r="G4443" i="11"/>
  <c r="J4443" i="11" s="1"/>
  <c r="G4444" i="11"/>
  <c r="J4444" i="11" s="1"/>
  <c r="G4445" i="11"/>
  <c r="J4445" i="11" s="1"/>
  <c r="G4446" i="11"/>
  <c r="J4446" i="11" s="1"/>
  <c r="G4447" i="11"/>
  <c r="J4447" i="11" s="1"/>
  <c r="G4448" i="11"/>
  <c r="J4448" i="11" s="1"/>
  <c r="G4449" i="11"/>
  <c r="J4449" i="11" s="1"/>
  <c r="G4450" i="11"/>
  <c r="J4450" i="11" s="1"/>
  <c r="G4451" i="11"/>
  <c r="J4451" i="11" s="1"/>
  <c r="G4452" i="11"/>
  <c r="J4452" i="11" s="1"/>
  <c r="G4453" i="11"/>
  <c r="J4453" i="11" s="1"/>
  <c r="G4454" i="11"/>
  <c r="J4454" i="11" s="1"/>
  <c r="G4455" i="11"/>
  <c r="J4455" i="11" s="1"/>
  <c r="G4456" i="11"/>
  <c r="J4456" i="11" s="1"/>
  <c r="G4457" i="11"/>
  <c r="J4457" i="11" s="1"/>
  <c r="G4458" i="11"/>
  <c r="J4458" i="11" s="1"/>
  <c r="G4459" i="11"/>
  <c r="J4459" i="11" s="1"/>
  <c r="G4460" i="11"/>
  <c r="J4460" i="11" s="1"/>
  <c r="G4461" i="11"/>
  <c r="J4461" i="11" s="1"/>
  <c r="G4462" i="11"/>
  <c r="J4462" i="11" s="1"/>
  <c r="G4463" i="11"/>
  <c r="J4463" i="11" s="1"/>
  <c r="G4464" i="11"/>
  <c r="J4464" i="11" s="1"/>
  <c r="G4465" i="11"/>
  <c r="J4465" i="11" s="1"/>
  <c r="G4466" i="11"/>
  <c r="J4466" i="11" s="1"/>
  <c r="G4467" i="11"/>
  <c r="J4467" i="11" s="1"/>
  <c r="G4468" i="11"/>
  <c r="J4468" i="11" s="1"/>
  <c r="G4469" i="11"/>
  <c r="J4469" i="11" s="1"/>
  <c r="G4470" i="11"/>
  <c r="J4470" i="11" s="1"/>
  <c r="G4471" i="11"/>
  <c r="J4471" i="11" s="1"/>
  <c r="G4472" i="11"/>
  <c r="J4472" i="11" s="1"/>
  <c r="G4473" i="11"/>
  <c r="J4473" i="11" s="1"/>
  <c r="G4474" i="11"/>
  <c r="J4474" i="11" s="1"/>
  <c r="G4475" i="11"/>
  <c r="J4475" i="11" s="1"/>
  <c r="G4476" i="11"/>
  <c r="J4476" i="11" s="1"/>
  <c r="G4477" i="11"/>
  <c r="J4477" i="11" s="1"/>
  <c r="G4478" i="11"/>
  <c r="J4478" i="11" s="1"/>
  <c r="G4479" i="11"/>
  <c r="J4479" i="11" s="1"/>
  <c r="G4480" i="11"/>
  <c r="J4480" i="11" s="1"/>
  <c r="G4481" i="11"/>
  <c r="J4481" i="11" s="1"/>
  <c r="G4482" i="11"/>
  <c r="J4482" i="11" s="1"/>
  <c r="G4483" i="11"/>
  <c r="J4483" i="11" s="1"/>
  <c r="G4484" i="11"/>
  <c r="J4484" i="11" s="1"/>
  <c r="G4485" i="11"/>
  <c r="J4485" i="11" s="1"/>
  <c r="G4486" i="11"/>
  <c r="J4486" i="11" s="1"/>
  <c r="G4487" i="11"/>
  <c r="J4487" i="11" s="1"/>
  <c r="G4488" i="11"/>
  <c r="J4488" i="11" s="1"/>
  <c r="G4489" i="11"/>
  <c r="J4489" i="11" s="1"/>
  <c r="G4490" i="11"/>
  <c r="J4490" i="11" s="1"/>
  <c r="G4491" i="11"/>
  <c r="J4491" i="11" s="1"/>
  <c r="G4492" i="11"/>
  <c r="J4492" i="11" s="1"/>
  <c r="G4493" i="11"/>
  <c r="J4493" i="11" s="1"/>
  <c r="G4494" i="11"/>
  <c r="J4494" i="11" s="1"/>
  <c r="G4495" i="11"/>
  <c r="J4495" i="11" s="1"/>
  <c r="G4496" i="11"/>
  <c r="J4496" i="11" s="1"/>
  <c r="G4497" i="11"/>
  <c r="J4497" i="11" s="1"/>
  <c r="G4498" i="11"/>
  <c r="J4498" i="11" s="1"/>
  <c r="G4499" i="11"/>
  <c r="J4499" i="11" s="1"/>
  <c r="G4500" i="11"/>
  <c r="J4500" i="11" s="1"/>
  <c r="G4501" i="11"/>
  <c r="J4501" i="11" s="1"/>
  <c r="G4502" i="11"/>
  <c r="J4502" i="11" s="1"/>
  <c r="G4503" i="11"/>
  <c r="J4503" i="11" s="1"/>
  <c r="G4504" i="11"/>
  <c r="J4504" i="11" s="1"/>
  <c r="G4505" i="11"/>
  <c r="J4505" i="11" s="1"/>
  <c r="G4506" i="11"/>
  <c r="J4506" i="11" s="1"/>
  <c r="G4507" i="11"/>
  <c r="J4507" i="11" s="1"/>
  <c r="G4508" i="11"/>
  <c r="J4508" i="11" s="1"/>
  <c r="G4509" i="11"/>
  <c r="J4509" i="11" s="1"/>
  <c r="G4510" i="11"/>
  <c r="J4510" i="11" s="1"/>
  <c r="G4511" i="11"/>
  <c r="J4511" i="11" s="1"/>
  <c r="G4512" i="11"/>
  <c r="J4512" i="11" s="1"/>
  <c r="G4513" i="11"/>
  <c r="J4513" i="11" s="1"/>
  <c r="G4514" i="11"/>
  <c r="J4514" i="11" s="1"/>
  <c r="G4515" i="11"/>
  <c r="J4515" i="11" s="1"/>
  <c r="G4516" i="11"/>
  <c r="J4516" i="11" s="1"/>
  <c r="G4517" i="11"/>
  <c r="J4517" i="11" s="1"/>
  <c r="G4518" i="11"/>
  <c r="J4518" i="11" s="1"/>
  <c r="G4519" i="11"/>
  <c r="J4519" i="11" s="1"/>
  <c r="G4520" i="11"/>
  <c r="J4520" i="11" s="1"/>
  <c r="G4521" i="11"/>
  <c r="J4521" i="11" s="1"/>
  <c r="G4522" i="11"/>
  <c r="G4523" i="11"/>
  <c r="G4524" i="11"/>
  <c r="G4525" i="11"/>
  <c r="G4526" i="11"/>
  <c r="G4527" i="11"/>
  <c r="G4528" i="11"/>
  <c r="G4529" i="11"/>
  <c r="G4530" i="11"/>
  <c r="G4531" i="11"/>
  <c r="G4532" i="11"/>
  <c r="G4533" i="11"/>
  <c r="G4534" i="11"/>
  <c r="G4535" i="11"/>
  <c r="G4536" i="11"/>
  <c r="G4537" i="11"/>
  <c r="G4538" i="11"/>
  <c r="G4539" i="11"/>
  <c r="G4540" i="11"/>
  <c r="G4541" i="11"/>
  <c r="G4542" i="11"/>
  <c r="G4543" i="11"/>
  <c r="G4544" i="11"/>
  <c r="G4545" i="11"/>
  <c r="G4546" i="11"/>
  <c r="G4547" i="11"/>
  <c r="G4548" i="11"/>
  <c r="G4549" i="11"/>
  <c r="G4550" i="11"/>
  <c r="G4551" i="11"/>
  <c r="G4552" i="11"/>
  <c r="G4553" i="11"/>
  <c r="G4554" i="11"/>
  <c r="G4555" i="11"/>
  <c r="G4556" i="11"/>
  <c r="G4557" i="11"/>
  <c r="G4558" i="11"/>
  <c r="G4559" i="11"/>
  <c r="G4560" i="11"/>
  <c r="G4561" i="11"/>
  <c r="G4562" i="11"/>
  <c r="J4562" i="11" s="1"/>
  <c r="G4563" i="11"/>
  <c r="J4563" i="11" s="1"/>
  <c r="G4564" i="11"/>
  <c r="J4564" i="11" s="1"/>
  <c r="G4565" i="11"/>
  <c r="J4565" i="11" s="1"/>
  <c r="G4566" i="11"/>
  <c r="J4566" i="11" s="1"/>
  <c r="G4567" i="11"/>
  <c r="J4567" i="11" s="1"/>
  <c r="G4568" i="11"/>
  <c r="J4568" i="11" s="1"/>
  <c r="G4569" i="11"/>
  <c r="J4569" i="11" s="1"/>
  <c r="G4570" i="11"/>
  <c r="J4570" i="11" s="1"/>
  <c r="G4571" i="11"/>
  <c r="J4571" i="11" s="1"/>
  <c r="G4572" i="11"/>
  <c r="J4572" i="11" s="1"/>
  <c r="G4573" i="11"/>
  <c r="J4573" i="11" s="1"/>
  <c r="G4574" i="11"/>
  <c r="J4574" i="11" s="1"/>
  <c r="G4575" i="11"/>
  <c r="J4575" i="11" s="1"/>
  <c r="G4576" i="11"/>
  <c r="J4576" i="11" s="1"/>
  <c r="G4577" i="11"/>
  <c r="J4577" i="11" s="1"/>
  <c r="G4578" i="11"/>
  <c r="J4578" i="11" s="1"/>
  <c r="G4579" i="11"/>
  <c r="J4579" i="11" s="1"/>
  <c r="G4580" i="11"/>
  <c r="J4580" i="11" s="1"/>
  <c r="G4581" i="11"/>
  <c r="J4581" i="11" s="1"/>
  <c r="G4582" i="11"/>
  <c r="J4582" i="11" s="1"/>
  <c r="G4583" i="11"/>
  <c r="J4583" i="11" s="1"/>
  <c r="G4584" i="11"/>
  <c r="J4584" i="11" s="1"/>
  <c r="G4585" i="11"/>
  <c r="J4585" i="11" s="1"/>
  <c r="G4586" i="11"/>
  <c r="J4586" i="11" s="1"/>
  <c r="G4587" i="11"/>
  <c r="J4587" i="11" s="1"/>
  <c r="G4588" i="11"/>
  <c r="J4588" i="11" s="1"/>
  <c r="G4589" i="11"/>
  <c r="J4589" i="11" s="1"/>
  <c r="G4590" i="11"/>
  <c r="J4590" i="11" s="1"/>
  <c r="G4591" i="11"/>
  <c r="J4591" i="11" s="1"/>
  <c r="G4592" i="11"/>
  <c r="J4592" i="11" s="1"/>
  <c r="G4593" i="11"/>
  <c r="J4593" i="11" s="1"/>
  <c r="G4594" i="11"/>
  <c r="J4594" i="11" s="1"/>
  <c r="G4595" i="11"/>
  <c r="J4595" i="11" s="1"/>
  <c r="G4596" i="11"/>
  <c r="J4596" i="11" s="1"/>
  <c r="G4597" i="11"/>
  <c r="J4597" i="11" s="1"/>
  <c r="G4598" i="11"/>
  <c r="J4598" i="11" s="1"/>
  <c r="G4599" i="11"/>
  <c r="J4599" i="11" s="1"/>
  <c r="G4600" i="11"/>
  <c r="J4600" i="11" s="1"/>
  <c r="G4601" i="11"/>
  <c r="J4601" i="11" s="1"/>
  <c r="G4602" i="11"/>
  <c r="J4602" i="11" s="1"/>
  <c r="G4603" i="11"/>
  <c r="J4603" i="11" s="1"/>
  <c r="G4604" i="11"/>
  <c r="J4604" i="11" s="1"/>
  <c r="G4605" i="11"/>
  <c r="J4605" i="11" s="1"/>
  <c r="G4606" i="11"/>
  <c r="J4606" i="11" s="1"/>
  <c r="G4607" i="11"/>
  <c r="J4607" i="11" s="1"/>
  <c r="G4608" i="11"/>
  <c r="J4608" i="11" s="1"/>
  <c r="G4609" i="11"/>
  <c r="J4609" i="11" s="1"/>
  <c r="G4610" i="11"/>
  <c r="J4610" i="11" s="1"/>
  <c r="G4611" i="11"/>
  <c r="J4611" i="11" s="1"/>
  <c r="G4612" i="11"/>
  <c r="J4612" i="11" s="1"/>
  <c r="G4613" i="11"/>
  <c r="J4613" i="11" s="1"/>
  <c r="G4614" i="11"/>
  <c r="J4614" i="11" s="1"/>
  <c r="G4615" i="11"/>
  <c r="J4615" i="11" s="1"/>
  <c r="G4616" i="11"/>
  <c r="J4616" i="11" s="1"/>
  <c r="G4617" i="11"/>
  <c r="J4617" i="11" s="1"/>
  <c r="G4618" i="11"/>
  <c r="J4618" i="11" s="1"/>
  <c r="G4619" i="11"/>
  <c r="J4619" i="11" s="1"/>
  <c r="G4620" i="11"/>
  <c r="J4620" i="11" s="1"/>
  <c r="G4621" i="11"/>
  <c r="J4621" i="11" s="1"/>
  <c r="G4622" i="11"/>
  <c r="J4622" i="11" s="1"/>
  <c r="G4623" i="11"/>
  <c r="J4623" i="11" s="1"/>
  <c r="G4624" i="11"/>
  <c r="J4624" i="11" s="1"/>
  <c r="G4625" i="11"/>
  <c r="J4625" i="11" s="1"/>
  <c r="G4626" i="11"/>
  <c r="J4626" i="11" s="1"/>
  <c r="G4627" i="11"/>
  <c r="J4627" i="11" s="1"/>
  <c r="G4628" i="11"/>
  <c r="J4628" i="11" s="1"/>
  <c r="G4629" i="11"/>
  <c r="J4629" i="11" s="1"/>
  <c r="G4630" i="11"/>
  <c r="J4630" i="11" s="1"/>
  <c r="G4631" i="11"/>
  <c r="J4631" i="11" s="1"/>
  <c r="G4632" i="11"/>
  <c r="J4632" i="11" s="1"/>
  <c r="G4633" i="11"/>
  <c r="J4633" i="11" s="1"/>
  <c r="G4634" i="11"/>
  <c r="J4634" i="11" s="1"/>
  <c r="G4635" i="11"/>
  <c r="J4635" i="11" s="1"/>
  <c r="G4636" i="11"/>
  <c r="J4636" i="11" s="1"/>
  <c r="G4637" i="11"/>
  <c r="J4637" i="11" s="1"/>
  <c r="G4638" i="11"/>
  <c r="J4638" i="11" s="1"/>
  <c r="G4639" i="11"/>
  <c r="J4639" i="11" s="1"/>
  <c r="G4640" i="11"/>
  <c r="J4640" i="11" s="1"/>
  <c r="G4641" i="11"/>
  <c r="J4641" i="11" s="1"/>
  <c r="G4642" i="11"/>
  <c r="G4643" i="11"/>
  <c r="G4644" i="11"/>
  <c r="G4645" i="11"/>
  <c r="G4646" i="11"/>
  <c r="G4647" i="11"/>
  <c r="G4648" i="11"/>
  <c r="G4649" i="11"/>
  <c r="G4650" i="11"/>
  <c r="G4651" i="11"/>
  <c r="G4652" i="11"/>
  <c r="G4653" i="11"/>
  <c r="G4654" i="11"/>
  <c r="G4655" i="11"/>
  <c r="G4656" i="11"/>
  <c r="G4657" i="11"/>
  <c r="G4658" i="11"/>
  <c r="G4659" i="11"/>
  <c r="G4660" i="11"/>
  <c r="G4661" i="11"/>
  <c r="G4662" i="11"/>
  <c r="G4663" i="11"/>
  <c r="G4664" i="11"/>
  <c r="G4665" i="11"/>
  <c r="G4666" i="11"/>
  <c r="G4667" i="11"/>
  <c r="G4668" i="11"/>
  <c r="G4669" i="11"/>
  <c r="G4670" i="11"/>
  <c r="G4671" i="11"/>
  <c r="G4672" i="11"/>
  <c r="G4673" i="11"/>
  <c r="G4674" i="11"/>
  <c r="G4675" i="11"/>
  <c r="G4676" i="11"/>
  <c r="G4677" i="11"/>
  <c r="G4678" i="11"/>
  <c r="G4679" i="11"/>
  <c r="G4680" i="11"/>
  <c r="G4681" i="11"/>
  <c r="G4682" i="11"/>
  <c r="G4683" i="11"/>
  <c r="G4684" i="11"/>
  <c r="G4685" i="11"/>
  <c r="G4686" i="11"/>
  <c r="G4687" i="11"/>
  <c r="G4688" i="11"/>
  <c r="G4689" i="11"/>
  <c r="G4690" i="11"/>
  <c r="G4691" i="11"/>
  <c r="G4692" i="11"/>
  <c r="G4693" i="11"/>
  <c r="G4694" i="11"/>
  <c r="G4695" i="11"/>
  <c r="G4696" i="11"/>
  <c r="G4697" i="11"/>
  <c r="G4698" i="11"/>
  <c r="G4699" i="11"/>
  <c r="G4700" i="11"/>
  <c r="G4701" i="11"/>
  <c r="G4702" i="11"/>
  <c r="G4703" i="11"/>
  <c r="G4704" i="11"/>
  <c r="G4705" i="11"/>
  <c r="G4706" i="11"/>
  <c r="G4707" i="11"/>
  <c r="G4708" i="11"/>
  <c r="G4709" i="11"/>
  <c r="G4710" i="11"/>
  <c r="G4711" i="11"/>
  <c r="G4712" i="11"/>
  <c r="G4713" i="11"/>
  <c r="G4714" i="11"/>
  <c r="G4715" i="11"/>
  <c r="G4716" i="11"/>
  <c r="G4717" i="11"/>
  <c r="G4718" i="11"/>
  <c r="G4719" i="11"/>
  <c r="G4720" i="11"/>
  <c r="G4721" i="11"/>
  <c r="G4722" i="11"/>
  <c r="G4723" i="11"/>
  <c r="G4724" i="11"/>
  <c r="G4725" i="11"/>
  <c r="G4726" i="11"/>
  <c r="G4727" i="11"/>
  <c r="G4728" i="11"/>
  <c r="G4729" i="11"/>
  <c r="G4730" i="11"/>
  <c r="G4731" i="11"/>
  <c r="G4732" i="11"/>
  <c r="G4733" i="11"/>
  <c r="G4734" i="11"/>
  <c r="G4735" i="11"/>
  <c r="G4736" i="11"/>
  <c r="G4737" i="11"/>
  <c r="G4738" i="11"/>
  <c r="G4739" i="11"/>
  <c r="G4740" i="11"/>
  <c r="G4741" i="11"/>
  <c r="G4742" i="11"/>
  <c r="G4743" i="11"/>
  <c r="G4744" i="11"/>
  <c r="G4745" i="11"/>
  <c r="G4746" i="11"/>
  <c r="G4747" i="11"/>
  <c r="G4748" i="11"/>
  <c r="G4749" i="11"/>
  <c r="G4750" i="11"/>
  <c r="G4751" i="11"/>
  <c r="G4752" i="11"/>
  <c r="G4753" i="11"/>
  <c r="G4754" i="11"/>
  <c r="G4755" i="11"/>
  <c r="G4756" i="11"/>
  <c r="G4757" i="11"/>
  <c r="G4758" i="11"/>
  <c r="G4759" i="11"/>
  <c r="G4760" i="11"/>
  <c r="G4761" i="11"/>
  <c r="G4762" i="11"/>
  <c r="J4762" i="11" s="1"/>
  <c r="G4763" i="11"/>
  <c r="J4763" i="11" s="1"/>
  <c r="G4764" i="11"/>
  <c r="J4764" i="11" s="1"/>
  <c r="G4765" i="11"/>
  <c r="J4765" i="11" s="1"/>
  <c r="G4766" i="11"/>
  <c r="J4766" i="11" s="1"/>
  <c r="G4767" i="11"/>
  <c r="J4767" i="11" s="1"/>
  <c r="G4768" i="11"/>
  <c r="J4768" i="11" s="1"/>
  <c r="G4769" i="11"/>
  <c r="J4769" i="11" s="1"/>
  <c r="G4770" i="11"/>
  <c r="J4770" i="11" s="1"/>
  <c r="G4771" i="11"/>
  <c r="J4771" i="11" s="1"/>
  <c r="G4772" i="11"/>
  <c r="J4772" i="11" s="1"/>
  <c r="G4773" i="11"/>
  <c r="J4773" i="11" s="1"/>
  <c r="G4774" i="11"/>
  <c r="J4774" i="11" s="1"/>
  <c r="G4775" i="11"/>
  <c r="J4775" i="11" s="1"/>
  <c r="G4776" i="11"/>
  <c r="J4776" i="11" s="1"/>
  <c r="G4777" i="11"/>
  <c r="J4777" i="11" s="1"/>
  <c r="G4778" i="11"/>
  <c r="J4778" i="11" s="1"/>
  <c r="G4779" i="11"/>
  <c r="J4779" i="11" s="1"/>
  <c r="G4780" i="11"/>
  <c r="J4780" i="11" s="1"/>
  <c r="G4781" i="11"/>
  <c r="J4781" i="11" s="1"/>
  <c r="G4782" i="11"/>
  <c r="J4782" i="11" s="1"/>
  <c r="G4783" i="11"/>
  <c r="J4783" i="11" s="1"/>
  <c r="G4784" i="11"/>
  <c r="J4784" i="11" s="1"/>
  <c r="G4785" i="11"/>
  <c r="J4785" i="11" s="1"/>
  <c r="G4786" i="11"/>
  <c r="J4786" i="11" s="1"/>
  <c r="G4787" i="11"/>
  <c r="J4787" i="11" s="1"/>
  <c r="G4788" i="11"/>
  <c r="J4788" i="11" s="1"/>
  <c r="G4789" i="11"/>
  <c r="J4789" i="11" s="1"/>
  <c r="G4790" i="11"/>
  <c r="J4790" i="11" s="1"/>
  <c r="G4791" i="11"/>
  <c r="J4791" i="11" s="1"/>
  <c r="G4792" i="11"/>
  <c r="J4792" i="11" s="1"/>
  <c r="G4793" i="11"/>
  <c r="J4793" i="11" s="1"/>
  <c r="G4794" i="11"/>
  <c r="J4794" i="11" s="1"/>
  <c r="G4795" i="11"/>
  <c r="J4795" i="11" s="1"/>
  <c r="G4796" i="11"/>
  <c r="J4796" i="11" s="1"/>
  <c r="G4797" i="11"/>
  <c r="J4797" i="11" s="1"/>
  <c r="G4798" i="11"/>
  <c r="J4798" i="11" s="1"/>
  <c r="G4799" i="11"/>
  <c r="J4799" i="11" s="1"/>
  <c r="G4800" i="11"/>
  <c r="J4800" i="11" s="1"/>
  <c r="G4801" i="11"/>
  <c r="J4801" i="11" s="1"/>
  <c r="G4802" i="11"/>
  <c r="G4803" i="11"/>
  <c r="G4804" i="11"/>
  <c r="G4805" i="11"/>
  <c r="G4806" i="11"/>
  <c r="G4807" i="11"/>
  <c r="G4808" i="11"/>
  <c r="G4809" i="11"/>
  <c r="G4810" i="11"/>
  <c r="G4811" i="11"/>
  <c r="G4812" i="11"/>
  <c r="G4813" i="11"/>
  <c r="G4814" i="11"/>
  <c r="G4815" i="11"/>
  <c r="G4816" i="11"/>
  <c r="G4817" i="11"/>
  <c r="G4818" i="11"/>
  <c r="G4819" i="11"/>
  <c r="G4820" i="11"/>
  <c r="G4821" i="11"/>
  <c r="G4822" i="11"/>
  <c r="G4823" i="11"/>
  <c r="G4824" i="11"/>
  <c r="G4825" i="11"/>
  <c r="G4826" i="11"/>
  <c r="G4827" i="11"/>
  <c r="G4828" i="11"/>
  <c r="G4829" i="11"/>
  <c r="G4830" i="11"/>
  <c r="G4831" i="11"/>
  <c r="G4832" i="11"/>
  <c r="G4833" i="11"/>
  <c r="G4834" i="11"/>
  <c r="G4835" i="11"/>
  <c r="G4836" i="11"/>
  <c r="G4837" i="11"/>
  <c r="G4838" i="11"/>
  <c r="G4839" i="11"/>
  <c r="G4840" i="11"/>
  <c r="G4841" i="11"/>
  <c r="G4842" i="11"/>
  <c r="G4843" i="11"/>
  <c r="G4844" i="11"/>
  <c r="G4845" i="11"/>
  <c r="G4846" i="11"/>
  <c r="G4847" i="11"/>
  <c r="G4848" i="11"/>
  <c r="G4849" i="11"/>
  <c r="G4850" i="11"/>
  <c r="G4851" i="11"/>
  <c r="G4852" i="11"/>
  <c r="G4853" i="11"/>
  <c r="G4854" i="11"/>
  <c r="G4855" i="11"/>
  <c r="G4856" i="11"/>
  <c r="G4857" i="11"/>
  <c r="G4858" i="11"/>
  <c r="G4859" i="11"/>
  <c r="G4860" i="11"/>
  <c r="G4861" i="11"/>
  <c r="G4862" i="11"/>
  <c r="G4863" i="11"/>
  <c r="G4864" i="11"/>
  <c r="G4865" i="11"/>
  <c r="G4866" i="11"/>
  <c r="G4867" i="11"/>
  <c r="G4868" i="11"/>
  <c r="G4869" i="11"/>
  <c r="G4870" i="11"/>
  <c r="G4871" i="11"/>
  <c r="G4872" i="11"/>
  <c r="G4873" i="11"/>
  <c r="G4874" i="11"/>
  <c r="G4875" i="11"/>
  <c r="G4876" i="11"/>
  <c r="G4877" i="11"/>
  <c r="G4878" i="11"/>
  <c r="G4879" i="11"/>
  <c r="G4880" i="11"/>
  <c r="G4881" i="11"/>
  <c r="G4882" i="11"/>
  <c r="G4883" i="11"/>
  <c r="G4884" i="11"/>
  <c r="G4885" i="11"/>
  <c r="G4886" i="11"/>
  <c r="G4887" i="11"/>
  <c r="G4888" i="11"/>
  <c r="G4889" i="11"/>
  <c r="G4890" i="11"/>
  <c r="G4891" i="11"/>
  <c r="G4892" i="11"/>
  <c r="G4893" i="11"/>
  <c r="G4894" i="11"/>
  <c r="G4895" i="11"/>
  <c r="G4896" i="11"/>
  <c r="G4897" i="11"/>
  <c r="G4898" i="11"/>
  <c r="G4899" i="11"/>
  <c r="G4900" i="11"/>
  <c r="G4901" i="11"/>
  <c r="G4902" i="11"/>
  <c r="G4903" i="11"/>
  <c r="G4904" i="11"/>
  <c r="G4905" i="11"/>
  <c r="G4906" i="11"/>
  <c r="G4907" i="11"/>
  <c r="G4908" i="11"/>
  <c r="G4909" i="11"/>
  <c r="G4910" i="11"/>
  <c r="G4911" i="11"/>
  <c r="G4912" i="11"/>
  <c r="G4913" i="11"/>
  <c r="G4914" i="11"/>
  <c r="G4915" i="11"/>
  <c r="G4916" i="11"/>
  <c r="G4917" i="11"/>
  <c r="G4918" i="11"/>
  <c r="G4919" i="11"/>
  <c r="G4920" i="11"/>
  <c r="G4921" i="11"/>
  <c r="G4922" i="11"/>
  <c r="J4922" i="11" s="1"/>
  <c r="G4923" i="11"/>
  <c r="J4923" i="11" s="1"/>
  <c r="G4924" i="11"/>
  <c r="J4924" i="11" s="1"/>
  <c r="G4925" i="11"/>
  <c r="J4925" i="11" s="1"/>
  <c r="G4926" i="11"/>
  <c r="J4926" i="11" s="1"/>
  <c r="G4927" i="11"/>
  <c r="J4927" i="11" s="1"/>
  <c r="G4928" i="11"/>
  <c r="J4928" i="11" s="1"/>
  <c r="G4929" i="11"/>
  <c r="J4929" i="11" s="1"/>
  <c r="G4930" i="11"/>
  <c r="J4930" i="11" s="1"/>
  <c r="G4931" i="11"/>
  <c r="J4931" i="11" s="1"/>
  <c r="G4932" i="11"/>
  <c r="J4932" i="11" s="1"/>
  <c r="G4933" i="11"/>
  <c r="J4933" i="11" s="1"/>
  <c r="G4934" i="11"/>
  <c r="J4934" i="11" s="1"/>
  <c r="G4935" i="11"/>
  <c r="J4935" i="11" s="1"/>
  <c r="G4936" i="11"/>
  <c r="J4936" i="11" s="1"/>
  <c r="G4937" i="11"/>
  <c r="J4937" i="11" s="1"/>
  <c r="G4938" i="11"/>
  <c r="J4938" i="11" s="1"/>
  <c r="G4939" i="11"/>
  <c r="J4939" i="11" s="1"/>
  <c r="G4940" i="11"/>
  <c r="J4940" i="11" s="1"/>
  <c r="G4941" i="11"/>
  <c r="J4941" i="11" s="1"/>
  <c r="G4942" i="11"/>
  <c r="J4942" i="11" s="1"/>
  <c r="G4943" i="11"/>
  <c r="J4943" i="11" s="1"/>
  <c r="G4944" i="11"/>
  <c r="J4944" i="11" s="1"/>
  <c r="G4945" i="11"/>
  <c r="J4945" i="11" s="1"/>
  <c r="G4946" i="11"/>
  <c r="J4946" i="11" s="1"/>
  <c r="G4947" i="11"/>
  <c r="J4947" i="11" s="1"/>
  <c r="G4948" i="11"/>
  <c r="J4948" i="11" s="1"/>
  <c r="G4949" i="11"/>
  <c r="J4949" i="11" s="1"/>
  <c r="G4950" i="11"/>
  <c r="J4950" i="11" s="1"/>
  <c r="G4951" i="11"/>
  <c r="J4951" i="11" s="1"/>
  <c r="G4952" i="11"/>
  <c r="J4952" i="11" s="1"/>
  <c r="G4953" i="11"/>
  <c r="J4953" i="11" s="1"/>
  <c r="G4954" i="11"/>
  <c r="J4954" i="11" s="1"/>
  <c r="G4955" i="11"/>
  <c r="J4955" i="11" s="1"/>
  <c r="G4956" i="11"/>
  <c r="J4956" i="11" s="1"/>
  <c r="G4957" i="11"/>
  <c r="J4957" i="11" s="1"/>
  <c r="G4958" i="11"/>
  <c r="J4958" i="11" s="1"/>
  <c r="G4959" i="11"/>
  <c r="J4959" i="11" s="1"/>
  <c r="G4960" i="11"/>
  <c r="J4960" i="11" s="1"/>
  <c r="G4961" i="11"/>
  <c r="J4961" i="11" s="1"/>
  <c r="G4962" i="11"/>
  <c r="G4963" i="11"/>
  <c r="G4964" i="11"/>
  <c r="G4965" i="11"/>
  <c r="G4966" i="11"/>
  <c r="G4967" i="11"/>
  <c r="G4968" i="11"/>
  <c r="G4969" i="11"/>
  <c r="G4970" i="11"/>
  <c r="G4971" i="11"/>
  <c r="G4972" i="11"/>
  <c r="G4973" i="11"/>
  <c r="G4974" i="11"/>
  <c r="G4975" i="11"/>
  <c r="G4976" i="11"/>
  <c r="G4977" i="11"/>
  <c r="G4978" i="11"/>
  <c r="G4979" i="11"/>
  <c r="G4980" i="11"/>
  <c r="G4981" i="11"/>
  <c r="G4982" i="11"/>
  <c r="G4983" i="11"/>
  <c r="G4984" i="11"/>
  <c r="G4985" i="11"/>
  <c r="G4986" i="11"/>
  <c r="G4987" i="11"/>
  <c r="G4988" i="11"/>
  <c r="G4989" i="11"/>
  <c r="G4990" i="11"/>
  <c r="G4991" i="11"/>
  <c r="G4992" i="11"/>
  <c r="G4993" i="11"/>
  <c r="G4994" i="11"/>
  <c r="G4995" i="11"/>
  <c r="G4996" i="11"/>
  <c r="G4997" i="11"/>
  <c r="G4998" i="11"/>
  <c r="G4999" i="11"/>
  <c r="G5000" i="11"/>
  <c r="G5001" i="11"/>
  <c r="G5002" i="11"/>
  <c r="G5003" i="11"/>
  <c r="G5004" i="11"/>
  <c r="G5005" i="11"/>
  <c r="G5006" i="11"/>
  <c r="G5007" i="11"/>
  <c r="G5008" i="11"/>
  <c r="G5009" i="11"/>
  <c r="G5010" i="11"/>
  <c r="G5011" i="11"/>
  <c r="G5012" i="11"/>
  <c r="G5013" i="11"/>
  <c r="G5014" i="11"/>
  <c r="G5015" i="11"/>
  <c r="G5016" i="11"/>
  <c r="G5017" i="11"/>
  <c r="G5018" i="11"/>
  <c r="G5019" i="11"/>
  <c r="G5020" i="11"/>
  <c r="G5021" i="11"/>
  <c r="G5022" i="11"/>
  <c r="G5023" i="11"/>
  <c r="G5024" i="11"/>
  <c r="G5025" i="11"/>
  <c r="G5026" i="11"/>
  <c r="G5027" i="11"/>
  <c r="G5028" i="11"/>
  <c r="G5029" i="11"/>
  <c r="G5030" i="11"/>
  <c r="G5031" i="11"/>
  <c r="G5032" i="11"/>
  <c r="G5033" i="11"/>
  <c r="G5034" i="11"/>
  <c r="G5035" i="11"/>
  <c r="G5036" i="11"/>
  <c r="G5037" i="11"/>
  <c r="G5038" i="11"/>
  <c r="G5039" i="11"/>
  <c r="G5040" i="11"/>
  <c r="G5041" i="11"/>
  <c r="G5042" i="11"/>
  <c r="J5042" i="11" s="1"/>
  <c r="G5043" i="11"/>
  <c r="J5043" i="11" s="1"/>
  <c r="G5044" i="11"/>
  <c r="J5044" i="11" s="1"/>
  <c r="G5045" i="11"/>
  <c r="J5045" i="11" s="1"/>
  <c r="G5046" i="11"/>
  <c r="J5046" i="11" s="1"/>
  <c r="G5047" i="11"/>
  <c r="J5047" i="11" s="1"/>
  <c r="G5048" i="11"/>
  <c r="J5048" i="11" s="1"/>
  <c r="G5049" i="11"/>
  <c r="J5049" i="11" s="1"/>
  <c r="G5050" i="11"/>
  <c r="J5050" i="11" s="1"/>
  <c r="G5051" i="11"/>
  <c r="J5051" i="11" s="1"/>
  <c r="G5052" i="11"/>
  <c r="J5052" i="11" s="1"/>
  <c r="G5053" i="11"/>
  <c r="J5053" i="11" s="1"/>
  <c r="G5054" i="11"/>
  <c r="J5054" i="11" s="1"/>
  <c r="G5055" i="11"/>
  <c r="J5055" i="11" s="1"/>
  <c r="G5056" i="11"/>
  <c r="J5056" i="11" s="1"/>
  <c r="G5057" i="11"/>
  <c r="J5057" i="11" s="1"/>
  <c r="G5058" i="11"/>
  <c r="J5058" i="11" s="1"/>
  <c r="G5059" i="11"/>
  <c r="J5059" i="11" s="1"/>
  <c r="G5060" i="11"/>
  <c r="J5060" i="11" s="1"/>
  <c r="G5061" i="11"/>
  <c r="J5061" i="11" s="1"/>
  <c r="G5062" i="11"/>
  <c r="J5062" i="11" s="1"/>
  <c r="G5063" i="11"/>
  <c r="J5063" i="11" s="1"/>
  <c r="G5064" i="11"/>
  <c r="J5064" i="11" s="1"/>
  <c r="G5065" i="11"/>
  <c r="J5065" i="11" s="1"/>
  <c r="G5066" i="11"/>
  <c r="J5066" i="11" s="1"/>
  <c r="G5067" i="11"/>
  <c r="J5067" i="11" s="1"/>
  <c r="G5068" i="11"/>
  <c r="J5068" i="11" s="1"/>
  <c r="G5069" i="11"/>
  <c r="J5069" i="11" s="1"/>
  <c r="G5070" i="11"/>
  <c r="J5070" i="11" s="1"/>
  <c r="G5071" i="11"/>
  <c r="J5071" i="11" s="1"/>
  <c r="G5072" i="11"/>
  <c r="J5072" i="11" s="1"/>
  <c r="G5073" i="11"/>
  <c r="J5073" i="11" s="1"/>
  <c r="G5074" i="11"/>
  <c r="J5074" i="11" s="1"/>
  <c r="G5075" i="11"/>
  <c r="J5075" i="11" s="1"/>
  <c r="G5076" i="11"/>
  <c r="J5076" i="11" s="1"/>
  <c r="G5077" i="11"/>
  <c r="J5077" i="11" s="1"/>
  <c r="G5078" i="11"/>
  <c r="J5078" i="11" s="1"/>
  <c r="G5079" i="11"/>
  <c r="J5079" i="11" s="1"/>
  <c r="G5080" i="11"/>
  <c r="J5080" i="11" s="1"/>
  <c r="G5081" i="11"/>
  <c r="J5081" i="11" s="1"/>
  <c r="G5082" i="11"/>
  <c r="J5082" i="11" s="1"/>
  <c r="G5083" i="11"/>
  <c r="J5083" i="11" s="1"/>
  <c r="G5084" i="11"/>
  <c r="J5084" i="11" s="1"/>
  <c r="G5085" i="11"/>
  <c r="J5085" i="11" s="1"/>
  <c r="G5086" i="11"/>
  <c r="J5086" i="11" s="1"/>
  <c r="G5087" i="11"/>
  <c r="J5087" i="11" s="1"/>
  <c r="G5088" i="11"/>
  <c r="J5088" i="11" s="1"/>
  <c r="G5089" i="11"/>
  <c r="J5089" i="11" s="1"/>
  <c r="G5090" i="11"/>
  <c r="J5090" i="11" s="1"/>
  <c r="G5091" i="11"/>
  <c r="J5091" i="11" s="1"/>
  <c r="G5092" i="11"/>
  <c r="J5092" i="11" s="1"/>
  <c r="G5093" i="11"/>
  <c r="J5093" i="11" s="1"/>
  <c r="G5094" i="11"/>
  <c r="J5094" i="11" s="1"/>
  <c r="G5095" i="11"/>
  <c r="J5095" i="11" s="1"/>
  <c r="G5096" i="11"/>
  <c r="J5096" i="11" s="1"/>
  <c r="G5097" i="11"/>
  <c r="J5097" i="11" s="1"/>
  <c r="G5098" i="11"/>
  <c r="J5098" i="11" s="1"/>
  <c r="G5099" i="11"/>
  <c r="J5099" i="11" s="1"/>
  <c r="G5100" i="11"/>
  <c r="J5100" i="11" s="1"/>
  <c r="G5101" i="11"/>
  <c r="J5101" i="11" s="1"/>
  <c r="G5102" i="11"/>
  <c r="J5102" i="11" s="1"/>
  <c r="G5103" i="11"/>
  <c r="J5103" i="11" s="1"/>
  <c r="G5104" i="11"/>
  <c r="J5104" i="11" s="1"/>
  <c r="G5105" i="11"/>
  <c r="J5105" i="11" s="1"/>
  <c r="G5106" i="11"/>
  <c r="J5106" i="11" s="1"/>
  <c r="G5107" i="11"/>
  <c r="J5107" i="11" s="1"/>
  <c r="G5108" i="11"/>
  <c r="J5108" i="11" s="1"/>
  <c r="G5109" i="11"/>
  <c r="J5109" i="11" s="1"/>
  <c r="G5110" i="11"/>
  <c r="J5110" i="11" s="1"/>
  <c r="G5111" i="11"/>
  <c r="J5111" i="11" s="1"/>
  <c r="G5112" i="11"/>
  <c r="J5112" i="11" s="1"/>
  <c r="G5113" i="11"/>
  <c r="J5113" i="11" s="1"/>
  <c r="G5114" i="11"/>
  <c r="J5114" i="11" s="1"/>
  <c r="G5115" i="11"/>
  <c r="J5115" i="11" s="1"/>
  <c r="G5116" i="11"/>
  <c r="J5116" i="11" s="1"/>
  <c r="G5117" i="11"/>
  <c r="J5117" i="11" s="1"/>
  <c r="G5118" i="11"/>
  <c r="J5118" i="11" s="1"/>
  <c r="G5119" i="11"/>
  <c r="J5119" i="11" s="1"/>
  <c r="G5120" i="11"/>
  <c r="J5120" i="11" s="1"/>
  <c r="G5121" i="11"/>
  <c r="J5121" i="11" s="1"/>
  <c r="G5122" i="11"/>
  <c r="J5122" i="11" s="1"/>
  <c r="G5123" i="11"/>
  <c r="J5123" i="11" s="1"/>
  <c r="G5124" i="11"/>
  <c r="J5124" i="11" s="1"/>
  <c r="G5125" i="11"/>
  <c r="J5125" i="11" s="1"/>
  <c r="G5126" i="11"/>
  <c r="J5126" i="11" s="1"/>
  <c r="G5127" i="11"/>
  <c r="J5127" i="11" s="1"/>
  <c r="G5128" i="11"/>
  <c r="J5128" i="11" s="1"/>
  <c r="G5129" i="11"/>
  <c r="J5129" i="11" s="1"/>
  <c r="G5130" i="11"/>
  <c r="J5130" i="11" s="1"/>
  <c r="G5131" i="11"/>
  <c r="J5131" i="11" s="1"/>
  <c r="G5132" i="11"/>
  <c r="J5132" i="11" s="1"/>
  <c r="G5133" i="11"/>
  <c r="J5133" i="11" s="1"/>
  <c r="G5134" i="11"/>
  <c r="J5134" i="11" s="1"/>
  <c r="G5135" i="11"/>
  <c r="J5135" i="11" s="1"/>
  <c r="G5136" i="11"/>
  <c r="J5136" i="11" s="1"/>
  <c r="G5137" i="11"/>
  <c r="J5137" i="11" s="1"/>
  <c r="G5138" i="11"/>
  <c r="J5138" i="11" s="1"/>
  <c r="G5139" i="11"/>
  <c r="J5139" i="11" s="1"/>
  <c r="G5140" i="11"/>
  <c r="J5140" i="11" s="1"/>
  <c r="G5141" i="11"/>
  <c r="J5141" i="11" s="1"/>
  <c r="G5142" i="11"/>
  <c r="J5142" i="11" s="1"/>
  <c r="G5143" i="11"/>
  <c r="J5143" i="11" s="1"/>
  <c r="G5144" i="11"/>
  <c r="J5144" i="11" s="1"/>
  <c r="G5145" i="11"/>
  <c r="J5145" i="11" s="1"/>
  <c r="G5146" i="11"/>
  <c r="J5146" i="11" s="1"/>
  <c r="G5147" i="11"/>
  <c r="J5147" i="11" s="1"/>
  <c r="G5148" i="11"/>
  <c r="J5148" i="11" s="1"/>
  <c r="G5149" i="11"/>
  <c r="J5149" i="11" s="1"/>
  <c r="G5150" i="11"/>
  <c r="J5150" i="11" s="1"/>
  <c r="G5151" i="11"/>
  <c r="J5151" i="11" s="1"/>
  <c r="G5152" i="11"/>
  <c r="J5152" i="11" s="1"/>
  <c r="G5153" i="11"/>
  <c r="J5153" i="11" s="1"/>
  <c r="G5154" i="11"/>
  <c r="J5154" i="11" s="1"/>
  <c r="G5155" i="11"/>
  <c r="J5155" i="11" s="1"/>
  <c r="G5156" i="11"/>
  <c r="J5156" i="11" s="1"/>
  <c r="G5157" i="11"/>
  <c r="J5157" i="11" s="1"/>
  <c r="G5158" i="11"/>
  <c r="J5158" i="11" s="1"/>
  <c r="G5159" i="11"/>
  <c r="J5159" i="11" s="1"/>
  <c r="G5160" i="11"/>
  <c r="J5160" i="11" s="1"/>
  <c r="G5161" i="11"/>
  <c r="J5161" i="11" s="1"/>
  <c r="G5162" i="11"/>
  <c r="J5162" i="11" s="1"/>
  <c r="G5163" i="11"/>
  <c r="J5163" i="11" s="1"/>
  <c r="G5164" i="11"/>
  <c r="J5164" i="11" s="1"/>
  <c r="G5165" i="11"/>
  <c r="J5165" i="11" s="1"/>
  <c r="G5166" i="11"/>
  <c r="J5166" i="11" s="1"/>
  <c r="G5167" i="11"/>
  <c r="J5167" i="11" s="1"/>
  <c r="G5168" i="11"/>
  <c r="J5168" i="11" s="1"/>
  <c r="G5169" i="11"/>
  <c r="J5169" i="11" s="1"/>
  <c r="G5170" i="11"/>
  <c r="J5170" i="11" s="1"/>
  <c r="G5171" i="11"/>
  <c r="J5171" i="11" s="1"/>
  <c r="G5172" i="11"/>
  <c r="J5172" i="11" s="1"/>
  <c r="G5173" i="11"/>
  <c r="J5173" i="11" s="1"/>
  <c r="G5174" i="11"/>
  <c r="J5174" i="11" s="1"/>
  <c r="G5175" i="11"/>
  <c r="J5175" i="11" s="1"/>
  <c r="G5176" i="11"/>
  <c r="J5176" i="11" s="1"/>
  <c r="G5177" i="11"/>
  <c r="J5177" i="11" s="1"/>
  <c r="G5178" i="11"/>
  <c r="J5178" i="11" s="1"/>
  <c r="G5179" i="11"/>
  <c r="J5179" i="11" s="1"/>
  <c r="G5180" i="11"/>
  <c r="J5180" i="11" s="1"/>
  <c r="G5181" i="11"/>
  <c r="J5181" i="11" s="1"/>
  <c r="G5182" i="11"/>
  <c r="J5182" i="11" s="1"/>
  <c r="G5183" i="11"/>
  <c r="J5183" i="11" s="1"/>
  <c r="G5184" i="11"/>
  <c r="J5184" i="11" s="1"/>
  <c r="G5185" i="11"/>
  <c r="J5185" i="11" s="1"/>
  <c r="G5186" i="11"/>
  <c r="J5186" i="11" s="1"/>
  <c r="G5187" i="11"/>
  <c r="J5187" i="11" s="1"/>
  <c r="G5188" i="11"/>
  <c r="J5188" i="11" s="1"/>
  <c r="G5189" i="11"/>
  <c r="J5189" i="11" s="1"/>
  <c r="G5190" i="11"/>
  <c r="J5190" i="11" s="1"/>
  <c r="G5191" i="11"/>
  <c r="J5191" i="11" s="1"/>
  <c r="G5192" i="11"/>
  <c r="J5192" i="11" s="1"/>
  <c r="G5193" i="11"/>
  <c r="J5193" i="11" s="1"/>
  <c r="G5194" i="11"/>
  <c r="J5194" i="11" s="1"/>
  <c r="G5195" i="11"/>
  <c r="J5195" i="11" s="1"/>
  <c r="G5196" i="11"/>
  <c r="J5196" i="11" s="1"/>
  <c r="G5197" i="11"/>
  <c r="J5197" i="11" s="1"/>
  <c r="G5198" i="11"/>
  <c r="J5198" i="11" s="1"/>
  <c r="G5199" i="11"/>
  <c r="J5199" i="11" s="1"/>
  <c r="G5200" i="11"/>
  <c r="J5200" i="11" s="1"/>
  <c r="G5201" i="11"/>
  <c r="J5201" i="11" s="1"/>
  <c r="G5202" i="11"/>
  <c r="J5202" i="11" s="1"/>
  <c r="G5203" i="11"/>
  <c r="J5203" i="11" s="1"/>
  <c r="G5204" i="11"/>
  <c r="J5204" i="11" s="1"/>
  <c r="G5205" i="11"/>
  <c r="J5205" i="11" s="1"/>
  <c r="G5206" i="11"/>
  <c r="J5206" i="11" s="1"/>
  <c r="G5207" i="11"/>
  <c r="J5207" i="11" s="1"/>
  <c r="G5208" i="11"/>
  <c r="J5208" i="11" s="1"/>
  <c r="G5209" i="11"/>
  <c r="J5209" i="11" s="1"/>
  <c r="G5210" i="11"/>
  <c r="J5210" i="11" s="1"/>
  <c r="G5211" i="11"/>
  <c r="J5211" i="11" s="1"/>
  <c r="G5212" i="11"/>
  <c r="J5212" i="11" s="1"/>
  <c r="G5213" i="11"/>
  <c r="J5213" i="11" s="1"/>
  <c r="G5214" i="11"/>
  <c r="J5214" i="11" s="1"/>
  <c r="G5215" i="11"/>
  <c r="J5215" i="11" s="1"/>
  <c r="G5216" i="11"/>
  <c r="J5216" i="11" s="1"/>
  <c r="G5217" i="11"/>
  <c r="J5217" i="11" s="1"/>
  <c r="G5218" i="11"/>
  <c r="J5218" i="11" s="1"/>
  <c r="G5219" i="11"/>
  <c r="J5219" i="11" s="1"/>
  <c r="G5220" i="11"/>
  <c r="J5220" i="11" s="1"/>
  <c r="G5221" i="11"/>
  <c r="J5221" i="11" s="1"/>
  <c r="G5222" i="11"/>
  <c r="J5222" i="11" s="1"/>
  <c r="G5223" i="11"/>
  <c r="J5223" i="11" s="1"/>
  <c r="G5224" i="11"/>
  <c r="J5224" i="11" s="1"/>
  <c r="G5225" i="11"/>
  <c r="J5225" i="11" s="1"/>
  <c r="G5226" i="11"/>
  <c r="J5226" i="11" s="1"/>
  <c r="G5227" i="11"/>
  <c r="J5227" i="11" s="1"/>
  <c r="G5228" i="11"/>
  <c r="J5228" i="11" s="1"/>
  <c r="G5229" i="11"/>
  <c r="J5229" i="11" s="1"/>
  <c r="G5230" i="11"/>
  <c r="J5230" i="11" s="1"/>
  <c r="G5231" i="11"/>
  <c r="J5231" i="11" s="1"/>
  <c r="G5232" i="11"/>
  <c r="J5232" i="11" s="1"/>
  <c r="G5233" i="11"/>
  <c r="J5233" i="11" s="1"/>
  <c r="G5234" i="11"/>
  <c r="J5234" i="11" s="1"/>
  <c r="G5235" i="11"/>
  <c r="J5235" i="11" s="1"/>
  <c r="G5236" i="11"/>
  <c r="J5236" i="11" s="1"/>
  <c r="G5237" i="11"/>
  <c r="J5237" i="11" s="1"/>
  <c r="G5238" i="11"/>
  <c r="J5238" i="11" s="1"/>
  <c r="G5239" i="11"/>
  <c r="J5239" i="11" s="1"/>
  <c r="G5240" i="11"/>
  <c r="J5240" i="11" s="1"/>
  <c r="G5241" i="11"/>
  <c r="J5241" i="11" s="1"/>
  <c r="G5242" i="11"/>
  <c r="G5243" i="11"/>
  <c r="G5244" i="11"/>
  <c r="G5245" i="11"/>
  <c r="G5246" i="11"/>
  <c r="G5247" i="11"/>
  <c r="G5248" i="11"/>
  <c r="G5249" i="11"/>
  <c r="G5250" i="11"/>
  <c r="G5251" i="11"/>
  <c r="G5252" i="11"/>
  <c r="G5253" i="11"/>
  <c r="G5254" i="11"/>
  <c r="G5255" i="11"/>
  <c r="G5256" i="11"/>
  <c r="G5257" i="11"/>
  <c r="G5258" i="11"/>
  <c r="G5259" i="11"/>
  <c r="G5260" i="11"/>
  <c r="G5261" i="11"/>
  <c r="G5262" i="11"/>
  <c r="G5263" i="11"/>
  <c r="G5264" i="11"/>
  <c r="G5265" i="11"/>
  <c r="G5266" i="11"/>
  <c r="G5267" i="11"/>
  <c r="G5268" i="11"/>
  <c r="G5269" i="11"/>
  <c r="G5270" i="11"/>
  <c r="G5271" i="11"/>
  <c r="G5272" i="11"/>
  <c r="G5273" i="11"/>
  <c r="G5274" i="11"/>
  <c r="G5275" i="11"/>
  <c r="G5276" i="11"/>
  <c r="G5277" i="11"/>
  <c r="G5278" i="11"/>
  <c r="G5279" i="11"/>
  <c r="G5280" i="11"/>
  <c r="G5281" i="11"/>
  <c r="G5282" i="11"/>
  <c r="J5282" i="11" s="1"/>
  <c r="G5283" i="11"/>
  <c r="J5283" i="11" s="1"/>
  <c r="G5284" i="11"/>
  <c r="J5284" i="11" s="1"/>
  <c r="G5285" i="11"/>
  <c r="J5285" i="11" s="1"/>
  <c r="G5286" i="11"/>
  <c r="J5286" i="11" s="1"/>
  <c r="G5287" i="11"/>
  <c r="J5287" i="11" s="1"/>
  <c r="G5288" i="11"/>
  <c r="J5288" i="11" s="1"/>
  <c r="G5289" i="11"/>
  <c r="J5289" i="11" s="1"/>
  <c r="G5290" i="11"/>
  <c r="J5290" i="11" s="1"/>
  <c r="G5291" i="11"/>
  <c r="J5291" i="11" s="1"/>
  <c r="G5292" i="11"/>
  <c r="J5292" i="11" s="1"/>
  <c r="G5293" i="11"/>
  <c r="J5293" i="11" s="1"/>
  <c r="G5294" i="11"/>
  <c r="J5294" i="11" s="1"/>
  <c r="G5295" i="11"/>
  <c r="J5295" i="11" s="1"/>
  <c r="G5296" i="11"/>
  <c r="J5296" i="11" s="1"/>
  <c r="G5297" i="11"/>
  <c r="J5297" i="11" s="1"/>
  <c r="G5298" i="11"/>
  <c r="J5298" i="11" s="1"/>
  <c r="G5299" i="11"/>
  <c r="J5299" i="11" s="1"/>
  <c r="G5300" i="11"/>
  <c r="J5300" i="11" s="1"/>
  <c r="G5301" i="11"/>
  <c r="J5301" i="11" s="1"/>
  <c r="G5302" i="11"/>
  <c r="J5302" i="11" s="1"/>
  <c r="G5303" i="11"/>
  <c r="J5303" i="11" s="1"/>
  <c r="G5304" i="11"/>
  <c r="J5304" i="11" s="1"/>
  <c r="G5305" i="11"/>
  <c r="J5305" i="11" s="1"/>
  <c r="G5306" i="11"/>
  <c r="J5306" i="11" s="1"/>
  <c r="G5307" i="11"/>
  <c r="J5307" i="11" s="1"/>
  <c r="G5308" i="11"/>
  <c r="J5308" i="11" s="1"/>
  <c r="G5309" i="11"/>
  <c r="J5309" i="11" s="1"/>
  <c r="G5310" i="11"/>
  <c r="J5310" i="11" s="1"/>
  <c r="G5311" i="11"/>
  <c r="J5311" i="11" s="1"/>
  <c r="G5312" i="11"/>
  <c r="J5312" i="11" s="1"/>
  <c r="G5313" i="11"/>
  <c r="J5313" i="11" s="1"/>
  <c r="G5314" i="11"/>
  <c r="J5314" i="11" s="1"/>
  <c r="G5315" i="11"/>
  <c r="J5315" i="11" s="1"/>
  <c r="G5316" i="11"/>
  <c r="J5316" i="11" s="1"/>
  <c r="G5317" i="11"/>
  <c r="J5317" i="11" s="1"/>
  <c r="G5318" i="11"/>
  <c r="J5318" i="11" s="1"/>
  <c r="G5319" i="11"/>
  <c r="J5319" i="11" s="1"/>
  <c r="G5320" i="11"/>
  <c r="J5320" i="11" s="1"/>
  <c r="G5321" i="11"/>
  <c r="J5321" i="11" s="1"/>
  <c r="G5322" i="11"/>
  <c r="J5322" i="11" s="1"/>
  <c r="G5323" i="11"/>
  <c r="J5323" i="11" s="1"/>
  <c r="G5324" i="11"/>
  <c r="J5324" i="11" s="1"/>
  <c r="G5325" i="11"/>
  <c r="J5325" i="11" s="1"/>
  <c r="G5326" i="11"/>
  <c r="J5326" i="11" s="1"/>
  <c r="G5327" i="11"/>
  <c r="J5327" i="11" s="1"/>
  <c r="G5328" i="11"/>
  <c r="J5328" i="11" s="1"/>
  <c r="G5329" i="11"/>
  <c r="J5329" i="11" s="1"/>
  <c r="G5330" i="11"/>
  <c r="J5330" i="11" s="1"/>
  <c r="G5331" i="11"/>
  <c r="J5331" i="11" s="1"/>
  <c r="G5332" i="11"/>
  <c r="J5332" i="11" s="1"/>
  <c r="G5333" i="11"/>
  <c r="J5333" i="11" s="1"/>
  <c r="G5334" i="11"/>
  <c r="J5334" i="11" s="1"/>
  <c r="G5335" i="11"/>
  <c r="J5335" i="11" s="1"/>
  <c r="G5336" i="11"/>
  <c r="J5336" i="11" s="1"/>
  <c r="G5337" i="11"/>
  <c r="J5337" i="11" s="1"/>
  <c r="G5338" i="11"/>
  <c r="J5338" i="11" s="1"/>
  <c r="G5339" i="11"/>
  <c r="J5339" i="11" s="1"/>
  <c r="G5340" i="11"/>
  <c r="J5340" i="11" s="1"/>
  <c r="G5341" i="11"/>
  <c r="J5341" i="11" s="1"/>
  <c r="G5342" i="11"/>
  <c r="J5342" i="11" s="1"/>
  <c r="G5343" i="11"/>
  <c r="J5343" i="11" s="1"/>
  <c r="G5344" i="11"/>
  <c r="J5344" i="11" s="1"/>
  <c r="G5345" i="11"/>
  <c r="J5345" i="11" s="1"/>
  <c r="G5346" i="11"/>
  <c r="J5346" i="11" s="1"/>
  <c r="G5347" i="11"/>
  <c r="J5347" i="11" s="1"/>
  <c r="G5348" i="11"/>
  <c r="J5348" i="11" s="1"/>
  <c r="G5349" i="11"/>
  <c r="J5349" i="11" s="1"/>
  <c r="G5350" i="11"/>
  <c r="J5350" i="11" s="1"/>
  <c r="G5351" i="11"/>
  <c r="J5351" i="11" s="1"/>
  <c r="G5352" i="11"/>
  <c r="J5352" i="11" s="1"/>
  <c r="G5353" i="11"/>
  <c r="J5353" i="11" s="1"/>
  <c r="G5354" i="11"/>
  <c r="J5354" i="11" s="1"/>
  <c r="G5355" i="11"/>
  <c r="J5355" i="11" s="1"/>
  <c r="G5356" i="11"/>
  <c r="J5356" i="11" s="1"/>
  <c r="G5357" i="11"/>
  <c r="J5357" i="11" s="1"/>
  <c r="G5358" i="11"/>
  <c r="J5358" i="11" s="1"/>
  <c r="G5359" i="11"/>
  <c r="J5359" i="11" s="1"/>
  <c r="G5360" i="11"/>
  <c r="J5360" i="11" s="1"/>
  <c r="G5361" i="11"/>
  <c r="J5361" i="11" s="1"/>
  <c r="G5362" i="11"/>
  <c r="J5362" i="11" s="1"/>
  <c r="G5363" i="11"/>
  <c r="J5363" i="11" s="1"/>
  <c r="G5364" i="11"/>
  <c r="J5364" i="11" s="1"/>
  <c r="G5365" i="11"/>
  <c r="J5365" i="11" s="1"/>
  <c r="G5366" i="11"/>
  <c r="J5366" i="11" s="1"/>
  <c r="G5367" i="11"/>
  <c r="J5367" i="11" s="1"/>
  <c r="G5368" i="11"/>
  <c r="J5368" i="11" s="1"/>
  <c r="G5369" i="11"/>
  <c r="J5369" i="11" s="1"/>
  <c r="G5370" i="11"/>
  <c r="J5370" i="11" s="1"/>
  <c r="G5371" i="11"/>
  <c r="J5371" i="11" s="1"/>
  <c r="G5372" i="11"/>
  <c r="J5372" i="11" s="1"/>
  <c r="G5373" i="11"/>
  <c r="J5373" i="11" s="1"/>
  <c r="G5374" i="11"/>
  <c r="J5374" i="11" s="1"/>
  <c r="G5375" i="11"/>
  <c r="J5375" i="11" s="1"/>
  <c r="G5376" i="11"/>
  <c r="J5376" i="11" s="1"/>
  <c r="G5377" i="11"/>
  <c r="J5377" i="11" s="1"/>
  <c r="G5378" i="11"/>
  <c r="J5378" i="11" s="1"/>
  <c r="G5379" i="11"/>
  <c r="J5379" i="11" s="1"/>
  <c r="G5380" i="11"/>
  <c r="J5380" i="11" s="1"/>
  <c r="G5381" i="11"/>
  <c r="J5381" i="11" s="1"/>
  <c r="G5382" i="11"/>
  <c r="J5382" i="11" s="1"/>
  <c r="G5383" i="11"/>
  <c r="J5383" i="11" s="1"/>
  <c r="G5384" i="11"/>
  <c r="J5384" i="11" s="1"/>
  <c r="G5385" i="11"/>
  <c r="J5385" i="11" s="1"/>
  <c r="G5386" i="11"/>
  <c r="J5386" i="11" s="1"/>
  <c r="G5387" i="11"/>
  <c r="J5387" i="11" s="1"/>
  <c r="G5388" i="11"/>
  <c r="J5388" i="11" s="1"/>
  <c r="G5389" i="11"/>
  <c r="J5389" i="11" s="1"/>
  <c r="G5390" i="11"/>
  <c r="J5390" i="11" s="1"/>
  <c r="G5391" i="11"/>
  <c r="J5391" i="11" s="1"/>
  <c r="G5392" i="11"/>
  <c r="J5392" i="11" s="1"/>
  <c r="G5393" i="11"/>
  <c r="J5393" i="11" s="1"/>
  <c r="G5394" i="11"/>
  <c r="J5394" i="11" s="1"/>
  <c r="G5395" i="11"/>
  <c r="J5395" i="11" s="1"/>
  <c r="G5396" i="11"/>
  <c r="J5396" i="11" s="1"/>
  <c r="G5397" i="11"/>
  <c r="J5397" i="11" s="1"/>
  <c r="G5398" i="11"/>
  <c r="J5398" i="11" s="1"/>
  <c r="G5399" i="11"/>
  <c r="J5399" i="11" s="1"/>
  <c r="G5400" i="11"/>
  <c r="J5400" i="11" s="1"/>
  <c r="G5401" i="11"/>
  <c r="J5401" i="11" s="1"/>
  <c r="G5402" i="11"/>
  <c r="J5402" i="11" s="1"/>
  <c r="G5403" i="11"/>
  <c r="J5403" i="11" s="1"/>
  <c r="G5404" i="11"/>
  <c r="J5404" i="11" s="1"/>
  <c r="G5405" i="11"/>
  <c r="J5405" i="11" s="1"/>
  <c r="G5406" i="11"/>
  <c r="J5406" i="11" s="1"/>
  <c r="G5407" i="11"/>
  <c r="J5407" i="11" s="1"/>
  <c r="G5408" i="11"/>
  <c r="J5408" i="11" s="1"/>
  <c r="G5409" i="11"/>
  <c r="J5409" i="11" s="1"/>
  <c r="G5410" i="11"/>
  <c r="J5410" i="11" s="1"/>
  <c r="G5411" i="11"/>
  <c r="J5411" i="11" s="1"/>
  <c r="G5412" i="11"/>
  <c r="J5412" i="11" s="1"/>
  <c r="G5413" i="11"/>
  <c r="J5413" i="11" s="1"/>
  <c r="G5414" i="11"/>
  <c r="J5414" i="11" s="1"/>
  <c r="G5415" i="11"/>
  <c r="J5415" i="11" s="1"/>
  <c r="G5416" i="11"/>
  <c r="J5416" i="11" s="1"/>
  <c r="G5417" i="11"/>
  <c r="J5417" i="11" s="1"/>
  <c r="G5418" i="11"/>
  <c r="J5418" i="11" s="1"/>
  <c r="G5419" i="11"/>
  <c r="J5419" i="11" s="1"/>
  <c r="G5420" i="11"/>
  <c r="J5420" i="11" s="1"/>
  <c r="G5421" i="11"/>
  <c r="J5421" i="11" s="1"/>
  <c r="G5422" i="11"/>
  <c r="J5422" i="11" s="1"/>
  <c r="G5423" i="11"/>
  <c r="J5423" i="11" s="1"/>
  <c r="G5424" i="11"/>
  <c r="J5424" i="11" s="1"/>
  <c r="G5425" i="11"/>
  <c r="J5425" i="11" s="1"/>
  <c r="G5426" i="11"/>
  <c r="J5426" i="11" s="1"/>
  <c r="G5427" i="11"/>
  <c r="J5427" i="11" s="1"/>
  <c r="G5428" i="11"/>
  <c r="J5428" i="11" s="1"/>
  <c r="G5429" i="11"/>
  <c r="J5429" i="11" s="1"/>
  <c r="G5430" i="11"/>
  <c r="J5430" i="11" s="1"/>
  <c r="G5431" i="11"/>
  <c r="J5431" i="11" s="1"/>
  <c r="G5432" i="11"/>
  <c r="J5432" i="11" s="1"/>
  <c r="G5433" i="11"/>
  <c r="J5433" i="11" s="1"/>
  <c r="G5434" i="11"/>
  <c r="J5434" i="11" s="1"/>
  <c r="G5435" i="11"/>
  <c r="J5435" i="11" s="1"/>
  <c r="G5436" i="11"/>
  <c r="J5436" i="11" s="1"/>
  <c r="G5437" i="11"/>
  <c r="J5437" i="11" s="1"/>
  <c r="G5438" i="11"/>
  <c r="J5438" i="11" s="1"/>
  <c r="G5439" i="11"/>
  <c r="J5439" i="11" s="1"/>
  <c r="G5440" i="11"/>
  <c r="J5440" i="11" s="1"/>
  <c r="G5441" i="11"/>
  <c r="J5441" i="11" s="1"/>
  <c r="G5442" i="11"/>
  <c r="G5443" i="11"/>
  <c r="G5444" i="11"/>
  <c r="G5445" i="11"/>
  <c r="G5446" i="11"/>
  <c r="G5447" i="11"/>
  <c r="G5448" i="11"/>
  <c r="G5449" i="11"/>
  <c r="G5450" i="11"/>
  <c r="G5451" i="11"/>
  <c r="G5452" i="11"/>
  <c r="G5453" i="11"/>
  <c r="G5454" i="11"/>
  <c r="G5455" i="11"/>
  <c r="G5456" i="11"/>
  <c r="G5457" i="11"/>
  <c r="G5458" i="11"/>
  <c r="G5459" i="11"/>
  <c r="G5460" i="11"/>
  <c r="G5461" i="11"/>
  <c r="G5462" i="11"/>
  <c r="G5463" i="11"/>
  <c r="G5464" i="11"/>
  <c r="G5465" i="11"/>
  <c r="G5466" i="11"/>
  <c r="G5467" i="11"/>
  <c r="G5468" i="11"/>
  <c r="G5469" i="11"/>
  <c r="G5470" i="11"/>
  <c r="G5471" i="11"/>
  <c r="G5472" i="11"/>
  <c r="G5473" i="11"/>
  <c r="G5474" i="11"/>
  <c r="G5475" i="11"/>
  <c r="G5476" i="11"/>
  <c r="G5477" i="11"/>
  <c r="G5478" i="11"/>
  <c r="G5479" i="11"/>
  <c r="G5480" i="11"/>
  <c r="G5481" i="11"/>
  <c r="G5482" i="11"/>
  <c r="J5482" i="11" s="1"/>
  <c r="G5483" i="11"/>
  <c r="J5483" i="11" s="1"/>
  <c r="G5484" i="11"/>
  <c r="J5484" i="11" s="1"/>
  <c r="G5485" i="11"/>
  <c r="J5485" i="11" s="1"/>
  <c r="G5486" i="11"/>
  <c r="J5486" i="11" s="1"/>
  <c r="G5487" i="11"/>
  <c r="J5487" i="11" s="1"/>
  <c r="G5488" i="11"/>
  <c r="J5488" i="11" s="1"/>
  <c r="G5489" i="11"/>
  <c r="J5489" i="11" s="1"/>
  <c r="G5490" i="11"/>
  <c r="J5490" i="11" s="1"/>
  <c r="G5491" i="11"/>
  <c r="J5491" i="11" s="1"/>
  <c r="G5492" i="11"/>
  <c r="J5492" i="11" s="1"/>
  <c r="G5493" i="11"/>
  <c r="J5493" i="11" s="1"/>
  <c r="G5494" i="11"/>
  <c r="J5494" i="11" s="1"/>
  <c r="G5495" i="11"/>
  <c r="J5495" i="11" s="1"/>
  <c r="G5496" i="11"/>
  <c r="J5496" i="11" s="1"/>
  <c r="G5497" i="11"/>
  <c r="J5497" i="11" s="1"/>
  <c r="G5498" i="11"/>
  <c r="J5498" i="11" s="1"/>
  <c r="G5499" i="11"/>
  <c r="J5499" i="11" s="1"/>
  <c r="G5500" i="11"/>
  <c r="J5500" i="11" s="1"/>
  <c r="G5501" i="11"/>
  <c r="J5501" i="11" s="1"/>
  <c r="G5502" i="11"/>
  <c r="J5502" i="11" s="1"/>
  <c r="G5503" i="11"/>
  <c r="J5503" i="11" s="1"/>
  <c r="G5504" i="11"/>
  <c r="J5504" i="11" s="1"/>
  <c r="G5505" i="11"/>
  <c r="J5505" i="11" s="1"/>
  <c r="G5506" i="11"/>
  <c r="J5506" i="11" s="1"/>
  <c r="G5507" i="11"/>
  <c r="J5507" i="11" s="1"/>
  <c r="G5508" i="11"/>
  <c r="J5508" i="11" s="1"/>
  <c r="G5509" i="11"/>
  <c r="J5509" i="11" s="1"/>
  <c r="G5510" i="11"/>
  <c r="J5510" i="11" s="1"/>
  <c r="G5511" i="11"/>
  <c r="J5511" i="11" s="1"/>
  <c r="G5512" i="11"/>
  <c r="J5512" i="11" s="1"/>
  <c r="G5513" i="11"/>
  <c r="J5513" i="11" s="1"/>
  <c r="G5514" i="11"/>
  <c r="J5514" i="11" s="1"/>
  <c r="G5515" i="11"/>
  <c r="J5515" i="11" s="1"/>
  <c r="G5516" i="11"/>
  <c r="J5516" i="11" s="1"/>
  <c r="G5517" i="11"/>
  <c r="J5517" i="11" s="1"/>
  <c r="G5518" i="11"/>
  <c r="J5518" i="11" s="1"/>
  <c r="G5519" i="11"/>
  <c r="J5519" i="11" s="1"/>
  <c r="G5520" i="11"/>
  <c r="J5520" i="11" s="1"/>
  <c r="G5521" i="11"/>
  <c r="J5521" i="11" s="1"/>
  <c r="G5522" i="11"/>
  <c r="J5522" i="11" s="1"/>
  <c r="G5523" i="11"/>
  <c r="J5523" i="11" s="1"/>
  <c r="G5524" i="11"/>
  <c r="J5524" i="11" s="1"/>
  <c r="G5525" i="11"/>
  <c r="J5525" i="11" s="1"/>
  <c r="G5526" i="11"/>
  <c r="J5526" i="11" s="1"/>
  <c r="G5527" i="11"/>
  <c r="J5527" i="11" s="1"/>
  <c r="G5528" i="11"/>
  <c r="J5528" i="11" s="1"/>
  <c r="G5529" i="11"/>
  <c r="J5529" i="11" s="1"/>
  <c r="G5530" i="11"/>
  <c r="J5530" i="11" s="1"/>
  <c r="G5531" i="11"/>
  <c r="J5531" i="11" s="1"/>
  <c r="G5532" i="11"/>
  <c r="J5532" i="11" s="1"/>
  <c r="G5533" i="11"/>
  <c r="J5533" i="11" s="1"/>
  <c r="G5534" i="11"/>
  <c r="J5534" i="11" s="1"/>
  <c r="G5535" i="11"/>
  <c r="J5535" i="11" s="1"/>
  <c r="G5536" i="11"/>
  <c r="J5536" i="11" s="1"/>
  <c r="G5537" i="11"/>
  <c r="J5537" i="11" s="1"/>
  <c r="G5538" i="11"/>
  <c r="J5538" i="11" s="1"/>
  <c r="G5539" i="11"/>
  <c r="J5539" i="11" s="1"/>
  <c r="G5540" i="11"/>
  <c r="J5540" i="11" s="1"/>
  <c r="G5541" i="11"/>
  <c r="J5541" i="11" s="1"/>
  <c r="G5542" i="11"/>
  <c r="J5542" i="11" s="1"/>
  <c r="G5543" i="11"/>
  <c r="J5543" i="11" s="1"/>
  <c r="G5544" i="11"/>
  <c r="J5544" i="11" s="1"/>
  <c r="G5545" i="11"/>
  <c r="J5545" i="11" s="1"/>
  <c r="G5546" i="11"/>
  <c r="J5546" i="11" s="1"/>
  <c r="G5547" i="11"/>
  <c r="J5547" i="11" s="1"/>
  <c r="G5548" i="11"/>
  <c r="J5548" i="11" s="1"/>
  <c r="G5549" i="11"/>
  <c r="J5549" i="11" s="1"/>
  <c r="G5550" i="11"/>
  <c r="J5550" i="11" s="1"/>
  <c r="G5551" i="11"/>
  <c r="J5551" i="11" s="1"/>
  <c r="G5552" i="11"/>
  <c r="J5552" i="11" s="1"/>
  <c r="G5553" i="11"/>
  <c r="J5553" i="11" s="1"/>
  <c r="G5554" i="11"/>
  <c r="J5554" i="11" s="1"/>
  <c r="G5555" i="11"/>
  <c r="J5555" i="11" s="1"/>
  <c r="G5556" i="11"/>
  <c r="J5556" i="11" s="1"/>
  <c r="G5557" i="11"/>
  <c r="J5557" i="11" s="1"/>
  <c r="G5558" i="11"/>
  <c r="J5558" i="11" s="1"/>
  <c r="G5559" i="11"/>
  <c r="J5559" i="11" s="1"/>
  <c r="G5560" i="11"/>
  <c r="J5560" i="11" s="1"/>
  <c r="G5561" i="11"/>
  <c r="J5561" i="11" s="1"/>
  <c r="G5562" i="11"/>
  <c r="G5563" i="11"/>
  <c r="G5564" i="11"/>
  <c r="G5565" i="11"/>
  <c r="G5566" i="11"/>
  <c r="G5567" i="11"/>
  <c r="G5568" i="11"/>
  <c r="G5569" i="11"/>
  <c r="G5570" i="11"/>
  <c r="G5571" i="11"/>
  <c r="G5572" i="11"/>
  <c r="G5573" i="11"/>
  <c r="G5574" i="11"/>
  <c r="G5575" i="11"/>
  <c r="G5576" i="11"/>
  <c r="G5577" i="11"/>
  <c r="G5578" i="11"/>
  <c r="G5579" i="11"/>
  <c r="G5580" i="11"/>
  <c r="G5581" i="11"/>
  <c r="G5582" i="11"/>
  <c r="G5583" i="11"/>
  <c r="G5584" i="11"/>
  <c r="G5585" i="11"/>
  <c r="G5586" i="11"/>
  <c r="G5587" i="11"/>
  <c r="G5588" i="11"/>
  <c r="G5589" i="11"/>
  <c r="G5590" i="11"/>
  <c r="G5591" i="11"/>
  <c r="G5592" i="11"/>
  <c r="G5593" i="11"/>
  <c r="G5594" i="11"/>
  <c r="G5595" i="11"/>
  <c r="G5596" i="11"/>
  <c r="G5597" i="11"/>
  <c r="G5598" i="11"/>
  <c r="G5599" i="11"/>
  <c r="G5600" i="11"/>
  <c r="G5601" i="11"/>
  <c r="G5602" i="11"/>
  <c r="J5602" i="11" s="1"/>
  <c r="G5603" i="11"/>
  <c r="J5603" i="11" s="1"/>
  <c r="G5604" i="11"/>
  <c r="J5604" i="11" s="1"/>
  <c r="G5605" i="11"/>
  <c r="J5605" i="11" s="1"/>
  <c r="G5606" i="11"/>
  <c r="J5606" i="11" s="1"/>
  <c r="G5607" i="11"/>
  <c r="J5607" i="11" s="1"/>
  <c r="G5608" i="11"/>
  <c r="J5608" i="11" s="1"/>
  <c r="G5609" i="11"/>
  <c r="J5609" i="11" s="1"/>
  <c r="G5610" i="11"/>
  <c r="J5610" i="11" s="1"/>
  <c r="G5611" i="11"/>
  <c r="J5611" i="11" s="1"/>
  <c r="G5612" i="11"/>
  <c r="J5612" i="11" s="1"/>
  <c r="G5613" i="11"/>
  <c r="J5613" i="11" s="1"/>
  <c r="G5614" i="11"/>
  <c r="J5614" i="11" s="1"/>
  <c r="G5615" i="11"/>
  <c r="J5615" i="11" s="1"/>
  <c r="G5616" i="11"/>
  <c r="J5616" i="11" s="1"/>
  <c r="G5617" i="11"/>
  <c r="J5617" i="11" s="1"/>
  <c r="G5618" i="11"/>
  <c r="J5618" i="11" s="1"/>
  <c r="G5619" i="11"/>
  <c r="J5619" i="11" s="1"/>
  <c r="G5620" i="11"/>
  <c r="J5620" i="11" s="1"/>
  <c r="G5621" i="11"/>
  <c r="J5621" i="11" s="1"/>
  <c r="G5622" i="11"/>
  <c r="J5622" i="11" s="1"/>
  <c r="G5623" i="11"/>
  <c r="J5623" i="11" s="1"/>
  <c r="G5624" i="11"/>
  <c r="J5624" i="11" s="1"/>
  <c r="G5625" i="11"/>
  <c r="J5625" i="11" s="1"/>
  <c r="G5626" i="11"/>
  <c r="J5626" i="11" s="1"/>
  <c r="G5627" i="11"/>
  <c r="J5627" i="11" s="1"/>
  <c r="G5628" i="11"/>
  <c r="J5628" i="11" s="1"/>
  <c r="G5629" i="11"/>
  <c r="J5629" i="11" s="1"/>
  <c r="G5630" i="11"/>
  <c r="J5630" i="11" s="1"/>
  <c r="G5631" i="11"/>
  <c r="J5631" i="11" s="1"/>
  <c r="G5632" i="11"/>
  <c r="J5632" i="11" s="1"/>
  <c r="G5633" i="11"/>
  <c r="J5633" i="11" s="1"/>
  <c r="G5634" i="11"/>
  <c r="J5634" i="11" s="1"/>
  <c r="G5635" i="11"/>
  <c r="J5635" i="11" s="1"/>
  <c r="G5636" i="11"/>
  <c r="J5636" i="11" s="1"/>
  <c r="G5637" i="11"/>
  <c r="J5637" i="11" s="1"/>
  <c r="G5638" i="11"/>
  <c r="J5638" i="11" s="1"/>
  <c r="G5639" i="11"/>
  <c r="J5639" i="11" s="1"/>
  <c r="G5640" i="11"/>
  <c r="J5640" i="11" s="1"/>
  <c r="G5641" i="11"/>
  <c r="J5641" i="11" s="1"/>
  <c r="G5642" i="11"/>
  <c r="J5642" i="11" s="1"/>
  <c r="G5643" i="11"/>
  <c r="J5643" i="11" s="1"/>
  <c r="G5644" i="11"/>
  <c r="J5644" i="11" s="1"/>
  <c r="G5645" i="11"/>
  <c r="J5645" i="11" s="1"/>
  <c r="G5646" i="11"/>
  <c r="J5646" i="11" s="1"/>
  <c r="G5647" i="11"/>
  <c r="J5647" i="11" s="1"/>
  <c r="G5648" i="11"/>
  <c r="J5648" i="11" s="1"/>
  <c r="G5649" i="11"/>
  <c r="J5649" i="11" s="1"/>
  <c r="G5650" i="11"/>
  <c r="J5650" i="11" s="1"/>
  <c r="G5651" i="11"/>
  <c r="J5651" i="11" s="1"/>
  <c r="G5652" i="11"/>
  <c r="J5652" i="11" s="1"/>
  <c r="G5653" i="11"/>
  <c r="J5653" i="11" s="1"/>
  <c r="G5654" i="11"/>
  <c r="J5654" i="11" s="1"/>
  <c r="G5655" i="11"/>
  <c r="J5655" i="11" s="1"/>
  <c r="G5656" i="11"/>
  <c r="J5656" i="11" s="1"/>
  <c r="G5657" i="11"/>
  <c r="J5657" i="11" s="1"/>
  <c r="G5658" i="11"/>
  <c r="J5658" i="11" s="1"/>
  <c r="G5659" i="11"/>
  <c r="J5659" i="11" s="1"/>
  <c r="G5660" i="11"/>
  <c r="J5660" i="11" s="1"/>
  <c r="G5661" i="11"/>
  <c r="J5661" i="11" s="1"/>
  <c r="G5662" i="11"/>
  <c r="J5662" i="11" s="1"/>
  <c r="G5663" i="11"/>
  <c r="J5663" i="11" s="1"/>
  <c r="G5664" i="11"/>
  <c r="J5664" i="11" s="1"/>
  <c r="G5665" i="11"/>
  <c r="J5665" i="11" s="1"/>
  <c r="G5666" i="11"/>
  <c r="J5666" i="11" s="1"/>
  <c r="G5667" i="11"/>
  <c r="J5667" i="11" s="1"/>
  <c r="G5668" i="11"/>
  <c r="J5668" i="11" s="1"/>
  <c r="G5669" i="11"/>
  <c r="J5669" i="11" s="1"/>
  <c r="G5670" i="11"/>
  <c r="J5670" i="11" s="1"/>
  <c r="G5671" i="11"/>
  <c r="J5671" i="11" s="1"/>
  <c r="G5672" i="11"/>
  <c r="J5672" i="11" s="1"/>
  <c r="G5673" i="11"/>
  <c r="J5673" i="11" s="1"/>
  <c r="G5674" i="11"/>
  <c r="J5674" i="11" s="1"/>
  <c r="G5675" i="11"/>
  <c r="J5675" i="11" s="1"/>
  <c r="G5676" i="11"/>
  <c r="J5676" i="11" s="1"/>
  <c r="G5677" i="11"/>
  <c r="J5677" i="11" s="1"/>
  <c r="G5678" i="11"/>
  <c r="J5678" i="11" s="1"/>
  <c r="G5679" i="11"/>
  <c r="J5679" i="11" s="1"/>
  <c r="G5680" i="11"/>
  <c r="J5680" i="11" s="1"/>
  <c r="G5681" i="11"/>
  <c r="J5681" i="11" s="1"/>
  <c r="G5682" i="11"/>
  <c r="G5683" i="11"/>
  <c r="G5684" i="11"/>
  <c r="G5685" i="11"/>
  <c r="G5686" i="11"/>
  <c r="G5687" i="11"/>
  <c r="G5688" i="11"/>
  <c r="G5689" i="11"/>
  <c r="G5690" i="11"/>
  <c r="G5691" i="11"/>
  <c r="G5692" i="11"/>
  <c r="G5693" i="11"/>
  <c r="G5694" i="11"/>
  <c r="G5695" i="11"/>
  <c r="G5696" i="11"/>
  <c r="G5697" i="11"/>
  <c r="G5698" i="11"/>
  <c r="G5699" i="11"/>
  <c r="G5700" i="11"/>
  <c r="G5701" i="11"/>
  <c r="G5702" i="11"/>
  <c r="G5703" i="11"/>
  <c r="G5704" i="11"/>
  <c r="G5705" i="11"/>
  <c r="G5706" i="11"/>
  <c r="G5707" i="11"/>
  <c r="G5708" i="11"/>
  <c r="G5709" i="11"/>
  <c r="G5710" i="11"/>
  <c r="G5711" i="11"/>
  <c r="G5712" i="11"/>
  <c r="G5713" i="11"/>
  <c r="G5714" i="11"/>
  <c r="G5715" i="11"/>
  <c r="G5716" i="11"/>
  <c r="G5717" i="11"/>
  <c r="G5718" i="11"/>
  <c r="G5719" i="11"/>
  <c r="G5720" i="11"/>
  <c r="G5721" i="11"/>
  <c r="G5722" i="11"/>
  <c r="J5722" i="11" s="1"/>
  <c r="G5723" i="11"/>
  <c r="J5723" i="11" s="1"/>
  <c r="G5724" i="11"/>
  <c r="J5724" i="11" s="1"/>
  <c r="G5725" i="11"/>
  <c r="J5725" i="11" s="1"/>
  <c r="G5726" i="11"/>
  <c r="J5726" i="11" s="1"/>
  <c r="G5727" i="11"/>
  <c r="J5727" i="11" s="1"/>
  <c r="G5728" i="11"/>
  <c r="J5728" i="11" s="1"/>
  <c r="G5729" i="11"/>
  <c r="J5729" i="11" s="1"/>
  <c r="G5730" i="11"/>
  <c r="J5730" i="11" s="1"/>
  <c r="G5731" i="11"/>
  <c r="J5731" i="11" s="1"/>
  <c r="G5732" i="11"/>
  <c r="J5732" i="11" s="1"/>
  <c r="G5733" i="11"/>
  <c r="J5733" i="11" s="1"/>
  <c r="G5734" i="11"/>
  <c r="J5734" i="11" s="1"/>
  <c r="G5735" i="11"/>
  <c r="J5735" i="11" s="1"/>
  <c r="G5736" i="11"/>
  <c r="J5736" i="11" s="1"/>
  <c r="G5737" i="11"/>
  <c r="J5737" i="11" s="1"/>
  <c r="G5738" i="11"/>
  <c r="J5738" i="11" s="1"/>
  <c r="G5739" i="11"/>
  <c r="J5739" i="11" s="1"/>
  <c r="G5740" i="11"/>
  <c r="J5740" i="11" s="1"/>
  <c r="G5741" i="11"/>
  <c r="J5741" i="11" s="1"/>
  <c r="G5742" i="11"/>
  <c r="J5742" i="11" s="1"/>
  <c r="G5743" i="11"/>
  <c r="J5743" i="11" s="1"/>
  <c r="G5744" i="11"/>
  <c r="J5744" i="11" s="1"/>
  <c r="G5745" i="11"/>
  <c r="J5745" i="11" s="1"/>
  <c r="G5746" i="11"/>
  <c r="J5746" i="11" s="1"/>
  <c r="G5747" i="11"/>
  <c r="J5747" i="11" s="1"/>
  <c r="G5748" i="11"/>
  <c r="J5748" i="11" s="1"/>
  <c r="G5749" i="11"/>
  <c r="J5749" i="11" s="1"/>
  <c r="G5750" i="11"/>
  <c r="J5750" i="11" s="1"/>
  <c r="G5751" i="11"/>
  <c r="J5751" i="11" s="1"/>
  <c r="G5752" i="11"/>
  <c r="J5752" i="11" s="1"/>
  <c r="G5753" i="11"/>
  <c r="J5753" i="11" s="1"/>
  <c r="G5754" i="11"/>
  <c r="J5754" i="11" s="1"/>
  <c r="G5755" i="11"/>
  <c r="J5755" i="11" s="1"/>
  <c r="G5756" i="11"/>
  <c r="J5756" i="11" s="1"/>
  <c r="G5757" i="11"/>
  <c r="J5757" i="11" s="1"/>
  <c r="G5758" i="11"/>
  <c r="J5758" i="11" s="1"/>
  <c r="G5759" i="11"/>
  <c r="J5759" i="11" s="1"/>
  <c r="G5760" i="11"/>
  <c r="J5760" i="11" s="1"/>
  <c r="G5761" i="11"/>
  <c r="J5761" i="11" s="1"/>
  <c r="G5762" i="11"/>
  <c r="J5762" i="11" s="1"/>
  <c r="G5763" i="11"/>
  <c r="J5763" i="11" s="1"/>
  <c r="G5764" i="11"/>
  <c r="J5764" i="11" s="1"/>
  <c r="G5765" i="11"/>
  <c r="J5765" i="11" s="1"/>
  <c r="G5766" i="11"/>
  <c r="J5766" i="11" s="1"/>
  <c r="G5767" i="11"/>
  <c r="J5767" i="11" s="1"/>
  <c r="G5768" i="11"/>
  <c r="J5768" i="11" s="1"/>
  <c r="G5769" i="11"/>
  <c r="J5769" i="11" s="1"/>
  <c r="G5770" i="11"/>
  <c r="J5770" i="11" s="1"/>
  <c r="G5771" i="11"/>
  <c r="J5771" i="11" s="1"/>
  <c r="G5772" i="11"/>
  <c r="J5772" i="11" s="1"/>
  <c r="G5773" i="11"/>
  <c r="J5773" i="11" s="1"/>
  <c r="G5774" i="11"/>
  <c r="J5774" i="11" s="1"/>
  <c r="G5775" i="11"/>
  <c r="J5775" i="11" s="1"/>
  <c r="G5776" i="11"/>
  <c r="J5776" i="11" s="1"/>
  <c r="G5777" i="11"/>
  <c r="J5777" i="11" s="1"/>
  <c r="G5778" i="11"/>
  <c r="J5778" i="11" s="1"/>
  <c r="G5779" i="11"/>
  <c r="J5779" i="11" s="1"/>
  <c r="G5780" i="11"/>
  <c r="J5780" i="11" s="1"/>
  <c r="G5781" i="11"/>
  <c r="J5781" i="11" s="1"/>
  <c r="G5782" i="11"/>
  <c r="J5782" i="11" s="1"/>
  <c r="G5783" i="11"/>
  <c r="J5783" i="11" s="1"/>
  <c r="G5784" i="11"/>
  <c r="J5784" i="11" s="1"/>
  <c r="G5785" i="11"/>
  <c r="J5785" i="11" s="1"/>
  <c r="G5786" i="11"/>
  <c r="J5786" i="11" s="1"/>
  <c r="G5787" i="11"/>
  <c r="J5787" i="11" s="1"/>
  <c r="G5788" i="11"/>
  <c r="J5788" i="11" s="1"/>
  <c r="G5789" i="11"/>
  <c r="J5789" i="11" s="1"/>
  <c r="G5790" i="11"/>
  <c r="J5790" i="11" s="1"/>
  <c r="G5791" i="11"/>
  <c r="J5791" i="11" s="1"/>
  <c r="G5792" i="11"/>
  <c r="J5792" i="11" s="1"/>
  <c r="G5793" i="11"/>
  <c r="J5793" i="11" s="1"/>
  <c r="G5794" i="11"/>
  <c r="J5794" i="11" s="1"/>
  <c r="G5795" i="11"/>
  <c r="J5795" i="11" s="1"/>
  <c r="G5796" i="11"/>
  <c r="J5796" i="11" s="1"/>
  <c r="G5797" i="11"/>
  <c r="J5797" i="11" s="1"/>
  <c r="G5798" i="11"/>
  <c r="J5798" i="11" s="1"/>
  <c r="G5799" i="11"/>
  <c r="J5799" i="11" s="1"/>
  <c r="G5800" i="11"/>
  <c r="J5800" i="11" s="1"/>
  <c r="G5801" i="11"/>
  <c r="J5801" i="11" s="1"/>
  <c r="G5802" i="11"/>
  <c r="G5803" i="11"/>
  <c r="G5804" i="11"/>
  <c r="G5805" i="11"/>
  <c r="G5806" i="11"/>
  <c r="G5807" i="11"/>
  <c r="G5808" i="11"/>
  <c r="G5809" i="11"/>
  <c r="G5810" i="11"/>
  <c r="G5811" i="11"/>
  <c r="G5812" i="11"/>
  <c r="G5813" i="11"/>
  <c r="G5814" i="11"/>
  <c r="G5815" i="11"/>
  <c r="G5816" i="11"/>
  <c r="G5817" i="11"/>
  <c r="G5818" i="11"/>
  <c r="G5819" i="11"/>
  <c r="G5820" i="11"/>
  <c r="G5821" i="11"/>
  <c r="G5822" i="11"/>
  <c r="G5823" i="11"/>
  <c r="G5824" i="11"/>
  <c r="G5825" i="11"/>
  <c r="G5826" i="11"/>
  <c r="G5827" i="11"/>
  <c r="G5828" i="11"/>
  <c r="G5829" i="11"/>
  <c r="G5830" i="11"/>
  <c r="G5831" i="11"/>
  <c r="G5832" i="11"/>
  <c r="G5833" i="11"/>
  <c r="G5834" i="11"/>
  <c r="G5835" i="11"/>
  <c r="G5836" i="11"/>
  <c r="G5837" i="11"/>
  <c r="G5838" i="11"/>
  <c r="G5839" i="11"/>
  <c r="G5840" i="11"/>
  <c r="G5841" i="11"/>
  <c r="G5842" i="11"/>
  <c r="G5843" i="11"/>
  <c r="G5844" i="11"/>
  <c r="G5845" i="11"/>
  <c r="G5846" i="11"/>
  <c r="G5847" i="11"/>
  <c r="G5848" i="11"/>
  <c r="G5849" i="11"/>
  <c r="G5850" i="11"/>
  <c r="G5851" i="11"/>
  <c r="G5852" i="11"/>
  <c r="G5853" i="11"/>
  <c r="G5854" i="11"/>
  <c r="G5855" i="11"/>
  <c r="G5856" i="11"/>
  <c r="G5857" i="11"/>
  <c r="G5858" i="11"/>
  <c r="G5859" i="11"/>
  <c r="G5860" i="11"/>
  <c r="G5861" i="11"/>
  <c r="G5862" i="11"/>
  <c r="G5863" i="11"/>
  <c r="G5864" i="11"/>
  <c r="G5865" i="11"/>
  <c r="G5866" i="11"/>
  <c r="G5867" i="11"/>
  <c r="G5868" i="11"/>
  <c r="G5869" i="11"/>
  <c r="G5870" i="11"/>
  <c r="G5871" i="11"/>
  <c r="G5872" i="11"/>
  <c r="G5873" i="11"/>
  <c r="G5874" i="11"/>
  <c r="G5875" i="11"/>
  <c r="G5876" i="11"/>
  <c r="G5877" i="11"/>
  <c r="G5878" i="11"/>
  <c r="G5879" i="11"/>
  <c r="G5880" i="11"/>
  <c r="G5881" i="11"/>
  <c r="G5882" i="11"/>
  <c r="G5883" i="11"/>
  <c r="G5884" i="11"/>
  <c r="G5885" i="11"/>
  <c r="G5886" i="11"/>
  <c r="G5887" i="11"/>
  <c r="G5888" i="11"/>
  <c r="G5889" i="11"/>
  <c r="G5890" i="11"/>
  <c r="G5891" i="11"/>
  <c r="G5892" i="11"/>
  <c r="G5893" i="11"/>
  <c r="G5894" i="11"/>
  <c r="G5895" i="11"/>
  <c r="G5896" i="11"/>
  <c r="G5897" i="11"/>
  <c r="G5898" i="11"/>
  <c r="G5899" i="11"/>
  <c r="G5900" i="11"/>
  <c r="G5901" i="11"/>
  <c r="G5902" i="11"/>
  <c r="G5903" i="11"/>
  <c r="G5904" i="11"/>
  <c r="G5905" i="11"/>
  <c r="G5906" i="11"/>
  <c r="G5907" i="11"/>
  <c r="G5908" i="11"/>
  <c r="G5909" i="11"/>
  <c r="G5910" i="11"/>
  <c r="G5911" i="11"/>
  <c r="G5912" i="11"/>
  <c r="G5913" i="11"/>
  <c r="G5914" i="11"/>
  <c r="G5915" i="11"/>
  <c r="G5916" i="11"/>
  <c r="G5917" i="11"/>
  <c r="G5918" i="11"/>
  <c r="G5919" i="11"/>
  <c r="G5920" i="11"/>
  <c r="G5921" i="11"/>
  <c r="G5922" i="11"/>
  <c r="G5923" i="11"/>
  <c r="G5924" i="11"/>
  <c r="G5925" i="11"/>
  <c r="G5926" i="11"/>
  <c r="G5927" i="11"/>
  <c r="G5928" i="11"/>
  <c r="G5929" i="11"/>
  <c r="G5930" i="11"/>
  <c r="G5931" i="11"/>
  <c r="G5932" i="11"/>
  <c r="G5933" i="11"/>
  <c r="G5934" i="11"/>
  <c r="G5935" i="11"/>
  <c r="G5936" i="11"/>
  <c r="G5937" i="11"/>
  <c r="G5938" i="11"/>
  <c r="G5939" i="11"/>
  <c r="G5940" i="11"/>
  <c r="G5941" i="11"/>
  <c r="G5942" i="11"/>
  <c r="G5943" i="11"/>
  <c r="G5944" i="11"/>
  <c r="G5945" i="11"/>
  <c r="G5946" i="11"/>
  <c r="G5947" i="11"/>
  <c r="G5948" i="11"/>
  <c r="G5949" i="11"/>
  <c r="G5950" i="11"/>
  <c r="G5951" i="11"/>
  <c r="G5952" i="11"/>
  <c r="G5953" i="11"/>
  <c r="G5954" i="11"/>
  <c r="G5955" i="11"/>
  <c r="G5956" i="11"/>
  <c r="G5957" i="11"/>
  <c r="G5958" i="11"/>
  <c r="G5959" i="11"/>
  <c r="G5960" i="11"/>
  <c r="G5961" i="11"/>
  <c r="G5962" i="11"/>
  <c r="J5962" i="11" s="1"/>
  <c r="G5963" i="11"/>
  <c r="J5963" i="11" s="1"/>
  <c r="G5964" i="11"/>
  <c r="J5964" i="11" s="1"/>
  <c r="G5965" i="11"/>
  <c r="J5965" i="11" s="1"/>
  <c r="G5966" i="11"/>
  <c r="J5966" i="11" s="1"/>
  <c r="G5967" i="11"/>
  <c r="J5967" i="11" s="1"/>
  <c r="G5968" i="11"/>
  <c r="J5968" i="11" s="1"/>
  <c r="G5969" i="11"/>
  <c r="J5969" i="11" s="1"/>
  <c r="G5970" i="11"/>
  <c r="J5970" i="11" s="1"/>
  <c r="G5971" i="11"/>
  <c r="J5971" i="11" s="1"/>
  <c r="G5972" i="11"/>
  <c r="J5972" i="11" s="1"/>
  <c r="G5973" i="11"/>
  <c r="J5973" i="11" s="1"/>
  <c r="G5974" i="11"/>
  <c r="J5974" i="11" s="1"/>
  <c r="G5975" i="11"/>
  <c r="J5975" i="11" s="1"/>
  <c r="G5976" i="11"/>
  <c r="J5976" i="11" s="1"/>
  <c r="G5977" i="11"/>
  <c r="J5977" i="11" s="1"/>
  <c r="G5978" i="11"/>
  <c r="J5978" i="11" s="1"/>
  <c r="G5979" i="11"/>
  <c r="J5979" i="11" s="1"/>
  <c r="G5980" i="11"/>
  <c r="J5980" i="11" s="1"/>
  <c r="G5981" i="11"/>
  <c r="J5981" i="11" s="1"/>
  <c r="G5982" i="11"/>
  <c r="J5982" i="11" s="1"/>
  <c r="G5983" i="11"/>
  <c r="J5983" i="11" s="1"/>
  <c r="G5984" i="11"/>
  <c r="J5984" i="11" s="1"/>
  <c r="G5985" i="11"/>
  <c r="J5985" i="11" s="1"/>
  <c r="G5986" i="11"/>
  <c r="J5986" i="11" s="1"/>
  <c r="G5987" i="11"/>
  <c r="J5987" i="11" s="1"/>
  <c r="G5988" i="11"/>
  <c r="J5988" i="11" s="1"/>
  <c r="G5989" i="11"/>
  <c r="J5989" i="11" s="1"/>
  <c r="G5990" i="11"/>
  <c r="J5990" i="11" s="1"/>
  <c r="G5991" i="11"/>
  <c r="J5991" i="11" s="1"/>
  <c r="G5992" i="11"/>
  <c r="J5992" i="11" s="1"/>
  <c r="G5993" i="11"/>
  <c r="J5993" i="11" s="1"/>
  <c r="G5994" i="11"/>
  <c r="J5994" i="11" s="1"/>
  <c r="G5995" i="11"/>
  <c r="J5995" i="11" s="1"/>
  <c r="G5996" i="11"/>
  <c r="J5996" i="11" s="1"/>
  <c r="G5997" i="11"/>
  <c r="J5997" i="11" s="1"/>
  <c r="G5998" i="11"/>
  <c r="J5998" i="11" s="1"/>
  <c r="G5999" i="11"/>
  <c r="J5999" i="11" s="1"/>
  <c r="G6000" i="11"/>
  <c r="J6000" i="11" s="1"/>
  <c r="G6001" i="11"/>
  <c r="J6001" i="11" s="1"/>
  <c r="G6002" i="11"/>
  <c r="J6002" i="11" s="1"/>
  <c r="G6003" i="11"/>
  <c r="J6003" i="11" s="1"/>
  <c r="G6004" i="11"/>
  <c r="J6004" i="11" s="1"/>
  <c r="G6005" i="11"/>
  <c r="J6005" i="11" s="1"/>
  <c r="G6006" i="11"/>
  <c r="J6006" i="11" s="1"/>
  <c r="G6007" i="11"/>
  <c r="J6007" i="11" s="1"/>
  <c r="G6008" i="11"/>
  <c r="J6008" i="11" s="1"/>
  <c r="G6009" i="11"/>
  <c r="J6009" i="11" s="1"/>
  <c r="G6010" i="11"/>
  <c r="J6010" i="11" s="1"/>
  <c r="G6011" i="11"/>
  <c r="J6011" i="11" s="1"/>
  <c r="G6012" i="11"/>
  <c r="J6012" i="11" s="1"/>
  <c r="G6013" i="11"/>
  <c r="J6013" i="11" s="1"/>
  <c r="G6014" i="11"/>
  <c r="J6014" i="11" s="1"/>
  <c r="G6015" i="11"/>
  <c r="J6015" i="11" s="1"/>
  <c r="G6016" i="11"/>
  <c r="J6016" i="11" s="1"/>
  <c r="G6017" i="11"/>
  <c r="J6017" i="11" s="1"/>
  <c r="G6018" i="11"/>
  <c r="J6018" i="11" s="1"/>
  <c r="G6019" i="11"/>
  <c r="J6019" i="11" s="1"/>
  <c r="G6020" i="11"/>
  <c r="J6020" i="11" s="1"/>
  <c r="G6021" i="11"/>
  <c r="J6021" i="11" s="1"/>
  <c r="G6022" i="11"/>
  <c r="J6022" i="11" s="1"/>
  <c r="G6023" i="11"/>
  <c r="J6023" i="11" s="1"/>
  <c r="G6024" i="11"/>
  <c r="J6024" i="11" s="1"/>
  <c r="G6025" i="11"/>
  <c r="J6025" i="11" s="1"/>
  <c r="G6026" i="11"/>
  <c r="J6026" i="11" s="1"/>
  <c r="G6027" i="11"/>
  <c r="J6027" i="11" s="1"/>
  <c r="G6028" i="11"/>
  <c r="J6028" i="11" s="1"/>
  <c r="G6029" i="11"/>
  <c r="J6029" i="11" s="1"/>
  <c r="G6030" i="11"/>
  <c r="J6030" i="11" s="1"/>
  <c r="G6031" i="11"/>
  <c r="J6031" i="11" s="1"/>
  <c r="G6032" i="11"/>
  <c r="J6032" i="11" s="1"/>
  <c r="G6033" i="11"/>
  <c r="J6033" i="11" s="1"/>
  <c r="G6034" i="11"/>
  <c r="J6034" i="11" s="1"/>
  <c r="G6035" i="11"/>
  <c r="J6035" i="11" s="1"/>
  <c r="G6036" i="11"/>
  <c r="J6036" i="11" s="1"/>
  <c r="G6037" i="11"/>
  <c r="J6037" i="11" s="1"/>
  <c r="G6038" i="11"/>
  <c r="J6038" i="11" s="1"/>
  <c r="G6039" i="11"/>
  <c r="J6039" i="11" s="1"/>
  <c r="G6040" i="11"/>
  <c r="J6040" i="11" s="1"/>
  <c r="G6041" i="11"/>
  <c r="J6041" i="11" s="1"/>
  <c r="G6042" i="11"/>
  <c r="G6043" i="11"/>
  <c r="G6044" i="11"/>
  <c r="G6045" i="11"/>
  <c r="G6046" i="11"/>
  <c r="G6047" i="11"/>
  <c r="G6048" i="11"/>
  <c r="G6049" i="11"/>
  <c r="G6050" i="11"/>
  <c r="G6051" i="11"/>
  <c r="G6052" i="11"/>
  <c r="G6053" i="11"/>
  <c r="G6054" i="11"/>
  <c r="G6055" i="11"/>
  <c r="G6056" i="11"/>
  <c r="G6057" i="11"/>
  <c r="G6058" i="11"/>
  <c r="G6059" i="11"/>
  <c r="G6060" i="11"/>
  <c r="G6061" i="11"/>
  <c r="G6062" i="11"/>
  <c r="G6063" i="11"/>
  <c r="G6064" i="11"/>
  <c r="G6065" i="11"/>
  <c r="G6066" i="11"/>
  <c r="G6067" i="11"/>
  <c r="G6068" i="11"/>
  <c r="G6069" i="11"/>
  <c r="G6070" i="11"/>
  <c r="G6071" i="11"/>
  <c r="G6072" i="11"/>
  <c r="G6073" i="11"/>
  <c r="G6074" i="11"/>
  <c r="G6075" i="11"/>
  <c r="G6076" i="11"/>
  <c r="G6077" i="11"/>
  <c r="G6078" i="11"/>
  <c r="G6079" i="11"/>
  <c r="G6080" i="11"/>
  <c r="G6081" i="11"/>
  <c r="G6082" i="11"/>
  <c r="J6082" i="11" s="1"/>
  <c r="G6083" i="11"/>
  <c r="J6083" i="11" s="1"/>
  <c r="G6084" i="11"/>
  <c r="J6084" i="11" s="1"/>
  <c r="G6085" i="11"/>
  <c r="J6085" i="11" s="1"/>
  <c r="G6086" i="11"/>
  <c r="J6086" i="11" s="1"/>
  <c r="G6087" i="11"/>
  <c r="J6087" i="11" s="1"/>
  <c r="G6088" i="11"/>
  <c r="J6088" i="11" s="1"/>
  <c r="G6089" i="11"/>
  <c r="J6089" i="11" s="1"/>
  <c r="G6090" i="11"/>
  <c r="J6090" i="11" s="1"/>
  <c r="G6091" i="11"/>
  <c r="J6091" i="11" s="1"/>
  <c r="G6092" i="11"/>
  <c r="J6092" i="11" s="1"/>
  <c r="G6093" i="11"/>
  <c r="J6093" i="11" s="1"/>
  <c r="G6094" i="11"/>
  <c r="J6094" i="11" s="1"/>
  <c r="G6095" i="11"/>
  <c r="J6095" i="11" s="1"/>
  <c r="G6096" i="11"/>
  <c r="J6096" i="11" s="1"/>
  <c r="G6097" i="11"/>
  <c r="J6097" i="11" s="1"/>
  <c r="G6098" i="11"/>
  <c r="J6098" i="11" s="1"/>
  <c r="G6099" i="11"/>
  <c r="J6099" i="11" s="1"/>
  <c r="G6100" i="11"/>
  <c r="J6100" i="11" s="1"/>
  <c r="G6101" i="11"/>
  <c r="J6101" i="11" s="1"/>
  <c r="G6102" i="11"/>
  <c r="J6102" i="11" s="1"/>
  <c r="G6103" i="11"/>
  <c r="J6103" i="11" s="1"/>
  <c r="G6104" i="11"/>
  <c r="J6104" i="11" s="1"/>
  <c r="G6105" i="11"/>
  <c r="J6105" i="11" s="1"/>
  <c r="G6106" i="11"/>
  <c r="J6106" i="11" s="1"/>
  <c r="G6107" i="11"/>
  <c r="J6107" i="11" s="1"/>
  <c r="G6108" i="11"/>
  <c r="J6108" i="11" s="1"/>
  <c r="G6109" i="11"/>
  <c r="J6109" i="11" s="1"/>
  <c r="G6110" i="11"/>
  <c r="J6110" i="11" s="1"/>
  <c r="G6111" i="11"/>
  <c r="J6111" i="11" s="1"/>
  <c r="G6112" i="11"/>
  <c r="J6112" i="11" s="1"/>
  <c r="G6113" i="11"/>
  <c r="J6113" i="11" s="1"/>
  <c r="G6114" i="11"/>
  <c r="J6114" i="11" s="1"/>
  <c r="G6115" i="11"/>
  <c r="J6115" i="11" s="1"/>
  <c r="G6116" i="11"/>
  <c r="J6116" i="11" s="1"/>
  <c r="G6117" i="11"/>
  <c r="J6117" i="11" s="1"/>
  <c r="G6118" i="11"/>
  <c r="J6118" i="11" s="1"/>
  <c r="G6119" i="11"/>
  <c r="J6119" i="11" s="1"/>
  <c r="G6120" i="11"/>
  <c r="J6120" i="11" s="1"/>
  <c r="G6121" i="11"/>
  <c r="J6121" i="11" s="1"/>
  <c r="G6122" i="11"/>
  <c r="G6123" i="11"/>
  <c r="G6124" i="11"/>
  <c r="G6125" i="11"/>
  <c r="G6126" i="11"/>
  <c r="G6127" i="11"/>
  <c r="G6128" i="11"/>
  <c r="G6129" i="11"/>
  <c r="G6130" i="11"/>
  <c r="G6131" i="11"/>
  <c r="G6132" i="11"/>
  <c r="G6133" i="11"/>
  <c r="G6134" i="11"/>
  <c r="G6135" i="11"/>
  <c r="G6136" i="11"/>
  <c r="G6137" i="11"/>
  <c r="G6138" i="11"/>
  <c r="G6139" i="11"/>
  <c r="G6140" i="11"/>
  <c r="G6141" i="11"/>
  <c r="G6142" i="11"/>
  <c r="G6143" i="11"/>
  <c r="G6144" i="11"/>
  <c r="G6145" i="11"/>
  <c r="G6146" i="11"/>
  <c r="G6147" i="11"/>
  <c r="G6148" i="11"/>
  <c r="G6149" i="11"/>
  <c r="G6150" i="11"/>
  <c r="G6151" i="11"/>
  <c r="G6152" i="11"/>
  <c r="G6153" i="11"/>
  <c r="G6154" i="11"/>
  <c r="G6155" i="11"/>
  <c r="G6156" i="11"/>
  <c r="G6157" i="11"/>
  <c r="G6158" i="11"/>
  <c r="G6159" i="11"/>
  <c r="G6160" i="11"/>
  <c r="G6161" i="11"/>
  <c r="G6162" i="11"/>
  <c r="J6162" i="11" s="1"/>
  <c r="G6163" i="11"/>
  <c r="J6163" i="11" s="1"/>
  <c r="G6164" i="11"/>
  <c r="J6164" i="11" s="1"/>
  <c r="G6165" i="11"/>
  <c r="J6165" i="11" s="1"/>
  <c r="G6166" i="11"/>
  <c r="J6166" i="11" s="1"/>
  <c r="G6167" i="11"/>
  <c r="J6167" i="11" s="1"/>
  <c r="G6168" i="11"/>
  <c r="J6168" i="11" s="1"/>
  <c r="G6169" i="11"/>
  <c r="J6169" i="11" s="1"/>
  <c r="G6170" i="11"/>
  <c r="J6170" i="11" s="1"/>
  <c r="G6171" i="11"/>
  <c r="J6171" i="11" s="1"/>
  <c r="G6172" i="11"/>
  <c r="J6172" i="11" s="1"/>
  <c r="G6173" i="11"/>
  <c r="J6173" i="11" s="1"/>
  <c r="G6174" i="11"/>
  <c r="J6174" i="11" s="1"/>
  <c r="G6175" i="11"/>
  <c r="J6175" i="11" s="1"/>
  <c r="G6176" i="11"/>
  <c r="J6176" i="11" s="1"/>
  <c r="G6177" i="11"/>
  <c r="J6177" i="11" s="1"/>
  <c r="G6178" i="11"/>
  <c r="J6178" i="11" s="1"/>
  <c r="G6179" i="11"/>
  <c r="J6179" i="11" s="1"/>
  <c r="G6180" i="11"/>
  <c r="J6180" i="11" s="1"/>
  <c r="G6181" i="11"/>
  <c r="J6181" i="11" s="1"/>
  <c r="G6182" i="11"/>
  <c r="J6182" i="11" s="1"/>
  <c r="G6183" i="11"/>
  <c r="J6183" i="11" s="1"/>
  <c r="G6184" i="11"/>
  <c r="J6184" i="11" s="1"/>
  <c r="G6185" i="11"/>
  <c r="J6185" i="11" s="1"/>
  <c r="G6186" i="11"/>
  <c r="J6186" i="11" s="1"/>
  <c r="G6187" i="11"/>
  <c r="J6187" i="11" s="1"/>
  <c r="G6188" i="11"/>
  <c r="J6188" i="11" s="1"/>
  <c r="G6189" i="11"/>
  <c r="J6189" i="11" s="1"/>
  <c r="G6190" i="11"/>
  <c r="J6190" i="11" s="1"/>
  <c r="G6191" i="11"/>
  <c r="J6191" i="11" s="1"/>
  <c r="G6192" i="11"/>
  <c r="J6192" i="11" s="1"/>
  <c r="G6193" i="11"/>
  <c r="J6193" i="11" s="1"/>
  <c r="G6194" i="11"/>
  <c r="J6194" i="11" s="1"/>
  <c r="G6195" i="11"/>
  <c r="J6195" i="11" s="1"/>
  <c r="G6196" i="11"/>
  <c r="J6196" i="11" s="1"/>
  <c r="G6197" i="11"/>
  <c r="J6197" i="11" s="1"/>
  <c r="G6198" i="11"/>
  <c r="J6198" i="11" s="1"/>
  <c r="G6199" i="11"/>
  <c r="J6199" i="11" s="1"/>
  <c r="G6200" i="11"/>
  <c r="J6200" i="11" s="1"/>
  <c r="G6201" i="11"/>
  <c r="J6201" i="11" s="1"/>
  <c r="G6202" i="11"/>
  <c r="J6202" i="11" s="1"/>
  <c r="G6203" i="11"/>
  <c r="J6203" i="11" s="1"/>
  <c r="G6204" i="11"/>
  <c r="J6204" i="11" s="1"/>
  <c r="G6205" i="11"/>
  <c r="J6205" i="11" s="1"/>
  <c r="G6206" i="11"/>
  <c r="J6206" i="11" s="1"/>
  <c r="G6207" i="11"/>
  <c r="J6207" i="11" s="1"/>
  <c r="G6208" i="11"/>
  <c r="J6208" i="11" s="1"/>
  <c r="G6209" i="11"/>
  <c r="J6209" i="11" s="1"/>
  <c r="G6210" i="11"/>
  <c r="J6210" i="11" s="1"/>
  <c r="G6211" i="11"/>
  <c r="J6211" i="11" s="1"/>
  <c r="G6212" i="11"/>
  <c r="J6212" i="11" s="1"/>
  <c r="G6213" i="11"/>
  <c r="J6213" i="11" s="1"/>
  <c r="G6214" i="11"/>
  <c r="J6214" i="11" s="1"/>
  <c r="G6215" i="11"/>
  <c r="J6215" i="11" s="1"/>
  <c r="G6216" i="11"/>
  <c r="J6216" i="11" s="1"/>
  <c r="G6217" i="11"/>
  <c r="J6217" i="11" s="1"/>
  <c r="G6218" i="11"/>
  <c r="J6218" i="11" s="1"/>
  <c r="G6219" i="11"/>
  <c r="J6219" i="11" s="1"/>
  <c r="G6220" i="11"/>
  <c r="J6220" i="11" s="1"/>
  <c r="G6221" i="11"/>
  <c r="J6221" i="11" s="1"/>
  <c r="G6222" i="11"/>
  <c r="J6222" i="11" s="1"/>
  <c r="G6223" i="11"/>
  <c r="J6223" i="11" s="1"/>
  <c r="G6224" i="11"/>
  <c r="J6224" i="11" s="1"/>
  <c r="G6225" i="11"/>
  <c r="J6225" i="11" s="1"/>
  <c r="G6226" i="11"/>
  <c r="J6226" i="11" s="1"/>
  <c r="G6227" i="11"/>
  <c r="J6227" i="11" s="1"/>
  <c r="G6228" i="11"/>
  <c r="J6228" i="11" s="1"/>
  <c r="G6229" i="11"/>
  <c r="J6229" i="11" s="1"/>
  <c r="G6230" i="11"/>
  <c r="J6230" i="11" s="1"/>
  <c r="G6231" i="11"/>
  <c r="J6231" i="11" s="1"/>
  <c r="G6232" i="11"/>
  <c r="J6232" i="11" s="1"/>
  <c r="G6233" i="11"/>
  <c r="J6233" i="11" s="1"/>
  <c r="G6234" i="11"/>
  <c r="J6234" i="11" s="1"/>
  <c r="G6235" i="11"/>
  <c r="J6235" i="11" s="1"/>
  <c r="G6236" i="11"/>
  <c r="J6236" i="11" s="1"/>
  <c r="G6237" i="11"/>
  <c r="J6237" i="11" s="1"/>
  <c r="G6238" i="11"/>
  <c r="J6238" i="11" s="1"/>
  <c r="G6239" i="11"/>
  <c r="J6239" i="11" s="1"/>
  <c r="G6240" i="11"/>
  <c r="J6240" i="11" s="1"/>
  <c r="G6241" i="11"/>
  <c r="J6241" i="11" s="1"/>
  <c r="G6242" i="11"/>
  <c r="J6242" i="11" s="1"/>
  <c r="G6243" i="11"/>
  <c r="J6243" i="11" s="1"/>
  <c r="G6244" i="11"/>
  <c r="J6244" i="11" s="1"/>
  <c r="G6245" i="11"/>
  <c r="J6245" i="11" s="1"/>
  <c r="G6246" i="11"/>
  <c r="J6246" i="11" s="1"/>
  <c r="G6247" i="11"/>
  <c r="J6247" i="11" s="1"/>
  <c r="G6248" i="11"/>
  <c r="J6248" i="11" s="1"/>
  <c r="G6249" i="11"/>
  <c r="J6249" i="11" s="1"/>
  <c r="G6250" i="11"/>
  <c r="J6250" i="11" s="1"/>
  <c r="G6251" i="11"/>
  <c r="J6251" i="11" s="1"/>
  <c r="G6252" i="11"/>
  <c r="J6252" i="11" s="1"/>
  <c r="G6253" i="11"/>
  <c r="J6253" i="11" s="1"/>
  <c r="G6254" i="11"/>
  <c r="J6254" i="11" s="1"/>
  <c r="G6255" i="11"/>
  <c r="J6255" i="11" s="1"/>
  <c r="G6256" i="11"/>
  <c r="J6256" i="11" s="1"/>
  <c r="G6257" i="11"/>
  <c r="J6257" i="11" s="1"/>
  <c r="G6258" i="11"/>
  <c r="J6258" i="11" s="1"/>
  <c r="G6259" i="11"/>
  <c r="J6259" i="11" s="1"/>
  <c r="G6260" i="11"/>
  <c r="J6260" i="11" s="1"/>
  <c r="G6261" i="11"/>
  <c r="J6261" i="11" s="1"/>
  <c r="G6262" i="11"/>
  <c r="J6262" i="11" s="1"/>
  <c r="G6263" i="11"/>
  <c r="J6263" i="11" s="1"/>
  <c r="G6264" i="11"/>
  <c r="J6264" i="11" s="1"/>
  <c r="G6265" i="11"/>
  <c r="J6265" i="11" s="1"/>
  <c r="G6266" i="11"/>
  <c r="J6266" i="11" s="1"/>
  <c r="G6267" i="11"/>
  <c r="J6267" i="11" s="1"/>
  <c r="G6268" i="11"/>
  <c r="J6268" i="11" s="1"/>
  <c r="G6269" i="11"/>
  <c r="J6269" i="11" s="1"/>
  <c r="G6270" i="11"/>
  <c r="J6270" i="11" s="1"/>
  <c r="G6271" i="11"/>
  <c r="J6271" i="11" s="1"/>
  <c r="G6272" i="11"/>
  <c r="J6272" i="11" s="1"/>
  <c r="G6273" i="11"/>
  <c r="J6273" i="11" s="1"/>
  <c r="G6274" i="11"/>
  <c r="J6274" i="11" s="1"/>
  <c r="G6275" i="11"/>
  <c r="J6275" i="11" s="1"/>
  <c r="G6276" i="11"/>
  <c r="J6276" i="11" s="1"/>
  <c r="G6277" i="11"/>
  <c r="J6277" i="11" s="1"/>
  <c r="G6278" i="11"/>
  <c r="J6278" i="11" s="1"/>
  <c r="G6279" i="11"/>
  <c r="J6279" i="11" s="1"/>
  <c r="G6280" i="11"/>
  <c r="J6280" i="11" s="1"/>
  <c r="G6281" i="11"/>
  <c r="J6281" i="11" s="1"/>
  <c r="G6282" i="11"/>
  <c r="J6282" i="11" s="1"/>
  <c r="G6283" i="11"/>
  <c r="J6283" i="11" s="1"/>
  <c r="G6284" i="11"/>
  <c r="J6284" i="11" s="1"/>
  <c r="G6285" i="11"/>
  <c r="J6285" i="11" s="1"/>
  <c r="G6286" i="11"/>
  <c r="J6286" i="11" s="1"/>
  <c r="G6287" i="11"/>
  <c r="J6287" i="11" s="1"/>
  <c r="G6288" i="11"/>
  <c r="J6288" i="11" s="1"/>
  <c r="G6289" i="11"/>
  <c r="J6289" i="11" s="1"/>
  <c r="G6290" i="11"/>
  <c r="J6290" i="11" s="1"/>
  <c r="G6291" i="11"/>
  <c r="J6291" i="11" s="1"/>
  <c r="G6292" i="11"/>
  <c r="J6292" i="11" s="1"/>
  <c r="G6293" i="11"/>
  <c r="J6293" i="11" s="1"/>
  <c r="G6294" i="11"/>
  <c r="J6294" i="11" s="1"/>
  <c r="G6295" i="11"/>
  <c r="J6295" i="11" s="1"/>
  <c r="G6296" i="11"/>
  <c r="J6296" i="11" s="1"/>
  <c r="G6297" i="11"/>
  <c r="J6297" i="11" s="1"/>
  <c r="G6298" i="11"/>
  <c r="J6298" i="11" s="1"/>
  <c r="G6299" i="11"/>
  <c r="J6299" i="11" s="1"/>
  <c r="G6300" i="11"/>
  <c r="J6300" i="11" s="1"/>
  <c r="G6301" i="11"/>
  <c r="J6301" i="11" s="1"/>
  <c r="G6302" i="11"/>
  <c r="J6302" i="11" s="1"/>
  <c r="G6303" i="11"/>
  <c r="J6303" i="11" s="1"/>
  <c r="G6304" i="11"/>
  <c r="J6304" i="11" s="1"/>
  <c r="G6305" i="11"/>
  <c r="J6305" i="11" s="1"/>
  <c r="G6306" i="11"/>
  <c r="J6306" i="11" s="1"/>
  <c r="G6307" i="11"/>
  <c r="J6307" i="11" s="1"/>
  <c r="G6308" i="11"/>
  <c r="J6308" i="11" s="1"/>
  <c r="G6309" i="11"/>
  <c r="J6309" i="11" s="1"/>
  <c r="G6310" i="11"/>
  <c r="J6310" i="11" s="1"/>
  <c r="G6311" i="11"/>
  <c r="J6311" i="11" s="1"/>
  <c r="G6312" i="11"/>
  <c r="J6312" i="11" s="1"/>
  <c r="G6313" i="11"/>
  <c r="J6313" i="11" s="1"/>
  <c r="G6314" i="11"/>
  <c r="J6314" i="11" s="1"/>
  <c r="G6315" i="11"/>
  <c r="J6315" i="11" s="1"/>
  <c r="G6316" i="11"/>
  <c r="J6316" i="11" s="1"/>
  <c r="G6317" i="11"/>
  <c r="J6317" i="11" s="1"/>
  <c r="G6318" i="11"/>
  <c r="J6318" i="11" s="1"/>
  <c r="G6319" i="11"/>
  <c r="J6319" i="11" s="1"/>
  <c r="G6320" i="11"/>
  <c r="J6320" i="11" s="1"/>
  <c r="G6321" i="11"/>
  <c r="J6321" i="11" s="1"/>
  <c r="G6322" i="11"/>
  <c r="G6323" i="11"/>
  <c r="G6324" i="11"/>
  <c r="G6325" i="11"/>
  <c r="G6326" i="11"/>
  <c r="G6327" i="11"/>
  <c r="G6328" i="11"/>
  <c r="G6329" i="11"/>
  <c r="G6330" i="11"/>
  <c r="G6331" i="11"/>
  <c r="G6332" i="11"/>
  <c r="G6333" i="11"/>
  <c r="G6334" i="11"/>
  <c r="G6335" i="11"/>
  <c r="G6336" i="11"/>
  <c r="G6337" i="11"/>
  <c r="G6338" i="11"/>
  <c r="G6339" i="11"/>
  <c r="G6340" i="11"/>
  <c r="G6341" i="11"/>
  <c r="G6342" i="11"/>
  <c r="G6343" i="11"/>
  <c r="G6344" i="11"/>
  <c r="G6345" i="11"/>
  <c r="G6346" i="11"/>
  <c r="G6347" i="11"/>
  <c r="G6348" i="11"/>
  <c r="G6349" i="11"/>
  <c r="G6350" i="11"/>
  <c r="G6351" i="11"/>
  <c r="G6352" i="11"/>
  <c r="G6353" i="11"/>
  <c r="G6354" i="11"/>
  <c r="G6355" i="11"/>
  <c r="G6356" i="11"/>
  <c r="G6357" i="11"/>
  <c r="G6358" i="11"/>
  <c r="G6359" i="11"/>
  <c r="G6360" i="11"/>
  <c r="G6361" i="11"/>
  <c r="G4320" i="11"/>
  <c r="J4320" i="11" s="1"/>
  <c r="G4319" i="11"/>
  <c r="J4319" i="11" s="1"/>
  <c r="G4318" i="11"/>
  <c r="J4318" i="11" s="1"/>
  <c r="G4317" i="11"/>
  <c r="J4317" i="11" s="1"/>
  <c r="G4316" i="11"/>
  <c r="J4316" i="11" s="1"/>
  <c r="G4315" i="11"/>
  <c r="J4315" i="11" s="1"/>
  <c r="G4314" i="11"/>
  <c r="J4314" i="11" s="1"/>
  <c r="G4313" i="11"/>
  <c r="J4313" i="11" s="1"/>
  <c r="G4312" i="11"/>
  <c r="J4312" i="11" s="1"/>
  <c r="G4311" i="11"/>
  <c r="J4311" i="11" s="1"/>
  <c r="G4310" i="11"/>
  <c r="J4310" i="11" s="1"/>
  <c r="G4309" i="11"/>
  <c r="J4309" i="11" s="1"/>
  <c r="G4308" i="11"/>
  <c r="J4308" i="11" s="1"/>
  <c r="G4307" i="11"/>
  <c r="J4307" i="11" s="1"/>
  <c r="G4306" i="11"/>
  <c r="J4306" i="11" s="1"/>
  <c r="G4305" i="11"/>
  <c r="J4305" i="11" s="1"/>
  <c r="G4304" i="11"/>
  <c r="J4304" i="11" s="1"/>
  <c r="G4303" i="11"/>
  <c r="J4303" i="11" s="1"/>
  <c r="G4302" i="11"/>
  <c r="J4302" i="11" s="1"/>
  <c r="G4301" i="11"/>
  <c r="J4301" i="11" s="1"/>
  <c r="G4300" i="11"/>
  <c r="J4300" i="11" s="1"/>
  <c r="G4299" i="11"/>
  <c r="J4299" i="11" s="1"/>
  <c r="G4298" i="11"/>
  <c r="J4298" i="11" s="1"/>
  <c r="G4297" i="11"/>
  <c r="J4297" i="11" s="1"/>
  <c r="G4296" i="11"/>
  <c r="J4296" i="11" s="1"/>
  <c r="G4295" i="11"/>
  <c r="J4295" i="11" s="1"/>
  <c r="G4294" i="11"/>
  <c r="J4294" i="11" s="1"/>
  <c r="G4293" i="11"/>
  <c r="J4293" i="11" s="1"/>
  <c r="G4292" i="11"/>
  <c r="J4292" i="11" s="1"/>
  <c r="G4291" i="11"/>
  <c r="J4291" i="11" s="1"/>
  <c r="G4290" i="11"/>
  <c r="J4290" i="11" s="1"/>
  <c r="G4289" i="11"/>
  <c r="J4289" i="11" s="1"/>
  <c r="G4288" i="11"/>
  <c r="J4288" i="11" s="1"/>
  <c r="G4287" i="11"/>
  <c r="J4287" i="11" s="1"/>
  <c r="G4286" i="11"/>
  <c r="J4286" i="11" s="1"/>
  <c r="G4285" i="11"/>
  <c r="J4285" i="11" s="1"/>
  <c r="G4284" i="11"/>
  <c r="J4284" i="11" s="1"/>
  <c r="G4283" i="11"/>
  <c r="J4283" i="11" s="1"/>
  <c r="G4282" i="11"/>
  <c r="J4282" i="11" s="1"/>
  <c r="G4281" i="11"/>
  <c r="J4281" i="11" s="1"/>
  <c r="G4280" i="11"/>
  <c r="J4280" i="11" s="1"/>
  <c r="G4279" i="11"/>
  <c r="J4279" i="11" s="1"/>
  <c r="G4278" i="11"/>
  <c r="J4278" i="11" s="1"/>
  <c r="G4277" i="11"/>
  <c r="J4277" i="11" s="1"/>
  <c r="G4276" i="11"/>
  <c r="J4276" i="11" s="1"/>
  <c r="G4275" i="11"/>
  <c r="J4275" i="11" s="1"/>
  <c r="G4274" i="11"/>
  <c r="J4274" i="11" s="1"/>
  <c r="G4273" i="11"/>
  <c r="J4273" i="11" s="1"/>
  <c r="G4272" i="11"/>
  <c r="J4272" i="11" s="1"/>
  <c r="G4271" i="11"/>
  <c r="J4271" i="11" s="1"/>
  <c r="G4270" i="11"/>
  <c r="J4270" i="11" s="1"/>
  <c r="G4269" i="11"/>
  <c r="J4269" i="11" s="1"/>
  <c r="G4268" i="11"/>
  <c r="J4268" i="11" s="1"/>
  <c r="G4267" i="11"/>
  <c r="J4267" i="11" s="1"/>
  <c r="G4266" i="11"/>
  <c r="J4266" i="11" s="1"/>
  <c r="G4265" i="11"/>
  <c r="J4265" i="11" s="1"/>
  <c r="G4264" i="11"/>
  <c r="J4264" i="11" s="1"/>
  <c r="G4263" i="11"/>
  <c r="J4263" i="11" s="1"/>
  <c r="G4262" i="11"/>
  <c r="J4262" i="11" s="1"/>
  <c r="G4261" i="11"/>
  <c r="J4261" i="11" s="1"/>
  <c r="G4260" i="11"/>
  <c r="J4260" i="11" s="1"/>
  <c r="G4259" i="11"/>
  <c r="J4259" i="11" s="1"/>
  <c r="G4258" i="11"/>
  <c r="J4258" i="11" s="1"/>
  <c r="G4257" i="11"/>
  <c r="J4257" i="11" s="1"/>
  <c r="G4256" i="11"/>
  <c r="J4256" i="11" s="1"/>
  <c r="G4255" i="11"/>
  <c r="J4255" i="11" s="1"/>
  <c r="G4254" i="11"/>
  <c r="J4254" i="11" s="1"/>
  <c r="G4253" i="11"/>
  <c r="J4253" i="11" s="1"/>
  <c r="G4252" i="11"/>
  <c r="J4252" i="11" s="1"/>
  <c r="G4251" i="11"/>
  <c r="J4251" i="11" s="1"/>
  <c r="G4250" i="11"/>
  <c r="J4250" i="11" s="1"/>
  <c r="G4249" i="11"/>
  <c r="J4249" i="11" s="1"/>
  <c r="G4248" i="11"/>
  <c r="J4248" i="11" s="1"/>
  <c r="G4247" i="11"/>
  <c r="J4247" i="11" s="1"/>
  <c r="G4246" i="11"/>
  <c r="J4246" i="11" s="1"/>
  <c r="G4245" i="11"/>
  <c r="J4245" i="11" s="1"/>
  <c r="G4244" i="11"/>
  <c r="J4244" i="11" s="1"/>
  <c r="G4243" i="11"/>
  <c r="J4243" i="11" s="1"/>
  <c r="G4242" i="11"/>
  <c r="J4242" i="11" s="1"/>
  <c r="G4241" i="11"/>
  <c r="G4240" i="11"/>
  <c r="G4239" i="11"/>
  <c r="G4238" i="11"/>
  <c r="G4237" i="11"/>
  <c r="G4236" i="11"/>
  <c r="G4235" i="11"/>
  <c r="G4234" i="11"/>
  <c r="G4233" i="11"/>
  <c r="G4232" i="11"/>
  <c r="G4231" i="11"/>
  <c r="G4230" i="11"/>
  <c r="G4229" i="11"/>
  <c r="G4228" i="11"/>
  <c r="G4227" i="11"/>
  <c r="G4226" i="11"/>
  <c r="G4225" i="11"/>
  <c r="G4224" i="11"/>
  <c r="G4223" i="11"/>
  <c r="G4222" i="11"/>
  <c r="G4221" i="11"/>
  <c r="G4220" i="11"/>
  <c r="G4219" i="11"/>
  <c r="G4218" i="11"/>
  <c r="G4217" i="11"/>
  <c r="G4216" i="11"/>
  <c r="G4215" i="11"/>
  <c r="G4214" i="11"/>
  <c r="G4213" i="11"/>
  <c r="G4212" i="11"/>
  <c r="G4211" i="11"/>
  <c r="G4210" i="11"/>
  <c r="G4209" i="11"/>
  <c r="G4208" i="11"/>
  <c r="G4207" i="11"/>
  <c r="G4206" i="11"/>
  <c r="G4205" i="11"/>
  <c r="G4204" i="11"/>
  <c r="G4203" i="11"/>
  <c r="G4202" i="11"/>
  <c r="G4201" i="11"/>
  <c r="G4200" i="11"/>
  <c r="G4199" i="11"/>
  <c r="G4198" i="11"/>
  <c r="G4197" i="11"/>
  <c r="G4196" i="11"/>
  <c r="G4195" i="11"/>
  <c r="G4194" i="11"/>
  <c r="G4193" i="11"/>
  <c r="G4192" i="11"/>
  <c r="G4191" i="11"/>
  <c r="G4190" i="11"/>
  <c r="G4189" i="11"/>
  <c r="G4188" i="11"/>
  <c r="G4187" i="11"/>
  <c r="G4186" i="11"/>
  <c r="G4185" i="11"/>
  <c r="G4184" i="11"/>
  <c r="G4183" i="11"/>
  <c r="G4182" i="11"/>
  <c r="G4181" i="11"/>
  <c r="G4180" i="11"/>
  <c r="G4179" i="11"/>
  <c r="G4178" i="11"/>
  <c r="G4177" i="11"/>
  <c r="G4176" i="11"/>
  <c r="G4175" i="11"/>
  <c r="G4174" i="11"/>
  <c r="G4173" i="11"/>
  <c r="G4172" i="11"/>
  <c r="G4171" i="11"/>
  <c r="G4170" i="11"/>
  <c r="G4169" i="11"/>
  <c r="G4168" i="11"/>
  <c r="G4167" i="11"/>
  <c r="G4166" i="11"/>
  <c r="G4165" i="11"/>
  <c r="G4164" i="11"/>
  <c r="G4163" i="11"/>
  <c r="G4162" i="11"/>
  <c r="G4161" i="11"/>
  <c r="J4161" i="11" s="1"/>
  <c r="G4160" i="11"/>
  <c r="J4160" i="11" s="1"/>
  <c r="G4159" i="11"/>
  <c r="J4159" i="11" s="1"/>
  <c r="G4158" i="11"/>
  <c r="J4158" i="11" s="1"/>
  <c r="G4157" i="11"/>
  <c r="J4157" i="11" s="1"/>
  <c r="G4156" i="11"/>
  <c r="J4156" i="11" s="1"/>
  <c r="G4155" i="11"/>
  <c r="J4155" i="11" s="1"/>
  <c r="G4154" i="11"/>
  <c r="J4154" i="11" s="1"/>
  <c r="G4153" i="11"/>
  <c r="J4153" i="11" s="1"/>
  <c r="G4152" i="11"/>
  <c r="J4152" i="11" s="1"/>
  <c r="G4151" i="11"/>
  <c r="J4151" i="11" s="1"/>
  <c r="G4150" i="11"/>
  <c r="J4150" i="11" s="1"/>
  <c r="G4149" i="11"/>
  <c r="J4149" i="11" s="1"/>
  <c r="G4148" i="11"/>
  <c r="J4148" i="11" s="1"/>
  <c r="G4147" i="11"/>
  <c r="J4147" i="11" s="1"/>
  <c r="G4146" i="11"/>
  <c r="J4146" i="11" s="1"/>
  <c r="G4145" i="11"/>
  <c r="J4145" i="11" s="1"/>
  <c r="G4144" i="11"/>
  <c r="J4144" i="11" s="1"/>
  <c r="G4143" i="11"/>
  <c r="J4143" i="11" s="1"/>
  <c r="G4142" i="11"/>
  <c r="J4142" i="11" s="1"/>
  <c r="G4141" i="11"/>
  <c r="J4141" i="11" s="1"/>
  <c r="G4140" i="11"/>
  <c r="J4140" i="11" s="1"/>
  <c r="G4139" i="11"/>
  <c r="J4139" i="11" s="1"/>
  <c r="G4138" i="11"/>
  <c r="J4138" i="11" s="1"/>
  <c r="G4137" i="11"/>
  <c r="J4137" i="11" s="1"/>
  <c r="G4136" i="11"/>
  <c r="J4136" i="11" s="1"/>
  <c r="G4135" i="11"/>
  <c r="J4135" i="11" s="1"/>
  <c r="G4134" i="11"/>
  <c r="J4134" i="11" s="1"/>
  <c r="G4133" i="11"/>
  <c r="J4133" i="11" s="1"/>
  <c r="G4132" i="11"/>
  <c r="J4132" i="11" s="1"/>
  <c r="G4131" i="11"/>
  <c r="J4131" i="11" s="1"/>
  <c r="G4130" i="11"/>
  <c r="J4130" i="11" s="1"/>
  <c r="G4129" i="11"/>
  <c r="J4129" i="11" s="1"/>
  <c r="G4128" i="11"/>
  <c r="J4128" i="11" s="1"/>
  <c r="G4127" i="11"/>
  <c r="J4127" i="11" s="1"/>
  <c r="G4126" i="11"/>
  <c r="J4126" i="11" s="1"/>
  <c r="G4125" i="11"/>
  <c r="J4125" i="11" s="1"/>
  <c r="G4124" i="11"/>
  <c r="J4124" i="11" s="1"/>
  <c r="G4123" i="11"/>
  <c r="J4123" i="11" s="1"/>
  <c r="G4122" i="11"/>
  <c r="J4122" i="11" s="1"/>
  <c r="G4121" i="11"/>
  <c r="J4121" i="11" s="1"/>
  <c r="G4120" i="11"/>
  <c r="J4120" i="11" s="1"/>
  <c r="G4119" i="11"/>
  <c r="J4119" i="11" s="1"/>
  <c r="G4118" i="11"/>
  <c r="J4118" i="11" s="1"/>
  <c r="G4117" i="11"/>
  <c r="J4117" i="11" s="1"/>
  <c r="G4116" i="11"/>
  <c r="J4116" i="11" s="1"/>
  <c r="G4115" i="11"/>
  <c r="J4115" i="11" s="1"/>
  <c r="G4114" i="11"/>
  <c r="J4114" i="11" s="1"/>
  <c r="G4113" i="11"/>
  <c r="J4113" i="11" s="1"/>
  <c r="G4112" i="11"/>
  <c r="J4112" i="11" s="1"/>
  <c r="G4111" i="11"/>
  <c r="J4111" i="11" s="1"/>
  <c r="G4110" i="11"/>
  <c r="J4110" i="11" s="1"/>
  <c r="G4109" i="11"/>
  <c r="J4109" i="11" s="1"/>
  <c r="G4108" i="11"/>
  <c r="J4108" i="11" s="1"/>
  <c r="G4107" i="11"/>
  <c r="J4107" i="11" s="1"/>
  <c r="G4106" i="11"/>
  <c r="J4106" i="11" s="1"/>
  <c r="G4105" i="11"/>
  <c r="J4105" i="11" s="1"/>
  <c r="G4104" i="11"/>
  <c r="J4104" i="11" s="1"/>
  <c r="G4103" i="11"/>
  <c r="J4103" i="11" s="1"/>
  <c r="G4102" i="11"/>
  <c r="J4102" i="11" s="1"/>
  <c r="G4101" i="11"/>
  <c r="J4101" i="11" s="1"/>
  <c r="G4100" i="11"/>
  <c r="J4100" i="11" s="1"/>
  <c r="G4099" i="11"/>
  <c r="J4099" i="11" s="1"/>
  <c r="G4098" i="11"/>
  <c r="J4098" i="11" s="1"/>
  <c r="G4097" i="11"/>
  <c r="J4097" i="11" s="1"/>
  <c r="G4096" i="11"/>
  <c r="J4096" i="11" s="1"/>
  <c r="G4095" i="11"/>
  <c r="J4095" i="11" s="1"/>
  <c r="G4094" i="11"/>
  <c r="J4094" i="11" s="1"/>
  <c r="G4093" i="11"/>
  <c r="J4093" i="11" s="1"/>
  <c r="G4092" i="11"/>
  <c r="J4092" i="11" s="1"/>
  <c r="G4091" i="11"/>
  <c r="J4091" i="11" s="1"/>
  <c r="G4090" i="11"/>
  <c r="J4090" i="11" s="1"/>
  <c r="G4089" i="11"/>
  <c r="J4089" i="11" s="1"/>
  <c r="G4088" i="11"/>
  <c r="J4088" i="11" s="1"/>
  <c r="G4087" i="11"/>
  <c r="J4087" i="11" s="1"/>
  <c r="G4086" i="11"/>
  <c r="J4086" i="11" s="1"/>
  <c r="G4085" i="11"/>
  <c r="J4085" i="11" s="1"/>
  <c r="G4084" i="11"/>
  <c r="J4084" i="11" s="1"/>
  <c r="G4083" i="11"/>
  <c r="J4083" i="11" s="1"/>
  <c r="G4082" i="11"/>
  <c r="J4082" i="11" s="1"/>
  <c r="G4081" i="11"/>
  <c r="G4080" i="11"/>
  <c r="G4079" i="11"/>
  <c r="G4078" i="11"/>
  <c r="G4077" i="11"/>
  <c r="G4076" i="11"/>
  <c r="G4075" i="11"/>
  <c r="G4074" i="11"/>
  <c r="G4073" i="11"/>
  <c r="G4072" i="11"/>
  <c r="G4071" i="11"/>
  <c r="G4070" i="11"/>
  <c r="G4069" i="11"/>
  <c r="G4068" i="11"/>
  <c r="G4067" i="11"/>
  <c r="G4066" i="11"/>
  <c r="G4065" i="11"/>
  <c r="G4064" i="11"/>
  <c r="G4063" i="11"/>
  <c r="G4062" i="11"/>
  <c r="G4061" i="11"/>
  <c r="G4060" i="11"/>
  <c r="G4059" i="11"/>
  <c r="G4058" i="11"/>
  <c r="G4057" i="11"/>
  <c r="G4056" i="11"/>
  <c r="G4055" i="11"/>
  <c r="G4054" i="11"/>
  <c r="G4053" i="11"/>
  <c r="G4052" i="11"/>
  <c r="G4051" i="11"/>
  <c r="G4050" i="11"/>
  <c r="G4049" i="11"/>
  <c r="G4048" i="11"/>
  <c r="G4047" i="11"/>
  <c r="G4046" i="11"/>
  <c r="G4045" i="11"/>
  <c r="G4044" i="11"/>
  <c r="G4043" i="11"/>
  <c r="G4042" i="11"/>
  <c r="G4041" i="11"/>
  <c r="J4041" i="11" s="1"/>
  <c r="G4040" i="11"/>
  <c r="J4040" i="11" s="1"/>
  <c r="G4039" i="11"/>
  <c r="J4039" i="11" s="1"/>
  <c r="G4038" i="11"/>
  <c r="J4038" i="11" s="1"/>
  <c r="G4037" i="11"/>
  <c r="J4037" i="11" s="1"/>
  <c r="G4036" i="11"/>
  <c r="J4036" i="11" s="1"/>
  <c r="G4035" i="11"/>
  <c r="J4035" i="11" s="1"/>
  <c r="G4034" i="11"/>
  <c r="J4034" i="11" s="1"/>
  <c r="G4033" i="11"/>
  <c r="J4033" i="11" s="1"/>
  <c r="G4032" i="11"/>
  <c r="J4032" i="11" s="1"/>
  <c r="G4031" i="11"/>
  <c r="J4031" i="11" s="1"/>
  <c r="G4030" i="11"/>
  <c r="J4030" i="11" s="1"/>
  <c r="G4029" i="11"/>
  <c r="J4029" i="11" s="1"/>
  <c r="G4028" i="11"/>
  <c r="J4028" i="11" s="1"/>
  <c r="G4027" i="11"/>
  <c r="J4027" i="11" s="1"/>
  <c r="G4026" i="11"/>
  <c r="J4026" i="11" s="1"/>
  <c r="G4025" i="11"/>
  <c r="J4025" i="11" s="1"/>
  <c r="G4024" i="11"/>
  <c r="J4024" i="11" s="1"/>
  <c r="G4023" i="11"/>
  <c r="J4023" i="11" s="1"/>
  <c r="G4022" i="11"/>
  <c r="J4022" i="11" s="1"/>
  <c r="G4021" i="11"/>
  <c r="J4021" i="11" s="1"/>
  <c r="G4020" i="11"/>
  <c r="J4020" i="11" s="1"/>
  <c r="G4019" i="11"/>
  <c r="J4019" i="11" s="1"/>
  <c r="G4018" i="11"/>
  <c r="J4018" i="11" s="1"/>
  <c r="G4017" i="11"/>
  <c r="J4017" i="11" s="1"/>
  <c r="G4016" i="11"/>
  <c r="J4016" i="11" s="1"/>
  <c r="G4015" i="11"/>
  <c r="J4015" i="11" s="1"/>
  <c r="G4014" i="11"/>
  <c r="J4014" i="11" s="1"/>
  <c r="G4013" i="11"/>
  <c r="J4013" i="11" s="1"/>
  <c r="G4012" i="11"/>
  <c r="J4012" i="11" s="1"/>
  <c r="G4011" i="11"/>
  <c r="J4011" i="11" s="1"/>
  <c r="G4010" i="11"/>
  <c r="J4010" i="11" s="1"/>
  <c r="G4009" i="11"/>
  <c r="J4009" i="11" s="1"/>
  <c r="G4008" i="11"/>
  <c r="J4008" i="11" s="1"/>
  <c r="G4007" i="11"/>
  <c r="J4007" i="11" s="1"/>
  <c r="G4006" i="11"/>
  <c r="J4006" i="11" s="1"/>
  <c r="G4005" i="11"/>
  <c r="J4005" i="11" s="1"/>
  <c r="G4004" i="11"/>
  <c r="J4004" i="11" s="1"/>
  <c r="G4003" i="11"/>
  <c r="J4003" i="11" s="1"/>
  <c r="G4002" i="11"/>
  <c r="J4002" i="11" s="1"/>
  <c r="G4001" i="11"/>
  <c r="G4000" i="11"/>
  <c r="G3999" i="11"/>
  <c r="G3998" i="11"/>
  <c r="G3997" i="11"/>
  <c r="G3996" i="11"/>
  <c r="G3995" i="11"/>
  <c r="G3994" i="11"/>
  <c r="G3993" i="11"/>
  <c r="G3992" i="11"/>
  <c r="G3991" i="11"/>
  <c r="G3990" i="11"/>
  <c r="G3989" i="11"/>
  <c r="G3988" i="11"/>
  <c r="G3987" i="11"/>
  <c r="G3986" i="11"/>
  <c r="G3985" i="11"/>
  <c r="G3984" i="11"/>
  <c r="G3983" i="11"/>
  <c r="G3982" i="11"/>
  <c r="G3981" i="11"/>
  <c r="G3980" i="11"/>
  <c r="G3979" i="11"/>
  <c r="G3978" i="11"/>
  <c r="G3977" i="11"/>
  <c r="G3976" i="11"/>
  <c r="G3975" i="11"/>
  <c r="G3974" i="11"/>
  <c r="G3973" i="11"/>
  <c r="G3972" i="11"/>
  <c r="G3971" i="11"/>
  <c r="G3970" i="11"/>
  <c r="G3969" i="11"/>
  <c r="G3968" i="11"/>
  <c r="G3967" i="11"/>
  <c r="G3966" i="11"/>
  <c r="G3965" i="11"/>
  <c r="G3964" i="11"/>
  <c r="G3963" i="11"/>
  <c r="G3962" i="11"/>
  <c r="G3961" i="11"/>
  <c r="J3961" i="11" s="1"/>
  <c r="G3960" i="11"/>
  <c r="J3960" i="11" s="1"/>
  <c r="G3959" i="11"/>
  <c r="J3959" i="11" s="1"/>
  <c r="G3958" i="11"/>
  <c r="J3958" i="11" s="1"/>
  <c r="G3957" i="11"/>
  <c r="J3957" i="11" s="1"/>
  <c r="G3956" i="11"/>
  <c r="J3956" i="11" s="1"/>
  <c r="G3955" i="11"/>
  <c r="J3955" i="11" s="1"/>
  <c r="G3954" i="11"/>
  <c r="J3954" i="11" s="1"/>
  <c r="G3953" i="11"/>
  <c r="J3953" i="11" s="1"/>
  <c r="G3952" i="11"/>
  <c r="J3952" i="11" s="1"/>
  <c r="G3951" i="11"/>
  <c r="J3951" i="11" s="1"/>
  <c r="G3950" i="11"/>
  <c r="J3950" i="11" s="1"/>
  <c r="G3949" i="11"/>
  <c r="J3949" i="11" s="1"/>
  <c r="G3948" i="11"/>
  <c r="J3948" i="11" s="1"/>
  <c r="G3947" i="11"/>
  <c r="J3947" i="11" s="1"/>
  <c r="G3946" i="11"/>
  <c r="J3946" i="11" s="1"/>
  <c r="G3945" i="11"/>
  <c r="J3945" i="11" s="1"/>
  <c r="G3944" i="11"/>
  <c r="J3944" i="11" s="1"/>
  <c r="G3943" i="11"/>
  <c r="J3943" i="11" s="1"/>
  <c r="G3942" i="11"/>
  <c r="J3942" i="11" s="1"/>
  <c r="G3941" i="11"/>
  <c r="J3941" i="11" s="1"/>
  <c r="G3940" i="11"/>
  <c r="J3940" i="11" s="1"/>
  <c r="G3939" i="11"/>
  <c r="J3939" i="11" s="1"/>
  <c r="G3938" i="11"/>
  <c r="J3938" i="11" s="1"/>
  <c r="G3937" i="11"/>
  <c r="J3937" i="11" s="1"/>
  <c r="G3936" i="11"/>
  <c r="J3936" i="11" s="1"/>
  <c r="G3935" i="11"/>
  <c r="J3935" i="11" s="1"/>
  <c r="G3934" i="11"/>
  <c r="J3934" i="11" s="1"/>
  <c r="G3933" i="11"/>
  <c r="J3933" i="11" s="1"/>
  <c r="G3932" i="11"/>
  <c r="J3932" i="11" s="1"/>
  <c r="G3931" i="11"/>
  <c r="J3931" i="11" s="1"/>
  <c r="G3930" i="11"/>
  <c r="J3930" i="11" s="1"/>
  <c r="G3929" i="11"/>
  <c r="J3929" i="11" s="1"/>
  <c r="G3928" i="11"/>
  <c r="J3928" i="11" s="1"/>
  <c r="G3927" i="11"/>
  <c r="J3927" i="11" s="1"/>
  <c r="G3926" i="11"/>
  <c r="J3926" i="11" s="1"/>
  <c r="G3925" i="11"/>
  <c r="J3925" i="11" s="1"/>
  <c r="G3924" i="11"/>
  <c r="J3924" i="11" s="1"/>
  <c r="G3923" i="11"/>
  <c r="J3923" i="11" s="1"/>
  <c r="G3922" i="11"/>
  <c r="J3922" i="11" s="1"/>
  <c r="G3921" i="11"/>
  <c r="J3921" i="11" s="1"/>
  <c r="G3920" i="11"/>
  <c r="J3920" i="11" s="1"/>
  <c r="G3919" i="11"/>
  <c r="J3919" i="11" s="1"/>
  <c r="G3918" i="11"/>
  <c r="J3918" i="11" s="1"/>
  <c r="G3917" i="11"/>
  <c r="J3917" i="11" s="1"/>
  <c r="G3916" i="11"/>
  <c r="J3916" i="11" s="1"/>
  <c r="G3915" i="11"/>
  <c r="J3915" i="11" s="1"/>
  <c r="G3914" i="11"/>
  <c r="J3914" i="11" s="1"/>
  <c r="G3913" i="11"/>
  <c r="J3913" i="11" s="1"/>
  <c r="G3912" i="11"/>
  <c r="J3912" i="11" s="1"/>
  <c r="G3911" i="11"/>
  <c r="J3911" i="11" s="1"/>
  <c r="G3910" i="11"/>
  <c r="J3910" i="11" s="1"/>
  <c r="G3909" i="11"/>
  <c r="J3909" i="11" s="1"/>
  <c r="G3908" i="11"/>
  <c r="J3908" i="11" s="1"/>
  <c r="G3907" i="11"/>
  <c r="J3907" i="11" s="1"/>
  <c r="G3906" i="11"/>
  <c r="J3906" i="11" s="1"/>
  <c r="G3905" i="11"/>
  <c r="J3905" i="11" s="1"/>
  <c r="G3904" i="11"/>
  <c r="J3904" i="11" s="1"/>
  <c r="G3903" i="11"/>
  <c r="J3903" i="11" s="1"/>
  <c r="G3902" i="11"/>
  <c r="J3902" i="11" s="1"/>
  <c r="G3901" i="11"/>
  <c r="J3901" i="11" s="1"/>
  <c r="G3900" i="11"/>
  <c r="J3900" i="11" s="1"/>
  <c r="G3899" i="11"/>
  <c r="J3899" i="11" s="1"/>
  <c r="G3898" i="11"/>
  <c r="J3898" i="11" s="1"/>
  <c r="G3897" i="11"/>
  <c r="J3897" i="11" s="1"/>
  <c r="G3896" i="11"/>
  <c r="J3896" i="11" s="1"/>
  <c r="G3895" i="11"/>
  <c r="J3895" i="11" s="1"/>
  <c r="G3894" i="11"/>
  <c r="J3894" i="11" s="1"/>
  <c r="G3893" i="11"/>
  <c r="J3893" i="11" s="1"/>
  <c r="G3892" i="11"/>
  <c r="J3892" i="11" s="1"/>
  <c r="G3891" i="11"/>
  <c r="J3891" i="11" s="1"/>
  <c r="G3890" i="11"/>
  <c r="J3890" i="11" s="1"/>
  <c r="G3889" i="11"/>
  <c r="J3889" i="11" s="1"/>
  <c r="G3888" i="11"/>
  <c r="J3888" i="11" s="1"/>
  <c r="G3887" i="11"/>
  <c r="J3887" i="11" s="1"/>
  <c r="G3886" i="11"/>
  <c r="J3886" i="11" s="1"/>
  <c r="G3885" i="11"/>
  <c r="J3885" i="11" s="1"/>
  <c r="G3884" i="11"/>
  <c r="J3884" i="11" s="1"/>
  <c r="G3883" i="11"/>
  <c r="J3883" i="11" s="1"/>
  <c r="G3882" i="11"/>
  <c r="J3882" i="11" s="1"/>
  <c r="G3881" i="11"/>
  <c r="J3881" i="11" s="1"/>
  <c r="G3880" i="11"/>
  <c r="J3880" i="11" s="1"/>
  <c r="G3879" i="11"/>
  <c r="J3879" i="11" s="1"/>
  <c r="G3878" i="11"/>
  <c r="J3878" i="11" s="1"/>
  <c r="G3877" i="11"/>
  <c r="J3877" i="11" s="1"/>
  <c r="G3876" i="11"/>
  <c r="J3876" i="11" s="1"/>
  <c r="G3875" i="11"/>
  <c r="J3875" i="11" s="1"/>
  <c r="G3874" i="11"/>
  <c r="J3874" i="11" s="1"/>
  <c r="G3873" i="11"/>
  <c r="J3873" i="11" s="1"/>
  <c r="G3872" i="11"/>
  <c r="J3872" i="11" s="1"/>
  <c r="G3871" i="11"/>
  <c r="J3871" i="11" s="1"/>
  <c r="G3870" i="11"/>
  <c r="J3870" i="11" s="1"/>
  <c r="G3869" i="11"/>
  <c r="J3869" i="11" s="1"/>
  <c r="G3868" i="11"/>
  <c r="J3868" i="11" s="1"/>
  <c r="G3867" i="11"/>
  <c r="J3867" i="11" s="1"/>
  <c r="G3866" i="11"/>
  <c r="J3866" i="11" s="1"/>
  <c r="G3865" i="11"/>
  <c r="J3865" i="11" s="1"/>
  <c r="G3864" i="11"/>
  <c r="J3864" i="11" s="1"/>
  <c r="G3863" i="11"/>
  <c r="J3863" i="11" s="1"/>
  <c r="G3862" i="11"/>
  <c r="J3862" i="11" s="1"/>
  <c r="G3861" i="11"/>
  <c r="J3861" i="11" s="1"/>
  <c r="G3860" i="11"/>
  <c r="J3860" i="11" s="1"/>
  <c r="G3859" i="11"/>
  <c r="J3859" i="11" s="1"/>
  <c r="G3858" i="11"/>
  <c r="J3858" i="11" s="1"/>
  <c r="G3857" i="11"/>
  <c r="J3857" i="11" s="1"/>
  <c r="G3856" i="11"/>
  <c r="J3856" i="11" s="1"/>
  <c r="G3855" i="11"/>
  <c r="J3855" i="11" s="1"/>
  <c r="G3854" i="11"/>
  <c r="J3854" i="11" s="1"/>
  <c r="G3853" i="11"/>
  <c r="J3853" i="11" s="1"/>
  <c r="G3852" i="11"/>
  <c r="J3852" i="11" s="1"/>
  <c r="G3851" i="11"/>
  <c r="J3851" i="11" s="1"/>
  <c r="G3850" i="11"/>
  <c r="J3850" i="11" s="1"/>
  <c r="G3849" i="11"/>
  <c r="J3849" i="11" s="1"/>
  <c r="G3848" i="11"/>
  <c r="J3848" i="11" s="1"/>
  <c r="G3847" i="11"/>
  <c r="J3847" i="11" s="1"/>
  <c r="G3846" i="11"/>
  <c r="J3846" i="11" s="1"/>
  <c r="G3845" i="11"/>
  <c r="J3845" i="11" s="1"/>
  <c r="G3844" i="11"/>
  <c r="J3844" i="11" s="1"/>
  <c r="G3843" i="11"/>
  <c r="J3843" i="11" s="1"/>
  <c r="G3842" i="11"/>
  <c r="J3842" i="11" s="1"/>
  <c r="G3841" i="11"/>
  <c r="J3841" i="11" s="1"/>
  <c r="G3840" i="11"/>
  <c r="J3840" i="11" s="1"/>
  <c r="G3839" i="11"/>
  <c r="J3839" i="11" s="1"/>
  <c r="G3838" i="11"/>
  <c r="J3838" i="11" s="1"/>
  <c r="G3837" i="11"/>
  <c r="J3837" i="11" s="1"/>
  <c r="G3836" i="11"/>
  <c r="J3836" i="11" s="1"/>
  <c r="G3835" i="11"/>
  <c r="J3835" i="11" s="1"/>
  <c r="G3834" i="11"/>
  <c r="J3834" i="11" s="1"/>
  <c r="G3833" i="11"/>
  <c r="J3833" i="11" s="1"/>
  <c r="G3832" i="11"/>
  <c r="J3832" i="11" s="1"/>
  <c r="G3831" i="11"/>
  <c r="J3831" i="11" s="1"/>
  <c r="G3830" i="11"/>
  <c r="J3830" i="11" s="1"/>
  <c r="G3829" i="11"/>
  <c r="J3829" i="11" s="1"/>
  <c r="G3828" i="11"/>
  <c r="J3828" i="11" s="1"/>
  <c r="G3827" i="11"/>
  <c r="J3827" i="11" s="1"/>
  <c r="G3826" i="11"/>
  <c r="J3826" i="11" s="1"/>
  <c r="G3825" i="11"/>
  <c r="J3825" i="11" s="1"/>
  <c r="G3824" i="11"/>
  <c r="J3824" i="11" s="1"/>
  <c r="G3823" i="11"/>
  <c r="J3823" i="11" s="1"/>
  <c r="G3822" i="11"/>
  <c r="J3822" i="11" s="1"/>
  <c r="G3821" i="11"/>
  <c r="J3821" i="11" s="1"/>
  <c r="G3820" i="11"/>
  <c r="J3820" i="11" s="1"/>
  <c r="G3819" i="11"/>
  <c r="J3819" i="11" s="1"/>
  <c r="G3818" i="11"/>
  <c r="J3818" i="11" s="1"/>
  <c r="G3817" i="11"/>
  <c r="J3817" i="11" s="1"/>
  <c r="G3816" i="11"/>
  <c r="J3816" i="11" s="1"/>
  <c r="G3815" i="11"/>
  <c r="J3815" i="11" s="1"/>
  <c r="G3814" i="11"/>
  <c r="J3814" i="11" s="1"/>
  <c r="G3813" i="11"/>
  <c r="J3813" i="11" s="1"/>
  <c r="G3812" i="11"/>
  <c r="J3812" i="11" s="1"/>
  <c r="G3811" i="11"/>
  <c r="J3811" i="11" s="1"/>
  <c r="G3810" i="11"/>
  <c r="J3810" i="11" s="1"/>
  <c r="G3809" i="11"/>
  <c r="J3809" i="11" s="1"/>
  <c r="G3808" i="11"/>
  <c r="J3808" i="11" s="1"/>
  <c r="G3807" i="11"/>
  <c r="J3807" i="11" s="1"/>
  <c r="G3806" i="11"/>
  <c r="J3806" i="11" s="1"/>
  <c r="G3805" i="11"/>
  <c r="J3805" i="11" s="1"/>
  <c r="G3804" i="11"/>
  <c r="J3804" i="11" s="1"/>
  <c r="G3803" i="11"/>
  <c r="J3803" i="11" s="1"/>
  <c r="G3802" i="11"/>
  <c r="J3802" i="11" s="1"/>
  <c r="G3801" i="11"/>
  <c r="G3800" i="11"/>
  <c r="G3799" i="11"/>
  <c r="G3798" i="11"/>
  <c r="G3797" i="11"/>
  <c r="G3796" i="11"/>
  <c r="G3795" i="11"/>
  <c r="G3794" i="11"/>
  <c r="G3793" i="11"/>
  <c r="G3792" i="11"/>
  <c r="G3791" i="11"/>
  <c r="G3790" i="11"/>
  <c r="G3789" i="11"/>
  <c r="G3788" i="11"/>
  <c r="G3787" i="11"/>
  <c r="G3786" i="11"/>
  <c r="G3785" i="11"/>
  <c r="G3784" i="11"/>
  <c r="G3783" i="11"/>
  <c r="G3782" i="11"/>
  <c r="G3781" i="11"/>
  <c r="G3780" i="11"/>
  <c r="G3779" i="11"/>
  <c r="G3778" i="11"/>
  <c r="G3777" i="11"/>
  <c r="G3776" i="11"/>
  <c r="G3775" i="11"/>
  <c r="G3774" i="11"/>
  <c r="G3773" i="11"/>
  <c r="G3772" i="11"/>
  <c r="G3771" i="11"/>
  <c r="G3770" i="11"/>
  <c r="G3769" i="11"/>
  <c r="G3768" i="11"/>
  <c r="G3767" i="11"/>
  <c r="G3766" i="11"/>
  <c r="G3765" i="11"/>
  <c r="G3764" i="11"/>
  <c r="G3763" i="11"/>
  <c r="G3762" i="11"/>
  <c r="G3761" i="11"/>
  <c r="J3761" i="11" s="1"/>
  <c r="G3760" i="11"/>
  <c r="J3760" i="11" s="1"/>
  <c r="G3759" i="11"/>
  <c r="J3759" i="11" s="1"/>
  <c r="G3758" i="11"/>
  <c r="J3758" i="11" s="1"/>
  <c r="G3757" i="11"/>
  <c r="J3757" i="11" s="1"/>
  <c r="G3756" i="11"/>
  <c r="J3756" i="11" s="1"/>
  <c r="G3755" i="11"/>
  <c r="J3755" i="11" s="1"/>
  <c r="G3754" i="11"/>
  <c r="J3754" i="11" s="1"/>
  <c r="G3753" i="11"/>
  <c r="J3753" i="11" s="1"/>
  <c r="G3752" i="11"/>
  <c r="J3752" i="11" s="1"/>
  <c r="G3751" i="11"/>
  <c r="J3751" i="11" s="1"/>
  <c r="G3750" i="11"/>
  <c r="J3750" i="11" s="1"/>
  <c r="G3749" i="11"/>
  <c r="J3749" i="11" s="1"/>
  <c r="G3748" i="11"/>
  <c r="J3748" i="11" s="1"/>
  <c r="G3747" i="11"/>
  <c r="J3747" i="11" s="1"/>
  <c r="G3746" i="11"/>
  <c r="J3746" i="11" s="1"/>
  <c r="G3745" i="11"/>
  <c r="J3745" i="11" s="1"/>
  <c r="G3744" i="11"/>
  <c r="J3744" i="11" s="1"/>
  <c r="G3743" i="11"/>
  <c r="J3743" i="11" s="1"/>
  <c r="G3742" i="11"/>
  <c r="J3742" i="11" s="1"/>
  <c r="G3741" i="11"/>
  <c r="J3741" i="11" s="1"/>
  <c r="G3740" i="11"/>
  <c r="J3740" i="11" s="1"/>
  <c r="G3739" i="11"/>
  <c r="J3739" i="11" s="1"/>
  <c r="G3738" i="11"/>
  <c r="J3738" i="11" s="1"/>
  <c r="G3737" i="11"/>
  <c r="J3737" i="11" s="1"/>
  <c r="G3736" i="11"/>
  <c r="J3736" i="11" s="1"/>
  <c r="G3735" i="11"/>
  <c r="J3735" i="11" s="1"/>
  <c r="G3734" i="11"/>
  <c r="J3734" i="11" s="1"/>
  <c r="G3733" i="11"/>
  <c r="J3733" i="11" s="1"/>
  <c r="G3732" i="11"/>
  <c r="J3732" i="11" s="1"/>
  <c r="G3731" i="11"/>
  <c r="J3731" i="11" s="1"/>
  <c r="G3730" i="11"/>
  <c r="J3730" i="11" s="1"/>
  <c r="G3729" i="11"/>
  <c r="J3729" i="11" s="1"/>
  <c r="G3728" i="11"/>
  <c r="J3728" i="11" s="1"/>
  <c r="G3727" i="11"/>
  <c r="J3727" i="11" s="1"/>
  <c r="G3726" i="11"/>
  <c r="J3726" i="11" s="1"/>
  <c r="G3725" i="11"/>
  <c r="J3725" i="11" s="1"/>
  <c r="G3724" i="11"/>
  <c r="J3724" i="11" s="1"/>
  <c r="G3723" i="11"/>
  <c r="J3723" i="11" s="1"/>
  <c r="G3722" i="11"/>
  <c r="J3722" i="11" s="1"/>
  <c r="G3721" i="11"/>
  <c r="J3721" i="11" s="1"/>
  <c r="G3720" i="11"/>
  <c r="J3720" i="11" s="1"/>
  <c r="G3719" i="11"/>
  <c r="J3719" i="11" s="1"/>
  <c r="G3718" i="11"/>
  <c r="J3718" i="11" s="1"/>
  <c r="G3717" i="11"/>
  <c r="J3717" i="11" s="1"/>
  <c r="G3716" i="11"/>
  <c r="J3716" i="11" s="1"/>
  <c r="G3715" i="11"/>
  <c r="J3715" i="11" s="1"/>
  <c r="G3714" i="11"/>
  <c r="J3714" i="11" s="1"/>
  <c r="G3713" i="11"/>
  <c r="J3713" i="11" s="1"/>
  <c r="G3712" i="11"/>
  <c r="J3712" i="11" s="1"/>
  <c r="G3711" i="11"/>
  <c r="J3711" i="11" s="1"/>
  <c r="G3710" i="11"/>
  <c r="J3710" i="11" s="1"/>
  <c r="G3709" i="11"/>
  <c r="J3709" i="11" s="1"/>
  <c r="G3708" i="11"/>
  <c r="J3708" i="11" s="1"/>
  <c r="G3707" i="11"/>
  <c r="J3707" i="11" s="1"/>
  <c r="G3706" i="11"/>
  <c r="J3706" i="11" s="1"/>
  <c r="G3705" i="11"/>
  <c r="J3705" i="11" s="1"/>
  <c r="G3704" i="11"/>
  <c r="J3704" i="11" s="1"/>
  <c r="G3703" i="11"/>
  <c r="J3703" i="11" s="1"/>
  <c r="G3702" i="11"/>
  <c r="J3702" i="11" s="1"/>
  <c r="G3701" i="11"/>
  <c r="J3701" i="11" s="1"/>
  <c r="G3700" i="11"/>
  <c r="J3700" i="11" s="1"/>
  <c r="G3699" i="11"/>
  <c r="J3699" i="11" s="1"/>
  <c r="G3698" i="11"/>
  <c r="J3698" i="11" s="1"/>
  <c r="G3697" i="11"/>
  <c r="J3697" i="11" s="1"/>
  <c r="G3696" i="11"/>
  <c r="J3696" i="11" s="1"/>
  <c r="G3695" i="11"/>
  <c r="J3695" i="11" s="1"/>
  <c r="G3694" i="11"/>
  <c r="J3694" i="11" s="1"/>
  <c r="G3693" i="11"/>
  <c r="J3693" i="11" s="1"/>
  <c r="G3692" i="11"/>
  <c r="J3692" i="11" s="1"/>
  <c r="G3691" i="11"/>
  <c r="J3691" i="11" s="1"/>
  <c r="G3690" i="11"/>
  <c r="J3690" i="11" s="1"/>
  <c r="G3689" i="11"/>
  <c r="J3689" i="11" s="1"/>
  <c r="G3688" i="11"/>
  <c r="J3688" i="11" s="1"/>
  <c r="G3687" i="11"/>
  <c r="J3687" i="11" s="1"/>
  <c r="G3686" i="11"/>
  <c r="J3686" i="11" s="1"/>
  <c r="G3685" i="11"/>
  <c r="J3685" i="11" s="1"/>
  <c r="G3684" i="11"/>
  <c r="J3684" i="11" s="1"/>
  <c r="G3683" i="11"/>
  <c r="J3683" i="11" s="1"/>
  <c r="G3682" i="11"/>
  <c r="J3682" i="11" s="1"/>
  <c r="G3681" i="11"/>
  <c r="J3681" i="11" s="1"/>
  <c r="G3680" i="11"/>
  <c r="J3680" i="11" s="1"/>
  <c r="G3679" i="11"/>
  <c r="J3679" i="11" s="1"/>
  <c r="G3678" i="11"/>
  <c r="J3678" i="11" s="1"/>
  <c r="G3677" i="11"/>
  <c r="J3677" i="11" s="1"/>
  <c r="G3676" i="11"/>
  <c r="J3676" i="11" s="1"/>
  <c r="G3675" i="11"/>
  <c r="J3675" i="11" s="1"/>
  <c r="G3674" i="11"/>
  <c r="J3674" i="11" s="1"/>
  <c r="G3673" i="11"/>
  <c r="J3673" i="11" s="1"/>
  <c r="G3672" i="11"/>
  <c r="J3672" i="11" s="1"/>
  <c r="G3671" i="11"/>
  <c r="J3671" i="11" s="1"/>
  <c r="G3670" i="11"/>
  <c r="J3670" i="11" s="1"/>
  <c r="G3669" i="11"/>
  <c r="J3669" i="11" s="1"/>
  <c r="G3668" i="11"/>
  <c r="J3668" i="11" s="1"/>
  <c r="G3667" i="11"/>
  <c r="J3667" i="11" s="1"/>
  <c r="G3666" i="11"/>
  <c r="J3666" i="11" s="1"/>
  <c r="G3665" i="11"/>
  <c r="J3665" i="11" s="1"/>
  <c r="G3664" i="11"/>
  <c r="J3664" i="11" s="1"/>
  <c r="G3663" i="11"/>
  <c r="J3663" i="11" s="1"/>
  <c r="G3662" i="11"/>
  <c r="J3662" i="11" s="1"/>
  <c r="G3661" i="11"/>
  <c r="J3661" i="11" s="1"/>
  <c r="G3660" i="11"/>
  <c r="J3660" i="11" s="1"/>
  <c r="G3659" i="11"/>
  <c r="J3659" i="11" s="1"/>
  <c r="G3658" i="11"/>
  <c r="J3658" i="11" s="1"/>
  <c r="G3657" i="11"/>
  <c r="J3657" i="11" s="1"/>
  <c r="G3656" i="11"/>
  <c r="J3656" i="11" s="1"/>
  <c r="G3655" i="11"/>
  <c r="J3655" i="11" s="1"/>
  <c r="G3654" i="11"/>
  <c r="J3654" i="11" s="1"/>
  <c r="G3653" i="11"/>
  <c r="J3653" i="11" s="1"/>
  <c r="G3652" i="11"/>
  <c r="J3652" i="11" s="1"/>
  <c r="G3651" i="11"/>
  <c r="J3651" i="11" s="1"/>
  <c r="G3650" i="11"/>
  <c r="J3650" i="11" s="1"/>
  <c r="G3649" i="11"/>
  <c r="J3649" i="11" s="1"/>
  <c r="G3648" i="11"/>
  <c r="J3648" i="11" s="1"/>
  <c r="G3647" i="11"/>
  <c r="J3647" i="11" s="1"/>
  <c r="G3646" i="11"/>
  <c r="J3646" i="11" s="1"/>
  <c r="G3645" i="11"/>
  <c r="J3645" i="11" s="1"/>
  <c r="G3644" i="11"/>
  <c r="J3644" i="11" s="1"/>
  <c r="G3643" i="11"/>
  <c r="J3643" i="11" s="1"/>
  <c r="G3642" i="11"/>
  <c r="J3642" i="11" s="1"/>
  <c r="G3641" i="11"/>
  <c r="G3640" i="11"/>
  <c r="G3639" i="11"/>
  <c r="G3638" i="11"/>
  <c r="G3637" i="11"/>
  <c r="G3636" i="11"/>
  <c r="G3635" i="11"/>
  <c r="G3634" i="11"/>
  <c r="G3633" i="11"/>
  <c r="G3632" i="11"/>
  <c r="G3631" i="11"/>
  <c r="G3630" i="11"/>
  <c r="G3629" i="11"/>
  <c r="G3628" i="11"/>
  <c r="G3627" i="11"/>
  <c r="G3626" i="11"/>
  <c r="G3625" i="11"/>
  <c r="G3624" i="11"/>
  <c r="G3623" i="11"/>
  <c r="G3622" i="11"/>
  <c r="G3621" i="11"/>
  <c r="G3620" i="11"/>
  <c r="G3619" i="11"/>
  <c r="G3618" i="11"/>
  <c r="G3617" i="11"/>
  <c r="G3616" i="11"/>
  <c r="G3615" i="11"/>
  <c r="G3614" i="11"/>
  <c r="G3613" i="11"/>
  <c r="G3612" i="11"/>
  <c r="G3611" i="11"/>
  <c r="G3610" i="11"/>
  <c r="G3609" i="11"/>
  <c r="G3608" i="11"/>
  <c r="G3607" i="11"/>
  <c r="G3606" i="11"/>
  <c r="G3605" i="11"/>
  <c r="G3604" i="11"/>
  <c r="G3603" i="11"/>
  <c r="G3602" i="11"/>
  <c r="G3601" i="11"/>
  <c r="G3600" i="11"/>
  <c r="G3599" i="11"/>
  <c r="G3598" i="11"/>
  <c r="G3597" i="11"/>
  <c r="G3596" i="11"/>
  <c r="G3595" i="11"/>
  <c r="G3594" i="11"/>
  <c r="G3593" i="11"/>
  <c r="G3592" i="11"/>
  <c r="G3591" i="11"/>
  <c r="G3590" i="11"/>
  <c r="G3589" i="11"/>
  <c r="G3588" i="11"/>
  <c r="G3587" i="11"/>
  <c r="G3586" i="11"/>
  <c r="G3585" i="11"/>
  <c r="G3584" i="11"/>
  <c r="G3583" i="11"/>
  <c r="G3582" i="11"/>
  <c r="G3581" i="11"/>
  <c r="G3580" i="11"/>
  <c r="G3579" i="11"/>
  <c r="G3578" i="11"/>
  <c r="G3577" i="11"/>
  <c r="G3576" i="11"/>
  <c r="G3575" i="11"/>
  <c r="G3574" i="11"/>
  <c r="G3573" i="11"/>
  <c r="G3572" i="11"/>
  <c r="G3571" i="11"/>
  <c r="G3570" i="11"/>
  <c r="G3569" i="11"/>
  <c r="G3568" i="11"/>
  <c r="G3567" i="11"/>
  <c r="G3566" i="11"/>
  <c r="G3565" i="11"/>
  <c r="G3564" i="11"/>
  <c r="G3563" i="11"/>
  <c r="G3562" i="11"/>
  <c r="G3561" i="11"/>
  <c r="J3561" i="11" s="1"/>
  <c r="G3560" i="11"/>
  <c r="J3560" i="11" s="1"/>
  <c r="G3559" i="11"/>
  <c r="J3559" i="11" s="1"/>
  <c r="G3558" i="11"/>
  <c r="J3558" i="11" s="1"/>
  <c r="G3557" i="11"/>
  <c r="J3557" i="11" s="1"/>
  <c r="G3556" i="11"/>
  <c r="J3556" i="11" s="1"/>
  <c r="G3555" i="11"/>
  <c r="J3555" i="11" s="1"/>
  <c r="G3554" i="11"/>
  <c r="J3554" i="11" s="1"/>
  <c r="G3553" i="11"/>
  <c r="J3553" i="11" s="1"/>
  <c r="G3552" i="11"/>
  <c r="J3552" i="11" s="1"/>
  <c r="G3551" i="11"/>
  <c r="J3551" i="11" s="1"/>
  <c r="G3550" i="11"/>
  <c r="J3550" i="11" s="1"/>
  <c r="G3549" i="11"/>
  <c r="J3549" i="11" s="1"/>
  <c r="G3548" i="11"/>
  <c r="J3548" i="11" s="1"/>
  <c r="G3547" i="11"/>
  <c r="J3547" i="11" s="1"/>
  <c r="G3546" i="11"/>
  <c r="J3546" i="11" s="1"/>
  <c r="G3545" i="11"/>
  <c r="J3545" i="11" s="1"/>
  <c r="G3544" i="11"/>
  <c r="J3544" i="11" s="1"/>
  <c r="G3543" i="11"/>
  <c r="J3543" i="11" s="1"/>
  <c r="G3542" i="11"/>
  <c r="J3542" i="11" s="1"/>
  <c r="G3541" i="11"/>
  <c r="J3541" i="11" s="1"/>
  <c r="G3540" i="11"/>
  <c r="J3540" i="11" s="1"/>
  <c r="G3539" i="11"/>
  <c r="J3539" i="11" s="1"/>
  <c r="G3538" i="11"/>
  <c r="J3538" i="11" s="1"/>
  <c r="G3537" i="11"/>
  <c r="J3537" i="11" s="1"/>
  <c r="G3536" i="11"/>
  <c r="J3536" i="11" s="1"/>
  <c r="G3535" i="11"/>
  <c r="J3535" i="11" s="1"/>
  <c r="G3534" i="11"/>
  <c r="J3534" i="11" s="1"/>
  <c r="G3533" i="11"/>
  <c r="J3533" i="11" s="1"/>
  <c r="G3532" i="11"/>
  <c r="J3532" i="11" s="1"/>
  <c r="G3531" i="11"/>
  <c r="J3531" i="11" s="1"/>
  <c r="G3530" i="11"/>
  <c r="J3530" i="11" s="1"/>
  <c r="G3529" i="11"/>
  <c r="J3529" i="11" s="1"/>
  <c r="G3528" i="11"/>
  <c r="J3528" i="11" s="1"/>
  <c r="G3527" i="11"/>
  <c r="J3527" i="11" s="1"/>
  <c r="G3526" i="11"/>
  <c r="J3526" i="11" s="1"/>
  <c r="G3525" i="11"/>
  <c r="J3525" i="11" s="1"/>
  <c r="G3524" i="11"/>
  <c r="J3524" i="11" s="1"/>
  <c r="G3523" i="11"/>
  <c r="J3523" i="11" s="1"/>
  <c r="G3522" i="11"/>
  <c r="J3522" i="11" s="1"/>
  <c r="G3521" i="11"/>
  <c r="J3521" i="11" s="1"/>
  <c r="G3520" i="11"/>
  <c r="J3520" i="11" s="1"/>
  <c r="G3519" i="11"/>
  <c r="J3519" i="11" s="1"/>
  <c r="G3518" i="11"/>
  <c r="J3518" i="11" s="1"/>
  <c r="G3517" i="11"/>
  <c r="J3517" i="11" s="1"/>
  <c r="G3516" i="11"/>
  <c r="J3516" i="11" s="1"/>
  <c r="G3515" i="11"/>
  <c r="J3515" i="11" s="1"/>
  <c r="G3514" i="11"/>
  <c r="J3514" i="11" s="1"/>
  <c r="G3513" i="11"/>
  <c r="J3513" i="11" s="1"/>
  <c r="G3512" i="11"/>
  <c r="J3512" i="11" s="1"/>
  <c r="G3511" i="11"/>
  <c r="J3511" i="11" s="1"/>
  <c r="G3510" i="11"/>
  <c r="J3510" i="11" s="1"/>
  <c r="G3509" i="11"/>
  <c r="J3509" i="11" s="1"/>
  <c r="G3508" i="11"/>
  <c r="J3508" i="11" s="1"/>
  <c r="G3507" i="11"/>
  <c r="J3507" i="11" s="1"/>
  <c r="G3506" i="11"/>
  <c r="J3506" i="11" s="1"/>
  <c r="G3505" i="11"/>
  <c r="J3505" i="11" s="1"/>
  <c r="G3504" i="11"/>
  <c r="J3504" i="11" s="1"/>
  <c r="G3503" i="11"/>
  <c r="J3503" i="11" s="1"/>
  <c r="G3502" i="11"/>
  <c r="J3502" i="11" s="1"/>
  <c r="G3501" i="11"/>
  <c r="J3501" i="11" s="1"/>
  <c r="G3500" i="11"/>
  <c r="J3500" i="11" s="1"/>
  <c r="G3499" i="11"/>
  <c r="J3499" i="11" s="1"/>
  <c r="G3498" i="11"/>
  <c r="J3498" i="11" s="1"/>
  <c r="G3497" i="11"/>
  <c r="J3497" i="11" s="1"/>
  <c r="G3496" i="11"/>
  <c r="J3496" i="11" s="1"/>
  <c r="G3495" i="11"/>
  <c r="J3495" i="11" s="1"/>
  <c r="G3494" i="11"/>
  <c r="J3494" i="11" s="1"/>
  <c r="G3493" i="11"/>
  <c r="J3493" i="11" s="1"/>
  <c r="G3492" i="11"/>
  <c r="J3492" i="11" s="1"/>
  <c r="G3491" i="11"/>
  <c r="J3491" i="11" s="1"/>
  <c r="G3490" i="11"/>
  <c r="J3490" i="11" s="1"/>
  <c r="G3489" i="11"/>
  <c r="J3489" i="11" s="1"/>
  <c r="G3488" i="11"/>
  <c r="J3488" i="11" s="1"/>
  <c r="G3487" i="11"/>
  <c r="J3487" i="11" s="1"/>
  <c r="G3486" i="11"/>
  <c r="J3486" i="11" s="1"/>
  <c r="G3485" i="11"/>
  <c r="J3485" i="11" s="1"/>
  <c r="G3484" i="11"/>
  <c r="J3484" i="11" s="1"/>
  <c r="G3483" i="11"/>
  <c r="J3483" i="11" s="1"/>
  <c r="G3482" i="11"/>
  <c r="J3482" i="11" s="1"/>
  <c r="G3481" i="11"/>
  <c r="G3480" i="11"/>
  <c r="G3479" i="11"/>
  <c r="G3478" i="11"/>
  <c r="G3477" i="11"/>
  <c r="G3476" i="11"/>
  <c r="G3475" i="11"/>
  <c r="G3474" i="11"/>
  <c r="G3473" i="11"/>
  <c r="G3472" i="11"/>
  <c r="G3471" i="11"/>
  <c r="G3470" i="11"/>
  <c r="G3469" i="11"/>
  <c r="G3468" i="11"/>
  <c r="G3467" i="11"/>
  <c r="G3466" i="11"/>
  <c r="G3465" i="11"/>
  <c r="G3464" i="11"/>
  <c r="G3463" i="11"/>
  <c r="G3462" i="11"/>
  <c r="G3461" i="11"/>
  <c r="G3460" i="11"/>
  <c r="G3459" i="11"/>
  <c r="G3458" i="11"/>
  <c r="G3457" i="11"/>
  <c r="G3456" i="11"/>
  <c r="G3455" i="11"/>
  <c r="G3454" i="11"/>
  <c r="G3453" i="11"/>
  <c r="G3452" i="11"/>
  <c r="G3451" i="11"/>
  <c r="G3450" i="11"/>
  <c r="G3449" i="11"/>
  <c r="G3448" i="11"/>
  <c r="G3447" i="11"/>
  <c r="G3446" i="11"/>
  <c r="G3445" i="11"/>
  <c r="G3444" i="11"/>
  <c r="G3443" i="11"/>
  <c r="G3442" i="11"/>
  <c r="G3441" i="11"/>
  <c r="J3441" i="11" s="1"/>
  <c r="G3440" i="11"/>
  <c r="J3440" i="11" s="1"/>
  <c r="G3439" i="11"/>
  <c r="J3439" i="11" s="1"/>
  <c r="G3438" i="11"/>
  <c r="J3438" i="11" s="1"/>
  <c r="G3437" i="11"/>
  <c r="J3437" i="11" s="1"/>
  <c r="G3436" i="11"/>
  <c r="J3436" i="11" s="1"/>
  <c r="G3435" i="11"/>
  <c r="J3435" i="11" s="1"/>
  <c r="G3434" i="11"/>
  <c r="J3434" i="11" s="1"/>
  <c r="G3433" i="11"/>
  <c r="J3433" i="11" s="1"/>
  <c r="G3432" i="11"/>
  <c r="J3432" i="11" s="1"/>
  <c r="G3431" i="11"/>
  <c r="J3431" i="11" s="1"/>
  <c r="G3430" i="11"/>
  <c r="J3430" i="11" s="1"/>
  <c r="G3429" i="11"/>
  <c r="J3429" i="11" s="1"/>
  <c r="G3428" i="11"/>
  <c r="J3428" i="11" s="1"/>
  <c r="G3427" i="11"/>
  <c r="J3427" i="11" s="1"/>
  <c r="G3426" i="11"/>
  <c r="J3426" i="11" s="1"/>
  <c r="G3425" i="11"/>
  <c r="J3425" i="11" s="1"/>
  <c r="G3424" i="11"/>
  <c r="J3424" i="11" s="1"/>
  <c r="G3423" i="11"/>
  <c r="J3423" i="11" s="1"/>
  <c r="G3422" i="11"/>
  <c r="J3422" i="11" s="1"/>
  <c r="G3421" i="11"/>
  <c r="J3421" i="11" s="1"/>
  <c r="G3420" i="11"/>
  <c r="J3420" i="11" s="1"/>
  <c r="G3419" i="11"/>
  <c r="J3419" i="11" s="1"/>
  <c r="G3418" i="11"/>
  <c r="J3418" i="11" s="1"/>
  <c r="G3417" i="11"/>
  <c r="J3417" i="11" s="1"/>
  <c r="G3416" i="11"/>
  <c r="J3416" i="11" s="1"/>
  <c r="G3415" i="11"/>
  <c r="J3415" i="11" s="1"/>
  <c r="G3414" i="11"/>
  <c r="J3414" i="11" s="1"/>
  <c r="G3413" i="11"/>
  <c r="J3413" i="11" s="1"/>
  <c r="G3412" i="11"/>
  <c r="J3412" i="11" s="1"/>
  <c r="G3411" i="11"/>
  <c r="J3411" i="11" s="1"/>
  <c r="G3410" i="11"/>
  <c r="J3410" i="11" s="1"/>
  <c r="G3409" i="11"/>
  <c r="J3409" i="11" s="1"/>
  <c r="G3408" i="11"/>
  <c r="J3408" i="11" s="1"/>
  <c r="G3407" i="11"/>
  <c r="J3407" i="11" s="1"/>
  <c r="G3406" i="11"/>
  <c r="J3406" i="11" s="1"/>
  <c r="G3405" i="11"/>
  <c r="J3405" i="11" s="1"/>
  <c r="G3404" i="11"/>
  <c r="J3404" i="11" s="1"/>
  <c r="G3403" i="11"/>
  <c r="J3403" i="11" s="1"/>
  <c r="G3402" i="11"/>
  <c r="J3402" i="11" s="1"/>
  <c r="G3401" i="11"/>
  <c r="J3401" i="11" s="1"/>
  <c r="G3400" i="11"/>
  <c r="J3400" i="11" s="1"/>
  <c r="G3399" i="11"/>
  <c r="J3399" i="11" s="1"/>
  <c r="G3398" i="11"/>
  <c r="J3398" i="11" s="1"/>
  <c r="G3397" i="11"/>
  <c r="J3397" i="11" s="1"/>
  <c r="G3396" i="11"/>
  <c r="J3396" i="11" s="1"/>
  <c r="G3395" i="11"/>
  <c r="J3395" i="11" s="1"/>
  <c r="G3394" i="11"/>
  <c r="J3394" i="11" s="1"/>
  <c r="G3393" i="11"/>
  <c r="J3393" i="11" s="1"/>
  <c r="G3392" i="11"/>
  <c r="J3392" i="11" s="1"/>
  <c r="G3391" i="11"/>
  <c r="J3391" i="11" s="1"/>
  <c r="G3390" i="11"/>
  <c r="J3390" i="11" s="1"/>
  <c r="G3389" i="11"/>
  <c r="J3389" i="11" s="1"/>
  <c r="G3388" i="11"/>
  <c r="J3388" i="11" s="1"/>
  <c r="G3387" i="11"/>
  <c r="J3387" i="11" s="1"/>
  <c r="G3386" i="11"/>
  <c r="J3386" i="11" s="1"/>
  <c r="G3385" i="11"/>
  <c r="J3385" i="11" s="1"/>
  <c r="G3384" i="11"/>
  <c r="J3384" i="11" s="1"/>
  <c r="G3383" i="11"/>
  <c r="J3383" i="11" s="1"/>
  <c r="G3382" i="11"/>
  <c r="J3382" i="11" s="1"/>
  <c r="G3381" i="11"/>
  <c r="J3381" i="11" s="1"/>
  <c r="G3380" i="11"/>
  <c r="J3380" i="11" s="1"/>
  <c r="G3379" i="11"/>
  <c r="J3379" i="11" s="1"/>
  <c r="G3378" i="11"/>
  <c r="J3378" i="11" s="1"/>
  <c r="G3377" i="11"/>
  <c r="J3377" i="11" s="1"/>
  <c r="G3376" i="11"/>
  <c r="J3376" i="11" s="1"/>
  <c r="G3375" i="11"/>
  <c r="J3375" i="11" s="1"/>
  <c r="G3374" i="11"/>
  <c r="J3374" i="11" s="1"/>
  <c r="G3373" i="11"/>
  <c r="J3373" i="11" s="1"/>
  <c r="G3372" i="11"/>
  <c r="J3372" i="11" s="1"/>
  <c r="G3371" i="11"/>
  <c r="J3371" i="11" s="1"/>
  <c r="G3370" i="11"/>
  <c r="J3370" i="11" s="1"/>
  <c r="G3369" i="11"/>
  <c r="J3369" i="11" s="1"/>
  <c r="G3368" i="11"/>
  <c r="J3368" i="11" s="1"/>
  <c r="G3367" i="11"/>
  <c r="J3367" i="11" s="1"/>
  <c r="G3366" i="11"/>
  <c r="J3366" i="11" s="1"/>
  <c r="G3365" i="11"/>
  <c r="J3365" i="11" s="1"/>
  <c r="G3364" i="11"/>
  <c r="J3364" i="11" s="1"/>
  <c r="G3363" i="11"/>
  <c r="J3363" i="11" s="1"/>
  <c r="G3362" i="11"/>
  <c r="J3362" i="11" s="1"/>
  <c r="G3361" i="11"/>
  <c r="J3361" i="11" s="1"/>
  <c r="G3360" i="11"/>
  <c r="J3360" i="11" s="1"/>
  <c r="G3359" i="11"/>
  <c r="J3359" i="11" s="1"/>
  <c r="G3358" i="11"/>
  <c r="J3358" i="11" s="1"/>
  <c r="G3357" i="11"/>
  <c r="J3357" i="11" s="1"/>
  <c r="G3356" i="11"/>
  <c r="J3356" i="11" s="1"/>
  <c r="G3355" i="11"/>
  <c r="J3355" i="11" s="1"/>
  <c r="G3354" i="11"/>
  <c r="J3354" i="11" s="1"/>
  <c r="G3353" i="11"/>
  <c r="J3353" i="11" s="1"/>
  <c r="G3352" i="11"/>
  <c r="J3352" i="11" s="1"/>
  <c r="G3351" i="11"/>
  <c r="J3351" i="11" s="1"/>
  <c r="G3350" i="11"/>
  <c r="J3350" i="11" s="1"/>
  <c r="G3349" i="11"/>
  <c r="J3349" i="11" s="1"/>
  <c r="G3348" i="11"/>
  <c r="J3348" i="11" s="1"/>
  <c r="G3347" i="11"/>
  <c r="J3347" i="11" s="1"/>
  <c r="G3346" i="11"/>
  <c r="J3346" i="11" s="1"/>
  <c r="G3345" i="11"/>
  <c r="J3345" i="11" s="1"/>
  <c r="G3344" i="11"/>
  <c r="J3344" i="11" s="1"/>
  <c r="G3343" i="11"/>
  <c r="J3343" i="11" s="1"/>
  <c r="G3342" i="11"/>
  <c r="J3342" i="11" s="1"/>
  <c r="G3341" i="11"/>
  <c r="J3341" i="11" s="1"/>
  <c r="G3340" i="11"/>
  <c r="J3340" i="11" s="1"/>
  <c r="G3339" i="11"/>
  <c r="J3339" i="11" s="1"/>
  <c r="G3338" i="11"/>
  <c r="J3338" i="11" s="1"/>
  <c r="G3337" i="11"/>
  <c r="J3337" i="11" s="1"/>
  <c r="G3336" i="11"/>
  <c r="J3336" i="11" s="1"/>
  <c r="G3335" i="11"/>
  <c r="J3335" i="11" s="1"/>
  <c r="G3334" i="11"/>
  <c r="J3334" i="11" s="1"/>
  <c r="G3333" i="11"/>
  <c r="J3333" i="11" s="1"/>
  <c r="G3332" i="11"/>
  <c r="J3332" i="11" s="1"/>
  <c r="G3331" i="11"/>
  <c r="J3331" i="11" s="1"/>
  <c r="G3330" i="11"/>
  <c r="J3330" i="11" s="1"/>
  <c r="G3329" i="11"/>
  <c r="J3329" i="11" s="1"/>
  <c r="G3328" i="11"/>
  <c r="J3328" i="11" s="1"/>
  <c r="G3327" i="11"/>
  <c r="J3327" i="11" s="1"/>
  <c r="G3326" i="11"/>
  <c r="J3326" i="11" s="1"/>
  <c r="G3325" i="11"/>
  <c r="J3325" i="11" s="1"/>
  <c r="G3324" i="11"/>
  <c r="J3324" i="11" s="1"/>
  <c r="G3323" i="11"/>
  <c r="J3323" i="11" s="1"/>
  <c r="G3322" i="11"/>
  <c r="J3322" i="11" s="1"/>
  <c r="G3321" i="11"/>
  <c r="J3321" i="11" s="1"/>
  <c r="G3320" i="11"/>
  <c r="J3320" i="11" s="1"/>
  <c r="G3319" i="11"/>
  <c r="J3319" i="11" s="1"/>
  <c r="G3318" i="11"/>
  <c r="J3318" i="11" s="1"/>
  <c r="G3317" i="11"/>
  <c r="J3317" i="11" s="1"/>
  <c r="G3316" i="11"/>
  <c r="J3316" i="11" s="1"/>
  <c r="G3315" i="11"/>
  <c r="J3315" i="11" s="1"/>
  <c r="G3314" i="11"/>
  <c r="J3314" i="11" s="1"/>
  <c r="G3313" i="11"/>
  <c r="J3313" i="11" s="1"/>
  <c r="G3312" i="11"/>
  <c r="J3312" i="11" s="1"/>
  <c r="G3311" i="11"/>
  <c r="J3311" i="11" s="1"/>
  <c r="G3310" i="11"/>
  <c r="J3310" i="11" s="1"/>
  <c r="G3309" i="11"/>
  <c r="J3309" i="11" s="1"/>
  <c r="G3308" i="11"/>
  <c r="J3308" i="11" s="1"/>
  <c r="G3307" i="11"/>
  <c r="J3307" i="11" s="1"/>
  <c r="G3306" i="11"/>
  <c r="J3306" i="11" s="1"/>
  <c r="G3305" i="11"/>
  <c r="J3305" i="11" s="1"/>
  <c r="G3304" i="11"/>
  <c r="J3304" i="11" s="1"/>
  <c r="G3303" i="11"/>
  <c r="J3303" i="11" s="1"/>
  <c r="G3302" i="11"/>
  <c r="J3302" i="11" s="1"/>
  <c r="G3301" i="11"/>
  <c r="J3301" i="11" s="1"/>
  <c r="G3300" i="11"/>
  <c r="J3300" i="11" s="1"/>
  <c r="G3299" i="11"/>
  <c r="J3299" i="11" s="1"/>
  <c r="G3298" i="11"/>
  <c r="J3298" i="11" s="1"/>
  <c r="G3297" i="11"/>
  <c r="J3297" i="11" s="1"/>
  <c r="G3296" i="11"/>
  <c r="J3296" i="11" s="1"/>
  <c r="G3295" i="11"/>
  <c r="J3295" i="11" s="1"/>
  <c r="G3294" i="11"/>
  <c r="J3294" i="11" s="1"/>
  <c r="G3293" i="11"/>
  <c r="J3293" i="11" s="1"/>
  <c r="G3292" i="11"/>
  <c r="J3292" i="11" s="1"/>
  <c r="G3291" i="11"/>
  <c r="J3291" i="11" s="1"/>
  <c r="G3290" i="11"/>
  <c r="J3290" i="11" s="1"/>
  <c r="G3289" i="11"/>
  <c r="J3289" i="11" s="1"/>
  <c r="G3288" i="11"/>
  <c r="J3288" i="11" s="1"/>
  <c r="G3287" i="11"/>
  <c r="J3287" i="11" s="1"/>
  <c r="G3286" i="11"/>
  <c r="J3286" i="11" s="1"/>
  <c r="G3285" i="11"/>
  <c r="J3285" i="11" s="1"/>
  <c r="G3284" i="11"/>
  <c r="J3284" i="11" s="1"/>
  <c r="G3283" i="11"/>
  <c r="J3283" i="11" s="1"/>
  <c r="G3282" i="11"/>
  <c r="J3282" i="11" s="1"/>
  <c r="G3281" i="11"/>
  <c r="G3280" i="11"/>
  <c r="G3279" i="11"/>
  <c r="G3278" i="11"/>
  <c r="G3277" i="11"/>
  <c r="G3276" i="11"/>
  <c r="G3275" i="11"/>
  <c r="G3274" i="11"/>
  <c r="G3273" i="11"/>
  <c r="G3272" i="11"/>
  <c r="G3271" i="11"/>
  <c r="G3270" i="11"/>
  <c r="G3269" i="11"/>
  <c r="G3268" i="11"/>
  <c r="G3267" i="11"/>
  <c r="G3266" i="11"/>
  <c r="G3265" i="11"/>
  <c r="G3264" i="11"/>
  <c r="G3263" i="11"/>
  <c r="G3262" i="11"/>
  <c r="G3261" i="11"/>
  <c r="G3260" i="11"/>
  <c r="G3259" i="11"/>
  <c r="G3258" i="11"/>
  <c r="G3257" i="11"/>
  <c r="G3256" i="11"/>
  <c r="G3255" i="11"/>
  <c r="G3254" i="11"/>
  <c r="G3253" i="11"/>
  <c r="G3252" i="11"/>
  <c r="G3251" i="11"/>
  <c r="G3250" i="11"/>
  <c r="G3249" i="11"/>
  <c r="G3248" i="11"/>
  <c r="G3247" i="11"/>
  <c r="G3246" i="11"/>
  <c r="G3245" i="11"/>
  <c r="G3244" i="11"/>
  <c r="G3243" i="11"/>
  <c r="G3242" i="11"/>
  <c r="G3241" i="11"/>
  <c r="J3241" i="11" s="1"/>
  <c r="G3240" i="11"/>
  <c r="J3240" i="11" s="1"/>
  <c r="G3239" i="11"/>
  <c r="J3239" i="11" s="1"/>
  <c r="G3238" i="11"/>
  <c r="J3238" i="11" s="1"/>
  <c r="G3237" i="11"/>
  <c r="J3237" i="11" s="1"/>
  <c r="G3236" i="11"/>
  <c r="J3236" i="11" s="1"/>
  <c r="G3235" i="11"/>
  <c r="J3235" i="11" s="1"/>
  <c r="G3234" i="11"/>
  <c r="J3234" i="11" s="1"/>
  <c r="G3233" i="11"/>
  <c r="J3233" i="11" s="1"/>
  <c r="G3232" i="11"/>
  <c r="J3232" i="11" s="1"/>
  <c r="G3231" i="11"/>
  <c r="J3231" i="11" s="1"/>
  <c r="G3230" i="11"/>
  <c r="J3230" i="11" s="1"/>
  <c r="G3229" i="11"/>
  <c r="J3229" i="11" s="1"/>
  <c r="G3228" i="11"/>
  <c r="J3228" i="11" s="1"/>
  <c r="G3227" i="11"/>
  <c r="J3227" i="11" s="1"/>
  <c r="G3226" i="11"/>
  <c r="J3226" i="11" s="1"/>
  <c r="G3225" i="11"/>
  <c r="J3225" i="11" s="1"/>
  <c r="G3224" i="11"/>
  <c r="J3224" i="11" s="1"/>
  <c r="G3223" i="11"/>
  <c r="J3223" i="11" s="1"/>
  <c r="G3222" i="11"/>
  <c r="J3222" i="11" s="1"/>
  <c r="G3221" i="11"/>
  <c r="J3221" i="11" s="1"/>
  <c r="G3220" i="11"/>
  <c r="J3220" i="11" s="1"/>
  <c r="G3219" i="11"/>
  <c r="J3219" i="11" s="1"/>
  <c r="G3218" i="11"/>
  <c r="J3218" i="11" s="1"/>
  <c r="G3217" i="11"/>
  <c r="J3217" i="11" s="1"/>
  <c r="G3216" i="11"/>
  <c r="J3216" i="11" s="1"/>
  <c r="G3215" i="11"/>
  <c r="J3215" i="11" s="1"/>
  <c r="G3214" i="11"/>
  <c r="J3214" i="11" s="1"/>
  <c r="G3213" i="11"/>
  <c r="J3213" i="11" s="1"/>
  <c r="G3212" i="11"/>
  <c r="J3212" i="11" s="1"/>
  <c r="G3211" i="11"/>
  <c r="J3211" i="11" s="1"/>
  <c r="G3210" i="11"/>
  <c r="J3210" i="11" s="1"/>
  <c r="G3209" i="11"/>
  <c r="J3209" i="11" s="1"/>
  <c r="G3208" i="11"/>
  <c r="J3208" i="11" s="1"/>
  <c r="G3207" i="11"/>
  <c r="J3207" i="11" s="1"/>
  <c r="G3206" i="11"/>
  <c r="J3206" i="11" s="1"/>
  <c r="G3205" i="11"/>
  <c r="J3205" i="11" s="1"/>
  <c r="G3204" i="11"/>
  <c r="J3204" i="11" s="1"/>
  <c r="G3203" i="11"/>
  <c r="J3203" i="11" s="1"/>
  <c r="G3202" i="11"/>
  <c r="J3202" i="11" s="1"/>
  <c r="G3201" i="11"/>
  <c r="J3201" i="11" s="1"/>
  <c r="G3200" i="11"/>
  <c r="J3200" i="11" s="1"/>
  <c r="G3199" i="11"/>
  <c r="J3199" i="11" s="1"/>
  <c r="G3198" i="11"/>
  <c r="J3198" i="11" s="1"/>
  <c r="G3197" i="11"/>
  <c r="J3197" i="11" s="1"/>
  <c r="G3196" i="11"/>
  <c r="J3196" i="11" s="1"/>
  <c r="G3195" i="11"/>
  <c r="J3195" i="11" s="1"/>
  <c r="G3194" i="11"/>
  <c r="J3194" i="11" s="1"/>
  <c r="G3193" i="11"/>
  <c r="J3193" i="11" s="1"/>
  <c r="G3192" i="11"/>
  <c r="J3192" i="11" s="1"/>
  <c r="G3191" i="11"/>
  <c r="J3191" i="11" s="1"/>
  <c r="G3190" i="11"/>
  <c r="J3190" i="11" s="1"/>
  <c r="G3189" i="11"/>
  <c r="J3189" i="11" s="1"/>
  <c r="G3188" i="11"/>
  <c r="J3188" i="11" s="1"/>
  <c r="G3187" i="11"/>
  <c r="J3187" i="11" s="1"/>
  <c r="G3186" i="11"/>
  <c r="J3186" i="11" s="1"/>
  <c r="G3185" i="11"/>
  <c r="J3185" i="11" s="1"/>
  <c r="G3184" i="11"/>
  <c r="J3184" i="11" s="1"/>
  <c r="G3183" i="11"/>
  <c r="J3183" i="11" s="1"/>
  <c r="G3182" i="11"/>
  <c r="J3182" i="11" s="1"/>
  <c r="G3181" i="11"/>
  <c r="J3181" i="11" s="1"/>
  <c r="G3180" i="11"/>
  <c r="J3180" i="11" s="1"/>
  <c r="G3179" i="11"/>
  <c r="J3179" i="11" s="1"/>
  <c r="G3178" i="11"/>
  <c r="J3178" i="11" s="1"/>
  <c r="G3177" i="11"/>
  <c r="J3177" i="11" s="1"/>
  <c r="G3176" i="11"/>
  <c r="J3176" i="11" s="1"/>
  <c r="G3175" i="11"/>
  <c r="J3175" i="11" s="1"/>
  <c r="G3174" i="11"/>
  <c r="J3174" i="11" s="1"/>
  <c r="G3173" i="11"/>
  <c r="J3173" i="11" s="1"/>
  <c r="G3172" i="11"/>
  <c r="J3172" i="11" s="1"/>
  <c r="G3171" i="11"/>
  <c r="J3171" i="11" s="1"/>
  <c r="G3170" i="11"/>
  <c r="J3170" i="11" s="1"/>
  <c r="G3169" i="11"/>
  <c r="J3169" i="11" s="1"/>
  <c r="G3168" i="11"/>
  <c r="J3168" i="11" s="1"/>
  <c r="G3167" i="11"/>
  <c r="J3167" i="11" s="1"/>
  <c r="G3166" i="11"/>
  <c r="J3166" i="11" s="1"/>
  <c r="G3165" i="11"/>
  <c r="J3165" i="11" s="1"/>
  <c r="G3164" i="11"/>
  <c r="J3164" i="11" s="1"/>
  <c r="G3163" i="11"/>
  <c r="J3163" i="11" s="1"/>
  <c r="G3162" i="11"/>
  <c r="J3162" i="11" s="1"/>
  <c r="G3161" i="11"/>
  <c r="G3160" i="11"/>
  <c r="G3159" i="11"/>
  <c r="G3158" i="11"/>
  <c r="G3157" i="11"/>
  <c r="G3156" i="11"/>
  <c r="G3155" i="11"/>
  <c r="G3154" i="11"/>
  <c r="G3153" i="11"/>
  <c r="G3152" i="11"/>
  <c r="G3151" i="11"/>
  <c r="G3150" i="11"/>
  <c r="G3149" i="11"/>
  <c r="G3148" i="11"/>
  <c r="G3147" i="11"/>
  <c r="G3146" i="11"/>
  <c r="G3145" i="11"/>
  <c r="G3144" i="11"/>
  <c r="G3143" i="11"/>
  <c r="G3142" i="11"/>
  <c r="G3141" i="11"/>
  <c r="G3140" i="11"/>
  <c r="G3139" i="11"/>
  <c r="G3138" i="11"/>
  <c r="G3137" i="11"/>
  <c r="G3136" i="11"/>
  <c r="G3135" i="11"/>
  <c r="G3134" i="11"/>
  <c r="G3133" i="11"/>
  <c r="G3132" i="11"/>
  <c r="G3131" i="11"/>
  <c r="G3130" i="11"/>
  <c r="G3129" i="11"/>
  <c r="G3128" i="11"/>
  <c r="G3127" i="11"/>
  <c r="G3126" i="11"/>
  <c r="G3125" i="11"/>
  <c r="G3124" i="11"/>
  <c r="G3123" i="11"/>
  <c r="G3122" i="11"/>
  <c r="G3121" i="11"/>
  <c r="J3121" i="11" s="1"/>
  <c r="G3120" i="11"/>
  <c r="J3120" i="11" s="1"/>
  <c r="G3119" i="11"/>
  <c r="J3119" i="11" s="1"/>
  <c r="G3118" i="11"/>
  <c r="J3118" i="11" s="1"/>
  <c r="G3117" i="11"/>
  <c r="J3117" i="11" s="1"/>
  <c r="G3116" i="11"/>
  <c r="J3116" i="11" s="1"/>
  <c r="G3115" i="11"/>
  <c r="J3115" i="11" s="1"/>
  <c r="G3114" i="11"/>
  <c r="J3114" i="11" s="1"/>
  <c r="G3113" i="11"/>
  <c r="J3113" i="11" s="1"/>
  <c r="G3112" i="11"/>
  <c r="J3112" i="11" s="1"/>
  <c r="G3111" i="11"/>
  <c r="J3111" i="11" s="1"/>
  <c r="G3110" i="11"/>
  <c r="J3110" i="11" s="1"/>
  <c r="G3109" i="11"/>
  <c r="J3109" i="11" s="1"/>
  <c r="G3108" i="11"/>
  <c r="J3108" i="11" s="1"/>
  <c r="G3107" i="11"/>
  <c r="J3107" i="11" s="1"/>
  <c r="G3106" i="11"/>
  <c r="J3106" i="11" s="1"/>
  <c r="G3105" i="11"/>
  <c r="J3105" i="11" s="1"/>
  <c r="G3104" i="11"/>
  <c r="J3104" i="11" s="1"/>
  <c r="G3103" i="11"/>
  <c r="J3103" i="11" s="1"/>
  <c r="G3102" i="11"/>
  <c r="J3102" i="11" s="1"/>
  <c r="G3101" i="11"/>
  <c r="J3101" i="11" s="1"/>
  <c r="G3100" i="11"/>
  <c r="J3100" i="11" s="1"/>
  <c r="G3099" i="11"/>
  <c r="J3099" i="11" s="1"/>
  <c r="G3098" i="11"/>
  <c r="J3098" i="11" s="1"/>
  <c r="G3097" i="11"/>
  <c r="J3097" i="11" s="1"/>
  <c r="G3096" i="11"/>
  <c r="J3096" i="11" s="1"/>
  <c r="G3095" i="11"/>
  <c r="J3095" i="11" s="1"/>
  <c r="G3094" i="11"/>
  <c r="J3094" i="11" s="1"/>
  <c r="G3093" i="11"/>
  <c r="J3093" i="11" s="1"/>
  <c r="G3092" i="11"/>
  <c r="J3092" i="11" s="1"/>
  <c r="G3091" i="11"/>
  <c r="J3091" i="11" s="1"/>
  <c r="G3090" i="11"/>
  <c r="J3090" i="11" s="1"/>
  <c r="G3089" i="11"/>
  <c r="J3089" i="11" s="1"/>
  <c r="G3088" i="11"/>
  <c r="J3088" i="11" s="1"/>
  <c r="G3087" i="11"/>
  <c r="J3087" i="11" s="1"/>
  <c r="G3086" i="11"/>
  <c r="J3086" i="11" s="1"/>
  <c r="G3085" i="11"/>
  <c r="J3085" i="11" s="1"/>
  <c r="G3084" i="11"/>
  <c r="J3084" i="11" s="1"/>
  <c r="G3083" i="11"/>
  <c r="J3083" i="11" s="1"/>
  <c r="G3082" i="11"/>
  <c r="J3082" i="11" s="1"/>
  <c r="G3081" i="11"/>
  <c r="J3081" i="11" s="1"/>
  <c r="G3080" i="11"/>
  <c r="J3080" i="11" s="1"/>
  <c r="G3079" i="11"/>
  <c r="J3079" i="11" s="1"/>
  <c r="G3078" i="11"/>
  <c r="J3078" i="11" s="1"/>
  <c r="G3077" i="11"/>
  <c r="J3077" i="11" s="1"/>
  <c r="G3076" i="11"/>
  <c r="J3076" i="11" s="1"/>
  <c r="G3075" i="11"/>
  <c r="J3075" i="11" s="1"/>
  <c r="G3074" i="11"/>
  <c r="J3074" i="11" s="1"/>
  <c r="G3073" i="11"/>
  <c r="J3073" i="11" s="1"/>
  <c r="G3072" i="11"/>
  <c r="J3072" i="11" s="1"/>
  <c r="G3071" i="11"/>
  <c r="J3071" i="11" s="1"/>
  <c r="G3070" i="11"/>
  <c r="J3070" i="11" s="1"/>
  <c r="G3069" i="11"/>
  <c r="J3069" i="11" s="1"/>
  <c r="G3068" i="11"/>
  <c r="J3068" i="11" s="1"/>
  <c r="G3067" i="11"/>
  <c r="J3067" i="11" s="1"/>
  <c r="G3066" i="11"/>
  <c r="J3066" i="11" s="1"/>
  <c r="G3065" i="11"/>
  <c r="J3065" i="11" s="1"/>
  <c r="G3064" i="11"/>
  <c r="J3064" i="11" s="1"/>
  <c r="G3063" i="11"/>
  <c r="J3063" i="11" s="1"/>
  <c r="G3062" i="11"/>
  <c r="J3062" i="11" s="1"/>
  <c r="G3061" i="11"/>
  <c r="J3061" i="11" s="1"/>
  <c r="G3060" i="11"/>
  <c r="J3060" i="11" s="1"/>
  <c r="G3059" i="11"/>
  <c r="J3059" i="11" s="1"/>
  <c r="G3058" i="11"/>
  <c r="J3058" i="11" s="1"/>
  <c r="G3057" i="11"/>
  <c r="J3057" i="11" s="1"/>
  <c r="G3056" i="11"/>
  <c r="J3056" i="11" s="1"/>
  <c r="G3055" i="11"/>
  <c r="J3055" i="11" s="1"/>
  <c r="G3054" i="11"/>
  <c r="J3054" i="11" s="1"/>
  <c r="G3053" i="11"/>
  <c r="J3053" i="11" s="1"/>
  <c r="G3052" i="11"/>
  <c r="J3052" i="11" s="1"/>
  <c r="G3051" i="11"/>
  <c r="J3051" i="11" s="1"/>
  <c r="G3050" i="11"/>
  <c r="J3050" i="11" s="1"/>
  <c r="G3049" i="11"/>
  <c r="J3049" i="11" s="1"/>
  <c r="G3048" i="11"/>
  <c r="J3048" i="11" s="1"/>
  <c r="G3047" i="11"/>
  <c r="J3047" i="11" s="1"/>
  <c r="G3046" i="11"/>
  <c r="J3046" i="11" s="1"/>
  <c r="G3045" i="11"/>
  <c r="J3045" i="11" s="1"/>
  <c r="G3044" i="11"/>
  <c r="J3044" i="11" s="1"/>
  <c r="G3043" i="11"/>
  <c r="J3043" i="11" s="1"/>
  <c r="G3042" i="11"/>
  <c r="J3042" i="11" s="1"/>
  <c r="G3041" i="11"/>
  <c r="J3041" i="11" s="1"/>
  <c r="G3040" i="11"/>
  <c r="J3040" i="11" s="1"/>
  <c r="G3039" i="11"/>
  <c r="J3039" i="11" s="1"/>
  <c r="G3038" i="11"/>
  <c r="J3038" i="11" s="1"/>
  <c r="G3037" i="11"/>
  <c r="J3037" i="11" s="1"/>
  <c r="G3036" i="11"/>
  <c r="J3036" i="11" s="1"/>
  <c r="G3035" i="11"/>
  <c r="J3035" i="11" s="1"/>
  <c r="G3034" i="11"/>
  <c r="J3034" i="11" s="1"/>
  <c r="G3033" i="11"/>
  <c r="J3033" i="11" s="1"/>
  <c r="G3032" i="11"/>
  <c r="J3032" i="11" s="1"/>
  <c r="G3031" i="11"/>
  <c r="J3031" i="11" s="1"/>
  <c r="G3030" i="11"/>
  <c r="J3030" i="11" s="1"/>
  <c r="G3029" i="11"/>
  <c r="J3029" i="11" s="1"/>
  <c r="G3028" i="11"/>
  <c r="J3028" i="11" s="1"/>
  <c r="G3027" i="11"/>
  <c r="J3027" i="11" s="1"/>
  <c r="G3026" i="11"/>
  <c r="J3026" i="11" s="1"/>
  <c r="G3025" i="11"/>
  <c r="J3025" i="11" s="1"/>
  <c r="G3024" i="11"/>
  <c r="J3024" i="11" s="1"/>
  <c r="G3023" i="11"/>
  <c r="J3023" i="11" s="1"/>
  <c r="G3022" i="11"/>
  <c r="J3022" i="11" s="1"/>
  <c r="G3021" i="11"/>
  <c r="J3021" i="11" s="1"/>
  <c r="G3020" i="11"/>
  <c r="J3020" i="11" s="1"/>
  <c r="G3019" i="11"/>
  <c r="J3019" i="11" s="1"/>
  <c r="G3018" i="11"/>
  <c r="J3018" i="11" s="1"/>
  <c r="G3017" i="11"/>
  <c r="J3017" i="11" s="1"/>
  <c r="G3016" i="11"/>
  <c r="J3016" i="11" s="1"/>
  <c r="G3015" i="11"/>
  <c r="J3015" i="11" s="1"/>
  <c r="G3014" i="11"/>
  <c r="J3014" i="11" s="1"/>
  <c r="G3013" i="11"/>
  <c r="J3013" i="11" s="1"/>
  <c r="G3012" i="11"/>
  <c r="J3012" i="11" s="1"/>
  <c r="G3011" i="11"/>
  <c r="J3011" i="11" s="1"/>
  <c r="G3010" i="11"/>
  <c r="J3010" i="11" s="1"/>
  <c r="G3009" i="11"/>
  <c r="J3009" i="11" s="1"/>
  <c r="G3008" i="11"/>
  <c r="J3008" i="11" s="1"/>
  <c r="G3007" i="11"/>
  <c r="J3007" i="11" s="1"/>
  <c r="G3006" i="11"/>
  <c r="J3006" i="11" s="1"/>
  <c r="G3005" i="11"/>
  <c r="J3005" i="11" s="1"/>
  <c r="G3004" i="11"/>
  <c r="J3004" i="11" s="1"/>
  <c r="G3003" i="11"/>
  <c r="J3003" i="11" s="1"/>
  <c r="G3002" i="11"/>
  <c r="J3002" i="11" s="1"/>
  <c r="G3001" i="11"/>
  <c r="J3001" i="11" s="1"/>
  <c r="G3000" i="11"/>
  <c r="J3000" i="11" s="1"/>
  <c r="G2999" i="11"/>
  <c r="J2999" i="11" s="1"/>
  <c r="G2998" i="11"/>
  <c r="J2998" i="11" s="1"/>
  <c r="G2997" i="11"/>
  <c r="J2997" i="11" s="1"/>
  <c r="G2996" i="11"/>
  <c r="J2996" i="11" s="1"/>
  <c r="G2995" i="11"/>
  <c r="J2995" i="11" s="1"/>
  <c r="G2994" i="11"/>
  <c r="J2994" i="11" s="1"/>
  <c r="G2993" i="11"/>
  <c r="J2993" i="11" s="1"/>
  <c r="G2992" i="11"/>
  <c r="J2992" i="11" s="1"/>
  <c r="G2991" i="11"/>
  <c r="J2991" i="11" s="1"/>
  <c r="G2990" i="11"/>
  <c r="J2990" i="11" s="1"/>
  <c r="G2989" i="11"/>
  <c r="J2989" i="11" s="1"/>
  <c r="G2988" i="11"/>
  <c r="J2988" i="11" s="1"/>
  <c r="G2987" i="11"/>
  <c r="J2987" i="11" s="1"/>
  <c r="G2986" i="11"/>
  <c r="J2986" i="11" s="1"/>
  <c r="G2985" i="11"/>
  <c r="J2985" i="11" s="1"/>
  <c r="G2984" i="11"/>
  <c r="J2984" i="11" s="1"/>
  <c r="G2983" i="11"/>
  <c r="J2983" i="11" s="1"/>
  <c r="G2982" i="11"/>
  <c r="J2982" i="11" s="1"/>
  <c r="G2981" i="11"/>
  <c r="J2981" i="11" s="1"/>
  <c r="G2980" i="11"/>
  <c r="J2980" i="11" s="1"/>
  <c r="G2979" i="11"/>
  <c r="J2979" i="11" s="1"/>
  <c r="G2978" i="11"/>
  <c r="J2978" i="11" s="1"/>
  <c r="G2977" i="11"/>
  <c r="J2977" i="11" s="1"/>
  <c r="G2976" i="11"/>
  <c r="J2976" i="11" s="1"/>
  <c r="G2975" i="11"/>
  <c r="J2975" i="11" s="1"/>
  <c r="G2974" i="11"/>
  <c r="J2974" i="11" s="1"/>
  <c r="G2973" i="11"/>
  <c r="J2973" i="11" s="1"/>
  <c r="G2972" i="11"/>
  <c r="J2972" i="11" s="1"/>
  <c r="G2971" i="11"/>
  <c r="J2971" i="11" s="1"/>
  <c r="G2970" i="11"/>
  <c r="J2970" i="11" s="1"/>
  <c r="G2969" i="11"/>
  <c r="J2969" i="11" s="1"/>
  <c r="G2968" i="11"/>
  <c r="J2968" i="11" s="1"/>
  <c r="G2967" i="11"/>
  <c r="J2967" i="11" s="1"/>
  <c r="G2966" i="11"/>
  <c r="J2966" i="11" s="1"/>
  <c r="G2965" i="11"/>
  <c r="J2965" i="11" s="1"/>
  <c r="G2964" i="11"/>
  <c r="J2964" i="11" s="1"/>
  <c r="G2963" i="11"/>
  <c r="J2963" i="11" s="1"/>
  <c r="G2962" i="11"/>
  <c r="J2962" i="11" s="1"/>
  <c r="G2961" i="11"/>
  <c r="G2960" i="11"/>
  <c r="G2959" i="11"/>
  <c r="G2958" i="11"/>
  <c r="G2957" i="11"/>
  <c r="G2956" i="11"/>
  <c r="G2955" i="11"/>
  <c r="G2954" i="11"/>
  <c r="G2953" i="11"/>
  <c r="G2952" i="11"/>
  <c r="G2951" i="11"/>
  <c r="G2950" i="11"/>
  <c r="G2949" i="11"/>
  <c r="G2948" i="11"/>
  <c r="G2947" i="11"/>
  <c r="G2946" i="11"/>
  <c r="G2945" i="11"/>
  <c r="G2944" i="11"/>
  <c r="G2943" i="11"/>
  <c r="G2942" i="11"/>
  <c r="G2941" i="11"/>
  <c r="G2940" i="11"/>
  <c r="G2939" i="11"/>
  <c r="G2938" i="11"/>
  <c r="G2937" i="11"/>
  <c r="G2936" i="11"/>
  <c r="G2935" i="11"/>
  <c r="G2934" i="11"/>
  <c r="G2933" i="11"/>
  <c r="G2932" i="11"/>
  <c r="G2931" i="11"/>
  <c r="G2930" i="11"/>
  <c r="G2929" i="11"/>
  <c r="G2928" i="11"/>
  <c r="G2927" i="11"/>
  <c r="G2926" i="11"/>
  <c r="G2925" i="11"/>
  <c r="G2924" i="11"/>
  <c r="G2923" i="11"/>
  <c r="G2922" i="11"/>
  <c r="G2921" i="11"/>
  <c r="J2921" i="11" s="1"/>
  <c r="G2920" i="11"/>
  <c r="J2920" i="11" s="1"/>
  <c r="G2919" i="11"/>
  <c r="J2919" i="11" s="1"/>
  <c r="G2918" i="11"/>
  <c r="J2918" i="11" s="1"/>
  <c r="G2917" i="11"/>
  <c r="J2917" i="11" s="1"/>
  <c r="G2916" i="11"/>
  <c r="J2916" i="11" s="1"/>
  <c r="G2915" i="11"/>
  <c r="J2915" i="11" s="1"/>
  <c r="G2914" i="11"/>
  <c r="J2914" i="11" s="1"/>
  <c r="G2913" i="11"/>
  <c r="J2913" i="11" s="1"/>
  <c r="G2912" i="11"/>
  <c r="J2912" i="11" s="1"/>
  <c r="G2911" i="11"/>
  <c r="J2911" i="11" s="1"/>
  <c r="G2910" i="11"/>
  <c r="J2910" i="11" s="1"/>
  <c r="G2909" i="11"/>
  <c r="J2909" i="11" s="1"/>
  <c r="G2908" i="11"/>
  <c r="J2908" i="11" s="1"/>
  <c r="G2907" i="11"/>
  <c r="J2907" i="11" s="1"/>
  <c r="G2906" i="11"/>
  <c r="J2906" i="11" s="1"/>
  <c r="G2905" i="11"/>
  <c r="J2905" i="11" s="1"/>
  <c r="G2904" i="11"/>
  <c r="J2904" i="11" s="1"/>
  <c r="G2903" i="11"/>
  <c r="J2903" i="11" s="1"/>
  <c r="G2902" i="11"/>
  <c r="J2902" i="11" s="1"/>
  <c r="G2901" i="11"/>
  <c r="J2901" i="11" s="1"/>
  <c r="G2900" i="11"/>
  <c r="J2900" i="11" s="1"/>
  <c r="G2899" i="11"/>
  <c r="J2899" i="11" s="1"/>
  <c r="G2898" i="11"/>
  <c r="J2898" i="11" s="1"/>
  <c r="G2897" i="11"/>
  <c r="J2897" i="11" s="1"/>
  <c r="G2896" i="11"/>
  <c r="J2896" i="11" s="1"/>
  <c r="G2895" i="11"/>
  <c r="J2895" i="11" s="1"/>
  <c r="G2894" i="11"/>
  <c r="J2894" i="11" s="1"/>
  <c r="G2893" i="11"/>
  <c r="J2893" i="11" s="1"/>
  <c r="G2892" i="11"/>
  <c r="J2892" i="11" s="1"/>
  <c r="G2891" i="11"/>
  <c r="J2891" i="11" s="1"/>
  <c r="G2890" i="11"/>
  <c r="J2890" i="11" s="1"/>
  <c r="G2889" i="11"/>
  <c r="J2889" i="11" s="1"/>
  <c r="G2888" i="11"/>
  <c r="J2888" i="11" s="1"/>
  <c r="G2887" i="11"/>
  <c r="J2887" i="11" s="1"/>
  <c r="G2886" i="11"/>
  <c r="J2886" i="11" s="1"/>
  <c r="G2885" i="11"/>
  <c r="J2885" i="11" s="1"/>
  <c r="G2884" i="11"/>
  <c r="J2884" i="11" s="1"/>
  <c r="G2883" i="11"/>
  <c r="J2883" i="11" s="1"/>
  <c r="G2882" i="11"/>
  <c r="J2882" i="11" s="1"/>
  <c r="G2881" i="11"/>
  <c r="J2881" i="11" s="1"/>
  <c r="G2880" i="11"/>
  <c r="J2880" i="11" s="1"/>
  <c r="G2879" i="11"/>
  <c r="J2879" i="11" s="1"/>
  <c r="G2878" i="11"/>
  <c r="J2878" i="11" s="1"/>
  <c r="G2877" i="11"/>
  <c r="J2877" i="11" s="1"/>
  <c r="G2876" i="11"/>
  <c r="J2876" i="11" s="1"/>
  <c r="G2875" i="11"/>
  <c r="J2875" i="11" s="1"/>
  <c r="G2874" i="11"/>
  <c r="J2874" i="11" s="1"/>
  <c r="G2873" i="11"/>
  <c r="J2873" i="11" s="1"/>
  <c r="G2872" i="11"/>
  <c r="J2872" i="11" s="1"/>
  <c r="G2871" i="11"/>
  <c r="J2871" i="11" s="1"/>
  <c r="G2870" i="11"/>
  <c r="J2870" i="11" s="1"/>
  <c r="G2869" i="11"/>
  <c r="J2869" i="11" s="1"/>
  <c r="G2868" i="11"/>
  <c r="J2868" i="11" s="1"/>
  <c r="G2867" i="11"/>
  <c r="J2867" i="11" s="1"/>
  <c r="G2866" i="11"/>
  <c r="J2866" i="11" s="1"/>
  <c r="G2865" i="11"/>
  <c r="J2865" i="11" s="1"/>
  <c r="G2864" i="11"/>
  <c r="J2864" i="11" s="1"/>
  <c r="G2863" i="11"/>
  <c r="J2863" i="11" s="1"/>
  <c r="G2862" i="11"/>
  <c r="J2862" i="11" s="1"/>
  <c r="G2861" i="11"/>
  <c r="J2861" i="11" s="1"/>
  <c r="G2860" i="11"/>
  <c r="J2860" i="11" s="1"/>
  <c r="G2859" i="11"/>
  <c r="J2859" i="11" s="1"/>
  <c r="G2858" i="11"/>
  <c r="J2858" i="11" s="1"/>
  <c r="G2857" i="11"/>
  <c r="J2857" i="11" s="1"/>
  <c r="G2856" i="11"/>
  <c r="J2856" i="11" s="1"/>
  <c r="G2855" i="11"/>
  <c r="J2855" i="11" s="1"/>
  <c r="G2854" i="11"/>
  <c r="J2854" i="11" s="1"/>
  <c r="G2853" i="11"/>
  <c r="J2853" i="11" s="1"/>
  <c r="G2852" i="11"/>
  <c r="J2852" i="11" s="1"/>
  <c r="G2851" i="11"/>
  <c r="J2851" i="11" s="1"/>
  <c r="G2850" i="11"/>
  <c r="J2850" i="11" s="1"/>
  <c r="G2849" i="11"/>
  <c r="J2849" i="11" s="1"/>
  <c r="G2848" i="11"/>
  <c r="J2848" i="11" s="1"/>
  <c r="G2847" i="11"/>
  <c r="J2847" i="11" s="1"/>
  <c r="G2846" i="11"/>
  <c r="J2846" i="11" s="1"/>
  <c r="G2845" i="11"/>
  <c r="J2845" i="11" s="1"/>
  <c r="G2844" i="11"/>
  <c r="J2844" i="11" s="1"/>
  <c r="G2843" i="11"/>
  <c r="J2843" i="11" s="1"/>
  <c r="G2842" i="11"/>
  <c r="J2842" i="11" s="1"/>
  <c r="G2841" i="11"/>
  <c r="J2841" i="11" s="1"/>
  <c r="G2840" i="11"/>
  <c r="J2840" i="11" s="1"/>
  <c r="G2839" i="11"/>
  <c r="J2839" i="11" s="1"/>
  <c r="G2838" i="11"/>
  <c r="J2838" i="11" s="1"/>
  <c r="G2837" i="11"/>
  <c r="J2837" i="11" s="1"/>
  <c r="G2836" i="11"/>
  <c r="J2836" i="11" s="1"/>
  <c r="G2835" i="11"/>
  <c r="J2835" i="11" s="1"/>
  <c r="G2834" i="11"/>
  <c r="J2834" i="11" s="1"/>
  <c r="G2833" i="11"/>
  <c r="J2833" i="11" s="1"/>
  <c r="G2832" i="11"/>
  <c r="J2832" i="11" s="1"/>
  <c r="G2831" i="11"/>
  <c r="J2831" i="11" s="1"/>
  <c r="G2830" i="11"/>
  <c r="J2830" i="11" s="1"/>
  <c r="G2829" i="11"/>
  <c r="J2829" i="11" s="1"/>
  <c r="G2828" i="11"/>
  <c r="J2828" i="11" s="1"/>
  <c r="G2827" i="11"/>
  <c r="J2827" i="11" s="1"/>
  <c r="G2826" i="11"/>
  <c r="J2826" i="11" s="1"/>
  <c r="G2825" i="11"/>
  <c r="J2825" i="11" s="1"/>
  <c r="G2824" i="11"/>
  <c r="J2824" i="11" s="1"/>
  <c r="G2823" i="11"/>
  <c r="J2823" i="11" s="1"/>
  <c r="G2822" i="11"/>
  <c r="J2822" i="11" s="1"/>
  <c r="G2821" i="11"/>
  <c r="J2821" i="11" s="1"/>
  <c r="G2820" i="11"/>
  <c r="J2820" i="11" s="1"/>
  <c r="G2819" i="11"/>
  <c r="J2819" i="11" s="1"/>
  <c r="G2818" i="11"/>
  <c r="J2818" i="11" s="1"/>
  <c r="G2817" i="11"/>
  <c r="J2817" i="11" s="1"/>
  <c r="G2816" i="11"/>
  <c r="J2816" i="11" s="1"/>
  <c r="G2815" i="11"/>
  <c r="J2815" i="11" s="1"/>
  <c r="G2814" i="11"/>
  <c r="J2814" i="11" s="1"/>
  <c r="G2813" i="11"/>
  <c r="J2813" i="11" s="1"/>
  <c r="G2812" i="11"/>
  <c r="J2812" i="11" s="1"/>
  <c r="G2811" i="11"/>
  <c r="J2811" i="11" s="1"/>
  <c r="G2810" i="11"/>
  <c r="J2810" i="11" s="1"/>
  <c r="G2809" i="11"/>
  <c r="J2809" i="11" s="1"/>
  <c r="G2808" i="11"/>
  <c r="J2808" i="11" s="1"/>
  <c r="G2807" i="11"/>
  <c r="J2807" i="11" s="1"/>
  <c r="G2806" i="11"/>
  <c r="J2806" i="11" s="1"/>
  <c r="G2805" i="11"/>
  <c r="J2805" i="11" s="1"/>
  <c r="G2804" i="11"/>
  <c r="J2804" i="11" s="1"/>
  <c r="G2803" i="11"/>
  <c r="J2803" i="11" s="1"/>
  <c r="G2802" i="11"/>
  <c r="J2802" i="11" s="1"/>
  <c r="G2801" i="11"/>
  <c r="J2801" i="11" s="1"/>
  <c r="G2800" i="11"/>
  <c r="J2800" i="11" s="1"/>
  <c r="G2799" i="11"/>
  <c r="J2799" i="11" s="1"/>
  <c r="G2798" i="11"/>
  <c r="J2798" i="11" s="1"/>
  <c r="G2797" i="11"/>
  <c r="J2797" i="11" s="1"/>
  <c r="G2796" i="11"/>
  <c r="J2796" i="11" s="1"/>
  <c r="G2795" i="11"/>
  <c r="J2795" i="11" s="1"/>
  <c r="G2794" i="11"/>
  <c r="J2794" i="11" s="1"/>
  <c r="G2793" i="11"/>
  <c r="J2793" i="11" s="1"/>
  <c r="G2792" i="11"/>
  <c r="J2792" i="11" s="1"/>
  <c r="G2791" i="11"/>
  <c r="J2791" i="11" s="1"/>
  <c r="G2790" i="11"/>
  <c r="J2790" i="11" s="1"/>
  <c r="G2789" i="11"/>
  <c r="J2789" i="11" s="1"/>
  <c r="G2788" i="11"/>
  <c r="J2788" i="11" s="1"/>
  <c r="G2787" i="11"/>
  <c r="J2787" i="11" s="1"/>
  <c r="G2786" i="11"/>
  <c r="J2786" i="11" s="1"/>
  <c r="G2785" i="11"/>
  <c r="J2785" i="11" s="1"/>
  <c r="G2784" i="11"/>
  <c r="J2784" i="11" s="1"/>
  <c r="G2783" i="11"/>
  <c r="J2783" i="11" s="1"/>
  <c r="G2782" i="11"/>
  <c r="J2782" i="11" s="1"/>
  <c r="G2781" i="11"/>
  <c r="J2781" i="11" s="1"/>
  <c r="G2780" i="11"/>
  <c r="J2780" i="11" s="1"/>
  <c r="G2779" i="11"/>
  <c r="J2779" i="11" s="1"/>
  <c r="G2778" i="11"/>
  <c r="J2778" i="11" s="1"/>
  <c r="G2777" i="11"/>
  <c r="J2777" i="11" s="1"/>
  <c r="G2776" i="11"/>
  <c r="J2776" i="11" s="1"/>
  <c r="G2775" i="11"/>
  <c r="J2775" i="11" s="1"/>
  <c r="G2774" i="11"/>
  <c r="J2774" i="11" s="1"/>
  <c r="G2773" i="11"/>
  <c r="J2773" i="11" s="1"/>
  <c r="G2772" i="11"/>
  <c r="J2772" i="11" s="1"/>
  <c r="G2771" i="11"/>
  <c r="J2771" i="11" s="1"/>
  <c r="G2770" i="11"/>
  <c r="J2770" i="11" s="1"/>
  <c r="G2769" i="11"/>
  <c r="J2769" i="11" s="1"/>
  <c r="G2768" i="11"/>
  <c r="J2768" i="11" s="1"/>
  <c r="G2767" i="11"/>
  <c r="J2767" i="11" s="1"/>
  <c r="G2766" i="11"/>
  <c r="J2766" i="11" s="1"/>
  <c r="G2765" i="11"/>
  <c r="J2765" i="11" s="1"/>
  <c r="G2764" i="11"/>
  <c r="J2764" i="11" s="1"/>
  <c r="G2763" i="11"/>
  <c r="J2763" i="11" s="1"/>
  <c r="G2762" i="11"/>
  <c r="J2762" i="11" s="1"/>
  <c r="G2761" i="11"/>
  <c r="J2761" i="11" s="1"/>
  <c r="G2760" i="11"/>
  <c r="J2760" i="11" s="1"/>
  <c r="G2759" i="11"/>
  <c r="J2759" i="11" s="1"/>
  <c r="G2758" i="11"/>
  <c r="J2758" i="11" s="1"/>
  <c r="G2757" i="11"/>
  <c r="J2757" i="11" s="1"/>
  <c r="G2756" i="11"/>
  <c r="J2756" i="11" s="1"/>
  <c r="G2755" i="11"/>
  <c r="J2755" i="11" s="1"/>
  <c r="G2754" i="11"/>
  <c r="J2754" i="11" s="1"/>
  <c r="G2753" i="11"/>
  <c r="J2753" i="11" s="1"/>
  <c r="G2752" i="11"/>
  <c r="J2752" i="11" s="1"/>
  <c r="G2751" i="11"/>
  <c r="J2751" i="11" s="1"/>
  <c r="G2750" i="11"/>
  <c r="J2750" i="11" s="1"/>
  <c r="G2749" i="11"/>
  <c r="J2749" i="11" s="1"/>
  <c r="G2748" i="11"/>
  <c r="J2748" i="11" s="1"/>
  <c r="G2747" i="11"/>
  <c r="J2747" i="11" s="1"/>
  <c r="G2746" i="11"/>
  <c r="J2746" i="11" s="1"/>
  <c r="G2745" i="11"/>
  <c r="J2745" i="11" s="1"/>
  <c r="G2744" i="11"/>
  <c r="J2744" i="11" s="1"/>
  <c r="G2743" i="11"/>
  <c r="J2743" i="11" s="1"/>
  <c r="G2742" i="11"/>
  <c r="J2742" i="11" s="1"/>
  <c r="G2741" i="11"/>
  <c r="J2741" i="11" s="1"/>
  <c r="G2740" i="11"/>
  <c r="J2740" i="11" s="1"/>
  <c r="G2739" i="11"/>
  <c r="J2739" i="11" s="1"/>
  <c r="G2738" i="11"/>
  <c r="J2738" i="11" s="1"/>
  <c r="G2737" i="11"/>
  <c r="J2737" i="11" s="1"/>
  <c r="G2736" i="11"/>
  <c r="J2736" i="11" s="1"/>
  <c r="G2735" i="11"/>
  <c r="J2735" i="11" s="1"/>
  <c r="G2734" i="11"/>
  <c r="J2734" i="11" s="1"/>
  <c r="G2733" i="11"/>
  <c r="J2733" i="11" s="1"/>
  <c r="G2732" i="11"/>
  <c r="J2732" i="11" s="1"/>
  <c r="G2731" i="11"/>
  <c r="J2731" i="11" s="1"/>
  <c r="G2730" i="11"/>
  <c r="J2730" i="11" s="1"/>
  <c r="G2729" i="11"/>
  <c r="J2729" i="11" s="1"/>
  <c r="G2728" i="11"/>
  <c r="J2728" i="11" s="1"/>
  <c r="G2727" i="11"/>
  <c r="J2727" i="11" s="1"/>
  <c r="G2726" i="11"/>
  <c r="J2726" i="11" s="1"/>
  <c r="G2725" i="11"/>
  <c r="J2725" i="11" s="1"/>
  <c r="G2724" i="11"/>
  <c r="J2724" i="11" s="1"/>
  <c r="G2723" i="11"/>
  <c r="J2723" i="11" s="1"/>
  <c r="G2722" i="11"/>
  <c r="J2722" i="11" s="1"/>
  <c r="G2721" i="11"/>
  <c r="G2720" i="11"/>
  <c r="G2719" i="11"/>
  <c r="G2718" i="11"/>
  <c r="G2717" i="11"/>
  <c r="G2716" i="11"/>
  <c r="G2715" i="11"/>
  <c r="G2714" i="11"/>
  <c r="G2713" i="11"/>
  <c r="G2712" i="11"/>
  <c r="G2711" i="11"/>
  <c r="G2710" i="11"/>
  <c r="G2709" i="11"/>
  <c r="G2708" i="11"/>
  <c r="G2707" i="11"/>
  <c r="G2706" i="11"/>
  <c r="G2705" i="11"/>
  <c r="G2704" i="11"/>
  <c r="G2703" i="11"/>
  <c r="G2702" i="11"/>
  <c r="G2701" i="11"/>
  <c r="G2700" i="11"/>
  <c r="G2699" i="11"/>
  <c r="G2698" i="11"/>
  <c r="G2697" i="11"/>
  <c r="G2696" i="11"/>
  <c r="G2695" i="11"/>
  <c r="G2694" i="11"/>
  <c r="G2693" i="11"/>
  <c r="G2692" i="11"/>
  <c r="G2691" i="11"/>
  <c r="G2690" i="11"/>
  <c r="G2689" i="11"/>
  <c r="G2688" i="11"/>
  <c r="G2687" i="11"/>
  <c r="G2686" i="11"/>
  <c r="G2685" i="11"/>
  <c r="G2684" i="11"/>
  <c r="G2683" i="11"/>
  <c r="G2682" i="11"/>
  <c r="G2681" i="11"/>
  <c r="G2680" i="11"/>
  <c r="G2679" i="11"/>
  <c r="G2678" i="11"/>
  <c r="G2677" i="11"/>
  <c r="G2676" i="11"/>
  <c r="G2675" i="11"/>
  <c r="G2674" i="11"/>
  <c r="G2673" i="11"/>
  <c r="G2672" i="11"/>
  <c r="G2671" i="11"/>
  <c r="G2670" i="11"/>
  <c r="G2669" i="11"/>
  <c r="G2668" i="11"/>
  <c r="G2667" i="11"/>
  <c r="G2666" i="11"/>
  <c r="G2665" i="11"/>
  <c r="G2664" i="11"/>
  <c r="G2663" i="11"/>
  <c r="G2662" i="11"/>
  <c r="G2661" i="11"/>
  <c r="G2660" i="11"/>
  <c r="G2659" i="11"/>
  <c r="G2658" i="11"/>
  <c r="G2657" i="11"/>
  <c r="G2656" i="11"/>
  <c r="G2655" i="11"/>
  <c r="G2654" i="11"/>
  <c r="G2653" i="11"/>
  <c r="G2652" i="11"/>
  <c r="G2651" i="11"/>
  <c r="G2650" i="11"/>
  <c r="G2649" i="11"/>
  <c r="G2648" i="11"/>
  <c r="G2647" i="11"/>
  <c r="G2646" i="11"/>
  <c r="G2645" i="11"/>
  <c r="G2644" i="11"/>
  <c r="G2643" i="11"/>
  <c r="G2642" i="11"/>
  <c r="G2641" i="11"/>
  <c r="G2640" i="11"/>
  <c r="G2639" i="11"/>
  <c r="G2638" i="11"/>
  <c r="G2637" i="11"/>
  <c r="G2636" i="11"/>
  <c r="G2635" i="11"/>
  <c r="G2634" i="11"/>
  <c r="G2633" i="11"/>
  <c r="G2632" i="11"/>
  <c r="G2631" i="11"/>
  <c r="G2630" i="11"/>
  <c r="G2629" i="11"/>
  <c r="G2628" i="11"/>
  <c r="G2627" i="11"/>
  <c r="G2626" i="11"/>
  <c r="G2625" i="11"/>
  <c r="G2624" i="11"/>
  <c r="G2623" i="11"/>
  <c r="G2622" i="11"/>
  <c r="G2621" i="11"/>
  <c r="G2620" i="11"/>
  <c r="G2619" i="11"/>
  <c r="G2618" i="11"/>
  <c r="G2617" i="11"/>
  <c r="G2616" i="11"/>
  <c r="G2615" i="11"/>
  <c r="G2614" i="11"/>
  <c r="G2613" i="11"/>
  <c r="G2612" i="11"/>
  <c r="G2611" i="11"/>
  <c r="G2610" i="11"/>
  <c r="G2609" i="11"/>
  <c r="G2608" i="11"/>
  <c r="G2607" i="11"/>
  <c r="G2606" i="11"/>
  <c r="G2605" i="11"/>
  <c r="G2604" i="11"/>
  <c r="G2603" i="11"/>
  <c r="G2602" i="11"/>
  <c r="G2601" i="11"/>
  <c r="J2601" i="11" s="1"/>
  <c r="G2600" i="11"/>
  <c r="J2600" i="11" s="1"/>
  <c r="G2599" i="11"/>
  <c r="J2599" i="11" s="1"/>
  <c r="G2598" i="11"/>
  <c r="J2598" i="11" s="1"/>
  <c r="G2597" i="11"/>
  <c r="J2597" i="11" s="1"/>
  <c r="G2596" i="11"/>
  <c r="J2596" i="11" s="1"/>
  <c r="G2595" i="11"/>
  <c r="J2595" i="11" s="1"/>
  <c r="G2594" i="11"/>
  <c r="J2594" i="11" s="1"/>
  <c r="G2593" i="11"/>
  <c r="J2593" i="11" s="1"/>
  <c r="G2592" i="11"/>
  <c r="J2592" i="11" s="1"/>
  <c r="G2591" i="11"/>
  <c r="J2591" i="11" s="1"/>
  <c r="G2590" i="11"/>
  <c r="J2590" i="11" s="1"/>
  <c r="G2589" i="11"/>
  <c r="J2589" i="11" s="1"/>
  <c r="G2588" i="11"/>
  <c r="J2588" i="11" s="1"/>
  <c r="G2587" i="11"/>
  <c r="J2587" i="11" s="1"/>
  <c r="G2586" i="11"/>
  <c r="J2586" i="11" s="1"/>
  <c r="G2585" i="11"/>
  <c r="J2585" i="11" s="1"/>
  <c r="G2584" i="11"/>
  <c r="J2584" i="11" s="1"/>
  <c r="G2583" i="11"/>
  <c r="J2583" i="11" s="1"/>
  <c r="G2582" i="11"/>
  <c r="J2582" i="11" s="1"/>
  <c r="G2581" i="11"/>
  <c r="J2581" i="11" s="1"/>
  <c r="G2580" i="11"/>
  <c r="J2580" i="11" s="1"/>
  <c r="G2579" i="11"/>
  <c r="J2579" i="11" s="1"/>
  <c r="G2578" i="11"/>
  <c r="J2578" i="11" s="1"/>
  <c r="G2577" i="11"/>
  <c r="J2577" i="11" s="1"/>
  <c r="G2576" i="11"/>
  <c r="J2576" i="11" s="1"/>
  <c r="G2575" i="11"/>
  <c r="J2575" i="11" s="1"/>
  <c r="G2574" i="11"/>
  <c r="J2574" i="11" s="1"/>
  <c r="G2573" i="11"/>
  <c r="J2573" i="11" s="1"/>
  <c r="G2572" i="11"/>
  <c r="J2572" i="11" s="1"/>
  <c r="G2571" i="11"/>
  <c r="J2571" i="11" s="1"/>
  <c r="G2570" i="11"/>
  <c r="J2570" i="11" s="1"/>
  <c r="G2569" i="11"/>
  <c r="J2569" i="11" s="1"/>
  <c r="G2568" i="11"/>
  <c r="J2568" i="11" s="1"/>
  <c r="G2567" i="11"/>
  <c r="J2567" i="11" s="1"/>
  <c r="G2566" i="11"/>
  <c r="J2566" i="11" s="1"/>
  <c r="G2565" i="11"/>
  <c r="J2565" i="11" s="1"/>
  <c r="G2564" i="11"/>
  <c r="J2564" i="11" s="1"/>
  <c r="G2563" i="11"/>
  <c r="J2563" i="11" s="1"/>
  <c r="G2562" i="11"/>
  <c r="J2562" i="11" s="1"/>
  <c r="G2561" i="11"/>
  <c r="J2561" i="11" s="1"/>
  <c r="G2560" i="11"/>
  <c r="J2560" i="11" s="1"/>
  <c r="G2559" i="11"/>
  <c r="J2559" i="11" s="1"/>
  <c r="G2558" i="11"/>
  <c r="J2558" i="11" s="1"/>
  <c r="G2557" i="11"/>
  <c r="J2557" i="11" s="1"/>
  <c r="G2556" i="11"/>
  <c r="J2556" i="11" s="1"/>
  <c r="G2555" i="11"/>
  <c r="J2555" i="11" s="1"/>
  <c r="G2554" i="11"/>
  <c r="J2554" i="11" s="1"/>
  <c r="G2553" i="11"/>
  <c r="J2553" i="11" s="1"/>
  <c r="G2552" i="11"/>
  <c r="J2552" i="11" s="1"/>
  <c r="G2551" i="11"/>
  <c r="J2551" i="11" s="1"/>
  <c r="G2550" i="11"/>
  <c r="J2550" i="11" s="1"/>
  <c r="G2549" i="11"/>
  <c r="J2549" i="11" s="1"/>
  <c r="G2548" i="11"/>
  <c r="J2548" i="11" s="1"/>
  <c r="G2547" i="11"/>
  <c r="J2547" i="11" s="1"/>
  <c r="G2546" i="11"/>
  <c r="J2546" i="11" s="1"/>
  <c r="G2545" i="11"/>
  <c r="J2545" i="11" s="1"/>
  <c r="G2544" i="11"/>
  <c r="J2544" i="11" s="1"/>
  <c r="G2543" i="11"/>
  <c r="J2543" i="11" s="1"/>
  <c r="G2542" i="11"/>
  <c r="J2542" i="11" s="1"/>
  <c r="G2541" i="11"/>
  <c r="J2541" i="11" s="1"/>
  <c r="G2540" i="11"/>
  <c r="J2540" i="11" s="1"/>
  <c r="G2539" i="11"/>
  <c r="J2539" i="11" s="1"/>
  <c r="G2538" i="11"/>
  <c r="J2538" i="11" s="1"/>
  <c r="G2537" i="11"/>
  <c r="J2537" i="11" s="1"/>
  <c r="G2536" i="11"/>
  <c r="J2536" i="11" s="1"/>
  <c r="G2535" i="11"/>
  <c r="J2535" i="11" s="1"/>
  <c r="G2534" i="11"/>
  <c r="J2534" i="11" s="1"/>
  <c r="G2533" i="11"/>
  <c r="J2533" i="11" s="1"/>
  <c r="G2532" i="11"/>
  <c r="J2532" i="11" s="1"/>
  <c r="G2531" i="11"/>
  <c r="J2531" i="11" s="1"/>
  <c r="G2530" i="11"/>
  <c r="J2530" i="11" s="1"/>
  <c r="G2529" i="11"/>
  <c r="J2529" i="11" s="1"/>
  <c r="G2528" i="11"/>
  <c r="J2528" i="11" s="1"/>
  <c r="G2527" i="11"/>
  <c r="J2527" i="11" s="1"/>
  <c r="G2526" i="11"/>
  <c r="J2526" i="11" s="1"/>
  <c r="G2525" i="11"/>
  <c r="J2525" i="11" s="1"/>
  <c r="G2524" i="11"/>
  <c r="J2524" i="11" s="1"/>
  <c r="G2523" i="11"/>
  <c r="J2523" i="11" s="1"/>
  <c r="G2522" i="11"/>
  <c r="J2522" i="11" s="1"/>
  <c r="G2521" i="11"/>
  <c r="G2520" i="11"/>
  <c r="G2519" i="11"/>
  <c r="G2518" i="11"/>
  <c r="G2517" i="11"/>
  <c r="G2516" i="11"/>
  <c r="G2515" i="11"/>
  <c r="G2514" i="11"/>
  <c r="G2513" i="11"/>
  <c r="G2512" i="11"/>
  <c r="G2511" i="11"/>
  <c r="G2510" i="11"/>
  <c r="G2509" i="11"/>
  <c r="G2508" i="11"/>
  <c r="G2507" i="11"/>
  <c r="G2506" i="11"/>
  <c r="G2505" i="11"/>
  <c r="G2504" i="11"/>
  <c r="G2503" i="11"/>
  <c r="G2502" i="11"/>
  <c r="G2501" i="11"/>
  <c r="G2500" i="11"/>
  <c r="G2499" i="11"/>
  <c r="G2498" i="11"/>
  <c r="G2497" i="11"/>
  <c r="G2496" i="11"/>
  <c r="G2495" i="11"/>
  <c r="G2494" i="11"/>
  <c r="G2493" i="11"/>
  <c r="G2492" i="11"/>
  <c r="G2491" i="11"/>
  <c r="G2490" i="11"/>
  <c r="G2489" i="11"/>
  <c r="G2488" i="11"/>
  <c r="G2487" i="11"/>
  <c r="G2486" i="11"/>
  <c r="G2485" i="11"/>
  <c r="G2484" i="11"/>
  <c r="G2483" i="11"/>
  <c r="G2482" i="11"/>
  <c r="G2481" i="11"/>
  <c r="J2481" i="11" s="1"/>
  <c r="G2480" i="11"/>
  <c r="J2480" i="11" s="1"/>
  <c r="G2479" i="11"/>
  <c r="J2479" i="11" s="1"/>
  <c r="G2478" i="11"/>
  <c r="J2478" i="11" s="1"/>
  <c r="G2477" i="11"/>
  <c r="J2477" i="11" s="1"/>
  <c r="G2476" i="11"/>
  <c r="J2476" i="11" s="1"/>
  <c r="G2475" i="11"/>
  <c r="J2475" i="11" s="1"/>
  <c r="G2474" i="11"/>
  <c r="J2474" i="11" s="1"/>
  <c r="G2473" i="11"/>
  <c r="J2473" i="11" s="1"/>
  <c r="G2472" i="11"/>
  <c r="J2472" i="11" s="1"/>
  <c r="G2471" i="11"/>
  <c r="J2471" i="11" s="1"/>
  <c r="G2470" i="11"/>
  <c r="J2470" i="11" s="1"/>
  <c r="G2469" i="11"/>
  <c r="J2469" i="11" s="1"/>
  <c r="G2468" i="11"/>
  <c r="J2468" i="11" s="1"/>
  <c r="G2467" i="11"/>
  <c r="J2467" i="11" s="1"/>
  <c r="G2466" i="11"/>
  <c r="J2466" i="11" s="1"/>
  <c r="G2465" i="11"/>
  <c r="J2465" i="11" s="1"/>
  <c r="G2464" i="11"/>
  <c r="J2464" i="11" s="1"/>
  <c r="G2463" i="11"/>
  <c r="J2463" i="11" s="1"/>
  <c r="G2462" i="11"/>
  <c r="J2462" i="11" s="1"/>
  <c r="G2461" i="11"/>
  <c r="J2461" i="11" s="1"/>
  <c r="G2460" i="11"/>
  <c r="J2460" i="11" s="1"/>
  <c r="G2459" i="11"/>
  <c r="J2459" i="11" s="1"/>
  <c r="G2458" i="11"/>
  <c r="J2458" i="11" s="1"/>
  <c r="G2457" i="11"/>
  <c r="J2457" i="11" s="1"/>
  <c r="G2456" i="11"/>
  <c r="J2456" i="11" s="1"/>
  <c r="G2455" i="11"/>
  <c r="J2455" i="11" s="1"/>
  <c r="G2454" i="11"/>
  <c r="J2454" i="11" s="1"/>
  <c r="G2453" i="11"/>
  <c r="J2453" i="11" s="1"/>
  <c r="G2452" i="11"/>
  <c r="J2452" i="11" s="1"/>
  <c r="G2451" i="11"/>
  <c r="J2451" i="11" s="1"/>
  <c r="G2450" i="11"/>
  <c r="J2450" i="11" s="1"/>
  <c r="G2449" i="11"/>
  <c r="J2449" i="11" s="1"/>
  <c r="G2448" i="11"/>
  <c r="J2448" i="11" s="1"/>
  <c r="G2447" i="11"/>
  <c r="J2447" i="11" s="1"/>
  <c r="G2446" i="11"/>
  <c r="J2446" i="11" s="1"/>
  <c r="G2445" i="11"/>
  <c r="J2445" i="11" s="1"/>
  <c r="G2444" i="11"/>
  <c r="J2444" i="11" s="1"/>
  <c r="G2443" i="11"/>
  <c r="J2443" i="11" s="1"/>
  <c r="G2442" i="11"/>
  <c r="J2442" i="11" s="1"/>
  <c r="G2441" i="11"/>
  <c r="J2441" i="11" s="1"/>
  <c r="G2440" i="11"/>
  <c r="J2440" i="11" s="1"/>
  <c r="G2439" i="11"/>
  <c r="J2439" i="11" s="1"/>
  <c r="G2438" i="11"/>
  <c r="J2438" i="11" s="1"/>
  <c r="G2437" i="11"/>
  <c r="J2437" i="11" s="1"/>
  <c r="G2436" i="11"/>
  <c r="J2436" i="11" s="1"/>
  <c r="G2435" i="11"/>
  <c r="J2435" i="11" s="1"/>
  <c r="G2434" i="11"/>
  <c r="J2434" i="11" s="1"/>
  <c r="G2433" i="11"/>
  <c r="J2433" i="11" s="1"/>
  <c r="G2432" i="11"/>
  <c r="J2432" i="11" s="1"/>
  <c r="G2431" i="11"/>
  <c r="J2431" i="11" s="1"/>
  <c r="G2430" i="11"/>
  <c r="J2430" i="11" s="1"/>
  <c r="G2429" i="11"/>
  <c r="J2429" i="11" s="1"/>
  <c r="G2428" i="11"/>
  <c r="J2428" i="11" s="1"/>
  <c r="G2427" i="11"/>
  <c r="J2427" i="11" s="1"/>
  <c r="G2426" i="11"/>
  <c r="J2426" i="11" s="1"/>
  <c r="G2425" i="11"/>
  <c r="J2425" i="11" s="1"/>
  <c r="G2424" i="11"/>
  <c r="J2424" i="11" s="1"/>
  <c r="G2423" i="11"/>
  <c r="J2423" i="11" s="1"/>
  <c r="G2422" i="11"/>
  <c r="J2422" i="11" s="1"/>
  <c r="G2421" i="11"/>
  <c r="J2421" i="11" s="1"/>
  <c r="G2420" i="11"/>
  <c r="J2420" i="11" s="1"/>
  <c r="G2419" i="11"/>
  <c r="J2419" i="11" s="1"/>
  <c r="G2418" i="11"/>
  <c r="J2418" i="11" s="1"/>
  <c r="G2417" i="11"/>
  <c r="J2417" i="11" s="1"/>
  <c r="G2416" i="11"/>
  <c r="J2416" i="11" s="1"/>
  <c r="G2415" i="11"/>
  <c r="J2415" i="11" s="1"/>
  <c r="G2414" i="11"/>
  <c r="J2414" i="11" s="1"/>
  <c r="G2413" i="11"/>
  <c r="J2413" i="11" s="1"/>
  <c r="G2412" i="11"/>
  <c r="J2412" i="11" s="1"/>
  <c r="G2411" i="11"/>
  <c r="J2411" i="11" s="1"/>
  <c r="G2410" i="11"/>
  <c r="J2410" i="11" s="1"/>
  <c r="G2409" i="11"/>
  <c r="J2409" i="11" s="1"/>
  <c r="G2408" i="11"/>
  <c r="J2408" i="11" s="1"/>
  <c r="G2407" i="11"/>
  <c r="J2407" i="11" s="1"/>
  <c r="G2406" i="11"/>
  <c r="J2406" i="11" s="1"/>
  <c r="G2405" i="11"/>
  <c r="J2405" i="11" s="1"/>
  <c r="G2404" i="11"/>
  <c r="J2404" i="11" s="1"/>
  <c r="G2403" i="11"/>
  <c r="J2403" i="11" s="1"/>
  <c r="G2402" i="11"/>
  <c r="J2402" i="11" s="1"/>
  <c r="G2401" i="11"/>
  <c r="G2400" i="11"/>
  <c r="G2399" i="11"/>
  <c r="G2398" i="11"/>
  <c r="G2397" i="11"/>
  <c r="G2396" i="11"/>
  <c r="G2395" i="11"/>
  <c r="G2394" i="11"/>
  <c r="G2393" i="11"/>
  <c r="G2392" i="11"/>
  <c r="G2391" i="11"/>
  <c r="G2390" i="11"/>
  <c r="G2389" i="11"/>
  <c r="G2388" i="11"/>
  <c r="G2387" i="11"/>
  <c r="G2386" i="11"/>
  <c r="G2385" i="11"/>
  <c r="G2384" i="11"/>
  <c r="G2383" i="11"/>
  <c r="G2382" i="11"/>
  <c r="G2381" i="11"/>
  <c r="G2380" i="11"/>
  <c r="G2379" i="11"/>
  <c r="G2378" i="11"/>
  <c r="G2377" i="11"/>
  <c r="G2376" i="11"/>
  <c r="G2375" i="11"/>
  <c r="G2374" i="11"/>
  <c r="G2373" i="11"/>
  <c r="G2372" i="11"/>
  <c r="G2371" i="11"/>
  <c r="G2370" i="11"/>
  <c r="G2369" i="11"/>
  <c r="G2368" i="11"/>
  <c r="G2367" i="11"/>
  <c r="G2366" i="11"/>
  <c r="G2365" i="11"/>
  <c r="G2364" i="11"/>
  <c r="G2363" i="11"/>
  <c r="G2362" i="11"/>
  <c r="G2361" i="11"/>
  <c r="J2361" i="11" s="1"/>
  <c r="G2360" i="11"/>
  <c r="J2360" i="11" s="1"/>
  <c r="G2359" i="11"/>
  <c r="J2359" i="11" s="1"/>
  <c r="G2358" i="11"/>
  <c r="J2358" i="11" s="1"/>
  <c r="G2357" i="11"/>
  <c r="J2357" i="11" s="1"/>
  <c r="G2356" i="11"/>
  <c r="J2356" i="11" s="1"/>
  <c r="G2355" i="11"/>
  <c r="J2355" i="11" s="1"/>
  <c r="G2354" i="11"/>
  <c r="J2354" i="11" s="1"/>
  <c r="G2353" i="11"/>
  <c r="J2353" i="11" s="1"/>
  <c r="G2352" i="11"/>
  <c r="J2352" i="11" s="1"/>
  <c r="G2351" i="11"/>
  <c r="J2351" i="11" s="1"/>
  <c r="G2350" i="11"/>
  <c r="J2350" i="11" s="1"/>
  <c r="G2349" i="11"/>
  <c r="J2349" i="11" s="1"/>
  <c r="G2348" i="11"/>
  <c r="J2348" i="11" s="1"/>
  <c r="G2347" i="11"/>
  <c r="J2347" i="11" s="1"/>
  <c r="G2346" i="11"/>
  <c r="J2346" i="11" s="1"/>
  <c r="G2345" i="11"/>
  <c r="J2345" i="11" s="1"/>
  <c r="G2344" i="11"/>
  <c r="J2344" i="11" s="1"/>
  <c r="G2343" i="11"/>
  <c r="J2343" i="11" s="1"/>
  <c r="G2342" i="11"/>
  <c r="J2342" i="11" s="1"/>
  <c r="G2341" i="11"/>
  <c r="J2341" i="11" s="1"/>
  <c r="G2340" i="11"/>
  <c r="J2340" i="11" s="1"/>
  <c r="G2339" i="11"/>
  <c r="J2339" i="11" s="1"/>
  <c r="G2338" i="11"/>
  <c r="J2338" i="11" s="1"/>
  <c r="G2337" i="11"/>
  <c r="J2337" i="11" s="1"/>
  <c r="G2336" i="11"/>
  <c r="J2336" i="11" s="1"/>
  <c r="G2335" i="11"/>
  <c r="J2335" i="11" s="1"/>
  <c r="G2334" i="11"/>
  <c r="J2334" i="11" s="1"/>
  <c r="G2333" i="11"/>
  <c r="J2333" i="11" s="1"/>
  <c r="G2332" i="11"/>
  <c r="J2332" i="11" s="1"/>
  <c r="G2331" i="11"/>
  <c r="J2331" i="11" s="1"/>
  <c r="G2330" i="11"/>
  <c r="J2330" i="11" s="1"/>
  <c r="G2329" i="11"/>
  <c r="J2329" i="11" s="1"/>
  <c r="G2328" i="11"/>
  <c r="J2328" i="11" s="1"/>
  <c r="G2327" i="11"/>
  <c r="J2327" i="11" s="1"/>
  <c r="G2326" i="11"/>
  <c r="J2326" i="11" s="1"/>
  <c r="G2325" i="11"/>
  <c r="J2325" i="11" s="1"/>
  <c r="G2324" i="11"/>
  <c r="J2324" i="11" s="1"/>
  <c r="G2323" i="11"/>
  <c r="J2323" i="11" s="1"/>
  <c r="G2322" i="11"/>
  <c r="J2322" i="11" s="1"/>
  <c r="G2321" i="11"/>
  <c r="J2321" i="11" s="1"/>
  <c r="G2320" i="11"/>
  <c r="J2320" i="11" s="1"/>
  <c r="G2319" i="11"/>
  <c r="J2319" i="11" s="1"/>
  <c r="G2318" i="11"/>
  <c r="J2318" i="11" s="1"/>
  <c r="G2317" i="11"/>
  <c r="J2317" i="11" s="1"/>
  <c r="G2316" i="11"/>
  <c r="J2316" i="11" s="1"/>
  <c r="G2315" i="11"/>
  <c r="J2315" i="11" s="1"/>
  <c r="G2314" i="11"/>
  <c r="J2314" i="11" s="1"/>
  <c r="G2313" i="11"/>
  <c r="J2313" i="11" s="1"/>
  <c r="G2312" i="11"/>
  <c r="J2312" i="11" s="1"/>
  <c r="G2311" i="11"/>
  <c r="J2311" i="11" s="1"/>
  <c r="G2310" i="11"/>
  <c r="J2310" i="11" s="1"/>
  <c r="G2309" i="11"/>
  <c r="J2309" i="11" s="1"/>
  <c r="G2308" i="11"/>
  <c r="J2308" i="11" s="1"/>
  <c r="G2307" i="11"/>
  <c r="J2307" i="11" s="1"/>
  <c r="G2306" i="11"/>
  <c r="J2306" i="11" s="1"/>
  <c r="G2305" i="11"/>
  <c r="J2305" i="11" s="1"/>
  <c r="G2304" i="11"/>
  <c r="J2304" i="11" s="1"/>
  <c r="G2303" i="11"/>
  <c r="J2303" i="11" s="1"/>
  <c r="G2302" i="11"/>
  <c r="J2302" i="11" s="1"/>
  <c r="G2301" i="11"/>
  <c r="J2301" i="11" s="1"/>
  <c r="G2300" i="11"/>
  <c r="J2300" i="11" s="1"/>
  <c r="G2299" i="11"/>
  <c r="J2299" i="11" s="1"/>
  <c r="G2298" i="11"/>
  <c r="J2298" i="11" s="1"/>
  <c r="G2297" i="11"/>
  <c r="J2297" i="11" s="1"/>
  <c r="G2296" i="11"/>
  <c r="J2296" i="11" s="1"/>
  <c r="G2295" i="11"/>
  <c r="J2295" i="11" s="1"/>
  <c r="G2294" i="11"/>
  <c r="J2294" i="11" s="1"/>
  <c r="G2293" i="11"/>
  <c r="J2293" i="11" s="1"/>
  <c r="G2292" i="11"/>
  <c r="J2292" i="11" s="1"/>
  <c r="G2291" i="11"/>
  <c r="J2291" i="11" s="1"/>
  <c r="G2290" i="11"/>
  <c r="J2290" i="11" s="1"/>
  <c r="G2289" i="11"/>
  <c r="J2289" i="11" s="1"/>
  <c r="G2288" i="11"/>
  <c r="J2288" i="11" s="1"/>
  <c r="G2287" i="11"/>
  <c r="J2287" i="11" s="1"/>
  <c r="G2286" i="11"/>
  <c r="J2286" i="11" s="1"/>
  <c r="G2285" i="11"/>
  <c r="J2285" i="11" s="1"/>
  <c r="G2284" i="11"/>
  <c r="J2284" i="11" s="1"/>
  <c r="G2283" i="11"/>
  <c r="J2283" i="11" s="1"/>
  <c r="G2282" i="11"/>
  <c r="J2282" i="11" s="1"/>
  <c r="G2281" i="11"/>
  <c r="J2281" i="11" s="1"/>
  <c r="G2280" i="11"/>
  <c r="J2280" i="11" s="1"/>
  <c r="G2279" i="11"/>
  <c r="J2279" i="11" s="1"/>
  <c r="G2278" i="11"/>
  <c r="J2278" i="11" s="1"/>
  <c r="G2277" i="11"/>
  <c r="J2277" i="11" s="1"/>
  <c r="G2276" i="11"/>
  <c r="J2276" i="11" s="1"/>
  <c r="G2275" i="11"/>
  <c r="J2275" i="11" s="1"/>
  <c r="G2274" i="11"/>
  <c r="J2274" i="11" s="1"/>
  <c r="G2273" i="11"/>
  <c r="J2273" i="11" s="1"/>
  <c r="G2272" i="11"/>
  <c r="J2272" i="11" s="1"/>
  <c r="G2271" i="11"/>
  <c r="J2271" i="11" s="1"/>
  <c r="G2270" i="11"/>
  <c r="J2270" i="11" s="1"/>
  <c r="G2269" i="11"/>
  <c r="J2269" i="11" s="1"/>
  <c r="G2268" i="11"/>
  <c r="J2268" i="11" s="1"/>
  <c r="G2267" i="11"/>
  <c r="J2267" i="11" s="1"/>
  <c r="G2266" i="11"/>
  <c r="J2266" i="11" s="1"/>
  <c r="G2265" i="11"/>
  <c r="J2265" i="11" s="1"/>
  <c r="G2264" i="11"/>
  <c r="J2264" i="11" s="1"/>
  <c r="G2263" i="11"/>
  <c r="J2263" i="11" s="1"/>
  <c r="G2262" i="11"/>
  <c r="J2262" i="11" s="1"/>
  <c r="G2261" i="11"/>
  <c r="J2261" i="11" s="1"/>
  <c r="G2260" i="11"/>
  <c r="J2260" i="11" s="1"/>
  <c r="G2259" i="11"/>
  <c r="J2259" i="11" s="1"/>
  <c r="G2258" i="11"/>
  <c r="J2258" i="11" s="1"/>
  <c r="G2257" i="11"/>
  <c r="J2257" i="11" s="1"/>
  <c r="G2256" i="11"/>
  <c r="J2256" i="11" s="1"/>
  <c r="G2255" i="11"/>
  <c r="J2255" i="11" s="1"/>
  <c r="G2254" i="11"/>
  <c r="J2254" i="11" s="1"/>
  <c r="G2253" i="11"/>
  <c r="J2253" i="11" s="1"/>
  <c r="G2252" i="11"/>
  <c r="J2252" i="11" s="1"/>
  <c r="G2251" i="11"/>
  <c r="J2251" i="11" s="1"/>
  <c r="G2250" i="11"/>
  <c r="J2250" i="11" s="1"/>
  <c r="G2249" i="11"/>
  <c r="J2249" i="11" s="1"/>
  <c r="G2248" i="11"/>
  <c r="J2248" i="11" s="1"/>
  <c r="G2247" i="11"/>
  <c r="J2247" i="11" s="1"/>
  <c r="G2246" i="11"/>
  <c r="J2246" i="11" s="1"/>
  <c r="G2245" i="11"/>
  <c r="J2245" i="11" s="1"/>
  <c r="G2244" i="11"/>
  <c r="J2244" i="11" s="1"/>
  <c r="G2243" i="11"/>
  <c r="J2243" i="11" s="1"/>
  <c r="G2242" i="11"/>
  <c r="J2242" i="11" s="1"/>
  <c r="G2241" i="11"/>
  <c r="J2241" i="11" s="1"/>
  <c r="G2240" i="11"/>
  <c r="J2240" i="11" s="1"/>
  <c r="G2239" i="11"/>
  <c r="J2239" i="11" s="1"/>
  <c r="G2238" i="11"/>
  <c r="J2238" i="11" s="1"/>
  <c r="G2237" i="11"/>
  <c r="J2237" i="11" s="1"/>
  <c r="G2236" i="11"/>
  <c r="J2236" i="11" s="1"/>
  <c r="G2235" i="11"/>
  <c r="J2235" i="11" s="1"/>
  <c r="G2234" i="11"/>
  <c r="J2234" i="11" s="1"/>
  <c r="G2233" i="11"/>
  <c r="J2233" i="11" s="1"/>
  <c r="G2232" i="11"/>
  <c r="J2232" i="11" s="1"/>
  <c r="G2231" i="11"/>
  <c r="J2231" i="11" s="1"/>
  <c r="G2230" i="11"/>
  <c r="J2230" i="11" s="1"/>
  <c r="G2229" i="11"/>
  <c r="J2229" i="11" s="1"/>
  <c r="G2228" i="11"/>
  <c r="J2228" i="11" s="1"/>
  <c r="G2227" i="11"/>
  <c r="J2227" i="11" s="1"/>
  <c r="G2226" i="11"/>
  <c r="J2226" i="11" s="1"/>
  <c r="G2225" i="11"/>
  <c r="J2225" i="11" s="1"/>
  <c r="G2224" i="11"/>
  <c r="J2224" i="11" s="1"/>
  <c r="G2223" i="11"/>
  <c r="J2223" i="11" s="1"/>
  <c r="G2222" i="11"/>
  <c r="J2222" i="11" s="1"/>
  <c r="G2221" i="11"/>
  <c r="J2221" i="11" s="1"/>
  <c r="G2220" i="11"/>
  <c r="J2220" i="11" s="1"/>
  <c r="G2219" i="11"/>
  <c r="J2219" i="11" s="1"/>
  <c r="G2218" i="11"/>
  <c r="J2218" i="11" s="1"/>
  <c r="G2217" i="11"/>
  <c r="J2217" i="11" s="1"/>
  <c r="G2216" i="11"/>
  <c r="J2216" i="11" s="1"/>
  <c r="G2215" i="11"/>
  <c r="J2215" i="11" s="1"/>
  <c r="G2214" i="11"/>
  <c r="J2214" i="11" s="1"/>
  <c r="G2213" i="11"/>
  <c r="J2213" i="11" s="1"/>
  <c r="G2212" i="11"/>
  <c r="J2212" i="11" s="1"/>
  <c r="G2211" i="11"/>
  <c r="J2211" i="11" s="1"/>
  <c r="G2210" i="11"/>
  <c r="J2210" i="11" s="1"/>
  <c r="G2209" i="11"/>
  <c r="J2209" i="11" s="1"/>
  <c r="G2208" i="11"/>
  <c r="J2208" i="11" s="1"/>
  <c r="G2207" i="11"/>
  <c r="J2207" i="11" s="1"/>
  <c r="G2206" i="11"/>
  <c r="J2206" i="11" s="1"/>
  <c r="G2205" i="11"/>
  <c r="J2205" i="11" s="1"/>
  <c r="G2204" i="11"/>
  <c r="J2204" i="11" s="1"/>
  <c r="G2203" i="11"/>
  <c r="J2203" i="11" s="1"/>
  <c r="G2202" i="11"/>
  <c r="J2202" i="11" s="1"/>
  <c r="G2201" i="11"/>
  <c r="J2201" i="11" s="1"/>
  <c r="G2200" i="11"/>
  <c r="J2200" i="11" s="1"/>
  <c r="G2199" i="11"/>
  <c r="J2199" i="11" s="1"/>
  <c r="G2198" i="11"/>
  <c r="J2198" i="11" s="1"/>
  <c r="G2197" i="11"/>
  <c r="J2197" i="11" s="1"/>
  <c r="G2196" i="11"/>
  <c r="J2196" i="11" s="1"/>
  <c r="G2195" i="11"/>
  <c r="J2195" i="11" s="1"/>
  <c r="G2194" i="11"/>
  <c r="J2194" i="11" s="1"/>
  <c r="G2193" i="11"/>
  <c r="J2193" i="11" s="1"/>
  <c r="G2192" i="11"/>
  <c r="J2192" i="11" s="1"/>
  <c r="G2191" i="11"/>
  <c r="J2191" i="11" s="1"/>
  <c r="G2190" i="11"/>
  <c r="J2190" i="11" s="1"/>
  <c r="G2189" i="11"/>
  <c r="J2189" i="11" s="1"/>
  <c r="G2188" i="11"/>
  <c r="J2188" i="11" s="1"/>
  <c r="G2187" i="11"/>
  <c r="J2187" i="11" s="1"/>
  <c r="G2186" i="11"/>
  <c r="J2186" i="11" s="1"/>
  <c r="G2185" i="11"/>
  <c r="J2185" i="11" s="1"/>
  <c r="G2184" i="11"/>
  <c r="J2184" i="11" s="1"/>
  <c r="G2183" i="11"/>
  <c r="J2183" i="11" s="1"/>
  <c r="G2182" i="11"/>
  <c r="J2182" i="11" s="1"/>
  <c r="G2181" i="11"/>
  <c r="J2181" i="11" s="1"/>
  <c r="G2180" i="11"/>
  <c r="J2180" i="11" s="1"/>
  <c r="G2179" i="11"/>
  <c r="J2179" i="11" s="1"/>
  <c r="G2178" i="11"/>
  <c r="J2178" i="11" s="1"/>
  <c r="G2177" i="11"/>
  <c r="J2177" i="11" s="1"/>
  <c r="G2176" i="11"/>
  <c r="J2176" i="11" s="1"/>
  <c r="G2175" i="11"/>
  <c r="J2175" i="11" s="1"/>
  <c r="G2174" i="11"/>
  <c r="J2174" i="11" s="1"/>
  <c r="G2173" i="11"/>
  <c r="J2173" i="11" s="1"/>
  <c r="G2172" i="11"/>
  <c r="J2172" i="11" s="1"/>
  <c r="G2171" i="11"/>
  <c r="J2171" i="11" s="1"/>
  <c r="G2170" i="11"/>
  <c r="J2170" i="11" s="1"/>
  <c r="G2169" i="11"/>
  <c r="J2169" i="11" s="1"/>
  <c r="G2168" i="11"/>
  <c r="J2168" i="11" s="1"/>
  <c r="G2167" i="11"/>
  <c r="J2167" i="11" s="1"/>
  <c r="G2166" i="11"/>
  <c r="J2166" i="11" s="1"/>
  <c r="G2165" i="11"/>
  <c r="J2165" i="11" s="1"/>
  <c r="G2164" i="11"/>
  <c r="J2164" i="11" s="1"/>
  <c r="G2163" i="11"/>
  <c r="J2163" i="11" s="1"/>
  <c r="G2162" i="11"/>
  <c r="J2162" i="11" s="1"/>
  <c r="G2161" i="11"/>
  <c r="J2161" i="11" s="1"/>
  <c r="G2160" i="11"/>
  <c r="J2160" i="11" s="1"/>
  <c r="G2159" i="11"/>
  <c r="J2159" i="11" s="1"/>
  <c r="G2158" i="11"/>
  <c r="J2158" i="11" s="1"/>
  <c r="G2157" i="11"/>
  <c r="J2157" i="11" s="1"/>
  <c r="G2156" i="11"/>
  <c r="J2156" i="11" s="1"/>
  <c r="G2155" i="11"/>
  <c r="J2155" i="11" s="1"/>
  <c r="G2154" i="11"/>
  <c r="J2154" i="11" s="1"/>
  <c r="G2153" i="11"/>
  <c r="J2153" i="11" s="1"/>
  <c r="G2152" i="11"/>
  <c r="J2152" i="11" s="1"/>
  <c r="G2151" i="11"/>
  <c r="J2151" i="11" s="1"/>
  <c r="G2150" i="11"/>
  <c r="J2150" i="11" s="1"/>
  <c r="G2149" i="11"/>
  <c r="J2149" i="11" s="1"/>
  <c r="G2148" i="11"/>
  <c r="J2148" i="11" s="1"/>
  <c r="G2147" i="11"/>
  <c r="J2147" i="11" s="1"/>
  <c r="G2146" i="11"/>
  <c r="J2146" i="11" s="1"/>
  <c r="G2145" i="11"/>
  <c r="J2145" i="11" s="1"/>
  <c r="G2144" i="11"/>
  <c r="J2144" i="11" s="1"/>
  <c r="G2143" i="11"/>
  <c r="J2143" i="11" s="1"/>
  <c r="G2142" i="11"/>
  <c r="J2142" i="11" s="1"/>
  <c r="G2141" i="11"/>
  <c r="J2141" i="11" s="1"/>
  <c r="G2140" i="11"/>
  <c r="J2140" i="11" s="1"/>
  <c r="G2139" i="11"/>
  <c r="J2139" i="11" s="1"/>
  <c r="G2138" i="11"/>
  <c r="J2138" i="11" s="1"/>
  <c r="G2137" i="11"/>
  <c r="J2137" i="11" s="1"/>
  <c r="G2136" i="11"/>
  <c r="J2136" i="11" s="1"/>
  <c r="G2135" i="11"/>
  <c r="J2135" i="11" s="1"/>
  <c r="G2134" i="11"/>
  <c r="J2134" i="11" s="1"/>
  <c r="G2133" i="11"/>
  <c r="J2133" i="11" s="1"/>
  <c r="G2132" i="11"/>
  <c r="J2132" i="11" s="1"/>
  <c r="G2131" i="11"/>
  <c r="J2131" i="11" s="1"/>
  <c r="G2130" i="11"/>
  <c r="J2130" i="11" s="1"/>
  <c r="G2129" i="11"/>
  <c r="J2129" i="11" s="1"/>
  <c r="G2128" i="11"/>
  <c r="J2128" i="11" s="1"/>
  <c r="G2127" i="11"/>
  <c r="J2127" i="11" s="1"/>
  <c r="G2126" i="11"/>
  <c r="J2126" i="11" s="1"/>
  <c r="G2125" i="11"/>
  <c r="J2125" i="11" s="1"/>
  <c r="G2124" i="11"/>
  <c r="J2124" i="11" s="1"/>
  <c r="G2123" i="11"/>
  <c r="J2123" i="11" s="1"/>
  <c r="G2122" i="11"/>
  <c r="J2122" i="11" s="1"/>
  <c r="G2121" i="11"/>
  <c r="J2121" i="11" s="1"/>
  <c r="G2120" i="11"/>
  <c r="J2120" i="11" s="1"/>
  <c r="G2119" i="11"/>
  <c r="J2119" i="11" s="1"/>
  <c r="G2118" i="11"/>
  <c r="J2118" i="11" s="1"/>
  <c r="G2117" i="11"/>
  <c r="J2117" i="11" s="1"/>
  <c r="G2116" i="11"/>
  <c r="J2116" i="11" s="1"/>
  <c r="G2115" i="11"/>
  <c r="J2115" i="11" s="1"/>
  <c r="G2114" i="11"/>
  <c r="J2114" i="11" s="1"/>
  <c r="G2113" i="11"/>
  <c r="J2113" i="11" s="1"/>
  <c r="G2112" i="11"/>
  <c r="J2112" i="11" s="1"/>
  <c r="G2111" i="11"/>
  <c r="J2111" i="11" s="1"/>
  <c r="G2110" i="11"/>
  <c r="J2110" i="11" s="1"/>
  <c r="G2109" i="11"/>
  <c r="J2109" i="11" s="1"/>
  <c r="G2108" i="11"/>
  <c r="J2108" i="11" s="1"/>
  <c r="G2107" i="11"/>
  <c r="J2107" i="11" s="1"/>
  <c r="G2106" i="11"/>
  <c r="J2106" i="11" s="1"/>
  <c r="G2105" i="11"/>
  <c r="J2105" i="11" s="1"/>
  <c r="G2104" i="11"/>
  <c r="J2104" i="11" s="1"/>
  <c r="G2103" i="11"/>
  <c r="J2103" i="11" s="1"/>
  <c r="G2102" i="11"/>
  <c r="J2102" i="11" s="1"/>
  <c r="G2101" i="11"/>
  <c r="J2101" i="11" s="1"/>
  <c r="G2100" i="11"/>
  <c r="J2100" i="11" s="1"/>
  <c r="G2099" i="11"/>
  <c r="J2099" i="11" s="1"/>
  <c r="G2098" i="11"/>
  <c r="J2098" i="11" s="1"/>
  <c r="G2097" i="11"/>
  <c r="J2097" i="11" s="1"/>
  <c r="G2096" i="11"/>
  <c r="J2096" i="11" s="1"/>
  <c r="G2095" i="11"/>
  <c r="J2095" i="11" s="1"/>
  <c r="G2094" i="11"/>
  <c r="J2094" i="11" s="1"/>
  <c r="G2093" i="11"/>
  <c r="J2093" i="11" s="1"/>
  <c r="G2092" i="11"/>
  <c r="J2092" i="11" s="1"/>
  <c r="G2091" i="11"/>
  <c r="J2091" i="11" s="1"/>
  <c r="G2090" i="11"/>
  <c r="J2090" i="11" s="1"/>
  <c r="G2089" i="11"/>
  <c r="J2089" i="11" s="1"/>
  <c r="G2088" i="11"/>
  <c r="J2088" i="11" s="1"/>
  <c r="G2087" i="11"/>
  <c r="J2087" i="11" s="1"/>
  <c r="G2086" i="11"/>
  <c r="J2086" i="11" s="1"/>
  <c r="G2085" i="11"/>
  <c r="J2085" i="11" s="1"/>
  <c r="G2084" i="11"/>
  <c r="J2084" i="11" s="1"/>
  <c r="G2083" i="11"/>
  <c r="J2083" i="11" s="1"/>
  <c r="G2082" i="11"/>
  <c r="J2082" i="11" s="1"/>
  <c r="G2081" i="11"/>
  <c r="G2080" i="11"/>
  <c r="G2079" i="11"/>
  <c r="G2078" i="11"/>
  <c r="G2077" i="11"/>
  <c r="G2076" i="11"/>
  <c r="G2075" i="11"/>
  <c r="G2074" i="11"/>
  <c r="G2073" i="11"/>
  <c r="G2072" i="11"/>
  <c r="G2071" i="11"/>
  <c r="G2070" i="11"/>
  <c r="G2069" i="11"/>
  <c r="G2068" i="11"/>
  <c r="G2067" i="11"/>
  <c r="G2066" i="11"/>
  <c r="G2065" i="11"/>
  <c r="G2064" i="11"/>
  <c r="G2063" i="11"/>
  <c r="G2062" i="11"/>
  <c r="G2061" i="11"/>
  <c r="G2060" i="11"/>
  <c r="G2059" i="11"/>
  <c r="G2058" i="11"/>
  <c r="G2057" i="11"/>
  <c r="G2056" i="11"/>
  <c r="G2055" i="11"/>
  <c r="G2054" i="11"/>
  <c r="G2053" i="11"/>
  <c r="G2052" i="11"/>
  <c r="G2051" i="11"/>
  <c r="G2050" i="11"/>
  <c r="G2049" i="11"/>
  <c r="G2048" i="11"/>
  <c r="G2047" i="11"/>
  <c r="G2046" i="11"/>
  <c r="G2045" i="11"/>
  <c r="G2044" i="11"/>
  <c r="G2043" i="11"/>
  <c r="G2042" i="11"/>
  <c r="G2041" i="11"/>
  <c r="J2041" i="11" s="1"/>
  <c r="G2040" i="11"/>
  <c r="J2040" i="11" s="1"/>
  <c r="G2039" i="11"/>
  <c r="J2039" i="11" s="1"/>
  <c r="G2038" i="11"/>
  <c r="J2038" i="11" s="1"/>
  <c r="G2037" i="11"/>
  <c r="J2037" i="11" s="1"/>
  <c r="G2036" i="11"/>
  <c r="J2036" i="11" s="1"/>
  <c r="G2035" i="11"/>
  <c r="J2035" i="11" s="1"/>
  <c r="G2034" i="11"/>
  <c r="J2034" i="11" s="1"/>
  <c r="G2033" i="11"/>
  <c r="J2033" i="11" s="1"/>
  <c r="G2032" i="11"/>
  <c r="J2032" i="11" s="1"/>
  <c r="G2031" i="11"/>
  <c r="J2031" i="11" s="1"/>
  <c r="G2030" i="11"/>
  <c r="J2030" i="11" s="1"/>
  <c r="G2029" i="11"/>
  <c r="J2029" i="11" s="1"/>
  <c r="G2028" i="11"/>
  <c r="J2028" i="11" s="1"/>
  <c r="G2027" i="11"/>
  <c r="J2027" i="11" s="1"/>
  <c r="G2026" i="11"/>
  <c r="J2026" i="11" s="1"/>
  <c r="G2025" i="11"/>
  <c r="J2025" i="11" s="1"/>
  <c r="G2024" i="11"/>
  <c r="J2024" i="11" s="1"/>
  <c r="G2023" i="11"/>
  <c r="J2023" i="11" s="1"/>
  <c r="G2022" i="11"/>
  <c r="J2022" i="11" s="1"/>
  <c r="G2021" i="11"/>
  <c r="J2021" i="11" s="1"/>
  <c r="G2020" i="11"/>
  <c r="J2020" i="11" s="1"/>
  <c r="G2019" i="11"/>
  <c r="J2019" i="11" s="1"/>
  <c r="G2018" i="11"/>
  <c r="J2018" i="11" s="1"/>
  <c r="G2017" i="11"/>
  <c r="J2017" i="11" s="1"/>
  <c r="G2016" i="11"/>
  <c r="J2016" i="11" s="1"/>
  <c r="G2015" i="11"/>
  <c r="J2015" i="11" s="1"/>
  <c r="G2014" i="11"/>
  <c r="J2014" i="11" s="1"/>
  <c r="G2013" i="11"/>
  <c r="J2013" i="11" s="1"/>
  <c r="G2012" i="11"/>
  <c r="J2012" i="11" s="1"/>
  <c r="G2011" i="11"/>
  <c r="J2011" i="11" s="1"/>
  <c r="G2010" i="11"/>
  <c r="J2010" i="11" s="1"/>
  <c r="G2009" i="11"/>
  <c r="J2009" i="11" s="1"/>
  <c r="G2008" i="11"/>
  <c r="J2008" i="11" s="1"/>
  <c r="G2007" i="11"/>
  <c r="J2007" i="11" s="1"/>
  <c r="G2006" i="11"/>
  <c r="J2006" i="11" s="1"/>
  <c r="G2005" i="11"/>
  <c r="J2005" i="11" s="1"/>
  <c r="G2004" i="11"/>
  <c r="J2004" i="11" s="1"/>
  <c r="G2003" i="11"/>
  <c r="J2003" i="11" s="1"/>
  <c r="G2002" i="11"/>
  <c r="J2002" i="11" s="1"/>
  <c r="G2001" i="11"/>
  <c r="J2001" i="11" s="1"/>
  <c r="G2000" i="11"/>
  <c r="J2000" i="11" s="1"/>
  <c r="G1999" i="11"/>
  <c r="J1999" i="11" s="1"/>
  <c r="G1998" i="11"/>
  <c r="J1998" i="11" s="1"/>
  <c r="G1997" i="11"/>
  <c r="J1997" i="11" s="1"/>
  <c r="G1996" i="11"/>
  <c r="J1996" i="11" s="1"/>
  <c r="G1995" i="11"/>
  <c r="J1995" i="11" s="1"/>
  <c r="G1994" i="11"/>
  <c r="J1994" i="11" s="1"/>
  <c r="G1993" i="11"/>
  <c r="J1993" i="11" s="1"/>
  <c r="G1992" i="11"/>
  <c r="J1992" i="11" s="1"/>
  <c r="G1991" i="11"/>
  <c r="J1991" i="11" s="1"/>
  <c r="G1990" i="11"/>
  <c r="J1990" i="11" s="1"/>
  <c r="G1989" i="11"/>
  <c r="J1989" i="11" s="1"/>
  <c r="G1988" i="11"/>
  <c r="J1988" i="11" s="1"/>
  <c r="G1987" i="11"/>
  <c r="J1987" i="11" s="1"/>
  <c r="G1986" i="11"/>
  <c r="J1986" i="11" s="1"/>
  <c r="G1985" i="11"/>
  <c r="J1985" i="11" s="1"/>
  <c r="G1984" i="11"/>
  <c r="J1984" i="11" s="1"/>
  <c r="G1983" i="11"/>
  <c r="J1983" i="11" s="1"/>
  <c r="G1982" i="11"/>
  <c r="J1982" i="11" s="1"/>
  <c r="G1981" i="11"/>
  <c r="J1981" i="11" s="1"/>
  <c r="G1980" i="11"/>
  <c r="J1980" i="11" s="1"/>
  <c r="G1979" i="11"/>
  <c r="J1979" i="11" s="1"/>
  <c r="G1978" i="11"/>
  <c r="J1978" i="11" s="1"/>
  <c r="G1977" i="11"/>
  <c r="J1977" i="11" s="1"/>
  <c r="G1976" i="11"/>
  <c r="J1976" i="11" s="1"/>
  <c r="G1975" i="11"/>
  <c r="J1975" i="11" s="1"/>
  <c r="G1974" i="11"/>
  <c r="J1974" i="11" s="1"/>
  <c r="G1973" i="11"/>
  <c r="J1973" i="11" s="1"/>
  <c r="G1972" i="11"/>
  <c r="J1972" i="11" s="1"/>
  <c r="G1971" i="11"/>
  <c r="J1971" i="11" s="1"/>
  <c r="G1970" i="11"/>
  <c r="J1970" i="11" s="1"/>
  <c r="G1969" i="11"/>
  <c r="J1969" i="11" s="1"/>
  <c r="G1968" i="11"/>
  <c r="J1968" i="11" s="1"/>
  <c r="G1967" i="11"/>
  <c r="J1967" i="11" s="1"/>
  <c r="G1966" i="11"/>
  <c r="J1966" i="11" s="1"/>
  <c r="G1965" i="11"/>
  <c r="J1965" i="11" s="1"/>
  <c r="G1964" i="11"/>
  <c r="J1964" i="11" s="1"/>
  <c r="G1963" i="11"/>
  <c r="J1963" i="11" s="1"/>
  <c r="G1962" i="11"/>
  <c r="J1962" i="11" s="1"/>
  <c r="G1961" i="11"/>
  <c r="J1961" i="11" s="1"/>
  <c r="G1960" i="11"/>
  <c r="J1960" i="11" s="1"/>
  <c r="G1959" i="11"/>
  <c r="J1959" i="11" s="1"/>
  <c r="G1958" i="11"/>
  <c r="J1958" i="11" s="1"/>
  <c r="G1957" i="11"/>
  <c r="J1957" i="11" s="1"/>
  <c r="G1956" i="11"/>
  <c r="J1956" i="11" s="1"/>
  <c r="G1955" i="11"/>
  <c r="J1955" i="11" s="1"/>
  <c r="G1954" i="11"/>
  <c r="J1954" i="11" s="1"/>
  <c r="G1953" i="11"/>
  <c r="J1953" i="11" s="1"/>
  <c r="G1952" i="11"/>
  <c r="J1952" i="11" s="1"/>
  <c r="G1951" i="11"/>
  <c r="J1951" i="11" s="1"/>
  <c r="G1950" i="11"/>
  <c r="J1950" i="11" s="1"/>
  <c r="G1949" i="11"/>
  <c r="J1949" i="11" s="1"/>
  <c r="G1948" i="11"/>
  <c r="J1948" i="11" s="1"/>
  <c r="G1947" i="11"/>
  <c r="J1947" i="11" s="1"/>
  <c r="G1946" i="11"/>
  <c r="J1946" i="11" s="1"/>
  <c r="G1945" i="11"/>
  <c r="J1945" i="11" s="1"/>
  <c r="G1944" i="11"/>
  <c r="J1944" i="11" s="1"/>
  <c r="G1943" i="11"/>
  <c r="J1943" i="11" s="1"/>
  <c r="G1942" i="11"/>
  <c r="J1942" i="11" s="1"/>
  <c r="G1941" i="11"/>
  <c r="J1941" i="11" s="1"/>
  <c r="G1940" i="11"/>
  <c r="J1940" i="11" s="1"/>
  <c r="G1939" i="11"/>
  <c r="J1939" i="11" s="1"/>
  <c r="G1938" i="11"/>
  <c r="J1938" i="11" s="1"/>
  <c r="G1937" i="11"/>
  <c r="J1937" i="11" s="1"/>
  <c r="G1936" i="11"/>
  <c r="J1936" i="11" s="1"/>
  <c r="G1935" i="11"/>
  <c r="J1935" i="11" s="1"/>
  <c r="G1934" i="11"/>
  <c r="J1934" i="11" s="1"/>
  <c r="G1933" i="11"/>
  <c r="J1933" i="11" s="1"/>
  <c r="G1932" i="11"/>
  <c r="J1932" i="11" s="1"/>
  <c r="G1931" i="11"/>
  <c r="J1931" i="11" s="1"/>
  <c r="G1930" i="11"/>
  <c r="J1930" i="11" s="1"/>
  <c r="G1929" i="11"/>
  <c r="J1929" i="11" s="1"/>
  <c r="G1928" i="11"/>
  <c r="J1928" i="11" s="1"/>
  <c r="G1927" i="11"/>
  <c r="J1927" i="11" s="1"/>
  <c r="G1926" i="11"/>
  <c r="J1926" i="11" s="1"/>
  <c r="G1925" i="11"/>
  <c r="J1925" i="11" s="1"/>
  <c r="G1924" i="11"/>
  <c r="J1924" i="11" s="1"/>
  <c r="G1923" i="11"/>
  <c r="J1923" i="11" s="1"/>
  <c r="G1922" i="11"/>
  <c r="J1922" i="11" s="1"/>
  <c r="G1921" i="11"/>
  <c r="J1921" i="11" s="1"/>
  <c r="G1920" i="11"/>
  <c r="J1920" i="11" s="1"/>
  <c r="G1919" i="11"/>
  <c r="J1919" i="11" s="1"/>
  <c r="G1918" i="11"/>
  <c r="J1918" i="11" s="1"/>
  <c r="G1917" i="11"/>
  <c r="J1917" i="11" s="1"/>
  <c r="G1916" i="11"/>
  <c r="J1916" i="11" s="1"/>
  <c r="G1915" i="11"/>
  <c r="J1915" i="11" s="1"/>
  <c r="G1914" i="11"/>
  <c r="J1914" i="11" s="1"/>
  <c r="G1913" i="11"/>
  <c r="J1913" i="11" s="1"/>
  <c r="G1912" i="11"/>
  <c r="J1912" i="11" s="1"/>
  <c r="G1911" i="11"/>
  <c r="J1911" i="11" s="1"/>
  <c r="G1910" i="11"/>
  <c r="J1910" i="11" s="1"/>
  <c r="G1909" i="11"/>
  <c r="J1909" i="11" s="1"/>
  <c r="G1908" i="11"/>
  <c r="J1908" i="11" s="1"/>
  <c r="G1907" i="11"/>
  <c r="J1907" i="11" s="1"/>
  <c r="G1906" i="11"/>
  <c r="J1906" i="11" s="1"/>
  <c r="G1905" i="11"/>
  <c r="J1905" i="11" s="1"/>
  <c r="G1904" i="11"/>
  <c r="J1904" i="11" s="1"/>
  <c r="G1903" i="11"/>
  <c r="J1903" i="11" s="1"/>
  <c r="G1902" i="11"/>
  <c r="J1902" i="11" s="1"/>
  <c r="G1901" i="11"/>
  <c r="J1901" i="11" s="1"/>
  <c r="G1900" i="11"/>
  <c r="J1900" i="11" s="1"/>
  <c r="G1899" i="11"/>
  <c r="J1899" i="11" s="1"/>
  <c r="G1898" i="11"/>
  <c r="J1898" i="11" s="1"/>
  <c r="G1897" i="11"/>
  <c r="J1897" i="11" s="1"/>
  <c r="G1896" i="11"/>
  <c r="J1896" i="11" s="1"/>
  <c r="G1895" i="11"/>
  <c r="J1895" i="11" s="1"/>
  <c r="G1894" i="11"/>
  <c r="J1894" i="11" s="1"/>
  <c r="G1893" i="11"/>
  <c r="J1893" i="11" s="1"/>
  <c r="G1892" i="11"/>
  <c r="J1892" i="11" s="1"/>
  <c r="G1891" i="11"/>
  <c r="J1891" i="11" s="1"/>
  <c r="G1890" i="11"/>
  <c r="J1890" i="11" s="1"/>
  <c r="G1889" i="11"/>
  <c r="J1889" i="11" s="1"/>
  <c r="G1888" i="11"/>
  <c r="J1888" i="11" s="1"/>
  <c r="G1887" i="11"/>
  <c r="J1887" i="11" s="1"/>
  <c r="G1886" i="11"/>
  <c r="J1886" i="11" s="1"/>
  <c r="G1885" i="11"/>
  <c r="J1885" i="11" s="1"/>
  <c r="G1884" i="11"/>
  <c r="J1884" i="11" s="1"/>
  <c r="G1883" i="11"/>
  <c r="J1883" i="11" s="1"/>
  <c r="G1882" i="11"/>
  <c r="J1882" i="11" s="1"/>
  <c r="G1881" i="11"/>
  <c r="J1881" i="11" s="1"/>
  <c r="G1880" i="11"/>
  <c r="J1880" i="11" s="1"/>
  <c r="G1879" i="11"/>
  <c r="J1879" i="11" s="1"/>
  <c r="G1878" i="11"/>
  <c r="J1878" i="11" s="1"/>
  <c r="G1877" i="11"/>
  <c r="J1877" i="11" s="1"/>
  <c r="G1876" i="11"/>
  <c r="J1876" i="11" s="1"/>
  <c r="G1875" i="11"/>
  <c r="J1875" i="11" s="1"/>
  <c r="G1874" i="11"/>
  <c r="J1874" i="11" s="1"/>
  <c r="G1873" i="11"/>
  <c r="J1873" i="11" s="1"/>
  <c r="G1872" i="11"/>
  <c r="J1872" i="11" s="1"/>
  <c r="G1871" i="11"/>
  <c r="J1871" i="11" s="1"/>
  <c r="G1870" i="11"/>
  <c r="J1870" i="11" s="1"/>
  <c r="G1869" i="11"/>
  <c r="J1869" i="11" s="1"/>
  <c r="G1868" i="11"/>
  <c r="J1868" i="11" s="1"/>
  <c r="G1867" i="11"/>
  <c r="J1867" i="11" s="1"/>
  <c r="G1866" i="11"/>
  <c r="J1866" i="11" s="1"/>
  <c r="G1865" i="11"/>
  <c r="J1865" i="11" s="1"/>
  <c r="G1864" i="11"/>
  <c r="J1864" i="11" s="1"/>
  <c r="G1863" i="11"/>
  <c r="J1863" i="11" s="1"/>
  <c r="G1862" i="11"/>
  <c r="J1862" i="11" s="1"/>
  <c r="G1861" i="11"/>
  <c r="J1861" i="11" s="1"/>
  <c r="G1860" i="11"/>
  <c r="J1860" i="11" s="1"/>
  <c r="G1859" i="11"/>
  <c r="J1859" i="11" s="1"/>
  <c r="G1858" i="11"/>
  <c r="J1858" i="11" s="1"/>
  <c r="G1857" i="11"/>
  <c r="J1857" i="11" s="1"/>
  <c r="G1856" i="11"/>
  <c r="J1856" i="11" s="1"/>
  <c r="G1855" i="11"/>
  <c r="J1855" i="11" s="1"/>
  <c r="G1854" i="11"/>
  <c r="J1854" i="11" s="1"/>
  <c r="G1853" i="11"/>
  <c r="J1853" i="11" s="1"/>
  <c r="G1852" i="11"/>
  <c r="J1852" i="11" s="1"/>
  <c r="G1851" i="11"/>
  <c r="J1851" i="11" s="1"/>
  <c r="G1850" i="11"/>
  <c r="J1850" i="11" s="1"/>
  <c r="G1849" i="11"/>
  <c r="J1849" i="11" s="1"/>
  <c r="G1848" i="11"/>
  <c r="J1848" i="11" s="1"/>
  <c r="G1847" i="11"/>
  <c r="J1847" i="11" s="1"/>
  <c r="G1846" i="11"/>
  <c r="J1846" i="11" s="1"/>
  <c r="G1845" i="11"/>
  <c r="J1845" i="11" s="1"/>
  <c r="G1844" i="11"/>
  <c r="J1844" i="11" s="1"/>
  <c r="G1843" i="11"/>
  <c r="J1843" i="11" s="1"/>
  <c r="G1842" i="11"/>
  <c r="J1842" i="11" s="1"/>
  <c r="G1841" i="11"/>
  <c r="J1841" i="11" s="1"/>
  <c r="G1840" i="11"/>
  <c r="J1840" i="11" s="1"/>
  <c r="G1839" i="11"/>
  <c r="J1839" i="11" s="1"/>
  <c r="G1838" i="11"/>
  <c r="J1838" i="11" s="1"/>
  <c r="G1837" i="11"/>
  <c r="J1837" i="11" s="1"/>
  <c r="G1836" i="11"/>
  <c r="J1836" i="11" s="1"/>
  <c r="G1835" i="11"/>
  <c r="J1835" i="11" s="1"/>
  <c r="G1834" i="11"/>
  <c r="J1834" i="11" s="1"/>
  <c r="G1833" i="11"/>
  <c r="J1833" i="11" s="1"/>
  <c r="G1832" i="11"/>
  <c r="J1832" i="11" s="1"/>
  <c r="G1831" i="11"/>
  <c r="J1831" i="11" s="1"/>
  <c r="G1830" i="11"/>
  <c r="J1830" i="11" s="1"/>
  <c r="G1829" i="11"/>
  <c r="J1829" i="11" s="1"/>
  <c r="G1828" i="11"/>
  <c r="J1828" i="11" s="1"/>
  <c r="G1827" i="11"/>
  <c r="J1827" i="11" s="1"/>
  <c r="G1826" i="11"/>
  <c r="J1826" i="11" s="1"/>
  <c r="G1825" i="11"/>
  <c r="J1825" i="11" s="1"/>
  <c r="G1824" i="11"/>
  <c r="J1824" i="11" s="1"/>
  <c r="G1823" i="11"/>
  <c r="J1823" i="11" s="1"/>
  <c r="G1822" i="11"/>
  <c r="J1822" i="11" s="1"/>
  <c r="G1821" i="11"/>
  <c r="J1821" i="11" s="1"/>
  <c r="G1820" i="11"/>
  <c r="J1820" i="11" s="1"/>
  <c r="G1819" i="11"/>
  <c r="J1819" i="11" s="1"/>
  <c r="G1818" i="11"/>
  <c r="J1818" i="11" s="1"/>
  <c r="G1817" i="11"/>
  <c r="J1817" i="11" s="1"/>
  <c r="G1816" i="11"/>
  <c r="J1816" i="11" s="1"/>
  <c r="G1815" i="11"/>
  <c r="J1815" i="11" s="1"/>
  <c r="G1814" i="11"/>
  <c r="J1814" i="11" s="1"/>
  <c r="G1813" i="11"/>
  <c r="J1813" i="11" s="1"/>
  <c r="G1812" i="11"/>
  <c r="J1812" i="11" s="1"/>
  <c r="G1811" i="11"/>
  <c r="J1811" i="11" s="1"/>
  <c r="G1810" i="11"/>
  <c r="J1810" i="11" s="1"/>
  <c r="G1809" i="11"/>
  <c r="J1809" i="11" s="1"/>
  <c r="G1808" i="11"/>
  <c r="J1808" i="11" s="1"/>
  <c r="G1807" i="11"/>
  <c r="J1807" i="11" s="1"/>
  <c r="G1806" i="11"/>
  <c r="J1806" i="11" s="1"/>
  <c r="G1805" i="11"/>
  <c r="J1805" i="11" s="1"/>
  <c r="G1804" i="11"/>
  <c r="J1804" i="11" s="1"/>
  <c r="G1803" i="11"/>
  <c r="J1803" i="11" s="1"/>
  <c r="G1802" i="11"/>
  <c r="J1802" i="11" s="1"/>
  <c r="G1801" i="11"/>
  <c r="G1800" i="11"/>
  <c r="G1799" i="11"/>
  <c r="G1798" i="11"/>
  <c r="G1797" i="11"/>
  <c r="G1796" i="11"/>
  <c r="G1795" i="11"/>
  <c r="G1794" i="11"/>
  <c r="G1793" i="11"/>
  <c r="G1792" i="11"/>
  <c r="G1791" i="11"/>
  <c r="G1790" i="11"/>
  <c r="G1789" i="11"/>
  <c r="G1788" i="11"/>
  <c r="G1787" i="11"/>
  <c r="G1786" i="11"/>
  <c r="G1785" i="11"/>
  <c r="G1784" i="11"/>
  <c r="G1783" i="11"/>
  <c r="G1782" i="11"/>
  <c r="G1781" i="11"/>
  <c r="G1780" i="11"/>
  <c r="G1779" i="11"/>
  <c r="G1778" i="11"/>
  <c r="G1777" i="11"/>
  <c r="G1776" i="11"/>
  <c r="G1775" i="11"/>
  <c r="G1774" i="11"/>
  <c r="G1773" i="11"/>
  <c r="G1772" i="11"/>
  <c r="G1771" i="11"/>
  <c r="G1770" i="11"/>
  <c r="G1769" i="11"/>
  <c r="G1768" i="11"/>
  <c r="G1767" i="11"/>
  <c r="G1766" i="11"/>
  <c r="G1765" i="11"/>
  <c r="G1764" i="11"/>
  <c r="G1763" i="11"/>
  <c r="G1762" i="11"/>
  <c r="G1761" i="11"/>
  <c r="J1761" i="11" s="1"/>
  <c r="G1760" i="11"/>
  <c r="J1760" i="11" s="1"/>
  <c r="G1759" i="11"/>
  <c r="J1759" i="11" s="1"/>
  <c r="G1758" i="11"/>
  <c r="J1758" i="11" s="1"/>
  <c r="G1757" i="11"/>
  <c r="J1757" i="11" s="1"/>
  <c r="G1756" i="11"/>
  <c r="J1756" i="11" s="1"/>
  <c r="G1755" i="11"/>
  <c r="J1755" i="11" s="1"/>
  <c r="G1754" i="11"/>
  <c r="J1754" i="11" s="1"/>
  <c r="G1753" i="11"/>
  <c r="J1753" i="11" s="1"/>
  <c r="G1752" i="11"/>
  <c r="J1752" i="11" s="1"/>
  <c r="G1751" i="11"/>
  <c r="J1751" i="11" s="1"/>
  <c r="G1750" i="11"/>
  <c r="J1750" i="11" s="1"/>
  <c r="G1749" i="11"/>
  <c r="J1749" i="11" s="1"/>
  <c r="G1748" i="11"/>
  <c r="J1748" i="11" s="1"/>
  <c r="G1747" i="11"/>
  <c r="J1747" i="11" s="1"/>
  <c r="G1746" i="11"/>
  <c r="J1746" i="11" s="1"/>
  <c r="G1745" i="11"/>
  <c r="J1745" i="11" s="1"/>
  <c r="G1744" i="11"/>
  <c r="J1744" i="11" s="1"/>
  <c r="G1743" i="11"/>
  <c r="J1743" i="11" s="1"/>
  <c r="G1742" i="11"/>
  <c r="J1742" i="11" s="1"/>
  <c r="G1741" i="11"/>
  <c r="J1741" i="11" s="1"/>
  <c r="G1740" i="11"/>
  <c r="J1740" i="11" s="1"/>
  <c r="G1739" i="11"/>
  <c r="J1739" i="11" s="1"/>
  <c r="G1738" i="11"/>
  <c r="J1738" i="11" s="1"/>
  <c r="G1737" i="11"/>
  <c r="J1737" i="11" s="1"/>
  <c r="G1736" i="11"/>
  <c r="J1736" i="11" s="1"/>
  <c r="G1735" i="11"/>
  <c r="J1735" i="11" s="1"/>
  <c r="G1734" i="11"/>
  <c r="J1734" i="11" s="1"/>
  <c r="G1733" i="11"/>
  <c r="J1733" i="11" s="1"/>
  <c r="G1732" i="11"/>
  <c r="J1732" i="11" s="1"/>
  <c r="G1731" i="11"/>
  <c r="J1731" i="11" s="1"/>
  <c r="G1730" i="11"/>
  <c r="J1730" i="11" s="1"/>
  <c r="G1729" i="11"/>
  <c r="J1729" i="11" s="1"/>
  <c r="G1728" i="11"/>
  <c r="J1728" i="11" s="1"/>
  <c r="G1727" i="11"/>
  <c r="J1727" i="11" s="1"/>
  <c r="G1726" i="11"/>
  <c r="J1726" i="11" s="1"/>
  <c r="G1725" i="11"/>
  <c r="J1725" i="11" s="1"/>
  <c r="G1724" i="11"/>
  <c r="J1724" i="11" s="1"/>
  <c r="G1723" i="11"/>
  <c r="J1723" i="11" s="1"/>
  <c r="G1722" i="11"/>
  <c r="J1722" i="11" s="1"/>
  <c r="G1721" i="11"/>
  <c r="J1721" i="11" s="1"/>
  <c r="G1720" i="11"/>
  <c r="J1720" i="11" s="1"/>
  <c r="G1719" i="11"/>
  <c r="J1719" i="11" s="1"/>
  <c r="G1718" i="11"/>
  <c r="J1718" i="11" s="1"/>
  <c r="G1717" i="11"/>
  <c r="J1717" i="11" s="1"/>
  <c r="G1716" i="11"/>
  <c r="J1716" i="11" s="1"/>
  <c r="G1715" i="11"/>
  <c r="J1715" i="11" s="1"/>
  <c r="G1714" i="11"/>
  <c r="J1714" i="11" s="1"/>
  <c r="G1713" i="11"/>
  <c r="J1713" i="11" s="1"/>
  <c r="G1712" i="11"/>
  <c r="J1712" i="11" s="1"/>
  <c r="G1711" i="11"/>
  <c r="J1711" i="11" s="1"/>
  <c r="G1710" i="11"/>
  <c r="J1710" i="11" s="1"/>
  <c r="G1709" i="11"/>
  <c r="J1709" i="11" s="1"/>
  <c r="G1708" i="11"/>
  <c r="J1708" i="11" s="1"/>
  <c r="G1707" i="11"/>
  <c r="J1707" i="11" s="1"/>
  <c r="G1706" i="11"/>
  <c r="J1706" i="11" s="1"/>
  <c r="G1705" i="11"/>
  <c r="J1705" i="11" s="1"/>
  <c r="G1704" i="11"/>
  <c r="J1704" i="11" s="1"/>
  <c r="G1703" i="11"/>
  <c r="J1703" i="11" s="1"/>
  <c r="G1702" i="11"/>
  <c r="J1702" i="11" s="1"/>
  <c r="G1701" i="11"/>
  <c r="J1701" i="11" s="1"/>
  <c r="G1700" i="11"/>
  <c r="J1700" i="11" s="1"/>
  <c r="G1699" i="11"/>
  <c r="J1699" i="11" s="1"/>
  <c r="G1698" i="11"/>
  <c r="J1698" i="11" s="1"/>
  <c r="G1697" i="11"/>
  <c r="J1697" i="11" s="1"/>
  <c r="G1696" i="11"/>
  <c r="J1696" i="11" s="1"/>
  <c r="G1695" i="11"/>
  <c r="J1695" i="11" s="1"/>
  <c r="G1694" i="11"/>
  <c r="J1694" i="11" s="1"/>
  <c r="G1693" i="11"/>
  <c r="J1693" i="11" s="1"/>
  <c r="G1692" i="11"/>
  <c r="J1692" i="11" s="1"/>
  <c r="G1691" i="11"/>
  <c r="J1691" i="11" s="1"/>
  <c r="G1690" i="11"/>
  <c r="J1690" i="11" s="1"/>
  <c r="G1689" i="11"/>
  <c r="J1689" i="11" s="1"/>
  <c r="G1688" i="11"/>
  <c r="J1688" i="11" s="1"/>
  <c r="G1687" i="11"/>
  <c r="J1687" i="11" s="1"/>
  <c r="G1686" i="11"/>
  <c r="J1686" i="11" s="1"/>
  <c r="G1685" i="11"/>
  <c r="J1685" i="11" s="1"/>
  <c r="G1684" i="11"/>
  <c r="J1684" i="11" s="1"/>
  <c r="G1683" i="11"/>
  <c r="J1683" i="11" s="1"/>
  <c r="G1682" i="11"/>
  <c r="J1682" i="11" s="1"/>
  <c r="G1681" i="11"/>
  <c r="G1680" i="11"/>
  <c r="G1679" i="11"/>
  <c r="G1678" i="11"/>
  <c r="G1677" i="11"/>
  <c r="G1676" i="11"/>
  <c r="G1675" i="11"/>
  <c r="G1674" i="11"/>
  <c r="G1673" i="11"/>
  <c r="G1672" i="11"/>
  <c r="G1671" i="11"/>
  <c r="G1670" i="11"/>
  <c r="G1669" i="11"/>
  <c r="G1668" i="11"/>
  <c r="G1667" i="11"/>
  <c r="G1666" i="11"/>
  <c r="G1665" i="11"/>
  <c r="G1664" i="11"/>
  <c r="G1663" i="11"/>
  <c r="G1662" i="11"/>
  <c r="G1661" i="11"/>
  <c r="G1660" i="11"/>
  <c r="G1659" i="11"/>
  <c r="G1658" i="11"/>
  <c r="G1657" i="11"/>
  <c r="G1656" i="11"/>
  <c r="G1655" i="11"/>
  <c r="G1654" i="11"/>
  <c r="G1653" i="11"/>
  <c r="G1652" i="11"/>
  <c r="G1651" i="11"/>
  <c r="G1650" i="11"/>
  <c r="G1649" i="11"/>
  <c r="G1648" i="11"/>
  <c r="G1647" i="11"/>
  <c r="G1646" i="11"/>
  <c r="G1645" i="11"/>
  <c r="G1644" i="11"/>
  <c r="G1643" i="11"/>
  <c r="G1642" i="11"/>
  <c r="G1640" i="11"/>
  <c r="G1641" i="11"/>
  <c r="G1639" i="11"/>
  <c r="G1638" i="11"/>
  <c r="G1637" i="11"/>
  <c r="G1636" i="11"/>
  <c r="G1635" i="11"/>
  <c r="G1634" i="11"/>
  <c r="G1633" i="11"/>
  <c r="G1632" i="11"/>
  <c r="G1631" i="11"/>
  <c r="G1630" i="11"/>
  <c r="G1629" i="11"/>
  <c r="G1628" i="11"/>
  <c r="G1627" i="11"/>
  <c r="G1626" i="11"/>
  <c r="G1625" i="11"/>
  <c r="G1624" i="11"/>
  <c r="G1623" i="11"/>
  <c r="G1622" i="11"/>
  <c r="G1621" i="11"/>
  <c r="G1620" i="11"/>
  <c r="G1619" i="11"/>
  <c r="G1618" i="11"/>
  <c r="G1617" i="11"/>
  <c r="G1616" i="11"/>
  <c r="G1615" i="11"/>
  <c r="G1614" i="11"/>
  <c r="G1613" i="11"/>
  <c r="G1612" i="11"/>
  <c r="G1611" i="11"/>
  <c r="G1610" i="11"/>
  <c r="G1609" i="11"/>
  <c r="G1608" i="11"/>
  <c r="G1607" i="11"/>
  <c r="G1606" i="11"/>
  <c r="G1605" i="11"/>
  <c r="G1604" i="11"/>
  <c r="G1603" i="11"/>
  <c r="G1602" i="11"/>
  <c r="G1601" i="11"/>
  <c r="J1601" i="11" s="1"/>
  <c r="G1600" i="11"/>
  <c r="J1600" i="11" s="1"/>
  <c r="G1599" i="11"/>
  <c r="J1599" i="11" s="1"/>
  <c r="G1598" i="11"/>
  <c r="J1598" i="11" s="1"/>
  <c r="G1597" i="11"/>
  <c r="J1597" i="11" s="1"/>
  <c r="G1596" i="11"/>
  <c r="J1596" i="11" s="1"/>
  <c r="G1595" i="11"/>
  <c r="J1595" i="11" s="1"/>
  <c r="G1594" i="11"/>
  <c r="J1594" i="11" s="1"/>
  <c r="G1593" i="11"/>
  <c r="J1593" i="11" s="1"/>
  <c r="G1592" i="11"/>
  <c r="J1592" i="11" s="1"/>
  <c r="G1591" i="11"/>
  <c r="J1591" i="11" s="1"/>
  <c r="G1590" i="11"/>
  <c r="J1590" i="11" s="1"/>
  <c r="G1589" i="11"/>
  <c r="J1589" i="11" s="1"/>
  <c r="G1588" i="11"/>
  <c r="J1588" i="11" s="1"/>
  <c r="G1587" i="11"/>
  <c r="J1587" i="11" s="1"/>
  <c r="G1586" i="11"/>
  <c r="J1586" i="11" s="1"/>
  <c r="G1585" i="11"/>
  <c r="J1585" i="11" s="1"/>
  <c r="G1584" i="11"/>
  <c r="J1584" i="11" s="1"/>
  <c r="G1583" i="11"/>
  <c r="J1583" i="11" s="1"/>
  <c r="G1582" i="11"/>
  <c r="J1582" i="11" s="1"/>
  <c r="G1581" i="11"/>
  <c r="J1581" i="11" s="1"/>
  <c r="G1580" i="11"/>
  <c r="J1580" i="11" s="1"/>
  <c r="G1579" i="11"/>
  <c r="J1579" i="11" s="1"/>
  <c r="G1578" i="11"/>
  <c r="J1578" i="11" s="1"/>
  <c r="G1577" i="11"/>
  <c r="J1577" i="11" s="1"/>
  <c r="G1576" i="11"/>
  <c r="J1576" i="11" s="1"/>
  <c r="G1575" i="11"/>
  <c r="J1575" i="11" s="1"/>
  <c r="G1574" i="11"/>
  <c r="J1574" i="11" s="1"/>
  <c r="G1573" i="11"/>
  <c r="J1573" i="11" s="1"/>
  <c r="G1572" i="11"/>
  <c r="J1572" i="11" s="1"/>
  <c r="G1571" i="11"/>
  <c r="J1571" i="11" s="1"/>
  <c r="G1570" i="11"/>
  <c r="J1570" i="11" s="1"/>
  <c r="G1569" i="11"/>
  <c r="J1569" i="11" s="1"/>
  <c r="G1568" i="11"/>
  <c r="J1568" i="11" s="1"/>
  <c r="G1567" i="11"/>
  <c r="J1567" i="11" s="1"/>
  <c r="G1566" i="11"/>
  <c r="J1566" i="11" s="1"/>
  <c r="G1565" i="11"/>
  <c r="J1565" i="11" s="1"/>
  <c r="G1564" i="11"/>
  <c r="J1564" i="11" s="1"/>
  <c r="G1563" i="11"/>
  <c r="J1563" i="11" s="1"/>
  <c r="G1562" i="11"/>
  <c r="J1562" i="11" s="1"/>
  <c r="G1561" i="11"/>
  <c r="J1561" i="11" s="1"/>
  <c r="G1560" i="11"/>
  <c r="J1560" i="11" s="1"/>
  <c r="G1559" i="11"/>
  <c r="J1559" i="11" s="1"/>
  <c r="G1558" i="11"/>
  <c r="J1558" i="11" s="1"/>
  <c r="G1557" i="11"/>
  <c r="J1557" i="11" s="1"/>
  <c r="G1556" i="11"/>
  <c r="J1556" i="11" s="1"/>
  <c r="G1555" i="11"/>
  <c r="J1555" i="11" s="1"/>
  <c r="G1554" i="11"/>
  <c r="J1554" i="11" s="1"/>
  <c r="G1553" i="11"/>
  <c r="J1553" i="11" s="1"/>
  <c r="G1552" i="11"/>
  <c r="J1552" i="11" s="1"/>
  <c r="G1551" i="11"/>
  <c r="J1551" i="11" s="1"/>
  <c r="G1550" i="11"/>
  <c r="J1550" i="11" s="1"/>
  <c r="G1549" i="11"/>
  <c r="J1549" i="11" s="1"/>
  <c r="G1548" i="11"/>
  <c r="J1548" i="11" s="1"/>
  <c r="G1547" i="11"/>
  <c r="J1547" i="11" s="1"/>
  <c r="G1546" i="11"/>
  <c r="J1546" i="11" s="1"/>
  <c r="G1545" i="11"/>
  <c r="J1545" i="11" s="1"/>
  <c r="G1544" i="11"/>
  <c r="J1544" i="11" s="1"/>
  <c r="G1543" i="11"/>
  <c r="J1543" i="11" s="1"/>
  <c r="G1542" i="11"/>
  <c r="J1542" i="11" s="1"/>
  <c r="G1541" i="11"/>
  <c r="J1541" i="11" s="1"/>
  <c r="G1540" i="11"/>
  <c r="J1540" i="11" s="1"/>
  <c r="G1539" i="11"/>
  <c r="J1539" i="11" s="1"/>
  <c r="G1538" i="11"/>
  <c r="J1538" i="11" s="1"/>
  <c r="G1537" i="11"/>
  <c r="J1537" i="11" s="1"/>
  <c r="G1536" i="11"/>
  <c r="J1536" i="11" s="1"/>
  <c r="G1535" i="11"/>
  <c r="J1535" i="11" s="1"/>
  <c r="G1534" i="11"/>
  <c r="J1534" i="11" s="1"/>
  <c r="G1533" i="11"/>
  <c r="J1533" i="11" s="1"/>
  <c r="G1532" i="11"/>
  <c r="J1532" i="11" s="1"/>
  <c r="G1531" i="11"/>
  <c r="J1531" i="11" s="1"/>
  <c r="G1530" i="11"/>
  <c r="J1530" i="11" s="1"/>
  <c r="G1529" i="11"/>
  <c r="J1529" i="11" s="1"/>
  <c r="G1528" i="11"/>
  <c r="J1528" i="11" s="1"/>
  <c r="G1527" i="11"/>
  <c r="J1527" i="11" s="1"/>
  <c r="G1526" i="11"/>
  <c r="J1526" i="11" s="1"/>
  <c r="G1525" i="11"/>
  <c r="J1525" i="11" s="1"/>
  <c r="G1524" i="11"/>
  <c r="J1524" i="11" s="1"/>
  <c r="G1523" i="11"/>
  <c r="J1523" i="11" s="1"/>
  <c r="G1522" i="11"/>
  <c r="J1522" i="11" s="1"/>
  <c r="G1521" i="11"/>
  <c r="G1520" i="11"/>
  <c r="G1519" i="11"/>
  <c r="G1518" i="11"/>
  <c r="G1517" i="11"/>
  <c r="G1516" i="11"/>
  <c r="G1515" i="11"/>
  <c r="G1514" i="11"/>
  <c r="G1513" i="11"/>
  <c r="G1512" i="11"/>
  <c r="G1511" i="11"/>
  <c r="G1510" i="11"/>
  <c r="G1509" i="11"/>
  <c r="G1508" i="11"/>
  <c r="G1507" i="11"/>
  <c r="G1506" i="11"/>
  <c r="G1505" i="11"/>
  <c r="G1504" i="11"/>
  <c r="G1503" i="11"/>
  <c r="G1502" i="11"/>
  <c r="G1501" i="11"/>
  <c r="G1500" i="11"/>
  <c r="G1499" i="11"/>
  <c r="G1498" i="11"/>
  <c r="G1497" i="11"/>
  <c r="G1496" i="11"/>
  <c r="G1495" i="11"/>
  <c r="G1494" i="11"/>
  <c r="G1493" i="11"/>
  <c r="G1492" i="11"/>
  <c r="G1491" i="11"/>
  <c r="G1490" i="11"/>
  <c r="G1489" i="11"/>
  <c r="G1488" i="11"/>
  <c r="G1487" i="11"/>
  <c r="G1486" i="11"/>
  <c r="G1485" i="11"/>
  <c r="G1484" i="11"/>
  <c r="G1483" i="11"/>
  <c r="G1482" i="11"/>
  <c r="G1481" i="11"/>
  <c r="J1481" i="11" s="1"/>
  <c r="G1480" i="11"/>
  <c r="J1480" i="11" s="1"/>
  <c r="G1479" i="11"/>
  <c r="J1479" i="11" s="1"/>
  <c r="G1478" i="11"/>
  <c r="J1478" i="11" s="1"/>
  <c r="G1477" i="11"/>
  <c r="J1477" i="11" s="1"/>
  <c r="G1476" i="11"/>
  <c r="J1476" i="11" s="1"/>
  <c r="G1475" i="11"/>
  <c r="J1475" i="11" s="1"/>
  <c r="G1474" i="11"/>
  <c r="J1474" i="11" s="1"/>
  <c r="G1473" i="11"/>
  <c r="J1473" i="11" s="1"/>
  <c r="G1472" i="11"/>
  <c r="J1472" i="11" s="1"/>
  <c r="G1471" i="11"/>
  <c r="J1471" i="11" s="1"/>
  <c r="G1470" i="11"/>
  <c r="J1470" i="11" s="1"/>
  <c r="G1469" i="11"/>
  <c r="J1469" i="11" s="1"/>
  <c r="G1468" i="11"/>
  <c r="J1468" i="11" s="1"/>
  <c r="G1467" i="11"/>
  <c r="J1467" i="11" s="1"/>
  <c r="G1466" i="11"/>
  <c r="J1466" i="11" s="1"/>
  <c r="G1465" i="11"/>
  <c r="J1465" i="11" s="1"/>
  <c r="G1464" i="11"/>
  <c r="J1464" i="11" s="1"/>
  <c r="G1463" i="11"/>
  <c r="J1463" i="11" s="1"/>
  <c r="G1462" i="11"/>
  <c r="J1462" i="11" s="1"/>
  <c r="G1461" i="11"/>
  <c r="J1461" i="11" s="1"/>
  <c r="G1460" i="11"/>
  <c r="J1460" i="11" s="1"/>
  <c r="G1459" i="11"/>
  <c r="J1459" i="11" s="1"/>
  <c r="G1458" i="11"/>
  <c r="J1458" i="11" s="1"/>
  <c r="G1457" i="11"/>
  <c r="J1457" i="11" s="1"/>
  <c r="G1456" i="11"/>
  <c r="J1456" i="11" s="1"/>
  <c r="G1455" i="11"/>
  <c r="J1455" i="11" s="1"/>
  <c r="G1454" i="11"/>
  <c r="J1454" i="11" s="1"/>
  <c r="G1453" i="11"/>
  <c r="J1453" i="11" s="1"/>
  <c r="G1452" i="11"/>
  <c r="J1452" i="11" s="1"/>
  <c r="G1451" i="11"/>
  <c r="J1451" i="11" s="1"/>
  <c r="G1450" i="11"/>
  <c r="J1450" i="11" s="1"/>
  <c r="G1449" i="11"/>
  <c r="J1449" i="11" s="1"/>
  <c r="G1448" i="11"/>
  <c r="J1448" i="11" s="1"/>
  <c r="G1447" i="11"/>
  <c r="J1447" i="11" s="1"/>
  <c r="G1446" i="11"/>
  <c r="J1446" i="11" s="1"/>
  <c r="G1445" i="11"/>
  <c r="J1445" i="11" s="1"/>
  <c r="G1444" i="11"/>
  <c r="J1444" i="11" s="1"/>
  <c r="G1443" i="11"/>
  <c r="J1443" i="11" s="1"/>
  <c r="G1442" i="11"/>
  <c r="J1442" i="11" s="1"/>
  <c r="G1441" i="11"/>
  <c r="J1441" i="11" s="1"/>
  <c r="G1440" i="11"/>
  <c r="J1440" i="11" s="1"/>
  <c r="G1439" i="11"/>
  <c r="J1439" i="11" s="1"/>
  <c r="G1438" i="11"/>
  <c r="J1438" i="11" s="1"/>
  <c r="G1437" i="11"/>
  <c r="J1437" i="11" s="1"/>
  <c r="G1436" i="11"/>
  <c r="J1436" i="11" s="1"/>
  <c r="G1435" i="11"/>
  <c r="J1435" i="11" s="1"/>
  <c r="G1434" i="11"/>
  <c r="J1434" i="11" s="1"/>
  <c r="G1433" i="11"/>
  <c r="J1433" i="11" s="1"/>
  <c r="G1432" i="11"/>
  <c r="J1432" i="11" s="1"/>
  <c r="G1431" i="11"/>
  <c r="J1431" i="11" s="1"/>
  <c r="G1430" i="11"/>
  <c r="J1430" i="11" s="1"/>
  <c r="G1429" i="11"/>
  <c r="J1429" i="11" s="1"/>
  <c r="G1428" i="11"/>
  <c r="J1428" i="11" s="1"/>
  <c r="G1427" i="11"/>
  <c r="J1427" i="11" s="1"/>
  <c r="G1426" i="11"/>
  <c r="J1426" i="11" s="1"/>
  <c r="G1425" i="11"/>
  <c r="J1425" i="11" s="1"/>
  <c r="G1424" i="11"/>
  <c r="J1424" i="11" s="1"/>
  <c r="G1423" i="11"/>
  <c r="J1423" i="11" s="1"/>
  <c r="G1422" i="11"/>
  <c r="J1422" i="11" s="1"/>
  <c r="G1421" i="11"/>
  <c r="J1421" i="11" s="1"/>
  <c r="G1420" i="11"/>
  <c r="J1420" i="11" s="1"/>
  <c r="G1419" i="11"/>
  <c r="J1419" i="11" s="1"/>
  <c r="G1418" i="11"/>
  <c r="J1418" i="11" s="1"/>
  <c r="G1417" i="11"/>
  <c r="J1417" i="11" s="1"/>
  <c r="G1416" i="11"/>
  <c r="J1416" i="11" s="1"/>
  <c r="G1415" i="11"/>
  <c r="J1415" i="11" s="1"/>
  <c r="G1414" i="11"/>
  <c r="J1414" i="11" s="1"/>
  <c r="G1413" i="11"/>
  <c r="J1413" i="11" s="1"/>
  <c r="G1412" i="11"/>
  <c r="J1412" i="11" s="1"/>
  <c r="G1411" i="11"/>
  <c r="J1411" i="11" s="1"/>
  <c r="G1410" i="11"/>
  <c r="J1410" i="11" s="1"/>
  <c r="G1409" i="11"/>
  <c r="J1409" i="11" s="1"/>
  <c r="G1408" i="11"/>
  <c r="J1408" i="11" s="1"/>
  <c r="G1407" i="11"/>
  <c r="J1407" i="11" s="1"/>
  <c r="G1406" i="11"/>
  <c r="J1406" i="11" s="1"/>
  <c r="G1405" i="11"/>
  <c r="J1405" i="11" s="1"/>
  <c r="G1404" i="11"/>
  <c r="J1404" i="11" s="1"/>
  <c r="G1403" i="11"/>
  <c r="J1403" i="11" s="1"/>
  <c r="G1402" i="11"/>
  <c r="J1402" i="11" s="1"/>
  <c r="G1401" i="11"/>
  <c r="J1401" i="11" s="1"/>
  <c r="G1400" i="11"/>
  <c r="J1400" i="11" s="1"/>
  <c r="G1399" i="11"/>
  <c r="J1399" i="11" s="1"/>
  <c r="G1398" i="11"/>
  <c r="J1398" i="11" s="1"/>
  <c r="G1397" i="11"/>
  <c r="J1397" i="11" s="1"/>
  <c r="G1396" i="11"/>
  <c r="J1396" i="11" s="1"/>
  <c r="G1395" i="11"/>
  <c r="J1395" i="11" s="1"/>
  <c r="G1394" i="11"/>
  <c r="J1394" i="11" s="1"/>
  <c r="G1393" i="11"/>
  <c r="J1393" i="11" s="1"/>
  <c r="G1392" i="11"/>
  <c r="J1392" i="11" s="1"/>
  <c r="G1391" i="11"/>
  <c r="J1391" i="11" s="1"/>
  <c r="G1390" i="11"/>
  <c r="J1390" i="11" s="1"/>
  <c r="G1389" i="11"/>
  <c r="J1389" i="11" s="1"/>
  <c r="G1388" i="11"/>
  <c r="J1388" i="11" s="1"/>
  <c r="G1387" i="11"/>
  <c r="J1387" i="11" s="1"/>
  <c r="G1386" i="11"/>
  <c r="J1386" i="11" s="1"/>
  <c r="G1385" i="11"/>
  <c r="J1385" i="11" s="1"/>
  <c r="G1384" i="11"/>
  <c r="J1384" i="11" s="1"/>
  <c r="G1383" i="11"/>
  <c r="J1383" i="11" s="1"/>
  <c r="G1382" i="11"/>
  <c r="J1382" i="11" s="1"/>
  <c r="G1381" i="11"/>
  <c r="J1381" i="11" s="1"/>
  <c r="G1380" i="11"/>
  <c r="J1380" i="11" s="1"/>
  <c r="G1379" i="11"/>
  <c r="J1379" i="11" s="1"/>
  <c r="G1378" i="11"/>
  <c r="J1378" i="11" s="1"/>
  <c r="G1377" i="11"/>
  <c r="J1377" i="11" s="1"/>
  <c r="G1376" i="11"/>
  <c r="J1376" i="11" s="1"/>
  <c r="G1375" i="11"/>
  <c r="J1375" i="11" s="1"/>
  <c r="G1374" i="11"/>
  <c r="J1374" i="11" s="1"/>
  <c r="G1373" i="11"/>
  <c r="J1373" i="11" s="1"/>
  <c r="G1372" i="11"/>
  <c r="J1372" i="11" s="1"/>
  <c r="G1371" i="11"/>
  <c r="J1371" i="11" s="1"/>
  <c r="G1370" i="11"/>
  <c r="J1370" i="11" s="1"/>
  <c r="G1369" i="11"/>
  <c r="J1369" i="11" s="1"/>
  <c r="G1368" i="11"/>
  <c r="J1368" i="11" s="1"/>
  <c r="G1367" i="11"/>
  <c r="J1367" i="11" s="1"/>
  <c r="G1366" i="11"/>
  <c r="J1366" i="11" s="1"/>
  <c r="G1365" i="11"/>
  <c r="J1365" i="11" s="1"/>
  <c r="G1364" i="11"/>
  <c r="J1364" i="11" s="1"/>
  <c r="G1363" i="11"/>
  <c r="J1363" i="11" s="1"/>
  <c r="G1362" i="11"/>
  <c r="J1362" i="11" s="1"/>
  <c r="G1360" i="11"/>
  <c r="J1360" i="11" s="1"/>
  <c r="G1361" i="11"/>
  <c r="J1361" i="11" s="1"/>
  <c r="G1359" i="11"/>
  <c r="J1359" i="11" s="1"/>
  <c r="G1358" i="11"/>
  <c r="J1358" i="11" s="1"/>
  <c r="G1357" i="11"/>
  <c r="J1357" i="11" s="1"/>
  <c r="G1356" i="11"/>
  <c r="J1356" i="11" s="1"/>
  <c r="G1355" i="11"/>
  <c r="J1355" i="11" s="1"/>
  <c r="G1354" i="11"/>
  <c r="J1354" i="11" s="1"/>
  <c r="G1353" i="11"/>
  <c r="J1353" i="11" s="1"/>
  <c r="G1352" i="11"/>
  <c r="J1352" i="11" s="1"/>
  <c r="G1351" i="11"/>
  <c r="J1351" i="11" s="1"/>
  <c r="G1350" i="11"/>
  <c r="J1350" i="11" s="1"/>
  <c r="G1349" i="11"/>
  <c r="J1349" i="11" s="1"/>
  <c r="G1348" i="11"/>
  <c r="J1348" i="11" s="1"/>
  <c r="G1347" i="11"/>
  <c r="J1347" i="11" s="1"/>
  <c r="G1346" i="11"/>
  <c r="J1346" i="11" s="1"/>
  <c r="G1345" i="11"/>
  <c r="J1345" i="11" s="1"/>
  <c r="G1344" i="11"/>
  <c r="J1344" i="11" s="1"/>
  <c r="G1343" i="11"/>
  <c r="J1343" i="11" s="1"/>
  <c r="G1342" i="11"/>
  <c r="J1342" i="11" s="1"/>
  <c r="G1341" i="11"/>
  <c r="J1341" i="11" s="1"/>
  <c r="G1340" i="11"/>
  <c r="J1340" i="11" s="1"/>
  <c r="G1339" i="11"/>
  <c r="J1339" i="11" s="1"/>
  <c r="G1338" i="11"/>
  <c r="J1338" i="11" s="1"/>
  <c r="G1337" i="11"/>
  <c r="J1337" i="11" s="1"/>
  <c r="G1336" i="11"/>
  <c r="J1336" i="11" s="1"/>
  <c r="G1335" i="11"/>
  <c r="J1335" i="11" s="1"/>
  <c r="G1334" i="11"/>
  <c r="J1334" i="11" s="1"/>
  <c r="G1333" i="11"/>
  <c r="J1333" i="11" s="1"/>
  <c r="G1332" i="11"/>
  <c r="J1332" i="11" s="1"/>
  <c r="G1331" i="11"/>
  <c r="J1331" i="11" s="1"/>
  <c r="G1330" i="11"/>
  <c r="J1330" i="11" s="1"/>
  <c r="G1329" i="11"/>
  <c r="J1329" i="11" s="1"/>
  <c r="G1328" i="11"/>
  <c r="J1328" i="11" s="1"/>
  <c r="G1327" i="11"/>
  <c r="J1327" i="11" s="1"/>
  <c r="G1326" i="11"/>
  <c r="J1326" i="11" s="1"/>
  <c r="G1325" i="11"/>
  <c r="J1325" i="11" s="1"/>
  <c r="G1324" i="11"/>
  <c r="J1324" i="11" s="1"/>
  <c r="G1323" i="11"/>
  <c r="J1323" i="11" s="1"/>
  <c r="G1322" i="11"/>
  <c r="J1322" i="11" s="1"/>
  <c r="G1321" i="11"/>
  <c r="J1321" i="11" s="1"/>
  <c r="G1320" i="11"/>
  <c r="J1320" i="11" s="1"/>
  <c r="G1319" i="11"/>
  <c r="J1319" i="11" s="1"/>
  <c r="G1318" i="11"/>
  <c r="J1318" i="11" s="1"/>
  <c r="G1317" i="11"/>
  <c r="J1317" i="11" s="1"/>
  <c r="G1316" i="11"/>
  <c r="J1316" i="11" s="1"/>
  <c r="G1315" i="11"/>
  <c r="J1315" i="11" s="1"/>
  <c r="G1314" i="11"/>
  <c r="J1314" i="11" s="1"/>
  <c r="G1313" i="11"/>
  <c r="J1313" i="11" s="1"/>
  <c r="G1312" i="11"/>
  <c r="J1312" i="11" s="1"/>
  <c r="G1311" i="11"/>
  <c r="J1311" i="11" s="1"/>
  <c r="G1310" i="11"/>
  <c r="J1310" i="11" s="1"/>
  <c r="G1309" i="11"/>
  <c r="J1309" i="11" s="1"/>
  <c r="G1308" i="11"/>
  <c r="J1308" i="11" s="1"/>
  <c r="G1307" i="11"/>
  <c r="J1307" i="11" s="1"/>
  <c r="G1306" i="11"/>
  <c r="J1306" i="11" s="1"/>
  <c r="G1305" i="11"/>
  <c r="J1305" i="11" s="1"/>
  <c r="G1304" i="11"/>
  <c r="J1304" i="11" s="1"/>
  <c r="G1303" i="11"/>
  <c r="J1303" i="11" s="1"/>
  <c r="G1302" i="11"/>
  <c r="J1302" i="11" s="1"/>
  <c r="G1301" i="11"/>
  <c r="J1301" i="11" s="1"/>
  <c r="G1300" i="11"/>
  <c r="J1300" i="11" s="1"/>
  <c r="G1299" i="11"/>
  <c r="J1299" i="11" s="1"/>
  <c r="G1298" i="11"/>
  <c r="J1298" i="11" s="1"/>
  <c r="G1297" i="11"/>
  <c r="J1297" i="11" s="1"/>
  <c r="G1296" i="11"/>
  <c r="J1296" i="11" s="1"/>
  <c r="G1295" i="11"/>
  <c r="J1295" i="11" s="1"/>
  <c r="G1294" i="11"/>
  <c r="J1294" i="11" s="1"/>
  <c r="G1293" i="11"/>
  <c r="J1293" i="11" s="1"/>
  <c r="G1292" i="11"/>
  <c r="J1292" i="11" s="1"/>
  <c r="G1291" i="11"/>
  <c r="J1291" i="11" s="1"/>
  <c r="G1290" i="11"/>
  <c r="J1290" i="11" s="1"/>
  <c r="G1289" i="11"/>
  <c r="J1289" i="11" s="1"/>
  <c r="G1288" i="11"/>
  <c r="J1288" i="11" s="1"/>
  <c r="G1287" i="11"/>
  <c r="J1287" i="11" s="1"/>
  <c r="G1286" i="11"/>
  <c r="J1286" i="11" s="1"/>
  <c r="G1285" i="11"/>
  <c r="J1285" i="11" s="1"/>
  <c r="G1284" i="11"/>
  <c r="J1284" i="11" s="1"/>
  <c r="G1283" i="11"/>
  <c r="J1283" i="11" s="1"/>
  <c r="G1282" i="11"/>
  <c r="J1282" i="11" s="1"/>
  <c r="G1281" i="11"/>
  <c r="J1281" i="11" s="1"/>
  <c r="G1280" i="11"/>
  <c r="J1280" i="11" s="1"/>
  <c r="G1279" i="11"/>
  <c r="J1279" i="11" s="1"/>
  <c r="G1278" i="11"/>
  <c r="J1278" i="11" s="1"/>
  <c r="G1277" i="11"/>
  <c r="J1277" i="11" s="1"/>
  <c r="G1276" i="11"/>
  <c r="J1276" i="11" s="1"/>
  <c r="G1275" i="11"/>
  <c r="J1275" i="11" s="1"/>
  <c r="G1274" i="11"/>
  <c r="J1274" i="11" s="1"/>
  <c r="G1273" i="11"/>
  <c r="J1273" i="11" s="1"/>
  <c r="G1272" i="11"/>
  <c r="J1272" i="11" s="1"/>
  <c r="G1271" i="11"/>
  <c r="J1271" i="11" s="1"/>
  <c r="G1270" i="11"/>
  <c r="J1270" i="11" s="1"/>
  <c r="G1269" i="11"/>
  <c r="J1269" i="11" s="1"/>
  <c r="G1268" i="11"/>
  <c r="J1268" i="11" s="1"/>
  <c r="G1267" i="11"/>
  <c r="J1267" i="11" s="1"/>
  <c r="G1266" i="11"/>
  <c r="J1266" i="11" s="1"/>
  <c r="G1265" i="11"/>
  <c r="J1265" i="11" s="1"/>
  <c r="G1264" i="11"/>
  <c r="J1264" i="11" s="1"/>
  <c r="G1263" i="11"/>
  <c r="J1263" i="11" s="1"/>
  <c r="G1262" i="11"/>
  <c r="J1262" i="11" s="1"/>
  <c r="G1261" i="11"/>
  <c r="J1261" i="11" s="1"/>
  <c r="G1260" i="11"/>
  <c r="J1260" i="11" s="1"/>
  <c r="G1259" i="11"/>
  <c r="J1259" i="11" s="1"/>
  <c r="G1258" i="11"/>
  <c r="J1258" i="11" s="1"/>
  <c r="G1257" i="11"/>
  <c r="J1257" i="11" s="1"/>
  <c r="G1256" i="11"/>
  <c r="J1256" i="11" s="1"/>
  <c r="G1255" i="11"/>
  <c r="J1255" i="11" s="1"/>
  <c r="G1254" i="11"/>
  <c r="J1254" i="11" s="1"/>
  <c r="G1253" i="11"/>
  <c r="J1253" i="11" s="1"/>
  <c r="G1252" i="11"/>
  <c r="J1252" i="11" s="1"/>
  <c r="G1251" i="11"/>
  <c r="J1251" i="11" s="1"/>
  <c r="G1250" i="11"/>
  <c r="J1250" i="11" s="1"/>
  <c r="G1249" i="11"/>
  <c r="J1249" i="11" s="1"/>
  <c r="G1248" i="11"/>
  <c r="J1248" i="11" s="1"/>
  <c r="G1247" i="11"/>
  <c r="J1247" i="11" s="1"/>
  <c r="G1246" i="11"/>
  <c r="J1246" i="11" s="1"/>
  <c r="G1245" i="11"/>
  <c r="J1245" i="11" s="1"/>
  <c r="G1244" i="11"/>
  <c r="J1244" i="11" s="1"/>
  <c r="G1243" i="11"/>
  <c r="J1243" i="11" s="1"/>
  <c r="G1242" i="11"/>
  <c r="J1242" i="11" s="1"/>
  <c r="G1241" i="11"/>
  <c r="J1241" i="11" s="1"/>
  <c r="G1240" i="11"/>
  <c r="J1240" i="11" s="1"/>
  <c r="G1239" i="11"/>
  <c r="J1239" i="11" s="1"/>
  <c r="G1238" i="11"/>
  <c r="J1238" i="11" s="1"/>
  <c r="G1237" i="11"/>
  <c r="J1237" i="11" s="1"/>
  <c r="G1236" i="11"/>
  <c r="J1236" i="11" s="1"/>
  <c r="G1235" i="11"/>
  <c r="J1235" i="11" s="1"/>
  <c r="G1234" i="11"/>
  <c r="J1234" i="11" s="1"/>
  <c r="G1233" i="11"/>
  <c r="J1233" i="11" s="1"/>
  <c r="G1232" i="11"/>
  <c r="J1232" i="11" s="1"/>
  <c r="G1231" i="11"/>
  <c r="J1231" i="11" s="1"/>
  <c r="G1230" i="11"/>
  <c r="J1230" i="11" s="1"/>
  <c r="G1229" i="11"/>
  <c r="J1229" i="11" s="1"/>
  <c r="G1228" i="11"/>
  <c r="J1228" i="11" s="1"/>
  <c r="G1227" i="11"/>
  <c r="J1227" i="11" s="1"/>
  <c r="G1226" i="11"/>
  <c r="J1226" i="11" s="1"/>
  <c r="G1225" i="11"/>
  <c r="J1225" i="11" s="1"/>
  <c r="G1224" i="11"/>
  <c r="J1224" i="11" s="1"/>
  <c r="G1223" i="11"/>
  <c r="J1223" i="11" s="1"/>
  <c r="G1222" i="11"/>
  <c r="J1222" i="11" s="1"/>
  <c r="G1221" i="11"/>
  <c r="J1221" i="11" s="1"/>
  <c r="G1220" i="11"/>
  <c r="J1220" i="11" s="1"/>
  <c r="G1219" i="11"/>
  <c r="J1219" i="11" s="1"/>
  <c r="G1218" i="11"/>
  <c r="J1218" i="11" s="1"/>
  <c r="G1217" i="11"/>
  <c r="J1217" i="11" s="1"/>
  <c r="G1216" i="11"/>
  <c r="J1216" i="11" s="1"/>
  <c r="G1215" i="11"/>
  <c r="J1215" i="11" s="1"/>
  <c r="G1214" i="11"/>
  <c r="J1214" i="11" s="1"/>
  <c r="G1213" i="11"/>
  <c r="J1213" i="11" s="1"/>
  <c r="G1212" i="11"/>
  <c r="J1212" i="11" s="1"/>
  <c r="G1211" i="11"/>
  <c r="J1211" i="11" s="1"/>
  <c r="G1210" i="11"/>
  <c r="J1210" i="11" s="1"/>
  <c r="G1209" i="11"/>
  <c r="J1209" i="11" s="1"/>
  <c r="G1208" i="11"/>
  <c r="J1208" i="11" s="1"/>
  <c r="G1207" i="11"/>
  <c r="J1207" i="11" s="1"/>
  <c r="G1206" i="11"/>
  <c r="J1206" i="11" s="1"/>
  <c r="G1205" i="11"/>
  <c r="J1205" i="11" s="1"/>
  <c r="G1204" i="11"/>
  <c r="J1204" i="11" s="1"/>
  <c r="G1203" i="11"/>
  <c r="J1203" i="11" s="1"/>
  <c r="G1202" i="11"/>
  <c r="J1202" i="11" s="1"/>
  <c r="G1201" i="11"/>
  <c r="J1201" i="11" s="1"/>
  <c r="G1200" i="11"/>
  <c r="J1200" i="11" s="1"/>
  <c r="G1199" i="11"/>
  <c r="J1199" i="11" s="1"/>
  <c r="G1198" i="11"/>
  <c r="J1198" i="11" s="1"/>
  <c r="G1197" i="11"/>
  <c r="J1197" i="11" s="1"/>
  <c r="G1196" i="11"/>
  <c r="J1196" i="11" s="1"/>
  <c r="G1195" i="11"/>
  <c r="J1195" i="11" s="1"/>
  <c r="G1194" i="11"/>
  <c r="J1194" i="11" s="1"/>
  <c r="G1193" i="11"/>
  <c r="J1193" i="11" s="1"/>
  <c r="G1192" i="11"/>
  <c r="J1192" i="11" s="1"/>
  <c r="G1191" i="11"/>
  <c r="J1191" i="11" s="1"/>
  <c r="G1190" i="11"/>
  <c r="J1190" i="11" s="1"/>
  <c r="G1189" i="11"/>
  <c r="J1189" i="11" s="1"/>
  <c r="G1188" i="11"/>
  <c r="J1188" i="11" s="1"/>
  <c r="G1187" i="11"/>
  <c r="J1187" i="11" s="1"/>
  <c r="G1186" i="11"/>
  <c r="J1186" i="11" s="1"/>
  <c r="G1185" i="11"/>
  <c r="J1185" i="11" s="1"/>
  <c r="G1184" i="11"/>
  <c r="J1184" i="11" s="1"/>
  <c r="G1183" i="11"/>
  <c r="J1183" i="11" s="1"/>
  <c r="G1182" i="11"/>
  <c r="J1182" i="11" s="1"/>
  <c r="G1181" i="11"/>
  <c r="J1181" i="11" s="1"/>
  <c r="G1180" i="11"/>
  <c r="J1180" i="11" s="1"/>
  <c r="G1179" i="11"/>
  <c r="J1179" i="11" s="1"/>
  <c r="G1178" i="11"/>
  <c r="J1178" i="11" s="1"/>
  <c r="G1177" i="11"/>
  <c r="J1177" i="11" s="1"/>
  <c r="G1176" i="11"/>
  <c r="J1176" i="11" s="1"/>
  <c r="G1175" i="11"/>
  <c r="J1175" i="11" s="1"/>
  <c r="G1174" i="11"/>
  <c r="J1174" i="11" s="1"/>
  <c r="G1173" i="11"/>
  <c r="J1173" i="11" s="1"/>
  <c r="G1172" i="11"/>
  <c r="J1172" i="11" s="1"/>
  <c r="G1171" i="11"/>
  <c r="J1171" i="11" s="1"/>
  <c r="G1170" i="11"/>
  <c r="J1170" i="11" s="1"/>
  <c r="G1169" i="11"/>
  <c r="J1169" i="11" s="1"/>
  <c r="G1168" i="11"/>
  <c r="J1168" i="11" s="1"/>
  <c r="G1167" i="11"/>
  <c r="J1167" i="11" s="1"/>
  <c r="G1166" i="11"/>
  <c r="J1166" i="11" s="1"/>
  <c r="G1165" i="11"/>
  <c r="J1165" i="11" s="1"/>
  <c r="G1164" i="11"/>
  <c r="J1164" i="11" s="1"/>
  <c r="G1163" i="11"/>
  <c r="J1163" i="11" s="1"/>
  <c r="G1162" i="11"/>
  <c r="J1162" i="11" s="1"/>
  <c r="G1161" i="11"/>
  <c r="J1161" i="11" s="1"/>
  <c r="G1160" i="11"/>
  <c r="J1160" i="11" s="1"/>
  <c r="G1159" i="11"/>
  <c r="J1159" i="11" s="1"/>
  <c r="G1158" i="11"/>
  <c r="J1158" i="11" s="1"/>
  <c r="G1157" i="11"/>
  <c r="J1157" i="11" s="1"/>
  <c r="G1156" i="11"/>
  <c r="J1156" i="11" s="1"/>
  <c r="G1155" i="11"/>
  <c r="J1155" i="11" s="1"/>
  <c r="G1154" i="11"/>
  <c r="J1154" i="11" s="1"/>
  <c r="G1153" i="11"/>
  <c r="J1153" i="11" s="1"/>
  <c r="G1152" i="11"/>
  <c r="J1152" i="11" s="1"/>
  <c r="G1151" i="11"/>
  <c r="J1151" i="11" s="1"/>
  <c r="G1150" i="11"/>
  <c r="J1150" i="11" s="1"/>
  <c r="G1149" i="11"/>
  <c r="J1149" i="11" s="1"/>
  <c r="G1148" i="11"/>
  <c r="J1148" i="11" s="1"/>
  <c r="G1147" i="11"/>
  <c r="J1147" i="11" s="1"/>
  <c r="G1146" i="11"/>
  <c r="J1146" i="11" s="1"/>
  <c r="G1145" i="11"/>
  <c r="J1145" i="11" s="1"/>
  <c r="G1144" i="11"/>
  <c r="J1144" i="11" s="1"/>
  <c r="G1143" i="11"/>
  <c r="J1143" i="11" s="1"/>
  <c r="G1142" i="11"/>
  <c r="J1142" i="11" s="1"/>
  <c r="G1141" i="11"/>
  <c r="J1141" i="11" s="1"/>
  <c r="G1140" i="11"/>
  <c r="J1140" i="11" s="1"/>
  <c r="G1139" i="11"/>
  <c r="J1139" i="11" s="1"/>
  <c r="G1138" i="11"/>
  <c r="J1138" i="11" s="1"/>
  <c r="G1137" i="11"/>
  <c r="J1137" i="11" s="1"/>
  <c r="G1136" i="11"/>
  <c r="J1136" i="11" s="1"/>
  <c r="G1135" i="11"/>
  <c r="J1135" i="11" s="1"/>
  <c r="G1134" i="11"/>
  <c r="J1134" i="11" s="1"/>
  <c r="G1133" i="11"/>
  <c r="J1133" i="11" s="1"/>
  <c r="G1132" i="11"/>
  <c r="J1132" i="11" s="1"/>
  <c r="G1131" i="11"/>
  <c r="J1131" i="11" s="1"/>
  <c r="G1130" i="11"/>
  <c r="J1130" i="11" s="1"/>
  <c r="G1129" i="11"/>
  <c r="J1129" i="11" s="1"/>
  <c r="G1128" i="11"/>
  <c r="J1128" i="11" s="1"/>
  <c r="G1127" i="11"/>
  <c r="J1127" i="11" s="1"/>
  <c r="G1126" i="11"/>
  <c r="J1126" i="11" s="1"/>
  <c r="G1125" i="11"/>
  <c r="J1125" i="11" s="1"/>
  <c r="G1124" i="11"/>
  <c r="J1124" i="11" s="1"/>
  <c r="G1123" i="11"/>
  <c r="J1123" i="11" s="1"/>
  <c r="G1122" i="11"/>
  <c r="J1122" i="11" s="1"/>
  <c r="G1121" i="11"/>
  <c r="G1120" i="11"/>
  <c r="G1119" i="11"/>
  <c r="G1118" i="11"/>
  <c r="G1117" i="11"/>
  <c r="G1116" i="11"/>
  <c r="G1115" i="11"/>
  <c r="G1114" i="11"/>
  <c r="G1113" i="11"/>
  <c r="G1112" i="11"/>
  <c r="G1111" i="11"/>
  <c r="G1110" i="11"/>
  <c r="G1109" i="11"/>
  <c r="G1108" i="11"/>
  <c r="G1107" i="11"/>
  <c r="G1106" i="11"/>
  <c r="G1105" i="11"/>
  <c r="G1104" i="11"/>
  <c r="G1103" i="11"/>
  <c r="G1102" i="11"/>
  <c r="G1101" i="11"/>
  <c r="G1100" i="11"/>
  <c r="G1099" i="11"/>
  <c r="G1098" i="11"/>
  <c r="G1097" i="11"/>
  <c r="G1096" i="11"/>
  <c r="G1095" i="11"/>
  <c r="G1094" i="11"/>
  <c r="G1093" i="11"/>
  <c r="G1092" i="11"/>
  <c r="G1091" i="11"/>
  <c r="G1090" i="11"/>
  <c r="G1089" i="11"/>
  <c r="G1088" i="11"/>
  <c r="G1087" i="11"/>
  <c r="G1086" i="11"/>
  <c r="G1085" i="11"/>
  <c r="G1084" i="11"/>
  <c r="G1083" i="11"/>
  <c r="G1082" i="11"/>
  <c r="G1081" i="11"/>
  <c r="J1081" i="11" s="1"/>
  <c r="G1080" i="11"/>
  <c r="J1080" i="11" s="1"/>
  <c r="G1079" i="11"/>
  <c r="J1079" i="11" s="1"/>
  <c r="G1078" i="11"/>
  <c r="J1078" i="11" s="1"/>
  <c r="G1077" i="11"/>
  <c r="J1077" i="11" s="1"/>
  <c r="G1076" i="11"/>
  <c r="J1076" i="11" s="1"/>
  <c r="G1075" i="11"/>
  <c r="J1075" i="11" s="1"/>
  <c r="G1074" i="11"/>
  <c r="J1074" i="11" s="1"/>
  <c r="G1073" i="11"/>
  <c r="J1073" i="11" s="1"/>
  <c r="G1072" i="11"/>
  <c r="J1072" i="11" s="1"/>
  <c r="G1071" i="11"/>
  <c r="J1071" i="11" s="1"/>
  <c r="G1070" i="11"/>
  <c r="J1070" i="11" s="1"/>
  <c r="G1069" i="11"/>
  <c r="J1069" i="11" s="1"/>
  <c r="G1068" i="11"/>
  <c r="J1068" i="11" s="1"/>
  <c r="G1067" i="11"/>
  <c r="J1067" i="11" s="1"/>
  <c r="G1066" i="11"/>
  <c r="J1066" i="11" s="1"/>
  <c r="G1065" i="11"/>
  <c r="J1065" i="11" s="1"/>
  <c r="G1064" i="11"/>
  <c r="J1064" i="11" s="1"/>
  <c r="G1063" i="11"/>
  <c r="J1063" i="11" s="1"/>
  <c r="G1062" i="11"/>
  <c r="J1062" i="11" s="1"/>
  <c r="G1061" i="11"/>
  <c r="J1061" i="11" s="1"/>
  <c r="G1060" i="11"/>
  <c r="J1060" i="11" s="1"/>
  <c r="G1059" i="11"/>
  <c r="J1059" i="11" s="1"/>
  <c r="G1058" i="11"/>
  <c r="J1058" i="11" s="1"/>
  <c r="G1057" i="11"/>
  <c r="J1057" i="11" s="1"/>
  <c r="G1056" i="11"/>
  <c r="J1056" i="11" s="1"/>
  <c r="G1055" i="11"/>
  <c r="J1055" i="11" s="1"/>
  <c r="G1054" i="11"/>
  <c r="J1054" i="11" s="1"/>
  <c r="G1053" i="11"/>
  <c r="J1053" i="11" s="1"/>
  <c r="G1052" i="11"/>
  <c r="J1052" i="11" s="1"/>
  <c r="G1051" i="11"/>
  <c r="J1051" i="11" s="1"/>
  <c r="G1050" i="11"/>
  <c r="J1050" i="11" s="1"/>
  <c r="G1049" i="11"/>
  <c r="J1049" i="11" s="1"/>
  <c r="G1048" i="11"/>
  <c r="J1048" i="11" s="1"/>
  <c r="G1047" i="11"/>
  <c r="J1047" i="11" s="1"/>
  <c r="G1046" i="11"/>
  <c r="J1046" i="11" s="1"/>
  <c r="G1045" i="11"/>
  <c r="J1045" i="11" s="1"/>
  <c r="G1044" i="11"/>
  <c r="J1044" i="11" s="1"/>
  <c r="G1043" i="11"/>
  <c r="J1043" i="11" s="1"/>
  <c r="G1042" i="11"/>
  <c r="J1042" i="11" s="1"/>
  <c r="G1041" i="11"/>
  <c r="G1040" i="11"/>
  <c r="G1039" i="11"/>
  <c r="G1038" i="11"/>
  <c r="G1037" i="11"/>
  <c r="G1036" i="11"/>
  <c r="G1035" i="11"/>
  <c r="G1034" i="11"/>
  <c r="G1033" i="11"/>
  <c r="G1032" i="11"/>
  <c r="G1031" i="11"/>
  <c r="G1030" i="11"/>
  <c r="G1029" i="11"/>
  <c r="G1028" i="11"/>
  <c r="G1027" i="11"/>
  <c r="G1026" i="11"/>
  <c r="G1025" i="11"/>
  <c r="G1024" i="11"/>
  <c r="G1023" i="11"/>
  <c r="G1022" i="11"/>
  <c r="G1021" i="11"/>
  <c r="G1020" i="11"/>
  <c r="G1019" i="11"/>
  <c r="G1018" i="11"/>
  <c r="G1017" i="11"/>
  <c r="G1016" i="11"/>
  <c r="G1015" i="11"/>
  <c r="G1014" i="11"/>
  <c r="G1013" i="11"/>
  <c r="G1012" i="11"/>
  <c r="G1011" i="11"/>
  <c r="G1010" i="11"/>
  <c r="G1009" i="11"/>
  <c r="G1008" i="11"/>
  <c r="G1007" i="11"/>
  <c r="G1006" i="11"/>
  <c r="G1005" i="11"/>
  <c r="G1004" i="11"/>
  <c r="G1003" i="11"/>
  <c r="G1002" i="11"/>
  <c r="G1001" i="11"/>
  <c r="J1001" i="11" s="1"/>
  <c r="G1000" i="11"/>
  <c r="J1000" i="11" s="1"/>
  <c r="G999" i="11"/>
  <c r="J999" i="11" s="1"/>
  <c r="G998" i="11"/>
  <c r="J998" i="11" s="1"/>
  <c r="G997" i="11"/>
  <c r="J997" i="11" s="1"/>
  <c r="G996" i="11"/>
  <c r="J996" i="11" s="1"/>
  <c r="G995" i="11"/>
  <c r="J995" i="11" s="1"/>
  <c r="G994" i="11"/>
  <c r="J994" i="11" s="1"/>
  <c r="G993" i="11"/>
  <c r="J993" i="11" s="1"/>
  <c r="G992" i="11"/>
  <c r="J992" i="11" s="1"/>
  <c r="G991" i="11"/>
  <c r="J991" i="11" s="1"/>
  <c r="G990" i="11"/>
  <c r="J990" i="11" s="1"/>
  <c r="G989" i="11"/>
  <c r="J989" i="11" s="1"/>
  <c r="G988" i="11"/>
  <c r="J988" i="11" s="1"/>
  <c r="G987" i="11"/>
  <c r="J987" i="11" s="1"/>
  <c r="G986" i="11"/>
  <c r="J986" i="11" s="1"/>
  <c r="G985" i="11"/>
  <c r="J985" i="11" s="1"/>
  <c r="G984" i="11"/>
  <c r="J984" i="11" s="1"/>
  <c r="G983" i="11"/>
  <c r="J983" i="11" s="1"/>
  <c r="G982" i="11"/>
  <c r="J982" i="11" s="1"/>
  <c r="G981" i="11"/>
  <c r="J981" i="11" s="1"/>
  <c r="G980" i="11"/>
  <c r="J980" i="11" s="1"/>
  <c r="G979" i="11"/>
  <c r="J979" i="11" s="1"/>
  <c r="G978" i="11"/>
  <c r="J978" i="11" s="1"/>
  <c r="G977" i="11"/>
  <c r="J977" i="11" s="1"/>
  <c r="G976" i="11"/>
  <c r="J976" i="11" s="1"/>
  <c r="G975" i="11"/>
  <c r="J975" i="11" s="1"/>
  <c r="G974" i="11"/>
  <c r="J974" i="11" s="1"/>
  <c r="G973" i="11"/>
  <c r="J973" i="11" s="1"/>
  <c r="G972" i="11"/>
  <c r="J972" i="11" s="1"/>
  <c r="G971" i="11"/>
  <c r="J971" i="11" s="1"/>
  <c r="G970" i="11"/>
  <c r="J970" i="11" s="1"/>
  <c r="G969" i="11"/>
  <c r="J969" i="11" s="1"/>
  <c r="G968" i="11"/>
  <c r="J968" i="11" s="1"/>
  <c r="G967" i="11"/>
  <c r="J967" i="11" s="1"/>
  <c r="G966" i="11"/>
  <c r="J966" i="11" s="1"/>
  <c r="G965" i="11"/>
  <c r="J965" i="11" s="1"/>
  <c r="G964" i="11"/>
  <c r="J964" i="11" s="1"/>
  <c r="G963" i="11"/>
  <c r="J963" i="11" s="1"/>
  <c r="G962" i="11"/>
  <c r="J962" i="11" s="1"/>
  <c r="G961" i="11"/>
  <c r="J961" i="11" s="1"/>
  <c r="G960" i="11"/>
  <c r="J960" i="11" s="1"/>
  <c r="G959" i="11"/>
  <c r="J959" i="11" s="1"/>
  <c r="G958" i="11"/>
  <c r="J958" i="11" s="1"/>
  <c r="G957" i="11"/>
  <c r="J957" i="11" s="1"/>
  <c r="G956" i="11"/>
  <c r="J956" i="11" s="1"/>
  <c r="G955" i="11"/>
  <c r="J955" i="11" s="1"/>
  <c r="G954" i="11"/>
  <c r="J954" i="11" s="1"/>
  <c r="G953" i="11"/>
  <c r="J953" i="11" s="1"/>
  <c r="G952" i="11"/>
  <c r="J952" i="11" s="1"/>
  <c r="G951" i="11"/>
  <c r="J951" i="11" s="1"/>
  <c r="G950" i="11"/>
  <c r="J950" i="11" s="1"/>
  <c r="G949" i="11"/>
  <c r="J949" i="11" s="1"/>
  <c r="G948" i="11"/>
  <c r="J948" i="11" s="1"/>
  <c r="G947" i="11"/>
  <c r="J947" i="11" s="1"/>
  <c r="G946" i="11"/>
  <c r="J946" i="11" s="1"/>
  <c r="G945" i="11"/>
  <c r="J945" i="11" s="1"/>
  <c r="G944" i="11"/>
  <c r="J944" i="11" s="1"/>
  <c r="G943" i="11"/>
  <c r="J943" i="11" s="1"/>
  <c r="G942" i="11"/>
  <c r="J942" i="11" s="1"/>
  <c r="G941" i="11"/>
  <c r="J941" i="11" s="1"/>
  <c r="G940" i="11"/>
  <c r="J940" i="11" s="1"/>
  <c r="G939" i="11"/>
  <c r="J939" i="11" s="1"/>
  <c r="G938" i="11"/>
  <c r="J938" i="11" s="1"/>
  <c r="G937" i="11"/>
  <c r="J937" i="11" s="1"/>
  <c r="G936" i="11"/>
  <c r="J936" i="11" s="1"/>
  <c r="G935" i="11"/>
  <c r="J935" i="11" s="1"/>
  <c r="G934" i="11"/>
  <c r="J934" i="11" s="1"/>
  <c r="G933" i="11"/>
  <c r="J933" i="11" s="1"/>
  <c r="G932" i="11"/>
  <c r="J932" i="11" s="1"/>
  <c r="G931" i="11"/>
  <c r="J931" i="11" s="1"/>
  <c r="G930" i="11"/>
  <c r="J930" i="11" s="1"/>
  <c r="G929" i="11"/>
  <c r="J929" i="11" s="1"/>
  <c r="G928" i="11"/>
  <c r="J928" i="11" s="1"/>
  <c r="G927" i="11"/>
  <c r="J927" i="11" s="1"/>
  <c r="G926" i="11"/>
  <c r="J926" i="11" s="1"/>
  <c r="G925" i="11"/>
  <c r="J925" i="11" s="1"/>
  <c r="G924" i="11"/>
  <c r="J924" i="11" s="1"/>
  <c r="G923" i="11"/>
  <c r="J923" i="11" s="1"/>
  <c r="G922" i="11"/>
  <c r="J922" i="11" s="1"/>
  <c r="G921" i="11"/>
  <c r="G920" i="11"/>
  <c r="G919" i="11"/>
  <c r="G918" i="11"/>
  <c r="G917" i="11"/>
  <c r="G916" i="11"/>
  <c r="G915" i="11"/>
  <c r="G914" i="11"/>
  <c r="G913" i="11"/>
  <c r="G912" i="11"/>
  <c r="G911" i="11"/>
  <c r="G910" i="11"/>
  <c r="G909" i="11"/>
  <c r="G908" i="11"/>
  <c r="G907" i="11"/>
  <c r="G906" i="11"/>
  <c r="G905" i="11"/>
  <c r="G904" i="11"/>
  <c r="G903" i="11"/>
  <c r="G902" i="11"/>
  <c r="G901" i="11"/>
  <c r="G900" i="11"/>
  <c r="G899" i="11"/>
  <c r="G898" i="11"/>
  <c r="G897" i="11"/>
  <c r="G896" i="11"/>
  <c r="G895" i="11"/>
  <c r="G894" i="11"/>
  <c r="G893" i="11"/>
  <c r="G892" i="11"/>
  <c r="G891" i="11"/>
  <c r="G890" i="11"/>
  <c r="G889" i="11"/>
  <c r="G888" i="11"/>
  <c r="G887" i="11"/>
  <c r="G886" i="11"/>
  <c r="G885" i="11"/>
  <c r="G884" i="11"/>
  <c r="G883" i="11"/>
  <c r="G882" i="11"/>
  <c r="G881" i="11"/>
  <c r="G880" i="11"/>
  <c r="G879" i="11"/>
  <c r="G878" i="11"/>
  <c r="G877" i="11"/>
  <c r="G876" i="11"/>
  <c r="G875" i="11"/>
  <c r="G874" i="11"/>
  <c r="G873" i="11"/>
  <c r="G872" i="11"/>
  <c r="G871" i="11"/>
  <c r="G870" i="11"/>
  <c r="G869" i="11"/>
  <c r="G868" i="11"/>
  <c r="G867" i="11"/>
  <c r="G866" i="11"/>
  <c r="G865" i="11"/>
  <c r="G864" i="11"/>
  <c r="G863" i="11"/>
  <c r="G862" i="11"/>
  <c r="G861" i="11"/>
  <c r="G860" i="11"/>
  <c r="G859" i="11"/>
  <c r="G858" i="11"/>
  <c r="G857" i="11"/>
  <c r="G856" i="11"/>
  <c r="G855" i="11"/>
  <c r="G854" i="11"/>
  <c r="G853" i="11"/>
  <c r="G852" i="11"/>
  <c r="G851" i="11"/>
  <c r="G850" i="11"/>
  <c r="G849" i="11"/>
  <c r="G848" i="11"/>
  <c r="G847" i="11"/>
  <c r="G846" i="11"/>
  <c r="G845" i="11"/>
  <c r="G844" i="11"/>
  <c r="G843" i="11"/>
  <c r="G842" i="11"/>
  <c r="G841" i="11"/>
  <c r="J841" i="11" s="1"/>
  <c r="G840" i="11"/>
  <c r="J840" i="11" s="1"/>
  <c r="G839" i="11"/>
  <c r="J839" i="11" s="1"/>
  <c r="G838" i="11"/>
  <c r="J838" i="11" s="1"/>
  <c r="G837" i="11"/>
  <c r="J837" i="11" s="1"/>
  <c r="G836" i="11"/>
  <c r="J836" i="11" s="1"/>
  <c r="G835" i="11"/>
  <c r="J835" i="11" s="1"/>
  <c r="G834" i="11"/>
  <c r="J834" i="11" s="1"/>
  <c r="G833" i="11"/>
  <c r="J833" i="11" s="1"/>
  <c r="G832" i="11"/>
  <c r="J832" i="11" s="1"/>
  <c r="G831" i="11"/>
  <c r="J831" i="11" s="1"/>
  <c r="G830" i="11"/>
  <c r="J830" i="11" s="1"/>
  <c r="G829" i="11"/>
  <c r="J829" i="11" s="1"/>
  <c r="G828" i="11"/>
  <c r="J828" i="11" s="1"/>
  <c r="G827" i="11"/>
  <c r="J827" i="11" s="1"/>
  <c r="G826" i="11"/>
  <c r="J826" i="11" s="1"/>
  <c r="G825" i="11"/>
  <c r="J825" i="11" s="1"/>
  <c r="G824" i="11"/>
  <c r="J824" i="11" s="1"/>
  <c r="G823" i="11"/>
  <c r="J823" i="11" s="1"/>
  <c r="G822" i="11"/>
  <c r="J822" i="11" s="1"/>
  <c r="G821" i="11"/>
  <c r="J821" i="11" s="1"/>
  <c r="G820" i="11"/>
  <c r="J820" i="11" s="1"/>
  <c r="G819" i="11"/>
  <c r="J819" i="11" s="1"/>
  <c r="G818" i="11"/>
  <c r="J818" i="11" s="1"/>
  <c r="G817" i="11"/>
  <c r="J817" i="11" s="1"/>
  <c r="G816" i="11"/>
  <c r="J816" i="11" s="1"/>
  <c r="G815" i="11"/>
  <c r="J815" i="11" s="1"/>
  <c r="G814" i="11"/>
  <c r="J814" i="11" s="1"/>
  <c r="G813" i="11"/>
  <c r="J813" i="11" s="1"/>
  <c r="G812" i="11"/>
  <c r="J812" i="11" s="1"/>
  <c r="G811" i="11"/>
  <c r="J811" i="11" s="1"/>
  <c r="G810" i="11"/>
  <c r="J810" i="11" s="1"/>
  <c r="G809" i="11"/>
  <c r="J809" i="11" s="1"/>
  <c r="G808" i="11"/>
  <c r="J808" i="11" s="1"/>
  <c r="G807" i="11"/>
  <c r="J807" i="11" s="1"/>
  <c r="G806" i="11"/>
  <c r="J806" i="11" s="1"/>
  <c r="G805" i="11"/>
  <c r="J805" i="11" s="1"/>
  <c r="G804" i="11"/>
  <c r="J804" i="11" s="1"/>
  <c r="G803" i="11"/>
  <c r="J803" i="11" s="1"/>
  <c r="G802" i="11"/>
  <c r="J802" i="11" s="1"/>
  <c r="G801" i="11"/>
  <c r="J801" i="11" s="1"/>
  <c r="G800" i="11"/>
  <c r="J800" i="11" s="1"/>
  <c r="G799" i="11"/>
  <c r="J799" i="11" s="1"/>
  <c r="G798" i="11"/>
  <c r="J798" i="11" s="1"/>
  <c r="G797" i="11"/>
  <c r="J797" i="11" s="1"/>
  <c r="G796" i="11"/>
  <c r="J796" i="11" s="1"/>
  <c r="G795" i="11"/>
  <c r="J795" i="11" s="1"/>
  <c r="G794" i="11"/>
  <c r="J794" i="11" s="1"/>
  <c r="G793" i="11"/>
  <c r="J793" i="11" s="1"/>
  <c r="G792" i="11"/>
  <c r="J792" i="11" s="1"/>
  <c r="G791" i="11"/>
  <c r="J791" i="11" s="1"/>
  <c r="G790" i="11"/>
  <c r="J790" i="11" s="1"/>
  <c r="G789" i="11"/>
  <c r="J789" i="11" s="1"/>
  <c r="G788" i="11"/>
  <c r="J788" i="11" s="1"/>
  <c r="G787" i="11"/>
  <c r="J787" i="11" s="1"/>
  <c r="G786" i="11"/>
  <c r="J786" i="11" s="1"/>
  <c r="G785" i="11"/>
  <c r="J785" i="11" s="1"/>
  <c r="G784" i="11"/>
  <c r="J784" i="11" s="1"/>
  <c r="G783" i="11"/>
  <c r="J783" i="11" s="1"/>
  <c r="G782" i="11"/>
  <c r="J782" i="11" s="1"/>
  <c r="G781" i="11"/>
  <c r="J781" i="11" s="1"/>
  <c r="G780" i="11"/>
  <c r="J780" i="11" s="1"/>
  <c r="G779" i="11"/>
  <c r="J779" i="11" s="1"/>
  <c r="G778" i="11"/>
  <c r="J778" i="11" s="1"/>
  <c r="G777" i="11"/>
  <c r="J777" i="11" s="1"/>
  <c r="G776" i="11"/>
  <c r="J776" i="11" s="1"/>
  <c r="G775" i="11"/>
  <c r="J775" i="11" s="1"/>
  <c r="G774" i="11"/>
  <c r="J774" i="11" s="1"/>
  <c r="G773" i="11"/>
  <c r="J773" i="11" s="1"/>
  <c r="G772" i="11"/>
  <c r="J772" i="11" s="1"/>
  <c r="G771" i="11"/>
  <c r="J771" i="11" s="1"/>
  <c r="G770" i="11"/>
  <c r="J770" i="11" s="1"/>
  <c r="G769" i="11"/>
  <c r="J769" i="11" s="1"/>
  <c r="G768" i="11"/>
  <c r="J768" i="11" s="1"/>
  <c r="G767" i="11"/>
  <c r="J767" i="11" s="1"/>
  <c r="G766" i="11"/>
  <c r="J766" i="11" s="1"/>
  <c r="G765" i="11"/>
  <c r="J765" i="11" s="1"/>
  <c r="G764" i="11"/>
  <c r="J764" i="11" s="1"/>
  <c r="G763" i="11"/>
  <c r="J763" i="11" s="1"/>
  <c r="G762" i="11"/>
  <c r="J762" i="11" s="1"/>
  <c r="G761" i="11"/>
  <c r="G760" i="11"/>
  <c r="G759" i="11"/>
  <c r="G758" i="11"/>
  <c r="G757" i="11"/>
  <c r="G756" i="11"/>
  <c r="G755" i="11"/>
  <c r="G754" i="11"/>
  <c r="G753" i="11"/>
  <c r="G752" i="11"/>
  <c r="G751" i="11"/>
  <c r="G750" i="11"/>
  <c r="G749" i="11"/>
  <c r="G748" i="11"/>
  <c r="G747" i="11"/>
  <c r="G746" i="11"/>
  <c r="G745" i="11"/>
  <c r="G744" i="11"/>
  <c r="G743" i="11"/>
  <c r="G742" i="11"/>
  <c r="G741" i="11"/>
  <c r="G740" i="11"/>
  <c r="G739" i="11"/>
  <c r="G738" i="11"/>
  <c r="G737" i="11"/>
  <c r="G736" i="11"/>
  <c r="G735" i="11"/>
  <c r="G734" i="11"/>
  <c r="G733" i="11"/>
  <c r="G732" i="11"/>
  <c r="G731" i="11"/>
  <c r="G730" i="11"/>
  <c r="G729" i="11"/>
  <c r="G728" i="11"/>
  <c r="G727" i="11"/>
  <c r="G726" i="11"/>
  <c r="G725" i="11"/>
  <c r="G724" i="11"/>
  <c r="G723" i="11"/>
  <c r="G722" i="11"/>
  <c r="G721" i="11"/>
  <c r="G720" i="11"/>
  <c r="G719" i="11"/>
  <c r="G718" i="11"/>
  <c r="G717" i="11"/>
  <c r="G716" i="11"/>
  <c r="G715" i="11"/>
  <c r="G714" i="11"/>
  <c r="G713" i="11"/>
  <c r="G712" i="11"/>
  <c r="G711" i="11"/>
  <c r="G710" i="11"/>
  <c r="G709" i="11"/>
  <c r="G708" i="11"/>
  <c r="G707" i="11"/>
  <c r="G706" i="11"/>
  <c r="G705" i="11"/>
  <c r="G704" i="11"/>
  <c r="G703" i="11"/>
  <c r="G702" i="11"/>
  <c r="G701" i="11"/>
  <c r="G700" i="11"/>
  <c r="G699" i="11"/>
  <c r="G698" i="11"/>
  <c r="G697" i="11"/>
  <c r="G696" i="11"/>
  <c r="G695" i="11"/>
  <c r="G694" i="11"/>
  <c r="G693" i="11"/>
  <c r="G692" i="11"/>
  <c r="G691" i="11"/>
  <c r="G690" i="11"/>
  <c r="G689" i="11"/>
  <c r="G688" i="11"/>
  <c r="G687" i="11"/>
  <c r="G686" i="11"/>
  <c r="G685" i="11"/>
  <c r="G684" i="11"/>
  <c r="G683" i="11"/>
  <c r="G682" i="11"/>
  <c r="G681" i="11"/>
  <c r="J681" i="11" s="1"/>
  <c r="G680" i="11"/>
  <c r="J680" i="11" s="1"/>
  <c r="G679" i="11"/>
  <c r="J679" i="11" s="1"/>
  <c r="G678" i="11"/>
  <c r="J678" i="11" s="1"/>
  <c r="G677" i="11"/>
  <c r="J677" i="11" s="1"/>
  <c r="G676" i="11"/>
  <c r="J676" i="11" s="1"/>
  <c r="G675" i="11"/>
  <c r="J675" i="11" s="1"/>
  <c r="G674" i="11"/>
  <c r="J674" i="11" s="1"/>
  <c r="G673" i="11"/>
  <c r="J673" i="11" s="1"/>
  <c r="G672" i="11"/>
  <c r="J672" i="11" s="1"/>
  <c r="G671" i="11"/>
  <c r="J671" i="11" s="1"/>
  <c r="G670" i="11"/>
  <c r="J670" i="11" s="1"/>
  <c r="G669" i="11"/>
  <c r="J669" i="11" s="1"/>
  <c r="G668" i="11"/>
  <c r="J668" i="11" s="1"/>
  <c r="G667" i="11"/>
  <c r="J667" i="11" s="1"/>
  <c r="G666" i="11"/>
  <c r="J666" i="11" s="1"/>
  <c r="G665" i="11"/>
  <c r="J665" i="11" s="1"/>
  <c r="G664" i="11"/>
  <c r="J664" i="11" s="1"/>
  <c r="G663" i="11"/>
  <c r="J663" i="11" s="1"/>
  <c r="G662" i="11"/>
  <c r="J662" i="11" s="1"/>
  <c r="G661" i="11"/>
  <c r="J661" i="11" s="1"/>
  <c r="G660" i="11"/>
  <c r="J660" i="11" s="1"/>
  <c r="G659" i="11"/>
  <c r="J659" i="11" s="1"/>
  <c r="G658" i="11"/>
  <c r="J658" i="11" s="1"/>
  <c r="G657" i="11"/>
  <c r="J657" i="11" s="1"/>
  <c r="G656" i="11"/>
  <c r="J656" i="11" s="1"/>
  <c r="G655" i="11"/>
  <c r="J655" i="11" s="1"/>
  <c r="G654" i="11"/>
  <c r="J654" i="11" s="1"/>
  <c r="G653" i="11"/>
  <c r="J653" i="11" s="1"/>
  <c r="G652" i="11"/>
  <c r="J652" i="11" s="1"/>
  <c r="G651" i="11"/>
  <c r="J651" i="11" s="1"/>
  <c r="G650" i="11"/>
  <c r="J650" i="11" s="1"/>
  <c r="G649" i="11"/>
  <c r="J649" i="11" s="1"/>
  <c r="G648" i="11"/>
  <c r="J648" i="11" s="1"/>
  <c r="G647" i="11"/>
  <c r="J647" i="11" s="1"/>
  <c r="G646" i="11"/>
  <c r="J646" i="11" s="1"/>
  <c r="G645" i="11"/>
  <c r="J645" i="11" s="1"/>
  <c r="G644" i="11"/>
  <c r="J644" i="11" s="1"/>
  <c r="G643" i="11"/>
  <c r="J643" i="11" s="1"/>
  <c r="G642" i="11"/>
  <c r="J642" i="11" s="1"/>
  <c r="G641" i="11"/>
  <c r="J641" i="11" s="1"/>
  <c r="G640" i="11"/>
  <c r="J640" i="11" s="1"/>
  <c r="G639" i="11"/>
  <c r="J639" i="11" s="1"/>
  <c r="G638" i="11"/>
  <c r="J638" i="11" s="1"/>
  <c r="G637" i="11"/>
  <c r="J637" i="11" s="1"/>
  <c r="G636" i="11"/>
  <c r="J636" i="11" s="1"/>
  <c r="G635" i="11"/>
  <c r="J635" i="11" s="1"/>
  <c r="G634" i="11"/>
  <c r="J634" i="11" s="1"/>
  <c r="G633" i="11"/>
  <c r="J633" i="11" s="1"/>
  <c r="G632" i="11"/>
  <c r="J632" i="11" s="1"/>
  <c r="G631" i="11"/>
  <c r="J631" i="11" s="1"/>
  <c r="G630" i="11"/>
  <c r="J630" i="11" s="1"/>
  <c r="G629" i="11"/>
  <c r="J629" i="11" s="1"/>
  <c r="G628" i="11"/>
  <c r="J628" i="11" s="1"/>
  <c r="G627" i="11"/>
  <c r="J627" i="11" s="1"/>
  <c r="G626" i="11"/>
  <c r="J626" i="11" s="1"/>
  <c r="G625" i="11"/>
  <c r="J625" i="11" s="1"/>
  <c r="G624" i="11"/>
  <c r="J624" i="11" s="1"/>
  <c r="G623" i="11"/>
  <c r="J623" i="11" s="1"/>
  <c r="G622" i="11"/>
  <c r="J622" i="11" s="1"/>
  <c r="G621" i="11"/>
  <c r="J621" i="11" s="1"/>
  <c r="G620" i="11"/>
  <c r="J620" i="11" s="1"/>
  <c r="G619" i="11"/>
  <c r="J619" i="11" s="1"/>
  <c r="G618" i="11"/>
  <c r="J618" i="11" s="1"/>
  <c r="G617" i="11"/>
  <c r="J617" i="11" s="1"/>
  <c r="G616" i="11"/>
  <c r="J616" i="11" s="1"/>
  <c r="G615" i="11"/>
  <c r="J615" i="11" s="1"/>
  <c r="G614" i="11"/>
  <c r="J614" i="11" s="1"/>
  <c r="G613" i="11"/>
  <c r="J613" i="11" s="1"/>
  <c r="G612" i="11"/>
  <c r="J612" i="11" s="1"/>
  <c r="G611" i="11"/>
  <c r="J611" i="11" s="1"/>
  <c r="G610" i="11"/>
  <c r="J610" i="11" s="1"/>
  <c r="G609" i="11"/>
  <c r="J609" i="11" s="1"/>
  <c r="G608" i="11"/>
  <c r="J608" i="11" s="1"/>
  <c r="G607" i="11"/>
  <c r="J607" i="11" s="1"/>
  <c r="G606" i="11"/>
  <c r="J606" i="11" s="1"/>
  <c r="G605" i="11"/>
  <c r="J605" i="11" s="1"/>
  <c r="G604" i="11"/>
  <c r="J604" i="11" s="1"/>
  <c r="G603" i="11"/>
  <c r="J603" i="11" s="1"/>
  <c r="G602" i="11"/>
  <c r="J602" i="11" s="1"/>
  <c r="G601" i="11"/>
  <c r="G600" i="11"/>
  <c r="G599" i="11"/>
  <c r="G598" i="11"/>
  <c r="G597" i="11"/>
  <c r="G596" i="11"/>
  <c r="G595" i="11"/>
  <c r="G594" i="11"/>
  <c r="G593" i="11"/>
  <c r="G592" i="11"/>
  <c r="G591" i="11"/>
  <c r="G590" i="11"/>
  <c r="G589" i="11"/>
  <c r="G588" i="11"/>
  <c r="G587" i="11"/>
  <c r="G586" i="11"/>
  <c r="G585" i="11"/>
  <c r="G584" i="11"/>
  <c r="G583" i="11"/>
  <c r="G582" i="11"/>
  <c r="G581" i="11"/>
  <c r="G580" i="11"/>
  <c r="G579" i="11"/>
  <c r="G578" i="11"/>
  <c r="G577" i="11"/>
  <c r="G576" i="11"/>
  <c r="G575" i="11"/>
  <c r="G574" i="11"/>
  <c r="G573" i="11"/>
  <c r="G572" i="11"/>
  <c r="G571" i="11"/>
  <c r="G570" i="11"/>
  <c r="G569" i="11"/>
  <c r="G568" i="11"/>
  <c r="G567" i="11"/>
  <c r="G566" i="11"/>
  <c r="G565" i="11"/>
  <c r="G564" i="11"/>
  <c r="G563" i="11"/>
  <c r="G562" i="11"/>
  <c r="G561" i="11"/>
  <c r="J561" i="11" s="1"/>
  <c r="G560" i="11"/>
  <c r="J560" i="11" s="1"/>
  <c r="G559" i="11"/>
  <c r="J559" i="11" s="1"/>
  <c r="G558" i="11"/>
  <c r="J558" i="11" s="1"/>
  <c r="G557" i="11"/>
  <c r="J557" i="11" s="1"/>
  <c r="G556" i="11"/>
  <c r="J556" i="11" s="1"/>
  <c r="G555" i="11"/>
  <c r="J555" i="11" s="1"/>
  <c r="G554" i="11"/>
  <c r="J554" i="11" s="1"/>
  <c r="G553" i="11"/>
  <c r="J553" i="11" s="1"/>
  <c r="G552" i="11"/>
  <c r="J552" i="11" s="1"/>
  <c r="G551" i="11"/>
  <c r="J551" i="11" s="1"/>
  <c r="G550" i="11"/>
  <c r="J550" i="11" s="1"/>
  <c r="G549" i="11"/>
  <c r="J549" i="11" s="1"/>
  <c r="G548" i="11"/>
  <c r="J548" i="11" s="1"/>
  <c r="G547" i="11"/>
  <c r="J547" i="11" s="1"/>
  <c r="G546" i="11"/>
  <c r="J546" i="11" s="1"/>
  <c r="G545" i="11"/>
  <c r="J545" i="11" s="1"/>
  <c r="G544" i="11"/>
  <c r="J544" i="11" s="1"/>
  <c r="G543" i="11"/>
  <c r="J543" i="11" s="1"/>
  <c r="G542" i="11"/>
  <c r="J542" i="11" s="1"/>
  <c r="G541" i="11"/>
  <c r="J541" i="11" s="1"/>
  <c r="G540" i="11"/>
  <c r="J540" i="11" s="1"/>
  <c r="G539" i="11"/>
  <c r="J539" i="11" s="1"/>
  <c r="G538" i="11"/>
  <c r="J538" i="11" s="1"/>
  <c r="G537" i="11"/>
  <c r="J537" i="11" s="1"/>
  <c r="G536" i="11"/>
  <c r="J536" i="11" s="1"/>
  <c r="G535" i="11"/>
  <c r="J535" i="11" s="1"/>
  <c r="G534" i="11"/>
  <c r="J534" i="11" s="1"/>
  <c r="G533" i="11"/>
  <c r="J533" i="11" s="1"/>
  <c r="G532" i="11"/>
  <c r="J532" i="11" s="1"/>
  <c r="G531" i="11"/>
  <c r="J531" i="11" s="1"/>
  <c r="G530" i="11"/>
  <c r="J530" i="11" s="1"/>
  <c r="G529" i="11"/>
  <c r="J529" i="11" s="1"/>
  <c r="G528" i="11"/>
  <c r="J528" i="11" s="1"/>
  <c r="G527" i="11"/>
  <c r="J527" i="11" s="1"/>
  <c r="G526" i="11"/>
  <c r="J526" i="11" s="1"/>
  <c r="G525" i="11"/>
  <c r="J525" i="11" s="1"/>
  <c r="G524" i="11"/>
  <c r="J524" i="11" s="1"/>
  <c r="G523" i="11"/>
  <c r="J523" i="11" s="1"/>
  <c r="G522" i="11"/>
  <c r="J522" i="11" s="1"/>
  <c r="G521" i="11"/>
  <c r="J521" i="11" s="1"/>
  <c r="G520" i="11"/>
  <c r="J520" i="11" s="1"/>
  <c r="G519" i="11"/>
  <c r="J519" i="11" s="1"/>
  <c r="G518" i="11"/>
  <c r="J518" i="11" s="1"/>
  <c r="G517" i="11"/>
  <c r="J517" i="11" s="1"/>
  <c r="G516" i="11"/>
  <c r="J516" i="11" s="1"/>
  <c r="G515" i="11"/>
  <c r="J515" i="11" s="1"/>
  <c r="G514" i="11"/>
  <c r="J514" i="11" s="1"/>
  <c r="G513" i="11"/>
  <c r="J513" i="11" s="1"/>
  <c r="G512" i="11"/>
  <c r="J512" i="11" s="1"/>
  <c r="G511" i="11"/>
  <c r="J511" i="11" s="1"/>
  <c r="G510" i="11"/>
  <c r="J510" i="11" s="1"/>
  <c r="G509" i="11"/>
  <c r="J509" i="11" s="1"/>
  <c r="G508" i="11"/>
  <c r="J508" i="11" s="1"/>
  <c r="G507" i="11"/>
  <c r="J507" i="11" s="1"/>
  <c r="G506" i="11"/>
  <c r="J506" i="11" s="1"/>
  <c r="G505" i="11"/>
  <c r="J505" i="11" s="1"/>
  <c r="G504" i="11"/>
  <c r="J504" i="11" s="1"/>
  <c r="G503" i="11"/>
  <c r="J503" i="11" s="1"/>
  <c r="G502" i="11"/>
  <c r="J502" i="11" s="1"/>
  <c r="G501" i="11"/>
  <c r="J501" i="11" s="1"/>
  <c r="G500" i="11"/>
  <c r="J500" i="11" s="1"/>
  <c r="G499" i="11"/>
  <c r="J499" i="11" s="1"/>
  <c r="G498" i="11"/>
  <c r="J498" i="11" s="1"/>
  <c r="G497" i="11"/>
  <c r="J497" i="11" s="1"/>
  <c r="G496" i="11"/>
  <c r="J496" i="11" s="1"/>
  <c r="G495" i="11"/>
  <c r="J495" i="11" s="1"/>
  <c r="G494" i="11"/>
  <c r="J494" i="11" s="1"/>
  <c r="G493" i="11"/>
  <c r="J493" i="11" s="1"/>
  <c r="G492" i="11"/>
  <c r="J492" i="11" s="1"/>
  <c r="G491" i="11"/>
  <c r="J491" i="11" s="1"/>
  <c r="G490" i="11"/>
  <c r="J490" i="11" s="1"/>
  <c r="G489" i="11"/>
  <c r="J489" i="11" s="1"/>
  <c r="G488" i="11"/>
  <c r="J488" i="11" s="1"/>
  <c r="G487" i="11"/>
  <c r="J487" i="11" s="1"/>
  <c r="G486" i="11"/>
  <c r="J486" i="11" s="1"/>
  <c r="G485" i="11"/>
  <c r="J485" i="11" s="1"/>
  <c r="G484" i="11"/>
  <c r="J484" i="11" s="1"/>
  <c r="G483" i="11"/>
  <c r="J483" i="11" s="1"/>
  <c r="G482" i="11"/>
  <c r="J482" i="11" s="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G459" i="11"/>
  <c r="G458" i="11"/>
  <c r="G457" i="11"/>
  <c r="G456" i="11"/>
  <c r="G455" i="11"/>
  <c r="G454" i="11"/>
  <c r="G453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J441" i="11" s="1"/>
  <c r="G440" i="11"/>
  <c r="J440" i="11" s="1"/>
  <c r="G439" i="11"/>
  <c r="J439" i="11" s="1"/>
  <c r="G438" i="11"/>
  <c r="J438" i="11" s="1"/>
  <c r="G437" i="11"/>
  <c r="J437" i="11" s="1"/>
  <c r="G436" i="11"/>
  <c r="J436" i="11" s="1"/>
  <c r="G435" i="11"/>
  <c r="J435" i="11" s="1"/>
  <c r="G434" i="11"/>
  <c r="J434" i="11" s="1"/>
  <c r="G433" i="11"/>
  <c r="J433" i="11" s="1"/>
  <c r="G432" i="11"/>
  <c r="J432" i="11" s="1"/>
  <c r="G431" i="11"/>
  <c r="J431" i="11" s="1"/>
  <c r="G430" i="11"/>
  <c r="J430" i="11" s="1"/>
  <c r="G429" i="11"/>
  <c r="J429" i="11" s="1"/>
  <c r="G428" i="11"/>
  <c r="J428" i="11" s="1"/>
  <c r="G427" i="11"/>
  <c r="J427" i="11" s="1"/>
  <c r="G426" i="11"/>
  <c r="J426" i="11" s="1"/>
  <c r="G425" i="11"/>
  <c r="J425" i="11" s="1"/>
  <c r="G424" i="11"/>
  <c r="J424" i="11" s="1"/>
  <c r="G423" i="11"/>
  <c r="J423" i="11" s="1"/>
  <c r="G422" i="11"/>
  <c r="J422" i="11" s="1"/>
  <c r="G421" i="11"/>
  <c r="J421" i="11" s="1"/>
  <c r="G420" i="11"/>
  <c r="J420" i="11" s="1"/>
  <c r="G419" i="11"/>
  <c r="J419" i="11" s="1"/>
  <c r="G418" i="11"/>
  <c r="J418" i="11" s="1"/>
  <c r="G417" i="11"/>
  <c r="J417" i="11" s="1"/>
  <c r="G416" i="11"/>
  <c r="J416" i="11" s="1"/>
  <c r="G415" i="11"/>
  <c r="J415" i="11" s="1"/>
  <c r="G414" i="11"/>
  <c r="J414" i="11" s="1"/>
  <c r="G413" i="11"/>
  <c r="J413" i="11" s="1"/>
  <c r="G412" i="11"/>
  <c r="J412" i="11" s="1"/>
  <c r="G411" i="11"/>
  <c r="J411" i="11" s="1"/>
  <c r="G410" i="11"/>
  <c r="J410" i="11" s="1"/>
  <c r="G409" i="11"/>
  <c r="J409" i="11" s="1"/>
  <c r="G408" i="11"/>
  <c r="J408" i="11" s="1"/>
  <c r="G407" i="11"/>
  <c r="J407" i="11" s="1"/>
  <c r="G406" i="11"/>
  <c r="J406" i="11" s="1"/>
  <c r="G405" i="11"/>
  <c r="J405" i="11" s="1"/>
  <c r="G404" i="11"/>
  <c r="J404" i="11" s="1"/>
  <c r="G403" i="11"/>
  <c r="J403" i="11" s="1"/>
  <c r="G402" i="11"/>
  <c r="J402" i="11" s="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J361" i="11" s="1"/>
  <c r="G360" i="11"/>
  <c r="J360" i="11" s="1"/>
  <c r="G359" i="11"/>
  <c r="J359" i="11" s="1"/>
  <c r="G358" i="11"/>
  <c r="J358" i="11" s="1"/>
  <c r="G357" i="11"/>
  <c r="J357" i="11" s="1"/>
  <c r="G356" i="11"/>
  <c r="J356" i="11" s="1"/>
  <c r="G355" i="11"/>
  <c r="J355" i="11" s="1"/>
  <c r="G354" i="11"/>
  <c r="J354" i="11" s="1"/>
  <c r="G353" i="11"/>
  <c r="J353" i="11" s="1"/>
  <c r="G352" i="11"/>
  <c r="J352" i="11" s="1"/>
  <c r="G351" i="11"/>
  <c r="J351" i="11" s="1"/>
  <c r="G350" i="11"/>
  <c r="J350" i="11" s="1"/>
  <c r="G349" i="11"/>
  <c r="J349" i="11" s="1"/>
  <c r="G348" i="11"/>
  <c r="J348" i="11" s="1"/>
  <c r="G347" i="11"/>
  <c r="J347" i="11" s="1"/>
  <c r="G346" i="11"/>
  <c r="J346" i="11" s="1"/>
  <c r="G345" i="11"/>
  <c r="J345" i="11" s="1"/>
  <c r="G344" i="11"/>
  <c r="J344" i="11" s="1"/>
  <c r="G343" i="11"/>
  <c r="J343" i="11" s="1"/>
  <c r="G342" i="11"/>
  <c r="J342" i="11" s="1"/>
  <c r="G341" i="11"/>
  <c r="J341" i="11" s="1"/>
  <c r="G340" i="11"/>
  <c r="J340" i="11" s="1"/>
  <c r="G339" i="11"/>
  <c r="J339" i="11" s="1"/>
  <c r="G338" i="11"/>
  <c r="J338" i="11" s="1"/>
  <c r="G337" i="11"/>
  <c r="J337" i="11" s="1"/>
  <c r="G336" i="11"/>
  <c r="J336" i="11" s="1"/>
  <c r="G335" i="11"/>
  <c r="J335" i="11" s="1"/>
  <c r="G334" i="11"/>
  <c r="J334" i="11" s="1"/>
  <c r="G333" i="11"/>
  <c r="J333" i="11" s="1"/>
  <c r="G332" i="11"/>
  <c r="J332" i="11" s="1"/>
  <c r="G331" i="11"/>
  <c r="J331" i="11" s="1"/>
  <c r="G330" i="11"/>
  <c r="J330" i="11" s="1"/>
  <c r="G329" i="11"/>
  <c r="J329" i="11" s="1"/>
  <c r="G328" i="11"/>
  <c r="J328" i="11" s="1"/>
  <c r="G327" i="11"/>
  <c r="J327" i="11" s="1"/>
  <c r="G326" i="11"/>
  <c r="J326" i="11" s="1"/>
  <c r="G325" i="11"/>
  <c r="J325" i="11" s="1"/>
  <c r="G324" i="11"/>
  <c r="J324" i="11" s="1"/>
  <c r="G323" i="11"/>
  <c r="J323" i="11" s="1"/>
  <c r="G322" i="11"/>
  <c r="J322" i="11" s="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J281" i="11" s="1"/>
  <c r="G280" i="11"/>
  <c r="J280" i="11" s="1"/>
  <c r="G279" i="11"/>
  <c r="J279" i="11" s="1"/>
  <c r="G278" i="11"/>
  <c r="J278" i="11" s="1"/>
  <c r="G277" i="11"/>
  <c r="J277" i="11" s="1"/>
  <c r="G276" i="11"/>
  <c r="J276" i="11" s="1"/>
  <c r="G275" i="11"/>
  <c r="J275" i="11" s="1"/>
  <c r="G274" i="11"/>
  <c r="J274" i="11" s="1"/>
  <c r="G273" i="11"/>
  <c r="J273" i="11" s="1"/>
  <c r="G272" i="11"/>
  <c r="J272" i="11" s="1"/>
  <c r="G271" i="11"/>
  <c r="J271" i="11" s="1"/>
  <c r="G270" i="11"/>
  <c r="J270" i="11" s="1"/>
  <c r="G269" i="11"/>
  <c r="J269" i="11" s="1"/>
  <c r="G268" i="11"/>
  <c r="J268" i="11" s="1"/>
  <c r="G267" i="11"/>
  <c r="J267" i="11" s="1"/>
  <c r="G266" i="11"/>
  <c r="J266" i="11" s="1"/>
  <c r="G265" i="11"/>
  <c r="J265" i="11" s="1"/>
  <c r="G264" i="11"/>
  <c r="J264" i="11" s="1"/>
  <c r="G263" i="11"/>
  <c r="J263" i="11" s="1"/>
  <c r="G262" i="11"/>
  <c r="J262" i="11" s="1"/>
  <c r="G261" i="11"/>
  <c r="J261" i="11" s="1"/>
  <c r="G260" i="11"/>
  <c r="J260" i="11" s="1"/>
  <c r="G259" i="11"/>
  <c r="J259" i="11" s="1"/>
  <c r="G258" i="11"/>
  <c r="J258" i="11" s="1"/>
  <c r="G257" i="11"/>
  <c r="J257" i="11" s="1"/>
  <c r="G256" i="11"/>
  <c r="J256" i="11" s="1"/>
  <c r="G255" i="11"/>
  <c r="J255" i="11" s="1"/>
  <c r="G254" i="11"/>
  <c r="J254" i="11" s="1"/>
  <c r="G253" i="11"/>
  <c r="J253" i="11" s="1"/>
  <c r="G252" i="11"/>
  <c r="J252" i="11" s="1"/>
  <c r="G251" i="11"/>
  <c r="J251" i="11" s="1"/>
  <c r="G250" i="11"/>
  <c r="J250" i="11" s="1"/>
  <c r="G249" i="11"/>
  <c r="J249" i="11" s="1"/>
  <c r="G248" i="11"/>
  <c r="J248" i="11" s="1"/>
  <c r="G247" i="11"/>
  <c r="J247" i="11" s="1"/>
  <c r="G246" i="11"/>
  <c r="J246" i="11" s="1"/>
  <c r="G245" i="11"/>
  <c r="J245" i="11" s="1"/>
  <c r="G244" i="11"/>
  <c r="J244" i="11" s="1"/>
  <c r="G243" i="11"/>
  <c r="J243" i="11" s="1"/>
  <c r="G242" i="11"/>
  <c r="J242" i="11" s="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J201" i="11" s="1"/>
  <c r="G200" i="11"/>
  <c r="J200" i="11" s="1"/>
  <c r="G199" i="11"/>
  <c r="J199" i="11" s="1"/>
  <c r="G198" i="11"/>
  <c r="J198" i="11" s="1"/>
  <c r="G197" i="11"/>
  <c r="J197" i="11" s="1"/>
  <c r="G196" i="11"/>
  <c r="J196" i="11" s="1"/>
  <c r="G195" i="11"/>
  <c r="J195" i="11" s="1"/>
  <c r="G194" i="11"/>
  <c r="J194" i="11" s="1"/>
  <c r="G193" i="11"/>
  <c r="J193" i="11" s="1"/>
  <c r="G192" i="11"/>
  <c r="J192" i="11" s="1"/>
  <c r="G191" i="11"/>
  <c r="J191" i="11" s="1"/>
  <c r="G190" i="11"/>
  <c r="J190" i="11" s="1"/>
  <c r="G189" i="11"/>
  <c r="J189" i="11" s="1"/>
  <c r="G188" i="11"/>
  <c r="J188" i="11" s="1"/>
  <c r="G187" i="11"/>
  <c r="J187" i="11" s="1"/>
  <c r="G186" i="11"/>
  <c r="J186" i="11" s="1"/>
  <c r="G185" i="11"/>
  <c r="J185" i="11" s="1"/>
  <c r="G184" i="11"/>
  <c r="J184" i="11" s="1"/>
  <c r="G183" i="11"/>
  <c r="J183" i="11" s="1"/>
  <c r="G182" i="11"/>
  <c r="J182" i="11" s="1"/>
  <c r="G181" i="11"/>
  <c r="J181" i="11" s="1"/>
  <c r="G180" i="11"/>
  <c r="J180" i="11" s="1"/>
  <c r="G179" i="11"/>
  <c r="J179" i="11" s="1"/>
  <c r="G178" i="11"/>
  <c r="J178" i="11" s="1"/>
  <c r="G177" i="11"/>
  <c r="J177" i="11" s="1"/>
  <c r="G176" i="11"/>
  <c r="J176" i="11" s="1"/>
  <c r="G175" i="11"/>
  <c r="J175" i="11" s="1"/>
  <c r="G174" i="11"/>
  <c r="J174" i="11" s="1"/>
  <c r="G173" i="11"/>
  <c r="J173" i="11" s="1"/>
  <c r="G172" i="11"/>
  <c r="J172" i="11" s="1"/>
  <c r="G171" i="11"/>
  <c r="J171" i="11" s="1"/>
  <c r="G170" i="11"/>
  <c r="J170" i="11" s="1"/>
  <c r="G169" i="11"/>
  <c r="J169" i="11" s="1"/>
  <c r="G168" i="11"/>
  <c r="J168" i="11" s="1"/>
  <c r="G167" i="11"/>
  <c r="J167" i="11" s="1"/>
  <c r="G166" i="11"/>
  <c r="J166" i="11" s="1"/>
  <c r="G165" i="11"/>
  <c r="J165" i="11" s="1"/>
  <c r="G164" i="11"/>
  <c r="J164" i="11" s="1"/>
  <c r="G163" i="11"/>
  <c r="J163" i="11" s="1"/>
  <c r="G162" i="11"/>
  <c r="J162" i="11" s="1"/>
  <c r="G161" i="11"/>
  <c r="J161" i="11" s="1"/>
  <c r="G160" i="11"/>
  <c r="J160" i="11" s="1"/>
  <c r="G159" i="11"/>
  <c r="J159" i="11" s="1"/>
  <c r="G158" i="11"/>
  <c r="J158" i="11" s="1"/>
  <c r="G157" i="11"/>
  <c r="J157" i="11" s="1"/>
  <c r="G156" i="11"/>
  <c r="J156" i="11" s="1"/>
  <c r="G155" i="11"/>
  <c r="J155" i="11" s="1"/>
  <c r="G154" i="11"/>
  <c r="J154" i="11" s="1"/>
  <c r="G153" i="11"/>
  <c r="J153" i="11" s="1"/>
  <c r="G152" i="11"/>
  <c r="J152" i="11" s="1"/>
  <c r="G151" i="11"/>
  <c r="J151" i="11" s="1"/>
  <c r="G150" i="11"/>
  <c r="J150" i="11" s="1"/>
  <c r="G149" i="11"/>
  <c r="J149" i="11" s="1"/>
  <c r="G148" i="11"/>
  <c r="J148" i="11" s="1"/>
  <c r="G147" i="11"/>
  <c r="J147" i="11" s="1"/>
  <c r="G146" i="11"/>
  <c r="J146" i="11" s="1"/>
  <c r="G145" i="11"/>
  <c r="J145" i="11" s="1"/>
  <c r="G144" i="11"/>
  <c r="J144" i="11" s="1"/>
  <c r="G143" i="11"/>
  <c r="J143" i="11" s="1"/>
  <c r="G142" i="11"/>
  <c r="J142" i="11" s="1"/>
  <c r="G141" i="11"/>
  <c r="J141" i="11" s="1"/>
  <c r="G140" i="11"/>
  <c r="J140" i="11" s="1"/>
  <c r="G139" i="11"/>
  <c r="J139" i="11" s="1"/>
  <c r="G138" i="11"/>
  <c r="J138" i="11" s="1"/>
  <c r="G137" i="11"/>
  <c r="J137" i="11" s="1"/>
  <c r="G136" i="11"/>
  <c r="J136" i="11" s="1"/>
  <c r="G135" i="11"/>
  <c r="J135" i="11" s="1"/>
  <c r="G134" i="11"/>
  <c r="J134" i="11" s="1"/>
  <c r="G133" i="11"/>
  <c r="J133" i="11" s="1"/>
  <c r="G132" i="11"/>
  <c r="J132" i="11" s="1"/>
  <c r="G131" i="11"/>
  <c r="J131" i="11" s="1"/>
  <c r="G130" i="11"/>
  <c r="J130" i="11" s="1"/>
  <c r="G129" i="11"/>
  <c r="J129" i="11" s="1"/>
  <c r="G128" i="11"/>
  <c r="J128" i="11" s="1"/>
  <c r="G127" i="11"/>
  <c r="J127" i="11" s="1"/>
  <c r="G126" i="11"/>
  <c r="J126" i="11" s="1"/>
  <c r="G125" i="11"/>
  <c r="J125" i="11" s="1"/>
  <c r="G124" i="11"/>
  <c r="J124" i="11" s="1"/>
  <c r="G123" i="11"/>
  <c r="J123" i="11" s="1"/>
  <c r="G122" i="11"/>
  <c r="J122" i="11" s="1"/>
  <c r="G121" i="11"/>
  <c r="J121" i="11" s="1"/>
  <c r="G120" i="11"/>
  <c r="J120" i="11" s="1"/>
  <c r="G119" i="11"/>
  <c r="J119" i="11" s="1"/>
  <c r="G118" i="11"/>
  <c r="J118" i="11" s="1"/>
  <c r="G117" i="11"/>
  <c r="J117" i="11" s="1"/>
  <c r="G116" i="11"/>
  <c r="J116" i="11" s="1"/>
  <c r="G115" i="11"/>
  <c r="J115" i="11" s="1"/>
  <c r="G114" i="11"/>
  <c r="J114" i="11" s="1"/>
  <c r="G113" i="11"/>
  <c r="J113" i="11" s="1"/>
  <c r="G112" i="11"/>
  <c r="J112" i="11" s="1"/>
  <c r="G111" i="11"/>
  <c r="J111" i="11" s="1"/>
  <c r="G110" i="11"/>
  <c r="J110" i="11" s="1"/>
  <c r="G109" i="11"/>
  <c r="J109" i="11" s="1"/>
  <c r="G108" i="11"/>
  <c r="J108" i="11" s="1"/>
  <c r="G107" i="11"/>
  <c r="J107" i="11" s="1"/>
  <c r="G106" i="11"/>
  <c r="J106" i="11" s="1"/>
  <c r="G105" i="11"/>
  <c r="J105" i="11" s="1"/>
  <c r="G104" i="11"/>
  <c r="J104" i="11" s="1"/>
  <c r="G103" i="11"/>
  <c r="J103" i="11" s="1"/>
  <c r="G102" i="11"/>
  <c r="J102" i="11" s="1"/>
  <c r="G101" i="11"/>
  <c r="J101" i="11" s="1"/>
  <c r="G100" i="11"/>
  <c r="J100" i="11" s="1"/>
  <c r="G99" i="11"/>
  <c r="J99" i="11" s="1"/>
  <c r="G98" i="11"/>
  <c r="J98" i="11" s="1"/>
  <c r="G97" i="11"/>
  <c r="J97" i="11" s="1"/>
  <c r="G96" i="11"/>
  <c r="J96" i="11" s="1"/>
  <c r="G95" i="11"/>
  <c r="J95" i="11" s="1"/>
  <c r="G94" i="11"/>
  <c r="J94" i="11" s="1"/>
  <c r="G93" i="11"/>
  <c r="J93" i="11" s="1"/>
  <c r="G92" i="11"/>
  <c r="J92" i="11" s="1"/>
  <c r="G91" i="11"/>
  <c r="J91" i="11" s="1"/>
  <c r="G90" i="11"/>
  <c r="J90" i="11" s="1"/>
  <c r="G89" i="11"/>
  <c r="J89" i="11" s="1"/>
  <c r="G88" i="11"/>
  <c r="J88" i="11" s="1"/>
  <c r="G87" i="11"/>
  <c r="J87" i="11" s="1"/>
  <c r="G86" i="11"/>
  <c r="J86" i="11" s="1"/>
  <c r="G85" i="11"/>
  <c r="J85" i="11" s="1"/>
  <c r="G84" i="11"/>
  <c r="J84" i="11" s="1"/>
  <c r="G83" i="11"/>
  <c r="J83" i="11" s="1"/>
  <c r="G82" i="11"/>
  <c r="J82" i="11" s="1"/>
  <c r="G81" i="11"/>
  <c r="J81" i="11" s="1"/>
  <c r="G80" i="11"/>
  <c r="J80" i="11" s="1"/>
  <c r="G79" i="11"/>
  <c r="J79" i="11" s="1"/>
  <c r="G78" i="11"/>
  <c r="J78" i="11" s="1"/>
  <c r="G77" i="11"/>
  <c r="J77" i="11" s="1"/>
  <c r="G76" i="11"/>
  <c r="J76" i="11" s="1"/>
  <c r="G75" i="11"/>
  <c r="J75" i="11" s="1"/>
  <c r="G74" i="11"/>
  <c r="J74" i="11" s="1"/>
  <c r="G73" i="11"/>
  <c r="J73" i="11" s="1"/>
  <c r="G72" i="11"/>
  <c r="J72" i="11" s="1"/>
  <c r="G71" i="11"/>
  <c r="J71" i="11" s="1"/>
  <c r="G70" i="11"/>
  <c r="J70" i="11" s="1"/>
  <c r="G69" i="11"/>
  <c r="J69" i="11" s="1"/>
  <c r="G68" i="11"/>
  <c r="J68" i="11" s="1"/>
  <c r="G67" i="11"/>
  <c r="J67" i="11" s="1"/>
  <c r="G66" i="11"/>
  <c r="J66" i="11" s="1"/>
  <c r="G65" i="11"/>
  <c r="J65" i="11" s="1"/>
  <c r="G64" i="11"/>
  <c r="J64" i="11" s="1"/>
  <c r="G63" i="11"/>
  <c r="J63" i="11" s="1"/>
  <c r="G62" i="11"/>
  <c r="J62" i="11" s="1"/>
  <c r="G61" i="11"/>
  <c r="J61" i="11" s="1"/>
  <c r="G60" i="11"/>
  <c r="J60" i="11" s="1"/>
  <c r="G59" i="11"/>
  <c r="J59" i="11" s="1"/>
  <c r="G58" i="11"/>
  <c r="J58" i="11" s="1"/>
  <c r="G57" i="11"/>
  <c r="J57" i="11" s="1"/>
  <c r="G56" i="11"/>
  <c r="J56" i="11" s="1"/>
  <c r="G55" i="11"/>
  <c r="J55" i="11" s="1"/>
  <c r="G54" i="11"/>
  <c r="J54" i="11" s="1"/>
  <c r="G53" i="11"/>
  <c r="J53" i="11" s="1"/>
  <c r="G52" i="11"/>
  <c r="J52" i="11" s="1"/>
  <c r="G51" i="11"/>
  <c r="J51" i="11" s="1"/>
  <c r="G50" i="11"/>
  <c r="J50" i="11" s="1"/>
  <c r="G49" i="11"/>
  <c r="J49" i="11" s="1"/>
  <c r="G48" i="11"/>
  <c r="J48" i="11" s="1"/>
  <c r="G47" i="11"/>
  <c r="J47" i="11" s="1"/>
  <c r="G46" i="11"/>
  <c r="J46" i="11" s="1"/>
  <c r="G45" i="11"/>
  <c r="J45" i="11" s="1"/>
  <c r="G44" i="11"/>
  <c r="J44" i="11" s="1"/>
  <c r="G43" i="11"/>
  <c r="J43" i="11" s="1"/>
  <c r="G42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5" i="11"/>
  <c r="G4" i="11"/>
  <c r="G3" i="11"/>
  <c r="G2" i="11"/>
  <c r="G41" i="11"/>
  <c r="H7188" i="11" l="1"/>
  <c r="J7188" i="11"/>
  <c r="H7212" i="11"/>
  <c r="J7212" i="11"/>
  <c r="H7236" i="11"/>
  <c r="J7236" i="11"/>
  <c r="H7260" i="11"/>
  <c r="J7260" i="11"/>
  <c r="H7250" i="11"/>
  <c r="J7250" i="11"/>
  <c r="H7168" i="11"/>
  <c r="J7168" i="11"/>
  <c r="H7180" i="11"/>
  <c r="J7180" i="11"/>
  <c r="H7192" i="11"/>
  <c r="J7192" i="11"/>
  <c r="H7216" i="11"/>
  <c r="J7216" i="11"/>
  <c r="H7228" i="11"/>
  <c r="J7228" i="11"/>
  <c r="H7240" i="11"/>
  <c r="J7240" i="11"/>
  <c r="H7252" i="11"/>
  <c r="J7252" i="11"/>
  <c r="H7300" i="11"/>
  <c r="J7300" i="11"/>
  <c r="H7312" i="11"/>
  <c r="J7312" i="11"/>
  <c r="H7324" i="11"/>
  <c r="J7324" i="11"/>
  <c r="H7336" i="11"/>
  <c r="J7336" i="11"/>
  <c r="H7348" i="11"/>
  <c r="J7348" i="11"/>
  <c r="H7359" i="11"/>
  <c r="J7359" i="11"/>
  <c r="H7371" i="11"/>
  <c r="J7371" i="11"/>
  <c r="H7383" i="11"/>
  <c r="J7383" i="11"/>
  <c r="H7564" i="11"/>
  <c r="J7564" i="11"/>
  <c r="H7576" i="11"/>
  <c r="J7576" i="11"/>
  <c r="H7612" i="11"/>
  <c r="J7612" i="11"/>
  <c r="H7624" i="11"/>
  <c r="J7624" i="11"/>
  <c r="H7636" i="11"/>
  <c r="J7636" i="11"/>
  <c r="H7650" i="11"/>
  <c r="J7650" i="11"/>
  <c r="H7674" i="11"/>
  <c r="J7674" i="11"/>
  <c r="H7226" i="11"/>
  <c r="J7226" i="11"/>
  <c r="H7322" i="11"/>
  <c r="J7322" i="11"/>
  <c r="H7381" i="11"/>
  <c r="J7381" i="11"/>
  <c r="H7610" i="11"/>
  <c r="J7610" i="11"/>
  <c r="H7169" i="11"/>
  <c r="J7169" i="11"/>
  <c r="H7181" i="11"/>
  <c r="J7181" i="11"/>
  <c r="H7193" i="11"/>
  <c r="J7193" i="11"/>
  <c r="H7205" i="11"/>
  <c r="J7205" i="11"/>
  <c r="H7217" i="11"/>
  <c r="J7217" i="11"/>
  <c r="H7229" i="11"/>
  <c r="J7229" i="11"/>
  <c r="H7241" i="11"/>
  <c r="J7241" i="11"/>
  <c r="H7253" i="11"/>
  <c r="J7253" i="11"/>
  <c r="H7301" i="11"/>
  <c r="J7301" i="11"/>
  <c r="H7313" i="11"/>
  <c r="J7313" i="11"/>
  <c r="H7325" i="11"/>
  <c r="J7325" i="11"/>
  <c r="H7337" i="11"/>
  <c r="J7337" i="11"/>
  <c r="H7349" i="11"/>
  <c r="J7349" i="11"/>
  <c r="H7360" i="11"/>
  <c r="J7360" i="11"/>
  <c r="H7372" i="11"/>
  <c r="J7372" i="11"/>
  <c r="H7384" i="11"/>
  <c r="J7384" i="11"/>
  <c r="H7565" i="11"/>
  <c r="J7565" i="11"/>
  <c r="H7577" i="11"/>
  <c r="J7577" i="11"/>
  <c r="H7613" i="11"/>
  <c r="J7613" i="11"/>
  <c r="H7625" i="11"/>
  <c r="J7625" i="11"/>
  <c r="H7637" i="11"/>
  <c r="J7637" i="11"/>
  <c r="H7651" i="11"/>
  <c r="J7651" i="11"/>
  <c r="H7663" i="11"/>
  <c r="J7663" i="11"/>
  <c r="H7675" i="11"/>
  <c r="J7675" i="11"/>
  <c r="H7202" i="11"/>
  <c r="J7202" i="11"/>
  <c r="H7562" i="11"/>
  <c r="J7562" i="11"/>
  <c r="H7648" i="11"/>
  <c r="J7648" i="11"/>
  <c r="H7170" i="11"/>
  <c r="J7170" i="11"/>
  <c r="H7182" i="11"/>
  <c r="J7182" i="11"/>
  <c r="H7194" i="11"/>
  <c r="J7194" i="11"/>
  <c r="H7206" i="11"/>
  <c r="J7206" i="11"/>
  <c r="H7218" i="11"/>
  <c r="J7218" i="11"/>
  <c r="H7230" i="11"/>
  <c r="J7230" i="11"/>
  <c r="H7242" i="11"/>
  <c r="J7242" i="11"/>
  <c r="H7254" i="11"/>
  <c r="J7254" i="11"/>
  <c r="H7302" i="11"/>
  <c r="J7302" i="11"/>
  <c r="H7314" i="11"/>
  <c r="J7314" i="11"/>
  <c r="H7326" i="11"/>
  <c r="J7326" i="11"/>
  <c r="H7338" i="11"/>
  <c r="J7338" i="11"/>
  <c r="H7386" i="11"/>
  <c r="J7386" i="11"/>
  <c r="H7361" i="11"/>
  <c r="J7361" i="11"/>
  <c r="H7373" i="11"/>
  <c r="J7373" i="11"/>
  <c r="H7385" i="11"/>
  <c r="J7385" i="11"/>
  <c r="H7566" i="11"/>
  <c r="J7566" i="11"/>
  <c r="H7578" i="11"/>
  <c r="J7578" i="11"/>
  <c r="H7614" i="11"/>
  <c r="J7614" i="11"/>
  <c r="H7626" i="11"/>
  <c r="I7623" i="11" s="1"/>
  <c r="J7626" i="11"/>
  <c r="H7638" i="11"/>
  <c r="J7638" i="11"/>
  <c r="H7652" i="11"/>
  <c r="J7652" i="11"/>
  <c r="H7664" i="11"/>
  <c r="J7664" i="11"/>
  <c r="H7676" i="11"/>
  <c r="J7676" i="11"/>
  <c r="H7166" i="11"/>
  <c r="J7166" i="11"/>
  <c r="H7178" i="11"/>
  <c r="J7178" i="11"/>
  <c r="H7262" i="11"/>
  <c r="J7262" i="11"/>
  <c r="H7334" i="11"/>
  <c r="J7334" i="11"/>
  <c r="H7672" i="11"/>
  <c r="J7672" i="11"/>
  <c r="N42" i="11"/>
  <c r="L42" i="11"/>
  <c r="M42" i="11" s="1"/>
  <c r="J42" i="11"/>
  <c r="K42" i="11" s="1"/>
  <c r="H42" i="11"/>
  <c r="H7171" i="11"/>
  <c r="I7167" i="11" s="1"/>
  <c r="J7171" i="11"/>
  <c r="H7183" i="11"/>
  <c r="J7183" i="11"/>
  <c r="H7207" i="11"/>
  <c r="J7207" i="11"/>
  <c r="H7219" i="11"/>
  <c r="J7219" i="11"/>
  <c r="H7231" i="11"/>
  <c r="J7231" i="11"/>
  <c r="H7243" i="11"/>
  <c r="J7243" i="11"/>
  <c r="H7255" i="11"/>
  <c r="J7255" i="11"/>
  <c r="H7303" i="11"/>
  <c r="J7303" i="11"/>
  <c r="H7315" i="11"/>
  <c r="J7315" i="11"/>
  <c r="H7327" i="11"/>
  <c r="J7327" i="11"/>
  <c r="H7339" i="11"/>
  <c r="J7339" i="11"/>
  <c r="H7362" i="11"/>
  <c r="J7362" i="11"/>
  <c r="H7374" i="11"/>
  <c r="J7374" i="11"/>
  <c r="H7555" i="11"/>
  <c r="J7555" i="11"/>
  <c r="H7567" i="11"/>
  <c r="J7567" i="11"/>
  <c r="H7579" i="11"/>
  <c r="J7579" i="11"/>
  <c r="H7615" i="11"/>
  <c r="J7615" i="11"/>
  <c r="H7627" i="11"/>
  <c r="J7627" i="11"/>
  <c r="H7639" i="11"/>
  <c r="I7636" i="11" s="1"/>
  <c r="J7639" i="11"/>
  <c r="H7653" i="11"/>
  <c r="J7653" i="11"/>
  <c r="H7665" i="11"/>
  <c r="J7665" i="11"/>
  <c r="H7677" i="11"/>
  <c r="J7677" i="11"/>
  <c r="H7190" i="11"/>
  <c r="J7190" i="11"/>
  <c r="H7298" i="11"/>
  <c r="J7298" i="11"/>
  <c r="H7369" i="11"/>
  <c r="J7369" i="11"/>
  <c r="H7622" i="11"/>
  <c r="J7622" i="11"/>
  <c r="H7172" i="11"/>
  <c r="J7172" i="11"/>
  <c r="H7184" i="11"/>
  <c r="J7184" i="11"/>
  <c r="H7196" i="11"/>
  <c r="J7196" i="11"/>
  <c r="H7208" i="11"/>
  <c r="J7208" i="11"/>
  <c r="H7220" i="11"/>
  <c r="J7220" i="11"/>
  <c r="H7232" i="11"/>
  <c r="J7232" i="11"/>
  <c r="H7244" i="11"/>
  <c r="J7244" i="11"/>
  <c r="H7256" i="11"/>
  <c r="J7256" i="11"/>
  <c r="H7292" i="11"/>
  <c r="J7292" i="11"/>
  <c r="H7304" i="11"/>
  <c r="J7304" i="11"/>
  <c r="H7316" i="11"/>
  <c r="J7316" i="11"/>
  <c r="H7328" i="11"/>
  <c r="J7328" i="11"/>
  <c r="H7340" i="11"/>
  <c r="J7340" i="11"/>
  <c r="H7351" i="11"/>
  <c r="J7351" i="11"/>
  <c r="H7363" i="11"/>
  <c r="J7363" i="11"/>
  <c r="H7375" i="11"/>
  <c r="J7375" i="11"/>
  <c r="H7556" i="11"/>
  <c r="J7556" i="11"/>
  <c r="H7568" i="11"/>
  <c r="J7568" i="11"/>
  <c r="H7580" i="11"/>
  <c r="J7580" i="11"/>
  <c r="H7616" i="11"/>
  <c r="J7616" i="11"/>
  <c r="H7628" i="11"/>
  <c r="J7628" i="11"/>
  <c r="H7640" i="11"/>
  <c r="J7640" i="11"/>
  <c r="H7654" i="11"/>
  <c r="I7653" i="11" s="1"/>
  <c r="J7654" i="11"/>
  <c r="H7666" i="11"/>
  <c r="J7666" i="11"/>
  <c r="H7678" i="11"/>
  <c r="J7678" i="11"/>
  <c r="H7173" i="11"/>
  <c r="J7173" i="11"/>
  <c r="H7185" i="11"/>
  <c r="J7185" i="11"/>
  <c r="H7197" i="11"/>
  <c r="J7197" i="11"/>
  <c r="H7209" i="11"/>
  <c r="J7209" i="11"/>
  <c r="H7221" i="11"/>
  <c r="J7221" i="11"/>
  <c r="H7233" i="11"/>
  <c r="J7233" i="11"/>
  <c r="H7245" i="11"/>
  <c r="J7245" i="11"/>
  <c r="H7257" i="11"/>
  <c r="J7257" i="11"/>
  <c r="H7293" i="11"/>
  <c r="J7293" i="11"/>
  <c r="H7305" i="11"/>
  <c r="J7305" i="11"/>
  <c r="H7317" i="11"/>
  <c r="J7317" i="11"/>
  <c r="H7329" i="11"/>
  <c r="J7329" i="11"/>
  <c r="H7341" i="11"/>
  <c r="J7341" i="11"/>
  <c r="H7352" i="11"/>
  <c r="J7352" i="11"/>
  <c r="H7364" i="11"/>
  <c r="J7364" i="11"/>
  <c r="H7376" i="11"/>
  <c r="J7376" i="11"/>
  <c r="H7557" i="11"/>
  <c r="J7557" i="11"/>
  <c r="H7569" i="11"/>
  <c r="J7569" i="11"/>
  <c r="H7581" i="11"/>
  <c r="J7581" i="11"/>
  <c r="H7617" i="11"/>
  <c r="J7617" i="11"/>
  <c r="H7629" i="11"/>
  <c r="J7629" i="11"/>
  <c r="H7641" i="11"/>
  <c r="I7640" i="11" s="1"/>
  <c r="J7641" i="11"/>
  <c r="H7655" i="11"/>
  <c r="J7655" i="11"/>
  <c r="H7667" i="11"/>
  <c r="J7667" i="11"/>
  <c r="H7164" i="11"/>
  <c r="J7164" i="11"/>
  <c r="H7200" i="11"/>
  <c r="J7200" i="11"/>
  <c r="H7224" i="11"/>
  <c r="J7224" i="11"/>
  <c r="H7248" i="11"/>
  <c r="I7246" i="11" s="1"/>
  <c r="J7248" i="11"/>
  <c r="H7238" i="11"/>
  <c r="J7238" i="11"/>
  <c r="H7357" i="11"/>
  <c r="J7357" i="11"/>
  <c r="H7574" i="11"/>
  <c r="J7574" i="11"/>
  <c r="H7634" i="11"/>
  <c r="J7634" i="11"/>
  <c r="H7174" i="11"/>
  <c r="J7174" i="11"/>
  <c r="H7186" i="11"/>
  <c r="J7186" i="11"/>
  <c r="H7198" i="11"/>
  <c r="J7198" i="11"/>
  <c r="H7210" i="11"/>
  <c r="J7210" i="11"/>
  <c r="H7222" i="11"/>
  <c r="J7222" i="11"/>
  <c r="H7234" i="11"/>
  <c r="J7234" i="11"/>
  <c r="H7246" i="11"/>
  <c r="J7246" i="11"/>
  <c r="H7258" i="11"/>
  <c r="I7255" i="11" s="1"/>
  <c r="J7258" i="11"/>
  <c r="H7294" i="11"/>
  <c r="J7294" i="11"/>
  <c r="H7306" i="11"/>
  <c r="J7306" i="11"/>
  <c r="H7318" i="11"/>
  <c r="J7318" i="11"/>
  <c r="H7342" i="11"/>
  <c r="J7342" i="11"/>
  <c r="H7353" i="11"/>
  <c r="J7353" i="11"/>
  <c r="H7365" i="11"/>
  <c r="J7365" i="11"/>
  <c r="H7377" i="11"/>
  <c r="J7377" i="11"/>
  <c r="H7558" i="11"/>
  <c r="J7558" i="11"/>
  <c r="H7570" i="11"/>
  <c r="J7570" i="11"/>
  <c r="H7618" i="11"/>
  <c r="J7618" i="11"/>
  <c r="H7630" i="11"/>
  <c r="J7630" i="11"/>
  <c r="H7642" i="11"/>
  <c r="I7641" i="11" s="1"/>
  <c r="J7642" i="11"/>
  <c r="H7656" i="11"/>
  <c r="J7656" i="11"/>
  <c r="H7668" i="11"/>
  <c r="J7668" i="11"/>
  <c r="H7163" i="11"/>
  <c r="J7163" i="11"/>
  <c r="H7175" i="11"/>
  <c r="J7175" i="11"/>
  <c r="H7187" i="11"/>
  <c r="J7187" i="11"/>
  <c r="H7199" i="11"/>
  <c r="I7197" i="11" s="1"/>
  <c r="J7199" i="11"/>
  <c r="H7211" i="11"/>
  <c r="J7211" i="11"/>
  <c r="H7223" i="11"/>
  <c r="J7223" i="11"/>
  <c r="H7235" i="11"/>
  <c r="J7235" i="11"/>
  <c r="H7247" i="11"/>
  <c r="J7247" i="11"/>
  <c r="H7259" i="11"/>
  <c r="J7259" i="11"/>
  <c r="H7295" i="11"/>
  <c r="J7295" i="11"/>
  <c r="H7307" i="11"/>
  <c r="J7307" i="11"/>
  <c r="H7319" i="11"/>
  <c r="J7319" i="11"/>
  <c r="H7331" i="11"/>
  <c r="J7331" i="11"/>
  <c r="H7343" i="11"/>
  <c r="J7343" i="11"/>
  <c r="H7354" i="11"/>
  <c r="J7354" i="11"/>
  <c r="H7366" i="11"/>
  <c r="J7366" i="11"/>
  <c r="H7378" i="11"/>
  <c r="J7378" i="11"/>
  <c r="H7559" i="11"/>
  <c r="J7559" i="11"/>
  <c r="H7571" i="11"/>
  <c r="J7571" i="11"/>
  <c r="H7619" i="11"/>
  <c r="J7619" i="11"/>
  <c r="H7631" i="11"/>
  <c r="J7631" i="11"/>
  <c r="H7643" i="11"/>
  <c r="J7643" i="11"/>
  <c r="H7657" i="11"/>
  <c r="J7657" i="11"/>
  <c r="H7669" i="11"/>
  <c r="J7669" i="11"/>
  <c r="H7176" i="11"/>
  <c r="J7176" i="11"/>
  <c r="H7296" i="11"/>
  <c r="J7296" i="11"/>
  <c r="H7308" i="11"/>
  <c r="J7308" i="11"/>
  <c r="H7320" i="11"/>
  <c r="J7320" i="11"/>
  <c r="H7332" i="11"/>
  <c r="J7332" i="11"/>
  <c r="H7344" i="11"/>
  <c r="J7344" i="11"/>
  <c r="H7355" i="11"/>
  <c r="J7355" i="11"/>
  <c r="H7367" i="11"/>
  <c r="J7367" i="11"/>
  <c r="H7379" i="11"/>
  <c r="J7379" i="11"/>
  <c r="H7560" i="11"/>
  <c r="I7556" i="11" s="1"/>
  <c r="J7560" i="11"/>
  <c r="H7572" i="11"/>
  <c r="J7572" i="11"/>
  <c r="H7608" i="11"/>
  <c r="J7608" i="11"/>
  <c r="H7620" i="11"/>
  <c r="J7620" i="11"/>
  <c r="H7632" i="11"/>
  <c r="J7632" i="11"/>
  <c r="H7644" i="11"/>
  <c r="J7644" i="11"/>
  <c r="H7658" i="11"/>
  <c r="I7654" i="11" s="1"/>
  <c r="J7658" i="11"/>
  <c r="H7670" i="11"/>
  <c r="J7670" i="11"/>
  <c r="H7165" i="11"/>
  <c r="J7165" i="11"/>
  <c r="H7177" i="11"/>
  <c r="J7177" i="11"/>
  <c r="H7189" i="11"/>
  <c r="J7189" i="11"/>
  <c r="H7201" i="11"/>
  <c r="J7201" i="11"/>
  <c r="H7213" i="11"/>
  <c r="J7213" i="11"/>
  <c r="H7225" i="11"/>
  <c r="J7225" i="11"/>
  <c r="H7237" i="11"/>
  <c r="J7237" i="11"/>
  <c r="H7249" i="11"/>
  <c r="J7249" i="11"/>
  <c r="H7261" i="11"/>
  <c r="J7261" i="11"/>
  <c r="H7297" i="11"/>
  <c r="J7297" i="11"/>
  <c r="H7309" i="11"/>
  <c r="J7309" i="11"/>
  <c r="H7321" i="11"/>
  <c r="J7321" i="11"/>
  <c r="H7333" i="11"/>
  <c r="J7333" i="11"/>
  <c r="H7345" i="11"/>
  <c r="J7345" i="11"/>
  <c r="H7356" i="11"/>
  <c r="J7356" i="11"/>
  <c r="H7368" i="11"/>
  <c r="J7368" i="11"/>
  <c r="H7380" i="11"/>
  <c r="J7380" i="11"/>
  <c r="H7561" i="11"/>
  <c r="J7561" i="11"/>
  <c r="H7573" i="11"/>
  <c r="J7573" i="11"/>
  <c r="H7609" i="11"/>
  <c r="J7609" i="11"/>
  <c r="H7621" i="11"/>
  <c r="J7621" i="11"/>
  <c r="H7633" i="11"/>
  <c r="J7633" i="11"/>
  <c r="H7645" i="11"/>
  <c r="J7645" i="11"/>
  <c r="H7659" i="11"/>
  <c r="J7659" i="11"/>
  <c r="H7671" i="11"/>
  <c r="J7671" i="11"/>
  <c r="H7214" i="11"/>
  <c r="J7214" i="11"/>
  <c r="H7310" i="11"/>
  <c r="J7310" i="11"/>
  <c r="H7346" i="11"/>
  <c r="J7346" i="11"/>
  <c r="H7660" i="11"/>
  <c r="J7660" i="11"/>
  <c r="H7167" i="11"/>
  <c r="J7167" i="11"/>
  <c r="H7179" i="11"/>
  <c r="J7179" i="11"/>
  <c r="H7191" i="11"/>
  <c r="J7191" i="11"/>
  <c r="H7203" i="11"/>
  <c r="J7203" i="11"/>
  <c r="H7215" i="11"/>
  <c r="J7215" i="11"/>
  <c r="H7227" i="11"/>
  <c r="J7227" i="11"/>
  <c r="H7251" i="11"/>
  <c r="J7251" i="11"/>
  <c r="H7299" i="11"/>
  <c r="J7299" i="11"/>
  <c r="H7311" i="11"/>
  <c r="J7311" i="11"/>
  <c r="H7323" i="11"/>
  <c r="J7323" i="11"/>
  <c r="H7335" i="11"/>
  <c r="J7335" i="11"/>
  <c r="H7347" i="11"/>
  <c r="I7345" i="11" s="1"/>
  <c r="J7347" i="11"/>
  <c r="H7358" i="11"/>
  <c r="J7358" i="11"/>
  <c r="H7370" i="11"/>
  <c r="J7370" i="11"/>
  <c r="H7382" i="11"/>
  <c r="J7382" i="11"/>
  <c r="H7563" i="11"/>
  <c r="J7563" i="11"/>
  <c r="H7575" i="11"/>
  <c r="J7575" i="11"/>
  <c r="H7611" i="11"/>
  <c r="I7610" i="11" s="1"/>
  <c r="J7611" i="11"/>
  <c r="H7623" i="11"/>
  <c r="J7623" i="11"/>
  <c r="H7635" i="11"/>
  <c r="I7634" i="11" s="1"/>
  <c r="J7635" i="11"/>
  <c r="H7649" i="11"/>
  <c r="J7649" i="11"/>
  <c r="H7661" i="11"/>
  <c r="J7661" i="11"/>
  <c r="H7673" i="11"/>
  <c r="J7673" i="11"/>
  <c r="I7196" i="11"/>
  <c r="I7615" i="11"/>
  <c r="I7582" i="11"/>
  <c r="I7602" i="11"/>
  <c r="I7622" i="11"/>
  <c r="I7664" i="11"/>
  <c r="I7684" i="11"/>
  <c r="I7704" i="11"/>
  <c r="I7583" i="11"/>
  <c r="I7665" i="11"/>
  <c r="I7685" i="11"/>
  <c r="I7705" i="11"/>
  <c r="I7513" i="11"/>
  <c r="I7613" i="11"/>
  <c r="I7633" i="11"/>
  <c r="I7534" i="11"/>
  <c r="I7614" i="11"/>
  <c r="I7656" i="11"/>
  <c r="I7635" i="11"/>
  <c r="I7657" i="11"/>
  <c r="I7697" i="11"/>
  <c r="I7596" i="11"/>
  <c r="I7616" i="11"/>
  <c r="I7599" i="11"/>
  <c r="I7619" i="11"/>
  <c r="I7164" i="11"/>
  <c r="I7204" i="11"/>
  <c r="I7303" i="11"/>
  <c r="I7165" i="11"/>
  <c r="I7649" i="11"/>
  <c r="I7692" i="11"/>
  <c r="I7673" i="11"/>
  <c r="I7681" i="11"/>
  <c r="I7627" i="11"/>
  <c r="I7669" i="11"/>
  <c r="I7588" i="11"/>
  <c r="I7628" i="11"/>
  <c r="I7650" i="11"/>
  <c r="I7670" i="11"/>
  <c r="I7690" i="11"/>
  <c r="I7387" i="11"/>
  <c r="I7587" i="11"/>
  <c r="I7689" i="11"/>
  <c r="I7549" i="11"/>
  <c r="I7589" i="11"/>
  <c r="I7629" i="11"/>
  <c r="I7651" i="11"/>
  <c r="I7671" i="11"/>
  <c r="I7691" i="11"/>
  <c r="I7590" i="11"/>
  <c r="I7630" i="11"/>
  <c r="I7652" i="11"/>
  <c r="I7672" i="11"/>
  <c r="I7591" i="11"/>
  <c r="I7611" i="11"/>
  <c r="I7631" i="11"/>
  <c r="I7693" i="11"/>
  <c r="I7234" i="11"/>
  <c r="I7412" i="11"/>
  <c r="I7612" i="11"/>
  <c r="I7632" i="11"/>
  <c r="I7674" i="11"/>
  <c r="I7694" i="11"/>
  <c r="I7695" i="11"/>
  <c r="I7696" i="11"/>
  <c r="I7576" i="11"/>
  <c r="I7698" i="11"/>
  <c r="I7199" i="11"/>
  <c r="I7239" i="11"/>
  <c r="I7258" i="11"/>
  <c r="I7476" i="11"/>
  <c r="I7577" i="11"/>
  <c r="I7597" i="11"/>
  <c r="I7617" i="11"/>
  <c r="I7679" i="11"/>
  <c r="I7699" i="11"/>
  <c r="I7240" i="11"/>
  <c r="I7598" i="11"/>
  <c r="I7618" i="11"/>
  <c r="I7638" i="11"/>
  <c r="I7680" i="11"/>
  <c r="I7700" i="11"/>
  <c r="I7162" i="11"/>
  <c r="I7459" i="11"/>
  <c r="I7499" i="11"/>
  <c r="I7600" i="11"/>
  <c r="I7620" i="11"/>
  <c r="I7662" i="11"/>
  <c r="I7682" i="11"/>
  <c r="I7702" i="11"/>
  <c r="I7701" i="11"/>
  <c r="I7163" i="11"/>
  <c r="I7243" i="11"/>
  <c r="I7401" i="11"/>
  <c r="I7421" i="11"/>
  <c r="I7441" i="11"/>
  <c r="I7601" i="11"/>
  <c r="I7621" i="11"/>
  <c r="I7663" i="11"/>
  <c r="I7683" i="11"/>
  <c r="I7703" i="11"/>
  <c r="I7382" i="11"/>
  <c r="I7166" i="11"/>
  <c r="I7544" i="11"/>
  <c r="I7584" i="11"/>
  <c r="I7624" i="11"/>
  <c r="I7666" i="11"/>
  <c r="I7686" i="11"/>
  <c r="I7325" i="11"/>
  <c r="I7364" i="11"/>
  <c r="I7585" i="11"/>
  <c r="I7625" i="11"/>
  <c r="I7667" i="11"/>
  <c r="I7687" i="11"/>
  <c r="I7286" i="11"/>
  <c r="I7586" i="11"/>
  <c r="I7626" i="11"/>
  <c r="I7648" i="11"/>
  <c r="I7668" i="11"/>
  <c r="I7688" i="11"/>
  <c r="C7607" i="11"/>
  <c r="C7195" i="11"/>
  <c r="C7554" i="11"/>
  <c r="K7648" i="11"/>
  <c r="D7204" i="11"/>
  <c r="C7350" i="11"/>
  <c r="D7387" i="11"/>
  <c r="C7518" i="11"/>
  <c r="N33" i="11"/>
  <c r="N74" i="11"/>
  <c r="N114" i="11"/>
  <c r="N134" i="11"/>
  <c r="N174" i="11"/>
  <c r="N214" i="11"/>
  <c r="N234" i="11"/>
  <c r="N254" i="11"/>
  <c r="N314" i="11"/>
  <c r="N354" i="11"/>
  <c r="N374" i="11"/>
  <c r="N434" i="11"/>
  <c r="N474" i="11"/>
  <c r="N116" i="11"/>
  <c r="N216" i="11"/>
  <c r="N296" i="11"/>
  <c r="N336" i="11"/>
  <c r="N396" i="11"/>
  <c r="N479" i="11"/>
  <c r="N440" i="11"/>
  <c r="N41" i="11"/>
  <c r="N323" i="11"/>
  <c r="N54" i="11"/>
  <c r="N35" i="11"/>
  <c r="N197" i="11"/>
  <c r="N217" i="11"/>
  <c r="N277" i="11"/>
  <c r="N297" i="11"/>
  <c r="N317" i="11"/>
  <c r="N337" i="11"/>
  <c r="N357" i="11"/>
  <c r="N397" i="11"/>
  <c r="N417" i="11"/>
  <c r="N43" i="11"/>
  <c r="N203" i="11"/>
  <c r="N15" i="11"/>
  <c r="N56" i="11"/>
  <c r="N96" i="11"/>
  <c r="N356" i="11"/>
  <c r="N57" i="11"/>
  <c r="N77" i="11"/>
  <c r="N97" i="11"/>
  <c r="N117" i="11"/>
  <c r="N17" i="11"/>
  <c r="N37" i="11"/>
  <c r="N58" i="11"/>
  <c r="N98" i="11"/>
  <c r="N118" i="11"/>
  <c r="N138" i="11"/>
  <c r="N158" i="11"/>
  <c r="N178" i="11"/>
  <c r="N198" i="11"/>
  <c r="N218" i="11"/>
  <c r="N238" i="11"/>
  <c r="N258" i="11"/>
  <c r="N278" i="11"/>
  <c r="N318" i="11"/>
  <c r="N338" i="11"/>
  <c r="N358" i="11"/>
  <c r="N398" i="11"/>
  <c r="N418" i="11"/>
  <c r="N478" i="11"/>
  <c r="N419" i="11"/>
  <c r="N140" i="11"/>
  <c r="N260" i="11"/>
  <c r="N359" i="11"/>
  <c r="N20" i="11"/>
  <c r="N121" i="11"/>
  <c r="N141" i="11"/>
  <c r="N161" i="11"/>
  <c r="N181" i="11"/>
  <c r="N201" i="11"/>
  <c r="N241" i="11"/>
  <c r="N261" i="11"/>
  <c r="N281" i="11"/>
  <c r="N301" i="11"/>
  <c r="N321" i="11"/>
  <c r="N341" i="11"/>
  <c r="N361" i="11"/>
  <c r="N401" i="11"/>
  <c r="N441" i="11"/>
  <c r="N481" i="11"/>
  <c r="N7204" i="11"/>
  <c r="N399" i="11"/>
  <c r="N320" i="11"/>
  <c r="N480" i="11"/>
  <c r="N21" i="11"/>
  <c r="N82" i="11"/>
  <c r="N122" i="11"/>
  <c r="N162" i="11"/>
  <c r="N182" i="11"/>
  <c r="N202" i="11"/>
  <c r="N242" i="11"/>
  <c r="N262" i="11"/>
  <c r="N282" i="11"/>
  <c r="N302" i="11"/>
  <c r="N322" i="11"/>
  <c r="N342" i="11"/>
  <c r="N362" i="11"/>
  <c r="N22" i="11"/>
  <c r="N443" i="11"/>
  <c r="N23" i="11"/>
  <c r="N44" i="11"/>
  <c r="N84" i="11"/>
  <c r="N104" i="11"/>
  <c r="N164" i="11"/>
  <c r="N264" i="11"/>
  <c r="N324" i="11"/>
  <c r="N344" i="11"/>
  <c r="N444" i="11"/>
  <c r="N464" i="11"/>
  <c r="N179" i="11"/>
  <c r="N163" i="11"/>
  <c r="N243" i="11"/>
  <c r="N7679" i="11"/>
  <c r="N59" i="11"/>
  <c r="N185" i="11"/>
  <c r="N325" i="11"/>
  <c r="N4" i="11"/>
  <c r="N25" i="11"/>
  <c r="N46" i="11"/>
  <c r="N66" i="11"/>
  <c r="N86" i="11"/>
  <c r="N106" i="11"/>
  <c r="N126" i="11"/>
  <c r="N146" i="11"/>
  <c r="N166" i="11"/>
  <c r="N186" i="11"/>
  <c r="N206" i="11"/>
  <c r="N226" i="11"/>
  <c r="N246" i="11"/>
  <c r="N266" i="11"/>
  <c r="N286" i="11"/>
  <c r="N326" i="11"/>
  <c r="N346" i="11"/>
  <c r="N386" i="11"/>
  <c r="N406" i="11"/>
  <c r="N426" i="11"/>
  <c r="N446" i="11"/>
  <c r="N466" i="11"/>
  <c r="N26" i="11"/>
  <c r="N67" i="11"/>
  <c r="N127" i="11"/>
  <c r="N147" i="11"/>
  <c r="N167" i="11"/>
  <c r="N227" i="11"/>
  <c r="N247" i="11"/>
  <c r="N287" i="11"/>
  <c r="N387" i="11"/>
  <c r="N407" i="11"/>
  <c r="N427" i="11"/>
  <c r="N467" i="11"/>
  <c r="N345" i="11"/>
  <c r="N7" i="11"/>
  <c r="N128" i="11"/>
  <c r="N168" i="11"/>
  <c r="N188" i="11"/>
  <c r="N268" i="11"/>
  <c r="N288" i="11"/>
  <c r="N348" i="11"/>
  <c r="N368" i="11"/>
  <c r="N408" i="11"/>
  <c r="N428" i="11"/>
  <c r="N119" i="11"/>
  <c r="N439" i="11"/>
  <c r="N8" i="11"/>
  <c r="N28" i="11"/>
  <c r="N49" i="11"/>
  <c r="N69" i="11"/>
  <c r="N109" i="11"/>
  <c r="N169" i="11"/>
  <c r="N189" i="11"/>
  <c r="N209" i="11"/>
  <c r="N229" i="11"/>
  <c r="N249" i="11"/>
  <c r="N289" i="11"/>
  <c r="N349" i="11"/>
  <c r="N369" i="11"/>
  <c r="N389" i="11"/>
  <c r="N409" i="11"/>
  <c r="N429" i="11"/>
  <c r="N239" i="11"/>
  <c r="N103" i="11"/>
  <c r="N245" i="11"/>
  <c r="N445" i="11"/>
  <c r="N47" i="11"/>
  <c r="N68" i="11"/>
  <c r="N29" i="11"/>
  <c r="N50" i="11"/>
  <c r="N70" i="11"/>
  <c r="N90" i="11"/>
  <c r="N110" i="11"/>
  <c r="N130" i="11"/>
  <c r="N150" i="11"/>
  <c r="N190" i="11"/>
  <c r="N230" i="11"/>
  <c r="N250" i="11"/>
  <c r="N270" i="11"/>
  <c r="N290" i="11"/>
  <c r="N310" i="11"/>
  <c r="N350" i="11"/>
  <c r="N390" i="11"/>
  <c r="N410" i="11"/>
  <c r="N430" i="11"/>
  <c r="N470" i="11"/>
  <c r="N18" i="11"/>
  <c r="N199" i="11"/>
  <c r="N80" i="11"/>
  <c r="N425" i="11"/>
  <c r="N191" i="11"/>
  <c r="N231" i="11"/>
  <c r="N251" i="11"/>
  <c r="N271" i="11"/>
  <c r="N311" i="11"/>
  <c r="N351" i="11"/>
  <c r="N371" i="11"/>
  <c r="N431" i="11"/>
  <c r="N451" i="11"/>
  <c r="N139" i="11"/>
  <c r="N299" i="11"/>
  <c r="N19" i="11"/>
  <c r="N263" i="11"/>
  <c r="N343" i="11"/>
  <c r="N10" i="11"/>
  <c r="N11" i="11"/>
  <c r="N92" i="11"/>
  <c r="N152" i="11"/>
  <c r="N192" i="11"/>
  <c r="N212" i="11"/>
  <c r="N252" i="11"/>
  <c r="N272" i="11"/>
  <c r="N332" i="11"/>
  <c r="N372" i="11"/>
  <c r="N392" i="11"/>
  <c r="N432" i="11"/>
  <c r="N452" i="11"/>
  <c r="N472" i="11"/>
  <c r="N60" i="11"/>
  <c r="N125" i="11"/>
  <c r="N465" i="11"/>
  <c r="N30" i="11"/>
  <c r="N71" i="11"/>
  <c r="N31" i="11"/>
  <c r="N12" i="11"/>
  <c r="N32" i="11"/>
  <c r="N73" i="11"/>
  <c r="N113" i="11"/>
  <c r="N133" i="11"/>
  <c r="N153" i="11"/>
  <c r="N193" i="11"/>
  <c r="N213" i="11"/>
  <c r="N253" i="11"/>
  <c r="N273" i="11"/>
  <c r="N313" i="11"/>
  <c r="N333" i="11"/>
  <c r="N353" i="11"/>
  <c r="N373" i="11"/>
  <c r="N393" i="11"/>
  <c r="N413" i="11"/>
  <c r="N433" i="11"/>
  <c r="N453" i="11"/>
  <c r="N473" i="11"/>
  <c r="N145" i="11"/>
  <c r="N94" i="11"/>
  <c r="N394" i="11"/>
  <c r="N200" i="11"/>
  <c r="N360" i="11"/>
  <c r="N83" i="11"/>
  <c r="N24" i="11"/>
  <c r="N45" i="11"/>
  <c r="N85" i="11"/>
  <c r="N105" i="11"/>
  <c r="N205" i="11"/>
  <c r="N334" i="11"/>
  <c r="N414" i="11"/>
  <c r="N55" i="11"/>
  <c r="N95" i="11"/>
  <c r="N115" i="11"/>
  <c r="N155" i="11"/>
  <c r="N175" i="11"/>
  <c r="N215" i="11"/>
  <c r="N255" i="11"/>
  <c r="N275" i="11"/>
  <c r="N295" i="11"/>
  <c r="N335" i="11"/>
  <c r="N355" i="11"/>
  <c r="N375" i="11"/>
  <c r="N395" i="11"/>
  <c r="N455" i="11"/>
  <c r="N475" i="11"/>
  <c r="N7239" i="11"/>
  <c r="N7554" i="11"/>
  <c r="N7350" i="11"/>
  <c r="N7291" i="11"/>
  <c r="N7330" i="11"/>
  <c r="N7607" i="11"/>
  <c r="N7662" i="11"/>
  <c r="N503" i="11"/>
  <c r="L503" i="11"/>
  <c r="M503" i="11" s="1"/>
  <c r="N544" i="11"/>
  <c r="L544" i="11"/>
  <c r="M544" i="11" s="1"/>
  <c r="N803" i="11"/>
  <c r="L803" i="11"/>
  <c r="M803" i="11" s="1"/>
  <c r="N722" i="11"/>
  <c r="L722" i="11"/>
  <c r="M722" i="11" s="1"/>
  <c r="N543" i="11"/>
  <c r="L543" i="11"/>
  <c r="M543" i="11" s="1"/>
  <c r="N644" i="11"/>
  <c r="L644" i="11"/>
  <c r="M644" i="11" s="1"/>
  <c r="N485" i="11"/>
  <c r="L485" i="11"/>
  <c r="M485" i="11" s="1"/>
  <c r="N505" i="11"/>
  <c r="L505" i="11"/>
  <c r="M505" i="11" s="1"/>
  <c r="N525" i="11"/>
  <c r="L525" i="11"/>
  <c r="M525" i="11" s="1"/>
  <c r="N545" i="11"/>
  <c r="L545" i="11"/>
  <c r="M545" i="11" s="1"/>
  <c r="N565" i="11"/>
  <c r="L565" i="11"/>
  <c r="M565" i="11" s="1"/>
  <c r="N585" i="11"/>
  <c r="L585" i="11"/>
  <c r="M585" i="11" s="1"/>
  <c r="N605" i="11"/>
  <c r="L605" i="11"/>
  <c r="M605" i="11" s="1"/>
  <c r="N625" i="11"/>
  <c r="L625" i="11"/>
  <c r="M625" i="11" s="1"/>
  <c r="N645" i="11"/>
  <c r="L645" i="11"/>
  <c r="M645" i="11" s="1"/>
  <c r="N665" i="11"/>
  <c r="L665" i="11"/>
  <c r="M665" i="11" s="1"/>
  <c r="N685" i="11"/>
  <c r="L685" i="11"/>
  <c r="M685" i="11" s="1"/>
  <c r="N705" i="11"/>
  <c r="L705" i="11"/>
  <c r="M705" i="11" s="1"/>
  <c r="N502" i="11"/>
  <c r="L502" i="11"/>
  <c r="M502" i="11" s="1"/>
  <c r="N584" i="11"/>
  <c r="L584" i="11"/>
  <c r="M584" i="11" s="1"/>
  <c r="N486" i="11"/>
  <c r="L486" i="11"/>
  <c r="M486" i="11" s="1"/>
  <c r="N506" i="11"/>
  <c r="L506" i="11"/>
  <c r="M506" i="11" s="1"/>
  <c r="N526" i="11"/>
  <c r="L526" i="11"/>
  <c r="M526" i="11" s="1"/>
  <c r="N546" i="11"/>
  <c r="L546" i="11"/>
  <c r="M546" i="11" s="1"/>
  <c r="N566" i="11"/>
  <c r="L566" i="11"/>
  <c r="M566" i="11" s="1"/>
  <c r="N586" i="11"/>
  <c r="L586" i="11"/>
  <c r="M586" i="11" s="1"/>
  <c r="N606" i="11"/>
  <c r="L606" i="11"/>
  <c r="M606" i="11" s="1"/>
  <c r="N626" i="11"/>
  <c r="L626" i="11"/>
  <c r="M626" i="11" s="1"/>
  <c r="N646" i="11"/>
  <c r="L646" i="11"/>
  <c r="M646" i="11" s="1"/>
  <c r="N666" i="11"/>
  <c r="L666" i="11"/>
  <c r="M666" i="11" s="1"/>
  <c r="N686" i="11"/>
  <c r="L686" i="11"/>
  <c r="M686" i="11" s="1"/>
  <c r="N706" i="11"/>
  <c r="L706" i="11"/>
  <c r="M706" i="11" s="1"/>
  <c r="N483" i="11"/>
  <c r="L483" i="11"/>
  <c r="M483" i="11" s="1"/>
  <c r="N643" i="11"/>
  <c r="L643" i="11"/>
  <c r="M643" i="11" s="1"/>
  <c r="N564" i="11"/>
  <c r="L564" i="11"/>
  <c r="M564" i="11" s="1"/>
  <c r="N487" i="11"/>
  <c r="L487" i="11"/>
  <c r="M487" i="11" s="1"/>
  <c r="N507" i="11"/>
  <c r="L507" i="11"/>
  <c r="M507" i="11" s="1"/>
  <c r="N527" i="11"/>
  <c r="L527" i="11"/>
  <c r="M527" i="11" s="1"/>
  <c r="N547" i="11"/>
  <c r="L547" i="11"/>
  <c r="M547" i="11" s="1"/>
  <c r="N567" i="11"/>
  <c r="L567" i="11"/>
  <c r="M567" i="11" s="1"/>
  <c r="N587" i="11"/>
  <c r="L587" i="11"/>
  <c r="M587" i="11" s="1"/>
  <c r="N607" i="11"/>
  <c r="L607" i="11"/>
  <c r="M607" i="11" s="1"/>
  <c r="N627" i="11"/>
  <c r="L627" i="11"/>
  <c r="M627" i="11" s="1"/>
  <c r="N647" i="11"/>
  <c r="L647" i="11"/>
  <c r="M647" i="11" s="1"/>
  <c r="N667" i="11"/>
  <c r="L667" i="11"/>
  <c r="M667" i="11" s="1"/>
  <c r="N687" i="11"/>
  <c r="L687" i="11"/>
  <c r="M687" i="11" s="1"/>
  <c r="N707" i="11"/>
  <c r="L707" i="11"/>
  <c r="M707" i="11" s="1"/>
  <c r="N523" i="11"/>
  <c r="L523" i="11"/>
  <c r="M523" i="11" s="1"/>
  <c r="N683" i="11"/>
  <c r="L683" i="11"/>
  <c r="M683" i="11" s="1"/>
  <c r="N604" i="11"/>
  <c r="L604" i="11"/>
  <c r="M604" i="11" s="1"/>
  <c r="N488" i="11"/>
  <c r="L488" i="11"/>
  <c r="M488" i="11" s="1"/>
  <c r="N508" i="11"/>
  <c r="L508" i="11"/>
  <c r="M508" i="11" s="1"/>
  <c r="N528" i="11"/>
  <c r="L528" i="11"/>
  <c r="M528" i="11" s="1"/>
  <c r="N548" i="11"/>
  <c r="L548" i="11"/>
  <c r="M548" i="11" s="1"/>
  <c r="N568" i="11"/>
  <c r="L568" i="11"/>
  <c r="M568" i="11" s="1"/>
  <c r="N588" i="11"/>
  <c r="L588" i="11"/>
  <c r="M588" i="11" s="1"/>
  <c r="N608" i="11"/>
  <c r="L608" i="11"/>
  <c r="M608" i="11" s="1"/>
  <c r="N628" i="11"/>
  <c r="L628" i="11"/>
  <c r="M628" i="11" s="1"/>
  <c r="N648" i="11"/>
  <c r="L648" i="11"/>
  <c r="M648" i="11" s="1"/>
  <c r="N668" i="11"/>
  <c r="L668" i="11"/>
  <c r="M668" i="11" s="1"/>
  <c r="N688" i="11"/>
  <c r="L688" i="11"/>
  <c r="M688" i="11" s="1"/>
  <c r="N708" i="11"/>
  <c r="L708" i="11"/>
  <c r="M708" i="11" s="1"/>
  <c r="N542" i="11"/>
  <c r="L542" i="11"/>
  <c r="M542" i="11" s="1"/>
  <c r="N762" i="11"/>
  <c r="L762" i="11"/>
  <c r="M762" i="11" s="1"/>
  <c r="N603" i="11"/>
  <c r="L603" i="11"/>
  <c r="M603" i="11" s="1"/>
  <c r="N624" i="11"/>
  <c r="L624" i="11"/>
  <c r="M624" i="11" s="1"/>
  <c r="N489" i="11"/>
  <c r="L489" i="11"/>
  <c r="M489" i="11" s="1"/>
  <c r="N509" i="11"/>
  <c r="L509" i="11"/>
  <c r="M509" i="11" s="1"/>
  <c r="N529" i="11"/>
  <c r="L529" i="11"/>
  <c r="M529" i="11" s="1"/>
  <c r="N549" i="11"/>
  <c r="L549" i="11"/>
  <c r="M549" i="11" s="1"/>
  <c r="N569" i="11"/>
  <c r="L569" i="11"/>
  <c r="M569" i="11" s="1"/>
  <c r="N589" i="11"/>
  <c r="L589" i="11"/>
  <c r="M589" i="11" s="1"/>
  <c r="N609" i="11"/>
  <c r="L609" i="11"/>
  <c r="M609" i="11" s="1"/>
  <c r="N629" i="11"/>
  <c r="L629" i="11"/>
  <c r="M629" i="11" s="1"/>
  <c r="N649" i="11"/>
  <c r="L649" i="11"/>
  <c r="M649" i="11" s="1"/>
  <c r="N669" i="11"/>
  <c r="L669" i="11"/>
  <c r="M669" i="11" s="1"/>
  <c r="N689" i="11"/>
  <c r="L689" i="11"/>
  <c r="M689" i="11" s="1"/>
  <c r="N709" i="11"/>
  <c r="L709" i="11"/>
  <c r="M709" i="11" s="1"/>
  <c r="N522" i="11"/>
  <c r="L522" i="11"/>
  <c r="M522" i="11" s="1"/>
  <c r="N623" i="11"/>
  <c r="L623" i="11"/>
  <c r="M623" i="11" s="1"/>
  <c r="N704" i="11"/>
  <c r="L704" i="11"/>
  <c r="M704" i="11" s="1"/>
  <c r="N490" i="11"/>
  <c r="L490" i="11"/>
  <c r="M490" i="11" s="1"/>
  <c r="N510" i="11"/>
  <c r="L510" i="11"/>
  <c r="M510" i="11" s="1"/>
  <c r="N530" i="11"/>
  <c r="L530" i="11"/>
  <c r="M530" i="11" s="1"/>
  <c r="N550" i="11"/>
  <c r="L550" i="11"/>
  <c r="M550" i="11" s="1"/>
  <c r="N570" i="11"/>
  <c r="L570" i="11"/>
  <c r="M570" i="11" s="1"/>
  <c r="N590" i="11"/>
  <c r="L590" i="11"/>
  <c r="M590" i="11" s="1"/>
  <c r="N610" i="11"/>
  <c r="L610" i="11"/>
  <c r="M610" i="11" s="1"/>
  <c r="N630" i="11"/>
  <c r="L630" i="11"/>
  <c r="M630" i="11" s="1"/>
  <c r="N650" i="11"/>
  <c r="L650" i="11"/>
  <c r="M650" i="11" s="1"/>
  <c r="N670" i="11"/>
  <c r="L670" i="11"/>
  <c r="M670" i="11" s="1"/>
  <c r="N690" i="11"/>
  <c r="L690" i="11"/>
  <c r="M690" i="11" s="1"/>
  <c r="N710" i="11"/>
  <c r="L710" i="11"/>
  <c r="M710" i="11" s="1"/>
  <c r="N563" i="11"/>
  <c r="L563" i="11"/>
  <c r="M563" i="11" s="1"/>
  <c r="N763" i="11"/>
  <c r="L763" i="11"/>
  <c r="M763" i="11" s="1"/>
  <c r="N504" i="11"/>
  <c r="L504" i="11"/>
  <c r="M504" i="11" s="1"/>
  <c r="N664" i="11"/>
  <c r="L664" i="11"/>
  <c r="M664" i="11" s="1"/>
  <c r="N491" i="11"/>
  <c r="L491" i="11"/>
  <c r="M491" i="11" s="1"/>
  <c r="N511" i="11"/>
  <c r="L511" i="11"/>
  <c r="M511" i="11" s="1"/>
  <c r="N531" i="11"/>
  <c r="L531" i="11"/>
  <c r="M531" i="11" s="1"/>
  <c r="N551" i="11"/>
  <c r="L551" i="11"/>
  <c r="M551" i="11" s="1"/>
  <c r="N571" i="11"/>
  <c r="L571" i="11"/>
  <c r="M571" i="11" s="1"/>
  <c r="N591" i="11"/>
  <c r="L591" i="11"/>
  <c r="M591" i="11" s="1"/>
  <c r="N611" i="11"/>
  <c r="L611" i="11"/>
  <c r="M611" i="11" s="1"/>
  <c r="N631" i="11"/>
  <c r="L631" i="11"/>
  <c r="M631" i="11" s="1"/>
  <c r="N651" i="11"/>
  <c r="L651" i="11"/>
  <c r="M651" i="11" s="1"/>
  <c r="N671" i="11"/>
  <c r="L671" i="11"/>
  <c r="M671" i="11" s="1"/>
  <c r="N691" i="11"/>
  <c r="L691" i="11"/>
  <c r="M691" i="11" s="1"/>
  <c r="N711" i="11"/>
  <c r="L711" i="11"/>
  <c r="M711" i="11" s="1"/>
  <c r="N642" i="11"/>
  <c r="L642" i="11"/>
  <c r="M642" i="11" s="1"/>
  <c r="N524" i="11"/>
  <c r="L524" i="11"/>
  <c r="M524" i="11" s="1"/>
  <c r="N492" i="11"/>
  <c r="L492" i="11"/>
  <c r="M492" i="11" s="1"/>
  <c r="N512" i="11"/>
  <c r="L512" i="11"/>
  <c r="M512" i="11" s="1"/>
  <c r="N532" i="11"/>
  <c r="L532" i="11"/>
  <c r="M532" i="11" s="1"/>
  <c r="N552" i="11"/>
  <c r="L552" i="11"/>
  <c r="M552" i="11" s="1"/>
  <c r="N572" i="11"/>
  <c r="L572" i="11"/>
  <c r="M572" i="11" s="1"/>
  <c r="N592" i="11"/>
  <c r="L592" i="11"/>
  <c r="M592" i="11" s="1"/>
  <c r="N612" i="11"/>
  <c r="L612" i="11"/>
  <c r="M612" i="11" s="1"/>
  <c r="N632" i="11"/>
  <c r="L632" i="11"/>
  <c r="M632" i="11" s="1"/>
  <c r="N652" i="11"/>
  <c r="L652" i="11"/>
  <c r="M652" i="11" s="1"/>
  <c r="N672" i="11"/>
  <c r="L672" i="11"/>
  <c r="M672" i="11" s="1"/>
  <c r="N692" i="11"/>
  <c r="L692" i="11"/>
  <c r="M692" i="11" s="1"/>
  <c r="N712" i="11"/>
  <c r="L712" i="11"/>
  <c r="M712" i="11" s="1"/>
  <c r="N482" i="11"/>
  <c r="L482" i="11"/>
  <c r="M482" i="11" s="1"/>
  <c r="N484" i="11"/>
  <c r="L484" i="11"/>
  <c r="M484" i="11" s="1"/>
  <c r="N493" i="11"/>
  <c r="L493" i="11"/>
  <c r="M493" i="11" s="1"/>
  <c r="N513" i="11"/>
  <c r="L513" i="11"/>
  <c r="M513" i="11" s="1"/>
  <c r="N533" i="11"/>
  <c r="L533" i="11"/>
  <c r="M533" i="11" s="1"/>
  <c r="N553" i="11"/>
  <c r="L553" i="11"/>
  <c r="M553" i="11" s="1"/>
  <c r="N573" i="11"/>
  <c r="L573" i="11"/>
  <c r="M573" i="11" s="1"/>
  <c r="N593" i="11"/>
  <c r="L593" i="11"/>
  <c r="M593" i="11" s="1"/>
  <c r="N613" i="11"/>
  <c r="L613" i="11"/>
  <c r="M613" i="11" s="1"/>
  <c r="N633" i="11"/>
  <c r="L633" i="11"/>
  <c r="M633" i="11" s="1"/>
  <c r="N653" i="11"/>
  <c r="L653" i="11"/>
  <c r="M653" i="11" s="1"/>
  <c r="N673" i="11"/>
  <c r="L673" i="11"/>
  <c r="M673" i="11" s="1"/>
  <c r="N693" i="11"/>
  <c r="L693" i="11"/>
  <c r="M693" i="11" s="1"/>
  <c r="N713" i="11"/>
  <c r="L713" i="11"/>
  <c r="M713" i="11" s="1"/>
  <c r="N622" i="11"/>
  <c r="L622" i="11"/>
  <c r="M622" i="11" s="1"/>
  <c r="N684" i="11"/>
  <c r="L684" i="11"/>
  <c r="M684" i="11" s="1"/>
  <c r="N494" i="11"/>
  <c r="L494" i="11"/>
  <c r="M494" i="11" s="1"/>
  <c r="N514" i="11"/>
  <c r="L514" i="11"/>
  <c r="M514" i="11" s="1"/>
  <c r="N534" i="11"/>
  <c r="L534" i="11"/>
  <c r="M534" i="11" s="1"/>
  <c r="N554" i="11"/>
  <c r="L554" i="11"/>
  <c r="M554" i="11" s="1"/>
  <c r="N574" i="11"/>
  <c r="L574" i="11"/>
  <c r="M574" i="11" s="1"/>
  <c r="N594" i="11"/>
  <c r="L594" i="11"/>
  <c r="M594" i="11" s="1"/>
  <c r="N614" i="11"/>
  <c r="L614" i="11"/>
  <c r="M614" i="11" s="1"/>
  <c r="N634" i="11"/>
  <c r="L634" i="11"/>
  <c r="M634" i="11" s="1"/>
  <c r="N654" i="11"/>
  <c r="L654" i="11"/>
  <c r="M654" i="11" s="1"/>
  <c r="N674" i="11"/>
  <c r="L674" i="11"/>
  <c r="M674" i="11" s="1"/>
  <c r="N694" i="11"/>
  <c r="L694" i="11"/>
  <c r="M694" i="11" s="1"/>
  <c r="N714" i="11"/>
  <c r="L714" i="11"/>
  <c r="M714" i="11" s="1"/>
  <c r="N582" i="11"/>
  <c r="L582" i="11"/>
  <c r="M582" i="11" s="1"/>
  <c r="N682" i="11"/>
  <c r="L682" i="11"/>
  <c r="M682" i="11" s="1"/>
  <c r="N583" i="11"/>
  <c r="L583" i="11"/>
  <c r="M583" i="11" s="1"/>
  <c r="N496" i="11"/>
  <c r="L496" i="11"/>
  <c r="M496" i="11" s="1"/>
  <c r="N516" i="11"/>
  <c r="L516" i="11"/>
  <c r="M516" i="11" s="1"/>
  <c r="N536" i="11"/>
  <c r="L536" i="11"/>
  <c r="M536" i="11" s="1"/>
  <c r="N556" i="11"/>
  <c r="L556" i="11"/>
  <c r="M556" i="11" s="1"/>
  <c r="N576" i="11"/>
  <c r="L576" i="11"/>
  <c r="M576" i="11" s="1"/>
  <c r="N596" i="11"/>
  <c r="L596" i="11"/>
  <c r="M596" i="11" s="1"/>
  <c r="N616" i="11"/>
  <c r="L616" i="11"/>
  <c r="M616" i="11" s="1"/>
  <c r="N636" i="11"/>
  <c r="L636" i="11"/>
  <c r="M636" i="11" s="1"/>
  <c r="N656" i="11"/>
  <c r="L656" i="11"/>
  <c r="M656" i="11" s="1"/>
  <c r="N676" i="11"/>
  <c r="L676" i="11"/>
  <c r="M676" i="11" s="1"/>
  <c r="N696" i="11"/>
  <c r="L696" i="11"/>
  <c r="M696" i="11" s="1"/>
  <c r="N716" i="11"/>
  <c r="L716" i="11"/>
  <c r="M716" i="11" s="1"/>
  <c r="N602" i="11"/>
  <c r="L602" i="11"/>
  <c r="M602" i="11" s="1"/>
  <c r="N663" i="11"/>
  <c r="L663" i="11"/>
  <c r="M663" i="11" s="1"/>
  <c r="N497" i="11"/>
  <c r="L497" i="11"/>
  <c r="M497" i="11" s="1"/>
  <c r="N517" i="11"/>
  <c r="L517" i="11"/>
  <c r="M517" i="11" s="1"/>
  <c r="N537" i="11"/>
  <c r="L537" i="11"/>
  <c r="M537" i="11" s="1"/>
  <c r="N557" i="11"/>
  <c r="L557" i="11"/>
  <c r="M557" i="11" s="1"/>
  <c r="N577" i="11"/>
  <c r="L577" i="11"/>
  <c r="M577" i="11" s="1"/>
  <c r="N597" i="11"/>
  <c r="L597" i="11"/>
  <c r="M597" i="11" s="1"/>
  <c r="N617" i="11"/>
  <c r="L617" i="11"/>
  <c r="M617" i="11" s="1"/>
  <c r="N637" i="11"/>
  <c r="L637" i="11"/>
  <c r="M637" i="11" s="1"/>
  <c r="N657" i="11"/>
  <c r="L657" i="11"/>
  <c r="M657" i="11" s="1"/>
  <c r="N677" i="11"/>
  <c r="L677" i="11"/>
  <c r="M677" i="11" s="1"/>
  <c r="N697" i="11"/>
  <c r="L697" i="11"/>
  <c r="M697" i="11" s="1"/>
  <c r="N717" i="11"/>
  <c r="L717" i="11"/>
  <c r="M717" i="11" s="1"/>
  <c r="N515" i="11"/>
  <c r="L515" i="11"/>
  <c r="M515" i="11" s="1"/>
  <c r="N535" i="11"/>
  <c r="L535" i="11"/>
  <c r="M535" i="11" s="1"/>
  <c r="N575" i="11"/>
  <c r="L575" i="11"/>
  <c r="M575" i="11" s="1"/>
  <c r="N615" i="11"/>
  <c r="L615" i="11"/>
  <c r="M615" i="11" s="1"/>
  <c r="N635" i="11"/>
  <c r="L635" i="11"/>
  <c r="M635" i="11" s="1"/>
  <c r="N675" i="11"/>
  <c r="L675" i="11"/>
  <c r="M675" i="11" s="1"/>
  <c r="N695" i="11"/>
  <c r="L695" i="11"/>
  <c r="M695" i="11" s="1"/>
  <c r="N498" i="11"/>
  <c r="L498" i="11"/>
  <c r="M498" i="11" s="1"/>
  <c r="N518" i="11"/>
  <c r="L518" i="11"/>
  <c r="M518" i="11" s="1"/>
  <c r="N538" i="11"/>
  <c r="L538" i="11"/>
  <c r="M538" i="11" s="1"/>
  <c r="N558" i="11"/>
  <c r="L558" i="11"/>
  <c r="M558" i="11" s="1"/>
  <c r="N578" i="11"/>
  <c r="L578" i="11"/>
  <c r="M578" i="11" s="1"/>
  <c r="N598" i="11"/>
  <c r="L598" i="11"/>
  <c r="M598" i="11" s="1"/>
  <c r="N618" i="11"/>
  <c r="L618" i="11"/>
  <c r="M618" i="11" s="1"/>
  <c r="N638" i="11"/>
  <c r="L638" i="11"/>
  <c r="M638" i="11" s="1"/>
  <c r="N658" i="11"/>
  <c r="L658" i="11"/>
  <c r="M658" i="11" s="1"/>
  <c r="N678" i="11"/>
  <c r="L678" i="11"/>
  <c r="M678" i="11" s="1"/>
  <c r="N698" i="11"/>
  <c r="L698" i="11"/>
  <c r="M698" i="11" s="1"/>
  <c r="N718" i="11"/>
  <c r="L718" i="11"/>
  <c r="M718" i="11" s="1"/>
  <c r="N495" i="11"/>
  <c r="L495" i="11"/>
  <c r="M495" i="11" s="1"/>
  <c r="N555" i="11"/>
  <c r="L555" i="11"/>
  <c r="M555" i="11" s="1"/>
  <c r="N595" i="11"/>
  <c r="L595" i="11"/>
  <c r="M595" i="11" s="1"/>
  <c r="N655" i="11"/>
  <c r="L655" i="11"/>
  <c r="M655" i="11" s="1"/>
  <c r="N715" i="11"/>
  <c r="L715" i="11"/>
  <c r="M715" i="11" s="1"/>
  <c r="N499" i="11"/>
  <c r="L499" i="11"/>
  <c r="M499" i="11" s="1"/>
  <c r="N519" i="11"/>
  <c r="L519" i="11"/>
  <c r="M519" i="11" s="1"/>
  <c r="N539" i="11"/>
  <c r="L539" i="11"/>
  <c r="M539" i="11" s="1"/>
  <c r="N559" i="11"/>
  <c r="L559" i="11"/>
  <c r="M559" i="11" s="1"/>
  <c r="N579" i="11"/>
  <c r="L579" i="11"/>
  <c r="M579" i="11" s="1"/>
  <c r="N599" i="11"/>
  <c r="L599" i="11"/>
  <c r="M599" i="11" s="1"/>
  <c r="N619" i="11"/>
  <c r="L619" i="11"/>
  <c r="M619" i="11" s="1"/>
  <c r="N639" i="11"/>
  <c r="L639" i="11"/>
  <c r="M639" i="11" s="1"/>
  <c r="N659" i="11"/>
  <c r="L659" i="11"/>
  <c r="M659" i="11" s="1"/>
  <c r="N679" i="11"/>
  <c r="L679" i="11"/>
  <c r="M679" i="11" s="1"/>
  <c r="N699" i="11"/>
  <c r="L699" i="11"/>
  <c r="M699" i="11" s="1"/>
  <c r="N719" i="11"/>
  <c r="L719" i="11"/>
  <c r="M719" i="11" s="1"/>
  <c r="N702" i="11"/>
  <c r="L702" i="11"/>
  <c r="M702" i="11" s="1"/>
  <c r="N500" i="11"/>
  <c r="L500" i="11"/>
  <c r="M500" i="11" s="1"/>
  <c r="N520" i="11"/>
  <c r="L520" i="11"/>
  <c r="M520" i="11" s="1"/>
  <c r="N540" i="11"/>
  <c r="L540" i="11"/>
  <c r="M540" i="11" s="1"/>
  <c r="N560" i="11"/>
  <c r="L560" i="11"/>
  <c r="M560" i="11" s="1"/>
  <c r="N580" i="11"/>
  <c r="L580" i="11"/>
  <c r="M580" i="11" s="1"/>
  <c r="N600" i="11"/>
  <c r="L600" i="11"/>
  <c r="M600" i="11" s="1"/>
  <c r="N620" i="11"/>
  <c r="L620" i="11"/>
  <c r="M620" i="11" s="1"/>
  <c r="N640" i="11"/>
  <c r="L640" i="11"/>
  <c r="M640" i="11" s="1"/>
  <c r="N660" i="11"/>
  <c r="L660" i="11"/>
  <c r="M660" i="11" s="1"/>
  <c r="N680" i="11"/>
  <c r="L680" i="11"/>
  <c r="M680" i="11" s="1"/>
  <c r="N700" i="11"/>
  <c r="L700" i="11"/>
  <c r="M700" i="11" s="1"/>
  <c r="N720" i="11"/>
  <c r="L720" i="11"/>
  <c r="M720" i="11" s="1"/>
  <c r="N562" i="11"/>
  <c r="L562" i="11"/>
  <c r="M562" i="11" s="1"/>
  <c r="N662" i="11"/>
  <c r="L662" i="11"/>
  <c r="M662" i="11" s="1"/>
  <c r="N802" i="11"/>
  <c r="L802" i="11"/>
  <c r="M802" i="11" s="1"/>
  <c r="N723" i="11"/>
  <c r="L723" i="11"/>
  <c r="M723" i="11" s="1"/>
  <c r="N703" i="11"/>
  <c r="L703" i="11"/>
  <c r="M703" i="11" s="1"/>
  <c r="N501" i="11"/>
  <c r="L501" i="11"/>
  <c r="M501" i="11" s="1"/>
  <c r="N521" i="11"/>
  <c r="L521" i="11"/>
  <c r="M521" i="11" s="1"/>
  <c r="N541" i="11"/>
  <c r="L541" i="11"/>
  <c r="M541" i="11" s="1"/>
  <c r="N561" i="11"/>
  <c r="L561" i="11"/>
  <c r="M561" i="11" s="1"/>
  <c r="N581" i="11"/>
  <c r="L581" i="11"/>
  <c r="M581" i="11" s="1"/>
  <c r="N601" i="11"/>
  <c r="L601" i="11"/>
  <c r="M601" i="11" s="1"/>
  <c r="N621" i="11"/>
  <c r="L621" i="11"/>
  <c r="M621" i="11" s="1"/>
  <c r="N641" i="11"/>
  <c r="L641" i="11"/>
  <c r="M641" i="11" s="1"/>
  <c r="N661" i="11"/>
  <c r="L661" i="11"/>
  <c r="M661" i="11" s="1"/>
  <c r="N681" i="11"/>
  <c r="L681" i="11"/>
  <c r="M681" i="11" s="1"/>
  <c r="N701" i="11"/>
  <c r="L701" i="11"/>
  <c r="M701" i="11" s="1"/>
  <c r="N721" i="11"/>
  <c r="L721" i="11"/>
  <c r="M721" i="11" s="1"/>
  <c r="L102" i="11"/>
  <c r="M102" i="11" s="1"/>
  <c r="N102" i="11"/>
  <c r="L402" i="11"/>
  <c r="M402" i="11" s="1"/>
  <c r="N402" i="11"/>
  <c r="L143" i="11"/>
  <c r="M143" i="11" s="1"/>
  <c r="N143" i="11"/>
  <c r="L3" i="11"/>
  <c r="M3" i="11" s="1"/>
  <c r="N3" i="11"/>
  <c r="L64" i="11"/>
  <c r="M64" i="11" s="1"/>
  <c r="N64" i="11"/>
  <c r="L124" i="11"/>
  <c r="M124" i="11" s="1"/>
  <c r="N124" i="11"/>
  <c r="L144" i="11"/>
  <c r="M144" i="11" s="1"/>
  <c r="N144" i="11"/>
  <c r="L184" i="11"/>
  <c r="M184" i="11" s="1"/>
  <c r="N184" i="11"/>
  <c r="L204" i="11"/>
  <c r="M204" i="11" s="1"/>
  <c r="N204" i="11"/>
  <c r="L224" i="11"/>
  <c r="M224" i="11" s="1"/>
  <c r="N224" i="11"/>
  <c r="L244" i="11"/>
  <c r="M244" i="11" s="1"/>
  <c r="N244" i="11"/>
  <c r="L284" i="11"/>
  <c r="M284" i="11" s="1"/>
  <c r="N284" i="11"/>
  <c r="L304" i="11"/>
  <c r="M304" i="11" s="1"/>
  <c r="N304" i="11"/>
  <c r="L364" i="11"/>
  <c r="M364" i="11" s="1"/>
  <c r="N364" i="11"/>
  <c r="L384" i="11"/>
  <c r="M384" i="11" s="1"/>
  <c r="N384" i="11"/>
  <c r="L404" i="11"/>
  <c r="M404" i="11" s="1"/>
  <c r="N404" i="11"/>
  <c r="L424" i="11"/>
  <c r="M424" i="11" s="1"/>
  <c r="N424" i="11"/>
  <c r="N7680" i="11"/>
  <c r="L223" i="11"/>
  <c r="M223" i="11" s="1"/>
  <c r="N223" i="11"/>
  <c r="L385" i="11"/>
  <c r="M385" i="11" s="1"/>
  <c r="N385" i="11"/>
  <c r="L303" i="11"/>
  <c r="M303" i="11" s="1"/>
  <c r="N303" i="11"/>
  <c r="L463" i="11"/>
  <c r="M463" i="11" s="1"/>
  <c r="N463" i="11"/>
  <c r="L382" i="11"/>
  <c r="M382" i="11" s="1"/>
  <c r="N382" i="11"/>
  <c r="L383" i="11"/>
  <c r="M383" i="11" s="1"/>
  <c r="N383" i="11"/>
  <c r="L366" i="11"/>
  <c r="M366" i="11" s="1"/>
  <c r="N366" i="11"/>
  <c r="L6" i="11"/>
  <c r="M6" i="11" s="1"/>
  <c r="N6" i="11"/>
  <c r="L87" i="11"/>
  <c r="M87" i="11" s="1"/>
  <c r="N87" i="11"/>
  <c r="L107" i="11"/>
  <c r="M107" i="11" s="1"/>
  <c r="N107" i="11"/>
  <c r="L187" i="11"/>
  <c r="M187" i="11" s="1"/>
  <c r="N187" i="11"/>
  <c r="L207" i="11"/>
  <c r="M207" i="11" s="1"/>
  <c r="N207" i="11"/>
  <c r="L267" i="11"/>
  <c r="M267" i="11" s="1"/>
  <c r="N267" i="11"/>
  <c r="L307" i="11"/>
  <c r="M307" i="11" s="1"/>
  <c r="N307" i="11"/>
  <c r="L327" i="11"/>
  <c r="M327" i="11" s="1"/>
  <c r="N327" i="11"/>
  <c r="L347" i="11"/>
  <c r="M347" i="11" s="1"/>
  <c r="N347" i="11"/>
  <c r="L367" i="11"/>
  <c r="M367" i="11" s="1"/>
  <c r="N367" i="11"/>
  <c r="L447" i="11"/>
  <c r="M447" i="11" s="1"/>
  <c r="N447" i="11"/>
  <c r="L62" i="11"/>
  <c r="M62" i="11" s="1"/>
  <c r="N62" i="11"/>
  <c r="L27" i="11"/>
  <c r="M27" i="11" s="1"/>
  <c r="N27" i="11"/>
  <c r="L48" i="11"/>
  <c r="M48" i="11" s="1"/>
  <c r="N48" i="11"/>
  <c r="N88" i="11"/>
  <c r="L88" i="11"/>
  <c r="M88" i="11" s="1"/>
  <c r="L108" i="11"/>
  <c r="M108" i="11" s="1"/>
  <c r="N108" i="11"/>
  <c r="L148" i="11"/>
  <c r="M148" i="11" s="1"/>
  <c r="N148" i="11"/>
  <c r="L208" i="11"/>
  <c r="M208" i="11" s="1"/>
  <c r="N208" i="11"/>
  <c r="L228" i="11"/>
  <c r="M228" i="11" s="1"/>
  <c r="N228" i="11"/>
  <c r="L248" i="11"/>
  <c r="M248" i="11" s="1"/>
  <c r="N248" i="11"/>
  <c r="L308" i="11"/>
  <c r="M308" i="11" s="1"/>
  <c r="N308" i="11"/>
  <c r="L328" i="11"/>
  <c r="M328" i="11" s="1"/>
  <c r="N328" i="11"/>
  <c r="L388" i="11"/>
  <c r="M388" i="11" s="1"/>
  <c r="N388" i="11"/>
  <c r="L448" i="11"/>
  <c r="M448" i="11" s="1"/>
  <c r="N448" i="11"/>
  <c r="L468" i="11"/>
  <c r="M468" i="11" s="1"/>
  <c r="N468" i="11"/>
  <c r="L222" i="11"/>
  <c r="M222" i="11" s="1"/>
  <c r="N222" i="11"/>
  <c r="L183" i="11"/>
  <c r="M183" i="11" s="1"/>
  <c r="N183" i="11"/>
  <c r="L285" i="11"/>
  <c r="M285" i="11" s="1"/>
  <c r="N285" i="11"/>
  <c r="L89" i="11"/>
  <c r="M89" i="11" s="1"/>
  <c r="N89" i="11"/>
  <c r="L129" i="11"/>
  <c r="M129" i="11" s="1"/>
  <c r="N129" i="11"/>
  <c r="L149" i="11"/>
  <c r="M149" i="11" s="1"/>
  <c r="N149" i="11"/>
  <c r="L269" i="11"/>
  <c r="M269" i="11" s="1"/>
  <c r="N269" i="11"/>
  <c r="L309" i="11"/>
  <c r="M309" i="11" s="1"/>
  <c r="N309" i="11"/>
  <c r="L329" i="11"/>
  <c r="M329" i="11" s="1"/>
  <c r="N329" i="11"/>
  <c r="L449" i="11"/>
  <c r="M449" i="11" s="1"/>
  <c r="N449" i="11"/>
  <c r="L469" i="11"/>
  <c r="M469" i="11" s="1"/>
  <c r="N469" i="11"/>
  <c r="L422" i="11"/>
  <c r="M422" i="11" s="1"/>
  <c r="N422" i="11"/>
  <c r="L305" i="11"/>
  <c r="M305" i="11" s="1"/>
  <c r="N305" i="11"/>
  <c r="L170" i="11"/>
  <c r="M170" i="11" s="1"/>
  <c r="N170" i="11"/>
  <c r="L210" i="11"/>
  <c r="M210" i="11" s="1"/>
  <c r="N210" i="11"/>
  <c r="L330" i="11"/>
  <c r="M330" i="11" s="1"/>
  <c r="N330" i="11"/>
  <c r="L370" i="11"/>
  <c r="M370" i="11" s="1"/>
  <c r="N370" i="11"/>
  <c r="L450" i="11"/>
  <c r="M450" i="11" s="1"/>
  <c r="N450" i="11"/>
  <c r="L63" i="11"/>
  <c r="M63" i="11" s="1"/>
  <c r="N63" i="11"/>
  <c r="L363" i="11"/>
  <c r="M363" i="11" s="1"/>
  <c r="N363" i="11"/>
  <c r="L225" i="11"/>
  <c r="M225" i="11" s="1"/>
  <c r="N225" i="11"/>
  <c r="L9" i="11"/>
  <c r="M9" i="11" s="1"/>
  <c r="N9" i="11"/>
  <c r="L51" i="11"/>
  <c r="M51" i="11" s="1"/>
  <c r="N51" i="11"/>
  <c r="L91" i="11"/>
  <c r="M91" i="11" s="1"/>
  <c r="N91" i="11"/>
  <c r="L111" i="11"/>
  <c r="M111" i="11" s="1"/>
  <c r="N111" i="11"/>
  <c r="L131" i="11"/>
  <c r="M131" i="11" s="1"/>
  <c r="N131" i="11"/>
  <c r="L151" i="11"/>
  <c r="M151" i="11" s="1"/>
  <c r="N151" i="11"/>
  <c r="L171" i="11"/>
  <c r="M171" i="11" s="1"/>
  <c r="N171" i="11"/>
  <c r="L211" i="11"/>
  <c r="M211" i="11" s="1"/>
  <c r="N211" i="11"/>
  <c r="L291" i="11"/>
  <c r="M291" i="11" s="1"/>
  <c r="N291" i="11"/>
  <c r="L331" i="11"/>
  <c r="M331" i="11" s="1"/>
  <c r="N331" i="11"/>
  <c r="L391" i="11"/>
  <c r="M391" i="11" s="1"/>
  <c r="N391" i="11"/>
  <c r="L411" i="11"/>
  <c r="M411" i="11" s="1"/>
  <c r="N411" i="11"/>
  <c r="L471" i="11"/>
  <c r="M471" i="11" s="1"/>
  <c r="N471" i="11"/>
  <c r="L142" i="11"/>
  <c r="M142" i="11" s="1"/>
  <c r="N142" i="11"/>
  <c r="L462" i="11"/>
  <c r="M462" i="11" s="1"/>
  <c r="N462" i="11"/>
  <c r="L52" i="11"/>
  <c r="M52" i="11" s="1"/>
  <c r="N52" i="11"/>
  <c r="L72" i="11"/>
  <c r="M72" i="11" s="1"/>
  <c r="N72" i="11"/>
  <c r="L112" i="11"/>
  <c r="M112" i="11" s="1"/>
  <c r="N112" i="11"/>
  <c r="L132" i="11"/>
  <c r="M132" i="11" s="1"/>
  <c r="N132" i="11"/>
  <c r="L172" i="11"/>
  <c r="M172" i="11" s="1"/>
  <c r="N172" i="11"/>
  <c r="L232" i="11"/>
  <c r="M232" i="11" s="1"/>
  <c r="N232" i="11"/>
  <c r="L292" i="11"/>
  <c r="M292" i="11" s="1"/>
  <c r="N292" i="11"/>
  <c r="L312" i="11"/>
  <c r="M312" i="11" s="1"/>
  <c r="N312" i="11"/>
  <c r="L352" i="11"/>
  <c r="M352" i="11" s="1"/>
  <c r="N352" i="11"/>
  <c r="L412" i="11"/>
  <c r="M412" i="11" s="1"/>
  <c r="N412" i="11"/>
  <c r="L7195" i="11"/>
  <c r="M7195" i="11" s="1"/>
  <c r="N7195" i="11"/>
  <c r="L165" i="11"/>
  <c r="M165" i="11" s="1"/>
  <c r="N165" i="11"/>
  <c r="L53" i="11"/>
  <c r="M53" i="11" s="1"/>
  <c r="N53" i="11"/>
  <c r="L93" i="11"/>
  <c r="M93" i="11" s="1"/>
  <c r="N93" i="11"/>
  <c r="L173" i="11"/>
  <c r="M173" i="11" s="1"/>
  <c r="N173" i="11"/>
  <c r="L233" i="11"/>
  <c r="M233" i="11" s="1"/>
  <c r="N233" i="11"/>
  <c r="L293" i="11"/>
  <c r="M293" i="11" s="1"/>
  <c r="N293" i="11"/>
  <c r="L274" i="11"/>
  <c r="M274" i="11" s="1"/>
  <c r="N274" i="11"/>
  <c r="L294" i="11"/>
  <c r="M294" i="11" s="1"/>
  <c r="N294" i="11"/>
  <c r="L14" i="11"/>
  <c r="M14" i="11" s="1"/>
  <c r="N14" i="11"/>
  <c r="L34" i="11"/>
  <c r="M34" i="11" s="1"/>
  <c r="N34" i="11"/>
  <c r="L75" i="11"/>
  <c r="M75" i="11" s="1"/>
  <c r="N75" i="11"/>
  <c r="L135" i="11"/>
  <c r="M135" i="11" s="1"/>
  <c r="N135" i="11"/>
  <c r="L195" i="11"/>
  <c r="M195" i="11" s="1"/>
  <c r="N195" i="11"/>
  <c r="L235" i="11"/>
  <c r="M235" i="11" s="1"/>
  <c r="N235" i="11"/>
  <c r="L315" i="11"/>
  <c r="M315" i="11" s="1"/>
  <c r="N315" i="11"/>
  <c r="L415" i="11"/>
  <c r="M415" i="11" s="1"/>
  <c r="N415" i="11"/>
  <c r="L435" i="11"/>
  <c r="M435" i="11" s="1"/>
  <c r="N435" i="11"/>
  <c r="L403" i="11"/>
  <c r="M403" i="11" s="1"/>
  <c r="N403" i="11"/>
  <c r="L76" i="11"/>
  <c r="M76" i="11" s="1"/>
  <c r="N76" i="11"/>
  <c r="L136" i="11"/>
  <c r="M136" i="11" s="1"/>
  <c r="N136" i="11"/>
  <c r="L156" i="11"/>
  <c r="M156" i="11" s="1"/>
  <c r="N156" i="11"/>
  <c r="L176" i="11"/>
  <c r="M176" i="11" s="1"/>
  <c r="N176" i="11"/>
  <c r="L196" i="11"/>
  <c r="M196" i="11" s="1"/>
  <c r="N196" i="11"/>
  <c r="L236" i="11"/>
  <c r="M236" i="11" s="1"/>
  <c r="N236" i="11"/>
  <c r="L256" i="11"/>
  <c r="M256" i="11" s="1"/>
  <c r="N256" i="11"/>
  <c r="L276" i="11"/>
  <c r="M276" i="11" s="1"/>
  <c r="N276" i="11"/>
  <c r="L316" i="11"/>
  <c r="M316" i="11" s="1"/>
  <c r="N316" i="11"/>
  <c r="L376" i="11"/>
  <c r="M376" i="11" s="1"/>
  <c r="N376" i="11"/>
  <c r="L416" i="11"/>
  <c r="M416" i="11" s="1"/>
  <c r="N416" i="11"/>
  <c r="L436" i="11"/>
  <c r="M436" i="11" s="1"/>
  <c r="N436" i="11"/>
  <c r="L456" i="11"/>
  <c r="M456" i="11" s="1"/>
  <c r="N456" i="11"/>
  <c r="L476" i="11"/>
  <c r="M476" i="11" s="1"/>
  <c r="N476" i="11"/>
  <c r="L2" i="11"/>
  <c r="M2" i="11" s="1"/>
  <c r="N2" i="11"/>
  <c r="L365" i="11"/>
  <c r="M365" i="11" s="1"/>
  <c r="N365" i="11"/>
  <c r="L177" i="11"/>
  <c r="M177" i="11" s="1"/>
  <c r="N177" i="11"/>
  <c r="L377" i="11"/>
  <c r="M377" i="11" s="1"/>
  <c r="N377" i="11"/>
  <c r="L437" i="11"/>
  <c r="M437" i="11" s="1"/>
  <c r="N437" i="11"/>
  <c r="L457" i="11"/>
  <c r="M457" i="11" s="1"/>
  <c r="N457" i="11"/>
  <c r="L477" i="11"/>
  <c r="M477" i="11" s="1"/>
  <c r="N477" i="11"/>
  <c r="L123" i="11"/>
  <c r="M123" i="11" s="1"/>
  <c r="N123" i="11"/>
  <c r="L283" i="11"/>
  <c r="M283" i="11" s="1"/>
  <c r="N283" i="11"/>
  <c r="L423" i="11"/>
  <c r="M423" i="11" s="1"/>
  <c r="N423" i="11"/>
  <c r="L265" i="11"/>
  <c r="M265" i="11" s="1"/>
  <c r="N265" i="11"/>
  <c r="L405" i="11"/>
  <c r="M405" i="11" s="1"/>
  <c r="N405" i="11"/>
  <c r="L13" i="11"/>
  <c r="M13" i="11" s="1"/>
  <c r="N13" i="11"/>
  <c r="L154" i="11"/>
  <c r="M154" i="11" s="1"/>
  <c r="N154" i="11"/>
  <c r="L454" i="11"/>
  <c r="M454" i="11" s="1"/>
  <c r="N454" i="11"/>
  <c r="L137" i="11"/>
  <c r="M137" i="11" s="1"/>
  <c r="N137" i="11"/>
  <c r="L157" i="11"/>
  <c r="M157" i="11" s="1"/>
  <c r="N157" i="11"/>
  <c r="L237" i="11"/>
  <c r="M237" i="11" s="1"/>
  <c r="N237" i="11"/>
  <c r="L257" i="11"/>
  <c r="M257" i="11" s="1"/>
  <c r="N257" i="11"/>
  <c r="L78" i="11"/>
  <c r="M78" i="11" s="1"/>
  <c r="N78" i="11"/>
  <c r="L298" i="11"/>
  <c r="M298" i="11" s="1"/>
  <c r="N298" i="11"/>
  <c r="L378" i="11"/>
  <c r="M378" i="11" s="1"/>
  <c r="N378" i="11"/>
  <c r="L438" i="11"/>
  <c r="M438" i="11" s="1"/>
  <c r="N438" i="11"/>
  <c r="L458" i="11"/>
  <c r="M458" i="11" s="1"/>
  <c r="N458" i="11"/>
  <c r="H7162" i="11"/>
  <c r="N7162" i="11"/>
  <c r="L194" i="11"/>
  <c r="M194" i="11" s="1"/>
  <c r="N194" i="11"/>
  <c r="L259" i="11"/>
  <c r="M259" i="11" s="1"/>
  <c r="N259" i="11"/>
  <c r="L279" i="11"/>
  <c r="M279" i="11" s="1"/>
  <c r="N279" i="11"/>
  <c r="L319" i="11"/>
  <c r="M319" i="11" s="1"/>
  <c r="N319" i="11"/>
  <c r="L339" i="11"/>
  <c r="M339" i="11" s="1"/>
  <c r="N339" i="11"/>
  <c r="L379" i="11"/>
  <c r="M379" i="11" s="1"/>
  <c r="N379" i="11"/>
  <c r="L459" i="11"/>
  <c r="M459" i="11" s="1"/>
  <c r="N459" i="11"/>
  <c r="L442" i="11"/>
  <c r="M442" i="11" s="1"/>
  <c r="N442" i="11"/>
  <c r="L5" i="11"/>
  <c r="M5" i="11" s="1"/>
  <c r="N5" i="11"/>
  <c r="L306" i="11"/>
  <c r="M306" i="11" s="1"/>
  <c r="N306" i="11"/>
  <c r="L100" i="11"/>
  <c r="M100" i="11" s="1"/>
  <c r="N100" i="11"/>
  <c r="L120" i="11"/>
  <c r="M120" i="11" s="1"/>
  <c r="N120" i="11"/>
  <c r="L160" i="11"/>
  <c r="M160" i="11" s="1"/>
  <c r="N160" i="11"/>
  <c r="L180" i="11"/>
  <c r="M180" i="11" s="1"/>
  <c r="N180" i="11"/>
  <c r="L220" i="11"/>
  <c r="M220" i="11" s="1"/>
  <c r="N220" i="11"/>
  <c r="L240" i="11"/>
  <c r="M240" i="11" s="1"/>
  <c r="N240" i="11"/>
  <c r="L280" i="11"/>
  <c r="M280" i="11" s="1"/>
  <c r="N280" i="11"/>
  <c r="L300" i="11"/>
  <c r="M300" i="11" s="1"/>
  <c r="N300" i="11"/>
  <c r="L340" i="11"/>
  <c r="M340" i="11" s="1"/>
  <c r="N340" i="11"/>
  <c r="L380" i="11"/>
  <c r="M380" i="11" s="1"/>
  <c r="N380" i="11"/>
  <c r="L400" i="11"/>
  <c r="M400" i="11" s="1"/>
  <c r="N400" i="11"/>
  <c r="L420" i="11"/>
  <c r="M420" i="11" s="1"/>
  <c r="N420" i="11"/>
  <c r="L460" i="11"/>
  <c r="M460" i="11" s="1"/>
  <c r="N460" i="11"/>
  <c r="L7446" i="11"/>
  <c r="M7446" i="11" s="1"/>
  <c r="N7446" i="11"/>
  <c r="L65" i="11"/>
  <c r="M65" i="11" s="1"/>
  <c r="N65" i="11"/>
  <c r="L16" i="11"/>
  <c r="M16" i="11" s="1"/>
  <c r="N16" i="11"/>
  <c r="L36" i="11"/>
  <c r="M36" i="11" s="1"/>
  <c r="N36" i="11"/>
  <c r="L38" i="11"/>
  <c r="M38" i="11" s="1"/>
  <c r="N38" i="11"/>
  <c r="L79" i="11"/>
  <c r="M79" i="11" s="1"/>
  <c r="N79" i="11"/>
  <c r="L99" i="11"/>
  <c r="M99" i="11" s="1"/>
  <c r="N99" i="11"/>
  <c r="L159" i="11"/>
  <c r="M159" i="11" s="1"/>
  <c r="N159" i="11"/>
  <c r="L219" i="11"/>
  <c r="M219" i="11" s="1"/>
  <c r="N219" i="11"/>
  <c r="L39" i="11"/>
  <c r="M39" i="11" s="1"/>
  <c r="N39" i="11"/>
  <c r="L40" i="11"/>
  <c r="M40" i="11" s="1"/>
  <c r="N40" i="11"/>
  <c r="L61" i="11"/>
  <c r="M61" i="11" s="1"/>
  <c r="N61" i="11"/>
  <c r="L81" i="11"/>
  <c r="M81" i="11" s="1"/>
  <c r="N81" i="11"/>
  <c r="L101" i="11"/>
  <c r="M101" i="11" s="1"/>
  <c r="N101" i="11"/>
  <c r="L221" i="11"/>
  <c r="M221" i="11" s="1"/>
  <c r="N221" i="11"/>
  <c r="L381" i="11"/>
  <c r="M381" i="11" s="1"/>
  <c r="N381" i="11"/>
  <c r="L421" i="11"/>
  <c r="M421" i="11" s="1"/>
  <c r="N421" i="11"/>
  <c r="L461" i="11"/>
  <c r="M461" i="11" s="1"/>
  <c r="N461" i="11"/>
  <c r="L7554" i="11"/>
  <c r="M7554" i="11" s="1"/>
  <c r="L7680" i="11"/>
  <c r="M7680" i="11" s="1"/>
  <c r="L7291" i="11"/>
  <c r="M7291" i="11" s="1"/>
  <c r="L7679" i="11"/>
  <c r="M7679" i="11" s="1"/>
  <c r="L7607" i="11"/>
  <c r="M7607" i="11" s="1"/>
  <c r="L7662" i="11"/>
  <c r="M7662" i="11" s="1"/>
  <c r="L7330" i="11"/>
  <c r="M7330" i="11" s="1"/>
  <c r="L7204" i="11"/>
  <c r="M7204" i="11" s="1"/>
  <c r="L7239" i="11"/>
  <c r="M7239" i="11" s="1"/>
  <c r="L7350" i="11"/>
  <c r="M7350" i="11" s="1"/>
  <c r="J24" i="11"/>
  <c r="K24" i="11" s="1"/>
  <c r="L24" i="11"/>
  <c r="M24" i="11" s="1"/>
  <c r="L205" i="11"/>
  <c r="M205" i="11" s="1"/>
  <c r="L147" i="11"/>
  <c r="M147" i="11" s="1"/>
  <c r="L408" i="11"/>
  <c r="M408" i="11" s="1"/>
  <c r="K105" i="11"/>
  <c r="L105" i="11"/>
  <c r="M105" i="11" s="1"/>
  <c r="L167" i="11"/>
  <c r="M167" i="11" s="1"/>
  <c r="L287" i="11"/>
  <c r="M287" i="11" s="1"/>
  <c r="L467" i="11"/>
  <c r="M467" i="11" s="1"/>
  <c r="K268" i="11"/>
  <c r="L268" i="11"/>
  <c r="M268" i="11" s="1"/>
  <c r="L348" i="11"/>
  <c r="M348" i="11" s="1"/>
  <c r="L169" i="11"/>
  <c r="M169" i="11" s="1"/>
  <c r="L389" i="11"/>
  <c r="M389" i="11" s="1"/>
  <c r="L245" i="11"/>
  <c r="M245" i="11" s="1"/>
  <c r="L427" i="11"/>
  <c r="M427" i="11" s="1"/>
  <c r="L325" i="11"/>
  <c r="M325" i="11" s="1"/>
  <c r="L288" i="11"/>
  <c r="M288" i="11" s="1"/>
  <c r="L28" i="11"/>
  <c r="M28" i="11" s="1"/>
  <c r="L229" i="11"/>
  <c r="M229" i="11" s="1"/>
  <c r="L110" i="11"/>
  <c r="M110" i="11" s="1"/>
  <c r="L250" i="11"/>
  <c r="M250" i="11" s="1"/>
  <c r="L430" i="11"/>
  <c r="M430" i="11" s="1"/>
  <c r="L92" i="11"/>
  <c r="M92" i="11" s="1"/>
  <c r="L152" i="11"/>
  <c r="M152" i="11" s="1"/>
  <c r="L192" i="11"/>
  <c r="M192" i="11" s="1"/>
  <c r="J212" i="11"/>
  <c r="K212" i="11" s="1"/>
  <c r="L212" i="11"/>
  <c r="M212" i="11" s="1"/>
  <c r="L252" i="11"/>
  <c r="M252" i="11" s="1"/>
  <c r="L272" i="11"/>
  <c r="M272" i="11" s="1"/>
  <c r="L332" i="11"/>
  <c r="M332" i="11" s="1"/>
  <c r="L372" i="11"/>
  <c r="M372" i="11" s="1"/>
  <c r="L392" i="11"/>
  <c r="M392" i="11" s="1"/>
  <c r="K432" i="11"/>
  <c r="L432" i="11"/>
  <c r="M432" i="11" s="1"/>
  <c r="L452" i="11"/>
  <c r="M452" i="11" s="1"/>
  <c r="L472" i="11"/>
  <c r="M472" i="11" s="1"/>
  <c r="L189" i="11"/>
  <c r="M189" i="11" s="1"/>
  <c r="L289" i="11"/>
  <c r="M289" i="11" s="1"/>
  <c r="L429" i="11"/>
  <c r="M429" i="11" s="1"/>
  <c r="L190" i="11"/>
  <c r="M190" i="11" s="1"/>
  <c r="L390" i="11"/>
  <c r="M390" i="11" s="1"/>
  <c r="L71" i="11"/>
  <c r="M71" i="11" s="1"/>
  <c r="J11" i="11"/>
  <c r="K11" i="11" s="1"/>
  <c r="L11" i="11"/>
  <c r="M11" i="11" s="1"/>
  <c r="L31" i="11"/>
  <c r="M31" i="11" s="1"/>
  <c r="J12" i="11"/>
  <c r="K12" i="11" s="1"/>
  <c r="L12" i="11"/>
  <c r="M12" i="11" s="1"/>
  <c r="J32" i="11"/>
  <c r="K32" i="11" s="1"/>
  <c r="L32" i="11"/>
  <c r="M32" i="11" s="1"/>
  <c r="L73" i="11"/>
  <c r="M73" i="11" s="1"/>
  <c r="K113" i="11"/>
  <c r="L113" i="11"/>
  <c r="M113" i="11" s="1"/>
  <c r="L133" i="11"/>
  <c r="M133" i="11" s="1"/>
  <c r="L153" i="11"/>
  <c r="M153" i="11" s="1"/>
  <c r="L193" i="11"/>
  <c r="M193" i="11" s="1"/>
  <c r="L213" i="11"/>
  <c r="M213" i="11" s="1"/>
  <c r="L253" i="11"/>
  <c r="M253" i="11" s="1"/>
  <c r="L273" i="11"/>
  <c r="M273" i="11" s="1"/>
  <c r="L313" i="11"/>
  <c r="M313" i="11" s="1"/>
  <c r="L333" i="11"/>
  <c r="M333" i="11" s="1"/>
  <c r="K353" i="11"/>
  <c r="L353" i="11"/>
  <c r="M353" i="11" s="1"/>
  <c r="L373" i="11"/>
  <c r="M373" i="11" s="1"/>
  <c r="L393" i="11"/>
  <c r="M393" i="11" s="1"/>
  <c r="L413" i="11"/>
  <c r="M413" i="11" s="1"/>
  <c r="L433" i="11"/>
  <c r="M433" i="11" s="1"/>
  <c r="L453" i="11"/>
  <c r="M453" i="11" s="1"/>
  <c r="L473" i="11"/>
  <c r="M473" i="11" s="1"/>
  <c r="K553" i="11"/>
  <c r="K653" i="11"/>
  <c r="J693" i="11"/>
  <c r="K693" i="11" s="1"/>
  <c r="L150" i="11"/>
  <c r="M150" i="11" s="1"/>
  <c r="L311" i="11"/>
  <c r="M311" i="11" s="1"/>
  <c r="L33" i="11"/>
  <c r="M33" i="11" s="1"/>
  <c r="K54" i="11"/>
  <c r="L54" i="11"/>
  <c r="M54" i="11" s="1"/>
  <c r="L74" i="11"/>
  <c r="M74" i="11" s="1"/>
  <c r="L94" i="11"/>
  <c r="M94" i="11" s="1"/>
  <c r="K114" i="11"/>
  <c r="L114" i="11"/>
  <c r="M114" i="11" s="1"/>
  <c r="L134" i="11"/>
  <c r="M134" i="11" s="1"/>
  <c r="L174" i="11"/>
  <c r="M174" i="11" s="1"/>
  <c r="L214" i="11"/>
  <c r="M214" i="11" s="1"/>
  <c r="J234" i="11"/>
  <c r="K234" i="11" s="1"/>
  <c r="L234" i="11"/>
  <c r="M234" i="11" s="1"/>
  <c r="L254" i="11"/>
  <c r="M254" i="11" s="1"/>
  <c r="L314" i="11"/>
  <c r="M314" i="11" s="1"/>
  <c r="L334" i="11"/>
  <c r="M334" i="11" s="1"/>
  <c r="L354" i="11"/>
  <c r="M354" i="11" s="1"/>
  <c r="L374" i="11"/>
  <c r="M374" i="11" s="1"/>
  <c r="L394" i="11"/>
  <c r="M394" i="11" s="1"/>
  <c r="L414" i="11"/>
  <c r="M414" i="11" s="1"/>
  <c r="L434" i="11"/>
  <c r="M434" i="11" s="1"/>
  <c r="L474" i="11"/>
  <c r="M474" i="11" s="1"/>
  <c r="K534" i="11"/>
  <c r="J694" i="11"/>
  <c r="K694" i="11" s="1"/>
  <c r="J714" i="11"/>
  <c r="K714" i="11" s="1"/>
  <c r="L85" i="11"/>
  <c r="M85" i="11" s="1"/>
  <c r="L47" i="11"/>
  <c r="M47" i="11" s="1"/>
  <c r="L409" i="11"/>
  <c r="M409" i="11" s="1"/>
  <c r="L50" i="11"/>
  <c r="M50" i="11" s="1"/>
  <c r="L230" i="11"/>
  <c r="M230" i="11" s="1"/>
  <c r="L470" i="11"/>
  <c r="M470" i="11" s="1"/>
  <c r="L231" i="11"/>
  <c r="M231" i="11" s="1"/>
  <c r="K55" i="11"/>
  <c r="L55" i="11"/>
  <c r="M55" i="11" s="1"/>
  <c r="L95" i="11"/>
  <c r="M95" i="11" s="1"/>
  <c r="L115" i="11"/>
  <c r="M115" i="11" s="1"/>
  <c r="L155" i="11"/>
  <c r="M155" i="11" s="1"/>
  <c r="L175" i="11"/>
  <c r="M175" i="11" s="1"/>
  <c r="L215" i="11"/>
  <c r="M215" i="11" s="1"/>
  <c r="L255" i="11"/>
  <c r="M255" i="11" s="1"/>
  <c r="L275" i="11"/>
  <c r="M275" i="11" s="1"/>
  <c r="L295" i="11"/>
  <c r="M295" i="11" s="1"/>
  <c r="L335" i="11"/>
  <c r="M335" i="11" s="1"/>
  <c r="L355" i="11"/>
  <c r="M355" i="11" s="1"/>
  <c r="L375" i="11"/>
  <c r="M375" i="11" s="1"/>
  <c r="L395" i="11"/>
  <c r="M395" i="11" s="1"/>
  <c r="L455" i="11"/>
  <c r="M455" i="11" s="1"/>
  <c r="L475" i="11"/>
  <c r="M475" i="11" s="1"/>
  <c r="L68" i="11"/>
  <c r="M68" i="11" s="1"/>
  <c r="L188" i="11"/>
  <c r="M188" i="11" s="1"/>
  <c r="L368" i="11"/>
  <c r="M368" i="11" s="1"/>
  <c r="L431" i="11"/>
  <c r="M431" i="11" s="1"/>
  <c r="L336" i="11"/>
  <c r="M336" i="11" s="1"/>
  <c r="L410" i="11"/>
  <c r="M410" i="11" s="1"/>
  <c r="K550" i="11"/>
  <c r="L271" i="11"/>
  <c r="M271" i="11" s="1"/>
  <c r="L57" i="11"/>
  <c r="M57" i="11" s="1"/>
  <c r="L77" i="11"/>
  <c r="M77" i="11" s="1"/>
  <c r="L97" i="11"/>
  <c r="M97" i="11" s="1"/>
  <c r="L117" i="11"/>
  <c r="M117" i="11" s="1"/>
  <c r="L197" i="11"/>
  <c r="M197" i="11" s="1"/>
  <c r="L217" i="11"/>
  <c r="M217" i="11" s="1"/>
  <c r="L277" i="11"/>
  <c r="M277" i="11" s="1"/>
  <c r="L297" i="11"/>
  <c r="M297" i="11" s="1"/>
  <c r="L317" i="11"/>
  <c r="M317" i="11" s="1"/>
  <c r="L337" i="11"/>
  <c r="M337" i="11" s="1"/>
  <c r="L357" i="11"/>
  <c r="M357" i="11" s="1"/>
  <c r="L397" i="11"/>
  <c r="M397" i="11" s="1"/>
  <c r="K417" i="11"/>
  <c r="L417" i="11"/>
  <c r="M417" i="11" s="1"/>
  <c r="L127" i="11"/>
  <c r="M127" i="11" s="1"/>
  <c r="L247" i="11"/>
  <c r="M247" i="11" s="1"/>
  <c r="L407" i="11"/>
  <c r="M407" i="11" s="1"/>
  <c r="L428" i="11"/>
  <c r="M428" i="11" s="1"/>
  <c r="L69" i="11"/>
  <c r="M69" i="11" s="1"/>
  <c r="L130" i="11"/>
  <c r="M130" i="11" s="1"/>
  <c r="K270" i="11"/>
  <c r="L270" i="11"/>
  <c r="M270" i="11" s="1"/>
  <c r="J10" i="11"/>
  <c r="K10" i="11" s="1"/>
  <c r="L10" i="11"/>
  <c r="M10" i="11" s="1"/>
  <c r="L191" i="11"/>
  <c r="M191" i="11" s="1"/>
  <c r="L251" i="11"/>
  <c r="M251" i="11" s="1"/>
  <c r="L371" i="11"/>
  <c r="M371" i="11" s="1"/>
  <c r="L56" i="11"/>
  <c r="M56" i="11" s="1"/>
  <c r="L296" i="11"/>
  <c r="M296" i="11" s="1"/>
  <c r="L17" i="11"/>
  <c r="M17" i="11" s="1"/>
  <c r="L37" i="11"/>
  <c r="M37" i="11" s="1"/>
  <c r="K58" i="11"/>
  <c r="L58" i="11"/>
  <c r="M58" i="11" s="1"/>
  <c r="L98" i="11"/>
  <c r="M98" i="11" s="1"/>
  <c r="L118" i="11"/>
  <c r="M118" i="11" s="1"/>
  <c r="L138" i="11"/>
  <c r="M138" i="11" s="1"/>
  <c r="L158" i="11"/>
  <c r="M158" i="11" s="1"/>
  <c r="K178" i="11"/>
  <c r="L178" i="11"/>
  <c r="M178" i="11" s="1"/>
  <c r="K198" i="11"/>
  <c r="L198" i="11"/>
  <c r="M198" i="11" s="1"/>
  <c r="L218" i="11"/>
  <c r="M218" i="11" s="1"/>
  <c r="L238" i="11"/>
  <c r="M238" i="11" s="1"/>
  <c r="L258" i="11"/>
  <c r="M258" i="11" s="1"/>
  <c r="L278" i="11"/>
  <c r="M278" i="11" s="1"/>
  <c r="L318" i="11"/>
  <c r="M318" i="11" s="1"/>
  <c r="L338" i="11"/>
  <c r="M338" i="11" s="1"/>
  <c r="L358" i="11"/>
  <c r="M358" i="11" s="1"/>
  <c r="L398" i="11"/>
  <c r="M398" i="11" s="1"/>
  <c r="L418" i="11"/>
  <c r="M418" i="11" s="1"/>
  <c r="L478" i="11"/>
  <c r="M478" i="11" s="1"/>
  <c r="L185" i="11"/>
  <c r="M185" i="11" s="1"/>
  <c r="L345" i="11"/>
  <c r="M345" i="11" s="1"/>
  <c r="L29" i="11"/>
  <c r="M29" i="11" s="1"/>
  <c r="L216" i="11"/>
  <c r="M216" i="11" s="1"/>
  <c r="L119" i="11"/>
  <c r="M119" i="11" s="1"/>
  <c r="K139" i="11"/>
  <c r="L139" i="11"/>
  <c r="M139" i="11" s="1"/>
  <c r="L179" i="11"/>
  <c r="M179" i="11" s="1"/>
  <c r="L199" i="11"/>
  <c r="M199" i="11" s="1"/>
  <c r="L239" i="11"/>
  <c r="M239" i="11" s="1"/>
  <c r="L299" i="11"/>
  <c r="M299" i="11" s="1"/>
  <c r="L359" i="11"/>
  <c r="M359" i="11" s="1"/>
  <c r="L399" i="11"/>
  <c r="M399" i="11" s="1"/>
  <c r="L419" i="11"/>
  <c r="M419" i="11" s="1"/>
  <c r="K439" i="11"/>
  <c r="L439" i="11"/>
  <c r="M439" i="11" s="1"/>
  <c r="L479" i="11"/>
  <c r="M479" i="11" s="1"/>
  <c r="K659" i="11"/>
  <c r="L67" i="11"/>
  <c r="M67" i="11" s="1"/>
  <c r="L8" i="11"/>
  <c r="M8" i="11" s="1"/>
  <c r="L109" i="11"/>
  <c r="M109" i="11" s="1"/>
  <c r="L349" i="11"/>
  <c r="M349" i="11" s="1"/>
  <c r="L350" i="11"/>
  <c r="M350" i="11" s="1"/>
  <c r="L30" i="11"/>
  <c r="M30" i="11" s="1"/>
  <c r="K96" i="11"/>
  <c r="L96" i="11"/>
  <c r="M96" i="11" s="1"/>
  <c r="L18" i="11"/>
  <c r="M18" i="11" s="1"/>
  <c r="K59" i="11"/>
  <c r="L59" i="11"/>
  <c r="M59" i="11" s="1"/>
  <c r="L80" i="11"/>
  <c r="M80" i="11" s="1"/>
  <c r="K140" i="11"/>
  <c r="L140" i="11"/>
  <c r="M140" i="11" s="1"/>
  <c r="L260" i="11"/>
  <c r="M260" i="11" s="1"/>
  <c r="L320" i="11"/>
  <c r="M320" i="11" s="1"/>
  <c r="L360" i="11"/>
  <c r="M360" i="11" s="1"/>
  <c r="L440" i="11"/>
  <c r="M440" i="11" s="1"/>
  <c r="L480" i="11"/>
  <c r="M480" i="11" s="1"/>
  <c r="K680" i="11"/>
  <c r="L45" i="11"/>
  <c r="M45" i="11" s="1"/>
  <c r="L168" i="11"/>
  <c r="M168" i="11" s="1"/>
  <c r="L49" i="11"/>
  <c r="M49" i="11" s="1"/>
  <c r="L249" i="11"/>
  <c r="M249" i="11" s="1"/>
  <c r="L451" i="11"/>
  <c r="M451" i="11" s="1"/>
  <c r="J35" i="11"/>
  <c r="K35" i="11" s="1"/>
  <c r="L35" i="11"/>
  <c r="M35" i="11" s="1"/>
  <c r="L19" i="11"/>
  <c r="M19" i="11" s="1"/>
  <c r="K60" i="11"/>
  <c r="L60" i="11"/>
  <c r="M60" i="11" s="1"/>
  <c r="L121" i="11"/>
  <c r="M121" i="11" s="1"/>
  <c r="L141" i="11"/>
  <c r="M141" i="11" s="1"/>
  <c r="L161" i="11"/>
  <c r="M161" i="11" s="1"/>
  <c r="L181" i="11"/>
  <c r="M181" i="11" s="1"/>
  <c r="L201" i="11"/>
  <c r="M201" i="11" s="1"/>
  <c r="L241" i="11"/>
  <c r="M241" i="11" s="1"/>
  <c r="L261" i="11"/>
  <c r="M261" i="11" s="1"/>
  <c r="L281" i="11"/>
  <c r="M281" i="11" s="1"/>
  <c r="L301" i="11"/>
  <c r="M301" i="11" s="1"/>
  <c r="L321" i="11"/>
  <c r="M321" i="11" s="1"/>
  <c r="K341" i="11"/>
  <c r="L341" i="11"/>
  <c r="M341" i="11" s="1"/>
  <c r="L361" i="11"/>
  <c r="M361" i="11" s="1"/>
  <c r="J401" i="11"/>
  <c r="K401" i="11" s="1"/>
  <c r="L401" i="11"/>
  <c r="M401" i="11" s="1"/>
  <c r="L441" i="11"/>
  <c r="M441" i="11" s="1"/>
  <c r="L481" i="11"/>
  <c r="M481" i="11" s="1"/>
  <c r="K661" i="11"/>
  <c r="J4" i="11"/>
  <c r="K4" i="11" s="1"/>
  <c r="L4" i="11"/>
  <c r="M4" i="11" s="1"/>
  <c r="L387" i="11"/>
  <c r="M387" i="11" s="1"/>
  <c r="J369" i="11"/>
  <c r="K369" i="11" s="1"/>
  <c r="L369" i="11"/>
  <c r="M369" i="11" s="1"/>
  <c r="L70" i="11"/>
  <c r="M70" i="11" s="1"/>
  <c r="K351" i="11"/>
  <c r="L351" i="11"/>
  <c r="M351" i="11" s="1"/>
  <c r="L200" i="11"/>
  <c r="M200" i="11" s="1"/>
  <c r="L20" i="11"/>
  <c r="M20" i="11" s="1"/>
  <c r="L41" i="11"/>
  <c r="M41" i="11" s="1"/>
  <c r="L21" i="11"/>
  <c r="M21" i="11" s="1"/>
  <c r="L82" i="11"/>
  <c r="M82" i="11" s="1"/>
  <c r="L122" i="11"/>
  <c r="M122" i="11" s="1"/>
  <c r="K162" i="11"/>
  <c r="L162" i="11"/>
  <c r="M162" i="11" s="1"/>
  <c r="L182" i="11"/>
  <c r="M182" i="11" s="1"/>
  <c r="L202" i="11"/>
  <c r="M202" i="11" s="1"/>
  <c r="L242" i="11"/>
  <c r="M242" i="11" s="1"/>
  <c r="L262" i="11"/>
  <c r="M262" i="11" s="1"/>
  <c r="L282" i="11"/>
  <c r="M282" i="11" s="1"/>
  <c r="L302" i="11"/>
  <c r="M302" i="11" s="1"/>
  <c r="L322" i="11"/>
  <c r="M322" i="11" s="1"/>
  <c r="K342" i="11"/>
  <c r="L342" i="11"/>
  <c r="M342" i="11" s="1"/>
  <c r="L362" i="11"/>
  <c r="M362" i="11" s="1"/>
  <c r="K482" i="11"/>
  <c r="K502" i="11"/>
  <c r="K762" i="11"/>
  <c r="L125" i="11"/>
  <c r="M125" i="11" s="1"/>
  <c r="L128" i="11"/>
  <c r="M128" i="11" s="1"/>
  <c r="K548" i="11"/>
  <c r="J209" i="11"/>
  <c r="K209" i="11" s="1"/>
  <c r="L209" i="11"/>
  <c r="M209" i="11" s="1"/>
  <c r="L90" i="11"/>
  <c r="M90" i="11" s="1"/>
  <c r="L290" i="11"/>
  <c r="M290" i="11" s="1"/>
  <c r="L15" i="11"/>
  <c r="M15" i="11" s="1"/>
  <c r="L116" i="11"/>
  <c r="M116" i="11" s="1"/>
  <c r="L356" i="11"/>
  <c r="M356" i="11" s="1"/>
  <c r="J396" i="11"/>
  <c r="K396" i="11" s="1"/>
  <c r="L396" i="11"/>
  <c r="M396" i="11" s="1"/>
  <c r="L22" i="11"/>
  <c r="M22" i="11" s="1"/>
  <c r="L43" i="11"/>
  <c r="M43" i="11" s="1"/>
  <c r="L83" i="11"/>
  <c r="M83" i="11" s="1"/>
  <c r="L103" i="11"/>
  <c r="M103" i="11" s="1"/>
  <c r="L163" i="11"/>
  <c r="M163" i="11" s="1"/>
  <c r="L203" i="11"/>
  <c r="M203" i="11" s="1"/>
  <c r="L243" i="11"/>
  <c r="M243" i="11" s="1"/>
  <c r="L263" i="11"/>
  <c r="M263" i="11" s="1"/>
  <c r="L323" i="11"/>
  <c r="M323" i="11" s="1"/>
  <c r="K343" i="11"/>
  <c r="L343" i="11"/>
  <c r="M343" i="11" s="1"/>
  <c r="L443" i="11"/>
  <c r="M443" i="11" s="1"/>
  <c r="K483" i="11"/>
  <c r="K663" i="11"/>
  <c r="J26" i="11"/>
  <c r="K26" i="11" s="1"/>
  <c r="L26" i="11"/>
  <c r="M26" i="11" s="1"/>
  <c r="L227" i="11"/>
  <c r="M227" i="11" s="1"/>
  <c r="L7" i="11"/>
  <c r="M7" i="11" s="1"/>
  <c r="L310" i="11"/>
  <c r="M310" i="11" s="1"/>
  <c r="L23" i="11"/>
  <c r="M23" i="11" s="1"/>
  <c r="L44" i="11"/>
  <c r="M44" i="11" s="1"/>
  <c r="L84" i="11"/>
  <c r="M84" i="11" s="1"/>
  <c r="L104" i="11"/>
  <c r="M104" i="11" s="1"/>
  <c r="L164" i="11"/>
  <c r="M164" i="11" s="1"/>
  <c r="K264" i="11"/>
  <c r="L264" i="11"/>
  <c r="M264" i="11" s="1"/>
  <c r="L324" i="11"/>
  <c r="M324" i="11" s="1"/>
  <c r="L344" i="11"/>
  <c r="M344" i="11" s="1"/>
  <c r="L444" i="11"/>
  <c r="M444" i="11" s="1"/>
  <c r="L464" i="11"/>
  <c r="M464" i="11" s="1"/>
  <c r="L445" i="11"/>
  <c r="M445" i="11" s="1"/>
  <c r="L465" i="11"/>
  <c r="M465" i="11" s="1"/>
  <c r="K605" i="11"/>
  <c r="L145" i="11"/>
  <c r="M145" i="11" s="1"/>
  <c r="L425" i="11"/>
  <c r="M425" i="11" s="1"/>
  <c r="L25" i="11"/>
  <c r="M25" i="11" s="1"/>
  <c r="L46" i="11"/>
  <c r="M46" i="11" s="1"/>
  <c r="L66" i="11"/>
  <c r="M66" i="11" s="1"/>
  <c r="L86" i="11"/>
  <c r="M86" i="11" s="1"/>
  <c r="L106" i="11"/>
  <c r="M106" i="11" s="1"/>
  <c r="L126" i="11"/>
  <c r="M126" i="11" s="1"/>
  <c r="L146" i="11"/>
  <c r="M146" i="11" s="1"/>
  <c r="K166" i="11"/>
  <c r="L166" i="11"/>
  <c r="M166" i="11" s="1"/>
  <c r="L186" i="11"/>
  <c r="M186" i="11" s="1"/>
  <c r="L206" i="11"/>
  <c r="M206" i="11" s="1"/>
  <c r="L226" i="11"/>
  <c r="M226" i="11" s="1"/>
  <c r="L246" i="11"/>
  <c r="M246" i="11" s="1"/>
  <c r="L266" i="11"/>
  <c r="M266" i="11" s="1"/>
  <c r="L286" i="11"/>
  <c r="M286" i="11" s="1"/>
  <c r="L326" i="11"/>
  <c r="M326" i="11" s="1"/>
  <c r="K346" i="11"/>
  <c r="L346" i="11"/>
  <c r="M346" i="11" s="1"/>
  <c r="L386" i="11"/>
  <c r="M386" i="11" s="1"/>
  <c r="K406" i="11"/>
  <c r="L406" i="11"/>
  <c r="M406" i="11" s="1"/>
  <c r="L426" i="11"/>
  <c r="M426" i="11" s="1"/>
  <c r="L446" i="11"/>
  <c r="M446" i="11" s="1"/>
  <c r="L466" i="11"/>
  <c r="M466" i="11" s="1"/>
  <c r="L7240" i="11"/>
  <c r="M7240" i="11" s="1"/>
  <c r="L7518" i="11"/>
  <c r="M7518" i="11" s="1"/>
  <c r="L7582" i="11"/>
  <c r="M7582" i="11" s="1"/>
  <c r="H7607" i="11"/>
  <c r="K7607" i="11"/>
  <c r="H7662" i="11"/>
  <c r="K7662" i="11"/>
  <c r="H7679" i="11"/>
  <c r="J7679" i="11"/>
  <c r="K7679" i="11" s="1"/>
  <c r="H7291" i="11"/>
  <c r="K7291" i="11"/>
  <c r="H7330" i="11"/>
  <c r="K7330" i="11"/>
  <c r="H7554" i="11"/>
  <c r="K7554" i="11"/>
  <c r="H7195" i="11"/>
  <c r="K7195" i="11"/>
  <c r="H7204" i="11"/>
  <c r="K7204" i="11"/>
  <c r="H7239" i="11"/>
  <c r="K7239" i="11"/>
  <c r="H7350" i="11"/>
  <c r="K7350" i="11"/>
  <c r="J7680" i="11"/>
  <c r="K7680" i="11" s="1"/>
  <c r="H7446" i="11"/>
  <c r="J7446" i="11"/>
  <c r="K7446" i="11" s="1"/>
  <c r="D7350" i="11"/>
  <c r="D7554" i="11"/>
  <c r="C7679" i="11"/>
  <c r="D7607" i="11"/>
  <c r="C7330" i="11"/>
  <c r="C7662" i="11"/>
  <c r="D7662" i="11"/>
  <c r="C7239" i="11"/>
  <c r="D7239" i="11"/>
  <c r="D7291" i="11"/>
  <c r="D7679" i="11"/>
  <c r="D7195" i="11"/>
  <c r="C7291" i="11"/>
  <c r="D7330" i="11"/>
  <c r="C7446" i="11"/>
  <c r="D7446" i="11"/>
  <c r="I7530" i="11"/>
  <c r="K355" i="11"/>
  <c r="I7529" i="11"/>
  <c r="I7525" i="11"/>
  <c r="J397" i="11"/>
  <c r="K397" i="11" s="1"/>
  <c r="I7528" i="11"/>
  <c r="I7527" i="11"/>
  <c r="K354" i="11"/>
  <c r="J370" i="11"/>
  <c r="K370" i="11" s="1"/>
  <c r="J443" i="11"/>
  <c r="K443" i="11" s="1"/>
  <c r="K521" i="11"/>
  <c r="K107" i="11"/>
  <c r="K106" i="11"/>
  <c r="K109" i="11"/>
  <c r="I7533" i="11"/>
  <c r="I7532" i="11"/>
  <c r="I7531" i="11"/>
  <c r="I7523" i="11"/>
  <c r="I7524" i="11"/>
  <c r="K555" i="11"/>
  <c r="K627" i="11"/>
  <c r="K108" i="11"/>
  <c r="J716" i="11"/>
  <c r="K716" i="11" s="1"/>
  <c r="K500" i="11"/>
  <c r="K549" i="11"/>
  <c r="J585" i="11"/>
  <c r="K585" i="11" s="1"/>
  <c r="K62" i="11"/>
  <c r="K422" i="11"/>
  <c r="K658" i="11"/>
  <c r="J398" i="11"/>
  <c r="K398" i="11" s="1"/>
  <c r="C7387" i="11"/>
  <c r="J206" i="11"/>
  <c r="K206" i="11" s="1"/>
  <c r="J314" i="11"/>
  <c r="K314" i="11" s="1"/>
  <c r="J574" i="11"/>
  <c r="K574" i="11" s="1"/>
  <c r="J40" i="11"/>
  <c r="K40" i="11" s="1"/>
  <c r="K269" i="11"/>
  <c r="K122" i="11"/>
  <c r="J383" i="11"/>
  <c r="K383" i="11" s="1"/>
  <c r="K131" i="11"/>
  <c r="K347" i="11"/>
  <c r="K125" i="11"/>
  <c r="K656" i="11"/>
  <c r="J25" i="11"/>
  <c r="K25" i="11" s="1"/>
  <c r="K434" i="11"/>
  <c r="J458" i="11"/>
  <c r="K458" i="11" s="1"/>
  <c r="K350" i="11"/>
  <c r="J9" i="11"/>
  <c r="K9" i="11" s="1"/>
  <c r="J572" i="11"/>
  <c r="K572" i="11" s="1"/>
  <c r="K61" i="11"/>
  <c r="K73" i="11"/>
  <c r="K265" i="11"/>
  <c r="K657" i="11"/>
  <c r="K337" i="11"/>
  <c r="K522" i="11"/>
  <c r="J590" i="11"/>
  <c r="K590" i="11" s="1"/>
  <c r="J723" i="11"/>
  <c r="K723" i="11" s="1"/>
  <c r="J591" i="11"/>
  <c r="K591" i="11" s="1"/>
  <c r="J14" i="11"/>
  <c r="K14" i="11" s="1"/>
  <c r="K63" i="11"/>
  <c r="K111" i="11"/>
  <c r="K435" i="11"/>
  <c r="J471" i="11"/>
  <c r="K471" i="11" s="1"/>
  <c r="K515" i="11"/>
  <c r="K551" i="11"/>
  <c r="J575" i="11"/>
  <c r="K575" i="11" s="1"/>
  <c r="J587" i="11"/>
  <c r="K587" i="11" s="1"/>
  <c r="K611" i="11"/>
  <c r="K671" i="11"/>
  <c r="J707" i="11"/>
  <c r="K707" i="11" s="1"/>
  <c r="J27" i="11"/>
  <c r="K27" i="11" s="1"/>
  <c r="K52" i="11"/>
  <c r="K112" i="11"/>
  <c r="K172" i="11"/>
  <c r="K196" i="11"/>
  <c r="J208" i="11"/>
  <c r="K208" i="11" s="1"/>
  <c r="J220" i="11"/>
  <c r="K220" i="11" s="1"/>
  <c r="J232" i="11"/>
  <c r="K232" i="11" s="1"/>
  <c r="K244" i="11"/>
  <c r="K256" i="11"/>
  <c r="K280" i="11"/>
  <c r="K340" i="11"/>
  <c r="J364" i="11"/>
  <c r="K364" i="11" s="1"/>
  <c r="J400" i="11"/>
  <c r="K400" i="11" s="1"/>
  <c r="K436" i="11"/>
  <c r="K504" i="11"/>
  <c r="J708" i="11"/>
  <c r="K708" i="11" s="1"/>
  <c r="K171" i="11"/>
  <c r="K195" i="11"/>
  <c r="J207" i="11"/>
  <c r="K207" i="11" s="1"/>
  <c r="J291" i="11"/>
  <c r="K291" i="11" s="1"/>
  <c r="K539" i="11"/>
  <c r="J695" i="11"/>
  <c r="K695" i="11" s="1"/>
  <c r="J15" i="11"/>
  <c r="K15" i="11" s="1"/>
  <c r="J39" i="11"/>
  <c r="K39" i="11" s="1"/>
  <c r="K64" i="11"/>
  <c r="K76" i="11"/>
  <c r="K100" i="11"/>
  <c r="K124" i="11"/>
  <c r="K136" i="11"/>
  <c r="K160" i="11"/>
  <c r="J292" i="11"/>
  <c r="K292" i="11" s="1"/>
  <c r="J316" i="11"/>
  <c r="K316" i="11" s="1"/>
  <c r="K328" i="11"/>
  <c r="K352" i="11"/>
  <c r="J388" i="11"/>
  <c r="K388" i="11" s="1"/>
  <c r="K412" i="11"/>
  <c r="J448" i="11"/>
  <c r="K448" i="11" s="1"/>
  <c r="J472" i="11"/>
  <c r="K472" i="11" s="1"/>
  <c r="K516" i="11"/>
  <c r="K540" i="11"/>
  <c r="K552" i="11"/>
  <c r="J576" i="11"/>
  <c r="K576" i="11" s="1"/>
  <c r="J588" i="11"/>
  <c r="K588" i="11" s="1"/>
  <c r="J600" i="11"/>
  <c r="K600" i="11" s="1"/>
  <c r="K612" i="11"/>
  <c r="K624" i="11"/>
  <c r="K636" i="11"/>
  <c r="K660" i="11"/>
  <c r="K672" i="11"/>
  <c r="J696" i="11"/>
  <c r="K696" i="11" s="1"/>
  <c r="K135" i="11"/>
  <c r="K87" i="11"/>
  <c r="K75" i="11"/>
  <c r="K123" i="11"/>
  <c r="K159" i="11"/>
  <c r="K279" i="11"/>
  <c r="J315" i="11"/>
  <c r="K315" i="11" s="1"/>
  <c r="K327" i="11"/>
  <c r="J363" i="11"/>
  <c r="K363" i="11" s="1"/>
  <c r="K88" i="11"/>
  <c r="J16" i="11"/>
  <c r="K16" i="11" s="1"/>
  <c r="K257" i="11"/>
  <c r="J589" i="11"/>
  <c r="K589" i="11" s="1"/>
  <c r="J5" i="11"/>
  <c r="K5" i="11" s="1"/>
  <c r="J294" i="11"/>
  <c r="K294" i="11" s="1"/>
  <c r="J306" i="11"/>
  <c r="K306" i="11" s="1"/>
  <c r="J366" i="11"/>
  <c r="K366" i="11" s="1"/>
  <c r="K614" i="11"/>
  <c r="J28" i="11"/>
  <c r="K28" i="11" s="1"/>
  <c r="K137" i="11"/>
  <c r="K79" i="11"/>
  <c r="K175" i="11"/>
  <c r="K187" i="11"/>
  <c r="J211" i="11"/>
  <c r="K211" i="11" s="1"/>
  <c r="J235" i="11"/>
  <c r="K235" i="11" s="1"/>
  <c r="K331" i="11"/>
  <c r="J367" i="11"/>
  <c r="K367" i="11" s="1"/>
  <c r="K403" i="11"/>
  <c r="K415" i="11"/>
  <c r="K531" i="11"/>
  <c r="K651" i="11"/>
  <c r="J711" i="11"/>
  <c r="K711" i="11" s="1"/>
  <c r="J379" i="11"/>
  <c r="K379" i="11" s="1"/>
  <c r="J284" i="11"/>
  <c r="K284" i="11" s="1"/>
  <c r="J308" i="11"/>
  <c r="K308" i="11" s="1"/>
  <c r="K141" i="11"/>
  <c r="K177" i="11"/>
  <c r="J285" i="11"/>
  <c r="K285" i="11" s="1"/>
  <c r="K53" i="11"/>
  <c r="J317" i="11"/>
  <c r="K317" i="11" s="1"/>
  <c r="K329" i="11"/>
  <c r="J365" i="11"/>
  <c r="K365" i="11" s="1"/>
  <c r="J449" i="11"/>
  <c r="K449" i="11" s="1"/>
  <c r="J461" i="11"/>
  <c r="K461" i="11" s="1"/>
  <c r="K613" i="11"/>
  <c r="K625" i="11"/>
  <c r="K637" i="11"/>
  <c r="J709" i="11"/>
  <c r="K709" i="11" s="1"/>
  <c r="K78" i="11"/>
  <c r="K102" i="11"/>
  <c r="K330" i="11"/>
  <c r="J450" i="11"/>
  <c r="K450" i="11" s="1"/>
  <c r="J462" i="11"/>
  <c r="K462" i="11" s="1"/>
  <c r="K626" i="11"/>
  <c r="J722" i="11"/>
  <c r="K722" i="11" s="1"/>
  <c r="J293" i="11"/>
  <c r="K293" i="11" s="1"/>
  <c r="K151" i="11"/>
  <c r="K271" i="11"/>
  <c r="J283" i="11"/>
  <c r="K283" i="11" s="1"/>
  <c r="J307" i="11"/>
  <c r="K307" i="11" s="1"/>
  <c r="K495" i="11"/>
  <c r="K507" i="11"/>
  <c r="K615" i="11"/>
  <c r="J236" i="11"/>
  <c r="K236" i="11" s="1"/>
  <c r="J476" i="11"/>
  <c r="K476" i="11" s="1"/>
  <c r="J580" i="11"/>
  <c r="K580" i="11" s="1"/>
  <c r="K161" i="11"/>
  <c r="J389" i="11"/>
  <c r="K389" i="11" s="1"/>
  <c r="K603" i="11"/>
  <c r="K165" i="11"/>
  <c r="J309" i="11"/>
  <c r="K309" i="11" s="1"/>
  <c r="J477" i="11"/>
  <c r="K477" i="11" s="1"/>
  <c r="J233" i="11"/>
  <c r="K233" i="11" s="1"/>
  <c r="J390" i="11"/>
  <c r="K390" i="11" s="1"/>
  <c r="K496" i="11"/>
  <c r="J565" i="11"/>
  <c r="K565" i="11" s="1"/>
  <c r="J318" i="11"/>
  <c r="K318" i="11" s="1"/>
  <c r="J319" i="11"/>
  <c r="K319" i="11" s="1"/>
  <c r="J567" i="11"/>
  <c r="K567" i="11" s="1"/>
  <c r="K639" i="11"/>
  <c r="J17" i="11"/>
  <c r="K17" i="11" s="1"/>
  <c r="K174" i="11"/>
  <c r="K402" i="11"/>
  <c r="J475" i="11"/>
  <c r="K475" i="11" s="1"/>
  <c r="K519" i="11"/>
  <c r="K65" i="11"/>
  <c r="K77" i="11"/>
  <c r="K101" i="11"/>
  <c r="K505" i="11"/>
  <c r="K541" i="11"/>
  <c r="J577" i="11"/>
  <c r="K577" i="11" s="1"/>
  <c r="K89" i="11"/>
  <c r="J29" i="11"/>
  <c r="K29" i="11" s="1"/>
  <c r="K186" i="11"/>
  <c r="J222" i="11"/>
  <c r="K222" i="11" s="1"/>
  <c r="K438" i="11"/>
  <c r="K506" i="11"/>
  <c r="K662" i="11"/>
  <c r="J710" i="11"/>
  <c r="K710" i="11" s="1"/>
  <c r="J601" i="11"/>
  <c r="K601" i="11" s="1"/>
  <c r="J6" i="11"/>
  <c r="K6" i="11" s="1"/>
  <c r="K91" i="11"/>
  <c r="K115" i="11"/>
  <c r="J223" i="11"/>
  <c r="K223" i="11" s="1"/>
  <c r="K259" i="11"/>
  <c r="J391" i="11"/>
  <c r="K391" i="11" s="1"/>
  <c r="J463" i="11"/>
  <c r="K463" i="11" s="1"/>
  <c r="J579" i="11"/>
  <c r="K579" i="11" s="1"/>
  <c r="K437" i="11"/>
  <c r="K602" i="11"/>
  <c r="K176" i="11"/>
  <c r="K652" i="11"/>
  <c r="J210" i="11"/>
  <c r="K210" i="11" s="1"/>
  <c r="K554" i="11"/>
  <c r="K57" i="11"/>
  <c r="K153" i="11"/>
  <c r="J237" i="11"/>
  <c r="K237" i="11" s="1"/>
  <c r="K509" i="11"/>
  <c r="J581" i="11"/>
  <c r="K581" i="11" s="1"/>
  <c r="J689" i="11"/>
  <c r="K689" i="11" s="1"/>
  <c r="K497" i="11"/>
  <c r="J566" i="11"/>
  <c r="K566" i="11" s="1"/>
  <c r="J697" i="11"/>
  <c r="K697" i="11" s="1"/>
  <c r="K245" i="11"/>
  <c r="J473" i="11"/>
  <c r="K473" i="11" s="1"/>
  <c r="K638" i="11"/>
  <c r="J698" i="11"/>
  <c r="K698" i="11" s="1"/>
  <c r="K173" i="11"/>
  <c r="K246" i="11"/>
  <c r="J474" i="11"/>
  <c r="K474" i="11" s="1"/>
  <c r="K247" i="11"/>
  <c r="K197" i="11"/>
  <c r="K258" i="11"/>
  <c r="K520" i="11"/>
  <c r="K510" i="11"/>
  <c r="K678" i="11"/>
  <c r="J34" i="11"/>
  <c r="K34" i="11" s="1"/>
  <c r="K535" i="11"/>
  <c r="K132" i="11"/>
  <c r="K156" i="11"/>
  <c r="K180" i="11"/>
  <c r="J204" i="11"/>
  <c r="K204" i="11" s="1"/>
  <c r="J384" i="11"/>
  <c r="K384" i="11" s="1"/>
  <c r="J444" i="11"/>
  <c r="K444" i="11" s="1"/>
  <c r="K74" i="11"/>
  <c r="K110" i="11"/>
  <c r="K157" i="11"/>
  <c r="J226" i="11"/>
  <c r="K226" i="11" s="1"/>
  <c r="K418" i="11"/>
  <c r="J454" i="11"/>
  <c r="K454" i="11" s="1"/>
  <c r="K501" i="11"/>
  <c r="J442" i="11"/>
  <c r="K442" i="11" s="1"/>
  <c r="K606" i="11"/>
  <c r="J571" i="11"/>
  <c r="K571" i="11" s="1"/>
  <c r="K679" i="11"/>
  <c r="J715" i="11"/>
  <c r="K715" i="11" s="1"/>
  <c r="K154" i="11"/>
  <c r="J36" i="11"/>
  <c r="K36" i="11" s="1"/>
  <c r="K433" i="11"/>
  <c r="J13" i="11"/>
  <c r="K13" i="11" s="1"/>
  <c r="K47" i="11"/>
  <c r="K158" i="11"/>
  <c r="J228" i="11"/>
  <c r="K228" i="11" s="1"/>
  <c r="K420" i="11"/>
  <c r="J456" i="11"/>
  <c r="K456" i="11" s="1"/>
  <c r="J690" i="11"/>
  <c r="K690" i="11" s="1"/>
  <c r="K498" i="11"/>
  <c r="J691" i="11"/>
  <c r="K691" i="11" s="1"/>
  <c r="J586" i="11"/>
  <c r="K586" i="11" s="1"/>
  <c r="K670" i="11"/>
  <c r="K48" i="11"/>
  <c r="K421" i="11"/>
  <c r="J457" i="11"/>
  <c r="K457" i="11" s="1"/>
  <c r="J692" i="11"/>
  <c r="K692" i="11" s="1"/>
  <c r="D7680" i="11"/>
  <c r="C7680" i="11"/>
  <c r="C7582" i="11"/>
  <c r="C7447" i="11"/>
  <c r="D7447" i="11"/>
  <c r="C7204" i="11"/>
  <c r="J19" i="11"/>
  <c r="K19" i="11" s="1"/>
  <c r="K44" i="11"/>
  <c r="K92" i="11"/>
  <c r="K164" i="11"/>
  <c r="K200" i="11"/>
  <c r="K272" i="11"/>
  <c r="J296" i="11"/>
  <c r="K296" i="11" s="1"/>
  <c r="J320" i="11"/>
  <c r="K320" i="11" s="1"/>
  <c r="J392" i="11"/>
  <c r="K392" i="11" s="1"/>
  <c r="K428" i="11"/>
  <c r="K440" i="11"/>
  <c r="J452" i="11"/>
  <c r="K452" i="11" s="1"/>
  <c r="J464" i="11"/>
  <c r="K464" i="11" s="1"/>
  <c r="K544" i="11"/>
  <c r="J592" i="11"/>
  <c r="K592" i="11" s="1"/>
  <c r="K616" i="11"/>
  <c r="K628" i="11"/>
  <c r="J700" i="11"/>
  <c r="K700" i="11" s="1"/>
  <c r="J712" i="11"/>
  <c r="K712" i="11" s="1"/>
  <c r="K260" i="11"/>
  <c r="K344" i="11"/>
  <c r="K604" i="11"/>
  <c r="K117" i="11"/>
  <c r="K189" i="11"/>
  <c r="K201" i="11"/>
  <c r="J213" i="11"/>
  <c r="K213" i="11" s="1"/>
  <c r="K273" i="11"/>
  <c r="J593" i="11"/>
  <c r="K593" i="11" s="1"/>
  <c r="K629" i="11"/>
  <c r="K665" i="11"/>
  <c r="J701" i="11"/>
  <c r="K701" i="11" s="1"/>
  <c r="J21" i="11"/>
  <c r="K21" i="11" s="1"/>
  <c r="K190" i="11"/>
  <c r="K358" i="11"/>
  <c r="J394" i="11"/>
  <c r="K394" i="11" s="1"/>
  <c r="J478" i="11"/>
  <c r="K478" i="11" s="1"/>
  <c r="J570" i="11"/>
  <c r="K570" i="11" s="1"/>
  <c r="J594" i="11"/>
  <c r="K594" i="11" s="1"/>
  <c r="K630" i="11"/>
  <c r="K666" i="11"/>
  <c r="J702" i="11"/>
  <c r="K702" i="11" s="1"/>
  <c r="J22" i="11"/>
  <c r="K22" i="11" s="1"/>
  <c r="K83" i="11"/>
  <c r="K179" i="11"/>
  <c r="J215" i="11"/>
  <c r="K215" i="11" s="1"/>
  <c r="K251" i="11"/>
  <c r="J371" i="11"/>
  <c r="K371" i="11" s="1"/>
  <c r="J467" i="11"/>
  <c r="K467" i="11" s="1"/>
  <c r="K81" i="11"/>
  <c r="J238" i="11"/>
  <c r="K238" i="11" s="1"/>
  <c r="J297" i="11"/>
  <c r="K297" i="11" s="1"/>
  <c r="K84" i="11"/>
  <c r="J216" i="11"/>
  <c r="K216" i="11" s="1"/>
  <c r="K252" i="11"/>
  <c r="J288" i="11"/>
  <c r="K288" i="11" s="1"/>
  <c r="K324" i="11"/>
  <c r="K336" i="11"/>
  <c r="K348" i="11"/>
  <c r="K360" i="11"/>
  <c r="J372" i="11"/>
  <c r="K372" i="11" s="1"/>
  <c r="K408" i="11"/>
  <c r="K488" i="11"/>
  <c r="K512" i="11"/>
  <c r="K524" i="11"/>
  <c r="K560" i="11"/>
  <c r="J584" i="11"/>
  <c r="K584" i="11" s="1"/>
  <c r="J596" i="11"/>
  <c r="K596" i="11" s="1"/>
  <c r="K632" i="11"/>
  <c r="K668" i="11"/>
  <c r="K85" i="11"/>
  <c r="K133" i="11"/>
  <c r="K145" i="11"/>
  <c r="K181" i="11"/>
  <c r="J289" i="11"/>
  <c r="K289" i="11" s="1"/>
  <c r="J597" i="11"/>
  <c r="K597" i="11" s="1"/>
  <c r="K609" i="11"/>
  <c r="K621" i="11"/>
  <c r="K633" i="11"/>
  <c r="K645" i="11"/>
  <c r="K669" i="11"/>
  <c r="J705" i="11"/>
  <c r="K705" i="11" s="1"/>
  <c r="K193" i="11"/>
  <c r="J241" i="11"/>
  <c r="K241" i="11" s="1"/>
  <c r="K274" i="11"/>
  <c r="J300" i="11"/>
  <c r="K300" i="11" s="1"/>
  <c r="J381" i="11"/>
  <c r="K381" i="11" s="1"/>
  <c r="K404" i="11"/>
  <c r="J469" i="11"/>
  <c r="K469" i="11" s="1"/>
  <c r="K641" i="11"/>
  <c r="J37" i="11"/>
  <c r="K37" i="11" s="1"/>
  <c r="K86" i="11"/>
  <c r="K146" i="11"/>
  <c r="J230" i="11"/>
  <c r="K230" i="11" s="1"/>
  <c r="K266" i="11"/>
  <c r="K338" i="11"/>
  <c r="J362" i="11"/>
  <c r="K362" i="11" s="1"/>
  <c r="J446" i="11"/>
  <c r="K446" i="11" s="1"/>
  <c r="K490" i="11"/>
  <c r="K622" i="11"/>
  <c r="K194" i="11"/>
  <c r="J301" i="11"/>
  <c r="K301" i="11" s="1"/>
  <c r="J382" i="11"/>
  <c r="K382" i="11" s="1"/>
  <c r="K405" i="11"/>
  <c r="J470" i="11"/>
  <c r="K470" i="11" s="1"/>
  <c r="K513" i="11"/>
  <c r="K538" i="11"/>
  <c r="K617" i="11"/>
  <c r="K642" i="11"/>
  <c r="K676" i="11"/>
  <c r="J41" i="11"/>
  <c r="K41" i="11" s="1"/>
  <c r="K93" i="11"/>
  <c r="K142" i="11"/>
  <c r="K170" i="11"/>
  <c r="K277" i="11"/>
  <c r="J310" i="11"/>
  <c r="K310" i="11" s="1"/>
  <c r="K484" i="11"/>
  <c r="K514" i="11"/>
  <c r="K618" i="11"/>
  <c r="K644" i="11"/>
  <c r="K677" i="11"/>
  <c r="J706" i="11"/>
  <c r="K706" i="11" s="1"/>
  <c r="J321" i="11"/>
  <c r="K321" i="11" s="1"/>
  <c r="K333" i="11"/>
  <c r="K357" i="11"/>
  <c r="J393" i="11"/>
  <c r="K393" i="11" s="1"/>
  <c r="J453" i="11"/>
  <c r="K453" i="11" s="1"/>
  <c r="K261" i="11"/>
  <c r="K532" i="11"/>
  <c r="K70" i="11"/>
  <c r="K82" i="11"/>
  <c r="K250" i="11"/>
  <c r="K334" i="11"/>
  <c r="K430" i="11"/>
  <c r="K546" i="11"/>
  <c r="J582" i="11"/>
  <c r="K582" i="11" s="1"/>
  <c r="K71" i="11"/>
  <c r="K119" i="11"/>
  <c r="K155" i="11"/>
  <c r="K167" i="11"/>
  <c r="J203" i="11"/>
  <c r="K203" i="11" s="1"/>
  <c r="J239" i="11"/>
  <c r="K239" i="11" s="1"/>
  <c r="K275" i="11"/>
  <c r="K407" i="11"/>
  <c r="K419" i="11"/>
  <c r="K431" i="11"/>
  <c r="J455" i="11"/>
  <c r="K455" i="11" s="1"/>
  <c r="J479" i="11"/>
  <c r="K479" i="11" s="1"/>
  <c r="K487" i="11"/>
  <c r="K499" i="11"/>
  <c r="K511" i="11"/>
  <c r="K523" i="11"/>
  <c r="K547" i="11"/>
  <c r="J595" i="11"/>
  <c r="K595" i="11" s="1"/>
  <c r="J703" i="11"/>
  <c r="K703" i="11" s="1"/>
  <c r="J704" i="11"/>
  <c r="K704" i="11" s="1"/>
  <c r="J33" i="11"/>
  <c r="K33" i="11" s="1"/>
  <c r="K188" i="11"/>
  <c r="K536" i="11"/>
  <c r="K558" i="11"/>
  <c r="K640" i="11"/>
  <c r="K49" i="11"/>
  <c r="J217" i="11"/>
  <c r="K217" i="11" s="1"/>
  <c r="J229" i="11"/>
  <c r="K229" i="11" s="1"/>
  <c r="K253" i="11"/>
  <c r="K409" i="11"/>
  <c r="J481" i="11"/>
  <c r="K481" i="11" s="1"/>
  <c r="K489" i="11"/>
  <c r="K561" i="11"/>
  <c r="K681" i="11"/>
  <c r="J717" i="11"/>
  <c r="K717" i="11" s="1"/>
  <c r="K98" i="11"/>
  <c r="K182" i="11"/>
  <c r="J302" i="11"/>
  <c r="K302" i="11" s="1"/>
  <c r="K326" i="11"/>
  <c r="K526" i="11"/>
  <c r="K610" i="11"/>
  <c r="K646" i="11"/>
  <c r="K802" i="11"/>
  <c r="K45" i="11"/>
  <c r="K94" i="11"/>
  <c r="K120" i="11"/>
  <c r="K143" i="11"/>
  <c r="J224" i="11"/>
  <c r="K224" i="11" s="1"/>
  <c r="K278" i="11"/>
  <c r="J312" i="11"/>
  <c r="K312" i="11" s="1"/>
  <c r="J385" i="11"/>
  <c r="K385" i="11" s="1"/>
  <c r="K416" i="11"/>
  <c r="K441" i="11"/>
  <c r="K485" i="11"/>
  <c r="K620" i="11"/>
  <c r="J7" i="11"/>
  <c r="K7" i="11" s="1"/>
  <c r="J31" i="11"/>
  <c r="K31" i="11" s="1"/>
  <c r="K56" i="11"/>
  <c r="K68" i="11"/>
  <c r="K80" i="11"/>
  <c r="K104" i="11"/>
  <c r="K116" i="11"/>
  <c r="K128" i="11"/>
  <c r="K152" i="11"/>
  <c r="K356" i="11"/>
  <c r="K508" i="11"/>
  <c r="K556" i="11"/>
  <c r="J568" i="11"/>
  <c r="K568" i="11" s="1"/>
  <c r="K664" i="11"/>
  <c r="J688" i="11"/>
  <c r="K688" i="11" s="1"/>
  <c r="J8" i="11"/>
  <c r="K8" i="11" s="1"/>
  <c r="J20" i="11"/>
  <c r="K20" i="11" s="1"/>
  <c r="K69" i="11"/>
  <c r="K249" i="11"/>
  <c r="K429" i="11"/>
  <c r="J465" i="11"/>
  <c r="K465" i="11" s="1"/>
  <c r="K545" i="11"/>
  <c r="K557" i="11"/>
  <c r="J569" i="11"/>
  <c r="K569" i="11" s="1"/>
  <c r="J713" i="11"/>
  <c r="K713" i="11" s="1"/>
  <c r="K345" i="11"/>
  <c r="J368" i="11"/>
  <c r="K368" i="11" s="1"/>
  <c r="K118" i="11"/>
  <c r="K130" i="11"/>
  <c r="J202" i="11"/>
  <c r="K202" i="11" s="1"/>
  <c r="J214" i="11"/>
  <c r="K214" i="11" s="1"/>
  <c r="J286" i="11"/>
  <c r="K286" i="11" s="1"/>
  <c r="K322" i="11"/>
  <c r="J466" i="11"/>
  <c r="K466" i="11" s="1"/>
  <c r="K129" i="11"/>
  <c r="K262" i="11"/>
  <c r="K533" i="11"/>
  <c r="K191" i="11"/>
  <c r="J227" i="11"/>
  <c r="K227" i="11" s="1"/>
  <c r="K263" i="11"/>
  <c r="J287" i="11"/>
  <c r="K287" i="11" s="1"/>
  <c r="J299" i="11"/>
  <c r="K299" i="11" s="1"/>
  <c r="J311" i="11"/>
  <c r="K311" i="11" s="1"/>
  <c r="K323" i="11"/>
  <c r="K335" i="11"/>
  <c r="K359" i="11"/>
  <c r="J395" i="11"/>
  <c r="K395" i="11" s="1"/>
  <c r="K559" i="11"/>
  <c r="J583" i="11"/>
  <c r="K583" i="11" s="1"/>
  <c r="K607" i="11"/>
  <c r="K619" i="11"/>
  <c r="K631" i="11"/>
  <c r="K643" i="11"/>
  <c r="K655" i="11"/>
  <c r="K667" i="11"/>
  <c r="J23" i="11"/>
  <c r="K23" i="11" s="1"/>
  <c r="K168" i="11"/>
  <c r="K192" i="11"/>
  <c r="J480" i="11"/>
  <c r="K480" i="11" s="1"/>
  <c r="K608" i="11"/>
  <c r="J240" i="11"/>
  <c r="K240" i="11" s="1"/>
  <c r="J298" i="11"/>
  <c r="K298" i="11" s="1"/>
  <c r="J380" i="11"/>
  <c r="K380" i="11" s="1"/>
  <c r="J468" i="11"/>
  <c r="K468" i="11" s="1"/>
  <c r="K97" i="11"/>
  <c r="K169" i="11"/>
  <c r="J205" i="11"/>
  <c r="K205" i="11" s="1"/>
  <c r="K325" i="11"/>
  <c r="K349" i="11"/>
  <c r="K361" i="11"/>
  <c r="J373" i="11"/>
  <c r="K373" i="11" s="1"/>
  <c r="J445" i="11"/>
  <c r="K445" i="11" s="1"/>
  <c r="K525" i="11"/>
  <c r="K537" i="11"/>
  <c r="K50" i="11"/>
  <c r="K134" i="11"/>
  <c r="J218" i="11"/>
  <c r="K218" i="11" s="1"/>
  <c r="K242" i="11"/>
  <c r="K254" i="11"/>
  <c r="J290" i="11"/>
  <c r="K290" i="11" s="1"/>
  <c r="J374" i="11"/>
  <c r="K374" i="11" s="1"/>
  <c r="J386" i="11"/>
  <c r="K386" i="11" s="1"/>
  <c r="K410" i="11"/>
  <c r="J562" i="11"/>
  <c r="K562" i="11" s="1"/>
  <c r="J598" i="11"/>
  <c r="K598" i="11" s="1"/>
  <c r="K634" i="11"/>
  <c r="J682" i="11"/>
  <c r="K682" i="11" s="1"/>
  <c r="J718" i="11"/>
  <c r="K718" i="11" s="1"/>
  <c r="K276" i="11"/>
  <c r="K46" i="11"/>
  <c r="K72" i="11"/>
  <c r="K95" i="11"/>
  <c r="K121" i="11"/>
  <c r="K144" i="11"/>
  <c r="J225" i="11"/>
  <c r="K225" i="11" s="1"/>
  <c r="K248" i="11"/>
  <c r="J313" i="11"/>
  <c r="K313" i="11" s="1"/>
  <c r="K332" i="11"/>
  <c r="K486" i="11"/>
  <c r="J573" i="11"/>
  <c r="K573" i="11" s="1"/>
  <c r="K654" i="11"/>
  <c r="J459" i="11"/>
  <c r="K459" i="11" s="1"/>
  <c r="K492" i="11"/>
  <c r="J2" i="11"/>
  <c r="K2" i="11" s="1"/>
  <c r="K267" i="11"/>
  <c r="J303" i="11"/>
  <c r="K303" i="11" s="1"/>
  <c r="K339" i="11"/>
  <c r="J3" i="11"/>
  <c r="K3" i="11" s="1"/>
  <c r="K51" i="11"/>
  <c r="K99" i="11"/>
  <c r="K147" i="11"/>
  <c r="K183" i="11"/>
  <c r="K199" i="11"/>
  <c r="J219" i="11"/>
  <c r="K219" i="11" s="1"/>
  <c r="J304" i="11"/>
  <c r="K304" i="11" s="1"/>
  <c r="J376" i="11"/>
  <c r="K376" i="11" s="1"/>
  <c r="K493" i="11"/>
  <c r="J578" i="11"/>
  <c r="K578" i="11" s="1"/>
  <c r="K650" i="11"/>
  <c r="J683" i="11"/>
  <c r="K683" i="11" s="1"/>
  <c r="J719" i="11"/>
  <c r="K719" i="11" s="1"/>
  <c r="K423" i="11"/>
  <c r="K424" i="11"/>
  <c r="J460" i="11"/>
  <c r="K460" i="11" s="1"/>
  <c r="K148" i="11"/>
  <c r="K184" i="11"/>
  <c r="J305" i="11"/>
  <c r="K305" i="11" s="1"/>
  <c r="J377" i="11"/>
  <c r="K377" i="11" s="1"/>
  <c r="K494" i="11"/>
  <c r="K527" i="11"/>
  <c r="J563" i="11"/>
  <c r="K563" i="11" s="1"/>
  <c r="J599" i="11"/>
  <c r="K599" i="11" s="1"/>
  <c r="J684" i="11"/>
  <c r="K684" i="11" s="1"/>
  <c r="J720" i="11"/>
  <c r="K720" i="11" s="1"/>
  <c r="J231" i="11"/>
  <c r="K231" i="11" s="1"/>
  <c r="K243" i="11"/>
  <c r="K255" i="11"/>
  <c r="J375" i="11"/>
  <c r="K375" i="11" s="1"/>
  <c r="J387" i="11"/>
  <c r="K387" i="11" s="1"/>
  <c r="J399" i="11"/>
  <c r="K399" i="11" s="1"/>
  <c r="K491" i="11"/>
  <c r="K503" i="11"/>
  <c r="K623" i="11"/>
  <c r="K635" i="11"/>
  <c r="K647" i="11"/>
  <c r="K763" i="11"/>
  <c r="K648" i="11"/>
  <c r="K803" i="11"/>
  <c r="K281" i="11"/>
  <c r="K413" i="11"/>
  <c r="K425" i="11"/>
  <c r="K517" i="11"/>
  <c r="K529" i="11"/>
  <c r="K649" i="11"/>
  <c r="K673" i="11"/>
  <c r="K66" i="11"/>
  <c r="K90" i="11"/>
  <c r="K126" i="11"/>
  <c r="K138" i="11"/>
  <c r="K150" i="11"/>
  <c r="J282" i="11"/>
  <c r="K282" i="11" s="1"/>
  <c r="K414" i="11"/>
  <c r="K426" i="11"/>
  <c r="K518" i="11"/>
  <c r="K530" i="11"/>
  <c r="K542" i="11"/>
  <c r="K674" i="11"/>
  <c r="J686" i="11"/>
  <c r="K686" i="11" s="1"/>
  <c r="J18" i="11"/>
  <c r="K18" i="11" s="1"/>
  <c r="J30" i="11"/>
  <c r="K30" i="11" s="1"/>
  <c r="K43" i="11"/>
  <c r="K67" i="11"/>
  <c r="K103" i="11"/>
  <c r="K127" i="11"/>
  <c r="K163" i="11"/>
  <c r="J295" i="11"/>
  <c r="K295" i="11" s="1"/>
  <c r="K427" i="11"/>
  <c r="J451" i="11"/>
  <c r="K451" i="11" s="1"/>
  <c r="K543" i="11"/>
  <c r="K675" i="11"/>
  <c r="J687" i="11"/>
  <c r="K687" i="11" s="1"/>
  <c r="J699" i="11"/>
  <c r="K699" i="11" s="1"/>
  <c r="J38" i="11"/>
  <c r="K38" i="11" s="1"/>
  <c r="K149" i="11"/>
  <c r="K185" i="11"/>
  <c r="J221" i="11"/>
  <c r="K221" i="11" s="1"/>
  <c r="J378" i="11"/>
  <c r="K378" i="11" s="1"/>
  <c r="K411" i="11"/>
  <c r="J447" i="11"/>
  <c r="K447" i="11" s="1"/>
  <c r="K528" i="11"/>
  <c r="J564" i="11"/>
  <c r="K564" i="11" s="1"/>
  <c r="J685" i="11"/>
  <c r="K685" i="11" s="1"/>
  <c r="J721" i="11"/>
  <c r="K721" i="11" s="1"/>
  <c r="AD21" i="3"/>
  <c r="DJ2" i="3"/>
  <c r="CR61" i="3"/>
  <c r="BL35" i="3"/>
  <c r="Z26" i="3"/>
  <c r="CN68" i="3"/>
  <c r="DA23" i="3"/>
  <c r="I7608" i="11" l="1"/>
  <c r="I7639" i="11"/>
  <c r="I7609" i="11"/>
  <c r="I7198" i="11"/>
  <c r="I7637" i="11"/>
  <c r="I7195" i="11"/>
  <c r="I7607" i="11"/>
  <c r="I7655" i="11"/>
  <c r="J7518" i="11"/>
  <c r="K7518" i="11" s="1"/>
  <c r="C7648" i="11"/>
  <c r="K7240" i="11"/>
  <c r="D7648" i="11"/>
  <c r="L7648" i="11"/>
  <c r="M7648" i="11" s="1"/>
  <c r="C7240" i="11"/>
  <c r="N7240" i="11"/>
  <c r="N7387" i="11"/>
  <c r="D7240" i="11"/>
  <c r="L7387" i="11"/>
  <c r="M7387" i="11" s="1"/>
  <c r="J7387" i="11"/>
  <c r="K7387" i="11" s="1"/>
  <c r="D7518" i="11"/>
  <c r="N7292" i="11"/>
  <c r="L7292" i="11"/>
  <c r="M7292" i="11" s="1"/>
  <c r="K7292" i="11"/>
  <c r="C7292" i="11"/>
  <c r="L7331" i="11"/>
  <c r="M7331" i="11" s="1"/>
  <c r="K7293" i="11"/>
  <c r="D7292" i="11"/>
  <c r="K7331" i="11"/>
  <c r="J7582" i="11"/>
  <c r="K7582" i="11" s="1"/>
  <c r="N7583" i="11"/>
  <c r="C7331" i="11"/>
  <c r="D7582" i="11"/>
  <c r="D7331" i="11"/>
  <c r="N7648" i="11"/>
  <c r="J7447" i="11"/>
  <c r="K7447" i="11" s="1"/>
  <c r="D7448" i="11"/>
  <c r="N7447" i="11"/>
  <c r="N7518" i="11"/>
  <c r="N7331" i="11"/>
  <c r="L7447" i="11"/>
  <c r="M7447" i="11" s="1"/>
  <c r="N7582" i="11"/>
  <c r="D7504" i="11"/>
  <c r="C7388" i="11"/>
  <c r="N7241" i="11"/>
  <c r="N7417" i="11"/>
  <c r="N804" i="11"/>
  <c r="L804" i="11"/>
  <c r="M804" i="11" s="1"/>
  <c r="N724" i="11"/>
  <c r="L724" i="11"/>
  <c r="M724" i="11" s="1"/>
  <c r="N764" i="11"/>
  <c r="L764" i="11"/>
  <c r="M764" i="11" s="1"/>
  <c r="C7504" i="11"/>
  <c r="J7504" i="11"/>
  <c r="K7504" i="11" s="1"/>
  <c r="L7196" i="11"/>
  <c r="M7196" i="11" s="1"/>
  <c r="N7196" i="11"/>
  <c r="L7504" i="11"/>
  <c r="M7504" i="11" s="1"/>
  <c r="N7504" i="11"/>
  <c r="L7481" i="11"/>
  <c r="M7481" i="11" s="1"/>
  <c r="N7481" i="11"/>
  <c r="L7388" i="11"/>
  <c r="M7388" i="11" s="1"/>
  <c r="N7388" i="11"/>
  <c r="L7596" i="11"/>
  <c r="M7596" i="11" s="1"/>
  <c r="N7596" i="11"/>
  <c r="L7555" i="11"/>
  <c r="M7555" i="11" s="1"/>
  <c r="N7555" i="11"/>
  <c r="L7205" i="11"/>
  <c r="M7205" i="11" s="1"/>
  <c r="N7205" i="11"/>
  <c r="D7681" i="11"/>
  <c r="N7681" i="11"/>
  <c r="L7608" i="11"/>
  <c r="M7608" i="11" s="1"/>
  <c r="N7608" i="11"/>
  <c r="C7681" i="11"/>
  <c r="L7162" i="11"/>
  <c r="M7162" i="11" s="1"/>
  <c r="K7241" i="11"/>
  <c r="L7241" i="11"/>
  <c r="M7241" i="11" s="1"/>
  <c r="J7681" i="11"/>
  <c r="K7681" i="11" s="1"/>
  <c r="L7681" i="11"/>
  <c r="M7681" i="11" s="1"/>
  <c r="J7417" i="11"/>
  <c r="K7417" i="11" s="1"/>
  <c r="L7417" i="11"/>
  <c r="M7417" i="11" s="1"/>
  <c r="D7196" i="11"/>
  <c r="K7196" i="11"/>
  <c r="D7162" i="11"/>
  <c r="K7162" i="11"/>
  <c r="C7481" i="11"/>
  <c r="J7481" i="11"/>
  <c r="K7481" i="11" s="1"/>
  <c r="D7388" i="11"/>
  <c r="J7388" i="11"/>
  <c r="K7388" i="11" s="1"/>
  <c r="J7596" i="11"/>
  <c r="K7596" i="11" s="1"/>
  <c r="K7205" i="11"/>
  <c r="K7555" i="11"/>
  <c r="C7608" i="11"/>
  <c r="K7608" i="11"/>
  <c r="D7205" i="11"/>
  <c r="C7196" i="11"/>
  <c r="C7162" i="11"/>
  <c r="D7608" i="11"/>
  <c r="D7555" i="11"/>
  <c r="C7555" i="11"/>
  <c r="D7481" i="11"/>
  <c r="C7417" i="11"/>
  <c r="D7417" i="11"/>
  <c r="D7596" i="11"/>
  <c r="C7596" i="11"/>
  <c r="C7205" i="11"/>
  <c r="D7583" i="11"/>
  <c r="C7649" i="11"/>
  <c r="D7241" i="11"/>
  <c r="C7241" i="11"/>
  <c r="K764" i="11"/>
  <c r="K804" i="11"/>
  <c r="J724" i="11"/>
  <c r="K724" i="11" s="1"/>
  <c r="N7649" i="11" l="1"/>
  <c r="D7649" i="11"/>
  <c r="K7649" i="11"/>
  <c r="L7649" i="11"/>
  <c r="M7649" i="11" s="1"/>
  <c r="C7293" i="11"/>
  <c r="N7293" i="11"/>
  <c r="L7293" i="11"/>
  <c r="M7293" i="11" s="1"/>
  <c r="D7293" i="11"/>
  <c r="C7332" i="11"/>
  <c r="L7583" i="11"/>
  <c r="M7583" i="11" s="1"/>
  <c r="J7583" i="11"/>
  <c r="K7583" i="11" s="1"/>
  <c r="C7583" i="11"/>
  <c r="N7448" i="11"/>
  <c r="L7448" i="11"/>
  <c r="M7448" i="11" s="1"/>
  <c r="C7448" i="11"/>
  <c r="N7332" i="11"/>
  <c r="J7448" i="11"/>
  <c r="K7448" i="11" s="1"/>
  <c r="L7332" i="11"/>
  <c r="M7332" i="11" s="1"/>
  <c r="K7332" i="11"/>
  <c r="D7332" i="11"/>
  <c r="N7556" i="11"/>
  <c r="N7206" i="11"/>
  <c r="J7505" i="11"/>
  <c r="K7505" i="11" s="1"/>
  <c r="N7242" i="11"/>
  <c r="N805" i="11"/>
  <c r="L805" i="11"/>
  <c r="M805" i="11" s="1"/>
  <c r="N725" i="11"/>
  <c r="L725" i="11"/>
  <c r="M725" i="11" s="1"/>
  <c r="L7505" i="11"/>
  <c r="M7505" i="11" s="1"/>
  <c r="N765" i="11"/>
  <c r="L765" i="11"/>
  <c r="M765" i="11" s="1"/>
  <c r="N7505" i="11"/>
  <c r="C7505" i="11"/>
  <c r="D7505" i="11"/>
  <c r="L7609" i="11"/>
  <c r="M7609" i="11" s="1"/>
  <c r="N7609" i="11"/>
  <c r="L7597" i="11"/>
  <c r="M7597" i="11" s="1"/>
  <c r="N7597" i="11"/>
  <c r="L7333" i="11"/>
  <c r="M7333" i="11" s="1"/>
  <c r="N7333" i="11"/>
  <c r="L7163" i="11"/>
  <c r="M7163" i="11" s="1"/>
  <c r="N7163" i="11"/>
  <c r="L7482" i="11"/>
  <c r="M7482" i="11" s="1"/>
  <c r="N7482" i="11"/>
  <c r="L7197" i="11"/>
  <c r="M7197" i="11" s="1"/>
  <c r="N7197" i="11"/>
  <c r="K7242" i="11"/>
  <c r="L7242" i="11"/>
  <c r="M7242" i="11" s="1"/>
  <c r="C7556" i="11"/>
  <c r="L7556" i="11"/>
  <c r="M7556" i="11" s="1"/>
  <c r="K7206" i="11"/>
  <c r="L7206" i="11"/>
  <c r="M7206" i="11" s="1"/>
  <c r="C7206" i="11"/>
  <c r="D7597" i="11"/>
  <c r="D7206" i="11"/>
  <c r="D7482" i="11"/>
  <c r="J7482" i="11"/>
  <c r="K7482" i="11" s="1"/>
  <c r="C7333" i="11"/>
  <c r="D7163" i="11"/>
  <c r="K7163" i="11"/>
  <c r="C7163" i="11"/>
  <c r="D7609" i="11"/>
  <c r="K7609" i="11"/>
  <c r="K7197" i="11"/>
  <c r="C7597" i="11"/>
  <c r="J7597" i="11"/>
  <c r="K7597" i="11" s="1"/>
  <c r="D7556" i="11"/>
  <c r="K7556" i="11"/>
  <c r="D7197" i="11"/>
  <c r="C7197" i="11"/>
  <c r="C7482" i="11"/>
  <c r="C7609" i="11"/>
  <c r="D7333" i="11"/>
  <c r="J725" i="11"/>
  <c r="K725" i="11" s="1"/>
  <c r="D7242" i="11"/>
  <c r="C7242" i="11"/>
  <c r="K805" i="11"/>
  <c r="K765" i="11"/>
  <c r="B62" i="2"/>
  <c r="B60" i="2"/>
  <c r="B58" i="2"/>
  <c r="B56" i="2"/>
  <c r="B54" i="2"/>
  <c r="B52" i="2"/>
  <c r="B50" i="2"/>
  <c r="B48" i="2"/>
  <c r="B46" i="2"/>
  <c r="B44" i="2"/>
  <c r="B42" i="2"/>
  <c r="B40" i="2"/>
  <c r="B38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10" i="2"/>
  <c r="B8" i="2"/>
  <c r="B6" i="2"/>
  <c r="B2" i="2"/>
  <c r="B219" i="3"/>
  <c r="K7333" i="11" l="1"/>
  <c r="D7598" i="11"/>
  <c r="D7198" i="11"/>
  <c r="C7598" i="11"/>
  <c r="C7557" i="11"/>
  <c r="N7122" i="11"/>
  <c r="L7122" i="11"/>
  <c r="M7122" i="11" s="1"/>
  <c r="N806" i="11"/>
  <c r="L806" i="11"/>
  <c r="M806" i="11" s="1"/>
  <c r="N726" i="11"/>
  <c r="L726" i="11"/>
  <c r="M726" i="11" s="1"/>
  <c r="K7557" i="11"/>
  <c r="C7164" i="11"/>
  <c r="N7164" i="11"/>
  <c r="L7557" i="11"/>
  <c r="M7557" i="11" s="1"/>
  <c r="N7557" i="11"/>
  <c r="L7483" i="11"/>
  <c r="M7483" i="11" s="1"/>
  <c r="N7483" i="11"/>
  <c r="L7598" i="11"/>
  <c r="M7598" i="11" s="1"/>
  <c r="N7598" i="11"/>
  <c r="N7198" i="11"/>
  <c r="C7198" i="11"/>
  <c r="D7557" i="11"/>
  <c r="J7598" i="11"/>
  <c r="K7598" i="11" s="1"/>
  <c r="K7164" i="11"/>
  <c r="L7164" i="11"/>
  <c r="M7164" i="11" s="1"/>
  <c r="K7198" i="11"/>
  <c r="L7198" i="11"/>
  <c r="M7198" i="11" s="1"/>
  <c r="D7164" i="11"/>
  <c r="C7483" i="11"/>
  <c r="J7483" i="11"/>
  <c r="K7483" i="11" s="1"/>
  <c r="D7483" i="11"/>
  <c r="J726" i="11"/>
  <c r="K726" i="11" s="1"/>
  <c r="K7122" i="11"/>
  <c r="K806" i="11"/>
  <c r="B218" i="3"/>
  <c r="N7199" i="11" l="1"/>
  <c r="D7199" i="11"/>
  <c r="K7199" i="11"/>
  <c r="C7199" i="11"/>
  <c r="L7199" i="11"/>
  <c r="M7199" i="11" s="1"/>
  <c r="N7082" i="11"/>
  <c r="L7082" i="11"/>
  <c r="M7082" i="11" s="1"/>
  <c r="N7123" i="11"/>
  <c r="L7123" i="11"/>
  <c r="M7123" i="11" s="1"/>
  <c r="N807" i="11"/>
  <c r="L807" i="11"/>
  <c r="M807" i="11" s="1"/>
  <c r="N727" i="11"/>
  <c r="L727" i="11"/>
  <c r="M727" i="11" s="1"/>
  <c r="N7165" i="11"/>
  <c r="C7165" i="11"/>
  <c r="D7165" i="11"/>
  <c r="K7165" i="11"/>
  <c r="L7165" i="11"/>
  <c r="M7165" i="11" s="1"/>
  <c r="J727" i="11"/>
  <c r="K727" i="11" s="1"/>
  <c r="K807" i="11"/>
  <c r="K7082" i="11"/>
  <c r="K7123" i="11"/>
  <c r="B217" i="3"/>
  <c r="L7200" i="11" l="1"/>
  <c r="M7200" i="11" s="1"/>
  <c r="K7166" i="11"/>
  <c r="K7200" i="11"/>
  <c r="N7166" i="11"/>
  <c r="N7200" i="11"/>
  <c r="L7166" i="11"/>
  <c r="M7166" i="11" s="1"/>
  <c r="N7042" i="11"/>
  <c r="L7042" i="11"/>
  <c r="M7042" i="11" s="1"/>
  <c r="N728" i="11"/>
  <c r="L728" i="11"/>
  <c r="M728" i="11" s="1"/>
  <c r="N7083" i="11"/>
  <c r="L7083" i="11"/>
  <c r="M7083" i="11" s="1"/>
  <c r="N808" i="11"/>
  <c r="L808" i="11"/>
  <c r="M808" i="11" s="1"/>
  <c r="N7124" i="11"/>
  <c r="L7124" i="11"/>
  <c r="M7124" i="11" s="1"/>
  <c r="C7200" i="11"/>
  <c r="D7200" i="11"/>
  <c r="D7166" i="11"/>
  <c r="C7166" i="11"/>
  <c r="J728" i="11"/>
  <c r="K728" i="11" s="1"/>
  <c r="K7042" i="11"/>
  <c r="K808" i="11"/>
  <c r="K7083" i="11"/>
  <c r="K7124" i="11"/>
  <c r="B216" i="3"/>
  <c r="D7167" i="11" l="1"/>
  <c r="K7201" i="11"/>
  <c r="L7201" i="11"/>
  <c r="M7201" i="11" s="1"/>
  <c r="N7167" i="11"/>
  <c r="K7167" i="11"/>
  <c r="N7201" i="11"/>
  <c r="L7167" i="11"/>
  <c r="M7167" i="11" s="1"/>
  <c r="C7167" i="11"/>
  <c r="L7002" i="11"/>
  <c r="M7002" i="11" s="1"/>
  <c r="N7002" i="11"/>
  <c r="N766" i="11"/>
  <c r="L766" i="11"/>
  <c r="M766" i="11" s="1"/>
  <c r="N729" i="11"/>
  <c r="L729" i="11"/>
  <c r="M729" i="11" s="1"/>
  <c r="N7043" i="11"/>
  <c r="L7043" i="11"/>
  <c r="M7043" i="11" s="1"/>
  <c r="N7125" i="11"/>
  <c r="L7125" i="11"/>
  <c r="M7125" i="11" s="1"/>
  <c r="N7084" i="11"/>
  <c r="L7084" i="11"/>
  <c r="M7084" i="11" s="1"/>
  <c r="N809" i="11"/>
  <c r="L809" i="11"/>
  <c r="M809" i="11" s="1"/>
  <c r="C7201" i="11"/>
  <c r="D7201" i="11"/>
  <c r="J729" i="11"/>
  <c r="K729" i="11" s="1"/>
  <c r="K766" i="11"/>
  <c r="K7084" i="11"/>
  <c r="J7002" i="11"/>
  <c r="K7002" i="11" s="1"/>
  <c r="K7125" i="11"/>
  <c r="K809" i="11"/>
  <c r="K7043" i="11"/>
  <c r="B215" i="3"/>
  <c r="D7168" i="11" l="1"/>
  <c r="N7202" i="11"/>
  <c r="N7168" i="11"/>
  <c r="L7168" i="11"/>
  <c r="M7168" i="11" s="1"/>
  <c r="C7168" i="11"/>
  <c r="K7168" i="11"/>
  <c r="L7202" i="11"/>
  <c r="M7202" i="11" s="1"/>
  <c r="K7202" i="11"/>
  <c r="N6962" i="11"/>
  <c r="L6962" i="11"/>
  <c r="M6962" i="11" s="1"/>
  <c r="N7044" i="11"/>
  <c r="L7044" i="11"/>
  <c r="M7044" i="11" s="1"/>
  <c r="N7085" i="11"/>
  <c r="L7085" i="11"/>
  <c r="M7085" i="11" s="1"/>
  <c r="D7202" i="11"/>
  <c r="C7202" i="11"/>
  <c r="N7003" i="11"/>
  <c r="L7003" i="11"/>
  <c r="M7003" i="11" s="1"/>
  <c r="N730" i="11"/>
  <c r="L730" i="11"/>
  <c r="M730" i="11" s="1"/>
  <c r="N767" i="11"/>
  <c r="L767" i="11"/>
  <c r="M767" i="11" s="1"/>
  <c r="J730" i="11"/>
  <c r="K730" i="11" s="1"/>
  <c r="K7203" i="11"/>
  <c r="K767" i="11"/>
  <c r="K6962" i="11"/>
  <c r="K7085" i="11"/>
  <c r="K7044" i="11"/>
  <c r="J7003" i="11"/>
  <c r="K7003" i="11" s="1"/>
  <c r="B214" i="3"/>
  <c r="N7203" i="11" l="1"/>
  <c r="N7169" i="11"/>
  <c r="L7169" i="11"/>
  <c r="M7169" i="11" s="1"/>
  <c r="C7169" i="11"/>
  <c r="D7169" i="11"/>
  <c r="K7169" i="11"/>
  <c r="L7203" i="11"/>
  <c r="M7203" i="11" s="1"/>
  <c r="L6922" i="11"/>
  <c r="M6922" i="11" s="1"/>
  <c r="N6922" i="11"/>
  <c r="N7045" i="11"/>
  <c r="L7045" i="11"/>
  <c r="M7045" i="11" s="1"/>
  <c r="D7203" i="11"/>
  <c r="N6963" i="11"/>
  <c r="L6963" i="11"/>
  <c r="M6963" i="11" s="1"/>
  <c r="C7203" i="11"/>
  <c r="N732" i="11"/>
  <c r="L732" i="11"/>
  <c r="M732" i="11" s="1"/>
  <c r="N731" i="11"/>
  <c r="L731" i="11"/>
  <c r="M731" i="11" s="1"/>
  <c r="N7004" i="11"/>
  <c r="L7004" i="11"/>
  <c r="M7004" i="11" s="1"/>
  <c r="N768" i="11"/>
  <c r="L768" i="11"/>
  <c r="M768" i="11" s="1"/>
  <c r="J731" i="11"/>
  <c r="K731" i="11" s="1"/>
  <c r="J732" i="11"/>
  <c r="K732" i="11" s="1"/>
  <c r="L7170" i="11"/>
  <c r="M7170" i="11" s="1"/>
  <c r="K768" i="11"/>
  <c r="D7170" i="11"/>
  <c r="C7170" i="11"/>
  <c r="K6963" i="11"/>
  <c r="K7045" i="11"/>
  <c r="J7004" i="11"/>
  <c r="K7004" i="11" s="1"/>
  <c r="K6922" i="11"/>
  <c r="B213" i="3"/>
  <c r="N7170" i="11" l="1"/>
  <c r="K7170" i="11"/>
  <c r="J733" i="11"/>
  <c r="K733" i="11" s="1"/>
  <c r="N7171" i="11"/>
  <c r="N6882" i="11"/>
  <c r="L6882" i="11"/>
  <c r="M6882" i="11" s="1"/>
  <c r="N7005" i="11"/>
  <c r="L7005" i="11"/>
  <c r="M7005" i="11" s="1"/>
  <c r="N6964" i="11"/>
  <c r="L6964" i="11"/>
  <c r="M6964" i="11" s="1"/>
  <c r="N6923" i="11"/>
  <c r="L6923" i="11"/>
  <c r="M6923" i="11" s="1"/>
  <c r="N769" i="11"/>
  <c r="L769" i="11"/>
  <c r="M769" i="11" s="1"/>
  <c r="K7171" i="11"/>
  <c r="L7171" i="11"/>
  <c r="M7171" i="11" s="1"/>
  <c r="K769" i="11"/>
  <c r="D7171" i="11"/>
  <c r="C7171" i="11"/>
  <c r="K6923" i="11"/>
  <c r="J6882" i="11"/>
  <c r="K6882" i="11" s="1"/>
  <c r="J7005" i="11"/>
  <c r="K7005" i="11" s="1"/>
  <c r="K6964" i="11"/>
  <c r="B212" i="3"/>
  <c r="L734" i="11" l="1"/>
  <c r="M734" i="11" s="1"/>
  <c r="L733" i="11"/>
  <c r="M733" i="11" s="1"/>
  <c r="N733" i="11"/>
  <c r="N7172" i="11"/>
  <c r="L6842" i="11"/>
  <c r="M6842" i="11" s="1"/>
  <c r="N6842" i="11"/>
  <c r="N770" i="11"/>
  <c r="L770" i="11"/>
  <c r="M770" i="11" s="1"/>
  <c r="K770" i="11"/>
  <c r="N6883" i="11"/>
  <c r="L6883" i="11"/>
  <c r="M6883" i="11" s="1"/>
  <c r="N734" i="11"/>
  <c r="N6924" i="11"/>
  <c r="L6924" i="11"/>
  <c r="M6924" i="11" s="1"/>
  <c r="N6965" i="11"/>
  <c r="L6965" i="11"/>
  <c r="M6965" i="11" s="1"/>
  <c r="K7172" i="11"/>
  <c r="L7172" i="11"/>
  <c r="M7172" i="11" s="1"/>
  <c r="C7172" i="11"/>
  <c r="D7172" i="11"/>
  <c r="J6883" i="11"/>
  <c r="K6883" i="11" s="1"/>
  <c r="K6965" i="11"/>
  <c r="K6842" i="11"/>
  <c r="K6924" i="11"/>
  <c r="B211" i="3"/>
  <c r="J734" i="11" l="1"/>
  <c r="K734" i="11" s="1"/>
  <c r="K771" i="11"/>
  <c r="N7173" i="11"/>
  <c r="N6802" i="11"/>
  <c r="L6802" i="11"/>
  <c r="M6802" i="11" s="1"/>
  <c r="N735" i="11"/>
  <c r="L735" i="11"/>
  <c r="M735" i="11" s="1"/>
  <c r="N6884" i="11"/>
  <c r="L6884" i="11"/>
  <c r="M6884" i="11" s="1"/>
  <c r="N771" i="11"/>
  <c r="L771" i="11"/>
  <c r="M771" i="11" s="1"/>
  <c r="N6925" i="11"/>
  <c r="L6925" i="11"/>
  <c r="M6925" i="11" s="1"/>
  <c r="N6843" i="11"/>
  <c r="L6843" i="11"/>
  <c r="M6843" i="11" s="1"/>
  <c r="J735" i="11"/>
  <c r="K735" i="11" s="1"/>
  <c r="K7173" i="11"/>
  <c r="L7173" i="11"/>
  <c r="M7173" i="11" s="1"/>
  <c r="K772" i="11"/>
  <c r="D7173" i="11"/>
  <c r="C7173" i="11"/>
  <c r="K6802" i="11"/>
  <c r="K6925" i="11"/>
  <c r="K6843" i="11"/>
  <c r="J6884" i="11"/>
  <c r="K6884" i="11" s="1"/>
  <c r="B210" i="3"/>
  <c r="L772" i="11" l="1"/>
  <c r="M772" i="11" s="1"/>
  <c r="N772" i="11"/>
  <c r="N7174" i="11"/>
  <c r="J736" i="11"/>
  <c r="K736" i="11" s="1"/>
  <c r="N773" i="11"/>
  <c r="L773" i="11"/>
  <c r="M773" i="11" s="1"/>
  <c r="N737" i="11"/>
  <c r="L737" i="11"/>
  <c r="M737" i="11" s="1"/>
  <c r="N6844" i="11"/>
  <c r="L6844" i="11"/>
  <c r="M6844" i="11" s="1"/>
  <c r="N6803" i="11"/>
  <c r="L6803" i="11"/>
  <c r="M6803" i="11" s="1"/>
  <c r="N6885" i="11"/>
  <c r="L6885" i="11"/>
  <c r="M6885" i="11" s="1"/>
  <c r="N736" i="11"/>
  <c r="L736" i="11"/>
  <c r="M736" i="11" s="1"/>
  <c r="K7174" i="11"/>
  <c r="L7174" i="11"/>
  <c r="M7174" i="11" s="1"/>
  <c r="K773" i="11"/>
  <c r="C7174" i="11"/>
  <c r="D7174" i="11"/>
  <c r="K6803" i="11"/>
  <c r="J737" i="11"/>
  <c r="K737" i="11" s="1"/>
  <c r="K6844" i="11"/>
  <c r="J6885" i="11"/>
  <c r="K6885" i="11" s="1"/>
  <c r="B209" i="3"/>
  <c r="N7207" i="11" l="1"/>
  <c r="N7175" i="11"/>
  <c r="N774" i="11"/>
  <c r="L774" i="11"/>
  <c r="M774" i="11" s="1"/>
  <c r="N738" i="11"/>
  <c r="L738" i="11"/>
  <c r="M738" i="11" s="1"/>
  <c r="N6804" i="11"/>
  <c r="L6804" i="11"/>
  <c r="M6804" i="11" s="1"/>
  <c r="N6845" i="11"/>
  <c r="L6845" i="11"/>
  <c r="M6845" i="11" s="1"/>
  <c r="K7207" i="11"/>
  <c r="L7207" i="11"/>
  <c r="M7207" i="11" s="1"/>
  <c r="K7175" i="11"/>
  <c r="L7175" i="11"/>
  <c r="M7175" i="11" s="1"/>
  <c r="C7207" i="11"/>
  <c r="D7207" i="11"/>
  <c r="K774" i="11"/>
  <c r="D7175" i="11"/>
  <c r="C7175" i="11"/>
  <c r="J738" i="11"/>
  <c r="K738" i="11" s="1"/>
  <c r="K6804" i="11"/>
  <c r="K6845" i="11"/>
  <c r="B208" i="3"/>
  <c r="N7176" i="11" l="1"/>
  <c r="N7208" i="11"/>
  <c r="N6762" i="11"/>
  <c r="L6762" i="11"/>
  <c r="M6762" i="11" s="1"/>
  <c r="N775" i="11"/>
  <c r="L775" i="11"/>
  <c r="M775" i="11" s="1"/>
  <c r="N739" i="11"/>
  <c r="L739" i="11"/>
  <c r="M739" i="11" s="1"/>
  <c r="N6805" i="11"/>
  <c r="L6805" i="11"/>
  <c r="M6805" i="11" s="1"/>
  <c r="K7208" i="11"/>
  <c r="L7208" i="11"/>
  <c r="M7208" i="11" s="1"/>
  <c r="K7176" i="11"/>
  <c r="L7176" i="11"/>
  <c r="M7176" i="11" s="1"/>
  <c r="C7208" i="11"/>
  <c r="D7208" i="11"/>
  <c r="K775" i="11"/>
  <c r="C7176" i="11"/>
  <c r="D7176" i="11"/>
  <c r="K6805" i="11"/>
  <c r="J6762" i="11"/>
  <c r="K6762" i="11" s="1"/>
  <c r="J739" i="11"/>
  <c r="K739" i="11" s="1"/>
  <c r="B207" i="3"/>
  <c r="N7177" i="11" l="1"/>
  <c r="N7209" i="11"/>
  <c r="N6722" i="11"/>
  <c r="L6722" i="11"/>
  <c r="M6722" i="11" s="1"/>
  <c r="N776" i="11"/>
  <c r="L776" i="11"/>
  <c r="M776" i="11" s="1"/>
  <c r="N6763" i="11"/>
  <c r="L6763" i="11"/>
  <c r="M6763" i="11" s="1"/>
  <c r="N740" i="11"/>
  <c r="L740" i="11"/>
  <c r="M740" i="11" s="1"/>
  <c r="K7177" i="11"/>
  <c r="L7177" i="11"/>
  <c r="M7177" i="11" s="1"/>
  <c r="K7209" i="11"/>
  <c r="L7209" i="11"/>
  <c r="M7209" i="11" s="1"/>
  <c r="D7209" i="11"/>
  <c r="C7209" i="11"/>
  <c r="K776" i="11"/>
  <c r="D7177" i="11"/>
  <c r="C7177" i="11"/>
  <c r="J6763" i="11"/>
  <c r="K6763" i="11" s="1"/>
  <c r="J740" i="11"/>
  <c r="K740" i="11" s="1"/>
  <c r="J6722" i="11"/>
  <c r="K6722" i="11" s="1"/>
  <c r="B206" i="3"/>
  <c r="N7178" i="11" l="1"/>
  <c r="N7210" i="11"/>
  <c r="N6682" i="11"/>
  <c r="L6682" i="11"/>
  <c r="M6682" i="11" s="1"/>
  <c r="N777" i="11"/>
  <c r="L777" i="11"/>
  <c r="M777" i="11" s="1"/>
  <c r="N741" i="11"/>
  <c r="L741" i="11"/>
  <c r="M741" i="11" s="1"/>
  <c r="N6723" i="11"/>
  <c r="L6723" i="11"/>
  <c r="M6723" i="11" s="1"/>
  <c r="N6764" i="11"/>
  <c r="L6764" i="11"/>
  <c r="M6764" i="11" s="1"/>
  <c r="K7210" i="11"/>
  <c r="L7210" i="11"/>
  <c r="M7210" i="11" s="1"/>
  <c r="K7178" i="11"/>
  <c r="L7178" i="11"/>
  <c r="M7178" i="11" s="1"/>
  <c r="K777" i="11"/>
  <c r="D7210" i="11"/>
  <c r="C7210" i="11"/>
  <c r="C7178" i="11"/>
  <c r="D7178" i="11"/>
  <c r="J6723" i="11"/>
  <c r="K6723" i="11" s="1"/>
  <c r="J6764" i="11"/>
  <c r="K6764" i="11" s="1"/>
  <c r="J741" i="11"/>
  <c r="K741" i="11" s="1"/>
  <c r="J6682" i="11"/>
  <c r="K6682" i="11" s="1"/>
  <c r="B205" i="3"/>
  <c r="N7211" i="11" l="1"/>
  <c r="N7179" i="11"/>
  <c r="N6642" i="11"/>
  <c r="L6642" i="11"/>
  <c r="M6642" i="11" s="1"/>
  <c r="N778" i="11"/>
  <c r="L778" i="11"/>
  <c r="M778" i="11" s="1"/>
  <c r="N810" i="11"/>
  <c r="L810" i="11"/>
  <c r="M810" i="11" s="1"/>
  <c r="N6724" i="11"/>
  <c r="L6724" i="11"/>
  <c r="M6724" i="11" s="1"/>
  <c r="N6765" i="11"/>
  <c r="L6765" i="11"/>
  <c r="M6765" i="11" s="1"/>
  <c r="N742" i="11"/>
  <c r="L742" i="11"/>
  <c r="M742" i="11" s="1"/>
  <c r="N6683" i="11"/>
  <c r="L6683" i="11"/>
  <c r="M6683" i="11" s="1"/>
  <c r="K7211" i="11"/>
  <c r="L7211" i="11"/>
  <c r="M7211" i="11" s="1"/>
  <c r="K7179" i="11"/>
  <c r="L7179" i="11"/>
  <c r="M7179" i="11" s="1"/>
  <c r="K810" i="11"/>
  <c r="K778" i="11"/>
  <c r="D7211" i="11"/>
  <c r="C7211" i="11"/>
  <c r="D7179" i="11"/>
  <c r="C7179" i="11"/>
  <c r="J6642" i="11"/>
  <c r="K6642" i="11" s="1"/>
  <c r="J6683" i="11"/>
  <c r="K6683" i="11" s="1"/>
  <c r="J6765" i="11"/>
  <c r="K6765" i="11" s="1"/>
  <c r="J6724" i="11"/>
  <c r="K6724" i="11" s="1"/>
  <c r="J742" i="11"/>
  <c r="K742" i="11" s="1"/>
  <c r="B204" i="3"/>
  <c r="N7180" i="11" l="1"/>
  <c r="N7212" i="11"/>
  <c r="N743" i="11"/>
  <c r="L743" i="11"/>
  <c r="M743" i="11" s="1"/>
  <c r="N811" i="11"/>
  <c r="L811" i="11"/>
  <c r="M811" i="11" s="1"/>
  <c r="N779" i="11"/>
  <c r="L779" i="11"/>
  <c r="M779" i="11" s="1"/>
  <c r="N6684" i="11"/>
  <c r="L6684" i="11"/>
  <c r="M6684" i="11" s="1"/>
  <c r="N6643" i="11"/>
  <c r="L6643" i="11"/>
  <c r="M6643" i="11" s="1"/>
  <c r="N6725" i="11"/>
  <c r="L6725" i="11"/>
  <c r="M6725" i="11" s="1"/>
  <c r="K7180" i="11"/>
  <c r="L7180" i="11"/>
  <c r="M7180" i="11" s="1"/>
  <c r="K7212" i="11"/>
  <c r="L7212" i="11"/>
  <c r="M7212" i="11" s="1"/>
  <c r="K779" i="11"/>
  <c r="D7212" i="11"/>
  <c r="C7212" i="11"/>
  <c r="K811" i="11"/>
  <c r="D7180" i="11"/>
  <c r="C7180" i="11"/>
  <c r="J6684" i="11"/>
  <c r="K6684" i="11" s="1"/>
  <c r="J6643" i="11"/>
  <c r="K6643" i="11" s="1"/>
  <c r="J743" i="11"/>
  <c r="K743" i="11" s="1"/>
  <c r="J6725" i="11"/>
  <c r="K6725" i="11" s="1"/>
  <c r="B203" i="3"/>
  <c r="N7213" i="11" l="1"/>
  <c r="N7181" i="11"/>
  <c r="N6602" i="11"/>
  <c r="L6602" i="11"/>
  <c r="M6602" i="11" s="1"/>
  <c r="N6644" i="11"/>
  <c r="L6644" i="11"/>
  <c r="M6644" i="11" s="1"/>
  <c r="N780" i="11"/>
  <c r="L780" i="11"/>
  <c r="M780" i="11" s="1"/>
  <c r="N744" i="11"/>
  <c r="L744" i="11"/>
  <c r="M744" i="11" s="1"/>
  <c r="N6685" i="11"/>
  <c r="L6685" i="11"/>
  <c r="M6685" i="11" s="1"/>
  <c r="N812" i="11"/>
  <c r="L812" i="11"/>
  <c r="M812" i="11" s="1"/>
  <c r="K7213" i="11"/>
  <c r="L7213" i="11"/>
  <c r="M7213" i="11" s="1"/>
  <c r="K7181" i="11"/>
  <c r="L7181" i="11"/>
  <c r="M7181" i="11" s="1"/>
  <c r="K812" i="11"/>
  <c r="C7213" i="11"/>
  <c r="D7213" i="11"/>
  <c r="K780" i="11"/>
  <c r="C7181" i="11"/>
  <c r="D7181" i="11"/>
  <c r="J6644" i="11"/>
  <c r="K6644" i="11" s="1"/>
  <c r="J744" i="11"/>
  <c r="K744" i="11" s="1"/>
  <c r="K6602" i="11"/>
  <c r="J6685" i="11"/>
  <c r="K6685" i="11" s="1"/>
  <c r="B202" i="3"/>
  <c r="N7214" i="11" l="1"/>
  <c r="N7182" i="11"/>
  <c r="N6562" i="11"/>
  <c r="L6562" i="11"/>
  <c r="M6562" i="11" s="1"/>
  <c r="N781" i="11"/>
  <c r="L781" i="11"/>
  <c r="M781" i="11" s="1"/>
  <c r="N745" i="11"/>
  <c r="L745" i="11"/>
  <c r="M745" i="11" s="1"/>
  <c r="N6645" i="11"/>
  <c r="L6645" i="11"/>
  <c r="M6645" i="11" s="1"/>
  <c r="N813" i="11"/>
  <c r="L813" i="11"/>
  <c r="M813" i="11" s="1"/>
  <c r="N6603" i="11"/>
  <c r="L6603" i="11"/>
  <c r="M6603" i="11" s="1"/>
  <c r="K7214" i="11"/>
  <c r="L7214" i="11"/>
  <c r="M7214" i="11" s="1"/>
  <c r="K7182" i="11"/>
  <c r="L7182" i="11"/>
  <c r="M7182" i="11" s="1"/>
  <c r="K813" i="11"/>
  <c r="K781" i="11"/>
  <c r="D7214" i="11"/>
  <c r="C7214" i="11"/>
  <c r="C7182" i="11"/>
  <c r="D7182" i="11"/>
  <c r="J6645" i="11"/>
  <c r="K6645" i="11" s="1"/>
  <c r="J745" i="11"/>
  <c r="K745" i="11" s="1"/>
  <c r="K6562" i="11"/>
  <c r="K6603" i="11"/>
  <c r="B201" i="3"/>
  <c r="N7215" i="11" l="1"/>
  <c r="N7183" i="11"/>
  <c r="N6563" i="11"/>
  <c r="L6563" i="11"/>
  <c r="M6563" i="11" s="1"/>
  <c r="N782" i="11"/>
  <c r="L782" i="11"/>
  <c r="M782" i="11" s="1"/>
  <c r="N746" i="11"/>
  <c r="L746" i="11"/>
  <c r="M746" i="11" s="1"/>
  <c r="N6604" i="11"/>
  <c r="L6604" i="11"/>
  <c r="M6604" i="11" s="1"/>
  <c r="N814" i="11"/>
  <c r="L814" i="11"/>
  <c r="M814" i="11" s="1"/>
  <c r="K7183" i="11"/>
  <c r="L7183" i="11"/>
  <c r="M7183" i="11" s="1"/>
  <c r="K7215" i="11"/>
  <c r="L7215" i="11"/>
  <c r="M7215" i="11" s="1"/>
  <c r="C7215" i="11"/>
  <c r="D7215" i="11"/>
  <c r="K782" i="11"/>
  <c r="K814" i="11"/>
  <c r="D7183" i="11"/>
  <c r="C7183" i="11"/>
  <c r="J746" i="11"/>
  <c r="K746" i="11" s="1"/>
  <c r="K6604" i="11"/>
  <c r="K6563" i="11"/>
  <c r="B200" i="3"/>
  <c r="N7184" i="11" l="1"/>
  <c r="N7216" i="11"/>
  <c r="L6522" i="11"/>
  <c r="M6522" i="11" s="1"/>
  <c r="N6522" i="11"/>
  <c r="N783" i="11"/>
  <c r="L783" i="11"/>
  <c r="M783" i="11" s="1"/>
  <c r="N747" i="11"/>
  <c r="L747" i="11"/>
  <c r="M747" i="11" s="1"/>
  <c r="N6564" i="11"/>
  <c r="L6564" i="11"/>
  <c r="M6564" i="11" s="1"/>
  <c r="N6605" i="11"/>
  <c r="L6605" i="11"/>
  <c r="M6605" i="11" s="1"/>
  <c r="N815" i="11"/>
  <c r="L815" i="11"/>
  <c r="M815" i="11" s="1"/>
  <c r="K7184" i="11"/>
  <c r="L7184" i="11"/>
  <c r="M7184" i="11" s="1"/>
  <c r="K7216" i="11"/>
  <c r="L7216" i="11"/>
  <c r="M7216" i="11" s="1"/>
  <c r="K815" i="11"/>
  <c r="C7216" i="11"/>
  <c r="D7216" i="11"/>
  <c r="K783" i="11"/>
  <c r="C7184" i="11"/>
  <c r="D7184" i="11"/>
  <c r="J747" i="11"/>
  <c r="K747" i="11" s="1"/>
  <c r="K6564" i="11"/>
  <c r="K6522" i="11"/>
  <c r="K6605" i="11"/>
  <c r="B199" i="3"/>
  <c r="N7185" i="11" l="1"/>
  <c r="N7217" i="11"/>
  <c r="N816" i="11"/>
  <c r="L816" i="11"/>
  <c r="M816" i="11" s="1"/>
  <c r="N6565" i="11"/>
  <c r="L6565" i="11"/>
  <c r="M6565" i="11" s="1"/>
  <c r="N6523" i="11"/>
  <c r="L6523" i="11"/>
  <c r="M6523" i="11" s="1"/>
  <c r="N784" i="11"/>
  <c r="L784" i="11"/>
  <c r="M784" i="11" s="1"/>
  <c r="N748" i="11"/>
  <c r="L748" i="11"/>
  <c r="M748" i="11" s="1"/>
  <c r="K7185" i="11"/>
  <c r="L7185" i="11"/>
  <c r="M7185" i="11" s="1"/>
  <c r="K7217" i="11"/>
  <c r="L7217" i="11"/>
  <c r="M7217" i="11" s="1"/>
  <c r="K784" i="11"/>
  <c r="C7217" i="11"/>
  <c r="D7217" i="11"/>
  <c r="K816" i="11"/>
  <c r="C7185" i="11"/>
  <c r="D7185" i="11"/>
  <c r="K6523" i="11"/>
  <c r="K6565" i="11"/>
  <c r="J748" i="11"/>
  <c r="K748" i="11" s="1"/>
  <c r="B198" i="3"/>
  <c r="N7186" i="11" l="1"/>
  <c r="N7218" i="11"/>
  <c r="N6482" i="11"/>
  <c r="L6482" i="11"/>
  <c r="M6482" i="11" s="1"/>
  <c r="N749" i="11"/>
  <c r="L749" i="11"/>
  <c r="M749" i="11" s="1"/>
  <c r="N6524" i="11"/>
  <c r="L6524" i="11"/>
  <c r="M6524" i="11" s="1"/>
  <c r="N785" i="11"/>
  <c r="L785" i="11"/>
  <c r="M785" i="11" s="1"/>
  <c r="N817" i="11"/>
  <c r="L817" i="11"/>
  <c r="M817" i="11" s="1"/>
  <c r="K7186" i="11"/>
  <c r="L7186" i="11"/>
  <c r="M7186" i="11" s="1"/>
  <c r="K7218" i="11"/>
  <c r="L7218" i="11"/>
  <c r="M7218" i="11" s="1"/>
  <c r="D7218" i="11"/>
  <c r="C7218" i="11"/>
  <c r="K817" i="11"/>
  <c r="K785" i="11"/>
  <c r="D7186" i="11"/>
  <c r="C7186" i="11"/>
  <c r="K6482" i="11"/>
  <c r="K6524" i="11"/>
  <c r="J749" i="11"/>
  <c r="K749" i="11" s="1"/>
  <c r="B197" i="3"/>
  <c r="N7187" i="11" l="1"/>
  <c r="N7219" i="11"/>
  <c r="N786" i="11"/>
  <c r="L786" i="11"/>
  <c r="M786" i="11" s="1"/>
  <c r="N818" i="11"/>
  <c r="L818" i="11"/>
  <c r="M818" i="11" s="1"/>
  <c r="N750" i="11"/>
  <c r="L750" i="11"/>
  <c r="M750" i="11" s="1"/>
  <c r="N6483" i="11"/>
  <c r="L6483" i="11"/>
  <c r="M6483" i="11" s="1"/>
  <c r="N6525" i="11"/>
  <c r="L6525" i="11"/>
  <c r="M6525" i="11" s="1"/>
  <c r="K7187" i="11"/>
  <c r="L7187" i="11"/>
  <c r="M7187" i="11" s="1"/>
  <c r="K7219" i="11"/>
  <c r="L7219" i="11"/>
  <c r="M7219" i="11" s="1"/>
  <c r="K818" i="11"/>
  <c r="D7219" i="11"/>
  <c r="C7219" i="11"/>
  <c r="K786" i="11"/>
  <c r="D7187" i="11"/>
  <c r="C7187" i="11"/>
  <c r="K6525" i="11"/>
  <c r="K6483" i="11"/>
  <c r="J750" i="11"/>
  <c r="K750" i="11" s="1"/>
  <c r="B196" i="3"/>
  <c r="N7220" i="11" l="1"/>
  <c r="N7188" i="11"/>
  <c r="L6442" i="11"/>
  <c r="M6442" i="11" s="1"/>
  <c r="N6442" i="11"/>
  <c r="N819" i="11"/>
  <c r="L819" i="11"/>
  <c r="M819" i="11" s="1"/>
  <c r="N751" i="11"/>
  <c r="L751" i="11"/>
  <c r="M751" i="11" s="1"/>
  <c r="N6484" i="11"/>
  <c r="L6484" i="11"/>
  <c r="M6484" i="11" s="1"/>
  <c r="N787" i="11"/>
  <c r="L787" i="11"/>
  <c r="M787" i="11" s="1"/>
  <c r="K7188" i="11"/>
  <c r="L7188" i="11"/>
  <c r="M7188" i="11" s="1"/>
  <c r="K7220" i="11"/>
  <c r="L7220" i="11"/>
  <c r="M7220" i="11" s="1"/>
  <c r="D7220" i="11"/>
  <c r="C7220" i="11"/>
  <c r="K787" i="11"/>
  <c r="K819" i="11"/>
  <c r="C7188" i="11"/>
  <c r="D7188" i="11"/>
  <c r="K6484" i="11"/>
  <c r="K6442" i="11"/>
  <c r="J751" i="11"/>
  <c r="K751" i="11" s="1"/>
  <c r="B195" i="3"/>
  <c r="N7189" i="11" l="1"/>
  <c r="N7221" i="11"/>
  <c r="N6402" i="11"/>
  <c r="L6402" i="11"/>
  <c r="M6402" i="11" s="1"/>
  <c r="N788" i="11"/>
  <c r="L788" i="11"/>
  <c r="M788" i="11" s="1"/>
  <c r="N752" i="11"/>
  <c r="L752" i="11"/>
  <c r="M752" i="11" s="1"/>
  <c r="N6485" i="11"/>
  <c r="L6485" i="11"/>
  <c r="M6485" i="11" s="1"/>
  <c r="N6443" i="11"/>
  <c r="L6443" i="11"/>
  <c r="M6443" i="11" s="1"/>
  <c r="N820" i="11"/>
  <c r="L820" i="11"/>
  <c r="M820" i="11" s="1"/>
  <c r="K7221" i="11"/>
  <c r="L7221" i="11"/>
  <c r="M7221" i="11" s="1"/>
  <c r="K7189" i="11"/>
  <c r="L7189" i="11"/>
  <c r="M7189" i="11" s="1"/>
  <c r="K820" i="11"/>
  <c r="K788" i="11"/>
  <c r="C7221" i="11"/>
  <c r="D7221" i="11"/>
  <c r="D7189" i="11"/>
  <c r="C7189" i="11"/>
  <c r="J752" i="11"/>
  <c r="K752" i="11" s="1"/>
  <c r="K6443" i="11"/>
  <c r="K6402" i="11"/>
  <c r="K6485" i="11"/>
  <c r="B194" i="3"/>
  <c r="N7190" i="11" l="1"/>
  <c r="N7222" i="11"/>
  <c r="N6362" i="11"/>
  <c r="L6362" i="11"/>
  <c r="M6362" i="11" s="1"/>
  <c r="N789" i="11"/>
  <c r="L789" i="11"/>
  <c r="M789" i="11" s="1"/>
  <c r="N6444" i="11"/>
  <c r="L6444" i="11"/>
  <c r="M6444" i="11" s="1"/>
  <c r="N753" i="11"/>
  <c r="L753" i="11"/>
  <c r="M753" i="11" s="1"/>
  <c r="N6403" i="11"/>
  <c r="L6403" i="11"/>
  <c r="M6403" i="11" s="1"/>
  <c r="N821" i="11"/>
  <c r="L821" i="11"/>
  <c r="M821" i="11" s="1"/>
  <c r="K7190" i="11"/>
  <c r="L7190" i="11"/>
  <c r="M7190" i="11" s="1"/>
  <c r="K7222" i="11"/>
  <c r="L7222" i="11"/>
  <c r="M7222" i="11" s="1"/>
  <c r="K821" i="11"/>
  <c r="K789" i="11"/>
  <c r="C7222" i="11"/>
  <c r="D7222" i="11"/>
  <c r="C7190" i="11"/>
  <c r="D7190" i="11"/>
  <c r="K6403" i="11"/>
  <c r="K6444" i="11"/>
  <c r="K6362" i="11"/>
  <c r="J753" i="11"/>
  <c r="K753" i="11" s="1"/>
  <c r="B193" i="3"/>
  <c r="N7191" i="11" l="1"/>
  <c r="N7223" i="11"/>
  <c r="N6322" i="11"/>
  <c r="L6322" i="11"/>
  <c r="M6322" i="11" s="1"/>
  <c r="N6404" i="11"/>
  <c r="L6404" i="11"/>
  <c r="M6404" i="11" s="1"/>
  <c r="N6363" i="11"/>
  <c r="L6363" i="11"/>
  <c r="M6363" i="11" s="1"/>
  <c r="N790" i="11"/>
  <c r="L790" i="11"/>
  <c r="M790" i="11" s="1"/>
  <c r="N754" i="11"/>
  <c r="L754" i="11"/>
  <c r="M754" i="11" s="1"/>
  <c r="N6445" i="11"/>
  <c r="L6445" i="11"/>
  <c r="M6445" i="11" s="1"/>
  <c r="N822" i="11"/>
  <c r="L822" i="11"/>
  <c r="M822" i="11" s="1"/>
  <c r="K7191" i="11"/>
  <c r="L7191" i="11"/>
  <c r="M7191" i="11" s="1"/>
  <c r="K7223" i="11"/>
  <c r="L7223" i="11"/>
  <c r="M7223" i="11" s="1"/>
  <c r="K822" i="11"/>
  <c r="K790" i="11"/>
  <c r="C7223" i="11"/>
  <c r="D7223" i="11"/>
  <c r="D7191" i="11"/>
  <c r="C7191" i="11"/>
  <c r="J6322" i="11"/>
  <c r="K6322" i="11" s="1"/>
  <c r="J754" i="11"/>
  <c r="K754" i="11" s="1"/>
  <c r="K6363" i="11"/>
  <c r="K6445" i="11"/>
  <c r="K6404" i="11"/>
  <c r="B192" i="3"/>
  <c r="N7192" i="11" l="1"/>
  <c r="N7224" i="11"/>
  <c r="N6282" i="11"/>
  <c r="L6282" i="11"/>
  <c r="M6282" i="11" s="1"/>
  <c r="N6323" i="11"/>
  <c r="L6323" i="11"/>
  <c r="M6323" i="11" s="1"/>
  <c r="N6364" i="11"/>
  <c r="L6364" i="11"/>
  <c r="M6364" i="11" s="1"/>
  <c r="N823" i="11"/>
  <c r="L823" i="11"/>
  <c r="M823" i="11" s="1"/>
  <c r="N755" i="11"/>
  <c r="L755" i="11"/>
  <c r="M755" i="11" s="1"/>
  <c r="N6405" i="11"/>
  <c r="L6405" i="11"/>
  <c r="M6405" i="11" s="1"/>
  <c r="N791" i="11"/>
  <c r="L791" i="11"/>
  <c r="M791" i="11" s="1"/>
  <c r="K7192" i="11"/>
  <c r="L7192" i="11"/>
  <c r="M7192" i="11" s="1"/>
  <c r="K7224" i="11"/>
  <c r="L7224" i="11"/>
  <c r="M7224" i="11" s="1"/>
  <c r="C7224" i="11"/>
  <c r="D7224" i="11"/>
  <c r="K823" i="11"/>
  <c r="K791" i="11"/>
  <c r="D7192" i="11"/>
  <c r="C7192" i="11"/>
  <c r="K6364" i="11"/>
  <c r="K6282" i="11"/>
  <c r="J6323" i="11"/>
  <c r="K6323" i="11" s="1"/>
  <c r="K6405" i="11"/>
  <c r="J755" i="11"/>
  <c r="K755" i="11" s="1"/>
  <c r="B191" i="3"/>
  <c r="N7225" i="11" l="1"/>
  <c r="N7193" i="11"/>
  <c r="N6242" i="11"/>
  <c r="L6242" i="11"/>
  <c r="M6242" i="11" s="1"/>
  <c r="N6365" i="11"/>
  <c r="L6365" i="11"/>
  <c r="M6365" i="11" s="1"/>
  <c r="N756" i="11"/>
  <c r="L756" i="11"/>
  <c r="M756" i="11" s="1"/>
  <c r="N6324" i="11"/>
  <c r="L6324" i="11"/>
  <c r="M6324" i="11" s="1"/>
  <c r="N6283" i="11"/>
  <c r="L6283" i="11"/>
  <c r="M6283" i="11" s="1"/>
  <c r="N792" i="11"/>
  <c r="L792" i="11"/>
  <c r="M792" i="11" s="1"/>
  <c r="N824" i="11"/>
  <c r="L824" i="11"/>
  <c r="M824" i="11" s="1"/>
  <c r="K7225" i="11"/>
  <c r="L7225" i="11"/>
  <c r="M7225" i="11" s="1"/>
  <c r="K7193" i="11"/>
  <c r="L7193" i="11"/>
  <c r="M7193" i="11" s="1"/>
  <c r="K792" i="11"/>
  <c r="K824" i="11"/>
  <c r="C7225" i="11"/>
  <c r="D7225" i="11"/>
  <c r="C7193" i="11"/>
  <c r="D7193" i="11"/>
  <c r="J756" i="11"/>
  <c r="K756" i="11" s="1"/>
  <c r="K6283" i="11"/>
  <c r="J6324" i="11"/>
  <c r="K6324" i="11" s="1"/>
  <c r="K6242" i="11"/>
  <c r="K6365" i="11"/>
  <c r="B190" i="3"/>
  <c r="N7226" i="11" l="1"/>
  <c r="N7194" i="11"/>
  <c r="N6325" i="11"/>
  <c r="L6325" i="11"/>
  <c r="M6325" i="11" s="1"/>
  <c r="N6243" i="11"/>
  <c r="L6243" i="11"/>
  <c r="M6243" i="11" s="1"/>
  <c r="N825" i="11"/>
  <c r="L825" i="11"/>
  <c r="M825" i="11" s="1"/>
  <c r="N757" i="11"/>
  <c r="L757" i="11"/>
  <c r="M757" i="11" s="1"/>
  <c r="N6284" i="11"/>
  <c r="L6284" i="11"/>
  <c r="M6284" i="11" s="1"/>
  <c r="N793" i="11"/>
  <c r="L793" i="11"/>
  <c r="M793" i="11" s="1"/>
  <c r="K7194" i="11"/>
  <c r="L7194" i="11"/>
  <c r="M7194" i="11" s="1"/>
  <c r="K7226" i="11"/>
  <c r="L7226" i="11"/>
  <c r="M7226" i="11" s="1"/>
  <c r="K793" i="11"/>
  <c r="K825" i="11"/>
  <c r="D7226" i="11"/>
  <c r="C7226" i="11"/>
  <c r="D7194" i="11"/>
  <c r="C7194" i="11"/>
  <c r="K6243" i="11"/>
  <c r="K6284" i="11"/>
  <c r="J6325" i="11"/>
  <c r="K6325" i="11" s="1"/>
  <c r="J757" i="11"/>
  <c r="K757" i="11" s="1"/>
  <c r="B189" i="3"/>
  <c r="N7227" i="11" l="1"/>
  <c r="N6202" i="11"/>
  <c r="L6202" i="11"/>
  <c r="M6202" i="11" s="1"/>
  <c r="N6244" i="11"/>
  <c r="L6244" i="11"/>
  <c r="M6244" i="11" s="1"/>
  <c r="N758" i="11"/>
  <c r="L758" i="11"/>
  <c r="M758" i="11" s="1"/>
  <c r="N6285" i="11"/>
  <c r="L6285" i="11"/>
  <c r="M6285" i="11" s="1"/>
  <c r="N794" i="11"/>
  <c r="L794" i="11"/>
  <c r="M794" i="11" s="1"/>
  <c r="N826" i="11"/>
  <c r="L826" i="11"/>
  <c r="M826" i="11" s="1"/>
  <c r="K7227" i="11"/>
  <c r="L7227" i="11"/>
  <c r="M7227" i="11" s="1"/>
  <c r="K826" i="11"/>
  <c r="C7227" i="11"/>
  <c r="D7227" i="11"/>
  <c r="K794" i="11"/>
  <c r="K6244" i="11"/>
  <c r="K6202" i="11"/>
  <c r="J758" i="11"/>
  <c r="K758" i="11" s="1"/>
  <c r="K6285" i="11"/>
  <c r="B188" i="3"/>
  <c r="N7228" i="11" l="1"/>
  <c r="L6162" i="11"/>
  <c r="M6162" i="11" s="1"/>
  <c r="N6162" i="11"/>
  <c r="N827" i="11"/>
  <c r="L827" i="11"/>
  <c r="M827" i="11" s="1"/>
  <c r="N6203" i="11"/>
  <c r="L6203" i="11"/>
  <c r="M6203" i="11" s="1"/>
  <c r="N6245" i="11"/>
  <c r="L6245" i="11"/>
  <c r="M6245" i="11" s="1"/>
  <c r="N759" i="11"/>
  <c r="L759" i="11"/>
  <c r="M759" i="11" s="1"/>
  <c r="N795" i="11"/>
  <c r="L795" i="11"/>
  <c r="M795" i="11" s="1"/>
  <c r="K7228" i="11"/>
  <c r="L7228" i="11"/>
  <c r="M7228" i="11" s="1"/>
  <c r="K795" i="11"/>
  <c r="K827" i="11"/>
  <c r="C7228" i="11"/>
  <c r="D7228" i="11"/>
  <c r="K6162" i="11"/>
  <c r="K6245" i="11"/>
  <c r="K6203" i="11"/>
  <c r="J759" i="11"/>
  <c r="K759" i="11" s="1"/>
  <c r="B187" i="3"/>
  <c r="N7229" i="11" l="1"/>
  <c r="N6122" i="11"/>
  <c r="L6122" i="11"/>
  <c r="M6122" i="11" s="1"/>
  <c r="N828" i="11"/>
  <c r="L828" i="11"/>
  <c r="M828" i="11" s="1"/>
  <c r="N6163" i="11"/>
  <c r="L6163" i="11"/>
  <c r="M6163" i="11" s="1"/>
  <c r="N760" i="11"/>
  <c r="L760" i="11"/>
  <c r="M760" i="11" s="1"/>
  <c r="N6204" i="11"/>
  <c r="L6204" i="11"/>
  <c r="M6204" i="11" s="1"/>
  <c r="N796" i="11"/>
  <c r="L796" i="11"/>
  <c r="M796" i="11" s="1"/>
  <c r="K7229" i="11"/>
  <c r="L7229" i="11"/>
  <c r="M7229" i="11" s="1"/>
  <c r="K828" i="11"/>
  <c r="K796" i="11"/>
  <c r="C7229" i="11"/>
  <c r="D7229" i="11"/>
  <c r="J6122" i="11"/>
  <c r="K6122" i="11" s="1"/>
  <c r="J760" i="11"/>
  <c r="K760" i="11" s="1"/>
  <c r="K6163" i="11"/>
  <c r="K6204" i="11"/>
  <c r="B186" i="3"/>
  <c r="N7230" i="11" l="1"/>
  <c r="N6082" i="11"/>
  <c r="L6082" i="11"/>
  <c r="M6082" i="11" s="1"/>
  <c r="N6164" i="11"/>
  <c r="L6164" i="11"/>
  <c r="M6164" i="11" s="1"/>
  <c r="N6205" i="11"/>
  <c r="L6205" i="11"/>
  <c r="M6205" i="11" s="1"/>
  <c r="N797" i="11"/>
  <c r="L797" i="11"/>
  <c r="M797" i="11" s="1"/>
  <c r="N829" i="11"/>
  <c r="L829" i="11"/>
  <c r="M829" i="11" s="1"/>
  <c r="N6123" i="11"/>
  <c r="L6123" i="11"/>
  <c r="M6123" i="11" s="1"/>
  <c r="N761" i="11"/>
  <c r="L761" i="11"/>
  <c r="M761" i="11" s="1"/>
  <c r="K7230" i="11"/>
  <c r="L7230" i="11"/>
  <c r="M7230" i="11" s="1"/>
  <c r="K829" i="11"/>
  <c r="C7230" i="11"/>
  <c r="D7230" i="11"/>
  <c r="K797" i="11"/>
  <c r="J6123" i="11"/>
  <c r="K6123" i="11" s="1"/>
  <c r="K6205" i="11"/>
  <c r="J761" i="11"/>
  <c r="K761" i="11" s="1"/>
  <c r="K6164" i="11"/>
  <c r="K6082" i="11"/>
  <c r="B185" i="3"/>
  <c r="N7231" i="11" l="1"/>
  <c r="N6042" i="11"/>
  <c r="L6042" i="11"/>
  <c r="M6042" i="11" s="1"/>
  <c r="N830" i="11"/>
  <c r="L830" i="11"/>
  <c r="M830" i="11" s="1"/>
  <c r="N6165" i="11"/>
  <c r="L6165" i="11"/>
  <c r="M6165" i="11" s="1"/>
  <c r="N6124" i="11"/>
  <c r="L6124" i="11"/>
  <c r="M6124" i="11" s="1"/>
  <c r="N798" i="11"/>
  <c r="L798" i="11"/>
  <c r="M798" i="11" s="1"/>
  <c r="N6083" i="11"/>
  <c r="L6083" i="11"/>
  <c r="M6083" i="11" s="1"/>
  <c r="K7231" i="11"/>
  <c r="L7231" i="11"/>
  <c r="M7231" i="11" s="1"/>
  <c r="K830" i="11"/>
  <c r="K798" i="11"/>
  <c r="C7231" i="11"/>
  <c r="D7231" i="11"/>
  <c r="J6042" i="11"/>
  <c r="K6042" i="11" s="1"/>
  <c r="J6124" i="11"/>
  <c r="K6124" i="11" s="1"/>
  <c r="K6165" i="11"/>
  <c r="K6083" i="11"/>
  <c r="B184" i="3"/>
  <c r="N7232" i="11" l="1"/>
  <c r="N799" i="11"/>
  <c r="L799" i="11"/>
  <c r="M799" i="11" s="1"/>
  <c r="N831" i="11"/>
  <c r="L831" i="11"/>
  <c r="M831" i="11" s="1"/>
  <c r="N6125" i="11"/>
  <c r="L6125" i="11"/>
  <c r="M6125" i="11" s="1"/>
  <c r="N6043" i="11"/>
  <c r="L6043" i="11"/>
  <c r="M6043" i="11" s="1"/>
  <c r="N6084" i="11"/>
  <c r="L6084" i="11"/>
  <c r="M6084" i="11" s="1"/>
  <c r="K7232" i="11"/>
  <c r="L7232" i="11"/>
  <c r="M7232" i="11" s="1"/>
  <c r="K799" i="11"/>
  <c r="K831" i="11"/>
  <c r="C7232" i="11"/>
  <c r="D7232" i="11"/>
  <c r="J6043" i="11"/>
  <c r="K6043" i="11" s="1"/>
  <c r="K6084" i="11"/>
  <c r="J6125" i="11"/>
  <c r="K6125" i="11" s="1"/>
  <c r="B183" i="3"/>
  <c r="N7233" i="11" l="1"/>
  <c r="N6002" i="11"/>
  <c r="L6002" i="11"/>
  <c r="M6002" i="11" s="1"/>
  <c r="N832" i="11"/>
  <c r="L832" i="11"/>
  <c r="M832" i="11" s="1"/>
  <c r="N800" i="11"/>
  <c r="L800" i="11"/>
  <c r="M800" i="11" s="1"/>
  <c r="N6085" i="11"/>
  <c r="L6085" i="11"/>
  <c r="M6085" i="11" s="1"/>
  <c r="N6044" i="11"/>
  <c r="L6044" i="11"/>
  <c r="M6044" i="11" s="1"/>
  <c r="K7233" i="11"/>
  <c r="L7233" i="11"/>
  <c r="M7233" i="11" s="1"/>
  <c r="K832" i="11"/>
  <c r="K800" i="11"/>
  <c r="D7233" i="11"/>
  <c r="C7233" i="11"/>
  <c r="K6085" i="11"/>
  <c r="J6044" i="11"/>
  <c r="K6044" i="11" s="1"/>
  <c r="K6002" i="11"/>
  <c r="B182" i="3"/>
  <c r="N7234" i="11" l="1"/>
  <c r="N833" i="11"/>
  <c r="L833" i="11"/>
  <c r="M833" i="11" s="1"/>
  <c r="N801" i="11"/>
  <c r="L801" i="11"/>
  <c r="M801" i="11" s="1"/>
  <c r="N6045" i="11"/>
  <c r="L6045" i="11"/>
  <c r="M6045" i="11" s="1"/>
  <c r="N6003" i="11"/>
  <c r="L6003" i="11"/>
  <c r="M6003" i="11" s="1"/>
  <c r="K7234" i="11"/>
  <c r="L7234" i="11"/>
  <c r="M7234" i="11" s="1"/>
  <c r="D7234" i="11"/>
  <c r="C7234" i="11"/>
  <c r="K833" i="11"/>
  <c r="K801" i="11"/>
  <c r="J6045" i="11"/>
  <c r="K6045" i="11" s="1"/>
  <c r="K6003" i="11"/>
  <c r="B181" i="3"/>
  <c r="N7235" i="11" l="1"/>
  <c r="N5962" i="11"/>
  <c r="L5962" i="11"/>
  <c r="M5962" i="11" s="1"/>
  <c r="N834" i="11"/>
  <c r="L834" i="11"/>
  <c r="M834" i="11" s="1"/>
  <c r="N6004" i="11"/>
  <c r="L6004" i="11"/>
  <c r="M6004" i="11" s="1"/>
  <c r="K7235" i="11"/>
  <c r="L7235" i="11"/>
  <c r="M7235" i="11" s="1"/>
  <c r="C7235" i="11"/>
  <c r="D7235" i="11"/>
  <c r="K834" i="11"/>
  <c r="K6004" i="11"/>
  <c r="K5962" i="11"/>
  <c r="B180" i="3"/>
  <c r="N7236" i="11" l="1"/>
  <c r="N5922" i="11"/>
  <c r="L5922" i="11"/>
  <c r="M5922" i="11" s="1"/>
  <c r="N835" i="11"/>
  <c r="L835" i="11"/>
  <c r="M835" i="11" s="1"/>
  <c r="N5963" i="11"/>
  <c r="L5963" i="11"/>
  <c r="M5963" i="11" s="1"/>
  <c r="N6005" i="11"/>
  <c r="L6005" i="11"/>
  <c r="M6005" i="11" s="1"/>
  <c r="K7236" i="11"/>
  <c r="L7236" i="11"/>
  <c r="M7236" i="11" s="1"/>
  <c r="K835" i="11"/>
  <c r="D7236" i="11"/>
  <c r="C7236" i="11"/>
  <c r="K6005" i="11"/>
  <c r="K5963" i="11"/>
  <c r="J5922" i="11"/>
  <c r="K5922" i="11" s="1"/>
  <c r="B179" i="3"/>
  <c r="N7237" i="11" l="1"/>
  <c r="N5882" i="11"/>
  <c r="L5882" i="11"/>
  <c r="M5882" i="11" s="1"/>
  <c r="N836" i="11"/>
  <c r="L836" i="11"/>
  <c r="M836" i="11" s="1"/>
  <c r="N5923" i="11"/>
  <c r="L5923" i="11"/>
  <c r="M5923" i="11" s="1"/>
  <c r="N5964" i="11"/>
  <c r="L5964" i="11"/>
  <c r="M5964" i="11" s="1"/>
  <c r="K7237" i="11"/>
  <c r="L7237" i="11"/>
  <c r="M7237" i="11" s="1"/>
  <c r="K836" i="11"/>
  <c r="C7237" i="11"/>
  <c r="D7237" i="11"/>
  <c r="J5882" i="11"/>
  <c r="K5882" i="11" s="1"/>
  <c r="K5964" i="11"/>
  <c r="J5923" i="11"/>
  <c r="K5923" i="11" s="1"/>
  <c r="B178" i="3"/>
  <c r="N7238" i="11" l="1"/>
  <c r="N5883" i="11"/>
  <c r="L5883" i="11"/>
  <c r="M5883" i="11" s="1"/>
  <c r="N837" i="11"/>
  <c r="L837" i="11"/>
  <c r="M837" i="11" s="1"/>
  <c r="N5965" i="11"/>
  <c r="L5965" i="11"/>
  <c r="M5965" i="11" s="1"/>
  <c r="N5924" i="11"/>
  <c r="L5924" i="11"/>
  <c r="M5924" i="11" s="1"/>
  <c r="K7238" i="11"/>
  <c r="L7238" i="11"/>
  <c r="M7238" i="11" s="1"/>
  <c r="C7238" i="11"/>
  <c r="D7238" i="11"/>
  <c r="K837" i="11"/>
  <c r="J5924" i="11"/>
  <c r="K5924" i="11" s="1"/>
  <c r="K5965" i="11"/>
  <c r="J5883" i="11"/>
  <c r="K5883" i="11" s="1"/>
  <c r="B177" i="3"/>
  <c r="N5842" i="11" l="1"/>
  <c r="L5842" i="11"/>
  <c r="M5842" i="11" s="1"/>
  <c r="N838" i="11"/>
  <c r="L838" i="11"/>
  <c r="M838" i="11" s="1"/>
  <c r="N5925" i="11"/>
  <c r="L5925" i="11"/>
  <c r="M5925" i="11" s="1"/>
  <c r="N5884" i="11"/>
  <c r="L5884" i="11"/>
  <c r="M5884" i="11" s="1"/>
  <c r="K838" i="11"/>
  <c r="J5925" i="11"/>
  <c r="K5925" i="11" s="1"/>
  <c r="J5884" i="11"/>
  <c r="K5884" i="11" s="1"/>
  <c r="J5842" i="11"/>
  <c r="K5842" i="11" s="1"/>
  <c r="B176" i="3"/>
  <c r="N5802" i="11" l="1"/>
  <c r="L5802" i="11"/>
  <c r="M5802" i="11" s="1"/>
  <c r="N5885" i="11"/>
  <c r="L5885" i="11"/>
  <c r="M5885" i="11" s="1"/>
  <c r="N5843" i="11"/>
  <c r="L5843" i="11"/>
  <c r="M5843" i="11" s="1"/>
  <c r="N839" i="11"/>
  <c r="L839" i="11"/>
  <c r="M839" i="11" s="1"/>
  <c r="K839" i="11"/>
  <c r="J5843" i="11"/>
  <c r="K5843" i="11" s="1"/>
  <c r="J5802" i="11"/>
  <c r="K5802" i="11" s="1"/>
  <c r="J5885" i="11"/>
  <c r="K5885" i="11" s="1"/>
  <c r="B175" i="3"/>
  <c r="N5844" i="11" l="1"/>
  <c r="L5844" i="11"/>
  <c r="M5844" i="11" s="1"/>
  <c r="N5803" i="11"/>
  <c r="L5803" i="11"/>
  <c r="M5803" i="11" s="1"/>
  <c r="N840" i="11"/>
  <c r="L840" i="11"/>
  <c r="M840" i="11" s="1"/>
  <c r="K840" i="11"/>
  <c r="J5803" i="11"/>
  <c r="K5803" i="11" s="1"/>
  <c r="J5844" i="11"/>
  <c r="K5844" i="11" s="1"/>
  <c r="B174" i="3"/>
  <c r="N5762" i="11" l="1"/>
  <c r="L5762" i="11"/>
  <c r="M5762" i="11" s="1"/>
  <c r="N5845" i="11"/>
  <c r="L5845" i="11"/>
  <c r="M5845" i="11" s="1"/>
  <c r="N5804" i="11"/>
  <c r="L5804" i="11"/>
  <c r="M5804" i="11" s="1"/>
  <c r="N841" i="11"/>
  <c r="L841" i="11"/>
  <c r="M841" i="11" s="1"/>
  <c r="K841" i="11"/>
  <c r="J5804" i="11"/>
  <c r="K5804" i="11" s="1"/>
  <c r="K5762" i="11"/>
  <c r="J5845" i="11"/>
  <c r="K5845" i="11" s="1"/>
  <c r="B173" i="3"/>
  <c r="N5722" i="11" l="1"/>
  <c r="L5722" i="11"/>
  <c r="M5722" i="11" s="1"/>
  <c r="N5805" i="11"/>
  <c r="L5805" i="11"/>
  <c r="M5805" i="11" s="1"/>
  <c r="N5763" i="11"/>
  <c r="L5763" i="11"/>
  <c r="M5763" i="11" s="1"/>
  <c r="K5763" i="11"/>
  <c r="J5805" i="11"/>
  <c r="K5805" i="11" s="1"/>
  <c r="K5722" i="11"/>
  <c r="B172" i="3"/>
  <c r="N5682" i="11" l="1"/>
  <c r="L5682" i="11"/>
  <c r="M5682" i="11" s="1"/>
  <c r="N5764" i="11"/>
  <c r="L5764" i="11"/>
  <c r="M5764" i="11" s="1"/>
  <c r="N5723" i="11"/>
  <c r="L5723" i="11"/>
  <c r="M5723" i="11" s="1"/>
  <c r="K5764" i="11"/>
  <c r="K5723" i="11"/>
  <c r="J5682" i="11"/>
  <c r="K5682" i="11" s="1"/>
  <c r="B171" i="3"/>
  <c r="N5642" i="11" l="1"/>
  <c r="L5642" i="11"/>
  <c r="M5642" i="11" s="1"/>
  <c r="N5765" i="11"/>
  <c r="L5765" i="11"/>
  <c r="M5765" i="11" s="1"/>
  <c r="N5683" i="11"/>
  <c r="L5683" i="11"/>
  <c r="M5683" i="11" s="1"/>
  <c r="N5724" i="11"/>
  <c r="L5724" i="11"/>
  <c r="M5724" i="11" s="1"/>
  <c r="J5683" i="11"/>
  <c r="K5683" i="11" s="1"/>
  <c r="K5724" i="11"/>
  <c r="K5642" i="11"/>
  <c r="K5765" i="11"/>
  <c r="B170" i="3"/>
  <c r="N5602" i="11" l="1"/>
  <c r="L5602" i="11"/>
  <c r="M5602" i="11" s="1"/>
  <c r="N5684" i="11"/>
  <c r="L5684" i="11"/>
  <c r="M5684" i="11" s="1"/>
  <c r="N5725" i="11"/>
  <c r="L5725" i="11"/>
  <c r="M5725" i="11" s="1"/>
  <c r="N5643" i="11"/>
  <c r="L5643" i="11"/>
  <c r="M5643" i="11" s="1"/>
  <c r="K5602" i="11"/>
  <c r="K5643" i="11"/>
  <c r="K5725" i="11"/>
  <c r="J5684" i="11"/>
  <c r="K5684" i="11" s="1"/>
  <c r="B169" i="3"/>
  <c r="N5562" i="11" l="1"/>
  <c r="L5562" i="11"/>
  <c r="M5562" i="11" s="1"/>
  <c r="N5644" i="11"/>
  <c r="L5644" i="11"/>
  <c r="M5644" i="11" s="1"/>
  <c r="N5603" i="11"/>
  <c r="L5603" i="11"/>
  <c r="M5603" i="11" s="1"/>
  <c r="N5685" i="11"/>
  <c r="L5685" i="11"/>
  <c r="M5685" i="11" s="1"/>
  <c r="J5562" i="11"/>
  <c r="K5562" i="11" s="1"/>
  <c r="K5603" i="11"/>
  <c r="K5644" i="11"/>
  <c r="J5685" i="11"/>
  <c r="K5685" i="11" s="1"/>
  <c r="B168" i="3"/>
  <c r="N5645" i="11" l="1"/>
  <c r="L5645" i="11"/>
  <c r="M5645" i="11" s="1"/>
  <c r="N5563" i="11"/>
  <c r="L5563" i="11"/>
  <c r="M5563" i="11" s="1"/>
  <c r="N5604" i="11"/>
  <c r="L5604" i="11"/>
  <c r="M5604" i="11" s="1"/>
  <c r="K5604" i="11"/>
  <c r="J5563" i="11"/>
  <c r="K5563" i="11" s="1"/>
  <c r="K5645" i="11"/>
  <c r="B167" i="3"/>
  <c r="N5522" i="11" l="1"/>
  <c r="L5522" i="11"/>
  <c r="M5522" i="11" s="1"/>
  <c r="N5564" i="11"/>
  <c r="L5564" i="11"/>
  <c r="M5564" i="11" s="1"/>
  <c r="N5605" i="11"/>
  <c r="L5605" i="11"/>
  <c r="M5605" i="11" s="1"/>
  <c r="K5605" i="11"/>
  <c r="J5564" i="11"/>
  <c r="K5564" i="11" s="1"/>
  <c r="K5522" i="11"/>
  <c r="B166" i="3"/>
  <c r="N5482" i="11" l="1"/>
  <c r="L5482" i="11"/>
  <c r="M5482" i="11" s="1"/>
  <c r="N5523" i="11"/>
  <c r="L5523" i="11"/>
  <c r="M5523" i="11" s="1"/>
  <c r="N5565" i="11"/>
  <c r="L5565" i="11"/>
  <c r="M5565" i="11" s="1"/>
  <c r="J5565" i="11"/>
  <c r="K5565" i="11" s="1"/>
  <c r="K5482" i="11"/>
  <c r="K5523" i="11"/>
  <c r="B165" i="3"/>
  <c r="L5442" i="11" l="1"/>
  <c r="M5442" i="11" s="1"/>
  <c r="N5442" i="11"/>
  <c r="N5483" i="11"/>
  <c r="L5483" i="11"/>
  <c r="M5483" i="11" s="1"/>
  <c r="N5524" i="11"/>
  <c r="L5524" i="11"/>
  <c r="M5524" i="11" s="1"/>
  <c r="K5524" i="11"/>
  <c r="J5442" i="11"/>
  <c r="K5442" i="11" s="1"/>
  <c r="K5483" i="11"/>
  <c r="B164" i="3"/>
  <c r="N5402" i="11" l="1"/>
  <c r="L5402" i="11"/>
  <c r="M5402" i="11" s="1"/>
  <c r="N5525" i="11"/>
  <c r="L5525" i="11"/>
  <c r="M5525" i="11" s="1"/>
  <c r="N5484" i="11"/>
  <c r="L5484" i="11"/>
  <c r="M5484" i="11" s="1"/>
  <c r="N5443" i="11"/>
  <c r="L5443" i="11"/>
  <c r="M5443" i="11" s="1"/>
  <c r="K5484" i="11"/>
  <c r="K5525" i="11"/>
  <c r="K5402" i="11"/>
  <c r="J5443" i="11"/>
  <c r="K5443" i="11" s="1"/>
  <c r="B163" i="3"/>
  <c r="N5403" i="11" l="1"/>
  <c r="L5403" i="11"/>
  <c r="M5403" i="11" s="1"/>
  <c r="N5485" i="11"/>
  <c r="L5485" i="11"/>
  <c r="M5485" i="11" s="1"/>
  <c r="N5444" i="11"/>
  <c r="L5444" i="11"/>
  <c r="M5444" i="11" s="1"/>
  <c r="K5403" i="11"/>
  <c r="J5444" i="11"/>
  <c r="K5444" i="11" s="1"/>
  <c r="K5485" i="11"/>
  <c r="B162" i="3"/>
  <c r="N7663" i="11" l="1"/>
  <c r="N5362" i="11"/>
  <c r="L5362" i="11"/>
  <c r="M5362" i="11" s="1"/>
  <c r="N5404" i="11"/>
  <c r="L5404" i="11"/>
  <c r="M5404" i="11" s="1"/>
  <c r="N5445" i="11"/>
  <c r="L5445" i="11"/>
  <c r="M5445" i="11" s="1"/>
  <c r="K7663" i="11"/>
  <c r="L7663" i="11"/>
  <c r="M7663" i="11" s="1"/>
  <c r="C7663" i="11"/>
  <c r="D7663" i="11"/>
  <c r="K5362" i="11"/>
  <c r="K5404" i="11"/>
  <c r="J5445" i="11"/>
  <c r="K5445" i="11" s="1"/>
  <c r="B161" i="3"/>
  <c r="N7664" i="11" l="1"/>
  <c r="N5322" i="11"/>
  <c r="L5322" i="11"/>
  <c r="M5322" i="11" s="1"/>
  <c r="N5405" i="11"/>
  <c r="L5405" i="11"/>
  <c r="M5405" i="11" s="1"/>
  <c r="N5363" i="11"/>
  <c r="L5363" i="11"/>
  <c r="M5363" i="11" s="1"/>
  <c r="K7664" i="11"/>
  <c r="L7664" i="11"/>
  <c r="M7664" i="11" s="1"/>
  <c r="C7664" i="11"/>
  <c r="D7664" i="11"/>
  <c r="K5322" i="11"/>
  <c r="K5363" i="11"/>
  <c r="K5405" i="11"/>
  <c r="B160" i="3"/>
  <c r="N7665" i="11" l="1"/>
  <c r="N5282" i="11"/>
  <c r="L5282" i="11"/>
  <c r="M5282" i="11" s="1"/>
  <c r="N5364" i="11"/>
  <c r="L5364" i="11"/>
  <c r="M5364" i="11" s="1"/>
  <c r="N5323" i="11"/>
  <c r="L5323" i="11"/>
  <c r="M5323" i="11" s="1"/>
  <c r="K7665" i="11"/>
  <c r="L7665" i="11"/>
  <c r="M7665" i="11" s="1"/>
  <c r="C7665" i="11"/>
  <c r="D7665" i="11"/>
  <c r="K5282" i="11"/>
  <c r="K5364" i="11"/>
  <c r="K5323" i="11"/>
  <c r="B159" i="3"/>
  <c r="N7666" i="11" l="1"/>
  <c r="N5365" i="11"/>
  <c r="L5365" i="11"/>
  <c r="M5365" i="11" s="1"/>
  <c r="N5324" i="11"/>
  <c r="L5324" i="11"/>
  <c r="M5324" i="11" s="1"/>
  <c r="N5283" i="11"/>
  <c r="L5283" i="11"/>
  <c r="M5283" i="11" s="1"/>
  <c r="K7666" i="11"/>
  <c r="L7666" i="11"/>
  <c r="M7666" i="11" s="1"/>
  <c r="C7666" i="11"/>
  <c r="D7666" i="11"/>
  <c r="K5324" i="11"/>
  <c r="K5365" i="11"/>
  <c r="K5283" i="11"/>
  <c r="B158" i="3"/>
  <c r="N5242" i="11" l="1"/>
  <c r="L5242" i="11"/>
  <c r="M5242" i="11" s="1"/>
  <c r="N5284" i="11"/>
  <c r="L5284" i="11"/>
  <c r="M5284" i="11" s="1"/>
  <c r="N5325" i="11"/>
  <c r="L5325" i="11"/>
  <c r="M5325" i="11" s="1"/>
  <c r="J5242" i="11"/>
  <c r="K5242" i="11" s="1"/>
  <c r="K5284" i="11"/>
  <c r="K5325" i="11"/>
  <c r="B157" i="3"/>
  <c r="N5285" i="11" l="1"/>
  <c r="L5285" i="11"/>
  <c r="M5285" i="11" s="1"/>
  <c r="N5243" i="11"/>
  <c r="L5243" i="11"/>
  <c r="M5243" i="11" s="1"/>
  <c r="J5243" i="11"/>
  <c r="K5243" i="11" s="1"/>
  <c r="K5285" i="11"/>
  <c r="B156" i="3"/>
  <c r="N5202" i="11" l="1"/>
  <c r="L5202" i="11"/>
  <c r="M5202" i="11" s="1"/>
  <c r="N5244" i="11"/>
  <c r="L5244" i="11"/>
  <c r="M5244" i="11" s="1"/>
  <c r="K5202" i="11"/>
  <c r="J5244" i="11"/>
  <c r="K5244" i="11" s="1"/>
  <c r="B155" i="3"/>
  <c r="N5162" i="11" l="1"/>
  <c r="L5162" i="11"/>
  <c r="M5162" i="11" s="1"/>
  <c r="N5203" i="11"/>
  <c r="L5203" i="11"/>
  <c r="M5203" i="11" s="1"/>
  <c r="N5245" i="11"/>
  <c r="L5245" i="11"/>
  <c r="M5245" i="11" s="1"/>
  <c r="K5203" i="11"/>
  <c r="K5162" i="11"/>
  <c r="J5245" i="11"/>
  <c r="K5245" i="11" s="1"/>
  <c r="B154" i="3"/>
  <c r="L5122" i="11" l="1"/>
  <c r="M5122" i="11" s="1"/>
  <c r="N5122" i="11"/>
  <c r="N5204" i="11"/>
  <c r="L5204" i="11"/>
  <c r="M5204" i="11" s="1"/>
  <c r="N5163" i="11"/>
  <c r="L5163" i="11"/>
  <c r="M5163" i="11" s="1"/>
  <c r="K5204" i="11"/>
  <c r="K5122" i="11"/>
  <c r="K5163" i="11"/>
  <c r="B153" i="3"/>
  <c r="N5082" i="11" l="1"/>
  <c r="L5082" i="11"/>
  <c r="M5082" i="11" s="1"/>
  <c r="N5164" i="11"/>
  <c r="L5164" i="11"/>
  <c r="M5164" i="11" s="1"/>
  <c r="N5205" i="11"/>
  <c r="L5205" i="11"/>
  <c r="M5205" i="11" s="1"/>
  <c r="N5123" i="11"/>
  <c r="L5123" i="11"/>
  <c r="M5123" i="11" s="1"/>
  <c r="K5205" i="11"/>
  <c r="K5082" i="11"/>
  <c r="K5123" i="11"/>
  <c r="K5164" i="11"/>
  <c r="B152" i="3"/>
  <c r="N5042" i="11" l="1"/>
  <c r="L5042" i="11"/>
  <c r="M5042" i="11" s="1"/>
  <c r="N5083" i="11"/>
  <c r="L5083" i="11"/>
  <c r="M5083" i="11" s="1"/>
  <c r="N5165" i="11"/>
  <c r="L5165" i="11"/>
  <c r="M5165" i="11" s="1"/>
  <c r="N5124" i="11"/>
  <c r="L5124" i="11"/>
  <c r="M5124" i="11" s="1"/>
  <c r="K5083" i="11"/>
  <c r="K5042" i="11"/>
  <c r="K5124" i="11"/>
  <c r="K5165" i="11"/>
  <c r="B151" i="3"/>
  <c r="L5002" i="11" l="1"/>
  <c r="M5002" i="11" s="1"/>
  <c r="N5002" i="11"/>
  <c r="N5084" i="11"/>
  <c r="L5084" i="11"/>
  <c r="M5084" i="11" s="1"/>
  <c r="N5125" i="11"/>
  <c r="L5125" i="11"/>
  <c r="M5125" i="11" s="1"/>
  <c r="N5043" i="11"/>
  <c r="L5043" i="11"/>
  <c r="M5043" i="11" s="1"/>
  <c r="K5084" i="11"/>
  <c r="K5043" i="11"/>
  <c r="K5125" i="11"/>
  <c r="J5002" i="11"/>
  <c r="K5002" i="11" s="1"/>
  <c r="B150" i="3"/>
  <c r="N4962" i="11" l="1"/>
  <c r="L4962" i="11"/>
  <c r="M4962" i="11" s="1"/>
  <c r="N5085" i="11"/>
  <c r="L5085" i="11"/>
  <c r="M5085" i="11" s="1"/>
  <c r="N5044" i="11"/>
  <c r="L5044" i="11"/>
  <c r="M5044" i="11" s="1"/>
  <c r="N5003" i="11"/>
  <c r="L5003" i="11"/>
  <c r="M5003" i="11" s="1"/>
  <c r="K5044" i="11"/>
  <c r="J4962" i="11"/>
  <c r="K4962" i="11" s="1"/>
  <c r="K5085" i="11"/>
  <c r="J5003" i="11"/>
  <c r="K5003" i="11" s="1"/>
  <c r="B149" i="3"/>
  <c r="N4922" i="11" l="1"/>
  <c r="L4922" i="11"/>
  <c r="M4922" i="11" s="1"/>
  <c r="N4963" i="11"/>
  <c r="L4963" i="11"/>
  <c r="M4963" i="11" s="1"/>
  <c r="N5045" i="11"/>
  <c r="L5045" i="11"/>
  <c r="M5045" i="11" s="1"/>
  <c r="N5004" i="11"/>
  <c r="L5004" i="11"/>
  <c r="M5004" i="11" s="1"/>
  <c r="J5004" i="11"/>
  <c r="K5004" i="11" s="1"/>
  <c r="K5045" i="11"/>
  <c r="K4922" i="11"/>
  <c r="J4963" i="11"/>
  <c r="K4963" i="11" s="1"/>
  <c r="B148" i="3"/>
  <c r="N4882" i="11" l="1"/>
  <c r="L4882" i="11"/>
  <c r="M4882" i="11" s="1"/>
  <c r="N4923" i="11"/>
  <c r="L4923" i="11"/>
  <c r="M4923" i="11" s="1"/>
  <c r="N5005" i="11"/>
  <c r="L5005" i="11"/>
  <c r="M5005" i="11" s="1"/>
  <c r="N4964" i="11"/>
  <c r="L4964" i="11"/>
  <c r="M4964" i="11" s="1"/>
  <c r="J5005" i="11"/>
  <c r="K5005" i="11" s="1"/>
  <c r="K4923" i="11"/>
  <c r="J4882" i="11"/>
  <c r="K4882" i="11" s="1"/>
  <c r="J4964" i="11"/>
  <c r="K4964" i="11" s="1"/>
  <c r="B147" i="3"/>
  <c r="N4842" i="11" l="1"/>
  <c r="L4842" i="11"/>
  <c r="M4842" i="11" s="1"/>
  <c r="N4965" i="11"/>
  <c r="L4965" i="11"/>
  <c r="M4965" i="11" s="1"/>
  <c r="N4924" i="11"/>
  <c r="L4924" i="11"/>
  <c r="M4924" i="11" s="1"/>
  <c r="N4883" i="11"/>
  <c r="L4883" i="11"/>
  <c r="M4883" i="11" s="1"/>
  <c r="J4842" i="11"/>
  <c r="K4842" i="11" s="1"/>
  <c r="J4883" i="11"/>
  <c r="K4883" i="11" s="1"/>
  <c r="J4965" i="11"/>
  <c r="K4965" i="11" s="1"/>
  <c r="K4924" i="11"/>
  <c r="B146" i="3"/>
  <c r="L4802" i="11" l="1"/>
  <c r="M4802" i="11" s="1"/>
  <c r="N4802" i="11"/>
  <c r="N4925" i="11"/>
  <c r="L4925" i="11"/>
  <c r="M4925" i="11" s="1"/>
  <c r="N4884" i="11"/>
  <c r="L4884" i="11"/>
  <c r="M4884" i="11" s="1"/>
  <c r="N4843" i="11"/>
  <c r="L4843" i="11"/>
  <c r="M4843" i="11" s="1"/>
  <c r="J4802" i="11"/>
  <c r="K4802" i="11" s="1"/>
  <c r="J4884" i="11"/>
  <c r="K4884" i="11" s="1"/>
  <c r="J4843" i="11"/>
  <c r="K4843" i="11" s="1"/>
  <c r="K4925" i="11"/>
  <c r="B145" i="3"/>
  <c r="N4803" i="11" l="1"/>
  <c r="L4803" i="11"/>
  <c r="M4803" i="11" s="1"/>
  <c r="N4885" i="11"/>
  <c r="L4885" i="11"/>
  <c r="M4885" i="11" s="1"/>
  <c r="N4844" i="11"/>
  <c r="L4844" i="11"/>
  <c r="M4844" i="11" s="1"/>
  <c r="J4885" i="11"/>
  <c r="K4885" i="11" s="1"/>
  <c r="J4844" i="11"/>
  <c r="K4844" i="11" s="1"/>
  <c r="J4803" i="11"/>
  <c r="K4803" i="11" s="1"/>
  <c r="B144" i="3"/>
  <c r="N4762" i="11" l="1"/>
  <c r="L4762" i="11"/>
  <c r="M4762" i="11" s="1"/>
  <c r="N4845" i="11"/>
  <c r="L4845" i="11"/>
  <c r="M4845" i="11" s="1"/>
  <c r="N4804" i="11"/>
  <c r="L4804" i="11"/>
  <c r="M4804" i="11" s="1"/>
  <c r="J4804" i="11"/>
  <c r="K4804" i="11" s="1"/>
  <c r="K4762" i="11"/>
  <c r="J4845" i="11"/>
  <c r="K4845" i="11" s="1"/>
  <c r="B143" i="3"/>
  <c r="N4763" i="11" l="1"/>
  <c r="L4763" i="11"/>
  <c r="M4763" i="11" s="1"/>
  <c r="N4805" i="11"/>
  <c r="L4805" i="11"/>
  <c r="M4805" i="11" s="1"/>
  <c r="J4805" i="11"/>
  <c r="K4805" i="11" s="1"/>
  <c r="K4763" i="11"/>
  <c r="B142" i="3"/>
  <c r="N4722" i="11" l="1"/>
  <c r="L4722" i="11"/>
  <c r="M4722" i="11" s="1"/>
  <c r="N4764" i="11"/>
  <c r="L4764" i="11"/>
  <c r="M4764" i="11" s="1"/>
  <c r="J4722" i="11"/>
  <c r="K4722" i="11" s="1"/>
  <c r="K4764" i="11"/>
  <c r="B141" i="3"/>
  <c r="L4682" i="11" l="1"/>
  <c r="M4682" i="11" s="1"/>
  <c r="N4682" i="11"/>
  <c r="N4723" i="11"/>
  <c r="L4723" i="11"/>
  <c r="M4723" i="11" s="1"/>
  <c r="N4765" i="11"/>
  <c r="L4765" i="11"/>
  <c r="M4765" i="11" s="1"/>
  <c r="J4682" i="11"/>
  <c r="K4682" i="11" s="1"/>
  <c r="K4765" i="11"/>
  <c r="J4723" i="11"/>
  <c r="K4723" i="11" s="1"/>
  <c r="B140" i="3"/>
  <c r="N4642" i="11" l="1"/>
  <c r="L4642" i="11"/>
  <c r="M4642" i="11" s="1"/>
  <c r="N4724" i="11"/>
  <c r="L4724" i="11"/>
  <c r="M4724" i="11" s="1"/>
  <c r="N4683" i="11"/>
  <c r="L4683" i="11"/>
  <c r="M4683" i="11" s="1"/>
  <c r="J4683" i="11"/>
  <c r="K4683" i="11" s="1"/>
  <c r="J4642" i="11"/>
  <c r="K4642" i="11" s="1"/>
  <c r="J4724" i="11"/>
  <c r="K4724" i="11" s="1"/>
  <c r="B139" i="3"/>
  <c r="N4602" i="11" l="1"/>
  <c r="L4602" i="11"/>
  <c r="M4602" i="11" s="1"/>
  <c r="N4725" i="11"/>
  <c r="L4725" i="11"/>
  <c r="M4725" i="11" s="1"/>
  <c r="N4684" i="11"/>
  <c r="L4684" i="11"/>
  <c r="M4684" i="11" s="1"/>
  <c r="N4643" i="11"/>
  <c r="L4643" i="11"/>
  <c r="M4643" i="11" s="1"/>
  <c r="J4643" i="11"/>
  <c r="K4643" i="11" s="1"/>
  <c r="K4602" i="11"/>
  <c r="J4725" i="11"/>
  <c r="K4725" i="11" s="1"/>
  <c r="J4684" i="11"/>
  <c r="K4684" i="11" s="1"/>
  <c r="B138" i="3"/>
  <c r="N4562" i="11" l="1"/>
  <c r="L4562" i="11"/>
  <c r="M4562" i="11" s="1"/>
  <c r="N4603" i="11"/>
  <c r="L4603" i="11"/>
  <c r="M4603" i="11" s="1"/>
  <c r="N4685" i="11"/>
  <c r="L4685" i="11"/>
  <c r="M4685" i="11" s="1"/>
  <c r="N4644" i="11"/>
  <c r="L4644" i="11"/>
  <c r="M4644" i="11" s="1"/>
  <c r="J4685" i="11"/>
  <c r="K4685" i="11" s="1"/>
  <c r="J4644" i="11"/>
  <c r="K4644" i="11" s="1"/>
  <c r="K4562" i="11"/>
  <c r="K4603" i="11"/>
  <c r="B137" i="3"/>
  <c r="N4522" i="11" l="1"/>
  <c r="L4522" i="11"/>
  <c r="M4522" i="11" s="1"/>
  <c r="N4645" i="11"/>
  <c r="L4645" i="11"/>
  <c r="M4645" i="11" s="1"/>
  <c r="N4604" i="11"/>
  <c r="L4604" i="11"/>
  <c r="M4604" i="11" s="1"/>
  <c r="N4563" i="11"/>
  <c r="L4563" i="11"/>
  <c r="M4563" i="11" s="1"/>
  <c r="K4604" i="11"/>
  <c r="J4645" i="11"/>
  <c r="K4645" i="11" s="1"/>
  <c r="J4522" i="11"/>
  <c r="K4522" i="11" s="1"/>
  <c r="K4563" i="11"/>
  <c r="B136" i="3"/>
  <c r="N4482" i="11" l="1"/>
  <c r="L4482" i="11"/>
  <c r="M4482" i="11" s="1"/>
  <c r="N4605" i="11"/>
  <c r="L4605" i="11"/>
  <c r="M4605" i="11" s="1"/>
  <c r="N4523" i="11"/>
  <c r="L4523" i="11"/>
  <c r="M4523" i="11" s="1"/>
  <c r="N4564" i="11"/>
  <c r="L4564" i="11"/>
  <c r="M4564" i="11" s="1"/>
  <c r="K4605" i="11"/>
  <c r="K4482" i="11"/>
  <c r="K4564" i="11"/>
  <c r="J4523" i="11"/>
  <c r="K4523" i="11" s="1"/>
  <c r="B135" i="3"/>
  <c r="L4442" i="11" l="1"/>
  <c r="M4442" i="11" s="1"/>
  <c r="N4442" i="11"/>
  <c r="N4524" i="11"/>
  <c r="L4524" i="11"/>
  <c r="M4524" i="11" s="1"/>
  <c r="N4483" i="11"/>
  <c r="L4483" i="11"/>
  <c r="M4483" i="11" s="1"/>
  <c r="N4565" i="11"/>
  <c r="L4565" i="11"/>
  <c r="M4565" i="11" s="1"/>
  <c r="K4565" i="11"/>
  <c r="K4442" i="11"/>
  <c r="J4524" i="11"/>
  <c r="K4524" i="11" s="1"/>
  <c r="K4483" i="11"/>
  <c r="B134" i="3"/>
  <c r="N4402" i="11" l="1"/>
  <c r="L4402" i="11"/>
  <c r="M4402" i="11" s="1"/>
  <c r="N4443" i="11"/>
  <c r="L4443" i="11"/>
  <c r="M4443" i="11" s="1"/>
  <c r="N4484" i="11"/>
  <c r="L4484" i="11"/>
  <c r="M4484" i="11" s="1"/>
  <c r="N4525" i="11"/>
  <c r="L4525" i="11"/>
  <c r="M4525" i="11" s="1"/>
  <c r="K4443" i="11"/>
  <c r="J4525" i="11"/>
  <c r="K4525" i="11" s="1"/>
  <c r="J4402" i="11"/>
  <c r="K4402" i="11" s="1"/>
  <c r="K4484" i="11"/>
  <c r="B133" i="3"/>
  <c r="L4362" i="11" l="1"/>
  <c r="M4362" i="11" s="1"/>
  <c r="N4362" i="11"/>
  <c r="N4485" i="11"/>
  <c r="L4485" i="11"/>
  <c r="M4485" i="11" s="1"/>
  <c r="N4403" i="11"/>
  <c r="L4403" i="11"/>
  <c r="M4403" i="11" s="1"/>
  <c r="N4444" i="11"/>
  <c r="L4444" i="11"/>
  <c r="M4444" i="11" s="1"/>
  <c r="K4362" i="11"/>
  <c r="K4444" i="11"/>
  <c r="K4485" i="11"/>
  <c r="J4403" i="11"/>
  <c r="K4403" i="11" s="1"/>
  <c r="B132" i="3"/>
  <c r="N4363" i="11" l="1"/>
  <c r="L4363" i="11"/>
  <c r="M4363" i="11" s="1"/>
  <c r="N4404" i="11"/>
  <c r="L4404" i="11"/>
  <c r="M4404" i="11" s="1"/>
  <c r="N4445" i="11"/>
  <c r="L4445" i="11"/>
  <c r="M4445" i="11" s="1"/>
  <c r="K4445" i="11"/>
  <c r="K4363" i="11"/>
  <c r="J4404" i="11"/>
  <c r="K4404" i="11" s="1"/>
  <c r="B131" i="3"/>
  <c r="N4322" i="11" l="1"/>
  <c r="L4322" i="11"/>
  <c r="M4322" i="11" s="1"/>
  <c r="N4405" i="11"/>
  <c r="L4405" i="11"/>
  <c r="M4405" i="11" s="1"/>
  <c r="N4364" i="11"/>
  <c r="L4364" i="11"/>
  <c r="M4364" i="11" s="1"/>
  <c r="J4405" i="11"/>
  <c r="K4405" i="11" s="1"/>
  <c r="K4364" i="11"/>
  <c r="K4322" i="11"/>
  <c r="B130" i="3"/>
  <c r="N4282" i="11" l="1"/>
  <c r="L4282" i="11"/>
  <c r="M4282" i="11" s="1"/>
  <c r="N4365" i="11"/>
  <c r="L4365" i="11"/>
  <c r="M4365" i="11" s="1"/>
  <c r="N4323" i="11"/>
  <c r="L4323" i="11"/>
  <c r="M4323" i="11" s="1"/>
  <c r="K4282" i="11"/>
  <c r="K4323" i="11"/>
  <c r="K4365" i="11"/>
  <c r="B129" i="3"/>
  <c r="N4283" i="11" l="1"/>
  <c r="L4283" i="11"/>
  <c r="M4283" i="11" s="1"/>
  <c r="N4324" i="11"/>
  <c r="L4324" i="11"/>
  <c r="M4324" i="11" s="1"/>
  <c r="K4283" i="11"/>
  <c r="K4324" i="11"/>
  <c r="B128" i="3"/>
  <c r="N4242" i="11" l="1"/>
  <c r="L4242" i="11"/>
  <c r="M4242" i="11" s="1"/>
  <c r="N4284" i="11"/>
  <c r="L4284" i="11"/>
  <c r="M4284" i="11" s="1"/>
  <c r="N4325" i="11"/>
  <c r="L4325" i="11"/>
  <c r="M4325" i="11" s="1"/>
  <c r="K4242" i="11"/>
  <c r="K4284" i="11"/>
  <c r="K4325" i="11"/>
  <c r="B127" i="3"/>
  <c r="N4202" i="11" l="1"/>
  <c r="L4202" i="11"/>
  <c r="M4202" i="11" s="1"/>
  <c r="N4243" i="11"/>
  <c r="L4243" i="11"/>
  <c r="M4243" i="11" s="1"/>
  <c r="N4285" i="11"/>
  <c r="L4285" i="11"/>
  <c r="M4285" i="11" s="1"/>
  <c r="K4243" i="11"/>
  <c r="J4202" i="11"/>
  <c r="K4202" i="11" s="1"/>
  <c r="K4285" i="11"/>
  <c r="B126" i="3"/>
  <c r="L4162" i="11" l="1"/>
  <c r="M4162" i="11" s="1"/>
  <c r="N4162" i="11"/>
  <c r="N4244" i="11"/>
  <c r="L4244" i="11"/>
  <c r="M4244" i="11" s="1"/>
  <c r="N4203" i="11"/>
  <c r="L4203" i="11"/>
  <c r="M4203" i="11" s="1"/>
  <c r="J4203" i="11"/>
  <c r="K4203" i="11" s="1"/>
  <c r="K4244" i="11"/>
  <c r="J4162" i="11"/>
  <c r="K4162" i="11" s="1"/>
  <c r="B125" i="3"/>
  <c r="N4245" i="11" l="1"/>
  <c r="L4245" i="11"/>
  <c r="M4245" i="11" s="1"/>
  <c r="N4204" i="11"/>
  <c r="L4204" i="11"/>
  <c r="M4204" i="11" s="1"/>
  <c r="N4163" i="11"/>
  <c r="L4163" i="11"/>
  <c r="M4163" i="11" s="1"/>
  <c r="J4163" i="11"/>
  <c r="K4163" i="11" s="1"/>
  <c r="K4245" i="11"/>
  <c r="J4204" i="11"/>
  <c r="K4204" i="11" s="1"/>
  <c r="B124" i="3"/>
  <c r="N7558" i="11" l="1"/>
  <c r="N4122" i="11"/>
  <c r="L4122" i="11"/>
  <c r="M4122" i="11" s="1"/>
  <c r="N4205" i="11"/>
  <c r="L4205" i="11"/>
  <c r="M4205" i="11" s="1"/>
  <c r="N4164" i="11"/>
  <c r="L4164" i="11"/>
  <c r="M4164" i="11" s="1"/>
  <c r="K7558" i="11"/>
  <c r="L7558" i="11"/>
  <c r="M7558" i="11" s="1"/>
  <c r="D7558" i="11"/>
  <c r="C7558" i="11"/>
  <c r="J4205" i="11"/>
  <c r="K4205" i="11" s="1"/>
  <c r="J4164" i="11"/>
  <c r="K4164" i="11" s="1"/>
  <c r="K4122" i="11"/>
  <c r="B123" i="3"/>
  <c r="N7559" i="11" l="1"/>
  <c r="L4082" i="11"/>
  <c r="M4082" i="11" s="1"/>
  <c r="N4082" i="11"/>
  <c r="N4165" i="11"/>
  <c r="L4165" i="11"/>
  <c r="M4165" i="11" s="1"/>
  <c r="N4123" i="11"/>
  <c r="L4123" i="11"/>
  <c r="M4123" i="11" s="1"/>
  <c r="K7559" i="11"/>
  <c r="L7559" i="11"/>
  <c r="M7559" i="11" s="1"/>
  <c r="D7559" i="11"/>
  <c r="C7559" i="11"/>
  <c r="K4123" i="11"/>
  <c r="J4165" i="11"/>
  <c r="K4165" i="11" s="1"/>
  <c r="K4082" i="11"/>
  <c r="B122" i="3"/>
  <c r="N7560" i="11" l="1"/>
  <c r="N4083" i="11"/>
  <c r="L4083" i="11"/>
  <c r="M4083" i="11" s="1"/>
  <c r="N4124" i="11"/>
  <c r="L4124" i="11"/>
  <c r="M4124" i="11" s="1"/>
  <c r="K7560" i="11"/>
  <c r="L7560" i="11"/>
  <c r="M7560" i="11" s="1"/>
  <c r="C7560" i="11"/>
  <c r="D7560" i="11"/>
  <c r="K4083" i="11"/>
  <c r="K4124" i="11"/>
  <c r="B121" i="3"/>
  <c r="N7561" i="11" l="1"/>
  <c r="N4042" i="11"/>
  <c r="L4042" i="11"/>
  <c r="M4042" i="11" s="1"/>
  <c r="N4084" i="11"/>
  <c r="L4084" i="11"/>
  <c r="M4084" i="11" s="1"/>
  <c r="N4125" i="11"/>
  <c r="L4125" i="11"/>
  <c r="M4125" i="11" s="1"/>
  <c r="K7561" i="11"/>
  <c r="L7561" i="11"/>
  <c r="M7561" i="11" s="1"/>
  <c r="D7561" i="11"/>
  <c r="C7561" i="11"/>
  <c r="J4042" i="11"/>
  <c r="K4042" i="11" s="1"/>
  <c r="K4084" i="11"/>
  <c r="K4125" i="11"/>
  <c r="B120" i="3"/>
  <c r="L4002" i="11" l="1"/>
  <c r="M4002" i="11" s="1"/>
  <c r="N4002" i="11"/>
  <c r="N4043" i="11"/>
  <c r="L4043" i="11"/>
  <c r="M4043" i="11" s="1"/>
  <c r="N4085" i="11"/>
  <c r="L4085" i="11"/>
  <c r="M4085" i="11" s="1"/>
  <c r="K4002" i="11"/>
  <c r="J4043" i="11"/>
  <c r="K4043" i="11" s="1"/>
  <c r="K4085" i="11"/>
  <c r="B119" i="3"/>
  <c r="N3962" i="11" l="1"/>
  <c r="L3962" i="11"/>
  <c r="M3962" i="11" s="1"/>
  <c r="N4003" i="11"/>
  <c r="L4003" i="11"/>
  <c r="M4003" i="11" s="1"/>
  <c r="N4086" i="11"/>
  <c r="L4086" i="11"/>
  <c r="M4086" i="11" s="1"/>
  <c r="N4044" i="11"/>
  <c r="L4044" i="11"/>
  <c r="M4044" i="11" s="1"/>
  <c r="K4003" i="11"/>
  <c r="K4086" i="11"/>
  <c r="J4044" i="11"/>
  <c r="K4044" i="11" s="1"/>
  <c r="J3962" i="11"/>
  <c r="K3962" i="11" s="1"/>
  <c r="B118" i="3"/>
  <c r="N3922" i="11" l="1"/>
  <c r="L3922" i="11"/>
  <c r="M3922" i="11" s="1"/>
  <c r="N4004" i="11"/>
  <c r="L4004" i="11"/>
  <c r="M4004" i="11" s="1"/>
  <c r="N4045" i="11"/>
  <c r="L4045" i="11"/>
  <c r="M4045" i="11" s="1"/>
  <c r="N3963" i="11"/>
  <c r="L3963" i="11"/>
  <c r="M3963" i="11" s="1"/>
  <c r="N4087" i="11"/>
  <c r="L4087" i="11"/>
  <c r="M4087" i="11" s="1"/>
  <c r="J4045" i="11"/>
  <c r="K4045" i="11" s="1"/>
  <c r="J3963" i="11"/>
  <c r="K3963" i="11" s="1"/>
  <c r="K3922" i="11"/>
  <c r="K4087" i="11"/>
  <c r="K4004" i="11"/>
  <c r="B117" i="3"/>
  <c r="N4005" i="11" l="1"/>
  <c r="L4005" i="11"/>
  <c r="M4005" i="11" s="1"/>
  <c r="N3923" i="11"/>
  <c r="L3923" i="11"/>
  <c r="M3923" i="11" s="1"/>
  <c r="N3964" i="11"/>
  <c r="L3964" i="11"/>
  <c r="M3964" i="11" s="1"/>
  <c r="N4088" i="11"/>
  <c r="L4088" i="11"/>
  <c r="M4088" i="11" s="1"/>
  <c r="J3964" i="11"/>
  <c r="K3964" i="11" s="1"/>
  <c r="K3923" i="11"/>
  <c r="K4005" i="11"/>
  <c r="K4088" i="11"/>
  <c r="B116" i="3"/>
  <c r="N3882" i="11" l="1"/>
  <c r="L3882" i="11"/>
  <c r="M3882" i="11" s="1"/>
  <c r="N3965" i="11"/>
  <c r="L3965" i="11"/>
  <c r="M3965" i="11" s="1"/>
  <c r="N3924" i="11"/>
  <c r="L3924" i="11"/>
  <c r="M3924" i="11" s="1"/>
  <c r="N4089" i="11"/>
  <c r="L4089" i="11"/>
  <c r="M4089" i="11" s="1"/>
  <c r="K3882" i="11"/>
  <c r="K3924" i="11"/>
  <c r="J3965" i="11"/>
  <c r="K3965" i="11" s="1"/>
  <c r="K4089" i="11"/>
  <c r="B115" i="3"/>
  <c r="N3883" i="11" l="1"/>
  <c r="L3883" i="11"/>
  <c r="M3883" i="11" s="1"/>
  <c r="N3925" i="11"/>
  <c r="L3925" i="11"/>
  <c r="M3925" i="11" s="1"/>
  <c r="N4126" i="11"/>
  <c r="L4126" i="11"/>
  <c r="M4126" i="11" s="1"/>
  <c r="K4126" i="11"/>
  <c r="K3883" i="11"/>
  <c r="K3925" i="11"/>
  <c r="B114" i="3"/>
  <c r="N3842" i="11" l="1"/>
  <c r="L3842" i="11"/>
  <c r="M3842" i="11" s="1"/>
  <c r="N3884" i="11"/>
  <c r="L3884" i="11"/>
  <c r="M3884" i="11" s="1"/>
  <c r="N4127" i="11"/>
  <c r="L4127" i="11"/>
  <c r="M4127" i="11" s="1"/>
  <c r="K4127" i="11"/>
  <c r="K3884" i="11"/>
  <c r="K3842" i="11"/>
  <c r="B113" i="3"/>
  <c r="N3802" i="11" l="1"/>
  <c r="L3802" i="11"/>
  <c r="M3802" i="11" s="1"/>
  <c r="N3843" i="11"/>
  <c r="L3843" i="11"/>
  <c r="M3843" i="11" s="1"/>
  <c r="N3885" i="11"/>
  <c r="L3885" i="11"/>
  <c r="M3885" i="11" s="1"/>
  <c r="N4128" i="11"/>
  <c r="L4128" i="11"/>
  <c r="M4128" i="11" s="1"/>
  <c r="K4128" i="11"/>
  <c r="K3802" i="11"/>
  <c r="K3885" i="11"/>
  <c r="K3843" i="11"/>
  <c r="B112" i="3"/>
  <c r="L3762" i="11" l="1"/>
  <c r="M3762" i="11" s="1"/>
  <c r="N3762" i="11"/>
  <c r="N3803" i="11"/>
  <c r="L3803" i="11"/>
  <c r="M3803" i="11" s="1"/>
  <c r="N3844" i="11"/>
  <c r="L3844" i="11"/>
  <c r="M3844" i="11" s="1"/>
  <c r="N4129" i="11"/>
  <c r="L4129" i="11"/>
  <c r="M4129" i="11" s="1"/>
  <c r="K4129" i="11"/>
  <c r="K3803" i="11"/>
  <c r="J3762" i="11"/>
  <c r="K3762" i="11" s="1"/>
  <c r="K3844" i="11"/>
  <c r="B111" i="3"/>
  <c r="N3722" i="11" l="1"/>
  <c r="L3722" i="11"/>
  <c r="M3722" i="11" s="1"/>
  <c r="N3763" i="11"/>
  <c r="L3763" i="11"/>
  <c r="M3763" i="11" s="1"/>
  <c r="N3845" i="11"/>
  <c r="L3845" i="11"/>
  <c r="M3845" i="11" s="1"/>
  <c r="N3804" i="11"/>
  <c r="L3804" i="11"/>
  <c r="M3804" i="11" s="1"/>
  <c r="N4166" i="11"/>
  <c r="L4166" i="11"/>
  <c r="M4166" i="11" s="1"/>
  <c r="J4166" i="11"/>
  <c r="K4166" i="11" s="1"/>
  <c r="K3804" i="11"/>
  <c r="K3722" i="11"/>
  <c r="J3763" i="11"/>
  <c r="K3763" i="11" s="1"/>
  <c r="K3845" i="11"/>
  <c r="B110" i="3"/>
  <c r="L3682" i="11" l="1"/>
  <c r="M3682" i="11" s="1"/>
  <c r="N3682" i="11"/>
  <c r="N3764" i="11"/>
  <c r="L3764" i="11"/>
  <c r="M3764" i="11" s="1"/>
  <c r="N4167" i="11"/>
  <c r="L4167" i="11"/>
  <c r="M4167" i="11" s="1"/>
  <c r="N3723" i="11"/>
  <c r="L3723" i="11"/>
  <c r="M3723" i="11" s="1"/>
  <c r="N3805" i="11"/>
  <c r="L3805" i="11"/>
  <c r="M3805" i="11" s="1"/>
  <c r="J4167" i="11"/>
  <c r="K4167" i="11" s="1"/>
  <c r="K3723" i="11"/>
  <c r="K3805" i="11"/>
  <c r="K3682" i="11"/>
  <c r="J3764" i="11"/>
  <c r="K3764" i="11" s="1"/>
  <c r="B109" i="3"/>
  <c r="N3642" i="11" l="1"/>
  <c r="L3642" i="11"/>
  <c r="M3642" i="11" s="1"/>
  <c r="N3765" i="11"/>
  <c r="L3765" i="11"/>
  <c r="M3765" i="11" s="1"/>
  <c r="N3724" i="11"/>
  <c r="L3724" i="11"/>
  <c r="M3724" i="11" s="1"/>
  <c r="N4168" i="11"/>
  <c r="L4168" i="11"/>
  <c r="M4168" i="11" s="1"/>
  <c r="N3683" i="11"/>
  <c r="L3683" i="11"/>
  <c r="M3683" i="11" s="1"/>
  <c r="J4168" i="11"/>
  <c r="K4168" i="11" s="1"/>
  <c r="J3765" i="11"/>
  <c r="K3765" i="11" s="1"/>
  <c r="K3724" i="11"/>
  <c r="K3683" i="11"/>
  <c r="K3642" i="11"/>
  <c r="B108" i="3"/>
  <c r="L3602" i="11" l="1"/>
  <c r="M3602" i="11" s="1"/>
  <c r="N3602" i="11"/>
  <c r="N3643" i="11"/>
  <c r="L3643" i="11"/>
  <c r="M3643" i="11" s="1"/>
  <c r="N4169" i="11"/>
  <c r="L4169" i="11"/>
  <c r="M4169" i="11" s="1"/>
  <c r="N3725" i="11"/>
  <c r="L3725" i="11"/>
  <c r="M3725" i="11" s="1"/>
  <c r="N3684" i="11"/>
  <c r="L3684" i="11"/>
  <c r="M3684" i="11" s="1"/>
  <c r="J4169" i="11"/>
  <c r="K4169" i="11" s="1"/>
  <c r="K3725" i="11"/>
  <c r="J3602" i="11"/>
  <c r="K3602" i="11" s="1"/>
  <c r="K3684" i="11"/>
  <c r="K3643" i="11"/>
  <c r="B107" i="3"/>
  <c r="N3562" i="11" l="1"/>
  <c r="L3562" i="11"/>
  <c r="M3562" i="11" s="1"/>
  <c r="N3685" i="11"/>
  <c r="L3685" i="11"/>
  <c r="M3685" i="11" s="1"/>
  <c r="N3644" i="11"/>
  <c r="L3644" i="11"/>
  <c r="M3644" i="11" s="1"/>
  <c r="N4206" i="11"/>
  <c r="L4206" i="11"/>
  <c r="M4206" i="11" s="1"/>
  <c r="N3603" i="11"/>
  <c r="L3603" i="11"/>
  <c r="M3603" i="11" s="1"/>
  <c r="J4206" i="11"/>
  <c r="K4206" i="11" s="1"/>
  <c r="J3562" i="11"/>
  <c r="K3562" i="11" s="1"/>
  <c r="K3644" i="11"/>
  <c r="J3603" i="11"/>
  <c r="K3603" i="11" s="1"/>
  <c r="K3685" i="11"/>
  <c r="B106" i="3"/>
  <c r="N3522" i="11" l="1"/>
  <c r="L3522" i="11"/>
  <c r="M3522" i="11" s="1"/>
  <c r="N3563" i="11"/>
  <c r="L3563" i="11"/>
  <c r="M3563" i="11" s="1"/>
  <c r="N3604" i="11"/>
  <c r="L3604" i="11"/>
  <c r="M3604" i="11" s="1"/>
  <c r="N4207" i="11"/>
  <c r="L4207" i="11"/>
  <c r="M4207" i="11" s="1"/>
  <c r="N3645" i="11"/>
  <c r="L3645" i="11"/>
  <c r="M3645" i="11" s="1"/>
  <c r="J4207" i="11"/>
  <c r="K4207" i="11" s="1"/>
  <c r="K3522" i="11"/>
  <c r="K3645" i="11"/>
  <c r="J3604" i="11"/>
  <c r="K3604" i="11" s="1"/>
  <c r="J3563" i="11"/>
  <c r="K3563" i="11" s="1"/>
  <c r="B105" i="3"/>
  <c r="N3564" i="11" l="1"/>
  <c r="L3564" i="11"/>
  <c r="M3564" i="11" s="1"/>
  <c r="N4208" i="11"/>
  <c r="L4208" i="11"/>
  <c r="M4208" i="11" s="1"/>
  <c r="N3523" i="11"/>
  <c r="L3523" i="11"/>
  <c r="M3523" i="11" s="1"/>
  <c r="N3605" i="11"/>
  <c r="L3605" i="11"/>
  <c r="M3605" i="11" s="1"/>
  <c r="J4208" i="11"/>
  <c r="K4208" i="11" s="1"/>
  <c r="J3605" i="11"/>
  <c r="K3605" i="11" s="1"/>
  <c r="J3564" i="11"/>
  <c r="K3564" i="11" s="1"/>
  <c r="K3523" i="11"/>
  <c r="B104" i="3"/>
  <c r="N3482" i="11" l="1"/>
  <c r="L3482" i="11"/>
  <c r="M3482" i="11" s="1"/>
  <c r="N3565" i="11"/>
  <c r="L3565" i="11"/>
  <c r="M3565" i="11" s="1"/>
  <c r="N3524" i="11"/>
  <c r="L3524" i="11"/>
  <c r="M3524" i="11" s="1"/>
  <c r="N4209" i="11"/>
  <c r="L4209" i="11"/>
  <c r="M4209" i="11" s="1"/>
  <c r="J4209" i="11"/>
  <c r="K4209" i="11" s="1"/>
  <c r="K3482" i="11"/>
  <c r="K3524" i="11"/>
  <c r="J3565" i="11"/>
  <c r="K3565" i="11" s="1"/>
  <c r="B103" i="3"/>
  <c r="N3442" i="11" l="1"/>
  <c r="L3442" i="11"/>
  <c r="M3442" i="11" s="1"/>
  <c r="N4246" i="11"/>
  <c r="L4246" i="11"/>
  <c r="M4246" i="11" s="1"/>
  <c r="N3483" i="11"/>
  <c r="L3483" i="11"/>
  <c r="M3483" i="11" s="1"/>
  <c r="N3525" i="11"/>
  <c r="L3525" i="11"/>
  <c r="M3525" i="11" s="1"/>
  <c r="K4246" i="11"/>
  <c r="K3525" i="11"/>
  <c r="K3483" i="11"/>
  <c r="J3442" i="11"/>
  <c r="K3442" i="11" s="1"/>
  <c r="B102" i="3"/>
  <c r="N3402" i="11" l="1"/>
  <c r="L3402" i="11"/>
  <c r="M3402" i="11" s="1"/>
  <c r="N3484" i="11"/>
  <c r="L3484" i="11"/>
  <c r="M3484" i="11" s="1"/>
  <c r="N4247" i="11"/>
  <c r="L4247" i="11"/>
  <c r="M4247" i="11" s="1"/>
  <c r="N3443" i="11"/>
  <c r="L3443" i="11"/>
  <c r="M3443" i="11" s="1"/>
  <c r="K4247" i="11"/>
  <c r="K3484" i="11"/>
  <c r="J3443" i="11"/>
  <c r="K3443" i="11" s="1"/>
  <c r="K3402" i="11"/>
  <c r="B101" i="3"/>
  <c r="N3403" i="11" l="1"/>
  <c r="L3403" i="11"/>
  <c r="M3403" i="11" s="1"/>
  <c r="N4248" i="11"/>
  <c r="L4248" i="11"/>
  <c r="M4248" i="11" s="1"/>
  <c r="N3444" i="11"/>
  <c r="L3444" i="11"/>
  <c r="M3444" i="11" s="1"/>
  <c r="N3485" i="11"/>
  <c r="L3485" i="11"/>
  <c r="M3485" i="11" s="1"/>
  <c r="K4248" i="11"/>
  <c r="J3444" i="11"/>
  <c r="K3444" i="11" s="1"/>
  <c r="K3485" i="11"/>
  <c r="K3403" i="11"/>
  <c r="B100" i="3"/>
  <c r="L3362" i="11" l="1"/>
  <c r="M3362" i="11" s="1"/>
  <c r="N3362" i="11"/>
  <c r="N3404" i="11"/>
  <c r="L3404" i="11"/>
  <c r="M3404" i="11" s="1"/>
  <c r="N4249" i="11"/>
  <c r="L4249" i="11"/>
  <c r="M4249" i="11" s="1"/>
  <c r="N3445" i="11"/>
  <c r="L3445" i="11"/>
  <c r="M3445" i="11" s="1"/>
  <c r="K4249" i="11"/>
  <c r="K3362" i="11"/>
  <c r="J3445" i="11"/>
  <c r="K3445" i="11" s="1"/>
  <c r="K3404" i="11"/>
  <c r="B99" i="3"/>
  <c r="N3322" i="11" l="1"/>
  <c r="L3322" i="11"/>
  <c r="M3322" i="11" s="1"/>
  <c r="N3405" i="11"/>
  <c r="L3405" i="11"/>
  <c r="M3405" i="11" s="1"/>
  <c r="N3363" i="11"/>
  <c r="L3363" i="11"/>
  <c r="M3363" i="11" s="1"/>
  <c r="N4286" i="11"/>
  <c r="L4286" i="11"/>
  <c r="M4286" i="11" s="1"/>
  <c r="K4286" i="11"/>
  <c r="K3363" i="11"/>
  <c r="K3322" i="11"/>
  <c r="K3405" i="11"/>
  <c r="B98" i="3"/>
  <c r="N3323" i="11" l="1"/>
  <c r="L3323" i="11"/>
  <c r="M3323" i="11" s="1"/>
  <c r="N3364" i="11"/>
  <c r="L3364" i="11"/>
  <c r="M3364" i="11" s="1"/>
  <c r="N4287" i="11"/>
  <c r="L4287" i="11"/>
  <c r="M4287" i="11" s="1"/>
  <c r="K4287" i="11"/>
  <c r="K3364" i="11"/>
  <c r="K3323" i="11"/>
  <c r="B97" i="3"/>
  <c r="N3282" i="11" l="1"/>
  <c r="L3282" i="11"/>
  <c r="M3282" i="11" s="1"/>
  <c r="N3365" i="11"/>
  <c r="L3365" i="11"/>
  <c r="M3365" i="11" s="1"/>
  <c r="N3324" i="11"/>
  <c r="L3324" i="11"/>
  <c r="M3324" i="11" s="1"/>
  <c r="N4288" i="11"/>
  <c r="L4288" i="11"/>
  <c r="M4288" i="11" s="1"/>
  <c r="K4288" i="11"/>
  <c r="K3324" i="11"/>
  <c r="K3282" i="11"/>
  <c r="K3365" i="11"/>
  <c r="B96" i="3"/>
  <c r="N3242" i="11" l="1"/>
  <c r="L3242" i="11"/>
  <c r="M3242" i="11" s="1"/>
  <c r="N3283" i="11"/>
  <c r="L3283" i="11"/>
  <c r="M3283" i="11" s="1"/>
  <c r="N3325" i="11"/>
  <c r="L3325" i="11"/>
  <c r="M3325" i="11" s="1"/>
  <c r="N4289" i="11"/>
  <c r="L4289" i="11"/>
  <c r="M4289" i="11" s="1"/>
  <c r="K4289" i="11"/>
  <c r="J3242" i="11"/>
  <c r="K3242" i="11" s="1"/>
  <c r="K3283" i="11"/>
  <c r="K3325" i="11"/>
  <c r="B95" i="3"/>
  <c r="N3202" i="11" l="1"/>
  <c r="L3202" i="11"/>
  <c r="M3202" i="11" s="1"/>
  <c r="N3284" i="11"/>
  <c r="L3284" i="11"/>
  <c r="M3284" i="11" s="1"/>
  <c r="N3243" i="11"/>
  <c r="L3243" i="11"/>
  <c r="M3243" i="11" s="1"/>
  <c r="N4326" i="11"/>
  <c r="L4326" i="11"/>
  <c r="M4326" i="11" s="1"/>
  <c r="K4326" i="11"/>
  <c r="K3202" i="11"/>
  <c r="K3284" i="11"/>
  <c r="J3243" i="11"/>
  <c r="K3243" i="11" s="1"/>
  <c r="B94" i="3"/>
  <c r="N7449" i="11" l="1"/>
  <c r="N3162" i="11"/>
  <c r="L3162" i="11"/>
  <c r="M3162" i="11" s="1"/>
  <c r="N3285" i="11"/>
  <c r="L3285" i="11"/>
  <c r="M3285" i="11" s="1"/>
  <c r="N4327" i="11"/>
  <c r="L4327" i="11"/>
  <c r="M4327" i="11" s="1"/>
  <c r="N3244" i="11"/>
  <c r="L3244" i="11"/>
  <c r="M3244" i="11" s="1"/>
  <c r="N3203" i="11"/>
  <c r="L3203" i="11"/>
  <c r="M3203" i="11" s="1"/>
  <c r="J7449" i="11"/>
  <c r="K7449" i="11" s="1"/>
  <c r="L7449" i="11"/>
  <c r="M7449" i="11" s="1"/>
  <c r="D7449" i="11"/>
  <c r="C7449" i="11"/>
  <c r="K4327" i="11"/>
  <c r="K3285" i="11"/>
  <c r="K3203" i="11"/>
  <c r="J3244" i="11"/>
  <c r="K3244" i="11" s="1"/>
  <c r="K3162" i="11"/>
  <c r="B93" i="3"/>
  <c r="N7450" i="11" l="1"/>
  <c r="N3163" i="11"/>
  <c r="L3163" i="11"/>
  <c r="M3163" i="11" s="1"/>
  <c r="N4328" i="11"/>
  <c r="L4328" i="11"/>
  <c r="M4328" i="11" s="1"/>
  <c r="N3204" i="11"/>
  <c r="L3204" i="11"/>
  <c r="M3204" i="11" s="1"/>
  <c r="N3245" i="11"/>
  <c r="L3245" i="11"/>
  <c r="M3245" i="11" s="1"/>
  <c r="J7450" i="11"/>
  <c r="K7450" i="11" s="1"/>
  <c r="L7450" i="11"/>
  <c r="M7450" i="11" s="1"/>
  <c r="K4328" i="11"/>
  <c r="D7450" i="11"/>
  <c r="C7450" i="11"/>
  <c r="J3245" i="11"/>
  <c r="K3245" i="11" s="1"/>
  <c r="K3204" i="11"/>
  <c r="K3163" i="11"/>
  <c r="B92" i="3"/>
  <c r="N7451" i="11" l="1"/>
  <c r="N3122" i="11"/>
  <c r="L3122" i="11"/>
  <c r="M3122" i="11" s="1"/>
  <c r="N3164" i="11"/>
  <c r="L3164" i="11"/>
  <c r="M3164" i="11" s="1"/>
  <c r="N3205" i="11"/>
  <c r="L3205" i="11"/>
  <c r="M3205" i="11" s="1"/>
  <c r="N4329" i="11"/>
  <c r="L4329" i="11"/>
  <c r="M4329" i="11" s="1"/>
  <c r="J7451" i="11"/>
  <c r="K7451" i="11" s="1"/>
  <c r="L7451" i="11"/>
  <c r="M7451" i="11" s="1"/>
  <c r="C7451" i="11"/>
  <c r="D7451" i="11"/>
  <c r="K4329" i="11"/>
  <c r="K3164" i="11"/>
  <c r="J3122" i="11"/>
  <c r="K3122" i="11" s="1"/>
  <c r="K3205" i="11"/>
  <c r="B91" i="3"/>
  <c r="N7452" i="11" l="1"/>
  <c r="N3082" i="11"/>
  <c r="L3082" i="11"/>
  <c r="M3082" i="11" s="1"/>
  <c r="N3165" i="11"/>
  <c r="L3165" i="11"/>
  <c r="M3165" i="11" s="1"/>
  <c r="N3123" i="11"/>
  <c r="L3123" i="11"/>
  <c r="M3123" i="11" s="1"/>
  <c r="N4366" i="11"/>
  <c r="L4366" i="11"/>
  <c r="M4366" i="11" s="1"/>
  <c r="J7452" i="11"/>
  <c r="K7452" i="11" s="1"/>
  <c r="L7452" i="11"/>
  <c r="M7452" i="11" s="1"/>
  <c r="C7452" i="11"/>
  <c r="D7452" i="11"/>
  <c r="K4366" i="11"/>
  <c r="J3123" i="11"/>
  <c r="K3123" i="11" s="1"/>
  <c r="K3082" i="11"/>
  <c r="K3165" i="11"/>
  <c r="B90" i="3"/>
  <c r="N3042" i="11" l="1"/>
  <c r="L3042" i="11"/>
  <c r="M3042" i="11" s="1"/>
  <c r="N3124" i="11"/>
  <c r="L3124" i="11"/>
  <c r="M3124" i="11" s="1"/>
  <c r="N3083" i="11"/>
  <c r="L3083" i="11"/>
  <c r="M3083" i="11" s="1"/>
  <c r="N4367" i="11"/>
  <c r="L4367" i="11"/>
  <c r="M4367" i="11" s="1"/>
  <c r="N4090" i="11"/>
  <c r="L4090" i="11"/>
  <c r="M4090" i="11" s="1"/>
  <c r="K4090" i="11"/>
  <c r="K4367" i="11"/>
  <c r="J3124" i="11"/>
  <c r="K3124" i="11" s="1"/>
  <c r="K3042" i="11"/>
  <c r="K3083" i="11"/>
  <c r="B89" i="3"/>
  <c r="N3002" i="11" l="1"/>
  <c r="L3002" i="11"/>
  <c r="M3002" i="11" s="1"/>
  <c r="N3125" i="11"/>
  <c r="L3125" i="11"/>
  <c r="M3125" i="11" s="1"/>
  <c r="N4368" i="11"/>
  <c r="L4368" i="11"/>
  <c r="M4368" i="11" s="1"/>
  <c r="N3043" i="11"/>
  <c r="L3043" i="11"/>
  <c r="M3043" i="11" s="1"/>
  <c r="N3084" i="11"/>
  <c r="L3084" i="11"/>
  <c r="M3084" i="11" s="1"/>
  <c r="N4091" i="11"/>
  <c r="L4091" i="11"/>
  <c r="M4091" i="11" s="1"/>
  <c r="K4368" i="11"/>
  <c r="K4091" i="11"/>
  <c r="K3043" i="11"/>
  <c r="J3125" i="11"/>
  <c r="K3125" i="11" s="1"/>
  <c r="K3084" i="11"/>
  <c r="K3002" i="11"/>
  <c r="B88" i="3"/>
  <c r="L2962" i="11" l="1"/>
  <c r="M2962" i="11" s="1"/>
  <c r="N2962" i="11"/>
  <c r="N3003" i="11"/>
  <c r="L3003" i="11"/>
  <c r="M3003" i="11" s="1"/>
  <c r="N4369" i="11"/>
  <c r="L4369" i="11"/>
  <c r="M4369" i="11" s="1"/>
  <c r="N3044" i="11"/>
  <c r="L3044" i="11"/>
  <c r="M3044" i="11" s="1"/>
  <c r="N4092" i="11"/>
  <c r="L4092" i="11"/>
  <c r="M4092" i="11" s="1"/>
  <c r="N3085" i="11"/>
  <c r="L3085" i="11"/>
  <c r="M3085" i="11" s="1"/>
  <c r="K4369" i="11"/>
  <c r="K4092" i="11"/>
  <c r="K2962" i="11"/>
  <c r="K3085" i="11"/>
  <c r="K3044" i="11"/>
  <c r="K3003" i="11"/>
  <c r="B87" i="3"/>
  <c r="N2963" i="11" l="1"/>
  <c r="L2963" i="11"/>
  <c r="M2963" i="11" s="1"/>
  <c r="N3004" i="11"/>
  <c r="L3004" i="11"/>
  <c r="M3004" i="11" s="1"/>
  <c r="N4093" i="11"/>
  <c r="L4093" i="11"/>
  <c r="M4093" i="11" s="1"/>
  <c r="N4406" i="11"/>
  <c r="L4406" i="11"/>
  <c r="M4406" i="11" s="1"/>
  <c r="N3045" i="11"/>
  <c r="L3045" i="11"/>
  <c r="M3045" i="11" s="1"/>
  <c r="K4093" i="11"/>
  <c r="J4406" i="11"/>
  <c r="K4406" i="11" s="1"/>
  <c r="K3045" i="11"/>
  <c r="K3004" i="11"/>
  <c r="K2963" i="11"/>
  <c r="B86" i="3"/>
  <c r="N2922" i="11" l="1"/>
  <c r="L2922" i="11"/>
  <c r="M2922" i="11" s="1"/>
  <c r="N4130" i="11"/>
  <c r="L4130" i="11"/>
  <c r="M4130" i="11" s="1"/>
  <c r="N3005" i="11"/>
  <c r="L3005" i="11"/>
  <c r="M3005" i="11" s="1"/>
  <c r="N4407" i="11"/>
  <c r="L4407" i="11"/>
  <c r="M4407" i="11" s="1"/>
  <c r="N2964" i="11"/>
  <c r="L2964" i="11"/>
  <c r="M2964" i="11" s="1"/>
  <c r="J4407" i="11"/>
  <c r="K4407" i="11" s="1"/>
  <c r="K4130" i="11"/>
  <c r="K3005" i="11"/>
  <c r="J2922" i="11"/>
  <c r="K2922" i="11" s="1"/>
  <c r="K2964" i="11"/>
  <c r="B85" i="3"/>
  <c r="L2882" i="11" l="1"/>
  <c r="M2882" i="11" s="1"/>
  <c r="N2882" i="11"/>
  <c r="N4408" i="11"/>
  <c r="L4408" i="11"/>
  <c r="M4408" i="11" s="1"/>
  <c r="N2965" i="11"/>
  <c r="L2965" i="11"/>
  <c r="M2965" i="11" s="1"/>
  <c r="N2923" i="11"/>
  <c r="L2923" i="11"/>
  <c r="M2923" i="11" s="1"/>
  <c r="N4131" i="11"/>
  <c r="L4131" i="11"/>
  <c r="M4131" i="11" s="1"/>
  <c r="J4408" i="11"/>
  <c r="K4408" i="11" s="1"/>
  <c r="K4131" i="11"/>
  <c r="K2965" i="11"/>
  <c r="J2923" i="11"/>
  <c r="K2923" i="11" s="1"/>
  <c r="K2882" i="11"/>
  <c r="B84" i="3"/>
  <c r="N2842" i="11" l="1"/>
  <c r="L2842" i="11"/>
  <c r="M2842" i="11" s="1"/>
  <c r="N4132" i="11"/>
  <c r="L4132" i="11"/>
  <c r="M4132" i="11" s="1"/>
  <c r="N2924" i="11"/>
  <c r="L2924" i="11"/>
  <c r="M2924" i="11" s="1"/>
  <c r="N4409" i="11"/>
  <c r="L4409" i="11"/>
  <c r="M4409" i="11" s="1"/>
  <c r="N2883" i="11"/>
  <c r="L2883" i="11"/>
  <c r="M2883" i="11" s="1"/>
  <c r="K4132" i="11"/>
  <c r="J4409" i="11"/>
  <c r="K4409" i="11" s="1"/>
  <c r="K2842" i="11"/>
  <c r="K2883" i="11"/>
  <c r="J2924" i="11"/>
  <c r="K2924" i="11" s="1"/>
  <c r="B83" i="3"/>
  <c r="L2802" i="11" l="1"/>
  <c r="M2802" i="11" s="1"/>
  <c r="N2802" i="11"/>
  <c r="N4133" i="11"/>
  <c r="L4133" i="11"/>
  <c r="M4133" i="11" s="1"/>
  <c r="N4446" i="11"/>
  <c r="L4446" i="11"/>
  <c r="M4446" i="11" s="1"/>
  <c r="N2843" i="11"/>
  <c r="L2843" i="11"/>
  <c r="M2843" i="11" s="1"/>
  <c r="N2925" i="11"/>
  <c r="L2925" i="11"/>
  <c r="M2925" i="11" s="1"/>
  <c r="N2884" i="11"/>
  <c r="L2884" i="11"/>
  <c r="M2884" i="11" s="1"/>
  <c r="K4133" i="11"/>
  <c r="K4446" i="11"/>
  <c r="K2802" i="11"/>
  <c r="J2925" i="11"/>
  <c r="K2925" i="11" s="1"/>
  <c r="K2884" i="11"/>
  <c r="K2843" i="11"/>
  <c r="B82" i="3"/>
  <c r="N2762" i="11" l="1"/>
  <c r="L2762" i="11"/>
  <c r="M2762" i="11" s="1"/>
  <c r="N2844" i="11"/>
  <c r="L2844" i="11"/>
  <c r="M2844" i="11" s="1"/>
  <c r="N2885" i="11"/>
  <c r="L2885" i="11"/>
  <c r="M2885" i="11" s="1"/>
  <c r="N4170" i="11"/>
  <c r="L4170" i="11"/>
  <c r="M4170" i="11" s="1"/>
  <c r="N4447" i="11"/>
  <c r="L4447" i="11"/>
  <c r="M4447" i="11" s="1"/>
  <c r="N2803" i="11"/>
  <c r="L2803" i="11"/>
  <c r="M2803" i="11" s="1"/>
  <c r="K4447" i="11"/>
  <c r="J4170" i="11"/>
  <c r="K4170" i="11" s="1"/>
  <c r="K2844" i="11"/>
  <c r="K2885" i="11"/>
  <c r="K2803" i="11"/>
  <c r="K2762" i="11"/>
  <c r="B81" i="3"/>
  <c r="N2722" i="11" l="1"/>
  <c r="L2722" i="11"/>
  <c r="M2722" i="11" s="1"/>
  <c r="N2804" i="11"/>
  <c r="L2804" i="11"/>
  <c r="M2804" i="11" s="1"/>
  <c r="N2845" i="11"/>
  <c r="L2845" i="11"/>
  <c r="M2845" i="11" s="1"/>
  <c r="N4448" i="11"/>
  <c r="L4448" i="11"/>
  <c r="M4448" i="11" s="1"/>
  <c r="N4171" i="11"/>
  <c r="L4171" i="11"/>
  <c r="M4171" i="11" s="1"/>
  <c r="N2763" i="11"/>
  <c r="L2763" i="11"/>
  <c r="M2763" i="11" s="1"/>
  <c r="J4171" i="11"/>
  <c r="K4171" i="11" s="1"/>
  <c r="K4448" i="11"/>
  <c r="K2722" i="11"/>
  <c r="K2763" i="11"/>
  <c r="K2804" i="11"/>
  <c r="K2845" i="11"/>
  <c r="B80" i="3"/>
  <c r="N2682" i="11" l="1"/>
  <c r="L2682" i="11"/>
  <c r="M2682" i="11" s="1"/>
  <c r="N2723" i="11"/>
  <c r="L2723" i="11"/>
  <c r="M2723" i="11" s="1"/>
  <c r="N4172" i="11"/>
  <c r="L4172" i="11"/>
  <c r="M4172" i="11" s="1"/>
  <c r="N2764" i="11"/>
  <c r="L2764" i="11"/>
  <c r="M2764" i="11" s="1"/>
  <c r="N4449" i="11"/>
  <c r="L4449" i="11"/>
  <c r="M4449" i="11" s="1"/>
  <c r="N2805" i="11"/>
  <c r="L2805" i="11"/>
  <c r="M2805" i="11" s="1"/>
  <c r="K4449" i="11"/>
  <c r="J4172" i="11"/>
  <c r="K4172" i="11" s="1"/>
  <c r="J2682" i="11"/>
  <c r="K2682" i="11" s="1"/>
  <c r="K2723" i="11"/>
  <c r="K2764" i="11"/>
  <c r="K2805" i="11"/>
  <c r="B79" i="3"/>
  <c r="N2642" i="11" l="1"/>
  <c r="L2642" i="11"/>
  <c r="M2642" i="11" s="1"/>
  <c r="N2765" i="11"/>
  <c r="L2765" i="11"/>
  <c r="M2765" i="11" s="1"/>
  <c r="N4173" i="11"/>
  <c r="L4173" i="11"/>
  <c r="M4173" i="11" s="1"/>
  <c r="N4486" i="11"/>
  <c r="L4486" i="11"/>
  <c r="M4486" i="11" s="1"/>
  <c r="N2683" i="11"/>
  <c r="L2683" i="11"/>
  <c r="M2683" i="11" s="1"/>
  <c r="N2724" i="11"/>
  <c r="L2724" i="11"/>
  <c r="M2724" i="11" s="1"/>
  <c r="J4173" i="11"/>
  <c r="K4173" i="11" s="1"/>
  <c r="K4486" i="11"/>
  <c r="K2765" i="11"/>
  <c r="J2642" i="11"/>
  <c r="K2642" i="11" s="1"/>
  <c r="J2683" i="11"/>
  <c r="K2683" i="11" s="1"/>
  <c r="K2724" i="11"/>
  <c r="B78" i="3"/>
  <c r="N2602" i="11" l="1"/>
  <c r="L2602" i="11"/>
  <c r="M2602" i="11" s="1"/>
  <c r="N4210" i="11"/>
  <c r="L4210" i="11"/>
  <c r="M4210" i="11" s="1"/>
  <c r="N2725" i="11"/>
  <c r="L2725" i="11"/>
  <c r="M2725" i="11" s="1"/>
  <c r="N2643" i="11"/>
  <c r="L2643" i="11"/>
  <c r="M2643" i="11" s="1"/>
  <c r="N4487" i="11"/>
  <c r="L4487" i="11"/>
  <c r="M4487" i="11" s="1"/>
  <c r="N2684" i="11"/>
  <c r="L2684" i="11"/>
  <c r="M2684" i="11" s="1"/>
  <c r="J4210" i="11"/>
  <c r="K4210" i="11" s="1"/>
  <c r="K4487" i="11"/>
  <c r="J2684" i="11"/>
  <c r="K2684" i="11" s="1"/>
  <c r="J2643" i="11"/>
  <c r="K2643" i="11" s="1"/>
  <c r="J2602" i="11"/>
  <c r="K2602" i="11" s="1"/>
  <c r="K2725" i="11"/>
  <c r="B77" i="3"/>
  <c r="L2562" i="11" l="1"/>
  <c r="M2562" i="11" s="1"/>
  <c r="N2562" i="11"/>
  <c r="N4211" i="11"/>
  <c r="L4211" i="11"/>
  <c r="M4211" i="11" s="1"/>
  <c r="N2685" i="11"/>
  <c r="L2685" i="11"/>
  <c r="M2685" i="11" s="1"/>
  <c r="N2603" i="11"/>
  <c r="L2603" i="11"/>
  <c r="M2603" i="11" s="1"/>
  <c r="N4488" i="11"/>
  <c r="L4488" i="11"/>
  <c r="M4488" i="11" s="1"/>
  <c r="N2644" i="11"/>
  <c r="L2644" i="11"/>
  <c r="M2644" i="11" s="1"/>
  <c r="K4488" i="11"/>
  <c r="J4211" i="11"/>
  <c r="K4211" i="11" s="1"/>
  <c r="K2562" i="11"/>
  <c r="J2644" i="11"/>
  <c r="K2644" i="11" s="1"/>
  <c r="J2685" i="11"/>
  <c r="K2685" i="11" s="1"/>
  <c r="J2603" i="11"/>
  <c r="K2603" i="11" s="1"/>
  <c r="B76" i="3"/>
  <c r="N2604" i="11" l="1"/>
  <c r="L2604" i="11"/>
  <c r="M2604" i="11" s="1"/>
  <c r="N2645" i="11"/>
  <c r="L2645" i="11"/>
  <c r="M2645" i="11" s="1"/>
  <c r="N4212" i="11"/>
  <c r="L4212" i="11"/>
  <c r="M4212" i="11" s="1"/>
  <c r="N4489" i="11"/>
  <c r="L4489" i="11"/>
  <c r="M4489" i="11" s="1"/>
  <c r="N2563" i="11"/>
  <c r="L2563" i="11"/>
  <c r="M2563" i="11" s="1"/>
  <c r="J4212" i="11"/>
  <c r="K4212" i="11" s="1"/>
  <c r="K4489" i="11"/>
  <c r="J2604" i="11"/>
  <c r="K2604" i="11" s="1"/>
  <c r="J2645" i="11"/>
  <c r="K2645" i="11" s="1"/>
  <c r="K2563" i="11"/>
  <c r="B75" i="3"/>
  <c r="N2564" i="11" l="1"/>
  <c r="L2564" i="11"/>
  <c r="M2564" i="11" s="1"/>
  <c r="N4526" i="11"/>
  <c r="L4526" i="11"/>
  <c r="M4526" i="11" s="1"/>
  <c r="N4213" i="11"/>
  <c r="L4213" i="11"/>
  <c r="M4213" i="11" s="1"/>
  <c r="N2605" i="11"/>
  <c r="L2605" i="11"/>
  <c r="M2605" i="11" s="1"/>
  <c r="J4526" i="11"/>
  <c r="K4526" i="11" s="1"/>
  <c r="J4213" i="11"/>
  <c r="K4213" i="11" s="1"/>
  <c r="J2605" i="11"/>
  <c r="K2605" i="11" s="1"/>
  <c r="K2564" i="11"/>
  <c r="B74" i="3"/>
  <c r="L2522" i="11" l="1"/>
  <c r="M2522" i="11" s="1"/>
  <c r="N2522" i="11"/>
  <c r="N2565" i="11"/>
  <c r="L2565" i="11"/>
  <c r="M2565" i="11" s="1"/>
  <c r="N4250" i="11"/>
  <c r="L4250" i="11"/>
  <c r="M4250" i="11" s="1"/>
  <c r="N4527" i="11"/>
  <c r="L4527" i="11"/>
  <c r="M4527" i="11" s="1"/>
  <c r="K4250" i="11"/>
  <c r="J4527" i="11"/>
  <c r="K4527" i="11" s="1"/>
  <c r="K2522" i="11"/>
  <c r="K2565" i="11"/>
  <c r="B73" i="3"/>
  <c r="N2482" i="11" l="1"/>
  <c r="L2482" i="11"/>
  <c r="M2482" i="11" s="1"/>
  <c r="N4251" i="11"/>
  <c r="L4251" i="11"/>
  <c r="M4251" i="11" s="1"/>
  <c r="N2523" i="11"/>
  <c r="L2523" i="11"/>
  <c r="M2523" i="11" s="1"/>
  <c r="N4528" i="11"/>
  <c r="L4528" i="11"/>
  <c r="M4528" i="11" s="1"/>
  <c r="K4251" i="11"/>
  <c r="J4528" i="11"/>
  <c r="K4528" i="11" s="1"/>
  <c r="J2482" i="11"/>
  <c r="K2482" i="11" s="1"/>
  <c r="K2523" i="11"/>
  <c r="B72" i="3"/>
  <c r="N2442" i="11" l="1"/>
  <c r="L2442" i="11"/>
  <c r="M2442" i="11" s="1"/>
  <c r="N2524" i="11"/>
  <c r="L2524" i="11"/>
  <c r="M2524" i="11" s="1"/>
  <c r="N2483" i="11"/>
  <c r="L2483" i="11"/>
  <c r="M2483" i="11" s="1"/>
  <c r="N4529" i="11"/>
  <c r="L4529" i="11"/>
  <c r="M4529" i="11" s="1"/>
  <c r="N4252" i="11"/>
  <c r="L4252" i="11"/>
  <c r="M4252" i="11" s="1"/>
  <c r="K4252" i="11"/>
  <c r="J4529" i="11"/>
  <c r="K4529" i="11" s="1"/>
  <c r="K2524" i="11"/>
  <c r="J2483" i="11"/>
  <c r="K2483" i="11" s="1"/>
  <c r="K2442" i="11"/>
  <c r="B71" i="3"/>
  <c r="N2402" i="11" l="1"/>
  <c r="L2402" i="11"/>
  <c r="M2402" i="11" s="1"/>
  <c r="N4566" i="11"/>
  <c r="L4566" i="11"/>
  <c r="M4566" i="11" s="1"/>
  <c r="N2484" i="11"/>
  <c r="L2484" i="11"/>
  <c r="M2484" i="11" s="1"/>
  <c r="N2443" i="11"/>
  <c r="L2443" i="11"/>
  <c r="M2443" i="11" s="1"/>
  <c r="N2525" i="11"/>
  <c r="L2525" i="11"/>
  <c r="M2525" i="11" s="1"/>
  <c r="N4253" i="11"/>
  <c r="L4253" i="11"/>
  <c r="M4253" i="11" s="1"/>
  <c r="K4566" i="11"/>
  <c r="K4253" i="11"/>
  <c r="K2443" i="11"/>
  <c r="K2525" i="11"/>
  <c r="K2402" i="11"/>
  <c r="J2484" i="11"/>
  <c r="K2484" i="11" s="1"/>
  <c r="B70" i="3"/>
  <c r="N2362" i="11" l="1"/>
  <c r="L2362" i="11"/>
  <c r="M2362" i="11" s="1"/>
  <c r="N4290" i="11"/>
  <c r="L4290" i="11"/>
  <c r="M4290" i="11" s="1"/>
  <c r="N2444" i="11"/>
  <c r="L2444" i="11"/>
  <c r="M2444" i="11" s="1"/>
  <c r="N2485" i="11"/>
  <c r="L2485" i="11"/>
  <c r="M2485" i="11" s="1"/>
  <c r="N4567" i="11"/>
  <c r="L4567" i="11"/>
  <c r="M4567" i="11" s="1"/>
  <c r="N2403" i="11"/>
  <c r="L2403" i="11"/>
  <c r="M2403" i="11" s="1"/>
  <c r="K4567" i="11"/>
  <c r="K4290" i="11"/>
  <c r="J2362" i="11"/>
  <c r="K2362" i="11" s="1"/>
  <c r="K2444" i="11"/>
  <c r="K2403" i="11"/>
  <c r="J2485" i="11"/>
  <c r="K2485" i="11" s="1"/>
  <c r="B69" i="3"/>
  <c r="N2322" i="11" l="1"/>
  <c r="L2322" i="11"/>
  <c r="M2322" i="11" s="1"/>
  <c r="N4291" i="11"/>
  <c r="L4291" i="11"/>
  <c r="M4291" i="11" s="1"/>
  <c r="N2445" i="11"/>
  <c r="L2445" i="11"/>
  <c r="M2445" i="11" s="1"/>
  <c r="N2363" i="11"/>
  <c r="L2363" i="11"/>
  <c r="M2363" i="11" s="1"/>
  <c r="N2404" i="11"/>
  <c r="L2404" i="11"/>
  <c r="M2404" i="11" s="1"/>
  <c r="N4568" i="11"/>
  <c r="L4568" i="11"/>
  <c r="M4568" i="11" s="1"/>
  <c r="K4568" i="11"/>
  <c r="K4291" i="11"/>
  <c r="K2445" i="11"/>
  <c r="J2363" i="11"/>
  <c r="K2363" i="11" s="1"/>
  <c r="K2322" i="11"/>
  <c r="K2404" i="11"/>
  <c r="B68" i="3"/>
  <c r="N4569" i="11" l="1"/>
  <c r="L4569" i="11"/>
  <c r="M4569" i="11" s="1"/>
  <c r="N4292" i="11"/>
  <c r="L4292" i="11"/>
  <c r="M4292" i="11" s="1"/>
  <c r="N2323" i="11"/>
  <c r="L2323" i="11"/>
  <c r="M2323" i="11" s="1"/>
  <c r="N2364" i="11"/>
  <c r="L2364" i="11"/>
  <c r="M2364" i="11" s="1"/>
  <c r="N2405" i="11"/>
  <c r="L2405" i="11"/>
  <c r="M2405" i="11" s="1"/>
  <c r="K4569" i="11"/>
  <c r="K4292" i="11"/>
  <c r="K2405" i="11"/>
  <c r="J2364" i="11"/>
  <c r="K2364" i="11" s="1"/>
  <c r="K2323" i="11"/>
  <c r="B67" i="3"/>
  <c r="N2282" i="11" l="1"/>
  <c r="L2282" i="11"/>
  <c r="M2282" i="11" s="1"/>
  <c r="N2365" i="11"/>
  <c r="L2365" i="11"/>
  <c r="M2365" i="11" s="1"/>
  <c r="N4293" i="11"/>
  <c r="L4293" i="11"/>
  <c r="M4293" i="11" s="1"/>
  <c r="N4606" i="11"/>
  <c r="L4606" i="11"/>
  <c r="M4606" i="11" s="1"/>
  <c r="N2324" i="11"/>
  <c r="L2324" i="11"/>
  <c r="M2324" i="11" s="1"/>
  <c r="K4606" i="11"/>
  <c r="K4293" i="11"/>
  <c r="K2324" i="11"/>
  <c r="K2282" i="11"/>
  <c r="J2365" i="11"/>
  <c r="K2365" i="11" s="1"/>
  <c r="B66" i="3"/>
  <c r="N4607" i="11" l="1"/>
  <c r="L4607" i="11"/>
  <c r="M4607" i="11" s="1"/>
  <c r="N2283" i="11"/>
  <c r="L2283" i="11"/>
  <c r="M2283" i="11" s="1"/>
  <c r="N2325" i="11"/>
  <c r="L2325" i="11"/>
  <c r="M2325" i="11" s="1"/>
  <c r="N4330" i="11"/>
  <c r="L4330" i="11"/>
  <c r="M4330" i="11" s="1"/>
  <c r="K4330" i="11"/>
  <c r="K4607" i="11"/>
  <c r="K2325" i="11"/>
  <c r="K2283" i="11"/>
  <c r="B65" i="3"/>
  <c r="N2242" i="11" l="1"/>
  <c r="L2242" i="11"/>
  <c r="M2242" i="11" s="1"/>
  <c r="N2284" i="11"/>
  <c r="L2284" i="11"/>
  <c r="M2284" i="11" s="1"/>
  <c r="N4608" i="11"/>
  <c r="L4608" i="11"/>
  <c r="M4608" i="11" s="1"/>
  <c r="N4331" i="11"/>
  <c r="L4331" i="11"/>
  <c r="M4331" i="11" s="1"/>
  <c r="K4608" i="11"/>
  <c r="K4331" i="11"/>
  <c r="K2284" i="11"/>
  <c r="K2242" i="11"/>
  <c r="B64" i="3"/>
  <c r="N2202" i="11" l="1"/>
  <c r="L2202" i="11"/>
  <c r="M2202" i="11" s="1"/>
  <c r="N4609" i="11"/>
  <c r="L4609" i="11"/>
  <c r="M4609" i="11" s="1"/>
  <c r="N2285" i="11"/>
  <c r="L2285" i="11"/>
  <c r="M2285" i="11" s="1"/>
  <c r="N4332" i="11"/>
  <c r="L4332" i="11"/>
  <c r="M4332" i="11" s="1"/>
  <c r="N2243" i="11"/>
  <c r="L2243" i="11"/>
  <c r="M2243" i="11" s="1"/>
  <c r="K4332" i="11"/>
  <c r="K4609" i="11"/>
  <c r="K2202" i="11"/>
  <c r="K2285" i="11"/>
  <c r="K2243" i="11"/>
  <c r="B63" i="3"/>
  <c r="N2162" i="11" l="1"/>
  <c r="L2162" i="11"/>
  <c r="M2162" i="11" s="1"/>
  <c r="N4646" i="11"/>
  <c r="L4646" i="11"/>
  <c r="M4646" i="11" s="1"/>
  <c r="N4333" i="11"/>
  <c r="L4333" i="11"/>
  <c r="M4333" i="11" s="1"/>
  <c r="N2203" i="11"/>
  <c r="L2203" i="11"/>
  <c r="M2203" i="11" s="1"/>
  <c r="N2244" i="11"/>
  <c r="L2244" i="11"/>
  <c r="M2244" i="11" s="1"/>
  <c r="J4646" i="11"/>
  <c r="K4646" i="11" s="1"/>
  <c r="K4333" i="11"/>
  <c r="K2244" i="11"/>
  <c r="K2162" i="11"/>
  <c r="K2203" i="11"/>
  <c r="B62" i="3"/>
  <c r="N2122" i="11" l="1"/>
  <c r="L2122" i="11"/>
  <c r="M2122" i="11" s="1"/>
  <c r="N2245" i="11"/>
  <c r="L2245" i="11"/>
  <c r="M2245" i="11" s="1"/>
  <c r="N4370" i="11"/>
  <c r="L4370" i="11"/>
  <c r="M4370" i="11" s="1"/>
  <c r="N4647" i="11"/>
  <c r="L4647" i="11"/>
  <c r="M4647" i="11" s="1"/>
  <c r="N2204" i="11"/>
  <c r="L2204" i="11"/>
  <c r="M2204" i="11" s="1"/>
  <c r="N2163" i="11"/>
  <c r="L2163" i="11"/>
  <c r="M2163" i="11" s="1"/>
  <c r="J4647" i="11"/>
  <c r="K4647" i="11" s="1"/>
  <c r="K4370" i="11"/>
  <c r="K2245" i="11"/>
  <c r="K2163" i="11"/>
  <c r="K2122" i="11"/>
  <c r="K2204" i="11"/>
  <c r="B61" i="3"/>
  <c r="N2164" i="11" l="1"/>
  <c r="L2164" i="11"/>
  <c r="M2164" i="11" s="1"/>
  <c r="N2123" i="11"/>
  <c r="L2123" i="11"/>
  <c r="M2123" i="11" s="1"/>
  <c r="N4371" i="11"/>
  <c r="L4371" i="11"/>
  <c r="M4371" i="11" s="1"/>
  <c r="N4648" i="11"/>
  <c r="L4648" i="11"/>
  <c r="M4648" i="11" s="1"/>
  <c r="N2205" i="11"/>
  <c r="L2205" i="11"/>
  <c r="M2205" i="11" s="1"/>
  <c r="J4648" i="11"/>
  <c r="K4648" i="11" s="1"/>
  <c r="K4371" i="11"/>
  <c r="K2164" i="11"/>
  <c r="K2205" i="11"/>
  <c r="K2123" i="11"/>
  <c r="B60" i="3"/>
  <c r="N2082" i="11" l="1"/>
  <c r="L2082" i="11"/>
  <c r="M2082" i="11" s="1"/>
  <c r="N4649" i="11"/>
  <c r="L4649" i="11"/>
  <c r="M4649" i="11" s="1"/>
  <c r="N2124" i="11"/>
  <c r="L2124" i="11"/>
  <c r="M2124" i="11" s="1"/>
  <c r="N4372" i="11"/>
  <c r="L4372" i="11"/>
  <c r="M4372" i="11" s="1"/>
  <c r="N2165" i="11"/>
  <c r="L2165" i="11"/>
  <c r="M2165" i="11" s="1"/>
  <c r="J4649" i="11"/>
  <c r="K4649" i="11" s="1"/>
  <c r="K4372" i="11"/>
  <c r="K2124" i="11"/>
  <c r="K2082" i="11"/>
  <c r="K2165" i="11"/>
  <c r="B59" i="3"/>
  <c r="N2042" i="11" l="1"/>
  <c r="L2042" i="11"/>
  <c r="M2042" i="11" s="1"/>
  <c r="N4373" i="11"/>
  <c r="L4373" i="11"/>
  <c r="M4373" i="11" s="1"/>
  <c r="N4686" i="11"/>
  <c r="L4686" i="11"/>
  <c r="M4686" i="11" s="1"/>
  <c r="N2125" i="11"/>
  <c r="L2125" i="11"/>
  <c r="M2125" i="11" s="1"/>
  <c r="N2083" i="11"/>
  <c r="L2083" i="11"/>
  <c r="M2083" i="11" s="1"/>
  <c r="J4686" i="11"/>
  <c r="K4686" i="11" s="1"/>
  <c r="K4373" i="11"/>
  <c r="J2042" i="11"/>
  <c r="K2042" i="11" s="1"/>
  <c r="K2083" i="11"/>
  <c r="K2125" i="11"/>
  <c r="B58" i="3"/>
  <c r="N2002" i="11" l="1"/>
  <c r="L2002" i="11"/>
  <c r="M2002" i="11" s="1"/>
  <c r="N2084" i="11"/>
  <c r="L2084" i="11"/>
  <c r="M2084" i="11" s="1"/>
  <c r="N2043" i="11"/>
  <c r="L2043" i="11"/>
  <c r="M2043" i="11" s="1"/>
  <c r="N4687" i="11"/>
  <c r="L4687" i="11"/>
  <c r="M4687" i="11" s="1"/>
  <c r="N4410" i="11"/>
  <c r="L4410" i="11"/>
  <c r="M4410" i="11" s="1"/>
  <c r="J4410" i="11"/>
  <c r="K4410" i="11" s="1"/>
  <c r="J4687" i="11"/>
  <c r="K4687" i="11" s="1"/>
  <c r="K2084" i="11"/>
  <c r="K2002" i="11"/>
  <c r="J2043" i="11"/>
  <c r="K2043" i="11" s="1"/>
  <c r="B57" i="3"/>
  <c r="N1962" i="11" l="1"/>
  <c r="L1962" i="11"/>
  <c r="M1962" i="11" s="1"/>
  <c r="N4688" i="11"/>
  <c r="L4688" i="11"/>
  <c r="M4688" i="11" s="1"/>
  <c r="N2003" i="11"/>
  <c r="L2003" i="11"/>
  <c r="M2003" i="11" s="1"/>
  <c r="N2085" i="11"/>
  <c r="L2085" i="11"/>
  <c r="M2085" i="11" s="1"/>
  <c r="N2044" i="11"/>
  <c r="L2044" i="11"/>
  <c r="M2044" i="11" s="1"/>
  <c r="N4411" i="11"/>
  <c r="L4411" i="11"/>
  <c r="M4411" i="11" s="1"/>
  <c r="J4411" i="11"/>
  <c r="K4411" i="11" s="1"/>
  <c r="J4688" i="11"/>
  <c r="K4688" i="11" s="1"/>
  <c r="K1962" i="11"/>
  <c r="J2044" i="11"/>
  <c r="K2044" i="11" s="1"/>
  <c r="K2085" i="11"/>
  <c r="K2003" i="11"/>
  <c r="B56" i="3"/>
  <c r="N1922" i="11" l="1"/>
  <c r="L1922" i="11"/>
  <c r="M1922" i="11" s="1"/>
  <c r="N2004" i="11"/>
  <c r="L2004" i="11"/>
  <c r="M2004" i="11" s="1"/>
  <c r="N2045" i="11"/>
  <c r="L2045" i="11"/>
  <c r="M2045" i="11" s="1"/>
  <c r="N4412" i="11"/>
  <c r="L4412" i="11"/>
  <c r="M4412" i="11" s="1"/>
  <c r="N4689" i="11"/>
  <c r="L4689" i="11"/>
  <c r="M4689" i="11" s="1"/>
  <c r="N1963" i="11"/>
  <c r="L1963" i="11"/>
  <c r="M1963" i="11" s="1"/>
  <c r="J4412" i="11"/>
  <c r="K4412" i="11" s="1"/>
  <c r="J4689" i="11"/>
  <c r="K4689" i="11" s="1"/>
  <c r="K1963" i="11"/>
  <c r="J2045" i="11"/>
  <c r="K2045" i="11" s="1"/>
  <c r="K1922" i="11"/>
  <c r="K2004" i="11"/>
  <c r="B55" i="3"/>
  <c r="N1882" i="11" l="1"/>
  <c r="L1882" i="11"/>
  <c r="M1882" i="11" s="1"/>
  <c r="N1964" i="11"/>
  <c r="L1964" i="11"/>
  <c r="M1964" i="11" s="1"/>
  <c r="N4726" i="11"/>
  <c r="L4726" i="11"/>
  <c r="M4726" i="11" s="1"/>
  <c r="N1923" i="11"/>
  <c r="L1923" i="11"/>
  <c r="M1923" i="11" s="1"/>
  <c r="N4413" i="11"/>
  <c r="L4413" i="11"/>
  <c r="M4413" i="11" s="1"/>
  <c r="N2005" i="11"/>
  <c r="L2005" i="11"/>
  <c r="M2005" i="11" s="1"/>
  <c r="J4726" i="11"/>
  <c r="K4726" i="11" s="1"/>
  <c r="J4413" i="11"/>
  <c r="K4413" i="11" s="1"/>
  <c r="K1923" i="11"/>
  <c r="K2005" i="11"/>
  <c r="K1882" i="11"/>
  <c r="K1964" i="11"/>
  <c r="B54" i="3"/>
  <c r="N1842" i="11" l="1"/>
  <c r="L1842" i="11"/>
  <c r="M1842" i="11" s="1"/>
  <c r="N1965" i="11"/>
  <c r="L1965" i="11"/>
  <c r="M1965" i="11" s="1"/>
  <c r="N1883" i="11"/>
  <c r="L1883" i="11"/>
  <c r="M1883" i="11" s="1"/>
  <c r="N4727" i="11"/>
  <c r="L4727" i="11"/>
  <c r="M4727" i="11" s="1"/>
  <c r="N4450" i="11"/>
  <c r="L4450" i="11"/>
  <c r="M4450" i="11" s="1"/>
  <c r="N1924" i="11"/>
  <c r="L1924" i="11"/>
  <c r="M1924" i="11" s="1"/>
  <c r="K4450" i="11"/>
  <c r="J4727" i="11"/>
  <c r="K4727" i="11" s="1"/>
  <c r="K1842" i="11"/>
  <c r="K1924" i="11"/>
  <c r="K1883" i="11"/>
  <c r="K1965" i="11"/>
  <c r="B53" i="3"/>
  <c r="N1802" i="11" l="1"/>
  <c r="L1802" i="11"/>
  <c r="M1802" i="11" s="1"/>
  <c r="N1925" i="11"/>
  <c r="L1925" i="11"/>
  <c r="M1925" i="11" s="1"/>
  <c r="N1884" i="11"/>
  <c r="L1884" i="11"/>
  <c r="M1884" i="11" s="1"/>
  <c r="N4451" i="11"/>
  <c r="L4451" i="11"/>
  <c r="M4451" i="11" s="1"/>
  <c r="N4728" i="11"/>
  <c r="L4728" i="11"/>
  <c r="M4728" i="11" s="1"/>
  <c r="N1843" i="11"/>
  <c r="L1843" i="11"/>
  <c r="M1843" i="11" s="1"/>
  <c r="K4451" i="11"/>
  <c r="J4728" i="11"/>
  <c r="K4728" i="11" s="1"/>
  <c r="K1802" i="11"/>
  <c r="K1925" i="11"/>
  <c r="K1843" i="11"/>
  <c r="K1884" i="11"/>
  <c r="B52" i="3"/>
  <c r="L1762" i="11" l="1"/>
  <c r="M1762" i="11" s="1"/>
  <c r="N1762" i="11"/>
  <c r="N1885" i="11"/>
  <c r="L1885" i="11"/>
  <c r="M1885" i="11" s="1"/>
  <c r="N1803" i="11"/>
  <c r="L1803" i="11"/>
  <c r="M1803" i="11" s="1"/>
  <c r="N4729" i="11"/>
  <c r="L4729" i="11"/>
  <c r="M4729" i="11" s="1"/>
  <c r="N4452" i="11"/>
  <c r="L4452" i="11"/>
  <c r="M4452" i="11" s="1"/>
  <c r="N1844" i="11"/>
  <c r="L1844" i="11"/>
  <c r="M1844" i="11" s="1"/>
  <c r="J4729" i="11"/>
  <c r="K4729" i="11" s="1"/>
  <c r="K4452" i="11"/>
  <c r="J1762" i="11"/>
  <c r="K1762" i="11" s="1"/>
  <c r="K1844" i="11"/>
  <c r="K1803" i="11"/>
  <c r="K1885" i="11"/>
  <c r="B51" i="3"/>
  <c r="L1722" i="11" l="1"/>
  <c r="M1722" i="11" s="1"/>
  <c r="N1722" i="11"/>
  <c r="N1845" i="11"/>
  <c r="L1845" i="11"/>
  <c r="M1845" i="11" s="1"/>
  <c r="N4453" i="11"/>
  <c r="L4453" i="11"/>
  <c r="M4453" i="11" s="1"/>
  <c r="N1763" i="11"/>
  <c r="L1763" i="11"/>
  <c r="M1763" i="11" s="1"/>
  <c r="N4766" i="11"/>
  <c r="L4766" i="11"/>
  <c r="M4766" i="11" s="1"/>
  <c r="N1804" i="11"/>
  <c r="L1804" i="11"/>
  <c r="M1804" i="11" s="1"/>
  <c r="K4453" i="11"/>
  <c r="K4766" i="11"/>
  <c r="K1722" i="11"/>
  <c r="J1763" i="11"/>
  <c r="K1763" i="11" s="1"/>
  <c r="K1804" i="11"/>
  <c r="K1845" i="11"/>
  <c r="B50" i="3"/>
  <c r="N1682" i="11" l="1"/>
  <c r="L1682" i="11"/>
  <c r="M1682" i="11" s="1"/>
  <c r="N1723" i="11"/>
  <c r="L1723" i="11"/>
  <c r="M1723" i="11" s="1"/>
  <c r="N1805" i="11"/>
  <c r="L1805" i="11"/>
  <c r="M1805" i="11" s="1"/>
  <c r="N4490" i="11"/>
  <c r="L4490" i="11"/>
  <c r="M4490" i="11" s="1"/>
  <c r="N4767" i="11"/>
  <c r="L4767" i="11"/>
  <c r="M4767" i="11" s="1"/>
  <c r="N1764" i="11"/>
  <c r="L1764" i="11"/>
  <c r="M1764" i="11" s="1"/>
  <c r="K4490" i="11"/>
  <c r="K4767" i="11"/>
  <c r="K1682" i="11"/>
  <c r="K1723" i="11"/>
  <c r="K1805" i="11"/>
  <c r="J1764" i="11"/>
  <c r="K1764" i="11" s="1"/>
  <c r="B49" i="3"/>
  <c r="L1642" i="11" l="1"/>
  <c r="M1642" i="11" s="1"/>
  <c r="N1642" i="11"/>
  <c r="N1765" i="11"/>
  <c r="L1765" i="11"/>
  <c r="M1765" i="11" s="1"/>
  <c r="N1683" i="11"/>
  <c r="L1683" i="11"/>
  <c r="M1683" i="11" s="1"/>
  <c r="N4491" i="11"/>
  <c r="L4491" i="11"/>
  <c r="M4491" i="11" s="1"/>
  <c r="N4768" i="11"/>
  <c r="L4768" i="11"/>
  <c r="M4768" i="11" s="1"/>
  <c r="N1724" i="11"/>
  <c r="L1724" i="11"/>
  <c r="M1724" i="11" s="1"/>
  <c r="K4491" i="11"/>
  <c r="K4768" i="11"/>
  <c r="K1724" i="11"/>
  <c r="J1642" i="11"/>
  <c r="K1642" i="11" s="1"/>
  <c r="J1765" i="11"/>
  <c r="K1765" i="11" s="1"/>
  <c r="K1683" i="11"/>
  <c r="B48" i="3"/>
  <c r="N1602" i="11" l="1"/>
  <c r="L1602" i="11"/>
  <c r="M1602" i="11" s="1"/>
  <c r="N1643" i="11"/>
  <c r="L1643" i="11"/>
  <c r="M1643" i="11" s="1"/>
  <c r="N4492" i="11"/>
  <c r="L4492" i="11"/>
  <c r="M4492" i="11" s="1"/>
  <c r="N1684" i="11"/>
  <c r="L1684" i="11"/>
  <c r="M1684" i="11" s="1"/>
  <c r="N4769" i="11"/>
  <c r="L4769" i="11"/>
  <c r="M4769" i="11" s="1"/>
  <c r="N1725" i="11"/>
  <c r="L1725" i="11"/>
  <c r="M1725" i="11" s="1"/>
  <c r="K4769" i="11"/>
  <c r="K4492" i="11"/>
  <c r="J1643" i="11"/>
  <c r="K1643" i="11" s="1"/>
  <c r="J1602" i="11"/>
  <c r="K1602" i="11" s="1"/>
  <c r="K1725" i="11"/>
  <c r="K1684" i="11"/>
  <c r="B47" i="3"/>
  <c r="N1562" i="11" l="1"/>
  <c r="L1562" i="11"/>
  <c r="M1562" i="11" s="1"/>
  <c r="N1685" i="11"/>
  <c r="L1685" i="11"/>
  <c r="M1685" i="11" s="1"/>
  <c r="N4806" i="11"/>
  <c r="L4806" i="11"/>
  <c r="M4806" i="11" s="1"/>
  <c r="N1603" i="11"/>
  <c r="L1603" i="11"/>
  <c r="M1603" i="11" s="1"/>
  <c r="N4493" i="11"/>
  <c r="L4493" i="11"/>
  <c r="M4493" i="11" s="1"/>
  <c r="N1644" i="11"/>
  <c r="L1644" i="11"/>
  <c r="M1644" i="11" s="1"/>
  <c r="J4806" i="11"/>
  <c r="K4806" i="11" s="1"/>
  <c r="K4493" i="11"/>
  <c r="K1562" i="11"/>
  <c r="J1644" i="11"/>
  <c r="K1644" i="11" s="1"/>
  <c r="J1603" i="11"/>
  <c r="K1603" i="11" s="1"/>
  <c r="K1685" i="11"/>
  <c r="B46" i="3"/>
  <c r="N1522" i="11" l="1"/>
  <c r="L1522" i="11"/>
  <c r="M1522" i="11" s="1"/>
  <c r="N1563" i="11"/>
  <c r="L1563" i="11"/>
  <c r="M1563" i="11" s="1"/>
  <c r="N4807" i="11"/>
  <c r="L4807" i="11"/>
  <c r="M4807" i="11" s="1"/>
  <c r="N4530" i="11"/>
  <c r="L4530" i="11"/>
  <c r="M4530" i="11" s="1"/>
  <c r="N1604" i="11"/>
  <c r="L1604" i="11"/>
  <c r="M1604" i="11" s="1"/>
  <c r="N1645" i="11"/>
  <c r="L1645" i="11"/>
  <c r="M1645" i="11" s="1"/>
  <c r="J4807" i="11"/>
  <c r="K4807" i="11" s="1"/>
  <c r="J4530" i="11"/>
  <c r="K4530" i="11" s="1"/>
  <c r="K1522" i="11"/>
  <c r="K1563" i="11"/>
  <c r="J1645" i="11"/>
  <c r="K1645" i="11" s="1"/>
  <c r="J1604" i="11"/>
  <c r="K1604" i="11" s="1"/>
  <c r="B45" i="3"/>
  <c r="N1482" i="11" l="1"/>
  <c r="L1482" i="11"/>
  <c r="M1482" i="11" s="1"/>
  <c r="N1523" i="11"/>
  <c r="L1523" i="11"/>
  <c r="M1523" i="11" s="1"/>
  <c r="N1605" i="11"/>
  <c r="L1605" i="11"/>
  <c r="M1605" i="11" s="1"/>
  <c r="N4531" i="11"/>
  <c r="L4531" i="11"/>
  <c r="M4531" i="11" s="1"/>
  <c r="N4808" i="11"/>
  <c r="L4808" i="11"/>
  <c r="M4808" i="11" s="1"/>
  <c r="N1564" i="11"/>
  <c r="L1564" i="11"/>
  <c r="M1564" i="11" s="1"/>
  <c r="J4531" i="11"/>
  <c r="K4531" i="11" s="1"/>
  <c r="J4808" i="11"/>
  <c r="K4808" i="11" s="1"/>
  <c r="J1482" i="11"/>
  <c r="K1482" i="11" s="1"/>
  <c r="K1564" i="11"/>
  <c r="J1605" i="11"/>
  <c r="K1605" i="11" s="1"/>
  <c r="K1523" i="11"/>
  <c r="B44" i="3"/>
  <c r="N1442" i="11" l="1"/>
  <c r="L1442" i="11"/>
  <c r="M1442" i="11" s="1"/>
  <c r="N1483" i="11"/>
  <c r="L1483" i="11"/>
  <c r="M1483" i="11" s="1"/>
  <c r="N1565" i="11"/>
  <c r="L1565" i="11"/>
  <c r="M1565" i="11" s="1"/>
  <c r="N4809" i="11"/>
  <c r="L4809" i="11"/>
  <c r="M4809" i="11" s="1"/>
  <c r="N4532" i="11"/>
  <c r="L4532" i="11"/>
  <c r="M4532" i="11" s="1"/>
  <c r="N1524" i="11"/>
  <c r="L1524" i="11"/>
  <c r="M1524" i="11" s="1"/>
  <c r="J4809" i="11"/>
  <c r="K4809" i="11" s="1"/>
  <c r="J4532" i="11"/>
  <c r="K4532" i="11" s="1"/>
  <c r="K1442" i="11"/>
  <c r="K1565" i="11"/>
  <c r="K1524" i="11"/>
  <c r="J1483" i="11"/>
  <c r="K1483" i="11" s="1"/>
  <c r="B43" i="3"/>
  <c r="N1402" i="11" l="1"/>
  <c r="L1402" i="11"/>
  <c r="M1402" i="11" s="1"/>
  <c r="N1484" i="11"/>
  <c r="L1484" i="11"/>
  <c r="M1484" i="11" s="1"/>
  <c r="N4533" i="11"/>
  <c r="L4533" i="11"/>
  <c r="M4533" i="11" s="1"/>
  <c r="N1443" i="11"/>
  <c r="L1443" i="11"/>
  <c r="M1443" i="11" s="1"/>
  <c r="N4846" i="11"/>
  <c r="L4846" i="11"/>
  <c r="M4846" i="11" s="1"/>
  <c r="N1525" i="11"/>
  <c r="L1525" i="11"/>
  <c r="M1525" i="11" s="1"/>
  <c r="J4533" i="11"/>
  <c r="K4533" i="11" s="1"/>
  <c r="J4846" i="11"/>
  <c r="K4846" i="11" s="1"/>
  <c r="K1402" i="11"/>
  <c r="K1443" i="11"/>
  <c r="K1525" i="11"/>
  <c r="J1484" i="11"/>
  <c r="K1484" i="11" s="1"/>
  <c r="B42" i="3"/>
  <c r="N1362" i="11" l="1"/>
  <c r="L1362" i="11"/>
  <c r="M1362" i="11" s="1"/>
  <c r="N1403" i="11"/>
  <c r="L1403" i="11"/>
  <c r="M1403" i="11" s="1"/>
  <c r="N4847" i="11"/>
  <c r="L4847" i="11"/>
  <c r="M4847" i="11" s="1"/>
  <c r="N4570" i="11"/>
  <c r="L4570" i="11"/>
  <c r="M4570" i="11" s="1"/>
  <c r="N1444" i="11"/>
  <c r="L1444" i="11"/>
  <c r="M1444" i="11" s="1"/>
  <c r="N1485" i="11"/>
  <c r="L1485" i="11"/>
  <c r="M1485" i="11" s="1"/>
  <c r="K4570" i="11"/>
  <c r="J4847" i="11"/>
  <c r="K4847" i="11" s="1"/>
  <c r="K1362" i="11"/>
  <c r="J1485" i="11"/>
  <c r="K1485" i="11" s="1"/>
  <c r="K1444" i="11"/>
  <c r="K1403" i="11"/>
  <c r="B41" i="3"/>
  <c r="L1322" i="11" l="1"/>
  <c r="M1322" i="11" s="1"/>
  <c r="N1322" i="11"/>
  <c r="N1445" i="11"/>
  <c r="L1445" i="11"/>
  <c r="M1445" i="11" s="1"/>
  <c r="N4571" i="11"/>
  <c r="L4571" i="11"/>
  <c r="M4571" i="11" s="1"/>
  <c r="N1404" i="11"/>
  <c r="L1404" i="11"/>
  <c r="M1404" i="11" s="1"/>
  <c r="N4848" i="11"/>
  <c r="L4848" i="11"/>
  <c r="M4848" i="11" s="1"/>
  <c r="N1363" i="11"/>
  <c r="L1363" i="11"/>
  <c r="M1363" i="11" s="1"/>
  <c r="K4571" i="11"/>
  <c r="J4848" i="11"/>
  <c r="K4848" i="11" s="1"/>
  <c r="K1404" i="11"/>
  <c r="K1322" i="11"/>
  <c r="K1445" i="11"/>
  <c r="K1363" i="11"/>
  <c r="B40" i="3"/>
  <c r="N1282" i="11" l="1"/>
  <c r="L1282" i="11"/>
  <c r="M1282" i="11" s="1"/>
  <c r="N1364" i="11"/>
  <c r="L1364" i="11"/>
  <c r="M1364" i="11" s="1"/>
  <c r="N1323" i="11"/>
  <c r="L1323" i="11"/>
  <c r="M1323" i="11" s="1"/>
  <c r="N4572" i="11"/>
  <c r="L4572" i="11"/>
  <c r="M4572" i="11" s="1"/>
  <c r="N4849" i="11"/>
  <c r="L4849" i="11"/>
  <c r="M4849" i="11" s="1"/>
  <c r="N1405" i="11"/>
  <c r="L1405" i="11"/>
  <c r="M1405" i="11" s="1"/>
  <c r="J4849" i="11"/>
  <c r="K4849" i="11" s="1"/>
  <c r="K4572" i="11"/>
  <c r="K1282" i="11"/>
  <c r="K1405" i="11"/>
  <c r="K1323" i="11"/>
  <c r="K1364" i="11"/>
  <c r="B39" i="3"/>
  <c r="L1242" i="11" l="1"/>
  <c r="M1242" i="11" s="1"/>
  <c r="N1242" i="11"/>
  <c r="N4886" i="11"/>
  <c r="L4886" i="11"/>
  <c r="M4886" i="11" s="1"/>
  <c r="N1365" i="11"/>
  <c r="L1365" i="11"/>
  <c r="M1365" i="11" s="1"/>
  <c r="N1283" i="11"/>
  <c r="L1283" i="11"/>
  <c r="M1283" i="11" s="1"/>
  <c r="N4573" i="11"/>
  <c r="L4573" i="11"/>
  <c r="M4573" i="11" s="1"/>
  <c r="N1324" i="11"/>
  <c r="L1324" i="11"/>
  <c r="M1324" i="11" s="1"/>
  <c r="J4886" i="11"/>
  <c r="K4886" i="11" s="1"/>
  <c r="K4573" i="11"/>
  <c r="K1324" i="11"/>
  <c r="K1365" i="11"/>
  <c r="K1242" i="11"/>
  <c r="K1283" i="11"/>
  <c r="B38" i="3"/>
  <c r="L1202" i="11" l="1"/>
  <c r="M1202" i="11" s="1"/>
  <c r="N1202" i="11"/>
  <c r="N4887" i="11"/>
  <c r="L4887" i="11"/>
  <c r="M4887" i="11" s="1"/>
  <c r="N1325" i="11"/>
  <c r="L1325" i="11"/>
  <c r="M1325" i="11" s="1"/>
  <c r="N1243" i="11"/>
  <c r="L1243" i="11"/>
  <c r="M1243" i="11" s="1"/>
  <c r="N4610" i="11"/>
  <c r="L4610" i="11"/>
  <c r="M4610" i="11" s="1"/>
  <c r="N1284" i="11"/>
  <c r="L1284" i="11"/>
  <c r="M1284" i="11" s="1"/>
  <c r="J4887" i="11"/>
  <c r="K4887" i="11" s="1"/>
  <c r="K4610" i="11"/>
  <c r="K1202" i="11"/>
  <c r="K1284" i="11"/>
  <c r="K1325" i="11"/>
  <c r="K1243" i="11"/>
  <c r="B37" i="3"/>
  <c r="N1162" i="11" l="1"/>
  <c r="L1162" i="11"/>
  <c r="M1162" i="11" s="1"/>
  <c r="N4888" i="11"/>
  <c r="L4888" i="11"/>
  <c r="M4888" i="11" s="1"/>
  <c r="N1203" i="11"/>
  <c r="L1203" i="11"/>
  <c r="M1203" i="11" s="1"/>
  <c r="N4611" i="11"/>
  <c r="L4611" i="11"/>
  <c r="M4611" i="11" s="1"/>
  <c r="N1285" i="11"/>
  <c r="L1285" i="11"/>
  <c r="M1285" i="11" s="1"/>
  <c r="N1244" i="11"/>
  <c r="L1244" i="11"/>
  <c r="M1244" i="11" s="1"/>
  <c r="K4611" i="11"/>
  <c r="J4888" i="11"/>
  <c r="K4888" i="11" s="1"/>
  <c r="K1244" i="11"/>
  <c r="K1162" i="11"/>
  <c r="K1285" i="11"/>
  <c r="K1203" i="11"/>
  <c r="B36" i="3"/>
  <c r="N1122" i="11" l="1"/>
  <c r="L1122" i="11"/>
  <c r="M1122" i="11" s="1"/>
  <c r="N4612" i="11"/>
  <c r="L4612" i="11"/>
  <c r="M4612" i="11" s="1"/>
  <c r="N1163" i="11"/>
  <c r="L1163" i="11"/>
  <c r="M1163" i="11" s="1"/>
  <c r="N1204" i="11"/>
  <c r="L1204" i="11"/>
  <c r="M1204" i="11" s="1"/>
  <c r="N4889" i="11"/>
  <c r="L4889" i="11"/>
  <c r="M4889" i="11" s="1"/>
  <c r="N1245" i="11"/>
  <c r="L1245" i="11"/>
  <c r="M1245" i="11" s="1"/>
  <c r="K4612" i="11"/>
  <c r="J4889" i="11"/>
  <c r="K4889" i="11" s="1"/>
  <c r="K1122" i="11"/>
  <c r="K1245" i="11"/>
  <c r="K1163" i="11"/>
  <c r="K1204" i="11"/>
  <c r="B35" i="3"/>
  <c r="N1123" i="11" l="1"/>
  <c r="L1123" i="11"/>
  <c r="M1123" i="11" s="1"/>
  <c r="N1164" i="11"/>
  <c r="L1164" i="11"/>
  <c r="M1164" i="11" s="1"/>
  <c r="N4926" i="11"/>
  <c r="L4926" i="11"/>
  <c r="M4926" i="11" s="1"/>
  <c r="N4613" i="11"/>
  <c r="L4613" i="11"/>
  <c r="M4613" i="11" s="1"/>
  <c r="N1205" i="11"/>
  <c r="L1205" i="11"/>
  <c r="M1205" i="11" s="1"/>
  <c r="K4926" i="11"/>
  <c r="K4613" i="11"/>
  <c r="K1123" i="11"/>
  <c r="K1205" i="11"/>
  <c r="K1164" i="11"/>
  <c r="B34" i="3"/>
  <c r="N1082" i="11" l="1"/>
  <c r="L1082" i="11"/>
  <c r="M1082" i="11" s="1"/>
  <c r="N4650" i="11"/>
  <c r="L4650" i="11"/>
  <c r="M4650" i="11" s="1"/>
  <c r="N4927" i="11"/>
  <c r="L4927" i="11"/>
  <c r="M4927" i="11" s="1"/>
  <c r="N1165" i="11"/>
  <c r="L1165" i="11"/>
  <c r="M1165" i="11" s="1"/>
  <c r="N1124" i="11"/>
  <c r="L1124" i="11"/>
  <c r="M1124" i="11" s="1"/>
  <c r="J4650" i="11"/>
  <c r="K4650" i="11" s="1"/>
  <c r="K4927" i="11"/>
  <c r="J1082" i="11"/>
  <c r="K1082" i="11" s="1"/>
  <c r="K1124" i="11"/>
  <c r="K1165" i="11"/>
  <c r="B33" i="3"/>
  <c r="N1042" i="11" l="1"/>
  <c r="L1042" i="11"/>
  <c r="M1042" i="11" s="1"/>
  <c r="N4651" i="11"/>
  <c r="L4651" i="11"/>
  <c r="M4651" i="11" s="1"/>
  <c r="N1125" i="11"/>
  <c r="L1125" i="11"/>
  <c r="M1125" i="11" s="1"/>
  <c r="N1083" i="11"/>
  <c r="L1083" i="11"/>
  <c r="M1083" i="11" s="1"/>
  <c r="N4928" i="11"/>
  <c r="L4928" i="11"/>
  <c r="M4928" i="11" s="1"/>
  <c r="J4651" i="11"/>
  <c r="K4651" i="11" s="1"/>
  <c r="K4928" i="11"/>
  <c r="K1042" i="11"/>
  <c r="J1083" i="11"/>
  <c r="K1083" i="11" s="1"/>
  <c r="K1125" i="11"/>
  <c r="B32" i="3"/>
  <c r="N1002" i="11" l="1"/>
  <c r="L1002" i="11"/>
  <c r="M1002" i="11" s="1"/>
  <c r="N4652" i="11"/>
  <c r="L4652" i="11"/>
  <c r="M4652" i="11" s="1"/>
  <c r="N1084" i="11"/>
  <c r="L1084" i="11"/>
  <c r="M1084" i="11" s="1"/>
  <c r="N1043" i="11"/>
  <c r="L1043" i="11"/>
  <c r="M1043" i="11" s="1"/>
  <c r="N4929" i="11"/>
  <c r="L4929" i="11"/>
  <c r="M4929" i="11" s="1"/>
  <c r="K4929" i="11"/>
  <c r="J4652" i="11"/>
  <c r="K4652" i="11" s="1"/>
  <c r="J1002" i="11"/>
  <c r="K1002" i="11" s="1"/>
  <c r="J1084" i="11"/>
  <c r="K1084" i="11" s="1"/>
  <c r="K1043" i="11"/>
  <c r="B31" i="3"/>
  <c r="N962" i="11" l="1"/>
  <c r="L962" i="11"/>
  <c r="M962" i="11" s="1"/>
  <c r="N4966" i="11"/>
  <c r="L4966" i="11"/>
  <c r="M4966" i="11" s="1"/>
  <c r="N1085" i="11"/>
  <c r="L1085" i="11"/>
  <c r="M1085" i="11" s="1"/>
  <c r="N1003" i="11"/>
  <c r="L1003" i="11"/>
  <c r="M1003" i="11" s="1"/>
  <c r="N1044" i="11"/>
  <c r="L1044" i="11"/>
  <c r="M1044" i="11" s="1"/>
  <c r="N4653" i="11"/>
  <c r="L4653" i="11"/>
  <c r="M4653" i="11" s="1"/>
  <c r="J4966" i="11"/>
  <c r="K4966" i="11" s="1"/>
  <c r="J4653" i="11"/>
  <c r="K4653" i="11" s="1"/>
  <c r="K962" i="11"/>
  <c r="K1044" i="11"/>
  <c r="J1085" i="11"/>
  <c r="K1085" i="11" s="1"/>
  <c r="J1003" i="11"/>
  <c r="K1003" i="11" s="1"/>
  <c r="B30" i="3"/>
  <c r="N922" i="11" l="1"/>
  <c r="L922" i="11"/>
  <c r="M922" i="11" s="1"/>
  <c r="N963" i="11"/>
  <c r="L963" i="11"/>
  <c r="M963" i="11" s="1"/>
  <c r="N4690" i="11"/>
  <c r="L4690" i="11"/>
  <c r="M4690" i="11" s="1"/>
  <c r="N1045" i="11"/>
  <c r="L1045" i="11"/>
  <c r="M1045" i="11" s="1"/>
  <c r="N4967" i="11"/>
  <c r="L4967" i="11"/>
  <c r="M4967" i="11" s="1"/>
  <c r="N1004" i="11"/>
  <c r="L1004" i="11"/>
  <c r="M1004" i="11" s="1"/>
  <c r="J4967" i="11"/>
  <c r="K4967" i="11" s="1"/>
  <c r="J4690" i="11"/>
  <c r="K4690" i="11" s="1"/>
  <c r="J1004" i="11"/>
  <c r="K1004" i="11" s="1"/>
  <c r="K922" i="11"/>
  <c r="K963" i="11"/>
  <c r="K1045" i="11"/>
  <c r="B29" i="3"/>
  <c r="N882" i="11" l="1"/>
  <c r="L882" i="11"/>
  <c r="M882" i="11" s="1"/>
  <c r="N4691" i="11"/>
  <c r="L4691" i="11"/>
  <c r="M4691" i="11" s="1"/>
  <c r="N4968" i="11"/>
  <c r="L4968" i="11"/>
  <c r="M4968" i="11" s="1"/>
  <c r="N923" i="11"/>
  <c r="L923" i="11"/>
  <c r="M923" i="11" s="1"/>
  <c r="N1005" i="11"/>
  <c r="L1005" i="11"/>
  <c r="M1005" i="11" s="1"/>
  <c r="N964" i="11"/>
  <c r="L964" i="11"/>
  <c r="M964" i="11" s="1"/>
  <c r="J4691" i="11"/>
  <c r="K4691" i="11" s="1"/>
  <c r="J4968" i="11"/>
  <c r="K4968" i="11" s="1"/>
  <c r="J882" i="11"/>
  <c r="K882" i="11" s="1"/>
  <c r="J1005" i="11"/>
  <c r="K1005" i="11" s="1"/>
  <c r="K964" i="11"/>
  <c r="K923" i="11"/>
  <c r="B28" i="3"/>
  <c r="N842" i="11" l="1"/>
  <c r="L842" i="11"/>
  <c r="M842" i="11" s="1"/>
  <c r="N4969" i="11"/>
  <c r="L4969" i="11"/>
  <c r="M4969" i="11" s="1"/>
  <c r="N965" i="11"/>
  <c r="L965" i="11"/>
  <c r="M965" i="11" s="1"/>
  <c r="N883" i="11"/>
  <c r="L883" i="11"/>
  <c r="M883" i="11" s="1"/>
  <c r="N4692" i="11"/>
  <c r="L4692" i="11"/>
  <c r="M4692" i="11" s="1"/>
  <c r="N924" i="11"/>
  <c r="L924" i="11"/>
  <c r="M924" i="11" s="1"/>
  <c r="J4969" i="11"/>
  <c r="K4969" i="11" s="1"/>
  <c r="J4692" i="11"/>
  <c r="K4692" i="11" s="1"/>
  <c r="K924" i="11"/>
  <c r="J883" i="11"/>
  <c r="K883" i="11" s="1"/>
  <c r="K965" i="11"/>
  <c r="J842" i="11"/>
  <c r="K842" i="11" s="1"/>
  <c r="B27" i="3"/>
  <c r="N5006" i="11" l="1"/>
  <c r="L5006" i="11"/>
  <c r="M5006" i="11" s="1"/>
  <c r="N4693" i="11"/>
  <c r="L4693" i="11"/>
  <c r="M4693" i="11" s="1"/>
  <c r="N884" i="11"/>
  <c r="L884" i="11"/>
  <c r="M884" i="11" s="1"/>
  <c r="N925" i="11"/>
  <c r="L925" i="11"/>
  <c r="M925" i="11" s="1"/>
  <c r="N843" i="11"/>
  <c r="L843" i="11"/>
  <c r="M843" i="11" s="1"/>
  <c r="J5006" i="11"/>
  <c r="K5006" i="11" s="1"/>
  <c r="J4693" i="11"/>
  <c r="K4693" i="11" s="1"/>
  <c r="J884" i="11"/>
  <c r="K884" i="11" s="1"/>
  <c r="J843" i="11"/>
  <c r="K843" i="11" s="1"/>
  <c r="K925" i="11"/>
  <c r="B26" i="3"/>
  <c r="N885" i="11" l="1"/>
  <c r="L885" i="11"/>
  <c r="M885" i="11" s="1"/>
  <c r="N4730" i="11"/>
  <c r="L4730" i="11"/>
  <c r="M4730" i="11" s="1"/>
  <c r="N5007" i="11"/>
  <c r="L5007" i="11"/>
  <c r="M5007" i="11" s="1"/>
  <c r="N844" i="11"/>
  <c r="L844" i="11"/>
  <c r="M844" i="11" s="1"/>
  <c r="J5007" i="11"/>
  <c r="K5007" i="11" s="1"/>
  <c r="J4730" i="11"/>
  <c r="K4730" i="11" s="1"/>
  <c r="J844" i="11"/>
  <c r="K844" i="11" s="1"/>
  <c r="J885" i="11"/>
  <c r="K885" i="11" s="1"/>
  <c r="B25" i="3"/>
  <c r="N845" i="11" l="1"/>
  <c r="L845" i="11"/>
  <c r="M845" i="11" s="1"/>
  <c r="N4731" i="11"/>
  <c r="L4731" i="11"/>
  <c r="M4731" i="11" s="1"/>
  <c r="N5008" i="11"/>
  <c r="L5008" i="11"/>
  <c r="M5008" i="11" s="1"/>
  <c r="J4731" i="11"/>
  <c r="K4731" i="11" s="1"/>
  <c r="J5008" i="11"/>
  <c r="K5008" i="11" s="1"/>
  <c r="J845" i="11"/>
  <c r="K845" i="11" s="1"/>
  <c r="B24" i="3"/>
  <c r="N4732" i="11" l="1"/>
  <c r="L4732" i="11"/>
  <c r="M4732" i="11" s="1"/>
  <c r="N846" i="11"/>
  <c r="L846" i="11"/>
  <c r="M846" i="11" s="1"/>
  <c r="N5009" i="11"/>
  <c r="L5009" i="11"/>
  <c r="M5009" i="11" s="1"/>
  <c r="J4732" i="11"/>
  <c r="K4732" i="11" s="1"/>
  <c r="J5009" i="11"/>
  <c r="K5009" i="11" s="1"/>
  <c r="J846" i="11"/>
  <c r="K846" i="11" s="1"/>
  <c r="B23" i="3"/>
  <c r="N4733" i="11" l="1"/>
  <c r="L4733" i="11"/>
  <c r="M4733" i="11" s="1"/>
  <c r="N847" i="11"/>
  <c r="L847" i="11"/>
  <c r="M847" i="11" s="1"/>
  <c r="N5046" i="11"/>
  <c r="L5046" i="11"/>
  <c r="M5046" i="11" s="1"/>
  <c r="K5046" i="11"/>
  <c r="J4733" i="11"/>
  <c r="K4733" i="11" s="1"/>
  <c r="J847" i="11"/>
  <c r="K847" i="11" s="1"/>
  <c r="B22" i="3"/>
  <c r="N848" i="11" l="1"/>
  <c r="L848" i="11"/>
  <c r="M848" i="11" s="1"/>
  <c r="N4770" i="11"/>
  <c r="L4770" i="11"/>
  <c r="M4770" i="11" s="1"/>
  <c r="N5047" i="11"/>
  <c r="L5047" i="11"/>
  <c r="M5047" i="11" s="1"/>
  <c r="K4770" i="11"/>
  <c r="K5047" i="11"/>
  <c r="J848" i="11"/>
  <c r="K848" i="11" s="1"/>
  <c r="B21" i="3"/>
  <c r="N4771" i="11" l="1"/>
  <c r="L4771" i="11"/>
  <c r="M4771" i="11" s="1"/>
  <c r="N849" i="11"/>
  <c r="L849" i="11"/>
  <c r="M849" i="11" s="1"/>
  <c r="N5048" i="11"/>
  <c r="L5048" i="11"/>
  <c r="M5048" i="11" s="1"/>
  <c r="K4771" i="11"/>
  <c r="K5048" i="11"/>
  <c r="J849" i="11"/>
  <c r="K849" i="11" s="1"/>
  <c r="B20" i="3"/>
  <c r="N850" i="11" l="1"/>
  <c r="L850" i="11"/>
  <c r="M850" i="11" s="1"/>
  <c r="N5049" i="11"/>
  <c r="L5049" i="11"/>
  <c r="M5049" i="11" s="1"/>
  <c r="N886" i="11"/>
  <c r="L886" i="11"/>
  <c r="M886" i="11" s="1"/>
  <c r="N4772" i="11"/>
  <c r="L4772" i="11"/>
  <c r="M4772" i="11" s="1"/>
  <c r="J886" i="11"/>
  <c r="K886" i="11" s="1"/>
  <c r="K4772" i="11"/>
  <c r="K5049" i="11"/>
  <c r="J850" i="11"/>
  <c r="K850" i="11" s="1"/>
  <c r="B19" i="3"/>
  <c r="N851" i="11" l="1"/>
  <c r="L851" i="11"/>
  <c r="M851" i="11" s="1"/>
  <c r="N5086" i="11"/>
  <c r="L5086" i="11"/>
  <c r="M5086" i="11" s="1"/>
  <c r="N887" i="11"/>
  <c r="L887" i="11"/>
  <c r="M887" i="11" s="1"/>
  <c r="N4773" i="11"/>
  <c r="L4773" i="11"/>
  <c r="M4773" i="11" s="1"/>
  <c r="J887" i="11"/>
  <c r="K887" i="11" s="1"/>
  <c r="K5086" i="11"/>
  <c r="K4773" i="11"/>
  <c r="J851" i="11"/>
  <c r="K851" i="11" s="1"/>
  <c r="B18" i="3"/>
  <c r="N4810" i="11" l="1"/>
  <c r="L4810" i="11"/>
  <c r="M4810" i="11" s="1"/>
  <c r="N888" i="11"/>
  <c r="L888" i="11"/>
  <c r="M888" i="11" s="1"/>
  <c r="N852" i="11"/>
  <c r="L852" i="11"/>
  <c r="M852" i="11" s="1"/>
  <c r="N5087" i="11"/>
  <c r="L5087" i="11"/>
  <c r="M5087" i="11" s="1"/>
  <c r="J888" i="11"/>
  <c r="K888" i="11" s="1"/>
  <c r="J4810" i="11"/>
  <c r="K4810" i="11" s="1"/>
  <c r="K5087" i="11"/>
  <c r="J852" i="11"/>
  <c r="K852" i="11" s="1"/>
  <c r="B17" i="3"/>
  <c r="N5088" i="11" l="1"/>
  <c r="L5088" i="11"/>
  <c r="M5088" i="11" s="1"/>
  <c r="N4811" i="11"/>
  <c r="L4811" i="11"/>
  <c r="M4811" i="11" s="1"/>
  <c r="N889" i="11"/>
  <c r="L889" i="11"/>
  <c r="M889" i="11" s="1"/>
  <c r="N853" i="11"/>
  <c r="L853" i="11"/>
  <c r="M853" i="11" s="1"/>
  <c r="J4811" i="11"/>
  <c r="K4811" i="11" s="1"/>
  <c r="K5088" i="11"/>
  <c r="J889" i="11"/>
  <c r="K889" i="11" s="1"/>
  <c r="J853" i="11"/>
  <c r="K853" i="11" s="1"/>
  <c r="B16" i="3"/>
  <c r="N5089" i="11" l="1"/>
  <c r="L5089" i="11"/>
  <c r="M5089" i="11" s="1"/>
  <c r="N926" i="11"/>
  <c r="L926" i="11"/>
  <c r="M926" i="11" s="1"/>
  <c r="N890" i="11"/>
  <c r="L890" i="11"/>
  <c r="M890" i="11" s="1"/>
  <c r="N854" i="11"/>
  <c r="L854" i="11"/>
  <c r="M854" i="11" s="1"/>
  <c r="N4812" i="11"/>
  <c r="L4812" i="11"/>
  <c r="M4812" i="11" s="1"/>
  <c r="K926" i="11"/>
  <c r="J4812" i="11"/>
  <c r="K4812" i="11" s="1"/>
  <c r="K5089" i="11"/>
  <c r="J890" i="11"/>
  <c r="K890" i="11" s="1"/>
  <c r="J854" i="11"/>
  <c r="K854" i="11" s="1"/>
  <c r="B15" i="3"/>
  <c r="N4813" i="11" l="1"/>
  <c r="L4813" i="11"/>
  <c r="M4813" i="11" s="1"/>
  <c r="N927" i="11"/>
  <c r="L927" i="11"/>
  <c r="M927" i="11" s="1"/>
  <c r="N855" i="11"/>
  <c r="L855" i="11"/>
  <c r="M855" i="11" s="1"/>
  <c r="N891" i="11"/>
  <c r="L891" i="11"/>
  <c r="M891" i="11" s="1"/>
  <c r="N5126" i="11"/>
  <c r="L5126" i="11"/>
  <c r="M5126" i="11" s="1"/>
  <c r="J4813" i="11"/>
  <c r="K4813" i="11" s="1"/>
  <c r="J891" i="11"/>
  <c r="K891" i="11" s="1"/>
  <c r="K927" i="11"/>
  <c r="K5126" i="11"/>
  <c r="J855" i="11"/>
  <c r="K855" i="11" s="1"/>
  <c r="B14" i="3"/>
  <c r="J4814" i="11" l="1"/>
  <c r="K4814" i="11" s="1"/>
  <c r="N928" i="11"/>
  <c r="L928" i="11"/>
  <c r="M928" i="11" s="1"/>
  <c r="N892" i="11"/>
  <c r="L892" i="11"/>
  <c r="M892" i="11" s="1"/>
  <c r="N4850" i="11"/>
  <c r="L4850" i="11"/>
  <c r="M4850" i="11" s="1"/>
  <c r="N4814" i="11"/>
  <c r="L4814" i="11"/>
  <c r="M4814" i="11" s="1"/>
  <c r="N856" i="11"/>
  <c r="L856" i="11"/>
  <c r="M856" i="11" s="1"/>
  <c r="N5127" i="11"/>
  <c r="L5127" i="11"/>
  <c r="M5127" i="11" s="1"/>
  <c r="J892" i="11"/>
  <c r="K892" i="11" s="1"/>
  <c r="J4850" i="11"/>
  <c r="K4850" i="11" s="1"/>
  <c r="K5127" i="11"/>
  <c r="K928" i="11"/>
  <c r="J856" i="11"/>
  <c r="K856" i="11" s="1"/>
  <c r="B13" i="3"/>
  <c r="J4815" i="11" l="1"/>
  <c r="K4815" i="11" s="1"/>
  <c r="N4816" i="11"/>
  <c r="L4816" i="11"/>
  <c r="M4816" i="11" s="1"/>
  <c r="N4815" i="11"/>
  <c r="L4815" i="11"/>
  <c r="M4815" i="11" s="1"/>
  <c r="N4851" i="11"/>
  <c r="L4851" i="11"/>
  <c r="M4851" i="11" s="1"/>
  <c r="N857" i="11"/>
  <c r="L857" i="11"/>
  <c r="M857" i="11" s="1"/>
  <c r="N893" i="11"/>
  <c r="L893" i="11"/>
  <c r="M893" i="11" s="1"/>
  <c r="N929" i="11"/>
  <c r="L929" i="11"/>
  <c r="M929" i="11" s="1"/>
  <c r="N5128" i="11"/>
  <c r="L5128" i="11"/>
  <c r="M5128" i="11" s="1"/>
  <c r="J4816" i="11"/>
  <c r="K4816" i="11" s="1"/>
  <c r="J893" i="11"/>
  <c r="K893" i="11" s="1"/>
  <c r="K5128" i="11"/>
  <c r="K929" i="11"/>
  <c r="J4851" i="11"/>
  <c r="K4851" i="11" s="1"/>
  <c r="J857" i="11"/>
  <c r="K857" i="11" s="1"/>
  <c r="B12" i="3"/>
  <c r="N930" i="11" l="1"/>
  <c r="L930" i="11"/>
  <c r="M930" i="11" s="1"/>
  <c r="N4817" i="11"/>
  <c r="L4817" i="11"/>
  <c r="M4817" i="11" s="1"/>
  <c r="N858" i="11"/>
  <c r="L858" i="11"/>
  <c r="M858" i="11" s="1"/>
  <c r="N4852" i="11"/>
  <c r="L4852" i="11"/>
  <c r="M4852" i="11" s="1"/>
  <c r="N894" i="11"/>
  <c r="L894" i="11"/>
  <c r="M894" i="11" s="1"/>
  <c r="N5129" i="11"/>
  <c r="L5129" i="11"/>
  <c r="M5129" i="11" s="1"/>
  <c r="N966" i="11"/>
  <c r="L966" i="11"/>
  <c r="M966" i="11" s="1"/>
  <c r="J4817" i="11"/>
  <c r="K4817" i="11" s="1"/>
  <c r="J4852" i="11"/>
  <c r="K4852" i="11" s="1"/>
  <c r="K930" i="11"/>
  <c r="J894" i="11"/>
  <c r="K894" i="11" s="1"/>
  <c r="K5129" i="11"/>
  <c r="K966" i="11"/>
  <c r="J858" i="11"/>
  <c r="K858" i="11" s="1"/>
  <c r="B11" i="3"/>
  <c r="N4818" i="11" l="1"/>
  <c r="L4818" i="11"/>
  <c r="M4818" i="11" s="1"/>
  <c r="N859" i="11"/>
  <c r="L859" i="11"/>
  <c r="M859" i="11" s="1"/>
  <c r="N931" i="11"/>
  <c r="L931" i="11"/>
  <c r="M931" i="11" s="1"/>
  <c r="N4853" i="11"/>
  <c r="L4853" i="11"/>
  <c r="M4853" i="11" s="1"/>
  <c r="N967" i="11"/>
  <c r="L967" i="11"/>
  <c r="M967" i="11" s="1"/>
  <c r="N5166" i="11"/>
  <c r="L5166" i="11"/>
  <c r="M5166" i="11" s="1"/>
  <c r="N895" i="11"/>
  <c r="L895" i="11"/>
  <c r="M895" i="11" s="1"/>
  <c r="J4818" i="11"/>
  <c r="K4818" i="11" s="1"/>
  <c r="J4854" i="11"/>
  <c r="K4854" i="11" s="1"/>
  <c r="J4853" i="11"/>
  <c r="K4853" i="11" s="1"/>
  <c r="K5166" i="11"/>
  <c r="K967" i="11"/>
  <c r="K931" i="11"/>
  <c r="J895" i="11"/>
  <c r="K895" i="11" s="1"/>
  <c r="J859" i="11"/>
  <c r="K859" i="11" s="1"/>
  <c r="B10" i="3"/>
  <c r="N7251" i="11" l="1"/>
  <c r="N4854" i="11"/>
  <c r="L4854" i="11"/>
  <c r="M4854" i="11" s="1"/>
  <c r="N860" i="11"/>
  <c r="L860" i="11"/>
  <c r="M860" i="11" s="1"/>
  <c r="N4855" i="11"/>
  <c r="L4855" i="11"/>
  <c r="M4855" i="11" s="1"/>
  <c r="N968" i="11"/>
  <c r="L968" i="11"/>
  <c r="M968" i="11" s="1"/>
  <c r="N932" i="11"/>
  <c r="L932" i="11"/>
  <c r="M932" i="11" s="1"/>
  <c r="N896" i="11"/>
  <c r="L896" i="11"/>
  <c r="M896" i="11" s="1"/>
  <c r="N5167" i="11"/>
  <c r="L5167" i="11"/>
  <c r="M5167" i="11" s="1"/>
  <c r="N4890" i="11"/>
  <c r="L4890" i="11"/>
  <c r="M4890" i="11" s="1"/>
  <c r="N4819" i="11"/>
  <c r="L4819" i="11"/>
  <c r="M4819" i="11" s="1"/>
  <c r="K7251" i="11"/>
  <c r="L7251" i="11"/>
  <c r="M7251" i="11" s="1"/>
  <c r="J4855" i="11"/>
  <c r="K4855" i="11" s="1"/>
  <c r="J4819" i="11"/>
  <c r="K4819" i="11" s="1"/>
  <c r="K5167" i="11"/>
  <c r="K932" i="11"/>
  <c r="D7251" i="11"/>
  <c r="C7251" i="11"/>
  <c r="J896" i="11"/>
  <c r="K896" i="11" s="1"/>
  <c r="K968" i="11"/>
  <c r="J4890" i="11"/>
  <c r="K4890" i="11" s="1"/>
  <c r="J860" i="11"/>
  <c r="K860" i="11" s="1"/>
  <c r="B9" i="3"/>
  <c r="N7252" i="11" l="1"/>
  <c r="N861" i="11"/>
  <c r="L861" i="11"/>
  <c r="M861" i="11" s="1"/>
  <c r="N969" i="11"/>
  <c r="L969" i="11"/>
  <c r="M969" i="11" s="1"/>
  <c r="N897" i="11"/>
  <c r="L897" i="11"/>
  <c r="M897" i="11" s="1"/>
  <c r="N4891" i="11"/>
  <c r="L4891" i="11"/>
  <c r="M4891" i="11" s="1"/>
  <c r="N5168" i="11"/>
  <c r="L5168" i="11"/>
  <c r="M5168" i="11" s="1"/>
  <c r="N4820" i="11"/>
  <c r="L4820" i="11"/>
  <c r="M4820" i="11" s="1"/>
  <c r="N933" i="11"/>
  <c r="L933" i="11"/>
  <c r="M933" i="11" s="1"/>
  <c r="N4856" i="11"/>
  <c r="L4856" i="11"/>
  <c r="M4856" i="11" s="1"/>
  <c r="K7252" i="11"/>
  <c r="L7252" i="11"/>
  <c r="M7252" i="11" s="1"/>
  <c r="J4820" i="11"/>
  <c r="K4820" i="11" s="1"/>
  <c r="J4856" i="11"/>
  <c r="K4856" i="11" s="1"/>
  <c r="K933" i="11"/>
  <c r="J897" i="11"/>
  <c r="K897" i="11" s="1"/>
  <c r="K5168" i="11"/>
  <c r="K969" i="11"/>
  <c r="J4891" i="11"/>
  <c r="K4891" i="11" s="1"/>
  <c r="D7252" i="11"/>
  <c r="C7252" i="11"/>
  <c r="J861" i="11"/>
  <c r="K861" i="11" s="1"/>
  <c r="B8" i="3"/>
  <c r="N7253" i="11" l="1"/>
  <c r="N4821" i="11"/>
  <c r="L4821" i="11"/>
  <c r="M4821" i="11" s="1"/>
  <c r="N4892" i="11"/>
  <c r="L4892" i="11"/>
  <c r="M4892" i="11" s="1"/>
  <c r="N1006" i="11"/>
  <c r="L1006" i="11"/>
  <c r="M1006" i="11" s="1"/>
  <c r="N898" i="11"/>
  <c r="L898" i="11"/>
  <c r="M898" i="11" s="1"/>
  <c r="N934" i="11"/>
  <c r="L934" i="11"/>
  <c r="M934" i="11" s="1"/>
  <c r="N5169" i="11"/>
  <c r="L5169" i="11"/>
  <c r="M5169" i="11" s="1"/>
  <c r="N970" i="11"/>
  <c r="L970" i="11"/>
  <c r="M970" i="11" s="1"/>
  <c r="N862" i="11"/>
  <c r="L862" i="11"/>
  <c r="M862" i="11" s="1"/>
  <c r="N4857" i="11"/>
  <c r="L4857" i="11"/>
  <c r="M4857" i="11" s="1"/>
  <c r="K7253" i="11"/>
  <c r="L7253" i="11"/>
  <c r="M7253" i="11" s="1"/>
  <c r="J4857" i="11"/>
  <c r="K4857" i="11" s="1"/>
  <c r="J4821" i="11"/>
  <c r="K4821" i="11" s="1"/>
  <c r="J898" i="11"/>
  <c r="K898" i="11" s="1"/>
  <c r="J1006" i="11"/>
  <c r="K1006" i="11" s="1"/>
  <c r="D7253" i="11"/>
  <c r="C7253" i="11"/>
  <c r="J4892" i="11"/>
  <c r="K4892" i="11" s="1"/>
  <c r="K934" i="11"/>
  <c r="K970" i="11"/>
  <c r="K5169" i="11"/>
  <c r="J862" i="11"/>
  <c r="K862" i="11" s="1"/>
  <c r="B7" i="3"/>
  <c r="N7254" i="11" l="1"/>
  <c r="N863" i="11"/>
  <c r="L863" i="11"/>
  <c r="M863" i="11" s="1"/>
  <c r="N1007" i="11"/>
  <c r="L1007" i="11"/>
  <c r="M1007" i="11" s="1"/>
  <c r="N935" i="11"/>
  <c r="L935" i="11"/>
  <c r="M935" i="11" s="1"/>
  <c r="N4893" i="11"/>
  <c r="L4893" i="11"/>
  <c r="M4893" i="11" s="1"/>
  <c r="N899" i="11"/>
  <c r="L899" i="11"/>
  <c r="M899" i="11" s="1"/>
  <c r="N5206" i="11"/>
  <c r="L5206" i="11"/>
  <c r="M5206" i="11" s="1"/>
  <c r="N971" i="11"/>
  <c r="L971" i="11"/>
  <c r="M971" i="11" s="1"/>
  <c r="N4858" i="11"/>
  <c r="L4858" i="11"/>
  <c r="M4858" i="11" s="1"/>
  <c r="K7254" i="11"/>
  <c r="L7254" i="11"/>
  <c r="M7254" i="11" s="1"/>
  <c r="J4858" i="11"/>
  <c r="K4858" i="11" s="1"/>
  <c r="C7254" i="11"/>
  <c r="D7254" i="11"/>
  <c r="K5206" i="11"/>
  <c r="J4893" i="11"/>
  <c r="K4893" i="11" s="1"/>
  <c r="K971" i="11"/>
  <c r="K935" i="11"/>
  <c r="J1007" i="11"/>
  <c r="K1007" i="11" s="1"/>
  <c r="J899" i="11"/>
  <c r="K899" i="11" s="1"/>
  <c r="J863" i="11"/>
  <c r="K863" i="11" s="1"/>
  <c r="B6" i="3"/>
  <c r="N4894" i="11" l="1"/>
  <c r="L4894" i="11"/>
  <c r="M4894" i="11" s="1"/>
  <c r="N900" i="11"/>
  <c r="L900" i="11"/>
  <c r="M900" i="11" s="1"/>
  <c r="N1008" i="11"/>
  <c r="L1008" i="11"/>
  <c r="M1008" i="11" s="1"/>
  <c r="N972" i="11"/>
  <c r="L972" i="11"/>
  <c r="M972" i="11" s="1"/>
  <c r="N4930" i="11"/>
  <c r="L4930" i="11"/>
  <c r="M4930" i="11" s="1"/>
  <c r="N5207" i="11"/>
  <c r="L5207" i="11"/>
  <c r="M5207" i="11" s="1"/>
  <c r="N864" i="11"/>
  <c r="L864" i="11"/>
  <c r="M864" i="11" s="1"/>
  <c r="N4859" i="11"/>
  <c r="L4859" i="11"/>
  <c r="M4859" i="11" s="1"/>
  <c r="N936" i="11"/>
  <c r="L936" i="11"/>
  <c r="M936" i="11" s="1"/>
  <c r="J4894" i="11"/>
  <c r="K4894" i="11" s="1"/>
  <c r="J4859" i="11"/>
  <c r="K4859" i="11" s="1"/>
  <c r="K936" i="11"/>
  <c r="J900" i="11"/>
  <c r="K900" i="11" s="1"/>
  <c r="K972" i="11"/>
  <c r="K4930" i="11"/>
  <c r="J1008" i="11"/>
  <c r="K1008" i="11" s="1"/>
  <c r="K5207" i="11"/>
  <c r="J864" i="11"/>
  <c r="K864" i="11" s="1"/>
  <c r="B5" i="3"/>
  <c r="N5208" i="11" l="1"/>
  <c r="L5208" i="11"/>
  <c r="M5208" i="11" s="1"/>
  <c r="N973" i="11"/>
  <c r="L973" i="11"/>
  <c r="M973" i="11" s="1"/>
  <c r="N4895" i="11"/>
  <c r="L4895" i="11"/>
  <c r="M4895" i="11" s="1"/>
  <c r="N4931" i="11"/>
  <c r="L4931" i="11"/>
  <c r="M4931" i="11" s="1"/>
  <c r="N901" i="11"/>
  <c r="L901" i="11"/>
  <c r="M901" i="11" s="1"/>
  <c r="N937" i="11"/>
  <c r="L937" i="11"/>
  <c r="M937" i="11" s="1"/>
  <c r="N865" i="11"/>
  <c r="L865" i="11"/>
  <c r="M865" i="11" s="1"/>
  <c r="N1009" i="11"/>
  <c r="L1009" i="11"/>
  <c r="M1009" i="11" s="1"/>
  <c r="N4860" i="11"/>
  <c r="L4860" i="11"/>
  <c r="M4860" i="11" s="1"/>
  <c r="J4895" i="11"/>
  <c r="K4895" i="11" s="1"/>
  <c r="J4860" i="11"/>
  <c r="K4860" i="11" s="1"/>
  <c r="K937" i="11"/>
  <c r="K973" i="11"/>
  <c r="K4931" i="11"/>
  <c r="K5208" i="11"/>
  <c r="J1009" i="11"/>
  <c r="K1009" i="11" s="1"/>
  <c r="J901" i="11"/>
  <c r="K901" i="11" s="1"/>
  <c r="J865" i="11"/>
  <c r="K865" i="11" s="1"/>
  <c r="B4" i="3"/>
  <c r="N938" i="11" l="1"/>
  <c r="L938" i="11"/>
  <c r="M938" i="11" s="1"/>
  <c r="N4932" i="11"/>
  <c r="L4932" i="11"/>
  <c r="M4932" i="11" s="1"/>
  <c r="N4896" i="11"/>
  <c r="L4896" i="11"/>
  <c r="M4896" i="11" s="1"/>
  <c r="N1046" i="11"/>
  <c r="L1046" i="11"/>
  <c r="M1046" i="11" s="1"/>
  <c r="N902" i="11"/>
  <c r="L902" i="11"/>
  <c r="M902" i="11" s="1"/>
  <c r="N1010" i="11"/>
  <c r="L1010" i="11"/>
  <c r="M1010" i="11" s="1"/>
  <c r="N5209" i="11"/>
  <c r="L5209" i="11"/>
  <c r="M5209" i="11" s="1"/>
  <c r="N974" i="11"/>
  <c r="L974" i="11"/>
  <c r="M974" i="11" s="1"/>
  <c r="N4861" i="11"/>
  <c r="L4861" i="11"/>
  <c r="M4861" i="11" s="1"/>
  <c r="N866" i="11"/>
  <c r="L866" i="11"/>
  <c r="M866" i="11" s="1"/>
  <c r="J4896" i="11"/>
  <c r="K4896" i="11" s="1"/>
  <c r="J4861" i="11"/>
  <c r="K4861" i="11" s="1"/>
  <c r="K974" i="11"/>
  <c r="K938" i="11"/>
  <c r="K4932" i="11"/>
  <c r="K1046" i="11"/>
  <c r="K5209" i="11"/>
  <c r="J902" i="11"/>
  <c r="K902" i="11" s="1"/>
  <c r="J1010" i="11"/>
  <c r="K1010" i="11" s="1"/>
  <c r="J866" i="11"/>
  <c r="K866" i="11" s="1"/>
  <c r="B3" i="3"/>
  <c r="N867" i="11" l="1"/>
  <c r="L867" i="11"/>
  <c r="M867" i="11" s="1"/>
  <c r="N903" i="11"/>
  <c r="L903" i="11"/>
  <c r="M903" i="11" s="1"/>
  <c r="N4933" i="11"/>
  <c r="L4933" i="11"/>
  <c r="M4933" i="11" s="1"/>
  <c r="N1047" i="11"/>
  <c r="L1047" i="11"/>
  <c r="M1047" i="11" s="1"/>
  <c r="N939" i="11"/>
  <c r="L939" i="11"/>
  <c r="M939" i="11" s="1"/>
  <c r="N975" i="11"/>
  <c r="L975" i="11"/>
  <c r="M975" i="11" s="1"/>
  <c r="N1011" i="11"/>
  <c r="L1011" i="11"/>
  <c r="M1011" i="11" s="1"/>
  <c r="N5246" i="11"/>
  <c r="L5246" i="11"/>
  <c r="M5246" i="11" s="1"/>
  <c r="N4897" i="11"/>
  <c r="L4897" i="11"/>
  <c r="M4897" i="11" s="1"/>
  <c r="J4897" i="11"/>
  <c r="K4897" i="11" s="1"/>
  <c r="J903" i="11"/>
  <c r="K903" i="11" s="1"/>
  <c r="J5246" i="11"/>
  <c r="K5246" i="11" s="1"/>
  <c r="K4933" i="11"/>
  <c r="K975" i="11"/>
  <c r="K939" i="11"/>
  <c r="J1011" i="11"/>
  <c r="K1011" i="11" s="1"/>
  <c r="K1047" i="11"/>
  <c r="J867" i="11"/>
  <c r="K867" i="11" s="1"/>
  <c r="H24" i="11"/>
  <c r="H19" i="11"/>
  <c r="H23" i="11"/>
  <c r="H28" i="11"/>
  <c r="H27" i="11"/>
  <c r="H25" i="11"/>
  <c r="H18" i="11"/>
  <c r="H30" i="11"/>
  <c r="H17" i="11"/>
  <c r="H31" i="11"/>
  <c r="H29" i="11"/>
  <c r="H16" i="11"/>
  <c r="H15" i="11"/>
  <c r="H13" i="11"/>
  <c r="H12" i="11"/>
  <c r="H11" i="11"/>
  <c r="H61" i="11"/>
  <c r="H388" i="11"/>
  <c r="H32" i="11"/>
  <c r="H354" i="11"/>
  <c r="H418" i="11"/>
  <c r="H22" i="11"/>
  <c r="H301" i="11"/>
  <c r="H427" i="11"/>
  <c r="H577" i="11"/>
  <c r="H570" i="11"/>
  <c r="H198" i="11"/>
  <c r="H291" i="11"/>
  <c r="H206" i="11"/>
  <c r="H682" i="11"/>
  <c r="H296" i="11"/>
  <c r="H266" i="11"/>
  <c r="H229" i="11"/>
  <c r="H645" i="11"/>
  <c r="H306" i="11"/>
  <c r="H173" i="11"/>
  <c r="H371" i="11"/>
  <c r="H621" i="11"/>
  <c r="H82" i="11"/>
  <c r="H530" i="11"/>
  <c r="H390" i="11"/>
  <c r="H584" i="11"/>
  <c r="H241" i="11"/>
  <c r="H226" i="11"/>
  <c r="H573" i="11"/>
  <c r="H39" i="11"/>
  <c r="H406" i="11"/>
  <c r="H261" i="11"/>
  <c r="H445" i="11"/>
  <c r="H669" i="11"/>
  <c r="H474" i="11"/>
  <c r="H673" i="11"/>
  <c r="H248" i="11"/>
  <c r="H610" i="11"/>
  <c r="H67" i="11"/>
  <c r="H157" i="11"/>
  <c r="H309" i="11"/>
  <c r="H494" i="11"/>
  <c r="H640" i="11"/>
  <c r="H268" i="11"/>
  <c r="H411" i="11"/>
  <c r="H541" i="11"/>
  <c r="H200" i="11"/>
  <c r="H276" i="11"/>
  <c r="H420" i="11"/>
  <c r="H546" i="11"/>
  <c r="H503" i="11"/>
  <c r="H551" i="11"/>
  <c r="H599" i="11"/>
  <c r="H623" i="11"/>
  <c r="H671" i="11"/>
  <c r="H719" i="11"/>
  <c r="H251" i="11"/>
  <c r="H141" i="11"/>
  <c r="H138" i="11"/>
  <c r="H417" i="11"/>
  <c r="H409" i="11"/>
  <c r="H516" i="11"/>
  <c r="H329" i="11"/>
  <c r="H100" i="11"/>
  <c r="H119" i="11"/>
  <c r="H379" i="11"/>
  <c r="H721" i="11"/>
  <c r="H391" i="11"/>
  <c r="H414" i="11"/>
  <c r="H443" i="11"/>
  <c r="H676" i="11"/>
  <c r="H677" i="11"/>
  <c r="H321" i="11"/>
  <c r="H322" i="11"/>
  <c r="H170" i="11"/>
  <c r="H40" i="11"/>
  <c r="H460" i="11"/>
  <c r="H318" i="11"/>
  <c r="H75" i="11"/>
  <c r="H334" i="11"/>
  <c r="H293" i="11"/>
  <c r="H576" i="11"/>
  <c r="H208" i="11"/>
  <c r="H442" i="11"/>
  <c r="H585" i="11"/>
  <c r="H511" i="11"/>
  <c r="H631" i="11"/>
  <c r="H763" i="11"/>
  <c r="H151" i="11"/>
  <c r="H146" i="11"/>
  <c r="H139" i="11"/>
  <c r="H74" i="11"/>
  <c r="H33" i="11"/>
  <c r="H62" i="11"/>
  <c r="H692" i="11"/>
  <c r="H46" i="11"/>
  <c r="H277" i="11"/>
  <c r="H278" i="11"/>
  <c r="H569" i="11"/>
  <c r="H504" i="11"/>
  <c r="H305" i="11"/>
  <c r="H467" i="11"/>
  <c r="H461" i="11"/>
  <c r="H199" i="11"/>
  <c r="H432" i="11"/>
  <c r="H395" i="11"/>
  <c r="H327" i="11"/>
  <c r="H218" i="11"/>
  <c r="H107" i="11"/>
  <c r="H465" i="11"/>
  <c r="H338" i="11"/>
  <c r="H79" i="11"/>
  <c r="H348" i="11"/>
  <c r="H446" i="11"/>
  <c r="H164" i="11"/>
  <c r="H311" i="11"/>
  <c r="H594" i="11"/>
  <c r="H563" i="11"/>
  <c r="H635" i="11"/>
  <c r="H447" i="11"/>
  <c r="H110" i="11"/>
  <c r="H69" i="11"/>
  <c r="H700" i="11"/>
  <c r="H94" i="11"/>
  <c r="H331" i="11"/>
  <c r="H319" i="11"/>
  <c r="H650" i="11"/>
  <c r="H549" i="11"/>
  <c r="H325" i="11"/>
  <c r="H473" i="11"/>
  <c r="H235" i="11"/>
  <c r="H438" i="11"/>
  <c r="H456" i="11"/>
  <c r="H339" i="11"/>
  <c r="H279" i="11"/>
  <c r="H116" i="11"/>
  <c r="H470" i="11"/>
  <c r="H357" i="11"/>
  <c r="H83" i="11"/>
  <c r="H358" i="11"/>
  <c r="H459" i="11"/>
  <c r="H168" i="11"/>
  <c r="H324" i="11"/>
  <c r="H620" i="11"/>
  <c r="H567" i="11"/>
  <c r="H639" i="11"/>
  <c r="H764" i="11"/>
  <c r="H154" i="11"/>
  <c r="H219" i="11"/>
  <c r="H98" i="11"/>
  <c r="H132" i="11"/>
  <c r="H86" i="11"/>
  <c r="H709" i="11"/>
  <c r="H203" i="11"/>
  <c r="H386" i="11"/>
  <c r="H408" i="11"/>
  <c r="H686" i="11"/>
  <c r="H629" i="11"/>
  <c r="H345" i="11"/>
  <c r="H486" i="11"/>
  <c r="H253" i="11"/>
  <c r="H762" i="11"/>
  <c r="H97" i="11"/>
  <c r="H356" i="11"/>
  <c r="H294" i="11"/>
  <c r="H125" i="11"/>
  <c r="H382" i="11"/>
  <c r="H87" i="11"/>
  <c r="H368" i="11"/>
  <c r="H124" i="11"/>
  <c r="H472" i="11"/>
  <c r="H172" i="11"/>
  <c r="H337" i="11"/>
  <c r="H633" i="11"/>
  <c r="H571" i="11"/>
  <c r="H691" i="11"/>
  <c r="H246" i="11"/>
  <c r="H509" i="11"/>
  <c r="H641" i="11"/>
  <c r="H410" i="11"/>
  <c r="H370" i="11"/>
  <c r="H222" i="11"/>
  <c r="H429" i="11"/>
  <c r="H430" i="11"/>
  <c r="H680" i="11"/>
  <c r="H365" i="11"/>
  <c r="H492" i="11"/>
  <c r="H281" i="11"/>
  <c r="H310" i="11"/>
  <c r="H548" i="11"/>
  <c r="H361" i="11"/>
  <c r="H313" i="11"/>
  <c r="H145" i="11"/>
  <c r="H440" i="11"/>
  <c r="H91" i="11"/>
  <c r="H392" i="11"/>
  <c r="H136" i="11"/>
  <c r="H176" i="11"/>
  <c r="H346" i="11"/>
  <c r="H642" i="11"/>
  <c r="H527" i="11"/>
  <c r="H575" i="11"/>
  <c r="H647" i="11"/>
  <c r="H695" i="11"/>
  <c r="H765" i="11"/>
  <c r="H271" i="11"/>
  <c r="H250" i="11"/>
  <c r="H140" i="11"/>
  <c r="H300" i="11"/>
  <c r="H574" i="11"/>
  <c r="H207" i="11"/>
  <c r="H568" i="11"/>
  <c r="H187" i="11"/>
  <c r="H648" i="11"/>
  <c r="H105" i="11"/>
  <c r="H434" i="11"/>
  <c r="H412" i="11"/>
  <c r="H257" i="11"/>
  <c r="H65" i="11"/>
  <c r="H466" i="11"/>
  <c r="H96" i="11"/>
  <c r="H452" i="11"/>
  <c r="H177" i="11"/>
  <c r="H657" i="11"/>
  <c r="H458" i="11"/>
  <c r="H393" i="11"/>
  <c r="H66" i="11"/>
  <c r="H544" i="11"/>
  <c r="H53" i="11"/>
  <c r="H297" i="11"/>
  <c r="H553" i="11"/>
  <c r="H349" i="11"/>
  <c r="H245" i="11"/>
  <c r="H482" i="11"/>
  <c r="H92" i="11"/>
  <c r="H590" i="11"/>
  <c r="H108" i="11"/>
  <c r="H373" i="11"/>
  <c r="H702" i="11"/>
  <c r="H323" i="11"/>
  <c r="H630" i="11"/>
  <c r="H166" i="11"/>
  <c r="H387" i="11"/>
  <c r="H415" i="11"/>
  <c r="H497" i="11"/>
  <c r="H111" i="11"/>
  <c r="H47" i="11"/>
  <c r="H95" i="11"/>
  <c r="H249" i="11"/>
  <c r="H436" i="11"/>
  <c r="H562" i="11"/>
  <c r="H148" i="11"/>
  <c r="H350" i="11"/>
  <c r="H180" i="11"/>
  <c r="H228" i="11"/>
  <c r="H531" i="11"/>
  <c r="H603" i="11"/>
  <c r="H699" i="11"/>
  <c r="H275" i="11"/>
  <c r="H706" i="11"/>
  <c r="H213" i="11"/>
  <c r="H195" i="11"/>
  <c r="H182" i="11"/>
  <c r="H57" i="11"/>
  <c r="H364" i="11"/>
  <c r="H60" i="11"/>
  <c r="H52" i="11"/>
  <c r="H485" i="11"/>
  <c r="H588" i="11"/>
  <c r="H303" i="11"/>
  <c r="H2" i="11"/>
  <c r="H282" i="11"/>
  <c r="H117" i="11"/>
  <c r="H131" i="11"/>
  <c r="H688" i="11"/>
  <c r="H401" i="11"/>
  <c r="H425" i="11"/>
  <c r="H137" i="11"/>
  <c r="H51" i="11"/>
  <c r="H255" i="11"/>
  <c r="H582" i="11"/>
  <c r="H363" i="11"/>
  <c r="H672" i="11"/>
  <c r="H232" i="11"/>
  <c r="H489" i="11"/>
  <c r="H535" i="11"/>
  <c r="H607" i="11"/>
  <c r="H703" i="11"/>
  <c r="H122" i="11"/>
  <c r="H238" i="11"/>
  <c r="H295" i="11"/>
  <c r="H202" i="11"/>
  <c r="H81" i="11"/>
  <c r="H399" i="11"/>
  <c r="H84" i="11"/>
  <c r="H521" i="11"/>
  <c r="H76" i="11"/>
  <c r="H514" i="11"/>
  <c r="H617" i="11"/>
  <c r="H326" i="11"/>
  <c r="H26" i="11"/>
  <c r="H332" i="11"/>
  <c r="H163" i="11"/>
  <c r="H169" i="11"/>
  <c r="H723" i="11"/>
  <c r="H421" i="11"/>
  <c r="H435" i="11"/>
  <c r="H183" i="11"/>
  <c r="H55" i="11"/>
  <c r="H285" i="11"/>
  <c r="H596" i="11"/>
  <c r="H376" i="11"/>
  <c r="H685" i="11"/>
  <c r="H236" i="11"/>
  <c r="H498" i="11"/>
  <c r="H539" i="11"/>
  <c r="H611" i="11"/>
  <c r="H707" i="11"/>
  <c r="H85" i="11"/>
  <c r="H403" i="11"/>
  <c r="H50" i="11"/>
  <c r="H381" i="11"/>
  <c r="H9" i="11"/>
  <c r="H476" i="11"/>
  <c r="H34" i="11"/>
  <c r="H308" i="11"/>
  <c r="H510" i="11"/>
  <c r="H36" i="11"/>
  <c r="H592" i="11"/>
  <c r="H113" i="11"/>
  <c r="H211" i="11"/>
  <c r="H312" i="11"/>
  <c r="H237" i="11"/>
  <c r="H705" i="11"/>
  <c r="H534" i="11"/>
  <c r="H330" i="11"/>
  <c r="H405" i="11"/>
  <c r="H351" i="11"/>
  <c r="H712" i="11"/>
  <c r="H320" i="11"/>
  <c r="H178" i="11"/>
  <c r="H400" i="11"/>
  <c r="H652" i="11"/>
  <c r="H144" i="11"/>
  <c r="H565" i="11"/>
  <c r="H413" i="11"/>
  <c r="H622" i="11"/>
  <c r="H292" i="11"/>
  <c r="H316" i="11"/>
  <c r="H597" i="11"/>
  <c r="H120" i="11"/>
  <c r="H416" i="11"/>
  <c r="H267" i="11"/>
  <c r="H450" i="11"/>
  <c r="H674" i="11"/>
  <c r="H479" i="11"/>
  <c r="H697" i="11"/>
  <c r="H273" i="11"/>
  <c r="H644" i="11"/>
  <c r="H71" i="11"/>
  <c r="H162" i="11"/>
  <c r="H314" i="11"/>
  <c r="H513" i="11"/>
  <c r="H684" i="11"/>
  <c r="H280" i="11"/>
  <c r="H424" i="11"/>
  <c r="H550" i="11"/>
  <c r="H204" i="11"/>
  <c r="H289" i="11"/>
  <c r="H433" i="11"/>
  <c r="H572" i="11"/>
  <c r="H507" i="11"/>
  <c r="H555" i="11"/>
  <c r="H627" i="11"/>
  <c r="H675" i="11"/>
  <c r="H259" i="11"/>
  <c r="H153" i="11"/>
  <c r="H142" i="11"/>
  <c r="H104" i="11"/>
  <c r="H56" i="11"/>
  <c r="H21" i="11"/>
  <c r="H45" i="11"/>
  <c r="H525" i="11"/>
  <c r="H636" i="11"/>
  <c r="H217" i="11"/>
  <c r="H269" i="11"/>
  <c r="H540" i="11"/>
  <c r="H464" i="11"/>
  <c r="H353" i="11"/>
  <c r="H209" i="11"/>
  <c r="H189" i="11"/>
  <c r="H419" i="11"/>
  <c r="H634" i="11"/>
  <c r="H54" i="11"/>
  <c r="H609" i="11"/>
  <c r="H284" i="11"/>
  <c r="H693" i="11"/>
  <c r="H717" i="11"/>
  <c r="H654" i="11"/>
  <c r="H175" i="11"/>
  <c r="H518" i="11"/>
  <c r="H437" i="11"/>
  <c r="H298" i="11"/>
  <c r="H559" i="11"/>
  <c r="H679" i="11"/>
  <c r="H439" i="11"/>
  <c r="H453" i="11"/>
  <c r="H545" i="11"/>
  <c r="H369" i="11"/>
  <c r="H165" i="11"/>
  <c r="H135" i="11"/>
  <c r="H423" i="11"/>
  <c r="H463" i="11"/>
  <c r="H428" i="11"/>
  <c r="H225" i="11"/>
  <c r="H689" i="11"/>
  <c r="H49" i="11"/>
  <c r="H696" i="11"/>
  <c r="H64" i="11"/>
  <c r="H653" i="11"/>
  <c r="H542" i="11"/>
  <c r="H299" i="11"/>
  <c r="H698" i="11"/>
  <c r="H722" i="11"/>
  <c r="H664" i="11"/>
  <c r="H197" i="11"/>
  <c r="H533" i="11"/>
  <c r="H302" i="11"/>
  <c r="H589" i="11"/>
  <c r="H212" i="11"/>
  <c r="H455" i="11"/>
  <c r="H254" i="11"/>
  <c r="H515" i="11"/>
  <c r="H683" i="11"/>
  <c r="H150" i="11"/>
  <c r="H181" i="11"/>
  <c r="H80" i="11"/>
  <c r="H612" i="11"/>
  <c r="H375" i="11"/>
  <c r="H190" i="11"/>
  <c r="H160" i="11"/>
  <c r="H490" i="11"/>
  <c r="H520" i="11"/>
  <c r="H230" i="11"/>
  <c r="H714" i="11"/>
  <c r="H73" i="11"/>
  <c r="H14" i="11"/>
  <c r="H78" i="11"/>
  <c r="H660" i="11"/>
  <c r="H561" i="11"/>
  <c r="H343" i="11"/>
  <c r="H708" i="11"/>
  <c r="H210" i="11"/>
  <c r="H538" i="11"/>
  <c r="H315" i="11"/>
  <c r="H598" i="11"/>
  <c r="H216" i="11"/>
  <c r="H468" i="11"/>
  <c r="H260" i="11"/>
  <c r="H519" i="11"/>
  <c r="H687" i="11"/>
  <c r="H501" i="11"/>
  <c r="H626" i="11"/>
  <c r="H404" i="11"/>
  <c r="H336" i="11"/>
  <c r="H283" i="11"/>
  <c r="H48" i="11"/>
  <c r="H35" i="11"/>
  <c r="H613" i="11"/>
  <c r="H704" i="11"/>
  <c r="H41" i="11"/>
  <c r="H287" i="11"/>
  <c r="H462" i="11"/>
  <c r="H38" i="11"/>
  <c r="H88" i="11"/>
  <c r="H666" i="11"/>
  <c r="H586" i="11"/>
  <c r="H367" i="11"/>
  <c r="H713" i="11"/>
  <c r="H223" i="11"/>
  <c r="H552" i="11"/>
  <c r="H328" i="11"/>
  <c r="H624" i="11"/>
  <c r="H220" i="11"/>
  <c r="H481" i="11"/>
  <c r="H523" i="11"/>
  <c r="H643" i="11"/>
  <c r="H263" i="11"/>
  <c r="H128" i="11"/>
  <c r="H158" i="11"/>
  <c r="H286" i="11"/>
  <c r="H115" i="11"/>
  <c r="H156" i="11"/>
  <c r="H93" i="11"/>
  <c r="H317" i="11"/>
  <c r="H72" i="11"/>
  <c r="H171" i="11"/>
  <c r="H628" i="11"/>
  <c r="H37" i="11"/>
  <c r="H123" i="11"/>
  <c r="H44" i="11"/>
  <c r="H102" i="11"/>
  <c r="H678" i="11"/>
  <c r="H605" i="11"/>
  <c r="H377" i="11"/>
  <c r="H718" i="11"/>
  <c r="H43" i="11"/>
  <c r="H242" i="11"/>
  <c r="H557" i="11"/>
  <c r="H341" i="11"/>
  <c r="H637" i="11"/>
  <c r="H224" i="11"/>
  <c r="H488" i="11"/>
  <c r="H646" i="11"/>
  <c r="H359" i="11"/>
  <c r="H668" i="11"/>
  <c r="H483" i="11"/>
  <c r="H579" i="11"/>
  <c r="H651" i="11"/>
  <c r="H258" i="11"/>
  <c r="H307" i="11"/>
  <c r="H604" i="11"/>
  <c r="H656" i="11"/>
  <c r="H441" i="11"/>
  <c r="H478" i="11"/>
  <c r="H89" i="11"/>
  <c r="H114" i="11"/>
  <c r="H265" i="11"/>
  <c r="H710" i="11"/>
  <c r="H90" i="11"/>
  <c r="H77" i="11"/>
  <c r="H578" i="11"/>
  <c r="H366" i="11"/>
  <c r="I365" i="11" s="1"/>
  <c r="H500" i="11"/>
  <c r="H658" i="11"/>
  <c r="H402" i="11"/>
  <c r="H333" i="11"/>
  <c r="H179" i="11"/>
  <c r="H508" i="11"/>
  <c r="H512" i="11"/>
  <c r="H517" i="11"/>
  <c r="H99" i="11"/>
  <c r="H451" i="11"/>
  <c r="H155" i="11"/>
  <c r="H184" i="11"/>
  <c r="H372" i="11"/>
  <c r="H681" i="11"/>
  <c r="H487" i="11"/>
  <c r="H583" i="11"/>
  <c r="H655" i="11"/>
  <c r="H270" i="11"/>
  <c r="H340" i="11"/>
  <c r="I339" i="11" s="1"/>
  <c r="H618" i="11"/>
  <c r="H670" i="11"/>
  <c r="H448" i="11"/>
  <c r="H127" i="11"/>
  <c r="H121" i="11"/>
  <c r="H342" i="11"/>
  <c r="H484" i="11"/>
  <c r="H109" i="11"/>
  <c r="H101" i="11"/>
  <c r="H602" i="11"/>
  <c r="H378" i="11"/>
  <c r="H536" i="11"/>
  <c r="H665" i="11"/>
  <c r="H444" i="11"/>
  <c r="H352" i="11"/>
  <c r="H201" i="11"/>
  <c r="H532" i="11"/>
  <c r="H522" i="11"/>
  <c r="H566" i="11"/>
  <c r="H103" i="11"/>
  <c r="H475" i="11"/>
  <c r="H244" i="11"/>
  <c r="H493" i="11"/>
  <c r="H188" i="11"/>
  <c r="H385" i="11"/>
  <c r="H690" i="11"/>
  <c r="H491" i="11"/>
  <c r="H587" i="11"/>
  <c r="H659" i="11"/>
  <c r="H374" i="11"/>
  <c r="H233" i="11"/>
  <c r="H167" i="11"/>
  <c r="H234" i="11"/>
  <c r="H149" i="11"/>
  <c r="H560" i="11"/>
  <c r="H396" i="11"/>
  <c r="H580" i="11"/>
  <c r="H196" i="11"/>
  <c r="H499" i="11"/>
  <c r="H247" i="11"/>
  <c r="H8" i="11"/>
  <c r="H215" i="11"/>
  <c r="H231" i="11"/>
  <c r="H264" i="11"/>
  <c r="H152" i="11"/>
  <c r="H477" i="11"/>
  <c r="H161" i="11"/>
  <c r="H608" i="11"/>
  <c r="H214" i="11"/>
  <c r="H252" i="11"/>
  <c r="H591" i="11"/>
  <c r="H227" i="11"/>
  <c r="H600" i="11"/>
  <c r="H256" i="11"/>
  <c r="H407" i="11"/>
  <c r="H595" i="11"/>
  <c r="H126" i="11"/>
  <c r="H347" i="11"/>
  <c r="H239" i="11"/>
  <c r="H558" i="11"/>
  <c r="H601" i="11"/>
  <c r="H58" i="11"/>
  <c r="H174" i="11"/>
  <c r="I173" i="11" s="1"/>
  <c r="H426" i="11"/>
  <c r="H59" i="11"/>
  <c r="H524" i="11"/>
  <c r="H615" i="11"/>
  <c r="H130" i="11"/>
  <c r="H662" i="11"/>
  <c r="H638" i="11"/>
  <c r="H221" i="11"/>
  <c r="H431" i="11"/>
  <c r="H398" i="11"/>
  <c r="H619" i="11"/>
  <c r="H262" i="11"/>
  <c r="H186" i="11"/>
  <c r="H112" i="11"/>
  <c r="H716" i="11"/>
  <c r="H422" i="11"/>
  <c r="H505" i="11"/>
  <c r="H649" i="11"/>
  <c r="H528" i="11"/>
  <c r="H667" i="11"/>
  <c r="H397" i="11"/>
  <c r="H143" i="11"/>
  <c r="H344" i="11"/>
  <c r="H449" i="11"/>
  <c r="H694" i="11"/>
  <c r="H711" i="11"/>
  <c r="H185" i="11"/>
  <c r="H661" i="11"/>
  <c r="H3" i="11"/>
  <c r="H304" i="11"/>
  <c r="H274" i="11"/>
  <c r="H10" i="11"/>
  <c r="I9" i="11" s="1"/>
  <c r="H191" i="11"/>
  <c r="H106" i="11"/>
  <c r="H554" i="11"/>
  <c r="H362" i="11"/>
  <c r="H480" i="11"/>
  <c r="H495" i="11"/>
  <c r="H380" i="11"/>
  <c r="H288" i="11"/>
  <c r="H243" i="11"/>
  <c r="H355" i="11"/>
  <c r="H194" i="11"/>
  <c r="H205" i="11"/>
  <c r="H606" i="11"/>
  <c r="H240" i="11"/>
  <c r="H543" i="11"/>
  <c r="H454" i="11"/>
  <c r="H147" i="11"/>
  <c r="H360" i="11"/>
  <c r="H616" i="11"/>
  <c r="H547" i="11"/>
  <c r="H20" i="11"/>
  <c r="H564" i="11"/>
  <c r="H701" i="11"/>
  <c r="H581" i="11"/>
  <c r="H394" i="11"/>
  <c r="H129" i="11"/>
  <c r="I128" i="11" s="1"/>
  <c r="H272" i="11"/>
  <c r="H118" i="11"/>
  <c r="H529" i="11"/>
  <c r="H593" i="11"/>
  <c r="H614" i="11"/>
  <c r="H389" i="11"/>
  <c r="H724" i="11"/>
  <c r="H496" i="11"/>
  <c r="H383" i="11"/>
  <c r="H68" i="11"/>
  <c r="H63" i="11"/>
  <c r="H537" i="11"/>
  <c r="H134" i="11"/>
  <c r="H526" i="11"/>
  <c r="H471" i="11"/>
  <c r="H625" i="11"/>
  <c r="H502" i="11"/>
  <c r="H663" i="11"/>
  <c r="H335" i="11"/>
  <c r="H193" i="11"/>
  <c r="I192" i="11" s="1"/>
  <c r="H506" i="11"/>
  <c r="H133" i="11"/>
  <c r="H457" i="11"/>
  <c r="H632" i="11"/>
  <c r="H290" i="11"/>
  <c r="H159" i="11"/>
  <c r="H384" i="11"/>
  <c r="H469" i="11"/>
  <c r="H720" i="11"/>
  <c r="H715" i="11"/>
  <c r="H70" i="11"/>
  <c r="H556" i="11"/>
  <c r="H192" i="11"/>
  <c r="H725" i="11"/>
  <c r="H766" i="11"/>
  <c r="H767" i="11"/>
  <c r="H726" i="11"/>
  <c r="H727" i="11"/>
  <c r="H728" i="11"/>
  <c r="H768" i="11"/>
  <c r="H729" i="11"/>
  <c r="H769" i="11"/>
  <c r="H770" i="11"/>
  <c r="H730" i="11"/>
  <c r="H731" i="11"/>
  <c r="H771" i="11"/>
  <c r="H732" i="11"/>
  <c r="H772" i="11"/>
  <c r="H773" i="11"/>
  <c r="H733" i="11"/>
  <c r="H734" i="11"/>
  <c r="H774" i="11"/>
  <c r="H735" i="11"/>
  <c r="H775" i="11"/>
  <c r="H776" i="11"/>
  <c r="H736" i="11"/>
  <c r="H777" i="11"/>
  <c r="H737" i="11"/>
  <c r="H778" i="11"/>
  <c r="H738" i="11"/>
  <c r="H779" i="11"/>
  <c r="H739" i="11"/>
  <c r="H740" i="11"/>
  <c r="H780" i="11"/>
  <c r="H781" i="11"/>
  <c r="H741" i="11"/>
  <c r="H782" i="11"/>
  <c r="H742" i="11"/>
  <c r="H783" i="11"/>
  <c r="H743" i="11"/>
  <c r="H744" i="11"/>
  <c r="H784" i="11"/>
  <c r="H785" i="11"/>
  <c r="H745" i="11"/>
  <c r="H786" i="11"/>
  <c r="H746" i="11"/>
  <c r="H747" i="11"/>
  <c r="H787" i="11"/>
  <c r="H788" i="11"/>
  <c r="H748" i="11"/>
  <c r="H749" i="11"/>
  <c r="H789" i="11"/>
  <c r="H790" i="11"/>
  <c r="H750" i="11"/>
  <c r="H791" i="11"/>
  <c r="H751" i="11"/>
  <c r="H6442" i="11"/>
  <c r="H752" i="11"/>
  <c r="H6443" i="11"/>
  <c r="H792" i="11"/>
  <c r="H793" i="11"/>
  <c r="H753" i="11"/>
  <c r="H754" i="11"/>
  <c r="H755" i="11"/>
  <c r="H756" i="11"/>
  <c r="H757" i="11"/>
  <c r="H758" i="11"/>
  <c r="H759" i="11"/>
  <c r="H761" i="11"/>
  <c r="H760" i="11"/>
  <c r="H5442" i="11"/>
  <c r="H5443" i="11"/>
  <c r="H5402" i="11"/>
  <c r="H5403" i="11"/>
  <c r="H5404" i="11"/>
  <c r="H5405" i="11"/>
  <c r="H4888" i="11"/>
  <c r="H4889" i="11"/>
  <c r="H4890" i="11"/>
  <c r="H4891" i="11"/>
  <c r="H4892" i="11"/>
  <c r="H4893" i="11"/>
  <c r="H4894" i="11"/>
  <c r="H4895" i="11"/>
  <c r="H4896" i="11"/>
  <c r="H4897" i="11"/>
  <c r="H1002" i="11"/>
  <c r="H1003" i="11"/>
  <c r="H1004" i="11"/>
  <c r="H1005" i="11"/>
  <c r="H1006" i="11"/>
  <c r="H1007" i="11"/>
  <c r="H1008" i="11"/>
  <c r="H1009" i="11"/>
  <c r="H1010" i="11"/>
  <c r="H1011" i="11"/>
  <c r="B2" i="3"/>
  <c r="I42" i="11" l="1"/>
  <c r="I271" i="11"/>
  <c r="I92" i="11"/>
  <c r="I303" i="11"/>
  <c r="I107" i="11"/>
  <c r="I7" i="11"/>
  <c r="I427" i="11"/>
  <c r="I334" i="11"/>
  <c r="I155" i="11"/>
  <c r="I209" i="11"/>
  <c r="I235" i="11"/>
  <c r="I202" i="11"/>
  <c r="I338" i="11"/>
  <c r="I266" i="11"/>
  <c r="I236" i="11"/>
  <c r="I349" i="11"/>
  <c r="I144" i="11"/>
  <c r="I205" i="11"/>
  <c r="I253" i="11"/>
  <c r="I375" i="11"/>
  <c r="I290" i="11"/>
  <c r="I195" i="11"/>
  <c r="I379" i="11"/>
  <c r="I316" i="11"/>
  <c r="I224" i="11"/>
  <c r="I385" i="11"/>
  <c r="I157" i="11"/>
  <c r="I164" i="11"/>
  <c r="I302" i="11"/>
  <c r="I296" i="11"/>
  <c r="I97" i="11"/>
  <c r="I340" i="11"/>
  <c r="I342" i="11"/>
  <c r="I188" i="11"/>
  <c r="I210" i="11"/>
  <c r="I138" i="11"/>
  <c r="I197" i="11"/>
  <c r="I368" i="11"/>
  <c r="I352" i="11"/>
  <c r="I324" i="11"/>
  <c r="I330" i="11"/>
  <c r="I269" i="11"/>
  <c r="I139" i="11"/>
  <c r="I275" i="11"/>
  <c r="I225" i="11"/>
  <c r="I130" i="11"/>
  <c r="I393" i="11"/>
  <c r="I186" i="11"/>
  <c r="I294" i="11"/>
  <c r="I432" i="11"/>
  <c r="I150" i="11"/>
  <c r="I255" i="11"/>
  <c r="I371" i="11"/>
  <c r="I179" i="11"/>
  <c r="I312" i="11"/>
  <c r="I211" i="11"/>
  <c r="I315" i="11"/>
  <c r="I248" i="11"/>
  <c r="I218" i="11"/>
  <c r="I106" i="11"/>
  <c r="I406" i="11"/>
  <c r="I286" i="11"/>
  <c r="I227" i="11"/>
  <c r="I116" i="11"/>
  <c r="I147" i="11"/>
  <c r="I85" i="11"/>
  <c r="I134" i="11"/>
  <c r="I405" i="11"/>
  <c r="I214" i="11"/>
  <c r="I102" i="11"/>
  <c r="I166" i="11"/>
  <c r="I174" i="11"/>
  <c r="I246" i="11"/>
  <c r="I347" i="11"/>
  <c r="I422" i="11"/>
  <c r="I260" i="11"/>
  <c r="I223" i="11"/>
  <c r="I421" i="11"/>
  <c r="I311" i="11"/>
  <c r="I171" i="11"/>
  <c r="I105" i="11"/>
  <c r="I354" i="11"/>
  <c r="I114" i="11"/>
  <c r="I337" i="11"/>
  <c r="I242" i="11"/>
  <c r="I425" i="11"/>
  <c r="I187" i="11"/>
  <c r="I126" i="11"/>
  <c r="I170" i="11"/>
  <c r="I215" i="11"/>
  <c r="I152" i="11"/>
  <c r="I404" i="11"/>
  <c r="I424" i="11"/>
  <c r="I411" i="11"/>
  <c r="I135" i="11"/>
  <c r="I245" i="11"/>
  <c r="I276" i="11"/>
  <c r="I250" i="11"/>
  <c r="I247" i="11"/>
  <c r="I228" i="11"/>
  <c r="I336" i="11"/>
  <c r="I125" i="11"/>
  <c r="I396" i="11"/>
  <c r="I263" i="11"/>
  <c r="I132" i="11"/>
  <c r="I117" i="11"/>
  <c r="I287" i="11"/>
  <c r="I230" i="11"/>
  <c r="I180" i="11"/>
  <c r="I283" i="11"/>
  <c r="I258" i="11"/>
  <c r="I329" i="11"/>
  <c r="I433" i="11"/>
  <c r="I391" i="11"/>
  <c r="I407" i="11"/>
  <c r="I115" i="11"/>
  <c r="I310" i="11"/>
  <c r="I265" i="11"/>
  <c r="I437" i="11"/>
  <c r="I243" i="11"/>
  <c r="I87" i="11"/>
  <c r="I314" i="11"/>
  <c r="I149" i="11"/>
  <c r="I83" i="11"/>
  <c r="I91" i="11"/>
  <c r="I104" i="11"/>
  <c r="I90" i="11"/>
  <c r="I163" i="11"/>
  <c r="I169" i="11"/>
  <c r="I295" i="11"/>
  <c r="I234" i="11"/>
  <c r="I191" i="11"/>
  <c r="I133" i="11"/>
  <c r="I273" i="11"/>
  <c r="I148" i="11"/>
  <c r="I88" i="11"/>
  <c r="I434" i="11"/>
  <c r="I249" i="11"/>
  <c r="I381" i="11"/>
  <c r="I326" i="11"/>
  <c r="I300" i="11"/>
  <c r="I206" i="11"/>
  <c r="I123" i="11"/>
  <c r="I264" i="11"/>
  <c r="I203" i="11"/>
  <c r="I183" i="11"/>
  <c r="I110" i="11"/>
  <c r="I364" i="11"/>
  <c r="I226" i="11"/>
  <c r="I335" i="11"/>
  <c r="I220" i="11"/>
  <c r="I232" i="11"/>
  <c r="I377" i="11"/>
  <c r="I219" i="11"/>
  <c r="I403" i="11"/>
  <c r="I229" i="11"/>
  <c r="I143" i="11"/>
  <c r="I168" i="11"/>
  <c r="I231" i="11"/>
  <c r="I414" i="11"/>
  <c r="I429" i="11"/>
  <c r="I355" i="11"/>
  <c r="I93" i="11"/>
  <c r="I99" i="11"/>
  <c r="I267" i="11"/>
  <c r="I353" i="11"/>
  <c r="I285" i="11"/>
  <c r="I131" i="11"/>
  <c r="I111" i="11"/>
  <c r="I112" i="11"/>
  <c r="I190" i="11"/>
  <c r="I127" i="11"/>
  <c r="I288" i="11"/>
  <c r="I413" i="11"/>
  <c r="I301" i="11"/>
  <c r="I390" i="11"/>
  <c r="I397" i="11"/>
  <c r="I307" i="11"/>
  <c r="I382" i="11"/>
  <c r="I184" i="11"/>
  <c r="I251" i="11"/>
  <c r="I373" i="11"/>
  <c r="I98" i="11"/>
  <c r="I101" i="11"/>
  <c r="I297" i="11"/>
  <c r="I8" i="11"/>
  <c r="I162" i="11"/>
  <c r="I181" i="11"/>
  <c r="I386" i="11"/>
  <c r="I176" i="11"/>
  <c r="I428" i="11"/>
  <c r="I96" i="11"/>
  <c r="I323" i="11"/>
  <c r="I207" i="11"/>
  <c r="I328" i="11"/>
  <c r="I418" i="11"/>
  <c r="I348" i="11"/>
  <c r="I395" i="11"/>
  <c r="I367" i="11"/>
  <c r="I262" i="11"/>
  <c r="I182" i="11"/>
  <c r="I153" i="11"/>
  <c r="I426" i="11"/>
  <c r="I268" i="11"/>
  <c r="I417" i="11"/>
  <c r="I213" i="11"/>
  <c r="I100" i="11"/>
  <c r="I306" i="11"/>
  <c r="I327" i="11"/>
  <c r="I298" i="11"/>
  <c r="I436" i="11"/>
  <c r="I313" i="11"/>
  <c r="I380" i="11"/>
  <c r="I331" i="11"/>
  <c r="I362" i="11"/>
  <c r="I194" i="11"/>
  <c r="I165" i="11"/>
  <c r="I221" i="11"/>
  <c r="I167" i="11"/>
  <c r="I387" i="11"/>
  <c r="I415" i="11"/>
  <c r="I346" i="11"/>
  <c r="I284" i="11"/>
  <c r="I113" i="11"/>
  <c r="I233" i="11"/>
  <c r="I282" i="11"/>
  <c r="I412" i="11"/>
  <c r="I270" i="11"/>
  <c r="I378" i="11"/>
  <c r="I430" i="11"/>
  <c r="I383" i="11"/>
  <c r="I129" i="11"/>
  <c r="I108" i="11"/>
  <c r="I257" i="11"/>
  <c r="I122" i="11"/>
  <c r="I177" i="11"/>
  <c r="I212" i="11"/>
  <c r="I95" i="11"/>
  <c r="I369" i="11"/>
  <c r="I252" i="11"/>
  <c r="I109" i="11"/>
  <c r="I304" i="11"/>
  <c r="I292" i="11"/>
  <c r="I408" i="11"/>
  <c r="I308" i="11"/>
  <c r="I370" i="11"/>
  <c r="I145" i="11"/>
  <c r="I185" i="11"/>
  <c r="I299" i="11"/>
  <c r="I419" i="11"/>
  <c r="I217" i="11"/>
  <c r="I376" i="11"/>
  <c r="I423" i="11"/>
  <c r="I392" i="11"/>
  <c r="I124" i="11"/>
  <c r="I146" i="11"/>
  <c r="I216" i="11"/>
  <c r="I388" i="11"/>
  <c r="I204" i="11"/>
  <c r="I222" i="11"/>
  <c r="I189" i="11"/>
  <c r="I402" i="11"/>
  <c r="I325" i="11"/>
  <c r="I254" i="11"/>
  <c r="I322" i="11"/>
  <c r="I409" i="11"/>
  <c r="I357" i="11"/>
  <c r="I333" i="11"/>
  <c r="I416" i="11"/>
  <c r="I156" i="11"/>
  <c r="I172" i="11"/>
  <c r="I10" i="11"/>
  <c r="I89" i="11"/>
  <c r="I208" i="11"/>
  <c r="I435" i="11"/>
  <c r="I261" i="11"/>
  <c r="I291" i="11"/>
  <c r="I196" i="11"/>
  <c r="I154" i="11"/>
  <c r="I363" i="11"/>
  <c r="I431" i="11"/>
  <c r="I410" i="11"/>
  <c r="I289" i="11"/>
  <c r="I193" i="11"/>
  <c r="I343" i="11"/>
  <c r="I341" i="11"/>
  <c r="I178" i="11"/>
  <c r="I259" i="11"/>
  <c r="I374" i="11"/>
  <c r="I103" i="11"/>
  <c r="I84" i="11"/>
  <c r="I274" i="11"/>
  <c r="I345" i="11"/>
  <c r="I344" i="11"/>
  <c r="I82" i="11"/>
  <c r="I137" i="11"/>
  <c r="I305" i="11"/>
  <c r="I11" i="11"/>
  <c r="I244" i="11"/>
  <c r="I237" i="11"/>
  <c r="I309" i="11"/>
  <c r="I351" i="11"/>
  <c r="I94" i="11"/>
  <c r="I86" i="11"/>
  <c r="I420" i="11"/>
  <c r="I394" i="11"/>
  <c r="I293" i="11"/>
  <c r="I389" i="11"/>
  <c r="I142" i="11"/>
  <c r="I151" i="11"/>
  <c r="I384" i="11"/>
  <c r="I332" i="11"/>
  <c r="I366" i="11"/>
  <c r="I141" i="11"/>
  <c r="I272" i="11"/>
  <c r="I350" i="11"/>
  <c r="I136" i="11"/>
  <c r="I372" i="11"/>
  <c r="I256" i="11"/>
  <c r="I175" i="11"/>
  <c r="I356" i="11"/>
  <c r="I277" i="11"/>
  <c r="I317" i="11"/>
  <c r="I140" i="11"/>
  <c r="N868" i="11"/>
  <c r="L868" i="11"/>
  <c r="M868" i="11" s="1"/>
  <c r="N1048" i="11"/>
  <c r="L1048" i="11"/>
  <c r="M1048" i="11" s="1"/>
  <c r="N1012" i="11"/>
  <c r="L1012" i="11"/>
  <c r="M1012" i="11" s="1"/>
  <c r="N940" i="11"/>
  <c r="L940" i="11"/>
  <c r="M940" i="11" s="1"/>
  <c r="N976" i="11"/>
  <c r="L976" i="11"/>
  <c r="M976" i="11" s="1"/>
  <c r="N4970" i="11"/>
  <c r="L4970" i="11"/>
  <c r="M4970" i="11" s="1"/>
  <c r="N5247" i="11"/>
  <c r="L5247" i="11"/>
  <c r="M5247" i="11" s="1"/>
  <c r="H4898" i="11"/>
  <c r="N4898" i="11"/>
  <c r="L4898" i="11"/>
  <c r="M4898" i="11" s="1"/>
  <c r="N904" i="11"/>
  <c r="L904" i="11"/>
  <c r="M904" i="11" s="1"/>
  <c r="N4934" i="11"/>
  <c r="L4934" i="11"/>
  <c r="M4934" i="11" s="1"/>
  <c r="K4934" i="11"/>
  <c r="J4898" i="11"/>
  <c r="K4898" i="11" s="1"/>
  <c r="H1012" i="11"/>
  <c r="I51" i="11"/>
  <c r="I789" i="11"/>
  <c r="I28" i="11"/>
  <c r="I47" i="11"/>
  <c r="I784" i="11"/>
  <c r="I591" i="11"/>
  <c r="I450" i="11"/>
  <c r="I563" i="11"/>
  <c r="I683" i="11"/>
  <c r="I62" i="11"/>
  <c r="I43" i="11"/>
  <c r="I34" i="11"/>
  <c r="I72" i="11"/>
  <c r="I18" i="11"/>
  <c r="I7396" i="11"/>
  <c r="I7393" i="11"/>
  <c r="I7395" i="11"/>
  <c r="I7394" i="11"/>
  <c r="J1012" i="11"/>
  <c r="K1012" i="11" s="1"/>
  <c r="K940" i="11"/>
  <c r="K976" i="11"/>
  <c r="J904" i="11"/>
  <c r="K904" i="11" s="1"/>
  <c r="I7410" i="11"/>
  <c r="I7409" i="11"/>
  <c r="I7411" i="11"/>
  <c r="I7403" i="11"/>
  <c r="I7404" i="11"/>
  <c r="I7402" i="11"/>
  <c r="I7406" i="11"/>
  <c r="I7405" i="11"/>
  <c r="I7407" i="11"/>
  <c r="I7408" i="11"/>
  <c r="I7397" i="11"/>
  <c r="I7400" i="11"/>
  <c r="I7399" i="11"/>
  <c r="I7398" i="11"/>
  <c r="I7388" i="11"/>
  <c r="I7390" i="11"/>
  <c r="I7391" i="11"/>
  <c r="I7392" i="11"/>
  <c r="I7389" i="11"/>
  <c r="I7575" i="11"/>
  <c r="I7574" i="11"/>
  <c r="I527" i="11"/>
  <c r="I557" i="11"/>
  <c r="I545" i="11"/>
  <c r="I613" i="11"/>
  <c r="I7185" i="11"/>
  <c r="I7186" i="11"/>
  <c r="I7183" i="11"/>
  <c r="I7184" i="11"/>
  <c r="I7169" i="11"/>
  <c r="I7170" i="11"/>
  <c r="I7168" i="11"/>
  <c r="J4970" i="11"/>
  <c r="K4970" i="11" s="1"/>
  <c r="I748" i="11"/>
  <c r="I743" i="11"/>
  <c r="I737" i="11"/>
  <c r="I605" i="11"/>
  <c r="I658" i="11"/>
  <c r="I531" i="11"/>
  <c r="I697" i="11"/>
  <c r="I7173" i="11"/>
  <c r="I7171" i="11"/>
  <c r="I7172" i="11"/>
  <c r="I7174" i="11"/>
  <c r="I449" i="11"/>
  <c r="I705" i="11"/>
  <c r="I7180" i="11"/>
  <c r="I7179" i="11"/>
  <c r="I7182" i="11"/>
  <c r="I7181" i="11"/>
  <c r="I701" i="11"/>
  <c r="I7178" i="11"/>
  <c r="I7177" i="11"/>
  <c r="I7176" i="11"/>
  <c r="I7175" i="11"/>
  <c r="I646" i="11"/>
  <c r="I632" i="11"/>
  <c r="I708" i="11"/>
  <c r="I503" i="11"/>
  <c r="I459" i="11"/>
  <c r="I493" i="11"/>
  <c r="I555" i="11"/>
  <c r="I505" i="11"/>
  <c r="I580" i="11"/>
  <c r="I590" i="11"/>
  <c r="I498" i="11"/>
  <c r="I499" i="11"/>
  <c r="I7188" i="11"/>
  <c r="I7190" i="11"/>
  <c r="I7187" i="11"/>
  <c r="I7189" i="11"/>
  <c r="I682" i="11"/>
  <c r="I463" i="11"/>
  <c r="I647" i="11"/>
  <c r="I568" i="11"/>
  <c r="K1048" i="11"/>
  <c r="I472" i="11"/>
  <c r="J5247" i="11"/>
  <c r="K5247" i="11" s="1"/>
  <c r="I712" i="11"/>
  <c r="I651" i="11"/>
  <c r="I780" i="11"/>
  <c r="I674" i="11"/>
  <c r="I30" i="11"/>
  <c r="I666" i="11"/>
  <c r="I689" i="11"/>
  <c r="I544" i="11"/>
  <c r="I626" i="11"/>
  <c r="I53" i="11"/>
  <c r="I586" i="11"/>
  <c r="I713" i="11"/>
  <c r="I574" i="11"/>
  <c r="I716" i="11"/>
  <c r="I581" i="11"/>
  <c r="I526" i="11"/>
  <c r="I510" i="11"/>
  <c r="I522" i="11"/>
  <c r="I50" i="11"/>
  <c r="I671" i="11"/>
  <c r="I65" i="11"/>
  <c r="I550" i="11"/>
  <c r="I57" i="11"/>
  <c r="I476" i="11"/>
  <c r="I684" i="11"/>
  <c r="I636" i="11"/>
  <c r="I514" i="11"/>
  <c r="I722" i="11"/>
  <c r="I727" i="11"/>
  <c r="I515" i="11"/>
  <c r="I76" i="11"/>
  <c r="I485" i="11"/>
  <c r="I541" i="11"/>
  <c r="I21" i="11"/>
  <c r="I546" i="11"/>
  <c r="I676" i="11"/>
  <c r="I776" i="11"/>
  <c r="I733" i="11"/>
  <c r="I610" i="11"/>
  <c r="I67" i="11"/>
  <c r="I618" i="11"/>
  <c r="I464" i="11"/>
  <c r="I692" i="11"/>
  <c r="I484" i="11"/>
  <c r="I597" i="11"/>
  <c r="I653" i="11"/>
  <c r="I630" i="11"/>
  <c r="I747" i="11"/>
  <c r="I657" i="11"/>
  <c r="I572" i="11"/>
  <c r="I539" i="11"/>
  <c r="I698" i="11"/>
  <c r="I457" i="11"/>
  <c r="I458" i="11"/>
  <c r="I739" i="11"/>
  <c r="I772" i="11"/>
  <c r="I770" i="11"/>
  <c r="I714" i="11"/>
  <c r="I447" i="11"/>
  <c r="I538" i="11"/>
  <c r="I19" i="11"/>
  <c r="I454" i="11"/>
  <c r="I497" i="11"/>
  <c r="I45" i="11"/>
  <c r="I644" i="11"/>
  <c r="I15" i="11"/>
  <c r="I767" i="11"/>
  <c r="I706" i="11"/>
  <c r="I752" i="11"/>
  <c r="I738" i="11"/>
  <c r="I777" i="11"/>
  <c r="I69" i="11"/>
  <c r="I700" i="11"/>
  <c r="I490" i="11"/>
  <c r="I587" i="11"/>
  <c r="I446" i="11"/>
  <c r="I502" i="11"/>
  <c r="I495" i="11"/>
  <c r="I443" i="11"/>
  <c r="I577" i="11"/>
  <c r="I36" i="11"/>
  <c r="I665" i="11"/>
  <c r="I537" i="11"/>
  <c r="I652" i="11"/>
  <c r="I512" i="11"/>
  <c r="I35" i="11"/>
  <c r="I602" i="11"/>
  <c r="I46" i="11"/>
  <c r="I589" i="11"/>
  <c r="I567" i="11"/>
  <c r="I471" i="11"/>
  <c r="I634" i="11"/>
  <c r="I584" i="11"/>
  <c r="I66" i="11"/>
  <c r="I662" i="11"/>
  <c r="I579" i="11"/>
  <c r="I664" i="11"/>
  <c r="I642" i="11"/>
  <c r="I489" i="11"/>
  <c r="I452" i="11"/>
  <c r="I554" i="11"/>
  <c r="I509" i="11"/>
  <c r="I530" i="11"/>
  <c r="I583" i="11"/>
  <c r="I16" i="11"/>
  <c r="I655" i="11"/>
  <c r="I788" i="11"/>
  <c r="I745" i="11"/>
  <c r="I741" i="11"/>
  <c r="I603" i="11"/>
  <c r="I585" i="11"/>
  <c r="I775" i="11"/>
  <c r="I656" i="11"/>
  <c r="I785" i="11"/>
  <c r="I726" i="11"/>
  <c r="I723" i="11"/>
  <c r="I607" i="11"/>
  <c r="I669" i="11"/>
  <c r="I556" i="11"/>
  <c r="I63" i="11"/>
  <c r="I711" i="11"/>
  <c r="I562" i="11"/>
  <c r="I609" i="11"/>
  <c r="I783" i="11"/>
  <c r="I725" i="11"/>
  <c r="I648" i="11"/>
  <c r="I617" i="11"/>
  <c r="I650" i="11"/>
  <c r="I37" i="11"/>
  <c r="I695" i="11"/>
  <c r="I496" i="11"/>
  <c r="I548" i="11"/>
  <c r="I691" i="11"/>
  <c r="I592" i="11"/>
  <c r="I660" i="11"/>
  <c r="I709" i="11"/>
  <c r="I71" i="11"/>
  <c r="I643" i="11"/>
  <c r="I475" i="11"/>
  <c r="I628" i="11"/>
  <c r="I469" i="11"/>
  <c r="I32" i="11"/>
  <c r="I442" i="11"/>
  <c r="I473" i="11"/>
  <c r="I60" i="11"/>
  <c r="I17" i="11"/>
  <c r="I740" i="11"/>
  <c r="I774" i="11"/>
  <c r="I732" i="11"/>
  <c r="I730" i="11"/>
  <c r="I768" i="11"/>
  <c r="I470" i="11"/>
  <c r="I528" i="11"/>
  <c r="I494" i="11"/>
  <c r="I715" i="11"/>
  <c r="I594" i="11"/>
  <c r="I474" i="11"/>
  <c r="I654" i="11"/>
  <c r="I507" i="11"/>
  <c r="I667" i="11"/>
  <c r="I623" i="11"/>
  <c r="I686" i="11"/>
  <c r="I532" i="11"/>
  <c r="I633" i="11"/>
  <c r="I20" i="11"/>
  <c r="I621" i="11"/>
  <c r="I533" i="11"/>
  <c r="I595" i="11"/>
  <c r="I616" i="11"/>
  <c r="I606" i="11"/>
  <c r="I687" i="11"/>
  <c r="I56" i="11"/>
  <c r="I552" i="11"/>
  <c r="I64" i="11"/>
  <c r="I685" i="11"/>
  <c r="I73" i="11"/>
  <c r="I540" i="11"/>
  <c r="I668" i="11"/>
  <c r="I620" i="11"/>
  <c r="I24" i="11"/>
  <c r="I786" i="11"/>
  <c r="I742" i="11"/>
  <c r="I736" i="11"/>
  <c r="I773" i="11"/>
  <c r="I525" i="11"/>
  <c r="I453" i="11"/>
  <c r="I710" i="11"/>
  <c r="I614" i="11"/>
  <c r="I582" i="11"/>
  <c r="I604" i="11"/>
  <c r="I659" i="11"/>
  <c r="I611" i="11"/>
  <c r="I55" i="11"/>
  <c r="I696" i="11"/>
  <c r="I704" i="11"/>
  <c r="I513" i="11"/>
  <c r="I534" i="11"/>
  <c r="I491" i="11"/>
  <c r="I690" i="11"/>
  <c r="I566" i="11"/>
  <c r="I445" i="11"/>
  <c r="I460" i="11"/>
  <c r="I74" i="11"/>
  <c r="I444" i="11"/>
  <c r="I569" i="11"/>
  <c r="I26" i="11"/>
  <c r="I468" i="11"/>
  <c r="I625" i="11"/>
  <c r="I635" i="11"/>
  <c r="I451" i="11"/>
  <c r="I31" i="11"/>
  <c r="I29" i="11"/>
  <c r="I787" i="11"/>
  <c r="I744" i="11"/>
  <c r="I778" i="11"/>
  <c r="I749" i="11"/>
  <c r="I661" i="11"/>
  <c r="I482" i="11"/>
  <c r="I688" i="11"/>
  <c r="I44" i="11"/>
  <c r="I753" i="11"/>
  <c r="I751" i="11"/>
  <c r="I750" i="11"/>
  <c r="I782" i="11"/>
  <c r="I728" i="11"/>
  <c r="I631" i="11"/>
  <c r="I542" i="11"/>
  <c r="I693" i="11"/>
  <c r="I523" i="11"/>
  <c r="I565" i="11"/>
  <c r="I483" i="11"/>
  <c r="I486" i="11"/>
  <c r="I645" i="11"/>
  <c r="I677" i="11"/>
  <c r="I551" i="11"/>
  <c r="I703" i="11"/>
  <c r="I77" i="11"/>
  <c r="I663" i="11"/>
  <c r="I462" i="11"/>
  <c r="I564" i="11"/>
  <c r="I49" i="11"/>
  <c r="I54" i="11"/>
  <c r="I75" i="11"/>
  <c r="I488" i="11"/>
  <c r="I629" i="11"/>
  <c r="I52" i="11"/>
  <c r="I570" i="11"/>
  <c r="I699" i="11"/>
  <c r="I466" i="11"/>
  <c r="I670" i="11"/>
  <c r="I576" i="11"/>
  <c r="I12" i="11"/>
  <c r="I27" i="11"/>
  <c r="I501" i="11"/>
  <c r="I535" i="11"/>
  <c r="I627" i="11"/>
  <c r="I506" i="11"/>
  <c r="I596" i="11"/>
  <c r="I573" i="11"/>
  <c r="I547" i="11"/>
  <c r="I746" i="11"/>
  <c r="I781" i="11"/>
  <c r="I734" i="11"/>
  <c r="I771" i="11"/>
  <c r="I766" i="11"/>
  <c r="I624" i="11"/>
  <c r="I615" i="11"/>
  <c r="I504" i="11"/>
  <c r="I637" i="11"/>
  <c r="I492" i="11"/>
  <c r="I516" i="11"/>
  <c r="I578" i="11"/>
  <c r="I461" i="11"/>
  <c r="I500" i="11"/>
  <c r="I707" i="11"/>
  <c r="I588" i="11"/>
  <c r="I48" i="11"/>
  <c r="I608" i="11"/>
  <c r="I524" i="11"/>
  <c r="I70" i="11"/>
  <c r="I33" i="11"/>
  <c r="I25" i="11"/>
  <c r="I59" i="11"/>
  <c r="I508" i="11"/>
  <c r="I649" i="11"/>
  <c r="I593" i="11"/>
  <c r="I61" i="11"/>
  <c r="I575" i="11"/>
  <c r="I675" i="11"/>
  <c r="I672" i="11"/>
  <c r="I529" i="11"/>
  <c r="J868" i="11"/>
  <c r="K868" i="11" s="1"/>
  <c r="I511" i="11"/>
  <c r="I717" i="11"/>
  <c r="I571" i="11"/>
  <c r="I702" i="11"/>
  <c r="I465" i="11"/>
  <c r="I779" i="11"/>
  <c r="I735" i="11"/>
  <c r="I731" i="11"/>
  <c r="I729" i="11"/>
  <c r="I724" i="11"/>
  <c r="I456" i="11"/>
  <c r="I536" i="11"/>
  <c r="I553" i="11"/>
  <c r="I448" i="11"/>
  <c r="I58" i="11"/>
  <c r="I477" i="11"/>
  <c r="I487" i="11"/>
  <c r="I612" i="11"/>
  <c r="I467" i="11"/>
  <c r="I13" i="11"/>
  <c r="I517" i="11"/>
  <c r="I549" i="11"/>
  <c r="I673" i="11"/>
  <c r="I543" i="11"/>
  <c r="I694" i="11"/>
  <c r="I619" i="11"/>
  <c r="I455" i="11"/>
  <c r="I68" i="11"/>
  <c r="I622" i="11"/>
  <c r="I14" i="11"/>
  <c r="I22" i="11"/>
  <c r="C868" i="11"/>
  <c r="D868" i="11"/>
  <c r="C867" i="11"/>
  <c r="C259" i="11"/>
  <c r="D252" i="11"/>
  <c r="C271" i="11"/>
  <c r="C722" i="11"/>
  <c r="C718" i="11"/>
  <c r="C714" i="11"/>
  <c r="C710" i="11"/>
  <c r="C706" i="11"/>
  <c r="C702" i="11"/>
  <c r="C698" i="11"/>
  <c r="C694" i="11"/>
  <c r="C690" i="11"/>
  <c r="C686" i="11"/>
  <c r="C682" i="11"/>
  <c r="C678" i="11"/>
  <c r="C674" i="11"/>
  <c r="C670" i="11"/>
  <c r="C666" i="11"/>
  <c r="C662" i="11"/>
  <c r="C658" i="11"/>
  <c r="C654" i="11"/>
  <c r="C650" i="11"/>
  <c r="C646" i="11"/>
  <c r="C642" i="11"/>
  <c r="C638" i="11"/>
  <c r="C634" i="11"/>
  <c r="C630" i="11"/>
  <c r="C626" i="11"/>
  <c r="C622" i="11"/>
  <c r="C618" i="11"/>
  <c r="C614" i="11"/>
  <c r="C610" i="11"/>
  <c r="C606" i="11"/>
  <c r="C602" i="11"/>
  <c r="C598" i="11"/>
  <c r="C594" i="11"/>
  <c r="C590" i="11"/>
  <c r="C586" i="11"/>
  <c r="C582" i="11"/>
  <c r="C578" i="11"/>
  <c r="C574" i="11"/>
  <c r="C570" i="11"/>
  <c r="C566" i="11"/>
  <c r="C562" i="11"/>
  <c r="C558" i="11"/>
  <c r="C554" i="11"/>
  <c r="C550" i="11"/>
  <c r="C546" i="11"/>
  <c r="C542" i="11"/>
  <c r="C538" i="11"/>
  <c r="C534" i="11"/>
  <c r="C530" i="11"/>
  <c r="C526" i="11"/>
  <c r="C522" i="11"/>
  <c r="C518" i="11"/>
  <c r="C514" i="11"/>
  <c r="C510" i="11"/>
  <c r="C506" i="11"/>
  <c r="C502" i="11"/>
  <c r="C498" i="11"/>
  <c r="C494" i="11"/>
  <c r="C490" i="11"/>
  <c r="C486" i="11"/>
  <c r="C482" i="11"/>
  <c r="C478" i="11"/>
  <c r="C474" i="11"/>
  <c r="C470" i="11"/>
  <c r="C466" i="11"/>
  <c r="C462" i="11"/>
  <c r="C458" i="11"/>
  <c r="C454" i="11"/>
  <c r="C450" i="11"/>
  <c r="C446" i="11"/>
  <c r="C442" i="11"/>
  <c r="C438" i="11"/>
  <c r="C434" i="11"/>
  <c r="C430" i="11"/>
  <c r="C426" i="11"/>
  <c r="C422" i="11"/>
  <c r="C418" i="11"/>
  <c r="C414" i="11"/>
  <c r="C410" i="11"/>
  <c r="C406" i="11"/>
  <c r="C402" i="11"/>
  <c r="C398" i="11"/>
  <c r="C394" i="11"/>
  <c r="C390" i="11"/>
  <c r="C386" i="11"/>
  <c r="C382" i="11"/>
  <c r="C378" i="11"/>
  <c r="C374" i="11"/>
  <c r="C370" i="11"/>
  <c r="C366" i="11"/>
  <c r="C362" i="11"/>
  <c r="C358" i="11"/>
  <c r="C354" i="11"/>
  <c r="C350" i="11"/>
  <c r="C346" i="11"/>
  <c r="C342" i="11"/>
  <c r="C338" i="11"/>
  <c r="C334" i="11"/>
  <c r="C330" i="11"/>
  <c r="C326" i="11"/>
  <c r="C322" i="11"/>
  <c r="C318" i="11"/>
  <c r="C314" i="11"/>
  <c r="C310" i="11"/>
  <c r="C306" i="11"/>
  <c r="C302" i="11"/>
  <c r="C298" i="11"/>
  <c r="C294" i="11"/>
  <c r="C290" i="11"/>
  <c r="C286" i="11"/>
  <c r="C282" i="11"/>
  <c r="C278" i="11"/>
  <c r="D266" i="11"/>
  <c r="C249" i="11"/>
  <c r="C243" i="11"/>
  <c r="C147" i="11"/>
  <c r="D129" i="11"/>
  <c r="D250" i="11"/>
  <c r="D763" i="11"/>
  <c r="C721" i="11"/>
  <c r="D712" i="11"/>
  <c r="C708" i="11"/>
  <c r="D699" i="11"/>
  <c r="C695" i="11"/>
  <c r="D686" i="11"/>
  <c r="D677" i="11"/>
  <c r="C673" i="11"/>
  <c r="D664" i="11"/>
  <c r="C660" i="11"/>
  <c r="D651" i="11"/>
  <c r="C647" i="11"/>
  <c r="D638" i="11"/>
  <c r="D629" i="11"/>
  <c r="C625" i="11"/>
  <c r="D616" i="11"/>
  <c r="C612" i="11"/>
  <c r="D603" i="11"/>
  <c r="C599" i="11"/>
  <c r="D590" i="11"/>
  <c r="D581" i="11"/>
  <c r="C577" i="11"/>
  <c r="D568" i="11"/>
  <c r="C564" i="11"/>
  <c r="D555" i="11"/>
  <c r="C551" i="11"/>
  <c r="D542" i="11"/>
  <c r="D533" i="11"/>
  <c r="C529" i="11"/>
  <c r="D520" i="11"/>
  <c r="C516" i="11"/>
  <c r="D507" i="11"/>
  <c r="C503" i="11"/>
  <c r="D494" i="11"/>
  <c r="D485" i="11"/>
  <c r="D477" i="11"/>
  <c r="C473" i="11"/>
  <c r="D464" i="11"/>
  <c r="C460" i="11"/>
  <c r="D451" i="11"/>
  <c r="C447" i="11"/>
  <c r="D438" i="11"/>
  <c r="D429" i="11"/>
  <c r="C425" i="11"/>
  <c r="D416" i="11"/>
  <c r="C412" i="11"/>
  <c r="D403" i="11"/>
  <c r="C399" i="11"/>
  <c r="D390" i="11"/>
  <c r="D381" i="11"/>
  <c r="C377" i="11"/>
  <c r="D368" i="11"/>
  <c r="C364" i="11"/>
  <c r="D355" i="11"/>
  <c r="C351" i="11"/>
  <c r="D342" i="11"/>
  <c r="D333" i="11"/>
  <c r="C329" i="11"/>
  <c r="D320" i="11"/>
  <c r="C316" i="11"/>
  <c r="D307" i="11"/>
  <c r="C303" i="11"/>
  <c r="D294" i="11"/>
  <c r="D285" i="11"/>
  <c r="C281" i="11"/>
  <c r="C269" i="11"/>
  <c r="C257" i="11"/>
  <c r="C253" i="11"/>
  <c r="C245" i="11"/>
  <c r="D154" i="11"/>
  <c r="C135" i="11"/>
  <c r="D276" i="11"/>
  <c r="D248" i="11"/>
  <c r="C763" i="11"/>
  <c r="D716" i="11"/>
  <c r="C712" i="11"/>
  <c r="D703" i="11"/>
  <c r="C699" i="11"/>
  <c r="D690" i="11"/>
  <c r="D681" i="11"/>
  <c r="C677" i="11"/>
  <c r="D668" i="11"/>
  <c r="C664" i="11"/>
  <c r="D655" i="11"/>
  <c r="C651" i="11"/>
  <c r="D642" i="11"/>
  <c r="D633" i="11"/>
  <c r="C629" i="11"/>
  <c r="D620" i="11"/>
  <c r="C616" i="11"/>
  <c r="D607" i="11"/>
  <c r="C603" i="11"/>
  <c r="D594" i="11"/>
  <c r="D585" i="11"/>
  <c r="C581" i="11"/>
  <c r="D572" i="11"/>
  <c r="C568" i="11"/>
  <c r="D559" i="11"/>
  <c r="C555" i="11"/>
  <c r="D546" i="11"/>
  <c r="D537" i="11"/>
  <c r="C533" i="11"/>
  <c r="D524" i="11"/>
  <c r="C520" i="11"/>
  <c r="D511" i="11"/>
  <c r="C507" i="11"/>
  <c r="D498" i="11"/>
  <c r="D489" i="11"/>
  <c r="C485" i="11"/>
  <c r="D481" i="11"/>
  <c r="C477" i="11"/>
  <c r="D468" i="11"/>
  <c r="C464" i="11"/>
  <c r="D455" i="11"/>
  <c r="C451" i="11"/>
  <c r="D442" i="11"/>
  <c r="D433" i="11"/>
  <c r="C429" i="11"/>
  <c r="D420" i="11"/>
  <c r="C416" i="11"/>
  <c r="D407" i="11"/>
  <c r="C403" i="11"/>
  <c r="D394" i="11"/>
  <c r="D385" i="11"/>
  <c r="C381" i="11"/>
  <c r="D372" i="11"/>
  <c r="C368" i="11"/>
  <c r="D359" i="11"/>
  <c r="C355" i="11"/>
  <c r="D346" i="11"/>
  <c r="D337" i="11"/>
  <c r="C333" i="11"/>
  <c r="D324" i="11"/>
  <c r="C320" i="11"/>
  <c r="D311" i="11"/>
  <c r="C307" i="11"/>
  <c r="D298" i="11"/>
  <c r="D289" i="11"/>
  <c r="C285" i="11"/>
  <c r="D153" i="11"/>
  <c r="D134" i="11"/>
  <c r="D240" i="11"/>
  <c r="D236" i="11"/>
  <c r="D232" i="11"/>
  <c r="D228" i="11"/>
  <c r="D224" i="11"/>
  <c r="D220" i="11"/>
  <c r="D216" i="11"/>
  <c r="D212" i="11"/>
  <c r="D208" i="11"/>
  <c r="D204" i="11"/>
  <c r="D200" i="11"/>
  <c r="D196" i="11"/>
  <c r="D192" i="11"/>
  <c r="D188" i="11"/>
  <c r="D184" i="11"/>
  <c r="D180" i="11"/>
  <c r="D176" i="11"/>
  <c r="D172" i="11"/>
  <c r="D168" i="11"/>
  <c r="D164" i="11"/>
  <c r="D160" i="11"/>
  <c r="C144" i="11"/>
  <c r="C132" i="11"/>
  <c r="C120" i="11"/>
  <c r="C116" i="11"/>
  <c r="C112" i="11"/>
  <c r="C108" i="11"/>
  <c r="C104" i="11"/>
  <c r="C275" i="11"/>
  <c r="C719" i="11"/>
  <c r="D714" i="11"/>
  <c r="C709" i="11"/>
  <c r="D704" i="11"/>
  <c r="D694" i="11"/>
  <c r="D689" i="11"/>
  <c r="C680" i="11"/>
  <c r="C675" i="11"/>
  <c r="D670" i="11"/>
  <c r="D665" i="11"/>
  <c r="D660" i="11"/>
  <c r="D650" i="11"/>
  <c r="D645" i="11"/>
  <c r="C636" i="11"/>
  <c r="D631" i="11"/>
  <c r="D626" i="11"/>
  <c r="D621" i="11"/>
  <c r="D611" i="11"/>
  <c r="D601" i="11"/>
  <c r="C592" i="11"/>
  <c r="D587" i="11"/>
  <c r="D577" i="11"/>
  <c r="D567" i="11"/>
  <c r="C548" i="11"/>
  <c r="D543" i="11"/>
  <c r="D528" i="11"/>
  <c r="C509" i="11"/>
  <c r="C504" i="11"/>
  <c r="D499" i="11"/>
  <c r="D484" i="11"/>
  <c r="C471" i="11"/>
  <c r="D466" i="11"/>
  <c r="C461" i="11"/>
  <c r="D456" i="11"/>
  <c r="D446" i="11"/>
  <c r="D441" i="11"/>
  <c r="C432" i="11"/>
  <c r="C427" i="11"/>
  <c r="D422" i="11"/>
  <c r="D417" i="11"/>
  <c r="D412" i="11"/>
  <c r="D402" i="11"/>
  <c r="D397" i="11"/>
  <c r="C388" i="11"/>
  <c r="D383" i="11"/>
  <c r="D378" i="11"/>
  <c r="D373" i="11"/>
  <c r="D363" i="11"/>
  <c r="D353" i="11"/>
  <c r="C344" i="11"/>
  <c r="D339" i="11"/>
  <c r="D329" i="11"/>
  <c r="D319" i="11"/>
  <c r="C300" i="11"/>
  <c r="D295" i="11"/>
  <c r="D280" i="11"/>
  <c r="C268" i="11"/>
  <c r="C262" i="11"/>
  <c r="D141" i="11"/>
  <c r="D241" i="11"/>
  <c r="C237" i="11"/>
  <c r="C228" i="11"/>
  <c r="D219" i="11"/>
  <c r="C215" i="11"/>
  <c r="D206" i="11"/>
  <c r="C202" i="11"/>
  <c r="D193" i="11"/>
  <c r="C189" i="11"/>
  <c r="C180" i="11"/>
  <c r="D171" i="11"/>
  <c r="C167" i="11"/>
  <c r="C146" i="11"/>
  <c r="D139" i="11"/>
  <c r="D121" i="11"/>
  <c r="C117" i="11"/>
  <c r="D108" i="11"/>
  <c r="D33" i="11"/>
  <c r="D21" i="11"/>
  <c r="D9" i="11"/>
  <c r="C37" i="11"/>
  <c r="C25" i="11"/>
  <c r="C13" i="11"/>
  <c r="C41" i="11"/>
  <c r="D718" i="11"/>
  <c r="D708" i="11"/>
  <c r="D693" i="11"/>
  <c r="C684" i="11"/>
  <c r="D674" i="11"/>
  <c r="D635" i="11"/>
  <c r="D625" i="11"/>
  <c r="D591" i="11"/>
  <c r="C557" i="11"/>
  <c r="D547" i="11"/>
  <c r="D532" i="11"/>
  <c r="D508" i="11"/>
  <c r="C480" i="11"/>
  <c r="C475" i="11"/>
  <c r="D465" i="11"/>
  <c r="D450" i="11"/>
  <c r="D431" i="11"/>
  <c r="D421" i="11"/>
  <c r="D411" i="11"/>
  <c r="D401" i="11"/>
  <c r="C392" i="11"/>
  <c r="D367" i="11"/>
  <c r="C348" i="11"/>
  <c r="D328" i="11"/>
  <c r="C309" i="11"/>
  <c r="D299" i="11"/>
  <c r="D284" i="11"/>
  <c r="D261" i="11"/>
  <c r="C139" i="11"/>
  <c r="C223" i="11"/>
  <c r="D214" i="11"/>
  <c r="C197" i="11"/>
  <c r="C175" i="11"/>
  <c r="D166" i="11"/>
  <c r="C157" i="11"/>
  <c r="D125" i="11"/>
  <c r="C103" i="11"/>
  <c r="C95" i="11"/>
  <c r="C87" i="11"/>
  <c r="C79" i="11"/>
  <c r="C71" i="11"/>
  <c r="C63" i="11"/>
  <c r="C55" i="11"/>
  <c r="C47" i="11"/>
  <c r="D31" i="11"/>
  <c r="D7" i="11"/>
  <c r="C23" i="11"/>
  <c r="D270" i="11"/>
  <c r="C713" i="11"/>
  <c r="C703" i="11"/>
  <c r="C693" i="11"/>
  <c r="D688" i="11"/>
  <c r="C679" i="11"/>
  <c r="C669" i="11"/>
  <c r="C659" i="11"/>
  <c r="D654" i="11"/>
  <c r="C649" i="11"/>
  <c r="D644" i="11"/>
  <c r="C635" i="11"/>
  <c r="D630" i="11"/>
  <c r="C620" i="11"/>
  <c r="C615" i="11"/>
  <c r="D610" i="11"/>
  <c r="D605" i="11"/>
  <c r="D600" i="11"/>
  <c r="C591" i="11"/>
  <c r="D586" i="11"/>
  <c r="D571" i="11"/>
  <c r="D566" i="11"/>
  <c r="D561" i="11"/>
  <c r="C547" i="11"/>
  <c r="C537" i="11"/>
  <c r="C532" i="11"/>
  <c r="D527" i="11"/>
  <c r="D517" i="11"/>
  <c r="C508" i="11"/>
  <c r="C493" i="11"/>
  <c r="D488" i="11"/>
  <c r="D483" i="11"/>
  <c r="C465" i="11"/>
  <c r="C455" i="11"/>
  <c r="C445" i="11"/>
  <c r="D440" i="11"/>
  <c r="C431" i="11"/>
  <c r="C421" i="11"/>
  <c r="C411" i="11"/>
  <c r="D274" i="11"/>
  <c r="C704" i="11"/>
  <c r="C689" i="11"/>
  <c r="D684" i="11"/>
  <c r="C665" i="11"/>
  <c r="C655" i="11"/>
  <c r="C645" i="11"/>
  <c r="D640" i="11"/>
  <c r="C631" i="11"/>
  <c r="C621" i="11"/>
  <c r="C611" i="11"/>
  <c r="D606" i="11"/>
  <c r="C601" i="11"/>
  <c r="D596" i="11"/>
  <c r="C587" i="11"/>
  <c r="D582" i="11"/>
  <c r="C572" i="11"/>
  <c r="C567" i="11"/>
  <c r="D562" i="11"/>
  <c r="D557" i="11"/>
  <c r="D552" i="11"/>
  <c r="C543" i="11"/>
  <c r="D538" i="11"/>
  <c r="C528" i="11"/>
  <c r="D523" i="11"/>
  <c r="D518" i="11"/>
  <c r="D513" i="11"/>
  <c r="C499" i="11"/>
  <c r="C489" i="11"/>
  <c r="C484" i="11"/>
  <c r="D480" i="11"/>
  <c r="D475" i="11"/>
  <c r="C456" i="11"/>
  <c r="C441" i="11"/>
  <c r="D436" i="11"/>
  <c r="C417" i="11"/>
  <c r="C407" i="11"/>
  <c r="C397" i="11"/>
  <c r="D392" i="11"/>
  <c r="C383" i="11"/>
  <c r="C373" i="11"/>
  <c r="C363" i="11"/>
  <c r="D358" i="11"/>
  <c r="C353" i="11"/>
  <c r="D348" i="11"/>
  <c r="C339" i="11"/>
  <c r="D334" i="11"/>
  <c r="C324" i="11"/>
  <c r="C319" i="11"/>
  <c r="D314" i="11"/>
  <c r="D309" i="11"/>
  <c r="D304" i="11"/>
  <c r="C295" i="11"/>
  <c r="D290" i="11"/>
  <c r="C280" i="11"/>
  <c r="C274" i="11"/>
  <c r="D255" i="11"/>
  <c r="D249" i="11"/>
  <c r="D242" i="11"/>
  <c r="D140" i="11"/>
  <c r="C241" i="11"/>
  <c r="C232" i="11"/>
  <c r="D223" i="11"/>
  <c r="C219" i="11"/>
  <c r="D210" i="11"/>
  <c r="C206" i="11"/>
  <c r="D197" i="11"/>
  <c r="C193" i="11"/>
  <c r="C184" i="11"/>
  <c r="D175" i="11"/>
  <c r="C171" i="11"/>
  <c r="D162" i="11"/>
  <c r="D157" i="11"/>
  <c r="D151" i="11"/>
  <c r="D133" i="11"/>
  <c r="C121" i="11"/>
  <c r="D112" i="11"/>
  <c r="D103" i="11"/>
  <c r="D99" i="11"/>
  <c r="D95" i="11"/>
  <c r="D91" i="11"/>
  <c r="D87" i="11"/>
  <c r="D83" i="11"/>
  <c r="D79" i="11"/>
  <c r="D75" i="11"/>
  <c r="D71" i="11"/>
  <c r="D67" i="11"/>
  <c r="D63" i="11"/>
  <c r="D59" i="11"/>
  <c r="D55" i="11"/>
  <c r="D51" i="11"/>
  <c r="D47" i="11"/>
  <c r="D43" i="11"/>
  <c r="D32" i="11"/>
  <c r="D20" i="11"/>
  <c r="D8" i="11"/>
  <c r="C36" i="11"/>
  <c r="C24" i="11"/>
  <c r="C12" i="11"/>
  <c r="D272" i="11"/>
  <c r="D713" i="11"/>
  <c r="D698" i="11"/>
  <c r="D679" i="11"/>
  <c r="D669" i="11"/>
  <c r="D659" i="11"/>
  <c r="D649" i="11"/>
  <c r="C640" i="11"/>
  <c r="D615" i="11"/>
  <c r="C596" i="11"/>
  <c r="D576" i="11"/>
  <c r="C552" i="11"/>
  <c r="C523" i="11"/>
  <c r="C513" i="11"/>
  <c r="D503" i="11"/>
  <c r="D493" i="11"/>
  <c r="D470" i="11"/>
  <c r="D460" i="11"/>
  <c r="D445" i="11"/>
  <c r="C436" i="11"/>
  <c r="D426" i="11"/>
  <c r="D387" i="11"/>
  <c r="D377" i="11"/>
  <c r="D343" i="11"/>
  <c r="C304" i="11"/>
  <c r="D267" i="11"/>
  <c r="C255" i="11"/>
  <c r="C242" i="11"/>
  <c r="C236" i="11"/>
  <c r="D227" i="11"/>
  <c r="C210" i="11"/>
  <c r="D201" i="11"/>
  <c r="C188" i="11"/>
  <c r="D179" i="11"/>
  <c r="C162" i="11"/>
  <c r="D145" i="11"/>
  <c r="C133" i="11"/>
  <c r="D116" i="11"/>
  <c r="D107" i="11"/>
  <c r="C99" i="11"/>
  <c r="C91" i="11"/>
  <c r="C83" i="11"/>
  <c r="C75" i="11"/>
  <c r="C67" i="11"/>
  <c r="C59" i="11"/>
  <c r="C51" i="11"/>
  <c r="C43" i="11"/>
  <c r="D19" i="11"/>
  <c r="C35" i="11"/>
  <c r="C11" i="11"/>
  <c r="C576" i="11"/>
  <c r="D262" i="11"/>
  <c r="D721" i="11"/>
  <c r="D709" i="11"/>
  <c r="C697" i="11"/>
  <c r="D691" i="11"/>
  <c r="C685" i="11"/>
  <c r="D672" i="11"/>
  <c r="D641" i="11"/>
  <c r="D628" i="11"/>
  <c r="C623" i="11"/>
  <c r="C617" i="11"/>
  <c r="D604" i="11"/>
  <c r="D592" i="11"/>
  <c r="C585" i="11"/>
  <c r="C561" i="11"/>
  <c r="D549" i="11"/>
  <c r="D531" i="11"/>
  <c r="D525" i="11"/>
  <c r="D519" i="11"/>
  <c r="C501" i="11"/>
  <c r="D490" i="11"/>
  <c r="C483" i="11"/>
  <c r="D469" i="11"/>
  <c r="C463" i="11"/>
  <c r="D457" i="11"/>
  <c r="C439" i="11"/>
  <c r="C433" i="11"/>
  <c r="C420" i="11"/>
  <c r="D414" i="11"/>
  <c r="D408" i="11"/>
  <c r="D396" i="11"/>
  <c r="C391" i="11"/>
  <c r="C385" i="11"/>
  <c r="D379" i="11"/>
  <c r="C345" i="11"/>
  <c r="D305" i="11"/>
  <c r="D293" i="11"/>
  <c r="D288" i="11"/>
  <c r="C283" i="11"/>
  <c r="D277" i="11"/>
  <c r="D269" i="11"/>
  <c r="D152" i="11"/>
  <c r="C123" i="11"/>
  <c r="D237" i="11"/>
  <c r="D211" i="11"/>
  <c r="D195" i="11"/>
  <c r="D190" i="11"/>
  <c r="D185" i="11"/>
  <c r="D159" i="11"/>
  <c r="C152" i="11"/>
  <c r="D137" i="11"/>
  <c r="C124" i="11"/>
  <c r="D118" i="11"/>
  <c r="D113" i="11"/>
  <c r="C98" i="11"/>
  <c r="D93" i="11"/>
  <c r="C84" i="11"/>
  <c r="C74" i="11"/>
  <c r="D69" i="11"/>
  <c r="C60" i="11"/>
  <c r="C50" i="11"/>
  <c r="D45" i="11"/>
  <c r="D29" i="11"/>
  <c r="D14" i="11"/>
  <c r="C39" i="11"/>
  <c r="C21" i="11"/>
  <c r="C6" i="11"/>
  <c r="D258" i="11"/>
  <c r="D720" i="11"/>
  <c r="D634" i="11"/>
  <c r="D622" i="11"/>
  <c r="C579" i="11"/>
  <c r="D560" i="11"/>
  <c r="D512" i="11"/>
  <c r="C495" i="11"/>
  <c r="D425" i="11"/>
  <c r="D413" i="11"/>
  <c r="D384" i="11"/>
  <c r="C372" i="11"/>
  <c r="C356" i="11"/>
  <c r="D338" i="11"/>
  <c r="D282" i="11"/>
  <c r="C254" i="11"/>
  <c r="C226" i="11"/>
  <c r="C174" i="11"/>
  <c r="C78" i="11"/>
  <c r="C64" i="11"/>
  <c r="C54" i="11"/>
  <c r="D12" i="11"/>
  <c r="C19" i="11"/>
  <c r="D260" i="11"/>
  <c r="D715" i="11"/>
  <c r="D702" i="11"/>
  <c r="C691" i="11"/>
  <c r="D678" i="11"/>
  <c r="C672" i="11"/>
  <c r="D666" i="11"/>
  <c r="D653" i="11"/>
  <c r="D647" i="11"/>
  <c r="C641" i="11"/>
  <c r="C628" i="11"/>
  <c r="D609" i="11"/>
  <c r="C604" i="11"/>
  <c r="D597" i="11"/>
  <c r="D579" i="11"/>
  <c r="D573" i="11"/>
  <c r="C549" i="11"/>
  <c r="C531" i="11"/>
  <c r="C525" i="11"/>
  <c r="C519" i="11"/>
  <c r="D506" i="11"/>
  <c r="D495" i="11"/>
  <c r="C481" i="11"/>
  <c r="C469" i="11"/>
  <c r="C457" i="11"/>
  <c r="D444" i="11"/>
  <c r="C408" i="11"/>
  <c r="C396" i="11"/>
  <c r="C379" i="11"/>
  <c r="C367" i="11"/>
  <c r="D361" i="11"/>
  <c r="D356" i="11"/>
  <c r="D350" i="11"/>
  <c r="D327" i="11"/>
  <c r="D322" i="11"/>
  <c r="D316" i="11"/>
  <c r="C311" i="11"/>
  <c r="C305" i="11"/>
  <c r="C299" i="11"/>
  <c r="C293" i="11"/>
  <c r="C288" i="11"/>
  <c r="C277" i="11"/>
  <c r="D254" i="11"/>
  <c r="C151" i="11"/>
  <c r="D122" i="11"/>
  <c r="D231" i="11"/>
  <c r="D226" i="11"/>
  <c r="D221" i="11"/>
  <c r="C216" i="11"/>
  <c r="C211" i="11"/>
  <c r="D205" i="11"/>
  <c r="C200" i="11"/>
  <c r="C195" i="11"/>
  <c r="C190" i="11"/>
  <c r="C185" i="11"/>
  <c r="D174" i="11"/>
  <c r="D169" i="11"/>
  <c r="C164" i="11"/>
  <c r="C145" i="11"/>
  <c r="C137" i="11"/>
  <c r="D131" i="11"/>
  <c r="C118" i="11"/>
  <c r="C113" i="11"/>
  <c r="D102" i="11"/>
  <c r="C93" i="11"/>
  <c r="D88" i="11"/>
  <c r="D78" i="11"/>
  <c r="C69" i="11"/>
  <c r="D64" i="11"/>
  <c r="D54" i="11"/>
  <c r="C45" i="11"/>
  <c r="D28" i="11"/>
  <c r="D13" i="11"/>
  <c r="C38" i="11"/>
  <c r="C20" i="11"/>
  <c r="C5" i="11"/>
  <c r="C715" i="11"/>
  <c r="D696" i="11"/>
  <c r="C653" i="11"/>
  <c r="C609" i="11"/>
  <c r="C597" i="11"/>
  <c r="D584" i="11"/>
  <c r="C573" i="11"/>
  <c r="D554" i="11"/>
  <c r="D536" i="11"/>
  <c r="D500" i="11"/>
  <c r="D482" i="11"/>
  <c r="D474" i="11"/>
  <c r="D462" i="11"/>
  <c r="C444" i="11"/>
  <c r="D432" i="11"/>
  <c r="D419" i="11"/>
  <c r="C401" i="11"/>
  <c r="C361" i="11"/>
  <c r="D344" i="11"/>
  <c r="D332" i="11"/>
  <c r="C327" i="11"/>
  <c r="D268" i="11"/>
  <c r="C261" i="11"/>
  <c r="D245" i="11"/>
  <c r="D150" i="11"/>
  <c r="C231" i="11"/>
  <c r="C221" i="11"/>
  <c r="C205" i="11"/>
  <c r="C179" i="11"/>
  <c r="C169" i="11"/>
  <c r="C158" i="11"/>
  <c r="D123" i="11"/>
  <c r="C107" i="11"/>
  <c r="C102" i="11"/>
  <c r="D97" i="11"/>
  <c r="C88" i="11"/>
  <c r="D73" i="11"/>
  <c r="D49" i="11"/>
  <c r="D27" i="11"/>
  <c r="C34" i="11"/>
  <c r="C4" i="11"/>
  <c r="D251" i="11"/>
  <c r="C720" i="11"/>
  <c r="D707" i="11"/>
  <c r="D701" i="11"/>
  <c r="C696" i="11"/>
  <c r="D683" i="11"/>
  <c r="D671" i="11"/>
  <c r="D658" i="11"/>
  <c r="D646" i="11"/>
  <c r="D627" i="11"/>
  <c r="C584" i="11"/>
  <c r="D565" i="11"/>
  <c r="C560" i="11"/>
  <c r="D548" i="11"/>
  <c r="D541" i="11"/>
  <c r="C536" i="11"/>
  <c r="D530" i="11"/>
  <c r="C524" i="11"/>
  <c r="C512" i="11"/>
  <c r="D505" i="11"/>
  <c r="C500" i="11"/>
  <c r="C488" i="11"/>
  <c r="C468" i="11"/>
  <c r="D449" i="11"/>
  <c r="D437" i="11"/>
  <c r="C419" i="11"/>
  <c r="C413" i="11"/>
  <c r="D395" i="11"/>
  <c r="D389" i="11"/>
  <c r="C384" i="11"/>
  <c r="D366" i="11"/>
  <c r="D349" i="11"/>
  <c r="C332" i="11"/>
  <c r="D321" i="11"/>
  <c r="D315" i="11"/>
  <c r="D310" i="11"/>
  <c r="D292" i="11"/>
  <c r="D287" i="11"/>
  <c r="D146" i="11"/>
  <c r="D235" i="11"/>
  <c r="D215" i="11"/>
  <c r="D199" i="11"/>
  <c r="D194" i="11"/>
  <c r="D189" i="11"/>
  <c r="D163" i="11"/>
  <c r="D144" i="11"/>
  <c r="D136" i="11"/>
  <c r="D117" i="11"/>
  <c r="C97" i="11"/>
  <c r="D92" i="11"/>
  <c r="D82" i="11"/>
  <c r="C73" i="11"/>
  <c r="D68" i="11"/>
  <c r="D58" i="11"/>
  <c r="C49" i="11"/>
  <c r="D44" i="11"/>
  <c r="D26" i="11"/>
  <c r="D11" i="11"/>
  <c r="C33" i="11"/>
  <c r="C18" i="11"/>
  <c r="C3" i="11"/>
  <c r="C247" i="11"/>
  <c r="D762" i="11"/>
  <c r="C707" i="11"/>
  <c r="C701" i="11"/>
  <c r="C263" i="11"/>
  <c r="D722" i="11"/>
  <c r="D706" i="11"/>
  <c r="C683" i="11"/>
  <c r="C676" i="11"/>
  <c r="C668" i="11"/>
  <c r="D639" i="11"/>
  <c r="D624" i="11"/>
  <c r="D595" i="11"/>
  <c r="D574" i="11"/>
  <c r="C559" i="11"/>
  <c r="C539" i="11"/>
  <c r="D522" i="11"/>
  <c r="D515" i="11"/>
  <c r="C453" i="11"/>
  <c r="D447" i="11"/>
  <c r="D439" i="11"/>
  <c r="D424" i="11"/>
  <c r="C409" i="11"/>
  <c r="C395" i="11"/>
  <c r="D388" i="11"/>
  <c r="D380" i="11"/>
  <c r="D374" i="11"/>
  <c r="D360" i="11"/>
  <c r="C347" i="11"/>
  <c r="D340" i="11"/>
  <c r="D313" i="11"/>
  <c r="D300" i="11"/>
  <c r="D286" i="11"/>
  <c r="C279" i="11"/>
  <c r="D244" i="11"/>
  <c r="D130" i="11"/>
  <c r="C238" i="11"/>
  <c r="D225" i="11"/>
  <c r="C213" i="11"/>
  <c r="C207" i="11"/>
  <c r="D181" i="11"/>
  <c r="C148" i="11"/>
  <c r="C122" i="11"/>
  <c r="C115" i="11"/>
  <c r="D104" i="11"/>
  <c r="D85" i="11"/>
  <c r="C80" i="11"/>
  <c r="D61" i="11"/>
  <c r="C56" i="11"/>
  <c r="D34" i="11"/>
  <c r="D5" i="11"/>
  <c r="C26" i="11"/>
  <c r="C22" i="11"/>
  <c r="C802" i="11"/>
  <c r="D705" i="11"/>
  <c r="D697" i="11"/>
  <c r="D682" i="11"/>
  <c r="D675" i="11"/>
  <c r="D667" i="11"/>
  <c r="C661" i="11"/>
  <c r="C588" i="11"/>
  <c r="C580" i="11"/>
  <c r="C565" i="11"/>
  <c r="D551" i="11"/>
  <c r="C544" i="11"/>
  <c r="D529" i="11"/>
  <c r="C467" i="11"/>
  <c r="D452" i="11"/>
  <c r="D430" i="11"/>
  <c r="C127" i="11"/>
  <c r="D230" i="11"/>
  <c r="C212" i="11"/>
  <c r="C192" i="11"/>
  <c r="D161" i="11"/>
  <c r="D114" i="11"/>
  <c r="C90" i="11"/>
  <c r="D72" i="11"/>
  <c r="D48" i="11"/>
  <c r="D25" i="11"/>
  <c r="C705" i="11"/>
  <c r="C688" i="11"/>
  <c r="C667" i="11"/>
  <c r="D623" i="11"/>
  <c r="D608" i="11"/>
  <c r="C521" i="11"/>
  <c r="D514" i="11"/>
  <c r="D473" i="11"/>
  <c r="C452" i="11"/>
  <c r="C437" i="11"/>
  <c r="D423" i="11"/>
  <c r="D393" i="11"/>
  <c r="D365" i="11"/>
  <c r="C352" i="11"/>
  <c r="D325" i="11"/>
  <c r="D312" i="11"/>
  <c r="C284" i="11"/>
  <c r="D243" i="11"/>
  <c r="D719" i="11"/>
  <c r="D711" i="11"/>
  <c r="C681" i="11"/>
  <c r="D652" i="11"/>
  <c r="C644" i="11"/>
  <c r="D637" i="11"/>
  <c r="C608" i="11"/>
  <c r="C600" i="11"/>
  <c r="C571" i="11"/>
  <c r="D564" i="11"/>
  <c r="D550" i="11"/>
  <c r="C505" i="11"/>
  <c r="D497" i="11"/>
  <c r="D491" i="11"/>
  <c r="D479" i="11"/>
  <c r="D458" i="11"/>
  <c r="C423" i="11"/>
  <c r="C400" i="11"/>
  <c r="C393" i="11"/>
  <c r="D371" i="11"/>
  <c r="C325" i="11"/>
  <c r="C312" i="11"/>
  <c r="C291" i="11"/>
  <c r="D217" i="11"/>
  <c r="D198" i="11"/>
  <c r="C173" i="11"/>
  <c r="D127" i="11"/>
  <c r="D101" i="11"/>
  <c r="D53" i="11"/>
  <c r="D41" i="11"/>
  <c r="C711" i="11"/>
  <c r="D695" i="11"/>
  <c r="D687" i="11"/>
  <c r="C652" i="11"/>
  <c r="C637" i="11"/>
  <c r="D614" i="11"/>
  <c r="C593" i="11"/>
  <c r="D578" i="11"/>
  <c r="D556" i="11"/>
  <c r="D535" i="11"/>
  <c r="C497" i="11"/>
  <c r="C479" i="11"/>
  <c r="D428" i="11"/>
  <c r="C371" i="11"/>
  <c r="D351" i="11"/>
  <c r="D303" i="11"/>
  <c r="C250" i="11"/>
  <c r="C217" i="11"/>
  <c r="C198" i="11"/>
  <c r="D178" i="11"/>
  <c r="C160" i="11"/>
  <c r="C101" i="11"/>
  <c r="C89" i="11"/>
  <c r="C53" i="11"/>
  <c r="D22" i="11"/>
  <c r="C14" i="11"/>
  <c r="C687" i="11"/>
  <c r="D680" i="11"/>
  <c r="D643" i="11"/>
  <c r="C607" i="11"/>
  <c r="D599" i="11"/>
  <c r="C428" i="11"/>
  <c r="D364" i="11"/>
  <c r="C343" i="11"/>
  <c r="C240" i="11"/>
  <c r="C229" i="11"/>
  <c r="D203" i="11"/>
  <c r="D183" i="11"/>
  <c r="C172" i="11"/>
  <c r="D106" i="11"/>
  <c r="D40" i="11"/>
  <c r="C32" i="11"/>
  <c r="C762" i="11"/>
  <c r="D717" i="11"/>
  <c r="D710" i="11"/>
  <c r="D657" i="11"/>
  <c r="C643" i="11"/>
  <c r="D636" i="11"/>
  <c r="D613" i="11"/>
  <c r="C563" i="11"/>
  <c r="D526" i="11"/>
  <c r="C511" i="11"/>
  <c r="D496" i="11"/>
  <c r="D478" i="11"/>
  <c r="D463" i="11"/>
  <c r="C449" i="11"/>
  <c r="C435" i="11"/>
  <c r="C405" i="11"/>
  <c r="D391" i="11"/>
  <c r="C376" i="11"/>
  <c r="D370" i="11"/>
  <c r="C357" i="11"/>
  <c r="D336" i="11"/>
  <c r="D323" i="11"/>
  <c r="D302" i="11"/>
  <c r="D296" i="11"/>
  <c r="C155" i="11"/>
  <c r="C234" i="11"/>
  <c r="C203" i="11"/>
  <c r="D143" i="11"/>
  <c r="C125" i="11"/>
  <c r="D111" i="11"/>
  <c r="D100" i="11"/>
  <c r="C94" i="11"/>
  <c r="D76" i="11"/>
  <c r="D52" i="11"/>
  <c r="D17" i="11"/>
  <c r="C9" i="11"/>
  <c r="D246" i="11"/>
  <c r="D802" i="11"/>
  <c r="D661" i="11"/>
  <c r="C639" i="11"/>
  <c r="D632" i="11"/>
  <c r="C624" i="11"/>
  <c r="D617" i="11"/>
  <c r="D602" i="11"/>
  <c r="C595" i="11"/>
  <c r="D588" i="11"/>
  <c r="D580" i="11"/>
  <c r="D544" i="11"/>
  <c r="C515" i="11"/>
  <c r="D492" i="11"/>
  <c r="D486" i="11"/>
  <c r="D467" i="11"/>
  <c r="D459" i="11"/>
  <c r="C424" i="11"/>
  <c r="C380" i="11"/>
  <c r="C360" i="11"/>
  <c r="C340" i="11"/>
  <c r="D326" i="11"/>
  <c r="C313" i="11"/>
  <c r="D306" i="11"/>
  <c r="C292" i="11"/>
  <c r="D253" i="11"/>
  <c r="C244" i="11"/>
  <c r="D128" i="11"/>
  <c r="C225" i="11"/>
  <c r="D218" i="11"/>
  <c r="D186" i="11"/>
  <c r="C181" i="11"/>
  <c r="C168" i="11"/>
  <c r="D155" i="11"/>
  <c r="D109" i="11"/>
  <c r="D90" i="11"/>
  <c r="C85" i="11"/>
  <c r="D66" i="11"/>
  <c r="C61" i="11"/>
  <c r="D30" i="11"/>
  <c r="D4" i="11"/>
  <c r="C632" i="11"/>
  <c r="D558" i="11"/>
  <c r="D521" i="11"/>
  <c r="C492" i="11"/>
  <c r="C459" i="11"/>
  <c r="D415" i="11"/>
  <c r="C387" i="11"/>
  <c r="D352" i="11"/>
  <c r="D278" i="11"/>
  <c r="C218" i="11"/>
  <c r="C199" i="11"/>
  <c r="C186" i="11"/>
  <c r="D147" i="11"/>
  <c r="C109" i="11"/>
  <c r="D96" i="11"/>
  <c r="C66" i="11"/>
  <c r="C42" i="11"/>
  <c r="D3" i="11"/>
  <c r="C17" i="11"/>
  <c r="C415" i="11"/>
  <c r="D400" i="11"/>
  <c r="C359" i="11"/>
  <c r="D345" i="11"/>
  <c r="D318" i="11"/>
  <c r="D291" i="11"/>
  <c r="D126" i="11"/>
  <c r="C230" i="11"/>
  <c r="C224" i="11"/>
  <c r="D173" i="11"/>
  <c r="D167" i="11"/>
  <c r="C161" i="11"/>
  <c r="C136" i="11"/>
  <c r="D120" i="11"/>
  <c r="C114" i="11"/>
  <c r="C96" i="11"/>
  <c r="D84" i="11"/>
  <c r="C72" i="11"/>
  <c r="D60" i="11"/>
  <c r="C48" i="11"/>
  <c r="D24" i="11"/>
  <c r="D2" i="11"/>
  <c r="C16" i="11"/>
  <c r="D593" i="11"/>
  <c r="D406" i="11"/>
  <c r="D386" i="11"/>
  <c r="C365" i="11"/>
  <c r="D331" i="11"/>
  <c r="D297" i="11"/>
  <c r="C267" i="11"/>
  <c r="C235" i="11"/>
  <c r="C204" i="11"/>
  <c r="D191" i="11"/>
  <c r="D89" i="11"/>
  <c r="D77" i="11"/>
  <c r="D65" i="11"/>
  <c r="D23" i="11"/>
  <c r="C15" i="11"/>
  <c r="D673" i="11"/>
  <c r="C527" i="11"/>
  <c r="C491" i="11"/>
  <c r="D472" i="11"/>
  <c r="D443" i="11"/>
  <c r="C337" i="11"/>
  <c r="C331" i="11"/>
  <c r="D317" i="11"/>
  <c r="C297" i="11"/>
  <c r="D283" i="11"/>
  <c r="C159" i="11"/>
  <c r="D229" i="11"/>
  <c r="C191" i="11"/>
  <c r="C166" i="11"/>
  <c r="D135" i="11"/>
  <c r="D119" i="11"/>
  <c r="C77" i="11"/>
  <c r="C65" i="11"/>
  <c r="C40" i="11"/>
  <c r="D570" i="11"/>
  <c r="D563" i="11"/>
  <c r="C556" i="11"/>
  <c r="C541" i="11"/>
  <c r="C535" i="11"/>
  <c r="D504" i="11"/>
  <c r="C472" i="11"/>
  <c r="C443" i="11"/>
  <c r="D435" i="11"/>
  <c r="D405" i="11"/>
  <c r="D399" i="11"/>
  <c r="D376" i="11"/>
  <c r="D357" i="11"/>
  <c r="C317" i="11"/>
  <c r="C266" i="11"/>
  <c r="D257" i="11"/>
  <c r="D158" i="11"/>
  <c r="D234" i="11"/>
  <c r="D222" i="11"/>
  <c r="D209" i="11"/>
  <c r="C178" i="11"/>
  <c r="C119" i="11"/>
  <c r="D94" i="11"/>
  <c r="C82" i="11"/>
  <c r="D70" i="11"/>
  <c r="C58" i="11"/>
  <c r="D46" i="11"/>
  <c r="D18" i="11"/>
  <c r="C10" i="11"/>
  <c r="D330" i="11"/>
  <c r="C289" i="11"/>
  <c r="C222" i="11"/>
  <c r="C209" i="11"/>
  <c r="C183" i="11"/>
  <c r="D165" i="11"/>
  <c r="C134" i="11"/>
  <c r="C106" i="11"/>
  <c r="C70" i="11"/>
  <c r="C46" i="11"/>
  <c r="D39" i="11"/>
  <c r="C31" i="11"/>
  <c r="C717" i="11"/>
  <c r="C671" i="11"/>
  <c r="D663" i="11"/>
  <c r="C657" i="11"/>
  <c r="C627" i="11"/>
  <c r="D619" i="11"/>
  <c r="C613" i="11"/>
  <c r="D598" i="11"/>
  <c r="D583" i="11"/>
  <c r="D569" i="11"/>
  <c r="D540" i="11"/>
  <c r="D534" i="11"/>
  <c r="C517" i="11"/>
  <c r="C496" i="11"/>
  <c r="D471" i="11"/>
  <c r="D427" i="11"/>
  <c r="D398" i="11"/>
  <c r="C349" i="11"/>
  <c r="C336" i="11"/>
  <c r="C323" i="11"/>
  <c r="C296" i="11"/>
  <c r="D281" i="11"/>
  <c r="D273" i="11"/>
  <c r="D265" i="11"/>
  <c r="D256" i="11"/>
  <c r="C143" i="11"/>
  <c r="D239" i="11"/>
  <c r="C196" i="11"/>
  <c r="D177" i="11"/>
  <c r="C165" i="11"/>
  <c r="D149" i="11"/>
  <c r="C111" i="11"/>
  <c r="C100" i="11"/>
  <c r="D81" i="11"/>
  <c r="C76" i="11"/>
  <c r="D57" i="11"/>
  <c r="C52" i="11"/>
  <c r="D38" i="11"/>
  <c r="D16" i="11"/>
  <c r="C30" i="11"/>
  <c r="C8" i="11"/>
  <c r="D700" i="11"/>
  <c r="D692" i="11"/>
  <c r="D685" i="11"/>
  <c r="C663" i="11"/>
  <c r="C619" i="11"/>
  <c r="C605" i="11"/>
  <c r="C583" i="11"/>
  <c r="D575" i="11"/>
  <c r="C569" i="11"/>
  <c r="C540" i="11"/>
  <c r="D510" i="11"/>
  <c r="D502" i="11"/>
  <c r="D454" i="11"/>
  <c r="D448" i="11"/>
  <c r="D434" i="11"/>
  <c r="D410" i="11"/>
  <c r="D404" i="11"/>
  <c r="D382" i="11"/>
  <c r="D375" i="11"/>
  <c r="D369" i="11"/>
  <c r="D362" i="11"/>
  <c r="D341" i="11"/>
  <c r="C315" i="11"/>
  <c r="D308" i="11"/>
  <c r="D301" i="11"/>
  <c r="C273" i="11"/>
  <c r="C265" i="11"/>
  <c r="C256" i="11"/>
  <c r="D142" i="11"/>
  <c r="C239" i="11"/>
  <c r="D233" i="11"/>
  <c r="C227" i="11"/>
  <c r="C214" i="11"/>
  <c r="C208" i="11"/>
  <c r="D202" i="11"/>
  <c r="D182" i="11"/>
  <c r="C177" i="11"/>
  <c r="D170" i="11"/>
  <c r="C149" i="11"/>
  <c r="D124" i="11"/>
  <c r="D105" i="11"/>
  <c r="D86" i="11"/>
  <c r="C81" i="11"/>
  <c r="D62" i="11"/>
  <c r="C57" i="11"/>
  <c r="D37" i="11"/>
  <c r="D15" i="11"/>
  <c r="C29" i="11"/>
  <c r="C7" i="11"/>
  <c r="C716" i="11"/>
  <c r="C700" i="11"/>
  <c r="C692" i="11"/>
  <c r="D656" i="11"/>
  <c r="D648" i="11"/>
  <c r="D612" i="11"/>
  <c r="D589" i="11"/>
  <c r="C575" i="11"/>
  <c r="D553" i="11"/>
  <c r="D545" i="11"/>
  <c r="D516" i="11"/>
  <c r="D487" i="11"/>
  <c r="D476" i="11"/>
  <c r="D461" i="11"/>
  <c r="C448" i="11"/>
  <c r="C440" i="11"/>
  <c r="D418" i="11"/>
  <c r="C404" i="11"/>
  <c r="C389" i="11"/>
  <c r="C375" i="11"/>
  <c r="C369" i="11"/>
  <c r="C341" i="11"/>
  <c r="D335" i="11"/>
  <c r="C328" i="11"/>
  <c r="C308" i="11"/>
  <c r="C301" i="11"/>
  <c r="C287" i="11"/>
  <c r="D138" i="11"/>
  <c r="C233" i="11"/>
  <c r="C220" i="11"/>
  <c r="D187" i="11"/>
  <c r="C182" i="11"/>
  <c r="C170" i="11"/>
  <c r="D156" i="11"/>
  <c r="D132" i="11"/>
  <c r="D110" i="11"/>
  <c r="C105" i="11"/>
  <c r="C92" i="11"/>
  <c r="C86" i="11"/>
  <c r="C68" i="11"/>
  <c r="C62" i="11"/>
  <c r="C44" i="11"/>
  <c r="D36" i="11"/>
  <c r="D10" i="11"/>
  <c r="C28" i="11"/>
  <c r="C2" i="11"/>
  <c r="D264" i="11"/>
  <c r="D676" i="11"/>
  <c r="D662" i="11"/>
  <c r="C656" i="11"/>
  <c r="C648" i="11"/>
  <c r="C633" i="11"/>
  <c r="D618" i="11"/>
  <c r="C589" i="11"/>
  <c r="C553" i="11"/>
  <c r="C545" i="11"/>
  <c r="D539" i="11"/>
  <c r="D509" i="11"/>
  <c r="D501" i="11"/>
  <c r="C487" i="11"/>
  <c r="C476" i="11"/>
  <c r="D453" i="11"/>
  <c r="D409" i="11"/>
  <c r="D354" i="11"/>
  <c r="D347" i="11"/>
  <c r="C335" i="11"/>
  <c r="C321" i="11"/>
  <c r="D279" i="11"/>
  <c r="C131" i="11"/>
  <c r="D238" i="11"/>
  <c r="D213" i="11"/>
  <c r="D207" i="11"/>
  <c r="C201" i="11"/>
  <c r="C194" i="11"/>
  <c r="C187" i="11"/>
  <c r="C176" i="11"/>
  <c r="C163" i="11"/>
  <c r="C156" i="11"/>
  <c r="D148" i="11"/>
  <c r="D115" i="11"/>
  <c r="C110" i="11"/>
  <c r="D98" i="11"/>
  <c r="D80" i="11"/>
  <c r="D74" i="11"/>
  <c r="D56" i="11"/>
  <c r="D50" i="11"/>
  <c r="D35" i="11"/>
  <c r="D6" i="11"/>
  <c r="C27" i="11"/>
  <c r="D247" i="11"/>
  <c r="C272" i="11"/>
  <c r="D263" i="11"/>
  <c r="C258" i="11"/>
  <c r="C130" i="11"/>
  <c r="D275" i="11"/>
  <c r="C140" i="11"/>
  <c r="D6762" i="11"/>
  <c r="C142" i="11"/>
  <c r="C6762" i="11"/>
  <c r="C150" i="11"/>
  <c r="D803" i="11"/>
  <c r="C129" i="11"/>
  <c r="D723" i="11"/>
  <c r="D259" i="11"/>
  <c r="C276" i="11"/>
  <c r="C723" i="11"/>
  <c r="C246" i="11"/>
  <c r="C126" i="11"/>
  <c r="D271" i="11"/>
  <c r="C128" i="11"/>
  <c r="C270" i="11"/>
  <c r="C138" i="11"/>
  <c r="C803" i="11"/>
  <c r="D724" i="11"/>
  <c r="C154" i="11"/>
  <c r="C248" i="11"/>
  <c r="C141" i="11"/>
  <c r="C764" i="11"/>
  <c r="C724" i="11"/>
  <c r="C252" i="11"/>
  <c r="C264" i="11"/>
  <c r="D764" i="11"/>
  <c r="C153" i="11"/>
  <c r="C260" i="11"/>
  <c r="C251" i="11"/>
  <c r="D725" i="11"/>
  <c r="D765" i="11"/>
  <c r="D804" i="11"/>
  <c r="C804" i="11"/>
  <c r="C765" i="11"/>
  <c r="C725" i="11"/>
  <c r="D6763" i="11"/>
  <c r="D766" i="11"/>
  <c r="C6763" i="11"/>
  <c r="C766" i="11"/>
  <c r="C805" i="11"/>
  <c r="C767" i="11"/>
  <c r="D726" i="11"/>
  <c r="C6764" i="11"/>
  <c r="D805" i="11"/>
  <c r="C726" i="11"/>
  <c r="D6764" i="11"/>
  <c r="D767" i="11"/>
  <c r="D728" i="11"/>
  <c r="C728" i="11"/>
  <c r="C806" i="11"/>
  <c r="D806" i="11"/>
  <c r="C7122" i="11"/>
  <c r="D6765" i="11"/>
  <c r="C6765" i="11"/>
  <c r="C768" i="11"/>
  <c r="C727" i="11"/>
  <c r="D727" i="11"/>
  <c r="D768" i="11"/>
  <c r="D7122" i="11"/>
  <c r="D7123" i="11"/>
  <c r="D729" i="11"/>
  <c r="C7123" i="11"/>
  <c r="C7082" i="11"/>
  <c r="D807" i="11"/>
  <c r="C807" i="11"/>
  <c r="C729" i="11"/>
  <c r="D7082" i="11"/>
  <c r="C769" i="11"/>
  <c r="D769" i="11"/>
  <c r="D7124" i="11"/>
  <c r="D770" i="11"/>
  <c r="C7042" i="11"/>
  <c r="C7124" i="11"/>
  <c r="C770" i="11"/>
  <c r="D7042" i="11"/>
  <c r="C730" i="11"/>
  <c r="D808" i="11"/>
  <c r="C808" i="11"/>
  <c r="D730" i="11"/>
  <c r="D7083" i="11"/>
  <c r="C7083" i="11"/>
  <c r="D7043" i="11"/>
  <c r="D7084" i="11"/>
  <c r="D7125" i="11"/>
  <c r="C7002" i="11"/>
  <c r="D7002" i="11"/>
  <c r="C771" i="11"/>
  <c r="C809" i="11"/>
  <c r="D731" i="11"/>
  <c r="C731" i="11"/>
  <c r="C7043" i="11"/>
  <c r="C7084" i="11"/>
  <c r="C7125" i="11"/>
  <c r="D771" i="11"/>
  <c r="D809" i="11"/>
  <c r="D732" i="11"/>
  <c r="D7044" i="11"/>
  <c r="D6962" i="11"/>
  <c r="D7085" i="11"/>
  <c r="C810" i="11"/>
  <c r="D772" i="11"/>
  <c r="C732" i="11"/>
  <c r="C7044" i="11"/>
  <c r="C7003" i="11"/>
  <c r="C6962" i="11"/>
  <c r="D7003" i="11"/>
  <c r="C7085" i="11"/>
  <c r="D810" i="11"/>
  <c r="C772" i="11"/>
  <c r="C6963" i="11"/>
  <c r="C773" i="11"/>
  <c r="C6922" i="11"/>
  <c r="D773" i="11"/>
  <c r="D733" i="11"/>
  <c r="C7045" i="11"/>
  <c r="C811" i="11"/>
  <c r="C733" i="11"/>
  <c r="D7004" i="11"/>
  <c r="D6922" i="11"/>
  <c r="D6963" i="11"/>
  <c r="D811" i="11"/>
  <c r="D7045" i="11"/>
  <c r="C7004" i="11"/>
  <c r="C6964" i="11"/>
  <c r="D6964" i="11"/>
  <c r="D6923" i="11"/>
  <c r="D6882" i="11"/>
  <c r="C6882" i="11"/>
  <c r="C812" i="11"/>
  <c r="D812" i="11"/>
  <c r="C6923" i="11"/>
  <c r="D774" i="11"/>
  <c r="D7005" i="11"/>
  <c r="C7005" i="11"/>
  <c r="C774" i="11"/>
  <c r="D734" i="11"/>
  <c r="C734" i="11"/>
  <c r="C813" i="11"/>
  <c r="D813" i="11"/>
  <c r="C6883" i="11"/>
  <c r="D6883" i="11"/>
  <c r="D6965" i="11"/>
  <c r="C775" i="11"/>
  <c r="C6924" i="11"/>
  <c r="D6924" i="11"/>
  <c r="C735" i="11"/>
  <c r="D735" i="11"/>
  <c r="C6842" i="11"/>
  <c r="D6842" i="11"/>
  <c r="D775" i="11"/>
  <c r="C6965" i="11"/>
  <c r="C776" i="11"/>
  <c r="D6925" i="11"/>
  <c r="D736" i="11"/>
  <c r="C814" i="11"/>
  <c r="C736" i="11"/>
  <c r="D6884" i="11"/>
  <c r="D814" i="11"/>
  <c r="D6802" i="11"/>
  <c r="C6884" i="11"/>
  <c r="C6802" i="11"/>
  <c r="D6843" i="11"/>
  <c r="C6843" i="11"/>
  <c r="C6925" i="11"/>
  <c r="D776" i="11"/>
  <c r="C6803" i="11"/>
  <c r="C777" i="11"/>
  <c r="D777" i="11"/>
  <c r="D6803" i="11"/>
  <c r="D815" i="11"/>
  <c r="D737" i="11"/>
  <c r="C737" i="11"/>
  <c r="C815" i="11"/>
  <c r="C6885" i="11"/>
  <c r="D6844" i="11"/>
  <c r="D6885" i="11"/>
  <c r="C6844" i="11"/>
  <c r="C6804" i="11"/>
  <c r="D6845" i="11"/>
  <c r="D6804" i="11"/>
  <c r="D778" i="11"/>
  <c r="D816" i="11"/>
  <c r="C778" i="11"/>
  <c r="C6845" i="11"/>
  <c r="C816" i="11"/>
  <c r="D738" i="11"/>
  <c r="C738" i="11"/>
  <c r="D6805" i="11"/>
  <c r="C6805" i="11"/>
  <c r="D779" i="11"/>
  <c r="C779" i="11"/>
  <c r="C817" i="11"/>
  <c r="D739" i="11"/>
  <c r="D817" i="11"/>
  <c r="C739" i="11"/>
  <c r="D740" i="11"/>
  <c r="C818" i="11"/>
  <c r="C780" i="11"/>
  <c r="C740" i="11"/>
  <c r="D6722" i="11"/>
  <c r="C6722" i="11"/>
  <c r="D780" i="11"/>
  <c r="D818" i="11"/>
  <c r="C781" i="11"/>
  <c r="D6682" i="11"/>
  <c r="D781" i="11"/>
  <c r="D741" i="11"/>
  <c r="C741" i="11"/>
  <c r="C819" i="11"/>
  <c r="C6682" i="11"/>
  <c r="D819" i="11"/>
  <c r="C6723" i="11"/>
  <c r="D6723" i="11"/>
  <c r="C6642" i="11"/>
  <c r="D782" i="11"/>
  <c r="C6724" i="11"/>
  <c r="D6642" i="11"/>
  <c r="C782" i="11"/>
  <c r="D6683" i="11"/>
  <c r="C6683" i="11"/>
  <c r="D6724" i="11"/>
  <c r="D820" i="11"/>
  <c r="C742" i="11"/>
  <c r="C820" i="11"/>
  <c r="D742" i="11"/>
  <c r="C821" i="11"/>
  <c r="D6643" i="11"/>
  <c r="D6725" i="11"/>
  <c r="C6643" i="11"/>
  <c r="D821" i="11"/>
  <c r="C6725" i="11"/>
  <c r="D6684" i="11"/>
  <c r="D783" i="11"/>
  <c r="C783" i="11"/>
  <c r="D743" i="11"/>
  <c r="C743" i="11"/>
  <c r="C6684" i="11"/>
  <c r="C6685" i="11"/>
  <c r="D6602" i="11"/>
  <c r="D744" i="11"/>
  <c r="C744" i="11"/>
  <c r="D6644" i="11"/>
  <c r="C6602" i="11"/>
  <c r="C822" i="11"/>
  <c r="D6685" i="11"/>
  <c r="D784" i="11"/>
  <c r="D822" i="11"/>
  <c r="C6644" i="11"/>
  <c r="C784" i="11"/>
  <c r="C823" i="11"/>
  <c r="D745" i="11"/>
  <c r="C6603" i="11"/>
  <c r="C785" i="11"/>
  <c r="D785" i="11"/>
  <c r="D6645" i="11"/>
  <c r="C6645" i="11"/>
  <c r="C745" i="11"/>
  <c r="C6562" i="11"/>
  <c r="D823" i="11"/>
  <c r="D6603" i="11"/>
  <c r="D6562" i="11"/>
  <c r="D6604" i="11"/>
  <c r="D786" i="11"/>
  <c r="C786" i="11"/>
  <c r="D824" i="11"/>
  <c r="D746" i="11"/>
  <c r="C6563" i="11"/>
  <c r="D6563" i="11"/>
  <c r="C746" i="11"/>
  <c r="C6604" i="11"/>
  <c r="C824" i="11"/>
  <c r="D6564" i="11"/>
  <c r="D825" i="11"/>
  <c r="C6605" i="11"/>
  <c r="D747" i="11"/>
  <c r="C787" i="11"/>
  <c r="D787" i="11"/>
  <c r="C825" i="11"/>
  <c r="C747" i="11"/>
  <c r="D6522" i="11"/>
  <c r="C6522" i="11"/>
  <c r="C6564" i="11"/>
  <c r="D6605" i="11"/>
  <c r="D6565" i="11"/>
  <c r="D6523" i="11"/>
  <c r="C748" i="11"/>
  <c r="C826" i="11"/>
  <c r="C6565" i="11"/>
  <c r="D748" i="11"/>
  <c r="C6523" i="11"/>
  <c r="C788" i="11"/>
  <c r="D826" i="11"/>
  <c r="D788" i="11"/>
  <c r="C789" i="11"/>
  <c r="D6482" i="11"/>
  <c r="C6482" i="11"/>
  <c r="D789" i="11"/>
  <c r="D749" i="11"/>
  <c r="C827" i="11"/>
  <c r="D6524" i="11"/>
  <c r="C6524" i="11"/>
  <c r="D827" i="11"/>
  <c r="C749" i="11"/>
  <c r="D790" i="11"/>
  <c r="D6525" i="11"/>
  <c r="C790" i="11"/>
  <c r="C6483" i="11"/>
  <c r="C6525" i="11"/>
  <c r="C750" i="11"/>
  <c r="D750" i="11"/>
  <c r="D6483" i="11"/>
  <c r="C828" i="11"/>
  <c r="D828" i="11"/>
  <c r="D6442" i="11"/>
  <c r="D829" i="11"/>
  <c r="D791" i="11"/>
  <c r="C791" i="11"/>
  <c r="C6442" i="11"/>
  <c r="D6484" i="11"/>
  <c r="D751" i="11"/>
  <c r="C829" i="11"/>
  <c r="C6484" i="11"/>
  <c r="C751" i="11"/>
  <c r="D752" i="11"/>
  <c r="D830" i="11"/>
  <c r="D792" i="11"/>
  <c r="C752" i="11"/>
  <c r="D6402" i="11"/>
  <c r="C6485" i="11"/>
  <c r="D6443" i="11"/>
  <c r="D6485" i="11"/>
  <c r="C830" i="11"/>
  <c r="C6402" i="11"/>
  <c r="C6443" i="11"/>
  <c r="C792" i="11"/>
  <c r="D793" i="11"/>
  <c r="C793" i="11"/>
  <c r="D831" i="11"/>
  <c r="D6362" i="11"/>
  <c r="C6403" i="11"/>
  <c r="D6444" i="11"/>
  <c r="D753" i="11"/>
  <c r="C753" i="11"/>
  <c r="D6403" i="11"/>
  <c r="C831" i="11"/>
  <c r="C6362" i="11"/>
  <c r="C6444" i="11"/>
  <c r="C6404" i="11"/>
  <c r="D6404" i="11"/>
  <c r="C794" i="11"/>
  <c r="C6363" i="11"/>
  <c r="D6445" i="11"/>
  <c r="C6445" i="11"/>
  <c r="D832" i="11"/>
  <c r="D6363" i="11"/>
  <c r="D794" i="11"/>
  <c r="C754" i="11"/>
  <c r="D6322" i="11"/>
  <c r="C6322" i="11"/>
  <c r="C832" i="11"/>
  <c r="D754" i="11"/>
  <c r="C833" i="11"/>
  <c r="D755" i="11"/>
  <c r="C6323" i="11"/>
  <c r="D795" i="11"/>
  <c r="D6282" i="11"/>
  <c r="C795" i="11"/>
  <c r="D6364" i="11"/>
  <c r="D833" i="11"/>
  <c r="C755" i="11"/>
  <c r="C6364" i="11"/>
  <c r="D6323" i="11"/>
  <c r="C6282" i="11"/>
  <c r="D6405" i="11"/>
  <c r="C6405" i="11"/>
  <c r="C796" i="11"/>
  <c r="C756" i="11"/>
  <c r="D834" i="11"/>
  <c r="C6324" i="11"/>
  <c r="D796" i="11"/>
  <c r="D6283" i="11"/>
  <c r="D756" i="11"/>
  <c r="C6283" i="11"/>
  <c r="D6365" i="11"/>
  <c r="C6365" i="11"/>
  <c r="D6242" i="11"/>
  <c r="C6242" i="11"/>
  <c r="D6324" i="11"/>
  <c r="C834" i="11"/>
  <c r="D6243" i="11"/>
  <c r="C6325" i="11"/>
  <c r="D6284" i="11"/>
  <c r="D797" i="11"/>
  <c r="D757" i="11"/>
  <c r="D6325" i="11"/>
  <c r="D835" i="11"/>
  <c r="C835" i="11"/>
  <c r="C797" i="11"/>
  <c r="C757" i="11"/>
  <c r="C6243" i="11"/>
  <c r="C6284" i="11"/>
  <c r="C6244" i="11"/>
  <c r="C6202" i="11"/>
  <c r="D6285" i="11"/>
  <c r="D6202" i="11"/>
  <c r="D758" i="11"/>
  <c r="D6244" i="11"/>
  <c r="C836" i="11"/>
  <c r="D836" i="11"/>
  <c r="D798" i="11"/>
  <c r="C798" i="11"/>
  <c r="C758" i="11"/>
  <c r="C6285" i="11"/>
  <c r="C6162" i="11"/>
  <c r="C837" i="11"/>
  <c r="C759" i="11"/>
  <c r="D6162" i="11"/>
  <c r="D6245" i="11"/>
  <c r="C6245" i="11"/>
  <c r="C799" i="11"/>
  <c r="D799" i="11"/>
  <c r="C6203" i="11"/>
  <c r="D759" i="11"/>
  <c r="D6203" i="11"/>
  <c r="D837" i="11"/>
  <c r="C6163" i="11"/>
  <c r="C6122" i="11"/>
  <c r="C6204" i="11"/>
  <c r="D838" i="11"/>
  <c r="D6204" i="11"/>
  <c r="D6122" i="11"/>
  <c r="C761" i="11"/>
  <c r="D6163" i="11"/>
  <c r="D801" i="11"/>
  <c r="C801" i="11"/>
  <c r="D760" i="11"/>
  <c r="D800" i="11"/>
  <c r="C800" i="11"/>
  <c r="C838" i="11"/>
  <c r="C760" i="11"/>
  <c r="D761" i="11"/>
  <c r="C6082" i="11"/>
  <c r="D6164" i="11"/>
  <c r="D839" i="11"/>
  <c r="C6123" i="11"/>
  <c r="C6205" i="11"/>
  <c r="D6082" i="11"/>
  <c r="C6164" i="11"/>
  <c r="D6123" i="11"/>
  <c r="C839" i="11"/>
  <c r="D6205" i="11"/>
  <c r="D6083" i="11"/>
  <c r="D6124" i="11"/>
  <c r="D840" i="11"/>
  <c r="C6083" i="11"/>
  <c r="C840" i="11"/>
  <c r="C6042" i="11"/>
  <c r="C6165" i="11"/>
  <c r="C6124" i="11"/>
  <c r="D6165" i="11"/>
  <c r="D6042" i="11"/>
  <c r="C6084" i="11"/>
  <c r="D6084" i="11"/>
  <c r="C6125" i="11"/>
  <c r="C6043" i="11"/>
  <c r="D841" i="11"/>
  <c r="C841" i="11"/>
  <c r="D6125" i="11"/>
  <c r="D6043" i="11"/>
  <c r="D6002" i="11"/>
  <c r="D6044" i="11"/>
  <c r="C6085" i="11"/>
  <c r="C6044" i="11"/>
  <c r="C6002" i="11"/>
  <c r="D6085" i="11"/>
  <c r="C6003" i="11"/>
  <c r="C6045" i="11"/>
  <c r="D6045" i="11"/>
  <c r="D6003" i="11"/>
  <c r="D6004" i="11"/>
  <c r="D5962" i="11"/>
  <c r="C5962" i="11"/>
  <c r="C6004" i="11"/>
  <c r="C5922" i="11"/>
  <c r="D5963" i="11"/>
  <c r="D5922" i="11"/>
  <c r="C6005" i="11"/>
  <c r="C5963" i="11"/>
  <c r="D6005" i="11"/>
  <c r="D5923" i="11"/>
  <c r="C5964" i="11"/>
  <c r="D5882" i="11"/>
  <c r="C5882" i="11"/>
  <c r="C5923" i="11"/>
  <c r="D5964" i="11"/>
  <c r="D5883" i="11"/>
  <c r="C5924" i="11"/>
  <c r="C5965" i="11"/>
  <c r="D5965" i="11"/>
  <c r="D5924" i="11"/>
  <c r="C5883" i="11"/>
  <c r="D5842" i="11"/>
  <c r="C5842" i="11"/>
  <c r="D5925" i="11"/>
  <c r="C5925" i="11"/>
  <c r="C5884" i="11"/>
  <c r="D5884" i="11"/>
  <c r="D5802" i="11"/>
  <c r="C5802" i="11"/>
  <c r="D5885" i="11"/>
  <c r="D5843" i="11"/>
  <c r="C5885" i="11"/>
  <c r="C5843" i="11"/>
  <c r="C5803" i="11"/>
  <c r="D5844" i="11"/>
  <c r="C5844" i="11"/>
  <c r="D5803" i="11"/>
  <c r="D5845" i="11"/>
  <c r="C5845" i="11"/>
  <c r="D5804" i="11"/>
  <c r="C5762" i="11"/>
  <c r="C5804" i="11"/>
  <c r="D5762" i="11"/>
  <c r="C5805" i="11"/>
  <c r="D5805" i="11"/>
  <c r="D5722" i="11"/>
  <c r="C5763" i="11"/>
  <c r="D5763" i="11"/>
  <c r="C5722" i="11"/>
  <c r="D5682" i="11"/>
  <c r="D5764" i="11"/>
  <c r="C5682" i="11"/>
  <c r="D5723" i="11"/>
  <c r="C5723" i="11"/>
  <c r="C5764" i="11"/>
  <c r="C5642" i="11"/>
  <c r="C5683" i="11"/>
  <c r="D5765" i="11"/>
  <c r="D5724" i="11"/>
  <c r="D5642" i="11"/>
  <c r="D5683" i="11"/>
  <c r="C5765" i="11"/>
  <c r="C5724" i="11"/>
  <c r="C5684" i="11"/>
  <c r="C5725" i="11"/>
  <c r="C5602" i="11"/>
  <c r="D5725" i="11"/>
  <c r="D5684" i="11"/>
  <c r="D5643" i="11"/>
  <c r="D5602" i="11"/>
  <c r="C5643" i="11"/>
  <c r="C5562" i="11"/>
  <c r="D5562" i="11"/>
  <c r="D5603" i="11"/>
  <c r="D5685" i="11"/>
  <c r="C5603" i="11"/>
  <c r="C5685" i="11"/>
  <c r="D5644" i="11"/>
  <c r="C5644" i="11"/>
  <c r="D5604" i="11"/>
  <c r="C5645" i="11"/>
  <c r="C5604" i="11"/>
  <c r="D5645" i="11"/>
  <c r="D5563" i="11"/>
  <c r="C5563" i="11"/>
  <c r="D5564" i="11"/>
  <c r="C5564" i="11"/>
  <c r="D5522" i="11"/>
  <c r="C5522" i="11"/>
  <c r="C5605" i="11"/>
  <c r="D5605" i="11"/>
  <c r="C5523" i="11"/>
  <c r="D5565" i="11"/>
  <c r="C5565" i="11"/>
  <c r="D5523" i="11"/>
  <c r="C5482" i="11"/>
  <c r="D5482" i="11"/>
  <c r="D5524" i="11"/>
  <c r="C5524" i="11"/>
  <c r="C5442" i="11"/>
  <c r="C5483" i="11"/>
  <c r="D5483" i="11"/>
  <c r="D5442" i="11"/>
  <c r="D5484" i="11"/>
  <c r="D5525" i="11"/>
  <c r="D5443" i="11"/>
  <c r="C5484" i="11"/>
  <c r="C5402" i="11"/>
  <c r="C5443" i="11"/>
  <c r="C5525" i="11"/>
  <c r="D5402" i="11"/>
  <c r="C5485" i="11"/>
  <c r="D5485" i="11"/>
  <c r="C5444" i="11"/>
  <c r="C5403" i="11"/>
  <c r="D5444" i="11"/>
  <c r="D5403" i="11"/>
  <c r="C5362" i="11"/>
  <c r="C5445" i="11"/>
  <c r="C5404" i="11"/>
  <c r="D5362" i="11"/>
  <c r="D5445" i="11"/>
  <c r="D5404" i="11"/>
  <c r="D5322" i="11"/>
  <c r="C5363" i="11"/>
  <c r="D5363" i="11"/>
  <c r="D5405" i="11"/>
  <c r="C5405" i="11"/>
  <c r="C5322" i="11"/>
  <c r="C5282" i="11"/>
  <c r="D5323" i="11"/>
  <c r="C5364" i="11"/>
  <c r="D5282" i="11"/>
  <c r="C5323" i="11"/>
  <c r="D5364" i="11"/>
  <c r="C5365" i="11"/>
  <c r="C5324" i="11"/>
  <c r="D5324" i="11"/>
  <c r="D5365" i="11"/>
  <c r="D5283" i="11"/>
  <c r="C5283" i="11"/>
  <c r="C5325" i="11"/>
  <c r="C5284" i="11"/>
  <c r="D5284" i="11"/>
  <c r="D5325" i="11"/>
  <c r="D5242" i="11"/>
  <c r="C5242" i="11"/>
  <c r="C5285" i="11"/>
  <c r="C5243" i="11"/>
  <c r="D5243" i="11"/>
  <c r="D5285" i="11"/>
  <c r="D5202" i="11"/>
  <c r="D5244" i="11"/>
  <c r="C5202" i="11"/>
  <c r="C5244" i="11"/>
  <c r="D5203" i="11"/>
  <c r="C5203" i="11"/>
  <c r="C5162" i="11"/>
  <c r="D5245" i="11"/>
  <c r="D5162" i="11"/>
  <c r="C5245" i="11"/>
  <c r="D5246" i="11"/>
  <c r="D5122" i="11"/>
  <c r="C5122" i="11"/>
  <c r="D5163" i="11"/>
  <c r="C5204" i="11"/>
  <c r="D5204" i="11"/>
  <c r="C5163" i="11"/>
  <c r="C5246" i="11"/>
  <c r="C5164" i="11"/>
  <c r="D5082" i="11"/>
  <c r="D5164" i="11"/>
  <c r="C5247" i="11"/>
  <c r="D5205" i="11"/>
  <c r="D5123" i="11"/>
  <c r="D5247" i="11"/>
  <c r="C5082" i="11"/>
  <c r="C5123" i="11"/>
  <c r="C5205" i="11"/>
  <c r="C5124" i="11"/>
  <c r="C5165" i="11"/>
  <c r="D5042" i="11"/>
  <c r="D5124" i="11"/>
  <c r="C5206" i="11"/>
  <c r="D5165" i="11"/>
  <c r="D5206" i="11"/>
  <c r="D5083" i="11"/>
  <c r="C5042" i="11"/>
  <c r="C5083" i="11"/>
  <c r="C5002" i="11"/>
  <c r="D5043" i="11"/>
  <c r="C5207" i="11"/>
  <c r="C5125" i="11"/>
  <c r="D5002" i="11"/>
  <c r="C5043" i="11"/>
  <c r="C5166" i="11"/>
  <c r="D5166" i="11"/>
  <c r="D5207" i="11"/>
  <c r="D5125" i="11"/>
  <c r="C5084" i="11"/>
  <c r="D5084" i="11"/>
  <c r="D5167" i="11"/>
  <c r="D5003" i="11"/>
  <c r="D4962" i="11"/>
  <c r="D5044" i="11"/>
  <c r="C5085" i="11"/>
  <c r="D5085" i="11"/>
  <c r="C5208" i="11"/>
  <c r="D5208" i="11"/>
  <c r="C5126" i="11"/>
  <c r="C4962" i="11"/>
  <c r="C5044" i="11"/>
  <c r="D5126" i="11"/>
  <c r="C5167" i="11"/>
  <c r="C5003" i="11"/>
  <c r="C4963" i="11"/>
  <c r="D5127" i="11"/>
  <c r="C5209" i="11"/>
  <c r="D5086" i="11"/>
  <c r="C5045" i="11"/>
  <c r="D5045" i="11"/>
  <c r="C5168" i="11"/>
  <c r="D5209" i="11"/>
  <c r="D4922" i="11"/>
  <c r="D5168" i="11"/>
  <c r="C5004" i="11"/>
  <c r="D5004" i="11"/>
  <c r="D4963" i="11"/>
  <c r="C5127" i="11"/>
  <c r="C4922" i="11"/>
  <c r="C5086" i="11"/>
  <c r="C4882" i="11"/>
  <c r="C5005" i="11"/>
  <c r="D4923" i="11"/>
  <c r="D5046" i="11"/>
  <c r="C5087" i="11"/>
  <c r="C4964" i="11"/>
  <c r="C4923" i="11"/>
  <c r="D4882" i="11"/>
  <c r="C5046" i="11"/>
  <c r="D5128" i="11"/>
  <c r="D5005" i="11"/>
  <c r="C5128" i="11"/>
  <c r="C5169" i="11"/>
  <c r="D5169" i="11"/>
  <c r="D4964" i="11"/>
  <c r="D5087" i="11"/>
  <c r="D4842" i="11"/>
  <c r="C4965" i="11"/>
  <c r="C5047" i="11"/>
  <c r="D4965" i="11"/>
  <c r="C5006" i="11"/>
  <c r="D4924" i="11"/>
  <c r="C5088" i="11"/>
  <c r="D5129" i="11"/>
  <c r="C4842" i="11"/>
  <c r="C4924" i="11"/>
  <c r="D5006" i="11"/>
  <c r="D4883" i="11"/>
  <c r="C4883" i="11"/>
  <c r="C5129" i="11"/>
  <c r="D5088" i="11"/>
  <c r="D5047" i="11"/>
  <c r="C4966" i="11"/>
  <c r="D4966" i="11"/>
  <c r="C4843" i="11"/>
  <c r="D5048" i="11"/>
  <c r="D5007" i="11"/>
  <c r="C5048" i="11"/>
  <c r="C4884" i="11"/>
  <c r="C5007" i="11"/>
  <c r="D4843" i="11"/>
  <c r="D4884" i="11"/>
  <c r="D5089" i="11"/>
  <c r="D4925" i="11"/>
  <c r="C5089" i="11"/>
  <c r="D4802" i="11"/>
  <c r="C4925" i="11"/>
  <c r="C4802" i="11"/>
  <c r="D4926" i="11"/>
  <c r="C4803" i="11"/>
  <c r="C5008" i="11"/>
  <c r="C4885" i="11"/>
  <c r="D4803" i="11"/>
  <c r="C4844" i="11"/>
  <c r="D5008" i="11"/>
  <c r="D4885" i="11"/>
  <c r="C5049" i="11"/>
  <c r="D5049" i="11"/>
  <c r="D4967" i="11"/>
  <c r="C4926" i="11"/>
  <c r="D4844" i="11"/>
  <c r="C4967" i="11"/>
  <c r="C5009" i="11"/>
  <c r="D4804" i="11"/>
  <c r="C4804" i="11"/>
  <c r="D4927" i="11"/>
  <c r="C4762" i="11"/>
  <c r="C4968" i="11"/>
  <c r="D5009" i="11"/>
  <c r="D4886" i="11"/>
  <c r="C4886" i="11"/>
  <c r="C4845" i="11"/>
  <c r="D4845" i="11"/>
  <c r="D4968" i="11"/>
  <c r="C4927" i="11"/>
  <c r="D4762" i="11"/>
  <c r="C4805" i="11"/>
  <c r="C4928" i="11"/>
  <c r="C4969" i="11"/>
  <c r="D4846" i="11"/>
  <c r="D4928" i="11"/>
  <c r="D4805" i="11"/>
  <c r="D4969" i="11"/>
  <c r="D4763" i="11"/>
  <c r="C4887" i="11"/>
  <c r="D4887" i="11"/>
  <c r="C4846" i="11"/>
  <c r="C4763" i="11"/>
  <c r="C4929" i="11"/>
  <c r="D4806" i="11"/>
  <c r="C4888" i="11"/>
  <c r="D4888" i="11"/>
  <c r="C4764" i="11"/>
  <c r="C4722" i="11"/>
  <c r="D4722" i="11"/>
  <c r="D4929" i="11"/>
  <c r="C4806" i="11"/>
  <c r="C4847" i="11"/>
  <c r="D4970" i="11"/>
  <c r="D4847" i="11"/>
  <c r="D4764" i="11"/>
  <c r="C4970" i="11"/>
  <c r="C4889" i="11"/>
  <c r="D4682" i="11"/>
  <c r="D4723" i="11"/>
  <c r="D4807" i="11"/>
  <c r="D4930" i="11"/>
  <c r="C4723" i="11"/>
  <c r="D4889" i="11"/>
  <c r="C4765" i="11"/>
  <c r="C4807" i="11"/>
  <c r="C4930" i="11"/>
  <c r="C4682" i="11"/>
  <c r="D4765" i="11"/>
  <c r="D4848" i="11"/>
  <c r="C4848" i="11"/>
  <c r="D4808" i="11"/>
  <c r="C4931" i="11"/>
  <c r="C4766" i="11"/>
  <c r="C4642" i="11"/>
  <c r="D4642" i="11"/>
  <c r="D4683" i="11"/>
  <c r="D4890" i="11"/>
  <c r="C4683" i="11"/>
  <c r="D4766" i="11"/>
  <c r="D4931" i="11"/>
  <c r="C4849" i="11"/>
  <c r="D4849" i="11"/>
  <c r="C4724" i="11"/>
  <c r="D4724" i="11"/>
  <c r="C4808" i="11"/>
  <c r="C4890" i="11"/>
  <c r="D4767" i="11"/>
  <c r="C4932" i="11"/>
  <c r="D4725" i="11"/>
  <c r="C4725" i="11"/>
  <c r="D4809" i="11"/>
  <c r="C4602" i="11"/>
  <c r="C4891" i="11"/>
  <c r="D4602" i="11"/>
  <c r="C4767" i="11"/>
  <c r="D4932" i="11"/>
  <c r="D4850" i="11"/>
  <c r="C4643" i="11"/>
  <c r="C4809" i="11"/>
  <c r="D4643" i="11"/>
  <c r="D4891" i="11"/>
  <c r="C4850" i="11"/>
  <c r="D4684" i="11"/>
  <c r="C4684" i="11"/>
  <c r="D4892" i="11"/>
  <c r="D4768" i="11"/>
  <c r="C4810" i="11"/>
  <c r="D4685" i="11"/>
  <c r="C4892" i="11"/>
  <c r="D4933" i="11"/>
  <c r="C4768" i="11"/>
  <c r="D4810" i="11"/>
  <c r="D4726" i="11"/>
  <c r="C4933" i="11"/>
  <c r="C4644" i="11"/>
  <c r="C4603" i="11"/>
  <c r="D4603" i="11"/>
  <c r="C4562" i="11"/>
  <c r="C4726" i="11"/>
  <c r="C4851" i="11"/>
  <c r="C4685" i="11"/>
  <c r="D4644" i="11"/>
  <c r="D4562" i="11"/>
  <c r="D4851" i="11"/>
  <c r="D4852" i="11"/>
  <c r="D4811" i="11"/>
  <c r="C4563" i="11"/>
  <c r="C4934" i="11"/>
  <c r="C4727" i="11"/>
  <c r="D4769" i="11"/>
  <c r="D4645" i="11"/>
  <c r="C4893" i="11"/>
  <c r="C4645" i="11"/>
  <c r="D4727" i="11"/>
  <c r="C4522" i="11"/>
  <c r="C4604" i="11"/>
  <c r="C4769" i="11"/>
  <c r="D4893" i="11"/>
  <c r="C4852" i="11"/>
  <c r="D4604" i="11"/>
  <c r="D4563" i="11"/>
  <c r="C4811" i="11"/>
  <c r="D4522" i="11"/>
  <c r="D4934" i="11"/>
  <c r="D4686" i="11"/>
  <c r="C4686" i="11"/>
  <c r="D4605" i="11"/>
  <c r="D4812" i="11"/>
  <c r="D4853" i="11"/>
  <c r="C4728" i="11"/>
  <c r="C4894" i="11"/>
  <c r="D4894" i="11"/>
  <c r="C4564" i="11"/>
  <c r="C4812" i="11"/>
  <c r="C4523" i="11"/>
  <c r="C4605" i="11"/>
  <c r="D4523" i="11"/>
  <c r="D4728" i="11"/>
  <c r="C4646" i="11"/>
  <c r="D4646" i="11"/>
  <c r="C4482" i="11"/>
  <c r="D4770" i="11"/>
  <c r="C4853" i="11"/>
  <c r="C4770" i="11"/>
  <c r="D4482" i="11"/>
  <c r="C4687" i="11"/>
  <c r="C4935" i="11"/>
  <c r="D4564" i="11"/>
  <c r="D4687" i="11"/>
  <c r="D4854" i="11"/>
  <c r="C4524" i="11"/>
  <c r="D4524" i="11"/>
  <c r="D4895" i="11"/>
  <c r="D4442" i="11"/>
  <c r="D4729" i="11"/>
  <c r="C4854" i="11"/>
  <c r="C4483" i="11"/>
  <c r="D4771" i="11"/>
  <c r="D4813" i="11"/>
  <c r="C4647" i="11"/>
  <c r="D4647" i="11"/>
  <c r="D4606" i="11"/>
  <c r="C4606" i="11"/>
  <c r="C4565" i="11"/>
  <c r="C4895" i="11"/>
  <c r="C4442" i="11"/>
  <c r="C4729" i="11"/>
  <c r="D4483" i="11"/>
  <c r="C4771" i="11"/>
  <c r="C4813" i="11"/>
  <c r="C4688" i="11"/>
  <c r="D4688" i="11"/>
  <c r="D4565" i="11"/>
  <c r="C4402" i="11"/>
  <c r="C4855" i="11"/>
  <c r="C4814" i="11"/>
  <c r="D4566" i="11"/>
  <c r="D4443" i="11"/>
  <c r="D4772" i="11"/>
  <c r="D4855" i="11"/>
  <c r="C4525" i="11"/>
  <c r="D4814" i="11"/>
  <c r="D4484" i="11"/>
  <c r="C4607" i="11"/>
  <c r="D4689" i="11"/>
  <c r="C4566" i="11"/>
  <c r="C4689" i="11"/>
  <c r="C4484" i="11"/>
  <c r="C4730" i="11"/>
  <c r="D4730" i="11"/>
  <c r="C4896" i="11"/>
  <c r="D4648" i="11"/>
  <c r="D4402" i="11"/>
  <c r="D4525" i="11"/>
  <c r="D4607" i="11"/>
  <c r="C4443" i="11"/>
  <c r="C4648" i="11"/>
  <c r="C4772" i="11"/>
  <c r="D4896" i="11"/>
  <c r="D4897" i="11"/>
  <c r="C4815" i="11"/>
  <c r="C4649" i="11"/>
  <c r="C4897" i="11"/>
  <c r="C4444" i="11"/>
  <c r="D4731" i="11"/>
  <c r="C4856" i="11"/>
  <c r="D4485" i="11"/>
  <c r="D4773" i="11"/>
  <c r="C4403" i="11"/>
  <c r="C4608" i="11"/>
  <c r="D4362" i="11"/>
  <c r="C4362" i="11"/>
  <c r="D4815" i="11"/>
  <c r="C4567" i="11"/>
  <c r="D4444" i="11"/>
  <c r="D4526" i="11"/>
  <c r="C4731" i="11"/>
  <c r="D4567" i="11"/>
  <c r="C4526" i="11"/>
  <c r="D4690" i="11"/>
  <c r="D4403" i="11"/>
  <c r="C4690" i="11"/>
  <c r="D4856" i="11"/>
  <c r="C4485" i="11"/>
  <c r="C4773" i="11"/>
  <c r="D4608" i="11"/>
  <c r="D4649" i="11"/>
  <c r="D4527" i="11"/>
  <c r="D4857" i="11"/>
  <c r="D4898" i="11"/>
  <c r="C4404" i="11"/>
  <c r="D4404" i="11"/>
  <c r="D4486" i="11"/>
  <c r="C4732" i="11"/>
  <c r="C4857" i="11"/>
  <c r="D4691" i="11"/>
  <c r="C4527" i="11"/>
  <c r="C4609" i="11"/>
  <c r="C4898" i="11"/>
  <c r="D4650" i="11"/>
  <c r="C4363" i="11"/>
  <c r="C4691" i="11"/>
  <c r="C4816" i="11"/>
  <c r="D4568" i="11"/>
  <c r="D4609" i="11"/>
  <c r="C4650" i="11"/>
  <c r="C4486" i="11"/>
  <c r="D4816" i="11"/>
  <c r="C4445" i="11"/>
  <c r="C4568" i="11"/>
  <c r="D4445" i="11"/>
  <c r="D4363" i="11"/>
  <c r="D4732" i="11"/>
  <c r="C4733" i="11"/>
  <c r="D4446" i="11"/>
  <c r="C4858" i="11"/>
  <c r="C4651" i="11"/>
  <c r="D4528" i="11"/>
  <c r="C4569" i="11"/>
  <c r="C4405" i="11"/>
  <c r="C4610" i="11"/>
  <c r="C4692" i="11"/>
  <c r="D4322" i="11"/>
  <c r="D4487" i="11"/>
  <c r="D4858" i="11"/>
  <c r="D4733" i="11"/>
  <c r="D4817" i="11"/>
  <c r="C4528" i="11"/>
  <c r="D4364" i="11"/>
  <c r="C4817" i="11"/>
  <c r="C4487" i="11"/>
  <c r="D4692" i="11"/>
  <c r="C4446" i="11"/>
  <c r="D4569" i="11"/>
  <c r="D4651" i="11"/>
  <c r="D4610" i="11"/>
  <c r="C4322" i="11"/>
  <c r="C4364" i="11"/>
  <c r="D4405" i="11"/>
  <c r="C4529" i="11"/>
  <c r="D4859" i="11"/>
  <c r="C4447" i="11"/>
  <c r="C4570" i="11"/>
  <c r="D4282" i="11"/>
  <c r="D4818" i="11"/>
  <c r="D4570" i="11"/>
  <c r="D4447" i="11"/>
  <c r="D4652" i="11"/>
  <c r="D4611" i="11"/>
  <c r="D4406" i="11"/>
  <c r="C4611" i="11"/>
  <c r="C4323" i="11"/>
  <c r="C4282" i="11"/>
  <c r="C4818" i="11"/>
  <c r="D4529" i="11"/>
  <c r="C4652" i="11"/>
  <c r="C4859" i="11"/>
  <c r="C4406" i="11"/>
  <c r="D4488" i="11"/>
  <c r="C4488" i="11"/>
  <c r="C4365" i="11"/>
  <c r="D4365" i="11"/>
  <c r="D4323" i="11"/>
  <c r="C4693" i="11"/>
  <c r="D4693" i="11"/>
  <c r="C4283" i="11"/>
  <c r="D4819" i="11"/>
  <c r="D4489" i="11"/>
  <c r="C4489" i="11"/>
  <c r="D4612" i="11"/>
  <c r="C4324" i="11"/>
  <c r="C4407" i="11"/>
  <c r="C4448" i="11"/>
  <c r="D4860" i="11"/>
  <c r="D4571" i="11"/>
  <c r="C4571" i="11"/>
  <c r="D4530" i="11"/>
  <c r="D4324" i="11"/>
  <c r="D4407" i="11"/>
  <c r="D4366" i="11"/>
  <c r="C4366" i="11"/>
  <c r="C4860" i="11"/>
  <c r="C4530" i="11"/>
  <c r="D4653" i="11"/>
  <c r="C4612" i="11"/>
  <c r="C4653" i="11"/>
  <c r="D4283" i="11"/>
  <c r="D4448" i="11"/>
  <c r="C4819" i="11"/>
  <c r="C4531" i="11"/>
  <c r="C4242" i="11"/>
  <c r="C4572" i="11"/>
  <c r="D4449" i="11"/>
  <c r="C4408" i="11"/>
  <c r="D4861" i="11"/>
  <c r="C4284" i="11"/>
  <c r="D4613" i="11"/>
  <c r="C4449" i="11"/>
  <c r="D4367" i="11"/>
  <c r="D4325" i="11"/>
  <c r="C4367" i="11"/>
  <c r="C4325" i="11"/>
  <c r="C4861" i="11"/>
  <c r="C4490" i="11"/>
  <c r="D4242" i="11"/>
  <c r="D4531" i="11"/>
  <c r="D4284" i="11"/>
  <c r="D4408" i="11"/>
  <c r="C4820" i="11"/>
  <c r="C4613" i="11"/>
  <c r="D4490" i="11"/>
  <c r="D4820" i="11"/>
  <c r="D4572" i="11"/>
  <c r="C4532" i="11"/>
  <c r="D4821" i="11"/>
  <c r="D4326" i="11"/>
  <c r="D4532" i="11"/>
  <c r="C4573" i="11"/>
  <c r="D4243" i="11"/>
  <c r="D4368" i="11"/>
  <c r="C4285" i="11"/>
  <c r="C4450" i="11"/>
  <c r="C4409" i="11"/>
  <c r="C4326" i="11"/>
  <c r="D4573" i="11"/>
  <c r="C4243" i="11"/>
  <c r="C4368" i="11"/>
  <c r="D4409" i="11"/>
  <c r="C4821" i="11"/>
  <c r="D4450" i="11"/>
  <c r="D4491" i="11"/>
  <c r="D4285" i="11"/>
  <c r="C4491" i="11"/>
  <c r="D4202" i="11"/>
  <c r="C4202" i="11"/>
  <c r="D4369" i="11"/>
  <c r="D4533" i="11"/>
  <c r="D4244" i="11"/>
  <c r="D4286" i="11"/>
  <c r="C4286" i="11"/>
  <c r="C4410" i="11"/>
  <c r="C4369" i="11"/>
  <c r="C4533" i="11"/>
  <c r="D4203" i="11"/>
  <c r="C4162" i="11"/>
  <c r="C4244" i="11"/>
  <c r="C4203" i="11"/>
  <c r="D4162" i="11"/>
  <c r="C4492" i="11"/>
  <c r="D4492" i="11"/>
  <c r="C4327" i="11"/>
  <c r="D4410" i="11"/>
  <c r="D4327" i="11"/>
  <c r="C4451" i="11"/>
  <c r="D4451" i="11"/>
  <c r="D4328" i="11"/>
  <c r="C4163" i="11"/>
  <c r="D4163" i="11"/>
  <c r="C4493" i="11"/>
  <c r="C4328" i="11"/>
  <c r="C4287" i="11"/>
  <c r="D4287" i="11"/>
  <c r="C4370" i="11"/>
  <c r="D4370" i="11"/>
  <c r="D4204" i="11"/>
  <c r="C4204" i="11"/>
  <c r="C4452" i="11"/>
  <c r="D4493" i="11"/>
  <c r="C4411" i="11"/>
  <c r="D4245" i="11"/>
  <c r="D4452" i="11"/>
  <c r="C4245" i="11"/>
  <c r="D4411" i="11"/>
  <c r="D4164" i="11"/>
  <c r="D4371" i="11"/>
  <c r="C4371" i="11"/>
  <c r="D4453" i="11"/>
  <c r="C4453" i="11"/>
  <c r="C4288" i="11"/>
  <c r="C4122" i="11"/>
  <c r="D4122" i="11"/>
  <c r="C4329" i="11"/>
  <c r="D4412" i="11"/>
  <c r="C4164" i="11"/>
  <c r="C4205" i="11"/>
  <c r="C4412" i="11"/>
  <c r="D4288" i="11"/>
  <c r="D4205" i="11"/>
  <c r="D4329" i="11"/>
  <c r="D4246" i="11"/>
  <c r="C4246" i="11"/>
  <c r="C4206" i="11"/>
  <c r="D4206" i="11"/>
  <c r="C4372" i="11"/>
  <c r="D4123" i="11"/>
  <c r="D4247" i="11"/>
  <c r="D4413" i="11"/>
  <c r="C4165" i="11"/>
  <c r="C4330" i="11"/>
  <c r="D4289" i="11"/>
  <c r="C4413" i="11"/>
  <c r="D4082" i="11"/>
  <c r="C4247" i="11"/>
  <c r="D4165" i="11"/>
  <c r="D4372" i="11"/>
  <c r="C4289" i="11"/>
  <c r="D4330" i="11"/>
  <c r="C4082" i="11"/>
  <c r="C4123" i="11"/>
  <c r="D4124" i="11"/>
  <c r="C4373" i="11"/>
  <c r="D4207" i="11"/>
  <c r="D4331" i="11"/>
  <c r="C4124" i="11"/>
  <c r="D4373" i="11"/>
  <c r="C4290" i="11"/>
  <c r="C4207" i="11"/>
  <c r="D4166" i="11"/>
  <c r="C4166" i="11"/>
  <c r="C4248" i="11"/>
  <c r="D4083" i="11"/>
  <c r="D4290" i="11"/>
  <c r="C4331" i="11"/>
  <c r="C4083" i="11"/>
  <c r="D4248" i="11"/>
  <c r="D4084" i="11"/>
  <c r="D4332" i="11"/>
  <c r="C4125" i="11"/>
  <c r="C4042" i="11"/>
  <c r="C4208" i="11"/>
  <c r="D4291" i="11"/>
  <c r="C4084" i="11"/>
  <c r="C4249" i="11"/>
  <c r="D4208" i="11"/>
  <c r="C4332" i="11"/>
  <c r="D4249" i="11"/>
  <c r="C4291" i="11"/>
  <c r="D4125" i="11"/>
  <c r="D4167" i="11"/>
  <c r="C4167" i="11"/>
  <c r="D4042" i="11"/>
  <c r="D4250" i="11"/>
  <c r="C4043" i="11"/>
  <c r="D4126" i="11"/>
  <c r="C4126" i="11"/>
  <c r="C4002" i="11"/>
  <c r="C4209" i="11"/>
  <c r="C4250" i="11"/>
  <c r="C4168" i="11"/>
  <c r="D4168" i="11"/>
  <c r="D4085" i="11"/>
  <c r="D4043" i="11"/>
  <c r="C4292" i="11"/>
  <c r="D4002" i="11"/>
  <c r="D4209" i="11"/>
  <c r="C4085" i="11"/>
  <c r="C4333" i="11"/>
  <c r="D4292" i="11"/>
  <c r="D4333" i="11"/>
  <c r="D4127" i="11"/>
  <c r="C4169" i="11"/>
  <c r="D4044" i="11"/>
  <c r="D4293" i="11"/>
  <c r="D4210" i="11"/>
  <c r="C4003" i="11"/>
  <c r="D3962" i="11"/>
  <c r="D4003" i="11"/>
  <c r="D4169" i="11"/>
  <c r="C4293" i="11"/>
  <c r="C4127" i="11"/>
  <c r="D4251" i="11"/>
  <c r="C4210" i="11"/>
  <c r="C4251" i="11"/>
  <c r="C4044" i="11"/>
  <c r="C4086" i="11"/>
  <c r="C3962" i="11"/>
  <c r="D4086" i="11"/>
  <c r="D4045" i="11"/>
  <c r="D4211" i="11"/>
  <c r="C4004" i="11"/>
  <c r="D4087" i="11"/>
  <c r="C3922" i="11"/>
  <c r="C4045" i="11"/>
  <c r="D3963" i="11"/>
  <c r="D4252" i="11"/>
  <c r="C4211" i="11"/>
  <c r="D4004" i="11"/>
  <c r="C4170" i="11"/>
  <c r="D3922" i="11"/>
  <c r="C3963" i="11"/>
  <c r="C4252" i="11"/>
  <c r="D4128" i="11"/>
  <c r="C4128" i="11"/>
  <c r="D4170" i="11"/>
  <c r="C4087" i="11"/>
  <c r="C4005" i="11"/>
  <c r="D4171" i="11"/>
  <c r="D3923" i="11"/>
  <c r="C4212" i="11"/>
  <c r="C4253" i="11"/>
  <c r="D4129" i="11"/>
  <c r="D4005" i="11"/>
  <c r="D3964" i="11"/>
  <c r="D4253" i="11"/>
  <c r="C4129" i="11"/>
  <c r="D4212" i="11"/>
  <c r="C4088" i="11"/>
  <c r="C4171" i="11"/>
  <c r="D4088" i="11"/>
  <c r="C3964" i="11"/>
  <c r="C3923" i="11"/>
  <c r="C4130" i="11"/>
  <c r="D3882" i="11"/>
  <c r="D4172" i="11"/>
  <c r="D3965" i="11"/>
  <c r="C4172" i="11"/>
  <c r="C3965" i="11"/>
  <c r="D4089" i="11"/>
  <c r="C3882" i="11"/>
  <c r="C3924" i="11"/>
  <c r="D4213" i="11"/>
  <c r="D4130" i="11"/>
  <c r="D3924" i="11"/>
  <c r="C4213" i="11"/>
  <c r="C4089" i="11"/>
  <c r="D4090" i="11"/>
  <c r="C3883" i="11"/>
  <c r="C3925" i="11"/>
  <c r="D4173" i="11"/>
  <c r="D4131" i="11"/>
  <c r="C4131" i="11"/>
  <c r="C4090" i="11"/>
  <c r="D3925" i="11"/>
  <c r="D3883" i="11"/>
  <c r="C4173" i="11"/>
  <c r="D3884" i="11"/>
  <c r="C3884" i="11"/>
  <c r="C4091" i="11"/>
  <c r="C4132" i="11"/>
  <c r="D4091" i="11"/>
  <c r="D4132" i="11"/>
  <c r="D3842" i="11"/>
  <c r="C3842" i="11"/>
  <c r="D4133" i="11"/>
  <c r="D3802" i="11"/>
  <c r="C4092" i="11"/>
  <c r="C3802" i="11"/>
  <c r="D4092" i="11"/>
  <c r="C4133" i="11"/>
  <c r="C3843" i="11"/>
  <c r="C3885" i="11"/>
  <c r="D3885" i="11"/>
  <c r="D3843" i="11"/>
  <c r="C3803" i="11"/>
  <c r="D3844" i="11"/>
  <c r="D3803" i="11"/>
  <c r="C4093" i="11"/>
  <c r="C3844" i="11"/>
  <c r="C3762" i="11"/>
  <c r="D3762" i="11"/>
  <c r="D4093" i="11"/>
  <c r="C3763" i="11"/>
  <c r="D3722" i="11"/>
  <c r="D3845" i="11"/>
  <c r="C3804" i="11"/>
  <c r="C3845" i="11"/>
  <c r="D3763" i="11"/>
  <c r="C3722" i="11"/>
  <c r="D3804" i="11"/>
  <c r="D3723" i="11"/>
  <c r="D3805" i="11"/>
  <c r="C3805" i="11"/>
  <c r="C3764" i="11"/>
  <c r="D3682" i="11"/>
  <c r="C3723" i="11"/>
  <c r="D3764" i="11"/>
  <c r="C3682" i="11"/>
  <c r="C3765" i="11"/>
  <c r="C3642" i="11"/>
  <c r="D3765" i="11"/>
  <c r="D3642" i="11"/>
  <c r="D3683" i="11"/>
  <c r="D3724" i="11"/>
  <c r="C3683" i="11"/>
  <c r="C3724" i="11"/>
  <c r="C3643" i="11"/>
  <c r="C3602" i="11"/>
  <c r="C3725" i="11"/>
  <c r="D3725" i="11"/>
  <c r="D3643" i="11"/>
  <c r="D3684" i="11"/>
  <c r="C3684" i="11"/>
  <c r="D3602" i="11"/>
  <c r="C3685" i="11"/>
  <c r="D3603" i="11"/>
  <c r="D3644" i="11"/>
  <c r="C3562" i="11"/>
  <c r="D3685" i="11"/>
  <c r="C3603" i="11"/>
  <c r="D3562" i="11"/>
  <c r="C3644" i="11"/>
  <c r="C3563" i="11"/>
  <c r="C3645" i="11"/>
  <c r="D3604" i="11"/>
  <c r="D3645" i="11"/>
  <c r="D3522" i="11"/>
  <c r="C3604" i="11"/>
  <c r="D3563" i="11"/>
  <c r="C3522" i="11"/>
  <c r="C3605" i="11"/>
  <c r="D3564" i="11"/>
  <c r="D3523" i="11"/>
  <c r="C3564" i="11"/>
  <c r="C3523" i="11"/>
  <c r="D3605" i="11"/>
  <c r="D3524" i="11"/>
  <c r="D3482" i="11"/>
  <c r="C3482" i="11"/>
  <c r="C3524" i="11"/>
  <c r="C3565" i="11"/>
  <c r="D3565" i="11"/>
  <c r="C3525" i="11"/>
  <c r="D3525" i="11"/>
  <c r="D3442" i="11"/>
  <c r="C3483" i="11"/>
  <c r="C3442" i="11"/>
  <c r="D3483" i="11"/>
  <c r="C3402" i="11"/>
  <c r="C3484" i="11"/>
  <c r="D3484" i="11"/>
  <c r="D3443" i="11"/>
  <c r="C3443" i="11"/>
  <c r="D3402" i="11"/>
  <c r="D3444" i="11"/>
  <c r="D3485" i="11"/>
  <c r="C3485" i="11"/>
  <c r="C3403" i="11"/>
  <c r="D3403" i="11"/>
  <c r="C3444" i="11"/>
  <c r="C3404" i="11"/>
  <c r="D3404" i="11"/>
  <c r="C3362" i="11"/>
  <c r="C3445" i="11"/>
  <c r="D3362" i="11"/>
  <c r="D3445" i="11"/>
  <c r="C3322" i="11"/>
  <c r="D3405" i="11"/>
  <c r="C3405" i="11"/>
  <c r="C3363" i="11"/>
  <c r="D3322" i="11"/>
  <c r="D3363" i="11"/>
  <c r="C3364" i="11"/>
  <c r="D3364" i="11"/>
  <c r="C3323" i="11"/>
  <c r="D3323" i="11"/>
  <c r="C3282" i="11"/>
  <c r="C3365" i="11"/>
  <c r="D3282" i="11"/>
  <c r="D3365" i="11"/>
  <c r="D3324" i="11"/>
  <c r="C3324" i="11"/>
  <c r="D3283" i="11"/>
  <c r="C3283" i="11"/>
  <c r="D3242" i="11"/>
  <c r="C3242" i="11"/>
  <c r="D3325" i="11"/>
  <c r="C3325" i="11"/>
  <c r="D3243" i="11"/>
  <c r="D3284" i="11"/>
  <c r="C3202" i="11"/>
  <c r="C3243" i="11"/>
  <c r="D3202" i="11"/>
  <c r="C3284" i="11"/>
  <c r="D3203" i="11"/>
  <c r="C3203" i="11"/>
  <c r="D3285" i="11"/>
  <c r="C3285" i="11"/>
  <c r="D3244" i="11"/>
  <c r="D3162" i="11"/>
  <c r="C3162" i="11"/>
  <c r="C3244" i="11"/>
  <c r="C3163" i="11"/>
  <c r="C3204" i="11"/>
  <c r="D3163" i="11"/>
  <c r="D3204" i="11"/>
  <c r="D3245" i="11"/>
  <c r="C3245" i="11"/>
  <c r="D3122" i="11"/>
  <c r="C3122" i="11"/>
  <c r="D3164" i="11"/>
  <c r="C3164" i="11"/>
  <c r="D3205" i="11"/>
  <c r="C3205" i="11"/>
  <c r="C3123" i="11"/>
  <c r="D3165" i="11"/>
  <c r="C3165" i="11"/>
  <c r="D3123" i="11"/>
  <c r="C3082" i="11"/>
  <c r="D3082" i="11"/>
  <c r="C3042" i="11"/>
  <c r="D3124" i="11"/>
  <c r="C3124" i="11"/>
  <c r="C3083" i="11"/>
  <c r="D3083" i="11"/>
  <c r="D3042" i="11"/>
  <c r="C3125" i="11"/>
  <c r="D3084" i="11"/>
  <c r="D3043" i="11"/>
  <c r="D3002" i="11"/>
  <c r="D3125" i="11"/>
  <c r="C3043" i="11"/>
  <c r="C3002" i="11"/>
  <c r="C3084" i="11"/>
  <c r="D3044" i="11"/>
  <c r="C3085" i="11"/>
  <c r="D3003" i="11"/>
  <c r="C3044" i="11"/>
  <c r="D2962" i="11"/>
  <c r="C3003" i="11"/>
  <c r="D3085" i="11"/>
  <c r="C2962" i="11"/>
  <c r="D3045" i="11"/>
  <c r="C2963" i="11"/>
  <c r="D2963" i="11"/>
  <c r="C3045" i="11"/>
  <c r="C3004" i="11"/>
  <c r="D3004" i="11"/>
  <c r="C3005" i="11"/>
  <c r="D2922" i="11"/>
  <c r="C2964" i="11"/>
  <c r="D3005" i="11"/>
  <c r="C2922" i="11"/>
  <c r="D2964" i="11"/>
  <c r="C2965" i="11"/>
  <c r="C2923" i="11"/>
  <c r="D2923" i="11"/>
  <c r="C2882" i="11"/>
  <c r="D2965" i="11"/>
  <c r="D2882" i="11"/>
  <c r="C2883" i="11"/>
  <c r="D2883" i="11"/>
  <c r="C2842" i="11"/>
  <c r="D2842" i="11"/>
  <c r="D2924" i="11"/>
  <c r="C2924" i="11"/>
  <c r="D2925" i="11"/>
  <c r="C2925" i="11"/>
  <c r="C2843" i="11"/>
  <c r="D2884" i="11"/>
  <c r="D2843" i="11"/>
  <c r="C2884" i="11"/>
  <c r="C2802" i="11"/>
  <c r="D2802" i="11"/>
  <c r="C2762" i="11"/>
  <c r="D2844" i="11"/>
  <c r="D2762" i="11"/>
  <c r="D2885" i="11"/>
  <c r="C2803" i="11"/>
  <c r="C2885" i="11"/>
  <c r="C2844" i="11"/>
  <c r="D2803" i="11"/>
  <c r="D2845" i="11"/>
  <c r="C2722" i="11"/>
  <c r="D2722" i="11"/>
  <c r="D2763" i="11"/>
  <c r="C2804" i="11"/>
  <c r="D2804" i="11"/>
  <c r="C2845" i="11"/>
  <c r="C2763" i="11"/>
  <c r="D2764" i="11"/>
  <c r="D2723" i="11"/>
  <c r="D2805" i="11"/>
  <c r="C2723" i="11"/>
  <c r="D2682" i="11"/>
  <c r="C2764" i="11"/>
  <c r="C2805" i="11"/>
  <c r="C2682" i="11"/>
  <c r="D2724" i="11"/>
  <c r="C2642" i="11"/>
  <c r="C2765" i="11"/>
  <c r="D2765" i="11"/>
  <c r="C2683" i="11"/>
  <c r="C2724" i="11"/>
  <c r="D2642" i="11"/>
  <c r="D2683" i="11"/>
  <c r="D2684" i="11"/>
  <c r="C2684" i="11"/>
  <c r="D2602" i="11"/>
  <c r="C2643" i="11"/>
  <c r="C2602" i="11"/>
  <c r="D2725" i="11"/>
  <c r="D2643" i="11"/>
  <c r="C2725" i="11"/>
  <c r="D2562" i="11"/>
  <c r="C2603" i="11"/>
  <c r="C2685" i="11"/>
  <c r="D2603" i="11"/>
  <c r="C2562" i="11"/>
  <c r="D2685" i="11"/>
  <c r="D2644" i="11"/>
  <c r="C2644" i="11"/>
  <c r="C2645" i="11"/>
  <c r="D2645" i="11"/>
  <c r="C2604" i="11"/>
  <c r="D2604" i="11"/>
  <c r="C2563" i="11"/>
  <c r="D2563" i="11"/>
  <c r="D2605" i="11"/>
  <c r="C2564" i="11"/>
  <c r="D2564" i="11"/>
  <c r="C2605" i="11"/>
  <c r="D2522" i="11"/>
  <c r="C2565" i="11"/>
  <c r="C2522" i="11"/>
  <c r="D2565" i="11"/>
  <c r="D2523" i="11"/>
  <c r="C2523" i="11"/>
  <c r="D2482" i="11"/>
  <c r="C2482" i="11"/>
  <c r="D2442" i="11"/>
  <c r="C2483" i="11"/>
  <c r="D2483" i="11"/>
  <c r="C2524" i="11"/>
  <c r="C2442" i="11"/>
  <c r="D2524" i="11"/>
  <c r="D2402" i="11"/>
  <c r="C2402" i="11"/>
  <c r="D2525" i="11"/>
  <c r="C2525" i="11"/>
  <c r="D2484" i="11"/>
  <c r="C2443" i="11"/>
  <c r="C2484" i="11"/>
  <c r="D2443" i="11"/>
  <c r="D2444" i="11"/>
  <c r="D2362" i="11"/>
  <c r="D2485" i="11"/>
  <c r="C2444" i="11"/>
  <c r="C2485" i="11"/>
  <c r="C2362" i="11"/>
  <c r="C2403" i="11"/>
  <c r="D2403" i="11"/>
  <c r="D2363" i="11"/>
  <c r="D2445" i="11"/>
  <c r="D2322" i="11"/>
  <c r="C2445" i="11"/>
  <c r="C2322" i="11"/>
  <c r="D2404" i="11"/>
  <c r="C2404" i="11"/>
  <c r="C2363" i="11"/>
  <c r="D2405" i="11"/>
  <c r="D2323" i="11"/>
  <c r="C2323" i="11"/>
  <c r="C2405" i="11"/>
  <c r="C2364" i="11"/>
  <c r="D2364" i="11"/>
  <c r="D2282" i="11"/>
  <c r="D2365" i="11"/>
  <c r="C2365" i="11"/>
  <c r="C2282" i="11"/>
  <c r="D2324" i="11"/>
  <c r="C2324" i="11"/>
  <c r="C2325" i="11"/>
  <c r="C2283" i="11"/>
  <c r="D2325" i="11"/>
  <c r="D2283" i="11"/>
  <c r="D2242" i="11"/>
  <c r="C2242" i="11"/>
  <c r="D2284" i="11"/>
  <c r="C2284" i="11"/>
  <c r="C2285" i="11"/>
  <c r="D2285" i="11"/>
  <c r="C2243" i="11"/>
  <c r="D2243" i="11"/>
  <c r="C2202" i="11"/>
  <c r="D2202" i="11"/>
  <c r="C2203" i="11"/>
  <c r="C2244" i="11"/>
  <c r="D2244" i="11"/>
  <c r="C2162" i="11"/>
  <c r="D2162" i="11"/>
  <c r="D2203" i="11"/>
  <c r="D2122" i="11"/>
  <c r="D2163" i="11"/>
  <c r="D2245" i="11"/>
  <c r="C2122" i="11"/>
  <c r="C2163" i="11"/>
  <c r="D2204" i="11"/>
  <c r="C2204" i="11"/>
  <c r="C2245" i="11"/>
  <c r="D2205" i="11"/>
  <c r="C2164" i="11"/>
  <c r="C2123" i="11"/>
  <c r="D2123" i="11"/>
  <c r="C2205" i="11"/>
  <c r="D2164" i="11"/>
  <c r="D2124" i="11"/>
  <c r="C2082" i="11"/>
  <c r="D2165" i="11"/>
  <c r="C2124" i="11"/>
  <c r="C2165" i="11"/>
  <c r="D2082" i="11"/>
  <c r="C2125" i="11"/>
  <c r="C2042" i="11"/>
  <c r="D2042" i="11"/>
  <c r="C2083" i="11"/>
  <c r="D2125" i="11"/>
  <c r="D2083" i="11"/>
  <c r="D2084" i="11"/>
  <c r="C2084" i="11"/>
  <c r="D2002" i="11"/>
  <c r="C2002" i="11"/>
  <c r="D2043" i="11"/>
  <c r="C2043" i="11"/>
  <c r="C2044" i="11"/>
  <c r="D2085" i="11"/>
  <c r="C2003" i="11"/>
  <c r="D2003" i="11"/>
  <c r="C1962" i="11"/>
  <c r="D1962" i="11"/>
  <c r="D2044" i="11"/>
  <c r="C2085" i="11"/>
  <c r="D2004" i="11"/>
  <c r="D2045" i="11"/>
  <c r="C2045" i="11"/>
  <c r="C2004" i="11"/>
  <c r="C1922" i="11"/>
  <c r="D1922" i="11"/>
  <c r="D1963" i="11"/>
  <c r="C1963" i="11"/>
  <c r="D1923" i="11"/>
  <c r="C2005" i="11"/>
  <c r="D2005" i="11"/>
  <c r="D1882" i="11"/>
  <c r="C1882" i="11"/>
  <c r="C1923" i="11"/>
  <c r="C1964" i="11"/>
  <c r="D1964" i="11"/>
  <c r="C1842" i="11"/>
  <c r="D1842" i="11"/>
  <c r="D1924" i="11"/>
  <c r="C1883" i="11"/>
  <c r="C1965" i="11"/>
  <c r="D1883" i="11"/>
  <c r="C1924" i="11"/>
  <c r="D1965" i="11"/>
  <c r="C1843" i="11"/>
  <c r="C1802" i="11"/>
  <c r="C1925" i="11"/>
  <c r="C1884" i="11"/>
  <c r="D1843" i="11"/>
  <c r="D1802" i="11"/>
  <c r="D1884" i="11"/>
  <c r="D1925" i="11"/>
  <c r="C1762" i="11"/>
  <c r="D1762" i="11"/>
  <c r="D1885" i="11"/>
  <c r="D1803" i="11"/>
  <c r="C1885" i="11"/>
  <c r="C1844" i="11"/>
  <c r="D1844" i="11"/>
  <c r="C1803" i="11"/>
  <c r="D1763" i="11"/>
  <c r="C1845" i="11"/>
  <c r="D1845" i="11"/>
  <c r="C1804" i="11"/>
  <c r="C1763" i="11"/>
  <c r="D1804" i="11"/>
  <c r="C1722" i="11"/>
  <c r="D1722" i="11"/>
  <c r="C1764" i="11"/>
  <c r="C1682" i="11"/>
  <c r="D1682" i="11"/>
  <c r="D1805" i="11"/>
  <c r="D1764" i="11"/>
  <c r="C1805" i="11"/>
  <c r="D1723" i="11"/>
  <c r="C1723" i="11"/>
  <c r="D1642" i="11"/>
  <c r="C1765" i="11"/>
  <c r="D1683" i="11"/>
  <c r="C1683" i="11"/>
  <c r="C1724" i="11"/>
  <c r="D1724" i="11"/>
  <c r="C1642" i="11"/>
  <c r="D1765" i="11"/>
  <c r="D1684" i="11"/>
  <c r="D1643" i="11"/>
  <c r="C1684" i="11"/>
  <c r="C1602" i="11"/>
  <c r="C1725" i="11"/>
  <c r="D1602" i="11"/>
  <c r="D1725" i="11"/>
  <c r="C1643" i="11"/>
  <c r="C1562" i="11"/>
  <c r="C1685" i="11"/>
  <c r="D1685" i="11"/>
  <c r="D1644" i="11"/>
  <c r="D1562" i="11"/>
  <c r="C1644" i="11"/>
  <c r="C1603" i="11"/>
  <c r="D1603" i="11"/>
  <c r="C1522" i="11"/>
  <c r="C1604" i="11"/>
  <c r="D1645" i="11"/>
  <c r="C1645" i="11"/>
  <c r="D1522" i="11"/>
  <c r="C1563" i="11"/>
  <c r="D1604" i="11"/>
  <c r="D1563" i="11"/>
  <c r="D1482" i="11"/>
  <c r="D1564" i="11"/>
  <c r="C1564" i="11"/>
  <c r="C1605" i="11"/>
  <c r="C1523" i="11"/>
  <c r="D1605" i="11"/>
  <c r="C1482" i="11"/>
  <c r="D1523" i="11"/>
  <c r="D1565" i="11"/>
  <c r="C1565" i="11"/>
  <c r="D1442" i="11"/>
  <c r="D1524" i="11"/>
  <c r="C1524" i="11"/>
  <c r="D1483" i="11"/>
  <c r="C1442" i="11"/>
  <c r="C1483" i="11"/>
  <c r="D1402" i="11"/>
  <c r="C1484" i="11"/>
  <c r="C1525" i="11"/>
  <c r="C1443" i="11"/>
  <c r="C1402" i="11"/>
  <c r="D1484" i="11"/>
  <c r="D1525" i="11"/>
  <c r="D1443" i="11"/>
  <c r="C1444" i="11"/>
  <c r="D1403" i="11"/>
  <c r="D1444" i="11"/>
  <c r="D1485" i="11"/>
  <c r="C1403" i="11"/>
  <c r="C1485" i="11"/>
  <c r="D1362" i="11"/>
  <c r="C1362" i="11"/>
  <c r="C1363" i="11"/>
  <c r="D1322" i="11"/>
  <c r="C1322" i="11"/>
  <c r="C1445" i="11"/>
  <c r="D1363" i="11"/>
  <c r="D1445" i="11"/>
  <c r="C1404" i="11"/>
  <c r="D1404" i="11"/>
  <c r="C1405" i="11"/>
  <c r="C1323" i="11"/>
  <c r="D1364" i="11"/>
  <c r="C1282" i="11"/>
  <c r="D1323" i="11"/>
  <c r="D1405" i="11"/>
  <c r="D1282" i="11"/>
  <c r="C1364" i="11"/>
  <c r="D1242" i="11"/>
  <c r="D1283" i="11"/>
  <c r="C1242" i="11"/>
  <c r="D1365" i="11"/>
  <c r="C1365" i="11"/>
  <c r="D1324" i="11"/>
  <c r="C1283" i="11"/>
  <c r="C1324" i="11"/>
  <c r="D1202" i="11"/>
  <c r="D1325" i="11"/>
  <c r="C1243" i="11"/>
  <c r="C1202" i="11"/>
  <c r="C1325" i="11"/>
  <c r="D1284" i="11"/>
  <c r="D1243" i="11"/>
  <c r="C1284" i="11"/>
  <c r="D1244" i="11"/>
  <c r="D1162" i="11"/>
  <c r="C1162" i="11"/>
  <c r="C1285" i="11"/>
  <c r="C1244" i="11"/>
  <c r="D1285" i="11"/>
  <c r="D1203" i="11"/>
  <c r="C1203" i="11"/>
  <c r="D1122" i="11"/>
  <c r="C1163" i="11"/>
  <c r="C1204" i="11"/>
  <c r="C1245" i="11"/>
  <c r="C1122" i="11"/>
  <c r="D1163" i="11"/>
  <c r="D1204" i="11"/>
  <c r="D1245" i="11"/>
  <c r="C1164" i="11"/>
  <c r="C1205" i="11"/>
  <c r="D1123" i="11"/>
  <c r="C1123" i="11"/>
  <c r="D1205" i="11"/>
  <c r="D1164" i="11"/>
  <c r="C1082" i="11"/>
  <c r="D1124" i="11"/>
  <c r="C1165" i="11"/>
  <c r="C1124" i="11"/>
  <c r="D1165" i="11"/>
  <c r="D1082" i="11"/>
  <c r="D1083" i="11"/>
  <c r="D1125" i="11"/>
  <c r="C1125" i="11"/>
  <c r="C1083" i="11"/>
  <c r="C1042" i="11"/>
  <c r="D1042" i="11"/>
  <c r="C1002" i="11"/>
  <c r="D1002" i="11"/>
  <c r="D1043" i="11"/>
  <c r="D1084" i="11"/>
  <c r="C1084" i="11"/>
  <c r="C1043" i="11"/>
  <c r="D962" i="11"/>
  <c r="D1003" i="11"/>
  <c r="D1044" i="11"/>
  <c r="C962" i="11"/>
  <c r="C1044" i="11"/>
  <c r="D1085" i="11"/>
  <c r="C1085" i="11"/>
  <c r="C1003" i="11"/>
  <c r="C1045" i="11"/>
  <c r="D922" i="11"/>
  <c r="C1004" i="11"/>
  <c r="D963" i="11"/>
  <c r="C922" i="11"/>
  <c r="D1004" i="11"/>
  <c r="C963" i="11"/>
  <c r="D1045" i="11"/>
  <c r="D964" i="11"/>
  <c r="C923" i="11"/>
  <c r="C1046" i="11"/>
  <c r="C964" i="11"/>
  <c r="C882" i="11"/>
  <c r="D1046" i="11"/>
  <c r="D1005" i="11"/>
  <c r="C1005" i="11"/>
  <c r="D882" i="11"/>
  <c r="D923" i="11"/>
  <c r="D965" i="11"/>
  <c r="D924" i="11"/>
  <c r="C965" i="11"/>
  <c r="C1006" i="11"/>
  <c r="D842" i="11"/>
  <c r="C924" i="11"/>
  <c r="C883" i="11"/>
  <c r="C1047" i="11"/>
  <c r="C842" i="11"/>
  <c r="D883" i="11"/>
  <c r="D1047" i="11"/>
  <c r="D1006" i="11"/>
  <c r="C884" i="11"/>
  <c r="D1048" i="11"/>
  <c r="D884" i="11"/>
  <c r="D966" i="11"/>
  <c r="C925" i="11"/>
  <c r="D1007" i="11"/>
  <c r="C1007" i="11"/>
  <c r="C1048" i="11"/>
  <c r="D843" i="11"/>
  <c r="C966" i="11"/>
  <c r="D925" i="11"/>
  <c r="C843" i="11"/>
  <c r="D926" i="11"/>
  <c r="D1008" i="11"/>
  <c r="C844" i="11"/>
  <c r="D885" i="11"/>
  <c r="C885" i="11"/>
  <c r="D844" i="11"/>
  <c r="C967" i="11"/>
  <c r="D967" i="11"/>
  <c r="C926" i="11"/>
  <c r="C1008" i="11"/>
  <c r="D927" i="11"/>
  <c r="C1009" i="11"/>
  <c r="D1009" i="11"/>
  <c r="C886" i="11"/>
  <c r="C968" i="11"/>
  <c r="C845" i="11"/>
  <c r="D845" i="11"/>
  <c r="D886" i="11"/>
  <c r="C927" i="11"/>
  <c r="D968" i="11"/>
  <c r="C887" i="11"/>
  <c r="D928" i="11"/>
  <c r="D1010" i="11"/>
  <c r="D846" i="11"/>
  <c r="C1010" i="11"/>
  <c r="D969" i="11"/>
  <c r="C846" i="11"/>
  <c r="D887" i="11"/>
  <c r="C928" i="11"/>
  <c r="C969" i="11"/>
  <c r="D970" i="11"/>
  <c r="D847" i="11"/>
  <c r="D1011" i="11"/>
  <c r="C1011" i="11"/>
  <c r="D888" i="11"/>
  <c r="C970" i="11"/>
  <c r="C847" i="11"/>
  <c r="D929" i="11"/>
  <c r="C929" i="11"/>
  <c r="C888" i="11"/>
  <c r="C971" i="11"/>
  <c r="C848" i="11"/>
  <c r="D848" i="11"/>
  <c r="D930" i="11"/>
  <c r="D1012" i="11"/>
  <c r="D971" i="11"/>
  <c r="D889" i="11"/>
  <c r="C1012" i="11"/>
  <c r="C889" i="11"/>
  <c r="C930" i="11"/>
  <c r="C972" i="11"/>
  <c r="C849" i="11"/>
  <c r="D972" i="11"/>
  <c r="C931" i="11"/>
  <c r="D849" i="11"/>
  <c r="D890" i="11"/>
  <c r="C890" i="11"/>
  <c r="D931" i="11"/>
  <c r="D973" i="11"/>
  <c r="C973" i="11"/>
  <c r="C891" i="11"/>
  <c r="C932" i="11"/>
  <c r="D932" i="11"/>
  <c r="D850" i="11"/>
  <c r="D891" i="11"/>
  <c r="C850" i="11"/>
  <c r="D851" i="11"/>
  <c r="D892" i="11"/>
  <c r="C933" i="11"/>
  <c r="C892" i="11"/>
  <c r="D933" i="11"/>
  <c r="D974" i="11"/>
  <c r="C974" i="11"/>
  <c r="C851" i="11"/>
  <c r="C852" i="11"/>
  <c r="C893" i="11"/>
  <c r="D893" i="11"/>
  <c r="D852" i="11"/>
  <c r="D975" i="11"/>
  <c r="C934" i="11"/>
  <c r="C975" i="11"/>
  <c r="D934" i="11"/>
  <c r="D894" i="11"/>
  <c r="C894" i="11"/>
  <c r="C976" i="11"/>
  <c r="C853" i="11"/>
  <c r="D935" i="11"/>
  <c r="D853" i="11"/>
  <c r="C935" i="11"/>
  <c r="D976" i="11"/>
  <c r="C895" i="11"/>
  <c r="D936" i="11"/>
  <c r="C936" i="11"/>
  <c r="D895" i="11"/>
  <c r="D854" i="11"/>
  <c r="C854" i="11"/>
  <c r="C855" i="11"/>
  <c r="D855" i="11"/>
  <c r="D937" i="11"/>
  <c r="C937" i="11"/>
  <c r="D896" i="11"/>
  <c r="C896" i="11"/>
  <c r="C897" i="11"/>
  <c r="D856" i="11"/>
  <c r="D938" i="11"/>
  <c r="D897" i="11"/>
  <c r="C856" i="11"/>
  <c r="C938" i="11"/>
  <c r="D898" i="11"/>
  <c r="C898" i="11"/>
  <c r="D939" i="11"/>
  <c r="C939" i="11"/>
  <c r="D857" i="11"/>
  <c r="C857" i="11"/>
  <c r="D899" i="11"/>
  <c r="D940" i="11"/>
  <c r="D858" i="11"/>
  <c r="C899" i="11"/>
  <c r="C940" i="11"/>
  <c r="C858" i="11"/>
  <c r="D900" i="11"/>
  <c r="D859" i="11"/>
  <c r="C859" i="11"/>
  <c r="C900" i="11"/>
  <c r="C860" i="11"/>
  <c r="D860" i="11"/>
  <c r="D901" i="11"/>
  <c r="C901" i="11"/>
  <c r="D861" i="11"/>
  <c r="C861" i="11"/>
  <c r="C902" i="11"/>
  <c r="D902" i="11"/>
  <c r="D903" i="11"/>
  <c r="D862" i="11"/>
  <c r="C903" i="11"/>
  <c r="C862" i="11"/>
  <c r="C863" i="11"/>
  <c r="D904" i="11"/>
  <c r="C904" i="11"/>
  <c r="D863" i="11"/>
  <c r="D864" i="11"/>
  <c r="C864" i="11"/>
  <c r="C865" i="11"/>
  <c r="D865" i="11"/>
  <c r="D866" i="11"/>
  <c r="C866" i="11"/>
  <c r="D867" i="11"/>
  <c r="D4935" i="11" l="1"/>
  <c r="J4899" i="11"/>
  <c r="K4899" i="11" s="1"/>
  <c r="D4899" i="11"/>
  <c r="C4899" i="11"/>
  <c r="N1049" i="11"/>
  <c r="L1049" i="11"/>
  <c r="M1049" i="11" s="1"/>
  <c r="N905" i="11"/>
  <c r="L905" i="11"/>
  <c r="M905" i="11" s="1"/>
  <c r="N4971" i="11"/>
  <c r="L4971" i="11"/>
  <c r="M4971" i="11" s="1"/>
  <c r="N977" i="11"/>
  <c r="L977" i="11"/>
  <c r="M977" i="11" s="1"/>
  <c r="N869" i="11"/>
  <c r="L869" i="11"/>
  <c r="M869" i="11" s="1"/>
  <c r="N941" i="11"/>
  <c r="L941" i="11"/>
  <c r="M941" i="11" s="1"/>
  <c r="N1013" i="11"/>
  <c r="L1013" i="11"/>
  <c r="M1013" i="11" s="1"/>
  <c r="N4899" i="11"/>
  <c r="L4899" i="11"/>
  <c r="M4899" i="11" s="1"/>
  <c r="N4935" i="11"/>
  <c r="L4935" i="11"/>
  <c r="M4935" i="11" s="1"/>
  <c r="N5248" i="11"/>
  <c r="L5248" i="11"/>
  <c r="M5248" i="11" s="1"/>
  <c r="K4935" i="11"/>
  <c r="H4899" i="11"/>
  <c r="D1049" i="11"/>
  <c r="C4971" i="11"/>
  <c r="D977" i="11"/>
  <c r="D5248" i="11"/>
  <c r="C941" i="11"/>
  <c r="C977" i="11"/>
  <c r="H794" i="11"/>
  <c r="H1013" i="11"/>
  <c r="H5482" i="11"/>
  <c r="D4971" i="11"/>
  <c r="I754" i="11"/>
  <c r="C1049" i="11"/>
  <c r="C1013" i="11"/>
  <c r="D941" i="11"/>
  <c r="D1013" i="11"/>
  <c r="C905" i="11"/>
  <c r="D905" i="11"/>
  <c r="C5248" i="11"/>
  <c r="J4971" i="11"/>
  <c r="K4971" i="11" s="1"/>
  <c r="K1049" i="11"/>
  <c r="J905" i="11"/>
  <c r="K905" i="11" s="1"/>
  <c r="J5248" i="11"/>
  <c r="K5248" i="11" s="1"/>
  <c r="K941" i="11"/>
  <c r="K977" i="11"/>
  <c r="J1013" i="11"/>
  <c r="K1013" i="11" s="1"/>
  <c r="J869" i="11"/>
  <c r="K869" i="11" s="1"/>
  <c r="D869" i="11"/>
  <c r="C869" i="11"/>
  <c r="D4936" i="11" l="1"/>
  <c r="J4900" i="11"/>
  <c r="K4900" i="11" s="1"/>
  <c r="H4900" i="11"/>
  <c r="C4900" i="11"/>
  <c r="D4900" i="11"/>
  <c r="K4936" i="11"/>
  <c r="N5249" i="11"/>
  <c r="L5249" i="11"/>
  <c r="M5249" i="11" s="1"/>
  <c r="N906" i="11"/>
  <c r="L906" i="11"/>
  <c r="M906" i="11" s="1"/>
  <c r="N1086" i="11"/>
  <c r="L1086" i="11"/>
  <c r="M1086" i="11" s="1"/>
  <c r="N4901" i="11"/>
  <c r="L4901" i="11"/>
  <c r="M4901" i="11" s="1"/>
  <c r="N942" i="11"/>
  <c r="L942" i="11"/>
  <c r="M942" i="11" s="1"/>
  <c r="N4972" i="11"/>
  <c r="L4972" i="11"/>
  <c r="M4972" i="11" s="1"/>
  <c r="N870" i="11"/>
  <c r="L870" i="11"/>
  <c r="M870" i="11" s="1"/>
  <c r="N1050" i="11"/>
  <c r="L1050" i="11"/>
  <c r="M1050" i="11" s="1"/>
  <c r="N1014" i="11"/>
  <c r="L1014" i="11"/>
  <c r="M1014" i="11" s="1"/>
  <c r="N4936" i="11"/>
  <c r="L4936" i="11"/>
  <c r="M4936" i="11" s="1"/>
  <c r="N978" i="11"/>
  <c r="L978" i="11"/>
  <c r="M978" i="11" s="1"/>
  <c r="C4936" i="11"/>
  <c r="N4900" i="11"/>
  <c r="L4900" i="11"/>
  <c r="M4900" i="11" s="1"/>
  <c r="H1014" i="11"/>
  <c r="H795" i="11"/>
  <c r="I791" i="11" s="1"/>
  <c r="H5483" i="11"/>
  <c r="I790" i="11"/>
  <c r="J4901" i="11"/>
  <c r="K4901" i="11" s="1"/>
  <c r="C4901" i="11"/>
  <c r="D4901" i="11"/>
  <c r="I755" i="11"/>
  <c r="J5249" i="11"/>
  <c r="K5249" i="11" s="1"/>
  <c r="D5249" i="11"/>
  <c r="C5249" i="11"/>
  <c r="J1086" i="11"/>
  <c r="K1086" i="11" s="1"/>
  <c r="D1086" i="11"/>
  <c r="C1086" i="11"/>
  <c r="K978" i="11"/>
  <c r="C978" i="11"/>
  <c r="D978" i="11"/>
  <c r="K942" i="11"/>
  <c r="D942" i="11"/>
  <c r="C942" i="11"/>
  <c r="J4972" i="11"/>
  <c r="K4972" i="11" s="1"/>
  <c r="D4972" i="11"/>
  <c r="C4972" i="11"/>
  <c r="J1014" i="11"/>
  <c r="K1014" i="11" s="1"/>
  <c r="C1014" i="11"/>
  <c r="D1014" i="11"/>
  <c r="K1050" i="11"/>
  <c r="C1050" i="11"/>
  <c r="D1050" i="11"/>
  <c r="J906" i="11"/>
  <c r="K906" i="11" s="1"/>
  <c r="C906" i="11"/>
  <c r="D906" i="11"/>
  <c r="J870" i="11"/>
  <c r="K870" i="11" s="1"/>
  <c r="D870" i="11"/>
  <c r="C870" i="11"/>
  <c r="C4937" i="11" l="1"/>
  <c r="K4937" i="11"/>
  <c r="L4937" i="11"/>
  <c r="M4937" i="11" s="1"/>
  <c r="N4937" i="11"/>
  <c r="D4937" i="11"/>
  <c r="N1015" i="11"/>
  <c r="L1015" i="11"/>
  <c r="M1015" i="11" s="1"/>
  <c r="N871" i="11"/>
  <c r="L871" i="11"/>
  <c r="M871" i="11" s="1"/>
  <c r="N907" i="11"/>
  <c r="L907" i="11"/>
  <c r="M907" i="11" s="1"/>
  <c r="N1087" i="11"/>
  <c r="L1087" i="11"/>
  <c r="M1087" i="11" s="1"/>
  <c r="N943" i="11"/>
  <c r="L943" i="11"/>
  <c r="M943" i="11" s="1"/>
  <c r="N5286" i="11"/>
  <c r="L5286" i="11"/>
  <c r="M5286" i="11" s="1"/>
  <c r="N979" i="11"/>
  <c r="L979" i="11"/>
  <c r="M979" i="11" s="1"/>
  <c r="N1051" i="11"/>
  <c r="L1051" i="11"/>
  <c r="M1051" i="11" s="1"/>
  <c r="N4938" i="11"/>
  <c r="L4938" i="11"/>
  <c r="M4938" i="11" s="1"/>
  <c r="N4973" i="11"/>
  <c r="L4973" i="11"/>
  <c r="M4973" i="11" s="1"/>
  <c r="H796" i="11"/>
  <c r="I792" i="11" s="1"/>
  <c r="H1015" i="11"/>
  <c r="K4938" i="11"/>
  <c r="C4938" i="11"/>
  <c r="D4938" i="11"/>
  <c r="H5484" i="11"/>
  <c r="I756" i="11"/>
  <c r="J1087" i="11"/>
  <c r="K1087" i="11" s="1"/>
  <c r="D1087" i="11"/>
  <c r="C1087" i="11"/>
  <c r="J1015" i="11"/>
  <c r="K1015" i="11" s="1"/>
  <c r="D1015" i="11"/>
  <c r="C1015" i="11"/>
  <c r="J4973" i="11"/>
  <c r="K4973" i="11" s="1"/>
  <c r="D4973" i="11"/>
  <c r="C4973" i="11"/>
  <c r="K1051" i="11"/>
  <c r="D1051" i="11"/>
  <c r="C1051" i="11"/>
  <c r="J907" i="11"/>
  <c r="K907" i="11" s="1"/>
  <c r="C907" i="11"/>
  <c r="D907" i="11"/>
  <c r="K943" i="11"/>
  <c r="C943" i="11"/>
  <c r="D943" i="11"/>
  <c r="K979" i="11"/>
  <c r="C979" i="11"/>
  <c r="D979" i="11"/>
  <c r="K5286" i="11"/>
  <c r="D5286" i="11"/>
  <c r="C5286" i="11"/>
  <c r="J871" i="11"/>
  <c r="K871" i="11" s="1"/>
  <c r="D871" i="11"/>
  <c r="C871" i="11"/>
  <c r="N1088" i="11" l="1"/>
  <c r="L1088" i="11"/>
  <c r="M1088" i="11" s="1"/>
  <c r="N944" i="11"/>
  <c r="L944" i="11"/>
  <c r="M944" i="11" s="1"/>
  <c r="N4974" i="11"/>
  <c r="L4974" i="11"/>
  <c r="M4974" i="11" s="1"/>
  <c r="N5010" i="11"/>
  <c r="L5010" i="11"/>
  <c r="M5010" i="11" s="1"/>
  <c r="N1016" i="11"/>
  <c r="L1016" i="11"/>
  <c r="M1016" i="11" s="1"/>
  <c r="N872" i="11"/>
  <c r="L872" i="11"/>
  <c r="M872" i="11" s="1"/>
  <c r="N1052" i="11"/>
  <c r="L1052" i="11"/>
  <c r="M1052" i="11" s="1"/>
  <c r="N4939" i="11"/>
  <c r="L4939" i="11"/>
  <c r="M4939" i="11" s="1"/>
  <c r="N5287" i="11"/>
  <c r="L5287" i="11"/>
  <c r="M5287" i="11" s="1"/>
  <c r="N908" i="11"/>
  <c r="L908" i="11"/>
  <c r="M908" i="11" s="1"/>
  <c r="N980" i="11"/>
  <c r="L980" i="11"/>
  <c r="M980" i="11" s="1"/>
  <c r="H1016" i="11"/>
  <c r="H797" i="11"/>
  <c r="I793" i="11" s="1"/>
  <c r="J4974" i="11"/>
  <c r="K4974" i="11" s="1"/>
  <c r="D4974" i="11"/>
  <c r="C4974" i="11"/>
  <c r="K4939" i="11"/>
  <c r="D4939" i="11"/>
  <c r="C4939" i="11"/>
  <c r="I757" i="11"/>
  <c r="J5010" i="11"/>
  <c r="K5010" i="11" s="1"/>
  <c r="C5010" i="11"/>
  <c r="D5010" i="11"/>
  <c r="K944" i="11"/>
  <c r="D944" i="11"/>
  <c r="C944" i="11"/>
  <c r="J1088" i="11"/>
  <c r="K1088" i="11" s="1"/>
  <c r="D1088" i="11"/>
  <c r="C1088" i="11"/>
  <c r="K1052" i="11"/>
  <c r="D1052" i="11"/>
  <c r="C1052" i="11"/>
  <c r="K5287" i="11"/>
  <c r="D5287" i="11"/>
  <c r="C5287" i="11"/>
  <c r="K980" i="11"/>
  <c r="D980" i="11"/>
  <c r="C980" i="11"/>
  <c r="J908" i="11"/>
  <c r="K908" i="11" s="1"/>
  <c r="C908" i="11"/>
  <c r="D908" i="11"/>
  <c r="J1016" i="11"/>
  <c r="K1016" i="11" s="1"/>
  <c r="D1016" i="11"/>
  <c r="C1016" i="11"/>
  <c r="J872" i="11"/>
  <c r="K872" i="11" s="1"/>
  <c r="D872" i="11"/>
  <c r="C872" i="11"/>
  <c r="N5288" i="11" l="1"/>
  <c r="L5288" i="11"/>
  <c r="M5288" i="11" s="1"/>
  <c r="N873" i="11"/>
  <c r="L873" i="11"/>
  <c r="M873" i="11" s="1"/>
  <c r="N981" i="11"/>
  <c r="L981" i="11"/>
  <c r="M981" i="11" s="1"/>
  <c r="N5011" i="11"/>
  <c r="L5011" i="11"/>
  <c r="M5011" i="11" s="1"/>
  <c r="N909" i="11"/>
  <c r="L909" i="11"/>
  <c r="M909" i="11" s="1"/>
  <c r="N945" i="11"/>
  <c r="L945" i="11"/>
  <c r="M945" i="11" s="1"/>
  <c r="N4940" i="11"/>
  <c r="L4940" i="11"/>
  <c r="M4940" i="11" s="1"/>
  <c r="N4975" i="11"/>
  <c r="L4975" i="11"/>
  <c r="M4975" i="11" s="1"/>
  <c r="N1017" i="11"/>
  <c r="L1017" i="11"/>
  <c r="M1017" i="11" s="1"/>
  <c r="N1089" i="11"/>
  <c r="L1089" i="11"/>
  <c r="M1089" i="11" s="1"/>
  <c r="N1053" i="11"/>
  <c r="L1053" i="11"/>
  <c r="M1053" i="11" s="1"/>
  <c r="H798" i="11"/>
  <c r="I794" i="11" s="1"/>
  <c r="H1017" i="11"/>
  <c r="J4975" i="11"/>
  <c r="K4975" i="11" s="1"/>
  <c r="D4975" i="11"/>
  <c r="C4975" i="11"/>
  <c r="K4940" i="11"/>
  <c r="C4940" i="11"/>
  <c r="D4940" i="11"/>
  <c r="K1053" i="11"/>
  <c r="D1053" i="11"/>
  <c r="C1053" i="11"/>
  <c r="J1017" i="11"/>
  <c r="K1017" i="11" s="1"/>
  <c r="C1017" i="11"/>
  <c r="D1017" i="11"/>
  <c r="J5011" i="11"/>
  <c r="K5011" i="11" s="1"/>
  <c r="C5011" i="11"/>
  <c r="D5011" i="11"/>
  <c r="J909" i="11"/>
  <c r="K909" i="11" s="1"/>
  <c r="D909" i="11"/>
  <c r="C909" i="11"/>
  <c r="K945" i="11"/>
  <c r="D945" i="11"/>
  <c r="C945" i="11"/>
  <c r="K981" i="11"/>
  <c r="C981" i="11"/>
  <c r="D981" i="11"/>
  <c r="K5288" i="11"/>
  <c r="D5288" i="11"/>
  <c r="C5288" i="11"/>
  <c r="J1089" i="11"/>
  <c r="K1089" i="11" s="1"/>
  <c r="D1089" i="11"/>
  <c r="C1089" i="11"/>
  <c r="J873" i="11"/>
  <c r="K873" i="11" s="1"/>
  <c r="D873" i="11"/>
  <c r="C873" i="11"/>
  <c r="N5289" i="11" l="1"/>
  <c r="L5289" i="11"/>
  <c r="M5289" i="11" s="1"/>
  <c r="N910" i="11"/>
  <c r="L910" i="11"/>
  <c r="M910" i="11" s="1"/>
  <c r="N1018" i="11"/>
  <c r="L1018" i="11"/>
  <c r="M1018" i="11" s="1"/>
  <c r="N946" i="11"/>
  <c r="L946" i="11"/>
  <c r="M946" i="11" s="1"/>
  <c r="N4976" i="11"/>
  <c r="L4976" i="11"/>
  <c r="M4976" i="11" s="1"/>
  <c r="N1090" i="11"/>
  <c r="L1090" i="11"/>
  <c r="M1090" i="11" s="1"/>
  <c r="N874" i="11"/>
  <c r="L874" i="11"/>
  <c r="M874" i="11" s="1"/>
  <c r="N1054" i="11"/>
  <c r="L1054" i="11"/>
  <c r="M1054" i="11" s="1"/>
  <c r="N982" i="11"/>
  <c r="L982" i="11"/>
  <c r="M982" i="11" s="1"/>
  <c r="N4941" i="11"/>
  <c r="L4941" i="11"/>
  <c r="M4941" i="11" s="1"/>
  <c r="N1126" i="11"/>
  <c r="L1126" i="11"/>
  <c r="M1126" i="11" s="1"/>
  <c r="N5012" i="11"/>
  <c r="L5012" i="11"/>
  <c r="M5012" i="11" s="1"/>
  <c r="H799" i="11"/>
  <c r="I795" i="11" s="1"/>
  <c r="H1018" i="11"/>
  <c r="K4941" i="11"/>
  <c r="C4941" i="11"/>
  <c r="D4941" i="11"/>
  <c r="J4976" i="11"/>
  <c r="K4976" i="11" s="1"/>
  <c r="D4976" i="11"/>
  <c r="C4976" i="11"/>
  <c r="K1126" i="11"/>
  <c r="D1126" i="11"/>
  <c r="C1126" i="11"/>
  <c r="J5012" i="11"/>
  <c r="K5012" i="11" s="1"/>
  <c r="C5012" i="11"/>
  <c r="D5012" i="11"/>
  <c r="J1018" i="11"/>
  <c r="K1018" i="11" s="1"/>
  <c r="D1018" i="11"/>
  <c r="C1018" i="11"/>
  <c r="K1054" i="11"/>
  <c r="C1054" i="11"/>
  <c r="D1054" i="11"/>
  <c r="K982" i="11"/>
  <c r="D982" i="11"/>
  <c r="C982" i="11"/>
  <c r="J910" i="11"/>
  <c r="K910" i="11" s="1"/>
  <c r="C910" i="11"/>
  <c r="D910" i="11"/>
  <c r="K5289" i="11"/>
  <c r="D5289" i="11"/>
  <c r="C5289" i="11"/>
  <c r="K946" i="11"/>
  <c r="D946" i="11"/>
  <c r="C946" i="11"/>
  <c r="J1090" i="11"/>
  <c r="K1090" i="11" s="1"/>
  <c r="C1090" i="11"/>
  <c r="D1090" i="11"/>
  <c r="J874" i="11"/>
  <c r="K874" i="11" s="1"/>
  <c r="D874" i="11"/>
  <c r="C874" i="11"/>
  <c r="N911" i="11" l="1"/>
  <c r="L911" i="11"/>
  <c r="M911" i="11" s="1"/>
  <c r="N5013" i="11"/>
  <c r="L5013" i="11"/>
  <c r="M5013" i="11" s="1"/>
  <c r="N1055" i="11"/>
  <c r="L1055" i="11"/>
  <c r="M1055" i="11" s="1"/>
  <c r="N875" i="11"/>
  <c r="L875" i="11"/>
  <c r="M875" i="11" s="1"/>
  <c r="N1091" i="11"/>
  <c r="L1091" i="11"/>
  <c r="M1091" i="11" s="1"/>
  <c r="N947" i="11"/>
  <c r="L947" i="11"/>
  <c r="M947" i="11" s="1"/>
  <c r="N5326" i="11"/>
  <c r="L5326" i="11"/>
  <c r="M5326" i="11" s="1"/>
  <c r="N4977" i="11"/>
  <c r="L4977" i="11"/>
  <c r="M4977" i="11" s="1"/>
  <c r="N1019" i="11"/>
  <c r="L1019" i="11"/>
  <c r="M1019" i="11" s="1"/>
  <c r="N1127" i="11"/>
  <c r="L1127" i="11"/>
  <c r="M1127" i="11" s="1"/>
  <c r="N983" i="11"/>
  <c r="L983" i="11"/>
  <c r="M983" i="11" s="1"/>
  <c r="H1019" i="11"/>
  <c r="H800" i="11"/>
  <c r="I796" i="11" s="1"/>
  <c r="J4977" i="11"/>
  <c r="K4977" i="11" s="1"/>
  <c r="C4977" i="11"/>
  <c r="D4977" i="11"/>
  <c r="K983" i="11"/>
  <c r="D983" i="11"/>
  <c r="C983" i="11"/>
  <c r="K1055" i="11"/>
  <c r="D1055" i="11"/>
  <c r="C1055" i="11"/>
  <c r="J1019" i="11"/>
  <c r="K1019" i="11" s="1"/>
  <c r="D1019" i="11"/>
  <c r="C1019" i="11"/>
  <c r="K5326" i="11"/>
  <c r="C5326" i="11"/>
  <c r="D5326" i="11"/>
  <c r="J5013" i="11"/>
  <c r="K5013" i="11" s="1"/>
  <c r="C5013" i="11"/>
  <c r="D5013" i="11"/>
  <c r="J1091" i="11"/>
  <c r="K1091" i="11" s="1"/>
  <c r="C1091" i="11"/>
  <c r="D1091" i="11"/>
  <c r="K947" i="11"/>
  <c r="C947" i="11"/>
  <c r="D947" i="11"/>
  <c r="D911" i="11"/>
  <c r="C911" i="11"/>
  <c r="J911" i="11"/>
  <c r="K911" i="11" s="1"/>
  <c r="K1127" i="11"/>
  <c r="D1127" i="11"/>
  <c r="C1127" i="11"/>
  <c r="J875" i="11"/>
  <c r="K875" i="11" s="1"/>
  <c r="D875" i="11"/>
  <c r="C875" i="11"/>
  <c r="N5014" i="11" l="1"/>
  <c r="L5014" i="11"/>
  <c r="M5014" i="11" s="1"/>
  <c r="N1020" i="11"/>
  <c r="L1020" i="11"/>
  <c r="M1020" i="11" s="1"/>
  <c r="N4978" i="11"/>
  <c r="L4978" i="11"/>
  <c r="M4978" i="11" s="1"/>
  <c r="N948" i="11"/>
  <c r="L948" i="11"/>
  <c r="M948" i="11" s="1"/>
  <c r="N1056" i="11"/>
  <c r="L1056" i="11"/>
  <c r="M1056" i="11" s="1"/>
  <c r="N1092" i="11"/>
  <c r="L1092" i="11"/>
  <c r="M1092" i="11" s="1"/>
  <c r="N5050" i="11"/>
  <c r="L5050" i="11"/>
  <c r="M5050" i="11" s="1"/>
  <c r="N1128" i="11"/>
  <c r="L1128" i="11"/>
  <c r="M1128" i="11" s="1"/>
  <c r="N984" i="11"/>
  <c r="L984" i="11"/>
  <c r="M984" i="11" s="1"/>
  <c r="N876" i="11"/>
  <c r="L876" i="11"/>
  <c r="M876" i="11" s="1"/>
  <c r="N5327" i="11"/>
  <c r="L5327" i="11"/>
  <c r="M5327" i="11" s="1"/>
  <c r="N912" i="11"/>
  <c r="L912" i="11"/>
  <c r="M912" i="11" s="1"/>
  <c r="H1020" i="11"/>
  <c r="H801" i="11"/>
  <c r="I797" i="11" s="1"/>
  <c r="J4978" i="11"/>
  <c r="K4978" i="11" s="1"/>
  <c r="D4978" i="11"/>
  <c r="C4978" i="11"/>
  <c r="J5014" i="11"/>
  <c r="K5014" i="11" s="1"/>
  <c r="H5642" i="11"/>
  <c r="C5014" i="11"/>
  <c r="D5014" i="11"/>
  <c r="K1128" i="11"/>
  <c r="C1128" i="11"/>
  <c r="D1128" i="11"/>
  <c r="K1056" i="11"/>
  <c r="D1056" i="11"/>
  <c r="C1056" i="11"/>
  <c r="K5327" i="11"/>
  <c r="D5327" i="11"/>
  <c r="C5327" i="11"/>
  <c r="J1092" i="11"/>
  <c r="K1092" i="11" s="1"/>
  <c r="C1092" i="11"/>
  <c r="D1092" i="11"/>
  <c r="J1020" i="11"/>
  <c r="K1020" i="11" s="1"/>
  <c r="D1020" i="11"/>
  <c r="C1020" i="11"/>
  <c r="K984" i="11"/>
  <c r="C984" i="11"/>
  <c r="D984" i="11"/>
  <c r="D912" i="11"/>
  <c r="C912" i="11"/>
  <c r="J912" i="11"/>
  <c r="K912" i="11" s="1"/>
  <c r="K5050" i="11"/>
  <c r="D5050" i="11"/>
  <c r="C5050" i="11"/>
  <c r="K948" i="11"/>
  <c r="D948" i="11"/>
  <c r="C948" i="11"/>
  <c r="J876" i="11"/>
  <c r="K876" i="11" s="1"/>
  <c r="D876" i="11"/>
  <c r="C876" i="11"/>
  <c r="N1129" i="11" l="1"/>
  <c r="L1129" i="11"/>
  <c r="M1129" i="11" s="1"/>
  <c r="N1021" i="11"/>
  <c r="L1021" i="11"/>
  <c r="M1021" i="11" s="1"/>
  <c r="N877" i="11"/>
  <c r="L877" i="11"/>
  <c r="M877" i="11" s="1"/>
  <c r="N1093" i="11"/>
  <c r="L1093" i="11"/>
  <c r="M1093" i="11" s="1"/>
  <c r="N4979" i="11"/>
  <c r="L4979" i="11"/>
  <c r="M4979" i="11" s="1"/>
  <c r="N985" i="11"/>
  <c r="L985" i="11"/>
  <c r="M985" i="11" s="1"/>
  <c r="N949" i="11"/>
  <c r="L949" i="11"/>
  <c r="M949" i="11" s="1"/>
  <c r="N5015" i="11"/>
  <c r="L5015" i="11"/>
  <c r="M5015" i="11" s="1"/>
  <c r="N5051" i="11"/>
  <c r="L5051" i="11"/>
  <c r="M5051" i="11" s="1"/>
  <c r="N5328" i="11"/>
  <c r="L5328" i="11"/>
  <c r="M5328" i="11" s="1"/>
  <c r="N1057" i="11"/>
  <c r="L1057" i="11"/>
  <c r="M1057" i="11" s="1"/>
  <c r="N913" i="11"/>
  <c r="L913" i="11"/>
  <c r="M913" i="11" s="1"/>
  <c r="H1042" i="11"/>
  <c r="I1002" i="11" s="1"/>
  <c r="H802" i="11"/>
  <c r="H1021" i="11"/>
  <c r="J5015" i="11"/>
  <c r="K5015" i="11" s="1"/>
  <c r="H5643" i="11"/>
  <c r="D5015" i="11"/>
  <c r="C5015" i="11"/>
  <c r="J4979" i="11"/>
  <c r="K4979" i="11" s="1"/>
  <c r="D4979" i="11"/>
  <c r="C4979" i="11"/>
  <c r="I762" i="11"/>
  <c r="J913" i="11"/>
  <c r="K913" i="11" s="1"/>
  <c r="C913" i="11"/>
  <c r="D913" i="11"/>
  <c r="K985" i="11"/>
  <c r="D985" i="11"/>
  <c r="C985" i="11"/>
  <c r="J1093" i="11"/>
  <c r="K1093" i="11" s="1"/>
  <c r="C1093" i="11"/>
  <c r="D1093" i="11"/>
  <c r="K5328" i="11"/>
  <c r="C5328" i="11"/>
  <c r="D5328" i="11"/>
  <c r="K1057" i="11"/>
  <c r="C1057" i="11"/>
  <c r="D1057" i="11"/>
  <c r="K5051" i="11"/>
  <c r="C5051" i="11"/>
  <c r="D5051" i="11"/>
  <c r="K1129" i="11"/>
  <c r="D1129" i="11"/>
  <c r="C1129" i="11"/>
  <c r="K949" i="11"/>
  <c r="D949" i="11"/>
  <c r="C949" i="11"/>
  <c r="J1021" i="11"/>
  <c r="K1021" i="11" s="1"/>
  <c r="D1021" i="11"/>
  <c r="C1021" i="11"/>
  <c r="J877" i="11"/>
  <c r="K877" i="11" s="1"/>
  <c r="C877" i="11"/>
  <c r="D877" i="11"/>
  <c r="N7650" i="11" l="1"/>
  <c r="N5052" i="11"/>
  <c r="L5052" i="11"/>
  <c r="M5052" i="11" s="1"/>
  <c r="N4980" i="11"/>
  <c r="L4980" i="11"/>
  <c r="M4980" i="11" s="1"/>
  <c r="N1058" i="11"/>
  <c r="L1058" i="11"/>
  <c r="M1058" i="11" s="1"/>
  <c r="N1094" i="11"/>
  <c r="L1094" i="11"/>
  <c r="M1094" i="11" s="1"/>
  <c r="N950" i="11"/>
  <c r="L950" i="11"/>
  <c r="M950" i="11" s="1"/>
  <c r="N878" i="11"/>
  <c r="L878" i="11"/>
  <c r="M878" i="11" s="1"/>
  <c r="N5329" i="11"/>
  <c r="L5329" i="11"/>
  <c r="M5329" i="11" s="1"/>
  <c r="N5016" i="11"/>
  <c r="L5016" i="11"/>
  <c r="M5016" i="11" s="1"/>
  <c r="N986" i="11"/>
  <c r="L986" i="11"/>
  <c r="M986" i="11" s="1"/>
  <c r="N1130" i="11"/>
  <c r="L1130" i="11"/>
  <c r="M1130" i="11" s="1"/>
  <c r="N1166" i="11"/>
  <c r="L1166" i="11"/>
  <c r="M1166" i="11" s="1"/>
  <c r="N914" i="11"/>
  <c r="L914" i="11"/>
  <c r="M914" i="11" s="1"/>
  <c r="N1022" i="11"/>
  <c r="L1022" i="11"/>
  <c r="M1022" i="11" s="1"/>
  <c r="H803" i="11"/>
  <c r="I763" i="11" s="1"/>
  <c r="H1022" i="11"/>
  <c r="H1043" i="11"/>
  <c r="I1003" i="11" s="1"/>
  <c r="K7650" i="11"/>
  <c r="L7650" i="11"/>
  <c r="M7650" i="11" s="1"/>
  <c r="J4980" i="11"/>
  <c r="K4980" i="11" s="1"/>
  <c r="C4980" i="11"/>
  <c r="D4980" i="11"/>
  <c r="J5016" i="11"/>
  <c r="K5016" i="11" s="1"/>
  <c r="H5644" i="11"/>
  <c r="C5016" i="11"/>
  <c r="D5016" i="11"/>
  <c r="K1058" i="11"/>
  <c r="C1058" i="11"/>
  <c r="D1058" i="11"/>
  <c r="K950" i="11"/>
  <c r="D950" i="11"/>
  <c r="C950" i="11"/>
  <c r="C7650" i="11"/>
  <c r="D7650" i="11"/>
  <c r="K986" i="11"/>
  <c r="D986" i="11"/>
  <c r="C986" i="11"/>
  <c r="I7418" i="11"/>
  <c r="I7419" i="11"/>
  <c r="C914" i="11"/>
  <c r="D914" i="11"/>
  <c r="J914" i="11"/>
  <c r="K914" i="11" s="1"/>
  <c r="J1094" i="11"/>
  <c r="K1094" i="11" s="1"/>
  <c r="C1094" i="11"/>
  <c r="D1094" i="11"/>
  <c r="J1022" i="11"/>
  <c r="K1022" i="11" s="1"/>
  <c r="D1022" i="11"/>
  <c r="C1022" i="11"/>
  <c r="K1130" i="11"/>
  <c r="D1130" i="11"/>
  <c r="C1130" i="11"/>
  <c r="K5052" i="11"/>
  <c r="D5052" i="11"/>
  <c r="C5052" i="11"/>
  <c r="K1166" i="11"/>
  <c r="D1166" i="11"/>
  <c r="C1166" i="11"/>
  <c r="K5329" i="11"/>
  <c r="C5329" i="11"/>
  <c r="D5329" i="11"/>
  <c r="J878" i="11"/>
  <c r="K878" i="11" s="1"/>
  <c r="D878" i="11"/>
  <c r="C878" i="11"/>
  <c r="N7651" i="11" l="1"/>
  <c r="N987" i="11"/>
  <c r="L987" i="11"/>
  <c r="M987" i="11" s="1"/>
  <c r="N915" i="11"/>
  <c r="L915" i="11"/>
  <c r="M915" i="11" s="1"/>
  <c r="N5053" i="11"/>
  <c r="L5053" i="11"/>
  <c r="M5053" i="11" s="1"/>
  <c r="N1131" i="11"/>
  <c r="L1131" i="11"/>
  <c r="M1131" i="11" s="1"/>
  <c r="N1023" i="11"/>
  <c r="L1023" i="11"/>
  <c r="M1023" i="11" s="1"/>
  <c r="N1167" i="11"/>
  <c r="L1167" i="11"/>
  <c r="M1167" i="11" s="1"/>
  <c r="N4981" i="11"/>
  <c r="L4981" i="11"/>
  <c r="M4981" i="11" s="1"/>
  <c r="N951" i="11"/>
  <c r="L951" i="11"/>
  <c r="M951" i="11" s="1"/>
  <c r="N5017" i="11"/>
  <c r="L5017" i="11"/>
  <c r="M5017" i="11" s="1"/>
  <c r="N5366" i="11"/>
  <c r="L5366" i="11"/>
  <c r="M5366" i="11" s="1"/>
  <c r="N1095" i="11"/>
  <c r="L1095" i="11"/>
  <c r="M1095" i="11" s="1"/>
  <c r="N1059" i="11"/>
  <c r="L1059" i="11"/>
  <c r="M1059" i="11" s="1"/>
  <c r="N879" i="11"/>
  <c r="L879" i="11"/>
  <c r="M879" i="11" s="1"/>
  <c r="H1023" i="11"/>
  <c r="H1044" i="11"/>
  <c r="I1004" i="11" s="1"/>
  <c r="H804" i="11"/>
  <c r="K7651" i="11"/>
  <c r="L7651" i="11"/>
  <c r="M7651" i="11" s="1"/>
  <c r="J4981" i="11"/>
  <c r="K4981" i="11" s="1"/>
  <c r="D4981" i="11"/>
  <c r="C4981" i="11"/>
  <c r="H5682" i="11"/>
  <c r="J5017" i="11"/>
  <c r="K5017" i="11" s="1"/>
  <c r="H5645" i="11"/>
  <c r="C5017" i="11"/>
  <c r="D5017" i="11"/>
  <c r="I764" i="11"/>
  <c r="J1095" i="11"/>
  <c r="K1095" i="11" s="1"/>
  <c r="C1095" i="11"/>
  <c r="D1095" i="11"/>
  <c r="K987" i="11"/>
  <c r="D987" i="11"/>
  <c r="C987" i="11"/>
  <c r="K5366" i="11"/>
  <c r="D5366" i="11"/>
  <c r="C5366" i="11"/>
  <c r="K1059" i="11"/>
  <c r="D1059" i="11"/>
  <c r="C1059" i="11"/>
  <c r="J1023" i="11"/>
  <c r="K1023" i="11" s="1"/>
  <c r="D1023" i="11"/>
  <c r="C1023" i="11"/>
  <c r="J915" i="11"/>
  <c r="K915" i="11" s="1"/>
  <c r="D915" i="11"/>
  <c r="C915" i="11"/>
  <c r="K1131" i="11"/>
  <c r="D1131" i="11"/>
  <c r="C1131" i="11"/>
  <c r="D7651" i="11"/>
  <c r="C7651" i="11"/>
  <c r="K1167" i="11"/>
  <c r="C1167" i="11"/>
  <c r="D1167" i="11"/>
  <c r="K5053" i="11"/>
  <c r="D5053" i="11"/>
  <c r="C5053" i="11"/>
  <c r="C951" i="11"/>
  <c r="K951" i="11"/>
  <c r="D951" i="11"/>
  <c r="J879" i="11"/>
  <c r="K879" i="11" s="1"/>
  <c r="D879" i="11"/>
  <c r="C879" i="11"/>
  <c r="N7652" i="11" l="1"/>
  <c r="N1168" i="11"/>
  <c r="L1168" i="11"/>
  <c r="M1168" i="11" s="1"/>
  <c r="N5054" i="11"/>
  <c r="L5054" i="11"/>
  <c r="M5054" i="11" s="1"/>
  <c r="N1132" i="11"/>
  <c r="L1132" i="11"/>
  <c r="M1132" i="11" s="1"/>
  <c r="N1024" i="11"/>
  <c r="L1024" i="11"/>
  <c r="M1024" i="11" s="1"/>
  <c r="N5090" i="11"/>
  <c r="L5090" i="11"/>
  <c r="M5090" i="11" s="1"/>
  <c r="N880" i="11"/>
  <c r="L880" i="11"/>
  <c r="M880" i="11" s="1"/>
  <c r="N988" i="11"/>
  <c r="L988" i="11"/>
  <c r="M988" i="11" s="1"/>
  <c r="N5018" i="11"/>
  <c r="L5018" i="11"/>
  <c r="M5018" i="11" s="1"/>
  <c r="N1096" i="11"/>
  <c r="L1096" i="11"/>
  <c r="M1096" i="11" s="1"/>
  <c r="N1060" i="11"/>
  <c r="L1060" i="11"/>
  <c r="M1060" i="11" s="1"/>
  <c r="N5367" i="11"/>
  <c r="L5367" i="11"/>
  <c r="M5367" i="11" s="1"/>
  <c r="N916" i="11"/>
  <c r="L916" i="11"/>
  <c r="M916" i="11" s="1"/>
  <c r="N952" i="11"/>
  <c r="L952" i="11"/>
  <c r="M952" i="11" s="1"/>
  <c r="H1024" i="11"/>
  <c r="H1045" i="11"/>
  <c r="I1005" i="11" s="1"/>
  <c r="H805" i="11"/>
  <c r="K7652" i="11"/>
  <c r="L7652" i="11"/>
  <c r="M7652" i="11" s="1"/>
  <c r="J5018" i="11"/>
  <c r="K5018" i="11" s="1"/>
  <c r="D5018" i="11"/>
  <c r="C5018" i="11"/>
  <c r="K5054" i="11"/>
  <c r="H5683" i="11"/>
  <c r="C5054" i="11"/>
  <c r="D5054" i="11"/>
  <c r="I765" i="11"/>
  <c r="I4888" i="11"/>
  <c r="K5090" i="11"/>
  <c r="D5090" i="11"/>
  <c r="C5090" i="11"/>
  <c r="K1168" i="11"/>
  <c r="C1168" i="11"/>
  <c r="D1168" i="11"/>
  <c r="J1096" i="11"/>
  <c r="K1096" i="11" s="1"/>
  <c r="C1096" i="11"/>
  <c r="D1096" i="11"/>
  <c r="K1060" i="11"/>
  <c r="D1060" i="11"/>
  <c r="C1060" i="11"/>
  <c r="K988" i="11"/>
  <c r="D988" i="11"/>
  <c r="C988" i="11"/>
  <c r="K1132" i="11"/>
  <c r="C1132" i="11"/>
  <c r="D1132" i="11"/>
  <c r="C916" i="11"/>
  <c r="D916" i="11"/>
  <c r="J916" i="11"/>
  <c r="K916" i="11" s="1"/>
  <c r="I7420" i="11"/>
  <c r="K5367" i="11"/>
  <c r="C5367" i="11"/>
  <c r="D5367" i="11"/>
  <c r="D7652" i="11"/>
  <c r="C7652" i="11"/>
  <c r="J1024" i="11"/>
  <c r="K1024" i="11" s="1"/>
  <c r="C1024" i="11"/>
  <c r="D1024" i="11"/>
  <c r="K952" i="11"/>
  <c r="C952" i="11"/>
  <c r="D952" i="11"/>
  <c r="J880" i="11"/>
  <c r="K880" i="11" s="1"/>
  <c r="C880" i="11"/>
  <c r="D880" i="11"/>
  <c r="N7653" i="11" l="1"/>
  <c r="N989" i="11"/>
  <c r="L989" i="11"/>
  <c r="M989" i="11" s="1"/>
  <c r="N1025" i="11"/>
  <c r="L1025" i="11"/>
  <c r="M1025" i="11" s="1"/>
  <c r="N1169" i="11"/>
  <c r="L1169" i="11"/>
  <c r="M1169" i="11" s="1"/>
  <c r="N1097" i="11"/>
  <c r="L1097" i="11"/>
  <c r="M1097" i="11" s="1"/>
  <c r="N5019" i="11"/>
  <c r="L5019" i="11"/>
  <c r="M5019" i="11" s="1"/>
  <c r="N1061" i="11"/>
  <c r="L1061" i="11"/>
  <c r="M1061" i="11" s="1"/>
  <c r="N917" i="11"/>
  <c r="L917" i="11"/>
  <c r="M917" i="11" s="1"/>
  <c r="N881" i="11"/>
  <c r="L881" i="11"/>
  <c r="M881" i="11" s="1"/>
  <c r="N5091" i="11"/>
  <c r="L5091" i="11"/>
  <c r="M5091" i="11" s="1"/>
  <c r="N5055" i="11"/>
  <c r="L5055" i="11"/>
  <c r="M5055" i="11" s="1"/>
  <c r="N953" i="11"/>
  <c r="L953" i="11"/>
  <c r="M953" i="11" s="1"/>
  <c r="N5368" i="11"/>
  <c r="L5368" i="11"/>
  <c r="M5368" i="11" s="1"/>
  <c r="N1133" i="11"/>
  <c r="L1133" i="11"/>
  <c r="M1133" i="11" s="1"/>
  <c r="H1046" i="11"/>
  <c r="H1025" i="11"/>
  <c r="H806" i="11"/>
  <c r="I769" i="11" s="1"/>
  <c r="K7653" i="11"/>
  <c r="L7653" i="11"/>
  <c r="M7653" i="11" s="1"/>
  <c r="K5055" i="11"/>
  <c r="H5684" i="11"/>
  <c r="D5055" i="11"/>
  <c r="C5055" i="11"/>
  <c r="J5019" i="11"/>
  <c r="K5019" i="11" s="1"/>
  <c r="D5019" i="11"/>
  <c r="C5019" i="11"/>
  <c r="I1006" i="11"/>
  <c r="I4889" i="11"/>
  <c r="J1025" i="11"/>
  <c r="K1025" i="11" s="1"/>
  <c r="D1025" i="11"/>
  <c r="C1025" i="11"/>
  <c r="C953" i="11"/>
  <c r="D953" i="11"/>
  <c r="K953" i="11"/>
  <c r="K1169" i="11"/>
  <c r="C1169" i="11"/>
  <c r="D1169" i="11"/>
  <c r="K5091" i="11"/>
  <c r="C5091" i="11"/>
  <c r="D5091" i="11"/>
  <c r="K5368" i="11"/>
  <c r="C5368" i="11"/>
  <c r="D5368" i="11"/>
  <c r="J917" i="11"/>
  <c r="K917" i="11" s="1"/>
  <c r="D917" i="11"/>
  <c r="C917" i="11"/>
  <c r="K1061" i="11"/>
  <c r="D1061" i="11"/>
  <c r="C1061" i="11"/>
  <c r="K989" i="11"/>
  <c r="C989" i="11"/>
  <c r="D989" i="11"/>
  <c r="J1097" i="11"/>
  <c r="K1097" i="11" s="1"/>
  <c r="D1097" i="11"/>
  <c r="C1097" i="11"/>
  <c r="K1133" i="11"/>
  <c r="C1133" i="11"/>
  <c r="D1133" i="11"/>
  <c r="D7653" i="11"/>
  <c r="C7653" i="11"/>
  <c r="J881" i="11"/>
  <c r="K881" i="11" s="1"/>
  <c r="D881" i="11"/>
  <c r="C881" i="11"/>
  <c r="N7654" i="11" l="1"/>
  <c r="N1206" i="11"/>
  <c r="L1206" i="11"/>
  <c r="M1206" i="11" s="1"/>
  <c r="N1134" i="11"/>
  <c r="L1134" i="11"/>
  <c r="M1134" i="11" s="1"/>
  <c r="N954" i="11"/>
  <c r="L954" i="11"/>
  <c r="M954" i="11" s="1"/>
  <c r="N1062" i="11"/>
  <c r="L1062" i="11"/>
  <c r="M1062" i="11" s="1"/>
  <c r="N5020" i="11"/>
  <c r="L5020" i="11"/>
  <c r="M5020" i="11" s="1"/>
  <c r="N918" i="11"/>
  <c r="L918" i="11"/>
  <c r="M918" i="11" s="1"/>
  <c r="N1098" i="11"/>
  <c r="L1098" i="11"/>
  <c r="M1098" i="11" s="1"/>
  <c r="N990" i="11"/>
  <c r="L990" i="11"/>
  <c r="M990" i="11" s="1"/>
  <c r="N5369" i="11"/>
  <c r="L5369" i="11"/>
  <c r="M5369" i="11" s="1"/>
  <c r="N5092" i="11"/>
  <c r="L5092" i="11"/>
  <c r="M5092" i="11" s="1"/>
  <c r="N1026" i="11"/>
  <c r="L1026" i="11"/>
  <c r="M1026" i="11" s="1"/>
  <c r="N5056" i="11"/>
  <c r="L5056" i="11"/>
  <c r="M5056" i="11" s="1"/>
  <c r="N1170" i="11"/>
  <c r="L1170" i="11"/>
  <c r="M1170" i="11" s="1"/>
  <c r="H1026" i="11"/>
  <c r="H1047" i="11"/>
  <c r="I1007" i="11" s="1"/>
  <c r="H807" i="11"/>
  <c r="K7654" i="11"/>
  <c r="L7654" i="11"/>
  <c r="M7654" i="11" s="1"/>
  <c r="D918" i="11"/>
  <c r="J918" i="11"/>
  <c r="K918" i="11" s="1"/>
  <c r="K5056" i="11"/>
  <c r="H5685" i="11"/>
  <c r="C5056" i="11"/>
  <c r="D5056" i="11"/>
  <c r="C918" i="11"/>
  <c r="J5020" i="11"/>
  <c r="K5020" i="11" s="1"/>
  <c r="C5020" i="11"/>
  <c r="D5020" i="11"/>
  <c r="D7654" i="11"/>
  <c r="C7654" i="11"/>
  <c r="H5722" i="11"/>
  <c r="I4890" i="11"/>
  <c r="I7205" i="11"/>
  <c r="I7422" i="11"/>
  <c r="J1098" i="11"/>
  <c r="K1098" i="11" s="1"/>
  <c r="C1098" i="11"/>
  <c r="D1098" i="11"/>
  <c r="K5369" i="11"/>
  <c r="D5369" i="11"/>
  <c r="C5369" i="11"/>
  <c r="K1062" i="11"/>
  <c r="D1062" i="11"/>
  <c r="C1062" i="11"/>
  <c r="J1026" i="11"/>
  <c r="K1026" i="11" s="1"/>
  <c r="D1026" i="11"/>
  <c r="C1026" i="11"/>
  <c r="K1206" i="11"/>
  <c r="C1206" i="11"/>
  <c r="D1206" i="11"/>
  <c r="K954" i="11"/>
  <c r="C954" i="11"/>
  <c r="D954" i="11"/>
  <c r="K1170" i="11"/>
  <c r="C1170" i="11"/>
  <c r="D1170" i="11"/>
  <c r="K5092" i="11"/>
  <c r="C5092" i="11"/>
  <c r="D5092" i="11"/>
  <c r="K1134" i="11"/>
  <c r="D1134" i="11"/>
  <c r="C1134" i="11"/>
  <c r="K990" i="11"/>
  <c r="D990" i="11"/>
  <c r="C990" i="11"/>
  <c r="N7655" i="11" l="1"/>
  <c r="J919" i="11"/>
  <c r="K919" i="11" s="1"/>
  <c r="N1171" i="11"/>
  <c r="L1171" i="11"/>
  <c r="M1171" i="11" s="1"/>
  <c r="N5057" i="11"/>
  <c r="L5057" i="11"/>
  <c r="M5057" i="11" s="1"/>
  <c r="N955" i="11"/>
  <c r="L955" i="11"/>
  <c r="M955" i="11" s="1"/>
  <c r="N1099" i="11"/>
  <c r="L1099" i="11"/>
  <c r="M1099" i="11" s="1"/>
  <c r="N1207" i="11"/>
  <c r="L1207" i="11"/>
  <c r="M1207" i="11" s="1"/>
  <c r="N991" i="11"/>
  <c r="L991" i="11"/>
  <c r="M991" i="11" s="1"/>
  <c r="N1135" i="11"/>
  <c r="L1135" i="11"/>
  <c r="M1135" i="11" s="1"/>
  <c r="N1027" i="11"/>
  <c r="L1027" i="11"/>
  <c r="M1027" i="11" s="1"/>
  <c r="N1063" i="11"/>
  <c r="L1063" i="11"/>
  <c r="M1063" i="11" s="1"/>
  <c r="N5021" i="11"/>
  <c r="L5021" i="11"/>
  <c r="M5021" i="11" s="1"/>
  <c r="N919" i="11"/>
  <c r="L919" i="11"/>
  <c r="M919" i="11" s="1"/>
  <c r="N5093" i="11"/>
  <c r="L5093" i="11"/>
  <c r="M5093" i="11" s="1"/>
  <c r="H808" i="11"/>
  <c r="H1048" i="11"/>
  <c r="H1027" i="11"/>
  <c r="K7655" i="11"/>
  <c r="L7655" i="11"/>
  <c r="M7655" i="11" s="1"/>
  <c r="C919" i="11"/>
  <c r="D919" i="11"/>
  <c r="H5723" i="11"/>
  <c r="J5021" i="11"/>
  <c r="K5021" i="11" s="1"/>
  <c r="D5021" i="11"/>
  <c r="C5021" i="11"/>
  <c r="C7655" i="11"/>
  <c r="D7655" i="11"/>
  <c r="K5057" i="11"/>
  <c r="C5057" i="11"/>
  <c r="D5057" i="11"/>
  <c r="I1008" i="11"/>
  <c r="I7423" i="11"/>
  <c r="K1171" i="11"/>
  <c r="D1171" i="11"/>
  <c r="C1171" i="11"/>
  <c r="J1099" i="11"/>
  <c r="K1099" i="11" s="1"/>
  <c r="C1099" i="11"/>
  <c r="D1099" i="11"/>
  <c r="K1135" i="11"/>
  <c r="C1135" i="11"/>
  <c r="D1135" i="11"/>
  <c r="K5093" i="11"/>
  <c r="C5093" i="11"/>
  <c r="D5093" i="11"/>
  <c r="D955" i="11"/>
  <c r="C955" i="11"/>
  <c r="K955" i="11"/>
  <c r="K1207" i="11"/>
  <c r="D1207" i="11"/>
  <c r="C1207" i="11"/>
  <c r="J1027" i="11"/>
  <c r="K1027" i="11" s="1"/>
  <c r="C1027" i="11"/>
  <c r="D1027" i="11"/>
  <c r="K1063" i="11"/>
  <c r="C1063" i="11"/>
  <c r="D1063" i="11"/>
  <c r="K991" i="11"/>
  <c r="C991" i="11"/>
  <c r="D991" i="11"/>
  <c r="N7656" i="11" l="1"/>
  <c r="N5094" i="11"/>
  <c r="L5094" i="11"/>
  <c r="M5094" i="11" s="1"/>
  <c r="N1136" i="11"/>
  <c r="L1136" i="11"/>
  <c r="M1136" i="11" s="1"/>
  <c r="N1064" i="11"/>
  <c r="L1064" i="11"/>
  <c r="M1064" i="11" s="1"/>
  <c r="N1028" i="11"/>
  <c r="L1028" i="11"/>
  <c r="M1028" i="11" s="1"/>
  <c r="C920" i="11"/>
  <c r="N920" i="11"/>
  <c r="L920" i="11"/>
  <c r="M920" i="11" s="1"/>
  <c r="N1100" i="11"/>
  <c r="L1100" i="11"/>
  <c r="M1100" i="11" s="1"/>
  <c r="N5058" i="11"/>
  <c r="L5058" i="11"/>
  <c r="M5058" i="11" s="1"/>
  <c r="N1208" i="11"/>
  <c r="L1208" i="11"/>
  <c r="M1208" i="11" s="1"/>
  <c r="N1172" i="11"/>
  <c r="L1172" i="11"/>
  <c r="M1172" i="11" s="1"/>
  <c r="N992" i="11"/>
  <c r="L992" i="11"/>
  <c r="M992" i="11" s="1"/>
  <c r="N956" i="11"/>
  <c r="L956" i="11"/>
  <c r="M956" i="11" s="1"/>
  <c r="N5130" i="11"/>
  <c r="L5130" i="11"/>
  <c r="M5130" i="11" s="1"/>
  <c r="J920" i="11"/>
  <c r="K920" i="11" s="1"/>
  <c r="D920" i="11"/>
  <c r="H1028" i="11"/>
  <c r="H809" i="11"/>
  <c r="H1049" i="11"/>
  <c r="I1009" i="11" s="1"/>
  <c r="K7656" i="11"/>
  <c r="L7656" i="11"/>
  <c r="M7656" i="11" s="1"/>
  <c r="K5094" i="11"/>
  <c r="H5724" i="11"/>
  <c r="C5094" i="11"/>
  <c r="D5094" i="11"/>
  <c r="K5058" i="11"/>
  <c r="D5058" i="11"/>
  <c r="C5058" i="11"/>
  <c r="D7656" i="11"/>
  <c r="C7656" i="11"/>
  <c r="I4892" i="11"/>
  <c r="I7206" i="11"/>
  <c r="K1064" i="11"/>
  <c r="C1064" i="11"/>
  <c r="D1064" i="11"/>
  <c r="K1208" i="11"/>
  <c r="C1208" i="11"/>
  <c r="D1208" i="11"/>
  <c r="K1136" i="11"/>
  <c r="C1136" i="11"/>
  <c r="D1136" i="11"/>
  <c r="K1172" i="11"/>
  <c r="C1172" i="11"/>
  <c r="D1172" i="11"/>
  <c r="J1100" i="11"/>
  <c r="K1100" i="11" s="1"/>
  <c r="D1100" i="11"/>
  <c r="C1100" i="11"/>
  <c r="K992" i="11"/>
  <c r="C992" i="11"/>
  <c r="D992" i="11"/>
  <c r="J1028" i="11"/>
  <c r="K1028" i="11" s="1"/>
  <c r="D1028" i="11"/>
  <c r="C1028" i="11"/>
  <c r="K5130" i="11"/>
  <c r="C5130" i="11"/>
  <c r="D5130" i="11"/>
  <c r="K956" i="11"/>
  <c r="D956" i="11"/>
  <c r="C956" i="11"/>
  <c r="N7657" i="11" l="1"/>
  <c r="C921" i="11"/>
  <c r="D921" i="11"/>
  <c r="J921" i="11"/>
  <c r="K921" i="11" s="1"/>
  <c r="N5095" i="11"/>
  <c r="L5095" i="11"/>
  <c r="M5095" i="11" s="1"/>
  <c r="N1029" i="11"/>
  <c r="L1029" i="11"/>
  <c r="M1029" i="11" s="1"/>
  <c r="N1209" i="11"/>
  <c r="L1209" i="11"/>
  <c r="M1209" i="11" s="1"/>
  <c r="N993" i="11"/>
  <c r="L993" i="11"/>
  <c r="M993" i="11" s="1"/>
  <c r="N1065" i="11"/>
  <c r="L1065" i="11"/>
  <c r="M1065" i="11" s="1"/>
  <c r="N1137" i="11"/>
  <c r="L1137" i="11"/>
  <c r="M1137" i="11" s="1"/>
  <c r="N1101" i="11"/>
  <c r="L1101" i="11"/>
  <c r="M1101" i="11" s="1"/>
  <c r="N957" i="11"/>
  <c r="L957" i="11"/>
  <c r="M957" i="11" s="1"/>
  <c r="N921" i="11"/>
  <c r="L921" i="11"/>
  <c r="M921" i="11" s="1"/>
  <c r="N5059" i="11"/>
  <c r="L5059" i="11"/>
  <c r="M5059" i="11" s="1"/>
  <c r="N1173" i="11"/>
  <c r="L1173" i="11"/>
  <c r="M1173" i="11" s="1"/>
  <c r="N5131" i="11"/>
  <c r="L5131" i="11"/>
  <c r="M5131" i="11" s="1"/>
  <c r="H1029" i="11"/>
  <c r="H810" i="11"/>
  <c r="K7657" i="11"/>
  <c r="L7657" i="11"/>
  <c r="M7657" i="11" s="1"/>
  <c r="H1050" i="11"/>
  <c r="C7657" i="11"/>
  <c r="D7657" i="11"/>
  <c r="H5762" i="11"/>
  <c r="K5059" i="11"/>
  <c r="C5059" i="11"/>
  <c r="D5059" i="11"/>
  <c r="K5095" i="11"/>
  <c r="H5725" i="11"/>
  <c r="C5095" i="11"/>
  <c r="D5095" i="11"/>
  <c r="I4893" i="11"/>
  <c r="I1010" i="11"/>
  <c r="I7207" i="11"/>
  <c r="D957" i="11"/>
  <c r="K957" i="11"/>
  <c r="C957" i="11"/>
  <c r="K1173" i="11"/>
  <c r="C1173" i="11"/>
  <c r="D1173" i="11"/>
  <c r="J1101" i="11"/>
  <c r="K1101" i="11" s="1"/>
  <c r="D1101" i="11"/>
  <c r="C1101" i="11"/>
  <c r="K1137" i="11"/>
  <c r="D1137" i="11"/>
  <c r="C1137" i="11"/>
  <c r="C993" i="11"/>
  <c r="K993" i="11"/>
  <c r="D993" i="11"/>
  <c r="K1209" i="11"/>
  <c r="D1209" i="11"/>
  <c r="C1209" i="11"/>
  <c r="D958" i="11"/>
  <c r="K958" i="11"/>
  <c r="K1065" i="11"/>
  <c r="C1065" i="11"/>
  <c r="D1065" i="11"/>
  <c r="K5131" i="11"/>
  <c r="C5131" i="11"/>
  <c r="D5131" i="11"/>
  <c r="J1029" i="11"/>
  <c r="K1029" i="11" s="1"/>
  <c r="D1029" i="11"/>
  <c r="C1029" i="11"/>
  <c r="I7425" i="11"/>
  <c r="N7658" i="11" l="1"/>
  <c r="N5060" i="11"/>
  <c r="L5060" i="11"/>
  <c r="M5060" i="11" s="1"/>
  <c r="N1102" i="11"/>
  <c r="L1102" i="11"/>
  <c r="M1102" i="11" s="1"/>
  <c r="N1138" i="11"/>
  <c r="L1138" i="11"/>
  <c r="M1138" i="11" s="1"/>
  <c r="N1246" i="11"/>
  <c r="L1246" i="11"/>
  <c r="M1246" i="11" s="1"/>
  <c r="N994" i="11"/>
  <c r="L994" i="11"/>
  <c r="M994" i="11" s="1"/>
  <c r="N5132" i="11"/>
  <c r="L5132" i="11"/>
  <c r="M5132" i="11" s="1"/>
  <c r="N1210" i="11"/>
  <c r="L1210" i="11"/>
  <c r="M1210" i="11" s="1"/>
  <c r="N958" i="11"/>
  <c r="L958" i="11"/>
  <c r="M958" i="11" s="1"/>
  <c r="N1030" i="11"/>
  <c r="L1030" i="11"/>
  <c r="M1030" i="11" s="1"/>
  <c r="N5096" i="11"/>
  <c r="L5096" i="11"/>
  <c r="M5096" i="11" s="1"/>
  <c r="N1066" i="11"/>
  <c r="L1066" i="11"/>
  <c r="M1066" i="11" s="1"/>
  <c r="N959" i="11"/>
  <c r="L959" i="11"/>
  <c r="M959" i="11" s="1"/>
  <c r="N1174" i="11"/>
  <c r="L1174" i="11"/>
  <c r="M1174" i="11" s="1"/>
  <c r="C958" i="11"/>
  <c r="H1051" i="11"/>
  <c r="I1011" i="11" s="1"/>
  <c r="H811" i="11"/>
  <c r="I7208" i="11" s="1"/>
  <c r="H1030" i="11"/>
  <c r="K7658" i="11"/>
  <c r="L7658" i="11"/>
  <c r="M7658" i="11" s="1"/>
  <c r="K5096" i="11"/>
  <c r="C5096" i="11"/>
  <c r="D5096" i="11"/>
  <c r="D7658" i="11"/>
  <c r="C7658" i="11"/>
  <c r="K5060" i="11"/>
  <c r="D5060" i="11"/>
  <c r="C5060" i="11"/>
  <c r="K1138" i="11"/>
  <c r="D1138" i="11"/>
  <c r="C1138" i="11"/>
  <c r="H5763" i="11"/>
  <c r="I4894" i="11"/>
  <c r="J1030" i="11"/>
  <c r="K1030" i="11" s="1"/>
  <c r="D1030" i="11"/>
  <c r="C1030" i="11"/>
  <c r="J1102" i="11"/>
  <c r="K1102" i="11" s="1"/>
  <c r="C1102" i="11"/>
  <c r="D1102" i="11"/>
  <c r="D959" i="11"/>
  <c r="K959" i="11"/>
  <c r="C959" i="11"/>
  <c r="K1246" i="11"/>
  <c r="D1246" i="11"/>
  <c r="C1246" i="11"/>
  <c r="K5132" i="11"/>
  <c r="C5132" i="11"/>
  <c r="D5132" i="11"/>
  <c r="C994" i="11"/>
  <c r="K994" i="11"/>
  <c r="D994" i="11"/>
  <c r="K1066" i="11"/>
  <c r="C1066" i="11"/>
  <c r="D1066" i="11"/>
  <c r="K1210" i="11"/>
  <c r="C1210" i="11"/>
  <c r="D1210" i="11"/>
  <c r="I7426" i="11"/>
  <c r="K1174" i="11"/>
  <c r="D1174" i="11"/>
  <c r="C1174" i="11"/>
  <c r="N7659" i="11" l="1"/>
  <c r="N1103" i="11"/>
  <c r="L1103" i="11"/>
  <c r="M1103" i="11" s="1"/>
  <c r="N1067" i="11"/>
  <c r="L1067" i="11"/>
  <c r="M1067" i="11" s="1"/>
  <c r="N1139" i="11"/>
  <c r="L1139" i="11"/>
  <c r="M1139" i="11" s="1"/>
  <c r="N1175" i="11"/>
  <c r="L1175" i="11"/>
  <c r="M1175" i="11" s="1"/>
  <c r="N1247" i="11"/>
  <c r="L1247" i="11"/>
  <c r="M1247" i="11" s="1"/>
  <c r="N995" i="11"/>
  <c r="L995" i="11"/>
  <c r="M995" i="11" s="1"/>
  <c r="N5097" i="11"/>
  <c r="L5097" i="11"/>
  <c r="M5097" i="11" s="1"/>
  <c r="N1031" i="11"/>
  <c r="L1031" i="11"/>
  <c r="M1031" i="11" s="1"/>
  <c r="N5133" i="11"/>
  <c r="L5133" i="11"/>
  <c r="M5133" i="11" s="1"/>
  <c r="N960" i="11"/>
  <c r="L960" i="11"/>
  <c r="M960" i="11" s="1"/>
  <c r="N5061" i="11"/>
  <c r="L5061" i="11"/>
  <c r="M5061" i="11" s="1"/>
  <c r="N5406" i="11"/>
  <c r="L5406" i="11"/>
  <c r="M5406" i="11" s="1"/>
  <c r="N1211" i="11"/>
  <c r="L1211" i="11"/>
  <c r="M1211" i="11" s="1"/>
  <c r="H812" i="11"/>
  <c r="H5406" i="11"/>
  <c r="I5402" i="11" s="1"/>
  <c r="H1052" i="11"/>
  <c r="H1031" i="11"/>
  <c r="K7659" i="11"/>
  <c r="L7659" i="11"/>
  <c r="M7659" i="11" s="1"/>
  <c r="K5097" i="11"/>
  <c r="C5097" i="11"/>
  <c r="D5097" i="11"/>
  <c r="C7659" i="11"/>
  <c r="D7659" i="11"/>
  <c r="K5061" i="11"/>
  <c r="C5061" i="11"/>
  <c r="D5061" i="11"/>
  <c r="K1139" i="11"/>
  <c r="C1139" i="11"/>
  <c r="D1139" i="11"/>
  <c r="H5764" i="11"/>
  <c r="I4895" i="11"/>
  <c r="I7209" i="11"/>
  <c r="I1012" i="11"/>
  <c r="K1067" i="11"/>
  <c r="D1067" i="11"/>
  <c r="C1067" i="11"/>
  <c r="K5133" i="11"/>
  <c r="C5133" i="11"/>
  <c r="D5133" i="11"/>
  <c r="J1103" i="11"/>
  <c r="K1103" i="11" s="1"/>
  <c r="C1103" i="11"/>
  <c r="D1103" i="11"/>
  <c r="I7427" i="11"/>
  <c r="K1175" i="11"/>
  <c r="C1175" i="11"/>
  <c r="D1175" i="11"/>
  <c r="C960" i="11"/>
  <c r="K960" i="11"/>
  <c r="D960" i="11"/>
  <c r="J1031" i="11"/>
  <c r="K1031" i="11" s="1"/>
  <c r="C1031" i="11"/>
  <c r="D1031" i="11"/>
  <c r="C995" i="11"/>
  <c r="K995" i="11"/>
  <c r="D995" i="11"/>
  <c r="K1247" i="11"/>
  <c r="D1247" i="11"/>
  <c r="C1247" i="11"/>
  <c r="K5406" i="11"/>
  <c r="C5406" i="11"/>
  <c r="D5406" i="11"/>
  <c r="K1211" i="11"/>
  <c r="D1211" i="11"/>
  <c r="C1211" i="11"/>
  <c r="N7660" i="11" l="1"/>
  <c r="N1104" i="11"/>
  <c r="L1104" i="11"/>
  <c r="M1104" i="11" s="1"/>
  <c r="N996" i="11"/>
  <c r="L996" i="11"/>
  <c r="M996" i="11" s="1"/>
  <c r="N5170" i="11"/>
  <c r="L5170" i="11"/>
  <c r="M5170" i="11" s="1"/>
  <c r="N5098" i="11"/>
  <c r="L5098" i="11"/>
  <c r="M5098" i="11" s="1"/>
  <c r="N1212" i="11"/>
  <c r="L1212" i="11"/>
  <c r="M1212" i="11" s="1"/>
  <c r="N5134" i="11"/>
  <c r="L5134" i="11"/>
  <c r="M5134" i="11" s="1"/>
  <c r="N1176" i="11"/>
  <c r="L1176" i="11"/>
  <c r="M1176" i="11" s="1"/>
  <c r="N1140" i="11"/>
  <c r="L1140" i="11"/>
  <c r="M1140" i="11" s="1"/>
  <c r="N1032" i="11"/>
  <c r="L1032" i="11"/>
  <c r="M1032" i="11" s="1"/>
  <c r="N1068" i="11"/>
  <c r="L1068" i="11"/>
  <c r="M1068" i="11" s="1"/>
  <c r="N961" i="11"/>
  <c r="L961" i="11"/>
  <c r="M961" i="11" s="1"/>
  <c r="N5407" i="11"/>
  <c r="L5407" i="11"/>
  <c r="M5407" i="11" s="1"/>
  <c r="N1248" i="11"/>
  <c r="L1248" i="11"/>
  <c r="M1248" i="11" s="1"/>
  <c r="H1032" i="11"/>
  <c r="H1053" i="11"/>
  <c r="I1013" i="11" s="1"/>
  <c r="H813" i="11"/>
  <c r="I7210" i="11" s="1"/>
  <c r="K7660" i="11"/>
  <c r="L7660" i="11"/>
  <c r="M7660" i="11" s="1"/>
  <c r="K5098" i="11"/>
  <c r="D5098" i="11"/>
  <c r="C5098" i="11"/>
  <c r="K5134" i="11"/>
  <c r="C5134" i="11"/>
  <c r="D5134" i="11"/>
  <c r="H5765" i="11"/>
  <c r="K1140" i="11"/>
  <c r="D1140" i="11"/>
  <c r="C1140" i="11"/>
  <c r="C7660" i="11"/>
  <c r="D7660" i="11"/>
  <c r="I4896" i="11"/>
  <c r="K5170" i="11"/>
  <c r="C5170" i="11"/>
  <c r="D5170" i="11"/>
  <c r="K961" i="11"/>
  <c r="C961" i="11"/>
  <c r="D961" i="11"/>
  <c r="C996" i="11"/>
  <c r="D996" i="11"/>
  <c r="K996" i="11"/>
  <c r="K1176" i="11"/>
  <c r="D1176" i="11"/>
  <c r="C1176" i="11"/>
  <c r="K1212" i="11"/>
  <c r="D1212" i="11"/>
  <c r="C1212" i="11"/>
  <c r="K1068" i="11"/>
  <c r="D1068" i="11"/>
  <c r="C1068" i="11"/>
  <c r="C1032" i="11"/>
  <c r="D1032" i="11"/>
  <c r="J1032" i="11"/>
  <c r="K1032" i="11" s="1"/>
  <c r="J1104" i="11"/>
  <c r="K1104" i="11" s="1"/>
  <c r="C1104" i="11"/>
  <c r="D1104" i="11"/>
  <c r="K5407" i="11"/>
  <c r="C5407" i="11"/>
  <c r="D5407" i="11"/>
  <c r="K1248" i="11"/>
  <c r="D1248" i="11"/>
  <c r="C1248" i="11"/>
  <c r="I7429" i="11"/>
  <c r="N7661" i="11" l="1"/>
  <c r="N1105" i="11"/>
  <c r="L1105" i="11"/>
  <c r="M1105" i="11" s="1"/>
  <c r="N5099" i="11"/>
  <c r="L5099" i="11"/>
  <c r="M5099" i="11" s="1"/>
  <c r="N997" i="11"/>
  <c r="L997" i="11"/>
  <c r="M997" i="11" s="1"/>
  <c r="N1213" i="11"/>
  <c r="L1213" i="11"/>
  <c r="M1213" i="11" s="1"/>
  <c r="N5135" i="11"/>
  <c r="L5135" i="11"/>
  <c r="M5135" i="11" s="1"/>
  <c r="N1177" i="11"/>
  <c r="L1177" i="11"/>
  <c r="M1177" i="11" s="1"/>
  <c r="N1069" i="11"/>
  <c r="L1069" i="11"/>
  <c r="M1069" i="11" s="1"/>
  <c r="N1249" i="11"/>
  <c r="L1249" i="11"/>
  <c r="M1249" i="11" s="1"/>
  <c r="N1033" i="11"/>
  <c r="L1033" i="11"/>
  <c r="M1033" i="11" s="1"/>
  <c r="N5171" i="11"/>
  <c r="L5171" i="11"/>
  <c r="M5171" i="11" s="1"/>
  <c r="N1141" i="11"/>
  <c r="L1141" i="11"/>
  <c r="M1141" i="11" s="1"/>
  <c r="N5408" i="11"/>
  <c r="L5408" i="11"/>
  <c r="M5408" i="11" s="1"/>
  <c r="H1033" i="11"/>
  <c r="H814" i="11"/>
  <c r="K7661" i="11"/>
  <c r="L7661" i="11"/>
  <c r="M7661" i="11" s="1"/>
  <c r="K5135" i="11"/>
  <c r="C5135" i="11"/>
  <c r="D5135" i="11"/>
  <c r="H1054" i="11"/>
  <c r="K1141" i="11"/>
  <c r="C1141" i="11"/>
  <c r="D1141" i="11"/>
  <c r="K5099" i="11"/>
  <c r="C5099" i="11"/>
  <c r="D5099" i="11"/>
  <c r="D7661" i="11"/>
  <c r="C7661" i="11"/>
  <c r="I1014" i="11"/>
  <c r="I7211" i="11"/>
  <c r="K5171" i="11"/>
  <c r="C5171" i="11"/>
  <c r="D5171" i="11"/>
  <c r="C997" i="11"/>
  <c r="D997" i="11"/>
  <c r="K997" i="11"/>
  <c r="K5408" i="11"/>
  <c r="D5408" i="11"/>
  <c r="C5408" i="11"/>
  <c r="K1069" i="11"/>
  <c r="C1069" i="11"/>
  <c r="D1069" i="11"/>
  <c r="K1249" i="11"/>
  <c r="D1249" i="11"/>
  <c r="C1249" i="11"/>
  <c r="J1105" i="11"/>
  <c r="K1105" i="11" s="1"/>
  <c r="D1105" i="11"/>
  <c r="C1105" i="11"/>
  <c r="D998" i="11"/>
  <c r="K998" i="11"/>
  <c r="K1177" i="11"/>
  <c r="D1177" i="11"/>
  <c r="C1177" i="11"/>
  <c r="K1213" i="11"/>
  <c r="C1213" i="11"/>
  <c r="D1213" i="11"/>
  <c r="J1033" i="11"/>
  <c r="K1033" i="11" s="1"/>
  <c r="D1033" i="11"/>
  <c r="C1033" i="11"/>
  <c r="C998" i="11" l="1"/>
  <c r="C999" i="11"/>
  <c r="N1214" i="11"/>
  <c r="L1214" i="11"/>
  <c r="M1214" i="11" s="1"/>
  <c r="L999" i="11"/>
  <c r="M999" i="11" s="1"/>
  <c r="N5100" i="11"/>
  <c r="L5100" i="11"/>
  <c r="M5100" i="11" s="1"/>
  <c r="N1250" i="11"/>
  <c r="L1250" i="11"/>
  <c r="M1250" i="11" s="1"/>
  <c r="N1178" i="11"/>
  <c r="L1178" i="11"/>
  <c r="M1178" i="11" s="1"/>
  <c r="N998" i="11"/>
  <c r="L998" i="11"/>
  <c r="M998" i="11" s="1"/>
  <c r="N5136" i="11"/>
  <c r="L5136" i="11"/>
  <c r="M5136" i="11" s="1"/>
  <c r="N1106" i="11"/>
  <c r="L1106" i="11"/>
  <c r="M1106" i="11" s="1"/>
  <c r="N5409" i="11"/>
  <c r="L5409" i="11"/>
  <c r="M5409" i="11" s="1"/>
  <c r="N5172" i="11"/>
  <c r="L5172" i="11"/>
  <c r="M5172" i="11" s="1"/>
  <c r="N1286" i="11"/>
  <c r="L1286" i="11"/>
  <c r="M1286" i="11" s="1"/>
  <c r="N1034" i="11"/>
  <c r="L1034" i="11"/>
  <c r="M1034" i="11" s="1"/>
  <c r="N1070" i="11"/>
  <c r="L1070" i="11"/>
  <c r="M1070" i="11" s="1"/>
  <c r="H1055" i="11"/>
  <c r="H1034" i="11"/>
  <c r="H815" i="11"/>
  <c r="K5136" i="11"/>
  <c r="D5136" i="11"/>
  <c r="C5136" i="11"/>
  <c r="K1178" i="11"/>
  <c r="D1178" i="11"/>
  <c r="C1178" i="11"/>
  <c r="K5100" i="11"/>
  <c r="C5100" i="11"/>
  <c r="D5100" i="11"/>
  <c r="I1015" i="11"/>
  <c r="I7212" i="11"/>
  <c r="K5409" i="11"/>
  <c r="D5409" i="11"/>
  <c r="C5409" i="11"/>
  <c r="K1286" i="11"/>
  <c r="D1286" i="11"/>
  <c r="C1286" i="11"/>
  <c r="I7430" i="11"/>
  <c r="K1250" i="11"/>
  <c r="C1250" i="11"/>
  <c r="D1250" i="11"/>
  <c r="K5172" i="11"/>
  <c r="C5172" i="11"/>
  <c r="D5172" i="11"/>
  <c r="D999" i="11"/>
  <c r="K999" i="11"/>
  <c r="K1070" i="11"/>
  <c r="C1070" i="11"/>
  <c r="D1070" i="11"/>
  <c r="J1106" i="11"/>
  <c r="K1106" i="11" s="1"/>
  <c r="D1106" i="11"/>
  <c r="C1106" i="11"/>
  <c r="K1214" i="11"/>
  <c r="C1214" i="11"/>
  <c r="D1214" i="11"/>
  <c r="C1034" i="11"/>
  <c r="D1034" i="11"/>
  <c r="J1034" i="11"/>
  <c r="K1034" i="11" s="1"/>
  <c r="H999" i="11" l="1"/>
  <c r="N999" i="11"/>
  <c r="N1251" i="11"/>
  <c r="L1251" i="11"/>
  <c r="M1251" i="11" s="1"/>
  <c r="N1179" i="11"/>
  <c r="L1179" i="11"/>
  <c r="M1179" i="11" s="1"/>
  <c r="N5101" i="11"/>
  <c r="L5101" i="11"/>
  <c r="M5101" i="11" s="1"/>
  <c r="N1107" i="11"/>
  <c r="L1107" i="11"/>
  <c r="M1107" i="11" s="1"/>
  <c r="N5137" i="11"/>
  <c r="L5137" i="11"/>
  <c r="M5137" i="11" s="1"/>
  <c r="N5446" i="11"/>
  <c r="L5446" i="11"/>
  <c r="M5446" i="11" s="1"/>
  <c r="N1000" i="11"/>
  <c r="L1000" i="11"/>
  <c r="M1000" i="11" s="1"/>
  <c r="N1287" i="11"/>
  <c r="L1287" i="11"/>
  <c r="M1287" i="11" s="1"/>
  <c r="N5173" i="11"/>
  <c r="L5173" i="11"/>
  <c r="M5173" i="11" s="1"/>
  <c r="N1215" i="11"/>
  <c r="L1215" i="11"/>
  <c r="M1215" i="11" s="1"/>
  <c r="N1071" i="11"/>
  <c r="L1071" i="11"/>
  <c r="M1071" i="11" s="1"/>
  <c r="N1035" i="11"/>
  <c r="L1035" i="11"/>
  <c r="M1035" i="11" s="1"/>
  <c r="H1056" i="11"/>
  <c r="I1016" i="11" s="1"/>
  <c r="H816" i="11"/>
  <c r="I7213" i="11" s="1"/>
  <c r="H1000" i="11"/>
  <c r="H1035" i="11"/>
  <c r="K5101" i="11"/>
  <c r="C5101" i="11"/>
  <c r="D5101" i="11"/>
  <c r="K5137" i="11"/>
  <c r="D5137" i="11"/>
  <c r="C5137" i="11"/>
  <c r="K1179" i="11"/>
  <c r="D1179" i="11"/>
  <c r="C1179" i="11"/>
  <c r="C1000" i="11"/>
  <c r="D1000" i="11"/>
  <c r="K1000" i="11"/>
  <c r="K1215" i="11"/>
  <c r="D1215" i="11"/>
  <c r="C1215" i="11"/>
  <c r="J5446" i="11"/>
  <c r="K5446" i="11" s="1"/>
  <c r="D5446" i="11"/>
  <c r="C5446" i="11"/>
  <c r="D1035" i="11"/>
  <c r="J1035" i="11"/>
  <c r="K1035" i="11" s="1"/>
  <c r="C1035" i="11"/>
  <c r="K1287" i="11"/>
  <c r="D1287" i="11"/>
  <c r="C1287" i="11"/>
  <c r="J1107" i="11"/>
  <c r="K1107" i="11" s="1"/>
  <c r="C1107" i="11"/>
  <c r="D1107" i="11"/>
  <c r="K5173" i="11"/>
  <c r="D5173" i="11"/>
  <c r="C5173" i="11"/>
  <c r="K1251" i="11"/>
  <c r="D1251" i="11"/>
  <c r="C1251" i="11"/>
  <c r="K1071" i="11"/>
  <c r="C1071" i="11"/>
  <c r="D1071" i="11"/>
  <c r="N5174" i="11" l="1"/>
  <c r="L5174" i="11"/>
  <c r="M5174" i="11" s="1"/>
  <c r="N5138" i="11"/>
  <c r="L5138" i="11"/>
  <c r="M5138" i="11" s="1"/>
  <c r="N1036" i="11"/>
  <c r="L1036" i="11"/>
  <c r="M1036" i="11" s="1"/>
  <c r="N1072" i="11"/>
  <c r="L1072" i="11"/>
  <c r="M1072" i="11" s="1"/>
  <c r="N1180" i="11"/>
  <c r="L1180" i="11"/>
  <c r="M1180" i="11" s="1"/>
  <c r="N1252" i="11"/>
  <c r="L1252" i="11"/>
  <c r="M1252" i="11" s="1"/>
  <c r="N5447" i="11"/>
  <c r="L5447" i="11"/>
  <c r="M5447" i="11" s="1"/>
  <c r="N5210" i="11"/>
  <c r="L5210" i="11"/>
  <c r="M5210" i="11" s="1"/>
  <c r="N1216" i="11"/>
  <c r="L1216" i="11"/>
  <c r="M1216" i="11" s="1"/>
  <c r="N1108" i="11"/>
  <c r="L1108" i="11"/>
  <c r="M1108" i="11" s="1"/>
  <c r="N1288" i="11"/>
  <c r="L1288" i="11"/>
  <c r="M1288" i="11" s="1"/>
  <c r="N1001" i="11"/>
  <c r="L1001" i="11"/>
  <c r="M1001" i="11" s="1"/>
  <c r="H1057" i="11"/>
  <c r="I1017" i="11" s="1"/>
  <c r="H817" i="11"/>
  <c r="I7214" i="11" s="1"/>
  <c r="H1036" i="11"/>
  <c r="H1001" i="11"/>
  <c r="K5174" i="11"/>
  <c r="C5174" i="11"/>
  <c r="D5174" i="11"/>
  <c r="K5138" i="11"/>
  <c r="C5138" i="11"/>
  <c r="D5138" i="11"/>
  <c r="K1180" i="11"/>
  <c r="D1180" i="11"/>
  <c r="C1180" i="11"/>
  <c r="K1216" i="11"/>
  <c r="C1216" i="11"/>
  <c r="D1216" i="11"/>
  <c r="I7432" i="11"/>
  <c r="J5447" i="11"/>
  <c r="K5447" i="11" s="1"/>
  <c r="D5447" i="11"/>
  <c r="C5447" i="11"/>
  <c r="K1288" i="11"/>
  <c r="D1288" i="11"/>
  <c r="C1288" i="11"/>
  <c r="C1036" i="11"/>
  <c r="J1036" i="11"/>
  <c r="K1036" i="11" s="1"/>
  <c r="D1036" i="11"/>
  <c r="K1252" i="11"/>
  <c r="C1252" i="11"/>
  <c r="D1252" i="11"/>
  <c r="K1072" i="11"/>
  <c r="D1072" i="11"/>
  <c r="C1072" i="11"/>
  <c r="K5210" i="11"/>
  <c r="C5210" i="11"/>
  <c r="D5210" i="11"/>
  <c r="J1108" i="11"/>
  <c r="K1108" i="11" s="1"/>
  <c r="C1108" i="11"/>
  <c r="D1108" i="11"/>
  <c r="K1001" i="11"/>
  <c r="D1001" i="11"/>
  <c r="C1001" i="11"/>
  <c r="N1037" i="11" l="1"/>
  <c r="L1037" i="11"/>
  <c r="M1037" i="11" s="1"/>
  <c r="N5139" i="11"/>
  <c r="L5139" i="11"/>
  <c r="M5139" i="11" s="1"/>
  <c r="N1181" i="11"/>
  <c r="L1181" i="11"/>
  <c r="M1181" i="11" s="1"/>
  <c r="N1289" i="11"/>
  <c r="L1289" i="11"/>
  <c r="M1289" i="11" s="1"/>
  <c r="N1109" i="11"/>
  <c r="L1109" i="11"/>
  <c r="M1109" i="11" s="1"/>
  <c r="N1073" i="11"/>
  <c r="L1073" i="11"/>
  <c r="M1073" i="11" s="1"/>
  <c r="N1217" i="11"/>
  <c r="L1217" i="11"/>
  <c r="M1217" i="11" s="1"/>
  <c r="N5211" i="11"/>
  <c r="L5211" i="11"/>
  <c r="M5211" i="11" s="1"/>
  <c r="N5175" i="11"/>
  <c r="L5175" i="11"/>
  <c r="M5175" i="11" s="1"/>
  <c r="N1253" i="11"/>
  <c r="L1253" i="11"/>
  <c r="M1253" i="11" s="1"/>
  <c r="N5448" i="11"/>
  <c r="L5448" i="11"/>
  <c r="M5448" i="11" s="1"/>
  <c r="H1037" i="11"/>
  <c r="H818" i="11"/>
  <c r="K5175" i="11"/>
  <c r="D5175" i="11"/>
  <c r="C5175" i="11"/>
  <c r="K5139" i="11"/>
  <c r="D5139" i="11"/>
  <c r="C5139" i="11"/>
  <c r="K1181" i="11"/>
  <c r="C1181" i="11"/>
  <c r="D1181" i="11"/>
  <c r="H1058" i="11"/>
  <c r="I1018" i="11"/>
  <c r="I7215" i="11"/>
  <c r="I7216" i="11"/>
  <c r="K1073" i="11"/>
  <c r="D1073" i="11"/>
  <c r="C1073" i="11"/>
  <c r="J5448" i="11"/>
  <c r="K5448" i="11" s="1"/>
  <c r="C5448" i="11"/>
  <c r="D5448" i="11"/>
  <c r="K1217" i="11"/>
  <c r="D1217" i="11"/>
  <c r="C1217" i="11"/>
  <c r="C1037" i="11"/>
  <c r="J1037" i="11"/>
  <c r="K1037" i="11" s="1"/>
  <c r="D1037" i="11"/>
  <c r="K1253" i="11"/>
  <c r="C1253" i="11"/>
  <c r="D1253" i="11"/>
  <c r="J1109" i="11"/>
  <c r="K1109" i="11" s="1"/>
  <c r="D1109" i="11"/>
  <c r="C1109" i="11"/>
  <c r="K5211" i="11"/>
  <c r="C5211" i="11"/>
  <c r="D5211" i="11"/>
  <c r="K1289" i="11"/>
  <c r="D1289" i="11"/>
  <c r="C1289" i="11"/>
  <c r="C1038" i="11" l="1"/>
  <c r="J1038" i="11"/>
  <c r="K1038" i="11" s="1"/>
  <c r="N7667" i="11"/>
  <c r="N1218" i="11"/>
  <c r="L1218" i="11"/>
  <c r="M1218" i="11" s="1"/>
  <c r="N5140" i="11"/>
  <c r="L5140" i="11"/>
  <c r="M5140" i="11" s="1"/>
  <c r="N5176" i="11"/>
  <c r="L5176" i="11"/>
  <c r="M5176" i="11" s="1"/>
  <c r="N1326" i="11"/>
  <c r="L1326" i="11"/>
  <c r="M1326" i="11" s="1"/>
  <c r="N1254" i="11"/>
  <c r="L1254" i="11"/>
  <c r="M1254" i="11" s="1"/>
  <c r="N5212" i="11"/>
  <c r="L5212" i="11"/>
  <c r="M5212" i="11" s="1"/>
  <c r="N1110" i="11"/>
  <c r="L1110" i="11"/>
  <c r="M1110" i="11" s="1"/>
  <c r="N1038" i="11"/>
  <c r="L1038" i="11"/>
  <c r="M1038" i="11" s="1"/>
  <c r="N1074" i="11"/>
  <c r="L1074" i="11"/>
  <c r="M1074" i="11" s="1"/>
  <c r="N1142" i="11"/>
  <c r="L1142" i="11"/>
  <c r="M1142" i="11" s="1"/>
  <c r="N5449" i="11"/>
  <c r="L5449" i="11"/>
  <c r="M5449" i="11" s="1"/>
  <c r="N1290" i="11"/>
  <c r="L1290" i="11"/>
  <c r="M1290" i="11" s="1"/>
  <c r="D1038" i="11"/>
  <c r="H1038" i="11"/>
  <c r="H1059" i="11"/>
  <c r="I1019" i="11" s="1"/>
  <c r="H819" i="11"/>
  <c r="K7667" i="11"/>
  <c r="L7667" i="11"/>
  <c r="M7667" i="11" s="1"/>
  <c r="K5140" i="11"/>
  <c r="D5140" i="11"/>
  <c r="C5140" i="11"/>
  <c r="K5176" i="11"/>
  <c r="D5176" i="11"/>
  <c r="C5176" i="11"/>
  <c r="K1218" i="11"/>
  <c r="C1218" i="11"/>
  <c r="D1218" i="11"/>
  <c r="K1290" i="11"/>
  <c r="D1290" i="11"/>
  <c r="C1290" i="11"/>
  <c r="K1074" i="11"/>
  <c r="D1074" i="11"/>
  <c r="C1074" i="11"/>
  <c r="J5449" i="11"/>
  <c r="K5449" i="11" s="1"/>
  <c r="C5449" i="11"/>
  <c r="D5449" i="11"/>
  <c r="I7434" i="11"/>
  <c r="K1254" i="11"/>
  <c r="D1254" i="11"/>
  <c r="C1254" i="11"/>
  <c r="C7667" i="11"/>
  <c r="D7667" i="11"/>
  <c r="J1110" i="11"/>
  <c r="K1110" i="11" s="1"/>
  <c r="D1110" i="11"/>
  <c r="C1110" i="11"/>
  <c r="K1142" i="11"/>
  <c r="D1142" i="11"/>
  <c r="C1142" i="11"/>
  <c r="K1326" i="11"/>
  <c r="D1326" i="11"/>
  <c r="C1326" i="11"/>
  <c r="K5212" i="11"/>
  <c r="C5212" i="11"/>
  <c r="D5212" i="11"/>
  <c r="N7668" i="11" l="1"/>
  <c r="N5177" i="11"/>
  <c r="L5177" i="11"/>
  <c r="M5177" i="11" s="1"/>
  <c r="N1075" i="11"/>
  <c r="L1075" i="11"/>
  <c r="M1075" i="11" s="1"/>
  <c r="N1039" i="11"/>
  <c r="L1039" i="11"/>
  <c r="M1039" i="11" s="1"/>
  <c r="N1291" i="11"/>
  <c r="L1291" i="11"/>
  <c r="M1291" i="11" s="1"/>
  <c r="N5213" i="11"/>
  <c r="L5213" i="11"/>
  <c r="M5213" i="11" s="1"/>
  <c r="N5141" i="11"/>
  <c r="L5141" i="11"/>
  <c r="M5141" i="11" s="1"/>
  <c r="N5486" i="11"/>
  <c r="L5486" i="11"/>
  <c r="M5486" i="11" s="1"/>
  <c r="N1143" i="11"/>
  <c r="L1143" i="11"/>
  <c r="M1143" i="11" s="1"/>
  <c r="N1327" i="11"/>
  <c r="L1327" i="11"/>
  <c r="M1327" i="11" s="1"/>
  <c r="N1111" i="11"/>
  <c r="L1111" i="11"/>
  <c r="M1111" i="11" s="1"/>
  <c r="N1255" i="11"/>
  <c r="L1255" i="11"/>
  <c r="M1255" i="11" s="1"/>
  <c r="N1219" i="11"/>
  <c r="L1219" i="11"/>
  <c r="M1219" i="11" s="1"/>
  <c r="J1039" i="11"/>
  <c r="K1039" i="11" s="1"/>
  <c r="D1039" i="11"/>
  <c r="C1039" i="11"/>
  <c r="H1039" i="11"/>
  <c r="H820" i="11"/>
  <c r="H1040" i="11"/>
  <c r="H1060" i="11"/>
  <c r="K7668" i="11"/>
  <c r="L7668" i="11"/>
  <c r="M7668" i="11" s="1"/>
  <c r="K5141" i="11"/>
  <c r="D5141" i="11"/>
  <c r="C5141" i="11"/>
  <c r="K5177" i="11"/>
  <c r="D5177" i="11"/>
  <c r="C5177" i="11"/>
  <c r="K1219" i="11"/>
  <c r="C1219" i="11"/>
  <c r="D1219" i="11"/>
  <c r="I1020" i="11"/>
  <c r="I7217" i="11"/>
  <c r="D1040" i="11"/>
  <c r="J1040" i="11"/>
  <c r="K1040" i="11" s="1"/>
  <c r="K5486" i="11"/>
  <c r="D5486" i="11"/>
  <c r="C5486" i="11"/>
  <c r="K1291" i="11"/>
  <c r="D1291" i="11"/>
  <c r="C1291" i="11"/>
  <c r="K5213" i="11"/>
  <c r="C5213" i="11"/>
  <c r="D5213" i="11"/>
  <c r="K1143" i="11"/>
  <c r="C1143" i="11"/>
  <c r="D1143" i="11"/>
  <c r="J1111" i="11"/>
  <c r="K1111" i="11" s="1"/>
  <c r="C1111" i="11"/>
  <c r="D1111" i="11"/>
  <c r="K1255" i="11"/>
  <c r="D1255" i="11"/>
  <c r="C1255" i="11"/>
  <c r="I7435" i="11"/>
  <c r="K1327" i="11"/>
  <c r="C1327" i="11"/>
  <c r="D1327" i="11"/>
  <c r="C7668" i="11"/>
  <c r="D7668" i="11"/>
  <c r="C1075" i="11"/>
  <c r="K1075" i="11"/>
  <c r="D1075" i="11"/>
  <c r="N7669" i="11" l="1"/>
  <c r="C1040" i="11"/>
  <c r="C1041" i="11"/>
  <c r="N5178" i="11"/>
  <c r="L5178" i="11"/>
  <c r="M5178" i="11" s="1"/>
  <c r="N1256" i="11"/>
  <c r="L1256" i="11"/>
  <c r="M1256" i="11" s="1"/>
  <c r="N5487" i="11"/>
  <c r="L5487" i="11"/>
  <c r="M5487" i="11" s="1"/>
  <c r="N1292" i="11"/>
  <c r="L1292" i="11"/>
  <c r="M1292" i="11" s="1"/>
  <c r="N1076" i="11"/>
  <c r="L1076" i="11"/>
  <c r="M1076" i="11" s="1"/>
  <c r="N1040" i="11"/>
  <c r="L1040" i="11"/>
  <c r="M1040" i="11" s="1"/>
  <c r="N5214" i="11"/>
  <c r="L5214" i="11"/>
  <c r="M5214" i="11" s="1"/>
  <c r="N1112" i="11"/>
  <c r="L1112" i="11"/>
  <c r="M1112" i="11" s="1"/>
  <c r="N1144" i="11"/>
  <c r="L1144" i="11"/>
  <c r="M1144" i="11" s="1"/>
  <c r="N5250" i="11"/>
  <c r="L5250" i="11"/>
  <c r="M5250" i="11" s="1"/>
  <c r="N1220" i="11"/>
  <c r="L1220" i="11"/>
  <c r="M1220" i="11" s="1"/>
  <c r="N1328" i="11"/>
  <c r="L1328" i="11"/>
  <c r="M1328" i="11" s="1"/>
  <c r="H821" i="11"/>
  <c r="H1061" i="11"/>
  <c r="I1021" i="11" s="1"/>
  <c r="K7669" i="11"/>
  <c r="L7669" i="11"/>
  <c r="M7669" i="11" s="1"/>
  <c r="K1220" i="11"/>
  <c r="C1220" i="11"/>
  <c r="D1220" i="11"/>
  <c r="K5214" i="11"/>
  <c r="D5214" i="11"/>
  <c r="C5214" i="11"/>
  <c r="K5178" i="11"/>
  <c r="C5178" i="11"/>
  <c r="D5178" i="11"/>
  <c r="I7218" i="11"/>
  <c r="I7436" i="11"/>
  <c r="K1144" i="11"/>
  <c r="D1144" i="11"/>
  <c r="C1144" i="11"/>
  <c r="C7669" i="11"/>
  <c r="D7669" i="11"/>
  <c r="K1256" i="11"/>
  <c r="C1256" i="11"/>
  <c r="D1256" i="11"/>
  <c r="K1076" i="11"/>
  <c r="D1076" i="11"/>
  <c r="C1076" i="11"/>
  <c r="K1328" i="11"/>
  <c r="D1328" i="11"/>
  <c r="C1328" i="11"/>
  <c r="J1112" i="11"/>
  <c r="K1112" i="11" s="1"/>
  <c r="D1112" i="11"/>
  <c r="C1112" i="11"/>
  <c r="K1292" i="11"/>
  <c r="D1292" i="11"/>
  <c r="C1292" i="11"/>
  <c r="K5487" i="11"/>
  <c r="C5487" i="11"/>
  <c r="D5487" i="11"/>
  <c r="J5250" i="11"/>
  <c r="K5250" i="11" s="1"/>
  <c r="C5250" i="11"/>
  <c r="D5250" i="11"/>
  <c r="J1041" i="11" l="1"/>
  <c r="K1041" i="11" s="1"/>
  <c r="L1041" i="11"/>
  <c r="M1041" i="11" s="1"/>
  <c r="H1041" i="11"/>
  <c r="N1041" i="11"/>
  <c r="D1041" i="11"/>
  <c r="N1257" i="11"/>
  <c r="L1257" i="11"/>
  <c r="M1257" i="11" s="1"/>
  <c r="N5488" i="11"/>
  <c r="L5488" i="11"/>
  <c r="M5488" i="11" s="1"/>
  <c r="N1221" i="11"/>
  <c r="L1221" i="11"/>
  <c r="M1221" i="11" s="1"/>
  <c r="N5251" i="11"/>
  <c r="L5251" i="11"/>
  <c r="M5251" i="11" s="1"/>
  <c r="N1293" i="11"/>
  <c r="L1293" i="11"/>
  <c r="M1293" i="11" s="1"/>
  <c r="N1113" i="11"/>
  <c r="L1113" i="11"/>
  <c r="M1113" i="11" s="1"/>
  <c r="N1329" i="11"/>
  <c r="L1329" i="11"/>
  <c r="M1329" i="11" s="1"/>
  <c r="N5215" i="11"/>
  <c r="L5215" i="11"/>
  <c r="M5215" i="11" s="1"/>
  <c r="N1145" i="11"/>
  <c r="L1145" i="11"/>
  <c r="M1145" i="11" s="1"/>
  <c r="N1077" i="11"/>
  <c r="L1077" i="11"/>
  <c r="M1077" i="11" s="1"/>
  <c r="N5179" i="11"/>
  <c r="L5179" i="11"/>
  <c r="M5179" i="11" s="1"/>
  <c r="L7670" i="11"/>
  <c r="M7670" i="11" s="1"/>
  <c r="N7670" i="11"/>
  <c r="H822" i="11"/>
  <c r="K7670" i="11"/>
  <c r="K5179" i="11"/>
  <c r="D5179" i="11"/>
  <c r="C5179" i="11"/>
  <c r="H1062" i="11"/>
  <c r="K5215" i="11"/>
  <c r="C5215" i="11"/>
  <c r="D5215" i="11"/>
  <c r="K1221" i="11"/>
  <c r="D1221" i="11"/>
  <c r="C1221" i="11"/>
  <c r="I1022" i="11"/>
  <c r="I7219" i="11"/>
  <c r="J5251" i="11"/>
  <c r="K5251" i="11" s="1"/>
  <c r="C5251" i="11"/>
  <c r="D5251" i="11"/>
  <c r="D7670" i="11"/>
  <c r="C7670" i="11"/>
  <c r="K1257" i="11"/>
  <c r="C1257" i="11"/>
  <c r="D1257" i="11"/>
  <c r="K1329" i="11"/>
  <c r="C1329" i="11"/>
  <c r="D1329" i="11"/>
  <c r="K1145" i="11"/>
  <c r="C1145" i="11"/>
  <c r="D1145" i="11"/>
  <c r="K5488" i="11"/>
  <c r="C5488" i="11"/>
  <c r="D5488" i="11"/>
  <c r="J1113" i="11"/>
  <c r="K1113" i="11" s="1"/>
  <c r="D1113" i="11"/>
  <c r="C1113" i="11"/>
  <c r="K1293" i="11"/>
  <c r="C1293" i="11"/>
  <c r="D1293" i="11"/>
  <c r="C1077" i="11"/>
  <c r="D1077" i="11"/>
  <c r="K1077" i="11"/>
  <c r="I7437" i="11"/>
  <c r="N7671" i="11" l="1"/>
  <c r="D7671" i="11"/>
  <c r="C7671" i="11"/>
  <c r="K1078" i="11"/>
  <c r="D1078" i="11"/>
  <c r="C1078" i="11"/>
  <c r="N5216" i="11"/>
  <c r="L5216" i="11"/>
  <c r="M5216" i="11" s="1"/>
  <c r="N1366" i="11"/>
  <c r="L1366" i="11"/>
  <c r="M1366" i="11" s="1"/>
  <c r="N1146" i="11"/>
  <c r="L1146" i="11"/>
  <c r="M1146" i="11" s="1"/>
  <c r="N5180" i="11"/>
  <c r="L5180" i="11"/>
  <c r="M5180" i="11" s="1"/>
  <c r="N1330" i="11"/>
  <c r="L1330" i="11"/>
  <c r="M1330" i="11" s="1"/>
  <c r="N1294" i="11"/>
  <c r="L1294" i="11"/>
  <c r="M1294" i="11" s="1"/>
  <c r="N1078" i="11"/>
  <c r="L1078" i="11"/>
  <c r="M1078" i="11" s="1"/>
  <c r="N1258" i="11"/>
  <c r="L1258" i="11"/>
  <c r="M1258" i="11" s="1"/>
  <c r="N1114" i="11"/>
  <c r="L1114" i="11"/>
  <c r="M1114" i="11" s="1"/>
  <c r="N5489" i="11"/>
  <c r="L5489" i="11"/>
  <c r="M5489" i="11" s="1"/>
  <c r="N5252" i="11"/>
  <c r="L5252" i="11"/>
  <c r="M5252" i="11" s="1"/>
  <c r="N1182" i="11"/>
  <c r="L1182" i="11"/>
  <c r="M1182" i="11" s="1"/>
  <c r="H1063" i="11"/>
  <c r="I1023" i="11" s="1"/>
  <c r="K7671" i="11"/>
  <c r="L7671" i="11"/>
  <c r="M7671" i="11" s="1"/>
  <c r="H4" i="11"/>
  <c r="K5216" i="11"/>
  <c r="C5216" i="11"/>
  <c r="D5216" i="11"/>
  <c r="H823" i="11"/>
  <c r="I7220" i="11" s="1"/>
  <c r="K1258" i="11"/>
  <c r="C1258" i="11"/>
  <c r="D1258" i="11"/>
  <c r="K5180" i="11"/>
  <c r="D5180" i="11"/>
  <c r="C5180" i="11"/>
  <c r="J5252" i="11"/>
  <c r="K5252" i="11" s="1"/>
  <c r="D5252" i="11"/>
  <c r="C5252" i="11"/>
  <c r="I7438" i="11"/>
  <c r="K1366" i="11"/>
  <c r="C1366" i="11"/>
  <c r="D1366" i="11"/>
  <c r="K1294" i="11"/>
  <c r="D1294" i="11"/>
  <c r="C1294" i="11"/>
  <c r="K1330" i="11"/>
  <c r="D1330" i="11"/>
  <c r="C1330" i="11"/>
  <c r="K1146" i="11"/>
  <c r="D1146" i="11"/>
  <c r="C1146" i="11"/>
  <c r="K5489" i="11"/>
  <c r="D5489" i="11"/>
  <c r="C5489" i="11"/>
  <c r="J1114" i="11"/>
  <c r="K1114" i="11" s="1"/>
  <c r="D1114" i="11"/>
  <c r="C1114" i="11"/>
  <c r="K1182" i="11"/>
  <c r="D1182" i="11"/>
  <c r="C1182" i="11"/>
  <c r="C7672" i="11" l="1"/>
  <c r="N1079" i="11"/>
  <c r="D1079" i="11"/>
  <c r="L1079" i="11"/>
  <c r="M1079" i="11" s="1"/>
  <c r="L1080" i="11"/>
  <c r="M1080" i="11" s="1"/>
  <c r="D7672" i="11"/>
  <c r="N7672" i="11"/>
  <c r="L7672" i="11"/>
  <c r="M7672" i="11" s="1"/>
  <c r="K1079" i="11"/>
  <c r="K7672" i="11"/>
  <c r="C1079" i="11"/>
  <c r="N5217" i="11"/>
  <c r="L5217" i="11"/>
  <c r="M5217" i="11" s="1"/>
  <c r="N1367" i="11"/>
  <c r="L1367" i="11"/>
  <c r="M1367" i="11" s="1"/>
  <c r="N1259" i="11"/>
  <c r="L1259" i="11"/>
  <c r="M1259" i="11" s="1"/>
  <c r="N1147" i="11"/>
  <c r="L1147" i="11"/>
  <c r="M1147" i="11" s="1"/>
  <c r="N1183" i="11"/>
  <c r="L1183" i="11"/>
  <c r="M1183" i="11" s="1"/>
  <c r="N1115" i="11"/>
  <c r="L1115" i="11"/>
  <c r="M1115" i="11" s="1"/>
  <c r="N5181" i="11"/>
  <c r="L5181" i="11"/>
  <c r="M5181" i="11" s="1"/>
  <c r="N5526" i="11"/>
  <c r="L5526" i="11"/>
  <c r="M5526" i="11" s="1"/>
  <c r="N5253" i="11"/>
  <c r="L5253" i="11"/>
  <c r="M5253" i="11" s="1"/>
  <c r="N1295" i="11"/>
  <c r="L1295" i="11"/>
  <c r="M1295" i="11" s="1"/>
  <c r="N1331" i="11"/>
  <c r="L1331" i="11"/>
  <c r="M1331" i="11" s="1"/>
  <c r="H1064" i="11"/>
  <c r="I1024" i="11" s="1"/>
  <c r="K7673" i="11"/>
  <c r="L7673" i="11"/>
  <c r="M7673" i="11" s="1"/>
  <c r="H5" i="11"/>
  <c r="K5181" i="11"/>
  <c r="C5181" i="11"/>
  <c r="D5181" i="11"/>
  <c r="H824" i="11"/>
  <c r="K1259" i="11"/>
  <c r="D1259" i="11"/>
  <c r="C1259" i="11"/>
  <c r="K5217" i="11"/>
  <c r="D5217" i="11"/>
  <c r="C5217" i="11"/>
  <c r="I7221" i="11"/>
  <c r="D1115" i="11"/>
  <c r="C1115" i="11"/>
  <c r="J1115" i="11"/>
  <c r="K1115" i="11" s="1"/>
  <c r="K1295" i="11"/>
  <c r="D1295" i="11"/>
  <c r="C1295" i="11"/>
  <c r="K1367" i="11"/>
  <c r="D1367" i="11"/>
  <c r="C1367" i="11"/>
  <c r="K1183" i="11"/>
  <c r="D1183" i="11"/>
  <c r="C1183" i="11"/>
  <c r="C1080" i="11"/>
  <c r="D1080" i="11"/>
  <c r="K1080" i="11"/>
  <c r="K1331" i="11"/>
  <c r="D1331" i="11"/>
  <c r="C1331" i="11"/>
  <c r="K5526" i="11"/>
  <c r="C5526" i="11"/>
  <c r="D5526" i="11"/>
  <c r="K1147" i="11"/>
  <c r="D1147" i="11"/>
  <c r="C1147" i="11"/>
  <c r="J5253" i="11"/>
  <c r="K5253" i="11" s="1"/>
  <c r="D5253" i="11"/>
  <c r="C5253" i="11"/>
  <c r="N7673" i="11" l="1"/>
  <c r="C7673" i="11"/>
  <c r="D7673" i="11"/>
  <c r="N1080" i="11"/>
  <c r="N7674" i="11"/>
  <c r="N5527" i="11"/>
  <c r="L5527" i="11"/>
  <c r="M5527" i="11" s="1"/>
  <c r="N5254" i="11"/>
  <c r="L5254" i="11"/>
  <c r="M5254" i="11" s="1"/>
  <c r="N1260" i="11"/>
  <c r="L1260" i="11"/>
  <c r="M1260" i="11" s="1"/>
  <c r="N1368" i="11"/>
  <c r="L1368" i="11"/>
  <c r="M1368" i="11" s="1"/>
  <c r="N1116" i="11"/>
  <c r="L1116" i="11"/>
  <c r="M1116" i="11" s="1"/>
  <c r="N1296" i="11"/>
  <c r="L1296" i="11"/>
  <c r="M1296" i="11" s="1"/>
  <c r="N1332" i="11"/>
  <c r="L1332" i="11"/>
  <c r="M1332" i="11" s="1"/>
  <c r="N1081" i="11"/>
  <c r="L1081" i="11"/>
  <c r="M1081" i="11" s="1"/>
  <c r="N5290" i="11"/>
  <c r="L5290" i="11"/>
  <c r="M5290" i="11" s="1"/>
  <c r="N1184" i="11"/>
  <c r="L1184" i="11"/>
  <c r="M1184" i="11" s="1"/>
  <c r="N5218" i="11"/>
  <c r="L5218" i="11"/>
  <c r="M5218" i="11" s="1"/>
  <c r="N1148" i="11"/>
  <c r="L1148" i="11"/>
  <c r="M1148" i="11" s="1"/>
  <c r="H1065" i="11"/>
  <c r="I1025" i="11" s="1"/>
  <c r="K7674" i="11"/>
  <c r="L7674" i="11"/>
  <c r="M7674" i="11" s="1"/>
  <c r="H6" i="11"/>
  <c r="K1260" i="11"/>
  <c r="C1260" i="11"/>
  <c r="D1260" i="11"/>
  <c r="C7674" i="11"/>
  <c r="D7674" i="11"/>
  <c r="H825" i="11"/>
  <c r="I7222" i="11" s="1"/>
  <c r="K5218" i="11"/>
  <c r="C5218" i="11"/>
  <c r="D5218" i="11"/>
  <c r="J5254" i="11"/>
  <c r="K5254" i="11" s="1"/>
  <c r="D5254" i="11"/>
  <c r="C5254" i="11"/>
  <c r="K5290" i="11"/>
  <c r="C5290" i="11"/>
  <c r="D5290" i="11"/>
  <c r="I7440" i="11"/>
  <c r="K1148" i="11"/>
  <c r="D1148" i="11"/>
  <c r="C1148" i="11"/>
  <c r="K1184" i="11"/>
  <c r="C1184" i="11"/>
  <c r="D1184" i="11"/>
  <c r="D1116" i="11"/>
  <c r="J1116" i="11"/>
  <c r="K1116" i="11" s="1"/>
  <c r="C1116" i="11"/>
  <c r="D1081" i="11"/>
  <c r="K1081" i="11"/>
  <c r="C1081" i="11"/>
  <c r="K1368" i="11"/>
  <c r="D1368" i="11"/>
  <c r="C1368" i="11"/>
  <c r="K1332" i="11"/>
  <c r="C1332" i="11"/>
  <c r="D1332" i="11"/>
  <c r="K5527" i="11"/>
  <c r="C5527" i="11"/>
  <c r="D5527" i="11"/>
  <c r="K1296" i="11"/>
  <c r="C1296" i="11"/>
  <c r="D1296" i="11"/>
  <c r="I2" i="11" l="1"/>
  <c r="N7675" i="11"/>
  <c r="N1149" i="11"/>
  <c r="L1149" i="11"/>
  <c r="M1149" i="11" s="1"/>
  <c r="N1333" i="11"/>
  <c r="L1333" i="11"/>
  <c r="M1333" i="11" s="1"/>
  <c r="N1261" i="11"/>
  <c r="L1261" i="11"/>
  <c r="M1261" i="11" s="1"/>
  <c r="N5219" i="11"/>
  <c r="L5219" i="11"/>
  <c r="M5219" i="11" s="1"/>
  <c r="N1117" i="11"/>
  <c r="L1117" i="11"/>
  <c r="M1117" i="11" s="1"/>
  <c r="N5291" i="11"/>
  <c r="L5291" i="11"/>
  <c r="M5291" i="11" s="1"/>
  <c r="N1369" i="11"/>
  <c r="L1369" i="11"/>
  <c r="M1369" i="11" s="1"/>
  <c r="N1297" i="11"/>
  <c r="L1297" i="11"/>
  <c r="M1297" i="11" s="1"/>
  <c r="N1185" i="11"/>
  <c r="L1185" i="11"/>
  <c r="M1185" i="11" s="1"/>
  <c r="N5528" i="11"/>
  <c r="L5528" i="11"/>
  <c r="M5528" i="11" s="1"/>
  <c r="N5255" i="11"/>
  <c r="L5255" i="11"/>
  <c r="M5255" i="11" s="1"/>
  <c r="K7675" i="11"/>
  <c r="L7675" i="11"/>
  <c r="M7675" i="11" s="1"/>
  <c r="B23" i="8"/>
  <c r="H7" i="11"/>
  <c r="I6" i="11" s="1"/>
  <c r="B26" i="8"/>
  <c r="J5255" i="11"/>
  <c r="K5255" i="11" s="1"/>
  <c r="C5255" i="11"/>
  <c r="D5255" i="11"/>
  <c r="H1066" i="11"/>
  <c r="K5219" i="11"/>
  <c r="D5219" i="11"/>
  <c r="C5219" i="11"/>
  <c r="H826" i="11"/>
  <c r="C7675" i="11"/>
  <c r="D7675" i="11"/>
  <c r="K1261" i="11"/>
  <c r="D1261" i="11"/>
  <c r="C1261" i="11"/>
  <c r="I1026" i="11"/>
  <c r="I7223" i="11"/>
  <c r="K5528" i="11"/>
  <c r="D5528" i="11"/>
  <c r="C5528" i="11"/>
  <c r="K1185" i="11"/>
  <c r="C1185" i="11"/>
  <c r="D1185" i="11"/>
  <c r="K1149" i="11"/>
  <c r="C1149" i="11"/>
  <c r="D1149" i="11"/>
  <c r="K1297" i="11"/>
  <c r="C1297" i="11"/>
  <c r="D1297" i="11"/>
  <c r="K1369" i="11"/>
  <c r="C1369" i="11"/>
  <c r="D1369" i="11"/>
  <c r="K1333" i="11"/>
  <c r="C1333" i="11"/>
  <c r="D1333" i="11"/>
  <c r="K5291" i="11"/>
  <c r="C5291" i="11"/>
  <c r="D5291" i="11"/>
  <c r="C1117" i="11"/>
  <c r="J1117" i="11"/>
  <c r="K1117" i="11" s="1"/>
  <c r="D1117" i="11"/>
  <c r="I4" i="11" l="1"/>
  <c r="I3" i="11"/>
  <c r="I5" i="11"/>
  <c r="N7676" i="11"/>
  <c r="D1118" i="11"/>
  <c r="J1118" i="11"/>
  <c r="K1118" i="11" s="1"/>
  <c r="C1118" i="11"/>
  <c r="N5220" i="11"/>
  <c r="L5220" i="11"/>
  <c r="M5220" i="11" s="1"/>
  <c r="N5256" i="11"/>
  <c r="L5256" i="11"/>
  <c r="M5256" i="11" s="1"/>
  <c r="N5529" i="11"/>
  <c r="L5529" i="11"/>
  <c r="M5529" i="11" s="1"/>
  <c r="N1150" i="11"/>
  <c r="L1150" i="11"/>
  <c r="M1150" i="11" s="1"/>
  <c r="N1370" i="11"/>
  <c r="L1370" i="11"/>
  <c r="M1370" i="11" s="1"/>
  <c r="N1186" i="11"/>
  <c r="L1186" i="11"/>
  <c r="M1186" i="11" s="1"/>
  <c r="N1118" i="11"/>
  <c r="L1118" i="11"/>
  <c r="M1118" i="11" s="1"/>
  <c r="N1334" i="11"/>
  <c r="L1334" i="11"/>
  <c r="M1334" i="11" s="1"/>
  <c r="N5292" i="11"/>
  <c r="L5292" i="11"/>
  <c r="M5292" i="11" s="1"/>
  <c r="N1222" i="11"/>
  <c r="L1222" i="11"/>
  <c r="M1222" i="11" s="1"/>
  <c r="N1298" i="11"/>
  <c r="L1298" i="11"/>
  <c r="M1298" i="11" s="1"/>
  <c r="N1406" i="11"/>
  <c r="L1406" i="11"/>
  <c r="M1406" i="11" s="1"/>
  <c r="K7676" i="11"/>
  <c r="L7676" i="11"/>
  <c r="M7676" i="11" s="1"/>
  <c r="K1298" i="11"/>
  <c r="C1298" i="11"/>
  <c r="D1298" i="11"/>
  <c r="D7676" i="11"/>
  <c r="C7676" i="11"/>
  <c r="H827" i="11"/>
  <c r="I7224" i="11" s="1"/>
  <c r="J5256" i="11"/>
  <c r="K5256" i="11" s="1"/>
  <c r="D5256" i="11"/>
  <c r="C5256" i="11"/>
  <c r="K5220" i="11"/>
  <c r="D5220" i="11"/>
  <c r="C5220" i="11"/>
  <c r="H1067" i="11"/>
  <c r="I1027" i="11" s="1"/>
  <c r="K5292" i="11"/>
  <c r="C5292" i="11"/>
  <c r="D5292" i="11"/>
  <c r="K1186" i="11"/>
  <c r="D1186" i="11"/>
  <c r="C1186" i="11"/>
  <c r="K1334" i="11"/>
  <c r="C1334" i="11"/>
  <c r="D1334" i="11"/>
  <c r="K1222" i="11"/>
  <c r="D1222" i="11"/>
  <c r="C1222" i="11"/>
  <c r="K5529" i="11"/>
  <c r="C5529" i="11"/>
  <c r="D5529" i="11"/>
  <c r="K1150" i="11"/>
  <c r="D1150" i="11"/>
  <c r="C1150" i="11"/>
  <c r="K1370" i="11"/>
  <c r="C1370" i="11"/>
  <c r="D1370" i="11"/>
  <c r="K1406" i="11"/>
  <c r="C1406" i="11"/>
  <c r="D1406" i="11"/>
  <c r="L1119" i="11" l="1"/>
  <c r="M1119" i="11" s="1"/>
  <c r="D1119" i="11"/>
  <c r="J1119" i="11"/>
  <c r="K1119" i="11" s="1"/>
  <c r="C1119" i="11"/>
  <c r="N7677" i="11"/>
  <c r="N1119" i="11"/>
  <c r="N1151" i="11"/>
  <c r="L1151" i="11"/>
  <c r="M1151" i="11" s="1"/>
  <c r="N1187" i="11"/>
  <c r="L1187" i="11"/>
  <c r="M1187" i="11" s="1"/>
  <c r="N1299" i="11"/>
  <c r="L1299" i="11"/>
  <c r="M1299" i="11" s="1"/>
  <c r="N1120" i="11"/>
  <c r="L1120" i="11"/>
  <c r="M1120" i="11" s="1"/>
  <c r="N5257" i="11"/>
  <c r="L5257" i="11"/>
  <c r="M5257" i="11" s="1"/>
  <c r="N1371" i="11"/>
  <c r="L1371" i="11"/>
  <c r="M1371" i="11" s="1"/>
  <c r="N5293" i="11"/>
  <c r="L5293" i="11"/>
  <c r="M5293" i="11" s="1"/>
  <c r="N1335" i="11"/>
  <c r="L1335" i="11"/>
  <c r="M1335" i="11" s="1"/>
  <c r="N5221" i="11"/>
  <c r="L5221" i="11"/>
  <c r="M5221" i="11" s="1"/>
  <c r="N1407" i="11"/>
  <c r="L1407" i="11"/>
  <c r="M1407" i="11" s="1"/>
  <c r="N1223" i="11"/>
  <c r="L1223" i="11"/>
  <c r="M1223" i="11" s="1"/>
  <c r="K7677" i="11"/>
  <c r="L7677" i="11"/>
  <c r="M7677" i="11" s="1"/>
  <c r="K5221" i="11"/>
  <c r="C5221" i="11"/>
  <c r="D5221" i="11"/>
  <c r="C7677" i="11"/>
  <c r="D7677" i="11"/>
  <c r="H828" i="11"/>
  <c r="I7225" i="11" s="1"/>
  <c r="H1068" i="11"/>
  <c r="I1028" i="11" s="1"/>
  <c r="J5257" i="11"/>
  <c r="K5257" i="11" s="1"/>
  <c r="D5257" i="11"/>
  <c r="C5257" i="11"/>
  <c r="K1299" i="11"/>
  <c r="C1299" i="11"/>
  <c r="D1299" i="11"/>
  <c r="I7292" i="11"/>
  <c r="K1335" i="11"/>
  <c r="D1335" i="11"/>
  <c r="C1335" i="11"/>
  <c r="K1407" i="11"/>
  <c r="C1407" i="11"/>
  <c r="D1407" i="11"/>
  <c r="C1120" i="11"/>
  <c r="J1120" i="11"/>
  <c r="K1120" i="11" s="1"/>
  <c r="D1120" i="11"/>
  <c r="K1223" i="11"/>
  <c r="C1223" i="11"/>
  <c r="D1223" i="11"/>
  <c r="K1151" i="11"/>
  <c r="D1151" i="11"/>
  <c r="C1151" i="11"/>
  <c r="K1187" i="11"/>
  <c r="D1187" i="11"/>
  <c r="C1187" i="11"/>
  <c r="I7291" i="11"/>
  <c r="K1371" i="11"/>
  <c r="D1371" i="11"/>
  <c r="C1371" i="11"/>
  <c r="K5293" i="11"/>
  <c r="D5293" i="11"/>
  <c r="C5293" i="11"/>
  <c r="N7678" i="11" l="1"/>
  <c r="N1372" i="11"/>
  <c r="L1372" i="11"/>
  <c r="M1372" i="11" s="1"/>
  <c r="N5294" i="11"/>
  <c r="L5294" i="11"/>
  <c r="M5294" i="11" s="1"/>
  <c r="N1224" i="11"/>
  <c r="L1224" i="11"/>
  <c r="M1224" i="11" s="1"/>
  <c r="N1121" i="11"/>
  <c r="L1121" i="11"/>
  <c r="M1121" i="11" s="1"/>
  <c r="N1300" i="11"/>
  <c r="L1300" i="11"/>
  <c r="M1300" i="11" s="1"/>
  <c r="N1408" i="11"/>
  <c r="L1408" i="11"/>
  <c r="M1408" i="11" s="1"/>
  <c r="N1336" i="11"/>
  <c r="L1336" i="11"/>
  <c r="M1336" i="11" s="1"/>
  <c r="N1152" i="11"/>
  <c r="L1152" i="11"/>
  <c r="M1152" i="11" s="1"/>
  <c r="N5258" i="11"/>
  <c r="L5258" i="11"/>
  <c r="M5258" i="11" s="1"/>
  <c r="N1188" i="11"/>
  <c r="L1188" i="11"/>
  <c r="M1188" i="11" s="1"/>
  <c r="N5330" i="11"/>
  <c r="L5330" i="11"/>
  <c r="M5330" i="11" s="1"/>
  <c r="K7678" i="11"/>
  <c r="L7678" i="11"/>
  <c r="M7678" i="11" s="1"/>
  <c r="H1069" i="11"/>
  <c r="I1029" i="11" s="1"/>
  <c r="H829" i="11"/>
  <c r="J5258" i="11"/>
  <c r="K5258" i="11" s="1"/>
  <c r="C5258" i="11"/>
  <c r="D5258" i="11"/>
  <c r="K1300" i="11"/>
  <c r="C1300" i="11"/>
  <c r="D1300" i="11"/>
  <c r="K5294" i="11"/>
  <c r="D5294" i="11"/>
  <c r="C5294" i="11"/>
  <c r="C7678" i="11"/>
  <c r="D7678" i="11"/>
  <c r="I7226" i="11"/>
  <c r="K5330" i="11"/>
  <c r="C5330" i="11"/>
  <c r="D5330" i="11"/>
  <c r="K1152" i="11"/>
  <c r="D1152" i="11"/>
  <c r="C1152" i="11"/>
  <c r="K1372" i="11"/>
  <c r="C1372" i="11"/>
  <c r="D1372" i="11"/>
  <c r="K1188" i="11"/>
  <c r="C1188" i="11"/>
  <c r="D1188" i="11"/>
  <c r="K1224" i="11"/>
  <c r="C1224" i="11"/>
  <c r="D1224" i="11"/>
  <c r="K1336" i="11"/>
  <c r="C1336" i="11"/>
  <c r="D1336" i="11"/>
  <c r="K1408" i="11"/>
  <c r="C1408" i="11"/>
  <c r="D1408" i="11"/>
  <c r="D1121" i="11"/>
  <c r="C1121" i="11"/>
  <c r="J1121" i="11"/>
  <c r="K1121" i="11" s="1"/>
  <c r="N1189" i="11" l="1"/>
  <c r="L1189" i="11"/>
  <c r="M1189" i="11" s="1"/>
  <c r="N1301" i="11"/>
  <c r="L1301" i="11"/>
  <c r="M1301" i="11" s="1"/>
  <c r="N5259" i="11"/>
  <c r="L5259" i="11"/>
  <c r="M5259" i="11" s="1"/>
  <c r="N1373" i="11"/>
  <c r="L1373" i="11"/>
  <c r="M1373" i="11" s="1"/>
  <c r="N5295" i="11"/>
  <c r="L5295" i="11"/>
  <c r="M5295" i="11" s="1"/>
  <c r="N1409" i="11"/>
  <c r="L1409" i="11"/>
  <c r="M1409" i="11" s="1"/>
  <c r="N1153" i="11"/>
  <c r="L1153" i="11"/>
  <c r="M1153" i="11" s="1"/>
  <c r="N5331" i="11"/>
  <c r="L5331" i="11"/>
  <c r="M5331" i="11" s="1"/>
  <c r="N1337" i="11"/>
  <c r="L1337" i="11"/>
  <c r="M1337" i="11" s="1"/>
  <c r="N1225" i="11"/>
  <c r="L1225" i="11"/>
  <c r="M1225" i="11" s="1"/>
  <c r="K5295" i="11"/>
  <c r="D5295" i="11"/>
  <c r="C5295" i="11"/>
  <c r="H1070" i="11"/>
  <c r="H1482" i="11"/>
  <c r="C1301" i="11"/>
  <c r="D1301" i="11"/>
  <c r="K1301" i="11"/>
  <c r="H830" i="11"/>
  <c r="J5259" i="11"/>
  <c r="K5259" i="11" s="1"/>
  <c r="D5259" i="11"/>
  <c r="C5259" i="11"/>
  <c r="I7227" i="11"/>
  <c r="I1030" i="11"/>
  <c r="K1189" i="11"/>
  <c r="D1189" i="11"/>
  <c r="C1189" i="11"/>
  <c r="K1373" i="11"/>
  <c r="D1373" i="11"/>
  <c r="C1373" i="11"/>
  <c r="K1409" i="11"/>
  <c r="C1409" i="11"/>
  <c r="D1409" i="11"/>
  <c r="K1337" i="11"/>
  <c r="C1337" i="11"/>
  <c r="D1337" i="11"/>
  <c r="K1225" i="11"/>
  <c r="C1225" i="11"/>
  <c r="D1225" i="11"/>
  <c r="K1153" i="11"/>
  <c r="D1153" i="11"/>
  <c r="C1153" i="11"/>
  <c r="K5331" i="11"/>
  <c r="C5331" i="11"/>
  <c r="D5331" i="11"/>
  <c r="I7293" i="11"/>
  <c r="N1154" i="11" l="1"/>
  <c r="L1154" i="11"/>
  <c r="M1154" i="11" s="1"/>
  <c r="N1446" i="11"/>
  <c r="L1446" i="11"/>
  <c r="M1446" i="11" s="1"/>
  <c r="N5332" i="11"/>
  <c r="L5332" i="11"/>
  <c r="M5332" i="11" s="1"/>
  <c r="N5260" i="11"/>
  <c r="L5260" i="11"/>
  <c r="M5260" i="11" s="1"/>
  <c r="N1410" i="11"/>
  <c r="L1410" i="11"/>
  <c r="M1410" i="11" s="1"/>
  <c r="N5296" i="11"/>
  <c r="L5296" i="11"/>
  <c r="M5296" i="11" s="1"/>
  <c r="N1374" i="11"/>
  <c r="L1374" i="11"/>
  <c r="M1374" i="11" s="1"/>
  <c r="N1338" i="11"/>
  <c r="L1338" i="11"/>
  <c r="M1338" i="11" s="1"/>
  <c r="N1190" i="11"/>
  <c r="L1190" i="11"/>
  <c r="M1190" i="11" s="1"/>
  <c r="N1262" i="11"/>
  <c r="L1262" i="11"/>
  <c r="M1262" i="11" s="1"/>
  <c r="N1226" i="11"/>
  <c r="L1226" i="11"/>
  <c r="M1226" i="11" s="1"/>
  <c r="H831" i="11"/>
  <c r="I7228" i="11" s="1"/>
  <c r="K1338" i="11"/>
  <c r="C1338" i="11"/>
  <c r="D1338" i="11"/>
  <c r="H1483" i="11"/>
  <c r="J5260" i="11"/>
  <c r="K5260" i="11" s="1"/>
  <c r="D5260" i="11"/>
  <c r="C5260" i="11"/>
  <c r="H1071" i="11"/>
  <c r="I1031" i="11" s="1"/>
  <c r="K5296" i="11"/>
  <c r="D5296" i="11"/>
  <c r="C5296" i="11"/>
  <c r="I7294" i="11"/>
  <c r="K1410" i="11"/>
  <c r="D1410" i="11"/>
  <c r="C1410" i="11"/>
  <c r="K1190" i="11"/>
  <c r="D1190" i="11"/>
  <c r="C1190" i="11"/>
  <c r="K5332" i="11"/>
  <c r="D5332" i="11"/>
  <c r="C5332" i="11"/>
  <c r="K1374" i="11"/>
  <c r="D1374" i="11"/>
  <c r="C1374" i="11"/>
  <c r="K1226" i="11"/>
  <c r="C1226" i="11"/>
  <c r="D1226" i="11"/>
  <c r="K1262" i="11"/>
  <c r="C1262" i="11"/>
  <c r="D1262" i="11"/>
  <c r="K1154" i="11"/>
  <c r="D1154" i="11"/>
  <c r="C1154" i="11"/>
  <c r="K1446" i="11"/>
  <c r="D1446" i="11"/>
  <c r="C1446" i="11"/>
  <c r="N7484" i="11" l="1"/>
  <c r="N5333" i="11"/>
  <c r="L5333" i="11"/>
  <c r="M5333" i="11" s="1"/>
  <c r="N5297" i="11"/>
  <c r="L5297" i="11"/>
  <c r="M5297" i="11" s="1"/>
  <c r="N1339" i="11"/>
  <c r="L1339" i="11"/>
  <c r="M1339" i="11" s="1"/>
  <c r="N1411" i="11"/>
  <c r="L1411" i="11"/>
  <c r="M1411" i="11" s="1"/>
  <c r="N1447" i="11"/>
  <c r="L1447" i="11"/>
  <c r="M1447" i="11" s="1"/>
  <c r="N1191" i="11"/>
  <c r="L1191" i="11"/>
  <c r="M1191" i="11" s="1"/>
  <c r="N5261" i="11"/>
  <c r="L5261" i="11"/>
  <c r="M5261" i="11" s="1"/>
  <c r="N1155" i="11"/>
  <c r="L1155" i="11"/>
  <c r="M1155" i="11" s="1"/>
  <c r="N1263" i="11"/>
  <c r="L1263" i="11"/>
  <c r="M1263" i="11" s="1"/>
  <c r="N1227" i="11"/>
  <c r="L1227" i="11"/>
  <c r="M1227" i="11" s="1"/>
  <c r="N5566" i="11"/>
  <c r="L5566" i="11"/>
  <c r="M5566" i="11" s="1"/>
  <c r="N1375" i="11"/>
  <c r="L1375" i="11"/>
  <c r="M1375" i="11" s="1"/>
  <c r="H832" i="11"/>
  <c r="J7484" i="11"/>
  <c r="K7484" i="11" s="1"/>
  <c r="L7484" i="11"/>
  <c r="M7484" i="11" s="1"/>
  <c r="K1339" i="11"/>
  <c r="D1339" i="11"/>
  <c r="C1339" i="11"/>
  <c r="H1484" i="11"/>
  <c r="K5297" i="11"/>
  <c r="C5297" i="11"/>
  <c r="D5297" i="11"/>
  <c r="H1072" i="11"/>
  <c r="J5261" i="11"/>
  <c r="K5261" i="11" s="1"/>
  <c r="D5261" i="11"/>
  <c r="C5261" i="11"/>
  <c r="I1032" i="11"/>
  <c r="I7229" i="11"/>
  <c r="K1447" i="11"/>
  <c r="C1447" i="11"/>
  <c r="D1447" i="11"/>
  <c r="K1375" i="11"/>
  <c r="C1375" i="11"/>
  <c r="D1375" i="11"/>
  <c r="K5333" i="11"/>
  <c r="C5333" i="11"/>
  <c r="D5333" i="11"/>
  <c r="K1191" i="11"/>
  <c r="D1191" i="11"/>
  <c r="C1191" i="11"/>
  <c r="K1155" i="11"/>
  <c r="D1155" i="11"/>
  <c r="C1155" i="11"/>
  <c r="I7295" i="11"/>
  <c r="J5566" i="11"/>
  <c r="K5566" i="11" s="1"/>
  <c r="C5566" i="11"/>
  <c r="D5566" i="11"/>
  <c r="K1411" i="11"/>
  <c r="C1411" i="11"/>
  <c r="D1411" i="11"/>
  <c r="K1263" i="11"/>
  <c r="D1263" i="11"/>
  <c r="C1263" i="11"/>
  <c r="C7484" i="11"/>
  <c r="D7484" i="11"/>
  <c r="K1227" i="11"/>
  <c r="D1227" i="11"/>
  <c r="C1227" i="11"/>
  <c r="N7485" i="11" l="1"/>
  <c r="N1264" i="11"/>
  <c r="L1264" i="11"/>
  <c r="M1264" i="11" s="1"/>
  <c r="N1376" i="11"/>
  <c r="L1376" i="11"/>
  <c r="M1376" i="11" s="1"/>
  <c r="N1340" i="11"/>
  <c r="L1340" i="11"/>
  <c r="M1340" i="11" s="1"/>
  <c r="N1412" i="11"/>
  <c r="L1412" i="11"/>
  <c r="M1412" i="11" s="1"/>
  <c r="N5298" i="11"/>
  <c r="L5298" i="11"/>
  <c r="M5298" i="11" s="1"/>
  <c r="N1192" i="11"/>
  <c r="L1192" i="11"/>
  <c r="M1192" i="11" s="1"/>
  <c r="N5567" i="11"/>
  <c r="L5567" i="11"/>
  <c r="M5567" i="11" s="1"/>
  <c r="N1448" i="11"/>
  <c r="L1448" i="11"/>
  <c r="M1448" i="11" s="1"/>
  <c r="N1228" i="11"/>
  <c r="L1228" i="11"/>
  <c r="M1228" i="11" s="1"/>
  <c r="N1156" i="11"/>
  <c r="L1156" i="11"/>
  <c r="M1156" i="11" s="1"/>
  <c r="N5370" i="11"/>
  <c r="L5370" i="11"/>
  <c r="M5370" i="11" s="1"/>
  <c r="N5334" i="11"/>
  <c r="L5334" i="11"/>
  <c r="M5334" i="11" s="1"/>
  <c r="H833" i="11"/>
  <c r="J7485" i="11"/>
  <c r="K7485" i="11" s="1"/>
  <c r="L7485" i="11"/>
  <c r="M7485" i="11" s="1"/>
  <c r="H1485" i="11"/>
  <c r="K1340" i="11"/>
  <c r="C1340" i="11"/>
  <c r="D1340" i="11"/>
  <c r="K5298" i="11"/>
  <c r="D5298" i="11"/>
  <c r="C5298" i="11"/>
  <c r="H1073" i="11"/>
  <c r="I1033" i="11" s="1"/>
  <c r="H1522" i="11"/>
  <c r="K5334" i="11"/>
  <c r="D5334" i="11"/>
  <c r="C5334" i="11"/>
  <c r="I7230" i="11"/>
  <c r="K1264" i="11"/>
  <c r="C1264" i="11"/>
  <c r="D1264" i="11"/>
  <c r="K1192" i="11"/>
  <c r="D1192" i="11"/>
  <c r="C1192" i="11"/>
  <c r="J5567" i="11"/>
  <c r="K5567" i="11" s="1"/>
  <c r="C5567" i="11"/>
  <c r="D5567" i="11"/>
  <c r="C7485" i="11"/>
  <c r="D7485" i="11"/>
  <c r="K1412" i="11"/>
  <c r="D1412" i="11"/>
  <c r="C1412" i="11"/>
  <c r="K1376" i="11"/>
  <c r="D1376" i="11"/>
  <c r="C1376" i="11"/>
  <c r="K1448" i="11"/>
  <c r="D1448" i="11"/>
  <c r="C1448" i="11"/>
  <c r="K1228" i="11"/>
  <c r="D1228" i="11"/>
  <c r="C1228" i="11"/>
  <c r="K1156" i="11"/>
  <c r="C1156" i="11"/>
  <c r="D1156" i="11"/>
  <c r="K5370" i="11"/>
  <c r="D5370" i="11"/>
  <c r="C5370" i="11"/>
  <c r="N7486" i="11" l="1"/>
  <c r="N1341" i="11"/>
  <c r="L1341" i="11"/>
  <c r="M1341" i="11" s="1"/>
  <c r="N1229" i="11"/>
  <c r="L1229" i="11"/>
  <c r="M1229" i="11" s="1"/>
  <c r="N1265" i="11"/>
  <c r="L1265" i="11"/>
  <c r="M1265" i="11" s="1"/>
  <c r="N5299" i="11"/>
  <c r="L5299" i="11"/>
  <c r="M5299" i="11" s="1"/>
  <c r="N1377" i="11"/>
  <c r="L1377" i="11"/>
  <c r="M1377" i="11" s="1"/>
  <c r="N5568" i="11"/>
  <c r="L5568" i="11"/>
  <c r="M5568" i="11" s="1"/>
  <c r="N5335" i="11"/>
  <c r="L5335" i="11"/>
  <c r="M5335" i="11" s="1"/>
  <c r="N1449" i="11"/>
  <c r="L1449" i="11"/>
  <c r="M1449" i="11" s="1"/>
  <c r="N1193" i="11"/>
  <c r="L1193" i="11"/>
  <c r="M1193" i="11" s="1"/>
  <c r="N5371" i="11"/>
  <c r="L5371" i="11"/>
  <c r="M5371" i="11" s="1"/>
  <c r="N1413" i="11"/>
  <c r="L1413" i="11"/>
  <c r="M1413" i="11" s="1"/>
  <c r="N1157" i="11"/>
  <c r="L1157" i="11"/>
  <c r="M1157" i="11" s="1"/>
  <c r="H5522" i="11"/>
  <c r="H834" i="11"/>
  <c r="J7486" i="11"/>
  <c r="K7486" i="11" s="1"/>
  <c r="L7486" i="11"/>
  <c r="M7486" i="11" s="1"/>
  <c r="C1341" i="11"/>
  <c r="D1341" i="11"/>
  <c r="K1341" i="11"/>
  <c r="H1074" i="11"/>
  <c r="H1523" i="11"/>
  <c r="K5335" i="11"/>
  <c r="C5335" i="11"/>
  <c r="D5335" i="11"/>
  <c r="K5299" i="11"/>
  <c r="D5299" i="11"/>
  <c r="C5299" i="11"/>
  <c r="I1034" i="11"/>
  <c r="I7231" i="11"/>
  <c r="K1449" i="11"/>
  <c r="D1449" i="11"/>
  <c r="C1449" i="11"/>
  <c r="K1265" i="11"/>
  <c r="C1265" i="11"/>
  <c r="D1265" i="11"/>
  <c r="D7486" i="11"/>
  <c r="C7486" i="11"/>
  <c r="K1377" i="11"/>
  <c r="C1377" i="11"/>
  <c r="D1377" i="11"/>
  <c r="K5371" i="11"/>
  <c r="C5371" i="11"/>
  <c r="D5371" i="11"/>
  <c r="C1157" i="11"/>
  <c r="D1157" i="11"/>
  <c r="K1157" i="11"/>
  <c r="K1229" i="11"/>
  <c r="C1229" i="11"/>
  <c r="D1229" i="11"/>
  <c r="K1413" i="11"/>
  <c r="C1413" i="11"/>
  <c r="D1413" i="11"/>
  <c r="J5568" i="11"/>
  <c r="K5568" i="11" s="1"/>
  <c r="D5568" i="11"/>
  <c r="C5568" i="11"/>
  <c r="K1193" i="11"/>
  <c r="D1193" i="11"/>
  <c r="C1193" i="11"/>
  <c r="I7297" i="11"/>
  <c r="N7487" i="11" l="1"/>
  <c r="N5569" i="11"/>
  <c r="L5569" i="11"/>
  <c r="M5569" i="11" s="1"/>
  <c r="N5336" i="11"/>
  <c r="L5336" i="11"/>
  <c r="M5336" i="11" s="1"/>
  <c r="N1414" i="11"/>
  <c r="L1414" i="11"/>
  <c r="M1414" i="11" s="1"/>
  <c r="N1450" i="11"/>
  <c r="L1450" i="11"/>
  <c r="M1450" i="11" s="1"/>
  <c r="N1302" i="11"/>
  <c r="L1302" i="11"/>
  <c r="M1302" i="11" s="1"/>
  <c r="N5300" i="11"/>
  <c r="L5300" i="11"/>
  <c r="M5300" i="11" s="1"/>
  <c r="N1486" i="11"/>
  <c r="L1486" i="11"/>
  <c r="M1486" i="11" s="1"/>
  <c r="N1194" i="11"/>
  <c r="L1194" i="11"/>
  <c r="M1194" i="11" s="1"/>
  <c r="D1158" i="11"/>
  <c r="N1158" i="11"/>
  <c r="L1158" i="11"/>
  <c r="M1158" i="11" s="1"/>
  <c r="N1378" i="11"/>
  <c r="L1378" i="11"/>
  <c r="M1378" i="11" s="1"/>
  <c r="N1266" i="11"/>
  <c r="L1266" i="11"/>
  <c r="M1266" i="11" s="1"/>
  <c r="N1230" i="11"/>
  <c r="L1230" i="11"/>
  <c r="M1230" i="11" s="1"/>
  <c r="N5372" i="11"/>
  <c r="L5372" i="11"/>
  <c r="M5372" i="11" s="1"/>
  <c r="C1158" i="11"/>
  <c r="K1158" i="11"/>
  <c r="H5523" i="11"/>
  <c r="H1486" i="11"/>
  <c r="I1482" i="11" s="1"/>
  <c r="H835" i="11"/>
  <c r="H1075" i="11"/>
  <c r="I1035" i="11" s="1"/>
  <c r="H6242" i="11"/>
  <c r="J7487" i="11"/>
  <c r="K7487" i="11" s="1"/>
  <c r="L7487" i="11"/>
  <c r="M7487" i="11" s="1"/>
  <c r="K5300" i="11"/>
  <c r="C5300" i="11"/>
  <c r="D5300" i="11"/>
  <c r="K5336" i="11"/>
  <c r="D5336" i="11"/>
  <c r="C5336" i="11"/>
  <c r="K1378" i="11"/>
  <c r="C1378" i="11"/>
  <c r="D1378" i="11"/>
  <c r="H1524" i="11"/>
  <c r="I7232" i="11"/>
  <c r="K1302" i="11"/>
  <c r="C1302" i="11"/>
  <c r="D1302" i="11"/>
  <c r="K1266" i="11"/>
  <c r="D1266" i="11"/>
  <c r="C1266" i="11"/>
  <c r="D7487" i="11"/>
  <c r="C7487" i="11"/>
  <c r="J5569" i="11"/>
  <c r="K5569" i="11" s="1"/>
  <c r="D5569" i="11"/>
  <c r="C5569" i="11"/>
  <c r="I7298" i="11"/>
  <c r="K1194" i="11"/>
  <c r="D1194" i="11"/>
  <c r="C1194" i="11"/>
  <c r="K1450" i="11"/>
  <c r="D1450" i="11"/>
  <c r="C1450" i="11"/>
  <c r="K1230" i="11"/>
  <c r="H5802" i="11"/>
  <c r="C1230" i="11"/>
  <c r="D1230" i="11"/>
  <c r="K1414" i="11"/>
  <c r="D1414" i="11"/>
  <c r="C1414" i="11"/>
  <c r="J1486" i="11"/>
  <c r="K1486" i="11" s="1"/>
  <c r="D1486" i="11"/>
  <c r="C1486" i="11"/>
  <c r="K5372" i="11"/>
  <c r="D5372" i="11"/>
  <c r="C5372" i="11"/>
  <c r="H5242" i="11"/>
  <c r="N5301" i="11" l="1"/>
  <c r="L5301" i="11"/>
  <c r="M5301" i="11" s="1"/>
  <c r="N1267" i="11"/>
  <c r="L1267" i="11"/>
  <c r="M1267" i="11" s="1"/>
  <c r="N1231" i="11"/>
  <c r="L1231" i="11"/>
  <c r="M1231" i="11" s="1"/>
  <c r="N1415" i="11"/>
  <c r="L1415" i="11"/>
  <c r="M1415" i="11" s="1"/>
  <c r="N1379" i="11"/>
  <c r="L1379" i="11"/>
  <c r="M1379" i="11" s="1"/>
  <c r="N1159" i="11"/>
  <c r="L1159" i="11"/>
  <c r="M1159" i="11" s="1"/>
  <c r="N1303" i="11"/>
  <c r="L1303" i="11"/>
  <c r="M1303" i="11" s="1"/>
  <c r="N5373" i="11"/>
  <c r="L5373" i="11"/>
  <c r="M5373" i="11" s="1"/>
  <c r="N1195" i="11"/>
  <c r="L1195" i="11"/>
  <c r="M1195" i="11" s="1"/>
  <c r="N5606" i="11"/>
  <c r="L5606" i="11"/>
  <c r="M5606" i="11" s="1"/>
  <c r="N5337" i="11"/>
  <c r="L5337" i="11"/>
  <c r="M5337" i="11" s="1"/>
  <c r="N1451" i="11"/>
  <c r="L1451" i="11"/>
  <c r="M1451" i="11" s="1"/>
  <c r="N1487" i="11"/>
  <c r="L1487" i="11"/>
  <c r="M1487" i="11" s="1"/>
  <c r="K1159" i="11"/>
  <c r="D1159" i="11"/>
  <c r="C1159" i="11"/>
  <c r="H1076" i="11"/>
  <c r="H836" i="11"/>
  <c r="K5337" i="11"/>
  <c r="C5337" i="11"/>
  <c r="D5337" i="11"/>
  <c r="K5301" i="11"/>
  <c r="D5301" i="11"/>
  <c r="C5301" i="11"/>
  <c r="H5524" i="11"/>
  <c r="C1379" i="11"/>
  <c r="D1379" i="11"/>
  <c r="K1379" i="11"/>
  <c r="H1525" i="11"/>
  <c r="I1036" i="11"/>
  <c r="I7233" i="11"/>
  <c r="J1487" i="11"/>
  <c r="K1487" i="11" s="1"/>
  <c r="D1487" i="11"/>
  <c r="C1487" i="11"/>
  <c r="K1451" i="11"/>
  <c r="C1451" i="11"/>
  <c r="D1451" i="11"/>
  <c r="K1195" i="11"/>
  <c r="C1195" i="11"/>
  <c r="D1195" i="11"/>
  <c r="K1267" i="11"/>
  <c r="C1267" i="11"/>
  <c r="D1267" i="11"/>
  <c r="K1303" i="11"/>
  <c r="D1303" i="11"/>
  <c r="C1303" i="11"/>
  <c r="K1231" i="11"/>
  <c r="H5803" i="11"/>
  <c r="C1231" i="11"/>
  <c r="D1231" i="11"/>
  <c r="H5243" i="11"/>
  <c r="K5373" i="11"/>
  <c r="C5373" i="11"/>
  <c r="D5373" i="11"/>
  <c r="K5606" i="11"/>
  <c r="C5606" i="11"/>
  <c r="D5606" i="11"/>
  <c r="K1415" i="11"/>
  <c r="C1415" i="11"/>
  <c r="D1415" i="11"/>
  <c r="K1160" i="11" l="1"/>
  <c r="C1160" i="11"/>
  <c r="N7599" i="11"/>
  <c r="D1160" i="11"/>
  <c r="N5338" i="11"/>
  <c r="L5338" i="11"/>
  <c r="M5338" i="11" s="1"/>
  <c r="N1160" i="11"/>
  <c r="L1160" i="11"/>
  <c r="M1160" i="11" s="1"/>
  <c r="N1232" i="11"/>
  <c r="L1232" i="11"/>
  <c r="M1232" i="11" s="1"/>
  <c r="N1304" i="11"/>
  <c r="L1304" i="11"/>
  <c r="M1304" i="11" s="1"/>
  <c r="N1416" i="11"/>
  <c r="L1416" i="11"/>
  <c r="M1416" i="11" s="1"/>
  <c r="N1268" i="11"/>
  <c r="L1268" i="11"/>
  <c r="M1268" i="11" s="1"/>
  <c r="N1488" i="11"/>
  <c r="L1488" i="11"/>
  <c r="M1488" i="11" s="1"/>
  <c r="N1380" i="11"/>
  <c r="L1380" i="11"/>
  <c r="M1380" i="11" s="1"/>
  <c r="N1452" i="11"/>
  <c r="L1452" i="11"/>
  <c r="M1452" i="11" s="1"/>
  <c r="N5607" i="11"/>
  <c r="L5607" i="11"/>
  <c r="M5607" i="11" s="1"/>
  <c r="N1196" i="11"/>
  <c r="L1196" i="11"/>
  <c r="M1196" i="11" s="1"/>
  <c r="N5374" i="11"/>
  <c r="L5374" i="11"/>
  <c r="M5374" i="11" s="1"/>
  <c r="H5525" i="11"/>
  <c r="H837" i="11"/>
  <c r="H1077" i="11"/>
  <c r="I1037" i="11" s="1"/>
  <c r="J7599" i="11"/>
  <c r="K7599" i="11" s="1"/>
  <c r="L7599" i="11"/>
  <c r="M7599" i="11" s="1"/>
  <c r="K5338" i="11"/>
  <c r="D5338" i="11"/>
  <c r="C5338" i="11"/>
  <c r="K5374" i="11"/>
  <c r="D5374" i="11"/>
  <c r="C5374" i="11"/>
  <c r="C1380" i="11"/>
  <c r="K1380" i="11"/>
  <c r="D1380" i="11"/>
  <c r="K1196" i="11"/>
  <c r="D1196" i="11"/>
  <c r="C1196" i="11"/>
  <c r="K1268" i="11"/>
  <c r="C1268" i="11"/>
  <c r="D1268" i="11"/>
  <c r="K1304" i="11"/>
  <c r="C1304" i="11"/>
  <c r="D1304" i="11"/>
  <c r="H5244" i="11"/>
  <c r="K5607" i="11"/>
  <c r="C5607" i="11"/>
  <c r="D5607" i="11"/>
  <c r="J1488" i="11"/>
  <c r="K1488" i="11" s="1"/>
  <c r="D1488" i="11"/>
  <c r="C1488" i="11"/>
  <c r="K1416" i="11"/>
  <c r="C1416" i="11"/>
  <c r="D1416" i="11"/>
  <c r="K1232" i="11"/>
  <c r="H5804" i="11"/>
  <c r="D1232" i="11"/>
  <c r="C1232" i="11"/>
  <c r="C7599" i="11"/>
  <c r="D7599" i="11"/>
  <c r="K1452" i="11"/>
  <c r="C1452" i="11"/>
  <c r="D1452" i="11"/>
  <c r="K1161" i="11" l="1"/>
  <c r="N7600" i="11"/>
  <c r="D1161" i="11"/>
  <c r="L1161" i="11"/>
  <c r="M1161" i="11" s="1"/>
  <c r="N1161" i="11"/>
  <c r="C1161" i="11"/>
  <c r="N1233" i="11"/>
  <c r="L1233" i="11"/>
  <c r="M1233" i="11" s="1"/>
  <c r="N5375" i="11"/>
  <c r="L5375" i="11"/>
  <c r="M5375" i="11" s="1"/>
  <c r="N1305" i="11"/>
  <c r="L1305" i="11"/>
  <c r="M1305" i="11" s="1"/>
  <c r="N5339" i="11"/>
  <c r="L5339" i="11"/>
  <c r="M5339" i="11" s="1"/>
  <c r="N1489" i="11"/>
  <c r="L1489" i="11"/>
  <c r="M1489" i="11" s="1"/>
  <c r="N1417" i="11"/>
  <c r="L1417" i="11"/>
  <c r="M1417" i="11" s="1"/>
  <c r="N1197" i="11"/>
  <c r="L1197" i="11"/>
  <c r="M1197" i="11" s="1"/>
  <c r="N1453" i="11"/>
  <c r="L1453" i="11"/>
  <c r="M1453" i="11" s="1"/>
  <c r="N1381" i="11"/>
  <c r="L1381" i="11"/>
  <c r="M1381" i="11" s="1"/>
  <c r="N1269" i="11"/>
  <c r="L1269" i="11"/>
  <c r="M1269" i="11" s="1"/>
  <c r="N5608" i="11"/>
  <c r="L5608" i="11"/>
  <c r="M5608" i="11" s="1"/>
  <c r="H838" i="11"/>
  <c r="H6282" i="11"/>
  <c r="J7600" i="11"/>
  <c r="K7600" i="11" s="1"/>
  <c r="L7600" i="11"/>
  <c r="M7600" i="11" s="1"/>
  <c r="K5375" i="11"/>
  <c r="D5375" i="11"/>
  <c r="C5375" i="11"/>
  <c r="D1381" i="11"/>
  <c r="K1381" i="11"/>
  <c r="C1381" i="11"/>
  <c r="K5339" i="11"/>
  <c r="C5339" i="11"/>
  <c r="D5339" i="11"/>
  <c r="H1078" i="11"/>
  <c r="K5608" i="11"/>
  <c r="C5608" i="11"/>
  <c r="D5608" i="11"/>
  <c r="K1233" i="11"/>
  <c r="H5805" i="11"/>
  <c r="C1233" i="11"/>
  <c r="D1233" i="11"/>
  <c r="K1453" i="11"/>
  <c r="D1453" i="11"/>
  <c r="C1453" i="11"/>
  <c r="K1197" i="11"/>
  <c r="D1197" i="11"/>
  <c r="C1197" i="11"/>
  <c r="K1269" i="11"/>
  <c r="C1269" i="11"/>
  <c r="D1269" i="11"/>
  <c r="J1489" i="11"/>
  <c r="K1489" i="11" s="1"/>
  <c r="C1489" i="11"/>
  <c r="D1489" i="11"/>
  <c r="D1198" i="11"/>
  <c r="K1198" i="11"/>
  <c r="C1198" i="11"/>
  <c r="K1417" i="11"/>
  <c r="D1417" i="11"/>
  <c r="C1417" i="11"/>
  <c r="C7600" i="11"/>
  <c r="D7600" i="11"/>
  <c r="K1305" i="11"/>
  <c r="C1305" i="11"/>
  <c r="D1305" i="11"/>
  <c r="N7601" i="11" l="1"/>
  <c r="N1234" i="11"/>
  <c r="L1234" i="11"/>
  <c r="M1234" i="11" s="1"/>
  <c r="N1454" i="11"/>
  <c r="L1454" i="11"/>
  <c r="M1454" i="11" s="1"/>
  <c r="N1199" i="11"/>
  <c r="L1199" i="11"/>
  <c r="M1199" i="11" s="1"/>
  <c r="N1490" i="11"/>
  <c r="L1490" i="11"/>
  <c r="M1490" i="11" s="1"/>
  <c r="N5376" i="11"/>
  <c r="L5376" i="11"/>
  <c r="M5376" i="11" s="1"/>
  <c r="N5340" i="11"/>
  <c r="L5340" i="11"/>
  <c r="M5340" i="11" s="1"/>
  <c r="N1198" i="11"/>
  <c r="L1198" i="11"/>
  <c r="M1198" i="11" s="1"/>
  <c r="N5609" i="11"/>
  <c r="L5609" i="11"/>
  <c r="M5609" i="11" s="1"/>
  <c r="N1306" i="11"/>
  <c r="L1306" i="11"/>
  <c r="M1306" i="11" s="1"/>
  <c r="N1270" i="11"/>
  <c r="L1270" i="11"/>
  <c r="M1270" i="11" s="1"/>
  <c r="N1418" i="11"/>
  <c r="L1418" i="11"/>
  <c r="M1418" i="11" s="1"/>
  <c r="N1526" i="11"/>
  <c r="L1526" i="11"/>
  <c r="M1526" i="11" s="1"/>
  <c r="N1342" i="11"/>
  <c r="L1342" i="11"/>
  <c r="M1342" i="11" s="1"/>
  <c r="H1487" i="11"/>
  <c r="I1483" i="11" s="1"/>
  <c r="H1526" i="11"/>
  <c r="H1079" i="11"/>
  <c r="H6283" i="11"/>
  <c r="H839" i="11"/>
  <c r="J7601" i="11"/>
  <c r="K7601" i="11" s="1"/>
  <c r="L7601" i="11"/>
  <c r="M7601" i="11" s="1"/>
  <c r="C1418" i="11"/>
  <c r="D1418" i="11"/>
  <c r="K1418" i="11"/>
  <c r="K5340" i="11"/>
  <c r="D5340" i="11"/>
  <c r="C5340" i="11"/>
  <c r="K5376" i="11"/>
  <c r="D5376" i="11"/>
  <c r="C5376" i="11"/>
  <c r="K1306" i="11"/>
  <c r="C1306" i="11"/>
  <c r="D1306" i="11"/>
  <c r="D7601" i="11"/>
  <c r="C7601" i="11"/>
  <c r="K1454" i="11"/>
  <c r="C1454" i="11"/>
  <c r="D1454" i="11"/>
  <c r="J1490" i="11"/>
  <c r="K1490" i="11" s="1"/>
  <c r="C1490" i="11"/>
  <c r="D1490" i="11"/>
  <c r="K1270" i="11"/>
  <c r="D1270" i="11"/>
  <c r="C1270" i="11"/>
  <c r="K1234" i="11"/>
  <c r="D1234" i="11"/>
  <c r="C1234" i="11"/>
  <c r="K1526" i="11"/>
  <c r="D1526" i="11"/>
  <c r="C1526" i="11"/>
  <c r="I7302" i="11"/>
  <c r="D1199" i="11"/>
  <c r="K1199" i="11"/>
  <c r="C1199" i="11"/>
  <c r="K5609" i="11"/>
  <c r="D5609" i="11"/>
  <c r="C5609" i="11"/>
  <c r="K1342" i="11"/>
  <c r="C1342" i="11"/>
  <c r="D1342" i="11"/>
  <c r="N7602" i="11" l="1"/>
  <c r="N1491" i="11"/>
  <c r="L1491" i="11"/>
  <c r="M1491" i="11" s="1"/>
  <c r="N1419" i="11"/>
  <c r="L1419" i="11"/>
  <c r="M1419" i="11" s="1"/>
  <c r="N1527" i="11"/>
  <c r="L1527" i="11"/>
  <c r="M1527" i="11" s="1"/>
  <c r="N1455" i="11"/>
  <c r="L1455" i="11"/>
  <c r="M1455" i="11" s="1"/>
  <c r="N1307" i="11"/>
  <c r="L1307" i="11"/>
  <c r="M1307" i="11" s="1"/>
  <c r="N1235" i="11"/>
  <c r="L1235" i="11"/>
  <c r="M1235" i="11" s="1"/>
  <c r="N5377" i="11"/>
  <c r="L5377" i="11"/>
  <c r="M5377" i="11" s="1"/>
  <c r="N1200" i="11"/>
  <c r="L1200" i="11"/>
  <c r="M1200" i="11" s="1"/>
  <c r="N1343" i="11"/>
  <c r="L1343" i="11"/>
  <c r="M1343" i="11" s="1"/>
  <c r="N5646" i="11"/>
  <c r="L5646" i="11"/>
  <c r="M5646" i="11" s="1"/>
  <c r="N1271" i="11"/>
  <c r="L1271" i="11"/>
  <c r="M1271" i="11" s="1"/>
  <c r="N5341" i="11"/>
  <c r="L5341" i="11"/>
  <c r="M5341" i="11" s="1"/>
  <c r="H1488" i="11"/>
  <c r="I1484" i="11" s="1"/>
  <c r="H1080" i="11"/>
  <c r="H840" i="11"/>
  <c r="H1527" i="11"/>
  <c r="J7602" i="11"/>
  <c r="K7602" i="11" s="1"/>
  <c r="L7602" i="11"/>
  <c r="M7602" i="11" s="1"/>
  <c r="H5646" i="11"/>
  <c r="H1451" i="11"/>
  <c r="K5377" i="11"/>
  <c r="C5377" i="11"/>
  <c r="D5377" i="11"/>
  <c r="K1419" i="11"/>
  <c r="C1419" i="11"/>
  <c r="D1419" i="11"/>
  <c r="K5341" i="11"/>
  <c r="C5341" i="11"/>
  <c r="D5341" i="11"/>
  <c r="K5646" i="11"/>
  <c r="D5646" i="11"/>
  <c r="C5646" i="11"/>
  <c r="K1527" i="11"/>
  <c r="D1527" i="11"/>
  <c r="C1527" i="11"/>
  <c r="J1491" i="11"/>
  <c r="K1491" i="11" s="1"/>
  <c r="C1491" i="11"/>
  <c r="D1491" i="11"/>
  <c r="D7602" i="11"/>
  <c r="C7602" i="11"/>
  <c r="K1307" i="11"/>
  <c r="C1307" i="11"/>
  <c r="D1307" i="11"/>
  <c r="K1235" i="11"/>
  <c r="C1235" i="11"/>
  <c r="D1235" i="11"/>
  <c r="K1271" i="11"/>
  <c r="C1271" i="11"/>
  <c r="D1271" i="11"/>
  <c r="K1200" i="11"/>
  <c r="C1200" i="11"/>
  <c r="D1200" i="11"/>
  <c r="K1343" i="11"/>
  <c r="D1343" i="11"/>
  <c r="C1343" i="11"/>
  <c r="K1455" i="11"/>
  <c r="D1455" i="11"/>
  <c r="C1455" i="11"/>
  <c r="N1492" i="11" l="1"/>
  <c r="L1492" i="11"/>
  <c r="M1492" i="11" s="1"/>
  <c r="N5378" i="11"/>
  <c r="L5378" i="11"/>
  <c r="M5378" i="11" s="1"/>
  <c r="N5410" i="11"/>
  <c r="L5410" i="11"/>
  <c r="M5410" i="11" s="1"/>
  <c r="N1201" i="11"/>
  <c r="L1201" i="11"/>
  <c r="M1201" i="11" s="1"/>
  <c r="N1272" i="11"/>
  <c r="L1272" i="11"/>
  <c r="M1272" i="11" s="1"/>
  <c r="N5647" i="11"/>
  <c r="L5647" i="11"/>
  <c r="M5647" i="11" s="1"/>
  <c r="N1528" i="11"/>
  <c r="L1528" i="11"/>
  <c r="M1528" i="11" s="1"/>
  <c r="N1236" i="11"/>
  <c r="L1236" i="11"/>
  <c r="M1236" i="11" s="1"/>
  <c r="N1344" i="11"/>
  <c r="L1344" i="11"/>
  <c r="M1344" i="11" s="1"/>
  <c r="N1420" i="11"/>
  <c r="L1420" i="11"/>
  <c r="M1420" i="11" s="1"/>
  <c r="N1456" i="11"/>
  <c r="L1456" i="11"/>
  <c r="M1456" i="11" s="1"/>
  <c r="N1308" i="11"/>
  <c r="L1308" i="11"/>
  <c r="M1308" i="11" s="1"/>
  <c r="H1081" i="11"/>
  <c r="H841" i="11"/>
  <c r="H1489" i="11"/>
  <c r="I1485" i="11" s="1"/>
  <c r="H6322" i="11"/>
  <c r="H5647" i="11"/>
  <c r="I5643" i="11" s="1"/>
  <c r="I5642" i="11"/>
  <c r="K5378" i="11"/>
  <c r="C5378" i="11"/>
  <c r="D5378" i="11"/>
  <c r="C1420" i="11"/>
  <c r="K1420" i="11"/>
  <c r="D1420" i="11"/>
  <c r="H1452" i="11"/>
  <c r="K1456" i="11"/>
  <c r="D1456" i="11"/>
  <c r="C1456" i="11"/>
  <c r="K1272" i="11"/>
  <c r="C1272" i="11"/>
  <c r="D1272" i="11"/>
  <c r="K1528" i="11"/>
  <c r="D1528" i="11"/>
  <c r="C1528" i="11"/>
  <c r="K1236" i="11"/>
  <c r="D1236" i="11"/>
  <c r="C1236" i="11"/>
  <c r="K1344" i="11"/>
  <c r="D1344" i="11"/>
  <c r="C1344" i="11"/>
  <c r="K1308" i="11"/>
  <c r="D1308" i="11"/>
  <c r="C1308" i="11"/>
  <c r="K5410" i="11"/>
  <c r="C5410" i="11"/>
  <c r="D5410" i="11"/>
  <c r="K5647" i="11"/>
  <c r="D5647" i="11"/>
  <c r="C5647" i="11"/>
  <c r="I7304" i="11"/>
  <c r="J1492" i="11"/>
  <c r="K1492" i="11" s="1"/>
  <c r="D1492" i="11"/>
  <c r="C1492" i="11"/>
  <c r="C1201" i="11"/>
  <c r="K1201" i="11"/>
  <c r="D1201" i="11"/>
  <c r="N5648" i="11" l="1"/>
  <c r="L5648" i="11"/>
  <c r="M5648" i="11" s="1"/>
  <c r="N1529" i="11"/>
  <c r="L1529" i="11"/>
  <c r="M1529" i="11" s="1"/>
  <c r="N1457" i="11"/>
  <c r="L1457" i="11"/>
  <c r="M1457" i="11" s="1"/>
  <c r="N1493" i="11"/>
  <c r="L1493" i="11"/>
  <c r="M1493" i="11" s="1"/>
  <c r="N1237" i="11"/>
  <c r="L1237" i="11"/>
  <c r="M1237" i="11" s="1"/>
  <c r="N1273" i="11"/>
  <c r="L1273" i="11"/>
  <c r="M1273" i="11" s="1"/>
  <c r="N1309" i="11"/>
  <c r="L1309" i="11"/>
  <c r="M1309" i="11" s="1"/>
  <c r="N1421" i="11"/>
  <c r="L1421" i="11"/>
  <c r="M1421" i="11" s="1"/>
  <c r="N1345" i="11"/>
  <c r="L1345" i="11"/>
  <c r="M1345" i="11" s="1"/>
  <c r="N5379" i="11"/>
  <c r="L5379" i="11"/>
  <c r="M5379" i="11" s="1"/>
  <c r="N5411" i="11"/>
  <c r="L5411" i="11"/>
  <c r="M5411" i="11" s="1"/>
  <c r="H1490" i="11"/>
  <c r="I1486" i="11" s="1"/>
  <c r="H842" i="11"/>
  <c r="I802" i="11" s="1"/>
  <c r="H6323" i="11"/>
  <c r="H5648" i="11"/>
  <c r="H1082" i="11"/>
  <c r="I1042" i="11" s="1"/>
  <c r="K5379" i="11"/>
  <c r="D5379" i="11"/>
  <c r="C5379" i="11"/>
  <c r="K1421" i="11"/>
  <c r="C1421" i="11"/>
  <c r="D1421" i="11"/>
  <c r="H1453" i="11"/>
  <c r="I1043" i="11"/>
  <c r="I803" i="11"/>
  <c r="K1237" i="11"/>
  <c r="C1237" i="11"/>
  <c r="D1237" i="11"/>
  <c r="K1457" i="11"/>
  <c r="D1457" i="11"/>
  <c r="C1457" i="11"/>
  <c r="K1345" i="11"/>
  <c r="D1345" i="11"/>
  <c r="C1345" i="11"/>
  <c r="K1309" i="11"/>
  <c r="D1309" i="11"/>
  <c r="C1309" i="11"/>
  <c r="K5648" i="11"/>
  <c r="D5648" i="11"/>
  <c r="C5648" i="11"/>
  <c r="I7305" i="11"/>
  <c r="J1493" i="11"/>
  <c r="K1493" i="11" s="1"/>
  <c r="C1493" i="11"/>
  <c r="D1493" i="11"/>
  <c r="K1529" i="11"/>
  <c r="D1529" i="11"/>
  <c r="C1529" i="11"/>
  <c r="K5411" i="11"/>
  <c r="C5411" i="11"/>
  <c r="D5411" i="11"/>
  <c r="K1273" i="11"/>
  <c r="D1273" i="11"/>
  <c r="C1273" i="11"/>
  <c r="D1238" i="11" l="1"/>
  <c r="C1238" i="11"/>
  <c r="K1238" i="11"/>
  <c r="N5412" i="11"/>
  <c r="L5412" i="11"/>
  <c r="M5412" i="11" s="1"/>
  <c r="N1382" i="11"/>
  <c r="L1382" i="11"/>
  <c r="M1382" i="11" s="1"/>
  <c r="N1530" i="11"/>
  <c r="L1530" i="11"/>
  <c r="M1530" i="11" s="1"/>
  <c r="N1274" i="11"/>
  <c r="L1274" i="11"/>
  <c r="M1274" i="11" s="1"/>
  <c r="N1238" i="11"/>
  <c r="L1238" i="11"/>
  <c r="M1238" i="11" s="1"/>
  <c r="N1566" i="11"/>
  <c r="L1566" i="11"/>
  <c r="M1566" i="11" s="1"/>
  <c r="N1494" i="11"/>
  <c r="L1494" i="11"/>
  <c r="M1494" i="11" s="1"/>
  <c r="N5380" i="11"/>
  <c r="L5380" i="11"/>
  <c r="M5380" i="11" s="1"/>
  <c r="N1458" i="11"/>
  <c r="L1458" i="11"/>
  <c r="M1458" i="11" s="1"/>
  <c r="N1310" i="11"/>
  <c r="L1310" i="11"/>
  <c r="M1310" i="11" s="1"/>
  <c r="N5649" i="11"/>
  <c r="L5649" i="11"/>
  <c r="M5649" i="11" s="1"/>
  <c r="N1346" i="11"/>
  <c r="L1346" i="11"/>
  <c r="M1346" i="11" s="1"/>
  <c r="H1083" i="11"/>
  <c r="H1528" i="11"/>
  <c r="H843" i="11"/>
  <c r="H6324" i="11"/>
  <c r="H5649" i="11"/>
  <c r="I5645" i="11" s="1"/>
  <c r="I5644" i="11"/>
  <c r="K5380" i="11"/>
  <c r="C5380" i="11"/>
  <c r="D5380" i="11"/>
  <c r="D1458" i="11"/>
  <c r="K1458" i="11"/>
  <c r="C1458" i="11"/>
  <c r="H1454" i="11"/>
  <c r="I1450" i="11" s="1"/>
  <c r="H1491" i="11"/>
  <c r="K1310" i="11"/>
  <c r="D1310" i="11"/>
  <c r="C1310" i="11"/>
  <c r="K1566" i="11"/>
  <c r="C1566" i="11"/>
  <c r="D1566" i="11"/>
  <c r="J1494" i="11"/>
  <c r="K1494" i="11" s="1"/>
  <c r="D1494" i="11"/>
  <c r="C1494" i="11"/>
  <c r="K1530" i="11"/>
  <c r="D1530" i="11"/>
  <c r="C1530" i="11"/>
  <c r="K5412" i="11"/>
  <c r="D5412" i="11"/>
  <c r="C5412" i="11"/>
  <c r="K1382" i="11"/>
  <c r="D1382" i="11"/>
  <c r="C1382" i="11"/>
  <c r="I7306" i="11"/>
  <c r="K1274" i="11"/>
  <c r="C1274" i="11"/>
  <c r="D1274" i="11"/>
  <c r="K5649" i="11"/>
  <c r="D5649" i="11"/>
  <c r="C5649" i="11"/>
  <c r="K1346" i="11"/>
  <c r="D1346" i="11"/>
  <c r="C1346" i="11"/>
  <c r="N1239" i="11" l="1"/>
  <c r="C1239" i="11"/>
  <c r="D1239" i="11"/>
  <c r="K1239" i="11"/>
  <c r="L1239" i="11"/>
  <c r="M1239" i="11" s="1"/>
  <c r="N1311" i="11"/>
  <c r="L1311" i="11"/>
  <c r="M1311" i="11" s="1"/>
  <c r="N1275" i="11"/>
  <c r="L1275" i="11"/>
  <c r="M1275" i="11" s="1"/>
  <c r="N1495" i="11"/>
  <c r="L1495" i="11"/>
  <c r="M1495" i="11" s="1"/>
  <c r="N1383" i="11"/>
  <c r="L1383" i="11"/>
  <c r="M1383" i="11" s="1"/>
  <c r="N1347" i="11"/>
  <c r="L1347" i="11"/>
  <c r="M1347" i="11" s="1"/>
  <c r="N5413" i="11"/>
  <c r="L5413" i="11"/>
  <c r="M5413" i="11" s="1"/>
  <c r="N5381" i="11"/>
  <c r="L5381" i="11"/>
  <c r="M5381" i="11" s="1"/>
  <c r="N1240" i="11"/>
  <c r="L1240" i="11"/>
  <c r="M1240" i="11" s="1"/>
  <c r="N5686" i="11"/>
  <c r="L5686" i="11"/>
  <c r="M5686" i="11" s="1"/>
  <c r="N1531" i="11"/>
  <c r="L1531" i="11"/>
  <c r="M1531" i="11" s="1"/>
  <c r="N1459" i="11"/>
  <c r="L1459" i="11"/>
  <c r="M1459" i="11" s="1"/>
  <c r="N1567" i="11"/>
  <c r="L1567" i="11"/>
  <c r="M1567" i="11" s="1"/>
  <c r="H844" i="11"/>
  <c r="I804" i="11" s="1"/>
  <c r="H1529" i="11"/>
  <c r="H1084" i="11"/>
  <c r="H6362" i="11"/>
  <c r="H5686" i="11"/>
  <c r="I1487" i="11"/>
  <c r="H1492" i="11"/>
  <c r="I1488" i="11" s="1"/>
  <c r="H1455" i="11"/>
  <c r="C1459" i="11"/>
  <c r="K1459" i="11"/>
  <c r="D1459" i="11"/>
  <c r="K5381" i="11"/>
  <c r="D5381" i="11"/>
  <c r="C5381" i="11"/>
  <c r="I1044" i="11"/>
  <c r="K1311" i="11"/>
  <c r="D1311" i="11"/>
  <c r="C1311" i="11"/>
  <c r="K1567" i="11"/>
  <c r="D1567" i="11"/>
  <c r="C1567" i="11"/>
  <c r="K1347" i="11"/>
  <c r="C1347" i="11"/>
  <c r="D1347" i="11"/>
  <c r="K1531" i="11"/>
  <c r="D1531" i="11"/>
  <c r="C1531" i="11"/>
  <c r="K1240" i="11"/>
  <c r="C1240" i="11"/>
  <c r="J1495" i="11"/>
  <c r="K1495" i="11" s="1"/>
  <c r="C1495" i="11"/>
  <c r="D1495" i="11"/>
  <c r="J5686" i="11"/>
  <c r="K5686" i="11" s="1"/>
  <c r="D5686" i="11"/>
  <c r="C5686" i="11"/>
  <c r="K1275" i="11"/>
  <c r="C1275" i="11"/>
  <c r="D1275" i="11"/>
  <c r="K5413" i="11"/>
  <c r="C5413" i="11"/>
  <c r="D5413" i="11"/>
  <c r="I7307" i="11"/>
  <c r="K1383" i="11"/>
  <c r="D1383" i="11"/>
  <c r="C1383" i="11"/>
  <c r="D1240" i="11" l="1"/>
  <c r="N5450" i="11"/>
  <c r="L5450" i="11"/>
  <c r="M5450" i="11" s="1"/>
  <c r="N1276" i="11"/>
  <c r="L1276" i="11"/>
  <c r="M1276" i="11" s="1"/>
  <c r="N5687" i="11"/>
  <c r="L5687" i="11"/>
  <c r="M5687" i="11" s="1"/>
  <c r="N1568" i="11"/>
  <c r="L1568" i="11"/>
  <c r="M1568" i="11" s="1"/>
  <c r="N1312" i="11"/>
  <c r="L1312" i="11"/>
  <c r="M1312" i="11" s="1"/>
  <c r="N5414" i="11"/>
  <c r="L5414" i="11"/>
  <c r="M5414" i="11" s="1"/>
  <c r="N1496" i="11"/>
  <c r="L1496" i="11"/>
  <c r="M1496" i="11" s="1"/>
  <c r="N1384" i="11"/>
  <c r="L1384" i="11"/>
  <c r="M1384" i="11" s="1"/>
  <c r="N1348" i="11"/>
  <c r="L1348" i="11"/>
  <c r="M1348" i="11" s="1"/>
  <c r="N1460" i="11"/>
  <c r="L1460" i="11"/>
  <c r="M1460" i="11" s="1"/>
  <c r="N1241" i="11"/>
  <c r="L1241" i="11"/>
  <c r="M1241" i="11" s="1"/>
  <c r="N1532" i="11"/>
  <c r="L1532" i="11"/>
  <c r="M1532" i="11" s="1"/>
  <c r="H1530" i="11"/>
  <c r="H845" i="11"/>
  <c r="I805" i="11" s="1"/>
  <c r="H1085" i="11"/>
  <c r="I1045" i="11" s="1"/>
  <c r="H6363" i="11"/>
  <c r="H5687" i="11"/>
  <c r="I5682" i="11"/>
  <c r="C1460" i="11"/>
  <c r="K1460" i="11"/>
  <c r="D1460" i="11"/>
  <c r="K5414" i="11"/>
  <c r="C5414" i="11"/>
  <c r="D5414" i="11"/>
  <c r="H1456" i="11"/>
  <c r="H1493" i="11"/>
  <c r="I1451" i="11"/>
  <c r="C1241" i="11"/>
  <c r="D1241" i="11"/>
  <c r="K1241" i="11"/>
  <c r="K1532" i="11"/>
  <c r="D1532" i="11"/>
  <c r="C1532" i="11"/>
  <c r="K1384" i="11"/>
  <c r="D1384" i="11"/>
  <c r="C1384" i="11"/>
  <c r="J5687" i="11"/>
  <c r="K5687" i="11" s="1"/>
  <c r="C5687" i="11"/>
  <c r="D5687" i="11"/>
  <c r="K1276" i="11"/>
  <c r="D1276" i="11"/>
  <c r="C1276" i="11"/>
  <c r="K1348" i="11"/>
  <c r="C1348" i="11"/>
  <c r="D1348" i="11"/>
  <c r="J1496" i="11"/>
  <c r="K1496" i="11" s="1"/>
  <c r="C1496" i="11"/>
  <c r="D1496" i="11"/>
  <c r="J5450" i="11"/>
  <c r="K5450" i="11" s="1"/>
  <c r="C5450" i="11"/>
  <c r="D5450" i="11"/>
  <c r="K1568" i="11"/>
  <c r="C1568" i="11"/>
  <c r="D1568" i="11"/>
  <c r="K1312" i="11"/>
  <c r="C1312" i="11"/>
  <c r="D1312" i="11"/>
  <c r="I7309" i="11"/>
  <c r="N5415" i="11" l="1"/>
  <c r="L5415" i="11"/>
  <c r="M5415" i="11" s="1"/>
  <c r="N5451" i="11"/>
  <c r="L5451" i="11"/>
  <c r="M5451" i="11" s="1"/>
  <c r="N1461" i="11"/>
  <c r="L1461" i="11"/>
  <c r="M1461" i="11" s="1"/>
  <c r="N1569" i="11"/>
  <c r="L1569" i="11"/>
  <c r="M1569" i="11" s="1"/>
  <c r="N5688" i="11"/>
  <c r="L5688" i="11"/>
  <c r="M5688" i="11" s="1"/>
  <c r="N1533" i="11"/>
  <c r="L1533" i="11"/>
  <c r="M1533" i="11" s="1"/>
  <c r="N1497" i="11"/>
  <c r="L1497" i="11"/>
  <c r="M1497" i="11" s="1"/>
  <c r="N1313" i="11"/>
  <c r="L1313" i="11"/>
  <c r="M1313" i="11" s="1"/>
  <c r="N1277" i="11"/>
  <c r="L1277" i="11"/>
  <c r="M1277" i="11" s="1"/>
  <c r="N1385" i="11"/>
  <c r="L1385" i="11"/>
  <c r="M1385" i="11" s="1"/>
  <c r="N1349" i="11"/>
  <c r="L1349" i="11"/>
  <c r="M1349" i="11" s="1"/>
  <c r="H2042" i="11"/>
  <c r="H846" i="11"/>
  <c r="H1531" i="11"/>
  <c r="H6364" i="11"/>
  <c r="H5688" i="11"/>
  <c r="I5683" i="11"/>
  <c r="I1489" i="11"/>
  <c r="K5415" i="11"/>
  <c r="D5415" i="11"/>
  <c r="C5415" i="11"/>
  <c r="H1457" i="11"/>
  <c r="I1452" i="11"/>
  <c r="C1461" i="11"/>
  <c r="K1461" i="11"/>
  <c r="D1461" i="11"/>
  <c r="H1086" i="11"/>
  <c r="H1494" i="11"/>
  <c r="I806" i="11"/>
  <c r="I1046" i="11"/>
  <c r="K1569" i="11"/>
  <c r="D1569" i="11"/>
  <c r="C1569" i="11"/>
  <c r="K1385" i="11"/>
  <c r="C1385" i="11"/>
  <c r="D1385" i="11"/>
  <c r="K1533" i="11"/>
  <c r="D1533" i="11"/>
  <c r="C1533" i="11"/>
  <c r="K1313" i="11"/>
  <c r="D1313" i="11"/>
  <c r="C1313" i="11"/>
  <c r="K1277" i="11"/>
  <c r="D1277" i="11"/>
  <c r="C1277" i="11"/>
  <c r="K1349" i="11"/>
  <c r="D1349" i="11"/>
  <c r="C1349" i="11"/>
  <c r="J5688" i="11"/>
  <c r="K5688" i="11" s="1"/>
  <c r="C5688" i="11"/>
  <c r="D5688" i="11"/>
  <c r="J1497" i="11"/>
  <c r="K1497" i="11" s="1"/>
  <c r="D1497" i="11"/>
  <c r="C1497" i="11"/>
  <c r="J5451" i="11"/>
  <c r="K5451" i="11" s="1"/>
  <c r="C5451" i="11"/>
  <c r="D5451" i="11"/>
  <c r="N1278" i="11" l="1"/>
  <c r="L1278" i="11"/>
  <c r="M1278" i="11" s="1"/>
  <c r="N1422" i="11"/>
  <c r="L1422" i="11"/>
  <c r="M1422" i="11" s="1"/>
  <c r="N1386" i="11"/>
  <c r="L1386" i="11"/>
  <c r="M1386" i="11" s="1"/>
  <c r="N1314" i="11"/>
  <c r="L1314" i="11"/>
  <c r="M1314" i="11" s="1"/>
  <c r="N1498" i="11"/>
  <c r="L1498" i="11"/>
  <c r="M1498" i="11" s="1"/>
  <c r="N5689" i="11"/>
  <c r="L5689" i="11"/>
  <c r="M5689" i="11" s="1"/>
  <c r="N5416" i="11"/>
  <c r="L5416" i="11"/>
  <c r="M5416" i="11" s="1"/>
  <c r="N1570" i="11"/>
  <c r="L1570" i="11"/>
  <c r="M1570" i="11" s="1"/>
  <c r="N1534" i="11"/>
  <c r="L1534" i="11"/>
  <c r="M1534" i="11" s="1"/>
  <c r="N5452" i="11"/>
  <c r="L5452" i="11"/>
  <c r="M5452" i="11" s="1"/>
  <c r="N1350" i="11"/>
  <c r="L1350" i="11"/>
  <c r="M1350" i="11" s="1"/>
  <c r="N1606" i="11"/>
  <c r="L1606" i="11"/>
  <c r="M1606" i="11" s="1"/>
  <c r="H1087" i="11"/>
  <c r="I1047" i="11" s="1"/>
  <c r="H847" i="11"/>
  <c r="D1278" i="11"/>
  <c r="C1278" i="11"/>
  <c r="H6365" i="11"/>
  <c r="H5689" i="11"/>
  <c r="I5684" i="11"/>
  <c r="I1490" i="11"/>
  <c r="H1532" i="11"/>
  <c r="K5416" i="11"/>
  <c r="C5416" i="11"/>
  <c r="D5416" i="11"/>
  <c r="H2043" i="11"/>
  <c r="H1458" i="11"/>
  <c r="I1454" i="11" s="1"/>
  <c r="H1495" i="11"/>
  <c r="I1491" i="11" s="1"/>
  <c r="I1453" i="11"/>
  <c r="J1498" i="11"/>
  <c r="K1498" i="11" s="1"/>
  <c r="D1498" i="11"/>
  <c r="C1498" i="11"/>
  <c r="K1278" i="11"/>
  <c r="I807" i="11"/>
  <c r="I808" i="11"/>
  <c r="K1386" i="11"/>
  <c r="D1386" i="11"/>
  <c r="C1386" i="11"/>
  <c r="K1422" i="11"/>
  <c r="D1422" i="11"/>
  <c r="C1422" i="11"/>
  <c r="I7310" i="11"/>
  <c r="J5689" i="11"/>
  <c r="K5689" i="11" s="1"/>
  <c r="C5689" i="11"/>
  <c r="D5689" i="11"/>
  <c r="K1570" i="11"/>
  <c r="D1570" i="11"/>
  <c r="C1570" i="11"/>
  <c r="K1314" i="11"/>
  <c r="D1314" i="11"/>
  <c r="C1314" i="11"/>
  <c r="K1534" i="11"/>
  <c r="C1534" i="11"/>
  <c r="D1534" i="11"/>
  <c r="K1350" i="11"/>
  <c r="D1350" i="11"/>
  <c r="C1350" i="11"/>
  <c r="J1606" i="11"/>
  <c r="K1606" i="11" s="1"/>
  <c r="C1606" i="11"/>
  <c r="D1606" i="11"/>
  <c r="J5452" i="11"/>
  <c r="K5452" i="11" s="1"/>
  <c r="C5452" i="11"/>
  <c r="D5452" i="11"/>
  <c r="C1279" i="11" l="1"/>
  <c r="D1279" i="11"/>
  <c r="K1279" i="11"/>
  <c r="N5417" i="11"/>
  <c r="L5417" i="11"/>
  <c r="M5417" i="11" s="1"/>
  <c r="N1423" i="11"/>
  <c r="L1423" i="11"/>
  <c r="M1423" i="11" s="1"/>
  <c r="N1315" i="11"/>
  <c r="L1315" i="11"/>
  <c r="M1315" i="11" s="1"/>
  <c r="N1571" i="11"/>
  <c r="L1571" i="11"/>
  <c r="M1571" i="11" s="1"/>
  <c r="N1351" i="11"/>
  <c r="L1351" i="11"/>
  <c r="M1351" i="11" s="1"/>
  <c r="N5726" i="11"/>
  <c r="L5726" i="11"/>
  <c r="M5726" i="11" s="1"/>
  <c r="N1387" i="11"/>
  <c r="L1387" i="11"/>
  <c r="M1387" i="11" s="1"/>
  <c r="N5453" i="11"/>
  <c r="L5453" i="11"/>
  <c r="M5453" i="11" s="1"/>
  <c r="N1279" i="11"/>
  <c r="L1279" i="11"/>
  <c r="M1279" i="11" s="1"/>
  <c r="N1499" i="11"/>
  <c r="L1499" i="11"/>
  <c r="M1499" i="11" s="1"/>
  <c r="N1607" i="11"/>
  <c r="L1607" i="11"/>
  <c r="M1607" i="11" s="1"/>
  <c r="N1535" i="11"/>
  <c r="L1535" i="11"/>
  <c r="M1535" i="11" s="1"/>
  <c r="H5726" i="11"/>
  <c r="I5722" i="11" s="1"/>
  <c r="H1088" i="11"/>
  <c r="H848" i="11"/>
  <c r="I5685" i="11"/>
  <c r="D1499" i="11"/>
  <c r="J1499" i="11"/>
  <c r="K1499" i="11" s="1"/>
  <c r="C1499" i="11"/>
  <c r="H1533" i="11"/>
  <c r="H1496" i="11"/>
  <c r="H2044" i="11"/>
  <c r="H1459" i="11"/>
  <c r="K5417" i="11"/>
  <c r="C5417" i="11"/>
  <c r="D5417" i="11"/>
  <c r="I1048" i="11"/>
  <c r="I809" i="11"/>
  <c r="K1571" i="11"/>
  <c r="D1571" i="11"/>
  <c r="C1571" i="11"/>
  <c r="K1423" i="11"/>
  <c r="D1423" i="11"/>
  <c r="C1423" i="11"/>
  <c r="K1351" i="11"/>
  <c r="C1351" i="11"/>
  <c r="D1351" i="11"/>
  <c r="K1315" i="11"/>
  <c r="D1315" i="11"/>
  <c r="C1315" i="11"/>
  <c r="K1387" i="11"/>
  <c r="D1387" i="11"/>
  <c r="C1387" i="11"/>
  <c r="J5453" i="11"/>
  <c r="K5453" i="11" s="1"/>
  <c r="D5453" i="11"/>
  <c r="C5453" i="11"/>
  <c r="K1535" i="11"/>
  <c r="D1535" i="11"/>
  <c r="C1535" i="11"/>
  <c r="J1607" i="11"/>
  <c r="K1607" i="11" s="1"/>
  <c r="D1607" i="11"/>
  <c r="C1607" i="11"/>
  <c r="C1280" i="11"/>
  <c r="K1280" i="11"/>
  <c r="K5726" i="11"/>
  <c r="D5726" i="11"/>
  <c r="C5726" i="11"/>
  <c r="N1280" i="11" l="1"/>
  <c r="D1280" i="11"/>
  <c r="L1280" i="11"/>
  <c r="M1280" i="11" s="1"/>
  <c r="N1500" i="11"/>
  <c r="L1500" i="11"/>
  <c r="M1500" i="11" s="1"/>
  <c r="N1536" i="11"/>
  <c r="L1536" i="11"/>
  <c r="M1536" i="11" s="1"/>
  <c r="N1424" i="11"/>
  <c r="L1424" i="11"/>
  <c r="M1424" i="11" s="1"/>
  <c r="N1388" i="11"/>
  <c r="L1388" i="11"/>
  <c r="M1388" i="11" s="1"/>
  <c r="N5418" i="11"/>
  <c r="L5418" i="11"/>
  <c r="M5418" i="11" s="1"/>
  <c r="N5727" i="11"/>
  <c r="L5727" i="11"/>
  <c r="M5727" i="11" s="1"/>
  <c r="N1572" i="11"/>
  <c r="L1572" i="11"/>
  <c r="M1572" i="11" s="1"/>
  <c r="N5490" i="11"/>
  <c r="L5490" i="11"/>
  <c r="M5490" i="11" s="1"/>
  <c r="N1316" i="11"/>
  <c r="L1316" i="11"/>
  <c r="M1316" i="11" s="1"/>
  <c r="N1352" i="11"/>
  <c r="L1352" i="11"/>
  <c r="M1352" i="11" s="1"/>
  <c r="N1281" i="11"/>
  <c r="N5454" i="11"/>
  <c r="L5454" i="11"/>
  <c r="M5454" i="11" s="1"/>
  <c r="N1608" i="11"/>
  <c r="L1608" i="11"/>
  <c r="M1608" i="11" s="1"/>
  <c r="H849" i="11"/>
  <c r="H1089" i="11"/>
  <c r="I1049" i="11" s="1"/>
  <c r="H5727" i="11"/>
  <c r="I5723" i="11" s="1"/>
  <c r="H1534" i="11"/>
  <c r="H1460" i="11"/>
  <c r="I1456" i="11" s="1"/>
  <c r="I1492" i="11"/>
  <c r="K5418" i="11"/>
  <c r="C5418" i="11"/>
  <c r="D5418" i="11"/>
  <c r="H1497" i="11"/>
  <c r="J5454" i="11"/>
  <c r="K5454" i="11" s="1"/>
  <c r="C5454" i="11"/>
  <c r="D5454" i="11"/>
  <c r="J1500" i="11"/>
  <c r="K1500" i="11" s="1"/>
  <c r="D1500" i="11"/>
  <c r="C1500" i="11"/>
  <c r="I1455" i="11"/>
  <c r="K1388" i="11"/>
  <c r="D1388" i="11"/>
  <c r="C1388" i="11"/>
  <c r="K1352" i="11"/>
  <c r="D1352" i="11"/>
  <c r="C1352" i="11"/>
  <c r="K5727" i="11"/>
  <c r="C5727" i="11"/>
  <c r="D5727" i="11"/>
  <c r="J1608" i="11"/>
  <c r="K1608" i="11" s="1"/>
  <c r="D1608" i="11"/>
  <c r="C1608" i="11"/>
  <c r="K1316" i="11"/>
  <c r="D1316" i="11"/>
  <c r="C1316" i="11"/>
  <c r="I7312" i="11"/>
  <c r="K1281" i="11"/>
  <c r="C1281" i="11"/>
  <c r="D1281" i="11"/>
  <c r="K5490" i="11"/>
  <c r="C5490" i="11"/>
  <c r="D5490" i="11"/>
  <c r="K1536" i="11"/>
  <c r="C1536" i="11"/>
  <c r="D1536" i="11"/>
  <c r="I7313" i="11"/>
  <c r="K1424" i="11"/>
  <c r="D1424" i="11"/>
  <c r="C1424" i="11"/>
  <c r="K1572" i="11"/>
  <c r="C1572" i="11"/>
  <c r="D1572" i="11"/>
  <c r="L1281" i="11" l="1"/>
  <c r="M1281" i="11" s="1"/>
  <c r="N1609" i="11"/>
  <c r="L1609" i="11"/>
  <c r="M1609" i="11" s="1"/>
  <c r="N1425" i="11"/>
  <c r="L1425" i="11"/>
  <c r="M1425" i="11" s="1"/>
  <c r="N5455" i="11"/>
  <c r="L5455" i="11"/>
  <c r="M5455" i="11" s="1"/>
  <c r="N5491" i="11"/>
  <c r="L5491" i="11"/>
  <c r="M5491" i="11" s="1"/>
  <c r="N1537" i="11"/>
  <c r="L1537" i="11"/>
  <c r="M1537" i="11" s="1"/>
  <c r="N1317" i="11"/>
  <c r="L1317" i="11"/>
  <c r="M1317" i="11" s="1"/>
  <c r="N5419" i="11"/>
  <c r="L5419" i="11"/>
  <c r="M5419" i="11" s="1"/>
  <c r="N1573" i="11"/>
  <c r="L1573" i="11"/>
  <c r="M1573" i="11" s="1"/>
  <c r="N5728" i="11"/>
  <c r="L5728" i="11"/>
  <c r="M5728" i="11" s="1"/>
  <c r="N1389" i="11"/>
  <c r="L1389" i="11"/>
  <c r="M1389" i="11" s="1"/>
  <c r="N1501" i="11"/>
  <c r="L1501" i="11"/>
  <c r="M1501" i="11" s="1"/>
  <c r="N1353" i="11"/>
  <c r="L1353" i="11"/>
  <c r="M1353" i="11" s="1"/>
  <c r="H5728" i="11"/>
  <c r="I5724" i="11" s="1"/>
  <c r="H850" i="11"/>
  <c r="K5419" i="11"/>
  <c r="C5419" i="11"/>
  <c r="D5419" i="11"/>
  <c r="H1535" i="11"/>
  <c r="H1498" i="11"/>
  <c r="D1501" i="11"/>
  <c r="J1501" i="11"/>
  <c r="K1501" i="11" s="1"/>
  <c r="C1501" i="11"/>
  <c r="H1090" i="11"/>
  <c r="H1461" i="11"/>
  <c r="I1493" i="11"/>
  <c r="J5455" i="11"/>
  <c r="K5455" i="11" s="1"/>
  <c r="D5455" i="11"/>
  <c r="C5455" i="11"/>
  <c r="I1050" i="11"/>
  <c r="I810" i="11"/>
  <c r="I811" i="11"/>
  <c r="K1573" i="11"/>
  <c r="C1573" i="11"/>
  <c r="D1573" i="11"/>
  <c r="K1537" i="11"/>
  <c r="C1537" i="11"/>
  <c r="D1537" i="11"/>
  <c r="J1609" i="11"/>
  <c r="K1609" i="11" s="1"/>
  <c r="D1609" i="11"/>
  <c r="C1609" i="11"/>
  <c r="K5728" i="11"/>
  <c r="C5728" i="11"/>
  <c r="D5728" i="11"/>
  <c r="K1425" i="11"/>
  <c r="C1425" i="11"/>
  <c r="D1425" i="11"/>
  <c r="K1353" i="11"/>
  <c r="C1353" i="11"/>
  <c r="D1353" i="11"/>
  <c r="K1389" i="11"/>
  <c r="D1389" i="11"/>
  <c r="C1389" i="11"/>
  <c r="K5491" i="11"/>
  <c r="D5491" i="11"/>
  <c r="C5491" i="11"/>
  <c r="K1317" i="11"/>
  <c r="C1317" i="11"/>
  <c r="D1317" i="11"/>
  <c r="N5729" i="11" l="1"/>
  <c r="L5729" i="11"/>
  <c r="M5729" i="11" s="1"/>
  <c r="N5492" i="11"/>
  <c r="L5492" i="11"/>
  <c r="M5492" i="11" s="1"/>
  <c r="N1646" i="11"/>
  <c r="L1646" i="11"/>
  <c r="M1646" i="11" s="1"/>
  <c r="N1354" i="11"/>
  <c r="L1354" i="11"/>
  <c r="M1354" i="11" s="1"/>
  <c r="N1574" i="11"/>
  <c r="L1574" i="11"/>
  <c r="M1574" i="11" s="1"/>
  <c r="N5420" i="11"/>
  <c r="L5420" i="11"/>
  <c r="M5420" i="11" s="1"/>
  <c r="N1318" i="11"/>
  <c r="L1318" i="11"/>
  <c r="M1318" i="11" s="1"/>
  <c r="N1426" i="11"/>
  <c r="L1426" i="11"/>
  <c r="M1426" i="11" s="1"/>
  <c r="N1462" i="11"/>
  <c r="L1462" i="11"/>
  <c r="M1462" i="11" s="1"/>
  <c r="N1610" i="11"/>
  <c r="L1610" i="11"/>
  <c r="M1610" i="11" s="1"/>
  <c r="N1538" i="11"/>
  <c r="L1538" i="11"/>
  <c r="M1538" i="11" s="1"/>
  <c r="N1390" i="11"/>
  <c r="L1390" i="11"/>
  <c r="M1390" i="11" s="1"/>
  <c r="N5456" i="11"/>
  <c r="L5456" i="11"/>
  <c r="M5456" i="11" s="1"/>
  <c r="C1318" i="11"/>
  <c r="D1318" i="11"/>
  <c r="K1318" i="11"/>
  <c r="H1462" i="11"/>
  <c r="I1458" i="11" s="1"/>
  <c r="H851" i="11"/>
  <c r="H5729" i="11"/>
  <c r="I5725" i="11" s="1"/>
  <c r="H1091" i="11"/>
  <c r="I1051" i="11" s="1"/>
  <c r="D1538" i="11"/>
  <c r="C1538" i="11"/>
  <c r="K1538" i="11"/>
  <c r="J5456" i="11"/>
  <c r="K5456" i="11" s="1"/>
  <c r="C5456" i="11"/>
  <c r="D5456" i="11"/>
  <c r="K5420" i="11"/>
  <c r="C5420" i="11"/>
  <c r="D5420" i="11"/>
  <c r="H1536" i="11"/>
  <c r="I1494" i="11"/>
  <c r="H1499" i="11"/>
  <c r="I1457" i="11"/>
  <c r="K1390" i="11"/>
  <c r="D1390" i="11"/>
  <c r="C1390" i="11"/>
  <c r="K1462" i="11"/>
  <c r="C1462" i="11"/>
  <c r="D1462" i="11"/>
  <c r="K5729" i="11"/>
  <c r="C5729" i="11"/>
  <c r="D5729" i="11"/>
  <c r="K1426" i="11"/>
  <c r="C1426" i="11"/>
  <c r="D1426" i="11"/>
  <c r="K1574" i="11"/>
  <c r="C1574" i="11"/>
  <c r="D1574" i="11"/>
  <c r="I7314" i="11"/>
  <c r="K1354" i="11"/>
  <c r="C1354" i="11"/>
  <c r="D1354" i="11"/>
  <c r="J1646" i="11"/>
  <c r="K1646" i="11" s="1"/>
  <c r="C1646" i="11"/>
  <c r="D1646" i="11"/>
  <c r="K5492" i="11"/>
  <c r="C5492" i="11"/>
  <c r="D5492" i="11"/>
  <c r="J1610" i="11"/>
  <c r="K1610" i="11" s="1"/>
  <c r="C1610" i="11"/>
  <c r="D1610" i="11"/>
  <c r="L1320" i="11" l="1"/>
  <c r="M1320" i="11" s="1"/>
  <c r="C1319" i="11"/>
  <c r="N5766" i="11"/>
  <c r="L5766" i="11"/>
  <c r="M5766" i="11" s="1"/>
  <c r="N5457" i="11"/>
  <c r="L5457" i="11"/>
  <c r="M5457" i="11" s="1"/>
  <c r="N1319" i="11"/>
  <c r="L1319" i="11"/>
  <c r="M1319" i="11" s="1"/>
  <c r="N1539" i="11"/>
  <c r="L1539" i="11"/>
  <c r="M1539" i="11" s="1"/>
  <c r="D1319" i="11"/>
  <c r="N1320" i="11"/>
  <c r="N1355" i="11"/>
  <c r="L1355" i="11"/>
  <c r="M1355" i="11" s="1"/>
  <c r="N1391" i="11"/>
  <c r="L1391" i="11"/>
  <c r="M1391" i="11" s="1"/>
  <c r="N1611" i="11"/>
  <c r="L1611" i="11"/>
  <c r="M1611" i="11" s="1"/>
  <c r="K1319" i="11"/>
  <c r="N1427" i="11"/>
  <c r="L1427" i="11"/>
  <c r="M1427" i="11" s="1"/>
  <c r="N5421" i="11"/>
  <c r="L5421" i="11"/>
  <c r="M5421" i="11" s="1"/>
  <c r="N1575" i="11"/>
  <c r="L1575" i="11"/>
  <c r="M1575" i="11" s="1"/>
  <c r="N5493" i="11"/>
  <c r="L5493" i="11"/>
  <c r="M5493" i="11" s="1"/>
  <c r="N1647" i="11"/>
  <c r="L1647" i="11"/>
  <c r="M1647" i="11" s="1"/>
  <c r="N1463" i="11"/>
  <c r="L1463" i="11"/>
  <c r="M1463" i="11" s="1"/>
  <c r="H852" i="11"/>
  <c r="H1092" i="11"/>
  <c r="H1463" i="11"/>
  <c r="I1459" i="11" s="1"/>
  <c r="H6444" i="11"/>
  <c r="H5766" i="11"/>
  <c r="I5762" i="11" s="1"/>
  <c r="K5421" i="11"/>
  <c r="D5421" i="11"/>
  <c r="C5421" i="11"/>
  <c r="H1537" i="11"/>
  <c r="I1495" i="11"/>
  <c r="H1500" i="11"/>
  <c r="C1539" i="11"/>
  <c r="D1539" i="11"/>
  <c r="K1539" i="11"/>
  <c r="J5457" i="11"/>
  <c r="K5457" i="11" s="1"/>
  <c r="C5457" i="11"/>
  <c r="D5457" i="11"/>
  <c r="I812" i="11"/>
  <c r="I1052" i="11"/>
  <c r="K5766" i="11"/>
  <c r="D5766" i="11"/>
  <c r="C5766" i="11"/>
  <c r="K5493" i="11"/>
  <c r="D5493" i="11"/>
  <c r="C5493" i="11"/>
  <c r="J1647" i="11"/>
  <c r="K1647" i="11" s="1"/>
  <c r="C1647" i="11"/>
  <c r="D1647" i="11"/>
  <c r="K1463" i="11"/>
  <c r="C1463" i="11"/>
  <c r="D1463" i="11"/>
  <c r="D1320" i="11"/>
  <c r="K1320" i="11"/>
  <c r="C1320" i="11"/>
  <c r="K1575" i="11"/>
  <c r="C1575" i="11"/>
  <c r="D1575" i="11"/>
  <c r="K1391" i="11"/>
  <c r="C1391" i="11"/>
  <c r="D1391" i="11"/>
  <c r="K1427" i="11"/>
  <c r="C1427" i="11"/>
  <c r="D1427" i="11"/>
  <c r="J1611" i="11"/>
  <c r="K1611" i="11" s="1"/>
  <c r="C1611" i="11"/>
  <c r="D1611" i="11"/>
  <c r="K1355" i="11"/>
  <c r="C1355" i="11"/>
  <c r="D1355" i="11"/>
  <c r="N1392" i="11" l="1"/>
  <c r="L1392" i="11"/>
  <c r="M1392" i="11" s="1"/>
  <c r="N5494" i="11"/>
  <c r="L5494" i="11"/>
  <c r="M5494" i="11" s="1"/>
  <c r="N5530" i="11"/>
  <c r="L5530" i="11"/>
  <c r="M5530" i="11" s="1"/>
  <c r="N5458" i="11"/>
  <c r="L5458" i="11"/>
  <c r="M5458" i="11" s="1"/>
  <c r="N1576" i="11"/>
  <c r="L1576" i="11"/>
  <c r="M1576" i="11" s="1"/>
  <c r="N5767" i="11"/>
  <c r="L5767" i="11"/>
  <c r="M5767" i="11" s="1"/>
  <c r="N1540" i="11"/>
  <c r="L1540" i="11"/>
  <c r="M1540" i="11" s="1"/>
  <c r="N1356" i="11"/>
  <c r="L1356" i="11"/>
  <c r="M1356" i="11" s="1"/>
  <c r="N1612" i="11"/>
  <c r="L1612" i="11"/>
  <c r="M1612" i="11" s="1"/>
  <c r="N1464" i="11"/>
  <c r="L1464" i="11"/>
  <c r="M1464" i="11" s="1"/>
  <c r="N1648" i="11"/>
  <c r="L1648" i="11"/>
  <c r="M1648" i="11" s="1"/>
  <c r="N1321" i="11"/>
  <c r="L1321" i="11"/>
  <c r="M1321" i="11" s="1"/>
  <c r="N1428" i="11"/>
  <c r="L1428" i="11"/>
  <c r="M1428" i="11" s="1"/>
  <c r="H1464" i="11"/>
  <c r="I1460" i="11" s="1"/>
  <c r="H1093" i="11"/>
  <c r="I1053" i="11" s="1"/>
  <c r="H853" i="11"/>
  <c r="H6445" i="11"/>
  <c r="H5767" i="11"/>
  <c r="I1496" i="11"/>
  <c r="K1540" i="11"/>
  <c r="C1540" i="11"/>
  <c r="D1540" i="11"/>
  <c r="K5494" i="11"/>
  <c r="C5494" i="11"/>
  <c r="D5494" i="11"/>
  <c r="H1501" i="11"/>
  <c r="I1497" i="11" s="1"/>
  <c r="J5458" i="11"/>
  <c r="K5458" i="11" s="1"/>
  <c r="D5458" i="11"/>
  <c r="C5458" i="11"/>
  <c r="H1538" i="11"/>
  <c r="I813" i="11"/>
  <c r="K1464" i="11"/>
  <c r="C1464" i="11"/>
  <c r="D1464" i="11"/>
  <c r="C1321" i="11"/>
  <c r="D1321" i="11"/>
  <c r="K1321" i="11"/>
  <c r="K5530" i="11"/>
  <c r="D5530" i="11"/>
  <c r="C5530" i="11"/>
  <c r="J1648" i="11"/>
  <c r="K1648" i="11" s="1"/>
  <c r="D1648" i="11"/>
  <c r="C1648" i="11"/>
  <c r="K5767" i="11"/>
  <c r="D5767" i="11"/>
  <c r="C5767" i="11"/>
  <c r="K1356" i="11"/>
  <c r="D1356" i="11"/>
  <c r="C1356" i="11"/>
  <c r="J1612" i="11"/>
  <c r="K1612" i="11" s="1"/>
  <c r="D1612" i="11"/>
  <c r="C1612" i="11"/>
  <c r="K1392" i="11"/>
  <c r="C1392" i="11"/>
  <c r="D1392" i="11"/>
  <c r="K1576" i="11"/>
  <c r="D1576" i="11"/>
  <c r="C1576" i="11"/>
  <c r="K1428" i="11"/>
  <c r="C1428" i="11"/>
  <c r="D1428" i="11"/>
  <c r="N1649" i="11" l="1"/>
  <c r="L1649" i="11"/>
  <c r="M1649" i="11" s="1"/>
  <c r="N1577" i="11"/>
  <c r="L1577" i="11"/>
  <c r="M1577" i="11" s="1"/>
  <c r="N1541" i="11"/>
  <c r="L1541" i="11"/>
  <c r="M1541" i="11" s="1"/>
  <c r="N5495" i="11"/>
  <c r="L5495" i="11"/>
  <c r="M5495" i="11" s="1"/>
  <c r="N5531" i="11"/>
  <c r="L5531" i="11"/>
  <c r="M5531" i="11" s="1"/>
  <c r="N1393" i="11"/>
  <c r="L1393" i="11"/>
  <c r="M1393" i="11" s="1"/>
  <c r="N1465" i="11"/>
  <c r="L1465" i="11"/>
  <c r="M1465" i="11" s="1"/>
  <c r="N1357" i="11"/>
  <c r="L1357" i="11"/>
  <c r="M1357" i="11" s="1"/>
  <c r="N5459" i="11"/>
  <c r="L5459" i="11"/>
  <c r="M5459" i="11" s="1"/>
  <c r="N1613" i="11"/>
  <c r="L1613" i="11"/>
  <c r="M1613" i="11" s="1"/>
  <c r="N1429" i="11"/>
  <c r="L1429" i="11"/>
  <c r="M1429" i="11" s="1"/>
  <c r="N5768" i="11"/>
  <c r="L5768" i="11"/>
  <c r="M5768" i="11" s="1"/>
  <c r="H1465" i="11"/>
  <c r="I1461" i="11" s="1"/>
  <c r="H854" i="11"/>
  <c r="H5768" i="11"/>
  <c r="I5763" i="11"/>
  <c r="J5459" i="11"/>
  <c r="K5459" i="11" s="1"/>
  <c r="D5459" i="11"/>
  <c r="C5459" i="11"/>
  <c r="K5495" i="11"/>
  <c r="C5495" i="11"/>
  <c r="D5495" i="11"/>
  <c r="H1094" i="11"/>
  <c r="H1539" i="11"/>
  <c r="H1802" i="11"/>
  <c r="D1541" i="11"/>
  <c r="K1541" i="11"/>
  <c r="C1541" i="11"/>
  <c r="I814" i="11"/>
  <c r="I1054" i="11"/>
  <c r="K1465" i="11"/>
  <c r="D1465" i="11"/>
  <c r="C1465" i="11"/>
  <c r="K5531" i="11"/>
  <c r="C5531" i="11"/>
  <c r="D5531" i="11"/>
  <c r="K5768" i="11"/>
  <c r="D5768" i="11"/>
  <c r="C5768" i="11"/>
  <c r="K1357" i="11"/>
  <c r="C1357" i="11"/>
  <c r="D1357" i="11"/>
  <c r="J1649" i="11"/>
  <c r="K1649" i="11" s="1"/>
  <c r="D1649" i="11"/>
  <c r="C1649" i="11"/>
  <c r="K1577" i="11"/>
  <c r="D1577" i="11"/>
  <c r="C1577" i="11"/>
  <c r="K1393" i="11"/>
  <c r="C1393" i="11"/>
  <c r="D1393" i="11"/>
  <c r="I7317" i="11"/>
  <c r="K1429" i="11"/>
  <c r="C1429" i="11"/>
  <c r="D1429" i="11"/>
  <c r="J1613" i="11"/>
  <c r="K1613" i="11" s="1"/>
  <c r="C1613" i="11"/>
  <c r="D1613" i="11"/>
  <c r="N1394" i="11" l="1"/>
  <c r="L1394" i="11"/>
  <c r="M1394" i="11" s="1"/>
  <c r="N5496" i="11"/>
  <c r="L5496" i="11"/>
  <c r="M5496" i="11" s="1"/>
  <c r="N1466" i="11"/>
  <c r="L1466" i="11"/>
  <c r="M1466" i="11" s="1"/>
  <c r="N5769" i="11"/>
  <c r="L5769" i="11"/>
  <c r="M5769" i="11" s="1"/>
  <c r="N5460" i="11"/>
  <c r="L5460" i="11"/>
  <c r="M5460" i="11" s="1"/>
  <c r="N1502" i="11"/>
  <c r="L1502" i="11"/>
  <c r="M1502" i="11" s="1"/>
  <c r="N1358" i="11"/>
  <c r="L1358" i="11"/>
  <c r="M1358" i="11" s="1"/>
  <c r="N1578" i="11"/>
  <c r="L1578" i="11"/>
  <c r="M1578" i="11" s="1"/>
  <c r="N5532" i="11"/>
  <c r="L5532" i="11"/>
  <c r="M5532" i="11" s="1"/>
  <c r="N1614" i="11"/>
  <c r="L1614" i="11"/>
  <c r="M1614" i="11" s="1"/>
  <c r="N1686" i="11"/>
  <c r="L1686" i="11"/>
  <c r="M1686" i="11" s="1"/>
  <c r="N1430" i="11"/>
  <c r="L1430" i="11"/>
  <c r="M1430" i="11" s="1"/>
  <c r="N1650" i="11"/>
  <c r="L1650" i="11"/>
  <c r="M1650" i="11" s="1"/>
  <c r="H1502" i="11"/>
  <c r="I1498" i="11" s="1"/>
  <c r="H1466" i="11"/>
  <c r="I1462" i="11" s="1"/>
  <c r="H1095" i="11"/>
  <c r="I1055" i="11" s="1"/>
  <c r="H5769" i="11"/>
  <c r="H855" i="11"/>
  <c r="H1803" i="11"/>
  <c r="H1540" i="11"/>
  <c r="J5460" i="11"/>
  <c r="K5460" i="11" s="1"/>
  <c r="D5460" i="11"/>
  <c r="C5460" i="11"/>
  <c r="K1578" i="11"/>
  <c r="C1578" i="11"/>
  <c r="D1578" i="11"/>
  <c r="C1358" i="11"/>
  <c r="K5496" i="11"/>
  <c r="C5496" i="11"/>
  <c r="D5496" i="11"/>
  <c r="D1358" i="11"/>
  <c r="K1358" i="11"/>
  <c r="I815" i="11"/>
  <c r="K1430" i="11"/>
  <c r="D1430" i="11"/>
  <c r="C1430" i="11"/>
  <c r="K1686" i="11"/>
  <c r="D1686" i="11"/>
  <c r="C1686" i="11"/>
  <c r="I7318" i="11"/>
  <c r="J1502" i="11"/>
  <c r="K1502" i="11" s="1"/>
  <c r="C1502" i="11"/>
  <c r="D1502" i="11"/>
  <c r="K1466" i="11"/>
  <c r="D1466" i="11"/>
  <c r="C1466" i="11"/>
  <c r="H6402" i="11"/>
  <c r="J1650" i="11"/>
  <c r="K1650" i="11" s="1"/>
  <c r="C1650" i="11"/>
  <c r="D1650" i="11"/>
  <c r="J1614" i="11"/>
  <c r="K1614" i="11" s="1"/>
  <c r="C1614" i="11"/>
  <c r="D1614" i="11"/>
  <c r="K1394" i="11"/>
  <c r="C1394" i="11"/>
  <c r="D1394" i="11"/>
  <c r="K5532" i="11"/>
  <c r="D5532" i="11"/>
  <c r="C5532" i="11"/>
  <c r="K5769" i="11"/>
  <c r="D5769" i="11"/>
  <c r="C5769" i="11"/>
  <c r="N1395" i="11" l="1"/>
  <c r="L1395" i="11"/>
  <c r="M1395" i="11" s="1"/>
  <c r="N1359" i="11"/>
  <c r="L1359" i="11"/>
  <c r="M1359" i="11" s="1"/>
  <c r="N1615" i="11"/>
  <c r="L1615" i="11"/>
  <c r="M1615" i="11" s="1"/>
  <c r="N1651" i="11"/>
  <c r="L1651" i="11"/>
  <c r="M1651" i="11" s="1"/>
  <c r="N5806" i="11"/>
  <c r="L5806" i="11"/>
  <c r="M5806" i="11" s="1"/>
  <c r="N1467" i="11"/>
  <c r="L1467" i="11"/>
  <c r="M1467" i="11" s="1"/>
  <c r="N5497" i="11"/>
  <c r="L5497" i="11"/>
  <c r="M5497" i="11" s="1"/>
  <c r="N5461" i="11"/>
  <c r="L5461" i="11"/>
  <c r="M5461" i="11" s="1"/>
  <c r="N1687" i="11"/>
  <c r="L1687" i="11"/>
  <c r="M1687" i="11" s="1"/>
  <c r="N1579" i="11"/>
  <c r="L1579" i="11"/>
  <c r="M1579" i="11" s="1"/>
  <c r="N5533" i="11"/>
  <c r="L5533" i="11"/>
  <c r="M5533" i="11" s="1"/>
  <c r="N1503" i="11"/>
  <c r="L1503" i="11"/>
  <c r="M1503" i="11" s="1"/>
  <c r="N1431" i="11"/>
  <c r="L1431" i="11"/>
  <c r="M1431" i="11" s="1"/>
  <c r="H1096" i="11"/>
  <c r="H1503" i="11"/>
  <c r="I1499" i="11" s="1"/>
  <c r="H5806" i="11"/>
  <c r="I5802" i="11" s="1"/>
  <c r="D1359" i="11"/>
  <c r="H1467" i="11"/>
  <c r="C1359" i="11"/>
  <c r="K1359" i="11"/>
  <c r="J5461" i="11"/>
  <c r="K5461" i="11" s="1"/>
  <c r="D5461" i="11"/>
  <c r="C5461" i="11"/>
  <c r="C1579" i="11"/>
  <c r="D1579" i="11"/>
  <c r="K1579" i="11"/>
  <c r="H1541" i="11"/>
  <c r="K5497" i="11"/>
  <c r="D5497" i="11"/>
  <c r="C5497" i="11"/>
  <c r="H856" i="11"/>
  <c r="I816" i="11" s="1"/>
  <c r="H1804" i="11"/>
  <c r="I1056" i="11"/>
  <c r="H6403" i="11"/>
  <c r="J1615" i="11"/>
  <c r="K1615" i="11" s="1"/>
  <c r="C1615" i="11"/>
  <c r="D1615" i="11"/>
  <c r="K1431" i="11"/>
  <c r="D1431" i="11"/>
  <c r="C1431" i="11"/>
  <c r="K5533" i="11"/>
  <c r="C5533" i="11"/>
  <c r="D5533" i="11"/>
  <c r="K1395" i="11"/>
  <c r="C1395" i="11"/>
  <c r="D1395" i="11"/>
  <c r="J1651" i="11"/>
  <c r="K1651" i="11" s="1"/>
  <c r="D1651" i="11"/>
  <c r="C1651" i="11"/>
  <c r="J1503" i="11"/>
  <c r="K1503" i="11" s="1"/>
  <c r="C1503" i="11"/>
  <c r="D1503" i="11"/>
  <c r="K1687" i="11"/>
  <c r="D1687" i="11"/>
  <c r="C1687" i="11"/>
  <c r="I7319" i="11"/>
  <c r="K1467" i="11"/>
  <c r="C1467" i="11"/>
  <c r="D1467" i="11"/>
  <c r="J5806" i="11"/>
  <c r="K5806" i="11" s="1"/>
  <c r="D5806" i="11"/>
  <c r="C5806" i="11"/>
  <c r="N1616" i="11" l="1"/>
  <c r="L1616" i="11"/>
  <c r="M1616" i="11" s="1"/>
  <c r="N1688" i="11"/>
  <c r="L1688" i="11"/>
  <c r="M1688" i="11" s="1"/>
  <c r="N5534" i="11"/>
  <c r="L5534" i="11"/>
  <c r="M5534" i="11" s="1"/>
  <c r="N1504" i="11"/>
  <c r="L1504" i="11"/>
  <c r="M1504" i="11" s="1"/>
  <c r="K1360" i="11"/>
  <c r="N1360" i="11"/>
  <c r="L1360" i="11"/>
  <c r="M1360" i="11" s="1"/>
  <c r="N1652" i="11"/>
  <c r="L1652" i="11"/>
  <c r="M1652" i="11" s="1"/>
  <c r="N5807" i="11"/>
  <c r="L5807" i="11"/>
  <c r="M5807" i="11" s="1"/>
  <c r="N5498" i="11"/>
  <c r="L5498" i="11"/>
  <c r="M5498" i="11" s="1"/>
  <c r="N1432" i="11"/>
  <c r="L1432" i="11"/>
  <c r="M1432" i="11" s="1"/>
  <c r="N1396" i="11"/>
  <c r="L1396" i="11"/>
  <c r="M1396" i="11" s="1"/>
  <c r="N1468" i="11"/>
  <c r="L1468" i="11"/>
  <c r="M1468" i="11" s="1"/>
  <c r="N1580" i="11"/>
  <c r="L1580" i="11"/>
  <c r="M1580" i="11" s="1"/>
  <c r="H1504" i="11"/>
  <c r="I1500" i="11" s="1"/>
  <c r="H5807" i="11"/>
  <c r="H1097" i="11"/>
  <c r="I1057" i="11" s="1"/>
  <c r="C1360" i="11"/>
  <c r="D1360" i="11"/>
  <c r="I1463" i="11"/>
  <c r="H1468" i="11"/>
  <c r="I1464" i="11" s="1"/>
  <c r="K5534" i="11"/>
  <c r="D5534" i="11"/>
  <c r="C5534" i="11"/>
  <c r="K1580" i="11"/>
  <c r="D1580" i="11"/>
  <c r="C1580" i="11"/>
  <c r="K5498" i="11"/>
  <c r="D5498" i="11"/>
  <c r="C5498" i="11"/>
  <c r="H1842" i="11"/>
  <c r="H857" i="11"/>
  <c r="H1805" i="11"/>
  <c r="I817" i="11"/>
  <c r="J1616" i="11"/>
  <c r="K1616" i="11" s="1"/>
  <c r="D1616" i="11"/>
  <c r="C1616" i="11"/>
  <c r="J1504" i="11"/>
  <c r="K1504" i="11" s="1"/>
  <c r="C1504" i="11"/>
  <c r="D1504" i="11"/>
  <c r="H6404" i="11"/>
  <c r="J1652" i="11"/>
  <c r="K1652" i="11" s="1"/>
  <c r="C1652" i="11"/>
  <c r="D1652" i="11"/>
  <c r="K1432" i="11"/>
  <c r="C1432" i="11"/>
  <c r="D1432" i="11"/>
  <c r="J5807" i="11"/>
  <c r="K5807" i="11" s="1"/>
  <c r="D5807" i="11"/>
  <c r="C5807" i="11"/>
  <c r="K1688" i="11"/>
  <c r="D1688" i="11"/>
  <c r="C1688" i="11"/>
  <c r="K1396" i="11"/>
  <c r="C1396" i="11"/>
  <c r="D1396" i="11"/>
  <c r="K1468" i="11"/>
  <c r="D1468" i="11"/>
  <c r="C1468" i="11"/>
  <c r="I7320" i="11"/>
  <c r="C1361" i="11" l="1"/>
  <c r="N5808" i="11"/>
  <c r="L5808" i="11"/>
  <c r="M5808" i="11" s="1"/>
  <c r="D1361" i="11"/>
  <c r="N1469" i="11"/>
  <c r="L1469" i="11"/>
  <c r="M1469" i="11" s="1"/>
  <c r="N1433" i="11"/>
  <c r="L1433" i="11"/>
  <c r="M1433" i="11" s="1"/>
  <c r="N1397" i="11"/>
  <c r="L1397" i="11"/>
  <c r="M1397" i="11" s="1"/>
  <c r="N5499" i="11"/>
  <c r="L5499" i="11"/>
  <c r="M5499" i="11" s="1"/>
  <c r="N1617" i="11"/>
  <c r="L1617" i="11"/>
  <c r="M1617" i="11" s="1"/>
  <c r="K1361" i="11"/>
  <c r="N5535" i="11"/>
  <c r="L5535" i="11"/>
  <c r="M5535" i="11" s="1"/>
  <c r="N1653" i="11"/>
  <c r="L1653" i="11"/>
  <c r="M1653" i="11" s="1"/>
  <c r="N1361" i="11"/>
  <c r="L1361" i="11"/>
  <c r="M1361" i="11" s="1"/>
  <c r="N1505" i="11"/>
  <c r="L1505" i="11"/>
  <c r="M1505" i="11" s="1"/>
  <c r="N1689" i="11"/>
  <c r="L1689" i="11"/>
  <c r="M1689" i="11" s="1"/>
  <c r="N1581" i="11"/>
  <c r="L1581" i="11"/>
  <c r="M1581" i="11" s="1"/>
  <c r="H5808" i="11"/>
  <c r="H1505" i="11"/>
  <c r="I1501" i="11" s="1"/>
  <c r="H1469" i="11"/>
  <c r="I1465" i="11" s="1"/>
  <c r="H1098" i="11"/>
  <c r="K5499" i="11"/>
  <c r="C5499" i="11"/>
  <c r="D5499" i="11"/>
  <c r="K1581" i="11"/>
  <c r="C1581" i="11"/>
  <c r="D1581" i="11"/>
  <c r="K5535" i="11"/>
  <c r="C5535" i="11"/>
  <c r="D5535" i="11"/>
  <c r="H1843" i="11"/>
  <c r="H858" i="11"/>
  <c r="I1058" i="11"/>
  <c r="I819" i="11"/>
  <c r="I818" i="11"/>
  <c r="J5808" i="11"/>
  <c r="K5808" i="11" s="1"/>
  <c r="H1562" i="11"/>
  <c r="C5808" i="11"/>
  <c r="D5808" i="11"/>
  <c r="K1433" i="11"/>
  <c r="D1433" i="11"/>
  <c r="C1433" i="11"/>
  <c r="J1617" i="11"/>
  <c r="K1617" i="11" s="1"/>
  <c r="C1617" i="11"/>
  <c r="D1617" i="11"/>
  <c r="I7321" i="11"/>
  <c r="H6405" i="11"/>
  <c r="J1653" i="11"/>
  <c r="K1653" i="11" s="1"/>
  <c r="D1653" i="11"/>
  <c r="C1653" i="11"/>
  <c r="C1398" i="11"/>
  <c r="J1505" i="11"/>
  <c r="K1505" i="11" s="1"/>
  <c r="C1505" i="11"/>
  <c r="D1505" i="11"/>
  <c r="K1469" i="11"/>
  <c r="D1469" i="11"/>
  <c r="C1469" i="11"/>
  <c r="K1689" i="11"/>
  <c r="C1689" i="11"/>
  <c r="D1689" i="11"/>
  <c r="K1397" i="11"/>
  <c r="D1397" i="11"/>
  <c r="C1397" i="11"/>
  <c r="K1398" i="11" l="1"/>
  <c r="D1399" i="11"/>
  <c r="D1398" i="11"/>
  <c r="N5500" i="11"/>
  <c r="L5500" i="11"/>
  <c r="M5500" i="11" s="1"/>
  <c r="N1542" i="11"/>
  <c r="L1542" i="11"/>
  <c r="M1542" i="11" s="1"/>
  <c r="N1434" i="11"/>
  <c r="L1434" i="11"/>
  <c r="M1434" i="11" s="1"/>
  <c r="N1398" i="11"/>
  <c r="L1398" i="11"/>
  <c r="M1398" i="11" s="1"/>
  <c r="N5809" i="11"/>
  <c r="L5809" i="11"/>
  <c r="M5809" i="11" s="1"/>
  <c r="N5536" i="11"/>
  <c r="L5536" i="11"/>
  <c r="M5536" i="11" s="1"/>
  <c r="N1654" i="11"/>
  <c r="L1654" i="11"/>
  <c r="M1654" i="11" s="1"/>
  <c r="N1726" i="11"/>
  <c r="L1726" i="11"/>
  <c r="M1726" i="11" s="1"/>
  <c r="N1690" i="11"/>
  <c r="L1690" i="11"/>
  <c r="M1690" i="11" s="1"/>
  <c r="N1506" i="11"/>
  <c r="L1506" i="11"/>
  <c r="M1506" i="11" s="1"/>
  <c r="N1470" i="11"/>
  <c r="L1470" i="11"/>
  <c r="M1470" i="11" s="1"/>
  <c r="N1618" i="11"/>
  <c r="L1618" i="11"/>
  <c r="M1618" i="11" s="1"/>
  <c r="H5809" i="11"/>
  <c r="H1542" i="11"/>
  <c r="H1470" i="11"/>
  <c r="I1466" i="11" s="1"/>
  <c r="H1506" i="11"/>
  <c r="C1618" i="11"/>
  <c r="J1618" i="11"/>
  <c r="K1618" i="11" s="1"/>
  <c r="D1618" i="11"/>
  <c r="K5536" i="11"/>
  <c r="D5536" i="11"/>
  <c r="C5536" i="11"/>
  <c r="H859" i="11"/>
  <c r="H1844" i="11"/>
  <c r="H1099" i="11"/>
  <c r="I1059" i="11" s="1"/>
  <c r="K5500" i="11"/>
  <c r="C5500" i="11"/>
  <c r="D5500" i="11"/>
  <c r="K1399" i="11"/>
  <c r="K1542" i="11"/>
  <c r="D1542" i="11"/>
  <c r="C1542" i="11"/>
  <c r="J1506" i="11"/>
  <c r="K1506" i="11" s="1"/>
  <c r="D1506" i="11"/>
  <c r="C1506" i="11"/>
  <c r="K1690" i="11"/>
  <c r="C1690" i="11"/>
  <c r="D1690" i="11"/>
  <c r="J5809" i="11"/>
  <c r="K5809" i="11" s="1"/>
  <c r="H1563" i="11"/>
  <c r="C5809" i="11"/>
  <c r="D5809" i="11"/>
  <c r="K1470" i="11"/>
  <c r="C1470" i="11"/>
  <c r="D1470" i="11"/>
  <c r="K1434" i="11"/>
  <c r="C1434" i="11"/>
  <c r="D1434" i="11"/>
  <c r="I7322" i="11"/>
  <c r="K1726" i="11"/>
  <c r="D1726" i="11"/>
  <c r="C1726" i="11"/>
  <c r="J1654" i="11"/>
  <c r="K1654" i="11" s="1"/>
  <c r="D1654" i="11"/>
  <c r="C1654" i="11"/>
  <c r="I1522" i="11"/>
  <c r="C1399" i="11" l="1"/>
  <c r="L1399" i="11"/>
  <c r="M1399" i="11" s="1"/>
  <c r="N1399" i="11"/>
  <c r="N1507" i="11"/>
  <c r="L1507" i="11"/>
  <c r="M1507" i="11" s="1"/>
  <c r="N1619" i="11"/>
  <c r="L1619" i="11"/>
  <c r="M1619" i="11" s="1"/>
  <c r="N1400" i="11"/>
  <c r="L1400" i="11"/>
  <c r="M1400" i="11" s="1"/>
  <c r="N1543" i="11"/>
  <c r="L1543" i="11"/>
  <c r="M1543" i="11" s="1"/>
  <c r="N1691" i="11"/>
  <c r="L1691" i="11"/>
  <c r="M1691" i="11" s="1"/>
  <c r="N5501" i="11"/>
  <c r="L5501" i="11"/>
  <c r="M5501" i="11" s="1"/>
  <c r="N5846" i="11"/>
  <c r="L5846" i="11"/>
  <c r="M5846" i="11" s="1"/>
  <c r="N1471" i="11"/>
  <c r="L1471" i="11"/>
  <c r="M1471" i="11" s="1"/>
  <c r="N1655" i="11"/>
  <c r="L1655" i="11"/>
  <c r="M1655" i="11" s="1"/>
  <c r="N1727" i="11"/>
  <c r="L1727" i="11"/>
  <c r="M1727" i="11" s="1"/>
  <c r="N1435" i="11"/>
  <c r="L1435" i="11"/>
  <c r="M1435" i="11" s="1"/>
  <c r="N5537" i="11"/>
  <c r="L5537" i="11"/>
  <c r="M5537" i="11" s="1"/>
  <c r="H1543" i="11"/>
  <c r="H1471" i="11"/>
  <c r="I1467" i="11" s="1"/>
  <c r="I1502" i="11"/>
  <c r="H1507" i="11"/>
  <c r="H860" i="11"/>
  <c r="H1845" i="11"/>
  <c r="C1619" i="11"/>
  <c r="J1619" i="11"/>
  <c r="K1619" i="11" s="1"/>
  <c r="D1619" i="11"/>
  <c r="K5501" i="11"/>
  <c r="C5501" i="11"/>
  <c r="D5501" i="11"/>
  <c r="H1100" i="11"/>
  <c r="K5537" i="11"/>
  <c r="D5537" i="11"/>
  <c r="C5537" i="11"/>
  <c r="I820" i="11"/>
  <c r="I1060" i="11"/>
  <c r="K1400" i="11"/>
  <c r="D1400" i="11"/>
  <c r="C1400" i="11"/>
  <c r="K1471" i="11"/>
  <c r="C1471" i="11"/>
  <c r="D1471" i="11"/>
  <c r="J1655" i="11"/>
  <c r="K1655" i="11" s="1"/>
  <c r="D1655" i="11"/>
  <c r="C1655" i="11"/>
  <c r="K1543" i="11"/>
  <c r="D1543" i="11"/>
  <c r="C1543" i="11"/>
  <c r="K1435" i="11"/>
  <c r="D1435" i="11"/>
  <c r="C1435" i="11"/>
  <c r="K1727" i="11"/>
  <c r="D1727" i="11"/>
  <c r="C1727" i="11"/>
  <c r="K1691" i="11"/>
  <c r="D1691" i="11"/>
  <c r="C1691" i="11"/>
  <c r="J5846" i="11"/>
  <c r="K5846" i="11" s="1"/>
  <c r="H1564" i="11"/>
  <c r="I1524" i="11" s="1"/>
  <c r="C5846" i="11"/>
  <c r="D5846" i="11"/>
  <c r="I1523" i="11"/>
  <c r="J1507" i="11"/>
  <c r="K1507" i="11" s="1"/>
  <c r="C1507" i="11"/>
  <c r="D1507" i="11"/>
  <c r="I7323" i="11"/>
  <c r="N5847" i="11" l="1"/>
  <c r="L5847" i="11"/>
  <c r="M5847" i="11" s="1"/>
  <c r="N1692" i="11"/>
  <c r="L1692" i="11"/>
  <c r="M1692" i="11" s="1"/>
  <c r="N1620" i="11"/>
  <c r="L1620" i="11"/>
  <c r="M1620" i="11" s="1"/>
  <c r="N1728" i="11"/>
  <c r="L1728" i="11"/>
  <c r="M1728" i="11" s="1"/>
  <c r="N1656" i="11"/>
  <c r="L1656" i="11"/>
  <c r="M1656" i="11" s="1"/>
  <c r="N1508" i="11"/>
  <c r="L1508" i="11"/>
  <c r="M1508" i="11" s="1"/>
  <c r="N1472" i="11"/>
  <c r="L1472" i="11"/>
  <c r="M1472" i="11" s="1"/>
  <c r="N1544" i="11"/>
  <c r="L1544" i="11"/>
  <c r="M1544" i="11" s="1"/>
  <c r="N5570" i="11"/>
  <c r="L5570" i="11"/>
  <c r="M5570" i="11" s="1"/>
  <c r="N1436" i="11"/>
  <c r="L1436" i="11"/>
  <c r="M1436" i="11" s="1"/>
  <c r="N1401" i="11"/>
  <c r="L1401" i="11"/>
  <c r="M1401" i="11" s="1"/>
  <c r="N5538" i="11"/>
  <c r="L5538" i="11"/>
  <c r="M5538" i="11" s="1"/>
  <c r="H1544" i="11"/>
  <c r="H1472" i="11"/>
  <c r="I1468" i="11" s="1"/>
  <c r="H1508" i="11"/>
  <c r="I1504" i="11" s="1"/>
  <c r="I1503" i="11"/>
  <c r="H6243" i="11"/>
  <c r="K5538" i="11"/>
  <c r="C5538" i="11"/>
  <c r="D5538" i="11"/>
  <c r="J1620" i="11"/>
  <c r="K1620" i="11" s="1"/>
  <c r="D1620" i="11"/>
  <c r="C1620" i="11"/>
  <c r="H1101" i="11"/>
  <c r="H861" i="11"/>
  <c r="I821" i="11"/>
  <c r="I1061" i="11"/>
  <c r="J1508" i="11"/>
  <c r="K1508" i="11" s="1"/>
  <c r="D1508" i="11"/>
  <c r="C1508" i="11"/>
  <c r="K1436" i="11"/>
  <c r="D1436" i="11"/>
  <c r="C1436" i="11"/>
  <c r="J5570" i="11"/>
  <c r="K5570" i="11" s="1"/>
  <c r="C5570" i="11"/>
  <c r="D5570" i="11"/>
  <c r="K1472" i="11"/>
  <c r="C1472" i="11"/>
  <c r="D1472" i="11"/>
  <c r="J1656" i="11"/>
  <c r="K1656" i="11" s="1"/>
  <c r="C1656" i="11"/>
  <c r="D1656" i="11"/>
  <c r="K1544" i="11"/>
  <c r="C1544" i="11"/>
  <c r="D1544" i="11"/>
  <c r="J5847" i="11"/>
  <c r="K5847" i="11" s="1"/>
  <c r="H1565" i="11"/>
  <c r="C5847" i="11"/>
  <c r="D5847" i="11"/>
  <c r="K1728" i="11"/>
  <c r="D1728" i="11"/>
  <c r="C1728" i="11"/>
  <c r="K1692" i="11"/>
  <c r="D1692" i="11"/>
  <c r="C1692" i="11"/>
  <c r="K1401" i="11"/>
  <c r="D1401" i="11"/>
  <c r="C1401" i="11"/>
  <c r="I7324" i="11"/>
  <c r="N5539" i="11" l="1"/>
  <c r="L5539" i="11"/>
  <c r="M5539" i="11" s="1"/>
  <c r="N1509" i="11"/>
  <c r="L1509" i="11"/>
  <c r="M1509" i="11" s="1"/>
  <c r="N1621" i="11"/>
  <c r="L1621" i="11"/>
  <c r="M1621" i="11" s="1"/>
  <c r="N1729" i="11"/>
  <c r="L1729" i="11"/>
  <c r="M1729" i="11" s="1"/>
  <c r="N1545" i="11"/>
  <c r="L1545" i="11"/>
  <c r="M1545" i="11" s="1"/>
  <c r="N5848" i="11"/>
  <c r="L5848" i="11"/>
  <c r="M5848" i="11" s="1"/>
  <c r="N1437" i="11"/>
  <c r="L1437" i="11"/>
  <c r="M1437" i="11" s="1"/>
  <c r="N1657" i="11"/>
  <c r="L1657" i="11"/>
  <c r="M1657" i="11" s="1"/>
  <c r="N1693" i="11"/>
  <c r="L1693" i="11"/>
  <c r="M1693" i="11" s="1"/>
  <c r="N1473" i="11"/>
  <c r="L1473" i="11"/>
  <c r="M1473" i="11" s="1"/>
  <c r="N5571" i="11"/>
  <c r="L5571" i="11"/>
  <c r="M5571" i="11" s="1"/>
  <c r="H1545" i="11"/>
  <c r="H1473" i="11"/>
  <c r="I1469" i="11" s="1"/>
  <c r="H1882" i="11"/>
  <c r="H1509" i="11"/>
  <c r="H1102" i="11"/>
  <c r="I1098" i="11" s="1"/>
  <c r="H6244" i="11"/>
  <c r="D1621" i="11"/>
  <c r="J1621" i="11"/>
  <c r="K1621" i="11" s="1"/>
  <c r="C1621" i="11"/>
  <c r="K5539" i="11"/>
  <c r="D5539" i="11"/>
  <c r="C5539" i="11"/>
  <c r="H862" i="11"/>
  <c r="I1062" i="11"/>
  <c r="I822" i="11"/>
  <c r="J1509" i="11"/>
  <c r="K1509" i="11" s="1"/>
  <c r="C1509" i="11"/>
  <c r="D1509" i="11"/>
  <c r="J5571" i="11"/>
  <c r="K5571" i="11" s="1"/>
  <c r="C5571" i="11"/>
  <c r="D5571" i="11"/>
  <c r="J5848" i="11"/>
  <c r="K5848" i="11" s="1"/>
  <c r="H1566" i="11"/>
  <c r="D5848" i="11"/>
  <c r="C5848" i="11"/>
  <c r="K1729" i="11"/>
  <c r="D1729" i="11"/>
  <c r="C1729" i="11"/>
  <c r="K1437" i="11"/>
  <c r="C1437" i="11"/>
  <c r="D1437" i="11"/>
  <c r="I1525" i="11"/>
  <c r="K1693" i="11"/>
  <c r="D1693" i="11"/>
  <c r="C1693" i="11"/>
  <c r="K1545" i="11"/>
  <c r="C1545" i="11"/>
  <c r="D1545" i="11"/>
  <c r="J1657" i="11"/>
  <c r="K1657" i="11" s="1"/>
  <c r="C1657" i="11"/>
  <c r="D1657" i="11"/>
  <c r="K1473" i="11"/>
  <c r="C1473" i="11"/>
  <c r="D1473" i="11"/>
  <c r="N5849" i="11" l="1"/>
  <c r="L5849" i="11"/>
  <c r="M5849" i="11" s="1"/>
  <c r="N1582" i="11"/>
  <c r="L1582" i="11"/>
  <c r="M1582" i="11" s="1"/>
  <c r="N5572" i="11"/>
  <c r="L5572" i="11"/>
  <c r="M5572" i="11" s="1"/>
  <c r="N1658" i="11"/>
  <c r="L1658" i="11"/>
  <c r="M1658" i="11" s="1"/>
  <c r="N1730" i="11"/>
  <c r="L1730" i="11"/>
  <c r="M1730" i="11" s="1"/>
  <c r="N1546" i="11"/>
  <c r="L1546" i="11"/>
  <c r="M1546" i="11" s="1"/>
  <c r="N1474" i="11"/>
  <c r="L1474" i="11"/>
  <c r="M1474" i="11" s="1"/>
  <c r="N1438" i="11"/>
  <c r="L1438" i="11"/>
  <c r="M1438" i="11" s="1"/>
  <c r="N1510" i="11"/>
  <c r="L1510" i="11"/>
  <c r="M1510" i="11" s="1"/>
  <c r="N1694" i="11"/>
  <c r="L1694" i="11"/>
  <c r="M1694" i="11" s="1"/>
  <c r="N1766" i="11"/>
  <c r="L1766" i="11"/>
  <c r="M1766" i="11" s="1"/>
  <c r="N5540" i="11"/>
  <c r="L5540" i="11"/>
  <c r="M5540" i="11" s="1"/>
  <c r="K1438" i="11"/>
  <c r="C1438" i="11"/>
  <c r="D1438" i="11"/>
  <c r="H1474" i="11"/>
  <c r="I1470" i="11" s="1"/>
  <c r="H1510" i="11"/>
  <c r="I1506" i="11" s="1"/>
  <c r="H863" i="11"/>
  <c r="I1505" i="11"/>
  <c r="H1883" i="11"/>
  <c r="H1546" i="11"/>
  <c r="K5540" i="11"/>
  <c r="C5540" i="11"/>
  <c r="D5540" i="11"/>
  <c r="H1103" i="11"/>
  <c r="H6245" i="11"/>
  <c r="J1658" i="11"/>
  <c r="K1658" i="11" s="1"/>
  <c r="D1658" i="11"/>
  <c r="C1658" i="11"/>
  <c r="I823" i="11"/>
  <c r="K1730" i="11"/>
  <c r="D1730" i="11"/>
  <c r="C1730" i="11"/>
  <c r="J5572" i="11"/>
  <c r="K5572" i="11" s="1"/>
  <c r="D5572" i="11"/>
  <c r="C5572" i="11"/>
  <c r="K1474" i="11"/>
  <c r="C1474" i="11"/>
  <c r="D1474" i="11"/>
  <c r="K1694" i="11"/>
  <c r="D1694" i="11"/>
  <c r="C1694" i="11"/>
  <c r="J5849" i="11"/>
  <c r="K5849" i="11" s="1"/>
  <c r="H1567" i="11"/>
  <c r="I1527" i="11" s="1"/>
  <c r="D5849" i="11"/>
  <c r="C5849" i="11"/>
  <c r="J1510" i="11"/>
  <c r="K1510" i="11" s="1"/>
  <c r="D1510" i="11"/>
  <c r="C1510" i="11"/>
  <c r="J1766" i="11"/>
  <c r="K1766" i="11" s="1"/>
  <c r="C1766" i="11"/>
  <c r="D1766" i="11"/>
  <c r="K1546" i="11"/>
  <c r="C1546" i="11"/>
  <c r="D1546" i="11"/>
  <c r="K1582" i="11"/>
  <c r="C1582" i="11"/>
  <c r="D1582" i="11"/>
  <c r="I1526" i="11"/>
  <c r="K1439" i="11" l="1"/>
  <c r="N7610" i="11"/>
  <c r="N5541" i="11"/>
  <c r="L5541" i="11"/>
  <c r="M5541" i="11" s="1"/>
  <c r="N1731" i="11"/>
  <c r="L1731" i="11"/>
  <c r="M1731" i="11" s="1"/>
  <c r="N1659" i="11"/>
  <c r="L1659" i="11"/>
  <c r="M1659" i="11" s="1"/>
  <c r="N1439" i="11"/>
  <c r="L1439" i="11"/>
  <c r="M1439" i="11" s="1"/>
  <c r="N1475" i="11"/>
  <c r="L1475" i="11"/>
  <c r="M1475" i="11" s="1"/>
  <c r="N1583" i="11"/>
  <c r="L1583" i="11"/>
  <c r="M1583" i="11" s="1"/>
  <c r="N1695" i="11"/>
  <c r="L1695" i="11"/>
  <c r="M1695" i="11" s="1"/>
  <c r="C1439" i="11"/>
  <c r="N5573" i="11"/>
  <c r="L5573" i="11"/>
  <c r="M5573" i="11" s="1"/>
  <c r="N1511" i="11"/>
  <c r="L1511" i="11"/>
  <c r="M1511" i="11" s="1"/>
  <c r="N1547" i="11"/>
  <c r="L1547" i="11"/>
  <c r="M1547" i="11" s="1"/>
  <c r="D1439" i="11"/>
  <c r="N1767" i="11"/>
  <c r="L1767" i="11"/>
  <c r="M1767" i="11" s="1"/>
  <c r="H864" i="11"/>
  <c r="H1511" i="11"/>
  <c r="H1475" i="11"/>
  <c r="I1471" i="11" s="1"/>
  <c r="K7610" i="11"/>
  <c r="L7610" i="11"/>
  <c r="M7610" i="11" s="1"/>
  <c r="H1884" i="11"/>
  <c r="H1547" i="11"/>
  <c r="D1659" i="11"/>
  <c r="J1659" i="11"/>
  <c r="K1659" i="11" s="1"/>
  <c r="C1659" i="11"/>
  <c r="I1063" i="11"/>
  <c r="I1099" i="11"/>
  <c r="H1104" i="11"/>
  <c r="K5541" i="11"/>
  <c r="D5541" i="11"/>
  <c r="C5541" i="11"/>
  <c r="I1064" i="11"/>
  <c r="I824" i="11"/>
  <c r="K1731" i="11"/>
  <c r="D1731" i="11"/>
  <c r="C1731" i="11"/>
  <c r="K1475" i="11"/>
  <c r="C1475" i="11"/>
  <c r="D1475" i="11"/>
  <c r="J1767" i="11"/>
  <c r="K1767" i="11" s="1"/>
  <c r="C1767" i="11"/>
  <c r="D1767" i="11"/>
  <c r="K1583" i="11"/>
  <c r="C1583" i="11"/>
  <c r="D1583" i="11"/>
  <c r="K1547" i="11"/>
  <c r="D1547" i="11"/>
  <c r="C1547" i="11"/>
  <c r="J1511" i="11"/>
  <c r="K1511" i="11" s="1"/>
  <c r="C1511" i="11"/>
  <c r="D1511" i="11"/>
  <c r="K1695" i="11"/>
  <c r="C1695" i="11"/>
  <c r="D1695" i="11"/>
  <c r="J5573" i="11"/>
  <c r="K5573" i="11" s="1"/>
  <c r="C5573" i="11"/>
  <c r="D5573" i="11"/>
  <c r="C7610" i="11"/>
  <c r="D7610" i="11"/>
  <c r="H1568" i="11"/>
  <c r="K1440" i="11" l="1"/>
  <c r="N7611" i="11"/>
  <c r="C1440" i="11"/>
  <c r="D1440" i="11"/>
  <c r="I1507" i="11"/>
  <c r="N1512" i="11"/>
  <c r="L1512" i="11"/>
  <c r="M1512" i="11" s="1"/>
  <c r="N1732" i="11"/>
  <c r="L1732" i="11"/>
  <c r="M1732" i="11" s="1"/>
  <c r="N1441" i="11"/>
  <c r="L1441" i="11"/>
  <c r="M1441" i="11" s="1"/>
  <c r="N1696" i="11"/>
  <c r="L1696" i="11"/>
  <c r="M1696" i="11" s="1"/>
  <c r="N1440" i="11"/>
  <c r="L1440" i="11"/>
  <c r="M1440" i="11" s="1"/>
  <c r="N1476" i="11"/>
  <c r="L1476" i="11"/>
  <c r="M1476" i="11" s="1"/>
  <c r="N1584" i="11"/>
  <c r="L1584" i="11"/>
  <c r="M1584" i="11" s="1"/>
  <c r="N5610" i="11"/>
  <c r="L5610" i="11"/>
  <c r="M5610" i="11" s="1"/>
  <c r="N1768" i="11"/>
  <c r="L1768" i="11"/>
  <c r="M1768" i="11" s="1"/>
  <c r="N1660" i="11"/>
  <c r="L1660" i="11"/>
  <c r="M1660" i="11" s="1"/>
  <c r="N1548" i="11"/>
  <c r="L1548" i="11"/>
  <c r="M1548" i="11" s="1"/>
  <c r="N5574" i="11"/>
  <c r="L5574" i="11"/>
  <c r="M5574" i="11" s="1"/>
  <c r="H1512" i="11"/>
  <c r="I1508" i="11" s="1"/>
  <c r="H1476" i="11"/>
  <c r="I1472" i="11" s="1"/>
  <c r="H865" i="11"/>
  <c r="K7611" i="11"/>
  <c r="L7611" i="11"/>
  <c r="M7611" i="11" s="1"/>
  <c r="H1885" i="11"/>
  <c r="H1548" i="11"/>
  <c r="H6284" i="11"/>
  <c r="H1105" i="11"/>
  <c r="D1660" i="11"/>
  <c r="J1660" i="11"/>
  <c r="K1660" i="11" s="1"/>
  <c r="C1660" i="11"/>
  <c r="J5574" i="11"/>
  <c r="K5574" i="11" s="1"/>
  <c r="C5574" i="11"/>
  <c r="D5574" i="11"/>
  <c r="I1065" i="11"/>
  <c r="I825" i="11"/>
  <c r="K5610" i="11"/>
  <c r="D5610" i="11"/>
  <c r="C5610" i="11"/>
  <c r="J1768" i="11"/>
  <c r="K1768" i="11" s="1"/>
  <c r="D1768" i="11"/>
  <c r="C1768" i="11"/>
  <c r="K1476" i="11"/>
  <c r="D1476" i="11"/>
  <c r="C1476" i="11"/>
  <c r="K1584" i="11"/>
  <c r="D1584" i="11"/>
  <c r="C1584" i="11"/>
  <c r="K1696" i="11"/>
  <c r="D1696" i="11"/>
  <c r="C1696" i="11"/>
  <c r="K1441" i="11"/>
  <c r="C1441" i="11"/>
  <c r="D1441" i="11"/>
  <c r="J1512" i="11"/>
  <c r="K1512" i="11" s="1"/>
  <c r="D1512" i="11"/>
  <c r="C1512" i="11"/>
  <c r="I1528" i="11"/>
  <c r="C7611" i="11"/>
  <c r="D7611" i="11"/>
  <c r="H1569" i="11"/>
  <c r="K1548" i="11"/>
  <c r="D1548" i="11"/>
  <c r="C1548" i="11"/>
  <c r="K1732" i="11"/>
  <c r="C1732" i="11"/>
  <c r="D1732" i="11"/>
  <c r="N7612" i="11" l="1"/>
  <c r="N7334" i="11"/>
  <c r="N1513" i="11"/>
  <c r="L1513" i="11"/>
  <c r="M1513" i="11" s="1"/>
  <c r="N5611" i="11"/>
  <c r="L5611" i="11"/>
  <c r="M5611" i="11" s="1"/>
  <c r="N1477" i="11"/>
  <c r="L1477" i="11"/>
  <c r="M1477" i="11" s="1"/>
  <c r="N1733" i="11"/>
  <c r="L1733" i="11"/>
  <c r="M1733" i="11" s="1"/>
  <c r="N1697" i="11"/>
  <c r="L1697" i="11"/>
  <c r="M1697" i="11" s="1"/>
  <c r="N1661" i="11"/>
  <c r="L1661" i="11"/>
  <c r="M1661" i="11" s="1"/>
  <c r="N1549" i="11"/>
  <c r="L1549" i="11"/>
  <c r="M1549" i="11" s="1"/>
  <c r="N1585" i="11"/>
  <c r="L1585" i="11"/>
  <c r="M1585" i="11" s="1"/>
  <c r="N5575" i="11"/>
  <c r="L5575" i="11"/>
  <c r="M5575" i="11" s="1"/>
  <c r="N1769" i="11"/>
  <c r="L1769" i="11"/>
  <c r="M1769" i="11" s="1"/>
  <c r="H1513" i="11"/>
  <c r="H866" i="11"/>
  <c r="K7334" i="11"/>
  <c r="L7334" i="11"/>
  <c r="M7334" i="11" s="1"/>
  <c r="K7612" i="11"/>
  <c r="L7612" i="11"/>
  <c r="M7612" i="11" s="1"/>
  <c r="H1549" i="11"/>
  <c r="H1477" i="11"/>
  <c r="J5575" i="11"/>
  <c r="K5575" i="11" s="1"/>
  <c r="C5575" i="11"/>
  <c r="D5575" i="11"/>
  <c r="D1661" i="11"/>
  <c r="C1661" i="11"/>
  <c r="J1661" i="11"/>
  <c r="K1661" i="11" s="1"/>
  <c r="H1106" i="11"/>
  <c r="I1102" i="11" s="1"/>
  <c r="H6285" i="11"/>
  <c r="I826" i="11"/>
  <c r="I1066" i="11"/>
  <c r="D7334" i="11"/>
  <c r="C7334" i="11"/>
  <c r="K1585" i="11"/>
  <c r="C1585" i="11"/>
  <c r="D1585" i="11"/>
  <c r="K1549" i="11"/>
  <c r="D1549" i="11"/>
  <c r="C1549" i="11"/>
  <c r="K5611" i="11"/>
  <c r="D5611" i="11"/>
  <c r="C5611" i="11"/>
  <c r="K1733" i="11"/>
  <c r="C1733" i="11"/>
  <c r="D1733" i="11"/>
  <c r="J1513" i="11"/>
  <c r="K1513" i="11" s="1"/>
  <c r="C1513" i="11"/>
  <c r="D1513" i="11"/>
  <c r="K1477" i="11"/>
  <c r="D1477" i="11"/>
  <c r="C1477" i="11"/>
  <c r="D7612" i="11"/>
  <c r="C7612" i="11"/>
  <c r="H1570" i="11"/>
  <c r="I1529" i="11"/>
  <c r="K1697" i="11"/>
  <c r="C1697" i="11"/>
  <c r="D1697" i="11"/>
  <c r="J1769" i="11"/>
  <c r="K1769" i="11" s="1"/>
  <c r="C1769" i="11"/>
  <c r="D1769" i="11"/>
  <c r="N7335" i="11" l="1"/>
  <c r="N7613" i="11"/>
  <c r="N1698" i="11"/>
  <c r="L1698" i="11"/>
  <c r="M1698" i="11" s="1"/>
  <c r="N1586" i="11"/>
  <c r="L1586" i="11"/>
  <c r="M1586" i="11" s="1"/>
  <c r="N1478" i="11"/>
  <c r="L1478" i="11"/>
  <c r="M1478" i="11" s="1"/>
  <c r="N1622" i="11"/>
  <c r="L1622" i="11"/>
  <c r="M1622" i="11" s="1"/>
  <c r="N1514" i="11"/>
  <c r="L1514" i="11"/>
  <c r="M1514" i="11" s="1"/>
  <c r="N1806" i="11"/>
  <c r="L1806" i="11"/>
  <c r="M1806" i="11" s="1"/>
  <c r="N5612" i="11"/>
  <c r="L5612" i="11"/>
  <c r="M5612" i="11" s="1"/>
  <c r="N1550" i="11"/>
  <c r="L1550" i="11"/>
  <c r="M1550" i="11" s="1"/>
  <c r="N5576" i="11"/>
  <c r="L5576" i="11"/>
  <c r="M5576" i="11" s="1"/>
  <c r="N1770" i="11"/>
  <c r="L1770" i="11"/>
  <c r="M1770" i="11" s="1"/>
  <c r="N1734" i="11"/>
  <c r="L1734" i="11"/>
  <c r="M1734" i="11" s="1"/>
  <c r="I1509" i="11"/>
  <c r="H867" i="11"/>
  <c r="H1478" i="11"/>
  <c r="I1474" i="11" s="1"/>
  <c r="C1478" i="11"/>
  <c r="H1806" i="11"/>
  <c r="I1802" i="11" s="1"/>
  <c r="H1514" i="11"/>
  <c r="I1510" i="11" s="1"/>
  <c r="H1550" i="11"/>
  <c r="H1107" i="11"/>
  <c r="I1103" i="11" s="1"/>
  <c r="K7335" i="11"/>
  <c r="L7335" i="11"/>
  <c r="M7335" i="11" s="1"/>
  <c r="K7613" i="11"/>
  <c r="L7613" i="11"/>
  <c r="M7613" i="11" s="1"/>
  <c r="D1478" i="11"/>
  <c r="K1478" i="11"/>
  <c r="I1473" i="11"/>
  <c r="C1698" i="11"/>
  <c r="K1698" i="11"/>
  <c r="D1698" i="11"/>
  <c r="J5576" i="11"/>
  <c r="K5576" i="11" s="1"/>
  <c r="D5576" i="11"/>
  <c r="C5576" i="11"/>
  <c r="I827" i="11"/>
  <c r="I1067" i="11"/>
  <c r="K1734" i="11"/>
  <c r="C1734" i="11"/>
  <c r="D1734" i="11"/>
  <c r="J1622" i="11"/>
  <c r="K1622" i="11" s="1"/>
  <c r="C1622" i="11"/>
  <c r="D1622" i="11"/>
  <c r="D7613" i="11"/>
  <c r="C7613" i="11"/>
  <c r="H1571" i="11"/>
  <c r="I1531" i="11" s="1"/>
  <c r="K5612" i="11"/>
  <c r="D5612" i="11"/>
  <c r="C5612" i="11"/>
  <c r="K1586" i="11"/>
  <c r="D1586" i="11"/>
  <c r="C1586" i="11"/>
  <c r="I1530" i="11"/>
  <c r="D7335" i="11"/>
  <c r="C7335" i="11"/>
  <c r="J1770" i="11"/>
  <c r="K1770" i="11" s="1"/>
  <c r="D1770" i="11"/>
  <c r="C1770" i="11"/>
  <c r="K1806" i="11"/>
  <c r="C1806" i="11"/>
  <c r="D1806" i="11"/>
  <c r="K1550" i="11"/>
  <c r="D1550" i="11"/>
  <c r="C1550" i="11"/>
  <c r="J1514" i="11"/>
  <c r="K1514" i="11" s="1"/>
  <c r="D1514" i="11"/>
  <c r="C1514" i="11"/>
  <c r="N7336" i="11" l="1"/>
  <c r="N1623" i="11"/>
  <c r="L1623" i="11"/>
  <c r="M1623" i="11" s="1"/>
  <c r="N1587" i="11"/>
  <c r="L1587" i="11"/>
  <c r="M1587" i="11" s="1"/>
  <c r="N1515" i="11"/>
  <c r="L1515" i="11"/>
  <c r="M1515" i="11" s="1"/>
  <c r="N1551" i="11"/>
  <c r="L1551" i="11"/>
  <c r="M1551" i="11" s="1"/>
  <c r="N1807" i="11"/>
  <c r="L1807" i="11"/>
  <c r="M1807" i="11" s="1"/>
  <c r="N5886" i="11"/>
  <c r="L5886" i="11"/>
  <c r="M5886" i="11" s="1"/>
  <c r="N5577" i="11"/>
  <c r="L5577" i="11"/>
  <c r="M5577" i="11" s="1"/>
  <c r="N5613" i="11"/>
  <c r="L5613" i="11"/>
  <c r="M5613" i="11" s="1"/>
  <c r="N1479" i="11"/>
  <c r="L1479" i="11"/>
  <c r="M1479" i="11" s="1"/>
  <c r="N1771" i="11"/>
  <c r="L1771" i="11"/>
  <c r="M1771" i="11" s="1"/>
  <c r="N1699" i="11"/>
  <c r="L1699" i="11"/>
  <c r="M1699" i="11" s="1"/>
  <c r="N1735" i="11"/>
  <c r="L1735" i="11"/>
  <c r="M1735" i="11" s="1"/>
  <c r="D1479" i="11"/>
  <c r="C1479" i="11"/>
  <c r="K1479" i="11"/>
  <c r="H1807" i="11"/>
  <c r="I1803" i="11" s="1"/>
  <c r="H1515" i="11"/>
  <c r="I1511" i="11" s="1"/>
  <c r="H1479" i="11"/>
  <c r="I1475" i="11" s="1"/>
  <c r="H1108" i="11"/>
  <c r="I1104" i="11" s="1"/>
  <c r="H1551" i="11"/>
  <c r="H868" i="11"/>
  <c r="K7336" i="11"/>
  <c r="L7336" i="11"/>
  <c r="M7336" i="11" s="1"/>
  <c r="J5577" i="11"/>
  <c r="K5577" i="11" s="1"/>
  <c r="C5577" i="11"/>
  <c r="D5577" i="11"/>
  <c r="D1699" i="11"/>
  <c r="C1699" i="11"/>
  <c r="K1699" i="11"/>
  <c r="I5764" i="11"/>
  <c r="I5765" i="11"/>
  <c r="I1068" i="11"/>
  <c r="I828" i="11"/>
  <c r="J5886" i="11"/>
  <c r="K5886" i="11" s="1"/>
  <c r="H1572" i="11"/>
  <c r="D5886" i="11"/>
  <c r="C5886" i="11"/>
  <c r="K1551" i="11"/>
  <c r="D1551" i="11"/>
  <c r="C1551" i="11"/>
  <c r="K1807" i="11"/>
  <c r="C1807" i="11"/>
  <c r="D1807" i="11"/>
  <c r="J1623" i="11"/>
  <c r="K1623" i="11" s="1"/>
  <c r="C1623" i="11"/>
  <c r="D1623" i="11"/>
  <c r="J1771" i="11"/>
  <c r="K1771" i="11" s="1"/>
  <c r="D1771" i="11"/>
  <c r="C1771" i="11"/>
  <c r="K1587" i="11"/>
  <c r="D1587" i="11"/>
  <c r="C1587" i="11"/>
  <c r="C7336" i="11"/>
  <c r="D7336" i="11"/>
  <c r="K5613" i="11"/>
  <c r="C5613" i="11"/>
  <c r="D5613" i="11"/>
  <c r="K1735" i="11"/>
  <c r="C1735" i="11"/>
  <c r="D1735" i="11"/>
  <c r="J1515" i="11"/>
  <c r="K1515" i="11" s="1"/>
  <c r="D1515" i="11"/>
  <c r="C1515" i="11"/>
  <c r="N7337" i="11" l="1"/>
  <c r="N7682" i="11"/>
  <c r="N1588" i="11"/>
  <c r="L1588" i="11"/>
  <c r="M1588" i="11" s="1"/>
  <c r="N1552" i="11"/>
  <c r="L1552" i="11"/>
  <c r="M1552" i="11" s="1"/>
  <c r="N1516" i="11"/>
  <c r="L1516" i="11"/>
  <c r="M1516" i="11" s="1"/>
  <c r="N1700" i="11"/>
  <c r="L1700" i="11"/>
  <c r="M1700" i="11" s="1"/>
  <c r="N5614" i="11"/>
  <c r="L5614" i="11"/>
  <c r="M5614" i="11" s="1"/>
  <c r="N1480" i="11"/>
  <c r="L1480" i="11"/>
  <c r="M1480" i="11" s="1"/>
  <c r="N1624" i="11"/>
  <c r="L1624" i="11"/>
  <c r="M1624" i="11" s="1"/>
  <c r="N5650" i="11"/>
  <c r="L5650" i="11"/>
  <c r="M5650" i="11" s="1"/>
  <c r="N1736" i="11"/>
  <c r="L1736" i="11"/>
  <c r="M1736" i="11" s="1"/>
  <c r="N1808" i="11"/>
  <c r="L1808" i="11"/>
  <c r="M1808" i="11" s="1"/>
  <c r="N5578" i="11"/>
  <c r="L5578" i="11"/>
  <c r="M5578" i="11" s="1"/>
  <c r="N5887" i="11"/>
  <c r="L5887" i="11"/>
  <c r="M5887" i="11" s="1"/>
  <c r="N1772" i="11"/>
  <c r="L1772" i="11"/>
  <c r="M1772" i="11" s="1"/>
  <c r="C1480" i="11"/>
  <c r="D1480" i="11"/>
  <c r="K1480" i="11"/>
  <c r="H1480" i="11"/>
  <c r="I1476" i="11" s="1"/>
  <c r="H1109" i="11"/>
  <c r="I1105" i="11" s="1"/>
  <c r="H1808" i="11"/>
  <c r="I1804" i="11" s="1"/>
  <c r="H869" i="11"/>
  <c r="H1552" i="11"/>
  <c r="H1516" i="11"/>
  <c r="I1512" i="11" s="1"/>
  <c r="H1481" i="11"/>
  <c r="I1477" i="11" s="1"/>
  <c r="K7337" i="11"/>
  <c r="L7337" i="11"/>
  <c r="M7337" i="11" s="1"/>
  <c r="J7682" i="11"/>
  <c r="K7682" i="11" s="1"/>
  <c r="L7682" i="11"/>
  <c r="M7682" i="11" s="1"/>
  <c r="J5578" i="11"/>
  <c r="K5578" i="11" s="1"/>
  <c r="C5578" i="11"/>
  <c r="D5578" i="11"/>
  <c r="H6325" i="11"/>
  <c r="K5614" i="11"/>
  <c r="C5614" i="11"/>
  <c r="D5614" i="11"/>
  <c r="C1700" i="11"/>
  <c r="D1700" i="11"/>
  <c r="K1700" i="11"/>
  <c r="I829" i="11"/>
  <c r="I1069" i="11"/>
  <c r="J1772" i="11"/>
  <c r="K1772" i="11" s="1"/>
  <c r="C1772" i="11"/>
  <c r="D1772" i="11"/>
  <c r="J5887" i="11"/>
  <c r="K5887" i="11" s="1"/>
  <c r="H1573" i="11"/>
  <c r="I1533" i="11" s="1"/>
  <c r="D5887" i="11"/>
  <c r="C5887" i="11"/>
  <c r="I1532" i="11"/>
  <c r="K5650" i="11"/>
  <c r="D5650" i="11"/>
  <c r="C5650" i="11"/>
  <c r="D7682" i="11"/>
  <c r="C7682" i="11"/>
  <c r="K1552" i="11"/>
  <c r="C1552" i="11"/>
  <c r="D1552" i="11"/>
  <c r="K1588" i="11"/>
  <c r="D1588" i="11"/>
  <c r="C1588" i="11"/>
  <c r="J1624" i="11"/>
  <c r="K1624" i="11" s="1"/>
  <c r="C1624" i="11"/>
  <c r="D1624" i="11"/>
  <c r="J1516" i="11"/>
  <c r="K1516" i="11" s="1"/>
  <c r="C1516" i="11"/>
  <c r="D1516" i="11"/>
  <c r="K1808" i="11"/>
  <c r="C1808" i="11"/>
  <c r="D1808" i="11"/>
  <c r="K1736" i="11"/>
  <c r="D1736" i="11"/>
  <c r="C1736" i="11"/>
  <c r="C7337" i="11"/>
  <c r="D7337" i="11"/>
  <c r="N7683" i="11" l="1"/>
  <c r="N1589" i="11"/>
  <c r="L1589" i="11"/>
  <c r="M1589" i="11" s="1"/>
  <c r="N1809" i="11"/>
  <c r="L1809" i="11"/>
  <c r="M1809" i="11" s="1"/>
  <c r="N1773" i="11"/>
  <c r="L1773" i="11"/>
  <c r="M1773" i="11" s="1"/>
  <c r="N1737" i="11"/>
  <c r="L1737" i="11"/>
  <c r="M1737" i="11" s="1"/>
  <c r="N1481" i="11"/>
  <c r="L1481" i="11"/>
  <c r="M1481" i="11" s="1"/>
  <c r="N1517" i="11"/>
  <c r="L1517" i="11"/>
  <c r="M1517" i="11" s="1"/>
  <c r="N5579" i="11"/>
  <c r="L5579" i="11"/>
  <c r="M5579" i="11" s="1"/>
  <c r="N1701" i="11"/>
  <c r="L1701" i="11"/>
  <c r="M1701" i="11" s="1"/>
  <c r="D1481" i="11"/>
  <c r="N1625" i="11"/>
  <c r="L1625" i="11"/>
  <c r="M1625" i="11" s="1"/>
  <c r="N5651" i="11"/>
  <c r="L5651" i="11"/>
  <c r="M5651" i="11" s="1"/>
  <c r="N5615" i="11"/>
  <c r="L5615" i="11"/>
  <c r="M5615" i="11" s="1"/>
  <c r="C1481" i="11"/>
  <c r="N5888" i="11"/>
  <c r="L5888" i="11"/>
  <c r="M5888" i="11" s="1"/>
  <c r="N1553" i="11"/>
  <c r="L1553" i="11"/>
  <c r="M1553" i="11" s="1"/>
  <c r="K1481" i="11"/>
  <c r="H1809" i="11"/>
  <c r="I1805" i="11" s="1"/>
  <c r="H1517" i="11"/>
  <c r="I1513" i="11" s="1"/>
  <c r="H870" i="11"/>
  <c r="H1553" i="11"/>
  <c r="J7683" i="11"/>
  <c r="K7683" i="11" s="1"/>
  <c r="L7683" i="11"/>
  <c r="M7683" i="11" s="1"/>
  <c r="J5579" i="11"/>
  <c r="K5579" i="11" s="1"/>
  <c r="D5579" i="11"/>
  <c r="C5579" i="11"/>
  <c r="K1701" i="11"/>
  <c r="C1701" i="11"/>
  <c r="D1701" i="11"/>
  <c r="H1110" i="11"/>
  <c r="K5615" i="11"/>
  <c r="C5615" i="11"/>
  <c r="D5615" i="11"/>
  <c r="I830" i="11"/>
  <c r="I1070" i="11"/>
  <c r="I1071" i="11"/>
  <c r="J1517" i="11"/>
  <c r="K1517" i="11" s="1"/>
  <c r="C1517" i="11"/>
  <c r="D1517" i="11"/>
  <c r="K1809" i="11"/>
  <c r="D1809" i="11"/>
  <c r="C1809" i="11"/>
  <c r="J1625" i="11"/>
  <c r="K1625" i="11" s="1"/>
  <c r="C1625" i="11"/>
  <c r="D1625" i="11"/>
  <c r="K1553" i="11"/>
  <c r="C1553" i="11"/>
  <c r="D1553" i="11"/>
  <c r="J5888" i="11"/>
  <c r="K5888" i="11" s="1"/>
  <c r="H1574" i="11"/>
  <c r="D5888" i="11"/>
  <c r="C5888" i="11"/>
  <c r="J1773" i="11"/>
  <c r="K1773" i="11" s="1"/>
  <c r="D1773" i="11"/>
  <c r="C1773" i="11"/>
  <c r="K5651" i="11"/>
  <c r="C5651" i="11"/>
  <c r="D5651" i="11"/>
  <c r="C7683" i="11"/>
  <c r="D7683" i="11"/>
  <c r="K1737" i="11"/>
  <c r="C1737" i="11"/>
  <c r="D1737" i="11"/>
  <c r="K1589" i="11"/>
  <c r="C1589" i="11"/>
  <c r="D1589" i="11"/>
  <c r="N7684" i="11" l="1"/>
  <c r="N1518" i="11"/>
  <c r="L1518" i="11"/>
  <c r="M1518" i="11" s="1"/>
  <c r="N1554" i="11"/>
  <c r="L1554" i="11"/>
  <c r="M1554" i="11" s="1"/>
  <c r="N1810" i="11"/>
  <c r="L1810" i="11"/>
  <c r="M1810" i="11" s="1"/>
  <c r="N5616" i="11"/>
  <c r="L5616" i="11"/>
  <c r="M5616" i="11" s="1"/>
  <c r="N1774" i="11"/>
  <c r="L1774" i="11"/>
  <c r="M1774" i="11" s="1"/>
  <c r="N1590" i="11"/>
  <c r="L1590" i="11"/>
  <c r="M1590" i="11" s="1"/>
  <c r="N1738" i="11"/>
  <c r="L1738" i="11"/>
  <c r="M1738" i="11" s="1"/>
  <c r="N1626" i="11"/>
  <c r="L1626" i="11"/>
  <c r="M1626" i="11" s="1"/>
  <c r="N5889" i="11"/>
  <c r="L5889" i="11"/>
  <c r="M5889" i="11" s="1"/>
  <c r="N5652" i="11"/>
  <c r="L5652" i="11"/>
  <c r="M5652" i="11" s="1"/>
  <c r="N5580" i="11"/>
  <c r="L5580" i="11"/>
  <c r="M5580" i="11" s="1"/>
  <c r="N1846" i="11"/>
  <c r="L1846" i="11"/>
  <c r="M1846" i="11" s="1"/>
  <c r="N1662" i="11"/>
  <c r="L1662" i="11"/>
  <c r="M1662" i="11" s="1"/>
  <c r="J1518" i="11"/>
  <c r="K1518" i="11" s="1"/>
  <c r="C1518" i="11"/>
  <c r="D1518" i="11"/>
  <c r="H1554" i="11"/>
  <c r="H1518" i="11"/>
  <c r="I1514" i="11" s="1"/>
  <c r="H1111" i="11"/>
  <c r="I1107" i="11" s="1"/>
  <c r="H1846" i="11"/>
  <c r="I1842" i="11" s="1"/>
  <c r="J7684" i="11"/>
  <c r="K7684" i="11" s="1"/>
  <c r="L7684" i="11"/>
  <c r="M7684" i="11" s="1"/>
  <c r="H871" i="11"/>
  <c r="I831" i="11" s="1"/>
  <c r="H1810" i="11"/>
  <c r="J5580" i="11"/>
  <c r="K5580" i="11" s="1"/>
  <c r="D5580" i="11"/>
  <c r="C5580" i="11"/>
  <c r="K5616" i="11"/>
  <c r="D5616" i="11"/>
  <c r="C5616" i="11"/>
  <c r="I1106" i="11"/>
  <c r="D1738" i="11"/>
  <c r="K1738" i="11"/>
  <c r="C1738" i="11"/>
  <c r="K1554" i="11"/>
  <c r="D1554" i="11"/>
  <c r="C1554" i="11"/>
  <c r="K1810" i="11"/>
  <c r="C1810" i="11"/>
  <c r="D1810" i="11"/>
  <c r="J1662" i="11"/>
  <c r="K1662" i="11" s="1"/>
  <c r="D1662" i="11"/>
  <c r="C1662" i="11"/>
  <c r="I1534" i="11"/>
  <c r="C7684" i="11"/>
  <c r="D7684" i="11"/>
  <c r="K1590" i="11"/>
  <c r="C1590" i="11"/>
  <c r="D1590" i="11"/>
  <c r="J1774" i="11"/>
  <c r="K1774" i="11" s="1"/>
  <c r="D1774" i="11"/>
  <c r="C1774" i="11"/>
  <c r="J1626" i="11"/>
  <c r="K1626" i="11" s="1"/>
  <c r="D1626" i="11"/>
  <c r="C1626" i="11"/>
  <c r="K5652" i="11"/>
  <c r="D5652" i="11"/>
  <c r="C5652" i="11"/>
  <c r="J5889" i="11"/>
  <c r="K5889" i="11" s="1"/>
  <c r="H1575" i="11"/>
  <c r="I1535" i="11" s="1"/>
  <c r="D5889" i="11"/>
  <c r="C5889" i="11"/>
  <c r="K1846" i="11"/>
  <c r="C1846" i="11"/>
  <c r="D1846" i="11"/>
  <c r="N7685" i="11" l="1"/>
  <c r="N1555" i="11"/>
  <c r="L1555" i="11"/>
  <c r="M1555" i="11" s="1"/>
  <c r="N1811" i="11"/>
  <c r="L1811" i="11"/>
  <c r="M1811" i="11" s="1"/>
  <c r="N1847" i="11"/>
  <c r="L1847" i="11"/>
  <c r="M1847" i="11" s="1"/>
  <c r="N1591" i="11"/>
  <c r="L1591" i="11"/>
  <c r="M1591" i="11" s="1"/>
  <c r="N5926" i="11"/>
  <c r="L5926" i="11"/>
  <c r="M5926" i="11" s="1"/>
  <c r="N5617" i="11"/>
  <c r="L5617" i="11"/>
  <c r="M5617" i="11" s="1"/>
  <c r="N1519" i="11"/>
  <c r="L1519" i="11"/>
  <c r="M1519" i="11" s="1"/>
  <c r="N1775" i="11"/>
  <c r="L1775" i="11"/>
  <c r="M1775" i="11" s="1"/>
  <c r="N1739" i="11"/>
  <c r="L1739" i="11"/>
  <c r="M1739" i="11" s="1"/>
  <c r="N1627" i="11"/>
  <c r="L1627" i="11"/>
  <c r="M1627" i="11" s="1"/>
  <c r="N1663" i="11"/>
  <c r="L1663" i="11"/>
  <c r="M1663" i="11" s="1"/>
  <c r="N5653" i="11"/>
  <c r="L5653" i="11"/>
  <c r="M5653" i="11" s="1"/>
  <c r="N5581" i="11"/>
  <c r="L5581" i="11"/>
  <c r="M5581" i="11" s="1"/>
  <c r="C1519" i="11"/>
  <c r="D1519" i="11"/>
  <c r="H1519" i="11"/>
  <c r="I1515" i="11" s="1"/>
  <c r="H1555" i="11"/>
  <c r="H1112" i="11"/>
  <c r="I1108" i="11" s="1"/>
  <c r="H1847" i="11"/>
  <c r="I1843" i="11" s="1"/>
  <c r="J7685" i="11"/>
  <c r="K7685" i="11" s="1"/>
  <c r="L7685" i="11"/>
  <c r="M7685" i="11" s="1"/>
  <c r="J1519" i="11"/>
  <c r="K1519" i="11" s="1"/>
  <c r="I1806" i="11"/>
  <c r="H872" i="11"/>
  <c r="H1811" i="11"/>
  <c r="K5617" i="11"/>
  <c r="D5617" i="11"/>
  <c r="C5617" i="11"/>
  <c r="J5581" i="11"/>
  <c r="K5581" i="11" s="1"/>
  <c r="C5581" i="11"/>
  <c r="D5581" i="11"/>
  <c r="K1739" i="11"/>
  <c r="C1739" i="11"/>
  <c r="D1739" i="11"/>
  <c r="I1072" i="11"/>
  <c r="I832" i="11"/>
  <c r="K5653" i="11"/>
  <c r="D5653" i="11"/>
  <c r="C5653" i="11"/>
  <c r="D7685" i="11"/>
  <c r="C7685" i="11"/>
  <c r="J1627" i="11"/>
  <c r="K1627" i="11" s="1"/>
  <c r="D1627" i="11"/>
  <c r="C1627" i="11"/>
  <c r="K1811" i="11"/>
  <c r="D1811" i="11"/>
  <c r="C1811" i="11"/>
  <c r="K1591" i="11"/>
  <c r="D1591" i="11"/>
  <c r="C1591" i="11"/>
  <c r="K1555" i="11"/>
  <c r="C1555" i="11"/>
  <c r="D1555" i="11"/>
  <c r="J1775" i="11"/>
  <c r="K1775" i="11" s="1"/>
  <c r="C1775" i="11"/>
  <c r="D1775" i="11"/>
  <c r="K1847" i="11"/>
  <c r="D1847" i="11"/>
  <c r="C1847" i="11"/>
  <c r="J5926" i="11"/>
  <c r="K5926" i="11" s="1"/>
  <c r="H1576" i="11"/>
  <c r="C5926" i="11"/>
  <c r="D5926" i="11"/>
  <c r="J1663" i="11"/>
  <c r="K1663" i="11" s="1"/>
  <c r="D1663" i="11"/>
  <c r="C1663" i="11"/>
  <c r="N1520" i="11" l="1"/>
  <c r="L1520" i="11"/>
  <c r="M1520" i="11" s="1"/>
  <c r="N1776" i="11"/>
  <c r="L1776" i="11"/>
  <c r="M1776" i="11" s="1"/>
  <c r="N1556" i="11"/>
  <c r="L1556" i="11"/>
  <c r="M1556" i="11" s="1"/>
  <c r="N1664" i="11"/>
  <c r="L1664" i="11"/>
  <c r="M1664" i="11" s="1"/>
  <c r="N1848" i="11"/>
  <c r="L1848" i="11"/>
  <c r="M1848" i="11" s="1"/>
  <c r="N1592" i="11"/>
  <c r="L1592" i="11"/>
  <c r="M1592" i="11" s="1"/>
  <c r="N5654" i="11"/>
  <c r="L5654" i="11"/>
  <c r="M5654" i="11" s="1"/>
  <c r="N1740" i="11"/>
  <c r="L1740" i="11"/>
  <c r="M1740" i="11" s="1"/>
  <c r="N5927" i="11"/>
  <c r="L5927" i="11"/>
  <c r="M5927" i="11" s="1"/>
  <c r="N1812" i="11"/>
  <c r="L1812" i="11"/>
  <c r="M1812" i="11" s="1"/>
  <c r="N5690" i="11"/>
  <c r="L5690" i="11"/>
  <c r="M5690" i="11" s="1"/>
  <c r="N1628" i="11"/>
  <c r="L1628" i="11"/>
  <c r="M1628" i="11" s="1"/>
  <c r="N5618" i="11"/>
  <c r="L5618" i="11"/>
  <c r="M5618" i="11" s="1"/>
  <c r="H1520" i="11"/>
  <c r="H5690" i="11"/>
  <c r="I5686" i="11" s="1"/>
  <c r="H1113" i="11"/>
  <c r="I1109" i="11" s="1"/>
  <c r="J1520" i="11"/>
  <c r="K1520" i="11" s="1"/>
  <c r="C1520" i="11"/>
  <c r="H1556" i="11"/>
  <c r="D1520" i="11"/>
  <c r="H1848" i="11"/>
  <c r="I1844" i="11" s="1"/>
  <c r="I1807" i="11"/>
  <c r="H873" i="11"/>
  <c r="H1812" i="11"/>
  <c r="K5618" i="11"/>
  <c r="D5618" i="11"/>
  <c r="C5618" i="11"/>
  <c r="K5654" i="11"/>
  <c r="C5654" i="11"/>
  <c r="D5654" i="11"/>
  <c r="C1740" i="11"/>
  <c r="D1740" i="11"/>
  <c r="K1740" i="11"/>
  <c r="I833" i="11"/>
  <c r="I1073" i="11"/>
  <c r="J5690" i="11"/>
  <c r="K5690" i="11" s="1"/>
  <c r="C5690" i="11"/>
  <c r="D5690" i="11"/>
  <c r="K1812" i="11"/>
  <c r="D1812" i="11"/>
  <c r="C1812" i="11"/>
  <c r="K1556" i="11"/>
  <c r="C1556" i="11"/>
  <c r="D1556" i="11"/>
  <c r="J1628" i="11"/>
  <c r="K1628" i="11" s="1"/>
  <c r="D1628" i="11"/>
  <c r="C1628" i="11"/>
  <c r="K1848" i="11"/>
  <c r="C1848" i="11"/>
  <c r="D1848" i="11"/>
  <c r="J1664" i="11"/>
  <c r="K1664" i="11" s="1"/>
  <c r="D1664" i="11"/>
  <c r="C1664" i="11"/>
  <c r="J5927" i="11"/>
  <c r="K5927" i="11" s="1"/>
  <c r="H1577" i="11"/>
  <c r="C5927" i="11"/>
  <c r="D5927" i="11"/>
  <c r="I1536" i="11"/>
  <c r="J1776" i="11"/>
  <c r="K1776" i="11" s="1"/>
  <c r="C1776" i="11"/>
  <c r="D1776" i="11"/>
  <c r="K1592" i="11"/>
  <c r="C1592" i="11"/>
  <c r="D1592" i="11"/>
  <c r="N5619" i="11" l="1"/>
  <c r="L5619" i="11"/>
  <c r="M5619" i="11" s="1"/>
  <c r="N1813" i="11"/>
  <c r="L1813" i="11"/>
  <c r="M1813" i="11" s="1"/>
  <c r="N1521" i="11"/>
  <c r="L1521" i="11"/>
  <c r="M1521" i="11" s="1"/>
  <c r="N5928" i="11"/>
  <c r="L5928" i="11"/>
  <c r="M5928" i="11" s="1"/>
  <c r="N1593" i="11"/>
  <c r="L1593" i="11"/>
  <c r="M1593" i="11" s="1"/>
  <c r="N1849" i="11"/>
  <c r="L1849" i="11"/>
  <c r="M1849" i="11" s="1"/>
  <c r="N1741" i="11"/>
  <c r="L1741" i="11"/>
  <c r="M1741" i="11" s="1"/>
  <c r="N1665" i="11"/>
  <c r="L1665" i="11"/>
  <c r="M1665" i="11" s="1"/>
  <c r="N5691" i="11"/>
  <c r="L5691" i="11"/>
  <c r="M5691" i="11" s="1"/>
  <c r="J1521" i="11"/>
  <c r="K1521" i="11" s="1"/>
  <c r="N1777" i="11"/>
  <c r="L1777" i="11"/>
  <c r="M1777" i="11" s="1"/>
  <c r="N5655" i="11"/>
  <c r="L5655" i="11"/>
  <c r="M5655" i="11" s="1"/>
  <c r="N1629" i="11"/>
  <c r="L1629" i="11"/>
  <c r="M1629" i="11" s="1"/>
  <c r="N1557" i="11"/>
  <c r="L1557" i="11"/>
  <c r="M1557" i="11" s="1"/>
  <c r="I1516" i="11"/>
  <c r="H1557" i="11"/>
  <c r="H1521" i="11"/>
  <c r="I1517" i="11" s="1"/>
  <c r="H1849" i="11"/>
  <c r="I1845" i="11" s="1"/>
  <c r="D1521" i="11"/>
  <c r="C1521" i="11"/>
  <c r="I1808" i="11"/>
  <c r="H874" i="11"/>
  <c r="H1813" i="11"/>
  <c r="K5655" i="11"/>
  <c r="D5655" i="11"/>
  <c r="C5655" i="11"/>
  <c r="K5619" i="11"/>
  <c r="C5619" i="11"/>
  <c r="D5619" i="11"/>
  <c r="H1114" i="11"/>
  <c r="K1741" i="11"/>
  <c r="C1741" i="11"/>
  <c r="D1741" i="11"/>
  <c r="I834" i="11"/>
  <c r="I1074" i="11"/>
  <c r="J1665" i="11"/>
  <c r="K1665" i="11" s="1"/>
  <c r="D1665" i="11"/>
  <c r="C1665" i="11"/>
  <c r="K1557" i="11"/>
  <c r="D1557" i="11"/>
  <c r="C1557" i="11"/>
  <c r="K1849" i="11"/>
  <c r="D1849" i="11"/>
  <c r="C1849" i="11"/>
  <c r="I1537" i="11"/>
  <c r="K1813" i="11"/>
  <c r="C1813" i="11"/>
  <c r="D1813" i="11"/>
  <c r="J5691" i="11"/>
  <c r="K5691" i="11" s="1"/>
  <c r="D5691" i="11"/>
  <c r="C5691" i="11"/>
  <c r="J1629" i="11"/>
  <c r="K1629" i="11" s="1"/>
  <c r="C1629" i="11"/>
  <c r="D1629" i="11"/>
  <c r="J5928" i="11"/>
  <c r="K5928" i="11" s="1"/>
  <c r="H1578" i="11"/>
  <c r="C5928" i="11"/>
  <c r="D5928" i="11"/>
  <c r="K1593" i="11"/>
  <c r="C1593" i="11"/>
  <c r="D1593" i="11"/>
  <c r="J1777" i="11"/>
  <c r="K1777" i="11" s="1"/>
  <c r="D1777" i="11"/>
  <c r="C1777" i="11"/>
  <c r="N5656" i="11" l="1"/>
  <c r="L5656" i="11"/>
  <c r="M5656" i="11" s="1"/>
  <c r="N1702" i="11"/>
  <c r="L1702" i="11"/>
  <c r="M1702" i="11" s="1"/>
  <c r="N1594" i="11"/>
  <c r="L1594" i="11"/>
  <c r="M1594" i="11" s="1"/>
  <c r="N1666" i="11"/>
  <c r="L1666" i="11"/>
  <c r="M1666" i="11" s="1"/>
  <c r="N1630" i="11"/>
  <c r="L1630" i="11"/>
  <c r="M1630" i="11" s="1"/>
  <c r="N5620" i="11"/>
  <c r="L5620" i="11"/>
  <c r="M5620" i="11" s="1"/>
  <c r="N1558" i="11"/>
  <c r="L1558" i="11"/>
  <c r="M1558" i="11" s="1"/>
  <c r="N1778" i="11"/>
  <c r="L1778" i="11"/>
  <c r="M1778" i="11" s="1"/>
  <c r="N1850" i="11"/>
  <c r="L1850" i="11"/>
  <c r="M1850" i="11" s="1"/>
  <c r="N1886" i="11"/>
  <c r="L1886" i="11"/>
  <c r="M1886" i="11" s="1"/>
  <c r="N1814" i="11"/>
  <c r="L1814" i="11"/>
  <c r="M1814" i="11" s="1"/>
  <c r="N5692" i="11"/>
  <c r="L5692" i="11"/>
  <c r="M5692" i="11" s="1"/>
  <c r="N5929" i="11"/>
  <c r="L5929" i="11"/>
  <c r="M5929" i="11" s="1"/>
  <c r="H1558" i="11"/>
  <c r="H1886" i="11"/>
  <c r="D1558" i="11"/>
  <c r="C1558" i="11"/>
  <c r="I1809" i="11"/>
  <c r="K1558" i="11"/>
  <c r="H875" i="11"/>
  <c r="H1850" i="11"/>
  <c r="H1115" i="11"/>
  <c r="I1111" i="11" s="1"/>
  <c r="H1814" i="11"/>
  <c r="K5620" i="11"/>
  <c r="D5620" i="11"/>
  <c r="C5620" i="11"/>
  <c r="K5656" i="11"/>
  <c r="D5656" i="11"/>
  <c r="C5656" i="11"/>
  <c r="J1778" i="11"/>
  <c r="K1778" i="11" s="1"/>
  <c r="D1778" i="11"/>
  <c r="C1778" i="11"/>
  <c r="I1110" i="11"/>
  <c r="H2045" i="11"/>
  <c r="I835" i="11"/>
  <c r="I1075" i="11"/>
  <c r="K1886" i="11"/>
  <c r="C1886" i="11"/>
  <c r="D1886" i="11"/>
  <c r="J1666" i="11"/>
  <c r="K1666" i="11" s="1"/>
  <c r="D1666" i="11"/>
  <c r="C1666" i="11"/>
  <c r="J1630" i="11"/>
  <c r="K1630" i="11" s="1"/>
  <c r="H5842" i="11"/>
  <c r="D1630" i="11"/>
  <c r="C1630" i="11"/>
  <c r="K1594" i="11"/>
  <c r="C1594" i="11"/>
  <c r="D1594" i="11"/>
  <c r="H5282" i="11"/>
  <c r="I1538" i="11"/>
  <c r="J5692" i="11"/>
  <c r="K5692" i="11" s="1"/>
  <c r="D5692" i="11"/>
  <c r="C5692" i="11"/>
  <c r="K1702" i="11"/>
  <c r="D1702" i="11"/>
  <c r="C1702" i="11"/>
  <c r="K1850" i="11"/>
  <c r="C1850" i="11"/>
  <c r="D1850" i="11"/>
  <c r="K1814" i="11"/>
  <c r="C1814" i="11"/>
  <c r="D1814" i="11"/>
  <c r="J5929" i="11"/>
  <c r="K5929" i="11" s="1"/>
  <c r="H1579" i="11"/>
  <c r="C5929" i="11"/>
  <c r="D5929" i="11"/>
  <c r="N5693" i="11" l="1"/>
  <c r="L5693" i="11"/>
  <c r="M5693" i="11" s="1"/>
  <c r="N5621" i="11"/>
  <c r="L5621" i="11"/>
  <c r="M5621" i="11" s="1"/>
  <c r="N1779" i="11"/>
  <c r="L1779" i="11"/>
  <c r="M1779" i="11" s="1"/>
  <c r="N1559" i="11"/>
  <c r="L1559" i="11"/>
  <c r="M1559" i="11" s="1"/>
  <c r="N5657" i="11"/>
  <c r="L5657" i="11"/>
  <c r="M5657" i="11" s="1"/>
  <c r="N1815" i="11"/>
  <c r="L1815" i="11"/>
  <c r="M1815" i="11" s="1"/>
  <c r="N1851" i="11"/>
  <c r="L1851" i="11"/>
  <c r="M1851" i="11" s="1"/>
  <c r="N1887" i="11"/>
  <c r="L1887" i="11"/>
  <c r="M1887" i="11" s="1"/>
  <c r="N5966" i="11"/>
  <c r="L5966" i="11"/>
  <c r="M5966" i="11" s="1"/>
  <c r="N1595" i="11"/>
  <c r="L1595" i="11"/>
  <c r="M1595" i="11" s="1"/>
  <c r="N1631" i="11"/>
  <c r="L1631" i="11"/>
  <c r="M1631" i="11" s="1"/>
  <c r="N1703" i="11"/>
  <c r="L1703" i="11"/>
  <c r="M1703" i="11" s="1"/>
  <c r="N1667" i="11"/>
  <c r="L1667" i="11"/>
  <c r="M1667" i="11" s="1"/>
  <c r="H1559" i="11"/>
  <c r="H1887" i="11"/>
  <c r="D1559" i="11"/>
  <c r="C1559" i="11"/>
  <c r="K1559" i="11"/>
  <c r="I1846" i="11"/>
  <c r="H876" i="11"/>
  <c r="I836" i="11" s="1"/>
  <c r="H1851" i="11"/>
  <c r="I1847" i="11" s="1"/>
  <c r="H1116" i="11"/>
  <c r="I1112" i="11" s="1"/>
  <c r="H1815" i="11"/>
  <c r="I1811" i="11" s="1"/>
  <c r="I1810" i="11"/>
  <c r="K5657" i="11"/>
  <c r="D5657" i="11"/>
  <c r="C5657" i="11"/>
  <c r="C1779" i="11"/>
  <c r="J1779" i="11"/>
  <c r="K1779" i="11" s="1"/>
  <c r="D1779" i="11"/>
  <c r="K5621" i="11"/>
  <c r="D5621" i="11"/>
  <c r="C5621" i="11"/>
  <c r="I1076" i="11"/>
  <c r="I837" i="11"/>
  <c r="I5803" i="11"/>
  <c r="K5966" i="11"/>
  <c r="H1580" i="11"/>
  <c r="D5966" i="11"/>
  <c r="C5966" i="11"/>
  <c r="K1595" i="11"/>
  <c r="C1595" i="11"/>
  <c r="D1595" i="11"/>
  <c r="I1539" i="11"/>
  <c r="K1887" i="11"/>
  <c r="D1887" i="11"/>
  <c r="C1887" i="11"/>
  <c r="J1631" i="11"/>
  <c r="K1631" i="11" s="1"/>
  <c r="H5843" i="11"/>
  <c r="I5804" i="11" s="1"/>
  <c r="C1631" i="11"/>
  <c r="D1631" i="11"/>
  <c r="K1815" i="11"/>
  <c r="D1815" i="11"/>
  <c r="C1815" i="11"/>
  <c r="K1851" i="11"/>
  <c r="C1851" i="11"/>
  <c r="D1851" i="11"/>
  <c r="H5283" i="11"/>
  <c r="J1667" i="11"/>
  <c r="K1667" i="11" s="1"/>
  <c r="D1667" i="11"/>
  <c r="C1667" i="11"/>
  <c r="K1703" i="11"/>
  <c r="C1703" i="11"/>
  <c r="D1703" i="11"/>
  <c r="J5693" i="11"/>
  <c r="K5693" i="11" s="1"/>
  <c r="C5693" i="11"/>
  <c r="D5693" i="11"/>
  <c r="K1560" i="11" l="1"/>
  <c r="C1560" i="11"/>
  <c r="D1560" i="11"/>
  <c r="N5658" i="11"/>
  <c r="L5658" i="11"/>
  <c r="M5658" i="11" s="1"/>
  <c r="N1852" i="11"/>
  <c r="L1852" i="11"/>
  <c r="M1852" i="11" s="1"/>
  <c r="N1596" i="11"/>
  <c r="L1596" i="11"/>
  <c r="M1596" i="11" s="1"/>
  <c r="N1780" i="11"/>
  <c r="L1780" i="11"/>
  <c r="M1780" i="11" s="1"/>
  <c r="N1888" i="11"/>
  <c r="L1888" i="11"/>
  <c r="M1888" i="11" s="1"/>
  <c r="N1632" i="11"/>
  <c r="L1632" i="11"/>
  <c r="M1632" i="11" s="1"/>
  <c r="N1668" i="11"/>
  <c r="L1668" i="11"/>
  <c r="M1668" i="11" s="1"/>
  <c r="N5694" i="11"/>
  <c r="L5694" i="11"/>
  <c r="M5694" i="11" s="1"/>
  <c r="N5967" i="11"/>
  <c r="L5967" i="11"/>
  <c r="M5967" i="11" s="1"/>
  <c r="N1816" i="11"/>
  <c r="L1816" i="11"/>
  <c r="M1816" i="11" s="1"/>
  <c r="N1704" i="11"/>
  <c r="L1704" i="11"/>
  <c r="M1704" i="11" s="1"/>
  <c r="N5730" i="11"/>
  <c r="L5730" i="11"/>
  <c r="M5730" i="11" s="1"/>
  <c r="N1560" i="11"/>
  <c r="L1560" i="11"/>
  <c r="M1560" i="11" s="1"/>
  <c r="H1888" i="11"/>
  <c r="H5730" i="11"/>
  <c r="I5726" i="11" s="1"/>
  <c r="H1560" i="11"/>
  <c r="H1117" i="11"/>
  <c r="I1113" i="11" s="1"/>
  <c r="H1816" i="11"/>
  <c r="I1812" i="11" s="1"/>
  <c r="H877" i="11"/>
  <c r="H1852" i="11"/>
  <c r="J5694" i="11"/>
  <c r="K5694" i="11" s="1"/>
  <c r="D5694" i="11"/>
  <c r="C5694" i="11"/>
  <c r="D1780" i="11"/>
  <c r="C1780" i="11"/>
  <c r="J1780" i="11"/>
  <c r="K1780" i="11" s="1"/>
  <c r="K5658" i="11"/>
  <c r="D5658" i="11"/>
  <c r="C5658" i="11"/>
  <c r="I1077" i="11"/>
  <c r="K1852" i="11"/>
  <c r="C1852" i="11"/>
  <c r="D1852" i="11"/>
  <c r="I1540" i="11"/>
  <c r="K5967" i="11"/>
  <c r="H1581" i="11"/>
  <c r="I1541" i="11" s="1"/>
  <c r="C5967" i="11"/>
  <c r="D5967" i="11"/>
  <c r="J1668" i="11"/>
  <c r="K1668" i="11" s="1"/>
  <c r="D1668" i="11"/>
  <c r="C1668" i="11"/>
  <c r="K1816" i="11"/>
  <c r="C1816" i="11"/>
  <c r="D1816" i="11"/>
  <c r="H5284" i="11"/>
  <c r="J1632" i="11"/>
  <c r="K1632" i="11" s="1"/>
  <c r="H5844" i="11"/>
  <c r="D1632" i="11"/>
  <c r="C1632" i="11"/>
  <c r="K1888" i="11"/>
  <c r="C1888" i="11"/>
  <c r="D1888" i="11"/>
  <c r="K1704" i="11"/>
  <c r="C1704" i="11"/>
  <c r="D1704" i="11"/>
  <c r="K1596" i="11"/>
  <c r="C1596" i="11"/>
  <c r="D1596" i="11"/>
  <c r="K5730" i="11"/>
  <c r="D5730" i="11"/>
  <c r="C5730" i="11"/>
  <c r="D1561" i="11" l="1"/>
  <c r="N1561" i="11"/>
  <c r="L1561" i="11"/>
  <c r="M1561" i="11" s="1"/>
  <c r="N1633" i="11"/>
  <c r="L1633" i="11"/>
  <c r="M1633" i="11" s="1"/>
  <c r="H1561" i="11"/>
  <c r="N5695" i="11"/>
  <c r="L5695" i="11"/>
  <c r="M5695" i="11" s="1"/>
  <c r="N1817" i="11"/>
  <c r="L1817" i="11"/>
  <c r="M1817" i="11" s="1"/>
  <c r="N5659" i="11"/>
  <c r="L5659" i="11"/>
  <c r="M5659" i="11" s="1"/>
  <c r="N1889" i="11"/>
  <c r="L1889" i="11"/>
  <c r="M1889" i="11" s="1"/>
  <c r="N5968" i="11"/>
  <c r="L5968" i="11"/>
  <c r="M5968" i="11" s="1"/>
  <c r="C1561" i="11"/>
  <c r="K1561" i="11"/>
  <c r="N1781" i="11"/>
  <c r="L1781" i="11"/>
  <c r="M1781" i="11" s="1"/>
  <c r="N1669" i="11"/>
  <c r="L1669" i="11"/>
  <c r="M1669" i="11" s="1"/>
  <c r="N5731" i="11"/>
  <c r="L5731" i="11"/>
  <c r="M5731" i="11" s="1"/>
  <c r="N1853" i="11"/>
  <c r="L1853" i="11"/>
  <c r="M1853" i="11" s="1"/>
  <c r="N1597" i="11"/>
  <c r="L1597" i="11"/>
  <c r="M1597" i="11" s="1"/>
  <c r="N1705" i="11"/>
  <c r="L1705" i="11"/>
  <c r="M1705" i="11" s="1"/>
  <c r="H5731" i="11"/>
  <c r="I5727" i="11" s="1"/>
  <c r="H1817" i="11"/>
  <c r="I1813" i="11" s="1"/>
  <c r="H1889" i="11"/>
  <c r="I1848" i="11"/>
  <c r="H878" i="11"/>
  <c r="H1853" i="11"/>
  <c r="I1849" i="11" s="1"/>
  <c r="J5695" i="11"/>
  <c r="K5695" i="11" s="1"/>
  <c r="D5695" i="11"/>
  <c r="C5695" i="11"/>
  <c r="J1781" i="11"/>
  <c r="K1781" i="11" s="1"/>
  <c r="D1781" i="11"/>
  <c r="C1781" i="11"/>
  <c r="K5659" i="11"/>
  <c r="D5659" i="11"/>
  <c r="C5659" i="11"/>
  <c r="H3802" i="11"/>
  <c r="H1118" i="11"/>
  <c r="I1114" i="11" s="1"/>
  <c r="K1597" i="11"/>
  <c r="D1597" i="11"/>
  <c r="C1597" i="11"/>
  <c r="H5285" i="11"/>
  <c r="K5731" i="11"/>
  <c r="C5731" i="11"/>
  <c r="D5731" i="11"/>
  <c r="K1705" i="11"/>
  <c r="C1705" i="11"/>
  <c r="D1705" i="11"/>
  <c r="K1889" i="11"/>
  <c r="D1889" i="11"/>
  <c r="C1889" i="11"/>
  <c r="J1669" i="11"/>
  <c r="K1669" i="11" s="1"/>
  <c r="C1669" i="11"/>
  <c r="D1669" i="11"/>
  <c r="K1817" i="11"/>
  <c r="C1817" i="11"/>
  <c r="D1817" i="11"/>
  <c r="K1853" i="11"/>
  <c r="C1853" i="11"/>
  <c r="D1853" i="11"/>
  <c r="K5968" i="11"/>
  <c r="H1582" i="11"/>
  <c r="C5968" i="11"/>
  <c r="D5968" i="11"/>
  <c r="J1633" i="11"/>
  <c r="K1633" i="11" s="1"/>
  <c r="H5845" i="11"/>
  <c r="D1633" i="11"/>
  <c r="C1633" i="11"/>
  <c r="K1598" i="11" l="1"/>
  <c r="D1598" i="11"/>
  <c r="C1598" i="11"/>
  <c r="N1599" i="11"/>
  <c r="N5732" i="11"/>
  <c r="L5732" i="11"/>
  <c r="M5732" i="11" s="1"/>
  <c r="N1890" i="11"/>
  <c r="L1890" i="11"/>
  <c r="M1890" i="11" s="1"/>
  <c r="N1706" i="11"/>
  <c r="L1706" i="11"/>
  <c r="M1706" i="11" s="1"/>
  <c r="N5660" i="11"/>
  <c r="L5660" i="11"/>
  <c r="M5660" i="11" s="1"/>
  <c r="N1598" i="11"/>
  <c r="L1598" i="11"/>
  <c r="M1598" i="11" s="1"/>
  <c r="N5696" i="11"/>
  <c r="L5696" i="11"/>
  <c r="M5696" i="11" s="1"/>
  <c r="N1670" i="11"/>
  <c r="L1670" i="11"/>
  <c r="M1670" i="11" s="1"/>
  <c r="N1634" i="11"/>
  <c r="L1634" i="11"/>
  <c r="M1634" i="11" s="1"/>
  <c r="N1926" i="11"/>
  <c r="L1926" i="11"/>
  <c r="M1926" i="11" s="1"/>
  <c r="N1742" i="11"/>
  <c r="L1742" i="11"/>
  <c r="M1742" i="11" s="1"/>
  <c r="N1854" i="11"/>
  <c r="L1854" i="11"/>
  <c r="M1854" i="11" s="1"/>
  <c r="N1818" i="11"/>
  <c r="L1818" i="11"/>
  <c r="M1818" i="11" s="1"/>
  <c r="L1599" i="11"/>
  <c r="M1599" i="11" s="1"/>
  <c r="N5969" i="11"/>
  <c r="L5969" i="11"/>
  <c r="M5969" i="11" s="1"/>
  <c r="H1818" i="11"/>
  <c r="I1814" i="11" s="1"/>
  <c r="H1890" i="11"/>
  <c r="H1119" i="11"/>
  <c r="I1115" i="11" s="1"/>
  <c r="H1854" i="11"/>
  <c r="J5696" i="11"/>
  <c r="K5696" i="11" s="1"/>
  <c r="C5696" i="11"/>
  <c r="D5696" i="11"/>
  <c r="C1818" i="11"/>
  <c r="D1818" i="11"/>
  <c r="K1818" i="11"/>
  <c r="H879" i="11"/>
  <c r="K5660" i="11"/>
  <c r="D5660" i="11"/>
  <c r="C5660" i="11"/>
  <c r="H3803" i="11"/>
  <c r="I5805" i="11"/>
  <c r="J1634" i="11"/>
  <c r="K1634" i="11" s="1"/>
  <c r="D1634" i="11"/>
  <c r="C1634" i="11"/>
  <c r="J1670" i="11"/>
  <c r="K1670" i="11" s="1"/>
  <c r="H5846" i="11"/>
  <c r="I5842" i="11" s="1"/>
  <c r="D1670" i="11"/>
  <c r="C1670" i="11"/>
  <c r="I1542" i="11"/>
  <c r="K1706" i="11"/>
  <c r="D1706" i="11"/>
  <c r="C1706" i="11"/>
  <c r="K1926" i="11"/>
  <c r="C1926" i="11"/>
  <c r="D1926" i="11"/>
  <c r="K5732" i="11"/>
  <c r="C5732" i="11"/>
  <c r="D5732" i="11"/>
  <c r="K5969" i="11"/>
  <c r="H1583" i="11"/>
  <c r="I1543" i="11" s="1"/>
  <c r="D5969" i="11"/>
  <c r="C5969" i="11"/>
  <c r="K1890" i="11"/>
  <c r="C1890" i="11"/>
  <c r="D1890" i="11"/>
  <c r="K1854" i="11"/>
  <c r="D1854" i="11"/>
  <c r="C1854" i="11"/>
  <c r="K1742" i="11"/>
  <c r="C1742" i="11"/>
  <c r="D1742" i="11"/>
  <c r="K1599" i="11"/>
  <c r="C1599" i="11"/>
  <c r="D1599" i="11"/>
  <c r="N1819" i="11" l="1"/>
  <c r="L1819" i="11"/>
  <c r="M1819" i="11" s="1"/>
  <c r="N1855" i="11"/>
  <c r="L1855" i="11"/>
  <c r="M1855" i="11" s="1"/>
  <c r="N1671" i="11"/>
  <c r="L1671" i="11"/>
  <c r="M1671" i="11" s="1"/>
  <c r="N5697" i="11"/>
  <c r="L5697" i="11"/>
  <c r="M5697" i="11" s="1"/>
  <c r="N1600" i="11"/>
  <c r="L1600" i="11"/>
  <c r="M1600" i="11" s="1"/>
  <c r="N5733" i="11"/>
  <c r="L5733" i="11"/>
  <c r="M5733" i="11" s="1"/>
  <c r="N1891" i="11"/>
  <c r="L1891" i="11"/>
  <c r="M1891" i="11" s="1"/>
  <c r="N1635" i="11"/>
  <c r="L1635" i="11"/>
  <c r="M1635" i="11" s="1"/>
  <c r="N1743" i="11"/>
  <c r="L1743" i="11"/>
  <c r="M1743" i="11" s="1"/>
  <c r="N1927" i="11"/>
  <c r="L1927" i="11"/>
  <c r="M1927" i="11" s="1"/>
  <c r="N5661" i="11"/>
  <c r="L5661" i="11"/>
  <c r="M5661" i="11" s="1"/>
  <c r="N1707" i="11"/>
  <c r="L1707" i="11"/>
  <c r="M1707" i="11" s="1"/>
  <c r="H1819" i="11"/>
  <c r="I1815" i="11" s="1"/>
  <c r="H1891" i="11"/>
  <c r="H1120" i="11"/>
  <c r="I1116" i="11" s="1"/>
  <c r="H1855" i="11"/>
  <c r="I1851" i="11" s="1"/>
  <c r="I1850" i="11"/>
  <c r="D1819" i="11"/>
  <c r="K1819" i="11"/>
  <c r="C1819" i="11"/>
  <c r="J5697" i="11"/>
  <c r="K5697" i="11" s="1"/>
  <c r="D5697" i="11"/>
  <c r="C5697" i="11"/>
  <c r="H3804" i="11"/>
  <c r="K5661" i="11"/>
  <c r="C5661" i="11"/>
  <c r="D5661" i="11"/>
  <c r="H880" i="11"/>
  <c r="K1707" i="11"/>
  <c r="C1707" i="11"/>
  <c r="D1707" i="11"/>
  <c r="K1927" i="11"/>
  <c r="D1927" i="11"/>
  <c r="C1927" i="11"/>
  <c r="J1635" i="11"/>
  <c r="K1635" i="11" s="1"/>
  <c r="C1635" i="11"/>
  <c r="D1635" i="11"/>
  <c r="H1584" i="11"/>
  <c r="J1671" i="11"/>
  <c r="K1671" i="11" s="1"/>
  <c r="H5847" i="11"/>
  <c r="I5843" i="11" s="1"/>
  <c r="D1671" i="11"/>
  <c r="C1671" i="11"/>
  <c r="K1600" i="11"/>
  <c r="C1600" i="11"/>
  <c r="D1600" i="11"/>
  <c r="K1743" i="11"/>
  <c r="C1743" i="11"/>
  <c r="D1743" i="11"/>
  <c r="K5733" i="11"/>
  <c r="C5733" i="11"/>
  <c r="D5733" i="11"/>
  <c r="K1855" i="11"/>
  <c r="C1855" i="11"/>
  <c r="D1855" i="11"/>
  <c r="K1891" i="11"/>
  <c r="D1891" i="11"/>
  <c r="C1891" i="11"/>
  <c r="N1601" i="11" l="1"/>
  <c r="L1601" i="11"/>
  <c r="M1601" i="11" s="1"/>
  <c r="N1892" i="11"/>
  <c r="L1892" i="11"/>
  <c r="M1892" i="11" s="1"/>
  <c r="N1636" i="11"/>
  <c r="L1636" i="11"/>
  <c r="M1636" i="11" s="1"/>
  <c r="N1928" i="11"/>
  <c r="L1928" i="11"/>
  <c r="M1928" i="11" s="1"/>
  <c r="N1856" i="11"/>
  <c r="L1856" i="11"/>
  <c r="M1856" i="11" s="1"/>
  <c r="N1672" i="11"/>
  <c r="L1672" i="11"/>
  <c r="M1672" i="11" s="1"/>
  <c r="N5698" i="11"/>
  <c r="L5698" i="11"/>
  <c r="M5698" i="11" s="1"/>
  <c r="N1744" i="11"/>
  <c r="L1744" i="11"/>
  <c r="M1744" i="11" s="1"/>
  <c r="N1820" i="11"/>
  <c r="L1820" i="11"/>
  <c r="M1820" i="11" s="1"/>
  <c r="N1708" i="11"/>
  <c r="L1708" i="11"/>
  <c r="M1708" i="11" s="1"/>
  <c r="N5734" i="11"/>
  <c r="L5734" i="11"/>
  <c r="M5734" i="11" s="1"/>
  <c r="N5770" i="11"/>
  <c r="L5770" i="11"/>
  <c r="M5770" i="11" s="1"/>
  <c r="H1820" i="11"/>
  <c r="I1816" i="11" s="1"/>
  <c r="H5770" i="11"/>
  <c r="I5766" i="11" s="1"/>
  <c r="H1892" i="11"/>
  <c r="H1121" i="11"/>
  <c r="I1117" i="11" s="1"/>
  <c r="H1856" i="11"/>
  <c r="H881" i="11"/>
  <c r="J5698" i="11"/>
  <c r="K5698" i="11" s="1"/>
  <c r="C5698" i="11"/>
  <c r="D5698" i="11"/>
  <c r="K5734" i="11"/>
  <c r="D5734" i="11"/>
  <c r="C5734" i="11"/>
  <c r="D1820" i="11"/>
  <c r="C1820" i="11"/>
  <c r="K1820" i="11"/>
  <c r="H3805" i="11"/>
  <c r="K5770" i="11"/>
  <c r="C5770" i="11"/>
  <c r="D5770" i="11"/>
  <c r="J1672" i="11"/>
  <c r="K1672" i="11" s="1"/>
  <c r="H5848" i="11"/>
  <c r="C1672" i="11"/>
  <c r="D1672" i="11"/>
  <c r="K1708" i="11"/>
  <c r="D1708" i="11"/>
  <c r="C1708" i="11"/>
  <c r="K1928" i="11"/>
  <c r="C1928" i="11"/>
  <c r="D1928" i="11"/>
  <c r="K1744" i="11"/>
  <c r="C1744" i="11"/>
  <c r="D1744" i="11"/>
  <c r="K1892" i="11"/>
  <c r="D1892" i="11"/>
  <c r="C1892" i="11"/>
  <c r="J1636" i="11"/>
  <c r="K1636" i="11" s="1"/>
  <c r="C1636" i="11"/>
  <c r="D1636" i="11"/>
  <c r="H1585" i="11"/>
  <c r="K1856" i="11"/>
  <c r="C1856" i="11"/>
  <c r="D1856" i="11"/>
  <c r="I1544" i="11"/>
  <c r="K1601" i="11"/>
  <c r="C1601" i="11"/>
  <c r="D1601" i="11"/>
  <c r="N1709" i="11" l="1"/>
  <c r="L1709" i="11"/>
  <c r="M1709" i="11" s="1"/>
  <c r="N5735" i="11"/>
  <c r="L5735" i="11"/>
  <c r="M5735" i="11" s="1"/>
  <c r="N5699" i="11"/>
  <c r="L5699" i="11"/>
  <c r="M5699" i="11" s="1"/>
  <c r="N1637" i="11"/>
  <c r="L1637" i="11"/>
  <c r="M1637" i="11" s="1"/>
  <c r="N1673" i="11"/>
  <c r="L1673" i="11"/>
  <c r="M1673" i="11" s="1"/>
  <c r="N1745" i="11"/>
  <c r="L1745" i="11"/>
  <c r="M1745" i="11" s="1"/>
  <c r="N1821" i="11"/>
  <c r="L1821" i="11"/>
  <c r="M1821" i="11" s="1"/>
  <c r="N1893" i="11"/>
  <c r="L1893" i="11"/>
  <c r="M1893" i="11" s="1"/>
  <c r="N1857" i="11"/>
  <c r="L1857" i="11"/>
  <c r="M1857" i="11" s="1"/>
  <c r="N5771" i="11"/>
  <c r="L5771" i="11"/>
  <c r="M5771" i="11" s="1"/>
  <c r="N1929" i="11"/>
  <c r="L1929" i="11"/>
  <c r="M1929" i="11" s="1"/>
  <c r="H5771" i="11"/>
  <c r="I5767" i="11" s="1"/>
  <c r="H1821" i="11"/>
  <c r="I1817" i="11" s="1"/>
  <c r="H1857" i="11"/>
  <c r="I1853" i="11" s="1"/>
  <c r="H1893" i="11"/>
  <c r="I1852" i="11"/>
  <c r="C1821" i="11"/>
  <c r="K1821" i="11"/>
  <c r="D1821" i="11"/>
  <c r="I5844" i="11"/>
  <c r="K5735" i="11"/>
  <c r="C5735" i="11"/>
  <c r="D5735" i="11"/>
  <c r="H882" i="11"/>
  <c r="I842" i="11" s="1"/>
  <c r="H1122" i="11"/>
  <c r="J5699" i="11"/>
  <c r="K5699" i="11" s="1"/>
  <c r="D5699" i="11"/>
  <c r="C5699" i="11"/>
  <c r="I1082" i="11"/>
  <c r="I843" i="11"/>
  <c r="H1586" i="11"/>
  <c r="J1637" i="11"/>
  <c r="K1637" i="11" s="1"/>
  <c r="C1637" i="11"/>
  <c r="D1637" i="11"/>
  <c r="K1929" i="11"/>
  <c r="D1929" i="11"/>
  <c r="C1929" i="11"/>
  <c r="J1673" i="11"/>
  <c r="K1673" i="11" s="1"/>
  <c r="H5849" i="11"/>
  <c r="D1673" i="11"/>
  <c r="C1673" i="11"/>
  <c r="K1857" i="11"/>
  <c r="D1857" i="11"/>
  <c r="C1857" i="11"/>
  <c r="K5771" i="11"/>
  <c r="C5771" i="11"/>
  <c r="D5771" i="11"/>
  <c r="K1745" i="11"/>
  <c r="C1745" i="11"/>
  <c r="D1745" i="11"/>
  <c r="K1709" i="11"/>
  <c r="C1709" i="11"/>
  <c r="D1709" i="11"/>
  <c r="K1893" i="11"/>
  <c r="D1893" i="11"/>
  <c r="C1893" i="11"/>
  <c r="I1545" i="11"/>
  <c r="N7686" i="11" l="1"/>
  <c r="N1966" i="11"/>
  <c r="L1966" i="11"/>
  <c r="M1966" i="11" s="1"/>
  <c r="N1674" i="11"/>
  <c r="L1674" i="11"/>
  <c r="M1674" i="11" s="1"/>
  <c r="N1638" i="11"/>
  <c r="L1638" i="11"/>
  <c r="M1638" i="11" s="1"/>
  <c r="N5772" i="11"/>
  <c r="L5772" i="11"/>
  <c r="M5772" i="11" s="1"/>
  <c r="N1746" i="11"/>
  <c r="L1746" i="11"/>
  <c r="M1746" i="11" s="1"/>
  <c r="N1782" i="11"/>
  <c r="L1782" i="11"/>
  <c r="M1782" i="11" s="1"/>
  <c r="N5736" i="11"/>
  <c r="L5736" i="11"/>
  <c r="M5736" i="11" s="1"/>
  <c r="N1894" i="11"/>
  <c r="L1894" i="11"/>
  <c r="M1894" i="11" s="1"/>
  <c r="N1710" i="11"/>
  <c r="L1710" i="11"/>
  <c r="M1710" i="11" s="1"/>
  <c r="N5700" i="11"/>
  <c r="L5700" i="11"/>
  <c r="M5700" i="11" s="1"/>
  <c r="N1930" i="11"/>
  <c r="L1930" i="11"/>
  <c r="M1930" i="11" s="1"/>
  <c r="N1858" i="11"/>
  <c r="L1858" i="11"/>
  <c r="M1858" i="11" s="1"/>
  <c r="H5772" i="11"/>
  <c r="I5768" i="11" s="1"/>
  <c r="H1858" i="11"/>
  <c r="I1854" i="11" s="1"/>
  <c r="H883" i="11"/>
  <c r="D1638" i="11"/>
  <c r="H1894" i="11"/>
  <c r="J7686" i="11"/>
  <c r="K7686" i="11" s="1"/>
  <c r="L7686" i="11"/>
  <c r="M7686" i="11" s="1"/>
  <c r="K1858" i="11"/>
  <c r="C1858" i="11"/>
  <c r="D1858" i="11"/>
  <c r="J5700" i="11"/>
  <c r="K5700" i="11" s="1"/>
  <c r="C5700" i="11"/>
  <c r="D5700" i="11"/>
  <c r="H1123" i="11"/>
  <c r="I1083" i="11" s="1"/>
  <c r="J1638" i="11"/>
  <c r="K1638" i="11" s="1"/>
  <c r="K5736" i="11"/>
  <c r="D5736" i="11"/>
  <c r="C5736" i="11"/>
  <c r="C1638" i="11"/>
  <c r="K1966" i="11"/>
  <c r="D1966" i="11"/>
  <c r="C1966" i="11"/>
  <c r="D7686" i="11"/>
  <c r="C7686" i="11"/>
  <c r="H1587" i="11"/>
  <c r="I1547" i="11" s="1"/>
  <c r="J1674" i="11"/>
  <c r="K1674" i="11" s="1"/>
  <c r="D1674" i="11"/>
  <c r="C1674" i="11"/>
  <c r="K1930" i="11"/>
  <c r="C1930" i="11"/>
  <c r="D1930" i="11"/>
  <c r="I1546" i="11"/>
  <c r="K1710" i="11"/>
  <c r="C1710" i="11"/>
  <c r="D1710" i="11"/>
  <c r="K1746" i="11"/>
  <c r="C1746" i="11"/>
  <c r="D1746" i="11"/>
  <c r="K5772" i="11"/>
  <c r="C5772" i="11"/>
  <c r="D5772" i="11"/>
  <c r="J1782" i="11"/>
  <c r="K1782" i="11" s="1"/>
  <c r="D1782" i="11"/>
  <c r="C1782" i="11"/>
  <c r="K1894" i="11"/>
  <c r="D1894" i="11"/>
  <c r="C1894" i="11"/>
  <c r="N7687" i="11" l="1"/>
  <c r="N7519" i="11"/>
  <c r="N1783" i="11"/>
  <c r="L1783" i="11"/>
  <c r="M1783" i="11" s="1"/>
  <c r="N6006" i="11"/>
  <c r="L6006" i="11"/>
  <c r="M6006" i="11" s="1"/>
  <c r="N1711" i="11"/>
  <c r="L1711" i="11"/>
  <c r="M1711" i="11" s="1"/>
  <c r="N1967" i="11"/>
  <c r="L1967" i="11"/>
  <c r="M1967" i="11" s="1"/>
  <c r="N1895" i="11"/>
  <c r="L1895" i="11"/>
  <c r="M1895" i="11" s="1"/>
  <c r="N1931" i="11"/>
  <c r="L1931" i="11"/>
  <c r="M1931" i="11" s="1"/>
  <c r="N5737" i="11"/>
  <c r="L5737" i="11"/>
  <c r="M5737" i="11" s="1"/>
  <c r="N1747" i="11"/>
  <c r="L1747" i="11"/>
  <c r="M1747" i="11" s="1"/>
  <c r="N5701" i="11"/>
  <c r="L5701" i="11"/>
  <c r="M5701" i="11" s="1"/>
  <c r="N1859" i="11"/>
  <c r="L1859" i="11"/>
  <c r="M1859" i="11" s="1"/>
  <c r="N5773" i="11"/>
  <c r="L5773" i="11"/>
  <c r="M5773" i="11" s="1"/>
  <c r="N1675" i="11"/>
  <c r="L1675" i="11"/>
  <c r="M1675" i="11" s="1"/>
  <c r="N1639" i="11"/>
  <c r="L1639" i="11"/>
  <c r="M1639" i="11" s="1"/>
  <c r="H1859" i="11"/>
  <c r="I1855" i="11" s="1"/>
  <c r="H1895" i="11"/>
  <c r="H884" i="11"/>
  <c r="J7687" i="11"/>
  <c r="K7687" i="11" s="1"/>
  <c r="L7687" i="11"/>
  <c r="M7687" i="11" s="1"/>
  <c r="J7519" i="11"/>
  <c r="K7519" i="11" s="1"/>
  <c r="L7519" i="11"/>
  <c r="M7519" i="11" s="1"/>
  <c r="J1639" i="11"/>
  <c r="K1639" i="11" s="1"/>
  <c r="H1124" i="11"/>
  <c r="I1084" i="11" s="1"/>
  <c r="D1859" i="11"/>
  <c r="C1859" i="11"/>
  <c r="K1859" i="11"/>
  <c r="D1639" i="11"/>
  <c r="J5701" i="11"/>
  <c r="K5701" i="11" s="1"/>
  <c r="D5701" i="11"/>
  <c r="C5701" i="11"/>
  <c r="C1639" i="11"/>
  <c r="K5737" i="11"/>
  <c r="C5737" i="11"/>
  <c r="D5737" i="11"/>
  <c r="I844" i="11"/>
  <c r="J1675" i="11"/>
  <c r="K1675" i="11" s="1"/>
  <c r="C1675" i="11"/>
  <c r="D1675" i="11"/>
  <c r="D7687" i="11"/>
  <c r="C7687" i="11"/>
  <c r="K1967" i="11"/>
  <c r="C1967" i="11"/>
  <c r="D1967" i="11"/>
  <c r="K1711" i="11"/>
  <c r="D1711" i="11"/>
  <c r="C1711" i="11"/>
  <c r="J1783" i="11"/>
  <c r="K1783" i="11" s="1"/>
  <c r="C1783" i="11"/>
  <c r="D1783" i="11"/>
  <c r="K1931" i="11"/>
  <c r="D1931" i="11"/>
  <c r="C1931" i="11"/>
  <c r="K1747" i="11"/>
  <c r="D1747" i="11"/>
  <c r="C1747" i="11"/>
  <c r="D7519" i="11"/>
  <c r="C7519" i="11"/>
  <c r="K5773" i="11"/>
  <c r="D5773" i="11"/>
  <c r="C5773" i="11"/>
  <c r="K1895" i="11"/>
  <c r="D1895" i="11"/>
  <c r="C1895" i="11"/>
  <c r="K6006" i="11"/>
  <c r="H1588" i="11"/>
  <c r="C6006" i="11"/>
  <c r="D6006" i="11"/>
  <c r="N7520" i="11" l="1"/>
  <c r="N7688" i="11"/>
  <c r="N1748" i="11"/>
  <c r="L1748" i="11"/>
  <c r="M1748" i="11" s="1"/>
  <c r="N1968" i="11"/>
  <c r="L1968" i="11"/>
  <c r="M1968" i="11" s="1"/>
  <c r="N5774" i="11"/>
  <c r="L5774" i="11"/>
  <c r="M5774" i="11" s="1"/>
  <c r="N1932" i="11"/>
  <c r="L1932" i="11"/>
  <c r="M1932" i="11" s="1"/>
  <c r="N5738" i="11"/>
  <c r="L5738" i="11"/>
  <c r="M5738" i="11" s="1"/>
  <c r="N1860" i="11"/>
  <c r="L1860" i="11"/>
  <c r="M1860" i="11" s="1"/>
  <c r="N1784" i="11"/>
  <c r="L1784" i="11"/>
  <c r="M1784" i="11" s="1"/>
  <c r="N1896" i="11"/>
  <c r="L1896" i="11"/>
  <c r="M1896" i="11" s="1"/>
  <c r="N1676" i="11"/>
  <c r="L1676" i="11"/>
  <c r="M1676" i="11" s="1"/>
  <c r="N1712" i="11"/>
  <c r="L1712" i="11"/>
  <c r="M1712" i="11" s="1"/>
  <c r="N5810" i="11"/>
  <c r="L5810" i="11"/>
  <c r="M5810" i="11" s="1"/>
  <c r="N1640" i="11"/>
  <c r="L1640" i="11"/>
  <c r="M1640" i="11" s="1"/>
  <c r="N6007" i="11"/>
  <c r="L6007" i="11"/>
  <c r="M6007" i="11" s="1"/>
  <c r="H1860" i="11"/>
  <c r="I1856" i="11" s="1"/>
  <c r="H1896" i="11"/>
  <c r="D1640" i="11"/>
  <c r="H885" i="11"/>
  <c r="I845" i="11" s="1"/>
  <c r="H5810" i="11"/>
  <c r="I5806" i="11" s="1"/>
  <c r="J7688" i="11"/>
  <c r="K7688" i="11" s="1"/>
  <c r="L7688" i="11"/>
  <c r="M7688" i="11" s="1"/>
  <c r="J7520" i="11"/>
  <c r="K7520" i="11" s="1"/>
  <c r="L7520" i="11"/>
  <c r="M7520" i="11" s="1"/>
  <c r="C1640" i="11"/>
  <c r="J1640" i="11"/>
  <c r="K1640" i="11" s="1"/>
  <c r="C1860" i="11"/>
  <c r="D1860" i="11"/>
  <c r="K1860" i="11"/>
  <c r="K5774" i="11"/>
  <c r="D5774" i="11"/>
  <c r="C5774" i="11"/>
  <c r="H1125" i="11"/>
  <c r="K5738" i="11"/>
  <c r="D5738" i="11"/>
  <c r="C5738" i="11"/>
  <c r="J1676" i="11"/>
  <c r="K1676" i="11" s="1"/>
  <c r="D1676" i="11"/>
  <c r="C1676" i="11"/>
  <c r="K1968" i="11"/>
  <c r="C1968" i="11"/>
  <c r="D1968" i="11"/>
  <c r="K1712" i="11"/>
  <c r="C1712" i="11"/>
  <c r="D1712" i="11"/>
  <c r="K1932" i="11"/>
  <c r="D1932" i="11"/>
  <c r="C1932" i="11"/>
  <c r="K1748" i="11"/>
  <c r="D1748" i="11"/>
  <c r="C1748" i="11"/>
  <c r="K1896" i="11"/>
  <c r="D1896" i="11"/>
  <c r="C1896" i="11"/>
  <c r="J5810" i="11"/>
  <c r="K5810" i="11" s="1"/>
  <c r="D5810" i="11"/>
  <c r="C5810" i="11"/>
  <c r="C7688" i="11"/>
  <c r="D7688" i="11"/>
  <c r="J1784" i="11"/>
  <c r="K1784" i="11" s="1"/>
  <c r="C1784" i="11"/>
  <c r="D1784" i="11"/>
  <c r="K6007" i="11"/>
  <c r="H1589" i="11"/>
  <c r="D6007" i="11"/>
  <c r="C6007" i="11"/>
  <c r="C7520" i="11"/>
  <c r="D7520" i="11"/>
  <c r="I1548" i="11"/>
  <c r="N7689" i="11" l="1"/>
  <c r="N7521" i="11"/>
  <c r="N1969" i="11"/>
  <c r="L1969" i="11"/>
  <c r="M1969" i="11" s="1"/>
  <c r="N1897" i="11"/>
  <c r="L1897" i="11"/>
  <c r="M1897" i="11" s="1"/>
  <c r="N1933" i="11"/>
  <c r="L1933" i="11"/>
  <c r="M1933" i="11" s="1"/>
  <c r="N5775" i="11"/>
  <c r="L5775" i="11"/>
  <c r="M5775" i="11" s="1"/>
  <c r="N5811" i="11"/>
  <c r="L5811" i="11"/>
  <c r="M5811" i="11" s="1"/>
  <c r="N1641" i="11"/>
  <c r="L1641" i="11"/>
  <c r="M1641" i="11" s="1"/>
  <c r="N5739" i="11"/>
  <c r="L5739" i="11"/>
  <c r="M5739" i="11" s="1"/>
  <c r="N1785" i="11"/>
  <c r="L1785" i="11"/>
  <c r="M1785" i="11" s="1"/>
  <c r="N1861" i="11"/>
  <c r="L1861" i="11"/>
  <c r="M1861" i="11" s="1"/>
  <c r="N1749" i="11"/>
  <c r="L1749" i="11"/>
  <c r="M1749" i="11" s="1"/>
  <c r="N6008" i="11"/>
  <c r="L6008" i="11"/>
  <c r="M6008" i="11" s="1"/>
  <c r="N1713" i="11"/>
  <c r="L1713" i="11"/>
  <c r="M1713" i="11" s="1"/>
  <c r="N1677" i="11"/>
  <c r="L1677" i="11"/>
  <c r="M1677" i="11" s="1"/>
  <c r="J1641" i="11"/>
  <c r="K1641" i="11" s="1"/>
  <c r="H1861" i="11"/>
  <c r="I1857" i="11" s="1"/>
  <c r="H5811" i="11"/>
  <c r="I5807" i="11" s="1"/>
  <c r="H1897" i="11"/>
  <c r="H886" i="11"/>
  <c r="J7521" i="11"/>
  <c r="K7521" i="11" s="1"/>
  <c r="L7521" i="11"/>
  <c r="M7521" i="11" s="1"/>
  <c r="J7689" i="11"/>
  <c r="K7689" i="11" s="1"/>
  <c r="L7689" i="11"/>
  <c r="M7689" i="11" s="1"/>
  <c r="C1641" i="11"/>
  <c r="D1641" i="11"/>
  <c r="H2082" i="11"/>
  <c r="K5739" i="11"/>
  <c r="D5739" i="11"/>
  <c r="C5739" i="11"/>
  <c r="K1861" i="11"/>
  <c r="C1861" i="11"/>
  <c r="D1861" i="11"/>
  <c r="H1126" i="11"/>
  <c r="K5775" i="11"/>
  <c r="D5775" i="11"/>
  <c r="C5775" i="11"/>
  <c r="I1086" i="11"/>
  <c r="I846" i="11"/>
  <c r="D7521" i="11"/>
  <c r="C7521" i="11"/>
  <c r="K6008" i="11"/>
  <c r="H1590" i="11"/>
  <c r="C6008" i="11"/>
  <c r="D6008" i="11"/>
  <c r="K1969" i="11"/>
  <c r="C1969" i="11"/>
  <c r="D1969" i="11"/>
  <c r="J1677" i="11"/>
  <c r="K1677" i="11" s="1"/>
  <c r="C1677" i="11"/>
  <c r="D1677" i="11"/>
  <c r="K1713" i="11"/>
  <c r="D1713" i="11"/>
  <c r="C1713" i="11"/>
  <c r="K1933" i="11"/>
  <c r="C1933" i="11"/>
  <c r="D1933" i="11"/>
  <c r="K1749" i="11"/>
  <c r="C1749" i="11"/>
  <c r="D1749" i="11"/>
  <c r="D7689" i="11"/>
  <c r="C7689" i="11"/>
  <c r="J1785" i="11"/>
  <c r="K1785" i="11" s="1"/>
  <c r="D1785" i="11"/>
  <c r="C1785" i="11"/>
  <c r="K1897" i="11"/>
  <c r="D1897" i="11"/>
  <c r="C1897" i="11"/>
  <c r="I1549" i="11"/>
  <c r="J5811" i="11"/>
  <c r="K5811" i="11" s="1"/>
  <c r="C5811" i="11"/>
  <c r="D5811" i="11"/>
  <c r="N7690" i="11" l="1"/>
  <c r="N7522" i="11"/>
  <c r="N6009" i="11"/>
  <c r="L6009" i="11"/>
  <c r="M6009" i="11" s="1"/>
  <c r="N1970" i="11"/>
  <c r="L1970" i="11"/>
  <c r="M1970" i="11" s="1"/>
  <c r="N1678" i="11"/>
  <c r="L1678" i="11"/>
  <c r="M1678" i="11" s="1"/>
  <c r="N5812" i="11"/>
  <c r="L5812" i="11"/>
  <c r="M5812" i="11" s="1"/>
  <c r="N1750" i="11"/>
  <c r="L1750" i="11"/>
  <c r="M1750" i="11" s="1"/>
  <c r="N1786" i="11"/>
  <c r="L1786" i="11"/>
  <c r="M1786" i="11" s="1"/>
  <c r="N1898" i="11"/>
  <c r="L1898" i="11"/>
  <c r="M1898" i="11" s="1"/>
  <c r="N2006" i="11"/>
  <c r="L2006" i="11"/>
  <c r="M2006" i="11" s="1"/>
  <c r="N1934" i="11"/>
  <c r="L1934" i="11"/>
  <c r="M1934" i="11" s="1"/>
  <c r="N5776" i="11"/>
  <c r="L5776" i="11"/>
  <c r="M5776" i="11" s="1"/>
  <c r="N1714" i="11"/>
  <c r="L1714" i="11"/>
  <c r="M1714" i="11" s="1"/>
  <c r="N1822" i="11"/>
  <c r="L1822" i="11"/>
  <c r="M1822" i="11" s="1"/>
  <c r="N5740" i="11"/>
  <c r="L5740" i="11"/>
  <c r="M5740" i="11" s="1"/>
  <c r="H887" i="11"/>
  <c r="H1822" i="11"/>
  <c r="I1818" i="11" s="1"/>
  <c r="H5812" i="11"/>
  <c r="I5808" i="11" s="1"/>
  <c r="H1898" i="11"/>
  <c r="J1678" i="11"/>
  <c r="K1678" i="11" s="1"/>
  <c r="C1678" i="11"/>
  <c r="D1678" i="11"/>
  <c r="H1127" i="11"/>
  <c r="I1087" i="11" s="1"/>
  <c r="J7522" i="11"/>
  <c r="K7522" i="11" s="1"/>
  <c r="L7522" i="11"/>
  <c r="M7522" i="11" s="1"/>
  <c r="J7690" i="11"/>
  <c r="K7690" i="11" s="1"/>
  <c r="L7690" i="11"/>
  <c r="M7690" i="11" s="1"/>
  <c r="C7690" i="11"/>
  <c r="D7690" i="11"/>
  <c r="H2083" i="11"/>
  <c r="K5740" i="11"/>
  <c r="C5740" i="11"/>
  <c r="D5740" i="11"/>
  <c r="K5776" i="11"/>
  <c r="D5776" i="11"/>
  <c r="C5776" i="11"/>
  <c r="D1898" i="11"/>
  <c r="K1898" i="11"/>
  <c r="C1898" i="11"/>
  <c r="I847" i="11"/>
  <c r="K1970" i="11"/>
  <c r="C1970" i="11"/>
  <c r="D1970" i="11"/>
  <c r="J1786" i="11"/>
  <c r="K1786" i="11" s="1"/>
  <c r="D1786" i="11"/>
  <c r="C1786" i="11"/>
  <c r="K6009" i="11"/>
  <c r="H1591" i="11"/>
  <c r="I1551" i="11" s="1"/>
  <c r="D6009" i="11"/>
  <c r="C6009" i="11"/>
  <c r="K1714" i="11"/>
  <c r="D1714" i="11"/>
  <c r="C1714" i="11"/>
  <c r="K1750" i="11"/>
  <c r="C1750" i="11"/>
  <c r="D1750" i="11"/>
  <c r="I1550" i="11"/>
  <c r="D7522" i="11"/>
  <c r="C7522" i="11"/>
  <c r="J5812" i="11"/>
  <c r="K5812" i="11" s="1"/>
  <c r="C5812" i="11"/>
  <c r="D5812" i="11"/>
  <c r="K1822" i="11"/>
  <c r="D1822" i="11"/>
  <c r="C1822" i="11"/>
  <c r="K1934" i="11"/>
  <c r="D1934" i="11"/>
  <c r="C1934" i="11"/>
  <c r="K2006" i="11"/>
  <c r="C2006" i="11"/>
  <c r="D2006" i="11"/>
  <c r="N7691" i="11" l="1"/>
  <c r="N7523" i="11"/>
  <c r="N1751" i="11"/>
  <c r="L1751" i="11"/>
  <c r="M1751" i="11" s="1"/>
  <c r="N1679" i="11"/>
  <c r="L1679" i="11"/>
  <c r="M1679" i="11" s="1"/>
  <c r="N5777" i="11"/>
  <c r="L5777" i="11"/>
  <c r="M5777" i="11" s="1"/>
  <c r="N1715" i="11"/>
  <c r="L1715" i="11"/>
  <c r="M1715" i="11" s="1"/>
  <c r="N6046" i="11"/>
  <c r="L6046" i="11"/>
  <c r="M6046" i="11" s="1"/>
  <c r="N5741" i="11"/>
  <c r="L5741" i="11"/>
  <c r="M5741" i="11" s="1"/>
  <c r="N1787" i="11"/>
  <c r="L1787" i="11"/>
  <c r="M1787" i="11" s="1"/>
  <c r="N1935" i="11"/>
  <c r="L1935" i="11"/>
  <c r="M1935" i="11" s="1"/>
  <c r="N5813" i="11"/>
  <c r="L5813" i="11"/>
  <c r="M5813" i="11" s="1"/>
  <c r="N1899" i="11"/>
  <c r="L1899" i="11"/>
  <c r="M1899" i="11" s="1"/>
  <c r="J1679" i="11"/>
  <c r="K1679" i="11" s="1"/>
  <c r="N1823" i="11"/>
  <c r="L1823" i="11"/>
  <c r="M1823" i="11" s="1"/>
  <c r="N2007" i="11"/>
  <c r="L2007" i="11"/>
  <c r="M2007" i="11" s="1"/>
  <c r="N1971" i="11"/>
  <c r="L1971" i="11"/>
  <c r="M1971" i="11" s="1"/>
  <c r="H1823" i="11"/>
  <c r="I1819" i="11" s="1"/>
  <c r="H888" i="11"/>
  <c r="H5813" i="11"/>
  <c r="I5809" i="11" s="1"/>
  <c r="H1128" i="11"/>
  <c r="I1088" i="11" s="1"/>
  <c r="D1679" i="11"/>
  <c r="H1899" i="11"/>
  <c r="C1679" i="11"/>
  <c r="J7523" i="11"/>
  <c r="K7523" i="11" s="1"/>
  <c r="L7523" i="11"/>
  <c r="M7523" i="11" s="1"/>
  <c r="J7691" i="11"/>
  <c r="K7691" i="11" s="1"/>
  <c r="L7691" i="11"/>
  <c r="M7691" i="11" s="1"/>
  <c r="K5777" i="11"/>
  <c r="D5777" i="11"/>
  <c r="C5777" i="11"/>
  <c r="H2084" i="11"/>
  <c r="D7523" i="11"/>
  <c r="C7523" i="11"/>
  <c r="C1899" i="11"/>
  <c r="D1899" i="11"/>
  <c r="K1899" i="11"/>
  <c r="C7691" i="11"/>
  <c r="D7691" i="11"/>
  <c r="K5741" i="11"/>
  <c r="D5741" i="11"/>
  <c r="C5741" i="11"/>
  <c r="I848" i="11"/>
  <c r="J5813" i="11"/>
  <c r="K5813" i="11" s="1"/>
  <c r="D5813" i="11"/>
  <c r="C5813" i="11"/>
  <c r="K1751" i="11"/>
  <c r="C1751" i="11"/>
  <c r="D1751" i="11"/>
  <c r="K1971" i="11"/>
  <c r="C1971" i="11"/>
  <c r="D1971" i="11"/>
  <c r="J1787" i="11"/>
  <c r="K1787" i="11" s="1"/>
  <c r="C1787" i="11"/>
  <c r="D1787" i="11"/>
  <c r="K1823" i="11"/>
  <c r="C1823" i="11"/>
  <c r="D1823" i="11"/>
  <c r="J1680" i="11"/>
  <c r="K1680" i="11" s="1"/>
  <c r="K1935" i="11"/>
  <c r="D1935" i="11"/>
  <c r="C1935" i="11"/>
  <c r="K2007" i="11"/>
  <c r="C2007" i="11"/>
  <c r="D2007" i="11"/>
  <c r="K1715" i="11"/>
  <c r="D1715" i="11"/>
  <c r="C1715" i="11"/>
  <c r="J6046" i="11"/>
  <c r="K6046" i="11" s="1"/>
  <c r="H1592" i="11"/>
  <c r="D6046" i="11"/>
  <c r="C6046" i="11"/>
  <c r="N7524" i="11" l="1"/>
  <c r="N7692" i="11"/>
  <c r="N1824" i="11"/>
  <c r="L1824" i="11"/>
  <c r="M1824" i="11" s="1"/>
  <c r="D1680" i="11"/>
  <c r="N1680" i="11"/>
  <c r="L1680" i="11"/>
  <c r="M1680" i="11" s="1"/>
  <c r="N1788" i="11"/>
  <c r="L1788" i="11"/>
  <c r="M1788" i="11" s="1"/>
  <c r="N6047" i="11"/>
  <c r="L6047" i="11"/>
  <c r="M6047" i="11" s="1"/>
  <c r="N2008" i="11"/>
  <c r="L2008" i="11"/>
  <c r="M2008" i="11" s="1"/>
  <c r="N5814" i="11"/>
  <c r="L5814" i="11"/>
  <c r="M5814" i="11" s="1"/>
  <c r="N1716" i="11"/>
  <c r="L1716" i="11"/>
  <c r="M1716" i="11" s="1"/>
  <c r="N1752" i="11"/>
  <c r="L1752" i="11"/>
  <c r="M1752" i="11" s="1"/>
  <c r="N5850" i="11"/>
  <c r="L5850" i="11"/>
  <c r="M5850" i="11" s="1"/>
  <c r="N1900" i="11"/>
  <c r="L1900" i="11"/>
  <c r="M1900" i="11" s="1"/>
  <c r="N1972" i="11"/>
  <c r="L1972" i="11"/>
  <c r="M1972" i="11" s="1"/>
  <c r="N1936" i="11"/>
  <c r="L1936" i="11"/>
  <c r="M1936" i="11" s="1"/>
  <c r="N5778" i="11"/>
  <c r="L5778" i="11"/>
  <c r="M5778" i="11" s="1"/>
  <c r="C1680" i="11"/>
  <c r="H889" i="11"/>
  <c r="I849" i="11" s="1"/>
  <c r="H5850" i="11"/>
  <c r="I5846" i="11" s="1"/>
  <c r="H1824" i="11"/>
  <c r="I1820" i="11" s="1"/>
  <c r="H1900" i="11"/>
  <c r="H1129" i="11"/>
  <c r="I1089" i="11" s="1"/>
  <c r="J7524" i="11"/>
  <c r="K7524" i="11" s="1"/>
  <c r="L7524" i="11"/>
  <c r="M7524" i="11" s="1"/>
  <c r="J7692" i="11"/>
  <c r="K7692" i="11" s="1"/>
  <c r="L7692" i="11"/>
  <c r="M7692" i="11" s="1"/>
  <c r="J5814" i="11"/>
  <c r="K5814" i="11" s="1"/>
  <c r="C5814" i="11"/>
  <c r="D5814" i="11"/>
  <c r="D7524" i="11"/>
  <c r="C7524" i="11"/>
  <c r="D7692" i="11"/>
  <c r="C7692" i="11"/>
  <c r="K5778" i="11"/>
  <c r="C5778" i="11"/>
  <c r="D5778" i="11"/>
  <c r="H2085" i="11"/>
  <c r="K1900" i="11"/>
  <c r="C1900" i="11"/>
  <c r="D1900" i="11"/>
  <c r="I1552" i="11"/>
  <c r="J6047" i="11"/>
  <c r="K6047" i="11" s="1"/>
  <c r="H1593" i="11"/>
  <c r="D6047" i="11"/>
  <c r="C6047" i="11"/>
  <c r="J1788" i="11"/>
  <c r="K1788" i="11" s="1"/>
  <c r="C1788" i="11"/>
  <c r="D1788" i="11"/>
  <c r="J5850" i="11"/>
  <c r="K5850" i="11" s="1"/>
  <c r="C5850" i="11"/>
  <c r="D5850" i="11"/>
  <c r="K1716" i="11"/>
  <c r="D1716" i="11"/>
  <c r="C1716" i="11"/>
  <c r="K1752" i="11"/>
  <c r="C1752" i="11"/>
  <c r="D1752" i="11"/>
  <c r="K1936" i="11"/>
  <c r="C1936" i="11"/>
  <c r="D1936" i="11"/>
  <c r="K1972" i="11"/>
  <c r="C1972" i="11"/>
  <c r="D1972" i="11"/>
  <c r="K2008" i="11"/>
  <c r="D2008" i="11"/>
  <c r="C2008" i="11"/>
  <c r="K1824" i="11"/>
  <c r="D1824" i="11"/>
  <c r="C1824" i="11"/>
  <c r="N7525" i="11" l="1"/>
  <c r="D1681" i="11"/>
  <c r="C1681" i="11"/>
  <c r="J1681" i="11"/>
  <c r="K1681" i="11" s="1"/>
  <c r="N7693" i="11"/>
  <c r="N6048" i="11"/>
  <c r="L6048" i="11"/>
  <c r="M6048" i="11" s="1"/>
  <c r="N1753" i="11"/>
  <c r="L1753" i="11"/>
  <c r="M1753" i="11" s="1"/>
  <c r="N1825" i="11"/>
  <c r="L1825" i="11"/>
  <c r="M1825" i="11" s="1"/>
  <c r="N1901" i="11"/>
  <c r="L1901" i="11"/>
  <c r="M1901" i="11" s="1"/>
  <c r="N1681" i="11"/>
  <c r="L1681" i="11"/>
  <c r="M1681" i="11" s="1"/>
  <c r="N1973" i="11"/>
  <c r="L1973" i="11"/>
  <c r="M1973" i="11" s="1"/>
  <c r="N1717" i="11"/>
  <c r="L1717" i="11"/>
  <c r="M1717" i="11" s="1"/>
  <c r="N2009" i="11"/>
  <c r="L2009" i="11"/>
  <c r="M2009" i="11" s="1"/>
  <c r="N5851" i="11"/>
  <c r="L5851" i="11"/>
  <c r="M5851" i="11" s="1"/>
  <c r="N5779" i="11"/>
  <c r="L5779" i="11"/>
  <c r="M5779" i="11" s="1"/>
  <c r="N1789" i="11"/>
  <c r="L1789" i="11"/>
  <c r="M1789" i="11" s="1"/>
  <c r="N1937" i="11"/>
  <c r="L1937" i="11"/>
  <c r="M1937" i="11" s="1"/>
  <c r="N5815" i="11"/>
  <c r="L5815" i="11"/>
  <c r="M5815" i="11" s="1"/>
  <c r="H890" i="11"/>
  <c r="H1901" i="11"/>
  <c r="H1825" i="11"/>
  <c r="I1821" i="11" s="1"/>
  <c r="H5851" i="11"/>
  <c r="I5847" i="11" s="1"/>
  <c r="J7693" i="11"/>
  <c r="K7693" i="11" s="1"/>
  <c r="L7693" i="11"/>
  <c r="M7693" i="11" s="1"/>
  <c r="J7525" i="11"/>
  <c r="K7525" i="11" s="1"/>
  <c r="L7525" i="11"/>
  <c r="M7525" i="11" s="1"/>
  <c r="D1901" i="11"/>
  <c r="C1901" i="11"/>
  <c r="K1901" i="11"/>
  <c r="J5815" i="11"/>
  <c r="K5815" i="11" s="1"/>
  <c r="C5815" i="11"/>
  <c r="D5815" i="11"/>
  <c r="K5779" i="11"/>
  <c r="C5779" i="11"/>
  <c r="D5779" i="11"/>
  <c r="H1130" i="11"/>
  <c r="D7693" i="11"/>
  <c r="C7693" i="11"/>
  <c r="C7525" i="11"/>
  <c r="D7525" i="11"/>
  <c r="I850" i="11"/>
  <c r="I1090" i="11"/>
  <c r="K1717" i="11"/>
  <c r="C1717" i="11"/>
  <c r="D1717" i="11"/>
  <c r="J5851" i="11"/>
  <c r="K5851" i="11" s="1"/>
  <c r="C5851" i="11"/>
  <c r="D5851" i="11"/>
  <c r="I1553" i="11"/>
  <c r="K1937" i="11"/>
  <c r="D1937" i="11"/>
  <c r="C1937" i="11"/>
  <c r="K1825" i="11"/>
  <c r="C1825" i="11"/>
  <c r="D1825" i="11"/>
  <c r="K2009" i="11"/>
  <c r="C2009" i="11"/>
  <c r="D2009" i="11"/>
  <c r="J6048" i="11"/>
  <c r="K6048" i="11" s="1"/>
  <c r="H1594" i="11"/>
  <c r="D6048" i="11"/>
  <c r="C6048" i="11"/>
  <c r="K1973" i="11"/>
  <c r="C1973" i="11"/>
  <c r="D1973" i="11"/>
  <c r="K1753" i="11"/>
  <c r="C1753" i="11"/>
  <c r="D1753" i="11"/>
  <c r="J1789" i="11"/>
  <c r="K1789" i="11" s="1"/>
  <c r="C1789" i="11"/>
  <c r="D1789" i="11"/>
  <c r="N7694" i="11" l="1"/>
  <c r="N7526" i="11"/>
  <c r="N5816" i="11"/>
  <c r="L5816" i="11"/>
  <c r="M5816" i="11" s="1"/>
  <c r="N1754" i="11"/>
  <c r="L1754" i="11"/>
  <c r="M1754" i="11" s="1"/>
  <c r="N1718" i="11"/>
  <c r="L1718" i="11"/>
  <c r="M1718" i="11" s="1"/>
  <c r="N2046" i="11"/>
  <c r="L2046" i="11"/>
  <c r="M2046" i="11" s="1"/>
  <c r="N1974" i="11"/>
  <c r="L1974" i="11"/>
  <c r="M1974" i="11" s="1"/>
  <c r="N1790" i="11"/>
  <c r="L1790" i="11"/>
  <c r="M1790" i="11" s="1"/>
  <c r="N1826" i="11"/>
  <c r="L1826" i="11"/>
  <c r="M1826" i="11" s="1"/>
  <c r="N2010" i="11"/>
  <c r="L2010" i="11"/>
  <c r="M2010" i="11" s="1"/>
  <c r="N5780" i="11"/>
  <c r="L5780" i="11"/>
  <c r="M5780" i="11" s="1"/>
  <c r="N5852" i="11"/>
  <c r="L5852" i="11"/>
  <c r="M5852" i="11" s="1"/>
  <c r="N6049" i="11"/>
  <c r="L6049" i="11"/>
  <c r="M6049" i="11" s="1"/>
  <c r="N1862" i="11"/>
  <c r="L1862" i="11"/>
  <c r="M1862" i="11" s="1"/>
  <c r="N1938" i="11"/>
  <c r="L1938" i="11"/>
  <c r="M1938" i="11" s="1"/>
  <c r="C1718" i="11"/>
  <c r="D1718" i="11"/>
  <c r="K1718" i="11"/>
  <c r="H1131" i="11"/>
  <c r="I1091" i="11" s="1"/>
  <c r="H2046" i="11"/>
  <c r="I2042" i="11" s="1"/>
  <c r="H5852" i="11"/>
  <c r="I5848" i="11" s="1"/>
  <c r="H1862" i="11"/>
  <c r="I1858" i="11" s="1"/>
  <c r="H891" i="11"/>
  <c r="I851" i="11" s="1"/>
  <c r="H1826" i="11"/>
  <c r="I1822" i="11" s="1"/>
  <c r="J7526" i="11"/>
  <c r="K7526" i="11" s="1"/>
  <c r="L7526" i="11"/>
  <c r="M7526" i="11" s="1"/>
  <c r="J7694" i="11"/>
  <c r="K7694" i="11" s="1"/>
  <c r="L7694" i="11"/>
  <c r="M7694" i="11" s="1"/>
  <c r="D7694" i="11"/>
  <c r="C7694" i="11"/>
  <c r="K5780" i="11"/>
  <c r="D5780" i="11"/>
  <c r="C5780" i="11"/>
  <c r="D7526" i="11"/>
  <c r="C7526" i="11"/>
  <c r="K1938" i="11"/>
  <c r="D1938" i="11"/>
  <c r="C1938" i="11"/>
  <c r="J5816" i="11"/>
  <c r="K5816" i="11" s="1"/>
  <c r="C5816" i="11"/>
  <c r="D5816" i="11"/>
  <c r="K1754" i="11"/>
  <c r="D1754" i="11"/>
  <c r="C1754" i="11"/>
  <c r="K1862" i="11"/>
  <c r="D1862" i="11"/>
  <c r="C1862" i="11"/>
  <c r="J2046" i="11"/>
  <c r="K2046" i="11" s="1"/>
  <c r="D2046" i="11"/>
  <c r="C2046" i="11"/>
  <c r="J1790" i="11"/>
  <c r="K1790" i="11" s="1"/>
  <c r="D1790" i="11"/>
  <c r="C1790" i="11"/>
  <c r="I1554" i="11"/>
  <c r="J6049" i="11"/>
  <c r="K6049" i="11" s="1"/>
  <c r="H1595" i="11"/>
  <c r="C6049" i="11"/>
  <c r="D6049" i="11"/>
  <c r="K1974" i="11"/>
  <c r="C1974" i="11"/>
  <c r="D1974" i="11"/>
  <c r="K2010" i="11"/>
  <c r="C2010" i="11"/>
  <c r="D2010" i="11"/>
  <c r="J5852" i="11"/>
  <c r="K5852" i="11" s="1"/>
  <c r="C5852" i="11"/>
  <c r="D5852" i="11"/>
  <c r="K1826" i="11"/>
  <c r="C1826" i="11"/>
  <c r="D1826" i="11"/>
  <c r="N7695" i="11" l="1"/>
  <c r="N7562" i="11"/>
  <c r="K1719" i="11"/>
  <c r="N1939" i="11"/>
  <c r="L1939" i="11"/>
  <c r="M1939" i="11" s="1"/>
  <c r="N5817" i="11"/>
  <c r="L5817" i="11"/>
  <c r="M5817" i="11" s="1"/>
  <c r="N1791" i="11"/>
  <c r="L1791" i="11"/>
  <c r="M1791" i="11" s="1"/>
  <c r="N2047" i="11"/>
  <c r="L2047" i="11"/>
  <c r="M2047" i="11" s="1"/>
  <c r="N5781" i="11"/>
  <c r="L5781" i="11"/>
  <c r="M5781" i="11" s="1"/>
  <c r="N1975" i="11"/>
  <c r="L1975" i="11"/>
  <c r="M1975" i="11" s="1"/>
  <c r="N1863" i="11"/>
  <c r="L1863" i="11"/>
  <c r="M1863" i="11" s="1"/>
  <c r="N1719" i="11"/>
  <c r="L1719" i="11"/>
  <c r="M1719" i="11" s="1"/>
  <c r="N1755" i="11"/>
  <c r="L1755" i="11"/>
  <c r="M1755" i="11" s="1"/>
  <c r="N1827" i="11"/>
  <c r="L1827" i="11"/>
  <c r="M1827" i="11" s="1"/>
  <c r="N6086" i="11"/>
  <c r="L6086" i="11"/>
  <c r="M6086" i="11" s="1"/>
  <c r="C1719" i="11"/>
  <c r="N5853" i="11"/>
  <c r="L5853" i="11"/>
  <c r="M5853" i="11" s="1"/>
  <c r="N2011" i="11"/>
  <c r="L2011" i="11"/>
  <c r="M2011" i="11" s="1"/>
  <c r="D1719" i="11"/>
  <c r="H1827" i="11"/>
  <c r="I1823" i="11" s="1"/>
  <c r="H1791" i="11"/>
  <c r="H1132" i="11"/>
  <c r="I1092" i="11" s="1"/>
  <c r="H892" i="11"/>
  <c r="H5853" i="11"/>
  <c r="I5849" i="11" s="1"/>
  <c r="H1863" i="11"/>
  <c r="I1859" i="11" s="1"/>
  <c r="J7695" i="11"/>
  <c r="K7695" i="11" s="1"/>
  <c r="L7695" i="11"/>
  <c r="M7695" i="11" s="1"/>
  <c r="K7562" i="11"/>
  <c r="L7562" i="11"/>
  <c r="M7562" i="11" s="1"/>
  <c r="H3284" i="11"/>
  <c r="H2047" i="11"/>
  <c r="D7695" i="11"/>
  <c r="C7695" i="11"/>
  <c r="H5444" i="11"/>
  <c r="K1939" i="11"/>
  <c r="D1939" i="11"/>
  <c r="C1939" i="11"/>
  <c r="J5817" i="11"/>
  <c r="K5817" i="11" s="1"/>
  <c r="D5817" i="11"/>
  <c r="C5817" i="11"/>
  <c r="K5781" i="11"/>
  <c r="C5781" i="11"/>
  <c r="D5781" i="11"/>
  <c r="I1093" i="11"/>
  <c r="I852" i="11"/>
  <c r="D7562" i="11"/>
  <c r="C7562" i="11"/>
  <c r="J5853" i="11"/>
  <c r="K5853" i="11" s="1"/>
  <c r="C5853" i="11"/>
  <c r="D5853" i="11"/>
  <c r="K2011" i="11"/>
  <c r="D2011" i="11"/>
  <c r="C2011" i="11"/>
  <c r="J2047" i="11"/>
  <c r="K2047" i="11" s="1"/>
  <c r="D2047" i="11"/>
  <c r="C2047" i="11"/>
  <c r="K1975" i="11"/>
  <c r="C1975" i="11"/>
  <c r="D1975" i="11"/>
  <c r="K1863" i="11"/>
  <c r="C1863" i="11"/>
  <c r="D1863" i="11"/>
  <c r="J1791" i="11"/>
  <c r="K1791" i="11" s="1"/>
  <c r="C1791" i="11"/>
  <c r="D1791" i="11"/>
  <c r="K6086" i="11"/>
  <c r="H1596" i="11"/>
  <c r="D6086" i="11"/>
  <c r="C6086" i="11"/>
  <c r="K1827" i="11"/>
  <c r="D1827" i="11"/>
  <c r="C1827" i="11"/>
  <c r="I1555" i="11"/>
  <c r="K1755" i="11"/>
  <c r="D1755" i="11"/>
  <c r="C1755" i="11"/>
  <c r="N7696" i="11" l="1"/>
  <c r="N7563" i="11"/>
  <c r="N7614" i="11"/>
  <c r="K1720" i="11"/>
  <c r="C1720" i="11"/>
  <c r="D1720" i="11"/>
  <c r="N1828" i="11"/>
  <c r="L1828" i="11"/>
  <c r="M1828" i="11" s="1"/>
  <c r="N1976" i="11"/>
  <c r="L1976" i="11"/>
  <c r="M1976" i="11" s="1"/>
  <c r="N1864" i="11"/>
  <c r="L1864" i="11"/>
  <c r="M1864" i="11" s="1"/>
  <c r="N5818" i="11"/>
  <c r="L5818" i="11"/>
  <c r="M5818" i="11" s="1"/>
  <c r="N6087" i="11"/>
  <c r="L6087" i="11"/>
  <c r="M6087" i="11" s="1"/>
  <c r="N1940" i="11"/>
  <c r="L1940" i="11"/>
  <c r="M1940" i="11" s="1"/>
  <c r="N1720" i="11"/>
  <c r="L1720" i="11"/>
  <c r="M1720" i="11" s="1"/>
  <c r="N1792" i="11"/>
  <c r="L1792" i="11"/>
  <c r="M1792" i="11" s="1"/>
  <c r="N2012" i="11"/>
  <c r="L2012" i="11"/>
  <c r="M2012" i="11" s="1"/>
  <c r="N2048" i="11"/>
  <c r="L2048" i="11"/>
  <c r="M2048" i="11" s="1"/>
  <c r="L1721" i="11"/>
  <c r="M1721" i="11" s="1"/>
  <c r="N5854" i="11"/>
  <c r="L5854" i="11"/>
  <c r="M5854" i="11" s="1"/>
  <c r="N1756" i="11"/>
  <c r="L1756" i="11"/>
  <c r="M1756" i="11" s="1"/>
  <c r="H1828" i="11"/>
  <c r="I1824" i="11" s="1"/>
  <c r="H893" i="11"/>
  <c r="I853" i="11" s="1"/>
  <c r="H5854" i="11"/>
  <c r="I5850" i="11" s="1"/>
  <c r="H1133" i="11"/>
  <c r="H1792" i="11"/>
  <c r="H1864" i="11"/>
  <c r="I1860" i="11" s="1"/>
  <c r="K7614" i="11"/>
  <c r="L7614" i="11"/>
  <c r="M7614" i="11" s="1"/>
  <c r="J7696" i="11"/>
  <c r="K7696" i="11" s="1"/>
  <c r="L7696" i="11"/>
  <c r="M7696" i="11" s="1"/>
  <c r="K7563" i="11"/>
  <c r="L7563" i="11"/>
  <c r="M7563" i="11" s="1"/>
  <c r="I2043" i="11"/>
  <c r="H3285" i="11"/>
  <c r="H2048" i="11"/>
  <c r="D7696" i="11"/>
  <c r="C7696" i="11"/>
  <c r="J5818" i="11"/>
  <c r="K5818" i="11" s="1"/>
  <c r="D5818" i="11"/>
  <c r="C5818" i="11"/>
  <c r="J5854" i="11"/>
  <c r="K5854" i="11" s="1"/>
  <c r="D5854" i="11"/>
  <c r="C5854" i="11"/>
  <c r="D1940" i="11"/>
  <c r="K1940" i="11"/>
  <c r="C1940" i="11"/>
  <c r="H5445" i="11"/>
  <c r="I1556" i="11"/>
  <c r="J2048" i="11"/>
  <c r="K2048" i="11" s="1"/>
  <c r="D2048" i="11"/>
  <c r="C2048" i="11"/>
  <c r="D7563" i="11"/>
  <c r="C7563" i="11"/>
  <c r="K6087" i="11"/>
  <c r="H1597" i="11"/>
  <c r="I1557" i="11" s="1"/>
  <c r="D6087" i="11"/>
  <c r="C6087" i="11"/>
  <c r="J1792" i="11"/>
  <c r="K1792" i="11" s="1"/>
  <c r="D1792" i="11"/>
  <c r="C1792" i="11"/>
  <c r="K1756" i="11"/>
  <c r="D1756" i="11"/>
  <c r="C1756" i="11"/>
  <c r="C1721" i="11"/>
  <c r="D1721" i="11"/>
  <c r="K1864" i="11"/>
  <c r="D1864" i="11"/>
  <c r="C1864" i="11"/>
  <c r="K2012" i="11"/>
  <c r="D2012" i="11"/>
  <c r="C2012" i="11"/>
  <c r="K1828" i="11"/>
  <c r="C1828" i="11"/>
  <c r="D1828" i="11"/>
  <c r="K1976" i="11"/>
  <c r="C1976" i="11"/>
  <c r="D1976" i="11"/>
  <c r="C7614" i="11"/>
  <c r="D7614" i="11"/>
  <c r="N1721" i="11" l="1"/>
  <c r="N7615" i="11"/>
  <c r="K1721" i="11"/>
  <c r="N7564" i="11"/>
  <c r="N7697" i="11"/>
  <c r="N2049" i="11"/>
  <c r="L2049" i="11"/>
  <c r="M2049" i="11" s="1"/>
  <c r="N5855" i="11"/>
  <c r="L5855" i="11"/>
  <c r="M5855" i="11" s="1"/>
  <c r="N2013" i="11"/>
  <c r="L2013" i="11"/>
  <c r="M2013" i="11" s="1"/>
  <c r="N6088" i="11"/>
  <c r="L6088" i="11"/>
  <c r="M6088" i="11" s="1"/>
  <c r="N5819" i="11"/>
  <c r="L5819" i="11"/>
  <c r="M5819" i="11" s="1"/>
  <c r="N1793" i="11"/>
  <c r="L1793" i="11"/>
  <c r="M1793" i="11" s="1"/>
  <c r="N1757" i="11"/>
  <c r="L1757" i="11"/>
  <c r="M1757" i="11" s="1"/>
  <c r="N1829" i="11"/>
  <c r="L1829" i="11"/>
  <c r="M1829" i="11" s="1"/>
  <c r="N1865" i="11"/>
  <c r="L1865" i="11"/>
  <c r="M1865" i="11" s="1"/>
  <c r="N1941" i="11"/>
  <c r="L1941" i="11"/>
  <c r="M1941" i="11" s="1"/>
  <c r="N1977" i="11"/>
  <c r="L1977" i="11"/>
  <c r="M1977" i="11" s="1"/>
  <c r="H1829" i="11"/>
  <c r="I1825" i="11" s="1"/>
  <c r="H894" i="11"/>
  <c r="H1793" i="11"/>
  <c r="H1865" i="11"/>
  <c r="I1861" i="11" s="1"/>
  <c r="J7697" i="11"/>
  <c r="K7697" i="11" s="1"/>
  <c r="L7697" i="11"/>
  <c r="M7697" i="11" s="1"/>
  <c r="K7615" i="11"/>
  <c r="L7615" i="11"/>
  <c r="M7615" i="11" s="1"/>
  <c r="K7564" i="11"/>
  <c r="L7564" i="11"/>
  <c r="M7564" i="11" s="1"/>
  <c r="H2049" i="11"/>
  <c r="I2045" i="11" s="1"/>
  <c r="I2044" i="11"/>
  <c r="J5855" i="11"/>
  <c r="K5855" i="11" s="1"/>
  <c r="C5855" i="11"/>
  <c r="D5855" i="11"/>
  <c r="H5446" i="11"/>
  <c r="J5819" i="11"/>
  <c r="K5819" i="11" s="1"/>
  <c r="D5819" i="11"/>
  <c r="C5819" i="11"/>
  <c r="H1134" i="11"/>
  <c r="K1941" i="11"/>
  <c r="C1941" i="11"/>
  <c r="D1941" i="11"/>
  <c r="D7697" i="11"/>
  <c r="C7697" i="11"/>
  <c r="I854" i="11"/>
  <c r="I1094" i="11"/>
  <c r="J1793" i="11"/>
  <c r="K1793" i="11" s="1"/>
  <c r="C1793" i="11"/>
  <c r="D1793" i="11"/>
  <c r="K1829" i="11"/>
  <c r="C1829" i="11"/>
  <c r="D1829" i="11"/>
  <c r="K2013" i="11"/>
  <c r="D2013" i="11"/>
  <c r="C2013" i="11"/>
  <c r="D7564" i="11"/>
  <c r="C7564" i="11"/>
  <c r="K1977" i="11"/>
  <c r="D1977" i="11"/>
  <c r="C1977" i="11"/>
  <c r="K1757" i="11"/>
  <c r="D1757" i="11"/>
  <c r="C1757" i="11"/>
  <c r="J2049" i="11"/>
  <c r="K2049" i="11" s="1"/>
  <c r="D2049" i="11"/>
  <c r="C2049" i="11"/>
  <c r="C7615" i="11"/>
  <c r="D7615" i="11"/>
  <c r="K6088" i="11"/>
  <c r="H1598" i="11"/>
  <c r="C6088" i="11"/>
  <c r="D6088" i="11"/>
  <c r="K1865" i="11"/>
  <c r="D1865" i="11"/>
  <c r="C1865" i="11"/>
  <c r="C1758" i="11" l="1"/>
  <c r="N7616" i="11"/>
  <c r="N7698" i="11"/>
  <c r="D1758" i="11"/>
  <c r="N7565" i="11"/>
  <c r="K1758" i="11"/>
  <c r="N1794" i="11"/>
  <c r="L1794" i="11"/>
  <c r="M1794" i="11" s="1"/>
  <c r="N1902" i="11"/>
  <c r="L1902" i="11"/>
  <c r="M1902" i="11" s="1"/>
  <c r="N1866" i="11"/>
  <c r="L1866" i="11"/>
  <c r="M1866" i="11" s="1"/>
  <c r="N2014" i="11"/>
  <c r="L2014" i="11"/>
  <c r="M2014" i="11" s="1"/>
  <c r="N2086" i="11"/>
  <c r="L2086" i="11"/>
  <c r="M2086" i="11" s="1"/>
  <c r="N1830" i="11"/>
  <c r="L1830" i="11"/>
  <c r="M1830" i="11" s="1"/>
  <c r="N1978" i="11"/>
  <c r="L1978" i="11"/>
  <c r="M1978" i="11" s="1"/>
  <c r="N5856" i="11"/>
  <c r="L5856" i="11"/>
  <c r="M5856" i="11" s="1"/>
  <c r="N6089" i="11"/>
  <c r="L6089" i="11"/>
  <c r="M6089" i="11" s="1"/>
  <c r="N5820" i="11"/>
  <c r="L5820" i="11"/>
  <c r="M5820" i="11" s="1"/>
  <c r="N1758" i="11"/>
  <c r="L1758" i="11"/>
  <c r="M1758" i="11" s="1"/>
  <c r="N2050" i="11"/>
  <c r="L2050" i="11"/>
  <c r="M2050" i="11" s="1"/>
  <c r="H1135" i="11"/>
  <c r="I1095" i="11" s="1"/>
  <c r="H1830" i="11"/>
  <c r="I1826" i="11" s="1"/>
  <c r="H1866" i="11"/>
  <c r="I1862" i="11" s="1"/>
  <c r="J7698" i="11"/>
  <c r="K7698" i="11" s="1"/>
  <c r="L7698" i="11"/>
  <c r="M7698" i="11" s="1"/>
  <c r="K7616" i="11"/>
  <c r="L7616" i="11"/>
  <c r="M7616" i="11" s="1"/>
  <c r="K7565" i="11"/>
  <c r="L7565" i="11"/>
  <c r="M7565" i="11" s="1"/>
  <c r="H895" i="11"/>
  <c r="I855" i="11" s="1"/>
  <c r="H2050" i="11"/>
  <c r="H2086" i="11"/>
  <c r="H1902" i="11"/>
  <c r="H1794" i="11"/>
  <c r="J5820" i="11"/>
  <c r="K5820" i="11" s="1"/>
  <c r="D5820" i="11"/>
  <c r="C5820" i="11"/>
  <c r="I5442" i="11"/>
  <c r="C7698" i="11"/>
  <c r="D7698" i="11"/>
  <c r="H5447" i="11"/>
  <c r="J5856" i="11"/>
  <c r="K5856" i="11" s="1"/>
  <c r="C5856" i="11"/>
  <c r="D5856" i="11"/>
  <c r="K1978" i="11"/>
  <c r="D1978" i="11"/>
  <c r="C1978" i="11"/>
  <c r="K2086" i="11"/>
  <c r="C2086" i="11"/>
  <c r="D2086" i="11"/>
  <c r="J1794" i="11"/>
  <c r="K1794" i="11" s="1"/>
  <c r="C1794" i="11"/>
  <c r="D1794" i="11"/>
  <c r="K6089" i="11"/>
  <c r="H1599" i="11"/>
  <c r="D6089" i="11"/>
  <c r="C6089" i="11"/>
  <c r="K2014" i="11"/>
  <c r="C2014" i="11"/>
  <c r="D2014" i="11"/>
  <c r="K1830" i="11"/>
  <c r="C1830" i="11"/>
  <c r="D1830" i="11"/>
  <c r="C7565" i="11"/>
  <c r="D7565" i="11"/>
  <c r="K1866" i="11"/>
  <c r="D1866" i="11"/>
  <c r="C1866" i="11"/>
  <c r="K1902" i="11"/>
  <c r="D1902" i="11"/>
  <c r="C1902" i="11"/>
  <c r="K1759" i="11"/>
  <c r="C1759" i="11"/>
  <c r="D1759" i="11"/>
  <c r="C7616" i="11"/>
  <c r="D7616" i="11"/>
  <c r="J2050" i="11"/>
  <c r="K2050" i="11" s="1"/>
  <c r="C2050" i="11"/>
  <c r="D2050" i="11"/>
  <c r="N7566" i="11" l="1"/>
  <c r="N7617" i="11"/>
  <c r="N7699" i="11"/>
  <c r="N1831" i="11"/>
  <c r="L1831" i="11"/>
  <c r="M1831" i="11" s="1"/>
  <c r="N1979" i="11"/>
  <c r="L1979" i="11"/>
  <c r="M1979" i="11" s="1"/>
  <c r="N2015" i="11"/>
  <c r="L2015" i="11"/>
  <c r="M2015" i="11" s="1"/>
  <c r="N6126" i="11"/>
  <c r="L6126" i="11"/>
  <c r="M6126" i="11" s="1"/>
  <c r="N1867" i="11"/>
  <c r="L1867" i="11"/>
  <c r="M1867" i="11" s="1"/>
  <c r="N1903" i="11"/>
  <c r="L1903" i="11"/>
  <c r="M1903" i="11" s="1"/>
  <c r="N5857" i="11"/>
  <c r="L5857" i="11"/>
  <c r="M5857" i="11" s="1"/>
  <c r="N4822" i="11"/>
  <c r="L4822" i="11"/>
  <c r="M4822" i="11" s="1"/>
  <c r="N2087" i="11"/>
  <c r="L2087" i="11"/>
  <c r="M2087" i="11" s="1"/>
  <c r="N1795" i="11"/>
  <c r="L1795" i="11"/>
  <c r="M1795" i="11" s="1"/>
  <c r="N2051" i="11"/>
  <c r="L2051" i="11"/>
  <c r="M2051" i="11" s="1"/>
  <c r="N5821" i="11"/>
  <c r="L5821" i="11"/>
  <c r="M5821" i="11" s="1"/>
  <c r="N1759" i="11"/>
  <c r="L1759" i="11"/>
  <c r="M1759" i="11" s="1"/>
  <c r="H1831" i="11"/>
  <c r="I1827" i="11" s="1"/>
  <c r="H1867" i="11"/>
  <c r="I1863" i="11" s="1"/>
  <c r="H1136" i="11"/>
  <c r="I1096" i="11" s="1"/>
  <c r="J7699" i="11"/>
  <c r="K7699" i="11" s="1"/>
  <c r="L7699" i="11"/>
  <c r="M7699" i="11" s="1"/>
  <c r="K7617" i="11"/>
  <c r="L7617" i="11"/>
  <c r="M7617" i="11" s="1"/>
  <c r="K7566" i="11"/>
  <c r="L7566" i="11"/>
  <c r="M7566" i="11" s="1"/>
  <c r="H2087" i="11"/>
  <c r="H896" i="11"/>
  <c r="H2051" i="11"/>
  <c r="H1795" i="11"/>
  <c r="I2046" i="11"/>
  <c r="I1790" i="11"/>
  <c r="H1903" i="11"/>
  <c r="J5857" i="11"/>
  <c r="K5857" i="11" s="1"/>
  <c r="C5857" i="11"/>
  <c r="D5857" i="11"/>
  <c r="D1979" i="11"/>
  <c r="C1979" i="11"/>
  <c r="K1979" i="11"/>
  <c r="C7699" i="11"/>
  <c r="D7699" i="11"/>
  <c r="H5485" i="11"/>
  <c r="J5821" i="11"/>
  <c r="K5821" i="11" s="1"/>
  <c r="D5821" i="11"/>
  <c r="C5821" i="11"/>
  <c r="D7566" i="11"/>
  <c r="C7566" i="11"/>
  <c r="H5448" i="11"/>
  <c r="I5443" i="11"/>
  <c r="I856" i="11"/>
  <c r="J2051" i="11"/>
  <c r="K2051" i="11" s="1"/>
  <c r="D2051" i="11"/>
  <c r="C2051" i="11"/>
  <c r="D7617" i="11"/>
  <c r="C7617" i="11"/>
  <c r="K1903" i="11"/>
  <c r="D1903" i="11"/>
  <c r="C1903" i="11"/>
  <c r="J4822" i="11"/>
  <c r="K4822" i="11" s="1"/>
  <c r="D4822" i="11"/>
  <c r="C4822" i="11"/>
  <c r="J1795" i="11"/>
  <c r="K1795" i="11" s="1"/>
  <c r="C1795" i="11"/>
  <c r="D1795" i="11"/>
  <c r="K2015" i="11"/>
  <c r="C2015" i="11"/>
  <c r="D2015" i="11"/>
  <c r="K1867" i="11"/>
  <c r="D1867" i="11"/>
  <c r="C1867" i="11"/>
  <c r="K1831" i="11"/>
  <c r="C1831" i="11"/>
  <c r="D1831" i="11"/>
  <c r="K2087" i="11"/>
  <c r="D2087" i="11"/>
  <c r="C2087" i="11"/>
  <c r="J6126" i="11"/>
  <c r="K6126" i="11" s="1"/>
  <c r="H1600" i="11"/>
  <c r="D6126" i="11"/>
  <c r="C6126" i="11"/>
  <c r="L1760" i="11" l="1"/>
  <c r="M1760" i="11" s="1"/>
  <c r="D1760" i="11"/>
  <c r="K1760" i="11"/>
  <c r="C1760" i="11"/>
  <c r="N7567" i="11"/>
  <c r="N7618" i="11"/>
  <c r="N1760" i="11"/>
  <c r="N7700" i="11"/>
  <c r="N4823" i="11"/>
  <c r="L4823" i="11"/>
  <c r="M4823" i="11" s="1"/>
  <c r="N1868" i="11"/>
  <c r="L1868" i="11"/>
  <c r="M1868" i="11" s="1"/>
  <c r="N5890" i="11"/>
  <c r="L5890" i="11"/>
  <c r="M5890" i="11" s="1"/>
  <c r="N1904" i="11"/>
  <c r="L1904" i="11"/>
  <c r="M1904" i="11" s="1"/>
  <c r="N2052" i="11"/>
  <c r="L2052" i="11"/>
  <c r="M2052" i="11" s="1"/>
  <c r="N2016" i="11"/>
  <c r="L2016" i="11"/>
  <c r="M2016" i="11" s="1"/>
  <c r="N1832" i="11"/>
  <c r="L1832" i="11"/>
  <c r="M1832" i="11" s="1"/>
  <c r="N1980" i="11"/>
  <c r="L1980" i="11"/>
  <c r="M1980" i="11" s="1"/>
  <c r="N1796" i="11"/>
  <c r="L1796" i="11"/>
  <c r="M1796" i="11" s="1"/>
  <c r="N6127" i="11"/>
  <c r="L6127" i="11"/>
  <c r="M6127" i="11" s="1"/>
  <c r="N5858" i="11"/>
  <c r="L5858" i="11"/>
  <c r="M5858" i="11" s="1"/>
  <c r="N2088" i="11"/>
  <c r="L2088" i="11"/>
  <c r="M2088" i="11" s="1"/>
  <c r="H1137" i="11"/>
  <c r="I1097" i="11" s="1"/>
  <c r="H1832" i="11"/>
  <c r="I1828" i="11" s="1"/>
  <c r="H2088" i="11"/>
  <c r="K7567" i="11"/>
  <c r="L7567" i="11"/>
  <c r="M7567" i="11" s="1"/>
  <c r="K7618" i="11"/>
  <c r="L7618" i="11"/>
  <c r="M7618" i="11" s="1"/>
  <c r="J7700" i="11"/>
  <c r="K7700" i="11" s="1"/>
  <c r="L7700" i="11"/>
  <c r="M7700" i="11" s="1"/>
  <c r="H1796" i="11"/>
  <c r="I1792" i="11" s="1"/>
  <c r="I1791" i="11"/>
  <c r="H1868" i="11"/>
  <c r="H1904" i="11"/>
  <c r="H897" i="11"/>
  <c r="I857" i="11" s="1"/>
  <c r="H2052" i="11"/>
  <c r="I2047" i="11"/>
  <c r="I5444" i="11"/>
  <c r="D7700" i="11"/>
  <c r="C7700" i="11"/>
  <c r="J5858" i="11"/>
  <c r="K5858" i="11" s="1"/>
  <c r="C5858" i="11"/>
  <c r="D5858" i="11"/>
  <c r="C7618" i="11"/>
  <c r="D7618" i="11"/>
  <c r="D1980" i="11"/>
  <c r="K1980" i="11"/>
  <c r="C1980" i="11"/>
  <c r="H5486" i="11"/>
  <c r="C7567" i="11"/>
  <c r="D7567" i="11"/>
  <c r="H5449" i="11"/>
  <c r="J5890" i="11"/>
  <c r="K5890" i="11" s="1"/>
  <c r="C5890" i="11"/>
  <c r="D5890" i="11"/>
  <c r="J6127" i="11"/>
  <c r="K6127" i="11" s="1"/>
  <c r="H1601" i="11"/>
  <c r="C6127" i="11"/>
  <c r="D6127" i="11"/>
  <c r="J1796" i="11"/>
  <c r="K1796" i="11" s="1"/>
  <c r="C1796" i="11"/>
  <c r="D1796" i="11"/>
  <c r="J2052" i="11"/>
  <c r="K2052" i="11" s="1"/>
  <c r="C2052" i="11"/>
  <c r="D2052" i="11"/>
  <c r="K1868" i="11"/>
  <c r="C1868" i="11"/>
  <c r="D1868" i="11"/>
  <c r="K1904" i="11"/>
  <c r="C1904" i="11"/>
  <c r="D1904" i="11"/>
  <c r="K2088" i="11"/>
  <c r="C2088" i="11"/>
  <c r="D2088" i="11"/>
  <c r="K1761" i="11"/>
  <c r="D1761" i="11"/>
  <c r="C1761" i="11"/>
  <c r="J4823" i="11"/>
  <c r="K4823" i="11" s="1"/>
  <c r="C4823" i="11"/>
  <c r="D4823" i="11"/>
  <c r="K1832" i="11"/>
  <c r="C1832" i="11"/>
  <c r="D1832" i="11"/>
  <c r="K2016" i="11"/>
  <c r="D2016" i="11"/>
  <c r="C2016" i="11"/>
  <c r="L1761" i="11" l="1"/>
  <c r="M1761" i="11" s="1"/>
  <c r="N1761" i="11"/>
  <c r="N7568" i="11"/>
  <c r="N7619" i="11"/>
  <c r="N7701" i="11"/>
  <c r="N2053" i="11"/>
  <c r="L2053" i="11"/>
  <c r="M2053" i="11" s="1"/>
  <c r="N1981" i="11"/>
  <c r="L1981" i="11"/>
  <c r="M1981" i="11" s="1"/>
  <c r="N2089" i="11"/>
  <c r="L2089" i="11"/>
  <c r="M2089" i="11" s="1"/>
  <c r="N1797" i="11"/>
  <c r="L1797" i="11"/>
  <c r="M1797" i="11" s="1"/>
  <c r="N6128" i="11"/>
  <c r="L6128" i="11"/>
  <c r="M6128" i="11" s="1"/>
  <c r="N1905" i="11"/>
  <c r="L1905" i="11"/>
  <c r="M1905" i="11" s="1"/>
  <c r="N5891" i="11"/>
  <c r="L5891" i="11"/>
  <c r="M5891" i="11" s="1"/>
  <c r="N5859" i="11"/>
  <c r="L5859" i="11"/>
  <c r="M5859" i="11" s="1"/>
  <c r="N2017" i="11"/>
  <c r="L2017" i="11"/>
  <c r="M2017" i="11" s="1"/>
  <c r="N1869" i="11"/>
  <c r="L1869" i="11"/>
  <c r="M1869" i="11" s="1"/>
  <c r="N4824" i="11"/>
  <c r="L4824" i="11"/>
  <c r="M4824" i="11" s="1"/>
  <c r="N1833" i="11"/>
  <c r="L1833" i="11"/>
  <c r="M1833" i="11" s="1"/>
  <c r="H2089" i="11"/>
  <c r="H1833" i="11"/>
  <c r="J7701" i="11"/>
  <c r="K7701" i="11" s="1"/>
  <c r="L7701" i="11"/>
  <c r="M7701" i="11" s="1"/>
  <c r="K7568" i="11"/>
  <c r="L7568" i="11"/>
  <c r="M7568" i="11" s="1"/>
  <c r="K7619" i="11"/>
  <c r="L7619" i="11"/>
  <c r="M7619" i="11" s="1"/>
  <c r="I1864" i="11"/>
  <c r="H898" i="11"/>
  <c r="H2053" i="11"/>
  <c r="I2049" i="11" s="1"/>
  <c r="H1869" i="11"/>
  <c r="H1905" i="11"/>
  <c r="H1797" i="11"/>
  <c r="I1793" i="11" s="1"/>
  <c r="I2048" i="11"/>
  <c r="J5859" i="11"/>
  <c r="K5859" i="11" s="1"/>
  <c r="D5859" i="11"/>
  <c r="C5859" i="11"/>
  <c r="H1138" i="11"/>
  <c r="I5482" i="11"/>
  <c r="D1981" i="11"/>
  <c r="K1981" i="11"/>
  <c r="C1981" i="11"/>
  <c r="D7701" i="11"/>
  <c r="C7701" i="11"/>
  <c r="C7568" i="11"/>
  <c r="D7568" i="11"/>
  <c r="H5450" i="11"/>
  <c r="I5446" i="11" s="1"/>
  <c r="D7619" i="11"/>
  <c r="C7619" i="11"/>
  <c r="H5487" i="11"/>
  <c r="I5445" i="11"/>
  <c r="I1100" i="11"/>
  <c r="I1085" i="11"/>
  <c r="I858" i="11"/>
  <c r="J1798" i="11"/>
  <c r="K1798" i="11" s="1"/>
  <c r="K1869" i="11"/>
  <c r="D1869" i="11"/>
  <c r="C1869" i="11"/>
  <c r="J5891" i="11"/>
  <c r="K5891" i="11" s="1"/>
  <c r="C5891" i="11"/>
  <c r="D5891" i="11"/>
  <c r="J1797" i="11"/>
  <c r="K1797" i="11" s="1"/>
  <c r="D1797" i="11"/>
  <c r="C1797" i="11"/>
  <c r="K2089" i="11"/>
  <c r="D2089" i="11"/>
  <c r="C2089" i="11"/>
  <c r="J6128" i="11"/>
  <c r="K6128" i="11" s="1"/>
  <c r="H1602" i="11"/>
  <c r="D6128" i="11"/>
  <c r="C6128" i="11"/>
  <c r="K1905" i="11"/>
  <c r="D1905" i="11"/>
  <c r="C1905" i="11"/>
  <c r="K2017" i="11"/>
  <c r="D2017" i="11"/>
  <c r="C2017" i="11"/>
  <c r="K1833" i="11"/>
  <c r="D1833" i="11"/>
  <c r="C1833" i="11"/>
  <c r="J4824" i="11"/>
  <c r="K4824" i="11" s="1"/>
  <c r="C4824" i="11"/>
  <c r="D4824" i="11"/>
  <c r="J2053" i="11"/>
  <c r="K2053" i="11" s="1"/>
  <c r="C2053" i="11"/>
  <c r="D2053" i="11"/>
  <c r="N7620" i="11" l="1"/>
  <c r="N7569" i="11"/>
  <c r="N7702" i="11"/>
  <c r="C1798" i="11"/>
  <c r="H1798" i="11"/>
  <c r="I1794" i="11" s="1"/>
  <c r="D1798" i="11"/>
  <c r="N5892" i="11"/>
  <c r="L5892" i="11"/>
  <c r="M5892" i="11" s="1"/>
  <c r="N2018" i="11"/>
  <c r="L2018" i="11"/>
  <c r="M2018" i="11" s="1"/>
  <c r="N1834" i="11"/>
  <c r="L1834" i="11"/>
  <c r="M1834" i="11" s="1"/>
  <c r="N6129" i="11"/>
  <c r="L6129" i="11"/>
  <c r="M6129" i="11" s="1"/>
  <c r="N1798" i="11"/>
  <c r="L1798" i="11"/>
  <c r="M1798" i="11" s="1"/>
  <c r="N1906" i="11"/>
  <c r="L1906" i="11"/>
  <c r="M1906" i="11" s="1"/>
  <c r="N2090" i="11"/>
  <c r="L2090" i="11"/>
  <c r="M2090" i="11" s="1"/>
  <c r="N4825" i="11"/>
  <c r="L4825" i="11"/>
  <c r="M4825" i="11" s="1"/>
  <c r="N2126" i="11"/>
  <c r="L2126" i="11"/>
  <c r="M2126" i="11" s="1"/>
  <c r="N5860" i="11"/>
  <c r="L5860" i="11"/>
  <c r="M5860" i="11" s="1"/>
  <c r="N1870" i="11"/>
  <c r="L1870" i="11"/>
  <c r="M1870" i="11" s="1"/>
  <c r="N2054" i="11"/>
  <c r="L2054" i="11"/>
  <c r="M2054" i="11" s="1"/>
  <c r="N1942" i="11"/>
  <c r="L1942" i="11"/>
  <c r="M1942" i="11" s="1"/>
  <c r="H1870" i="11"/>
  <c r="I1866" i="11" s="1"/>
  <c r="H1906" i="11"/>
  <c r="K7569" i="11"/>
  <c r="L7569" i="11"/>
  <c r="M7569" i="11" s="1"/>
  <c r="K7620" i="11"/>
  <c r="L7620" i="11"/>
  <c r="M7620" i="11" s="1"/>
  <c r="J7702" i="11"/>
  <c r="K7702" i="11" s="1"/>
  <c r="L7702" i="11"/>
  <c r="M7702" i="11" s="1"/>
  <c r="I1829" i="11"/>
  <c r="H899" i="11"/>
  <c r="I859" i="11" s="1"/>
  <c r="H2090" i="11"/>
  <c r="I1865" i="11"/>
  <c r="H1139" i="11"/>
  <c r="I1101" i="11" s="1"/>
  <c r="H2054" i="11"/>
  <c r="H1834" i="11"/>
  <c r="J5860" i="11"/>
  <c r="K5860" i="11" s="1"/>
  <c r="C5860" i="11"/>
  <c r="D5860" i="11"/>
  <c r="D7702" i="11"/>
  <c r="C7702" i="11"/>
  <c r="C2018" i="11"/>
  <c r="D2018" i="11"/>
  <c r="K2018" i="11"/>
  <c r="C7620" i="11"/>
  <c r="D7620" i="11"/>
  <c r="D7569" i="11"/>
  <c r="C7569" i="11"/>
  <c r="H5451" i="11"/>
  <c r="H5488" i="11"/>
  <c r="I5484" i="11" s="1"/>
  <c r="I5483" i="11"/>
  <c r="K1834" i="11"/>
  <c r="D1834" i="11"/>
  <c r="C1834" i="11"/>
  <c r="J5892" i="11"/>
  <c r="K5892" i="11" s="1"/>
  <c r="D5892" i="11"/>
  <c r="C5892" i="11"/>
  <c r="J4825" i="11"/>
  <c r="K4825" i="11" s="1"/>
  <c r="C4825" i="11"/>
  <c r="D4825" i="11"/>
  <c r="I1562" i="11"/>
  <c r="K2090" i="11"/>
  <c r="D2090" i="11"/>
  <c r="C2090" i="11"/>
  <c r="K1870" i="11"/>
  <c r="C1870" i="11"/>
  <c r="D1870" i="11"/>
  <c r="J6129" i="11"/>
  <c r="K6129" i="11" s="1"/>
  <c r="H1603" i="11"/>
  <c r="D6129" i="11"/>
  <c r="C6129" i="11"/>
  <c r="K1906" i="11"/>
  <c r="D1906" i="11"/>
  <c r="C1906" i="11"/>
  <c r="K1942" i="11"/>
  <c r="D1942" i="11"/>
  <c r="C1942" i="11"/>
  <c r="K2126" i="11"/>
  <c r="D2126" i="11"/>
  <c r="C2126" i="11"/>
  <c r="J2054" i="11"/>
  <c r="K2054" i="11" s="1"/>
  <c r="D2054" i="11"/>
  <c r="C2054" i="11"/>
  <c r="H1799" i="11" l="1"/>
  <c r="I1795" i="11" s="1"/>
  <c r="N7703" i="11"/>
  <c r="N7621" i="11"/>
  <c r="C1799" i="11"/>
  <c r="L1799" i="11"/>
  <c r="M1799" i="11" s="1"/>
  <c r="D1799" i="11"/>
  <c r="J1799" i="11"/>
  <c r="K1799" i="11" s="1"/>
  <c r="N1799" i="11"/>
  <c r="N4862" i="11"/>
  <c r="L4862" i="11"/>
  <c r="M4862" i="11" s="1"/>
  <c r="N5893" i="11"/>
  <c r="L5893" i="11"/>
  <c r="M5893" i="11" s="1"/>
  <c r="N1907" i="11"/>
  <c r="L1907" i="11"/>
  <c r="M1907" i="11" s="1"/>
  <c r="N6166" i="11"/>
  <c r="L6166" i="11"/>
  <c r="M6166" i="11" s="1"/>
  <c r="N5861" i="11"/>
  <c r="L5861" i="11"/>
  <c r="M5861" i="11" s="1"/>
  <c r="N2019" i="11"/>
  <c r="L2019" i="11"/>
  <c r="M2019" i="11" s="1"/>
  <c r="N2055" i="11"/>
  <c r="L2055" i="11"/>
  <c r="M2055" i="11" s="1"/>
  <c r="N1835" i="11"/>
  <c r="L1835" i="11"/>
  <c r="M1835" i="11" s="1"/>
  <c r="N2127" i="11"/>
  <c r="L2127" i="11"/>
  <c r="M2127" i="11" s="1"/>
  <c r="N1871" i="11"/>
  <c r="L1871" i="11"/>
  <c r="M1871" i="11" s="1"/>
  <c r="N1943" i="11"/>
  <c r="L1943" i="11"/>
  <c r="M1943" i="11" s="1"/>
  <c r="N2091" i="11"/>
  <c r="L2091" i="11"/>
  <c r="M2091" i="11" s="1"/>
  <c r="N4826" i="11"/>
  <c r="L4826" i="11"/>
  <c r="M4826" i="11" s="1"/>
  <c r="H1907" i="11"/>
  <c r="H1871" i="11"/>
  <c r="I1867" i="11" s="1"/>
  <c r="K7621" i="11"/>
  <c r="L7621" i="11"/>
  <c r="M7621" i="11" s="1"/>
  <c r="J7703" i="11"/>
  <c r="K7703" i="11" s="1"/>
  <c r="L7703" i="11"/>
  <c r="M7703" i="11" s="1"/>
  <c r="H1835" i="11"/>
  <c r="I1831" i="11" s="1"/>
  <c r="I1830" i="11"/>
  <c r="I2050" i="11"/>
  <c r="H1140" i="11"/>
  <c r="H2055" i="11"/>
  <c r="H900" i="11"/>
  <c r="H2091" i="11"/>
  <c r="I5447" i="11"/>
  <c r="J4826" i="11"/>
  <c r="K4826" i="11" s="1"/>
  <c r="C4826" i="11"/>
  <c r="D4826" i="11"/>
  <c r="H5489" i="11"/>
  <c r="I5485" i="11" s="1"/>
  <c r="C2019" i="11"/>
  <c r="K2019" i="11"/>
  <c r="D2019" i="11"/>
  <c r="J5861" i="11"/>
  <c r="K5861" i="11" s="1"/>
  <c r="D5861" i="11"/>
  <c r="C5861" i="11"/>
  <c r="H5526" i="11"/>
  <c r="D7621" i="11"/>
  <c r="C7621" i="11"/>
  <c r="D7703" i="11"/>
  <c r="C7703" i="11"/>
  <c r="I861" i="11"/>
  <c r="I860" i="11"/>
  <c r="J4862" i="11"/>
  <c r="K4862" i="11" s="1"/>
  <c r="C4862" i="11"/>
  <c r="D4862" i="11"/>
  <c r="K2091" i="11"/>
  <c r="D2091" i="11"/>
  <c r="C2091" i="11"/>
  <c r="K6166" i="11"/>
  <c r="H1604" i="11"/>
  <c r="C6166" i="11"/>
  <c r="D6166" i="11"/>
  <c r="I1563" i="11"/>
  <c r="K1835" i="11"/>
  <c r="D1835" i="11"/>
  <c r="C1835" i="11"/>
  <c r="K1871" i="11"/>
  <c r="C1871" i="11"/>
  <c r="D1871" i="11"/>
  <c r="K2127" i="11"/>
  <c r="C2127" i="11"/>
  <c r="D2127" i="11"/>
  <c r="K1943" i="11"/>
  <c r="C1943" i="11"/>
  <c r="D1943" i="11"/>
  <c r="K1907" i="11"/>
  <c r="C1907" i="11"/>
  <c r="D1907" i="11"/>
  <c r="J5893" i="11"/>
  <c r="K5893" i="11" s="1"/>
  <c r="C5893" i="11"/>
  <c r="D5893" i="11"/>
  <c r="J2055" i="11"/>
  <c r="K2055" i="11" s="1"/>
  <c r="C2055" i="11"/>
  <c r="D2055" i="11"/>
  <c r="H1800" i="11" l="1"/>
  <c r="I1796" i="11" s="1"/>
  <c r="C1800" i="11"/>
  <c r="L1800" i="11"/>
  <c r="M1800" i="11" s="1"/>
  <c r="N1800" i="11"/>
  <c r="D1800" i="11"/>
  <c r="J1800" i="11"/>
  <c r="K1800" i="11" s="1"/>
  <c r="N7704" i="11"/>
  <c r="N7622" i="11"/>
  <c r="N2128" i="11"/>
  <c r="L2128" i="11"/>
  <c r="M2128" i="11" s="1"/>
  <c r="N2020" i="11"/>
  <c r="L2020" i="11"/>
  <c r="M2020" i="11" s="1"/>
  <c r="N1944" i="11"/>
  <c r="L1944" i="11"/>
  <c r="M1944" i="11" s="1"/>
  <c r="N4863" i="11"/>
  <c r="L4863" i="11"/>
  <c r="M4863" i="11" s="1"/>
  <c r="N2056" i="11"/>
  <c r="L2056" i="11"/>
  <c r="M2056" i="11" s="1"/>
  <c r="N1836" i="11"/>
  <c r="L1836" i="11"/>
  <c r="M1836" i="11" s="1"/>
  <c r="N1872" i="11"/>
  <c r="L1872" i="11"/>
  <c r="M1872" i="11" s="1"/>
  <c r="N2092" i="11"/>
  <c r="L2092" i="11"/>
  <c r="M2092" i="11" s="1"/>
  <c r="N4827" i="11"/>
  <c r="L4827" i="11"/>
  <c r="M4827" i="11" s="1"/>
  <c r="N5930" i="11"/>
  <c r="L5930" i="11"/>
  <c r="M5930" i="11" s="1"/>
  <c r="N5894" i="11"/>
  <c r="L5894" i="11"/>
  <c r="M5894" i="11" s="1"/>
  <c r="N1801" i="11"/>
  <c r="L1801" i="11"/>
  <c r="M1801" i="11" s="1"/>
  <c r="N1908" i="11"/>
  <c r="L1908" i="11"/>
  <c r="M1908" i="11" s="1"/>
  <c r="N6167" i="11"/>
  <c r="L6167" i="11"/>
  <c r="M6167" i="11" s="1"/>
  <c r="H1801" i="11"/>
  <c r="I1797" i="11" s="1"/>
  <c r="H4863" i="11"/>
  <c r="H1908" i="11"/>
  <c r="H1872" i="11"/>
  <c r="I1868" i="11" s="1"/>
  <c r="J7704" i="11"/>
  <c r="K7704" i="11" s="1"/>
  <c r="L7704" i="11"/>
  <c r="M7704" i="11" s="1"/>
  <c r="K7622" i="11"/>
  <c r="L7622" i="11"/>
  <c r="M7622" i="11" s="1"/>
  <c r="H901" i="11"/>
  <c r="H2092" i="11"/>
  <c r="I2051" i="11"/>
  <c r="H1141" i="11"/>
  <c r="H2056" i="11"/>
  <c r="H1836" i="11"/>
  <c r="I1832" i="11" s="1"/>
  <c r="I5522" i="11"/>
  <c r="C2020" i="11"/>
  <c r="D2020" i="11"/>
  <c r="K2020" i="11"/>
  <c r="C7704" i="11"/>
  <c r="D7704" i="11"/>
  <c r="H5527" i="11"/>
  <c r="J5894" i="11"/>
  <c r="K5894" i="11" s="1"/>
  <c r="C5894" i="11"/>
  <c r="D5894" i="11"/>
  <c r="J4827" i="11"/>
  <c r="K4827" i="11" s="1"/>
  <c r="D4827" i="11"/>
  <c r="C4827" i="11"/>
  <c r="H5490" i="11"/>
  <c r="I5486" i="11" s="1"/>
  <c r="C7622" i="11"/>
  <c r="D7622" i="11"/>
  <c r="J1801" i="11"/>
  <c r="K1801" i="11" s="1"/>
  <c r="D1801" i="11"/>
  <c r="C1801" i="11"/>
  <c r="K6167" i="11"/>
  <c r="H1605" i="11"/>
  <c r="C6167" i="11"/>
  <c r="D6167" i="11"/>
  <c r="K1872" i="11"/>
  <c r="C1872" i="11"/>
  <c r="D1872" i="11"/>
  <c r="J5930" i="11"/>
  <c r="K5930" i="11" s="1"/>
  <c r="C5930" i="11"/>
  <c r="D5930" i="11"/>
  <c r="K2092" i="11"/>
  <c r="C2092" i="11"/>
  <c r="D2092" i="11"/>
  <c r="K2128" i="11"/>
  <c r="D2128" i="11"/>
  <c r="C2128" i="11"/>
  <c r="K1908" i="11"/>
  <c r="D1908" i="11"/>
  <c r="C1908" i="11"/>
  <c r="I1564" i="11"/>
  <c r="J2056" i="11"/>
  <c r="K2056" i="11" s="1"/>
  <c r="C2056" i="11"/>
  <c r="D2056" i="11"/>
  <c r="K1944" i="11"/>
  <c r="C1944" i="11"/>
  <c r="D1944" i="11"/>
  <c r="K1836" i="11"/>
  <c r="D1836" i="11"/>
  <c r="C1836" i="11"/>
  <c r="J4863" i="11"/>
  <c r="K4863" i="11" s="1"/>
  <c r="C4863" i="11"/>
  <c r="D4863" i="11"/>
  <c r="N7705" i="11" l="1"/>
  <c r="N7623" i="11"/>
  <c r="N4828" i="11"/>
  <c r="L4828" i="11"/>
  <c r="M4828" i="11" s="1"/>
  <c r="N1909" i="11"/>
  <c r="L1909" i="11"/>
  <c r="M1909" i="11" s="1"/>
  <c r="N5895" i="11"/>
  <c r="L5895" i="11"/>
  <c r="M5895" i="11" s="1"/>
  <c r="N1873" i="11"/>
  <c r="L1873" i="11"/>
  <c r="M1873" i="11" s="1"/>
  <c r="N5931" i="11"/>
  <c r="L5931" i="11"/>
  <c r="M5931" i="11" s="1"/>
  <c r="N6168" i="11"/>
  <c r="L6168" i="11"/>
  <c r="M6168" i="11" s="1"/>
  <c r="N2129" i="11"/>
  <c r="L2129" i="11"/>
  <c r="M2129" i="11" s="1"/>
  <c r="N2021" i="11"/>
  <c r="L2021" i="11"/>
  <c r="M2021" i="11" s="1"/>
  <c r="N1945" i="11"/>
  <c r="L1945" i="11"/>
  <c r="M1945" i="11" s="1"/>
  <c r="N4864" i="11"/>
  <c r="L4864" i="11"/>
  <c r="M4864" i="11" s="1"/>
  <c r="N1837" i="11"/>
  <c r="L1837" i="11"/>
  <c r="M1837" i="11" s="1"/>
  <c r="N2093" i="11"/>
  <c r="L2093" i="11"/>
  <c r="M2093" i="11" s="1"/>
  <c r="N2057" i="11"/>
  <c r="L2057" i="11"/>
  <c r="M2057" i="11" s="1"/>
  <c r="H4864" i="11"/>
  <c r="H1909" i="11"/>
  <c r="H1873" i="11"/>
  <c r="I1869" i="11" s="1"/>
  <c r="H2057" i="11"/>
  <c r="I2053" i="11" s="1"/>
  <c r="J7705" i="11"/>
  <c r="K7705" i="11" s="1"/>
  <c r="L7705" i="11"/>
  <c r="M7705" i="11" s="1"/>
  <c r="K7623" i="11"/>
  <c r="L7623" i="11"/>
  <c r="M7623" i="11" s="1"/>
  <c r="H902" i="11"/>
  <c r="H2093" i="11"/>
  <c r="I2052" i="11"/>
  <c r="H1837" i="11"/>
  <c r="J4828" i="11"/>
  <c r="K4828" i="11" s="1"/>
  <c r="C4828" i="11"/>
  <c r="D4828" i="11"/>
  <c r="H5491" i="11"/>
  <c r="H1142" i="11"/>
  <c r="C7623" i="11"/>
  <c r="D7623" i="11"/>
  <c r="I5523" i="11"/>
  <c r="C7705" i="11"/>
  <c r="D7705" i="11"/>
  <c r="H5528" i="11"/>
  <c r="J5895" i="11"/>
  <c r="K5895" i="11" s="1"/>
  <c r="D5895" i="11"/>
  <c r="C5895" i="11"/>
  <c r="H1922" i="11"/>
  <c r="I1882" i="11" s="1"/>
  <c r="D2021" i="11"/>
  <c r="C2021" i="11"/>
  <c r="K2021" i="11"/>
  <c r="I862" i="11"/>
  <c r="K1945" i="11"/>
  <c r="D1945" i="11"/>
  <c r="C1945" i="11"/>
  <c r="K2093" i="11"/>
  <c r="D2093" i="11"/>
  <c r="C2093" i="11"/>
  <c r="K1909" i="11"/>
  <c r="C1909" i="11"/>
  <c r="D1909" i="11"/>
  <c r="J5931" i="11"/>
  <c r="K5931" i="11" s="1"/>
  <c r="D5931" i="11"/>
  <c r="C5931" i="11"/>
  <c r="J2057" i="11"/>
  <c r="K2057" i="11" s="1"/>
  <c r="C2057" i="11"/>
  <c r="D2057" i="11"/>
  <c r="K2129" i="11"/>
  <c r="C2129" i="11"/>
  <c r="D2129" i="11"/>
  <c r="K1873" i="11"/>
  <c r="D1873" i="11"/>
  <c r="C1873" i="11"/>
  <c r="K6168" i="11"/>
  <c r="H1606" i="11"/>
  <c r="C6168" i="11"/>
  <c r="D6168" i="11"/>
  <c r="J4864" i="11"/>
  <c r="K4864" i="11" s="1"/>
  <c r="D4864" i="11"/>
  <c r="C4864" i="11"/>
  <c r="K1837" i="11"/>
  <c r="C1837" i="11"/>
  <c r="D1837" i="11"/>
  <c r="I1565" i="11"/>
  <c r="N7706" i="11" l="1"/>
  <c r="N7624" i="11"/>
  <c r="N4865" i="11"/>
  <c r="L4865" i="11"/>
  <c r="M4865" i="11" s="1"/>
  <c r="N2058" i="11"/>
  <c r="L2058" i="11"/>
  <c r="M2058" i="11" s="1"/>
  <c r="N2166" i="11"/>
  <c r="L2166" i="11"/>
  <c r="M2166" i="11" s="1"/>
  <c r="N1982" i="11"/>
  <c r="L1982" i="11"/>
  <c r="M1982" i="11" s="1"/>
  <c r="N6169" i="11"/>
  <c r="L6169" i="11"/>
  <c r="M6169" i="11" s="1"/>
  <c r="N1946" i="11"/>
  <c r="L1946" i="11"/>
  <c r="M1946" i="11" s="1"/>
  <c r="N5896" i="11"/>
  <c r="L5896" i="11"/>
  <c r="M5896" i="11" s="1"/>
  <c r="N1838" i="11"/>
  <c r="L1838" i="11"/>
  <c r="M1838" i="11" s="1"/>
  <c r="N1874" i="11"/>
  <c r="L1874" i="11"/>
  <c r="M1874" i="11" s="1"/>
  <c r="N5932" i="11"/>
  <c r="L5932" i="11"/>
  <c r="M5932" i="11" s="1"/>
  <c r="N2094" i="11"/>
  <c r="L2094" i="11"/>
  <c r="M2094" i="11" s="1"/>
  <c r="N1910" i="11"/>
  <c r="L1910" i="11"/>
  <c r="M1910" i="11" s="1"/>
  <c r="N2130" i="11"/>
  <c r="L2130" i="11"/>
  <c r="M2130" i="11" s="1"/>
  <c r="N4829" i="11"/>
  <c r="L4829" i="11"/>
  <c r="M4829" i="11" s="1"/>
  <c r="D1838" i="11"/>
  <c r="C1838" i="11"/>
  <c r="K1838" i="11"/>
  <c r="H2058" i="11"/>
  <c r="I2054" i="11" s="1"/>
  <c r="H903" i="11"/>
  <c r="H1923" i="11"/>
  <c r="H1838" i="11"/>
  <c r="I1834" i="11" s="1"/>
  <c r="H4865" i="11"/>
  <c r="H1910" i="11"/>
  <c r="K7624" i="11"/>
  <c r="L7624" i="11"/>
  <c r="M7624" i="11" s="1"/>
  <c r="J7706" i="11"/>
  <c r="K7706" i="11" s="1"/>
  <c r="L7706" i="11"/>
  <c r="M7706" i="11" s="1"/>
  <c r="I1833" i="11"/>
  <c r="H1874" i="11"/>
  <c r="H1143" i="11"/>
  <c r="H2094" i="11"/>
  <c r="I5524" i="11"/>
  <c r="J2058" i="11"/>
  <c r="K2058" i="11" s="1"/>
  <c r="C2058" i="11"/>
  <c r="D2058" i="11"/>
  <c r="J4829" i="11"/>
  <c r="K4829" i="11" s="1"/>
  <c r="C4829" i="11"/>
  <c r="D4829" i="11"/>
  <c r="H5492" i="11"/>
  <c r="C7706" i="11"/>
  <c r="D7706" i="11"/>
  <c r="H5529" i="11"/>
  <c r="I5525" i="11" s="1"/>
  <c r="J5896" i="11"/>
  <c r="K5896" i="11" s="1"/>
  <c r="D5896" i="11"/>
  <c r="C5896" i="11"/>
  <c r="D7624" i="11"/>
  <c r="C7624" i="11"/>
  <c r="I5487" i="11"/>
  <c r="I1883" i="11"/>
  <c r="I863" i="11"/>
  <c r="K1910" i="11"/>
  <c r="C1910" i="11"/>
  <c r="D1910" i="11"/>
  <c r="K2130" i="11"/>
  <c r="D2130" i="11"/>
  <c r="C2130" i="11"/>
  <c r="J5932" i="11"/>
  <c r="K5932" i="11" s="1"/>
  <c r="D5932" i="11"/>
  <c r="C5932" i="11"/>
  <c r="K6169" i="11"/>
  <c r="H1607" i="11"/>
  <c r="C6169" i="11"/>
  <c r="D6169" i="11"/>
  <c r="K2166" i="11"/>
  <c r="C2166" i="11"/>
  <c r="D2166" i="11"/>
  <c r="K1946" i="11"/>
  <c r="D1946" i="11"/>
  <c r="C1946" i="11"/>
  <c r="I1566" i="11"/>
  <c r="J4865" i="11"/>
  <c r="K4865" i="11" s="1"/>
  <c r="D4865" i="11"/>
  <c r="C4865" i="11"/>
  <c r="K2094" i="11"/>
  <c r="C2094" i="11"/>
  <c r="D2094" i="11"/>
  <c r="K1982" i="11"/>
  <c r="C1982" i="11"/>
  <c r="D1982" i="11"/>
  <c r="K1874" i="11"/>
  <c r="D1874" i="11"/>
  <c r="C1874" i="11"/>
  <c r="N7707" i="11" l="1"/>
  <c r="N7625" i="11"/>
  <c r="N4866" i="11"/>
  <c r="L4866" i="11"/>
  <c r="M4866" i="11" s="1"/>
  <c r="N2167" i="11"/>
  <c r="L2167" i="11"/>
  <c r="M2167" i="11" s="1"/>
  <c r="N2059" i="11"/>
  <c r="L2059" i="11"/>
  <c r="M2059" i="11" s="1"/>
  <c r="N1839" i="11"/>
  <c r="L1839" i="11"/>
  <c r="M1839" i="11" s="1"/>
  <c r="N1911" i="11"/>
  <c r="L1911" i="11"/>
  <c r="M1911" i="11" s="1"/>
  <c r="N4902" i="11"/>
  <c r="L4902" i="11"/>
  <c r="M4902" i="11" s="1"/>
  <c r="N2131" i="11"/>
  <c r="L2131" i="11"/>
  <c r="M2131" i="11" s="1"/>
  <c r="N1875" i="11"/>
  <c r="L1875" i="11"/>
  <c r="M1875" i="11" s="1"/>
  <c r="N6206" i="11"/>
  <c r="L6206" i="11"/>
  <c r="M6206" i="11" s="1"/>
  <c r="N1983" i="11"/>
  <c r="L1983" i="11"/>
  <c r="M1983" i="11" s="1"/>
  <c r="N2095" i="11"/>
  <c r="L2095" i="11"/>
  <c r="M2095" i="11" s="1"/>
  <c r="N5933" i="11"/>
  <c r="L5933" i="11"/>
  <c r="M5933" i="11" s="1"/>
  <c r="N5897" i="11"/>
  <c r="L5897" i="11"/>
  <c r="M5897" i="11" s="1"/>
  <c r="N1947" i="11"/>
  <c r="L1947" i="11"/>
  <c r="M1947" i="11" s="1"/>
  <c r="H1839" i="11"/>
  <c r="C1839" i="11"/>
  <c r="K1839" i="11"/>
  <c r="D1839" i="11"/>
  <c r="H1911" i="11"/>
  <c r="H904" i="11"/>
  <c r="I864" i="11" s="1"/>
  <c r="H2059" i="11"/>
  <c r="I2055" i="11" s="1"/>
  <c r="H1840" i="11"/>
  <c r="H1924" i="11"/>
  <c r="I1884" i="11" s="1"/>
  <c r="H4866" i="11"/>
  <c r="I4862" i="11" s="1"/>
  <c r="K7625" i="11"/>
  <c r="L7625" i="11"/>
  <c r="M7625" i="11" s="1"/>
  <c r="J7707" i="11"/>
  <c r="K7707" i="11" s="1"/>
  <c r="L7707" i="11"/>
  <c r="M7707" i="11" s="1"/>
  <c r="H1144" i="11"/>
  <c r="H2095" i="11"/>
  <c r="H1875" i="11"/>
  <c r="I1871" i="11" s="1"/>
  <c r="I1870" i="11"/>
  <c r="J2059" i="11"/>
  <c r="K2059" i="11" s="1"/>
  <c r="D2059" i="11"/>
  <c r="C2059" i="11"/>
  <c r="J4866" i="11"/>
  <c r="K4866" i="11" s="1"/>
  <c r="C4866" i="11"/>
  <c r="D4866" i="11"/>
  <c r="H5530" i="11"/>
  <c r="I5526" i="11" s="1"/>
  <c r="C7707" i="11"/>
  <c r="D7707" i="11"/>
  <c r="J5897" i="11"/>
  <c r="K5897" i="11" s="1"/>
  <c r="D5897" i="11"/>
  <c r="C5897" i="11"/>
  <c r="D7625" i="11"/>
  <c r="C7625" i="11"/>
  <c r="I5488" i="11"/>
  <c r="K6206" i="11"/>
  <c r="H1608" i="11"/>
  <c r="I1568" i="11" s="1"/>
  <c r="D6206" i="11"/>
  <c r="C6206" i="11"/>
  <c r="K1911" i="11"/>
  <c r="C1911" i="11"/>
  <c r="D1911" i="11"/>
  <c r="J4902" i="11"/>
  <c r="K4902" i="11" s="1"/>
  <c r="D4902" i="11"/>
  <c r="C4902" i="11"/>
  <c r="K1983" i="11"/>
  <c r="D1983" i="11"/>
  <c r="C1983" i="11"/>
  <c r="K1875" i="11"/>
  <c r="D1875" i="11"/>
  <c r="C1875" i="11"/>
  <c r="J5933" i="11"/>
  <c r="K5933" i="11" s="1"/>
  <c r="C5933" i="11"/>
  <c r="D5933" i="11"/>
  <c r="K2131" i="11"/>
  <c r="C2131" i="11"/>
  <c r="D2131" i="11"/>
  <c r="K2167" i="11"/>
  <c r="D2167" i="11"/>
  <c r="C2167" i="11"/>
  <c r="K1947" i="11"/>
  <c r="C1947" i="11"/>
  <c r="D1947" i="11"/>
  <c r="K2095" i="11"/>
  <c r="D2095" i="11"/>
  <c r="C2095" i="11"/>
  <c r="I1567" i="11"/>
  <c r="N7708" i="11" l="1"/>
  <c r="C1840" i="11"/>
  <c r="N7338" i="11"/>
  <c r="D1840" i="11"/>
  <c r="K1840" i="11"/>
  <c r="N5934" i="11"/>
  <c r="L5934" i="11"/>
  <c r="M5934" i="11" s="1"/>
  <c r="N4867" i="11"/>
  <c r="L4867" i="11"/>
  <c r="M4867" i="11" s="1"/>
  <c r="N1912" i="11"/>
  <c r="L1912" i="11"/>
  <c r="M1912" i="11" s="1"/>
  <c r="N2060" i="11"/>
  <c r="L2060" i="11"/>
  <c r="M2060" i="11" s="1"/>
  <c r="N1840" i="11"/>
  <c r="L1840" i="11"/>
  <c r="M1840" i="11" s="1"/>
  <c r="N2096" i="11"/>
  <c r="L2096" i="11"/>
  <c r="M2096" i="11" s="1"/>
  <c r="N1876" i="11"/>
  <c r="L1876" i="11"/>
  <c r="M1876" i="11" s="1"/>
  <c r="N5898" i="11"/>
  <c r="L5898" i="11"/>
  <c r="M5898" i="11" s="1"/>
  <c r="N2168" i="11"/>
  <c r="L2168" i="11"/>
  <c r="M2168" i="11" s="1"/>
  <c r="N1984" i="11"/>
  <c r="L1984" i="11"/>
  <c r="M1984" i="11" s="1"/>
  <c r="N5970" i="11"/>
  <c r="L5970" i="11"/>
  <c r="M5970" i="11" s="1"/>
  <c r="N1948" i="11"/>
  <c r="L1948" i="11"/>
  <c r="M1948" i="11" s="1"/>
  <c r="N6207" i="11"/>
  <c r="L6207" i="11"/>
  <c r="M6207" i="11" s="1"/>
  <c r="N2132" i="11"/>
  <c r="L2132" i="11"/>
  <c r="M2132" i="11" s="1"/>
  <c r="N4903" i="11"/>
  <c r="L4903" i="11"/>
  <c r="M4903" i="11" s="1"/>
  <c r="H1841" i="11"/>
  <c r="H1912" i="11"/>
  <c r="H4867" i="11"/>
  <c r="I4863" i="11" s="1"/>
  <c r="H2060" i="11"/>
  <c r="I2056" i="11" s="1"/>
  <c r="H905" i="11"/>
  <c r="H1925" i="11"/>
  <c r="I1885" i="11" s="1"/>
  <c r="J7708" i="11"/>
  <c r="K7708" i="11" s="1"/>
  <c r="L7708" i="11"/>
  <c r="M7708" i="11" s="1"/>
  <c r="K7338" i="11"/>
  <c r="L7338" i="11"/>
  <c r="M7338" i="11" s="1"/>
  <c r="I1835" i="11"/>
  <c r="H1145" i="11"/>
  <c r="H2096" i="11"/>
  <c r="H1876" i="11"/>
  <c r="I1872" i="11" s="1"/>
  <c r="D7708" i="11"/>
  <c r="C7708" i="11"/>
  <c r="C2060" i="11"/>
  <c r="D2060" i="11"/>
  <c r="J2060" i="11"/>
  <c r="K2060" i="11" s="1"/>
  <c r="D5898" i="11"/>
  <c r="J5898" i="11"/>
  <c r="K5898" i="11" s="1"/>
  <c r="C5898" i="11"/>
  <c r="J4867" i="11"/>
  <c r="K4867" i="11" s="1"/>
  <c r="C4867" i="11"/>
  <c r="D4867" i="11"/>
  <c r="H5531" i="11"/>
  <c r="J5934" i="11"/>
  <c r="K5934" i="11" s="1"/>
  <c r="D5934" i="11"/>
  <c r="C5934" i="11"/>
  <c r="I865" i="11"/>
  <c r="K1984" i="11"/>
  <c r="C1984" i="11"/>
  <c r="D1984" i="11"/>
  <c r="K6207" i="11"/>
  <c r="H1609" i="11"/>
  <c r="C6207" i="11"/>
  <c r="D6207" i="11"/>
  <c r="D7338" i="11"/>
  <c r="C7338" i="11"/>
  <c r="H6002" i="11"/>
  <c r="K1912" i="11"/>
  <c r="D1912" i="11"/>
  <c r="C1912" i="11"/>
  <c r="K2132" i="11"/>
  <c r="C2132" i="11"/>
  <c r="D2132" i="11"/>
  <c r="K2168" i="11"/>
  <c r="C2168" i="11"/>
  <c r="D2168" i="11"/>
  <c r="K1876" i="11"/>
  <c r="C1876" i="11"/>
  <c r="D1876" i="11"/>
  <c r="K5970" i="11"/>
  <c r="D5970" i="11"/>
  <c r="C5970" i="11"/>
  <c r="K1948" i="11"/>
  <c r="D1948" i="11"/>
  <c r="C1948" i="11"/>
  <c r="K2096" i="11"/>
  <c r="C2096" i="11"/>
  <c r="D2096" i="11"/>
  <c r="J4903" i="11"/>
  <c r="K4903" i="11" s="1"/>
  <c r="D4903" i="11"/>
  <c r="C4903" i="11"/>
  <c r="N7709" i="11" l="1"/>
  <c r="N7339" i="11"/>
  <c r="L1841" i="11"/>
  <c r="M1841" i="11" s="1"/>
  <c r="N1841" i="11"/>
  <c r="D1841" i="11"/>
  <c r="C1841" i="11"/>
  <c r="K1841" i="11"/>
  <c r="N4868" i="11"/>
  <c r="L4868" i="11"/>
  <c r="M4868" i="11" s="1"/>
  <c r="N1985" i="11"/>
  <c r="L1985" i="11"/>
  <c r="M1985" i="11" s="1"/>
  <c r="N2061" i="11"/>
  <c r="L2061" i="11"/>
  <c r="M2061" i="11" s="1"/>
  <c r="N4904" i="11"/>
  <c r="L4904" i="11"/>
  <c r="M4904" i="11" s="1"/>
  <c r="N2133" i="11"/>
  <c r="L2133" i="11"/>
  <c r="M2133" i="11" s="1"/>
  <c r="N2097" i="11"/>
  <c r="L2097" i="11"/>
  <c r="M2097" i="11" s="1"/>
  <c r="N5899" i="11"/>
  <c r="L5899" i="11"/>
  <c r="M5899" i="11" s="1"/>
  <c r="N1913" i="11"/>
  <c r="L1913" i="11"/>
  <c r="M1913" i="11" s="1"/>
  <c r="N6208" i="11"/>
  <c r="L6208" i="11"/>
  <c r="M6208" i="11" s="1"/>
  <c r="N5971" i="11"/>
  <c r="L5971" i="11"/>
  <c r="M5971" i="11" s="1"/>
  <c r="N1949" i="11"/>
  <c r="L1949" i="11"/>
  <c r="M1949" i="11" s="1"/>
  <c r="N5935" i="11"/>
  <c r="L5935" i="11"/>
  <c r="M5935" i="11" s="1"/>
  <c r="N1877" i="11"/>
  <c r="L1877" i="11"/>
  <c r="M1877" i="11" s="1"/>
  <c r="N2169" i="11"/>
  <c r="L2169" i="11"/>
  <c r="M2169" i="11" s="1"/>
  <c r="H2061" i="11"/>
  <c r="I2057" i="11" s="1"/>
  <c r="H1913" i="11"/>
  <c r="H906" i="11"/>
  <c r="H2097" i="11"/>
  <c r="H1926" i="11"/>
  <c r="H4868" i="11"/>
  <c r="I4864" i="11" s="1"/>
  <c r="J7709" i="11"/>
  <c r="K7709" i="11" s="1"/>
  <c r="L7709" i="11"/>
  <c r="M7709" i="11" s="1"/>
  <c r="K7339" i="11"/>
  <c r="L7339" i="11"/>
  <c r="M7339" i="11" s="1"/>
  <c r="H1877" i="11"/>
  <c r="I1836" i="11"/>
  <c r="J4868" i="11"/>
  <c r="K4868" i="11" s="1"/>
  <c r="D4868" i="11"/>
  <c r="C4868" i="11"/>
  <c r="H5532" i="11"/>
  <c r="I5528" i="11" s="1"/>
  <c r="H1146" i="11"/>
  <c r="J5899" i="11"/>
  <c r="K5899" i="11" s="1"/>
  <c r="C5899" i="11"/>
  <c r="D5899" i="11"/>
  <c r="I5527" i="11"/>
  <c r="J5935" i="11"/>
  <c r="K5935" i="11" s="1"/>
  <c r="D5935" i="11"/>
  <c r="C5935" i="11"/>
  <c r="C7709" i="11"/>
  <c r="D7709" i="11"/>
  <c r="J2061" i="11"/>
  <c r="K2061" i="11" s="1"/>
  <c r="D2061" i="11"/>
  <c r="C2061" i="11"/>
  <c r="I866" i="11"/>
  <c r="I1886" i="11"/>
  <c r="D7339" i="11"/>
  <c r="C7339" i="11"/>
  <c r="H6003" i="11"/>
  <c r="K2169" i="11"/>
  <c r="D2169" i="11"/>
  <c r="C2169" i="11"/>
  <c r="K1985" i="11"/>
  <c r="C1985" i="11"/>
  <c r="D1985" i="11"/>
  <c r="K1949" i="11"/>
  <c r="C1949" i="11"/>
  <c r="D1949" i="11"/>
  <c r="I1569" i="11"/>
  <c r="K6208" i="11"/>
  <c r="H1610" i="11"/>
  <c r="D6208" i="11"/>
  <c r="C6208" i="11"/>
  <c r="K1877" i="11"/>
  <c r="C1877" i="11"/>
  <c r="D1877" i="11"/>
  <c r="K2097" i="11"/>
  <c r="D2097" i="11"/>
  <c r="C2097" i="11"/>
  <c r="K5971" i="11"/>
  <c r="D5971" i="11"/>
  <c r="C5971" i="11"/>
  <c r="K2133" i="11"/>
  <c r="D2133" i="11"/>
  <c r="C2133" i="11"/>
  <c r="J4904" i="11"/>
  <c r="K4904" i="11" s="1"/>
  <c r="D4904" i="11"/>
  <c r="C4904" i="11"/>
  <c r="K1913" i="11"/>
  <c r="D1913" i="11"/>
  <c r="C1913" i="11"/>
  <c r="N7340" i="11" l="1"/>
  <c r="N5972" i="11"/>
  <c r="L5972" i="11"/>
  <c r="M5972" i="11" s="1"/>
  <c r="N2206" i="11"/>
  <c r="L2206" i="11"/>
  <c r="M2206" i="11" s="1"/>
  <c r="N5900" i="11"/>
  <c r="L5900" i="11"/>
  <c r="M5900" i="11" s="1"/>
  <c r="N2134" i="11"/>
  <c r="L2134" i="11"/>
  <c r="M2134" i="11" s="1"/>
  <c r="N2022" i="11"/>
  <c r="L2022" i="11"/>
  <c r="M2022" i="11" s="1"/>
  <c r="N1950" i="11"/>
  <c r="L1950" i="11"/>
  <c r="M1950" i="11" s="1"/>
  <c r="N6209" i="11"/>
  <c r="L6209" i="11"/>
  <c r="M6209" i="11" s="1"/>
  <c r="N4869" i="11"/>
  <c r="L4869" i="11"/>
  <c r="M4869" i="11" s="1"/>
  <c r="N1986" i="11"/>
  <c r="L1986" i="11"/>
  <c r="M1986" i="11" s="1"/>
  <c r="N5936" i="11"/>
  <c r="L5936" i="11"/>
  <c r="M5936" i="11" s="1"/>
  <c r="N1878" i="11"/>
  <c r="L1878" i="11"/>
  <c r="M1878" i="11" s="1"/>
  <c r="N1914" i="11"/>
  <c r="L1914" i="11"/>
  <c r="M1914" i="11" s="1"/>
  <c r="N2098" i="11"/>
  <c r="L2098" i="11"/>
  <c r="M2098" i="11" s="1"/>
  <c r="N2170" i="11"/>
  <c r="L2170" i="11"/>
  <c r="M2170" i="11" s="1"/>
  <c r="N4905" i="11"/>
  <c r="L4905" i="11"/>
  <c r="M4905" i="11" s="1"/>
  <c r="H2098" i="11"/>
  <c r="H1927" i="11"/>
  <c r="I1887" i="11" s="1"/>
  <c r="H1878" i="11"/>
  <c r="I1874" i="11" s="1"/>
  <c r="H1147" i="11"/>
  <c r="H1914" i="11"/>
  <c r="H907" i="11"/>
  <c r="H4869" i="11"/>
  <c r="I4865" i="11" s="1"/>
  <c r="K7340" i="11"/>
  <c r="L7340" i="11"/>
  <c r="M7340" i="11" s="1"/>
  <c r="D1878" i="11"/>
  <c r="C1878" i="11"/>
  <c r="I1837" i="11"/>
  <c r="I1873" i="11"/>
  <c r="K1878" i="11"/>
  <c r="K2098" i="11"/>
  <c r="C2098" i="11"/>
  <c r="D2098" i="11"/>
  <c r="J5936" i="11"/>
  <c r="K5936" i="11" s="1"/>
  <c r="D5936" i="11"/>
  <c r="C5936" i="11"/>
  <c r="J5900" i="11"/>
  <c r="K5900" i="11" s="1"/>
  <c r="D5900" i="11"/>
  <c r="C5900" i="11"/>
  <c r="J4869" i="11"/>
  <c r="K4869" i="11" s="1"/>
  <c r="C4869" i="11"/>
  <c r="D4869" i="11"/>
  <c r="H5533" i="11"/>
  <c r="I867" i="11"/>
  <c r="I868" i="11"/>
  <c r="K2170" i="11"/>
  <c r="C2170" i="11"/>
  <c r="D2170" i="11"/>
  <c r="K2206" i="11"/>
  <c r="C2206" i="11"/>
  <c r="D2206" i="11"/>
  <c r="K1914" i="11"/>
  <c r="D1914" i="11"/>
  <c r="C1914" i="11"/>
  <c r="K2022" i="11"/>
  <c r="D2022" i="11"/>
  <c r="C2022" i="11"/>
  <c r="C7340" i="11"/>
  <c r="D7340" i="11"/>
  <c r="H6004" i="11"/>
  <c r="K5972" i="11"/>
  <c r="D5972" i="11"/>
  <c r="C5972" i="11"/>
  <c r="K6209" i="11"/>
  <c r="H1611" i="11"/>
  <c r="C6209" i="11"/>
  <c r="D6209" i="11"/>
  <c r="K2134" i="11"/>
  <c r="D2134" i="11"/>
  <c r="C2134" i="11"/>
  <c r="K1986" i="11"/>
  <c r="C1986" i="11"/>
  <c r="D1986" i="11"/>
  <c r="I1570" i="11"/>
  <c r="K1950" i="11"/>
  <c r="C1950" i="11"/>
  <c r="D1950" i="11"/>
  <c r="J4905" i="11"/>
  <c r="K4905" i="11" s="1"/>
  <c r="D4905" i="11"/>
  <c r="C4905" i="11"/>
  <c r="N7341" i="11" l="1"/>
  <c r="N2135" i="11"/>
  <c r="L2135" i="11"/>
  <c r="M2135" i="11" s="1"/>
  <c r="N1915" i="11"/>
  <c r="L1915" i="11"/>
  <c r="M1915" i="11" s="1"/>
  <c r="N4906" i="11"/>
  <c r="L4906" i="11"/>
  <c r="M4906" i="11" s="1"/>
  <c r="N5901" i="11"/>
  <c r="L5901" i="11"/>
  <c r="M5901" i="11" s="1"/>
  <c r="N2207" i="11"/>
  <c r="L2207" i="11"/>
  <c r="M2207" i="11" s="1"/>
  <c r="N5937" i="11"/>
  <c r="L5937" i="11"/>
  <c r="M5937" i="11" s="1"/>
  <c r="N2171" i="11"/>
  <c r="L2171" i="11"/>
  <c r="M2171" i="11" s="1"/>
  <c r="N4942" i="11"/>
  <c r="L4942" i="11"/>
  <c r="M4942" i="11" s="1"/>
  <c r="N1879" i="11"/>
  <c r="L1879" i="11"/>
  <c r="M1879" i="11" s="1"/>
  <c r="N5973" i="11"/>
  <c r="L5973" i="11"/>
  <c r="M5973" i="11" s="1"/>
  <c r="N1987" i="11"/>
  <c r="L1987" i="11"/>
  <c r="M1987" i="11" s="1"/>
  <c r="N2023" i="11"/>
  <c r="L2023" i="11"/>
  <c r="M2023" i="11" s="1"/>
  <c r="N2099" i="11"/>
  <c r="L2099" i="11"/>
  <c r="M2099" i="11" s="1"/>
  <c r="N1951" i="11"/>
  <c r="L1951" i="11"/>
  <c r="M1951" i="11" s="1"/>
  <c r="H1148" i="11"/>
  <c r="H2099" i="11"/>
  <c r="H1928" i="11"/>
  <c r="I1888" i="11" s="1"/>
  <c r="H908" i="11"/>
  <c r="H1879" i="11"/>
  <c r="I1875" i="11" s="1"/>
  <c r="H1915" i="11"/>
  <c r="K7341" i="11"/>
  <c r="L7341" i="11"/>
  <c r="M7341" i="11" s="1"/>
  <c r="D1879" i="11"/>
  <c r="C1879" i="11"/>
  <c r="K1879" i="11"/>
  <c r="D2099" i="11"/>
  <c r="C2099" i="11"/>
  <c r="K2099" i="11"/>
  <c r="J4906" i="11"/>
  <c r="K4906" i="11" s="1"/>
  <c r="D4906" i="11"/>
  <c r="C4906" i="11"/>
  <c r="I5529" i="11"/>
  <c r="J5937" i="11"/>
  <c r="K5937" i="11" s="1"/>
  <c r="C5937" i="11"/>
  <c r="D5937" i="11"/>
  <c r="D5901" i="11"/>
  <c r="J5901" i="11"/>
  <c r="K5901" i="11" s="1"/>
  <c r="C5901" i="11"/>
  <c r="K2135" i="11"/>
  <c r="D2135" i="11"/>
  <c r="C2135" i="11"/>
  <c r="K2171" i="11"/>
  <c r="C2171" i="11"/>
  <c r="D2171" i="11"/>
  <c r="K2023" i="11"/>
  <c r="C2023" i="11"/>
  <c r="D2023" i="11"/>
  <c r="K1915" i="11"/>
  <c r="C1915" i="11"/>
  <c r="D1915" i="11"/>
  <c r="K2207" i="11"/>
  <c r="C2207" i="11"/>
  <c r="D2207" i="11"/>
  <c r="C7341" i="11"/>
  <c r="D7341" i="11"/>
  <c r="H6005" i="11"/>
  <c r="K4942" i="11"/>
  <c r="C4942" i="11"/>
  <c r="D4942" i="11"/>
  <c r="K5973" i="11"/>
  <c r="D5973" i="11"/>
  <c r="C5973" i="11"/>
  <c r="K1987" i="11"/>
  <c r="C1987" i="11"/>
  <c r="D1987" i="11"/>
  <c r="K1951" i="11"/>
  <c r="D1951" i="11"/>
  <c r="C1951" i="11"/>
  <c r="I1571" i="11"/>
  <c r="H1612" i="11"/>
  <c r="N1880" i="11" l="1"/>
  <c r="L1880" i="11"/>
  <c r="M1880" i="11" s="1"/>
  <c r="N1916" i="11"/>
  <c r="L1916" i="11"/>
  <c r="M1916" i="11" s="1"/>
  <c r="N4907" i="11"/>
  <c r="L4907" i="11"/>
  <c r="M4907" i="11" s="1"/>
  <c r="N1952" i="11"/>
  <c r="L1952" i="11"/>
  <c r="M1952" i="11" s="1"/>
  <c r="N5938" i="11"/>
  <c r="L5938" i="11"/>
  <c r="M5938" i="11" s="1"/>
  <c r="N1988" i="11"/>
  <c r="L1988" i="11"/>
  <c r="M1988" i="11" s="1"/>
  <c r="N4943" i="11"/>
  <c r="L4943" i="11"/>
  <c r="M4943" i="11" s="1"/>
  <c r="N2172" i="11"/>
  <c r="L2172" i="11"/>
  <c r="M2172" i="11" s="1"/>
  <c r="N2100" i="11"/>
  <c r="L2100" i="11"/>
  <c r="M2100" i="11" s="1"/>
  <c r="N5974" i="11"/>
  <c r="L5974" i="11"/>
  <c r="M5974" i="11" s="1"/>
  <c r="N2136" i="11"/>
  <c r="L2136" i="11"/>
  <c r="M2136" i="11" s="1"/>
  <c r="N2024" i="11"/>
  <c r="L2024" i="11"/>
  <c r="M2024" i="11" s="1"/>
  <c r="N2208" i="11"/>
  <c r="L2208" i="11"/>
  <c r="M2208" i="11" s="1"/>
  <c r="H909" i="11"/>
  <c r="H1880" i="11"/>
  <c r="C1880" i="11"/>
  <c r="D1880" i="11"/>
  <c r="H2100" i="11"/>
  <c r="H1929" i="11"/>
  <c r="I1889" i="11" s="1"/>
  <c r="H1149" i="11"/>
  <c r="K1880" i="11"/>
  <c r="H1916" i="11"/>
  <c r="I1876" i="11" s="1"/>
  <c r="J5938" i="11"/>
  <c r="K5938" i="11" s="1"/>
  <c r="D5938" i="11"/>
  <c r="C5938" i="11"/>
  <c r="K2100" i="11"/>
  <c r="D2100" i="11"/>
  <c r="C2100" i="11"/>
  <c r="J4907" i="11"/>
  <c r="K4907" i="11" s="1"/>
  <c r="D4907" i="11"/>
  <c r="C4907" i="11"/>
  <c r="K5974" i="11"/>
  <c r="D5974" i="11"/>
  <c r="C5974" i="11"/>
  <c r="I869" i="11"/>
  <c r="K4943" i="11"/>
  <c r="C4943" i="11"/>
  <c r="D4943" i="11"/>
  <c r="K1952" i="11"/>
  <c r="C1952" i="11"/>
  <c r="D1952" i="11"/>
  <c r="H1613" i="11"/>
  <c r="I1572" i="11"/>
  <c r="K2136" i="11"/>
  <c r="D2136" i="11"/>
  <c r="C2136" i="11"/>
  <c r="K2024" i="11"/>
  <c r="D2024" i="11"/>
  <c r="C2024" i="11"/>
  <c r="H6006" i="11"/>
  <c r="I7350" i="11"/>
  <c r="I1573" i="11"/>
  <c r="K1988" i="11"/>
  <c r="C1988" i="11"/>
  <c r="D1988" i="11"/>
  <c r="K2208" i="11"/>
  <c r="C2208" i="11"/>
  <c r="D2208" i="11"/>
  <c r="K1916" i="11"/>
  <c r="D1916" i="11"/>
  <c r="C1916" i="11"/>
  <c r="K2172" i="11"/>
  <c r="D2172" i="11"/>
  <c r="C2172" i="11"/>
  <c r="N1917" i="11" l="1"/>
  <c r="L1917" i="11"/>
  <c r="M1917" i="11" s="1"/>
  <c r="N4908" i="11"/>
  <c r="L4908" i="11"/>
  <c r="M4908" i="11" s="1"/>
  <c r="N5975" i="11"/>
  <c r="L5975" i="11"/>
  <c r="M5975" i="11" s="1"/>
  <c r="N1989" i="11"/>
  <c r="L1989" i="11"/>
  <c r="M1989" i="11" s="1"/>
  <c r="N2025" i="11"/>
  <c r="L2025" i="11"/>
  <c r="M2025" i="11" s="1"/>
  <c r="N1881" i="11"/>
  <c r="L1881" i="11"/>
  <c r="M1881" i="11" s="1"/>
  <c r="N2101" i="11"/>
  <c r="L2101" i="11"/>
  <c r="M2101" i="11" s="1"/>
  <c r="N2209" i="11"/>
  <c r="L2209" i="11"/>
  <c r="M2209" i="11" s="1"/>
  <c r="N2173" i="11"/>
  <c r="L2173" i="11"/>
  <c r="M2173" i="11" s="1"/>
  <c r="N1953" i="11"/>
  <c r="L1953" i="11"/>
  <c r="M1953" i="11" s="1"/>
  <c r="N4944" i="11"/>
  <c r="L4944" i="11"/>
  <c r="M4944" i="11" s="1"/>
  <c r="N5939" i="11"/>
  <c r="L5939" i="11"/>
  <c r="M5939" i="11" s="1"/>
  <c r="N2137" i="11"/>
  <c r="L2137" i="11"/>
  <c r="M2137" i="11" s="1"/>
  <c r="C1881" i="11"/>
  <c r="D1881" i="11"/>
  <c r="K1881" i="11"/>
  <c r="H1881" i="11"/>
  <c r="H910" i="11"/>
  <c r="H1930" i="11"/>
  <c r="H2101" i="11"/>
  <c r="H1917" i="11"/>
  <c r="C5939" i="11"/>
  <c r="J5939" i="11"/>
  <c r="K5939" i="11" s="1"/>
  <c r="D5939" i="11"/>
  <c r="H1150" i="11"/>
  <c r="K5975" i="11"/>
  <c r="C5975" i="11"/>
  <c r="D5975" i="11"/>
  <c r="J4908" i="11"/>
  <c r="K4908" i="11" s="1"/>
  <c r="D4908" i="11"/>
  <c r="C4908" i="11"/>
  <c r="D2101" i="11"/>
  <c r="K2101" i="11"/>
  <c r="C2101" i="11"/>
  <c r="I1890" i="11"/>
  <c r="I870" i="11"/>
  <c r="K1989" i="11"/>
  <c r="D1989" i="11"/>
  <c r="C1989" i="11"/>
  <c r="H1614" i="11"/>
  <c r="I7351" i="11"/>
  <c r="K2209" i="11"/>
  <c r="C2209" i="11"/>
  <c r="D2209" i="11"/>
  <c r="K1917" i="11"/>
  <c r="D1917" i="11"/>
  <c r="C1917" i="11"/>
  <c r="H6007" i="11"/>
  <c r="K2025" i="11"/>
  <c r="D2025" i="11"/>
  <c r="C2025" i="11"/>
  <c r="K1953" i="11"/>
  <c r="C1953" i="11"/>
  <c r="D1953" i="11"/>
  <c r="K4944" i="11"/>
  <c r="C4944" i="11"/>
  <c r="D4944" i="11"/>
  <c r="K2173" i="11"/>
  <c r="C2173" i="11"/>
  <c r="D2173" i="11"/>
  <c r="K2137" i="11"/>
  <c r="D2137" i="11"/>
  <c r="C2137" i="11"/>
  <c r="I1877" i="11" l="1"/>
  <c r="N4945" i="11"/>
  <c r="L4945" i="11"/>
  <c r="M4945" i="11" s="1"/>
  <c r="N1918" i="11"/>
  <c r="L1918" i="11"/>
  <c r="M1918" i="11" s="1"/>
  <c r="N1954" i="11"/>
  <c r="L1954" i="11"/>
  <c r="M1954" i="11" s="1"/>
  <c r="N4909" i="11"/>
  <c r="L4909" i="11"/>
  <c r="M4909" i="11" s="1"/>
  <c r="N2138" i="11"/>
  <c r="L2138" i="11"/>
  <c r="M2138" i="11" s="1"/>
  <c r="N2174" i="11"/>
  <c r="L2174" i="11"/>
  <c r="M2174" i="11" s="1"/>
  <c r="N2246" i="11"/>
  <c r="L2246" i="11"/>
  <c r="M2246" i="11" s="1"/>
  <c r="N2062" i="11"/>
  <c r="L2062" i="11"/>
  <c r="M2062" i="11" s="1"/>
  <c r="N5976" i="11"/>
  <c r="L5976" i="11"/>
  <c r="M5976" i="11" s="1"/>
  <c r="N1990" i="11"/>
  <c r="L1990" i="11"/>
  <c r="M1990" i="11" s="1"/>
  <c r="N2026" i="11"/>
  <c r="L2026" i="11"/>
  <c r="M2026" i="11" s="1"/>
  <c r="N2210" i="11"/>
  <c r="L2210" i="11"/>
  <c r="M2210" i="11" s="1"/>
  <c r="N5940" i="11"/>
  <c r="L5940" i="11"/>
  <c r="M5940" i="11" s="1"/>
  <c r="K1918" i="11"/>
  <c r="C1918" i="11"/>
  <c r="D1918" i="11"/>
  <c r="H2062" i="11"/>
  <c r="I2058" i="11" s="1"/>
  <c r="H1918" i="11"/>
  <c r="H1151" i="11"/>
  <c r="H1931" i="11"/>
  <c r="I1891" i="11" s="1"/>
  <c r="H1919" i="11"/>
  <c r="H911" i="11"/>
  <c r="J4909" i="11"/>
  <c r="K4909" i="11" s="1"/>
  <c r="D4909" i="11"/>
  <c r="C4909" i="11"/>
  <c r="K5976" i="11"/>
  <c r="C5976" i="11"/>
  <c r="D5976" i="11"/>
  <c r="C2138" i="11"/>
  <c r="D2138" i="11"/>
  <c r="K2138" i="11"/>
  <c r="D5940" i="11"/>
  <c r="C5940" i="11"/>
  <c r="J5940" i="11"/>
  <c r="K5940" i="11" s="1"/>
  <c r="I871" i="11"/>
  <c r="I1574" i="11"/>
  <c r="K2246" i="11"/>
  <c r="C2246" i="11"/>
  <c r="D2246" i="11"/>
  <c r="H1615" i="11"/>
  <c r="K4945" i="11"/>
  <c r="C4945" i="11"/>
  <c r="D4945" i="11"/>
  <c r="I7352" i="11"/>
  <c r="K2174" i="11"/>
  <c r="C2174" i="11"/>
  <c r="D2174" i="11"/>
  <c r="K2210" i="11"/>
  <c r="C2210" i="11"/>
  <c r="D2210" i="11"/>
  <c r="J2062" i="11"/>
  <c r="K2062" i="11" s="1"/>
  <c r="C2062" i="11"/>
  <c r="D2062" i="11"/>
  <c r="K2026" i="11"/>
  <c r="C2026" i="11"/>
  <c r="D2026" i="11"/>
  <c r="K1954" i="11"/>
  <c r="C1954" i="11"/>
  <c r="D1954" i="11"/>
  <c r="K1990" i="11"/>
  <c r="D1990" i="11"/>
  <c r="C1990" i="11"/>
  <c r="K1920" i="11" l="1"/>
  <c r="K1919" i="11"/>
  <c r="D1919" i="11"/>
  <c r="N2027" i="11"/>
  <c r="L2027" i="11"/>
  <c r="M2027" i="11" s="1"/>
  <c r="N5977" i="11"/>
  <c r="L5977" i="11"/>
  <c r="M5977" i="11" s="1"/>
  <c r="N1919" i="11"/>
  <c r="L1919" i="11"/>
  <c r="M1919" i="11" s="1"/>
  <c r="N2139" i="11"/>
  <c r="L2139" i="11"/>
  <c r="M2139" i="11" s="1"/>
  <c r="N4946" i="11"/>
  <c r="L4946" i="11"/>
  <c r="M4946" i="11" s="1"/>
  <c r="N4982" i="11"/>
  <c r="L4982" i="11"/>
  <c r="M4982" i="11" s="1"/>
  <c r="N6246" i="11"/>
  <c r="L6246" i="11"/>
  <c r="M6246" i="11" s="1"/>
  <c r="N2211" i="11"/>
  <c r="L2211" i="11"/>
  <c r="M2211" i="11" s="1"/>
  <c r="N2063" i="11"/>
  <c r="L2063" i="11"/>
  <c r="M2063" i="11" s="1"/>
  <c r="N2247" i="11"/>
  <c r="L2247" i="11"/>
  <c r="M2247" i="11" s="1"/>
  <c r="N1955" i="11"/>
  <c r="L1955" i="11"/>
  <c r="M1955" i="11" s="1"/>
  <c r="N1991" i="11"/>
  <c r="L1991" i="11"/>
  <c r="M1991" i="11" s="1"/>
  <c r="N2175" i="11"/>
  <c r="L2175" i="11"/>
  <c r="M2175" i="11" s="1"/>
  <c r="N5941" i="11"/>
  <c r="L5941" i="11"/>
  <c r="M5941" i="11" s="1"/>
  <c r="C1919" i="11"/>
  <c r="H1152" i="11"/>
  <c r="H912" i="11"/>
  <c r="I872" i="11" s="1"/>
  <c r="H1932" i="11"/>
  <c r="H2063" i="11"/>
  <c r="I2059" i="11" s="1"/>
  <c r="H6246" i="11"/>
  <c r="K4946" i="11"/>
  <c r="C4946" i="11"/>
  <c r="D4946" i="11"/>
  <c r="K5977" i="11"/>
  <c r="D5977" i="11"/>
  <c r="C5977" i="11"/>
  <c r="C5941" i="11"/>
  <c r="D5941" i="11"/>
  <c r="J5941" i="11"/>
  <c r="K5941" i="11" s="1"/>
  <c r="D2139" i="11"/>
  <c r="K2139" i="11"/>
  <c r="C2139" i="11"/>
  <c r="I1892" i="11"/>
  <c r="J4982" i="11"/>
  <c r="K4982" i="11" s="1"/>
  <c r="C4982" i="11"/>
  <c r="D4982" i="11"/>
  <c r="I1575" i="11"/>
  <c r="J2063" i="11"/>
  <c r="K2063" i="11" s="1"/>
  <c r="D2063" i="11"/>
  <c r="C2063" i="11"/>
  <c r="K2027" i="11"/>
  <c r="D2027" i="11"/>
  <c r="C2027" i="11"/>
  <c r="K6246" i="11"/>
  <c r="H1616" i="11"/>
  <c r="D6246" i="11"/>
  <c r="C6246" i="11"/>
  <c r="K1991" i="11"/>
  <c r="C1991" i="11"/>
  <c r="D1991" i="11"/>
  <c r="I7353" i="11"/>
  <c r="K2247" i="11"/>
  <c r="C2247" i="11"/>
  <c r="D2247" i="11"/>
  <c r="K1955" i="11"/>
  <c r="D1955" i="11"/>
  <c r="C1955" i="11"/>
  <c r="K2175" i="11"/>
  <c r="D2175" i="11"/>
  <c r="C2175" i="11"/>
  <c r="K2211" i="11"/>
  <c r="D2211" i="11"/>
  <c r="C2211" i="11"/>
  <c r="L1920" i="11" l="1"/>
  <c r="M1920" i="11" s="1"/>
  <c r="H1920" i="11"/>
  <c r="N1920" i="11"/>
  <c r="C1920" i="11"/>
  <c r="D1920" i="11"/>
  <c r="N2176" i="11"/>
  <c r="L2176" i="11"/>
  <c r="M2176" i="11" s="1"/>
  <c r="N2248" i="11"/>
  <c r="L2248" i="11"/>
  <c r="M2248" i="11" s="1"/>
  <c r="N2064" i="11"/>
  <c r="L2064" i="11"/>
  <c r="M2064" i="11" s="1"/>
  <c r="N6247" i="11"/>
  <c r="L6247" i="11"/>
  <c r="M6247" i="11" s="1"/>
  <c r="N2028" i="11"/>
  <c r="L2028" i="11"/>
  <c r="M2028" i="11" s="1"/>
  <c r="N6010" i="11"/>
  <c r="L6010" i="11"/>
  <c r="M6010" i="11" s="1"/>
  <c r="N1921" i="11"/>
  <c r="L1921" i="11"/>
  <c r="M1921" i="11" s="1"/>
  <c r="N5978" i="11"/>
  <c r="L5978" i="11"/>
  <c r="M5978" i="11" s="1"/>
  <c r="N1956" i="11"/>
  <c r="L1956" i="11"/>
  <c r="M1956" i="11" s="1"/>
  <c r="N2140" i="11"/>
  <c r="L2140" i="11"/>
  <c r="M2140" i="11" s="1"/>
  <c r="N2212" i="11"/>
  <c r="L2212" i="11"/>
  <c r="M2212" i="11" s="1"/>
  <c r="N1992" i="11"/>
  <c r="L1992" i="11"/>
  <c r="M1992" i="11" s="1"/>
  <c r="N4983" i="11"/>
  <c r="L4983" i="11"/>
  <c r="M4983" i="11" s="1"/>
  <c r="N4947" i="11"/>
  <c r="L4947" i="11"/>
  <c r="M4947" i="11" s="1"/>
  <c r="H1153" i="11"/>
  <c r="H1921" i="11"/>
  <c r="H2064" i="11"/>
  <c r="I2060" i="11" s="1"/>
  <c r="H6247" i="11"/>
  <c r="I6243" i="11" s="1"/>
  <c r="H1933" i="11"/>
  <c r="I1893" i="11" s="1"/>
  <c r="H913" i="11"/>
  <c r="I6242" i="11"/>
  <c r="K2140" i="11"/>
  <c r="C2140" i="11"/>
  <c r="D2140" i="11"/>
  <c r="D5978" i="11"/>
  <c r="C5978" i="11"/>
  <c r="K5978" i="11"/>
  <c r="K4947" i="11"/>
  <c r="C4947" i="11"/>
  <c r="D4947" i="11"/>
  <c r="H5894" i="11"/>
  <c r="I873" i="11"/>
  <c r="J2064" i="11"/>
  <c r="K2064" i="11" s="1"/>
  <c r="C2064" i="11"/>
  <c r="D2064" i="11"/>
  <c r="K6010" i="11"/>
  <c r="D6010" i="11"/>
  <c r="C6010" i="11"/>
  <c r="K2028" i="11"/>
  <c r="C2028" i="11"/>
  <c r="D2028" i="11"/>
  <c r="K6247" i="11"/>
  <c r="H1617" i="11"/>
  <c r="C6247" i="11"/>
  <c r="D6247" i="11"/>
  <c r="K2176" i="11"/>
  <c r="C2176" i="11"/>
  <c r="D2176" i="11"/>
  <c r="I7354" i="11"/>
  <c r="K1956" i="11"/>
  <c r="C1956" i="11"/>
  <c r="D1956" i="11"/>
  <c r="J4983" i="11"/>
  <c r="K4983" i="11" s="1"/>
  <c r="C4983" i="11"/>
  <c r="D4983" i="11"/>
  <c r="K1921" i="11"/>
  <c r="D1921" i="11"/>
  <c r="C1921" i="11"/>
  <c r="K1992" i="11"/>
  <c r="D1992" i="11"/>
  <c r="C1992" i="11"/>
  <c r="K2212" i="11"/>
  <c r="C2212" i="11"/>
  <c r="D2212" i="11"/>
  <c r="K2248" i="11"/>
  <c r="C2248" i="11"/>
  <c r="D2248" i="11"/>
  <c r="I1576" i="11"/>
  <c r="N1993" i="11" l="1"/>
  <c r="L1993" i="11"/>
  <c r="M1993" i="11" s="1"/>
  <c r="N6248" i="11"/>
  <c r="L6248" i="11"/>
  <c r="M6248" i="11" s="1"/>
  <c r="N4984" i="11"/>
  <c r="L4984" i="11"/>
  <c r="M4984" i="11" s="1"/>
  <c r="N2249" i="11"/>
  <c r="L2249" i="11"/>
  <c r="M2249" i="11" s="1"/>
  <c r="N2029" i="11"/>
  <c r="L2029" i="11"/>
  <c r="M2029" i="11" s="1"/>
  <c r="N1957" i="11"/>
  <c r="L1957" i="11"/>
  <c r="M1957" i="11" s="1"/>
  <c r="N2065" i="11"/>
  <c r="L2065" i="11"/>
  <c r="M2065" i="11" s="1"/>
  <c r="N4948" i="11"/>
  <c r="L4948" i="11"/>
  <c r="M4948" i="11" s="1"/>
  <c r="N5979" i="11"/>
  <c r="L5979" i="11"/>
  <c r="M5979" i="11" s="1"/>
  <c r="N6011" i="11"/>
  <c r="L6011" i="11"/>
  <c r="M6011" i="11" s="1"/>
  <c r="N2141" i="11"/>
  <c r="L2141" i="11"/>
  <c r="M2141" i="11" s="1"/>
  <c r="N2213" i="11"/>
  <c r="L2213" i="11"/>
  <c r="M2213" i="11" s="1"/>
  <c r="N2177" i="11"/>
  <c r="L2177" i="11"/>
  <c r="M2177" i="11" s="1"/>
  <c r="H1934" i="11"/>
  <c r="H5562" i="11"/>
  <c r="H914" i="11"/>
  <c r="H2065" i="11"/>
  <c r="I2061" i="11" s="1"/>
  <c r="H6248" i="11"/>
  <c r="I6244" i="11" s="1"/>
  <c r="K4948" i="11"/>
  <c r="D4948" i="11"/>
  <c r="C4948" i="11"/>
  <c r="C2141" i="11"/>
  <c r="D2141" i="11"/>
  <c r="K2141" i="11"/>
  <c r="C5979" i="11"/>
  <c r="D5979" i="11"/>
  <c r="K5979" i="11"/>
  <c r="H1154" i="11"/>
  <c r="H5895" i="11"/>
  <c r="I874" i="11"/>
  <c r="I1894" i="11"/>
  <c r="K2177" i="11"/>
  <c r="C2177" i="11"/>
  <c r="D2177" i="11"/>
  <c r="J2065" i="11"/>
  <c r="K2065" i="11" s="1"/>
  <c r="D2065" i="11"/>
  <c r="C2065" i="11"/>
  <c r="I7355" i="11"/>
  <c r="K2249" i="11"/>
  <c r="D2249" i="11"/>
  <c r="C2249" i="11"/>
  <c r="K1993" i="11"/>
  <c r="C1993" i="11"/>
  <c r="D1993" i="11"/>
  <c r="K6011" i="11"/>
  <c r="C6011" i="11"/>
  <c r="D6011" i="11"/>
  <c r="I1577" i="11"/>
  <c r="K6248" i="11"/>
  <c r="H1618" i="11"/>
  <c r="C6248" i="11"/>
  <c r="D6248" i="11"/>
  <c r="J4984" i="11"/>
  <c r="K4984" i="11" s="1"/>
  <c r="C4984" i="11"/>
  <c r="D4984" i="11"/>
  <c r="K2213" i="11"/>
  <c r="C2213" i="11"/>
  <c r="D2213" i="11"/>
  <c r="K2029" i="11"/>
  <c r="D2029" i="11"/>
  <c r="C2029" i="11"/>
  <c r="K1957" i="11"/>
  <c r="C1957" i="11"/>
  <c r="D1957" i="11"/>
  <c r="N1958" i="11" l="1"/>
  <c r="L1958" i="11"/>
  <c r="M1958" i="11" s="1"/>
  <c r="N4949" i="11"/>
  <c r="L4949" i="11"/>
  <c r="M4949" i="11" s="1"/>
  <c r="N2250" i="11"/>
  <c r="L2250" i="11"/>
  <c r="M2250" i="11" s="1"/>
  <c r="N2178" i="11"/>
  <c r="L2178" i="11"/>
  <c r="M2178" i="11" s="1"/>
  <c r="N6012" i="11"/>
  <c r="L6012" i="11"/>
  <c r="M6012" i="11" s="1"/>
  <c r="N5980" i="11"/>
  <c r="L5980" i="11"/>
  <c r="M5980" i="11" s="1"/>
  <c r="N2066" i="11"/>
  <c r="L2066" i="11"/>
  <c r="M2066" i="11" s="1"/>
  <c r="N2030" i="11"/>
  <c r="L2030" i="11"/>
  <c r="M2030" i="11" s="1"/>
  <c r="N4985" i="11"/>
  <c r="L4985" i="11"/>
  <c r="M4985" i="11" s="1"/>
  <c r="N2102" i="11"/>
  <c r="L2102" i="11"/>
  <c r="M2102" i="11" s="1"/>
  <c r="N1994" i="11"/>
  <c r="L1994" i="11"/>
  <c r="M1994" i="11" s="1"/>
  <c r="N6249" i="11"/>
  <c r="L6249" i="11"/>
  <c r="M6249" i="11" s="1"/>
  <c r="N2214" i="11"/>
  <c r="L2214" i="11"/>
  <c r="M2214" i="11" s="1"/>
  <c r="H915" i="11"/>
  <c r="I875" i="11" s="1"/>
  <c r="H2102" i="11"/>
  <c r="H1155" i="11"/>
  <c r="C1958" i="11"/>
  <c r="H6249" i="11"/>
  <c r="I6245" i="11" s="1"/>
  <c r="D1958" i="11"/>
  <c r="K1958" i="11"/>
  <c r="H5563" i="11"/>
  <c r="H1935" i="11"/>
  <c r="I1895" i="11" s="1"/>
  <c r="H2066" i="11"/>
  <c r="H5896" i="11"/>
  <c r="K4949" i="11"/>
  <c r="D4949" i="11"/>
  <c r="C4949" i="11"/>
  <c r="D2178" i="11"/>
  <c r="K2178" i="11"/>
  <c r="C2178" i="11"/>
  <c r="D5980" i="11"/>
  <c r="C5980" i="11"/>
  <c r="K5980" i="11"/>
  <c r="H5322" i="11"/>
  <c r="I1578" i="11"/>
  <c r="K2030" i="11"/>
  <c r="C2030" i="11"/>
  <c r="D2030" i="11"/>
  <c r="K6012" i="11"/>
  <c r="C6012" i="11"/>
  <c r="D6012" i="11"/>
  <c r="K2250" i="11"/>
  <c r="D2250" i="11"/>
  <c r="C2250" i="11"/>
  <c r="K1994" i="11"/>
  <c r="C1994" i="11"/>
  <c r="D1994" i="11"/>
  <c r="K6249" i="11"/>
  <c r="H1619" i="11"/>
  <c r="C6249" i="11"/>
  <c r="D6249" i="11"/>
  <c r="K2214" i="11"/>
  <c r="D2214" i="11"/>
  <c r="C2214" i="11"/>
  <c r="K2102" i="11"/>
  <c r="C2102" i="11"/>
  <c r="D2102" i="11"/>
  <c r="J4985" i="11"/>
  <c r="K4985" i="11" s="1"/>
  <c r="C4985" i="11"/>
  <c r="D4985" i="11"/>
  <c r="J2066" i="11"/>
  <c r="K2066" i="11" s="1"/>
  <c r="D2066" i="11"/>
  <c r="C2066" i="11"/>
  <c r="N2067" i="11" l="1"/>
  <c r="L2067" i="11"/>
  <c r="M2067" i="11" s="1"/>
  <c r="N1959" i="11"/>
  <c r="L1959" i="11"/>
  <c r="M1959" i="11" s="1"/>
  <c r="N2251" i="11"/>
  <c r="L2251" i="11"/>
  <c r="M2251" i="11" s="1"/>
  <c r="N2215" i="11"/>
  <c r="L2215" i="11"/>
  <c r="M2215" i="11" s="1"/>
  <c r="N1995" i="11"/>
  <c r="L1995" i="11"/>
  <c r="M1995" i="11" s="1"/>
  <c r="N6013" i="11"/>
  <c r="L6013" i="11"/>
  <c r="M6013" i="11" s="1"/>
  <c r="N2179" i="11"/>
  <c r="L2179" i="11"/>
  <c r="M2179" i="11" s="1"/>
  <c r="N2031" i="11"/>
  <c r="L2031" i="11"/>
  <c r="M2031" i="11" s="1"/>
  <c r="N6286" i="11"/>
  <c r="L6286" i="11"/>
  <c r="M6286" i="11" s="1"/>
  <c r="N5981" i="11"/>
  <c r="L5981" i="11"/>
  <c r="M5981" i="11" s="1"/>
  <c r="N5022" i="11"/>
  <c r="L5022" i="11"/>
  <c r="M5022" i="11" s="1"/>
  <c r="N2103" i="11"/>
  <c r="L2103" i="11"/>
  <c r="M2103" i="11" s="1"/>
  <c r="N4986" i="11"/>
  <c r="L4986" i="11"/>
  <c r="M4986" i="11" s="1"/>
  <c r="H2103" i="11"/>
  <c r="H6286" i="11"/>
  <c r="I6282" i="11" s="1"/>
  <c r="C1959" i="11"/>
  <c r="K1959" i="11"/>
  <c r="H916" i="11"/>
  <c r="I876" i="11" s="1"/>
  <c r="H1156" i="11"/>
  <c r="D1959" i="11"/>
  <c r="I2062" i="11"/>
  <c r="H1936" i="11"/>
  <c r="I1896" i="11" s="1"/>
  <c r="H2067" i="11"/>
  <c r="H5897" i="11"/>
  <c r="D2179" i="11"/>
  <c r="K2179" i="11"/>
  <c r="C2179" i="11"/>
  <c r="J4986" i="11"/>
  <c r="K4986" i="11" s="1"/>
  <c r="D4986" i="11"/>
  <c r="C4986" i="11"/>
  <c r="C5981" i="11"/>
  <c r="D5981" i="11"/>
  <c r="K5981" i="11"/>
  <c r="H5650" i="11"/>
  <c r="H5564" i="11"/>
  <c r="K2103" i="11"/>
  <c r="D2103" i="11"/>
  <c r="C2103" i="11"/>
  <c r="H5323" i="11"/>
  <c r="J2067" i="11"/>
  <c r="K2067" i="11" s="1"/>
  <c r="D2067" i="11"/>
  <c r="C2067" i="11"/>
  <c r="K6286" i="11"/>
  <c r="H1620" i="11"/>
  <c r="I1580" i="11" s="1"/>
  <c r="C6286" i="11"/>
  <c r="D6286" i="11"/>
  <c r="K2215" i="11"/>
  <c r="D2215" i="11"/>
  <c r="C2215" i="11"/>
  <c r="K2251" i="11"/>
  <c r="D2251" i="11"/>
  <c r="C2251" i="11"/>
  <c r="I1579" i="11"/>
  <c r="K2031" i="11"/>
  <c r="D2031" i="11"/>
  <c r="C2031" i="11"/>
  <c r="J5022" i="11"/>
  <c r="K5022" i="11" s="1"/>
  <c r="D5022" i="11"/>
  <c r="C5022" i="11"/>
  <c r="K6013" i="11"/>
  <c r="D6013" i="11"/>
  <c r="C6013" i="11"/>
  <c r="K1995" i="11"/>
  <c r="C1995" i="11"/>
  <c r="D1995" i="11"/>
  <c r="N6050" i="11" l="1"/>
  <c r="L6050" i="11"/>
  <c r="M6050" i="11" s="1"/>
  <c r="N1960" i="11"/>
  <c r="L1960" i="11"/>
  <c r="M1960" i="11" s="1"/>
  <c r="N6287" i="11"/>
  <c r="L6287" i="11"/>
  <c r="M6287" i="11" s="1"/>
  <c r="N5023" i="11"/>
  <c r="L5023" i="11"/>
  <c r="M5023" i="11" s="1"/>
  <c r="N2032" i="11"/>
  <c r="L2032" i="11"/>
  <c r="M2032" i="11" s="1"/>
  <c r="N4987" i="11"/>
  <c r="L4987" i="11"/>
  <c r="M4987" i="11" s="1"/>
  <c r="N2180" i="11"/>
  <c r="L2180" i="11"/>
  <c r="M2180" i="11" s="1"/>
  <c r="K1960" i="11"/>
  <c r="N2252" i="11"/>
  <c r="L2252" i="11"/>
  <c r="M2252" i="11" s="1"/>
  <c r="N2104" i="11"/>
  <c r="L2104" i="11"/>
  <c r="M2104" i="11" s="1"/>
  <c r="N1996" i="11"/>
  <c r="L1996" i="11"/>
  <c r="M1996" i="11" s="1"/>
  <c r="N2068" i="11"/>
  <c r="L2068" i="11"/>
  <c r="M2068" i="11" s="1"/>
  <c r="D1960" i="11"/>
  <c r="N6014" i="11"/>
  <c r="L6014" i="11"/>
  <c r="M6014" i="11" s="1"/>
  <c r="C1960" i="11"/>
  <c r="N2216" i="11"/>
  <c r="L2216" i="11"/>
  <c r="M2216" i="11" s="1"/>
  <c r="H917" i="11"/>
  <c r="H5565" i="11"/>
  <c r="H1157" i="11"/>
  <c r="H2104" i="11"/>
  <c r="H6287" i="11"/>
  <c r="I6283" i="11" s="1"/>
  <c r="H1937" i="11"/>
  <c r="I1897" i="11" s="1"/>
  <c r="H2068" i="11"/>
  <c r="I2063" i="11"/>
  <c r="D6014" i="11"/>
  <c r="C6014" i="11"/>
  <c r="K6014" i="11"/>
  <c r="D2180" i="11"/>
  <c r="C2180" i="11"/>
  <c r="K2180" i="11"/>
  <c r="J4987" i="11"/>
  <c r="K4987" i="11" s="1"/>
  <c r="C4987" i="11"/>
  <c r="D4987" i="11"/>
  <c r="I5646" i="11"/>
  <c r="H5898" i="11"/>
  <c r="H5651" i="11"/>
  <c r="I877" i="11"/>
  <c r="K2252" i="11"/>
  <c r="D2252" i="11"/>
  <c r="C2252" i="11"/>
  <c r="H5324" i="11"/>
  <c r="K2216" i="11"/>
  <c r="C2216" i="11"/>
  <c r="D2216" i="11"/>
  <c r="K2032" i="11"/>
  <c r="C2032" i="11"/>
  <c r="D2032" i="11"/>
  <c r="K6287" i="11"/>
  <c r="H1621" i="11"/>
  <c r="I1581" i="11" s="1"/>
  <c r="D6287" i="11"/>
  <c r="C6287" i="11"/>
  <c r="K1996" i="11"/>
  <c r="C1996" i="11"/>
  <c r="D1996" i="11"/>
  <c r="J5023" i="11"/>
  <c r="K5023" i="11" s="1"/>
  <c r="H4652" i="11"/>
  <c r="C5023" i="11"/>
  <c r="D5023" i="11"/>
  <c r="J6050" i="11"/>
  <c r="K6050" i="11" s="1"/>
  <c r="C6050" i="11"/>
  <c r="D6050" i="11"/>
  <c r="I7358" i="11"/>
  <c r="J2068" i="11"/>
  <c r="K2068" i="11" s="1"/>
  <c r="D2068" i="11"/>
  <c r="C2068" i="11"/>
  <c r="K2104" i="11"/>
  <c r="D2104" i="11"/>
  <c r="C2104" i="11"/>
  <c r="K1961" i="11" l="1"/>
  <c r="D1961" i="11"/>
  <c r="C1961" i="11"/>
  <c r="N2033" i="11"/>
  <c r="L2033" i="11"/>
  <c r="M2033" i="11" s="1"/>
  <c r="N6051" i="11"/>
  <c r="L6051" i="11"/>
  <c r="M6051" i="11" s="1"/>
  <c r="N1961" i="11"/>
  <c r="L1961" i="11"/>
  <c r="M1961" i="11" s="1"/>
  <c r="N2069" i="11"/>
  <c r="L2069" i="11"/>
  <c r="M2069" i="11" s="1"/>
  <c r="N2181" i="11"/>
  <c r="L2181" i="11"/>
  <c r="M2181" i="11" s="1"/>
  <c r="N5024" i="11"/>
  <c r="L5024" i="11"/>
  <c r="M5024" i="11" s="1"/>
  <c r="N4988" i="11"/>
  <c r="L4988" i="11"/>
  <c r="M4988" i="11" s="1"/>
  <c r="N2253" i="11"/>
  <c r="L2253" i="11"/>
  <c r="M2253" i="11" s="1"/>
  <c r="N1997" i="11"/>
  <c r="L1997" i="11"/>
  <c r="M1997" i="11" s="1"/>
  <c r="N6015" i="11"/>
  <c r="L6015" i="11"/>
  <c r="M6015" i="11" s="1"/>
  <c r="N2105" i="11"/>
  <c r="L2105" i="11"/>
  <c r="M2105" i="11" s="1"/>
  <c r="N2217" i="11"/>
  <c r="L2217" i="11"/>
  <c r="M2217" i="11" s="1"/>
  <c r="N6288" i="11"/>
  <c r="L6288" i="11"/>
  <c r="M6288" i="11" s="1"/>
  <c r="H2105" i="11"/>
  <c r="H6288" i="11"/>
  <c r="H5566" i="11"/>
  <c r="H918" i="11"/>
  <c r="H1938" i="11"/>
  <c r="H2069" i="11"/>
  <c r="I6284" i="11"/>
  <c r="I2064" i="11"/>
  <c r="H1158" i="11"/>
  <c r="D6015" i="11"/>
  <c r="K6015" i="11"/>
  <c r="C6015" i="11"/>
  <c r="J4988" i="11"/>
  <c r="K4988" i="11" s="1"/>
  <c r="D4988" i="11"/>
  <c r="C4988" i="11"/>
  <c r="K2181" i="11"/>
  <c r="C2181" i="11"/>
  <c r="D2181" i="11"/>
  <c r="I5647" i="11"/>
  <c r="H5899" i="11"/>
  <c r="H5652" i="11"/>
  <c r="I5648" i="11" s="1"/>
  <c r="I1898" i="11"/>
  <c r="K2105" i="11"/>
  <c r="D2105" i="11"/>
  <c r="C2105" i="11"/>
  <c r="K2253" i="11"/>
  <c r="C2253" i="11"/>
  <c r="D2253" i="11"/>
  <c r="I7360" i="11"/>
  <c r="I7359" i="11"/>
  <c r="J6051" i="11"/>
  <c r="K6051" i="11" s="1"/>
  <c r="C6051" i="11"/>
  <c r="D6051" i="11"/>
  <c r="J5024" i="11"/>
  <c r="K5024" i="11" s="1"/>
  <c r="H4653" i="11"/>
  <c r="C5024" i="11"/>
  <c r="D5024" i="11"/>
  <c r="K1997" i="11"/>
  <c r="D1997" i="11"/>
  <c r="C1997" i="11"/>
  <c r="K2033" i="11"/>
  <c r="C2033" i="11"/>
  <c r="D2033" i="11"/>
  <c r="H5325" i="11"/>
  <c r="K6288" i="11"/>
  <c r="H1622" i="11"/>
  <c r="D6288" i="11"/>
  <c r="C6288" i="11"/>
  <c r="K2217" i="11"/>
  <c r="C2217" i="11"/>
  <c r="D2217" i="11"/>
  <c r="J2069" i="11"/>
  <c r="K2069" i="11" s="1"/>
  <c r="C2069" i="11"/>
  <c r="D2069" i="11"/>
  <c r="N1998" i="11" l="1"/>
  <c r="L1998" i="11"/>
  <c r="M1998" i="11" s="1"/>
  <c r="N2218" i="11"/>
  <c r="L2218" i="11"/>
  <c r="M2218" i="11" s="1"/>
  <c r="N2286" i="11"/>
  <c r="L2286" i="11"/>
  <c r="M2286" i="11" s="1"/>
  <c r="N6289" i="11"/>
  <c r="L6289" i="11"/>
  <c r="M6289" i="11" s="1"/>
  <c r="N6052" i="11"/>
  <c r="L6052" i="11"/>
  <c r="M6052" i="11" s="1"/>
  <c r="N2070" i="11"/>
  <c r="L2070" i="11"/>
  <c r="M2070" i="11" s="1"/>
  <c r="N4989" i="11"/>
  <c r="L4989" i="11"/>
  <c r="M4989" i="11" s="1"/>
  <c r="N2106" i="11"/>
  <c r="L2106" i="11"/>
  <c r="M2106" i="11" s="1"/>
  <c r="N2142" i="11"/>
  <c r="L2142" i="11"/>
  <c r="M2142" i="11" s="1"/>
  <c r="N5025" i="11"/>
  <c r="L5025" i="11"/>
  <c r="M5025" i="11" s="1"/>
  <c r="N2254" i="11"/>
  <c r="L2254" i="11"/>
  <c r="M2254" i="11" s="1"/>
  <c r="N2034" i="11"/>
  <c r="L2034" i="11"/>
  <c r="M2034" i="11" s="1"/>
  <c r="N6016" i="11"/>
  <c r="L6016" i="11"/>
  <c r="M6016" i="11" s="1"/>
  <c r="H6289" i="11"/>
  <c r="I6285" i="11" s="1"/>
  <c r="H5567" i="11"/>
  <c r="H1159" i="11"/>
  <c r="H2070" i="11"/>
  <c r="I2066" i="11" s="1"/>
  <c r="H1939" i="11"/>
  <c r="I1899" i="11" s="1"/>
  <c r="H2106" i="11"/>
  <c r="I2065" i="11"/>
  <c r="C6016" i="11"/>
  <c r="K6016" i="11"/>
  <c r="D6016" i="11"/>
  <c r="H5653" i="11"/>
  <c r="I5649" i="11" s="1"/>
  <c r="K2218" i="11"/>
  <c r="D2218" i="11"/>
  <c r="C2218" i="11"/>
  <c r="D1998" i="11"/>
  <c r="C1998" i="11"/>
  <c r="H919" i="11"/>
  <c r="J4989" i="11"/>
  <c r="K4989" i="11" s="1"/>
  <c r="C4989" i="11"/>
  <c r="D4989" i="11"/>
  <c r="K1998" i="11"/>
  <c r="H5900" i="11"/>
  <c r="K6289" i="11"/>
  <c r="H1623" i="11"/>
  <c r="I1583" i="11" s="1"/>
  <c r="C6289" i="11"/>
  <c r="D6289" i="11"/>
  <c r="K2034" i="11"/>
  <c r="C2034" i="11"/>
  <c r="D2034" i="11"/>
  <c r="K2142" i="11"/>
  <c r="C2142" i="11"/>
  <c r="D2142" i="11"/>
  <c r="I1582" i="11"/>
  <c r="J2070" i="11"/>
  <c r="K2070" i="11" s="1"/>
  <c r="D2070" i="11"/>
  <c r="C2070" i="11"/>
  <c r="H5326" i="11"/>
  <c r="K2254" i="11"/>
  <c r="C2254" i="11"/>
  <c r="D2254" i="11"/>
  <c r="J5025" i="11"/>
  <c r="K5025" i="11" s="1"/>
  <c r="D5025" i="11"/>
  <c r="C5025" i="11"/>
  <c r="K2286" i="11"/>
  <c r="C2286" i="11"/>
  <c r="D2286" i="11"/>
  <c r="K2106" i="11"/>
  <c r="D2106" i="11"/>
  <c r="C2106" i="11"/>
  <c r="J6052" i="11"/>
  <c r="K6052" i="11" s="1"/>
  <c r="C6052" i="11"/>
  <c r="D6052" i="11"/>
  <c r="N6017" i="11" l="1"/>
  <c r="L6017" i="11"/>
  <c r="M6017" i="11" s="1"/>
  <c r="N5062" i="11"/>
  <c r="L5062" i="11"/>
  <c r="M5062" i="11" s="1"/>
  <c r="N2287" i="11"/>
  <c r="L2287" i="11"/>
  <c r="M2287" i="11" s="1"/>
  <c r="N2035" i="11"/>
  <c r="L2035" i="11"/>
  <c r="M2035" i="11" s="1"/>
  <c r="N6326" i="11"/>
  <c r="L6326" i="11"/>
  <c r="M6326" i="11" s="1"/>
  <c r="N2219" i="11"/>
  <c r="L2219" i="11"/>
  <c r="M2219" i="11" s="1"/>
  <c r="N6053" i="11"/>
  <c r="L6053" i="11"/>
  <c r="M6053" i="11" s="1"/>
  <c r="N2071" i="11"/>
  <c r="L2071" i="11"/>
  <c r="M2071" i="11" s="1"/>
  <c r="N2107" i="11"/>
  <c r="L2107" i="11"/>
  <c r="M2107" i="11" s="1"/>
  <c r="N1999" i="11"/>
  <c r="L1999" i="11"/>
  <c r="M1999" i="11" s="1"/>
  <c r="N2143" i="11"/>
  <c r="L2143" i="11"/>
  <c r="M2143" i="11" s="1"/>
  <c r="N2255" i="11"/>
  <c r="L2255" i="11"/>
  <c r="M2255" i="11" s="1"/>
  <c r="N5026" i="11"/>
  <c r="L5026" i="11"/>
  <c r="M5026" i="11" s="1"/>
  <c r="H6326" i="11"/>
  <c r="I6322" i="11" s="1"/>
  <c r="H1160" i="11"/>
  <c r="H2071" i="11"/>
  <c r="I2067" i="11" s="1"/>
  <c r="D1999" i="11"/>
  <c r="H1940" i="11"/>
  <c r="H2107" i="11"/>
  <c r="K1999" i="11"/>
  <c r="H5901" i="11"/>
  <c r="H920" i="11"/>
  <c r="K2219" i="11"/>
  <c r="D2219" i="11"/>
  <c r="C2219" i="11"/>
  <c r="C1999" i="11"/>
  <c r="C6017" i="11"/>
  <c r="D6017" i="11"/>
  <c r="K6017" i="11"/>
  <c r="H5568" i="11"/>
  <c r="J5026" i="11"/>
  <c r="K5026" i="11" s="1"/>
  <c r="H5654" i="11"/>
  <c r="I5650" i="11" s="1"/>
  <c r="D5026" i="11"/>
  <c r="C5026" i="11"/>
  <c r="H5691" i="11"/>
  <c r="I1900" i="11"/>
  <c r="I7446" i="11"/>
  <c r="K2143" i="11"/>
  <c r="D2143" i="11"/>
  <c r="C2143" i="11"/>
  <c r="K2035" i="11"/>
  <c r="C2035" i="11"/>
  <c r="D2035" i="11"/>
  <c r="J6326" i="11"/>
  <c r="K6326" i="11" s="1"/>
  <c r="H1624" i="11"/>
  <c r="C6326" i="11"/>
  <c r="D6326" i="11"/>
  <c r="K2107" i="11"/>
  <c r="C2107" i="11"/>
  <c r="D2107" i="11"/>
  <c r="K5062" i="11"/>
  <c r="D5062" i="11"/>
  <c r="C5062" i="11"/>
  <c r="J2071" i="11"/>
  <c r="K2071" i="11" s="1"/>
  <c r="D2071" i="11"/>
  <c r="C2071" i="11"/>
  <c r="J6053" i="11"/>
  <c r="K6053" i="11" s="1"/>
  <c r="C6053" i="11"/>
  <c r="D6053" i="11"/>
  <c r="K2255" i="11"/>
  <c r="C2255" i="11"/>
  <c r="D2255" i="11"/>
  <c r="K2287" i="11"/>
  <c r="D2287" i="11"/>
  <c r="C2287" i="11"/>
  <c r="I7361" i="11"/>
  <c r="N6054" i="11" l="1"/>
  <c r="L6054" i="11"/>
  <c r="M6054" i="11" s="1"/>
  <c r="N2000" i="11"/>
  <c r="L2000" i="11"/>
  <c r="M2000" i="11" s="1"/>
  <c r="N6327" i="11"/>
  <c r="L6327" i="11"/>
  <c r="M6327" i="11" s="1"/>
  <c r="N5027" i="11"/>
  <c r="L5027" i="11"/>
  <c r="M5027" i="11" s="1"/>
  <c r="N6018" i="11"/>
  <c r="L6018" i="11"/>
  <c r="M6018" i="11" s="1"/>
  <c r="N2144" i="11"/>
  <c r="L2144" i="11"/>
  <c r="M2144" i="11" s="1"/>
  <c r="N5063" i="11"/>
  <c r="L5063" i="11"/>
  <c r="M5063" i="11" s="1"/>
  <c r="N6090" i="11"/>
  <c r="L6090" i="11"/>
  <c r="M6090" i="11" s="1"/>
  <c r="N2220" i="11"/>
  <c r="L2220" i="11"/>
  <c r="M2220" i="11" s="1"/>
  <c r="N2256" i="11"/>
  <c r="L2256" i="11"/>
  <c r="M2256" i="11" s="1"/>
  <c r="N2288" i="11"/>
  <c r="L2288" i="11"/>
  <c r="M2288" i="11" s="1"/>
  <c r="N2108" i="11"/>
  <c r="L2108" i="11"/>
  <c r="M2108" i="11" s="1"/>
  <c r="N2036" i="11"/>
  <c r="L2036" i="11"/>
  <c r="M2036" i="11" s="1"/>
  <c r="N2072" i="11"/>
  <c r="L2072" i="11"/>
  <c r="M2072" i="11" s="1"/>
  <c r="D2000" i="11"/>
  <c r="H2072" i="11"/>
  <c r="I2068" i="11" s="1"/>
  <c r="H1161" i="11"/>
  <c r="H5569" i="11"/>
  <c r="H6327" i="11"/>
  <c r="I6323" i="11" s="1"/>
  <c r="H5027" i="11"/>
  <c r="K2000" i="11"/>
  <c r="H1941" i="11"/>
  <c r="I1901" i="11" s="1"/>
  <c r="H2108" i="11"/>
  <c r="C2000" i="11"/>
  <c r="H2036" i="11"/>
  <c r="C6054" i="11"/>
  <c r="J6054" i="11"/>
  <c r="K6054" i="11" s="1"/>
  <c r="D6054" i="11"/>
  <c r="D6018" i="11"/>
  <c r="C6018" i="11"/>
  <c r="K6018" i="11"/>
  <c r="C2220" i="11"/>
  <c r="D2220" i="11"/>
  <c r="K2220" i="11"/>
  <c r="I5687" i="11"/>
  <c r="J5027" i="11"/>
  <c r="K5027" i="11" s="1"/>
  <c r="H5655" i="11"/>
  <c r="D5027" i="11"/>
  <c r="C5027" i="11"/>
  <c r="H5692" i="11"/>
  <c r="H921" i="11"/>
  <c r="I7447" i="11"/>
  <c r="J6327" i="11"/>
  <c r="K6327" i="11" s="1"/>
  <c r="H1625" i="11"/>
  <c r="C6327" i="11"/>
  <c r="D6327" i="11"/>
  <c r="K2108" i="11"/>
  <c r="C2108" i="11"/>
  <c r="D2108" i="11"/>
  <c r="K5063" i="11"/>
  <c r="D5063" i="11"/>
  <c r="C5063" i="11"/>
  <c r="J2072" i="11"/>
  <c r="K2072" i="11" s="1"/>
  <c r="C2072" i="11"/>
  <c r="D2072" i="11"/>
  <c r="K6090" i="11"/>
  <c r="D6090" i="11"/>
  <c r="C6090" i="11"/>
  <c r="K2256" i="11"/>
  <c r="D2256" i="11"/>
  <c r="C2256" i="11"/>
  <c r="K2144" i="11"/>
  <c r="C2144" i="11"/>
  <c r="D2144" i="11"/>
  <c r="I7362" i="11"/>
  <c r="K2036" i="11"/>
  <c r="C2036" i="11"/>
  <c r="D2036" i="11"/>
  <c r="I1584" i="11"/>
  <c r="K2288" i="11"/>
  <c r="D2288" i="11"/>
  <c r="C2288" i="11"/>
  <c r="N5064" i="11" l="1"/>
  <c r="L5064" i="11"/>
  <c r="M5064" i="11" s="1"/>
  <c r="N2109" i="11"/>
  <c r="L2109" i="11"/>
  <c r="M2109" i="11" s="1"/>
  <c r="N2001" i="11"/>
  <c r="L2001" i="11"/>
  <c r="M2001" i="11" s="1"/>
  <c r="N5028" i="11"/>
  <c r="L5028" i="11"/>
  <c r="M5028" i="11" s="1"/>
  <c r="N2145" i="11"/>
  <c r="L2145" i="11"/>
  <c r="M2145" i="11" s="1"/>
  <c r="N2289" i="11"/>
  <c r="L2289" i="11"/>
  <c r="M2289" i="11" s="1"/>
  <c r="N2257" i="11"/>
  <c r="L2257" i="11"/>
  <c r="M2257" i="11" s="1"/>
  <c r="N6328" i="11"/>
  <c r="L6328" i="11"/>
  <c r="M6328" i="11" s="1"/>
  <c r="N6019" i="11"/>
  <c r="L6019" i="11"/>
  <c r="M6019" i="11" s="1"/>
  <c r="N2221" i="11"/>
  <c r="L2221" i="11"/>
  <c r="M2221" i="11" s="1"/>
  <c r="N6091" i="11"/>
  <c r="L6091" i="11"/>
  <c r="M6091" i="11" s="1"/>
  <c r="N6055" i="11"/>
  <c r="L6055" i="11"/>
  <c r="M6055" i="11" s="1"/>
  <c r="N2073" i="11"/>
  <c r="L2073" i="11"/>
  <c r="M2073" i="11" s="1"/>
  <c r="N2037" i="11"/>
  <c r="L2037" i="11"/>
  <c r="M2037" i="11" s="1"/>
  <c r="H6328" i="11"/>
  <c r="I6324" i="11" s="1"/>
  <c r="D2001" i="11"/>
  <c r="H5570" i="11"/>
  <c r="K2001" i="11"/>
  <c r="C2001" i="11"/>
  <c r="H5028" i="11"/>
  <c r="H2073" i="11"/>
  <c r="I2069" i="11" s="1"/>
  <c r="H2037" i="11"/>
  <c r="H1942" i="11"/>
  <c r="H2109" i="11"/>
  <c r="H5693" i="11"/>
  <c r="K6019" i="11"/>
  <c r="D6019" i="11"/>
  <c r="C6019" i="11"/>
  <c r="I5688" i="11"/>
  <c r="H922" i="11"/>
  <c r="I882" i="11" s="1"/>
  <c r="H1162" i="11"/>
  <c r="I1122" i="11" s="1"/>
  <c r="I5651" i="11"/>
  <c r="D2221" i="11"/>
  <c r="K2221" i="11"/>
  <c r="C2221" i="11"/>
  <c r="J5028" i="11"/>
  <c r="K5028" i="11" s="1"/>
  <c r="H5656" i="11"/>
  <c r="D5028" i="11"/>
  <c r="C5028" i="11"/>
  <c r="C6055" i="11"/>
  <c r="J6055" i="11"/>
  <c r="K6055" i="11" s="1"/>
  <c r="D6055" i="11"/>
  <c r="I7448" i="11"/>
  <c r="I1902" i="11"/>
  <c r="I1585" i="11"/>
  <c r="J2073" i="11"/>
  <c r="K2073" i="11" s="1"/>
  <c r="C2073" i="11"/>
  <c r="D2073" i="11"/>
  <c r="K2037" i="11"/>
  <c r="C2037" i="11"/>
  <c r="D2037" i="11"/>
  <c r="K2289" i="11"/>
  <c r="C2289" i="11"/>
  <c r="D2289" i="11"/>
  <c r="I7363" i="11"/>
  <c r="K2109" i="11"/>
  <c r="D2109" i="11"/>
  <c r="C2109" i="11"/>
  <c r="K6091" i="11"/>
  <c r="C6091" i="11"/>
  <c r="D6091" i="11"/>
  <c r="K2257" i="11"/>
  <c r="C2257" i="11"/>
  <c r="D2257" i="11"/>
  <c r="K2145" i="11"/>
  <c r="C2145" i="11"/>
  <c r="D2145" i="11"/>
  <c r="J6328" i="11"/>
  <c r="K6328" i="11" s="1"/>
  <c r="H1626" i="11"/>
  <c r="D6328" i="11"/>
  <c r="C6328" i="11"/>
  <c r="K5064" i="11"/>
  <c r="C5064" i="11"/>
  <c r="D5064" i="11"/>
  <c r="N2326" i="11" l="1"/>
  <c r="L2326" i="11"/>
  <c r="M2326" i="11" s="1"/>
  <c r="N2074" i="11"/>
  <c r="L2074" i="11"/>
  <c r="M2074" i="11" s="1"/>
  <c r="N2182" i="11"/>
  <c r="L2182" i="11"/>
  <c r="M2182" i="11" s="1"/>
  <c r="N6092" i="11"/>
  <c r="L6092" i="11"/>
  <c r="M6092" i="11" s="1"/>
  <c r="N2290" i="11"/>
  <c r="L2290" i="11"/>
  <c r="M2290" i="11" s="1"/>
  <c r="N2258" i="11"/>
  <c r="L2258" i="11"/>
  <c r="M2258" i="11" s="1"/>
  <c r="N5065" i="11"/>
  <c r="L5065" i="11"/>
  <c r="M5065" i="11" s="1"/>
  <c r="N2146" i="11"/>
  <c r="L2146" i="11"/>
  <c r="M2146" i="11" s="1"/>
  <c r="N6020" i="11"/>
  <c r="L6020" i="11"/>
  <c r="M6020" i="11" s="1"/>
  <c r="N2038" i="11"/>
  <c r="L2038" i="11"/>
  <c r="M2038" i="11" s="1"/>
  <c r="N6056" i="11"/>
  <c r="L6056" i="11"/>
  <c r="M6056" i="11" s="1"/>
  <c r="N2110" i="11"/>
  <c r="L2110" i="11"/>
  <c r="M2110" i="11" s="1"/>
  <c r="N5029" i="11"/>
  <c r="L5029" i="11"/>
  <c r="M5029" i="11" s="1"/>
  <c r="N6329" i="11"/>
  <c r="L6329" i="11"/>
  <c r="M6329" i="11" s="1"/>
  <c r="H5571" i="11"/>
  <c r="H1943" i="11"/>
  <c r="I1903" i="11" s="1"/>
  <c r="H6329" i="11"/>
  <c r="I6325" i="11" s="1"/>
  <c r="H5029" i="11"/>
  <c r="H2110" i="11"/>
  <c r="H2074" i="11"/>
  <c r="K2038" i="11"/>
  <c r="H2038" i="11"/>
  <c r="D2258" i="11"/>
  <c r="K2258" i="11"/>
  <c r="C2258" i="11"/>
  <c r="H1163" i="11"/>
  <c r="C2038" i="11"/>
  <c r="C6020" i="11"/>
  <c r="D6020" i="11"/>
  <c r="K6020" i="11"/>
  <c r="H923" i="11"/>
  <c r="I883" i="11" s="1"/>
  <c r="D2038" i="11"/>
  <c r="J6056" i="11"/>
  <c r="K6056" i="11" s="1"/>
  <c r="C6056" i="11"/>
  <c r="D6056" i="11"/>
  <c r="J5029" i="11"/>
  <c r="K5029" i="11" s="1"/>
  <c r="H5657" i="11"/>
  <c r="D5029" i="11"/>
  <c r="C5029" i="11"/>
  <c r="H5694" i="11"/>
  <c r="I5689" i="11"/>
  <c r="I5652" i="11"/>
  <c r="I1123" i="11"/>
  <c r="I7449" i="11"/>
  <c r="K2290" i="11"/>
  <c r="C2290" i="11"/>
  <c r="D2290" i="11"/>
  <c r="K5065" i="11"/>
  <c r="C5065" i="11"/>
  <c r="D5065" i="11"/>
  <c r="K2110" i="11"/>
  <c r="C2110" i="11"/>
  <c r="D2110" i="11"/>
  <c r="K2146" i="11"/>
  <c r="D2146" i="11"/>
  <c r="C2146" i="11"/>
  <c r="K6092" i="11"/>
  <c r="C6092" i="11"/>
  <c r="D6092" i="11"/>
  <c r="K2326" i="11"/>
  <c r="D2326" i="11"/>
  <c r="C2326" i="11"/>
  <c r="I1586" i="11"/>
  <c r="J2074" i="11"/>
  <c r="K2074" i="11" s="1"/>
  <c r="C2074" i="11"/>
  <c r="D2074" i="11"/>
  <c r="J6329" i="11"/>
  <c r="K6329" i="11" s="1"/>
  <c r="H1627" i="11"/>
  <c r="I1587" i="11" s="1"/>
  <c r="D6329" i="11"/>
  <c r="C6329" i="11"/>
  <c r="K2182" i="11"/>
  <c r="D2182" i="11"/>
  <c r="C2182" i="11"/>
  <c r="N6366" i="11" l="1"/>
  <c r="L6366" i="11"/>
  <c r="M6366" i="11" s="1"/>
  <c r="N6057" i="11"/>
  <c r="L6057" i="11"/>
  <c r="M6057" i="11" s="1"/>
  <c r="N2147" i="11"/>
  <c r="L2147" i="11"/>
  <c r="M2147" i="11" s="1"/>
  <c r="N2259" i="11"/>
  <c r="L2259" i="11"/>
  <c r="M2259" i="11" s="1"/>
  <c r="N2111" i="11"/>
  <c r="L2111" i="11"/>
  <c r="M2111" i="11" s="1"/>
  <c r="N2291" i="11"/>
  <c r="L2291" i="11"/>
  <c r="M2291" i="11" s="1"/>
  <c r="N5066" i="11"/>
  <c r="L5066" i="11"/>
  <c r="M5066" i="11" s="1"/>
  <c r="N2183" i="11"/>
  <c r="L2183" i="11"/>
  <c r="M2183" i="11" s="1"/>
  <c r="N6021" i="11"/>
  <c r="L6021" i="11"/>
  <c r="M6021" i="11" s="1"/>
  <c r="N6093" i="11"/>
  <c r="L6093" i="11"/>
  <c r="M6093" i="11" s="1"/>
  <c r="N2039" i="11"/>
  <c r="L2039" i="11"/>
  <c r="M2039" i="11" s="1"/>
  <c r="N2075" i="11"/>
  <c r="L2075" i="11"/>
  <c r="M2075" i="11" s="1"/>
  <c r="N2327" i="11"/>
  <c r="L2327" i="11"/>
  <c r="M2327" i="11" s="1"/>
  <c r="N5102" i="11"/>
  <c r="L5102" i="11"/>
  <c r="M5102" i="11" s="1"/>
  <c r="H1944" i="11"/>
  <c r="I1904" i="11" s="1"/>
  <c r="H2039" i="11"/>
  <c r="I2035" i="11" s="1"/>
  <c r="H2111" i="11"/>
  <c r="H6366" i="11"/>
  <c r="I6362" i="11" s="1"/>
  <c r="D2039" i="11"/>
  <c r="C2039" i="11"/>
  <c r="K2039" i="11"/>
  <c r="H2075" i="11"/>
  <c r="I2071" i="11" s="1"/>
  <c r="I2070" i="11"/>
  <c r="C2259" i="11"/>
  <c r="D2259" i="11"/>
  <c r="K2259" i="11"/>
  <c r="H5572" i="11"/>
  <c r="H5732" i="11"/>
  <c r="I5653" i="11"/>
  <c r="I5690" i="11"/>
  <c r="C6021" i="11"/>
  <c r="K6021" i="11"/>
  <c r="D6021" i="11"/>
  <c r="H1164" i="11"/>
  <c r="K5066" i="11"/>
  <c r="H5695" i="11"/>
  <c r="D5066" i="11"/>
  <c r="C5066" i="11"/>
  <c r="D6057" i="11"/>
  <c r="C6057" i="11"/>
  <c r="J6057" i="11"/>
  <c r="K6057" i="11" s="1"/>
  <c r="H924" i="11"/>
  <c r="I884" i="11" s="1"/>
  <c r="I1124" i="11"/>
  <c r="I885" i="11"/>
  <c r="I7450" i="11"/>
  <c r="K5102" i="11"/>
  <c r="C5102" i="11"/>
  <c r="D5102" i="11"/>
  <c r="K2183" i="11"/>
  <c r="D2183" i="11"/>
  <c r="C2183" i="11"/>
  <c r="K2111" i="11"/>
  <c r="H5891" i="11"/>
  <c r="D2111" i="11"/>
  <c r="C2111" i="11"/>
  <c r="I7365" i="11"/>
  <c r="K6093" i="11"/>
  <c r="C6093" i="11"/>
  <c r="D6093" i="11"/>
  <c r="K2327" i="11"/>
  <c r="C2327" i="11"/>
  <c r="D2327" i="11"/>
  <c r="K2147" i="11"/>
  <c r="D2147" i="11"/>
  <c r="C2147" i="11"/>
  <c r="K6366" i="11"/>
  <c r="H1628" i="11"/>
  <c r="C6366" i="11"/>
  <c r="D6366" i="11"/>
  <c r="J2075" i="11"/>
  <c r="K2075" i="11" s="1"/>
  <c r="C2075" i="11"/>
  <c r="D2075" i="11"/>
  <c r="K2291" i="11"/>
  <c r="D2291" i="11"/>
  <c r="C2291" i="11"/>
  <c r="N2112" i="11" l="1"/>
  <c r="L2112" i="11"/>
  <c r="M2112" i="11" s="1"/>
  <c r="N6367" i="11"/>
  <c r="L6367" i="11"/>
  <c r="M6367" i="11" s="1"/>
  <c r="N5067" i="11"/>
  <c r="L5067" i="11"/>
  <c r="M5067" i="11" s="1"/>
  <c r="N2184" i="11"/>
  <c r="L2184" i="11"/>
  <c r="M2184" i="11" s="1"/>
  <c r="N6094" i="11"/>
  <c r="L6094" i="11"/>
  <c r="M6094" i="11" s="1"/>
  <c r="N6058" i="11"/>
  <c r="L6058" i="11"/>
  <c r="M6058" i="11" s="1"/>
  <c r="N2328" i="11"/>
  <c r="L2328" i="11"/>
  <c r="M2328" i="11" s="1"/>
  <c r="N2076" i="11"/>
  <c r="L2076" i="11"/>
  <c r="M2076" i="11" s="1"/>
  <c r="N6130" i="11"/>
  <c r="L6130" i="11"/>
  <c r="M6130" i="11" s="1"/>
  <c r="N2260" i="11"/>
  <c r="L2260" i="11"/>
  <c r="M2260" i="11" s="1"/>
  <c r="N2040" i="11"/>
  <c r="L2040" i="11"/>
  <c r="M2040" i="11" s="1"/>
  <c r="N2148" i="11"/>
  <c r="L2148" i="11"/>
  <c r="M2148" i="11" s="1"/>
  <c r="N5103" i="11"/>
  <c r="L5103" i="11"/>
  <c r="M5103" i="11" s="1"/>
  <c r="N2292" i="11"/>
  <c r="L2292" i="11"/>
  <c r="M2292" i="11" s="1"/>
  <c r="C2040" i="11"/>
  <c r="D2040" i="11"/>
  <c r="H5573" i="11"/>
  <c r="H2040" i="11"/>
  <c r="I2036" i="11" s="1"/>
  <c r="H1945" i="11"/>
  <c r="I1905" i="11" s="1"/>
  <c r="H2112" i="11"/>
  <c r="K2040" i="11"/>
  <c r="H6367" i="11"/>
  <c r="I6363" i="11" s="1"/>
  <c r="H2076" i="11"/>
  <c r="H5733" i="11"/>
  <c r="I5729" i="11" s="1"/>
  <c r="I5728" i="11"/>
  <c r="K5067" i="11"/>
  <c r="H5696" i="11"/>
  <c r="I5692" i="11" s="1"/>
  <c r="C5067" i="11"/>
  <c r="D5067" i="11"/>
  <c r="K2260" i="11"/>
  <c r="C2260" i="11"/>
  <c r="D2260" i="11"/>
  <c r="J6058" i="11"/>
  <c r="K6058" i="11" s="1"/>
  <c r="C6058" i="11"/>
  <c r="D6058" i="11"/>
  <c r="I5691" i="11"/>
  <c r="H925" i="11"/>
  <c r="H1165" i="11"/>
  <c r="I1125" i="11" s="1"/>
  <c r="C6094" i="11"/>
  <c r="D6094" i="11"/>
  <c r="K6094" i="11"/>
  <c r="I7451" i="11"/>
  <c r="K2112" i="11"/>
  <c r="H5892" i="11"/>
  <c r="D2112" i="11"/>
  <c r="C2112" i="11"/>
  <c r="K2148" i="11"/>
  <c r="C2148" i="11"/>
  <c r="D2148" i="11"/>
  <c r="K6367" i="11"/>
  <c r="H1629" i="11"/>
  <c r="D6367" i="11"/>
  <c r="C6367" i="11"/>
  <c r="K5103" i="11"/>
  <c r="D5103" i="11"/>
  <c r="C5103" i="11"/>
  <c r="I7366" i="11"/>
  <c r="K2184" i="11"/>
  <c r="D2184" i="11"/>
  <c r="C2184" i="11"/>
  <c r="J2076" i="11"/>
  <c r="K2076" i="11" s="1"/>
  <c r="D2076" i="11"/>
  <c r="C2076" i="11"/>
  <c r="J6130" i="11"/>
  <c r="K6130" i="11" s="1"/>
  <c r="D6130" i="11"/>
  <c r="C6130" i="11"/>
  <c r="I1588" i="11"/>
  <c r="K2328" i="11"/>
  <c r="C2328" i="11"/>
  <c r="D2328" i="11"/>
  <c r="K2292" i="11"/>
  <c r="D2292" i="11"/>
  <c r="C2292" i="11"/>
  <c r="C2041" i="11" l="1"/>
  <c r="H2041" i="11"/>
  <c r="N6368" i="11"/>
  <c r="L6368" i="11"/>
  <c r="M6368" i="11" s="1"/>
  <c r="N2261" i="11"/>
  <c r="L2261" i="11"/>
  <c r="M2261" i="11" s="1"/>
  <c r="N2077" i="11"/>
  <c r="L2077" i="11"/>
  <c r="M2077" i="11" s="1"/>
  <c r="N2329" i="11"/>
  <c r="L2329" i="11"/>
  <c r="M2329" i="11" s="1"/>
  <c r="N2185" i="11"/>
  <c r="L2185" i="11"/>
  <c r="M2185" i="11" s="1"/>
  <c r="N6059" i="11"/>
  <c r="L6059" i="11"/>
  <c r="M6059" i="11" s="1"/>
  <c r="N2113" i="11"/>
  <c r="L2113" i="11"/>
  <c r="M2113" i="11" s="1"/>
  <c r="N2149" i="11"/>
  <c r="L2149" i="11"/>
  <c r="M2149" i="11" s="1"/>
  <c r="N6095" i="11"/>
  <c r="L6095" i="11"/>
  <c r="M6095" i="11" s="1"/>
  <c r="N6131" i="11"/>
  <c r="L6131" i="11"/>
  <c r="M6131" i="11" s="1"/>
  <c r="N2041" i="11"/>
  <c r="L2041" i="11"/>
  <c r="M2041" i="11" s="1"/>
  <c r="D2041" i="11"/>
  <c r="K2041" i="11"/>
  <c r="N5104" i="11"/>
  <c r="L5104" i="11"/>
  <c r="M5104" i="11" s="1"/>
  <c r="N2293" i="11"/>
  <c r="L2293" i="11"/>
  <c r="M2293" i="11" s="1"/>
  <c r="N5068" i="11"/>
  <c r="L5068" i="11"/>
  <c r="M5068" i="11" s="1"/>
  <c r="H5574" i="11"/>
  <c r="H6368" i="11"/>
  <c r="I6364" i="11" s="1"/>
  <c r="H2113" i="11"/>
  <c r="H2122" i="11"/>
  <c r="H2077" i="11"/>
  <c r="I2073" i="11" s="1"/>
  <c r="I2072" i="11"/>
  <c r="D6059" i="11"/>
  <c r="C6059" i="11"/>
  <c r="J6059" i="11"/>
  <c r="K6059" i="11" s="1"/>
  <c r="D2261" i="11"/>
  <c r="C2261" i="11"/>
  <c r="K2261" i="11"/>
  <c r="H1166" i="11"/>
  <c r="H5734" i="11"/>
  <c r="I5730" i="11" s="1"/>
  <c r="K6095" i="11"/>
  <c r="D6095" i="11"/>
  <c r="C6095" i="11"/>
  <c r="K5068" i="11"/>
  <c r="H5697" i="11"/>
  <c r="D5068" i="11"/>
  <c r="C5068" i="11"/>
  <c r="H926" i="11"/>
  <c r="H1946" i="11"/>
  <c r="I2083" i="11"/>
  <c r="I2082" i="11"/>
  <c r="I7452" i="11"/>
  <c r="I1126" i="11"/>
  <c r="I1906" i="11"/>
  <c r="I1907" i="11"/>
  <c r="I886" i="11"/>
  <c r="J6131" i="11"/>
  <c r="K6131" i="11" s="1"/>
  <c r="C6131" i="11"/>
  <c r="D6131" i="11"/>
  <c r="K2185" i="11"/>
  <c r="D2185" i="11"/>
  <c r="C2185" i="11"/>
  <c r="K2113" i="11"/>
  <c r="H5893" i="11"/>
  <c r="D2113" i="11"/>
  <c r="C2113" i="11"/>
  <c r="K2329" i="11"/>
  <c r="D2329" i="11"/>
  <c r="C2329" i="11"/>
  <c r="I1589" i="11"/>
  <c r="K6368" i="11"/>
  <c r="H1630" i="11"/>
  <c r="C6368" i="11"/>
  <c r="D6368" i="11"/>
  <c r="J2077" i="11"/>
  <c r="K2077" i="11" s="1"/>
  <c r="D2077" i="11"/>
  <c r="C2077" i="11"/>
  <c r="K5104" i="11"/>
  <c r="C5104" i="11"/>
  <c r="D5104" i="11"/>
  <c r="K2293" i="11"/>
  <c r="C2293" i="11"/>
  <c r="D2293" i="11"/>
  <c r="I7367" i="11"/>
  <c r="K2149" i="11"/>
  <c r="C2149" i="11"/>
  <c r="D2149" i="11"/>
  <c r="N5069" i="11" l="1"/>
  <c r="L5069" i="11"/>
  <c r="M5069" i="11" s="1"/>
  <c r="N5105" i="11"/>
  <c r="L5105" i="11"/>
  <c r="M5105" i="11" s="1"/>
  <c r="N2114" i="11"/>
  <c r="L2114" i="11"/>
  <c r="M2114" i="11" s="1"/>
  <c r="N2294" i="11"/>
  <c r="L2294" i="11"/>
  <c r="M2294" i="11" s="1"/>
  <c r="N6096" i="11"/>
  <c r="L6096" i="11"/>
  <c r="M6096" i="11" s="1"/>
  <c r="N2078" i="11"/>
  <c r="L2078" i="11"/>
  <c r="M2078" i="11" s="1"/>
  <c r="N2222" i="11"/>
  <c r="L2222" i="11"/>
  <c r="M2222" i="11" s="1"/>
  <c r="N6132" i="11"/>
  <c r="L6132" i="11"/>
  <c r="M6132" i="11" s="1"/>
  <c r="N2366" i="11"/>
  <c r="L2366" i="11"/>
  <c r="M2366" i="11" s="1"/>
  <c r="N2150" i="11"/>
  <c r="L2150" i="11"/>
  <c r="M2150" i="11" s="1"/>
  <c r="N6060" i="11"/>
  <c r="L6060" i="11"/>
  <c r="M6060" i="11" s="1"/>
  <c r="N6369" i="11"/>
  <c r="L6369" i="11"/>
  <c r="M6369" i="11" s="1"/>
  <c r="N2186" i="11"/>
  <c r="L2186" i="11"/>
  <c r="M2186" i="11" s="1"/>
  <c r="N2330" i="11"/>
  <c r="L2330" i="11"/>
  <c r="M2330" i="11" s="1"/>
  <c r="D2078" i="11"/>
  <c r="C2078" i="11"/>
  <c r="J2078" i="11"/>
  <c r="K2078" i="11" s="1"/>
  <c r="H5575" i="11"/>
  <c r="H2078" i="11"/>
  <c r="I2074" i="11" s="1"/>
  <c r="H1947" i="11"/>
  <c r="H6369" i="11"/>
  <c r="I6365" i="11" s="1"/>
  <c r="H927" i="11"/>
  <c r="I887" i="11" s="1"/>
  <c r="H2123" i="11"/>
  <c r="H2114" i="11"/>
  <c r="I2037" i="11"/>
  <c r="K2150" i="11"/>
  <c r="C2150" i="11"/>
  <c r="D2150" i="11"/>
  <c r="K6096" i="11"/>
  <c r="D6096" i="11"/>
  <c r="C6096" i="11"/>
  <c r="K5069" i="11"/>
  <c r="H5698" i="11"/>
  <c r="D5069" i="11"/>
  <c r="C5069" i="11"/>
  <c r="H1167" i="11"/>
  <c r="H5735" i="11"/>
  <c r="C6060" i="11"/>
  <c r="J6060" i="11"/>
  <c r="K6060" i="11" s="1"/>
  <c r="D6060" i="11"/>
  <c r="I5693" i="11"/>
  <c r="I1127" i="11"/>
  <c r="I7453" i="11"/>
  <c r="K2114" i="11"/>
  <c r="D2114" i="11"/>
  <c r="C2114" i="11"/>
  <c r="K6369" i="11"/>
  <c r="H1631" i="11"/>
  <c r="I1591" i="11" s="1"/>
  <c r="D6369" i="11"/>
  <c r="C6369" i="11"/>
  <c r="J6132" i="11"/>
  <c r="K6132" i="11" s="1"/>
  <c r="C6132" i="11"/>
  <c r="D6132" i="11"/>
  <c r="K5105" i="11"/>
  <c r="C5105" i="11"/>
  <c r="D5105" i="11"/>
  <c r="K2330" i="11"/>
  <c r="D2330" i="11"/>
  <c r="C2330" i="11"/>
  <c r="K2186" i="11"/>
  <c r="C2186" i="11"/>
  <c r="D2186" i="11"/>
  <c r="I7368" i="11"/>
  <c r="I1590" i="11"/>
  <c r="J2366" i="11"/>
  <c r="K2366" i="11" s="1"/>
  <c r="D2366" i="11"/>
  <c r="C2366" i="11"/>
  <c r="K2222" i="11"/>
  <c r="C2222" i="11"/>
  <c r="D2222" i="11"/>
  <c r="K2294" i="11"/>
  <c r="D2294" i="11"/>
  <c r="C2294" i="11"/>
  <c r="N2367" i="11" l="1"/>
  <c r="L2367" i="11"/>
  <c r="M2367" i="11" s="1"/>
  <c r="N6097" i="11"/>
  <c r="L6097" i="11"/>
  <c r="M6097" i="11" s="1"/>
  <c r="N2079" i="11"/>
  <c r="L2079" i="11"/>
  <c r="M2079" i="11" s="1"/>
  <c r="N2187" i="11"/>
  <c r="L2187" i="11"/>
  <c r="M2187" i="11" s="1"/>
  <c r="N5106" i="11"/>
  <c r="L5106" i="11"/>
  <c r="M5106" i="11" s="1"/>
  <c r="N2331" i="11"/>
  <c r="L2331" i="11"/>
  <c r="M2331" i="11" s="1"/>
  <c r="N2115" i="11"/>
  <c r="L2115" i="11"/>
  <c r="M2115" i="11" s="1"/>
  <c r="N2295" i="11"/>
  <c r="L2295" i="11"/>
  <c r="M2295" i="11" s="1"/>
  <c r="N5142" i="11"/>
  <c r="L5142" i="11"/>
  <c r="M5142" i="11" s="1"/>
  <c r="N2151" i="11"/>
  <c r="L2151" i="11"/>
  <c r="M2151" i="11" s="1"/>
  <c r="N6406" i="11"/>
  <c r="L6406" i="11"/>
  <c r="M6406" i="11" s="1"/>
  <c r="N6133" i="11"/>
  <c r="L6133" i="11"/>
  <c r="M6133" i="11" s="1"/>
  <c r="N2223" i="11"/>
  <c r="L2223" i="11"/>
  <c r="M2223" i="11" s="1"/>
  <c r="N6061" i="11"/>
  <c r="L6061" i="11"/>
  <c r="M6061" i="11" s="1"/>
  <c r="J2079" i="11"/>
  <c r="K2079" i="11" s="1"/>
  <c r="C2079" i="11"/>
  <c r="H2079" i="11"/>
  <c r="I2075" i="11" s="1"/>
  <c r="H1948" i="11"/>
  <c r="I1908" i="11" s="1"/>
  <c r="D2079" i="11"/>
  <c r="H928" i="11"/>
  <c r="H2124" i="11"/>
  <c r="H2115" i="11"/>
  <c r="I2110" i="11"/>
  <c r="H6406" i="11"/>
  <c r="H1168" i="11"/>
  <c r="C6061" i="11"/>
  <c r="D6061" i="11"/>
  <c r="J6061" i="11"/>
  <c r="K6061" i="11" s="1"/>
  <c r="K5106" i="11"/>
  <c r="H5736" i="11"/>
  <c r="D5106" i="11"/>
  <c r="C5106" i="11"/>
  <c r="C6097" i="11"/>
  <c r="D6097" i="11"/>
  <c r="K6097" i="11"/>
  <c r="K2151" i="11"/>
  <c r="D2151" i="11"/>
  <c r="C2151" i="11"/>
  <c r="I5694" i="11"/>
  <c r="H5773" i="11"/>
  <c r="I5731" i="11"/>
  <c r="I2084" i="11"/>
  <c r="I7454" i="11"/>
  <c r="I1128" i="11"/>
  <c r="I888" i="11"/>
  <c r="K2331" i="11"/>
  <c r="D2331" i="11"/>
  <c r="C2331" i="11"/>
  <c r="J2367" i="11"/>
  <c r="K2367" i="11" s="1"/>
  <c r="D2367" i="11"/>
  <c r="C2367" i="11"/>
  <c r="K2223" i="11"/>
  <c r="D2223" i="11"/>
  <c r="C2223" i="11"/>
  <c r="J6133" i="11"/>
  <c r="K6133" i="11" s="1"/>
  <c r="D6133" i="11"/>
  <c r="C6133" i="11"/>
  <c r="K2115" i="11"/>
  <c r="C2115" i="11"/>
  <c r="D2115" i="11"/>
  <c r="K6406" i="11"/>
  <c r="H1632" i="11"/>
  <c r="C6406" i="11"/>
  <c r="D6406" i="11"/>
  <c r="K5142" i="11"/>
  <c r="D5142" i="11"/>
  <c r="C5142" i="11"/>
  <c r="K2187" i="11"/>
  <c r="C2187" i="11"/>
  <c r="D2187" i="11"/>
  <c r="K2295" i="11"/>
  <c r="D2295" i="11"/>
  <c r="C2295" i="11"/>
  <c r="J2080" i="11" l="1"/>
  <c r="K2080" i="11" s="1"/>
  <c r="C2080" i="11"/>
  <c r="H2080" i="11"/>
  <c r="I2076" i="11" s="1"/>
  <c r="D2080" i="11"/>
  <c r="N6098" i="11"/>
  <c r="L6098" i="11"/>
  <c r="M6098" i="11" s="1"/>
  <c r="N2332" i="11"/>
  <c r="L2332" i="11"/>
  <c r="M2332" i="11" s="1"/>
  <c r="N2368" i="11"/>
  <c r="L2368" i="11"/>
  <c r="M2368" i="11" s="1"/>
  <c r="N2080" i="11"/>
  <c r="L2080" i="11"/>
  <c r="M2080" i="11" s="1"/>
  <c r="N6407" i="11"/>
  <c r="L6407" i="11"/>
  <c r="M6407" i="11" s="1"/>
  <c r="N2188" i="11"/>
  <c r="L2188" i="11"/>
  <c r="M2188" i="11" s="1"/>
  <c r="N2116" i="11"/>
  <c r="L2116" i="11"/>
  <c r="M2116" i="11" s="1"/>
  <c r="N5107" i="11"/>
  <c r="L5107" i="11"/>
  <c r="M5107" i="11" s="1"/>
  <c r="N2296" i="11"/>
  <c r="L2296" i="11"/>
  <c r="M2296" i="11" s="1"/>
  <c r="N6170" i="11"/>
  <c r="L6170" i="11"/>
  <c r="M6170" i="11" s="1"/>
  <c r="N5143" i="11"/>
  <c r="L5143" i="11"/>
  <c r="M5143" i="11" s="1"/>
  <c r="N2224" i="11"/>
  <c r="L2224" i="11"/>
  <c r="M2224" i="11" s="1"/>
  <c r="N2152" i="11"/>
  <c r="L2152" i="11"/>
  <c r="M2152" i="11" s="1"/>
  <c r="N6134" i="11"/>
  <c r="L6134" i="11"/>
  <c r="M6134" i="11" s="1"/>
  <c r="H929" i="11"/>
  <c r="I889" i="11" s="1"/>
  <c r="H1949" i="11"/>
  <c r="I1909" i="11" s="1"/>
  <c r="H6407" i="11"/>
  <c r="I6403" i="11" s="1"/>
  <c r="I6402" i="11"/>
  <c r="H2125" i="11"/>
  <c r="I2085" i="11" s="1"/>
  <c r="H2116" i="11"/>
  <c r="I2111" i="11"/>
  <c r="H5774" i="11"/>
  <c r="I5770" i="11" s="1"/>
  <c r="K5107" i="11"/>
  <c r="H5737" i="11"/>
  <c r="C5107" i="11"/>
  <c r="D5107" i="11"/>
  <c r="J6134" i="11"/>
  <c r="K6134" i="11" s="1"/>
  <c r="C6134" i="11"/>
  <c r="D6134" i="11"/>
  <c r="I5769" i="11"/>
  <c r="D6098" i="11"/>
  <c r="K6098" i="11"/>
  <c r="C6098" i="11"/>
  <c r="I5732" i="11"/>
  <c r="K2152" i="11"/>
  <c r="D2152" i="11"/>
  <c r="C2152" i="11"/>
  <c r="H1169" i="11"/>
  <c r="I1129" i="11" s="1"/>
  <c r="I7455" i="11"/>
  <c r="K6407" i="11"/>
  <c r="H1633" i="11"/>
  <c r="I1593" i="11" s="1"/>
  <c r="C6407" i="11"/>
  <c r="D6407" i="11"/>
  <c r="K2188" i="11"/>
  <c r="D2188" i="11"/>
  <c r="C2188" i="11"/>
  <c r="K6170" i="11"/>
  <c r="C6170" i="11"/>
  <c r="D6170" i="11"/>
  <c r="K2296" i="11"/>
  <c r="D2296" i="11"/>
  <c r="C2296" i="11"/>
  <c r="I1592" i="11"/>
  <c r="K2332" i="11"/>
  <c r="C2332" i="11"/>
  <c r="D2332" i="11"/>
  <c r="I7370" i="11"/>
  <c r="J2368" i="11"/>
  <c r="K2368" i="11" s="1"/>
  <c r="C2368" i="11"/>
  <c r="D2368" i="11"/>
  <c r="K2224" i="11"/>
  <c r="D2224" i="11"/>
  <c r="C2224" i="11"/>
  <c r="K2116" i="11"/>
  <c r="D2116" i="11"/>
  <c r="C2116" i="11"/>
  <c r="K5143" i="11"/>
  <c r="D5143" i="11"/>
  <c r="C5143" i="11"/>
  <c r="L2081" i="11" l="1"/>
  <c r="M2081" i="11" s="1"/>
  <c r="C2081" i="11"/>
  <c r="D2081" i="11"/>
  <c r="J2081" i="11"/>
  <c r="K2081" i="11" s="1"/>
  <c r="H2081" i="11"/>
  <c r="I2077" i="11" s="1"/>
  <c r="N2081" i="11"/>
  <c r="N2189" i="11"/>
  <c r="L2189" i="11"/>
  <c r="M2189" i="11" s="1"/>
  <c r="N6099" i="11"/>
  <c r="L6099" i="11"/>
  <c r="M6099" i="11" s="1"/>
  <c r="N2369" i="11"/>
  <c r="L2369" i="11"/>
  <c r="M2369" i="11" s="1"/>
  <c r="N2153" i="11"/>
  <c r="L2153" i="11"/>
  <c r="M2153" i="11" s="1"/>
  <c r="N2297" i="11"/>
  <c r="L2297" i="11"/>
  <c r="M2297" i="11" s="1"/>
  <c r="N6135" i="11"/>
  <c r="L6135" i="11"/>
  <c r="M6135" i="11" s="1"/>
  <c r="N2117" i="11"/>
  <c r="L2117" i="11"/>
  <c r="M2117" i="11" s="1"/>
  <c r="N6408" i="11"/>
  <c r="L6408" i="11"/>
  <c r="M6408" i="11" s="1"/>
  <c r="N2333" i="11"/>
  <c r="L2333" i="11"/>
  <c r="M2333" i="11" s="1"/>
  <c r="N5144" i="11"/>
  <c r="L5144" i="11"/>
  <c r="M5144" i="11" s="1"/>
  <c r="N6171" i="11"/>
  <c r="L6171" i="11"/>
  <c r="M6171" i="11" s="1"/>
  <c r="N2225" i="11"/>
  <c r="L2225" i="11"/>
  <c r="M2225" i="11" s="1"/>
  <c r="N5108" i="11"/>
  <c r="L5108" i="11"/>
  <c r="M5108" i="11" s="1"/>
  <c r="H930" i="11"/>
  <c r="B61" i="8"/>
  <c r="I2112" i="11"/>
  <c r="H6408" i="11"/>
  <c r="H2126" i="11"/>
  <c r="H2117" i="11"/>
  <c r="I2113" i="11" s="1"/>
  <c r="K5108" i="11"/>
  <c r="H5738" i="11"/>
  <c r="I5734" i="11" s="1"/>
  <c r="C5108" i="11"/>
  <c r="D5108" i="11"/>
  <c r="H5775" i="11"/>
  <c r="K6099" i="11"/>
  <c r="C6099" i="11"/>
  <c r="D6099" i="11"/>
  <c r="H1950" i="11"/>
  <c r="J6135" i="11"/>
  <c r="K6135" i="11" s="1"/>
  <c r="C6135" i="11"/>
  <c r="D6135" i="11"/>
  <c r="H1170" i="11"/>
  <c r="K2153" i="11"/>
  <c r="D2153" i="11"/>
  <c r="C2153" i="11"/>
  <c r="I5733" i="11"/>
  <c r="I7456" i="11"/>
  <c r="I2086" i="11"/>
  <c r="I890" i="11"/>
  <c r="I1130" i="11"/>
  <c r="I1910" i="11"/>
  <c r="K2117" i="11"/>
  <c r="D2117" i="11"/>
  <c r="C2117" i="11"/>
  <c r="K6171" i="11"/>
  <c r="D6171" i="11"/>
  <c r="C6171" i="11"/>
  <c r="K2189" i="11"/>
  <c r="D2189" i="11"/>
  <c r="C2189" i="11"/>
  <c r="K5144" i="11"/>
  <c r="D5144" i="11"/>
  <c r="C5144" i="11"/>
  <c r="K2333" i="11"/>
  <c r="H1967" i="11"/>
  <c r="C2333" i="11"/>
  <c r="D2333" i="11"/>
  <c r="K6408" i="11"/>
  <c r="H1634" i="11"/>
  <c r="C6408" i="11"/>
  <c r="D6408" i="11"/>
  <c r="K2225" i="11"/>
  <c r="D2225" i="11"/>
  <c r="C2225" i="11"/>
  <c r="K2297" i="11"/>
  <c r="C2297" i="11"/>
  <c r="D2297" i="11"/>
  <c r="J2369" i="11"/>
  <c r="K2369" i="11" s="1"/>
  <c r="C2369" i="11"/>
  <c r="D2369" i="11"/>
  <c r="I7371" i="11"/>
  <c r="N5109" i="11" l="1"/>
  <c r="L5109" i="11"/>
  <c r="M5109" i="11" s="1"/>
  <c r="N2406" i="11"/>
  <c r="L2406" i="11"/>
  <c r="M2406" i="11" s="1"/>
  <c r="N2298" i="11"/>
  <c r="L2298" i="11"/>
  <c r="M2298" i="11" s="1"/>
  <c r="N2118" i="11"/>
  <c r="L2118" i="11"/>
  <c r="M2118" i="11" s="1"/>
  <c r="N2190" i="11"/>
  <c r="L2190" i="11"/>
  <c r="M2190" i="11" s="1"/>
  <c r="N2226" i="11"/>
  <c r="L2226" i="11"/>
  <c r="M2226" i="11" s="1"/>
  <c r="N2334" i="11"/>
  <c r="L2334" i="11"/>
  <c r="M2334" i="11" s="1"/>
  <c r="N6172" i="11"/>
  <c r="L6172" i="11"/>
  <c r="M6172" i="11" s="1"/>
  <c r="N2262" i="11"/>
  <c r="L2262" i="11"/>
  <c r="M2262" i="11" s="1"/>
  <c r="N6100" i="11"/>
  <c r="L6100" i="11"/>
  <c r="M6100" i="11" s="1"/>
  <c r="N2370" i="11"/>
  <c r="L2370" i="11"/>
  <c r="M2370" i="11" s="1"/>
  <c r="N5145" i="11"/>
  <c r="L5145" i="11"/>
  <c r="M5145" i="11" s="1"/>
  <c r="N6136" i="11"/>
  <c r="L6136" i="11"/>
  <c r="M6136" i="11" s="1"/>
  <c r="N6409" i="11"/>
  <c r="L6409" i="11"/>
  <c r="M6409" i="11" s="1"/>
  <c r="L7243" i="11"/>
  <c r="M7243" i="11" s="1"/>
  <c r="N7243" i="11"/>
  <c r="H931" i="11"/>
  <c r="I891" i="11" s="1"/>
  <c r="H1171" i="11"/>
  <c r="H6409" i="11"/>
  <c r="I6405" i="11" s="1"/>
  <c r="H1951" i="11"/>
  <c r="I1911" i="11" s="1"/>
  <c r="H2127" i="11"/>
  <c r="K7243" i="11"/>
  <c r="H2118" i="11"/>
  <c r="I6404" i="11"/>
  <c r="K6100" i="11"/>
  <c r="D6100" i="11"/>
  <c r="C6100" i="11"/>
  <c r="K2118" i="11"/>
  <c r="D6136" i="11"/>
  <c r="J6136" i="11"/>
  <c r="K6136" i="11" s="1"/>
  <c r="C6136" i="11"/>
  <c r="C2298" i="11"/>
  <c r="K2298" i="11"/>
  <c r="D2298" i="11"/>
  <c r="K2190" i="11"/>
  <c r="C2190" i="11"/>
  <c r="D2190" i="11"/>
  <c r="D2118" i="11"/>
  <c r="K5109" i="11"/>
  <c r="H5739" i="11"/>
  <c r="D5109" i="11"/>
  <c r="C5109" i="11"/>
  <c r="H5776" i="11"/>
  <c r="I5772" i="11" s="1"/>
  <c r="C2118" i="11"/>
  <c r="I5771" i="11"/>
  <c r="I1131" i="11"/>
  <c r="I2087" i="11"/>
  <c r="I7457" i="11"/>
  <c r="K6172" i="11"/>
  <c r="D6172" i="11"/>
  <c r="C6172" i="11"/>
  <c r="I1594" i="11"/>
  <c r="K5145" i="11"/>
  <c r="D5145" i="11"/>
  <c r="C5145" i="11"/>
  <c r="K2334" i="11"/>
  <c r="C2334" i="11"/>
  <c r="D2334" i="11"/>
  <c r="K2262" i="11"/>
  <c r="D2262" i="11"/>
  <c r="C2262" i="11"/>
  <c r="K2226" i="11"/>
  <c r="C2226" i="11"/>
  <c r="D2226" i="11"/>
  <c r="C7243" i="11"/>
  <c r="D7243" i="11"/>
  <c r="K6409" i="11"/>
  <c r="H1635" i="11"/>
  <c r="I1595" i="11" s="1"/>
  <c r="C6409" i="11"/>
  <c r="D6409" i="11"/>
  <c r="J2370" i="11"/>
  <c r="K2370" i="11" s="1"/>
  <c r="H1968" i="11"/>
  <c r="D2370" i="11"/>
  <c r="C2370" i="11"/>
  <c r="K2406" i="11"/>
  <c r="C2406" i="11"/>
  <c r="D2406" i="11"/>
  <c r="N7244" i="11" l="1"/>
  <c r="N2335" i="11"/>
  <c r="L2335" i="11"/>
  <c r="M2335" i="11" s="1"/>
  <c r="N2371" i="11"/>
  <c r="L2371" i="11"/>
  <c r="M2371" i="11" s="1"/>
  <c r="N2299" i="11"/>
  <c r="L2299" i="11"/>
  <c r="M2299" i="11" s="1"/>
  <c r="N2191" i="11"/>
  <c r="L2191" i="11"/>
  <c r="M2191" i="11" s="1"/>
  <c r="N2119" i="11"/>
  <c r="L2119" i="11"/>
  <c r="M2119" i="11" s="1"/>
  <c r="N5182" i="11"/>
  <c r="L5182" i="11"/>
  <c r="M5182" i="11" s="1"/>
  <c r="N2227" i="11"/>
  <c r="L2227" i="11"/>
  <c r="M2227" i="11" s="1"/>
  <c r="N6137" i="11"/>
  <c r="L6137" i="11"/>
  <c r="M6137" i="11" s="1"/>
  <c r="N6173" i="11"/>
  <c r="L6173" i="11"/>
  <c r="M6173" i="11" s="1"/>
  <c r="N6446" i="11"/>
  <c r="L6446" i="11"/>
  <c r="M6446" i="11" s="1"/>
  <c r="N2407" i="11"/>
  <c r="L2407" i="11"/>
  <c r="M2407" i="11" s="1"/>
  <c r="N2263" i="11"/>
  <c r="L2263" i="11"/>
  <c r="M2263" i="11" s="1"/>
  <c r="N5146" i="11"/>
  <c r="L5146" i="11"/>
  <c r="M5146" i="11" s="1"/>
  <c r="N6101" i="11"/>
  <c r="L6101" i="11"/>
  <c r="M6101" i="11" s="1"/>
  <c r="K2119" i="11"/>
  <c r="H2119" i="11"/>
  <c r="I2115" i="11" s="1"/>
  <c r="H6446" i="11"/>
  <c r="I6442" i="11" s="1"/>
  <c r="H1172" i="11"/>
  <c r="I1132" i="11" s="1"/>
  <c r="H932" i="11"/>
  <c r="H1952" i="11"/>
  <c r="K7244" i="11"/>
  <c r="L7244" i="11"/>
  <c r="M7244" i="11" s="1"/>
  <c r="C2119" i="11"/>
  <c r="H2128" i="11"/>
  <c r="D2119" i="11"/>
  <c r="I2114" i="11"/>
  <c r="I5735" i="11"/>
  <c r="D2299" i="11"/>
  <c r="K2299" i="11"/>
  <c r="C2299" i="11"/>
  <c r="J6137" i="11"/>
  <c r="K6137" i="11" s="1"/>
  <c r="C6137" i="11"/>
  <c r="D6137" i="11"/>
  <c r="K6101" i="11"/>
  <c r="D6101" i="11"/>
  <c r="C6101" i="11"/>
  <c r="K2191" i="11"/>
  <c r="D2191" i="11"/>
  <c r="C2191" i="11"/>
  <c r="K5146" i="11"/>
  <c r="D5146" i="11"/>
  <c r="C5146" i="11"/>
  <c r="H5777" i="11"/>
  <c r="H5814" i="11"/>
  <c r="I2088" i="11"/>
  <c r="I893" i="11"/>
  <c r="I1912" i="11"/>
  <c r="I1913" i="11"/>
  <c r="I892" i="11"/>
  <c r="I7458" i="11"/>
  <c r="J2371" i="11"/>
  <c r="K2371" i="11" s="1"/>
  <c r="H1969" i="11"/>
  <c r="D2371" i="11"/>
  <c r="C2371" i="11"/>
  <c r="D7244" i="11"/>
  <c r="C7244" i="11"/>
  <c r="K5182" i="11"/>
  <c r="D5182" i="11"/>
  <c r="C5182" i="11"/>
  <c r="K2227" i="11"/>
  <c r="D2227" i="11"/>
  <c r="C2227" i="11"/>
  <c r="K2335" i="11"/>
  <c r="C2335" i="11"/>
  <c r="D2335" i="11"/>
  <c r="I7373" i="11"/>
  <c r="K2407" i="11"/>
  <c r="D2407" i="11"/>
  <c r="C2407" i="11"/>
  <c r="K2263" i="11"/>
  <c r="D2263" i="11"/>
  <c r="C2263" i="11"/>
  <c r="K6173" i="11"/>
  <c r="D6173" i="11"/>
  <c r="C6173" i="11"/>
  <c r="K6446" i="11"/>
  <c r="H1636" i="11"/>
  <c r="C6446" i="11"/>
  <c r="D6446" i="11"/>
  <c r="I1596" i="11"/>
  <c r="N2264" i="11" l="1"/>
  <c r="L2264" i="11"/>
  <c r="M2264" i="11" s="1"/>
  <c r="N6138" i="11"/>
  <c r="L6138" i="11"/>
  <c r="M6138" i="11" s="1"/>
  <c r="N5147" i="11"/>
  <c r="L5147" i="11"/>
  <c r="M5147" i="11" s="1"/>
  <c r="N2336" i="11"/>
  <c r="L2336" i="11"/>
  <c r="M2336" i="11" s="1"/>
  <c r="N2120" i="11"/>
  <c r="L2120" i="11"/>
  <c r="M2120" i="11" s="1"/>
  <c r="N6174" i="11"/>
  <c r="L6174" i="11"/>
  <c r="M6174" i="11" s="1"/>
  <c r="N2300" i="11"/>
  <c r="L2300" i="11"/>
  <c r="M2300" i="11" s="1"/>
  <c r="N2408" i="11"/>
  <c r="L2408" i="11"/>
  <c r="M2408" i="11" s="1"/>
  <c r="N2372" i="11"/>
  <c r="L2372" i="11"/>
  <c r="M2372" i="11" s="1"/>
  <c r="N6447" i="11"/>
  <c r="L6447" i="11"/>
  <c r="M6447" i="11" s="1"/>
  <c r="N2228" i="11"/>
  <c r="L2228" i="11"/>
  <c r="M2228" i="11" s="1"/>
  <c r="N2192" i="11"/>
  <c r="L2192" i="11"/>
  <c r="M2192" i="11" s="1"/>
  <c r="N6210" i="11"/>
  <c r="L6210" i="11"/>
  <c r="M6210" i="11" s="1"/>
  <c r="N5183" i="11"/>
  <c r="L5183" i="11"/>
  <c r="M5183" i="11" s="1"/>
  <c r="L7245" i="11"/>
  <c r="M7245" i="11" s="1"/>
  <c r="N7245" i="11"/>
  <c r="H1953" i="11"/>
  <c r="H2120" i="11"/>
  <c r="I2116" i="11" s="1"/>
  <c r="H6447" i="11"/>
  <c r="I6443" i="11" s="1"/>
  <c r="H3325" i="11"/>
  <c r="H1173" i="11"/>
  <c r="I1133" i="11" s="1"/>
  <c r="C2120" i="11"/>
  <c r="H933" i="11"/>
  <c r="H2129" i="11"/>
  <c r="K7245" i="11"/>
  <c r="K2120" i="11"/>
  <c r="D2120" i="11"/>
  <c r="D6138" i="11"/>
  <c r="J6138" i="11"/>
  <c r="K6138" i="11" s="1"/>
  <c r="C6138" i="11"/>
  <c r="K2192" i="11"/>
  <c r="D2192" i="11"/>
  <c r="C2192" i="11"/>
  <c r="I5810" i="11"/>
  <c r="C6174" i="11"/>
  <c r="D6174" i="11"/>
  <c r="K6174" i="11"/>
  <c r="C2300" i="11"/>
  <c r="D2300" i="11"/>
  <c r="K2300" i="11"/>
  <c r="K5147" i="11"/>
  <c r="D5147" i="11"/>
  <c r="C5147" i="11"/>
  <c r="H5778" i="11"/>
  <c r="I5774" i="11" s="1"/>
  <c r="H5815" i="11"/>
  <c r="I5811" i="11" s="1"/>
  <c r="I5773" i="11"/>
  <c r="I2089" i="11"/>
  <c r="K2264" i="11"/>
  <c r="C2264" i="11"/>
  <c r="D2264" i="11"/>
  <c r="K2408" i="11"/>
  <c r="C2408" i="11"/>
  <c r="D2408" i="11"/>
  <c r="K6447" i="11"/>
  <c r="H1637" i="11"/>
  <c r="I1597" i="11" s="1"/>
  <c r="C6447" i="11"/>
  <c r="D6447" i="11"/>
  <c r="K6210" i="11"/>
  <c r="C6210" i="11"/>
  <c r="D6210" i="11"/>
  <c r="K2228" i="11"/>
  <c r="D2228" i="11"/>
  <c r="C2228" i="11"/>
  <c r="K2336" i="11"/>
  <c r="D2336" i="11"/>
  <c r="C2336" i="11"/>
  <c r="C7245" i="11"/>
  <c r="D7245" i="11"/>
  <c r="K5183" i="11"/>
  <c r="D5183" i="11"/>
  <c r="C5183" i="11"/>
  <c r="J2372" i="11"/>
  <c r="K2372" i="11" s="1"/>
  <c r="H1970" i="11"/>
  <c r="D2372" i="11"/>
  <c r="C2372" i="11"/>
  <c r="N7246" i="11" l="1"/>
  <c r="N2409" i="11"/>
  <c r="L2409" i="11"/>
  <c r="M2409" i="11" s="1"/>
  <c r="N2301" i="11"/>
  <c r="L2301" i="11"/>
  <c r="M2301" i="11" s="1"/>
  <c r="N2121" i="11"/>
  <c r="L2121" i="11"/>
  <c r="M2121" i="11" s="1"/>
  <c r="N2337" i="11"/>
  <c r="L2337" i="11"/>
  <c r="M2337" i="11" s="1"/>
  <c r="N2229" i="11"/>
  <c r="L2229" i="11"/>
  <c r="M2229" i="11" s="1"/>
  <c r="N6175" i="11"/>
  <c r="L6175" i="11"/>
  <c r="M6175" i="11" s="1"/>
  <c r="N2265" i="11"/>
  <c r="L2265" i="11"/>
  <c r="M2265" i="11" s="1"/>
  <c r="N5148" i="11"/>
  <c r="L5148" i="11"/>
  <c r="M5148" i="11" s="1"/>
  <c r="N2193" i="11"/>
  <c r="L2193" i="11"/>
  <c r="M2193" i="11" s="1"/>
  <c r="N2373" i="11"/>
  <c r="L2373" i="11"/>
  <c r="M2373" i="11" s="1"/>
  <c r="N6211" i="11"/>
  <c r="L6211" i="11"/>
  <c r="M6211" i="11" s="1"/>
  <c r="N6139" i="11"/>
  <c r="L6139" i="11"/>
  <c r="M6139" i="11" s="1"/>
  <c r="N5184" i="11"/>
  <c r="L5184" i="11"/>
  <c r="M5184" i="11" s="1"/>
  <c r="N6448" i="11"/>
  <c r="L6448" i="11"/>
  <c r="M6448" i="11" s="1"/>
  <c r="D2121" i="11"/>
  <c r="K2121" i="11"/>
  <c r="H2121" i="11"/>
  <c r="I2117" i="11" s="1"/>
  <c r="H934" i="11"/>
  <c r="H6448" i="11"/>
  <c r="I6444" i="11" s="1"/>
  <c r="C2121" i="11"/>
  <c r="K7246" i="11"/>
  <c r="L7246" i="11"/>
  <c r="M7246" i="11" s="1"/>
  <c r="H2130" i="11"/>
  <c r="K2301" i="11"/>
  <c r="D2301" i="11"/>
  <c r="C2301" i="11"/>
  <c r="C6139" i="11"/>
  <c r="J6139" i="11"/>
  <c r="K6139" i="11" s="1"/>
  <c r="D6139" i="11"/>
  <c r="H1174" i="11"/>
  <c r="H5816" i="11"/>
  <c r="H1954" i="11"/>
  <c r="D6175" i="11"/>
  <c r="K6175" i="11"/>
  <c r="C6175" i="11"/>
  <c r="K2193" i="11"/>
  <c r="D2193" i="11"/>
  <c r="C2193" i="11"/>
  <c r="K5148" i="11"/>
  <c r="D5148" i="11"/>
  <c r="C5148" i="11"/>
  <c r="H5779" i="11"/>
  <c r="I5775" i="11" s="1"/>
  <c r="I7460" i="11"/>
  <c r="I2090" i="11"/>
  <c r="I1914" i="11"/>
  <c r="I1915" i="11"/>
  <c r="I894" i="11"/>
  <c r="I1134" i="11"/>
  <c r="C7246" i="11"/>
  <c r="D7246" i="11"/>
  <c r="K6448" i="11"/>
  <c r="H1638" i="11"/>
  <c r="D6448" i="11"/>
  <c r="C6448" i="11"/>
  <c r="I7375" i="11"/>
  <c r="K2409" i="11"/>
  <c r="D2409" i="11"/>
  <c r="C2409" i="11"/>
  <c r="K5184" i="11"/>
  <c r="D5184" i="11"/>
  <c r="C5184" i="11"/>
  <c r="K2229" i="11"/>
  <c r="C2229" i="11"/>
  <c r="D2229" i="11"/>
  <c r="I1930" i="11"/>
  <c r="I1931" i="11"/>
  <c r="K6211" i="11"/>
  <c r="C6211" i="11"/>
  <c r="D6211" i="11"/>
  <c r="K2265" i="11"/>
  <c r="D2265" i="11"/>
  <c r="C2265" i="11"/>
  <c r="J2373" i="11"/>
  <c r="K2373" i="11" s="1"/>
  <c r="H1971" i="11"/>
  <c r="D2373" i="11"/>
  <c r="C2373" i="11"/>
  <c r="K2337" i="11"/>
  <c r="D2337" i="11"/>
  <c r="C2337" i="11"/>
  <c r="N7247" i="11" l="1"/>
  <c r="N5149" i="11"/>
  <c r="L5149" i="11"/>
  <c r="M5149" i="11" s="1"/>
  <c r="N2446" i="11"/>
  <c r="L2446" i="11"/>
  <c r="M2446" i="11" s="1"/>
  <c r="N2154" i="11"/>
  <c r="L2154" i="11"/>
  <c r="M2154" i="11" s="1"/>
  <c r="N6176" i="11"/>
  <c r="L6176" i="11"/>
  <c r="M6176" i="11" s="1"/>
  <c r="N2230" i="11"/>
  <c r="L2230" i="11"/>
  <c r="M2230" i="11" s="1"/>
  <c r="N6212" i="11"/>
  <c r="L6212" i="11"/>
  <c r="M6212" i="11" s="1"/>
  <c r="N2266" i="11"/>
  <c r="L2266" i="11"/>
  <c r="M2266" i="11" s="1"/>
  <c r="N2338" i="11"/>
  <c r="L2338" i="11"/>
  <c r="M2338" i="11" s="1"/>
  <c r="N6449" i="11"/>
  <c r="L6449" i="11"/>
  <c r="M6449" i="11" s="1"/>
  <c r="N2374" i="11"/>
  <c r="L2374" i="11"/>
  <c r="M2374" i="11" s="1"/>
  <c r="N6140" i="11"/>
  <c r="L6140" i="11"/>
  <c r="M6140" i="11" s="1"/>
  <c r="N5185" i="11"/>
  <c r="L5185" i="11"/>
  <c r="M5185" i="11" s="1"/>
  <c r="N2410" i="11"/>
  <c r="L2410" i="11"/>
  <c r="M2410" i="11" s="1"/>
  <c r="H2131" i="11"/>
  <c r="I2091" i="11" s="1"/>
  <c r="H6449" i="11"/>
  <c r="I6445" i="11" s="1"/>
  <c r="H935" i="11"/>
  <c r="H1175" i="11"/>
  <c r="K7247" i="11"/>
  <c r="L7247" i="11"/>
  <c r="M7247" i="11" s="1"/>
  <c r="C7247" i="11"/>
  <c r="D7247" i="11"/>
  <c r="H2446" i="11"/>
  <c r="K6176" i="11"/>
  <c r="D6176" i="11"/>
  <c r="C6176" i="11"/>
  <c r="K5149" i="11"/>
  <c r="C5149" i="11"/>
  <c r="D5149" i="11"/>
  <c r="H5780" i="11"/>
  <c r="I5776" i="11" s="1"/>
  <c r="H1955" i="11"/>
  <c r="K2230" i="11"/>
  <c r="C2230" i="11"/>
  <c r="D2230" i="11"/>
  <c r="K2338" i="11"/>
  <c r="C2338" i="11"/>
  <c r="D2338" i="11"/>
  <c r="H5817" i="11"/>
  <c r="I5813" i="11" s="1"/>
  <c r="J6140" i="11"/>
  <c r="K6140" i="11" s="1"/>
  <c r="C6140" i="11"/>
  <c r="D6140" i="11"/>
  <c r="I5812" i="11"/>
  <c r="I895" i="11"/>
  <c r="I7461" i="11"/>
  <c r="I1135" i="11"/>
  <c r="I2092" i="11"/>
  <c r="K5185" i="11"/>
  <c r="D5185" i="11"/>
  <c r="C5185" i="11"/>
  <c r="K2446" i="11"/>
  <c r="C2446" i="11"/>
  <c r="D2446" i="11"/>
  <c r="K2154" i="11"/>
  <c r="C2154" i="11"/>
  <c r="D2154" i="11"/>
  <c r="J2374" i="11"/>
  <c r="K2374" i="11" s="1"/>
  <c r="C2374" i="11"/>
  <c r="D2374" i="11"/>
  <c r="K6449" i="11"/>
  <c r="H1639" i="11"/>
  <c r="C6449" i="11"/>
  <c r="D6449" i="11"/>
  <c r="K2266" i="11"/>
  <c r="C2266" i="11"/>
  <c r="D2266" i="11"/>
  <c r="K2410" i="11"/>
  <c r="H1972" i="11"/>
  <c r="C2410" i="11"/>
  <c r="D2410" i="11"/>
  <c r="K6212" i="11"/>
  <c r="D6212" i="11"/>
  <c r="C6212" i="11"/>
  <c r="N6213" i="11" l="1"/>
  <c r="L6213" i="11"/>
  <c r="M6213" i="11" s="1"/>
  <c r="N6177" i="11"/>
  <c r="L6177" i="11"/>
  <c r="M6177" i="11" s="1"/>
  <c r="N2411" i="11"/>
  <c r="L2411" i="11"/>
  <c r="M2411" i="11" s="1"/>
  <c r="N5186" i="11"/>
  <c r="L5186" i="11"/>
  <c r="M5186" i="11" s="1"/>
  <c r="N2339" i="11"/>
  <c r="L2339" i="11"/>
  <c r="M2339" i="11" s="1"/>
  <c r="N2155" i="11"/>
  <c r="L2155" i="11"/>
  <c r="M2155" i="11" s="1"/>
  <c r="N2447" i="11"/>
  <c r="L2447" i="11"/>
  <c r="M2447" i="11" s="1"/>
  <c r="N2231" i="11"/>
  <c r="L2231" i="11"/>
  <c r="M2231" i="11" s="1"/>
  <c r="N6141" i="11"/>
  <c r="L6141" i="11"/>
  <c r="M6141" i="11" s="1"/>
  <c r="N5222" i="11"/>
  <c r="L5222" i="11"/>
  <c r="M5222" i="11" s="1"/>
  <c r="N6486" i="11"/>
  <c r="L6486" i="11"/>
  <c r="M6486" i="11" s="1"/>
  <c r="N2267" i="11"/>
  <c r="L2267" i="11"/>
  <c r="M2267" i="11" s="1"/>
  <c r="N2375" i="11"/>
  <c r="L2375" i="11"/>
  <c r="M2375" i="11" s="1"/>
  <c r="C7248" i="11"/>
  <c r="N7248" i="11"/>
  <c r="H1176" i="11"/>
  <c r="H2132" i="11"/>
  <c r="H2447" i="11"/>
  <c r="H6486" i="11"/>
  <c r="D7248" i="11"/>
  <c r="H936" i="11"/>
  <c r="I896" i="11" s="1"/>
  <c r="K7249" i="11"/>
  <c r="L7249" i="11"/>
  <c r="M7249" i="11" s="1"/>
  <c r="K7248" i="11"/>
  <c r="L7248" i="11"/>
  <c r="M7248" i="11" s="1"/>
  <c r="H2482" i="11"/>
  <c r="H1956" i="11"/>
  <c r="I1916" i="11" s="1"/>
  <c r="C2339" i="11"/>
  <c r="K2339" i="11"/>
  <c r="D2339" i="11"/>
  <c r="H5855" i="11"/>
  <c r="K6177" i="11"/>
  <c r="C6177" i="11"/>
  <c r="D6177" i="11"/>
  <c r="K2231" i="11"/>
  <c r="C2231" i="11"/>
  <c r="D2231" i="11"/>
  <c r="D6141" i="11"/>
  <c r="C6141" i="11"/>
  <c r="J6141" i="11"/>
  <c r="K6141" i="11" s="1"/>
  <c r="K5186" i="11"/>
  <c r="C5186" i="11"/>
  <c r="D5186" i="11"/>
  <c r="H5818" i="11"/>
  <c r="I1136" i="11"/>
  <c r="K6213" i="11"/>
  <c r="D6213" i="11"/>
  <c r="C6213" i="11"/>
  <c r="K6486" i="11"/>
  <c r="H1640" i="11"/>
  <c r="D6486" i="11"/>
  <c r="C6486" i="11"/>
  <c r="K2155" i="11"/>
  <c r="C2155" i="11"/>
  <c r="D2155" i="11"/>
  <c r="I1932" i="11"/>
  <c r="K2267" i="11"/>
  <c r="D2267" i="11"/>
  <c r="C2267" i="11"/>
  <c r="J2375" i="11"/>
  <c r="K2375" i="11" s="1"/>
  <c r="D2375" i="11"/>
  <c r="C2375" i="11"/>
  <c r="K2447" i="11"/>
  <c r="D2447" i="11"/>
  <c r="C2447" i="11"/>
  <c r="I7377" i="11"/>
  <c r="K2411" i="11"/>
  <c r="H1973" i="11"/>
  <c r="I1933" i="11" s="1"/>
  <c r="C2411" i="11"/>
  <c r="D2411" i="11"/>
  <c r="K5222" i="11"/>
  <c r="C5222" i="11"/>
  <c r="D5222" i="11"/>
  <c r="N2448" i="11" l="1"/>
  <c r="L2448" i="11"/>
  <c r="M2448" i="11" s="1"/>
  <c r="N2156" i="11"/>
  <c r="L2156" i="11"/>
  <c r="M2156" i="11" s="1"/>
  <c r="N2412" i="11"/>
  <c r="L2412" i="11"/>
  <c r="M2412" i="11" s="1"/>
  <c r="N2232" i="11"/>
  <c r="L2232" i="11"/>
  <c r="M2232" i="11" s="1"/>
  <c r="N2376" i="11"/>
  <c r="L2376" i="11"/>
  <c r="M2376" i="11" s="1"/>
  <c r="N2340" i="11"/>
  <c r="L2340" i="11"/>
  <c r="M2340" i="11" s="1"/>
  <c r="N6178" i="11"/>
  <c r="L6178" i="11"/>
  <c r="M6178" i="11" s="1"/>
  <c r="N2268" i="11"/>
  <c r="L2268" i="11"/>
  <c r="M2268" i="11" s="1"/>
  <c r="N5223" i="11"/>
  <c r="L5223" i="11"/>
  <c r="M5223" i="11" s="1"/>
  <c r="N6214" i="11"/>
  <c r="L6214" i="11"/>
  <c r="M6214" i="11" s="1"/>
  <c r="N6487" i="11"/>
  <c r="L6487" i="11"/>
  <c r="M6487" i="11" s="1"/>
  <c r="N5187" i="11"/>
  <c r="L5187" i="11"/>
  <c r="M5187" i="11" s="1"/>
  <c r="C7249" i="11"/>
  <c r="N7249" i="11"/>
  <c r="D7249" i="11"/>
  <c r="H2448" i="11"/>
  <c r="H937" i="11"/>
  <c r="H2133" i="11"/>
  <c r="H1177" i="11"/>
  <c r="I1137" i="11" s="1"/>
  <c r="H6487" i="11"/>
  <c r="H2483" i="11"/>
  <c r="I5814" i="11"/>
  <c r="H1957" i="11"/>
  <c r="I1917" i="11" s="1"/>
  <c r="K2232" i="11"/>
  <c r="D2232" i="11"/>
  <c r="C2232" i="11"/>
  <c r="D2340" i="11"/>
  <c r="K2340" i="11"/>
  <c r="C2340" i="11"/>
  <c r="I5851" i="11"/>
  <c r="K6214" i="11"/>
  <c r="D6214" i="11"/>
  <c r="C6214" i="11"/>
  <c r="K5187" i="11"/>
  <c r="C5187" i="11"/>
  <c r="D5187" i="11"/>
  <c r="H5819" i="11"/>
  <c r="H5856" i="11"/>
  <c r="I5852" i="11" s="1"/>
  <c r="C6178" i="11"/>
  <c r="D6178" i="11"/>
  <c r="K6178" i="11"/>
  <c r="I7463" i="11"/>
  <c r="I2093" i="11"/>
  <c r="I897" i="11"/>
  <c r="K2156" i="11"/>
  <c r="D2156" i="11"/>
  <c r="C2156" i="11"/>
  <c r="K5223" i="11"/>
  <c r="C5223" i="11"/>
  <c r="D5223" i="11"/>
  <c r="K6487" i="11"/>
  <c r="H1641" i="11"/>
  <c r="C6487" i="11"/>
  <c r="D6487" i="11"/>
  <c r="K2268" i="11"/>
  <c r="C2268" i="11"/>
  <c r="D2268" i="11"/>
  <c r="K2448" i="11"/>
  <c r="C2448" i="11"/>
  <c r="D2448" i="11"/>
  <c r="J2376" i="11"/>
  <c r="K2376" i="11" s="1"/>
  <c r="C2376" i="11"/>
  <c r="D2376" i="11"/>
  <c r="K2412" i="11"/>
  <c r="H1974" i="11"/>
  <c r="D2412" i="11"/>
  <c r="C2412" i="11"/>
  <c r="N7250" i="11" l="1"/>
  <c r="N6488" i="11"/>
  <c r="L6488" i="11"/>
  <c r="M6488" i="11" s="1"/>
  <c r="N5224" i="11"/>
  <c r="L5224" i="11"/>
  <c r="M5224" i="11" s="1"/>
  <c r="N2377" i="11"/>
  <c r="L2377" i="11"/>
  <c r="M2377" i="11" s="1"/>
  <c r="N2341" i="11"/>
  <c r="L2341" i="11"/>
  <c r="M2341" i="11" s="1"/>
  <c r="N6179" i="11"/>
  <c r="L6179" i="11"/>
  <c r="M6179" i="11" s="1"/>
  <c r="N2157" i="11"/>
  <c r="L2157" i="11"/>
  <c r="M2157" i="11" s="1"/>
  <c r="N2233" i="11"/>
  <c r="L2233" i="11"/>
  <c r="M2233" i="11" s="1"/>
  <c r="N6215" i="11"/>
  <c r="L6215" i="11"/>
  <c r="M6215" i="11" s="1"/>
  <c r="N2449" i="11"/>
  <c r="L2449" i="11"/>
  <c r="M2449" i="11" s="1"/>
  <c r="N5188" i="11"/>
  <c r="L5188" i="11"/>
  <c r="M5188" i="11" s="1"/>
  <c r="N2413" i="11"/>
  <c r="L2413" i="11"/>
  <c r="M2413" i="11" s="1"/>
  <c r="N2269" i="11"/>
  <c r="L2269" i="11"/>
  <c r="M2269" i="11" s="1"/>
  <c r="C7250" i="11"/>
  <c r="L7250" i="11"/>
  <c r="M7250" i="11" s="1"/>
  <c r="K7250" i="11"/>
  <c r="D7250" i="11"/>
  <c r="H2134" i="11"/>
  <c r="H6488" i="11"/>
  <c r="H938" i="11"/>
  <c r="H2449" i="11"/>
  <c r="I2445" i="11" s="1"/>
  <c r="H2484" i="11"/>
  <c r="H1958" i="11"/>
  <c r="H5857" i="11"/>
  <c r="I5853" i="11" s="1"/>
  <c r="K6215" i="11"/>
  <c r="C6215" i="11"/>
  <c r="D6215" i="11"/>
  <c r="D6179" i="11"/>
  <c r="K6179" i="11"/>
  <c r="C6179" i="11"/>
  <c r="H1178" i="11"/>
  <c r="I5815" i="11"/>
  <c r="K2233" i="11"/>
  <c r="D2233" i="11"/>
  <c r="C2233" i="11"/>
  <c r="K5188" i="11"/>
  <c r="D5188" i="11"/>
  <c r="C5188" i="11"/>
  <c r="H5820" i="11"/>
  <c r="I5816" i="11" s="1"/>
  <c r="D2341" i="11"/>
  <c r="C2341" i="11"/>
  <c r="K2341" i="11"/>
  <c r="I7464" i="11"/>
  <c r="I1138" i="11"/>
  <c r="I2094" i="11"/>
  <c r="I898" i="11"/>
  <c r="K2157" i="11"/>
  <c r="D2157" i="11"/>
  <c r="C2157" i="11"/>
  <c r="I7379" i="11"/>
  <c r="J2377" i="11"/>
  <c r="K2377" i="11" s="1"/>
  <c r="C2377" i="11"/>
  <c r="D2377" i="11"/>
  <c r="K2269" i="11"/>
  <c r="C2269" i="11"/>
  <c r="D2269" i="11"/>
  <c r="K6488" i="11"/>
  <c r="H1642" i="11"/>
  <c r="C6488" i="11"/>
  <c r="D6488" i="11"/>
  <c r="I1934" i="11"/>
  <c r="K2413" i="11"/>
  <c r="H1975" i="11"/>
  <c r="D2413" i="11"/>
  <c r="C2413" i="11"/>
  <c r="K2449" i="11"/>
  <c r="C2449" i="11"/>
  <c r="D2449" i="11"/>
  <c r="K5224" i="11"/>
  <c r="C5224" i="11"/>
  <c r="D5224" i="11"/>
  <c r="N5189" i="11" l="1"/>
  <c r="L5189" i="11"/>
  <c r="M5189" i="11" s="1"/>
  <c r="K2158" i="11"/>
  <c r="N2158" i="11"/>
  <c r="L2158" i="11"/>
  <c r="M2158" i="11" s="1"/>
  <c r="N2378" i="11"/>
  <c r="L2378" i="11"/>
  <c r="M2378" i="11" s="1"/>
  <c r="N6180" i="11"/>
  <c r="L6180" i="11"/>
  <c r="M6180" i="11" s="1"/>
  <c r="N6489" i="11"/>
  <c r="L6489" i="11"/>
  <c r="M6489" i="11" s="1"/>
  <c r="N2414" i="11"/>
  <c r="L2414" i="11"/>
  <c r="M2414" i="11" s="1"/>
  <c r="N2486" i="11"/>
  <c r="L2486" i="11"/>
  <c r="M2486" i="11" s="1"/>
  <c r="N6216" i="11"/>
  <c r="L6216" i="11"/>
  <c r="M6216" i="11" s="1"/>
  <c r="N2194" i="11"/>
  <c r="L2194" i="11"/>
  <c r="M2194" i="11" s="1"/>
  <c r="N2450" i="11"/>
  <c r="L2450" i="11"/>
  <c r="M2450" i="11" s="1"/>
  <c r="N5225" i="11"/>
  <c r="L5225" i="11"/>
  <c r="M5225" i="11" s="1"/>
  <c r="N2302" i="11"/>
  <c r="L2302" i="11"/>
  <c r="M2302" i="11" s="1"/>
  <c r="N2270" i="11"/>
  <c r="L2270" i="11"/>
  <c r="M2270" i="11" s="1"/>
  <c r="H939" i="11"/>
  <c r="I899" i="11" s="1"/>
  <c r="H1179" i="11"/>
  <c r="I1139" i="11" s="1"/>
  <c r="H2135" i="11"/>
  <c r="I2095" i="11" s="1"/>
  <c r="H6489" i="11"/>
  <c r="I6485" i="11" s="1"/>
  <c r="H2522" i="11"/>
  <c r="H2450" i="11"/>
  <c r="I2446" i="11" s="1"/>
  <c r="D2158" i="11"/>
  <c r="C2158" i="11"/>
  <c r="D6216" i="11"/>
  <c r="C6216" i="11"/>
  <c r="K6216" i="11"/>
  <c r="H5858" i="11"/>
  <c r="D2378" i="11"/>
  <c r="J2378" i="11"/>
  <c r="K2378" i="11" s="1"/>
  <c r="C2378" i="11"/>
  <c r="K5189" i="11"/>
  <c r="D5189" i="11"/>
  <c r="C5189" i="11"/>
  <c r="H5821" i="11"/>
  <c r="D6180" i="11"/>
  <c r="C6180" i="11"/>
  <c r="K6180" i="11"/>
  <c r="K2270" i="11"/>
  <c r="D2270" i="11"/>
  <c r="C2270" i="11"/>
  <c r="H1959" i="11"/>
  <c r="H2485" i="11"/>
  <c r="I7465" i="11"/>
  <c r="K2302" i="11"/>
  <c r="D2302" i="11"/>
  <c r="C2302" i="11"/>
  <c r="K2414" i="11"/>
  <c r="C2414" i="11"/>
  <c r="D2414" i="11"/>
  <c r="K2450" i="11"/>
  <c r="H1976" i="11"/>
  <c r="C2450" i="11"/>
  <c r="D2450" i="11"/>
  <c r="I1602" i="11"/>
  <c r="I1603" i="11"/>
  <c r="K6489" i="11"/>
  <c r="H1643" i="11"/>
  <c r="D6489" i="11"/>
  <c r="C6489" i="11"/>
  <c r="I1935" i="11"/>
  <c r="J2486" i="11"/>
  <c r="K2486" i="11" s="1"/>
  <c r="C2486" i="11"/>
  <c r="D2486" i="11"/>
  <c r="K5225" i="11"/>
  <c r="C5225" i="11"/>
  <c r="D5225" i="11"/>
  <c r="K2194" i="11"/>
  <c r="C2194" i="11"/>
  <c r="D2194" i="11"/>
  <c r="N6181" i="11" l="1"/>
  <c r="L6181" i="11"/>
  <c r="M6181" i="11" s="1"/>
  <c r="N2451" i="11"/>
  <c r="L2451" i="11"/>
  <c r="M2451" i="11" s="1"/>
  <c r="N2159" i="11"/>
  <c r="L2159" i="11"/>
  <c r="M2159" i="11" s="1"/>
  <c r="N2487" i="11"/>
  <c r="L2487" i="11"/>
  <c r="M2487" i="11" s="1"/>
  <c r="N2379" i="11"/>
  <c r="L2379" i="11"/>
  <c r="M2379" i="11" s="1"/>
  <c r="N2195" i="11"/>
  <c r="L2195" i="11"/>
  <c r="M2195" i="11" s="1"/>
  <c r="N2415" i="11"/>
  <c r="L2415" i="11"/>
  <c r="M2415" i="11" s="1"/>
  <c r="D2159" i="11"/>
  <c r="N2303" i="11"/>
  <c r="L2303" i="11"/>
  <c r="M2303" i="11" s="1"/>
  <c r="C2159" i="11"/>
  <c r="N5226" i="11"/>
  <c r="L5226" i="11"/>
  <c r="M5226" i="11" s="1"/>
  <c r="N2271" i="11"/>
  <c r="L2271" i="11"/>
  <c r="M2271" i="11" s="1"/>
  <c r="K2160" i="11"/>
  <c r="N6217" i="11"/>
  <c r="L6217" i="11"/>
  <c r="M6217" i="11" s="1"/>
  <c r="K2159" i="11"/>
  <c r="N5262" i="11"/>
  <c r="L5262" i="11"/>
  <c r="M5262" i="11" s="1"/>
  <c r="H1180" i="11"/>
  <c r="H2523" i="11"/>
  <c r="H2136" i="11"/>
  <c r="H940" i="11"/>
  <c r="H2451" i="11"/>
  <c r="I2447" i="11" s="1"/>
  <c r="I5854" i="11"/>
  <c r="K5226" i="11"/>
  <c r="C5226" i="11"/>
  <c r="D5226" i="11"/>
  <c r="H5859" i="11"/>
  <c r="K2271" i="11"/>
  <c r="D2271" i="11"/>
  <c r="C2271" i="11"/>
  <c r="H1960" i="11"/>
  <c r="H2486" i="11"/>
  <c r="D6217" i="11"/>
  <c r="C6217" i="11"/>
  <c r="K6217" i="11"/>
  <c r="K6181" i="11"/>
  <c r="D6181" i="11"/>
  <c r="C6181" i="11"/>
  <c r="I5817" i="11"/>
  <c r="C2379" i="11"/>
  <c r="D2379" i="11"/>
  <c r="J2379" i="11"/>
  <c r="K2379" i="11" s="1"/>
  <c r="I2096" i="11"/>
  <c r="I900" i="11"/>
  <c r="I1140" i="11"/>
  <c r="K2195" i="11"/>
  <c r="D2195" i="11"/>
  <c r="C2195" i="11"/>
  <c r="K2415" i="11"/>
  <c r="D2415" i="11"/>
  <c r="C2415" i="11"/>
  <c r="I7381" i="11"/>
  <c r="K2451" i="11"/>
  <c r="H1977" i="11"/>
  <c r="I1937" i="11" s="1"/>
  <c r="D2451" i="11"/>
  <c r="C2451" i="11"/>
  <c r="K2303" i="11"/>
  <c r="D2303" i="11"/>
  <c r="C2303" i="11"/>
  <c r="J2487" i="11"/>
  <c r="K2487" i="11" s="1"/>
  <c r="C2487" i="11"/>
  <c r="D2487" i="11"/>
  <c r="H1644" i="11"/>
  <c r="J5262" i="11"/>
  <c r="K5262" i="11" s="1"/>
  <c r="C5262" i="11"/>
  <c r="D5262" i="11"/>
  <c r="I1936" i="11"/>
  <c r="C2160" i="11" l="1"/>
  <c r="D2160" i="11"/>
  <c r="N2416" i="11"/>
  <c r="L2416" i="11"/>
  <c r="M2416" i="11" s="1"/>
  <c r="N2488" i="11"/>
  <c r="L2488" i="11"/>
  <c r="M2488" i="11" s="1"/>
  <c r="N6218" i="11"/>
  <c r="L6218" i="11"/>
  <c r="M6218" i="11" s="1"/>
  <c r="N2196" i="11"/>
  <c r="L2196" i="11"/>
  <c r="M2196" i="11" s="1"/>
  <c r="N5263" i="11"/>
  <c r="L5263" i="11"/>
  <c r="M5263" i="11" s="1"/>
  <c r="N2161" i="11"/>
  <c r="L2161" i="11"/>
  <c r="M2161" i="11" s="1"/>
  <c r="N2160" i="11"/>
  <c r="L2160" i="11"/>
  <c r="M2160" i="11" s="1"/>
  <c r="N2304" i="11"/>
  <c r="L2304" i="11"/>
  <c r="M2304" i="11" s="1"/>
  <c r="N2452" i="11"/>
  <c r="L2452" i="11"/>
  <c r="M2452" i="11" s="1"/>
  <c r="N2272" i="11"/>
  <c r="L2272" i="11"/>
  <c r="M2272" i="11" s="1"/>
  <c r="N6250" i="11"/>
  <c r="L6250" i="11"/>
  <c r="M6250" i="11" s="1"/>
  <c r="N2380" i="11"/>
  <c r="L2380" i="11"/>
  <c r="M2380" i="11" s="1"/>
  <c r="N5227" i="11"/>
  <c r="L5227" i="11"/>
  <c r="M5227" i="11" s="1"/>
  <c r="H941" i="11"/>
  <c r="H1181" i="11"/>
  <c r="I1141" i="11" s="1"/>
  <c r="H2137" i="11"/>
  <c r="H6250" i="11"/>
  <c r="I6246" i="11" s="1"/>
  <c r="H2524" i="11"/>
  <c r="H2452" i="11"/>
  <c r="I2448" i="11" s="1"/>
  <c r="H1961" i="11"/>
  <c r="H2487" i="11"/>
  <c r="I2483" i="11" s="1"/>
  <c r="D2380" i="11"/>
  <c r="J2380" i="11"/>
  <c r="K2380" i="11" s="1"/>
  <c r="C2380" i="11"/>
  <c r="C6218" i="11"/>
  <c r="D6218" i="11"/>
  <c r="K6218" i="11"/>
  <c r="K2272" i="11"/>
  <c r="D2272" i="11"/>
  <c r="C2272" i="11"/>
  <c r="K5227" i="11"/>
  <c r="C5227" i="11"/>
  <c r="D5227" i="11"/>
  <c r="H5860" i="11"/>
  <c r="I5856" i="11" s="1"/>
  <c r="I5855" i="11"/>
  <c r="I2482" i="11"/>
  <c r="I901" i="11"/>
  <c r="I7467" i="11"/>
  <c r="I2097" i="11"/>
  <c r="K6250" i="11"/>
  <c r="H2402" i="11"/>
  <c r="C6250" i="11"/>
  <c r="D6250" i="11"/>
  <c r="K2416" i="11"/>
  <c r="C2416" i="11"/>
  <c r="D2416" i="11"/>
  <c r="K2452" i="11"/>
  <c r="H1978" i="11"/>
  <c r="C2452" i="11"/>
  <c r="D2452" i="11"/>
  <c r="J5263" i="11"/>
  <c r="K5263" i="11" s="1"/>
  <c r="D5263" i="11"/>
  <c r="C5263" i="11"/>
  <c r="K2161" i="11"/>
  <c r="C2161" i="11"/>
  <c r="D2161" i="11"/>
  <c r="I1604" i="11"/>
  <c r="J2488" i="11"/>
  <c r="K2488" i="11" s="1"/>
  <c r="C2488" i="11"/>
  <c r="D2488" i="11"/>
  <c r="K2196" i="11"/>
  <c r="C2196" i="11"/>
  <c r="D2196" i="11"/>
  <c r="K2304" i="11"/>
  <c r="D2304" i="11"/>
  <c r="C2304" i="11"/>
  <c r="H1645" i="11"/>
  <c r="N2305" i="11" l="1"/>
  <c r="L2305" i="11"/>
  <c r="M2305" i="11" s="1"/>
  <c r="N5228" i="11"/>
  <c r="L5228" i="11"/>
  <c r="M5228" i="11" s="1"/>
  <c r="N2417" i="11"/>
  <c r="L2417" i="11"/>
  <c r="M2417" i="11" s="1"/>
  <c r="N6251" i="11"/>
  <c r="L6251" i="11"/>
  <c r="M6251" i="11" s="1"/>
  <c r="N5264" i="11"/>
  <c r="L5264" i="11"/>
  <c r="M5264" i="11" s="1"/>
  <c r="N2453" i="11"/>
  <c r="L2453" i="11"/>
  <c r="M2453" i="11" s="1"/>
  <c r="N6219" i="11"/>
  <c r="L6219" i="11"/>
  <c r="M6219" i="11" s="1"/>
  <c r="N2273" i="11"/>
  <c r="L2273" i="11"/>
  <c r="M2273" i="11" s="1"/>
  <c r="N2197" i="11"/>
  <c r="L2197" i="11"/>
  <c r="M2197" i="11" s="1"/>
  <c r="N2489" i="11"/>
  <c r="L2489" i="11"/>
  <c r="M2489" i="11" s="1"/>
  <c r="N2381" i="11"/>
  <c r="L2381" i="11"/>
  <c r="M2381" i="11" s="1"/>
  <c r="H6251" i="11"/>
  <c r="I6247" i="11" s="1"/>
  <c r="H942" i="11"/>
  <c r="H2138" i="11"/>
  <c r="H2525" i="11"/>
  <c r="H2453" i="11"/>
  <c r="I2449" i="11" s="1"/>
  <c r="C2381" i="11"/>
  <c r="D2381" i="11"/>
  <c r="J2381" i="11"/>
  <c r="K2381" i="11" s="1"/>
  <c r="D6219" i="11"/>
  <c r="C6219" i="11"/>
  <c r="K6219" i="11"/>
  <c r="K2273" i="11"/>
  <c r="D2273" i="11"/>
  <c r="C2273" i="11"/>
  <c r="H1962" i="11"/>
  <c r="I1922" i="11" s="1"/>
  <c r="H2488" i="11"/>
  <c r="I2484" i="11" s="1"/>
  <c r="K5228" i="11"/>
  <c r="C5228" i="11"/>
  <c r="D5228" i="11"/>
  <c r="H5861" i="11"/>
  <c r="I5857" i="11" s="1"/>
  <c r="H1182" i="11"/>
  <c r="I7468" i="11"/>
  <c r="I1143" i="11"/>
  <c r="I1142" i="11"/>
  <c r="I2098" i="11"/>
  <c r="I902" i="11"/>
  <c r="K2417" i="11"/>
  <c r="C2417" i="11"/>
  <c r="D2417" i="11"/>
  <c r="J2489" i="11"/>
  <c r="K2489" i="11" s="1"/>
  <c r="D2489" i="11"/>
  <c r="C2489" i="11"/>
  <c r="I1938" i="11"/>
  <c r="I1605" i="11"/>
  <c r="K6251" i="11"/>
  <c r="H2403" i="11"/>
  <c r="C6251" i="11"/>
  <c r="D6251" i="11"/>
  <c r="H1646" i="11"/>
  <c r="K2305" i="11"/>
  <c r="D2305" i="11"/>
  <c r="C2305" i="11"/>
  <c r="K2453" i="11"/>
  <c r="H1979" i="11"/>
  <c r="I1939" i="11" s="1"/>
  <c r="D2453" i="11"/>
  <c r="C2453" i="11"/>
  <c r="J5264" i="11"/>
  <c r="K5264" i="11" s="1"/>
  <c r="C5264" i="11"/>
  <c r="D5264" i="11"/>
  <c r="K2197" i="11"/>
  <c r="C2197" i="11"/>
  <c r="D2197" i="11"/>
  <c r="N2234" i="11" l="1"/>
  <c r="L2234" i="11"/>
  <c r="M2234" i="11" s="1"/>
  <c r="N6220" i="11"/>
  <c r="L6220" i="11"/>
  <c r="M6220" i="11" s="1"/>
  <c r="N6252" i="11"/>
  <c r="L6252" i="11"/>
  <c r="M6252" i="11" s="1"/>
  <c r="N5229" i="11"/>
  <c r="L5229" i="11"/>
  <c r="M5229" i="11" s="1"/>
  <c r="N2198" i="11"/>
  <c r="L2198" i="11"/>
  <c r="M2198" i="11" s="1"/>
  <c r="N2306" i="11"/>
  <c r="L2306" i="11"/>
  <c r="M2306" i="11" s="1"/>
  <c r="N2526" i="11"/>
  <c r="L2526" i="11"/>
  <c r="M2526" i="11" s="1"/>
  <c r="N2342" i="11"/>
  <c r="L2342" i="11"/>
  <c r="M2342" i="11" s="1"/>
  <c r="N2418" i="11"/>
  <c r="L2418" i="11"/>
  <c r="M2418" i="11" s="1"/>
  <c r="N5265" i="11"/>
  <c r="L5265" i="11"/>
  <c r="M5265" i="11" s="1"/>
  <c r="N2490" i="11"/>
  <c r="L2490" i="11"/>
  <c r="M2490" i="11" s="1"/>
  <c r="N2454" i="11"/>
  <c r="L2454" i="11"/>
  <c r="M2454" i="11" s="1"/>
  <c r="D2198" i="11"/>
  <c r="K2198" i="11"/>
  <c r="C2198" i="11"/>
  <c r="H1183" i="11"/>
  <c r="H6252" i="11"/>
  <c r="I6248" i="11" s="1"/>
  <c r="H943" i="11"/>
  <c r="I903" i="11" s="1"/>
  <c r="H2139" i="11"/>
  <c r="H2454" i="11"/>
  <c r="I2450" i="11" s="1"/>
  <c r="K5229" i="11"/>
  <c r="D5229" i="11"/>
  <c r="C5229" i="11"/>
  <c r="C2418" i="11"/>
  <c r="D2418" i="11"/>
  <c r="K2418" i="11"/>
  <c r="H1963" i="11"/>
  <c r="I1923" i="11" s="1"/>
  <c r="H2526" i="11"/>
  <c r="H2489" i="11"/>
  <c r="K6220" i="11"/>
  <c r="C6220" i="11"/>
  <c r="D6220" i="11"/>
  <c r="I2099" i="11"/>
  <c r="I7469" i="11"/>
  <c r="H1647" i="11"/>
  <c r="K2342" i="11"/>
  <c r="D2342" i="11"/>
  <c r="C2342" i="11"/>
  <c r="K6252" i="11"/>
  <c r="H2404" i="11"/>
  <c r="D6252" i="11"/>
  <c r="C6252" i="11"/>
  <c r="J2490" i="11"/>
  <c r="K2490" i="11" s="1"/>
  <c r="H1980" i="11"/>
  <c r="C2490" i="11"/>
  <c r="D2490" i="11"/>
  <c r="K2234" i="11"/>
  <c r="D2234" i="11"/>
  <c r="C2234" i="11"/>
  <c r="J5265" i="11"/>
  <c r="K5265" i="11" s="1"/>
  <c r="C5265" i="11"/>
  <c r="D5265" i="11"/>
  <c r="K2526" i="11"/>
  <c r="D2526" i="11"/>
  <c r="C2526" i="11"/>
  <c r="K2306" i="11"/>
  <c r="C2306" i="11"/>
  <c r="D2306" i="11"/>
  <c r="I1607" i="11"/>
  <c r="I1606" i="11"/>
  <c r="K2454" i="11"/>
  <c r="D2454" i="11"/>
  <c r="C2454" i="11"/>
  <c r="C2199" i="11" l="1"/>
  <c r="K2199" i="11"/>
  <c r="N6221" i="11"/>
  <c r="L6221" i="11"/>
  <c r="M6221" i="11" s="1"/>
  <c r="N2307" i="11"/>
  <c r="L2307" i="11"/>
  <c r="M2307" i="11" s="1"/>
  <c r="N2527" i="11"/>
  <c r="L2527" i="11"/>
  <c r="M2527" i="11" s="1"/>
  <c r="N2199" i="11"/>
  <c r="L2199" i="11"/>
  <c r="M2199" i="11" s="1"/>
  <c r="N5266" i="11"/>
  <c r="L5266" i="11"/>
  <c r="M5266" i="11" s="1"/>
  <c r="N2491" i="11"/>
  <c r="L2491" i="11"/>
  <c r="M2491" i="11" s="1"/>
  <c r="N6253" i="11"/>
  <c r="L6253" i="11"/>
  <c r="M6253" i="11" s="1"/>
  <c r="N5302" i="11"/>
  <c r="L5302" i="11"/>
  <c r="M5302" i="11" s="1"/>
  <c r="N2455" i="11"/>
  <c r="L2455" i="11"/>
  <c r="M2455" i="11" s="1"/>
  <c r="D2199" i="11"/>
  <c r="N6526" i="11"/>
  <c r="L6526" i="11"/>
  <c r="M6526" i="11" s="1"/>
  <c r="N2419" i="11"/>
  <c r="L2419" i="11"/>
  <c r="M2419" i="11" s="1"/>
  <c r="N2343" i="11"/>
  <c r="L2343" i="11"/>
  <c r="M2343" i="11" s="1"/>
  <c r="N2235" i="11"/>
  <c r="L2235" i="11"/>
  <c r="M2235" i="11" s="1"/>
  <c r="H944" i="11"/>
  <c r="H1184" i="11"/>
  <c r="H6253" i="11"/>
  <c r="I6249" i="11" s="1"/>
  <c r="H2140" i="11"/>
  <c r="H2490" i="11"/>
  <c r="I2486" i="11" s="1"/>
  <c r="C6221" i="11"/>
  <c r="D6221" i="11"/>
  <c r="K6221" i="11"/>
  <c r="K2419" i="11"/>
  <c r="D2419" i="11"/>
  <c r="C2419" i="11"/>
  <c r="J5266" i="11"/>
  <c r="K5266" i="11" s="1"/>
  <c r="C5266" i="11"/>
  <c r="D5266" i="11"/>
  <c r="I2485" i="11"/>
  <c r="I2522" i="11"/>
  <c r="H1964" i="11"/>
  <c r="I1924" i="11" s="1"/>
  <c r="H2527" i="11"/>
  <c r="I2523" i="11" s="1"/>
  <c r="I2100" i="11"/>
  <c r="I2101" i="11"/>
  <c r="I1144" i="11"/>
  <c r="I1145" i="11"/>
  <c r="I7470" i="11"/>
  <c r="I904" i="11"/>
  <c r="K2235" i="11"/>
  <c r="D2235" i="11"/>
  <c r="C2235" i="11"/>
  <c r="J2491" i="11"/>
  <c r="K2491" i="11" s="1"/>
  <c r="H1981" i="11"/>
  <c r="I1941" i="11" s="1"/>
  <c r="C2491" i="11"/>
  <c r="D2491" i="11"/>
  <c r="K2527" i="11"/>
  <c r="C2527" i="11"/>
  <c r="D2527" i="11"/>
  <c r="K6526" i="11"/>
  <c r="H1648" i="11"/>
  <c r="C6526" i="11"/>
  <c r="D6526" i="11"/>
  <c r="D2200" i="11"/>
  <c r="K2307" i="11"/>
  <c r="C2307" i="11"/>
  <c r="D2307" i="11"/>
  <c r="K2455" i="11"/>
  <c r="C2455" i="11"/>
  <c r="D2455" i="11"/>
  <c r="K2343" i="11"/>
  <c r="D2343" i="11"/>
  <c r="C2343" i="11"/>
  <c r="K5302" i="11"/>
  <c r="D5302" i="11"/>
  <c r="C5302" i="11"/>
  <c r="K6253" i="11"/>
  <c r="H2405" i="11"/>
  <c r="D6253" i="11"/>
  <c r="C6253" i="11"/>
  <c r="I1940" i="11"/>
  <c r="I1608" i="11"/>
  <c r="C2200" i="11" l="1"/>
  <c r="L2200" i="11"/>
  <c r="M2200" i="11" s="1"/>
  <c r="N2200" i="11"/>
  <c r="K2200" i="11"/>
  <c r="N2456" i="11"/>
  <c r="L2456" i="11"/>
  <c r="M2456" i="11" s="1"/>
  <c r="N6254" i="11"/>
  <c r="L6254" i="11"/>
  <c r="M6254" i="11" s="1"/>
  <c r="N2492" i="11"/>
  <c r="L2492" i="11"/>
  <c r="M2492" i="11" s="1"/>
  <c r="N2308" i="11"/>
  <c r="L2308" i="11"/>
  <c r="M2308" i="11" s="1"/>
  <c r="N2236" i="11"/>
  <c r="L2236" i="11"/>
  <c r="M2236" i="11" s="1"/>
  <c r="N2344" i="11"/>
  <c r="L2344" i="11"/>
  <c r="M2344" i="11" s="1"/>
  <c r="N6290" i="11"/>
  <c r="L6290" i="11"/>
  <c r="M6290" i="11" s="1"/>
  <c r="N2201" i="11"/>
  <c r="L2201" i="11"/>
  <c r="M2201" i="11" s="1"/>
  <c r="N2528" i="11"/>
  <c r="L2528" i="11"/>
  <c r="M2528" i="11" s="1"/>
  <c r="N2420" i="11"/>
  <c r="L2420" i="11"/>
  <c r="M2420" i="11" s="1"/>
  <c r="N6527" i="11"/>
  <c r="L6527" i="11"/>
  <c r="M6527" i="11" s="1"/>
  <c r="N5267" i="11"/>
  <c r="L5267" i="11"/>
  <c r="M5267" i="11" s="1"/>
  <c r="N5303" i="11"/>
  <c r="L5303" i="11"/>
  <c r="M5303" i="11" s="1"/>
  <c r="H5068" i="11"/>
  <c r="H1185" i="11"/>
  <c r="H2141" i="11"/>
  <c r="H945" i="11"/>
  <c r="I905" i="11" s="1"/>
  <c r="H6254" i="11"/>
  <c r="I6250" i="11" s="1"/>
  <c r="H6290" i="11"/>
  <c r="I6286" i="11" s="1"/>
  <c r="H1965" i="11"/>
  <c r="I1925" i="11" s="1"/>
  <c r="H2528" i="11"/>
  <c r="H2491" i="11"/>
  <c r="C6254" i="11"/>
  <c r="K6254" i="11"/>
  <c r="D6254" i="11"/>
  <c r="C2420" i="11"/>
  <c r="K2420" i="11"/>
  <c r="D2420" i="11"/>
  <c r="J5267" i="11"/>
  <c r="K5267" i="11" s="1"/>
  <c r="C5267" i="11"/>
  <c r="D5267" i="11"/>
  <c r="I7471" i="11"/>
  <c r="K2308" i="11"/>
  <c r="D2308" i="11"/>
  <c r="C2308" i="11"/>
  <c r="H6042" i="11"/>
  <c r="K5303" i="11"/>
  <c r="D5303" i="11"/>
  <c r="C5303" i="11"/>
  <c r="K6290" i="11"/>
  <c r="H2406" i="11"/>
  <c r="D6290" i="11"/>
  <c r="C6290" i="11"/>
  <c r="K2236" i="11"/>
  <c r="C2236" i="11"/>
  <c r="D2236" i="11"/>
  <c r="K2456" i="11"/>
  <c r="D2456" i="11"/>
  <c r="C2456" i="11"/>
  <c r="K2528" i="11"/>
  <c r="D2528" i="11"/>
  <c r="C2528" i="11"/>
  <c r="K2344" i="11"/>
  <c r="D2344" i="11"/>
  <c r="C2344" i="11"/>
  <c r="K2201" i="11"/>
  <c r="C2201" i="11"/>
  <c r="D2201" i="11"/>
  <c r="K6527" i="11"/>
  <c r="H1649" i="11"/>
  <c r="I1609" i="11" s="1"/>
  <c r="C6527" i="11"/>
  <c r="D6527" i="11"/>
  <c r="J2492" i="11"/>
  <c r="K2492" i="11" s="1"/>
  <c r="H1982" i="11"/>
  <c r="D2492" i="11"/>
  <c r="C2492" i="11"/>
  <c r="N2493" i="11" l="1"/>
  <c r="L2493" i="11"/>
  <c r="M2493" i="11" s="1"/>
  <c r="N2457" i="11"/>
  <c r="L2457" i="11"/>
  <c r="M2457" i="11" s="1"/>
  <c r="N6528" i="11"/>
  <c r="L6528" i="11"/>
  <c r="M6528" i="11" s="1"/>
  <c r="N2237" i="11"/>
  <c r="L2237" i="11"/>
  <c r="M2237" i="11" s="1"/>
  <c r="N5268" i="11"/>
  <c r="L5268" i="11"/>
  <c r="M5268" i="11" s="1"/>
  <c r="N2345" i="11"/>
  <c r="L2345" i="11"/>
  <c r="M2345" i="11" s="1"/>
  <c r="N2421" i="11"/>
  <c r="L2421" i="11"/>
  <c r="M2421" i="11" s="1"/>
  <c r="N2309" i="11"/>
  <c r="L2309" i="11"/>
  <c r="M2309" i="11" s="1"/>
  <c r="N5304" i="11"/>
  <c r="L5304" i="11"/>
  <c r="M5304" i="11" s="1"/>
  <c r="N2529" i="11"/>
  <c r="L2529" i="11"/>
  <c r="M2529" i="11" s="1"/>
  <c r="N6255" i="11"/>
  <c r="L6255" i="11"/>
  <c r="M6255" i="11" s="1"/>
  <c r="N6291" i="11"/>
  <c r="L6291" i="11"/>
  <c r="M6291" i="11" s="1"/>
  <c r="H5069" i="11"/>
  <c r="H2142" i="11"/>
  <c r="H946" i="11"/>
  <c r="H6291" i="11"/>
  <c r="I6287" i="11" s="1"/>
  <c r="D6255" i="11"/>
  <c r="C6255" i="11"/>
  <c r="K6255" i="11"/>
  <c r="I2487" i="11"/>
  <c r="J5268" i="11"/>
  <c r="K5268" i="11" s="1"/>
  <c r="C5268" i="11"/>
  <c r="D5268" i="11"/>
  <c r="H2492" i="11"/>
  <c r="K2421" i="11"/>
  <c r="D2421" i="11"/>
  <c r="C2421" i="11"/>
  <c r="H1186" i="11"/>
  <c r="I2524" i="11"/>
  <c r="H1966" i="11"/>
  <c r="H2529" i="11"/>
  <c r="I1926" i="11"/>
  <c r="I1927" i="11"/>
  <c r="I1928" i="11"/>
  <c r="I1929" i="11"/>
  <c r="I1146" i="11"/>
  <c r="I906" i="11"/>
  <c r="I2102" i="11"/>
  <c r="I6003" i="11"/>
  <c r="I6002" i="11"/>
  <c r="K2309" i="11"/>
  <c r="D2309" i="11"/>
  <c r="C2309" i="11"/>
  <c r="K2345" i="11"/>
  <c r="D2345" i="11"/>
  <c r="C2345" i="11"/>
  <c r="J2493" i="11"/>
  <c r="K2493" i="11" s="1"/>
  <c r="H1983" i="11"/>
  <c r="I1943" i="11" s="1"/>
  <c r="D2493" i="11"/>
  <c r="C2493" i="11"/>
  <c r="K6291" i="11"/>
  <c r="H2407" i="11"/>
  <c r="D6291" i="11"/>
  <c r="C6291" i="11"/>
  <c r="K2457" i="11"/>
  <c r="D2457" i="11"/>
  <c r="C2457" i="11"/>
  <c r="H6043" i="11"/>
  <c r="K6528" i="11"/>
  <c r="H1650" i="11"/>
  <c r="D6528" i="11"/>
  <c r="C6528" i="11"/>
  <c r="I1942" i="11"/>
  <c r="K2237" i="11"/>
  <c r="C2237" i="11"/>
  <c r="D2237" i="11"/>
  <c r="K5304" i="11"/>
  <c r="C5304" i="11"/>
  <c r="D5304" i="11"/>
  <c r="K2529" i="11"/>
  <c r="C2529" i="11"/>
  <c r="D2529" i="11"/>
  <c r="N2274" i="11" l="1"/>
  <c r="L2274" i="11"/>
  <c r="M2274" i="11" s="1"/>
  <c r="N2238" i="11"/>
  <c r="L2238" i="11"/>
  <c r="M2238" i="11" s="1"/>
  <c r="N2458" i="11"/>
  <c r="L2458" i="11"/>
  <c r="M2458" i="11" s="1"/>
  <c r="N6529" i="11"/>
  <c r="L6529" i="11"/>
  <c r="M6529" i="11" s="1"/>
  <c r="N6256" i="11"/>
  <c r="L6256" i="11"/>
  <c r="M6256" i="11" s="1"/>
  <c r="N5269" i="11"/>
  <c r="L5269" i="11"/>
  <c r="M5269" i="11" s="1"/>
  <c r="N2346" i="11"/>
  <c r="L2346" i="11"/>
  <c r="M2346" i="11" s="1"/>
  <c r="N2530" i="11"/>
  <c r="L2530" i="11"/>
  <c r="M2530" i="11" s="1"/>
  <c r="N2382" i="11"/>
  <c r="L2382" i="11"/>
  <c r="M2382" i="11" s="1"/>
  <c r="D2346" i="11"/>
  <c r="N6292" i="11"/>
  <c r="L6292" i="11"/>
  <c r="M6292" i="11" s="1"/>
  <c r="C2346" i="11"/>
  <c r="N5305" i="11"/>
  <c r="L5305" i="11"/>
  <c r="M5305" i="11" s="1"/>
  <c r="N2494" i="11"/>
  <c r="L2494" i="11"/>
  <c r="M2494" i="11" s="1"/>
  <c r="N2310" i="11"/>
  <c r="L2310" i="11"/>
  <c r="M2310" i="11" s="1"/>
  <c r="K2346" i="11"/>
  <c r="H947" i="11"/>
  <c r="D2238" i="11"/>
  <c r="H6292" i="11"/>
  <c r="I6288" i="11" s="1"/>
  <c r="H1187" i="11"/>
  <c r="I1147" i="11" s="1"/>
  <c r="K2310" i="11"/>
  <c r="D2310" i="11"/>
  <c r="C2310" i="11"/>
  <c r="H2530" i="11"/>
  <c r="I2526" i="11" s="1"/>
  <c r="K2458" i="11"/>
  <c r="C2458" i="11"/>
  <c r="D2458" i="11"/>
  <c r="J5269" i="11"/>
  <c r="K5269" i="11" s="1"/>
  <c r="C5269" i="11"/>
  <c r="D5269" i="11"/>
  <c r="H2143" i="11"/>
  <c r="I2103" i="11" s="1"/>
  <c r="H2455" i="11"/>
  <c r="C2238" i="11"/>
  <c r="I2488" i="11"/>
  <c r="K2238" i="11"/>
  <c r="I2525" i="11"/>
  <c r="K6256" i="11"/>
  <c r="D6256" i="11"/>
  <c r="C6256" i="11"/>
  <c r="I7473" i="11"/>
  <c r="I907" i="11"/>
  <c r="J2494" i="11"/>
  <c r="K2494" i="11" s="1"/>
  <c r="C2494" i="11"/>
  <c r="D2494" i="11"/>
  <c r="K5305" i="11"/>
  <c r="C5305" i="11"/>
  <c r="D5305" i="11"/>
  <c r="K6529" i="11"/>
  <c r="H1651" i="11"/>
  <c r="C6529" i="11"/>
  <c r="D6529" i="11"/>
  <c r="K6292" i="11"/>
  <c r="H2408" i="11"/>
  <c r="C6292" i="11"/>
  <c r="D6292" i="11"/>
  <c r="K2274" i="11"/>
  <c r="D2274" i="11"/>
  <c r="C2274" i="11"/>
  <c r="J2382" i="11"/>
  <c r="K2382" i="11" s="1"/>
  <c r="C2382" i="11"/>
  <c r="D2382" i="11"/>
  <c r="H6044" i="11"/>
  <c r="I1610" i="11"/>
  <c r="K2530" i="11"/>
  <c r="H1984" i="11"/>
  <c r="C2530" i="11"/>
  <c r="D2530" i="11"/>
  <c r="N5306" i="11" l="1"/>
  <c r="L5306" i="11"/>
  <c r="M5306" i="11" s="1"/>
  <c r="N2311" i="11"/>
  <c r="L2311" i="11"/>
  <c r="M2311" i="11" s="1"/>
  <c r="N2347" i="11"/>
  <c r="L2347" i="11"/>
  <c r="M2347" i="11" s="1"/>
  <c r="N2383" i="11"/>
  <c r="L2383" i="11"/>
  <c r="M2383" i="11" s="1"/>
  <c r="N2275" i="11"/>
  <c r="L2275" i="11"/>
  <c r="M2275" i="11" s="1"/>
  <c r="N6257" i="11"/>
  <c r="L6257" i="11"/>
  <c r="M6257" i="11" s="1"/>
  <c r="N2459" i="11"/>
  <c r="L2459" i="11"/>
  <c r="M2459" i="11" s="1"/>
  <c r="N5342" i="11"/>
  <c r="L5342" i="11"/>
  <c r="M5342" i="11" s="1"/>
  <c r="N2495" i="11"/>
  <c r="L2495" i="11"/>
  <c r="M2495" i="11" s="1"/>
  <c r="C2347" i="11"/>
  <c r="N6566" i="11"/>
  <c r="L6566" i="11"/>
  <c r="M6566" i="11" s="1"/>
  <c r="N6293" i="11"/>
  <c r="L6293" i="11"/>
  <c r="M6293" i="11" s="1"/>
  <c r="D2347" i="11"/>
  <c r="N2531" i="11"/>
  <c r="L2531" i="11"/>
  <c r="M2531" i="11" s="1"/>
  <c r="K2347" i="11"/>
  <c r="N2239" i="11"/>
  <c r="L2239" i="11"/>
  <c r="M2239" i="11" s="1"/>
  <c r="H2383" i="11"/>
  <c r="H948" i="11"/>
  <c r="H6293" i="11"/>
  <c r="I6289" i="11" s="1"/>
  <c r="H1188" i="11"/>
  <c r="K2239" i="11"/>
  <c r="K2311" i="11"/>
  <c r="C2311" i="11"/>
  <c r="D2311" i="11"/>
  <c r="H2531" i="11"/>
  <c r="C6257" i="11"/>
  <c r="K6257" i="11"/>
  <c r="D6257" i="11"/>
  <c r="D2459" i="11"/>
  <c r="K2459" i="11"/>
  <c r="C2459" i="11"/>
  <c r="H2144" i="11"/>
  <c r="I2104" i="11" s="1"/>
  <c r="H2456" i="11"/>
  <c r="C2239" i="11"/>
  <c r="I2451" i="11"/>
  <c r="K5306" i="11"/>
  <c r="C5306" i="11"/>
  <c r="D5306" i="11"/>
  <c r="D2239" i="11"/>
  <c r="I1148" i="11"/>
  <c r="I908" i="11"/>
  <c r="I1611" i="11"/>
  <c r="K6293" i="11"/>
  <c r="H2409" i="11"/>
  <c r="C6293" i="11"/>
  <c r="D6293" i="11"/>
  <c r="K6566" i="11"/>
  <c r="H1652" i="11"/>
  <c r="C6566" i="11"/>
  <c r="D6566" i="11"/>
  <c r="J2495" i="11"/>
  <c r="K2495" i="11" s="1"/>
  <c r="D2495" i="11"/>
  <c r="C2495" i="11"/>
  <c r="I1944" i="11"/>
  <c r="J2383" i="11"/>
  <c r="K2383" i="11" s="1"/>
  <c r="C2383" i="11"/>
  <c r="D2383" i="11"/>
  <c r="K2531" i="11"/>
  <c r="H1985" i="11"/>
  <c r="I1945" i="11" s="1"/>
  <c r="D2531" i="11"/>
  <c r="C2531" i="11"/>
  <c r="H6045" i="11"/>
  <c r="K2275" i="11"/>
  <c r="C2275" i="11"/>
  <c r="D2275" i="11"/>
  <c r="K5342" i="11"/>
  <c r="D5342" i="11"/>
  <c r="C5342" i="11"/>
  <c r="C2348" i="11" l="1"/>
  <c r="D2348" i="11"/>
  <c r="K2348" i="11"/>
  <c r="N6567" i="11"/>
  <c r="L6567" i="11"/>
  <c r="M6567" i="11" s="1"/>
  <c r="N2532" i="11"/>
  <c r="L2532" i="11"/>
  <c r="M2532" i="11" s="1"/>
  <c r="N2384" i="11"/>
  <c r="L2384" i="11"/>
  <c r="M2384" i="11" s="1"/>
  <c r="N2348" i="11"/>
  <c r="L2348" i="11"/>
  <c r="M2348" i="11" s="1"/>
  <c r="N2460" i="11"/>
  <c r="L2460" i="11"/>
  <c r="M2460" i="11" s="1"/>
  <c r="N5307" i="11"/>
  <c r="L5307" i="11"/>
  <c r="M5307" i="11" s="1"/>
  <c r="N5343" i="11"/>
  <c r="L5343" i="11"/>
  <c r="M5343" i="11" s="1"/>
  <c r="N2496" i="11"/>
  <c r="L2496" i="11"/>
  <c r="M2496" i="11" s="1"/>
  <c r="N6294" i="11"/>
  <c r="L6294" i="11"/>
  <c r="M6294" i="11" s="1"/>
  <c r="N2276" i="11"/>
  <c r="L2276" i="11"/>
  <c r="M2276" i="11" s="1"/>
  <c r="N2240" i="11"/>
  <c r="L2240" i="11"/>
  <c r="M2240" i="11" s="1"/>
  <c r="N6330" i="11"/>
  <c r="L6330" i="11"/>
  <c r="M6330" i="11" s="1"/>
  <c r="N6258" i="11"/>
  <c r="L6258" i="11"/>
  <c r="M6258" i="11" s="1"/>
  <c r="N2312" i="11"/>
  <c r="L2312" i="11"/>
  <c r="M2312" i="11" s="1"/>
  <c r="C2240" i="11"/>
  <c r="D2240" i="11"/>
  <c r="K2240" i="11"/>
  <c r="H949" i="11"/>
  <c r="I909" i="11" s="1"/>
  <c r="H1189" i="11"/>
  <c r="I1149" i="11" s="1"/>
  <c r="H6294" i="11"/>
  <c r="I6290" i="11" s="1"/>
  <c r="H2384" i="11"/>
  <c r="H6330" i="11"/>
  <c r="I6326" i="11" s="1"/>
  <c r="K5307" i="11"/>
  <c r="D5307" i="11"/>
  <c r="C5307" i="11"/>
  <c r="K6258" i="11"/>
  <c r="C6258" i="11"/>
  <c r="D6258" i="11"/>
  <c r="K2312" i="11"/>
  <c r="D2312" i="11"/>
  <c r="C2312" i="11"/>
  <c r="H2532" i="11"/>
  <c r="D6294" i="11"/>
  <c r="K6294" i="11"/>
  <c r="C6294" i="11"/>
  <c r="I2527" i="11"/>
  <c r="H2145" i="11"/>
  <c r="H2457" i="11"/>
  <c r="I2452" i="11"/>
  <c r="D2460" i="11"/>
  <c r="C2460" i="11"/>
  <c r="K2460" i="11"/>
  <c r="I2105" i="11"/>
  <c r="I5890" i="11"/>
  <c r="I5891" i="11"/>
  <c r="H6046" i="11"/>
  <c r="K2532" i="11"/>
  <c r="H1986" i="11"/>
  <c r="C2532" i="11"/>
  <c r="D2532" i="11"/>
  <c r="J2384" i="11"/>
  <c r="K2384" i="11" s="1"/>
  <c r="C2384" i="11"/>
  <c r="D2384" i="11"/>
  <c r="K2276" i="11"/>
  <c r="C2276" i="11"/>
  <c r="D2276" i="11"/>
  <c r="J2496" i="11"/>
  <c r="K2496" i="11" s="1"/>
  <c r="C2496" i="11"/>
  <c r="D2496" i="11"/>
  <c r="K6567" i="11"/>
  <c r="H1653" i="11"/>
  <c r="I1613" i="11" s="1"/>
  <c r="C6567" i="11"/>
  <c r="D6567" i="11"/>
  <c r="K5343" i="11"/>
  <c r="C5343" i="11"/>
  <c r="D5343" i="11"/>
  <c r="J6330" i="11"/>
  <c r="K6330" i="11" s="1"/>
  <c r="H2410" i="11"/>
  <c r="I2406" i="11" s="1"/>
  <c r="D6330" i="11"/>
  <c r="C6330" i="11"/>
  <c r="I1612" i="11"/>
  <c r="K2349" i="11" l="1"/>
  <c r="L2349" i="11"/>
  <c r="M2349" i="11" s="1"/>
  <c r="N2349" i="11"/>
  <c r="C2349" i="11"/>
  <c r="D2349" i="11"/>
  <c r="N2241" i="11"/>
  <c r="L2241" i="11"/>
  <c r="M2241" i="11" s="1"/>
  <c r="N6259" i="11"/>
  <c r="L6259" i="11"/>
  <c r="M6259" i="11" s="1"/>
  <c r="N2461" i="11"/>
  <c r="L2461" i="11"/>
  <c r="M2461" i="11" s="1"/>
  <c r="N6331" i="11"/>
  <c r="L6331" i="11"/>
  <c r="M6331" i="11" s="1"/>
  <c r="N2313" i="11"/>
  <c r="L2313" i="11"/>
  <c r="M2313" i="11" s="1"/>
  <c r="N6568" i="11"/>
  <c r="L6568" i="11"/>
  <c r="M6568" i="11" s="1"/>
  <c r="N5344" i="11"/>
  <c r="L5344" i="11"/>
  <c r="M5344" i="11" s="1"/>
  <c r="N6295" i="11"/>
  <c r="L6295" i="11"/>
  <c r="M6295" i="11" s="1"/>
  <c r="D2241" i="11"/>
  <c r="N5308" i="11"/>
  <c r="L5308" i="11"/>
  <c r="M5308" i="11" s="1"/>
  <c r="C2241" i="11"/>
  <c r="N2277" i="11"/>
  <c r="L2277" i="11"/>
  <c r="M2277" i="11" s="1"/>
  <c r="K2241" i="11"/>
  <c r="N2350" i="11"/>
  <c r="L2350" i="11"/>
  <c r="M2350" i="11" s="1"/>
  <c r="N2385" i="11"/>
  <c r="L2385" i="11"/>
  <c r="M2385" i="11" s="1"/>
  <c r="N2533" i="11"/>
  <c r="L2533" i="11"/>
  <c r="M2533" i="11" s="1"/>
  <c r="N2497" i="11"/>
  <c r="L2497" i="11"/>
  <c r="M2497" i="11" s="1"/>
  <c r="H6331" i="11"/>
  <c r="I6327" i="11" s="1"/>
  <c r="H950" i="11"/>
  <c r="H6295" i="11"/>
  <c r="I6291" i="11" s="1"/>
  <c r="H2385" i="11"/>
  <c r="D6259" i="11"/>
  <c r="K6259" i="11"/>
  <c r="C6259" i="11"/>
  <c r="H1190" i="11"/>
  <c r="K2350" i="11"/>
  <c r="C2350" i="11"/>
  <c r="D2350" i="11"/>
  <c r="D2461" i="11"/>
  <c r="K2461" i="11"/>
  <c r="C2461" i="11"/>
  <c r="H2146" i="11"/>
  <c r="H2458" i="11"/>
  <c r="I2454" i="11" s="1"/>
  <c r="I2528" i="11"/>
  <c r="K5308" i="11"/>
  <c r="C5308" i="11"/>
  <c r="D5308" i="11"/>
  <c r="C6295" i="11"/>
  <c r="K6295" i="11"/>
  <c r="D6295" i="11"/>
  <c r="K2313" i="11"/>
  <c r="D2313" i="11"/>
  <c r="C2313" i="11"/>
  <c r="H2533" i="11"/>
  <c r="I7330" i="11"/>
  <c r="I1150" i="11"/>
  <c r="I2106" i="11"/>
  <c r="I910" i="11"/>
  <c r="J6331" i="11"/>
  <c r="K6331" i="11" s="1"/>
  <c r="H2411" i="11"/>
  <c r="I2407" i="11" s="1"/>
  <c r="D6331" i="11"/>
  <c r="C6331" i="11"/>
  <c r="K2277" i="11"/>
  <c r="C2277" i="11"/>
  <c r="D2277" i="11"/>
  <c r="J2497" i="11"/>
  <c r="K2497" i="11" s="1"/>
  <c r="D2497" i="11"/>
  <c r="C2497" i="11"/>
  <c r="I1946" i="11"/>
  <c r="H6047" i="11"/>
  <c r="K5344" i="11"/>
  <c r="D5344" i="11"/>
  <c r="C5344" i="11"/>
  <c r="J2385" i="11"/>
  <c r="K2385" i="11" s="1"/>
  <c r="D2385" i="11"/>
  <c r="C2385" i="11"/>
  <c r="K2533" i="11"/>
  <c r="H1987" i="11"/>
  <c r="D2533" i="11"/>
  <c r="C2533" i="11"/>
  <c r="K6568" i="11"/>
  <c r="H1654" i="11"/>
  <c r="D6568" i="11"/>
  <c r="C6568" i="11"/>
  <c r="D2386" i="11" l="1"/>
  <c r="J2386" i="11"/>
  <c r="K2386" i="11" s="1"/>
  <c r="N2278" i="11"/>
  <c r="L2278" i="11"/>
  <c r="M2278" i="11" s="1"/>
  <c r="N6569" i="11"/>
  <c r="L6569" i="11"/>
  <c r="M6569" i="11" s="1"/>
  <c r="N2351" i="11"/>
  <c r="L2351" i="11"/>
  <c r="M2351" i="11" s="1"/>
  <c r="N2534" i="11"/>
  <c r="L2534" i="11"/>
  <c r="M2534" i="11" s="1"/>
  <c r="N2498" i="11"/>
  <c r="L2498" i="11"/>
  <c r="M2498" i="11" s="1"/>
  <c r="N6296" i="11"/>
  <c r="L6296" i="11"/>
  <c r="M6296" i="11" s="1"/>
  <c r="N6332" i="11"/>
  <c r="L6332" i="11"/>
  <c r="M6332" i="11" s="1"/>
  <c r="N6260" i="11"/>
  <c r="L6260" i="11"/>
  <c r="M6260" i="11" s="1"/>
  <c r="N2422" i="11"/>
  <c r="L2422" i="11"/>
  <c r="M2422" i="11" s="1"/>
  <c r="N2387" i="11"/>
  <c r="L2387" i="11"/>
  <c r="M2387" i="11" s="1"/>
  <c r="N2386" i="11"/>
  <c r="L2386" i="11"/>
  <c r="M2386" i="11" s="1"/>
  <c r="N5345" i="11"/>
  <c r="L5345" i="11"/>
  <c r="M5345" i="11" s="1"/>
  <c r="N5309" i="11"/>
  <c r="L5309" i="11"/>
  <c r="M5309" i="11" s="1"/>
  <c r="C2386" i="11"/>
  <c r="H2387" i="11"/>
  <c r="H2386" i="11"/>
  <c r="H5932" i="11"/>
  <c r="H1191" i="11"/>
  <c r="I1151" i="11" s="1"/>
  <c r="H6332" i="11"/>
  <c r="I6328" i="11" s="1"/>
  <c r="H951" i="11"/>
  <c r="D2278" i="11"/>
  <c r="C2278" i="11"/>
  <c r="H2460" i="11"/>
  <c r="H2147" i="11"/>
  <c r="H2493" i="11"/>
  <c r="J2498" i="11"/>
  <c r="K2498" i="11" s="1"/>
  <c r="C2498" i="11"/>
  <c r="D2498" i="11"/>
  <c r="I2529" i="11"/>
  <c r="K2278" i="11"/>
  <c r="K6296" i="11"/>
  <c r="C6296" i="11"/>
  <c r="D6296" i="11"/>
  <c r="J2387" i="11"/>
  <c r="K2387" i="11" s="1"/>
  <c r="D2387" i="11"/>
  <c r="C2387" i="11"/>
  <c r="K5309" i="11"/>
  <c r="C5309" i="11"/>
  <c r="D5309" i="11"/>
  <c r="K6260" i="11"/>
  <c r="D6260" i="11"/>
  <c r="C6260" i="11"/>
  <c r="H2459" i="11"/>
  <c r="K2351" i="11"/>
  <c r="D2351" i="11"/>
  <c r="C2351" i="11"/>
  <c r="I911" i="11"/>
  <c r="I7331" i="11"/>
  <c r="I5892" i="11"/>
  <c r="I2107" i="11"/>
  <c r="K6569" i="11"/>
  <c r="H1655" i="11"/>
  <c r="C6569" i="11"/>
  <c r="D6569" i="11"/>
  <c r="K2422" i="11"/>
  <c r="C2422" i="11"/>
  <c r="D2422" i="11"/>
  <c r="K2534" i="11"/>
  <c r="D2534" i="11"/>
  <c r="C2534" i="11"/>
  <c r="J6332" i="11"/>
  <c r="K6332" i="11" s="1"/>
  <c r="H2412" i="11"/>
  <c r="I2408" i="11" s="1"/>
  <c r="C6332" i="11"/>
  <c r="D6332" i="11"/>
  <c r="I1947" i="11"/>
  <c r="H1988" i="11"/>
  <c r="K5345" i="11"/>
  <c r="D5345" i="11"/>
  <c r="C5345" i="11"/>
  <c r="H6048" i="11"/>
  <c r="I1614" i="11"/>
  <c r="K2279" i="11" l="1"/>
  <c r="C2279" i="11"/>
  <c r="D2279" i="11"/>
  <c r="N2388" i="11"/>
  <c r="L2388" i="11"/>
  <c r="M2388" i="11" s="1"/>
  <c r="N6606" i="11"/>
  <c r="L6606" i="11"/>
  <c r="M6606" i="11" s="1"/>
  <c r="N5382" i="11"/>
  <c r="L5382" i="11"/>
  <c r="M5382" i="11" s="1"/>
  <c r="N2279" i="11"/>
  <c r="L2279" i="11"/>
  <c r="M2279" i="11" s="1"/>
  <c r="N2535" i="11"/>
  <c r="L2535" i="11"/>
  <c r="M2535" i="11" s="1"/>
  <c r="N2352" i="11"/>
  <c r="L2352" i="11"/>
  <c r="M2352" i="11" s="1"/>
  <c r="N6333" i="11"/>
  <c r="L6333" i="11"/>
  <c r="M6333" i="11" s="1"/>
  <c r="N6297" i="11"/>
  <c r="L6297" i="11"/>
  <c r="M6297" i="11" s="1"/>
  <c r="N5310" i="11"/>
  <c r="L5310" i="11"/>
  <c r="M5310" i="11" s="1"/>
  <c r="N6261" i="11"/>
  <c r="L6261" i="11"/>
  <c r="M6261" i="11" s="1"/>
  <c r="N2499" i="11"/>
  <c r="L2499" i="11"/>
  <c r="M2499" i="11" s="1"/>
  <c r="N5346" i="11"/>
  <c r="L5346" i="11"/>
  <c r="M5346" i="11" s="1"/>
  <c r="N2423" i="11"/>
  <c r="L2423" i="11"/>
  <c r="M2423" i="11" s="1"/>
  <c r="H2388" i="11"/>
  <c r="H1192" i="11"/>
  <c r="H5933" i="11"/>
  <c r="H6333" i="11"/>
  <c r="I6329" i="11" s="1"/>
  <c r="H952" i="11"/>
  <c r="H2148" i="11"/>
  <c r="H2494" i="11"/>
  <c r="I2490" i="11" s="1"/>
  <c r="C6297" i="11"/>
  <c r="D6297" i="11"/>
  <c r="K6297" i="11"/>
  <c r="C2499" i="11"/>
  <c r="D2499" i="11"/>
  <c r="J2499" i="11"/>
  <c r="K2499" i="11" s="1"/>
  <c r="J2388" i="11"/>
  <c r="K2388" i="11" s="1"/>
  <c r="C2388" i="11"/>
  <c r="D2388" i="11"/>
  <c r="H6008" i="11"/>
  <c r="I2455" i="11"/>
  <c r="K5310" i="11"/>
  <c r="D5310" i="11"/>
  <c r="C5310" i="11"/>
  <c r="K2352" i="11"/>
  <c r="C2352" i="11"/>
  <c r="D2352" i="11"/>
  <c r="K5346" i="11"/>
  <c r="C5346" i="11"/>
  <c r="D5346" i="11"/>
  <c r="I2453" i="11"/>
  <c r="I2489" i="11"/>
  <c r="H2461" i="11"/>
  <c r="D6261" i="11"/>
  <c r="K6261" i="11"/>
  <c r="C6261" i="11"/>
  <c r="H7042" i="11"/>
  <c r="I2108" i="11"/>
  <c r="I913" i="11"/>
  <c r="I1152" i="11"/>
  <c r="I5893" i="11"/>
  <c r="I912" i="11"/>
  <c r="I7332" i="11"/>
  <c r="H1989" i="11"/>
  <c r="K6606" i="11"/>
  <c r="H1656" i="11"/>
  <c r="D6606" i="11"/>
  <c r="C6606" i="11"/>
  <c r="I1948" i="11"/>
  <c r="I1615" i="11"/>
  <c r="I1949" i="11"/>
  <c r="K5382" i="11"/>
  <c r="D5382" i="11"/>
  <c r="C5382" i="11"/>
  <c r="K2535" i="11"/>
  <c r="C2535" i="11"/>
  <c r="D2535" i="11"/>
  <c r="J6333" i="11"/>
  <c r="K6333" i="11" s="1"/>
  <c r="H2413" i="11"/>
  <c r="D6333" i="11"/>
  <c r="C6333" i="11"/>
  <c r="K2423" i="11"/>
  <c r="C2423" i="11"/>
  <c r="D2423" i="11"/>
  <c r="K2280" i="11" l="1"/>
  <c r="N2280" i="11"/>
  <c r="L2280" i="11"/>
  <c r="M2280" i="11" s="1"/>
  <c r="N5383" i="11"/>
  <c r="L5383" i="11"/>
  <c r="M5383" i="11" s="1"/>
  <c r="N5347" i="11"/>
  <c r="L5347" i="11"/>
  <c r="M5347" i="11" s="1"/>
  <c r="N2353" i="11"/>
  <c r="L2353" i="11"/>
  <c r="M2353" i="11" s="1"/>
  <c r="N6334" i="11"/>
  <c r="L6334" i="11"/>
  <c r="M6334" i="11" s="1"/>
  <c r="N6370" i="11"/>
  <c r="L6370" i="11"/>
  <c r="M6370" i="11" s="1"/>
  <c r="N2389" i="11"/>
  <c r="L2389" i="11"/>
  <c r="M2389" i="11" s="1"/>
  <c r="N2500" i="11"/>
  <c r="L2500" i="11"/>
  <c r="M2500" i="11" s="1"/>
  <c r="N2536" i="11"/>
  <c r="L2536" i="11"/>
  <c r="M2536" i="11" s="1"/>
  <c r="N6607" i="11"/>
  <c r="L6607" i="11"/>
  <c r="M6607" i="11" s="1"/>
  <c r="N5311" i="11"/>
  <c r="L5311" i="11"/>
  <c r="M5311" i="11" s="1"/>
  <c r="D2280" i="11"/>
  <c r="N2424" i="11"/>
  <c r="L2424" i="11"/>
  <c r="M2424" i="11" s="1"/>
  <c r="C2280" i="11"/>
  <c r="N6298" i="11"/>
  <c r="L6298" i="11"/>
  <c r="M6298" i="11" s="1"/>
  <c r="H6370" i="11"/>
  <c r="I6366" i="11" s="1"/>
  <c r="H2389" i="11"/>
  <c r="H1193" i="11"/>
  <c r="I1153" i="11" s="1"/>
  <c r="H6334" i="11"/>
  <c r="I6330" i="11" s="1"/>
  <c r="H5934" i="11"/>
  <c r="H953" i="11"/>
  <c r="J2389" i="11"/>
  <c r="K2389" i="11" s="1"/>
  <c r="C2389" i="11"/>
  <c r="D2389" i="11"/>
  <c r="K6298" i="11"/>
  <c r="D6298" i="11"/>
  <c r="C6298" i="11"/>
  <c r="H6009" i="11"/>
  <c r="K5347" i="11"/>
  <c r="D5347" i="11"/>
  <c r="C5347" i="11"/>
  <c r="H2149" i="11"/>
  <c r="H2495" i="11"/>
  <c r="J2500" i="11"/>
  <c r="K2500" i="11" s="1"/>
  <c r="C2500" i="11"/>
  <c r="D2500" i="11"/>
  <c r="I6004" i="11"/>
  <c r="K5311" i="11"/>
  <c r="C5311" i="11"/>
  <c r="D5311" i="11"/>
  <c r="K2353" i="11"/>
  <c r="C2353" i="11"/>
  <c r="D2353" i="11"/>
  <c r="C6334" i="11"/>
  <c r="J6334" i="11"/>
  <c r="K6334" i="11" s="1"/>
  <c r="D6334" i="11"/>
  <c r="I2409" i="11"/>
  <c r="I5894" i="11"/>
  <c r="I5895" i="11"/>
  <c r="I2109" i="11"/>
  <c r="I7333" i="11"/>
  <c r="K6607" i="11"/>
  <c r="H1657" i="11"/>
  <c r="D6607" i="11"/>
  <c r="C6607" i="11"/>
  <c r="K2424" i="11"/>
  <c r="C2424" i="11"/>
  <c r="D2424" i="11"/>
  <c r="K6370" i="11"/>
  <c r="H2414" i="11"/>
  <c r="C6370" i="11"/>
  <c r="D6370" i="11"/>
  <c r="K2536" i="11"/>
  <c r="D2536" i="11"/>
  <c r="C2536" i="11"/>
  <c r="H1990" i="11"/>
  <c r="I1616" i="11"/>
  <c r="K5383" i="11"/>
  <c r="C5383" i="11"/>
  <c r="D5383" i="11"/>
  <c r="C2281" i="11" l="1"/>
  <c r="D2281" i="11"/>
  <c r="N2390" i="11"/>
  <c r="L2390" i="11"/>
  <c r="M2390" i="11" s="1"/>
  <c r="N2281" i="11"/>
  <c r="L2281" i="11"/>
  <c r="M2281" i="11" s="1"/>
  <c r="N2501" i="11"/>
  <c r="L2501" i="11"/>
  <c r="M2501" i="11" s="1"/>
  <c r="N6371" i="11"/>
  <c r="L6371" i="11"/>
  <c r="M6371" i="11" s="1"/>
  <c r="K2281" i="11"/>
  <c r="N2425" i="11"/>
  <c r="L2425" i="11"/>
  <c r="M2425" i="11" s="1"/>
  <c r="N5348" i="11"/>
  <c r="L5348" i="11"/>
  <c r="M5348" i="11" s="1"/>
  <c r="N6608" i="11"/>
  <c r="L6608" i="11"/>
  <c r="M6608" i="11" s="1"/>
  <c r="N6299" i="11"/>
  <c r="L6299" i="11"/>
  <c r="M6299" i="11" s="1"/>
  <c r="N5384" i="11"/>
  <c r="L5384" i="11"/>
  <c r="M5384" i="11" s="1"/>
  <c r="N6335" i="11"/>
  <c r="L6335" i="11"/>
  <c r="M6335" i="11" s="1"/>
  <c r="N2537" i="11"/>
  <c r="L2537" i="11"/>
  <c r="M2537" i="11" s="1"/>
  <c r="N5312" i="11"/>
  <c r="L5312" i="11"/>
  <c r="M5312" i="11" s="1"/>
  <c r="H2501" i="11"/>
  <c r="H2390" i="11"/>
  <c r="H6371" i="11"/>
  <c r="I6367" i="11" s="1"/>
  <c r="H5935" i="11"/>
  <c r="H6335" i="11"/>
  <c r="I6331" i="11" s="1"/>
  <c r="H954" i="11"/>
  <c r="H2497" i="11"/>
  <c r="H1194" i="11"/>
  <c r="I2491" i="11"/>
  <c r="D6299" i="11"/>
  <c r="C6299" i="11"/>
  <c r="K6299" i="11"/>
  <c r="H2150" i="11"/>
  <c r="H2496" i="11"/>
  <c r="I2456" i="11" s="1"/>
  <c r="K5348" i="11"/>
  <c r="C5348" i="11"/>
  <c r="D5348" i="11"/>
  <c r="J2390" i="11"/>
  <c r="K2390" i="11" s="1"/>
  <c r="C2390" i="11"/>
  <c r="D2390" i="11"/>
  <c r="D6335" i="11"/>
  <c r="C6335" i="11"/>
  <c r="J6335" i="11"/>
  <c r="K6335" i="11" s="1"/>
  <c r="I2410" i="11"/>
  <c r="K5312" i="11"/>
  <c r="D5312" i="11"/>
  <c r="C5312" i="11"/>
  <c r="C2501" i="11"/>
  <c r="J2501" i="11"/>
  <c r="K2501" i="11" s="1"/>
  <c r="D2501" i="11"/>
  <c r="H5602" i="11"/>
  <c r="I5562" i="11" s="1"/>
  <c r="H6010" i="11"/>
  <c r="I1154" i="11"/>
  <c r="I914" i="11"/>
  <c r="I7334" i="11"/>
  <c r="H1991" i="11"/>
  <c r="I1951" i="11" s="1"/>
  <c r="K6608" i="11"/>
  <c r="H1658" i="11"/>
  <c r="C6608" i="11"/>
  <c r="D6608" i="11"/>
  <c r="K2425" i="11"/>
  <c r="D2425" i="11"/>
  <c r="C2425" i="11"/>
  <c r="I1950" i="11"/>
  <c r="I1617" i="11"/>
  <c r="K6371" i="11"/>
  <c r="H2415" i="11"/>
  <c r="C6371" i="11"/>
  <c r="D6371" i="11"/>
  <c r="K2537" i="11"/>
  <c r="D2537" i="11"/>
  <c r="C2537" i="11"/>
  <c r="K5384" i="11"/>
  <c r="D5384" i="11"/>
  <c r="C5384" i="11"/>
  <c r="N6336" i="11" l="1"/>
  <c r="L6336" i="11"/>
  <c r="M6336" i="11" s="1"/>
  <c r="N2426" i="11"/>
  <c r="L2426" i="11"/>
  <c r="M2426" i="11" s="1"/>
  <c r="N2462" i="11"/>
  <c r="L2462" i="11"/>
  <c r="M2462" i="11" s="1"/>
  <c r="N6372" i="11"/>
  <c r="L6372" i="11"/>
  <c r="M6372" i="11" s="1"/>
  <c r="N2391" i="11"/>
  <c r="L2391" i="11"/>
  <c r="M2391" i="11" s="1"/>
  <c r="N2566" i="11"/>
  <c r="L2566" i="11"/>
  <c r="M2566" i="11" s="1"/>
  <c r="N5349" i="11"/>
  <c r="L5349" i="11"/>
  <c r="M5349" i="11" s="1"/>
  <c r="N5385" i="11"/>
  <c r="L5385" i="11"/>
  <c r="M5385" i="11" s="1"/>
  <c r="N6609" i="11"/>
  <c r="L6609" i="11"/>
  <c r="M6609" i="11" s="1"/>
  <c r="N5313" i="11"/>
  <c r="L5313" i="11"/>
  <c r="M5313" i="11" s="1"/>
  <c r="N6300" i="11"/>
  <c r="L6300" i="11"/>
  <c r="M6300" i="11" s="1"/>
  <c r="N2538" i="11"/>
  <c r="L2538" i="11"/>
  <c r="M2538" i="11" s="1"/>
  <c r="N2314" i="11"/>
  <c r="L2314" i="11"/>
  <c r="M2314" i="11" s="1"/>
  <c r="C2426" i="11"/>
  <c r="D2426" i="11"/>
  <c r="K2426" i="11"/>
  <c r="H955" i="11"/>
  <c r="H2391" i="11"/>
  <c r="H2462" i="11"/>
  <c r="I2458" i="11" s="1"/>
  <c r="H6336" i="11"/>
  <c r="I6332" i="11" s="1"/>
  <c r="H6372" i="11"/>
  <c r="I6368" i="11" s="1"/>
  <c r="H1195" i="11"/>
  <c r="I1155" i="11" s="1"/>
  <c r="I2493" i="11"/>
  <c r="H5936" i="11"/>
  <c r="H6609" i="11"/>
  <c r="I2492" i="11"/>
  <c r="H2151" i="11"/>
  <c r="H2534" i="11"/>
  <c r="K2538" i="11"/>
  <c r="D2538" i="11"/>
  <c r="C2538" i="11"/>
  <c r="K5313" i="11"/>
  <c r="C5313" i="11"/>
  <c r="D5313" i="11"/>
  <c r="I2457" i="11"/>
  <c r="K5349" i="11"/>
  <c r="C5349" i="11"/>
  <c r="D5349" i="11"/>
  <c r="C2391" i="11"/>
  <c r="D2391" i="11"/>
  <c r="J2391" i="11"/>
  <c r="K2391" i="11" s="1"/>
  <c r="I6006" i="11"/>
  <c r="D6336" i="11"/>
  <c r="C6336" i="11"/>
  <c r="J6336" i="11"/>
  <c r="K6336" i="11" s="1"/>
  <c r="H2498" i="11"/>
  <c r="C6300" i="11"/>
  <c r="D6300" i="11"/>
  <c r="K6300" i="11"/>
  <c r="H7082" i="11"/>
  <c r="I2411" i="11"/>
  <c r="H6011" i="11"/>
  <c r="H5603" i="11"/>
  <c r="I5563" i="11" s="1"/>
  <c r="I915" i="11"/>
  <c r="I5897" i="11"/>
  <c r="I5896" i="11"/>
  <c r="K6609" i="11"/>
  <c r="H1659" i="11"/>
  <c r="I1619" i="11" s="1"/>
  <c r="C6609" i="11"/>
  <c r="D6609" i="11"/>
  <c r="K2462" i="11"/>
  <c r="D2462" i="11"/>
  <c r="C2462" i="11"/>
  <c r="H1992" i="11"/>
  <c r="I1618" i="11"/>
  <c r="K5385" i="11"/>
  <c r="C5385" i="11"/>
  <c r="D5385" i="11"/>
  <c r="K2566" i="11"/>
  <c r="D2566" i="11"/>
  <c r="C2566" i="11"/>
  <c r="K2314" i="11"/>
  <c r="C2314" i="11"/>
  <c r="D2314" i="11"/>
  <c r="K6372" i="11"/>
  <c r="H2416" i="11"/>
  <c r="D6372" i="11"/>
  <c r="C6372" i="11"/>
  <c r="H5362" i="11"/>
  <c r="N5350" i="11" l="1"/>
  <c r="L5350" i="11"/>
  <c r="M5350" i="11" s="1"/>
  <c r="N6337" i="11"/>
  <c r="L6337" i="11"/>
  <c r="M6337" i="11" s="1"/>
  <c r="N2539" i="11"/>
  <c r="L2539" i="11"/>
  <c r="M2539" i="11" s="1"/>
  <c r="N2463" i="11"/>
  <c r="L2463" i="11"/>
  <c r="M2463" i="11" s="1"/>
  <c r="N6646" i="11"/>
  <c r="L6646" i="11"/>
  <c r="M6646" i="11" s="1"/>
  <c r="N2315" i="11"/>
  <c r="L2315" i="11"/>
  <c r="M2315" i="11" s="1"/>
  <c r="N2567" i="11"/>
  <c r="L2567" i="11"/>
  <c r="M2567" i="11" s="1"/>
  <c r="N2392" i="11"/>
  <c r="L2392" i="11"/>
  <c r="M2392" i="11" s="1"/>
  <c r="N2427" i="11"/>
  <c r="L2427" i="11"/>
  <c r="M2427" i="11" s="1"/>
  <c r="N5314" i="11"/>
  <c r="L5314" i="11"/>
  <c r="M5314" i="11" s="1"/>
  <c r="K2427" i="11"/>
  <c r="N6373" i="11"/>
  <c r="L6373" i="11"/>
  <c r="M6373" i="11" s="1"/>
  <c r="N6301" i="11"/>
  <c r="L6301" i="11"/>
  <c r="M6301" i="11" s="1"/>
  <c r="N5386" i="11"/>
  <c r="L5386" i="11"/>
  <c r="M5386" i="11" s="1"/>
  <c r="C2427" i="11"/>
  <c r="D2427" i="11"/>
  <c r="H956" i="11"/>
  <c r="H5314" i="11"/>
  <c r="H2392" i="11"/>
  <c r="H2463" i="11"/>
  <c r="I2459" i="11" s="1"/>
  <c r="H6373" i="11"/>
  <c r="I6369" i="11" s="1"/>
  <c r="H5937" i="11"/>
  <c r="H1196" i="11"/>
  <c r="D2392" i="11"/>
  <c r="J2392" i="11"/>
  <c r="K2392" i="11" s="1"/>
  <c r="C2392" i="11"/>
  <c r="I2530" i="11"/>
  <c r="H5604" i="11"/>
  <c r="I5564" i="11" s="1"/>
  <c r="C2539" i="11"/>
  <c r="D2539" i="11"/>
  <c r="K2539" i="11"/>
  <c r="K5386" i="11"/>
  <c r="D5386" i="11"/>
  <c r="C5386" i="11"/>
  <c r="H6012" i="11"/>
  <c r="C6301" i="11"/>
  <c r="D6301" i="11"/>
  <c r="K6301" i="11"/>
  <c r="H7083" i="11"/>
  <c r="C6337" i="11"/>
  <c r="D6337" i="11"/>
  <c r="J6337" i="11"/>
  <c r="K6337" i="11" s="1"/>
  <c r="K5314" i="11"/>
  <c r="D5314" i="11"/>
  <c r="C5314" i="11"/>
  <c r="I6007" i="11"/>
  <c r="H2152" i="11"/>
  <c r="H2535" i="11"/>
  <c r="H6049" i="11"/>
  <c r="H2499" i="11"/>
  <c r="I2412" i="11"/>
  <c r="I2494" i="11"/>
  <c r="K5350" i="11"/>
  <c r="C5350" i="11"/>
  <c r="D5350" i="11"/>
  <c r="I916" i="11"/>
  <c r="I1156" i="11"/>
  <c r="I7336" i="11"/>
  <c r="I7241" i="11"/>
  <c r="I1952" i="11"/>
  <c r="K6373" i="11"/>
  <c r="H2417" i="11"/>
  <c r="D6373" i="11"/>
  <c r="C6373" i="11"/>
  <c r="J6646" i="11"/>
  <c r="K6646" i="11" s="1"/>
  <c r="H1660" i="11"/>
  <c r="D6646" i="11"/>
  <c r="C6646" i="11"/>
  <c r="K2463" i="11"/>
  <c r="C2463" i="11"/>
  <c r="D2463" i="11"/>
  <c r="I5322" i="11"/>
  <c r="H1993" i="11"/>
  <c r="I1953" i="11" s="1"/>
  <c r="K2567" i="11"/>
  <c r="D2567" i="11"/>
  <c r="C2567" i="11"/>
  <c r="K2315" i="11"/>
  <c r="C2315" i="11"/>
  <c r="D2315" i="11"/>
  <c r="H5363" i="11"/>
  <c r="N2540" i="11" l="1"/>
  <c r="L2540" i="11"/>
  <c r="M2540" i="11" s="1"/>
  <c r="N2428" i="11"/>
  <c r="L2428" i="11"/>
  <c r="M2428" i="11" s="1"/>
  <c r="N6374" i="11"/>
  <c r="L6374" i="11"/>
  <c r="M6374" i="11" s="1"/>
  <c r="N5387" i="11"/>
  <c r="L5387" i="11"/>
  <c r="M5387" i="11" s="1"/>
  <c r="N6410" i="11"/>
  <c r="L6410" i="11"/>
  <c r="M6410" i="11" s="1"/>
  <c r="N5315" i="11"/>
  <c r="L5315" i="11"/>
  <c r="M5315" i="11" s="1"/>
  <c r="N6338" i="11"/>
  <c r="L6338" i="11"/>
  <c r="M6338" i="11" s="1"/>
  <c r="N2393" i="11"/>
  <c r="L2393" i="11"/>
  <c r="M2393" i="11" s="1"/>
  <c r="N5351" i="11"/>
  <c r="L5351" i="11"/>
  <c r="M5351" i="11" s="1"/>
  <c r="N2464" i="11"/>
  <c r="L2464" i="11"/>
  <c r="M2464" i="11" s="1"/>
  <c r="N2316" i="11"/>
  <c r="L2316" i="11"/>
  <c r="M2316" i="11" s="1"/>
  <c r="N2568" i="11"/>
  <c r="L2568" i="11"/>
  <c r="M2568" i="11" s="1"/>
  <c r="N6647" i="11"/>
  <c r="L6647" i="11"/>
  <c r="M6647" i="11" s="1"/>
  <c r="C2428" i="11"/>
  <c r="D2428" i="11"/>
  <c r="K2428" i="11"/>
  <c r="H2393" i="11"/>
  <c r="H5938" i="11"/>
  <c r="H5315" i="11"/>
  <c r="H957" i="11"/>
  <c r="I917" i="11" s="1"/>
  <c r="H6374" i="11"/>
  <c r="I6370" i="11" s="1"/>
  <c r="H6410" i="11"/>
  <c r="I6406" i="11" s="1"/>
  <c r="H2464" i="11"/>
  <c r="H1197" i="11"/>
  <c r="I1157" i="11" s="1"/>
  <c r="H6050" i="11"/>
  <c r="J2393" i="11"/>
  <c r="K2393" i="11" s="1"/>
  <c r="D2393" i="11"/>
  <c r="C2393" i="11"/>
  <c r="C5315" i="11"/>
  <c r="D5315" i="11"/>
  <c r="K5315" i="11"/>
  <c r="C6338" i="11"/>
  <c r="J6338" i="11"/>
  <c r="K6338" i="11" s="1"/>
  <c r="D6338" i="11"/>
  <c r="K6374" i="11"/>
  <c r="C6374" i="11"/>
  <c r="D6374" i="11"/>
  <c r="I2495" i="11"/>
  <c r="K5351" i="11"/>
  <c r="C5351" i="11"/>
  <c r="D5351" i="11"/>
  <c r="I2413" i="11"/>
  <c r="K5387" i="11"/>
  <c r="C5387" i="11"/>
  <c r="D5387" i="11"/>
  <c r="H6013" i="11"/>
  <c r="I6009" i="11" s="1"/>
  <c r="H5605" i="11"/>
  <c r="H2153" i="11"/>
  <c r="I7242" i="11" s="1"/>
  <c r="H2536" i="11"/>
  <c r="I2532" i="11" s="1"/>
  <c r="H2500" i="11"/>
  <c r="I2496" i="11" s="1"/>
  <c r="I6008" i="11"/>
  <c r="K2540" i="11"/>
  <c r="D2540" i="11"/>
  <c r="C2540" i="11"/>
  <c r="I2531" i="11"/>
  <c r="I5565" i="11"/>
  <c r="I7337" i="11"/>
  <c r="K2464" i="11"/>
  <c r="C2464" i="11"/>
  <c r="D2464" i="11"/>
  <c r="I1620" i="11"/>
  <c r="I1621" i="11"/>
  <c r="J6647" i="11"/>
  <c r="K6647" i="11" s="1"/>
  <c r="H1661" i="11"/>
  <c r="C6647" i="11"/>
  <c r="D6647" i="11"/>
  <c r="H1994" i="11"/>
  <c r="K6410" i="11"/>
  <c r="H2418" i="11"/>
  <c r="I2414" i="11" s="1"/>
  <c r="D6410" i="11"/>
  <c r="C6410" i="11"/>
  <c r="K2316" i="11"/>
  <c r="C2316" i="11"/>
  <c r="D2316" i="11"/>
  <c r="H5364" i="11"/>
  <c r="K2568" i="11"/>
  <c r="C2568" i="11"/>
  <c r="D2568" i="11"/>
  <c r="K2429" i="11" l="1"/>
  <c r="N5316" i="11"/>
  <c r="L5316" i="11"/>
  <c r="M5316" i="11" s="1"/>
  <c r="N2429" i="11"/>
  <c r="L2429" i="11"/>
  <c r="M2429" i="11" s="1"/>
  <c r="N6339" i="11"/>
  <c r="L6339" i="11"/>
  <c r="M6339" i="11" s="1"/>
  <c r="N6411" i="11"/>
  <c r="L6411" i="11"/>
  <c r="M6411" i="11" s="1"/>
  <c r="N2569" i="11"/>
  <c r="L2569" i="11"/>
  <c r="M2569" i="11" s="1"/>
  <c r="N2541" i="11"/>
  <c r="L2541" i="11"/>
  <c r="M2541" i="11" s="1"/>
  <c r="N6375" i="11"/>
  <c r="L6375" i="11"/>
  <c r="M6375" i="11" s="1"/>
  <c r="N5352" i="11"/>
  <c r="L5352" i="11"/>
  <c r="M5352" i="11" s="1"/>
  <c r="N2317" i="11"/>
  <c r="L2317" i="11"/>
  <c r="M2317" i="11" s="1"/>
  <c r="N5388" i="11"/>
  <c r="L5388" i="11"/>
  <c r="M5388" i="11" s="1"/>
  <c r="C2429" i="11"/>
  <c r="N2465" i="11"/>
  <c r="L2465" i="11"/>
  <c r="M2465" i="11" s="1"/>
  <c r="N6648" i="11"/>
  <c r="L6648" i="11"/>
  <c r="M6648" i="11" s="1"/>
  <c r="D2429" i="11"/>
  <c r="H5316" i="11"/>
  <c r="H6375" i="11"/>
  <c r="I6371" i="11" s="1"/>
  <c r="H6411" i="11"/>
  <c r="I6407" i="11" s="1"/>
  <c r="H958" i="11"/>
  <c r="H5939" i="11"/>
  <c r="H2465" i="11"/>
  <c r="H7122" i="11"/>
  <c r="C6339" i="11"/>
  <c r="D6339" i="11"/>
  <c r="J6339" i="11"/>
  <c r="K6339" i="11" s="1"/>
  <c r="K2430" i="11"/>
  <c r="H5606" i="11"/>
  <c r="H6051" i="11"/>
  <c r="K6375" i="11"/>
  <c r="D6375" i="11"/>
  <c r="C6375" i="11"/>
  <c r="H2538" i="11"/>
  <c r="H1198" i="11"/>
  <c r="K5388" i="11"/>
  <c r="C5388" i="11"/>
  <c r="D5388" i="11"/>
  <c r="H6014" i="11"/>
  <c r="I6010" i="11" s="1"/>
  <c r="K5352" i="11"/>
  <c r="D5352" i="11"/>
  <c r="C5352" i="11"/>
  <c r="K5316" i="11"/>
  <c r="D5316" i="11"/>
  <c r="C5316" i="11"/>
  <c r="C2541" i="11"/>
  <c r="K2541" i="11"/>
  <c r="D2541" i="11"/>
  <c r="H2154" i="11"/>
  <c r="H2537" i="11"/>
  <c r="I2460" i="11"/>
  <c r="I2497" i="11"/>
  <c r="I5566" i="11"/>
  <c r="I7338" i="11"/>
  <c r="I7244" i="11"/>
  <c r="H1995" i="11"/>
  <c r="I1955" i="11" s="1"/>
  <c r="K2317" i="11"/>
  <c r="C2317" i="11"/>
  <c r="D2317" i="11"/>
  <c r="K2465" i="11"/>
  <c r="D2465" i="11"/>
  <c r="C2465" i="11"/>
  <c r="K2569" i="11"/>
  <c r="C2569" i="11"/>
  <c r="D2569" i="11"/>
  <c r="I1954" i="11"/>
  <c r="H5365" i="11"/>
  <c r="K6411" i="11"/>
  <c r="H2419" i="11"/>
  <c r="I2415" i="11" s="1"/>
  <c r="D6411" i="11"/>
  <c r="C6411" i="11"/>
  <c r="H4693" i="11"/>
  <c r="J6648" i="11"/>
  <c r="K6648" i="11" s="1"/>
  <c r="H1662" i="11"/>
  <c r="D6648" i="11"/>
  <c r="C6648" i="11"/>
  <c r="K2318" i="11" l="1"/>
  <c r="N7255" i="11"/>
  <c r="C2430" i="11"/>
  <c r="D2430" i="11"/>
  <c r="N2466" i="11"/>
  <c r="L2466" i="11"/>
  <c r="M2466" i="11" s="1"/>
  <c r="N6376" i="11"/>
  <c r="L6376" i="11"/>
  <c r="M6376" i="11" s="1"/>
  <c r="N5317" i="11"/>
  <c r="L5317" i="11"/>
  <c r="M5317" i="11" s="1"/>
  <c r="N2606" i="11"/>
  <c r="L2606" i="11"/>
  <c r="M2606" i="11" s="1"/>
  <c r="N2502" i="11"/>
  <c r="L2502" i="11"/>
  <c r="M2502" i="11" s="1"/>
  <c r="N2570" i="11"/>
  <c r="L2570" i="11"/>
  <c r="M2570" i="11" s="1"/>
  <c r="N6340" i="11"/>
  <c r="L6340" i="11"/>
  <c r="M6340" i="11" s="1"/>
  <c r="N5353" i="11"/>
  <c r="L5353" i="11"/>
  <c r="M5353" i="11" s="1"/>
  <c r="N2318" i="11"/>
  <c r="L2318" i="11"/>
  <c r="M2318" i="11" s="1"/>
  <c r="C2318" i="11"/>
  <c r="N6649" i="11"/>
  <c r="L6649" i="11"/>
  <c r="M6649" i="11" s="1"/>
  <c r="N5389" i="11"/>
  <c r="L5389" i="11"/>
  <c r="M5389" i="11" s="1"/>
  <c r="N2430" i="11"/>
  <c r="L2430" i="11"/>
  <c r="M2430" i="11" s="1"/>
  <c r="N6412" i="11"/>
  <c r="L6412" i="11"/>
  <c r="M6412" i="11" s="1"/>
  <c r="D2318" i="11"/>
  <c r="D2466" i="11"/>
  <c r="C2466" i="11"/>
  <c r="K2466" i="11"/>
  <c r="H5317" i="11"/>
  <c r="H6412" i="11"/>
  <c r="I6408" i="11" s="1"/>
  <c r="H2502" i="11"/>
  <c r="I2498" i="11" s="1"/>
  <c r="H2466" i="11"/>
  <c r="I2462" i="11" s="1"/>
  <c r="H6376" i="11"/>
  <c r="I6372" i="11" s="1"/>
  <c r="H1199" i="11"/>
  <c r="H959" i="11"/>
  <c r="K7255" i="11"/>
  <c r="L7255" i="11"/>
  <c r="M7255" i="11" s="1"/>
  <c r="I2461" i="11"/>
  <c r="I2534" i="11"/>
  <c r="H2155" i="11"/>
  <c r="I5602" i="11"/>
  <c r="H7123" i="11"/>
  <c r="C6340" i="11"/>
  <c r="D6340" i="11"/>
  <c r="J6340" i="11"/>
  <c r="K6340" i="11" s="1"/>
  <c r="K5353" i="11"/>
  <c r="C5353" i="11"/>
  <c r="D5353" i="11"/>
  <c r="H5940" i="11"/>
  <c r="I2533" i="11"/>
  <c r="K5389" i="11"/>
  <c r="C5389" i="11"/>
  <c r="D5389" i="11"/>
  <c r="H6015" i="11"/>
  <c r="I6011" i="11" s="1"/>
  <c r="H2539" i="11"/>
  <c r="H6052" i="11"/>
  <c r="K6376" i="11"/>
  <c r="C6376" i="11"/>
  <c r="D6376" i="11"/>
  <c r="H5607" i="11"/>
  <c r="C5317" i="11"/>
  <c r="D5317" i="11"/>
  <c r="K5317" i="11"/>
  <c r="I5567" i="11"/>
  <c r="K6412" i="11"/>
  <c r="H2420" i="11"/>
  <c r="C6412" i="11"/>
  <c r="D6412" i="11"/>
  <c r="K2570" i="11"/>
  <c r="H1996" i="11"/>
  <c r="D2570" i="11"/>
  <c r="C2570" i="11"/>
  <c r="D7255" i="11"/>
  <c r="C7255" i="11"/>
  <c r="J2606" i="11"/>
  <c r="K2606" i="11" s="1"/>
  <c r="C2606" i="11"/>
  <c r="D2606" i="11"/>
  <c r="I1622" i="11"/>
  <c r="H5366" i="11"/>
  <c r="K2319" i="11"/>
  <c r="J6649" i="11"/>
  <c r="K6649" i="11" s="1"/>
  <c r="H1663" i="11"/>
  <c r="D6649" i="11"/>
  <c r="C6649" i="11"/>
  <c r="J2502" i="11"/>
  <c r="K2502" i="11" s="1"/>
  <c r="D2502" i="11"/>
  <c r="C2502" i="11"/>
  <c r="C2431" i="11" l="1"/>
  <c r="D2431" i="11"/>
  <c r="N2431" i="11"/>
  <c r="K2431" i="11"/>
  <c r="C2319" i="11"/>
  <c r="N7256" i="11"/>
  <c r="L2431" i="11"/>
  <c r="M2431" i="11" s="1"/>
  <c r="D2319" i="11"/>
  <c r="N2467" i="11"/>
  <c r="L2467" i="11"/>
  <c r="M2467" i="11" s="1"/>
  <c r="N2432" i="11"/>
  <c r="L2432" i="11"/>
  <c r="M2432" i="11" s="1"/>
  <c r="N5390" i="11"/>
  <c r="L5390" i="11"/>
  <c r="M5390" i="11" s="1"/>
  <c r="N2607" i="11"/>
  <c r="L2607" i="11"/>
  <c r="M2607" i="11" s="1"/>
  <c r="N6413" i="11"/>
  <c r="L6413" i="11"/>
  <c r="M6413" i="11" s="1"/>
  <c r="N5422" i="11"/>
  <c r="L5422" i="11"/>
  <c r="M5422" i="11" s="1"/>
  <c r="N6377" i="11"/>
  <c r="L6377" i="11"/>
  <c r="M6377" i="11" s="1"/>
  <c r="N6650" i="11"/>
  <c r="L6650" i="11"/>
  <c r="M6650" i="11" s="1"/>
  <c r="N2319" i="11"/>
  <c r="L2319" i="11"/>
  <c r="M2319" i="11" s="1"/>
  <c r="D2467" i="11"/>
  <c r="N5354" i="11"/>
  <c r="L5354" i="11"/>
  <c r="M5354" i="11" s="1"/>
  <c r="C2467" i="11"/>
  <c r="H2467" i="11"/>
  <c r="I2463" i="11" s="1"/>
  <c r="N2503" i="11"/>
  <c r="L2503" i="11"/>
  <c r="M2503" i="11" s="1"/>
  <c r="N6686" i="11"/>
  <c r="L6686" i="11"/>
  <c r="M6686" i="11" s="1"/>
  <c r="N2320" i="11"/>
  <c r="L2320" i="11"/>
  <c r="M2320" i="11" s="1"/>
  <c r="K2467" i="11"/>
  <c r="N6341" i="11"/>
  <c r="L6341" i="11"/>
  <c r="M6341" i="11" s="1"/>
  <c r="N2571" i="11"/>
  <c r="L2571" i="11"/>
  <c r="M2571" i="11" s="1"/>
  <c r="H6377" i="11"/>
  <c r="I6373" i="11" s="1"/>
  <c r="H960" i="11"/>
  <c r="H2503" i="11"/>
  <c r="I2499" i="11" s="1"/>
  <c r="H1200" i="11"/>
  <c r="H6650" i="11"/>
  <c r="H6413" i="11"/>
  <c r="I6409" i="11" s="1"/>
  <c r="K7256" i="11"/>
  <c r="L7256" i="11"/>
  <c r="M7256" i="11" s="1"/>
  <c r="I2416" i="11"/>
  <c r="I5603" i="11"/>
  <c r="H2540" i="11"/>
  <c r="C5354" i="11"/>
  <c r="K5354" i="11"/>
  <c r="D5354" i="11"/>
  <c r="H5608" i="11"/>
  <c r="I5604" i="11" s="1"/>
  <c r="H6053" i="11"/>
  <c r="H2156" i="11"/>
  <c r="I7245" i="11" s="1"/>
  <c r="K5390" i="11"/>
  <c r="C5390" i="11"/>
  <c r="D5390" i="11"/>
  <c r="H6016" i="11"/>
  <c r="K6377" i="11"/>
  <c r="D6377" i="11"/>
  <c r="C6377" i="11"/>
  <c r="H7124" i="11"/>
  <c r="C6341" i="11"/>
  <c r="J6341" i="11"/>
  <c r="K6341" i="11" s="1"/>
  <c r="D6341" i="11"/>
  <c r="J6650" i="11"/>
  <c r="K6650" i="11" s="1"/>
  <c r="C6650" i="11"/>
  <c r="D6650" i="11"/>
  <c r="K2432" i="11"/>
  <c r="C2432" i="11"/>
  <c r="D2432" i="11"/>
  <c r="I2535" i="11"/>
  <c r="I5568" i="11"/>
  <c r="I7340" i="11"/>
  <c r="I5569" i="11"/>
  <c r="C7256" i="11"/>
  <c r="D7256" i="11"/>
  <c r="I1623" i="11"/>
  <c r="K6413" i="11"/>
  <c r="H2421" i="11"/>
  <c r="I2417" i="11" s="1"/>
  <c r="D6413" i="11"/>
  <c r="C6413" i="11"/>
  <c r="J2607" i="11"/>
  <c r="K2607" i="11" s="1"/>
  <c r="C2607" i="11"/>
  <c r="D2607" i="11"/>
  <c r="K5422" i="11"/>
  <c r="C5422" i="11"/>
  <c r="D5422" i="11"/>
  <c r="K2571" i="11"/>
  <c r="H1997" i="11"/>
  <c r="C2571" i="11"/>
  <c r="D2571" i="11"/>
  <c r="I1956" i="11"/>
  <c r="J6686" i="11"/>
  <c r="K6686" i="11" s="1"/>
  <c r="H1664" i="11"/>
  <c r="D6686" i="11"/>
  <c r="C6686" i="11"/>
  <c r="K2320" i="11"/>
  <c r="D2320" i="11"/>
  <c r="C2320" i="11"/>
  <c r="H5367" i="11"/>
  <c r="J2503" i="11"/>
  <c r="K2503" i="11" s="1"/>
  <c r="D2503" i="11"/>
  <c r="C2503" i="11"/>
  <c r="N7257" i="11" l="1"/>
  <c r="N2468" i="11"/>
  <c r="L2468" i="11"/>
  <c r="M2468" i="11" s="1"/>
  <c r="N6378" i="11"/>
  <c r="L6378" i="11"/>
  <c r="M6378" i="11" s="1"/>
  <c r="N2433" i="11"/>
  <c r="L2433" i="11"/>
  <c r="M2433" i="11" s="1"/>
  <c r="N2504" i="11"/>
  <c r="L2504" i="11"/>
  <c r="M2504" i="11" s="1"/>
  <c r="N5355" i="11"/>
  <c r="L5355" i="11"/>
  <c r="M5355" i="11" s="1"/>
  <c r="N2608" i="11"/>
  <c r="L2608" i="11"/>
  <c r="M2608" i="11" s="1"/>
  <c r="H2468" i="11"/>
  <c r="I2464" i="11" s="1"/>
  <c r="N6687" i="11"/>
  <c r="L6687" i="11"/>
  <c r="M6687" i="11" s="1"/>
  <c r="N5423" i="11"/>
  <c r="L5423" i="11"/>
  <c r="M5423" i="11" s="1"/>
  <c r="N6651" i="11"/>
  <c r="L6651" i="11"/>
  <c r="M6651" i="11" s="1"/>
  <c r="D2468" i="11"/>
  <c r="C2468" i="11"/>
  <c r="K2468" i="11"/>
  <c r="N2572" i="11"/>
  <c r="L2572" i="11"/>
  <c r="M2572" i="11" s="1"/>
  <c r="N2321" i="11"/>
  <c r="L2321" i="11"/>
  <c r="M2321" i="11" s="1"/>
  <c r="N5391" i="11"/>
  <c r="L5391" i="11"/>
  <c r="M5391" i="11" s="1"/>
  <c r="N6450" i="11"/>
  <c r="L6450" i="11"/>
  <c r="M6450" i="11" s="1"/>
  <c r="N6414" i="11"/>
  <c r="L6414" i="11"/>
  <c r="M6414" i="11" s="1"/>
  <c r="H6414" i="11"/>
  <c r="I6410" i="11" s="1"/>
  <c r="H6651" i="11"/>
  <c r="H2504" i="11"/>
  <c r="I2500" i="11" s="1"/>
  <c r="H961" i="11"/>
  <c r="H5355" i="11"/>
  <c r="H1201" i="11"/>
  <c r="K7257" i="11"/>
  <c r="L7257" i="11"/>
  <c r="M7257" i="11" s="1"/>
  <c r="H5609" i="11"/>
  <c r="I5605" i="11" s="1"/>
  <c r="H6450" i="11"/>
  <c r="H2157" i="11"/>
  <c r="J6651" i="11"/>
  <c r="K6651" i="11" s="1"/>
  <c r="D6651" i="11"/>
  <c r="C6651" i="11"/>
  <c r="K6414" i="11"/>
  <c r="D6414" i="11"/>
  <c r="C6414" i="11"/>
  <c r="D2469" i="11"/>
  <c r="I2536" i="11"/>
  <c r="H6762" i="11"/>
  <c r="D6378" i="11"/>
  <c r="K6378" i="11"/>
  <c r="C6378" i="11"/>
  <c r="K5355" i="11"/>
  <c r="D5355" i="11"/>
  <c r="C5355" i="11"/>
  <c r="H2541" i="11"/>
  <c r="C2433" i="11"/>
  <c r="K2433" i="11"/>
  <c r="D2433" i="11"/>
  <c r="I6012" i="11"/>
  <c r="K5391" i="11"/>
  <c r="C5391" i="11"/>
  <c r="D5391" i="11"/>
  <c r="H6017" i="11"/>
  <c r="H6054" i="11"/>
  <c r="I7341" i="11"/>
  <c r="K2572" i="11"/>
  <c r="H1998" i="11"/>
  <c r="D2572" i="11"/>
  <c r="C2572" i="11"/>
  <c r="J2504" i="11"/>
  <c r="K2504" i="11" s="1"/>
  <c r="D2504" i="11"/>
  <c r="C2504" i="11"/>
  <c r="K5423" i="11"/>
  <c r="C5423" i="11"/>
  <c r="D5423" i="11"/>
  <c r="I1624" i="11"/>
  <c r="K2321" i="11"/>
  <c r="C2321" i="11"/>
  <c r="D2321" i="11"/>
  <c r="I1957" i="11"/>
  <c r="C7257" i="11"/>
  <c r="D7257" i="11"/>
  <c r="J6687" i="11"/>
  <c r="K6687" i="11" s="1"/>
  <c r="H1665" i="11"/>
  <c r="I1625" i="11" s="1"/>
  <c r="D6687" i="11"/>
  <c r="C6687" i="11"/>
  <c r="J2608" i="11"/>
  <c r="K2608" i="11" s="1"/>
  <c r="D2608" i="11"/>
  <c r="C2608" i="11"/>
  <c r="K6450" i="11"/>
  <c r="H2422" i="11"/>
  <c r="C6450" i="11"/>
  <c r="D6450" i="11"/>
  <c r="H2469" i="11" l="1"/>
  <c r="I2465" i="11" s="1"/>
  <c r="K2469" i="11"/>
  <c r="C2469" i="11"/>
  <c r="N7258" i="11"/>
  <c r="N2469" i="11"/>
  <c r="L2469" i="11"/>
  <c r="M2469" i="11" s="1"/>
  <c r="N6415" i="11"/>
  <c r="L6415" i="11"/>
  <c r="M6415" i="11" s="1"/>
  <c r="N5356" i="11"/>
  <c r="L5356" i="11"/>
  <c r="M5356" i="11" s="1"/>
  <c r="N6652" i="11"/>
  <c r="L6652" i="11"/>
  <c r="M6652" i="11" s="1"/>
  <c r="N2573" i="11"/>
  <c r="L2573" i="11"/>
  <c r="M2573" i="11" s="1"/>
  <c r="N6379" i="11"/>
  <c r="L6379" i="11"/>
  <c r="M6379" i="11" s="1"/>
  <c r="N6451" i="11"/>
  <c r="L6451" i="11"/>
  <c r="M6451" i="11" s="1"/>
  <c r="N5424" i="11"/>
  <c r="L5424" i="11"/>
  <c r="M5424" i="11" s="1"/>
  <c r="N2609" i="11"/>
  <c r="L2609" i="11"/>
  <c r="M2609" i="11" s="1"/>
  <c r="N2505" i="11"/>
  <c r="L2505" i="11"/>
  <c r="M2505" i="11" s="1"/>
  <c r="N5392" i="11"/>
  <c r="L5392" i="11"/>
  <c r="M5392" i="11" s="1"/>
  <c r="N6688" i="11"/>
  <c r="L6688" i="11"/>
  <c r="M6688" i="11" s="1"/>
  <c r="H5356" i="11"/>
  <c r="H6415" i="11"/>
  <c r="I6411" i="11" s="1"/>
  <c r="H962" i="11"/>
  <c r="I922" i="11" s="1"/>
  <c r="H6652" i="11"/>
  <c r="K7258" i="11"/>
  <c r="L7258" i="11"/>
  <c r="M7258" i="11" s="1"/>
  <c r="H2505" i="11"/>
  <c r="I6446" i="11"/>
  <c r="H5610" i="11"/>
  <c r="I5606" i="11" s="1"/>
  <c r="H6451" i="11"/>
  <c r="I2418" i="11"/>
  <c r="H1202" i="11"/>
  <c r="I1162" i="11" s="1"/>
  <c r="H2158" i="11"/>
  <c r="H6763" i="11"/>
  <c r="K6379" i="11"/>
  <c r="D6379" i="11"/>
  <c r="C6379" i="11"/>
  <c r="J6652" i="11"/>
  <c r="K6652" i="11" s="1"/>
  <c r="D6652" i="11"/>
  <c r="C6652" i="11"/>
  <c r="I6013" i="11"/>
  <c r="I2537" i="11"/>
  <c r="C5356" i="11"/>
  <c r="D5356" i="11"/>
  <c r="K5356" i="11"/>
  <c r="C6415" i="11"/>
  <c r="K6415" i="11"/>
  <c r="D6415" i="11"/>
  <c r="H6055" i="11"/>
  <c r="K5392" i="11"/>
  <c r="D5392" i="11"/>
  <c r="C5392" i="11"/>
  <c r="H6018" i="11"/>
  <c r="I7342" i="11"/>
  <c r="I923" i="11"/>
  <c r="I5570" i="11"/>
  <c r="J2609" i="11"/>
  <c r="K2609" i="11" s="1"/>
  <c r="C2609" i="11"/>
  <c r="D2609" i="11"/>
  <c r="K5424" i="11"/>
  <c r="D5424" i="11"/>
  <c r="C5424" i="11"/>
  <c r="J2505" i="11"/>
  <c r="K2505" i="11" s="1"/>
  <c r="C2505" i="11"/>
  <c r="D2505" i="11"/>
  <c r="J6688" i="11"/>
  <c r="K6688" i="11" s="1"/>
  <c r="H1666" i="11"/>
  <c r="C6688" i="11"/>
  <c r="D6688" i="11"/>
  <c r="I2382" i="11"/>
  <c r="C7258" i="11"/>
  <c r="D7258" i="11"/>
  <c r="K2573" i="11"/>
  <c r="H1999" i="11"/>
  <c r="D2573" i="11"/>
  <c r="C2573" i="11"/>
  <c r="K6451" i="11"/>
  <c r="H2423" i="11"/>
  <c r="I2419" i="11" s="1"/>
  <c r="D6451" i="11"/>
  <c r="C6451" i="11"/>
  <c r="H2470" i="11" l="1"/>
  <c r="I2466" i="11" s="1"/>
  <c r="K2470" i="11"/>
  <c r="N2574" i="11"/>
  <c r="L2574" i="11"/>
  <c r="M2574" i="11" s="1"/>
  <c r="N5393" i="11"/>
  <c r="L5393" i="11"/>
  <c r="M5393" i="11" s="1"/>
  <c r="N6653" i="11"/>
  <c r="L6653" i="11"/>
  <c r="M6653" i="11" s="1"/>
  <c r="N2506" i="11"/>
  <c r="L2506" i="11"/>
  <c r="M2506" i="11" s="1"/>
  <c r="N6452" i="11"/>
  <c r="L6452" i="11"/>
  <c r="M6452" i="11" s="1"/>
  <c r="D2470" i="11"/>
  <c r="N2470" i="11"/>
  <c r="L2470" i="11"/>
  <c r="M2470" i="11" s="1"/>
  <c r="N2646" i="11"/>
  <c r="L2646" i="11"/>
  <c r="M2646" i="11" s="1"/>
  <c r="N5357" i="11"/>
  <c r="L5357" i="11"/>
  <c r="M5357" i="11" s="1"/>
  <c r="N2610" i="11"/>
  <c r="L2610" i="11"/>
  <c r="M2610" i="11" s="1"/>
  <c r="C2470" i="11"/>
  <c r="N2354" i="11"/>
  <c r="L2354" i="11"/>
  <c r="M2354" i="11" s="1"/>
  <c r="N6416" i="11"/>
  <c r="L6416" i="11"/>
  <c r="M6416" i="11" s="1"/>
  <c r="N2542" i="11"/>
  <c r="L2542" i="11"/>
  <c r="M2542" i="11" s="1"/>
  <c r="N6380" i="11"/>
  <c r="L6380" i="11"/>
  <c r="M6380" i="11" s="1"/>
  <c r="N6689" i="11"/>
  <c r="L6689" i="11"/>
  <c r="M6689" i="11" s="1"/>
  <c r="N5425" i="11"/>
  <c r="L5425" i="11"/>
  <c r="M5425" i="11" s="1"/>
  <c r="J2506" i="11"/>
  <c r="K2506" i="11" s="1"/>
  <c r="L7259" i="11"/>
  <c r="M7259" i="11" s="1"/>
  <c r="N7259" i="11"/>
  <c r="D2506" i="11"/>
  <c r="H963" i="11"/>
  <c r="H2159" i="11"/>
  <c r="H5357" i="11"/>
  <c r="H2506" i="11"/>
  <c r="I2502" i="11" s="1"/>
  <c r="H6653" i="11"/>
  <c r="H2542" i="11"/>
  <c r="I2538" i="11" s="1"/>
  <c r="H6416" i="11"/>
  <c r="I6412" i="11" s="1"/>
  <c r="H1203" i="11"/>
  <c r="I1163" i="11" s="1"/>
  <c r="D7259" i="11"/>
  <c r="K7259" i="11"/>
  <c r="C7259" i="11"/>
  <c r="I6447" i="11"/>
  <c r="I2501" i="11"/>
  <c r="H5611" i="11"/>
  <c r="I5607" i="11" s="1"/>
  <c r="H6452" i="11"/>
  <c r="C2506" i="11"/>
  <c r="D5357" i="11"/>
  <c r="K5357" i="11"/>
  <c r="C5357" i="11"/>
  <c r="H6056" i="11"/>
  <c r="H6764" i="11"/>
  <c r="C6380" i="11"/>
  <c r="D6380" i="11"/>
  <c r="K6380" i="11"/>
  <c r="K6416" i="11"/>
  <c r="D6416" i="11"/>
  <c r="C6416" i="11"/>
  <c r="I6014" i="11"/>
  <c r="K5393" i="11"/>
  <c r="C5393" i="11"/>
  <c r="D5393" i="11"/>
  <c r="H6019" i="11"/>
  <c r="J6653" i="11"/>
  <c r="K6653" i="11" s="1"/>
  <c r="D6653" i="11"/>
  <c r="C6653" i="11"/>
  <c r="I7343" i="11"/>
  <c r="I1164" i="11"/>
  <c r="I5571" i="11"/>
  <c r="K2574" i="11"/>
  <c r="C2574" i="11"/>
  <c r="D2574" i="11"/>
  <c r="I1626" i="11"/>
  <c r="K6452" i="11"/>
  <c r="H2424" i="11"/>
  <c r="D6452" i="11"/>
  <c r="C6452" i="11"/>
  <c r="K2542" i="11"/>
  <c r="C2542" i="11"/>
  <c r="D2542" i="11"/>
  <c r="K5425" i="11"/>
  <c r="D5425" i="11"/>
  <c r="C5425" i="11"/>
  <c r="J2646" i="11"/>
  <c r="K2646" i="11" s="1"/>
  <c r="C2646" i="11"/>
  <c r="D2646" i="11"/>
  <c r="J2610" i="11"/>
  <c r="K2610" i="11" s="1"/>
  <c r="H2000" i="11"/>
  <c r="D2610" i="11"/>
  <c r="C2610" i="11"/>
  <c r="K2354" i="11"/>
  <c r="D2354" i="11"/>
  <c r="C2354" i="11"/>
  <c r="J6689" i="11"/>
  <c r="K6689" i="11" s="1"/>
  <c r="H1667" i="11"/>
  <c r="D6689" i="11"/>
  <c r="C6689" i="11"/>
  <c r="I2383" i="11"/>
  <c r="N7260" i="11" l="1"/>
  <c r="L2471" i="11"/>
  <c r="M2471" i="11" s="1"/>
  <c r="N2471" i="11"/>
  <c r="K2471" i="11"/>
  <c r="C2471" i="11"/>
  <c r="D2471" i="11"/>
  <c r="H2471" i="11"/>
  <c r="I2467" i="11" s="1"/>
  <c r="N2543" i="11"/>
  <c r="L2543" i="11"/>
  <c r="M2543" i="11" s="1"/>
  <c r="N5394" i="11"/>
  <c r="L5394" i="11"/>
  <c r="M5394" i="11" s="1"/>
  <c r="N2507" i="11"/>
  <c r="L2507" i="11"/>
  <c r="M2507" i="11" s="1"/>
  <c r="N2355" i="11"/>
  <c r="L2355" i="11"/>
  <c r="M2355" i="11" s="1"/>
  <c r="N6381" i="11"/>
  <c r="L6381" i="11"/>
  <c r="M6381" i="11" s="1"/>
  <c r="N6654" i="11"/>
  <c r="L6654" i="11"/>
  <c r="M6654" i="11" s="1"/>
  <c r="N2611" i="11"/>
  <c r="L2611" i="11"/>
  <c r="M2611" i="11" s="1"/>
  <c r="N2575" i="11"/>
  <c r="L2575" i="11"/>
  <c r="M2575" i="11" s="1"/>
  <c r="C7260" i="11"/>
  <c r="N6453" i="11"/>
  <c r="L6453" i="11"/>
  <c r="M6453" i="11" s="1"/>
  <c r="D7260" i="11"/>
  <c r="N5426" i="11"/>
  <c r="L5426" i="11"/>
  <c r="M5426" i="11" s="1"/>
  <c r="N2647" i="11"/>
  <c r="L2647" i="11"/>
  <c r="M2647" i="11" s="1"/>
  <c r="D2507" i="11"/>
  <c r="N5462" i="11"/>
  <c r="L5462" i="11"/>
  <c r="M5462" i="11" s="1"/>
  <c r="C2507" i="11"/>
  <c r="N6417" i="11"/>
  <c r="L6417" i="11"/>
  <c r="M6417" i="11" s="1"/>
  <c r="J2507" i="11"/>
  <c r="K2507" i="11" s="1"/>
  <c r="N6690" i="11"/>
  <c r="L6690" i="11"/>
  <c r="M6690" i="11" s="1"/>
  <c r="N6726" i="11"/>
  <c r="L6726" i="11"/>
  <c r="M6726" i="11" s="1"/>
  <c r="H2160" i="11"/>
  <c r="H2543" i="11"/>
  <c r="I2539" i="11" s="1"/>
  <c r="H2508" i="11"/>
  <c r="H6453" i="11"/>
  <c r="I6449" i="11" s="1"/>
  <c r="H6654" i="11"/>
  <c r="H2507" i="11"/>
  <c r="I2503" i="11" s="1"/>
  <c r="H964" i="11"/>
  <c r="I924" i="11" s="1"/>
  <c r="H1204" i="11"/>
  <c r="H6417" i="11"/>
  <c r="I6413" i="11" s="1"/>
  <c r="K7260" i="11"/>
  <c r="L7260" i="11"/>
  <c r="M7260" i="11" s="1"/>
  <c r="I6448" i="11"/>
  <c r="I2420" i="11"/>
  <c r="C6654" i="11"/>
  <c r="J6654" i="11"/>
  <c r="K6654" i="11" s="1"/>
  <c r="D6654" i="11"/>
  <c r="H6765" i="11"/>
  <c r="C6381" i="11"/>
  <c r="K6381" i="11"/>
  <c r="D6381" i="11"/>
  <c r="D6417" i="11"/>
  <c r="K6417" i="11"/>
  <c r="C6417" i="11"/>
  <c r="C5394" i="11"/>
  <c r="K5394" i="11"/>
  <c r="D5394" i="11"/>
  <c r="H6020" i="11"/>
  <c r="I6016" i="11" s="1"/>
  <c r="K5426" i="11"/>
  <c r="C5426" i="11"/>
  <c r="D5426" i="11"/>
  <c r="J6690" i="11"/>
  <c r="K6690" i="11" s="1"/>
  <c r="C6690" i="11"/>
  <c r="D6690" i="11"/>
  <c r="H5612" i="11"/>
  <c r="I6015" i="11"/>
  <c r="H6057" i="11"/>
  <c r="I7344" i="11"/>
  <c r="J2647" i="11"/>
  <c r="K2647" i="11" s="1"/>
  <c r="C2647" i="11"/>
  <c r="D2647" i="11"/>
  <c r="J6726" i="11"/>
  <c r="K6726" i="11" s="1"/>
  <c r="H1668" i="11"/>
  <c r="I1628" i="11" s="1"/>
  <c r="D6726" i="11"/>
  <c r="C6726" i="11"/>
  <c r="J2611" i="11"/>
  <c r="K2611" i="11" s="1"/>
  <c r="H2001" i="11"/>
  <c r="D2611" i="11"/>
  <c r="C2611" i="11"/>
  <c r="K6453" i="11"/>
  <c r="H2425" i="11"/>
  <c r="I2421" i="11" s="1"/>
  <c r="D6453" i="11"/>
  <c r="C6453" i="11"/>
  <c r="K2575" i="11"/>
  <c r="C2575" i="11"/>
  <c r="D2575" i="11"/>
  <c r="J5462" i="11"/>
  <c r="K5462" i="11" s="1"/>
  <c r="D5462" i="11"/>
  <c r="C5462" i="11"/>
  <c r="K2355" i="11"/>
  <c r="D2355" i="11"/>
  <c r="C2355" i="11"/>
  <c r="K2543" i="11"/>
  <c r="D2543" i="11"/>
  <c r="C2543" i="11"/>
  <c r="I1627" i="11"/>
  <c r="I2384" i="11"/>
  <c r="C2472" i="11" l="1"/>
  <c r="D2472" i="11"/>
  <c r="K2472" i="11"/>
  <c r="H2472" i="11"/>
  <c r="K2473" i="11"/>
  <c r="J2508" i="11"/>
  <c r="K2508" i="11" s="1"/>
  <c r="N7261" i="11"/>
  <c r="D2508" i="11"/>
  <c r="L2472" i="11"/>
  <c r="M2472" i="11" s="1"/>
  <c r="C2508" i="11"/>
  <c r="N2472" i="11"/>
  <c r="I2468" i="11"/>
  <c r="L2509" i="11"/>
  <c r="M2509" i="11" s="1"/>
  <c r="N5427" i="11"/>
  <c r="L5427" i="11"/>
  <c r="M5427" i="11" s="1"/>
  <c r="N5463" i="11"/>
  <c r="L5463" i="11"/>
  <c r="M5463" i="11" s="1"/>
  <c r="L7261" i="11"/>
  <c r="M7261" i="11" s="1"/>
  <c r="C7261" i="11"/>
  <c r="K7261" i="11"/>
  <c r="N2576" i="11"/>
  <c r="L2576" i="11"/>
  <c r="M2576" i="11" s="1"/>
  <c r="N6418" i="11"/>
  <c r="L6418" i="11"/>
  <c r="M6418" i="11" s="1"/>
  <c r="N6727" i="11"/>
  <c r="L6727" i="11"/>
  <c r="M6727" i="11" s="1"/>
  <c r="N5395" i="11"/>
  <c r="L5395" i="11"/>
  <c r="M5395" i="11" s="1"/>
  <c r="N6454" i="11"/>
  <c r="L6454" i="11"/>
  <c r="M6454" i="11" s="1"/>
  <c r="N6490" i="11"/>
  <c r="L6490" i="11"/>
  <c r="M6490" i="11" s="1"/>
  <c r="N2544" i="11"/>
  <c r="L2544" i="11"/>
  <c r="M2544" i="11" s="1"/>
  <c r="N6691" i="11"/>
  <c r="L6691" i="11"/>
  <c r="M6691" i="11" s="1"/>
  <c r="N2473" i="11"/>
  <c r="L2473" i="11"/>
  <c r="M2473" i="11" s="1"/>
  <c r="N6655" i="11"/>
  <c r="L6655" i="11"/>
  <c r="M6655" i="11" s="1"/>
  <c r="N2508" i="11"/>
  <c r="L2508" i="11"/>
  <c r="M2508" i="11" s="1"/>
  <c r="D7261" i="11"/>
  <c r="N2612" i="11"/>
  <c r="L2612" i="11"/>
  <c r="M2612" i="11" s="1"/>
  <c r="N2648" i="11"/>
  <c r="L2648" i="11"/>
  <c r="M2648" i="11" s="1"/>
  <c r="N2356" i="11"/>
  <c r="L2356" i="11"/>
  <c r="M2356" i="11" s="1"/>
  <c r="H6655" i="11"/>
  <c r="H2473" i="11"/>
  <c r="I2469" i="11" s="1"/>
  <c r="H6454" i="11"/>
  <c r="I6450" i="11" s="1"/>
  <c r="H6418" i="11"/>
  <c r="I6414" i="11" s="1"/>
  <c r="H2509" i="11"/>
  <c r="I2505" i="11" s="1"/>
  <c r="H1205" i="11"/>
  <c r="I1165" i="11" s="1"/>
  <c r="H2544" i="11"/>
  <c r="I2540" i="11" s="1"/>
  <c r="H965" i="11"/>
  <c r="I925" i="11" s="1"/>
  <c r="H2161" i="11"/>
  <c r="I2504" i="11"/>
  <c r="H5613" i="11"/>
  <c r="I5609" i="11" s="1"/>
  <c r="H6490" i="11"/>
  <c r="D6655" i="11"/>
  <c r="J6655" i="11"/>
  <c r="K6655" i="11" s="1"/>
  <c r="C6655" i="11"/>
  <c r="C5395" i="11"/>
  <c r="K5395" i="11"/>
  <c r="D5395" i="11"/>
  <c r="H6021" i="11"/>
  <c r="K6418" i="11"/>
  <c r="D6418" i="11"/>
  <c r="C6418" i="11"/>
  <c r="J6691" i="11"/>
  <c r="K6691" i="11" s="1"/>
  <c r="D6691" i="11"/>
  <c r="C6691" i="11"/>
  <c r="C2473" i="11"/>
  <c r="D2473" i="11"/>
  <c r="I5608" i="11"/>
  <c r="K5427" i="11"/>
  <c r="C5427" i="11"/>
  <c r="D5427" i="11"/>
  <c r="H6058" i="11"/>
  <c r="J2509" i="11"/>
  <c r="K2509" i="11" s="1"/>
  <c r="C2509" i="11"/>
  <c r="D2509" i="11"/>
  <c r="K6454" i="11"/>
  <c r="D6454" i="11"/>
  <c r="C6454" i="11"/>
  <c r="J2648" i="11"/>
  <c r="K2648" i="11" s="1"/>
  <c r="C2648" i="11"/>
  <c r="D2648" i="11"/>
  <c r="K2544" i="11"/>
  <c r="C2544" i="11"/>
  <c r="D2544" i="11"/>
  <c r="K2576" i="11"/>
  <c r="D2576" i="11"/>
  <c r="C2576" i="11"/>
  <c r="I2385" i="11"/>
  <c r="K6490" i="11"/>
  <c r="H2426" i="11"/>
  <c r="D6490" i="11"/>
  <c r="C6490" i="11"/>
  <c r="J5463" i="11"/>
  <c r="K5463" i="11" s="1"/>
  <c r="D5463" i="11"/>
  <c r="C5463" i="11"/>
  <c r="J6727" i="11"/>
  <c r="K6727" i="11" s="1"/>
  <c r="H1669" i="11"/>
  <c r="C6727" i="11"/>
  <c r="D6727" i="11"/>
  <c r="K2356" i="11"/>
  <c r="D2356" i="11"/>
  <c r="C2356" i="11"/>
  <c r="J2612" i="11"/>
  <c r="K2612" i="11" s="1"/>
  <c r="H2002" i="11"/>
  <c r="D2612" i="11"/>
  <c r="C2612" i="11"/>
  <c r="N2509" i="11" l="1"/>
  <c r="N7262" i="11"/>
  <c r="N6692" i="11"/>
  <c r="L6692" i="11"/>
  <c r="M6692" i="11" s="1"/>
  <c r="N6419" i="11"/>
  <c r="L6419" i="11"/>
  <c r="M6419" i="11" s="1"/>
  <c r="L7262" i="11"/>
  <c r="M7262" i="11" s="1"/>
  <c r="K7262" i="11"/>
  <c r="N6455" i="11"/>
  <c r="L6455" i="11"/>
  <c r="M6455" i="11" s="1"/>
  <c r="N2613" i="11"/>
  <c r="L2613" i="11"/>
  <c r="M2613" i="11" s="1"/>
  <c r="N6656" i="11"/>
  <c r="L6656" i="11"/>
  <c r="M6656" i="11" s="1"/>
  <c r="D7262" i="11"/>
  <c r="N6491" i="11"/>
  <c r="L6491" i="11"/>
  <c r="M6491" i="11" s="1"/>
  <c r="N2357" i="11"/>
  <c r="L2357" i="11"/>
  <c r="M2357" i="11" s="1"/>
  <c r="N2577" i="11"/>
  <c r="L2577" i="11"/>
  <c r="M2577" i="11" s="1"/>
  <c r="N2545" i="11"/>
  <c r="L2545" i="11"/>
  <c r="M2545" i="11" s="1"/>
  <c r="C7262" i="11"/>
  <c r="N5428" i="11"/>
  <c r="L5428" i="11"/>
  <c r="M5428" i="11" s="1"/>
  <c r="N5396" i="11"/>
  <c r="L5396" i="11"/>
  <c r="M5396" i="11" s="1"/>
  <c r="N5464" i="11"/>
  <c r="L5464" i="11"/>
  <c r="M5464" i="11" s="1"/>
  <c r="N2649" i="11"/>
  <c r="L2649" i="11"/>
  <c r="M2649" i="11" s="1"/>
  <c r="N6728" i="11"/>
  <c r="L6728" i="11"/>
  <c r="M6728" i="11" s="1"/>
  <c r="H966" i="11"/>
  <c r="I962" i="11" s="1"/>
  <c r="H2162" i="11"/>
  <c r="I2122" i="11" s="1"/>
  <c r="H5464" i="11"/>
  <c r="H6656" i="11"/>
  <c r="H6455" i="11"/>
  <c r="I6451" i="11" s="1"/>
  <c r="H5614" i="11"/>
  <c r="I5610" i="11" s="1"/>
  <c r="H6491" i="11"/>
  <c r="I6487" i="11" s="1"/>
  <c r="I6486" i="11"/>
  <c r="H2545" i="11"/>
  <c r="D6419" i="11"/>
  <c r="K6419" i="11"/>
  <c r="C6419" i="11"/>
  <c r="D6656" i="11"/>
  <c r="C6656" i="11"/>
  <c r="J6656" i="11"/>
  <c r="K6656" i="11" s="1"/>
  <c r="D6455" i="11"/>
  <c r="K6455" i="11"/>
  <c r="C6455" i="11"/>
  <c r="I6017" i="11"/>
  <c r="H6059" i="11"/>
  <c r="I2422" i="11"/>
  <c r="H1206" i="11"/>
  <c r="J6692" i="11"/>
  <c r="K6692" i="11" s="1"/>
  <c r="C6692" i="11"/>
  <c r="D6692" i="11"/>
  <c r="K5428" i="11"/>
  <c r="C5428" i="11"/>
  <c r="D5428" i="11"/>
  <c r="K5396" i="11"/>
  <c r="D5396" i="11"/>
  <c r="C5396" i="11"/>
  <c r="I1166" i="11"/>
  <c r="I926" i="11"/>
  <c r="K2577" i="11"/>
  <c r="D2577" i="11"/>
  <c r="C2577" i="11"/>
  <c r="J5464" i="11"/>
  <c r="K5464" i="11" s="1"/>
  <c r="C5464" i="11"/>
  <c r="D5464" i="11"/>
  <c r="K6491" i="11"/>
  <c r="H2427" i="11"/>
  <c r="I2423" i="11" s="1"/>
  <c r="D6491" i="11"/>
  <c r="C6491" i="11"/>
  <c r="I2386" i="11"/>
  <c r="K2545" i="11"/>
  <c r="C2545" i="11"/>
  <c r="D2545" i="11"/>
  <c r="K2357" i="11"/>
  <c r="C2357" i="11"/>
  <c r="D2357" i="11"/>
  <c r="J2613" i="11"/>
  <c r="K2613" i="11" s="1"/>
  <c r="H2003" i="11"/>
  <c r="I1963" i="11" s="1"/>
  <c r="C2613" i="11"/>
  <c r="D2613" i="11"/>
  <c r="I1629" i="11"/>
  <c r="J2649" i="11"/>
  <c r="K2649" i="11" s="1"/>
  <c r="D2649" i="11"/>
  <c r="C2649" i="11"/>
  <c r="I1962" i="11"/>
  <c r="J6728" i="11"/>
  <c r="K6728" i="11" s="1"/>
  <c r="H1670" i="11"/>
  <c r="D6728" i="11"/>
  <c r="C6728" i="11"/>
  <c r="C2510" i="11" l="1"/>
  <c r="H2510" i="11"/>
  <c r="I2506" i="11" s="1"/>
  <c r="J2510" i="11"/>
  <c r="K2510" i="11" s="1"/>
  <c r="L2510" i="11"/>
  <c r="M2510" i="11" s="1"/>
  <c r="D2510" i="11"/>
  <c r="N2510" i="11"/>
  <c r="N5397" i="11"/>
  <c r="L5397" i="11"/>
  <c r="M5397" i="11" s="1"/>
  <c r="N6420" i="11"/>
  <c r="L6420" i="11"/>
  <c r="M6420" i="11" s="1"/>
  <c r="N2578" i="11"/>
  <c r="L2578" i="11"/>
  <c r="M2578" i="11" s="1"/>
  <c r="N2546" i="11"/>
  <c r="L2546" i="11"/>
  <c r="M2546" i="11" s="1"/>
  <c r="N2614" i="11"/>
  <c r="L2614" i="11"/>
  <c r="M2614" i="11" s="1"/>
  <c r="N2511" i="11"/>
  <c r="L2511" i="11"/>
  <c r="M2511" i="11" s="1"/>
  <c r="N2394" i="11"/>
  <c r="L2394" i="11"/>
  <c r="M2394" i="11" s="1"/>
  <c r="N2358" i="11"/>
  <c r="L2358" i="11"/>
  <c r="M2358" i="11" s="1"/>
  <c r="N6729" i="11"/>
  <c r="L6729" i="11"/>
  <c r="M6729" i="11" s="1"/>
  <c r="N5429" i="11"/>
  <c r="L5429" i="11"/>
  <c r="M5429" i="11" s="1"/>
  <c r="N2686" i="11"/>
  <c r="L2686" i="11"/>
  <c r="M2686" i="11" s="1"/>
  <c r="N6492" i="11"/>
  <c r="L6492" i="11"/>
  <c r="M6492" i="11" s="1"/>
  <c r="N6456" i="11"/>
  <c r="L6456" i="11"/>
  <c r="M6456" i="11" s="1"/>
  <c r="N6657" i="11"/>
  <c r="L6657" i="11"/>
  <c r="M6657" i="11" s="1"/>
  <c r="N2650" i="11"/>
  <c r="L2650" i="11"/>
  <c r="M2650" i="11" s="1"/>
  <c r="N5465" i="11"/>
  <c r="L5465" i="11"/>
  <c r="M5465" i="11" s="1"/>
  <c r="N6693" i="11"/>
  <c r="L6693" i="11"/>
  <c r="M6693" i="11" s="1"/>
  <c r="H6456" i="11"/>
  <c r="H2546" i="11"/>
  <c r="I2542" i="11" s="1"/>
  <c r="H967" i="11"/>
  <c r="I963" i="11" s="1"/>
  <c r="H6657" i="11"/>
  <c r="H2511" i="11"/>
  <c r="I2507" i="11" s="1"/>
  <c r="H1207" i="11"/>
  <c r="I1167" i="11" s="1"/>
  <c r="H5465" i="11"/>
  <c r="K2358" i="11"/>
  <c r="H5615" i="11"/>
  <c r="I5611" i="11" s="1"/>
  <c r="H6492" i="11"/>
  <c r="I6488" i="11" s="1"/>
  <c r="D2546" i="11"/>
  <c r="K2546" i="11"/>
  <c r="C2546" i="11"/>
  <c r="D2358" i="11"/>
  <c r="H2163" i="11"/>
  <c r="H2394" i="11"/>
  <c r="C2358" i="11"/>
  <c r="I2541" i="11"/>
  <c r="K5429" i="11"/>
  <c r="D5429" i="11"/>
  <c r="C5429" i="11"/>
  <c r="C6657" i="11"/>
  <c r="J6657" i="11"/>
  <c r="K6657" i="11" s="1"/>
  <c r="D6657" i="11"/>
  <c r="C6456" i="11"/>
  <c r="K6456" i="11"/>
  <c r="D6456" i="11"/>
  <c r="D5397" i="11"/>
  <c r="K5397" i="11"/>
  <c r="C5397" i="11"/>
  <c r="C2578" i="11"/>
  <c r="D2578" i="11"/>
  <c r="K2578" i="11"/>
  <c r="H6060" i="11"/>
  <c r="J2511" i="11"/>
  <c r="K2511" i="11" s="1"/>
  <c r="D2511" i="11"/>
  <c r="C2511" i="11"/>
  <c r="J6693" i="11"/>
  <c r="K6693" i="11" s="1"/>
  <c r="C6693" i="11"/>
  <c r="D6693" i="11"/>
  <c r="C6420" i="11"/>
  <c r="D6420" i="11"/>
  <c r="K6420" i="11"/>
  <c r="I2123" i="11"/>
  <c r="I927" i="11"/>
  <c r="J2650" i="11"/>
  <c r="K2650" i="11" s="1"/>
  <c r="H2004" i="11"/>
  <c r="D2650" i="11"/>
  <c r="C2650" i="11"/>
  <c r="J5465" i="11"/>
  <c r="K5465" i="11" s="1"/>
  <c r="C5465" i="11"/>
  <c r="D5465" i="11"/>
  <c r="J2614" i="11"/>
  <c r="K2614" i="11" s="1"/>
  <c r="D2614" i="11"/>
  <c r="C2614" i="11"/>
  <c r="J2686" i="11"/>
  <c r="K2686" i="11" s="1"/>
  <c r="C2686" i="11"/>
  <c r="D2686" i="11"/>
  <c r="I1630" i="11"/>
  <c r="K6492" i="11"/>
  <c r="H2428" i="11"/>
  <c r="I2424" i="11" s="1"/>
  <c r="D6492" i="11"/>
  <c r="C6492" i="11"/>
  <c r="J6729" i="11"/>
  <c r="K6729" i="11" s="1"/>
  <c r="H1671" i="11"/>
  <c r="I1631" i="11" s="1"/>
  <c r="C6729" i="11"/>
  <c r="D6729" i="11"/>
  <c r="J2394" i="11"/>
  <c r="K2394" i="11" s="1"/>
  <c r="D2394" i="11"/>
  <c r="C2394" i="11"/>
  <c r="I2387" i="11"/>
  <c r="K2359" i="11" l="1"/>
  <c r="C2359" i="11"/>
  <c r="D2359" i="11"/>
  <c r="N5430" i="11"/>
  <c r="L5430" i="11"/>
  <c r="M5430" i="11" s="1"/>
  <c r="N6421" i="11"/>
  <c r="L6421" i="11"/>
  <c r="M6421" i="11" s="1"/>
  <c r="N2579" i="11"/>
  <c r="L2579" i="11"/>
  <c r="M2579" i="11" s="1"/>
  <c r="N2359" i="11"/>
  <c r="L2359" i="11"/>
  <c r="M2359" i="11" s="1"/>
  <c r="N6694" i="11"/>
  <c r="L6694" i="11"/>
  <c r="M6694" i="11" s="1"/>
  <c r="N6730" i="11"/>
  <c r="L6730" i="11"/>
  <c r="M6730" i="11" s="1"/>
  <c r="N2547" i="11"/>
  <c r="L2547" i="11"/>
  <c r="M2547" i="11" s="1"/>
  <c r="N6457" i="11"/>
  <c r="L6457" i="11"/>
  <c r="M6457" i="11" s="1"/>
  <c r="N2395" i="11"/>
  <c r="L2395" i="11"/>
  <c r="M2395" i="11" s="1"/>
  <c r="N5502" i="11"/>
  <c r="L5502" i="11"/>
  <c r="M5502" i="11" s="1"/>
  <c r="N2687" i="11"/>
  <c r="L2687" i="11"/>
  <c r="M2687" i="11" s="1"/>
  <c r="N5466" i="11"/>
  <c r="L5466" i="11"/>
  <c r="M5466" i="11" s="1"/>
  <c r="N6493" i="11"/>
  <c r="L6493" i="11"/>
  <c r="M6493" i="11" s="1"/>
  <c r="N2360" i="11"/>
  <c r="L2360" i="11"/>
  <c r="M2360" i="11" s="1"/>
  <c r="N2512" i="11"/>
  <c r="L2512" i="11"/>
  <c r="M2512" i="11" s="1"/>
  <c r="N6766" i="11"/>
  <c r="L6766" i="11"/>
  <c r="M6766" i="11" s="1"/>
  <c r="N6658" i="11"/>
  <c r="L6658" i="11"/>
  <c r="M6658" i="11" s="1"/>
  <c r="N2651" i="11"/>
  <c r="L2651" i="11"/>
  <c r="M2651" i="11" s="1"/>
  <c r="N2615" i="11"/>
  <c r="L2615" i="11"/>
  <c r="M2615" i="11" s="1"/>
  <c r="H968" i="11"/>
  <c r="I964" i="11" s="1"/>
  <c r="H6457" i="11"/>
  <c r="I6453" i="11" s="1"/>
  <c r="H2512" i="11"/>
  <c r="I2508" i="11" s="1"/>
  <c r="H5466" i="11"/>
  <c r="H6493" i="11"/>
  <c r="I6489" i="11" s="1"/>
  <c r="H6658" i="11"/>
  <c r="H2547" i="11"/>
  <c r="I2543" i="11" s="1"/>
  <c r="H1208" i="11"/>
  <c r="I1168" i="11" s="1"/>
  <c r="D2547" i="11"/>
  <c r="H2164" i="11"/>
  <c r="I2124" i="11" s="1"/>
  <c r="H2395" i="11"/>
  <c r="C2547" i="11"/>
  <c r="I6452" i="11"/>
  <c r="K2547" i="11"/>
  <c r="C6421" i="11"/>
  <c r="D6421" i="11"/>
  <c r="K6421" i="11"/>
  <c r="D2512" i="11"/>
  <c r="C2512" i="11"/>
  <c r="J2512" i="11"/>
  <c r="K2512" i="11" s="1"/>
  <c r="J6730" i="11"/>
  <c r="K6730" i="11" s="1"/>
  <c r="D6730" i="11"/>
  <c r="C6730" i="11"/>
  <c r="D6457" i="11"/>
  <c r="C6457" i="11"/>
  <c r="K6457" i="11"/>
  <c r="J5466" i="11"/>
  <c r="K5466" i="11" s="1"/>
  <c r="C5466" i="11"/>
  <c r="D5466" i="11"/>
  <c r="I928" i="11"/>
  <c r="D6658" i="11"/>
  <c r="J6658" i="11"/>
  <c r="K6658" i="11" s="1"/>
  <c r="C6658" i="11"/>
  <c r="H5616" i="11"/>
  <c r="H6061" i="11"/>
  <c r="J6694" i="11"/>
  <c r="K6694" i="11" s="1"/>
  <c r="C6694" i="11"/>
  <c r="D6694" i="11"/>
  <c r="K5430" i="11"/>
  <c r="C5430" i="11"/>
  <c r="D5430" i="11"/>
  <c r="C2579" i="11"/>
  <c r="K2579" i="11"/>
  <c r="D2579" i="11"/>
  <c r="I1169" i="11"/>
  <c r="J6766" i="11"/>
  <c r="K6766" i="11" s="1"/>
  <c r="H1672" i="11"/>
  <c r="D6766" i="11"/>
  <c r="C6766" i="11"/>
  <c r="J2651" i="11"/>
  <c r="K2651" i="11" s="1"/>
  <c r="H2005" i="11"/>
  <c r="C2651" i="11"/>
  <c r="D2651" i="11"/>
  <c r="J2615" i="11"/>
  <c r="K2615" i="11" s="1"/>
  <c r="C2615" i="11"/>
  <c r="D2615" i="11"/>
  <c r="K2360" i="11"/>
  <c r="D2360" i="11"/>
  <c r="C2360" i="11"/>
  <c r="I2388" i="11"/>
  <c r="K5502" i="11"/>
  <c r="C5502" i="11"/>
  <c r="D5502" i="11"/>
  <c r="K6493" i="11"/>
  <c r="H2429" i="11"/>
  <c r="I2389" i="11" s="1"/>
  <c r="C6493" i="11"/>
  <c r="D6493" i="11"/>
  <c r="J2395" i="11"/>
  <c r="K2395" i="11" s="1"/>
  <c r="C2395" i="11"/>
  <c r="D2395" i="11"/>
  <c r="I1964" i="11"/>
  <c r="J2687" i="11"/>
  <c r="K2687" i="11" s="1"/>
  <c r="D2687" i="11"/>
  <c r="C2687" i="11"/>
  <c r="N2548" i="11" l="1"/>
  <c r="L2548" i="11"/>
  <c r="M2548" i="11" s="1"/>
  <c r="N2616" i="11"/>
  <c r="L2616" i="11"/>
  <c r="M2616" i="11" s="1"/>
  <c r="N5467" i="11"/>
  <c r="L5467" i="11"/>
  <c r="M5467" i="11" s="1"/>
  <c r="N6458" i="11"/>
  <c r="L6458" i="11"/>
  <c r="M6458" i="11" s="1"/>
  <c r="N5431" i="11"/>
  <c r="L5431" i="11"/>
  <c r="M5431" i="11" s="1"/>
  <c r="N6659" i="11"/>
  <c r="L6659" i="11"/>
  <c r="M6659" i="11" s="1"/>
  <c r="N2580" i="11"/>
  <c r="L2580" i="11"/>
  <c r="M2580" i="11" s="1"/>
  <c r="N2396" i="11"/>
  <c r="L2396" i="11"/>
  <c r="M2396" i="11" s="1"/>
  <c r="N2361" i="11"/>
  <c r="L2361" i="11"/>
  <c r="M2361" i="11" s="1"/>
  <c r="N2652" i="11"/>
  <c r="L2652" i="11"/>
  <c r="M2652" i="11" s="1"/>
  <c r="N6731" i="11"/>
  <c r="L6731" i="11"/>
  <c r="M6731" i="11" s="1"/>
  <c r="N6695" i="11"/>
  <c r="L6695" i="11"/>
  <c r="M6695" i="11" s="1"/>
  <c r="N6494" i="11"/>
  <c r="L6494" i="11"/>
  <c r="M6494" i="11" s="1"/>
  <c r="N2688" i="11"/>
  <c r="L2688" i="11"/>
  <c r="M2688" i="11" s="1"/>
  <c r="N5503" i="11"/>
  <c r="L5503" i="11"/>
  <c r="M5503" i="11" s="1"/>
  <c r="N6767" i="11"/>
  <c r="L6767" i="11"/>
  <c r="M6767" i="11" s="1"/>
  <c r="N2513" i="11"/>
  <c r="L2513" i="11"/>
  <c r="M2513" i="11" s="1"/>
  <c r="H2513" i="11"/>
  <c r="I2509" i="11" s="1"/>
  <c r="H5467" i="11"/>
  <c r="H6458" i="11"/>
  <c r="I6454" i="11" s="1"/>
  <c r="H1209" i="11"/>
  <c r="H6494" i="11"/>
  <c r="I6490" i="11" s="1"/>
  <c r="H2548" i="11"/>
  <c r="I2544" i="11" s="1"/>
  <c r="H969" i="11"/>
  <c r="I965" i="11" s="1"/>
  <c r="H6659" i="11"/>
  <c r="C2548" i="11"/>
  <c r="D2548" i="11"/>
  <c r="K2548" i="11"/>
  <c r="I2425" i="11"/>
  <c r="H2165" i="11"/>
  <c r="I2125" i="11" s="1"/>
  <c r="H2396" i="11"/>
  <c r="K2580" i="11"/>
  <c r="C2580" i="11"/>
  <c r="D2580" i="11"/>
  <c r="K5431" i="11"/>
  <c r="C5431" i="11"/>
  <c r="D5431" i="11"/>
  <c r="J6695" i="11"/>
  <c r="K6695" i="11" s="1"/>
  <c r="C6695" i="11"/>
  <c r="D6695" i="11"/>
  <c r="J6659" i="11"/>
  <c r="K6659" i="11" s="1"/>
  <c r="D6659" i="11"/>
  <c r="C6659" i="11"/>
  <c r="J5467" i="11"/>
  <c r="K5467" i="11" s="1"/>
  <c r="C5467" i="11"/>
  <c r="D5467" i="11"/>
  <c r="J6731" i="11"/>
  <c r="K6731" i="11" s="1"/>
  <c r="C6731" i="11"/>
  <c r="D6731" i="11"/>
  <c r="C6458" i="11"/>
  <c r="D6458" i="11"/>
  <c r="K6458" i="11"/>
  <c r="C2513" i="11"/>
  <c r="J2513" i="11"/>
  <c r="K2513" i="11" s="1"/>
  <c r="D2513" i="11"/>
  <c r="K6494" i="11"/>
  <c r="D6494" i="11"/>
  <c r="C6494" i="11"/>
  <c r="I5612" i="11"/>
  <c r="I1965" i="11"/>
  <c r="I929" i="11"/>
  <c r="I1632" i="11"/>
  <c r="J6767" i="11"/>
  <c r="K6767" i="11" s="1"/>
  <c r="H1673" i="11"/>
  <c r="D6767" i="11"/>
  <c r="C6767" i="11"/>
  <c r="K2361" i="11"/>
  <c r="D2361" i="11"/>
  <c r="C2361" i="11"/>
  <c r="H2430" i="11"/>
  <c r="I2426" i="11" s="1"/>
  <c r="J2616" i="11"/>
  <c r="K2616" i="11" s="1"/>
  <c r="C2616" i="11"/>
  <c r="D2616" i="11"/>
  <c r="K5503" i="11"/>
  <c r="D5503" i="11"/>
  <c r="C5503" i="11"/>
  <c r="J2652" i="11"/>
  <c r="K2652" i="11" s="1"/>
  <c r="H2006" i="11"/>
  <c r="C2652" i="11"/>
  <c r="D2652" i="11"/>
  <c r="J2688" i="11"/>
  <c r="K2688" i="11" s="1"/>
  <c r="C2688" i="11"/>
  <c r="D2688" i="11"/>
  <c r="J2396" i="11"/>
  <c r="K2396" i="11" s="1"/>
  <c r="C2396" i="11"/>
  <c r="D2396" i="11"/>
  <c r="N2581" i="11" l="1"/>
  <c r="L2581" i="11"/>
  <c r="M2581" i="11" s="1"/>
  <c r="N2617" i="11"/>
  <c r="L2617" i="11"/>
  <c r="M2617" i="11" s="1"/>
  <c r="N6732" i="11"/>
  <c r="L6732" i="11"/>
  <c r="M6732" i="11" s="1"/>
  <c r="N5468" i="11"/>
  <c r="L5468" i="11"/>
  <c r="M5468" i="11" s="1"/>
  <c r="N2549" i="11"/>
  <c r="L2549" i="11"/>
  <c r="M2549" i="11" s="1"/>
  <c r="N2689" i="11"/>
  <c r="L2689" i="11"/>
  <c r="M2689" i="11" s="1"/>
  <c r="N6660" i="11"/>
  <c r="L6660" i="11"/>
  <c r="M6660" i="11" s="1"/>
  <c r="N2397" i="11"/>
  <c r="L2397" i="11"/>
  <c r="M2397" i="11" s="1"/>
  <c r="N6696" i="11"/>
  <c r="L6696" i="11"/>
  <c r="M6696" i="11" s="1"/>
  <c r="N6495" i="11"/>
  <c r="L6495" i="11"/>
  <c r="M6495" i="11" s="1"/>
  <c r="N5432" i="11"/>
  <c r="L5432" i="11"/>
  <c r="M5432" i="11" s="1"/>
  <c r="N2653" i="11"/>
  <c r="L2653" i="11"/>
  <c r="M2653" i="11" s="1"/>
  <c r="N6768" i="11"/>
  <c r="L6768" i="11"/>
  <c r="M6768" i="11" s="1"/>
  <c r="N5504" i="11"/>
  <c r="L5504" i="11"/>
  <c r="M5504" i="11" s="1"/>
  <c r="N6459" i="11"/>
  <c r="L6459" i="11"/>
  <c r="M6459" i="11" s="1"/>
  <c r="H6660" i="11"/>
  <c r="H6459" i="11"/>
  <c r="I6455" i="11" s="1"/>
  <c r="H970" i="11"/>
  <c r="I966" i="11" s="1"/>
  <c r="H2549" i="11"/>
  <c r="I2545" i="11" s="1"/>
  <c r="H6495" i="11"/>
  <c r="I6491" i="11" s="1"/>
  <c r="H5468" i="11"/>
  <c r="I5464" i="11" s="1"/>
  <c r="C2549" i="11"/>
  <c r="D2549" i="11"/>
  <c r="K2549" i="11"/>
  <c r="H2166" i="11"/>
  <c r="H2397" i="11"/>
  <c r="J6732" i="11"/>
  <c r="K6732" i="11" s="1"/>
  <c r="C6732" i="11"/>
  <c r="D6732" i="11"/>
  <c r="D6696" i="11"/>
  <c r="C6696" i="11"/>
  <c r="J6696" i="11"/>
  <c r="K6696" i="11" s="1"/>
  <c r="K6495" i="11"/>
  <c r="C6495" i="11"/>
  <c r="D6495" i="11"/>
  <c r="H1210" i="11"/>
  <c r="K6459" i="11"/>
  <c r="C6459" i="11"/>
  <c r="D6459" i="11"/>
  <c r="K5432" i="11"/>
  <c r="D5432" i="11"/>
  <c r="C5432" i="11"/>
  <c r="I2002" i="11"/>
  <c r="J6660" i="11"/>
  <c r="K6660" i="11" s="1"/>
  <c r="D6660" i="11"/>
  <c r="C6660" i="11"/>
  <c r="K2581" i="11"/>
  <c r="C2581" i="11"/>
  <c r="D2581" i="11"/>
  <c r="J5468" i="11"/>
  <c r="K5468" i="11" s="1"/>
  <c r="D5468" i="11"/>
  <c r="C5468" i="11"/>
  <c r="I930" i="11"/>
  <c r="I1170" i="11"/>
  <c r="I2127" i="11"/>
  <c r="I2126" i="11"/>
  <c r="I1633" i="11"/>
  <c r="I1966" i="11"/>
  <c r="H2431" i="11"/>
  <c r="J2397" i="11"/>
  <c r="K2397" i="11" s="1"/>
  <c r="D2397" i="11"/>
  <c r="C2397" i="11"/>
  <c r="K5504" i="11"/>
  <c r="D5504" i="11"/>
  <c r="C5504" i="11"/>
  <c r="J6768" i="11"/>
  <c r="K6768" i="11" s="1"/>
  <c r="H1674" i="11"/>
  <c r="D6768" i="11"/>
  <c r="C6768" i="11"/>
  <c r="J2653" i="11"/>
  <c r="K2653" i="11" s="1"/>
  <c r="H2007" i="11"/>
  <c r="I1967" i="11" s="1"/>
  <c r="D2653" i="11"/>
  <c r="C2653" i="11"/>
  <c r="J2617" i="11"/>
  <c r="K2617" i="11" s="1"/>
  <c r="D2617" i="11"/>
  <c r="C2617" i="11"/>
  <c r="I2390" i="11"/>
  <c r="J2689" i="11"/>
  <c r="K2689" i="11" s="1"/>
  <c r="C2689" i="11"/>
  <c r="D2689" i="11"/>
  <c r="N2654" i="11" l="1"/>
  <c r="L2654" i="11"/>
  <c r="M2654" i="11" s="1"/>
  <c r="N6733" i="11"/>
  <c r="L6733" i="11"/>
  <c r="M6733" i="11" s="1"/>
  <c r="N6697" i="11"/>
  <c r="L6697" i="11"/>
  <c r="M6697" i="11" s="1"/>
  <c r="N2398" i="11"/>
  <c r="L2398" i="11"/>
  <c r="M2398" i="11" s="1"/>
  <c r="N2690" i="11"/>
  <c r="L2690" i="11"/>
  <c r="M2690" i="11" s="1"/>
  <c r="N6769" i="11"/>
  <c r="L6769" i="11"/>
  <c r="M6769" i="11" s="1"/>
  <c r="N6661" i="11"/>
  <c r="L6661" i="11"/>
  <c r="M6661" i="11" s="1"/>
  <c r="N5433" i="11"/>
  <c r="L5433" i="11"/>
  <c r="M5433" i="11" s="1"/>
  <c r="N5505" i="11"/>
  <c r="L5505" i="11"/>
  <c r="M5505" i="11" s="1"/>
  <c r="N5469" i="11"/>
  <c r="L5469" i="11"/>
  <c r="M5469" i="11" s="1"/>
  <c r="N6460" i="11"/>
  <c r="L6460" i="11"/>
  <c r="M6460" i="11" s="1"/>
  <c r="N2618" i="11"/>
  <c r="L2618" i="11"/>
  <c r="M2618" i="11" s="1"/>
  <c r="N2550" i="11"/>
  <c r="L2550" i="11"/>
  <c r="M2550" i="11" s="1"/>
  <c r="N2726" i="11"/>
  <c r="L2726" i="11"/>
  <c r="M2726" i="11" s="1"/>
  <c r="N2434" i="11"/>
  <c r="L2434" i="11"/>
  <c r="M2434" i="11" s="1"/>
  <c r="N6496" i="11"/>
  <c r="L6496" i="11"/>
  <c r="M6496" i="11" s="1"/>
  <c r="K2550" i="11"/>
  <c r="D2550" i="11"/>
  <c r="H2550" i="11"/>
  <c r="I2546" i="11" s="1"/>
  <c r="H1211" i="11"/>
  <c r="I1171" i="11" s="1"/>
  <c r="H5505" i="11"/>
  <c r="H6496" i="11"/>
  <c r="I6492" i="11" s="1"/>
  <c r="H971" i="11"/>
  <c r="I967" i="11" s="1"/>
  <c r="H6661" i="11"/>
  <c r="H2167" i="11"/>
  <c r="H5469" i="11"/>
  <c r="I5465" i="11" s="1"/>
  <c r="C2550" i="11"/>
  <c r="I2003" i="11"/>
  <c r="H2398" i="11"/>
  <c r="D2398" i="11"/>
  <c r="C2398" i="11"/>
  <c r="J2398" i="11"/>
  <c r="K2398" i="11" s="1"/>
  <c r="C6661" i="11"/>
  <c r="J6661" i="11"/>
  <c r="K6661" i="11" s="1"/>
  <c r="D6661" i="11"/>
  <c r="J2618" i="11"/>
  <c r="K2618" i="11" s="1"/>
  <c r="D2618" i="11"/>
  <c r="C2618" i="11"/>
  <c r="D6460" i="11"/>
  <c r="K6460" i="11"/>
  <c r="C6460" i="11"/>
  <c r="J6733" i="11"/>
  <c r="K6733" i="11" s="1"/>
  <c r="C6733" i="11"/>
  <c r="D6733" i="11"/>
  <c r="I2391" i="11"/>
  <c r="D6697" i="11"/>
  <c r="J6697" i="11"/>
  <c r="K6697" i="11" s="1"/>
  <c r="C6697" i="11"/>
  <c r="K5433" i="11"/>
  <c r="C5433" i="11"/>
  <c r="D5433" i="11"/>
  <c r="J5469" i="11"/>
  <c r="K5469" i="11" s="1"/>
  <c r="D5469" i="11"/>
  <c r="C5469" i="11"/>
  <c r="K6496" i="11"/>
  <c r="C6496" i="11"/>
  <c r="D6496" i="11"/>
  <c r="I2427" i="11"/>
  <c r="I931" i="11"/>
  <c r="K2726" i="11"/>
  <c r="C2726" i="11"/>
  <c r="D2726" i="11"/>
  <c r="J2690" i="11"/>
  <c r="K2690" i="11" s="1"/>
  <c r="H2008" i="11"/>
  <c r="C2690" i="11"/>
  <c r="D2690" i="11"/>
  <c r="K5505" i="11"/>
  <c r="D5505" i="11"/>
  <c r="C5505" i="11"/>
  <c r="J2654" i="11"/>
  <c r="K2654" i="11" s="1"/>
  <c r="C2654" i="11"/>
  <c r="D2654" i="11"/>
  <c r="J6769" i="11"/>
  <c r="K6769" i="11" s="1"/>
  <c r="H1675" i="11"/>
  <c r="I1635" i="11" s="1"/>
  <c r="C6769" i="11"/>
  <c r="D6769" i="11"/>
  <c r="I1634" i="11"/>
  <c r="K2434" i="11"/>
  <c r="C2434" i="11"/>
  <c r="D2434" i="11"/>
  <c r="H2432" i="11"/>
  <c r="I2428" i="11" s="1"/>
  <c r="J2399" i="11" l="1"/>
  <c r="K2399" i="11" s="1"/>
  <c r="D2399" i="11"/>
  <c r="H2399" i="11"/>
  <c r="C2399" i="11"/>
  <c r="N2619" i="11"/>
  <c r="L2619" i="11"/>
  <c r="M2619" i="11" s="1"/>
  <c r="N5434" i="11"/>
  <c r="L5434" i="11"/>
  <c r="M5434" i="11" s="1"/>
  <c r="N2435" i="11"/>
  <c r="L2435" i="11"/>
  <c r="M2435" i="11" s="1"/>
  <c r="N6770" i="11"/>
  <c r="L6770" i="11"/>
  <c r="M6770" i="11" s="1"/>
  <c r="N2551" i="11"/>
  <c r="L2551" i="11"/>
  <c r="M2551" i="11" s="1"/>
  <c r="N6461" i="11"/>
  <c r="L6461" i="11"/>
  <c r="M6461" i="11" s="1"/>
  <c r="N2727" i="11"/>
  <c r="L2727" i="11"/>
  <c r="M2727" i="11" s="1"/>
  <c r="N2691" i="11"/>
  <c r="L2691" i="11"/>
  <c r="M2691" i="11" s="1"/>
  <c r="N6662" i="11"/>
  <c r="L6662" i="11"/>
  <c r="M6662" i="11" s="1"/>
  <c r="N5470" i="11"/>
  <c r="L5470" i="11"/>
  <c r="M5470" i="11" s="1"/>
  <c r="N5506" i="11"/>
  <c r="L5506" i="11"/>
  <c r="M5506" i="11" s="1"/>
  <c r="N6734" i="11"/>
  <c r="L6734" i="11"/>
  <c r="M6734" i="11" s="1"/>
  <c r="N2399" i="11"/>
  <c r="L2399" i="11"/>
  <c r="M2399" i="11" s="1"/>
  <c r="N6698" i="11"/>
  <c r="L6698" i="11"/>
  <c r="M6698" i="11" s="1"/>
  <c r="N2655" i="11"/>
  <c r="L2655" i="11"/>
  <c r="M2655" i="11" s="1"/>
  <c r="N6497" i="11"/>
  <c r="L6497" i="11"/>
  <c r="M6497" i="11" s="1"/>
  <c r="N5542" i="11"/>
  <c r="L5542" i="11"/>
  <c r="M5542" i="11" s="1"/>
  <c r="D2551" i="11"/>
  <c r="H1212" i="11"/>
  <c r="H2551" i="11"/>
  <c r="I2547" i="11" s="1"/>
  <c r="H972" i="11"/>
  <c r="I968" i="11" s="1"/>
  <c r="H6497" i="11"/>
  <c r="I6493" i="11" s="1"/>
  <c r="H5470" i="11"/>
  <c r="I5466" i="11" s="1"/>
  <c r="K2551" i="11"/>
  <c r="C2551" i="11"/>
  <c r="H5506" i="11"/>
  <c r="H6662" i="11"/>
  <c r="H2168" i="11"/>
  <c r="C6734" i="11"/>
  <c r="J6734" i="11"/>
  <c r="K6734" i="11" s="1"/>
  <c r="D6734" i="11"/>
  <c r="C5434" i="11"/>
  <c r="K5434" i="11"/>
  <c r="D5434" i="11"/>
  <c r="D6698" i="11"/>
  <c r="J6698" i="11"/>
  <c r="K6698" i="11" s="1"/>
  <c r="C6698" i="11"/>
  <c r="K6497" i="11"/>
  <c r="D6497" i="11"/>
  <c r="C6497" i="11"/>
  <c r="J5470" i="11"/>
  <c r="K5470" i="11" s="1"/>
  <c r="C5470" i="11"/>
  <c r="D5470" i="11"/>
  <c r="K6461" i="11"/>
  <c r="C6461" i="11"/>
  <c r="D6461" i="11"/>
  <c r="K5506" i="11"/>
  <c r="C5506" i="11"/>
  <c r="D5506" i="11"/>
  <c r="J6770" i="11"/>
  <c r="K6770" i="11" s="1"/>
  <c r="D6770" i="11"/>
  <c r="C6770" i="11"/>
  <c r="D2619" i="11"/>
  <c r="J2619" i="11"/>
  <c r="K2619" i="11" s="1"/>
  <c r="C2619" i="11"/>
  <c r="I1968" i="11"/>
  <c r="I2004" i="11"/>
  <c r="J6662" i="11"/>
  <c r="K6662" i="11" s="1"/>
  <c r="C6662" i="11"/>
  <c r="D6662" i="11"/>
  <c r="I932" i="11"/>
  <c r="I1172" i="11"/>
  <c r="I1173" i="11"/>
  <c r="I2128" i="11"/>
  <c r="J2691" i="11"/>
  <c r="K2691" i="11" s="1"/>
  <c r="H2009" i="11"/>
  <c r="C2691" i="11"/>
  <c r="D2691" i="11"/>
  <c r="J2655" i="11"/>
  <c r="K2655" i="11" s="1"/>
  <c r="C2655" i="11"/>
  <c r="D2655" i="11"/>
  <c r="H1676" i="11"/>
  <c r="I2392" i="11"/>
  <c r="K2435" i="11"/>
  <c r="D2435" i="11"/>
  <c r="C2435" i="11"/>
  <c r="K5542" i="11"/>
  <c r="D5542" i="11"/>
  <c r="C5542" i="11"/>
  <c r="K2727" i="11"/>
  <c r="D2727" i="11"/>
  <c r="C2727" i="11"/>
  <c r="H2433" i="11"/>
  <c r="I2429" i="11" s="1"/>
  <c r="J2400" i="11" l="1"/>
  <c r="K2400" i="11" s="1"/>
  <c r="H2552" i="11"/>
  <c r="I2548" i="11" s="1"/>
  <c r="D2400" i="11"/>
  <c r="C2400" i="11"/>
  <c r="H2400" i="11"/>
  <c r="K2552" i="11"/>
  <c r="L2400" i="11"/>
  <c r="M2400" i="11" s="1"/>
  <c r="N2400" i="11"/>
  <c r="C2552" i="11"/>
  <c r="D2552" i="11"/>
  <c r="N2620" i="11"/>
  <c r="L2620" i="11"/>
  <c r="M2620" i="11" s="1"/>
  <c r="N5543" i="11"/>
  <c r="L5543" i="11"/>
  <c r="M5543" i="11" s="1"/>
  <c r="N6699" i="11"/>
  <c r="L6699" i="11"/>
  <c r="M6699" i="11" s="1"/>
  <c r="N6771" i="11"/>
  <c r="L6771" i="11"/>
  <c r="M6771" i="11" s="1"/>
  <c r="N2401" i="11"/>
  <c r="L2401" i="11"/>
  <c r="M2401" i="11" s="1"/>
  <c r="N5435" i="11"/>
  <c r="L5435" i="11"/>
  <c r="M5435" i="11" s="1"/>
  <c r="N5507" i="11"/>
  <c r="L5507" i="11"/>
  <c r="M5507" i="11" s="1"/>
  <c r="N6735" i="11"/>
  <c r="L6735" i="11"/>
  <c r="M6735" i="11" s="1"/>
  <c r="N6663" i="11"/>
  <c r="L6663" i="11"/>
  <c r="M6663" i="11" s="1"/>
  <c r="N2552" i="11"/>
  <c r="L2552" i="11"/>
  <c r="M2552" i="11" s="1"/>
  <c r="N2692" i="11"/>
  <c r="L2692" i="11"/>
  <c r="M2692" i="11" s="1"/>
  <c r="N2436" i="11"/>
  <c r="L2436" i="11"/>
  <c r="M2436" i="11" s="1"/>
  <c r="N6530" i="11"/>
  <c r="L6530" i="11"/>
  <c r="M6530" i="11" s="1"/>
  <c r="N2656" i="11"/>
  <c r="L2656" i="11"/>
  <c r="M2656" i="11" s="1"/>
  <c r="N2728" i="11"/>
  <c r="L2728" i="11"/>
  <c r="M2728" i="11" s="1"/>
  <c r="N5471" i="11"/>
  <c r="L5471" i="11"/>
  <c r="M5471" i="11" s="1"/>
  <c r="N6498" i="11"/>
  <c r="L6498" i="11"/>
  <c r="M6498" i="11" s="1"/>
  <c r="H6663" i="11"/>
  <c r="H2169" i="11"/>
  <c r="I2129" i="11" s="1"/>
  <c r="H1213" i="11"/>
  <c r="H5471" i="11"/>
  <c r="I5467" i="11" s="1"/>
  <c r="H5507" i="11"/>
  <c r="H6498" i="11"/>
  <c r="I6494" i="11" s="1"/>
  <c r="H5435" i="11"/>
  <c r="H973" i="11"/>
  <c r="I969" i="11" s="1"/>
  <c r="H2401" i="11"/>
  <c r="K6498" i="11"/>
  <c r="D6498" i="11"/>
  <c r="C6498" i="11"/>
  <c r="J6771" i="11"/>
  <c r="K6771" i="11" s="1"/>
  <c r="D6771" i="11"/>
  <c r="C6771" i="11"/>
  <c r="J5471" i="11"/>
  <c r="K5471" i="11" s="1"/>
  <c r="D5471" i="11"/>
  <c r="C5471" i="11"/>
  <c r="J6663" i="11"/>
  <c r="K6663" i="11" s="1"/>
  <c r="C6663" i="11"/>
  <c r="D6663" i="11"/>
  <c r="J2620" i="11"/>
  <c r="K2620" i="11" s="1"/>
  <c r="D2620" i="11"/>
  <c r="C2620" i="11"/>
  <c r="K5507" i="11"/>
  <c r="D5507" i="11"/>
  <c r="C5507" i="11"/>
  <c r="C6699" i="11"/>
  <c r="D6699" i="11"/>
  <c r="J6699" i="11"/>
  <c r="K6699" i="11" s="1"/>
  <c r="D5435" i="11"/>
  <c r="C5435" i="11"/>
  <c r="K5435" i="11"/>
  <c r="I2005" i="11"/>
  <c r="J6735" i="11"/>
  <c r="K6735" i="11" s="1"/>
  <c r="D6735" i="11"/>
  <c r="C6735" i="11"/>
  <c r="I933" i="11"/>
  <c r="I1969" i="11"/>
  <c r="K2436" i="11"/>
  <c r="D2436" i="11"/>
  <c r="C2436" i="11"/>
  <c r="I2393" i="11"/>
  <c r="J2692" i="11"/>
  <c r="K2692" i="11" s="1"/>
  <c r="H2010" i="11"/>
  <c r="I2006" i="11" s="1"/>
  <c r="D2692" i="11"/>
  <c r="C2692" i="11"/>
  <c r="H1677" i="11"/>
  <c r="I1637" i="11" s="1"/>
  <c r="K6530" i="11"/>
  <c r="H2434" i="11"/>
  <c r="C6530" i="11"/>
  <c r="D6530" i="11"/>
  <c r="J2401" i="11"/>
  <c r="K2401" i="11" s="1"/>
  <c r="D2401" i="11"/>
  <c r="C2401" i="11"/>
  <c r="K5543" i="11"/>
  <c r="C5543" i="11"/>
  <c r="D5543" i="11"/>
  <c r="K2728" i="11"/>
  <c r="C2728" i="11"/>
  <c r="D2728" i="11"/>
  <c r="I1636" i="11"/>
  <c r="J2656" i="11"/>
  <c r="K2656" i="11" s="1"/>
  <c r="C2656" i="11"/>
  <c r="D2656" i="11"/>
  <c r="C2553" i="11" l="1"/>
  <c r="K2553" i="11"/>
  <c r="D2553" i="11"/>
  <c r="N6499" i="11"/>
  <c r="L6499" i="11"/>
  <c r="M6499" i="11" s="1"/>
  <c r="N2553" i="11"/>
  <c r="L2553" i="11"/>
  <c r="M2553" i="11" s="1"/>
  <c r="N2729" i="11"/>
  <c r="L2729" i="11"/>
  <c r="M2729" i="11" s="1"/>
  <c r="N2693" i="11"/>
  <c r="L2693" i="11"/>
  <c r="M2693" i="11" s="1"/>
  <c r="N6664" i="11"/>
  <c r="L6664" i="11"/>
  <c r="M6664" i="11" s="1"/>
  <c r="N5436" i="11"/>
  <c r="L5436" i="11"/>
  <c r="M5436" i="11" s="1"/>
  <c r="H2553" i="11"/>
  <c r="I2549" i="11" s="1"/>
  <c r="N5544" i="11"/>
  <c r="L5544" i="11"/>
  <c r="M5544" i="11" s="1"/>
  <c r="N2621" i="11"/>
  <c r="L2621" i="11"/>
  <c r="M2621" i="11" s="1"/>
  <c r="N6772" i="11"/>
  <c r="L6772" i="11"/>
  <c r="M6772" i="11" s="1"/>
  <c r="N5472" i="11"/>
  <c r="L5472" i="11"/>
  <c r="M5472" i="11" s="1"/>
  <c r="N6736" i="11"/>
  <c r="L6736" i="11"/>
  <c r="M6736" i="11" s="1"/>
  <c r="N6531" i="11"/>
  <c r="L6531" i="11"/>
  <c r="M6531" i="11" s="1"/>
  <c r="N2437" i="11"/>
  <c r="L2437" i="11"/>
  <c r="M2437" i="11" s="1"/>
  <c r="N6700" i="11"/>
  <c r="L6700" i="11"/>
  <c r="M6700" i="11" s="1"/>
  <c r="N2657" i="11"/>
  <c r="L2657" i="11"/>
  <c r="M2657" i="11" s="1"/>
  <c r="N5508" i="11"/>
  <c r="L5508" i="11"/>
  <c r="M5508" i="11" s="1"/>
  <c r="H5436" i="11"/>
  <c r="H6664" i="11"/>
  <c r="H974" i="11"/>
  <c r="I970" i="11" s="1"/>
  <c r="H5508" i="11"/>
  <c r="I5504" i="11" s="1"/>
  <c r="H6499" i="11"/>
  <c r="I6495" i="11" s="1"/>
  <c r="H5472" i="11"/>
  <c r="I5468" i="11" s="1"/>
  <c r="H2170" i="11"/>
  <c r="C5436" i="11"/>
  <c r="K5436" i="11"/>
  <c r="D5436" i="11"/>
  <c r="J5472" i="11"/>
  <c r="K5472" i="11" s="1"/>
  <c r="C5472" i="11"/>
  <c r="D5472" i="11"/>
  <c r="J6664" i="11"/>
  <c r="K6664" i="11" s="1"/>
  <c r="D6664" i="11"/>
  <c r="C6664" i="11"/>
  <c r="J6736" i="11"/>
  <c r="K6736" i="11" s="1"/>
  <c r="D6736" i="11"/>
  <c r="C6736" i="11"/>
  <c r="D6700" i="11"/>
  <c r="J6700" i="11"/>
  <c r="K6700" i="11" s="1"/>
  <c r="C6700" i="11"/>
  <c r="H1214" i="11"/>
  <c r="J6772" i="11"/>
  <c r="K6772" i="11" s="1"/>
  <c r="C6772" i="11"/>
  <c r="D6772" i="11"/>
  <c r="I2430" i="11"/>
  <c r="D6499" i="11"/>
  <c r="C6499" i="11"/>
  <c r="K6499" i="11"/>
  <c r="C2621" i="11"/>
  <c r="J2621" i="11"/>
  <c r="K2621" i="11" s="1"/>
  <c r="D2621" i="11"/>
  <c r="K5508" i="11"/>
  <c r="C5508" i="11"/>
  <c r="D5508" i="11"/>
  <c r="I1174" i="11"/>
  <c r="I934" i="11"/>
  <c r="I2130" i="11"/>
  <c r="I1970" i="11"/>
  <c r="K2437" i="11"/>
  <c r="C2437" i="11"/>
  <c r="D2437" i="11"/>
  <c r="J2693" i="11"/>
  <c r="K2693" i="11" s="1"/>
  <c r="H2011" i="11"/>
  <c r="D2693" i="11"/>
  <c r="C2693" i="11"/>
  <c r="H1678" i="11"/>
  <c r="J2657" i="11"/>
  <c r="K2657" i="11" s="1"/>
  <c r="C2657" i="11"/>
  <c r="D2657" i="11"/>
  <c r="K2729" i="11"/>
  <c r="D2729" i="11"/>
  <c r="C2729" i="11"/>
  <c r="I2394" i="11"/>
  <c r="K5544" i="11"/>
  <c r="D5544" i="11"/>
  <c r="C5544" i="11"/>
  <c r="K6531" i="11"/>
  <c r="H2435" i="11"/>
  <c r="I2431" i="11" s="1"/>
  <c r="C6531" i="11"/>
  <c r="D6531" i="11"/>
  <c r="N2658" i="11" l="1"/>
  <c r="L2658" i="11"/>
  <c r="M2658" i="11" s="1"/>
  <c r="N5473" i="11"/>
  <c r="L5473" i="11"/>
  <c r="M5473" i="11" s="1"/>
  <c r="N6701" i="11"/>
  <c r="L6701" i="11"/>
  <c r="M6701" i="11" s="1"/>
  <c r="N5437" i="11"/>
  <c r="L5437" i="11"/>
  <c r="M5437" i="11" s="1"/>
  <c r="N5545" i="11"/>
  <c r="L5545" i="11"/>
  <c r="M5545" i="11" s="1"/>
  <c r="N2582" i="11"/>
  <c r="L2582" i="11"/>
  <c r="M2582" i="11" s="1"/>
  <c r="N6532" i="11"/>
  <c r="L6532" i="11"/>
  <c r="M6532" i="11" s="1"/>
  <c r="N2730" i="11"/>
  <c r="L2730" i="11"/>
  <c r="M2730" i="11" s="1"/>
  <c r="N6737" i="11"/>
  <c r="L6737" i="11"/>
  <c r="M6737" i="11" s="1"/>
  <c r="N2766" i="11"/>
  <c r="L2766" i="11"/>
  <c r="M2766" i="11" s="1"/>
  <c r="N2438" i="11"/>
  <c r="L2438" i="11"/>
  <c r="M2438" i="11" s="1"/>
  <c r="N2474" i="11"/>
  <c r="L2474" i="11"/>
  <c r="M2474" i="11" s="1"/>
  <c r="N6773" i="11"/>
  <c r="L6773" i="11"/>
  <c r="M6773" i="11" s="1"/>
  <c r="N5509" i="11"/>
  <c r="L5509" i="11"/>
  <c r="M5509" i="11" s="1"/>
  <c r="N6500" i="11"/>
  <c r="L6500" i="11"/>
  <c r="M6500" i="11" s="1"/>
  <c r="N2694" i="11"/>
  <c r="L2694" i="11"/>
  <c r="M2694" i="11" s="1"/>
  <c r="N6665" i="11"/>
  <c r="L6665" i="11"/>
  <c r="M6665" i="11" s="1"/>
  <c r="D2438" i="11"/>
  <c r="C2438" i="11"/>
  <c r="K2438" i="11"/>
  <c r="H1215" i="11"/>
  <c r="I1175" i="11" s="1"/>
  <c r="H5473" i="11"/>
  <c r="I5469" i="11" s="1"/>
  <c r="H5437" i="11"/>
  <c r="H5509" i="11"/>
  <c r="I5505" i="11" s="1"/>
  <c r="H6665" i="11"/>
  <c r="H6500" i="11"/>
  <c r="I6496" i="11" s="1"/>
  <c r="H2171" i="11"/>
  <c r="I2131" i="11" s="1"/>
  <c r="H2474" i="11"/>
  <c r="C2658" i="11"/>
  <c r="J2658" i="11"/>
  <c r="K2658" i="11" s="1"/>
  <c r="D2658" i="11"/>
  <c r="J5473" i="11"/>
  <c r="K5473" i="11" s="1"/>
  <c r="C5473" i="11"/>
  <c r="D5473" i="11"/>
  <c r="H975" i="11"/>
  <c r="I1971" i="11"/>
  <c r="D6701" i="11"/>
  <c r="J6701" i="11"/>
  <c r="K6701" i="11" s="1"/>
  <c r="C6701" i="11"/>
  <c r="J6665" i="11"/>
  <c r="K6665" i="11" s="1"/>
  <c r="C6665" i="11"/>
  <c r="D6665" i="11"/>
  <c r="D5437" i="11"/>
  <c r="C5437" i="11"/>
  <c r="K5437" i="11"/>
  <c r="K6500" i="11"/>
  <c r="C6500" i="11"/>
  <c r="D6500" i="11"/>
  <c r="K5509" i="11"/>
  <c r="D5509" i="11"/>
  <c r="C5509" i="11"/>
  <c r="J6773" i="11"/>
  <c r="K6773" i="11" s="1"/>
  <c r="C6773" i="11"/>
  <c r="D6773" i="11"/>
  <c r="J6737" i="11"/>
  <c r="K6737" i="11" s="1"/>
  <c r="D6737" i="11"/>
  <c r="C6737" i="11"/>
  <c r="I2007" i="11"/>
  <c r="I935" i="11"/>
  <c r="J2694" i="11"/>
  <c r="K2694" i="11" s="1"/>
  <c r="D2694" i="11"/>
  <c r="C2694" i="11"/>
  <c r="K6532" i="11"/>
  <c r="H2436" i="11"/>
  <c r="I2432" i="11" s="1"/>
  <c r="D6532" i="11"/>
  <c r="C6532" i="11"/>
  <c r="I2395" i="11"/>
  <c r="H1679" i="11"/>
  <c r="K2582" i="11"/>
  <c r="D2582" i="11"/>
  <c r="C2582" i="11"/>
  <c r="K2730" i="11"/>
  <c r="H2012" i="11"/>
  <c r="I2008" i="11" s="1"/>
  <c r="D2730" i="11"/>
  <c r="C2730" i="11"/>
  <c r="I2396" i="11"/>
  <c r="K2474" i="11"/>
  <c r="D2474" i="11"/>
  <c r="C2474" i="11"/>
  <c r="K5545" i="11"/>
  <c r="C5545" i="11"/>
  <c r="D5545" i="11"/>
  <c r="K2766" i="11"/>
  <c r="C2766" i="11"/>
  <c r="D2766" i="11"/>
  <c r="K2439" i="11" l="1"/>
  <c r="N2659" i="11"/>
  <c r="L2659" i="11"/>
  <c r="M2659" i="11" s="1"/>
  <c r="N6666" i="11"/>
  <c r="L6666" i="11"/>
  <c r="M6666" i="11" s="1"/>
  <c r="N2475" i="11"/>
  <c r="L2475" i="11"/>
  <c r="M2475" i="11" s="1"/>
  <c r="N6702" i="11"/>
  <c r="L6702" i="11"/>
  <c r="M6702" i="11" s="1"/>
  <c r="N6738" i="11"/>
  <c r="L6738" i="11"/>
  <c r="M6738" i="11" s="1"/>
  <c r="N6774" i="11"/>
  <c r="L6774" i="11"/>
  <c r="M6774" i="11" s="1"/>
  <c r="N2695" i="11"/>
  <c r="L2695" i="11"/>
  <c r="M2695" i="11" s="1"/>
  <c r="N5510" i="11"/>
  <c r="L5510" i="11"/>
  <c r="M5510" i="11" s="1"/>
  <c r="N2731" i="11"/>
  <c r="L2731" i="11"/>
  <c r="M2731" i="11" s="1"/>
  <c r="N6501" i="11"/>
  <c r="L6501" i="11"/>
  <c r="M6501" i="11" s="1"/>
  <c r="N5474" i="11"/>
  <c r="L5474" i="11"/>
  <c r="M5474" i="11" s="1"/>
  <c r="N2767" i="11"/>
  <c r="L2767" i="11"/>
  <c r="M2767" i="11" s="1"/>
  <c r="N2439" i="11"/>
  <c r="L2439" i="11"/>
  <c r="M2439" i="11" s="1"/>
  <c r="N2583" i="11"/>
  <c r="L2583" i="11"/>
  <c r="M2583" i="11" s="1"/>
  <c r="N5546" i="11"/>
  <c r="L5546" i="11"/>
  <c r="M5546" i="11" s="1"/>
  <c r="N6533" i="11"/>
  <c r="L6533" i="11"/>
  <c r="M6533" i="11" s="1"/>
  <c r="N6806" i="11"/>
  <c r="L6806" i="11"/>
  <c r="M6806" i="11" s="1"/>
  <c r="D2439" i="11"/>
  <c r="C2439" i="11"/>
  <c r="H5546" i="11"/>
  <c r="H5474" i="11"/>
  <c r="I5470" i="11" s="1"/>
  <c r="H5510" i="11"/>
  <c r="I5506" i="11" s="1"/>
  <c r="H6666" i="11"/>
  <c r="H6501" i="11"/>
  <c r="I6497" i="11" s="1"/>
  <c r="H1216" i="11"/>
  <c r="I1176" i="11" s="1"/>
  <c r="H2172" i="11"/>
  <c r="H2475" i="11"/>
  <c r="I2471" i="11" s="1"/>
  <c r="I2470" i="11"/>
  <c r="K6501" i="11"/>
  <c r="C6501" i="11"/>
  <c r="D6501" i="11"/>
  <c r="H976" i="11"/>
  <c r="D6738" i="11"/>
  <c r="C6738" i="11"/>
  <c r="J6738" i="11"/>
  <c r="K6738" i="11" s="1"/>
  <c r="D2659" i="11"/>
  <c r="J2659" i="11"/>
  <c r="K2659" i="11" s="1"/>
  <c r="C2659" i="11"/>
  <c r="K5546" i="11"/>
  <c r="C5546" i="11"/>
  <c r="D5546" i="11"/>
  <c r="J6702" i="11"/>
  <c r="K6702" i="11" s="1"/>
  <c r="D6702" i="11"/>
  <c r="C6702" i="11"/>
  <c r="J6666" i="11"/>
  <c r="K6666" i="11" s="1"/>
  <c r="C6666" i="11"/>
  <c r="D6666" i="11"/>
  <c r="I971" i="11"/>
  <c r="K5510" i="11"/>
  <c r="C5510" i="11"/>
  <c r="D5510" i="11"/>
  <c r="J5474" i="11"/>
  <c r="K5474" i="11" s="1"/>
  <c r="C5474" i="11"/>
  <c r="D5474" i="11"/>
  <c r="J6774" i="11"/>
  <c r="K6774" i="11" s="1"/>
  <c r="D6774" i="11"/>
  <c r="C6774" i="11"/>
  <c r="I2132" i="11"/>
  <c r="I1177" i="11"/>
  <c r="I936" i="11"/>
  <c r="K2767" i="11"/>
  <c r="D2767" i="11"/>
  <c r="C2767" i="11"/>
  <c r="K6806" i="11"/>
  <c r="H1680" i="11"/>
  <c r="D6806" i="11"/>
  <c r="C6806" i="11"/>
  <c r="K2583" i="11"/>
  <c r="C2583" i="11"/>
  <c r="D2583" i="11"/>
  <c r="I1972" i="11"/>
  <c r="J2695" i="11"/>
  <c r="K2695" i="11" s="1"/>
  <c r="D2695" i="11"/>
  <c r="C2695" i="11"/>
  <c r="K6533" i="11"/>
  <c r="H2437" i="11"/>
  <c r="C6533" i="11"/>
  <c r="D6533" i="11"/>
  <c r="K2731" i="11"/>
  <c r="H2013" i="11"/>
  <c r="I1973" i="11" s="1"/>
  <c r="C2731" i="11"/>
  <c r="D2731" i="11"/>
  <c r="K2475" i="11"/>
  <c r="C2475" i="11"/>
  <c r="D2475" i="11"/>
  <c r="N6534" i="11" l="1"/>
  <c r="L6534" i="11"/>
  <c r="M6534" i="11" s="1"/>
  <c r="N2768" i="11"/>
  <c r="L2768" i="11"/>
  <c r="M2768" i="11" s="1"/>
  <c r="N5511" i="11"/>
  <c r="L5511" i="11"/>
  <c r="M5511" i="11" s="1"/>
  <c r="N5547" i="11"/>
  <c r="L5547" i="11"/>
  <c r="M5547" i="11" s="1"/>
  <c r="N2660" i="11"/>
  <c r="L2660" i="11"/>
  <c r="M2660" i="11" s="1"/>
  <c r="N2476" i="11"/>
  <c r="L2476" i="11"/>
  <c r="M2476" i="11" s="1"/>
  <c r="N6667" i="11"/>
  <c r="L6667" i="11"/>
  <c r="M6667" i="11" s="1"/>
  <c r="N2440" i="11"/>
  <c r="L2440" i="11"/>
  <c r="M2440" i="11" s="1"/>
  <c r="N6570" i="11"/>
  <c r="L6570" i="11"/>
  <c r="M6570" i="11" s="1"/>
  <c r="N6775" i="11"/>
  <c r="L6775" i="11"/>
  <c r="M6775" i="11" s="1"/>
  <c r="N6739" i="11"/>
  <c r="L6739" i="11"/>
  <c r="M6739" i="11" s="1"/>
  <c r="N2696" i="11"/>
  <c r="L2696" i="11"/>
  <c r="M2696" i="11" s="1"/>
  <c r="N6807" i="11"/>
  <c r="L6807" i="11"/>
  <c r="M6807" i="11" s="1"/>
  <c r="N2732" i="11"/>
  <c r="L2732" i="11"/>
  <c r="M2732" i="11" s="1"/>
  <c r="N5475" i="11"/>
  <c r="L5475" i="11"/>
  <c r="M5475" i="11" s="1"/>
  <c r="N6703" i="11"/>
  <c r="L6703" i="11"/>
  <c r="M6703" i="11" s="1"/>
  <c r="N2584" i="11"/>
  <c r="L2584" i="11"/>
  <c r="M2584" i="11" s="1"/>
  <c r="C2440" i="11"/>
  <c r="D2440" i="11"/>
  <c r="K2440" i="11"/>
  <c r="H1217" i="11"/>
  <c r="H5511" i="11"/>
  <c r="I5507" i="11" s="1"/>
  <c r="H5547" i="11"/>
  <c r="H5475" i="11"/>
  <c r="I5471" i="11" s="1"/>
  <c r="H6667" i="11"/>
  <c r="H2173" i="11"/>
  <c r="I2133" i="11" s="1"/>
  <c r="H2476" i="11"/>
  <c r="I2472" i="11" s="1"/>
  <c r="I2433" i="11"/>
  <c r="I972" i="11"/>
  <c r="J6703" i="11"/>
  <c r="K6703" i="11" s="1"/>
  <c r="D6703" i="11"/>
  <c r="C6703" i="11"/>
  <c r="K5547" i="11"/>
  <c r="D5547" i="11"/>
  <c r="C5547" i="11"/>
  <c r="J6667" i="11"/>
  <c r="K6667" i="11" s="1"/>
  <c r="D6667" i="11"/>
  <c r="C6667" i="11"/>
  <c r="D6739" i="11"/>
  <c r="J6739" i="11"/>
  <c r="K6739" i="11" s="1"/>
  <c r="C6739" i="11"/>
  <c r="K6534" i="11"/>
  <c r="C6534" i="11"/>
  <c r="D6534" i="11"/>
  <c r="D5475" i="11"/>
  <c r="J5475" i="11"/>
  <c r="K5475" i="11" s="1"/>
  <c r="C5475" i="11"/>
  <c r="D2660" i="11"/>
  <c r="C2660" i="11"/>
  <c r="J2660" i="11"/>
  <c r="K2660" i="11" s="1"/>
  <c r="H977" i="11"/>
  <c r="I937" i="11" s="1"/>
  <c r="D6775" i="11"/>
  <c r="C6775" i="11"/>
  <c r="J6775" i="11"/>
  <c r="K6775" i="11" s="1"/>
  <c r="K5511" i="11"/>
  <c r="C5511" i="11"/>
  <c r="D5511" i="11"/>
  <c r="I2009" i="11"/>
  <c r="I2397" i="11"/>
  <c r="K2584" i="11"/>
  <c r="C2584" i="11"/>
  <c r="D2584" i="11"/>
  <c r="J2696" i="11"/>
  <c r="K2696" i="11" s="1"/>
  <c r="C2696" i="11"/>
  <c r="D2696" i="11"/>
  <c r="K6807" i="11"/>
  <c r="H1681" i="11"/>
  <c r="C6807" i="11"/>
  <c r="D6807" i="11"/>
  <c r="K2768" i="11"/>
  <c r="C2768" i="11"/>
  <c r="D2768" i="11"/>
  <c r="K2732" i="11"/>
  <c r="H2014" i="11"/>
  <c r="I2010" i="11" s="1"/>
  <c r="D2732" i="11"/>
  <c r="C2732" i="11"/>
  <c r="K2476" i="11"/>
  <c r="C2476" i="11"/>
  <c r="D2476" i="11"/>
  <c r="K6570" i="11"/>
  <c r="H2438" i="11"/>
  <c r="D6570" i="11"/>
  <c r="C6570" i="11"/>
  <c r="L2441" i="11" l="1"/>
  <c r="M2441" i="11" s="1"/>
  <c r="D2441" i="11"/>
  <c r="N2441" i="11"/>
  <c r="C2441" i="11"/>
  <c r="K2441" i="11"/>
  <c r="N2733" i="11"/>
  <c r="L2733" i="11"/>
  <c r="M2733" i="11" s="1"/>
  <c r="N2661" i="11"/>
  <c r="L2661" i="11"/>
  <c r="M2661" i="11" s="1"/>
  <c r="N6668" i="11"/>
  <c r="L6668" i="11"/>
  <c r="M6668" i="11" s="1"/>
  <c r="N2477" i="11"/>
  <c r="L2477" i="11"/>
  <c r="M2477" i="11" s="1"/>
  <c r="N6740" i="11"/>
  <c r="L6740" i="11"/>
  <c r="M6740" i="11" s="1"/>
  <c r="N2697" i="11"/>
  <c r="L2697" i="11"/>
  <c r="M2697" i="11" s="1"/>
  <c r="N2769" i="11"/>
  <c r="L2769" i="11"/>
  <c r="M2769" i="11" s="1"/>
  <c r="N6776" i="11"/>
  <c r="L6776" i="11"/>
  <c r="M6776" i="11" s="1"/>
  <c r="N6704" i="11"/>
  <c r="L6704" i="11"/>
  <c r="M6704" i="11" s="1"/>
  <c r="N2585" i="11"/>
  <c r="L2585" i="11"/>
  <c r="M2585" i="11" s="1"/>
  <c r="N5548" i="11"/>
  <c r="L5548" i="11"/>
  <c r="M5548" i="11" s="1"/>
  <c r="N6571" i="11"/>
  <c r="L6571" i="11"/>
  <c r="M6571" i="11" s="1"/>
  <c r="N6808" i="11"/>
  <c r="L6808" i="11"/>
  <c r="M6808" i="11" s="1"/>
  <c r="N6535" i="11"/>
  <c r="L6535" i="11"/>
  <c r="M6535" i="11" s="1"/>
  <c r="N5512" i="11"/>
  <c r="L5512" i="11"/>
  <c r="M5512" i="11" s="1"/>
  <c r="N5476" i="11"/>
  <c r="L5476" i="11"/>
  <c r="M5476" i="11" s="1"/>
  <c r="H5548" i="11"/>
  <c r="H5512" i="11"/>
  <c r="I5508" i="11" s="1"/>
  <c r="H6535" i="11"/>
  <c r="H5476" i="11"/>
  <c r="I5472" i="11" s="1"/>
  <c r="H6668" i="11"/>
  <c r="H2174" i="11"/>
  <c r="H2477" i="11"/>
  <c r="I2473" i="11" s="1"/>
  <c r="J6668" i="11"/>
  <c r="K6668" i="11" s="1"/>
  <c r="D6668" i="11"/>
  <c r="C6668" i="11"/>
  <c r="K5512" i="11"/>
  <c r="D5512" i="11"/>
  <c r="C5512" i="11"/>
  <c r="K5548" i="11"/>
  <c r="D5548" i="11"/>
  <c r="C5548" i="11"/>
  <c r="H978" i="11"/>
  <c r="D2661" i="11"/>
  <c r="C2661" i="11"/>
  <c r="J2661" i="11"/>
  <c r="K2661" i="11" s="1"/>
  <c r="I2434" i="11"/>
  <c r="C5476" i="11"/>
  <c r="D5476" i="11"/>
  <c r="J5476" i="11"/>
  <c r="K5476" i="11" s="1"/>
  <c r="C6535" i="11"/>
  <c r="D6535" i="11"/>
  <c r="K6535" i="11"/>
  <c r="H1218" i="11"/>
  <c r="J6740" i="11"/>
  <c r="K6740" i="11" s="1"/>
  <c r="D6740" i="11"/>
  <c r="C6740" i="11"/>
  <c r="J6704" i="11"/>
  <c r="K6704" i="11" s="1"/>
  <c r="D6704" i="11"/>
  <c r="C6704" i="11"/>
  <c r="D6776" i="11"/>
  <c r="C6776" i="11"/>
  <c r="J6776" i="11"/>
  <c r="K6776" i="11" s="1"/>
  <c r="I973" i="11"/>
  <c r="I1178" i="11"/>
  <c r="I939" i="11"/>
  <c r="I938" i="11"/>
  <c r="I2134" i="11"/>
  <c r="K2769" i="11"/>
  <c r="C2769" i="11"/>
  <c r="D2769" i="11"/>
  <c r="K2477" i="11"/>
  <c r="D2477" i="11"/>
  <c r="C2477" i="11"/>
  <c r="I1974" i="11"/>
  <c r="J2697" i="11"/>
  <c r="K2697" i="11" s="1"/>
  <c r="D2697" i="11"/>
  <c r="C2697" i="11"/>
  <c r="K6571" i="11"/>
  <c r="H2439" i="11"/>
  <c r="I2435" i="11" s="1"/>
  <c r="D6571" i="11"/>
  <c r="C6571" i="11"/>
  <c r="K2733" i="11"/>
  <c r="H2015" i="11"/>
  <c r="I2011" i="11" s="1"/>
  <c r="D2733" i="11"/>
  <c r="C2733" i="11"/>
  <c r="K2585" i="11"/>
  <c r="D2585" i="11"/>
  <c r="C2585" i="11"/>
  <c r="K6808" i="11"/>
  <c r="H1682" i="11"/>
  <c r="C6808" i="11"/>
  <c r="D6808" i="11"/>
  <c r="N5549" i="11" l="1"/>
  <c r="L5549" i="11"/>
  <c r="M5549" i="11" s="1"/>
  <c r="N6809" i="11"/>
  <c r="L6809" i="11"/>
  <c r="M6809" i="11" s="1"/>
  <c r="N6777" i="11"/>
  <c r="L6777" i="11"/>
  <c r="M6777" i="11" s="1"/>
  <c r="N5513" i="11"/>
  <c r="L5513" i="11"/>
  <c r="M5513" i="11" s="1"/>
  <c r="N2514" i="11"/>
  <c r="L2514" i="11"/>
  <c r="M2514" i="11" s="1"/>
  <c r="N6705" i="11"/>
  <c r="L6705" i="11"/>
  <c r="M6705" i="11" s="1"/>
  <c r="N6669" i="11"/>
  <c r="L6669" i="11"/>
  <c r="M6669" i="11" s="1"/>
  <c r="N2770" i="11"/>
  <c r="L2770" i="11"/>
  <c r="M2770" i="11" s="1"/>
  <c r="N2622" i="11"/>
  <c r="L2622" i="11"/>
  <c r="M2622" i="11" s="1"/>
  <c r="N6572" i="11"/>
  <c r="L6572" i="11"/>
  <c r="M6572" i="11" s="1"/>
  <c r="N2698" i="11"/>
  <c r="L2698" i="11"/>
  <c r="M2698" i="11" s="1"/>
  <c r="K2586" i="11"/>
  <c r="N2586" i="11"/>
  <c r="L2586" i="11"/>
  <c r="M2586" i="11" s="1"/>
  <c r="N5477" i="11"/>
  <c r="L5477" i="11"/>
  <c r="M5477" i="11" s="1"/>
  <c r="N2806" i="11"/>
  <c r="L2806" i="11"/>
  <c r="M2806" i="11" s="1"/>
  <c r="N6741" i="11"/>
  <c r="L6741" i="11"/>
  <c r="M6741" i="11" s="1"/>
  <c r="N6536" i="11"/>
  <c r="L6536" i="11"/>
  <c r="M6536" i="11" s="1"/>
  <c r="N2478" i="11"/>
  <c r="L2478" i="11"/>
  <c r="M2478" i="11" s="1"/>
  <c r="N2734" i="11"/>
  <c r="L2734" i="11"/>
  <c r="M2734" i="11" s="1"/>
  <c r="C2586" i="11"/>
  <c r="D2586" i="11"/>
  <c r="H6669" i="11"/>
  <c r="H5477" i="11"/>
  <c r="I5473" i="11" s="1"/>
  <c r="D2478" i="11"/>
  <c r="H5549" i="11"/>
  <c r="I5545" i="11" s="1"/>
  <c r="H6536" i="11"/>
  <c r="H5513" i="11"/>
  <c r="I5509" i="11" s="1"/>
  <c r="H2478" i="11"/>
  <c r="I2474" i="11" s="1"/>
  <c r="H2175" i="11"/>
  <c r="H2514" i="11"/>
  <c r="K2478" i="11"/>
  <c r="C2478" i="11"/>
  <c r="H1219" i="11"/>
  <c r="I1179" i="11" s="1"/>
  <c r="J6669" i="11"/>
  <c r="K6669" i="11" s="1"/>
  <c r="C6669" i="11"/>
  <c r="D6669" i="11"/>
  <c r="D5477" i="11"/>
  <c r="C5477" i="11"/>
  <c r="J5477" i="11"/>
  <c r="K5477" i="11" s="1"/>
  <c r="H979" i="11"/>
  <c r="I975" i="11" s="1"/>
  <c r="I974" i="11"/>
  <c r="C6777" i="11"/>
  <c r="J6777" i="11"/>
  <c r="K6777" i="11" s="1"/>
  <c r="D6777" i="11"/>
  <c r="D2698" i="11"/>
  <c r="J2698" i="11"/>
  <c r="K2698" i="11" s="1"/>
  <c r="C2698" i="11"/>
  <c r="K6536" i="11"/>
  <c r="D6536" i="11"/>
  <c r="C6536" i="11"/>
  <c r="J6741" i="11"/>
  <c r="K6741" i="11" s="1"/>
  <c r="C6741" i="11"/>
  <c r="D6741" i="11"/>
  <c r="J6705" i="11"/>
  <c r="K6705" i="11" s="1"/>
  <c r="C6705" i="11"/>
  <c r="D6705" i="11"/>
  <c r="K5549" i="11"/>
  <c r="D5549" i="11"/>
  <c r="C5549" i="11"/>
  <c r="K5513" i="11"/>
  <c r="D5513" i="11"/>
  <c r="C5513" i="11"/>
  <c r="I2135" i="11"/>
  <c r="K2770" i="11"/>
  <c r="H2016" i="11"/>
  <c r="I2012" i="11" s="1"/>
  <c r="C2770" i="11"/>
  <c r="D2770" i="11"/>
  <c r="K6572" i="11"/>
  <c r="H2440" i="11"/>
  <c r="I2436" i="11" s="1"/>
  <c r="D6572" i="11"/>
  <c r="C6572" i="11"/>
  <c r="I1975" i="11"/>
  <c r="K2806" i="11"/>
  <c r="D2806" i="11"/>
  <c r="C2806" i="11"/>
  <c r="J2514" i="11"/>
  <c r="K2514" i="11" s="1"/>
  <c r="D2514" i="11"/>
  <c r="C2514" i="11"/>
  <c r="I1642" i="11"/>
  <c r="K6809" i="11"/>
  <c r="H1683" i="11"/>
  <c r="I1643" i="11" s="1"/>
  <c r="D6809" i="11"/>
  <c r="C6809" i="11"/>
  <c r="J2622" i="11"/>
  <c r="K2622" i="11" s="1"/>
  <c r="C2622" i="11"/>
  <c r="D2622" i="11"/>
  <c r="K2734" i="11"/>
  <c r="D2734" i="11"/>
  <c r="C2734" i="11"/>
  <c r="N2515" i="11" l="1"/>
  <c r="L2515" i="11"/>
  <c r="M2515" i="11" s="1"/>
  <c r="N6706" i="11"/>
  <c r="L6706" i="11"/>
  <c r="M6706" i="11" s="1"/>
  <c r="N5514" i="11"/>
  <c r="L5514" i="11"/>
  <c r="M5514" i="11" s="1"/>
  <c r="N6670" i="11"/>
  <c r="L6670" i="11"/>
  <c r="M6670" i="11" s="1"/>
  <c r="N6742" i="11"/>
  <c r="L6742" i="11"/>
  <c r="M6742" i="11" s="1"/>
  <c r="N2807" i="11"/>
  <c r="L2807" i="11"/>
  <c r="M2807" i="11" s="1"/>
  <c r="N2587" i="11"/>
  <c r="L2587" i="11"/>
  <c r="M2587" i="11" s="1"/>
  <c r="N2623" i="11"/>
  <c r="L2623" i="11"/>
  <c r="M2623" i="11" s="1"/>
  <c r="N2735" i="11"/>
  <c r="L2735" i="11"/>
  <c r="M2735" i="11" s="1"/>
  <c r="N6537" i="11"/>
  <c r="L6537" i="11"/>
  <c r="M6537" i="11" s="1"/>
  <c r="N6810" i="11"/>
  <c r="L6810" i="11"/>
  <c r="M6810" i="11" s="1"/>
  <c r="N5582" i="11"/>
  <c r="L5582" i="11"/>
  <c r="M5582" i="11" s="1"/>
  <c r="N2771" i="11"/>
  <c r="L2771" i="11"/>
  <c r="M2771" i="11" s="1"/>
  <c r="N6846" i="11"/>
  <c r="L6846" i="11"/>
  <c r="M6846" i="11" s="1"/>
  <c r="N5550" i="11"/>
  <c r="L5550" i="11"/>
  <c r="M5550" i="11" s="1"/>
  <c r="N2699" i="11"/>
  <c r="L2699" i="11"/>
  <c r="M2699" i="11" s="1"/>
  <c r="N6573" i="11"/>
  <c r="L6573" i="11"/>
  <c r="M6573" i="11" s="1"/>
  <c r="N6778" i="11"/>
  <c r="L6778" i="11"/>
  <c r="M6778" i="11" s="1"/>
  <c r="N2479" i="11"/>
  <c r="L2479" i="11"/>
  <c r="M2479" i="11" s="1"/>
  <c r="D2587" i="11"/>
  <c r="C2587" i="11"/>
  <c r="K2587" i="11"/>
  <c r="H6670" i="11"/>
  <c r="H5514" i="11"/>
  <c r="I5510" i="11" s="1"/>
  <c r="H6537" i="11"/>
  <c r="H5550" i="11"/>
  <c r="I5546" i="11" s="1"/>
  <c r="D2479" i="11"/>
  <c r="K2479" i="11"/>
  <c r="C2479" i="11"/>
  <c r="H2479" i="11"/>
  <c r="I2475" i="11" s="1"/>
  <c r="I2510" i="11"/>
  <c r="H2176" i="11"/>
  <c r="H2515" i="11"/>
  <c r="I1976" i="11"/>
  <c r="H1220" i="11"/>
  <c r="J6706" i="11"/>
  <c r="K6706" i="11" s="1"/>
  <c r="D6706" i="11"/>
  <c r="C6706" i="11"/>
  <c r="K5514" i="11"/>
  <c r="D5514" i="11"/>
  <c r="C5514" i="11"/>
  <c r="K6810" i="11"/>
  <c r="D6810" i="11"/>
  <c r="C6810" i="11"/>
  <c r="J6778" i="11"/>
  <c r="K6778" i="11" s="1"/>
  <c r="D6778" i="11"/>
  <c r="C6778" i="11"/>
  <c r="H980" i="11"/>
  <c r="I976" i="11" s="1"/>
  <c r="J2699" i="11"/>
  <c r="K2699" i="11" s="1"/>
  <c r="D2699" i="11"/>
  <c r="C2699" i="11"/>
  <c r="J6670" i="11"/>
  <c r="K6670" i="11" s="1"/>
  <c r="D6670" i="11"/>
  <c r="C6670" i="11"/>
  <c r="K6537" i="11"/>
  <c r="D6537" i="11"/>
  <c r="C6537" i="11"/>
  <c r="K5550" i="11"/>
  <c r="D5550" i="11"/>
  <c r="C5550" i="11"/>
  <c r="H6255" i="11"/>
  <c r="J6742" i="11"/>
  <c r="K6742" i="11" s="1"/>
  <c r="D6742" i="11"/>
  <c r="C6742" i="11"/>
  <c r="I940" i="11"/>
  <c r="I1180" i="11"/>
  <c r="I2136" i="11"/>
  <c r="K2771" i="11"/>
  <c r="H2017" i="11"/>
  <c r="I2013" i="11" s="1"/>
  <c r="C2771" i="11"/>
  <c r="D2771" i="11"/>
  <c r="K2735" i="11"/>
  <c r="C2735" i="11"/>
  <c r="D2735" i="11"/>
  <c r="K2807" i="11"/>
  <c r="D2807" i="11"/>
  <c r="C2807" i="11"/>
  <c r="J2623" i="11"/>
  <c r="K2623" i="11" s="1"/>
  <c r="C2623" i="11"/>
  <c r="D2623" i="11"/>
  <c r="J2515" i="11"/>
  <c r="K2515" i="11" s="1"/>
  <c r="C2515" i="11"/>
  <c r="D2515" i="11"/>
  <c r="J5582" i="11"/>
  <c r="K5582" i="11" s="1"/>
  <c r="C5582" i="11"/>
  <c r="D5582" i="11"/>
  <c r="K6573" i="11"/>
  <c r="H2441" i="11"/>
  <c r="I2437" i="11" s="1"/>
  <c r="C6573" i="11"/>
  <c r="D6573" i="11"/>
  <c r="K6846" i="11"/>
  <c r="H1684" i="11"/>
  <c r="D6846" i="11"/>
  <c r="C6846" i="11"/>
  <c r="I1977" i="11"/>
  <c r="D2588" i="11" l="1"/>
  <c r="K2588" i="11"/>
  <c r="C2588" i="11"/>
  <c r="N6707" i="11"/>
  <c r="L6707" i="11"/>
  <c r="M6707" i="11" s="1"/>
  <c r="K2480" i="11"/>
  <c r="N2480" i="11"/>
  <c r="L2480" i="11"/>
  <c r="M2480" i="11" s="1"/>
  <c r="N6779" i="11"/>
  <c r="L6779" i="11"/>
  <c r="M6779" i="11" s="1"/>
  <c r="N5551" i="11"/>
  <c r="L5551" i="11"/>
  <c r="M5551" i="11" s="1"/>
  <c r="N2736" i="11"/>
  <c r="L2736" i="11"/>
  <c r="M2736" i="11" s="1"/>
  <c r="N6538" i="11"/>
  <c r="L6538" i="11"/>
  <c r="M6538" i="11" s="1"/>
  <c r="N2589" i="11"/>
  <c r="L2589" i="11"/>
  <c r="M2589" i="11" s="1"/>
  <c r="N6610" i="11"/>
  <c r="L6610" i="11"/>
  <c r="M6610" i="11" s="1"/>
  <c r="N2588" i="11"/>
  <c r="L2588" i="11"/>
  <c r="M2588" i="11" s="1"/>
  <c r="N6671" i="11"/>
  <c r="L6671" i="11"/>
  <c r="M6671" i="11" s="1"/>
  <c r="N6743" i="11"/>
  <c r="L6743" i="11"/>
  <c r="M6743" i="11" s="1"/>
  <c r="N2624" i="11"/>
  <c r="L2624" i="11"/>
  <c r="M2624" i="11" s="1"/>
  <c r="N2772" i="11"/>
  <c r="L2772" i="11"/>
  <c r="M2772" i="11" s="1"/>
  <c r="N6811" i="11"/>
  <c r="L6811" i="11"/>
  <c r="M6811" i="11" s="1"/>
  <c r="N2516" i="11"/>
  <c r="L2516" i="11"/>
  <c r="M2516" i="11" s="1"/>
  <c r="N6574" i="11"/>
  <c r="L6574" i="11"/>
  <c r="M6574" i="11" s="1"/>
  <c r="N2700" i="11"/>
  <c r="L2700" i="11"/>
  <c r="M2700" i="11" s="1"/>
  <c r="N5583" i="11"/>
  <c r="L5583" i="11"/>
  <c r="M5583" i="11" s="1"/>
  <c r="N5515" i="11"/>
  <c r="L5515" i="11"/>
  <c r="M5515" i="11" s="1"/>
  <c r="N6847" i="11"/>
  <c r="L6847" i="11"/>
  <c r="M6847" i="11" s="1"/>
  <c r="N2808" i="11"/>
  <c r="L2808" i="11"/>
  <c r="M2808" i="11" s="1"/>
  <c r="H2480" i="11"/>
  <c r="I2476" i="11" s="1"/>
  <c r="C2480" i="11"/>
  <c r="D2480" i="11"/>
  <c r="H6538" i="11"/>
  <c r="I6534" i="11" s="1"/>
  <c r="H5962" i="11"/>
  <c r="H5515" i="11"/>
  <c r="I5511" i="11" s="1"/>
  <c r="H5551" i="11"/>
  <c r="I5547" i="11" s="1"/>
  <c r="I2511" i="11"/>
  <c r="H2177" i="11"/>
  <c r="H2516" i="11"/>
  <c r="H6610" i="11"/>
  <c r="D6538" i="11"/>
  <c r="K6538" i="11"/>
  <c r="C6538" i="11"/>
  <c r="H981" i="11"/>
  <c r="I977" i="11" s="1"/>
  <c r="H6256" i="11"/>
  <c r="I6252" i="11" s="1"/>
  <c r="K5551" i="11"/>
  <c r="D5551" i="11"/>
  <c r="C5551" i="11"/>
  <c r="J6707" i="11"/>
  <c r="K6707" i="11" s="1"/>
  <c r="D6707" i="11"/>
  <c r="C6707" i="11"/>
  <c r="K5515" i="11"/>
  <c r="D5515" i="11"/>
  <c r="C5515" i="11"/>
  <c r="J6743" i="11"/>
  <c r="K6743" i="11" s="1"/>
  <c r="D6743" i="11"/>
  <c r="C6743" i="11"/>
  <c r="C6779" i="11"/>
  <c r="D6779" i="11"/>
  <c r="J6779" i="11"/>
  <c r="K6779" i="11" s="1"/>
  <c r="J2700" i="11"/>
  <c r="K2700" i="11" s="1"/>
  <c r="D2700" i="11"/>
  <c r="C2700" i="11"/>
  <c r="I6251" i="11"/>
  <c r="K6811" i="11"/>
  <c r="D6811" i="11"/>
  <c r="C6811" i="11"/>
  <c r="K2589" i="11"/>
  <c r="C2589" i="11"/>
  <c r="D2589" i="11"/>
  <c r="K6574" i="11"/>
  <c r="D6574" i="11"/>
  <c r="C6574" i="11"/>
  <c r="J6671" i="11"/>
  <c r="K6671" i="11" s="1"/>
  <c r="C6671" i="11"/>
  <c r="D6671" i="11"/>
  <c r="H1221" i="11"/>
  <c r="I1181" i="11" s="1"/>
  <c r="I2137" i="11"/>
  <c r="I941" i="11"/>
  <c r="K2772" i="11"/>
  <c r="H2018" i="11"/>
  <c r="I2014" i="11" s="1"/>
  <c r="D2772" i="11"/>
  <c r="C2772" i="11"/>
  <c r="J5583" i="11"/>
  <c r="K5583" i="11" s="1"/>
  <c r="D5583" i="11"/>
  <c r="C5583" i="11"/>
  <c r="K2808" i="11"/>
  <c r="D2808" i="11"/>
  <c r="C2808" i="11"/>
  <c r="J2624" i="11"/>
  <c r="K2624" i="11" s="1"/>
  <c r="C2624" i="11"/>
  <c r="D2624" i="11"/>
  <c r="K6610" i="11"/>
  <c r="H2442" i="11"/>
  <c r="C6610" i="11"/>
  <c r="D6610" i="11"/>
  <c r="J2516" i="11"/>
  <c r="K2516" i="11" s="1"/>
  <c r="D2516" i="11"/>
  <c r="C2516" i="11"/>
  <c r="K6847" i="11"/>
  <c r="H1685" i="11"/>
  <c r="I1645" i="11" s="1"/>
  <c r="C6847" i="11"/>
  <c r="D6847" i="11"/>
  <c r="K2736" i="11"/>
  <c r="D2736" i="11"/>
  <c r="C2736" i="11"/>
  <c r="I1644" i="11"/>
  <c r="N6575" i="11" l="1"/>
  <c r="L6575" i="11"/>
  <c r="M6575" i="11" s="1"/>
  <c r="N2701" i="11"/>
  <c r="L2701" i="11"/>
  <c r="M2701" i="11" s="1"/>
  <c r="N5552" i="11"/>
  <c r="L5552" i="11"/>
  <c r="M5552" i="11" s="1"/>
  <c r="N6848" i="11"/>
  <c r="L6848" i="11"/>
  <c r="M6848" i="11" s="1"/>
  <c r="N6780" i="11"/>
  <c r="L6780" i="11"/>
  <c r="M6780" i="11" s="1"/>
  <c r="N2517" i="11"/>
  <c r="L2517" i="11"/>
  <c r="M2517" i="11" s="1"/>
  <c r="D2481" i="11"/>
  <c r="N2481" i="11"/>
  <c r="L2481" i="11"/>
  <c r="M2481" i="11" s="1"/>
  <c r="N6539" i="11"/>
  <c r="L6539" i="11"/>
  <c r="M6539" i="11" s="1"/>
  <c r="N2590" i="11"/>
  <c r="L2590" i="11"/>
  <c r="M2590" i="11" s="1"/>
  <c r="N6744" i="11"/>
  <c r="L6744" i="11"/>
  <c r="M6744" i="11" s="1"/>
  <c r="N5584" i="11"/>
  <c r="L5584" i="11"/>
  <c r="M5584" i="11" s="1"/>
  <c r="N2809" i="11"/>
  <c r="L2809" i="11"/>
  <c r="M2809" i="11" s="1"/>
  <c r="N2773" i="11"/>
  <c r="L2773" i="11"/>
  <c r="M2773" i="11" s="1"/>
  <c r="N6812" i="11"/>
  <c r="L6812" i="11"/>
  <c r="M6812" i="11" s="1"/>
  <c r="N6611" i="11"/>
  <c r="L6611" i="11"/>
  <c r="M6611" i="11" s="1"/>
  <c r="N2625" i="11"/>
  <c r="L2625" i="11"/>
  <c r="M2625" i="11" s="1"/>
  <c r="N6708" i="11"/>
  <c r="L6708" i="11"/>
  <c r="M6708" i="11" s="1"/>
  <c r="N5516" i="11"/>
  <c r="L5516" i="11"/>
  <c r="M5516" i="11" s="1"/>
  <c r="N2737" i="11"/>
  <c r="L2737" i="11"/>
  <c r="M2737" i="11" s="1"/>
  <c r="N6672" i="11"/>
  <c r="L6672" i="11"/>
  <c r="M6672" i="11" s="1"/>
  <c r="C2481" i="11"/>
  <c r="K2481" i="11"/>
  <c r="H2481" i="11"/>
  <c r="I2477" i="11" s="1"/>
  <c r="H5963" i="11"/>
  <c r="H5516" i="11"/>
  <c r="I5512" i="11" s="1"/>
  <c r="H6539" i="11"/>
  <c r="I6535" i="11" s="1"/>
  <c r="H5552" i="11"/>
  <c r="H2178" i="11"/>
  <c r="H2517" i="11"/>
  <c r="H6611" i="11"/>
  <c r="I2512" i="11"/>
  <c r="J6744" i="11"/>
  <c r="K6744" i="11" s="1"/>
  <c r="C6744" i="11"/>
  <c r="D6744" i="11"/>
  <c r="D6539" i="11"/>
  <c r="C6539" i="11"/>
  <c r="K6539" i="11"/>
  <c r="D6780" i="11"/>
  <c r="J6780" i="11"/>
  <c r="K6780" i="11" s="1"/>
  <c r="C6780" i="11"/>
  <c r="K6812" i="11"/>
  <c r="D6812" i="11"/>
  <c r="C6812" i="11"/>
  <c r="K5516" i="11"/>
  <c r="C5516" i="11"/>
  <c r="D5516" i="11"/>
  <c r="H982" i="11"/>
  <c r="I978" i="11" s="1"/>
  <c r="C6575" i="11"/>
  <c r="D6575" i="11"/>
  <c r="K6575" i="11"/>
  <c r="K5552" i="11"/>
  <c r="D5552" i="11"/>
  <c r="C5552" i="11"/>
  <c r="J6708" i="11"/>
  <c r="K6708" i="11" s="1"/>
  <c r="C6708" i="11"/>
  <c r="D6708" i="11"/>
  <c r="D6672" i="11"/>
  <c r="C6672" i="11"/>
  <c r="J6672" i="11"/>
  <c r="K6672" i="11" s="1"/>
  <c r="H1222" i="11"/>
  <c r="H6257" i="11"/>
  <c r="C2590" i="11"/>
  <c r="K2590" i="11"/>
  <c r="D2590" i="11"/>
  <c r="J2701" i="11"/>
  <c r="K2701" i="11" s="1"/>
  <c r="C2701" i="11"/>
  <c r="D2701" i="11"/>
  <c r="I2138" i="11"/>
  <c r="I943" i="11"/>
  <c r="I942" i="11"/>
  <c r="I1182" i="11"/>
  <c r="J5584" i="11"/>
  <c r="K5584" i="11" s="1"/>
  <c r="D5584" i="11"/>
  <c r="C5584" i="11"/>
  <c r="J2517" i="11"/>
  <c r="K2517" i="11" s="1"/>
  <c r="D2517" i="11"/>
  <c r="C2517" i="11"/>
  <c r="K2773" i="11"/>
  <c r="H2019" i="11"/>
  <c r="C2773" i="11"/>
  <c r="D2773" i="11"/>
  <c r="K2809" i="11"/>
  <c r="C2809" i="11"/>
  <c r="D2809" i="11"/>
  <c r="J2625" i="11"/>
  <c r="K2625" i="11" s="1"/>
  <c r="D2625" i="11"/>
  <c r="C2625" i="11"/>
  <c r="I1978" i="11"/>
  <c r="I1979" i="11"/>
  <c r="K2737" i="11"/>
  <c r="D2737" i="11"/>
  <c r="C2737" i="11"/>
  <c r="K6848" i="11"/>
  <c r="H1686" i="11"/>
  <c r="C6848" i="11"/>
  <c r="D6848" i="11"/>
  <c r="I2403" i="11"/>
  <c r="I2402" i="11"/>
  <c r="K6611" i="11"/>
  <c r="H2443" i="11"/>
  <c r="C6611" i="11"/>
  <c r="D6611" i="11"/>
  <c r="N6673" i="11" l="1"/>
  <c r="L6673" i="11"/>
  <c r="M6673" i="11" s="1"/>
  <c r="N2518" i="11"/>
  <c r="L2518" i="11"/>
  <c r="M2518" i="11" s="1"/>
  <c r="N2846" i="11"/>
  <c r="L2846" i="11"/>
  <c r="M2846" i="11" s="1"/>
  <c r="N6709" i="11"/>
  <c r="L6709" i="11"/>
  <c r="M6709" i="11" s="1"/>
  <c r="N6813" i="11"/>
  <c r="L6813" i="11"/>
  <c r="M6813" i="11" s="1"/>
  <c r="N5517" i="11"/>
  <c r="L5517" i="11"/>
  <c r="M5517" i="11" s="1"/>
  <c r="N2810" i="11"/>
  <c r="L2810" i="11"/>
  <c r="M2810" i="11" s="1"/>
  <c r="N5553" i="11"/>
  <c r="L5553" i="11"/>
  <c r="M5553" i="11" s="1"/>
  <c r="N6849" i="11"/>
  <c r="L6849" i="11"/>
  <c r="M6849" i="11" s="1"/>
  <c r="N6781" i="11"/>
  <c r="L6781" i="11"/>
  <c r="M6781" i="11" s="1"/>
  <c r="D2626" i="11"/>
  <c r="N2626" i="11"/>
  <c r="L2626" i="11"/>
  <c r="M2626" i="11" s="1"/>
  <c r="N6612" i="11"/>
  <c r="L6612" i="11"/>
  <c r="M6612" i="11" s="1"/>
  <c r="N6576" i="11"/>
  <c r="L6576" i="11"/>
  <c r="M6576" i="11" s="1"/>
  <c r="N6540" i="11"/>
  <c r="L6540" i="11"/>
  <c r="M6540" i="11" s="1"/>
  <c r="N5585" i="11"/>
  <c r="L5585" i="11"/>
  <c r="M5585" i="11" s="1"/>
  <c r="N2738" i="11"/>
  <c r="L2738" i="11"/>
  <c r="M2738" i="11" s="1"/>
  <c r="N2774" i="11"/>
  <c r="L2774" i="11"/>
  <c r="M2774" i="11" s="1"/>
  <c r="N2591" i="11"/>
  <c r="L2591" i="11"/>
  <c r="M2591" i="11" s="1"/>
  <c r="N2554" i="11"/>
  <c r="L2554" i="11"/>
  <c r="M2554" i="11" s="1"/>
  <c r="N6745" i="11"/>
  <c r="L6745" i="11"/>
  <c r="M6745" i="11" s="1"/>
  <c r="N2662" i="11"/>
  <c r="L2662" i="11"/>
  <c r="M2662" i="11" s="1"/>
  <c r="J2626" i="11"/>
  <c r="K2626" i="11" s="1"/>
  <c r="C2626" i="11"/>
  <c r="H5517" i="11"/>
  <c r="I5513" i="11" s="1"/>
  <c r="H6540" i="11"/>
  <c r="I6536" i="11" s="1"/>
  <c r="H5553" i="11"/>
  <c r="I5549" i="11" s="1"/>
  <c r="I5548" i="11"/>
  <c r="H2179" i="11"/>
  <c r="H2554" i="11"/>
  <c r="H2518" i="11"/>
  <c r="I2514" i="11" s="1"/>
  <c r="H6612" i="11"/>
  <c r="D2518" i="11"/>
  <c r="J2518" i="11"/>
  <c r="K2518" i="11" s="1"/>
  <c r="C2518" i="11"/>
  <c r="I2513" i="11"/>
  <c r="K2738" i="11"/>
  <c r="C2738" i="11"/>
  <c r="D2738" i="11"/>
  <c r="D5517" i="11"/>
  <c r="K5517" i="11"/>
  <c r="C5517" i="11"/>
  <c r="K5553" i="11"/>
  <c r="C5553" i="11"/>
  <c r="D5553" i="11"/>
  <c r="C6576" i="11"/>
  <c r="D6576" i="11"/>
  <c r="K6576" i="11"/>
  <c r="C6781" i="11"/>
  <c r="J6781" i="11"/>
  <c r="K6781" i="11" s="1"/>
  <c r="D6781" i="11"/>
  <c r="K2591" i="11"/>
  <c r="C2591" i="11"/>
  <c r="D2591" i="11"/>
  <c r="I6253" i="11"/>
  <c r="J6745" i="11"/>
  <c r="K6745" i="11" s="1"/>
  <c r="D6745" i="11"/>
  <c r="C6745" i="11"/>
  <c r="H983" i="11"/>
  <c r="I979" i="11" s="1"/>
  <c r="K6813" i="11"/>
  <c r="C6813" i="11"/>
  <c r="D6813" i="11"/>
  <c r="J6709" i="11"/>
  <c r="K6709" i="11" s="1"/>
  <c r="D6709" i="11"/>
  <c r="C6709" i="11"/>
  <c r="H1223" i="11"/>
  <c r="I1183" i="11" s="1"/>
  <c r="H6258" i="11"/>
  <c r="I2015" i="11"/>
  <c r="D6673" i="11"/>
  <c r="J6673" i="11"/>
  <c r="K6673" i="11" s="1"/>
  <c r="C6673" i="11"/>
  <c r="C6540" i="11"/>
  <c r="K6540" i="11"/>
  <c r="D6540" i="11"/>
  <c r="H5964" i="11"/>
  <c r="I2139" i="11"/>
  <c r="I1646" i="11"/>
  <c r="K2810" i="11"/>
  <c r="H2020" i="11"/>
  <c r="C2810" i="11"/>
  <c r="D2810" i="11"/>
  <c r="K2774" i="11"/>
  <c r="D2774" i="11"/>
  <c r="C2774" i="11"/>
  <c r="K2846" i="11"/>
  <c r="C2846" i="11"/>
  <c r="D2846" i="11"/>
  <c r="K6849" i="11"/>
  <c r="H1687" i="11"/>
  <c r="C6849" i="11"/>
  <c r="D6849" i="11"/>
  <c r="J5585" i="11"/>
  <c r="K5585" i="11" s="1"/>
  <c r="C5585" i="11"/>
  <c r="D5585" i="11"/>
  <c r="J2662" i="11"/>
  <c r="K2662" i="11" s="1"/>
  <c r="C2662" i="11"/>
  <c r="D2662" i="11"/>
  <c r="K2554" i="11"/>
  <c r="D2554" i="11"/>
  <c r="C2554" i="11"/>
  <c r="K6612" i="11"/>
  <c r="H2444" i="11"/>
  <c r="D6612" i="11"/>
  <c r="C6612" i="11"/>
  <c r="D2627" i="11" l="1"/>
  <c r="C2627" i="11"/>
  <c r="J2627" i="11"/>
  <c r="K2627" i="11" s="1"/>
  <c r="N6674" i="11"/>
  <c r="L6674" i="11"/>
  <c r="M6674" i="11" s="1"/>
  <c r="N2775" i="11"/>
  <c r="L2775" i="11"/>
  <c r="M2775" i="11" s="1"/>
  <c r="N2663" i="11"/>
  <c r="L2663" i="11"/>
  <c r="M2663" i="11" s="1"/>
  <c r="N2555" i="11"/>
  <c r="L2555" i="11"/>
  <c r="M2555" i="11" s="1"/>
  <c r="N6746" i="11"/>
  <c r="L6746" i="11"/>
  <c r="M6746" i="11" s="1"/>
  <c r="N5586" i="11"/>
  <c r="L5586" i="11"/>
  <c r="M5586" i="11" s="1"/>
  <c r="N5622" i="11"/>
  <c r="L5622" i="11"/>
  <c r="M5622" i="11" s="1"/>
  <c r="N6710" i="11"/>
  <c r="L6710" i="11"/>
  <c r="M6710" i="11" s="1"/>
  <c r="N2592" i="11"/>
  <c r="L2592" i="11"/>
  <c r="M2592" i="11" s="1"/>
  <c r="N2627" i="11"/>
  <c r="L2627" i="11"/>
  <c r="M2627" i="11" s="1"/>
  <c r="N2739" i="11"/>
  <c r="L2739" i="11"/>
  <c r="M2739" i="11" s="1"/>
  <c r="N6782" i="11"/>
  <c r="L6782" i="11"/>
  <c r="M6782" i="11" s="1"/>
  <c r="N6613" i="11"/>
  <c r="L6613" i="11"/>
  <c r="M6613" i="11" s="1"/>
  <c r="N6814" i="11"/>
  <c r="L6814" i="11"/>
  <c r="M6814" i="11" s="1"/>
  <c r="N6577" i="11"/>
  <c r="L6577" i="11"/>
  <c r="M6577" i="11" s="1"/>
  <c r="N2519" i="11"/>
  <c r="L2519" i="11"/>
  <c r="M2519" i="11" s="1"/>
  <c r="N6886" i="11"/>
  <c r="L6886" i="11"/>
  <c r="M6886" i="11" s="1"/>
  <c r="N2847" i="11"/>
  <c r="L2847" i="11"/>
  <c r="M2847" i="11" s="1"/>
  <c r="N2811" i="11"/>
  <c r="L2811" i="11"/>
  <c r="M2811" i="11" s="1"/>
  <c r="N6850" i="11"/>
  <c r="L6850" i="11"/>
  <c r="M6850" i="11" s="1"/>
  <c r="N6541" i="11"/>
  <c r="L6541" i="11"/>
  <c r="M6541" i="11" s="1"/>
  <c r="N5554" i="11"/>
  <c r="L5554" i="11"/>
  <c r="M5554" i="11" s="1"/>
  <c r="H5965" i="11"/>
  <c r="H6541" i="11"/>
  <c r="I6537" i="11" s="1"/>
  <c r="H5554" i="11"/>
  <c r="I5550" i="11" s="1"/>
  <c r="H1716" i="11"/>
  <c r="H6613" i="11"/>
  <c r="D2519" i="11"/>
  <c r="J2519" i="11"/>
  <c r="K2519" i="11" s="1"/>
  <c r="C2519" i="11"/>
  <c r="H2519" i="11"/>
  <c r="I2550" i="11"/>
  <c r="I6608" i="11"/>
  <c r="H2180" i="11"/>
  <c r="H2555" i="11"/>
  <c r="I2551" i="11" s="1"/>
  <c r="H6296" i="11"/>
  <c r="J6746" i="11"/>
  <c r="K6746" i="11" s="1"/>
  <c r="C6746" i="11"/>
  <c r="D6746" i="11"/>
  <c r="J5586" i="11"/>
  <c r="K5586" i="11" s="1"/>
  <c r="H6259" i="11"/>
  <c r="D5586" i="11"/>
  <c r="C5586" i="11"/>
  <c r="D6577" i="11"/>
  <c r="C6577" i="11"/>
  <c r="K6577" i="11"/>
  <c r="K6850" i="11"/>
  <c r="C6850" i="11"/>
  <c r="D6850" i="11"/>
  <c r="J6674" i="11"/>
  <c r="K6674" i="11" s="1"/>
  <c r="C6674" i="11"/>
  <c r="D6674" i="11"/>
  <c r="K2739" i="11"/>
  <c r="D2739" i="11"/>
  <c r="C2739" i="11"/>
  <c r="H1224" i="11"/>
  <c r="K6814" i="11"/>
  <c r="C6814" i="11"/>
  <c r="D6814" i="11"/>
  <c r="H984" i="11"/>
  <c r="I980" i="11" s="1"/>
  <c r="J6782" i="11"/>
  <c r="K6782" i="11" s="1"/>
  <c r="D6782" i="11"/>
  <c r="C6782" i="11"/>
  <c r="K6541" i="11"/>
  <c r="C6541" i="11"/>
  <c r="D6541" i="11"/>
  <c r="C6710" i="11"/>
  <c r="D6710" i="11"/>
  <c r="J6710" i="11"/>
  <c r="K6710" i="11" s="1"/>
  <c r="J2628" i="11"/>
  <c r="K2628" i="11" s="1"/>
  <c r="K5554" i="11"/>
  <c r="C5554" i="11"/>
  <c r="D5554" i="11"/>
  <c r="I6254" i="11"/>
  <c r="C2592" i="11"/>
  <c r="D2592" i="11"/>
  <c r="K2592" i="11"/>
  <c r="I2016" i="11"/>
  <c r="I944" i="11"/>
  <c r="I1184" i="11"/>
  <c r="I1185" i="11"/>
  <c r="I2140" i="11"/>
  <c r="J6886" i="11"/>
  <c r="K6886" i="11" s="1"/>
  <c r="H1688" i="11"/>
  <c r="I1648" i="11" s="1"/>
  <c r="C6886" i="11"/>
  <c r="D6886" i="11"/>
  <c r="K2847" i="11"/>
  <c r="D2847" i="11"/>
  <c r="C2847" i="11"/>
  <c r="I1980" i="11"/>
  <c r="I1647" i="11"/>
  <c r="I2404" i="11"/>
  <c r="K5622" i="11"/>
  <c r="D5622" i="11"/>
  <c r="C5622" i="11"/>
  <c r="J2663" i="11"/>
  <c r="K2663" i="11" s="1"/>
  <c r="D2663" i="11"/>
  <c r="C2663" i="11"/>
  <c r="K2811" i="11"/>
  <c r="H2021" i="11"/>
  <c r="C2811" i="11"/>
  <c r="D2811" i="11"/>
  <c r="K2555" i="11"/>
  <c r="D2555" i="11"/>
  <c r="C2555" i="11"/>
  <c r="K2775" i="11"/>
  <c r="D2775" i="11"/>
  <c r="C2775" i="11"/>
  <c r="K6613" i="11"/>
  <c r="H2445" i="11"/>
  <c r="I2444" i="11" s="1"/>
  <c r="D6613" i="11"/>
  <c r="C6613" i="11"/>
  <c r="D2628" i="11" l="1"/>
  <c r="C2628" i="11"/>
  <c r="L2628" i="11"/>
  <c r="M2628" i="11" s="1"/>
  <c r="N2628" i="11"/>
  <c r="N6815" i="11"/>
  <c r="L6815" i="11"/>
  <c r="M6815" i="11" s="1"/>
  <c r="N2520" i="11"/>
  <c r="L2520" i="11"/>
  <c r="M2520" i="11" s="1"/>
  <c r="N2740" i="11"/>
  <c r="L2740" i="11"/>
  <c r="M2740" i="11" s="1"/>
  <c r="N2664" i="11"/>
  <c r="L2664" i="11"/>
  <c r="M2664" i="11" s="1"/>
  <c r="N5587" i="11"/>
  <c r="L5587" i="11"/>
  <c r="M5587" i="11" s="1"/>
  <c r="N6675" i="11"/>
  <c r="L6675" i="11"/>
  <c r="M6675" i="11" s="1"/>
  <c r="N6614" i="11"/>
  <c r="L6614" i="11"/>
  <c r="M6614" i="11" s="1"/>
  <c r="N6747" i="11"/>
  <c r="L6747" i="11"/>
  <c r="M6747" i="11" s="1"/>
  <c r="N6887" i="11"/>
  <c r="L6887" i="11"/>
  <c r="M6887" i="11" s="1"/>
  <c r="N2812" i="11"/>
  <c r="L2812" i="11"/>
  <c r="M2812" i="11" s="1"/>
  <c r="N2629" i="11"/>
  <c r="L2629" i="11"/>
  <c r="M2629" i="11" s="1"/>
  <c r="N5623" i="11"/>
  <c r="L5623" i="11"/>
  <c r="M5623" i="11" s="1"/>
  <c r="N6711" i="11"/>
  <c r="L6711" i="11"/>
  <c r="M6711" i="11" s="1"/>
  <c r="N2776" i="11"/>
  <c r="L2776" i="11"/>
  <c r="M2776" i="11" s="1"/>
  <c r="N6783" i="11"/>
  <c r="L6783" i="11"/>
  <c r="M6783" i="11" s="1"/>
  <c r="N6578" i="11"/>
  <c r="L6578" i="11"/>
  <c r="M6578" i="11" s="1"/>
  <c r="N2593" i="11"/>
  <c r="L2593" i="11"/>
  <c r="M2593" i="11" s="1"/>
  <c r="N6851" i="11"/>
  <c r="L6851" i="11"/>
  <c r="M6851" i="11" s="1"/>
  <c r="N2848" i="11"/>
  <c r="L2848" i="11"/>
  <c r="M2848" i="11" s="1"/>
  <c r="N2556" i="11"/>
  <c r="L2556" i="11"/>
  <c r="M2556" i="11" s="1"/>
  <c r="N5555" i="11"/>
  <c r="L5555" i="11"/>
  <c r="M5555" i="11" s="1"/>
  <c r="H5966" i="11"/>
  <c r="I5962" i="11" s="1"/>
  <c r="H5555" i="11"/>
  <c r="I5551" i="11" s="1"/>
  <c r="D2520" i="11"/>
  <c r="H1717" i="11"/>
  <c r="H6614" i="11"/>
  <c r="I6610" i="11" s="1"/>
  <c r="H2520" i="11"/>
  <c r="I2516" i="11" s="1"/>
  <c r="C2520" i="11"/>
  <c r="J2520" i="11"/>
  <c r="K2520" i="11" s="1"/>
  <c r="I2515" i="11"/>
  <c r="H2181" i="11"/>
  <c r="H2556" i="11"/>
  <c r="H1225" i="11"/>
  <c r="J6783" i="11"/>
  <c r="K6783" i="11" s="1"/>
  <c r="C6783" i="11"/>
  <c r="D6783" i="11"/>
  <c r="K2593" i="11"/>
  <c r="C2593" i="11"/>
  <c r="D2593" i="11"/>
  <c r="J6747" i="11"/>
  <c r="K6747" i="11" s="1"/>
  <c r="C6747" i="11"/>
  <c r="D6747" i="11"/>
  <c r="H985" i="11"/>
  <c r="C6578" i="11"/>
  <c r="D6578" i="11"/>
  <c r="K6578" i="11"/>
  <c r="J6711" i="11"/>
  <c r="K6711" i="11" s="1"/>
  <c r="D6711" i="11"/>
  <c r="C6711" i="11"/>
  <c r="I2017" i="11"/>
  <c r="K6815" i="11"/>
  <c r="D6815" i="11"/>
  <c r="C6815" i="11"/>
  <c r="I6292" i="11"/>
  <c r="J2629" i="11"/>
  <c r="K2629" i="11" s="1"/>
  <c r="C2629" i="11"/>
  <c r="D2629" i="11"/>
  <c r="D2740" i="11"/>
  <c r="K2740" i="11"/>
  <c r="C2740" i="11"/>
  <c r="D5555" i="11"/>
  <c r="C5555" i="11"/>
  <c r="K5555" i="11"/>
  <c r="H6297" i="11"/>
  <c r="D6614" i="11"/>
  <c r="K6614" i="11"/>
  <c r="C6614" i="11"/>
  <c r="J6675" i="11"/>
  <c r="K6675" i="11" s="1"/>
  <c r="D6675" i="11"/>
  <c r="C6675" i="11"/>
  <c r="K6851" i="11"/>
  <c r="D6851" i="11"/>
  <c r="C6851" i="11"/>
  <c r="J5587" i="11"/>
  <c r="K5587" i="11" s="1"/>
  <c r="H6260" i="11"/>
  <c r="C5587" i="11"/>
  <c r="D5587" i="11"/>
  <c r="I6255" i="11"/>
  <c r="I945" i="11"/>
  <c r="I2141" i="11"/>
  <c r="K2556" i="11"/>
  <c r="C2556" i="11"/>
  <c r="D2556" i="11"/>
  <c r="K2812" i="11"/>
  <c r="H2022" i="11"/>
  <c r="D2812" i="11"/>
  <c r="C2812" i="11"/>
  <c r="K5623" i="11"/>
  <c r="C5623" i="11"/>
  <c r="D5623" i="11"/>
  <c r="J6887" i="11"/>
  <c r="K6887" i="11" s="1"/>
  <c r="H1689" i="11"/>
  <c r="D6887" i="11"/>
  <c r="C6887" i="11"/>
  <c r="K2776" i="11"/>
  <c r="C2776" i="11"/>
  <c r="D2776" i="11"/>
  <c r="I2405" i="11"/>
  <c r="I1981" i="11"/>
  <c r="J2664" i="11"/>
  <c r="K2664" i="11" s="1"/>
  <c r="D2664" i="11"/>
  <c r="C2664" i="11"/>
  <c r="H6082" i="11"/>
  <c r="K2848" i="11"/>
  <c r="D2848" i="11"/>
  <c r="C2848" i="11"/>
  <c r="I2442" i="11"/>
  <c r="I2443" i="11"/>
  <c r="D2521" i="11" l="1"/>
  <c r="N7488" i="11"/>
  <c r="N2741" i="11"/>
  <c r="L2741" i="11"/>
  <c r="M2741" i="11" s="1"/>
  <c r="N6852" i="11"/>
  <c r="L6852" i="11"/>
  <c r="M6852" i="11" s="1"/>
  <c r="N6748" i="11"/>
  <c r="L6748" i="11"/>
  <c r="M6748" i="11" s="1"/>
  <c r="N5624" i="11"/>
  <c r="L5624" i="11"/>
  <c r="M5624" i="11" s="1"/>
  <c r="N2521" i="11"/>
  <c r="L2521" i="11"/>
  <c r="M2521" i="11" s="1"/>
  <c r="N6676" i="11"/>
  <c r="L6676" i="11"/>
  <c r="M6676" i="11" s="1"/>
  <c r="N2665" i="11"/>
  <c r="L2665" i="11"/>
  <c r="M2665" i="11" s="1"/>
  <c r="N6712" i="11"/>
  <c r="L6712" i="11"/>
  <c r="M6712" i="11" s="1"/>
  <c r="N6615" i="11"/>
  <c r="L6615" i="11"/>
  <c r="M6615" i="11" s="1"/>
  <c r="N2777" i="11"/>
  <c r="L2777" i="11"/>
  <c r="M2777" i="11" s="1"/>
  <c r="N2557" i="11"/>
  <c r="L2557" i="11"/>
  <c r="M2557" i="11" s="1"/>
  <c r="N5556" i="11"/>
  <c r="L5556" i="11"/>
  <c r="M5556" i="11" s="1"/>
  <c r="N6579" i="11"/>
  <c r="L6579" i="11"/>
  <c r="M6579" i="11" s="1"/>
  <c r="N2813" i="11"/>
  <c r="L2813" i="11"/>
  <c r="M2813" i="11" s="1"/>
  <c r="N6816" i="11"/>
  <c r="L6816" i="11"/>
  <c r="M6816" i="11" s="1"/>
  <c r="N6888" i="11"/>
  <c r="L6888" i="11"/>
  <c r="M6888" i="11" s="1"/>
  <c r="N6784" i="11"/>
  <c r="L6784" i="11"/>
  <c r="M6784" i="11" s="1"/>
  <c r="N2630" i="11"/>
  <c r="L2630" i="11"/>
  <c r="M2630" i="11" s="1"/>
  <c r="N2849" i="11"/>
  <c r="L2849" i="11"/>
  <c r="M2849" i="11" s="1"/>
  <c r="N5588" i="11"/>
  <c r="L5588" i="11"/>
  <c r="M5588" i="11" s="1"/>
  <c r="J2521" i="11"/>
  <c r="K2521" i="11" s="1"/>
  <c r="C2521" i="11"/>
  <c r="H6615" i="11"/>
  <c r="I6611" i="11" s="1"/>
  <c r="H2521" i="11"/>
  <c r="I2517" i="11" s="1"/>
  <c r="H5556" i="11"/>
  <c r="I5552" i="11" s="1"/>
  <c r="H5588" i="11"/>
  <c r="H5967" i="11"/>
  <c r="I5963" i="11" s="1"/>
  <c r="J7488" i="11"/>
  <c r="K7488" i="11" s="1"/>
  <c r="L7488" i="11"/>
  <c r="M7488" i="11" s="1"/>
  <c r="H2558" i="11"/>
  <c r="I2552" i="11"/>
  <c r="H2182" i="11"/>
  <c r="H2557" i="11"/>
  <c r="H5109" i="11"/>
  <c r="H6298" i="11"/>
  <c r="K6615" i="11"/>
  <c r="C6615" i="11"/>
  <c r="D6615" i="11"/>
  <c r="J2630" i="11"/>
  <c r="K2630" i="11" s="1"/>
  <c r="D2630" i="11"/>
  <c r="C2630" i="11"/>
  <c r="J5588" i="11"/>
  <c r="K5588" i="11" s="1"/>
  <c r="H6261" i="11"/>
  <c r="C5588" i="11"/>
  <c r="D5588" i="11"/>
  <c r="J6784" i="11"/>
  <c r="K6784" i="11" s="1"/>
  <c r="D6784" i="11"/>
  <c r="C6784" i="11"/>
  <c r="J6676" i="11"/>
  <c r="K6676" i="11" s="1"/>
  <c r="D6676" i="11"/>
  <c r="C6676" i="11"/>
  <c r="K2741" i="11"/>
  <c r="C2741" i="11"/>
  <c r="D2741" i="11"/>
  <c r="H986" i="11"/>
  <c r="H1226" i="11"/>
  <c r="H6528" i="11"/>
  <c r="C6579" i="11"/>
  <c r="K6579" i="11"/>
  <c r="D6579" i="11"/>
  <c r="D5556" i="11"/>
  <c r="C5556" i="11"/>
  <c r="K5556" i="11"/>
  <c r="K6816" i="11"/>
  <c r="D6816" i="11"/>
  <c r="C6816" i="11"/>
  <c r="I2018" i="11"/>
  <c r="H1718" i="11"/>
  <c r="I6293" i="11"/>
  <c r="K6852" i="11"/>
  <c r="D6852" i="11"/>
  <c r="C6852" i="11"/>
  <c r="I981" i="11"/>
  <c r="I6256" i="11"/>
  <c r="J6712" i="11"/>
  <c r="K6712" i="11" s="1"/>
  <c r="C6712" i="11"/>
  <c r="D6712" i="11"/>
  <c r="J6748" i="11"/>
  <c r="K6748" i="11" s="1"/>
  <c r="C6748" i="11"/>
  <c r="D6748" i="11"/>
  <c r="I946" i="11"/>
  <c r="I2142" i="11"/>
  <c r="I2143" i="11"/>
  <c r="I1186" i="11"/>
  <c r="I6043" i="11"/>
  <c r="I6042" i="11"/>
  <c r="I1982" i="11"/>
  <c r="H6083" i="11"/>
  <c r="J6888" i="11"/>
  <c r="K6888" i="11" s="1"/>
  <c r="H1690" i="11"/>
  <c r="C6888" i="11"/>
  <c r="D6888" i="11"/>
  <c r="K2813" i="11"/>
  <c r="H2023" i="11"/>
  <c r="D2813" i="11"/>
  <c r="C2813" i="11"/>
  <c r="K2777" i="11"/>
  <c r="D2777" i="11"/>
  <c r="C2777" i="11"/>
  <c r="K5624" i="11"/>
  <c r="C5624" i="11"/>
  <c r="D5624" i="11"/>
  <c r="J2665" i="11"/>
  <c r="K2665" i="11" s="1"/>
  <c r="D2665" i="11"/>
  <c r="C2665" i="11"/>
  <c r="K2557" i="11"/>
  <c r="H6691" i="11"/>
  <c r="I6651" i="11" s="1"/>
  <c r="C2557" i="11"/>
  <c r="D2557" i="11"/>
  <c r="I1649" i="11"/>
  <c r="I6650" i="11"/>
  <c r="K2849" i="11"/>
  <c r="D2849" i="11"/>
  <c r="C2849" i="11"/>
  <c r="D7488" i="11"/>
  <c r="C7488" i="11"/>
  <c r="K2558" i="11" l="1"/>
  <c r="D2558" i="11"/>
  <c r="C2558" i="11"/>
  <c r="N7489" i="11"/>
  <c r="N6580" i="11"/>
  <c r="L6580" i="11"/>
  <c r="M6580" i="11" s="1"/>
  <c r="N6853" i="11"/>
  <c r="L6853" i="11"/>
  <c r="M6853" i="11" s="1"/>
  <c r="N5589" i="11"/>
  <c r="L5589" i="11"/>
  <c r="M5589" i="11" s="1"/>
  <c r="N2814" i="11"/>
  <c r="L2814" i="11"/>
  <c r="M2814" i="11" s="1"/>
  <c r="N2558" i="11"/>
  <c r="L2558" i="11"/>
  <c r="M2558" i="11" s="1"/>
  <c r="N2666" i="11"/>
  <c r="L2666" i="11"/>
  <c r="M2666" i="11" s="1"/>
  <c r="N2886" i="11"/>
  <c r="L2886" i="11"/>
  <c r="M2886" i="11" s="1"/>
  <c r="N2631" i="11"/>
  <c r="L2631" i="11"/>
  <c r="M2631" i="11" s="1"/>
  <c r="N2559" i="11"/>
  <c r="L2559" i="11"/>
  <c r="M2559" i="11" s="1"/>
  <c r="N6616" i="11"/>
  <c r="L6616" i="11"/>
  <c r="M6616" i="11" s="1"/>
  <c r="N2702" i="11"/>
  <c r="L2702" i="11"/>
  <c r="M2702" i="11" s="1"/>
  <c r="N6677" i="11"/>
  <c r="L6677" i="11"/>
  <c r="M6677" i="11" s="1"/>
  <c r="N6749" i="11"/>
  <c r="L6749" i="11"/>
  <c r="M6749" i="11" s="1"/>
  <c r="N5557" i="11"/>
  <c r="L5557" i="11"/>
  <c r="M5557" i="11" s="1"/>
  <c r="N2850" i="11"/>
  <c r="L2850" i="11"/>
  <c r="M2850" i="11" s="1"/>
  <c r="N6817" i="11"/>
  <c r="L6817" i="11"/>
  <c r="M6817" i="11" s="1"/>
  <c r="N6889" i="11"/>
  <c r="L6889" i="11"/>
  <c r="M6889" i="11" s="1"/>
  <c r="N6713" i="11"/>
  <c r="L6713" i="11"/>
  <c r="M6713" i="11" s="1"/>
  <c r="N2778" i="11"/>
  <c r="L2778" i="11"/>
  <c r="M2778" i="11" s="1"/>
  <c r="N5625" i="11"/>
  <c r="L5625" i="11"/>
  <c r="M5625" i="11" s="1"/>
  <c r="N6785" i="11"/>
  <c r="L6785" i="11"/>
  <c r="M6785" i="11" s="1"/>
  <c r="H6616" i="11"/>
  <c r="I6612" i="11" s="1"/>
  <c r="H5557" i="11"/>
  <c r="I5553" i="11" s="1"/>
  <c r="H5589" i="11"/>
  <c r="H1719" i="11"/>
  <c r="I2554" i="11"/>
  <c r="J7489" i="11"/>
  <c r="K7489" i="11" s="1"/>
  <c r="L7489" i="11"/>
  <c r="M7489" i="11" s="1"/>
  <c r="H2183" i="11"/>
  <c r="H2559" i="11"/>
  <c r="I2555" i="11" s="1"/>
  <c r="I2553" i="11"/>
  <c r="K6853" i="11"/>
  <c r="C6853" i="11"/>
  <c r="D6853" i="11"/>
  <c r="H6529" i="11"/>
  <c r="C6580" i="11"/>
  <c r="D6580" i="11"/>
  <c r="K6580" i="11"/>
  <c r="J6677" i="11"/>
  <c r="K6677" i="11" s="1"/>
  <c r="D6677" i="11"/>
  <c r="C6677" i="11"/>
  <c r="I6257" i="11"/>
  <c r="I1983" i="11"/>
  <c r="I2019" i="11"/>
  <c r="H987" i="11"/>
  <c r="I983" i="11" s="1"/>
  <c r="J6785" i="11"/>
  <c r="K6785" i="11" s="1"/>
  <c r="C6785" i="11"/>
  <c r="D6785" i="11"/>
  <c r="C6713" i="11"/>
  <c r="J6713" i="11"/>
  <c r="K6713" i="11" s="1"/>
  <c r="D6713" i="11"/>
  <c r="C2631" i="11"/>
  <c r="J2631" i="11"/>
  <c r="K2631" i="11" s="1"/>
  <c r="D2631" i="11"/>
  <c r="D6616" i="11"/>
  <c r="C6616" i="11"/>
  <c r="K6616" i="11"/>
  <c r="J5589" i="11"/>
  <c r="K5589" i="11" s="1"/>
  <c r="C5589" i="11"/>
  <c r="D5589" i="11"/>
  <c r="I982" i="11"/>
  <c r="J2666" i="11"/>
  <c r="K2666" i="11" s="1"/>
  <c r="C2666" i="11"/>
  <c r="D2666" i="11"/>
  <c r="K5557" i="11"/>
  <c r="C5557" i="11"/>
  <c r="D5557" i="11"/>
  <c r="K2778" i="11"/>
  <c r="C2778" i="11"/>
  <c r="D2778" i="11"/>
  <c r="I6294" i="11"/>
  <c r="K6817" i="11"/>
  <c r="D6817" i="11"/>
  <c r="C6817" i="11"/>
  <c r="H6299" i="11"/>
  <c r="J6749" i="11"/>
  <c r="K6749" i="11" s="1"/>
  <c r="C6749" i="11"/>
  <c r="D6749" i="11"/>
  <c r="H1227" i="11"/>
  <c r="I1187" i="11" s="1"/>
  <c r="H5968" i="11"/>
  <c r="I947" i="11"/>
  <c r="I6044" i="11"/>
  <c r="K2850" i="11"/>
  <c r="H2024" i="11"/>
  <c r="I1984" i="11" s="1"/>
  <c r="C2850" i="11"/>
  <c r="D2850" i="11"/>
  <c r="K2814" i="11"/>
  <c r="C2814" i="11"/>
  <c r="D2814" i="11"/>
  <c r="J6889" i="11"/>
  <c r="K6889" i="11" s="1"/>
  <c r="H1691" i="11"/>
  <c r="D6889" i="11"/>
  <c r="C6889" i="11"/>
  <c r="H6084" i="11"/>
  <c r="I6045" i="11" s="1"/>
  <c r="K2559" i="11"/>
  <c r="D2559" i="11"/>
  <c r="C2559" i="11"/>
  <c r="K2886" i="11"/>
  <c r="C2886" i="11"/>
  <c r="D2886" i="11"/>
  <c r="H6692" i="11"/>
  <c r="J2702" i="11"/>
  <c r="K2702" i="11" s="1"/>
  <c r="C2702" i="11"/>
  <c r="D2702" i="11"/>
  <c r="I1650" i="11"/>
  <c r="D7489" i="11"/>
  <c r="C7489" i="11"/>
  <c r="K5625" i="11"/>
  <c r="D5625" i="11"/>
  <c r="C5625" i="11"/>
  <c r="N7490" i="11" l="1"/>
  <c r="N2815" i="11"/>
  <c r="L2815" i="11"/>
  <c r="M2815" i="11" s="1"/>
  <c r="N6854" i="11"/>
  <c r="L6854" i="11"/>
  <c r="M6854" i="11" s="1"/>
  <c r="N2887" i="11"/>
  <c r="L2887" i="11"/>
  <c r="M2887" i="11" s="1"/>
  <c r="N5590" i="11"/>
  <c r="L5590" i="11"/>
  <c r="M5590" i="11" s="1"/>
  <c r="N6617" i="11"/>
  <c r="L6617" i="11"/>
  <c r="M6617" i="11" s="1"/>
  <c r="N6890" i="11"/>
  <c r="L6890" i="11"/>
  <c r="M6890" i="11" s="1"/>
  <c r="N5662" i="11"/>
  <c r="L5662" i="11"/>
  <c r="M5662" i="11" s="1"/>
  <c r="N2560" i="11"/>
  <c r="L2560" i="11"/>
  <c r="M2560" i="11" s="1"/>
  <c r="N2779" i="11"/>
  <c r="L2779" i="11"/>
  <c r="M2779" i="11" s="1"/>
  <c r="N2632" i="11"/>
  <c r="L2632" i="11"/>
  <c r="M2632" i="11" s="1"/>
  <c r="N6678" i="11"/>
  <c r="L6678" i="11"/>
  <c r="M6678" i="11" s="1"/>
  <c r="N6581" i="11"/>
  <c r="L6581" i="11"/>
  <c r="M6581" i="11" s="1"/>
  <c r="N6750" i="11"/>
  <c r="L6750" i="11"/>
  <c r="M6750" i="11" s="1"/>
  <c r="N6714" i="11"/>
  <c r="L6714" i="11"/>
  <c r="M6714" i="11" s="1"/>
  <c r="N2851" i="11"/>
  <c r="L2851" i="11"/>
  <c r="M2851" i="11" s="1"/>
  <c r="N6926" i="11"/>
  <c r="L6926" i="11"/>
  <c r="M6926" i="11" s="1"/>
  <c r="N2667" i="11"/>
  <c r="L2667" i="11"/>
  <c r="M2667" i="11" s="1"/>
  <c r="N5626" i="11"/>
  <c r="L5626" i="11"/>
  <c r="M5626" i="11" s="1"/>
  <c r="N6786" i="11"/>
  <c r="L6786" i="11"/>
  <c r="M6786" i="11" s="1"/>
  <c r="N2703" i="11"/>
  <c r="L2703" i="11"/>
  <c r="M2703" i="11" s="1"/>
  <c r="N6818" i="11"/>
  <c r="L6818" i="11"/>
  <c r="M6818" i="11" s="1"/>
  <c r="H5590" i="11"/>
  <c r="H6617" i="11"/>
  <c r="I6613" i="11" s="1"/>
  <c r="H1720" i="11"/>
  <c r="H5969" i="11"/>
  <c r="I5965" i="11" s="1"/>
  <c r="J7490" i="11"/>
  <c r="K7490" i="11" s="1"/>
  <c r="L7490" i="11"/>
  <c r="M7490" i="11" s="1"/>
  <c r="H2184" i="11"/>
  <c r="H2560" i="11"/>
  <c r="I2556" i="11" s="1"/>
  <c r="J6786" i="11"/>
  <c r="K6786" i="11" s="1"/>
  <c r="C6786" i="11"/>
  <c r="D6786" i="11"/>
  <c r="D6750" i="11"/>
  <c r="J6750" i="11"/>
  <c r="K6750" i="11" s="1"/>
  <c r="C6750" i="11"/>
  <c r="J2667" i="11"/>
  <c r="K2667" i="11" s="1"/>
  <c r="D2667" i="11"/>
  <c r="C2667" i="11"/>
  <c r="J2632" i="11"/>
  <c r="K2632" i="11" s="1"/>
  <c r="D2632" i="11"/>
  <c r="C2632" i="11"/>
  <c r="D6617" i="11"/>
  <c r="C6617" i="11"/>
  <c r="K6617" i="11"/>
  <c r="K6854" i="11"/>
  <c r="D6854" i="11"/>
  <c r="C6854" i="11"/>
  <c r="J6890" i="11"/>
  <c r="K6890" i="11" s="1"/>
  <c r="C6890" i="11"/>
  <c r="D6890" i="11"/>
  <c r="I2020" i="11"/>
  <c r="H6530" i="11"/>
  <c r="K6581" i="11"/>
  <c r="D6581" i="11"/>
  <c r="C6581" i="11"/>
  <c r="I5964" i="11"/>
  <c r="J6714" i="11"/>
  <c r="K6714" i="11" s="1"/>
  <c r="C6714" i="11"/>
  <c r="D6714" i="11"/>
  <c r="I6295" i="11"/>
  <c r="K5626" i="11"/>
  <c r="H6300" i="11"/>
  <c r="I6296" i="11" s="1"/>
  <c r="D5626" i="11"/>
  <c r="C5626" i="11"/>
  <c r="J5590" i="11"/>
  <c r="K5590" i="11" s="1"/>
  <c r="C5590" i="11"/>
  <c r="D5590" i="11"/>
  <c r="J6678" i="11"/>
  <c r="K6678" i="11" s="1"/>
  <c r="D6678" i="11"/>
  <c r="C6678" i="11"/>
  <c r="C2779" i="11"/>
  <c r="K2779" i="11"/>
  <c r="D2779" i="11"/>
  <c r="H6337" i="11"/>
  <c r="H988" i="11"/>
  <c r="D6818" i="11"/>
  <c r="C6818" i="11"/>
  <c r="K6818" i="11"/>
  <c r="H1228" i="11"/>
  <c r="I1188" i="11" s="1"/>
  <c r="I2144" i="11"/>
  <c r="K2851" i="11"/>
  <c r="H2025" i="11"/>
  <c r="I2021" i="11" s="1"/>
  <c r="D2851" i="11"/>
  <c r="C2851" i="11"/>
  <c r="I1651" i="11"/>
  <c r="H6085" i="11"/>
  <c r="K2815" i="11"/>
  <c r="D2815" i="11"/>
  <c r="C2815" i="11"/>
  <c r="K2560" i="11"/>
  <c r="D2560" i="11"/>
  <c r="C2560" i="11"/>
  <c r="I6652" i="11"/>
  <c r="K6926" i="11"/>
  <c r="H1692" i="11"/>
  <c r="I1652" i="11" s="1"/>
  <c r="C6926" i="11"/>
  <c r="D6926" i="11"/>
  <c r="C7490" i="11"/>
  <c r="D7490" i="11"/>
  <c r="J2703" i="11"/>
  <c r="K2703" i="11" s="1"/>
  <c r="D2703" i="11"/>
  <c r="C2703" i="11"/>
  <c r="K5662" i="11"/>
  <c r="D5662" i="11"/>
  <c r="C5662" i="11"/>
  <c r="H6693" i="11"/>
  <c r="K2887" i="11"/>
  <c r="C2887" i="11"/>
  <c r="D2887" i="11"/>
  <c r="N7491" i="11" l="1"/>
  <c r="N6787" i="11"/>
  <c r="L6787" i="11"/>
  <c r="M6787" i="11" s="1"/>
  <c r="N6618" i="11"/>
  <c r="L6618" i="11"/>
  <c r="M6618" i="11" s="1"/>
  <c r="N2633" i="11"/>
  <c r="L2633" i="11"/>
  <c r="M2633" i="11" s="1"/>
  <c r="N5591" i="11"/>
  <c r="L5591" i="11"/>
  <c r="M5591" i="11" s="1"/>
  <c r="N6891" i="11"/>
  <c r="L6891" i="11"/>
  <c r="M6891" i="11" s="1"/>
  <c r="N6679" i="11"/>
  <c r="L6679" i="11"/>
  <c r="M6679" i="11" s="1"/>
  <c r="N2704" i="11"/>
  <c r="L2704" i="11"/>
  <c r="M2704" i="11" s="1"/>
  <c r="N2816" i="11"/>
  <c r="L2816" i="11"/>
  <c r="M2816" i="11" s="1"/>
  <c r="N6582" i="11"/>
  <c r="L6582" i="11"/>
  <c r="M6582" i="11" s="1"/>
  <c r="N2888" i="11"/>
  <c r="L2888" i="11"/>
  <c r="M2888" i="11" s="1"/>
  <c r="N6819" i="11"/>
  <c r="L6819" i="11"/>
  <c r="M6819" i="11" s="1"/>
  <c r="N5627" i="11"/>
  <c r="L5627" i="11"/>
  <c r="M5627" i="11" s="1"/>
  <c r="N2668" i="11"/>
  <c r="L2668" i="11"/>
  <c r="M2668" i="11" s="1"/>
  <c r="N6751" i="11"/>
  <c r="L6751" i="11"/>
  <c r="M6751" i="11" s="1"/>
  <c r="N6855" i="11"/>
  <c r="L6855" i="11"/>
  <c r="M6855" i="11" s="1"/>
  <c r="N2561" i="11"/>
  <c r="L2561" i="11"/>
  <c r="M2561" i="11" s="1"/>
  <c r="N2780" i="11"/>
  <c r="L2780" i="11"/>
  <c r="M2780" i="11" s="1"/>
  <c r="N6715" i="11"/>
  <c r="L6715" i="11"/>
  <c r="M6715" i="11" s="1"/>
  <c r="N2852" i="11"/>
  <c r="L2852" i="11"/>
  <c r="M2852" i="11" s="1"/>
  <c r="N6927" i="11"/>
  <c r="L6927" i="11"/>
  <c r="M6927" i="11" s="1"/>
  <c r="N5663" i="11"/>
  <c r="L5663" i="11"/>
  <c r="M5663" i="11" s="1"/>
  <c r="H1721" i="11"/>
  <c r="H5591" i="11"/>
  <c r="H5970" i="11"/>
  <c r="I5966" i="11" s="1"/>
  <c r="H6618" i="11"/>
  <c r="I6614" i="11" s="1"/>
  <c r="J7491" i="11"/>
  <c r="K7491" i="11" s="1"/>
  <c r="L7491" i="11"/>
  <c r="M7491" i="11" s="1"/>
  <c r="H2185" i="11"/>
  <c r="H2561" i="11"/>
  <c r="I2557" i="11" s="1"/>
  <c r="H989" i="11"/>
  <c r="I985" i="11" s="1"/>
  <c r="H6531" i="11"/>
  <c r="I6527" i="11" s="1"/>
  <c r="K6618" i="11"/>
  <c r="D6618" i="11"/>
  <c r="C6618" i="11"/>
  <c r="I948" i="11"/>
  <c r="I984" i="11"/>
  <c r="H1229" i="11"/>
  <c r="I1189" i="11" s="1"/>
  <c r="J6787" i="11"/>
  <c r="K6787" i="11" s="1"/>
  <c r="C6787" i="11"/>
  <c r="D6787" i="11"/>
  <c r="K6855" i="11"/>
  <c r="D6855" i="11"/>
  <c r="C6855" i="11"/>
  <c r="J2668" i="11"/>
  <c r="K2668" i="11" s="1"/>
  <c r="D2668" i="11"/>
  <c r="C2668" i="11"/>
  <c r="H6338" i="11"/>
  <c r="D2633" i="11"/>
  <c r="J2633" i="11"/>
  <c r="K2633" i="11" s="1"/>
  <c r="C2633" i="11"/>
  <c r="J5591" i="11"/>
  <c r="K5591" i="11" s="1"/>
  <c r="D5591" i="11"/>
  <c r="C5591" i="11"/>
  <c r="J6891" i="11"/>
  <c r="K6891" i="11" s="1"/>
  <c r="C6891" i="11"/>
  <c r="D6891" i="11"/>
  <c r="D6751" i="11"/>
  <c r="J6751" i="11"/>
  <c r="K6751" i="11" s="1"/>
  <c r="C6751" i="11"/>
  <c r="I6333" i="11"/>
  <c r="J6679" i="11"/>
  <c r="K6679" i="11" s="1"/>
  <c r="D6679" i="11"/>
  <c r="C6679" i="11"/>
  <c r="K2780" i="11"/>
  <c r="C2780" i="11"/>
  <c r="D2780" i="11"/>
  <c r="K5627" i="11"/>
  <c r="H6301" i="11"/>
  <c r="D5627" i="11"/>
  <c r="C5627" i="11"/>
  <c r="C6819" i="11"/>
  <c r="K6819" i="11"/>
  <c r="D6819" i="11"/>
  <c r="J6715" i="11"/>
  <c r="K6715" i="11" s="1"/>
  <c r="C6715" i="11"/>
  <c r="D6715" i="11"/>
  <c r="K6582" i="11"/>
  <c r="D6582" i="11"/>
  <c r="C6582" i="11"/>
  <c r="I949" i="11"/>
  <c r="I2145" i="11"/>
  <c r="J2704" i="11"/>
  <c r="K2704" i="11" s="1"/>
  <c r="C2704" i="11"/>
  <c r="D2704" i="11"/>
  <c r="K2888" i="11"/>
  <c r="C2888" i="11"/>
  <c r="D2888" i="11"/>
  <c r="K6927" i="11"/>
  <c r="H1693" i="11"/>
  <c r="C6927" i="11"/>
  <c r="D6927" i="11"/>
  <c r="K2561" i="11"/>
  <c r="D2561" i="11"/>
  <c r="C2561" i="11"/>
  <c r="H6086" i="11"/>
  <c r="K2816" i="11"/>
  <c r="D2816" i="11"/>
  <c r="C2816" i="11"/>
  <c r="H6694" i="11"/>
  <c r="K5663" i="11"/>
  <c r="C5663" i="11"/>
  <c r="D5663" i="11"/>
  <c r="I1985" i="11"/>
  <c r="D7491" i="11"/>
  <c r="C7491" i="11"/>
  <c r="H5396" i="11"/>
  <c r="K2852" i="11"/>
  <c r="H2026" i="11"/>
  <c r="D2852" i="11"/>
  <c r="C2852" i="11"/>
  <c r="I6653" i="11"/>
  <c r="N2669" i="11" l="1"/>
  <c r="L2669" i="11"/>
  <c r="M2669" i="11" s="1"/>
  <c r="N6716" i="11"/>
  <c r="L6716" i="11"/>
  <c r="M6716" i="11" s="1"/>
  <c r="N6820" i="11"/>
  <c r="L6820" i="11"/>
  <c r="M6820" i="11" s="1"/>
  <c r="N6752" i="11"/>
  <c r="L6752" i="11"/>
  <c r="M6752" i="11" s="1"/>
  <c r="N5664" i="11"/>
  <c r="L5664" i="11"/>
  <c r="M5664" i="11" s="1"/>
  <c r="N6856" i="11"/>
  <c r="L6856" i="11"/>
  <c r="M6856" i="11" s="1"/>
  <c r="N6892" i="11"/>
  <c r="L6892" i="11"/>
  <c r="M6892" i="11" s="1"/>
  <c r="N6788" i="11"/>
  <c r="L6788" i="11"/>
  <c r="M6788" i="11" s="1"/>
  <c r="N2889" i="11"/>
  <c r="L2889" i="11"/>
  <c r="M2889" i="11" s="1"/>
  <c r="N5628" i="11"/>
  <c r="L5628" i="11"/>
  <c r="M5628" i="11" s="1"/>
  <c r="N2705" i="11"/>
  <c r="L2705" i="11"/>
  <c r="M2705" i="11" s="1"/>
  <c r="N5592" i="11"/>
  <c r="L5592" i="11"/>
  <c r="M5592" i="11" s="1"/>
  <c r="N2817" i="11"/>
  <c r="L2817" i="11"/>
  <c r="M2817" i="11" s="1"/>
  <c r="N2781" i="11"/>
  <c r="L2781" i="11"/>
  <c r="M2781" i="11" s="1"/>
  <c r="N2853" i="11"/>
  <c r="L2853" i="11"/>
  <c r="M2853" i="11" s="1"/>
  <c r="N6928" i="11"/>
  <c r="L6928" i="11"/>
  <c r="M6928" i="11" s="1"/>
  <c r="N6680" i="11"/>
  <c r="L6680" i="11"/>
  <c r="M6680" i="11" s="1"/>
  <c r="N6583" i="11"/>
  <c r="L6583" i="11"/>
  <c r="M6583" i="11" s="1"/>
  <c r="N6619" i="11"/>
  <c r="L6619" i="11"/>
  <c r="M6619" i="11" s="1"/>
  <c r="H6619" i="11"/>
  <c r="I6615" i="11" s="1"/>
  <c r="H5971" i="11"/>
  <c r="I5931" i="11" s="1"/>
  <c r="H5592" i="11"/>
  <c r="H2186" i="11"/>
  <c r="J6892" i="11"/>
  <c r="K6892" i="11" s="1"/>
  <c r="D6892" i="11"/>
  <c r="C6892" i="11"/>
  <c r="I2022" i="11"/>
  <c r="J5592" i="11"/>
  <c r="K5592" i="11" s="1"/>
  <c r="D5592" i="11"/>
  <c r="C5592" i="11"/>
  <c r="J6680" i="11"/>
  <c r="K6680" i="11" s="1"/>
  <c r="D6680" i="11"/>
  <c r="C6680" i="11"/>
  <c r="I6297" i="11"/>
  <c r="J6752" i="11"/>
  <c r="K6752" i="11" s="1"/>
  <c r="C6752" i="11"/>
  <c r="D6752" i="11"/>
  <c r="K6856" i="11"/>
  <c r="D6856" i="11"/>
  <c r="C6856" i="11"/>
  <c r="H6339" i="11"/>
  <c r="H1230" i="11"/>
  <c r="J2669" i="11"/>
  <c r="K2669" i="11" s="1"/>
  <c r="D2669" i="11"/>
  <c r="C2669" i="11"/>
  <c r="J6788" i="11"/>
  <c r="K6788" i="11" s="1"/>
  <c r="D6788" i="11"/>
  <c r="C6788" i="11"/>
  <c r="H1722" i="11"/>
  <c r="I1682" i="11" s="1"/>
  <c r="H6532" i="11"/>
  <c r="D6619" i="11"/>
  <c r="K6619" i="11"/>
  <c r="C6619" i="11"/>
  <c r="K6583" i="11"/>
  <c r="D6583" i="11"/>
  <c r="C6583" i="11"/>
  <c r="C6820" i="11"/>
  <c r="D6820" i="11"/>
  <c r="K6820" i="11"/>
  <c r="K5628" i="11"/>
  <c r="D5628" i="11"/>
  <c r="C5628" i="11"/>
  <c r="J6716" i="11"/>
  <c r="K6716" i="11" s="1"/>
  <c r="C6716" i="11"/>
  <c r="D6716" i="11"/>
  <c r="H990" i="11"/>
  <c r="C2781" i="11"/>
  <c r="K2781" i="11"/>
  <c r="D2781" i="11"/>
  <c r="I6334" i="11"/>
  <c r="I1190" i="11"/>
  <c r="I1683" i="11"/>
  <c r="I1653" i="11"/>
  <c r="I5932" i="11"/>
  <c r="I950" i="11"/>
  <c r="I2146" i="11"/>
  <c r="K2817" i="11"/>
  <c r="D2817" i="11"/>
  <c r="C2817" i="11"/>
  <c r="J2705" i="11"/>
  <c r="K2705" i="11" s="1"/>
  <c r="C2705" i="11"/>
  <c r="D2705" i="11"/>
  <c r="H5397" i="11"/>
  <c r="H6695" i="11"/>
  <c r="I6655" i="11" s="1"/>
  <c r="K2889" i="11"/>
  <c r="C2889" i="11"/>
  <c r="D2889" i="11"/>
  <c r="K2853" i="11"/>
  <c r="H2027" i="11"/>
  <c r="I1987" i="11" s="1"/>
  <c r="D2853" i="11"/>
  <c r="C2853" i="11"/>
  <c r="K6928" i="11"/>
  <c r="H1694" i="11"/>
  <c r="D6928" i="11"/>
  <c r="C6928" i="11"/>
  <c r="I6047" i="11"/>
  <c r="I6046" i="11"/>
  <c r="K5664" i="11"/>
  <c r="D5664" i="11"/>
  <c r="C5664" i="11"/>
  <c r="I6654" i="11"/>
  <c r="H6087" i="11"/>
  <c r="I1986" i="11"/>
  <c r="N6821" i="11" l="1"/>
  <c r="L6821" i="11"/>
  <c r="M6821" i="11" s="1"/>
  <c r="N6681" i="11"/>
  <c r="L6681" i="11"/>
  <c r="M6681" i="11" s="1"/>
  <c r="N5593" i="11"/>
  <c r="L5593" i="11"/>
  <c r="M5593" i="11" s="1"/>
  <c r="N5665" i="11"/>
  <c r="L5665" i="11"/>
  <c r="M5665" i="11" s="1"/>
  <c r="N6620" i="11"/>
  <c r="L6620" i="11"/>
  <c r="M6620" i="11" s="1"/>
  <c r="N2818" i="11"/>
  <c r="L2818" i="11"/>
  <c r="M2818" i="11" s="1"/>
  <c r="N6893" i="11"/>
  <c r="L6893" i="11"/>
  <c r="M6893" i="11" s="1"/>
  <c r="N6857" i="11"/>
  <c r="L6857" i="11"/>
  <c r="M6857" i="11" s="1"/>
  <c r="N2926" i="11"/>
  <c r="L2926" i="11"/>
  <c r="M2926" i="11" s="1"/>
  <c r="N2706" i="11"/>
  <c r="L2706" i="11"/>
  <c r="M2706" i="11" s="1"/>
  <c r="N6929" i="11"/>
  <c r="L6929" i="11"/>
  <c r="M6929" i="11" s="1"/>
  <c r="N6753" i="11"/>
  <c r="L6753" i="11"/>
  <c r="M6753" i="11" s="1"/>
  <c r="N2742" i="11"/>
  <c r="L2742" i="11"/>
  <c r="M2742" i="11" s="1"/>
  <c r="N2854" i="11"/>
  <c r="L2854" i="11"/>
  <c r="M2854" i="11" s="1"/>
  <c r="N6789" i="11"/>
  <c r="L6789" i="11"/>
  <c r="M6789" i="11" s="1"/>
  <c r="N6584" i="11"/>
  <c r="L6584" i="11"/>
  <c r="M6584" i="11" s="1"/>
  <c r="N6717" i="11"/>
  <c r="L6717" i="11"/>
  <c r="M6717" i="11" s="1"/>
  <c r="N2890" i="11"/>
  <c r="L2890" i="11"/>
  <c r="M2890" i="11" s="1"/>
  <c r="N5629" i="11"/>
  <c r="L5629" i="11"/>
  <c r="M5629" i="11" s="1"/>
  <c r="N2670" i="11"/>
  <c r="L2670" i="11"/>
  <c r="M2670" i="11" s="1"/>
  <c r="I5967" i="11"/>
  <c r="H5593" i="11"/>
  <c r="I5589" i="11" s="1"/>
  <c r="H5629" i="11"/>
  <c r="H6620" i="11"/>
  <c r="I6616" i="11" s="1"/>
  <c r="H2187" i="11"/>
  <c r="I2147" i="11" s="1"/>
  <c r="I986" i="11"/>
  <c r="D2706" i="11"/>
  <c r="C2706" i="11"/>
  <c r="J2706" i="11"/>
  <c r="K2706" i="11" s="1"/>
  <c r="J6753" i="11"/>
  <c r="K6753" i="11" s="1"/>
  <c r="C6753" i="11"/>
  <c r="D6753" i="11"/>
  <c r="H991" i="11"/>
  <c r="I951" i="11" s="1"/>
  <c r="J6789" i="11"/>
  <c r="K6789" i="11" s="1"/>
  <c r="D6789" i="11"/>
  <c r="C6789" i="11"/>
  <c r="H1231" i="11"/>
  <c r="I1191" i="11" s="1"/>
  <c r="J6893" i="11"/>
  <c r="K6893" i="11" s="1"/>
  <c r="D6893" i="11"/>
  <c r="C6893" i="11"/>
  <c r="J2670" i="11"/>
  <c r="K2670" i="11" s="1"/>
  <c r="C2670" i="11"/>
  <c r="D2670" i="11"/>
  <c r="H5972" i="11"/>
  <c r="I6528" i="11"/>
  <c r="K5629" i="11"/>
  <c r="D5629" i="11"/>
  <c r="C5629" i="11"/>
  <c r="H6340" i="11"/>
  <c r="I6336" i="11" s="1"/>
  <c r="H1723" i="11"/>
  <c r="K6821" i="11"/>
  <c r="C6821" i="11"/>
  <c r="D6821" i="11"/>
  <c r="H6533" i="11"/>
  <c r="I6529" i="11" s="1"/>
  <c r="D6620" i="11"/>
  <c r="K6620" i="11"/>
  <c r="C6620" i="11"/>
  <c r="J6681" i="11"/>
  <c r="K6681" i="11" s="1"/>
  <c r="C6681" i="11"/>
  <c r="D6681" i="11"/>
  <c r="I6335" i="11"/>
  <c r="C2818" i="11"/>
  <c r="K2818" i="11"/>
  <c r="D2818" i="11"/>
  <c r="J6717" i="11"/>
  <c r="K6717" i="11" s="1"/>
  <c r="D6717" i="11"/>
  <c r="C6717" i="11"/>
  <c r="K6584" i="11"/>
  <c r="D6584" i="11"/>
  <c r="C6584" i="11"/>
  <c r="J5593" i="11"/>
  <c r="K5593" i="11" s="1"/>
  <c r="C5593" i="11"/>
  <c r="D5593" i="11"/>
  <c r="K6857" i="11"/>
  <c r="C6857" i="11"/>
  <c r="D6857" i="11"/>
  <c r="I2023" i="11"/>
  <c r="H6696" i="11"/>
  <c r="H6088" i="11"/>
  <c r="I6048" i="11" s="1"/>
  <c r="K6929" i="11"/>
  <c r="H1695" i="11"/>
  <c r="I1655" i="11" s="1"/>
  <c r="D6929" i="11"/>
  <c r="C6929" i="11"/>
  <c r="J2926" i="11"/>
  <c r="K2926" i="11" s="1"/>
  <c r="C2926" i="11"/>
  <c r="D2926" i="11"/>
  <c r="K2854" i="11"/>
  <c r="C2854" i="11"/>
  <c r="D2854" i="11"/>
  <c r="K5665" i="11"/>
  <c r="C5665" i="11"/>
  <c r="D5665" i="11"/>
  <c r="K2890" i="11"/>
  <c r="H2028" i="11"/>
  <c r="D2890" i="11"/>
  <c r="C2890" i="11"/>
  <c r="K2742" i="11"/>
  <c r="C2742" i="11"/>
  <c r="D2742" i="11"/>
  <c r="I1654" i="11"/>
  <c r="N6822" i="11" l="1"/>
  <c r="L6822" i="11"/>
  <c r="M6822" i="11" s="1"/>
  <c r="N6790" i="11"/>
  <c r="L6790" i="11"/>
  <c r="M6790" i="11" s="1"/>
  <c r="N6966" i="11"/>
  <c r="L6966" i="11"/>
  <c r="M6966" i="11" s="1"/>
  <c r="N6858" i="11"/>
  <c r="L6858" i="11"/>
  <c r="M6858" i="11" s="1"/>
  <c r="N2819" i="11"/>
  <c r="L2819" i="11"/>
  <c r="M2819" i="11" s="1"/>
  <c r="N6930" i="11"/>
  <c r="L6930" i="11"/>
  <c r="M6930" i="11" s="1"/>
  <c r="N6894" i="11"/>
  <c r="L6894" i="11"/>
  <c r="M6894" i="11" s="1"/>
  <c r="N6585" i="11"/>
  <c r="L6585" i="11"/>
  <c r="M6585" i="11" s="1"/>
  <c r="N2891" i="11"/>
  <c r="L2891" i="11"/>
  <c r="M2891" i="11" s="1"/>
  <c r="N2855" i="11"/>
  <c r="L2855" i="11"/>
  <c r="M2855" i="11" s="1"/>
  <c r="N5630" i="11"/>
  <c r="L5630" i="11"/>
  <c r="M5630" i="11" s="1"/>
  <c r="N5594" i="11"/>
  <c r="L5594" i="11"/>
  <c r="M5594" i="11" s="1"/>
  <c r="N6621" i="11"/>
  <c r="L6621" i="11"/>
  <c r="M6621" i="11" s="1"/>
  <c r="N2671" i="11"/>
  <c r="L2671" i="11"/>
  <c r="M2671" i="11" s="1"/>
  <c r="N6754" i="11"/>
  <c r="L6754" i="11"/>
  <c r="M6754" i="11" s="1"/>
  <c r="N2927" i="11"/>
  <c r="L2927" i="11"/>
  <c r="M2927" i="11" s="1"/>
  <c r="N2743" i="11"/>
  <c r="L2743" i="11"/>
  <c r="M2743" i="11" s="1"/>
  <c r="N5702" i="11"/>
  <c r="L5702" i="11"/>
  <c r="M5702" i="11" s="1"/>
  <c r="N6718" i="11"/>
  <c r="L6718" i="11"/>
  <c r="M6718" i="11" s="1"/>
  <c r="N5666" i="11"/>
  <c r="L5666" i="11"/>
  <c r="M5666" i="11" s="1"/>
  <c r="N2707" i="11"/>
  <c r="L2707" i="11"/>
  <c r="M2707" i="11" s="1"/>
  <c r="H5594" i="11"/>
  <c r="I5590" i="11" s="1"/>
  <c r="H5973" i="11"/>
  <c r="I5969" i="11" s="1"/>
  <c r="H2188" i="11"/>
  <c r="H5630" i="11"/>
  <c r="H6621" i="11"/>
  <c r="I6617" i="11" s="1"/>
  <c r="H6534" i="11"/>
  <c r="I6533" i="11" s="1"/>
  <c r="K6621" i="11"/>
  <c r="D6621" i="11"/>
  <c r="C6621" i="11"/>
  <c r="K5630" i="11"/>
  <c r="D5630" i="11"/>
  <c r="C5630" i="11"/>
  <c r="J6894" i="11"/>
  <c r="K6894" i="11" s="1"/>
  <c r="C6894" i="11"/>
  <c r="D6894" i="11"/>
  <c r="J6718" i="11"/>
  <c r="K6718" i="11" s="1"/>
  <c r="D6718" i="11"/>
  <c r="C6718" i="11"/>
  <c r="H1724" i="11"/>
  <c r="I1684" i="11" s="1"/>
  <c r="C2671" i="11"/>
  <c r="D2671" i="11"/>
  <c r="J2671" i="11"/>
  <c r="K2671" i="11" s="1"/>
  <c r="C2707" i="11"/>
  <c r="J2707" i="11"/>
  <c r="K2707" i="11" s="1"/>
  <c r="D2707" i="11"/>
  <c r="K5666" i="11"/>
  <c r="D5666" i="11"/>
  <c r="C5666" i="11"/>
  <c r="H6341" i="11"/>
  <c r="K6930" i="11"/>
  <c r="D6930" i="11"/>
  <c r="C6930" i="11"/>
  <c r="K6822" i="11"/>
  <c r="C6822" i="11"/>
  <c r="D6822" i="11"/>
  <c r="J5594" i="11"/>
  <c r="K5594" i="11" s="1"/>
  <c r="D5594" i="11"/>
  <c r="C5594" i="11"/>
  <c r="H992" i="11"/>
  <c r="K6858" i="11"/>
  <c r="C6858" i="11"/>
  <c r="D6858" i="11"/>
  <c r="I5968" i="11"/>
  <c r="I2024" i="11"/>
  <c r="J6754" i="11"/>
  <c r="K6754" i="11" s="1"/>
  <c r="D6754" i="11"/>
  <c r="C6754" i="11"/>
  <c r="H6378" i="11"/>
  <c r="H1232" i="11"/>
  <c r="I1192" i="11" s="1"/>
  <c r="K6585" i="11"/>
  <c r="D6585" i="11"/>
  <c r="C6585" i="11"/>
  <c r="K2819" i="11"/>
  <c r="D2819" i="11"/>
  <c r="C2819" i="11"/>
  <c r="J6790" i="11"/>
  <c r="K6790" i="11" s="1"/>
  <c r="D6790" i="11"/>
  <c r="C6790" i="11"/>
  <c r="I987" i="11"/>
  <c r="I2148" i="11"/>
  <c r="I952" i="11"/>
  <c r="I5933" i="11"/>
  <c r="I6049" i="11"/>
  <c r="H6697" i="11"/>
  <c r="J5702" i="11"/>
  <c r="K5702" i="11" s="1"/>
  <c r="D5702" i="11"/>
  <c r="C5702" i="11"/>
  <c r="I1988" i="11"/>
  <c r="K2855" i="11"/>
  <c r="D2855" i="11"/>
  <c r="C2855" i="11"/>
  <c r="J2927" i="11"/>
  <c r="K2927" i="11" s="1"/>
  <c r="C2927" i="11"/>
  <c r="D2927" i="11"/>
  <c r="K2891" i="11"/>
  <c r="H2029" i="11"/>
  <c r="C2891" i="11"/>
  <c r="D2891" i="11"/>
  <c r="H6089" i="11"/>
  <c r="K2743" i="11"/>
  <c r="C2743" i="11"/>
  <c r="D2743" i="11"/>
  <c r="K6966" i="11"/>
  <c r="H1696" i="11"/>
  <c r="C6966" i="11"/>
  <c r="D6966" i="11"/>
  <c r="I6656" i="11"/>
  <c r="I6657" i="11"/>
  <c r="N5667" i="11" l="1"/>
  <c r="L5667" i="11"/>
  <c r="M5667" i="11" s="1"/>
  <c r="N2708" i="11"/>
  <c r="L2708" i="11"/>
  <c r="M2708" i="11" s="1"/>
  <c r="N2744" i="11"/>
  <c r="L2744" i="11"/>
  <c r="M2744" i="11" s="1"/>
  <c r="N2820" i="11"/>
  <c r="L2820" i="11"/>
  <c r="M2820" i="11" s="1"/>
  <c r="N5631" i="11"/>
  <c r="L5631" i="11"/>
  <c r="M5631" i="11" s="1"/>
  <c r="N5595" i="11"/>
  <c r="L5595" i="11"/>
  <c r="M5595" i="11" s="1"/>
  <c r="N6586" i="11"/>
  <c r="L6586" i="11"/>
  <c r="M6586" i="11" s="1"/>
  <c r="N6622" i="11"/>
  <c r="L6622" i="11"/>
  <c r="M6622" i="11" s="1"/>
  <c r="N2892" i="11"/>
  <c r="L2892" i="11"/>
  <c r="M2892" i="11" s="1"/>
  <c r="N6931" i="11"/>
  <c r="L6931" i="11"/>
  <c r="M6931" i="11" s="1"/>
  <c r="N2928" i="11"/>
  <c r="L2928" i="11"/>
  <c r="M2928" i="11" s="1"/>
  <c r="N6755" i="11"/>
  <c r="L6755" i="11"/>
  <c r="M6755" i="11" s="1"/>
  <c r="N2672" i="11"/>
  <c r="L2672" i="11"/>
  <c r="M2672" i="11" s="1"/>
  <c r="N5703" i="11"/>
  <c r="L5703" i="11"/>
  <c r="M5703" i="11" s="1"/>
  <c r="N6823" i="11"/>
  <c r="L6823" i="11"/>
  <c r="M6823" i="11" s="1"/>
  <c r="N6719" i="11"/>
  <c r="L6719" i="11"/>
  <c r="M6719" i="11" s="1"/>
  <c r="N6967" i="11"/>
  <c r="L6967" i="11"/>
  <c r="M6967" i="11" s="1"/>
  <c r="N6895" i="11"/>
  <c r="L6895" i="11"/>
  <c r="M6895" i="11" s="1"/>
  <c r="N2856" i="11"/>
  <c r="L2856" i="11"/>
  <c r="M2856" i="11" s="1"/>
  <c r="N6791" i="11"/>
  <c r="L6791" i="11"/>
  <c r="M6791" i="11" s="1"/>
  <c r="N6859" i="11"/>
  <c r="L6859" i="11"/>
  <c r="M6859" i="11" s="1"/>
  <c r="H5595" i="11"/>
  <c r="I5591" i="11" s="1"/>
  <c r="H6622" i="11"/>
  <c r="I6618" i="11" s="1"/>
  <c r="H5974" i="11"/>
  <c r="I5970" i="11" s="1"/>
  <c r="H6899" i="11"/>
  <c r="H5631" i="11"/>
  <c r="I6530" i="11"/>
  <c r="H2189" i="11"/>
  <c r="I6532" i="11"/>
  <c r="K6823" i="11"/>
  <c r="C6823" i="11"/>
  <c r="D6823" i="11"/>
  <c r="H6379" i="11"/>
  <c r="I6375" i="11" s="1"/>
  <c r="K5667" i="11"/>
  <c r="C5667" i="11"/>
  <c r="D5667" i="11"/>
  <c r="I988" i="11"/>
  <c r="K6586" i="11"/>
  <c r="D6586" i="11"/>
  <c r="C6586" i="11"/>
  <c r="C2672" i="11"/>
  <c r="D2672" i="11"/>
  <c r="J2672" i="11"/>
  <c r="K2672" i="11" s="1"/>
  <c r="H1725" i="11"/>
  <c r="I1685" i="11" s="1"/>
  <c r="K2820" i="11"/>
  <c r="C2820" i="11"/>
  <c r="D2820" i="11"/>
  <c r="H6568" i="11"/>
  <c r="D6859" i="11"/>
  <c r="K6859" i="11"/>
  <c r="C6859" i="11"/>
  <c r="K6931" i="11"/>
  <c r="D6931" i="11"/>
  <c r="C6931" i="11"/>
  <c r="K5631" i="11"/>
  <c r="D5631" i="11"/>
  <c r="C5631" i="11"/>
  <c r="K6622" i="11"/>
  <c r="C6622" i="11"/>
  <c r="D6622" i="11"/>
  <c r="I6337" i="11"/>
  <c r="J6895" i="11"/>
  <c r="K6895" i="11" s="1"/>
  <c r="C6895" i="11"/>
  <c r="D6895" i="11"/>
  <c r="I6374" i="11"/>
  <c r="C5595" i="11"/>
  <c r="J5595" i="11"/>
  <c r="K5595" i="11" s="1"/>
  <c r="D5595" i="11"/>
  <c r="H1233" i="11"/>
  <c r="I1193" i="11" s="1"/>
  <c r="I6531" i="11"/>
  <c r="J6755" i="11"/>
  <c r="K6755" i="11" s="1"/>
  <c r="D6755" i="11"/>
  <c r="C6755" i="11"/>
  <c r="J6791" i="11"/>
  <c r="K6791" i="11" s="1"/>
  <c r="D6791" i="11"/>
  <c r="C6791" i="11"/>
  <c r="J6719" i="11"/>
  <c r="K6719" i="11" s="1"/>
  <c r="D6719" i="11"/>
  <c r="C6719" i="11"/>
  <c r="H993" i="11"/>
  <c r="I989" i="11" s="1"/>
  <c r="I2025" i="11"/>
  <c r="C2708" i="11"/>
  <c r="D2708" i="11"/>
  <c r="J2708" i="11"/>
  <c r="K2708" i="11" s="1"/>
  <c r="I5934" i="11"/>
  <c r="I2149" i="11"/>
  <c r="I953" i="11"/>
  <c r="K2744" i="11"/>
  <c r="C2744" i="11"/>
  <c r="D2744" i="11"/>
  <c r="J5703" i="11"/>
  <c r="K5703" i="11" s="1"/>
  <c r="D5703" i="11"/>
  <c r="C5703" i="11"/>
  <c r="K2856" i="11"/>
  <c r="D2856" i="11"/>
  <c r="C2856" i="11"/>
  <c r="I1989" i="11"/>
  <c r="H6698" i="11"/>
  <c r="J2928" i="11"/>
  <c r="K2928" i="11" s="1"/>
  <c r="C2928" i="11"/>
  <c r="D2928" i="11"/>
  <c r="H6090" i="11"/>
  <c r="I1656" i="11"/>
  <c r="K6967" i="11"/>
  <c r="H1697" i="11"/>
  <c r="C6967" i="11"/>
  <c r="D6967" i="11"/>
  <c r="K2892" i="11"/>
  <c r="H2030" i="11"/>
  <c r="I2026" i="11" s="1"/>
  <c r="D2892" i="11"/>
  <c r="C2892" i="11"/>
  <c r="N2821" i="11" l="1"/>
  <c r="L2821" i="11"/>
  <c r="M2821" i="11" s="1"/>
  <c r="N5704" i="11"/>
  <c r="L5704" i="11"/>
  <c r="M5704" i="11" s="1"/>
  <c r="N6792" i="11"/>
  <c r="L6792" i="11"/>
  <c r="M6792" i="11" s="1"/>
  <c r="N5596" i="11"/>
  <c r="L5596" i="11"/>
  <c r="M5596" i="11" s="1"/>
  <c r="N2745" i="11"/>
  <c r="L2745" i="11"/>
  <c r="M2745" i="11" s="1"/>
  <c r="N6756" i="11"/>
  <c r="L6756" i="11"/>
  <c r="M6756" i="11" s="1"/>
  <c r="N6860" i="11"/>
  <c r="L6860" i="11"/>
  <c r="M6860" i="11" s="1"/>
  <c r="N5632" i="11"/>
  <c r="L5632" i="11"/>
  <c r="M5632" i="11" s="1"/>
  <c r="N2893" i="11"/>
  <c r="L2893" i="11"/>
  <c r="M2893" i="11" s="1"/>
  <c r="N2673" i="11"/>
  <c r="L2673" i="11"/>
  <c r="M2673" i="11" s="1"/>
  <c r="N2929" i="11"/>
  <c r="L2929" i="11"/>
  <c r="M2929" i="11" s="1"/>
  <c r="N6932" i="11"/>
  <c r="L6932" i="11"/>
  <c r="M6932" i="11" s="1"/>
  <c r="N6623" i="11"/>
  <c r="L6623" i="11"/>
  <c r="M6623" i="11" s="1"/>
  <c r="N6824" i="11"/>
  <c r="L6824" i="11"/>
  <c r="M6824" i="11" s="1"/>
  <c r="N2857" i="11"/>
  <c r="L2857" i="11"/>
  <c r="M2857" i="11" s="1"/>
  <c r="N6720" i="11"/>
  <c r="L6720" i="11"/>
  <c r="M6720" i="11" s="1"/>
  <c r="N5668" i="11"/>
  <c r="L5668" i="11"/>
  <c r="M5668" i="11" s="1"/>
  <c r="N6587" i="11"/>
  <c r="L6587" i="11"/>
  <c r="M6587" i="11" s="1"/>
  <c r="N2709" i="11"/>
  <c r="L2709" i="11"/>
  <c r="M2709" i="11" s="1"/>
  <c r="N6968" i="11"/>
  <c r="L6968" i="11"/>
  <c r="M6968" i="11" s="1"/>
  <c r="N6896" i="11"/>
  <c r="L6896" i="11"/>
  <c r="M6896" i="11" s="1"/>
  <c r="H6900" i="11"/>
  <c r="H6623" i="11"/>
  <c r="I6619" i="11" s="1"/>
  <c r="H5632" i="11"/>
  <c r="I5628" i="11" s="1"/>
  <c r="H5975" i="11"/>
  <c r="I5971" i="11" s="1"/>
  <c r="H5596" i="11"/>
  <c r="I5592" i="11" s="1"/>
  <c r="H2190" i="11"/>
  <c r="H6380" i="11"/>
  <c r="I6376" i="11" s="1"/>
  <c r="H1726" i="11"/>
  <c r="C2673" i="11"/>
  <c r="D2673" i="11"/>
  <c r="J2673" i="11"/>
  <c r="K2673" i="11" s="1"/>
  <c r="K5632" i="11"/>
  <c r="C5632" i="11"/>
  <c r="D5632" i="11"/>
  <c r="K6824" i="11"/>
  <c r="D6824" i="11"/>
  <c r="C6824" i="11"/>
  <c r="J6720" i="11"/>
  <c r="K6720" i="11" s="1"/>
  <c r="C6720" i="11"/>
  <c r="D6720" i="11"/>
  <c r="K6587" i="11"/>
  <c r="C6587" i="11"/>
  <c r="D6587" i="11"/>
  <c r="J6756" i="11"/>
  <c r="K6756" i="11" s="1"/>
  <c r="C6756" i="11"/>
  <c r="D6756" i="11"/>
  <c r="C5596" i="11"/>
  <c r="J5596" i="11"/>
  <c r="K5596" i="11" s="1"/>
  <c r="D5596" i="11"/>
  <c r="H1234" i="11"/>
  <c r="K6623" i="11"/>
  <c r="C6623" i="11"/>
  <c r="D6623" i="11"/>
  <c r="J6792" i="11"/>
  <c r="K6792" i="11" s="1"/>
  <c r="C6792" i="11"/>
  <c r="D6792" i="11"/>
  <c r="J6896" i="11"/>
  <c r="K6896" i="11" s="1"/>
  <c r="D6896" i="11"/>
  <c r="C6896" i="11"/>
  <c r="K6932" i="11"/>
  <c r="C6932" i="11"/>
  <c r="D6932" i="11"/>
  <c r="K2821" i="11"/>
  <c r="D2821" i="11"/>
  <c r="C2821" i="11"/>
  <c r="K5668" i="11"/>
  <c r="C5668" i="11"/>
  <c r="D5668" i="11"/>
  <c r="H994" i="11"/>
  <c r="I7311" i="11"/>
  <c r="H6569" i="11"/>
  <c r="D6860" i="11"/>
  <c r="K6860" i="11"/>
  <c r="C6860" i="11"/>
  <c r="J2709" i="11"/>
  <c r="K2709" i="11" s="1"/>
  <c r="D2709" i="11"/>
  <c r="C2709" i="11"/>
  <c r="I954" i="11"/>
  <c r="I1686" i="11"/>
  <c r="I2150" i="11"/>
  <c r="I1194" i="11"/>
  <c r="I5935" i="11"/>
  <c r="K2857" i="11"/>
  <c r="D2857" i="11"/>
  <c r="C2857" i="11"/>
  <c r="I1990" i="11"/>
  <c r="I6050" i="11"/>
  <c r="K2893" i="11"/>
  <c r="H2031" i="11"/>
  <c r="C2893" i="11"/>
  <c r="D2893" i="11"/>
  <c r="H6091" i="11"/>
  <c r="K6968" i="11"/>
  <c r="H1698" i="11"/>
  <c r="D6968" i="11"/>
  <c r="C6968" i="11"/>
  <c r="I6658" i="11"/>
  <c r="I1657" i="11"/>
  <c r="H6699" i="11"/>
  <c r="I6659" i="11" s="1"/>
  <c r="K2745" i="11"/>
  <c r="D2745" i="11"/>
  <c r="C2745" i="11"/>
  <c r="J2929" i="11"/>
  <c r="K2929" i="11" s="1"/>
  <c r="C2929" i="11"/>
  <c r="D2929" i="11"/>
  <c r="J5704" i="11"/>
  <c r="K5704" i="11" s="1"/>
  <c r="D5704" i="11"/>
  <c r="C5704" i="11"/>
  <c r="N6588" i="11" l="1"/>
  <c r="L6588" i="11"/>
  <c r="M6588" i="11" s="1"/>
  <c r="N6793" i="11"/>
  <c r="L6793" i="11"/>
  <c r="M6793" i="11" s="1"/>
  <c r="N6933" i="11"/>
  <c r="L6933" i="11"/>
  <c r="M6933" i="11" s="1"/>
  <c r="N2782" i="11"/>
  <c r="L2782" i="11"/>
  <c r="M2782" i="11" s="1"/>
  <c r="N6897" i="11"/>
  <c r="L6897" i="11"/>
  <c r="M6897" i="11" s="1"/>
  <c r="N6721" i="11"/>
  <c r="L6721" i="11"/>
  <c r="M6721" i="11" s="1"/>
  <c r="N2894" i="11"/>
  <c r="L2894" i="11"/>
  <c r="M2894" i="11" s="1"/>
  <c r="N6624" i="11"/>
  <c r="L6624" i="11"/>
  <c r="M6624" i="11" s="1"/>
  <c r="N5705" i="11"/>
  <c r="L5705" i="11"/>
  <c r="M5705" i="11" s="1"/>
  <c r="N5669" i="11"/>
  <c r="L5669" i="11"/>
  <c r="M5669" i="11" s="1"/>
  <c r="N2858" i="11"/>
  <c r="L2858" i="11"/>
  <c r="M2858" i="11" s="1"/>
  <c r="N6825" i="11"/>
  <c r="L6825" i="11"/>
  <c r="M6825" i="11" s="1"/>
  <c r="N6861" i="11"/>
  <c r="L6861" i="11"/>
  <c r="M6861" i="11" s="1"/>
  <c r="N6757" i="11"/>
  <c r="L6757" i="11"/>
  <c r="M6757" i="11" s="1"/>
  <c r="N2594" i="11"/>
  <c r="L2594" i="11"/>
  <c r="M2594" i="11" s="1"/>
  <c r="N6969" i="11"/>
  <c r="L6969" i="11"/>
  <c r="M6969" i="11" s="1"/>
  <c r="N2930" i="11"/>
  <c r="L2930" i="11"/>
  <c r="M2930" i="11" s="1"/>
  <c r="N2710" i="11"/>
  <c r="L2710" i="11"/>
  <c r="M2710" i="11" s="1"/>
  <c r="N2966" i="11"/>
  <c r="L2966" i="11"/>
  <c r="M2966" i="11" s="1"/>
  <c r="N5597" i="11"/>
  <c r="L5597" i="11"/>
  <c r="M5597" i="11" s="1"/>
  <c r="N5633" i="11"/>
  <c r="L5633" i="11"/>
  <c r="M5633" i="11" s="1"/>
  <c r="N2746" i="11"/>
  <c r="L2746" i="11"/>
  <c r="M2746" i="11" s="1"/>
  <c r="H5597" i="11"/>
  <c r="I5593" i="11" s="1"/>
  <c r="H5633" i="11"/>
  <c r="I5629" i="11" s="1"/>
  <c r="H6901" i="11"/>
  <c r="H2191" i="11"/>
  <c r="I2151" i="11" s="1"/>
  <c r="H6624" i="11"/>
  <c r="I6620" i="11" s="1"/>
  <c r="I990" i="11"/>
  <c r="H1235" i="11"/>
  <c r="H6381" i="11"/>
  <c r="I6377" i="11" s="1"/>
  <c r="K6933" i="11"/>
  <c r="C6933" i="11"/>
  <c r="D6933" i="11"/>
  <c r="J6897" i="11"/>
  <c r="K6897" i="11" s="1"/>
  <c r="C6897" i="11"/>
  <c r="D6897" i="11"/>
  <c r="H6570" i="11"/>
  <c r="D6861" i="11"/>
  <c r="C6861" i="11"/>
  <c r="K6861" i="11"/>
  <c r="K5669" i="11"/>
  <c r="C5669" i="11"/>
  <c r="D5669" i="11"/>
  <c r="D6793" i="11"/>
  <c r="C6793" i="11"/>
  <c r="J6793" i="11"/>
  <c r="K6793" i="11" s="1"/>
  <c r="K6624" i="11"/>
  <c r="D6624" i="11"/>
  <c r="C6624" i="11"/>
  <c r="J5597" i="11"/>
  <c r="K5597" i="11" s="1"/>
  <c r="D5597" i="11"/>
  <c r="C5597" i="11"/>
  <c r="K6825" i="11"/>
  <c r="C6825" i="11"/>
  <c r="D6825" i="11"/>
  <c r="H995" i="11"/>
  <c r="I991" i="11" s="1"/>
  <c r="C2746" i="11"/>
  <c r="K2746" i="11"/>
  <c r="D2746" i="11"/>
  <c r="J6721" i="11"/>
  <c r="K6721" i="11" s="1"/>
  <c r="D6721" i="11"/>
  <c r="C6721" i="11"/>
  <c r="J2710" i="11"/>
  <c r="K2710" i="11" s="1"/>
  <c r="C2710" i="11"/>
  <c r="D2710" i="11"/>
  <c r="C2858" i="11"/>
  <c r="K2858" i="11"/>
  <c r="D2858" i="11"/>
  <c r="J6757" i="11"/>
  <c r="K6757" i="11" s="1"/>
  <c r="C6757" i="11"/>
  <c r="D6757" i="11"/>
  <c r="H1727" i="11"/>
  <c r="I1687" i="11" s="1"/>
  <c r="I1991" i="11"/>
  <c r="I2027" i="11"/>
  <c r="K5633" i="11"/>
  <c r="C5633" i="11"/>
  <c r="D5633" i="11"/>
  <c r="K6588" i="11"/>
  <c r="C6588" i="11"/>
  <c r="D6588" i="11"/>
  <c r="H5976" i="11"/>
  <c r="I1195" i="11"/>
  <c r="I6051" i="11"/>
  <c r="I955" i="11"/>
  <c r="I5936" i="11"/>
  <c r="J5705" i="11"/>
  <c r="K5705" i="11" s="1"/>
  <c r="C5705" i="11"/>
  <c r="D5705" i="11"/>
  <c r="K6969" i="11"/>
  <c r="H1699" i="11"/>
  <c r="I1659" i="11" s="1"/>
  <c r="D6969" i="11"/>
  <c r="C6969" i="11"/>
  <c r="K2966" i="11"/>
  <c r="D2966" i="11"/>
  <c r="C2966" i="11"/>
  <c r="H6092" i="11"/>
  <c r="I6052" i="11" s="1"/>
  <c r="K2594" i="11"/>
  <c r="H6700" i="11"/>
  <c r="C2594" i="11"/>
  <c r="D2594" i="11"/>
  <c r="K2894" i="11"/>
  <c r="C2894" i="11"/>
  <c r="D2894" i="11"/>
  <c r="K2782" i="11"/>
  <c r="C2782" i="11"/>
  <c r="D2782" i="11"/>
  <c r="I1658" i="11"/>
  <c r="J2930" i="11"/>
  <c r="K2930" i="11" s="1"/>
  <c r="H2032" i="11"/>
  <c r="I2028" i="11" s="1"/>
  <c r="C2930" i="11"/>
  <c r="D2930" i="11"/>
  <c r="N2895" i="11" l="1"/>
  <c r="L2895" i="11"/>
  <c r="M2895" i="11" s="1"/>
  <c r="N5706" i="11"/>
  <c r="L5706" i="11"/>
  <c r="M5706" i="11" s="1"/>
  <c r="N6794" i="11"/>
  <c r="L6794" i="11"/>
  <c r="M6794" i="11" s="1"/>
  <c r="N2747" i="11"/>
  <c r="L2747" i="11"/>
  <c r="M2747" i="11" s="1"/>
  <c r="N5742" i="11"/>
  <c r="L5742" i="11"/>
  <c r="M5742" i="11" s="1"/>
  <c r="N2595" i="11"/>
  <c r="L2595" i="11"/>
  <c r="M2595" i="11" s="1"/>
  <c r="N2859" i="11"/>
  <c r="L2859" i="11"/>
  <c r="M2859" i="11" s="1"/>
  <c r="N6826" i="11"/>
  <c r="L6826" i="11"/>
  <c r="M6826" i="11" s="1"/>
  <c r="N6862" i="11"/>
  <c r="L6862" i="11"/>
  <c r="M6862" i="11" s="1"/>
  <c r="N6970" i="11"/>
  <c r="L6970" i="11"/>
  <c r="M6970" i="11" s="1"/>
  <c r="N6758" i="11"/>
  <c r="L6758" i="11"/>
  <c r="M6758" i="11" s="1"/>
  <c r="N2967" i="11"/>
  <c r="L2967" i="11"/>
  <c r="M2967" i="11" s="1"/>
  <c r="N2711" i="11"/>
  <c r="L2711" i="11"/>
  <c r="M2711" i="11" s="1"/>
  <c r="N6898" i="11"/>
  <c r="L6898" i="11"/>
  <c r="M6898" i="11" s="1"/>
  <c r="N2931" i="11"/>
  <c r="L2931" i="11"/>
  <c r="M2931" i="11" s="1"/>
  <c r="N5670" i="11"/>
  <c r="L5670" i="11"/>
  <c r="M5670" i="11" s="1"/>
  <c r="N6589" i="11"/>
  <c r="L6589" i="11"/>
  <c r="M6589" i="11" s="1"/>
  <c r="N6625" i="11"/>
  <c r="L6625" i="11"/>
  <c r="M6625" i="11" s="1"/>
  <c r="N2783" i="11"/>
  <c r="L2783" i="11"/>
  <c r="M2783" i="11" s="1"/>
  <c r="N6934" i="11"/>
  <c r="L6934" i="11"/>
  <c r="M6934" i="11" s="1"/>
  <c r="N7006" i="11"/>
  <c r="L7006" i="11"/>
  <c r="M7006" i="11" s="1"/>
  <c r="N5634" i="11"/>
  <c r="L5634" i="11"/>
  <c r="M5634" i="11" s="1"/>
  <c r="H5977" i="11"/>
  <c r="I5973" i="11" s="1"/>
  <c r="H5670" i="11"/>
  <c r="H2192" i="11"/>
  <c r="H6902" i="11"/>
  <c r="I6898" i="11" s="1"/>
  <c r="H6625" i="11"/>
  <c r="I6621" i="11" s="1"/>
  <c r="H5634" i="11"/>
  <c r="I5630" i="11" s="1"/>
  <c r="H6571" i="11"/>
  <c r="I6567" i="11" s="1"/>
  <c r="D6898" i="11"/>
  <c r="C6898" i="11"/>
  <c r="J6898" i="11"/>
  <c r="K6898" i="11" s="1"/>
  <c r="K6934" i="11"/>
  <c r="D6934" i="11"/>
  <c r="C6934" i="11"/>
  <c r="C2747" i="11"/>
  <c r="K2747" i="11"/>
  <c r="D2747" i="11"/>
  <c r="H1236" i="11"/>
  <c r="J5706" i="11"/>
  <c r="K5706" i="11" s="1"/>
  <c r="D5706" i="11"/>
  <c r="C5706" i="11"/>
  <c r="C2711" i="11"/>
  <c r="J2711" i="11"/>
  <c r="K2711" i="11" s="1"/>
  <c r="D2711" i="11"/>
  <c r="K2859" i="11"/>
  <c r="D2859" i="11"/>
  <c r="C2859" i="11"/>
  <c r="K6625" i="11"/>
  <c r="D6625" i="11"/>
  <c r="C6625" i="11"/>
  <c r="H996" i="11"/>
  <c r="I5972" i="11"/>
  <c r="K6862" i="11"/>
  <c r="C6862" i="11"/>
  <c r="D6862" i="11"/>
  <c r="H6419" i="11"/>
  <c r="H1728" i="11"/>
  <c r="K6970" i="11"/>
  <c r="C6970" i="11"/>
  <c r="D6970" i="11"/>
  <c r="J6758" i="11"/>
  <c r="K6758" i="11" s="1"/>
  <c r="D6758" i="11"/>
  <c r="C6758" i="11"/>
  <c r="K6589" i="11"/>
  <c r="C6589" i="11"/>
  <c r="D6589" i="11"/>
  <c r="K5670" i="11"/>
  <c r="C5670" i="11"/>
  <c r="D5670" i="11"/>
  <c r="K6826" i="11"/>
  <c r="C6826" i="11"/>
  <c r="D6826" i="11"/>
  <c r="J6794" i="11"/>
  <c r="K6794" i="11" s="1"/>
  <c r="D6794" i="11"/>
  <c r="C6794" i="11"/>
  <c r="K5634" i="11"/>
  <c r="C5634" i="11"/>
  <c r="D5634" i="11"/>
  <c r="I956" i="11"/>
  <c r="I1689" i="11"/>
  <c r="I1688" i="11"/>
  <c r="I2152" i="11"/>
  <c r="I1196" i="11"/>
  <c r="K2783" i="11"/>
  <c r="D2783" i="11"/>
  <c r="C2783" i="11"/>
  <c r="H6093" i="11"/>
  <c r="I6053" i="11" s="1"/>
  <c r="K2967" i="11"/>
  <c r="C2967" i="11"/>
  <c r="D2967" i="11"/>
  <c r="J7006" i="11"/>
  <c r="K7006" i="11" s="1"/>
  <c r="H1700" i="11"/>
  <c r="D7006" i="11"/>
  <c r="C7006" i="11"/>
  <c r="I6660" i="11"/>
  <c r="I5363" i="11"/>
  <c r="I5362" i="11"/>
  <c r="I1992" i="11"/>
  <c r="K2595" i="11"/>
  <c r="H6701" i="11"/>
  <c r="D2595" i="11"/>
  <c r="C2595" i="11"/>
  <c r="K5742" i="11"/>
  <c r="D5742" i="11"/>
  <c r="C5742" i="11"/>
  <c r="K2895" i="11"/>
  <c r="D2895" i="11"/>
  <c r="C2895" i="11"/>
  <c r="J2931" i="11"/>
  <c r="K2931" i="11" s="1"/>
  <c r="H2033" i="11"/>
  <c r="I2029" i="11" s="1"/>
  <c r="D2931" i="11"/>
  <c r="C2931" i="11"/>
  <c r="N5743" i="11" l="1"/>
  <c r="L5743" i="11"/>
  <c r="M5743" i="11" s="1"/>
  <c r="N6759" i="11"/>
  <c r="L6759" i="11"/>
  <c r="M6759" i="11" s="1"/>
  <c r="N2860" i="11"/>
  <c r="L2860" i="11"/>
  <c r="M2860" i="11" s="1"/>
  <c r="N6899" i="11"/>
  <c r="L6899" i="11"/>
  <c r="M6899" i="11" s="1"/>
  <c r="N2784" i="11"/>
  <c r="L2784" i="11"/>
  <c r="M2784" i="11" s="1"/>
  <c r="N6827" i="11"/>
  <c r="L6827" i="11"/>
  <c r="M6827" i="11" s="1"/>
  <c r="N6971" i="11"/>
  <c r="L6971" i="11"/>
  <c r="M6971" i="11" s="1"/>
  <c r="N5707" i="11"/>
  <c r="L5707" i="11"/>
  <c r="M5707" i="11" s="1"/>
  <c r="N2596" i="11"/>
  <c r="L2596" i="11"/>
  <c r="M2596" i="11" s="1"/>
  <c r="N2968" i="11"/>
  <c r="L2968" i="11"/>
  <c r="M2968" i="11" s="1"/>
  <c r="N6863" i="11"/>
  <c r="L6863" i="11"/>
  <c r="M6863" i="11" s="1"/>
  <c r="N5671" i="11"/>
  <c r="L5671" i="11"/>
  <c r="M5671" i="11" s="1"/>
  <c r="N2748" i="11"/>
  <c r="L2748" i="11"/>
  <c r="M2748" i="11" s="1"/>
  <c r="N2712" i="11"/>
  <c r="L2712" i="11"/>
  <c r="M2712" i="11" s="1"/>
  <c r="N2932" i="11"/>
  <c r="L2932" i="11"/>
  <c r="M2932" i="11" s="1"/>
  <c r="N5635" i="11"/>
  <c r="L5635" i="11"/>
  <c r="M5635" i="11" s="1"/>
  <c r="N6590" i="11"/>
  <c r="L6590" i="11"/>
  <c r="M6590" i="11" s="1"/>
  <c r="N6795" i="11"/>
  <c r="L6795" i="11"/>
  <c r="M6795" i="11" s="1"/>
  <c r="N7007" i="11"/>
  <c r="L7007" i="11"/>
  <c r="M7007" i="11" s="1"/>
  <c r="N2896" i="11"/>
  <c r="L2896" i="11"/>
  <c r="M2896" i="11" s="1"/>
  <c r="N6626" i="11"/>
  <c r="L6626" i="11"/>
  <c r="M6626" i="11" s="1"/>
  <c r="N6935" i="11"/>
  <c r="L6935" i="11"/>
  <c r="M6935" i="11" s="1"/>
  <c r="H6626" i="11"/>
  <c r="I6622" i="11" s="1"/>
  <c r="H5671" i="11"/>
  <c r="H5978" i="11"/>
  <c r="I5974" i="11" s="1"/>
  <c r="H5635" i="11"/>
  <c r="I5631" i="11" s="1"/>
  <c r="H2193" i="11"/>
  <c r="H2562" i="11"/>
  <c r="H6903" i="11"/>
  <c r="I6899" i="11" s="1"/>
  <c r="H1729" i="11"/>
  <c r="H997" i="11"/>
  <c r="I957" i="11" s="1"/>
  <c r="H6420" i="11"/>
  <c r="I6416" i="11" s="1"/>
  <c r="C2860" i="11"/>
  <c r="D2860" i="11"/>
  <c r="K2860" i="11"/>
  <c r="K6827" i="11"/>
  <c r="C6827" i="11"/>
  <c r="D6827" i="11"/>
  <c r="I992" i="11"/>
  <c r="K5635" i="11"/>
  <c r="C5635" i="11"/>
  <c r="D5635" i="11"/>
  <c r="J6759" i="11"/>
  <c r="K6759" i="11" s="1"/>
  <c r="D6759" i="11"/>
  <c r="C6759" i="11"/>
  <c r="K6935" i="11"/>
  <c r="D6935" i="11"/>
  <c r="C6935" i="11"/>
  <c r="J6795" i="11"/>
  <c r="K6795" i="11" s="1"/>
  <c r="C6795" i="11"/>
  <c r="D6795" i="11"/>
  <c r="J2712" i="11"/>
  <c r="K2712" i="11" s="1"/>
  <c r="C2712" i="11"/>
  <c r="D2712" i="11"/>
  <c r="H6572" i="11"/>
  <c r="J6899" i="11"/>
  <c r="K6899" i="11" s="1"/>
  <c r="D6899" i="11"/>
  <c r="C6899" i="11"/>
  <c r="K6863" i="11"/>
  <c r="D6863" i="11"/>
  <c r="C6863" i="11"/>
  <c r="I6415" i="11"/>
  <c r="H1237" i="11"/>
  <c r="I1197" i="11" s="1"/>
  <c r="K6590" i="11"/>
  <c r="D6590" i="11"/>
  <c r="C6590" i="11"/>
  <c r="K6626" i="11"/>
  <c r="C6626" i="11"/>
  <c r="D6626" i="11"/>
  <c r="K6971" i="11"/>
  <c r="D6971" i="11"/>
  <c r="C6971" i="11"/>
  <c r="C2748" i="11"/>
  <c r="D2748" i="11"/>
  <c r="K2748" i="11"/>
  <c r="J5707" i="11"/>
  <c r="K5707" i="11" s="1"/>
  <c r="C5707" i="11"/>
  <c r="D5707" i="11"/>
  <c r="K5671" i="11"/>
  <c r="D5671" i="11"/>
  <c r="C5671" i="11"/>
  <c r="I2153" i="11"/>
  <c r="K2968" i="11"/>
  <c r="D2968" i="11"/>
  <c r="C2968" i="11"/>
  <c r="H6094" i="11"/>
  <c r="I1660" i="11"/>
  <c r="K2596" i="11"/>
  <c r="H6702" i="11"/>
  <c r="D2596" i="11"/>
  <c r="C2596" i="11"/>
  <c r="I1993" i="11"/>
  <c r="J2932" i="11"/>
  <c r="K2932" i="11" s="1"/>
  <c r="H2034" i="11"/>
  <c r="D2932" i="11"/>
  <c r="C2932" i="11"/>
  <c r="J7007" i="11"/>
  <c r="K7007" i="11" s="1"/>
  <c r="H1701" i="11"/>
  <c r="C7007" i="11"/>
  <c r="D7007" i="11"/>
  <c r="K2784" i="11"/>
  <c r="D2784" i="11"/>
  <c r="C2784" i="11"/>
  <c r="I6661" i="11"/>
  <c r="K2896" i="11"/>
  <c r="C2896" i="11"/>
  <c r="D2896" i="11"/>
  <c r="K5743" i="11"/>
  <c r="D5743" i="11"/>
  <c r="C5743" i="11"/>
  <c r="N2861" i="11" l="1"/>
  <c r="L2861" i="11"/>
  <c r="M2861" i="11" s="1"/>
  <c r="N6936" i="11"/>
  <c r="L6936" i="11"/>
  <c r="M6936" i="11" s="1"/>
  <c r="N6760" i="11"/>
  <c r="L6760" i="11"/>
  <c r="M6760" i="11" s="1"/>
  <c r="N2597" i="11"/>
  <c r="L2597" i="11"/>
  <c r="M2597" i="11" s="1"/>
  <c r="N6864" i="11"/>
  <c r="L6864" i="11"/>
  <c r="M6864" i="11" s="1"/>
  <c r="N5636" i="11"/>
  <c r="L5636" i="11"/>
  <c r="M5636" i="11" s="1"/>
  <c r="N6627" i="11"/>
  <c r="L6627" i="11"/>
  <c r="M6627" i="11" s="1"/>
  <c r="N2785" i="11"/>
  <c r="L2785" i="11"/>
  <c r="M2785" i="11" s="1"/>
  <c r="N6972" i="11"/>
  <c r="L6972" i="11"/>
  <c r="M6972" i="11" s="1"/>
  <c r="N7008" i="11"/>
  <c r="L7008" i="11"/>
  <c r="M7008" i="11" s="1"/>
  <c r="N6900" i="11"/>
  <c r="L6900" i="11"/>
  <c r="M6900" i="11" s="1"/>
  <c r="N2713" i="11"/>
  <c r="L2713" i="11"/>
  <c r="M2713" i="11" s="1"/>
  <c r="N2969" i="11"/>
  <c r="L2969" i="11"/>
  <c r="M2969" i="11" s="1"/>
  <c r="N5672" i="11"/>
  <c r="L5672" i="11"/>
  <c r="M5672" i="11" s="1"/>
  <c r="N5744" i="11"/>
  <c r="L5744" i="11"/>
  <c r="M5744" i="11" s="1"/>
  <c r="N6591" i="11"/>
  <c r="L6591" i="11"/>
  <c r="M6591" i="11" s="1"/>
  <c r="N6828" i="11"/>
  <c r="L6828" i="11"/>
  <c r="M6828" i="11" s="1"/>
  <c r="N2749" i="11"/>
  <c r="L2749" i="11"/>
  <c r="M2749" i="11" s="1"/>
  <c r="N2933" i="11"/>
  <c r="L2933" i="11"/>
  <c r="M2933" i="11" s="1"/>
  <c r="N2897" i="11"/>
  <c r="L2897" i="11"/>
  <c r="M2897" i="11" s="1"/>
  <c r="N5708" i="11"/>
  <c r="L5708" i="11"/>
  <c r="M5708" i="11" s="1"/>
  <c r="N6796" i="11"/>
  <c r="L6796" i="11"/>
  <c r="M6796" i="11" s="1"/>
  <c r="H6904" i="11"/>
  <c r="I6900" i="11" s="1"/>
  <c r="H5672" i="11"/>
  <c r="H5636" i="11"/>
  <c r="I5632" i="11" s="1"/>
  <c r="H6627" i="11"/>
  <c r="I6623" i="11" s="1"/>
  <c r="H2194" i="11"/>
  <c r="H6940" i="11"/>
  <c r="H5979" i="11"/>
  <c r="I5975" i="11" s="1"/>
  <c r="K2749" i="11"/>
  <c r="C2749" i="11"/>
  <c r="D2749" i="11"/>
  <c r="D5636" i="11"/>
  <c r="C5636" i="11"/>
  <c r="K5636" i="11"/>
  <c r="I6568" i="11"/>
  <c r="H1730" i="11"/>
  <c r="J5708" i="11"/>
  <c r="K5708" i="11" s="1"/>
  <c r="D5708" i="11"/>
  <c r="C5708" i="11"/>
  <c r="J6796" i="11"/>
  <c r="K6796" i="11" s="1"/>
  <c r="D6796" i="11"/>
  <c r="C6796" i="11"/>
  <c r="C2861" i="11"/>
  <c r="K2861" i="11"/>
  <c r="D2861" i="11"/>
  <c r="K5672" i="11"/>
  <c r="D5672" i="11"/>
  <c r="C5672" i="11"/>
  <c r="K6936" i="11"/>
  <c r="C6936" i="11"/>
  <c r="D6936" i="11"/>
  <c r="H6573" i="11"/>
  <c r="I6569" i="11" s="1"/>
  <c r="D6900" i="11"/>
  <c r="J6900" i="11"/>
  <c r="K6900" i="11" s="1"/>
  <c r="C6900" i="11"/>
  <c r="H6421" i="11"/>
  <c r="K6972" i="11"/>
  <c r="C6972" i="11"/>
  <c r="D6972" i="11"/>
  <c r="I2030" i="11"/>
  <c r="D6591" i="11"/>
  <c r="K6591" i="11"/>
  <c r="C6591" i="11"/>
  <c r="D2713" i="11"/>
  <c r="J2713" i="11"/>
  <c r="K2713" i="11" s="1"/>
  <c r="C2713" i="11"/>
  <c r="K6828" i="11"/>
  <c r="D6828" i="11"/>
  <c r="C6828" i="11"/>
  <c r="K6627" i="11"/>
  <c r="C6627" i="11"/>
  <c r="D6627" i="11"/>
  <c r="H998" i="11"/>
  <c r="I995" i="11" s="1"/>
  <c r="H1238" i="11"/>
  <c r="I7315" i="11"/>
  <c r="K6864" i="11"/>
  <c r="D6864" i="11"/>
  <c r="C6864" i="11"/>
  <c r="J6760" i="11"/>
  <c r="K6760" i="11" s="1"/>
  <c r="D6760" i="11"/>
  <c r="C6760" i="11"/>
  <c r="I993" i="11"/>
  <c r="I1690" i="11"/>
  <c r="I2154" i="11"/>
  <c r="I6054" i="11"/>
  <c r="I6662" i="11"/>
  <c r="K2597" i="11"/>
  <c r="H6703" i="11"/>
  <c r="I6663" i="11" s="1"/>
  <c r="C2597" i="11"/>
  <c r="D2597" i="11"/>
  <c r="I1994" i="11"/>
  <c r="K2969" i="11"/>
  <c r="C2969" i="11"/>
  <c r="D2969" i="11"/>
  <c r="K5744" i="11"/>
  <c r="D5744" i="11"/>
  <c r="C5744" i="11"/>
  <c r="H6095" i="11"/>
  <c r="J7008" i="11"/>
  <c r="K7008" i="11" s="1"/>
  <c r="H1702" i="11"/>
  <c r="C7008" i="11"/>
  <c r="D7008" i="11"/>
  <c r="K2897" i="11"/>
  <c r="D2897" i="11"/>
  <c r="C2897" i="11"/>
  <c r="J2933" i="11"/>
  <c r="K2933" i="11" s="1"/>
  <c r="H2035" i="11"/>
  <c r="I2034" i="11" s="1"/>
  <c r="C2933" i="11"/>
  <c r="D2933" i="11"/>
  <c r="K2785" i="11"/>
  <c r="D2785" i="11"/>
  <c r="C2785" i="11"/>
  <c r="I1661" i="11"/>
  <c r="N2898" i="11" l="1"/>
  <c r="L2898" i="11"/>
  <c r="M2898" i="11" s="1"/>
  <c r="N5637" i="11"/>
  <c r="L5637" i="11"/>
  <c r="M5637" i="11" s="1"/>
  <c r="N2634" i="11"/>
  <c r="L2634" i="11"/>
  <c r="M2634" i="11" s="1"/>
  <c r="N6797" i="11"/>
  <c r="L6797" i="11"/>
  <c r="M6797" i="11" s="1"/>
  <c r="N5673" i="11"/>
  <c r="L5673" i="11"/>
  <c r="M5673" i="11" s="1"/>
  <c r="N2750" i="11"/>
  <c r="L2750" i="11"/>
  <c r="M2750" i="11" s="1"/>
  <c r="N2598" i="11"/>
  <c r="L2598" i="11"/>
  <c r="M2598" i="11" s="1"/>
  <c r="N2970" i="11"/>
  <c r="L2970" i="11"/>
  <c r="M2970" i="11" s="1"/>
  <c r="N6829" i="11"/>
  <c r="L6829" i="11"/>
  <c r="M6829" i="11" s="1"/>
  <c r="N6901" i="11"/>
  <c r="L6901" i="11"/>
  <c r="M6901" i="11" s="1"/>
  <c r="N5709" i="11"/>
  <c r="L5709" i="11"/>
  <c r="M5709" i="11" s="1"/>
  <c r="N3006" i="11"/>
  <c r="L3006" i="11"/>
  <c r="M3006" i="11" s="1"/>
  <c r="N2934" i="11"/>
  <c r="L2934" i="11"/>
  <c r="M2934" i="11" s="1"/>
  <c r="N5745" i="11"/>
  <c r="L5745" i="11"/>
  <c r="M5745" i="11" s="1"/>
  <c r="N2786" i="11"/>
  <c r="L2786" i="11"/>
  <c r="M2786" i="11" s="1"/>
  <c r="N6761" i="11"/>
  <c r="L6761" i="11"/>
  <c r="M6761" i="11" s="1"/>
  <c r="N6628" i="11"/>
  <c r="L6628" i="11"/>
  <c r="M6628" i="11" s="1"/>
  <c r="N6973" i="11"/>
  <c r="L6973" i="11"/>
  <c r="M6973" i="11" s="1"/>
  <c r="N7009" i="11"/>
  <c r="L7009" i="11"/>
  <c r="M7009" i="11" s="1"/>
  <c r="N2822" i="11"/>
  <c r="L2822" i="11"/>
  <c r="M2822" i="11" s="1"/>
  <c r="N6865" i="11"/>
  <c r="L6865" i="11"/>
  <c r="M6865" i="11" s="1"/>
  <c r="N6592" i="11"/>
  <c r="L6592" i="11"/>
  <c r="M6592" i="11" s="1"/>
  <c r="N6937" i="11"/>
  <c r="L6937" i="11"/>
  <c r="M6937" i="11" s="1"/>
  <c r="H2563" i="11"/>
  <c r="H6905" i="11"/>
  <c r="I6901" i="11" s="1"/>
  <c r="H5673" i="11"/>
  <c r="I5669" i="11" s="1"/>
  <c r="H2195" i="11"/>
  <c r="H6628" i="11"/>
  <c r="I6624" i="11" s="1"/>
  <c r="H5637" i="11"/>
  <c r="I5633" i="11" s="1"/>
  <c r="H6941" i="11"/>
  <c r="D2598" i="11"/>
  <c r="C2598" i="11"/>
  <c r="I2032" i="11"/>
  <c r="K2598" i="11"/>
  <c r="I2031" i="11"/>
  <c r="J6797" i="11"/>
  <c r="K6797" i="11" s="1"/>
  <c r="C6797" i="11"/>
  <c r="D6797" i="11"/>
  <c r="I7316" i="11"/>
  <c r="H1239" i="11"/>
  <c r="J6761" i="11"/>
  <c r="K6761" i="11" s="1"/>
  <c r="D6761" i="11"/>
  <c r="C6761" i="11"/>
  <c r="I2033" i="11"/>
  <c r="K2786" i="11"/>
  <c r="C2786" i="11"/>
  <c r="D2786" i="11"/>
  <c r="H5980" i="11"/>
  <c r="C2898" i="11"/>
  <c r="D2898" i="11"/>
  <c r="K2898" i="11"/>
  <c r="I997" i="11"/>
  <c r="I996" i="11"/>
  <c r="I994" i="11"/>
  <c r="D5637" i="11"/>
  <c r="C5637" i="11"/>
  <c r="K5637" i="11"/>
  <c r="K6865" i="11"/>
  <c r="D6865" i="11"/>
  <c r="C6865" i="11"/>
  <c r="I6417" i="11"/>
  <c r="K5673" i="11"/>
  <c r="C5673" i="11"/>
  <c r="D5673" i="11"/>
  <c r="J5709" i="11"/>
  <c r="K5709" i="11" s="1"/>
  <c r="C5709" i="11"/>
  <c r="D5709" i="11"/>
  <c r="K6628" i="11"/>
  <c r="D6628" i="11"/>
  <c r="C6628" i="11"/>
  <c r="H6574" i="11"/>
  <c r="I6570" i="11" s="1"/>
  <c r="D6901" i="11"/>
  <c r="J6901" i="11"/>
  <c r="K6901" i="11" s="1"/>
  <c r="C6901" i="11"/>
  <c r="C6592" i="11"/>
  <c r="K6592" i="11"/>
  <c r="D6592" i="11"/>
  <c r="D2750" i="11"/>
  <c r="K2750" i="11"/>
  <c r="C2750" i="11"/>
  <c r="H1731" i="11"/>
  <c r="I1691" i="11" s="1"/>
  <c r="K6829" i="11"/>
  <c r="C6829" i="11"/>
  <c r="D6829" i="11"/>
  <c r="K2970" i="11"/>
  <c r="C2970" i="11"/>
  <c r="D2970" i="11"/>
  <c r="K6937" i="11"/>
  <c r="D6937" i="11"/>
  <c r="C6937" i="11"/>
  <c r="K6973" i="11"/>
  <c r="C6973" i="11"/>
  <c r="D6973" i="11"/>
  <c r="I6055" i="11"/>
  <c r="I2155" i="11"/>
  <c r="K3006" i="11"/>
  <c r="D3006" i="11"/>
  <c r="C3006" i="11"/>
  <c r="K2822" i="11"/>
  <c r="C2822" i="11"/>
  <c r="D2822" i="11"/>
  <c r="J2934" i="11"/>
  <c r="K2934" i="11" s="1"/>
  <c r="D2934" i="11"/>
  <c r="C2934" i="11"/>
  <c r="J2634" i="11"/>
  <c r="K2634" i="11" s="1"/>
  <c r="H6704" i="11"/>
  <c r="C2634" i="11"/>
  <c r="D2634" i="11"/>
  <c r="I1662" i="11"/>
  <c r="J7009" i="11"/>
  <c r="K7009" i="11" s="1"/>
  <c r="H1703" i="11"/>
  <c r="C7009" i="11"/>
  <c r="D7009" i="11"/>
  <c r="K5745" i="11"/>
  <c r="D5745" i="11"/>
  <c r="C5745" i="11"/>
  <c r="I1997" i="11"/>
  <c r="I1995" i="11"/>
  <c r="H6096" i="11"/>
  <c r="I1996" i="11"/>
  <c r="N5674" i="11" l="1"/>
  <c r="L5674" i="11"/>
  <c r="M5674" i="11" s="1"/>
  <c r="N2751" i="11"/>
  <c r="L2751" i="11"/>
  <c r="M2751" i="11" s="1"/>
  <c r="N2599" i="11"/>
  <c r="L2599" i="11"/>
  <c r="M2599" i="11" s="1"/>
  <c r="N6593" i="11"/>
  <c r="L6593" i="11"/>
  <c r="M6593" i="11" s="1"/>
  <c r="N2787" i="11"/>
  <c r="L2787" i="11"/>
  <c r="M2787" i="11" s="1"/>
  <c r="N7046" i="11"/>
  <c r="L7046" i="11"/>
  <c r="M7046" i="11" s="1"/>
  <c r="N6902" i="11"/>
  <c r="L6902" i="11"/>
  <c r="M6902" i="11" s="1"/>
  <c r="N2935" i="11"/>
  <c r="L2935" i="11"/>
  <c r="M2935" i="11" s="1"/>
  <c r="N2823" i="11"/>
  <c r="L2823" i="11"/>
  <c r="M2823" i="11" s="1"/>
  <c r="N6830" i="11"/>
  <c r="L6830" i="11"/>
  <c r="M6830" i="11" s="1"/>
  <c r="N6629" i="11"/>
  <c r="L6629" i="11"/>
  <c r="M6629" i="11" s="1"/>
  <c r="N6974" i="11"/>
  <c r="L6974" i="11"/>
  <c r="M6974" i="11" s="1"/>
  <c r="N6866" i="11"/>
  <c r="L6866" i="11"/>
  <c r="M6866" i="11" s="1"/>
  <c r="N2635" i="11"/>
  <c r="L2635" i="11"/>
  <c r="M2635" i="11" s="1"/>
  <c r="N6938" i="11"/>
  <c r="L6938" i="11"/>
  <c r="M6938" i="11" s="1"/>
  <c r="N2971" i="11"/>
  <c r="L2971" i="11"/>
  <c r="M2971" i="11" s="1"/>
  <c r="N5782" i="11"/>
  <c r="L5782" i="11"/>
  <c r="M5782" i="11" s="1"/>
  <c r="N3007" i="11"/>
  <c r="L3007" i="11"/>
  <c r="M3007" i="11" s="1"/>
  <c r="N2899" i="11"/>
  <c r="L2899" i="11"/>
  <c r="M2899" i="11" s="1"/>
  <c r="N6798" i="11"/>
  <c r="L6798" i="11"/>
  <c r="M6798" i="11" s="1"/>
  <c r="N5746" i="11"/>
  <c r="L5746" i="11"/>
  <c r="M5746" i="11" s="1"/>
  <c r="N5710" i="11"/>
  <c r="L5710" i="11"/>
  <c r="M5710" i="11" s="1"/>
  <c r="N7010" i="11"/>
  <c r="L7010" i="11"/>
  <c r="M7010" i="11" s="1"/>
  <c r="H2564" i="11"/>
  <c r="H6942" i="11"/>
  <c r="H6906" i="11"/>
  <c r="I6902" i="11" s="1"/>
  <c r="H5981" i="11"/>
  <c r="I5977" i="11" s="1"/>
  <c r="H6629" i="11"/>
  <c r="H2196" i="11"/>
  <c r="I2156" i="11" s="1"/>
  <c r="D2599" i="11"/>
  <c r="H5674" i="11"/>
  <c r="I5670" i="11" s="1"/>
  <c r="C2599" i="11"/>
  <c r="K2599" i="11"/>
  <c r="J7010" i="11"/>
  <c r="K7010" i="11" s="1"/>
  <c r="C7010" i="11"/>
  <c r="D7010" i="11"/>
  <c r="H6460" i="11"/>
  <c r="C2787" i="11"/>
  <c r="K2787" i="11"/>
  <c r="D2787" i="11"/>
  <c r="I5976" i="11"/>
  <c r="J5710" i="11"/>
  <c r="K5710" i="11" s="1"/>
  <c r="D5710" i="11"/>
  <c r="C5710" i="11"/>
  <c r="C5674" i="11"/>
  <c r="D5674" i="11"/>
  <c r="K5674" i="11"/>
  <c r="K6866" i="11"/>
  <c r="D6866" i="11"/>
  <c r="C6866" i="11"/>
  <c r="J6798" i="11"/>
  <c r="K6798" i="11" s="1"/>
  <c r="D6798" i="11"/>
  <c r="C6798" i="11"/>
  <c r="H6575" i="11"/>
  <c r="K6938" i="11"/>
  <c r="D6938" i="11"/>
  <c r="C6938" i="11"/>
  <c r="K6629" i="11"/>
  <c r="D6629" i="11"/>
  <c r="C6629" i="11"/>
  <c r="K5746" i="11"/>
  <c r="D5746" i="11"/>
  <c r="C5746" i="11"/>
  <c r="D6830" i="11"/>
  <c r="K6830" i="11"/>
  <c r="C6830" i="11"/>
  <c r="K6974" i="11"/>
  <c r="D6974" i="11"/>
  <c r="C6974" i="11"/>
  <c r="K6593" i="11"/>
  <c r="C6593" i="11"/>
  <c r="D6593" i="11"/>
  <c r="J6902" i="11"/>
  <c r="K6902" i="11" s="1"/>
  <c r="C6902" i="11"/>
  <c r="D6902" i="11"/>
  <c r="H1732" i="11"/>
  <c r="D2899" i="11"/>
  <c r="K2899" i="11"/>
  <c r="C2899" i="11"/>
  <c r="C2751" i="11"/>
  <c r="K2751" i="11"/>
  <c r="D2751" i="11"/>
  <c r="H1240" i="11"/>
  <c r="K2971" i="11"/>
  <c r="C2971" i="11"/>
  <c r="D2971" i="11"/>
  <c r="I1692" i="11"/>
  <c r="I6056" i="11"/>
  <c r="K3007" i="11"/>
  <c r="C3007" i="11"/>
  <c r="D3007" i="11"/>
  <c r="K7046" i="11"/>
  <c r="H1704" i="11"/>
  <c r="D7046" i="11"/>
  <c r="C7046" i="11"/>
  <c r="I1664" i="11"/>
  <c r="I1663" i="11"/>
  <c r="K2823" i="11"/>
  <c r="D2823" i="11"/>
  <c r="C2823" i="11"/>
  <c r="I6664" i="11"/>
  <c r="J2635" i="11"/>
  <c r="K2635" i="11" s="1"/>
  <c r="H6705" i="11"/>
  <c r="D2635" i="11"/>
  <c r="C2635" i="11"/>
  <c r="H6097" i="11"/>
  <c r="I6057" i="11" s="1"/>
  <c r="K5782" i="11"/>
  <c r="D5782" i="11"/>
  <c r="C5782" i="11"/>
  <c r="J2935" i="11"/>
  <c r="K2935" i="11" s="1"/>
  <c r="C2935" i="11"/>
  <c r="D2935" i="11"/>
  <c r="N5783" i="11" l="1"/>
  <c r="L5783" i="11"/>
  <c r="M5783" i="11" s="1"/>
  <c r="N2900" i="11"/>
  <c r="L2900" i="11"/>
  <c r="M2900" i="11" s="1"/>
  <c r="N6867" i="11"/>
  <c r="L6867" i="11"/>
  <c r="M6867" i="11" s="1"/>
  <c r="N5675" i="11"/>
  <c r="L5675" i="11"/>
  <c r="M5675" i="11" s="1"/>
  <c r="N2600" i="11"/>
  <c r="L2600" i="11"/>
  <c r="M2600" i="11" s="1"/>
  <c r="I6625" i="11"/>
  <c r="N6903" i="11"/>
  <c r="L6903" i="11"/>
  <c r="M6903" i="11" s="1"/>
  <c r="N6630" i="11"/>
  <c r="L6630" i="11"/>
  <c r="M6630" i="11" s="1"/>
  <c r="N2636" i="11"/>
  <c r="L2636" i="11"/>
  <c r="M2636" i="11" s="1"/>
  <c r="N2824" i="11"/>
  <c r="L2824" i="11"/>
  <c r="M2824" i="11" s="1"/>
  <c r="N2972" i="11"/>
  <c r="L2972" i="11"/>
  <c r="M2972" i="11" s="1"/>
  <c r="N6975" i="11"/>
  <c r="L6975" i="11"/>
  <c r="M6975" i="11" s="1"/>
  <c r="N2788" i="11"/>
  <c r="L2788" i="11"/>
  <c r="M2788" i="11" s="1"/>
  <c r="N5711" i="11"/>
  <c r="L5711" i="11"/>
  <c r="M5711" i="11" s="1"/>
  <c r="N6594" i="11"/>
  <c r="L6594" i="11"/>
  <c r="M6594" i="11" s="1"/>
  <c r="N6939" i="11"/>
  <c r="L6939" i="11"/>
  <c r="M6939" i="11" s="1"/>
  <c r="N6799" i="11"/>
  <c r="L6799" i="11"/>
  <c r="M6799" i="11" s="1"/>
  <c r="N2936" i="11"/>
  <c r="L2936" i="11"/>
  <c r="M2936" i="11" s="1"/>
  <c r="N3008" i="11"/>
  <c r="L3008" i="11"/>
  <c r="M3008" i="11" s="1"/>
  <c r="N5747" i="11"/>
  <c r="L5747" i="11"/>
  <c r="M5747" i="11" s="1"/>
  <c r="N2752" i="11"/>
  <c r="L2752" i="11"/>
  <c r="M2752" i="11" s="1"/>
  <c r="N6831" i="11"/>
  <c r="L6831" i="11"/>
  <c r="M6831" i="11" s="1"/>
  <c r="N7047" i="11"/>
  <c r="L7047" i="11"/>
  <c r="M7047" i="11" s="1"/>
  <c r="N7011" i="11"/>
  <c r="L7011" i="11"/>
  <c r="M7011" i="11" s="1"/>
  <c r="H5711" i="11"/>
  <c r="H2565" i="11"/>
  <c r="H3008" i="11"/>
  <c r="H2566" i="11"/>
  <c r="H6907" i="11"/>
  <c r="I6903" i="11" s="1"/>
  <c r="H5675" i="11"/>
  <c r="I5671" i="11" s="1"/>
  <c r="H2197" i="11"/>
  <c r="H6943" i="11"/>
  <c r="I6939" i="11" s="1"/>
  <c r="D2600" i="11"/>
  <c r="C2600" i="11"/>
  <c r="K2600" i="11"/>
  <c r="H6576" i="11"/>
  <c r="I6572" i="11" s="1"/>
  <c r="K6939" i="11"/>
  <c r="C6939" i="11"/>
  <c r="D6939" i="11"/>
  <c r="H6461" i="11"/>
  <c r="K5675" i="11"/>
  <c r="C5675" i="11"/>
  <c r="D5675" i="11"/>
  <c r="C2788" i="11"/>
  <c r="K2788" i="11"/>
  <c r="D2788" i="11"/>
  <c r="J5711" i="11"/>
  <c r="K5711" i="11" s="1"/>
  <c r="C5711" i="11"/>
  <c r="D5711" i="11"/>
  <c r="I6456" i="11"/>
  <c r="K5747" i="11"/>
  <c r="C5747" i="11"/>
  <c r="D5747" i="11"/>
  <c r="J7011" i="11"/>
  <c r="K7011" i="11" s="1"/>
  <c r="C7011" i="11"/>
  <c r="D7011" i="11"/>
  <c r="H1241" i="11"/>
  <c r="K2972" i="11"/>
  <c r="D2972" i="11"/>
  <c r="C2972" i="11"/>
  <c r="H1733" i="11"/>
  <c r="I1693" i="11" s="1"/>
  <c r="J6903" i="11"/>
  <c r="K6903" i="11" s="1"/>
  <c r="C6903" i="11"/>
  <c r="D6903" i="11"/>
  <c r="K6594" i="11"/>
  <c r="D6594" i="11"/>
  <c r="C6594" i="11"/>
  <c r="C6630" i="11"/>
  <c r="D6630" i="11"/>
  <c r="K6630" i="11"/>
  <c r="K6867" i="11"/>
  <c r="D6867" i="11"/>
  <c r="C6867" i="11"/>
  <c r="C6831" i="11"/>
  <c r="D6831" i="11"/>
  <c r="K6831" i="11"/>
  <c r="J6799" i="11"/>
  <c r="K6799" i="11" s="1"/>
  <c r="C6799" i="11"/>
  <c r="D6799" i="11"/>
  <c r="C2900" i="11"/>
  <c r="K2900" i="11"/>
  <c r="D2900" i="11"/>
  <c r="K2752" i="11"/>
  <c r="D2752" i="11"/>
  <c r="C2752" i="11"/>
  <c r="K6975" i="11"/>
  <c r="C6975" i="11"/>
  <c r="D6975" i="11"/>
  <c r="I6571" i="11"/>
  <c r="I2157" i="11"/>
  <c r="K3008" i="11"/>
  <c r="D3008" i="11"/>
  <c r="C3008" i="11"/>
  <c r="J2936" i="11"/>
  <c r="K2936" i="11" s="1"/>
  <c r="D2936" i="11"/>
  <c r="C2936" i="11"/>
  <c r="H6098" i="11"/>
  <c r="I7504" i="11"/>
  <c r="K5783" i="11"/>
  <c r="C5783" i="11"/>
  <c r="D5783" i="11"/>
  <c r="K7047" i="11"/>
  <c r="H1705" i="11"/>
  <c r="D7047" i="11"/>
  <c r="C7047" i="11"/>
  <c r="I6665" i="11"/>
  <c r="J2636" i="11"/>
  <c r="K2636" i="11" s="1"/>
  <c r="H6706" i="11"/>
  <c r="D2636" i="11"/>
  <c r="C2636" i="11"/>
  <c r="K2824" i="11"/>
  <c r="D2824" i="11"/>
  <c r="C2824" i="11"/>
  <c r="K2601" i="11" l="1"/>
  <c r="D2601" i="11"/>
  <c r="C2601" i="11"/>
  <c r="N3009" i="11"/>
  <c r="L3009" i="11"/>
  <c r="M3009" i="11" s="1"/>
  <c r="N6800" i="11"/>
  <c r="L6800" i="11"/>
  <c r="M6800" i="11" s="1"/>
  <c r="N6595" i="11"/>
  <c r="L6595" i="11"/>
  <c r="M6595" i="11" s="1"/>
  <c r="N6904" i="11"/>
  <c r="L6904" i="11"/>
  <c r="M6904" i="11" s="1"/>
  <c r="N6976" i="11"/>
  <c r="L6976" i="11"/>
  <c r="M6976" i="11" s="1"/>
  <c r="N2973" i="11"/>
  <c r="L2973" i="11"/>
  <c r="M2973" i="11" s="1"/>
  <c r="N2601" i="11"/>
  <c r="L2601" i="11"/>
  <c r="M2601" i="11" s="1"/>
  <c r="N2753" i="11"/>
  <c r="L2753" i="11"/>
  <c r="M2753" i="11" s="1"/>
  <c r="N6868" i="11"/>
  <c r="L6868" i="11"/>
  <c r="M6868" i="11" s="1"/>
  <c r="N5676" i="11"/>
  <c r="L5676" i="11"/>
  <c r="M5676" i="11" s="1"/>
  <c r="N5712" i="11"/>
  <c r="L5712" i="11"/>
  <c r="M5712" i="11" s="1"/>
  <c r="N2825" i="11"/>
  <c r="L2825" i="11"/>
  <c r="M2825" i="11" s="1"/>
  <c r="N7012" i="11"/>
  <c r="L7012" i="11"/>
  <c r="M7012" i="11" s="1"/>
  <c r="N2789" i="11"/>
  <c r="L2789" i="11"/>
  <c r="M2789" i="11" s="1"/>
  <c r="N6832" i="11"/>
  <c r="L6832" i="11"/>
  <c r="M6832" i="11" s="1"/>
  <c r="N2901" i="11"/>
  <c r="L2901" i="11"/>
  <c r="M2901" i="11" s="1"/>
  <c r="N6631" i="11"/>
  <c r="L6631" i="11"/>
  <c r="M6631" i="11" s="1"/>
  <c r="N6940" i="11"/>
  <c r="L6940" i="11"/>
  <c r="M6940" i="11" s="1"/>
  <c r="N7048" i="11"/>
  <c r="L7048" i="11"/>
  <c r="M7048" i="11" s="1"/>
  <c r="N5784" i="11"/>
  <c r="L5784" i="11"/>
  <c r="M5784" i="11" s="1"/>
  <c r="N2937" i="11"/>
  <c r="L2937" i="11"/>
  <c r="M2937" i="11" s="1"/>
  <c r="N2637" i="11"/>
  <c r="L2637" i="11"/>
  <c r="M2637" i="11" s="1"/>
  <c r="N5748" i="11"/>
  <c r="L5748" i="11"/>
  <c r="M5748" i="11" s="1"/>
  <c r="H5676" i="11"/>
  <c r="I5672" i="11" s="1"/>
  <c r="H6908" i="11"/>
  <c r="I6904" i="11" s="1"/>
  <c r="H2198" i="11"/>
  <c r="H5712" i="11"/>
  <c r="H6944" i="11"/>
  <c r="I6940" i="11" s="1"/>
  <c r="H3009" i="11"/>
  <c r="D2789" i="11"/>
  <c r="C2789" i="11"/>
  <c r="K2789" i="11"/>
  <c r="K6868" i="11"/>
  <c r="C6868" i="11"/>
  <c r="D6868" i="11"/>
  <c r="J6800" i="11"/>
  <c r="K6800" i="11" s="1"/>
  <c r="C6800" i="11"/>
  <c r="D6800" i="11"/>
  <c r="J5712" i="11"/>
  <c r="K5712" i="11" s="1"/>
  <c r="C5712" i="11"/>
  <c r="D5712" i="11"/>
  <c r="C2901" i="11"/>
  <c r="K2901" i="11"/>
  <c r="D2901" i="11"/>
  <c r="K5748" i="11"/>
  <c r="D5748" i="11"/>
  <c r="C5748" i="11"/>
  <c r="H6577" i="11"/>
  <c r="I6573" i="11" s="1"/>
  <c r="D6940" i="11"/>
  <c r="C6940" i="11"/>
  <c r="K6940" i="11"/>
  <c r="C2753" i="11"/>
  <c r="D2753" i="11"/>
  <c r="K2753" i="11"/>
  <c r="K2973" i="11"/>
  <c r="C2973" i="11"/>
  <c r="D2973" i="11"/>
  <c r="J7012" i="11"/>
  <c r="K7012" i="11" s="1"/>
  <c r="C7012" i="11"/>
  <c r="D7012" i="11"/>
  <c r="K5676" i="11"/>
  <c r="C5676" i="11"/>
  <c r="D5676" i="11"/>
  <c r="H1734" i="11"/>
  <c r="J6904" i="11"/>
  <c r="K6904" i="11" s="1"/>
  <c r="D6904" i="11"/>
  <c r="C6904" i="11"/>
  <c r="I6457" i="11"/>
  <c r="K6595" i="11"/>
  <c r="D6595" i="11"/>
  <c r="C6595" i="11"/>
  <c r="C6832" i="11"/>
  <c r="K6832" i="11"/>
  <c r="D6832" i="11"/>
  <c r="H1242" i="11"/>
  <c r="I1202" i="11" s="1"/>
  <c r="K6976" i="11"/>
  <c r="D6976" i="11"/>
  <c r="C6976" i="11"/>
  <c r="K6631" i="11"/>
  <c r="C6631" i="11"/>
  <c r="D6631" i="11"/>
  <c r="I1695" i="11"/>
  <c r="I1694" i="11"/>
  <c r="I1203" i="11"/>
  <c r="J2637" i="11"/>
  <c r="K2637" i="11" s="1"/>
  <c r="H6707" i="11"/>
  <c r="C2637" i="11"/>
  <c r="D2637" i="11"/>
  <c r="K3009" i="11"/>
  <c r="D3009" i="11"/>
  <c r="C3009" i="11"/>
  <c r="I6666" i="11"/>
  <c r="I1665" i="11"/>
  <c r="H6099" i="11"/>
  <c r="J2937" i="11"/>
  <c r="K2937" i="11" s="1"/>
  <c r="D2937" i="11"/>
  <c r="C2937" i="11"/>
  <c r="K7048" i="11"/>
  <c r="H1706" i="11"/>
  <c r="C7048" i="11"/>
  <c r="D7048" i="11"/>
  <c r="K5784" i="11"/>
  <c r="D5784" i="11"/>
  <c r="C5784" i="11"/>
  <c r="K2825" i="11"/>
  <c r="D2825" i="11"/>
  <c r="C2825" i="11"/>
  <c r="N7263" i="11" l="1"/>
  <c r="N3046" i="11"/>
  <c r="L3046" i="11"/>
  <c r="M3046" i="11" s="1"/>
  <c r="N5677" i="11"/>
  <c r="L5677" i="11"/>
  <c r="M5677" i="11" s="1"/>
  <c r="N5749" i="11"/>
  <c r="L5749" i="11"/>
  <c r="M5749" i="11" s="1"/>
  <c r="N2938" i="11"/>
  <c r="L2938" i="11"/>
  <c r="M2938" i="11" s="1"/>
  <c r="N2638" i="11"/>
  <c r="L2638" i="11"/>
  <c r="M2638" i="11" s="1"/>
  <c r="N2862" i="11"/>
  <c r="L2862" i="11"/>
  <c r="M2862" i="11" s="1"/>
  <c r="N6833" i="11"/>
  <c r="L6833" i="11"/>
  <c r="M6833" i="11" s="1"/>
  <c r="N2674" i="11"/>
  <c r="L2674" i="11"/>
  <c r="M2674" i="11" s="1"/>
  <c r="N3010" i="11"/>
  <c r="L3010" i="11"/>
  <c r="M3010" i="11" s="1"/>
  <c r="N6801" i="11"/>
  <c r="L6801" i="11"/>
  <c r="M6801" i="11" s="1"/>
  <c r="N5785" i="11"/>
  <c r="L5785" i="11"/>
  <c r="M5785" i="11" s="1"/>
  <c r="N6905" i="11"/>
  <c r="L6905" i="11"/>
  <c r="M6905" i="11" s="1"/>
  <c r="N6941" i="11"/>
  <c r="L6941" i="11"/>
  <c r="M6941" i="11" s="1"/>
  <c r="N5713" i="11"/>
  <c r="L5713" i="11"/>
  <c r="M5713" i="11" s="1"/>
  <c r="N6596" i="11"/>
  <c r="L6596" i="11"/>
  <c r="M6596" i="11" s="1"/>
  <c r="N7049" i="11"/>
  <c r="L7049" i="11"/>
  <c r="M7049" i="11" s="1"/>
  <c r="N7013" i="11"/>
  <c r="L7013" i="11"/>
  <c r="M7013" i="11" s="1"/>
  <c r="N2826" i="11"/>
  <c r="L2826" i="11"/>
  <c r="M2826" i="11" s="1"/>
  <c r="N6869" i="11"/>
  <c r="L6869" i="11"/>
  <c r="M6869" i="11" s="1"/>
  <c r="N6632" i="11"/>
  <c r="L6632" i="11"/>
  <c r="M6632" i="11" s="1"/>
  <c r="N2790" i="11"/>
  <c r="L2790" i="11"/>
  <c r="M2790" i="11" s="1"/>
  <c r="N6977" i="11"/>
  <c r="L6977" i="11"/>
  <c r="M6977" i="11" s="1"/>
  <c r="H2568" i="11"/>
  <c r="H2567" i="11"/>
  <c r="H6945" i="11"/>
  <c r="I6941" i="11" s="1"/>
  <c r="H6909" i="11"/>
  <c r="I6905" i="11" s="1"/>
  <c r="H2199" i="11"/>
  <c r="H5677" i="11"/>
  <c r="I5673" i="11" s="1"/>
  <c r="H3010" i="11"/>
  <c r="H6981" i="11"/>
  <c r="H5713" i="11"/>
  <c r="J7263" i="11"/>
  <c r="K7263" i="11" s="1"/>
  <c r="L7263" i="11"/>
  <c r="M7263" i="11" s="1"/>
  <c r="D2638" i="11"/>
  <c r="C2638" i="11"/>
  <c r="J2638" i="11"/>
  <c r="K2638" i="11" s="1"/>
  <c r="J5713" i="11"/>
  <c r="K5713" i="11" s="1"/>
  <c r="C5713" i="11"/>
  <c r="D5713" i="11"/>
  <c r="K6977" i="11"/>
  <c r="D6977" i="11"/>
  <c r="C6977" i="11"/>
  <c r="K3010" i="11"/>
  <c r="C3010" i="11"/>
  <c r="D3010" i="11"/>
  <c r="D2826" i="11"/>
  <c r="K2826" i="11"/>
  <c r="C2826" i="11"/>
  <c r="J7013" i="11"/>
  <c r="K7013" i="11" s="1"/>
  <c r="D7013" i="11"/>
  <c r="C7013" i="11"/>
  <c r="H6578" i="11"/>
  <c r="D6941" i="11"/>
  <c r="K6941" i="11"/>
  <c r="C6941" i="11"/>
  <c r="H1735" i="11"/>
  <c r="J2938" i="11"/>
  <c r="K2938" i="11" s="1"/>
  <c r="C2938" i="11"/>
  <c r="D2938" i="11"/>
  <c r="J6905" i="11"/>
  <c r="K6905" i="11" s="1"/>
  <c r="D6905" i="11"/>
  <c r="C6905" i="11"/>
  <c r="K5677" i="11"/>
  <c r="C5677" i="11"/>
  <c r="D5677" i="11"/>
  <c r="K6632" i="11"/>
  <c r="D6632" i="11"/>
  <c r="C6632" i="11"/>
  <c r="J6801" i="11"/>
  <c r="K6801" i="11" s="1"/>
  <c r="C6801" i="11"/>
  <c r="D6801" i="11"/>
  <c r="K2790" i="11"/>
  <c r="C2790" i="11"/>
  <c r="D2790" i="11"/>
  <c r="D6833" i="11"/>
  <c r="C6833" i="11"/>
  <c r="K6833" i="11"/>
  <c r="K6596" i="11"/>
  <c r="D6596" i="11"/>
  <c r="C6596" i="11"/>
  <c r="H1243" i="11"/>
  <c r="K6869" i="11"/>
  <c r="C6869" i="11"/>
  <c r="D6869" i="11"/>
  <c r="K5749" i="11"/>
  <c r="D5749" i="11"/>
  <c r="C5749" i="11"/>
  <c r="K5785" i="11"/>
  <c r="D5785" i="11"/>
  <c r="C5785" i="11"/>
  <c r="K2862" i="11"/>
  <c r="C2862" i="11"/>
  <c r="D2862" i="11"/>
  <c r="K3046" i="11"/>
  <c r="D3046" i="11"/>
  <c r="C3046" i="11"/>
  <c r="J2674" i="11"/>
  <c r="K2674" i="11" s="1"/>
  <c r="H6708" i="11"/>
  <c r="C2674" i="11"/>
  <c r="D2674" i="11"/>
  <c r="I1666" i="11"/>
  <c r="H6100" i="11"/>
  <c r="I7507" i="11"/>
  <c r="I7506" i="11"/>
  <c r="D7263" i="11"/>
  <c r="C7263" i="11"/>
  <c r="K7049" i="11"/>
  <c r="H1707" i="11"/>
  <c r="I1667" i="11" s="1"/>
  <c r="C7049" i="11"/>
  <c r="D7049" i="11"/>
  <c r="N7264" i="11" l="1"/>
  <c r="C2639" i="11"/>
  <c r="J2639" i="11"/>
  <c r="K2639" i="11" s="1"/>
  <c r="D2639" i="11"/>
  <c r="N6597" i="11"/>
  <c r="L6597" i="11"/>
  <c r="M6597" i="11" s="1"/>
  <c r="N5822" i="11"/>
  <c r="L5822" i="11"/>
  <c r="M5822" i="11" s="1"/>
  <c r="N6906" i="11"/>
  <c r="L6906" i="11"/>
  <c r="M6906" i="11" s="1"/>
  <c r="N6834" i="11"/>
  <c r="L6834" i="11"/>
  <c r="M6834" i="11" s="1"/>
  <c r="N5750" i="11"/>
  <c r="L5750" i="11"/>
  <c r="M5750" i="11" s="1"/>
  <c r="N6978" i="11"/>
  <c r="L6978" i="11"/>
  <c r="M6978" i="11" s="1"/>
  <c r="N2675" i="11"/>
  <c r="L2675" i="11"/>
  <c r="M2675" i="11" s="1"/>
  <c r="N5786" i="11"/>
  <c r="L5786" i="11"/>
  <c r="M5786" i="11" s="1"/>
  <c r="N6870" i="11"/>
  <c r="L6870" i="11"/>
  <c r="M6870" i="11" s="1"/>
  <c r="N6633" i="11"/>
  <c r="L6633" i="11"/>
  <c r="M6633" i="11" s="1"/>
  <c r="N6942" i="11"/>
  <c r="L6942" i="11"/>
  <c r="M6942" i="11" s="1"/>
  <c r="N2639" i="11"/>
  <c r="L2639" i="11"/>
  <c r="M2639" i="11" s="1"/>
  <c r="N3011" i="11"/>
  <c r="L3011" i="11"/>
  <c r="M3011" i="11" s="1"/>
  <c r="N5714" i="11"/>
  <c r="L5714" i="11"/>
  <c r="M5714" i="11" s="1"/>
  <c r="N2863" i="11"/>
  <c r="L2863" i="11"/>
  <c r="M2863" i="11" s="1"/>
  <c r="N2939" i="11"/>
  <c r="L2939" i="11"/>
  <c r="M2939" i="11" s="1"/>
  <c r="N7050" i="11"/>
  <c r="L7050" i="11"/>
  <c r="M7050" i="11" s="1"/>
  <c r="N2791" i="11"/>
  <c r="L2791" i="11"/>
  <c r="M2791" i="11" s="1"/>
  <c r="N3047" i="11"/>
  <c r="L3047" i="11"/>
  <c r="M3047" i="11" s="1"/>
  <c r="N7086" i="11"/>
  <c r="L7086" i="11"/>
  <c r="M7086" i="11" s="1"/>
  <c r="N7014" i="11"/>
  <c r="L7014" i="11"/>
  <c r="M7014" i="11" s="1"/>
  <c r="N2827" i="11"/>
  <c r="L2827" i="11"/>
  <c r="M2827" i="11" s="1"/>
  <c r="H2569" i="11"/>
  <c r="H2200" i="11"/>
  <c r="H5714" i="11"/>
  <c r="I5710" i="11" s="1"/>
  <c r="H6910" i="11"/>
  <c r="I6906" i="11" s="1"/>
  <c r="H6982" i="11"/>
  <c r="H3011" i="11"/>
  <c r="H6946" i="11"/>
  <c r="I6942" i="11" s="1"/>
  <c r="J7264" i="11"/>
  <c r="K7264" i="11" s="1"/>
  <c r="L7264" i="11"/>
  <c r="M7264" i="11" s="1"/>
  <c r="K7050" i="11"/>
  <c r="C7050" i="11"/>
  <c r="D7050" i="11"/>
  <c r="K3011" i="11"/>
  <c r="C3011" i="11"/>
  <c r="D3011" i="11"/>
  <c r="D2791" i="11"/>
  <c r="K2791" i="11"/>
  <c r="C2791" i="11"/>
  <c r="H1244" i="11"/>
  <c r="J7014" i="11"/>
  <c r="K7014" i="11" s="1"/>
  <c r="C7014" i="11"/>
  <c r="D7014" i="11"/>
  <c r="H6579" i="11"/>
  <c r="C6978" i="11"/>
  <c r="K6978" i="11"/>
  <c r="D6978" i="11"/>
  <c r="K6942" i="11"/>
  <c r="C6942" i="11"/>
  <c r="D6942" i="11"/>
  <c r="K5750" i="11"/>
  <c r="D5750" i="11"/>
  <c r="C5750" i="11"/>
  <c r="D2939" i="11"/>
  <c r="J2939" i="11"/>
  <c r="K2939" i="11" s="1"/>
  <c r="C2939" i="11"/>
  <c r="H1736" i="11"/>
  <c r="C2827" i="11"/>
  <c r="D2827" i="11"/>
  <c r="K2827" i="11"/>
  <c r="J6906" i="11"/>
  <c r="K6906" i="11" s="1"/>
  <c r="C6906" i="11"/>
  <c r="D6906" i="11"/>
  <c r="K6597" i="11"/>
  <c r="C6597" i="11"/>
  <c r="D6597" i="11"/>
  <c r="D6870" i="11"/>
  <c r="K6870" i="11"/>
  <c r="C6870" i="11"/>
  <c r="D6633" i="11"/>
  <c r="C6633" i="11"/>
  <c r="K6633" i="11"/>
  <c r="I6574" i="11"/>
  <c r="K6834" i="11"/>
  <c r="C6834" i="11"/>
  <c r="D6834" i="11"/>
  <c r="J5714" i="11"/>
  <c r="K5714" i="11" s="1"/>
  <c r="D5714" i="11"/>
  <c r="C5714" i="11"/>
  <c r="K5786" i="11"/>
  <c r="C5786" i="11"/>
  <c r="D5786" i="11"/>
  <c r="I1204" i="11"/>
  <c r="I1696" i="11"/>
  <c r="J5822" i="11"/>
  <c r="K5822" i="11" s="1"/>
  <c r="D5822" i="11"/>
  <c r="C5822" i="11"/>
  <c r="K3047" i="11"/>
  <c r="C3047" i="11"/>
  <c r="D3047" i="11"/>
  <c r="H6101" i="11"/>
  <c r="C7264" i="11"/>
  <c r="D7264" i="11"/>
  <c r="K7086" i="11"/>
  <c r="H1708" i="11"/>
  <c r="D7086" i="11"/>
  <c r="C7086" i="11"/>
  <c r="J2675" i="11"/>
  <c r="K2675" i="11" s="1"/>
  <c r="H6709" i="11"/>
  <c r="D2675" i="11"/>
  <c r="C2675" i="11"/>
  <c r="K2863" i="11"/>
  <c r="C2863" i="11"/>
  <c r="D2863" i="11"/>
  <c r="L2640" i="11" l="1"/>
  <c r="M2640" i="11" s="1"/>
  <c r="N2640" i="11"/>
  <c r="C2640" i="11"/>
  <c r="D2640" i="11"/>
  <c r="J2640" i="11"/>
  <c r="K2640" i="11" s="1"/>
  <c r="N7265" i="11"/>
  <c r="N6943" i="11"/>
  <c r="L6943" i="11"/>
  <c r="M6943" i="11" s="1"/>
  <c r="N2864" i="11"/>
  <c r="L2864" i="11"/>
  <c r="M2864" i="11" s="1"/>
  <c r="N6979" i="11"/>
  <c r="L6979" i="11"/>
  <c r="M6979" i="11" s="1"/>
  <c r="N3048" i="11"/>
  <c r="L3048" i="11"/>
  <c r="M3048" i="11" s="1"/>
  <c r="N6835" i="11"/>
  <c r="L6835" i="11"/>
  <c r="M6835" i="11" s="1"/>
  <c r="N7051" i="11"/>
  <c r="L7051" i="11"/>
  <c r="M7051" i="11" s="1"/>
  <c r="N2676" i="11"/>
  <c r="L2676" i="11"/>
  <c r="M2676" i="11" s="1"/>
  <c r="N5823" i="11"/>
  <c r="L5823" i="11"/>
  <c r="M5823" i="11" s="1"/>
  <c r="N7015" i="11"/>
  <c r="L7015" i="11"/>
  <c r="M7015" i="11" s="1"/>
  <c r="N2940" i="11"/>
  <c r="L2940" i="11"/>
  <c r="M2940" i="11" s="1"/>
  <c r="N2792" i="11"/>
  <c r="L2792" i="11"/>
  <c r="M2792" i="11" s="1"/>
  <c r="N7087" i="11"/>
  <c r="L7087" i="11"/>
  <c r="M7087" i="11" s="1"/>
  <c r="N6598" i="11"/>
  <c r="L6598" i="11"/>
  <c r="M6598" i="11" s="1"/>
  <c r="N5787" i="11"/>
  <c r="L5787" i="11"/>
  <c r="M5787" i="11" s="1"/>
  <c r="N5715" i="11"/>
  <c r="L5715" i="11"/>
  <c r="M5715" i="11" s="1"/>
  <c r="N5751" i="11"/>
  <c r="L5751" i="11"/>
  <c r="M5751" i="11" s="1"/>
  <c r="N6634" i="11"/>
  <c r="L6634" i="11"/>
  <c r="M6634" i="11" s="1"/>
  <c r="N2828" i="11"/>
  <c r="L2828" i="11"/>
  <c r="M2828" i="11" s="1"/>
  <c r="N3012" i="11"/>
  <c r="L3012" i="11"/>
  <c r="M3012" i="11" s="1"/>
  <c r="N2641" i="11"/>
  <c r="L2641" i="11"/>
  <c r="M2641" i="11" s="1"/>
  <c r="N6907" i="11"/>
  <c r="L6907" i="11"/>
  <c r="M6907" i="11" s="1"/>
  <c r="N6871" i="11"/>
  <c r="L6871" i="11"/>
  <c r="M6871" i="11" s="1"/>
  <c r="H5715" i="11"/>
  <c r="I5711" i="11" s="1"/>
  <c r="H6983" i="11"/>
  <c r="H3012" i="11"/>
  <c r="I3008" i="11" s="1"/>
  <c r="H2201" i="11"/>
  <c r="H6947" i="11"/>
  <c r="I6943" i="11" s="1"/>
  <c r="H6911" i="11"/>
  <c r="I6907" i="11" s="1"/>
  <c r="H2570" i="11"/>
  <c r="J7265" i="11"/>
  <c r="K7265" i="11" s="1"/>
  <c r="L7265" i="11"/>
  <c r="M7265" i="11" s="1"/>
  <c r="K6871" i="11"/>
  <c r="C6871" i="11"/>
  <c r="D6871" i="11"/>
  <c r="K6943" i="11"/>
  <c r="C6943" i="11"/>
  <c r="D6943" i="11"/>
  <c r="J2940" i="11"/>
  <c r="K2940" i="11" s="1"/>
  <c r="D2940" i="11"/>
  <c r="C2940" i="11"/>
  <c r="H6580" i="11"/>
  <c r="C6979" i="11"/>
  <c r="K6979" i="11"/>
  <c r="D6979" i="11"/>
  <c r="K7051" i="11"/>
  <c r="C7051" i="11"/>
  <c r="D7051" i="11"/>
  <c r="H1245" i="11"/>
  <c r="I1205" i="11" s="1"/>
  <c r="I6575" i="11"/>
  <c r="K6835" i="11"/>
  <c r="D6835" i="11"/>
  <c r="C6835" i="11"/>
  <c r="H1737" i="11"/>
  <c r="J6907" i="11"/>
  <c r="K6907" i="11" s="1"/>
  <c r="D6907" i="11"/>
  <c r="C6907" i="11"/>
  <c r="K5751" i="11"/>
  <c r="C5751" i="11"/>
  <c r="D5751" i="11"/>
  <c r="C5715" i="11"/>
  <c r="D5715" i="11"/>
  <c r="J5715" i="11"/>
  <c r="K5715" i="11" s="1"/>
  <c r="K3012" i="11"/>
  <c r="D3012" i="11"/>
  <c r="C3012" i="11"/>
  <c r="J7015" i="11"/>
  <c r="K7015" i="11" s="1"/>
  <c r="D7015" i="11"/>
  <c r="C7015" i="11"/>
  <c r="C2792" i="11"/>
  <c r="D2792" i="11"/>
  <c r="K2792" i="11"/>
  <c r="D2828" i="11"/>
  <c r="C2828" i="11"/>
  <c r="K2828" i="11"/>
  <c r="K5787" i="11"/>
  <c r="C5787" i="11"/>
  <c r="D5787" i="11"/>
  <c r="K6634" i="11"/>
  <c r="D6634" i="11"/>
  <c r="C6634" i="11"/>
  <c r="K6598" i="11"/>
  <c r="C6598" i="11"/>
  <c r="D6598" i="11"/>
  <c r="I1697" i="11"/>
  <c r="K7087" i="11"/>
  <c r="H1709" i="11"/>
  <c r="I1669" i="11" s="1"/>
  <c r="C7087" i="11"/>
  <c r="D7087" i="11"/>
  <c r="K3048" i="11"/>
  <c r="D3048" i="11"/>
  <c r="C3048" i="11"/>
  <c r="I7508" i="11"/>
  <c r="J2641" i="11"/>
  <c r="K2641" i="11" s="1"/>
  <c r="C2641" i="11"/>
  <c r="D2641" i="11"/>
  <c r="K2864" i="11"/>
  <c r="D2864" i="11"/>
  <c r="C2864" i="11"/>
  <c r="I1668" i="11"/>
  <c r="D7265" i="11"/>
  <c r="C7265" i="11"/>
  <c r="J2676" i="11"/>
  <c r="K2676" i="11" s="1"/>
  <c r="H6710" i="11"/>
  <c r="C2676" i="11"/>
  <c r="D2676" i="11"/>
  <c r="J5823" i="11"/>
  <c r="K5823" i="11" s="1"/>
  <c r="D5823" i="11"/>
  <c r="C5823" i="11"/>
  <c r="N7266" i="11" l="1"/>
  <c r="N7052" i="11"/>
  <c r="L7052" i="11"/>
  <c r="M7052" i="11" s="1"/>
  <c r="N6980" i="11"/>
  <c r="L6980" i="11"/>
  <c r="M6980" i="11" s="1"/>
  <c r="N3049" i="11"/>
  <c r="L3049" i="11"/>
  <c r="M3049" i="11" s="1"/>
  <c r="N5752" i="11"/>
  <c r="L5752" i="11"/>
  <c r="M5752" i="11" s="1"/>
  <c r="N2677" i="11"/>
  <c r="L2677" i="11"/>
  <c r="M2677" i="11" s="1"/>
  <c r="N2829" i="11"/>
  <c r="L2829" i="11"/>
  <c r="M2829" i="11" s="1"/>
  <c r="N6908" i="11"/>
  <c r="L6908" i="11"/>
  <c r="M6908" i="11" s="1"/>
  <c r="N5788" i="11"/>
  <c r="L5788" i="11"/>
  <c r="M5788" i="11" s="1"/>
  <c r="N2793" i="11"/>
  <c r="L2793" i="11"/>
  <c r="M2793" i="11" s="1"/>
  <c r="N2941" i="11"/>
  <c r="L2941" i="11"/>
  <c r="M2941" i="11" s="1"/>
  <c r="N7088" i="11"/>
  <c r="L7088" i="11"/>
  <c r="M7088" i="11" s="1"/>
  <c r="N6599" i="11"/>
  <c r="L6599" i="11"/>
  <c r="M6599" i="11" s="1"/>
  <c r="N7016" i="11"/>
  <c r="L7016" i="11"/>
  <c r="M7016" i="11" s="1"/>
  <c r="N6944" i="11"/>
  <c r="L6944" i="11"/>
  <c r="M6944" i="11" s="1"/>
  <c r="N6836" i="11"/>
  <c r="L6836" i="11"/>
  <c r="M6836" i="11" s="1"/>
  <c r="N6872" i="11"/>
  <c r="L6872" i="11"/>
  <c r="M6872" i="11" s="1"/>
  <c r="N2865" i="11"/>
  <c r="L2865" i="11"/>
  <c r="M2865" i="11" s="1"/>
  <c r="N6635" i="11"/>
  <c r="L6635" i="11"/>
  <c r="M6635" i="11" s="1"/>
  <c r="N3013" i="11"/>
  <c r="L3013" i="11"/>
  <c r="M3013" i="11" s="1"/>
  <c r="N5716" i="11"/>
  <c r="L5716" i="11"/>
  <c r="M5716" i="11" s="1"/>
  <c r="N5824" i="11"/>
  <c r="L5824" i="11"/>
  <c r="M5824" i="11" s="1"/>
  <c r="H5752" i="11"/>
  <c r="H6984" i="11"/>
  <c r="H6912" i="11"/>
  <c r="I6908" i="11" s="1"/>
  <c r="H3049" i="11"/>
  <c r="H3013" i="11"/>
  <c r="I3009" i="11" s="1"/>
  <c r="H6948" i="11"/>
  <c r="I6944" i="11" s="1"/>
  <c r="H2202" i="11"/>
  <c r="I2162" i="11" s="1"/>
  <c r="H5716" i="11"/>
  <c r="I5712" i="11" s="1"/>
  <c r="J7266" i="11"/>
  <c r="K7266" i="11" s="1"/>
  <c r="L7266" i="11"/>
  <c r="M7266" i="11" s="1"/>
  <c r="K5752" i="11"/>
  <c r="C5752" i="11"/>
  <c r="D5752" i="11"/>
  <c r="D2829" i="11"/>
  <c r="C2829" i="11"/>
  <c r="K2829" i="11"/>
  <c r="K3013" i="11"/>
  <c r="D3013" i="11"/>
  <c r="C3013" i="11"/>
  <c r="C6872" i="11"/>
  <c r="D6872" i="11"/>
  <c r="K6872" i="11"/>
  <c r="C5716" i="11"/>
  <c r="D5716" i="11"/>
  <c r="J5716" i="11"/>
  <c r="K5716" i="11" s="1"/>
  <c r="H1246" i="11"/>
  <c r="K7052" i="11"/>
  <c r="D7052" i="11"/>
  <c r="C7052" i="11"/>
  <c r="K6836" i="11"/>
  <c r="C6836" i="11"/>
  <c r="D6836" i="11"/>
  <c r="H6581" i="11"/>
  <c r="I6577" i="11" s="1"/>
  <c r="K6980" i="11"/>
  <c r="C6980" i="11"/>
  <c r="D6980" i="11"/>
  <c r="J6908" i="11"/>
  <c r="K6908" i="11" s="1"/>
  <c r="D6908" i="11"/>
  <c r="C6908" i="11"/>
  <c r="C2941" i="11"/>
  <c r="D2941" i="11"/>
  <c r="J2941" i="11"/>
  <c r="K2941" i="11" s="1"/>
  <c r="K6599" i="11"/>
  <c r="C6599" i="11"/>
  <c r="D6599" i="11"/>
  <c r="K6944" i="11"/>
  <c r="D6944" i="11"/>
  <c r="C6944" i="11"/>
  <c r="K5788" i="11"/>
  <c r="D5788" i="11"/>
  <c r="C5788" i="11"/>
  <c r="K2793" i="11"/>
  <c r="D2793" i="11"/>
  <c r="C2793" i="11"/>
  <c r="K6635" i="11"/>
  <c r="D6635" i="11"/>
  <c r="C6635" i="11"/>
  <c r="H1738" i="11"/>
  <c r="J7016" i="11"/>
  <c r="K7016" i="11" s="1"/>
  <c r="C7016" i="11"/>
  <c r="D7016" i="11"/>
  <c r="I6576" i="11"/>
  <c r="I1206" i="11"/>
  <c r="I1698" i="11"/>
  <c r="I1699" i="11"/>
  <c r="I2163" i="11"/>
  <c r="K3049" i="11"/>
  <c r="D3049" i="11"/>
  <c r="C3049" i="11"/>
  <c r="I7509" i="11"/>
  <c r="K2865" i="11"/>
  <c r="D2865" i="11"/>
  <c r="C2865" i="11"/>
  <c r="K7088" i="11"/>
  <c r="H1710" i="11"/>
  <c r="C7088" i="11"/>
  <c r="D7088" i="11"/>
  <c r="J5824" i="11"/>
  <c r="K5824" i="11" s="1"/>
  <c r="C5824" i="11"/>
  <c r="D5824" i="11"/>
  <c r="D7266" i="11"/>
  <c r="C7266" i="11"/>
  <c r="J2677" i="11"/>
  <c r="K2677" i="11" s="1"/>
  <c r="H6711" i="11"/>
  <c r="D2677" i="11"/>
  <c r="C2677" i="11"/>
  <c r="N7267" i="11" l="1"/>
  <c r="N2678" i="11"/>
  <c r="L2678" i="11"/>
  <c r="M2678" i="11" s="1"/>
  <c r="N7053" i="11"/>
  <c r="L7053" i="11"/>
  <c r="M7053" i="11" s="1"/>
  <c r="N6909" i="11"/>
  <c r="L6909" i="11"/>
  <c r="M6909" i="11" s="1"/>
  <c r="N2902" i="11"/>
  <c r="L2902" i="11"/>
  <c r="M2902" i="11" s="1"/>
  <c r="N3050" i="11"/>
  <c r="L3050" i="11"/>
  <c r="M3050" i="11" s="1"/>
  <c r="N2974" i="11"/>
  <c r="L2974" i="11"/>
  <c r="M2974" i="11" s="1"/>
  <c r="N3086" i="11"/>
  <c r="L3086" i="11"/>
  <c r="M3086" i="11" s="1"/>
  <c r="N5717" i="11"/>
  <c r="L5717" i="11"/>
  <c r="M5717" i="11" s="1"/>
  <c r="N5789" i="11"/>
  <c r="L5789" i="11"/>
  <c r="M5789" i="11" s="1"/>
  <c r="N6981" i="11"/>
  <c r="L6981" i="11"/>
  <c r="M6981" i="11" s="1"/>
  <c r="N5753" i="11"/>
  <c r="L5753" i="11"/>
  <c r="M5753" i="11" s="1"/>
  <c r="N6873" i="11"/>
  <c r="L6873" i="11"/>
  <c r="M6873" i="11" s="1"/>
  <c r="N6636" i="11"/>
  <c r="L6636" i="11"/>
  <c r="M6636" i="11" s="1"/>
  <c r="N6945" i="11"/>
  <c r="L6945" i="11"/>
  <c r="M6945" i="11" s="1"/>
  <c r="N6837" i="11"/>
  <c r="L6837" i="11"/>
  <c r="M6837" i="11" s="1"/>
  <c r="N5825" i="11"/>
  <c r="L5825" i="11"/>
  <c r="M5825" i="11" s="1"/>
  <c r="N7017" i="11"/>
  <c r="L7017" i="11"/>
  <c r="M7017" i="11" s="1"/>
  <c r="N2830" i="11"/>
  <c r="L2830" i="11"/>
  <c r="M2830" i="11" s="1"/>
  <c r="N2714" i="11"/>
  <c r="L2714" i="11"/>
  <c r="M2714" i="11" s="1"/>
  <c r="N7089" i="11"/>
  <c r="L7089" i="11"/>
  <c r="M7089" i="11" s="1"/>
  <c r="N2866" i="11"/>
  <c r="L2866" i="11"/>
  <c r="M2866" i="11" s="1"/>
  <c r="N6600" i="11"/>
  <c r="L6600" i="11"/>
  <c r="M6600" i="11" s="1"/>
  <c r="H6985" i="11"/>
  <c r="I6981" i="11" s="1"/>
  <c r="H3050" i="11"/>
  <c r="H2571" i="11"/>
  <c r="H5717" i="11"/>
  <c r="I5713" i="11" s="1"/>
  <c r="H6913" i="11"/>
  <c r="I6909" i="11" s="1"/>
  <c r="H5753" i="11"/>
  <c r="H6949" i="11"/>
  <c r="I6945" i="11" s="1"/>
  <c r="J7267" i="11"/>
  <c r="K7267" i="11" s="1"/>
  <c r="L7267" i="11"/>
  <c r="M7267" i="11" s="1"/>
  <c r="J2678" i="11"/>
  <c r="K2678" i="11" s="1"/>
  <c r="D2678" i="11"/>
  <c r="C2678" i="11"/>
  <c r="K3050" i="11"/>
  <c r="C3050" i="11"/>
  <c r="D3050" i="11"/>
  <c r="C2830" i="11"/>
  <c r="D2830" i="11"/>
  <c r="K2830" i="11"/>
  <c r="K6945" i="11"/>
  <c r="C6945" i="11"/>
  <c r="D6945" i="11"/>
  <c r="K5753" i="11"/>
  <c r="C5753" i="11"/>
  <c r="D5753" i="11"/>
  <c r="K7053" i="11"/>
  <c r="C7053" i="11"/>
  <c r="D7053" i="11"/>
  <c r="D5717" i="11"/>
  <c r="J5717" i="11"/>
  <c r="K5717" i="11" s="1"/>
  <c r="C5717" i="11"/>
  <c r="K5789" i="11"/>
  <c r="D5789" i="11"/>
  <c r="C5789" i="11"/>
  <c r="J6909" i="11"/>
  <c r="K6909" i="11" s="1"/>
  <c r="D6909" i="11"/>
  <c r="C6909" i="11"/>
  <c r="K6873" i="11"/>
  <c r="D6873" i="11"/>
  <c r="C6873" i="11"/>
  <c r="K2866" i="11"/>
  <c r="D2866" i="11"/>
  <c r="C2866" i="11"/>
  <c r="H1739" i="11"/>
  <c r="H6582" i="11"/>
  <c r="C6981" i="11"/>
  <c r="K6981" i="11"/>
  <c r="D6981" i="11"/>
  <c r="J7017" i="11"/>
  <c r="K7017" i="11" s="1"/>
  <c r="D7017" i="11"/>
  <c r="C7017" i="11"/>
  <c r="K6837" i="11"/>
  <c r="C6837" i="11"/>
  <c r="D6837" i="11"/>
  <c r="D7267" i="11"/>
  <c r="C7267" i="11"/>
  <c r="H2203" i="11"/>
  <c r="K6600" i="11"/>
  <c r="C6600" i="11"/>
  <c r="D6600" i="11"/>
  <c r="H1247" i="11"/>
  <c r="I1207" i="11" s="1"/>
  <c r="K6636" i="11"/>
  <c r="C6636" i="11"/>
  <c r="D6636" i="11"/>
  <c r="I2164" i="11"/>
  <c r="I7510" i="11"/>
  <c r="J2714" i="11"/>
  <c r="K2714" i="11" s="1"/>
  <c r="C2714" i="11"/>
  <c r="D2714" i="11"/>
  <c r="J5825" i="11"/>
  <c r="K5825" i="11" s="1"/>
  <c r="C5825" i="11"/>
  <c r="D5825" i="11"/>
  <c r="I1670" i="11"/>
  <c r="K2974" i="11"/>
  <c r="C2974" i="11"/>
  <c r="D2974" i="11"/>
  <c r="K2902" i="11"/>
  <c r="D2902" i="11"/>
  <c r="C2902" i="11"/>
  <c r="K7089" i="11"/>
  <c r="H1711" i="11"/>
  <c r="D7089" i="11"/>
  <c r="C7089" i="11"/>
  <c r="K3086" i="11"/>
  <c r="C3086" i="11"/>
  <c r="D3086" i="11"/>
  <c r="N7268" i="11" l="1"/>
  <c r="N7126" i="11"/>
  <c r="L7126" i="11"/>
  <c r="M7126" i="11" s="1"/>
  <c r="N6874" i="11"/>
  <c r="L6874" i="11"/>
  <c r="M6874" i="11" s="1"/>
  <c r="N6838" i="11"/>
  <c r="L6838" i="11"/>
  <c r="M6838" i="11" s="1"/>
  <c r="N6910" i="11"/>
  <c r="L6910" i="11"/>
  <c r="M6910" i="11" s="1"/>
  <c r="N6946" i="11"/>
  <c r="L6946" i="11"/>
  <c r="M6946" i="11" s="1"/>
  <c r="N3087" i="11"/>
  <c r="L3087" i="11"/>
  <c r="M3087" i="11" s="1"/>
  <c r="N2867" i="11"/>
  <c r="L2867" i="11"/>
  <c r="M2867" i="11" s="1"/>
  <c r="N7054" i="11"/>
  <c r="L7054" i="11"/>
  <c r="M7054" i="11" s="1"/>
  <c r="N5754" i="11"/>
  <c r="L5754" i="11"/>
  <c r="M5754" i="11" s="1"/>
  <c r="N2831" i="11"/>
  <c r="L2831" i="11"/>
  <c r="M2831" i="11" s="1"/>
  <c r="N5862" i="11"/>
  <c r="L5862" i="11"/>
  <c r="M5862" i="11" s="1"/>
  <c r="N7090" i="11"/>
  <c r="L7090" i="11"/>
  <c r="M7090" i="11" s="1"/>
  <c r="N2715" i="11"/>
  <c r="L2715" i="11"/>
  <c r="M2715" i="11" s="1"/>
  <c r="N2679" i="11"/>
  <c r="L2679" i="11"/>
  <c r="M2679" i="11" s="1"/>
  <c r="N6637" i="11"/>
  <c r="L6637" i="11"/>
  <c r="M6637" i="11" s="1"/>
  <c r="N7018" i="11"/>
  <c r="L7018" i="11"/>
  <c r="M7018" i="11" s="1"/>
  <c r="N2903" i="11"/>
  <c r="L2903" i="11"/>
  <c r="M2903" i="11" s="1"/>
  <c r="N2975" i="11"/>
  <c r="L2975" i="11"/>
  <c r="M2975" i="11" s="1"/>
  <c r="N5790" i="11"/>
  <c r="L5790" i="11"/>
  <c r="M5790" i="11" s="1"/>
  <c r="N6982" i="11"/>
  <c r="L6982" i="11"/>
  <c r="M6982" i="11" s="1"/>
  <c r="N6601" i="11"/>
  <c r="L6601" i="11"/>
  <c r="M6601" i="11" s="1"/>
  <c r="N5826" i="11"/>
  <c r="L5826" i="11"/>
  <c r="M5826" i="11" s="1"/>
  <c r="N3051" i="11"/>
  <c r="L3051" i="11"/>
  <c r="M3051" i="11" s="1"/>
  <c r="C2679" i="11"/>
  <c r="J2679" i="11"/>
  <c r="K2679" i="11" s="1"/>
  <c r="H6986" i="11"/>
  <c r="I6982" i="11" s="1"/>
  <c r="H2572" i="11"/>
  <c r="H2573" i="11"/>
  <c r="H6914" i="11"/>
  <c r="I6910" i="11" s="1"/>
  <c r="H6950" i="11"/>
  <c r="I6946" i="11" s="1"/>
  <c r="H5754" i="11"/>
  <c r="H5862" i="11"/>
  <c r="I5858" i="11" s="1"/>
  <c r="H7022" i="11"/>
  <c r="H3051" i="11"/>
  <c r="D2679" i="11"/>
  <c r="J7268" i="11"/>
  <c r="K7268" i="11" s="1"/>
  <c r="L7268" i="11"/>
  <c r="M7268" i="11" s="1"/>
  <c r="K2831" i="11"/>
  <c r="C2831" i="11"/>
  <c r="D2831" i="11"/>
  <c r="K6601" i="11"/>
  <c r="C6601" i="11"/>
  <c r="D6601" i="11"/>
  <c r="J5826" i="11"/>
  <c r="K5826" i="11" s="1"/>
  <c r="D5826" i="11"/>
  <c r="C5826" i="11"/>
  <c r="J6910" i="11"/>
  <c r="K6910" i="11" s="1"/>
  <c r="C6910" i="11"/>
  <c r="D6910" i="11"/>
  <c r="K5790" i="11"/>
  <c r="C5790" i="11"/>
  <c r="D5790" i="11"/>
  <c r="K6946" i="11"/>
  <c r="C6946" i="11"/>
  <c r="D6946" i="11"/>
  <c r="K3051" i="11"/>
  <c r="D3051" i="11"/>
  <c r="C3051" i="11"/>
  <c r="H1740" i="11"/>
  <c r="K7054" i="11"/>
  <c r="C7054" i="11"/>
  <c r="D7054" i="11"/>
  <c r="K6982" i="11"/>
  <c r="D6982" i="11"/>
  <c r="C6982" i="11"/>
  <c r="K6874" i="11"/>
  <c r="C6874" i="11"/>
  <c r="D6874" i="11"/>
  <c r="D2867" i="11"/>
  <c r="K2867" i="11"/>
  <c r="C2867" i="11"/>
  <c r="I6578" i="11"/>
  <c r="K7090" i="11"/>
  <c r="D7090" i="11"/>
  <c r="C7090" i="11"/>
  <c r="H6583" i="11"/>
  <c r="D7018" i="11"/>
  <c r="C7018" i="11"/>
  <c r="J7018" i="11"/>
  <c r="K7018" i="11" s="1"/>
  <c r="H2204" i="11"/>
  <c r="H1248" i="11"/>
  <c r="I1208" i="11" s="1"/>
  <c r="D7268" i="11"/>
  <c r="C7268" i="11"/>
  <c r="D5754" i="11"/>
  <c r="C5754" i="11"/>
  <c r="K5754" i="11"/>
  <c r="K6637" i="11"/>
  <c r="D6637" i="11"/>
  <c r="C6637" i="11"/>
  <c r="K6838" i="11"/>
  <c r="D6838" i="11"/>
  <c r="C6838" i="11"/>
  <c r="I1700" i="11"/>
  <c r="J5862" i="11"/>
  <c r="K5862" i="11" s="1"/>
  <c r="D5862" i="11"/>
  <c r="C5862" i="11"/>
  <c r="J2715" i="11"/>
  <c r="K2715" i="11" s="1"/>
  <c r="C2715" i="11"/>
  <c r="D2715" i="11"/>
  <c r="K2975" i="11"/>
  <c r="C2975" i="11"/>
  <c r="D2975" i="11"/>
  <c r="K7126" i="11"/>
  <c r="H1712" i="11"/>
  <c r="D7126" i="11"/>
  <c r="C7126" i="11"/>
  <c r="I1671" i="11"/>
  <c r="K3087" i="11"/>
  <c r="C3087" i="11"/>
  <c r="D3087" i="11"/>
  <c r="K2903" i="11"/>
  <c r="C2903" i="11"/>
  <c r="D2903" i="11"/>
  <c r="D2680" i="11" l="1"/>
  <c r="C2680" i="11"/>
  <c r="J2680" i="11"/>
  <c r="K2680" i="11" s="1"/>
  <c r="N7269" i="11"/>
  <c r="N6983" i="11"/>
  <c r="L6983" i="11"/>
  <c r="M6983" i="11" s="1"/>
  <c r="N6911" i="11"/>
  <c r="L6911" i="11"/>
  <c r="M6911" i="11" s="1"/>
  <c r="N5863" i="11"/>
  <c r="L5863" i="11"/>
  <c r="M5863" i="11" s="1"/>
  <c r="N7019" i="11"/>
  <c r="L7019" i="11"/>
  <c r="M7019" i="11" s="1"/>
  <c r="N3088" i="11"/>
  <c r="L3088" i="11"/>
  <c r="M3088" i="11" s="1"/>
  <c r="N7055" i="11"/>
  <c r="L7055" i="11"/>
  <c r="M7055" i="11" s="1"/>
  <c r="N5827" i="11"/>
  <c r="L5827" i="11"/>
  <c r="M5827" i="11" s="1"/>
  <c r="N6839" i="11"/>
  <c r="L6839" i="11"/>
  <c r="M6839" i="11" s="1"/>
  <c r="N6875" i="11"/>
  <c r="L6875" i="11"/>
  <c r="M6875" i="11" s="1"/>
  <c r="N2680" i="11"/>
  <c r="L2680" i="11"/>
  <c r="M2680" i="11" s="1"/>
  <c r="N7127" i="11"/>
  <c r="L7127" i="11"/>
  <c r="M7127" i="11" s="1"/>
  <c r="N7091" i="11"/>
  <c r="L7091" i="11"/>
  <c r="M7091" i="11" s="1"/>
  <c r="N2716" i="11"/>
  <c r="L2716" i="11"/>
  <c r="M2716" i="11" s="1"/>
  <c r="N6638" i="11"/>
  <c r="L6638" i="11"/>
  <c r="M6638" i="11" s="1"/>
  <c r="N3052" i="11"/>
  <c r="L3052" i="11"/>
  <c r="M3052" i="11" s="1"/>
  <c r="N5791" i="11"/>
  <c r="L5791" i="11"/>
  <c r="M5791" i="11" s="1"/>
  <c r="N2868" i="11"/>
  <c r="L2868" i="11"/>
  <c r="M2868" i="11" s="1"/>
  <c r="N2904" i="11"/>
  <c r="L2904" i="11"/>
  <c r="M2904" i="11" s="1"/>
  <c r="N2832" i="11"/>
  <c r="L2832" i="11"/>
  <c r="M2832" i="11" s="1"/>
  <c r="N2976" i="11"/>
  <c r="L2976" i="11"/>
  <c r="M2976" i="11" s="1"/>
  <c r="N5755" i="11"/>
  <c r="L5755" i="11"/>
  <c r="M5755" i="11" s="1"/>
  <c r="N6947" i="11"/>
  <c r="L6947" i="11"/>
  <c r="M6947" i="11" s="1"/>
  <c r="H7023" i="11"/>
  <c r="H6987" i="11"/>
  <c r="I6983" i="11" s="1"/>
  <c r="H6951" i="11"/>
  <c r="I6947" i="11" s="1"/>
  <c r="H5755" i="11"/>
  <c r="I5751" i="11" s="1"/>
  <c r="H2574" i="11"/>
  <c r="H6915" i="11"/>
  <c r="I6911" i="11" s="1"/>
  <c r="H3052" i="11"/>
  <c r="I3048" i="11" s="1"/>
  <c r="J7269" i="11"/>
  <c r="K7269" i="11" s="1"/>
  <c r="L7269" i="11"/>
  <c r="M7269" i="11" s="1"/>
  <c r="K3052" i="11"/>
  <c r="C3052" i="11"/>
  <c r="D3052" i="11"/>
  <c r="J5827" i="11"/>
  <c r="K5827" i="11" s="1"/>
  <c r="C5827" i="11"/>
  <c r="D5827" i="11"/>
  <c r="J6911" i="11"/>
  <c r="K6911" i="11" s="1"/>
  <c r="D6911" i="11"/>
  <c r="C6911" i="11"/>
  <c r="C2832" i="11"/>
  <c r="D2832" i="11"/>
  <c r="K2832" i="11"/>
  <c r="C7269" i="11"/>
  <c r="D7269" i="11"/>
  <c r="H1741" i="11"/>
  <c r="I1701" i="11" s="1"/>
  <c r="I6579" i="11"/>
  <c r="K7055" i="11"/>
  <c r="C7055" i="11"/>
  <c r="D7055" i="11"/>
  <c r="C2868" i="11"/>
  <c r="K2868" i="11"/>
  <c r="D2868" i="11"/>
  <c r="K6947" i="11"/>
  <c r="D6947" i="11"/>
  <c r="C6947" i="11"/>
  <c r="K7091" i="11"/>
  <c r="D7091" i="11"/>
  <c r="C7091" i="11"/>
  <c r="K6983" i="11"/>
  <c r="C6983" i="11"/>
  <c r="D6983" i="11"/>
  <c r="H2205" i="11"/>
  <c r="I2165" i="11" s="1"/>
  <c r="H3002" i="11"/>
  <c r="C5755" i="11"/>
  <c r="K5755" i="11"/>
  <c r="D5755" i="11"/>
  <c r="H1249" i="11"/>
  <c r="I1209" i="11" s="1"/>
  <c r="K6875" i="11"/>
  <c r="D6875" i="11"/>
  <c r="C6875" i="11"/>
  <c r="K5791" i="11"/>
  <c r="D5791" i="11"/>
  <c r="C5791" i="11"/>
  <c r="K6638" i="11"/>
  <c r="C6638" i="11"/>
  <c r="D6638" i="11"/>
  <c r="H6584" i="11"/>
  <c r="J7019" i="11"/>
  <c r="K7019" i="11" s="1"/>
  <c r="C7019" i="11"/>
  <c r="D7019" i="11"/>
  <c r="K6839" i="11"/>
  <c r="D6839" i="11"/>
  <c r="C6839" i="11"/>
  <c r="K3088" i="11"/>
  <c r="C3088" i="11"/>
  <c r="D3088" i="11"/>
  <c r="J2716" i="11"/>
  <c r="K2716" i="11" s="1"/>
  <c r="C2716" i="11"/>
  <c r="D2716" i="11"/>
  <c r="J5863" i="11"/>
  <c r="K5863" i="11" s="1"/>
  <c r="C5863" i="11"/>
  <c r="D5863" i="11"/>
  <c r="K7127" i="11"/>
  <c r="H1713" i="11"/>
  <c r="C7127" i="11"/>
  <c r="D7127" i="11"/>
  <c r="I7512" i="11"/>
  <c r="K2904" i="11"/>
  <c r="C2904" i="11"/>
  <c r="D2904" i="11"/>
  <c r="J2681" i="11"/>
  <c r="K2681" i="11" s="1"/>
  <c r="D2681" i="11"/>
  <c r="C2681" i="11"/>
  <c r="K2976" i="11"/>
  <c r="D2976" i="11"/>
  <c r="C2976" i="11"/>
  <c r="I1672" i="11"/>
  <c r="N7270" i="11" l="1"/>
  <c r="L2681" i="11"/>
  <c r="M2681" i="11" s="1"/>
  <c r="N2681" i="11"/>
  <c r="N6639" i="11"/>
  <c r="L6639" i="11"/>
  <c r="M6639" i="11" s="1"/>
  <c r="N6984" i="11"/>
  <c r="L6984" i="11"/>
  <c r="M6984" i="11" s="1"/>
  <c r="N2833" i="11"/>
  <c r="L2833" i="11"/>
  <c r="M2833" i="11" s="1"/>
  <c r="N5864" i="11"/>
  <c r="L5864" i="11"/>
  <c r="M5864" i="11" s="1"/>
  <c r="N2717" i="11"/>
  <c r="L2717" i="11"/>
  <c r="M2717" i="11" s="1"/>
  <c r="N5792" i="11"/>
  <c r="L5792" i="11"/>
  <c r="M5792" i="11" s="1"/>
  <c r="N7092" i="11"/>
  <c r="L7092" i="11"/>
  <c r="M7092" i="11" s="1"/>
  <c r="N2977" i="11"/>
  <c r="L2977" i="11"/>
  <c r="M2977" i="11" s="1"/>
  <c r="N3089" i="11"/>
  <c r="L3089" i="11"/>
  <c r="M3089" i="11" s="1"/>
  <c r="N6948" i="11"/>
  <c r="L6948" i="11"/>
  <c r="M6948" i="11" s="1"/>
  <c r="N6912" i="11"/>
  <c r="L6912" i="11"/>
  <c r="M6912" i="11" s="1"/>
  <c r="N6876" i="11"/>
  <c r="L6876" i="11"/>
  <c r="M6876" i="11" s="1"/>
  <c r="N3053" i="11"/>
  <c r="L3053" i="11"/>
  <c r="M3053" i="11" s="1"/>
  <c r="N2905" i="11"/>
  <c r="L2905" i="11"/>
  <c r="M2905" i="11" s="1"/>
  <c r="N7128" i="11"/>
  <c r="L7128" i="11"/>
  <c r="M7128" i="11" s="1"/>
  <c r="N7020" i="11"/>
  <c r="L7020" i="11"/>
  <c r="M7020" i="11" s="1"/>
  <c r="N6840" i="11"/>
  <c r="L6840" i="11"/>
  <c r="M6840" i="11" s="1"/>
  <c r="N5756" i="11"/>
  <c r="L5756" i="11"/>
  <c r="M5756" i="11" s="1"/>
  <c r="N2869" i="11"/>
  <c r="L2869" i="11"/>
  <c r="M2869" i="11" s="1"/>
  <c r="N5828" i="11"/>
  <c r="L5828" i="11"/>
  <c r="M5828" i="11" s="1"/>
  <c r="N7056" i="11"/>
  <c r="L7056" i="11"/>
  <c r="M7056" i="11" s="1"/>
  <c r="H6952" i="11"/>
  <c r="I6948" i="11" s="1"/>
  <c r="H7024" i="11"/>
  <c r="H5756" i="11"/>
  <c r="H6988" i="11"/>
  <c r="I6984" i="11" s="1"/>
  <c r="H3053" i="11"/>
  <c r="I3049" i="11" s="1"/>
  <c r="H6916" i="11"/>
  <c r="I6912" i="11" s="1"/>
  <c r="J7270" i="11"/>
  <c r="K7270" i="11" s="1"/>
  <c r="L7270" i="11"/>
  <c r="M7270" i="11" s="1"/>
  <c r="K5792" i="11"/>
  <c r="C5792" i="11"/>
  <c r="D5792" i="11"/>
  <c r="K7056" i="11"/>
  <c r="C7056" i="11"/>
  <c r="D7056" i="11"/>
  <c r="C7270" i="11"/>
  <c r="D7270" i="11"/>
  <c r="K6876" i="11"/>
  <c r="D6876" i="11"/>
  <c r="C6876" i="11"/>
  <c r="C6912" i="11"/>
  <c r="J6912" i="11"/>
  <c r="K6912" i="11" s="1"/>
  <c r="D6912" i="11"/>
  <c r="D5756" i="11"/>
  <c r="K5756" i="11"/>
  <c r="C5756" i="11"/>
  <c r="K6948" i="11"/>
  <c r="D6948" i="11"/>
  <c r="C6948" i="11"/>
  <c r="H1742" i="11"/>
  <c r="K6840" i="11"/>
  <c r="C6840" i="11"/>
  <c r="D6840" i="11"/>
  <c r="K7092" i="11"/>
  <c r="D7092" i="11"/>
  <c r="C7092" i="11"/>
  <c r="C2869" i="11"/>
  <c r="K2869" i="11"/>
  <c r="D2869" i="11"/>
  <c r="H6585" i="11"/>
  <c r="I6581" i="11" s="1"/>
  <c r="J7020" i="11"/>
  <c r="K7020" i="11" s="1"/>
  <c r="C7020" i="11"/>
  <c r="D7020" i="11"/>
  <c r="H2575" i="11"/>
  <c r="H3004" i="11"/>
  <c r="K2833" i="11"/>
  <c r="D2833" i="11"/>
  <c r="C2833" i="11"/>
  <c r="H3122" i="11"/>
  <c r="K6984" i="11"/>
  <c r="C6984" i="11"/>
  <c r="D6984" i="11"/>
  <c r="K3053" i="11"/>
  <c r="D3053" i="11"/>
  <c r="C3053" i="11"/>
  <c r="H1250" i="11"/>
  <c r="I6580" i="11"/>
  <c r="H2206" i="11"/>
  <c r="H3003" i="11"/>
  <c r="K6639" i="11"/>
  <c r="C6639" i="11"/>
  <c r="D6639" i="11"/>
  <c r="J5828" i="11"/>
  <c r="K5828" i="11" s="1"/>
  <c r="C5828" i="11"/>
  <c r="D5828" i="11"/>
  <c r="I2166" i="11"/>
  <c r="I1702" i="11"/>
  <c r="I1210" i="11"/>
  <c r="K7128" i="11"/>
  <c r="H1714" i="11"/>
  <c r="C7128" i="11"/>
  <c r="D7128" i="11"/>
  <c r="I1673" i="11"/>
  <c r="K2977" i="11"/>
  <c r="C2977" i="11"/>
  <c r="D2977" i="11"/>
  <c r="K3089" i="11"/>
  <c r="C3089" i="11"/>
  <c r="D3089" i="11"/>
  <c r="J2717" i="11"/>
  <c r="K2717" i="11" s="1"/>
  <c r="C2717" i="11"/>
  <c r="D2717" i="11"/>
  <c r="J5864" i="11"/>
  <c r="K5864" i="11" s="1"/>
  <c r="D5864" i="11"/>
  <c r="C5864" i="11"/>
  <c r="J2718" i="11"/>
  <c r="K2718" i="11" s="1"/>
  <c r="D2718" i="11"/>
  <c r="C2718" i="11"/>
  <c r="K2905" i="11"/>
  <c r="D2905" i="11"/>
  <c r="C2905" i="11"/>
  <c r="N6640" i="11" l="1"/>
  <c r="L6640" i="11"/>
  <c r="M6640" i="11" s="1"/>
  <c r="N7021" i="11"/>
  <c r="L7021" i="11"/>
  <c r="M7021" i="11" s="1"/>
  <c r="N7057" i="11"/>
  <c r="L7057" i="11"/>
  <c r="M7057" i="11" s="1"/>
  <c r="N6949" i="11"/>
  <c r="L6949" i="11"/>
  <c r="M6949" i="11" s="1"/>
  <c r="N3014" i="11"/>
  <c r="L3014" i="11"/>
  <c r="M3014" i="11" s="1"/>
  <c r="N5757" i="11"/>
  <c r="L5757" i="11"/>
  <c r="M5757" i="11" s="1"/>
  <c r="N5793" i="11"/>
  <c r="L5793" i="11"/>
  <c r="M5793" i="11" s="1"/>
  <c r="N2978" i="11"/>
  <c r="L2978" i="11"/>
  <c r="M2978" i="11" s="1"/>
  <c r="N2870" i="11"/>
  <c r="L2870" i="11"/>
  <c r="M2870" i="11" s="1"/>
  <c r="N2906" i="11"/>
  <c r="L2906" i="11"/>
  <c r="M2906" i="11" s="1"/>
  <c r="N3126" i="11"/>
  <c r="L3126" i="11"/>
  <c r="M3126" i="11" s="1"/>
  <c r="N6913" i="11"/>
  <c r="L6913" i="11"/>
  <c r="M6913" i="11" s="1"/>
  <c r="N6985" i="11"/>
  <c r="L6985" i="11"/>
  <c r="M6985" i="11" s="1"/>
  <c r="N7093" i="11"/>
  <c r="L7093" i="11"/>
  <c r="M7093" i="11" s="1"/>
  <c r="N2718" i="11"/>
  <c r="L2718" i="11"/>
  <c r="M2718" i="11" s="1"/>
  <c r="N5829" i="11"/>
  <c r="L5829" i="11"/>
  <c r="M5829" i="11" s="1"/>
  <c r="N5865" i="11"/>
  <c r="L5865" i="11"/>
  <c r="M5865" i="11" s="1"/>
  <c r="N6877" i="11"/>
  <c r="L6877" i="11"/>
  <c r="M6877" i="11" s="1"/>
  <c r="N2719" i="11"/>
  <c r="L2719" i="11"/>
  <c r="M2719" i="11" s="1"/>
  <c r="N7129" i="11"/>
  <c r="L7129" i="11"/>
  <c r="M7129" i="11" s="1"/>
  <c r="N3090" i="11"/>
  <c r="L3090" i="11"/>
  <c r="M3090" i="11" s="1"/>
  <c r="N2754" i="11"/>
  <c r="L2754" i="11"/>
  <c r="M2754" i="11" s="1"/>
  <c r="N6841" i="11"/>
  <c r="L6841" i="11"/>
  <c r="M6841" i="11" s="1"/>
  <c r="N2942" i="11"/>
  <c r="L2942" i="11"/>
  <c r="M2942" i="11" s="1"/>
  <c r="H6917" i="11"/>
  <c r="I6913" i="11" s="1"/>
  <c r="H6989" i="11"/>
  <c r="I6985" i="11" s="1"/>
  <c r="H3090" i="11"/>
  <c r="H3014" i="11"/>
  <c r="I3010" i="11" s="1"/>
  <c r="H5757" i="11"/>
  <c r="I5753" i="11" s="1"/>
  <c r="H7025" i="11"/>
  <c r="I7021" i="11" s="1"/>
  <c r="H6953" i="11"/>
  <c r="I6949" i="11" s="1"/>
  <c r="H5793" i="11"/>
  <c r="D2870" i="11"/>
  <c r="C2870" i="11"/>
  <c r="K2870" i="11"/>
  <c r="H2207" i="11"/>
  <c r="K5793" i="11"/>
  <c r="D5793" i="11"/>
  <c r="C5793" i="11"/>
  <c r="H2576" i="11"/>
  <c r="H3005" i="11"/>
  <c r="D6877" i="11"/>
  <c r="K6877" i="11"/>
  <c r="C6877" i="11"/>
  <c r="H1251" i="11"/>
  <c r="K6841" i="11"/>
  <c r="D6841" i="11"/>
  <c r="C6841" i="11"/>
  <c r="K6640" i="11"/>
  <c r="D6640" i="11"/>
  <c r="C6640" i="11"/>
  <c r="K7057" i="11"/>
  <c r="C7057" i="11"/>
  <c r="D7057" i="11"/>
  <c r="C6913" i="11"/>
  <c r="J6913" i="11"/>
  <c r="K6913" i="11" s="1"/>
  <c r="D6913" i="11"/>
  <c r="K3090" i="11"/>
  <c r="D3090" i="11"/>
  <c r="C3090" i="11"/>
  <c r="K6949" i="11"/>
  <c r="D6949" i="11"/>
  <c r="C6949" i="11"/>
  <c r="H6586" i="11"/>
  <c r="I6582" i="11" s="1"/>
  <c r="D7021" i="11"/>
  <c r="C7021" i="11"/>
  <c r="J7021" i="11"/>
  <c r="K7021" i="11" s="1"/>
  <c r="J5829" i="11"/>
  <c r="K5829" i="11" s="1"/>
  <c r="D5829" i="11"/>
  <c r="C5829" i="11"/>
  <c r="K6985" i="11"/>
  <c r="D6985" i="11"/>
  <c r="C6985" i="11"/>
  <c r="C2978" i="11"/>
  <c r="K2978" i="11"/>
  <c r="D2978" i="11"/>
  <c r="H1743" i="11"/>
  <c r="I1703" i="11" s="1"/>
  <c r="K7093" i="11"/>
  <c r="C7093" i="11"/>
  <c r="D7093" i="11"/>
  <c r="C2906" i="11"/>
  <c r="K2906" i="11"/>
  <c r="D2906" i="11"/>
  <c r="K5757" i="11"/>
  <c r="C5757" i="11"/>
  <c r="D5757" i="11"/>
  <c r="I2167" i="11"/>
  <c r="I1211" i="11"/>
  <c r="J3126" i="11"/>
  <c r="K3126" i="11" s="1"/>
  <c r="D3126" i="11"/>
  <c r="C3126" i="11"/>
  <c r="K2754" i="11"/>
  <c r="D2754" i="11"/>
  <c r="C2754" i="11"/>
  <c r="K7129" i="11"/>
  <c r="H1715" i="11"/>
  <c r="I1677" i="11" s="1"/>
  <c r="C7129" i="11"/>
  <c r="D7129" i="11"/>
  <c r="J2719" i="11"/>
  <c r="K2719" i="11" s="1"/>
  <c r="D2719" i="11"/>
  <c r="C2719" i="11"/>
  <c r="J2942" i="11"/>
  <c r="K2942" i="11" s="1"/>
  <c r="C2942" i="11"/>
  <c r="D2942" i="11"/>
  <c r="K3014" i="11"/>
  <c r="D3014" i="11"/>
  <c r="C3014" i="11"/>
  <c r="I1674" i="11"/>
  <c r="J5865" i="11"/>
  <c r="K5865" i="11" s="1"/>
  <c r="D5865" i="11"/>
  <c r="C5865" i="11"/>
  <c r="N7626" i="11" l="1"/>
  <c r="N6641" i="11"/>
  <c r="L6641" i="11"/>
  <c r="M6641" i="11" s="1"/>
  <c r="N7094" i="11"/>
  <c r="L7094" i="11"/>
  <c r="M7094" i="11" s="1"/>
  <c r="N6950" i="11"/>
  <c r="L6950" i="11"/>
  <c r="M6950" i="11" s="1"/>
  <c r="N3015" i="11"/>
  <c r="L3015" i="11"/>
  <c r="M3015" i="11" s="1"/>
  <c r="N3127" i="11"/>
  <c r="L3127" i="11"/>
  <c r="M3127" i="11" s="1"/>
  <c r="N3091" i="11"/>
  <c r="L3091" i="11"/>
  <c r="M3091" i="11" s="1"/>
  <c r="N6878" i="11"/>
  <c r="L6878" i="11"/>
  <c r="M6878" i="11" s="1"/>
  <c r="N2979" i="11"/>
  <c r="L2979" i="11"/>
  <c r="M2979" i="11" s="1"/>
  <c r="N6986" i="11"/>
  <c r="L6986" i="11"/>
  <c r="M6986" i="11" s="1"/>
  <c r="N5866" i="11"/>
  <c r="L5866" i="11"/>
  <c r="M5866" i="11" s="1"/>
  <c r="N6914" i="11"/>
  <c r="L6914" i="11"/>
  <c r="M6914" i="11" s="1"/>
  <c r="N5794" i="11"/>
  <c r="L5794" i="11"/>
  <c r="M5794" i="11" s="1"/>
  <c r="N2755" i="11"/>
  <c r="L2755" i="11"/>
  <c r="M2755" i="11" s="1"/>
  <c r="N7130" i="11"/>
  <c r="L7130" i="11"/>
  <c r="M7130" i="11" s="1"/>
  <c r="N7022" i="11"/>
  <c r="L7022" i="11"/>
  <c r="M7022" i="11" s="1"/>
  <c r="N2720" i="11"/>
  <c r="L2720" i="11"/>
  <c r="M2720" i="11" s="1"/>
  <c r="N2907" i="11"/>
  <c r="L2907" i="11"/>
  <c r="M2907" i="11" s="1"/>
  <c r="N7058" i="11"/>
  <c r="L7058" i="11"/>
  <c r="M7058" i="11" s="1"/>
  <c r="N5830" i="11"/>
  <c r="L5830" i="11"/>
  <c r="M5830" i="11" s="1"/>
  <c r="N2871" i="11"/>
  <c r="L2871" i="11"/>
  <c r="M2871" i="11" s="1"/>
  <c r="N2943" i="11"/>
  <c r="L2943" i="11"/>
  <c r="M2943" i="11" s="1"/>
  <c r="H6954" i="11"/>
  <c r="I6950" i="11" s="1"/>
  <c r="H6990" i="11"/>
  <c r="I6986" i="11" s="1"/>
  <c r="H6918" i="11"/>
  <c r="I6914" i="11" s="1"/>
  <c r="H7026" i="11"/>
  <c r="I7022" i="11" s="1"/>
  <c r="H5794" i="11"/>
  <c r="H3015" i="11"/>
  <c r="I3011" i="11" s="1"/>
  <c r="H3091" i="11"/>
  <c r="K7626" i="11"/>
  <c r="L7626" i="11"/>
  <c r="M7626" i="11" s="1"/>
  <c r="J5866" i="11"/>
  <c r="K5866" i="11" s="1"/>
  <c r="C5866" i="11"/>
  <c r="D5866" i="11"/>
  <c r="J7022" i="11"/>
  <c r="K7022" i="11" s="1"/>
  <c r="D7022" i="11"/>
  <c r="C7022" i="11"/>
  <c r="K3091" i="11"/>
  <c r="D3091" i="11"/>
  <c r="C3091" i="11"/>
  <c r="K6878" i="11"/>
  <c r="D6878" i="11"/>
  <c r="C6878" i="11"/>
  <c r="C5794" i="11"/>
  <c r="K5794" i="11"/>
  <c r="D5794" i="11"/>
  <c r="H6587" i="11"/>
  <c r="I6583" i="11" s="1"/>
  <c r="D7058" i="11"/>
  <c r="K7058" i="11"/>
  <c r="C7058" i="11"/>
  <c r="C2907" i="11"/>
  <c r="D2907" i="11"/>
  <c r="K2907" i="11"/>
  <c r="H1744" i="11"/>
  <c r="I1704" i="11" s="1"/>
  <c r="C2979" i="11"/>
  <c r="D2979" i="11"/>
  <c r="K2979" i="11"/>
  <c r="K7130" i="11"/>
  <c r="D7130" i="11"/>
  <c r="C7130" i="11"/>
  <c r="K6986" i="11"/>
  <c r="D6986" i="11"/>
  <c r="C6986" i="11"/>
  <c r="J5830" i="11"/>
  <c r="K5830" i="11" s="1"/>
  <c r="D5830" i="11"/>
  <c r="C5830" i="11"/>
  <c r="H2208" i="11"/>
  <c r="H3042" i="11"/>
  <c r="H1252" i="11"/>
  <c r="H2577" i="11"/>
  <c r="H3006" i="11"/>
  <c r="I3002" i="11" s="1"/>
  <c r="K7094" i="11"/>
  <c r="D7094" i="11"/>
  <c r="C7094" i="11"/>
  <c r="K2871" i="11"/>
  <c r="D2871" i="11"/>
  <c r="C2871" i="11"/>
  <c r="C6950" i="11"/>
  <c r="K6950" i="11"/>
  <c r="D6950" i="11"/>
  <c r="D6914" i="11"/>
  <c r="C6914" i="11"/>
  <c r="J6914" i="11"/>
  <c r="K6914" i="11" s="1"/>
  <c r="K6641" i="11"/>
  <c r="C6641" i="11"/>
  <c r="D6641" i="11"/>
  <c r="I2168" i="11"/>
  <c r="I1676" i="11"/>
  <c r="I1675" i="11"/>
  <c r="I1212" i="11"/>
  <c r="D7626" i="11"/>
  <c r="C7626" i="11"/>
  <c r="K3015" i="11"/>
  <c r="D3015" i="11"/>
  <c r="C3015" i="11"/>
  <c r="J2943" i="11"/>
  <c r="K2943" i="11" s="1"/>
  <c r="C2943" i="11"/>
  <c r="D2943" i="11"/>
  <c r="J3127" i="11"/>
  <c r="K3127" i="11" s="1"/>
  <c r="D3127" i="11"/>
  <c r="C3127" i="11"/>
  <c r="J2720" i="11"/>
  <c r="K2720" i="11" s="1"/>
  <c r="C2720" i="11"/>
  <c r="D2720" i="11"/>
  <c r="K2755" i="11"/>
  <c r="D2755" i="11"/>
  <c r="C2755" i="11"/>
  <c r="N7627" i="11" l="1"/>
  <c r="N7023" i="11"/>
  <c r="L7023" i="11"/>
  <c r="M7023" i="11" s="1"/>
  <c r="N3128" i="11"/>
  <c r="L3128" i="11"/>
  <c r="M3128" i="11" s="1"/>
  <c r="N2944" i="11"/>
  <c r="L2944" i="11"/>
  <c r="M2944" i="11" s="1"/>
  <c r="N6915" i="11"/>
  <c r="L6915" i="11"/>
  <c r="M6915" i="11" s="1"/>
  <c r="N5831" i="11"/>
  <c r="L5831" i="11"/>
  <c r="M5831" i="11" s="1"/>
  <c r="N7059" i="11"/>
  <c r="L7059" i="11"/>
  <c r="M7059" i="11" s="1"/>
  <c r="N5867" i="11"/>
  <c r="L5867" i="11"/>
  <c r="M5867" i="11" s="1"/>
  <c r="N6987" i="11"/>
  <c r="L6987" i="11"/>
  <c r="M6987" i="11" s="1"/>
  <c r="N6951" i="11"/>
  <c r="L6951" i="11"/>
  <c r="M6951" i="11" s="1"/>
  <c r="N3016" i="11"/>
  <c r="L3016" i="11"/>
  <c r="M3016" i="11" s="1"/>
  <c r="N5795" i="11"/>
  <c r="L5795" i="11"/>
  <c r="M5795" i="11" s="1"/>
  <c r="N2872" i="11"/>
  <c r="L2872" i="11"/>
  <c r="M2872" i="11" s="1"/>
  <c r="N2908" i="11"/>
  <c r="L2908" i="11"/>
  <c r="M2908" i="11" s="1"/>
  <c r="N7131" i="11"/>
  <c r="L7131" i="11"/>
  <c r="M7131" i="11" s="1"/>
  <c r="N6879" i="11"/>
  <c r="L6879" i="11"/>
  <c r="M6879" i="11" s="1"/>
  <c r="N2721" i="11"/>
  <c r="L2721" i="11"/>
  <c r="M2721" i="11" s="1"/>
  <c r="N7095" i="11"/>
  <c r="L7095" i="11"/>
  <c r="M7095" i="11" s="1"/>
  <c r="N2756" i="11"/>
  <c r="L2756" i="11"/>
  <c r="M2756" i="11" s="1"/>
  <c r="N2980" i="11"/>
  <c r="L2980" i="11"/>
  <c r="M2980" i="11" s="1"/>
  <c r="N3092" i="11"/>
  <c r="L3092" i="11"/>
  <c r="M3092" i="11" s="1"/>
  <c r="H6919" i="11"/>
  <c r="I6915" i="11" s="1"/>
  <c r="H7027" i="11"/>
  <c r="I7023" i="11" s="1"/>
  <c r="H3092" i="11"/>
  <c r="H6955" i="11"/>
  <c r="I6951" i="11" s="1"/>
  <c r="H7063" i="11"/>
  <c r="H5795" i="11"/>
  <c r="H3016" i="11"/>
  <c r="I3012" i="11" s="1"/>
  <c r="H6991" i="11"/>
  <c r="I6987" i="11" s="1"/>
  <c r="K7627" i="11"/>
  <c r="L7627" i="11"/>
  <c r="M7627" i="11" s="1"/>
  <c r="K7131" i="11"/>
  <c r="C7131" i="11"/>
  <c r="D7131" i="11"/>
  <c r="H2209" i="11"/>
  <c r="I2169" i="11" s="1"/>
  <c r="H3043" i="11"/>
  <c r="D2980" i="11"/>
  <c r="K2980" i="11"/>
  <c r="C2980" i="11"/>
  <c r="D6915" i="11"/>
  <c r="C6915" i="11"/>
  <c r="J6915" i="11"/>
  <c r="K6915" i="11" s="1"/>
  <c r="K6987" i="11"/>
  <c r="D6987" i="11"/>
  <c r="C6987" i="11"/>
  <c r="H3162" i="11"/>
  <c r="D2872" i="11"/>
  <c r="K2872" i="11"/>
  <c r="C2872" i="11"/>
  <c r="J5831" i="11"/>
  <c r="K5831" i="11" s="1"/>
  <c r="D5831" i="11"/>
  <c r="C5831" i="11"/>
  <c r="K7095" i="11"/>
  <c r="D7095" i="11"/>
  <c r="C7095" i="11"/>
  <c r="H2578" i="11"/>
  <c r="H3007" i="11"/>
  <c r="I3005" i="11" s="1"/>
  <c r="H1745" i="11"/>
  <c r="I1705" i="11" s="1"/>
  <c r="C6951" i="11"/>
  <c r="D6951" i="11"/>
  <c r="K6951" i="11"/>
  <c r="H6588" i="11"/>
  <c r="I6584" i="11" s="1"/>
  <c r="D7059" i="11"/>
  <c r="K7059" i="11"/>
  <c r="C7059" i="11"/>
  <c r="J7023" i="11"/>
  <c r="K7023" i="11" s="1"/>
  <c r="C7023" i="11"/>
  <c r="D7023" i="11"/>
  <c r="K3092" i="11"/>
  <c r="C3092" i="11"/>
  <c r="D3092" i="11"/>
  <c r="C2908" i="11"/>
  <c r="K2908" i="11"/>
  <c r="D2908" i="11"/>
  <c r="D5795" i="11"/>
  <c r="K5795" i="11"/>
  <c r="C5795" i="11"/>
  <c r="H1253" i="11"/>
  <c r="I1213" i="11" s="1"/>
  <c r="K6879" i="11"/>
  <c r="D6879" i="11"/>
  <c r="C6879" i="11"/>
  <c r="J5867" i="11"/>
  <c r="K5867" i="11" s="1"/>
  <c r="D5867" i="11"/>
  <c r="C5867" i="11"/>
  <c r="J2944" i="11"/>
  <c r="K2944" i="11" s="1"/>
  <c r="C2944" i="11"/>
  <c r="D2944" i="11"/>
  <c r="J2721" i="11"/>
  <c r="K2721" i="11" s="1"/>
  <c r="D2721" i="11"/>
  <c r="C2721" i="11"/>
  <c r="K2756" i="11"/>
  <c r="D2756" i="11"/>
  <c r="C2756" i="11"/>
  <c r="J3128" i="11"/>
  <c r="K3128" i="11" s="1"/>
  <c r="D3128" i="11"/>
  <c r="C3128" i="11"/>
  <c r="C7627" i="11"/>
  <c r="D7627" i="11"/>
  <c r="K3016" i="11"/>
  <c r="D3016" i="11"/>
  <c r="C3016" i="11"/>
  <c r="N7628" i="11" l="1"/>
  <c r="N3093" i="11"/>
  <c r="L3093" i="11"/>
  <c r="M3093" i="11" s="1"/>
  <c r="N7096" i="11"/>
  <c r="L7096" i="11"/>
  <c r="M7096" i="11" s="1"/>
  <c r="N2981" i="11"/>
  <c r="L2981" i="11"/>
  <c r="M2981" i="11" s="1"/>
  <c r="N2945" i="11"/>
  <c r="L2945" i="11"/>
  <c r="M2945" i="11" s="1"/>
  <c r="N7024" i="11"/>
  <c r="L7024" i="11"/>
  <c r="M7024" i="11" s="1"/>
  <c r="N7060" i="11"/>
  <c r="L7060" i="11"/>
  <c r="M7060" i="11" s="1"/>
  <c r="N6880" i="11"/>
  <c r="L6880" i="11"/>
  <c r="M6880" i="11" s="1"/>
  <c r="N7132" i="11"/>
  <c r="L7132" i="11"/>
  <c r="M7132" i="11" s="1"/>
  <c r="N2873" i="11"/>
  <c r="L2873" i="11"/>
  <c r="M2873" i="11" s="1"/>
  <c r="N5868" i="11"/>
  <c r="L5868" i="11"/>
  <c r="M5868" i="11" s="1"/>
  <c r="N3017" i="11"/>
  <c r="L3017" i="11"/>
  <c r="M3017" i="11" s="1"/>
  <c r="N5832" i="11"/>
  <c r="L5832" i="11"/>
  <c r="M5832" i="11" s="1"/>
  <c r="N2757" i="11"/>
  <c r="L2757" i="11"/>
  <c r="M2757" i="11" s="1"/>
  <c r="N6988" i="11"/>
  <c r="L6988" i="11"/>
  <c r="M6988" i="11" s="1"/>
  <c r="N6916" i="11"/>
  <c r="L6916" i="11"/>
  <c r="M6916" i="11" s="1"/>
  <c r="N5796" i="11"/>
  <c r="L5796" i="11"/>
  <c r="M5796" i="11" s="1"/>
  <c r="N3129" i="11"/>
  <c r="L3129" i="11"/>
  <c r="M3129" i="11" s="1"/>
  <c r="N6952" i="11"/>
  <c r="L6952" i="11"/>
  <c r="M6952" i="11" s="1"/>
  <c r="N2909" i="11"/>
  <c r="L2909" i="11"/>
  <c r="M2909" i="11" s="1"/>
  <c r="H6956" i="11"/>
  <c r="I6952" i="11" s="1"/>
  <c r="H6992" i="11"/>
  <c r="I6988" i="11" s="1"/>
  <c r="H3093" i="11"/>
  <c r="I3089" i="11" s="1"/>
  <c r="H7064" i="11"/>
  <c r="H5796" i="11"/>
  <c r="H3017" i="11"/>
  <c r="I3013" i="11" s="1"/>
  <c r="H7028" i="11"/>
  <c r="I7024" i="11" s="1"/>
  <c r="K7628" i="11"/>
  <c r="L7628" i="11"/>
  <c r="M7628" i="11" s="1"/>
  <c r="C6916" i="11"/>
  <c r="J6916" i="11"/>
  <c r="K6916" i="11" s="1"/>
  <c r="D6916" i="11"/>
  <c r="H2210" i="11"/>
  <c r="H3044" i="11"/>
  <c r="I3003" i="11"/>
  <c r="K3093" i="11"/>
  <c r="D3093" i="11"/>
  <c r="C3093" i="11"/>
  <c r="K6988" i="11"/>
  <c r="D6988" i="11"/>
  <c r="C6988" i="11"/>
  <c r="K7132" i="11"/>
  <c r="D7132" i="11"/>
  <c r="C7132" i="11"/>
  <c r="H3163" i="11"/>
  <c r="C2873" i="11"/>
  <c r="K2873" i="11"/>
  <c r="D2873" i="11"/>
  <c r="J5868" i="11"/>
  <c r="K5868" i="11" s="1"/>
  <c r="D5868" i="11"/>
  <c r="C5868" i="11"/>
  <c r="J5832" i="11"/>
  <c r="K5832" i="11" s="1"/>
  <c r="C5832" i="11"/>
  <c r="D5832" i="11"/>
  <c r="C5796" i="11"/>
  <c r="D5796" i="11"/>
  <c r="K5796" i="11"/>
  <c r="K2909" i="11"/>
  <c r="C2909" i="11"/>
  <c r="D2909" i="11"/>
  <c r="K7060" i="11"/>
  <c r="D7060" i="11"/>
  <c r="C7060" i="11"/>
  <c r="J7024" i="11"/>
  <c r="K7024" i="11" s="1"/>
  <c r="C7024" i="11"/>
  <c r="D7024" i="11"/>
  <c r="C6952" i="11"/>
  <c r="K6952" i="11"/>
  <c r="D6952" i="11"/>
  <c r="K7096" i="11"/>
  <c r="D7096" i="11"/>
  <c r="C7096" i="11"/>
  <c r="I3006" i="11"/>
  <c r="I3004" i="11"/>
  <c r="H1254" i="11"/>
  <c r="H1746" i="11"/>
  <c r="K6880" i="11"/>
  <c r="D6880" i="11"/>
  <c r="C6880" i="11"/>
  <c r="C2981" i="11"/>
  <c r="K2981" i="11"/>
  <c r="D2981" i="11"/>
  <c r="I2170" i="11"/>
  <c r="I1706" i="11"/>
  <c r="I1214" i="11"/>
  <c r="J2945" i="11"/>
  <c r="K2945" i="11" s="1"/>
  <c r="C2945" i="11"/>
  <c r="D2945" i="11"/>
  <c r="J3129" i="11"/>
  <c r="K3129" i="11" s="1"/>
  <c r="C3129" i="11"/>
  <c r="D3129" i="11"/>
  <c r="D7628" i="11"/>
  <c r="C7628" i="11"/>
  <c r="K2757" i="11"/>
  <c r="C2757" i="11"/>
  <c r="D2757" i="11"/>
  <c r="K3017" i="11"/>
  <c r="C3017" i="11"/>
  <c r="D3017" i="11"/>
  <c r="N7294" i="11" l="1"/>
  <c r="N7629" i="11"/>
  <c r="N7271" i="11"/>
  <c r="N3054" i="11"/>
  <c r="L3054" i="11"/>
  <c r="M3054" i="11" s="1"/>
  <c r="N6953" i="11"/>
  <c r="L6953" i="11"/>
  <c r="M6953" i="11" s="1"/>
  <c r="N3130" i="11"/>
  <c r="L3130" i="11"/>
  <c r="M3130" i="11" s="1"/>
  <c r="N2794" i="11"/>
  <c r="L2794" i="11"/>
  <c r="M2794" i="11" s="1"/>
  <c r="N7025" i="11"/>
  <c r="L7025" i="11"/>
  <c r="M7025" i="11" s="1"/>
  <c r="N5869" i="11"/>
  <c r="L5869" i="11"/>
  <c r="M5869" i="11" s="1"/>
  <c r="N6917" i="11"/>
  <c r="L6917" i="11"/>
  <c r="M6917" i="11" s="1"/>
  <c r="N6989" i="11"/>
  <c r="L6989" i="11"/>
  <c r="M6989" i="11" s="1"/>
  <c r="N6881" i="11"/>
  <c r="L6881" i="11"/>
  <c r="M6881" i="11" s="1"/>
  <c r="N7097" i="11"/>
  <c r="L7097" i="11"/>
  <c r="M7097" i="11" s="1"/>
  <c r="N2910" i="11"/>
  <c r="L2910" i="11"/>
  <c r="M2910" i="11" s="1"/>
  <c r="N2758" i="11"/>
  <c r="L2758" i="11"/>
  <c r="M2758" i="11" s="1"/>
  <c r="N5797" i="11"/>
  <c r="L5797" i="11"/>
  <c r="M5797" i="11" s="1"/>
  <c r="N7133" i="11"/>
  <c r="L7133" i="11"/>
  <c r="M7133" i="11" s="1"/>
  <c r="N5833" i="11"/>
  <c r="L5833" i="11"/>
  <c r="M5833" i="11" s="1"/>
  <c r="N2946" i="11"/>
  <c r="L2946" i="11"/>
  <c r="M2946" i="11" s="1"/>
  <c r="N3018" i="11"/>
  <c r="L3018" i="11"/>
  <c r="M3018" i="11" s="1"/>
  <c r="N7061" i="11"/>
  <c r="L7061" i="11"/>
  <c r="M7061" i="11" s="1"/>
  <c r="H7029" i="11"/>
  <c r="I7025" i="11" s="1"/>
  <c r="H6993" i="11"/>
  <c r="I6989" i="11" s="1"/>
  <c r="H5797" i="11"/>
  <c r="I5793" i="11" s="1"/>
  <c r="H3018" i="11"/>
  <c r="I3014" i="11" s="1"/>
  <c r="H7065" i="11"/>
  <c r="H6957" i="11"/>
  <c r="I6953" i="11" s="1"/>
  <c r="H3054" i="11"/>
  <c r="I3050" i="11" s="1"/>
  <c r="K7294" i="11"/>
  <c r="L7294" i="11"/>
  <c r="M7294" i="11" s="1"/>
  <c r="J7271" i="11"/>
  <c r="K7271" i="11" s="1"/>
  <c r="L7271" i="11"/>
  <c r="M7271" i="11" s="1"/>
  <c r="K7629" i="11"/>
  <c r="L7629" i="11"/>
  <c r="M7629" i="11" s="1"/>
  <c r="J3130" i="11"/>
  <c r="K3130" i="11" s="1"/>
  <c r="C3130" i="11"/>
  <c r="D3130" i="11"/>
  <c r="D7061" i="11"/>
  <c r="K7061" i="11"/>
  <c r="C7061" i="11"/>
  <c r="K3018" i="11"/>
  <c r="C3018" i="11"/>
  <c r="D3018" i="11"/>
  <c r="K7097" i="11"/>
  <c r="C7097" i="11"/>
  <c r="D7097" i="11"/>
  <c r="C5797" i="11"/>
  <c r="K5797" i="11"/>
  <c r="D5797" i="11"/>
  <c r="J2946" i="11"/>
  <c r="K2946" i="11" s="1"/>
  <c r="C2946" i="11"/>
  <c r="D2946" i="11"/>
  <c r="D2758" i="11"/>
  <c r="J6917" i="11"/>
  <c r="K6917" i="11" s="1"/>
  <c r="D6917" i="11"/>
  <c r="C6917" i="11"/>
  <c r="K2910" i="11"/>
  <c r="C2910" i="11"/>
  <c r="D2910" i="11"/>
  <c r="H2579" i="11"/>
  <c r="H3045" i="11"/>
  <c r="C2758" i="11"/>
  <c r="J7025" i="11"/>
  <c r="K7025" i="11" s="1"/>
  <c r="D7025" i="11"/>
  <c r="C7025" i="11"/>
  <c r="J5833" i="11"/>
  <c r="K5833" i="11" s="1"/>
  <c r="D5833" i="11"/>
  <c r="C5833" i="11"/>
  <c r="K6989" i="11"/>
  <c r="D6989" i="11"/>
  <c r="C6989" i="11"/>
  <c r="K7133" i="11"/>
  <c r="D7133" i="11"/>
  <c r="C7133" i="11"/>
  <c r="H1747" i="11"/>
  <c r="K6881" i="11"/>
  <c r="D6881" i="11"/>
  <c r="C6881" i="11"/>
  <c r="H2211" i="11"/>
  <c r="H3082" i="11"/>
  <c r="J5869" i="11"/>
  <c r="K5869" i="11" s="1"/>
  <c r="D5869" i="11"/>
  <c r="C5869" i="11"/>
  <c r="K2758" i="11"/>
  <c r="H1255" i="11"/>
  <c r="I1215" i="11" s="1"/>
  <c r="C6953" i="11"/>
  <c r="D6953" i="11"/>
  <c r="K6953" i="11"/>
  <c r="I2171" i="11"/>
  <c r="I1707" i="11"/>
  <c r="C7271" i="11"/>
  <c r="D7271" i="11"/>
  <c r="D7629" i="11"/>
  <c r="C7629" i="11"/>
  <c r="D7294" i="11"/>
  <c r="C7294" i="11"/>
  <c r="K2794" i="11"/>
  <c r="C2794" i="11"/>
  <c r="D2794" i="11"/>
  <c r="K3054" i="11"/>
  <c r="D3054" i="11"/>
  <c r="C3054" i="11"/>
  <c r="N7630" i="11" l="1"/>
  <c r="N7295" i="11"/>
  <c r="N7272" i="11"/>
  <c r="N7134" i="11"/>
  <c r="L7134" i="11"/>
  <c r="M7134" i="11" s="1"/>
  <c r="N6990" i="11"/>
  <c r="L6990" i="11"/>
  <c r="M6990" i="11" s="1"/>
  <c r="N7062" i="11"/>
  <c r="L7062" i="11"/>
  <c r="M7062" i="11" s="1"/>
  <c r="N3131" i="11"/>
  <c r="L3131" i="11"/>
  <c r="M3131" i="11" s="1"/>
  <c r="N5834" i="11"/>
  <c r="L5834" i="11"/>
  <c r="M5834" i="11" s="1"/>
  <c r="N2947" i="11"/>
  <c r="L2947" i="11"/>
  <c r="M2947" i="11" s="1"/>
  <c r="N2795" i="11"/>
  <c r="L2795" i="11"/>
  <c r="M2795" i="11" s="1"/>
  <c r="N2759" i="11"/>
  <c r="L2759" i="11"/>
  <c r="M2759" i="11" s="1"/>
  <c r="N3055" i="11"/>
  <c r="L3055" i="11"/>
  <c r="M3055" i="11" s="1"/>
  <c r="N5902" i="11"/>
  <c r="L5902" i="11"/>
  <c r="M5902" i="11" s="1"/>
  <c r="N7098" i="11"/>
  <c r="L7098" i="11"/>
  <c r="M7098" i="11" s="1"/>
  <c r="N2911" i="11"/>
  <c r="L2911" i="11"/>
  <c r="M2911" i="11" s="1"/>
  <c r="N3019" i="11"/>
  <c r="L3019" i="11"/>
  <c r="M3019" i="11" s="1"/>
  <c r="N6954" i="11"/>
  <c r="L6954" i="11"/>
  <c r="M6954" i="11" s="1"/>
  <c r="N7026" i="11"/>
  <c r="L7026" i="11"/>
  <c r="M7026" i="11" s="1"/>
  <c r="N6918" i="11"/>
  <c r="L6918" i="11"/>
  <c r="M6918" i="11" s="1"/>
  <c r="N5870" i="11"/>
  <c r="L5870" i="11"/>
  <c r="M5870" i="11" s="1"/>
  <c r="H7030" i="11"/>
  <c r="I7026" i="11" s="1"/>
  <c r="H3131" i="11"/>
  <c r="H5834" i="11"/>
  <c r="H3019" i="11"/>
  <c r="I3015" i="11" s="1"/>
  <c r="H6958" i="11"/>
  <c r="I6954" i="11" s="1"/>
  <c r="H3055" i="11"/>
  <c r="I3051" i="11" s="1"/>
  <c r="H5902" i="11"/>
  <c r="I5898" i="11" s="1"/>
  <c r="H7066" i="11"/>
  <c r="I7062" i="11" s="1"/>
  <c r="H6994" i="11"/>
  <c r="I6990" i="11" s="1"/>
  <c r="J7272" i="11"/>
  <c r="K7272" i="11" s="1"/>
  <c r="L7272" i="11"/>
  <c r="M7272" i="11" s="1"/>
  <c r="K7630" i="11"/>
  <c r="L7630" i="11"/>
  <c r="M7630" i="11" s="1"/>
  <c r="K7295" i="11"/>
  <c r="L7295" i="11"/>
  <c r="M7295" i="11" s="1"/>
  <c r="H2581" i="11"/>
  <c r="H3047" i="11"/>
  <c r="D6990" i="11"/>
  <c r="K6990" i="11"/>
  <c r="C6990" i="11"/>
  <c r="K2911" i="11"/>
  <c r="C2911" i="11"/>
  <c r="D2911" i="11"/>
  <c r="H3202" i="11"/>
  <c r="K3019" i="11"/>
  <c r="C3019" i="11"/>
  <c r="D3019" i="11"/>
  <c r="C2947" i="11"/>
  <c r="D2947" i="11"/>
  <c r="J2947" i="11"/>
  <c r="K2947" i="11" s="1"/>
  <c r="J6918" i="11"/>
  <c r="K6918" i="11" s="1"/>
  <c r="D6918" i="11"/>
  <c r="C6918" i="11"/>
  <c r="J5834" i="11"/>
  <c r="K5834" i="11" s="1"/>
  <c r="C5834" i="11"/>
  <c r="D5834" i="11"/>
  <c r="H2580" i="11"/>
  <c r="H3046" i="11"/>
  <c r="J3131" i="11"/>
  <c r="K3131" i="11" s="1"/>
  <c r="D3131" i="11"/>
  <c r="C3131" i="11"/>
  <c r="C2759" i="11"/>
  <c r="H2212" i="11"/>
  <c r="H3083" i="11"/>
  <c r="K2759" i="11"/>
  <c r="H6589" i="11"/>
  <c r="C7630" i="11"/>
  <c r="D7630" i="11"/>
  <c r="J5870" i="11"/>
  <c r="K5870" i="11" s="1"/>
  <c r="D5870" i="11"/>
  <c r="C5870" i="11"/>
  <c r="K7098" i="11"/>
  <c r="C7098" i="11"/>
  <c r="D7098" i="11"/>
  <c r="K7134" i="11"/>
  <c r="D7134" i="11"/>
  <c r="C7134" i="11"/>
  <c r="H1748" i="11"/>
  <c r="I1708" i="11" s="1"/>
  <c r="K7062" i="11"/>
  <c r="D7062" i="11"/>
  <c r="C7062" i="11"/>
  <c r="C6954" i="11"/>
  <c r="D6954" i="11"/>
  <c r="K6954" i="11"/>
  <c r="D2759" i="11"/>
  <c r="H1256" i="11"/>
  <c r="J7026" i="11"/>
  <c r="K7026" i="11" s="1"/>
  <c r="C7026" i="11"/>
  <c r="D7026" i="11"/>
  <c r="I1216" i="11"/>
  <c r="I2172" i="11"/>
  <c r="K2795" i="11"/>
  <c r="C2795" i="11"/>
  <c r="D2795" i="11"/>
  <c r="J5902" i="11"/>
  <c r="K5902" i="11" s="1"/>
  <c r="C5902" i="11"/>
  <c r="D5902" i="11"/>
  <c r="C7295" i="11"/>
  <c r="D7295" i="11"/>
  <c r="K3055" i="11"/>
  <c r="C3055" i="11"/>
  <c r="D3055" i="11"/>
  <c r="D7272" i="11"/>
  <c r="C7272" i="11"/>
  <c r="K2760" i="11" l="1"/>
  <c r="N7296" i="11"/>
  <c r="N7631" i="11"/>
  <c r="N7273" i="11"/>
  <c r="D2760" i="11"/>
  <c r="N2760" i="11"/>
  <c r="L2760" i="11"/>
  <c r="M2760" i="11" s="1"/>
  <c r="N5835" i="11"/>
  <c r="L5835" i="11"/>
  <c r="M5835" i="11" s="1"/>
  <c r="N6991" i="11"/>
  <c r="L6991" i="11"/>
  <c r="M6991" i="11" s="1"/>
  <c r="N5871" i="11"/>
  <c r="L5871" i="11"/>
  <c r="M5871" i="11" s="1"/>
  <c r="N6955" i="11"/>
  <c r="L6955" i="11"/>
  <c r="M6955" i="11" s="1"/>
  <c r="N6919" i="11"/>
  <c r="L6919" i="11"/>
  <c r="M6919" i="11" s="1"/>
  <c r="N7099" i="11"/>
  <c r="L7099" i="11"/>
  <c r="M7099" i="11" s="1"/>
  <c r="N3056" i="11"/>
  <c r="L3056" i="11"/>
  <c r="M3056" i="11" s="1"/>
  <c r="N7027" i="11"/>
  <c r="L7027" i="11"/>
  <c r="M7027" i="11" s="1"/>
  <c r="N3132" i="11"/>
  <c r="L3132" i="11"/>
  <c r="M3132" i="11" s="1"/>
  <c r="N2912" i="11"/>
  <c r="L2912" i="11"/>
  <c r="M2912" i="11" s="1"/>
  <c r="N2948" i="11"/>
  <c r="L2948" i="11"/>
  <c r="M2948" i="11" s="1"/>
  <c r="N5903" i="11"/>
  <c r="L5903" i="11"/>
  <c r="M5903" i="11" s="1"/>
  <c r="N2796" i="11"/>
  <c r="L2796" i="11"/>
  <c r="M2796" i="11" s="1"/>
  <c r="N7063" i="11"/>
  <c r="L7063" i="11"/>
  <c r="M7063" i="11" s="1"/>
  <c r="N3020" i="11"/>
  <c r="L3020" i="11"/>
  <c r="M3020" i="11" s="1"/>
  <c r="N7135" i="11"/>
  <c r="L7135" i="11"/>
  <c r="M7135" i="11" s="1"/>
  <c r="C2760" i="11"/>
  <c r="H6959" i="11"/>
  <c r="I6955" i="11" s="1"/>
  <c r="H7031" i="11"/>
  <c r="I7027" i="11" s="1"/>
  <c r="H3132" i="11"/>
  <c r="H3020" i="11"/>
  <c r="I3016" i="11" s="1"/>
  <c r="H3056" i="11"/>
  <c r="I3052" i="11" s="1"/>
  <c r="H5835" i="11"/>
  <c r="H5903" i="11"/>
  <c r="I5899" i="11" s="1"/>
  <c r="H6995" i="11"/>
  <c r="I6991" i="11" s="1"/>
  <c r="H7067" i="11"/>
  <c r="I7063" i="11" s="1"/>
  <c r="J7273" i="11"/>
  <c r="K7273" i="11" s="1"/>
  <c r="L7273" i="11"/>
  <c r="M7273" i="11" s="1"/>
  <c r="K7631" i="11"/>
  <c r="L7631" i="11"/>
  <c r="M7631" i="11" s="1"/>
  <c r="K7296" i="11"/>
  <c r="L7296" i="11"/>
  <c r="M7296" i="11" s="1"/>
  <c r="I6585" i="11"/>
  <c r="H2213" i="11"/>
  <c r="I2173" i="11" s="1"/>
  <c r="H3084" i="11"/>
  <c r="K7135" i="11"/>
  <c r="C7135" i="11"/>
  <c r="D7135" i="11"/>
  <c r="J2948" i="11"/>
  <c r="K2948" i="11" s="1"/>
  <c r="C2948" i="11"/>
  <c r="D2948" i="11"/>
  <c r="H2582" i="11"/>
  <c r="H3048" i="11"/>
  <c r="I3044" i="11" s="1"/>
  <c r="K7063" i="11"/>
  <c r="C7063" i="11"/>
  <c r="D7063" i="11"/>
  <c r="J5871" i="11"/>
  <c r="K5871" i="11" s="1"/>
  <c r="D5871" i="11"/>
  <c r="C5871" i="11"/>
  <c r="K6955" i="11"/>
  <c r="C6955" i="11"/>
  <c r="D6955" i="11"/>
  <c r="D3020" i="11"/>
  <c r="K3020" i="11"/>
  <c r="C3020" i="11"/>
  <c r="K6991" i="11"/>
  <c r="C6991" i="11"/>
  <c r="D6991" i="11"/>
  <c r="J5835" i="11"/>
  <c r="K5835" i="11" s="1"/>
  <c r="C5835" i="11"/>
  <c r="D5835" i="11"/>
  <c r="C7631" i="11"/>
  <c r="D7631" i="11"/>
  <c r="J6919" i="11"/>
  <c r="K6919" i="11" s="1"/>
  <c r="C6919" i="11"/>
  <c r="D6919" i="11"/>
  <c r="I3007" i="11"/>
  <c r="K2912" i="11"/>
  <c r="D2912" i="11"/>
  <c r="C2912" i="11"/>
  <c r="H3203" i="11"/>
  <c r="H6590" i="11"/>
  <c r="D7099" i="11"/>
  <c r="K7099" i="11"/>
  <c r="C7099" i="11"/>
  <c r="I3043" i="11"/>
  <c r="H1749" i="11"/>
  <c r="I1709" i="11" s="1"/>
  <c r="H1257" i="11"/>
  <c r="I1217" i="11" s="1"/>
  <c r="J7027" i="11"/>
  <c r="K7027" i="11" s="1"/>
  <c r="C7027" i="11"/>
  <c r="D7027" i="11"/>
  <c r="I3042" i="11"/>
  <c r="J3132" i="11"/>
  <c r="K3132" i="11" s="1"/>
  <c r="D3132" i="11"/>
  <c r="C3132" i="11"/>
  <c r="J5903" i="11"/>
  <c r="K5903" i="11" s="1"/>
  <c r="C5903" i="11"/>
  <c r="D5903" i="11"/>
  <c r="K2796" i="11"/>
  <c r="D2796" i="11"/>
  <c r="C2796" i="11"/>
  <c r="C7273" i="11"/>
  <c r="D7273" i="11"/>
  <c r="K3056" i="11"/>
  <c r="D3056" i="11"/>
  <c r="C3056" i="11"/>
  <c r="D7296" i="11"/>
  <c r="C7296" i="11"/>
  <c r="K2761" i="11" l="1"/>
  <c r="N7274" i="11"/>
  <c r="N7632" i="11"/>
  <c r="N7297" i="11"/>
  <c r="D2761" i="11"/>
  <c r="C2761" i="11"/>
  <c r="N3021" i="11"/>
  <c r="L3021" i="11"/>
  <c r="M3021" i="11" s="1"/>
  <c r="N2761" i="11"/>
  <c r="L2761" i="11"/>
  <c r="M2761" i="11" s="1"/>
  <c r="N3133" i="11"/>
  <c r="L3133" i="11"/>
  <c r="M3133" i="11" s="1"/>
  <c r="N6956" i="11"/>
  <c r="L6956" i="11"/>
  <c r="M6956" i="11" s="1"/>
  <c r="N6920" i="11"/>
  <c r="L6920" i="11"/>
  <c r="M6920" i="11" s="1"/>
  <c r="N2949" i="11"/>
  <c r="L2949" i="11"/>
  <c r="M2949" i="11" s="1"/>
  <c r="N7136" i="11"/>
  <c r="L7136" i="11"/>
  <c r="M7136" i="11" s="1"/>
  <c r="N2913" i="11"/>
  <c r="L2913" i="11"/>
  <c r="M2913" i="11" s="1"/>
  <c r="N5872" i="11"/>
  <c r="L5872" i="11"/>
  <c r="M5872" i="11" s="1"/>
  <c r="N7100" i="11"/>
  <c r="L7100" i="11"/>
  <c r="M7100" i="11" s="1"/>
  <c r="N5836" i="11"/>
  <c r="L5836" i="11"/>
  <c r="M5836" i="11" s="1"/>
  <c r="N7064" i="11"/>
  <c r="L7064" i="11"/>
  <c r="M7064" i="11" s="1"/>
  <c r="N2797" i="11"/>
  <c r="L2797" i="11"/>
  <c r="M2797" i="11" s="1"/>
  <c r="N3057" i="11"/>
  <c r="L3057" i="11"/>
  <c r="M3057" i="11" s="1"/>
  <c r="N7028" i="11"/>
  <c r="L7028" i="11"/>
  <c r="M7028" i="11" s="1"/>
  <c r="N5904" i="11"/>
  <c r="L5904" i="11"/>
  <c r="M5904" i="11" s="1"/>
  <c r="N6992" i="11"/>
  <c r="L6992" i="11"/>
  <c r="M6992" i="11" s="1"/>
  <c r="I3045" i="11"/>
  <c r="H5836" i="11"/>
  <c r="H7068" i="11"/>
  <c r="I7064" i="11" s="1"/>
  <c r="H6960" i="11"/>
  <c r="I6956" i="11" s="1"/>
  <c r="H3021" i="11"/>
  <c r="I3017" i="11" s="1"/>
  <c r="H7032" i="11"/>
  <c r="I7028" i="11" s="1"/>
  <c r="H7104" i="11"/>
  <c r="H3057" i="11"/>
  <c r="I3053" i="11" s="1"/>
  <c r="H5904" i="11"/>
  <c r="I5900" i="11" s="1"/>
  <c r="H6996" i="11"/>
  <c r="I6992" i="11" s="1"/>
  <c r="H3133" i="11"/>
  <c r="K7632" i="11"/>
  <c r="L7632" i="11"/>
  <c r="M7632" i="11" s="1"/>
  <c r="K7297" i="11"/>
  <c r="L7297" i="11"/>
  <c r="M7297" i="11" s="1"/>
  <c r="J7274" i="11"/>
  <c r="K7274" i="11" s="1"/>
  <c r="L7274" i="11"/>
  <c r="M7274" i="11" s="1"/>
  <c r="I3046" i="11"/>
  <c r="H1750" i="11"/>
  <c r="J5872" i="11"/>
  <c r="K5872" i="11" s="1"/>
  <c r="D5872" i="11"/>
  <c r="C5872" i="11"/>
  <c r="D3021" i="11"/>
  <c r="C3021" i="11"/>
  <c r="K3021" i="11"/>
  <c r="C7100" i="11"/>
  <c r="D7100" i="11"/>
  <c r="K7100" i="11"/>
  <c r="H2583" i="11"/>
  <c r="H3086" i="11"/>
  <c r="J7028" i="11"/>
  <c r="K7028" i="11" s="1"/>
  <c r="D7028" i="11"/>
  <c r="C7028" i="11"/>
  <c r="D2913" i="11"/>
  <c r="K2913" i="11"/>
  <c r="C2913" i="11"/>
  <c r="H3204" i="11"/>
  <c r="C7632" i="11"/>
  <c r="D7632" i="11"/>
  <c r="D2949" i="11"/>
  <c r="C2949" i="11"/>
  <c r="J2949" i="11"/>
  <c r="K2949" i="11" s="1"/>
  <c r="J3133" i="11"/>
  <c r="K3133" i="11" s="1"/>
  <c r="C3133" i="11"/>
  <c r="D3133" i="11"/>
  <c r="H1258" i="11"/>
  <c r="K6956" i="11"/>
  <c r="D6956" i="11"/>
  <c r="C6956" i="11"/>
  <c r="J5836" i="11"/>
  <c r="K5836" i="11" s="1"/>
  <c r="C5836" i="11"/>
  <c r="D5836" i="11"/>
  <c r="H6591" i="11"/>
  <c r="I6587" i="11" s="1"/>
  <c r="K7064" i="11"/>
  <c r="D7064" i="11"/>
  <c r="C7064" i="11"/>
  <c r="K7136" i="11"/>
  <c r="D7136" i="11"/>
  <c r="C7136" i="11"/>
  <c r="J6920" i="11"/>
  <c r="K6920" i="11" s="1"/>
  <c r="D6920" i="11"/>
  <c r="C6920" i="11"/>
  <c r="I6586" i="11"/>
  <c r="H2214" i="11"/>
  <c r="H3085" i="11"/>
  <c r="C6992" i="11"/>
  <c r="D6992" i="11"/>
  <c r="K6992" i="11"/>
  <c r="I2174" i="11"/>
  <c r="I1218" i="11"/>
  <c r="I1219" i="11"/>
  <c r="I1710" i="11"/>
  <c r="D7274" i="11"/>
  <c r="C7274" i="11"/>
  <c r="K3057" i="11"/>
  <c r="D3057" i="11"/>
  <c r="C3057" i="11"/>
  <c r="D7297" i="11"/>
  <c r="C7297" i="11"/>
  <c r="K2797" i="11"/>
  <c r="D2797" i="11"/>
  <c r="C2797" i="11"/>
  <c r="J5904" i="11"/>
  <c r="K5904" i="11" s="1"/>
  <c r="C5904" i="11"/>
  <c r="D5904" i="11"/>
  <c r="N7633" i="11" l="1"/>
  <c r="N7298" i="11"/>
  <c r="N7275" i="11"/>
  <c r="N7065" i="11"/>
  <c r="L7065" i="11"/>
  <c r="M7065" i="11" s="1"/>
  <c r="N3166" i="11"/>
  <c r="L3166" i="11"/>
  <c r="M3166" i="11" s="1"/>
  <c r="N5873" i="11"/>
  <c r="L5873" i="11"/>
  <c r="M5873" i="11" s="1"/>
  <c r="N5837" i="11"/>
  <c r="L5837" i="11"/>
  <c r="M5837" i="11" s="1"/>
  <c r="N6957" i="11"/>
  <c r="L6957" i="11"/>
  <c r="M6957" i="11" s="1"/>
  <c r="N7029" i="11"/>
  <c r="L7029" i="11"/>
  <c r="M7029" i="11" s="1"/>
  <c r="N3058" i="11"/>
  <c r="L3058" i="11"/>
  <c r="M3058" i="11" s="1"/>
  <c r="N2798" i="11"/>
  <c r="L2798" i="11"/>
  <c r="M2798" i="11" s="1"/>
  <c r="N3094" i="11"/>
  <c r="L3094" i="11"/>
  <c r="M3094" i="11" s="1"/>
  <c r="C2798" i="11"/>
  <c r="N2834" i="11"/>
  <c r="L2834" i="11"/>
  <c r="M2834" i="11" s="1"/>
  <c r="N2982" i="11"/>
  <c r="L2982" i="11"/>
  <c r="M2982" i="11" s="1"/>
  <c r="N2950" i="11"/>
  <c r="L2950" i="11"/>
  <c r="M2950" i="11" s="1"/>
  <c r="N7101" i="11"/>
  <c r="L7101" i="11"/>
  <c r="M7101" i="11" s="1"/>
  <c r="D2798" i="11"/>
  <c r="N7137" i="11"/>
  <c r="L7137" i="11"/>
  <c r="M7137" i="11" s="1"/>
  <c r="N6993" i="11"/>
  <c r="L6993" i="11"/>
  <c r="M6993" i="11" s="1"/>
  <c r="K2798" i="11"/>
  <c r="N6921" i="11"/>
  <c r="L6921" i="11"/>
  <c r="M6921" i="11" s="1"/>
  <c r="N5905" i="11"/>
  <c r="L5905" i="11"/>
  <c r="M5905" i="11" s="1"/>
  <c r="H5837" i="11"/>
  <c r="I5833" i="11" s="1"/>
  <c r="H7069" i="11"/>
  <c r="I7065" i="11" s="1"/>
  <c r="H7105" i="11"/>
  <c r="H6997" i="11"/>
  <c r="I6993" i="11" s="1"/>
  <c r="H5905" i="11"/>
  <c r="I5901" i="11" s="1"/>
  <c r="H7033" i="11"/>
  <c r="I7029" i="11" s="1"/>
  <c r="H3058" i="11"/>
  <c r="I3054" i="11" s="1"/>
  <c r="K7298" i="11"/>
  <c r="L7298" i="11"/>
  <c r="M7298" i="11" s="1"/>
  <c r="J7275" i="11"/>
  <c r="K7275" i="11" s="1"/>
  <c r="L7275" i="11"/>
  <c r="M7275" i="11" s="1"/>
  <c r="K7633" i="11"/>
  <c r="L7633" i="11"/>
  <c r="M7633" i="11" s="1"/>
  <c r="H1259" i="11"/>
  <c r="H3094" i="11"/>
  <c r="H1751" i="11"/>
  <c r="J5873" i="11"/>
  <c r="K5873" i="11" s="1"/>
  <c r="C5873" i="11"/>
  <c r="D5873" i="11"/>
  <c r="H2215" i="11"/>
  <c r="H3123" i="11"/>
  <c r="D3058" i="11"/>
  <c r="C3058" i="11"/>
  <c r="K3058" i="11"/>
  <c r="C7275" i="11"/>
  <c r="D7275" i="11"/>
  <c r="C7633" i="11"/>
  <c r="D7633" i="11"/>
  <c r="K6993" i="11"/>
  <c r="C6993" i="11"/>
  <c r="D6993" i="11"/>
  <c r="K7065" i="11"/>
  <c r="D7065" i="11"/>
  <c r="C7065" i="11"/>
  <c r="K7101" i="11"/>
  <c r="D7101" i="11"/>
  <c r="C7101" i="11"/>
  <c r="H2584" i="11"/>
  <c r="H3087" i="11"/>
  <c r="K7137" i="11"/>
  <c r="D7137" i="11"/>
  <c r="C7137" i="11"/>
  <c r="J6921" i="11"/>
  <c r="K6921" i="11" s="1"/>
  <c r="C6921" i="11"/>
  <c r="D6921" i="11"/>
  <c r="J5837" i="11"/>
  <c r="K5837" i="11" s="1"/>
  <c r="D5837" i="11"/>
  <c r="C5837" i="11"/>
  <c r="C7298" i="11"/>
  <c r="D7298" i="11"/>
  <c r="H3242" i="11"/>
  <c r="D2950" i="11"/>
  <c r="J2950" i="11"/>
  <c r="K2950" i="11" s="1"/>
  <c r="C2950" i="11"/>
  <c r="C6957" i="11"/>
  <c r="K6957" i="11"/>
  <c r="D6957" i="11"/>
  <c r="H6592" i="11"/>
  <c r="I3082" i="11"/>
  <c r="J7029" i="11"/>
  <c r="K7029" i="11" s="1"/>
  <c r="D7029" i="11"/>
  <c r="C7029" i="11"/>
  <c r="I1711" i="11"/>
  <c r="I2175" i="11"/>
  <c r="I2176" i="11"/>
  <c r="K2834" i="11"/>
  <c r="C2834" i="11"/>
  <c r="D2834" i="11"/>
  <c r="J5905" i="11"/>
  <c r="K5905" i="11" s="1"/>
  <c r="C5905" i="11"/>
  <c r="D5905" i="11"/>
  <c r="K3094" i="11"/>
  <c r="D3094" i="11"/>
  <c r="C3094" i="11"/>
  <c r="K2982" i="11"/>
  <c r="C2982" i="11"/>
  <c r="D2982" i="11"/>
  <c r="K3166" i="11"/>
  <c r="D3166" i="11"/>
  <c r="C3166" i="11"/>
  <c r="N7299" i="11" l="1"/>
  <c r="N7634" i="11"/>
  <c r="N7276" i="11"/>
  <c r="N2983" i="11"/>
  <c r="L2983" i="11"/>
  <c r="M2983" i="11" s="1"/>
  <c r="N6994" i="11"/>
  <c r="L6994" i="11"/>
  <c r="M6994" i="11" s="1"/>
  <c r="N2799" i="11"/>
  <c r="L2799" i="11"/>
  <c r="M2799" i="11" s="1"/>
  <c r="K2799" i="11"/>
  <c r="N5906" i="11"/>
  <c r="L5906" i="11"/>
  <c r="M5906" i="11" s="1"/>
  <c r="N7138" i="11"/>
  <c r="L7138" i="11"/>
  <c r="M7138" i="11" s="1"/>
  <c r="N7030" i="11"/>
  <c r="L7030" i="11"/>
  <c r="M7030" i="11" s="1"/>
  <c r="N3095" i="11"/>
  <c r="L3095" i="11"/>
  <c r="M3095" i="11" s="1"/>
  <c r="D2799" i="11"/>
  <c r="C2799" i="11"/>
  <c r="N7066" i="11"/>
  <c r="L7066" i="11"/>
  <c r="M7066" i="11" s="1"/>
  <c r="N5942" i="11"/>
  <c r="L5942" i="11"/>
  <c r="M5942" i="11" s="1"/>
  <c r="N6958" i="11"/>
  <c r="L6958" i="11"/>
  <c r="M6958" i="11" s="1"/>
  <c r="N7102" i="11"/>
  <c r="L7102" i="11"/>
  <c r="M7102" i="11" s="1"/>
  <c r="N3059" i="11"/>
  <c r="L3059" i="11"/>
  <c r="M3059" i="11" s="1"/>
  <c r="N2835" i="11"/>
  <c r="L2835" i="11"/>
  <c r="M2835" i="11" s="1"/>
  <c r="N5874" i="11"/>
  <c r="L5874" i="11"/>
  <c r="M5874" i="11" s="1"/>
  <c r="N3167" i="11"/>
  <c r="L3167" i="11"/>
  <c r="M3167" i="11" s="1"/>
  <c r="N2951" i="11"/>
  <c r="L2951" i="11"/>
  <c r="M2951" i="11" s="1"/>
  <c r="H7106" i="11"/>
  <c r="H3059" i="11"/>
  <c r="I3055" i="11" s="1"/>
  <c r="H6998" i="11"/>
  <c r="I6994" i="11" s="1"/>
  <c r="H7034" i="11"/>
  <c r="I7030" i="11" s="1"/>
  <c r="H7070" i="11"/>
  <c r="I7066" i="11" s="1"/>
  <c r="H5906" i="11"/>
  <c r="I5902" i="11" s="1"/>
  <c r="K7299" i="11"/>
  <c r="L7299" i="11"/>
  <c r="M7299" i="11" s="1"/>
  <c r="K7634" i="11"/>
  <c r="L7634" i="11"/>
  <c r="M7634" i="11" s="1"/>
  <c r="J7276" i="11"/>
  <c r="K7276" i="11" s="1"/>
  <c r="L7276" i="11"/>
  <c r="M7276" i="11" s="1"/>
  <c r="H1260" i="11"/>
  <c r="H3095" i="11"/>
  <c r="I3091" i="11" s="1"/>
  <c r="K7066" i="11"/>
  <c r="D7066" i="11"/>
  <c r="C7066" i="11"/>
  <c r="J5906" i="11"/>
  <c r="K5906" i="11" s="1"/>
  <c r="C5906" i="11"/>
  <c r="D5906" i="11"/>
  <c r="H6593" i="11"/>
  <c r="H1752" i="11"/>
  <c r="D3059" i="11"/>
  <c r="C3059" i="11"/>
  <c r="K3059" i="11"/>
  <c r="K6958" i="11"/>
  <c r="D6958" i="11"/>
  <c r="C6958" i="11"/>
  <c r="I3047" i="11"/>
  <c r="D7634" i="11"/>
  <c r="C7634" i="11"/>
  <c r="J5874" i="11"/>
  <c r="K5874" i="11" s="1"/>
  <c r="D5874" i="11"/>
  <c r="C5874" i="11"/>
  <c r="D7276" i="11"/>
  <c r="C7276" i="11"/>
  <c r="C7138" i="11"/>
  <c r="K7138" i="11"/>
  <c r="D7138" i="11"/>
  <c r="H6630" i="11"/>
  <c r="J7030" i="11"/>
  <c r="K7030" i="11" s="1"/>
  <c r="C7030" i="11"/>
  <c r="D7030" i="11"/>
  <c r="I6588" i="11"/>
  <c r="H2585" i="11"/>
  <c r="H3088" i="11"/>
  <c r="I3084" i="11" s="1"/>
  <c r="H2216" i="11"/>
  <c r="H3124" i="11"/>
  <c r="D7299" i="11"/>
  <c r="C7299" i="11"/>
  <c r="I3083" i="11"/>
  <c r="K7102" i="11"/>
  <c r="C7102" i="11"/>
  <c r="D7102" i="11"/>
  <c r="H3243" i="11"/>
  <c r="D2951" i="11"/>
  <c r="J2951" i="11"/>
  <c r="K2951" i="11" s="1"/>
  <c r="C2951" i="11"/>
  <c r="K6994" i="11"/>
  <c r="C6994" i="11"/>
  <c r="D6994" i="11"/>
  <c r="I1220" i="11"/>
  <c r="I1712" i="11"/>
  <c r="J5942" i="11"/>
  <c r="K5942" i="11" s="1"/>
  <c r="C5942" i="11"/>
  <c r="D5942" i="11"/>
  <c r="K3167" i="11"/>
  <c r="C3167" i="11"/>
  <c r="D3167" i="11"/>
  <c r="K3095" i="11"/>
  <c r="C3095" i="11"/>
  <c r="D3095" i="11"/>
  <c r="K2835" i="11"/>
  <c r="D2835" i="11"/>
  <c r="C2835" i="11"/>
  <c r="K2983" i="11"/>
  <c r="C2983" i="11"/>
  <c r="D2983" i="11"/>
  <c r="N7277" i="11" l="1"/>
  <c r="N7300" i="11"/>
  <c r="N7635" i="11"/>
  <c r="D2800" i="11"/>
  <c r="C2800" i="11"/>
  <c r="K2800" i="11"/>
  <c r="N7139" i="11"/>
  <c r="L7139" i="11"/>
  <c r="M7139" i="11" s="1"/>
  <c r="N5907" i="11"/>
  <c r="L5907" i="11"/>
  <c r="M5907" i="11" s="1"/>
  <c r="N5875" i="11"/>
  <c r="L5875" i="11"/>
  <c r="M5875" i="11" s="1"/>
  <c r="N7103" i="11"/>
  <c r="L7103" i="11"/>
  <c r="M7103" i="11" s="1"/>
  <c r="N2984" i="11"/>
  <c r="L2984" i="11"/>
  <c r="M2984" i="11" s="1"/>
  <c r="N7067" i="11"/>
  <c r="L7067" i="11"/>
  <c r="M7067" i="11" s="1"/>
  <c r="N6995" i="11"/>
  <c r="L6995" i="11"/>
  <c r="M6995" i="11" s="1"/>
  <c r="N3168" i="11"/>
  <c r="L3168" i="11"/>
  <c r="M3168" i="11" s="1"/>
  <c r="N2800" i="11"/>
  <c r="L2800" i="11"/>
  <c r="M2800" i="11" s="1"/>
  <c r="N3096" i="11"/>
  <c r="L3096" i="11"/>
  <c r="M3096" i="11" s="1"/>
  <c r="N7031" i="11"/>
  <c r="L7031" i="11"/>
  <c r="M7031" i="11" s="1"/>
  <c r="N6959" i="11"/>
  <c r="L6959" i="11"/>
  <c r="M6959" i="11" s="1"/>
  <c r="N2952" i="11"/>
  <c r="L2952" i="11"/>
  <c r="M2952" i="11" s="1"/>
  <c r="N5943" i="11"/>
  <c r="L5943" i="11"/>
  <c r="M5943" i="11" s="1"/>
  <c r="N2836" i="11"/>
  <c r="L2836" i="11"/>
  <c r="M2836" i="11" s="1"/>
  <c r="N2801" i="11"/>
  <c r="L2801" i="11"/>
  <c r="M2801" i="11" s="1"/>
  <c r="N3060" i="11"/>
  <c r="L3060" i="11"/>
  <c r="M3060" i="11" s="1"/>
  <c r="H3060" i="11"/>
  <c r="I3056" i="11" s="1"/>
  <c r="H5875" i="11"/>
  <c r="H7071" i="11"/>
  <c r="I7067" i="11" s="1"/>
  <c r="H5907" i="11"/>
  <c r="I5903" i="11" s="1"/>
  <c r="H6999" i="11"/>
  <c r="I6995" i="11" s="1"/>
  <c r="H7107" i="11"/>
  <c r="I7103" i="11" s="1"/>
  <c r="H7035" i="11"/>
  <c r="I7031" i="11" s="1"/>
  <c r="K7635" i="11"/>
  <c r="L7635" i="11"/>
  <c r="M7635" i="11" s="1"/>
  <c r="K7300" i="11"/>
  <c r="L7300" i="11"/>
  <c r="M7300" i="11" s="1"/>
  <c r="J7277" i="11"/>
  <c r="K7277" i="11" s="1"/>
  <c r="L7277" i="11"/>
  <c r="M7277" i="11" s="1"/>
  <c r="H1261" i="11"/>
  <c r="I1221" i="11" s="1"/>
  <c r="H3096" i="11"/>
  <c r="I3092" i="11" s="1"/>
  <c r="K3060" i="11"/>
  <c r="C3060" i="11"/>
  <c r="D3060" i="11"/>
  <c r="K6959" i="11"/>
  <c r="D6959" i="11"/>
  <c r="C6959" i="11"/>
  <c r="H3244" i="11"/>
  <c r="J2952" i="11"/>
  <c r="K2952" i="11" s="1"/>
  <c r="C2952" i="11"/>
  <c r="D2952" i="11"/>
  <c r="H2586" i="11"/>
  <c r="H3089" i="11"/>
  <c r="I3088" i="11" s="1"/>
  <c r="K7067" i="11"/>
  <c r="C7067" i="11"/>
  <c r="D7067" i="11"/>
  <c r="C6995" i="11"/>
  <c r="D6995" i="11"/>
  <c r="K6995" i="11"/>
  <c r="I6626" i="11"/>
  <c r="D7635" i="11"/>
  <c r="C7635" i="11"/>
  <c r="J5875" i="11"/>
  <c r="K5875" i="11" s="1"/>
  <c r="D5875" i="11"/>
  <c r="C5875" i="11"/>
  <c r="C7139" i="11"/>
  <c r="K7139" i="11"/>
  <c r="D7139" i="11"/>
  <c r="D7277" i="11"/>
  <c r="C7277" i="11"/>
  <c r="H6631" i="11"/>
  <c r="I6627" i="11" s="1"/>
  <c r="H2217" i="11"/>
  <c r="I2177" i="11" s="1"/>
  <c r="H3125" i="11"/>
  <c r="H1753" i="11"/>
  <c r="J5907" i="11"/>
  <c r="K5907" i="11" s="1"/>
  <c r="C5907" i="11"/>
  <c r="D5907" i="11"/>
  <c r="H6594" i="11"/>
  <c r="I6589" i="11"/>
  <c r="C7300" i="11"/>
  <c r="D7300" i="11"/>
  <c r="D7031" i="11"/>
  <c r="C7031" i="11"/>
  <c r="J7031" i="11"/>
  <c r="K7031" i="11" s="1"/>
  <c r="K7103" i="11"/>
  <c r="D7103" i="11"/>
  <c r="C7103" i="11"/>
  <c r="I1713" i="11"/>
  <c r="K3096" i="11"/>
  <c r="D3096" i="11"/>
  <c r="C3096" i="11"/>
  <c r="K3168" i="11"/>
  <c r="D3168" i="11"/>
  <c r="C3168" i="11"/>
  <c r="J5943" i="11"/>
  <c r="K5943" i="11" s="1"/>
  <c r="C5943" i="11"/>
  <c r="D5943" i="11"/>
  <c r="K2836" i="11"/>
  <c r="C2836" i="11"/>
  <c r="D2836" i="11"/>
  <c r="K2984" i="11"/>
  <c r="D2984" i="11"/>
  <c r="C2984" i="11"/>
  <c r="K2801" i="11"/>
  <c r="D2801" i="11"/>
  <c r="C2801" i="11"/>
  <c r="N7278" i="11" l="1"/>
  <c r="N7301" i="11"/>
  <c r="N7636" i="11"/>
  <c r="N5876" i="11"/>
  <c r="L5876" i="11"/>
  <c r="M5876" i="11" s="1"/>
  <c r="N6960" i="11"/>
  <c r="L6960" i="11"/>
  <c r="M6960" i="11" s="1"/>
  <c r="N5908" i="11"/>
  <c r="L5908" i="11"/>
  <c r="M5908" i="11" s="1"/>
  <c r="N3061" i="11"/>
  <c r="L3061" i="11"/>
  <c r="M3061" i="11" s="1"/>
  <c r="N3097" i="11"/>
  <c r="L3097" i="11"/>
  <c r="M3097" i="11" s="1"/>
  <c r="N6996" i="11"/>
  <c r="L6996" i="11"/>
  <c r="M6996" i="11" s="1"/>
  <c r="N3169" i="11"/>
  <c r="L3169" i="11"/>
  <c r="M3169" i="11" s="1"/>
  <c r="N7104" i="11"/>
  <c r="L7104" i="11"/>
  <c r="M7104" i="11" s="1"/>
  <c r="N2985" i="11"/>
  <c r="L2985" i="11"/>
  <c r="M2985" i="11" s="1"/>
  <c r="N7068" i="11"/>
  <c r="L7068" i="11"/>
  <c r="M7068" i="11" s="1"/>
  <c r="N2837" i="11"/>
  <c r="L2837" i="11"/>
  <c r="M2837" i="11" s="1"/>
  <c r="N7032" i="11"/>
  <c r="L7032" i="11"/>
  <c r="M7032" i="11" s="1"/>
  <c r="N7140" i="11"/>
  <c r="L7140" i="11"/>
  <c r="M7140" i="11" s="1"/>
  <c r="N5944" i="11"/>
  <c r="L5944" i="11"/>
  <c r="M5944" i="11" s="1"/>
  <c r="N2953" i="11"/>
  <c r="L2953" i="11"/>
  <c r="M2953" i="11" s="1"/>
  <c r="H7036" i="11"/>
  <c r="I7032" i="11" s="1"/>
  <c r="H7000" i="11"/>
  <c r="I6996" i="11" s="1"/>
  <c r="H3097" i="11"/>
  <c r="I3093" i="11" s="1"/>
  <c r="H3061" i="11"/>
  <c r="I3057" i="11" s="1"/>
  <c r="H7108" i="11"/>
  <c r="I7104" i="11" s="1"/>
  <c r="H5876" i="11"/>
  <c r="H7072" i="11"/>
  <c r="I7068" i="11" s="1"/>
  <c r="H5908" i="11"/>
  <c r="I5904" i="11" s="1"/>
  <c r="K7301" i="11"/>
  <c r="L7301" i="11"/>
  <c r="M7301" i="11" s="1"/>
  <c r="K7636" i="11"/>
  <c r="L7636" i="11"/>
  <c r="M7636" i="11" s="1"/>
  <c r="I3086" i="11"/>
  <c r="J7278" i="11"/>
  <c r="K7278" i="11" s="1"/>
  <c r="L7278" i="11"/>
  <c r="M7278" i="11" s="1"/>
  <c r="I3085" i="11"/>
  <c r="H2587" i="11"/>
  <c r="H3127" i="11"/>
  <c r="H1262" i="11"/>
  <c r="K7104" i="11"/>
  <c r="C7104" i="11"/>
  <c r="D7104" i="11"/>
  <c r="K7068" i="11"/>
  <c r="C7068" i="11"/>
  <c r="D7068" i="11"/>
  <c r="H6632" i="11"/>
  <c r="H3245" i="11"/>
  <c r="J2953" i="11"/>
  <c r="K2953" i="11" s="1"/>
  <c r="D2953" i="11"/>
  <c r="C2953" i="11"/>
  <c r="H1754" i="11"/>
  <c r="J5908" i="11"/>
  <c r="K5908" i="11" s="1"/>
  <c r="D5908" i="11"/>
  <c r="C5908" i="11"/>
  <c r="H6595" i="11"/>
  <c r="D7140" i="11"/>
  <c r="K7140" i="11"/>
  <c r="C7140" i="11"/>
  <c r="C3061" i="11"/>
  <c r="K3061" i="11"/>
  <c r="D3061" i="11"/>
  <c r="I6590" i="11"/>
  <c r="J5876" i="11"/>
  <c r="K5876" i="11" s="1"/>
  <c r="D5876" i="11"/>
  <c r="C5876" i="11"/>
  <c r="H6522" i="11"/>
  <c r="J7032" i="11"/>
  <c r="K7032" i="11" s="1"/>
  <c r="C7032" i="11"/>
  <c r="D7032" i="11"/>
  <c r="D7636" i="11"/>
  <c r="C7636" i="11"/>
  <c r="C6996" i="11"/>
  <c r="D6996" i="11"/>
  <c r="K6996" i="11"/>
  <c r="H2218" i="11"/>
  <c r="H3126" i="11"/>
  <c r="I3122" i="11" s="1"/>
  <c r="K6960" i="11"/>
  <c r="C6960" i="11"/>
  <c r="D6960" i="11"/>
  <c r="C7301" i="11"/>
  <c r="D7301" i="11"/>
  <c r="C7278" i="11"/>
  <c r="D7278" i="11"/>
  <c r="I1222" i="11"/>
  <c r="I1714" i="11"/>
  <c r="I2178" i="11"/>
  <c r="I2179" i="11"/>
  <c r="J5944" i="11"/>
  <c r="K5944" i="11" s="1"/>
  <c r="D5944" i="11"/>
  <c r="C5944" i="11"/>
  <c r="K3097" i="11"/>
  <c r="C3097" i="11"/>
  <c r="D3097" i="11"/>
  <c r="K3169" i="11"/>
  <c r="C3169" i="11"/>
  <c r="D3169" i="11"/>
  <c r="K2837" i="11"/>
  <c r="D2837" i="11"/>
  <c r="C2837" i="11"/>
  <c r="K2985" i="11"/>
  <c r="C2985" i="11"/>
  <c r="D2985" i="11"/>
  <c r="D2838" i="11" l="1"/>
  <c r="N7637" i="11"/>
  <c r="C2838" i="11"/>
  <c r="N7279" i="11"/>
  <c r="K2838" i="11"/>
  <c r="N7141" i="11"/>
  <c r="L7141" i="11"/>
  <c r="M7141" i="11" s="1"/>
  <c r="N3170" i="11"/>
  <c r="L3170" i="11"/>
  <c r="M3170" i="11" s="1"/>
  <c r="N2838" i="11"/>
  <c r="L2838" i="11"/>
  <c r="M2838" i="11" s="1"/>
  <c r="N7069" i="11"/>
  <c r="L7069" i="11"/>
  <c r="M7069" i="11" s="1"/>
  <c r="N7105" i="11"/>
  <c r="L7105" i="11"/>
  <c r="M7105" i="11" s="1"/>
  <c r="N3098" i="11"/>
  <c r="L3098" i="11"/>
  <c r="M3098" i="11" s="1"/>
  <c r="N5945" i="11"/>
  <c r="L5945" i="11"/>
  <c r="M5945" i="11" s="1"/>
  <c r="N3022" i="11"/>
  <c r="L3022" i="11"/>
  <c r="M3022" i="11" s="1"/>
  <c r="N5909" i="11"/>
  <c r="L5909" i="11"/>
  <c r="M5909" i="11" s="1"/>
  <c r="N2986" i="11"/>
  <c r="L2986" i="11"/>
  <c r="M2986" i="11" s="1"/>
  <c r="N7033" i="11"/>
  <c r="L7033" i="11"/>
  <c r="M7033" i="11" s="1"/>
  <c r="N3134" i="11"/>
  <c r="L3134" i="11"/>
  <c r="M3134" i="11" s="1"/>
  <c r="N2839" i="11"/>
  <c r="L2839" i="11"/>
  <c r="M2839" i="11" s="1"/>
  <c r="N6997" i="11"/>
  <c r="L6997" i="11"/>
  <c r="M6997" i="11" s="1"/>
  <c r="N6961" i="11"/>
  <c r="L6961" i="11"/>
  <c r="M6961" i="11" s="1"/>
  <c r="N5877" i="11"/>
  <c r="L5877" i="11"/>
  <c r="M5877" i="11" s="1"/>
  <c r="N3206" i="11"/>
  <c r="L3206" i="11"/>
  <c r="M3206" i="11" s="1"/>
  <c r="N2874" i="11"/>
  <c r="L2874" i="11"/>
  <c r="M2874" i="11" s="1"/>
  <c r="H7145" i="11"/>
  <c r="H3098" i="11"/>
  <c r="I3094" i="11" s="1"/>
  <c r="H7037" i="11"/>
  <c r="I7033" i="11" s="1"/>
  <c r="H5877" i="11"/>
  <c r="H7109" i="11"/>
  <c r="I7105" i="11" s="1"/>
  <c r="H5945" i="11"/>
  <c r="H5909" i="11"/>
  <c r="I5905" i="11" s="1"/>
  <c r="H7073" i="11"/>
  <c r="I7069" i="11" s="1"/>
  <c r="H3022" i="11"/>
  <c r="I3018" i="11" s="1"/>
  <c r="H7001" i="11"/>
  <c r="I6997" i="11" s="1"/>
  <c r="J7279" i="11"/>
  <c r="K7279" i="11" s="1"/>
  <c r="L7279" i="11"/>
  <c r="M7279" i="11" s="1"/>
  <c r="K7637" i="11"/>
  <c r="L7637" i="11"/>
  <c r="M7637" i="11" s="1"/>
  <c r="H1263" i="11"/>
  <c r="I1223" i="11" s="1"/>
  <c r="H3134" i="11"/>
  <c r="K6997" i="11"/>
  <c r="D6997" i="11"/>
  <c r="C6997" i="11"/>
  <c r="D7637" i="11"/>
  <c r="C7637" i="11"/>
  <c r="K7069" i="11"/>
  <c r="D7069" i="11"/>
  <c r="C7069" i="11"/>
  <c r="K7105" i="11"/>
  <c r="C7105" i="11"/>
  <c r="D7105" i="11"/>
  <c r="J5877" i="11"/>
  <c r="K5877" i="11" s="1"/>
  <c r="C5877" i="11"/>
  <c r="D5877" i="11"/>
  <c r="H6523" i="11"/>
  <c r="D3098" i="11"/>
  <c r="K3098" i="11"/>
  <c r="C3098" i="11"/>
  <c r="I6591" i="11"/>
  <c r="H2219" i="11"/>
  <c r="H3164" i="11"/>
  <c r="C7279" i="11"/>
  <c r="D7279" i="11"/>
  <c r="I6628" i="11"/>
  <c r="C7033" i="11"/>
  <c r="J7033" i="11"/>
  <c r="K7033" i="11" s="1"/>
  <c r="D7033" i="11"/>
  <c r="C7141" i="11"/>
  <c r="D7141" i="11"/>
  <c r="K7141" i="11"/>
  <c r="J5909" i="11"/>
  <c r="K5909" i="11" s="1"/>
  <c r="C5909" i="11"/>
  <c r="D5909" i="11"/>
  <c r="H6596" i="11"/>
  <c r="I6592" i="11" s="1"/>
  <c r="I3087" i="11"/>
  <c r="H2588" i="11"/>
  <c r="H3128" i="11"/>
  <c r="H6633" i="11"/>
  <c r="K6961" i="11"/>
  <c r="C6961" i="11"/>
  <c r="D6961" i="11"/>
  <c r="H1755" i="11"/>
  <c r="D2986" i="11"/>
  <c r="K2986" i="11"/>
  <c r="C2986" i="11"/>
  <c r="K3170" i="11"/>
  <c r="C3170" i="11"/>
  <c r="D3170" i="11"/>
  <c r="I3123" i="11"/>
  <c r="I1715" i="11"/>
  <c r="K2874" i="11"/>
  <c r="C2874" i="11"/>
  <c r="D2874" i="11"/>
  <c r="J3134" i="11"/>
  <c r="K3134" i="11" s="1"/>
  <c r="C3134" i="11"/>
  <c r="D3134" i="11"/>
  <c r="J5945" i="11"/>
  <c r="K5945" i="11" s="1"/>
  <c r="D5945" i="11"/>
  <c r="C5945" i="11"/>
  <c r="K2839" i="11"/>
  <c r="C2839" i="11"/>
  <c r="D2839" i="11"/>
  <c r="K3022" i="11"/>
  <c r="C3022" i="11"/>
  <c r="D3022" i="11"/>
  <c r="K3206" i="11"/>
  <c r="C3206" i="11"/>
  <c r="D3206" i="11"/>
  <c r="N7280" i="11" l="1"/>
  <c r="N7638" i="11"/>
  <c r="N3099" i="11"/>
  <c r="L3099" i="11"/>
  <c r="M3099" i="11" s="1"/>
  <c r="N6998" i="11"/>
  <c r="L6998" i="11"/>
  <c r="M6998" i="11" s="1"/>
  <c r="N3023" i="11"/>
  <c r="L3023" i="11"/>
  <c r="M3023" i="11" s="1"/>
  <c r="N5910" i="11"/>
  <c r="L5910" i="11"/>
  <c r="M5910" i="11" s="1"/>
  <c r="N3171" i="11"/>
  <c r="L3171" i="11"/>
  <c r="M3171" i="11" s="1"/>
  <c r="N2840" i="11"/>
  <c r="L2840" i="11"/>
  <c r="M2840" i="11" s="1"/>
  <c r="N7142" i="11"/>
  <c r="L7142" i="11"/>
  <c r="M7142" i="11" s="1"/>
  <c r="N2987" i="11"/>
  <c r="L2987" i="11"/>
  <c r="M2987" i="11" s="1"/>
  <c r="N7106" i="11"/>
  <c r="L7106" i="11"/>
  <c r="M7106" i="11" s="1"/>
  <c r="N3207" i="11"/>
  <c r="L3207" i="11"/>
  <c r="M3207" i="11" s="1"/>
  <c r="N2875" i="11"/>
  <c r="L2875" i="11"/>
  <c r="M2875" i="11" s="1"/>
  <c r="N7034" i="11"/>
  <c r="L7034" i="11"/>
  <c r="M7034" i="11" s="1"/>
  <c r="N7070" i="11"/>
  <c r="L7070" i="11"/>
  <c r="M7070" i="11" s="1"/>
  <c r="N5982" i="11"/>
  <c r="L5982" i="11"/>
  <c r="M5982" i="11" s="1"/>
  <c r="N3135" i="11"/>
  <c r="L3135" i="11"/>
  <c r="M3135" i="11" s="1"/>
  <c r="N5946" i="11"/>
  <c r="L5946" i="11"/>
  <c r="M5946" i="11" s="1"/>
  <c r="H5946" i="11"/>
  <c r="H7038" i="11"/>
  <c r="I7034" i="11" s="1"/>
  <c r="H3023" i="11"/>
  <c r="I3019" i="11" s="1"/>
  <c r="H7146" i="11"/>
  <c r="H7074" i="11"/>
  <c r="I7070" i="11" s="1"/>
  <c r="H7110" i="11"/>
  <c r="I7106" i="11" s="1"/>
  <c r="H5910" i="11"/>
  <c r="I5906" i="11" s="1"/>
  <c r="H3099" i="11"/>
  <c r="I3095" i="11" s="1"/>
  <c r="K7638" i="11"/>
  <c r="L7638" i="11"/>
  <c r="M7638" i="11" s="1"/>
  <c r="J7280" i="11"/>
  <c r="K7280" i="11" s="1"/>
  <c r="L7280" i="11"/>
  <c r="M7280" i="11" s="1"/>
  <c r="I3130" i="11"/>
  <c r="H1264" i="11"/>
  <c r="H3135" i="11"/>
  <c r="K7106" i="11"/>
  <c r="C7106" i="11"/>
  <c r="D7106" i="11"/>
  <c r="D7638" i="11"/>
  <c r="C7638" i="11"/>
  <c r="H1756" i="11"/>
  <c r="I1716" i="11" s="1"/>
  <c r="K2987" i="11"/>
  <c r="C2987" i="11"/>
  <c r="D2987" i="11"/>
  <c r="H2220" i="11"/>
  <c r="H3165" i="11"/>
  <c r="K7142" i="11"/>
  <c r="D7142" i="11"/>
  <c r="C7142" i="11"/>
  <c r="I6629" i="11"/>
  <c r="D7280" i="11"/>
  <c r="C7280" i="11"/>
  <c r="J5946" i="11"/>
  <c r="K5946" i="11" s="1"/>
  <c r="C5946" i="11"/>
  <c r="D5946" i="11"/>
  <c r="H6634" i="11"/>
  <c r="J5910" i="11"/>
  <c r="K5910" i="11" s="1"/>
  <c r="D5910" i="11"/>
  <c r="C5910" i="11"/>
  <c r="H6597" i="11"/>
  <c r="K3171" i="11"/>
  <c r="C3171" i="11"/>
  <c r="D3171" i="11"/>
  <c r="C3099" i="11"/>
  <c r="D3099" i="11"/>
  <c r="K3099" i="11"/>
  <c r="I3124" i="11"/>
  <c r="K7070" i="11"/>
  <c r="C7070" i="11"/>
  <c r="D7070" i="11"/>
  <c r="K6998" i="11"/>
  <c r="D6998" i="11"/>
  <c r="C6998" i="11"/>
  <c r="C7034" i="11"/>
  <c r="J7034" i="11"/>
  <c r="K7034" i="11" s="1"/>
  <c r="D7034" i="11"/>
  <c r="H6671" i="11"/>
  <c r="H2589" i="11"/>
  <c r="H3129" i="11"/>
  <c r="I2180" i="11"/>
  <c r="I1224" i="11"/>
  <c r="J3135" i="11"/>
  <c r="K3135" i="11" s="1"/>
  <c r="C3135" i="11"/>
  <c r="D3135" i="11"/>
  <c r="K5982" i="11"/>
  <c r="D5982" i="11"/>
  <c r="C5982" i="11"/>
  <c r="K2840" i="11"/>
  <c r="D2840" i="11"/>
  <c r="C2840" i="11"/>
  <c r="K3023" i="11"/>
  <c r="C3023" i="11"/>
  <c r="D3023" i="11"/>
  <c r="K2875" i="11"/>
  <c r="C2875" i="11"/>
  <c r="D2875" i="11"/>
  <c r="K3207" i="11"/>
  <c r="C3207" i="11"/>
  <c r="D3207" i="11"/>
  <c r="N7639" i="11" l="1"/>
  <c r="N7281" i="11"/>
  <c r="N7492" i="11"/>
  <c r="N5911" i="11"/>
  <c r="L5911" i="11"/>
  <c r="M5911" i="11" s="1"/>
  <c r="N2988" i="11"/>
  <c r="L2988" i="11"/>
  <c r="M2988" i="11" s="1"/>
  <c r="N7035" i="11"/>
  <c r="L7035" i="11"/>
  <c r="M7035" i="11" s="1"/>
  <c r="N3024" i="11"/>
  <c r="L3024" i="11"/>
  <c r="M3024" i="11" s="1"/>
  <c r="N5947" i="11"/>
  <c r="L5947" i="11"/>
  <c r="M5947" i="11" s="1"/>
  <c r="N5983" i="11"/>
  <c r="L5983" i="11"/>
  <c r="M5983" i="11" s="1"/>
  <c r="N7071" i="11"/>
  <c r="L7071" i="11"/>
  <c r="M7071" i="11" s="1"/>
  <c r="N3172" i="11"/>
  <c r="L3172" i="11"/>
  <c r="M3172" i="11" s="1"/>
  <c r="N6999" i="11"/>
  <c r="L6999" i="11"/>
  <c r="M6999" i="11" s="1"/>
  <c r="N7107" i="11"/>
  <c r="L7107" i="11"/>
  <c r="M7107" i="11" s="1"/>
  <c r="N3208" i="11"/>
  <c r="L3208" i="11"/>
  <c r="M3208" i="11" s="1"/>
  <c r="N3136" i="11"/>
  <c r="L3136" i="11"/>
  <c r="M3136" i="11" s="1"/>
  <c r="N3100" i="11"/>
  <c r="L3100" i="11"/>
  <c r="M3100" i="11" s="1"/>
  <c r="N2841" i="11"/>
  <c r="L2841" i="11"/>
  <c r="M2841" i="11" s="1"/>
  <c r="N2876" i="11"/>
  <c r="L2876" i="11"/>
  <c r="M2876" i="11" s="1"/>
  <c r="N7143" i="11"/>
  <c r="L7143" i="11"/>
  <c r="M7143" i="11" s="1"/>
  <c r="H5947" i="11"/>
  <c r="H3172" i="11"/>
  <c r="H7147" i="11"/>
  <c r="H5911" i="11"/>
  <c r="I5907" i="11" s="1"/>
  <c r="H3024" i="11"/>
  <c r="I3020" i="11" s="1"/>
  <c r="H7075" i="11"/>
  <c r="I7071" i="11" s="1"/>
  <c r="H7039" i="11"/>
  <c r="I7035" i="11" s="1"/>
  <c r="H7111" i="11"/>
  <c r="I7107" i="11" s="1"/>
  <c r="H3100" i="11"/>
  <c r="I3096" i="11" s="1"/>
  <c r="J7281" i="11"/>
  <c r="K7281" i="11" s="1"/>
  <c r="L7281" i="11"/>
  <c r="M7281" i="11" s="1"/>
  <c r="J7492" i="11"/>
  <c r="K7492" i="11" s="1"/>
  <c r="L7492" i="11"/>
  <c r="M7492" i="11" s="1"/>
  <c r="K7639" i="11"/>
  <c r="L7639" i="11"/>
  <c r="M7639" i="11" s="1"/>
  <c r="I7300" i="11"/>
  <c r="I3131" i="11"/>
  <c r="H1265" i="11"/>
  <c r="I1225" i="11" s="1"/>
  <c r="H3136" i="11"/>
  <c r="J7035" i="11"/>
  <c r="K7035" i="11" s="1"/>
  <c r="C7035" i="11"/>
  <c r="D7035" i="11"/>
  <c r="K7071" i="11"/>
  <c r="C7071" i="11"/>
  <c r="D7071" i="11"/>
  <c r="J5947" i="11"/>
  <c r="K5947" i="11" s="1"/>
  <c r="C5947" i="11"/>
  <c r="D5947" i="11"/>
  <c r="H6635" i="11"/>
  <c r="K7143" i="11"/>
  <c r="C7143" i="11"/>
  <c r="D7143" i="11"/>
  <c r="H6672" i="11"/>
  <c r="I6668" i="11" s="1"/>
  <c r="I6593" i="11"/>
  <c r="K6999" i="11"/>
  <c r="D6999" i="11"/>
  <c r="C6999" i="11"/>
  <c r="C7639" i="11"/>
  <c r="D7639" i="11"/>
  <c r="K3172" i="11"/>
  <c r="C3172" i="11"/>
  <c r="D3172" i="11"/>
  <c r="K7107" i="11"/>
  <c r="D7107" i="11"/>
  <c r="C7107" i="11"/>
  <c r="K2988" i="11"/>
  <c r="C2988" i="11"/>
  <c r="D2988" i="11"/>
  <c r="D7281" i="11"/>
  <c r="C7281" i="11"/>
  <c r="I3125" i="11"/>
  <c r="H1757" i="11"/>
  <c r="H2221" i="11"/>
  <c r="I2181" i="11" s="1"/>
  <c r="H3166" i="11"/>
  <c r="I6667" i="11"/>
  <c r="J5911" i="11"/>
  <c r="K5911" i="11" s="1"/>
  <c r="C5911" i="11"/>
  <c r="D5911" i="11"/>
  <c r="H6598" i="11"/>
  <c r="I6594" i="11" s="1"/>
  <c r="I6630" i="11"/>
  <c r="D3100" i="11"/>
  <c r="K3100" i="11"/>
  <c r="C3100" i="11"/>
  <c r="I7335" i="11"/>
  <c r="H2590" i="11"/>
  <c r="H3130" i="11"/>
  <c r="I3126" i="11" s="1"/>
  <c r="I1717" i="11"/>
  <c r="K5983" i="11"/>
  <c r="C5983" i="11"/>
  <c r="D5983" i="11"/>
  <c r="K3024" i="11"/>
  <c r="C3024" i="11"/>
  <c r="D3024" i="11"/>
  <c r="J3136" i="11"/>
  <c r="K3136" i="11" s="1"/>
  <c r="D3136" i="11"/>
  <c r="C3136" i="11"/>
  <c r="C7492" i="11"/>
  <c r="D7492" i="11"/>
  <c r="H6122" i="11"/>
  <c r="K2876" i="11"/>
  <c r="C2876" i="11"/>
  <c r="D2876" i="11"/>
  <c r="K2841" i="11"/>
  <c r="D2841" i="11"/>
  <c r="C2841" i="11"/>
  <c r="K3208" i="11"/>
  <c r="C3208" i="11"/>
  <c r="D3208" i="11"/>
  <c r="N7493" i="11" l="1"/>
  <c r="N7282" i="11"/>
  <c r="N7640" i="11"/>
  <c r="N5912" i="11"/>
  <c r="L5912" i="11"/>
  <c r="M5912" i="11" s="1"/>
  <c r="N3209" i="11"/>
  <c r="L3209" i="11"/>
  <c r="M3209" i="11" s="1"/>
  <c r="N7072" i="11"/>
  <c r="L7072" i="11"/>
  <c r="M7072" i="11" s="1"/>
  <c r="N5984" i="11"/>
  <c r="L5984" i="11"/>
  <c r="M5984" i="11" s="1"/>
  <c r="N7036" i="11"/>
  <c r="L7036" i="11"/>
  <c r="M7036" i="11" s="1"/>
  <c r="N7000" i="11"/>
  <c r="L7000" i="11"/>
  <c r="M7000" i="11" s="1"/>
  <c r="N2989" i="11"/>
  <c r="L2989" i="11"/>
  <c r="M2989" i="11" s="1"/>
  <c r="N3025" i="11"/>
  <c r="L3025" i="11"/>
  <c r="M3025" i="11" s="1"/>
  <c r="N3101" i="11"/>
  <c r="L3101" i="11"/>
  <c r="M3101" i="11" s="1"/>
  <c r="N7144" i="11"/>
  <c r="L7144" i="11"/>
  <c r="M7144" i="11" s="1"/>
  <c r="N7108" i="11"/>
  <c r="L7108" i="11"/>
  <c r="M7108" i="11" s="1"/>
  <c r="N3137" i="11"/>
  <c r="L3137" i="11"/>
  <c r="M3137" i="11" s="1"/>
  <c r="N2877" i="11"/>
  <c r="L2877" i="11"/>
  <c r="M2877" i="11" s="1"/>
  <c r="N3173" i="11"/>
  <c r="L3173" i="11"/>
  <c r="M3173" i="11" s="1"/>
  <c r="N5948" i="11"/>
  <c r="L5948" i="11"/>
  <c r="M5948" i="11" s="1"/>
  <c r="H5912" i="11"/>
  <c r="I5908" i="11" s="1"/>
  <c r="H7112" i="11"/>
  <c r="I7108" i="11" s="1"/>
  <c r="H7148" i="11"/>
  <c r="H7076" i="11"/>
  <c r="I7072" i="11" s="1"/>
  <c r="H3173" i="11"/>
  <c r="H5948" i="11"/>
  <c r="I5944" i="11" s="1"/>
  <c r="H3025" i="11"/>
  <c r="I3021" i="11" s="1"/>
  <c r="H3101" i="11"/>
  <c r="I3097" i="11" s="1"/>
  <c r="H7040" i="11"/>
  <c r="I7036" i="11" s="1"/>
  <c r="H3137" i="11"/>
  <c r="I3133" i="11" s="1"/>
  <c r="J7282" i="11"/>
  <c r="K7282" i="11" s="1"/>
  <c r="L7282" i="11"/>
  <c r="M7282" i="11" s="1"/>
  <c r="K7640" i="11"/>
  <c r="L7640" i="11"/>
  <c r="M7640" i="11" s="1"/>
  <c r="J7493" i="11"/>
  <c r="K7493" i="11" s="1"/>
  <c r="L7493" i="11"/>
  <c r="M7493" i="11" s="1"/>
  <c r="I3127" i="11"/>
  <c r="I3128" i="11"/>
  <c r="I3132" i="11"/>
  <c r="I7301" i="11"/>
  <c r="H2591" i="11"/>
  <c r="H3168" i="11"/>
  <c r="H1758" i="11"/>
  <c r="K7108" i="11"/>
  <c r="D7108" i="11"/>
  <c r="C7108" i="11"/>
  <c r="I3162" i="11"/>
  <c r="D7640" i="11"/>
  <c r="C7640" i="11"/>
  <c r="H6562" i="11"/>
  <c r="K7000" i="11"/>
  <c r="C7000" i="11"/>
  <c r="D7000" i="11"/>
  <c r="H2222" i="11"/>
  <c r="H3167" i="11"/>
  <c r="I3163" i="11" s="1"/>
  <c r="D3101" i="11"/>
  <c r="K3101" i="11"/>
  <c r="C3101" i="11"/>
  <c r="I3090" i="11"/>
  <c r="I3129" i="11"/>
  <c r="K2989" i="11"/>
  <c r="D2989" i="11"/>
  <c r="C2989" i="11"/>
  <c r="H1266" i="11"/>
  <c r="K7144" i="11"/>
  <c r="D7144" i="11"/>
  <c r="C7144" i="11"/>
  <c r="H6673" i="11"/>
  <c r="C7282" i="11"/>
  <c r="D7282" i="11"/>
  <c r="K3173" i="11"/>
  <c r="D3173" i="11"/>
  <c r="C3173" i="11"/>
  <c r="D7072" i="11"/>
  <c r="C7072" i="11"/>
  <c r="K7072" i="11"/>
  <c r="D7036" i="11"/>
  <c r="J7036" i="11"/>
  <c r="K7036" i="11" s="1"/>
  <c r="C7036" i="11"/>
  <c r="J5948" i="11"/>
  <c r="K5948" i="11" s="1"/>
  <c r="C5948" i="11"/>
  <c r="D5948" i="11"/>
  <c r="H6636" i="11"/>
  <c r="J5912" i="11"/>
  <c r="K5912" i="11" s="1"/>
  <c r="C5912" i="11"/>
  <c r="D5912" i="11"/>
  <c r="H6599" i="11"/>
  <c r="I6595" i="11" s="1"/>
  <c r="I6631" i="11"/>
  <c r="I2182" i="11"/>
  <c r="I1226" i="11"/>
  <c r="I6690" i="11"/>
  <c r="K2877" i="11"/>
  <c r="C2877" i="11"/>
  <c r="D2877" i="11"/>
  <c r="K5984" i="11"/>
  <c r="D5984" i="11"/>
  <c r="C5984" i="11"/>
  <c r="D7493" i="11"/>
  <c r="C7493" i="11"/>
  <c r="H6123" i="11"/>
  <c r="J3137" i="11"/>
  <c r="K3137" i="11" s="1"/>
  <c r="D3137" i="11"/>
  <c r="C3137" i="11"/>
  <c r="K3209" i="11"/>
  <c r="D3209" i="11"/>
  <c r="C3209" i="11"/>
  <c r="I6083" i="11"/>
  <c r="I6084" i="11"/>
  <c r="I6082" i="11"/>
  <c r="K3025" i="11"/>
  <c r="C3025" i="11"/>
  <c r="D3025" i="11"/>
  <c r="N7641" i="11" l="1"/>
  <c r="N7494" i="11"/>
  <c r="C2878" i="11"/>
  <c r="D2878" i="11"/>
  <c r="K2878" i="11"/>
  <c r="N7073" i="11"/>
  <c r="L7073" i="11"/>
  <c r="M7073" i="11" s="1"/>
  <c r="N7109" i="11"/>
  <c r="L7109" i="11"/>
  <c r="M7109" i="11" s="1"/>
  <c r="N3026" i="11"/>
  <c r="L3026" i="11"/>
  <c r="M3026" i="11" s="1"/>
  <c r="N2914" i="11"/>
  <c r="L2914" i="11"/>
  <c r="M2914" i="11" s="1"/>
  <c r="N7037" i="11"/>
  <c r="L7037" i="11"/>
  <c r="M7037" i="11" s="1"/>
  <c r="N3246" i="11"/>
  <c r="L3246" i="11"/>
  <c r="M3246" i="11" s="1"/>
  <c r="N3210" i="11"/>
  <c r="L3210" i="11"/>
  <c r="M3210" i="11" s="1"/>
  <c r="N2878" i="11"/>
  <c r="L2878" i="11"/>
  <c r="M2878" i="11" s="1"/>
  <c r="N7001" i="11"/>
  <c r="L7001" i="11"/>
  <c r="M7001" i="11" s="1"/>
  <c r="N7145" i="11"/>
  <c r="L7145" i="11"/>
  <c r="M7145" i="11" s="1"/>
  <c r="N5913" i="11"/>
  <c r="L5913" i="11"/>
  <c r="M5913" i="11" s="1"/>
  <c r="N3138" i="11"/>
  <c r="L3138" i="11"/>
  <c r="M3138" i="11" s="1"/>
  <c r="N5985" i="11"/>
  <c r="L5985" i="11"/>
  <c r="M5985" i="11" s="1"/>
  <c r="N5949" i="11"/>
  <c r="L5949" i="11"/>
  <c r="M5949" i="11" s="1"/>
  <c r="N3062" i="11"/>
  <c r="L3062" i="11"/>
  <c r="M3062" i="11" s="1"/>
  <c r="N2879" i="11"/>
  <c r="L2879" i="11"/>
  <c r="M2879" i="11" s="1"/>
  <c r="N2990" i="11"/>
  <c r="L2990" i="11"/>
  <c r="M2990" i="11" s="1"/>
  <c r="L7302" i="11"/>
  <c r="M7302" i="11" s="1"/>
  <c r="N7302" i="11"/>
  <c r="H7113" i="11"/>
  <c r="I7109" i="11" s="1"/>
  <c r="H3138" i="11"/>
  <c r="I3134" i="11" s="1"/>
  <c r="H7041" i="11"/>
  <c r="I7037" i="11" s="1"/>
  <c r="H5913" i="11"/>
  <c r="I5909" i="11" s="1"/>
  <c r="H7077" i="11"/>
  <c r="I7073" i="11" s="1"/>
  <c r="H5949" i="11"/>
  <c r="I5945" i="11" s="1"/>
  <c r="H7149" i="11"/>
  <c r="I7145" i="11" s="1"/>
  <c r="H3062" i="11"/>
  <c r="I3058" i="11" s="1"/>
  <c r="H3026" i="11"/>
  <c r="I3022" i="11" s="1"/>
  <c r="K7641" i="11"/>
  <c r="L7641" i="11"/>
  <c r="M7641" i="11" s="1"/>
  <c r="J7494" i="11"/>
  <c r="K7494" i="11" s="1"/>
  <c r="L7494" i="11"/>
  <c r="M7494" i="11" s="1"/>
  <c r="H1267" i="11"/>
  <c r="K7302" i="11"/>
  <c r="K7109" i="11"/>
  <c r="D7109" i="11"/>
  <c r="C7109" i="11"/>
  <c r="I1754" i="11"/>
  <c r="H6674" i="11"/>
  <c r="I6670" i="11" s="1"/>
  <c r="K7001" i="11"/>
  <c r="C7001" i="11"/>
  <c r="D7001" i="11"/>
  <c r="K3210" i="11"/>
  <c r="D3210" i="11"/>
  <c r="C3210" i="11"/>
  <c r="C7037" i="11"/>
  <c r="J7037" i="11"/>
  <c r="K7037" i="11" s="1"/>
  <c r="D7037" i="11"/>
  <c r="C7641" i="11"/>
  <c r="D7641" i="11"/>
  <c r="H6563" i="11"/>
  <c r="I6632" i="11"/>
  <c r="I6669" i="11"/>
  <c r="J3138" i="11"/>
  <c r="K3138" i="11" s="1"/>
  <c r="C3138" i="11"/>
  <c r="D3138" i="11"/>
  <c r="H2223" i="11"/>
  <c r="I2183" i="11" s="1"/>
  <c r="H3205" i="11"/>
  <c r="J5913" i="11"/>
  <c r="K5913" i="11" s="1"/>
  <c r="D5913" i="11"/>
  <c r="C5913" i="11"/>
  <c r="H6600" i="11"/>
  <c r="I6596" i="11" s="1"/>
  <c r="K3026" i="11"/>
  <c r="C3026" i="11"/>
  <c r="D3026" i="11"/>
  <c r="H2592" i="11"/>
  <c r="H3169" i="11"/>
  <c r="I3165" i="11" s="1"/>
  <c r="K7073" i="11"/>
  <c r="C7073" i="11"/>
  <c r="D7073" i="11"/>
  <c r="I3164" i="11"/>
  <c r="I7296" i="11"/>
  <c r="J5949" i="11"/>
  <c r="K5949" i="11" s="1"/>
  <c r="D5949" i="11"/>
  <c r="C5949" i="11"/>
  <c r="H6637" i="11"/>
  <c r="D2990" i="11"/>
  <c r="C2990" i="11"/>
  <c r="K2990" i="11"/>
  <c r="K7145" i="11"/>
  <c r="D7145" i="11"/>
  <c r="C7145" i="11"/>
  <c r="H1759" i="11"/>
  <c r="I1755" i="11" s="1"/>
  <c r="I1227" i="11"/>
  <c r="J3246" i="11"/>
  <c r="K3246" i="11" s="1"/>
  <c r="C3246" i="11"/>
  <c r="D3246" i="11"/>
  <c r="K2914" i="11"/>
  <c r="H6732" i="11"/>
  <c r="D2914" i="11"/>
  <c r="C2914" i="11"/>
  <c r="K3062" i="11"/>
  <c r="D3062" i="11"/>
  <c r="C3062" i="11"/>
  <c r="K5985" i="11"/>
  <c r="D5985" i="11"/>
  <c r="C5985" i="11"/>
  <c r="D7494" i="11"/>
  <c r="C7494" i="11"/>
  <c r="H6124" i="11"/>
  <c r="I6085" i="11" s="1"/>
  <c r="D7302" i="11"/>
  <c r="C7302" i="11"/>
  <c r="I6691" i="11"/>
  <c r="K2879" i="11"/>
  <c r="D2879" i="11"/>
  <c r="C2879" i="11"/>
  <c r="N7495" i="11" l="1"/>
  <c r="N3139" i="11"/>
  <c r="L3139" i="11"/>
  <c r="M3139" i="11" s="1"/>
  <c r="N7110" i="11"/>
  <c r="L7110" i="11"/>
  <c r="M7110" i="11" s="1"/>
  <c r="N3247" i="11"/>
  <c r="L3247" i="11"/>
  <c r="M3247" i="11" s="1"/>
  <c r="N7074" i="11"/>
  <c r="L7074" i="11"/>
  <c r="M7074" i="11" s="1"/>
  <c r="N7146" i="11"/>
  <c r="L7146" i="11"/>
  <c r="M7146" i="11" s="1"/>
  <c r="N3027" i="11"/>
  <c r="L3027" i="11"/>
  <c r="M3027" i="11" s="1"/>
  <c r="N2880" i="11"/>
  <c r="L2880" i="11"/>
  <c r="M2880" i="11" s="1"/>
  <c r="N2915" i="11"/>
  <c r="L2915" i="11"/>
  <c r="M2915" i="11" s="1"/>
  <c r="N7038" i="11"/>
  <c r="L7038" i="11"/>
  <c r="M7038" i="11" s="1"/>
  <c r="N5986" i="11"/>
  <c r="L5986" i="11"/>
  <c r="M5986" i="11" s="1"/>
  <c r="N3063" i="11"/>
  <c r="L3063" i="11"/>
  <c r="M3063" i="11" s="1"/>
  <c r="N2991" i="11"/>
  <c r="L2991" i="11"/>
  <c r="M2991" i="11" s="1"/>
  <c r="N3211" i="11"/>
  <c r="L3211" i="11"/>
  <c r="M3211" i="11" s="1"/>
  <c r="N5950" i="11"/>
  <c r="L5950" i="11"/>
  <c r="M5950" i="11" s="1"/>
  <c r="N5914" i="11"/>
  <c r="L5914" i="11"/>
  <c r="M5914" i="11" s="1"/>
  <c r="L7303" i="11"/>
  <c r="M7303" i="11" s="1"/>
  <c r="N7303" i="11"/>
  <c r="H5986" i="11"/>
  <c r="H7150" i="11"/>
  <c r="I7146" i="11" s="1"/>
  <c r="H5950" i="11"/>
  <c r="I5946" i="11" s="1"/>
  <c r="H7078" i="11"/>
  <c r="I7074" i="11" s="1"/>
  <c r="H5914" i="11"/>
  <c r="I5910" i="11" s="1"/>
  <c r="H3063" i="11"/>
  <c r="I3059" i="11" s="1"/>
  <c r="H7114" i="11"/>
  <c r="I7110" i="11" s="1"/>
  <c r="H3139" i="11"/>
  <c r="I3135" i="11" s="1"/>
  <c r="H3027" i="11"/>
  <c r="I3023" i="11" s="1"/>
  <c r="J7495" i="11"/>
  <c r="K7495" i="11" s="1"/>
  <c r="L7495" i="11"/>
  <c r="M7495" i="11" s="1"/>
  <c r="H1268" i="11"/>
  <c r="I1228" i="11" s="1"/>
  <c r="K7303" i="11"/>
  <c r="K3211" i="11"/>
  <c r="C3211" i="11"/>
  <c r="D3211" i="11"/>
  <c r="D3139" i="11"/>
  <c r="C3139" i="11"/>
  <c r="J3139" i="11"/>
  <c r="K3139" i="11" s="1"/>
  <c r="I7144" i="11"/>
  <c r="H2224" i="11"/>
  <c r="H3206" i="11"/>
  <c r="I3202" i="11" s="1"/>
  <c r="H2593" i="11"/>
  <c r="H3170" i="11"/>
  <c r="I3166" i="11" s="1"/>
  <c r="H1760" i="11"/>
  <c r="I1756" i="11" s="1"/>
  <c r="C3027" i="11"/>
  <c r="K3027" i="11"/>
  <c r="D3027" i="11"/>
  <c r="H6712" i="11"/>
  <c r="K5986" i="11"/>
  <c r="D5986" i="11"/>
  <c r="C5986" i="11"/>
  <c r="H6675" i="11"/>
  <c r="C7110" i="11"/>
  <c r="D7110" i="11"/>
  <c r="K7110" i="11"/>
  <c r="D7074" i="11"/>
  <c r="K7074" i="11"/>
  <c r="C7074" i="11"/>
  <c r="J7038" i="11"/>
  <c r="K7038" i="11" s="1"/>
  <c r="D7038" i="11"/>
  <c r="C7038" i="11"/>
  <c r="K2991" i="11"/>
  <c r="C2991" i="11"/>
  <c r="D2991" i="11"/>
  <c r="J5914" i="11"/>
  <c r="K5914" i="11" s="1"/>
  <c r="D5914" i="11"/>
  <c r="C5914" i="11"/>
  <c r="H6601" i="11"/>
  <c r="I6597" i="11" s="1"/>
  <c r="K7146" i="11"/>
  <c r="C7146" i="11"/>
  <c r="D7146" i="11"/>
  <c r="J5950" i="11"/>
  <c r="K5950" i="11" s="1"/>
  <c r="D5950" i="11"/>
  <c r="C5950" i="11"/>
  <c r="H6638" i="11"/>
  <c r="I6633" i="11"/>
  <c r="I2184" i="11"/>
  <c r="K2915" i="11"/>
  <c r="H6733" i="11"/>
  <c r="D2915" i="11"/>
  <c r="C2915" i="11"/>
  <c r="J3247" i="11"/>
  <c r="K3247" i="11" s="1"/>
  <c r="D3247" i="11"/>
  <c r="C3247" i="11"/>
  <c r="K3063" i="11"/>
  <c r="D3063" i="11"/>
  <c r="C3063" i="11"/>
  <c r="D7495" i="11"/>
  <c r="C7495" i="11"/>
  <c r="H6125" i="11"/>
  <c r="I6692" i="11"/>
  <c r="C7303" i="11"/>
  <c r="D7303" i="11"/>
  <c r="K2880" i="11"/>
  <c r="D2880" i="11"/>
  <c r="C2880" i="11"/>
  <c r="N7496" i="11" l="1"/>
  <c r="N3064" i="11"/>
  <c r="L3064" i="11"/>
  <c r="M3064" i="11" s="1"/>
  <c r="N3140" i="11"/>
  <c r="L3140" i="11"/>
  <c r="M3140" i="11" s="1"/>
  <c r="N7111" i="11"/>
  <c r="L7111" i="11"/>
  <c r="M7111" i="11" s="1"/>
  <c r="N3212" i="11"/>
  <c r="L3212" i="11"/>
  <c r="M3212" i="11" s="1"/>
  <c r="N5987" i="11"/>
  <c r="L5987" i="11"/>
  <c r="M5987" i="11" s="1"/>
  <c r="N2916" i="11"/>
  <c r="L2916" i="11"/>
  <c r="M2916" i="11" s="1"/>
  <c r="N7147" i="11"/>
  <c r="L7147" i="11"/>
  <c r="M7147" i="11" s="1"/>
  <c r="N2992" i="11"/>
  <c r="L2992" i="11"/>
  <c r="M2992" i="11" s="1"/>
  <c r="N7075" i="11"/>
  <c r="L7075" i="11"/>
  <c r="M7075" i="11" s="1"/>
  <c r="N2881" i="11"/>
  <c r="L2881" i="11"/>
  <c r="M2881" i="11" s="1"/>
  <c r="N5915" i="11"/>
  <c r="L5915" i="11"/>
  <c r="M5915" i="11" s="1"/>
  <c r="N3028" i="11"/>
  <c r="L3028" i="11"/>
  <c r="M3028" i="11" s="1"/>
  <c r="N3248" i="11"/>
  <c r="L3248" i="11"/>
  <c r="M3248" i="11" s="1"/>
  <c r="N7039" i="11"/>
  <c r="L7039" i="11"/>
  <c r="M7039" i="11" s="1"/>
  <c r="N5951" i="11"/>
  <c r="L5951" i="11"/>
  <c r="M5951" i="11" s="1"/>
  <c r="L7304" i="11"/>
  <c r="M7304" i="11" s="1"/>
  <c r="N7304" i="11"/>
  <c r="H7079" i="11"/>
  <c r="I7075" i="11" s="1"/>
  <c r="H5987" i="11"/>
  <c r="H7115" i="11"/>
  <c r="I7111" i="11" s="1"/>
  <c r="H3064" i="11"/>
  <c r="I3060" i="11" s="1"/>
  <c r="H7151" i="11"/>
  <c r="I7147" i="11" s="1"/>
  <c r="H3028" i="11"/>
  <c r="I3024" i="11" s="1"/>
  <c r="H5951" i="11"/>
  <c r="I5947" i="11" s="1"/>
  <c r="H5915" i="11"/>
  <c r="I5911" i="11" s="1"/>
  <c r="H3140" i="11"/>
  <c r="I3136" i="11" s="1"/>
  <c r="J7496" i="11"/>
  <c r="K7496" i="11" s="1"/>
  <c r="L7496" i="11"/>
  <c r="M7496" i="11" s="1"/>
  <c r="H1269" i="11"/>
  <c r="I1229" i="11" s="1"/>
  <c r="K7304" i="11"/>
  <c r="I6634" i="11"/>
  <c r="J5915" i="11"/>
  <c r="K5915" i="11" s="1"/>
  <c r="D5915" i="11"/>
  <c r="C5915" i="11"/>
  <c r="H6602" i="11"/>
  <c r="I7339" i="11"/>
  <c r="I6671" i="11"/>
  <c r="K7147" i="11"/>
  <c r="D7147" i="11"/>
  <c r="C7147" i="11"/>
  <c r="K5987" i="11"/>
  <c r="D5987" i="11"/>
  <c r="C5987" i="11"/>
  <c r="H6676" i="11"/>
  <c r="I6672" i="11" s="1"/>
  <c r="K3212" i="11"/>
  <c r="D3212" i="11"/>
  <c r="C3212" i="11"/>
  <c r="J3140" i="11"/>
  <c r="K3140" i="11" s="1"/>
  <c r="D3140" i="11"/>
  <c r="C3140" i="11"/>
  <c r="D3028" i="11"/>
  <c r="C3028" i="11"/>
  <c r="K3028" i="11"/>
  <c r="H2594" i="11"/>
  <c r="H3171" i="11"/>
  <c r="I3167" i="11" s="1"/>
  <c r="D2992" i="11"/>
  <c r="C2992" i="11"/>
  <c r="K2992" i="11"/>
  <c r="C7496" i="11"/>
  <c r="D7496" i="11"/>
  <c r="J7039" i="11"/>
  <c r="K7039" i="11" s="1"/>
  <c r="D7039" i="11"/>
  <c r="C7039" i="11"/>
  <c r="H1761" i="11"/>
  <c r="I1757" i="11" s="1"/>
  <c r="K7111" i="11"/>
  <c r="C7111" i="11"/>
  <c r="D7111" i="11"/>
  <c r="J5951" i="11"/>
  <c r="K5951" i="11" s="1"/>
  <c r="C5951" i="11"/>
  <c r="D5951" i="11"/>
  <c r="H6639" i="11"/>
  <c r="C7075" i="11"/>
  <c r="K7075" i="11"/>
  <c r="D7075" i="11"/>
  <c r="H6713" i="11"/>
  <c r="H2225" i="11"/>
  <c r="H3207" i="11"/>
  <c r="I2185" i="11"/>
  <c r="K2916" i="11"/>
  <c r="H6734" i="11"/>
  <c r="D2916" i="11"/>
  <c r="C2916" i="11"/>
  <c r="K2881" i="11"/>
  <c r="D2881" i="11"/>
  <c r="C2881" i="11"/>
  <c r="H6126" i="11"/>
  <c r="I6693" i="11"/>
  <c r="D7304" i="11"/>
  <c r="C7304" i="11"/>
  <c r="K3064" i="11"/>
  <c r="C3064" i="11"/>
  <c r="D3064" i="11"/>
  <c r="J3248" i="11"/>
  <c r="K3248" i="11" s="1"/>
  <c r="D3248" i="11"/>
  <c r="C3248" i="11"/>
  <c r="N7497" i="11" l="1"/>
  <c r="N7305" i="11"/>
  <c r="N7148" i="11"/>
  <c r="L7148" i="11"/>
  <c r="M7148" i="11" s="1"/>
  <c r="N7112" i="11"/>
  <c r="L7112" i="11"/>
  <c r="M7112" i="11" s="1"/>
  <c r="N2917" i="11"/>
  <c r="L2917" i="11"/>
  <c r="M2917" i="11" s="1"/>
  <c r="N5916" i="11"/>
  <c r="L5916" i="11"/>
  <c r="M5916" i="11" s="1"/>
  <c r="N3029" i="11"/>
  <c r="L3029" i="11"/>
  <c r="M3029" i="11" s="1"/>
  <c r="N7040" i="11"/>
  <c r="L7040" i="11"/>
  <c r="M7040" i="11" s="1"/>
  <c r="N3141" i="11"/>
  <c r="L3141" i="11"/>
  <c r="M3141" i="11" s="1"/>
  <c r="N3249" i="11"/>
  <c r="L3249" i="11"/>
  <c r="M3249" i="11" s="1"/>
  <c r="N3213" i="11"/>
  <c r="L3213" i="11"/>
  <c r="M3213" i="11" s="1"/>
  <c r="N3065" i="11"/>
  <c r="L3065" i="11"/>
  <c r="M3065" i="11" s="1"/>
  <c r="N7076" i="11"/>
  <c r="L7076" i="11"/>
  <c r="M7076" i="11" s="1"/>
  <c r="N2993" i="11"/>
  <c r="L2993" i="11"/>
  <c r="M2993" i="11" s="1"/>
  <c r="N5952" i="11"/>
  <c r="L5952" i="11"/>
  <c r="M5952" i="11" s="1"/>
  <c r="N5988" i="11"/>
  <c r="L5988" i="11"/>
  <c r="M5988" i="11" s="1"/>
  <c r="H3141" i="11"/>
  <c r="I3137" i="11" s="1"/>
  <c r="H7152" i="11"/>
  <c r="I7148" i="11" s="1"/>
  <c r="H5916" i="11"/>
  <c r="I5912" i="11" s="1"/>
  <c r="H5988" i="11"/>
  <c r="H7080" i="11"/>
  <c r="I7076" i="11" s="1"/>
  <c r="H3029" i="11"/>
  <c r="I3025" i="11" s="1"/>
  <c r="H7116" i="11"/>
  <c r="I7112" i="11" s="1"/>
  <c r="H5952" i="11"/>
  <c r="I5948" i="11" s="1"/>
  <c r="H3213" i="11"/>
  <c r="H3065" i="11"/>
  <c r="I3061" i="11" s="1"/>
  <c r="K7305" i="11"/>
  <c r="L7305" i="11"/>
  <c r="M7305" i="11" s="1"/>
  <c r="J7497" i="11"/>
  <c r="K7497" i="11" s="1"/>
  <c r="L7497" i="11"/>
  <c r="M7497" i="11" s="1"/>
  <c r="H2226" i="11"/>
  <c r="H3208" i="11"/>
  <c r="I3204" i="11" s="1"/>
  <c r="D7497" i="11"/>
  <c r="C7497" i="11"/>
  <c r="K7076" i="11"/>
  <c r="D7076" i="11"/>
  <c r="C7076" i="11"/>
  <c r="J7040" i="11"/>
  <c r="K7040" i="11" s="1"/>
  <c r="D7040" i="11"/>
  <c r="C7040" i="11"/>
  <c r="C3029" i="11"/>
  <c r="D3029" i="11"/>
  <c r="K3029" i="11"/>
  <c r="H1270" i="11"/>
  <c r="K7112" i="11"/>
  <c r="C7112" i="11"/>
  <c r="D7112" i="11"/>
  <c r="C3141" i="11"/>
  <c r="J3141" i="11"/>
  <c r="K3141" i="11" s="1"/>
  <c r="D3141" i="11"/>
  <c r="K7148" i="11"/>
  <c r="C7148" i="11"/>
  <c r="D7148" i="11"/>
  <c r="I3203" i="11"/>
  <c r="J5952" i="11"/>
  <c r="K5952" i="11" s="1"/>
  <c r="C5952" i="11"/>
  <c r="D5952" i="11"/>
  <c r="H6640" i="11"/>
  <c r="I6636" i="11" s="1"/>
  <c r="I7299" i="11"/>
  <c r="H2595" i="11"/>
  <c r="H3209" i="11"/>
  <c r="J5916" i="11"/>
  <c r="K5916" i="11" s="1"/>
  <c r="C5916" i="11"/>
  <c r="D5916" i="11"/>
  <c r="H6603" i="11"/>
  <c r="I6635" i="11"/>
  <c r="H1762" i="11"/>
  <c r="I1722" i="11" s="1"/>
  <c r="I3169" i="11"/>
  <c r="K5988" i="11"/>
  <c r="D5988" i="11"/>
  <c r="C5988" i="11"/>
  <c r="H6677" i="11"/>
  <c r="D2993" i="11"/>
  <c r="C2993" i="11"/>
  <c r="K2993" i="11"/>
  <c r="H6714" i="11"/>
  <c r="K3213" i="11"/>
  <c r="D3213" i="11"/>
  <c r="C3213" i="11"/>
  <c r="I1230" i="11"/>
  <c r="I1231" i="11"/>
  <c r="I2186" i="11"/>
  <c r="I1723" i="11"/>
  <c r="C7305" i="11"/>
  <c r="D7305" i="11"/>
  <c r="K3065" i="11"/>
  <c r="C3065" i="11"/>
  <c r="D3065" i="11"/>
  <c r="K2917" i="11"/>
  <c r="H6735" i="11"/>
  <c r="I6731" i="11" s="1"/>
  <c r="D2917" i="11"/>
  <c r="C2917" i="11"/>
  <c r="I6086" i="11"/>
  <c r="I6087" i="11"/>
  <c r="H6127" i="11"/>
  <c r="I6695" i="11"/>
  <c r="I6694" i="11"/>
  <c r="J3249" i="11"/>
  <c r="K3249" i="11" s="1"/>
  <c r="D3249" i="11"/>
  <c r="C3249" i="11"/>
  <c r="D2918" i="11" l="1"/>
  <c r="N7306" i="11"/>
  <c r="C2918" i="11"/>
  <c r="N7498" i="11"/>
  <c r="K2918" i="11"/>
  <c r="N5989" i="11"/>
  <c r="L5989" i="11"/>
  <c r="M5989" i="11" s="1"/>
  <c r="N7149" i="11"/>
  <c r="L7149" i="11"/>
  <c r="M7149" i="11" s="1"/>
  <c r="N2918" i="11"/>
  <c r="L2918" i="11"/>
  <c r="M2918" i="11" s="1"/>
  <c r="N3174" i="11"/>
  <c r="L3174" i="11"/>
  <c r="M3174" i="11" s="1"/>
  <c r="N3286" i="11"/>
  <c r="L3286" i="11"/>
  <c r="M3286" i="11" s="1"/>
  <c r="N2919" i="11"/>
  <c r="L2919" i="11"/>
  <c r="M2919" i="11" s="1"/>
  <c r="N7077" i="11"/>
  <c r="L7077" i="11"/>
  <c r="M7077" i="11" s="1"/>
  <c r="N7113" i="11"/>
  <c r="L7113" i="11"/>
  <c r="M7113" i="11" s="1"/>
  <c r="N3066" i="11"/>
  <c r="L3066" i="11"/>
  <c r="M3066" i="11" s="1"/>
  <c r="N3250" i="11"/>
  <c r="L3250" i="11"/>
  <c r="M3250" i="11" s="1"/>
  <c r="N3102" i="11"/>
  <c r="L3102" i="11"/>
  <c r="M3102" i="11" s="1"/>
  <c r="N7041" i="11"/>
  <c r="L7041" i="11"/>
  <c r="M7041" i="11" s="1"/>
  <c r="N5917" i="11"/>
  <c r="L5917" i="11"/>
  <c r="M5917" i="11" s="1"/>
  <c r="N3030" i="11"/>
  <c r="L3030" i="11"/>
  <c r="M3030" i="11" s="1"/>
  <c r="N2954" i="11"/>
  <c r="L2954" i="11"/>
  <c r="M2954" i="11" s="1"/>
  <c r="N5953" i="11"/>
  <c r="L5953" i="11"/>
  <c r="M5953" i="11" s="1"/>
  <c r="H7153" i="11"/>
  <c r="I7149" i="11" s="1"/>
  <c r="H5953" i="11"/>
  <c r="I5949" i="11" s="1"/>
  <c r="H7117" i="11"/>
  <c r="I7113" i="11" s="1"/>
  <c r="H3066" i="11"/>
  <c r="I3062" i="11" s="1"/>
  <c r="H3030" i="11"/>
  <c r="I3026" i="11" s="1"/>
  <c r="H3286" i="11"/>
  <c r="H5917" i="11"/>
  <c r="I5913" i="11" s="1"/>
  <c r="H5989" i="11"/>
  <c r="H3174" i="11"/>
  <c r="I3170" i="11" s="1"/>
  <c r="H7081" i="11"/>
  <c r="I7077" i="11" s="1"/>
  <c r="K7306" i="11"/>
  <c r="L7306" i="11"/>
  <c r="M7306" i="11" s="1"/>
  <c r="J7498" i="11"/>
  <c r="K7498" i="11" s="1"/>
  <c r="L7498" i="11"/>
  <c r="M7498" i="11" s="1"/>
  <c r="H1763" i="11"/>
  <c r="H3102" i="11"/>
  <c r="K5989" i="11"/>
  <c r="D5989" i="11"/>
  <c r="C5989" i="11"/>
  <c r="H6678" i="11"/>
  <c r="I6674" i="11" s="1"/>
  <c r="C3066" i="11"/>
  <c r="K3066" i="11"/>
  <c r="D3066" i="11"/>
  <c r="K7113" i="11"/>
  <c r="C7113" i="11"/>
  <c r="D7113" i="11"/>
  <c r="D7306" i="11"/>
  <c r="C7306" i="11"/>
  <c r="H2227" i="11"/>
  <c r="I2187" i="11" s="1"/>
  <c r="H3246" i="11"/>
  <c r="I3168" i="11"/>
  <c r="I3205" i="11"/>
  <c r="K7149" i="11"/>
  <c r="C7149" i="11"/>
  <c r="D7149" i="11"/>
  <c r="J3250" i="11"/>
  <c r="K3250" i="11" s="1"/>
  <c r="D3250" i="11"/>
  <c r="C3250" i="11"/>
  <c r="H6715" i="11"/>
  <c r="J5953" i="11"/>
  <c r="K5953" i="11" s="1"/>
  <c r="C5953" i="11"/>
  <c r="D5953" i="11"/>
  <c r="H6641" i="11"/>
  <c r="I6637" i="11" s="1"/>
  <c r="J5917" i="11"/>
  <c r="K5917" i="11" s="1"/>
  <c r="D5917" i="11"/>
  <c r="C5917" i="11"/>
  <c r="H6604" i="11"/>
  <c r="D3030" i="11"/>
  <c r="K3030" i="11"/>
  <c r="C3030" i="11"/>
  <c r="J7041" i="11"/>
  <c r="K7041" i="11" s="1"/>
  <c r="D7041" i="11"/>
  <c r="C7041" i="11"/>
  <c r="D7077" i="11"/>
  <c r="K7077" i="11"/>
  <c r="C7077" i="11"/>
  <c r="H1271" i="11"/>
  <c r="D7498" i="11"/>
  <c r="C7498" i="11"/>
  <c r="H4882" i="11"/>
  <c r="H2596" i="11"/>
  <c r="H3210" i="11"/>
  <c r="I3206" i="11" s="1"/>
  <c r="I6673" i="11"/>
  <c r="K3102" i="11"/>
  <c r="D3102" i="11"/>
  <c r="C3102" i="11"/>
  <c r="K2919" i="11"/>
  <c r="D2919" i="11"/>
  <c r="C2919" i="11"/>
  <c r="K3174" i="11"/>
  <c r="D3174" i="11"/>
  <c r="C3174" i="11"/>
  <c r="K3286" i="11"/>
  <c r="C3286" i="11"/>
  <c r="D3286" i="11"/>
  <c r="H6128" i="11"/>
  <c r="J2954" i="11"/>
  <c r="K2954" i="11" s="1"/>
  <c r="H6736" i="11"/>
  <c r="I6732" i="11" s="1"/>
  <c r="C2954" i="11"/>
  <c r="D2954" i="11"/>
  <c r="N7307" i="11" l="1"/>
  <c r="N7499" i="11"/>
  <c r="N3067" i="11"/>
  <c r="L3067" i="11"/>
  <c r="M3067" i="11" s="1"/>
  <c r="N7078" i="11"/>
  <c r="L7078" i="11"/>
  <c r="M7078" i="11" s="1"/>
  <c r="N5990" i="11"/>
  <c r="L5990" i="11"/>
  <c r="M5990" i="11" s="1"/>
  <c r="N3175" i="11"/>
  <c r="L3175" i="11"/>
  <c r="M3175" i="11" s="1"/>
  <c r="N2920" i="11"/>
  <c r="L2920" i="11"/>
  <c r="M2920" i="11" s="1"/>
  <c r="N3031" i="11"/>
  <c r="L3031" i="11"/>
  <c r="M3031" i="11" s="1"/>
  <c r="N3103" i="11"/>
  <c r="L3103" i="11"/>
  <c r="M3103" i="11" s="1"/>
  <c r="N3251" i="11"/>
  <c r="L3251" i="11"/>
  <c r="M3251" i="11" s="1"/>
  <c r="N2955" i="11"/>
  <c r="L2955" i="11"/>
  <c r="M2955" i="11" s="1"/>
  <c r="N5954" i="11"/>
  <c r="L5954" i="11"/>
  <c r="M5954" i="11" s="1"/>
  <c r="N7150" i="11"/>
  <c r="L7150" i="11"/>
  <c r="M7150" i="11" s="1"/>
  <c r="N3287" i="11"/>
  <c r="L3287" i="11"/>
  <c r="M3287" i="11" s="1"/>
  <c r="N6022" i="11"/>
  <c r="L6022" i="11"/>
  <c r="M6022" i="11" s="1"/>
  <c r="N7114" i="11"/>
  <c r="L7114" i="11"/>
  <c r="M7114" i="11" s="1"/>
  <c r="H3067" i="11"/>
  <c r="I3063" i="11" s="1"/>
  <c r="H7118" i="11"/>
  <c r="I7114" i="11" s="1"/>
  <c r="H5990" i="11"/>
  <c r="I5986" i="11" s="1"/>
  <c r="H5954" i="11"/>
  <c r="I5950" i="11" s="1"/>
  <c r="H3287" i="11"/>
  <c r="I3283" i="11" s="1"/>
  <c r="H3031" i="11"/>
  <c r="I3027" i="11" s="1"/>
  <c r="H3175" i="11"/>
  <c r="I3171" i="11" s="1"/>
  <c r="H7154" i="11"/>
  <c r="I7150" i="11" s="1"/>
  <c r="K7307" i="11"/>
  <c r="L7307" i="11"/>
  <c r="M7307" i="11" s="1"/>
  <c r="J7499" i="11"/>
  <c r="K7499" i="11" s="1"/>
  <c r="L7499" i="11"/>
  <c r="M7499" i="11" s="1"/>
  <c r="I3098" i="11"/>
  <c r="H6022" i="11"/>
  <c r="H1764" i="11"/>
  <c r="I1724" i="11" s="1"/>
  <c r="H3103" i="11"/>
  <c r="I3099" i="11" s="1"/>
  <c r="C3031" i="11"/>
  <c r="D3031" i="11"/>
  <c r="K3031" i="11"/>
  <c r="H2597" i="11"/>
  <c r="H3211" i="11"/>
  <c r="C7114" i="11"/>
  <c r="D7114" i="11"/>
  <c r="K7114" i="11"/>
  <c r="H1272" i="11"/>
  <c r="J3251" i="11"/>
  <c r="K3251" i="11" s="1"/>
  <c r="C3251" i="11"/>
  <c r="D3251" i="11"/>
  <c r="K7078" i="11"/>
  <c r="D7078" i="11"/>
  <c r="C7078" i="11"/>
  <c r="H6716" i="11"/>
  <c r="C7150" i="11"/>
  <c r="D7150" i="11"/>
  <c r="K7150" i="11"/>
  <c r="J5954" i="11"/>
  <c r="K5954" i="11" s="1"/>
  <c r="C5954" i="11"/>
  <c r="D5954" i="11"/>
  <c r="H6642" i="11"/>
  <c r="K5990" i="11"/>
  <c r="D5990" i="11"/>
  <c r="C5990" i="11"/>
  <c r="H6679" i="11"/>
  <c r="I6675" i="11" s="1"/>
  <c r="C7307" i="11"/>
  <c r="D7307" i="11"/>
  <c r="D7499" i="11"/>
  <c r="C7499" i="11"/>
  <c r="H4883" i="11"/>
  <c r="H2228" i="11"/>
  <c r="I2188" i="11" s="1"/>
  <c r="H3247" i="11"/>
  <c r="K3067" i="11"/>
  <c r="C3067" i="11"/>
  <c r="D3067" i="11"/>
  <c r="I1232" i="11"/>
  <c r="I6089" i="11"/>
  <c r="I6088" i="11"/>
  <c r="J2955" i="11"/>
  <c r="K2955" i="11" s="1"/>
  <c r="H6737" i="11"/>
  <c r="I6733" i="11" s="1"/>
  <c r="D2955" i="11"/>
  <c r="C2955" i="11"/>
  <c r="K3287" i="11"/>
  <c r="D3287" i="11"/>
  <c r="C3287" i="11"/>
  <c r="K2920" i="11"/>
  <c r="C2920" i="11"/>
  <c r="D2920" i="11"/>
  <c r="H6129" i="11"/>
  <c r="I6696" i="11"/>
  <c r="K6022" i="11"/>
  <c r="C6022" i="11"/>
  <c r="D6022" i="11"/>
  <c r="K3103" i="11"/>
  <c r="C3103" i="11"/>
  <c r="D3103" i="11"/>
  <c r="K3175" i="11"/>
  <c r="D3175" i="11"/>
  <c r="C3175" i="11"/>
  <c r="N7308" i="11" l="1"/>
  <c r="N3068" i="11"/>
  <c r="L3068" i="11"/>
  <c r="M3068" i="11" s="1"/>
  <c r="N7115" i="11"/>
  <c r="L7115" i="11"/>
  <c r="M7115" i="11" s="1"/>
  <c r="N7151" i="11"/>
  <c r="L7151" i="11"/>
  <c r="M7151" i="11" s="1"/>
  <c r="N5955" i="11"/>
  <c r="L5955" i="11"/>
  <c r="M5955" i="11" s="1"/>
  <c r="N3288" i="11"/>
  <c r="L3288" i="11"/>
  <c r="M3288" i="11" s="1"/>
  <c r="N3176" i="11"/>
  <c r="L3176" i="11"/>
  <c r="M3176" i="11" s="1"/>
  <c r="N7079" i="11"/>
  <c r="L7079" i="11"/>
  <c r="M7079" i="11" s="1"/>
  <c r="N2921" i="11"/>
  <c r="L2921" i="11"/>
  <c r="M2921" i="11" s="1"/>
  <c r="N5991" i="11"/>
  <c r="L5991" i="11"/>
  <c r="M5991" i="11" s="1"/>
  <c r="N3104" i="11"/>
  <c r="L3104" i="11"/>
  <c r="M3104" i="11" s="1"/>
  <c r="N2956" i="11"/>
  <c r="L2956" i="11"/>
  <c r="M2956" i="11" s="1"/>
  <c r="N6023" i="11"/>
  <c r="L6023" i="11"/>
  <c r="M6023" i="11" s="1"/>
  <c r="N3032" i="11"/>
  <c r="L3032" i="11"/>
  <c r="M3032" i="11" s="1"/>
  <c r="N3252" i="11"/>
  <c r="L3252" i="11"/>
  <c r="M3252" i="11" s="1"/>
  <c r="H3176" i="11"/>
  <c r="I3172" i="11" s="1"/>
  <c r="H3068" i="11"/>
  <c r="I3064" i="11" s="1"/>
  <c r="H5955" i="11"/>
  <c r="I5951" i="11" s="1"/>
  <c r="H3288" i="11"/>
  <c r="I3284" i="11" s="1"/>
  <c r="H7119" i="11"/>
  <c r="I7115" i="11" s="1"/>
  <c r="H3032" i="11"/>
  <c r="I3028" i="11" s="1"/>
  <c r="H5991" i="11"/>
  <c r="I5987" i="11" s="1"/>
  <c r="H7155" i="11"/>
  <c r="I7151" i="11" s="1"/>
  <c r="K7308" i="11"/>
  <c r="L7308" i="11"/>
  <c r="M7308" i="11" s="1"/>
  <c r="I6018" i="11"/>
  <c r="H6023" i="11"/>
  <c r="I6019" i="11" s="1"/>
  <c r="H1765" i="11"/>
  <c r="H3104" i="11"/>
  <c r="H2229" i="11"/>
  <c r="H3248" i="11"/>
  <c r="I3207" i="11"/>
  <c r="H6717" i="11"/>
  <c r="K7079" i="11"/>
  <c r="C7079" i="11"/>
  <c r="D7079" i="11"/>
  <c r="C7115" i="11"/>
  <c r="K7115" i="11"/>
  <c r="D7115" i="11"/>
  <c r="C7308" i="11"/>
  <c r="D7308" i="11"/>
  <c r="J5955" i="11"/>
  <c r="K5955" i="11" s="1"/>
  <c r="C5955" i="11"/>
  <c r="D5955" i="11"/>
  <c r="H6643" i="11"/>
  <c r="K5991" i="11"/>
  <c r="C5991" i="11"/>
  <c r="D5991" i="11"/>
  <c r="H6680" i="11"/>
  <c r="I6676" i="11" s="1"/>
  <c r="C3032" i="11"/>
  <c r="K3032" i="11"/>
  <c r="D3032" i="11"/>
  <c r="C7151" i="11"/>
  <c r="K7151" i="11"/>
  <c r="D7151" i="11"/>
  <c r="H1273" i="11"/>
  <c r="I1233" i="11" s="1"/>
  <c r="H2598" i="11"/>
  <c r="H3212" i="11"/>
  <c r="J3252" i="11"/>
  <c r="K3252" i="11" s="1"/>
  <c r="C3252" i="11"/>
  <c r="D3252" i="11"/>
  <c r="C3068" i="11"/>
  <c r="K3068" i="11"/>
  <c r="D3068" i="11"/>
  <c r="I1725" i="11"/>
  <c r="I6697" i="11"/>
  <c r="I2189" i="11"/>
  <c r="K3288" i="11"/>
  <c r="C3288" i="11"/>
  <c r="D3288" i="11"/>
  <c r="K2921" i="11"/>
  <c r="C2921" i="11"/>
  <c r="D2921" i="11"/>
  <c r="J2956" i="11"/>
  <c r="K2956" i="11" s="1"/>
  <c r="H6738" i="11"/>
  <c r="I6734" i="11" s="1"/>
  <c r="C2956" i="11"/>
  <c r="D2956" i="11"/>
  <c r="K3176" i="11"/>
  <c r="C3176" i="11"/>
  <c r="D3176" i="11"/>
  <c r="K6023" i="11"/>
  <c r="C6023" i="11"/>
  <c r="D6023" i="11"/>
  <c r="K3104" i="11"/>
  <c r="C3104" i="11"/>
  <c r="D3104" i="11"/>
  <c r="H6130" i="11"/>
  <c r="N7309" i="11" l="1"/>
  <c r="N3033" i="11"/>
  <c r="L3033" i="11"/>
  <c r="M3033" i="11" s="1"/>
  <c r="N6024" i="11"/>
  <c r="L6024" i="11"/>
  <c r="M6024" i="11" s="1"/>
  <c r="N7080" i="11"/>
  <c r="L7080" i="11"/>
  <c r="M7080" i="11" s="1"/>
  <c r="N3177" i="11"/>
  <c r="L3177" i="11"/>
  <c r="M3177" i="11" s="1"/>
  <c r="N3069" i="11"/>
  <c r="L3069" i="11"/>
  <c r="M3069" i="11" s="1"/>
  <c r="N3253" i="11"/>
  <c r="L3253" i="11"/>
  <c r="M3253" i="11" s="1"/>
  <c r="N2957" i="11"/>
  <c r="L2957" i="11"/>
  <c r="M2957" i="11" s="1"/>
  <c r="N7116" i="11"/>
  <c r="L7116" i="11"/>
  <c r="M7116" i="11" s="1"/>
  <c r="N5992" i="11"/>
  <c r="L5992" i="11"/>
  <c r="M5992" i="11" s="1"/>
  <c r="N5956" i="11"/>
  <c r="L5956" i="11"/>
  <c r="M5956" i="11" s="1"/>
  <c r="N3105" i="11"/>
  <c r="L3105" i="11"/>
  <c r="M3105" i="11" s="1"/>
  <c r="N3289" i="11"/>
  <c r="L3289" i="11"/>
  <c r="M3289" i="11" s="1"/>
  <c r="N7152" i="11"/>
  <c r="L7152" i="11"/>
  <c r="M7152" i="11" s="1"/>
  <c r="H3105" i="11"/>
  <c r="I3101" i="11" s="1"/>
  <c r="H3033" i="11"/>
  <c r="I3029" i="11" s="1"/>
  <c r="H7156" i="11"/>
  <c r="I7152" i="11" s="1"/>
  <c r="H5992" i="11"/>
  <c r="I5988" i="11" s="1"/>
  <c r="H7120" i="11"/>
  <c r="I7116" i="11" s="1"/>
  <c r="H3069" i="11"/>
  <c r="I3065" i="11" s="1"/>
  <c r="H5956" i="11"/>
  <c r="I5952" i="11" s="1"/>
  <c r="H3289" i="11"/>
  <c r="I3285" i="11" s="1"/>
  <c r="H3177" i="11"/>
  <c r="I3173" i="11" s="1"/>
  <c r="K7309" i="11"/>
  <c r="L7309" i="11"/>
  <c r="M7309" i="11" s="1"/>
  <c r="I3100" i="11"/>
  <c r="H2599" i="11"/>
  <c r="H3250" i="11"/>
  <c r="H6718" i="11"/>
  <c r="J3253" i="11"/>
  <c r="K3253" i="11" s="1"/>
  <c r="C3253" i="11"/>
  <c r="D3253" i="11"/>
  <c r="D3033" i="11"/>
  <c r="C3033" i="11"/>
  <c r="K3033" i="11"/>
  <c r="D7116" i="11"/>
  <c r="K7116" i="11"/>
  <c r="C7116" i="11"/>
  <c r="K7080" i="11"/>
  <c r="D7080" i="11"/>
  <c r="C7080" i="11"/>
  <c r="H1766" i="11"/>
  <c r="K3069" i="11"/>
  <c r="D3069" i="11"/>
  <c r="C3069" i="11"/>
  <c r="I3244" i="11"/>
  <c r="J5956" i="11"/>
  <c r="K5956" i="11" s="1"/>
  <c r="D5956" i="11"/>
  <c r="C5956" i="11"/>
  <c r="H6644" i="11"/>
  <c r="I7369" i="11"/>
  <c r="H1274" i="11"/>
  <c r="K7152" i="11"/>
  <c r="C7152" i="11"/>
  <c r="D7152" i="11"/>
  <c r="D7309" i="11"/>
  <c r="C7309" i="11"/>
  <c r="H2230" i="11"/>
  <c r="H3249" i="11"/>
  <c r="K5992" i="11"/>
  <c r="D5992" i="11"/>
  <c r="C5992" i="11"/>
  <c r="H6681" i="11"/>
  <c r="I6677" i="11" s="1"/>
  <c r="I3208" i="11"/>
  <c r="I1234" i="11"/>
  <c r="I2190" i="11"/>
  <c r="I1726" i="11"/>
  <c r="K3105" i="11"/>
  <c r="C3105" i="11"/>
  <c r="D3105" i="11"/>
  <c r="I6090" i="11"/>
  <c r="K6024" i="11"/>
  <c r="C6024" i="11"/>
  <c r="D6024" i="11"/>
  <c r="K3289" i="11"/>
  <c r="C3289" i="11"/>
  <c r="D3289" i="11"/>
  <c r="J2957" i="11"/>
  <c r="K2957" i="11" s="1"/>
  <c r="H6739" i="11"/>
  <c r="D2957" i="11"/>
  <c r="C2957" i="11"/>
  <c r="K3177" i="11"/>
  <c r="D3177" i="11"/>
  <c r="C3177" i="11"/>
  <c r="H6131" i="11"/>
  <c r="I6698" i="11"/>
  <c r="N7283" i="11" l="1"/>
  <c r="C2958" i="11"/>
  <c r="D2958" i="11"/>
  <c r="J2958" i="11"/>
  <c r="K2958" i="11" s="1"/>
  <c r="N7117" i="11"/>
  <c r="L7117" i="11"/>
  <c r="M7117" i="11" s="1"/>
  <c r="N5957" i="11"/>
  <c r="L5957" i="11"/>
  <c r="M5957" i="11" s="1"/>
  <c r="N2958" i="11"/>
  <c r="L2958" i="11"/>
  <c r="M2958" i="11" s="1"/>
  <c r="N3142" i="11"/>
  <c r="L3142" i="11"/>
  <c r="M3142" i="11" s="1"/>
  <c r="N3070" i="11"/>
  <c r="L3070" i="11"/>
  <c r="M3070" i="11" s="1"/>
  <c r="N5993" i="11"/>
  <c r="L5993" i="11"/>
  <c r="M5993" i="11" s="1"/>
  <c r="N6025" i="11"/>
  <c r="L6025" i="11"/>
  <c r="M6025" i="11" s="1"/>
  <c r="N3106" i="11"/>
  <c r="L3106" i="11"/>
  <c r="M3106" i="11" s="1"/>
  <c r="N3290" i="11"/>
  <c r="L3290" i="11"/>
  <c r="M3290" i="11" s="1"/>
  <c r="N3326" i="11"/>
  <c r="L3326" i="11"/>
  <c r="M3326" i="11" s="1"/>
  <c r="N7153" i="11"/>
  <c r="L7153" i="11"/>
  <c r="M7153" i="11" s="1"/>
  <c r="N7081" i="11"/>
  <c r="L7081" i="11"/>
  <c r="M7081" i="11" s="1"/>
  <c r="N3214" i="11"/>
  <c r="L3214" i="11"/>
  <c r="M3214" i="11" s="1"/>
  <c r="N3178" i="11"/>
  <c r="L3178" i="11"/>
  <c r="M3178" i="11" s="1"/>
  <c r="H5957" i="11"/>
  <c r="I5953" i="11" s="1"/>
  <c r="H7157" i="11"/>
  <c r="I7153" i="11" s="1"/>
  <c r="H5993" i="11"/>
  <c r="I5989" i="11" s="1"/>
  <c r="H3070" i="11"/>
  <c r="I3066" i="11" s="1"/>
  <c r="H3290" i="11"/>
  <c r="I3286" i="11" s="1"/>
  <c r="H3214" i="11"/>
  <c r="I3210" i="11" s="1"/>
  <c r="H3326" i="11"/>
  <c r="H3106" i="11"/>
  <c r="I3102" i="11" s="1"/>
  <c r="H7121" i="11"/>
  <c r="I7117" i="11" s="1"/>
  <c r="H3178" i="11"/>
  <c r="I3174" i="11" s="1"/>
  <c r="J7283" i="11"/>
  <c r="K7283" i="11" s="1"/>
  <c r="L7283" i="11"/>
  <c r="M7283" i="11" s="1"/>
  <c r="I3246" i="11"/>
  <c r="I3245" i="11"/>
  <c r="H1767" i="11"/>
  <c r="I1727" i="11" s="1"/>
  <c r="H3142" i="11"/>
  <c r="I6735" i="11"/>
  <c r="I3209" i="11"/>
  <c r="K3070" i="11"/>
  <c r="D3070" i="11"/>
  <c r="C3070" i="11"/>
  <c r="K5993" i="11"/>
  <c r="C5993" i="11"/>
  <c r="D5993" i="11"/>
  <c r="H6682" i="11"/>
  <c r="I1762" i="11"/>
  <c r="D7117" i="11"/>
  <c r="K7117" i="11"/>
  <c r="C7117" i="11"/>
  <c r="H2600" i="11"/>
  <c r="H3251" i="11"/>
  <c r="K3178" i="11"/>
  <c r="C3178" i="11"/>
  <c r="D3178" i="11"/>
  <c r="K7081" i="11"/>
  <c r="C7081" i="11"/>
  <c r="D7081" i="11"/>
  <c r="K7153" i="11"/>
  <c r="D7153" i="11"/>
  <c r="C7153" i="11"/>
  <c r="H2231" i="11"/>
  <c r="H6719" i="11"/>
  <c r="C3106" i="11"/>
  <c r="K3106" i="11"/>
  <c r="D3106" i="11"/>
  <c r="K3290" i="11"/>
  <c r="D3290" i="11"/>
  <c r="C3290" i="11"/>
  <c r="H1275" i="11"/>
  <c r="I1235" i="11" s="1"/>
  <c r="J5957" i="11"/>
  <c r="K5957" i="11" s="1"/>
  <c r="D5957" i="11"/>
  <c r="C5957" i="11"/>
  <c r="H6645" i="11"/>
  <c r="I2191" i="11"/>
  <c r="I6091" i="11"/>
  <c r="K3326" i="11"/>
  <c r="C3326" i="11"/>
  <c r="D3326" i="11"/>
  <c r="H6132" i="11"/>
  <c r="K6025" i="11"/>
  <c r="C6025" i="11"/>
  <c r="D6025" i="11"/>
  <c r="J3142" i="11"/>
  <c r="K3142" i="11" s="1"/>
  <c r="D3142" i="11"/>
  <c r="C3142" i="11"/>
  <c r="I6699" i="11"/>
  <c r="D7283" i="11"/>
  <c r="C7283" i="11"/>
  <c r="H6740" i="11"/>
  <c r="I6700" i="11" s="1"/>
  <c r="K3214" i="11"/>
  <c r="C3214" i="11"/>
  <c r="D3214" i="11"/>
  <c r="J2959" i="11" l="1"/>
  <c r="K2959" i="11" s="1"/>
  <c r="C2959" i="11"/>
  <c r="D2959" i="11"/>
  <c r="N7284" i="11"/>
  <c r="L2959" i="11"/>
  <c r="M2959" i="11" s="1"/>
  <c r="N2959" i="11"/>
  <c r="N5994" i="11"/>
  <c r="L5994" i="11"/>
  <c r="M5994" i="11" s="1"/>
  <c r="N3143" i="11"/>
  <c r="L3143" i="11"/>
  <c r="M3143" i="11" s="1"/>
  <c r="N3071" i="11"/>
  <c r="L3071" i="11"/>
  <c r="M3071" i="11" s="1"/>
  <c r="N3179" i="11"/>
  <c r="L3179" i="11"/>
  <c r="M3179" i="11" s="1"/>
  <c r="N3291" i="11"/>
  <c r="L3291" i="11"/>
  <c r="M3291" i="11" s="1"/>
  <c r="N7154" i="11"/>
  <c r="L7154" i="11"/>
  <c r="M7154" i="11" s="1"/>
  <c r="N6062" i="11"/>
  <c r="L6062" i="11"/>
  <c r="M6062" i="11" s="1"/>
  <c r="N3107" i="11"/>
  <c r="L3107" i="11"/>
  <c r="M3107" i="11" s="1"/>
  <c r="N6026" i="11"/>
  <c r="L6026" i="11"/>
  <c r="M6026" i="11" s="1"/>
  <c r="N3327" i="11"/>
  <c r="L3327" i="11"/>
  <c r="M3327" i="11" s="1"/>
  <c r="N7118" i="11"/>
  <c r="L7118" i="11"/>
  <c r="M7118" i="11" s="1"/>
  <c r="N3215" i="11"/>
  <c r="L3215" i="11"/>
  <c r="M3215" i="11" s="1"/>
  <c r="H3179" i="11"/>
  <c r="I3175" i="11" s="1"/>
  <c r="H3215" i="11"/>
  <c r="I3211" i="11" s="1"/>
  <c r="H3071" i="11"/>
  <c r="I3067" i="11" s="1"/>
  <c r="H6794" i="11"/>
  <c r="H7158" i="11"/>
  <c r="I7154" i="11" s="1"/>
  <c r="H5994" i="11"/>
  <c r="I5990" i="11" s="1"/>
  <c r="H3291" i="11"/>
  <c r="I3287" i="11" s="1"/>
  <c r="H3327" i="11"/>
  <c r="H3107" i="11"/>
  <c r="I3103" i="11" s="1"/>
  <c r="J7284" i="11"/>
  <c r="K7284" i="11" s="1"/>
  <c r="L7284" i="11"/>
  <c r="M7284" i="11" s="1"/>
  <c r="I1763" i="11"/>
  <c r="H1768" i="11"/>
  <c r="I1764" i="11" s="1"/>
  <c r="H3143" i="11"/>
  <c r="I3139" i="11" s="1"/>
  <c r="I3138" i="11"/>
  <c r="H6062" i="11"/>
  <c r="H2601" i="11"/>
  <c r="H3252" i="11"/>
  <c r="I3248" i="11" s="1"/>
  <c r="K5994" i="11"/>
  <c r="D5994" i="11"/>
  <c r="C5994" i="11"/>
  <c r="H6683" i="11"/>
  <c r="H1276" i="11"/>
  <c r="I1236" i="11" s="1"/>
  <c r="K3179" i="11"/>
  <c r="C3179" i="11"/>
  <c r="D3179" i="11"/>
  <c r="I6736" i="11"/>
  <c r="I3247" i="11"/>
  <c r="H2232" i="11"/>
  <c r="H6720" i="11"/>
  <c r="K6026" i="11"/>
  <c r="C6026" i="11"/>
  <c r="D6026" i="11"/>
  <c r="K7118" i="11"/>
  <c r="C7118" i="11"/>
  <c r="D7118" i="11"/>
  <c r="K3071" i="11"/>
  <c r="D3071" i="11"/>
  <c r="C3071" i="11"/>
  <c r="K7154" i="11"/>
  <c r="D7154" i="11"/>
  <c r="C7154" i="11"/>
  <c r="D3107" i="11"/>
  <c r="K3107" i="11"/>
  <c r="C3107" i="11"/>
  <c r="K3291" i="11"/>
  <c r="C3291" i="11"/>
  <c r="D3291" i="11"/>
  <c r="I6092" i="11"/>
  <c r="I2192" i="11"/>
  <c r="I1728" i="11"/>
  <c r="K3215" i="11"/>
  <c r="D3215" i="11"/>
  <c r="C3215" i="11"/>
  <c r="J2960" i="11"/>
  <c r="K2960" i="11" s="1"/>
  <c r="C2960" i="11"/>
  <c r="D2960" i="11"/>
  <c r="J6062" i="11"/>
  <c r="K6062" i="11" s="1"/>
  <c r="D6062" i="11"/>
  <c r="C6062" i="11"/>
  <c r="H6133" i="11"/>
  <c r="I6093" i="11" s="1"/>
  <c r="J3143" i="11"/>
  <c r="K3143" i="11" s="1"/>
  <c r="C3143" i="11"/>
  <c r="D3143" i="11"/>
  <c r="K3327" i="11"/>
  <c r="D3327" i="11"/>
  <c r="C3327" i="11"/>
  <c r="C7284" i="11"/>
  <c r="D7284" i="11"/>
  <c r="H6741" i="11"/>
  <c r="I6737" i="11" s="1"/>
  <c r="L2960" i="11" l="1"/>
  <c r="M2960" i="11" s="1"/>
  <c r="N2960" i="11"/>
  <c r="N7506" i="11"/>
  <c r="N7285" i="11"/>
  <c r="N3180" i="11"/>
  <c r="L3180" i="11"/>
  <c r="M3180" i="11" s="1"/>
  <c r="N7119" i="11"/>
  <c r="L7119" i="11"/>
  <c r="M7119" i="11" s="1"/>
  <c r="N5995" i="11"/>
  <c r="L5995" i="11"/>
  <c r="M5995" i="11" s="1"/>
  <c r="N3072" i="11"/>
  <c r="L3072" i="11"/>
  <c r="M3072" i="11" s="1"/>
  <c r="N7155" i="11"/>
  <c r="L7155" i="11"/>
  <c r="M7155" i="11" s="1"/>
  <c r="N3328" i="11"/>
  <c r="L3328" i="11"/>
  <c r="M3328" i="11" s="1"/>
  <c r="N3144" i="11"/>
  <c r="L3144" i="11"/>
  <c r="M3144" i="11" s="1"/>
  <c r="N3292" i="11"/>
  <c r="L3292" i="11"/>
  <c r="M3292" i="11" s="1"/>
  <c r="N3108" i="11"/>
  <c r="L3108" i="11"/>
  <c r="M3108" i="11" s="1"/>
  <c r="N6063" i="11"/>
  <c r="L6063" i="11"/>
  <c r="M6063" i="11" s="1"/>
  <c r="N2961" i="11"/>
  <c r="L2961" i="11"/>
  <c r="M2961" i="11" s="1"/>
  <c r="N3216" i="11"/>
  <c r="L3216" i="11"/>
  <c r="M3216" i="11" s="1"/>
  <c r="N6027" i="11"/>
  <c r="L6027" i="11"/>
  <c r="M6027" i="11" s="1"/>
  <c r="H3216" i="11"/>
  <c r="I3212" i="11" s="1"/>
  <c r="H5995" i="11"/>
  <c r="I5991" i="11" s="1"/>
  <c r="H3292" i="11"/>
  <c r="I3288" i="11" s="1"/>
  <c r="H3328" i="11"/>
  <c r="I3324" i="11" s="1"/>
  <c r="H7159" i="11"/>
  <c r="I7155" i="11" s="1"/>
  <c r="H3180" i="11"/>
  <c r="I3176" i="11" s="1"/>
  <c r="H3108" i="11"/>
  <c r="I3104" i="11" s="1"/>
  <c r="H6795" i="11"/>
  <c r="H3072" i="11"/>
  <c r="I3068" i="11" s="1"/>
  <c r="J7285" i="11"/>
  <c r="K7285" i="11" s="1"/>
  <c r="L7285" i="11"/>
  <c r="M7285" i="11" s="1"/>
  <c r="J7506" i="11"/>
  <c r="K7506" i="11" s="1"/>
  <c r="L7506" i="11"/>
  <c r="M7506" i="11" s="1"/>
  <c r="I6058" i="11"/>
  <c r="I7308" i="11"/>
  <c r="H1769" i="11"/>
  <c r="I1765" i="11" s="1"/>
  <c r="H3144" i="11"/>
  <c r="H6063" i="11"/>
  <c r="I6059" i="11" s="1"/>
  <c r="K6027" i="11"/>
  <c r="C6027" i="11"/>
  <c r="D6027" i="11"/>
  <c r="H6721" i="11"/>
  <c r="K7119" i="11"/>
  <c r="C7119" i="11"/>
  <c r="D7119" i="11"/>
  <c r="K3292" i="11"/>
  <c r="C3292" i="11"/>
  <c r="D3292" i="11"/>
  <c r="K5995" i="11"/>
  <c r="C5995" i="11"/>
  <c r="D5995" i="11"/>
  <c r="H6684" i="11"/>
  <c r="K7155" i="11"/>
  <c r="D7155" i="11"/>
  <c r="C7155" i="11"/>
  <c r="D3108" i="11"/>
  <c r="C3108" i="11"/>
  <c r="K3108" i="11"/>
  <c r="H1277" i="11"/>
  <c r="I1237" i="11" s="1"/>
  <c r="D3072" i="11"/>
  <c r="K3072" i="11"/>
  <c r="C3072" i="11"/>
  <c r="H2602" i="11"/>
  <c r="I2562" i="11" s="1"/>
  <c r="H3253" i="11"/>
  <c r="H2233" i="11"/>
  <c r="I2193" i="11" s="1"/>
  <c r="I7372" i="11"/>
  <c r="K3180" i="11"/>
  <c r="D3180" i="11"/>
  <c r="C3180" i="11"/>
  <c r="I6701" i="11"/>
  <c r="I2563" i="11"/>
  <c r="I1729" i="11"/>
  <c r="C7506" i="11"/>
  <c r="D7506" i="11"/>
  <c r="H6134" i="11"/>
  <c r="J2961" i="11"/>
  <c r="K2961" i="11" s="1"/>
  <c r="C2961" i="11"/>
  <c r="D2961" i="11"/>
  <c r="K3328" i="11"/>
  <c r="D3328" i="11"/>
  <c r="C3328" i="11"/>
  <c r="J6063" i="11"/>
  <c r="K6063" i="11" s="1"/>
  <c r="D6063" i="11"/>
  <c r="C6063" i="11"/>
  <c r="K3216" i="11"/>
  <c r="D3216" i="11"/>
  <c r="C3216" i="11"/>
  <c r="J3144" i="11"/>
  <c r="K3144" i="11" s="1"/>
  <c r="D3144" i="11"/>
  <c r="C3144" i="11"/>
  <c r="D7285" i="11"/>
  <c r="C7285" i="11"/>
  <c r="H6742" i="11"/>
  <c r="I6738" i="11" s="1"/>
  <c r="N7507" i="11" l="1"/>
  <c r="N3109" i="11"/>
  <c r="L3109" i="11"/>
  <c r="M3109" i="11" s="1"/>
  <c r="N6028" i="11"/>
  <c r="L6028" i="11"/>
  <c r="M6028" i="11" s="1"/>
  <c r="N5996" i="11"/>
  <c r="L5996" i="11"/>
  <c r="M5996" i="11" s="1"/>
  <c r="N3217" i="11"/>
  <c r="L3217" i="11"/>
  <c r="M3217" i="11" s="1"/>
  <c r="N7156" i="11"/>
  <c r="L7156" i="11"/>
  <c r="M7156" i="11" s="1"/>
  <c r="N3145" i="11"/>
  <c r="L3145" i="11"/>
  <c r="M3145" i="11" s="1"/>
  <c r="N6064" i="11"/>
  <c r="L6064" i="11"/>
  <c r="M6064" i="11" s="1"/>
  <c r="N7120" i="11"/>
  <c r="L7120" i="11"/>
  <c r="M7120" i="11" s="1"/>
  <c r="N3181" i="11"/>
  <c r="L3181" i="11"/>
  <c r="M3181" i="11" s="1"/>
  <c r="N3329" i="11"/>
  <c r="L3329" i="11"/>
  <c r="M3329" i="11" s="1"/>
  <c r="N3293" i="11"/>
  <c r="L3293" i="11"/>
  <c r="M3293" i="11" s="1"/>
  <c r="N3073" i="11"/>
  <c r="L3073" i="11"/>
  <c r="M3073" i="11" s="1"/>
  <c r="L7286" i="11"/>
  <c r="M7286" i="11" s="1"/>
  <c r="N7286" i="11"/>
  <c r="H3181" i="11"/>
  <c r="I3177" i="11" s="1"/>
  <c r="H3293" i="11"/>
  <c r="I3289" i="11" s="1"/>
  <c r="H3109" i="11"/>
  <c r="I3105" i="11" s="1"/>
  <c r="H3329" i="11"/>
  <c r="I3325" i="11" s="1"/>
  <c r="H6796" i="11"/>
  <c r="H7160" i="11"/>
  <c r="I7156" i="11" s="1"/>
  <c r="H3145" i="11"/>
  <c r="I3141" i="11" s="1"/>
  <c r="H5996" i="11"/>
  <c r="I5992" i="11" s="1"/>
  <c r="H6028" i="11"/>
  <c r="H3073" i="11"/>
  <c r="I3069" i="11" s="1"/>
  <c r="H3217" i="11"/>
  <c r="I3213" i="11" s="1"/>
  <c r="J7507" i="11"/>
  <c r="K7507" i="11" s="1"/>
  <c r="L7507" i="11"/>
  <c r="M7507" i="11" s="1"/>
  <c r="J7286" i="11"/>
  <c r="K7286" i="11" s="1"/>
  <c r="I3140" i="11"/>
  <c r="H6064" i="11"/>
  <c r="I6060" i="11" s="1"/>
  <c r="C3181" i="11"/>
  <c r="K3181" i="11"/>
  <c r="D3181" i="11"/>
  <c r="K6028" i="11"/>
  <c r="C6028" i="11"/>
  <c r="D6028" i="11"/>
  <c r="K7156" i="11"/>
  <c r="C7156" i="11"/>
  <c r="D7156" i="11"/>
  <c r="H2603" i="11"/>
  <c r="K5996" i="11"/>
  <c r="C5996" i="11"/>
  <c r="D5996" i="11"/>
  <c r="H6685" i="11"/>
  <c r="H6722" i="11"/>
  <c r="H2234" i="11"/>
  <c r="D3109" i="11"/>
  <c r="C3109" i="11"/>
  <c r="K3109" i="11"/>
  <c r="K7120" i="11"/>
  <c r="C7120" i="11"/>
  <c r="D7120" i="11"/>
  <c r="K3293" i="11"/>
  <c r="D3293" i="11"/>
  <c r="C3293" i="11"/>
  <c r="H1278" i="11"/>
  <c r="I3249" i="11"/>
  <c r="H3722" i="11"/>
  <c r="H1770" i="11"/>
  <c r="K3073" i="11"/>
  <c r="C3073" i="11"/>
  <c r="D3073" i="11"/>
  <c r="I2194" i="11"/>
  <c r="I1730" i="11"/>
  <c r="I6702" i="11"/>
  <c r="K3217" i="11"/>
  <c r="D3217" i="11"/>
  <c r="C3217" i="11"/>
  <c r="C7507" i="11"/>
  <c r="D7507" i="11"/>
  <c r="H6135" i="11"/>
  <c r="I6095" i="11"/>
  <c r="I6094" i="11"/>
  <c r="J6064" i="11"/>
  <c r="K6064" i="11" s="1"/>
  <c r="C6064" i="11"/>
  <c r="D6064" i="11"/>
  <c r="K3329" i="11"/>
  <c r="C3329" i="11"/>
  <c r="D3329" i="11"/>
  <c r="C7286" i="11"/>
  <c r="D7286" i="11"/>
  <c r="H6743" i="11"/>
  <c r="J3145" i="11"/>
  <c r="K3145" i="11" s="1"/>
  <c r="D3145" i="11"/>
  <c r="C3145" i="11"/>
  <c r="C7287" i="11" l="1"/>
  <c r="N7508" i="11"/>
  <c r="N7287" i="11"/>
  <c r="D7288" i="11"/>
  <c r="N7310" i="11"/>
  <c r="D7287" i="11"/>
  <c r="N2994" i="11"/>
  <c r="L2994" i="11"/>
  <c r="M2994" i="11" s="1"/>
  <c r="N7157" i="11"/>
  <c r="L7157" i="11"/>
  <c r="M7157" i="11" s="1"/>
  <c r="N3110" i="11"/>
  <c r="L3110" i="11"/>
  <c r="M3110" i="11" s="1"/>
  <c r="N6029" i="11"/>
  <c r="L6029" i="11"/>
  <c r="M6029" i="11" s="1"/>
  <c r="N3146" i="11"/>
  <c r="L3146" i="11"/>
  <c r="M3146" i="11" s="1"/>
  <c r="N3330" i="11"/>
  <c r="L3330" i="11"/>
  <c r="M3330" i="11" s="1"/>
  <c r="N7121" i="11"/>
  <c r="L7121" i="11"/>
  <c r="M7121" i="11" s="1"/>
  <c r="N6065" i="11"/>
  <c r="L6065" i="11"/>
  <c r="M6065" i="11" s="1"/>
  <c r="N3254" i="11"/>
  <c r="L3254" i="11"/>
  <c r="M3254" i="11" s="1"/>
  <c r="N3218" i="11"/>
  <c r="L3218" i="11"/>
  <c r="M3218" i="11" s="1"/>
  <c r="N3366" i="11"/>
  <c r="L3366" i="11"/>
  <c r="M3366" i="11" s="1"/>
  <c r="N5997" i="11"/>
  <c r="L5997" i="11"/>
  <c r="M5997" i="11" s="1"/>
  <c r="H3110" i="11"/>
  <c r="I3106" i="11" s="1"/>
  <c r="H5997" i="11"/>
  <c r="I5993" i="11" s="1"/>
  <c r="H6797" i="11"/>
  <c r="H7161" i="11"/>
  <c r="I7157" i="11" s="1"/>
  <c r="H3330" i="11"/>
  <c r="I3326" i="11" s="1"/>
  <c r="H3146" i="11"/>
  <c r="I3142" i="11" s="1"/>
  <c r="H3218" i="11"/>
  <c r="I3214" i="11" s="1"/>
  <c r="H3254" i="11"/>
  <c r="I3250" i="11" s="1"/>
  <c r="H6029" i="11"/>
  <c r="H3366" i="11"/>
  <c r="L7288" i="11"/>
  <c r="M7288" i="11" s="1"/>
  <c r="J7508" i="11"/>
  <c r="K7508" i="11" s="1"/>
  <c r="L7508" i="11"/>
  <c r="M7508" i="11" s="1"/>
  <c r="J7287" i="11"/>
  <c r="K7287" i="11" s="1"/>
  <c r="L7287" i="11"/>
  <c r="M7287" i="11" s="1"/>
  <c r="K7310" i="11"/>
  <c r="L7310" i="11"/>
  <c r="M7310" i="11" s="1"/>
  <c r="K7121" i="11"/>
  <c r="D7121" i="11"/>
  <c r="C7121" i="11"/>
  <c r="K5997" i="11"/>
  <c r="C5997" i="11"/>
  <c r="D5997" i="11"/>
  <c r="H6686" i="11"/>
  <c r="H6723" i="11"/>
  <c r="H1771" i="11"/>
  <c r="I1731" i="11" s="1"/>
  <c r="K3110" i="11"/>
  <c r="D3110" i="11"/>
  <c r="C3110" i="11"/>
  <c r="K3330" i="11"/>
  <c r="C3330" i="11"/>
  <c r="D3330" i="11"/>
  <c r="H3723" i="11"/>
  <c r="H2604" i="11"/>
  <c r="I2564" i="11" s="1"/>
  <c r="H2235" i="11"/>
  <c r="I2195" i="11" s="1"/>
  <c r="D3218" i="11"/>
  <c r="K3218" i="11"/>
  <c r="C3218" i="11"/>
  <c r="K6029" i="11"/>
  <c r="D6029" i="11"/>
  <c r="C6029" i="11"/>
  <c r="H1279" i="11"/>
  <c r="I7374" i="11"/>
  <c r="I6739" i="11"/>
  <c r="D3146" i="11"/>
  <c r="C3146" i="11"/>
  <c r="J3146" i="11"/>
  <c r="K3146" i="11" s="1"/>
  <c r="I1766" i="11"/>
  <c r="H5162" i="11"/>
  <c r="C7157" i="11"/>
  <c r="K7157" i="11"/>
  <c r="D7157" i="11"/>
  <c r="J3254" i="11"/>
  <c r="K3254" i="11" s="1"/>
  <c r="D3254" i="11"/>
  <c r="C3254" i="11"/>
  <c r="K2994" i="11"/>
  <c r="H6744" i="11"/>
  <c r="I6740" i="11" s="1"/>
  <c r="D2994" i="11"/>
  <c r="C2994" i="11"/>
  <c r="I6703" i="11"/>
  <c r="D7310" i="11"/>
  <c r="C7310" i="11"/>
  <c r="K3366" i="11"/>
  <c r="C3366" i="11"/>
  <c r="D3366" i="11"/>
  <c r="J6065" i="11"/>
  <c r="K6065" i="11" s="1"/>
  <c r="C6065" i="11"/>
  <c r="D6065" i="11"/>
  <c r="D7508" i="11"/>
  <c r="C7508" i="11"/>
  <c r="H6136" i="11"/>
  <c r="C7288" i="11" l="1"/>
  <c r="N7509" i="11"/>
  <c r="J7288" i="11"/>
  <c r="K7288" i="11" s="1"/>
  <c r="N7288" i="11"/>
  <c r="C7289" i="11"/>
  <c r="N7311" i="11"/>
  <c r="N3255" i="11"/>
  <c r="L3255" i="11"/>
  <c r="M3255" i="11" s="1"/>
  <c r="N6030" i="11"/>
  <c r="L6030" i="11"/>
  <c r="M6030" i="11" s="1"/>
  <c r="N6102" i="11"/>
  <c r="L6102" i="11"/>
  <c r="M6102" i="11" s="1"/>
  <c r="N3219" i="11"/>
  <c r="L3219" i="11"/>
  <c r="M3219" i="11" s="1"/>
  <c r="N3147" i="11"/>
  <c r="L3147" i="11"/>
  <c r="M3147" i="11" s="1"/>
  <c r="N3331" i="11"/>
  <c r="L3331" i="11"/>
  <c r="M3331" i="11" s="1"/>
  <c r="N3367" i="11"/>
  <c r="L3367" i="11"/>
  <c r="M3367" i="11" s="1"/>
  <c r="N2995" i="11"/>
  <c r="L2995" i="11"/>
  <c r="M2995" i="11" s="1"/>
  <c r="N6066" i="11"/>
  <c r="L6066" i="11"/>
  <c r="M6066" i="11" s="1"/>
  <c r="N3111" i="11"/>
  <c r="L3111" i="11"/>
  <c r="M3111" i="11" s="1"/>
  <c r="N7158" i="11"/>
  <c r="L7158" i="11"/>
  <c r="M7158" i="11" s="1"/>
  <c r="H3111" i="11"/>
  <c r="I3107" i="11" s="1"/>
  <c r="H3147" i="11"/>
  <c r="I3143" i="11" s="1"/>
  <c r="H6102" i="11"/>
  <c r="H3255" i="11"/>
  <c r="I3251" i="11" s="1"/>
  <c r="H2995" i="11"/>
  <c r="H6030" i="11"/>
  <c r="H3219" i="11"/>
  <c r="I3215" i="11" s="1"/>
  <c r="H3367" i="11"/>
  <c r="H3331" i="11"/>
  <c r="I3327" i="11" s="1"/>
  <c r="L7289" i="11"/>
  <c r="M7289" i="11" s="1"/>
  <c r="K7311" i="11"/>
  <c r="L7311" i="11"/>
  <c r="M7311" i="11" s="1"/>
  <c r="J7509" i="11"/>
  <c r="K7509" i="11" s="1"/>
  <c r="L7509" i="11"/>
  <c r="M7509" i="11" s="1"/>
  <c r="I1767" i="11"/>
  <c r="C3147" i="11"/>
  <c r="J3147" i="11"/>
  <c r="K3147" i="11" s="1"/>
  <c r="D3147" i="11"/>
  <c r="H2236" i="11"/>
  <c r="I6682" i="11"/>
  <c r="J6066" i="11"/>
  <c r="K6066" i="11" s="1"/>
  <c r="C6066" i="11"/>
  <c r="D6066" i="11"/>
  <c r="K3111" i="11"/>
  <c r="C3111" i="11"/>
  <c r="D3111" i="11"/>
  <c r="D3219" i="11"/>
  <c r="K3219" i="11"/>
  <c r="C3219" i="11"/>
  <c r="H1280" i="11"/>
  <c r="K7158" i="11"/>
  <c r="D7158" i="11"/>
  <c r="C7158" i="11"/>
  <c r="H6724" i="11"/>
  <c r="K3331" i="11"/>
  <c r="D3331" i="11"/>
  <c r="C3331" i="11"/>
  <c r="H3724" i="11"/>
  <c r="H1772" i="11"/>
  <c r="I1732" i="11" s="1"/>
  <c r="K6030" i="11"/>
  <c r="D6030" i="11"/>
  <c r="C6030" i="11"/>
  <c r="H2605" i="11"/>
  <c r="I2565" i="11" s="1"/>
  <c r="H3282" i="11"/>
  <c r="I3242" i="11" s="1"/>
  <c r="I6096" i="11"/>
  <c r="I2196" i="11"/>
  <c r="J3255" i="11"/>
  <c r="K3255" i="11" s="1"/>
  <c r="C3255" i="11"/>
  <c r="D3255" i="11"/>
  <c r="K3367" i="11"/>
  <c r="C3367" i="11"/>
  <c r="D3367" i="11"/>
  <c r="K2995" i="11"/>
  <c r="H6745" i="11"/>
  <c r="I6705" i="11" s="1"/>
  <c r="C2995" i="11"/>
  <c r="D2995" i="11"/>
  <c r="K6102" i="11"/>
  <c r="D6102" i="11"/>
  <c r="C6102" i="11"/>
  <c r="C7509" i="11"/>
  <c r="D7509" i="11"/>
  <c r="H6137" i="11"/>
  <c r="I6097" i="11" s="1"/>
  <c r="D7311" i="11"/>
  <c r="C7311" i="11"/>
  <c r="I6704" i="11"/>
  <c r="J7289" i="11" l="1"/>
  <c r="K7289" i="11" s="1"/>
  <c r="D7289" i="11"/>
  <c r="N7289" i="11"/>
  <c r="N7510" i="11"/>
  <c r="N7312" i="11"/>
  <c r="N6031" i="11"/>
  <c r="L6031" i="11"/>
  <c r="M6031" i="11" s="1"/>
  <c r="N2996" i="11"/>
  <c r="L2996" i="11"/>
  <c r="M2996" i="11" s="1"/>
  <c r="N3220" i="11"/>
  <c r="L3220" i="11"/>
  <c r="M3220" i="11" s="1"/>
  <c r="N3332" i="11"/>
  <c r="L3332" i="11"/>
  <c r="M3332" i="11" s="1"/>
  <c r="N3256" i="11"/>
  <c r="L3256" i="11"/>
  <c r="M3256" i="11" s="1"/>
  <c r="N3368" i="11"/>
  <c r="L3368" i="11"/>
  <c r="M3368" i="11" s="1"/>
  <c r="N3112" i="11"/>
  <c r="L3112" i="11"/>
  <c r="M3112" i="11" s="1"/>
  <c r="N6103" i="11"/>
  <c r="L6103" i="11"/>
  <c r="M6103" i="11" s="1"/>
  <c r="N6067" i="11"/>
  <c r="L6067" i="11"/>
  <c r="M6067" i="11" s="1"/>
  <c r="N7159" i="11"/>
  <c r="L7159" i="11"/>
  <c r="M7159" i="11" s="1"/>
  <c r="N3148" i="11"/>
  <c r="L3148" i="11"/>
  <c r="M3148" i="11" s="1"/>
  <c r="H3220" i="11"/>
  <c r="I3216" i="11" s="1"/>
  <c r="H6103" i="11"/>
  <c r="H3148" i="11"/>
  <c r="I3144" i="11" s="1"/>
  <c r="H3332" i="11"/>
  <c r="I3328" i="11" s="1"/>
  <c r="H2996" i="11"/>
  <c r="H3256" i="11"/>
  <c r="I3252" i="11" s="1"/>
  <c r="H3112" i="11"/>
  <c r="I3108" i="11" s="1"/>
  <c r="H6031" i="11"/>
  <c r="I6027" i="11" s="1"/>
  <c r="H3368" i="11"/>
  <c r="J7510" i="11"/>
  <c r="K7510" i="11" s="1"/>
  <c r="L7510" i="11"/>
  <c r="M7510" i="11" s="1"/>
  <c r="K7312" i="11"/>
  <c r="L7312" i="11"/>
  <c r="M7312" i="11" s="1"/>
  <c r="I1768" i="11"/>
  <c r="I6741" i="11"/>
  <c r="H1773" i="11"/>
  <c r="I1769" i="11" s="1"/>
  <c r="C3112" i="11"/>
  <c r="D3112" i="11"/>
  <c r="K3112" i="11"/>
  <c r="K3332" i="11"/>
  <c r="D3332" i="11"/>
  <c r="C3332" i="11"/>
  <c r="H3725" i="11"/>
  <c r="K7159" i="11"/>
  <c r="C7159" i="11"/>
  <c r="D7159" i="11"/>
  <c r="H2237" i="11"/>
  <c r="H6725" i="11"/>
  <c r="H3762" i="11"/>
  <c r="K6031" i="11"/>
  <c r="C6031" i="11"/>
  <c r="D6031" i="11"/>
  <c r="H2606" i="11"/>
  <c r="H3283" i="11"/>
  <c r="J3148" i="11"/>
  <c r="K3148" i="11" s="1"/>
  <c r="D3148" i="11"/>
  <c r="C3148" i="11"/>
  <c r="K3220" i="11"/>
  <c r="D3220" i="11"/>
  <c r="C3220" i="11"/>
  <c r="D7510" i="11"/>
  <c r="C7510" i="11"/>
  <c r="H1281" i="11"/>
  <c r="J6067" i="11"/>
  <c r="K6067" i="11" s="1"/>
  <c r="C6067" i="11"/>
  <c r="D6067" i="11"/>
  <c r="I2197" i="11"/>
  <c r="I1733" i="11"/>
  <c r="I2566" i="11"/>
  <c r="H6138" i="11"/>
  <c r="J3256" i="11"/>
  <c r="K3256" i="11" s="1"/>
  <c r="C3256" i="11"/>
  <c r="D3256" i="11"/>
  <c r="D7312" i="11"/>
  <c r="C7312" i="11"/>
  <c r="K6103" i="11"/>
  <c r="C6103" i="11"/>
  <c r="D6103" i="11"/>
  <c r="K2996" i="11"/>
  <c r="H6746" i="11"/>
  <c r="C2996" i="11"/>
  <c r="D2996" i="11"/>
  <c r="K3368" i="11"/>
  <c r="C3368" i="11"/>
  <c r="D3368" i="11"/>
  <c r="C7290" i="11" l="1"/>
  <c r="D7290" i="11"/>
  <c r="L7290" i="11"/>
  <c r="M7290" i="11" s="1"/>
  <c r="N7313" i="11"/>
  <c r="J7290" i="11"/>
  <c r="K7290" i="11" s="1"/>
  <c r="N7290" i="11"/>
  <c r="N7511" i="11"/>
  <c r="N3221" i="11"/>
  <c r="L3221" i="11"/>
  <c r="M3221" i="11" s="1"/>
  <c r="N7160" i="11"/>
  <c r="L7160" i="11"/>
  <c r="M7160" i="11" s="1"/>
  <c r="N3333" i="11"/>
  <c r="L3333" i="11"/>
  <c r="M3333" i="11" s="1"/>
  <c r="N3369" i="11"/>
  <c r="L3369" i="11"/>
  <c r="M3369" i="11" s="1"/>
  <c r="N6032" i="11"/>
  <c r="L6032" i="11"/>
  <c r="M6032" i="11" s="1"/>
  <c r="N6104" i="11"/>
  <c r="L6104" i="11"/>
  <c r="M6104" i="11" s="1"/>
  <c r="N3149" i="11"/>
  <c r="L3149" i="11"/>
  <c r="M3149" i="11" s="1"/>
  <c r="N3257" i="11"/>
  <c r="L3257" i="11"/>
  <c r="M3257" i="11" s="1"/>
  <c r="N3113" i="11"/>
  <c r="L3113" i="11"/>
  <c r="M3113" i="11" s="1"/>
  <c r="N2997" i="11"/>
  <c r="L2997" i="11"/>
  <c r="M2997" i="11" s="1"/>
  <c r="N6068" i="11"/>
  <c r="L6068" i="11"/>
  <c r="M6068" i="11" s="1"/>
  <c r="H3113" i="11"/>
  <c r="I3109" i="11" s="1"/>
  <c r="H3221" i="11"/>
  <c r="I3217" i="11" s="1"/>
  <c r="H3149" i="11"/>
  <c r="I3145" i="11" s="1"/>
  <c r="H3257" i="11"/>
  <c r="I3253" i="11" s="1"/>
  <c r="H6032" i="11"/>
  <c r="I6028" i="11" s="1"/>
  <c r="H3369" i="11"/>
  <c r="I3365" i="11" s="1"/>
  <c r="H3333" i="11"/>
  <c r="I3329" i="11" s="1"/>
  <c r="H2997" i="11"/>
  <c r="H6104" i="11"/>
  <c r="K7313" i="11"/>
  <c r="L7313" i="11"/>
  <c r="M7313" i="11" s="1"/>
  <c r="J7511" i="11"/>
  <c r="K7511" i="11" s="1"/>
  <c r="L7511" i="11"/>
  <c r="M7511" i="11" s="1"/>
  <c r="C3113" i="11"/>
  <c r="K3113" i="11"/>
  <c r="D3113" i="11"/>
  <c r="C7511" i="11"/>
  <c r="D7511" i="11"/>
  <c r="I6742" i="11"/>
  <c r="D3149" i="11"/>
  <c r="J3149" i="11"/>
  <c r="K3149" i="11" s="1"/>
  <c r="C3149" i="11"/>
  <c r="H3763" i="11"/>
  <c r="J6068" i="11"/>
  <c r="K6068" i="11" s="1"/>
  <c r="D6068" i="11"/>
  <c r="C6068" i="11"/>
  <c r="H2238" i="11"/>
  <c r="I3243" i="11"/>
  <c r="I3282" i="11"/>
  <c r="H1774" i="11"/>
  <c r="H1282" i="11"/>
  <c r="I1242" i="11" s="1"/>
  <c r="D3221" i="11"/>
  <c r="C3221" i="11"/>
  <c r="K3221" i="11"/>
  <c r="K6032" i="11"/>
  <c r="C6032" i="11"/>
  <c r="D6032" i="11"/>
  <c r="K3333" i="11"/>
  <c r="D3333" i="11"/>
  <c r="C3333" i="11"/>
  <c r="K7160" i="11"/>
  <c r="C7160" i="11"/>
  <c r="D7160" i="11"/>
  <c r="H6726" i="11"/>
  <c r="I2567" i="11"/>
  <c r="I1734" i="11"/>
  <c r="I6706" i="11"/>
  <c r="H6139" i="11"/>
  <c r="I6099" i="11" s="1"/>
  <c r="K2997" i="11"/>
  <c r="H6747" i="11"/>
  <c r="I6707" i="11" s="1"/>
  <c r="C2997" i="11"/>
  <c r="D2997" i="11"/>
  <c r="I6098" i="11"/>
  <c r="K6104" i="11"/>
  <c r="D6104" i="11"/>
  <c r="C6104" i="11"/>
  <c r="K3369" i="11"/>
  <c r="C3369" i="11"/>
  <c r="D3369" i="11"/>
  <c r="J3257" i="11"/>
  <c r="K3257" i="11" s="1"/>
  <c r="C3257" i="11"/>
  <c r="D3257" i="11"/>
  <c r="D7313" i="11"/>
  <c r="C7313" i="11"/>
  <c r="N7314" i="11" l="1"/>
  <c r="N7512" i="11"/>
  <c r="N3406" i="11"/>
  <c r="L3406" i="11"/>
  <c r="M3406" i="11" s="1"/>
  <c r="N6069" i="11"/>
  <c r="L6069" i="11"/>
  <c r="M6069" i="11" s="1"/>
  <c r="N7161" i="11"/>
  <c r="L7161" i="11"/>
  <c r="M7161" i="11" s="1"/>
  <c r="N6105" i="11"/>
  <c r="L6105" i="11"/>
  <c r="M6105" i="11" s="1"/>
  <c r="N3258" i="11"/>
  <c r="L3258" i="11"/>
  <c r="M3258" i="11" s="1"/>
  <c r="N3370" i="11"/>
  <c r="L3370" i="11"/>
  <c r="M3370" i="11" s="1"/>
  <c r="N3150" i="11"/>
  <c r="L3150" i="11"/>
  <c r="M3150" i="11" s="1"/>
  <c r="N3034" i="11"/>
  <c r="L3034" i="11"/>
  <c r="M3034" i="11" s="1"/>
  <c r="N6033" i="11"/>
  <c r="L6033" i="11"/>
  <c r="M6033" i="11" s="1"/>
  <c r="N3182" i="11"/>
  <c r="L3182" i="11"/>
  <c r="M3182" i="11" s="1"/>
  <c r="N3294" i="11"/>
  <c r="L3294" i="11"/>
  <c r="M3294" i="11" s="1"/>
  <c r="N2998" i="11"/>
  <c r="L2998" i="11"/>
  <c r="M2998" i="11" s="1"/>
  <c r="H3034" i="11"/>
  <c r="I3030" i="11" s="1"/>
  <c r="H3294" i="11"/>
  <c r="I3290" i="11" s="1"/>
  <c r="H6069" i="11"/>
  <c r="H6033" i="11"/>
  <c r="I6029" i="11" s="1"/>
  <c r="H6105" i="11"/>
  <c r="H3370" i="11"/>
  <c r="I3366" i="11" s="1"/>
  <c r="H2998" i="11"/>
  <c r="I2994" i="11" s="1"/>
  <c r="H3150" i="11"/>
  <c r="I3146" i="11" s="1"/>
  <c r="H3182" i="11"/>
  <c r="I3178" i="11" s="1"/>
  <c r="H3258" i="11"/>
  <c r="I3254" i="11" s="1"/>
  <c r="K7314" i="11"/>
  <c r="L7314" i="11"/>
  <c r="M7314" i="11" s="1"/>
  <c r="J7512" i="11"/>
  <c r="K7512" i="11" s="1"/>
  <c r="L7512" i="11"/>
  <c r="M7512" i="11" s="1"/>
  <c r="C2998" i="11"/>
  <c r="D2998" i="11"/>
  <c r="K2998" i="11"/>
  <c r="J6069" i="11"/>
  <c r="K6069" i="11" s="1"/>
  <c r="C6069" i="11"/>
  <c r="D6069" i="11"/>
  <c r="I6722" i="11"/>
  <c r="H2607" i="11"/>
  <c r="H6727" i="11"/>
  <c r="C3150" i="11"/>
  <c r="J3150" i="11"/>
  <c r="K3150" i="11" s="1"/>
  <c r="D3150" i="11"/>
  <c r="K7161" i="11"/>
  <c r="D7161" i="11"/>
  <c r="C7161" i="11"/>
  <c r="H2239" i="11"/>
  <c r="K3370" i="11"/>
  <c r="D3370" i="11"/>
  <c r="C3370" i="11"/>
  <c r="H3764" i="11"/>
  <c r="I6743" i="11"/>
  <c r="K6033" i="11"/>
  <c r="C6033" i="11"/>
  <c r="D6033" i="11"/>
  <c r="H2608" i="11"/>
  <c r="I2568" i="11" s="1"/>
  <c r="H3322" i="11"/>
  <c r="H1775" i="11"/>
  <c r="I1771" i="11" s="1"/>
  <c r="J3258" i="11"/>
  <c r="K3258" i="11" s="1"/>
  <c r="C3258" i="11"/>
  <c r="D3258" i="11"/>
  <c r="C7314" i="11"/>
  <c r="D7314" i="11"/>
  <c r="I1770" i="11"/>
  <c r="H1283" i="11"/>
  <c r="I1243" i="11" s="1"/>
  <c r="D7512" i="11"/>
  <c r="C7512" i="11"/>
  <c r="I1735" i="11"/>
  <c r="I6100" i="11"/>
  <c r="K6105" i="11"/>
  <c r="C6105" i="11"/>
  <c r="D6105" i="11"/>
  <c r="K3294" i="11"/>
  <c r="C3294" i="11"/>
  <c r="D3294" i="11"/>
  <c r="K3034" i="11"/>
  <c r="H6748" i="11"/>
  <c r="I6744" i="11" s="1"/>
  <c r="D3034" i="11"/>
  <c r="C3034" i="11"/>
  <c r="K3406" i="11"/>
  <c r="C3406" i="11"/>
  <c r="D3406" i="11"/>
  <c r="K3182" i="11"/>
  <c r="C3182" i="11"/>
  <c r="D3182" i="11"/>
  <c r="H6140" i="11"/>
  <c r="N7513" i="11" l="1"/>
  <c r="N7315" i="11"/>
  <c r="N6142" i="11"/>
  <c r="L6142" i="11"/>
  <c r="M6142" i="11" s="1"/>
  <c r="N6034" i="11"/>
  <c r="L6034" i="11"/>
  <c r="M6034" i="11" s="1"/>
  <c r="N6106" i="11"/>
  <c r="L6106" i="11"/>
  <c r="M6106" i="11" s="1"/>
  <c r="N6070" i="11"/>
  <c r="L6070" i="11"/>
  <c r="M6070" i="11" s="1"/>
  <c r="N3183" i="11"/>
  <c r="L3183" i="11"/>
  <c r="M3183" i="11" s="1"/>
  <c r="N3295" i="11"/>
  <c r="L3295" i="11"/>
  <c r="M3295" i="11" s="1"/>
  <c r="N3035" i="11"/>
  <c r="L3035" i="11"/>
  <c r="M3035" i="11" s="1"/>
  <c r="N2999" i="11"/>
  <c r="L2999" i="11"/>
  <c r="M2999" i="11" s="1"/>
  <c r="N3151" i="11"/>
  <c r="L3151" i="11"/>
  <c r="M3151" i="11" s="1"/>
  <c r="N3407" i="11"/>
  <c r="L3407" i="11"/>
  <c r="M3407" i="11" s="1"/>
  <c r="N3259" i="11"/>
  <c r="L3259" i="11"/>
  <c r="M3259" i="11" s="1"/>
  <c r="N3371" i="11"/>
  <c r="L3371" i="11"/>
  <c r="M3371" i="11" s="1"/>
  <c r="H3151" i="11"/>
  <c r="I3147" i="11" s="1"/>
  <c r="H6070" i="11"/>
  <c r="H6034" i="11"/>
  <c r="I6030" i="11" s="1"/>
  <c r="H3407" i="11"/>
  <c r="H2999" i="11"/>
  <c r="I2995" i="11" s="1"/>
  <c r="H3295" i="11"/>
  <c r="I3291" i="11" s="1"/>
  <c r="H3035" i="11"/>
  <c r="I3031" i="11" s="1"/>
  <c r="H3371" i="11"/>
  <c r="I3367" i="11" s="1"/>
  <c r="H3259" i="11"/>
  <c r="I3255" i="11" s="1"/>
  <c r="H3183" i="11"/>
  <c r="I3179" i="11" s="1"/>
  <c r="J7513" i="11"/>
  <c r="K7513" i="11" s="1"/>
  <c r="L7513" i="11"/>
  <c r="M7513" i="11" s="1"/>
  <c r="K7315" i="11"/>
  <c r="L7315" i="11"/>
  <c r="M7315" i="11" s="1"/>
  <c r="K2999" i="11"/>
  <c r="D2999" i="11"/>
  <c r="C2999" i="11"/>
  <c r="H2609" i="11"/>
  <c r="I2569" i="11" s="1"/>
  <c r="H3323" i="11"/>
  <c r="H1284" i="11"/>
  <c r="D3259" i="11"/>
  <c r="C3259" i="11"/>
  <c r="J3259" i="11"/>
  <c r="K3259" i="11" s="1"/>
  <c r="J3151" i="11"/>
  <c r="K3151" i="11" s="1"/>
  <c r="D3151" i="11"/>
  <c r="C3151" i="11"/>
  <c r="C7513" i="11"/>
  <c r="D7513" i="11"/>
  <c r="D7315" i="11"/>
  <c r="C7315" i="11"/>
  <c r="K3371" i="11"/>
  <c r="C3371" i="11"/>
  <c r="D3371" i="11"/>
  <c r="H3765" i="11"/>
  <c r="J6070" i="11"/>
  <c r="K6070" i="11" s="1"/>
  <c r="C6070" i="11"/>
  <c r="D6070" i="11"/>
  <c r="K6034" i="11"/>
  <c r="C6034" i="11"/>
  <c r="D6034" i="11"/>
  <c r="K6106" i="11"/>
  <c r="D6106" i="11"/>
  <c r="C6106" i="11"/>
  <c r="H1776" i="11"/>
  <c r="I1772" i="11" s="1"/>
  <c r="H2240" i="11"/>
  <c r="I6723" i="11"/>
  <c r="I1244" i="11"/>
  <c r="K3035" i="11"/>
  <c r="H6749" i="11"/>
  <c r="C3035" i="11"/>
  <c r="D3035" i="11"/>
  <c r="K3407" i="11"/>
  <c r="D3407" i="11"/>
  <c r="C3407" i="11"/>
  <c r="H6141" i="11"/>
  <c r="I6101" i="11" s="1"/>
  <c r="K3183" i="11"/>
  <c r="D3183" i="11"/>
  <c r="C3183" i="11"/>
  <c r="I6708" i="11"/>
  <c r="K3295" i="11"/>
  <c r="D3295" i="11"/>
  <c r="C3295" i="11"/>
  <c r="J6142" i="11"/>
  <c r="K6142" i="11" s="1"/>
  <c r="C6142" i="11"/>
  <c r="D6142" i="11"/>
  <c r="N7316" i="11" l="1"/>
  <c r="N3152" i="11"/>
  <c r="L3152" i="11"/>
  <c r="M3152" i="11" s="1"/>
  <c r="N6035" i="11"/>
  <c r="L6035" i="11"/>
  <c r="M6035" i="11" s="1"/>
  <c r="N3260" i="11"/>
  <c r="L3260" i="11"/>
  <c r="M3260" i="11" s="1"/>
  <c r="N6107" i="11"/>
  <c r="L6107" i="11"/>
  <c r="M6107" i="11" s="1"/>
  <c r="N6071" i="11"/>
  <c r="L6071" i="11"/>
  <c r="M6071" i="11" s="1"/>
  <c r="N3184" i="11"/>
  <c r="L3184" i="11"/>
  <c r="M3184" i="11" s="1"/>
  <c r="N3296" i="11"/>
  <c r="L3296" i="11"/>
  <c r="M3296" i="11" s="1"/>
  <c r="N3036" i="11"/>
  <c r="L3036" i="11"/>
  <c r="M3036" i="11" s="1"/>
  <c r="N6143" i="11"/>
  <c r="L6143" i="11"/>
  <c r="M6143" i="11" s="1"/>
  <c r="N3372" i="11"/>
  <c r="L3372" i="11"/>
  <c r="M3372" i="11" s="1"/>
  <c r="N3000" i="11"/>
  <c r="L3000" i="11"/>
  <c r="M3000" i="11" s="1"/>
  <c r="N3408" i="11"/>
  <c r="L3408" i="11"/>
  <c r="M3408" i="11" s="1"/>
  <c r="D3000" i="11"/>
  <c r="H3372" i="11"/>
  <c r="I3368" i="11" s="1"/>
  <c r="H3260" i="11"/>
  <c r="I3256" i="11" s="1"/>
  <c r="H3408" i="11"/>
  <c r="H3296" i="11"/>
  <c r="I3292" i="11" s="1"/>
  <c r="H6035" i="11"/>
  <c r="I6031" i="11" s="1"/>
  <c r="H3000" i="11"/>
  <c r="I2996" i="11" s="1"/>
  <c r="H3152" i="11"/>
  <c r="I3148" i="11" s="1"/>
  <c r="H3036" i="11"/>
  <c r="I3032" i="11" s="1"/>
  <c r="H6071" i="11"/>
  <c r="H3184" i="11"/>
  <c r="I3180" i="11" s="1"/>
  <c r="C3000" i="11"/>
  <c r="K7316" i="11"/>
  <c r="L7316" i="11"/>
  <c r="M7316" i="11" s="1"/>
  <c r="K3000" i="11"/>
  <c r="J3260" i="11"/>
  <c r="K3260" i="11" s="1"/>
  <c r="C3260" i="11"/>
  <c r="D3260" i="11"/>
  <c r="K3372" i="11"/>
  <c r="C3372" i="11"/>
  <c r="D3372" i="11"/>
  <c r="H2610" i="11"/>
  <c r="H3324" i="11"/>
  <c r="H1285" i="11"/>
  <c r="I1245" i="11" s="1"/>
  <c r="J6071" i="11"/>
  <c r="K6071" i="11" s="1"/>
  <c r="C6071" i="11"/>
  <c r="D6071" i="11"/>
  <c r="K6107" i="11"/>
  <c r="D6107" i="11"/>
  <c r="C6107" i="11"/>
  <c r="C3152" i="11"/>
  <c r="J3152" i="11"/>
  <c r="K3152" i="11" s="1"/>
  <c r="D3152" i="11"/>
  <c r="H2241" i="11"/>
  <c r="I7376" i="11"/>
  <c r="H1777" i="11"/>
  <c r="C7316" i="11"/>
  <c r="D7316" i="11"/>
  <c r="I1736" i="11"/>
  <c r="K6035" i="11"/>
  <c r="D6035" i="11"/>
  <c r="C6035" i="11"/>
  <c r="I1737" i="11"/>
  <c r="I2570" i="11"/>
  <c r="K3296" i="11"/>
  <c r="C3296" i="11"/>
  <c r="D3296" i="11"/>
  <c r="K3184" i="11"/>
  <c r="D3184" i="11"/>
  <c r="C3184" i="11"/>
  <c r="H6142" i="11"/>
  <c r="K3408" i="11"/>
  <c r="D3408" i="11"/>
  <c r="C3408" i="11"/>
  <c r="J6143" i="11"/>
  <c r="K6143" i="11" s="1"/>
  <c r="C6143" i="11"/>
  <c r="D6143" i="11"/>
  <c r="K3036" i="11"/>
  <c r="H6750" i="11"/>
  <c r="D3036" i="11"/>
  <c r="C3036" i="11"/>
  <c r="I6709" i="11"/>
  <c r="N7317" i="11" l="1"/>
  <c r="N3297" i="11"/>
  <c r="L3297" i="11"/>
  <c r="M3297" i="11" s="1"/>
  <c r="N3001" i="11"/>
  <c r="L3001" i="11"/>
  <c r="M3001" i="11" s="1"/>
  <c r="N6108" i="11"/>
  <c r="L6108" i="11"/>
  <c r="M6108" i="11" s="1"/>
  <c r="N6072" i="11"/>
  <c r="L6072" i="11"/>
  <c r="M6072" i="11" s="1"/>
  <c r="N6144" i="11"/>
  <c r="L6144" i="11"/>
  <c r="M6144" i="11" s="1"/>
  <c r="N6036" i="11"/>
  <c r="L6036" i="11"/>
  <c r="M6036" i="11" s="1"/>
  <c r="N3373" i="11"/>
  <c r="L3373" i="11"/>
  <c r="M3373" i="11" s="1"/>
  <c r="N3261" i="11"/>
  <c r="L3261" i="11"/>
  <c r="M3261" i="11" s="1"/>
  <c r="N3037" i="11"/>
  <c r="L3037" i="11"/>
  <c r="M3037" i="11" s="1"/>
  <c r="C3001" i="11"/>
  <c r="N3185" i="11"/>
  <c r="L3185" i="11"/>
  <c r="M3185" i="11" s="1"/>
  <c r="D3001" i="11"/>
  <c r="N3153" i="11"/>
  <c r="L3153" i="11"/>
  <c r="M3153" i="11" s="1"/>
  <c r="N3409" i="11"/>
  <c r="L3409" i="11"/>
  <c r="M3409" i="11" s="1"/>
  <c r="K3001" i="11"/>
  <c r="H3373" i="11"/>
  <c r="I3369" i="11" s="1"/>
  <c r="H3409" i="11"/>
  <c r="H3037" i="11"/>
  <c r="I3033" i="11" s="1"/>
  <c r="H3185" i="11"/>
  <c r="I3181" i="11" s="1"/>
  <c r="H6036" i="11"/>
  <c r="I6032" i="11" s="1"/>
  <c r="H3001" i="11"/>
  <c r="I2997" i="11" s="1"/>
  <c r="H3261" i="11"/>
  <c r="I3257" i="11" s="1"/>
  <c r="H6072" i="11"/>
  <c r="H3297" i="11"/>
  <c r="I3293" i="11" s="1"/>
  <c r="H3153" i="11"/>
  <c r="I3149" i="11" s="1"/>
  <c r="K7317" i="11"/>
  <c r="L7317" i="11"/>
  <c r="M7317" i="11" s="1"/>
  <c r="K6108" i="11"/>
  <c r="D6108" i="11"/>
  <c r="C6108" i="11"/>
  <c r="K3373" i="11"/>
  <c r="C3373" i="11"/>
  <c r="D3373" i="11"/>
  <c r="H1778" i="11"/>
  <c r="I1773" i="11"/>
  <c r="I6746" i="11"/>
  <c r="H1286" i="11"/>
  <c r="C7317" i="11"/>
  <c r="D7317" i="11"/>
  <c r="H2242" i="11"/>
  <c r="I2202" i="11" s="1"/>
  <c r="K6036" i="11"/>
  <c r="D6036" i="11"/>
  <c r="C6036" i="11"/>
  <c r="J3261" i="11"/>
  <c r="K3261" i="11" s="1"/>
  <c r="C3261" i="11"/>
  <c r="D3261" i="11"/>
  <c r="C3153" i="11"/>
  <c r="J3153" i="11"/>
  <c r="K3153" i="11" s="1"/>
  <c r="D3153" i="11"/>
  <c r="J6072" i="11"/>
  <c r="K6072" i="11" s="1"/>
  <c r="C6072" i="11"/>
  <c r="D6072" i="11"/>
  <c r="I1246" i="11"/>
  <c r="I2571" i="11"/>
  <c r="I1738" i="11"/>
  <c r="H6143" i="11"/>
  <c r="J6144" i="11"/>
  <c r="K6144" i="11" s="1"/>
  <c r="C6144" i="11"/>
  <c r="D6144" i="11"/>
  <c r="I6711" i="11"/>
  <c r="I6710" i="11"/>
  <c r="K3037" i="11"/>
  <c r="H6751" i="11"/>
  <c r="I6747" i="11" s="1"/>
  <c r="D3037" i="11"/>
  <c r="C3037" i="11"/>
  <c r="K3297" i="11"/>
  <c r="D3297" i="11"/>
  <c r="C3297" i="11"/>
  <c r="K3409" i="11"/>
  <c r="C3409" i="11"/>
  <c r="D3409" i="11"/>
  <c r="K3185" i="11"/>
  <c r="D3185" i="11"/>
  <c r="C3185" i="11"/>
  <c r="I7518" i="11"/>
  <c r="N7318" i="11" l="1"/>
  <c r="N6037" i="11"/>
  <c r="L6037" i="11"/>
  <c r="M6037" i="11" s="1"/>
  <c r="N6145" i="11"/>
  <c r="L6145" i="11"/>
  <c r="M6145" i="11" s="1"/>
  <c r="N6073" i="11"/>
  <c r="L6073" i="11"/>
  <c r="M6073" i="11" s="1"/>
  <c r="N3334" i="11"/>
  <c r="L3334" i="11"/>
  <c r="M3334" i="11" s="1"/>
  <c r="N3186" i="11"/>
  <c r="L3186" i="11"/>
  <c r="M3186" i="11" s="1"/>
  <c r="N3222" i="11"/>
  <c r="L3222" i="11"/>
  <c r="M3222" i="11" s="1"/>
  <c r="N3446" i="11"/>
  <c r="L3446" i="11"/>
  <c r="M3446" i="11" s="1"/>
  <c r="N3074" i="11"/>
  <c r="L3074" i="11"/>
  <c r="M3074" i="11" s="1"/>
  <c r="N3038" i="11"/>
  <c r="L3038" i="11"/>
  <c r="M3038" i="11" s="1"/>
  <c r="N3410" i="11"/>
  <c r="L3410" i="11"/>
  <c r="M3410" i="11" s="1"/>
  <c r="N3298" i="11"/>
  <c r="L3298" i="11"/>
  <c r="M3298" i="11" s="1"/>
  <c r="N6109" i="11"/>
  <c r="L6109" i="11"/>
  <c r="M6109" i="11" s="1"/>
  <c r="H3186" i="11"/>
  <c r="I3182" i="11" s="1"/>
  <c r="H3038" i="11"/>
  <c r="I3034" i="11" s="1"/>
  <c r="H3334" i="11"/>
  <c r="I3330" i="11" s="1"/>
  <c r="H6073" i="11"/>
  <c r="H3074" i="11"/>
  <c r="I3070" i="11" s="1"/>
  <c r="H6037" i="11"/>
  <c r="I6033" i="11" s="1"/>
  <c r="H3222" i="11"/>
  <c r="I3218" i="11" s="1"/>
  <c r="H3298" i="11"/>
  <c r="I3294" i="11" s="1"/>
  <c r="H3410" i="11"/>
  <c r="K7318" i="11"/>
  <c r="L7318" i="11"/>
  <c r="M7318" i="11" s="1"/>
  <c r="K3038" i="11"/>
  <c r="H2243" i="11"/>
  <c r="I2203" i="11" s="1"/>
  <c r="H2611" i="11"/>
  <c r="H3362" i="11"/>
  <c r="I3322" i="11" s="1"/>
  <c r="K3410" i="11"/>
  <c r="C3410" i="11"/>
  <c r="D3410" i="11"/>
  <c r="H2612" i="11"/>
  <c r="H3363" i="11"/>
  <c r="D7318" i="11"/>
  <c r="C7318" i="11"/>
  <c r="D3186" i="11"/>
  <c r="K3186" i="11"/>
  <c r="C3186" i="11"/>
  <c r="K3298" i="11"/>
  <c r="D3298" i="11"/>
  <c r="C3298" i="11"/>
  <c r="I1774" i="11"/>
  <c r="K6109" i="11"/>
  <c r="D6109" i="11"/>
  <c r="C6109" i="11"/>
  <c r="D3038" i="11"/>
  <c r="J6073" i="11"/>
  <c r="K6073" i="11" s="1"/>
  <c r="D6073" i="11"/>
  <c r="C6073" i="11"/>
  <c r="K6037" i="11"/>
  <c r="D6037" i="11"/>
  <c r="C6037" i="11"/>
  <c r="I7378" i="11"/>
  <c r="C3038" i="11"/>
  <c r="H1779" i="11"/>
  <c r="I1775" i="11" s="1"/>
  <c r="H1287" i="11"/>
  <c r="I1247" i="11" s="1"/>
  <c r="I2572" i="11"/>
  <c r="I1739" i="11"/>
  <c r="I2204" i="11"/>
  <c r="I2573" i="11"/>
  <c r="K3074" i="11"/>
  <c r="H6752" i="11"/>
  <c r="I6748" i="11" s="1"/>
  <c r="C3074" i="11"/>
  <c r="D3074" i="11"/>
  <c r="J6145" i="11"/>
  <c r="K6145" i="11" s="1"/>
  <c r="D6145" i="11"/>
  <c r="C6145" i="11"/>
  <c r="H6144" i="11"/>
  <c r="K3222" i="11"/>
  <c r="C3222" i="11"/>
  <c r="D3222" i="11"/>
  <c r="K3334" i="11"/>
  <c r="C3334" i="11"/>
  <c r="D3334" i="11"/>
  <c r="J3446" i="11"/>
  <c r="K3446" i="11" s="1"/>
  <c r="D3446" i="11"/>
  <c r="C3446" i="11"/>
  <c r="N7319" i="11" l="1"/>
  <c r="N3039" i="11"/>
  <c r="L3039" i="11"/>
  <c r="M3039" i="11" s="1"/>
  <c r="N3299" i="11"/>
  <c r="L3299" i="11"/>
  <c r="M3299" i="11" s="1"/>
  <c r="N3223" i="11"/>
  <c r="L3223" i="11"/>
  <c r="M3223" i="11" s="1"/>
  <c r="N3187" i="11"/>
  <c r="L3187" i="11"/>
  <c r="M3187" i="11" s="1"/>
  <c r="N6182" i="11"/>
  <c r="L6182" i="11"/>
  <c r="M6182" i="11" s="1"/>
  <c r="K3039" i="11"/>
  <c r="N6074" i="11"/>
  <c r="L6074" i="11"/>
  <c r="M6074" i="11" s="1"/>
  <c r="D3039" i="11"/>
  <c r="N6146" i="11"/>
  <c r="L6146" i="11"/>
  <c r="M6146" i="11" s="1"/>
  <c r="N3411" i="11"/>
  <c r="L3411" i="11"/>
  <c r="M3411" i="11" s="1"/>
  <c r="N3447" i="11"/>
  <c r="L3447" i="11"/>
  <c r="M3447" i="11" s="1"/>
  <c r="C3039" i="11"/>
  <c r="N3075" i="11"/>
  <c r="L3075" i="11"/>
  <c r="M3075" i="11" s="1"/>
  <c r="N3335" i="11"/>
  <c r="L3335" i="11"/>
  <c r="M3335" i="11" s="1"/>
  <c r="N6110" i="11"/>
  <c r="L6110" i="11"/>
  <c r="M6110" i="11" s="1"/>
  <c r="H6110" i="11"/>
  <c r="H3299" i="11"/>
  <c r="I3295" i="11" s="1"/>
  <c r="H3411" i="11"/>
  <c r="H3223" i="11"/>
  <c r="I3219" i="11" s="1"/>
  <c r="H6074" i="11"/>
  <c r="I6070" i="11" s="1"/>
  <c r="H3187" i="11"/>
  <c r="I3183" i="11" s="1"/>
  <c r="H3335" i="11"/>
  <c r="I3331" i="11" s="1"/>
  <c r="H3075" i="11"/>
  <c r="I3071" i="11" s="1"/>
  <c r="H3039" i="11"/>
  <c r="I3035" i="11" s="1"/>
  <c r="K7319" i="11"/>
  <c r="L7319" i="11"/>
  <c r="M7319" i="11" s="1"/>
  <c r="C7319" i="11"/>
  <c r="D7319" i="11"/>
  <c r="H2244" i="11"/>
  <c r="H2613" i="11"/>
  <c r="H3364" i="11"/>
  <c r="J6146" i="11"/>
  <c r="K6146" i="11" s="1"/>
  <c r="D6146" i="11"/>
  <c r="C6146" i="11"/>
  <c r="C3299" i="11"/>
  <c r="K3299" i="11"/>
  <c r="D3299" i="11"/>
  <c r="I3323" i="11"/>
  <c r="J6074" i="11"/>
  <c r="K6074" i="11" s="1"/>
  <c r="C6074" i="11"/>
  <c r="D6074" i="11"/>
  <c r="H1780" i="11"/>
  <c r="I1776" i="11" s="1"/>
  <c r="D3187" i="11"/>
  <c r="C3187" i="11"/>
  <c r="K3187" i="11"/>
  <c r="K3411" i="11"/>
  <c r="D3411" i="11"/>
  <c r="C3411" i="11"/>
  <c r="H1288" i="11"/>
  <c r="I1248" i="11" s="1"/>
  <c r="H6920" i="11"/>
  <c r="K6110" i="11"/>
  <c r="C6110" i="11"/>
  <c r="D6110" i="11"/>
  <c r="I1740" i="11"/>
  <c r="I6712" i="11"/>
  <c r="H6145" i="11"/>
  <c r="K6182" i="11"/>
  <c r="C6182" i="11"/>
  <c r="D6182" i="11"/>
  <c r="K3075" i="11"/>
  <c r="H6753" i="11"/>
  <c r="C3075" i="11"/>
  <c r="D3075" i="11"/>
  <c r="K3040" i="11"/>
  <c r="J3447" i="11"/>
  <c r="K3447" i="11" s="1"/>
  <c r="C3447" i="11"/>
  <c r="D3447" i="11"/>
  <c r="K3223" i="11"/>
  <c r="D3223" i="11"/>
  <c r="C3223" i="11"/>
  <c r="I7519" i="11"/>
  <c r="K3335" i="11"/>
  <c r="C3335" i="11"/>
  <c r="D3335" i="11"/>
  <c r="D3040" i="11" l="1"/>
  <c r="C3040" i="11"/>
  <c r="N7320" i="11"/>
  <c r="H3040" i="11"/>
  <c r="I3036" i="11" s="1"/>
  <c r="N6075" i="11"/>
  <c r="L6075" i="11"/>
  <c r="M6075" i="11" s="1"/>
  <c r="N6111" i="11"/>
  <c r="L6111" i="11"/>
  <c r="M6111" i="11" s="1"/>
  <c r="N6183" i="11"/>
  <c r="L6183" i="11"/>
  <c r="M6183" i="11" s="1"/>
  <c r="N3412" i="11"/>
  <c r="L3412" i="11"/>
  <c r="M3412" i="11" s="1"/>
  <c r="N3076" i="11"/>
  <c r="L3076" i="11"/>
  <c r="M3076" i="11" s="1"/>
  <c r="N3188" i="11"/>
  <c r="L3188" i="11"/>
  <c r="M3188" i="11" s="1"/>
  <c r="N3448" i="11"/>
  <c r="L3448" i="11"/>
  <c r="M3448" i="11" s="1"/>
  <c r="N3224" i="11"/>
  <c r="L3224" i="11"/>
  <c r="M3224" i="11" s="1"/>
  <c r="N3041" i="11"/>
  <c r="L3041" i="11"/>
  <c r="M3041" i="11" s="1"/>
  <c r="N6147" i="11"/>
  <c r="L6147" i="11"/>
  <c r="M6147" i="11" s="1"/>
  <c r="N3040" i="11"/>
  <c r="L3040" i="11"/>
  <c r="M3040" i="11" s="1"/>
  <c r="N3300" i="11"/>
  <c r="L3300" i="11"/>
  <c r="M3300" i="11" s="1"/>
  <c r="N3336" i="11"/>
  <c r="L3336" i="11"/>
  <c r="M3336" i="11" s="1"/>
  <c r="H3188" i="11"/>
  <c r="I3184" i="11" s="1"/>
  <c r="H3412" i="11"/>
  <c r="H3041" i="11"/>
  <c r="H6111" i="11"/>
  <c r="H3336" i="11"/>
  <c r="I3332" i="11" s="1"/>
  <c r="H3076" i="11"/>
  <c r="I3072" i="11" s="1"/>
  <c r="H3300" i="11"/>
  <c r="I3296" i="11" s="1"/>
  <c r="H6075" i="11"/>
  <c r="I6071" i="11" s="1"/>
  <c r="H3224" i="11"/>
  <c r="I3220" i="11" s="1"/>
  <c r="K7320" i="11"/>
  <c r="L7320" i="11"/>
  <c r="M7320" i="11" s="1"/>
  <c r="K3412" i="11"/>
  <c r="C3412" i="11"/>
  <c r="D3412" i="11"/>
  <c r="H1289" i="11"/>
  <c r="I1249" i="11" s="1"/>
  <c r="K3300" i="11"/>
  <c r="C3300" i="11"/>
  <c r="D3300" i="11"/>
  <c r="H2245" i="11"/>
  <c r="J6147" i="11"/>
  <c r="K6147" i="11" s="1"/>
  <c r="C6147" i="11"/>
  <c r="D6147" i="11"/>
  <c r="H2614" i="11"/>
  <c r="H3365" i="11"/>
  <c r="I3364" i="11" s="1"/>
  <c r="K3188" i="11"/>
  <c r="C3188" i="11"/>
  <c r="D3188" i="11"/>
  <c r="D7320" i="11"/>
  <c r="C7320" i="11"/>
  <c r="I7380" i="11"/>
  <c r="K6111" i="11"/>
  <c r="D6111" i="11"/>
  <c r="C6111" i="11"/>
  <c r="I6916" i="11"/>
  <c r="J6075" i="11"/>
  <c r="K6075" i="11" s="1"/>
  <c r="C6075" i="11"/>
  <c r="D6075" i="11"/>
  <c r="H1781" i="11"/>
  <c r="H6921" i="11"/>
  <c r="I6917" i="11" s="1"/>
  <c r="I2205" i="11"/>
  <c r="I2574" i="11"/>
  <c r="I1741" i="11"/>
  <c r="K6183" i="11"/>
  <c r="D6183" i="11"/>
  <c r="C6183" i="11"/>
  <c r="I7520" i="11"/>
  <c r="J3448" i="11"/>
  <c r="K3448" i="11" s="1"/>
  <c r="D3448" i="11"/>
  <c r="C3448" i="11"/>
  <c r="K3336" i="11"/>
  <c r="C3336" i="11"/>
  <c r="D3336" i="11"/>
  <c r="K3041" i="11"/>
  <c r="C3041" i="11"/>
  <c r="D3041" i="11"/>
  <c r="I6713" i="11"/>
  <c r="K3224" i="11"/>
  <c r="D3224" i="11"/>
  <c r="C3224" i="11"/>
  <c r="H6146" i="11"/>
  <c r="K3076" i="11"/>
  <c r="H6754" i="11"/>
  <c r="I6750" i="11" s="1"/>
  <c r="D3076" i="11"/>
  <c r="C3076" i="11"/>
  <c r="I7521" i="11"/>
  <c r="N7321" i="11" l="1"/>
  <c r="I3037" i="11"/>
  <c r="N6184" i="11"/>
  <c r="L6184" i="11"/>
  <c r="M6184" i="11" s="1"/>
  <c r="N3189" i="11"/>
  <c r="L3189" i="11"/>
  <c r="M3189" i="11" s="1"/>
  <c r="N3337" i="11"/>
  <c r="L3337" i="11"/>
  <c r="M3337" i="11" s="1"/>
  <c r="N3301" i="11"/>
  <c r="L3301" i="11"/>
  <c r="M3301" i="11" s="1"/>
  <c r="N3225" i="11"/>
  <c r="L3225" i="11"/>
  <c r="M3225" i="11" s="1"/>
  <c r="N3449" i="11"/>
  <c r="L3449" i="11"/>
  <c r="M3449" i="11" s="1"/>
  <c r="N6112" i="11"/>
  <c r="L6112" i="11"/>
  <c r="M6112" i="11" s="1"/>
  <c r="N6148" i="11"/>
  <c r="L6148" i="11"/>
  <c r="M6148" i="11" s="1"/>
  <c r="N6076" i="11"/>
  <c r="L6076" i="11"/>
  <c r="M6076" i="11" s="1"/>
  <c r="N3077" i="11"/>
  <c r="L3077" i="11"/>
  <c r="M3077" i="11" s="1"/>
  <c r="N3413" i="11"/>
  <c r="L3413" i="11"/>
  <c r="M3413" i="11" s="1"/>
  <c r="H3301" i="11"/>
  <c r="I3297" i="11" s="1"/>
  <c r="H3189" i="11"/>
  <c r="I3185" i="11" s="1"/>
  <c r="H3413" i="11"/>
  <c r="H6112" i="11"/>
  <c r="H3337" i="11"/>
  <c r="I3333" i="11" s="1"/>
  <c r="H6076" i="11"/>
  <c r="I6072" i="11" s="1"/>
  <c r="H3077" i="11"/>
  <c r="I3073" i="11" s="1"/>
  <c r="H3225" i="11"/>
  <c r="I3221" i="11" s="1"/>
  <c r="K7321" i="11"/>
  <c r="L7321" i="11"/>
  <c r="M7321" i="11" s="1"/>
  <c r="I3363" i="11"/>
  <c r="K3413" i="11"/>
  <c r="C3413" i="11"/>
  <c r="D3413" i="11"/>
  <c r="H1782" i="11"/>
  <c r="I1778" i="11" s="1"/>
  <c r="K6112" i="11"/>
  <c r="D6112" i="11"/>
  <c r="C6112" i="11"/>
  <c r="H2615" i="11"/>
  <c r="H3403" i="11"/>
  <c r="C3301" i="11"/>
  <c r="K3301" i="11"/>
  <c r="D3301" i="11"/>
  <c r="H2246" i="11"/>
  <c r="I2242" i="11" s="1"/>
  <c r="H3402" i="11"/>
  <c r="D7321" i="11"/>
  <c r="C7321" i="11"/>
  <c r="H1290" i="11"/>
  <c r="D3189" i="11"/>
  <c r="K3189" i="11"/>
  <c r="C3189" i="11"/>
  <c r="J6148" i="11"/>
  <c r="K6148" i="11" s="1"/>
  <c r="C6148" i="11"/>
  <c r="D6148" i="11"/>
  <c r="I3362" i="11"/>
  <c r="H6922" i="11"/>
  <c r="I1777" i="11"/>
  <c r="J6076" i="11"/>
  <c r="K6076" i="11" s="1"/>
  <c r="D6076" i="11"/>
  <c r="C6076" i="11"/>
  <c r="I2206" i="11"/>
  <c r="I2207" i="11"/>
  <c r="I2575" i="11"/>
  <c r="I1250" i="11"/>
  <c r="I1743" i="11"/>
  <c r="I1742" i="11"/>
  <c r="I6714" i="11"/>
  <c r="K6184" i="11"/>
  <c r="D6184" i="11"/>
  <c r="C6184" i="11"/>
  <c r="K3077" i="11"/>
  <c r="H6755" i="11"/>
  <c r="D3077" i="11"/>
  <c r="C3077" i="11"/>
  <c r="K3337" i="11"/>
  <c r="C3337" i="11"/>
  <c r="D3337" i="11"/>
  <c r="J3449" i="11"/>
  <c r="K3449" i="11" s="1"/>
  <c r="D3449" i="11"/>
  <c r="C3449" i="11"/>
  <c r="K3225" i="11"/>
  <c r="C3225" i="11"/>
  <c r="D3225" i="11"/>
  <c r="N3190" i="11" l="1"/>
  <c r="L3190" i="11"/>
  <c r="M3190" i="11" s="1"/>
  <c r="N3078" i="11"/>
  <c r="L3078" i="11"/>
  <c r="M3078" i="11" s="1"/>
  <c r="N3338" i="11"/>
  <c r="L3338" i="11"/>
  <c r="M3338" i="11" s="1"/>
  <c r="N3262" i="11"/>
  <c r="L3262" i="11"/>
  <c r="M3262" i="11" s="1"/>
  <c r="N3450" i="11"/>
  <c r="L3450" i="11"/>
  <c r="M3450" i="11" s="1"/>
  <c r="N6185" i="11"/>
  <c r="L6185" i="11"/>
  <c r="M6185" i="11" s="1"/>
  <c r="N3226" i="11"/>
  <c r="L3226" i="11"/>
  <c r="M3226" i="11" s="1"/>
  <c r="N3114" i="11"/>
  <c r="L3114" i="11"/>
  <c r="M3114" i="11" s="1"/>
  <c r="N3486" i="11"/>
  <c r="L3486" i="11"/>
  <c r="M3486" i="11" s="1"/>
  <c r="N6077" i="11"/>
  <c r="L6077" i="11"/>
  <c r="M6077" i="11" s="1"/>
  <c r="N3374" i="11"/>
  <c r="L3374" i="11"/>
  <c r="M3374" i="11" s="1"/>
  <c r="N6149" i="11"/>
  <c r="L6149" i="11"/>
  <c r="M6149" i="11" s="1"/>
  <c r="N6113" i="11"/>
  <c r="L6113" i="11"/>
  <c r="M6113" i="11" s="1"/>
  <c r="K3078" i="11"/>
  <c r="H6113" i="11"/>
  <c r="H3226" i="11"/>
  <c r="I3222" i="11" s="1"/>
  <c r="H3190" i="11"/>
  <c r="I3186" i="11" s="1"/>
  <c r="H3114" i="11"/>
  <c r="I3110" i="11" s="1"/>
  <c r="H3338" i="11"/>
  <c r="I3334" i="11" s="1"/>
  <c r="H3262" i="11"/>
  <c r="I3258" i="11" s="1"/>
  <c r="H3078" i="11"/>
  <c r="I3074" i="11" s="1"/>
  <c r="H3374" i="11"/>
  <c r="I3370" i="11" s="1"/>
  <c r="H6077" i="11"/>
  <c r="I6073" i="11" s="1"/>
  <c r="C3078" i="11"/>
  <c r="D3078" i="11"/>
  <c r="H2247" i="11"/>
  <c r="H1783" i="11"/>
  <c r="I1779" i="11" s="1"/>
  <c r="H1291" i="11"/>
  <c r="J3450" i="11"/>
  <c r="K3450" i="11" s="1"/>
  <c r="C3450" i="11"/>
  <c r="D3450" i="11"/>
  <c r="D3338" i="11"/>
  <c r="C3338" i="11"/>
  <c r="K3338" i="11"/>
  <c r="J6077" i="11"/>
  <c r="K6077" i="11" s="1"/>
  <c r="D6077" i="11"/>
  <c r="C6077" i="11"/>
  <c r="H6923" i="11"/>
  <c r="I6751" i="11"/>
  <c r="J6149" i="11"/>
  <c r="K6149" i="11" s="1"/>
  <c r="C6149" i="11"/>
  <c r="D6149" i="11"/>
  <c r="K3190" i="11"/>
  <c r="D3190" i="11"/>
  <c r="C3190" i="11"/>
  <c r="K3226" i="11"/>
  <c r="C3226" i="11"/>
  <c r="D3226" i="11"/>
  <c r="H2616" i="11"/>
  <c r="H3404" i="11"/>
  <c r="K6113" i="11"/>
  <c r="C6113" i="11"/>
  <c r="D6113" i="11"/>
  <c r="I1251" i="11"/>
  <c r="I2576" i="11"/>
  <c r="K3114" i="11"/>
  <c r="H6756" i="11"/>
  <c r="I6752" i="11" s="1"/>
  <c r="D3114" i="11"/>
  <c r="C3114" i="11"/>
  <c r="K6185" i="11"/>
  <c r="D6185" i="11"/>
  <c r="C6185" i="11"/>
  <c r="I6715" i="11"/>
  <c r="J3262" i="11"/>
  <c r="K3262" i="11" s="1"/>
  <c r="D3262" i="11"/>
  <c r="C3262" i="11"/>
  <c r="K3486" i="11"/>
  <c r="D3486" i="11"/>
  <c r="C3486" i="11"/>
  <c r="K3374" i="11"/>
  <c r="C3374" i="11"/>
  <c r="D3374" i="11"/>
  <c r="H3079" i="11" l="1"/>
  <c r="D3079" i="11"/>
  <c r="K3079" i="11"/>
  <c r="C3079" i="11"/>
  <c r="N3375" i="11"/>
  <c r="L3375" i="11"/>
  <c r="M3375" i="11" s="1"/>
  <c r="N6114" i="11"/>
  <c r="L6114" i="11"/>
  <c r="M6114" i="11" s="1"/>
  <c r="N3339" i="11"/>
  <c r="L3339" i="11"/>
  <c r="M3339" i="11" s="1"/>
  <c r="N3115" i="11"/>
  <c r="L3115" i="11"/>
  <c r="M3115" i="11" s="1"/>
  <c r="N6150" i="11"/>
  <c r="L6150" i="11"/>
  <c r="M6150" i="11" s="1"/>
  <c r="N3263" i="11"/>
  <c r="L3263" i="11"/>
  <c r="M3263" i="11" s="1"/>
  <c r="N3227" i="11"/>
  <c r="L3227" i="11"/>
  <c r="M3227" i="11" s="1"/>
  <c r="N3079" i="11"/>
  <c r="L3079" i="11"/>
  <c r="M3079" i="11" s="1"/>
  <c r="N3487" i="11"/>
  <c r="L3487" i="11"/>
  <c r="M3487" i="11" s="1"/>
  <c r="N3451" i="11"/>
  <c r="L3451" i="11"/>
  <c r="M3451" i="11" s="1"/>
  <c r="N6222" i="11"/>
  <c r="L6222" i="11"/>
  <c r="M6222" i="11" s="1"/>
  <c r="N6078" i="11"/>
  <c r="L6078" i="11"/>
  <c r="M6078" i="11" s="1"/>
  <c r="N3191" i="11"/>
  <c r="L3191" i="11"/>
  <c r="M3191" i="11" s="1"/>
  <c r="N6186" i="11"/>
  <c r="L6186" i="11"/>
  <c r="M6186" i="11" s="1"/>
  <c r="H3263" i="11"/>
  <c r="I3259" i="11" s="1"/>
  <c r="H3227" i="11"/>
  <c r="I3223" i="11" s="1"/>
  <c r="H3375" i="11"/>
  <c r="I3371" i="11" s="1"/>
  <c r="H3115" i="11"/>
  <c r="I3111" i="11" s="1"/>
  <c r="H6078" i="11"/>
  <c r="I6005" i="11" s="1"/>
  <c r="H3339" i="11"/>
  <c r="I3335" i="11" s="1"/>
  <c r="I3075" i="11"/>
  <c r="H3191" i="11"/>
  <c r="I3187" i="11" s="1"/>
  <c r="H6114" i="11"/>
  <c r="H1292" i="11"/>
  <c r="I1252" i="11" s="1"/>
  <c r="K3227" i="11"/>
  <c r="D3227" i="11"/>
  <c r="C3227" i="11"/>
  <c r="C3191" i="11"/>
  <c r="K3191" i="11"/>
  <c r="D3191" i="11"/>
  <c r="J6078" i="11"/>
  <c r="K6078" i="11" s="1"/>
  <c r="C6078" i="11"/>
  <c r="D6078" i="11"/>
  <c r="H1784" i="11"/>
  <c r="K6186" i="11"/>
  <c r="H6924" i="11"/>
  <c r="C6186" i="11"/>
  <c r="D6186" i="11"/>
  <c r="H2248" i="11"/>
  <c r="K6114" i="11"/>
  <c r="D6114" i="11"/>
  <c r="C6114" i="11"/>
  <c r="C3339" i="11"/>
  <c r="D3339" i="11"/>
  <c r="K3339" i="11"/>
  <c r="J3451" i="11"/>
  <c r="K3451" i="11" s="1"/>
  <c r="C3451" i="11"/>
  <c r="D3451" i="11"/>
  <c r="J6150" i="11"/>
  <c r="K6150" i="11" s="1"/>
  <c r="C6150" i="11"/>
  <c r="D6150" i="11"/>
  <c r="H6961" i="11"/>
  <c r="I6957" i="11" s="1"/>
  <c r="H2617" i="11"/>
  <c r="H3405" i="11"/>
  <c r="I2577" i="11"/>
  <c r="I2208" i="11"/>
  <c r="I1744" i="11"/>
  <c r="I2209" i="11"/>
  <c r="I7526" i="11"/>
  <c r="J3263" i="11"/>
  <c r="K3263" i="11" s="1"/>
  <c r="D3263" i="11"/>
  <c r="C3263" i="11"/>
  <c r="K6222" i="11"/>
  <c r="D6222" i="11"/>
  <c r="C6222" i="11"/>
  <c r="K3375" i="11"/>
  <c r="C3375" i="11"/>
  <c r="D3375" i="11"/>
  <c r="I6716" i="11"/>
  <c r="K3115" i="11"/>
  <c r="H6757" i="11"/>
  <c r="D3115" i="11"/>
  <c r="C3115" i="11"/>
  <c r="I6717" i="11"/>
  <c r="K3487" i="11"/>
  <c r="D3487" i="11"/>
  <c r="C3487" i="11"/>
  <c r="I6074" i="11" l="1"/>
  <c r="H3080" i="11"/>
  <c r="I3076" i="11" s="1"/>
  <c r="K3081" i="11"/>
  <c r="D3080" i="11"/>
  <c r="N6079" i="11"/>
  <c r="L6079" i="11"/>
  <c r="M6079" i="11" s="1"/>
  <c r="N6187" i="11"/>
  <c r="L6187" i="11"/>
  <c r="M6187" i="11" s="1"/>
  <c r="N3080" i="11"/>
  <c r="L3080" i="11"/>
  <c r="M3080" i="11" s="1"/>
  <c r="N3376" i="11"/>
  <c r="L3376" i="11"/>
  <c r="M3376" i="11" s="1"/>
  <c r="N3452" i="11"/>
  <c r="L3452" i="11"/>
  <c r="M3452" i="11" s="1"/>
  <c r="N3192" i="11"/>
  <c r="L3192" i="11"/>
  <c r="M3192" i="11" s="1"/>
  <c r="C3080" i="11"/>
  <c r="N3264" i="11"/>
  <c r="L3264" i="11"/>
  <c r="M3264" i="11" s="1"/>
  <c r="N6223" i="11"/>
  <c r="L6223" i="11"/>
  <c r="M6223" i="11" s="1"/>
  <c r="N3228" i="11"/>
  <c r="L3228" i="11"/>
  <c r="M3228" i="11" s="1"/>
  <c r="K3080" i="11"/>
  <c r="N3488" i="11"/>
  <c r="L3488" i="11"/>
  <c r="M3488" i="11" s="1"/>
  <c r="N3340" i="11"/>
  <c r="L3340" i="11"/>
  <c r="M3340" i="11" s="1"/>
  <c r="N6115" i="11"/>
  <c r="L6115" i="11"/>
  <c r="M6115" i="11" s="1"/>
  <c r="N3116" i="11"/>
  <c r="L3116" i="11"/>
  <c r="M3116" i="11" s="1"/>
  <c r="N6151" i="11"/>
  <c r="L6151" i="11"/>
  <c r="M6151" i="11" s="1"/>
  <c r="H3192" i="11"/>
  <c r="I3188" i="11" s="1"/>
  <c r="H6115" i="11"/>
  <c r="H3228" i="11"/>
  <c r="I3224" i="11" s="1"/>
  <c r="H3376" i="11"/>
  <c r="I3372" i="11" s="1"/>
  <c r="H3116" i="11"/>
  <c r="I3112" i="11" s="1"/>
  <c r="H3340" i="11"/>
  <c r="I3336" i="11" s="1"/>
  <c r="H3264" i="11"/>
  <c r="I3260" i="11" s="1"/>
  <c r="H6079" i="11"/>
  <c r="I6075" i="11" s="1"/>
  <c r="K6115" i="11"/>
  <c r="C6115" i="11"/>
  <c r="D6115" i="11"/>
  <c r="J3452" i="11"/>
  <c r="K3452" i="11" s="1"/>
  <c r="D3452" i="11"/>
  <c r="C3452" i="11"/>
  <c r="C3192" i="11"/>
  <c r="K3192" i="11"/>
  <c r="D3192" i="11"/>
  <c r="K6187" i="11"/>
  <c r="H6925" i="11"/>
  <c r="C6187" i="11"/>
  <c r="D6187" i="11"/>
  <c r="H2249" i="11"/>
  <c r="H3442" i="11"/>
  <c r="D3228" i="11"/>
  <c r="K3228" i="11"/>
  <c r="C3228" i="11"/>
  <c r="I1780" i="11"/>
  <c r="H6962" i="11"/>
  <c r="J6079" i="11"/>
  <c r="K6079" i="11" s="1"/>
  <c r="D6079" i="11"/>
  <c r="C6079" i="11"/>
  <c r="K3340" i="11"/>
  <c r="C3340" i="11"/>
  <c r="D3340" i="11"/>
  <c r="J6151" i="11"/>
  <c r="K6151" i="11" s="1"/>
  <c r="D6151" i="11"/>
  <c r="C6151" i="11"/>
  <c r="H1293" i="11"/>
  <c r="I1253" i="11" s="1"/>
  <c r="H1785" i="11"/>
  <c r="I1745" i="11" s="1"/>
  <c r="H2618" i="11"/>
  <c r="H3406" i="11"/>
  <c r="I3405" i="11" s="1"/>
  <c r="I2578" i="11"/>
  <c r="J3264" i="11"/>
  <c r="K3264" i="11" s="1"/>
  <c r="D3264" i="11"/>
  <c r="C3264" i="11"/>
  <c r="K3116" i="11"/>
  <c r="H6758" i="11"/>
  <c r="C3116" i="11"/>
  <c r="D3116" i="11"/>
  <c r="K3376" i="11"/>
  <c r="D3376" i="11"/>
  <c r="C3376" i="11"/>
  <c r="K3488" i="11"/>
  <c r="C3488" i="11"/>
  <c r="D3488" i="11"/>
  <c r="K6223" i="11"/>
  <c r="D6223" i="11"/>
  <c r="C6223" i="11"/>
  <c r="D3081" i="11" l="1"/>
  <c r="C3081" i="11"/>
  <c r="L3081" i="11"/>
  <c r="M3081" i="11" s="1"/>
  <c r="H3081" i="11"/>
  <c r="I3077" i="11" s="1"/>
  <c r="N3081" i="11"/>
  <c r="N6188" i="11"/>
  <c r="L6188" i="11"/>
  <c r="M6188" i="11" s="1"/>
  <c r="N3377" i="11"/>
  <c r="L3377" i="11"/>
  <c r="M3377" i="11" s="1"/>
  <c r="N3193" i="11"/>
  <c r="L3193" i="11"/>
  <c r="M3193" i="11" s="1"/>
  <c r="N6152" i="11"/>
  <c r="L6152" i="11"/>
  <c r="M6152" i="11" s="1"/>
  <c r="N3489" i="11"/>
  <c r="L3489" i="11"/>
  <c r="M3489" i="11" s="1"/>
  <c r="N3117" i="11"/>
  <c r="L3117" i="11"/>
  <c r="M3117" i="11" s="1"/>
  <c r="N6080" i="11"/>
  <c r="L6080" i="11"/>
  <c r="M6080" i="11" s="1"/>
  <c r="N3453" i="11"/>
  <c r="L3453" i="11"/>
  <c r="M3453" i="11" s="1"/>
  <c r="N3265" i="11"/>
  <c r="L3265" i="11"/>
  <c r="M3265" i="11" s="1"/>
  <c r="N6224" i="11"/>
  <c r="L6224" i="11"/>
  <c r="M6224" i="11" s="1"/>
  <c r="N3229" i="11"/>
  <c r="L3229" i="11"/>
  <c r="M3229" i="11" s="1"/>
  <c r="N3341" i="11"/>
  <c r="L3341" i="11"/>
  <c r="M3341" i="11" s="1"/>
  <c r="N6116" i="11"/>
  <c r="L6116" i="11"/>
  <c r="M6116" i="11" s="1"/>
  <c r="H3193" i="11"/>
  <c r="I3189" i="11" s="1"/>
  <c r="H3229" i="11"/>
  <c r="I3225" i="11" s="1"/>
  <c r="H3377" i="11"/>
  <c r="I3373" i="11" s="1"/>
  <c r="H3117" i="11"/>
  <c r="I3113" i="11" s="1"/>
  <c r="H3341" i="11"/>
  <c r="I3337" i="11" s="1"/>
  <c r="H6116" i="11"/>
  <c r="H3265" i="11"/>
  <c r="I3261" i="11" s="1"/>
  <c r="H6080" i="11"/>
  <c r="I6076" i="11" s="1"/>
  <c r="H1786" i="11"/>
  <c r="I6754" i="11"/>
  <c r="I3402" i="11"/>
  <c r="H2250" i="11"/>
  <c r="H3443" i="11"/>
  <c r="I3403" i="11" s="1"/>
  <c r="J3453" i="11"/>
  <c r="K3453" i="11" s="1"/>
  <c r="C3453" i="11"/>
  <c r="D3453" i="11"/>
  <c r="K6116" i="11"/>
  <c r="C6116" i="11"/>
  <c r="D6116" i="11"/>
  <c r="D3193" i="11"/>
  <c r="C3193" i="11"/>
  <c r="K3193" i="11"/>
  <c r="J6080" i="11"/>
  <c r="K6080" i="11" s="1"/>
  <c r="D6080" i="11"/>
  <c r="C6080" i="11"/>
  <c r="K3341" i="11"/>
  <c r="D3341" i="11"/>
  <c r="C3341" i="11"/>
  <c r="H6963" i="11"/>
  <c r="H1294" i="11"/>
  <c r="H2619" i="11"/>
  <c r="I2579" i="11" s="1"/>
  <c r="H3444" i="11"/>
  <c r="I3404" i="11" s="1"/>
  <c r="J6152" i="11"/>
  <c r="K6152" i="11" s="1"/>
  <c r="C6152" i="11"/>
  <c r="D6152" i="11"/>
  <c r="H4452" i="11"/>
  <c r="K3229" i="11"/>
  <c r="C3229" i="11"/>
  <c r="D3229" i="11"/>
  <c r="K6188" i="11"/>
  <c r="H6926" i="11"/>
  <c r="C6188" i="11"/>
  <c r="D6188" i="11"/>
  <c r="I1781" i="11"/>
  <c r="I3406" i="11"/>
  <c r="I1746" i="11"/>
  <c r="I2210" i="11"/>
  <c r="I1254" i="11"/>
  <c r="I7540" i="11"/>
  <c r="I6110" i="11"/>
  <c r="K3489" i="11"/>
  <c r="D3489" i="11"/>
  <c r="C3489" i="11"/>
  <c r="H6151" i="11"/>
  <c r="I6111" i="11" s="1"/>
  <c r="J3265" i="11"/>
  <c r="K3265" i="11" s="1"/>
  <c r="D3265" i="11"/>
  <c r="C3265" i="11"/>
  <c r="K6224" i="11"/>
  <c r="D6224" i="11"/>
  <c r="C6224" i="11"/>
  <c r="K3377" i="11"/>
  <c r="C3377" i="11"/>
  <c r="D3377" i="11"/>
  <c r="K3117" i="11"/>
  <c r="H6759" i="11"/>
  <c r="C3117" i="11"/>
  <c r="D3117" i="11"/>
  <c r="N7351" i="11" l="1"/>
  <c r="N3266" i="11"/>
  <c r="L3266" i="11"/>
  <c r="M3266" i="11" s="1"/>
  <c r="N3230" i="11"/>
  <c r="L3230" i="11"/>
  <c r="M3230" i="11" s="1"/>
  <c r="N3118" i="11"/>
  <c r="L3118" i="11"/>
  <c r="M3118" i="11" s="1"/>
  <c r="N6081" i="11"/>
  <c r="L6081" i="11"/>
  <c r="M6081" i="11" s="1"/>
  <c r="N6189" i="11"/>
  <c r="L6189" i="11"/>
  <c r="M6189" i="11" s="1"/>
  <c r="N3342" i="11"/>
  <c r="L3342" i="11"/>
  <c r="M3342" i="11" s="1"/>
  <c r="N6225" i="11"/>
  <c r="L6225" i="11"/>
  <c r="M6225" i="11" s="1"/>
  <c r="N6117" i="11"/>
  <c r="L6117" i="11"/>
  <c r="M6117" i="11" s="1"/>
  <c r="N3302" i="11"/>
  <c r="L3302" i="11"/>
  <c r="M3302" i="11" s="1"/>
  <c r="N6153" i="11"/>
  <c r="L6153" i="11"/>
  <c r="M6153" i="11" s="1"/>
  <c r="N3154" i="11"/>
  <c r="L3154" i="11"/>
  <c r="M3154" i="11" s="1"/>
  <c r="N3490" i="11"/>
  <c r="L3490" i="11"/>
  <c r="M3490" i="11" s="1"/>
  <c r="N3378" i="11"/>
  <c r="L3378" i="11"/>
  <c r="M3378" i="11" s="1"/>
  <c r="N3414" i="11"/>
  <c r="L3414" i="11"/>
  <c r="M3414" i="11" s="1"/>
  <c r="D3118" i="11"/>
  <c r="H3118" i="11"/>
  <c r="I3114" i="11" s="1"/>
  <c r="H3378" i="11"/>
  <c r="I3374" i="11" s="1"/>
  <c r="H3230" i="11"/>
  <c r="I3226" i="11" s="1"/>
  <c r="H6117" i="11"/>
  <c r="H3342" i="11"/>
  <c r="I3338" i="11" s="1"/>
  <c r="H3302" i="11"/>
  <c r="I3298" i="11" s="1"/>
  <c r="C3118" i="11"/>
  <c r="K3118" i="11"/>
  <c r="H6081" i="11"/>
  <c r="I6077" i="11" s="1"/>
  <c r="H3266" i="11"/>
  <c r="I3262" i="11" s="1"/>
  <c r="H3414" i="11"/>
  <c r="K7351" i="11"/>
  <c r="L7351" i="11"/>
  <c r="M7351" i="11" s="1"/>
  <c r="H2251" i="11"/>
  <c r="I2211" i="11" s="1"/>
  <c r="H3154" i="11"/>
  <c r="K3490" i="11"/>
  <c r="D3490" i="11"/>
  <c r="C3490" i="11"/>
  <c r="K3230" i="11"/>
  <c r="D3230" i="11"/>
  <c r="C3230" i="11"/>
  <c r="I2246" i="11"/>
  <c r="J6153" i="11"/>
  <c r="K6153" i="11" s="1"/>
  <c r="C6153" i="11"/>
  <c r="D6153" i="11"/>
  <c r="H4453" i="11"/>
  <c r="J3266" i="11"/>
  <c r="K3266" i="11" s="1"/>
  <c r="C3266" i="11"/>
  <c r="D3266" i="11"/>
  <c r="K6117" i="11"/>
  <c r="C6117" i="11"/>
  <c r="D6117" i="11"/>
  <c r="H1295" i="11"/>
  <c r="I1255" i="11" s="1"/>
  <c r="I6922" i="11"/>
  <c r="H6964" i="11"/>
  <c r="K6189" i="11"/>
  <c r="H6927" i="11"/>
  <c r="D6189" i="11"/>
  <c r="C6189" i="11"/>
  <c r="J6081" i="11"/>
  <c r="K6081" i="11" s="1"/>
  <c r="C6081" i="11"/>
  <c r="D6081" i="11"/>
  <c r="H2620" i="11"/>
  <c r="H3445" i="11"/>
  <c r="H1787" i="11"/>
  <c r="I1783" i="11" s="1"/>
  <c r="K3342" i="11"/>
  <c r="D3342" i="11"/>
  <c r="C3342" i="11"/>
  <c r="K3378" i="11"/>
  <c r="D3378" i="11"/>
  <c r="C3378" i="11"/>
  <c r="I1782" i="11"/>
  <c r="I6755" i="11"/>
  <c r="I3407" i="11"/>
  <c r="I2580" i="11"/>
  <c r="I1747" i="11"/>
  <c r="D7351" i="11"/>
  <c r="C7351" i="11"/>
  <c r="K3414" i="11"/>
  <c r="C3414" i="11"/>
  <c r="D3414" i="11"/>
  <c r="K6225" i="11"/>
  <c r="C6225" i="11"/>
  <c r="D6225" i="11"/>
  <c r="J3154" i="11"/>
  <c r="K3154" i="11" s="1"/>
  <c r="H6760" i="11"/>
  <c r="I6756" i="11" s="1"/>
  <c r="D3154" i="11"/>
  <c r="C3154" i="11"/>
  <c r="I7541" i="11"/>
  <c r="H6152" i="11"/>
  <c r="I6112" i="11" s="1"/>
  <c r="K3302" i="11"/>
  <c r="D3302" i="11"/>
  <c r="C3302" i="11"/>
  <c r="D3119" i="11" l="1"/>
  <c r="C3119" i="11"/>
  <c r="K3119" i="11"/>
  <c r="N7352" i="11"/>
  <c r="N6154" i="11"/>
  <c r="L6154" i="11"/>
  <c r="M6154" i="11" s="1"/>
  <c r="N6226" i="11"/>
  <c r="L6226" i="11"/>
  <c r="M6226" i="11" s="1"/>
  <c r="N3231" i="11"/>
  <c r="L3231" i="11"/>
  <c r="M3231" i="11" s="1"/>
  <c r="N3379" i="11"/>
  <c r="L3379" i="11"/>
  <c r="M3379" i="11" s="1"/>
  <c r="N3303" i="11"/>
  <c r="L3303" i="11"/>
  <c r="M3303" i="11" s="1"/>
  <c r="N6190" i="11"/>
  <c r="L6190" i="11"/>
  <c r="M6190" i="11" s="1"/>
  <c r="N3491" i="11"/>
  <c r="L3491" i="11"/>
  <c r="M3491" i="11" s="1"/>
  <c r="N3155" i="11"/>
  <c r="L3155" i="11"/>
  <c r="M3155" i="11" s="1"/>
  <c r="N6118" i="11"/>
  <c r="L6118" i="11"/>
  <c r="M6118" i="11" s="1"/>
  <c r="N3343" i="11"/>
  <c r="L3343" i="11"/>
  <c r="M3343" i="11" s="1"/>
  <c r="N3267" i="11"/>
  <c r="L3267" i="11"/>
  <c r="M3267" i="11" s="1"/>
  <c r="N3415" i="11"/>
  <c r="L3415" i="11"/>
  <c r="M3415" i="11" s="1"/>
  <c r="N3119" i="11"/>
  <c r="L3119" i="11"/>
  <c r="M3119" i="11" s="1"/>
  <c r="H6118" i="11"/>
  <c r="H3231" i="11"/>
  <c r="I3227" i="11" s="1"/>
  <c r="H3267" i="11"/>
  <c r="I3263" i="11" s="1"/>
  <c r="H3379" i="11"/>
  <c r="I3375" i="11" s="1"/>
  <c r="H3415" i="11"/>
  <c r="H3343" i="11"/>
  <c r="I3339" i="11" s="1"/>
  <c r="H3119" i="11"/>
  <c r="I3115" i="11" s="1"/>
  <c r="H3303" i="11"/>
  <c r="I3299" i="11" s="1"/>
  <c r="K7352" i="11"/>
  <c r="L7352" i="11"/>
  <c r="M7352" i="11" s="1"/>
  <c r="I2247" i="11"/>
  <c r="H2252" i="11"/>
  <c r="I2248" i="11" s="1"/>
  <c r="H3155" i="11"/>
  <c r="I3150" i="11"/>
  <c r="H1788" i="11"/>
  <c r="H3448" i="11"/>
  <c r="K6118" i="11"/>
  <c r="C6118" i="11"/>
  <c r="D6118" i="11"/>
  <c r="H1296" i="11"/>
  <c r="K3343" i="11"/>
  <c r="C3343" i="11"/>
  <c r="D3343" i="11"/>
  <c r="K6190" i="11"/>
  <c r="H6928" i="11"/>
  <c r="D6190" i="11"/>
  <c r="C6190" i="11"/>
  <c r="J6154" i="11"/>
  <c r="K6154" i="11" s="1"/>
  <c r="C6154" i="11"/>
  <c r="D6154" i="11"/>
  <c r="H2621" i="11"/>
  <c r="I2581" i="11" s="1"/>
  <c r="H3446" i="11"/>
  <c r="J3267" i="11"/>
  <c r="K3267" i="11" s="1"/>
  <c r="C3267" i="11"/>
  <c r="D3267" i="11"/>
  <c r="C3379" i="11"/>
  <c r="K3379" i="11"/>
  <c r="D3379" i="11"/>
  <c r="K6226" i="11"/>
  <c r="H6965" i="11"/>
  <c r="C6226" i="11"/>
  <c r="D6226" i="11"/>
  <c r="K3491" i="11"/>
  <c r="C3491" i="11"/>
  <c r="D3491" i="11"/>
  <c r="H7002" i="11"/>
  <c r="I6923" i="11"/>
  <c r="K3231" i="11"/>
  <c r="C3231" i="11"/>
  <c r="D3231" i="11"/>
  <c r="I1256" i="11"/>
  <c r="I2212" i="11"/>
  <c r="I1748" i="11"/>
  <c r="I3408" i="11"/>
  <c r="K3303" i="11"/>
  <c r="C3303" i="11"/>
  <c r="D3303" i="11"/>
  <c r="I7542" i="11"/>
  <c r="K3120" i="11"/>
  <c r="D3120" i="11"/>
  <c r="H6153" i="11"/>
  <c r="I6113" i="11" s="1"/>
  <c r="K3415" i="11"/>
  <c r="D3415" i="11"/>
  <c r="C3415" i="11"/>
  <c r="J3155" i="11"/>
  <c r="K3155" i="11" s="1"/>
  <c r="H6761" i="11"/>
  <c r="I6757" i="11" s="1"/>
  <c r="C3155" i="11"/>
  <c r="D3155" i="11"/>
  <c r="C7352" i="11"/>
  <c r="D7352" i="11"/>
  <c r="C3120" i="11" l="1"/>
  <c r="H3120" i="11"/>
  <c r="I3116" i="11" s="1"/>
  <c r="L3120" i="11"/>
  <c r="M3120" i="11" s="1"/>
  <c r="N3120" i="11"/>
  <c r="N7353" i="11"/>
  <c r="N3304" i="11"/>
  <c r="L3304" i="11"/>
  <c r="M3304" i="11" s="1"/>
  <c r="N3380" i="11"/>
  <c r="L3380" i="11"/>
  <c r="M3380" i="11" s="1"/>
  <c r="N3232" i="11"/>
  <c r="L3232" i="11"/>
  <c r="M3232" i="11" s="1"/>
  <c r="N3344" i="11"/>
  <c r="L3344" i="11"/>
  <c r="M3344" i="11" s="1"/>
  <c r="N3268" i="11"/>
  <c r="L3268" i="11"/>
  <c r="M3268" i="11" s="1"/>
  <c r="N6119" i="11"/>
  <c r="L6119" i="11"/>
  <c r="M6119" i="11" s="1"/>
  <c r="N3156" i="11"/>
  <c r="L3156" i="11"/>
  <c r="M3156" i="11" s="1"/>
  <c r="N3416" i="11"/>
  <c r="L3416" i="11"/>
  <c r="M3416" i="11" s="1"/>
  <c r="N6155" i="11"/>
  <c r="L6155" i="11"/>
  <c r="M6155" i="11" s="1"/>
  <c r="N3121" i="11"/>
  <c r="L3121" i="11"/>
  <c r="M3121" i="11" s="1"/>
  <c r="N3492" i="11"/>
  <c r="L3492" i="11"/>
  <c r="M3492" i="11" s="1"/>
  <c r="N6191" i="11"/>
  <c r="L6191" i="11"/>
  <c r="M6191" i="11" s="1"/>
  <c r="N6227" i="11"/>
  <c r="L6227" i="11"/>
  <c r="M6227" i="11" s="1"/>
  <c r="H6119" i="11"/>
  <c r="H3416" i="11"/>
  <c r="H3380" i="11"/>
  <c r="H3121" i="11"/>
  <c r="I3117" i="11" s="1"/>
  <c r="H3232" i="11"/>
  <c r="I3228" i="11" s="1"/>
  <c r="H3304" i="11"/>
  <c r="I3300" i="11" s="1"/>
  <c r="H3268" i="11"/>
  <c r="I3264" i="11" s="1"/>
  <c r="H3344" i="11"/>
  <c r="I3340" i="11" s="1"/>
  <c r="K7353" i="11"/>
  <c r="L7353" i="11"/>
  <c r="M7353" i="11" s="1"/>
  <c r="H2253" i="11"/>
  <c r="I2249" i="11" s="1"/>
  <c r="H3156" i="11"/>
  <c r="I3151" i="11"/>
  <c r="K3232" i="11"/>
  <c r="C3232" i="11"/>
  <c r="D3232" i="11"/>
  <c r="C3380" i="11"/>
  <c r="D3380" i="11"/>
  <c r="K3380" i="11"/>
  <c r="J3268" i="11"/>
  <c r="K3268" i="11" s="1"/>
  <c r="C3268" i="11"/>
  <c r="D3268" i="11"/>
  <c r="H3449" i="11"/>
  <c r="I3409" i="11" s="1"/>
  <c r="K3344" i="11"/>
  <c r="D3344" i="11"/>
  <c r="C3344" i="11"/>
  <c r="K6227" i="11"/>
  <c r="H6966" i="11"/>
  <c r="D6227" i="11"/>
  <c r="C6227" i="11"/>
  <c r="K6119" i="11"/>
  <c r="C6119" i="11"/>
  <c r="D6119" i="11"/>
  <c r="I7428" i="11"/>
  <c r="J6155" i="11"/>
  <c r="K6155" i="11" s="1"/>
  <c r="H6892" i="11"/>
  <c r="D6155" i="11"/>
  <c r="C6155" i="11"/>
  <c r="I1784" i="11"/>
  <c r="H1297" i="11"/>
  <c r="I1257" i="11" s="1"/>
  <c r="H2622" i="11"/>
  <c r="H3447" i="11"/>
  <c r="K6191" i="11"/>
  <c r="H6929" i="11"/>
  <c r="C6191" i="11"/>
  <c r="D6191" i="11"/>
  <c r="H1789" i="11"/>
  <c r="K3492" i="11"/>
  <c r="C3492" i="11"/>
  <c r="D3492" i="11"/>
  <c r="H7003" i="11"/>
  <c r="I6924" i="11"/>
  <c r="I1749" i="11"/>
  <c r="I2582" i="11"/>
  <c r="I2213" i="11"/>
  <c r="I7543" i="11"/>
  <c r="K3416" i="11"/>
  <c r="D3416" i="11"/>
  <c r="C3416" i="11"/>
  <c r="K3304" i="11"/>
  <c r="D3304" i="11"/>
  <c r="C3304" i="11"/>
  <c r="H6154" i="11"/>
  <c r="K3121" i="11"/>
  <c r="C3121" i="11"/>
  <c r="D3121" i="11"/>
  <c r="J3156" i="11"/>
  <c r="K3156" i="11" s="1"/>
  <c r="C3156" i="11"/>
  <c r="D3156" i="11"/>
  <c r="C7353" i="11"/>
  <c r="D7353" i="11"/>
  <c r="N7354" i="11" l="1"/>
  <c r="N6192" i="11"/>
  <c r="L6192" i="11"/>
  <c r="M6192" i="11" s="1"/>
  <c r="N3269" i="11"/>
  <c r="L3269" i="11"/>
  <c r="M3269" i="11" s="1"/>
  <c r="N6156" i="11"/>
  <c r="L6156" i="11"/>
  <c r="M6156" i="11" s="1"/>
  <c r="N3493" i="11"/>
  <c r="L3493" i="11"/>
  <c r="M3493" i="11" s="1"/>
  <c r="N6120" i="11"/>
  <c r="L6120" i="11"/>
  <c r="M6120" i="11" s="1"/>
  <c r="N3345" i="11"/>
  <c r="L3345" i="11"/>
  <c r="M3345" i="11" s="1"/>
  <c r="N3157" i="11"/>
  <c r="L3157" i="11"/>
  <c r="M3157" i="11" s="1"/>
  <c r="N3233" i="11"/>
  <c r="L3233" i="11"/>
  <c r="M3233" i="11" s="1"/>
  <c r="N3417" i="11"/>
  <c r="L3417" i="11"/>
  <c r="M3417" i="11" s="1"/>
  <c r="N3381" i="11"/>
  <c r="L3381" i="11"/>
  <c r="M3381" i="11" s="1"/>
  <c r="N6228" i="11"/>
  <c r="L6228" i="11"/>
  <c r="M6228" i="11" s="1"/>
  <c r="N3305" i="11"/>
  <c r="L3305" i="11"/>
  <c r="M3305" i="11" s="1"/>
  <c r="H3381" i="11"/>
  <c r="I3377" i="11" s="1"/>
  <c r="H3345" i="11"/>
  <c r="I3341" i="11" s="1"/>
  <c r="H3233" i="11"/>
  <c r="I3229" i="11" s="1"/>
  <c r="H3305" i="11"/>
  <c r="I3301" i="11" s="1"/>
  <c r="I3376" i="11"/>
  <c r="H6120" i="11"/>
  <c r="H3269" i="11"/>
  <c r="I3265" i="11" s="1"/>
  <c r="H3417" i="11"/>
  <c r="K7354" i="11"/>
  <c r="L7354" i="11"/>
  <c r="M7354" i="11" s="1"/>
  <c r="H2623" i="11"/>
  <c r="H2254" i="11"/>
  <c r="I2250" i="11" s="1"/>
  <c r="H3157" i="11"/>
  <c r="I3152" i="11"/>
  <c r="K3233" i="11"/>
  <c r="C3233" i="11"/>
  <c r="D3233" i="11"/>
  <c r="H3602" i="11"/>
  <c r="J6156" i="11"/>
  <c r="K6156" i="11" s="1"/>
  <c r="H6893" i="11"/>
  <c r="C6156" i="11"/>
  <c r="D6156" i="11"/>
  <c r="D3381" i="11"/>
  <c r="C3381" i="11"/>
  <c r="K3381" i="11"/>
  <c r="K6120" i="11"/>
  <c r="D6120" i="11"/>
  <c r="C6120" i="11"/>
  <c r="H1790" i="11"/>
  <c r="I1789" i="11" s="1"/>
  <c r="K6192" i="11"/>
  <c r="H6930" i="11"/>
  <c r="C6192" i="11"/>
  <c r="D6192" i="11"/>
  <c r="H7004" i="11"/>
  <c r="H3450" i="11"/>
  <c r="K6228" i="11"/>
  <c r="H6967" i="11"/>
  <c r="I6963" i="11" s="1"/>
  <c r="C6228" i="11"/>
  <c r="D6228" i="11"/>
  <c r="D3269" i="11"/>
  <c r="C3269" i="11"/>
  <c r="J3269" i="11"/>
  <c r="K3269" i="11" s="1"/>
  <c r="I6962" i="11"/>
  <c r="I1785" i="11"/>
  <c r="I6925" i="11"/>
  <c r="K3345" i="11"/>
  <c r="C3345" i="11"/>
  <c r="D3345" i="11"/>
  <c r="H1298" i="11"/>
  <c r="K3493" i="11"/>
  <c r="D3493" i="11"/>
  <c r="C3493" i="11"/>
  <c r="I1258" i="11"/>
  <c r="I2214" i="11"/>
  <c r="I3410" i="11"/>
  <c r="I1753" i="11"/>
  <c r="I1752" i="11"/>
  <c r="I1751" i="11"/>
  <c r="I1750" i="11"/>
  <c r="I2583" i="11"/>
  <c r="K3305" i="11"/>
  <c r="D3305" i="11"/>
  <c r="C3305" i="11"/>
  <c r="H6155" i="11"/>
  <c r="C7354" i="11"/>
  <c r="D7354" i="11"/>
  <c r="J3157" i="11"/>
  <c r="K3157" i="11" s="1"/>
  <c r="D3157" i="11"/>
  <c r="C3157" i="11"/>
  <c r="K3417" i="11"/>
  <c r="D3417" i="11"/>
  <c r="C3417" i="11"/>
  <c r="I6115" i="11"/>
  <c r="I6114" i="11"/>
  <c r="N7322" i="11" l="1"/>
  <c r="N7355" i="11"/>
  <c r="N3270" i="11"/>
  <c r="L3270" i="11"/>
  <c r="M3270" i="11" s="1"/>
  <c r="N6121" i="11"/>
  <c r="L6121" i="11"/>
  <c r="M6121" i="11" s="1"/>
  <c r="N3382" i="11"/>
  <c r="L3382" i="11"/>
  <c r="M3382" i="11" s="1"/>
  <c r="N3158" i="11"/>
  <c r="L3158" i="11"/>
  <c r="M3158" i="11" s="1"/>
  <c r="N3526" i="11"/>
  <c r="L3526" i="11"/>
  <c r="M3526" i="11" s="1"/>
  <c r="N6229" i="11"/>
  <c r="L6229" i="11"/>
  <c r="M6229" i="11" s="1"/>
  <c r="N3418" i="11"/>
  <c r="L3418" i="11"/>
  <c r="M3418" i="11" s="1"/>
  <c r="N6157" i="11"/>
  <c r="L6157" i="11"/>
  <c r="M6157" i="11" s="1"/>
  <c r="N3454" i="11"/>
  <c r="L3454" i="11"/>
  <c r="M3454" i="11" s="1"/>
  <c r="N6193" i="11"/>
  <c r="L6193" i="11"/>
  <c r="M6193" i="11" s="1"/>
  <c r="N3346" i="11"/>
  <c r="L3346" i="11"/>
  <c r="M3346" i="11" s="1"/>
  <c r="N3306" i="11"/>
  <c r="L3306" i="11"/>
  <c r="M3306" i="11" s="1"/>
  <c r="D3158" i="11"/>
  <c r="C3158" i="11"/>
  <c r="J3158" i="11"/>
  <c r="K3158" i="11" s="1"/>
  <c r="H3306" i="11"/>
  <c r="I3302" i="11" s="1"/>
  <c r="H3270" i="11"/>
  <c r="I3266" i="11" s="1"/>
  <c r="H3418" i="11"/>
  <c r="H6121" i="11"/>
  <c r="H3346" i="11"/>
  <c r="I3342" i="11" s="1"/>
  <c r="H3382" i="11"/>
  <c r="I3378" i="11" s="1"/>
  <c r="H3158" i="11"/>
  <c r="I3154" i="11" s="1"/>
  <c r="K7355" i="11"/>
  <c r="L7355" i="11"/>
  <c r="M7355" i="11" s="1"/>
  <c r="K7322" i="11"/>
  <c r="L7322" i="11"/>
  <c r="M7322" i="11" s="1"/>
  <c r="I1787" i="11"/>
  <c r="I3153" i="11"/>
  <c r="H2624" i="11"/>
  <c r="I2584" i="11" s="1"/>
  <c r="I1786" i="11"/>
  <c r="I1788" i="11"/>
  <c r="D7355" i="11"/>
  <c r="C7355" i="11"/>
  <c r="H7005" i="11"/>
  <c r="K6193" i="11"/>
  <c r="H6931" i="11"/>
  <c r="D6193" i="11"/>
  <c r="C6193" i="11"/>
  <c r="K3346" i="11"/>
  <c r="C3346" i="11"/>
  <c r="D3346" i="11"/>
  <c r="H2255" i="11"/>
  <c r="C3270" i="11"/>
  <c r="D3270" i="11"/>
  <c r="J3270" i="11"/>
  <c r="K3270" i="11" s="1"/>
  <c r="H3451" i="11"/>
  <c r="I3411" i="11" s="1"/>
  <c r="C3306" i="11"/>
  <c r="D3306" i="11"/>
  <c r="K3306" i="11"/>
  <c r="J6157" i="11"/>
  <c r="K6157" i="11" s="1"/>
  <c r="H6894" i="11"/>
  <c r="D6157" i="11"/>
  <c r="C6157" i="11"/>
  <c r="K3418" i="11"/>
  <c r="D3418" i="11"/>
  <c r="C3418" i="11"/>
  <c r="I6926" i="11"/>
  <c r="K6121" i="11"/>
  <c r="D6121" i="11"/>
  <c r="C6121" i="11"/>
  <c r="K3382" i="11"/>
  <c r="D3382" i="11"/>
  <c r="C3382" i="11"/>
  <c r="K6229" i="11"/>
  <c r="H6968" i="11"/>
  <c r="I6964" i="11" s="1"/>
  <c r="C6229" i="11"/>
  <c r="D6229" i="11"/>
  <c r="H1299" i="11"/>
  <c r="I1259" i="11" s="1"/>
  <c r="I2215" i="11"/>
  <c r="J3454" i="11"/>
  <c r="K3454" i="11" s="1"/>
  <c r="D3454" i="11"/>
  <c r="C3454" i="11"/>
  <c r="I7545" i="11"/>
  <c r="K3526" i="11"/>
  <c r="D3526" i="11"/>
  <c r="C3526" i="11"/>
  <c r="H6156" i="11"/>
  <c r="D7322" i="11"/>
  <c r="C7322" i="11"/>
  <c r="N7356" i="11" l="1"/>
  <c r="N7323" i="11"/>
  <c r="N3307" i="11"/>
  <c r="L3307" i="11"/>
  <c r="M3307" i="11" s="1"/>
  <c r="N6194" i="11"/>
  <c r="L6194" i="11"/>
  <c r="M6194" i="11" s="1"/>
  <c r="C3159" i="11"/>
  <c r="N3159" i="11"/>
  <c r="L3159" i="11"/>
  <c r="M3159" i="11" s="1"/>
  <c r="N6230" i="11"/>
  <c r="L6230" i="11"/>
  <c r="M6230" i="11" s="1"/>
  <c r="N3347" i="11"/>
  <c r="L3347" i="11"/>
  <c r="M3347" i="11" s="1"/>
  <c r="N3455" i="11"/>
  <c r="L3455" i="11"/>
  <c r="M3455" i="11" s="1"/>
  <c r="N3383" i="11"/>
  <c r="L3383" i="11"/>
  <c r="M3383" i="11" s="1"/>
  <c r="H3159" i="11"/>
  <c r="I3155" i="11" s="1"/>
  <c r="N6158" i="11"/>
  <c r="L6158" i="11"/>
  <c r="M6158" i="11" s="1"/>
  <c r="N3527" i="11"/>
  <c r="L3527" i="11"/>
  <c r="M3527" i="11" s="1"/>
  <c r="N3271" i="11"/>
  <c r="L3271" i="11"/>
  <c r="M3271" i="11" s="1"/>
  <c r="N6262" i="11"/>
  <c r="L6262" i="11"/>
  <c r="M6262" i="11" s="1"/>
  <c r="N3419" i="11"/>
  <c r="L3419" i="11"/>
  <c r="M3419" i="11" s="1"/>
  <c r="J3159" i="11"/>
  <c r="K3159" i="11" s="1"/>
  <c r="D3159" i="11"/>
  <c r="H3271" i="11"/>
  <c r="I3267" i="11" s="1"/>
  <c r="H3419" i="11"/>
  <c r="H6262" i="11"/>
  <c r="I6258" i="11" s="1"/>
  <c r="H3347" i="11"/>
  <c r="I3343" i="11" s="1"/>
  <c r="H3383" i="11"/>
  <c r="I3379" i="11" s="1"/>
  <c r="H3307" i="11"/>
  <c r="I3303" i="11" s="1"/>
  <c r="K7356" i="11"/>
  <c r="L7356" i="11"/>
  <c r="M7356" i="11" s="1"/>
  <c r="K7323" i="11"/>
  <c r="L7323" i="11"/>
  <c r="M7323" i="11" s="1"/>
  <c r="H2625" i="11"/>
  <c r="H1300" i="11"/>
  <c r="I1260" i="11" s="1"/>
  <c r="I6927" i="11"/>
  <c r="K3307" i="11"/>
  <c r="C3307" i="11"/>
  <c r="D3307" i="11"/>
  <c r="K3347" i="11"/>
  <c r="D3347" i="11"/>
  <c r="C3347" i="11"/>
  <c r="K6194" i="11"/>
  <c r="H6932" i="11"/>
  <c r="C6194" i="11"/>
  <c r="D6194" i="11"/>
  <c r="H7043" i="11"/>
  <c r="K3419" i="11"/>
  <c r="C3419" i="11"/>
  <c r="D3419" i="11"/>
  <c r="K3383" i="11"/>
  <c r="C3383" i="11"/>
  <c r="D3383" i="11"/>
  <c r="J6158" i="11"/>
  <c r="K6158" i="11" s="1"/>
  <c r="H6895" i="11"/>
  <c r="I6891" i="11" s="1"/>
  <c r="D6158" i="11"/>
  <c r="C6158" i="11"/>
  <c r="H2256" i="11"/>
  <c r="I2216" i="11" s="1"/>
  <c r="H3522" i="11"/>
  <c r="K6230" i="11"/>
  <c r="H6969" i="11"/>
  <c r="I6965" i="11" s="1"/>
  <c r="C6230" i="11"/>
  <c r="D6230" i="11"/>
  <c r="I7431" i="11"/>
  <c r="C3271" i="11"/>
  <c r="D3271" i="11"/>
  <c r="J3271" i="11"/>
  <c r="K3271" i="11" s="1"/>
  <c r="H3452" i="11"/>
  <c r="I2251" i="11"/>
  <c r="H7006" i="11"/>
  <c r="D7356" i="11"/>
  <c r="C7356" i="11"/>
  <c r="I2585" i="11"/>
  <c r="I6116" i="11"/>
  <c r="I3412" i="11"/>
  <c r="I1261" i="11"/>
  <c r="I7546" i="11"/>
  <c r="K6262" i="11"/>
  <c r="C6262" i="11"/>
  <c r="D6262" i="11"/>
  <c r="C7323" i="11"/>
  <c r="D7323" i="11"/>
  <c r="J3455" i="11"/>
  <c r="K3455" i="11" s="1"/>
  <c r="D3455" i="11"/>
  <c r="C3455" i="11"/>
  <c r="H6157" i="11"/>
  <c r="I6117" i="11" s="1"/>
  <c r="K3527" i="11"/>
  <c r="C3527" i="11"/>
  <c r="D3527" i="11"/>
  <c r="N7324" i="11" l="1"/>
  <c r="N7357" i="11"/>
  <c r="N3308" i="11"/>
  <c r="L3308" i="11"/>
  <c r="M3308" i="11" s="1"/>
  <c r="N3456" i="11"/>
  <c r="L3456" i="11"/>
  <c r="M3456" i="11" s="1"/>
  <c r="N3160" i="11"/>
  <c r="L3160" i="11"/>
  <c r="M3160" i="11" s="1"/>
  <c r="N6195" i="11"/>
  <c r="L6195" i="11"/>
  <c r="M6195" i="11" s="1"/>
  <c r="N3348" i="11"/>
  <c r="L3348" i="11"/>
  <c r="M3348" i="11" s="1"/>
  <c r="N3384" i="11"/>
  <c r="L3384" i="11"/>
  <c r="M3384" i="11" s="1"/>
  <c r="N3528" i="11"/>
  <c r="L3528" i="11"/>
  <c r="M3528" i="11" s="1"/>
  <c r="N6159" i="11"/>
  <c r="L6159" i="11"/>
  <c r="M6159" i="11" s="1"/>
  <c r="H3160" i="11"/>
  <c r="I3156" i="11" s="1"/>
  <c r="N6231" i="11"/>
  <c r="L6231" i="11"/>
  <c r="M6231" i="11" s="1"/>
  <c r="C3160" i="11"/>
  <c r="D3160" i="11"/>
  <c r="N3272" i="11"/>
  <c r="L3272" i="11"/>
  <c r="M3272" i="11" s="1"/>
  <c r="N3420" i="11"/>
  <c r="L3420" i="11"/>
  <c r="M3420" i="11" s="1"/>
  <c r="N6263" i="11"/>
  <c r="L6263" i="11"/>
  <c r="M6263" i="11" s="1"/>
  <c r="J3160" i="11"/>
  <c r="K3160" i="11" s="1"/>
  <c r="H3384" i="11"/>
  <c r="I3380" i="11" s="1"/>
  <c r="H3348" i="11"/>
  <c r="I3344" i="11" s="1"/>
  <c r="H3308" i="11"/>
  <c r="I3304" i="11" s="1"/>
  <c r="H3272" i="11"/>
  <c r="I3268" i="11" s="1"/>
  <c r="H3420" i="11"/>
  <c r="H6263" i="11"/>
  <c r="I6259" i="11" s="1"/>
  <c r="K7324" i="11"/>
  <c r="L7324" i="11"/>
  <c r="M7324" i="11" s="1"/>
  <c r="K7357" i="11"/>
  <c r="L7357" i="11"/>
  <c r="M7357" i="11" s="1"/>
  <c r="H2626" i="11"/>
  <c r="I2252" i="11"/>
  <c r="D3272" i="11"/>
  <c r="C3272" i="11"/>
  <c r="J3272" i="11"/>
  <c r="K3272" i="11" s="1"/>
  <c r="H3642" i="11"/>
  <c r="K3308" i="11"/>
  <c r="C3308" i="11"/>
  <c r="D3308" i="11"/>
  <c r="K3420" i="11"/>
  <c r="D3420" i="11"/>
  <c r="C3420" i="11"/>
  <c r="D7357" i="11"/>
  <c r="C7357" i="11"/>
  <c r="D3348" i="11"/>
  <c r="K3348" i="11"/>
  <c r="C3348" i="11"/>
  <c r="H2257" i="11"/>
  <c r="H3523" i="11"/>
  <c r="K6231" i="11"/>
  <c r="H6970" i="11"/>
  <c r="I6966" i="11" s="1"/>
  <c r="D6231" i="11"/>
  <c r="C6231" i="11"/>
  <c r="I7002" i="11"/>
  <c r="I6928" i="11"/>
  <c r="K6195" i="11"/>
  <c r="H6933" i="11"/>
  <c r="C6195" i="11"/>
  <c r="D6195" i="11"/>
  <c r="J6159" i="11"/>
  <c r="K6159" i="11" s="1"/>
  <c r="H6896" i="11"/>
  <c r="I6892" i="11" s="1"/>
  <c r="D6159" i="11"/>
  <c r="C6159" i="11"/>
  <c r="H3453" i="11"/>
  <c r="I3413" i="11" s="1"/>
  <c r="H7044" i="11"/>
  <c r="H1301" i="11"/>
  <c r="H7007" i="11"/>
  <c r="K3384" i="11"/>
  <c r="D3384" i="11"/>
  <c r="C3384" i="11"/>
  <c r="I2217" i="11"/>
  <c r="I2586" i="11"/>
  <c r="H6158" i="11"/>
  <c r="C7324" i="11"/>
  <c r="D7324" i="11"/>
  <c r="K6263" i="11"/>
  <c r="C6263" i="11"/>
  <c r="D6263" i="11"/>
  <c r="J3456" i="11"/>
  <c r="K3456" i="11" s="1"/>
  <c r="C3456" i="11"/>
  <c r="D3456" i="11"/>
  <c r="K3528" i="11"/>
  <c r="D3528" i="11"/>
  <c r="C3528" i="11"/>
  <c r="I7548" i="11"/>
  <c r="N7358" i="11" l="1"/>
  <c r="N3161" i="11"/>
  <c r="L3161" i="11"/>
  <c r="M3161" i="11" s="1"/>
  <c r="N6196" i="11"/>
  <c r="L6196" i="11"/>
  <c r="M6196" i="11" s="1"/>
  <c r="N3529" i="11"/>
  <c r="L3529" i="11"/>
  <c r="M3529" i="11" s="1"/>
  <c r="N3421" i="11"/>
  <c r="L3421" i="11"/>
  <c r="M3421" i="11" s="1"/>
  <c r="N3309" i="11"/>
  <c r="L3309" i="11"/>
  <c r="M3309" i="11" s="1"/>
  <c r="N6232" i="11"/>
  <c r="L6232" i="11"/>
  <c r="M6232" i="11" s="1"/>
  <c r="N6264" i="11"/>
  <c r="L6264" i="11"/>
  <c r="M6264" i="11" s="1"/>
  <c r="N3273" i="11"/>
  <c r="L3273" i="11"/>
  <c r="M3273" i="11" s="1"/>
  <c r="D3161" i="11"/>
  <c r="H3161" i="11"/>
  <c r="I3157" i="11" s="1"/>
  <c r="C3161" i="11"/>
  <c r="J3161" i="11"/>
  <c r="K3161" i="11" s="1"/>
  <c r="N3349" i="11"/>
  <c r="L3349" i="11"/>
  <c r="M3349" i="11" s="1"/>
  <c r="N3457" i="11"/>
  <c r="L3457" i="11"/>
  <c r="M3457" i="11" s="1"/>
  <c r="N3385" i="11"/>
  <c r="L3385" i="11"/>
  <c r="M3385" i="11" s="1"/>
  <c r="N6160" i="11"/>
  <c r="L6160" i="11"/>
  <c r="M6160" i="11" s="1"/>
  <c r="L7325" i="11"/>
  <c r="M7325" i="11" s="1"/>
  <c r="N7325" i="11"/>
  <c r="H3309" i="11"/>
  <c r="I3305" i="11" s="1"/>
  <c r="H3529" i="11"/>
  <c r="H3273" i="11"/>
  <c r="I3269" i="11" s="1"/>
  <c r="H3349" i="11"/>
  <c r="I3345" i="11" s="1"/>
  <c r="H3385" i="11"/>
  <c r="I3381" i="11" s="1"/>
  <c r="H6264" i="11"/>
  <c r="I6260" i="11" s="1"/>
  <c r="H3421" i="11"/>
  <c r="K7358" i="11"/>
  <c r="L7358" i="11"/>
  <c r="M7358" i="11" s="1"/>
  <c r="K7325" i="11"/>
  <c r="D3349" i="11"/>
  <c r="K3349" i="11"/>
  <c r="C3349" i="11"/>
  <c r="I7433" i="11"/>
  <c r="C7358" i="11"/>
  <c r="D7358" i="11"/>
  <c r="K6196" i="11"/>
  <c r="H6934" i="11"/>
  <c r="I6930" i="11" s="1"/>
  <c r="D6196" i="11"/>
  <c r="C6196" i="11"/>
  <c r="K3421" i="11"/>
  <c r="D3421" i="11"/>
  <c r="C3421" i="11"/>
  <c r="H3454" i="11"/>
  <c r="H7008" i="11"/>
  <c r="C3309" i="11"/>
  <c r="D3309" i="11"/>
  <c r="K3309" i="11"/>
  <c r="K3385" i="11"/>
  <c r="C3385" i="11"/>
  <c r="D3385" i="11"/>
  <c r="I7003" i="11"/>
  <c r="H1302" i="11"/>
  <c r="I6929" i="11"/>
  <c r="I2253" i="11"/>
  <c r="H2258" i="11"/>
  <c r="H3524" i="11"/>
  <c r="H7045" i="11"/>
  <c r="D3273" i="11"/>
  <c r="J3273" i="11"/>
  <c r="K3273" i="11" s="1"/>
  <c r="C3273" i="11"/>
  <c r="H3643" i="11"/>
  <c r="K6232" i="11"/>
  <c r="H6971" i="11"/>
  <c r="I6967" i="11" s="1"/>
  <c r="D6232" i="11"/>
  <c r="C6232" i="11"/>
  <c r="H2627" i="11"/>
  <c r="I2587" i="11" s="1"/>
  <c r="H3525" i="11"/>
  <c r="J6160" i="11"/>
  <c r="K6160" i="11" s="1"/>
  <c r="H6897" i="11"/>
  <c r="I6893" i="11" s="1"/>
  <c r="C6160" i="11"/>
  <c r="D6160" i="11"/>
  <c r="I1262" i="11"/>
  <c r="I2218" i="11"/>
  <c r="I3414" i="11"/>
  <c r="K6264" i="11"/>
  <c r="C6264" i="11"/>
  <c r="D6264" i="11"/>
  <c r="C7325" i="11"/>
  <c r="D7325" i="11"/>
  <c r="H6159" i="11"/>
  <c r="K3529" i="11"/>
  <c r="D3529" i="11"/>
  <c r="C3529" i="11"/>
  <c r="J3457" i="11"/>
  <c r="K3457" i="11" s="1"/>
  <c r="C3457" i="11"/>
  <c r="D3457" i="11"/>
  <c r="N6161" i="11" l="1"/>
  <c r="L6161" i="11"/>
  <c r="M6161" i="11" s="1"/>
  <c r="N3458" i="11"/>
  <c r="L3458" i="11"/>
  <c r="M3458" i="11" s="1"/>
  <c r="N3566" i="11"/>
  <c r="L3566" i="11"/>
  <c r="M3566" i="11" s="1"/>
  <c r="N3310" i="11"/>
  <c r="L3310" i="11"/>
  <c r="M3310" i="11" s="1"/>
  <c r="N3422" i="11"/>
  <c r="L3422" i="11"/>
  <c r="M3422" i="11" s="1"/>
  <c r="N3194" i="11"/>
  <c r="L3194" i="11"/>
  <c r="M3194" i="11" s="1"/>
  <c r="N3386" i="11"/>
  <c r="L3386" i="11"/>
  <c r="M3386" i="11" s="1"/>
  <c r="N6197" i="11"/>
  <c r="L6197" i="11"/>
  <c r="M6197" i="11" s="1"/>
  <c r="N3350" i="11"/>
  <c r="L3350" i="11"/>
  <c r="M3350" i="11" s="1"/>
  <c r="N6265" i="11"/>
  <c r="L6265" i="11"/>
  <c r="M6265" i="11" s="1"/>
  <c r="N3530" i="11"/>
  <c r="L3530" i="11"/>
  <c r="M3530" i="11" s="1"/>
  <c r="N3494" i="11"/>
  <c r="L3494" i="11"/>
  <c r="M3494" i="11" s="1"/>
  <c r="N6233" i="11"/>
  <c r="L6233" i="11"/>
  <c r="M6233" i="11" s="1"/>
  <c r="D7326" i="11"/>
  <c r="N7326" i="11"/>
  <c r="H3310" i="11"/>
  <c r="I3306" i="11" s="1"/>
  <c r="C7326" i="11"/>
  <c r="H3530" i="11"/>
  <c r="H3386" i="11"/>
  <c r="I3382" i="11" s="1"/>
  <c r="H3350" i="11"/>
  <c r="I3346" i="11" s="1"/>
  <c r="H3194" i="11"/>
  <c r="I3190" i="11" s="1"/>
  <c r="H3422" i="11"/>
  <c r="H6265" i="11"/>
  <c r="I6261" i="11" s="1"/>
  <c r="K7326" i="11"/>
  <c r="L7326" i="11"/>
  <c r="M7326" i="11" s="1"/>
  <c r="H7046" i="11"/>
  <c r="K3422" i="11"/>
  <c r="C3422" i="11"/>
  <c r="D3422" i="11"/>
  <c r="C3350" i="11"/>
  <c r="D3350" i="11"/>
  <c r="K3350" i="11"/>
  <c r="H2628" i="11"/>
  <c r="H3526" i="11"/>
  <c r="I3522" i="11" s="1"/>
  <c r="H3455" i="11"/>
  <c r="J6161" i="11"/>
  <c r="K6161" i="11" s="1"/>
  <c r="H6898" i="11"/>
  <c r="I6897" i="11" s="1"/>
  <c r="C6161" i="11"/>
  <c r="D6161" i="11"/>
  <c r="K3530" i="11"/>
  <c r="D3530" i="11"/>
  <c r="C3530" i="11"/>
  <c r="H1303" i="11"/>
  <c r="I1263" i="11" s="1"/>
  <c r="K3386" i="11"/>
  <c r="C3386" i="11"/>
  <c r="D3386" i="11"/>
  <c r="K6197" i="11"/>
  <c r="H6935" i="11"/>
  <c r="C6197" i="11"/>
  <c r="D6197" i="11"/>
  <c r="D3310" i="11"/>
  <c r="C3310" i="11"/>
  <c r="K3310" i="11"/>
  <c r="H7009" i="11"/>
  <c r="I7005" i="11" s="1"/>
  <c r="H2259" i="11"/>
  <c r="H3562" i="11"/>
  <c r="I2254" i="11"/>
  <c r="I7004" i="11"/>
  <c r="K6233" i="11"/>
  <c r="H6972" i="11"/>
  <c r="I6968" i="11" s="1"/>
  <c r="C6233" i="11"/>
  <c r="D6233" i="11"/>
  <c r="J3458" i="11"/>
  <c r="K3458" i="11" s="1"/>
  <c r="C3458" i="11"/>
  <c r="D3458" i="11"/>
  <c r="I2588" i="11"/>
  <c r="I3415" i="11"/>
  <c r="J3566" i="11"/>
  <c r="K3566" i="11" s="1"/>
  <c r="C3566" i="11"/>
  <c r="D3566" i="11"/>
  <c r="K3494" i="11"/>
  <c r="C3494" i="11"/>
  <c r="D3494" i="11"/>
  <c r="K3194" i="11"/>
  <c r="C3194" i="11"/>
  <c r="D3194" i="11"/>
  <c r="K6265" i="11"/>
  <c r="C6265" i="11"/>
  <c r="D6265" i="11"/>
  <c r="H6160" i="11"/>
  <c r="K7327" i="11" l="1"/>
  <c r="N3567" i="11"/>
  <c r="L3567" i="11"/>
  <c r="M3567" i="11" s="1"/>
  <c r="N3311" i="11"/>
  <c r="L3311" i="11"/>
  <c r="M3311" i="11" s="1"/>
  <c r="N3195" i="11"/>
  <c r="L3195" i="11"/>
  <c r="M3195" i="11" s="1"/>
  <c r="N6198" i="11"/>
  <c r="L6198" i="11"/>
  <c r="M6198" i="11" s="1"/>
  <c r="N6302" i="11"/>
  <c r="L6302" i="11"/>
  <c r="M6302" i="11" s="1"/>
  <c r="N3459" i="11"/>
  <c r="L3459" i="11"/>
  <c r="M3459" i="11" s="1"/>
  <c r="N6266" i="11"/>
  <c r="L6266" i="11"/>
  <c r="M6266" i="11" s="1"/>
  <c r="N6234" i="11"/>
  <c r="L6234" i="11"/>
  <c r="M6234" i="11" s="1"/>
  <c r="N3351" i="11"/>
  <c r="L3351" i="11"/>
  <c r="M3351" i="11" s="1"/>
  <c r="N3531" i="11"/>
  <c r="L3531" i="11"/>
  <c r="M3531" i="11" s="1"/>
  <c r="D7327" i="11"/>
  <c r="N3423" i="11"/>
  <c r="L3423" i="11"/>
  <c r="M3423" i="11" s="1"/>
  <c r="N3495" i="11"/>
  <c r="L3495" i="11"/>
  <c r="M3495" i="11" s="1"/>
  <c r="L7327" i="11"/>
  <c r="M7327" i="11" s="1"/>
  <c r="N3387" i="11"/>
  <c r="L3387" i="11"/>
  <c r="M3387" i="11" s="1"/>
  <c r="C7327" i="11"/>
  <c r="N7327" i="11"/>
  <c r="H3351" i="11"/>
  <c r="I3347" i="11" s="1"/>
  <c r="H3387" i="11"/>
  <c r="I3383" i="11" s="1"/>
  <c r="H3531" i="11"/>
  <c r="H3423" i="11"/>
  <c r="H3311" i="11"/>
  <c r="I3307" i="11" s="1"/>
  <c r="H3195" i="11"/>
  <c r="I3191" i="11" s="1"/>
  <c r="H6266" i="11"/>
  <c r="I6262" i="11" s="1"/>
  <c r="H6302" i="11"/>
  <c r="I6298" i="11" s="1"/>
  <c r="I7356" i="11"/>
  <c r="K3531" i="11"/>
  <c r="D3531" i="11"/>
  <c r="C3531" i="11"/>
  <c r="D3351" i="11"/>
  <c r="K3351" i="11"/>
  <c r="C3351" i="11"/>
  <c r="I6896" i="11"/>
  <c r="K6198" i="11"/>
  <c r="H6936" i="11"/>
  <c r="I6932" i="11" s="1"/>
  <c r="C6198" i="11"/>
  <c r="D6198" i="11"/>
  <c r="H3456" i="11"/>
  <c r="J3459" i="11"/>
  <c r="K3459" i="11" s="1"/>
  <c r="C3459" i="11"/>
  <c r="D3459" i="11"/>
  <c r="C3311" i="11"/>
  <c r="D3311" i="11"/>
  <c r="K3311" i="11"/>
  <c r="H3682" i="11"/>
  <c r="K3387" i="11"/>
  <c r="C3387" i="11"/>
  <c r="D3387" i="11"/>
  <c r="I2219" i="11"/>
  <c r="I2255" i="11"/>
  <c r="K3423" i="11"/>
  <c r="D3423" i="11"/>
  <c r="C3423" i="11"/>
  <c r="K6266" i="11"/>
  <c r="D6266" i="11"/>
  <c r="C6266" i="11"/>
  <c r="H7047" i="11"/>
  <c r="I7043" i="11" s="1"/>
  <c r="I7042" i="11"/>
  <c r="H7010" i="11"/>
  <c r="H2260" i="11"/>
  <c r="H3563" i="11"/>
  <c r="I6894" i="11"/>
  <c r="H7084" i="11"/>
  <c r="K6234" i="11"/>
  <c r="H6973" i="11"/>
  <c r="C6234" i="11"/>
  <c r="D6234" i="11"/>
  <c r="H2629" i="11"/>
  <c r="I2589" i="11" s="1"/>
  <c r="H3527" i="11"/>
  <c r="H1304" i="11"/>
  <c r="I1264" i="11" s="1"/>
  <c r="I6931" i="11"/>
  <c r="I6895" i="11"/>
  <c r="I2220" i="11"/>
  <c r="I3416" i="11"/>
  <c r="K3495" i="11"/>
  <c r="D3495" i="11"/>
  <c r="C3495" i="11"/>
  <c r="K6302" i="11"/>
  <c r="C6302" i="11"/>
  <c r="D6302" i="11"/>
  <c r="K3195" i="11"/>
  <c r="D3195" i="11"/>
  <c r="C3195" i="11"/>
  <c r="J3567" i="11"/>
  <c r="K3567" i="11" s="1"/>
  <c r="D3567" i="11"/>
  <c r="C3567" i="11"/>
  <c r="H6161" i="11"/>
  <c r="D7328" i="11" l="1"/>
  <c r="K7328" i="11"/>
  <c r="C7328" i="11"/>
  <c r="N7328" i="11"/>
  <c r="L7328" i="11"/>
  <c r="M7328" i="11" s="1"/>
  <c r="N7329" i="11"/>
  <c r="N3196" i="11"/>
  <c r="L3196" i="11"/>
  <c r="M3196" i="11" s="1"/>
  <c r="N6199" i="11"/>
  <c r="L6199" i="11"/>
  <c r="M6199" i="11" s="1"/>
  <c r="N6235" i="11"/>
  <c r="L6235" i="11"/>
  <c r="M6235" i="11" s="1"/>
  <c r="N3532" i="11"/>
  <c r="L3532" i="11"/>
  <c r="M3532" i="11" s="1"/>
  <c r="N6303" i="11"/>
  <c r="L6303" i="11"/>
  <c r="M6303" i="11" s="1"/>
  <c r="N3388" i="11"/>
  <c r="L3388" i="11"/>
  <c r="M3388" i="11" s="1"/>
  <c r="N3352" i="11"/>
  <c r="L3352" i="11"/>
  <c r="M3352" i="11" s="1"/>
  <c r="N3496" i="11"/>
  <c r="L3496" i="11"/>
  <c r="M3496" i="11" s="1"/>
  <c r="N3312" i="11"/>
  <c r="L3312" i="11"/>
  <c r="M3312" i="11" s="1"/>
  <c r="N3568" i="11"/>
  <c r="L3568" i="11"/>
  <c r="M3568" i="11" s="1"/>
  <c r="N3460" i="11"/>
  <c r="L3460" i="11"/>
  <c r="M3460" i="11" s="1"/>
  <c r="N3424" i="11"/>
  <c r="L3424" i="11"/>
  <c r="M3424" i="11" s="1"/>
  <c r="N6267" i="11"/>
  <c r="L6267" i="11"/>
  <c r="M6267" i="11" s="1"/>
  <c r="H6303" i="11"/>
  <c r="I6299" i="11" s="1"/>
  <c r="H6267" i="11"/>
  <c r="I6263" i="11" s="1"/>
  <c r="H3312" i="11"/>
  <c r="I3308" i="11" s="1"/>
  <c r="H3352" i="11"/>
  <c r="I3348" i="11" s="1"/>
  <c r="H3532" i="11"/>
  <c r="I3528" i="11" s="1"/>
  <c r="H3424" i="11"/>
  <c r="H3196" i="11"/>
  <c r="I3192" i="11" s="1"/>
  <c r="H3388" i="11"/>
  <c r="I3384" i="11" s="1"/>
  <c r="K7329" i="11"/>
  <c r="L7329" i="11"/>
  <c r="M7329" i="11" s="1"/>
  <c r="I7357" i="11"/>
  <c r="H2630" i="11"/>
  <c r="H3528" i="11"/>
  <c r="I3524" i="11" s="1"/>
  <c r="K3424" i="11"/>
  <c r="D3424" i="11"/>
  <c r="C3424" i="11"/>
  <c r="H2261" i="11"/>
  <c r="H3564" i="11"/>
  <c r="J3460" i="11"/>
  <c r="K3460" i="11" s="1"/>
  <c r="D3460" i="11"/>
  <c r="C3460" i="11"/>
  <c r="H7085" i="11"/>
  <c r="K6199" i="11"/>
  <c r="H6937" i="11"/>
  <c r="D6199" i="11"/>
  <c r="C6199" i="11"/>
  <c r="C3312" i="11"/>
  <c r="D3312" i="11"/>
  <c r="K3312" i="11"/>
  <c r="H3683" i="11"/>
  <c r="D3388" i="11"/>
  <c r="K3388" i="11"/>
  <c r="C3388" i="11"/>
  <c r="H1305" i="11"/>
  <c r="I1265" i="11" s="1"/>
  <c r="I6969" i="11"/>
  <c r="I3523" i="11"/>
  <c r="K3352" i="11"/>
  <c r="C3352" i="11"/>
  <c r="D3352" i="11"/>
  <c r="K3532" i="11"/>
  <c r="D3532" i="11"/>
  <c r="C3532" i="11"/>
  <c r="K6235" i="11"/>
  <c r="H6974" i="11"/>
  <c r="C6235" i="11"/>
  <c r="D6235" i="11"/>
  <c r="K6267" i="11"/>
  <c r="D6267" i="11"/>
  <c r="C6267" i="11"/>
  <c r="H7048" i="11"/>
  <c r="I7044" i="11" s="1"/>
  <c r="I2256" i="11"/>
  <c r="H7011" i="11"/>
  <c r="H3457" i="11"/>
  <c r="I7006" i="11"/>
  <c r="I2221" i="11"/>
  <c r="I2590" i="11"/>
  <c r="I3417" i="11"/>
  <c r="K3196" i="11"/>
  <c r="C3196" i="11"/>
  <c r="D3196" i="11"/>
  <c r="J3568" i="11"/>
  <c r="K3568" i="11" s="1"/>
  <c r="C3568" i="11"/>
  <c r="D3568" i="11"/>
  <c r="K3496" i="11"/>
  <c r="C3496" i="11"/>
  <c r="D3496" i="11"/>
  <c r="H6162" i="11"/>
  <c r="K6303" i="11"/>
  <c r="D6303" i="11"/>
  <c r="C6303" i="11"/>
  <c r="D7329" i="11"/>
  <c r="C7329" i="11"/>
  <c r="N6236" i="11" l="1"/>
  <c r="L6236" i="11"/>
  <c r="M6236" i="11" s="1"/>
  <c r="N6200" i="11"/>
  <c r="L6200" i="11"/>
  <c r="M6200" i="11" s="1"/>
  <c r="N3313" i="11"/>
  <c r="L3313" i="11"/>
  <c r="M3313" i="11" s="1"/>
  <c r="N3533" i="11"/>
  <c r="L3533" i="11"/>
  <c r="M3533" i="11" s="1"/>
  <c r="N3389" i="11"/>
  <c r="L3389" i="11"/>
  <c r="M3389" i="11" s="1"/>
  <c r="N3461" i="11"/>
  <c r="L3461" i="11"/>
  <c r="M3461" i="11" s="1"/>
  <c r="N3497" i="11"/>
  <c r="L3497" i="11"/>
  <c r="M3497" i="11" s="1"/>
  <c r="N3569" i="11"/>
  <c r="L3569" i="11"/>
  <c r="M3569" i="11" s="1"/>
  <c r="N6268" i="11"/>
  <c r="L6268" i="11"/>
  <c r="M6268" i="11" s="1"/>
  <c r="N6304" i="11"/>
  <c r="L6304" i="11"/>
  <c r="M6304" i="11" s="1"/>
  <c r="N3425" i="11"/>
  <c r="L3425" i="11"/>
  <c r="M3425" i="11" s="1"/>
  <c r="N3197" i="11"/>
  <c r="L3197" i="11"/>
  <c r="M3197" i="11" s="1"/>
  <c r="N3353" i="11"/>
  <c r="L3353" i="11"/>
  <c r="M3353" i="11" s="1"/>
  <c r="H3389" i="11"/>
  <c r="I3385" i="11" s="1"/>
  <c r="H3313" i="11"/>
  <c r="I3309" i="11" s="1"/>
  <c r="H3425" i="11"/>
  <c r="H6268" i="11"/>
  <c r="I6264" i="11" s="1"/>
  <c r="H3353" i="11"/>
  <c r="I3349" i="11" s="1"/>
  <c r="H6304" i="11"/>
  <c r="I6300" i="11" s="1"/>
  <c r="H3533" i="11"/>
  <c r="I3529" i="11" s="1"/>
  <c r="I3526" i="11"/>
  <c r="H3197" i="11"/>
  <c r="H2631" i="11"/>
  <c r="H3566" i="11"/>
  <c r="H7012" i="11"/>
  <c r="I7008" i="11" s="1"/>
  <c r="H7086" i="11"/>
  <c r="J3461" i="11"/>
  <c r="K3461" i="11" s="1"/>
  <c r="D3461" i="11"/>
  <c r="C3461" i="11"/>
  <c r="K6268" i="11"/>
  <c r="D6268" i="11"/>
  <c r="C6268" i="11"/>
  <c r="H7049" i="11"/>
  <c r="I7045" i="11" s="1"/>
  <c r="K6236" i="11"/>
  <c r="H6975" i="11"/>
  <c r="C6236" i="11"/>
  <c r="D6236" i="11"/>
  <c r="H2262" i="11"/>
  <c r="I2258" i="11" s="1"/>
  <c r="H3565" i="11"/>
  <c r="D3353" i="11"/>
  <c r="K3353" i="11"/>
  <c r="C3353" i="11"/>
  <c r="K3313" i="11"/>
  <c r="D3313" i="11"/>
  <c r="C3313" i="11"/>
  <c r="H3684" i="11"/>
  <c r="H3458" i="11"/>
  <c r="I6970" i="11"/>
  <c r="C3389" i="11"/>
  <c r="D3389" i="11"/>
  <c r="K3389" i="11"/>
  <c r="H1306" i="11"/>
  <c r="K6200" i="11"/>
  <c r="H6938" i="11"/>
  <c r="I6934" i="11" s="1"/>
  <c r="C6200" i="11"/>
  <c r="D6200" i="11"/>
  <c r="I2257" i="11"/>
  <c r="K3533" i="11"/>
  <c r="D3533" i="11"/>
  <c r="C3533" i="11"/>
  <c r="I7007" i="11"/>
  <c r="I6933" i="11"/>
  <c r="K3425" i="11"/>
  <c r="H3842" i="11"/>
  <c r="C3425" i="11"/>
  <c r="D3425" i="11"/>
  <c r="I2591" i="11"/>
  <c r="I2222" i="11"/>
  <c r="I3418" i="11"/>
  <c r="I1266" i="11"/>
  <c r="K6304" i="11"/>
  <c r="C6304" i="11"/>
  <c r="D6304" i="11"/>
  <c r="K3197" i="11"/>
  <c r="C3197" i="11"/>
  <c r="D3197" i="11"/>
  <c r="I6123" i="11"/>
  <c r="I6122" i="11"/>
  <c r="H6163" i="11"/>
  <c r="I6124" i="11" s="1"/>
  <c r="K3497" i="11"/>
  <c r="D3497" i="11"/>
  <c r="C3497" i="11"/>
  <c r="J3569" i="11"/>
  <c r="K3569" i="11" s="1"/>
  <c r="C3569" i="11"/>
  <c r="D3569" i="11"/>
  <c r="N7359" i="11" l="1"/>
  <c r="N3198" i="11"/>
  <c r="L3198" i="11"/>
  <c r="M3198" i="11" s="1"/>
  <c r="N3498" i="11"/>
  <c r="L3498" i="11"/>
  <c r="M3498" i="11" s="1"/>
  <c r="N6201" i="11"/>
  <c r="L6201" i="11"/>
  <c r="M6201" i="11" s="1"/>
  <c r="N6269" i="11"/>
  <c r="L6269" i="11"/>
  <c r="M6269" i="11" s="1"/>
  <c r="N3570" i="11"/>
  <c r="L3570" i="11"/>
  <c r="M3570" i="11" s="1"/>
  <c r="N3390" i="11"/>
  <c r="L3390" i="11"/>
  <c r="M3390" i="11" s="1"/>
  <c r="N3234" i="11"/>
  <c r="L3234" i="11"/>
  <c r="M3234" i="11" s="1"/>
  <c r="N6237" i="11"/>
  <c r="L6237" i="11"/>
  <c r="M6237" i="11" s="1"/>
  <c r="N3606" i="11"/>
  <c r="L3606" i="11"/>
  <c r="M3606" i="11" s="1"/>
  <c r="N3462" i="11"/>
  <c r="L3462" i="11"/>
  <c r="M3462" i="11" s="1"/>
  <c r="N3426" i="11"/>
  <c r="L3426" i="11"/>
  <c r="M3426" i="11" s="1"/>
  <c r="N6305" i="11"/>
  <c r="L6305" i="11"/>
  <c r="M6305" i="11" s="1"/>
  <c r="H6269" i="11"/>
  <c r="I6265" i="11" s="1"/>
  <c r="H3198" i="11"/>
  <c r="I3194" i="11" s="1"/>
  <c r="H3390" i="11"/>
  <c r="I3386" i="11" s="1"/>
  <c r="H3234" i="11"/>
  <c r="I3230" i="11" s="1"/>
  <c r="K3199" i="11"/>
  <c r="H3570" i="11"/>
  <c r="C3198" i="11"/>
  <c r="D3198" i="11"/>
  <c r="H6305" i="11"/>
  <c r="I6301" i="11" s="1"/>
  <c r="K3198" i="11"/>
  <c r="H3426" i="11"/>
  <c r="K7359" i="11"/>
  <c r="L7359" i="11"/>
  <c r="M7359" i="11" s="1"/>
  <c r="I3193" i="11"/>
  <c r="I7082" i="11"/>
  <c r="H3459" i="11"/>
  <c r="K6201" i="11"/>
  <c r="H6939" i="11"/>
  <c r="I6937" i="11" s="1"/>
  <c r="D6201" i="11"/>
  <c r="C6201" i="11"/>
  <c r="D3390" i="11"/>
  <c r="C3390" i="11"/>
  <c r="K3390" i="11"/>
  <c r="H7087" i="11"/>
  <c r="I7083" i="11" s="1"/>
  <c r="K3498" i="11"/>
  <c r="D3498" i="11"/>
  <c r="C3498" i="11"/>
  <c r="H2263" i="11"/>
  <c r="H3603" i="11"/>
  <c r="J3462" i="11"/>
  <c r="K3462" i="11" s="1"/>
  <c r="C3462" i="11"/>
  <c r="D3462" i="11"/>
  <c r="H7013" i="11"/>
  <c r="I3525" i="11"/>
  <c r="K6269" i="11"/>
  <c r="D6269" i="11"/>
  <c r="C6269" i="11"/>
  <c r="H7050" i="11"/>
  <c r="I7046" i="11" s="1"/>
  <c r="I3562" i="11"/>
  <c r="H1307" i="11"/>
  <c r="I1267" i="11" s="1"/>
  <c r="J3570" i="11"/>
  <c r="K3570" i="11" s="1"/>
  <c r="D3570" i="11"/>
  <c r="C3570" i="11"/>
  <c r="H3843" i="11"/>
  <c r="K3426" i="11"/>
  <c r="C3426" i="11"/>
  <c r="D3426" i="11"/>
  <c r="H2632" i="11"/>
  <c r="H3567" i="11"/>
  <c r="K6237" i="11"/>
  <c r="H6976" i="11"/>
  <c r="I6972" i="11" s="1"/>
  <c r="C6237" i="11"/>
  <c r="D6237" i="11"/>
  <c r="I6971" i="11"/>
  <c r="I3419" i="11"/>
  <c r="I2592" i="11"/>
  <c r="I3420" i="11"/>
  <c r="K3234" i="11"/>
  <c r="C3234" i="11"/>
  <c r="D3234" i="11"/>
  <c r="D7359" i="11"/>
  <c r="C7359" i="11"/>
  <c r="K6305" i="11"/>
  <c r="D6305" i="11"/>
  <c r="C6305" i="11"/>
  <c r="J3606" i="11"/>
  <c r="K3606" i="11" s="1"/>
  <c r="D3606" i="11"/>
  <c r="C3606" i="11"/>
  <c r="H6164" i="11"/>
  <c r="I6125" i="11" s="1"/>
  <c r="C3199" i="11" l="1"/>
  <c r="N7360" i="11"/>
  <c r="N3463" i="11"/>
  <c r="L3463" i="11"/>
  <c r="M3463" i="11" s="1"/>
  <c r="N3499" i="11"/>
  <c r="L3499" i="11"/>
  <c r="M3499" i="11" s="1"/>
  <c r="N6306" i="11"/>
  <c r="L6306" i="11"/>
  <c r="M6306" i="11" s="1"/>
  <c r="N3391" i="11"/>
  <c r="L3391" i="11"/>
  <c r="M3391" i="11" s="1"/>
  <c r="N3199" i="11"/>
  <c r="L3199" i="11"/>
  <c r="M3199" i="11" s="1"/>
  <c r="N3607" i="11"/>
  <c r="L3607" i="11"/>
  <c r="M3607" i="11" s="1"/>
  <c r="N3200" i="11"/>
  <c r="L3200" i="11"/>
  <c r="M3200" i="11" s="1"/>
  <c r="N3235" i="11"/>
  <c r="L3235" i="11"/>
  <c r="M3235" i="11" s="1"/>
  <c r="N6270" i="11"/>
  <c r="L6270" i="11"/>
  <c r="M6270" i="11" s="1"/>
  <c r="N6238" i="11"/>
  <c r="L6238" i="11"/>
  <c r="M6238" i="11" s="1"/>
  <c r="N6342" i="11"/>
  <c r="L6342" i="11"/>
  <c r="M6342" i="11" s="1"/>
  <c r="N3427" i="11"/>
  <c r="L3427" i="11"/>
  <c r="M3427" i="11" s="1"/>
  <c r="N3571" i="11"/>
  <c r="L3571" i="11"/>
  <c r="M3571" i="11" s="1"/>
  <c r="D3199" i="11"/>
  <c r="H3199" i="11"/>
  <c r="I3195" i="11" s="1"/>
  <c r="H3571" i="11"/>
  <c r="H6270" i="11"/>
  <c r="I6266" i="11" s="1"/>
  <c r="H3200" i="11"/>
  <c r="H3235" i="11"/>
  <c r="I3231" i="11" s="1"/>
  <c r="H6342" i="11"/>
  <c r="I6338" i="11" s="1"/>
  <c r="H3427" i="11"/>
  <c r="H6306" i="11"/>
  <c r="I6302" i="11" s="1"/>
  <c r="H3391" i="11"/>
  <c r="I3387" i="11" s="1"/>
  <c r="K7360" i="11"/>
  <c r="L7360" i="11"/>
  <c r="M7360" i="11" s="1"/>
  <c r="I6935" i="11"/>
  <c r="I6938" i="11"/>
  <c r="I6936" i="11"/>
  <c r="J3571" i="11"/>
  <c r="K3571" i="11" s="1"/>
  <c r="C3571" i="11"/>
  <c r="D3571" i="11"/>
  <c r="H7014" i="11"/>
  <c r="I7010" i="11" s="1"/>
  <c r="H3844" i="11"/>
  <c r="K3427" i="11"/>
  <c r="C3427" i="11"/>
  <c r="D3427" i="11"/>
  <c r="H7125" i="11"/>
  <c r="K6238" i="11"/>
  <c r="H6977" i="11"/>
  <c r="I6973" i="11" s="1"/>
  <c r="C6238" i="11"/>
  <c r="D6238" i="11"/>
  <c r="K6270" i="11"/>
  <c r="D6270" i="11"/>
  <c r="C6270" i="11"/>
  <c r="H7051" i="11"/>
  <c r="I7047" i="11" s="1"/>
  <c r="K6306" i="11"/>
  <c r="D6306" i="11"/>
  <c r="C6306" i="11"/>
  <c r="H7088" i="11"/>
  <c r="I2223" i="11"/>
  <c r="I2259" i="11"/>
  <c r="H2264" i="11"/>
  <c r="I2260" i="11" s="1"/>
  <c r="H3604" i="11"/>
  <c r="I3527" i="11"/>
  <c r="I3563" i="11"/>
  <c r="K3391" i="11"/>
  <c r="C3391" i="11"/>
  <c r="D3391" i="11"/>
  <c r="H2633" i="11"/>
  <c r="H3568" i="11"/>
  <c r="H3460" i="11"/>
  <c r="H1308" i="11"/>
  <c r="I1268" i="11" s="1"/>
  <c r="J3463" i="11"/>
  <c r="K3463" i="11" s="1"/>
  <c r="D3463" i="11"/>
  <c r="C3463" i="11"/>
  <c r="K3499" i="11"/>
  <c r="C3499" i="11"/>
  <c r="D3499" i="11"/>
  <c r="I7009" i="11"/>
  <c r="I2224" i="11"/>
  <c r="I2593" i="11"/>
  <c r="K3200" i="11"/>
  <c r="D3200" i="11"/>
  <c r="C3200" i="11"/>
  <c r="K3235" i="11"/>
  <c r="D3235" i="11"/>
  <c r="C3235" i="11"/>
  <c r="J3607" i="11"/>
  <c r="K3607" i="11" s="1"/>
  <c r="D3607" i="11"/>
  <c r="C3607" i="11"/>
  <c r="D7360" i="11"/>
  <c r="C7360" i="11"/>
  <c r="H6165" i="11"/>
  <c r="J6342" i="11"/>
  <c r="K6342" i="11" s="1"/>
  <c r="C6342" i="11"/>
  <c r="D6342" i="11"/>
  <c r="N7361" i="11" l="1"/>
  <c r="I3196" i="11"/>
  <c r="N6271" i="11"/>
  <c r="L6271" i="11"/>
  <c r="M6271" i="11" s="1"/>
  <c r="N3572" i="11"/>
  <c r="L3572" i="11"/>
  <c r="M3572" i="11" s="1"/>
  <c r="N3428" i="11"/>
  <c r="L3428" i="11"/>
  <c r="M3428" i="11" s="1"/>
  <c r="N3464" i="11"/>
  <c r="L3464" i="11"/>
  <c r="M3464" i="11" s="1"/>
  <c r="N6307" i="11"/>
  <c r="L6307" i="11"/>
  <c r="M6307" i="11" s="1"/>
  <c r="N3608" i="11"/>
  <c r="L3608" i="11"/>
  <c r="M3608" i="11" s="1"/>
  <c r="N3236" i="11"/>
  <c r="L3236" i="11"/>
  <c r="M3236" i="11" s="1"/>
  <c r="N6343" i="11"/>
  <c r="L6343" i="11"/>
  <c r="M6343" i="11" s="1"/>
  <c r="N3500" i="11"/>
  <c r="L3500" i="11"/>
  <c r="M3500" i="11" s="1"/>
  <c r="N3392" i="11"/>
  <c r="L3392" i="11"/>
  <c r="M3392" i="11" s="1"/>
  <c r="N3201" i="11"/>
  <c r="L3201" i="11"/>
  <c r="M3201" i="11" s="1"/>
  <c r="N6239" i="11"/>
  <c r="L6239" i="11"/>
  <c r="M6239" i="11" s="1"/>
  <c r="H3392" i="11"/>
  <c r="I3388" i="11" s="1"/>
  <c r="H3572" i="11"/>
  <c r="H3236" i="11"/>
  <c r="I3232" i="11" s="1"/>
  <c r="H6343" i="11"/>
  <c r="I6339" i="11" s="1"/>
  <c r="H3428" i="11"/>
  <c r="H3201" i="11"/>
  <c r="I3197" i="11" s="1"/>
  <c r="H6307" i="11"/>
  <c r="I6303" i="11" s="1"/>
  <c r="K7361" i="11"/>
  <c r="L7361" i="11"/>
  <c r="M7361" i="11" s="1"/>
  <c r="K6239" i="11"/>
  <c r="H6978" i="11"/>
  <c r="I6974" i="11" s="1"/>
  <c r="C6239" i="11"/>
  <c r="D6239" i="11"/>
  <c r="J3572" i="11"/>
  <c r="K3572" i="11" s="1"/>
  <c r="C3572" i="11"/>
  <c r="D3572" i="11"/>
  <c r="H2634" i="11"/>
  <c r="H3569" i="11"/>
  <c r="I3565" i="11" s="1"/>
  <c r="H1309" i="11"/>
  <c r="I1269" i="11" s="1"/>
  <c r="J3464" i="11"/>
  <c r="K3464" i="11" s="1"/>
  <c r="H3882" i="11"/>
  <c r="D3464" i="11"/>
  <c r="C3464" i="11"/>
  <c r="K3392" i="11"/>
  <c r="D3392" i="11"/>
  <c r="C3392" i="11"/>
  <c r="I3564" i="11"/>
  <c r="K6307" i="11"/>
  <c r="C6307" i="11"/>
  <c r="D6307" i="11"/>
  <c r="H7089" i="11"/>
  <c r="I7085" i="11" s="1"/>
  <c r="H7015" i="11"/>
  <c r="I7011" i="11" s="1"/>
  <c r="H3461" i="11"/>
  <c r="I3421" i="11" s="1"/>
  <c r="K6271" i="11"/>
  <c r="C6271" i="11"/>
  <c r="D6271" i="11"/>
  <c r="H7052" i="11"/>
  <c r="I7084" i="11"/>
  <c r="H3845" i="11"/>
  <c r="K3428" i="11"/>
  <c r="C3428" i="11"/>
  <c r="D3428" i="11"/>
  <c r="K3500" i="11"/>
  <c r="C3500" i="11"/>
  <c r="D3500" i="11"/>
  <c r="H2265" i="11"/>
  <c r="H3605" i="11"/>
  <c r="H7126" i="11"/>
  <c r="I2225" i="11"/>
  <c r="I2594" i="11"/>
  <c r="J6343" i="11"/>
  <c r="K6343" i="11" s="1"/>
  <c r="C6343" i="11"/>
  <c r="D6343" i="11"/>
  <c r="H6166" i="11"/>
  <c r="D7361" i="11"/>
  <c r="C7361" i="11"/>
  <c r="K3201" i="11"/>
  <c r="C3201" i="11"/>
  <c r="D3201" i="11"/>
  <c r="K3236" i="11"/>
  <c r="D3236" i="11"/>
  <c r="C3236" i="11"/>
  <c r="J3608" i="11"/>
  <c r="K3608" i="11" s="1"/>
  <c r="C3608" i="11"/>
  <c r="D3608" i="11"/>
  <c r="N7362" i="11" l="1"/>
  <c r="N3393" i="11"/>
  <c r="L3393" i="11"/>
  <c r="M3393" i="11" s="1"/>
  <c r="N6308" i="11"/>
  <c r="L6308" i="11"/>
  <c r="M6308" i="11" s="1"/>
  <c r="N3429" i="11"/>
  <c r="L3429" i="11"/>
  <c r="M3429" i="11" s="1"/>
  <c r="N3609" i="11"/>
  <c r="L3609" i="11"/>
  <c r="M3609" i="11" s="1"/>
  <c r="N3237" i="11"/>
  <c r="L3237" i="11"/>
  <c r="M3237" i="11" s="1"/>
  <c r="N3501" i="11"/>
  <c r="L3501" i="11"/>
  <c r="M3501" i="11" s="1"/>
  <c r="N3573" i="11"/>
  <c r="L3573" i="11"/>
  <c r="M3573" i="11" s="1"/>
  <c r="N6240" i="11"/>
  <c r="L6240" i="11"/>
  <c r="M6240" i="11" s="1"/>
  <c r="N6344" i="11"/>
  <c r="L6344" i="11"/>
  <c r="M6344" i="11" s="1"/>
  <c r="N6272" i="11"/>
  <c r="L6272" i="11"/>
  <c r="M6272" i="11" s="1"/>
  <c r="N3465" i="11"/>
  <c r="L3465" i="11"/>
  <c r="M3465" i="11" s="1"/>
  <c r="H3429" i="11"/>
  <c r="H6308" i="11"/>
  <c r="I6304" i="11" s="1"/>
  <c r="H3237" i="11"/>
  <c r="I3233" i="11" s="1"/>
  <c r="H3573" i="11"/>
  <c r="H3393" i="11"/>
  <c r="I3389" i="11" s="1"/>
  <c r="H6344" i="11"/>
  <c r="I6340" i="11" s="1"/>
  <c r="K7362" i="11"/>
  <c r="L7362" i="11"/>
  <c r="M7362" i="11" s="1"/>
  <c r="I3567" i="11"/>
  <c r="H2635" i="11"/>
  <c r="H3607" i="11"/>
  <c r="J3465" i="11"/>
  <c r="K3465" i="11" s="1"/>
  <c r="H3883" i="11"/>
  <c r="D3465" i="11"/>
  <c r="C3465" i="11"/>
  <c r="H2266" i="11"/>
  <c r="H3606" i="11"/>
  <c r="H7127" i="11"/>
  <c r="I7123" i="11" s="1"/>
  <c r="I7048" i="11"/>
  <c r="H7016" i="11"/>
  <c r="I7012" i="11" s="1"/>
  <c r="K3429" i="11"/>
  <c r="D3429" i="11"/>
  <c r="C3429" i="11"/>
  <c r="J3573" i="11"/>
  <c r="K3573" i="11" s="1"/>
  <c r="D3573" i="11"/>
  <c r="C3573" i="11"/>
  <c r="H3462" i="11"/>
  <c r="I7122" i="11"/>
  <c r="H1310" i="11"/>
  <c r="K6272" i="11"/>
  <c r="D6272" i="11"/>
  <c r="C6272" i="11"/>
  <c r="H7053" i="11"/>
  <c r="I7049" i="11" s="1"/>
  <c r="K3501" i="11"/>
  <c r="C3501" i="11"/>
  <c r="D3501" i="11"/>
  <c r="K6308" i="11"/>
  <c r="C6308" i="11"/>
  <c r="D6308" i="11"/>
  <c r="H7090" i="11"/>
  <c r="I7086" i="11" s="1"/>
  <c r="D3393" i="11"/>
  <c r="C3393" i="11"/>
  <c r="K3393" i="11"/>
  <c r="I3568" i="11"/>
  <c r="I3566" i="11"/>
  <c r="K6240" i="11"/>
  <c r="H6979" i="11"/>
  <c r="I6975" i="11" s="1"/>
  <c r="D6240" i="11"/>
  <c r="C6240" i="11"/>
  <c r="I2261" i="11"/>
  <c r="I1270" i="11"/>
  <c r="I2595" i="11"/>
  <c r="I2226" i="11"/>
  <c r="I3422" i="11"/>
  <c r="K3237" i="11"/>
  <c r="D3237" i="11"/>
  <c r="C3237" i="11"/>
  <c r="C7362" i="11"/>
  <c r="D7362" i="11"/>
  <c r="J3609" i="11"/>
  <c r="K3609" i="11" s="1"/>
  <c r="D3609" i="11"/>
  <c r="C3609" i="11"/>
  <c r="J6344" i="11"/>
  <c r="K6344" i="11" s="1"/>
  <c r="D6344" i="11"/>
  <c r="C6344" i="11"/>
  <c r="H6167" i="11"/>
  <c r="I6127" i="11"/>
  <c r="I6126" i="11"/>
  <c r="N7363" i="11" l="1"/>
  <c r="N3534" i="11"/>
  <c r="L3534" i="11"/>
  <c r="M3534" i="11" s="1"/>
  <c r="N3430" i="11"/>
  <c r="L3430" i="11"/>
  <c r="M3430" i="11" s="1"/>
  <c r="N3238" i="11"/>
  <c r="L3238" i="11"/>
  <c r="M3238" i="11" s="1"/>
  <c r="N6273" i="11"/>
  <c r="L6273" i="11"/>
  <c r="M6273" i="11" s="1"/>
  <c r="N3610" i="11"/>
  <c r="L3610" i="11"/>
  <c r="M3610" i="11" s="1"/>
  <c r="N3502" i="11"/>
  <c r="L3502" i="11"/>
  <c r="M3502" i="11" s="1"/>
  <c r="N3274" i="11"/>
  <c r="L3274" i="11"/>
  <c r="M3274" i="11" s="1"/>
  <c r="N3466" i="11"/>
  <c r="L3466" i="11"/>
  <c r="M3466" i="11" s="1"/>
  <c r="N6309" i="11"/>
  <c r="L6309" i="11"/>
  <c r="M6309" i="11" s="1"/>
  <c r="N6345" i="11"/>
  <c r="L6345" i="11"/>
  <c r="M6345" i="11" s="1"/>
  <c r="N6241" i="11"/>
  <c r="L6241" i="11"/>
  <c r="M6241" i="11" s="1"/>
  <c r="N3646" i="11"/>
  <c r="L3646" i="11"/>
  <c r="M3646" i="11" s="1"/>
  <c r="D3238" i="11"/>
  <c r="K3238" i="11"/>
  <c r="C3238" i="11"/>
  <c r="H3238" i="11"/>
  <c r="I3234" i="11" s="1"/>
  <c r="H3463" i="11"/>
  <c r="H6309" i="11"/>
  <c r="I6305" i="11" s="1"/>
  <c r="H3430" i="11"/>
  <c r="H3534" i="11"/>
  <c r="I3530" i="11" s="1"/>
  <c r="H3274" i="11"/>
  <c r="I3270" i="11" s="1"/>
  <c r="H6345" i="11"/>
  <c r="I6341" i="11" s="1"/>
  <c r="K7363" i="11"/>
  <c r="L7363" i="11"/>
  <c r="M7363" i="11" s="1"/>
  <c r="I3603" i="11"/>
  <c r="J3610" i="11"/>
  <c r="K3610" i="11" s="1"/>
  <c r="C3610" i="11"/>
  <c r="D3610" i="11"/>
  <c r="K3502" i="11"/>
  <c r="D3502" i="11"/>
  <c r="C3502" i="11"/>
  <c r="K6241" i="11"/>
  <c r="H6980" i="11"/>
  <c r="I6978" i="11" s="1"/>
  <c r="C6241" i="11"/>
  <c r="D6241" i="11"/>
  <c r="D7363" i="11"/>
  <c r="C7363" i="11"/>
  <c r="H7128" i="11"/>
  <c r="I7124" i="11" s="1"/>
  <c r="K6309" i="11"/>
  <c r="D6309" i="11"/>
  <c r="C6309" i="11"/>
  <c r="H7091" i="11"/>
  <c r="I7087" i="11" s="1"/>
  <c r="D3430" i="11"/>
  <c r="K3430" i="11"/>
  <c r="C3430" i="11"/>
  <c r="H1311" i="11"/>
  <c r="I1271" i="11" s="1"/>
  <c r="I2262" i="11"/>
  <c r="I3602" i="11"/>
  <c r="H2636" i="11"/>
  <c r="I2596" i="11" s="1"/>
  <c r="H3608" i="11"/>
  <c r="I3604" i="11" s="1"/>
  <c r="H2267" i="11"/>
  <c r="H3644" i="11"/>
  <c r="H7017" i="11"/>
  <c r="I7013" i="11" s="1"/>
  <c r="K6273" i="11"/>
  <c r="D6273" i="11"/>
  <c r="C6273" i="11"/>
  <c r="H7054" i="11"/>
  <c r="H3884" i="11"/>
  <c r="D3466" i="11"/>
  <c r="J3466" i="11"/>
  <c r="K3466" i="11" s="1"/>
  <c r="C3466" i="11"/>
  <c r="I2227" i="11"/>
  <c r="I3423" i="11"/>
  <c r="J6345" i="11"/>
  <c r="K6345" i="11" s="1"/>
  <c r="C6345" i="11"/>
  <c r="D6345" i="11"/>
  <c r="K3646" i="11"/>
  <c r="D3646" i="11"/>
  <c r="C3646" i="11"/>
  <c r="H6168" i="11"/>
  <c r="J3274" i="11"/>
  <c r="K3274" i="11" s="1"/>
  <c r="D3274" i="11"/>
  <c r="C3274" i="11"/>
  <c r="K3534" i="11"/>
  <c r="C3534" i="11"/>
  <c r="D3534" i="11"/>
  <c r="H3239" i="11" l="1"/>
  <c r="I3235" i="11" s="1"/>
  <c r="N7364" i="11"/>
  <c r="N6346" i="11"/>
  <c r="L6346" i="11"/>
  <c r="M6346" i="11" s="1"/>
  <c r="N3647" i="11"/>
  <c r="L3647" i="11"/>
  <c r="M3647" i="11" s="1"/>
  <c r="N3239" i="11"/>
  <c r="L3239" i="11"/>
  <c r="M3239" i="11" s="1"/>
  <c r="N6310" i="11"/>
  <c r="L6310" i="11"/>
  <c r="M6310" i="11" s="1"/>
  <c r="N6382" i="11"/>
  <c r="L6382" i="11"/>
  <c r="M6382" i="11" s="1"/>
  <c r="N3535" i="11"/>
  <c r="L3535" i="11"/>
  <c r="M3535" i="11" s="1"/>
  <c r="N3467" i="11"/>
  <c r="L3467" i="11"/>
  <c r="M3467" i="11" s="1"/>
  <c r="N3503" i="11"/>
  <c r="L3503" i="11"/>
  <c r="M3503" i="11" s="1"/>
  <c r="N3431" i="11"/>
  <c r="L3431" i="11"/>
  <c r="M3431" i="11" s="1"/>
  <c r="N3611" i="11"/>
  <c r="L3611" i="11"/>
  <c r="M3611" i="11" s="1"/>
  <c r="N3275" i="11"/>
  <c r="L3275" i="11"/>
  <c r="M3275" i="11" s="1"/>
  <c r="N6274" i="11"/>
  <c r="L6274" i="11"/>
  <c r="M6274" i="11" s="1"/>
  <c r="D3239" i="11"/>
  <c r="K3239" i="11"/>
  <c r="C3239" i="11"/>
  <c r="H3431" i="11"/>
  <c r="H6310" i="11"/>
  <c r="I6306" i="11" s="1"/>
  <c r="H6346" i="11"/>
  <c r="I6342" i="11" s="1"/>
  <c r="H3611" i="11"/>
  <c r="H3275" i="11"/>
  <c r="I3271" i="11" s="1"/>
  <c r="H6382" i="11"/>
  <c r="I6378" i="11" s="1"/>
  <c r="H3464" i="11"/>
  <c r="H3535" i="11"/>
  <c r="I3531" i="11" s="1"/>
  <c r="K7364" i="11"/>
  <c r="L7364" i="11"/>
  <c r="M7364" i="11" s="1"/>
  <c r="I7050" i="11"/>
  <c r="J6346" i="11"/>
  <c r="K6346" i="11" s="1"/>
  <c r="H7129" i="11"/>
  <c r="D6346" i="11"/>
  <c r="C6346" i="11"/>
  <c r="H1312" i="11"/>
  <c r="I1272" i="11" s="1"/>
  <c r="I7439" i="11"/>
  <c r="K6310" i="11"/>
  <c r="C6310" i="11"/>
  <c r="D6310" i="11"/>
  <c r="H7092" i="11"/>
  <c r="I7088" i="11" s="1"/>
  <c r="H2268" i="11"/>
  <c r="I2264" i="11" s="1"/>
  <c r="H3645" i="11"/>
  <c r="H2637" i="11"/>
  <c r="H3609" i="11"/>
  <c r="D7364" i="11"/>
  <c r="C7364" i="11"/>
  <c r="J3611" i="11"/>
  <c r="K3611" i="11" s="1"/>
  <c r="C3611" i="11"/>
  <c r="D3611" i="11"/>
  <c r="K3503" i="11"/>
  <c r="H3922" i="11"/>
  <c r="D3503" i="11"/>
  <c r="C3503" i="11"/>
  <c r="H6766" i="11"/>
  <c r="H7018" i="11"/>
  <c r="I6979" i="11"/>
  <c r="I6977" i="11"/>
  <c r="H3885" i="11"/>
  <c r="J3467" i="11"/>
  <c r="K3467" i="11" s="1"/>
  <c r="D3467" i="11"/>
  <c r="C3467" i="11"/>
  <c r="K6274" i="11"/>
  <c r="D6274" i="11"/>
  <c r="C6274" i="11"/>
  <c r="H7055" i="11"/>
  <c r="I7051" i="11" s="1"/>
  <c r="I6976" i="11"/>
  <c r="I2263" i="11"/>
  <c r="K3431" i="11"/>
  <c r="C3431" i="11"/>
  <c r="D3431" i="11"/>
  <c r="I6128" i="11"/>
  <c r="I3424" i="11"/>
  <c r="I2228" i="11"/>
  <c r="I2597" i="11"/>
  <c r="K3647" i="11"/>
  <c r="D3647" i="11"/>
  <c r="C3647" i="11"/>
  <c r="K6382" i="11"/>
  <c r="D6382" i="11"/>
  <c r="C6382" i="11"/>
  <c r="H6169" i="11"/>
  <c r="I6129" i="11" s="1"/>
  <c r="K3535" i="11"/>
  <c r="D3535" i="11"/>
  <c r="C3535" i="11"/>
  <c r="J3275" i="11"/>
  <c r="K3275" i="11" s="1"/>
  <c r="D3275" i="11"/>
  <c r="C3275" i="11"/>
  <c r="H3240" i="11" l="1"/>
  <c r="I3236" i="11" s="1"/>
  <c r="N7365" i="11"/>
  <c r="D3240" i="11"/>
  <c r="K3240" i="11"/>
  <c r="N6311" i="11"/>
  <c r="L6311" i="11"/>
  <c r="M6311" i="11" s="1"/>
  <c r="N3276" i="11"/>
  <c r="L3276" i="11"/>
  <c r="M3276" i="11" s="1"/>
  <c r="N3432" i="11"/>
  <c r="L3432" i="11"/>
  <c r="M3432" i="11" s="1"/>
  <c r="N3240" i="11"/>
  <c r="L3240" i="11"/>
  <c r="M3240" i="11" s="1"/>
  <c r="N3536" i="11"/>
  <c r="L3536" i="11"/>
  <c r="M3536" i="11" s="1"/>
  <c r="N6275" i="11"/>
  <c r="L6275" i="11"/>
  <c r="M6275" i="11" s="1"/>
  <c r="N3648" i="11"/>
  <c r="L3648" i="11"/>
  <c r="M3648" i="11" s="1"/>
  <c r="N3612" i="11"/>
  <c r="L3612" i="11"/>
  <c r="M3612" i="11" s="1"/>
  <c r="N6347" i="11"/>
  <c r="L6347" i="11"/>
  <c r="M6347" i="11" s="1"/>
  <c r="N3504" i="11"/>
  <c r="L3504" i="11"/>
  <c r="M3504" i="11" s="1"/>
  <c r="N6383" i="11"/>
  <c r="L6383" i="11"/>
  <c r="M6383" i="11" s="1"/>
  <c r="C3240" i="11"/>
  <c r="N3468" i="11"/>
  <c r="L3468" i="11"/>
  <c r="M3468" i="11" s="1"/>
  <c r="H3612" i="11"/>
  <c r="H6347" i="11"/>
  <c r="I6343" i="11" s="1"/>
  <c r="H3465" i="11"/>
  <c r="H6383" i="11"/>
  <c r="I6379" i="11" s="1"/>
  <c r="H3432" i="11"/>
  <c r="H3276" i="11"/>
  <c r="I3272" i="11" s="1"/>
  <c r="H6275" i="11"/>
  <c r="H3536" i="11"/>
  <c r="I3532" i="11" s="1"/>
  <c r="H3241" i="11"/>
  <c r="I3237" i="11" s="1"/>
  <c r="H6311" i="11"/>
  <c r="I6307" i="11" s="1"/>
  <c r="K7365" i="11"/>
  <c r="L7365" i="11"/>
  <c r="M7365" i="11" s="1"/>
  <c r="I3605" i="11"/>
  <c r="I7014" i="11"/>
  <c r="H1313" i="11"/>
  <c r="I1273" i="11" s="1"/>
  <c r="H6767" i="11"/>
  <c r="I6763" i="11" s="1"/>
  <c r="K6275" i="11"/>
  <c r="C6275" i="11"/>
  <c r="D6275" i="11"/>
  <c r="H7056" i="11"/>
  <c r="I7052" i="11" s="1"/>
  <c r="H7019" i="11"/>
  <c r="I7015" i="11" s="1"/>
  <c r="K3504" i="11"/>
  <c r="H3923" i="11"/>
  <c r="D3504" i="11"/>
  <c r="C3504" i="11"/>
  <c r="C7365" i="11"/>
  <c r="D7365" i="11"/>
  <c r="J3612" i="11"/>
  <c r="K3612" i="11" s="1"/>
  <c r="D3612" i="11"/>
  <c r="C3612" i="11"/>
  <c r="H2638" i="11"/>
  <c r="H3610" i="11"/>
  <c r="D3432" i="11"/>
  <c r="C3432" i="11"/>
  <c r="K3432" i="11"/>
  <c r="K6311" i="11"/>
  <c r="H7093" i="11"/>
  <c r="C6311" i="11"/>
  <c r="D6311" i="11"/>
  <c r="C3468" i="11"/>
  <c r="J3468" i="11"/>
  <c r="K3468" i="11" s="1"/>
  <c r="D3468" i="11"/>
  <c r="I3569" i="11"/>
  <c r="I6762" i="11"/>
  <c r="J6347" i="11"/>
  <c r="K6347" i="11" s="1"/>
  <c r="H7130" i="11"/>
  <c r="I7126" i="11" s="1"/>
  <c r="C6347" i="11"/>
  <c r="D6347" i="11"/>
  <c r="H2269" i="11"/>
  <c r="I2265" i="11" s="1"/>
  <c r="H3646" i="11"/>
  <c r="I3642" i="11" s="1"/>
  <c r="I7125" i="11"/>
  <c r="I2229" i="11"/>
  <c r="I3425" i="11"/>
  <c r="H6170" i="11"/>
  <c r="K3648" i="11"/>
  <c r="C3648" i="11"/>
  <c r="D3648" i="11"/>
  <c r="K3536" i="11"/>
  <c r="D3536" i="11"/>
  <c r="C3536" i="11"/>
  <c r="K3241" i="11"/>
  <c r="D3241" i="11"/>
  <c r="C3241" i="11"/>
  <c r="K6383" i="11"/>
  <c r="C6383" i="11"/>
  <c r="D6383" i="11"/>
  <c r="J3276" i="11"/>
  <c r="K3276" i="11" s="1"/>
  <c r="D3276" i="11"/>
  <c r="C3276" i="11"/>
  <c r="N3241" i="11" l="1"/>
  <c r="N7366" i="11"/>
  <c r="L3241" i="11"/>
  <c r="M3241" i="11" s="1"/>
  <c r="N3277" i="11"/>
  <c r="L3277" i="11"/>
  <c r="M3277" i="11" s="1"/>
  <c r="N3433" i="11"/>
  <c r="L3433" i="11"/>
  <c r="M3433" i="11" s="1"/>
  <c r="N6312" i="11"/>
  <c r="L6312" i="11"/>
  <c r="M6312" i="11" s="1"/>
  <c r="N3505" i="11"/>
  <c r="L3505" i="11"/>
  <c r="M3505" i="11" s="1"/>
  <c r="N3649" i="11"/>
  <c r="L3649" i="11"/>
  <c r="M3649" i="11" s="1"/>
  <c r="N6348" i="11"/>
  <c r="L6348" i="11"/>
  <c r="M6348" i="11" s="1"/>
  <c r="N6276" i="11"/>
  <c r="L6276" i="11"/>
  <c r="M6276" i="11" s="1"/>
  <c r="N3613" i="11"/>
  <c r="L3613" i="11"/>
  <c r="M3613" i="11" s="1"/>
  <c r="N3469" i="11"/>
  <c r="L3469" i="11"/>
  <c r="M3469" i="11" s="1"/>
  <c r="N6384" i="11"/>
  <c r="L6384" i="11"/>
  <c r="M6384" i="11" s="1"/>
  <c r="N3537" i="11"/>
  <c r="L3537" i="11"/>
  <c r="M3537" i="11" s="1"/>
  <c r="H6276" i="11"/>
  <c r="H3613" i="11"/>
  <c r="I3609" i="11" s="1"/>
  <c r="H6348" i="11"/>
  <c r="I6344" i="11" s="1"/>
  <c r="H3537" i="11"/>
  <c r="I3533" i="11" s="1"/>
  <c r="H3433" i="11"/>
  <c r="H6384" i="11"/>
  <c r="I6380" i="11" s="1"/>
  <c r="K7366" i="11"/>
  <c r="L7366" i="11"/>
  <c r="M7366" i="11" s="1"/>
  <c r="H3277" i="11"/>
  <c r="H2639" i="11"/>
  <c r="H3648" i="11"/>
  <c r="K6312" i="11"/>
  <c r="H7094" i="11"/>
  <c r="I7090" i="11" s="1"/>
  <c r="C6312" i="11"/>
  <c r="D6312" i="11"/>
  <c r="J6348" i="11"/>
  <c r="K6348" i="11" s="1"/>
  <c r="H7131" i="11"/>
  <c r="C6348" i="11"/>
  <c r="D6348" i="11"/>
  <c r="I7089" i="11"/>
  <c r="D3469" i="11"/>
  <c r="J3469" i="11"/>
  <c r="K3469" i="11" s="1"/>
  <c r="C3469" i="11"/>
  <c r="D3433" i="11"/>
  <c r="C3433" i="11"/>
  <c r="K3433" i="11"/>
  <c r="H7020" i="11"/>
  <c r="I3607" i="11"/>
  <c r="K3505" i="11"/>
  <c r="H3924" i="11"/>
  <c r="D3505" i="11"/>
  <c r="C3505" i="11"/>
  <c r="H3466" i="11"/>
  <c r="I3606" i="11"/>
  <c r="J3613" i="11"/>
  <c r="K3613" i="11" s="1"/>
  <c r="C3613" i="11"/>
  <c r="D3613" i="11"/>
  <c r="H1314" i="11"/>
  <c r="K6276" i="11"/>
  <c r="C6276" i="11"/>
  <c r="D6276" i="11"/>
  <c r="H7057" i="11"/>
  <c r="C7366" i="11"/>
  <c r="D7366" i="11"/>
  <c r="H2270" i="11"/>
  <c r="H3647" i="11"/>
  <c r="H6768" i="11"/>
  <c r="I3608" i="11"/>
  <c r="I2230" i="11"/>
  <c r="I1274" i="11"/>
  <c r="I3426" i="11"/>
  <c r="K3649" i="11"/>
  <c r="D3649" i="11"/>
  <c r="C3649" i="11"/>
  <c r="K6384" i="11"/>
  <c r="D6384" i="11"/>
  <c r="C6384" i="11"/>
  <c r="I6133" i="11"/>
  <c r="I6132" i="11"/>
  <c r="I6131" i="11"/>
  <c r="I6130" i="11"/>
  <c r="H6171" i="11"/>
  <c r="K3537" i="11"/>
  <c r="D3537" i="11"/>
  <c r="C3537" i="11"/>
  <c r="J3277" i="11"/>
  <c r="K3277" i="11" s="1"/>
  <c r="C3277" i="11"/>
  <c r="D3277" i="11"/>
  <c r="N7367" i="11" l="1"/>
  <c r="N6313" i="11"/>
  <c r="L6313" i="11"/>
  <c r="M6313" i="11" s="1"/>
  <c r="N6277" i="11"/>
  <c r="L6277" i="11"/>
  <c r="M6277" i="11" s="1"/>
  <c r="N3538" i="11"/>
  <c r="L3538" i="11"/>
  <c r="M3538" i="11" s="1"/>
  <c r="N3278" i="11"/>
  <c r="L3278" i="11"/>
  <c r="M3278" i="11" s="1"/>
  <c r="N3650" i="11"/>
  <c r="L3650" i="11"/>
  <c r="M3650" i="11" s="1"/>
  <c r="N3314" i="11"/>
  <c r="L3314" i="11"/>
  <c r="M3314" i="11" s="1"/>
  <c r="N6385" i="11"/>
  <c r="L6385" i="11"/>
  <c r="M6385" i="11" s="1"/>
  <c r="N3470" i="11"/>
  <c r="L3470" i="11"/>
  <c r="M3470" i="11" s="1"/>
  <c r="N3686" i="11"/>
  <c r="L3686" i="11"/>
  <c r="M3686" i="11" s="1"/>
  <c r="N3506" i="11"/>
  <c r="L3506" i="11"/>
  <c r="M3506" i="11" s="1"/>
  <c r="N3574" i="11"/>
  <c r="L3574" i="11"/>
  <c r="M3574" i="11" s="1"/>
  <c r="N6349" i="11"/>
  <c r="L6349" i="11"/>
  <c r="M6349" i="11" s="1"/>
  <c r="H3278" i="11"/>
  <c r="I3274" i="11" s="1"/>
  <c r="H3314" i="11"/>
  <c r="I3310" i="11" s="1"/>
  <c r="H6349" i="11"/>
  <c r="I6345" i="11" s="1"/>
  <c r="H3538" i="11"/>
  <c r="I3534" i="11" s="1"/>
  <c r="H3467" i="11"/>
  <c r="I3427" i="11" s="1"/>
  <c r="H3574" i="11"/>
  <c r="I3570" i="11" s="1"/>
  <c r="H6277" i="11"/>
  <c r="H6385" i="11"/>
  <c r="I6381" i="11" s="1"/>
  <c r="K7367" i="11"/>
  <c r="L7367" i="11"/>
  <c r="M7367" i="11" s="1"/>
  <c r="D3278" i="11"/>
  <c r="I3273" i="11"/>
  <c r="C3278" i="11"/>
  <c r="J3278" i="11"/>
  <c r="K3278" i="11" s="1"/>
  <c r="K3538" i="11"/>
  <c r="C3538" i="11"/>
  <c r="D3538" i="11"/>
  <c r="K3650" i="11"/>
  <c r="D3650" i="11"/>
  <c r="C3650" i="11"/>
  <c r="H7132" i="11"/>
  <c r="I7128" i="11" s="1"/>
  <c r="J6349" i="11"/>
  <c r="K6349" i="11" s="1"/>
  <c r="C6349" i="11"/>
  <c r="D6349" i="11"/>
  <c r="I7053" i="11"/>
  <c r="I7127" i="11"/>
  <c r="H6769" i="11"/>
  <c r="I2266" i="11"/>
  <c r="K6277" i="11"/>
  <c r="D6277" i="11"/>
  <c r="C6277" i="11"/>
  <c r="H7058" i="11"/>
  <c r="I7016" i="11"/>
  <c r="I3643" i="11"/>
  <c r="J3470" i="11"/>
  <c r="K3470" i="11" s="1"/>
  <c r="C3470" i="11"/>
  <c r="D3470" i="11"/>
  <c r="I3644" i="11"/>
  <c r="D7367" i="11"/>
  <c r="C7367" i="11"/>
  <c r="H1315" i="11"/>
  <c r="I1275" i="11" s="1"/>
  <c r="K6313" i="11"/>
  <c r="H7095" i="11"/>
  <c r="I7091" i="11" s="1"/>
  <c r="D6313" i="11"/>
  <c r="C6313" i="11"/>
  <c r="I6980" i="11"/>
  <c r="H3925" i="11"/>
  <c r="K3506" i="11"/>
  <c r="D3506" i="11"/>
  <c r="C3506" i="11"/>
  <c r="H2271" i="11"/>
  <c r="I2267" i="11" s="1"/>
  <c r="H3685" i="11"/>
  <c r="H7021" i="11"/>
  <c r="I7020" i="11" s="1"/>
  <c r="H2640" i="11"/>
  <c r="H3649" i="11"/>
  <c r="I3645" i="11" s="1"/>
  <c r="I6764" i="11"/>
  <c r="K6385" i="11"/>
  <c r="C6385" i="11"/>
  <c r="D6385" i="11"/>
  <c r="K3314" i="11"/>
  <c r="D3314" i="11"/>
  <c r="C3314" i="11"/>
  <c r="H6172" i="11"/>
  <c r="K3686" i="11"/>
  <c r="C3686" i="11"/>
  <c r="D3686" i="11"/>
  <c r="J3574" i="11"/>
  <c r="K3574" i="11" s="1"/>
  <c r="C3574" i="11"/>
  <c r="D3574" i="11"/>
  <c r="N7368" i="11" l="1"/>
  <c r="N6386" i="11"/>
  <c r="L6386" i="11"/>
  <c r="M6386" i="11" s="1"/>
  <c r="N6422" i="11"/>
  <c r="L6422" i="11"/>
  <c r="M6422" i="11" s="1"/>
  <c r="N6350" i="11"/>
  <c r="L6350" i="11"/>
  <c r="M6350" i="11" s="1"/>
  <c r="N6314" i="11"/>
  <c r="L6314" i="11"/>
  <c r="M6314" i="11" s="1"/>
  <c r="N3471" i="11"/>
  <c r="L3471" i="11"/>
  <c r="M3471" i="11" s="1"/>
  <c r="N3651" i="11"/>
  <c r="L3651" i="11"/>
  <c r="M3651" i="11" s="1"/>
  <c r="N3687" i="11"/>
  <c r="L3687" i="11"/>
  <c r="M3687" i="11" s="1"/>
  <c r="N3507" i="11"/>
  <c r="L3507" i="11"/>
  <c r="M3507" i="11" s="1"/>
  <c r="N3539" i="11"/>
  <c r="L3539" i="11"/>
  <c r="M3539" i="11" s="1"/>
  <c r="N3315" i="11"/>
  <c r="L3315" i="11"/>
  <c r="M3315" i="11" s="1"/>
  <c r="N3279" i="11"/>
  <c r="L3279" i="11"/>
  <c r="M3279" i="11" s="1"/>
  <c r="N3575" i="11"/>
  <c r="L3575" i="11"/>
  <c r="M3575" i="11" s="1"/>
  <c r="N6278" i="11"/>
  <c r="L6278" i="11"/>
  <c r="M6278" i="11" s="1"/>
  <c r="H3468" i="11"/>
  <c r="I3428" i="11" s="1"/>
  <c r="H6386" i="11"/>
  <c r="I6382" i="11" s="1"/>
  <c r="H3539" i="11"/>
  <c r="I3535" i="11" s="1"/>
  <c r="H6278" i="11"/>
  <c r="I6274" i="11" s="1"/>
  <c r="H3279" i="11"/>
  <c r="I3275" i="11" s="1"/>
  <c r="H6350" i="11"/>
  <c r="I6346" i="11" s="1"/>
  <c r="H3507" i="11"/>
  <c r="H3575" i="11"/>
  <c r="I3571" i="11" s="1"/>
  <c r="H3315" i="11"/>
  <c r="I3311" i="11" s="1"/>
  <c r="K7368" i="11"/>
  <c r="L7368" i="11"/>
  <c r="M7368" i="11" s="1"/>
  <c r="D3279" i="11"/>
  <c r="J3279" i="11"/>
  <c r="K3279" i="11" s="1"/>
  <c r="C3279" i="11"/>
  <c r="I7018" i="11"/>
  <c r="H6422" i="11"/>
  <c r="I7017" i="11"/>
  <c r="H2641" i="11"/>
  <c r="H3650" i="11"/>
  <c r="H6770" i="11"/>
  <c r="I6766" i="11" s="1"/>
  <c r="K6386" i="11"/>
  <c r="C6386" i="11"/>
  <c r="D6386" i="11"/>
  <c r="K3507" i="11"/>
  <c r="C3507" i="11"/>
  <c r="D3507" i="11"/>
  <c r="I7054" i="11"/>
  <c r="J3471" i="11"/>
  <c r="K3471" i="11" s="1"/>
  <c r="D3471" i="11"/>
  <c r="C3471" i="11"/>
  <c r="H2272" i="11"/>
  <c r="I2268" i="11" s="1"/>
  <c r="H3686" i="11"/>
  <c r="K3651" i="11"/>
  <c r="C3651" i="11"/>
  <c r="D3651" i="11"/>
  <c r="K6278" i="11"/>
  <c r="D6278" i="11"/>
  <c r="C6278" i="11"/>
  <c r="H7059" i="11"/>
  <c r="I7055" i="11" s="1"/>
  <c r="D7368" i="11"/>
  <c r="C7368" i="11"/>
  <c r="J6350" i="11"/>
  <c r="K6350" i="11" s="1"/>
  <c r="H7133" i="11"/>
  <c r="C6350" i="11"/>
  <c r="D6350" i="11"/>
  <c r="K3539" i="11"/>
  <c r="C3539" i="11"/>
  <c r="D3539" i="11"/>
  <c r="I2231" i="11"/>
  <c r="H1316" i="11"/>
  <c r="I1276" i="11" s="1"/>
  <c r="K6314" i="11"/>
  <c r="H7096" i="11"/>
  <c r="I7092" i="11" s="1"/>
  <c r="D6314" i="11"/>
  <c r="C6314" i="11"/>
  <c r="I6765" i="11"/>
  <c r="H6173" i="11"/>
  <c r="K3687" i="11"/>
  <c r="C3687" i="11"/>
  <c r="D3687" i="11"/>
  <c r="K6422" i="11"/>
  <c r="C6422" i="11"/>
  <c r="D6422" i="11"/>
  <c r="K3315" i="11"/>
  <c r="C3315" i="11"/>
  <c r="D3315" i="11"/>
  <c r="J3575" i="11"/>
  <c r="K3575" i="11" s="1"/>
  <c r="D3575" i="11"/>
  <c r="C3575" i="11"/>
  <c r="N7369" i="11" l="1"/>
  <c r="N3540" i="11"/>
  <c r="L3540" i="11"/>
  <c r="M3540" i="11" s="1"/>
  <c r="N3280" i="11"/>
  <c r="L3280" i="11"/>
  <c r="M3280" i="11" s="1"/>
  <c r="N6351" i="11"/>
  <c r="L6351" i="11"/>
  <c r="M6351" i="11" s="1"/>
  <c r="N6423" i="11"/>
  <c r="L6423" i="11"/>
  <c r="M6423" i="11" s="1"/>
  <c r="N3688" i="11"/>
  <c r="L3688" i="11"/>
  <c r="M3688" i="11" s="1"/>
  <c r="N3508" i="11"/>
  <c r="L3508" i="11"/>
  <c r="M3508" i="11" s="1"/>
  <c r="N6387" i="11"/>
  <c r="L6387" i="11"/>
  <c r="M6387" i="11" s="1"/>
  <c r="N3576" i="11"/>
  <c r="L3576" i="11"/>
  <c r="M3576" i="11" s="1"/>
  <c r="N6315" i="11"/>
  <c r="L6315" i="11"/>
  <c r="M6315" i="11" s="1"/>
  <c r="N3472" i="11"/>
  <c r="L3472" i="11"/>
  <c r="M3472" i="11" s="1"/>
  <c r="N3652" i="11"/>
  <c r="L3652" i="11"/>
  <c r="M3652" i="11" s="1"/>
  <c r="N6279" i="11"/>
  <c r="L6279" i="11"/>
  <c r="M6279" i="11" s="1"/>
  <c r="N3316" i="11"/>
  <c r="L3316" i="11"/>
  <c r="M3316" i="11" s="1"/>
  <c r="H3508" i="11"/>
  <c r="H6387" i="11"/>
  <c r="I6383" i="11" s="1"/>
  <c r="H6351" i="11"/>
  <c r="I6347" i="11" s="1"/>
  <c r="H3469" i="11"/>
  <c r="H3540" i="11"/>
  <c r="I3536" i="11" s="1"/>
  <c r="H3652" i="11"/>
  <c r="H3280" i="11"/>
  <c r="I3276" i="11" s="1"/>
  <c r="H6279" i="11"/>
  <c r="I6275" i="11" s="1"/>
  <c r="H3316" i="11"/>
  <c r="I3312" i="11" s="1"/>
  <c r="H3576" i="11"/>
  <c r="I3572" i="11" s="1"/>
  <c r="K7369" i="11"/>
  <c r="L7369" i="11"/>
  <c r="M7369" i="11" s="1"/>
  <c r="C3280" i="11"/>
  <c r="D3280" i="11"/>
  <c r="J3280" i="11"/>
  <c r="K3280" i="11" s="1"/>
  <c r="H6423" i="11"/>
  <c r="I6418" i="11"/>
  <c r="D6387" i="11"/>
  <c r="H6771" i="11"/>
  <c r="C6387" i="11"/>
  <c r="K6387" i="11"/>
  <c r="K6279" i="11"/>
  <c r="D6279" i="11"/>
  <c r="C6279" i="11"/>
  <c r="H7060" i="11"/>
  <c r="K3652" i="11"/>
  <c r="C3652" i="11"/>
  <c r="D3652" i="11"/>
  <c r="J3472" i="11"/>
  <c r="K3472" i="11" s="1"/>
  <c r="D3472" i="11"/>
  <c r="C3472" i="11"/>
  <c r="I3646" i="11"/>
  <c r="I2232" i="11"/>
  <c r="I7129" i="11"/>
  <c r="I7019" i="11"/>
  <c r="H1317" i="11"/>
  <c r="I1277" i="11" s="1"/>
  <c r="J6351" i="11"/>
  <c r="K6351" i="11" s="1"/>
  <c r="H7134" i="11"/>
  <c r="I7130" i="11" s="1"/>
  <c r="D6351" i="11"/>
  <c r="C6351" i="11"/>
  <c r="H2642" i="11"/>
  <c r="I2602" i="11" s="1"/>
  <c r="H3651" i="11"/>
  <c r="C3508" i="11"/>
  <c r="D3508" i="11"/>
  <c r="K3508" i="11"/>
  <c r="K6315" i="11"/>
  <c r="H7097" i="11"/>
  <c r="I7093" i="11" s="1"/>
  <c r="C6315" i="11"/>
  <c r="D6315" i="11"/>
  <c r="K3540" i="11"/>
  <c r="D3540" i="11"/>
  <c r="C3540" i="11"/>
  <c r="I3682" i="11"/>
  <c r="C7369" i="11"/>
  <c r="D7369" i="11"/>
  <c r="H2273" i="11"/>
  <c r="H3687" i="11"/>
  <c r="I3429" i="11"/>
  <c r="I2233" i="11"/>
  <c r="J3576" i="11"/>
  <c r="K3576" i="11" s="1"/>
  <c r="D3576" i="11"/>
  <c r="C3576" i="11"/>
  <c r="H6174" i="11"/>
  <c r="K6423" i="11"/>
  <c r="C6423" i="11"/>
  <c r="D6423" i="11"/>
  <c r="K3316" i="11"/>
  <c r="C3316" i="11"/>
  <c r="D3316" i="11"/>
  <c r="K3688" i="11"/>
  <c r="D3688" i="11"/>
  <c r="C3688" i="11"/>
  <c r="J3281" i="11" l="1"/>
  <c r="K3281" i="11" s="1"/>
  <c r="N7370" i="11"/>
  <c r="H3281" i="11"/>
  <c r="I3277" i="11" s="1"/>
  <c r="D3281" i="11"/>
  <c r="C3281" i="11"/>
  <c r="N6280" i="11"/>
  <c r="L6280" i="11"/>
  <c r="M6280" i="11" s="1"/>
  <c r="N3653" i="11"/>
  <c r="L3653" i="11"/>
  <c r="M3653" i="11" s="1"/>
  <c r="N3689" i="11"/>
  <c r="L3689" i="11"/>
  <c r="M3689" i="11" s="1"/>
  <c r="N3317" i="11"/>
  <c r="L3317" i="11"/>
  <c r="M3317" i="11" s="1"/>
  <c r="N6388" i="11"/>
  <c r="L6388" i="11"/>
  <c r="M6388" i="11" s="1"/>
  <c r="N6352" i="11"/>
  <c r="L6352" i="11"/>
  <c r="M6352" i="11" s="1"/>
  <c r="N3281" i="11"/>
  <c r="L3281" i="11"/>
  <c r="M3281" i="11" s="1"/>
  <c r="N6424" i="11"/>
  <c r="L6424" i="11"/>
  <c r="M6424" i="11" s="1"/>
  <c r="N3541" i="11"/>
  <c r="L3541" i="11"/>
  <c r="M3541" i="11" s="1"/>
  <c r="N6316" i="11"/>
  <c r="L6316" i="11"/>
  <c r="M6316" i="11" s="1"/>
  <c r="N3473" i="11"/>
  <c r="L3473" i="11"/>
  <c r="M3473" i="11" s="1"/>
  <c r="N3577" i="11"/>
  <c r="L3577" i="11"/>
  <c r="M3577" i="11" s="1"/>
  <c r="N3509" i="11"/>
  <c r="L3509" i="11"/>
  <c r="M3509" i="11" s="1"/>
  <c r="H6388" i="11"/>
  <c r="I6384" i="11" s="1"/>
  <c r="H3541" i="11"/>
  <c r="I3537" i="11" s="1"/>
  <c r="H3653" i="11"/>
  <c r="I3649" i="11" s="1"/>
  <c r="H6352" i="11"/>
  <c r="I6348" i="11" s="1"/>
  <c r="H3509" i="11"/>
  <c r="H3577" i="11"/>
  <c r="I3573" i="11" s="1"/>
  <c r="H6316" i="11"/>
  <c r="H6280" i="11"/>
  <c r="I6276" i="11" s="1"/>
  <c r="K7370" i="11"/>
  <c r="L7370" i="11"/>
  <c r="M7370" i="11" s="1"/>
  <c r="I3647" i="11"/>
  <c r="H6424" i="11"/>
  <c r="H3317" i="11"/>
  <c r="I6419" i="11"/>
  <c r="H2643" i="11"/>
  <c r="H3689" i="11"/>
  <c r="C7370" i="11"/>
  <c r="D7370" i="11"/>
  <c r="H3962" i="11"/>
  <c r="I6767" i="11"/>
  <c r="I3683" i="11"/>
  <c r="K3541" i="11"/>
  <c r="C3541" i="11"/>
  <c r="D3541" i="11"/>
  <c r="K3509" i="11"/>
  <c r="D3509" i="11"/>
  <c r="C3509" i="11"/>
  <c r="D3653" i="11"/>
  <c r="K3653" i="11"/>
  <c r="C3653" i="11"/>
  <c r="K6316" i="11"/>
  <c r="H7098" i="11"/>
  <c r="C6316" i="11"/>
  <c r="D6316" i="11"/>
  <c r="H3470" i="11"/>
  <c r="H6772" i="11"/>
  <c r="I6768" i="11" s="1"/>
  <c r="K6388" i="11"/>
  <c r="D6388" i="11"/>
  <c r="C6388" i="11"/>
  <c r="J3473" i="11"/>
  <c r="K3473" i="11" s="1"/>
  <c r="C3473" i="11"/>
  <c r="D3473" i="11"/>
  <c r="I3648" i="11"/>
  <c r="K6280" i="11"/>
  <c r="C6280" i="11"/>
  <c r="D6280" i="11"/>
  <c r="H7061" i="11"/>
  <c r="I7057" i="11" s="1"/>
  <c r="J6352" i="11"/>
  <c r="K6352" i="11" s="1"/>
  <c r="H7135" i="11"/>
  <c r="I7131" i="11" s="1"/>
  <c r="C6352" i="11"/>
  <c r="D6352" i="11"/>
  <c r="H2274" i="11"/>
  <c r="H3688" i="11"/>
  <c r="H1318" i="11"/>
  <c r="I2269" i="11"/>
  <c r="I7056" i="11"/>
  <c r="I2603" i="11"/>
  <c r="I2235" i="11"/>
  <c r="I2234" i="11"/>
  <c r="J3577" i="11"/>
  <c r="K3577" i="11" s="1"/>
  <c r="C3577" i="11"/>
  <c r="D3577" i="11"/>
  <c r="H6175" i="11"/>
  <c r="K3317" i="11"/>
  <c r="C3317" i="11"/>
  <c r="D3317" i="11"/>
  <c r="K3689" i="11"/>
  <c r="C3689" i="11"/>
  <c r="D3689" i="11"/>
  <c r="K6424" i="11"/>
  <c r="D6424" i="11"/>
  <c r="C6424" i="11"/>
  <c r="I6137" i="11"/>
  <c r="I6135" i="11"/>
  <c r="I6136" i="11"/>
  <c r="I6134" i="11"/>
  <c r="N7342" i="11" l="1"/>
  <c r="N7371" i="11"/>
  <c r="N6281" i="11"/>
  <c r="L6281" i="11"/>
  <c r="M6281" i="11" s="1"/>
  <c r="N3510" i="11"/>
  <c r="L3510" i="11"/>
  <c r="M3510" i="11" s="1"/>
  <c r="N3318" i="11"/>
  <c r="L3318" i="11"/>
  <c r="M3318" i="11" s="1"/>
  <c r="C3318" i="11"/>
  <c r="N3542" i="11"/>
  <c r="L3542" i="11"/>
  <c r="M3542" i="11" s="1"/>
  <c r="N6389" i="11"/>
  <c r="L6389" i="11"/>
  <c r="M6389" i="11" s="1"/>
  <c r="N6425" i="11"/>
  <c r="L6425" i="11"/>
  <c r="M6425" i="11" s="1"/>
  <c r="N3578" i="11"/>
  <c r="L3578" i="11"/>
  <c r="M3578" i="11" s="1"/>
  <c r="N3726" i="11"/>
  <c r="L3726" i="11"/>
  <c r="M3726" i="11" s="1"/>
  <c r="N3690" i="11"/>
  <c r="L3690" i="11"/>
  <c r="M3690" i="11" s="1"/>
  <c r="N3614" i="11"/>
  <c r="L3614" i="11"/>
  <c r="M3614" i="11" s="1"/>
  <c r="N6317" i="11"/>
  <c r="L6317" i="11"/>
  <c r="M6317" i="11" s="1"/>
  <c r="N6353" i="11"/>
  <c r="L6353" i="11"/>
  <c r="M6353" i="11" s="1"/>
  <c r="K3318" i="11"/>
  <c r="H3542" i="11"/>
  <c r="I3538" i="11" s="1"/>
  <c r="H3614" i="11"/>
  <c r="I3610" i="11" s="1"/>
  <c r="H6317" i="11"/>
  <c r="H3578" i="11"/>
  <c r="I3574" i="11" s="1"/>
  <c r="H3510" i="11"/>
  <c r="I3506" i="11" s="1"/>
  <c r="H6281" i="11"/>
  <c r="I6277" i="11" s="1"/>
  <c r="H6389" i="11"/>
  <c r="I6385" i="11" s="1"/>
  <c r="H3318" i="11"/>
  <c r="I3314" i="11" s="1"/>
  <c r="H6425" i="11"/>
  <c r="I6421" i="11" s="1"/>
  <c r="K7371" i="11"/>
  <c r="L7371" i="11"/>
  <c r="M7371" i="11" s="1"/>
  <c r="K7342" i="11"/>
  <c r="L7342" i="11"/>
  <c r="M7342" i="11" s="1"/>
  <c r="D3318" i="11"/>
  <c r="I3685" i="11"/>
  <c r="I6420" i="11"/>
  <c r="I3313" i="11"/>
  <c r="H3471" i="11"/>
  <c r="H3726" i="11"/>
  <c r="J3578" i="11"/>
  <c r="K3578" i="11" s="1"/>
  <c r="C3578" i="11"/>
  <c r="D3578" i="11"/>
  <c r="K3542" i="11"/>
  <c r="C3542" i="11"/>
  <c r="D3542" i="11"/>
  <c r="I7094" i="11"/>
  <c r="H6773" i="11"/>
  <c r="K6389" i="11"/>
  <c r="D6389" i="11"/>
  <c r="C6389" i="11"/>
  <c r="K6317" i="11"/>
  <c r="H7099" i="11"/>
  <c r="I7095" i="11" s="1"/>
  <c r="D6317" i="11"/>
  <c r="C6317" i="11"/>
  <c r="C3510" i="11"/>
  <c r="K3510" i="11"/>
  <c r="D3510" i="11"/>
  <c r="H2275" i="11"/>
  <c r="K6281" i="11"/>
  <c r="D6281" i="11"/>
  <c r="C6281" i="11"/>
  <c r="H7062" i="11"/>
  <c r="I3684" i="11"/>
  <c r="I2270" i="11"/>
  <c r="H5202" i="11"/>
  <c r="C3690" i="11"/>
  <c r="D3690" i="11"/>
  <c r="K3690" i="11"/>
  <c r="H1319" i="11"/>
  <c r="H3963" i="11"/>
  <c r="D7371" i="11"/>
  <c r="C7371" i="11"/>
  <c r="H2644" i="11"/>
  <c r="I2604" i="11" s="1"/>
  <c r="H3690" i="11"/>
  <c r="I3686" i="11" s="1"/>
  <c r="J6353" i="11"/>
  <c r="K6353" i="11" s="1"/>
  <c r="H7136" i="11"/>
  <c r="D6353" i="11"/>
  <c r="C6353" i="11"/>
  <c r="I2605" i="11"/>
  <c r="K3726" i="11"/>
  <c r="C3726" i="11"/>
  <c r="D3726" i="11"/>
  <c r="C7342" i="11"/>
  <c r="D7342" i="11"/>
  <c r="J3614" i="11"/>
  <c r="K3614" i="11" s="1"/>
  <c r="D3614" i="11"/>
  <c r="C3614" i="11"/>
  <c r="H6176" i="11"/>
  <c r="K6425" i="11"/>
  <c r="D6425" i="11"/>
  <c r="C6425" i="11"/>
  <c r="N7372" i="11" l="1"/>
  <c r="N7343" i="11"/>
  <c r="N6390" i="11"/>
  <c r="L6390" i="11"/>
  <c r="M6390" i="11" s="1"/>
  <c r="N3543" i="11"/>
  <c r="L3543" i="11"/>
  <c r="M3543" i="11" s="1"/>
  <c r="N6354" i="11"/>
  <c r="L6354" i="11"/>
  <c r="M6354" i="11" s="1"/>
  <c r="N3511" i="11"/>
  <c r="L3511" i="11"/>
  <c r="M3511" i="11" s="1"/>
  <c r="N6426" i="11"/>
  <c r="L6426" i="11"/>
  <c r="M6426" i="11" s="1"/>
  <c r="N6462" i="11"/>
  <c r="L6462" i="11"/>
  <c r="M6462" i="11" s="1"/>
  <c r="N6318" i="11"/>
  <c r="L6318" i="11"/>
  <c r="M6318" i="11" s="1"/>
  <c r="N3319" i="11"/>
  <c r="L3319" i="11"/>
  <c r="M3319" i="11" s="1"/>
  <c r="N3727" i="11"/>
  <c r="L3727" i="11"/>
  <c r="M3727" i="11" s="1"/>
  <c r="N3579" i="11"/>
  <c r="L3579" i="11"/>
  <c r="M3579" i="11" s="1"/>
  <c r="N3615" i="11"/>
  <c r="L3615" i="11"/>
  <c r="M3615" i="11" s="1"/>
  <c r="N3691" i="11"/>
  <c r="L3691" i="11"/>
  <c r="M3691" i="11" s="1"/>
  <c r="H6426" i="11"/>
  <c r="I6422" i="11" s="1"/>
  <c r="H3579" i="11"/>
  <c r="I3575" i="11" s="1"/>
  <c r="H3319" i="11"/>
  <c r="I3315" i="11" s="1"/>
  <c r="H3511" i="11"/>
  <c r="I3507" i="11" s="1"/>
  <c r="H6318" i="11"/>
  <c r="H3543" i="11"/>
  <c r="I3539" i="11" s="1"/>
  <c r="H6390" i="11"/>
  <c r="I6386" i="11" s="1"/>
  <c r="H3615" i="11"/>
  <c r="I3611" i="11" s="1"/>
  <c r="K7372" i="11"/>
  <c r="L7372" i="11"/>
  <c r="M7372" i="11" s="1"/>
  <c r="K7343" i="11"/>
  <c r="L7343" i="11"/>
  <c r="M7343" i="11" s="1"/>
  <c r="C3319" i="11"/>
  <c r="D3319" i="11"/>
  <c r="H3472" i="11"/>
  <c r="H3727" i="11"/>
  <c r="I3723" i="11" s="1"/>
  <c r="K3319" i="11"/>
  <c r="H5203" i="11"/>
  <c r="H6462" i="11"/>
  <c r="I3722" i="11"/>
  <c r="K6426" i="11"/>
  <c r="D6426" i="11"/>
  <c r="C6426" i="11"/>
  <c r="I7061" i="11"/>
  <c r="I7059" i="11"/>
  <c r="J6354" i="11"/>
  <c r="K6354" i="11" s="1"/>
  <c r="H7137" i="11"/>
  <c r="I7133" i="11" s="1"/>
  <c r="C6354" i="11"/>
  <c r="D6354" i="11"/>
  <c r="K3543" i="11"/>
  <c r="D3543" i="11"/>
  <c r="C3543" i="11"/>
  <c r="I6769" i="11"/>
  <c r="C3511" i="11"/>
  <c r="D3511" i="11"/>
  <c r="K3511" i="11"/>
  <c r="H2645" i="11"/>
  <c r="H3691" i="11"/>
  <c r="I3687" i="11" s="1"/>
  <c r="K3691" i="11"/>
  <c r="C3691" i="11"/>
  <c r="D3691" i="11"/>
  <c r="K6318" i="11"/>
  <c r="H7100" i="11"/>
  <c r="I7096" i="11" s="1"/>
  <c r="C6318" i="11"/>
  <c r="D6318" i="11"/>
  <c r="J3579" i="11"/>
  <c r="K3579" i="11" s="1"/>
  <c r="C3579" i="11"/>
  <c r="D3579" i="11"/>
  <c r="I7132" i="11"/>
  <c r="I2271" i="11"/>
  <c r="H3964" i="11"/>
  <c r="C7372" i="11"/>
  <c r="D7372" i="11"/>
  <c r="H1320" i="11"/>
  <c r="I7058" i="11"/>
  <c r="K6390" i="11"/>
  <c r="H6774" i="11"/>
  <c r="C6390" i="11"/>
  <c r="D6390" i="11"/>
  <c r="H2276" i="11"/>
  <c r="I7060" i="11"/>
  <c r="I2236" i="11"/>
  <c r="I7554" i="11"/>
  <c r="K6462" i="11"/>
  <c r="C6462" i="11"/>
  <c r="D6462" i="11"/>
  <c r="D7343" i="11"/>
  <c r="C7343" i="11"/>
  <c r="J3615" i="11"/>
  <c r="K3615" i="11" s="1"/>
  <c r="D3615" i="11"/>
  <c r="C3615" i="11"/>
  <c r="K3727" i="11"/>
  <c r="D3727" i="11"/>
  <c r="C3727" i="11"/>
  <c r="H6177" i="11"/>
  <c r="N7344" i="11" l="1"/>
  <c r="N7373" i="11"/>
  <c r="N7527" i="11"/>
  <c r="N3728" i="11"/>
  <c r="L3728" i="11"/>
  <c r="M3728" i="11" s="1"/>
  <c r="N3580" i="11"/>
  <c r="L3580" i="11"/>
  <c r="M3580" i="11" s="1"/>
  <c r="N6391" i="11"/>
  <c r="L6391" i="11"/>
  <c r="M6391" i="11" s="1"/>
  <c r="N6355" i="11"/>
  <c r="L6355" i="11"/>
  <c r="M6355" i="11" s="1"/>
  <c r="N3616" i="11"/>
  <c r="L3616" i="11"/>
  <c r="M3616" i="11" s="1"/>
  <c r="N6427" i="11"/>
  <c r="L6427" i="11"/>
  <c r="M6427" i="11" s="1"/>
  <c r="N3512" i="11"/>
  <c r="L3512" i="11"/>
  <c r="M3512" i="11" s="1"/>
  <c r="N6319" i="11"/>
  <c r="L6319" i="11"/>
  <c r="M6319" i="11" s="1"/>
  <c r="N3692" i="11"/>
  <c r="L3692" i="11"/>
  <c r="M3692" i="11" s="1"/>
  <c r="N3320" i="11"/>
  <c r="L3320" i="11"/>
  <c r="M3320" i="11" s="1"/>
  <c r="N3544" i="11"/>
  <c r="L3544" i="11"/>
  <c r="M3544" i="11" s="1"/>
  <c r="N6463" i="11"/>
  <c r="L6463" i="11"/>
  <c r="M6463" i="11" s="1"/>
  <c r="H6427" i="11"/>
  <c r="I6423" i="11" s="1"/>
  <c r="H3616" i="11"/>
  <c r="I3612" i="11" s="1"/>
  <c r="H6391" i="11"/>
  <c r="I6387" i="11" s="1"/>
  <c r="H3544" i="11"/>
  <c r="I3540" i="11" s="1"/>
  <c r="H3320" i="11"/>
  <c r="I3316" i="11" s="1"/>
  <c r="H6319" i="11"/>
  <c r="I6315" i="11" s="1"/>
  <c r="H3580" i="11"/>
  <c r="I3576" i="11" s="1"/>
  <c r="H6463" i="11"/>
  <c r="I6459" i="11" s="1"/>
  <c r="H3512" i="11"/>
  <c r="I3508" i="11" s="1"/>
  <c r="K7344" i="11"/>
  <c r="L7344" i="11"/>
  <c r="M7344" i="11" s="1"/>
  <c r="J7527" i="11"/>
  <c r="K7527" i="11" s="1"/>
  <c r="L7527" i="11"/>
  <c r="M7527" i="11" s="1"/>
  <c r="K7373" i="11"/>
  <c r="L7373" i="11"/>
  <c r="M7373" i="11" s="1"/>
  <c r="K3320" i="11"/>
  <c r="C3320" i="11"/>
  <c r="D3320" i="11"/>
  <c r="H3473" i="11"/>
  <c r="H3728" i="11"/>
  <c r="I6458" i="11"/>
  <c r="K6391" i="11"/>
  <c r="H6775" i="11"/>
  <c r="D6391" i="11"/>
  <c r="C6391" i="11"/>
  <c r="C3512" i="11"/>
  <c r="K3512" i="11"/>
  <c r="D3512" i="11"/>
  <c r="I2272" i="11"/>
  <c r="H2277" i="11"/>
  <c r="I6770" i="11"/>
  <c r="J3580" i="11"/>
  <c r="K3580" i="11" s="1"/>
  <c r="D3580" i="11"/>
  <c r="C3580" i="11"/>
  <c r="H2646" i="11"/>
  <c r="H3692" i="11"/>
  <c r="J6355" i="11"/>
  <c r="K6355" i="11" s="1"/>
  <c r="H7138" i="11"/>
  <c r="I7134" i="11" s="1"/>
  <c r="D6355" i="11"/>
  <c r="C6355" i="11"/>
  <c r="K6427" i="11"/>
  <c r="D6427" i="11"/>
  <c r="C6427" i="11"/>
  <c r="H3965" i="11"/>
  <c r="C7373" i="11"/>
  <c r="D7373" i="11"/>
  <c r="C3692" i="11"/>
  <c r="D3692" i="11"/>
  <c r="K3692" i="11"/>
  <c r="K6319" i="11"/>
  <c r="H7101" i="11"/>
  <c r="I7097" i="11" s="1"/>
  <c r="D6319" i="11"/>
  <c r="C6319" i="11"/>
  <c r="H1321" i="11"/>
  <c r="K3544" i="11"/>
  <c r="C3544" i="11"/>
  <c r="D3544" i="11"/>
  <c r="H4002" i="11"/>
  <c r="I2607" i="11"/>
  <c r="I2606" i="11"/>
  <c r="I2237" i="11"/>
  <c r="J3616" i="11"/>
  <c r="K3616" i="11" s="1"/>
  <c r="D3616" i="11"/>
  <c r="C3616" i="11"/>
  <c r="K6463" i="11"/>
  <c r="C6463" i="11"/>
  <c r="D6463" i="11"/>
  <c r="D7344" i="11"/>
  <c r="C7344" i="11"/>
  <c r="K3728" i="11"/>
  <c r="C3728" i="11"/>
  <c r="D3728" i="11"/>
  <c r="I7555" i="11"/>
  <c r="D7527" i="11"/>
  <c r="C7527" i="11"/>
  <c r="H6178" i="11"/>
  <c r="C3321" i="11" l="1"/>
  <c r="N7374" i="11"/>
  <c r="N7528" i="11"/>
  <c r="N3545" i="11"/>
  <c r="L3545" i="11"/>
  <c r="M3545" i="11" s="1"/>
  <c r="N6392" i="11"/>
  <c r="L6392" i="11"/>
  <c r="M6392" i="11" s="1"/>
  <c r="N6464" i="11"/>
  <c r="L6464" i="11"/>
  <c r="M6464" i="11" s="1"/>
  <c r="N6320" i="11"/>
  <c r="L6320" i="11"/>
  <c r="M6320" i="11" s="1"/>
  <c r="N6428" i="11"/>
  <c r="L6428" i="11"/>
  <c r="M6428" i="11" s="1"/>
  <c r="N3513" i="11"/>
  <c r="L3513" i="11"/>
  <c r="M3513" i="11" s="1"/>
  <c r="N3729" i="11"/>
  <c r="L3729" i="11"/>
  <c r="M3729" i="11" s="1"/>
  <c r="N6356" i="11"/>
  <c r="L6356" i="11"/>
  <c r="M6356" i="11" s="1"/>
  <c r="N3693" i="11"/>
  <c r="L3693" i="11"/>
  <c r="M3693" i="11" s="1"/>
  <c r="N3581" i="11"/>
  <c r="L3581" i="11"/>
  <c r="M3581" i="11" s="1"/>
  <c r="N3321" i="11"/>
  <c r="L3321" i="11"/>
  <c r="M3321" i="11" s="1"/>
  <c r="N3617" i="11"/>
  <c r="L3617" i="11"/>
  <c r="M3617" i="11" s="1"/>
  <c r="D3321" i="11"/>
  <c r="L7345" i="11"/>
  <c r="M7345" i="11" s="1"/>
  <c r="N7345" i="11"/>
  <c r="K3321" i="11"/>
  <c r="H3581" i="11"/>
  <c r="I3577" i="11" s="1"/>
  <c r="H6428" i="11"/>
  <c r="I6424" i="11" s="1"/>
  <c r="H3513" i="11"/>
  <c r="I3509" i="11" s="1"/>
  <c r="H3321" i="11"/>
  <c r="I3317" i="11" s="1"/>
  <c r="H3729" i="11"/>
  <c r="I3725" i="11" s="1"/>
  <c r="H6320" i="11"/>
  <c r="I6316" i="11" s="1"/>
  <c r="H3617" i="11"/>
  <c r="I3613" i="11" s="1"/>
  <c r="H3693" i="11"/>
  <c r="I3689" i="11" s="1"/>
  <c r="H3545" i="11"/>
  <c r="I3541" i="11" s="1"/>
  <c r="H6464" i="11"/>
  <c r="I6460" i="11" s="1"/>
  <c r="H6392" i="11"/>
  <c r="I6388" i="11" s="1"/>
  <c r="J7528" i="11"/>
  <c r="K7528" i="11" s="1"/>
  <c r="L7528" i="11"/>
  <c r="M7528" i="11" s="1"/>
  <c r="K7374" i="11"/>
  <c r="L7374" i="11"/>
  <c r="M7374" i="11" s="1"/>
  <c r="K7345" i="11"/>
  <c r="I3724" i="11"/>
  <c r="I3688" i="11"/>
  <c r="H1322" i="11"/>
  <c r="I1282" i="11" s="1"/>
  <c r="C3693" i="11"/>
  <c r="D3693" i="11"/>
  <c r="K3693" i="11"/>
  <c r="K6428" i="11"/>
  <c r="C6428" i="11"/>
  <c r="D6428" i="11"/>
  <c r="H2278" i="11"/>
  <c r="K6320" i="11"/>
  <c r="H7102" i="11"/>
  <c r="I7098" i="11" s="1"/>
  <c r="C6320" i="11"/>
  <c r="D6320" i="11"/>
  <c r="K3513" i="11"/>
  <c r="C3513" i="11"/>
  <c r="D3513" i="11"/>
  <c r="H6776" i="11"/>
  <c r="D6392" i="11"/>
  <c r="K6392" i="11"/>
  <c r="C6392" i="11"/>
  <c r="H2647" i="11"/>
  <c r="K3545" i="11"/>
  <c r="D3545" i="11"/>
  <c r="C3545" i="11"/>
  <c r="H4003" i="11"/>
  <c r="D7374" i="11"/>
  <c r="C7374" i="11"/>
  <c r="J3581" i="11"/>
  <c r="K3581" i="11" s="1"/>
  <c r="D3581" i="11"/>
  <c r="C3581" i="11"/>
  <c r="J6356" i="11"/>
  <c r="K6356" i="11" s="1"/>
  <c r="H7139" i="11"/>
  <c r="D6356" i="11"/>
  <c r="C6356" i="11"/>
  <c r="I2273" i="11"/>
  <c r="I1283" i="11"/>
  <c r="J3617" i="11"/>
  <c r="K3617" i="11" s="1"/>
  <c r="D3617" i="11"/>
  <c r="C3617" i="11"/>
  <c r="C7528" i="11"/>
  <c r="D7528" i="11"/>
  <c r="H6179" i="11"/>
  <c r="I6138" i="11"/>
  <c r="I6139" i="11"/>
  <c r="K3729" i="11"/>
  <c r="D3729" i="11"/>
  <c r="C3729" i="11"/>
  <c r="C7345" i="11"/>
  <c r="D7345" i="11"/>
  <c r="K6464" i="11"/>
  <c r="D6464" i="11"/>
  <c r="C6464" i="11"/>
  <c r="N7346" i="11" l="1"/>
  <c r="N7529" i="11"/>
  <c r="N7375" i="11"/>
  <c r="D7346" i="11"/>
  <c r="C7346" i="11"/>
  <c r="N3730" i="11"/>
  <c r="L3730" i="11"/>
  <c r="M3730" i="11" s="1"/>
  <c r="N6393" i="11"/>
  <c r="L6393" i="11"/>
  <c r="M6393" i="11" s="1"/>
  <c r="N3766" i="11"/>
  <c r="L3766" i="11"/>
  <c r="M3766" i="11" s="1"/>
  <c r="N3618" i="11"/>
  <c r="L3618" i="11"/>
  <c r="M3618" i="11" s="1"/>
  <c r="N6357" i="11"/>
  <c r="L6357" i="11"/>
  <c r="M6357" i="11" s="1"/>
  <c r="N6321" i="11"/>
  <c r="L6321" i="11"/>
  <c r="M6321" i="11" s="1"/>
  <c r="N3546" i="11"/>
  <c r="L3546" i="11"/>
  <c r="M3546" i="11" s="1"/>
  <c r="N6465" i="11"/>
  <c r="L6465" i="11"/>
  <c r="M6465" i="11" s="1"/>
  <c r="N3354" i="11"/>
  <c r="L3354" i="11"/>
  <c r="M3354" i="11" s="1"/>
  <c r="N3582" i="11"/>
  <c r="L3582" i="11"/>
  <c r="M3582" i="11" s="1"/>
  <c r="N3654" i="11"/>
  <c r="L3654" i="11"/>
  <c r="M3654" i="11" s="1"/>
  <c r="N6429" i="11"/>
  <c r="L6429" i="11"/>
  <c r="M6429" i="11" s="1"/>
  <c r="H3618" i="11"/>
  <c r="I3614" i="11" s="1"/>
  <c r="H3730" i="11"/>
  <c r="I3726" i="11" s="1"/>
  <c r="H6321" i="11"/>
  <c r="I6317" i="11" s="1"/>
  <c r="H6429" i="11"/>
  <c r="I6425" i="11" s="1"/>
  <c r="H6465" i="11"/>
  <c r="I6461" i="11" s="1"/>
  <c r="H3582" i="11"/>
  <c r="I3578" i="11" s="1"/>
  <c r="H6393" i="11"/>
  <c r="I6389" i="11" s="1"/>
  <c r="H3354" i="11"/>
  <c r="I3350" i="11" s="1"/>
  <c r="H3546" i="11"/>
  <c r="I3542" i="11" s="1"/>
  <c r="H6357" i="11"/>
  <c r="K7346" i="11"/>
  <c r="L7346" i="11"/>
  <c r="M7346" i="11" s="1"/>
  <c r="J7529" i="11"/>
  <c r="K7529" i="11" s="1"/>
  <c r="L7529" i="11"/>
  <c r="M7529" i="11" s="1"/>
  <c r="K7347" i="11"/>
  <c r="K7375" i="11"/>
  <c r="L7375" i="11"/>
  <c r="M7375" i="11" s="1"/>
  <c r="H1323" i="11"/>
  <c r="H3654" i="11"/>
  <c r="H3766" i="11"/>
  <c r="I2274" i="11"/>
  <c r="H2648" i="11"/>
  <c r="D3730" i="11"/>
  <c r="C3730" i="11"/>
  <c r="K3730" i="11"/>
  <c r="I6772" i="11"/>
  <c r="H6777" i="11"/>
  <c r="D6393" i="11"/>
  <c r="C6393" i="11"/>
  <c r="K6393" i="11"/>
  <c r="K6429" i="11"/>
  <c r="D6429" i="11"/>
  <c r="C6429" i="11"/>
  <c r="J6357" i="11"/>
  <c r="K6357" i="11" s="1"/>
  <c r="H7140" i="11"/>
  <c r="D6357" i="11"/>
  <c r="C6357" i="11"/>
  <c r="C7375" i="11"/>
  <c r="D7375" i="11"/>
  <c r="H4493" i="11"/>
  <c r="H4004" i="11"/>
  <c r="D3546" i="11"/>
  <c r="C3546" i="11"/>
  <c r="K3546" i="11"/>
  <c r="H2279" i="11"/>
  <c r="I2275" i="11" s="1"/>
  <c r="J3582" i="11"/>
  <c r="K3582" i="11" s="1"/>
  <c r="C3582" i="11"/>
  <c r="D3582" i="11"/>
  <c r="K6321" i="11"/>
  <c r="H7103" i="11"/>
  <c r="I7101" i="11" s="1"/>
  <c r="D6321" i="11"/>
  <c r="C6321" i="11"/>
  <c r="J3618" i="11"/>
  <c r="K3618" i="11" s="1"/>
  <c r="D3618" i="11"/>
  <c r="C3618" i="11"/>
  <c r="I7557" i="11"/>
  <c r="I2608" i="11"/>
  <c r="C7529" i="11"/>
  <c r="D7529" i="11"/>
  <c r="H6180" i="11"/>
  <c r="J3766" i="11"/>
  <c r="K3766" i="11" s="1"/>
  <c r="D3766" i="11"/>
  <c r="C3766" i="11"/>
  <c r="K6465" i="11"/>
  <c r="C6465" i="11"/>
  <c r="D6465" i="11"/>
  <c r="D7347" i="11"/>
  <c r="C7347" i="11"/>
  <c r="K3654" i="11"/>
  <c r="D3654" i="11"/>
  <c r="C3654" i="11"/>
  <c r="K3354" i="11"/>
  <c r="D3354" i="11"/>
  <c r="C3354" i="11"/>
  <c r="N7530" i="11" l="1"/>
  <c r="N7348" i="11"/>
  <c r="N7376" i="11"/>
  <c r="N7347" i="11"/>
  <c r="N6394" i="11"/>
  <c r="L6394" i="11"/>
  <c r="M6394" i="11" s="1"/>
  <c r="N3355" i="11"/>
  <c r="L3355" i="11"/>
  <c r="M3355" i="11" s="1"/>
  <c r="N6466" i="11"/>
  <c r="L6466" i="11"/>
  <c r="M6466" i="11" s="1"/>
  <c r="N3731" i="11"/>
  <c r="L3731" i="11"/>
  <c r="M3731" i="11" s="1"/>
  <c r="N3767" i="11"/>
  <c r="L3767" i="11"/>
  <c r="M3767" i="11" s="1"/>
  <c r="N6358" i="11"/>
  <c r="L6358" i="11"/>
  <c r="M6358" i="11" s="1"/>
  <c r="N3619" i="11"/>
  <c r="L3619" i="11"/>
  <c r="M3619" i="11" s="1"/>
  <c r="N3547" i="11"/>
  <c r="L3547" i="11"/>
  <c r="M3547" i="11" s="1"/>
  <c r="N3655" i="11"/>
  <c r="L3655" i="11"/>
  <c r="M3655" i="11" s="1"/>
  <c r="N6502" i="11"/>
  <c r="L6502" i="11"/>
  <c r="M6502" i="11" s="1"/>
  <c r="N3583" i="11"/>
  <c r="L3583" i="11"/>
  <c r="M3583" i="11" s="1"/>
  <c r="N6430" i="11"/>
  <c r="L6430" i="11"/>
  <c r="M6430" i="11" s="1"/>
  <c r="L7347" i="11"/>
  <c r="M7347" i="11" s="1"/>
  <c r="H3583" i="11"/>
  <c r="I3579" i="11" s="1"/>
  <c r="H6430" i="11"/>
  <c r="I6426" i="11" s="1"/>
  <c r="H3619" i="11"/>
  <c r="I3615" i="11" s="1"/>
  <c r="H6358" i="11"/>
  <c r="H6466" i="11"/>
  <c r="I6462" i="11" s="1"/>
  <c r="H6502" i="11"/>
  <c r="I6498" i="11" s="1"/>
  <c r="H3355" i="11"/>
  <c r="I3351" i="11" s="1"/>
  <c r="H3731" i="11"/>
  <c r="I3727" i="11" s="1"/>
  <c r="H3547" i="11"/>
  <c r="I3543" i="11" s="1"/>
  <c r="K7348" i="11"/>
  <c r="L7348" i="11"/>
  <c r="M7348" i="11" s="1"/>
  <c r="K7376" i="11"/>
  <c r="L7376" i="11"/>
  <c r="M7376" i="11" s="1"/>
  <c r="J7530" i="11"/>
  <c r="K7530" i="11" s="1"/>
  <c r="L7530" i="11"/>
  <c r="M7530" i="11" s="1"/>
  <c r="I3762" i="11"/>
  <c r="H1324" i="11"/>
  <c r="H3655" i="11"/>
  <c r="I3651" i="11" s="1"/>
  <c r="H3767" i="11"/>
  <c r="I7099" i="11"/>
  <c r="I3650" i="11"/>
  <c r="C7376" i="11"/>
  <c r="D7376" i="11"/>
  <c r="H6786" i="11"/>
  <c r="K6430" i="11"/>
  <c r="C6430" i="11"/>
  <c r="D6430" i="11"/>
  <c r="H4005" i="11"/>
  <c r="D3547" i="11"/>
  <c r="C3547" i="11"/>
  <c r="K3547" i="11"/>
  <c r="K6466" i="11"/>
  <c r="C6466" i="11"/>
  <c r="D6466" i="11"/>
  <c r="I7102" i="11"/>
  <c r="I7100" i="11"/>
  <c r="J3619" i="11"/>
  <c r="K3619" i="11" s="1"/>
  <c r="C3619" i="11"/>
  <c r="D3619" i="11"/>
  <c r="K3731" i="11"/>
  <c r="C3731" i="11"/>
  <c r="D3731" i="11"/>
  <c r="I6773" i="11"/>
  <c r="J3583" i="11"/>
  <c r="K3583" i="11" s="1"/>
  <c r="C3583" i="11"/>
  <c r="D3583" i="11"/>
  <c r="H4042" i="11"/>
  <c r="H2649" i="11"/>
  <c r="J6358" i="11"/>
  <c r="K6358" i="11" s="1"/>
  <c r="H7141" i="11"/>
  <c r="C6358" i="11"/>
  <c r="D6358" i="11"/>
  <c r="H2280" i="11"/>
  <c r="I2276" i="11" s="1"/>
  <c r="K6394" i="11"/>
  <c r="H6778" i="11"/>
  <c r="C6394" i="11"/>
  <c r="D6394" i="11"/>
  <c r="I1284" i="11"/>
  <c r="I2609" i="11"/>
  <c r="I6141" i="11"/>
  <c r="I6140" i="11"/>
  <c r="D7348" i="11"/>
  <c r="C7348" i="11"/>
  <c r="D7530" i="11"/>
  <c r="C7530" i="11"/>
  <c r="H6181" i="11"/>
  <c r="K3655" i="11"/>
  <c r="D3655" i="11"/>
  <c r="C3655" i="11"/>
  <c r="I7559" i="11"/>
  <c r="I7558" i="11"/>
  <c r="K6502" i="11"/>
  <c r="C6502" i="11"/>
  <c r="D6502" i="11"/>
  <c r="J3767" i="11"/>
  <c r="K3767" i="11" s="1"/>
  <c r="C3767" i="11"/>
  <c r="D3767" i="11"/>
  <c r="K3355" i="11"/>
  <c r="D3355" i="11"/>
  <c r="C3355" i="11"/>
  <c r="N7349" i="11" l="1"/>
  <c r="N7377" i="11"/>
  <c r="N7531" i="11"/>
  <c r="N6431" i="11"/>
  <c r="L6431" i="11"/>
  <c r="M6431" i="11" s="1"/>
  <c r="N3768" i="11"/>
  <c r="L3768" i="11"/>
  <c r="M3768" i="11" s="1"/>
  <c r="N6395" i="11"/>
  <c r="L6395" i="11"/>
  <c r="M6395" i="11" s="1"/>
  <c r="N3620" i="11"/>
  <c r="L3620" i="11"/>
  <c r="M3620" i="11" s="1"/>
  <c r="N6467" i="11"/>
  <c r="L6467" i="11"/>
  <c r="M6467" i="11" s="1"/>
  <c r="N3548" i="11"/>
  <c r="L3548" i="11"/>
  <c r="M3548" i="11" s="1"/>
  <c r="N6503" i="11"/>
  <c r="L6503" i="11"/>
  <c r="M6503" i="11" s="1"/>
  <c r="N3656" i="11"/>
  <c r="L3656" i="11"/>
  <c r="M3656" i="11" s="1"/>
  <c r="N6359" i="11"/>
  <c r="L6359" i="11"/>
  <c r="M6359" i="11" s="1"/>
  <c r="N3732" i="11"/>
  <c r="L3732" i="11"/>
  <c r="M3732" i="11" s="1"/>
  <c r="N3356" i="11"/>
  <c r="L3356" i="11"/>
  <c r="M3356" i="11" s="1"/>
  <c r="N3584" i="11"/>
  <c r="L3584" i="11"/>
  <c r="M3584" i="11" s="1"/>
  <c r="H3548" i="11"/>
  <c r="I3544" i="11" s="1"/>
  <c r="H6503" i="11"/>
  <c r="I6499" i="11" s="1"/>
  <c r="H3732" i="11"/>
  <c r="I3728" i="11" s="1"/>
  <c r="H3584" i="11"/>
  <c r="I3580" i="11" s="1"/>
  <c r="H3356" i="11"/>
  <c r="I3352" i="11" s="1"/>
  <c r="H6359" i="11"/>
  <c r="H3620" i="11"/>
  <c r="I3616" i="11" s="1"/>
  <c r="H6431" i="11"/>
  <c r="I6427" i="11" s="1"/>
  <c r="H6467" i="11"/>
  <c r="I6463" i="11" s="1"/>
  <c r="K7349" i="11"/>
  <c r="L7349" i="11"/>
  <c r="M7349" i="11" s="1"/>
  <c r="K7377" i="11"/>
  <c r="L7377" i="11"/>
  <c r="M7377" i="11" s="1"/>
  <c r="J7531" i="11"/>
  <c r="K7531" i="11" s="1"/>
  <c r="L7531" i="11"/>
  <c r="M7531" i="11" s="1"/>
  <c r="I3763" i="11"/>
  <c r="H3768" i="11"/>
  <c r="H1325" i="11"/>
  <c r="I1285" i="11" s="1"/>
  <c r="H3656" i="11"/>
  <c r="J3620" i="11"/>
  <c r="K3620" i="11" s="1"/>
  <c r="D3620" i="11"/>
  <c r="C3620" i="11"/>
  <c r="J3584" i="11"/>
  <c r="K3584" i="11" s="1"/>
  <c r="D3584" i="11"/>
  <c r="C3584" i="11"/>
  <c r="H4043" i="11"/>
  <c r="K3732" i="11"/>
  <c r="C3732" i="11"/>
  <c r="D3732" i="11"/>
  <c r="D7377" i="11"/>
  <c r="C7377" i="11"/>
  <c r="H6787" i="11"/>
  <c r="D6431" i="11"/>
  <c r="C6431" i="11"/>
  <c r="K6431" i="11"/>
  <c r="H2650" i="11"/>
  <c r="K6395" i="11"/>
  <c r="H6779" i="11"/>
  <c r="C6395" i="11"/>
  <c r="D6395" i="11"/>
  <c r="D3548" i="11"/>
  <c r="C3548" i="11"/>
  <c r="K3548" i="11"/>
  <c r="J6359" i="11"/>
  <c r="K6359" i="11" s="1"/>
  <c r="H7142" i="11"/>
  <c r="I7138" i="11" s="1"/>
  <c r="C6359" i="11"/>
  <c r="D6359" i="11"/>
  <c r="I6774" i="11"/>
  <c r="C6467" i="11"/>
  <c r="K6467" i="11"/>
  <c r="D6467" i="11"/>
  <c r="H2281" i="11"/>
  <c r="I2277" i="11" s="1"/>
  <c r="C7531" i="11"/>
  <c r="D7531" i="11"/>
  <c r="I2610" i="11"/>
  <c r="K3356" i="11"/>
  <c r="C3356" i="11"/>
  <c r="D3356" i="11"/>
  <c r="K3656" i="11"/>
  <c r="C3656" i="11"/>
  <c r="D3656" i="11"/>
  <c r="K6503" i="11"/>
  <c r="D6503" i="11"/>
  <c r="C6503" i="11"/>
  <c r="D7349" i="11"/>
  <c r="C7349" i="11"/>
  <c r="H6182" i="11"/>
  <c r="J3768" i="11"/>
  <c r="K3768" i="11" s="1"/>
  <c r="C3768" i="11"/>
  <c r="D3768" i="11"/>
  <c r="I7560" i="11"/>
  <c r="N7378" i="11" l="1"/>
  <c r="N7532" i="11"/>
  <c r="N3733" i="11"/>
  <c r="L3733" i="11"/>
  <c r="M3733" i="11" s="1"/>
  <c r="N3585" i="11"/>
  <c r="L3585" i="11"/>
  <c r="M3585" i="11" s="1"/>
  <c r="N6396" i="11"/>
  <c r="L6396" i="11"/>
  <c r="M6396" i="11" s="1"/>
  <c r="N3657" i="11"/>
  <c r="L3657" i="11"/>
  <c r="M3657" i="11" s="1"/>
  <c r="N6432" i="11"/>
  <c r="L6432" i="11"/>
  <c r="M6432" i="11" s="1"/>
  <c r="N3621" i="11"/>
  <c r="L3621" i="11"/>
  <c r="M3621" i="11" s="1"/>
  <c r="N3549" i="11"/>
  <c r="L3549" i="11"/>
  <c r="M3549" i="11" s="1"/>
  <c r="N3357" i="11"/>
  <c r="L3357" i="11"/>
  <c r="M3357" i="11" s="1"/>
  <c r="N6468" i="11"/>
  <c r="L6468" i="11"/>
  <c r="M6468" i="11" s="1"/>
  <c r="N6504" i="11"/>
  <c r="L6504" i="11"/>
  <c r="M6504" i="11" s="1"/>
  <c r="N6360" i="11"/>
  <c r="L6360" i="11"/>
  <c r="M6360" i="11" s="1"/>
  <c r="N3769" i="11"/>
  <c r="L3769" i="11"/>
  <c r="M3769" i="11" s="1"/>
  <c r="H6432" i="11"/>
  <c r="I6428" i="11" s="1"/>
  <c r="H3585" i="11"/>
  <c r="I3581" i="11" s="1"/>
  <c r="H3357" i="11"/>
  <c r="I3353" i="11" s="1"/>
  <c r="H3621" i="11"/>
  <c r="I3617" i="11" s="1"/>
  <c r="H6360" i="11"/>
  <c r="I6356" i="11" s="1"/>
  <c r="H6504" i="11"/>
  <c r="I6500" i="11" s="1"/>
  <c r="H3733" i="11"/>
  <c r="I3729" i="11" s="1"/>
  <c r="H3549" i="11"/>
  <c r="I3545" i="11" s="1"/>
  <c r="H6468" i="11"/>
  <c r="I6464" i="11" s="1"/>
  <c r="H3657" i="11"/>
  <c r="I3653" i="11" s="1"/>
  <c r="H3769" i="11"/>
  <c r="I3765" i="11" s="1"/>
  <c r="J7532" i="11"/>
  <c r="K7532" i="11" s="1"/>
  <c r="L7532" i="11"/>
  <c r="M7532" i="11" s="1"/>
  <c r="K7378" i="11"/>
  <c r="L7378" i="11"/>
  <c r="M7378" i="11" s="1"/>
  <c r="I3652" i="11"/>
  <c r="I3764" i="11"/>
  <c r="H2282" i="11"/>
  <c r="D3733" i="11"/>
  <c r="K3733" i="11"/>
  <c r="C3733" i="11"/>
  <c r="J3621" i="11"/>
  <c r="K3621" i="11" s="1"/>
  <c r="D3621" i="11"/>
  <c r="C3621" i="11"/>
  <c r="H6788" i="11"/>
  <c r="C6432" i="11"/>
  <c r="K6432" i="11"/>
  <c r="D6432" i="11"/>
  <c r="C7378" i="11"/>
  <c r="D7378" i="11"/>
  <c r="H1326" i="11"/>
  <c r="J6360" i="11"/>
  <c r="K6360" i="11" s="1"/>
  <c r="H7143" i="11"/>
  <c r="C6360" i="11"/>
  <c r="D6360" i="11"/>
  <c r="K6468" i="11"/>
  <c r="C6468" i="11"/>
  <c r="D6468" i="11"/>
  <c r="D7532" i="11"/>
  <c r="C7532" i="11"/>
  <c r="D3549" i="11"/>
  <c r="K3549" i="11"/>
  <c r="C3549" i="11"/>
  <c r="I6775" i="11"/>
  <c r="J3585" i="11"/>
  <c r="K3585" i="11" s="1"/>
  <c r="C3585" i="11"/>
  <c r="D3585" i="11"/>
  <c r="H4044" i="11"/>
  <c r="K6396" i="11"/>
  <c r="H6780" i="11"/>
  <c r="D6396" i="11"/>
  <c r="C6396" i="11"/>
  <c r="I2243" i="11"/>
  <c r="I1287" i="11"/>
  <c r="I1286" i="11"/>
  <c r="J3769" i="11"/>
  <c r="K3769" i="11" s="1"/>
  <c r="D3769" i="11"/>
  <c r="C3769" i="11"/>
  <c r="K6504" i="11"/>
  <c r="D6504" i="11"/>
  <c r="C6504" i="11"/>
  <c r="K3357" i="11"/>
  <c r="C3357" i="11"/>
  <c r="D3357" i="11"/>
  <c r="K3657" i="11"/>
  <c r="D3657" i="11"/>
  <c r="C3657" i="11"/>
  <c r="I6142" i="11"/>
  <c r="H6183" i="11"/>
  <c r="N7533" i="11" l="1"/>
  <c r="N3358" i="11"/>
  <c r="L3358" i="11"/>
  <c r="M3358" i="11" s="1"/>
  <c r="N6433" i="11"/>
  <c r="L6433" i="11"/>
  <c r="M6433" i="11" s="1"/>
  <c r="N6505" i="11"/>
  <c r="L6505" i="11"/>
  <c r="M6505" i="11" s="1"/>
  <c r="N3550" i="11"/>
  <c r="L3550" i="11"/>
  <c r="M3550" i="11" s="1"/>
  <c r="N3806" i="11"/>
  <c r="L3806" i="11"/>
  <c r="M3806" i="11" s="1"/>
  <c r="N6397" i="11"/>
  <c r="L6397" i="11"/>
  <c r="M6397" i="11" s="1"/>
  <c r="N3622" i="11"/>
  <c r="L3622" i="11"/>
  <c r="M3622" i="11" s="1"/>
  <c r="N3394" i="11"/>
  <c r="L3394" i="11"/>
  <c r="M3394" i="11" s="1"/>
  <c r="N6361" i="11"/>
  <c r="L6361" i="11"/>
  <c r="M6361" i="11" s="1"/>
  <c r="N3586" i="11"/>
  <c r="L3586" i="11"/>
  <c r="M3586" i="11" s="1"/>
  <c r="N3658" i="11"/>
  <c r="L3658" i="11"/>
  <c r="M3658" i="11" s="1"/>
  <c r="N3770" i="11"/>
  <c r="L3770" i="11"/>
  <c r="M3770" i="11" s="1"/>
  <c r="N3694" i="11"/>
  <c r="L3694" i="11"/>
  <c r="M3694" i="11" s="1"/>
  <c r="N6469" i="11"/>
  <c r="L6469" i="11"/>
  <c r="M6469" i="11" s="1"/>
  <c r="H6361" i="11"/>
  <c r="I6357" i="11" s="1"/>
  <c r="H3658" i="11"/>
  <c r="I3654" i="11" s="1"/>
  <c r="H3358" i="11"/>
  <c r="I3354" i="11" s="1"/>
  <c r="H6433" i="11"/>
  <c r="I6429" i="11" s="1"/>
  <c r="H3394" i="11"/>
  <c r="I3390" i="11" s="1"/>
  <c r="H6505" i="11"/>
  <c r="I6501" i="11" s="1"/>
  <c r="H6469" i="11"/>
  <c r="I6465" i="11" s="1"/>
  <c r="H3622" i="11"/>
  <c r="I3618" i="11" s="1"/>
  <c r="H3770" i="11"/>
  <c r="I3766" i="11" s="1"/>
  <c r="H3586" i="11"/>
  <c r="I3582" i="11" s="1"/>
  <c r="H3550" i="11"/>
  <c r="I3546" i="11" s="1"/>
  <c r="J7533" i="11"/>
  <c r="K7533" i="11" s="1"/>
  <c r="L7533" i="11"/>
  <c r="M7533" i="11" s="1"/>
  <c r="K3358" i="11"/>
  <c r="H3806" i="11"/>
  <c r="C3358" i="11"/>
  <c r="D3358" i="11"/>
  <c r="H1327" i="11"/>
  <c r="H3694" i="11"/>
  <c r="K6397" i="11"/>
  <c r="H6781" i="11"/>
  <c r="I6777" i="11" s="1"/>
  <c r="C6397" i="11"/>
  <c r="D6397" i="11"/>
  <c r="K6469" i="11"/>
  <c r="D6469" i="11"/>
  <c r="C6469" i="11"/>
  <c r="H2651" i="11"/>
  <c r="I2611" i="11" s="1"/>
  <c r="J3586" i="11"/>
  <c r="K3586" i="11" s="1"/>
  <c r="D3586" i="11"/>
  <c r="C3586" i="11"/>
  <c r="H4045" i="11"/>
  <c r="H2652" i="11"/>
  <c r="H2283" i="11"/>
  <c r="D3550" i="11"/>
  <c r="K3550" i="11"/>
  <c r="C3550" i="11"/>
  <c r="I7139" i="11"/>
  <c r="J3622" i="11"/>
  <c r="K3622" i="11" s="1"/>
  <c r="C3622" i="11"/>
  <c r="D3622" i="11"/>
  <c r="H4082" i="11"/>
  <c r="K3658" i="11"/>
  <c r="C3658" i="11"/>
  <c r="D3658" i="11"/>
  <c r="I7462" i="11"/>
  <c r="J6361" i="11"/>
  <c r="K6361" i="11" s="1"/>
  <c r="H7144" i="11"/>
  <c r="I7143" i="11" s="1"/>
  <c r="C6361" i="11"/>
  <c r="D6361" i="11"/>
  <c r="C7533" i="11"/>
  <c r="D7533" i="11"/>
  <c r="H6789" i="11"/>
  <c r="I6785" i="11" s="1"/>
  <c r="K6433" i="11"/>
  <c r="C6433" i="11"/>
  <c r="D6433" i="11"/>
  <c r="J3770" i="11"/>
  <c r="K3770" i="11" s="1"/>
  <c r="C3770" i="11"/>
  <c r="D3770" i="11"/>
  <c r="I6776" i="11"/>
  <c r="I2244" i="11"/>
  <c r="I2612" i="11"/>
  <c r="K6505" i="11"/>
  <c r="H4822" i="11"/>
  <c r="D6505" i="11"/>
  <c r="C6505" i="11"/>
  <c r="K3694" i="11"/>
  <c r="D3694" i="11"/>
  <c r="C3694" i="11"/>
  <c r="H6184" i="11"/>
  <c r="K3806" i="11"/>
  <c r="C3806" i="11"/>
  <c r="D3806" i="11"/>
  <c r="K3394" i="11"/>
  <c r="C3394" i="11"/>
  <c r="D3394" i="11"/>
  <c r="I7561" i="11"/>
  <c r="N7534" i="11" l="1"/>
  <c r="N3659" i="11"/>
  <c r="L3659" i="11"/>
  <c r="M3659" i="11" s="1"/>
  <c r="N6398" i="11"/>
  <c r="L6398" i="11"/>
  <c r="M6398" i="11" s="1"/>
  <c r="N6434" i="11"/>
  <c r="L6434" i="11"/>
  <c r="M6434" i="11" s="1"/>
  <c r="N3695" i="11"/>
  <c r="L3695" i="11"/>
  <c r="M3695" i="11" s="1"/>
  <c r="N6506" i="11"/>
  <c r="L6506" i="11"/>
  <c r="M6506" i="11" s="1"/>
  <c r="N3807" i="11"/>
  <c r="L3807" i="11"/>
  <c r="M3807" i="11" s="1"/>
  <c r="N3623" i="11"/>
  <c r="L3623" i="11"/>
  <c r="M3623" i="11" s="1"/>
  <c r="N3587" i="11"/>
  <c r="L3587" i="11"/>
  <c r="M3587" i="11" s="1"/>
  <c r="N3771" i="11"/>
  <c r="L3771" i="11"/>
  <c r="M3771" i="11" s="1"/>
  <c r="N3551" i="11"/>
  <c r="L3551" i="11"/>
  <c r="M3551" i="11" s="1"/>
  <c r="N3359" i="11"/>
  <c r="L3359" i="11"/>
  <c r="M3359" i="11" s="1"/>
  <c r="N6470" i="11"/>
  <c r="L6470" i="11"/>
  <c r="M6470" i="11" s="1"/>
  <c r="N3395" i="11"/>
  <c r="L3395" i="11"/>
  <c r="M3395" i="11" s="1"/>
  <c r="H3359" i="11"/>
  <c r="I3355" i="11" s="1"/>
  <c r="H3623" i="11"/>
  <c r="I3619" i="11" s="1"/>
  <c r="H6434" i="11"/>
  <c r="I6430" i="11" s="1"/>
  <c r="H3659" i="11"/>
  <c r="I3655" i="11" s="1"/>
  <c r="H3395" i="11"/>
  <c r="I3391" i="11" s="1"/>
  <c r="H3551" i="11"/>
  <c r="I3547" i="11" s="1"/>
  <c r="H3771" i="11"/>
  <c r="I3767" i="11" s="1"/>
  <c r="H3587" i="11"/>
  <c r="I3583" i="11" s="1"/>
  <c r="H6506" i="11"/>
  <c r="I6502" i="11" s="1"/>
  <c r="H6470" i="11"/>
  <c r="I6466" i="11" s="1"/>
  <c r="H6398" i="11"/>
  <c r="J7534" i="11"/>
  <c r="K7534" i="11" s="1"/>
  <c r="L7534" i="11"/>
  <c r="M7534" i="11" s="1"/>
  <c r="D3359" i="11"/>
  <c r="K3359" i="11"/>
  <c r="C3359" i="11"/>
  <c r="I3802" i="11"/>
  <c r="H3807" i="11"/>
  <c r="I3803" i="11" s="1"/>
  <c r="H1328" i="11"/>
  <c r="H3695" i="11"/>
  <c r="I3690" i="11"/>
  <c r="I6749" i="11"/>
  <c r="K6398" i="11"/>
  <c r="H6782" i="11"/>
  <c r="C6398" i="11"/>
  <c r="D6398" i="11"/>
  <c r="D7534" i="11"/>
  <c r="C7534" i="11"/>
  <c r="J3623" i="11"/>
  <c r="K3623" i="11" s="1"/>
  <c r="D3623" i="11"/>
  <c r="C3623" i="11"/>
  <c r="H4083" i="11"/>
  <c r="K3659" i="11"/>
  <c r="D3659" i="11"/>
  <c r="C3659" i="11"/>
  <c r="I7142" i="11"/>
  <c r="J3587" i="11"/>
  <c r="K3587" i="11" s="1"/>
  <c r="C3587" i="11"/>
  <c r="D3587" i="11"/>
  <c r="H6790" i="11"/>
  <c r="K6470" i="11"/>
  <c r="C6470" i="11"/>
  <c r="D6470" i="11"/>
  <c r="K6506" i="11"/>
  <c r="D6506" i="11"/>
  <c r="C6506" i="11"/>
  <c r="H2284" i="11"/>
  <c r="I2245" i="11" s="1"/>
  <c r="H2653" i="11"/>
  <c r="J3771" i="11"/>
  <c r="K3771" i="11" s="1"/>
  <c r="C3771" i="11"/>
  <c r="D3771" i="11"/>
  <c r="K6434" i="11"/>
  <c r="C6434" i="11"/>
  <c r="D6434" i="11"/>
  <c r="K3551" i="11"/>
  <c r="D3551" i="11"/>
  <c r="C3551" i="11"/>
  <c r="I2613" i="11"/>
  <c r="I1288" i="11"/>
  <c r="K3395" i="11"/>
  <c r="C3395" i="11"/>
  <c r="D3395" i="11"/>
  <c r="H6185" i="11"/>
  <c r="I7562" i="11"/>
  <c r="K3807" i="11"/>
  <c r="C3807" i="11"/>
  <c r="D3807" i="11"/>
  <c r="K3695" i="11"/>
  <c r="D3695" i="11"/>
  <c r="C3695" i="11"/>
  <c r="H4823" i="11"/>
  <c r="K3360" i="11" l="1"/>
  <c r="C3360" i="11"/>
  <c r="N6399" i="11"/>
  <c r="L6399" i="11"/>
  <c r="M6399" i="11" s="1"/>
  <c r="N6471" i="11"/>
  <c r="L6471" i="11"/>
  <c r="M6471" i="11" s="1"/>
  <c r="N3808" i="11"/>
  <c r="L3808" i="11"/>
  <c r="M3808" i="11" s="1"/>
  <c r="N6435" i="11"/>
  <c r="L6435" i="11"/>
  <c r="M6435" i="11" s="1"/>
  <c r="N3588" i="11"/>
  <c r="L3588" i="11"/>
  <c r="M3588" i="11" s="1"/>
  <c r="N3660" i="11"/>
  <c r="L3660" i="11"/>
  <c r="M3660" i="11" s="1"/>
  <c r="N3772" i="11"/>
  <c r="L3772" i="11"/>
  <c r="M3772" i="11" s="1"/>
  <c r="N3624" i="11"/>
  <c r="L3624" i="11"/>
  <c r="M3624" i="11" s="1"/>
  <c r="N3360" i="11"/>
  <c r="L3360" i="11"/>
  <c r="M3360" i="11" s="1"/>
  <c r="N3361" i="11"/>
  <c r="L3361" i="11"/>
  <c r="M3361" i="11" s="1"/>
  <c r="N6507" i="11"/>
  <c r="L6507" i="11"/>
  <c r="M6507" i="11" s="1"/>
  <c r="N3696" i="11"/>
  <c r="L3696" i="11"/>
  <c r="M3696" i="11" s="1"/>
  <c r="N3552" i="11"/>
  <c r="L3552" i="11"/>
  <c r="M3552" i="11" s="1"/>
  <c r="N3396" i="11"/>
  <c r="L3396" i="11"/>
  <c r="M3396" i="11" s="1"/>
  <c r="D3360" i="11"/>
  <c r="H3588" i="11"/>
  <c r="I3584" i="11" s="1"/>
  <c r="H3361" i="11"/>
  <c r="H3772" i="11"/>
  <c r="I3768" i="11" s="1"/>
  <c r="H3396" i="11"/>
  <c r="I3392" i="11" s="1"/>
  <c r="H3624" i="11"/>
  <c r="I3620" i="11" s="1"/>
  <c r="H6399" i="11"/>
  <c r="H3660" i="11"/>
  <c r="I3656" i="11" s="1"/>
  <c r="H3360" i="11"/>
  <c r="I3356" i="11" s="1"/>
  <c r="H3552" i="11"/>
  <c r="I3548" i="11" s="1"/>
  <c r="H6507" i="11"/>
  <c r="I6503" i="11" s="1"/>
  <c r="H6471" i="11"/>
  <c r="I6467" i="11" s="1"/>
  <c r="H3808" i="11"/>
  <c r="I3804" i="11" s="1"/>
  <c r="I3691" i="11"/>
  <c r="H1329" i="11"/>
  <c r="I1289" i="11" s="1"/>
  <c r="H3696" i="11"/>
  <c r="H6791" i="11"/>
  <c r="I6787" i="11" s="1"/>
  <c r="C6471" i="11"/>
  <c r="K6471" i="11"/>
  <c r="D6471" i="11"/>
  <c r="D3588" i="11"/>
  <c r="J3588" i="11"/>
  <c r="K3588" i="11" s="1"/>
  <c r="C3588" i="11"/>
  <c r="H2654" i="11"/>
  <c r="K3660" i="11"/>
  <c r="C3660" i="11"/>
  <c r="D3660" i="11"/>
  <c r="K6399" i="11"/>
  <c r="H6783" i="11"/>
  <c r="I6779" i="11" s="1"/>
  <c r="C6399" i="11"/>
  <c r="D6399" i="11"/>
  <c r="I6786" i="11"/>
  <c r="J3624" i="11"/>
  <c r="K3624" i="11" s="1"/>
  <c r="C3624" i="11"/>
  <c r="D3624" i="11"/>
  <c r="H4084" i="11"/>
  <c r="J3772" i="11"/>
  <c r="K3772" i="11" s="1"/>
  <c r="D3772" i="11"/>
  <c r="C3772" i="11"/>
  <c r="K6507" i="11"/>
  <c r="C6507" i="11"/>
  <c r="D6507" i="11"/>
  <c r="K3552" i="11"/>
  <c r="D3552" i="11"/>
  <c r="C3552" i="11"/>
  <c r="K6435" i="11"/>
  <c r="C6435" i="11"/>
  <c r="D6435" i="11"/>
  <c r="H2285" i="11"/>
  <c r="I6778" i="11"/>
  <c r="I2614" i="11"/>
  <c r="K3696" i="11"/>
  <c r="D3696" i="11"/>
  <c r="C3696" i="11"/>
  <c r="H4824" i="11"/>
  <c r="I7564" i="11" s="1"/>
  <c r="K3808" i="11"/>
  <c r="C3808" i="11"/>
  <c r="D3808" i="11"/>
  <c r="K3361" i="11"/>
  <c r="D3361" i="11"/>
  <c r="C3361" i="11"/>
  <c r="I7563" i="11"/>
  <c r="K3396" i="11"/>
  <c r="D3396" i="11"/>
  <c r="C3396" i="11"/>
  <c r="H6186" i="11"/>
  <c r="I6793" i="11"/>
  <c r="N6472" i="11" l="1"/>
  <c r="L6472" i="11"/>
  <c r="M6472" i="11" s="1"/>
  <c r="N3697" i="11"/>
  <c r="L3697" i="11"/>
  <c r="M3697" i="11" s="1"/>
  <c r="N3397" i="11"/>
  <c r="L3397" i="11"/>
  <c r="M3397" i="11" s="1"/>
  <c r="N3773" i="11"/>
  <c r="L3773" i="11"/>
  <c r="M3773" i="11" s="1"/>
  <c r="N3589" i="11"/>
  <c r="L3589" i="11"/>
  <c r="M3589" i="11" s="1"/>
  <c r="N3553" i="11"/>
  <c r="L3553" i="11"/>
  <c r="M3553" i="11" s="1"/>
  <c r="N6400" i="11"/>
  <c r="L6400" i="11"/>
  <c r="M6400" i="11" s="1"/>
  <c r="N3625" i="11"/>
  <c r="L3625" i="11"/>
  <c r="M3625" i="11" s="1"/>
  <c r="N3809" i="11"/>
  <c r="L3809" i="11"/>
  <c r="M3809" i="11" s="1"/>
  <c r="N3661" i="11"/>
  <c r="L3661" i="11"/>
  <c r="M3661" i="11" s="1"/>
  <c r="N6436" i="11"/>
  <c r="L6436" i="11"/>
  <c r="M6436" i="11" s="1"/>
  <c r="N6508" i="11"/>
  <c r="L6508" i="11"/>
  <c r="M6508" i="11" s="1"/>
  <c r="H6400" i="11"/>
  <c r="H3661" i="11"/>
  <c r="I3657" i="11" s="1"/>
  <c r="H6472" i="11"/>
  <c r="I6468" i="11" s="1"/>
  <c r="H6508" i="11"/>
  <c r="I6504" i="11" s="1"/>
  <c r="H3625" i="11"/>
  <c r="I3621" i="11" s="1"/>
  <c r="H3397" i="11"/>
  <c r="I3393" i="11" s="1"/>
  <c r="H3553" i="11"/>
  <c r="I3549" i="11" s="1"/>
  <c r="H3589" i="11"/>
  <c r="I3585" i="11" s="1"/>
  <c r="H3809" i="11"/>
  <c r="I3805" i="11" s="1"/>
  <c r="H3773" i="11"/>
  <c r="I3769" i="11" s="1"/>
  <c r="I3357" i="11"/>
  <c r="H3697" i="11"/>
  <c r="I3693" i="11" s="1"/>
  <c r="I3692" i="11"/>
  <c r="D3773" i="11"/>
  <c r="C3773" i="11"/>
  <c r="J3773" i="11"/>
  <c r="K3773" i="11" s="1"/>
  <c r="H2286" i="11"/>
  <c r="D3553" i="11"/>
  <c r="K3553" i="11"/>
  <c r="C3553" i="11"/>
  <c r="K6508" i="11"/>
  <c r="C6508" i="11"/>
  <c r="D6508" i="11"/>
  <c r="J3625" i="11"/>
  <c r="K3625" i="11" s="1"/>
  <c r="D3625" i="11"/>
  <c r="C3625" i="11"/>
  <c r="H4085" i="11"/>
  <c r="C3589" i="11"/>
  <c r="J3589" i="11"/>
  <c r="K3589" i="11" s="1"/>
  <c r="D3589" i="11"/>
  <c r="H3482" i="11"/>
  <c r="I3442" i="11" s="1"/>
  <c r="H6792" i="11"/>
  <c r="C6472" i="11"/>
  <c r="K6472" i="11"/>
  <c r="D6472" i="11"/>
  <c r="K3661" i="11"/>
  <c r="D3661" i="11"/>
  <c r="C3661" i="11"/>
  <c r="K6436" i="11"/>
  <c r="D6436" i="11"/>
  <c r="C6436" i="11"/>
  <c r="K6400" i="11"/>
  <c r="D6400" i="11"/>
  <c r="C6400" i="11"/>
  <c r="H6784" i="11"/>
  <c r="I6780" i="11" s="1"/>
  <c r="H1330" i="11"/>
  <c r="H2655" i="11"/>
  <c r="I2615" i="11" s="1"/>
  <c r="I1290" i="11"/>
  <c r="K3697" i="11"/>
  <c r="D3697" i="11"/>
  <c r="C3697" i="11"/>
  <c r="H6187" i="11"/>
  <c r="K3809" i="11"/>
  <c r="D3809" i="11"/>
  <c r="C3809" i="11"/>
  <c r="K3397" i="11"/>
  <c r="D3397" i="11"/>
  <c r="C3397" i="11"/>
  <c r="H4825" i="11"/>
  <c r="I4821" i="11" s="1"/>
  <c r="N3626" i="11" l="1"/>
  <c r="L3626" i="11"/>
  <c r="M3626" i="11" s="1"/>
  <c r="N3398" i="11"/>
  <c r="L3398" i="11"/>
  <c r="M3398" i="11" s="1"/>
  <c r="N6437" i="11"/>
  <c r="L6437" i="11"/>
  <c r="M6437" i="11" s="1"/>
  <c r="N3698" i="11"/>
  <c r="L3698" i="11"/>
  <c r="M3698" i="11" s="1"/>
  <c r="N3734" i="11"/>
  <c r="L3734" i="11"/>
  <c r="M3734" i="11" s="1"/>
  <c r="N6473" i="11"/>
  <c r="L6473" i="11"/>
  <c r="M6473" i="11" s="1"/>
  <c r="N3590" i="11"/>
  <c r="L3590" i="11"/>
  <c r="M3590" i="11" s="1"/>
  <c r="N3662" i="11"/>
  <c r="L3662" i="11"/>
  <c r="M3662" i="11" s="1"/>
  <c r="N6509" i="11"/>
  <c r="L6509" i="11"/>
  <c r="M6509" i="11" s="1"/>
  <c r="N3846" i="11"/>
  <c r="L3846" i="11"/>
  <c r="M3846" i="11" s="1"/>
  <c r="D3398" i="11"/>
  <c r="C3398" i="11"/>
  <c r="N6401" i="11"/>
  <c r="L6401" i="11"/>
  <c r="M6401" i="11" s="1"/>
  <c r="N3810" i="11"/>
  <c r="L3810" i="11"/>
  <c r="M3810" i="11" s="1"/>
  <c r="K3398" i="11"/>
  <c r="H3662" i="11"/>
  <c r="I3658" i="11" s="1"/>
  <c r="H3698" i="11"/>
  <c r="I3694" i="11" s="1"/>
  <c r="H6473" i="11"/>
  <c r="I6469" i="11" s="1"/>
  <c r="H6509" i="11"/>
  <c r="I6505" i="11" s="1"/>
  <c r="H3626" i="11"/>
  <c r="I3622" i="11" s="1"/>
  <c r="H3590" i="11"/>
  <c r="I3586" i="11" s="1"/>
  <c r="H3398" i="11"/>
  <c r="I3394" i="11" s="1"/>
  <c r="H6401" i="11"/>
  <c r="I6397" i="11" s="1"/>
  <c r="H3483" i="11"/>
  <c r="H3846" i="11"/>
  <c r="H1331" i="11"/>
  <c r="I1291" i="11" s="1"/>
  <c r="H3734" i="11"/>
  <c r="K3662" i="11"/>
  <c r="C3662" i="11"/>
  <c r="D3662" i="11"/>
  <c r="C3626" i="11"/>
  <c r="D3626" i="11"/>
  <c r="J3626" i="11"/>
  <c r="K3626" i="11" s="1"/>
  <c r="H4086" i="11"/>
  <c r="I4082" i="11" s="1"/>
  <c r="K6401" i="11"/>
  <c r="C6401" i="11"/>
  <c r="D6401" i="11"/>
  <c r="H6785" i="11"/>
  <c r="I6783" i="11" s="1"/>
  <c r="K6509" i="11"/>
  <c r="C6509" i="11"/>
  <c r="D6509" i="11"/>
  <c r="H2656" i="11"/>
  <c r="I2616" i="11" s="1"/>
  <c r="H6793" i="11"/>
  <c r="I6791" i="11" s="1"/>
  <c r="D6473" i="11"/>
  <c r="K6473" i="11"/>
  <c r="C6473" i="11"/>
  <c r="J3590" i="11"/>
  <c r="K3590" i="11" s="1"/>
  <c r="D3590" i="11"/>
  <c r="C3590" i="11"/>
  <c r="H2287" i="11"/>
  <c r="H3810" i="11"/>
  <c r="K6437" i="11"/>
  <c r="C6437" i="11"/>
  <c r="D6437" i="11"/>
  <c r="K3698" i="11"/>
  <c r="C3698" i="11"/>
  <c r="D3698" i="11"/>
  <c r="I6788" i="11"/>
  <c r="D3810" i="11"/>
  <c r="C3810" i="11"/>
  <c r="K3810" i="11"/>
  <c r="I7466" i="11"/>
  <c r="I3443" i="11"/>
  <c r="I7565" i="11"/>
  <c r="K3734" i="11"/>
  <c r="C3734" i="11"/>
  <c r="D3734" i="11"/>
  <c r="K3846" i="11"/>
  <c r="D3846" i="11"/>
  <c r="C3846" i="11"/>
  <c r="H4826" i="11"/>
  <c r="I4822" i="11" s="1"/>
  <c r="K3399" i="11" l="1"/>
  <c r="H3399" i="11"/>
  <c r="I3395" i="11" s="1"/>
  <c r="C3399" i="11"/>
  <c r="D3399" i="11"/>
  <c r="N3735" i="11"/>
  <c r="L3735" i="11"/>
  <c r="M3735" i="11" s="1"/>
  <c r="N3399" i="11"/>
  <c r="L3399" i="11"/>
  <c r="M3399" i="11" s="1"/>
  <c r="N3663" i="11"/>
  <c r="L3663" i="11"/>
  <c r="M3663" i="11" s="1"/>
  <c r="N3591" i="11"/>
  <c r="L3591" i="11"/>
  <c r="M3591" i="11" s="1"/>
  <c r="N6542" i="11"/>
  <c r="L6542" i="11"/>
  <c r="M6542" i="11" s="1"/>
  <c r="N3627" i="11"/>
  <c r="L3627" i="11"/>
  <c r="M3627" i="11" s="1"/>
  <c r="N6474" i="11"/>
  <c r="L6474" i="11"/>
  <c r="M6474" i="11" s="1"/>
  <c r="N3699" i="11"/>
  <c r="L3699" i="11"/>
  <c r="M3699" i="11" s="1"/>
  <c r="N6438" i="11"/>
  <c r="L6438" i="11"/>
  <c r="M6438" i="11" s="1"/>
  <c r="N3811" i="11"/>
  <c r="L3811" i="11"/>
  <c r="M3811" i="11" s="1"/>
  <c r="N3847" i="11"/>
  <c r="L3847" i="11"/>
  <c r="M3847" i="11" s="1"/>
  <c r="N6510" i="11"/>
  <c r="L6510" i="11"/>
  <c r="M6510" i="11" s="1"/>
  <c r="I6781" i="11"/>
  <c r="H6474" i="11"/>
  <c r="I6470" i="11" s="1"/>
  <c r="H3627" i="11"/>
  <c r="I3623" i="11" s="1"/>
  <c r="H3663" i="11"/>
  <c r="I3659" i="11" s="1"/>
  <c r="H6542" i="11"/>
  <c r="I6538" i="11" s="1"/>
  <c r="H3699" i="11"/>
  <c r="I3695" i="11" s="1"/>
  <c r="H3591" i="11"/>
  <c r="I3587" i="11" s="1"/>
  <c r="H6510" i="11"/>
  <c r="I6506" i="11" s="1"/>
  <c r="I6789" i="11"/>
  <c r="I3842" i="11"/>
  <c r="H1332" i="11"/>
  <c r="H3735" i="11"/>
  <c r="I3730" i="11"/>
  <c r="H3484" i="11"/>
  <c r="I3444" i="11" s="1"/>
  <c r="H3847" i="11"/>
  <c r="I3843" i="11" s="1"/>
  <c r="K6438" i="11"/>
  <c r="C6438" i="11"/>
  <c r="D6438" i="11"/>
  <c r="H2288" i="11"/>
  <c r="H3811" i="11"/>
  <c r="I3807" i="11" s="1"/>
  <c r="D3811" i="11"/>
  <c r="C3811" i="11"/>
  <c r="K3811" i="11"/>
  <c r="H6798" i="11"/>
  <c r="D6510" i="11"/>
  <c r="K6510" i="11"/>
  <c r="C6510" i="11"/>
  <c r="H2657" i="11"/>
  <c r="K3699" i="11"/>
  <c r="D3699" i="11"/>
  <c r="C3699" i="11"/>
  <c r="J3627" i="11"/>
  <c r="K3627" i="11" s="1"/>
  <c r="C3627" i="11"/>
  <c r="D3627" i="11"/>
  <c r="H4087" i="11"/>
  <c r="K3663" i="11"/>
  <c r="C3663" i="11"/>
  <c r="D3663" i="11"/>
  <c r="I6745" i="11"/>
  <c r="I6784" i="11"/>
  <c r="I6782" i="11"/>
  <c r="J3591" i="11"/>
  <c r="K3591" i="11" s="1"/>
  <c r="D3591" i="11"/>
  <c r="C3591" i="11"/>
  <c r="K6474" i="11"/>
  <c r="C6474" i="11"/>
  <c r="D6474" i="11"/>
  <c r="I3806" i="11"/>
  <c r="I6753" i="11"/>
  <c r="I6792" i="11"/>
  <c r="I6790" i="11"/>
  <c r="I1292" i="11"/>
  <c r="I2617" i="11"/>
  <c r="I3445" i="11"/>
  <c r="K6542" i="11"/>
  <c r="H4827" i="11"/>
  <c r="D6542" i="11"/>
  <c r="C6542" i="11"/>
  <c r="K3847" i="11"/>
  <c r="D3847" i="11"/>
  <c r="C3847" i="11"/>
  <c r="K3735" i="11"/>
  <c r="D3735" i="11"/>
  <c r="C3735" i="11"/>
  <c r="I7566" i="11"/>
  <c r="N3400" i="11" l="1"/>
  <c r="D3400" i="11"/>
  <c r="C3400" i="11"/>
  <c r="K3400" i="11"/>
  <c r="L3400" i="11"/>
  <c r="M3400" i="11" s="1"/>
  <c r="H3400" i="11"/>
  <c r="I3396" i="11" s="1"/>
  <c r="N7570" i="11"/>
  <c r="N3736" i="11"/>
  <c r="L3736" i="11"/>
  <c r="M3736" i="11" s="1"/>
  <c r="N3664" i="11"/>
  <c r="L3664" i="11"/>
  <c r="M3664" i="11" s="1"/>
  <c r="N6543" i="11"/>
  <c r="L6543" i="11"/>
  <c r="M6543" i="11" s="1"/>
  <c r="N3401" i="11"/>
  <c r="L3401" i="11"/>
  <c r="M3401" i="11" s="1"/>
  <c r="N3700" i="11"/>
  <c r="L3700" i="11"/>
  <c r="M3700" i="11" s="1"/>
  <c r="N6475" i="11"/>
  <c r="L6475" i="11"/>
  <c r="M6475" i="11" s="1"/>
  <c r="N3592" i="11"/>
  <c r="L3592" i="11"/>
  <c r="M3592" i="11" s="1"/>
  <c r="N3812" i="11"/>
  <c r="L3812" i="11"/>
  <c r="M3812" i="11" s="1"/>
  <c r="N3628" i="11"/>
  <c r="L3628" i="11"/>
  <c r="M3628" i="11" s="1"/>
  <c r="N3848" i="11"/>
  <c r="L3848" i="11"/>
  <c r="M3848" i="11" s="1"/>
  <c r="N6511" i="11"/>
  <c r="L6511" i="11"/>
  <c r="M6511" i="11" s="1"/>
  <c r="N6439" i="11"/>
  <c r="L6439" i="11"/>
  <c r="M6439" i="11" s="1"/>
  <c r="H6439" i="11"/>
  <c r="H3664" i="11"/>
  <c r="I3660" i="11" s="1"/>
  <c r="H6511" i="11"/>
  <c r="I6507" i="11" s="1"/>
  <c r="H6543" i="11"/>
  <c r="I6539" i="11" s="1"/>
  <c r="H3592" i="11"/>
  <c r="I3588" i="11" s="1"/>
  <c r="H6475" i="11"/>
  <c r="I6471" i="11" s="1"/>
  <c r="H3628" i="11"/>
  <c r="I3624" i="11" s="1"/>
  <c r="H3401" i="11"/>
  <c r="H3700" i="11"/>
  <c r="I3696" i="11" s="1"/>
  <c r="K7570" i="11"/>
  <c r="L7570" i="11"/>
  <c r="M7570" i="11" s="1"/>
  <c r="H1333" i="11"/>
  <c r="I1293" i="11" s="1"/>
  <c r="H3736" i="11"/>
  <c r="H3485" i="11"/>
  <c r="H3848" i="11"/>
  <c r="I3844" i="11" s="1"/>
  <c r="I3731" i="11"/>
  <c r="J3592" i="11"/>
  <c r="K3592" i="11" s="1"/>
  <c r="C3592" i="11"/>
  <c r="D3592" i="11"/>
  <c r="H5452" i="11"/>
  <c r="K3812" i="11"/>
  <c r="C3812" i="11"/>
  <c r="D3812" i="11"/>
  <c r="K3664" i="11"/>
  <c r="D3664" i="11"/>
  <c r="C3664" i="11"/>
  <c r="K6475" i="11"/>
  <c r="D6475" i="11"/>
  <c r="C6475" i="11"/>
  <c r="J3628" i="11"/>
  <c r="K3628" i="11" s="1"/>
  <c r="D3628" i="11"/>
  <c r="C3628" i="11"/>
  <c r="H4088" i="11"/>
  <c r="I7567" i="11"/>
  <c r="I4823" i="11"/>
  <c r="H2289" i="11"/>
  <c r="H3812" i="11"/>
  <c r="H2658" i="11"/>
  <c r="K3700" i="11"/>
  <c r="C3700" i="11"/>
  <c r="D3700" i="11"/>
  <c r="I6794" i="11"/>
  <c r="H6799" i="11"/>
  <c r="I6795" i="11" s="1"/>
  <c r="D6511" i="11"/>
  <c r="K6511" i="11"/>
  <c r="C6511" i="11"/>
  <c r="K6439" i="11"/>
  <c r="D6439" i="11"/>
  <c r="C6439" i="11"/>
  <c r="I2618" i="11"/>
  <c r="K3848" i="11"/>
  <c r="C3848" i="11"/>
  <c r="D3848" i="11"/>
  <c r="K3401" i="11"/>
  <c r="C3401" i="11"/>
  <c r="D3401" i="11"/>
  <c r="K6543" i="11"/>
  <c r="H4828" i="11"/>
  <c r="I4824" i="11" s="1"/>
  <c r="C6543" i="11"/>
  <c r="D6543" i="11"/>
  <c r="C7570" i="11"/>
  <c r="D7570" i="11"/>
  <c r="K3736" i="11"/>
  <c r="D3736" i="11"/>
  <c r="C3736" i="11"/>
  <c r="I3397" i="11" l="1"/>
  <c r="N7571" i="11"/>
  <c r="N6544" i="11"/>
  <c r="L6544" i="11"/>
  <c r="M6544" i="11" s="1"/>
  <c r="N3813" i="11"/>
  <c r="L3813" i="11"/>
  <c r="M3813" i="11" s="1"/>
  <c r="N3701" i="11"/>
  <c r="L3701" i="11"/>
  <c r="M3701" i="11" s="1"/>
  <c r="N3665" i="11"/>
  <c r="L3665" i="11"/>
  <c r="M3665" i="11" s="1"/>
  <c r="N6512" i="11"/>
  <c r="L6512" i="11"/>
  <c r="M6512" i="11" s="1"/>
  <c r="N3593" i="11"/>
  <c r="L3593" i="11"/>
  <c r="M3593" i="11" s="1"/>
  <c r="N3737" i="11"/>
  <c r="L3737" i="11"/>
  <c r="M3737" i="11" s="1"/>
  <c r="N6440" i="11"/>
  <c r="L6440" i="11"/>
  <c r="M6440" i="11" s="1"/>
  <c r="N3849" i="11"/>
  <c r="L3849" i="11"/>
  <c r="M3849" i="11" s="1"/>
  <c r="N3629" i="11"/>
  <c r="L3629" i="11"/>
  <c r="M3629" i="11" s="1"/>
  <c r="N6476" i="11"/>
  <c r="L6476" i="11"/>
  <c r="M6476" i="11" s="1"/>
  <c r="H3701" i="11"/>
  <c r="I3697" i="11" s="1"/>
  <c r="H3593" i="11"/>
  <c r="I3589" i="11" s="1"/>
  <c r="H6544" i="11"/>
  <c r="I6540" i="11" s="1"/>
  <c r="H6440" i="11"/>
  <c r="H3665" i="11"/>
  <c r="I3661" i="11" s="1"/>
  <c r="H3849" i="11"/>
  <c r="I3845" i="11" s="1"/>
  <c r="H6512" i="11"/>
  <c r="I6508" i="11" s="1"/>
  <c r="H3629" i="11"/>
  <c r="I3625" i="11" s="1"/>
  <c r="H3737" i="11"/>
  <c r="I3733" i="11" s="1"/>
  <c r="K7571" i="11"/>
  <c r="L7571" i="11"/>
  <c r="M7571" i="11" s="1"/>
  <c r="I3732" i="11"/>
  <c r="H6800" i="11"/>
  <c r="I6796" i="11" s="1"/>
  <c r="C6512" i="11"/>
  <c r="D6512" i="11"/>
  <c r="K6512" i="11"/>
  <c r="H2290" i="11"/>
  <c r="H3813" i="11"/>
  <c r="D3593" i="11"/>
  <c r="C3593" i="11"/>
  <c r="J3593" i="11"/>
  <c r="K3593" i="11" s="1"/>
  <c r="K3665" i="11"/>
  <c r="D3665" i="11"/>
  <c r="C3665" i="11"/>
  <c r="D3629" i="11"/>
  <c r="J3629" i="11"/>
  <c r="K3629" i="11" s="1"/>
  <c r="C3629" i="11"/>
  <c r="H4089" i="11"/>
  <c r="I4085" i="11" s="1"/>
  <c r="K6440" i="11"/>
  <c r="C6440" i="11"/>
  <c r="D6440" i="11"/>
  <c r="I5448" i="11"/>
  <c r="I3808" i="11"/>
  <c r="H3486" i="11"/>
  <c r="I4084" i="11"/>
  <c r="H1334" i="11"/>
  <c r="K3701" i="11"/>
  <c r="D3701" i="11"/>
  <c r="C3701" i="11"/>
  <c r="K6476" i="11"/>
  <c r="D6476" i="11"/>
  <c r="C6476" i="11"/>
  <c r="H5453" i="11"/>
  <c r="C3813" i="11"/>
  <c r="K3813" i="11"/>
  <c r="D3813" i="11"/>
  <c r="I1294" i="11"/>
  <c r="I3446" i="11"/>
  <c r="I3447" i="11"/>
  <c r="I7568" i="11"/>
  <c r="K3849" i="11"/>
  <c r="D3849" i="11"/>
  <c r="C3849" i="11"/>
  <c r="K6544" i="11"/>
  <c r="H4829" i="11"/>
  <c r="C6544" i="11"/>
  <c r="D6544" i="11"/>
  <c r="I6150" i="11"/>
  <c r="C7571" i="11"/>
  <c r="D7571" i="11"/>
  <c r="K3737" i="11"/>
  <c r="C3737" i="11"/>
  <c r="D3737" i="11"/>
  <c r="N7572" i="11" l="1"/>
  <c r="N3666" i="11"/>
  <c r="L3666" i="11"/>
  <c r="M3666" i="11" s="1"/>
  <c r="N3630" i="11"/>
  <c r="L3630" i="11"/>
  <c r="M3630" i="11" s="1"/>
  <c r="N6545" i="11"/>
  <c r="L6545" i="11"/>
  <c r="M6545" i="11" s="1"/>
  <c r="N3774" i="11"/>
  <c r="L3774" i="11"/>
  <c r="M3774" i="11" s="1"/>
  <c r="N3850" i="11"/>
  <c r="L3850" i="11"/>
  <c r="M3850" i="11" s="1"/>
  <c r="N3702" i="11"/>
  <c r="L3702" i="11"/>
  <c r="M3702" i="11" s="1"/>
  <c r="N6513" i="11"/>
  <c r="L6513" i="11"/>
  <c r="M6513" i="11" s="1"/>
  <c r="N3434" i="11"/>
  <c r="L3434" i="11"/>
  <c r="M3434" i="11" s="1"/>
  <c r="N3738" i="11"/>
  <c r="L3738" i="11"/>
  <c r="M3738" i="11" s="1"/>
  <c r="N3886" i="11"/>
  <c r="L3886" i="11"/>
  <c r="M3886" i="11" s="1"/>
  <c r="N6477" i="11"/>
  <c r="L6477" i="11"/>
  <c r="M6477" i="11" s="1"/>
  <c r="N6441" i="11"/>
  <c r="L6441" i="11"/>
  <c r="M6441" i="11" s="1"/>
  <c r="H3630" i="11"/>
  <c r="I3626" i="11" s="1"/>
  <c r="H6513" i="11"/>
  <c r="I6509" i="11" s="1"/>
  <c r="H6441" i="11"/>
  <c r="H3666" i="11"/>
  <c r="I3662" i="11" s="1"/>
  <c r="H6545" i="11"/>
  <c r="I6541" i="11" s="1"/>
  <c r="H3850" i="11"/>
  <c r="I3846" i="11" s="1"/>
  <c r="H3434" i="11"/>
  <c r="I3430" i="11" s="1"/>
  <c r="H3886" i="11"/>
  <c r="I3882" i="11" s="1"/>
  <c r="H3738" i="11"/>
  <c r="I3734" i="11" s="1"/>
  <c r="H3702" i="11"/>
  <c r="I3698" i="11" s="1"/>
  <c r="K7572" i="11"/>
  <c r="L7572" i="11"/>
  <c r="M7572" i="11" s="1"/>
  <c r="H1335" i="11"/>
  <c r="H3774" i="11"/>
  <c r="D3850" i="11"/>
  <c r="K3850" i="11"/>
  <c r="C3850" i="11"/>
  <c r="H2660" i="11"/>
  <c r="K6477" i="11"/>
  <c r="C6477" i="11"/>
  <c r="D6477" i="11"/>
  <c r="K6441" i="11"/>
  <c r="D6441" i="11"/>
  <c r="C6441" i="11"/>
  <c r="H3487" i="11"/>
  <c r="I3482" i="11"/>
  <c r="I4825" i="11"/>
  <c r="I3809" i="11"/>
  <c r="H2291" i="11"/>
  <c r="C3630" i="11"/>
  <c r="J3630" i="11"/>
  <c r="K3630" i="11" s="1"/>
  <c r="D3630" i="11"/>
  <c r="H4090" i="11"/>
  <c r="K3666" i="11"/>
  <c r="D3666" i="11"/>
  <c r="C3666" i="11"/>
  <c r="K3702" i="11"/>
  <c r="D3702" i="11"/>
  <c r="C3702" i="11"/>
  <c r="I5449" i="11"/>
  <c r="K3738" i="11"/>
  <c r="C3738" i="11"/>
  <c r="D3738" i="11"/>
  <c r="H5454" i="11"/>
  <c r="H6801" i="11"/>
  <c r="I6797" i="11" s="1"/>
  <c r="C6513" i="11"/>
  <c r="K6513" i="11"/>
  <c r="D6513" i="11"/>
  <c r="H2659" i="11"/>
  <c r="I2619" i="11" s="1"/>
  <c r="I1295" i="11"/>
  <c r="I2620" i="11"/>
  <c r="I6151" i="11"/>
  <c r="K3886" i="11"/>
  <c r="D3886" i="11"/>
  <c r="C3886" i="11"/>
  <c r="C7572" i="11"/>
  <c r="D7572" i="11"/>
  <c r="H6192" i="11"/>
  <c r="I6152" i="11" s="1"/>
  <c r="K3434" i="11"/>
  <c r="D3434" i="11"/>
  <c r="C3434" i="11"/>
  <c r="K6545" i="11"/>
  <c r="D6545" i="11"/>
  <c r="C6545" i="11"/>
  <c r="I7569" i="11"/>
  <c r="J3774" i="11"/>
  <c r="K3774" i="11" s="1"/>
  <c r="D3774" i="11"/>
  <c r="C3774" i="11"/>
  <c r="N7573" i="11" l="1"/>
  <c r="N3667" i="11"/>
  <c r="L3667" i="11"/>
  <c r="M3667" i="11" s="1"/>
  <c r="N6478" i="11"/>
  <c r="L6478" i="11"/>
  <c r="M6478" i="11" s="1"/>
  <c r="N3703" i="11"/>
  <c r="L3703" i="11"/>
  <c r="M3703" i="11" s="1"/>
  <c r="N3851" i="11"/>
  <c r="L3851" i="11"/>
  <c r="M3851" i="11" s="1"/>
  <c r="N6546" i="11"/>
  <c r="L6546" i="11"/>
  <c r="M6546" i="11" s="1"/>
  <c r="N3739" i="11"/>
  <c r="L3739" i="11"/>
  <c r="M3739" i="11" s="1"/>
  <c r="N3887" i="11"/>
  <c r="L3887" i="11"/>
  <c r="M3887" i="11" s="1"/>
  <c r="N3775" i="11"/>
  <c r="L3775" i="11"/>
  <c r="M3775" i="11" s="1"/>
  <c r="N6514" i="11"/>
  <c r="L6514" i="11"/>
  <c r="M6514" i="11" s="1"/>
  <c r="N3435" i="11"/>
  <c r="L3435" i="11"/>
  <c r="M3435" i="11" s="1"/>
  <c r="N3631" i="11"/>
  <c r="L3631" i="11"/>
  <c r="M3631" i="11" s="1"/>
  <c r="H6546" i="11"/>
  <c r="I6542" i="11" s="1"/>
  <c r="H3667" i="11"/>
  <c r="I3663" i="11" s="1"/>
  <c r="H3435" i="11"/>
  <c r="I3431" i="11" s="1"/>
  <c r="H3631" i="11"/>
  <c r="I3627" i="11" s="1"/>
  <c r="H3739" i="11"/>
  <c r="I3735" i="11" s="1"/>
  <c r="H3887" i="11"/>
  <c r="I3883" i="11" s="1"/>
  <c r="H6514" i="11"/>
  <c r="I6510" i="11" s="1"/>
  <c r="H3851" i="11"/>
  <c r="I3847" i="11" s="1"/>
  <c r="H3703" i="11"/>
  <c r="I3699" i="11" s="1"/>
  <c r="K7573" i="11"/>
  <c r="L7573" i="11"/>
  <c r="M7573" i="11" s="1"/>
  <c r="I3770" i="11"/>
  <c r="H1336" i="11"/>
  <c r="H3775" i="11"/>
  <c r="C3667" i="11"/>
  <c r="D3667" i="11"/>
  <c r="K3667" i="11"/>
  <c r="K6514" i="11"/>
  <c r="C6514" i="11"/>
  <c r="D6514" i="11"/>
  <c r="H3488" i="11"/>
  <c r="I3448" i="11" s="1"/>
  <c r="H2661" i="11"/>
  <c r="I2621" i="11" s="1"/>
  <c r="H2292" i="11"/>
  <c r="K3703" i="11"/>
  <c r="D3703" i="11"/>
  <c r="C3703" i="11"/>
  <c r="K3739" i="11"/>
  <c r="C3739" i="11"/>
  <c r="D3739" i="11"/>
  <c r="I3483" i="11"/>
  <c r="H5455" i="11"/>
  <c r="I5451" i="11" s="1"/>
  <c r="K6546" i="11"/>
  <c r="C6546" i="11"/>
  <c r="D6546" i="11"/>
  <c r="J3631" i="11"/>
  <c r="K3631" i="11" s="1"/>
  <c r="C3631" i="11"/>
  <c r="D3631" i="11"/>
  <c r="H4091" i="11"/>
  <c r="I4086" i="11"/>
  <c r="D3851" i="11"/>
  <c r="K3851" i="11"/>
  <c r="C3851" i="11"/>
  <c r="I5450" i="11"/>
  <c r="K6478" i="11"/>
  <c r="D6478" i="11"/>
  <c r="C6478" i="11"/>
  <c r="I1296" i="11"/>
  <c r="J3775" i="11"/>
  <c r="K3775" i="11" s="1"/>
  <c r="C3775" i="11"/>
  <c r="D3775" i="11"/>
  <c r="K3435" i="11"/>
  <c r="D3435" i="11"/>
  <c r="C3435" i="11"/>
  <c r="K3887" i="11"/>
  <c r="D3887" i="11"/>
  <c r="C3887" i="11"/>
  <c r="C7573" i="11"/>
  <c r="D7573" i="11"/>
  <c r="H6193" i="11"/>
  <c r="I6153" i="11" s="1"/>
  <c r="I7572" i="11"/>
  <c r="I7571" i="11"/>
  <c r="I7573" i="11"/>
  <c r="I7570" i="11"/>
  <c r="N7574" i="11" l="1"/>
  <c r="N3776" i="11"/>
  <c r="L3776" i="11"/>
  <c r="M3776" i="11" s="1"/>
  <c r="N6547" i="11"/>
  <c r="L6547" i="11"/>
  <c r="M6547" i="11" s="1"/>
  <c r="N3436" i="11"/>
  <c r="L3436" i="11"/>
  <c r="M3436" i="11" s="1"/>
  <c r="N3632" i="11"/>
  <c r="L3632" i="11"/>
  <c r="M3632" i="11" s="1"/>
  <c r="N3740" i="11"/>
  <c r="L3740" i="11"/>
  <c r="M3740" i="11" s="1"/>
  <c r="N6479" i="11"/>
  <c r="L6479" i="11"/>
  <c r="M6479" i="11" s="1"/>
  <c r="N4830" i="11"/>
  <c r="L4830" i="11"/>
  <c r="M4830" i="11" s="1"/>
  <c r="N6515" i="11"/>
  <c r="L6515" i="11"/>
  <c r="M6515" i="11" s="1"/>
  <c r="N3888" i="11"/>
  <c r="L3888" i="11"/>
  <c r="M3888" i="11" s="1"/>
  <c r="N3668" i="11"/>
  <c r="L3668" i="11"/>
  <c r="M3668" i="11" s="1"/>
  <c r="N3704" i="11"/>
  <c r="L3704" i="11"/>
  <c r="M3704" i="11" s="1"/>
  <c r="N3852" i="11"/>
  <c r="L3852" i="11"/>
  <c r="M3852" i="11" s="1"/>
  <c r="H6515" i="11"/>
  <c r="I6511" i="11" s="1"/>
  <c r="H3888" i="11"/>
  <c r="I3884" i="11" s="1"/>
  <c r="H6547" i="11"/>
  <c r="I6543" i="11" s="1"/>
  <c r="H3668" i="11"/>
  <c r="I3664" i="11" s="1"/>
  <c r="H3740" i="11"/>
  <c r="I3736" i="11" s="1"/>
  <c r="H3704" i="11"/>
  <c r="I3700" i="11" s="1"/>
  <c r="H3632" i="11"/>
  <c r="I3628" i="11" s="1"/>
  <c r="H3852" i="11"/>
  <c r="I3848" i="11" s="1"/>
  <c r="H3436" i="11"/>
  <c r="I3432" i="11" s="1"/>
  <c r="H4830" i="11"/>
  <c r="I4826" i="11" s="1"/>
  <c r="K7574" i="11"/>
  <c r="L7574" i="11"/>
  <c r="M7574" i="11" s="1"/>
  <c r="I3484" i="11"/>
  <c r="H1337" i="11"/>
  <c r="I1297" i="11" s="1"/>
  <c r="H3776" i="11"/>
  <c r="I3771" i="11"/>
  <c r="K3704" i="11"/>
  <c r="D3704" i="11"/>
  <c r="C3704" i="11"/>
  <c r="K3740" i="11"/>
  <c r="D3740" i="11"/>
  <c r="C3740" i="11"/>
  <c r="H2293" i="11"/>
  <c r="K6479" i="11"/>
  <c r="C6479" i="11"/>
  <c r="D6479" i="11"/>
  <c r="H3489" i="11"/>
  <c r="I3485" i="11" s="1"/>
  <c r="D7574" i="11"/>
  <c r="C7574" i="11"/>
  <c r="H5456" i="11"/>
  <c r="I5452" i="11" s="1"/>
  <c r="H2662" i="11"/>
  <c r="K3852" i="11"/>
  <c r="C3852" i="11"/>
  <c r="D3852" i="11"/>
  <c r="D3632" i="11"/>
  <c r="C3632" i="11"/>
  <c r="J3632" i="11"/>
  <c r="K3632" i="11" s="1"/>
  <c r="H4092" i="11"/>
  <c r="I7472" i="11"/>
  <c r="K6547" i="11"/>
  <c r="D6547" i="11"/>
  <c r="C6547" i="11"/>
  <c r="C3668" i="11"/>
  <c r="D3668" i="11"/>
  <c r="K3668" i="11"/>
  <c r="H5493" i="11"/>
  <c r="K6515" i="11"/>
  <c r="D6515" i="11"/>
  <c r="C6515" i="11"/>
  <c r="I2622" i="11"/>
  <c r="I3449" i="11"/>
  <c r="K3888" i="11"/>
  <c r="C3888" i="11"/>
  <c r="D3888" i="11"/>
  <c r="J4830" i="11"/>
  <c r="K4830" i="11" s="1"/>
  <c r="H6194" i="11"/>
  <c r="C4830" i="11"/>
  <c r="D4830" i="11"/>
  <c r="J3776" i="11"/>
  <c r="K3776" i="11" s="1"/>
  <c r="C3776" i="11"/>
  <c r="D3776" i="11"/>
  <c r="K3436" i="11"/>
  <c r="H6802" i="11"/>
  <c r="C3436" i="11"/>
  <c r="D3436" i="11"/>
  <c r="N7575" i="11" l="1"/>
  <c r="N4831" i="11"/>
  <c r="L4831" i="11"/>
  <c r="M4831" i="11" s="1"/>
  <c r="N3741" i="11"/>
  <c r="L3741" i="11"/>
  <c r="M3741" i="11" s="1"/>
  <c r="N6480" i="11"/>
  <c r="L6480" i="11"/>
  <c r="M6480" i="11" s="1"/>
  <c r="N3669" i="11"/>
  <c r="L3669" i="11"/>
  <c r="M3669" i="11" s="1"/>
  <c r="N3705" i="11"/>
  <c r="L3705" i="11"/>
  <c r="M3705" i="11" s="1"/>
  <c r="N3777" i="11"/>
  <c r="L3777" i="11"/>
  <c r="M3777" i="11" s="1"/>
  <c r="N3889" i="11"/>
  <c r="L3889" i="11"/>
  <c r="M3889" i="11" s="1"/>
  <c r="N3633" i="11"/>
  <c r="L3633" i="11"/>
  <c r="M3633" i="11" s="1"/>
  <c r="N3437" i="11"/>
  <c r="L3437" i="11"/>
  <c r="M3437" i="11" s="1"/>
  <c r="N6516" i="11"/>
  <c r="L6516" i="11"/>
  <c r="M6516" i="11" s="1"/>
  <c r="N6548" i="11"/>
  <c r="L6548" i="11"/>
  <c r="M6548" i="11" s="1"/>
  <c r="N3853" i="11"/>
  <c r="L3853" i="11"/>
  <c r="M3853" i="11" s="1"/>
  <c r="H3853" i="11"/>
  <c r="I3849" i="11" s="1"/>
  <c r="H3705" i="11"/>
  <c r="I3701" i="11" s="1"/>
  <c r="H3669" i="11"/>
  <c r="I3665" i="11" s="1"/>
  <c r="H3633" i="11"/>
  <c r="I3629" i="11" s="1"/>
  <c r="H6480" i="11"/>
  <c r="H6516" i="11"/>
  <c r="I6512" i="11" s="1"/>
  <c r="H4831" i="11"/>
  <c r="I4827" i="11" s="1"/>
  <c r="H3889" i="11"/>
  <c r="H3437" i="11"/>
  <c r="I3433" i="11" s="1"/>
  <c r="H6548" i="11"/>
  <c r="I6544" i="11" s="1"/>
  <c r="H3741" i="11"/>
  <c r="I3737" i="11" s="1"/>
  <c r="H3777" i="11"/>
  <c r="I3773" i="11" s="1"/>
  <c r="K7575" i="11"/>
  <c r="L7575" i="11"/>
  <c r="M7575" i="11" s="1"/>
  <c r="I3772" i="11"/>
  <c r="H2294" i="11"/>
  <c r="I5489" i="11"/>
  <c r="H1338" i="11"/>
  <c r="K6480" i="11"/>
  <c r="C6480" i="11"/>
  <c r="D6480" i="11"/>
  <c r="D7575" i="11"/>
  <c r="C7575" i="11"/>
  <c r="H5457" i="11"/>
  <c r="I5453" i="11" s="1"/>
  <c r="K3705" i="11"/>
  <c r="C3705" i="11"/>
  <c r="D3705" i="11"/>
  <c r="C3669" i="11"/>
  <c r="D3669" i="11"/>
  <c r="K3669" i="11"/>
  <c r="J3633" i="11"/>
  <c r="K3633" i="11" s="1"/>
  <c r="C3633" i="11"/>
  <c r="D3633" i="11"/>
  <c r="H4093" i="11"/>
  <c r="K6516" i="11"/>
  <c r="D6516" i="11"/>
  <c r="C6516" i="11"/>
  <c r="K6548" i="11"/>
  <c r="D6548" i="11"/>
  <c r="C6548" i="11"/>
  <c r="H5494" i="11"/>
  <c r="H3490" i="11"/>
  <c r="C3853" i="11"/>
  <c r="K3853" i="11"/>
  <c r="D3853" i="11"/>
  <c r="K3741" i="11"/>
  <c r="C3741" i="11"/>
  <c r="D3741" i="11"/>
  <c r="H4204" i="11"/>
  <c r="I1298" i="11"/>
  <c r="I7135" i="11"/>
  <c r="I7136" i="11"/>
  <c r="I2623" i="11"/>
  <c r="I3450" i="11"/>
  <c r="I6154" i="11"/>
  <c r="I6155" i="11"/>
  <c r="K3437" i="11"/>
  <c r="H6803" i="11"/>
  <c r="C3437" i="11"/>
  <c r="D3437" i="11"/>
  <c r="K3889" i="11"/>
  <c r="D3889" i="11"/>
  <c r="C3889" i="11"/>
  <c r="J4831" i="11"/>
  <c r="K4831" i="11" s="1"/>
  <c r="H6195" i="11"/>
  <c r="D4831" i="11"/>
  <c r="C4831" i="11"/>
  <c r="J3777" i="11"/>
  <c r="K3777" i="11" s="1"/>
  <c r="D3777" i="11"/>
  <c r="C3777" i="11"/>
  <c r="N7576" i="11" l="1"/>
  <c r="N6549" i="11"/>
  <c r="L6549" i="11"/>
  <c r="M6549" i="11" s="1"/>
  <c r="N4832" i="11"/>
  <c r="L4832" i="11"/>
  <c r="M4832" i="11" s="1"/>
  <c r="N6517" i="11"/>
  <c r="L6517" i="11"/>
  <c r="M6517" i="11" s="1"/>
  <c r="N3814" i="11"/>
  <c r="L3814" i="11"/>
  <c r="M3814" i="11" s="1"/>
  <c r="N3890" i="11"/>
  <c r="L3890" i="11"/>
  <c r="M3890" i="11" s="1"/>
  <c r="N3778" i="11"/>
  <c r="L3778" i="11"/>
  <c r="M3778" i="11" s="1"/>
  <c r="N3706" i="11"/>
  <c r="L3706" i="11"/>
  <c r="M3706" i="11" s="1"/>
  <c r="N3742" i="11"/>
  <c r="L3742" i="11"/>
  <c r="M3742" i="11" s="1"/>
  <c r="N3474" i="11"/>
  <c r="L3474" i="11"/>
  <c r="M3474" i="11" s="1"/>
  <c r="N3438" i="11"/>
  <c r="L3438" i="11"/>
  <c r="M3438" i="11" s="1"/>
  <c r="N6481" i="11"/>
  <c r="L6481" i="11"/>
  <c r="M6481" i="11" s="1"/>
  <c r="N3670" i="11"/>
  <c r="L3670" i="11"/>
  <c r="M3670" i="11" s="1"/>
  <c r="N3926" i="11"/>
  <c r="L3926" i="11"/>
  <c r="M3926" i="11" s="1"/>
  <c r="D3438" i="11"/>
  <c r="H3438" i="11"/>
  <c r="I3434" i="11" s="1"/>
  <c r="H6517" i="11"/>
  <c r="I6513" i="11" s="1"/>
  <c r="H3474" i="11"/>
  <c r="I3470" i="11" s="1"/>
  <c r="H3706" i="11"/>
  <c r="I3702" i="11" s="1"/>
  <c r="H3890" i="11"/>
  <c r="I3886" i="11" s="1"/>
  <c r="H4832" i="11"/>
  <c r="I4828" i="11" s="1"/>
  <c r="H3670" i="11"/>
  <c r="I3666" i="11" s="1"/>
  <c r="H6481" i="11"/>
  <c r="H3926" i="11"/>
  <c r="I3922" i="11" s="1"/>
  <c r="H3742" i="11"/>
  <c r="I3738" i="11" s="1"/>
  <c r="H6549" i="11"/>
  <c r="I6545" i="11" s="1"/>
  <c r="H3778" i="11"/>
  <c r="I3774" i="11" s="1"/>
  <c r="K7576" i="11"/>
  <c r="L7576" i="11"/>
  <c r="M7576" i="11" s="1"/>
  <c r="H1339" i="11"/>
  <c r="I1299" i="11" s="1"/>
  <c r="H3814" i="11"/>
  <c r="I3486" i="11"/>
  <c r="I5490" i="11"/>
  <c r="H2663" i="11"/>
  <c r="H5495" i="11"/>
  <c r="K3438" i="11"/>
  <c r="K3890" i="11"/>
  <c r="C3890" i="11"/>
  <c r="D3890" i="11"/>
  <c r="I4089" i="11"/>
  <c r="K3742" i="11"/>
  <c r="C3742" i="11"/>
  <c r="D3742" i="11"/>
  <c r="H4205" i="11"/>
  <c r="K6481" i="11"/>
  <c r="C6481" i="11"/>
  <c r="D6481" i="11"/>
  <c r="H2295" i="11"/>
  <c r="I7474" i="11"/>
  <c r="D3670" i="11"/>
  <c r="C3670" i="11"/>
  <c r="K3670" i="11"/>
  <c r="K6549" i="11"/>
  <c r="C6549" i="11"/>
  <c r="D6549" i="11"/>
  <c r="K3706" i="11"/>
  <c r="D3706" i="11"/>
  <c r="C3706" i="11"/>
  <c r="K6517" i="11"/>
  <c r="C6517" i="11"/>
  <c r="D6517" i="11"/>
  <c r="H3491" i="11"/>
  <c r="I3487" i="11" s="1"/>
  <c r="C3438" i="11"/>
  <c r="D7576" i="11"/>
  <c r="C7576" i="11"/>
  <c r="H5458" i="11"/>
  <c r="I5454" i="11" s="1"/>
  <c r="J3778" i="11"/>
  <c r="K3778" i="11" s="1"/>
  <c r="D3778" i="11"/>
  <c r="C3778" i="11"/>
  <c r="I3451" i="11"/>
  <c r="I2624" i="11"/>
  <c r="J3474" i="11"/>
  <c r="K3474" i="11" s="1"/>
  <c r="H6804" i="11"/>
  <c r="I7137" i="11" s="1"/>
  <c r="C3474" i="11"/>
  <c r="D3474" i="11"/>
  <c r="K3926" i="11"/>
  <c r="D3926" i="11"/>
  <c r="C3926" i="11"/>
  <c r="J4832" i="11"/>
  <c r="K4832" i="11" s="1"/>
  <c r="H6196" i="11"/>
  <c r="I6156" i="11" s="1"/>
  <c r="D4832" i="11"/>
  <c r="C4832" i="11"/>
  <c r="K3814" i="11"/>
  <c r="D3814" i="11"/>
  <c r="C3814" i="11"/>
  <c r="N7577" i="11" l="1"/>
  <c r="N3439" i="11"/>
  <c r="L3439" i="11"/>
  <c r="M3439" i="11" s="1"/>
  <c r="N3891" i="11"/>
  <c r="L3891" i="11"/>
  <c r="M3891" i="11" s="1"/>
  <c r="N3927" i="11"/>
  <c r="L3927" i="11"/>
  <c r="M3927" i="11" s="1"/>
  <c r="N6518" i="11"/>
  <c r="L6518" i="11"/>
  <c r="M6518" i="11" s="1"/>
  <c r="N3671" i="11"/>
  <c r="L3671" i="11"/>
  <c r="M3671" i="11" s="1"/>
  <c r="N3475" i="11"/>
  <c r="L3475" i="11"/>
  <c r="M3475" i="11" s="1"/>
  <c r="N3707" i="11"/>
  <c r="L3707" i="11"/>
  <c r="M3707" i="11" s="1"/>
  <c r="N6550" i="11"/>
  <c r="L6550" i="11"/>
  <c r="M6550" i="11" s="1"/>
  <c r="N3743" i="11"/>
  <c r="L3743" i="11"/>
  <c r="M3743" i="11" s="1"/>
  <c r="N4833" i="11"/>
  <c r="L4833" i="11"/>
  <c r="M4833" i="11" s="1"/>
  <c r="N3815" i="11"/>
  <c r="L3815" i="11"/>
  <c r="M3815" i="11" s="1"/>
  <c r="N3779" i="11"/>
  <c r="L3779" i="11"/>
  <c r="M3779" i="11" s="1"/>
  <c r="H3743" i="11"/>
  <c r="I3739" i="11" s="1"/>
  <c r="H6518" i="11"/>
  <c r="I6514" i="11" s="1"/>
  <c r="H3891" i="11"/>
  <c r="I3887" i="11" s="1"/>
  <c r="H3475" i="11"/>
  <c r="I3471" i="11" s="1"/>
  <c r="H3707" i="11"/>
  <c r="I3703" i="11" s="1"/>
  <c r="H3671" i="11"/>
  <c r="I3667" i="11" s="1"/>
  <c r="H4833" i="11"/>
  <c r="I4829" i="11" s="1"/>
  <c r="H3779" i="11"/>
  <c r="I3775" i="11" s="1"/>
  <c r="H6550" i="11"/>
  <c r="I6546" i="11" s="1"/>
  <c r="H3927" i="11"/>
  <c r="I3923" i="11" s="1"/>
  <c r="K7577" i="11"/>
  <c r="L7577" i="11"/>
  <c r="M7577" i="11" s="1"/>
  <c r="C3439" i="11"/>
  <c r="H3439" i="11"/>
  <c r="I3435" i="11" s="1"/>
  <c r="I3810" i="11"/>
  <c r="H1340" i="11"/>
  <c r="H3815" i="11"/>
  <c r="I3811" i="11" s="1"/>
  <c r="D7577" i="11"/>
  <c r="C7577" i="11"/>
  <c r="H5459" i="11"/>
  <c r="I5455" i="11" s="1"/>
  <c r="H5496" i="11"/>
  <c r="K6518" i="11"/>
  <c r="C6518" i="11"/>
  <c r="D6518" i="11"/>
  <c r="H2664" i="11"/>
  <c r="D3439" i="11"/>
  <c r="D3707" i="11"/>
  <c r="K3707" i="11"/>
  <c r="C3707" i="11"/>
  <c r="K3743" i="11"/>
  <c r="C3743" i="11"/>
  <c r="D3743" i="11"/>
  <c r="H4206" i="11"/>
  <c r="H3492" i="11"/>
  <c r="I3452" i="11" s="1"/>
  <c r="K3439" i="11"/>
  <c r="J3779" i="11"/>
  <c r="K3779" i="11" s="1"/>
  <c r="D3779" i="11"/>
  <c r="C3779" i="11"/>
  <c r="K3891" i="11"/>
  <c r="C3891" i="11"/>
  <c r="D3891" i="11"/>
  <c r="H2296" i="11"/>
  <c r="D6550" i="11"/>
  <c r="C6550" i="11"/>
  <c r="K6550" i="11"/>
  <c r="K3671" i="11"/>
  <c r="C3671" i="11"/>
  <c r="D3671" i="11"/>
  <c r="I5491" i="11"/>
  <c r="I1300" i="11"/>
  <c r="K3815" i="11"/>
  <c r="C3815" i="11"/>
  <c r="D3815" i="11"/>
  <c r="J3475" i="11"/>
  <c r="K3475" i="11" s="1"/>
  <c r="H6805" i="11"/>
  <c r="C3475" i="11"/>
  <c r="D3475" i="11"/>
  <c r="J4833" i="11"/>
  <c r="K4833" i="11" s="1"/>
  <c r="H6197" i="11"/>
  <c r="I6157" i="11" s="1"/>
  <c r="D4833" i="11"/>
  <c r="C4833" i="11"/>
  <c r="K3927" i="11"/>
  <c r="C3927" i="11"/>
  <c r="D3927" i="11"/>
  <c r="N6519" i="11" l="1"/>
  <c r="L6519" i="11"/>
  <c r="M6519" i="11" s="1"/>
  <c r="N3892" i="11"/>
  <c r="L3892" i="11"/>
  <c r="M3892" i="11" s="1"/>
  <c r="N4834" i="11"/>
  <c r="L4834" i="11"/>
  <c r="M4834" i="11" s="1"/>
  <c r="N3476" i="11"/>
  <c r="L3476" i="11"/>
  <c r="M3476" i="11" s="1"/>
  <c r="N3744" i="11"/>
  <c r="L3744" i="11"/>
  <c r="M3744" i="11" s="1"/>
  <c r="N3780" i="11"/>
  <c r="L3780" i="11"/>
  <c r="M3780" i="11" s="1"/>
  <c r="N3928" i="11"/>
  <c r="L3928" i="11"/>
  <c r="M3928" i="11" s="1"/>
  <c r="N3672" i="11"/>
  <c r="L3672" i="11"/>
  <c r="M3672" i="11" s="1"/>
  <c r="N6551" i="11"/>
  <c r="L6551" i="11"/>
  <c r="M6551" i="11" s="1"/>
  <c r="N3440" i="11"/>
  <c r="L3440" i="11"/>
  <c r="M3440" i="11" s="1"/>
  <c r="N3708" i="11"/>
  <c r="L3708" i="11"/>
  <c r="M3708" i="11" s="1"/>
  <c r="N3816" i="11"/>
  <c r="L3816" i="11"/>
  <c r="M3816" i="11" s="1"/>
  <c r="N4870" i="11"/>
  <c r="L4870" i="11"/>
  <c r="M4870" i="11" s="1"/>
  <c r="H3892" i="11"/>
  <c r="I3888" i="11" s="1"/>
  <c r="H4834" i="11"/>
  <c r="I4830" i="11" s="1"/>
  <c r="H3440" i="11"/>
  <c r="I3436" i="11" s="1"/>
  <c r="H3780" i="11"/>
  <c r="I3776" i="11" s="1"/>
  <c r="H3708" i="11"/>
  <c r="I3704" i="11" s="1"/>
  <c r="H6551" i="11"/>
  <c r="I6547" i="11" s="1"/>
  <c r="H4870" i="11"/>
  <c r="I4866" i="11" s="1"/>
  <c r="H3476" i="11"/>
  <c r="I3472" i="11" s="1"/>
  <c r="H3744" i="11"/>
  <c r="I3740" i="11" s="1"/>
  <c r="H3672" i="11"/>
  <c r="I3668" i="11" s="1"/>
  <c r="H3928" i="11"/>
  <c r="I3924" i="11" s="1"/>
  <c r="H6519" i="11"/>
  <c r="I6515" i="11" s="1"/>
  <c r="D3440" i="11"/>
  <c r="C3440" i="11"/>
  <c r="K3440" i="11"/>
  <c r="I3488" i="11"/>
  <c r="H1341" i="11"/>
  <c r="I1301" i="11" s="1"/>
  <c r="H3816" i="11"/>
  <c r="J4834" i="11"/>
  <c r="K4834" i="11" s="1"/>
  <c r="C4834" i="11"/>
  <c r="D4834" i="11"/>
  <c r="H5497" i="11"/>
  <c r="I5493" i="11" s="1"/>
  <c r="H5534" i="11"/>
  <c r="H2666" i="11"/>
  <c r="K6519" i="11"/>
  <c r="C6519" i="11"/>
  <c r="D6519" i="11"/>
  <c r="I5492" i="11"/>
  <c r="K3672" i="11"/>
  <c r="C3672" i="11"/>
  <c r="D3672" i="11"/>
  <c r="D3708" i="11"/>
  <c r="C3708" i="11"/>
  <c r="K3708" i="11"/>
  <c r="H3493" i="11"/>
  <c r="D6551" i="11"/>
  <c r="K6551" i="11"/>
  <c r="C6551" i="11"/>
  <c r="J3780" i="11"/>
  <c r="K3780" i="11" s="1"/>
  <c r="D3780" i="11"/>
  <c r="C3780" i="11"/>
  <c r="K3892" i="11"/>
  <c r="D3892" i="11"/>
  <c r="C3892" i="11"/>
  <c r="H2297" i="11"/>
  <c r="K3744" i="11"/>
  <c r="D3744" i="11"/>
  <c r="C3744" i="11"/>
  <c r="H4207" i="11"/>
  <c r="H2665" i="11"/>
  <c r="I2625" i="11" s="1"/>
  <c r="I3453" i="11"/>
  <c r="I2626" i="11"/>
  <c r="K3928" i="11"/>
  <c r="D3928" i="11"/>
  <c r="C3928" i="11"/>
  <c r="J3476" i="11"/>
  <c r="K3476" i="11" s="1"/>
  <c r="H6806" i="11"/>
  <c r="D3476" i="11"/>
  <c r="C3476" i="11"/>
  <c r="K3816" i="11"/>
  <c r="D3816" i="11"/>
  <c r="C3816" i="11"/>
  <c r="J4870" i="11"/>
  <c r="K4870" i="11" s="1"/>
  <c r="H6198" i="11"/>
  <c r="C4870" i="11"/>
  <c r="D4870" i="11"/>
  <c r="C3441" i="11" l="1"/>
  <c r="D3441" i="11"/>
  <c r="N6552" i="11"/>
  <c r="L6552" i="11"/>
  <c r="M6552" i="11" s="1"/>
  <c r="N3709" i="11"/>
  <c r="L3709" i="11"/>
  <c r="M3709" i="11" s="1"/>
  <c r="N4871" i="11"/>
  <c r="L4871" i="11"/>
  <c r="M4871" i="11" s="1"/>
  <c r="N4835" i="11"/>
  <c r="L4835" i="11"/>
  <c r="M4835" i="11" s="1"/>
  <c r="N3817" i="11"/>
  <c r="L3817" i="11"/>
  <c r="M3817" i="11" s="1"/>
  <c r="N3673" i="11"/>
  <c r="L3673" i="11"/>
  <c r="M3673" i="11" s="1"/>
  <c r="N3893" i="11"/>
  <c r="L3893" i="11"/>
  <c r="M3893" i="11" s="1"/>
  <c r="N3745" i="11"/>
  <c r="L3745" i="11"/>
  <c r="M3745" i="11" s="1"/>
  <c r="N3441" i="11"/>
  <c r="L3441" i="11"/>
  <c r="M3441" i="11" s="1"/>
  <c r="N3477" i="11"/>
  <c r="L3477" i="11"/>
  <c r="M3477" i="11" s="1"/>
  <c r="N3781" i="11"/>
  <c r="L3781" i="11"/>
  <c r="M3781" i="11" s="1"/>
  <c r="N3929" i="11"/>
  <c r="L3929" i="11"/>
  <c r="M3929" i="11" s="1"/>
  <c r="N6520" i="11"/>
  <c r="L6520" i="11"/>
  <c r="M6520" i="11" s="1"/>
  <c r="K3441" i="11"/>
  <c r="H3745" i="11"/>
  <c r="I3741" i="11" s="1"/>
  <c r="H6552" i="11"/>
  <c r="I6548" i="11" s="1"/>
  <c r="H3477" i="11"/>
  <c r="I3473" i="11" s="1"/>
  <c r="H3709" i="11"/>
  <c r="I3705" i="11" s="1"/>
  <c r="H6520" i="11"/>
  <c r="I6516" i="11" s="1"/>
  <c r="H3441" i="11"/>
  <c r="I3437" i="11" s="1"/>
  <c r="H3781" i="11"/>
  <c r="I3777" i="11" s="1"/>
  <c r="H3893" i="11"/>
  <c r="I3889" i="11" s="1"/>
  <c r="H4871" i="11"/>
  <c r="I4867" i="11" s="1"/>
  <c r="H3929" i="11"/>
  <c r="I3925" i="11" s="1"/>
  <c r="H3817" i="11"/>
  <c r="I3813" i="11" s="1"/>
  <c r="H3673" i="11"/>
  <c r="I3669" i="11" s="1"/>
  <c r="I3812" i="11"/>
  <c r="H1342" i="11"/>
  <c r="H3494" i="11"/>
  <c r="J3781" i="11"/>
  <c r="K3781" i="11" s="1"/>
  <c r="C3781" i="11"/>
  <c r="D3781" i="11"/>
  <c r="H2298" i="11"/>
  <c r="I5530" i="11"/>
  <c r="K3745" i="11"/>
  <c r="D3745" i="11"/>
  <c r="C3745" i="11"/>
  <c r="J4835" i="11"/>
  <c r="K4835" i="11" s="1"/>
  <c r="D4835" i="11"/>
  <c r="C4835" i="11"/>
  <c r="H5498" i="11"/>
  <c r="I3489" i="11"/>
  <c r="D3709" i="11"/>
  <c r="C3709" i="11"/>
  <c r="K3709" i="11"/>
  <c r="H5535" i="11"/>
  <c r="K6520" i="11"/>
  <c r="D6520" i="11"/>
  <c r="C6520" i="11"/>
  <c r="K3893" i="11"/>
  <c r="D3893" i="11"/>
  <c r="C3893" i="11"/>
  <c r="D6552" i="11"/>
  <c r="C6552" i="11"/>
  <c r="K6552" i="11"/>
  <c r="D3673" i="11"/>
  <c r="C3673" i="11"/>
  <c r="K3673" i="11"/>
  <c r="I2627" i="11"/>
  <c r="I1302" i="11"/>
  <c r="I3454" i="11"/>
  <c r="K3817" i="11"/>
  <c r="D3817" i="11"/>
  <c r="C3817" i="11"/>
  <c r="J3477" i="11"/>
  <c r="K3477" i="11" s="1"/>
  <c r="H6807" i="11"/>
  <c r="D3477" i="11"/>
  <c r="C3477" i="11"/>
  <c r="J4871" i="11"/>
  <c r="K4871" i="11" s="1"/>
  <c r="H6199" i="11"/>
  <c r="D4871" i="11"/>
  <c r="C4871" i="11"/>
  <c r="K3929" i="11"/>
  <c r="C3929" i="11"/>
  <c r="D3929" i="11"/>
  <c r="N3710" i="11" l="1"/>
  <c r="L3710" i="11"/>
  <c r="M3710" i="11" s="1"/>
  <c r="N6521" i="11"/>
  <c r="L6521" i="11"/>
  <c r="M6521" i="11" s="1"/>
  <c r="N4836" i="11"/>
  <c r="L4836" i="11"/>
  <c r="M4836" i="11" s="1"/>
  <c r="N3514" i="11"/>
  <c r="L3514" i="11"/>
  <c r="M3514" i="11" s="1"/>
  <c r="N3478" i="11"/>
  <c r="L3478" i="11"/>
  <c r="M3478" i="11" s="1"/>
  <c r="N3930" i="11"/>
  <c r="L3930" i="11"/>
  <c r="M3930" i="11" s="1"/>
  <c r="N4872" i="11"/>
  <c r="L4872" i="11"/>
  <c r="M4872" i="11" s="1"/>
  <c r="N3782" i="11"/>
  <c r="L3782" i="11"/>
  <c r="M3782" i="11" s="1"/>
  <c r="N6553" i="11"/>
  <c r="L6553" i="11"/>
  <c r="M6553" i="11" s="1"/>
  <c r="N3746" i="11"/>
  <c r="L3746" i="11"/>
  <c r="M3746" i="11" s="1"/>
  <c r="N3966" i="11"/>
  <c r="L3966" i="11"/>
  <c r="M3966" i="11" s="1"/>
  <c r="N3818" i="11"/>
  <c r="L3818" i="11"/>
  <c r="M3818" i="11" s="1"/>
  <c r="N3854" i="11"/>
  <c r="L3854" i="11"/>
  <c r="M3854" i="11" s="1"/>
  <c r="H3782" i="11"/>
  <c r="I3778" i="11" s="1"/>
  <c r="H3818" i="11"/>
  <c r="I3814" i="11" s="1"/>
  <c r="H3710" i="11"/>
  <c r="I3706" i="11" s="1"/>
  <c r="H3854" i="11"/>
  <c r="I3850" i="11" s="1"/>
  <c r="H3930" i="11"/>
  <c r="I3885" i="11" s="1"/>
  <c r="H4872" i="11"/>
  <c r="I4868" i="11" s="1"/>
  <c r="H3514" i="11"/>
  <c r="I3510" i="11" s="1"/>
  <c r="H6553" i="11"/>
  <c r="I6549" i="11" s="1"/>
  <c r="H3966" i="11"/>
  <c r="I3962" i="11" s="1"/>
  <c r="H3478" i="11"/>
  <c r="I3474" i="11" s="1"/>
  <c r="H3746" i="11"/>
  <c r="I3742" i="11" s="1"/>
  <c r="H6521" i="11"/>
  <c r="I6517" i="11" s="1"/>
  <c r="J3478" i="11"/>
  <c r="K3478" i="11" s="1"/>
  <c r="K3930" i="11"/>
  <c r="D3930" i="11"/>
  <c r="C3930" i="11"/>
  <c r="C3710" i="11"/>
  <c r="D3710" i="11"/>
  <c r="K3710" i="11"/>
  <c r="C6553" i="11"/>
  <c r="D6553" i="11"/>
  <c r="K6553" i="11"/>
  <c r="K3818" i="11"/>
  <c r="D3818" i="11"/>
  <c r="C3818" i="11"/>
  <c r="I5531" i="11"/>
  <c r="H2299" i="11"/>
  <c r="I5494" i="11"/>
  <c r="J4836" i="11"/>
  <c r="K4836" i="11" s="1"/>
  <c r="D4836" i="11"/>
  <c r="C4836" i="11"/>
  <c r="H5499" i="11"/>
  <c r="I5495" i="11" s="1"/>
  <c r="H3495" i="11"/>
  <c r="I3491" i="11" s="1"/>
  <c r="H2668" i="11"/>
  <c r="H2667" i="11"/>
  <c r="H1343" i="11"/>
  <c r="H5536" i="11"/>
  <c r="I5532" i="11" s="1"/>
  <c r="C3478" i="11"/>
  <c r="K6521" i="11"/>
  <c r="D6521" i="11"/>
  <c r="C6521" i="11"/>
  <c r="D3746" i="11"/>
  <c r="K3746" i="11"/>
  <c r="C3746" i="11"/>
  <c r="D3478" i="11"/>
  <c r="I3490" i="11"/>
  <c r="J3782" i="11"/>
  <c r="K3782" i="11" s="1"/>
  <c r="C3782" i="11"/>
  <c r="D3782" i="11"/>
  <c r="I3455" i="11"/>
  <c r="I2628" i="11"/>
  <c r="I1303" i="11"/>
  <c r="K3854" i="11"/>
  <c r="D3854" i="11"/>
  <c r="C3854" i="11"/>
  <c r="J4872" i="11"/>
  <c r="K4872" i="11" s="1"/>
  <c r="H6200" i="11"/>
  <c r="D4872" i="11"/>
  <c r="C4872" i="11"/>
  <c r="K3514" i="11"/>
  <c r="H6808" i="11"/>
  <c r="D3514" i="11"/>
  <c r="C3514" i="11"/>
  <c r="J3966" i="11"/>
  <c r="K3966" i="11" s="1"/>
  <c r="C3966" i="11"/>
  <c r="D3966" i="11"/>
  <c r="N3967" i="11" l="1"/>
  <c r="L3967" i="11"/>
  <c r="M3967" i="11" s="1"/>
  <c r="N4837" i="11"/>
  <c r="L4837" i="11"/>
  <c r="M4837" i="11" s="1"/>
  <c r="N3783" i="11"/>
  <c r="L3783" i="11"/>
  <c r="M3783" i="11" s="1"/>
  <c r="N3931" i="11"/>
  <c r="L3931" i="11"/>
  <c r="M3931" i="11" s="1"/>
  <c r="N3747" i="11"/>
  <c r="L3747" i="11"/>
  <c r="M3747" i="11" s="1"/>
  <c r="N3711" i="11"/>
  <c r="L3711" i="11"/>
  <c r="M3711" i="11" s="1"/>
  <c r="N3515" i="11"/>
  <c r="L3515" i="11"/>
  <c r="M3515" i="11" s="1"/>
  <c r="N3819" i="11"/>
  <c r="L3819" i="11"/>
  <c r="M3819" i="11" s="1"/>
  <c r="N4873" i="11"/>
  <c r="L4873" i="11"/>
  <c r="M4873" i="11" s="1"/>
  <c r="N6554" i="11"/>
  <c r="L6554" i="11"/>
  <c r="M6554" i="11" s="1"/>
  <c r="N3479" i="11"/>
  <c r="L3479" i="11"/>
  <c r="M3479" i="11" s="1"/>
  <c r="N3855" i="11"/>
  <c r="L3855" i="11"/>
  <c r="M3855" i="11" s="1"/>
  <c r="C3479" i="11"/>
  <c r="H3783" i="11"/>
  <c r="I3779" i="11" s="1"/>
  <c r="H6554" i="11"/>
  <c r="I6550" i="11" s="1"/>
  <c r="H3711" i="11"/>
  <c r="I3707" i="11" s="1"/>
  <c r="H3479" i="11"/>
  <c r="I3475" i="11" s="1"/>
  <c r="H3855" i="11"/>
  <c r="I3851" i="11" s="1"/>
  <c r="H3747" i="11"/>
  <c r="I3743" i="11" s="1"/>
  <c r="H3931" i="11"/>
  <c r="I3927" i="11" s="1"/>
  <c r="I3926" i="11"/>
  <c r="H4873" i="11"/>
  <c r="I4869" i="11" s="1"/>
  <c r="H3819" i="11"/>
  <c r="I3815" i="11" s="1"/>
  <c r="H3967" i="11"/>
  <c r="I3963" i="11" s="1"/>
  <c r="H3515" i="11"/>
  <c r="I3511" i="11" s="1"/>
  <c r="D3479" i="11"/>
  <c r="J3479" i="11"/>
  <c r="K3479" i="11" s="1"/>
  <c r="H2669" i="11"/>
  <c r="I2629" i="11" s="1"/>
  <c r="H3496" i="11"/>
  <c r="J4837" i="11"/>
  <c r="K4837" i="11" s="1"/>
  <c r="C4837" i="11"/>
  <c r="D4837" i="11"/>
  <c r="H5500" i="11"/>
  <c r="I5496" i="11" s="1"/>
  <c r="K6554" i="11"/>
  <c r="D6554" i="11"/>
  <c r="C6554" i="11"/>
  <c r="J3783" i="11"/>
  <c r="K3783" i="11" s="1"/>
  <c r="D3783" i="11"/>
  <c r="C3783" i="11"/>
  <c r="H2300" i="11"/>
  <c r="K3711" i="11"/>
  <c r="C3711" i="11"/>
  <c r="D3711" i="11"/>
  <c r="H1344" i="11"/>
  <c r="I1304" i="11" s="1"/>
  <c r="K3819" i="11"/>
  <c r="D3819" i="11"/>
  <c r="C3819" i="11"/>
  <c r="K3931" i="11"/>
  <c r="C3931" i="11"/>
  <c r="D3931" i="11"/>
  <c r="I7417" i="11"/>
  <c r="C3747" i="11"/>
  <c r="D3747" i="11"/>
  <c r="K3747" i="11"/>
  <c r="H5537" i="11"/>
  <c r="I5533" i="11" s="1"/>
  <c r="J3967" i="11"/>
  <c r="K3967" i="11" s="1"/>
  <c r="D3967" i="11"/>
  <c r="C3967" i="11"/>
  <c r="K3855" i="11"/>
  <c r="D3855" i="11"/>
  <c r="C3855" i="11"/>
  <c r="K3515" i="11"/>
  <c r="H6809" i="11"/>
  <c r="C3515" i="11"/>
  <c r="D3515" i="11"/>
  <c r="J4873" i="11"/>
  <c r="K4873" i="11" s="1"/>
  <c r="H6201" i="11"/>
  <c r="D4873" i="11"/>
  <c r="C4873" i="11"/>
  <c r="N3856" i="11" l="1"/>
  <c r="L3856" i="11"/>
  <c r="M3856" i="11" s="1"/>
  <c r="N3748" i="11"/>
  <c r="L3748" i="11"/>
  <c r="M3748" i="11" s="1"/>
  <c r="N4910" i="11"/>
  <c r="L4910" i="11"/>
  <c r="M4910" i="11" s="1"/>
  <c r="N6555" i="11"/>
  <c r="L6555" i="11"/>
  <c r="M6555" i="11" s="1"/>
  <c r="N3820" i="11"/>
  <c r="L3820" i="11"/>
  <c r="M3820" i="11" s="1"/>
  <c r="N3968" i="11"/>
  <c r="L3968" i="11"/>
  <c r="M3968" i="11" s="1"/>
  <c r="N3712" i="11"/>
  <c r="L3712" i="11"/>
  <c r="M3712" i="11" s="1"/>
  <c r="N3932" i="11"/>
  <c r="L3932" i="11"/>
  <c r="M3932" i="11" s="1"/>
  <c r="N3516" i="11"/>
  <c r="L3516" i="11"/>
  <c r="M3516" i="11" s="1"/>
  <c r="N4874" i="11"/>
  <c r="L4874" i="11"/>
  <c r="M4874" i="11" s="1"/>
  <c r="N3480" i="11"/>
  <c r="L3480" i="11"/>
  <c r="M3480" i="11" s="1"/>
  <c r="N3784" i="11"/>
  <c r="L3784" i="11"/>
  <c r="M3784" i="11" s="1"/>
  <c r="D3480" i="11"/>
  <c r="J3480" i="11"/>
  <c r="K3480" i="11" s="1"/>
  <c r="C3480" i="11"/>
  <c r="H3932" i="11"/>
  <c r="I3928" i="11" s="1"/>
  <c r="H3784" i="11"/>
  <c r="I3780" i="11" s="1"/>
  <c r="H6555" i="11"/>
  <c r="I6551" i="11" s="1"/>
  <c r="H3968" i="11"/>
  <c r="I3964" i="11" s="1"/>
  <c r="H3480" i="11"/>
  <c r="I3476" i="11" s="1"/>
  <c r="H3856" i="11"/>
  <c r="I3852" i="11" s="1"/>
  <c r="H3516" i="11"/>
  <c r="I3512" i="11" s="1"/>
  <c r="H3820" i="11"/>
  <c r="I3816" i="11" s="1"/>
  <c r="H3712" i="11"/>
  <c r="I3708" i="11" s="1"/>
  <c r="H4874" i="11"/>
  <c r="I4870" i="11" s="1"/>
  <c r="H3748" i="11"/>
  <c r="I3744" i="11" s="1"/>
  <c r="H1345" i="11"/>
  <c r="I1305" i="11" s="1"/>
  <c r="H4322" i="11"/>
  <c r="H3497" i="11"/>
  <c r="I3493" i="11" s="1"/>
  <c r="K3820" i="11"/>
  <c r="C3820" i="11"/>
  <c r="D3820" i="11"/>
  <c r="K6555" i="11"/>
  <c r="D6555" i="11"/>
  <c r="C6555" i="11"/>
  <c r="H2670" i="11"/>
  <c r="J3784" i="11"/>
  <c r="K3784" i="11" s="1"/>
  <c r="D3784" i="11"/>
  <c r="C3784" i="11"/>
  <c r="H4248" i="11"/>
  <c r="H2301" i="11"/>
  <c r="D3748" i="11"/>
  <c r="K3748" i="11"/>
  <c r="C3748" i="11"/>
  <c r="K3932" i="11"/>
  <c r="D3932" i="11"/>
  <c r="C3932" i="11"/>
  <c r="I3456" i="11"/>
  <c r="I3492" i="11"/>
  <c r="H4122" i="11"/>
  <c r="D3712" i="11"/>
  <c r="C3712" i="11"/>
  <c r="K3712" i="11"/>
  <c r="J4874" i="11"/>
  <c r="K4874" i="11" s="1"/>
  <c r="D4874" i="11"/>
  <c r="C4874" i="11"/>
  <c r="H5538" i="11"/>
  <c r="I5534" i="11" s="1"/>
  <c r="I2630" i="11"/>
  <c r="I3457" i="11"/>
  <c r="K3856" i="11"/>
  <c r="D3856" i="11"/>
  <c r="C3856" i="11"/>
  <c r="K3516" i="11"/>
  <c r="H6810" i="11"/>
  <c r="C3516" i="11"/>
  <c r="D3516" i="11"/>
  <c r="J3968" i="11"/>
  <c r="K3968" i="11" s="1"/>
  <c r="D3968" i="11"/>
  <c r="C3968" i="11"/>
  <c r="J4910" i="11"/>
  <c r="K4910" i="11" s="1"/>
  <c r="H6202" i="11"/>
  <c r="D4910" i="11"/>
  <c r="C4910" i="11"/>
  <c r="J3481" i="11" l="1"/>
  <c r="K3481" i="11" s="1"/>
  <c r="H3481" i="11"/>
  <c r="I3477" i="11" s="1"/>
  <c r="N3933" i="11"/>
  <c r="L3933" i="11"/>
  <c r="M3933" i="11" s="1"/>
  <c r="N6556" i="11"/>
  <c r="L6556" i="11"/>
  <c r="M6556" i="11" s="1"/>
  <c r="N3857" i="11"/>
  <c r="L3857" i="11"/>
  <c r="M3857" i="11" s="1"/>
  <c r="N3785" i="11"/>
  <c r="L3785" i="11"/>
  <c r="M3785" i="11" s="1"/>
  <c r="N3749" i="11"/>
  <c r="L3749" i="11"/>
  <c r="M3749" i="11" s="1"/>
  <c r="N4911" i="11"/>
  <c r="L4911" i="11"/>
  <c r="M4911" i="11" s="1"/>
  <c r="D3481" i="11"/>
  <c r="N4875" i="11"/>
  <c r="L4875" i="11"/>
  <c r="M4875" i="11" s="1"/>
  <c r="N3713" i="11"/>
  <c r="L3713" i="11"/>
  <c r="M3713" i="11" s="1"/>
  <c r="N3517" i="11"/>
  <c r="L3517" i="11"/>
  <c r="M3517" i="11" s="1"/>
  <c r="N3821" i="11"/>
  <c r="L3821" i="11"/>
  <c r="M3821" i="11" s="1"/>
  <c r="N3481" i="11"/>
  <c r="L3481" i="11"/>
  <c r="M3481" i="11" s="1"/>
  <c r="C3481" i="11"/>
  <c r="N3969" i="11"/>
  <c r="L3969" i="11"/>
  <c r="M3969" i="11" s="1"/>
  <c r="H3933" i="11"/>
  <c r="I3929" i="11" s="1"/>
  <c r="H3785" i="11"/>
  <c r="I3781" i="11" s="1"/>
  <c r="H3857" i="11"/>
  <c r="H3821" i="11"/>
  <c r="I3817" i="11" s="1"/>
  <c r="H3749" i="11"/>
  <c r="I3745" i="11" s="1"/>
  <c r="H3713" i="11"/>
  <c r="I3709" i="11" s="1"/>
  <c r="H6556" i="11"/>
  <c r="I6552" i="11" s="1"/>
  <c r="H4875" i="11"/>
  <c r="I4871" i="11" s="1"/>
  <c r="H3517" i="11"/>
  <c r="I3513" i="11" s="1"/>
  <c r="H3969" i="11"/>
  <c r="I3965" i="11" s="1"/>
  <c r="K3518" i="11"/>
  <c r="H3498" i="11"/>
  <c r="J4875" i="11"/>
  <c r="K4875" i="11" s="1"/>
  <c r="D4875" i="11"/>
  <c r="C4875" i="11"/>
  <c r="H5539" i="11"/>
  <c r="I5535" i="11" s="1"/>
  <c r="H2671" i="11"/>
  <c r="I2631" i="11" s="1"/>
  <c r="H4123" i="11"/>
  <c r="K3713" i="11"/>
  <c r="D3713" i="11"/>
  <c r="C3713" i="11"/>
  <c r="H2302" i="11"/>
  <c r="J3785" i="11"/>
  <c r="K3785" i="11" s="1"/>
  <c r="C3785" i="11"/>
  <c r="D3785" i="11"/>
  <c r="H4249" i="11"/>
  <c r="K3821" i="11"/>
  <c r="C3821" i="11"/>
  <c r="D3821" i="11"/>
  <c r="K6556" i="11"/>
  <c r="C6556" i="11"/>
  <c r="D6556" i="11"/>
  <c r="K3749" i="11"/>
  <c r="D3749" i="11"/>
  <c r="C3749" i="11"/>
  <c r="H1346" i="11"/>
  <c r="H4323" i="11"/>
  <c r="K3933" i="11"/>
  <c r="C3933" i="11"/>
  <c r="D3933" i="11"/>
  <c r="I3458" i="11"/>
  <c r="I1306" i="11"/>
  <c r="J3969" i="11"/>
  <c r="K3969" i="11" s="1"/>
  <c r="C3969" i="11"/>
  <c r="D3969" i="11"/>
  <c r="I6163" i="11"/>
  <c r="I6162" i="11"/>
  <c r="I6164" i="11"/>
  <c r="J4911" i="11"/>
  <c r="K4911" i="11" s="1"/>
  <c r="H6203" i="11"/>
  <c r="C4911" i="11"/>
  <c r="D4911" i="11"/>
  <c r="K3857" i="11"/>
  <c r="C3857" i="11"/>
  <c r="D3857" i="11"/>
  <c r="K3517" i="11"/>
  <c r="H6811" i="11"/>
  <c r="D3517" i="11"/>
  <c r="C3517" i="11"/>
  <c r="D3518" i="11" l="1"/>
  <c r="C3518" i="11"/>
  <c r="N7389" i="11"/>
  <c r="N7379" i="11"/>
  <c r="N4912" i="11"/>
  <c r="L4912" i="11"/>
  <c r="M4912" i="11" s="1"/>
  <c r="N3822" i="11"/>
  <c r="L3822" i="11"/>
  <c r="M3822" i="11" s="1"/>
  <c r="N6557" i="11"/>
  <c r="L6557" i="11"/>
  <c r="M6557" i="11" s="1"/>
  <c r="N4876" i="11"/>
  <c r="L4876" i="11"/>
  <c r="M4876" i="11" s="1"/>
  <c r="N3786" i="11"/>
  <c r="L3786" i="11"/>
  <c r="M3786" i="11" s="1"/>
  <c r="N3970" i="11"/>
  <c r="L3970" i="11"/>
  <c r="M3970" i="11" s="1"/>
  <c r="N4006" i="11"/>
  <c r="L4006" i="11"/>
  <c r="M4006" i="11" s="1"/>
  <c r="N3858" i="11"/>
  <c r="L3858" i="11"/>
  <c r="M3858" i="11" s="1"/>
  <c r="N3519" i="11"/>
  <c r="L3519" i="11"/>
  <c r="M3519" i="11" s="1"/>
  <c r="N3750" i="11"/>
  <c r="L3750" i="11"/>
  <c r="M3750" i="11" s="1"/>
  <c r="N3518" i="11"/>
  <c r="L3518" i="11"/>
  <c r="M3518" i="11" s="1"/>
  <c r="H3786" i="11"/>
  <c r="I3782" i="11" s="1"/>
  <c r="H3750" i="11"/>
  <c r="I3746" i="11" s="1"/>
  <c r="H4876" i="11"/>
  <c r="I4872" i="11" s="1"/>
  <c r="H3970" i="11"/>
  <c r="I3966" i="11" s="1"/>
  <c r="H3858" i="11"/>
  <c r="I3854" i="11" s="1"/>
  <c r="H6557" i="11"/>
  <c r="I6553" i="11" s="1"/>
  <c r="H3822" i="11"/>
  <c r="I3818" i="11" s="1"/>
  <c r="H3518" i="11"/>
  <c r="I3514" i="11" s="1"/>
  <c r="H3519" i="11"/>
  <c r="J7389" i="11"/>
  <c r="K7389" i="11" s="1"/>
  <c r="L7389" i="11"/>
  <c r="M7389" i="11" s="1"/>
  <c r="K7379" i="11"/>
  <c r="L7379" i="11"/>
  <c r="M7379" i="11" s="1"/>
  <c r="H3499" i="11"/>
  <c r="I3495" i="11" s="1"/>
  <c r="H4006" i="11"/>
  <c r="I4083" i="11"/>
  <c r="J4876" i="11"/>
  <c r="K4876" i="11" s="1"/>
  <c r="C4876" i="11"/>
  <c r="D4876" i="11"/>
  <c r="H5540" i="11"/>
  <c r="K3858" i="11"/>
  <c r="C3858" i="11"/>
  <c r="D3858" i="11"/>
  <c r="H4324" i="11"/>
  <c r="H4124" i="11"/>
  <c r="K3750" i="11"/>
  <c r="D3750" i="11"/>
  <c r="C3750" i="11"/>
  <c r="J3970" i="11"/>
  <c r="K3970" i="11" s="1"/>
  <c r="C3970" i="11"/>
  <c r="D3970" i="11"/>
  <c r="K3822" i="11"/>
  <c r="C3822" i="11"/>
  <c r="D3822" i="11"/>
  <c r="I3494" i="11"/>
  <c r="K6557" i="11"/>
  <c r="C6557" i="11"/>
  <c r="D6557" i="11"/>
  <c r="H1347" i="11"/>
  <c r="I1307" i="11" s="1"/>
  <c r="H2303" i="11"/>
  <c r="D3786" i="11"/>
  <c r="J3786" i="11"/>
  <c r="K3786" i="11" s="1"/>
  <c r="C3786" i="11"/>
  <c r="H4250" i="11"/>
  <c r="H2672" i="11"/>
  <c r="I2632" i="11"/>
  <c r="I3459" i="11"/>
  <c r="K4006" i="11"/>
  <c r="C4006" i="11"/>
  <c r="D4006" i="11"/>
  <c r="D7379" i="11"/>
  <c r="C7379" i="11"/>
  <c r="H6812" i="11"/>
  <c r="K3519" i="11"/>
  <c r="C3519" i="11"/>
  <c r="D3519" i="11"/>
  <c r="J4912" i="11"/>
  <c r="K4912" i="11" s="1"/>
  <c r="H6204" i="11"/>
  <c r="I6165" i="11" s="1"/>
  <c r="C4912" i="11"/>
  <c r="D4912" i="11"/>
  <c r="C7389" i="11"/>
  <c r="D7389" i="11"/>
  <c r="N7390" i="11" l="1"/>
  <c r="N7380" i="11"/>
  <c r="N3520" i="11"/>
  <c r="L3520" i="11"/>
  <c r="M3520" i="11" s="1"/>
  <c r="N3859" i="11"/>
  <c r="L3859" i="11"/>
  <c r="M3859" i="11" s="1"/>
  <c r="N4913" i="11"/>
  <c r="L4913" i="11"/>
  <c r="M4913" i="11" s="1"/>
  <c r="N3971" i="11"/>
  <c r="L3971" i="11"/>
  <c r="M3971" i="11" s="1"/>
  <c r="N3751" i="11"/>
  <c r="L3751" i="11"/>
  <c r="M3751" i="11" s="1"/>
  <c r="N4877" i="11"/>
  <c r="L4877" i="11"/>
  <c r="M4877" i="11" s="1"/>
  <c r="N6558" i="11"/>
  <c r="L6558" i="11"/>
  <c r="M6558" i="11" s="1"/>
  <c r="N4007" i="11"/>
  <c r="L4007" i="11"/>
  <c r="M4007" i="11" s="1"/>
  <c r="N3823" i="11"/>
  <c r="L3823" i="11"/>
  <c r="M3823" i="11" s="1"/>
  <c r="N3787" i="11"/>
  <c r="L3787" i="11"/>
  <c r="M3787" i="11" s="1"/>
  <c r="I3515" i="11"/>
  <c r="H4877" i="11"/>
  <c r="I4873" i="11" s="1"/>
  <c r="H3971" i="11"/>
  <c r="I3967" i="11" s="1"/>
  <c r="H3751" i="11"/>
  <c r="I3747" i="11" s="1"/>
  <c r="H6558" i="11"/>
  <c r="I6554" i="11" s="1"/>
  <c r="H3823" i="11"/>
  <c r="I3819" i="11" s="1"/>
  <c r="H3520" i="11"/>
  <c r="I3516" i="11" s="1"/>
  <c r="H3859" i="11"/>
  <c r="I3855" i="11" s="1"/>
  <c r="H3787" i="11"/>
  <c r="I3783" i="11" s="1"/>
  <c r="K7380" i="11"/>
  <c r="L7380" i="11"/>
  <c r="M7380" i="11" s="1"/>
  <c r="J7390" i="11"/>
  <c r="K7390" i="11" s="1"/>
  <c r="L7390" i="11"/>
  <c r="M7390" i="11" s="1"/>
  <c r="I4002" i="11"/>
  <c r="H3500" i="11"/>
  <c r="I3496" i="11" s="1"/>
  <c r="H4007" i="11"/>
  <c r="C3787" i="11"/>
  <c r="D3787" i="11"/>
  <c r="J3787" i="11"/>
  <c r="K3787" i="11" s="1"/>
  <c r="H4251" i="11"/>
  <c r="K3823" i="11"/>
  <c r="C3823" i="11"/>
  <c r="D3823" i="11"/>
  <c r="H4125" i="11"/>
  <c r="D3751" i="11"/>
  <c r="C3751" i="11"/>
  <c r="K3751" i="11"/>
  <c r="H2304" i="11"/>
  <c r="J4877" i="11"/>
  <c r="K4877" i="11" s="1"/>
  <c r="D4877" i="11"/>
  <c r="C4877" i="11"/>
  <c r="H5541" i="11"/>
  <c r="I5536" i="11"/>
  <c r="H2673" i="11"/>
  <c r="K6558" i="11"/>
  <c r="D6558" i="11"/>
  <c r="C6558" i="11"/>
  <c r="H1348" i="11"/>
  <c r="J3971" i="11"/>
  <c r="K3971" i="11" s="1"/>
  <c r="D3971" i="11"/>
  <c r="C3971" i="11"/>
  <c r="K3859" i="11"/>
  <c r="C3859" i="11"/>
  <c r="D3859" i="11"/>
  <c r="H4325" i="11"/>
  <c r="I2633" i="11"/>
  <c r="I3460" i="11"/>
  <c r="I1308" i="11"/>
  <c r="K4007" i="11"/>
  <c r="D4007" i="11"/>
  <c r="C4007" i="11"/>
  <c r="C7380" i="11"/>
  <c r="D7380" i="11"/>
  <c r="H6813" i="11"/>
  <c r="K3520" i="11"/>
  <c r="C3520" i="11"/>
  <c r="D3520" i="11"/>
  <c r="J4913" i="11"/>
  <c r="K4913" i="11" s="1"/>
  <c r="H6205" i="11"/>
  <c r="D4913" i="11"/>
  <c r="C4913" i="11"/>
  <c r="C7390" i="11"/>
  <c r="D7390" i="11"/>
  <c r="N7391" i="11" l="1"/>
  <c r="N7381" i="11"/>
  <c r="N4008" i="11"/>
  <c r="L4008" i="11"/>
  <c r="M4008" i="11" s="1"/>
  <c r="N4914" i="11"/>
  <c r="L4914" i="11"/>
  <c r="M4914" i="11" s="1"/>
  <c r="N3788" i="11"/>
  <c r="L3788" i="11"/>
  <c r="M3788" i="11" s="1"/>
  <c r="N3752" i="11"/>
  <c r="L3752" i="11"/>
  <c r="M3752" i="11" s="1"/>
  <c r="N4950" i="11"/>
  <c r="L4950" i="11"/>
  <c r="M4950" i="11" s="1"/>
  <c r="N3972" i="11"/>
  <c r="L3972" i="11"/>
  <c r="M3972" i="11" s="1"/>
  <c r="N3824" i="11"/>
  <c r="L3824" i="11"/>
  <c r="M3824" i="11" s="1"/>
  <c r="N3860" i="11"/>
  <c r="L3860" i="11"/>
  <c r="M3860" i="11" s="1"/>
  <c r="N3521" i="11"/>
  <c r="L3521" i="11"/>
  <c r="M3521" i="11" s="1"/>
  <c r="N6559" i="11"/>
  <c r="L6559" i="11"/>
  <c r="M6559" i="11" s="1"/>
  <c r="H6559" i="11"/>
  <c r="I6555" i="11" s="1"/>
  <c r="H3860" i="11"/>
  <c r="I3856" i="11" s="1"/>
  <c r="H3824" i="11"/>
  <c r="I3820" i="11" s="1"/>
  <c r="H3788" i="11"/>
  <c r="I3784" i="11" s="1"/>
  <c r="H3972" i="11"/>
  <c r="I3968" i="11" s="1"/>
  <c r="H3752" i="11"/>
  <c r="I3748" i="11" s="1"/>
  <c r="H3521" i="11"/>
  <c r="I3517" i="11" s="1"/>
  <c r="K7381" i="11"/>
  <c r="L7381" i="11"/>
  <c r="M7381" i="11" s="1"/>
  <c r="J7391" i="11"/>
  <c r="K7391" i="11" s="1"/>
  <c r="L7391" i="11"/>
  <c r="M7391" i="11" s="1"/>
  <c r="H3501" i="11"/>
  <c r="I3497" i="11" s="1"/>
  <c r="H4008" i="11"/>
  <c r="I4003" i="11"/>
  <c r="H1349" i="11"/>
  <c r="I1309" i="11" s="1"/>
  <c r="J3972" i="11"/>
  <c r="K3972" i="11" s="1"/>
  <c r="D3972" i="11"/>
  <c r="C3972" i="11"/>
  <c r="H5576" i="11"/>
  <c r="K6559" i="11"/>
  <c r="C6559" i="11"/>
  <c r="D6559" i="11"/>
  <c r="H2674" i="11"/>
  <c r="H2305" i="11"/>
  <c r="K3860" i="11"/>
  <c r="C3860" i="11"/>
  <c r="D3860" i="11"/>
  <c r="H4326" i="11"/>
  <c r="I4322" i="11" s="1"/>
  <c r="K3824" i="11"/>
  <c r="C3824" i="11"/>
  <c r="D3824" i="11"/>
  <c r="C4914" i="11"/>
  <c r="J4914" i="11"/>
  <c r="K4914" i="11" s="1"/>
  <c r="D4914" i="11"/>
  <c r="D3788" i="11"/>
  <c r="C3788" i="11"/>
  <c r="J3788" i="11"/>
  <c r="K3788" i="11" s="1"/>
  <c r="I5537" i="11"/>
  <c r="H4126" i="11"/>
  <c r="I4122" i="11" s="1"/>
  <c r="K3752" i="11"/>
  <c r="D3752" i="11"/>
  <c r="C3752" i="11"/>
  <c r="I2634" i="11"/>
  <c r="I3461" i="11"/>
  <c r="K4950" i="11"/>
  <c r="H6206" i="11"/>
  <c r="C4950" i="11"/>
  <c r="D4950" i="11"/>
  <c r="D7391" i="11"/>
  <c r="C7391" i="11"/>
  <c r="K3521" i="11"/>
  <c r="D3521" i="11"/>
  <c r="C3521" i="11"/>
  <c r="K4008" i="11"/>
  <c r="C4008" i="11"/>
  <c r="D4008" i="11"/>
  <c r="D7381" i="11"/>
  <c r="C7381" i="11"/>
  <c r="H6814" i="11"/>
  <c r="N7392" i="11" l="1"/>
  <c r="N4951" i="11"/>
  <c r="L4951" i="11"/>
  <c r="M4951" i="11" s="1"/>
  <c r="N3825" i="11"/>
  <c r="L3825" i="11"/>
  <c r="M3825" i="11" s="1"/>
  <c r="N4009" i="11"/>
  <c r="L4009" i="11"/>
  <c r="M4009" i="11" s="1"/>
  <c r="N3861" i="11"/>
  <c r="L3861" i="11"/>
  <c r="M3861" i="11" s="1"/>
  <c r="N3789" i="11"/>
  <c r="L3789" i="11"/>
  <c r="M3789" i="11" s="1"/>
  <c r="N3753" i="11"/>
  <c r="L3753" i="11"/>
  <c r="M3753" i="11" s="1"/>
  <c r="N6560" i="11"/>
  <c r="L6560" i="11"/>
  <c r="M6560" i="11" s="1"/>
  <c r="N4915" i="11"/>
  <c r="L4915" i="11"/>
  <c r="M4915" i="11" s="1"/>
  <c r="N3973" i="11"/>
  <c r="L3973" i="11"/>
  <c r="M3973" i="11" s="1"/>
  <c r="L7382" i="11"/>
  <c r="M7382" i="11" s="1"/>
  <c r="N7382" i="11"/>
  <c r="H3753" i="11"/>
  <c r="I3749" i="11" s="1"/>
  <c r="H4009" i="11"/>
  <c r="I4005" i="11" s="1"/>
  <c r="H6560" i="11"/>
  <c r="I6556" i="11" s="1"/>
  <c r="H3789" i="11"/>
  <c r="I3785" i="11" s="1"/>
  <c r="H3973" i="11"/>
  <c r="I3969" i="11" s="1"/>
  <c r="H3861" i="11"/>
  <c r="I3857" i="11" s="1"/>
  <c r="H3825" i="11"/>
  <c r="I3821" i="11" s="1"/>
  <c r="J7392" i="11"/>
  <c r="K7392" i="11" s="1"/>
  <c r="L7392" i="11"/>
  <c r="M7392" i="11" s="1"/>
  <c r="K7382" i="11"/>
  <c r="I4004" i="11"/>
  <c r="H3502" i="11"/>
  <c r="K6560" i="11"/>
  <c r="C6560" i="11"/>
  <c r="D6560" i="11"/>
  <c r="H4127" i="11"/>
  <c r="D3753" i="11"/>
  <c r="K3753" i="11"/>
  <c r="C3753" i="11"/>
  <c r="J3789" i="11"/>
  <c r="K3789" i="11" s="1"/>
  <c r="D3789" i="11"/>
  <c r="C3789" i="11"/>
  <c r="C4915" i="11"/>
  <c r="D4915" i="11"/>
  <c r="J4915" i="11"/>
  <c r="K4915" i="11" s="1"/>
  <c r="J3973" i="11"/>
  <c r="K3973" i="11" s="1"/>
  <c r="C3973" i="11"/>
  <c r="D3973" i="11"/>
  <c r="K3825" i="11"/>
  <c r="C3825" i="11"/>
  <c r="D3825" i="11"/>
  <c r="H5577" i="11"/>
  <c r="I5573" i="11" s="1"/>
  <c r="I7424" i="11"/>
  <c r="H1350" i="11"/>
  <c r="I5572" i="11"/>
  <c r="H2675" i="11"/>
  <c r="H2306" i="11"/>
  <c r="K3861" i="11"/>
  <c r="C3861" i="11"/>
  <c r="D3861" i="11"/>
  <c r="H4327" i="11"/>
  <c r="I4323" i="11" s="1"/>
  <c r="I1310" i="11"/>
  <c r="I1311" i="11"/>
  <c r="I2635" i="11"/>
  <c r="I3462" i="11"/>
  <c r="I6166" i="11"/>
  <c r="D7382" i="11"/>
  <c r="C7382" i="11"/>
  <c r="H6815" i="11"/>
  <c r="D7392" i="11"/>
  <c r="C7392" i="11"/>
  <c r="K4009" i="11"/>
  <c r="D4009" i="11"/>
  <c r="C4009" i="11"/>
  <c r="K4951" i="11"/>
  <c r="H6207" i="11"/>
  <c r="C4951" i="11"/>
  <c r="D4951" i="11"/>
  <c r="N7393" i="11" l="1"/>
  <c r="N6561" i="11"/>
  <c r="L6561" i="11"/>
  <c r="M6561" i="11" s="1"/>
  <c r="N4010" i="11"/>
  <c r="L4010" i="11"/>
  <c r="M4010" i="11" s="1"/>
  <c r="N3826" i="11"/>
  <c r="L3826" i="11"/>
  <c r="M3826" i="11" s="1"/>
  <c r="N4916" i="11"/>
  <c r="L4916" i="11"/>
  <c r="M4916" i="11" s="1"/>
  <c r="N3790" i="11"/>
  <c r="L3790" i="11"/>
  <c r="M3790" i="11" s="1"/>
  <c r="N3862" i="11"/>
  <c r="L3862" i="11"/>
  <c r="M3862" i="11" s="1"/>
  <c r="N3894" i="11"/>
  <c r="L3894" i="11"/>
  <c r="M3894" i="11" s="1"/>
  <c r="N4046" i="11"/>
  <c r="L4046" i="11"/>
  <c r="M4046" i="11" s="1"/>
  <c r="N4952" i="11"/>
  <c r="L4952" i="11"/>
  <c r="M4952" i="11" s="1"/>
  <c r="N3554" i="11"/>
  <c r="L3554" i="11"/>
  <c r="M3554" i="11" s="1"/>
  <c r="N7383" i="11"/>
  <c r="D7383" i="11"/>
  <c r="H3894" i="11"/>
  <c r="I3890" i="11" s="1"/>
  <c r="H3862" i="11"/>
  <c r="I3858" i="11" s="1"/>
  <c r="C7383" i="11"/>
  <c r="H4010" i="11"/>
  <c r="I4006" i="11" s="1"/>
  <c r="H6561" i="11"/>
  <c r="I6557" i="11" s="1"/>
  <c r="H3554" i="11"/>
  <c r="I3550" i="11" s="1"/>
  <c r="H3790" i="11"/>
  <c r="I3786" i="11" s="1"/>
  <c r="H3826" i="11"/>
  <c r="I3822" i="11" s="1"/>
  <c r="J7393" i="11"/>
  <c r="K7393" i="11" s="1"/>
  <c r="L7393" i="11"/>
  <c r="M7393" i="11" s="1"/>
  <c r="K7383" i="11"/>
  <c r="L7383" i="11"/>
  <c r="M7383" i="11" s="1"/>
  <c r="H3503" i="11"/>
  <c r="I3499" i="11" s="1"/>
  <c r="H4046" i="11"/>
  <c r="H4128" i="11"/>
  <c r="I4088" i="11" s="1"/>
  <c r="C3790" i="11"/>
  <c r="J3790" i="11"/>
  <c r="K3790" i="11" s="1"/>
  <c r="D3790" i="11"/>
  <c r="K3862" i="11"/>
  <c r="D3862" i="11"/>
  <c r="C3862" i="11"/>
  <c r="H4328" i="11"/>
  <c r="I4324" i="11" s="1"/>
  <c r="D3826" i="11"/>
  <c r="C3826" i="11"/>
  <c r="K3826" i="11"/>
  <c r="K6561" i="11"/>
  <c r="D6561" i="11"/>
  <c r="C6561" i="11"/>
  <c r="H5578" i="11"/>
  <c r="H2307" i="11"/>
  <c r="C7393" i="11"/>
  <c r="D7393" i="11"/>
  <c r="D4916" i="11"/>
  <c r="J4916" i="11"/>
  <c r="K4916" i="11" s="1"/>
  <c r="C4916" i="11"/>
  <c r="H2676" i="11"/>
  <c r="I4087" i="11"/>
  <c r="H1351" i="11"/>
  <c r="K4010" i="11"/>
  <c r="C4010" i="11"/>
  <c r="D4010" i="11"/>
  <c r="I3498" i="11"/>
  <c r="I6167" i="11"/>
  <c r="I2636" i="11"/>
  <c r="I3463" i="11"/>
  <c r="K3554" i="11"/>
  <c r="H6816" i="11"/>
  <c r="D3554" i="11"/>
  <c r="C3554" i="11"/>
  <c r="J4046" i="11"/>
  <c r="K4046" i="11" s="1"/>
  <c r="C4046" i="11"/>
  <c r="D4046" i="11"/>
  <c r="K4952" i="11"/>
  <c r="H6208" i="11"/>
  <c r="D4952" i="11"/>
  <c r="C4952" i="11"/>
  <c r="K3894" i="11"/>
  <c r="D3894" i="11"/>
  <c r="C3894" i="11"/>
  <c r="K7384" i="11" l="1"/>
  <c r="D7384" i="11"/>
  <c r="C7384" i="11"/>
  <c r="N7384" i="11"/>
  <c r="N7385" i="11"/>
  <c r="N7394" i="11"/>
  <c r="L7384" i="11"/>
  <c r="M7384" i="11" s="1"/>
  <c r="N3895" i="11"/>
  <c r="L3895" i="11"/>
  <c r="M3895" i="11" s="1"/>
  <c r="N4011" i="11"/>
  <c r="L4011" i="11"/>
  <c r="M4011" i="11" s="1"/>
  <c r="N3827" i="11"/>
  <c r="L3827" i="11"/>
  <c r="M3827" i="11" s="1"/>
  <c r="N3863" i="11"/>
  <c r="L3863" i="11"/>
  <c r="M3863" i="11" s="1"/>
  <c r="N4917" i="11"/>
  <c r="L4917" i="11"/>
  <c r="M4917" i="11" s="1"/>
  <c r="N3791" i="11"/>
  <c r="L3791" i="11"/>
  <c r="M3791" i="11" s="1"/>
  <c r="N4953" i="11"/>
  <c r="L4953" i="11"/>
  <c r="M4953" i="11" s="1"/>
  <c r="N3555" i="11"/>
  <c r="L3555" i="11"/>
  <c r="M3555" i="11" s="1"/>
  <c r="N4047" i="11"/>
  <c r="L4047" i="11"/>
  <c r="M4047" i="11" s="1"/>
  <c r="H3791" i="11"/>
  <c r="I3787" i="11" s="1"/>
  <c r="H3863" i="11"/>
  <c r="I3859" i="11" s="1"/>
  <c r="H4011" i="11"/>
  <c r="I4007" i="11" s="1"/>
  <c r="H3827" i="11"/>
  <c r="I3823" i="11" s="1"/>
  <c r="H3895" i="11"/>
  <c r="I3891" i="11" s="1"/>
  <c r="H3555" i="11"/>
  <c r="I3551" i="11" s="1"/>
  <c r="H4047" i="11"/>
  <c r="I4043" i="11" s="1"/>
  <c r="K7385" i="11"/>
  <c r="L7385" i="11"/>
  <c r="M7385" i="11" s="1"/>
  <c r="J7394" i="11"/>
  <c r="K7394" i="11" s="1"/>
  <c r="L7394" i="11"/>
  <c r="M7394" i="11" s="1"/>
  <c r="I4124" i="11"/>
  <c r="I4042" i="11"/>
  <c r="H4129" i="11"/>
  <c r="J3791" i="11"/>
  <c r="K3791" i="11" s="1"/>
  <c r="C3791" i="11"/>
  <c r="D3791" i="11"/>
  <c r="I5574" i="11"/>
  <c r="H5579" i="11"/>
  <c r="I5575" i="11" s="1"/>
  <c r="H2308" i="11"/>
  <c r="J4917" i="11"/>
  <c r="K4917" i="11" s="1"/>
  <c r="D4917" i="11"/>
  <c r="C4917" i="11"/>
  <c r="H2677" i="11"/>
  <c r="C7394" i="11"/>
  <c r="D7394" i="11"/>
  <c r="K3827" i="11"/>
  <c r="C3827" i="11"/>
  <c r="D3827" i="11"/>
  <c r="H3504" i="11"/>
  <c r="K4011" i="11"/>
  <c r="C4011" i="11"/>
  <c r="D4011" i="11"/>
  <c r="H1352" i="11"/>
  <c r="K3863" i="11"/>
  <c r="D3863" i="11"/>
  <c r="C3863" i="11"/>
  <c r="H4329" i="11"/>
  <c r="I4325" i="11" s="1"/>
  <c r="I1312" i="11"/>
  <c r="I2637" i="11"/>
  <c r="I6168" i="11"/>
  <c r="K4953" i="11"/>
  <c r="H6209" i="11"/>
  <c r="I6169" i="11" s="1"/>
  <c r="C4953" i="11"/>
  <c r="D4953" i="11"/>
  <c r="K3895" i="11"/>
  <c r="C3895" i="11"/>
  <c r="D3895" i="11"/>
  <c r="K3555" i="11"/>
  <c r="H6817" i="11"/>
  <c r="C3555" i="11"/>
  <c r="D3555" i="11"/>
  <c r="C7385" i="11"/>
  <c r="D7385" i="11"/>
  <c r="J4047" i="11"/>
  <c r="K4047" i="11" s="1"/>
  <c r="D4047" i="11"/>
  <c r="C4047" i="11"/>
  <c r="N7395" i="11" l="1"/>
  <c r="N7386" i="11"/>
  <c r="N3828" i="11"/>
  <c r="L3828" i="11"/>
  <c r="M3828" i="11" s="1"/>
  <c r="N3556" i="11"/>
  <c r="L3556" i="11"/>
  <c r="M3556" i="11" s="1"/>
  <c r="N4990" i="11"/>
  <c r="L4990" i="11"/>
  <c r="M4990" i="11" s="1"/>
  <c r="N3792" i="11"/>
  <c r="L3792" i="11"/>
  <c r="M3792" i="11" s="1"/>
  <c r="N4954" i="11"/>
  <c r="L4954" i="11"/>
  <c r="M4954" i="11" s="1"/>
  <c r="N4048" i="11"/>
  <c r="L4048" i="11"/>
  <c r="M4048" i="11" s="1"/>
  <c r="N3864" i="11"/>
  <c r="L3864" i="11"/>
  <c r="M3864" i="11" s="1"/>
  <c r="N4012" i="11"/>
  <c r="L4012" i="11"/>
  <c r="M4012" i="11" s="1"/>
  <c r="N3896" i="11"/>
  <c r="L3896" i="11"/>
  <c r="M3896" i="11" s="1"/>
  <c r="H3896" i="11"/>
  <c r="I3892" i="11" s="1"/>
  <c r="H4048" i="11"/>
  <c r="I4044" i="11" s="1"/>
  <c r="H4012" i="11"/>
  <c r="I4008" i="11" s="1"/>
  <c r="H3828" i="11"/>
  <c r="I3824" i="11" s="1"/>
  <c r="H3792" i="11"/>
  <c r="I3788" i="11" s="1"/>
  <c r="H3556" i="11"/>
  <c r="I3552" i="11" s="1"/>
  <c r="H3864" i="11"/>
  <c r="I3860" i="11" s="1"/>
  <c r="J7395" i="11"/>
  <c r="K7395" i="11" s="1"/>
  <c r="L7395" i="11"/>
  <c r="M7395" i="11" s="1"/>
  <c r="K7386" i="11"/>
  <c r="L7386" i="11"/>
  <c r="M7386" i="11" s="1"/>
  <c r="H2678" i="11"/>
  <c r="C7395" i="11"/>
  <c r="D7395" i="11"/>
  <c r="K3864" i="11"/>
  <c r="D3864" i="11"/>
  <c r="C3864" i="11"/>
  <c r="H4330" i="11"/>
  <c r="I4326" i="11" s="1"/>
  <c r="H3505" i="11"/>
  <c r="I3501" i="11" s="1"/>
  <c r="D3828" i="11"/>
  <c r="C3828" i="11"/>
  <c r="K3828" i="11"/>
  <c r="H2309" i="11"/>
  <c r="I4125" i="11"/>
  <c r="I3464" i="11"/>
  <c r="I3500" i="11"/>
  <c r="K4012" i="11"/>
  <c r="D4012" i="11"/>
  <c r="C4012" i="11"/>
  <c r="D4954" i="11"/>
  <c r="K4954" i="11"/>
  <c r="C4954" i="11"/>
  <c r="H5580" i="11"/>
  <c r="I5576" i="11" s="1"/>
  <c r="H4130" i="11"/>
  <c r="D3792" i="11"/>
  <c r="C3792" i="11"/>
  <c r="J3792" i="11"/>
  <c r="K3792" i="11" s="1"/>
  <c r="H5617" i="11"/>
  <c r="H1353" i="11"/>
  <c r="I1313" i="11" s="1"/>
  <c r="I3465" i="11"/>
  <c r="K3556" i="11"/>
  <c r="H6818" i="11"/>
  <c r="D3556" i="11"/>
  <c r="C3556" i="11"/>
  <c r="K3896" i="11"/>
  <c r="D3896" i="11"/>
  <c r="C3896" i="11"/>
  <c r="J4990" i="11"/>
  <c r="K4990" i="11" s="1"/>
  <c r="H6210" i="11"/>
  <c r="I6206" i="11" s="1"/>
  <c r="D4990" i="11"/>
  <c r="C4990" i="11"/>
  <c r="J4048" i="11"/>
  <c r="K4048" i="11" s="1"/>
  <c r="C4048" i="11"/>
  <c r="D4048" i="11"/>
  <c r="C7386" i="11"/>
  <c r="D7386" i="11"/>
  <c r="N7396" i="11" l="1"/>
  <c r="N4049" i="11"/>
  <c r="L4049" i="11"/>
  <c r="M4049" i="11" s="1"/>
  <c r="N4955" i="11"/>
  <c r="L4955" i="11"/>
  <c r="M4955" i="11" s="1"/>
  <c r="N3557" i="11"/>
  <c r="L3557" i="11"/>
  <c r="M3557" i="11" s="1"/>
  <c r="N4991" i="11"/>
  <c r="L4991" i="11"/>
  <c r="M4991" i="11" s="1"/>
  <c r="N3793" i="11"/>
  <c r="L3793" i="11"/>
  <c r="M3793" i="11" s="1"/>
  <c r="N4013" i="11"/>
  <c r="L4013" i="11"/>
  <c r="M4013" i="11" s="1"/>
  <c r="N3897" i="11"/>
  <c r="L3897" i="11"/>
  <c r="M3897" i="11" s="1"/>
  <c r="N3829" i="11"/>
  <c r="L3829" i="11"/>
  <c r="M3829" i="11" s="1"/>
  <c r="N3865" i="11"/>
  <c r="L3865" i="11"/>
  <c r="M3865" i="11" s="1"/>
  <c r="H4013" i="11"/>
  <c r="I4009" i="11" s="1"/>
  <c r="H4049" i="11"/>
  <c r="I4045" i="11" s="1"/>
  <c r="H3865" i="11"/>
  <c r="I3861" i="11" s="1"/>
  <c r="H3793" i="11"/>
  <c r="I3789" i="11" s="1"/>
  <c r="H3829" i="11"/>
  <c r="I3825" i="11" s="1"/>
  <c r="H3897" i="11"/>
  <c r="I3893" i="11" s="1"/>
  <c r="J7396" i="11"/>
  <c r="K7396" i="11" s="1"/>
  <c r="L7396" i="11"/>
  <c r="M7396" i="11" s="1"/>
  <c r="H3557" i="11"/>
  <c r="H2679" i="11"/>
  <c r="K3865" i="11"/>
  <c r="D3865" i="11"/>
  <c r="C3865" i="11"/>
  <c r="H4331" i="11"/>
  <c r="I5613" i="11"/>
  <c r="K4955" i="11"/>
  <c r="C4955" i="11"/>
  <c r="D4955" i="11"/>
  <c r="H5581" i="11"/>
  <c r="I5577" i="11" s="1"/>
  <c r="H1354" i="11"/>
  <c r="I7511" i="11"/>
  <c r="I4126" i="11"/>
  <c r="D7396" i="11"/>
  <c r="C7396" i="11"/>
  <c r="K3829" i="11"/>
  <c r="D3829" i="11"/>
  <c r="C3829" i="11"/>
  <c r="H2310" i="11"/>
  <c r="I2306" i="11" s="1"/>
  <c r="H3506" i="11"/>
  <c r="I3504" i="11" s="1"/>
  <c r="H5618" i="11"/>
  <c r="H4131" i="11"/>
  <c r="J3793" i="11"/>
  <c r="K3793" i="11" s="1"/>
  <c r="C3793" i="11"/>
  <c r="D3793" i="11"/>
  <c r="K4013" i="11"/>
  <c r="C4013" i="11"/>
  <c r="D4013" i="11"/>
  <c r="I3469" i="11"/>
  <c r="I3467" i="11"/>
  <c r="I3468" i="11"/>
  <c r="I3466" i="11"/>
  <c r="I1314" i="11"/>
  <c r="K3557" i="11"/>
  <c r="H6819" i="11"/>
  <c r="C3557" i="11"/>
  <c r="D3557" i="11"/>
  <c r="J4991" i="11"/>
  <c r="K4991" i="11" s="1"/>
  <c r="H6211" i="11"/>
  <c r="I6207" i="11" s="1"/>
  <c r="D4991" i="11"/>
  <c r="C4991" i="11"/>
  <c r="K3897" i="11"/>
  <c r="D3897" i="11"/>
  <c r="C3897" i="11"/>
  <c r="I6170" i="11"/>
  <c r="J4049" i="11"/>
  <c r="K4049" i="11" s="1"/>
  <c r="D4049" i="11"/>
  <c r="C4049" i="11"/>
  <c r="N7397" i="11" l="1"/>
  <c r="N7418" i="11"/>
  <c r="N3866" i="11"/>
  <c r="L3866" i="11"/>
  <c r="M3866" i="11" s="1"/>
  <c r="N3830" i="11"/>
  <c r="L3830" i="11"/>
  <c r="M3830" i="11" s="1"/>
  <c r="N4956" i="11"/>
  <c r="L4956" i="11"/>
  <c r="M4956" i="11" s="1"/>
  <c r="N4050" i="11"/>
  <c r="L4050" i="11"/>
  <c r="M4050" i="11" s="1"/>
  <c r="N3594" i="11"/>
  <c r="L3594" i="11"/>
  <c r="M3594" i="11" s="1"/>
  <c r="N3558" i="11"/>
  <c r="L3558" i="11"/>
  <c r="M3558" i="11" s="1"/>
  <c r="N4992" i="11"/>
  <c r="L4992" i="11"/>
  <c r="M4992" i="11" s="1"/>
  <c r="N3898" i="11"/>
  <c r="L3898" i="11"/>
  <c r="M3898" i="11" s="1"/>
  <c r="H3558" i="11"/>
  <c r="I3554" i="11" s="1"/>
  <c r="H3898" i="11"/>
  <c r="I3894" i="11" s="1"/>
  <c r="K3558" i="11"/>
  <c r="C3558" i="11"/>
  <c r="H3594" i="11"/>
  <c r="I3590" i="11" s="1"/>
  <c r="H4050" i="11"/>
  <c r="I4046" i="11" s="1"/>
  <c r="H3866" i="11"/>
  <c r="I3862" i="11" s="1"/>
  <c r="H3830" i="11"/>
  <c r="I3826" i="11" s="1"/>
  <c r="J7397" i="11"/>
  <c r="K7397" i="11" s="1"/>
  <c r="L7397" i="11"/>
  <c r="M7397" i="11" s="1"/>
  <c r="J7418" i="11"/>
  <c r="K7418" i="11" s="1"/>
  <c r="L7418" i="11"/>
  <c r="M7418" i="11" s="1"/>
  <c r="D3558" i="11"/>
  <c r="I3553" i="11"/>
  <c r="K4956" i="11"/>
  <c r="D4956" i="11"/>
  <c r="C4956" i="11"/>
  <c r="H5582" i="11"/>
  <c r="C7397" i="11"/>
  <c r="D7397" i="11"/>
  <c r="H1355" i="11"/>
  <c r="I1315" i="11" s="1"/>
  <c r="H4132" i="11"/>
  <c r="C3830" i="11"/>
  <c r="K3830" i="11"/>
  <c r="D3830" i="11"/>
  <c r="J4050" i="11"/>
  <c r="K4050" i="11" s="1"/>
  <c r="C4050" i="11"/>
  <c r="D4050" i="11"/>
  <c r="H2311" i="11"/>
  <c r="K3898" i="11"/>
  <c r="C3898" i="11"/>
  <c r="D3898" i="11"/>
  <c r="I5614" i="11"/>
  <c r="H2680" i="11"/>
  <c r="H4282" i="11"/>
  <c r="H5619" i="11"/>
  <c r="I3505" i="11"/>
  <c r="I3503" i="11"/>
  <c r="I3502" i="11"/>
  <c r="D3866" i="11"/>
  <c r="K3866" i="11"/>
  <c r="C3866" i="11"/>
  <c r="H4332" i="11"/>
  <c r="I4328" i="11" s="1"/>
  <c r="I4327" i="11"/>
  <c r="I6171" i="11"/>
  <c r="J4992" i="11"/>
  <c r="K4992" i="11" s="1"/>
  <c r="H6212" i="11"/>
  <c r="D4992" i="11"/>
  <c r="C4992" i="11"/>
  <c r="D7418" i="11"/>
  <c r="C7418" i="11"/>
  <c r="J3594" i="11"/>
  <c r="K3594" i="11" s="1"/>
  <c r="H6820" i="11"/>
  <c r="C3594" i="11"/>
  <c r="D3594" i="11"/>
  <c r="N7398" i="11" l="1"/>
  <c r="N7419" i="11"/>
  <c r="N3595" i="11"/>
  <c r="L3595" i="11"/>
  <c r="M3595" i="11" s="1"/>
  <c r="N4957" i="11"/>
  <c r="L4957" i="11"/>
  <c r="M4957" i="11" s="1"/>
  <c r="N4051" i="11"/>
  <c r="L4051" i="11"/>
  <c r="M4051" i="11" s="1"/>
  <c r="N3867" i="11"/>
  <c r="L3867" i="11"/>
  <c r="M3867" i="11" s="1"/>
  <c r="N3831" i="11"/>
  <c r="L3831" i="11"/>
  <c r="M3831" i="11" s="1"/>
  <c r="N3559" i="11"/>
  <c r="L3559" i="11"/>
  <c r="M3559" i="11" s="1"/>
  <c r="N3899" i="11"/>
  <c r="L3899" i="11"/>
  <c r="M3899" i="11" s="1"/>
  <c r="N4993" i="11"/>
  <c r="L4993" i="11"/>
  <c r="M4993" i="11" s="1"/>
  <c r="D3559" i="11"/>
  <c r="C3559" i="11"/>
  <c r="H3559" i="11"/>
  <c r="I3555" i="11" s="1"/>
  <c r="K3559" i="11"/>
  <c r="H3899" i="11"/>
  <c r="I3895" i="11" s="1"/>
  <c r="H3595" i="11"/>
  <c r="I3591" i="11" s="1"/>
  <c r="H4051" i="11"/>
  <c r="I4047" i="11" s="1"/>
  <c r="H3867" i="11"/>
  <c r="I3863" i="11" s="1"/>
  <c r="H3831" i="11"/>
  <c r="I3827" i="11" s="1"/>
  <c r="J7398" i="11"/>
  <c r="K7398" i="11" s="1"/>
  <c r="L7398" i="11"/>
  <c r="M7398" i="11" s="1"/>
  <c r="J7419" i="11"/>
  <c r="K7419" i="11" s="1"/>
  <c r="L7419" i="11"/>
  <c r="M7419" i="11" s="1"/>
  <c r="D3867" i="11"/>
  <c r="C3867" i="11"/>
  <c r="K3867" i="11"/>
  <c r="H4333" i="11"/>
  <c r="I5615" i="11"/>
  <c r="K3899" i="11"/>
  <c r="C3899" i="11"/>
  <c r="D3899" i="11"/>
  <c r="D4957" i="11"/>
  <c r="C4957" i="11"/>
  <c r="K4957" i="11"/>
  <c r="H5583" i="11"/>
  <c r="D7398" i="11"/>
  <c r="C7398" i="11"/>
  <c r="H2312" i="11"/>
  <c r="H2681" i="11"/>
  <c r="H1356" i="11"/>
  <c r="H4133" i="11"/>
  <c r="D3831" i="11"/>
  <c r="K3831" i="11"/>
  <c r="C3831" i="11"/>
  <c r="H4283" i="11"/>
  <c r="H5620" i="11"/>
  <c r="I5616" i="11" s="1"/>
  <c r="I6208" i="11"/>
  <c r="J4051" i="11"/>
  <c r="K4051" i="11" s="1"/>
  <c r="C4051" i="11"/>
  <c r="D4051" i="11"/>
  <c r="I5578" i="11"/>
  <c r="I4128" i="11"/>
  <c r="I1316" i="11"/>
  <c r="I6172" i="11"/>
  <c r="D7419" i="11"/>
  <c r="C7419" i="11"/>
  <c r="J4993" i="11"/>
  <c r="K4993" i="11" s="1"/>
  <c r="H6213" i="11"/>
  <c r="D4993" i="11"/>
  <c r="C4993" i="11"/>
  <c r="J3595" i="11"/>
  <c r="K3595" i="11" s="1"/>
  <c r="H6821" i="11"/>
  <c r="C3595" i="11"/>
  <c r="D3595" i="11"/>
  <c r="N7420" i="11" l="1"/>
  <c r="N7399" i="11"/>
  <c r="N4994" i="11"/>
  <c r="L4994" i="11"/>
  <c r="M4994" i="11" s="1"/>
  <c r="N3900" i="11"/>
  <c r="L3900" i="11"/>
  <c r="M3900" i="11" s="1"/>
  <c r="N3560" i="11"/>
  <c r="L3560" i="11"/>
  <c r="M3560" i="11" s="1"/>
  <c r="N3596" i="11"/>
  <c r="L3596" i="11"/>
  <c r="M3596" i="11" s="1"/>
  <c r="N3832" i="11"/>
  <c r="L3832" i="11"/>
  <c r="M3832" i="11" s="1"/>
  <c r="N5030" i="11"/>
  <c r="L5030" i="11"/>
  <c r="M5030" i="11" s="1"/>
  <c r="N3868" i="11"/>
  <c r="L3868" i="11"/>
  <c r="M3868" i="11" s="1"/>
  <c r="C3560" i="11"/>
  <c r="D3560" i="11"/>
  <c r="K3560" i="11"/>
  <c r="N4052" i="11"/>
  <c r="L4052" i="11"/>
  <c r="M4052" i="11" s="1"/>
  <c r="H3560" i="11"/>
  <c r="I3556" i="11" s="1"/>
  <c r="H3900" i="11"/>
  <c r="I3896" i="11" s="1"/>
  <c r="H5030" i="11"/>
  <c r="I5026" i="11" s="1"/>
  <c r="H3868" i="11"/>
  <c r="I3864" i="11" s="1"/>
  <c r="H3832" i="11"/>
  <c r="I3828" i="11" s="1"/>
  <c r="H4052" i="11"/>
  <c r="I4048" i="11" s="1"/>
  <c r="H3596" i="11"/>
  <c r="I3592" i="11" s="1"/>
  <c r="J7399" i="11"/>
  <c r="K7399" i="11" s="1"/>
  <c r="L7399" i="11"/>
  <c r="M7399" i="11" s="1"/>
  <c r="J7420" i="11"/>
  <c r="K7420" i="11" s="1"/>
  <c r="L7420" i="11"/>
  <c r="M7420" i="11" s="1"/>
  <c r="K3900" i="11"/>
  <c r="C3900" i="11"/>
  <c r="D3900" i="11"/>
  <c r="J4052" i="11"/>
  <c r="K4052" i="11" s="1"/>
  <c r="C4052" i="11"/>
  <c r="D4052" i="11"/>
  <c r="C7399" i="11"/>
  <c r="D7399" i="11"/>
  <c r="H4362" i="11"/>
  <c r="C4994" i="11"/>
  <c r="D4994" i="11"/>
  <c r="J4994" i="11"/>
  <c r="K4994" i="11" s="1"/>
  <c r="H5621" i="11"/>
  <c r="I6209" i="11"/>
  <c r="H4284" i="11"/>
  <c r="H5658" i="11"/>
  <c r="I4129" i="11"/>
  <c r="H2682" i="11"/>
  <c r="I2642" i="11" s="1"/>
  <c r="I4329" i="11"/>
  <c r="K3868" i="11"/>
  <c r="D3868" i="11"/>
  <c r="C3868" i="11"/>
  <c r="I5579" i="11"/>
  <c r="H1357" i="11"/>
  <c r="I1317" i="11" s="1"/>
  <c r="H2313" i="11"/>
  <c r="D3832" i="11"/>
  <c r="C3832" i="11"/>
  <c r="K3832" i="11"/>
  <c r="I6173" i="11"/>
  <c r="J5030" i="11"/>
  <c r="K5030" i="11" s="1"/>
  <c r="H6214" i="11"/>
  <c r="C5030" i="11"/>
  <c r="D5030" i="11"/>
  <c r="J3596" i="11"/>
  <c r="K3596" i="11" s="1"/>
  <c r="H6822" i="11"/>
  <c r="C3596" i="11"/>
  <c r="D3596" i="11"/>
  <c r="C7420" i="11"/>
  <c r="D7420" i="11"/>
  <c r="N7421" i="11" l="1"/>
  <c r="N7400" i="11"/>
  <c r="K3561" i="11"/>
  <c r="N3869" i="11"/>
  <c r="L3869" i="11"/>
  <c r="M3869" i="11" s="1"/>
  <c r="N5031" i="11"/>
  <c r="L5031" i="11"/>
  <c r="M5031" i="11" s="1"/>
  <c r="N3597" i="11"/>
  <c r="L3597" i="11"/>
  <c r="M3597" i="11" s="1"/>
  <c r="N3901" i="11"/>
  <c r="L3901" i="11"/>
  <c r="M3901" i="11" s="1"/>
  <c r="C3561" i="11"/>
  <c r="N3833" i="11"/>
  <c r="L3833" i="11"/>
  <c r="M3833" i="11" s="1"/>
  <c r="H3561" i="11"/>
  <c r="I3557" i="11" s="1"/>
  <c r="N4053" i="11"/>
  <c r="L4053" i="11"/>
  <c r="M4053" i="11" s="1"/>
  <c r="N4995" i="11"/>
  <c r="L4995" i="11"/>
  <c r="M4995" i="11" s="1"/>
  <c r="N3561" i="11"/>
  <c r="L3561" i="11"/>
  <c r="M3561" i="11" s="1"/>
  <c r="D3561" i="11"/>
  <c r="H3597" i="11"/>
  <c r="I3593" i="11" s="1"/>
  <c r="H4053" i="11"/>
  <c r="I4049" i="11" s="1"/>
  <c r="H5031" i="11"/>
  <c r="H3869" i="11"/>
  <c r="I3865" i="11" s="1"/>
  <c r="H3901" i="11"/>
  <c r="I3897" i="11" s="1"/>
  <c r="H3833" i="11"/>
  <c r="I3829" i="11" s="1"/>
  <c r="J7421" i="11"/>
  <c r="K7421" i="11" s="1"/>
  <c r="L7421" i="11"/>
  <c r="M7421" i="11" s="1"/>
  <c r="J7400" i="11"/>
  <c r="K7400" i="11" s="1"/>
  <c r="L7400" i="11"/>
  <c r="M7400" i="11" s="1"/>
  <c r="K3869" i="11"/>
  <c r="C3869" i="11"/>
  <c r="D3869" i="11"/>
  <c r="C7400" i="11"/>
  <c r="D7400" i="11"/>
  <c r="H4363" i="11"/>
  <c r="K3901" i="11"/>
  <c r="C3901" i="11"/>
  <c r="D3901" i="11"/>
  <c r="I6210" i="11"/>
  <c r="H2314" i="11"/>
  <c r="J4995" i="11"/>
  <c r="K4995" i="11" s="1"/>
  <c r="D4995" i="11"/>
  <c r="C4995" i="11"/>
  <c r="H5622" i="11"/>
  <c r="K3833" i="11"/>
  <c r="C3833" i="11"/>
  <c r="D3833" i="11"/>
  <c r="H1358" i="11"/>
  <c r="H4285" i="11"/>
  <c r="H5659" i="11"/>
  <c r="I5655" i="11" s="1"/>
  <c r="I5654" i="11"/>
  <c r="J4053" i="11"/>
  <c r="K4053" i="11" s="1"/>
  <c r="C4053" i="11"/>
  <c r="D4053" i="11"/>
  <c r="I5617" i="11"/>
  <c r="C7421" i="11"/>
  <c r="D7421" i="11"/>
  <c r="I6174" i="11"/>
  <c r="J3597" i="11"/>
  <c r="K3597" i="11" s="1"/>
  <c r="H6823" i="11"/>
  <c r="D3597" i="11"/>
  <c r="C3597" i="11"/>
  <c r="J5031" i="11"/>
  <c r="K5031" i="11" s="1"/>
  <c r="H6215" i="11"/>
  <c r="C5031" i="11"/>
  <c r="D5031" i="11"/>
  <c r="N7422" i="11" l="1"/>
  <c r="N7401" i="11"/>
  <c r="N5032" i="11"/>
  <c r="L5032" i="11"/>
  <c r="M5032" i="11" s="1"/>
  <c r="N3598" i="11"/>
  <c r="L3598" i="11"/>
  <c r="M3598" i="11" s="1"/>
  <c r="N3870" i="11"/>
  <c r="L3870" i="11"/>
  <c r="M3870" i="11" s="1"/>
  <c r="N3934" i="11"/>
  <c r="L3934" i="11"/>
  <c r="M3934" i="11" s="1"/>
  <c r="N3634" i="11"/>
  <c r="L3634" i="11"/>
  <c r="M3634" i="11" s="1"/>
  <c r="N4996" i="11"/>
  <c r="L4996" i="11"/>
  <c r="M4996" i="11" s="1"/>
  <c r="N3902" i="11"/>
  <c r="L3902" i="11"/>
  <c r="M3902" i="11" s="1"/>
  <c r="H5032" i="11"/>
  <c r="I5028" i="11" s="1"/>
  <c r="H3902" i="11"/>
  <c r="I3898" i="11" s="1"/>
  <c r="H3934" i="11"/>
  <c r="I3930" i="11" s="1"/>
  <c r="H3870" i="11"/>
  <c r="I3866" i="11" s="1"/>
  <c r="H3634" i="11"/>
  <c r="I3630" i="11" s="1"/>
  <c r="J3598" i="11"/>
  <c r="K3598" i="11" s="1"/>
  <c r="J7401" i="11"/>
  <c r="K7401" i="11" s="1"/>
  <c r="L7401" i="11"/>
  <c r="M7401" i="11" s="1"/>
  <c r="J7422" i="11"/>
  <c r="K7422" i="11" s="1"/>
  <c r="L7422" i="11"/>
  <c r="M7422" i="11" s="1"/>
  <c r="C3598" i="11"/>
  <c r="H3598" i="11"/>
  <c r="D3598" i="11"/>
  <c r="H2684" i="11"/>
  <c r="I2644" i="11" s="1"/>
  <c r="H1359" i="11"/>
  <c r="D4996" i="11"/>
  <c r="J4996" i="11"/>
  <c r="K4996" i="11" s="1"/>
  <c r="C4996" i="11"/>
  <c r="H5623" i="11"/>
  <c r="D7401" i="11"/>
  <c r="C7401" i="11"/>
  <c r="H4364" i="11"/>
  <c r="I5618" i="11"/>
  <c r="H2683" i="11"/>
  <c r="I2643" i="11" s="1"/>
  <c r="I6211" i="11"/>
  <c r="C7422" i="11"/>
  <c r="D7422" i="11"/>
  <c r="H2315" i="11"/>
  <c r="K3902" i="11"/>
  <c r="D3902" i="11"/>
  <c r="C3902" i="11"/>
  <c r="I2310" i="11"/>
  <c r="H4286" i="11"/>
  <c r="H5660" i="11"/>
  <c r="D3870" i="11"/>
  <c r="C3870" i="11"/>
  <c r="K3870" i="11"/>
  <c r="I6175" i="11"/>
  <c r="J3634" i="11"/>
  <c r="K3634" i="11" s="1"/>
  <c r="H6824" i="11"/>
  <c r="D3634" i="11"/>
  <c r="C3634" i="11"/>
  <c r="K3934" i="11"/>
  <c r="D3934" i="11"/>
  <c r="C3934" i="11"/>
  <c r="J5032" i="11"/>
  <c r="K5032" i="11" s="1"/>
  <c r="H6216" i="11"/>
  <c r="I6176" i="11" s="1"/>
  <c r="C5032" i="11"/>
  <c r="D5032" i="11"/>
  <c r="N7402" i="11" l="1"/>
  <c r="N7423" i="11"/>
  <c r="N3871" i="11"/>
  <c r="L3871" i="11"/>
  <c r="M3871" i="11" s="1"/>
  <c r="N4997" i="11"/>
  <c r="L4997" i="11"/>
  <c r="M4997" i="11" s="1"/>
  <c r="N3599" i="11"/>
  <c r="L3599" i="11"/>
  <c r="M3599" i="11" s="1"/>
  <c r="N3635" i="11"/>
  <c r="L3635" i="11"/>
  <c r="M3635" i="11" s="1"/>
  <c r="N3903" i="11"/>
  <c r="L3903" i="11"/>
  <c r="M3903" i="11" s="1"/>
  <c r="N3935" i="11"/>
  <c r="L3935" i="11"/>
  <c r="M3935" i="11" s="1"/>
  <c r="N5033" i="11"/>
  <c r="L5033" i="11"/>
  <c r="M5033" i="11" s="1"/>
  <c r="D3599" i="11"/>
  <c r="H3871" i="11"/>
  <c r="I3867" i="11" s="1"/>
  <c r="H3935" i="11"/>
  <c r="I3931" i="11" s="1"/>
  <c r="H3903" i="11"/>
  <c r="I3899" i="11" s="1"/>
  <c r="C3599" i="11"/>
  <c r="H3635" i="11"/>
  <c r="I3631" i="11" s="1"/>
  <c r="H3599" i="11"/>
  <c r="H5033" i="11"/>
  <c r="I5029" i="11" s="1"/>
  <c r="J3599" i="11"/>
  <c r="K3599" i="11" s="1"/>
  <c r="J7423" i="11"/>
  <c r="K7423" i="11" s="1"/>
  <c r="L7423" i="11"/>
  <c r="M7423" i="11" s="1"/>
  <c r="J7402" i="11"/>
  <c r="K7402" i="11" s="1"/>
  <c r="L7402" i="11"/>
  <c r="M7402" i="11" s="1"/>
  <c r="I6212" i="11"/>
  <c r="I2311" i="11"/>
  <c r="I3594" i="11"/>
  <c r="C7402" i="11"/>
  <c r="D7402" i="11"/>
  <c r="H4365" i="11"/>
  <c r="I5656" i="11"/>
  <c r="K3903" i="11"/>
  <c r="C3903" i="11"/>
  <c r="D3903" i="11"/>
  <c r="H4402" i="11"/>
  <c r="I5619" i="11"/>
  <c r="H2685" i="11"/>
  <c r="I2645" i="11" s="1"/>
  <c r="I4282" i="11"/>
  <c r="K3871" i="11"/>
  <c r="D3871" i="11"/>
  <c r="C3871" i="11"/>
  <c r="C7423" i="11"/>
  <c r="D7423" i="11"/>
  <c r="H2316" i="11"/>
  <c r="I2312" i="11" s="1"/>
  <c r="H1360" i="11"/>
  <c r="H4287" i="11"/>
  <c r="I4283" i="11" s="1"/>
  <c r="H5661" i="11"/>
  <c r="C4997" i="11"/>
  <c r="D4997" i="11"/>
  <c r="J4997" i="11"/>
  <c r="K4997" i="11" s="1"/>
  <c r="H5624" i="11"/>
  <c r="J3635" i="11"/>
  <c r="K3635" i="11" s="1"/>
  <c r="H6825" i="11"/>
  <c r="C3635" i="11"/>
  <c r="D3635" i="11"/>
  <c r="J5033" i="11"/>
  <c r="K5033" i="11" s="1"/>
  <c r="H6217" i="11"/>
  <c r="I6213" i="11" s="1"/>
  <c r="C5033" i="11"/>
  <c r="D5033" i="11"/>
  <c r="K3935" i="11"/>
  <c r="C3935" i="11"/>
  <c r="D3935" i="11"/>
  <c r="N7403" i="11" l="1"/>
  <c r="N7424" i="11"/>
  <c r="N3936" i="11"/>
  <c r="L3936" i="11"/>
  <c r="M3936" i="11" s="1"/>
  <c r="N3600" i="11"/>
  <c r="L3600" i="11"/>
  <c r="M3600" i="11" s="1"/>
  <c r="D3600" i="11"/>
  <c r="N3904" i="11"/>
  <c r="L3904" i="11"/>
  <c r="M3904" i="11" s="1"/>
  <c r="C3600" i="11"/>
  <c r="J3600" i="11"/>
  <c r="K3600" i="11" s="1"/>
  <c r="N5070" i="11"/>
  <c r="L5070" i="11"/>
  <c r="M5070" i="11" s="1"/>
  <c r="N5034" i="11"/>
  <c r="L5034" i="11"/>
  <c r="M5034" i="11" s="1"/>
  <c r="N3872" i="11"/>
  <c r="L3872" i="11"/>
  <c r="M3872" i="11" s="1"/>
  <c r="N3636" i="11"/>
  <c r="L3636" i="11"/>
  <c r="M3636" i="11" s="1"/>
  <c r="H5070" i="11"/>
  <c r="I3595" i="11"/>
  <c r="H3936" i="11"/>
  <c r="I3932" i="11" s="1"/>
  <c r="H3636" i="11"/>
  <c r="I3632" i="11" s="1"/>
  <c r="H3872" i="11"/>
  <c r="I3868" i="11" s="1"/>
  <c r="H3600" i="11"/>
  <c r="I3596" i="11" s="1"/>
  <c r="H3904" i="11"/>
  <c r="I3900" i="11" s="1"/>
  <c r="H5034" i="11"/>
  <c r="I5030" i="11" s="1"/>
  <c r="J7403" i="11"/>
  <c r="K7403" i="11" s="1"/>
  <c r="L7403" i="11"/>
  <c r="M7403" i="11" s="1"/>
  <c r="J7424" i="11"/>
  <c r="K7424" i="11" s="1"/>
  <c r="L7424" i="11"/>
  <c r="M7424" i="11" s="1"/>
  <c r="I5620" i="11"/>
  <c r="K3904" i="11"/>
  <c r="C3904" i="11"/>
  <c r="D3904" i="11"/>
  <c r="H4403" i="11"/>
  <c r="D7424" i="11"/>
  <c r="C7424" i="11"/>
  <c r="H4288" i="11"/>
  <c r="I4284" i="11" s="1"/>
  <c r="H5699" i="11"/>
  <c r="I5657" i="11"/>
  <c r="H2317" i="11"/>
  <c r="I2313" i="11" s="1"/>
  <c r="I4247" i="11"/>
  <c r="H2686" i="11"/>
  <c r="K3872" i="11"/>
  <c r="C3872" i="11"/>
  <c r="D3872" i="11"/>
  <c r="H1361" i="11"/>
  <c r="D7403" i="11"/>
  <c r="C7403" i="11"/>
  <c r="H4366" i="11"/>
  <c r="H5662" i="11"/>
  <c r="I5658" i="11" s="1"/>
  <c r="D5034" i="11"/>
  <c r="C5034" i="11"/>
  <c r="J5034" i="11"/>
  <c r="K5034" i="11" s="1"/>
  <c r="I6177" i="11"/>
  <c r="I2647" i="11"/>
  <c r="I2646" i="11"/>
  <c r="J3636" i="11"/>
  <c r="K3636" i="11" s="1"/>
  <c r="H6826" i="11"/>
  <c r="C3636" i="11"/>
  <c r="D3636" i="11"/>
  <c r="K5070" i="11"/>
  <c r="H6218" i="11"/>
  <c r="I6214" i="11" s="1"/>
  <c r="C5070" i="11"/>
  <c r="D5070" i="11"/>
  <c r="K3936" i="11"/>
  <c r="C3936" i="11"/>
  <c r="D3936" i="11"/>
  <c r="J3601" i="11" l="1"/>
  <c r="K3601" i="11" s="1"/>
  <c r="C3601" i="11"/>
  <c r="D3601" i="11"/>
  <c r="N7404" i="11"/>
  <c r="N7425" i="11"/>
  <c r="N3601" i="11"/>
  <c r="L3601" i="11"/>
  <c r="M3601" i="11" s="1"/>
  <c r="H3601" i="11"/>
  <c r="I3597" i="11" s="1"/>
  <c r="N5035" i="11"/>
  <c r="L5035" i="11"/>
  <c r="M5035" i="11" s="1"/>
  <c r="N3905" i="11"/>
  <c r="L3905" i="11"/>
  <c r="M3905" i="11" s="1"/>
  <c r="N3637" i="11"/>
  <c r="L3637" i="11"/>
  <c r="M3637" i="11" s="1"/>
  <c r="N5071" i="11"/>
  <c r="L5071" i="11"/>
  <c r="M5071" i="11" s="1"/>
  <c r="N3873" i="11"/>
  <c r="L3873" i="11"/>
  <c r="M3873" i="11" s="1"/>
  <c r="N3937" i="11"/>
  <c r="L3937" i="11"/>
  <c r="M3937" i="11" s="1"/>
  <c r="H5035" i="11"/>
  <c r="I5031" i="11" s="1"/>
  <c r="H5071" i="11"/>
  <c r="I5067" i="11" s="1"/>
  <c r="H3873" i="11"/>
  <c r="I3869" i="11" s="1"/>
  <c r="H3937" i="11"/>
  <c r="I3933" i="11" s="1"/>
  <c r="H3637" i="11"/>
  <c r="I3633" i="11" s="1"/>
  <c r="H3905" i="11"/>
  <c r="I3901" i="11" s="1"/>
  <c r="J7425" i="11"/>
  <c r="K7425" i="11" s="1"/>
  <c r="L7425" i="11"/>
  <c r="M7425" i="11" s="1"/>
  <c r="J7404" i="11"/>
  <c r="K7404" i="11" s="1"/>
  <c r="L7404" i="11"/>
  <c r="M7404" i="11" s="1"/>
  <c r="K3905" i="11"/>
  <c r="D3905" i="11"/>
  <c r="C3905" i="11"/>
  <c r="H4404" i="11"/>
  <c r="I5695" i="11"/>
  <c r="D7425" i="11"/>
  <c r="C7425" i="11"/>
  <c r="H5663" i="11"/>
  <c r="I5659" i="11" s="1"/>
  <c r="J5035" i="11"/>
  <c r="K5035" i="11" s="1"/>
  <c r="D5035" i="11"/>
  <c r="C5035" i="11"/>
  <c r="I4362" i="11"/>
  <c r="H2687" i="11"/>
  <c r="D7404" i="11"/>
  <c r="C7404" i="11"/>
  <c r="H4367" i="11"/>
  <c r="H4289" i="11"/>
  <c r="I4285" i="11" s="1"/>
  <c r="H5700" i="11"/>
  <c r="H2318" i="11"/>
  <c r="H1362" i="11"/>
  <c r="I1322" i="11" s="1"/>
  <c r="C3873" i="11"/>
  <c r="D3873" i="11"/>
  <c r="K3873" i="11"/>
  <c r="I1323" i="11"/>
  <c r="I6179" i="11"/>
  <c r="I6178" i="11"/>
  <c r="K3937" i="11"/>
  <c r="D3937" i="11"/>
  <c r="C3937" i="11"/>
  <c r="J3637" i="11"/>
  <c r="K3637" i="11" s="1"/>
  <c r="H6827" i="11"/>
  <c r="C3637" i="11"/>
  <c r="D3637" i="11"/>
  <c r="K5071" i="11"/>
  <c r="H6219" i="11"/>
  <c r="D5071" i="11"/>
  <c r="C5071" i="11"/>
  <c r="N7405" i="11" l="1"/>
  <c r="N7426" i="11"/>
  <c r="N5072" i="11"/>
  <c r="L5072" i="11"/>
  <c r="M5072" i="11" s="1"/>
  <c r="N3938" i="11"/>
  <c r="L3938" i="11"/>
  <c r="M3938" i="11" s="1"/>
  <c r="N5036" i="11"/>
  <c r="L5036" i="11"/>
  <c r="M5036" i="11" s="1"/>
  <c r="N3638" i="11"/>
  <c r="L3638" i="11"/>
  <c r="M3638" i="11" s="1"/>
  <c r="N3906" i="11"/>
  <c r="L3906" i="11"/>
  <c r="M3906" i="11" s="1"/>
  <c r="N3674" i="11"/>
  <c r="L3674" i="11"/>
  <c r="M3674" i="11" s="1"/>
  <c r="N3974" i="11"/>
  <c r="L3974" i="11"/>
  <c r="M3974" i="11" s="1"/>
  <c r="J3638" i="11"/>
  <c r="K3638" i="11" s="1"/>
  <c r="H3638" i="11"/>
  <c r="I3634" i="11" s="1"/>
  <c r="H5036" i="11"/>
  <c r="I5032" i="11" s="1"/>
  <c r="H3639" i="11"/>
  <c r="H5072" i="11"/>
  <c r="I5068" i="11" s="1"/>
  <c r="H3906" i="11"/>
  <c r="I3902" i="11" s="1"/>
  <c r="H3674" i="11"/>
  <c r="I3670" i="11" s="1"/>
  <c r="H3938" i="11"/>
  <c r="I3934" i="11" s="1"/>
  <c r="C3638" i="11"/>
  <c r="H3974" i="11"/>
  <c r="I3970" i="11" s="1"/>
  <c r="D3638" i="11"/>
  <c r="J7426" i="11"/>
  <c r="K7426" i="11" s="1"/>
  <c r="L7426" i="11"/>
  <c r="M7426" i="11" s="1"/>
  <c r="J7405" i="11"/>
  <c r="K7405" i="11" s="1"/>
  <c r="L7405" i="11"/>
  <c r="M7405" i="11" s="1"/>
  <c r="H1363" i="11"/>
  <c r="I5696" i="11"/>
  <c r="H5664" i="11"/>
  <c r="I5660" i="11" s="1"/>
  <c r="J5036" i="11"/>
  <c r="K5036" i="11" s="1"/>
  <c r="D5036" i="11"/>
  <c r="C5036" i="11"/>
  <c r="I6215" i="11"/>
  <c r="H4290" i="11"/>
  <c r="H5701" i="11"/>
  <c r="I5697" i="11" s="1"/>
  <c r="K3938" i="11"/>
  <c r="D3938" i="11"/>
  <c r="C3938" i="11"/>
  <c r="C7405" i="11"/>
  <c r="D7405" i="11"/>
  <c r="H4368" i="11"/>
  <c r="I4364" i="11" s="1"/>
  <c r="H2688" i="11"/>
  <c r="K3906" i="11"/>
  <c r="C3906" i="11"/>
  <c r="D3906" i="11"/>
  <c r="H4405" i="11"/>
  <c r="I2314" i="11"/>
  <c r="H2319" i="11"/>
  <c r="D7426" i="11"/>
  <c r="C7426" i="11"/>
  <c r="I4363" i="11"/>
  <c r="I2648" i="11"/>
  <c r="K5072" i="11"/>
  <c r="H6220" i="11"/>
  <c r="C5072" i="11"/>
  <c r="D5072" i="11"/>
  <c r="K3674" i="11"/>
  <c r="H6828" i="11"/>
  <c r="C3674" i="11"/>
  <c r="D3674" i="11"/>
  <c r="J3974" i="11"/>
  <c r="K3974" i="11" s="1"/>
  <c r="C3974" i="11"/>
  <c r="D3974" i="11"/>
  <c r="I3635" i="11" l="1"/>
  <c r="N7406" i="11"/>
  <c r="N7427" i="11"/>
  <c r="N3639" i="11"/>
  <c r="L3639" i="11"/>
  <c r="M3639" i="11" s="1"/>
  <c r="N3975" i="11"/>
  <c r="L3975" i="11"/>
  <c r="M3975" i="11" s="1"/>
  <c r="N5037" i="11"/>
  <c r="L5037" i="11"/>
  <c r="M5037" i="11" s="1"/>
  <c r="D3639" i="11"/>
  <c r="N3907" i="11"/>
  <c r="L3907" i="11"/>
  <c r="M3907" i="11" s="1"/>
  <c r="C3639" i="11"/>
  <c r="J3639" i="11"/>
  <c r="K3639" i="11" s="1"/>
  <c r="N3675" i="11"/>
  <c r="L3675" i="11"/>
  <c r="M3675" i="11" s="1"/>
  <c r="N5073" i="11"/>
  <c r="L5073" i="11"/>
  <c r="M5073" i="11" s="1"/>
  <c r="N3939" i="11"/>
  <c r="L3939" i="11"/>
  <c r="M3939" i="11" s="1"/>
  <c r="H3907" i="11"/>
  <c r="I3903" i="11" s="1"/>
  <c r="H5073" i="11"/>
  <c r="I5069" i="11" s="1"/>
  <c r="H5037" i="11"/>
  <c r="I5033" i="11" s="1"/>
  <c r="H3975" i="11"/>
  <c r="I3971" i="11" s="1"/>
  <c r="H3939" i="11"/>
  <c r="I3935" i="11" s="1"/>
  <c r="H3675" i="11"/>
  <c r="I3671" i="11" s="1"/>
  <c r="J7406" i="11"/>
  <c r="K7406" i="11" s="1"/>
  <c r="L7406" i="11"/>
  <c r="M7406" i="11" s="1"/>
  <c r="J7427" i="11"/>
  <c r="K7427" i="11" s="1"/>
  <c r="L7427" i="11"/>
  <c r="M7427" i="11" s="1"/>
  <c r="K3939" i="11"/>
  <c r="D3939" i="11"/>
  <c r="C3939" i="11"/>
  <c r="D7427" i="11"/>
  <c r="C7427" i="11"/>
  <c r="H1364" i="11"/>
  <c r="I1324" i="11" s="1"/>
  <c r="H2689" i="11"/>
  <c r="D7406" i="11"/>
  <c r="C7406" i="11"/>
  <c r="H4369" i="11"/>
  <c r="I6216" i="11"/>
  <c r="H2320" i="11"/>
  <c r="I2316" i="11" s="1"/>
  <c r="H4291" i="11"/>
  <c r="H5702" i="11"/>
  <c r="I5698" i="11" s="1"/>
  <c r="K3907" i="11"/>
  <c r="C3907" i="11"/>
  <c r="D3907" i="11"/>
  <c r="H4406" i="11"/>
  <c r="I4402" i="11" s="1"/>
  <c r="I4286" i="11"/>
  <c r="H5665" i="11"/>
  <c r="I5661" i="11" s="1"/>
  <c r="D5037" i="11"/>
  <c r="C5037" i="11"/>
  <c r="J5037" i="11"/>
  <c r="K5037" i="11" s="1"/>
  <c r="I2315" i="11"/>
  <c r="I2649" i="11"/>
  <c r="I6180" i="11"/>
  <c r="K3675" i="11"/>
  <c r="H6829" i="11"/>
  <c r="D3675" i="11"/>
  <c r="C3675" i="11"/>
  <c r="J3975" i="11"/>
  <c r="K3975" i="11" s="1"/>
  <c r="C3975" i="11"/>
  <c r="D3975" i="11"/>
  <c r="K5073" i="11"/>
  <c r="H6221" i="11"/>
  <c r="I6217" i="11" s="1"/>
  <c r="D5073" i="11"/>
  <c r="C5073" i="11"/>
  <c r="N7428" i="11" l="1"/>
  <c r="N7407" i="11"/>
  <c r="N5110" i="11"/>
  <c r="L5110" i="11"/>
  <c r="M5110" i="11" s="1"/>
  <c r="N3908" i="11"/>
  <c r="L3908" i="11"/>
  <c r="M3908" i="11" s="1"/>
  <c r="N3640" i="11"/>
  <c r="L3640" i="11"/>
  <c r="M3640" i="11" s="1"/>
  <c r="N3976" i="11"/>
  <c r="L3976" i="11"/>
  <c r="M3976" i="11" s="1"/>
  <c r="N3940" i="11"/>
  <c r="L3940" i="11"/>
  <c r="M3940" i="11" s="1"/>
  <c r="C3640" i="11"/>
  <c r="N3676" i="11"/>
  <c r="L3676" i="11"/>
  <c r="M3676" i="11" s="1"/>
  <c r="N5074" i="11"/>
  <c r="L5074" i="11"/>
  <c r="M5074" i="11" s="1"/>
  <c r="D3640" i="11"/>
  <c r="J3640" i="11"/>
  <c r="K3640" i="11" s="1"/>
  <c r="H3640" i="11"/>
  <c r="I3636" i="11" s="1"/>
  <c r="H3976" i="11"/>
  <c r="I3972" i="11" s="1"/>
  <c r="H3908" i="11"/>
  <c r="I3904" i="11" s="1"/>
  <c r="H5110" i="11"/>
  <c r="H3940" i="11"/>
  <c r="I3936" i="11" s="1"/>
  <c r="H3676" i="11"/>
  <c r="I3672" i="11" s="1"/>
  <c r="H5074" i="11"/>
  <c r="I5070" i="11" s="1"/>
  <c r="J7428" i="11"/>
  <c r="K7428" i="11" s="1"/>
  <c r="L7428" i="11"/>
  <c r="M7428" i="11" s="1"/>
  <c r="J7407" i="11"/>
  <c r="K7407" i="11" s="1"/>
  <c r="L7407" i="11"/>
  <c r="M7407" i="11" s="1"/>
  <c r="K3940" i="11"/>
  <c r="D3940" i="11"/>
  <c r="C3940" i="11"/>
  <c r="H2321" i="11"/>
  <c r="I2317" i="11" s="1"/>
  <c r="H5703" i="11"/>
  <c r="C5074" i="11"/>
  <c r="D5074" i="11"/>
  <c r="K5074" i="11"/>
  <c r="I4365" i="11"/>
  <c r="C7407" i="11"/>
  <c r="D7407" i="11"/>
  <c r="H4370" i="11"/>
  <c r="H2690" i="11"/>
  <c r="I4287" i="11"/>
  <c r="D7428" i="11"/>
  <c r="C7428" i="11"/>
  <c r="C3908" i="11"/>
  <c r="D3908" i="11"/>
  <c r="K3908" i="11"/>
  <c r="H4407" i="11"/>
  <c r="H4292" i="11"/>
  <c r="I4288" i="11" s="1"/>
  <c r="H5740" i="11"/>
  <c r="H1365" i="11"/>
  <c r="I1325" i="11" s="1"/>
  <c r="I2651" i="11"/>
  <c r="I2650" i="11"/>
  <c r="I6181" i="11"/>
  <c r="J3976" i="11"/>
  <c r="K3976" i="11" s="1"/>
  <c r="C3976" i="11"/>
  <c r="D3976" i="11"/>
  <c r="K3676" i="11"/>
  <c r="H6830" i="11"/>
  <c r="D3676" i="11"/>
  <c r="C3676" i="11"/>
  <c r="K5110" i="11"/>
  <c r="H6222" i="11"/>
  <c r="C5110" i="11"/>
  <c r="D5110" i="11"/>
  <c r="D3641" i="11" l="1"/>
  <c r="N7408" i="11"/>
  <c r="N7429" i="11"/>
  <c r="N5075" i="11"/>
  <c r="L5075" i="11"/>
  <c r="M5075" i="11" s="1"/>
  <c r="N3909" i="11"/>
  <c r="L3909" i="11"/>
  <c r="M3909" i="11" s="1"/>
  <c r="J3641" i="11"/>
  <c r="K3641" i="11" s="1"/>
  <c r="C3641" i="11"/>
  <c r="N3677" i="11"/>
  <c r="L3677" i="11"/>
  <c r="M3677" i="11" s="1"/>
  <c r="N3977" i="11"/>
  <c r="L3977" i="11"/>
  <c r="M3977" i="11" s="1"/>
  <c r="H3641" i="11"/>
  <c r="I3637" i="11" s="1"/>
  <c r="N3941" i="11"/>
  <c r="L3941" i="11"/>
  <c r="M3941" i="11" s="1"/>
  <c r="N5111" i="11"/>
  <c r="L5111" i="11"/>
  <c r="M5111" i="11" s="1"/>
  <c r="N3641" i="11"/>
  <c r="L3641" i="11"/>
  <c r="M3641" i="11" s="1"/>
  <c r="H5111" i="11"/>
  <c r="H5075" i="11"/>
  <c r="I5071" i="11" s="1"/>
  <c r="H3677" i="11"/>
  <c r="I3673" i="11" s="1"/>
  <c r="H3941" i="11"/>
  <c r="I3937" i="11" s="1"/>
  <c r="H3909" i="11"/>
  <c r="I3905" i="11" s="1"/>
  <c r="H3977" i="11"/>
  <c r="I3973" i="11" s="1"/>
  <c r="J7408" i="11"/>
  <c r="K7408" i="11" s="1"/>
  <c r="L7408" i="11"/>
  <c r="M7408" i="11" s="1"/>
  <c r="J7429" i="11"/>
  <c r="K7429" i="11" s="1"/>
  <c r="L7429" i="11"/>
  <c r="M7429" i="11" s="1"/>
  <c r="H1366" i="11"/>
  <c r="H5704" i="11"/>
  <c r="I5700" i="11" s="1"/>
  <c r="C5075" i="11"/>
  <c r="D5075" i="11"/>
  <c r="K5075" i="11"/>
  <c r="I5699" i="11"/>
  <c r="K3941" i="11"/>
  <c r="C3941" i="11"/>
  <c r="D3941" i="11"/>
  <c r="H2691" i="11"/>
  <c r="I5736" i="11"/>
  <c r="H2322" i="11"/>
  <c r="C7429" i="11"/>
  <c r="D7429" i="11"/>
  <c r="I4366" i="11"/>
  <c r="C7408" i="11"/>
  <c r="D7408" i="11"/>
  <c r="H4371" i="11"/>
  <c r="H4293" i="11"/>
  <c r="H5741" i="11"/>
  <c r="I6218" i="11"/>
  <c r="D3909" i="11"/>
  <c r="K3909" i="11"/>
  <c r="C3909" i="11"/>
  <c r="H4408" i="11"/>
  <c r="I2282" i="11"/>
  <c r="I1326" i="11"/>
  <c r="J3977" i="11"/>
  <c r="K3977" i="11" s="1"/>
  <c r="D3977" i="11"/>
  <c r="C3977" i="11"/>
  <c r="I6182" i="11"/>
  <c r="K5111" i="11"/>
  <c r="H6223" i="11"/>
  <c r="C5111" i="11"/>
  <c r="D5111" i="11"/>
  <c r="K3677" i="11"/>
  <c r="H6831" i="11"/>
  <c r="D3677" i="11"/>
  <c r="C3677" i="11"/>
  <c r="N7430" i="11" l="1"/>
  <c r="N3714" i="11"/>
  <c r="L3714" i="11"/>
  <c r="M3714" i="11" s="1"/>
  <c r="N5076" i="11"/>
  <c r="L5076" i="11"/>
  <c r="M5076" i="11" s="1"/>
  <c r="N5112" i="11"/>
  <c r="L5112" i="11"/>
  <c r="M5112" i="11" s="1"/>
  <c r="N3678" i="11"/>
  <c r="L3678" i="11"/>
  <c r="M3678" i="11" s="1"/>
  <c r="N3910" i="11"/>
  <c r="L3910" i="11"/>
  <c r="M3910" i="11" s="1"/>
  <c r="N3978" i="11"/>
  <c r="L3978" i="11"/>
  <c r="M3978" i="11" s="1"/>
  <c r="N4014" i="11"/>
  <c r="L4014" i="11"/>
  <c r="M4014" i="11" s="1"/>
  <c r="N3942" i="11"/>
  <c r="L3942" i="11"/>
  <c r="M3942" i="11" s="1"/>
  <c r="H3910" i="11"/>
  <c r="I3906" i="11" s="1"/>
  <c r="H3942" i="11"/>
  <c r="I3938" i="11" s="1"/>
  <c r="H5112" i="11"/>
  <c r="I5108" i="11" s="1"/>
  <c r="H5076" i="11"/>
  <c r="I5072" i="11" s="1"/>
  <c r="H3678" i="11"/>
  <c r="I3674" i="11" s="1"/>
  <c r="C3678" i="11"/>
  <c r="H3978" i="11"/>
  <c r="I3974" i="11" s="1"/>
  <c r="D3678" i="11"/>
  <c r="K3678" i="11"/>
  <c r="J7430" i="11"/>
  <c r="K7430" i="11" s="1"/>
  <c r="L7430" i="11"/>
  <c r="M7430" i="11" s="1"/>
  <c r="H2323" i="11"/>
  <c r="I2283" i="11" s="1"/>
  <c r="H3714" i="11"/>
  <c r="H1367" i="11"/>
  <c r="I1327" i="11" s="1"/>
  <c r="H4014" i="11"/>
  <c r="I4367" i="11"/>
  <c r="H5742" i="11"/>
  <c r="I5737" i="11"/>
  <c r="C3910" i="11"/>
  <c r="K3910" i="11"/>
  <c r="D3910" i="11"/>
  <c r="H4409" i="11"/>
  <c r="I4405" i="11" s="1"/>
  <c r="C7430" i="11"/>
  <c r="D7430" i="11"/>
  <c r="H2692" i="11"/>
  <c r="J3978" i="11"/>
  <c r="K3978" i="11" s="1"/>
  <c r="C3978" i="11"/>
  <c r="D3978" i="11"/>
  <c r="I4404" i="11"/>
  <c r="I6183" i="11"/>
  <c r="K3942" i="11"/>
  <c r="C3942" i="11"/>
  <c r="D3942" i="11"/>
  <c r="I4289" i="11"/>
  <c r="H5705" i="11"/>
  <c r="K5076" i="11"/>
  <c r="D5076" i="11"/>
  <c r="C5076" i="11"/>
  <c r="I6219" i="11"/>
  <c r="I2652" i="11"/>
  <c r="K4014" i="11"/>
  <c r="D4014" i="11"/>
  <c r="C4014" i="11"/>
  <c r="K5112" i="11"/>
  <c r="H6224" i="11"/>
  <c r="I6220" i="11" s="1"/>
  <c r="D5112" i="11"/>
  <c r="C5112" i="11"/>
  <c r="K3714" i="11"/>
  <c r="H6832" i="11"/>
  <c r="C3714" i="11"/>
  <c r="D3714" i="11"/>
  <c r="N7431" i="11" l="1"/>
  <c r="N5077" i="11"/>
  <c r="L5077" i="11"/>
  <c r="M5077" i="11" s="1"/>
  <c r="N3911" i="11"/>
  <c r="L3911" i="11"/>
  <c r="M3911" i="11" s="1"/>
  <c r="N3943" i="11"/>
  <c r="L3943" i="11"/>
  <c r="M3943" i="11" s="1"/>
  <c r="N3715" i="11"/>
  <c r="L3715" i="11"/>
  <c r="M3715" i="11" s="1"/>
  <c r="N3979" i="11"/>
  <c r="L3979" i="11"/>
  <c r="M3979" i="11" s="1"/>
  <c r="N4015" i="11"/>
  <c r="L4015" i="11"/>
  <c r="M4015" i="11" s="1"/>
  <c r="N3679" i="11"/>
  <c r="L3679" i="11"/>
  <c r="M3679" i="11" s="1"/>
  <c r="N5113" i="11"/>
  <c r="L5113" i="11"/>
  <c r="M5113" i="11" s="1"/>
  <c r="K3679" i="11"/>
  <c r="D3679" i="11"/>
  <c r="H5077" i="11"/>
  <c r="I5073" i="11" s="1"/>
  <c r="H3679" i="11"/>
  <c r="I3675" i="11" s="1"/>
  <c r="H3943" i="11"/>
  <c r="I3939" i="11" s="1"/>
  <c r="H5113" i="11"/>
  <c r="I5109" i="11" s="1"/>
  <c r="H3911" i="11"/>
  <c r="I3907" i="11" s="1"/>
  <c r="C3679" i="11"/>
  <c r="H3979" i="11"/>
  <c r="I3975" i="11" s="1"/>
  <c r="J7431" i="11"/>
  <c r="K7431" i="11" s="1"/>
  <c r="L7431" i="11"/>
  <c r="M7431" i="11" s="1"/>
  <c r="I4010" i="11"/>
  <c r="I3710" i="11"/>
  <c r="H1368" i="11"/>
  <c r="H4015" i="11"/>
  <c r="H2324" i="11"/>
  <c r="H3715" i="11"/>
  <c r="J3979" i="11"/>
  <c r="K3979" i="11" s="1"/>
  <c r="C3979" i="11"/>
  <c r="D3979" i="11"/>
  <c r="K3943" i="11"/>
  <c r="D3943" i="11"/>
  <c r="C3943" i="11"/>
  <c r="I5738" i="11"/>
  <c r="C7431" i="11"/>
  <c r="D7431" i="11"/>
  <c r="H5743" i="11"/>
  <c r="H5706" i="11"/>
  <c r="D5077" i="11"/>
  <c r="K5077" i="11"/>
  <c r="C5077" i="11"/>
  <c r="I5701" i="11"/>
  <c r="H2693" i="11"/>
  <c r="C3911" i="11"/>
  <c r="K3911" i="11"/>
  <c r="D3911" i="11"/>
  <c r="H4410" i="11"/>
  <c r="I1328" i="11"/>
  <c r="I2653" i="11"/>
  <c r="K5113" i="11"/>
  <c r="H6225" i="11"/>
  <c r="D5113" i="11"/>
  <c r="C5113" i="11"/>
  <c r="K4015" i="11"/>
  <c r="D4015" i="11"/>
  <c r="C4015" i="11"/>
  <c r="K3715" i="11"/>
  <c r="H6833" i="11"/>
  <c r="D3715" i="11"/>
  <c r="C3715" i="11"/>
  <c r="H3680" i="11" l="1"/>
  <c r="N7432" i="11"/>
  <c r="N3944" i="11"/>
  <c r="L3944" i="11"/>
  <c r="M3944" i="11" s="1"/>
  <c r="N3680" i="11"/>
  <c r="L3680" i="11"/>
  <c r="M3680" i="11" s="1"/>
  <c r="N3912" i="11"/>
  <c r="L3912" i="11"/>
  <c r="M3912" i="11" s="1"/>
  <c r="N3980" i="11"/>
  <c r="L3980" i="11"/>
  <c r="M3980" i="11" s="1"/>
  <c r="N4016" i="11"/>
  <c r="L4016" i="11"/>
  <c r="M4016" i="11" s="1"/>
  <c r="N3716" i="11"/>
  <c r="L3716" i="11"/>
  <c r="M3716" i="11" s="1"/>
  <c r="C3680" i="11"/>
  <c r="D3680" i="11"/>
  <c r="K3680" i="11"/>
  <c r="N5114" i="11"/>
  <c r="L5114" i="11"/>
  <c r="M5114" i="11" s="1"/>
  <c r="N5150" i="11"/>
  <c r="L5150" i="11"/>
  <c r="M5150" i="11" s="1"/>
  <c r="H3944" i="11"/>
  <c r="I3940" i="11" s="1"/>
  <c r="H3912" i="11"/>
  <c r="I3908" i="11" s="1"/>
  <c r="H5114" i="11"/>
  <c r="I5110" i="11" s="1"/>
  <c r="H5150" i="11"/>
  <c r="H3980" i="11"/>
  <c r="I3976" i="11" s="1"/>
  <c r="I3676" i="11"/>
  <c r="J7432" i="11"/>
  <c r="K7432" i="11" s="1"/>
  <c r="L7432" i="11"/>
  <c r="M7432" i="11" s="1"/>
  <c r="I3711" i="11"/>
  <c r="H1369" i="11"/>
  <c r="H4016" i="11"/>
  <c r="I4012" i="11" s="1"/>
  <c r="I4011" i="11"/>
  <c r="H2325" i="11"/>
  <c r="H3716" i="11"/>
  <c r="D3944" i="11"/>
  <c r="C3944" i="11"/>
  <c r="K3944" i="11"/>
  <c r="I6221" i="11"/>
  <c r="J3980" i="11"/>
  <c r="K3980" i="11" s="1"/>
  <c r="C3980" i="11"/>
  <c r="D3980" i="11"/>
  <c r="H5744" i="11"/>
  <c r="I5740" i="11" s="1"/>
  <c r="D5114" i="11"/>
  <c r="K5114" i="11"/>
  <c r="C5114" i="11"/>
  <c r="I4406" i="11"/>
  <c r="I5702" i="11"/>
  <c r="C7432" i="11"/>
  <c r="D7432" i="11"/>
  <c r="H2694" i="11"/>
  <c r="K3912" i="11"/>
  <c r="D3912" i="11"/>
  <c r="C3912" i="11"/>
  <c r="H4411" i="11"/>
  <c r="H5781" i="11"/>
  <c r="I5739" i="11"/>
  <c r="I2654" i="11"/>
  <c r="I1329" i="11"/>
  <c r="K4016" i="11"/>
  <c r="C4016" i="11"/>
  <c r="D4016" i="11"/>
  <c r="K5150" i="11"/>
  <c r="H6226" i="11"/>
  <c r="I6222" i="11" s="1"/>
  <c r="D5150" i="11"/>
  <c r="C5150" i="11"/>
  <c r="K3716" i="11"/>
  <c r="H6834" i="11"/>
  <c r="C3716" i="11"/>
  <c r="D3716" i="11"/>
  <c r="C3681" i="11" l="1"/>
  <c r="K3681" i="11"/>
  <c r="D3681" i="11"/>
  <c r="N7433" i="11"/>
  <c r="N3913" i="11"/>
  <c r="L3913" i="11"/>
  <c r="M3913" i="11" s="1"/>
  <c r="N3681" i="11"/>
  <c r="L3681" i="11"/>
  <c r="M3681" i="11" s="1"/>
  <c r="N5115" i="11"/>
  <c r="L5115" i="11"/>
  <c r="M5115" i="11" s="1"/>
  <c r="N3717" i="11"/>
  <c r="L3717" i="11"/>
  <c r="M3717" i="11" s="1"/>
  <c r="H3681" i="11"/>
  <c r="I3677" i="11" s="1"/>
  <c r="N3945" i="11"/>
  <c r="L3945" i="11"/>
  <c r="M3945" i="11" s="1"/>
  <c r="N5151" i="11"/>
  <c r="L5151" i="11"/>
  <c r="M5151" i="11" s="1"/>
  <c r="N4017" i="11"/>
  <c r="L4017" i="11"/>
  <c r="M4017" i="11" s="1"/>
  <c r="N3981" i="11"/>
  <c r="L3981" i="11"/>
  <c r="M3981" i="11" s="1"/>
  <c r="H5115" i="11"/>
  <c r="I5111" i="11" s="1"/>
  <c r="H3913" i="11"/>
  <c r="I3909" i="11" s="1"/>
  <c r="H3981" i="11"/>
  <c r="I3977" i="11" s="1"/>
  <c r="H5151" i="11"/>
  <c r="H3945" i="11"/>
  <c r="I3941" i="11" s="1"/>
  <c r="H4017" i="11"/>
  <c r="I4013" i="11" s="1"/>
  <c r="J7433" i="11"/>
  <c r="K7433" i="11" s="1"/>
  <c r="L7433" i="11"/>
  <c r="M7433" i="11" s="1"/>
  <c r="H2326" i="11"/>
  <c r="H3717" i="11"/>
  <c r="I3713" i="11" s="1"/>
  <c r="I3712" i="11"/>
  <c r="H1370" i="11"/>
  <c r="J3981" i="11"/>
  <c r="K3981" i="11" s="1"/>
  <c r="C3981" i="11"/>
  <c r="D3981" i="11"/>
  <c r="K3945" i="11"/>
  <c r="C3945" i="11"/>
  <c r="D3945" i="11"/>
  <c r="I5777" i="11"/>
  <c r="I4407" i="11"/>
  <c r="H5782" i="11"/>
  <c r="I5778" i="11" s="1"/>
  <c r="K3913" i="11"/>
  <c r="D3913" i="11"/>
  <c r="C3913" i="11"/>
  <c r="H4412" i="11"/>
  <c r="H5745" i="11"/>
  <c r="I5741" i="11" s="1"/>
  <c r="C5115" i="11"/>
  <c r="D5115" i="11"/>
  <c r="K5115" i="11"/>
  <c r="C7433" i="11"/>
  <c r="D7433" i="11"/>
  <c r="I2286" i="11"/>
  <c r="I2655" i="11"/>
  <c r="I1330" i="11"/>
  <c r="K3717" i="11"/>
  <c r="H6835" i="11"/>
  <c r="C3717" i="11"/>
  <c r="D3717" i="11"/>
  <c r="K5151" i="11"/>
  <c r="H6227" i="11"/>
  <c r="I6223" i="11" s="1"/>
  <c r="C5151" i="11"/>
  <c r="D5151" i="11"/>
  <c r="K4017" i="11"/>
  <c r="D4017" i="11"/>
  <c r="C4017" i="11"/>
  <c r="N7434" i="11" l="1"/>
  <c r="N3982" i="11"/>
  <c r="L3982" i="11"/>
  <c r="M3982" i="11" s="1"/>
  <c r="N3946" i="11"/>
  <c r="L3946" i="11"/>
  <c r="M3946" i="11" s="1"/>
  <c r="N3718" i="11"/>
  <c r="L3718" i="11"/>
  <c r="M3718" i="11" s="1"/>
  <c r="N3754" i="11"/>
  <c r="L3754" i="11"/>
  <c r="M3754" i="11" s="1"/>
  <c r="N4018" i="11"/>
  <c r="L4018" i="11"/>
  <c r="M4018" i="11" s="1"/>
  <c r="N4054" i="11"/>
  <c r="L4054" i="11"/>
  <c r="M4054" i="11" s="1"/>
  <c r="N5116" i="11"/>
  <c r="L5116" i="11"/>
  <c r="M5116" i="11" s="1"/>
  <c r="N5152" i="11"/>
  <c r="L5152" i="11"/>
  <c r="M5152" i="11" s="1"/>
  <c r="H3982" i="11"/>
  <c r="I3978" i="11" s="1"/>
  <c r="H5152" i="11"/>
  <c r="H4018" i="11"/>
  <c r="I4014" i="11" s="1"/>
  <c r="H3946" i="11"/>
  <c r="I3942" i="11" s="1"/>
  <c r="H5116" i="11"/>
  <c r="I5112" i="11" s="1"/>
  <c r="J7434" i="11"/>
  <c r="K7434" i="11" s="1"/>
  <c r="L7434" i="11"/>
  <c r="M7434" i="11" s="1"/>
  <c r="H1371" i="11"/>
  <c r="I1331" i="11" s="1"/>
  <c r="H4054" i="11"/>
  <c r="H2327" i="11"/>
  <c r="H3754" i="11"/>
  <c r="H2695" i="11"/>
  <c r="H3718" i="11"/>
  <c r="I3714" i="11" s="1"/>
  <c r="K3718" i="11"/>
  <c r="H5746" i="11"/>
  <c r="I5742" i="11" s="1"/>
  <c r="D5116" i="11"/>
  <c r="C5116" i="11"/>
  <c r="K5116" i="11"/>
  <c r="C3982" i="11"/>
  <c r="D3982" i="11"/>
  <c r="J3982" i="11"/>
  <c r="K3982" i="11" s="1"/>
  <c r="K4018" i="11"/>
  <c r="D4018" i="11"/>
  <c r="C4018" i="11"/>
  <c r="D3718" i="11"/>
  <c r="C7434" i="11"/>
  <c r="D7434" i="11"/>
  <c r="C3946" i="11"/>
  <c r="D3946" i="11"/>
  <c r="K3946" i="11"/>
  <c r="H5783" i="11"/>
  <c r="C3718" i="11"/>
  <c r="I4408" i="11"/>
  <c r="I2287" i="11"/>
  <c r="K5152" i="11"/>
  <c r="H6228" i="11"/>
  <c r="I6224" i="11" s="1"/>
  <c r="D5152" i="11"/>
  <c r="C5152" i="11"/>
  <c r="J4054" i="11"/>
  <c r="K4054" i="11" s="1"/>
  <c r="C4054" i="11"/>
  <c r="D4054" i="11"/>
  <c r="K3754" i="11"/>
  <c r="H6836" i="11"/>
  <c r="C3754" i="11"/>
  <c r="D3754" i="11"/>
  <c r="N7435" i="11" l="1"/>
  <c r="N5153" i="11"/>
  <c r="L5153" i="11"/>
  <c r="M5153" i="11" s="1"/>
  <c r="N3983" i="11"/>
  <c r="L3983" i="11"/>
  <c r="M3983" i="11" s="1"/>
  <c r="N3947" i="11"/>
  <c r="L3947" i="11"/>
  <c r="M3947" i="11" s="1"/>
  <c r="N3719" i="11"/>
  <c r="L3719" i="11"/>
  <c r="M3719" i="11" s="1"/>
  <c r="N3755" i="11"/>
  <c r="L3755" i="11"/>
  <c r="M3755" i="11" s="1"/>
  <c r="N4055" i="11"/>
  <c r="L4055" i="11"/>
  <c r="M4055" i="11" s="1"/>
  <c r="N4019" i="11"/>
  <c r="L4019" i="11"/>
  <c r="M4019" i="11" s="1"/>
  <c r="N5117" i="11"/>
  <c r="L5117" i="11"/>
  <c r="M5117" i="11" s="1"/>
  <c r="H4019" i="11"/>
  <c r="I4015" i="11" s="1"/>
  <c r="H3947" i="11"/>
  <c r="I3943" i="11" s="1"/>
  <c r="H3983" i="11"/>
  <c r="I3979" i="11" s="1"/>
  <c r="H5117" i="11"/>
  <c r="I5113" i="11" s="1"/>
  <c r="H5153" i="11"/>
  <c r="I5149" i="11" s="1"/>
  <c r="J7435" i="11"/>
  <c r="K7435" i="11" s="1"/>
  <c r="L7435" i="11"/>
  <c r="M7435" i="11" s="1"/>
  <c r="H1372" i="11"/>
  <c r="H4055" i="11"/>
  <c r="I4051" i="11" s="1"/>
  <c r="I4050" i="11"/>
  <c r="H2696" i="11"/>
  <c r="I2656" i="11" s="1"/>
  <c r="H3719" i="11"/>
  <c r="I3715" i="11" s="1"/>
  <c r="H2328" i="11"/>
  <c r="H3755" i="11"/>
  <c r="C3719" i="11"/>
  <c r="D3719" i="11"/>
  <c r="I3750" i="11"/>
  <c r="K3947" i="11"/>
  <c r="D3947" i="11"/>
  <c r="C3947" i="11"/>
  <c r="H5747" i="11"/>
  <c r="I5743" i="11" s="1"/>
  <c r="D5117" i="11"/>
  <c r="K5117" i="11"/>
  <c r="C5117" i="11"/>
  <c r="H5784" i="11"/>
  <c r="I5780" i="11" s="1"/>
  <c r="D3983" i="11"/>
  <c r="C3983" i="11"/>
  <c r="J3983" i="11"/>
  <c r="K3983" i="11" s="1"/>
  <c r="K3719" i="11"/>
  <c r="K4019" i="11"/>
  <c r="C4019" i="11"/>
  <c r="D4019" i="11"/>
  <c r="C7435" i="11"/>
  <c r="D7435" i="11"/>
  <c r="I5779" i="11"/>
  <c r="I1332" i="11"/>
  <c r="I2288" i="11"/>
  <c r="I7481" i="11"/>
  <c r="I2657" i="11"/>
  <c r="J4055" i="11"/>
  <c r="K4055" i="11" s="1"/>
  <c r="C4055" i="11"/>
  <c r="D4055" i="11"/>
  <c r="K5153" i="11"/>
  <c r="C5153" i="11"/>
  <c r="D5153" i="11"/>
  <c r="K3755" i="11"/>
  <c r="H6837" i="11"/>
  <c r="D3755" i="11"/>
  <c r="C3755" i="11"/>
  <c r="N7436" i="11" l="1"/>
  <c r="N3948" i="11"/>
  <c r="L3948" i="11"/>
  <c r="M3948" i="11" s="1"/>
  <c r="N3720" i="11"/>
  <c r="L3720" i="11"/>
  <c r="M3720" i="11" s="1"/>
  <c r="N3756" i="11"/>
  <c r="L3756" i="11"/>
  <c r="M3756" i="11" s="1"/>
  <c r="N5190" i="11"/>
  <c r="L5190" i="11"/>
  <c r="M5190" i="11" s="1"/>
  <c r="N3984" i="11"/>
  <c r="L3984" i="11"/>
  <c r="M3984" i="11" s="1"/>
  <c r="N4056" i="11"/>
  <c r="L4056" i="11"/>
  <c r="M4056" i="11" s="1"/>
  <c r="N5154" i="11"/>
  <c r="L5154" i="11"/>
  <c r="M5154" i="11" s="1"/>
  <c r="N4020" i="11"/>
  <c r="L4020" i="11"/>
  <c r="M4020" i="11" s="1"/>
  <c r="H4020" i="11"/>
  <c r="I4016" i="11" s="1"/>
  <c r="H5154" i="11"/>
  <c r="I5150" i="11" s="1"/>
  <c r="H3948" i="11"/>
  <c r="I3944" i="11" s="1"/>
  <c r="H3984" i="11"/>
  <c r="I3980" i="11" s="1"/>
  <c r="J7436" i="11"/>
  <c r="K7436" i="11" s="1"/>
  <c r="L7436" i="11"/>
  <c r="M7436" i="11" s="1"/>
  <c r="C3720" i="11"/>
  <c r="H2698" i="11"/>
  <c r="D3720" i="11"/>
  <c r="K3720" i="11"/>
  <c r="I3751" i="11"/>
  <c r="H2697" i="11"/>
  <c r="H3720" i="11"/>
  <c r="I3716" i="11" s="1"/>
  <c r="H2329" i="11"/>
  <c r="H3756" i="11"/>
  <c r="I3752" i="11" s="1"/>
  <c r="H1373" i="11"/>
  <c r="H4056" i="11"/>
  <c r="C3948" i="11"/>
  <c r="K3948" i="11"/>
  <c r="D3948" i="11"/>
  <c r="K4020" i="11"/>
  <c r="D4020" i="11"/>
  <c r="C4020" i="11"/>
  <c r="D5154" i="11"/>
  <c r="K5154" i="11"/>
  <c r="C5154" i="11"/>
  <c r="H5785" i="11"/>
  <c r="H5822" i="11"/>
  <c r="D7436" i="11"/>
  <c r="C7436" i="11"/>
  <c r="H4442" i="11"/>
  <c r="C3984" i="11"/>
  <c r="J3984" i="11"/>
  <c r="K3984" i="11" s="1"/>
  <c r="D3984" i="11"/>
  <c r="I2658" i="11"/>
  <c r="I2289" i="11"/>
  <c r="I1333" i="11"/>
  <c r="I7482" i="11"/>
  <c r="K3756" i="11"/>
  <c r="H6838" i="11"/>
  <c r="D3756" i="11"/>
  <c r="C3756" i="11"/>
  <c r="J4056" i="11"/>
  <c r="K4056" i="11" s="1"/>
  <c r="C4056" i="11"/>
  <c r="D4056" i="11"/>
  <c r="K5190" i="11"/>
  <c r="C5190" i="11"/>
  <c r="D5190" i="11"/>
  <c r="N7437" i="11" l="1"/>
  <c r="N3721" i="11"/>
  <c r="L3721" i="11"/>
  <c r="M3721" i="11" s="1"/>
  <c r="K3721" i="11"/>
  <c r="D3721" i="11"/>
  <c r="C3721" i="11"/>
  <c r="N4057" i="11"/>
  <c r="L4057" i="11"/>
  <c r="M4057" i="11" s="1"/>
  <c r="N3985" i="11"/>
  <c r="L3985" i="11"/>
  <c r="M3985" i="11" s="1"/>
  <c r="N3949" i="11"/>
  <c r="L3949" i="11"/>
  <c r="M3949" i="11" s="1"/>
  <c r="N5191" i="11"/>
  <c r="L5191" i="11"/>
  <c r="M5191" i="11" s="1"/>
  <c r="N5155" i="11"/>
  <c r="L5155" i="11"/>
  <c r="M5155" i="11" s="1"/>
  <c r="N3757" i="11"/>
  <c r="L3757" i="11"/>
  <c r="M3757" i="11" s="1"/>
  <c r="N4021" i="11"/>
  <c r="L4021" i="11"/>
  <c r="M4021" i="11" s="1"/>
  <c r="H3721" i="11"/>
  <c r="I3717" i="11" s="1"/>
  <c r="H5155" i="11"/>
  <c r="I5151" i="11" s="1"/>
  <c r="H3949" i="11"/>
  <c r="I3945" i="11" s="1"/>
  <c r="H3985" i="11"/>
  <c r="I3981" i="11" s="1"/>
  <c r="H4057" i="11"/>
  <c r="I4053" i="11" s="1"/>
  <c r="H4021" i="11"/>
  <c r="I4017" i="11" s="1"/>
  <c r="H5191" i="11"/>
  <c r="J7437" i="11"/>
  <c r="K7437" i="11" s="1"/>
  <c r="L7437" i="11"/>
  <c r="M7437" i="11" s="1"/>
  <c r="H2330" i="11"/>
  <c r="H3757" i="11"/>
  <c r="I3753" i="11" s="1"/>
  <c r="I4052" i="11"/>
  <c r="I5818" i="11"/>
  <c r="H5823" i="11"/>
  <c r="K3949" i="11"/>
  <c r="D3949" i="11"/>
  <c r="C3949" i="11"/>
  <c r="H1374" i="11"/>
  <c r="K4021" i="11"/>
  <c r="D4021" i="11"/>
  <c r="C4021" i="11"/>
  <c r="D3985" i="11"/>
  <c r="J3985" i="11"/>
  <c r="K3985" i="11" s="1"/>
  <c r="C3985" i="11"/>
  <c r="I5781" i="11"/>
  <c r="D7437" i="11"/>
  <c r="C7437" i="11"/>
  <c r="H4443" i="11"/>
  <c r="C5155" i="11"/>
  <c r="K5155" i="11"/>
  <c r="D5155" i="11"/>
  <c r="H5786" i="11"/>
  <c r="I7483" i="11"/>
  <c r="I1334" i="11"/>
  <c r="I2659" i="11"/>
  <c r="I2290" i="11"/>
  <c r="K5191" i="11"/>
  <c r="D5191" i="11"/>
  <c r="C5191" i="11"/>
  <c r="K3757" i="11"/>
  <c r="H6839" i="11"/>
  <c r="D3757" i="11"/>
  <c r="C3757" i="11"/>
  <c r="J4057" i="11"/>
  <c r="K4057" i="11" s="1"/>
  <c r="D4057" i="11"/>
  <c r="C4057" i="11"/>
  <c r="N7453" i="11" l="1"/>
  <c r="N4058" i="11"/>
  <c r="L4058" i="11"/>
  <c r="M4058" i="11" s="1"/>
  <c r="N3950" i="11"/>
  <c r="L3950" i="11"/>
  <c r="M3950" i="11" s="1"/>
  <c r="N5156" i="11"/>
  <c r="L5156" i="11"/>
  <c r="M5156" i="11" s="1"/>
  <c r="N3986" i="11"/>
  <c r="L3986" i="11"/>
  <c r="M3986" i="11" s="1"/>
  <c r="N3794" i="11"/>
  <c r="L3794" i="11"/>
  <c r="M3794" i="11" s="1"/>
  <c r="N4022" i="11"/>
  <c r="L4022" i="11"/>
  <c r="M4022" i="11" s="1"/>
  <c r="N3758" i="11"/>
  <c r="L3758" i="11"/>
  <c r="M3758" i="11" s="1"/>
  <c r="N5192" i="11"/>
  <c r="L5192" i="11"/>
  <c r="M5192" i="11" s="1"/>
  <c r="H4022" i="11"/>
  <c r="I4018" i="11" s="1"/>
  <c r="H5156" i="11"/>
  <c r="I5152" i="11" s="1"/>
  <c r="H3950" i="11"/>
  <c r="I3946" i="11" s="1"/>
  <c r="H3986" i="11"/>
  <c r="I3982" i="11" s="1"/>
  <c r="H4058" i="11"/>
  <c r="I4054" i="11" s="1"/>
  <c r="H5192" i="11"/>
  <c r="J7453" i="11"/>
  <c r="K7453" i="11" s="1"/>
  <c r="L7453" i="11"/>
  <c r="M7453" i="11" s="1"/>
  <c r="H2699" i="11"/>
  <c r="H3758" i="11"/>
  <c r="D3758" i="11"/>
  <c r="C3758" i="11"/>
  <c r="H2331" i="11"/>
  <c r="I2291" i="11" s="1"/>
  <c r="H3794" i="11"/>
  <c r="H2700" i="11"/>
  <c r="I2660" i="11" s="1"/>
  <c r="K3758" i="11"/>
  <c r="I4403" i="11"/>
  <c r="I5782" i="11"/>
  <c r="K4022" i="11"/>
  <c r="D4022" i="11"/>
  <c r="C4022" i="11"/>
  <c r="I5819" i="11"/>
  <c r="C3950" i="11"/>
  <c r="D3950" i="11"/>
  <c r="K3950" i="11"/>
  <c r="J3986" i="11"/>
  <c r="K3986" i="11" s="1"/>
  <c r="C3986" i="11"/>
  <c r="D3986" i="11"/>
  <c r="H1375" i="11"/>
  <c r="I1335" i="11" s="1"/>
  <c r="H5824" i="11"/>
  <c r="J4058" i="11"/>
  <c r="K4058" i="11" s="1"/>
  <c r="C4058" i="11"/>
  <c r="D4058" i="11"/>
  <c r="K5156" i="11"/>
  <c r="D5156" i="11"/>
  <c r="C5156" i="11"/>
  <c r="H5787" i="11"/>
  <c r="I7484" i="11"/>
  <c r="C7453" i="11"/>
  <c r="D7453" i="11"/>
  <c r="K5192" i="11"/>
  <c r="C5192" i="11"/>
  <c r="D5192" i="11"/>
  <c r="J3794" i="11"/>
  <c r="K3794" i="11" s="1"/>
  <c r="H6840" i="11"/>
  <c r="C3794" i="11"/>
  <c r="D3794" i="11"/>
  <c r="N7454" i="11" l="1"/>
  <c r="N5157" i="11"/>
  <c r="L5157" i="11"/>
  <c r="M5157" i="11" s="1"/>
  <c r="N4023" i="11"/>
  <c r="L4023" i="11"/>
  <c r="M4023" i="11" s="1"/>
  <c r="N3795" i="11"/>
  <c r="L3795" i="11"/>
  <c r="M3795" i="11" s="1"/>
  <c r="N5193" i="11"/>
  <c r="L5193" i="11"/>
  <c r="M5193" i="11" s="1"/>
  <c r="N3951" i="11"/>
  <c r="L3951" i="11"/>
  <c r="M3951" i="11" s="1"/>
  <c r="N3987" i="11"/>
  <c r="L3987" i="11"/>
  <c r="M3987" i="11" s="1"/>
  <c r="N3759" i="11"/>
  <c r="L3759" i="11"/>
  <c r="M3759" i="11" s="1"/>
  <c r="N4059" i="11"/>
  <c r="L4059" i="11"/>
  <c r="M4059" i="11" s="1"/>
  <c r="K3759" i="11"/>
  <c r="D3759" i="11"/>
  <c r="C3759" i="11"/>
  <c r="H4059" i="11"/>
  <c r="I4055" i="11" s="1"/>
  <c r="H3759" i="11"/>
  <c r="I3755" i="11" s="1"/>
  <c r="H3987" i="11"/>
  <c r="I3983" i="11" s="1"/>
  <c r="H3951" i="11"/>
  <c r="I3947" i="11" s="1"/>
  <c r="H5193" i="11"/>
  <c r="H4023" i="11"/>
  <c r="I4019" i="11" s="1"/>
  <c r="H5157" i="11"/>
  <c r="I5153" i="11" s="1"/>
  <c r="J7454" i="11"/>
  <c r="K7454" i="11" s="1"/>
  <c r="L7454" i="11"/>
  <c r="M7454" i="11" s="1"/>
  <c r="I3754" i="11"/>
  <c r="I3790" i="11"/>
  <c r="H2701" i="11"/>
  <c r="H2332" i="11"/>
  <c r="H3795" i="11"/>
  <c r="I3791" i="11" s="1"/>
  <c r="C5157" i="11"/>
  <c r="K5157" i="11"/>
  <c r="D5157" i="11"/>
  <c r="H5788" i="11"/>
  <c r="H5825" i="11"/>
  <c r="I5821" i="11" s="1"/>
  <c r="D3951" i="11"/>
  <c r="C3951" i="11"/>
  <c r="K3951" i="11"/>
  <c r="H4482" i="11"/>
  <c r="I5783" i="11"/>
  <c r="K4023" i="11"/>
  <c r="C4023" i="11"/>
  <c r="D4023" i="11"/>
  <c r="H1376" i="11"/>
  <c r="J3987" i="11"/>
  <c r="K3987" i="11" s="1"/>
  <c r="C3987" i="11"/>
  <c r="D3987" i="11"/>
  <c r="J4059" i="11"/>
  <c r="K4059" i="11" s="1"/>
  <c r="D4059" i="11"/>
  <c r="C4059" i="11"/>
  <c r="I5820" i="11"/>
  <c r="I2292" i="11"/>
  <c r="I2661" i="11"/>
  <c r="I1336" i="11"/>
  <c r="J3795" i="11"/>
  <c r="K3795" i="11" s="1"/>
  <c r="H6841" i="11"/>
  <c r="C3795" i="11"/>
  <c r="D3795" i="11"/>
  <c r="K5193" i="11"/>
  <c r="H6233" i="11"/>
  <c r="C5193" i="11"/>
  <c r="D5193" i="11"/>
  <c r="C7454" i="11"/>
  <c r="D7454" i="11"/>
  <c r="N7455" i="11" l="1"/>
  <c r="N5194" i="11"/>
  <c r="L5194" i="11"/>
  <c r="M5194" i="11" s="1"/>
  <c r="N3988" i="11"/>
  <c r="L3988" i="11"/>
  <c r="M3988" i="11" s="1"/>
  <c r="N5230" i="11"/>
  <c r="L5230" i="11"/>
  <c r="M5230" i="11" s="1"/>
  <c r="N4060" i="11"/>
  <c r="L4060" i="11"/>
  <c r="M4060" i="11" s="1"/>
  <c r="N3760" i="11"/>
  <c r="L3760" i="11"/>
  <c r="M3760" i="11" s="1"/>
  <c r="N3796" i="11"/>
  <c r="L3796" i="11"/>
  <c r="M3796" i="11" s="1"/>
  <c r="N3952" i="11"/>
  <c r="L3952" i="11"/>
  <c r="M3952" i="11" s="1"/>
  <c r="N4024" i="11"/>
  <c r="L4024" i="11"/>
  <c r="M4024" i="11" s="1"/>
  <c r="D3760" i="11"/>
  <c r="C3760" i="11"/>
  <c r="H4060" i="11"/>
  <c r="I4056" i="11" s="1"/>
  <c r="H3796" i="11"/>
  <c r="I3792" i="11" s="1"/>
  <c r="H5194" i="11"/>
  <c r="I5190" i="11" s="1"/>
  <c r="H3952" i="11"/>
  <c r="I3948" i="11" s="1"/>
  <c r="H3988" i="11"/>
  <c r="I3984" i="11" s="1"/>
  <c r="H3760" i="11"/>
  <c r="I3756" i="11" s="1"/>
  <c r="K3760" i="11"/>
  <c r="H4024" i="11"/>
  <c r="I4020" i="11" s="1"/>
  <c r="J7455" i="11"/>
  <c r="K7455" i="11" s="1"/>
  <c r="L7455" i="11"/>
  <c r="M7455" i="11" s="1"/>
  <c r="H2702" i="11"/>
  <c r="H5863" i="11"/>
  <c r="I5784" i="11"/>
  <c r="C3952" i="11"/>
  <c r="D3952" i="11"/>
  <c r="K3952" i="11"/>
  <c r="H4483" i="11"/>
  <c r="H1377" i="11"/>
  <c r="J3988" i="11"/>
  <c r="K3988" i="11" s="1"/>
  <c r="D3988" i="11"/>
  <c r="C3988" i="11"/>
  <c r="H2333" i="11"/>
  <c r="I2293" i="11" s="1"/>
  <c r="D5194" i="11"/>
  <c r="C5194" i="11"/>
  <c r="K5194" i="11"/>
  <c r="H5826" i="11"/>
  <c r="I5822" i="11" s="1"/>
  <c r="J4060" i="11"/>
  <c r="K4060" i="11" s="1"/>
  <c r="D4060" i="11"/>
  <c r="C4060" i="11"/>
  <c r="D4024" i="11"/>
  <c r="C4024" i="11"/>
  <c r="K4024" i="11"/>
  <c r="I7486" i="11"/>
  <c r="I2662" i="11"/>
  <c r="I1337" i="11"/>
  <c r="I6193" i="11"/>
  <c r="K5230" i="11"/>
  <c r="H6234" i="11"/>
  <c r="D5230" i="11"/>
  <c r="C5230" i="11"/>
  <c r="J3796" i="11"/>
  <c r="K3796" i="11" s="1"/>
  <c r="H6842" i="11"/>
  <c r="C3796" i="11"/>
  <c r="D3796" i="11"/>
  <c r="D7455" i="11"/>
  <c r="C7455" i="11"/>
  <c r="N7456" i="11" l="1"/>
  <c r="N4025" i="11"/>
  <c r="L4025" i="11"/>
  <c r="M4025" i="11" s="1"/>
  <c r="N3953" i="11"/>
  <c r="L3953" i="11"/>
  <c r="M3953" i="11" s="1"/>
  <c r="N5195" i="11"/>
  <c r="L5195" i="11"/>
  <c r="M5195" i="11" s="1"/>
  <c r="N4061" i="11"/>
  <c r="L4061" i="11"/>
  <c r="M4061" i="11" s="1"/>
  <c r="N3797" i="11"/>
  <c r="L3797" i="11"/>
  <c r="M3797" i="11" s="1"/>
  <c r="N3989" i="11"/>
  <c r="L3989" i="11"/>
  <c r="M3989" i="11" s="1"/>
  <c r="N5231" i="11"/>
  <c r="L5231" i="11"/>
  <c r="M5231" i="11" s="1"/>
  <c r="N3761" i="11"/>
  <c r="L3761" i="11"/>
  <c r="M3761" i="11" s="1"/>
  <c r="D3761" i="11"/>
  <c r="C3761" i="11"/>
  <c r="K3761" i="11"/>
  <c r="H4025" i="11"/>
  <c r="I4021" i="11" s="1"/>
  <c r="H4061" i="11"/>
  <c r="I4057" i="11" s="1"/>
  <c r="H3989" i="11"/>
  <c r="I3985" i="11" s="1"/>
  <c r="H3797" i="11"/>
  <c r="I3793" i="11" s="1"/>
  <c r="H3953" i="11"/>
  <c r="I3949" i="11" s="1"/>
  <c r="H5195" i="11"/>
  <c r="I5191" i="11" s="1"/>
  <c r="H3761" i="11"/>
  <c r="I3757" i="11" s="1"/>
  <c r="J7456" i="11"/>
  <c r="K7456" i="11" s="1"/>
  <c r="L7456" i="11"/>
  <c r="M7456" i="11" s="1"/>
  <c r="C3989" i="11"/>
  <c r="J3989" i="11"/>
  <c r="K3989" i="11" s="1"/>
  <c r="D3989" i="11"/>
  <c r="H2334" i="11"/>
  <c r="H5864" i="11"/>
  <c r="I5860" i="11" s="1"/>
  <c r="K4025" i="11"/>
  <c r="D4025" i="11"/>
  <c r="C4025" i="11"/>
  <c r="I5859" i="11"/>
  <c r="J4061" i="11"/>
  <c r="K4061" i="11" s="1"/>
  <c r="C4061" i="11"/>
  <c r="D4061" i="11"/>
  <c r="D3953" i="11"/>
  <c r="K3953" i="11"/>
  <c r="C3953" i="11"/>
  <c r="H4484" i="11"/>
  <c r="D5195" i="11"/>
  <c r="C5195" i="11"/>
  <c r="K5195" i="11"/>
  <c r="H5827" i="11"/>
  <c r="I5823" i="11" s="1"/>
  <c r="H1378" i="11"/>
  <c r="I7487" i="11"/>
  <c r="I2294" i="11"/>
  <c r="I1338" i="11"/>
  <c r="I6802" i="11"/>
  <c r="D7456" i="11"/>
  <c r="C7456" i="11"/>
  <c r="J3797" i="11"/>
  <c r="K3797" i="11" s="1"/>
  <c r="H6843" i="11"/>
  <c r="I6803" i="11" s="1"/>
  <c r="D3797" i="11"/>
  <c r="C3797" i="11"/>
  <c r="K5231" i="11"/>
  <c r="H6235" i="11"/>
  <c r="D5231" i="11"/>
  <c r="C5231" i="11"/>
  <c r="I6195" i="11"/>
  <c r="I6194" i="11"/>
  <c r="N7457" i="11" l="1"/>
  <c r="N4026" i="11"/>
  <c r="L4026" i="11"/>
  <c r="M4026" i="11" s="1"/>
  <c r="N3990" i="11"/>
  <c r="L3990" i="11"/>
  <c r="M3990" i="11" s="1"/>
  <c r="N5196" i="11"/>
  <c r="L5196" i="11"/>
  <c r="M5196" i="11" s="1"/>
  <c r="N5232" i="11"/>
  <c r="L5232" i="11"/>
  <c r="M5232" i="11" s="1"/>
  <c r="N3834" i="11"/>
  <c r="L3834" i="11"/>
  <c r="M3834" i="11" s="1"/>
  <c r="N4062" i="11"/>
  <c r="L4062" i="11"/>
  <c r="M4062" i="11" s="1"/>
  <c r="N4094" i="11"/>
  <c r="L4094" i="11"/>
  <c r="M4094" i="11" s="1"/>
  <c r="N3798" i="11"/>
  <c r="L3798" i="11"/>
  <c r="M3798" i="11" s="1"/>
  <c r="H3798" i="11"/>
  <c r="I3794" i="11" s="1"/>
  <c r="H5196" i="11"/>
  <c r="I5192" i="11" s="1"/>
  <c r="H3990" i="11"/>
  <c r="I3986" i="11" s="1"/>
  <c r="H4026" i="11"/>
  <c r="I4022" i="11" s="1"/>
  <c r="H3834" i="11"/>
  <c r="I3830" i="11" s="1"/>
  <c r="H4094" i="11"/>
  <c r="I4090" i="11" s="1"/>
  <c r="H5232" i="11"/>
  <c r="H4062" i="11"/>
  <c r="I4058" i="11" s="1"/>
  <c r="J7457" i="11"/>
  <c r="K7457" i="11" s="1"/>
  <c r="L7457" i="11"/>
  <c r="M7457" i="11" s="1"/>
  <c r="C3798" i="11"/>
  <c r="H2703" i="11"/>
  <c r="I2663" i="11" s="1"/>
  <c r="J4062" i="11"/>
  <c r="K4062" i="11" s="1"/>
  <c r="D4062" i="11"/>
  <c r="C4062" i="11"/>
  <c r="C3990" i="11"/>
  <c r="D3990" i="11"/>
  <c r="J3990" i="11"/>
  <c r="K3990" i="11" s="1"/>
  <c r="H4522" i="11"/>
  <c r="D4026" i="11"/>
  <c r="C4026" i="11"/>
  <c r="K4026" i="11"/>
  <c r="H1379" i="11"/>
  <c r="H5865" i="11"/>
  <c r="J3798" i="11"/>
  <c r="K3798" i="11" s="1"/>
  <c r="D7457" i="11"/>
  <c r="C7457" i="11"/>
  <c r="H2335" i="11"/>
  <c r="D3798" i="11"/>
  <c r="C5196" i="11"/>
  <c r="D5196" i="11"/>
  <c r="K5196" i="11"/>
  <c r="H5828" i="11"/>
  <c r="I5824" i="11" s="1"/>
  <c r="I7488" i="11"/>
  <c r="I2295" i="11"/>
  <c r="I1339" i="11"/>
  <c r="I2664" i="11"/>
  <c r="K3834" i="11"/>
  <c r="H6844" i="11"/>
  <c r="I6804" i="11" s="1"/>
  <c r="D3834" i="11"/>
  <c r="C3834" i="11"/>
  <c r="K5232" i="11"/>
  <c r="H6236" i="11"/>
  <c r="I6232" i="11" s="1"/>
  <c r="C5232" i="11"/>
  <c r="D5232" i="11"/>
  <c r="K4094" i="11"/>
  <c r="D4094" i="11"/>
  <c r="C4094" i="11"/>
  <c r="N7458" i="11" l="1"/>
  <c r="N3991" i="11"/>
  <c r="L3991" i="11"/>
  <c r="M3991" i="11" s="1"/>
  <c r="N4063" i="11"/>
  <c r="L4063" i="11"/>
  <c r="M4063" i="11" s="1"/>
  <c r="N5197" i="11"/>
  <c r="L5197" i="11"/>
  <c r="M5197" i="11" s="1"/>
  <c r="N4095" i="11"/>
  <c r="L4095" i="11"/>
  <c r="M4095" i="11" s="1"/>
  <c r="N3799" i="11"/>
  <c r="L3799" i="11"/>
  <c r="M3799" i="11" s="1"/>
  <c r="N5233" i="11"/>
  <c r="L5233" i="11"/>
  <c r="M5233" i="11" s="1"/>
  <c r="N3835" i="11"/>
  <c r="L3835" i="11"/>
  <c r="M3835" i="11" s="1"/>
  <c r="N4027" i="11"/>
  <c r="L4027" i="11"/>
  <c r="M4027" i="11" s="1"/>
  <c r="H5197" i="11"/>
  <c r="I5193" i="11" s="1"/>
  <c r="H5233" i="11"/>
  <c r="H3991" i="11"/>
  <c r="I3987" i="11" s="1"/>
  <c r="H3835" i="11"/>
  <c r="I3831" i="11" s="1"/>
  <c r="H4027" i="11"/>
  <c r="I4023" i="11" s="1"/>
  <c r="H4095" i="11"/>
  <c r="I4091" i="11" s="1"/>
  <c r="H3799" i="11"/>
  <c r="I3795" i="11" s="1"/>
  <c r="H4063" i="11"/>
  <c r="I4059" i="11" s="1"/>
  <c r="J7458" i="11"/>
  <c r="K7458" i="11" s="1"/>
  <c r="L7458" i="11"/>
  <c r="M7458" i="11" s="1"/>
  <c r="D3799" i="11"/>
  <c r="J3799" i="11"/>
  <c r="K3799" i="11" s="1"/>
  <c r="D4063" i="11"/>
  <c r="C4063" i="11"/>
  <c r="J4063" i="11"/>
  <c r="K4063" i="11" s="1"/>
  <c r="H2705" i="11"/>
  <c r="J3991" i="11"/>
  <c r="K3991" i="11" s="1"/>
  <c r="C3991" i="11"/>
  <c r="D3991" i="11"/>
  <c r="H4523" i="11"/>
  <c r="H1380" i="11"/>
  <c r="I1340" i="11" s="1"/>
  <c r="C5197" i="11"/>
  <c r="D5197" i="11"/>
  <c r="K5197" i="11"/>
  <c r="H5829" i="11"/>
  <c r="I5825" i="11" s="1"/>
  <c r="D7458" i="11"/>
  <c r="C7458" i="11"/>
  <c r="D4027" i="11"/>
  <c r="C4027" i="11"/>
  <c r="K4027" i="11"/>
  <c r="H2704" i="11"/>
  <c r="H2336" i="11"/>
  <c r="I2296" i="11" s="1"/>
  <c r="H5866" i="11"/>
  <c r="I5862" i="11" s="1"/>
  <c r="C3799" i="11"/>
  <c r="I5861" i="11"/>
  <c r="I7489" i="11"/>
  <c r="I2665" i="11"/>
  <c r="I6196" i="11"/>
  <c r="K4095" i="11"/>
  <c r="C4095" i="11"/>
  <c r="D4095" i="11"/>
  <c r="K3835" i="11"/>
  <c r="H6845" i="11"/>
  <c r="D3835" i="11"/>
  <c r="C3835" i="11"/>
  <c r="K5233" i="11"/>
  <c r="H6237" i="11"/>
  <c r="C5233" i="11"/>
  <c r="D5233" i="11"/>
  <c r="I6805" i="11"/>
  <c r="N7584" i="11" l="1"/>
  <c r="N7459" i="11"/>
  <c r="N4064" i="11"/>
  <c r="L4064" i="11"/>
  <c r="M4064" i="11" s="1"/>
  <c r="N5234" i="11"/>
  <c r="L5234" i="11"/>
  <c r="M5234" i="11" s="1"/>
  <c r="N4028" i="11"/>
  <c r="L4028" i="11"/>
  <c r="M4028" i="11" s="1"/>
  <c r="N3992" i="11"/>
  <c r="L3992" i="11"/>
  <c r="M3992" i="11" s="1"/>
  <c r="N3836" i="11"/>
  <c r="L3836" i="11"/>
  <c r="M3836" i="11" s="1"/>
  <c r="N4096" i="11"/>
  <c r="L4096" i="11"/>
  <c r="M4096" i="11" s="1"/>
  <c r="N3800" i="11"/>
  <c r="L3800" i="11"/>
  <c r="M3800" i="11" s="1"/>
  <c r="J3800" i="11"/>
  <c r="K3800" i="11" s="1"/>
  <c r="H3992" i="11"/>
  <c r="I3988" i="11" s="1"/>
  <c r="H4028" i="11"/>
  <c r="I4024" i="11" s="1"/>
  <c r="C3800" i="11"/>
  <c r="H3836" i="11"/>
  <c r="I3832" i="11" s="1"/>
  <c r="H4064" i="11"/>
  <c r="I4060" i="11" s="1"/>
  <c r="D3800" i="11"/>
  <c r="H3800" i="11"/>
  <c r="I3796" i="11" s="1"/>
  <c r="H4096" i="11"/>
  <c r="I4092" i="11" s="1"/>
  <c r="H5234" i="11"/>
  <c r="J7459" i="11"/>
  <c r="K7459" i="11" s="1"/>
  <c r="L7459" i="11"/>
  <c r="M7459" i="11" s="1"/>
  <c r="J7584" i="11"/>
  <c r="K7584" i="11" s="1"/>
  <c r="L7584" i="11"/>
  <c r="M7584" i="11" s="1"/>
  <c r="I6233" i="11"/>
  <c r="C7459" i="11"/>
  <c r="D7459" i="11"/>
  <c r="H4929" i="11"/>
  <c r="D4064" i="11"/>
  <c r="J4064" i="11"/>
  <c r="K4064" i="11" s="1"/>
  <c r="C4064" i="11"/>
  <c r="H1381" i="11"/>
  <c r="D5234" i="11"/>
  <c r="K5234" i="11"/>
  <c r="C5234" i="11"/>
  <c r="H5867" i="11"/>
  <c r="C3992" i="11"/>
  <c r="J3992" i="11"/>
  <c r="K3992" i="11" s="1"/>
  <c r="D3992" i="11"/>
  <c r="H4524" i="11"/>
  <c r="H2337" i="11"/>
  <c r="H2706" i="11"/>
  <c r="C4028" i="11"/>
  <c r="D4028" i="11"/>
  <c r="K4028" i="11"/>
  <c r="I6197" i="11"/>
  <c r="I2297" i="11"/>
  <c r="I2666" i="11"/>
  <c r="I1341" i="11"/>
  <c r="I7490" i="11"/>
  <c r="K3836" i="11"/>
  <c r="H6846" i="11"/>
  <c r="D3836" i="11"/>
  <c r="C3836" i="11"/>
  <c r="D7584" i="11"/>
  <c r="C7584" i="11"/>
  <c r="H6238" i="11"/>
  <c r="I6234" i="11" s="1"/>
  <c r="K4096" i="11"/>
  <c r="C4096" i="11"/>
  <c r="D4096" i="11"/>
  <c r="C3801" i="11" l="1"/>
  <c r="N7460" i="11"/>
  <c r="N7585" i="11"/>
  <c r="N5235" i="11"/>
  <c r="L5235" i="11"/>
  <c r="M5235" i="11" s="1"/>
  <c r="N4065" i="11"/>
  <c r="L4065" i="11"/>
  <c r="M4065" i="11" s="1"/>
  <c r="N4097" i="11"/>
  <c r="L4097" i="11"/>
  <c r="M4097" i="11" s="1"/>
  <c r="N4029" i="11"/>
  <c r="L4029" i="11"/>
  <c r="M4029" i="11" s="1"/>
  <c r="N3993" i="11"/>
  <c r="L3993" i="11"/>
  <c r="M3993" i="11" s="1"/>
  <c r="N3837" i="11"/>
  <c r="L3837" i="11"/>
  <c r="M3837" i="11" s="1"/>
  <c r="N3801" i="11"/>
  <c r="L3801" i="11"/>
  <c r="M3801" i="11" s="1"/>
  <c r="D3801" i="11"/>
  <c r="J3801" i="11"/>
  <c r="K3801" i="11" s="1"/>
  <c r="H4029" i="11"/>
  <c r="I4025" i="11" s="1"/>
  <c r="H3801" i="11"/>
  <c r="I3797" i="11" s="1"/>
  <c r="H4065" i="11"/>
  <c r="I4061" i="11" s="1"/>
  <c r="H3837" i="11"/>
  <c r="I3833" i="11" s="1"/>
  <c r="H5235" i="11"/>
  <c r="I5231" i="11" s="1"/>
  <c r="H3993" i="11"/>
  <c r="I3989" i="11" s="1"/>
  <c r="H4097" i="11"/>
  <c r="I4093" i="11" s="1"/>
  <c r="J7460" i="11"/>
  <c r="K7460" i="11" s="1"/>
  <c r="L7460" i="11"/>
  <c r="M7460" i="11" s="1"/>
  <c r="J7585" i="11"/>
  <c r="K7585" i="11" s="1"/>
  <c r="L7585" i="11"/>
  <c r="M7585" i="11" s="1"/>
  <c r="D3993" i="11"/>
  <c r="J3993" i="11"/>
  <c r="K3993" i="11" s="1"/>
  <c r="C3993" i="11"/>
  <c r="H4525" i="11"/>
  <c r="I5863" i="11"/>
  <c r="H1382" i="11"/>
  <c r="D5235" i="11"/>
  <c r="C5235" i="11"/>
  <c r="K5235" i="11"/>
  <c r="H5868" i="11"/>
  <c r="I5864" i="11" s="1"/>
  <c r="H2338" i="11"/>
  <c r="D7460" i="11"/>
  <c r="C7460" i="11"/>
  <c r="H4930" i="11"/>
  <c r="J4065" i="11"/>
  <c r="K4065" i="11" s="1"/>
  <c r="C4065" i="11"/>
  <c r="D4065" i="11"/>
  <c r="D4029" i="11"/>
  <c r="K4029" i="11"/>
  <c r="C4029" i="11"/>
  <c r="H2707" i="11"/>
  <c r="I2667" i="11" s="1"/>
  <c r="I7491" i="11"/>
  <c r="I2298" i="11"/>
  <c r="I1342" i="11"/>
  <c r="I6806" i="11"/>
  <c r="K4097" i="11"/>
  <c r="D4097" i="11"/>
  <c r="C4097" i="11"/>
  <c r="D7585" i="11"/>
  <c r="C7585" i="11"/>
  <c r="H6239" i="11"/>
  <c r="I6235" i="11" s="1"/>
  <c r="K3837" i="11"/>
  <c r="H6847" i="11"/>
  <c r="D3837" i="11"/>
  <c r="C3837" i="11"/>
  <c r="N7461" i="11" l="1"/>
  <c r="N7586" i="11"/>
  <c r="N4134" i="11"/>
  <c r="L4134" i="11"/>
  <c r="M4134" i="11" s="1"/>
  <c r="N4098" i="11"/>
  <c r="L4098" i="11"/>
  <c r="M4098" i="11" s="1"/>
  <c r="N5236" i="11"/>
  <c r="L5236" i="11"/>
  <c r="M5236" i="11" s="1"/>
  <c r="N3838" i="11"/>
  <c r="L3838" i="11"/>
  <c r="M3838" i="11" s="1"/>
  <c r="N3874" i="11"/>
  <c r="L3874" i="11"/>
  <c r="M3874" i="11" s="1"/>
  <c r="N4066" i="11"/>
  <c r="L4066" i="11"/>
  <c r="M4066" i="11" s="1"/>
  <c r="N4030" i="11"/>
  <c r="L4030" i="11"/>
  <c r="M4030" i="11" s="1"/>
  <c r="H5236" i="11"/>
  <c r="I5232" i="11" s="1"/>
  <c r="H4030" i="11"/>
  <c r="I4026" i="11" s="1"/>
  <c r="H4098" i="11"/>
  <c r="I4094" i="11" s="1"/>
  <c r="H3838" i="11"/>
  <c r="I3834" i="11" s="1"/>
  <c r="H3839" i="11"/>
  <c r="H4066" i="11"/>
  <c r="I4062" i="11" s="1"/>
  <c r="H3874" i="11"/>
  <c r="I3870" i="11" s="1"/>
  <c r="H4134" i="11"/>
  <c r="I4130" i="11" s="1"/>
  <c r="J7586" i="11"/>
  <c r="K7586" i="11" s="1"/>
  <c r="L7586" i="11"/>
  <c r="M7586" i="11" s="1"/>
  <c r="J7461" i="11"/>
  <c r="K7461" i="11" s="1"/>
  <c r="L7461" i="11"/>
  <c r="M7461" i="11" s="1"/>
  <c r="C3838" i="11"/>
  <c r="D3838" i="11"/>
  <c r="K3838" i="11"/>
  <c r="H2708" i="11"/>
  <c r="I7485" i="11"/>
  <c r="J4066" i="11"/>
  <c r="K4066" i="11" s="1"/>
  <c r="C4066" i="11"/>
  <c r="D4066" i="11"/>
  <c r="H4931" i="11"/>
  <c r="D7461" i="11"/>
  <c r="C7461" i="11"/>
  <c r="K4098" i="11"/>
  <c r="C4098" i="11"/>
  <c r="D4098" i="11"/>
  <c r="H1383" i="11"/>
  <c r="H2339" i="11"/>
  <c r="I2299" i="11" s="1"/>
  <c r="D4030" i="11"/>
  <c r="C4030" i="11"/>
  <c r="K4030" i="11"/>
  <c r="D5236" i="11"/>
  <c r="C5236" i="11"/>
  <c r="K5236" i="11"/>
  <c r="H5869" i="11"/>
  <c r="I2668" i="11"/>
  <c r="I7492" i="11"/>
  <c r="I1343" i="11"/>
  <c r="K4134" i="11"/>
  <c r="D4134" i="11"/>
  <c r="C4134" i="11"/>
  <c r="K3874" i="11"/>
  <c r="H6848" i="11"/>
  <c r="D3874" i="11"/>
  <c r="C3874" i="11"/>
  <c r="I6808" i="11"/>
  <c r="I6807" i="11"/>
  <c r="D7586" i="11"/>
  <c r="C7586" i="11"/>
  <c r="H6240" i="11"/>
  <c r="I6236" i="11" s="1"/>
  <c r="N7462" i="11" l="1"/>
  <c r="N7587" i="11"/>
  <c r="C3839" i="11"/>
  <c r="D3839" i="11"/>
  <c r="I3835" i="11"/>
  <c r="N3839" i="11"/>
  <c r="L3839" i="11"/>
  <c r="M3839" i="11" s="1"/>
  <c r="N4067" i="11"/>
  <c r="L4067" i="11"/>
  <c r="M4067" i="11" s="1"/>
  <c r="N3840" i="11"/>
  <c r="L3840" i="11"/>
  <c r="M3840" i="11" s="1"/>
  <c r="K3839" i="11"/>
  <c r="N3875" i="11"/>
  <c r="L3875" i="11"/>
  <c r="M3875" i="11" s="1"/>
  <c r="N4031" i="11"/>
  <c r="L4031" i="11"/>
  <c r="M4031" i="11" s="1"/>
  <c r="N4135" i="11"/>
  <c r="L4135" i="11"/>
  <c r="M4135" i="11" s="1"/>
  <c r="N5237" i="11"/>
  <c r="L5237" i="11"/>
  <c r="M5237" i="11" s="1"/>
  <c r="N4099" i="11"/>
  <c r="L4099" i="11"/>
  <c r="M4099" i="11" s="1"/>
  <c r="H4067" i="11"/>
  <c r="I4063" i="11" s="1"/>
  <c r="H3875" i="11"/>
  <c r="I3871" i="11" s="1"/>
  <c r="H4031" i="11"/>
  <c r="I4027" i="11" s="1"/>
  <c r="H4099" i="11"/>
  <c r="I4095" i="11" s="1"/>
  <c r="H3840" i="11"/>
  <c r="I3836" i="11" s="1"/>
  <c r="H4135" i="11"/>
  <c r="H5237" i="11"/>
  <c r="I5233" i="11" s="1"/>
  <c r="J7462" i="11"/>
  <c r="K7462" i="11" s="1"/>
  <c r="L7462" i="11"/>
  <c r="M7462" i="11" s="1"/>
  <c r="J7587" i="11"/>
  <c r="K7587" i="11" s="1"/>
  <c r="L7587" i="11"/>
  <c r="M7587" i="11" s="1"/>
  <c r="J4067" i="11"/>
  <c r="K4067" i="11" s="1"/>
  <c r="C4067" i="11"/>
  <c r="D4067" i="11"/>
  <c r="H2340" i="11"/>
  <c r="H2709" i="11"/>
  <c r="I4891" i="11"/>
  <c r="H4932" i="11"/>
  <c r="C7462" i="11"/>
  <c r="D7462" i="11"/>
  <c r="H5882" i="11"/>
  <c r="I5845" i="11" s="1"/>
  <c r="I5865" i="11"/>
  <c r="K5237" i="11"/>
  <c r="C5237" i="11"/>
  <c r="D5237" i="11"/>
  <c r="H5870" i="11"/>
  <c r="I5866" i="11" s="1"/>
  <c r="D4099" i="11"/>
  <c r="C4099" i="11"/>
  <c r="K4099" i="11"/>
  <c r="H1384" i="11"/>
  <c r="C4031" i="11"/>
  <c r="D4031" i="11"/>
  <c r="K4031" i="11"/>
  <c r="I2669" i="11"/>
  <c r="I2300" i="11"/>
  <c r="I1344" i="11"/>
  <c r="I7493" i="11"/>
  <c r="K3840" i="11"/>
  <c r="D3840" i="11"/>
  <c r="C3840" i="11"/>
  <c r="D7587" i="11"/>
  <c r="C7587" i="11"/>
  <c r="H6241" i="11"/>
  <c r="I6237" i="11" s="1"/>
  <c r="K4135" i="11"/>
  <c r="D4135" i="11"/>
  <c r="C4135" i="11"/>
  <c r="K3875" i="11"/>
  <c r="H6849" i="11"/>
  <c r="C3875" i="11"/>
  <c r="D3875" i="11"/>
  <c r="N7588" i="11" l="1"/>
  <c r="N7463" i="11"/>
  <c r="N4136" i="11"/>
  <c r="L4136" i="11"/>
  <c r="M4136" i="11" s="1"/>
  <c r="N3876" i="11"/>
  <c r="L3876" i="11"/>
  <c r="M3876" i="11" s="1"/>
  <c r="N4100" i="11"/>
  <c r="L4100" i="11"/>
  <c r="M4100" i="11" s="1"/>
  <c r="N5270" i="11"/>
  <c r="L5270" i="11"/>
  <c r="M5270" i="11" s="1"/>
  <c r="N3841" i="11"/>
  <c r="L3841" i="11"/>
  <c r="M3841" i="11" s="1"/>
  <c r="N4032" i="11"/>
  <c r="L4032" i="11"/>
  <c r="M4032" i="11" s="1"/>
  <c r="N4068" i="11"/>
  <c r="L4068" i="11"/>
  <c r="M4068" i="11" s="1"/>
  <c r="H4032" i="11"/>
  <c r="I4028" i="11" s="1"/>
  <c r="H4136" i="11"/>
  <c r="I4132" i="11" s="1"/>
  <c r="H3841" i="11"/>
  <c r="I3837" i="11" s="1"/>
  <c r="H4068" i="11"/>
  <c r="I4064" i="11" s="1"/>
  <c r="H4100" i="11"/>
  <c r="I4096" i="11" s="1"/>
  <c r="H3876" i="11"/>
  <c r="I3872" i="11" s="1"/>
  <c r="J7463" i="11"/>
  <c r="K7463" i="11" s="1"/>
  <c r="L7463" i="11"/>
  <c r="M7463" i="11" s="1"/>
  <c r="J7588" i="11"/>
  <c r="K7588" i="11" s="1"/>
  <c r="L7588" i="11"/>
  <c r="M7588" i="11" s="1"/>
  <c r="H2710" i="11"/>
  <c r="H4933" i="11"/>
  <c r="I4929" i="11" s="1"/>
  <c r="D7463" i="11"/>
  <c r="C7463" i="11"/>
  <c r="D4100" i="11"/>
  <c r="K4100" i="11"/>
  <c r="C4100" i="11"/>
  <c r="H4162" i="11"/>
  <c r="K4032" i="11"/>
  <c r="D4032" i="11"/>
  <c r="C4032" i="11"/>
  <c r="H4602" i="11"/>
  <c r="D4068" i="11"/>
  <c r="C4068" i="11"/>
  <c r="J4068" i="11"/>
  <c r="K4068" i="11" s="1"/>
  <c r="C7588" i="11"/>
  <c r="D7588" i="11"/>
  <c r="H5883" i="11"/>
  <c r="H2341" i="11"/>
  <c r="H1385" i="11"/>
  <c r="I2670" i="11"/>
  <c r="I7494" i="11"/>
  <c r="I2301" i="11"/>
  <c r="I1345" i="11"/>
  <c r="K3876" i="11"/>
  <c r="H6850" i="11"/>
  <c r="D3876" i="11"/>
  <c r="C3876" i="11"/>
  <c r="J5270" i="11"/>
  <c r="K5270" i="11" s="1"/>
  <c r="C5270" i="11"/>
  <c r="D5270" i="11"/>
  <c r="K3841" i="11"/>
  <c r="C3841" i="11"/>
  <c r="D3841" i="11"/>
  <c r="K4136" i="11"/>
  <c r="D4136" i="11"/>
  <c r="C4136" i="11"/>
  <c r="I6809" i="11"/>
  <c r="N7589" i="11" l="1"/>
  <c r="N7464" i="11"/>
  <c r="N4101" i="11"/>
  <c r="L4101" i="11"/>
  <c r="M4101" i="11" s="1"/>
  <c r="N4137" i="11"/>
  <c r="L4137" i="11"/>
  <c r="M4137" i="11" s="1"/>
  <c r="N4033" i="11"/>
  <c r="L4033" i="11"/>
  <c r="M4033" i="11" s="1"/>
  <c r="N3877" i="11"/>
  <c r="L3877" i="11"/>
  <c r="M3877" i="11" s="1"/>
  <c r="N4069" i="11"/>
  <c r="L4069" i="11"/>
  <c r="M4069" i="11" s="1"/>
  <c r="N5271" i="11"/>
  <c r="L5271" i="11"/>
  <c r="M5271" i="11" s="1"/>
  <c r="H3877" i="11"/>
  <c r="I3873" i="11" s="1"/>
  <c r="H4137" i="11"/>
  <c r="I4133" i="11" s="1"/>
  <c r="H4101" i="11"/>
  <c r="I4097" i="11" s="1"/>
  <c r="H4069" i="11"/>
  <c r="I4065" i="11" s="1"/>
  <c r="H4033" i="11"/>
  <c r="I4029" i="11" s="1"/>
  <c r="J7464" i="11"/>
  <c r="K7464" i="11" s="1"/>
  <c r="L7464" i="11"/>
  <c r="M7464" i="11" s="1"/>
  <c r="J7589" i="11"/>
  <c r="K7589" i="11" s="1"/>
  <c r="L7589" i="11"/>
  <c r="M7589" i="11" s="1"/>
  <c r="H4603" i="11"/>
  <c r="D4069" i="11"/>
  <c r="C4069" i="11"/>
  <c r="J4069" i="11"/>
  <c r="K4069" i="11" s="1"/>
  <c r="C4101" i="11"/>
  <c r="K4101" i="11"/>
  <c r="D4101" i="11"/>
  <c r="H4163" i="11"/>
  <c r="K4033" i="11"/>
  <c r="D4033" i="11"/>
  <c r="C4033" i="11"/>
  <c r="H4934" i="11"/>
  <c r="C7464" i="11"/>
  <c r="D7464" i="11"/>
  <c r="H1386" i="11"/>
  <c r="H2711" i="11"/>
  <c r="H2342" i="11"/>
  <c r="D7589" i="11"/>
  <c r="C7589" i="11"/>
  <c r="H5884" i="11"/>
  <c r="I7495" i="11"/>
  <c r="I2302" i="11"/>
  <c r="I2671" i="11"/>
  <c r="I1346" i="11"/>
  <c r="J5271" i="11"/>
  <c r="K5271" i="11" s="1"/>
  <c r="C5271" i="11"/>
  <c r="D5271" i="11"/>
  <c r="K4137" i="11"/>
  <c r="D4137" i="11"/>
  <c r="C4137" i="11"/>
  <c r="K3877" i="11"/>
  <c r="H6851" i="11"/>
  <c r="C3877" i="11"/>
  <c r="D3877" i="11"/>
  <c r="I6810" i="11"/>
  <c r="I6203" i="11"/>
  <c r="I6202" i="11"/>
  <c r="I6204" i="11"/>
  <c r="I6205" i="11"/>
  <c r="N7409" i="11" l="1"/>
  <c r="N7465" i="11"/>
  <c r="N7590" i="11"/>
  <c r="N4174" i="11"/>
  <c r="L4174" i="11"/>
  <c r="M4174" i="11" s="1"/>
  <c r="N4070" i="11"/>
  <c r="L4070" i="11"/>
  <c r="M4070" i="11" s="1"/>
  <c r="N4138" i="11"/>
  <c r="L4138" i="11"/>
  <c r="M4138" i="11" s="1"/>
  <c r="N3878" i="11"/>
  <c r="L3878" i="11"/>
  <c r="M3878" i="11" s="1"/>
  <c r="N5272" i="11"/>
  <c r="L5272" i="11"/>
  <c r="M5272" i="11" s="1"/>
  <c r="N4102" i="11"/>
  <c r="L4102" i="11"/>
  <c r="M4102" i="11" s="1"/>
  <c r="K3878" i="11"/>
  <c r="D3878" i="11"/>
  <c r="H3879" i="11"/>
  <c r="H4102" i="11"/>
  <c r="I4098" i="11" s="1"/>
  <c r="H4070" i="11"/>
  <c r="I4066" i="11" s="1"/>
  <c r="H3878" i="11"/>
  <c r="I3874" i="11" s="1"/>
  <c r="H4138" i="11"/>
  <c r="I4134" i="11" s="1"/>
  <c r="C3878" i="11"/>
  <c r="J7409" i="11"/>
  <c r="K7409" i="11" s="1"/>
  <c r="L7409" i="11"/>
  <c r="M7409" i="11" s="1"/>
  <c r="J7590" i="11"/>
  <c r="K7590" i="11" s="1"/>
  <c r="L7590" i="11"/>
  <c r="M7590" i="11" s="1"/>
  <c r="J7465" i="11"/>
  <c r="K7465" i="11" s="1"/>
  <c r="L7465" i="11"/>
  <c r="M7465" i="11" s="1"/>
  <c r="H1387" i="11"/>
  <c r="I1347" i="11" s="1"/>
  <c r="H4164" i="11"/>
  <c r="H4604" i="11"/>
  <c r="J4070" i="11"/>
  <c r="K4070" i="11" s="1"/>
  <c r="C4070" i="11"/>
  <c r="D4070" i="11"/>
  <c r="H2343" i="11"/>
  <c r="H4372" i="11"/>
  <c r="H2712" i="11"/>
  <c r="I2672" i="11" s="1"/>
  <c r="D7465" i="11"/>
  <c r="C7465" i="11"/>
  <c r="H5922" i="11"/>
  <c r="I4930" i="11"/>
  <c r="H4935" i="11"/>
  <c r="I4931" i="11" s="1"/>
  <c r="C4102" i="11"/>
  <c r="K4102" i="11"/>
  <c r="D4102" i="11"/>
  <c r="C7590" i="11"/>
  <c r="D7590" i="11"/>
  <c r="H5885" i="11"/>
  <c r="K4138" i="11"/>
  <c r="C4138" i="11"/>
  <c r="D4138" i="11"/>
  <c r="I4123" i="11"/>
  <c r="I7496" i="11"/>
  <c r="I2303" i="11"/>
  <c r="K3879" i="11"/>
  <c r="J5272" i="11"/>
  <c r="K5272" i="11" s="1"/>
  <c r="C5272" i="11"/>
  <c r="D5272" i="11"/>
  <c r="D7409" i="11"/>
  <c r="C7409" i="11"/>
  <c r="H6852" i="11"/>
  <c r="I6812" i="11" s="1"/>
  <c r="J4174" i="11"/>
  <c r="K4174" i="11" s="1"/>
  <c r="C4174" i="11"/>
  <c r="D4174" i="11"/>
  <c r="I6811" i="11"/>
  <c r="N7466" i="11" l="1"/>
  <c r="N7410" i="11"/>
  <c r="N7591" i="11"/>
  <c r="H3880" i="11"/>
  <c r="I3876" i="11" s="1"/>
  <c r="N3879" i="11"/>
  <c r="L3879" i="11"/>
  <c r="M3879" i="11" s="1"/>
  <c r="N4071" i="11"/>
  <c r="L4071" i="11"/>
  <c r="M4071" i="11" s="1"/>
  <c r="N3880" i="11"/>
  <c r="L3880" i="11"/>
  <c r="M3880" i="11" s="1"/>
  <c r="N4103" i="11"/>
  <c r="L4103" i="11"/>
  <c r="M4103" i="11" s="1"/>
  <c r="N4139" i="11"/>
  <c r="L4139" i="11"/>
  <c r="M4139" i="11" s="1"/>
  <c r="C3879" i="11"/>
  <c r="N4175" i="11"/>
  <c r="L4175" i="11"/>
  <c r="M4175" i="11" s="1"/>
  <c r="N5273" i="11"/>
  <c r="L5273" i="11"/>
  <c r="M5273" i="11" s="1"/>
  <c r="D3879" i="11"/>
  <c r="H4103" i="11"/>
  <c r="I4099" i="11" s="1"/>
  <c r="H4071" i="11"/>
  <c r="I4067" i="11" s="1"/>
  <c r="H4139" i="11"/>
  <c r="H5273" i="11"/>
  <c r="I3875" i="11"/>
  <c r="J7410" i="11"/>
  <c r="K7410" i="11" s="1"/>
  <c r="L7410" i="11"/>
  <c r="M7410" i="11" s="1"/>
  <c r="J7591" i="11"/>
  <c r="K7591" i="11" s="1"/>
  <c r="L7591" i="11"/>
  <c r="M7591" i="11" s="1"/>
  <c r="J7466" i="11"/>
  <c r="K7466" i="11" s="1"/>
  <c r="L7466" i="11"/>
  <c r="M7466" i="11" s="1"/>
  <c r="H5923" i="11"/>
  <c r="D7466" i="11"/>
  <c r="C7466" i="11"/>
  <c r="H4936" i="11"/>
  <c r="K4103" i="11"/>
  <c r="D4103" i="11"/>
  <c r="C4103" i="11"/>
  <c r="H2713" i="11"/>
  <c r="I2673" i="11" s="1"/>
  <c r="H4165" i="11"/>
  <c r="H4605" i="11"/>
  <c r="J4071" i="11"/>
  <c r="K4071" i="11" s="1"/>
  <c r="D4071" i="11"/>
  <c r="C4071" i="11"/>
  <c r="D7591" i="11"/>
  <c r="C7591" i="11"/>
  <c r="H5886" i="11"/>
  <c r="I5882" i="11" s="1"/>
  <c r="H1388" i="11"/>
  <c r="I4368" i="11"/>
  <c r="K4139" i="11"/>
  <c r="C4139" i="11"/>
  <c r="D4139" i="11"/>
  <c r="H2344" i="11"/>
  <c r="H4373" i="11"/>
  <c r="I4369" i="11" s="1"/>
  <c r="I1348" i="11"/>
  <c r="I7498" i="11"/>
  <c r="I7497" i="11"/>
  <c r="I2304" i="11"/>
  <c r="J4175" i="11"/>
  <c r="K4175" i="11" s="1"/>
  <c r="C4175" i="11"/>
  <c r="D4175" i="11"/>
  <c r="K3880" i="11"/>
  <c r="J5273" i="11"/>
  <c r="K5273" i="11" s="1"/>
  <c r="D5273" i="11"/>
  <c r="C5273" i="11"/>
  <c r="C7410" i="11"/>
  <c r="D7410" i="11"/>
  <c r="H6853" i="11"/>
  <c r="C3880" i="11" l="1"/>
  <c r="D3880" i="11"/>
  <c r="N7467" i="11"/>
  <c r="N7411" i="11"/>
  <c r="N4104" i="11"/>
  <c r="L4104" i="11"/>
  <c r="M4104" i="11" s="1"/>
  <c r="N4072" i="11"/>
  <c r="L4072" i="11"/>
  <c r="M4072" i="11" s="1"/>
  <c r="N4140" i="11"/>
  <c r="L4140" i="11"/>
  <c r="M4140" i="11" s="1"/>
  <c r="N5274" i="11"/>
  <c r="L5274" i="11"/>
  <c r="M5274" i="11" s="1"/>
  <c r="N3881" i="11"/>
  <c r="L3881" i="11"/>
  <c r="M3881" i="11" s="1"/>
  <c r="N4176" i="11"/>
  <c r="L4176" i="11"/>
  <c r="M4176" i="11" s="1"/>
  <c r="H4072" i="11"/>
  <c r="I4068" i="11" s="1"/>
  <c r="H5274" i="11"/>
  <c r="H3881" i="11"/>
  <c r="I3877" i="11" s="1"/>
  <c r="H4104" i="11"/>
  <c r="I4100" i="11" s="1"/>
  <c r="H4140" i="11"/>
  <c r="I4136" i="11" s="1"/>
  <c r="J7467" i="11"/>
  <c r="K7467" i="11" s="1"/>
  <c r="L7467" i="11"/>
  <c r="M7467" i="11" s="1"/>
  <c r="J7411" i="11"/>
  <c r="K7411" i="11" s="1"/>
  <c r="L7411" i="11"/>
  <c r="M7411" i="11" s="1"/>
  <c r="H4937" i="11"/>
  <c r="I4933" i="11" s="1"/>
  <c r="D4104" i="11"/>
  <c r="K4104" i="11"/>
  <c r="C4104" i="11"/>
  <c r="H1389" i="11"/>
  <c r="I1349" i="11" s="1"/>
  <c r="H4166" i="11"/>
  <c r="I4162" i="11" s="1"/>
  <c r="H4606" i="11"/>
  <c r="D4072" i="11"/>
  <c r="C4072" i="11"/>
  <c r="J4072" i="11"/>
  <c r="K4072" i="11" s="1"/>
  <c r="H2714" i="11"/>
  <c r="J5274" i="11"/>
  <c r="K5274" i="11" s="1"/>
  <c r="C5274" i="11"/>
  <c r="D5274" i="11"/>
  <c r="H5924" i="11"/>
  <c r="H2345" i="11"/>
  <c r="K4140" i="11"/>
  <c r="D4140" i="11"/>
  <c r="C4140" i="11"/>
  <c r="D7467" i="11"/>
  <c r="C7467" i="11"/>
  <c r="I2674" i="11"/>
  <c r="I2305" i="11"/>
  <c r="J4176" i="11"/>
  <c r="K4176" i="11" s="1"/>
  <c r="C4176" i="11"/>
  <c r="D4176" i="11"/>
  <c r="K3881" i="11"/>
  <c r="C3881" i="11"/>
  <c r="D3881" i="11"/>
  <c r="C7411" i="11"/>
  <c r="D7411" i="11"/>
  <c r="H6854" i="11"/>
  <c r="I6813" i="11"/>
  <c r="N7468" i="11" l="1"/>
  <c r="N5275" i="11"/>
  <c r="L5275" i="11"/>
  <c r="M5275" i="11" s="1"/>
  <c r="N4073" i="11"/>
  <c r="L4073" i="11"/>
  <c r="M4073" i="11" s="1"/>
  <c r="N4177" i="11"/>
  <c r="L4177" i="11"/>
  <c r="M4177" i="11" s="1"/>
  <c r="N4105" i="11"/>
  <c r="L4105" i="11"/>
  <c r="M4105" i="11" s="1"/>
  <c r="N4141" i="11"/>
  <c r="L4141" i="11"/>
  <c r="M4141" i="11" s="1"/>
  <c r="L7412" i="11"/>
  <c r="M7412" i="11" s="1"/>
  <c r="N7412" i="11"/>
  <c r="H5275" i="11"/>
  <c r="H4073" i="11"/>
  <c r="I4069" i="11" s="1"/>
  <c r="H4141" i="11"/>
  <c r="I4137" i="11" s="1"/>
  <c r="H4105" i="11"/>
  <c r="I4101" i="11" s="1"/>
  <c r="J7468" i="11"/>
  <c r="K7468" i="11" s="1"/>
  <c r="L7468" i="11"/>
  <c r="M7468" i="11" s="1"/>
  <c r="J7412" i="11"/>
  <c r="K7412" i="11" s="1"/>
  <c r="H2715" i="11"/>
  <c r="C7468" i="11"/>
  <c r="D7468" i="11"/>
  <c r="H1390" i="11"/>
  <c r="I4602" i="11"/>
  <c r="H4938" i="11"/>
  <c r="K4105" i="11"/>
  <c r="C4105" i="11"/>
  <c r="D4105" i="11"/>
  <c r="H2346" i="11"/>
  <c r="K4141" i="11"/>
  <c r="D4141" i="11"/>
  <c r="C4141" i="11"/>
  <c r="D5275" i="11"/>
  <c r="C5275" i="11"/>
  <c r="J5275" i="11"/>
  <c r="K5275" i="11" s="1"/>
  <c r="H5925" i="11"/>
  <c r="H4167" i="11"/>
  <c r="H4607" i="11"/>
  <c r="I4603" i="11" s="1"/>
  <c r="C4073" i="11"/>
  <c r="D4073" i="11"/>
  <c r="J4073" i="11"/>
  <c r="K4073" i="11" s="1"/>
  <c r="I2307" i="11"/>
  <c r="I2675" i="11"/>
  <c r="I2284" i="11"/>
  <c r="I1350" i="11"/>
  <c r="D7412" i="11"/>
  <c r="C7412" i="11"/>
  <c r="H6855" i="11"/>
  <c r="I6814" i="11"/>
  <c r="J4177" i="11"/>
  <c r="K4177" i="11" s="1"/>
  <c r="C4177" i="11"/>
  <c r="D4177" i="11"/>
  <c r="N7469" i="11" l="1"/>
  <c r="N5276" i="11"/>
  <c r="L5276" i="11"/>
  <c r="M5276" i="11" s="1"/>
  <c r="N3914" i="11"/>
  <c r="L3914" i="11"/>
  <c r="M3914" i="11" s="1"/>
  <c r="N4178" i="11"/>
  <c r="L4178" i="11"/>
  <c r="M4178" i="11" s="1"/>
  <c r="N4214" i="11"/>
  <c r="L4214" i="11"/>
  <c r="M4214" i="11" s="1"/>
  <c r="N4106" i="11"/>
  <c r="L4106" i="11"/>
  <c r="M4106" i="11" s="1"/>
  <c r="N4142" i="11"/>
  <c r="L4142" i="11"/>
  <c r="M4142" i="11" s="1"/>
  <c r="C7413" i="11"/>
  <c r="N7413" i="11"/>
  <c r="H3914" i="11"/>
  <c r="I3910" i="11" s="1"/>
  <c r="H4142" i="11"/>
  <c r="I4138" i="11" s="1"/>
  <c r="H4106" i="11"/>
  <c r="I4102" i="11" s="1"/>
  <c r="H5276" i="11"/>
  <c r="I5272" i="11" s="1"/>
  <c r="D7413" i="11"/>
  <c r="J7469" i="11"/>
  <c r="K7469" i="11" s="1"/>
  <c r="L7469" i="11"/>
  <c r="M7469" i="11" s="1"/>
  <c r="J7413" i="11"/>
  <c r="K7413" i="11" s="1"/>
  <c r="L7413" i="11"/>
  <c r="M7413" i="11" s="1"/>
  <c r="C4178" i="11"/>
  <c r="D4178" i="11"/>
  <c r="J4178" i="11"/>
  <c r="K4178" i="11" s="1"/>
  <c r="H4168" i="11"/>
  <c r="I4164" i="11" s="1"/>
  <c r="C7469" i="11"/>
  <c r="D7469" i="11"/>
  <c r="I4934" i="11"/>
  <c r="H4939" i="11"/>
  <c r="C4142" i="11"/>
  <c r="D4142" i="11"/>
  <c r="K4142" i="11"/>
  <c r="D4106" i="11"/>
  <c r="C4106" i="11"/>
  <c r="K4106" i="11"/>
  <c r="H2347" i="11"/>
  <c r="I2308" i="11" s="1"/>
  <c r="H4413" i="11"/>
  <c r="H2716" i="11"/>
  <c r="I2676" i="11" s="1"/>
  <c r="J5276" i="11"/>
  <c r="K5276" i="11" s="1"/>
  <c r="C5276" i="11"/>
  <c r="D5276" i="11"/>
  <c r="H5926" i="11"/>
  <c r="H1391" i="11"/>
  <c r="I4127" i="11"/>
  <c r="I1351" i="11"/>
  <c r="I2285" i="11"/>
  <c r="J4214" i="11"/>
  <c r="K4214" i="11" s="1"/>
  <c r="C4214" i="11"/>
  <c r="D4214" i="11"/>
  <c r="K3914" i="11"/>
  <c r="H6856" i="11"/>
  <c r="I6816" i="11" s="1"/>
  <c r="D3914" i="11"/>
  <c r="C3914" i="11"/>
  <c r="I6815" i="11"/>
  <c r="J7414" i="11" l="1"/>
  <c r="K7414" i="11" s="1"/>
  <c r="N7470" i="11"/>
  <c r="N4143" i="11"/>
  <c r="L4143" i="11"/>
  <c r="M4143" i="11" s="1"/>
  <c r="N4215" i="11"/>
  <c r="L4215" i="11"/>
  <c r="M4215" i="11" s="1"/>
  <c r="N4107" i="11"/>
  <c r="L4107" i="11"/>
  <c r="M4107" i="11" s="1"/>
  <c r="L7414" i="11"/>
  <c r="M7414" i="11" s="1"/>
  <c r="N5277" i="11"/>
  <c r="L5277" i="11"/>
  <c r="M5277" i="11" s="1"/>
  <c r="N3915" i="11"/>
  <c r="L3915" i="11"/>
  <c r="M3915" i="11" s="1"/>
  <c r="N4179" i="11"/>
  <c r="L4179" i="11"/>
  <c r="M4179" i="11" s="1"/>
  <c r="C7414" i="11"/>
  <c r="N7414" i="11"/>
  <c r="H4143" i="11"/>
  <c r="H5277" i="11"/>
  <c r="I5273" i="11" s="1"/>
  <c r="H4107" i="11"/>
  <c r="I4103" i="11" s="1"/>
  <c r="H3915" i="11"/>
  <c r="I3911" i="11" s="1"/>
  <c r="D7414" i="11"/>
  <c r="J7470" i="11"/>
  <c r="K7470" i="11" s="1"/>
  <c r="L7470" i="11"/>
  <c r="M7470" i="11" s="1"/>
  <c r="J4179" i="11"/>
  <c r="K4179" i="11" s="1"/>
  <c r="D4179" i="11"/>
  <c r="C4179" i="11"/>
  <c r="J5277" i="11"/>
  <c r="K5277" i="11" s="1"/>
  <c r="D5277" i="11"/>
  <c r="C5277" i="11"/>
  <c r="H5927" i="11"/>
  <c r="H2348" i="11"/>
  <c r="I4409" i="11"/>
  <c r="H2717" i="11"/>
  <c r="I4935" i="11"/>
  <c r="H4169" i="11"/>
  <c r="I4165" i="11" s="1"/>
  <c r="C7470" i="11"/>
  <c r="D7470" i="11"/>
  <c r="H4562" i="11"/>
  <c r="D4107" i="11"/>
  <c r="K4107" i="11"/>
  <c r="C4107" i="11"/>
  <c r="H1392" i="11"/>
  <c r="I1352" i="11" s="1"/>
  <c r="H4940" i="11"/>
  <c r="K4143" i="11"/>
  <c r="D4143" i="11"/>
  <c r="C4143" i="11"/>
  <c r="I5922" i="11"/>
  <c r="I2309" i="11"/>
  <c r="I2677" i="11"/>
  <c r="J4215" i="11"/>
  <c r="K4215" i="11" s="1"/>
  <c r="D4215" i="11"/>
  <c r="C4215" i="11"/>
  <c r="K3915" i="11"/>
  <c r="H6857" i="11"/>
  <c r="D3915" i="11"/>
  <c r="C3915" i="11"/>
  <c r="N7415" i="11" l="1"/>
  <c r="N7471" i="11"/>
  <c r="N4216" i="11"/>
  <c r="L4216" i="11"/>
  <c r="M4216" i="11" s="1"/>
  <c r="N4180" i="11"/>
  <c r="L4180" i="11"/>
  <c r="M4180" i="11" s="1"/>
  <c r="N4108" i="11"/>
  <c r="L4108" i="11"/>
  <c r="M4108" i="11" s="1"/>
  <c r="L7415" i="11"/>
  <c r="M7415" i="11" s="1"/>
  <c r="N4144" i="11"/>
  <c r="L4144" i="11"/>
  <c r="M4144" i="11" s="1"/>
  <c r="N3916" i="11"/>
  <c r="L3916" i="11"/>
  <c r="M3916" i="11" s="1"/>
  <c r="J7415" i="11"/>
  <c r="K7415" i="11" s="1"/>
  <c r="D7415" i="11"/>
  <c r="C7415" i="11"/>
  <c r="H4108" i="11"/>
  <c r="I4104" i="11" s="1"/>
  <c r="H3916" i="11"/>
  <c r="I3912" i="11" s="1"/>
  <c r="H4144" i="11"/>
  <c r="I4140" i="11" s="1"/>
  <c r="J7471" i="11"/>
  <c r="K7471" i="11" s="1"/>
  <c r="L7471" i="11"/>
  <c r="M7471" i="11" s="1"/>
  <c r="H1393" i="11"/>
  <c r="H4563" i="11"/>
  <c r="K4108" i="11"/>
  <c r="C4108" i="11"/>
  <c r="D4108" i="11"/>
  <c r="I7547" i="11"/>
  <c r="H4170" i="11"/>
  <c r="I4166" i="11" s="1"/>
  <c r="H4642" i="11"/>
  <c r="C7471" i="11"/>
  <c r="D7471" i="11"/>
  <c r="J4180" i="11"/>
  <c r="K4180" i="11" s="1"/>
  <c r="C4180" i="11"/>
  <c r="D4180" i="11"/>
  <c r="H4941" i="11"/>
  <c r="K4144" i="11"/>
  <c r="D4144" i="11"/>
  <c r="C4144" i="11"/>
  <c r="I4936" i="11"/>
  <c r="H2718" i="11"/>
  <c r="H2349" i="11"/>
  <c r="I5923" i="11"/>
  <c r="I1353" i="11"/>
  <c r="I6817" i="11"/>
  <c r="J4216" i="11"/>
  <c r="K4216" i="11" s="1"/>
  <c r="D4216" i="11"/>
  <c r="C4216" i="11"/>
  <c r="K3916" i="11"/>
  <c r="H6858" i="11"/>
  <c r="D3916" i="11"/>
  <c r="C3916" i="11"/>
  <c r="N7472" i="11" l="1"/>
  <c r="N7416" i="11"/>
  <c r="N4181" i="11"/>
  <c r="L4181" i="11"/>
  <c r="M4181" i="11" s="1"/>
  <c r="N3917" i="11"/>
  <c r="L3917" i="11"/>
  <c r="M3917" i="11" s="1"/>
  <c r="N4109" i="11"/>
  <c r="L4109" i="11"/>
  <c r="M4109" i="11" s="1"/>
  <c r="C7416" i="11"/>
  <c r="N4145" i="11"/>
  <c r="L4145" i="11"/>
  <c r="M4145" i="11" s="1"/>
  <c r="N4217" i="11"/>
  <c r="L4217" i="11"/>
  <c r="M4217" i="11" s="1"/>
  <c r="D7416" i="11"/>
  <c r="L7416" i="11"/>
  <c r="M7416" i="11" s="1"/>
  <c r="J7416" i="11"/>
  <c r="K7416" i="11" s="1"/>
  <c r="H4145" i="11"/>
  <c r="I4141" i="11" s="1"/>
  <c r="H4109" i="11"/>
  <c r="I4105" i="11" s="1"/>
  <c r="H3917" i="11"/>
  <c r="I3913" i="11" s="1"/>
  <c r="J7472" i="11"/>
  <c r="K7472" i="11" s="1"/>
  <c r="L7472" i="11"/>
  <c r="M7472" i="11" s="1"/>
  <c r="I6854" i="11"/>
  <c r="K4145" i="11"/>
  <c r="C4145" i="11"/>
  <c r="D4145" i="11"/>
  <c r="H4171" i="11"/>
  <c r="H4643" i="11"/>
  <c r="C7472" i="11"/>
  <c r="D7472" i="11"/>
  <c r="H2350" i="11"/>
  <c r="D4181" i="11"/>
  <c r="J4181" i="11"/>
  <c r="K4181" i="11" s="1"/>
  <c r="C4181" i="11"/>
  <c r="H4564" i="11"/>
  <c r="D4109" i="11"/>
  <c r="K4109" i="11"/>
  <c r="C4109" i="11"/>
  <c r="I4937" i="11"/>
  <c r="H1394" i="11"/>
  <c r="I7251" i="11"/>
  <c r="I1354" i="11"/>
  <c r="I6818" i="11"/>
  <c r="K3917" i="11"/>
  <c r="H6859" i="11"/>
  <c r="I6855" i="11" s="1"/>
  <c r="D3917" i="11"/>
  <c r="C3917" i="11"/>
  <c r="J4217" i="11"/>
  <c r="K4217" i="11" s="1"/>
  <c r="C4217" i="11"/>
  <c r="D4217" i="11"/>
  <c r="N7438" i="11" l="1"/>
  <c r="N4182" i="11"/>
  <c r="L4182" i="11"/>
  <c r="M4182" i="11" s="1"/>
  <c r="N4254" i="11"/>
  <c r="L4254" i="11"/>
  <c r="M4254" i="11" s="1"/>
  <c r="N3918" i="11"/>
  <c r="L3918" i="11"/>
  <c r="M3918" i="11" s="1"/>
  <c r="N4146" i="11"/>
  <c r="L4146" i="11"/>
  <c r="M4146" i="11" s="1"/>
  <c r="N4110" i="11"/>
  <c r="L4110" i="11"/>
  <c r="M4110" i="11" s="1"/>
  <c r="N4218" i="11"/>
  <c r="L4218" i="11"/>
  <c r="M4218" i="11" s="1"/>
  <c r="H3918" i="11"/>
  <c r="I3914" i="11" s="1"/>
  <c r="H4146" i="11"/>
  <c r="I4142" i="11" s="1"/>
  <c r="H4110" i="11"/>
  <c r="I4106" i="11" s="1"/>
  <c r="J7438" i="11"/>
  <c r="K7438" i="11" s="1"/>
  <c r="L7438" i="11"/>
  <c r="M7438" i="11" s="1"/>
  <c r="C3918" i="11"/>
  <c r="K3918" i="11"/>
  <c r="I4131" i="11"/>
  <c r="H4565" i="11"/>
  <c r="D4146" i="11"/>
  <c r="C4146" i="11"/>
  <c r="K4146" i="11"/>
  <c r="I4167" i="11"/>
  <c r="H2719" i="11"/>
  <c r="I2346" i="11"/>
  <c r="H2720" i="11"/>
  <c r="H2351" i="11"/>
  <c r="I2347" i="11" s="1"/>
  <c r="H4444" i="11"/>
  <c r="H1395" i="11"/>
  <c r="H4835" i="11"/>
  <c r="H4172" i="11"/>
  <c r="I4168" i="11" s="1"/>
  <c r="D4110" i="11"/>
  <c r="C4110" i="11"/>
  <c r="K4110" i="11"/>
  <c r="C4182" i="11"/>
  <c r="J4182" i="11"/>
  <c r="K4182" i="11" s="1"/>
  <c r="D4182" i="11"/>
  <c r="D4218" i="11"/>
  <c r="J4218" i="11"/>
  <c r="K4218" i="11" s="1"/>
  <c r="C4218" i="11"/>
  <c r="D3918" i="11"/>
  <c r="I1355" i="11"/>
  <c r="I7252" i="11"/>
  <c r="C7438" i="11"/>
  <c r="D7438" i="11"/>
  <c r="H6860" i="11"/>
  <c r="I6856" i="11" s="1"/>
  <c r="K4254" i="11"/>
  <c r="C4254" i="11"/>
  <c r="D4254" i="11"/>
  <c r="I6819" i="11"/>
  <c r="N7439" i="11" l="1"/>
  <c r="N4111" i="11"/>
  <c r="L4111" i="11"/>
  <c r="M4111" i="11" s="1"/>
  <c r="N3919" i="11"/>
  <c r="L3919" i="11"/>
  <c r="M3919" i="11" s="1"/>
  <c r="N4255" i="11"/>
  <c r="L4255" i="11"/>
  <c r="M4255" i="11" s="1"/>
  <c r="N4219" i="11"/>
  <c r="L4219" i="11"/>
  <c r="M4219" i="11" s="1"/>
  <c r="N4147" i="11"/>
  <c r="L4147" i="11"/>
  <c r="M4147" i="11" s="1"/>
  <c r="N4183" i="11"/>
  <c r="L4183" i="11"/>
  <c r="M4183" i="11" s="1"/>
  <c r="C3919" i="11"/>
  <c r="H3919" i="11"/>
  <c r="I3915" i="11" s="1"/>
  <c r="H4111" i="11"/>
  <c r="I4107" i="11" s="1"/>
  <c r="K3919" i="11"/>
  <c r="H4147" i="11"/>
  <c r="J7439" i="11"/>
  <c r="K7439" i="11" s="1"/>
  <c r="L7439" i="11"/>
  <c r="M7439" i="11" s="1"/>
  <c r="D3919" i="11"/>
  <c r="I4831" i="11"/>
  <c r="H4566" i="11"/>
  <c r="C4147" i="11"/>
  <c r="D4147" i="11"/>
  <c r="K4147" i="11"/>
  <c r="H2352" i="11"/>
  <c r="H4445" i="11"/>
  <c r="H2721" i="11"/>
  <c r="H4173" i="11"/>
  <c r="I4169" i="11" s="1"/>
  <c r="H4682" i="11"/>
  <c r="C4111" i="11"/>
  <c r="D4111" i="11"/>
  <c r="K4111" i="11"/>
  <c r="C4183" i="11"/>
  <c r="J4183" i="11"/>
  <c r="K4183" i="11" s="1"/>
  <c r="D4183" i="11"/>
  <c r="H4762" i="11"/>
  <c r="H1396" i="11"/>
  <c r="I1356" i="11" s="1"/>
  <c r="H4836" i="11"/>
  <c r="C4219" i="11"/>
  <c r="D4219" i="11"/>
  <c r="J4219" i="11"/>
  <c r="K4219" i="11" s="1"/>
  <c r="K4255" i="11"/>
  <c r="D4255" i="11"/>
  <c r="C4255" i="11"/>
  <c r="C7439" i="11"/>
  <c r="D7439" i="11"/>
  <c r="H6861" i="11"/>
  <c r="I6821" i="11" s="1"/>
  <c r="I6820" i="11"/>
  <c r="N7440" i="11" l="1"/>
  <c r="N3920" i="11"/>
  <c r="L3920" i="11"/>
  <c r="M3920" i="11" s="1"/>
  <c r="D3920" i="11"/>
  <c r="N4112" i="11"/>
  <c r="L4112" i="11"/>
  <c r="M4112" i="11" s="1"/>
  <c r="N4184" i="11"/>
  <c r="L4184" i="11"/>
  <c r="M4184" i="11" s="1"/>
  <c r="K3920" i="11"/>
  <c r="N4256" i="11"/>
  <c r="L4256" i="11"/>
  <c r="M4256" i="11" s="1"/>
  <c r="C3920" i="11"/>
  <c r="N4148" i="11"/>
  <c r="L4148" i="11"/>
  <c r="M4148" i="11" s="1"/>
  <c r="N4220" i="11"/>
  <c r="L4220" i="11"/>
  <c r="M4220" i="11" s="1"/>
  <c r="H3920" i="11"/>
  <c r="I3916" i="11" s="1"/>
  <c r="H4112" i="11"/>
  <c r="I4108" i="11" s="1"/>
  <c r="H4148" i="11"/>
  <c r="I4144" i="11" s="1"/>
  <c r="J7440" i="11"/>
  <c r="K7440" i="11" s="1"/>
  <c r="L7440" i="11"/>
  <c r="M7440" i="11" s="1"/>
  <c r="I6857" i="11"/>
  <c r="H1397" i="11"/>
  <c r="H4837" i="11"/>
  <c r="D4184" i="11"/>
  <c r="C4184" i="11"/>
  <c r="J4184" i="11"/>
  <c r="K4184" i="11" s="1"/>
  <c r="H4763" i="11"/>
  <c r="I4832" i="11"/>
  <c r="I7253" i="11"/>
  <c r="H2722" i="11"/>
  <c r="I2682" i="11" s="1"/>
  <c r="I2348" i="11"/>
  <c r="K4148" i="11"/>
  <c r="D4148" i="11"/>
  <c r="C4148" i="11"/>
  <c r="D4220" i="11"/>
  <c r="C4220" i="11"/>
  <c r="J4220" i="11"/>
  <c r="K4220" i="11" s="1"/>
  <c r="H4174" i="11"/>
  <c r="I4170" i="11" s="1"/>
  <c r="H4683" i="11"/>
  <c r="C4112" i="11"/>
  <c r="K4112" i="11"/>
  <c r="D4112" i="11"/>
  <c r="I4562" i="11"/>
  <c r="H2353" i="11"/>
  <c r="H4446" i="11"/>
  <c r="I1357" i="11"/>
  <c r="I7254" i="11"/>
  <c r="C7440" i="11"/>
  <c r="D7440" i="11"/>
  <c r="H6862" i="11"/>
  <c r="I6858" i="11" s="1"/>
  <c r="K4256" i="11"/>
  <c r="D4256" i="11"/>
  <c r="C4256" i="11"/>
  <c r="K3921" i="11" l="1"/>
  <c r="H3921" i="11"/>
  <c r="D3921" i="11"/>
  <c r="C3921" i="11"/>
  <c r="N7441" i="11"/>
  <c r="N3921" i="11"/>
  <c r="L3921" i="11"/>
  <c r="M3921" i="11" s="1"/>
  <c r="N4149" i="11"/>
  <c r="L4149" i="11"/>
  <c r="M4149" i="11" s="1"/>
  <c r="N4185" i="11"/>
  <c r="L4185" i="11"/>
  <c r="M4185" i="11" s="1"/>
  <c r="N4257" i="11"/>
  <c r="L4257" i="11"/>
  <c r="M4257" i="11" s="1"/>
  <c r="N4113" i="11"/>
  <c r="L4113" i="11"/>
  <c r="M4113" i="11" s="1"/>
  <c r="N4221" i="11"/>
  <c r="L4221" i="11"/>
  <c r="M4221" i="11" s="1"/>
  <c r="H4149" i="11"/>
  <c r="I4145" i="11" s="1"/>
  <c r="H4113" i="11"/>
  <c r="I4109" i="11" s="1"/>
  <c r="I3917" i="11"/>
  <c r="J7441" i="11"/>
  <c r="K7441" i="11" s="1"/>
  <c r="L7441" i="11"/>
  <c r="M7441" i="11" s="1"/>
  <c r="J4221" i="11"/>
  <c r="K4221" i="11" s="1"/>
  <c r="C4221" i="11"/>
  <c r="D4221" i="11"/>
  <c r="I7140" i="11"/>
  <c r="H1398" i="11"/>
  <c r="H4175" i="11"/>
  <c r="H4684" i="11"/>
  <c r="D4113" i="11"/>
  <c r="K4113" i="11"/>
  <c r="C4113" i="11"/>
  <c r="C4149" i="11"/>
  <c r="K4149" i="11"/>
  <c r="D4149" i="11"/>
  <c r="J4185" i="11"/>
  <c r="K4185" i="11" s="1"/>
  <c r="C4185" i="11"/>
  <c r="D4185" i="11"/>
  <c r="H4764" i="11"/>
  <c r="I4442" i="11"/>
  <c r="H2354" i="11"/>
  <c r="H4447" i="11"/>
  <c r="I2349" i="11"/>
  <c r="I4833" i="11"/>
  <c r="D7441" i="11"/>
  <c r="C7441" i="11"/>
  <c r="H6863" i="11"/>
  <c r="I6822" i="11"/>
  <c r="K4257" i="11"/>
  <c r="C4257" i="11"/>
  <c r="D4257" i="11"/>
  <c r="N4294" i="11" l="1"/>
  <c r="L4294" i="11"/>
  <c r="M4294" i="11" s="1"/>
  <c r="N4150" i="11"/>
  <c r="L4150" i="11"/>
  <c r="M4150" i="11" s="1"/>
  <c r="N4186" i="11"/>
  <c r="L4186" i="11"/>
  <c r="M4186" i="11" s="1"/>
  <c r="N3954" i="11"/>
  <c r="L3954" i="11"/>
  <c r="M3954" i="11" s="1"/>
  <c r="N4258" i="11"/>
  <c r="L4258" i="11"/>
  <c r="M4258" i="11" s="1"/>
  <c r="N4222" i="11"/>
  <c r="L4222" i="11"/>
  <c r="M4222" i="11" s="1"/>
  <c r="L7442" i="11"/>
  <c r="M7442" i="11" s="1"/>
  <c r="N7442" i="11"/>
  <c r="H4294" i="11"/>
  <c r="I4290" i="11" s="1"/>
  <c r="H4150" i="11"/>
  <c r="I4146" i="11" s="1"/>
  <c r="H3954" i="11"/>
  <c r="I3950" i="11" s="1"/>
  <c r="J7442" i="11"/>
  <c r="K7442" i="11" s="1"/>
  <c r="C7442" i="11"/>
  <c r="D7442" i="11"/>
  <c r="I6859" i="11"/>
  <c r="I4135" i="11"/>
  <c r="I2350" i="11"/>
  <c r="D4222" i="11"/>
  <c r="J4222" i="11"/>
  <c r="K4222" i="11" s="1"/>
  <c r="C4222" i="11"/>
  <c r="H4802" i="11"/>
  <c r="I4443" i="11"/>
  <c r="H1399" i="11"/>
  <c r="H4901" i="11"/>
  <c r="H2724" i="11"/>
  <c r="I2684" i="11" s="1"/>
  <c r="H4449" i="11"/>
  <c r="H4176" i="11"/>
  <c r="I4172" i="11" s="1"/>
  <c r="H4722" i="11"/>
  <c r="K4150" i="11"/>
  <c r="D4150" i="11"/>
  <c r="C4150" i="11"/>
  <c r="H2723" i="11"/>
  <c r="I2683" i="11" s="1"/>
  <c r="H4448" i="11"/>
  <c r="K4258" i="11"/>
  <c r="D4258" i="11"/>
  <c r="C4258" i="11"/>
  <c r="H2355" i="11"/>
  <c r="I2351" i="11" s="1"/>
  <c r="H4485" i="11"/>
  <c r="I7141" i="11"/>
  <c r="J4186" i="11"/>
  <c r="K4186" i="11" s="1"/>
  <c r="C4186" i="11"/>
  <c r="D4186" i="11"/>
  <c r="H4765" i="11"/>
  <c r="I7256" i="11"/>
  <c r="K4294" i="11"/>
  <c r="D4294" i="11"/>
  <c r="C4294" i="11"/>
  <c r="K3954" i="11"/>
  <c r="H6864" i="11"/>
  <c r="I6860" i="11" s="1"/>
  <c r="D3954" i="11"/>
  <c r="C3954" i="11"/>
  <c r="I6823" i="11"/>
  <c r="N7443" i="11" l="1"/>
  <c r="N4151" i="11"/>
  <c r="L4151" i="11"/>
  <c r="M4151" i="11" s="1"/>
  <c r="N4295" i="11"/>
  <c r="L4295" i="11"/>
  <c r="M4295" i="11" s="1"/>
  <c r="N4187" i="11"/>
  <c r="L4187" i="11"/>
  <c r="M4187" i="11" s="1"/>
  <c r="N4223" i="11"/>
  <c r="L4223" i="11"/>
  <c r="M4223" i="11" s="1"/>
  <c r="N4259" i="11"/>
  <c r="L4259" i="11"/>
  <c r="M4259" i="11" s="1"/>
  <c r="N3955" i="11"/>
  <c r="L3955" i="11"/>
  <c r="M3955" i="11" s="1"/>
  <c r="D7443" i="11"/>
  <c r="C7443" i="11"/>
  <c r="H4151" i="11"/>
  <c r="H4295" i="11"/>
  <c r="I4291" i="11" s="1"/>
  <c r="H3955" i="11"/>
  <c r="I3951" i="11" s="1"/>
  <c r="J7444" i="11"/>
  <c r="K7444" i="11" s="1"/>
  <c r="L7444" i="11"/>
  <c r="M7444" i="11" s="1"/>
  <c r="J7443" i="11"/>
  <c r="K7443" i="11" s="1"/>
  <c r="L7443" i="11"/>
  <c r="M7443" i="11" s="1"/>
  <c r="I4444" i="11"/>
  <c r="D4223" i="11"/>
  <c r="J4223" i="11"/>
  <c r="K4223" i="11" s="1"/>
  <c r="C4223" i="11"/>
  <c r="H4803" i="11"/>
  <c r="H4177" i="11"/>
  <c r="H4723" i="11"/>
  <c r="C4151" i="11"/>
  <c r="D4151" i="11"/>
  <c r="K4151" i="11"/>
  <c r="I4897" i="11"/>
  <c r="H2356" i="11"/>
  <c r="I2352" i="11" s="1"/>
  <c r="H4486" i="11"/>
  <c r="I4482" i="11" s="1"/>
  <c r="C4187" i="11"/>
  <c r="J4187" i="11"/>
  <c r="K4187" i="11" s="1"/>
  <c r="D4187" i="11"/>
  <c r="H4766" i="11"/>
  <c r="H2725" i="11"/>
  <c r="I2685" i="11" s="1"/>
  <c r="H4450" i="11"/>
  <c r="H1400" i="11"/>
  <c r="H4902" i="11"/>
  <c r="I4898" i="11" s="1"/>
  <c r="C4259" i="11"/>
  <c r="K4259" i="11"/>
  <c r="D4259" i="11"/>
  <c r="I4445" i="11"/>
  <c r="I7257" i="11"/>
  <c r="K3955" i="11"/>
  <c r="H6865" i="11"/>
  <c r="D3955" i="11"/>
  <c r="C3955" i="11"/>
  <c r="C7444" i="11"/>
  <c r="D7444" i="11"/>
  <c r="K4295" i="11"/>
  <c r="C4295" i="11"/>
  <c r="D4295" i="11"/>
  <c r="I6824" i="11"/>
  <c r="N7445" i="11" l="1"/>
  <c r="N7444" i="11"/>
  <c r="N4188" i="11"/>
  <c r="L4188" i="11"/>
  <c r="M4188" i="11" s="1"/>
  <c r="N4224" i="11"/>
  <c r="L4224" i="11"/>
  <c r="M4224" i="11" s="1"/>
  <c r="N4152" i="11"/>
  <c r="L4152" i="11"/>
  <c r="M4152" i="11" s="1"/>
  <c r="N4296" i="11"/>
  <c r="L4296" i="11"/>
  <c r="M4296" i="11" s="1"/>
  <c r="N3956" i="11"/>
  <c r="L3956" i="11"/>
  <c r="M3956" i="11" s="1"/>
  <c r="N4260" i="11"/>
  <c r="L4260" i="11"/>
  <c r="M4260" i="11" s="1"/>
  <c r="H4152" i="11"/>
  <c r="I4148" i="11" s="1"/>
  <c r="H3956" i="11"/>
  <c r="I3952" i="11" s="1"/>
  <c r="H4296" i="11"/>
  <c r="I4292" i="11" s="1"/>
  <c r="H4260" i="11"/>
  <c r="J7445" i="11"/>
  <c r="K7445" i="11" s="1"/>
  <c r="L7445" i="11"/>
  <c r="M7445" i="11" s="1"/>
  <c r="H2726" i="11"/>
  <c r="H4451" i="11"/>
  <c r="K4260" i="11"/>
  <c r="C4260" i="11"/>
  <c r="D4260" i="11"/>
  <c r="I4762" i="11"/>
  <c r="H1401" i="11"/>
  <c r="H4903" i="11"/>
  <c r="H2357" i="11"/>
  <c r="H4487" i="11"/>
  <c r="J4224" i="11"/>
  <c r="K4224" i="11" s="1"/>
  <c r="C4224" i="11"/>
  <c r="D4224" i="11"/>
  <c r="H4804" i="11"/>
  <c r="H4178" i="11"/>
  <c r="H4724" i="11"/>
  <c r="K4152" i="11"/>
  <c r="C4152" i="11"/>
  <c r="D4152" i="11"/>
  <c r="I6861" i="11"/>
  <c r="J4188" i="11"/>
  <c r="K4188" i="11" s="1"/>
  <c r="D4188" i="11"/>
  <c r="C4188" i="11"/>
  <c r="H4767" i="11"/>
  <c r="I4173" i="11"/>
  <c r="I4446" i="11"/>
  <c r="I2686" i="11"/>
  <c r="D7445" i="11"/>
  <c r="C7445" i="11"/>
  <c r="I6825" i="11"/>
  <c r="K4296" i="11"/>
  <c r="D4296" i="11"/>
  <c r="C4296" i="11"/>
  <c r="K3956" i="11"/>
  <c r="H6866" i="11"/>
  <c r="C3956" i="11"/>
  <c r="D3956" i="11"/>
  <c r="N4297" i="11" l="1"/>
  <c r="L4297" i="11"/>
  <c r="M4297" i="11" s="1"/>
  <c r="N4189" i="11"/>
  <c r="L4189" i="11"/>
  <c r="M4189" i="11" s="1"/>
  <c r="N4261" i="11"/>
  <c r="L4261" i="11"/>
  <c r="M4261" i="11" s="1"/>
  <c r="N4225" i="11"/>
  <c r="L4225" i="11"/>
  <c r="M4225" i="11" s="1"/>
  <c r="N4153" i="11"/>
  <c r="L4153" i="11"/>
  <c r="M4153" i="11" s="1"/>
  <c r="N3957" i="11"/>
  <c r="L3957" i="11"/>
  <c r="M3957" i="11" s="1"/>
  <c r="H4297" i="11"/>
  <c r="I4293" i="11" s="1"/>
  <c r="H4261" i="11"/>
  <c r="H4153" i="11"/>
  <c r="I4149" i="11" s="1"/>
  <c r="H3957" i="11"/>
  <c r="H2727" i="11"/>
  <c r="H4489" i="11"/>
  <c r="H4179" i="11"/>
  <c r="H4725" i="11"/>
  <c r="D4153" i="11"/>
  <c r="C4153" i="11"/>
  <c r="K4153" i="11"/>
  <c r="C4189" i="11"/>
  <c r="D4189" i="11"/>
  <c r="J4189" i="11"/>
  <c r="K4189" i="11" s="1"/>
  <c r="H4768" i="11"/>
  <c r="I2353" i="11"/>
  <c r="I4448" i="11"/>
  <c r="I4447" i="11"/>
  <c r="H2358" i="11"/>
  <c r="H4488" i="11"/>
  <c r="I4484" i="11" s="1"/>
  <c r="I4763" i="11"/>
  <c r="H1402" i="11"/>
  <c r="I1362" i="11" s="1"/>
  <c r="H4904" i="11"/>
  <c r="I4900" i="11" s="1"/>
  <c r="I4899" i="11"/>
  <c r="C4225" i="11"/>
  <c r="J4225" i="11"/>
  <c r="K4225" i="11" s="1"/>
  <c r="D4225" i="11"/>
  <c r="H4805" i="11"/>
  <c r="H4842" i="11"/>
  <c r="K4261" i="11"/>
  <c r="D4261" i="11"/>
  <c r="C4261" i="11"/>
  <c r="I4174" i="11"/>
  <c r="I4483" i="11"/>
  <c r="I6862" i="11"/>
  <c r="I4449" i="11"/>
  <c r="I2687" i="11"/>
  <c r="K4297" i="11"/>
  <c r="D4297" i="11"/>
  <c r="C4297" i="11"/>
  <c r="K3957" i="11"/>
  <c r="H6867" i="11"/>
  <c r="D3957" i="11"/>
  <c r="C3957" i="11"/>
  <c r="I6826" i="11"/>
  <c r="N3994" i="11" l="1"/>
  <c r="L3994" i="11"/>
  <c r="M3994" i="11" s="1"/>
  <c r="N3958" i="11"/>
  <c r="L3958" i="11"/>
  <c r="M3958" i="11" s="1"/>
  <c r="N4298" i="11"/>
  <c r="L4298" i="11"/>
  <c r="M4298" i="11" s="1"/>
  <c r="N4334" i="11"/>
  <c r="L4334" i="11"/>
  <c r="M4334" i="11" s="1"/>
  <c r="N4262" i="11"/>
  <c r="L4262" i="11"/>
  <c r="M4262" i="11" s="1"/>
  <c r="N4226" i="11"/>
  <c r="L4226" i="11"/>
  <c r="M4226" i="11" s="1"/>
  <c r="N4190" i="11"/>
  <c r="L4190" i="11"/>
  <c r="M4190" i="11" s="1"/>
  <c r="C3958" i="11"/>
  <c r="H4334" i="11"/>
  <c r="I4330" i="11" s="1"/>
  <c r="H3958" i="11"/>
  <c r="I3954" i="11" s="1"/>
  <c r="H3994" i="11"/>
  <c r="I3990" i="11" s="1"/>
  <c r="H4262" i="11"/>
  <c r="H4298" i="11"/>
  <c r="I4294" i="11" s="1"/>
  <c r="D3958" i="11"/>
  <c r="I3953" i="11"/>
  <c r="K3958" i="11"/>
  <c r="H1403" i="11"/>
  <c r="H4942" i="11"/>
  <c r="H4180" i="11"/>
  <c r="C4190" i="11"/>
  <c r="D4190" i="11"/>
  <c r="J4190" i="11"/>
  <c r="K4190" i="11" s="1"/>
  <c r="H4769" i="11"/>
  <c r="I4139" i="11"/>
  <c r="J4226" i="11"/>
  <c r="K4226" i="11" s="1"/>
  <c r="C4226" i="11"/>
  <c r="D4226" i="11"/>
  <c r="H4806" i="11"/>
  <c r="I4802" i="11" s="1"/>
  <c r="K4298" i="11"/>
  <c r="H4905" i="11"/>
  <c r="C4298" i="11"/>
  <c r="D4298" i="11"/>
  <c r="I6863" i="11"/>
  <c r="I4764" i="11"/>
  <c r="H4843" i="11"/>
  <c r="K4262" i="11"/>
  <c r="D4262" i="11"/>
  <c r="C4262" i="11"/>
  <c r="I4485" i="11"/>
  <c r="H2359" i="11"/>
  <c r="I2355" i="11" s="1"/>
  <c r="H4526" i="11"/>
  <c r="H2728" i="11"/>
  <c r="H4490" i="11"/>
  <c r="I2354" i="11"/>
  <c r="I1363" i="11"/>
  <c r="I2688" i="11"/>
  <c r="K4334" i="11"/>
  <c r="C4334" i="11"/>
  <c r="D4334" i="11"/>
  <c r="J3994" i="11"/>
  <c r="K3994" i="11" s="1"/>
  <c r="H6868" i="11"/>
  <c r="C3994" i="11"/>
  <c r="D3994" i="11"/>
  <c r="I6827" i="11"/>
  <c r="N4227" i="11" l="1"/>
  <c r="L4227" i="11"/>
  <c r="M4227" i="11" s="1"/>
  <c r="N3959" i="11"/>
  <c r="L3959" i="11"/>
  <c r="M3959" i="11" s="1"/>
  <c r="N3995" i="11"/>
  <c r="L3995" i="11"/>
  <c r="M3995" i="11" s="1"/>
  <c r="N4335" i="11"/>
  <c r="L4335" i="11"/>
  <c r="M4335" i="11" s="1"/>
  <c r="N4299" i="11"/>
  <c r="L4299" i="11"/>
  <c r="M4299" i="11" s="1"/>
  <c r="N4191" i="11"/>
  <c r="L4191" i="11"/>
  <c r="M4191" i="11" s="1"/>
  <c r="N4263" i="11"/>
  <c r="L4263" i="11"/>
  <c r="M4263" i="11" s="1"/>
  <c r="H3959" i="11"/>
  <c r="I3955" i="11" s="1"/>
  <c r="H3995" i="11"/>
  <c r="I3991" i="11" s="1"/>
  <c r="H4263" i="11"/>
  <c r="I4259" i="11" s="1"/>
  <c r="H4299" i="11"/>
  <c r="I4295" i="11" s="1"/>
  <c r="H4335" i="11"/>
  <c r="I4331" i="11" s="1"/>
  <c r="D3959" i="11"/>
  <c r="C3959" i="11"/>
  <c r="K3959" i="11"/>
  <c r="H2729" i="11"/>
  <c r="I2689" i="11" s="1"/>
  <c r="H4491" i="11"/>
  <c r="K4299" i="11"/>
  <c r="H4906" i="11"/>
  <c r="C4299" i="11"/>
  <c r="D4299" i="11"/>
  <c r="I4765" i="11"/>
  <c r="I4176" i="11"/>
  <c r="I4486" i="11"/>
  <c r="I4938" i="11"/>
  <c r="I4522" i="11"/>
  <c r="H4181" i="11"/>
  <c r="I4177" i="11" s="1"/>
  <c r="J4191" i="11"/>
  <c r="K4191" i="11" s="1"/>
  <c r="D4191" i="11"/>
  <c r="C4191" i="11"/>
  <c r="H4770" i="11"/>
  <c r="I4766" i="11" s="1"/>
  <c r="H4844" i="11"/>
  <c r="D4263" i="11"/>
  <c r="C4263" i="11"/>
  <c r="K4263" i="11"/>
  <c r="I4901" i="11"/>
  <c r="I6828" i="11"/>
  <c r="H1404" i="11"/>
  <c r="I1364" i="11" s="1"/>
  <c r="H4943" i="11"/>
  <c r="H2360" i="11"/>
  <c r="I2356" i="11" s="1"/>
  <c r="H4527" i="11"/>
  <c r="I6864" i="11"/>
  <c r="J4227" i="11"/>
  <c r="K4227" i="11" s="1"/>
  <c r="D4227" i="11"/>
  <c r="C4227" i="11"/>
  <c r="H4807" i="11"/>
  <c r="J3995" i="11"/>
  <c r="K3995" i="11" s="1"/>
  <c r="H6869" i="11"/>
  <c r="I6865" i="11" s="1"/>
  <c r="D3995" i="11"/>
  <c r="C3995" i="11"/>
  <c r="K4335" i="11"/>
  <c r="D4335" i="11"/>
  <c r="C4335" i="11"/>
  <c r="N4228" i="11" l="1"/>
  <c r="L4228" i="11"/>
  <c r="M4228" i="11" s="1"/>
  <c r="N4192" i="11"/>
  <c r="L4192" i="11"/>
  <c r="M4192" i="11" s="1"/>
  <c r="N4336" i="11"/>
  <c r="L4336" i="11"/>
  <c r="M4336" i="11" s="1"/>
  <c r="N4264" i="11"/>
  <c r="L4264" i="11"/>
  <c r="M4264" i="11" s="1"/>
  <c r="N4300" i="11"/>
  <c r="L4300" i="11"/>
  <c r="M4300" i="11" s="1"/>
  <c r="N3960" i="11"/>
  <c r="L3960" i="11"/>
  <c r="M3960" i="11" s="1"/>
  <c r="N3996" i="11"/>
  <c r="L3996" i="11"/>
  <c r="M3996" i="11" s="1"/>
  <c r="H4300" i="11"/>
  <c r="I4296" i="11" s="1"/>
  <c r="H4264" i="11"/>
  <c r="I4260" i="11" s="1"/>
  <c r="H3996" i="11"/>
  <c r="I3992" i="11" s="1"/>
  <c r="H3960" i="11"/>
  <c r="I3956" i="11" s="1"/>
  <c r="H4192" i="11"/>
  <c r="H4336" i="11"/>
  <c r="I4332" i="11" s="1"/>
  <c r="C3960" i="11"/>
  <c r="K3960" i="11"/>
  <c r="D3960" i="11"/>
  <c r="H2730" i="11"/>
  <c r="H4492" i="11"/>
  <c r="I4489" i="11" s="1"/>
  <c r="H2361" i="11"/>
  <c r="I2357" i="11" s="1"/>
  <c r="H4528" i="11"/>
  <c r="H4845" i="11"/>
  <c r="K4264" i="11"/>
  <c r="C4264" i="11"/>
  <c r="D4264" i="11"/>
  <c r="I4902" i="11"/>
  <c r="K4300" i="11"/>
  <c r="H4907" i="11"/>
  <c r="I4903" i="11" s="1"/>
  <c r="C4300" i="11"/>
  <c r="D4300" i="11"/>
  <c r="I4487" i="11"/>
  <c r="H4182" i="11"/>
  <c r="I4178" i="11" s="1"/>
  <c r="C4192" i="11"/>
  <c r="D4192" i="11"/>
  <c r="J4192" i="11"/>
  <c r="K4192" i="11" s="1"/>
  <c r="H4771" i="11"/>
  <c r="I4767" i="11" s="1"/>
  <c r="I4803" i="11"/>
  <c r="I4523" i="11"/>
  <c r="H1405" i="11"/>
  <c r="H4944" i="11"/>
  <c r="C4228" i="11"/>
  <c r="D4228" i="11"/>
  <c r="J4228" i="11"/>
  <c r="K4228" i="11" s="1"/>
  <c r="H4808" i="11"/>
  <c r="I1365" i="11"/>
  <c r="I2690" i="11"/>
  <c r="J3996" i="11"/>
  <c r="K3996" i="11" s="1"/>
  <c r="H6870" i="11"/>
  <c r="I6866" i="11" s="1"/>
  <c r="D3996" i="11"/>
  <c r="C3996" i="11"/>
  <c r="I6829" i="11"/>
  <c r="K4336" i="11"/>
  <c r="C4336" i="11"/>
  <c r="D4336" i="11"/>
  <c r="N4229" i="11" l="1"/>
  <c r="L4229" i="11"/>
  <c r="M4229" i="11" s="1"/>
  <c r="N4265" i="11"/>
  <c r="L4265" i="11"/>
  <c r="M4265" i="11" s="1"/>
  <c r="N4301" i="11"/>
  <c r="L4301" i="11"/>
  <c r="M4301" i="11" s="1"/>
  <c r="N4193" i="11"/>
  <c r="L4193" i="11"/>
  <c r="M4193" i="11" s="1"/>
  <c r="N3961" i="11"/>
  <c r="L3961" i="11"/>
  <c r="M3961" i="11" s="1"/>
  <c r="N4337" i="11"/>
  <c r="L4337" i="11"/>
  <c r="M4337" i="11" s="1"/>
  <c r="N3997" i="11"/>
  <c r="L3997" i="11"/>
  <c r="M3997" i="11" s="1"/>
  <c r="H4301" i="11"/>
  <c r="I4297" i="11" s="1"/>
  <c r="H4337" i="11"/>
  <c r="I4333" i="11" s="1"/>
  <c r="H4265" i="11"/>
  <c r="I4261" i="11" s="1"/>
  <c r="H4193" i="11"/>
  <c r="H3997" i="11"/>
  <c r="I3993" i="11" s="1"/>
  <c r="H3961" i="11"/>
  <c r="I3957" i="11" s="1"/>
  <c r="C3961" i="11"/>
  <c r="D3961" i="11"/>
  <c r="K3961" i="11"/>
  <c r="I4488" i="11"/>
  <c r="K4301" i="11"/>
  <c r="H4908" i="11"/>
  <c r="I4904" i="11" s="1"/>
  <c r="C4301" i="11"/>
  <c r="D4301" i="11"/>
  <c r="J4229" i="11"/>
  <c r="K4229" i="11" s="1"/>
  <c r="C4229" i="11"/>
  <c r="D4229" i="11"/>
  <c r="H4809" i="11"/>
  <c r="H2362" i="11"/>
  <c r="I2322" i="11" s="1"/>
  <c r="H4529" i="11"/>
  <c r="I4525" i="11" s="1"/>
  <c r="H2731" i="11"/>
  <c r="H4530" i="11"/>
  <c r="H1406" i="11"/>
  <c r="H4945" i="11"/>
  <c r="I4524" i="11"/>
  <c r="I4940" i="11"/>
  <c r="H4183" i="11"/>
  <c r="D4193" i="11"/>
  <c r="J4193" i="11"/>
  <c r="K4193" i="11" s="1"/>
  <c r="C4193" i="11"/>
  <c r="H4772" i="11"/>
  <c r="H4846" i="11"/>
  <c r="D4265" i="11"/>
  <c r="K4265" i="11"/>
  <c r="C4265" i="11"/>
  <c r="I4804" i="11"/>
  <c r="I2691" i="11"/>
  <c r="I1366" i="11"/>
  <c r="K4337" i="11"/>
  <c r="C4337" i="11"/>
  <c r="D4337" i="11"/>
  <c r="I6830" i="11"/>
  <c r="J3997" i="11"/>
  <c r="K3997" i="11" s="1"/>
  <c r="H6871" i="11"/>
  <c r="I6867" i="11" s="1"/>
  <c r="C3997" i="11"/>
  <c r="D3997" i="11"/>
  <c r="N4374" i="11" l="1"/>
  <c r="L4374" i="11"/>
  <c r="M4374" i="11" s="1"/>
  <c r="N4230" i="11"/>
  <c r="L4230" i="11"/>
  <c r="M4230" i="11" s="1"/>
  <c r="N4194" i="11"/>
  <c r="L4194" i="11"/>
  <c r="M4194" i="11" s="1"/>
  <c r="N3998" i="11"/>
  <c r="L3998" i="11"/>
  <c r="M3998" i="11" s="1"/>
  <c r="N4034" i="11"/>
  <c r="L4034" i="11"/>
  <c r="M4034" i="11" s="1"/>
  <c r="N4266" i="11"/>
  <c r="L4266" i="11"/>
  <c r="M4266" i="11" s="1"/>
  <c r="N4302" i="11"/>
  <c r="L4302" i="11"/>
  <c r="M4302" i="11" s="1"/>
  <c r="N4338" i="11"/>
  <c r="L4338" i="11"/>
  <c r="M4338" i="11" s="1"/>
  <c r="H4266" i="11"/>
  <c r="I4262" i="11" s="1"/>
  <c r="H3998" i="11"/>
  <c r="I3994" i="11" s="1"/>
  <c r="H4302" i="11"/>
  <c r="I4298" i="11" s="1"/>
  <c r="H4194" i="11"/>
  <c r="H4034" i="11"/>
  <c r="I4030" i="11" s="1"/>
  <c r="H4338" i="11"/>
  <c r="I4334" i="11" s="1"/>
  <c r="H1407" i="11"/>
  <c r="I1367" i="11" s="1"/>
  <c r="H4374" i="11"/>
  <c r="C3998" i="11"/>
  <c r="D3998" i="11"/>
  <c r="J3998" i="11"/>
  <c r="K3998" i="11" s="1"/>
  <c r="H4847" i="11"/>
  <c r="C4266" i="11"/>
  <c r="D4266" i="11"/>
  <c r="K4266" i="11"/>
  <c r="I4805" i="11"/>
  <c r="H4184" i="11"/>
  <c r="I4180" i="11" s="1"/>
  <c r="D4230" i="11"/>
  <c r="C4230" i="11"/>
  <c r="J4230" i="11"/>
  <c r="K4230" i="11" s="1"/>
  <c r="H4810" i="11"/>
  <c r="I4143" i="11"/>
  <c r="K4338" i="11"/>
  <c r="D4338" i="11"/>
  <c r="C4338" i="11"/>
  <c r="H4946" i="11"/>
  <c r="I4942" i="11" s="1"/>
  <c r="H4909" i="11"/>
  <c r="I4905" i="11" s="1"/>
  <c r="K4302" i="11"/>
  <c r="C4302" i="11"/>
  <c r="D4302" i="11"/>
  <c r="I4768" i="11"/>
  <c r="J4194" i="11"/>
  <c r="K4194" i="11" s="1"/>
  <c r="D4194" i="11"/>
  <c r="C4194" i="11"/>
  <c r="H4773" i="11"/>
  <c r="I4769" i="11" s="1"/>
  <c r="I4842" i="11"/>
  <c r="H2363" i="11"/>
  <c r="I2323" i="11" s="1"/>
  <c r="H4567" i="11"/>
  <c r="I4941" i="11"/>
  <c r="H2732" i="11"/>
  <c r="I2692" i="11" s="1"/>
  <c r="H4531" i="11"/>
  <c r="I4526" i="11"/>
  <c r="I6831" i="11"/>
  <c r="K4034" i="11"/>
  <c r="H6872" i="11"/>
  <c r="D4034" i="11"/>
  <c r="C4034" i="11"/>
  <c r="K4374" i="11"/>
  <c r="D4374" i="11"/>
  <c r="C4374" i="11"/>
  <c r="N4195" i="11" l="1"/>
  <c r="L4195" i="11"/>
  <c r="M4195" i="11" s="1"/>
  <c r="N4375" i="11"/>
  <c r="L4375" i="11"/>
  <c r="M4375" i="11" s="1"/>
  <c r="N4267" i="11"/>
  <c r="L4267" i="11"/>
  <c r="M4267" i="11" s="1"/>
  <c r="N4303" i="11"/>
  <c r="L4303" i="11"/>
  <c r="M4303" i="11" s="1"/>
  <c r="N3999" i="11"/>
  <c r="L3999" i="11"/>
  <c r="M3999" i="11" s="1"/>
  <c r="N4035" i="11"/>
  <c r="L4035" i="11"/>
  <c r="M4035" i="11" s="1"/>
  <c r="N4339" i="11"/>
  <c r="L4339" i="11"/>
  <c r="M4339" i="11" s="1"/>
  <c r="N4231" i="11"/>
  <c r="L4231" i="11"/>
  <c r="M4231" i="11" s="1"/>
  <c r="H4035" i="11"/>
  <c r="I4031" i="11" s="1"/>
  <c r="H4303" i="11"/>
  <c r="I4299" i="11" s="1"/>
  <c r="H4339" i="11"/>
  <c r="I4335" i="11" s="1"/>
  <c r="H4267" i="11"/>
  <c r="I4263" i="11" s="1"/>
  <c r="H3999" i="11"/>
  <c r="I3995" i="11" s="1"/>
  <c r="H4195" i="11"/>
  <c r="D3999" i="11"/>
  <c r="C3999" i="11"/>
  <c r="J3999" i="11"/>
  <c r="K3999" i="11" s="1"/>
  <c r="I4370" i="11"/>
  <c r="H1408" i="11"/>
  <c r="H4375" i="11"/>
  <c r="I4806" i="11"/>
  <c r="H4848" i="11"/>
  <c r="C4267" i="11"/>
  <c r="D4267" i="11"/>
  <c r="K4267" i="11"/>
  <c r="H2364" i="11"/>
  <c r="I2324" i="11" s="1"/>
  <c r="H4568" i="11"/>
  <c r="I4564" i="11" s="1"/>
  <c r="H4910" i="11"/>
  <c r="K4303" i="11"/>
  <c r="C4303" i="11"/>
  <c r="D4303" i="11"/>
  <c r="K4339" i="11"/>
  <c r="C4339" i="11"/>
  <c r="D4339" i="11"/>
  <c r="H4947" i="11"/>
  <c r="H2733" i="11"/>
  <c r="I2693" i="11" s="1"/>
  <c r="H4532" i="11"/>
  <c r="I4563" i="11"/>
  <c r="I4527" i="11"/>
  <c r="I6868" i="11"/>
  <c r="H4185" i="11"/>
  <c r="D4231" i="11"/>
  <c r="C4231" i="11"/>
  <c r="J4231" i="11"/>
  <c r="K4231" i="11" s="1"/>
  <c r="H4811" i="11"/>
  <c r="I4807" i="11" s="1"/>
  <c r="J4195" i="11"/>
  <c r="K4195" i="11" s="1"/>
  <c r="C4195" i="11"/>
  <c r="D4195" i="11"/>
  <c r="I4843" i="11"/>
  <c r="I1368" i="11"/>
  <c r="K4375" i="11"/>
  <c r="D4375" i="11"/>
  <c r="C4375" i="11"/>
  <c r="I6832" i="11"/>
  <c r="K4035" i="11"/>
  <c r="H6873" i="11"/>
  <c r="D4035" i="11"/>
  <c r="C4035" i="11"/>
  <c r="N4196" i="11" l="1"/>
  <c r="L4196" i="11"/>
  <c r="M4196" i="11" s="1"/>
  <c r="N4268" i="11"/>
  <c r="L4268" i="11"/>
  <c r="M4268" i="11" s="1"/>
  <c r="N4000" i="11"/>
  <c r="L4000" i="11"/>
  <c r="M4000" i="11" s="1"/>
  <c r="N4232" i="11"/>
  <c r="L4232" i="11"/>
  <c r="M4232" i="11" s="1"/>
  <c r="N4036" i="11"/>
  <c r="L4036" i="11"/>
  <c r="M4036" i="11" s="1"/>
  <c r="N4376" i="11"/>
  <c r="L4376" i="11"/>
  <c r="M4376" i="11" s="1"/>
  <c r="N4340" i="11"/>
  <c r="L4340" i="11"/>
  <c r="M4340" i="11" s="1"/>
  <c r="N4304" i="11"/>
  <c r="L4304" i="11"/>
  <c r="M4304" i="11" s="1"/>
  <c r="H4000" i="11"/>
  <c r="I3996" i="11" s="1"/>
  <c r="H4268" i="11"/>
  <c r="I4264" i="11" s="1"/>
  <c r="H4340" i="11"/>
  <c r="I4336" i="11" s="1"/>
  <c r="C4000" i="11"/>
  <c r="H4036" i="11"/>
  <c r="I4032" i="11" s="1"/>
  <c r="H4304" i="11"/>
  <c r="I4300" i="11" s="1"/>
  <c r="D4000" i="11"/>
  <c r="J4000" i="11"/>
  <c r="K4000" i="11" s="1"/>
  <c r="I4371" i="11"/>
  <c r="I4181" i="11"/>
  <c r="H1409" i="11"/>
  <c r="H4376" i="11"/>
  <c r="I4372" i="11" s="1"/>
  <c r="I4844" i="11"/>
  <c r="H4849" i="11"/>
  <c r="I4845" i="11" s="1"/>
  <c r="D4268" i="11"/>
  <c r="C4268" i="11"/>
  <c r="K4268" i="11"/>
  <c r="J4196" i="11"/>
  <c r="K4196" i="11" s="1"/>
  <c r="C4196" i="11"/>
  <c r="D4196" i="11"/>
  <c r="H4186" i="11"/>
  <c r="I4182" i="11" s="1"/>
  <c r="C4232" i="11"/>
  <c r="D4232" i="11"/>
  <c r="J4232" i="11"/>
  <c r="K4232" i="11" s="1"/>
  <c r="H4812" i="11"/>
  <c r="I4906" i="11"/>
  <c r="H4911" i="11"/>
  <c r="I4907" i="11" s="1"/>
  <c r="D4304" i="11"/>
  <c r="C4304" i="11"/>
  <c r="K4304" i="11"/>
  <c r="K4340" i="11"/>
  <c r="D4340" i="11"/>
  <c r="C4340" i="11"/>
  <c r="H4948" i="11"/>
  <c r="H2365" i="11"/>
  <c r="H4569" i="11"/>
  <c r="H2734" i="11"/>
  <c r="H4533" i="11"/>
  <c r="I4528" i="11"/>
  <c r="I6869" i="11"/>
  <c r="I2325" i="11"/>
  <c r="I1369" i="11"/>
  <c r="I2694" i="11"/>
  <c r="K4376" i="11"/>
  <c r="C4376" i="11"/>
  <c r="D4376" i="11"/>
  <c r="K4036" i="11"/>
  <c r="H6874" i="11"/>
  <c r="I6870" i="11" s="1"/>
  <c r="D4036" i="11"/>
  <c r="C4036" i="11"/>
  <c r="I6833" i="11"/>
  <c r="N4197" i="11" l="1"/>
  <c r="L4197" i="11"/>
  <c r="M4197" i="11" s="1"/>
  <c r="N4341" i="11"/>
  <c r="L4341" i="11"/>
  <c r="M4341" i="11" s="1"/>
  <c r="N4269" i="11"/>
  <c r="L4269" i="11"/>
  <c r="M4269" i="11" s="1"/>
  <c r="N4305" i="11"/>
  <c r="L4305" i="11"/>
  <c r="M4305" i="11" s="1"/>
  <c r="N4001" i="11"/>
  <c r="L4001" i="11"/>
  <c r="M4001" i="11" s="1"/>
  <c r="N4233" i="11"/>
  <c r="L4233" i="11"/>
  <c r="M4233" i="11" s="1"/>
  <c r="N4037" i="11"/>
  <c r="L4037" i="11"/>
  <c r="M4037" i="11" s="1"/>
  <c r="N4377" i="11"/>
  <c r="L4377" i="11"/>
  <c r="M4377" i="11" s="1"/>
  <c r="D4001" i="11"/>
  <c r="C4001" i="11"/>
  <c r="J4001" i="11"/>
  <c r="K4001" i="11" s="1"/>
  <c r="H4001" i="11"/>
  <c r="I3997" i="11" s="1"/>
  <c r="H4305" i="11"/>
  <c r="I4301" i="11" s="1"/>
  <c r="H4377" i="11"/>
  <c r="I4373" i="11" s="1"/>
  <c r="H4269" i="11"/>
  <c r="I4265" i="11" s="1"/>
  <c r="H4037" i="11"/>
  <c r="I4033" i="11" s="1"/>
  <c r="H4341" i="11"/>
  <c r="I4337" i="11" s="1"/>
  <c r="H2735" i="11"/>
  <c r="I2695" i="11" s="1"/>
  <c r="H4571" i="11"/>
  <c r="I4808" i="11"/>
  <c r="H4187" i="11"/>
  <c r="D4233" i="11"/>
  <c r="C4233" i="11"/>
  <c r="J4233" i="11"/>
  <c r="K4233" i="11" s="1"/>
  <c r="H4813" i="11"/>
  <c r="I4809" i="11" s="1"/>
  <c r="I4944" i="11"/>
  <c r="H4912" i="11"/>
  <c r="D4305" i="11"/>
  <c r="C4305" i="11"/>
  <c r="K4305" i="11"/>
  <c r="H4850" i="11"/>
  <c r="K4269" i="11"/>
  <c r="C4269" i="11"/>
  <c r="D4269" i="11"/>
  <c r="H1410" i="11"/>
  <c r="I4529" i="11"/>
  <c r="K4341" i="11"/>
  <c r="C4341" i="11"/>
  <c r="D4341" i="11"/>
  <c r="H4949" i="11"/>
  <c r="I4945" i="11" s="1"/>
  <c r="I4565" i="11"/>
  <c r="J4197" i="11"/>
  <c r="K4197" i="11" s="1"/>
  <c r="D4197" i="11"/>
  <c r="C4197" i="11"/>
  <c r="H2366" i="11"/>
  <c r="I2362" i="11" s="1"/>
  <c r="H4570" i="11"/>
  <c r="I4566" i="11" s="1"/>
  <c r="I1370" i="11"/>
  <c r="I2326" i="11"/>
  <c r="I6834" i="11"/>
  <c r="K4037" i="11"/>
  <c r="H6875" i="11"/>
  <c r="D4037" i="11"/>
  <c r="C4037" i="11"/>
  <c r="K4377" i="11"/>
  <c r="D4377" i="11"/>
  <c r="C4377" i="11"/>
  <c r="N4342" i="11" l="1"/>
  <c r="L4342" i="11"/>
  <c r="M4342" i="11" s="1"/>
  <c r="N4234" i="11"/>
  <c r="L4234" i="11"/>
  <c r="M4234" i="11" s="1"/>
  <c r="N4270" i="11"/>
  <c r="L4270" i="11"/>
  <c r="M4270" i="11" s="1"/>
  <c r="N4038" i="11"/>
  <c r="L4038" i="11"/>
  <c r="M4038" i="11" s="1"/>
  <c r="N4378" i="11"/>
  <c r="L4378" i="11"/>
  <c r="M4378" i="11" s="1"/>
  <c r="N4414" i="11"/>
  <c r="L4414" i="11"/>
  <c r="M4414" i="11" s="1"/>
  <c r="N4074" i="11"/>
  <c r="L4074" i="11"/>
  <c r="M4074" i="11" s="1"/>
  <c r="N4306" i="11"/>
  <c r="L4306" i="11"/>
  <c r="M4306" i="11" s="1"/>
  <c r="K4038" i="11"/>
  <c r="H4038" i="11"/>
  <c r="I4034" i="11" s="1"/>
  <c r="H4306" i="11"/>
  <c r="I4302" i="11" s="1"/>
  <c r="H4342" i="11"/>
  <c r="I4338" i="11" s="1"/>
  <c r="H4414" i="11"/>
  <c r="I4410" i="11" s="1"/>
  <c r="H4378" i="11"/>
  <c r="I4374" i="11" s="1"/>
  <c r="D4038" i="11"/>
  <c r="H4270" i="11"/>
  <c r="I4266" i="11" s="1"/>
  <c r="H4074" i="11"/>
  <c r="I4070" i="11" s="1"/>
  <c r="C4038" i="11"/>
  <c r="H2367" i="11"/>
  <c r="H4608" i="11"/>
  <c r="K4342" i="11"/>
  <c r="C4342" i="11"/>
  <c r="D4342" i="11"/>
  <c r="H4950" i="11"/>
  <c r="I4946" i="11" s="1"/>
  <c r="H2736" i="11"/>
  <c r="I2696" i="11" s="1"/>
  <c r="H4572" i="11"/>
  <c r="I4568" i="11" s="1"/>
  <c r="I4147" i="11"/>
  <c r="H1411" i="11"/>
  <c r="I6871" i="11"/>
  <c r="K4378" i="11"/>
  <c r="D4378" i="11"/>
  <c r="C4378" i="11"/>
  <c r="H4913" i="11"/>
  <c r="I4909" i="11" s="1"/>
  <c r="C4306" i="11"/>
  <c r="K4306" i="11"/>
  <c r="D4306" i="11"/>
  <c r="I4846" i="11"/>
  <c r="J4234" i="11"/>
  <c r="K4234" i="11" s="1"/>
  <c r="D4234" i="11"/>
  <c r="C4234" i="11"/>
  <c r="H4814" i="11"/>
  <c r="H4188" i="11"/>
  <c r="H4851" i="11"/>
  <c r="C4270" i="11"/>
  <c r="K4270" i="11"/>
  <c r="D4270" i="11"/>
  <c r="I4567" i="11"/>
  <c r="I4908" i="11"/>
  <c r="I1371" i="11"/>
  <c r="J4074" i="11"/>
  <c r="K4074" i="11" s="1"/>
  <c r="H6876" i="11"/>
  <c r="I6872" i="11" s="1"/>
  <c r="D4074" i="11"/>
  <c r="C4074" i="11"/>
  <c r="I6835" i="11"/>
  <c r="J4414" i="11"/>
  <c r="K4414" i="11" s="1"/>
  <c r="D4414" i="11"/>
  <c r="C4414" i="11"/>
  <c r="K4039" i="11" l="1"/>
  <c r="N4271" i="11"/>
  <c r="L4271" i="11"/>
  <c r="M4271" i="11" s="1"/>
  <c r="C4039" i="11"/>
  <c r="N4039" i="11"/>
  <c r="L4039" i="11"/>
  <c r="M4039" i="11" s="1"/>
  <c r="D4039" i="11"/>
  <c r="N4075" i="11"/>
  <c r="L4075" i="11"/>
  <c r="M4075" i="11" s="1"/>
  <c r="N4307" i="11"/>
  <c r="L4307" i="11"/>
  <c r="M4307" i="11" s="1"/>
  <c r="N4235" i="11"/>
  <c r="L4235" i="11"/>
  <c r="M4235" i="11" s="1"/>
  <c r="N4415" i="11"/>
  <c r="L4415" i="11"/>
  <c r="M4415" i="11" s="1"/>
  <c r="N4343" i="11"/>
  <c r="L4343" i="11"/>
  <c r="M4343" i="11" s="1"/>
  <c r="N4379" i="11"/>
  <c r="L4379" i="11"/>
  <c r="M4379" i="11" s="1"/>
  <c r="H4039" i="11"/>
  <c r="I4035" i="11" s="1"/>
  <c r="H4415" i="11"/>
  <c r="I4411" i="11" s="1"/>
  <c r="H4379" i="11"/>
  <c r="I4375" i="11" s="1"/>
  <c r="H4075" i="11"/>
  <c r="I4071" i="11" s="1"/>
  <c r="H4343" i="11"/>
  <c r="I4339" i="11" s="1"/>
  <c r="H4307" i="11"/>
  <c r="I4303" i="11" s="1"/>
  <c r="H4271" i="11"/>
  <c r="I4267" i="11" s="1"/>
  <c r="H2737" i="11"/>
  <c r="H4573" i="11"/>
  <c r="I2327" i="11"/>
  <c r="I2363" i="11"/>
  <c r="H2368" i="11"/>
  <c r="H4609" i="11"/>
  <c r="K4379" i="11"/>
  <c r="D4379" i="11"/>
  <c r="C4379" i="11"/>
  <c r="I4810" i="11"/>
  <c r="H1412" i="11"/>
  <c r="J4235" i="11"/>
  <c r="K4235" i="11" s="1"/>
  <c r="C4235" i="11"/>
  <c r="D4235" i="11"/>
  <c r="H4815" i="11"/>
  <c r="K4343" i="11"/>
  <c r="D4343" i="11"/>
  <c r="C4343" i="11"/>
  <c r="H4951" i="11"/>
  <c r="I4947" i="11" s="1"/>
  <c r="I4184" i="11"/>
  <c r="I4604" i="11"/>
  <c r="H4189" i="11"/>
  <c r="H4852" i="11"/>
  <c r="D4271" i="11"/>
  <c r="K4271" i="11"/>
  <c r="C4271" i="11"/>
  <c r="H4914" i="11"/>
  <c r="I4910" i="11" s="1"/>
  <c r="D4307" i="11"/>
  <c r="C4307" i="11"/>
  <c r="K4307" i="11"/>
  <c r="I4847" i="11"/>
  <c r="I2328" i="11"/>
  <c r="I1372" i="11"/>
  <c r="I2697" i="11"/>
  <c r="J4075" i="11"/>
  <c r="K4075" i="11" s="1"/>
  <c r="H6877" i="11"/>
  <c r="I6873" i="11" s="1"/>
  <c r="D4075" i="11"/>
  <c r="C4075" i="11"/>
  <c r="I6836" i="11"/>
  <c r="J4415" i="11"/>
  <c r="K4415" i="11" s="1"/>
  <c r="D4415" i="11"/>
  <c r="C4415" i="11"/>
  <c r="K4040" i="11" l="1"/>
  <c r="D4040" i="11"/>
  <c r="C4040" i="11"/>
  <c r="N4041" i="11"/>
  <c r="L4041" i="11"/>
  <c r="M4041" i="11" s="1"/>
  <c r="N4380" i="11"/>
  <c r="L4380" i="11"/>
  <c r="M4380" i="11" s="1"/>
  <c r="N4344" i="11"/>
  <c r="L4344" i="11"/>
  <c r="M4344" i="11" s="1"/>
  <c r="N4040" i="11"/>
  <c r="L4040" i="11"/>
  <c r="M4040" i="11" s="1"/>
  <c r="N4308" i="11"/>
  <c r="L4308" i="11"/>
  <c r="M4308" i="11" s="1"/>
  <c r="N4236" i="11"/>
  <c r="L4236" i="11"/>
  <c r="M4236" i="11" s="1"/>
  <c r="H4040" i="11"/>
  <c r="I4036" i="11" s="1"/>
  <c r="N4076" i="11"/>
  <c r="L4076" i="11"/>
  <c r="M4076" i="11" s="1"/>
  <c r="N4416" i="11"/>
  <c r="L4416" i="11"/>
  <c r="M4416" i="11" s="1"/>
  <c r="N4272" i="11"/>
  <c r="L4272" i="11"/>
  <c r="M4272" i="11" s="1"/>
  <c r="H4041" i="11"/>
  <c r="H4272" i="11"/>
  <c r="I4268" i="11" s="1"/>
  <c r="H4076" i="11"/>
  <c r="I4072" i="11" s="1"/>
  <c r="H4344" i="11"/>
  <c r="I4340" i="11" s="1"/>
  <c r="H4380" i="11"/>
  <c r="I4376" i="11" s="1"/>
  <c r="H4308" i="11"/>
  <c r="I4304" i="11" s="1"/>
  <c r="H4416" i="11"/>
  <c r="I4412" i="11" s="1"/>
  <c r="H4915" i="11"/>
  <c r="K4308" i="11"/>
  <c r="C4308" i="11"/>
  <c r="D4308" i="11"/>
  <c r="J4236" i="11"/>
  <c r="K4236" i="11" s="1"/>
  <c r="C4236" i="11"/>
  <c r="D4236" i="11"/>
  <c r="H4816" i="11"/>
  <c r="I4812" i="11" s="1"/>
  <c r="K4344" i="11"/>
  <c r="D4344" i="11"/>
  <c r="C4344" i="11"/>
  <c r="H4952" i="11"/>
  <c r="I4948" i="11" s="1"/>
  <c r="I4569" i="11"/>
  <c r="K4380" i="11"/>
  <c r="C4380" i="11"/>
  <c r="D4380" i="11"/>
  <c r="I4848" i="11"/>
  <c r="I4811" i="11"/>
  <c r="H1413" i="11"/>
  <c r="I1373" i="11" s="1"/>
  <c r="H5042" i="11"/>
  <c r="H2369" i="11"/>
  <c r="I2365" i="11" s="1"/>
  <c r="H4610" i="11"/>
  <c r="H2738" i="11"/>
  <c r="H4190" i="11"/>
  <c r="H4853" i="11"/>
  <c r="K4272" i="11"/>
  <c r="C4272" i="11"/>
  <c r="D4272" i="11"/>
  <c r="I2364" i="11"/>
  <c r="I4185" i="11"/>
  <c r="I2698" i="11"/>
  <c r="I2329" i="11"/>
  <c r="K4041" i="11"/>
  <c r="D4041" i="11"/>
  <c r="C4041" i="11"/>
  <c r="J4076" i="11"/>
  <c r="K4076" i="11" s="1"/>
  <c r="H6878" i="11"/>
  <c r="I6874" i="11" s="1"/>
  <c r="D4076" i="11"/>
  <c r="C4076" i="11"/>
  <c r="J4416" i="11"/>
  <c r="K4416" i="11" s="1"/>
  <c r="C4416" i="11"/>
  <c r="D4416" i="11"/>
  <c r="I6837" i="11"/>
  <c r="I4037" i="11" l="1"/>
  <c r="N4309" i="11"/>
  <c r="L4309" i="11"/>
  <c r="M4309" i="11" s="1"/>
  <c r="N4273" i="11"/>
  <c r="L4273" i="11"/>
  <c r="M4273" i="11" s="1"/>
  <c r="N4417" i="11"/>
  <c r="L4417" i="11"/>
  <c r="M4417" i="11" s="1"/>
  <c r="N4237" i="11"/>
  <c r="L4237" i="11"/>
  <c r="M4237" i="11" s="1"/>
  <c r="N4077" i="11"/>
  <c r="L4077" i="11"/>
  <c r="M4077" i="11" s="1"/>
  <c r="N4381" i="11"/>
  <c r="L4381" i="11"/>
  <c r="M4381" i="11" s="1"/>
  <c r="N4345" i="11"/>
  <c r="L4345" i="11"/>
  <c r="M4345" i="11" s="1"/>
  <c r="H4345" i="11"/>
  <c r="I4341" i="11" s="1"/>
  <c r="H4077" i="11"/>
  <c r="I4073" i="11" s="1"/>
  <c r="H4309" i="11"/>
  <c r="I4305" i="11" s="1"/>
  <c r="H4381" i="11"/>
  <c r="I4377" i="11" s="1"/>
  <c r="H4417" i="11"/>
  <c r="I4413" i="11" s="1"/>
  <c r="H4273" i="11"/>
  <c r="I4269" i="11" s="1"/>
  <c r="H4191" i="11"/>
  <c r="I4188" i="11" s="1"/>
  <c r="H4854" i="11"/>
  <c r="I4850" i="11" s="1"/>
  <c r="D4273" i="11"/>
  <c r="K4273" i="11"/>
  <c r="C4273" i="11"/>
  <c r="J4237" i="11"/>
  <c r="K4237" i="11" s="1"/>
  <c r="C4237" i="11"/>
  <c r="D4237" i="11"/>
  <c r="H4817" i="11"/>
  <c r="I4186" i="11"/>
  <c r="I4911" i="11"/>
  <c r="D4309" i="11"/>
  <c r="K4309" i="11"/>
  <c r="C4309" i="11"/>
  <c r="H4916" i="11"/>
  <c r="I4912" i="11" s="1"/>
  <c r="H2370" i="11"/>
  <c r="H4611" i="11"/>
  <c r="K4381" i="11"/>
  <c r="C4381" i="11"/>
  <c r="D4381" i="11"/>
  <c r="I4606" i="11"/>
  <c r="H1414" i="11"/>
  <c r="H5043" i="11"/>
  <c r="I4849" i="11"/>
  <c r="K4345" i="11"/>
  <c r="D4345" i="11"/>
  <c r="C4345" i="11"/>
  <c r="H4953" i="11"/>
  <c r="I4949" i="11" s="1"/>
  <c r="I2330" i="11"/>
  <c r="I1374" i="11"/>
  <c r="J4077" i="11"/>
  <c r="K4077" i="11" s="1"/>
  <c r="H6879" i="11"/>
  <c r="D4077" i="11"/>
  <c r="C4077" i="11"/>
  <c r="J4417" i="11"/>
  <c r="K4417" i="11" s="1"/>
  <c r="C4417" i="11"/>
  <c r="D4417" i="11"/>
  <c r="N7473" i="11" l="1"/>
  <c r="N4310" i="11"/>
  <c r="L4310" i="11"/>
  <c r="M4310" i="11" s="1"/>
  <c r="N4078" i="11"/>
  <c r="L4078" i="11"/>
  <c r="M4078" i="11" s="1"/>
  <c r="N4346" i="11"/>
  <c r="L4346" i="11"/>
  <c r="M4346" i="11" s="1"/>
  <c r="N4418" i="11"/>
  <c r="L4418" i="11"/>
  <c r="M4418" i="11" s="1"/>
  <c r="N4382" i="11"/>
  <c r="L4382" i="11"/>
  <c r="M4382" i="11" s="1"/>
  <c r="N4454" i="11"/>
  <c r="L4454" i="11"/>
  <c r="M4454" i="11" s="1"/>
  <c r="N4274" i="11"/>
  <c r="L4274" i="11"/>
  <c r="M4274" i="11" s="1"/>
  <c r="H4346" i="11"/>
  <c r="I4342" i="11" s="1"/>
  <c r="H4382" i="11"/>
  <c r="I4378" i="11" s="1"/>
  <c r="H4310" i="11"/>
  <c r="I4306" i="11" s="1"/>
  <c r="H4274" i="11"/>
  <c r="I4270" i="11" s="1"/>
  <c r="H4454" i="11"/>
  <c r="I4450" i="11" s="1"/>
  <c r="H4418" i="11"/>
  <c r="I4414" i="11" s="1"/>
  <c r="J7473" i="11"/>
  <c r="K7473" i="11" s="1"/>
  <c r="L7473" i="11"/>
  <c r="M7473" i="11" s="1"/>
  <c r="I4189" i="11"/>
  <c r="C4078" i="11"/>
  <c r="H4078" i="11"/>
  <c r="J4418" i="11"/>
  <c r="K4418" i="11" s="1"/>
  <c r="D4418" i="11"/>
  <c r="C4418" i="11"/>
  <c r="H5044" i="11"/>
  <c r="D4078" i="11"/>
  <c r="D4382" i="11"/>
  <c r="K4382" i="11"/>
  <c r="C4382" i="11"/>
  <c r="H5007" i="11"/>
  <c r="I6875" i="11"/>
  <c r="H2371" i="11"/>
  <c r="I2367" i="11" s="1"/>
  <c r="H4644" i="11"/>
  <c r="H2739" i="11"/>
  <c r="I2699" i="11" s="1"/>
  <c r="H4612" i="11"/>
  <c r="H4196" i="11"/>
  <c r="C4310" i="11"/>
  <c r="K4310" i="11"/>
  <c r="D4310" i="11"/>
  <c r="H4917" i="11"/>
  <c r="I4913" i="11" s="1"/>
  <c r="J4078" i="11"/>
  <c r="K4078" i="11" s="1"/>
  <c r="H1415" i="11"/>
  <c r="I1375" i="11" s="1"/>
  <c r="I4813" i="11"/>
  <c r="K4274" i="11"/>
  <c r="H4855" i="11"/>
  <c r="D4274" i="11"/>
  <c r="C4274" i="11"/>
  <c r="C4346" i="11"/>
  <c r="K4346" i="11"/>
  <c r="D4346" i="11"/>
  <c r="H4954" i="11"/>
  <c r="I4190" i="11"/>
  <c r="I2366" i="11"/>
  <c r="I2331" i="11"/>
  <c r="D7473" i="11"/>
  <c r="C7473" i="11"/>
  <c r="H6880" i="11"/>
  <c r="I6876" i="11" s="1"/>
  <c r="K4454" i="11"/>
  <c r="C4454" i="11"/>
  <c r="D4454" i="11"/>
  <c r="N7474" i="11" l="1"/>
  <c r="N4275" i="11"/>
  <c r="L4275" i="11"/>
  <c r="M4275" i="11" s="1"/>
  <c r="N4383" i="11"/>
  <c r="L4383" i="11"/>
  <c r="M4383" i="11" s="1"/>
  <c r="N4079" i="11"/>
  <c r="L4079" i="11"/>
  <c r="M4079" i="11" s="1"/>
  <c r="N4455" i="11"/>
  <c r="L4455" i="11"/>
  <c r="M4455" i="11" s="1"/>
  <c r="N4311" i="11"/>
  <c r="L4311" i="11"/>
  <c r="M4311" i="11" s="1"/>
  <c r="N4419" i="11"/>
  <c r="L4419" i="11"/>
  <c r="M4419" i="11" s="1"/>
  <c r="N4347" i="11"/>
  <c r="L4347" i="11"/>
  <c r="M4347" i="11" s="1"/>
  <c r="H4079" i="11"/>
  <c r="I4075" i="11" s="1"/>
  <c r="H4347" i="11"/>
  <c r="I4343" i="11" s="1"/>
  <c r="H4419" i="11"/>
  <c r="I4415" i="11" s="1"/>
  <c r="H4383" i="11"/>
  <c r="I4379" i="11" s="1"/>
  <c r="H4311" i="11"/>
  <c r="I4307" i="11" s="1"/>
  <c r="H4275" i="11"/>
  <c r="I4271" i="11" s="1"/>
  <c r="H4455" i="11"/>
  <c r="I4451" i="11" s="1"/>
  <c r="J7474" i="11"/>
  <c r="K7474" i="11" s="1"/>
  <c r="L7474" i="11"/>
  <c r="M7474" i="11" s="1"/>
  <c r="D4079" i="11"/>
  <c r="C4079" i="11"/>
  <c r="I4074" i="11"/>
  <c r="J4079" i="11"/>
  <c r="K4079" i="11" s="1"/>
  <c r="I4851" i="11"/>
  <c r="H4955" i="11"/>
  <c r="I4951" i="11" s="1"/>
  <c r="D4347" i="11"/>
  <c r="K4347" i="11"/>
  <c r="C4347" i="11"/>
  <c r="H4197" i="11"/>
  <c r="D4311" i="11"/>
  <c r="K4311" i="11"/>
  <c r="C4311" i="11"/>
  <c r="I4192" i="11"/>
  <c r="H2740" i="11"/>
  <c r="I2700" i="11" s="1"/>
  <c r="H4613" i="11"/>
  <c r="I4609" i="11" s="1"/>
  <c r="K4275" i="11"/>
  <c r="H4856" i="11"/>
  <c r="I4852" i="11" s="1"/>
  <c r="C4275" i="11"/>
  <c r="D4275" i="11"/>
  <c r="I4950" i="11"/>
  <c r="D4383" i="11"/>
  <c r="C4383" i="11"/>
  <c r="K4383" i="11"/>
  <c r="H5008" i="11"/>
  <c r="H2372" i="11"/>
  <c r="H4645" i="11"/>
  <c r="J4419" i="11"/>
  <c r="K4419" i="11" s="1"/>
  <c r="C4419" i="11"/>
  <c r="D4419" i="11"/>
  <c r="H5045" i="11"/>
  <c r="H2741" i="11"/>
  <c r="I4608" i="11"/>
  <c r="H1416" i="11"/>
  <c r="H5082" i="11"/>
  <c r="I1376" i="11"/>
  <c r="I2332" i="11"/>
  <c r="I2701" i="11"/>
  <c r="K4455" i="11"/>
  <c r="D4455" i="11"/>
  <c r="C4455" i="11"/>
  <c r="D7474" i="11"/>
  <c r="C7474" i="11"/>
  <c r="H6881" i="11"/>
  <c r="I6877" i="11" s="1"/>
  <c r="N7475" i="11" l="1"/>
  <c r="N4312" i="11"/>
  <c r="L4312" i="11"/>
  <c r="M4312" i="11" s="1"/>
  <c r="N4348" i="11"/>
  <c r="L4348" i="11"/>
  <c r="M4348" i="11" s="1"/>
  <c r="N4384" i="11"/>
  <c r="L4384" i="11"/>
  <c r="M4384" i="11" s="1"/>
  <c r="N4080" i="11"/>
  <c r="L4080" i="11"/>
  <c r="M4080" i="11" s="1"/>
  <c r="N4456" i="11"/>
  <c r="L4456" i="11"/>
  <c r="M4456" i="11" s="1"/>
  <c r="N4276" i="11"/>
  <c r="L4276" i="11"/>
  <c r="M4276" i="11" s="1"/>
  <c r="N4420" i="11"/>
  <c r="L4420" i="11"/>
  <c r="M4420" i="11" s="1"/>
  <c r="H4080" i="11"/>
  <c r="I4076" i="11" s="1"/>
  <c r="H4348" i="11"/>
  <c r="I4344" i="11" s="1"/>
  <c r="H4456" i="11"/>
  <c r="I4452" i="11" s="1"/>
  <c r="H4312" i="11"/>
  <c r="I4308" i="11" s="1"/>
  <c r="H4276" i="11"/>
  <c r="I4272" i="11" s="1"/>
  <c r="H4420" i="11"/>
  <c r="I4416" i="11" s="1"/>
  <c r="D4080" i="11"/>
  <c r="C4080" i="11"/>
  <c r="J4080" i="11"/>
  <c r="K4080" i="11" s="1"/>
  <c r="H4384" i="11"/>
  <c r="I4380" i="11" s="1"/>
  <c r="J7475" i="11"/>
  <c r="K7475" i="11" s="1"/>
  <c r="L7475" i="11"/>
  <c r="M7475" i="11" s="1"/>
  <c r="J4420" i="11"/>
  <c r="K4420" i="11" s="1"/>
  <c r="D4420" i="11"/>
  <c r="C4420" i="11"/>
  <c r="H5046" i="11"/>
  <c r="I5042" i="11" s="1"/>
  <c r="I4193" i="11"/>
  <c r="H4956" i="11"/>
  <c r="D4348" i="11"/>
  <c r="K4348" i="11"/>
  <c r="C4348" i="11"/>
  <c r="H2742" i="11"/>
  <c r="K4276" i="11"/>
  <c r="H4857" i="11"/>
  <c r="D4276" i="11"/>
  <c r="C4276" i="11"/>
  <c r="K4312" i="11"/>
  <c r="C4312" i="11"/>
  <c r="D4312" i="11"/>
  <c r="H1417" i="11"/>
  <c r="H5083" i="11"/>
  <c r="H2373" i="11"/>
  <c r="H4646" i="11"/>
  <c r="I4642" i="11" s="1"/>
  <c r="I4605" i="11"/>
  <c r="D4384" i="11"/>
  <c r="C4384" i="11"/>
  <c r="K4384" i="11"/>
  <c r="H5009" i="11"/>
  <c r="I2368" i="11"/>
  <c r="I2702" i="11"/>
  <c r="I2333" i="11"/>
  <c r="I1377" i="11"/>
  <c r="C7475" i="11"/>
  <c r="D7475" i="11"/>
  <c r="H6882" i="11"/>
  <c r="K4456" i="11"/>
  <c r="D4456" i="11"/>
  <c r="C4456" i="11"/>
  <c r="N7476" i="11" l="1"/>
  <c r="N4385" i="11"/>
  <c r="L4385" i="11"/>
  <c r="M4385" i="11" s="1"/>
  <c r="N4421" i="11"/>
  <c r="L4421" i="11"/>
  <c r="M4421" i="11" s="1"/>
  <c r="N4313" i="11"/>
  <c r="L4313" i="11"/>
  <c r="M4313" i="11" s="1"/>
  <c r="N4081" i="11"/>
  <c r="L4081" i="11"/>
  <c r="M4081" i="11" s="1"/>
  <c r="N4349" i="11"/>
  <c r="L4349" i="11"/>
  <c r="M4349" i="11" s="1"/>
  <c r="N4457" i="11"/>
  <c r="L4457" i="11"/>
  <c r="M4457" i="11" s="1"/>
  <c r="N4277" i="11"/>
  <c r="L4277" i="11"/>
  <c r="M4277" i="11" s="1"/>
  <c r="D4081" i="11"/>
  <c r="H4421" i="11"/>
  <c r="I4417" i="11" s="1"/>
  <c r="H4277" i="11"/>
  <c r="I4273" i="11" s="1"/>
  <c r="H4081" i="11"/>
  <c r="I4077" i="11" s="1"/>
  <c r="J4081" i="11"/>
  <c r="K4081" i="11" s="1"/>
  <c r="H4349" i="11"/>
  <c r="I4345" i="11" s="1"/>
  <c r="H4313" i="11"/>
  <c r="I4309" i="11" s="1"/>
  <c r="H4457" i="11"/>
  <c r="I4453" i="11" s="1"/>
  <c r="H4385" i="11"/>
  <c r="I4381" i="11" s="1"/>
  <c r="C4081" i="11"/>
  <c r="J7476" i="11"/>
  <c r="K7476" i="11" s="1"/>
  <c r="L7476" i="11"/>
  <c r="M7476" i="11" s="1"/>
  <c r="C4313" i="11"/>
  <c r="K4313" i="11"/>
  <c r="D4313" i="11"/>
  <c r="J4421" i="11"/>
  <c r="K4421" i="11" s="1"/>
  <c r="D4421" i="11"/>
  <c r="C4421" i="11"/>
  <c r="H5047" i="11"/>
  <c r="H2743" i="11"/>
  <c r="H4648" i="11"/>
  <c r="K4277" i="11"/>
  <c r="H4858" i="11"/>
  <c r="C4277" i="11"/>
  <c r="D4277" i="11"/>
  <c r="I4952" i="11"/>
  <c r="H4970" i="11"/>
  <c r="K4385" i="11"/>
  <c r="D4385" i="11"/>
  <c r="C4385" i="11"/>
  <c r="H5010" i="11"/>
  <c r="I5006" i="11" s="1"/>
  <c r="H4957" i="11"/>
  <c r="K4349" i="11"/>
  <c r="D4349" i="11"/>
  <c r="C4349" i="11"/>
  <c r="I4853" i="11"/>
  <c r="H1418" i="11"/>
  <c r="H5084" i="11"/>
  <c r="H2374" i="11"/>
  <c r="H4647" i="11"/>
  <c r="I4643" i="11" s="1"/>
  <c r="I2369" i="11"/>
  <c r="I2334" i="11"/>
  <c r="I1378" i="11"/>
  <c r="I2703" i="11"/>
  <c r="K4457" i="11"/>
  <c r="D4457" i="11"/>
  <c r="C4457" i="11"/>
  <c r="D7476" i="11"/>
  <c r="C7476" i="11"/>
  <c r="H6883" i="11"/>
  <c r="I6842" i="11"/>
  <c r="I6843" i="11"/>
  <c r="N7477" i="11" l="1"/>
  <c r="N4458" i="11"/>
  <c r="L4458" i="11"/>
  <c r="M4458" i="11" s="1"/>
  <c r="N4114" i="11"/>
  <c r="L4114" i="11"/>
  <c r="M4114" i="11" s="1"/>
  <c r="N4494" i="11"/>
  <c r="L4494" i="11"/>
  <c r="M4494" i="11" s="1"/>
  <c r="N4314" i="11"/>
  <c r="L4314" i="11"/>
  <c r="M4314" i="11" s="1"/>
  <c r="J7477" i="11"/>
  <c r="K7477" i="11" s="1"/>
  <c r="N4422" i="11"/>
  <c r="L4422" i="11"/>
  <c r="M4422" i="11" s="1"/>
  <c r="N4350" i="11"/>
  <c r="L4350" i="11"/>
  <c r="M4350" i="11" s="1"/>
  <c r="L7477" i="11"/>
  <c r="M7477" i="11" s="1"/>
  <c r="N4386" i="11"/>
  <c r="L4386" i="11"/>
  <c r="M4386" i="11" s="1"/>
  <c r="D7477" i="11"/>
  <c r="C7477" i="11"/>
  <c r="H4422" i="11"/>
  <c r="I4418" i="11" s="1"/>
  <c r="H4350" i="11"/>
  <c r="I4346" i="11" s="1"/>
  <c r="H4386" i="11"/>
  <c r="I4382" i="11" s="1"/>
  <c r="H4314" i="11"/>
  <c r="I4310" i="11" s="1"/>
  <c r="H4458" i="11"/>
  <c r="I4454" i="11" s="1"/>
  <c r="H4494" i="11"/>
  <c r="I4490" i="11" s="1"/>
  <c r="H4114" i="11"/>
  <c r="I4110" i="11" s="1"/>
  <c r="I4854" i="11"/>
  <c r="K4458" i="11"/>
  <c r="D4458" i="11"/>
  <c r="C4458" i="11"/>
  <c r="H5085" i="11"/>
  <c r="I4953" i="11"/>
  <c r="H2744" i="11"/>
  <c r="I2704" i="11" s="1"/>
  <c r="H4649" i="11"/>
  <c r="I4645" i="11" s="1"/>
  <c r="D4350" i="11"/>
  <c r="K4350" i="11"/>
  <c r="C4350" i="11"/>
  <c r="I1414" i="11"/>
  <c r="H1419" i="11"/>
  <c r="H5122" i="11"/>
  <c r="H2375" i="11"/>
  <c r="I2335" i="11" s="1"/>
  <c r="H4685" i="11"/>
  <c r="H4971" i="11"/>
  <c r="J4422" i="11"/>
  <c r="K4422" i="11" s="1"/>
  <c r="C4422" i="11"/>
  <c r="D4422" i="11"/>
  <c r="H5048" i="11"/>
  <c r="K4314" i="11"/>
  <c r="D4314" i="11"/>
  <c r="C4314" i="11"/>
  <c r="I5043" i="11"/>
  <c r="I2370" i="11"/>
  <c r="I4607" i="11"/>
  <c r="I4644" i="11"/>
  <c r="K4386" i="11"/>
  <c r="C4386" i="11"/>
  <c r="D4386" i="11"/>
  <c r="I1379" i="11"/>
  <c r="K4494" i="11"/>
  <c r="D4494" i="11"/>
  <c r="C4494" i="11"/>
  <c r="K4114" i="11"/>
  <c r="H6884" i="11"/>
  <c r="D4114" i="11"/>
  <c r="C4114" i="11"/>
  <c r="N7478" i="11" l="1"/>
  <c r="C7478" i="11"/>
  <c r="N4115" i="11"/>
  <c r="L4115" i="11"/>
  <c r="M4115" i="11" s="1"/>
  <c r="N4459" i="11"/>
  <c r="L4459" i="11"/>
  <c r="M4459" i="11" s="1"/>
  <c r="N4315" i="11"/>
  <c r="L4315" i="11"/>
  <c r="M4315" i="11" s="1"/>
  <c r="L7478" i="11"/>
  <c r="M7478" i="11" s="1"/>
  <c r="J7478" i="11"/>
  <c r="K7478" i="11" s="1"/>
  <c r="N4387" i="11"/>
  <c r="L4387" i="11"/>
  <c r="M4387" i="11" s="1"/>
  <c r="N4351" i="11"/>
  <c r="L4351" i="11"/>
  <c r="M4351" i="11" s="1"/>
  <c r="N4423" i="11"/>
  <c r="L4423" i="11"/>
  <c r="M4423" i="11" s="1"/>
  <c r="N4495" i="11"/>
  <c r="L4495" i="11"/>
  <c r="M4495" i="11" s="1"/>
  <c r="D7478" i="11"/>
  <c r="H4115" i="11"/>
  <c r="I4111" i="11" s="1"/>
  <c r="H4351" i="11"/>
  <c r="I4347" i="11" s="1"/>
  <c r="H4315" i="11"/>
  <c r="I4311" i="11" s="1"/>
  <c r="H4495" i="11"/>
  <c r="I4491" i="11" s="1"/>
  <c r="H4459" i="11"/>
  <c r="I4455" i="11" s="1"/>
  <c r="H4387" i="11"/>
  <c r="I4383" i="11" s="1"/>
  <c r="H4423" i="11"/>
  <c r="I4419" i="11" s="1"/>
  <c r="H2745" i="11"/>
  <c r="H4650" i="11"/>
  <c r="H1420" i="11"/>
  <c r="I1416" i="11" s="1"/>
  <c r="H5123" i="11"/>
  <c r="I2371" i="11"/>
  <c r="K4387" i="11"/>
  <c r="C4387" i="11"/>
  <c r="D4387" i="11"/>
  <c r="K4315" i="11"/>
  <c r="D4315" i="11"/>
  <c r="C4315" i="11"/>
  <c r="H4922" i="11"/>
  <c r="I1415" i="11"/>
  <c r="H2376" i="11"/>
  <c r="I2336" i="11" s="1"/>
  <c r="H4686" i="11"/>
  <c r="I4682" i="11" s="1"/>
  <c r="H4972" i="11"/>
  <c r="D4423" i="11"/>
  <c r="J4423" i="11"/>
  <c r="K4423" i="11" s="1"/>
  <c r="C4423" i="11"/>
  <c r="H5049" i="11"/>
  <c r="I5045" i="11" s="1"/>
  <c r="K4459" i="11"/>
  <c r="C4459" i="11"/>
  <c r="D4459" i="11"/>
  <c r="H5086" i="11"/>
  <c r="I5082" i="11" s="1"/>
  <c r="I5044" i="11"/>
  <c r="C4351" i="11"/>
  <c r="D4351" i="11"/>
  <c r="K4351" i="11"/>
  <c r="I2705" i="11"/>
  <c r="I1380" i="11"/>
  <c r="K4495" i="11"/>
  <c r="C4495" i="11"/>
  <c r="D4495" i="11"/>
  <c r="I6844" i="11"/>
  <c r="K4115" i="11"/>
  <c r="H6885" i="11"/>
  <c r="D4115" i="11"/>
  <c r="C4115" i="11"/>
  <c r="N7479" i="11" l="1"/>
  <c r="L7479" i="11"/>
  <c r="M7479" i="11" s="1"/>
  <c r="D7479" i="11"/>
  <c r="J7479" i="11"/>
  <c r="K7479" i="11" s="1"/>
  <c r="C7479" i="11"/>
  <c r="N4116" i="11"/>
  <c r="L4116" i="11"/>
  <c r="M4116" i="11" s="1"/>
  <c r="N4388" i="11"/>
  <c r="L4388" i="11"/>
  <c r="M4388" i="11" s="1"/>
  <c r="N4460" i="11"/>
  <c r="L4460" i="11"/>
  <c r="M4460" i="11" s="1"/>
  <c r="N4424" i="11"/>
  <c r="L4424" i="11"/>
  <c r="M4424" i="11" s="1"/>
  <c r="N4316" i="11"/>
  <c r="L4316" i="11"/>
  <c r="M4316" i="11" s="1"/>
  <c r="N4496" i="11"/>
  <c r="L4496" i="11"/>
  <c r="M4496" i="11" s="1"/>
  <c r="N4352" i="11"/>
  <c r="L4352" i="11"/>
  <c r="M4352" i="11" s="1"/>
  <c r="H4460" i="11"/>
  <c r="I4456" i="11" s="1"/>
  <c r="H4496" i="11"/>
  <c r="I4492" i="11" s="1"/>
  <c r="H4388" i="11"/>
  <c r="I4384" i="11" s="1"/>
  <c r="H4116" i="11"/>
  <c r="I4112" i="11" s="1"/>
  <c r="H4316" i="11"/>
  <c r="I4312" i="11" s="1"/>
  <c r="H4424" i="11"/>
  <c r="I4420" i="11" s="1"/>
  <c r="H4352" i="11"/>
  <c r="I4348" i="11" s="1"/>
  <c r="I7475" i="11"/>
  <c r="H2377" i="11"/>
  <c r="H4687" i="11"/>
  <c r="K4316" i="11"/>
  <c r="D4316" i="11"/>
  <c r="C4316" i="11"/>
  <c r="H4923" i="11"/>
  <c r="I4932" i="11"/>
  <c r="K4460" i="11"/>
  <c r="D4460" i="11"/>
  <c r="C4460" i="11"/>
  <c r="H5087" i="11"/>
  <c r="H2746" i="11"/>
  <c r="H4651" i="11"/>
  <c r="I2372" i="11"/>
  <c r="I4646" i="11"/>
  <c r="H1421" i="11"/>
  <c r="H5124" i="11"/>
  <c r="H4973" i="11"/>
  <c r="I4969" i="11" s="1"/>
  <c r="D4424" i="11"/>
  <c r="J4424" i="11"/>
  <c r="K4424" i="11" s="1"/>
  <c r="C4424" i="11"/>
  <c r="H5050" i="11"/>
  <c r="I5046" i="11" s="1"/>
  <c r="K4388" i="11"/>
  <c r="C4388" i="11"/>
  <c r="D4388" i="11"/>
  <c r="H4202" i="11"/>
  <c r="K4352" i="11"/>
  <c r="C4352" i="11"/>
  <c r="D4352" i="11"/>
  <c r="I1381" i="11"/>
  <c r="I2337" i="11"/>
  <c r="I2706" i="11"/>
  <c r="I6845" i="11"/>
  <c r="K4496" i="11"/>
  <c r="D4496" i="11"/>
  <c r="C4496" i="11"/>
  <c r="K4116" i="11"/>
  <c r="H6886" i="11"/>
  <c r="D4116" i="11"/>
  <c r="C4116" i="11"/>
  <c r="D7480" i="11" l="1"/>
  <c r="C7480" i="11"/>
  <c r="N7480" i="11"/>
  <c r="L7480" i="11"/>
  <c r="M7480" i="11" s="1"/>
  <c r="J7480" i="11"/>
  <c r="K7480" i="11" s="1"/>
  <c r="N4353" i="11"/>
  <c r="L4353" i="11"/>
  <c r="M4353" i="11" s="1"/>
  <c r="N4461" i="11"/>
  <c r="L4461" i="11"/>
  <c r="M4461" i="11" s="1"/>
  <c r="N4389" i="11"/>
  <c r="L4389" i="11"/>
  <c r="M4389" i="11" s="1"/>
  <c r="N4497" i="11"/>
  <c r="L4497" i="11"/>
  <c r="M4497" i="11" s="1"/>
  <c r="N4425" i="11"/>
  <c r="L4425" i="11"/>
  <c r="M4425" i="11" s="1"/>
  <c r="N4317" i="11"/>
  <c r="L4317" i="11"/>
  <c r="M4317" i="11" s="1"/>
  <c r="N4117" i="11"/>
  <c r="L4117" i="11"/>
  <c r="M4117" i="11" s="1"/>
  <c r="H4389" i="11"/>
  <c r="I4385" i="11" s="1"/>
  <c r="H4317" i="11"/>
  <c r="I4313" i="11" s="1"/>
  <c r="H4497" i="11"/>
  <c r="I4493" i="11" s="1"/>
  <c r="H4461" i="11"/>
  <c r="I4457" i="11" s="1"/>
  <c r="H4117" i="11"/>
  <c r="I4113" i="11" s="1"/>
  <c r="H4425" i="11"/>
  <c r="I4421" i="11" s="1"/>
  <c r="H4353" i="11"/>
  <c r="I4349" i="11" s="1"/>
  <c r="I7505" i="11"/>
  <c r="H2747" i="11"/>
  <c r="H4689" i="11"/>
  <c r="K4317" i="11"/>
  <c r="C4317" i="11"/>
  <c r="D4317" i="11"/>
  <c r="H4924" i="11"/>
  <c r="I4647" i="11"/>
  <c r="I4648" i="11"/>
  <c r="I1417" i="11"/>
  <c r="K4461" i="11"/>
  <c r="D4461" i="11"/>
  <c r="C4461" i="11"/>
  <c r="H5088" i="11"/>
  <c r="H1422" i="11"/>
  <c r="H5125" i="11"/>
  <c r="I6882" i="11"/>
  <c r="K4389" i="11"/>
  <c r="C4389" i="11"/>
  <c r="D4389" i="11"/>
  <c r="H4203" i="11"/>
  <c r="K4353" i="11"/>
  <c r="D4353" i="11"/>
  <c r="C4353" i="11"/>
  <c r="I4683" i="11"/>
  <c r="H2378" i="11"/>
  <c r="H4688" i="11"/>
  <c r="I4684" i="11" s="1"/>
  <c r="I4649" i="11"/>
  <c r="I2373" i="11"/>
  <c r="H4974" i="11"/>
  <c r="C4425" i="11"/>
  <c r="J4425" i="11"/>
  <c r="K4425" i="11" s="1"/>
  <c r="D4425" i="11"/>
  <c r="H5051" i="11"/>
  <c r="I5047" i="11" s="1"/>
  <c r="I5083" i="11"/>
  <c r="I2338" i="11"/>
  <c r="I2707" i="11"/>
  <c r="I1382" i="11"/>
  <c r="I6846" i="11"/>
  <c r="K4497" i="11"/>
  <c r="C4497" i="11"/>
  <c r="D4497" i="11"/>
  <c r="K4117" i="11"/>
  <c r="H6887" i="11"/>
  <c r="C4117" i="11"/>
  <c r="D4117" i="11"/>
  <c r="N4426" i="11" l="1"/>
  <c r="L4426" i="11"/>
  <c r="M4426" i="11" s="1"/>
  <c r="N4462" i="11"/>
  <c r="L4462" i="11"/>
  <c r="M4462" i="11" s="1"/>
  <c r="N4354" i="11"/>
  <c r="L4354" i="11"/>
  <c r="M4354" i="11" s="1"/>
  <c r="N4154" i="11"/>
  <c r="L4154" i="11"/>
  <c r="M4154" i="11" s="1"/>
  <c r="N4390" i="11"/>
  <c r="L4390" i="11"/>
  <c r="M4390" i="11" s="1"/>
  <c r="N4534" i="11"/>
  <c r="L4534" i="11"/>
  <c r="M4534" i="11" s="1"/>
  <c r="N4118" i="11"/>
  <c r="L4118" i="11"/>
  <c r="M4118" i="11" s="1"/>
  <c r="N4498" i="11"/>
  <c r="L4498" i="11"/>
  <c r="M4498" i="11" s="1"/>
  <c r="H4154" i="11"/>
  <c r="I4150" i="11" s="1"/>
  <c r="H4498" i="11"/>
  <c r="I4494" i="11" s="1"/>
  <c r="H4462" i="11"/>
  <c r="I4458" i="11" s="1"/>
  <c r="H4118" i="11"/>
  <c r="I4114" i="11" s="1"/>
  <c r="D4118" i="11"/>
  <c r="C4118" i="11"/>
  <c r="H4390" i="11"/>
  <c r="I4386" i="11" s="1"/>
  <c r="K4118" i="11"/>
  <c r="H4354" i="11"/>
  <c r="I4350" i="11" s="1"/>
  <c r="H4534" i="11"/>
  <c r="I4530" i="11" s="1"/>
  <c r="H4426" i="11"/>
  <c r="I4422" i="11" s="1"/>
  <c r="I4685" i="11"/>
  <c r="H1423" i="11"/>
  <c r="I1419" i="11" s="1"/>
  <c r="H5163" i="11"/>
  <c r="I6883" i="11"/>
  <c r="I4970" i="11"/>
  <c r="I5084" i="11"/>
  <c r="J4426" i="11"/>
  <c r="K4426" i="11" s="1"/>
  <c r="D4426" i="11"/>
  <c r="C4426" i="11"/>
  <c r="H5052" i="11"/>
  <c r="I5048" i="11" s="1"/>
  <c r="I4163" i="11"/>
  <c r="I4202" i="11"/>
  <c r="H4208" i="11"/>
  <c r="H5015" i="11"/>
  <c r="K4390" i="11"/>
  <c r="C4390" i="11"/>
  <c r="D4390" i="11"/>
  <c r="H2379" i="11"/>
  <c r="H4726" i="11"/>
  <c r="K4498" i="11"/>
  <c r="D4498" i="11"/>
  <c r="C4498" i="11"/>
  <c r="H5126" i="11"/>
  <c r="I5122" i="11" s="1"/>
  <c r="H4975" i="11"/>
  <c r="I4971" i="11" s="1"/>
  <c r="K4462" i="11"/>
  <c r="C4462" i="11"/>
  <c r="D4462" i="11"/>
  <c r="H5089" i="11"/>
  <c r="I5085" i="11" s="1"/>
  <c r="H2748" i="11"/>
  <c r="H4690" i="11"/>
  <c r="I2374" i="11"/>
  <c r="K4354" i="11"/>
  <c r="D4354" i="11"/>
  <c r="C4354" i="11"/>
  <c r="H4962" i="11"/>
  <c r="I1418" i="11"/>
  <c r="I2708" i="11"/>
  <c r="I2339" i="11"/>
  <c r="J4534" i="11"/>
  <c r="K4534" i="11" s="1"/>
  <c r="D4534" i="11"/>
  <c r="C4534" i="11"/>
  <c r="K4154" i="11"/>
  <c r="H6888" i="11"/>
  <c r="I6884" i="11" s="1"/>
  <c r="C4154" i="11"/>
  <c r="D4154" i="11"/>
  <c r="I6847" i="11"/>
  <c r="N4463" i="11" l="1"/>
  <c r="L4463" i="11"/>
  <c r="M4463" i="11" s="1"/>
  <c r="N4355" i="11"/>
  <c r="L4355" i="11"/>
  <c r="M4355" i="11" s="1"/>
  <c r="N4499" i="11"/>
  <c r="L4499" i="11"/>
  <c r="M4499" i="11" s="1"/>
  <c r="N4119" i="11"/>
  <c r="L4119" i="11"/>
  <c r="M4119" i="11" s="1"/>
  <c r="N4391" i="11"/>
  <c r="L4391" i="11"/>
  <c r="M4391" i="11" s="1"/>
  <c r="N4427" i="11"/>
  <c r="L4427" i="11"/>
  <c r="M4427" i="11" s="1"/>
  <c r="N4535" i="11"/>
  <c r="L4535" i="11"/>
  <c r="M4535" i="11" s="1"/>
  <c r="N4155" i="11"/>
  <c r="L4155" i="11"/>
  <c r="M4155" i="11" s="1"/>
  <c r="H4119" i="11"/>
  <c r="I4115" i="11" s="1"/>
  <c r="H4155" i="11"/>
  <c r="I4151" i="11" s="1"/>
  <c r="C4119" i="11"/>
  <c r="H4499" i="11"/>
  <c r="I4495" i="11" s="1"/>
  <c r="H4391" i="11"/>
  <c r="I4387" i="11" s="1"/>
  <c r="H4427" i="11"/>
  <c r="I4423" i="11" s="1"/>
  <c r="D4119" i="11"/>
  <c r="H4355" i="11"/>
  <c r="I4351" i="11" s="1"/>
  <c r="H4463" i="11"/>
  <c r="I4459" i="11" s="1"/>
  <c r="K4119" i="11"/>
  <c r="H4535" i="11"/>
  <c r="I4531" i="11" s="1"/>
  <c r="K4355" i="11"/>
  <c r="C4355" i="11"/>
  <c r="D4355" i="11"/>
  <c r="H4963" i="11"/>
  <c r="I2375" i="11"/>
  <c r="K4499" i="11"/>
  <c r="D4499" i="11"/>
  <c r="C4499" i="11"/>
  <c r="H5127" i="11"/>
  <c r="I5123" i="11" s="1"/>
  <c r="H2749" i="11"/>
  <c r="H4691" i="11"/>
  <c r="I1383" i="11"/>
  <c r="I4722" i="11"/>
  <c r="I4686" i="11"/>
  <c r="J4427" i="11"/>
  <c r="K4427" i="11" s="1"/>
  <c r="D4427" i="11"/>
  <c r="C4427" i="11"/>
  <c r="H5053" i="11"/>
  <c r="H2380" i="11"/>
  <c r="I2340" i="11" s="1"/>
  <c r="H4727" i="11"/>
  <c r="H1424" i="11"/>
  <c r="H5164" i="11"/>
  <c r="H4976" i="11"/>
  <c r="C4463" i="11"/>
  <c r="D4463" i="11"/>
  <c r="K4463" i="11"/>
  <c r="H5090" i="11"/>
  <c r="H4209" i="11"/>
  <c r="H5016" i="11"/>
  <c r="D4391" i="11"/>
  <c r="K4391" i="11"/>
  <c r="C4391" i="11"/>
  <c r="I4204" i="11"/>
  <c r="I1384" i="11"/>
  <c r="I2709" i="11"/>
  <c r="K4155" i="11"/>
  <c r="H6889" i="11"/>
  <c r="D4155" i="11"/>
  <c r="C4155" i="11"/>
  <c r="J4535" i="11"/>
  <c r="K4535" i="11" s="1"/>
  <c r="D4535" i="11"/>
  <c r="C4535" i="11"/>
  <c r="I6848" i="11"/>
  <c r="C4120" i="11" l="1"/>
  <c r="D4120" i="11"/>
  <c r="K4120" i="11"/>
  <c r="N4536" i="11"/>
  <c r="L4536" i="11"/>
  <c r="M4536" i="11" s="1"/>
  <c r="N4500" i="11"/>
  <c r="L4500" i="11"/>
  <c r="M4500" i="11" s="1"/>
  <c r="N4428" i="11"/>
  <c r="L4428" i="11"/>
  <c r="M4428" i="11" s="1"/>
  <c r="N4392" i="11"/>
  <c r="L4392" i="11"/>
  <c r="M4392" i="11" s="1"/>
  <c r="N4156" i="11"/>
  <c r="L4156" i="11"/>
  <c r="M4156" i="11" s="1"/>
  <c r="N4120" i="11"/>
  <c r="L4120" i="11"/>
  <c r="M4120" i="11" s="1"/>
  <c r="N4356" i="11"/>
  <c r="L4356" i="11"/>
  <c r="M4356" i="11" s="1"/>
  <c r="N4464" i="11"/>
  <c r="L4464" i="11"/>
  <c r="M4464" i="11" s="1"/>
  <c r="H4156" i="11"/>
  <c r="I4152" i="11" s="1"/>
  <c r="H4120" i="11"/>
  <c r="I4116" i="11" s="1"/>
  <c r="H4356" i="11"/>
  <c r="I4352" i="11" s="1"/>
  <c r="H4428" i="11"/>
  <c r="I4424" i="11" s="1"/>
  <c r="H4464" i="11"/>
  <c r="I4460" i="11" s="1"/>
  <c r="H4500" i="11"/>
  <c r="I4496" i="11" s="1"/>
  <c r="H4536" i="11"/>
  <c r="I4532" i="11" s="1"/>
  <c r="H4392" i="11"/>
  <c r="I4388" i="11" s="1"/>
  <c r="I6885" i="11"/>
  <c r="I4687" i="11"/>
  <c r="H4977" i="11"/>
  <c r="K4464" i="11"/>
  <c r="D4464" i="11"/>
  <c r="C4464" i="11"/>
  <c r="H5091" i="11"/>
  <c r="I4723" i="11"/>
  <c r="J4428" i="11"/>
  <c r="K4428" i="11" s="1"/>
  <c r="D4428" i="11"/>
  <c r="C4428" i="11"/>
  <c r="H5054" i="11"/>
  <c r="I5050" i="11" s="1"/>
  <c r="I2376" i="11"/>
  <c r="I4205" i="11"/>
  <c r="I1420" i="11"/>
  <c r="H2381" i="11"/>
  <c r="H4728" i="11"/>
  <c r="I5086" i="11"/>
  <c r="K4500" i="11"/>
  <c r="D4500" i="11"/>
  <c r="C4500" i="11"/>
  <c r="H5128" i="11"/>
  <c r="I5124" i="11" s="1"/>
  <c r="H1425" i="11"/>
  <c r="H5165" i="11"/>
  <c r="I4972" i="11"/>
  <c r="H2750" i="11"/>
  <c r="H4692" i="11"/>
  <c r="K4356" i="11"/>
  <c r="C4356" i="11"/>
  <c r="D4356" i="11"/>
  <c r="H4964" i="11"/>
  <c r="H4210" i="11"/>
  <c r="I4206" i="11" s="1"/>
  <c r="H5017" i="11"/>
  <c r="C4392" i="11"/>
  <c r="K4392" i="11"/>
  <c r="D4392" i="11"/>
  <c r="I5049" i="11"/>
  <c r="I2341" i="11"/>
  <c r="I2710" i="11"/>
  <c r="I1385" i="11"/>
  <c r="J4536" i="11"/>
  <c r="K4536" i="11" s="1"/>
  <c r="D4536" i="11"/>
  <c r="C4536" i="11"/>
  <c r="I6849" i="11"/>
  <c r="K4156" i="11"/>
  <c r="H6890" i="11"/>
  <c r="I6886" i="11" s="1"/>
  <c r="C4156" i="11"/>
  <c r="D4156" i="11"/>
  <c r="D4121" i="11" l="1"/>
  <c r="C4121" i="11"/>
  <c r="N4157" i="11"/>
  <c r="L4157" i="11"/>
  <c r="M4157" i="11" s="1"/>
  <c r="N4537" i="11"/>
  <c r="L4537" i="11"/>
  <c r="M4537" i="11" s="1"/>
  <c r="N4429" i="11"/>
  <c r="L4429" i="11"/>
  <c r="M4429" i="11" s="1"/>
  <c r="N4393" i="11"/>
  <c r="L4393" i="11"/>
  <c r="M4393" i="11" s="1"/>
  <c r="N4357" i="11"/>
  <c r="L4357" i="11"/>
  <c r="M4357" i="11" s="1"/>
  <c r="N4465" i="11"/>
  <c r="L4465" i="11"/>
  <c r="M4465" i="11" s="1"/>
  <c r="N4501" i="11"/>
  <c r="L4501" i="11"/>
  <c r="M4501" i="11" s="1"/>
  <c r="N4121" i="11"/>
  <c r="L4121" i="11"/>
  <c r="M4121" i="11" s="1"/>
  <c r="H4429" i="11"/>
  <c r="I4425" i="11" s="1"/>
  <c r="H4501" i="11"/>
  <c r="I4497" i="11" s="1"/>
  <c r="H4465" i="11"/>
  <c r="I4461" i="11" s="1"/>
  <c r="H4121" i="11"/>
  <c r="I4117" i="11" s="1"/>
  <c r="H4357" i="11"/>
  <c r="I4353" i="11" s="1"/>
  <c r="H4157" i="11"/>
  <c r="I4153" i="11" s="1"/>
  <c r="H4393" i="11"/>
  <c r="I4389" i="11" s="1"/>
  <c r="K4121" i="11"/>
  <c r="H4537" i="11"/>
  <c r="I4533" i="11" s="1"/>
  <c r="I4689" i="11"/>
  <c r="H2382" i="11"/>
  <c r="I2381" i="11" s="1"/>
  <c r="H4729" i="11"/>
  <c r="K4357" i="11"/>
  <c r="C4357" i="11"/>
  <c r="D4357" i="11"/>
  <c r="H4965" i="11"/>
  <c r="K4501" i="11"/>
  <c r="C4501" i="11"/>
  <c r="D4501" i="11"/>
  <c r="H5129" i="11"/>
  <c r="I5125" i="11" s="1"/>
  <c r="H4978" i="11"/>
  <c r="I4974" i="11" s="1"/>
  <c r="K4465" i="11"/>
  <c r="C4465" i="11"/>
  <c r="D4465" i="11"/>
  <c r="H5092" i="11"/>
  <c r="I5088" i="11" s="1"/>
  <c r="I1421" i="11"/>
  <c r="H4211" i="11"/>
  <c r="H5018" i="11"/>
  <c r="I5014" i="11" s="1"/>
  <c r="K4393" i="11"/>
  <c r="C4393" i="11"/>
  <c r="D4393" i="11"/>
  <c r="J4429" i="11"/>
  <c r="K4429" i="11" s="1"/>
  <c r="D4429" i="11"/>
  <c r="C4429" i="11"/>
  <c r="H5055" i="11"/>
  <c r="I2377" i="11"/>
  <c r="I4973" i="11"/>
  <c r="I5087" i="11"/>
  <c r="H1426" i="11"/>
  <c r="H5166" i="11"/>
  <c r="I5162" i="11" s="1"/>
  <c r="I4688" i="11"/>
  <c r="I4724" i="11"/>
  <c r="I2345" i="11"/>
  <c r="I2343" i="11"/>
  <c r="I2342" i="11"/>
  <c r="I2344" i="11"/>
  <c r="I1386" i="11"/>
  <c r="I6850" i="11"/>
  <c r="J4537" i="11"/>
  <c r="K4537" i="11" s="1"/>
  <c r="D4537" i="11"/>
  <c r="C4537" i="11"/>
  <c r="K4157" i="11"/>
  <c r="H6891" i="11"/>
  <c r="I6890" i="11" s="1"/>
  <c r="D4157" i="11"/>
  <c r="C4157" i="11"/>
  <c r="N4430" i="11" l="1"/>
  <c r="L4430" i="11"/>
  <c r="M4430" i="11" s="1"/>
  <c r="N4574" i="11"/>
  <c r="L4574" i="11"/>
  <c r="M4574" i="11" s="1"/>
  <c r="N4394" i="11"/>
  <c r="L4394" i="11"/>
  <c r="M4394" i="11" s="1"/>
  <c r="N4158" i="11"/>
  <c r="L4158" i="11"/>
  <c r="M4158" i="11" s="1"/>
  <c r="N4502" i="11"/>
  <c r="L4502" i="11"/>
  <c r="M4502" i="11" s="1"/>
  <c r="N4538" i="11"/>
  <c r="L4538" i="11"/>
  <c r="M4538" i="11" s="1"/>
  <c r="N4466" i="11"/>
  <c r="L4466" i="11"/>
  <c r="M4466" i="11" s="1"/>
  <c r="H4394" i="11"/>
  <c r="I4390" i="11" s="1"/>
  <c r="H4502" i="11"/>
  <c r="I4498" i="11" s="1"/>
  <c r="H4158" i="11"/>
  <c r="I4154" i="11" s="1"/>
  <c r="H4538" i="11"/>
  <c r="I4534" i="11" s="1"/>
  <c r="H4574" i="11"/>
  <c r="I4570" i="11" s="1"/>
  <c r="H4430" i="11"/>
  <c r="I4426" i="11" s="1"/>
  <c r="H4466" i="11"/>
  <c r="I4462" i="11" s="1"/>
  <c r="I2379" i="11"/>
  <c r="D4158" i="11"/>
  <c r="C4158" i="11"/>
  <c r="K4158" i="11"/>
  <c r="I2378" i="11"/>
  <c r="I2380" i="11"/>
  <c r="I1422" i="11"/>
  <c r="I6887" i="11"/>
  <c r="I4171" i="11"/>
  <c r="H4979" i="11"/>
  <c r="K4502" i="11"/>
  <c r="C4502" i="11"/>
  <c r="D4502" i="11"/>
  <c r="H5130" i="11"/>
  <c r="I5126" i="11" s="1"/>
  <c r="H2752" i="11"/>
  <c r="H4731" i="11"/>
  <c r="H1427" i="11"/>
  <c r="H5204" i="11"/>
  <c r="I6889" i="11"/>
  <c r="H4212" i="11"/>
  <c r="I4208" i="11" s="1"/>
  <c r="H5056" i="11"/>
  <c r="I5052" i="11" s="1"/>
  <c r="J4430" i="11"/>
  <c r="K4430" i="11" s="1"/>
  <c r="C4430" i="11"/>
  <c r="D4430" i="11"/>
  <c r="J4538" i="11"/>
  <c r="K4538" i="11" s="1"/>
  <c r="C4538" i="11"/>
  <c r="D4538" i="11"/>
  <c r="H5167" i="11"/>
  <c r="I5163" i="11" s="1"/>
  <c r="K4394" i="11"/>
  <c r="D4394" i="11"/>
  <c r="C4394" i="11"/>
  <c r="H5019" i="11"/>
  <c r="H2751" i="11"/>
  <c r="I2711" i="11" s="1"/>
  <c r="H4730" i="11"/>
  <c r="I5051" i="11"/>
  <c r="K4466" i="11"/>
  <c r="C4466" i="11"/>
  <c r="D4466" i="11"/>
  <c r="H5093" i="11"/>
  <c r="I5089" i="11" s="1"/>
  <c r="I6888" i="11"/>
  <c r="I2712" i="11"/>
  <c r="K4574" i="11"/>
  <c r="D4574" i="11"/>
  <c r="C4574" i="11"/>
  <c r="I6853" i="11"/>
  <c r="I6852" i="11"/>
  <c r="I6851" i="11"/>
  <c r="N4395" i="11" l="1"/>
  <c r="L4395" i="11"/>
  <c r="M4395" i="11" s="1"/>
  <c r="N4503" i="11"/>
  <c r="L4503" i="11"/>
  <c r="M4503" i="11" s="1"/>
  <c r="N4539" i="11"/>
  <c r="L4539" i="11"/>
  <c r="M4539" i="11" s="1"/>
  <c r="N4575" i="11"/>
  <c r="L4575" i="11"/>
  <c r="M4575" i="11" s="1"/>
  <c r="N4159" i="11"/>
  <c r="L4159" i="11"/>
  <c r="M4159" i="11" s="1"/>
  <c r="N4467" i="11"/>
  <c r="L4467" i="11"/>
  <c r="M4467" i="11" s="1"/>
  <c r="N4431" i="11"/>
  <c r="L4431" i="11"/>
  <c r="M4431" i="11" s="1"/>
  <c r="H4575" i="11"/>
  <c r="I4571" i="11" s="1"/>
  <c r="H4159" i="11"/>
  <c r="I4155" i="11" s="1"/>
  <c r="H4431" i="11"/>
  <c r="I4427" i="11" s="1"/>
  <c r="H4467" i="11"/>
  <c r="I4463" i="11" s="1"/>
  <c r="H4503" i="11"/>
  <c r="I4499" i="11" s="1"/>
  <c r="H4395" i="11"/>
  <c r="I4391" i="11" s="1"/>
  <c r="H4539" i="11"/>
  <c r="I4535" i="11" s="1"/>
  <c r="K4159" i="11"/>
  <c r="C4159" i="11"/>
  <c r="D4159" i="11"/>
  <c r="I1387" i="11"/>
  <c r="I1423" i="11"/>
  <c r="J4539" i="11"/>
  <c r="K4539" i="11" s="1"/>
  <c r="D4539" i="11"/>
  <c r="C4539" i="11"/>
  <c r="H5168" i="11"/>
  <c r="I4975" i="11"/>
  <c r="I5015" i="11"/>
  <c r="H1428" i="11"/>
  <c r="I1424" i="11" s="1"/>
  <c r="H5205" i="11"/>
  <c r="I4727" i="11"/>
  <c r="K4467" i="11"/>
  <c r="D4467" i="11"/>
  <c r="C4467" i="11"/>
  <c r="H5094" i="11"/>
  <c r="H4213" i="11"/>
  <c r="H5057" i="11"/>
  <c r="J4431" i="11"/>
  <c r="K4431" i="11" s="1"/>
  <c r="C4431" i="11"/>
  <c r="D4431" i="11"/>
  <c r="I4939" i="11"/>
  <c r="H2753" i="11"/>
  <c r="H4732" i="11"/>
  <c r="I4728" i="11" s="1"/>
  <c r="I4726" i="11"/>
  <c r="K4395" i="11"/>
  <c r="C4395" i="11"/>
  <c r="D4395" i="11"/>
  <c r="H5020" i="11"/>
  <c r="I5016" i="11" s="1"/>
  <c r="H4980" i="11"/>
  <c r="D4503" i="11"/>
  <c r="C4503" i="11"/>
  <c r="K4503" i="11"/>
  <c r="H5131" i="11"/>
  <c r="I2713" i="11"/>
  <c r="I1388" i="11"/>
  <c r="K4575" i="11"/>
  <c r="C4575" i="11"/>
  <c r="D4575" i="11"/>
  <c r="N4396" i="11" l="1"/>
  <c r="L4396" i="11"/>
  <c r="M4396" i="11" s="1"/>
  <c r="N4576" i="11"/>
  <c r="L4576" i="11"/>
  <c r="M4576" i="11" s="1"/>
  <c r="N4432" i="11"/>
  <c r="L4432" i="11"/>
  <c r="M4432" i="11" s="1"/>
  <c r="N4160" i="11"/>
  <c r="L4160" i="11"/>
  <c r="M4160" i="11" s="1"/>
  <c r="N4540" i="11"/>
  <c r="L4540" i="11"/>
  <c r="M4540" i="11" s="1"/>
  <c r="N4504" i="11"/>
  <c r="L4504" i="11"/>
  <c r="M4504" i="11" s="1"/>
  <c r="N4468" i="11"/>
  <c r="L4468" i="11"/>
  <c r="M4468" i="11" s="1"/>
  <c r="K4160" i="11"/>
  <c r="H4396" i="11"/>
  <c r="I4392" i="11" s="1"/>
  <c r="H4160" i="11"/>
  <c r="I4156" i="11" s="1"/>
  <c r="H4576" i="11"/>
  <c r="I4572" i="11" s="1"/>
  <c r="H4540" i="11"/>
  <c r="I4536" i="11" s="1"/>
  <c r="H4432" i="11"/>
  <c r="I4428" i="11" s="1"/>
  <c r="H4504" i="11"/>
  <c r="I4500" i="11" s="1"/>
  <c r="C4160" i="11"/>
  <c r="D4160" i="11"/>
  <c r="H4468" i="11"/>
  <c r="I4464" i="11" s="1"/>
  <c r="I5053" i="11"/>
  <c r="I4209" i="11"/>
  <c r="I5164" i="11"/>
  <c r="I5127" i="11"/>
  <c r="J4540" i="11"/>
  <c r="K4540" i="11" s="1"/>
  <c r="D4540" i="11"/>
  <c r="C4540" i="11"/>
  <c r="H5169" i="11"/>
  <c r="I5165" i="11" s="1"/>
  <c r="I4976" i="11"/>
  <c r="H2754" i="11"/>
  <c r="H4733" i="11"/>
  <c r="K4468" i="11"/>
  <c r="C4468" i="11"/>
  <c r="D4468" i="11"/>
  <c r="H5095" i="11"/>
  <c r="I5090" i="11"/>
  <c r="H4214" i="11"/>
  <c r="I4210" i="11" s="1"/>
  <c r="H5058" i="11"/>
  <c r="I5054" i="11" s="1"/>
  <c r="C4432" i="11"/>
  <c r="J4432" i="11"/>
  <c r="K4432" i="11" s="1"/>
  <c r="D4432" i="11"/>
  <c r="H1429" i="11"/>
  <c r="I1425" i="11" s="1"/>
  <c r="H5206" i="11"/>
  <c r="H4981" i="11"/>
  <c r="K4504" i="11"/>
  <c r="D4504" i="11"/>
  <c r="C4504" i="11"/>
  <c r="H5132" i="11"/>
  <c r="I5128" i="11" s="1"/>
  <c r="K4396" i="11"/>
  <c r="C4396" i="11"/>
  <c r="D4396" i="11"/>
  <c r="H5021" i="11"/>
  <c r="I2714" i="11"/>
  <c r="I1389" i="11"/>
  <c r="K4576" i="11"/>
  <c r="C4576" i="11"/>
  <c r="D4576" i="11"/>
  <c r="N4469" i="11" l="1"/>
  <c r="L4469" i="11"/>
  <c r="M4469" i="11" s="1"/>
  <c r="N4505" i="11"/>
  <c r="L4505" i="11"/>
  <c r="M4505" i="11" s="1"/>
  <c r="N4541" i="11"/>
  <c r="L4541" i="11"/>
  <c r="M4541" i="11" s="1"/>
  <c r="N4161" i="11"/>
  <c r="L4161" i="11"/>
  <c r="M4161" i="11" s="1"/>
  <c r="N4397" i="11"/>
  <c r="L4397" i="11"/>
  <c r="M4397" i="11" s="1"/>
  <c r="N4433" i="11"/>
  <c r="L4433" i="11"/>
  <c r="M4433" i="11" s="1"/>
  <c r="N4577" i="11"/>
  <c r="L4577" i="11"/>
  <c r="M4577" i="11" s="1"/>
  <c r="D4161" i="11"/>
  <c r="C4161" i="11"/>
  <c r="K4161" i="11"/>
  <c r="H4469" i="11"/>
  <c r="I4465" i="11" s="1"/>
  <c r="H4161" i="11"/>
  <c r="I4157" i="11" s="1"/>
  <c r="H4433" i="11"/>
  <c r="I4429" i="11" s="1"/>
  <c r="H4397" i="11"/>
  <c r="I4393" i="11" s="1"/>
  <c r="H4505" i="11"/>
  <c r="I4501" i="11" s="1"/>
  <c r="H4541" i="11"/>
  <c r="I4537" i="11" s="1"/>
  <c r="H4577" i="11"/>
  <c r="I4573" i="11" s="1"/>
  <c r="I5017" i="11"/>
  <c r="I4977" i="11"/>
  <c r="H2755" i="11"/>
  <c r="J4541" i="11"/>
  <c r="K4541" i="11" s="1"/>
  <c r="D4541" i="11"/>
  <c r="C4541" i="11"/>
  <c r="H5170" i="11"/>
  <c r="I5166" i="11" s="1"/>
  <c r="K4397" i="11"/>
  <c r="C4397" i="11"/>
  <c r="D4397" i="11"/>
  <c r="H5022" i="11"/>
  <c r="I4729" i="11"/>
  <c r="H1430" i="11"/>
  <c r="I1426" i="11" s="1"/>
  <c r="H5207" i="11"/>
  <c r="H4215" i="11"/>
  <c r="I4211" i="11" s="1"/>
  <c r="H5059" i="11"/>
  <c r="I5055" i="11" s="1"/>
  <c r="J4433" i="11"/>
  <c r="K4433" i="11" s="1"/>
  <c r="C4433" i="11"/>
  <c r="D4433" i="11"/>
  <c r="D4505" i="11"/>
  <c r="K4505" i="11"/>
  <c r="C4505" i="11"/>
  <c r="H5133" i="11"/>
  <c r="I5129" i="11" s="1"/>
  <c r="K4469" i="11"/>
  <c r="C4469" i="11"/>
  <c r="D4469" i="11"/>
  <c r="H5096" i="11"/>
  <c r="I5092" i="11" s="1"/>
  <c r="I5202" i="11"/>
  <c r="I5091" i="11"/>
  <c r="I1390" i="11"/>
  <c r="I2715" i="11"/>
  <c r="K4577" i="11"/>
  <c r="D4577" i="11"/>
  <c r="C4577" i="11"/>
  <c r="N4578" i="11" l="1"/>
  <c r="L4578" i="11"/>
  <c r="M4578" i="11" s="1"/>
  <c r="N4542" i="11"/>
  <c r="L4542" i="11"/>
  <c r="M4542" i="11" s="1"/>
  <c r="N4506" i="11"/>
  <c r="L4506" i="11"/>
  <c r="M4506" i="11" s="1"/>
  <c r="N4434" i="11"/>
  <c r="L4434" i="11"/>
  <c r="M4434" i="11" s="1"/>
  <c r="N4614" i="11"/>
  <c r="L4614" i="11"/>
  <c r="M4614" i="11" s="1"/>
  <c r="N4470" i="11"/>
  <c r="L4470" i="11"/>
  <c r="M4470" i="11" s="1"/>
  <c r="H4470" i="11"/>
  <c r="I4466" i="11" s="1"/>
  <c r="H4434" i="11"/>
  <c r="I4430" i="11" s="1"/>
  <c r="H4506" i="11"/>
  <c r="I4502" i="11" s="1"/>
  <c r="H4542" i="11"/>
  <c r="I4538" i="11" s="1"/>
  <c r="H4578" i="11"/>
  <c r="I4574" i="11" s="1"/>
  <c r="H4614" i="11"/>
  <c r="I4610" i="11" s="1"/>
  <c r="I5203" i="11"/>
  <c r="K4578" i="11"/>
  <c r="C4578" i="11"/>
  <c r="D4578" i="11"/>
  <c r="H5208" i="11"/>
  <c r="I5018" i="11"/>
  <c r="I4175" i="11"/>
  <c r="H4216" i="11"/>
  <c r="H5097" i="11"/>
  <c r="D4470" i="11"/>
  <c r="K4470" i="11"/>
  <c r="C4470" i="11"/>
  <c r="H1431" i="11"/>
  <c r="I1427" i="11" s="1"/>
  <c r="H5245" i="11"/>
  <c r="H2756" i="11"/>
  <c r="I2716" i="11" s="1"/>
  <c r="C4542" i="11"/>
  <c r="D4542" i="11"/>
  <c r="J4542" i="11"/>
  <c r="K4542" i="11" s="1"/>
  <c r="H5171" i="11"/>
  <c r="K4506" i="11"/>
  <c r="D4506" i="11"/>
  <c r="C4506" i="11"/>
  <c r="H5134" i="11"/>
  <c r="J4434" i="11"/>
  <c r="K4434" i="11" s="1"/>
  <c r="D4434" i="11"/>
  <c r="C4434" i="11"/>
  <c r="H5060" i="11"/>
  <c r="I1391" i="11"/>
  <c r="K4614" i="11"/>
  <c r="D4614" i="11"/>
  <c r="C4614" i="11"/>
  <c r="N4435" i="11" l="1"/>
  <c r="L4435" i="11"/>
  <c r="M4435" i="11" s="1"/>
  <c r="N4471" i="11"/>
  <c r="L4471" i="11"/>
  <c r="M4471" i="11" s="1"/>
  <c r="N4615" i="11"/>
  <c r="L4615" i="11"/>
  <c r="M4615" i="11" s="1"/>
  <c r="N4507" i="11"/>
  <c r="L4507" i="11"/>
  <c r="M4507" i="11" s="1"/>
  <c r="N4579" i="11"/>
  <c r="L4579" i="11"/>
  <c r="M4579" i="11" s="1"/>
  <c r="N4543" i="11"/>
  <c r="L4543" i="11"/>
  <c r="M4543" i="11" s="1"/>
  <c r="H4507" i="11"/>
  <c r="I4503" i="11" s="1"/>
  <c r="H4615" i="11"/>
  <c r="I4611" i="11" s="1"/>
  <c r="H4471" i="11"/>
  <c r="I4467" i="11" s="1"/>
  <c r="H4579" i="11"/>
  <c r="I4575" i="11" s="1"/>
  <c r="H4435" i="11"/>
  <c r="I4431" i="11" s="1"/>
  <c r="H4543" i="11"/>
  <c r="I4539" i="11" s="1"/>
  <c r="I5093" i="11"/>
  <c r="H1432" i="11"/>
  <c r="I1428" i="11" s="1"/>
  <c r="H5246" i="11"/>
  <c r="I5242" i="11" s="1"/>
  <c r="I5167" i="11"/>
  <c r="H2757" i="11"/>
  <c r="I2717" i="11" s="1"/>
  <c r="J4543" i="11"/>
  <c r="K4543" i="11" s="1"/>
  <c r="D4543" i="11"/>
  <c r="C4543" i="11"/>
  <c r="H5172" i="11"/>
  <c r="K4579" i="11"/>
  <c r="C4579" i="11"/>
  <c r="D4579" i="11"/>
  <c r="H5209" i="11"/>
  <c r="I5204" i="11"/>
  <c r="I5130" i="11"/>
  <c r="I4212" i="11"/>
  <c r="J4435" i="11"/>
  <c r="K4435" i="11" s="1"/>
  <c r="D4435" i="11"/>
  <c r="C4435" i="11"/>
  <c r="H5061" i="11"/>
  <c r="I5056" i="11"/>
  <c r="K4507" i="11"/>
  <c r="D4507" i="11"/>
  <c r="C4507" i="11"/>
  <c r="H5135" i="11"/>
  <c r="H4217" i="11"/>
  <c r="H5098" i="11"/>
  <c r="K4471" i="11"/>
  <c r="C4471" i="11"/>
  <c r="D4471" i="11"/>
  <c r="I1392" i="11"/>
  <c r="K4615" i="11"/>
  <c r="D4615" i="11"/>
  <c r="C4615" i="11"/>
  <c r="N4508" i="11" l="1"/>
  <c r="L4508" i="11"/>
  <c r="M4508" i="11" s="1"/>
  <c r="N4544" i="11"/>
  <c r="L4544" i="11"/>
  <c r="M4544" i="11" s="1"/>
  <c r="N4436" i="11"/>
  <c r="L4436" i="11"/>
  <c r="M4436" i="11" s="1"/>
  <c r="N4616" i="11"/>
  <c r="L4616" i="11"/>
  <c r="M4616" i="11" s="1"/>
  <c r="N4580" i="11"/>
  <c r="L4580" i="11"/>
  <c r="M4580" i="11" s="1"/>
  <c r="N4472" i="11"/>
  <c r="L4472" i="11"/>
  <c r="M4472" i="11" s="1"/>
  <c r="H4508" i="11"/>
  <c r="I4504" i="11" s="1"/>
  <c r="H4580" i="11"/>
  <c r="I4576" i="11" s="1"/>
  <c r="H4544" i="11"/>
  <c r="I4540" i="11" s="1"/>
  <c r="H4616" i="11"/>
  <c r="I4612" i="11" s="1"/>
  <c r="H4472" i="11"/>
  <c r="I4468" i="11" s="1"/>
  <c r="H4436" i="11"/>
  <c r="I4432" i="11" s="1"/>
  <c r="J4544" i="11"/>
  <c r="K4544" i="11" s="1"/>
  <c r="C4544" i="11"/>
  <c r="D4544" i="11"/>
  <c r="H5173" i="11"/>
  <c r="K4508" i="11"/>
  <c r="D4508" i="11"/>
  <c r="C4508" i="11"/>
  <c r="H5136" i="11"/>
  <c r="J4436" i="11"/>
  <c r="K4436" i="11" s="1"/>
  <c r="C4436" i="11"/>
  <c r="D4436" i="11"/>
  <c r="H5062" i="11"/>
  <c r="I5058" i="11" s="1"/>
  <c r="K4580" i="11"/>
  <c r="D4580" i="11"/>
  <c r="C4580" i="11"/>
  <c r="H5210" i="11"/>
  <c r="I5206" i="11" s="1"/>
  <c r="I5168" i="11"/>
  <c r="I5094" i="11"/>
  <c r="I4213" i="11"/>
  <c r="I5131" i="11"/>
  <c r="I5057" i="11"/>
  <c r="H1433" i="11"/>
  <c r="H5247" i="11"/>
  <c r="H2758" i="11"/>
  <c r="H4218" i="11"/>
  <c r="I4214" i="11" s="1"/>
  <c r="H5099" i="11"/>
  <c r="I5095" i="11" s="1"/>
  <c r="C4472" i="11"/>
  <c r="D4472" i="11"/>
  <c r="K4472" i="11"/>
  <c r="I5205" i="11"/>
  <c r="I1393" i="11"/>
  <c r="K4616" i="11"/>
  <c r="C4616" i="11"/>
  <c r="D4616" i="11"/>
  <c r="N4581" i="11" l="1"/>
  <c r="L4581" i="11"/>
  <c r="M4581" i="11" s="1"/>
  <c r="N4473" i="11"/>
  <c r="L4473" i="11"/>
  <c r="M4473" i="11" s="1"/>
  <c r="N4437" i="11"/>
  <c r="L4437" i="11"/>
  <c r="M4437" i="11" s="1"/>
  <c r="N4617" i="11"/>
  <c r="L4617" i="11"/>
  <c r="M4617" i="11" s="1"/>
  <c r="N4509" i="11"/>
  <c r="L4509" i="11"/>
  <c r="M4509" i="11" s="1"/>
  <c r="N4198" i="11"/>
  <c r="L4198" i="11"/>
  <c r="M4198" i="11" s="1"/>
  <c r="N4545" i="11"/>
  <c r="L4545" i="11"/>
  <c r="M4545" i="11" s="1"/>
  <c r="H4545" i="11"/>
  <c r="I4541" i="11" s="1"/>
  <c r="H4473" i="11"/>
  <c r="I4469" i="11" s="1"/>
  <c r="H4437" i="11"/>
  <c r="I4433" i="11" s="1"/>
  <c r="H4198" i="11"/>
  <c r="I4194" i="11" s="1"/>
  <c r="H4617" i="11"/>
  <c r="I4613" i="11" s="1"/>
  <c r="H4509" i="11"/>
  <c r="I4505" i="11" s="1"/>
  <c r="H4581" i="11"/>
  <c r="I4577" i="11" s="1"/>
  <c r="I5243" i="11"/>
  <c r="H4219" i="11"/>
  <c r="H5100" i="11"/>
  <c r="D4473" i="11"/>
  <c r="C4473" i="11"/>
  <c r="K4473" i="11"/>
  <c r="I5132" i="11"/>
  <c r="J4437" i="11"/>
  <c r="K4437" i="11" s="1"/>
  <c r="C4437" i="11"/>
  <c r="D4437" i="11"/>
  <c r="H5063" i="11"/>
  <c r="I5059" i="11" s="1"/>
  <c r="H2759" i="11"/>
  <c r="I5169" i="11"/>
  <c r="I1429" i="11"/>
  <c r="K4509" i="11"/>
  <c r="C4509" i="11"/>
  <c r="D4509" i="11"/>
  <c r="H5137" i="11"/>
  <c r="I5133" i="11" s="1"/>
  <c r="H1434" i="11"/>
  <c r="I1430" i="11" s="1"/>
  <c r="H5248" i="11"/>
  <c r="I5244" i="11" s="1"/>
  <c r="K4581" i="11"/>
  <c r="C4581" i="11"/>
  <c r="D4581" i="11"/>
  <c r="H5211" i="11"/>
  <c r="H4986" i="11"/>
  <c r="J4545" i="11"/>
  <c r="K4545" i="11" s="1"/>
  <c r="C4545" i="11"/>
  <c r="D4545" i="11"/>
  <c r="H5174" i="11"/>
  <c r="I1394" i="11"/>
  <c r="J4198" i="11"/>
  <c r="K4198" i="11" s="1"/>
  <c r="D4198" i="11"/>
  <c r="C4198" i="11"/>
  <c r="K4617" i="11"/>
  <c r="C4617" i="11"/>
  <c r="D4617" i="11"/>
  <c r="N4546" i="11" l="1"/>
  <c r="L4546" i="11"/>
  <c r="M4546" i="11" s="1"/>
  <c r="N4582" i="11"/>
  <c r="L4582" i="11"/>
  <c r="M4582" i="11" s="1"/>
  <c r="N4474" i="11"/>
  <c r="L4474" i="11"/>
  <c r="M4474" i="11" s="1"/>
  <c r="N4654" i="11"/>
  <c r="L4654" i="11"/>
  <c r="M4654" i="11" s="1"/>
  <c r="N4510" i="11"/>
  <c r="L4510" i="11"/>
  <c r="M4510" i="11" s="1"/>
  <c r="N4618" i="11"/>
  <c r="L4618" i="11"/>
  <c r="M4618" i="11" s="1"/>
  <c r="N4199" i="11"/>
  <c r="L4199" i="11"/>
  <c r="M4199" i="11" s="1"/>
  <c r="H4546" i="11"/>
  <c r="I4542" i="11" s="1"/>
  <c r="H4582" i="11"/>
  <c r="I4578" i="11" s="1"/>
  <c r="H4618" i="11"/>
  <c r="I4614" i="11" s="1"/>
  <c r="H4654" i="11"/>
  <c r="I4650" i="11" s="1"/>
  <c r="H4510" i="11"/>
  <c r="I4506" i="11" s="1"/>
  <c r="H4199" i="11"/>
  <c r="H4474" i="11"/>
  <c r="I4470" i="11" s="1"/>
  <c r="K4474" i="11"/>
  <c r="C4474" i="11"/>
  <c r="D4474" i="11"/>
  <c r="H5101" i="11"/>
  <c r="I5207" i="11"/>
  <c r="I4179" i="11"/>
  <c r="H4987" i="11"/>
  <c r="C4582" i="11"/>
  <c r="D4582" i="11"/>
  <c r="K4582" i="11"/>
  <c r="H5212" i="11"/>
  <c r="I5208" i="11" s="1"/>
  <c r="I5170" i="11"/>
  <c r="H2760" i="11"/>
  <c r="H4220" i="11"/>
  <c r="I4216" i="11" s="1"/>
  <c r="H5138" i="11"/>
  <c r="K4510" i="11"/>
  <c r="C4510" i="11"/>
  <c r="D4510" i="11"/>
  <c r="I5096" i="11"/>
  <c r="K4618" i="11"/>
  <c r="D4618" i="11"/>
  <c r="C4618" i="11"/>
  <c r="H5249" i="11"/>
  <c r="J4546" i="11"/>
  <c r="K4546" i="11" s="1"/>
  <c r="D4546" i="11"/>
  <c r="C4546" i="11"/>
  <c r="H5175" i="11"/>
  <c r="I5171" i="11" s="1"/>
  <c r="H1435" i="11"/>
  <c r="I1431" i="11" s="1"/>
  <c r="H5286" i="11"/>
  <c r="I1395" i="11"/>
  <c r="J4654" i="11"/>
  <c r="K4654" i="11" s="1"/>
  <c r="C4654" i="11"/>
  <c r="D4654" i="11"/>
  <c r="J4199" i="11"/>
  <c r="K4199" i="11" s="1"/>
  <c r="C4199" i="11"/>
  <c r="D4199" i="11"/>
  <c r="N4655" i="11" l="1"/>
  <c r="L4655" i="11"/>
  <c r="M4655" i="11" s="1"/>
  <c r="N4475" i="11"/>
  <c r="L4475" i="11"/>
  <c r="M4475" i="11" s="1"/>
  <c r="N4583" i="11"/>
  <c r="L4583" i="11"/>
  <c r="M4583" i="11" s="1"/>
  <c r="N4547" i="11"/>
  <c r="L4547" i="11"/>
  <c r="M4547" i="11" s="1"/>
  <c r="N4619" i="11"/>
  <c r="L4619" i="11"/>
  <c r="M4619" i="11" s="1"/>
  <c r="N4200" i="11"/>
  <c r="L4200" i="11"/>
  <c r="M4200" i="11" s="1"/>
  <c r="N4511" i="11"/>
  <c r="L4511" i="11"/>
  <c r="M4511" i="11" s="1"/>
  <c r="H4619" i="11"/>
  <c r="I4615" i="11" s="1"/>
  <c r="H4583" i="11"/>
  <c r="I4579" i="11" s="1"/>
  <c r="H4655" i="11"/>
  <c r="I4651" i="11" s="1"/>
  <c r="H4475" i="11"/>
  <c r="I4471" i="11" s="1"/>
  <c r="H4547" i="11"/>
  <c r="I4543" i="11" s="1"/>
  <c r="H4200" i="11"/>
  <c r="I4196" i="11" s="1"/>
  <c r="H4511" i="11"/>
  <c r="I4507" i="11" s="1"/>
  <c r="H4988" i="11"/>
  <c r="D4583" i="11"/>
  <c r="K4583" i="11"/>
  <c r="C4583" i="11"/>
  <c r="H5213" i="11"/>
  <c r="I5209" i="11" s="1"/>
  <c r="I5282" i="11"/>
  <c r="K4475" i="11"/>
  <c r="C4475" i="11"/>
  <c r="D4475" i="11"/>
  <c r="H5102" i="11"/>
  <c r="H2761" i="11"/>
  <c r="I4725" i="11"/>
  <c r="J4547" i="11"/>
  <c r="K4547" i="11" s="1"/>
  <c r="D4547" i="11"/>
  <c r="C4547" i="11"/>
  <c r="H5176" i="11"/>
  <c r="H4221" i="11"/>
  <c r="I4217" i="11" s="1"/>
  <c r="H5139" i="11"/>
  <c r="I5135" i="11" s="1"/>
  <c r="K4511" i="11"/>
  <c r="C4511" i="11"/>
  <c r="D4511" i="11"/>
  <c r="I5097" i="11"/>
  <c r="K4619" i="11"/>
  <c r="C4619" i="11"/>
  <c r="D4619" i="11"/>
  <c r="H5250" i="11"/>
  <c r="H1436" i="11"/>
  <c r="I1432" i="11" s="1"/>
  <c r="H5287" i="11"/>
  <c r="I5245" i="11"/>
  <c r="I5134" i="11"/>
  <c r="I1396" i="11"/>
  <c r="J4655" i="11"/>
  <c r="K4655" i="11" s="1"/>
  <c r="D4655" i="11"/>
  <c r="C4655" i="11"/>
  <c r="J4200" i="11"/>
  <c r="K4200" i="11" s="1"/>
  <c r="D4200" i="11"/>
  <c r="C4200" i="11"/>
  <c r="N4584" i="11" l="1"/>
  <c r="L4584" i="11"/>
  <c r="M4584" i="11" s="1"/>
  <c r="N4476" i="11"/>
  <c r="L4476" i="11"/>
  <c r="M4476" i="11" s="1"/>
  <c r="N4512" i="11"/>
  <c r="L4512" i="11"/>
  <c r="M4512" i="11" s="1"/>
  <c r="N4201" i="11"/>
  <c r="L4201" i="11"/>
  <c r="M4201" i="11" s="1"/>
  <c r="N4548" i="11"/>
  <c r="L4548" i="11"/>
  <c r="M4548" i="11" s="1"/>
  <c r="N4620" i="11"/>
  <c r="L4620" i="11"/>
  <c r="M4620" i="11" s="1"/>
  <c r="N4656" i="11"/>
  <c r="L4656" i="11"/>
  <c r="M4656" i="11" s="1"/>
  <c r="H4620" i="11"/>
  <c r="I4616" i="11" s="1"/>
  <c r="H4201" i="11"/>
  <c r="I4197" i="11" s="1"/>
  <c r="H4548" i="11"/>
  <c r="I4544" i="11" s="1"/>
  <c r="H4656" i="11"/>
  <c r="I4652" i="11" s="1"/>
  <c r="H4476" i="11"/>
  <c r="I4472" i="11" s="1"/>
  <c r="H4512" i="11"/>
  <c r="I4508" i="11" s="1"/>
  <c r="H4584" i="11"/>
  <c r="I4580" i="11" s="1"/>
  <c r="J4548" i="11"/>
  <c r="K4548" i="11" s="1"/>
  <c r="C4548" i="11"/>
  <c r="D4548" i="11"/>
  <c r="H5177" i="11"/>
  <c r="K4476" i="11"/>
  <c r="C4476" i="11"/>
  <c r="D4476" i="11"/>
  <c r="H5103" i="11"/>
  <c r="H2762" i="11"/>
  <c r="I2722" i="11" s="1"/>
  <c r="H4989" i="11"/>
  <c r="I4985" i="11" s="1"/>
  <c r="C4584" i="11"/>
  <c r="D4584" i="11"/>
  <c r="K4584" i="11"/>
  <c r="H5214" i="11"/>
  <c r="I5210" i="11" s="1"/>
  <c r="H1437" i="11"/>
  <c r="H5288" i="11"/>
  <c r="I5172" i="11"/>
  <c r="I5098" i="11"/>
  <c r="H4222" i="11"/>
  <c r="H5140" i="11"/>
  <c r="K4512" i="11"/>
  <c r="C4512" i="11"/>
  <c r="D4512" i="11"/>
  <c r="K4620" i="11"/>
  <c r="C4620" i="11"/>
  <c r="D4620" i="11"/>
  <c r="H5251" i="11"/>
  <c r="I5247" i="11" s="1"/>
  <c r="I5246" i="11"/>
  <c r="I5283" i="11"/>
  <c r="I1397" i="11"/>
  <c r="J4656" i="11"/>
  <c r="K4656" i="11" s="1"/>
  <c r="C4656" i="11"/>
  <c r="D4656" i="11"/>
  <c r="J4201" i="11"/>
  <c r="K4201" i="11" s="1"/>
  <c r="D4201" i="11"/>
  <c r="C4201" i="11"/>
  <c r="N4657" i="11" l="1"/>
  <c r="L4657" i="11"/>
  <c r="M4657" i="11" s="1"/>
  <c r="N4585" i="11"/>
  <c r="L4585" i="11"/>
  <c r="M4585" i="11" s="1"/>
  <c r="N4621" i="11"/>
  <c r="L4621" i="11"/>
  <c r="M4621" i="11" s="1"/>
  <c r="N4513" i="11"/>
  <c r="L4513" i="11"/>
  <c r="M4513" i="11" s="1"/>
  <c r="N4549" i="11"/>
  <c r="L4549" i="11"/>
  <c r="M4549" i="11" s="1"/>
  <c r="N4238" i="11"/>
  <c r="L4238" i="11"/>
  <c r="M4238" i="11" s="1"/>
  <c r="N4477" i="11"/>
  <c r="L4477" i="11"/>
  <c r="M4477" i="11" s="1"/>
  <c r="H4477" i="11"/>
  <c r="I4473" i="11" s="1"/>
  <c r="H4549" i="11"/>
  <c r="I4545" i="11" s="1"/>
  <c r="H4585" i="11"/>
  <c r="I4581" i="11" s="1"/>
  <c r="H4621" i="11"/>
  <c r="I4617" i="11" s="1"/>
  <c r="H4513" i="11"/>
  <c r="I4509" i="11" s="1"/>
  <c r="H4657" i="11"/>
  <c r="I4653" i="11" s="1"/>
  <c r="K4477" i="11"/>
  <c r="C4477" i="11"/>
  <c r="D4477" i="11"/>
  <c r="H5104" i="11"/>
  <c r="I5100" i="11" s="1"/>
  <c r="K4621" i="11"/>
  <c r="D4621" i="11"/>
  <c r="C4621" i="11"/>
  <c r="H5252" i="11"/>
  <c r="I4218" i="11"/>
  <c r="H1438" i="11"/>
  <c r="H5289" i="11"/>
  <c r="J4549" i="11"/>
  <c r="K4549" i="11" s="1"/>
  <c r="C4549" i="11"/>
  <c r="D4549" i="11"/>
  <c r="H5178" i="11"/>
  <c r="I5173" i="11"/>
  <c r="I1433" i="11"/>
  <c r="H2763" i="11"/>
  <c r="I2723" i="11" s="1"/>
  <c r="H4818" i="11"/>
  <c r="I5099" i="11"/>
  <c r="H4223" i="11"/>
  <c r="H5141" i="11"/>
  <c r="I5137" i="11" s="1"/>
  <c r="C4513" i="11"/>
  <c r="K4513" i="11"/>
  <c r="D4513" i="11"/>
  <c r="H4990" i="11"/>
  <c r="K4585" i="11"/>
  <c r="C4585" i="11"/>
  <c r="D4585" i="11"/>
  <c r="H5215" i="11"/>
  <c r="I5284" i="11"/>
  <c r="I5136" i="11"/>
  <c r="J4657" i="11"/>
  <c r="K4657" i="11" s="1"/>
  <c r="C4657" i="11"/>
  <c r="D4657" i="11"/>
  <c r="J4238" i="11"/>
  <c r="K4238" i="11" s="1"/>
  <c r="D4238" i="11"/>
  <c r="C4238" i="11"/>
  <c r="N4550" i="11" l="1"/>
  <c r="L4550" i="11"/>
  <c r="M4550" i="11" s="1"/>
  <c r="N4694" i="11"/>
  <c r="L4694" i="11"/>
  <c r="M4694" i="11" s="1"/>
  <c r="N4586" i="11"/>
  <c r="L4586" i="11"/>
  <c r="M4586" i="11" s="1"/>
  <c r="N4514" i="11"/>
  <c r="L4514" i="11"/>
  <c r="M4514" i="11" s="1"/>
  <c r="N4239" i="11"/>
  <c r="L4239" i="11"/>
  <c r="M4239" i="11" s="1"/>
  <c r="N4658" i="11"/>
  <c r="L4658" i="11"/>
  <c r="M4658" i="11" s="1"/>
  <c r="N4622" i="11"/>
  <c r="L4622" i="11"/>
  <c r="M4622" i="11" s="1"/>
  <c r="H4550" i="11"/>
  <c r="I4546" i="11" s="1"/>
  <c r="H4586" i="11"/>
  <c r="I4582" i="11" s="1"/>
  <c r="H4622" i="11"/>
  <c r="I4618" i="11" s="1"/>
  <c r="H4658" i="11"/>
  <c r="I4654" i="11" s="1"/>
  <c r="H4514" i="11"/>
  <c r="I4510" i="11" s="1"/>
  <c r="H4694" i="11"/>
  <c r="I4690" i="11" s="1"/>
  <c r="K4514" i="11"/>
  <c r="C4514" i="11"/>
  <c r="D4514" i="11"/>
  <c r="H5142" i="11"/>
  <c r="H2764" i="11"/>
  <c r="I2724" i="11" s="1"/>
  <c r="H4819" i="11"/>
  <c r="I4815" i="11" s="1"/>
  <c r="K4586" i="11"/>
  <c r="C4586" i="11"/>
  <c r="D4586" i="11"/>
  <c r="H5216" i="11"/>
  <c r="H4224" i="11"/>
  <c r="H5179" i="11"/>
  <c r="C4550" i="11"/>
  <c r="J4550" i="11"/>
  <c r="K4550" i="11" s="1"/>
  <c r="D4550" i="11"/>
  <c r="I5248" i="11"/>
  <c r="I4183" i="11"/>
  <c r="J4658" i="11"/>
  <c r="K4658" i="11" s="1"/>
  <c r="D4658" i="11"/>
  <c r="C4658" i="11"/>
  <c r="H5290" i="11"/>
  <c r="I5286" i="11" s="1"/>
  <c r="I4986" i="11"/>
  <c r="I5285" i="11"/>
  <c r="I5211" i="11"/>
  <c r="I1434" i="11"/>
  <c r="H4991" i="11"/>
  <c r="H5253" i="11"/>
  <c r="I5249" i="11" s="1"/>
  <c r="K4622" i="11"/>
  <c r="D4622" i="11"/>
  <c r="C4622" i="11"/>
  <c r="I4814" i="11"/>
  <c r="H1439" i="11"/>
  <c r="I1435" i="11" s="1"/>
  <c r="H5327" i="11"/>
  <c r="I5174" i="11"/>
  <c r="J4694" i="11"/>
  <c r="K4694" i="11" s="1"/>
  <c r="C4694" i="11"/>
  <c r="D4694" i="11"/>
  <c r="J4239" i="11"/>
  <c r="K4239" i="11" s="1"/>
  <c r="D4239" i="11"/>
  <c r="C4239" i="11"/>
  <c r="N4623" i="11" l="1"/>
  <c r="L4623" i="11"/>
  <c r="M4623" i="11" s="1"/>
  <c r="N4551" i="11"/>
  <c r="L4551" i="11"/>
  <c r="M4551" i="11" s="1"/>
  <c r="N4515" i="11"/>
  <c r="L4515" i="11"/>
  <c r="M4515" i="11" s="1"/>
  <c r="N4240" i="11"/>
  <c r="L4240" i="11"/>
  <c r="M4240" i="11" s="1"/>
  <c r="N4695" i="11"/>
  <c r="L4695" i="11"/>
  <c r="M4695" i="11" s="1"/>
  <c r="N4587" i="11"/>
  <c r="L4587" i="11"/>
  <c r="M4587" i="11" s="1"/>
  <c r="N4659" i="11"/>
  <c r="L4659" i="11"/>
  <c r="M4659" i="11" s="1"/>
  <c r="H4623" i="11"/>
  <c r="I4619" i="11" s="1"/>
  <c r="H4515" i="11"/>
  <c r="I4511" i="11" s="1"/>
  <c r="H4551" i="11"/>
  <c r="I4547" i="11" s="1"/>
  <c r="H4587" i="11"/>
  <c r="I4583" i="11" s="1"/>
  <c r="H4695" i="11"/>
  <c r="I4691" i="11" s="1"/>
  <c r="H4659" i="11"/>
  <c r="I4655" i="11" s="1"/>
  <c r="H4992" i="11"/>
  <c r="I4988" i="11" s="1"/>
  <c r="H5254" i="11"/>
  <c r="I5250" i="11" s="1"/>
  <c r="C4623" i="11"/>
  <c r="K4623" i="11"/>
  <c r="D4623" i="11"/>
  <c r="H2765" i="11"/>
  <c r="I2725" i="11" s="1"/>
  <c r="H4820" i="11"/>
  <c r="K4515" i="11"/>
  <c r="D4515" i="11"/>
  <c r="C4515" i="11"/>
  <c r="H5143" i="11"/>
  <c r="I5138" i="11"/>
  <c r="I5323" i="11"/>
  <c r="K4587" i="11"/>
  <c r="C4587" i="11"/>
  <c r="D4587" i="11"/>
  <c r="H5217" i="11"/>
  <c r="H4225" i="11"/>
  <c r="H5180" i="11"/>
  <c r="I5176" i="11" s="1"/>
  <c r="J4551" i="11"/>
  <c r="K4551" i="11" s="1"/>
  <c r="D4551" i="11"/>
  <c r="C4551" i="11"/>
  <c r="I5212" i="11"/>
  <c r="J4659" i="11"/>
  <c r="K4659" i="11" s="1"/>
  <c r="C4659" i="11"/>
  <c r="D4659" i="11"/>
  <c r="H5291" i="11"/>
  <c r="I5287" i="11" s="1"/>
  <c r="H1440" i="11"/>
  <c r="H5328" i="11"/>
  <c r="I4220" i="11"/>
  <c r="I4987" i="11"/>
  <c r="I5175" i="11"/>
  <c r="J4695" i="11"/>
  <c r="K4695" i="11" s="1"/>
  <c r="D4695" i="11"/>
  <c r="C4695" i="11"/>
  <c r="J4240" i="11"/>
  <c r="K4240" i="11" s="1"/>
  <c r="D4240" i="11"/>
  <c r="C4240" i="11"/>
  <c r="N4516" i="11" l="1"/>
  <c r="L4516" i="11"/>
  <c r="M4516" i="11" s="1"/>
  <c r="N4624" i="11"/>
  <c r="L4624" i="11"/>
  <c r="M4624" i="11" s="1"/>
  <c r="N4696" i="11"/>
  <c r="L4696" i="11"/>
  <c r="M4696" i="11" s="1"/>
  <c r="N4660" i="11"/>
  <c r="L4660" i="11"/>
  <c r="M4660" i="11" s="1"/>
  <c r="N4241" i="11"/>
  <c r="L4241" i="11"/>
  <c r="M4241" i="11" s="1"/>
  <c r="N4552" i="11"/>
  <c r="L4552" i="11"/>
  <c r="M4552" i="11" s="1"/>
  <c r="N4588" i="11"/>
  <c r="L4588" i="11"/>
  <c r="M4588" i="11" s="1"/>
  <c r="H4588" i="11"/>
  <c r="I4584" i="11" s="1"/>
  <c r="H4516" i="11"/>
  <c r="I4512" i="11" s="1"/>
  <c r="H4660" i="11"/>
  <c r="I4656" i="11" s="1"/>
  <c r="H4696" i="11"/>
  <c r="I4692" i="11" s="1"/>
  <c r="H4552" i="11"/>
  <c r="I4548" i="11" s="1"/>
  <c r="H4624" i="11"/>
  <c r="I4620" i="11" s="1"/>
  <c r="I4221" i="11"/>
  <c r="H4993" i="11"/>
  <c r="I4989" i="11" s="1"/>
  <c r="H5255" i="11"/>
  <c r="I5251" i="11" s="1"/>
  <c r="K4624" i="11"/>
  <c r="D4624" i="11"/>
  <c r="C4624" i="11"/>
  <c r="H1441" i="11"/>
  <c r="I1437" i="11" s="1"/>
  <c r="H5329" i="11"/>
  <c r="I5325" i="11" s="1"/>
  <c r="I1436" i="11"/>
  <c r="J4660" i="11"/>
  <c r="K4660" i="11" s="1"/>
  <c r="C4660" i="11"/>
  <c r="D4660" i="11"/>
  <c r="H5292" i="11"/>
  <c r="I5288" i="11" s="1"/>
  <c r="I5139" i="11"/>
  <c r="H4226" i="11"/>
  <c r="I4222" i="11" s="1"/>
  <c r="H5181" i="11"/>
  <c r="C4552" i="11"/>
  <c r="J4552" i="11"/>
  <c r="K4552" i="11" s="1"/>
  <c r="D4552" i="11"/>
  <c r="K4516" i="11"/>
  <c r="D4516" i="11"/>
  <c r="C4516" i="11"/>
  <c r="H5144" i="11"/>
  <c r="I5140" i="11" s="1"/>
  <c r="I4816" i="11"/>
  <c r="I5213" i="11"/>
  <c r="K4588" i="11"/>
  <c r="D4588" i="11"/>
  <c r="C4588" i="11"/>
  <c r="H5218" i="11"/>
  <c r="H2766" i="11"/>
  <c r="H4821" i="11"/>
  <c r="I4820" i="11" s="1"/>
  <c r="I5324" i="11"/>
  <c r="I2726" i="11"/>
  <c r="J4696" i="11"/>
  <c r="K4696" i="11" s="1"/>
  <c r="C4696" i="11"/>
  <c r="D4696" i="11"/>
  <c r="J4241" i="11"/>
  <c r="K4241" i="11" s="1"/>
  <c r="C4241" i="11"/>
  <c r="D4241" i="11"/>
  <c r="N4553" i="11" l="1"/>
  <c r="L4553" i="11"/>
  <c r="M4553" i="11" s="1"/>
  <c r="N4697" i="11"/>
  <c r="L4697" i="11"/>
  <c r="M4697" i="11" s="1"/>
  <c r="N4625" i="11"/>
  <c r="L4625" i="11"/>
  <c r="M4625" i="11" s="1"/>
  <c r="N4517" i="11"/>
  <c r="L4517" i="11"/>
  <c r="M4517" i="11" s="1"/>
  <c r="N4661" i="11"/>
  <c r="L4661" i="11"/>
  <c r="M4661" i="11" s="1"/>
  <c r="N4589" i="11"/>
  <c r="L4589" i="11"/>
  <c r="M4589" i="11" s="1"/>
  <c r="N4278" i="11"/>
  <c r="L4278" i="11"/>
  <c r="M4278" i="11" s="1"/>
  <c r="H4553" i="11"/>
  <c r="I4549" i="11" s="1"/>
  <c r="H4589" i="11"/>
  <c r="I4585" i="11" s="1"/>
  <c r="H4661" i="11"/>
  <c r="I4657" i="11" s="1"/>
  <c r="H4278" i="11"/>
  <c r="I4274" i="11" s="1"/>
  <c r="H4517" i="11"/>
  <c r="I4513" i="11" s="1"/>
  <c r="H4697" i="11"/>
  <c r="I4693" i="11" s="1"/>
  <c r="H4625" i="11"/>
  <c r="I4621" i="11" s="1"/>
  <c r="I4818" i="11"/>
  <c r="H2767" i="11"/>
  <c r="H4859" i="11"/>
  <c r="K4589" i="11"/>
  <c r="C4589" i="11"/>
  <c r="D4589" i="11"/>
  <c r="H5219" i="11"/>
  <c r="I5177" i="11"/>
  <c r="H4227" i="11"/>
  <c r="I4223" i="11" s="1"/>
  <c r="H5182" i="11"/>
  <c r="J4553" i="11"/>
  <c r="K4553" i="11" s="1"/>
  <c r="C4553" i="11"/>
  <c r="D4553" i="11"/>
  <c r="K4517" i="11"/>
  <c r="C4517" i="11"/>
  <c r="D4517" i="11"/>
  <c r="H5145" i="11"/>
  <c r="I4817" i="11"/>
  <c r="J4661" i="11"/>
  <c r="K4661" i="11" s="1"/>
  <c r="C4661" i="11"/>
  <c r="D4661" i="11"/>
  <c r="H5293" i="11"/>
  <c r="I5289" i="11" s="1"/>
  <c r="I4819" i="11"/>
  <c r="H4994" i="11"/>
  <c r="I4990" i="11" s="1"/>
  <c r="H5256" i="11"/>
  <c r="I5252" i="11" s="1"/>
  <c r="D4625" i="11"/>
  <c r="C4625" i="11"/>
  <c r="K4625" i="11"/>
  <c r="I5214" i="11"/>
  <c r="H1442" i="11"/>
  <c r="I1402" i="11" s="1"/>
  <c r="H5330" i="11"/>
  <c r="I5326" i="11" s="1"/>
  <c r="I2727" i="11"/>
  <c r="J4697" i="11"/>
  <c r="K4697" i="11" s="1"/>
  <c r="C4697" i="11"/>
  <c r="D4697" i="11"/>
  <c r="K4278" i="11"/>
  <c r="D4278" i="11"/>
  <c r="C4278" i="11"/>
  <c r="N4554" i="11" l="1"/>
  <c r="L4554" i="11"/>
  <c r="M4554" i="11" s="1"/>
  <c r="N4698" i="11"/>
  <c r="L4698" i="11"/>
  <c r="M4698" i="11" s="1"/>
  <c r="N4626" i="11"/>
  <c r="L4626" i="11"/>
  <c r="M4626" i="11" s="1"/>
  <c r="N4590" i="11"/>
  <c r="L4590" i="11"/>
  <c r="M4590" i="11" s="1"/>
  <c r="N4662" i="11"/>
  <c r="L4662" i="11"/>
  <c r="M4662" i="11" s="1"/>
  <c r="N4279" i="11"/>
  <c r="L4279" i="11"/>
  <c r="M4279" i="11" s="1"/>
  <c r="N4734" i="11"/>
  <c r="L4734" i="11"/>
  <c r="M4734" i="11" s="1"/>
  <c r="H4626" i="11"/>
  <c r="I4622" i="11" s="1"/>
  <c r="H4279" i="11"/>
  <c r="I4275" i="11" s="1"/>
  <c r="H4554" i="11"/>
  <c r="I4550" i="11" s="1"/>
  <c r="H4734" i="11"/>
  <c r="I4730" i="11" s="1"/>
  <c r="H4698" i="11"/>
  <c r="I4694" i="11" s="1"/>
  <c r="H4662" i="11"/>
  <c r="I4658" i="11" s="1"/>
  <c r="H4590" i="11"/>
  <c r="I4586" i="11" s="1"/>
  <c r="I5141" i="11"/>
  <c r="I4187" i="11"/>
  <c r="H1443" i="11"/>
  <c r="H5368" i="11"/>
  <c r="H4995" i="11"/>
  <c r="D4662" i="11"/>
  <c r="J4662" i="11"/>
  <c r="K4662" i="11" s="1"/>
  <c r="C4662" i="11"/>
  <c r="H5294" i="11"/>
  <c r="H4228" i="11"/>
  <c r="I4224" i="11" s="1"/>
  <c r="H5220" i="11"/>
  <c r="I5216" i="11" s="1"/>
  <c r="K4590" i="11"/>
  <c r="C4590" i="11"/>
  <c r="D4590" i="11"/>
  <c r="J4554" i="11"/>
  <c r="K4554" i="11" s="1"/>
  <c r="C4554" i="11"/>
  <c r="D4554" i="11"/>
  <c r="H5183" i="11"/>
  <c r="I5215" i="11"/>
  <c r="I4855" i="11"/>
  <c r="J4698" i="11"/>
  <c r="K4698" i="11" s="1"/>
  <c r="C4698" i="11"/>
  <c r="D4698" i="11"/>
  <c r="H5331" i="11"/>
  <c r="I5327" i="11" s="1"/>
  <c r="K4626" i="11"/>
  <c r="D4626" i="11"/>
  <c r="C4626" i="11"/>
  <c r="H5257" i="11"/>
  <c r="I5253" i="11" s="1"/>
  <c r="I5178" i="11"/>
  <c r="H2768" i="11"/>
  <c r="H4860" i="11"/>
  <c r="I1403" i="11"/>
  <c r="I2728" i="11"/>
  <c r="J4734" i="11"/>
  <c r="K4734" i="11" s="1"/>
  <c r="D4734" i="11"/>
  <c r="C4734" i="11"/>
  <c r="K4279" i="11"/>
  <c r="C4279" i="11"/>
  <c r="D4279" i="11"/>
  <c r="N4591" i="11" l="1"/>
  <c r="L4591" i="11"/>
  <c r="M4591" i="11" s="1"/>
  <c r="N4663" i="11"/>
  <c r="L4663" i="11"/>
  <c r="M4663" i="11" s="1"/>
  <c r="N4699" i="11"/>
  <c r="L4699" i="11"/>
  <c r="M4699" i="11" s="1"/>
  <c r="N4627" i="11"/>
  <c r="L4627" i="11"/>
  <c r="M4627" i="11" s="1"/>
  <c r="N4280" i="11"/>
  <c r="L4280" i="11"/>
  <c r="M4280" i="11" s="1"/>
  <c r="N4735" i="11"/>
  <c r="L4735" i="11"/>
  <c r="M4735" i="11" s="1"/>
  <c r="N4555" i="11"/>
  <c r="L4555" i="11"/>
  <c r="M4555" i="11" s="1"/>
  <c r="H4280" i="11"/>
  <c r="I4276" i="11" s="1"/>
  <c r="H4555" i="11"/>
  <c r="I4551" i="11" s="1"/>
  <c r="H4627" i="11"/>
  <c r="I4623" i="11" s="1"/>
  <c r="H4699" i="11"/>
  <c r="I4695" i="11" s="1"/>
  <c r="H4663" i="11"/>
  <c r="I4659" i="11" s="1"/>
  <c r="H4591" i="11"/>
  <c r="I4587" i="11" s="1"/>
  <c r="H4735" i="11"/>
  <c r="I4731" i="11" s="1"/>
  <c r="H1444" i="11"/>
  <c r="I1404" i="11" s="1"/>
  <c r="H5369" i="11"/>
  <c r="I5365" i="11" s="1"/>
  <c r="I5364" i="11"/>
  <c r="I5290" i="11"/>
  <c r="I4856" i="11"/>
  <c r="J4555" i="11"/>
  <c r="K4555" i="11" s="1"/>
  <c r="D4555" i="11"/>
  <c r="C4555" i="11"/>
  <c r="H5184" i="11"/>
  <c r="H2769" i="11"/>
  <c r="H4861" i="11"/>
  <c r="I4857" i="11" s="1"/>
  <c r="I5179" i="11"/>
  <c r="H4229" i="11"/>
  <c r="H5221" i="11"/>
  <c r="I5217" i="11" s="1"/>
  <c r="C4591" i="11"/>
  <c r="K4591" i="11"/>
  <c r="D4591" i="11"/>
  <c r="I4991" i="11"/>
  <c r="K4627" i="11"/>
  <c r="C4627" i="11"/>
  <c r="D4627" i="11"/>
  <c r="H5258" i="11"/>
  <c r="H4996" i="11"/>
  <c r="J4663" i="11"/>
  <c r="K4663" i="11" s="1"/>
  <c r="D4663" i="11"/>
  <c r="C4663" i="11"/>
  <c r="H5295" i="11"/>
  <c r="J4699" i="11"/>
  <c r="K4699" i="11" s="1"/>
  <c r="C4699" i="11"/>
  <c r="D4699" i="11"/>
  <c r="H5332" i="11"/>
  <c r="I2729" i="11"/>
  <c r="J4735" i="11"/>
  <c r="K4735" i="11" s="1"/>
  <c r="C4735" i="11"/>
  <c r="D4735" i="11"/>
  <c r="K4280" i="11"/>
  <c r="C4280" i="11"/>
  <c r="D4280" i="11"/>
  <c r="N4700" i="11" l="1"/>
  <c r="L4700" i="11"/>
  <c r="M4700" i="11" s="1"/>
  <c r="N4628" i="11"/>
  <c r="L4628" i="11"/>
  <c r="M4628" i="11" s="1"/>
  <c r="N4664" i="11"/>
  <c r="L4664" i="11"/>
  <c r="M4664" i="11" s="1"/>
  <c r="N4556" i="11"/>
  <c r="L4556" i="11"/>
  <c r="M4556" i="11" s="1"/>
  <c r="N4281" i="11"/>
  <c r="L4281" i="11"/>
  <c r="M4281" i="11" s="1"/>
  <c r="N4736" i="11"/>
  <c r="L4736" i="11"/>
  <c r="M4736" i="11" s="1"/>
  <c r="N4592" i="11"/>
  <c r="L4592" i="11"/>
  <c r="M4592" i="11" s="1"/>
  <c r="H4281" i="11"/>
  <c r="I4277" i="11" s="1"/>
  <c r="H4736" i="11"/>
  <c r="I4732" i="11" s="1"/>
  <c r="H4700" i="11"/>
  <c r="I4696" i="11" s="1"/>
  <c r="H4556" i="11"/>
  <c r="I4552" i="11" s="1"/>
  <c r="H4628" i="11"/>
  <c r="I4624" i="11" s="1"/>
  <c r="H4664" i="11"/>
  <c r="I4660" i="11" s="1"/>
  <c r="H4592" i="11"/>
  <c r="I4588" i="11" s="1"/>
  <c r="H2770" i="11"/>
  <c r="H4862" i="11"/>
  <c r="I4860" i="11" s="1"/>
  <c r="K4628" i="11"/>
  <c r="C4628" i="11"/>
  <c r="D4628" i="11"/>
  <c r="H5259" i="11"/>
  <c r="J4556" i="11"/>
  <c r="K4556" i="11" s="1"/>
  <c r="D4556" i="11"/>
  <c r="C4556" i="11"/>
  <c r="H5185" i="11"/>
  <c r="I5181" i="11" s="1"/>
  <c r="H4230" i="11"/>
  <c r="H5222" i="11"/>
  <c r="K4592" i="11"/>
  <c r="C4592" i="11"/>
  <c r="D4592" i="11"/>
  <c r="I5180" i="11"/>
  <c r="I5254" i="11"/>
  <c r="I5328" i="11"/>
  <c r="H4997" i="11"/>
  <c r="J4664" i="11"/>
  <c r="K4664" i="11" s="1"/>
  <c r="C4664" i="11"/>
  <c r="D4664" i="11"/>
  <c r="H5296" i="11"/>
  <c r="I5292" i="11" s="1"/>
  <c r="I4225" i="11"/>
  <c r="H1445" i="11"/>
  <c r="H5370" i="11"/>
  <c r="J4700" i="11"/>
  <c r="K4700" i="11" s="1"/>
  <c r="D4700" i="11"/>
  <c r="C4700" i="11"/>
  <c r="H5333" i="11"/>
  <c r="I4992" i="11"/>
  <c r="I5291" i="11"/>
  <c r="I1405" i="11"/>
  <c r="I2730" i="11"/>
  <c r="J4736" i="11"/>
  <c r="K4736" i="11" s="1"/>
  <c r="D4736" i="11"/>
  <c r="C4736" i="11"/>
  <c r="K4281" i="11"/>
  <c r="D4281" i="11"/>
  <c r="C4281" i="11"/>
  <c r="N7500" i="11" l="1"/>
  <c r="N4701" i="11"/>
  <c r="L4701" i="11"/>
  <c r="M4701" i="11" s="1"/>
  <c r="N4557" i="11"/>
  <c r="L4557" i="11"/>
  <c r="M4557" i="11" s="1"/>
  <c r="N4665" i="11"/>
  <c r="L4665" i="11"/>
  <c r="M4665" i="11" s="1"/>
  <c r="N4629" i="11"/>
  <c r="L4629" i="11"/>
  <c r="M4629" i="11" s="1"/>
  <c r="N4737" i="11"/>
  <c r="L4737" i="11"/>
  <c r="M4737" i="11" s="1"/>
  <c r="N4593" i="11"/>
  <c r="L4593" i="11"/>
  <c r="M4593" i="11" s="1"/>
  <c r="H4701" i="11"/>
  <c r="I4697" i="11" s="1"/>
  <c r="H4557" i="11"/>
  <c r="I4553" i="11" s="1"/>
  <c r="H4665" i="11"/>
  <c r="I4661" i="11" s="1"/>
  <c r="H4629" i="11"/>
  <c r="I4625" i="11" s="1"/>
  <c r="H4737" i="11"/>
  <c r="I4733" i="11" s="1"/>
  <c r="H4593" i="11"/>
  <c r="I4589" i="11" s="1"/>
  <c r="J7500" i="11"/>
  <c r="K7500" i="11" s="1"/>
  <c r="L7500" i="11"/>
  <c r="M7500" i="11" s="1"/>
  <c r="I4858" i="11"/>
  <c r="I4993" i="11"/>
  <c r="I5329" i="11"/>
  <c r="I4861" i="11"/>
  <c r="I4859" i="11"/>
  <c r="J4701" i="11"/>
  <c r="K4701" i="11" s="1"/>
  <c r="D4701" i="11"/>
  <c r="C4701" i="11"/>
  <c r="H5334" i="11"/>
  <c r="I5255" i="11"/>
  <c r="I5218" i="11"/>
  <c r="I4226" i="11"/>
  <c r="C4665" i="11"/>
  <c r="J4665" i="11"/>
  <c r="K4665" i="11" s="1"/>
  <c r="D4665" i="11"/>
  <c r="H5297" i="11"/>
  <c r="I5293" i="11" s="1"/>
  <c r="H2771" i="11"/>
  <c r="H4884" i="11"/>
  <c r="K4629" i="11"/>
  <c r="D4629" i="11"/>
  <c r="C4629" i="11"/>
  <c r="H5260" i="11"/>
  <c r="H1446" i="11"/>
  <c r="H5371" i="11"/>
  <c r="I5367" i="11" s="1"/>
  <c r="H4231" i="11"/>
  <c r="H5223" i="11"/>
  <c r="D4593" i="11"/>
  <c r="K4593" i="11"/>
  <c r="C4593" i="11"/>
  <c r="J4557" i="11"/>
  <c r="K4557" i="11" s="1"/>
  <c r="D4557" i="11"/>
  <c r="C4557" i="11"/>
  <c r="H5186" i="11"/>
  <c r="I5182" i="11" s="1"/>
  <c r="I5366" i="11"/>
  <c r="I1406" i="11"/>
  <c r="I2731" i="11"/>
  <c r="J4737" i="11"/>
  <c r="K4737" i="11" s="1"/>
  <c r="D4737" i="11"/>
  <c r="C4737" i="11"/>
  <c r="D7500" i="11"/>
  <c r="C7500" i="11"/>
  <c r="N7501" i="11" l="1"/>
  <c r="N4666" i="11"/>
  <c r="L4666" i="11"/>
  <c r="M4666" i="11" s="1"/>
  <c r="N4630" i="11"/>
  <c r="L4630" i="11"/>
  <c r="M4630" i="11" s="1"/>
  <c r="N4594" i="11"/>
  <c r="L4594" i="11"/>
  <c r="M4594" i="11" s="1"/>
  <c r="N4702" i="11"/>
  <c r="L4702" i="11"/>
  <c r="M4702" i="11" s="1"/>
  <c r="N4738" i="11"/>
  <c r="L4738" i="11"/>
  <c r="M4738" i="11" s="1"/>
  <c r="N4774" i="11"/>
  <c r="L4774" i="11"/>
  <c r="M4774" i="11" s="1"/>
  <c r="H4738" i="11"/>
  <c r="I4734" i="11" s="1"/>
  <c r="H4630" i="11"/>
  <c r="I4626" i="11" s="1"/>
  <c r="H4594" i="11"/>
  <c r="I4590" i="11" s="1"/>
  <c r="H4666" i="11"/>
  <c r="I4662" i="11" s="1"/>
  <c r="H4774" i="11"/>
  <c r="I4770" i="11" s="1"/>
  <c r="H4702" i="11"/>
  <c r="I4698" i="11" s="1"/>
  <c r="J7501" i="11"/>
  <c r="K7501" i="11" s="1"/>
  <c r="L7501" i="11"/>
  <c r="M7501" i="11" s="1"/>
  <c r="H4232" i="11"/>
  <c r="H5261" i="11"/>
  <c r="C4630" i="11"/>
  <c r="K4630" i="11"/>
  <c r="D4630" i="11"/>
  <c r="K4594" i="11"/>
  <c r="C4594" i="11"/>
  <c r="D4594" i="11"/>
  <c r="H5224" i="11"/>
  <c r="I5220" i="11" s="1"/>
  <c r="H2772" i="11"/>
  <c r="H4885" i="11"/>
  <c r="I5219" i="11"/>
  <c r="I5256" i="11"/>
  <c r="I4191" i="11"/>
  <c r="J4666" i="11"/>
  <c r="K4666" i="11" s="1"/>
  <c r="C4666" i="11"/>
  <c r="D4666" i="11"/>
  <c r="H5298" i="11"/>
  <c r="C4702" i="11"/>
  <c r="J4702" i="11"/>
  <c r="K4702" i="11" s="1"/>
  <c r="D4702" i="11"/>
  <c r="H5335" i="11"/>
  <c r="I5331" i="11" s="1"/>
  <c r="I4227" i="11"/>
  <c r="H1447" i="11"/>
  <c r="H5407" i="11"/>
  <c r="J4738" i="11"/>
  <c r="K4738" i="11" s="1"/>
  <c r="D4738" i="11"/>
  <c r="C4738" i="11"/>
  <c r="H5372" i="11"/>
  <c r="I5368" i="11" s="1"/>
  <c r="I1442" i="11"/>
  <c r="I5330" i="11"/>
  <c r="I1407" i="11"/>
  <c r="I2732" i="11"/>
  <c r="K4774" i="11"/>
  <c r="D4774" i="11"/>
  <c r="C4774" i="11"/>
  <c r="D7501" i="11"/>
  <c r="C7501" i="11"/>
  <c r="N7502" i="11" l="1"/>
  <c r="N4703" i="11"/>
  <c r="L4703" i="11"/>
  <c r="M4703" i="11" s="1"/>
  <c r="N4631" i="11"/>
  <c r="L4631" i="11"/>
  <c r="M4631" i="11" s="1"/>
  <c r="N4595" i="11"/>
  <c r="L4595" i="11"/>
  <c r="M4595" i="11" s="1"/>
  <c r="N4739" i="11"/>
  <c r="L4739" i="11"/>
  <c r="M4739" i="11" s="1"/>
  <c r="N4775" i="11"/>
  <c r="L4775" i="11"/>
  <c r="M4775" i="11" s="1"/>
  <c r="N4667" i="11"/>
  <c r="L4667" i="11"/>
  <c r="M4667" i="11" s="1"/>
  <c r="H4739" i="11"/>
  <c r="I4735" i="11" s="1"/>
  <c r="H4595" i="11"/>
  <c r="I4591" i="11" s="1"/>
  <c r="H4703" i="11"/>
  <c r="I4699" i="11" s="1"/>
  <c r="H4631" i="11"/>
  <c r="I4627" i="11" s="1"/>
  <c r="H4775" i="11"/>
  <c r="I4771" i="11" s="1"/>
  <c r="H4667" i="11"/>
  <c r="I4663" i="11" s="1"/>
  <c r="J7502" i="11"/>
  <c r="K7502" i="11" s="1"/>
  <c r="L7502" i="11"/>
  <c r="M7502" i="11" s="1"/>
  <c r="J4739" i="11"/>
  <c r="K4739" i="11" s="1"/>
  <c r="D4739" i="11"/>
  <c r="C4739" i="11"/>
  <c r="H5373" i="11"/>
  <c r="I5369" i="11" s="1"/>
  <c r="H4233" i="11"/>
  <c r="H5262" i="11"/>
  <c r="I5258" i="11" s="1"/>
  <c r="D4631" i="11"/>
  <c r="C4631" i="11"/>
  <c r="K4631" i="11"/>
  <c r="H2773" i="11"/>
  <c r="H4886" i="11"/>
  <c r="J4667" i="11"/>
  <c r="K4667" i="11" s="1"/>
  <c r="C4667" i="11"/>
  <c r="D4667" i="11"/>
  <c r="H5299" i="11"/>
  <c r="I5403" i="11"/>
  <c r="K4595" i="11"/>
  <c r="C4595" i="11"/>
  <c r="D4595" i="11"/>
  <c r="H5225" i="11"/>
  <c r="I5257" i="11"/>
  <c r="J4703" i="11"/>
  <c r="K4703" i="11" s="1"/>
  <c r="C4703" i="11"/>
  <c r="D4703" i="11"/>
  <c r="H5336" i="11"/>
  <c r="I5332" i="11" s="1"/>
  <c r="I1443" i="11"/>
  <c r="I5294" i="11"/>
  <c r="H1448" i="11"/>
  <c r="I1444" i="11" s="1"/>
  <c r="H5408" i="11"/>
  <c r="I5404" i="11" s="1"/>
  <c r="I4228" i="11"/>
  <c r="I1408" i="11"/>
  <c r="I2733" i="11"/>
  <c r="D7502" i="11"/>
  <c r="C7502" i="11"/>
  <c r="K4775" i="11"/>
  <c r="D4775" i="11"/>
  <c r="C4775" i="11"/>
  <c r="N7503" i="11" l="1"/>
  <c r="N4668" i="11"/>
  <c r="L4668" i="11"/>
  <c r="M4668" i="11" s="1"/>
  <c r="N4704" i="11"/>
  <c r="L4704" i="11"/>
  <c r="M4704" i="11" s="1"/>
  <c r="N4740" i="11"/>
  <c r="L4740" i="11"/>
  <c r="M4740" i="11" s="1"/>
  <c r="N4632" i="11"/>
  <c r="L4632" i="11"/>
  <c r="M4632" i="11" s="1"/>
  <c r="N4776" i="11"/>
  <c r="L4776" i="11"/>
  <c r="M4776" i="11" s="1"/>
  <c r="N4596" i="11"/>
  <c r="L4596" i="11"/>
  <c r="M4596" i="11" s="1"/>
  <c r="H4668" i="11"/>
  <c r="I4664" i="11" s="1"/>
  <c r="H4704" i="11"/>
  <c r="I4700" i="11" s="1"/>
  <c r="H4740" i="11"/>
  <c r="I4736" i="11" s="1"/>
  <c r="H4776" i="11"/>
  <c r="I4772" i="11" s="1"/>
  <c r="H4596" i="11"/>
  <c r="I4592" i="11" s="1"/>
  <c r="H4632" i="11"/>
  <c r="I4628" i="11" s="1"/>
  <c r="J7503" i="11"/>
  <c r="K7503" i="11" s="1"/>
  <c r="L7503" i="11"/>
  <c r="M7503" i="11" s="1"/>
  <c r="I4882" i="11"/>
  <c r="I5221" i="11"/>
  <c r="J4668" i="11"/>
  <c r="K4668" i="11" s="1"/>
  <c r="D4668" i="11"/>
  <c r="C4668" i="11"/>
  <c r="H5300" i="11"/>
  <c r="I5296" i="11" s="1"/>
  <c r="I4229" i="11"/>
  <c r="H4234" i="11"/>
  <c r="H5263" i="11"/>
  <c r="C4632" i="11"/>
  <c r="K4632" i="11"/>
  <c r="D4632" i="11"/>
  <c r="J4740" i="11"/>
  <c r="K4740" i="11" s="1"/>
  <c r="D4740" i="11"/>
  <c r="C4740" i="11"/>
  <c r="H5374" i="11"/>
  <c r="I5370" i="11" s="1"/>
  <c r="H2774" i="11"/>
  <c r="H4887" i="11"/>
  <c r="I4883" i="11" s="1"/>
  <c r="H1449" i="11"/>
  <c r="H5409" i="11"/>
  <c r="K4596" i="11"/>
  <c r="C4596" i="11"/>
  <c r="D4596" i="11"/>
  <c r="H5226" i="11"/>
  <c r="I5295" i="11"/>
  <c r="C4704" i="11"/>
  <c r="J4704" i="11"/>
  <c r="K4704" i="11" s="1"/>
  <c r="D4704" i="11"/>
  <c r="H5337" i="11"/>
  <c r="I5333" i="11" s="1"/>
  <c r="I1409" i="11"/>
  <c r="I2734" i="11"/>
  <c r="K4776" i="11"/>
  <c r="D4776" i="11"/>
  <c r="C4776" i="11"/>
  <c r="C7503" i="11"/>
  <c r="D7503" i="11"/>
  <c r="N4633" i="11" l="1"/>
  <c r="L4633" i="11"/>
  <c r="M4633" i="11" s="1"/>
  <c r="N4669" i="11"/>
  <c r="L4669" i="11"/>
  <c r="M4669" i="11" s="1"/>
  <c r="N4741" i="11"/>
  <c r="L4741" i="11"/>
  <c r="M4741" i="11" s="1"/>
  <c r="N4318" i="11"/>
  <c r="L4318" i="11"/>
  <c r="M4318" i="11" s="1"/>
  <c r="N4705" i="11"/>
  <c r="L4705" i="11"/>
  <c r="M4705" i="11" s="1"/>
  <c r="N4597" i="11"/>
  <c r="L4597" i="11"/>
  <c r="M4597" i="11" s="1"/>
  <c r="N4777" i="11"/>
  <c r="L4777" i="11"/>
  <c r="M4777" i="11" s="1"/>
  <c r="H4633" i="11"/>
  <c r="I4629" i="11" s="1"/>
  <c r="H4597" i="11"/>
  <c r="I4593" i="11" s="1"/>
  <c r="H4705" i="11"/>
  <c r="I4701" i="11" s="1"/>
  <c r="H4777" i="11"/>
  <c r="I4773" i="11" s="1"/>
  <c r="H4741" i="11"/>
  <c r="I4737" i="11" s="1"/>
  <c r="H4318" i="11"/>
  <c r="I4314" i="11" s="1"/>
  <c r="H4669" i="11"/>
  <c r="I4665" i="11" s="1"/>
  <c r="H2775" i="11"/>
  <c r="H4925" i="11"/>
  <c r="I5405" i="11"/>
  <c r="I5222" i="11"/>
  <c r="I5259" i="11"/>
  <c r="J4669" i="11"/>
  <c r="K4669" i="11" s="1"/>
  <c r="C4669" i="11"/>
  <c r="D4669" i="11"/>
  <c r="H5301" i="11"/>
  <c r="H5002" i="11"/>
  <c r="D4705" i="11"/>
  <c r="J4705" i="11"/>
  <c r="K4705" i="11" s="1"/>
  <c r="C4705" i="11"/>
  <c r="H5338" i="11"/>
  <c r="I4230" i="11"/>
  <c r="J4741" i="11"/>
  <c r="K4741" i="11" s="1"/>
  <c r="D4741" i="11"/>
  <c r="C4741" i="11"/>
  <c r="H5375" i="11"/>
  <c r="I4886" i="11"/>
  <c r="I4884" i="11"/>
  <c r="H1450" i="11"/>
  <c r="I1449" i="11" s="1"/>
  <c r="H5410" i="11"/>
  <c r="K4597" i="11"/>
  <c r="C4597" i="11"/>
  <c r="D4597" i="11"/>
  <c r="H5227" i="11"/>
  <c r="I5223" i="11" s="1"/>
  <c r="H4235" i="11"/>
  <c r="I4231" i="11" s="1"/>
  <c r="H5264" i="11"/>
  <c r="D4633" i="11"/>
  <c r="K4633" i="11"/>
  <c r="C4633" i="11"/>
  <c r="I1445" i="11"/>
  <c r="I1413" i="11"/>
  <c r="I1410" i="11"/>
  <c r="I1411" i="11"/>
  <c r="I1412" i="11"/>
  <c r="I2735" i="11"/>
  <c r="K4777" i="11"/>
  <c r="D4777" i="11"/>
  <c r="C4777" i="11"/>
  <c r="K4318" i="11"/>
  <c r="D4318" i="11"/>
  <c r="C4318" i="11"/>
  <c r="N4634" i="11" l="1"/>
  <c r="L4634" i="11"/>
  <c r="M4634" i="11" s="1"/>
  <c r="N4319" i="11"/>
  <c r="L4319" i="11"/>
  <c r="M4319" i="11" s="1"/>
  <c r="N4778" i="11"/>
  <c r="L4778" i="11"/>
  <c r="M4778" i="11" s="1"/>
  <c r="N4670" i="11"/>
  <c r="L4670" i="11"/>
  <c r="M4670" i="11" s="1"/>
  <c r="N4742" i="11"/>
  <c r="L4742" i="11"/>
  <c r="M4742" i="11" s="1"/>
  <c r="N4706" i="11"/>
  <c r="L4706" i="11"/>
  <c r="M4706" i="11" s="1"/>
  <c r="H4634" i="11"/>
  <c r="I4630" i="11" s="1"/>
  <c r="H4706" i="11"/>
  <c r="I4702" i="11" s="1"/>
  <c r="H4319" i="11"/>
  <c r="I4315" i="11" s="1"/>
  <c r="H4778" i="11"/>
  <c r="I4774" i="11" s="1"/>
  <c r="H4670" i="11"/>
  <c r="I4666" i="11" s="1"/>
  <c r="H4742" i="11"/>
  <c r="I4738" i="11" s="1"/>
  <c r="I5406" i="11"/>
  <c r="H2776" i="11"/>
  <c r="I2736" i="11" s="1"/>
  <c r="H4926" i="11"/>
  <c r="I4922" i="11" s="1"/>
  <c r="I4885" i="11"/>
  <c r="K4634" i="11"/>
  <c r="D4634" i="11"/>
  <c r="C4634" i="11"/>
  <c r="H5265" i="11"/>
  <c r="I5261" i="11" s="1"/>
  <c r="I5371" i="11"/>
  <c r="H5003" i="11"/>
  <c r="C4742" i="11"/>
  <c r="J4742" i="11"/>
  <c r="K4742" i="11" s="1"/>
  <c r="D4742" i="11"/>
  <c r="H5376" i="11"/>
  <c r="I5372" i="11" s="1"/>
  <c r="I1447" i="11"/>
  <c r="I1448" i="11"/>
  <c r="I5297" i="11"/>
  <c r="I4195" i="11"/>
  <c r="J4706" i="11"/>
  <c r="K4706" i="11" s="1"/>
  <c r="C4706" i="11"/>
  <c r="D4706" i="11"/>
  <c r="H5339" i="11"/>
  <c r="I5335" i="11" s="1"/>
  <c r="I5260" i="11"/>
  <c r="I5334" i="11"/>
  <c r="K4778" i="11"/>
  <c r="H5411" i="11"/>
  <c r="D4778" i="11"/>
  <c r="C4778" i="11"/>
  <c r="I1446" i="11"/>
  <c r="H4236" i="11"/>
  <c r="I4232" i="11" s="1"/>
  <c r="H5302" i="11"/>
  <c r="J4670" i="11"/>
  <c r="K4670" i="11" s="1"/>
  <c r="C4670" i="11"/>
  <c r="D4670" i="11"/>
  <c r="K4319" i="11"/>
  <c r="D4319" i="11"/>
  <c r="C4319" i="11"/>
  <c r="N4779" i="11" l="1"/>
  <c r="L4779" i="11"/>
  <c r="M4779" i="11" s="1"/>
  <c r="N4635" i="11"/>
  <c r="L4635" i="11"/>
  <c r="M4635" i="11" s="1"/>
  <c r="N4671" i="11"/>
  <c r="L4671" i="11"/>
  <c r="M4671" i="11" s="1"/>
  <c r="N4707" i="11"/>
  <c r="L4707" i="11"/>
  <c r="M4707" i="11" s="1"/>
  <c r="N4743" i="11"/>
  <c r="L4743" i="11"/>
  <c r="M4743" i="11" s="1"/>
  <c r="N4320" i="11"/>
  <c r="L4320" i="11"/>
  <c r="M4320" i="11" s="1"/>
  <c r="H4743" i="11"/>
  <c r="I4739" i="11" s="1"/>
  <c r="H4779" i="11"/>
  <c r="I4775" i="11" s="1"/>
  <c r="H4320" i="11"/>
  <c r="I4316" i="11" s="1"/>
  <c r="H4671" i="11"/>
  <c r="I4667" i="11" s="1"/>
  <c r="H4707" i="11"/>
  <c r="I4703" i="11" s="1"/>
  <c r="H4635" i="11"/>
  <c r="I4631" i="11" s="1"/>
  <c r="K4779" i="11"/>
  <c r="H5412" i="11"/>
  <c r="I5408" i="11" s="1"/>
  <c r="C4779" i="11"/>
  <c r="D4779" i="11"/>
  <c r="H5004" i="11"/>
  <c r="D4743" i="11"/>
  <c r="C4743" i="11"/>
  <c r="J4743" i="11"/>
  <c r="K4743" i="11" s="1"/>
  <c r="H5377" i="11"/>
  <c r="I5373" i="11" s="1"/>
  <c r="K4635" i="11"/>
  <c r="C4635" i="11"/>
  <c r="D4635" i="11"/>
  <c r="H5266" i="11"/>
  <c r="J4707" i="11"/>
  <c r="K4707" i="11" s="1"/>
  <c r="D4707" i="11"/>
  <c r="C4707" i="11"/>
  <c r="H5340" i="11"/>
  <c r="I5336" i="11" s="1"/>
  <c r="I5298" i="11"/>
  <c r="H4237" i="11"/>
  <c r="H5303" i="11"/>
  <c r="I5299" i="11" s="1"/>
  <c r="J4671" i="11"/>
  <c r="K4671" i="11" s="1"/>
  <c r="C4671" i="11"/>
  <c r="D4671" i="11"/>
  <c r="H2777" i="11"/>
  <c r="H4927" i="11"/>
  <c r="I5407" i="11"/>
  <c r="I2737" i="11"/>
  <c r="K4320" i="11"/>
  <c r="D4320" i="11"/>
  <c r="C4320" i="11"/>
  <c r="N4708" i="11" l="1"/>
  <c r="L4708" i="11"/>
  <c r="M4708" i="11" s="1"/>
  <c r="N4636" i="11"/>
  <c r="L4636" i="11"/>
  <c r="M4636" i="11" s="1"/>
  <c r="N4321" i="11"/>
  <c r="L4321" i="11"/>
  <c r="M4321" i="11" s="1"/>
  <c r="N4744" i="11"/>
  <c r="L4744" i="11"/>
  <c r="M4744" i="11" s="1"/>
  <c r="N4780" i="11"/>
  <c r="L4780" i="11"/>
  <c r="M4780" i="11" s="1"/>
  <c r="N4672" i="11"/>
  <c r="L4672" i="11"/>
  <c r="M4672" i="11" s="1"/>
  <c r="H4636" i="11"/>
  <c r="I4632" i="11" s="1"/>
  <c r="H4780" i="11"/>
  <c r="I4776" i="11" s="1"/>
  <c r="H4672" i="11"/>
  <c r="I4668" i="11" s="1"/>
  <c r="H4744" i="11"/>
  <c r="I4740" i="11" s="1"/>
  <c r="H4708" i="11"/>
  <c r="I4704" i="11" s="1"/>
  <c r="H4321" i="11"/>
  <c r="I4317" i="11" s="1"/>
  <c r="J4708" i="11"/>
  <c r="K4708" i="11" s="1"/>
  <c r="D4708" i="11"/>
  <c r="C4708" i="11"/>
  <c r="H5341" i="11"/>
  <c r="I4233" i="11"/>
  <c r="K4780" i="11"/>
  <c r="H5413" i="11"/>
  <c r="I5409" i="11" s="1"/>
  <c r="D4780" i="11"/>
  <c r="C4780" i="11"/>
  <c r="I4887" i="11"/>
  <c r="K4636" i="11"/>
  <c r="C4636" i="11"/>
  <c r="D4636" i="11"/>
  <c r="H5267" i="11"/>
  <c r="I5263" i="11" s="1"/>
  <c r="H5005" i="11"/>
  <c r="D4744" i="11"/>
  <c r="J4744" i="11"/>
  <c r="K4744" i="11" s="1"/>
  <c r="C4744" i="11"/>
  <c r="H5378" i="11"/>
  <c r="I4923" i="11"/>
  <c r="H2778" i="11"/>
  <c r="H4928" i="11"/>
  <c r="I4927" i="11" s="1"/>
  <c r="H4238" i="11"/>
  <c r="H5304" i="11"/>
  <c r="D4672" i="11"/>
  <c r="J4672" i="11"/>
  <c r="K4672" i="11" s="1"/>
  <c r="C4672" i="11"/>
  <c r="I5262" i="11"/>
  <c r="I2738" i="11"/>
  <c r="K4321" i="11"/>
  <c r="C4321" i="11"/>
  <c r="D4321" i="11"/>
  <c r="N4745" i="11" l="1"/>
  <c r="L4745" i="11"/>
  <c r="M4745" i="11" s="1"/>
  <c r="N4673" i="11"/>
  <c r="L4673" i="11"/>
  <c r="M4673" i="11" s="1"/>
  <c r="N4781" i="11"/>
  <c r="L4781" i="11"/>
  <c r="M4781" i="11" s="1"/>
  <c r="N4637" i="11"/>
  <c r="L4637" i="11"/>
  <c r="M4637" i="11" s="1"/>
  <c r="N4358" i="11"/>
  <c r="L4358" i="11"/>
  <c r="M4358" i="11" s="1"/>
  <c r="N4709" i="11"/>
  <c r="L4709" i="11"/>
  <c r="M4709" i="11" s="1"/>
  <c r="H4709" i="11"/>
  <c r="I4705" i="11" s="1"/>
  <c r="H4637" i="11"/>
  <c r="I4633" i="11" s="1"/>
  <c r="H4781" i="11"/>
  <c r="I4777" i="11" s="1"/>
  <c r="H4745" i="11"/>
  <c r="I4741" i="11" s="1"/>
  <c r="H4673" i="11"/>
  <c r="I4669" i="11" s="1"/>
  <c r="H4358" i="11"/>
  <c r="I4354" i="11" s="1"/>
  <c r="I5337" i="11"/>
  <c r="H2779" i="11"/>
  <c r="H4966" i="11"/>
  <c r="I5300" i="11"/>
  <c r="H4239" i="11"/>
  <c r="H5305" i="11"/>
  <c r="J4673" i="11"/>
  <c r="K4673" i="11" s="1"/>
  <c r="C4673" i="11"/>
  <c r="D4673" i="11"/>
  <c r="I4234" i="11"/>
  <c r="I4924" i="11"/>
  <c r="H5006" i="11"/>
  <c r="I5003" i="11" s="1"/>
  <c r="C4745" i="11"/>
  <c r="D4745" i="11"/>
  <c r="J4745" i="11"/>
  <c r="K4745" i="11" s="1"/>
  <c r="H5379" i="11"/>
  <c r="K4781" i="11"/>
  <c r="H5414" i="11"/>
  <c r="D4781" i="11"/>
  <c r="C4781" i="11"/>
  <c r="I4925" i="11"/>
  <c r="I5374" i="11"/>
  <c r="I4926" i="11"/>
  <c r="J4709" i="11"/>
  <c r="K4709" i="11" s="1"/>
  <c r="C4709" i="11"/>
  <c r="D4709" i="11"/>
  <c r="H5342" i="11"/>
  <c r="K4637" i="11"/>
  <c r="C4637" i="11"/>
  <c r="D4637" i="11"/>
  <c r="H5268" i="11"/>
  <c r="I2739" i="11"/>
  <c r="K4358" i="11"/>
  <c r="C4358" i="11"/>
  <c r="D4358" i="11"/>
  <c r="N4359" i="11" l="1"/>
  <c r="L4359" i="11"/>
  <c r="M4359" i="11" s="1"/>
  <c r="N4746" i="11"/>
  <c r="L4746" i="11"/>
  <c r="M4746" i="11" s="1"/>
  <c r="N4710" i="11"/>
  <c r="L4710" i="11"/>
  <c r="M4710" i="11" s="1"/>
  <c r="N4674" i="11"/>
  <c r="L4674" i="11"/>
  <c r="M4674" i="11" s="1"/>
  <c r="N4782" i="11"/>
  <c r="L4782" i="11"/>
  <c r="M4782" i="11" s="1"/>
  <c r="H4710" i="11"/>
  <c r="I4706" i="11" s="1"/>
  <c r="H4782" i="11"/>
  <c r="I4778" i="11" s="1"/>
  <c r="H4359" i="11"/>
  <c r="I4355" i="11" s="1"/>
  <c r="H4746" i="11"/>
  <c r="I4742" i="11" s="1"/>
  <c r="H4674" i="11"/>
  <c r="I4670" i="11" s="1"/>
  <c r="I5004" i="11"/>
  <c r="I4962" i="11"/>
  <c r="I5410" i="11"/>
  <c r="H2780" i="11"/>
  <c r="H4967" i="11"/>
  <c r="I4963" i="11" s="1"/>
  <c r="H5011" i="11"/>
  <c r="H5415" i="11"/>
  <c r="D4782" i="11"/>
  <c r="K4782" i="11"/>
  <c r="C4782" i="11"/>
  <c r="I5264" i="11"/>
  <c r="H4240" i="11"/>
  <c r="I4236" i="11" s="1"/>
  <c r="H5343" i="11"/>
  <c r="I5339" i="11" s="1"/>
  <c r="C4710" i="11"/>
  <c r="J4710" i="11"/>
  <c r="K4710" i="11" s="1"/>
  <c r="D4710" i="11"/>
  <c r="J4746" i="11"/>
  <c r="K4746" i="11" s="1"/>
  <c r="C4746" i="11"/>
  <c r="D4746" i="11"/>
  <c r="H5380" i="11"/>
  <c r="J4674" i="11"/>
  <c r="K4674" i="11" s="1"/>
  <c r="C4674" i="11"/>
  <c r="D4674" i="11"/>
  <c r="H5306" i="11"/>
  <c r="I5375" i="11"/>
  <c r="I4235" i="11"/>
  <c r="I5301" i="11"/>
  <c r="I5005" i="11"/>
  <c r="I5002" i="11"/>
  <c r="I5338" i="11"/>
  <c r="I2740" i="11"/>
  <c r="K4359" i="11"/>
  <c r="C4359" i="11"/>
  <c r="D4359" i="11"/>
  <c r="N4747" i="11" l="1"/>
  <c r="L4747" i="11"/>
  <c r="M4747" i="11" s="1"/>
  <c r="N4360" i="11"/>
  <c r="L4360" i="11"/>
  <c r="M4360" i="11" s="1"/>
  <c r="N4783" i="11"/>
  <c r="L4783" i="11"/>
  <c r="M4783" i="11" s="1"/>
  <c r="N4675" i="11"/>
  <c r="L4675" i="11"/>
  <c r="M4675" i="11" s="1"/>
  <c r="N4711" i="11"/>
  <c r="L4711" i="11"/>
  <c r="M4711" i="11" s="1"/>
  <c r="H4360" i="11"/>
  <c r="I4356" i="11" s="1"/>
  <c r="H4711" i="11"/>
  <c r="I4707" i="11" s="1"/>
  <c r="H4747" i="11"/>
  <c r="I4743" i="11" s="1"/>
  <c r="H4675" i="11"/>
  <c r="I4671" i="11" s="1"/>
  <c r="H4783" i="11"/>
  <c r="I4779" i="11" s="1"/>
  <c r="H5012" i="11"/>
  <c r="I5008" i="11" s="1"/>
  <c r="H5416" i="11"/>
  <c r="D4783" i="11"/>
  <c r="K4783" i="11"/>
  <c r="C4783" i="11"/>
  <c r="H4241" i="11"/>
  <c r="I4237" i="11" s="1"/>
  <c r="H5344" i="11"/>
  <c r="I5340" i="11" s="1"/>
  <c r="C4711" i="11"/>
  <c r="D4711" i="11"/>
  <c r="J4711" i="11"/>
  <c r="K4711" i="11" s="1"/>
  <c r="J4675" i="11"/>
  <c r="K4675" i="11" s="1"/>
  <c r="D4675" i="11"/>
  <c r="C4675" i="11"/>
  <c r="H5307" i="11"/>
  <c r="I5007" i="11"/>
  <c r="I5302" i="11"/>
  <c r="H2781" i="11"/>
  <c r="H4968" i="11"/>
  <c r="I5376" i="11"/>
  <c r="J4747" i="11"/>
  <c r="K4747" i="11" s="1"/>
  <c r="C4747" i="11"/>
  <c r="D4747" i="11"/>
  <c r="H5381" i="11"/>
  <c r="I5411" i="11"/>
  <c r="I2741" i="11"/>
  <c r="K4360" i="11"/>
  <c r="C4360" i="11"/>
  <c r="D4360" i="11"/>
  <c r="N4361" i="11" l="1"/>
  <c r="L4361" i="11"/>
  <c r="M4361" i="11" s="1"/>
  <c r="N4676" i="11"/>
  <c r="L4676" i="11"/>
  <c r="M4676" i="11" s="1"/>
  <c r="N4712" i="11"/>
  <c r="L4712" i="11"/>
  <c r="M4712" i="11" s="1"/>
  <c r="N4748" i="11"/>
  <c r="L4748" i="11"/>
  <c r="M4748" i="11" s="1"/>
  <c r="N4784" i="11"/>
  <c r="L4784" i="11"/>
  <c r="M4784" i="11" s="1"/>
  <c r="H4676" i="11"/>
  <c r="I4672" i="11" s="1"/>
  <c r="H4712" i="11"/>
  <c r="I4708" i="11" s="1"/>
  <c r="H4361" i="11"/>
  <c r="I4357" i="11" s="1"/>
  <c r="H4748" i="11"/>
  <c r="I4744" i="11" s="1"/>
  <c r="H4784" i="11"/>
  <c r="I4780" i="11" s="1"/>
  <c r="J4748" i="11"/>
  <c r="K4748" i="11" s="1"/>
  <c r="C4748" i="11"/>
  <c r="D4748" i="11"/>
  <c r="H5382" i="11"/>
  <c r="J4676" i="11"/>
  <c r="K4676" i="11" s="1"/>
  <c r="D4676" i="11"/>
  <c r="C4676" i="11"/>
  <c r="H5308" i="11"/>
  <c r="I5304" i="11" s="1"/>
  <c r="H5013" i="11"/>
  <c r="H5417" i="11"/>
  <c r="K4784" i="11"/>
  <c r="C4784" i="11"/>
  <c r="D4784" i="11"/>
  <c r="H4242" i="11"/>
  <c r="H5345" i="11"/>
  <c r="I5341" i="11" s="1"/>
  <c r="C4712" i="11"/>
  <c r="D4712" i="11"/>
  <c r="J4712" i="11"/>
  <c r="K4712" i="11" s="1"/>
  <c r="I4928" i="11"/>
  <c r="I4964" i="11"/>
  <c r="I5303" i="11"/>
  <c r="H2782" i="11"/>
  <c r="H4969" i="11"/>
  <c r="I4965" i="11" s="1"/>
  <c r="I5377" i="11"/>
  <c r="I5412" i="11"/>
  <c r="I2742" i="11"/>
  <c r="K4361" i="11"/>
  <c r="C4361" i="11"/>
  <c r="D4361" i="11"/>
  <c r="N7514" i="11" l="1"/>
  <c r="N4749" i="11"/>
  <c r="L4749" i="11"/>
  <c r="M4749" i="11" s="1"/>
  <c r="N4713" i="11"/>
  <c r="L4713" i="11"/>
  <c r="M4713" i="11" s="1"/>
  <c r="N4785" i="11"/>
  <c r="L4785" i="11"/>
  <c r="M4785" i="11" s="1"/>
  <c r="N4677" i="11"/>
  <c r="L4677" i="11"/>
  <c r="M4677" i="11" s="1"/>
  <c r="H4785" i="11"/>
  <c r="I4781" i="11" s="1"/>
  <c r="H4749" i="11"/>
  <c r="I4745" i="11" s="1"/>
  <c r="H4713" i="11"/>
  <c r="I4709" i="11" s="1"/>
  <c r="H4677" i="11"/>
  <c r="I4673" i="11" s="1"/>
  <c r="J7514" i="11"/>
  <c r="K7514" i="11" s="1"/>
  <c r="L7514" i="11"/>
  <c r="M7514" i="11" s="1"/>
  <c r="I4967" i="11"/>
  <c r="I7522" i="11"/>
  <c r="I4968" i="11"/>
  <c r="I4966" i="11"/>
  <c r="H4243" i="11"/>
  <c r="H5346" i="11"/>
  <c r="I5342" i="11" s="1"/>
  <c r="J4713" i="11"/>
  <c r="K4713" i="11" s="1"/>
  <c r="D4713" i="11"/>
  <c r="C4713" i="11"/>
  <c r="I5009" i="11"/>
  <c r="J4749" i="11"/>
  <c r="K4749" i="11" s="1"/>
  <c r="C4749" i="11"/>
  <c r="D4749" i="11"/>
  <c r="H5383" i="11"/>
  <c r="I5379" i="11" s="1"/>
  <c r="H5014" i="11"/>
  <c r="H5418" i="11"/>
  <c r="D4785" i="11"/>
  <c r="C4785" i="11"/>
  <c r="K4785" i="11"/>
  <c r="J4677" i="11"/>
  <c r="K4677" i="11" s="1"/>
  <c r="C4677" i="11"/>
  <c r="D4677" i="11"/>
  <c r="H5309" i="11"/>
  <c r="H2783" i="11"/>
  <c r="H4982" i="11"/>
  <c r="I5413" i="11"/>
  <c r="I5378" i="11"/>
  <c r="I2743" i="11"/>
  <c r="D7514" i="11"/>
  <c r="C7514" i="11"/>
  <c r="N7515" i="11" l="1"/>
  <c r="N4750" i="11"/>
  <c r="L4750" i="11"/>
  <c r="M4750" i="11" s="1"/>
  <c r="N4786" i="11"/>
  <c r="L4786" i="11"/>
  <c r="M4786" i="11" s="1"/>
  <c r="N4714" i="11"/>
  <c r="L4714" i="11"/>
  <c r="M4714" i="11" s="1"/>
  <c r="H4786" i="11"/>
  <c r="I4782" i="11" s="1"/>
  <c r="H4714" i="11"/>
  <c r="I4710" i="11" s="1"/>
  <c r="H4750" i="11"/>
  <c r="I4746" i="11" s="1"/>
  <c r="J7515" i="11"/>
  <c r="K7515" i="11" s="1"/>
  <c r="L7515" i="11"/>
  <c r="M7515" i="11" s="1"/>
  <c r="I5305" i="11"/>
  <c r="K4786" i="11"/>
  <c r="H5419" i="11"/>
  <c r="I5415" i="11" s="1"/>
  <c r="C4786" i="11"/>
  <c r="D4786" i="11"/>
  <c r="H4244" i="11"/>
  <c r="H5384" i="11"/>
  <c r="I5380" i="11" s="1"/>
  <c r="J4750" i="11"/>
  <c r="K4750" i="11" s="1"/>
  <c r="D4750" i="11"/>
  <c r="C4750" i="11"/>
  <c r="I4203" i="11"/>
  <c r="I4978" i="11"/>
  <c r="I5013" i="11"/>
  <c r="I5011" i="11"/>
  <c r="I5010" i="11"/>
  <c r="J4714" i="11"/>
  <c r="K4714" i="11" s="1"/>
  <c r="D4714" i="11"/>
  <c r="C4714" i="11"/>
  <c r="H5347" i="11"/>
  <c r="I5343" i="11" s="1"/>
  <c r="H2784" i="11"/>
  <c r="H4983" i="11"/>
  <c r="I5414" i="11"/>
  <c r="I5012" i="11"/>
  <c r="I2744" i="11"/>
  <c r="D7515" i="11"/>
  <c r="C7515" i="11"/>
  <c r="N7516" i="11" l="1"/>
  <c r="N4715" i="11"/>
  <c r="L4715" i="11"/>
  <c r="M4715" i="11" s="1"/>
  <c r="N4787" i="11"/>
  <c r="L4787" i="11"/>
  <c r="M4787" i="11" s="1"/>
  <c r="N4751" i="11"/>
  <c r="L4751" i="11"/>
  <c r="M4751" i="11" s="1"/>
  <c r="H4787" i="11"/>
  <c r="I4783" i="11" s="1"/>
  <c r="H4751" i="11"/>
  <c r="I4747" i="11" s="1"/>
  <c r="H4715" i="11"/>
  <c r="I4711" i="11" s="1"/>
  <c r="J7516" i="11"/>
  <c r="K7516" i="11" s="1"/>
  <c r="L7516" i="11"/>
  <c r="M7516" i="11" s="1"/>
  <c r="I7539" i="11"/>
  <c r="K4787" i="11"/>
  <c r="H5420" i="11"/>
  <c r="C4787" i="11"/>
  <c r="D4787" i="11"/>
  <c r="J4715" i="11"/>
  <c r="K4715" i="11" s="1"/>
  <c r="C4715" i="11"/>
  <c r="D4715" i="11"/>
  <c r="H5348" i="11"/>
  <c r="I4943" i="11"/>
  <c r="H4245" i="11"/>
  <c r="H5385" i="11"/>
  <c r="I5381" i="11" s="1"/>
  <c r="D4751" i="11"/>
  <c r="J4751" i="11"/>
  <c r="K4751" i="11" s="1"/>
  <c r="C4751" i="11"/>
  <c r="H2785" i="11"/>
  <c r="H4984" i="11"/>
  <c r="I4980" i="11" s="1"/>
  <c r="I4979" i="11"/>
  <c r="I2745" i="11"/>
  <c r="C7516" i="11"/>
  <c r="D7516" i="11"/>
  <c r="N7517" i="11" l="1"/>
  <c r="N4788" i="11"/>
  <c r="L4788" i="11"/>
  <c r="M4788" i="11" s="1"/>
  <c r="N4752" i="11"/>
  <c r="L4752" i="11"/>
  <c r="M4752" i="11" s="1"/>
  <c r="N4716" i="11"/>
  <c r="L4716" i="11"/>
  <c r="M4716" i="11" s="1"/>
  <c r="H4752" i="11"/>
  <c r="I4748" i="11" s="1"/>
  <c r="H4788" i="11"/>
  <c r="I4784" i="11" s="1"/>
  <c r="H4716" i="11"/>
  <c r="I4712" i="11" s="1"/>
  <c r="J7517" i="11"/>
  <c r="K7517" i="11" s="1"/>
  <c r="L7517" i="11"/>
  <c r="M7517" i="11" s="1"/>
  <c r="I5416" i="11"/>
  <c r="K4788" i="11"/>
  <c r="H5421" i="11"/>
  <c r="C4788" i="11"/>
  <c r="D4788" i="11"/>
  <c r="H4246" i="11"/>
  <c r="I4242" i="11" s="1"/>
  <c r="H5386" i="11"/>
  <c r="I5382" i="11" s="1"/>
  <c r="J4752" i="11"/>
  <c r="K4752" i="11" s="1"/>
  <c r="C4752" i="11"/>
  <c r="D4752" i="11"/>
  <c r="I5344" i="11"/>
  <c r="H2786" i="11"/>
  <c r="H4985" i="11"/>
  <c r="I4982" i="11" s="1"/>
  <c r="J4716" i="11"/>
  <c r="K4716" i="11" s="1"/>
  <c r="D4716" i="11"/>
  <c r="C4716" i="11"/>
  <c r="H5349" i="11"/>
  <c r="I2746" i="11"/>
  <c r="C7517" i="11"/>
  <c r="D7517" i="11"/>
  <c r="N4398" i="11" l="1"/>
  <c r="L4398" i="11"/>
  <c r="M4398" i="11" s="1"/>
  <c r="N4789" i="11"/>
  <c r="L4789" i="11"/>
  <c r="M4789" i="11" s="1"/>
  <c r="N4753" i="11"/>
  <c r="L4753" i="11"/>
  <c r="M4753" i="11" s="1"/>
  <c r="N4717" i="11"/>
  <c r="L4717" i="11"/>
  <c r="M4717" i="11" s="1"/>
  <c r="H4398" i="11"/>
  <c r="I4394" i="11" s="1"/>
  <c r="H4753" i="11"/>
  <c r="I4749" i="11" s="1"/>
  <c r="H4789" i="11"/>
  <c r="I4785" i="11" s="1"/>
  <c r="H4717" i="11"/>
  <c r="I4713" i="11" s="1"/>
  <c r="H4247" i="11"/>
  <c r="I4245" i="11" s="1"/>
  <c r="H5387" i="11"/>
  <c r="I5383" i="11" s="1"/>
  <c r="J4753" i="11"/>
  <c r="K4753" i="11" s="1"/>
  <c r="D4753" i="11"/>
  <c r="C4753" i="11"/>
  <c r="I5345" i="11"/>
  <c r="H2787" i="11"/>
  <c r="H5023" i="11"/>
  <c r="J4717" i="11"/>
  <c r="K4717" i="11" s="1"/>
  <c r="C4717" i="11"/>
  <c r="D4717" i="11"/>
  <c r="H5350" i="11"/>
  <c r="K4789" i="11"/>
  <c r="H5422" i="11"/>
  <c r="I5418" i="11" s="1"/>
  <c r="C4789" i="11"/>
  <c r="D4789" i="11"/>
  <c r="I4981" i="11"/>
  <c r="I4983" i="11"/>
  <c r="I5417" i="11"/>
  <c r="I2747" i="11"/>
  <c r="K4398" i="11"/>
  <c r="D4398" i="11"/>
  <c r="C4398" i="11"/>
  <c r="N4754" i="11" l="1"/>
  <c r="L4754" i="11"/>
  <c r="M4754" i="11" s="1"/>
  <c r="N4399" i="11"/>
  <c r="L4399" i="11"/>
  <c r="M4399" i="11" s="1"/>
  <c r="N4790" i="11"/>
  <c r="L4790" i="11"/>
  <c r="M4790" i="11" s="1"/>
  <c r="H4754" i="11"/>
  <c r="I4750" i="11" s="1"/>
  <c r="H4790" i="11"/>
  <c r="I4786" i="11" s="1"/>
  <c r="H4399" i="11"/>
  <c r="I4395" i="11" s="1"/>
  <c r="H2788" i="11"/>
  <c r="H5024" i="11"/>
  <c r="I5020" i="11" s="1"/>
  <c r="H4256" i="11"/>
  <c r="H5423" i="11"/>
  <c r="D4790" i="11"/>
  <c r="C4790" i="11"/>
  <c r="K4790" i="11"/>
  <c r="J4754" i="11"/>
  <c r="K4754" i="11" s="1"/>
  <c r="C4754" i="11"/>
  <c r="D4754" i="11"/>
  <c r="H5388" i="11"/>
  <c r="I5019" i="11"/>
  <c r="I4207" i="11"/>
  <c r="I4246" i="11"/>
  <c r="I4243" i="11"/>
  <c r="I4244" i="11"/>
  <c r="I5346" i="11"/>
  <c r="I2748" i="11"/>
  <c r="K4399" i="11"/>
  <c r="D4399" i="11"/>
  <c r="C4399" i="11"/>
  <c r="N4400" i="11" l="1"/>
  <c r="L4400" i="11"/>
  <c r="M4400" i="11" s="1"/>
  <c r="N4791" i="11"/>
  <c r="L4791" i="11"/>
  <c r="M4791" i="11" s="1"/>
  <c r="N4755" i="11"/>
  <c r="L4755" i="11"/>
  <c r="M4755" i="11" s="1"/>
  <c r="H4400" i="11"/>
  <c r="I4396" i="11" s="1"/>
  <c r="H4755" i="11"/>
  <c r="I4751" i="11" s="1"/>
  <c r="H4791" i="11"/>
  <c r="I4787" i="11" s="1"/>
  <c r="H4257" i="11"/>
  <c r="H5424" i="11"/>
  <c r="K4791" i="11"/>
  <c r="C4791" i="11"/>
  <c r="D4791" i="11"/>
  <c r="H2789" i="11"/>
  <c r="H5025" i="11"/>
  <c r="I4984" i="11"/>
  <c r="J4755" i="11"/>
  <c r="K4755" i="11" s="1"/>
  <c r="C4755" i="11"/>
  <c r="D4755" i="11"/>
  <c r="H5389" i="11"/>
  <c r="I5419" i="11"/>
  <c r="I5384" i="11"/>
  <c r="I2749" i="11"/>
  <c r="K4400" i="11"/>
  <c r="D4400" i="11"/>
  <c r="C4400" i="11"/>
  <c r="N4792" i="11" l="1"/>
  <c r="L4792" i="11"/>
  <c r="M4792" i="11" s="1"/>
  <c r="N4756" i="11"/>
  <c r="L4756" i="11"/>
  <c r="M4756" i="11" s="1"/>
  <c r="N4401" i="11"/>
  <c r="L4401" i="11"/>
  <c r="M4401" i="11" s="1"/>
  <c r="H4756" i="11"/>
  <c r="I4752" i="11" s="1"/>
  <c r="H4401" i="11"/>
  <c r="I4397" i="11" s="1"/>
  <c r="H4792" i="11"/>
  <c r="I4788" i="11" s="1"/>
  <c r="H2790" i="11"/>
  <c r="H5026" i="11"/>
  <c r="I5025" i="11" s="1"/>
  <c r="H4258" i="11"/>
  <c r="H5425" i="11"/>
  <c r="K4792" i="11"/>
  <c r="D4792" i="11"/>
  <c r="C4792" i="11"/>
  <c r="I5420" i="11"/>
  <c r="I5385" i="11"/>
  <c r="I5021" i="11"/>
  <c r="J4756" i="11"/>
  <c r="K4756" i="11" s="1"/>
  <c r="C4756" i="11"/>
  <c r="D4756" i="11"/>
  <c r="H5390" i="11"/>
  <c r="I2750" i="11"/>
  <c r="K4401" i="11"/>
  <c r="D4401" i="11"/>
  <c r="C4401" i="11"/>
  <c r="N4438" i="11" l="1"/>
  <c r="L4438" i="11"/>
  <c r="M4438" i="11" s="1"/>
  <c r="N4793" i="11"/>
  <c r="L4793" i="11"/>
  <c r="M4793" i="11" s="1"/>
  <c r="N4757" i="11"/>
  <c r="L4757" i="11"/>
  <c r="M4757" i="11" s="1"/>
  <c r="H4438" i="11"/>
  <c r="I4434" i="11" s="1"/>
  <c r="H4793" i="11"/>
  <c r="I4789" i="11" s="1"/>
  <c r="H4757" i="11"/>
  <c r="I4753" i="11" s="1"/>
  <c r="I5022" i="11"/>
  <c r="I5024" i="11"/>
  <c r="J4757" i="11"/>
  <c r="K4757" i="11" s="1"/>
  <c r="C4757" i="11"/>
  <c r="D4757" i="11"/>
  <c r="H5391" i="11"/>
  <c r="H4259" i="11"/>
  <c r="I4257" i="11" s="1"/>
  <c r="H5426" i="11"/>
  <c r="I5422" i="11" s="1"/>
  <c r="D4793" i="11"/>
  <c r="C4793" i="11"/>
  <c r="K4793" i="11"/>
  <c r="H2791" i="11"/>
  <c r="H5064" i="11"/>
  <c r="I5421" i="11"/>
  <c r="I5386" i="11"/>
  <c r="I5023" i="11"/>
  <c r="I2751" i="11"/>
  <c r="J4438" i="11"/>
  <c r="K4438" i="11" s="1"/>
  <c r="D4438" i="11"/>
  <c r="C4438" i="11"/>
  <c r="N4439" i="11" l="1"/>
  <c r="L4439" i="11"/>
  <c r="M4439" i="11" s="1"/>
  <c r="N4794" i="11"/>
  <c r="L4794" i="11"/>
  <c r="M4794" i="11" s="1"/>
  <c r="H4794" i="11"/>
  <c r="I4790" i="11" s="1"/>
  <c r="H4439" i="11"/>
  <c r="I4435" i="11" s="1"/>
  <c r="H2792" i="11"/>
  <c r="H5065" i="11"/>
  <c r="I4219" i="11"/>
  <c r="I4258" i="11"/>
  <c r="I4256" i="11"/>
  <c r="I4255" i="11"/>
  <c r="K4794" i="11"/>
  <c r="H5427" i="11"/>
  <c r="I5423" i="11" s="1"/>
  <c r="D4794" i="11"/>
  <c r="C4794" i="11"/>
  <c r="I5060" i="11"/>
  <c r="I5387" i="11"/>
  <c r="I2752" i="11"/>
  <c r="J4439" i="11"/>
  <c r="K4439" i="11" s="1"/>
  <c r="D4439" i="11"/>
  <c r="C4439" i="11"/>
  <c r="N4795" i="11" l="1"/>
  <c r="L4795" i="11"/>
  <c r="M4795" i="11" s="1"/>
  <c r="N4440" i="11"/>
  <c r="L4440" i="11"/>
  <c r="M4440" i="11" s="1"/>
  <c r="H4795" i="11"/>
  <c r="I4791" i="11" s="1"/>
  <c r="H4440" i="11"/>
  <c r="I4436" i="11" s="1"/>
  <c r="I5061" i="11"/>
  <c r="H2793" i="11"/>
  <c r="H5066" i="11"/>
  <c r="I5062" i="11" s="1"/>
  <c r="K4795" i="11"/>
  <c r="H5428" i="11"/>
  <c r="I5424" i="11" s="1"/>
  <c r="D4795" i="11"/>
  <c r="C4795" i="11"/>
  <c r="I2753" i="11"/>
  <c r="J4440" i="11"/>
  <c r="K4440" i="11" s="1"/>
  <c r="C4440" i="11"/>
  <c r="D4440" i="11"/>
  <c r="N4441" i="11" l="1"/>
  <c r="L4441" i="11"/>
  <c r="M4441" i="11" s="1"/>
  <c r="N4796" i="11"/>
  <c r="L4796" i="11"/>
  <c r="M4796" i="11" s="1"/>
  <c r="H4441" i="11"/>
  <c r="I4437" i="11" s="1"/>
  <c r="H4796" i="11"/>
  <c r="I4792" i="11" s="1"/>
  <c r="H2794" i="11"/>
  <c r="H5067" i="11"/>
  <c r="I5065" i="11" s="1"/>
  <c r="K4796" i="11"/>
  <c r="H5429" i="11"/>
  <c r="C4796" i="11"/>
  <c r="D4796" i="11"/>
  <c r="I2754" i="11"/>
  <c r="J4441" i="11"/>
  <c r="K4441" i="11" s="1"/>
  <c r="C4441" i="11"/>
  <c r="D4441" i="11"/>
  <c r="N4797" i="11" l="1"/>
  <c r="L4797" i="11"/>
  <c r="M4797" i="11" s="1"/>
  <c r="N4478" i="11"/>
  <c r="L4478" i="11"/>
  <c r="M4478" i="11" s="1"/>
  <c r="H4797" i="11"/>
  <c r="I4793" i="11" s="1"/>
  <c r="H4478" i="11"/>
  <c r="I4474" i="11" s="1"/>
  <c r="H2795" i="11"/>
  <c r="H5105" i="11"/>
  <c r="I5027" i="11"/>
  <c r="I5066" i="11"/>
  <c r="K4797" i="11"/>
  <c r="H5430" i="11"/>
  <c r="C4797" i="11"/>
  <c r="D4797" i="11"/>
  <c r="I5425" i="11"/>
  <c r="I5063" i="11"/>
  <c r="I5064" i="11"/>
  <c r="I2755" i="11"/>
  <c r="K4478" i="11"/>
  <c r="C4478" i="11"/>
  <c r="D4478" i="11"/>
  <c r="N4479" i="11" l="1"/>
  <c r="L4479" i="11"/>
  <c r="M4479" i="11" s="1"/>
  <c r="H4479" i="11"/>
  <c r="I4475" i="11" s="1"/>
  <c r="H2796" i="11"/>
  <c r="H5106" i="11"/>
  <c r="I5102" i="11" s="1"/>
  <c r="I5101" i="11"/>
  <c r="I5426" i="11"/>
  <c r="I2756" i="11"/>
  <c r="K4479" i="11"/>
  <c r="C4479" i="11"/>
  <c r="D4479" i="11"/>
  <c r="N4480" i="11" l="1"/>
  <c r="L4480" i="11"/>
  <c r="M4480" i="11" s="1"/>
  <c r="H4480" i="11"/>
  <c r="I4476" i="11" s="1"/>
  <c r="H2797" i="11"/>
  <c r="H5107" i="11"/>
  <c r="I2757" i="11"/>
  <c r="K4480" i="11"/>
  <c r="D4480" i="11"/>
  <c r="C4480" i="11"/>
  <c r="N4481" i="11" l="1"/>
  <c r="L4481" i="11"/>
  <c r="M4481" i="11" s="1"/>
  <c r="H4481" i="11"/>
  <c r="I4477" i="11" s="1"/>
  <c r="H2798" i="11"/>
  <c r="H5108" i="11"/>
  <c r="I5107" i="11" s="1"/>
  <c r="I5103" i="11"/>
  <c r="K4481" i="11"/>
  <c r="D4481" i="11"/>
  <c r="C4481" i="11"/>
  <c r="N4518" i="11" l="1"/>
  <c r="L4518" i="11"/>
  <c r="M4518" i="11" s="1"/>
  <c r="H4518" i="11"/>
  <c r="I4514" i="11" s="1"/>
  <c r="I5105" i="11"/>
  <c r="I5104" i="11"/>
  <c r="I5106" i="11"/>
  <c r="H2799" i="11"/>
  <c r="H5146" i="11"/>
  <c r="K4518" i="11"/>
  <c r="C4518" i="11"/>
  <c r="D4518" i="11"/>
  <c r="N4519" i="11" l="1"/>
  <c r="L4519" i="11"/>
  <c r="M4519" i="11" s="1"/>
  <c r="H4519" i="11"/>
  <c r="I4515" i="11" s="1"/>
  <c r="H2800" i="11"/>
  <c r="H5147" i="11"/>
  <c r="I5142" i="11"/>
  <c r="K4519" i="11"/>
  <c r="D4519" i="11"/>
  <c r="C4519" i="11"/>
  <c r="N4520" i="11" l="1"/>
  <c r="L4520" i="11"/>
  <c r="M4520" i="11" s="1"/>
  <c r="H4520" i="11"/>
  <c r="I4516" i="11" s="1"/>
  <c r="H2801" i="11"/>
  <c r="H5148" i="11"/>
  <c r="I5144" i="11" s="1"/>
  <c r="I5143" i="11"/>
  <c r="K4520" i="11"/>
  <c r="C4520" i="11"/>
  <c r="D4520" i="11"/>
  <c r="N4521" i="11" l="1"/>
  <c r="L4521" i="11"/>
  <c r="M4521" i="11" s="1"/>
  <c r="H4521" i="11"/>
  <c r="I4517" i="11" s="1"/>
  <c r="H2802" i="11"/>
  <c r="I2762" i="11" s="1"/>
  <c r="H5149" i="11"/>
  <c r="I5147" i="11" s="1"/>
  <c r="K4521" i="11"/>
  <c r="D4521" i="11"/>
  <c r="C4521" i="11"/>
  <c r="N4558" i="11" l="1"/>
  <c r="L4558" i="11"/>
  <c r="M4558" i="11" s="1"/>
  <c r="H4558" i="11"/>
  <c r="I4554" i="11" s="1"/>
  <c r="H2803" i="11"/>
  <c r="I2763" i="11" s="1"/>
  <c r="H5187" i="11"/>
  <c r="I5145" i="11"/>
  <c r="I5146" i="11"/>
  <c r="J4558" i="11"/>
  <c r="K4558" i="11" s="1"/>
  <c r="C4558" i="11"/>
  <c r="D4558" i="11"/>
  <c r="N4559" i="11" l="1"/>
  <c r="L4559" i="11"/>
  <c r="M4559" i="11" s="1"/>
  <c r="H4559" i="11"/>
  <c r="I4555" i="11" s="1"/>
  <c r="I5183" i="11"/>
  <c r="H2804" i="11"/>
  <c r="I2764" i="11" s="1"/>
  <c r="H5188" i="11"/>
  <c r="J4559" i="11"/>
  <c r="K4559" i="11" s="1"/>
  <c r="D4559" i="11"/>
  <c r="C4559" i="11"/>
  <c r="N4560" i="11" l="1"/>
  <c r="L4560" i="11"/>
  <c r="M4560" i="11" s="1"/>
  <c r="H4560" i="11"/>
  <c r="I4556" i="11" s="1"/>
  <c r="I5148" i="11"/>
  <c r="I5184" i="11"/>
  <c r="H2805" i="11"/>
  <c r="I2765" i="11" s="1"/>
  <c r="H5189" i="11"/>
  <c r="I5185" i="11" s="1"/>
  <c r="J4560" i="11"/>
  <c r="K4560" i="11" s="1"/>
  <c r="C4560" i="11"/>
  <c r="D4560" i="11"/>
  <c r="N4561" i="11" l="1"/>
  <c r="L4561" i="11"/>
  <c r="M4561" i="11" s="1"/>
  <c r="H4561" i="11"/>
  <c r="I4557" i="11" s="1"/>
  <c r="H2806" i="11"/>
  <c r="H5190" i="11"/>
  <c r="I5189" i="11" s="1"/>
  <c r="I2766" i="11"/>
  <c r="J4561" i="11"/>
  <c r="K4561" i="11" s="1"/>
  <c r="C4561" i="11"/>
  <c r="D4561" i="11"/>
  <c r="N4598" i="11" l="1"/>
  <c r="L4598" i="11"/>
  <c r="M4598" i="11" s="1"/>
  <c r="H4598" i="11"/>
  <c r="I4594" i="11" s="1"/>
  <c r="I5187" i="11"/>
  <c r="I5188" i="11"/>
  <c r="I5186" i="11"/>
  <c r="H2807" i="11"/>
  <c r="H5228" i="11"/>
  <c r="I2767" i="11"/>
  <c r="K4598" i="11"/>
  <c r="C4598" i="11"/>
  <c r="D4598" i="11"/>
  <c r="N4599" i="11" l="1"/>
  <c r="L4599" i="11"/>
  <c r="M4599" i="11" s="1"/>
  <c r="H4599" i="11"/>
  <c r="I4595" i="11" s="1"/>
  <c r="H2808" i="11"/>
  <c r="H5229" i="11"/>
  <c r="I5224" i="11"/>
  <c r="I2768" i="11"/>
  <c r="K4599" i="11"/>
  <c r="C4599" i="11"/>
  <c r="D4599" i="11"/>
  <c r="N4600" i="11" l="1"/>
  <c r="L4600" i="11"/>
  <c r="M4600" i="11" s="1"/>
  <c r="H4600" i="11"/>
  <c r="I4596" i="11" s="1"/>
  <c r="H2809" i="11"/>
  <c r="H5230" i="11"/>
  <c r="I5225" i="11"/>
  <c r="I2769" i="11"/>
  <c r="K4600" i="11"/>
  <c r="D4600" i="11"/>
  <c r="C4600" i="11"/>
  <c r="N4601" i="11" l="1"/>
  <c r="L4601" i="11"/>
  <c r="M4601" i="11" s="1"/>
  <c r="H4601" i="11"/>
  <c r="I4597" i="11" s="1"/>
  <c r="H2810" i="11"/>
  <c r="H5231" i="11"/>
  <c r="I5230" i="11" s="1"/>
  <c r="I5226" i="11"/>
  <c r="I2770" i="11"/>
  <c r="K4601" i="11"/>
  <c r="C4601" i="11"/>
  <c r="D4601" i="11"/>
  <c r="N4638" i="11" l="1"/>
  <c r="L4638" i="11"/>
  <c r="M4638" i="11" s="1"/>
  <c r="H4638" i="11"/>
  <c r="I4634" i="11" s="1"/>
  <c r="H2811" i="11"/>
  <c r="H5269" i="11"/>
  <c r="I5227" i="11"/>
  <c r="I5228" i="11"/>
  <c r="I5229" i="11"/>
  <c r="I2771" i="11"/>
  <c r="K4638" i="11"/>
  <c r="D4638" i="11"/>
  <c r="C4638" i="11"/>
  <c r="N4639" i="11" l="1"/>
  <c r="L4639" i="11"/>
  <c r="M4639" i="11" s="1"/>
  <c r="H4639" i="11"/>
  <c r="I4635" i="11" s="1"/>
  <c r="H2812" i="11"/>
  <c r="I2772" i="11" s="1"/>
  <c r="H5270" i="11"/>
  <c r="I5265" i="11"/>
  <c r="K4639" i="11"/>
  <c r="D4639" i="11"/>
  <c r="C4639" i="11"/>
  <c r="N4640" i="11" l="1"/>
  <c r="L4640" i="11"/>
  <c r="M4640" i="11" s="1"/>
  <c r="H4640" i="11"/>
  <c r="I4636" i="11" s="1"/>
  <c r="I5266" i="11"/>
  <c r="H2813" i="11"/>
  <c r="H5271" i="11"/>
  <c r="I5267" i="11" s="1"/>
  <c r="I2773" i="11"/>
  <c r="K4640" i="11"/>
  <c r="D4640" i="11"/>
  <c r="C4640" i="11"/>
  <c r="N4641" i="11" l="1"/>
  <c r="L4641" i="11"/>
  <c r="M4641" i="11" s="1"/>
  <c r="H4641" i="11"/>
  <c r="I4637" i="11" s="1"/>
  <c r="H2814" i="11"/>
  <c r="H5272" i="11"/>
  <c r="I5271" i="11" s="1"/>
  <c r="I2774" i="11"/>
  <c r="K4641" i="11"/>
  <c r="D4641" i="11"/>
  <c r="C4641" i="11"/>
  <c r="N4678" i="11" l="1"/>
  <c r="L4678" i="11"/>
  <c r="M4678" i="11" s="1"/>
  <c r="H4678" i="11"/>
  <c r="I4674" i="11" s="1"/>
  <c r="H2815" i="11"/>
  <c r="H5310" i="11"/>
  <c r="I5269" i="11"/>
  <c r="I5270" i="11"/>
  <c r="I5268" i="11"/>
  <c r="I2775" i="11"/>
  <c r="J4678" i="11"/>
  <c r="K4678" i="11" s="1"/>
  <c r="C4678" i="11"/>
  <c r="D4678" i="11"/>
  <c r="N4679" i="11" l="1"/>
  <c r="L4679" i="11"/>
  <c r="M4679" i="11" s="1"/>
  <c r="H4679" i="11"/>
  <c r="I4675" i="11" s="1"/>
  <c r="I5306" i="11"/>
  <c r="H2816" i="11"/>
  <c r="H5311" i="11"/>
  <c r="I2776" i="11"/>
  <c r="J4679" i="11"/>
  <c r="K4679" i="11" s="1"/>
  <c r="C4679" i="11"/>
  <c r="D4679" i="11"/>
  <c r="N4680" i="11" l="1"/>
  <c r="L4680" i="11"/>
  <c r="M4680" i="11" s="1"/>
  <c r="H4680" i="11"/>
  <c r="I4676" i="11" s="1"/>
  <c r="H2817" i="11"/>
  <c r="H5312" i="11"/>
  <c r="I5307" i="11"/>
  <c r="I2777" i="11"/>
  <c r="J4680" i="11"/>
  <c r="K4680" i="11" s="1"/>
  <c r="D4680" i="11"/>
  <c r="C4680" i="11"/>
  <c r="N4681" i="11" l="1"/>
  <c r="L4681" i="11"/>
  <c r="M4681" i="11" s="1"/>
  <c r="H4681" i="11"/>
  <c r="I4677" i="11" s="1"/>
  <c r="H2818" i="11"/>
  <c r="H5313" i="11"/>
  <c r="I5312" i="11" s="1"/>
  <c r="I5308" i="11"/>
  <c r="I2778" i="11"/>
  <c r="J4681" i="11"/>
  <c r="K4681" i="11" s="1"/>
  <c r="D4681" i="11"/>
  <c r="C4681" i="11"/>
  <c r="N4718" i="11" l="1"/>
  <c r="L4718" i="11"/>
  <c r="M4718" i="11" s="1"/>
  <c r="H4718" i="11"/>
  <c r="I4714" i="11" s="1"/>
  <c r="I5311" i="11"/>
  <c r="I5309" i="11"/>
  <c r="H2819" i="11"/>
  <c r="H5351" i="11"/>
  <c r="I5310" i="11"/>
  <c r="I2779" i="11"/>
  <c r="J4718" i="11"/>
  <c r="K4718" i="11" s="1"/>
  <c r="C4718" i="11"/>
  <c r="D4718" i="11"/>
  <c r="N4719" i="11" l="1"/>
  <c r="L4719" i="11"/>
  <c r="M4719" i="11" s="1"/>
  <c r="H4719" i="11"/>
  <c r="I4715" i="11" s="1"/>
  <c r="H2820" i="11"/>
  <c r="H5352" i="11"/>
  <c r="I5347" i="11"/>
  <c r="I2780" i="11"/>
  <c r="J4719" i="11"/>
  <c r="K4719" i="11" s="1"/>
  <c r="C4719" i="11"/>
  <c r="D4719" i="11"/>
  <c r="N4720" i="11" l="1"/>
  <c r="L4720" i="11"/>
  <c r="M4720" i="11" s="1"/>
  <c r="H4720" i="11"/>
  <c r="I4716" i="11" s="1"/>
  <c r="H2821" i="11"/>
  <c r="H5353" i="11"/>
  <c r="I5349" i="11" s="1"/>
  <c r="I5348" i="11"/>
  <c r="I2781" i="11"/>
  <c r="J4720" i="11"/>
  <c r="K4720" i="11" s="1"/>
  <c r="C4720" i="11"/>
  <c r="D4720" i="11"/>
  <c r="N4721" i="11" l="1"/>
  <c r="L4721" i="11"/>
  <c r="M4721" i="11" s="1"/>
  <c r="H4721" i="11"/>
  <c r="I4717" i="11" s="1"/>
  <c r="H2822" i="11"/>
  <c r="H5354" i="11"/>
  <c r="I5352" i="11" s="1"/>
  <c r="I5313" i="11"/>
  <c r="I2782" i="11"/>
  <c r="J4721" i="11"/>
  <c r="K4721" i="11" s="1"/>
  <c r="D4721" i="11"/>
  <c r="C4721" i="11"/>
  <c r="N4758" i="11" l="1"/>
  <c r="L4758" i="11"/>
  <c r="M4758" i="11" s="1"/>
  <c r="H4758" i="11"/>
  <c r="I4754" i="11" s="1"/>
  <c r="H2823" i="11"/>
  <c r="H5392" i="11"/>
  <c r="I5350" i="11"/>
  <c r="I5351" i="11"/>
  <c r="I2783" i="11"/>
  <c r="J4758" i="11"/>
  <c r="K4758" i="11" s="1"/>
  <c r="C4758" i="11"/>
  <c r="D4758" i="11"/>
  <c r="N4759" i="11" l="1"/>
  <c r="L4759" i="11"/>
  <c r="M4759" i="11" s="1"/>
  <c r="H4759" i="11"/>
  <c r="I4755" i="11" s="1"/>
  <c r="H2824" i="11"/>
  <c r="H5393" i="11"/>
  <c r="I5388" i="11"/>
  <c r="I2784" i="11"/>
  <c r="J4759" i="11"/>
  <c r="K4759" i="11" s="1"/>
  <c r="D4759" i="11"/>
  <c r="C4759" i="11"/>
  <c r="N4760" i="11" l="1"/>
  <c r="L4760" i="11"/>
  <c r="M4760" i="11" s="1"/>
  <c r="H4760" i="11"/>
  <c r="I4756" i="11" s="1"/>
  <c r="H2825" i="11"/>
  <c r="H5394" i="11"/>
  <c r="I5390" i="11" s="1"/>
  <c r="I5389" i="11"/>
  <c r="I5353" i="11"/>
  <c r="I2785" i="11"/>
  <c r="J4760" i="11"/>
  <c r="K4760" i="11" s="1"/>
  <c r="C4760" i="11"/>
  <c r="D4760" i="11"/>
  <c r="N4761" i="11" l="1"/>
  <c r="L4761" i="11"/>
  <c r="M4761" i="11" s="1"/>
  <c r="H4761" i="11"/>
  <c r="I4757" i="11" s="1"/>
  <c r="H2826" i="11"/>
  <c r="H5395" i="11"/>
  <c r="I2786" i="11"/>
  <c r="J4761" i="11"/>
  <c r="K4761" i="11" s="1"/>
  <c r="C4761" i="11"/>
  <c r="D4761" i="11"/>
  <c r="N7535" i="11" l="1"/>
  <c r="J7535" i="11"/>
  <c r="K7535" i="11" s="1"/>
  <c r="L7535" i="11"/>
  <c r="M7535" i="11" s="1"/>
  <c r="H2827" i="11"/>
  <c r="I5393" i="11"/>
  <c r="I5391" i="11"/>
  <c r="I5392" i="11"/>
  <c r="I2787" i="11"/>
  <c r="C7535" i="11"/>
  <c r="D7535" i="11"/>
  <c r="N7536" i="11" l="1"/>
  <c r="J7536" i="11"/>
  <c r="K7536" i="11" s="1"/>
  <c r="L7536" i="11"/>
  <c r="M7536" i="11" s="1"/>
  <c r="H2828" i="11"/>
  <c r="I2788" i="11"/>
  <c r="D7536" i="11"/>
  <c r="C7536" i="11"/>
  <c r="N7537" i="11" l="1"/>
  <c r="J7537" i="11"/>
  <c r="K7537" i="11" s="1"/>
  <c r="L7537" i="11"/>
  <c r="M7537" i="11" s="1"/>
  <c r="H2829" i="11"/>
  <c r="I2789" i="11"/>
  <c r="D7537" i="11"/>
  <c r="C7537" i="11"/>
  <c r="N7538" i="11" l="1"/>
  <c r="J7538" i="11"/>
  <c r="K7538" i="11" s="1"/>
  <c r="L7538" i="11"/>
  <c r="M7538" i="11" s="1"/>
  <c r="H2830" i="11"/>
  <c r="I2790" i="11"/>
  <c r="C7538" i="11"/>
  <c r="D7538" i="11"/>
  <c r="N7539" i="11" l="1"/>
  <c r="J7539" i="11"/>
  <c r="K7539" i="11" s="1"/>
  <c r="L7539" i="11"/>
  <c r="M7539" i="11" s="1"/>
  <c r="D7539" i="11"/>
  <c r="C7539" i="11"/>
  <c r="I2791" i="11"/>
  <c r="N7540" i="11" l="1"/>
  <c r="J7540" i="11"/>
  <c r="K7540" i="11" s="1"/>
  <c r="L7540" i="11"/>
  <c r="M7540" i="11" s="1"/>
  <c r="D7540" i="11"/>
  <c r="C7540" i="11"/>
  <c r="I2792" i="11"/>
  <c r="N7541" i="11" l="1"/>
  <c r="J7541" i="11"/>
  <c r="K7541" i="11" s="1"/>
  <c r="L7541" i="11"/>
  <c r="M7541" i="11" s="1"/>
  <c r="C7541" i="11"/>
  <c r="D7541" i="11"/>
  <c r="I2793" i="11"/>
  <c r="N7542" i="11" l="1"/>
  <c r="J7542" i="11"/>
  <c r="K7542" i="11" s="1"/>
  <c r="L7542" i="11"/>
  <c r="M7542" i="11" s="1"/>
  <c r="H4252" i="11"/>
  <c r="D7542" i="11"/>
  <c r="C7542" i="11"/>
  <c r="I2794" i="11"/>
  <c r="N7543" i="11" l="1"/>
  <c r="N4798" i="11"/>
  <c r="L4798" i="11"/>
  <c r="M4798" i="11" s="1"/>
  <c r="H4798" i="11"/>
  <c r="I4794" i="11" s="1"/>
  <c r="J7543" i="11"/>
  <c r="K7543" i="11" s="1"/>
  <c r="L7543" i="11"/>
  <c r="M7543" i="11" s="1"/>
  <c r="H4253" i="11"/>
  <c r="I4249" i="11" s="1"/>
  <c r="C7543" i="11"/>
  <c r="D7543" i="11"/>
  <c r="H2835" i="11"/>
  <c r="H5431" i="11"/>
  <c r="I4248" i="11"/>
  <c r="I2795" i="11"/>
  <c r="K4798" i="11"/>
  <c r="C4798" i="11"/>
  <c r="D4798" i="11"/>
  <c r="N7544" i="11" l="1"/>
  <c r="N4799" i="11"/>
  <c r="L4799" i="11"/>
  <c r="M4799" i="11" s="1"/>
  <c r="H4799" i="11"/>
  <c r="I4795" i="11" s="1"/>
  <c r="J7544" i="11"/>
  <c r="K7544" i="11" s="1"/>
  <c r="L7544" i="11"/>
  <c r="M7544" i="11" s="1"/>
  <c r="I5427" i="11"/>
  <c r="H4254" i="11"/>
  <c r="C7544" i="11"/>
  <c r="D7544" i="11"/>
  <c r="H2836" i="11"/>
  <c r="I2796" i="11" s="1"/>
  <c r="H5432" i="11"/>
  <c r="K4799" i="11"/>
  <c r="D4799" i="11"/>
  <c r="C4799" i="11"/>
  <c r="N7545" i="11" l="1"/>
  <c r="N4800" i="11"/>
  <c r="L4800" i="11"/>
  <c r="M4800" i="11" s="1"/>
  <c r="H4800" i="11"/>
  <c r="I4796" i="11" s="1"/>
  <c r="J7545" i="11"/>
  <c r="K7545" i="11" s="1"/>
  <c r="L7545" i="11"/>
  <c r="M7545" i="11" s="1"/>
  <c r="H4255" i="11"/>
  <c r="I4252" i="11" s="1"/>
  <c r="D7545" i="11"/>
  <c r="C7545" i="11"/>
  <c r="I5428" i="11"/>
  <c r="I4250" i="11"/>
  <c r="H2837" i="11"/>
  <c r="H5433" i="11"/>
  <c r="I2797" i="11"/>
  <c r="K4800" i="11"/>
  <c r="D4800" i="11"/>
  <c r="C4800" i="11"/>
  <c r="N7546" i="11" l="1"/>
  <c r="N4801" i="11"/>
  <c r="L4801" i="11"/>
  <c r="M4801" i="11" s="1"/>
  <c r="H4801" i="11"/>
  <c r="I4797" i="11" s="1"/>
  <c r="J7546" i="11"/>
  <c r="K7546" i="11" s="1"/>
  <c r="L7546" i="11"/>
  <c r="M7546" i="11" s="1"/>
  <c r="I4253" i="11"/>
  <c r="I4251" i="11"/>
  <c r="I5429" i="11"/>
  <c r="D7546" i="11"/>
  <c r="C7546" i="11"/>
  <c r="H2838" i="11"/>
  <c r="H5434" i="11"/>
  <c r="I5433" i="11" s="1"/>
  <c r="I4215" i="11"/>
  <c r="I4254" i="11"/>
  <c r="K4801" i="11"/>
  <c r="D4801" i="11"/>
  <c r="C4801" i="11"/>
  <c r="N7578" i="11" l="1"/>
  <c r="N7547" i="11"/>
  <c r="J7547" i="11"/>
  <c r="K7547" i="11" s="1"/>
  <c r="L7547" i="11"/>
  <c r="M7547" i="11" s="1"/>
  <c r="K7578" i="11"/>
  <c r="L7578" i="11"/>
  <c r="M7578" i="11" s="1"/>
  <c r="D7547" i="11"/>
  <c r="C7547" i="11"/>
  <c r="H2839" i="11"/>
  <c r="H5460" i="11"/>
  <c r="I5430" i="11"/>
  <c r="I5431" i="11"/>
  <c r="I5432" i="11"/>
  <c r="D7578" i="11"/>
  <c r="C7578" i="11"/>
  <c r="N7579" i="11" l="1"/>
  <c r="N7548" i="11"/>
  <c r="K7579" i="11"/>
  <c r="L7579" i="11"/>
  <c r="M7579" i="11" s="1"/>
  <c r="J7548" i="11"/>
  <c r="K7548" i="11" s="1"/>
  <c r="L7548" i="11"/>
  <c r="M7548" i="11" s="1"/>
  <c r="H2840" i="11"/>
  <c r="H5461" i="11"/>
  <c r="I5456" i="11"/>
  <c r="D7548" i="11"/>
  <c r="C7548" i="11"/>
  <c r="D7579" i="11"/>
  <c r="C7579" i="11"/>
  <c r="N7580" i="11" l="1"/>
  <c r="N7549" i="11"/>
  <c r="K7580" i="11"/>
  <c r="L7580" i="11"/>
  <c r="M7580" i="11" s="1"/>
  <c r="J7549" i="11"/>
  <c r="K7549" i="11" s="1"/>
  <c r="L7549" i="11"/>
  <c r="M7549" i="11" s="1"/>
  <c r="D7549" i="11"/>
  <c r="C7549" i="11"/>
  <c r="I5457" i="11"/>
  <c r="H2841" i="11"/>
  <c r="H5462" i="11"/>
  <c r="I5458" i="11" s="1"/>
  <c r="D7580" i="11"/>
  <c r="C7580" i="11"/>
  <c r="N7550" i="11" l="1"/>
  <c r="N7581" i="11"/>
  <c r="K7581" i="11"/>
  <c r="L7581" i="11"/>
  <c r="M7581" i="11" s="1"/>
  <c r="J7550" i="11"/>
  <c r="K7550" i="11" s="1"/>
  <c r="L7550" i="11"/>
  <c r="M7550" i="11" s="1"/>
  <c r="H2831" i="11"/>
  <c r="D7550" i="11"/>
  <c r="C7550" i="11"/>
  <c r="H2842" i="11"/>
  <c r="I2802" i="11" s="1"/>
  <c r="H5463" i="11"/>
  <c r="D7581" i="11"/>
  <c r="C7581" i="11"/>
  <c r="N7551" i="11" l="1"/>
  <c r="N4838" i="11"/>
  <c r="L4838" i="11"/>
  <c r="M4838" i="11" s="1"/>
  <c r="H4838" i="11"/>
  <c r="I4834" i="11" s="1"/>
  <c r="J7551" i="11"/>
  <c r="K7551" i="11" s="1"/>
  <c r="L7551" i="11"/>
  <c r="M7551" i="11" s="1"/>
  <c r="I5462" i="11"/>
  <c r="I5459" i="11"/>
  <c r="H2843" i="11"/>
  <c r="H5501" i="11"/>
  <c r="I5461" i="11"/>
  <c r="H2832" i="11"/>
  <c r="C7551" i="11"/>
  <c r="D7551" i="11"/>
  <c r="I5460" i="11"/>
  <c r="I2803" i="11"/>
  <c r="J4838" i="11"/>
  <c r="K4838" i="11" s="1"/>
  <c r="C4838" i="11"/>
  <c r="D4838" i="11"/>
  <c r="N7552" i="11" l="1"/>
  <c r="N4839" i="11"/>
  <c r="L4839" i="11"/>
  <c r="M4839" i="11" s="1"/>
  <c r="H4839" i="11"/>
  <c r="I4835" i="11" s="1"/>
  <c r="J7552" i="11"/>
  <c r="K7552" i="11" s="1"/>
  <c r="L7552" i="11"/>
  <c r="M7552" i="11" s="1"/>
  <c r="H2844" i="11"/>
  <c r="I2804" i="11" s="1"/>
  <c r="H5502" i="11"/>
  <c r="I5498" i="11" s="1"/>
  <c r="H2833" i="11"/>
  <c r="C7552" i="11"/>
  <c r="D7552" i="11"/>
  <c r="I5497" i="11"/>
  <c r="J4839" i="11"/>
  <c r="K4839" i="11" s="1"/>
  <c r="C4839" i="11"/>
  <c r="D4839" i="11"/>
  <c r="N7553" i="11" l="1"/>
  <c r="N4840" i="11"/>
  <c r="L4840" i="11"/>
  <c r="M4840" i="11" s="1"/>
  <c r="H4840" i="11"/>
  <c r="I4836" i="11" s="1"/>
  <c r="J7553" i="11"/>
  <c r="K7553" i="11" s="1"/>
  <c r="L7553" i="11"/>
  <c r="M7553" i="11" s="1"/>
  <c r="H2845" i="11"/>
  <c r="I2805" i="11" s="1"/>
  <c r="H5503" i="11"/>
  <c r="I5499" i="11" s="1"/>
  <c r="H2834" i="11"/>
  <c r="C7553" i="11"/>
  <c r="D7553" i="11"/>
  <c r="J4840" i="11"/>
  <c r="K4840" i="11" s="1"/>
  <c r="D4840" i="11"/>
  <c r="C4840" i="11"/>
  <c r="N4841" i="11" l="1"/>
  <c r="L4841" i="11"/>
  <c r="M4841" i="11" s="1"/>
  <c r="H4841" i="11"/>
  <c r="I4837" i="11" s="1"/>
  <c r="I5463" i="11"/>
  <c r="H2846" i="11"/>
  <c r="H5504" i="11"/>
  <c r="I5501" i="11" s="1"/>
  <c r="I2806" i="11"/>
  <c r="J4841" i="11"/>
  <c r="K4841" i="11" s="1"/>
  <c r="C4841" i="11"/>
  <c r="D4841" i="11"/>
  <c r="N4878" i="11" l="1"/>
  <c r="L4878" i="11"/>
  <c r="M4878" i="11" s="1"/>
  <c r="H4878" i="11"/>
  <c r="I4874" i="11" s="1"/>
  <c r="I5502" i="11"/>
  <c r="I5500" i="11"/>
  <c r="H2847" i="11"/>
  <c r="H5542" i="11"/>
  <c r="I2807" i="11"/>
  <c r="J4878" i="11"/>
  <c r="K4878" i="11" s="1"/>
  <c r="D4878" i="11"/>
  <c r="C4878" i="11"/>
  <c r="N4879" i="11" l="1"/>
  <c r="L4879" i="11"/>
  <c r="M4879" i="11" s="1"/>
  <c r="H4879" i="11"/>
  <c r="I4875" i="11" s="1"/>
  <c r="I5538" i="11"/>
  <c r="H2848" i="11"/>
  <c r="H5543" i="11"/>
  <c r="I2808" i="11"/>
  <c r="J4879" i="11"/>
  <c r="K4879" i="11" s="1"/>
  <c r="D4879" i="11"/>
  <c r="C4879" i="11"/>
  <c r="N4880" i="11" l="1"/>
  <c r="L4880" i="11"/>
  <c r="M4880" i="11" s="1"/>
  <c r="H4880" i="11"/>
  <c r="I4876" i="11" s="1"/>
  <c r="I5503" i="11"/>
  <c r="H2849" i="11"/>
  <c r="H5544" i="11"/>
  <c r="I5539" i="11"/>
  <c r="I2809" i="11"/>
  <c r="J4880" i="11"/>
  <c r="K4880" i="11" s="1"/>
  <c r="C4880" i="11"/>
  <c r="D4880" i="11"/>
  <c r="N4881" i="11" l="1"/>
  <c r="L4881" i="11"/>
  <c r="M4881" i="11" s="1"/>
  <c r="H4881" i="11"/>
  <c r="I4877" i="11" s="1"/>
  <c r="H2850" i="11"/>
  <c r="H5545" i="11"/>
  <c r="I5543" i="11" s="1"/>
  <c r="I5540" i="11"/>
  <c r="I2810" i="11"/>
  <c r="J4881" i="11"/>
  <c r="K4881" i="11" s="1"/>
  <c r="C4881" i="11"/>
  <c r="D4881" i="11"/>
  <c r="N4918" i="11" l="1"/>
  <c r="L4918" i="11"/>
  <c r="M4918" i="11" s="1"/>
  <c r="H4918" i="11"/>
  <c r="I4914" i="11" s="1"/>
  <c r="H2851" i="11"/>
  <c r="I5541" i="11"/>
  <c r="I5542" i="11"/>
  <c r="I2811" i="11"/>
  <c r="J4918" i="11"/>
  <c r="K4918" i="11" s="1"/>
  <c r="D4918" i="11"/>
  <c r="C4918" i="11"/>
  <c r="N4919" i="11" l="1"/>
  <c r="L4919" i="11"/>
  <c r="M4919" i="11" s="1"/>
  <c r="H4919" i="11"/>
  <c r="I4915" i="11" s="1"/>
  <c r="H2852" i="11"/>
  <c r="I2812" i="11"/>
  <c r="J4919" i="11"/>
  <c r="K4919" i="11" s="1"/>
  <c r="C4919" i="11"/>
  <c r="D4919" i="11"/>
  <c r="N4920" i="11" l="1"/>
  <c r="L4920" i="11"/>
  <c r="M4920" i="11" s="1"/>
  <c r="H4920" i="11"/>
  <c r="I4916" i="11" s="1"/>
  <c r="I5544" i="11"/>
  <c r="H2853" i="11"/>
  <c r="I2813" i="11"/>
  <c r="J4920" i="11"/>
  <c r="K4920" i="11" s="1"/>
  <c r="C4920" i="11"/>
  <c r="D4920" i="11"/>
  <c r="N4921" i="11" l="1"/>
  <c r="L4921" i="11"/>
  <c r="M4921" i="11" s="1"/>
  <c r="H4921" i="11"/>
  <c r="I4917" i="11" s="1"/>
  <c r="H2854" i="11"/>
  <c r="I2814" i="11"/>
  <c r="J4921" i="11"/>
  <c r="K4921" i="11" s="1"/>
  <c r="D4921" i="11"/>
  <c r="C4921" i="11"/>
  <c r="N4958" i="11" l="1"/>
  <c r="L4958" i="11"/>
  <c r="M4958" i="11" s="1"/>
  <c r="H4958" i="11"/>
  <c r="I4954" i="11" s="1"/>
  <c r="H2855" i="11"/>
  <c r="H5584" i="11"/>
  <c r="I2815" i="11"/>
  <c r="K4958" i="11"/>
  <c r="C4958" i="11"/>
  <c r="D4958" i="11"/>
  <c r="N4959" i="11" l="1"/>
  <c r="L4959" i="11"/>
  <c r="M4959" i="11" s="1"/>
  <c r="H4959" i="11"/>
  <c r="I4955" i="11" s="1"/>
  <c r="H2856" i="11"/>
  <c r="H5585" i="11"/>
  <c r="I5580" i="11"/>
  <c r="I2816" i="11"/>
  <c r="K4959" i="11"/>
  <c r="D4959" i="11"/>
  <c r="C4959" i="11"/>
  <c r="N4960" i="11" l="1"/>
  <c r="L4960" i="11"/>
  <c r="M4960" i="11" s="1"/>
  <c r="H4960" i="11"/>
  <c r="I4956" i="11" s="1"/>
  <c r="I5581" i="11"/>
  <c r="H2857" i="11"/>
  <c r="H5586" i="11"/>
  <c r="I5582" i="11" s="1"/>
  <c r="I2817" i="11"/>
  <c r="K4960" i="11"/>
  <c r="C4960" i="11"/>
  <c r="D4960" i="11"/>
  <c r="N4961" i="11" l="1"/>
  <c r="L4961" i="11"/>
  <c r="M4961" i="11" s="1"/>
  <c r="H4961" i="11"/>
  <c r="I4957" i="11" s="1"/>
  <c r="H2858" i="11"/>
  <c r="H5587" i="11"/>
  <c r="I5585" i="11" s="1"/>
  <c r="I2818" i="11"/>
  <c r="K4961" i="11"/>
  <c r="C4961" i="11"/>
  <c r="D4961" i="11"/>
  <c r="N4998" i="11" l="1"/>
  <c r="L4998" i="11"/>
  <c r="M4998" i="11" s="1"/>
  <c r="H4998" i="11"/>
  <c r="I4994" i="11" s="1"/>
  <c r="H2859" i="11"/>
  <c r="H5625" i="11"/>
  <c r="I5584" i="11"/>
  <c r="I5583" i="11"/>
  <c r="I5586" i="11"/>
  <c r="I2819" i="11"/>
  <c r="J4998" i="11"/>
  <c r="K4998" i="11" s="1"/>
  <c r="D4998" i="11"/>
  <c r="C4998" i="11"/>
  <c r="N4999" i="11" l="1"/>
  <c r="L4999" i="11"/>
  <c r="M4999" i="11" s="1"/>
  <c r="H4999" i="11"/>
  <c r="I4995" i="11" s="1"/>
  <c r="H2860" i="11"/>
  <c r="H5626" i="11"/>
  <c r="I5621" i="11"/>
  <c r="I2820" i="11"/>
  <c r="J4999" i="11"/>
  <c r="K4999" i="11" s="1"/>
  <c r="D4999" i="11"/>
  <c r="C4999" i="11"/>
  <c r="N5000" i="11" l="1"/>
  <c r="L5000" i="11"/>
  <c r="M5000" i="11" s="1"/>
  <c r="H5000" i="11"/>
  <c r="I4996" i="11" s="1"/>
  <c r="I5622" i="11"/>
  <c r="H2861" i="11"/>
  <c r="H5627" i="11"/>
  <c r="I2821" i="11"/>
  <c r="J5000" i="11"/>
  <c r="K5000" i="11" s="1"/>
  <c r="C5000" i="11"/>
  <c r="D5000" i="11"/>
  <c r="N5001" i="11" l="1"/>
  <c r="L5001" i="11"/>
  <c r="M5001" i="11" s="1"/>
  <c r="H5001" i="11"/>
  <c r="I4997" i="11" s="1"/>
  <c r="I5587" i="11"/>
  <c r="H2862" i="11"/>
  <c r="H5628" i="11"/>
  <c r="I5623" i="11"/>
  <c r="I2822" i="11"/>
  <c r="J5001" i="11"/>
  <c r="K5001" i="11" s="1"/>
  <c r="D5001" i="11"/>
  <c r="C5001" i="11"/>
  <c r="N5038" i="11" l="1"/>
  <c r="L5038" i="11"/>
  <c r="M5038" i="11" s="1"/>
  <c r="H5038" i="11"/>
  <c r="I5034" i="11" s="1"/>
  <c r="I5588" i="11"/>
  <c r="I5627" i="11"/>
  <c r="H2863" i="11"/>
  <c r="H5666" i="11"/>
  <c r="I5626" i="11"/>
  <c r="I5624" i="11"/>
  <c r="I5625" i="11"/>
  <c r="I2823" i="11"/>
  <c r="J5038" i="11"/>
  <c r="K5038" i="11" s="1"/>
  <c r="D5038" i="11"/>
  <c r="C5038" i="11"/>
  <c r="N5039" i="11" l="1"/>
  <c r="L5039" i="11"/>
  <c r="M5039" i="11" s="1"/>
  <c r="H5039" i="11"/>
  <c r="I5035" i="11" s="1"/>
  <c r="I5662" i="11"/>
  <c r="H2864" i="11"/>
  <c r="H5667" i="11"/>
  <c r="I2824" i="11"/>
  <c r="J5039" i="11"/>
  <c r="K5039" i="11" s="1"/>
  <c r="C5039" i="11"/>
  <c r="D5039" i="11"/>
  <c r="N5040" i="11" l="1"/>
  <c r="L5040" i="11"/>
  <c r="M5040" i="11" s="1"/>
  <c r="H5040" i="11"/>
  <c r="I5036" i="11" s="1"/>
  <c r="I5663" i="11"/>
  <c r="H2865" i="11"/>
  <c r="H5668" i="11"/>
  <c r="I2825" i="11"/>
  <c r="J5040" i="11"/>
  <c r="K5040" i="11" s="1"/>
  <c r="D5040" i="11"/>
  <c r="C5040" i="11"/>
  <c r="N5041" i="11" l="1"/>
  <c r="L5041" i="11"/>
  <c r="M5041" i="11" s="1"/>
  <c r="H5041" i="11"/>
  <c r="I5037" i="11" s="1"/>
  <c r="H2866" i="11"/>
  <c r="H5669" i="11"/>
  <c r="I5668" i="11" s="1"/>
  <c r="I5664" i="11"/>
  <c r="I2826" i="11"/>
  <c r="J5041" i="11"/>
  <c r="K5041" i="11" s="1"/>
  <c r="C5041" i="11"/>
  <c r="D5041" i="11"/>
  <c r="N5078" i="11" l="1"/>
  <c r="L5078" i="11"/>
  <c r="M5078" i="11" s="1"/>
  <c r="H5078" i="11"/>
  <c r="I5074" i="11" s="1"/>
  <c r="I5666" i="11"/>
  <c r="I5667" i="11"/>
  <c r="H2867" i="11"/>
  <c r="H5707" i="11"/>
  <c r="I5665" i="11"/>
  <c r="I2827" i="11"/>
  <c r="K5078" i="11"/>
  <c r="D5078" i="11"/>
  <c r="C5078" i="11"/>
  <c r="N5079" i="11" l="1"/>
  <c r="L5079" i="11"/>
  <c r="M5079" i="11" s="1"/>
  <c r="H5079" i="11"/>
  <c r="I5075" i="11" s="1"/>
  <c r="H2868" i="11"/>
  <c r="I2828" i="11" s="1"/>
  <c r="H5708" i="11"/>
  <c r="I5703" i="11"/>
  <c r="K5079" i="11"/>
  <c r="C5079" i="11"/>
  <c r="D5079" i="11"/>
  <c r="N5080" i="11" l="1"/>
  <c r="L5080" i="11"/>
  <c r="M5080" i="11" s="1"/>
  <c r="H5080" i="11"/>
  <c r="I5076" i="11" s="1"/>
  <c r="I5704" i="11"/>
  <c r="H2869" i="11"/>
  <c r="H5709" i="11"/>
  <c r="I2829" i="11"/>
  <c r="K5080" i="11"/>
  <c r="C5080" i="11"/>
  <c r="D5080" i="11"/>
  <c r="N5081" i="11" l="1"/>
  <c r="L5081" i="11"/>
  <c r="M5081" i="11" s="1"/>
  <c r="H5081" i="11"/>
  <c r="I5077" i="11" s="1"/>
  <c r="I5705" i="11"/>
  <c r="H2870" i="11"/>
  <c r="H5710" i="11"/>
  <c r="I5709" i="11" s="1"/>
  <c r="I2830" i="11"/>
  <c r="K5081" i="11"/>
  <c r="D5081" i="11"/>
  <c r="C5081" i="11"/>
  <c r="N5118" i="11" l="1"/>
  <c r="L5118" i="11"/>
  <c r="M5118" i="11" s="1"/>
  <c r="H5118" i="11"/>
  <c r="I5114" i="11" s="1"/>
  <c r="H2871" i="11"/>
  <c r="H5748" i="11"/>
  <c r="I5706" i="11"/>
  <c r="I5707" i="11"/>
  <c r="I5708" i="11"/>
  <c r="I2831" i="11"/>
  <c r="K5118" i="11"/>
  <c r="C5118" i="11"/>
  <c r="D5118" i="11"/>
  <c r="N5119" i="11" l="1"/>
  <c r="L5119" i="11"/>
  <c r="M5119" i="11" s="1"/>
  <c r="H5119" i="11"/>
  <c r="I5115" i="11" s="1"/>
  <c r="H2872" i="11"/>
  <c r="I2832" i="11" s="1"/>
  <c r="H5749" i="11"/>
  <c r="I5744" i="11"/>
  <c r="K5119" i="11"/>
  <c r="C5119" i="11"/>
  <c r="D5119" i="11"/>
  <c r="N5120" i="11" l="1"/>
  <c r="L5120" i="11"/>
  <c r="M5120" i="11" s="1"/>
  <c r="H5120" i="11"/>
  <c r="I5116" i="11" s="1"/>
  <c r="H2873" i="11"/>
  <c r="H5750" i="11"/>
  <c r="I5746" i="11" s="1"/>
  <c r="I5745" i="11"/>
  <c r="I2833" i="11"/>
  <c r="K5120" i="11"/>
  <c r="D5120" i="11"/>
  <c r="C5120" i="11"/>
  <c r="N5121" i="11" l="1"/>
  <c r="L5121" i="11"/>
  <c r="M5121" i="11" s="1"/>
  <c r="H5121" i="11"/>
  <c r="I5117" i="11" s="1"/>
  <c r="H2874" i="11"/>
  <c r="H5751" i="11"/>
  <c r="I5750" i="11" s="1"/>
  <c r="I2834" i="11"/>
  <c r="K5121" i="11"/>
  <c r="D5121" i="11"/>
  <c r="C5121" i="11"/>
  <c r="N5158" i="11" l="1"/>
  <c r="L5158" i="11"/>
  <c r="M5158" i="11" s="1"/>
  <c r="H5158" i="11"/>
  <c r="I5154" i="11" s="1"/>
  <c r="H2875" i="11"/>
  <c r="H5789" i="11"/>
  <c r="I5747" i="11"/>
  <c r="I5749" i="11"/>
  <c r="I5748" i="11"/>
  <c r="I2835" i="11"/>
  <c r="K5158" i="11"/>
  <c r="D5158" i="11"/>
  <c r="C5158" i="11"/>
  <c r="N5159" i="11" l="1"/>
  <c r="L5159" i="11"/>
  <c r="M5159" i="11" s="1"/>
  <c r="H5159" i="11"/>
  <c r="I5155" i="11" s="1"/>
  <c r="H2876" i="11"/>
  <c r="H5790" i="11"/>
  <c r="I5785" i="11"/>
  <c r="I2836" i="11"/>
  <c r="K5159" i="11"/>
  <c r="C5159" i="11"/>
  <c r="D5159" i="11"/>
  <c r="N5160" i="11" l="1"/>
  <c r="L5160" i="11"/>
  <c r="M5160" i="11" s="1"/>
  <c r="H5160" i="11"/>
  <c r="I5156" i="11" s="1"/>
  <c r="I5786" i="11"/>
  <c r="H2877" i="11"/>
  <c r="H5791" i="11"/>
  <c r="I2837" i="11"/>
  <c r="K5160" i="11"/>
  <c r="D5160" i="11"/>
  <c r="C5160" i="11"/>
  <c r="N5161" i="11" l="1"/>
  <c r="L5161" i="11"/>
  <c r="M5161" i="11" s="1"/>
  <c r="H5161" i="11"/>
  <c r="I5157" i="11" s="1"/>
  <c r="H2878" i="11"/>
  <c r="H5792" i="11"/>
  <c r="I5787" i="11"/>
  <c r="K5161" i="11"/>
  <c r="D5161" i="11"/>
  <c r="C5161" i="11"/>
  <c r="N5198" i="11" l="1"/>
  <c r="L5198" i="11"/>
  <c r="M5198" i="11" s="1"/>
  <c r="H5198" i="11"/>
  <c r="I5194" i="11" s="1"/>
  <c r="H2879" i="11"/>
  <c r="H5830" i="11"/>
  <c r="I5752" i="11"/>
  <c r="I5791" i="11"/>
  <c r="I5788" i="11"/>
  <c r="I5789" i="11"/>
  <c r="I5790" i="11"/>
  <c r="K5198" i="11"/>
  <c r="C5198" i="11"/>
  <c r="D5198" i="11"/>
  <c r="N5199" i="11" l="1"/>
  <c r="L5199" i="11"/>
  <c r="M5199" i="11" s="1"/>
  <c r="H5199" i="11"/>
  <c r="I5195" i="11" s="1"/>
  <c r="H2880" i="11"/>
  <c r="H5831" i="11"/>
  <c r="I5826" i="11"/>
  <c r="K5199" i="11"/>
  <c r="D5199" i="11"/>
  <c r="C5199" i="11"/>
  <c r="N5200" i="11" l="1"/>
  <c r="L5200" i="11"/>
  <c r="M5200" i="11" s="1"/>
  <c r="H5200" i="11"/>
  <c r="I5196" i="11" s="1"/>
  <c r="H2881" i="11"/>
  <c r="H5832" i="11"/>
  <c r="I5828" i="11" s="1"/>
  <c r="I5827" i="11"/>
  <c r="K5200" i="11"/>
  <c r="D5200" i="11"/>
  <c r="C5200" i="11"/>
  <c r="N5201" i="11" l="1"/>
  <c r="L5201" i="11"/>
  <c r="M5201" i="11" s="1"/>
  <c r="H5201" i="11"/>
  <c r="I5197" i="11" s="1"/>
  <c r="I5792" i="11"/>
  <c r="H2882" i="11"/>
  <c r="I2842" i="11" s="1"/>
  <c r="H5833" i="11"/>
  <c r="I5830" i="11" s="1"/>
  <c r="K5201" i="11"/>
  <c r="D5201" i="11"/>
  <c r="C5201" i="11"/>
  <c r="N5238" i="11" l="1"/>
  <c r="L5238" i="11"/>
  <c r="M5238" i="11" s="1"/>
  <c r="H5238" i="11"/>
  <c r="I5234" i="11" s="1"/>
  <c r="H2883" i="11"/>
  <c r="I2843" i="11" s="1"/>
  <c r="H5871" i="11"/>
  <c r="I5829" i="11"/>
  <c r="I5831" i="11"/>
  <c r="K5238" i="11"/>
  <c r="C5238" i="11"/>
  <c r="D5238" i="11"/>
  <c r="N5239" i="11" l="1"/>
  <c r="L5239" i="11"/>
  <c r="M5239" i="11" s="1"/>
  <c r="H5239" i="11"/>
  <c r="I5235" i="11" s="1"/>
  <c r="H2884" i="11"/>
  <c r="H5872" i="11"/>
  <c r="I5867" i="11"/>
  <c r="I2844" i="11"/>
  <c r="K5239" i="11"/>
  <c r="C5239" i="11"/>
  <c r="D5239" i="11"/>
  <c r="N5240" i="11" l="1"/>
  <c r="L5240" i="11"/>
  <c r="M5240" i="11" s="1"/>
  <c r="H5240" i="11"/>
  <c r="I5236" i="11" s="1"/>
  <c r="H2885" i="11"/>
  <c r="I2845" i="11" s="1"/>
  <c r="H5873" i="11"/>
  <c r="I5869" i="11" s="1"/>
  <c r="I5868" i="11"/>
  <c r="I5832" i="11"/>
  <c r="K5240" i="11"/>
  <c r="C5240" i="11"/>
  <c r="D5240" i="11"/>
  <c r="N5241" i="11" l="1"/>
  <c r="L5241" i="11"/>
  <c r="M5241" i="11" s="1"/>
  <c r="H5241" i="11"/>
  <c r="I5237" i="11" s="1"/>
  <c r="H2886" i="11"/>
  <c r="H5874" i="11"/>
  <c r="I5873" i="11" s="1"/>
  <c r="I2846" i="11"/>
  <c r="K5241" i="11"/>
  <c r="D5241" i="11"/>
  <c r="C5241" i="11"/>
  <c r="N7592" i="11" l="1"/>
  <c r="J7592" i="11"/>
  <c r="K7592" i="11" s="1"/>
  <c r="L7592" i="11"/>
  <c r="M7592" i="11" s="1"/>
  <c r="H2887" i="11"/>
  <c r="H5887" i="11"/>
  <c r="I5872" i="11"/>
  <c r="I5870" i="11"/>
  <c r="I5871" i="11"/>
  <c r="I2847" i="11"/>
  <c r="D7592" i="11"/>
  <c r="C7592" i="11"/>
  <c r="N7593" i="11" l="1"/>
  <c r="J7593" i="11"/>
  <c r="K7593" i="11" s="1"/>
  <c r="L7593" i="11"/>
  <c r="M7593" i="11" s="1"/>
  <c r="I5883" i="11"/>
  <c r="H2888" i="11"/>
  <c r="I2848" i="11" s="1"/>
  <c r="H5888" i="11"/>
  <c r="D7593" i="11"/>
  <c r="C7593" i="11"/>
  <c r="N7594" i="11" l="1"/>
  <c r="J7594" i="11"/>
  <c r="K7594" i="11" s="1"/>
  <c r="L7594" i="11"/>
  <c r="M7594" i="11" s="1"/>
  <c r="H2889" i="11"/>
  <c r="H5889" i="11"/>
  <c r="I5884" i="11"/>
  <c r="I2849" i="11"/>
  <c r="D7594" i="11"/>
  <c r="C7594" i="11"/>
  <c r="N7595" i="11" l="1"/>
  <c r="J7595" i="11"/>
  <c r="K7595" i="11" s="1"/>
  <c r="L7595" i="11"/>
  <c r="M7595" i="11" s="1"/>
  <c r="I5885" i="11"/>
  <c r="H2890" i="11"/>
  <c r="H5890" i="11"/>
  <c r="I5889" i="11" s="1"/>
  <c r="I2850" i="11"/>
  <c r="D7595" i="11"/>
  <c r="C7595" i="11"/>
  <c r="N5278" i="11" l="1"/>
  <c r="L5278" i="11"/>
  <c r="M5278" i="11" s="1"/>
  <c r="H5278" i="11"/>
  <c r="I5274" i="11" s="1"/>
  <c r="H2891" i="11"/>
  <c r="H5928" i="11"/>
  <c r="I5888" i="11"/>
  <c r="I5886" i="11"/>
  <c r="I5887" i="11"/>
  <c r="I2851" i="11"/>
  <c r="J5278" i="11"/>
  <c r="K5278" i="11" s="1"/>
  <c r="D5278" i="11"/>
  <c r="C5278" i="11"/>
  <c r="N5279" i="11" l="1"/>
  <c r="L5279" i="11"/>
  <c r="M5279" i="11" s="1"/>
  <c r="H5279" i="11"/>
  <c r="I5275" i="11" s="1"/>
  <c r="H2892" i="11"/>
  <c r="I2852" i="11" s="1"/>
  <c r="H5929" i="11"/>
  <c r="I5924" i="11"/>
  <c r="J5279" i="11"/>
  <c r="K5279" i="11" s="1"/>
  <c r="C5279" i="11"/>
  <c r="D5279" i="11"/>
  <c r="N5280" i="11" l="1"/>
  <c r="L5280" i="11"/>
  <c r="M5280" i="11" s="1"/>
  <c r="H5280" i="11"/>
  <c r="I5276" i="11" s="1"/>
  <c r="H2893" i="11"/>
  <c r="H5930" i="11"/>
  <c r="I5926" i="11" s="1"/>
  <c r="I5925" i="11"/>
  <c r="I2853" i="11"/>
  <c r="J5280" i="11"/>
  <c r="K5280" i="11" s="1"/>
  <c r="C5280" i="11"/>
  <c r="D5280" i="11"/>
  <c r="N5281" i="11" l="1"/>
  <c r="L5281" i="11"/>
  <c r="M5281" i="11" s="1"/>
  <c r="H5281" i="11"/>
  <c r="I5277" i="11" s="1"/>
  <c r="H2894" i="11"/>
  <c r="H5931" i="11"/>
  <c r="I5930" i="11" s="1"/>
  <c r="I2854" i="11"/>
  <c r="J5281" i="11"/>
  <c r="K5281" i="11" s="1"/>
  <c r="D5281" i="11"/>
  <c r="C5281" i="11"/>
  <c r="N7603" i="11" l="1"/>
  <c r="J7603" i="11"/>
  <c r="K7603" i="11" s="1"/>
  <c r="L7603" i="11"/>
  <c r="M7603" i="11" s="1"/>
  <c r="H2895" i="11"/>
  <c r="H5941" i="11"/>
  <c r="I5927" i="11"/>
  <c r="I5929" i="11"/>
  <c r="I5928" i="11"/>
  <c r="I2855" i="11"/>
  <c r="D7603" i="11"/>
  <c r="C7603" i="11"/>
  <c r="N7604" i="11" l="1"/>
  <c r="J7604" i="11"/>
  <c r="K7604" i="11" s="1"/>
  <c r="L7604" i="11"/>
  <c r="M7604" i="11" s="1"/>
  <c r="H2896" i="11"/>
  <c r="H5942" i="11"/>
  <c r="I5937" i="11"/>
  <c r="I2856" i="11"/>
  <c r="D7604" i="11"/>
  <c r="C7604" i="11"/>
  <c r="N7605" i="11" l="1"/>
  <c r="J7605" i="11"/>
  <c r="K7605" i="11" s="1"/>
  <c r="L7605" i="11"/>
  <c r="M7605" i="11" s="1"/>
  <c r="I5938" i="11"/>
  <c r="H2897" i="11"/>
  <c r="H5943" i="11"/>
  <c r="I2857" i="11"/>
  <c r="C7605" i="11"/>
  <c r="D7605" i="11"/>
  <c r="N7606" i="11" l="1"/>
  <c r="J7606" i="11"/>
  <c r="K7606" i="11" s="1"/>
  <c r="L7606" i="11"/>
  <c r="M7606" i="11" s="1"/>
  <c r="H2898" i="11"/>
  <c r="H5944" i="11"/>
  <c r="I5943" i="11" s="1"/>
  <c r="I5939" i="11"/>
  <c r="I2858" i="11"/>
  <c r="D7606" i="11"/>
  <c r="C7606" i="11"/>
  <c r="N5318" i="11" l="1"/>
  <c r="L5318" i="11"/>
  <c r="M5318" i="11" s="1"/>
  <c r="H5318" i="11"/>
  <c r="I5314" i="11" s="1"/>
  <c r="H2899" i="11"/>
  <c r="H5982" i="11"/>
  <c r="I5941" i="11"/>
  <c r="I5942" i="11"/>
  <c r="I5940" i="11"/>
  <c r="I2859" i="11"/>
  <c r="K5318" i="11"/>
  <c r="D5318" i="11"/>
  <c r="C5318" i="11"/>
  <c r="N5319" i="11" l="1"/>
  <c r="L5319" i="11"/>
  <c r="M5319" i="11" s="1"/>
  <c r="H5319" i="11"/>
  <c r="I5315" i="11" s="1"/>
  <c r="H2900" i="11"/>
  <c r="I2860" i="11" s="1"/>
  <c r="H5983" i="11"/>
  <c r="I5978" i="11"/>
  <c r="K5319" i="11"/>
  <c r="C5319" i="11"/>
  <c r="D5319" i="11"/>
  <c r="N5320" i="11" l="1"/>
  <c r="L5320" i="11"/>
  <c r="M5320" i="11" s="1"/>
  <c r="H5320" i="11"/>
  <c r="I5316" i="11" s="1"/>
  <c r="I5979" i="11"/>
  <c r="H2901" i="11"/>
  <c r="H5984" i="11"/>
  <c r="I5980" i="11" s="1"/>
  <c r="I2861" i="11"/>
  <c r="K5320" i="11"/>
  <c r="D5320" i="11"/>
  <c r="C5320" i="11"/>
  <c r="N5321" i="11" l="1"/>
  <c r="L5321" i="11"/>
  <c r="M5321" i="11" s="1"/>
  <c r="H5321" i="11"/>
  <c r="I5317" i="11" s="1"/>
  <c r="H2902" i="11"/>
  <c r="H5985" i="11"/>
  <c r="I5984" i="11" s="1"/>
  <c r="I2862" i="11"/>
  <c r="K5321" i="11"/>
  <c r="D5321" i="11"/>
  <c r="C5321" i="11"/>
  <c r="N5358" i="11" l="1"/>
  <c r="L5358" i="11"/>
  <c r="M5358" i="11" s="1"/>
  <c r="H5358" i="11"/>
  <c r="I5354" i="11" s="1"/>
  <c r="H2903" i="11"/>
  <c r="I5981" i="11"/>
  <c r="I5983" i="11"/>
  <c r="I5982" i="11"/>
  <c r="I2863" i="11"/>
  <c r="K5358" i="11"/>
  <c r="C5358" i="11"/>
  <c r="D5358" i="11"/>
  <c r="N5359" i="11" l="1"/>
  <c r="L5359" i="11"/>
  <c r="M5359" i="11" s="1"/>
  <c r="H5359" i="11"/>
  <c r="I5355" i="11" s="1"/>
  <c r="H2904" i="11"/>
  <c r="I2864" i="11"/>
  <c r="K5359" i="11"/>
  <c r="D5359" i="11"/>
  <c r="C5359" i="11"/>
  <c r="N5360" i="11" l="1"/>
  <c r="L5360" i="11"/>
  <c r="M5360" i="11" s="1"/>
  <c r="H5360" i="11"/>
  <c r="I5356" i="11" s="1"/>
  <c r="H2905" i="11"/>
  <c r="I2865" i="11"/>
  <c r="K5360" i="11"/>
  <c r="D5360" i="11"/>
  <c r="C5360" i="11"/>
  <c r="N5361" i="11" l="1"/>
  <c r="L5361" i="11"/>
  <c r="M5361" i="11" s="1"/>
  <c r="H5361" i="11"/>
  <c r="I5357" i="11" s="1"/>
  <c r="H2906" i="11"/>
  <c r="I5985" i="11"/>
  <c r="I2866" i="11"/>
  <c r="K5361" i="11"/>
  <c r="C5361" i="11"/>
  <c r="D5361" i="11"/>
  <c r="N5398" i="11" l="1"/>
  <c r="L5398" i="11"/>
  <c r="M5398" i="11" s="1"/>
  <c r="H5398" i="11"/>
  <c r="I5394" i="11" s="1"/>
  <c r="H2907" i="11"/>
  <c r="H6024" i="11"/>
  <c r="I2867" i="11"/>
  <c r="K5398" i="11"/>
  <c r="D5398" i="11"/>
  <c r="C5398" i="11"/>
  <c r="N5399" i="11" l="1"/>
  <c r="L5399" i="11"/>
  <c r="M5399" i="11" s="1"/>
  <c r="H5399" i="11"/>
  <c r="I5395" i="11" s="1"/>
  <c r="H2908" i="11"/>
  <c r="H6025" i="11"/>
  <c r="I6020" i="11"/>
  <c r="I2868" i="11"/>
  <c r="K5399" i="11"/>
  <c r="C5399" i="11"/>
  <c r="D5399" i="11"/>
  <c r="N5400" i="11" l="1"/>
  <c r="L5400" i="11"/>
  <c r="M5400" i="11" s="1"/>
  <c r="H5400" i="11"/>
  <c r="I5396" i="11" s="1"/>
  <c r="H2909" i="11"/>
  <c r="I2869" i="11" s="1"/>
  <c r="H6026" i="11"/>
  <c r="I6021" i="11"/>
  <c r="K5400" i="11"/>
  <c r="C5400" i="11"/>
  <c r="D5400" i="11"/>
  <c r="N5401" i="11" l="1"/>
  <c r="L5401" i="11"/>
  <c r="M5401" i="11" s="1"/>
  <c r="H5401" i="11"/>
  <c r="I5397" i="11" s="1"/>
  <c r="H2910" i="11"/>
  <c r="H6027" i="11"/>
  <c r="I6026" i="11" s="1"/>
  <c r="I6022" i="11"/>
  <c r="I2870" i="11"/>
  <c r="K5401" i="11"/>
  <c r="D5401" i="11"/>
  <c r="C5401" i="11"/>
  <c r="I6023" i="11" l="1"/>
  <c r="I6024" i="11"/>
  <c r="H2911" i="11"/>
  <c r="H6065" i="11"/>
  <c r="I6025" i="11"/>
  <c r="I2871" i="11"/>
  <c r="I6061" i="11" l="1"/>
  <c r="H2912" i="11"/>
  <c r="H6066" i="11"/>
  <c r="I2872" i="11"/>
  <c r="H2913" i="11" l="1"/>
  <c r="H6067" i="11"/>
  <c r="I6062" i="11"/>
  <c r="I2873" i="11"/>
  <c r="I6063" i="11" l="1"/>
  <c r="H2914" i="11"/>
  <c r="H6068" i="11"/>
  <c r="I6067" i="11" s="1"/>
  <c r="I2874" i="11"/>
  <c r="N5438" i="11" l="1"/>
  <c r="L5438" i="11"/>
  <c r="M5438" i="11" s="1"/>
  <c r="H5438" i="11"/>
  <c r="I5434" i="11" s="1"/>
  <c r="H2915" i="11"/>
  <c r="I2875" i="11" s="1"/>
  <c r="H6106" i="11"/>
  <c r="I6065" i="11"/>
  <c r="I6064" i="11"/>
  <c r="I6066" i="11"/>
  <c r="K5438" i="11"/>
  <c r="D5438" i="11"/>
  <c r="C5438" i="11"/>
  <c r="N5439" i="11" l="1"/>
  <c r="L5439" i="11"/>
  <c r="M5439" i="11" s="1"/>
  <c r="H5439" i="11"/>
  <c r="I5435" i="11" s="1"/>
  <c r="H2916" i="11"/>
  <c r="H6107" i="11"/>
  <c r="I6103" i="11" s="1"/>
  <c r="I6102" i="11"/>
  <c r="I2876" i="11"/>
  <c r="K5439" i="11"/>
  <c r="C5439" i="11"/>
  <c r="D5439" i="11"/>
  <c r="N5440" i="11" l="1"/>
  <c r="L5440" i="11"/>
  <c r="M5440" i="11" s="1"/>
  <c r="H5440" i="11"/>
  <c r="I5436" i="11" s="1"/>
  <c r="H2917" i="11"/>
  <c r="H6108" i="11"/>
  <c r="I2877" i="11"/>
  <c r="K5440" i="11"/>
  <c r="D5440" i="11"/>
  <c r="C5440" i="11"/>
  <c r="N5441" i="11" l="1"/>
  <c r="L5441" i="11"/>
  <c r="M5441" i="11" s="1"/>
  <c r="H5441" i="11"/>
  <c r="I5437" i="11" s="1"/>
  <c r="H2918" i="11"/>
  <c r="H6109" i="11"/>
  <c r="I6107" i="11" s="1"/>
  <c r="I6068" i="11"/>
  <c r="I6104" i="11"/>
  <c r="K5441" i="11"/>
  <c r="C5441" i="11"/>
  <c r="D5441" i="11"/>
  <c r="N5478" i="11" l="1"/>
  <c r="L5478" i="11"/>
  <c r="M5478" i="11" s="1"/>
  <c r="H5478" i="11"/>
  <c r="I5474" i="11" s="1"/>
  <c r="H2919" i="11"/>
  <c r="H6147" i="11"/>
  <c r="I6105" i="11"/>
  <c r="I6069" i="11"/>
  <c r="I6108" i="11"/>
  <c r="I6106" i="11"/>
  <c r="J5478" i="11"/>
  <c r="K5478" i="11" s="1"/>
  <c r="D5478" i="11"/>
  <c r="C5478" i="11"/>
  <c r="N5479" i="11" l="1"/>
  <c r="L5479" i="11"/>
  <c r="M5479" i="11" s="1"/>
  <c r="H5479" i="11"/>
  <c r="I5475" i="11" s="1"/>
  <c r="H2920" i="11"/>
  <c r="H6148" i="11"/>
  <c r="I6143" i="11"/>
  <c r="J5479" i="11"/>
  <c r="K5479" i="11" s="1"/>
  <c r="C5479" i="11"/>
  <c r="D5479" i="11"/>
  <c r="N5480" i="11" l="1"/>
  <c r="L5480" i="11"/>
  <c r="M5480" i="11" s="1"/>
  <c r="H5480" i="11"/>
  <c r="I5476" i="11" s="1"/>
  <c r="H2921" i="11"/>
  <c r="H6149" i="11"/>
  <c r="I6144" i="11"/>
  <c r="J5480" i="11"/>
  <c r="K5480" i="11" s="1"/>
  <c r="C5480" i="11"/>
  <c r="D5480" i="11"/>
  <c r="N5481" i="11" l="1"/>
  <c r="L5481" i="11"/>
  <c r="M5481" i="11" s="1"/>
  <c r="H5481" i="11"/>
  <c r="I5477" i="11" s="1"/>
  <c r="H2922" i="11"/>
  <c r="I2882" i="11" s="1"/>
  <c r="H6150" i="11"/>
  <c r="I6149" i="11" s="1"/>
  <c r="I6109" i="11"/>
  <c r="I6145" i="11"/>
  <c r="J5481" i="11"/>
  <c r="K5481" i="11" s="1"/>
  <c r="D5481" i="11"/>
  <c r="C5481" i="11"/>
  <c r="N5518" i="11" l="1"/>
  <c r="L5518" i="11"/>
  <c r="M5518" i="11" s="1"/>
  <c r="H5518" i="11"/>
  <c r="I5514" i="11" s="1"/>
  <c r="H2923" i="11"/>
  <c r="I2883" i="11" s="1"/>
  <c r="H6188" i="11"/>
  <c r="I6146" i="11"/>
  <c r="I6148" i="11"/>
  <c r="I6147" i="11"/>
  <c r="K5518" i="11"/>
  <c r="D5518" i="11"/>
  <c r="C5518" i="11"/>
  <c r="N5519" i="11" l="1"/>
  <c r="L5519" i="11"/>
  <c r="M5519" i="11" s="1"/>
  <c r="H5519" i="11"/>
  <c r="I5515" i="11" s="1"/>
  <c r="H2924" i="11"/>
  <c r="I2884" i="11" s="1"/>
  <c r="H6189" i="11"/>
  <c r="I6185" i="11" s="1"/>
  <c r="I6184" i="11"/>
  <c r="K5519" i="11"/>
  <c r="C5519" i="11"/>
  <c r="D5519" i="11"/>
  <c r="N5520" i="11" l="1"/>
  <c r="L5520" i="11"/>
  <c r="M5520" i="11" s="1"/>
  <c r="H5520" i="11"/>
  <c r="I5516" i="11" s="1"/>
  <c r="H2925" i="11"/>
  <c r="H6190" i="11"/>
  <c r="I2885" i="11"/>
  <c r="K5520" i="11"/>
  <c r="C5520" i="11"/>
  <c r="D5520" i="11"/>
  <c r="N5521" i="11" l="1"/>
  <c r="L5521" i="11"/>
  <c r="M5521" i="11" s="1"/>
  <c r="H5521" i="11"/>
  <c r="I5517" i="11" s="1"/>
  <c r="I6186" i="11"/>
  <c r="H2926" i="11"/>
  <c r="H6191" i="11"/>
  <c r="I6190" i="11" s="1"/>
  <c r="I2886" i="11"/>
  <c r="K5521" i="11"/>
  <c r="D5521" i="11"/>
  <c r="C5521" i="11"/>
  <c r="N5558" i="11" l="1"/>
  <c r="L5558" i="11"/>
  <c r="M5558" i="11" s="1"/>
  <c r="H5558" i="11"/>
  <c r="I5554" i="11" s="1"/>
  <c r="I6189" i="11"/>
  <c r="I6188" i="11"/>
  <c r="H2927" i="11"/>
  <c r="H6229" i="11"/>
  <c r="I6187" i="11"/>
  <c r="I2887" i="11"/>
  <c r="K5558" i="11"/>
  <c r="C5558" i="11"/>
  <c r="D5558" i="11"/>
  <c r="N5559" i="11" l="1"/>
  <c r="L5559" i="11"/>
  <c r="M5559" i="11" s="1"/>
  <c r="H5559" i="11"/>
  <c r="I5555" i="11" s="1"/>
  <c r="H2928" i="11"/>
  <c r="H6230" i="11"/>
  <c r="I6225" i="11"/>
  <c r="I2888" i="11"/>
  <c r="K5559" i="11"/>
  <c r="D5559" i="11"/>
  <c r="C5559" i="11"/>
  <c r="N5560" i="11" l="1"/>
  <c r="L5560" i="11"/>
  <c r="M5560" i="11" s="1"/>
  <c r="H5560" i="11"/>
  <c r="I5556" i="11" s="1"/>
  <c r="I6226" i="11"/>
  <c r="H2929" i="11"/>
  <c r="H6231" i="11"/>
  <c r="I2889" i="11"/>
  <c r="K5560" i="11"/>
  <c r="D5560" i="11"/>
  <c r="C5560" i="11"/>
  <c r="N5561" i="11" l="1"/>
  <c r="L5561" i="11"/>
  <c r="M5561" i="11" s="1"/>
  <c r="H5561" i="11"/>
  <c r="I5557" i="11" s="1"/>
  <c r="H2930" i="11"/>
  <c r="H6232" i="11"/>
  <c r="I6230" i="11" s="1"/>
  <c r="I6191" i="11"/>
  <c r="I6227" i="11"/>
  <c r="I2890" i="11"/>
  <c r="K5561" i="11"/>
  <c r="C5561" i="11"/>
  <c r="D5561" i="11"/>
  <c r="H2931" i="11" l="1"/>
  <c r="I6228" i="11"/>
  <c r="I6229" i="11"/>
  <c r="I6192" i="11"/>
  <c r="I6231" i="11"/>
  <c r="I2891" i="11"/>
  <c r="H2932" i="11" l="1"/>
  <c r="I2892" i="11"/>
  <c r="H2933" i="11" l="1"/>
  <c r="I2893" i="11"/>
  <c r="H2934" i="11" l="1"/>
  <c r="I2930" i="11" s="1"/>
  <c r="I2894" i="11"/>
  <c r="N5598" i="11" l="1"/>
  <c r="L5598" i="11"/>
  <c r="M5598" i="11" s="1"/>
  <c r="H5598" i="11"/>
  <c r="I5594" i="11" s="1"/>
  <c r="H2935" i="11"/>
  <c r="H6271" i="11"/>
  <c r="I2895" i="11"/>
  <c r="J5598" i="11"/>
  <c r="K5598" i="11" s="1"/>
  <c r="D5598" i="11"/>
  <c r="C5598" i="11"/>
  <c r="N5599" i="11" l="1"/>
  <c r="L5599" i="11"/>
  <c r="M5599" i="11" s="1"/>
  <c r="H5599" i="11"/>
  <c r="I5595" i="11" s="1"/>
  <c r="H2936" i="11"/>
  <c r="H6272" i="11"/>
  <c r="I6267" i="11"/>
  <c r="I2896" i="11"/>
  <c r="J5599" i="11"/>
  <c r="K5599" i="11" s="1"/>
  <c r="C5599" i="11"/>
  <c r="D5599" i="11"/>
  <c r="N5600" i="11" l="1"/>
  <c r="L5600" i="11"/>
  <c r="M5600" i="11" s="1"/>
  <c r="H5600" i="11"/>
  <c r="I5596" i="11" s="1"/>
  <c r="I6268" i="11"/>
  <c r="H2937" i="11"/>
  <c r="H6273" i="11"/>
  <c r="I2897" i="11"/>
  <c r="J5600" i="11"/>
  <c r="K5600" i="11" s="1"/>
  <c r="C5600" i="11"/>
  <c r="D5600" i="11"/>
  <c r="N5601" i="11" l="1"/>
  <c r="L5601" i="11"/>
  <c r="M5601" i="11" s="1"/>
  <c r="H5601" i="11"/>
  <c r="I5597" i="11" s="1"/>
  <c r="H2938" i="11"/>
  <c r="H6274" i="11"/>
  <c r="I6273" i="11" s="1"/>
  <c r="I6269" i="11"/>
  <c r="I2898" i="11"/>
  <c r="J5601" i="11"/>
  <c r="K5601" i="11" s="1"/>
  <c r="C5601" i="11"/>
  <c r="D5601" i="11"/>
  <c r="N5638" i="11" l="1"/>
  <c r="L5638" i="11"/>
  <c r="M5638" i="11" s="1"/>
  <c r="H5638" i="11"/>
  <c r="I5634" i="11" s="1"/>
  <c r="I6271" i="11"/>
  <c r="I6270" i="11"/>
  <c r="I6272" i="11"/>
  <c r="H2939" i="11"/>
  <c r="H6312" i="11"/>
  <c r="I2934" i="11"/>
  <c r="I2899" i="11"/>
  <c r="K5638" i="11"/>
  <c r="D5638" i="11"/>
  <c r="C5638" i="11"/>
  <c r="N5639" i="11" l="1"/>
  <c r="L5639" i="11"/>
  <c r="M5639" i="11" s="1"/>
  <c r="H5639" i="11"/>
  <c r="I5635" i="11" s="1"/>
  <c r="H2940" i="11"/>
  <c r="I2936" i="11" s="1"/>
  <c r="H6313" i="11"/>
  <c r="I6309" i="11" s="1"/>
  <c r="I6308" i="11"/>
  <c r="I2935" i="11"/>
  <c r="I2900" i="11"/>
  <c r="K5639" i="11"/>
  <c r="D5639" i="11"/>
  <c r="C5639" i="11"/>
  <c r="N5640" i="11" l="1"/>
  <c r="L5640" i="11"/>
  <c r="M5640" i="11" s="1"/>
  <c r="H5640" i="11"/>
  <c r="I5636" i="11" s="1"/>
  <c r="H2941" i="11"/>
  <c r="H6314" i="11"/>
  <c r="I2901" i="11"/>
  <c r="K5640" i="11"/>
  <c r="C5640" i="11"/>
  <c r="D5640" i="11"/>
  <c r="N5641" i="11" l="1"/>
  <c r="L5641" i="11"/>
  <c r="M5641" i="11" s="1"/>
  <c r="H5641" i="11"/>
  <c r="I5637" i="11" s="1"/>
  <c r="H2942" i="11"/>
  <c r="H6315" i="11"/>
  <c r="I6314" i="11" s="1"/>
  <c r="I2937" i="11"/>
  <c r="I6310" i="11"/>
  <c r="I2902" i="11"/>
  <c r="K5641" i="11"/>
  <c r="D5641" i="11"/>
  <c r="C5641" i="11"/>
  <c r="N5678" i="11" l="1"/>
  <c r="L5678" i="11"/>
  <c r="M5678" i="11" s="1"/>
  <c r="H5678" i="11"/>
  <c r="I5674" i="11" s="1"/>
  <c r="I6312" i="11"/>
  <c r="I6311" i="11"/>
  <c r="I6313" i="11"/>
  <c r="H2943" i="11"/>
  <c r="H6353" i="11"/>
  <c r="I2938" i="11"/>
  <c r="I2903" i="11"/>
  <c r="K5678" i="11"/>
  <c r="C5678" i="11"/>
  <c r="D5678" i="11"/>
  <c r="N5679" i="11" l="1"/>
  <c r="L5679" i="11"/>
  <c r="M5679" i="11" s="1"/>
  <c r="H5679" i="11"/>
  <c r="I5675" i="11" s="1"/>
  <c r="H2944" i="11"/>
  <c r="I2940" i="11" s="1"/>
  <c r="H6354" i="11"/>
  <c r="I6349" i="11"/>
  <c r="I2939" i="11"/>
  <c r="I2904" i="11"/>
  <c r="K5679" i="11"/>
  <c r="C5679" i="11"/>
  <c r="D5679" i="11"/>
  <c r="N5680" i="11" l="1"/>
  <c r="L5680" i="11"/>
  <c r="M5680" i="11" s="1"/>
  <c r="H5680" i="11"/>
  <c r="I5676" i="11" s="1"/>
  <c r="I6350" i="11"/>
  <c r="H2945" i="11"/>
  <c r="I2941" i="11" s="1"/>
  <c r="H6355" i="11"/>
  <c r="I2905" i="11"/>
  <c r="K5680" i="11"/>
  <c r="C5680" i="11"/>
  <c r="D5680" i="11"/>
  <c r="N5681" i="11" l="1"/>
  <c r="L5681" i="11"/>
  <c r="M5681" i="11" s="1"/>
  <c r="H5681" i="11"/>
  <c r="I5677" i="11" s="1"/>
  <c r="H2946" i="11"/>
  <c r="H6356" i="11"/>
  <c r="I6355" i="11" s="1"/>
  <c r="I6351" i="11"/>
  <c r="I2906" i="11"/>
  <c r="K5681" i="11"/>
  <c r="D5681" i="11"/>
  <c r="C5681" i="11"/>
  <c r="N5718" i="11" l="1"/>
  <c r="L5718" i="11"/>
  <c r="M5718" i="11" s="1"/>
  <c r="H5718" i="11"/>
  <c r="I5714" i="11" s="1"/>
  <c r="H2947" i="11"/>
  <c r="I2943" i="11" s="1"/>
  <c r="H6394" i="11"/>
  <c r="I6353" i="11"/>
  <c r="I6354" i="11"/>
  <c r="I2942" i="11"/>
  <c r="I6352" i="11"/>
  <c r="I2907" i="11"/>
  <c r="J5718" i="11"/>
  <c r="K5718" i="11" s="1"/>
  <c r="C5718" i="11"/>
  <c r="D5718" i="11"/>
  <c r="N5719" i="11" l="1"/>
  <c r="L5719" i="11"/>
  <c r="M5719" i="11" s="1"/>
  <c r="H5719" i="11"/>
  <c r="I5715" i="11" s="1"/>
  <c r="H2948" i="11"/>
  <c r="I2944" i="11" s="1"/>
  <c r="H6395" i="11"/>
  <c r="I6390" i="11"/>
  <c r="I2908" i="11"/>
  <c r="J5719" i="11"/>
  <c r="K5719" i="11" s="1"/>
  <c r="C5719" i="11"/>
  <c r="D5719" i="11"/>
  <c r="N5720" i="11" l="1"/>
  <c r="L5720" i="11"/>
  <c r="M5720" i="11" s="1"/>
  <c r="H5720" i="11"/>
  <c r="I5716" i="11" s="1"/>
  <c r="H2949" i="11"/>
  <c r="I2945" i="11" s="1"/>
  <c r="H6396" i="11"/>
  <c r="I6391" i="11"/>
  <c r="I2909" i="11"/>
  <c r="J5720" i="11"/>
  <c r="K5720" i="11" s="1"/>
  <c r="C5720" i="11"/>
  <c r="D5720" i="11"/>
  <c r="N5721" i="11" l="1"/>
  <c r="L5721" i="11"/>
  <c r="M5721" i="11" s="1"/>
  <c r="H5721" i="11"/>
  <c r="I5717" i="11" s="1"/>
  <c r="I6392" i="11"/>
  <c r="H2950" i="11"/>
  <c r="H6397" i="11"/>
  <c r="I6393" i="11" s="1"/>
  <c r="I2910" i="11"/>
  <c r="J5721" i="11"/>
  <c r="K5721" i="11" s="1"/>
  <c r="C5721" i="11"/>
  <c r="D5721" i="11"/>
  <c r="N5758" i="11" l="1"/>
  <c r="L5758" i="11"/>
  <c r="M5758" i="11" s="1"/>
  <c r="H5758" i="11"/>
  <c r="I5754" i="11" s="1"/>
  <c r="I2946" i="11"/>
  <c r="I6396" i="11"/>
  <c r="I6394" i="11"/>
  <c r="H2951" i="11"/>
  <c r="H6435" i="11"/>
  <c r="I6395" i="11"/>
  <c r="I2911" i="11"/>
  <c r="K5758" i="11"/>
  <c r="D5758" i="11"/>
  <c r="C5758" i="11"/>
  <c r="N5759" i="11" l="1"/>
  <c r="L5759" i="11"/>
  <c r="M5759" i="11" s="1"/>
  <c r="H5759" i="11"/>
  <c r="I5755" i="11" s="1"/>
  <c r="I2947" i="11"/>
  <c r="H2952" i="11"/>
  <c r="H6436" i="11"/>
  <c r="I6432" i="11" s="1"/>
  <c r="I6431" i="11"/>
  <c r="I2912" i="11"/>
  <c r="K5759" i="11"/>
  <c r="C5759" i="11"/>
  <c r="D5759" i="11"/>
  <c r="N5760" i="11" l="1"/>
  <c r="L5760" i="11"/>
  <c r="M5760" i="11" s="1"/>
  <c r="H5760" i="11"/>
  <c r="I5756" i="11" s="1"/>
  <c r="H2953" i="11"/>
  <c r="H6437" i="11"/>
  <c r="I6433" i="11" s="1"/>
  <c r="I2948" i="11"/>
  <c r="I2913" i="11"/>
  <c r="K5760" i="11"/>
  <c r="C5760" i="11"/>
  <c r="D5760" i="11"/>
  <c r="N5761" i="11" l="1"/>
  <c r="L5761" i="11"/>
  <c r="M5761" i="11" s="1"/>
  <c r="H5761" i="11"/>
  <c r="I5757" i="11" s="1"/>
  <c r="H2954" i="11"/>
  <c r="H6438" i="11"/>
  <c r="I6437" i="11" s="1"/>
  <c r="I2949" i="11"/>
  <c r="I2914" i="11"/>
  <c r="K5761" i="11"/>
  <c r="C5761" i="11"/>
  <c r="D5761" i="11"/>
  <c r="N5798" i="11" l="1"/>
  <c r="L5798" i="11"/>
  <c r="M5798" i="11" s="1"/>
  <c r="H5798" i="11"/>
  <c r="I5794" i="11" s="1"/>
  <c r="H2955" i="11"/>
  <c r="I2951" i="11" s="1"/>
  <c r="H6476" i="11"/>
  <c r="I2950" i="11"/>
  <c r="I6436" i="11"/>
  <c r="I6434" i="11"/>
  <c r="I6435" i="11"/>
  <c r="I2915" i="11"/>
  <c r="K5798" i="11"/>
  <c r="D5798" i="11"/>
  <c r="C5798" i="11"/>
  <c r="N5799" i="11" l="1"/>
  <c r="L5799" i="11"/>
  <c r="M5799" i="11" s="1"/>
  <c r="H5799" i="11"/>
  <c r="I5795" i="11" s="1"/>
  <c r="I6472" i="11"/>
  <c r="H2956" i="11"/>
  <c r="I2952" i="11" s="1"/>
  <c r="H6477" i="11"/>
  <c r="I2916" i="11"/>
  <c r="K5799" i="11"/>
  <c r="C5799" i="11"/>
  <c r="D5799" i="11"/>
  <c r="N5800" i="11" l="1"/>
  <c r="L5800" i="11"/>
  <c r="M5800" i="11" s="1"/>
  <c r="H5800" i="11"/>
  <c r="I5796" i="11" s="1"/>
  <c r="I6473" i="11"/>
  <c r="H2957" i="11"/>
  <c r="I2953" i="11" s="1"/>
  <c r="H6478" i="11"/>
  <c r="I2917" i="11"/>
  <c r="K5800" i="11"/>
  <c r="C5800" i="11"/>
  <c r="D5800" i="11"/>
  <c r="N5801" i="11" l="1"/>
  <c r="L5801" i="11"/>
  <c r="M5801" i="11" s="1"/>
  <c r="H5801" i="11"/>
  <c r="I6474" i="11"/>
  <c r="H2958" i="11"/>
  <c r="H6479" i="11"/>
  <c r="K5801" i="11"/>
  <c r="C5801" i="11"/>
  <c r="D5801" i="11"/>
  <c r="I5797" i="11" l="1"/>
  <c r="I2954" i="11"/>
  <c r="I6476" i="11"/>
  <c r="I6477" i="11"/>
  <c r="H2959" i="11"/>
  <c r="H6482" i="11"/>
  <c r="I6475" i="11"/>
  <c r="H2960" i="11" l="1"/>
  <c r="H6483" i="11"/>
  <c r="I2955" i="11"/>
  <c r="I2956" i="11" l="1"/>
  <c r="H2961" i="11"/>
  <c r="I2957" i="11" s="1"/>
  <c r="H6484" i="11"/>
  <c r="H2962" i="11" l="1"/>
  <c r="H6485" i="11"/>
  <c r="I6482" i="11" s="1"/>
  <c r="I2922" i="11"/>
  <c r="N5838" i="11" l="1"/>
  <c r="L5838" i="11"/>
  <c r="M5838" i="11" s="1"/>
  <c r="H5838" i="11"/>
  <c r="I5834" i="11" s="1"/>
  <c r="H2963" i="11"/>
  <c r="I2923" i="11" s="1"/>
  <c r="J5838" i="11"/>
  <c r="K5838" i="11" s="1"/>
  <c r="C5838" i="11"/>
  <c r="D5838" i="11"/>
  <c r="N5839" i="11" l="1"/>
  <c r="L5839" i="11"/>
  <c r="M5839" i="11" s="1"/>
  <c r="H5839" i="11"/>
  <c r="I5835" i="11" s="1"/>
  <c r="H2964" i="11"/>
  <c r="I6483" i="11"/>
  <c r="I3853" i="11"/>
  <c r="J5839" i="11"/>
  <c r="K5839" i="11" s="1"/>
  <c r="C5839" i="11"/>
  <c r="D5839" i="11"/>
  <c r="N5840" i="11" l="1"/>
  <c r="L5840" i="11"/>
  <c r="M5840" i="11" s="1"/>
  <c r="H5840" i="11"/>
  <c r="I5836" i="11" s="1"/>
  <c r="H2965" i="11"/>
  <c r="I6484" i="11"/>
  <c r="J5840" i="11"/>
  <c r="K5840" i="11" s="1"/>
  <c r="C5840" i="11"/>
  <c r="D5840" i="11"/>
  <c r="N5841" i="11" l="1"/>
  <c r="L5841" i="11"/>
  <c r="M5841" i="11" s="1"/>
  <c r="H5841" i="11"/>
  <c r="I5837" i="11" s="1"/>
  <c r="H2966" i="11"/>
  <c r="I2926" i="11"/>
  <c r="J5841" i="11"/>
  <c r="K5841" i="11" s="1"/>
  <c r="D5841" i="11"/>
  <c r="C5841" i="11"/>
  <c r="N5878" i="11" l="1"/>
  <c r="L5878" i="11"/>
  <c r="M5878" i="11" s="1"/>
  <c r="H5878" i="11"/>
  <c r="I5874" i="11" s="1"/>
  <c r="H2967" i="11"/>
  <c r="H6524" i="11"/>
  <c r="I2962" i="11"/>
  <c r="I2927" i="11"/>
  <c r="J5878" i="11"/>
  <c r="K5878" i="11" s="1"/>
  <c r="D5878" i="11"/>
  <c r="C5878" i="11"/>
  <c r="N5879" i="11" l="1"/>
  <c r="L5879" i="11"/>
  <c r="M5879" i="11" s="1"/>
  <c r="H5879" i="11"/>
  <c r="I5875" i="11" s="1"/>
  <c r="I2963" i="11"/>
  <c r="H2968" i="11"/>
  <c r="H6525" i="11"/>
  <c r="I2928" i="11"/>
  <c r="J5879" i="11"/>
  <c r="K5879" i="11" s="1"/>
  <c r="C5879" i="11"/>
  <c r="D5879" i="11"/>
  <c r="N5880" i="11" l="1"/>
  <c r="L5880" i="11"/>
  <c r="M5880" i="11" s="1"/>
  <c r="H5880" i="11"/>
  <c r="I5876" i="11" s="1"/>
  <c r="I2964" i="11"/>
  <c r="H2969" i="11"/>
  <c r="I2965" i="11" s="1"/>
  <c r="H6526" i="11"/>
  <c r="I2929" i="11"/>
  <c r="J5880" i="11"/>
  <c r="K5880" i="11" s="1"/>
  <c r="D5880" i="11"/>
  <c r="C5880" i="11"/>
  <c r="N5881" i="11" l="1"/>
  <c r="L5881" i="11"/>
  <c r="M5881" i="11" s="1"/>
  <c r="H5881" i="11"/>
  <c r="H2970" i="11"/>
  <c r="I2966" i="11" s="1"/>
  <c r="H6527" i="11"/>
  <c r="I6526" i="11" s="1"/>
  <c r="I6522" i="11"/>
  <c r="I2931" i="11"/>
  <c r="I2924" i="11"/>
  <c r="J5881" i="11"/>
  <c r="K5881" i="11" s="1"/>
  <c r="C5881" i="11"/>
  <c r="D5881" i="11"/>
  <c r="N7642" i="11" l="1"/>
  <c r="I5877" i="11"/>
  <c r="K7642" i="11"/>
  <c r="L7642" i="11"/>
  <c r="M7642" i="11" s="1"/>
  <c r="H2971" i="11"/>
  <c r="H6564" i="11"/>
  <c r="I6525" i="11"/>
  <c r="I6524" i="11"/>
  <c r="I6523" i="11"/>
  <c r="I2932" i="11"/>
  <c r="I2925" i="11"/>
  <c r="C7642" i="11"/>
  <c r="D7642" i="11"/>
  <c r="N7643" i="11" l="1"/>
  <c r="K7643" i="11"/>
  <c r="L7643" i="11"/>
  <c r="M7643" i="11" s="1"/>
  <c r="I2967" i="11"/>
  <c r="H2972" i="11"/>
  <c r="I2933" i="11" s="1"/>
  <c r="H6565" i="11"/>
  <c r="C7643" i="11"/>
  <c r="D7643" i="11"/>
  <c r="N7644" i="11" l="1"/>
  <c r="K7644" i="11"/>
  <c r="L7644" i="11"/>
  <c r="M7644" i="11" s="1"/>
  <c r="H2973" i="11"/>
  <c r="I2969" i="11" s="1"/>
  <c r="H6566" i="11"/>
  <c r="I2968" i="11"/>
  <c r="C7644" i="11"/>
  <c r="D7644" i="11"/>
  <c r="B2" i="8" l="1"/>
  <c r="B35" i="8"/>
  <c r="B21" i="8"/>
  <c r="N7645" i="11"/>
  <c r="K7645" i="11"/>
  <c r="L7645" i="11"/>
  <c r="M7645" i="11" s="1"/>
  <c r="B156" i="8"/>
  <c r="B184" i="8"/>
  <c r="B18" i="8"/>
  <c r="B124" i="8"/>
  <c r="B37" i="8"/>
  <c r="B216" i="8"/>
  <c r="B147" i="8"/>
  <c r="B112" i="8"/>
  <c r="B39" i="8"/>
  <c r="B145" i="8"/>
  <c r="B125" i="8"/>
  <c r="B17" i="8"/>
  <c r="B143" i="8"/>
  <c r="B87" i="8"/>
  <c r="B101" i="8"/>
  <c r="B157" i="8"/>
  <c r="B201" i="8"/>
  <c r="B193" i="8"/>
  <c r="B192" i="8"/>
  <c r="B167" i="8"/>
  <c r="B68" i="8"/>
  <c r="B197" i="8"/>
  <c r="B129" i="8"/>
  <c r="B38" i="8"/>
  <c r="B177" i="8"/>
  <c r="B132" i="8"/>
  <c r="B204" i="8"/>
  <c r="B45" i="8"/>
  <c r="B136" i="8"/>
  <c r="B54" i="8"/>
  <c r="B115" i="8"/>
  <c r="B175" i="8"/>
  <c r="B122" i="8"/>
  <c r="B75" i="8"/>
  <c r="B98" i="8"/>
  <c r="B173" i="8"/>
  <c r="B93" i="8"/>
  <c r="B194" i="8"/>
  <c r="B169" i="8"/>
  <c r="B140" i="8"/>
  <c r="B83" i="8"/>
  <c r="B74" i="8"/>
  <c r="B164" i="8"/>
  <c r="B153" i="8"/>
  <c r="B85" i="8"/>
  <c r="B24" i="8"/>
  <c r="B215" i="8"/>
  <c r="B139" i="8"/>
  <c r="B141" i="8"/>
  <c r="B178" i="8"/>
  <c r="B159" i="8"/>
  <c r="B72" i="8"/>
  <c r="B117" i="8"/>
  <c r="B67" i="8"/>
  <c r="B126" i="8"/>
  <c r="B210" i="8"/>
  <c r="B66" i="8"/>
  <c r="B218" i="8"/>
  <c r="B71" i="8"/>
  <c r="B29" i="8"/>
  <c r="I6562" i="11"/>
  <c r="H2974" i="11"/>
  <c r="H6567" i="11"/>
  <c r="I6566" i="11" s="1"/>
  <c r="I7263" i="11"/>
  <c r="C7645" i="11"/>
  <c r="D7645" i="11"/>
  <c r="N5918" i="11" l="1"/>
  <c r="L5918" i="11"/>
  <c r="M5918" i="11" s="1"/>
  <c r="H5918" i="11"/>
  <c r="I5914" i="11" s="1"/>
  <c r="H2975" i="11"/>
  <c r="H6605" i="11"/>
  <c r="I2970" i="11"/>
  <c r="I6563" i="11"/>
  <c r="I6564" i="11"/>
  <c r="I7264" i="11"/>
  <c r="J5918" i="11"/>
  <c r="K5918" i="11" s="1"/>
  <c r="C5918" i="11"/>
  <c r="D5918" i="11"/>
  <c r="N5919" i="11" l="1"/>
  <c r="L5919" i="11"/>
  <c r="M5919" i="11" s="1"/>
  <c r="H5919" i="11"/>
  <c r="I5915" i="11" s="1"/>
  <c r="I2971" i="11"/>
  <c r="I6565" i="11"/>
  <c r="H2976" i="11"/>
  <c r="I2972" i="11" s="1"/>
  <c r="H6606" i="11"/>
  <c r="I7265" i="11"/>
  <c r="J5919" i="11"/>
  <c r="K5919" i="11" s="1"/>
  <c r="D5919" i="11"/>
  <c r="C5919" i="11"/>
  <c r="N5920" i="11" l="1"/>
  <c r="L5920" i="11"/>
  <c r="M5920" i="11" s="1"/>
  <c r="H5920" i="11"/>
  <c r="I5916" i="11" s="1"/>
  <c r="H2977" i="11"/>
  <c r="H6607" i="11"/>
  <c r="I6602" i="11"/>
  <c r="I7266" i="11"/>
  <c r="J5920" i="11"/>
  <c r="K5920" i="11" s="1"/>
  <c r="D5920" i="11"/>
  <c r="C5920" i="11"/>
  <c r="N5921" i="11" l="1"/>
  <c r="L5921" i="11"/>
  <c r="M5921" i="11" s="1"/>
  <c r="H5921" i="11"/>
  <c r="I5917" i="11" s="1"/>
  <c r="H2978" i="11"/>
  <c r="H6608" i="11"/>
  <c r="I6604" i="11" s="1"/>
  <c r="I6603" i="11"/>
  <c r="I2973" i="11"/>
  <c r="I7267" i="11"/>
  <c r="J5921" i="11"/>
  <c r="K5921" i="11" s="1"/>
  <c r="C5921" i="11"/>
  <c r="D5921" i="11"/>
  <c r="N5958" i="11" l="1"/>
  <c r="L5958" i="11"/>
  <c r="M5958" i="11" s="1"/>
  <c r="H5958" i="11"/>
  <c r="I5954" i="11" s="1"/>
  <c r="H2979" i="11"/>
  <c r="I2975" i="11" s="1"/>
  <c r="H6646" i="11"/>
  <c r="I6605" i="11"/>
  <c r="I2974" i="11"/>
  <c r="I6606" i="11"/>
  <c r="I7268" i="11"/>
  <c r="J5958" i="11"/>
  <c r="K5958" i="11" s="1"/>
  <c r="C5958" i="11"/>
  <c r="D5958" i="11"/>
  <c r="N5959" i="11" l="1"/>
  <c r="L5959" i="11"/>
  <c r="M5959" i="11" s="1"/>
  <c r="H5959" i="11"/>
  <c r="I5955" i="11" s="1"/>
  <c r="H2980" i="11"/>
  <c r="H6647" i="11"/>
  <c r="I6642" i="11"/>
  <c r="I7269" i="11"/>
  <c r="J5959" i="11"/>
  <c r="K5959" i="11" s="1"/>
  <c r="D5959" i="11"/>
  <c r="C5959" i="11"/>
  <c r="N5960" i="11" l="1"/>
  <c r="L5960" i="11"/>
  <c r="M5960" i="11" s="1"/>
  <c r="H5960" i="11"/>
  <c r="I5956" i="11" s="1"/>
  <c r="H2981" i="11"/>
  <c r="I2977" i="11" s="1"/>
  <c r="H6648" i="11"/>
  <c r="I6644" i="11" s="1"/>
  <c r="I6643" i="11"/>
  <c r="I6607" i="11"/>
  <c r="I2976" i="11"/>
  <c r="I7270" i="11"/>
  <c r="J5960" i="11"/>
  <c r="K5960" i="11" s="1"/>
  <c r="C5960" i="11"/>
  <c r="D5960" i="11"/>
  <c r="N5961" i="11" l="1"/>
  <c r="L5961" i="11"/>
  <c r="M5961" i="11" s="1"/>
  <c r="H5961" i="11"/>
  <c r="I5957" i="11" s="1"/>
  <c r="H2982" i="11"/>
  <c r="H6649" i="11"/>
  <c r="I6609" i="11" s="1"/>
  <c r="I7271" i="11"/>
  <c r="J5961" i="11"/>
  <c r="K5961" i="11" s="1"/>
  <c r="C5961" i="11"/>
  <c r="D5961" i="11"/>
  <c r="N5998" i="11" l="1"/>
  <c r="L5998" i="11"/>
  <c r="M5998" i="11" s="1"/>
  <c r="H5998" i="11"/>
  <c r="I5994" i="11" s="1"/>
  <c r="I6645" i="11"/>
  <c r="I2978" i="11"/>
  <c r="I6647" i="11"/>
  <c r="H2983" i="11"/>
  <c r="H6687" i="11"/>
  <c r="I6646" i="11"/>
  <c r="I7272" i="11"/>
  <c r="K5998" i="11"/>
  <c r="D5998" i="11"/>
  <c r="C5998" i="11"/>
  <c r="N5999" i="11" l="1"/>
  <c r="L5999" i="11"/>
  <c r="M5999" i="11" s="1"/>
  <c r="H5999" i="11"/>
  <c r="I5995" i="11" s="1"/>
  <c r="I2979" i="11"/>
  <c r="H2984" i="11"/>
  <c r="I2980" i="11" s="1"/>
  <c r="H6688" i="11"/>
  <c r="I6683" i="11"/>
  <c r="I7273" i="11"/>
  <c r="K5999" i="11"/>
  <c r="C5999" i="11"/>
  <c r="D5999" i="11"/>
  <c r="N6000" i="11" l="1"/>
  <c r="L6000" i="11"/>
  <c r="M6000" i="11" s="1"/>
  <c r="H6000" i="11"/>
  <c r="I5996" i="11" s="1"/>
  <c r="I6684" i="11"/>
  <c r="H2985" i="11"/>
  <c r="H6689" i="11"/>
  <c r="I6648" i="11"/>
  <c r="I7274" i="11"/>
  <c r="K6000" i="11"/>
  <c r="D6000" i="11"/>
  <c r="C6000" i="11"/>
  <c r="N6001" i="11" l="1"/>
  <c r="L6001" i="11"/>
  <c r="M6001" i="11" s="1"/>
  <c r="H6001" i="11"/>
  <c r="I5997" i="11" s="1"/>
  <c r="I6649" i="11"/>
  <c r="I2981" i="11"/>
  <c r="I6685" i="11"/>
  <c r="H2986" i="11"/>
  <c r="H6690" i="11"/>
  <c r="I6689" i="11" s="1"/>
  <c r="I7275" i="11"/>
  <c r="K6001" i="11"/>
  <c r="C6001" i="11"/>
  <c r="D6001" i="11"/>
  <c r="H2987" i="11" l="1"/>
  <c r="I2983" i="11" s="1"/>
  <c r="H6728" i="11"/>
  <c r="I6688" i="11"/>
  <c r="I6686" i="11"/>
  <c r="I2982" i="11"/>
  <c r="I6687" i="11"/>
  <c r="I7276" i="11"/>
  <c r="H2988" i="11" l="1"/>
  <c r="H6729" i="11"/>
  <c r="I6724" i="11"/>
  <c r="I7277" i="11"/>
  <c r="I6725" i="11" l="1"/>
  <c r="H2989" i="11"/>
  <c r="I2985" i="11" s="1"/>
  <c r="H6730" i="11"/>
  <c r="I2984" i="11"/>
  <c r="I7278" i="11"/>
  <c r="I6726" i="11" l="1"/>
  <c r="H2990" i="11"/>
  <c r="H6731" i="11"/>
  <c r="I6730" i="11" s="1"/>
  <c r="I7279" i="11"/>
  <c r="N6038" i="11" l="1"/>
  <c r="L6038" i="11"/>
  <c r="M6038" i="11" s="1"/>
  <c r="H6038" i="11"/>
  <c r="I6034" i="11" s="1"/>
  <c r="H2991" i="11"/>
  <c r="I2987" i="11" s="1"/>
  <c r="I2986" i="11"/>
  <c r="I6729" i="11"/>
  <c r="I6727" i="11"/>
  <c r="I6728" i="11"/>
  <c r="I7280" i="11"/>
  <c r="K6038" i="11"/>
  <c r="C6038" i="11"/>
  <c r="D6038" i="11"/>
  <c r="N6039" i="11" l="1"/>
  <c r="L6039" i="11"/>
  <c r="M6039" i="11" s="1"/>
  <c r="H6039" i="11"/>
  <c r="I6035" i="11" s="1"/>
  <c r="H2992" i="11"/>
  <c r="I2988" i="11" s="1"/>
  <c r="I7281" i="11"/>
  <c r="K6039" i="11"/>
  <c r="D6039" i="11"/>
  <c r="C6039" i="11"/>
  <c r="N6040" i="11" l="1"/>
  <c r="L6040" i="11"/>
  <c r="M6040" i="11" s="1"/>
  <c r="H6040" i="11"/>
  <c r="I6036" i="11" s="1"/>
  <c r="H2993" i="11"/>
  <c r="I2989" i="11" s="1"/>
  <c r="I7282" i="11"/>
  <c r="K6040" i="11"/>
  <c r="C6040" i="11"/>
  <c r="D6040" i="11"/>
  <c r="N6041" i="11" l="1"/>
  <c r="L6041" i="11"/>
  <c r="M6041" i="11" s="1"/>
  <c r="H6041" i="11"/>
  <c r="I6037" i="11" s="1"/>
  <c r="H2994" i="11"/>
  <c r="I2992" i="11" s="1"/>
  <c r="I6771" i="11"/>
  <c r="I7285" i="11"/>
  <c r="I7284" i="11"/>
  <c r="I7283" i="11"/>
  <c r="K6041" i="11"/>
  <c r="C6041" i="11"/>
  <c r="D6041" i="11"/>
  <c r="I2993" i="11" l="1"/>
  <c r="I2990" i="11"/>
  <c r="I2991" i="11"/>
</calcChain>
</file>

<file path=xl/sharedStrings.xml><?xml version="1.0" encoding="utf-8"?>
<sst xmlns="http://schemas.openxmlformats.org/spreadsheetml/2006/main" count="24444" uniqueCount="1435">
  <si>
    <t>Ticker</t>
  </si>
  <si>
    <t>Name</t>
  </si>
  <si>
    <t>Weight</t>
  </si>
  <si>
    <t>Shares</t>
  </si>
  <si>
    <t>Price</t>
  </si>
  <si>
    <t>Allied Gold Corp</t>
  </si>
  <si>
    <t>--</t>
  </si>
  <si>
    <t>Advantage Energy Ltd</t>
  </si>
  <si>
    <t>Barrick Mining Corp</t>
  </si>
  <si>
    <t>Air Canada</t>
  </si>
  <si>
    <t>Atco Ltd/Canada</t>
  </si>
  <si>
    <t>Agnico Eagle Mines Ltd</t>
  </si>
  <si>
    <t>First Majestic Silver Corp</t>
  </si>
  <si>
    <t>Alamos Gold Inc</t>
  </si>
  <si>
    <t>Altus Group Ltd/Canada</t>
  </si>
  <si>
    <t>AltaGas Ltd</t>
  </si>
  <si>
    <t>Allied Properties Real Estate</t>
  </si>
  <si>
    <t>Algonquin Power &amp; Utilities Co</t>
  </si>
  <si>
    <t>Aecon Group Inc</t>
  </si>
  <si>
    <t>Aris Mining Corp</t>
  </si>
  <si>
    <t>ARC Resources Ltd</t>
  </si>
  <si>
    <t>Alimentation Couche-Tard Inc</t>
  </si>
  <si>
    <t>Athabasca Oil Corp</t>
  </si>
  <si>
    <t>AtkinsRealis Group Inc</t>
  </si>
  <si>
    <t>ATS Corp</t>
  </si>
  <si>
    <t>Aritzia Inc</t>
  </si>
  <si>
    <t>Aya Gold &amp; Silver Inc</t>
  </si>
  <si>
    <t>Brookfield Asset Management Lt</t>
  </si>
  <si>
    <t>BlackBerry Ltd</t>
  </si>
  <si>
    <t>Bombardier Inc</t>
  </si>
  <si>
    <t>Brookfield Business Partners L</t>
  </si>
  <si>
    <t>BCE Inc</t>
  </si>
  <si>
    <t>Badger Infrastructure Solution</t>
  </si>
  <si>
    <t>Bird Construction Inc</t>
  </si>
  <si>
    <t>Boardwalk Real Estate Investme</t>
  </si>
  <si>
    <t>Brookfield Renewable Partners</t>
  </si>
  <si>
    <t>Bausch Health Cos Inc</t>
  </si>
  <si>
    <t>Brookfield Infrastructure Part</t>
  </si>
  <si>
    <t>Birchcliff Energy Ltd</t>
  </si>
  <si>
    <t>Bitfarms Ltd/Canada</t>
  </si>
  <si>
    <t>Boralex Inc</t>
  </si>
  <si>
    <t>Bank of Montreal</t>
  </si>
  <si>
    <t>Brookfield Corp</t>
  </si>
  <si>
    <t>Bank of Nova Scotia/The</t>
  </si>
  <si>
    <t>Baytex Energy Corp</t>
  </si>
  <si>
    <t>B2Gold Corp</t>
  </si>
  <si>
    <t>BOYD GROUP INC</t>
  </si>
  <si>
    <t>CAE Inc</t>
  </si>
  <si>
    <t>Canadian Apartment Properties</t>
  </si>
  <si>
    <t>Cogeco Communications Inc</t>
  </si>
  <si>
    <t>CCL Industries Inc</t>
  </si>
  <si>
    <t>Cameco Corp</t>
  </si>
  <si>
    <t>CES Energy Solutions Corp</t>
  </si>
  <si>
    <t>Centerra Gold Inc</t>
  </si>
  <si>
    <t>Choice Properties Real Estate</t>
  </si>
  <si>
    <t>Colliers International Group I</t>
  </si>
  <si>
    <t>Cargojet Inc</t>
  </si>
  <si>
    <t>Celestica Inc</t>
  </si>
  <si>
    <t>Canadian Imperial Bank of Comm</t>
  </si>
  <si>
    <t>Canadian Natural Resources Ltd</t>
  </si>
  <si>
    <t>Canadian National Railway Co</t>
  </si>
  <si>
    <t>Canadian Pacific Kansas City L</t>
  </si>
  <si>
    <t>Capital Power Corp</t>
  </si>
  <si>
    <t>Crombie Real Estate Investment</t>
  </si>
  <si>
    <t>CT Real Estate Investment Trus</t>
  </si>
  <si>
    <t>Capstone Copper Corp</t>
  </si>
  <si>
    <t>Chartwell Retirement Residence</t>
  </si>
  <si>
    <t>Constellation Software Inc/Can</t>
  </si>
  <si>
    <t>Canadian Tire Corp Ltd</t>
  </si>
  <si>
    <t>Canadian Utilities Ltd</t>
  </si>
  <si>
    <t>Curaleaf Holdings Inc</t>
  </si>
  <si>
    <t>Cenovus Energy Inc</t>
  </si>
  <si>
    <t>Definity Financial Corp</t>
  </si>
  <si>
    <t>Dream Industrial Real Estate I</t>
  </si>
  <si>
    <t>Denison Mines Corp</t>
  </si>
  <si>
    <t>Dollarama Inc</t>
  </si>
  <si>
    <t>BRP Inc</t>
  </si>
  <si>
    <t>DPM Metals Inc</t>
  </si>
  <si>
    <t>Descartes Systems Group Inc/Th</t>
  </si>
  <si>
    <t>Discovery Silver Corp</t>
  </si>
  <si>
    <t>Endeavour Silver Corp</t>
  </si>
  <si>
    <t>Element Fleet Management Corp</t>
  </si>
  <si>
    <t>Energy Fuels Inc/Canada</t>
  </si>
  <si>
    <t>Enerflex Ltd</t>
  </si>
  <si>
    <t>Exchange Income Corp</t>
  </si>
  <si>
    <t>Eldorado Gold Corp</t>
  </si>
  <si>
    <t>Emera Inc</t>
  </si>
  <si>
    <t>Empire Co Ltd</t>
  </si>
  <si>
    <t>Enbridge Inc</t>
  </si>
  <si>
    <t>EQB Inc</t>
  </si>
  <si>
    <t>Equinox Gold Corp</t>
  </si>
  <si>
    <t>ERO Copper Corp</t>
  </si>
  <si>
    <t>First Capital Real Estate Inve</t>
  </si>
  <si>
    <t>Fairfax Financial Holdings Ltd</t>
  </si>
  <si>
    <t>First Quantum Minerals Ltd</t>
  </si>
  <si>
    <t>Franco-Nevada Corp</t>
  </si>
  <si>
    <t>Freehold Royalties Ltd</t>
  </si>
  <si>
    <t>FirstService Corp</t>
  </si>
  <si>
    <t>Fortis Inc/Canada</t>
  </si>
  <si>
    <t>Finning International Inc</t>
  </si>
  <si>
    <t>Fortuna Mining Corp</t>
  </si>
  <si>
    <t>Gibson Energy Inc</t>
  </si>
  <si>
    <t>GFL Environmental Inc</t>
  </si>
  <si>
    <t>CGI Inc</t>
  </si>
  <si>
    <t>Gildan Activewear Inc</t>
  </si>
  <si>
    <t>G Mining Ventures Corp</t>
  </si>
  <si>
    <t>Granite Real Estate Investment</t>
  </si>
  <si>
    <t>goeasy Ltd</t>
  </si>
  <si>
    <t>Great-West Lifeco Inc</t>
  </si>
  <si>
    <t>Hydro One Ltd</t>
  </si>
  <si>
    <t>Hudbay Minerals Inc</t>
  </si>
  <si>
    <t>H&amp;R Real Estate Investment Tru</t>
  </si>
  <si>
    <t>Headwater Exploration Inc</t>
  </si>
  <si>
    <t>iA Financial Corp Inc</t>
  </si>
  <si>
    <t>Intact Financial Corp</t>
  </si>
  <si>
    <t>IGM Financial Inc</t>
  </si>
  <si>
    <t>InterRent Real Estate Investme</t>
  </si>
  <si>
    <t>IAMGOLD Corp</t>
  </si>
  <si>
    <t>Imperial Oil Ltd</t>
  </si>
  <si>
    <t>International Petroleum Corp</t>
  </si>
  <si>
    <t>Ivanhoe Mines Ltd</t>
  </si>
  <si>
    <t>Jamieson Wellness Inc</t>
  </si>
  <si>
    <t>Kinross Gold Corp</t>
  </si>
  <si>
    <t>Kelt Exploration Ltd</t>
  </si>
  <si>
    <t>Keyera Corp</t>
  </si>
  <si>
    <t>Killam Apartment Real Estate I</t>
  </si>
  <si>
    <t>K92 Mining Inc</t>
  </si>
  <si>
    <t>Kinaxis Inc</t>
  </si>
  <si>
    <t>Loblaw Cos Ltd</t>
  </si>
  <si>
    <t>Lithium Americas Corp</t>
  </si>
  <si>
    <t>Laurentian Bank of Canada</t>
  </si>
  <si>
    <t>Labrador Iron Ore Royalty Corp</t>
  </si>
  <si>
    <t>Linamar Corp</t>
  </si>
  <si>
    <t>Lightspeed Commerce Inc</t>
  </si>
  <si>
    <t>Lundin Gold Inc</t>
  </si>
  <si>
    <t>Lundin Mining Corp</t>
  </si>
  <si>
    <t>MDA Space Ltd</t>
  </si>
  <si>
    <t>Manulife Financial Corp</t>
  </si>
  <si>
    <t>Maple Leaf Foods Inc</t>
  </si>
  <si>
    <t>Magna International Inc</t>
  </si>
  <si>
    <t>Metro Inc/CN</t>
  </si>
  <si>
    <t>Mullen Group Ltd</t>
  </si>
  <si>
    <t>Methanex Corp</t>
  </si>
  <si>
    <t>National Bank of Canada</t>
  </si>
  <si>
    <t>NFI Group Inc</t>
  </si>
  <si>
    <t>Novagold Resources Inc</t>
  </si>
  <si>
    <t>New Gold Inc</t>
  </si>
  <si>
    <t>NGEx Minerals Ltd</t>
  </si>
  <si>
    <t>Northland Power Inc</t>
  </si>
  <si>
    <t>Nutrien Ltd</t>
  </si>
  <si>
    <t>NuVista Energy Ltd</t>
  </si>
  <si>
    <t>North West Co Inc/The</t>
  </si>
  <si>
    <t>Northwest Healthcare Propertie</t>
  </si>
  <si>
    <t>NexGen Energy Ltd</t>
  </si>
  <si>
    <t>OceanaGold Corp</t>
  </si>
  <si>
    <t>Orla Mining Ltd</t>
  </si>
  <si>
    <t>Onex Corp</t>
  </si>
  <si>
    <t>OR Royalties Inc</t>
  </si>
  <si>
    <t>Open Text Corp</t>
  </si>
  <si>
    <t>Pan American Silver Corp</t>
  </si>
  <si>
    <t>Premium Brands Holdings Corp</t>
  </si>
  <si>
    <t>Pet Valu Holdings Ltd</t>
  </si>
  <si>
    <t>Peyto Exploration &amp; Developmen</t>
  </si>
  <si>
    <t>Primaris Real Estate Investmen</t>
  </si>
  <si>
    <t>Paramount Resources Ltd</t>
  </si>
  <si>
    <t>Power Corp of Canada</t>
  </si>
  <si>
    <t>Pembina Pipeline Corp</t>
  </si>
  <si>
    <t>Perpetua Resources Corp</t>
  </si>
  <si>
    <t>PrairieSky Royalty Ltd</t>
  </si>
  <si>
    <t>Parex Resources Inc</t>
  </si>
  <si>
    <t>Quebecor Inc</t>
  </si>
  <si>
    <t>Restaurant Brands Internationa</t>
  </si>
  <si>
    <t>RB Global Inc</t>
  </si>
  <si>
    <t>Richelieu Hardware Ltd</t>
  </si>
  <si>
    <t>Rogers Communications Inc</t>
  </si>
  <si>
    <t>RioCan Real Estate Investment</t>
  </si>
  <si>
    <t>Russel Metals Inc</t>
  </si>
  <si>
    <t>Royal Bank of Canada</t>
  </si>
  <si>
    <t>Saputo Inc</t>
  </si>
  <si>
    <t>Strathcona Resources Ltd</t>
  </si>
  <si>
    <t>Seabridge Gold Inc</t>
  </si>
  <si>
    <t>Secure Waste Infrastructure Co</t>
  </si>
  <si>
    <t>Shopify Inc</t>
  </si>
  <si>
    <t>Sienna Senior Living Inc</t>
  </si>
  <si>
    <t>Sprott Inc</t>
  </si>
  <si>
    <t>Stella-Jones Inc</t>
  </si>
  <si>
    <t>Skeena Resources Ltd</t>
  </si>
  <si>
    <t>Sun Life Financial Inc</t>
  </si>
  <si>
    <t>South Bow Corp</t>
  </si>
  <si>
    <t>Superior Plus Corp</t>
  </si>
  <si>
    <t>SmartCentres Real Estate Inves</t>
  </si>
  <si>
    <t>SSR Mining Inc</t>
  </si>
  <si>
    <t>Stantec Inc</t>
  </si>
  <si>
    <t>Suncor Energy Inc</t>
  </si>
  <si>
    <t>Silvercorp Metals Inc</t>
  </si>
  <si>
    <t>TELUS Corp</t>
  </si>
  <si>
    <t>TransAlta Corp</t>
  </si>
  <si>
    <t>Transcontinental Inc</t>
  </si>
  <si>
    <t>Toronto-Dominion Bank/The</t>
  </si>
  <si>
    <t>Teck Resources Ltd</t>
  </si>
  <si>
    <t>TFI International Inc</t>
  </si>
  <si>
    <t>Triple Flag Precious Metals Co</t>
  </si>
  <si>
    <t>Toromont Industries Ltd</t>
  </si>
  <si>
    <t>Taseko Mines Ltd</t>
  </si>
  <si>
    <t>Tourmaline Oil Corp</t>
  </si>
  <si>
    <t>Topaz Energy Corp</t>
  </si>
  <si>
    <t>Thomson Reuters Corp</t>
  </si>
  <si>
    <t>TC Energy Corp</t>
  </si>
  <si>
    <t>Trisura Group Ltd</t>
  </si>
  <si>
    <t>Tamarack Valley Energy Ltd</t>
  </si>
  <si>
    <t>TerraVest Industries Inc</t>
  </si>
  <si>
    <t>Torex Gold Resources Inc</t>
  </si>
  <si>
    <t>Vermilion Energy Inc</t>
  </si>
  <si>
    <t>5N Plus Inc</t>
  </si>
  <si>
    <t>Vizsla Silver Corp</t>
  </si>
  <si>
    <t>Waste Connections Inc</t>
  </si>
  <si>
    <t>Whitecap Resources Inc</t>
  </si>
  <si>
    <t>Wesdome Gold Mines Ltd</t>
  </si>
  <si>
    <t>West Fraser Timber Co Ltd</t>
  </si>
  <si>
    <t>George Weston Ltd</t>
  </si>
  <si>
    <t>Winpak Ltd</t>
  </si>
  <si>
    <t>Wheaton Precious Metals Corp</t>
  </si>
  <si>
    <t>WSP Global Inc</t>
  </si>
  <si>
    <t>TMX Group Ltd</t>
  </si>
  <si>
    <t>Start</t>
  </si>
  <si>
    <t>End</t>
  </si>
  <si>
    <t>AAUC</t>
  </si>
  <si>
    <t>AAV</t>
  </si>
  <si>
    <t>ABX</t>
  </si>
  <si>
    <t>AC</t>
  </si>
  <si>
    <t>ACO/X</t>
  </si>
  <si>
    <t>AEM</t>
  </si>
  <si>
    <t>AG</t>
  </si>
  <si>
    <t>AGI</t>
  </si>
  <si>
    <t>AIF</t>
  </si>
  <si>
    <t>ALA</t>
  </si>
  <si>
    <t>AP-U</t>
  </si>
  <si>
    <t>AQN</t>
  </si>
  <si>
    <t>ARE</t>
  </si>
  <si>
    <t>ARIS</t>
  </si>
  <si>
    <t>ARX</t>
  </si>
  <si>
    <t>ATD</t>
  </si>
  <si>
    <t>ATH</t>
  </si>
  <si>
    <t>ATRL</t>
  </si>
  <si>
    <t>ATS</t>
  </si>
  <si>
    <t>ATZ</t>
  </si>
  <si>
    <t>AYA</t>
  </si>
  <si>
    <t>BAM</t>
  </si>
  <si>
    <t>BB</t>
  </si>
  <si>
    <t>BBD/B</t>
  </si>
  <si>
    <t>BBU-U</t>
  </si>
  <si>
    <t>BCE</t>
  </si>
  <si>
    <t>BDGI</t>
  </si>
  <si>
    <t>BDT</t>
  </si>
  <si>
    <t>BEI-U</t>
  </si>
  <si>
    <t>BEP-U</t>
  </si>
  <si>
    <t>BHC</t>
  </si>
  <si>
    <t>BIP-U</t>
  </si>
  <si>
    <t>BIR</t>
  </si>
  <si>
    <t>BITF</t>
  </si>
  <si>
    <t>BLX</t>
  </si>
  <si>
    <t>BMO</t>
  </si>
  <si>
    <t>BN</t>
  </si>
  <si>
    <t>BNS</t>
  </si>
  <si>
    <t>BTE</t>
  </si>
  <si>
    <t>BTO</t>
  </si>
  <si>
    <t>BYD</t>
  </si>
  <si>
    <t>CAE</t>
  </si>
  <si>
    <t>CAR-U</t>
  </si>
  <si>
    <t>CCA</t>
  </si>
  <si>
    <t>CCL/B</t>
  </si>
  <si>
    <t>CCO</t>
  </si>
  <si>
    <t>CEU</t>
  </si>
  <si>
    <t>CG</t>
  </si>
  <si>
    <t>CHP-U</t>
  </si>
  <si>
    <t>CIGI</t>
  </si>
  <si>
    <t>CJT</t>
  </si>
  <si>
    <t>CLS</t>
  </si>
  <si>
    <t>CM</t>
  </si>
  <si>
    <t>CNQ</t>
  </si>
  <si>
    <t>CNR</t>
  </si>
  <si>
    <t>CP</t>
  </si>
  <si>
    <t>CPX</t>
  </si>
  <si>
    <t>CRR-U</t>
  </si>
  <si>
    <t>CRT-U</t>
  </si>
  <si>
    <t>CS</t>
  </si>
  <si>
    <t>CSH-U</t>
  </si>
  <si>
    <t>CSU</t>
  </si>
  <si>
    <t>CTC/A</t>
  </si>
  <si>
    <t>CU</t>
  </si>
  <si>
    <t>CURA</t>
  </si>
  <si>
    <t>CVE</t>
  </si>
  <si>
    <t>DFY</t>
  </si>
  <si>
    <t>DIR-U</t>
  </si>
  <si>
    <t>DML</t>
  </si>
  <si>
    <t>DOL</t>
  </si>
  <si>
    <t>DOO</t>
  </si>
  <si>
    <t>DPM</t>
  </si>
  <si>
    <t>DSG</t>
  </si>
  <si>
    <t>DSV</t>
  </si>
  <si>
    <t>EDR</t>
  </si>
  <si>
    <t>EFN</t>
  </si>
  <si>
    <t>EFR</t>
  </si>
  <si>
    <t>EFX</t>
  </si>
  <si>
    <t>EIF</t>
  </si>
  <si>
    <t>ELD</t>
  </si>
  <si>
    <t>EMA</t>
  </si>
  <si>
    <t>EMP/A</t>
  </si>
  <si>
    <t>ENB</t>
  </si>
  <si>
    <t>EQB</t>
  </si>
  <si>
    <t>EQX</t>
  </si>
  <si>
    <t>ERO</t>
  </si>
  <si>
    <t>FCR-U</t>
  </si>
  <si>
    <t>FFH</t>
  </si>
  <si>
    <t>FM</t>
  </si>
  <si>
    <t>FNV</t>
  </si>
  <si>
    <t>FRU</t>
  </si>
  <si>
    <t>FSV</t>
  </si>
  <si>
    <t>FTS</t>
  </si>
  <si>
    <t>FTT</t>
  </si>
  <si>
    <t>FVI</t>
  </si>
  <si>
    <t>GEI</t>
  </si>
  <si>
    <t>GFL</t>
  </si>
  <si>
    <t>GIB/A</t>
  </si>
  <si>
    <t>GIL</t>
  </si>
  <si>
    <t>GMIN</t>
  </si>
  <si>
    <t>GRT-U</t>
  </si>
  <si>
    <t>GSY</t>
  </si>
  <si>
    <t>GWO</t>
  </si>
  <si>
    <t>H</t>
  </si>
  <si>
    <t>HBM</t>
  </si>
  <si>
    <t>HR-U</t>
  </si>
  <si>
    <t>HWX</t>
  </si>
  <si>
    <t>IAG</t>
  </si>
  <si>
    <t>IFC</t>
  </si>
  <si>
    <t>IGM</t>
  </si>
  <si>
    <t>IIP-U</t>
  </si>
  <si>
    <t>IMG</t>
  </si>
  <si>
    <t>IMO</t>
  </si>
  <si>
    <t>IPCO</t>
  </si>
  <si>
    <t>IVN</t>
  </si>
  <si>
    <t>JWEL</t>
  </si>
  <si>
    <t>K</t>
  </si>
  <si>
    <t>KEL</t>
  </si>
  <si>
    <t>KEY</t>
  </si>
  <si>
    <t>KMP-U</t>
  </si>
  <si>
    <t>KNT</t>
  </si>
  <si>
    <t>KXS</t>
  </si>
  <si>
    <t>L</t>
  </si>
  <si>
    <t>LAC</t>
  </si>
  <si>
    <t>LB</t>
  </si>
  <si>
    <t>LIF</t>
  </si>
  <si>
    <t>LNR</t>
  </si>
  <si>
    <t>LSPD</t>
  </si>
  <si>
    <t>LUG</t>
  </si>
  <si>
    <t>LUN</t>
  </si>
  <si>
    <t>MDA</t>
  </si>
  <si>
    <t>MFC</t>
  </si>
  <si>
    <t>MFI</t>
  </si>
  <si>
    <t>MG</t>
  </si>
  <si>
    <t>MRU</t>
  </si>
  <si>
    <t>MTL</t>
  </si>
  <si>
    <t>MX</t>
  </si>
  <si>
    <t>NA</t>
  </si>
  <si>
    <t>NFI</t>
  </si>
  <si>
    <t>NG</t>
  </si>
  <si>
    <t>NGD</t>
  </si>
  <si>
    <t>NGEX</t>
  </si>
  <si>
    <t>NPI</t>
  </si>
  <si>
    <t>NTR</t>
  </si>
  <si>
    <t>NVA</t>
  </si>
  <si>
    <t>NWC</t>
  </si>
  <si>
    <t>NWH-U</t>
  </si>
  <si>
    <t>NXE</t>
  </si>
  <si>
    <t>OGC</t>
  </si>
  <si>
    <t>OLA</t>
  </si>
  <si>
    <t>ONEX</t>
  </si>
  <si>
    <t>OR</t>
  </si>
  <si>
    <t>OTEX</t>
  </si>
  <si>
    <t>PAAS</t>
  </si>
  <si>
    <t>PBH</t>
  </si>
  <si>
    <t>PET</t>
  </si>
  <si>
    <t>PEY</t>
  </si>
  <si>
    <t>PMZ-U</t>
  </si>
  <si>
    <t>POU</t>
  </si>
  <si>
    <t>POW</t>
  </si>
  <si>
    <t>PPL</t>
  </si>
  <si>
    <t>PPTA</t>
  </si>
  <si>
    <t>PSK</t>
  </si>
  <si>
    <t>PXT</t>
  </si>
  <si>
    <t>QBR/B</t>
  </si>
  <si>
    <t>QSR</t>
  </si>
  <si>
    <t>RBA</t>
  </si>
  <si>
    <t>RCH</t>
  </si>
  <si>
    <t>RCI/B</t>
  </si>
  <si>
    <t>REI-U</t>
  </si>
  <si>
    <t>RUS</t>
  </si>
  <si>
    <t>RY</t>
  </si>
  <si>
    <t>SAP</t>
  </si>
  <si>
    <t>SCR</t>
  </si>
  <si>
    <t>SEA</t>
  </si>
  <si>
    <t>SES</t>
  </si>
  <si>
    <t>SHOP</t>
  </si>
  <si>
    <t>SIA</t>
  </si>
  <si>
    <t>SII</t>
  </si>
  <si>
    <t>SJ</t>
  </si>
  <si>
    <t>SKE</t>
  </si>
  <si>
    <t>SLF</t>
  </si>
  <si>
    <t>SOBO</t>
  </si>
  <si>
    <t>SPB</t>
  </si>
  <si>
    <t>SRU-U</t>
  </si>
  <si>
    <t>SSRM</t>
  </si>
  <si>
    <t>STN</t>
  </si>
  <si>
    <t>SU</t>
  </si>
  <si>
    <t>SVM</t>
  </si>
  <si>
    <t>T</t>
  </si>
  <si>
    <t>TA</t>
  </si>
  <si>
    <t>TCL/A</t>
  </si>
  <si>
    <t>TD</t>
  </si>
  <si>
    <t>TECK/B</t>
  </si>
  <si>
    <t>TFII</t>
  </si>
  <si>
    <t>TFPM</t>
  </si>
  <si>
    <t>TIH</t>
  </si>
  <si>
    <t>TKO</t>
  </si>
  <si>
    <t>TOU</t>
  </si>
  <si>
    <t>TPZ</t>
  </si>
  <si>
    <t>TRI</t>
  </si>
  <si>
    <t>TRP</t>
  </si>
  <si>
    <t>TSU</t>
  </si>
  <si>
    <t>TVE</t>
  </si>
  <si>
    <t>TVK</t>
  </si>
  <si>
    <t>TXG</t>
  </si>
  <si>
    <t>VET</t>
  </si>
  <si>
    <t>VNP</t>
  </si>
  <si>
    <t>VZLA</t>
  </si>
  <si>
    <t>WCN</t>
  </si>
  <si>
    <t>WCP</t>
  </si>
  <si>
    <t>WDO</t>
  </si>
  <si>
    <t>WFG</t>
  </si>
  <si>
    <t>WN</t>
  </si>
  <si>
    <t>WPK</t>
  </si>
  <si>
    <t>WPM</t>
  </si>
  <si>
    <t>WSP</t>
  </si>
  <si>
    <t>X</t>
  </si>
  <si>
    <t>AAUC CN Equity</t>
  </si>
  <si>
    <t>AAV CN Equity</t>
  </si>
  <si>
    <t>ABX CN Equity</t>
  </si>
  <si>
    <t>AC CN Equity</t>
  </si>
  <si>
    <t>ACO/X CN Equity</t>
  </si>
  <si>
    <t>AEM CN Equity</t>
  </si>
  <si>
    <t>AG CN Equity</t>
  </si>
  <si>
    <t>AGI CN Equity</t>
  </si>
  <si>
    <t>AIF CN Equity</t>
  </si>
  <si>
    <t>ALA CN Equity</t>
  </si>
  <si>
    <t>AP-U CN Equity</t>
  </si>
  <si>
    <t>AQN CN Equity</t>
  </si>
  <si>
    <t>ARE CN Equity</t>
  </si>
  <si>
    <t>ARIS CN Equity</t>
  </si>
  <si>
    <t>ARX CN Equity</t>
  </si>
  <si>
    <t>ATD CN Equity</t>
  </si>
  <si>
    <t>ATH CN Equity</t>
  </si>
  <si>
    <t>ATRL CN Equity</t>
  </si>
  <si>
    <t>ATS CN Equity</t>
  </si>
  <si>
    <t>ATZ CN Equity</t>
  </si>
  <si>
    <t>AYA CN Equity</t>
  </si>
  <si>
    <t>BAM CN Equity</t>
  </si>
  <si>
    <t>BB CN Equity</t>
  </si>
  <si>
    <t>BBD/B CN Equity</t>
  </si>
  <si>
    <t>BBU-U CN Equity</t>
  </si>
  <si>
    <t>BCE CN Equity</t>
  </si>
  <si>
    <t>BDGI CN Equity</t>
  </si>
  <si>
    <t>BDT CN Equity</t>
  </si>
  <si>
    <t>BEI-U CN Equity</t>
  </si>
  <si>
    <t>BEP-U CN Equity</t>
  </si>
  <si>
    <t>BHC CN Equity</t>
  </si>
  <si>
    <t>BIP-U CN Equity</t>
  </si>
  <si>
    <t>BIR CN Equity</t>
  </si>
  <si>
    <t>BITF CN Equity</t>
  </si>
  <si>
    <t>BLX CN Equity</t>
  </si>
  <si>
    <t>BMO CN Equity</t>
  </si>
  <si>
    <t>BN CN Equity</t>
  </si>
  <si>
    <t>BNS CN Equity</t>
  </si>
  <si>
    <t>BTE CN Equity</t>
  </si>
  <si>
    <t>BTO CN Equity</t>
  </si>
  <si>
    <t>BYD CN Equity</t>
  </si>
  <si>
    <t>CAE CN Equity</t>
  </si>
  <si>
    <t>CAR-U CN Equity</t>
  </si>
  <si>
    <t>CCA CN Equity</t>
  </si>
  <si>
    <t>CCL/B CN Equity</t>
  </si>
  <si>
    <t>CCO CN Equity</t>
  </si>
  <si>
    <t>CEU CN Equity</t>
  </si>
  <si>
    <t>CG CN Equity</t>
  </si>
  <si>
    <t>CHP-U CN Equity</t>
  </si>
  <si>
    <t>CIGI CN Equity</t>
  </si>
  <si>
    <t>CJT CN Equity</t>
  </si>
  <si>
    <t>CLS CN Equity</t>
  </si>
  <si>
    <t>CM CN Equity</t>
  </si>
  <si>
    <t>CNQ CN Equity</t>
  </si>
  <si>
    <t>CNR CN Equity</t>
  </si>
  <si>
    <t>CP CN Equity</t>
  </si>
  <si>
    <t>CPX CN Equity</t>
  </si>
  <si>
    <t>CRR-U CN Equity</t>
  </si>
  <si>
    <t>CRT-U CN Equity</t>
  </si>
  <si>
    <t>CS CN Equity</t>
  </si>
  <si>
    <t>CSH-U CN Equity</t>
  </si>
  <si>
    <t>CSU CN Equity</t>
  </si>
  <si>
    <t>CTC/A CN Equity</t>
  </si>
  <si>
    <t>CU CN Equity</t>
  </si>
  <si>
    <t>CURA CN Equity</t>
  </si>
  <si>
    <t>CVE CN Equity</t>
  </si>
  <si>
    <t>DFY CN Equity</t>
  </si>
  <si>
    <t>DIR-U CN Equity</t>
  </si>
  <si>
    <t>DML CN Equity</t>
  </si>
  <si>
    <t>DOL CN Equity</t>
  </si>
  <si>
    <t>DOO CN Equity</t>
  </si>
  <si>
    <t>DPM CN Equity</t>
  </si>
  <si>
    <t>DSG CN Equity</t>
  </si>
  <si>
    <t>DSV CN Equity</t>
  </si>
  <si>
    <t>EDR CN Equity</t>
  </si>
  <si>
    <t>EFN CN Equity</t>
  </si>
  <si>
    <t>EFR CN Equity</t>
  </si>
  <si>
    <t>EFX CN Equity</t>
  </si>
  <si>
    <t>EIF CN Equity</t>
  </si>
  <si>
    <t>ELD CN Equity</t>
  </si>
  <si>
    <t>EMA CN Equity</t>
  </si>
  <si>
    <t>EMP/A CN Equity</t>
  </si>
  <si>
    <t>ENB CN Equity</t>
  </si>
  <si>
    <t>EQB CN Equity</t>
  </si>
  <si>
    <t>EQX CN Equity</t>
  </si>
  <si>
    <t>ERO CN Equity</t>
  </si>
  <si>
    <t>FCR-U CN Equity</t>
  </si>
  <si>
    <t>FFH CN Equity</t>
  </si>
  <si>
    <t>FM CN Equity</t>
  </si>
  <si>
    <t>FNV CN Equity</t>
  </si>
  <si>
    <t>FRU CN Equity</t>
  </si>
  <si>
    <t>FSV CN Equity</t>
  </si>
  <si>
    <t>FTS CN Equity</t>
  </si>
  <si>
    <t>FTT CN Equity</t>
  </si>
  <si>
    <t>FVI CN Equity</t>
  </si>
  <si>
    <t>GEI CN Equity</t>
  </si>
  <si>
    <t>GFL CN Equity</t>
  </si>
  <si>
    <t>GIB/A CN Equity</t>
  </si>
  <si>
    <t>GIL CN Equity</t>
  </si>
  <si>
    <t>GMIN CN Equity</t>
  </si>
  <si>
    <t>GRT-U CN Equity</t>
  </si>
  <si>
    <t>GSY CN Equity</t>
  </si>
  <si>
    <t>GWO CN Equity</t>
  </si>
  <si>
    <t>H CN Equity</t>
  </si>
  <si>
    <t>HBM CN Equity</t>
  </si>
  <si>
    <t>HR-U CN Equity</t>
  </si>
  <si>
    <t>HWX CN Equity</t>
  </si>
  <si>
    <t>IAG CN Equity</t>
  </si>
  <si>
    <t>IFC CN Equity</t>
  </si>
  <si>
    <t>IGM CN Equity</t>
  </si>
  <si>
    <t>IIP-U CN Equity</t>
  </si>
  <si>
    <t>IMG CN Equity</t>
  </si>
  <si>
    <t>IMO CN Equity</t>
  </si>
  <si>
    <t>IPCO CN Equity</t>
  </si>
  <si>
    <t>IVN CN Equity</t>
  </si>
  <si>
    <t>JWEL CN Equity</t>
  </si>
  <si>
    <t>K CN Equity</t>
  </si>
  <si>
    <t>KEL CN Equity</t>
  </si>
  <si>
    <t>KEY CN Equity</t>
  </si>
  <si>
    <t>KMP-U CN Equity</t>
  </si>
  <si>
    <t>KNT CN Equity</t>
  </si>
  <si>
    <t>KXS CN Equity</t>
  </si>
  <si>
    <t>L CN Equity</t>
  </si>
  <si>
    <t>LAC CN Equity</t>
  </si>
  <si>
    <t>LB CN Equity</t>
  </si>
  <si>
    <t>LIF CN Equity</t>
  </si>
  <si>
    <t>LNR CN Equity</t>
  </si>
  <si>
    <t>LSPD CN Equity</t>
  </si>
  <si>
    <t>LUG CN Equity</t>
  </si>
  <si>
    <t>LUN CN Equity</t>
  </si>
  <si>
    <t>MDA CN Equity</t>
  </si>
  <si>
    <t>MFC CN Equity</t>
  </si>
  <si>
    <t>MFI CN Equity</t>
  </si>
  <si>
    <t>MG CN Equity</t>
  </si>
  <si>
    <t>MRU CN Equity</t>
  </si>
  <si>
    <t>MTL CN Equity</t>
  </si>
  <si>
    <t>MX CN Equity</t>
  </si>
  <si>
    <t>NA CN Equity</t>
  </si>
  <si>
    <t>NFI CN Equity</t>
  </si>
  <si>
    <t>NG CN Equity</t>
  </si>
  <si>
    <t>NGD CN Equity</t>
  </si>
  <si>
    <t>NGEX CN Equity</t>
  </si>
  <si>
    <t>NPI CN Equity</t>
  </si>
  <si>
    <t>NTR CN Equity</t>
  </si>
  <si>
    <t>NVA CN Equity</t>
  </si>
  <si>
    <t>NWC CN Equity</t>
  </si>
  <si>
    <t>NWH-U CN Equity</t>
  </si>
  <si>
    <t>NXE CN Equity</t>
  </si>
  <si>
    <t>OGC CN Equity</t>
  </si>
  <si>
    <t>OLA CN Equity</t>
  </si>
  <si>
    <t>ONEX CN Equity</t>
  </si>
  <si>
    <t>OR CN Equity</t>
  </si>
  <si>
    <t>OTEX CN Equity</t>
  </si>
  <si>
    <t>PAAS CN Equity</t>
  </si>
  <si>
    <t>PBH CN Equity</t>
  </si>
  <si>
    <t>PET CN Equity</t>
  </si>
  <si>
    <t>PEY CN Equity</t>
  </si>
  <si>
    <t>PMZ-U CN Equity</t>
  </si>
  <si>
    <t>POU CN Equity</t>
  </si>
  <si>
    <t>POW CN Equity</t>
  </si>
  <si>
    <t>PPL CN Equity</t>
  </si>
  <si>
    <t>PPTA CN Equity</t>
  </si>
  <si>
    <t>PSK CN Equity</t>
  </si>
  <si>
    <t>PXT CN Equity</t>
  </si>
  <si>
    <t>QBR/B CN Equity</t>
  </si>
  <si>
    <t>QSR CN Equity</t>
  </si>
  <si>
    <t>RBA CN Equity</t>
  </si>
  <si>
    <t>RCH CN Equity</t>
  </si>
  <si>
    <t>RCI/B CN Equity</t>
  </si>
  <si>
    <t>REI-U CN Equity</t>
  </si>
  <si>
    <t>RUS CN Equity</t>
  </si>
  <si>
    <t>RY CN Equity</t>
  </si>
  <si>
    <t>SAP CN Equity</t>
  </si>
  <si>
    <t>SCR CN Equity</t>
  </si>
  <si>
    <t>SEA CN Equity</t>
  </si>
  <si>
    <t>SES CN Equity</t>
  </si>
  <si>
    <t>SHOP CN Equity</t>
  </si>
  <si>
    <t>SIA CN Equity</t>
  </si>
  <si>
    <t>SII CN Equity</t>
  </si>
  <si>
    <t>SJ CN Equity</t>
  </si>
  <si>
    <t>SKE CN Equity</t>
  </si>
  <si>
    <t>SLF CN Equity</t>
  </si>
  <si>
    <t>SOBO CN Equity</t>
  </si>
  <si>
    <t>SPB CN Equity</t>
  </si>
  <si>
    <t>SRU-U CN Equity</t>
  </si>
  <si>
    <t>SSRM CN Equity</t>
  </si>
  <si>
    <t>STN CN Equity</t>
  </si>
  <si>
    <t>SU CN Equity</t>
  </si>
  <si>
    <t>SVM CN Equity</t>
  </si>
  <si>
    <t>T CN Equity</t>
  </si>
  <si>
    <t>TA CN Equity</t>
  </si>
  <si>
    <t>TCL/A CN Equity</t>
  </si>
  <si>
    <t>TD CN Equity</t>
  </si>
  <si>
    <t>TECK/B CN Equity</t>
  </si>
  <si>
    <t>TFII CN Equity</t>
  </si>
  <si>
    <t>TFPM CN Equity</t>
  </si>
  <si>
    <t>TIH CN Equity</t>
  </si>
  <si>
    <t>TKO CN Equity</t>
  </si>
  <si>
    <t>TOU CN Equity</t>
  </si>
  <si>
    <t>TPZ CN Equity</t>
  </si>
  <si>
    <t>TRI CN Equity</t>
  </si>
  <si>
    <t>TRP CN Equity</t>
  </si>
  <si>
    <t>TSU CN Equity</t>
  </si>
  <si>
    <t>TVE CN Equity</t>
  </si>
  <si>
    <t>TVK CN Equity</t>
  </si>
  <si>
    <t>TXG CN Equity</t>
  </si>
  <si>
    <t>VET CN Equity</t>
  </si>
  <si>
    <t>VNP CN Equity</t>
  </si>
  <si>
    <t>VZLA CN Equity</t>
  </si>
  <si>
    <t>WCN CN Equity</t>
  </si>
  <si>
    <t>WCP CN Equity</t>
  </si>
  <si>
    <t>WDO CN Equity</t>
  </si>
  <si>
    <t>WFG CN Equity</t>
  </si>
  <si>
    <t>WN CN Equity</t>
  </si>
  <si>
    <t>WPK CN Equity</t>
  </si>
  <si>
    <t>WPM CN Equity</t>
  </si>
  <si>
    <t>WSP CN Equity</t>
  </si>
  <si>
    <t>X CN Equity</t>
  </si>
  <si>
    <t>SECTOR</t>
  </si>
  <si>
    <t>Materials</t>
  </si>
  <si>
    <t>Energy</t>
  </si>
  <si>
    <t>Industrials</t>
  </si>
  <si>
    <t>Utilities</t>
  </si>
  <si>
    <t>Real Estate</t>
  </si>
  <si>
    <t>Consumer Staples</t>
  </si>
  <si>
    <t>Consumer Discretionary</t>
  </si>
  <si>
    <t>Financials</t>
  </si>
  <si>
    <t>Information Technology</t>
  </si>
  <si>
    <t>Communication Services</t>
  </si>
  <si>
    <t>Health Care</t>
  </si>
  <si>
    <t>Security</t>
  </si>
  <si>
    <t>Year</t>
  </si>
  <si>
    <t>Quarter</t>
  </si>
  <si>
    <t>Closing Stock Price</t>
  </si>
  <si>
    <t>Sector</t>
  </si>
  <si>
    <t>Q1</t>
  </si>
  <si>
    <t>Q2</t>
  </si>
  <si>
    <t>Q3</t>
  </si>
  <si>
    <t>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</si>
  <si>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</si>
  <si>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</si>
  <si>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</si>
  <si>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</si>
  <si>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</si>
  <si>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</si>
  <si>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</si>
  <si>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</si>
  <si>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</si>
  <si>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</si>
  <si>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</si>
  <si>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</si>
  <si>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</si>
  <si>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</si>
  <si>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</si>
  <si>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</si>
  <si>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</si>
  <si>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</si>
  <si>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</si>
  <si>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</si>
  <si>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</si>
  <si>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</si>
  <si>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</si>
  <si>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</si>
  <si>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</si>
  <si>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</si>
  <si>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</si>
  <si>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</si>
  <si>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</si>
  <si>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</si>
  <si>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</si>
  <si>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</si>
  <si>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</si>
  <si>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</si>
  <si>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</si>
  <si>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</si>
  <si>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</si>
  <si>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</si>
  <si>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</si>
  <si>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</si>
  <si>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Index</t>
  </si>
  <si>
    <t>1/31/2015</t>
  </si>
  <si>
    <t>2/28/2015</t>
  </si>
  <si>
    <t>4/30/2015</t>
  </si>
  <si>
    <t>5/31/2015</t>
  </si>
  <si>
    <t>Row Labels</t>
  </si>
  <si>
    <t>Grand Total</t>
  </si>
  <si>
    <t>Sum of 2015-Q1</t>
  </si>
  <si>
    <t>Sum of 2015-Q2</t>
  </si>
  <si>
    <t>Sum of 2015-Q3</t>
  </si>
  <si>
    <t>Sum of 2015-Q4</t>
  </si>
  <si>
    <t>Sum of 2016-Q1</t>
  </si>
  <si>
    <t>Sum of 2016-Q2</t>
  </si>
  <si>
    <t>Sum of 2016-Q4</t>
  </si>
  <si>
    <t>Sum of 2017-Q1</t>
  </si>
  <si>
    <t>Sum of 2017-Q2</t>
  </si>
  <si>
    <t>Sum of 2017-Q3</t>
  </si>
  <si>
    <t>Sum of 2017-Q4</t>
  </si>
  <si>
    <t>Sum of 2018-Q1</t>
  </si>
  <si>
    <t>Sum of 2018-Q2</t>
  </si>
  <si>
    <t>Sum of 2018-Q3</t>
  </si>
  <si>
    <t>Sum of 2018-Q4</t>
  </si>
  <si>
    <t>Sum of 2019-Q1</t>
  </si>
  <si>
    <t>Sum of 2019-Q2</t>
  </si>
  <si>
    <t>Sum of 2019-Q3</t>
  </si>
  <si>
    <t>Sum of 2019-Q4</t>
  </si>
  <si>
    <t>Sum of 2020-Q1</t>
  </si>
  <si>
    <t>Sum of 2020-Q2</t>
  </si>
  <si>
    <t>Sum of 2020-Q3</t>
  </si>
  <si>
    <t>Sum of 2020-Q4</t>
  </si>
  <si>
    <t>Sum of 2021-Q1</t>
  </si>
  <si>
    <t>Sum of 2021-Q2</t>
  </si>
  <si>
    <t>Sum of 2021-Q3</t>
  </si>
  <si>
    <t>Sum of 2021-Q4</t>
  </si>
  <si>
    <t>Sum of 2022-Q2</t>
  </si>
  <si>
    <t>Sum of 2022-Q3</t>
  </si>
  <si>
    <t>Sum of 2023-Q1</t>
  </si>
  <si>
    <t>Sum of 2023-Q2</t>
  </si>
  <si>
    <t>Sum of 2023-Q4</t>
  </si>
  <si>
    <t>Sum of 2024-Q1</t>
  </si>
  <si>
    <t>Sum of 2024-Q2</t>
  </si>
  <si>
    <t>Sum of 2024-Q3</t>
  </si>
  <si>
    <t>Sum of 2024-Q4</t>
  </si>
  <si>
    <t>Sum of 2022-Q4</t>
  </si>
  <si>
    <t>Sum of 2016-Q3</t>
  </si>
  <si>
    <t>Sum of 2023-Q3</t>
  </si>
  <si>
    <t>N/A</t>
  </si>
  <si>
    <t>SP Volatility</t>
  </si>
  <si>
    <t>ROA</t>
  </si>
  <si>
    <t xml:space="preserve"> #N/A N/A </t>
  </si>
  <si>
    <t>Log MCap</t>
  </si>
  <si>
    <t>PB RAW</t>
  </si>
  <si>
    <t>Book to Mkt</t>
  </si>
  <si>
    <t>#N/A N/A</t>
  </si>
  <si>
    <t>Asset Growth</t>
  </si>
  <si>
    <t>ESG Momentum</t>
  </si>
  <si>
    <t>ESGScore</t>
  </si>
  <si>
    <t>EnvironmentPillarScore</t>
  </si>
  <si>
    <t>GovernancePillarScore</t>
  </si>
  <si>
    <t>SocialPillarScore</t>
  </si>
  <si>
    <t>things to fix</t>
  </si>
  <si>
    <t>-</t>
  </si>
  <si>
    <t>price to book --&gt; those highlighted in red are missing values</t>
  </si>
  <si>
    <t>pull total assets for all companies</t>
  </si>
  <si>
    <t>pull the ibsn numbers or whatever for each company for easier extraction of ESG scores</t>
  </si>
  <si>
    <t>need to get all numbers (minus stock prices) for companies that didn’t start on mar 31 2015</t>
  </si>
  <si>
    <t>roa - those in red are missing values</t>
  </si>
  <si>
    <t>MC RAW (million's)</t>
  </si>
  <si>
    <t>87262K105</t>
  </si>
  <si>
    <t>92938W202</t>
  </si>
  <si>
    <t>962879102</t>
  </si>
  <si>
    <t>97535P104</t>
  </si>
  <si>
    <t>961148509</t>
  </si>
  <si>
    <t>952845105</t>
  </si>
  <si>
    <t>95083R100</t>
  </si>
  <si>
    <t>96467A200</t>
  </si>
  <si>
    <t>94106B101</t>
  </si>
  <si>
    <t>92340V107</t>
  </si>
  <si>
    <t>Veren Inc</t>
  </si>
  <si>
    <t>923725105</t>
  </si>
  <si>
    <t>891054603</t>
  </si>
  <si>
    <t>88105G103</t>
  </si>
  <si>
    <t>87505Y409</t>
  </si>
  <si>
    <t>89679A209</t>
  </si>
  <si>
    <t>87807B107</t>
  </si>
  <si>
    <t>884903808</t>
  </si>
  <si>
    <t>89055A203</t>
  </si>
  <si>
    <t>848510103</t>
  </si>
  <si>
    <t>Spin Master Corp</t>
  </si>
  <si>
    <t>89156V106</t>
  </si>
  <si>
    <t>88688T209</t>
  </si>
  <si>
    <t>Tilray Brands Inc</t>
  </si>
  <si>
    <t>891102105</t>
  </si>
  <si>
    <t>89679M104</t>
  </si>
  <si>
    <t>87241L109</t>
  </si>
  <si>
    <t>878742204</t>
  </si>
  <si>
    <t>891160509</t>
  </si>
  <si>
    <t>893578104</t>
  </si>
  <si>
    <t>89346D107</t>
  </si>
  <si>
    <t>87971M103</t>
  </si>
  <si>
    <t>86212H105</t>
  </si>
  <si>
    <t>StorageVault Canada Inc</t>
  </si>
  <si>
    <t>867224107</t>
  </si>
  <si>
    <t>85472N109</t>
  </si>
  <si>
    <t>784730103</t>
  </si>
  <si>
    <t>80013R206</t>
  </si>
  <si>
    <t>Sandstorm Gold Ltd</t>
  </si>
  <si>
    <t>83179X108</t>
  </si>
  <si>
    <t>86828P103</t>
  </si>
  <si>
    <t>83671M105</t>
  </si>
  <si>
    <t>866796105</t>
  </si>
  <si>
    <t>85853F105</t>
  </si>
  <si>
    <t>828363101</t>
  </si>
  <si>
    <t>SilverCrest Metals Inc</t>
  </si>
  <si>
    <t>852066208</t>
  </si>
  <si>
    <t>82621K102</t>
  </si>
  <si>
    <t>82509L107</t>
  </si>
  <si>
    <t>813921103</t>
  </si>
  <si>
    <t>811916105</t>
  </si>
  <si>
    <t>802912105</t>
  </si>
  <si>
    <t>780087102</t>
  </si>
  <si>
    <t>781903604</t>
  </si>
  <si>
    <t>766910103</t>
  </si>
  <si>
    <t>775109200</t>
  </si>
  <si>
    <t>76329W103</t>
  </si>
  <si>
    <t>76131D103</t>
  </si>
  <si>
    <t>748193208</t>
  </si>
  <si>
    <t>69946Q104</t>
  </si>
  <si>
    <t>739721108</t>
  </si>
  <si>
    <t>702925108</t>
  </si>
  <si>
    <t>Pason Systems Inc</t>
  </si>
  <si>
    <t>706327103</t>
  </si>
  <si>
    <t>739239101</t>
  </si>
  <si>
    <t>699320206</t>
  </si>
  <si>
    <t>74167K109</t>
  </si>
  <si>
    <t>70137W108</t>
  </si>
  <si>
    <t>Parkland Corp</t>
  </si>
  <si>
    <t>717046106</t>
  </si>
  <si>
    <t>71584R105</t>
  </si>
  <si>
    <t>74022D407</t>
  </si>
  <si>
    <t>Precision Drilling Corp</t>
  </si>
  <si>
    <t>74061A108</t>
  </si>
  <si>
    <t>697900108</t>
  </si>
  <si>
    <t>683715106</t>
  </si>
  <si>
    <t>68390D106</t>
  </si>
  <si>
    <t>68272K103</t>
  </si>
  <si>
    <t>68634K106</t>
  </si>
  <si>
    <t>675222400</t>
  </si>
  <si>
    <t>65340P106</t>
  </si>
  <si>
    <t>667495105</t>
  </si>
  <si>
    <t>663278208</t>
  </si>
  <si>
    <t>67072Q104</t>
  </si>
  <si>
    <t>67077M108</t>
  </si>
  <si>
    <t>666511100</t>
  </si>
  <si>
    <t>62930A102</t>
  </si>
  <si>
    <t>644535106</t>
  </si>
  <si>
    <t>66987E206</t>
  </si>
  <si>
    <t>62910L102</t>
  </si>
  <si>
    <t>633067103</t>
  </si>
  <si>
    <t>59151K108</t>
  </si>
  <si>
    <t>55378N107</t>
  </si>
  <si>
    <t>MTY Food Group Inc</t>
  </si>
  <si>
    <t>625284104</t>
  </si>
  <si>
    <t>59162N109</t>
  </si>
  <si>
    <t>559222401</t>
  </si>
  <si>
    <t>564905107</t>
  </si>
  <si>
    <t>56501R106</t>
  </si>
  <si>
    <t>552704108</t>
  </si>
  <si>
    <t>MEG Energy Corp</t>
  </si>
  <si>
    <t>55293N109</t>
  </si>
  <si>
    <t>57722Y102</t>
  </si>
  <si>
    <t>Mattr Corp</t>
  </si>
  <si>
    <t>55903Q104</t>
  </si>
  <si>
    <t>MAG Silver Corp</t>
  </si>
  <si>
    <t>550372106</t>
  </si>
  <si>
    <t>550371108</t>
  </si>
  <si>
    <t>53229C107</t>
  </si>
  <si>
    <t>53278L107</t>
  </si>
  <si>
    <t>505440107</t>
  </si>
  <si>
    <t>51925D106</t>
  </si>
  <si>
    <t>539481101</t>
  </si>
  <si>
    <t>49448Q109</t>
  </si>
  <si>
    <t>499113108</t>
  </si>
  <si>
    <t>49410M102</t>
  </si>
  <si>
    <t>493271100</t>
  </si>
  <si>
    <t>488295106</t>
  </si>
  <si>
    <t>496902404</t>
  </si>
  <si>
    <t>470748104</t>
  </si>
  <si>
    <t>46579R104</t>
  </si>
  <si>
    <t>46016U108</t>
  </si>
  <si>
    <t>45790B104</t>
  </si>
  <si>
    <t>Innergex Energie Renouvelable</t>
  </si>
  <si>
    <t>453038408</t>
  </si>
  <si>
    <t>450913108</t>
  </si>
  <si>
    <t>46071W205</t>
  </si>
  <si>
    <t>449586106</t>
  </si>
  <si>
    <t>45868C109</t>
  </si>
  <si>
    <t>Interfor Corp</t>
  </si>
  <si>
    <t>45823T106</t>
  </si>
  <si>
    <t>45075E104</t>
  </si>
  <si>
    <t>422096107</t>
  </si>
  <si>
    <t>403925407</t>
  </si>
  <si>
    <t>443628102</t>
  </si>
  <si>
    <t>448811208</t>
  </si>
  <si>
    <t>39138C106</t>
  </si>
  <si>
    <t>380355107</t>
  </si>
  <si>
    <t>387437205</t>
  </si>
  <si>
    <t>375916103</t>
  </si>
  <si>
    <t>12532H104</t>
  </si>
  <si>
    <t>36168Q104</t>
  </si>
  <si>
    <t>374825206</t>
  </si>
  <si>
    <t>349942102</t>
  </si>
  <si>
    <t>318071404</t>
  </si>
  <si>
    <t>349553107</t>
  </si>
  <si>
    <t>33767E202</t>
  </si>
  <si>
    <t>356500108</t>
  </si>
  <si>
    <t>351858105</t>
  </si>
  <si>
    <t>335934105</t>
  </si>
  <si>
    <t>31729R105</t>
  </si>
  <si>
    <t>Filo Corp</t>
  </si>
  <si>
    <t>303901102</t>
  </si>
  <si>
    <t>31890B103</t>
  </si>
  <si>
    <t>296006109</t>
  </si>
  <si>
    <t>29446Y502</t>
  </si>
  <si>
    <t>26886R104</t>
  </si>
  <si>
    <t>292949104</t>
  </si>
  <si>
    <t>Enghouse Systems Ltd</t>
  </si>
  <si>
    <t>29250N105</t>
  </si>
  <si>
    <t>291843407</t>
  </si>
  <si>
    <t>290876101</t>
  </si>
  <si>
    <t>284902509</t>
  </si>
  <si>
    <t>301283107</t>
  </si>
  <si>
    <t>29269R105</t>
  </si>
  <si>
    <t>292671708</t>
  </si>
  <si>
    <t>286181201</t>
  </si>
  <si>
    <t>249906108</t>
  </si>
  <si>
    <t>26139R109</t>
  </si>
  <si>
    <t>05577W200</t>
  </si>
  <si>
    <t>25675T107</t>
  </si>
  <si>
    <t>248356107</t>
  </si>
  <si>
    <t>26153W109</t>
  </si>
  <si>
    <t>24477T100</t>
  </si>
  <si>
    <t>13000C205</t>
  </si>
  <si>
    <t>Calibre Mining Corp</t>
  </si>
  <si>
    <t>13677F101</t>
  </si>
  <si>
    <t>Canadian Western Bank</t>
  </si>
  <si>
    <t>15135U109</t>
  </si>
  <si>
    <t>136717832</t>
  </si>
  <si>
    <t>136681202</t>
  </si>
  <si>
    <t>21037X100</t>
  </si>
  <si>
    <t>16141A103</t>
  </si>
  <si>
    <t>14071L108</t>
  </si>
  <si>
    <t>126462100</t>
  </si>
  <si>
    <t>227107109</t>
  </si>
  <si>
    <t>14042M102</t>
  </si>
  <si>
    <t>13646K108</t>
  </si>
  <si>
    <t>136375102</t>
  </si>
  <si>
    <t>136385101</t>
  </si>
  <si>
    <t>136069101</t>
  </si>
  <si>
    <t>15101Q207</t>
  </si>
  <si>
    <t>14179V503</t>
  </si>
  <si>
    <t>125491100</t>
  </si>
  <si>
    <t>CI Financial Corp</t>
  </si>
  <si>
    <t>194693107</t>
  </si>
  <si>
    <t>17039A106</t>
  </si>
  <si>
    <t>152006102</t>
  </si>
  <si>
    <t>15713J104</t>
  </si>
  <si>
    <t>13321L108</t>
  </si>
  <si>
    <t>124900309</t>
  </si>
  <si>
    <t>19239C106</t>
  </si>
  <si>
    <t>134921105</t>
  </si>
  <si>
    <t>124765108</t>
  </si>
  <si>
    <t>103310108</t>
  </si>
  <si>
    <t>11777Q209</t>
  </si>
  <si>
    <t>07317Q105</t>
  </si>
  <si>
    <t>064149107</t>
  </si>
  <si>
    <t>11271J107</t>
  </si>
  <si>
    <t>063671101</t>
  </si>
  <si>
    <t>09950M300</t>
  </si>
  <si>
    <t>090697103</t>
  </si>
  <si>
    <t>071734107</t>
  </si>
  <si>
    <t>096631106</t>
  </si>
  <si>
    <t>09076P104</t>
  </si>
  <si>
    <t>056533102</t>
  </si>
  <si>
    <t>05534B760</t>
  </si>
  <si>
    <t>097751861</t>
  </si>
  <si>
    <t>09228F103</t>
  </si>
  <si>
    <t>113004105</t>
  </si>
  <si>
    <t>05466C109</t>
  </si>
  <si>
    <t>04045U102</t>
  </si>
  <si>
    <t>00217Y104</t>
  </si>
  <si>
    <t>04764T104</t>
  </si>
  <si>
    <t>04682R107</t>
  </si>
  <si>
    <t>01626P148</t>
  </si>
  <si>
    <t>015658107</t>
  </si>
  <si>
    <t>Algoma Steel Group Inc</t>
  </si>
  <si>
    <t>00208D408</t>
  </si>
  <si>
    <t>00762V109</t>
  </si>
  <si>
    <t>015857105</t>
  </si>
  <si>
    <t>019456102</t>
  </si>
  <si>
    <t>021361100</t>
  </si>
  <si>
    <t>02215R107</t>
  </si>
  <si>
    <t>011532108</t>
  </si>
  <si>
    <t>32076V103</t>
  </si>
  <si>
    <t>008474108</t>
  </si>
  <si>
    <t>046789400</t>
  </si>
  <si>
    <t>008911877</t>
  </si>
  <si>
    <t>06849F108</t>
  </si>
  <si>
    <t>00791P107</t>
  </si>
  <si>
    <t xml:space="preserve">CUSIP
</t>
  </si>
  <si>
    <t>ASTL</t>
  </si>
  <si>
    <t>CIX</t>
  </si>
  <si>
    <t>CWB</t>
  </si>
  <si>
    <t>CXB</t>
  </si>
  <si>
    <t>ENGH</t>
  </si>
  <si>
    <t>FIL</t>
  </si>
  <si>
    <t>IFP</t>
  </si>
  <si>
    <t>INE</t>
  </si>
  <si>
    <t>MAG</t>
  </si>
  <si>
    <t>MATR</t>
  </si>
  <si>
    <t>MEG</t>
  </si>
  <si>
    <t>MTY</t>
  </si>
  <si>
    <t>PD</t>
  </si>
  <si>
    <t>PKI</t>
  </si>
  <si>
    <t>PSI</t>
  </si>
  <si>
    <t>SIL</t>
  </si>
  <si>
    <t>SSL</t>
  </si>
  <si>
    <t>SVI</t>
  </si>
  <si>
    <t>TLRY</t>
  </si>
  <si>
    <t>TOY</t>
  </si>
  <si>
    <t>VRN</t>
  </si>
  <si>
    <t>2014-Q4</t>
  </si>
  <si>
    <t>Total Assets (mil)</t>
  </si>
  <si>
    <t>AAV CN EQUITY</t>
  </si>
  <si>
    <t>ABX CN EQUITY</t>
  </si>
  <si>
    <t>AC CN EQUITY</t>
  </si>
  <si>
    <t>ACO/X CN EQUITY</t>
  </si>
  <si>
    <t>AEM CN EQUITY</t>
  </si>
  <si>
    <t>AG CN EQUITY</t>
  </si>
  <si>
    <t>AGI CN EQUITY</t>
  </si>
  <si>
    <t>AIF CN EQUITY</t>
  </si>
  <si>
    <t>ALA CN EQUITY</t>
  </si>
  <si>
    <t>AP-U CN EQUITY</t>
  </si>
  <si>
    <t>AQN CN EQUITY</t>
  </si>
  <si>
    <t>ARE CN EQUITY</t>
  </si>
  <si>
    <t>ARX CN EQUITY</t>
  </si>
  <si>
    <t>ASTL CN EQUITY</t>
  </si>
  <si>
    <t>ATD CN EQUITY</t>
  </si>
  <si>
    <t>ATH CN EQUITY</t>
  </si>
  <si>
    <t>ATRL CN EQUITY</t>
  </si>
  <si>
    <t>ATS CN EQUITY</t>
  </si>
  <si>
    <t>ATZ CN EQUITY</t>
  </si>
  <si>
    <t>AYA CN EQUITY</t>
  </si>
  <si>
    <t>BAM CN EQUITY</t>
  </si>
  <si>
    <t>BB CN EQUITY</t>
  </si>
  <si>
    <t>BBD/B CN EQUITY</t>
  </si>
  <si>
    <t>BBU-U CN EQUITY</t>
  </si>
  <si>
    <t>BCE CN EQUITY</t>
  </si>
  <si>
    <t>BDGI CN EQUITY</t>
  </si>
  <si>
    <t>BDT CN EQUITY</t>
  </si>
  <si>
    <t>BEI-U CN EQUITY</t>
  </si>
  <si>
    <t>BEP-U CN EQUITY</t>
  </si>
  <si>
    <t>BHC CN EQUITY</t>
  </si>
  <si>
    <t>BIP-U CN EQUITY</t>
  </si>
  <si>
    <t>BIR CN EQUITY</t>
  </si>
  <si>
    <t>BLX CN EQUITY</t>
  </si>
  <si>
    <t>BMO CN EQUITY</t>
  </si>
  <si>
    <t>BN CN EQUITY</t>
  </si>
  <si>
    <t>BNS CN EQUITY</t>
  </si>
  <si>
    <t>BTE CN EQUITY</t>
  </si>
  <si>
    <t>BTO CN EQUITY</t>
  </si>
  <si>
    <t>BYD CN EQUITY</t>
  </si>
  <si>
    <t>CAE CN EQUITY</t>
  </si>
  <si>
    <t>CAR-U CN EQUITY</t>
  </si>
  <si>
    <t>CCA CN EQUITY</t>
  </si>
  <si>
    <t>CCL/B CN EQUITY</t>
  </si>
  <si>
    <t>CCO CN EQUITY</t>
  </si>
  <si>
    <t>CEU CN EQUITY</t>
  </si>
  <si>
    <t>CG CN EQUITY</t>
  </si>
  <si>
    <t>CHP-U CN EQUITY</t>
  </si>
  <si>
    <t>CIGI CN EQUITY</t>
  </si>
  <si>
    <t>CIX CN EQUITY</t>
  </si>
  <si>
    <t>CJT CN EQUITY</t>
  </si>
  <si>
    <t>CLS CN EQUITY</t>
  </si>
  <si>
    <t>CM CN EQUITY</t>
  </si>
  <si>
    <t>CNQ CN EQUITY</t>
  </si>
  <si>
    <t>CNR CN EQUITY</t>
  </si>
  <si>
    <t>CP CN EQUITY</t>
  </si>
  <si>
    <t>CPX CN EQUITY</t>
  </si>
  <si>
    <t>CRR-U CN EQUITY</t>
  </si>
  <si>
    <t>CRT-U CN EQUITY</t>
  </si>
  <si>
    <t>CS CN EQUITY</t>
  </si>
  <si>
    <t>CSH-U CN EQUITY</t>
  </si>
  <si>
    <t>CSU CN EQUITY</t>
  </si>
  <si>
    <t>CTC/A CN EQUITY</t>
  </si>
  <si>
    <t>CU CN EQUITY</t>
  </si>
  <si>
    <t>CVE CN EQUITY</t>
  </si>
  <si>
    <t>CWB CN EQUITY</t>
  </si>
  <si>
    <t>CXB CN EQUITY</t>
  </si>
  <si>
    <t>DFY CN EQUITY</t>
  </si>
  <si>
    <t>DIR-U CN EQUITY</t>
  </si>
  <si>
    <t>DML CN EQUITY</t>
  </si>
  <si>
    <t>DOL CN EQUITY</t>
  </si>
  <si>
    <t>DOO CN EQUITY</t>
  </si>
  <si>
    <t>DPM CN EQUITY</t>
  </si>
  <si>
    <t>DSG CN EQUITY</t>
  </si>
  <si>
    <t>EFN CN EQUITY</t>
  </si>
  <si>
    <t>EFR CN EQUITY</t>
  </si>
  <si>
    <t>EFX CN EQUITY</t>
  </si>
  <si>
    <t>EIF CN EQUITY</t>
  </si>
  <si>
    <t>ELD CN EQUITY</t>
  </si>
  <si>
    <t>EMA CN EQUITY</t>
  </si>
  <si>
    <t>EMP/A CN EQUITY</t>
  </si>
  <si>
    <t>ENB CN EQUITY</t>
  </si>
  <si>
    <t>ENGH CN EQUITY</t>
  </si>
  <si>
    <t>EQB CN EQUITY</t>
  </si>
  <si>
    <t>EQX CN EQUITY</t>
  </si>
  <si>
    <t>ERO CN EQUITY</t>
  </si>
  <si>
    <t>FCR-U CN EQUITY</t>
  </si>
  <si>
    <t>FFH CN EQUITY</t>
  </si>
  <si>
    <t>FIL CN EQUITY</t>
  </si>
  <si>
    <t>FM CN EQUITY</t>
  </si>
  <si>
    <t>FNV CN EQUITY</t>
  </si>
  <si>
    <t>FRU CN EQUITY</t>
  </si>
  <si>
    <t>FSV CN EQUITY</t>
  </si>
  <si>
    <t>FTS CN EQUITY</t>
  </si>
  <si>
    <t>FTT CN EQUITY</t>
  </si>
  <si>
    <t>FVI CN EQUITY</t>
  </si>
  <si>
    <t>GEI CN EQUITY</t>
  </si>
  <si>
    <t>GFL CN EQUITY</t>
  </si>
  <si>
    <t>GIB/A CN EQUITY</t>
  </si>
  <si>
    <t>GIL CN EQUITY</t>
  </si>
  <si>
    <t>GRT-U CN EQUITY</t>
  </si>
  <si>
    <t>GSY CN EQUITY</t>
  </si>
  <si>
    <t>GWO CN EQUITY</t>
  </si>
  <si>
    <t>H CN EQUITY</t>
  </si>
  <si>
    <t>HBM CN EQUITY</t>
  </si>
  <si>
    <t>HR-U CN EQUITY</t>
  </si>
  <si>
    <t>HWX CN EQUITY</t>
  </si>
  <si>
    <t>IAG CN EQUITY</t>
  </si>
  <si>
    <t>IFC CN EQUITY</t>
  </si>
  <si>
    <t>IFP CN EQUITY</t>
  </si>
  <si>
    <t>IGM CN EQUITY</t>
  </si>
  <si>
    <t>IIP-U CN EQUITY</t>
  </si>
  <si>
    <t>IMG CN EQUITY</t>
  </si>
  <si>
    <t>IMO CN EQUITY</t>
  </si>
  <si>
    <t>INE CN EQUITY</t>
  </si>
  <si>
    <t>IPCO CN EQUITY</t>
  </si>
  <si>
    <t>IVN CN EQUITY</t>
  </si>
  <si>
    <t>JWEL CN EQUITY</t>
  </si>
  <si>
    <t>K CN EQUITY</t>
  </si>
  <si>
    <t>KEL CN EQUITY</t>
  </si>
  <si>
    <t>KEY CN EQUITY</t>
  </si>
  <si>
    <t>KMP-U CN EQUITY</t>
  </si>
  <si>
    <t>KNT CN EQUITY</t>
  </si>
  <si>
    <t>KXS CN EQUITY</t>
  </si>
  <si>
    <t>L CN EQUITY</t>
  </si>
  <si>
    <t>LB CN EQUITY</t>
  </si>
  <si>
    <t>LIF CN EQUITY</t>
  </si>
  <si>
    <t>LNR CN EQUITY</t>
  </si>
  <si>
    <t>LSPD CN EQUITY</t>
  </si>
  <si>
    <t>LUG CN EQUITY</t>
  </si>
  <si>
    <t>LUN CN EQUITY</t>
  </si>
  <si>
    <t>MAG CN EQUITY</t>
  </si>
  <si>
    <t>MATR CN EQUITY</t>
  </si>
  <si>
    <t>MDA CN EQUITY</t>
  </si>
  <si>
    <t>MEG CN EQUITY</t>
  </si>
  <si>
    <t>MFC CN EQUITY</t>
  </si>
  <si>
    <t>MFI CN EQUITY</t>
  </si>
  <si>
    <t>MG CN EQUITY</t>
  </si>
  <si>
    <t>MRU CN EQUITY</t>
  </si>
  <si>
    <t>MTL CN EQUITY</t>
  </si>
  <si>
    <t>MTY CN EQUITY</t>
  </si>
  <si>
    <t>MX CN EQUITY</t>
  </si>
  <si>
    <t>NA CN EQUITY</t>
  </si>
  <si>
    <t>NFI CN EQUITY</t>
  </si>
  <si>
    <t>NG CN EQUITY</t>
  </si>
  <si>
    <t>NGD CN EQUITY</t>
  </si>
  <si>
    <t>NGEX CN EQUITY</t>
  </si>
  <si>
    <t>NPI CN EQUITY</t>
  </si>
  <si>
    <t>NTR CN EQUITY</t>
  </si>
  <si>
    <t>NVA CN EQUITY</t>
  </si>
  <si>
    <t>NWC CN EQUITY</t>
  </si>
  <si>
    <t>NWH-U CN EQUITY</t>
  </si>
  <si>
    <t>NXE CN EQUITY</t>
  </si>
  <si>
    <t>OGC CN EQUITY</t>
  </si>
  <si>
    <t>OLA CN EQUITY</t>
  </si>
  <si>
    <t>ONEX CN EQUITY</t>
  </si>
  <si>
    <t>OR CN EQUITY</t>
  </si>
  <si>
    <t>OTEX CN EQUITY</t>
  </si>
  <si>
    <t>PAAS CN EQUITY</t>
  </si>
  <si>
    <t>PBH CN EQUITY</t>
  </si>
  <si>
    <t>PD CN EQUITY</t>
  </si>
  <si>
    <t>PET CN EQUITY</t>
  </si>
  <si>
    <t>PEY CN EQUITY</t>
  </si>
  <si>
    <t>PKI CN EQUITY</t>
  </si>
  <si>
    <t>PMZ-U CN EQUITY</t>
  </si>
  <si>
    <t>POU CN EQUITY</t>
  </si>
  <si>
    <t>POW CN EQUITY</t>
  </si>
  <si>
    <t>PPL CN EQUITY</t>
  </si>
  <si>
    <t>PSI CN EQUITY</t>
  </si>
  <si>
    <t>PSK CN EQUITY</t>
  </si>
  <si>
    <t>PXT CN EQUITY</t>
  </si>
  <si>
    <t>QBR/B CN EQUITY</t>
  </si>
  <si>
    <t>QSR CN EQUITY</t>
  </si>
  <si>
    <t>RCH CN EQUITY</t>
  </si>
  <si>
    <t>RCI/B CN EQUITY</t>
  </si>
  <si>
    <t>REI-U CN EQUITY</t>
  </si>
  <si>
    <t>RUS CN EQUITY</t>
  </si>
  <si>
    <t>RY CN EQUITY</t>
  </si>
  <si>
    <t>SAP CN EQUITY</t>
  </si>
  <si>
    <t>SEA CN EQUITY</t>
  </si>
  <si>
    <t>SES CN EQUITY</t>
  </si>
  <si>
    <t>SHOP CN EQUITY</t>
  </si>
  <si>
    <t>SIA CN EQUITY</t>
  </si>
  <si>
    <t>SII CN EQUITY</t>
  </si>
  <si>
    <t>SIL CN EQUITY</t>
  </si>
  <si>
    <t>SJ CN EQUITY</t>
  </si>
  <si>
    <t>SLF CN EQUITY</t>
  </si>
  <si>
    <t>SOBO CN EQUITY</t>
  </si>
  <si>
    <t>SPB CN EQUITY</t>
  </si>
  <si>
    <t>SRU-U CN EQUITY</t>
  </si>
  <si>
    <t>SSL CN EQUITY</t>
  </si>
  <si>
    <t>SSRM CN EQUITY</t>
  </si>
  <si>
    <t>STN CN EQUITY</t>
  </si>
  <si>
    <t>SU CN EQUITY</t>
  </si>
  <si>
    <t>SVI CN EQUITY</t>
  </si>
  <si>
    <t>T CN EQUITY</t>
  </si>
  <si>
    <t>TA CN EQUITY</t>
  </si>
  <si>
    <t>TCL/A CN EQUITY</t>
  </si>
  <si>
    <t>TD CN EQUITY</t>
  </si>
  <si>
    <t>TECK/B CN EQUITY</t>
  </si>
  <si>
    <t>TFII CN EQUITY</t>
  </si>
  <si>
    <t>TFPM CN EQUITY</t>
  </si>
  <si>
    <t>TIH CN EQUITY</t>
  </si>
  <si>
    <t>TLRY CN EQUITY</t>
  </si>
  <si>
    <t>TOU CN EQUITY</t>
  </si>
  <si>
    <t>TOY CN EQUITY</t>
  </si>
  <si>
    <t>TPZ CN EQUITY</t>
  </si>
  <si>
    <t>TRI CN EQUITY</t>
  </si>
  <si>
    <t>TRP CN EQUITY</t>
  </si>
  <si>
    <t>TSU CN EQUITY</t>
  </si>
  <si>
    <t>TVE CN EQUITY</t>
  </si>
  <si>
    <t>TVK CN EQUITY</t>
  </si>
  <si>
    <t>TXG CN EQUITY</t>
  </si>
  <si>
    <t>VET CN EQUITY</t>
  </si>
  <si>
    <t>VRN CN EQUITY</t>
  </si>
  <si>
    <t>WCN CN EQUITY</t>
  </si>
  <si>
    <t>WCP CN EQUITY</t>
  </si>
  <si>
    <t>WDO CN EQUITY</t>
  </si>
  <si>
    <t>WFG CN EQUITY</t>
  </si>
  <si>
    <t>WN CN EQUITY</t>
  </si>
  <si>
    <t>WPK CN EQUITY</t>
  </si>
  <si>
    <t>WPM CN EQUITY</t>
  </si>
  <si>
    <t>WSP CN EQUITY</t>
  </si>
  <si>
    <t>X CN EQUITY</t>
  </si>
  <si>
    <t>ACQ CN EQUITY</t>
  </si>
  <si>
    <t>ADEN CN EQUITY</t>
  </si>
  <si>
    <t>ADN CN EQUITY</t>
  </si>
  <si>
    <t>ADW/A CN EQUITY</t>
  </si>
  <si>
    <t>AGF/B CN EQUITY</t>
  </si>
  <si>
    <t>AI CN EQUITY</t>
  </si>
  <si>
    <t>AIM CN EQUITY</t>
  </si>
  <si>
    <t>ALS CN EQUITY</t>
  </si>
  <si>
    <t>AND CN EQUITY</t>
  </si>
  <si>
    <t>APR-U CN EQUITY</t>
  </si>
  <si>
    <t>ARIS CN EQUITY</t>
  </si>
  <si>
    <t>AX-U CN EQUITY</t>
  </si>
  <si>
    <t>BLDP CN EQUITY</t>
  </si>
  <si>
    <t>BNE CN EQUITY</t>
  </si>
  <si>
    <t>BRE CN EQUITY</t>
  </si>
  <si>
    <t>BTB-U CN EQUITY</t>
  </si>
  <si>
    <t>CAS CN EQUITY</t>
  </si>
  <si>
    <t>CF CN EQUITY</t>
  </si>
  <si>
    <t>CFP CN EQUITY</t>
  </si>
  <si>
    <t>CFW CN EQUITY</t>
  </si>
  <si>
    <t>CGO CN EQUITY</t>
  </si>
  <si>
    <t>CGX CN EQUITY</t>
  </si>
  <si>
    <t>CGY CN EQUITY</t>
  </si>
  <si>
    <t>CHE-U CN EQUITY</t>
  </si>
  <si>
    <t>CJ CN EQUITY</t>
  </si>
  <si>
    <t>CMG CN EQUITY</t>
  </si>
  <si>
    <t>CRDL CN EQUITY</t>
  </si>
  <si>
    <t>CRON CN EQUITY</t>
  </si>
  <si>
    <t>CSW/A CN EQUITY</t>
  </si>
  <si>
    <t>CTS CN EQUITY</t>
  </si>
  <si>
    <t>DBM CN EQUITY</t>
  </si>
  <si>
    <t>DCBO CN EQUITY</t>
  </si>
  <si>
    <t>DND CN EQUITY</t>
  </si>
  <si>
    <t>DRM CN EQUITY</t>
  </si>
  <si>
    <t>D-U CN EQUITY</t>
  </si>
  <si>
    <t>DXT CN EQUITY</t>
  </si>
  <si>
    <t>ECN CN EQUITY</t>
  </si>
  <si>
    <t>EDR CN EQUITY</t>
  </si>
  <si>
    <t>ERE-U CN EQUITY</t>
  </si>
  <si>
    <t>ESI CN EQUITY</t>
  </si>
  <si>
    <t>EXE CN EQUITY</t>
  </si>
  <si>
    <t>FC CN EQUITY</t>
  </si>
  <si>
    <t>FEC CN EQUITY</t>
  </si>
  <si>
    <t>FOM CN EQUITY</t>
  </si>
  <si>
    <t>FSZ CN EQUITY</t>
  </si>
  <si>
    <t>GAU CN EQUITY</t>
  </si>
  <si>
    <t>GGD CN EQUITY</t>
  </si>
  <si>
    <t>GLO CN EQUITY</t>
  </si>
  <si>
    <t>GOLD CN EQUITY</t>
  </si>
  <si>
    <t>GOOS CN EQUITY</t>
  </si>
  <si>
    <t>GTE CN EQUITY</t>
  </si>
  <si>
    <t>GUD CN EQUITY</t>
  </si>
  <si>
    <t>HOM-U CN EQUITY</t>
  </si>
  <si>
    <t>JAG CN EQUITY</t>
  </si>
  <si>
    <t>KBL CN EQUITY</t>
  </si>
  <si>
    <t>LAS/A CN EQUITY</t>
  </si>
  <si>
    <t>LNF CN EQUITY</t>
  </si>
  <si>
    <t>MDI CN EQUITY</t>
  </si>
  <si>
    <t>MI-U CN EQUITY</t>
  </si>
  <si>
    <t>MRC CN EQUITY</t>
  </si>
  <si>
    <t>MRE CN EQUITY</t>
  </si>
  <si>
    <t>NEO CN EQUITY</t>
  </si>
  <si>
    <t>OBE CN EQUITY</t>
  </si>
  <si>
    <t>PBL CN EQUITY</t>
  </si>
  <si>
    <t>PHX CN EQUITY</t>
  </si>
  <si>
    <t>PPTA CN EQUITY</t>
  </si>
  <si>
    <t>PRN CN EQUITY</t>
  </si>
  <si>
    <t>PRV-U CN EQUITY</t>
  </si>
  <si>
    <t>PZA CN EQUITY</t>
  </si>
  <si>
    <t>QIPT CN EQUITY</t>
  </si>
  <si>
    <t>QTRH CN EQUITY</t>
  </si>
  <si>
    <t>REAL CN EQUITY</t>
  </si>
  <si>
    <t>RSI CN EQUITY</t>
  </si>
  <si>
    <t>SIS CN EQUITY</t>
  </si>
  <si>
    <t>SKE CN EQUITY</t>
  </si>
  <si>
    <t>SVM CN EQUITY</t>
  </si>
  <si>
    <t>TCW CN EQUITY</t>
  </si>
  <si>
    <t>TF CN EQUITY</t>
  </si>
  <si>
    <t>TIXT CN EQUITY</t>
  </si>
  <si>
    <t>TKO CN EQUITY</t>
  </si>
  <si>
    <t>TNT-U CN EQUITY</t>
  </si>
  <si>
    <t>TOT CN EQUITY</t>
  </si>
  <si>
    <t>URE CN EQUITY</t>
  </si>
  <si>
    <t>VBNK CN EQUITY</t>
  </si>
  <si>
    <t>VNP CN EQUITY</t>
  </si>
  <si>
    <t>WEED CN EQUITY</t>
  </si>
  <si>
    <t>WELL CN EQUITY</t>
  </si>
  <si>
    <t>WJX CN EQUITY</t>
  </si>
  <si>
    <t>WPRT CN EQUITY</t>
  </si>
  <si>
    <t>WTE CN EQUITY</t>
  </si>
  <si>
    <t>XTC CN EQUITY</t>
  </si>
  <si>
    <t>AAUC CN EQUITY</t>
  </si>
  <si>
    <t>ACB CN EQUITY</t>
  </si>
  <si>
    <t>AD-U CN EQUITY</t>
  </si>
  <si>
    <t>AFN CN EQUITY</t>
  </si>
  <si>
    <t>AIDX CN EQUITY</t>
  </si>
  <si>
    <t>AMC CN EQUITY</t>
  </si>
  <si>
    <t>ARG CN EQUITY</t>
  </si>
  <si>
    <t>AW CN EQUITY</t>
  </si>
  <si>
    <t>BDI CN EQUITY</t>
  </si>
  <si>
    <t>BITF CN EQUITY</t>
  </si>
  <si>
    <t>BPF-U CN EQUITY</t>
  </si>
  <si>
    <t>BRAG CN EQUITY</t>
  </si>
  <si>
    <t>CHR CN EQUITY</t>
  </si>
  <si>
    <t>CPH CN EQUITY</t>
  </si>
  <si>
    <t>CVO CN EQUITY</t>
  </si>
  <si>
    <t>DHT-U CN EQUITY</t>
  </si>
  <si>
    <t>DIV CN EQUITY</t>
  </si>
  <si>
    <t>DNTL CN EQUITY</t>
  </si>
  <si>
    <t>DR CN EQUITY</t>
  </si>
  <si>
    <t>DRX CN EQUITY</t>
  </si>
  <si>
    <t>DTOL CN EQUITY</t>
  </si>
  <si>
    <t>FN CN EQUITY</t>
  </si>
  <si>
    <t>GDI CN EQUITY</t>
  </si>
  <si>
    <t>GFR CN EQUITY</t>
  </si>
  <si>
    <t>GMIN CN EQUITY</t>
  </si>
  <si>
    <t>GRA CN EQUITY</t>
  </si>
  <si>
    <t>HPS/A CN EQUITY</t>
  </si>
  <si>
    <t>HRX CN EQUITY</t>
  </si>
  <si>
    <t>IAU CN EQUITY</t>
  </si>
  <si>
    <t>IPO CN EQUITY</t>
  </si>
  <si>
    <t>JOY CN EQUITY</t>
  </si>
  <si>
    <t>KEI CN EQUITY</t>
  </si>
  <si>
    <t>LAC CN EQUITY</t>
  </si>
  <si>
    <t>LAR CN EQUITY</t>
  </si>
  <si>
    <t>MAL CN EQUITY</t>
  </si>
  <si>
    <t>MER CN EQUITY</t>
  </si>
  <si>
    <t>MRG-U CN EQUITY</t>
  </si>
  <si>
    <t>NOA CN EQUITY</t>
  </si>
  <si>
    <t>NUAG CN EQUITY</t>
  </si>
  <si>
    <t>NXR-U CN EQUITY</t>
  </si>
  <si>
    <t>OGI CN EQUITY</t>
  </si>
  <si>
    <t>PAY CN EQUITY</t>
  </si>
  <si>
    <t>PIF CN EQUITY</t>
  </si>
  <si>
    <t>PLZ-U CN EQUITY</t>
  </si>
  <si>
    <t>PRL CN EQUITY</t>
  </si>
  <si>
    <t>PRYM CN EQUITY</t>
  </si>
  <si>
    <t>RAY/A CN EQUITY</t>
  </si>
  <si>
    <t>RPI-U CN EQUITY</t>
  </si>
  <si>
    <t>SDE CN EQUITY</t>
  </si>
  <si>
    <t>SGR-U CN EQUITY</t>
  </si>
  <si>
    <t>SGY CN EQUITY</t>
  </si>
  <si>
    <t>SHLE CN EQUITY</t>
  </si>
  <si>
    <t>SLS CN EQUITY</t>
  </si>
  <si>
    <t>SOIL CN EQUITY</t>
  </si>
  <si>
    <t>STC CN EQUITY</t>
  </si>
  <si>
    <t>STEP CN EQUITY</t>
  </si>
  <si>
    <t>SYZ CN EQUITY</t>
  </si>
  <si>
    <t>TCS CN EQUITY</t>
  </si>
  <si>
    <t>TNZ CN EQUITY</t>
  </si>
  <si>
    <t>TSND CN EQUITY</t>
  </si>
  <si>
    <t>URC CN EQUITY</t>
  </si>
  <si>
    <t>VHI CN EQUITY</t>
  </si>
  <si>
    <t>VLE CN EQUITY</t>
  </si>
  <si>
    <t>WRN CN EQUITY</t>
  </si>
  <si>
    <t>Page intentionally left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</si>
</sst>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-* #,##0.00_-;\-* #,##0.00_-;_-* &quot;-&quot;??_-;_-@_-"/>
    <numFmt numFmtId="165" formatCode="yyyy\-mm\-dd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33" borderId="0" xfId="26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4" borderId="0" xfId="0" applyFill="1"/>
    <xf numFmtId="164" fontId="0" fillId="0" borderId="0" xfId="43" applyFont="1"/>
    <xf numFmtId="0" fontId="17" fillId="0" borderId="0" xfId="0" applyFont="1"/>
    <xf numFmtId="0" fontId="1" fillId="33" borderId="0" xfId="26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0" borderId="0" xfId="0" pivotButton="1"/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0" fillId="0" borderId="0" xfId="43" applyNumberFormat="1" applyFont="1"/>
    <xf numFmtId="43" fontId="0" fillId="0" borderId="0" xfId="0" applyNumberFormat="1"/>
    <xf numFmtId="0" fontId="0" fillId="35" borderId="0" xfId="0" applyFill="1"/>
    <xf numFmtId="0" fontId="0" fillId="36" borderId="0" xfId="0" applyFill="1"/>
    <xf numFmtId="43" fontId="20" fillId="0" borderId="0" xfId="0" applyNumberFormat="1" applyFont="1"/>
    <xf numFmtId="0" fontId="0" fillId="37" borderId="0" xfId="0" applyFill="1"/>
    <xf numFmtId="0" fontId="0" fillId="0" borderId="0" xfId="43" applyNumberFormat="1" applyFont="1"/>
    <xf numFmtId="0" fontId="1" fillId="33" borderId="0" xfId="26" quotePrefix="1"/>
    <xf numFmtId="164" fontId="20" fillId="0" borderId="0" xfId="43" applyFont="1"/>
    <xf numFmtId="166" fontId="1" fillId="33" borderId="0" xfId="43" applyNumberFormat="1" applyFont="1" applyFill="1"/>
    <xf numFmtId="164" fontId="0" fillId="0" borderId="0" xfId="0" applyNumberFormat="1"/>
    <xf numFmtId="166" fontId="0" fillId="0" borderId="0" xfId="0" applyNumberFormat="1"/>
    <xf numFmtId="10" fontId="17" fillId="0" borderId="0" xfId="44" applyNumberFormat="1" applyFont="1"/>
    <xf numFmtId="10" fontId="0" fillId="0" borderId="0" xfId="44" applyNumberFormat="1" applyFont="1"/>
    <xf numFmtId="166" fontId="17" fillId="0" borderId="0" xfId="43" applyNumberFormat="1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Comma" xfId="43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4" builtinId="5"/>
    <cellStyle name="Title" xfId="40" builtinId="15" customBuiltin="1"/>
    <cellStyle name="Total" xfId="41" builtinId="25" customBuiltin="1"/>
    <cellStyle name="Warning Text" xfId="42" builtinId="11" customBuiltin="1"/>
  </cellStyles>
  <dxfs count="3">
    <dxf>
      <fill>
        <patternFill patternType="solid">
          <fgColor rgb="FF8064A2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1" defaultTableStyle="TableStyleMedium2" defaultPivotStyle="PivotStyleLight16">
    <tableStyle name="Invisible" pivot="0" table="0" count="0" xr9:uid="{06906B2E-97EB-4762-B274-28FC69475F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BDH|13853028811701386915</stp>
        <tr r="DJ2" s="3"/>
      </tp>
      <tp t="e">
        <v>#N/A</v>
        <stp/>
        <stp>BDH|11924210212295739544</stp>
        <tr r="CN68" s="3"/>
      </tp>
      <tp t="e">
        <v>#N/A</v>
        <stp/>
        <stp>BDH|17412422819517067586</stp>
        <tr r="CR61" s="3"/>
      </tp>
      <tp t="e">
        <v>#N/A</v>
        <stp/>
        <stp>BDH|17056582529033508329</stp>
        <tr r="BL35" s="3"/>
      </tp>
      <tp t="e">
        <v>#N/A</v>
        <stp/>
        <stp>BDH|12090658956233859470</stp>
        <tr r="Z26" s="3"/>
      </tp>
      <tp t="e">
        <v>#N/A</v>
        <stp/>
        <stp>BDH|1656014302388550617</stp>
        <tr r="DA23" s="3"/>
      </tp>
      <tp t="e">
        <v>#N/A</v>
        <stp/>
        <stp>BDH|6392306349498624344</stp>
        <tr r="AD2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ie Tan" refreshedDate="46068.882547685185" createdVersion="8" refreshedVersion="8" minRefreshableVersion="3" recordCount="218" xr:uid="{484454F5-7F97-448C-8B9B-6045F26C48A9}">
  <cacheSource type="worksheet">
    <worksheetSource ref="A1:DY219" sheet="ALL - prices"/>
  </cacheSource>
  <cacheFields count="129">
    <cacheField name="Ticker" numFmtId="0">
      <sharedItems/>
    </cacheField>
    <cacheField name="Ticker2" numFmtId="0">
      <sharedItems count="218">
        <s v="AAUC CN Equity"/>
        <s v="AAV CN Equity"/>
        <s v="ABX CN Equity"/>
        <s v="AC CN Equity"/>
        <s v="ACO/X CN Equity"/>
        <s v="AEM CN Equity"/>
        <s v="AG CN Equity"/>
        <s v="AGI CN Equity"/>
        <s v="AIF CN Equity"/>
        <s v="ALA CN Equity"/>
        <s v="AP-U CN Equity"/>
        <s v="AQN CN Equity"/>
        <s v="ARE CN Equity"/>
        <s v="ARIS CN Equity"/>
        <s v="ARX CN Equity"/>
        <s v="ATD CN Equity"/>
        <s v="ATH CN Equity"/>
        <s v="ATRL CN Equity"/>
        <s v="ATS CN Equity"/>
        <s v="ATZ CN Equity"/>
        <s v="AYA CN Equity"/>
        <s v="BAM CN Equity"/>
        <s v="BB CN Equity"/>
        <s v="BBD/B CN Equity"/>
        <s v="BBU-U CN Equity"/>
        <s v="BCE CN Equity"/>
        <s v="BDGI CN Equity"/>
        <s v="BDT CN Equity"/>
        <s v="BEI-U CN Equity"/>
        <s v="BEP-U CN Equity"/>
        <s v="BHC CN Equity"/>
        <s v="BIP-U CN Equity"/>
        <s v="BIR CN Equity"/>
        <s v="BITF CN Equity"/>
        <s v="BLX CN Equity"/>
        <s v="BMO CN Equity"/>
        <s v="BN CN Equity"/>
        <s v="BNS CN Equity"/>
        <s v="BTE CN Equity"/>
        <s v="BTO CN Equity"/>
        <s v="BYD CN Equity"/>
        <s v="CAE CN Equity"/>
        <s v="CAR-U CN Equity"/>
        <s v="CCA CN Equity"/>
        <s v="CCL/B CN Equity"/>
        <s v="CCO CN Equity"/>
        <s v="CEU CN Equity"/>
        <s v="CG CN Equity"/>
        <s v="CHP-U CN Equity"/>
        <s v="CIGI CN Equity"/>
        <s v="CJT CN Equity"/>
        <s v="CLS CN Equity"/>
        <s v="CM CN Equity"/>
        <s v="CNQ CN Equity"/>
        <s v="CNR CN Equity"/>
        <s v="CP CN Equity"/>
        <s v="CPX CN Equity"/>
        <s v="CRR-U CN Equity"/>
        <s v="CRT-U CN Equity"/>
        <s v="CS CN Equity"/>
        <s v="CSH-U CN Equity"/>
        <s v="CSU CN Equity"/>
        <s v="CTC/A CN Equity"/>
        <s v="CU CN Equity"/>
        <s v="CURA CN Equity"/>
        <s v="CVE CN Equity"/>
        <s v="DFY CN Equity"/>
        <s v="DIR-U CN Equity"/>
        <s v="DML CN Equity"/>
        <s v="DOL CN Equity"/>
        <s v="DOO CN Equity"/>
        <s v="DPM CN Equity"/>
        <s v="DSG CN Equity"/>
        <s v="DSV CN Equity"/>
        <s v="EDR CN Equity"/>
        <s v="EFN CN Equity"/>
        <s v="EFR CN Equity"/>
        <s v="EFX CN Equity"/>
        <s v="EIF CN Equity"/>
        <s v="ELD CN Equity"/>
        <s v="EMA CN Equity"/>
        <s v="EMP/A CN Equity"/>
        <s v="ENB CN Equity"/>
        <s v="EQB CN Equity"/>
        <s v="EQX CN Equity"/>
        <s v="ERO CN Equity"/>
        <s v="FCR-U CN Equity"/>
        <s v="FFH CN Equity"/>
        <s v="FM CN Equity"/>
        <s v="FNV CN Equity"/>
        <s v="FRU CN Equity"/>
        <s v="FSV CN Equity"/>
        <s v="FTS CN Equity"/>
        <s v="FTT CN Equity"/>
        <s v="FVI CN Equity"/>
        <s v="GEI CN Equity"/>
        <s v="GFL CN Equity"/>
        <s v="GIB/A CN Equity"/>
        <s v="GIL CN Equity"/>
        <s v="GMIN CN Equity"/>
        <s v="GRT-U CN Equity"/>
        <s v="GSY CN Equity"/>
        <s v="GWO CN Equity"/>
        <s v="H CN Equity"/>
        <s v="HBM CN Equity"/>
        <s v="HR-U CN Equity"/>
        <s v="HWX CN Equity"/>
        <s v="IAG CN Equity"/>
        <s v="IFC CN Equity"/>
        <s v="IGM CN Equity"/>
        <s v="IIP-U CN Equity"/>
        <s v="IMG CN Equity"/>
        <s v="IMO CN Equity"/>
        <s v="IPCO CN Equity"/>
        <s v="IVN CN Equity"/>
        <s v="JWEL CN Equity"/>
        <s v="K CN Equity"/>
        <s v="KEL CN Equity"/>
        <s v="KEY CN Equity"/>
        <s v="KMP-U CN Equity"/>
        <s v="KNT CN Equity"/>
        <s v="KXS CN Equity"/>
        <s v="L CN Equity"/>
        <s v="LAC CN Equity"/>
        <s v="LB CN Equity"/>
        <s v="LIF CN Equity"/>
        <s v="LNR CN Equity"/>
        <s v="LSPD CN Equity"/>
        <s v="LUG CN Equity"/>
        <s v="LUN CN Equity"/>
        <s v="MDA CN Equity"/>
        <s v="MFC CN Equity"/>
        <s v="MFI CN Equity"/>
        <s v="MG CN Equity"/>
        <s v="MRU CN Equity"/>
        <s v="MTL CN Equity"/>
        <s v="MX CN Equity"/>
        <s v="NA CN Equity"/>
        <s v="NFI CN Equity"/>
        <s v="NG CN Equity"/>
        <s v="NGD CN Equity"/>
        <s v="NGEX CN Equity"/>
        <s v="NPI CN Equity"/>
        <s v="NTR CN Equity"/>
        <s v="NVA CN Equity"/>
        <s v="NWC CN Equity"/>
        <s v="NWH-U CN Equity"/>
        <s v="NXE CN Equity"/>
        <s v="OGC CN Equity"/>
        <s v="OLA CN Equity"/>
        <s v="ONEX CN Equity"/>
        <s v="OR CN Equity"/>
        <s v="OTEX CN Equity"/>
        <s v="PAAS CN Equity"/>
        <s v="PBH CN Equity"/>
        <s v="PET CN Equity"/>
        <s v="PEY CN Equity"/>
        <s v="PMZ-U CN Equity"/>
        <s v="POU CN Equity"/>
        <s v="POW CN Equity"/>
        <s v="PPL CN Equity"/>
        <s v="PPTA CN Equity"/>
        <s v="PSK CN Equity"/>
        <s v="PXT CN Equity"/>
        <s v="QBR/B CN Equity"/>
        <s v="QSR CN Equity"/>
        <s v="RBA CN Equity"/>
        <s v="RCH CN Equity"/>
        <s v="RCI/B CN Equity"/>
        <s v="REI-U CN Equity"/>
        <s v="RUS CN Equity"/>
        <s v="RY CN Equity"/>
        <s v="SAP CN Equity"/>
        <s v="SCR CN Equity"/>
        <s v="SEA CN Equity"/>
        <s v="SES CN Equity"/>
        <s v="SHOP CN Equity"/>
        <s v="SIA CN Equity"/>
        <s v="SII CN Equity"/>
        <s v="SJ CN Equity"/>
        <s v="SKE CN Equity"/>
        <s v="SLF CN Equity"/>
        <s v="SOBO CN Equity"/>
        <s v="SPB CN Equity"/>
        <s v="SRU-U CN Equity"/>
        <s v="SSRM CN Equity"/>
        <s v="STN CN Equity"/>
        <s v="SU CN Equity"/>
        <s v="SVM CN Equity"/>
        <s v="T CN Equity"/>
        <s v="TA CN Equity"/>
        <s v="TCL/A CN Equity"/>
        <s v="TD CN Equity"/>
        <s v="TECK/B CN Equity"/>
        <s v="TFII CN Equity"/>
        <s v="TFPM CN Equity"/>
        <s v="TIH CN Equity"/>
        <s v="TKO CN Equity"/>
        <s v="TOU CN Equity"/>
        <s v="TPZ CN Equity"/>
        <s v="TRI CN Equity"/>
        <s v="TRP CN Equity"/>
        <s v="TSU CN Equity"/>
        <s v="TVE CN Equity"/>
        <s v="TVK CN Equity"/>
        <s v="TXG CN Equity"/>
        <s v="VET CN Equity"/>
        <s v="VNP CN Equity"/>
        <s v="VZLA CN Equity"/>
        <s v="WCN CN Equity"/>
        <s v="WCP CN Equity"/>
        <s v="WDO CN Equity"/>
        <s v="WFG CN Equity"/>
        <s v="WN CN Equity"/>
        <s v="WPK CN Equity"/>
        <s v="WPM CN Equity"/>
        <s v="WSP CN Equity"/>
        <s v="X CN Equity"/>
      </sharedItems>
    </cacheField>
    <cacheField name="Name" numFmtId="0">
      <sharedItems/>
    </cacheField>
    <cacheField name="Weight" numFmtId="0">
      <sharedItems/>
    </cacheField>
    <cacheField name="Shares" numFmtId="0">
      <sharedItems/>
    </cacheField>
    <cacheField name="Price" numFmtId="0">
      <sharedItems containsSemiMixedTypes="0" containsString="0" containsNumber="1" minValue="3.01" maxValue="2512.96"/>
    </cacheField>
    <cacheField name="Start" numFmtId="14">
      <sharedItems containsSemiMixedTypes="0" containsNonDate="0" containsDate="1" containsString="0" minDate="2015-01-01T00:00:00" maxDate="2015-01-02T00:00:00"/>
    </cacheField>
    <cacheField name="End" numFmtId="14">
      <sharedItems containsSemiMixedTypes="0" containsNonDate="0" containsDate="1" containsString="0" minDate="2024-12-31T00:00:00" maxDate="2025-01-01T00:00:00"/>
    </cacheField>
    <cacheField name="SECTOR" numFmtId="14">
      <sharedItems/>
    </cacheField>
    <cacheField name="1/31/2015" numFmtId="0">
      <sharedItems containsString="0" containsBlank="1" containsNumber="1" minValue="0.06" maxValue="551.66"/>
    </cacheField>
    <cacheField name="2/28/2015" numFmtId="0">
      <sharedItems containsString="0" containsBlank="1" containsNumber="1" minValue="5.4899999999999997E-2" maxValue="536.13499999999999"/>
    </cacheField>
    <cacheField name="2015-Q1" numFmtId="0">
      <sharedItems containsString="0" containsBlank="1" containsNumber="1" minValue="0.05" maxValue="580.26800000000003"/>
    </cacheField>
    <cacheField name="4/30/2015" numFmtId="0">
      <sharedItems containsString="0" containsBlank="1" containsNumber="1" minValue="0.05" maxValue="538.58699999999999"/>
    </cacheField>
    <cacheField name="5/31/2015" numFmtId="0">
      <sharedItems containsString="0" containsBlank="1" containsNumber="1" minValue="0.05" maxValue="511.935"/>
    </cacheField>
    <cacheField name="2015-Q2" numFmtId="0">
      <sharedItems containsString="0" containsBlank="1" containsNumber="1" minValue="0.05" maxValue="503.34500000000003"/>
    </cacheField>
    <cacheField name="7/31/2015" numFmtId="0">
      <sharedItems containsString="0" containsBlank="1" containsNumber="1" minValue="0.01" maxValue="541.73699999999997"/>
    </cacheField>
    <cacheField name="8/31/2015" numFmtId="0">
      <sharedItems containsString="0" containsBlank="1" containsNumber="1" minValue="0.01" maxValue="523.74800000000005"/>
    </cacheField>
    <cacheField name="2015-Q3" numFmtId="0">
      <sharedItems containsString="0" containsBlank="1" containsNumber="1" minValue="7.4999999999999997E-2" maxValue="522.31100000000004"/>
    </cacheField>
    <cacheField name="10/31/2015" numFmtId="0">
      <sharedItems containsString="0" containsBlank="1" containsNumber="1" minValue="0.11990000000000001" maxValue="527.58699999999999"/>
    </cacheField>
    <cacheField name="11/30/2015" numFmtId="0">
      <sharedItems containsString="0" containsBlank="1" containsNumber="1" minValue="0.12989999999999999" maxValue="535.197"/>
    </cacheField>
    <cacheField name="2015-Q4" numFmtId="0">
      <sharedItems containsString="0" containsBlank="1" containsNumber="1" minValue="0.1399" maxValue="539.95699999999999"/>
    </cacheField>
    <cacheField name="1/31/2016" numFmtId="0">
      <sharedItems containsString="0" containsBlank="1" containsNumber="1" minValue="9.9900000000000003E-2" maxValue="601.81100000000004"/>
    </cacheField>
    <cacheField name="2/29/2016" numFmtId="0">
      <sharedItems containsString="0" containsBlank="1" containsNumber="1" minValue="0.1249" maxValue="596.78800000000001"/>
    </cacheField>
    <cacheField name="2016-Q1" numFmtId="0">
      <sharedItems containsString="0" containsBlank="1" containsNumber="1" minValue="0.14480000000000001" maxValue="606.61699999999996"/>
    </cacheField>
    <cacheField name="4/30/2016" numFmtId="0">
      <sharedItems containsString="0" containsBlank="1" containsNumber="1" minValue="0.16980000000000001" maxValue="561.08699999999999"/>
    </cacheField>
    <cacheField name="5/31/2016" numFmtId="0">
      <sharedItems containsBlank="1" containsMixedTypes="1" containsNumber="1" minValue="0.17480000000000001" maxValue="562.23"/>
    </cacheField>
    <cacheField name="2016-Q2" numFmtId="0">
      <sharedItems containsString="0" containsBlank="1" containsNumber="1" minValue="0.34150000000000003" maxValue="580.55200000000002"/>
    </cacheField>
    <cacheField name="7/31/2016" numFmtId="0">
      <sharedItems containsString="0" containsBlank="1" containsNumber="1" minValue="0.32069999999999999" maxValue="584.04"/>
    </cacheField>
    <cacheField name="8/31/2016" numFmtId="0">
      <sharedItems containsString="0" containsBlank="1" containsNumber="1" minValue="0.32490000000000002" maxValue="619.25699999999995"/>
    </cacheField>
    <cacheField name="2016-Q3" numFmtId="0">
      <sharedItems containsBlank="1" containsMixedTypes="1" containsNumber="1" minValue="0.3619" maxValue="641.36699999999996"/>
    </cacheField>
    <cacheField name="10/31/2016" numFmtId="0">
      <sharedItems containsString="0" containsBlank="1" containsNumber="1" minValue="0.33310000000000001" maxValue="592.58699999999999"/>
    </cacheField>
    <cacheField name="11/30/2016" numFmtId="0">
      <sharedItems containsString="0" containsBlank="1" containsNumber="1" minValue="0.33310000000000001" maxValue="590.78499999999997"/>
    </cacheField>
    <cacheField name="2016-Q4" numFmtId="0">
      <sharedItems containsString="0" containsBlank="1" containsNumber="1" minValue="0.33500000000000002" maxValue="576.65300000000002"/>
    </cacheField>
    <cacheField name="1/31/2017" numFmtId="0">
      <sharedItems containsString="0" containsBlank="1" containsNumber="1" minValue="0.35" maxValue="555.49099999999999"/>
    </cacheField>
    <cacheField name="2/28/2017" numFmtId="0">
      <sharedItems containsString="0" containsBlank="1" containsNumber="1" minValue="0.3" maxValue="589.29899999999998"/>
    </cacheField>
    <cacheField name="2017-Q1" numFmtId="0">
      <sharedItems containsString="0" containsBlank="1" containsNumber="1" minValue="0.33310000000000001" maxValue="618.93499999999995"/>
    </cacheField>
    <cacheField name="4/30/2017" numFmtId="0">
      <sharedItems containsString="0" containsBlank="1" containsNumber="1" minValue="0.35" maxValue="591.30700000000002"/>
    </cacheField>
    <cacheField name="5/31/2017" numFmtId="0">
      <sharedItems containsString="0" containsBlank="1" containsNumber="1" minValue="0.33" maxValue="661.64"/>
    </cacheField>
    <cacheField name="2017-Q2" numFmtId="0">
      <sharedItems containsString="0" containsBlank="1" containsNumber="1" minValue="0.30499999999999999" maxValue="643.71199999999999"/>
    </cacheField>
    <cacheField name="7/31/2017" numFmtId="0">
      <sharedItems containsString="0" containsBlank="1" containsNumber="1" minValue="0.3" maxValue="637.34400000000005"/>
    </cacheField>
    <cacheField name="8/31/2017" numFmtId="0">
      <sharedItems containsString="0" containsBlank="1" containsNumber="1" minValue="0.27" maxValue="658.89499999999998"/>
    </cacheField>
    <cacheField name="2017-Q3" numFmtId="0">
      <sharedItems containsString="0" containsBlank="1" containsNumber="1" minValue="0.19" maxValue="647.12599999999998"/>
    </cacheField>
    <cacheField name="10/31/2017" numFmtId="0">
      <sharedItems containsString="0" containsBlank="1" containsNumber="1" minValue="0.19" maxValue="697.73699999999997"/>
    </cacheField>
    <cacheField name="11/30/2017" numFmtId="0">
      <sharedItems containsString="0" containsBlank="1" containsNumber="1" minValue="0.2" maxValue="718.36599999999999"/>
    </cacheField>
    <cacheField name="2017-Q4" numFmtId="0">
      <sharedItems containsString="0" containsBlank="1" containsNumber="1" minValue="0.2" maxValue="725.59"/>
    </cacheField>
    <cacheField name="1/31/2018" numFmtId="0">
      <sharedItems containsString="0" containsBlank="1" containsNumber="1" minValue="0.25" maxValue="757.09799999999996"/>
    </cacheField>
    <cacheField name="2/28/2018" numFmtId="0">
      <sharedItems containsString="0" containsBlank="1" containsNumber="1" minValue="0.22" maxValue="790.88199999999995"/>
    </cacheField>
    <cacheField name="2018-Q1" numFmtId="0">
      <sharedItems containsString="0" containsBlank="1" containsNumber="1" minValue="0.22" maxValue="833.55899999999997"/>
    </cacheField>
    <cacheField name="4/30/2018" numFmtId="0">
      <sharedItems containsString="0" containsBlank="1" containsNumber="1" minValue="0.14000000000000001" maxValue="875.02"/>
    </cacheField>
    <cacheField name="5/31/2018" numFmtId="0">
      <sharedItems containsString="0" containsBlank="1" containsNumber="1" minValue="0.19" maxValue="973.8"/>
    </cacheField>
    <cacheField name="2018-Q2" numFmtId="0">
      <sharedItems containsString="0" containsBlank="1" containsNumber="1" minValue="0.25" maxValue="973.42100000000005"/>
    </cacheField>
    <cacheField name="7/31/2018" numFmtId="0">
      <sharedItems containsString="0" containsBlank="1" containsNumber="1" minValue="0.44500000000000001" maxValue="900.36300000000006"/>
    </cacheField>
    <cacheField name="8/31/2018" numFmtId="0">
      <sharedItems containsString="0" containsBlank="1" containsNumber="1" minValue="0.47" maxValue="950.06700000000001"/>
    </cacheField>
    <cacheField name="2018-Q3" numFmtId="0">
      <sharedItems containsString="0" containsBlank="1" containsNumber="1" minValue="0.42" maxValue="908.13900000000001"/>
    </cacheField>
    <cacheField name="10/31/2018" numFmtId="0">
      <sharedItems containsString="0" containsBlank="1" containsNumber="1" minValue="0.52639999999999998" maxValue="866.20600000000002"/>
    </cacheField>
    <cacheField name="11/30/2018" numFmtId="0">
      <sharedItems containsString="0" containsBlank="1" containsNumber="1" minValue="0.68" maxValue="871.23500000000001"/>
    </cacheField>
    <cacheField name="2018-Q4" numFmtId="0">
      <sharedItems containsString="0" containsBlank="1" containsNumber="1" minValue="0.43" maxValue="836.68100000000004"/>
    </cacheField>
    <cacheField name="1/31/2019" numFmtId="0">
      <sharedItems containsString="0" containsBlank="1" containsNumber="1" minValue="0.34" maxValue="938.899"/>
    </cacheField>
    <cacheField name="2/28/2019" numFmtId="0">
      <sharedItems containsString="0" containsBlank="1" containsNumber="1" minValue="0.46" maxValue="1075.92"/>
    </cacheField>
    <cacheField name="2019-Q1" numFmtId="0">
      <sharedItems containsString="0" containsBlank="1" containsNumber="1" minValue="0.57569999999999999" maxValue="1085.614"/>
    </cacheField>
    <cacheField name="4/30/2019" numFmtId="0">
      <sharedItems containsString="0" containsBlank="1" containsNumber="1" minValue="0.59219999999999995" maxValue="1133.1320000000001"/>
    </cacheField>
    <cacheField name="5/31/2019" numFmtId="0">
      <sharedItems containsString="0" containsBlank="1" containsNumber="1" minValue="0.5675" maxValue="1121.9069999999999"/>
    </cacheField>
    <cacheField name="2019-Q2" numFmtId="0">
      <sharedItems containsString="0" containsBlank="1" containsNumber="1" minValue="0.54279999999999995" maxValue="1184.4690000000001"/>
    </cacheField>
    <cacheField name="7/31/2019" numFmtId="0">
      <sharedItems containsBlank="1" containsMixedTypes="1" containsNumber="1" minValue="0.55100000000000005" maxValue="1205.0440000000001"/>
    </cacheField>
    <cacheField name="8/31/2019" numFmtId="0">
      <sharedItems containsString="0" containsBlank="1" containsNumber="1" minValue="0.53459999999999996" maxValue="1244.4100000000001"/>
    </cacheField>
    <cacheField name="2019-Q3" numFmtId="0">
      <sharedItems containsString="0" containsBlank="1" containsNumber="1" minValue="0.55100000000000005" maxValue="1271.0820000000001"/>
    </cacheField>
    <cacheField name="10/31/2019" numFmtId="0">
      <sharedItems containsString="0" containsBlank="1" containsNumber="1" minValue="0.40500000000000003" maxValue="1249.6410000000001"/>
    </cacheField>
    <cacheField name="11/30/2019" numFmtId="0">
      <sharedItems containsString="0" containsBlank="1" containsNumber="1" minValue="0.38" maxValue="1364.1310000000001"/>
    </cacheField>
    <cacheField name="2019-Q4" numFmtId="0">
      <sharedItems containsString="0" containsBlank="1" containsNumber="1" minValue="0.5" maxValue="1212.7829999999999"/>
    </cacheField>
    <cacheField name="1/31/2020" numFmtId="0">
      <sharedItems containsString="0" containsBlank="1" containsNumber="1" minValue="0.4" maxValue="1337.691"/>
    </cacheField>
    <cacheField name="2/29/2020" numFmtId="0">
      <sharedItems containsString="0" containsBlank="1" containsNumber="1" minValue="0.36" maxValue="1314.9770000000001"/>
    </cacheField>
    <cacheField name="2020-Q1" numFmtId="0">
      <sharedItems containsString="0" containsBlank="1" containsNumber="1" minValue="0.14499999999999999" maxValue="1231.337"/>
    </cacheField>
    <cacheField name="4/30/2020" numFmtId="0">
      <sharedItems containsString="0" containsBlank="1" containsNumber="1" minValue="0.14499999999999999" maxValue="1288.6289999999999"/>
    </cacheField>
    <cacheField name="5/31/2020" numFmtId="0">
      <sharedItems containsString="0" containsBlank="1" containsNumber="1" minValue="0.13" maxValue="1506.7809999999999"/>
    </cacheField>
    <cacheField name="2020-Q2" numFmtId="0">
      <sharedItems containsString="0" containsBlank="1" containsNumber="1" minValue="0.18" maxValue="1477.08"/>
    </cacheField>
    <cacheField name="7/31/2020" numFmtId="0">
      <sharedItems containsString="0" containsBlank="1" containsNumber="1" minValue="0.17" maxValue="1526.6849999999999"/>
    </cacheField>
    <cacheField name="8/31/2020" numFmtId="0">
      <sharedItems containsString="0" containsBlank="1" containsNumber="1" minValue="0.18" maxValue="1455.0129999999999"/>
    </cacheField>
    <cacheField name="2020-Q3" numFmtId="0">
      <sharedItems containsString="0" containsBlank="1" containsNumber="1" minValue="0.13" maxValue="1427.019"/>
    </cacheField>
    <cacheField name="10/31/2020" numFmtId="0">
      <sharedItems containsString="0" containsBlank="1" containsNumber="1" minValue="0.115" maxValue="1348.86"/>
    </cacheField>
    <cacheField name="11/30/2020" numFmtId="0">
      <sharedItems containsString="0" containsBlank="1" containsNumber="1" minValue="0.155" maxValue="1551.0940000000001"/>
    </cacheField>
    <cacheField name="2020-Q4" numFmtId="0">
      <sharedItems containsString="0" containsBlank="1" containsNumber="1" minValue="0.17" maxValue="1603.4829999999999"/>
    </cacheField>
    <cacheField name="1/31/2021" numFmtId="0">
      <sharedItems containsString="0" containsBlank="1" containsNumber="1" minValue="0.22500000000000001" maxValue="1511.1880000000001"/>
    </cacheField>
    <cacheField name="2/28/2021" numFmtId="0">
      <sharedItems containsString="0" containsBlank="1" containsNumber="1" minValue="0.42499999999999999" maxValue="1598.4380000000001"/>
    </cacheField>
    <cacheField name="2021-Q1" numFmtId="0">
      <sharedItems containsString="0" containsBlank="1" containsNumber="1" minValue="0.53" maxValue="1703.796"/>
    </cacheField>
    <cacheField name="4/30/2021" numFmtId="0">
      <sharedItems containsString="0" containsBlank="1" containsNumber="1" minValue="0.6" maxValue="1751.258"/>
    </cacheField>
    <cacheField name="5/31/2021" numFmtId="0">
      <sharedItems containsString="0" containsBlank="1" containsNumber="1" minValue="0.78" maxValue="1666.614"/>
    </cacheField>
    <cacheField name="2021-Q2" numFmtId="0">
      <sharedItems containsString="0" containsBlank="1" containsNumber="1" minValue="0.98" maxValue="1823.82"/>
    </cacheField>
    <cacheField name="7/31/2021" numFmtId="0">
      <sharedItems containsString="0" containsBlank="1" containsNumber="1" minValue="0.79" maxValue="1941.386"/>
    </cacheField>
    <cacheField name="8/31/2021" numFmtId="0">
      <sharedItems containsString="0" containsBlank="1" containsNumber="1" minValue="0.73" maxValue="2077.1559999999999"/>
    </cacheField>
    <cacheField name="2021-Q3" numFmtId="0">
      <sharedItems containsString="0" containsBlank="1" containsNumber="1" minValue="0.92" maxValue="2016.951"/>
    </cacheField>
    <cacheField name="10/31/2021" numFmtId="0">
      <sharedItems containsString="0" containsBlank="1" containsNumber="1" minValue="1.02" maxValue="2114.1239999999998"/>
    </cacheField>
    <cacheField name="11/30/2021" numFmtId="0">
      <sharedItems containsBlank="1" containsMixedTypes="1" containsNumber="1" minValue="1.19" maxValue="2112.86"/>
    </cacheField>
    <cacheField name="2021-Q4" numFmtId="0">
      <sharedItems containsString="0" containsBlank="1" containsNumber="1" minValue="1.17" maxValue="2282.5949999999998"/>
    </cacheField>
    <cacheField name="1/31/2022" numFmtId="0">
      <sharedItems containsString="0" containsBlank="1" containsNumber="1" minValue="1.2" maxValue="2129.3249999999998"/>
    </cacheField>
    <cacheField name="2/28/2022" numFmtId="0">
      <sharedItems containsString="0" containsBlank="1" containsNumber="1" minValue="1.06" maxValue="2077.5940000000001"/>
    </cacheField>
    <cacheField name="2022-Q1" numFmtId="0">
      <sharedItems containsBlank="1" containsMixedTypes="1" containsNumber="1" minValue="0.98" maxValue="2079.7190000000001"/>
    </cacheField>
    <cacheField name="4/30/2022" numFmtId="0">
      <sharedItems containsString="0" containsBlank="1" containsNumber="1" minValue="0.83" maxValue="1967.675"/>
    </cacheField>
    <cacheField name="5/31/2022" numFmtId="0">
      <sharedItems containsString="0" containsBlank="1" containsNumber="1" minValue="0.82" maxValue="1937.3789999999999"/>
    </cacheField>
    <cacheField name="2022-Q2" numFmtId="0">
      <sharedItems containsString="0" containsBlank="1" containsNumber="1" minValue="0.85" maxValue="1860.9690000000001"/>
    </cacheField>
    <cacheField name="7/31/2022" numFmtId="0">
      <sharedItems containsString="0" containsBlank="1" containsNumber="1" minValue="0.68" maxValue="2121.4740000000002"/>
    </cacheField>
    <cacheField name="8/31/2022" numFmtId="0">
      <sharedItems containsString="0" containsBlank="1" containsNumber="1" minValue="0.63" maxValue="1925.3920000000001"/>
    </cacheField>
    <cacheField name="2022-Q3" numFmtId="0">
      <sharedItems containsString="0" containsBlank="1" containsNumber="1" minValue="0.89" maxValue="1873.1790000000001"/>
    </cacheField>
    <cacheField name="10/31/2022" numFmtId="0">
      <sharedItems containsString="0" containsBlank="1" containsNumber="1" minValue="0.76" maxValue="1919.7629999999999"/>
    </cacheField>
    <cacheField name="11/30/2022" numFmtId="0">
      <sharedItems containsString="0" containsBlank="1" containsNumber="1" minValue="0.62" maxValue="2113.3389999999999"/>
    </cacheField>
    <cacheField name="2022-Q4" numFmtId="0">
      <sharedItems containsBlank="1" containsMixedTypes="1" containsNumber="1" minValue="0.56000000000000005" maxValue="2061.5010000000002"/>
    </cacheField>
    <cacheField name="1/31/2023" numFmtId="0">
      <sharedItems containsString="0" containsBlank="1" containsNumber="1" minValue="0.71" maxValue="2292.4340000000002"/>
    </cacheField>
    <cacheField name="2/28/2023" numFmtId="0">
      <sharedItems containsString="0" containsBlank="1" containsNumber="1" minValue="0.86" maxValue="2335.4490000000001"/>
    </cacheField>
    <cacheField name="2023-Q1" numFmtId="0">
      <sharedItems containsString="0" containsBlank="1" containsNumber="1" minValue="1.08" maxValue="2529.31"/>
    </cacheField>
    <cacheField name="4/30/2023" numFmtId="0">
      <sharedItems containsString="0" containsBlank="1" containsNumber="1" minValue="0.88" maxValue="2631.62"/>
    </cacheField>
    <cacheField name="5/31/2023" numFmtId="0">
      <sharedItems containsString="0" containsBlank="1" containsNumber="1" minValue="0.98" maxValue="2756.8119999999999"/>
    </cacheField>
    <cacheField name="2023-Q2" numFmtId="0">
      <sharedItems containsString="0" containsBlank="1" containsNumber="1" minValue="0.6" maxValue="2734.982"/>
    </cacheField>
    <cacheField name="7/31/2023" numFmtId="0">
      <sharedItems containsString="0" containsBlank="1" containsNumber="1" minValue="0.69" maxValue="2776.0360000000001"/>
    </cacheField>
    <cacheField name="8/31/2023" numFmtId="0">
      <sharedItems containsString="0" containsBlank="1" containsNumber="1" minValue="0.95" maxValue="2765.5729999999999"/>
    </cacheField>
    <cacheField name="2023-Q3" numFmtId="0">
      <sharedItems containsBlank="1" containsMixedTypes="1" containsNumber="1" minValue="0.87" maxValue="2795.4059999999999"/>
    </cacheField>
    <cacheField name="10/31/2023" numFmtId="0">
      <sharedItems containsString="0" containsBlank="1" containsNumber="1" minValue="0.71" maxValue="2771.42"/>
    </cacheField>
    <cacheField name="11/30/2023" numFmtId="0">
      <sharedItems containsString="0" containsBlank="1" containsNumber="1" minValue="1.64" maxValue="3177.4520000000002"/>
    </cacheField>
    <cacheField name="2023-Q4" numFmtId="0">
      <sharedItems containsString="0" containsBlank="1" containsNumber="1" minValue="1.86" maxValue="3276.4659999999999"/>
    </cacheField>
    <cacheField name="1/31/2024" numFmtId="0">
      <sharedItems containsString="0" containsBlank="1" containsNumber="1" minValue="1.62" maxValue="3705.902"/>
    </cacheField>
    <cacheField name="2/29/2024" numFmtId="0">
      <sharedItems containsString="0" containsBlank="1" containsNumber="1" minValue="1.66" maxValue="3768.2640000000001"/>
    </cacheField>
    <cacheField name="2024-Q1" numFmtId="0">
      <sharedItems containsString="0" containsBlank="1" containsNumber="1" minValue="2.2799999999999998" maxValue="3671.471"/>
    </cacheField>
    <cacheField name="4/30/2024" numFmtId="0">
      <sharedItems containsString="0" containsBlank="1" containsNumber="1" minValue="2.38" maxValue="3536.0650000000001"/>
    </cacheField>
    <cacheField name="5/31/2024" numFmtId="0">
      <sharedItems containsString="0" containsBlank="1" containsNumber="1" minValue="2.98" maxValue="3782.2829999999999"/>
    </cacheField>
    <cacheField name="2024-Q2" numFmtId="0">
      <sharedItems containsString="0" containsBlank="1" containsNumber="1" minValue="2.7" maxValue="3934.1759999999999"/>
    </cacheField>
    <cacheField name="7/31/2024" numFmtId="0">
      <sharedItems containsString="0" containsBlank="1" containsNumber="1" minValue="2.7" maxValue="4347.7759999999998"/>
    </cacheField>
    <cacheField name="8/31/2024" numFmtId="0">
      <sharedItems containsString="0" containsBlank="1" containsNumber="1" minValue="2.23" maxValue="4411.7110000000002"/>
    </cacheField>
    <cacheField name="2024-Q3" numFmtId="0">
      <sharedItems containsString="0" containsBlank="1" containsNumber="1" minValue="2.2400000000000002" maxValue="4392.7539999999999"/>
    </cacheField>
    <cacheField name="10/31/2024" numFmtId="0">
      <sharedItems containsString="0" containsBlank="1" containsNumber="1" minValue="2.7" maxValue="4192.125"/>
    </cacheField>
    <cacheField name="11/30/2024" numFmtId="0">
      <sharedItems containsString="0" containsBlank="1" containsNumber="1" minValue="2.86" maxValue="4726.3630000000003"/>
    </cacheField>
    <cacheField name="2024-Q4" numFmtId="0">
      <sharedItems containsString="0" containsBlank="1" containsNumber="1" minValue="2.1" maxValue="4439.032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s v="AAUC"/>
    <x v="0"/>
    <s v="Allied Gold Corp"/>
    <s v="--"/>
    <s v="--"/>
    <n v="42.97"/>
    <d v="2015-01-01T00:00:00"/>
    <d v="2024-12-31T00:00:00"/>
    <s v="Material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AME?"/>
    <n v="13.2"/>
    <n v="11.25"/>
    <n v="10.53"/>
    <n v="9.48"/>
    <n v="8.8800000000000008"/>
    <n v="10.199999999999999"/>
    <n v="11.1"/>
    <n v="9.24"/>
    <n v="8.82"/>
    <n v="9.81"/>
    <n v="9.18"/>
    <n v="9.66"/>
    <n v="11.1"/>
    <n v="10.29"/>
    <n v="10.23"/>
  </r>
  <r>
    <s v="AAV"/>
    <x v="1"/>
    <s v="Advantage Energy Ltd"/>
    <s v="--"/>
    <s v="--"/>
    <n v="11.01"/>
    <d v="2015-01-01T00:00:00"/>
    <d v="2024-12-31T00:00:00"/>
    <s v="Energy"/>
    <n v="5.82"/>
    <n v="6.49"/>
    <n v="6.82"/>
    <n v="7.47"/>
    <n v="7.54"/>
    <n v="7.9"/>
    <n v="7.14"/>
    <n v="7.33"/>
    <n v="6.97"/>
    <n v="7.27"/>
    <n v="7.04"/>
    <n v="7.03"/>
    <n v="7.65"/>
    <n v="6.88"/>
    <n v="7.13"/>
    <n v="7.19"/>
    <n v="7.71"/>
    <n v="7.22"/>
    <n v="8.26"/>
    <n v="8.9499999999999993"/>
    <n v="9.1999999999999993"/>
    <n v="9.0500000000000007"/>
    <n v="9.74"/>
    <n v="9.1199999999999992"/>
    <n v="8.39"/>
    <n v="8"/>
    <n v="8.7799999999999994"/>
    <n v="8.59"/>
    <n v="8.51"/>
    <n v="8.77"/>
    <n v="8.57"/>
    <n v="7.96"/>
    <n v="7.82"/>
    <n v="6.83"/>
    <n v="6.03"/>
    <n v="5.4"/>
    <n v="3.95"/>
    <n v="3.63"/>
    <n v="3.81"/>
    <n v="4.09"/>
    <n v="3.87"/>
    <n v="4.1100000000000003"/>
    <n v="4.5"/>
    <n v="3.88"/>
    <n v="3.6"/>
    <n v="2.95"/>
    <n v="2.38"/>
    <n v="1.98"/>
    <n v="2.0499999999999998"/>
    <n v="2.2400000000000002"/>
    <n v="2.2000000000000002"/>
    <n v="2.2200000000000002"/>
    <n v="1.75"/>
    <n v="1.63"/>
    <n v="1.89"/>
    <n v="1.48"/>
    <n v="2.15"/>
    <n v="1.9"/>
    <n v="2.44"/>
    <n v="2.75"/>
    <n v="2.21"/>
    <n v="2.02"/>
    <n v="1.43"/>
    <n v="2.2599999999999998"/>
    <n v="2.1"/>
    <n v="1.66"/>
    <n v="1.6"/>
    <n v="2.17"/>
    <n v="1.75"/>
    <n v="2.2000000000000002"/>
    <n v="2.06"/>
    <n v="1.71"/>
    <n v="1.91"/>
    <n v="2.6"/>
    <n v="2.37"/>
    <n v="3.26"/>
    <n v="4.03"/>
    <n v="5.0599999999999996"/>
    <n v="4.6900000000000004"/>
    <n v="5.25"/>
    <n v="6.4"/>
    <n v="7.01"/>
    <n v="7.09"/>
    <n v="7.41"/>
    <n v="6.88"/>
    <n v="7.41"/>
    <n v="8.7100000000000009"/>
    <n v="10.73"/>
    <n v="10.98"/>
    <n v="8"/>
    <n v="11.01"/>
    <n v="11.22"/>
    <n v="9.93"/>
    <n v="10.3"/>
    <n v="11.56"/>
    <n v="9.4700000000000006"/>
    <n v="8.3000000000000007"/>
    <n v="7.98"/>
    <n v="7.81"/>
    <n v="7.62"/>
    <n v="7.31"/>
    <n v="8.65"/>
    <n v="9.3000000000000007"/>
    <n v="9.6300000000000008"/>
    <n v="9.27"/>
    <n v="10.07"/>
    <n v="9.3000000000000007"/>
    <n v="8.5299999999999994"/>
    <n v="8.82"/>
    <n v="10.039999999999999"/>
    <n v="9.8800000000000008"/>
    <n v="10.74"/>
    <n v="11.59"/>
    <n v="10.38"/>
    <n v="9.6300000000000008"/>
    <n v="9.7200000000000006"/>
    <n v="9.4499999999999993"/>
    <n v="8.7100000000000009"/>
    <n v="9"/>
    <n v="9.86"/>
  </r>
  <r>
    <s v="ABX"/>
    <x v="2"/>
    <s v="Barrick Mining Corp"/>
    <s v="--"/>
    <s v="--"/>
    <n v="62.24"/>
    <d v="2015-01-01T00:00:00"/>
    <d v="2024-12-31T00:00:00"/>
    <s v="Materials"/>
    <n v="13.5"/>
    <n v="13.5648"/>
    <n v="11.5543"/>
    <n v="13.0809"/>
    <n v="12.332700000000001"/>
    <n v="11.184900000000001"/>
    <n v="7.6996000000000002"/>
    <n v="7.6894999999999998"/>
    <n v="7.1349"/>
    <n v="8.5382999999999996"/>
    <n v="8.2834000000000003"/>
    <n v="8.6288999999999998"/>
    <n v="11.7384"/>
    <n v="15.8659"/>
    <n v="14.886900000000001"/>
    <n v="20.499099999999999"/>
    <n v="18.520600000000002"/>
    <n v="23.302900000000001"/>
    <n v="24.0886"/>
    <n v="18.853899999999999"/>
    <n v="19.649000000000001"/>
    <n v="19.962"/>
    <n v="17.066800000000001"/>
    <n v="18.201799999999999"/>
    <n v="20.3108"/>
    <n v="20.7913"/>
    <n v="21.427600000000002"/>
    <n v="19.357700000000001"/>
    <n v="18.985299999999999"/>
    <n v="17.5321"/>
    <n v="17.9145"/>
    <n v="19.145299999999999"/>
    <n v="17.093699999999998"/>
    <n v="15.867900000000001"/>
    <n v="15.2019"/>
    <n v="15.5091"/>
    <n v="15.090999999999999"/>
    <n v="12.6396"/>
    <n v="13.7257"/>
    <n v="14.7776"/>
    <n v="14.631"/>
    <n v="14.8024"/>
    <n v="12.496700000000001"/>
    <n v="11.4749"/>
    <n v="12.2829"/>
    <n v="14.1739"/>
    <n v="14.585599999999999"/>
    <n v="15.9594"/>
    <n v="15.231999999999999"/>
    <n v="14.374700000000001"/>
    <n v="15.8642"/>
    <n v="14.7471"/>
    <n v="14.606299999999999"/>
    <n v="17.9603"/>
    <n v="18.638100000000001"/>
    <n v="22.471499999999999"/>
    <n v="19.955300000000001"/>
    <n v="19.920500000000001"/>
    <n v="19.3687"/>
    <n v="21.062799999999999"/>
    <n v="21.403400000000001"/>
    <n v="22.4297"/>
    <n v="22.657499999999999"/>
    <n v="31.392800000000001"/>
    <n v="29.095099999999999"/>
    <n v="32.1004"/>
    <n v="34.015999999999998"/>
    <n v="34.049999999999997"/>
    <n v="32.957299999999996"/>
    <n v="31.3887"/>
    <n v="26.370999999999999"/>
    <n v="25.654499999999999"/>
    <n v="25.2652"/>
    <n v="21.107500000000002"/>
    <n v="22.156199999999998"/>
    <n v="23.276"/>
    <n v="25.546900000000001"/>
    <n v="22.870899999999999"/>
    <n v="24.226700000000001"/>
    <n v="22.722000000000001"/>
    <n v="20.491"/>
    <n v="20.3477"/>
    <n v="21.857199999999999"/>
    <n v="21.650099999999998"/>
    <n v="21.902200000000001"/>
    <n v="25.8522"/>
    <n v="27.5974"/>
    <n v="25.906500000000001"/>
    <n v="23.6523"/>
    <n v="20.776800000000001"/>
    <n v="18.421600000000002"/>
    <n v="18.035900000000002"/>
    <n v="19.802399999999999"/>
    <n v="19.025500000000001"/>
    <n v="20.499300000000002"/>
    <n v="21.676100000000002"/>
    <n v="24.3003"/>
    <n v="20.7225"/>
    <n v="23.5794"/>
    <n v="24.209099999999999"/>
    <n v="21.686699999999998"/>
    <n v="21.204599999999999"/>
    <n v="21.535499999999999"/>
    <n v="20.831199999999999"/>
    <n v="18.767099999999999"/>
    <n v="21.068999999999999"/>
    <n v="22.864699999999999"/>
    <n v="22.902999999999999"/>
    <n v="20.090299999999999"/>
    <n v="19.064"/>
    <n v="21.703499999999998"/>
    <n v="22.0792"/>
    <n v="22.596299999999999"/>
    <n v="22.111799999999999"/>
    <n v="24.786200000000001"/>
    <n v="26.495699999999999"/>
    <n v="26.184100000000001"/>
    <n v="26.203600000000002"/>
    <n v="24.012599999999999"/>
    <n v="21.828800000000001"/>
  </r>
  <r>
    <s v="AC"/>
    <x v="3"/>
    <s v="Air Canada"/>
    <s v="--"/>
    <s v="--"/>
    <n v="18.850000000000001"/>
    <d v="2015-01-01T00:00:00"/>
    <d v="2024-12-31T00:00:00"/>
    <s v="Industrials"/>
    <n v="11.75"/>
    <n v="12.34"/>
    <n v="12.39"/>
    <n v="11.52"/>
    <n v="13.76"/>
    <n v="13.21"/>
    <n v="11.77"/>
    <n v="11.23"/>
    <n v="10.73"/>
    <n v="10.76"/>
    <n v="10.43"/>
    <n v="10.210000000000001"/>
    <n v="7.83"/>
    <n v="7.22"/>
    <n v="8.9600000000000009"/>
    <n v="9.33"/>
    <n v="9.6300000000000008"/>
    <n v="8.89"/>
    <n v="8.99"/>
    <n v="8.9600000000000009"/>
    <n v="10.6"/>
    <n v="12.65"/>
    <n v="13.5"/>
    <n v="13.67"/>
    <n v="13.37"/>
    <n v="13.38"/>
    <n v="13.8"/>
    <n v="12.99"/>
    <n v="17.8"/>
    <n v="17.38"/>
    <n v="19.829999999999998"/>
    <n v="23.34"/>
    <n v="26.24"/>
    <n v="25.56"/>
    <n v="24.59"/>
    <n v="25.88"/>
    <n v="23.91"/>
    <n v="27.06"/>
    <n v="26.77"/>
    <n v="25.25"/>
    <n v="22.97"/>
    <n v="21.25"/>
    <n v="23.53"/>
    <n v="26.82"/>
    <n v="27.6"/>
    <n v="24.98"/>
    <n v="29"/>
    <n v="25.96"/>
    <n v="29.67"/>
    <n v="33.11"/>
    <n v="32.21"/>
    <n v="32.159999999999997"/>
    <n v="39.9"/>
    <n v="39.69"/>
    <n v="45.41"/>
    <n v="44.75"/>
    <n v="43.21"/>
    <n v="46.9"/>
    <n v="50.05"/>
    <n v="48.51"/>
    <n v="44.33"/>
    <n v="34.25"/>
    <n v="15.75"/>
    <n v="20.239999999999998"/>
    <n v="15.9"/>
    <n v="16.95"/>
    <n v="15.11"/>
    <n v="17.600000000000001"/>
    <n v="15.69"/>
    <n v="15.1"/>
    <n v="24.7"/>
    <n v="22.77"/>
    <n v="20.02"/>
    <n v="25.1"/>
    <n v="26.15"/>
    <n v="24.77"/>
    <n v="27.36"/>
    <n v="25.5"/>
    <n v="24.98"/>
    <n v="24.51"/>
    <n v="23.13"/>
    <n v="22.19"/>
    <n v="20.8"/>
    <n v="21.12"/>
    <n v="22.86"/>
    <n v="23.95"/>
    <n v="24.25"/>
    <n v="22.5"/>
    <n v="22.19"/>
    <n v="16.04"/>
    <n v="17.39"/>
    <n v="17.690000000000001"/>
    <n v="16.600000000000001"/>
    <n v="19.61"/>
    <n v="19.29"/>
    <n v="19.39"/>
    <n v="22.58"/>
    <n v="20.12"/>
    <n v="19.149999999999999"/>
    <n v="18.96"/>
    <n v="21.43"/>
    <n v="24.99"/>
    <n v="24.3"/>
    <n v="22.82"/>
    <n v="19.38"/>
    <n v="16.73"/>
    <n v="17.63"/>
    <n v="18.690000000000001"/>
    <n v="18.22"/>
    <n v="18.12"/>
    <n v="19.61"/>
    <n v="20.32"/>
    <n v="18.2"/>
    <n v="17.899999999999999"/>
    <n v="15.91"/>
    <n v="15.44"/>
    <n v="16.39"/>
    <n v="18.87"/>
    <n v="24.96"/>
    <n v="22.26"/>
  </r>
  <r>
    <s v="ACO/X"/>
    <x v="4"/>
    <s v="Atco Ltd/Canada"/>
    <s v="--"/>
    <s v="--"/>
    <n v="59.12"/>
    <d v="2015-01-01T00:00:00"/>
    <d v="2024-12-31T00:00:00"/>
    <s v="Utilities"/>
    <n v="32.57"/>
    <n v="31.935099999999998"/>
    <n v="30.031300000000002"/>
    <n v="30.4373"/>
    <n v="28.959700000000002"/>
    <n v="26.437799999999999"/>
    <n v="26.277100000000001"/>
    <n v="26.578399999999998"/>
    <n v="26.417400000000001"/>
    <n v="25.1706"/>
    <n v="24.314800000000002"/>
    <n v="24.227499999999999"/>
    <n v="26.351700000000001"/>
    <n v="24.3429"/>
    <n v="26.863399999999999"/>
    <n v="28.0261"/>
    <n v="29.516999999999999"/>
    <n v="31.194299999999998"/>
    <n v="33.871899999999997"/>
    <n v="33.114699999999999"/>
    <n v="32.277799999999999"/>
    <n v="32.5548"/>
    <n v="29.632999999999999"/>
    <n v="31.127199999999998"/>
    <n v="31.935700000000001"/>
    <n v="31.629100000000001"/>
    <n v="36.296700000000001"/>
    <n v="34.864699999999999"/>
    <n v="35.763199999999998"/>
    <n v="35.823099999999997"/>
    <n v="32.785400000000003"/>
    <n v="32.502899999999997"/>
    <n v="32.590299999999999"/>
    <n v="33.287700000000001"/>
    <n v="32.7896"/>
    <n v="32.2532"/>
    <n v="31.880500000000001"/>
    <n v="30.274999999999999"/>
    <n v="29.924099999999999"/>
    <n v="28.0945"/>
    <n v="28.499500000000001"/>
    <n v="29.6328"/>
    <n v="29.128900000000002"/>
    <n v="28.4863"/>
    <n v="27.839500000000001"/>
    <n v="28.304099999999998"/>
    <n v="29.9634"/>
    <n v="28.733499999999999"/>
    <n v="30.921399999999998"/>
    <n v="32.960500000000003"/>
    <n v="33.793500000000002"/>
    <n v="34.506900000000002"/>
    <n v="34.912500000000001"/>
    <n v="33.439599999999999"/>
    <n v="33.325899999999997"/>
    <n v="36.0456"/>
    <n v="37.040700000000001"/>
    <n v="35.375100000000003"/>
    <n v="38.500100000000003"/>
    <n v="38.332500000000003"/>
    <n v="39.757300000000001"/>
    <n v="38.571199999999997"/>
    <n v="30.2715"/>
    <n v="30.364699999999999"/>
    <n v="30.147200000000002"/>
    <n v="31.636700000000001"/>
    <n v="32.744399999999999"/>
    <n v="31.220400000000001"/>
    <n v="30.567599999999999"/>
    <n v="29.4558"/>
    <n v="31.0044"/>
    <n v="29.305399999999999"/>
    <n v="29.401800000000001"/>
    <n v="29.811399999999999"/>
    <n v="33.9039"/>
    <n v="34.285800000000002"/>
    <n v="35.456099999999999"/>
    <n v="36.094900000000003"/>
    <n v="37.014499999999998"/>
    <n v="34.8551"/>
    <n v="33.716799999999999"/>
    <n v="34.853700000000003"/>
    <n v="34.546700000000001"/>
    <n v="35.820300000000003"/>
    <n v="35.920999999999999"/>
    <n v="34.922699999999999"/>
    <n v="36.415900000000001"/>
    <n v="38.825000000000003"/>
    <n v="38.918300000000002"/>
    <n v="37.788600000000002"/>
    <n v="40.556399999999996"/>
    <n v="40.238100000000003"/>
    <n v="36.733499999999999"/>
    <n v="36.603700000000003"/>
    <n v="37.676299999999998"/>
    <n v="37.072699999999998"/>
    <n v="37.037700000000001"/>
    <n v="37.011499999999998"/>
    <n v="38.325800000000001"/>
    <n v="39.608699999999999"/>
    <n v="37.336399999999998"/>
    <n v="35.287500000000001"/>
    <n v="33.677"/>
    <n v="33.372799999999998"/>
    <n v="31.175699999999999"/>
    <n v="32.218000000000004"/>
    <n v="33.577399999999997"/>
    <n v="35.494700000000002"/>
    <n v="34.512599999999999"/>
    <n v="34.569099999999999"/>
    <n v="35.071300000000001"/>
    <n v="34.941099999999999"/>
    <n v="37.2136"/>
    <n v="36.695700000000002"/>
    <n v="40.330500000000001"/>
    <n v="42.816400000000002"/>
    <n v="45.589500000000001"/>
    <n v="45.989199999999997"/>
    <n v="46.769599999999997"/>
    <n v="45.7286"/>
  </r>
  <r>
    <s v="AEM"/>
    <x v="5"/>
    <s v="Agnico Eagle Mines Ltd"/>
    <s v="--"/>
    <s v="--"/>
    <n v="258.83999999999997"/>
    <d v="2015-01-01T00:00:00"/>
    <d v="2024-12-31T00:00:00"/>
    <s v="Materials"/>
    <n v="35.380000000000003"/>
    <n v="33.258800000000001"/>
    <n v="29.201799999999999"/>
    <n v="30.236699999999999"/>
    <n v="33.219499999999996"/>
    <n v="29.4344"/>
    <n v="24.022300000000001"/>
    <n v="26.835599999999999"/>
    <n v="28.176600000000001"/>
    <n v="30.7835"/>
    <n v="29.638999999999999"/>
    <n v="30.3825"/>
    <n v="34.551000000000002"/>
    <n v="39.861899999999999"/>
    <n v="39.342799999999997"/>
    <n v="49.657800000000002"/>
    <n v="49.37"/>
    <n v="57.992600000000003"/>
    <n v="63.729799999999997"/>
    <n v="55.857900000000001"/>
    <n v="59.622700000000002"/>
    <n v="57.244500000000002"/>
    <n v="46.497199999999999"/>
    <n v="47.5501"/>
    <n v="52.284100000000002"/>
    <n v="47.148800000000001"/>
    <n v="47.63"/>
    <n v="55.084299999999999"/>
    <n v="55.2318"/>
    <n v="49.4709"/>
    <n v="49.2425"/>
    <n v="54.255299999999998"/>
    <n v="47.796500000000002"/>
    <n v="48.822099999999999"/>
    <n v="48.053400000000003"/>
    <n v="49.319600000000001"/>
    <n v="49.447000000000003"/>
    <n v="41.662700000000001"/>
    <n v="46.187800000000003"/>
    <n v="46.042900000000003"/>
    <n v="49.708300000000001"/>
    <n v="51.485199999999999"/>
    <n v="46.556199999999997"/>
    <n v="38.5428"/>
    <n v="37.805900000000001"/>
    <n v="39.845300000000002"/>
    <n v="40.166800000000002"/>
    <n v="47.3613"/>
    <n v="49.1233"/>
    <n v="48.250900000000001"/>
    <n v="50.087200000000003"/>
    <n v="47.828499999999998"/>
    <n v="50.974299999999999"/>
    <n v="58.056199999999997"/>
    <n v="59.621299999999998"/>
    <n v="72.118899999999996"/>
    <n v="61.514200000000002"/>
    <n v="70.134799999999998"/>
    <n v="68.582499999999996"/>
    <n v="69.503699999999995"/>
    <n v="71.085300000000004"/>
    <n v="55.564700000000002"/>
    <n v="49.012799999999999"/>
    <n v="70.954300000000003"/>
    <n v="77.094200000000001"/>
    <n v="76.078999999999994"/>
    <n v="93.092399999999998"/>
    <n v="94.354500000000002"/>
    <n v="92.827799999999996"/>
    <n v="92.538300000000007"/>
    <n v="75.081100000000006"/>
    <n v="79.033199999999994"/>
    <n v="78.750900000000001"/>
    <n v="63.043100000000003"/>
    <n v="64.471900000000005"/>
    <n v="68.172399999999996"/>
    <n v="76.254999999999995"/>
    <n v="66.846900000000005"/>
    <n v="71.974599999999995"/>
    <n v="65.140299999999996"/>
    <n v="58.958300000000001"/>
    <n v="58.940300000000001"/>
    <n v="57.534999999999997"/>
    <n v="60.706299999999999"/>
    <n v="54.851599999999998"/>
    <n v="58.040999999999997"/>
    <n v="69.645799999999994"/>
    <n v="68.079899999999995"/>
    <n v="61.4833"/>
    <n v="54.036299999999997"/>
    <n v="50.496299999999998"/>
    <n v="50.145200000000003"/>
    <n v="54.033799999999999"/>
    <n v="55.487499999999997"/>
    <n v="63.235300000000002"/>
    <n v="65.671400000000006"/>
    <n v="70.132900000000006"/>
    <n v="59.148800000000001"/>
    <n v="64.826400000000007"/>
    <n v="72.368300000000005"/>
    <n v="65.564800000000005"/>
    <n v="62.783900000000003"/>
    <n v="65.612300000000005"/>
    <n v="62.782499999999999"/>
    <n v="59.060099999999998"/>
    <n v="62.237000000000002"/>
    <n v="70.236199999999997"/>
    <n v="70.043300000000002"/>
    <n v="63.709099999999999"/>
    <n v="63.4178"/>
    <n v="78.5261"/>
    <n v="84.757999999999996"/>
    <n v="90.955600000000004"/>
    <n v="87.503600000000006"/>
    <n v="104.17700000000001"/>
    <n v="107.8997"/>
    <n v="107.06440000000001"/>
    <n v="118.1"/>
    <n v="116.5728"/>
    <n v="111.0433"/>
  </r>
  <r>
    <s v="AG"/>
    <x v="6"/>
    <s v="First Majestic Silver Corp"/>
    <s v="--"/>
    <s v="--"/>
    <n v="28.35"/>
    <d v="2015-01-01T00:00:00"/>
    <d v="2024-12-31T00:00:00"/>
    <s v="Materials"/>
    <n v="7.75"/>
    <n v="7.6085000000000003"/>
    <n v="6.7302"/>
    <n v="5.8026"/>
    <n v="6.0690999999999997"/>
    <n v="5.9703999999999997"/>
    <n v="3.9571999999999998"/>
    <n v="4.4802999999999997"/>
    <n v="4.2138"/>
    <n v="4.2630999999999997"/>
    <n v="4.4013"/>
    <n v="4.4505999999999997"/>
    <n v="4.1447000000000003"/>
    <n v="6.1974"/>
    <n v="8.3092000000000006"/>
    <n v="13.184200000000001"/>
    <n v="13.4605"/>
    <n v="17.318999999999999"/>
    <n v="22.341999999999999"/>
    <n v="15.601900000000001"/>
    <n v="13.351900000000001"/>
    <n v="10.628299999999999"/>
    <n v="11.753299999999999"/>
    <n v="10.125"/>
    <n v="12.305899999999999"/>
    <n v="11.881500000000001"/>
    <n v="10.648"/>
    <n v="10.953900000000001"/>
    <n v="11.151300000000001"/>
    <n v="10.618399999999999"/>
    <n v="10.125"/>
    <n v="8.7039000000000009"/>
    <n v="8.4078999999999997"/>
    <n v="8.5755999999999997"/>
    <n v="8.5263000000000009"/>
    <n v="8.3683999999999994"/>
    <n v="7.4210000000000003"/>
    <n v="6.7104999999999997"/>
    <n v="7.7862"/>
    <n v="8.2302"/>
    <n v="9.0691000000000006"/>
    <n v="9.8979999999999997"/>
    <n v="8.5164000000000009"/>
    <n v="7.1645000000000003"/>
    <n v="7.2335000000000003"/>
    <n v="7.2138"/>
    <n v="6.2960000000000003"/>
    <n v="7.9145000000000003"/>
    <n v="7.9341999999999997"/>
    <n v="8.7630999999999997"/>
    <n v="8.6743000000000006"/>
    <n v="8.1217000000000006"/>
    <n v="8.1020000000000003"/>
    <n v="10.203900000000001"/>
    <n v="12.286099999999999"/>
    <n v="14.289400000000001"/>
    <n v="11.891400000000001"/>
    <n v="13.8947"/>
    <n v="14.0526"/>
    <n v="15.7204"/>
    <n v="13.164400000000001"/>
    <n v="9.9967000000000006"/>
    <n v="8.6052"/>
    <n v="11.0921"/>
    <n v="13.578900000000001"/>
    <n v="13.3223"/>
    <n v="17.6447"/>
    <n v="15.996700000000001"/>
    <n v="12.493399999999999"/>
    <n v="13.4506"/>
    <n v="13.3421"/>
    <n v="16.8552"/>
    <n v="22.766400000000001"/>
    <n v="22.638100000000001"/>
    <n v="19.342099999999999"/>
    <n v="18.3749"/>
    <n v="21.3614"/>
    <n v="19.327999999999999"/>
    <n v="16.840399999999999"/>
    <n v="16.048500000000001"/>
    <n v="14.1622"/>
    <n v="15.4855"/>
    <n v="15.0366"/>
    <n v="13.900499999999999"/>
    <n v="12.7544"/>
    <n v="14.098100000000001"/>
    <n v="16.241199999999999"/>
    <n v="13.1175"/>
    <n v="9.9713999999999992"/>
    <n v="9.1304999999999996"/>
    <n v="9.7042999999999999"/>
    <n v="9.4936000000000007"/>
    <n v="10.453799999999999"/>
    <n v="11.344799999999999"/>
    <n v="12.3628"/>
    <n v="11.174099999999999"/>
    <n v="10.411300000000001"/>
    <n v="8.2517999999999994"/>
    <n v="9.6671999999999993"/>
    <n v="9.4887999999999995"/>
    <n v="7.8003999999999998"/>
    <n v="7.4332000000000003"/>
    <n v="8.7233000000000001"/>
    <n v="8.2339000000000002"/>
    <n v="6.9128999999999996"/>
    <n v="7.0917000000000003"/>
    <n v="8.0632000000000001"/>
    <n v="8.0831"/>
    <n v="6.1642000000000001"/>
    <n v="6.0747999999999998"/>
    <n v="7.9112"/>
    <n v="9.1351999999999993"/>
    <n v="9.7172000000000001"/>
    <n v="8.0645000000000007"/>
    <n v="8.5024999999999995"/>
    <n v="7.5232000000000001"/>
    <n v="8.0911000000000008"/>
    <n v="10.253399999999999"/>
    <n v="8.5657999999999994"/>
    <n v="7.8776999999999999"/>
  </r>
  <r>
    <s v="AGI"/>
    <x v="7"/>
    <s v="Alamos Gold Inc"/>
    <s v="--"/>
    <s v="--"/>
    <n v="50.46"/>
    <d v="2015-01-01T00:00:00"/>
    <d v="2024-12-31T00:00:00"/>
    <s v="Materials"/>
    <n v="6.29"/>
    <n v="7.0124000000000004"/>
    <n v="6.8826000000000001"/>
    <n v="7.7359"/>
    <n v="7.5815000000000001"/>
    <n v="6.6128999999999998"/>
    <n v="3.9584000000000001"/>
    <n v="5.0480999999999998"/>
    <n v="4.6010999999999997"/>
    <n v="4.6958000000000002"/>
    <n v="3.7902"/>
    <n v="4.2477"/>
    <n v="4.2663000000000002"/>
    <n v="5.7880000000000003"/>
    <n v="6.4227999999999996"/>
    <n v="8.4621999999999993"/>
    <n v="7.8451000000000004"/>
    <n v="10.388400000000001"/>
    <n v="11.417"/>
    <n v="8.6304999999999996"/>
    <n v="10.0985"/>
    <n v="9.8504000000000005"/>
    <n v="8.0058000000000007"/>
    <n v="8.7361000000000004"/>
    <n v="9.1387"/>
    <n v="8.9983000000000004"/>
    <n v="10.0002"/>
    <n v="9.1594999999999995"/>
    <n v="8.5220000000000002"/>
    <n v="8.6157000000000004"/>
    <n v="8.2782"/>
    <n v="9.7500999999999998"/>
    <n v="7.9032"/>
    <n v="7.6795"/>
    <n v="7.6982999999999997"/>
    <n v="7.6889000000000003"/>
    <n v="6.9191000000000003"/>
    <n v="6.1211000000000002"/>
    <n v="6.2900999999999998"/>
    <n v="6.5273000000000003"/>
    <n v="6.7435999999999998"/>
    <n v="7.0446"/>
    <n v="6.6402000000000001"/>
    <n v="5.3986999999999998"/>
    <n v="5.5773999999999999"/>
    <n v="4.9569999999999999"/>
    <n v="4.0240999999999998"/>
    <n v="4.6272000000000002"/>
    <n v="5.5130999999999997"/>
    <n v="5.9936999999999996"/>
    <n v="6.4015000000000004"/>
    <n v="5.8727999999999998"/>
    <n v="6.2314999999999996"/>
    <n v="7.4733999999999998"/>
    <n v="8.1923999999999992"/>
    <n v="8.8734999999999999"/>
    <n v="7.2957000000000001"/>
    <n v="6.7934999999999999"/>
    <n v="7.1345999999999998"/>
    <n v="7.4318999999999997"/>
    <n v="7.9255000000000004"/>
    <n v="7.4128999999999996"/>
    <n v="6.7363999999999997"/>
    <n v="10.680999999999999"/>
    <n v="10.623900000000001"/>
    <n v="12.085900000000001"/>
    <n v="13.5275"/>
    <n v="13.031000000000001"/>
    <n v="11.214700000000001"/>
    <n v="11.635300000000001"/>
    <n v="10.277699999999999"/>
    <n v="10.656000000000001"/>
    <n v="9.8317999999999994"/>
    <n v="8.6435999999999993"/>
    <n v="9.4396000000000004"/>
    <n v="9.4684000000000008"/>
    <n v="10.535399999999999"/>
    <n v="9.1293000000000006"/>
    <n v="9.7751999999999999"/>
    <n v="9.6015999999999995"/>
    <n v="8.8104999999999993"/>
    <n v="8.8781999999999996"/>
    <n v="9.4489000000000001"/>
    <n v="9.4423999999999992"/>
    <n v="8.4138000000000002"/>
    <n v="9.0640000000000001"/>
    <n v="10.221"/>
    <n v="9.7148000000000003"/>
    <n v="9.1890999999999998"/>
    <n v="8.8207000000000004"/>
    <n v="9.8855000000000004"/>
    <n v="9.2309999999999999"/>
    <n v="10.0365"/>
    <n v="10.5364"/>
    <n v="12.780799999999999"/>
    <n v="13.451499999999999"/>
    <n v="14.424300000000001"/>
    <n v="13.6677"/>
    <n v="16.250399999999999"/>
    <n v="17.245200000000001"/>
    <n v="16.506499999999999"/>
    <n v="15.572699999999999"/>
    <n v="16.076000000000001"/>
    <n v="17.151700000000002"/>
    <n v="15.150499999999999"/>
    <n v="16.9801"/>
    <n v="19.887599999999999"/>
    <n v="17.653300000000002"/>
    <n v="16.127700000000001"/>
    <n v="15.860200000000001"/>
    <n v="19.819600000000001"/>
    <n v="20.0975"/>
    <n v="22.618300000000001"/>
    <n v="21.331700000000001"/>
    <n v="23.389299999999999"/>
    <n v="25.8247"/>
    <n v="26.824400000000001"/>
    <n v="27.998899999999999"/>
    <n v="26.486000000000001"/>
    <n v="26.430199999999999"/>
  </r>
  <r>
    <s v="AIF"/>
    <x v="8"/>
    <s v="Altus Group Ltd/Canada"/>
    <s v="--"/>
    <s v="--"/>
    <n v="46.2"/>
    <d v="2015-01-01T00:00:00"/>
    <d v="2024-12-31T00:00:00"/>
    <s v="Real Estate"/>
    <n v="15.61"/>
    <n v="18.276299999999999"/>
    <n v="16.373100000000001"/>
    <n v="16.892099999999999"/>
    <n v="15.988"/>
    <n v="15.023300000000001"/>
    <n v="14.0273"/>
    <n v="17.774699999999999"/>
    <n v="17.4114"/>
    <n v="16.195599999999999"/>
    <n v="17.1648"/>
    <n v="16.6173"/>
    <n v="15.2889"/>
    <n v="17.1829"/>
    <n v="17.932600000000001"/>
    <n v="19.089500000000001"/>
    <n v="19.814699999999998"/>
    <n v="19.3658"/>
    <n v="20.522400000000001"/>
    <n v="24.296399999999998"/>
    <n v="25.567299999999999"/>
    <n v="25.287600000000001"/>
    <n v="26.869800000000001"/>
    <n v="27.196899999999999"/>
    <n v="26.221800000000002"/>
    <n v="26.617100000000001"/>
    <n v="25.695"/>
    <n v="27.196100000000001"/>
    <n v="26.6751"/>
    <n v="24.883099999999999"/>
    <n v="22.6904"/>
    <n v="27.697199999999999"/>
    <n v="28.337599999999998"/>
    <n v="31.4238"/>
    <n v="32.110599999999998"/>
    <n v="33.073999999999998"/>
    <n v="30.700700000000001"/>
    <n v="28.121400000000001"/>
    <n v="29.351199999999999"/>
    <n v="29.063300000000002"/>
    <n v="26.318899999999999"/>
    <n v="26.507899999999999"/>
    <n v="25.3231"/>
    <n v="27.991099999999999"/>
    <n v="27.820399999999999"/>
    <n v="26.1845"/>
    <n v="23.939599999999999"/>
    <n v="21.656099999999999"/>
    <n v="22.561900000000001"/>
    <n v="24.0898"/>
    <n v="23.990300000000001"/>
    <n v="24.901399999999999"/>
    <n v="27.211099999999998"/>
    <n v="29.6541"/>
    <n v="30.985600000000002"/>
    <n v="36.062100000000001"/>
    <n v="37.083199999999998"/>
    <n v="33.880800000000001"/>
    <n v="34.215000000000003"/>
    <n v="35.373399999999997"/>
    <n v="40.396099999999997"/>
    <n v="41.821899999999999"/>
    <n v="34.151800000000001"/>
    <n v="39.326000000000001"/>
    <n v="40.317900000000002"/>
    <n v="38.305599999999998"/>
    <n v="40.061700000000002"/>
    <n v="50.344799999999999"/>
    <n v="52.107700000000001"/>
    <n v="51.3354"/>
    <n v="46.353499999999997"/>
    <n v="46.418300000000002"/>
    <n v="46.238799999999998"/>
    <n v="52.728299999999997"/>
    <n v="57.232799999999997"/>
    <n v="58.8142"/>
    <n v="55.9071"/>
    <n v="54.539200000000001"/>
    <n v="55.744799999999998"/>
    <n v="62.988199999999999"/>
    <n v="58.812600000000003"/>
    <n v="61.772199999999998"/>
    <n v="62.257599999999996"/>
    <n v="67.683300000000003"/>
    <n v="58.184600000000003"/>
    <n v="46.845199999999998"/>
    <n v="48.305399999999999"/>
    <n v="46.019199999999998"/>
    <n v="45.139200000000002"/>
    <n v="42.794199999999996"/>
    <n v="50.452800000000003"/>
    <n v="49.234000000000002"/>
    <n v="43.118000000000002"/>
    <n v="46.613300000000002"/>
    <n v="51.254399999999997"/>
    <n v="52.180100000000003"/>
    <n v="54.9803"/>
    <n v="58.900599999999997"/>
    <n v="55.562600000000003"/>
    <n v="52.087000000000003"/>
    <n v="42.763599999999997"/>
    <n v="42.676200000000001"/>
    <n v="42.773299999999999"/>
    <n v="50.554699999999997"/>
    <n v="45.821599999999997"/>
    <n v="45.899500000000003"/>
    <n v="38.980499999999999"/>
    <n v="41.21"/>
    <n v="44.319800000000001"/>
    <n v="48.9846"/>
    <n v="50.880200000000002"/>
    <n v="49.546399999999998"/>
    <n v="46.074599999999997"/>
    <n v="49.695999999999998"/>
    <n v="56.817900000000002"/>
    <n v="53.443899999999999"/>
    <n v="54.1419"/>
    <n v="51.962000000000003"/>
    <n v="58.708799999999997"/>
    <n v="55.387"/>
  </r>
  <r>
    <s v="ALA"/>
    <x v="9"/>
    <s v="AltaGas Ltd"/>
    <s v="--"/>
    <s v="--"/>
    <n v="41.07"/>
    <d v="2015-01-01T00:00:00"/>
    <d v="2024-12-31T00:00:00"/>
    <s v="Utilities"/>
    <n v="24.09"/>
    <n v="25.324400000000001"/>
    <n v="23.8703"/>
    <n v="23.240600000000001"/>
    <n v="22.570799999999998"/>
    <n v="21.738"/>
    <n v="20.548400000000001"/>
    <n v="20.863800000000001"/>
    <n v="19.055499999999999"/>
    <n v="19.6599"/>
    <n v="18.3218"/>
    <n v="18.184100000000001"/>
    <n v="19.400700000000001"/>
    <n v="19.134399999999999"/>
    <n v="19.964200000000002"/>
    <n v="18.3263"/>
    <n v="18.313600000000001"/>
    <n v="19.073499999999999"/>
    <n v="20.298300000000001"/>
    <n v="20.830100000000002"/>
    <n v="20.8157"/>
    <n v="20.5794"/>
    <n v="20.3461"/>
    <n v="21.2408"/>
    <n v="19.497599999999998"/>
    <n v="19.639299999999999"/>
    <n v="19.624099999999999"/>
    <n v="19.600300000000001"/>
    <n v="19.4023"/>
    <n v="19.2468"/>
    <n v="18.924199999999999"/>
    <n v="18.171600000000002"/>
    <n v="18.976700000000001"/>
    <n v="19.535599999999999"/>
    <n v="19.603100000000001"/>
    <n v="19.251100000000001"/>
    <n v="18.661300000000001"/>
    <n v="18.006699999999999"/>
    <n v="16.370999999999999"/>
    <n v="17.1175"/>
    <n v="17.7271"/>
    <n v="19.0427"/>
    <n v="18.619900000000001"/>
    <n v="17.247399999999999"/>
    <n v="14.7362"/>
    <n v="11.968299999999999"/>
    <n v="10.570399999999999"/>
    <n v="10.232200000000001"/>
    <n v="9.9581"/>
    <n v="13.156599999999999"/>
    <n v="13.148"/>
    <n v="13.3721"/>
    <n v="14.7102"/>
    <n v="14.997"/>
    <n v="15.3597"/>
    <n v="13.8001"/>
    <n v="14.9062"/>
    <n v="14.7448"/>
    <n v="15.2211"/>
    <n v="15.3443"/>
    <n v="16.596699999999998"/>
    <n v="15.6869"/>
    <n v="10.0518"/>
    <n v="13.1906"/>
    <n v="11.777100000000001"/>
    <n v="12.531700000000001"/>
    <n v="13.5002"/>
    <n v="13.6341"/>
    <n v="13.0593"/>
    <n v="13.780200000000001"/>
    <n v="15.2746"/>
    <n v="15.4079"/>
    <n v="15.6957"/>
    <n v="16.0106"/>
    <n v="17.450399999999998"/>
    <n v="19.2165"/>
    <n v="20.063800000000001"/>
    <n v="21.912800000000001"/>
    <n v="22.311299999999999"/>
    <n v="21.417899999999999"/>
    <n v="21.250599999999999"/>
    <n v="21.854600000000001"/>
    <n v="20.796500000000002"/>
    <n v="23.445499999999999"/>
    <n v="22.415299999999998"/>
    <n v="23.969200000000001"/>
    <n v="24.263999999999999"/>
    <n v="25.459900000000001"/>
    <n v="26.4651"/>
    <n v="23.763500000000001"/>
    <n v="24.962199999999999"/>
    <n v="24.778500000000001"/>
    <n v="23.351600000000001"/>
    <n v="21.691800000000001"/>
    <n v="19.926100000000002"/>
    <n v="20.867799999999999"/>
    <n v="22.206600000000002"/>
    <n v="20.903500000000001"/>
    <n v="20.360900000000001"/>
    <n v="21.418299999999999"/>
    <n v="20.803699999999999"/>
    <n v="21.756900000000002"/>
    <n v="23.795500000000001"/>
    <n v="24.152000000000001"/>
    <n v="24.066299999999998"/>
    <n v="23.798400000000001"/>
    <n v="25.4983"/>
    <n v="25.963799999999999"/>
    <n v="26.085100000000001"/>
    <n v="27.149000000000001"/>
    <n v="28.210599999999999"/>
    <n v="28.4557"/>
    <n v="28.993200000000002"/>
    <n v="29.428999999999998"/>
    <n v="31.342700000000001"/>
    <n v="32.866100000000003"/>
    <n v="32.145600000000002"/>
    <n v="31.943999999999999"/>
    <n v="32.875300000000003"/>
    <n v="32.439599999999999"/>
  </r>
  <r>
    <s v="AP-U"/>
    <x v="10"/>
    <s v="Allied Properties Real Estate"/>
    <s v="--"/>
    <s v="--"/>
    <n v="14.05"/>
    <d v="2015-01-01T00:00:00"/>
    <d v="2024-12-31T00:00:00"/>
    <s v="Real Estate"/>
    <n v="21.61"/>
    <n v="22.0001"/>
    <n v="21.8995"/>
    <n v="21.8126"/>
    <n v="19.8491"/>
    <n v="19.455400000000001"/>
    <n v="20.061800000000002"/>
    <n v="19.269400000000001"/>
    <n v="19.3767"/>
    <n v="19.970600000000001"/>
    <n v="18.296800000000001"/>
    <n v="17.706399999999999"/>
    <n v="18.7516"/>
    <n v="17.8428"/>
    <n v="19.842400000000001"/>
    <n v="20.1313"/>
    <n v="20.736699999999999"/>
    <n v="22.1754"/>
    <n v="22.786200000000001"/>
    <n v="21.2516"/>
    <n v="21.814299999999999"/>
    <n v="20.948"/>
    <n v="19.762"/>
    <n v="21.039200000000001"/>
    <n v="19.914400000000001"/>
    <n v="20.646100000000001"/>
    <n v="21.351600000000001"/>
    <n v="21.7455"/>
    <n v="22.784300000000002"/>
    <n v="23.258299999999998"/>
    <n v="22.874199999999998"/>
    <n v="23.287099999999999"/>
    <n v="24.0444"/>
    <n v="25.026299999999999"/>
    <n v="25.188199999999998"/>
    <n v="25.632400000000001"/>
    <n v="25.2667"/>
    <n v="25.413"/>
    <n v="24.9437"/>
    <n v="25.590900000000001"/>
    <n v="26.305900000000001"/>
    <n v="25.978400000000001"/>
    <n v="26.432099999999998"/>
    <n v="27.223500000000001"/>
    <n v="26.998200000000001"/>
    <n v="26.580200000000001"/>
    <n v="28.421600000000002"/>
    <n v="28.0139"/>
    <n v="29.9194"/>
    <n v="30.517600000000002"/>
    <n v="31.4223"/>
    <n v="30.315100000000001"/>
    <n v="31.154699999999998"/>
    <n v="30.445900000000002"/>
    <n v="31.533899999999999"/>
    <n v="33.920999999999999"/>
    <n v="34.697899999999997"/>
    <n v="34.791499999999999"/>
    <n v="34.761299999999999"/>
    <n v="33.9816"/>
    <n v="36.127099999999999"/>
    <n v="35.721299999999999"/>
    <n v="29.430700000000002"/>
    <n v="29.403300000000002"/>
    <n v="26.485199999999999"/>
    <n v="27.2119"/>
    <n v="26.7348"/>
    <n v="24.6173"/>
    <n v="24.074000000000002"/>
    <n v="21.790600000000001"/>
    <n v="27.622"/>
    <n v="25.690300000000001"/>
    <n v="24.7395"/>
    <n v="26.2469"/>
    <n v="27.9026"/>
    <n v="29.380299999999998"/>
    <n v="30.6495"/>
    <n v="31.230899999999998"/>
    <n v="31.786999999999999"/>
    <n v="30.202300000000001"/>
    <n v="28.1571"/>
    <n v="30.0398"/>
    <n v="29.067699999999999"/>
    <n v="31.070499999999999"/>
    <n v="31.727"/>
    <n v="31.370699999999999"/>
    <n v="33.288899999999998"/>
    <n v="29.891999999999999"/>
    <n v="27.883700000000001"/>
    <n v="23.968800000000002"/>
    <n v="24.786300000000001"/>
    <n v="22.8659"/>
    <n v="20.0458"/>
    <n v="19.436599999999999"/>
    <n v="19.448"/>
    <n v="19.070399999999999"/>
    <n v="22.221800000000002"/>
    <n v="21.5413"/>
    <n v="18.449000000000002"/>
    <n v="17.3614"/>
    <n v="17.047599999999999"/>
    <n v="16.7807"/>
    <n v="17.068899999999999"/>
    <n v="16.2742"/>
    <n v="14.167299999999999"/>
    <n v="12.6435"/>
    <n v="14.3751"/>
    <n v="16.354600000000001"/>
    <n v="15.9353"/>
    <n v="13.988799999999999"/>
    <n v="14.675000000000001"/>
    <n v="14.184900000000001"/>
    <n v="14.279199999999999"/>
    <n v="13.0703"/>
    <n v="14.250400000000001"/>
    <n v="15.1126"/>
    <n v="17.695399999999999"/>
    <n v="16.2012"/>
    <n v="16.158000000000001"/>
    <n v="15.3866"/>
  </r>
  <r>
    <s v="AQN"/>
    <x v="11"/>
    <s v="Algonquin Power &amp; Utilities Co"/>
    <s v="--"/>
    <s v="--"/>
    <n v="8.94"/>
    <d v="2015-01-01T00:00:00"/>
    <d v="2024-12-31T00:00:00"/>
    <s v="Utilities"/>
    <n v="5.78"/>
    <n v="5.8403999999999998"/>
    <n v="5.4061000000000003"/>
    <n v="5.6776"/>
    <n v="5.6371000000000002"/>
    <n v="5.4729999999999999"/>
    <n v="5.6017000000000001"/>
    <n v="5.7186000000000003"/>
    <n v="5.5949"/>
    <n v="5.9802"/>
    <n v="6.1284000000000001"/>
    <n v="6.5435999999999996"/>
    <n v="6.8975"/>
    <n v="6.2436999999999996"/>
    <n v="6.5967000000000002"/>
    <n v="6.6513999999999998"/>
    <n v="7.0883000000000003"/>
    <n v="7.3003"/>
    <n v="7.4966999999999997"/>
    <n v="7.2695999999999996"/>
    <n v="7.2995999999999999"/>
    <n v="7.3616999999999999"/>
    <n v="6.9143999999999997"/>
    <n v="7.1660000000000004"/>
    <n v="7.1283000000000003"/>
    <n v="7.5937999999999999"/>
    <n v="8.0877999999999997"/>
    <n v="8.2342999999999993"/>
    <n v="8.8965999999999994"/>
    <n v="8.7883999999999993"/>
    <n v="8.5823999999999998"/>
    <n v="8.7240000000000002"/>
    <n v="8.5859000000000005"/>
    <n v="8.9894999999999996"/>
    <n v="9.2369000000000003"/>
    <n v="9.2485999999999997"/>
    <n v="8.7881999999999998"/>
    <n v="8.3475000000000001"/>
    <n v="8.4995999999999992"/>
    <n v="8.3199000000000005"/>
    <n v="8.4063999999999997"/>
    <n v="8.5668000000000006"/>
    <n v="8.6206999999999994"/>
    <n v="9.1198999999999995"/>
    <n v="9.1242999999999999"/>
    <n v="8.9740000000000002"/>
    <n v="9.6296999999999997"/>
    <n v="9.4981000000000009"/>
    <n v="10.037699999999999"/>
    <n v="10.1"/>
    <n v="10.516"/>
    <n v="10.697900000000001"/>
    <n v="11.0337"/>
    <n v="11.232200000000001"/>
    <n v="11.6357"/>
    <n v="12.315099999999999"/>
    <n v="12.971399999999999"/>
    <n v="12.935600000000001"/>
    <n v="13.3218"/>
    <n v="13.2668"/>
    <n v="14.6318"/>
    <n v="14.732900000000001"/>
    <n v="13.8413"/>
    <n v="14.097"/>
    <n v="14.0824"/>
    <n v="12.9778"/>
    <n v="13.6655"/>
    <n v="13.3698"/>
    <n v="14.457599999999999"/>
    <n v="15.1005"/>
    <n v="15.2127"/>
    <n v="15.8088"/>
    <n v="16.080500000000001"/>
    <n v="14.873100000000001"/>
    <n v="15.171799999999999"/>
    <n v="15.110900000000001"/>
    <n v="14.1126"/>
    <n v="14.2323"/>
    <n v="15.3573"/>
    <n v="15.0953"/>
    <n v="14.4719"/>
    <n v="13.903"/>
    <n v="13.474399999999999"/>
    <n v="14.408300000000001"/>
    <n v="14.313599999999999"/>
    <n v="14.4635"/>
    <n v="15.461399999999999"/>
    <n v="14.8314"/>
    <n v="14.671900000000001"/>
    <n v="13.977600000000001"/>
    <n v="14.470499999999999"/>
    <n v="14.5755"/>
    <n v="12.383699999999999"/>
    <n v="12.375500000000001"/>
    <n v="8.3378999999999994"/>
    <n v="7.4843999999999999"/>
    <n v="8.1847999999999992"/>
    <n v="8.7922999999999991"/>
    <n v="9.6963000000000008"/>
    <n v="9.8501999999999992"/>
    <n v="9.7818000000000005"/>
    <n v="9.4875000000000007"/>
    <n v="9.4268999999999998"/>
    <n v="8.8636999999999997"/>
    <n v="7.0823999999999998"/>
    <n v="6.1486999999999998"/>
    <n v="7.3731"/>
    <n v="7.4901999999999997"/>
    <n v="7.1407999999999996"/>
    <n v="7.0869999999999997"/>
    <n v="7.81"/>
    <n v="7.6731999999999996"/>
    <n v="7.8192000000000004"/>
    <n v="7.4710999999999999"/>
    <n v="8.01"/>
    <n v="6.7927"/>
    <n v="6.95"/>
    <n v="6.3292999999999999"/>
    <n v="6.5362"/>
    <n v="6.0888"/>
  </r>
  <r>
    <s v="ARE"/>
    <x v="12"/>
    <s v="Aecon Group Inc"/>
    <s v="--"/>
    <s v="--"/>
    <n v="35.299999999999997"/>
    <d v="2015-01-01T00:00:00"/>
    <d v="2024-12-31T00:00:00"/>
    <s v="Industrials"/>
    <n v="6.38"/>
    <n v="7.6582999999999997"/>
    <n v="7.3807"/>
    <n v="8.6240000000000006"/>
    <n v="8.7225999999999999"/>
    <n v="8.4545999999999992"/>
    <n v="7.2808999999999999"/>
    <n v="8.4611999999999998"/>
    <n v="9.0792999999999999"/>
    <n v="10.094799999999999"/>
    <n v="9.4534000000000002"/>
    <n v="10.349399999999999"/>
    <n v="9.7576999999999998"/>
    <n v="9.3811"/>
    <n v="10.922599999999999"/>
    <n v="11.328900000000001"/>
    <n v="11.9519"/>
    <n v="11.983000000000001"/>
    <n v="11.8535"/>
    <n v="12.507899999999999"/>
    <n v="12.430099999999999"/>
    <n v="11.895"/>
    <n v="10.722"/>
    <n v="10.5412"/>
    <n v="11.2325"/>
    <n v="11.0113"/>
    <n v="11.9565"/>
    <n v="11.274100000000001"/>
    <n v="10.2644"/>
    <n v="11.331200000000001"/>
    <n v="10.573"/>
    <n v="11.998200000000001"/>
    <n v="12.423299999999999"/>
    <n v="13.7384"/>
    <n v="13.908099999999999"/>
    <n v="14.1882"/>
    <n v="14.1669"/>
    <n v="13.5549"/>
    <n v="13.1525"/>
    <n v="12.9305"/>
    <n v="10.731199999999999"/>
    <n v="11.1639"/>
    <n v="11.8932"/>
    <n v="12.528700000000001"/>
    <n v="11.8133"/>
    <n v="13.778600000000001"/>
    <n v="13.6257"/>
    <n v="12.908300000000001"/>
    <n v="13.392099999999999"/>
    <n v="13.4581"/>
    <n v="12.887700000000001"/>
    <n v="14.151300000000001"/>
    <n v="12.9246"/>
    <n v="14.2714"/>
    <n v="15.1275"/>
    <n v="13.7651"/>
    <n v="13.6835"/>
    <n v="13.653499999999999"/>
    <n v="13.7585"/>
    <n v="13.2499"/>
    <n v="13.015499999999999"/>
    <n v="11.8811"/>
    <n v="9.6189"/>
    <n v="11.7096"/>
    <n v="11.1812"/>
    <n v="11.427099999999999"/>
    <n v="10.885199999999999"/>
    <n v="11.2568"/>
    <n v="10.710800000000001"/>
    <n v="11.133599999999999"/>
    <n v="12.746499999999999"/>
    <n v="12.9344"/>
    <n v="13.045"/>
    <n v="14.5472"/>
    <n v="15.5001"/>
    <n v="14.8858"/>
    <n v="14.5428"/>
    <n v="14.500400000000001"/>
    <n v="16.3935"/>
    <n v="16.603000000000002"/>
    <n v="15.5756"/>
    <n v="14.998699999999999"/>
    <n v="13.227499999999999"/>
    <n v="13.857900000000001"/>
    <n v="14.251899999999999"/>
    <n v="14.4572"/>
    <n v="14.089499999999999"/>
    <n v="12.429"/>
    <n v="12.2796"/>
    <n v="11.0542"/>
    <n v="9.3451000000000004"/>
    <n v="9.1599000000000004"/>
    <n v="8.1515000000000004"/>
    <n v="8.2713999999999999"/>
    <n v="8.4084000000000003"/>
    <n v="7.9650999999999996"/>
    <n v="9.8011999999999997"/>
    <n v="8.8656000000000006"/>
    <n v="12.1724"/>
    <n v="11.2326"/>
    <n v="11.711399999999999"/>
    <n v="11.1274"/>
    <n v="9.8680000000000003"/>
    <n v="10.290800000000001"/>
    <n v="10.3789"/>
    <n v="9.3272999999999993"/>
    <n v="10.5343"/>
    <n v="12.1371"/>
    <n v="12.833600000000001"/>
    <n v="13.2143"/>
    <n v="15.98"/>
    <n v="15.886100000000001"/>
    <n v="15.4351"/>
    <n v="16.1389"/>
    <n v="15.9963"/>
    <n v="17.583600000000001"/>
    <n v="20.071999999999999"/>
    <n v="22.25"/>
    <n v="27.613399999999999"/>
    <n v="26.3005"/>
  </r>
  <r>
    <s v="ARIS"/>
    <x v="13"/>
    <s v="Aris Mining Corp"/>
    <s v="--"/>
    <s v="--"/>
    <n v="23.56"/>
    <d v="2015-01-01T00:00:00"/>
    <d v="2024-12-31T00:00:00"/>
    <s v="Materials"/>
    <n v="6.79"/>
    <n v="5.8128000000000002"/>
    <n v="5.5327000000000002"/>
    <n v="5.7427999999999999"/>
    <n v="5.6026999999999996"/>
    <n v="4.4821999999999997"/>
    <n v="3.3616000000000001"/>
    <n v="3.3616000000000001"/>
    <n v="3.1515"/>
    <n v="2.7313000000000001"/>
    <n v="1.9610000000000001"/>
    <n v="1.8209"/>
    <n v="1.0854999999999999"/>
    <n v="1.3306"/>
    <n v="1.3306"/>
    <n v="1.4007000000000001"/>
    <n v="1.3306"/>
    <n v="1.4007000000000001"/>
    <n v="1.8209"/>
    <n v="1.6108"/>
    <n v="1.6808000000000001"/>
    <n v="1.6108"/>
    <n v="1.3306"/>
    <n v="1.2956000000000001"/>
    <n v="1.4007000000000001"/>
    <n v="1.6108"/>
    <n v="1.4007000000000001"/>
    <n v="1.4567000000000001"/>
    <n v="1.3352999999999999"/>
    <n v="1.3447"/>
    <n v="1.41"/>
    <n v="1.3727"/>
    <n v="1.9422999999999999"/>
    <n v="1.6901999999999999"/>
    <n v="1.7369000000000001"/>
    <n v="1.8302"/>
    <n v="1.9702999999999999"/>
    <n v="2.3812000000000002"/>
    <n v="2.2317999999999998"/>
    <n v="2.5026000000000002"/>
    <n v="2.8294000000000001"/>
    <n v="2.68"/>
    <n v="2.3624999999999998"/>
    <n v="2.0356999999999998"/>
    <n v="2.101"/>
    <n v="2.1663999999999999"/>
    <n v="2.3624999999999998"/>
    <n v="2.6145999999999998"/>
    <n v="3.3896999999999999"/>
    <n v="4.1086999999999998"/>
    <n v="3.427"/>
    <n v="3.1189"/>
    <n v="3.2589000000000001"/>
    <n v="3.8938999999999999"/>
    <n v="4.6315999999999997"/>
    <n v="5.1731999999999996"/>
    <n v="4.6689999999999996"/>
    <n v="4.7157"/>
    <n v="4.4634999999999998"/>
    <n v="5.2012"/>
    <n v="5.1359000000000004"/>
    <n v="5.3132999999999999"/>
    <n v="3.7818999999999998"/>
    <n v="5.4720000000000004"/>
    <n v="6.5458999999999996"/>
    <n v="6.4245000000000001"/>
    <n v="6.6299000000000001"/>
    <n v="5.6028000000000002"/>
    <n v="5.8686999999999996"/>
    <n v="5.5598000000000001"/>
    <n v="5.6676000000000002"/>
    <n v="7.5784000000000002"/>
    <n v="5.9093999999999998"/>
    <n v="5.3376000000000001"/>
    <n v="5.1059000000000001"/>
    <n v="4.8826000000000001"/>
    <n v="4.9730999999999996"/>
    <n v="4.8733000000000004"/>
    <n v="4.5533999999999999"/>
    <n v="4.7019000000000002"/>
    <n v="4.6106999999999996"/>
    <n v="4.9043000000000001"/>
    <n v="4.8700999999999999"/>
    <n v="5.1856"/>
    <n v="5.0936000000000003"/>
    <n v="5.4988000000000001"/>
    <n v="5.7290999999999999"/>
    <n v="5.165"/>
    <n v="4.2445000000000004"/>
    <n v="3.4794"/>
    <n v="3.7031000000000001"/>
    <n v="3.27"/>
    <n v="3.71"/>
    <n v="2.86"/>
    <n v="3.5"/>
    <n v="3.35"/>
    <n v="4.59"/>
    <n v="4.03"/>
    <n v="4.17"/>
    <n v="3.84"/>
    <n v="3.33"/>
    <n v="3.19"/>
    <n v="3.32"/>
    <n v="3.14"/>
    <n v="3.09"/>
    <n v="3.45"/>
    <n v="4.33"/>
    <n v="4.37"/>
    <n v="4.16"/>
    <n v="3.8"/>
    <n v="4.8600000000000003"/>
    <n v="5.58"/>
    <n v="6.19"/>
    <n v="5.17"/>
    <n v="6.16"/>
    <n v="6.08"/>
    <n v="6.27"/>
    <n v="6.47"/>
    <n v="5.39"/>
    <n v="5.04"/>
  </r>
  <r>
    <s v="ARX"/>
    <x v="14"/>
    <s v="ARC Resources Ltd"/>
    <s v="--"/>
    <s v="--"/>
    <n v="25.27"/>
    <d v="2015-01-01T00:00:00"/>
    <d v="2024-12-31T00:00:00"/>
    <s v="Energy"/>
    <n v="14.58"/>
    <n v="15.3771"/>
    <n v="13.9183"/>
    <n v="15.8367"/>
    <n v="14.6934"/>
    <n v="13.8407"/>
    <n v="12.780799999999999"/>
    <n v="12.9603"/>
    <n v="11.622199999999999"/>
    <n v="12.769399999999999"/>
    <n v="12.185700000000001"/>
    <n v="11.184799999999999"/>
    <n v="12.6372"/>
    <n v="12.1251"/>
    <n v="12.7943"/>
    <n v="14.373900000000001"/>
    <n v="14.679500000000001"/>
    <n v="15.084199999999999"/>
    <n v="15.7052"/>
    <n v="15.6775"/>
    <n v="16.2973"/>
    <n v="15.671200000000001"/>
    <n v="16.221900000000002"/>
    <n v="15.9741"/>
    <n v="14.0307"/>
    <n v="13.7517"/>
    <n v="13.2721"/>
    <n v="12.512499999999999"/>
    <n v="11.8127"/>
    <n v="11.9108"/>
    <n v="12.1068"/>
    <n v="11.5867"/>
    <n v="12.1792"/>
    <n v="11.1808"/>
    <n v="11.2745"/>
    <n v="10.554500000000001"/>
    <n v="9.7161000000000008"/>
    <n v="8.9235000000000007"/>
    <n v="10.1564"/>
    <n v="10.394"/>
    <n v="9.7342999999999993"/>
    <n v="9.9311000000000007"/>
    <n v="11.3348"/>
    <n v="10.1958"/>
    <n v="10.639099999999999"/>
    <n v="9.0962999999999994"/>
    <n v="6.7895000000000003"/>
    <n v="6.0824999999999996"/>
    <n v="7.1710000000000003"/>
    <n v="7.5396000000000001"/>
    <n v="6.9550999999999998"/>
    <n v="6.5277000000000003"/>
    <n v="5.6811999999999996"/>
    <n v="4.9837999999999996"/>
    <n v="5.2916999999999996"/>
    <n v="4.4443999999999999"/>
    <n v="5.0288000000000004"/>
    <n v="4.4862000000000002"/>
    <n v="5.3943000000000003"/>
    <n v="6.6661999999999999"/>
    <n v="5.7603999999999997"/>
    <n v="4.8307000000000002"/>
    <n v="3.3679000000000001"/>
    <n v="4.8814000000000002"/>
    <n v="4.6153000000000004"/>
    <n v="3.8441000000000001"/>
    <n v="4.7967000000000004"/>
    <n v="5.5469999999999997"/>
    <n v="5.0651000000000002"/>
    <n v="5.5843999999999996"/>
    <n v="5.4823000000000004"/>
    <n v="5.1597999999999997"/>
    <n v="5.0823999999999998"/>
    <n v="6.5529999999999999"/>
    <n v="6.6908000000000003"/>
    <n v="6.6994999999999996"/>
    <n v="8.0515000000000008"/>
    <n v="9.1974"/>
    <n v="8.2296999999999993"/>
    <n v="7.8548999999999998"/>
    <n v="10.407500000000001"/>
    <n v="10.5303"/>
    <n v="9.8289000000000009"/>
    <n v="10.168799999999999"/>
    <n v="13.166399999999999"/>
    <n v="13.8561"/>
    <n v="14.8903"/>
    <n v="15.8421"/>
    <n v="16.9451"/>
    <n v="14.536899999999999"/>
    <n v="16.077500000000001"/>
    <n v="16.238700000000001"/>
    <n v="14.9726"/>
    <n v="17.309999999999999"/>
    <n v="18.032"/>
    <n v="16.610499999999998"/>
    <n v="14.071099999999999"/>
    <n v="13.4795"/>
    <n v="14.0937"/>
    <n v="15.472799999999999"/>
    <n v="15.040699999999999"/>
    <n v="16.402100000000001"/>
    <n v="18.490600000000001"/>
    <n v="19.1311"/>
    <n v="20.283300000000001"/>
    <n v="20.872800000000002"/>
    <n v="20.245899999999999"/>
    <n v="18.561399999999999"/>
    <n v="19.703199999999999"/>
    <n v="21.949100000000001"/>
    <n v="22.9542"/>
    <n v="23.695599999999999"/>
    <n v="24.513000000000002"/>
    <n v="23.361599999999999"/>
    <n v="22.863900000000001"/>
    <n v="23.8688"/>
    <n v="22.0503"/>
    <n v="22.243200000000002"/>
    <n v="24.895800000000001"/>
    <n v="25.331499999999998"/>
  </r>
  <r>
    <s v="ATD"/>
    <x v="15"/>
    <s v="Alimentation Couche-Tard Inc"/>
    <s v="--"/>
    <s v="--"/>
    <n v="70.84"/>
    <d v="2015-01-01T00:00:00"/>
    <d v="2024-12-31T00:00:00"/>
    <s v="Consumer Staples"/>
    <n v="23.4"/>
    <n v="22.956700000000001"/>
    <n v="23.9941"/>
    <n v="21.701000000000001"/>
    <n v="22.505400000000002"/>
    <n v="25.020399999999999"/>
    <n v="27.1311"/>
    <n v="26.066800000000001"/>
    <n v="28.8505"/>
    <n v="26.636500000000002"/>
    <n v="28.767099999999999"/>
    <n v="28.575800000000001"/>
    <n v="28.65"/>
    <n v="28.8355"/>
    <n v="27.5456"/>
    <n v="25.753799999999998"/>
    <n v="27.192799999999998"/>
    <n v="25.930199999999999"/>
    <n v="27.613900000000001"/>
    <n v="31.546099999999999"/>
    <n v="29.8277"/>
    <n v="31.540099999999999"/>
    <n v="29.357099999999999"/>
    <n v="29.650700000000001"/>
    <n v="29.622699999999998"/>
    <n v="30.032800000000002"/>
    <n v="28.993400000000001"/>
    <n v="30.0107"/>
    <n v="29.791399999999999"/>
    <n v="29.072700000000001"/>
    <n v="28.278099999999998"/>
    <n v="28.016400000000001"/>
    <n v="26.868600000000001"/>
    <n v="28.5488"/>
    <n v="30.860700000000001"/>
    <n v="30.228300000000001"/>
    <n v="30.087700000000002"/>
    <n v="29.314399999999999"/>
    <n v="26.883199999999999"/>
    <n v="26.531099999999999"/>
    <n v="25.629899999999999"/>
    <n v="27.085100000000001"/>
    <n v="28.2561"/>
    <n v="29.5961"/>
    <n v="30.544599999999999"/>
    <n v="29.6782"/>
    <n v="32.912999999999997"/>
    <n v="32.0413"/>
    <n v="33.630400000000002"/>
    <n v="35.082700000000003"/>
    <n v="37.294699999999999"/>
    <n v="37.408099999999997"/>
    <n v="39.235999999999997"/>
    <n v="38.962000000000003"/>
    <n v="38.386899999999997"/>
    <n v="39.758699999999997"/>
    <n v="38.608400000000003"/>
    <n v="37.575600000000001"/>
    <n v="41.374899999999997"/>
    <n v="39.261600000000001"/>
    <n v="42.1175"/>
    <n v="38.806199999999997"/>
    <n v="31.840299999999999"/>
    <n v="37.4116"/>
    <n v="41.69"/>
    <n v="41.5854"/>
    <n v="44.328200000000002"/>
    <n v="40.819099999999999"/>
    <n v="44.261499999999998"/>
    <n v="39.340299999999999"/>
    <n v="41.381300000000003"/>
    <n v="41.569499999999998"/>
    <n v="37.766100000000002"/>
    <n v="36.915599999999998"/>
    <n v="39.008099999999999"/>
    <n v="40.186100000000003"/>
    <n v="41.823799999999999"/>
    <n v="44.170200000000001"/>
    <n v="48.908299999999997"/>
    <n v="49.3401"/>
    <n v="47.080199999999998"/>
    <n v="45.273200000000003"/>
    <n v="45.455800000000004"/>
    <n v="51.063099999999999"/>
    <n v="49.396299999999997"/>
    <n v="47.931899999999999"/>
    <n v="54.259399999999999"/>
    <n v="55.215299999999999"/>
    <n v="55.485599999999998"/>
    <n v="48.476300000000002"/>
    <n v="55.353900000000003"/>
    <n v="54.8508"/>
    <n v="53.906799999999997"/>
    <n v="59.131799999999998"/>
    <n v="59.539299999999997"/>
    <n v="57.809899999999999"/>
    <n v="59.034100000000002"/>
    <n v="62.191699999999997"/>
    <n v="66.215900000000005"/>
    <n v="65.8459"/>
    <n v="64.005499999999998"/>
    <n v="66.147800000000004"/>
    <n v="65.142600000000002"/>
    <n v="69.006699999999995"/>
    <n v="67.438100000000006"/>
    <n v="73.802599999999998"/>
    <n v="75.669899999999998"/>
    <n v="76.458399999999997"/>
    <n v="77.193299999999994"/>
    <n v="82.474699999999999"/>
    <n v="75.924800000000005"/>
    <n v="74.932900000000004"/>
    <n v="78.124700000000004"/>
    <n v="75.394499999999994"/>
    <n v="83.773099999999999"/>
    <n v="75.721599999999995"/>
    <n v="73.765699999999995"/>
    <n v="71.634699999999995"/>
    <n v="80.809799999999996"/>
    <n v="78.814499999999995"/>
  </r>
  <r>
    <s v="ATH"/>
    <x v="16"/>
    <s v="Athabasca Oil Corp"/>
    <s v="--"/>
    <s v="--"/>
    <n v="7.99"/>
    <d v="2015-01-01T00:00:00"/>
    <d v="2024-12-31T00:00:00"/>
    <s v="Energy"/>
    <n v="1.86"/>
    <n v="2.04"/>
    <n v="2.11"/>
    <n v="2.21"/>
    <n v="2.16"/>
    <n v="2.04"/>
    <n v="1.45"/>
    <n v="1.6"/>
    <n v="1.27"/>
    <n v="1.56"/>
    <n v="1.69"/>
    <n v="1.53"/>
    <n v="1.48"/>
    <n v="0.99"/>
    <n v="1.03"/>
    <n v="1.34"/>
    <n v="1.41"/>
    <n v="1.43"/>
    <n v="1.23"/>
    <n v="1.24"/>
    <n v="1.29"/>
    <n v="1.27"/>
    <n v="1.39"/>
    <n v="2.0499999999999998"/>
    <n v="1.66"/>
    <n v="1.67"/>
    <n v="1.53"/>
    <n v="1.38"/>
    <n v="1.23"/>
    <n v="1.01"/>
    <n v="1.04"/>
    <n v="0.93"/>
    <n v="1.1200000000000001"/>
    <n v="1.1599999999999999"/>
    <n v="1.26"/>
    <n v="1.07"/>
    <n v="1.0900000000000001"/>
    <n v="1.05"/>
    <n v="1.19"/>
    <n v="1.52"/>
    <n v="1.75"/>
    <n v="1.8"/>
    <n v="1.75"/>
    <n v="1.5"/>
    <n v="1.59"/>
    <n v="1.28"/>
    <n v="1.03"/>
    <n v="0.99"/>
    <n v="0.98"/>
    <n v="0.95"/>
    <n v="0.85"/>
    <n v="1"/>
    <n v="0.81"/>
    <n v="0.74"/>
    <n v="0.71"/>
    <n v="0.57999999999999996"/>
    <n v="0.64"/>
    <n v="0.40500000000000003"/>
    <n v="0.38"/>
    <n v="0.59"/>
    <n v="0.4"/>
    <n v="0.36"/>
    <n v="0.14499999999999999"/>
    <n v="0.14499999999999999"/>
    <n v="0.13"/>
    <n v="0.18"/>
    <n v="0.17"/>
    <n v="0.18"/>
    <n v="0.13"/>
    <n v="0.115"/>
    <n v="0.155"/>
    <n v="0.17"/>
    <n v="0.22500000000000001"/>
    <n v="0.42499999999999999"/>
    <n v="0.53"/>
    <n v="0.6"/>
    <n v="0.78"/>
    <n v="0.98"/>
    <n v="0.79"/>
    <n v="0.73"/>
    <n v="0.92"/>
    <n v="1.02"/>
    <n v="1.19"/>
    <n v="1.19"/>
    <n v="1.2"/>
    <n v="1.97"/>
    <n v="2.0299999999999998"/>
    <n v="2.46"/>
    <n v="2.59"/>
    <n v="2.4900000000000002"/>
    <n v="2.42"/>
    <n v="2.59"/>
    <n v="2.13"/>
    <n v="2.75"/>
    <n v="2.77"/>
    <n v="2.41"/>
    <n v="2.96"/>
    <n v="2.98"/>
    <n v="3.23"/>
    <n v="3.34"/>
    <n v="2.84"/>
    <n v="2.87"/>
    <n v="3.4"/>
    <n v="3.75"/>
    <n v="4.3499999999999996"/>
    <n v="4.12"/>
    <n v="3.88"/>
    <n v="4.18"/>
    <n v="4.34"/>
    <n v="4.92"/>
    <n v="5.23"/>
    <n v="4.8"/>
    <n v="5.01"/>
    <n v="5.18"/>
    <n v="5.66"/>
    <n v="5.42"/>
    <n v="4.8"/>
    <n v="5.17"/>
    <n v="5.14"/>
    <n v="5.33"/>
  </r>
  <r>
    <s v="ATRL"/>
    <x v="17"/>
    <s v="AtkinsRealis Group Inc"/>
    <s v="--"/>
    <s v="--"/>
    <n v="95.56"/>
    <d v="2015-01-01T00:00:00"/>
    <d v="2024-12-31T00:00:00"/>
    <s v="Industrials"/>
    <n v="37.75"/>
    <n v="35.319600000000001"/>
    <n v="35.5304"/>
    <n v="39.297499999999999"/>
    <n v="40.848700000000001"/>
    <n v="38.123100000000001"/>
    <n v="38.913499999999999"/>
    <n v="36.114800000000002"/>
    <n v="34.725099999999998"/>
    <n v="38.318300000000001"/>
    <n v="39.016100000000002"/>
    <n v="37.820399999999999"/>
    <n v="36.836199999999998"/>
    <n v="39.061999999999998"/>
    <n v="43.8855"/>
    <n v="43.663499999999999"/>
    <n v="49.090899999999998"/>
    <n v="50.438699999999997"/>
    <n v="52.288600000000002"/>
    <n v="52.204099999999997"/>
    <n v="48.122999999999998"/>
    <n v="50.896700000000003"/>
    <n v="53.405900000000003"/>
    <n v="54.222200000000001"/>
    <n v="52.617800000000003"/>
    <n v="50.750599999999999"/>
    <n v="49.203499999999998"/>
    <n v="51.768300000000004"/>
    <n v="49.131100000000004"/>
    <n v="53.150300000000001"/>
    <n v="52.050699999999999"/>
    <n v="51.976399999999998"/>
    <n v="53.729599999999998"/>
    <n v="55.378"/>
    <n v="53.873399999999997"/>
    <n v="54.620199999999997"/>
    <n v="52.092599999999997"/>
    <n v="53.298900000000003"/>
    <n v="54.436799999999998"/>
    <n v="54.167299999999997"/>
    <n v="54.703800000000001"/>
    <n v="56.154600000000002"/>
    <n v="55.7194"/>
    <n v="51.077599999999997"/>
    <n v="51.213700000000003"/>
    <n v="45.700499999999998"/>
    <n v="47.450299999999999"/>
    <n v="44.926200000000001"/>
    <n v="35.778500000000001"/>
    <n v="35.563299999999998"/>
    <n v="33.277799999999999"/>
    <n v="32.767600000000002"/>
    <n v="23.7227"/>
    <n v="26.0763"/>
    <n v="20.601099999999999"/>
    <n v="16.178000000000001"/>
    <n v="18.3962"/>
    <n v="23.473400000000002"/>
    <n v="23.6981"/>
    <n v="29.5486"/>
    <n v="30.0321"/>
    <n v="30.7819"/>
    <n v="20.4971"/>
    <n v="25.344899999999999"/>
    <n v="20.636199999999999"/>
    <n v="22.642499999999998"/>
    <n v="21.001899999999999"/>
    <n v="22.828800000000001"/>
    <n v="21.117599999999999"/>
    <n v="18.437100000000001"/>
    <n v="23.602499999999999"/>
    <n v="21.513500000000001"/>
    <n v="20.959099999999999"/>
    <n v="25.344999999999999"/>
    <n v="26.6508"/>
    <n v="27.235299999999999"/>
    <n v="32.674199999999999"/>
    <n v="31.970300000000002"/>
    <n v="32.912100000000002"/>
    <n v="33.883699999999997"/>
    <n v="34.895400000000002"/>
    <n v="33.020699999999998"/>
    <n v="30.648399999999999"/>
    <n v="30.6782"/>
    <n v="27.819800000000001"/>
    <n v="28.326000000000001"/>
    <n v="29.893999999999998"/>
    <n v="28.374500000000001"/>
    <n v="25.186199999999999"/>
    <n v="22.005700000000001"/>
    <n v="23.794699999999999"/>
    <n v="25.274799999999999"/>
    <n v="22.877600000000001"/>
    <n v="23.464500000000001"/>
    <n v="24.161000000000001"/>
    <n v="23.752800000000001"/>
    <n v="28.421800000000001"/>
    <n v="28.113199999999999"/>
    <n v="33.092199999999998"/>
    <n v="31.079899999999999"/>
    <n v="31.596800000000002"/>
    <n v="34.636800000000001"/>
    <n v="38.185299999999998"/>
    <n v="43.907299999999999"/>
    <n v="45.183700000000002"/>
    <n v="38.412700000000001"/>
    <n v="41.962200000000003"/>
    <n v="42.5608"/>
    <n v="44.4863"/>
    <n v="45.763300000000001"/>
    <n v="55.291200000000003"/>
    <n v="52.7562"/>
    <n v="53.255200000000002"/>
    <n v="59.125900000000001"/>
    <n v="59.3855"/>
    <n v="52.715899999999998"/>
    <n v="54.883200000000002"/>
    <n v="66.918599999999998"/>
    <n v="75.948099999999997"/>
    <n v="76.037999999999997"/>
  </r>
  <r>
    <s v="ATS"/>
    <x v="18"/>
    <s v="ATS Corp"/>
    <s v="--"/>
    <s v="--"/>
    <n v="38.700000000000003"/>
    <d v="2015-01-01T00:00:00"/>
    <d v="2024-12-31T00:00:00"/>
    <s v="Industrials"/>
    <n v="14.5"/>
    <n v="14.35"/>
    <n v="13.58"/>
    <n v="13.31"/>
    <n v="15.72"/>
    <n v="15.29"/>
    <n v="16.149999999999999"/>
    <n v="13.61"/>
    <n v="12.91"/>
    <n v="13.77"/>
    <n v="12.8"/>
    <n v="11.38"/>
    <n v="10.64"/>
    <n v="9.9600000000000009"/>
    <n v="10.59"/>
    <n v="11.61"/>
    <n v="10.71"/>
    <n v="9.7200000000000006"/>
    <n v="9.9700000000000006"/>
    <n v="10.81"/>
    <n v="11"/>
    <n v="11.5"/>
    <n v="10.5"/>
    <n v="12.52"/>
    <n v="13.13"/>
    <n v="13.5"/>
    <n v="13.57"/>
    <n v="13.02"/>
    <n v="12.93"/>
    <n v="13.29"/>
    <n v="13.4"/>
    <n v="12.61"/>
    <n v="13.26"/>
    <n v="14.85"/>
    <n v="16.04"/>
    <n v="15.55"/>
    <n v="16.64"/>
    <n v="17.600000000000001"/>
    <n v="17.690000000000001"/>
    <n v="17.57"/>
    <n v="20.27"/>
    <n v="19.7"/>
    <n v="19.559999999999999"/>
    <n v="22.12"/>
    <n v="24.02"/>
    <n v="19.36"/>
    <n v="17.02"/>
    <n v="14.39"/>
    <n v="16.920000000000002"/>
    <n v="18.53"/>
    <n v="19.64"/>
    <n v="21.45"/>
    <n v="20.36"/>
    <n v="21.3"/>
    <n v="21.15"/>
    <n v="18.37"/>
    <n v="18.11"/>
    <n v="17.88"/>
    <n v="19.670000000000002"/>
    <n v="21.43"/>
    <n v="20.329999999999998"/>
    <n v="17.93"/>
    <n v="16.46"/>
    <n v="20.65"/>
    <n v="20.010000000000002"/>
    <n v="19.12"/>
    <n v="17.34"/>
    <n v="18.38"/>
    <n v="17.309999999999999"/>
    <n v="16.5"/>
    <n v="21.69"/>
    <n v="22.35"/>
    <n v="21.94"/>
    <n v="28.05"/>
    <n v="26.47"/>
    <n v="29.65"/>
    <n v="29.76"/>
    <n v="35.58"/>
    <n v="37.56"/>
    <n v="45.62"/>
    <n v="40.18"/>
    <n v="42.11"/>
    <n v="47.67"/>
    <n v="50.24"/>
    <n v="51.9"/>
    <n v="49.15"/>
    <n v="45.1"/>
    <n v="37.49"/>
    <n v="37.130000000000003"/>
    <n v="35.35"/>
    <n v="40.549999999999997"/>
    <n v="40.119999999999997"/>
    <n v="36.46"/>
    <n v="43.1"/>
    <n v="44.82"/>
    <n v="42.09"/>
    <n v="53.88"/>
    <n v="55.05"/>
    <n v="56.59"/>
    <n v="58.08"/>
    <n v="59.45"/>
    <n v="60.95"/>
    <n v="59.8"/>
    <n v="60.62"/>
    <n v="57.9"/>
    <n v="46.7"/>
    <n v="53.41"/>
    <n v="57.11"/>
    <n v="57.51"/>
    <n v="51.14"/>
    <n v="45.58"/>
    <n v="45.29"/>
    <n v="43.42"/>
    <n v="44.27"/>
    <n v="41.49"/>
    <n v="36.200000000000003"/>
    <n v="39.24"/>
    <n v="41.73"/>
    <n v="45.86"/>
    <n v="43.84"/>
  </r>
  <r>
    <s v="ATZ"/>
    <x v="19"/>
    <s v="Aritzia Inc"/>
    <s v="--"/>
    <s v="--"/>
    <n v="107.33"/>
    <d v="2015-01-01T00:00:00"/>
    <d v="2024-12-31T00:00:00"/>
    <s v="Consumer Discretionary"/>
    <m/>
    <m/>
    <m/>
    <m/>
    <m/>
    <m/>
    <m/>
    <m/>
    <m/>
    <m/>
    <m/>
    <m/>
    <m/>
    <m/>
    <m/>
    <m/>
    <m/>
    <m/>
    <m/>
    <m/>
    <e v="#NAME?"/>
    <n v="18.3"/>
    <n v="17.690000000000001"/>
    <n v="17.5"/>
    <n v="16.38"/>
    <n v="15.88"/>
    <n v="15.53"/>
    <n v="15"/>
    <n v="15.3"/>
    <n v="15.02"/>
    <n v="13.29"/>
    <n v="12.55"/>
    <n v="14.85"/>
    <n v="10.95"/>
    <n v="12.07"/>
    <n v="12.69"/>
    <n v="13.32"/>
    <n v="12.55"/>
    <n v="12.06"/>
    <n v="12.23"/>
    <n v="13.8"/>
    <n v="15.6"/>
    <n v="16.05"/>
    <n v="16.309999999999999"/>
    <n v="17.11"/>
    <n v="19.37"/>
    <n v="18.27"/>
    <n v="16.399999999999999"/>
    <n v="17.03"/>
    <n v="16.16"/>
    <n v="17.760000000000002"/>
    <n v="19.43"/>
    <n v="17.75"/>
    <n v="16.78"/>
    <n v="18.29"/>
    <n v="16.96"/>
    <n v="16.79"/>
    <n v="18.77"/>
    <n v="18.87"/>
    <n v="19.05"/>
    <n v="25.03"/>
    <n v="22.12"/>
    <n v="12.31"/>
    <n v="16.57"/>
    <n v="18.14"/>
    <n v="19.010000000000002"/>
    <n v="17.73"/>
    <n v="18.68"/>
    <n v="17.43"/>
    <n v="20.12"/>
    <n v="23.33"/>
    <n v="25.79"/>
    <n v="26.6"/>
    <n v="29.99"/>
    <n v="29.2"/>
    <n v="30.67"/>
    <n v="29.49"/>
    <n v="37.08"/>
    <n v="36.590000000000003"/>
    <n v="41.23"/>
    <n v="40.32"/>
    <n v="48.74"/>
    <n v="50.62"/>
    <n v="52.35"/>
    <n v="58.97"/>
    <n v="48.19"/>
    <n v="51.03"/>
    <n v="45.75"/>
    <n v="36.92"/>
    <n v="34.85"/>
    <n v="40.4"/>
    <n v="42.72"/>
    <n v="45.39"/>
    <n v="52.84"/>
    <n v="51.17"/>
    <n v="47.35"/>
    <n v="47.99"/>
    <n v="41.54"/>
    <n v="43.37"/>
    <n v="43.06"/>
    <n v="34.770000000000003"/>
    <n v="36.78"/>
    <n v="25.09"/>
    <n v="24.8"/>
    <n v="23.63"/>
    <n v="21.57"/>
    <n v="26.32"/>
    <n v="27.5"/>
    <n v="32.71"/>
    <n v="35.89"/>
    <n v="37.4"/>
    <n v="35.64"/>
    <n v="34.049999999999997"/>
    <n v="38.72"/>
    <n v="45.32"/>
    <n v="46.1"/>
    <n v="50.83"/>
    <n v="44.83"/>
    <n v="46.64"/>
    <n v="53.44"/>
  </r>
  <r>
    <s v="AYA"/>
    <x v="20"/>
    <s v="Aya Gold &amp; Silver Inc"/>
    <s v="--"/>
    <s v="--"/>
    <n v="22.1"/>
    <d v="2015-01-01T00:00:00"/>
    <d v="2024-12-31T00:00:00"/>
    <s v="Materials"/>
    <n v="1.02"/>
    <n v="0.92"/>
    <n v="0.94"/>
    <n v="0.84"/>
    <n v="0.86"/>
    <n v="0.98"/>
    <n v="0.9"/>
    <n v="0.74"/>
    <n v="0.72"/>
    <n v="0.62"/>
    <n v="0.6"/>
    <n v="0.48"/>
    <n v="0.46"/>
    <n v="0.52"/>
    <n v="0.56000000000000005"/>
    <n v="0.68"/>
    <n v="0.6"/>
    <n v="0.62"/>
    <n v="0.6"/>
    <n v="0.7"/>
    <n v="0.68"/>
    <n v="0.56000000000000005"/>
    <n v="0.48"/>
    <n v="0.56000000000000005"/>
    <n v="0.57999999999999996"/>
    <n v="0.52"/>
    <n v="0.56000000000000005"/>
    <n v="0.56000000000000005"/>
    <n v="0.57999999999999996"/>
    <n v="0.74"/>
    <n v="0.82"/>
    <n v="1.6"/>
    <n v="1.52"/>
    <n v="1.28"/>
    <n v="1.58"/>
    <n v="1.64"/>
    <n v="2.8"/>
    <n v="2.4"/>
    <n v="2.1"/>
    <n v="2.9"/>
    <n v="2.5"/>
    <n v="2.6"/>
    <n v="2.58"/>
    <n v="2.25"/>
    <n v="2.35"/>
    <n v="2.4300000000000002"/>
    <n v="2.08"/>
    <n v="1.91"/>
    <n v="1.92"/>
    <n v="2.6"/>
    <n v="2.2000000000000002"/>
    <n v="2.2999999999999998"/>
    <n v="2.15"/>
    <n v="1.91"/>
    <n v="1.92"/>
    <n v="1.98"/>
    <n v="1.75"/>
    <n v="1.83"/>
    <n v="1.71"/>
    <n v="1.95"/>
    <n v="1.77"/>
    <n v="0.82"/>
    <n v="0.97"/>
    <n v="1.97"/>
    <n v="2.1"/>
    <n v="1.43"/>
    <n v="2"/>
    <n v="2.5"/>
    <n v="2.61"/>
    <n v="3.04"/>
    <n v="2.87"/>
    <n v="3.85"/>
    <n v="4.55"/>
    <n v="4.7699999999999996"/>
    <n v="4.93"/>
    <n v="7.55"/>
    <n v="7.35"/>
    <n v="9.18"/>
    <n v="10.28"/>
    <n v="10.039999999999999"/>
    <n v="7.79"/>
    <n v="9.2200000000000006"/>
    <n v="9.7200000000000006"/>
    <n v="9.5500000000000007"/>
    <n v="8.59"/>
    <n v="10.130000000000001"/>
    <n v="8.92"/>
    <n v="8.0399999999999991"/>
    <n v="7.03"/>
    <n v="6.56"/>
    <n v="7.38"/>
    <n v="7.67"/>
    <n v="8.01"/>
    <n v="7.9"/>
    <n v="8.2799999999999994"/>
    <n v="9.02"/>
    <n v="8.09"/>
    <n v="8"/>
    <n v="10.88"/>
    <n v="10.78"/>
    <n v="9.39"/>
    <n v="8.49"/>
    <n v="8.4"/>
    <n v="8.27"/>
    <n v="7.29"/>
    <n v="7.51"/>
    <n v="9.9700000000000006"/>
    <n v="9.7100000000000009"/>
    <n v="10.31"/>
    <n v="9.76"/>
    <n v="11.66"/>
    <n v="13.24"/>
    <n v="15.01"/>
    <n v="13.58"/>
    <n v="15.58"/>
    <n v="14.97"/>
    <n v="17.600000000000001"/>
    <n v="17.89"/>
    <n v="13.18"/>
    <n v="10.74"/>
  </r>
  <r>
    <s v="BAM"/>
    <x v="21"/>
    <s v="Brookfield Asset Management Lt"/>
    <s v="--"/>
    <s v="--"/>
    <n v="67.650000000000006"/>
    <d v="2015-01-01T00:00:00"/>
    <d v="2024-12-31T00:00:00"/>
    <s v="Financial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AME?"/>
    <n v="39.125900000000001"/>
    <n v="41.744500000000002"/>
    <n v="40.253300000000003"/>
    <n v="41.298900000000003"/>
    <n v="38.122799999999998"/>
    <n v="39.721200000000003"/>
    <n v="40.860300000000002"/>
    <n v="43.2928"/>
    <n v="41.966799999999999"/>
    <n v="36.857700000000001"/>
    <n v="44.468000000000004"/>
    <n v="49.793700000000001"/>
    <n v="50.598599999999998"/>
    <n v="52.252800000000001"/>
    <n v="53.754899999999999"/>
    <n v="49.683100000000003"/>
    <n v="51.032299999999999"/>
    <n v="49.677799999999998"/>
    <n v="57.480499999999999"/>
    <n v="52.895800000000001"/>
    <n v="61.531999999999996"/>
    <n v="71.121399999999994"/>
    <n v="77.836100000000002"/>
    <n v="75.558499999999995"/>
  </r>
  <r>
    <s v="BB"/>
    <x v="22"/>
    <s v="BlackBerry Ltd"/>
    <s v="--"/>
    <s v="--"/>
    <n v="4.8499999999999996"/>
    <d v="2015-01-01T00:00:00"/>
    <d v="2024-12-31T00:00:00"/>
    <s v="Information Technology"/>
    <n v="12.91"/>
    <n v="13.54"/>
    <n v="11.29"/>
    <n v="12.25"/>
    <n v="12.21"/>
    <n v="10.210000000000001"/>
    <n v="10.130000000000001"/>
    <n v="9.98"/>
    <n v="8.19"/>
    <n v="9.5299999999999994"/>
    <n v="10.62"/>
    <n v="12.84"/>
    <n v="9.9700000000000006"/>
    <n v="10.56"/>
    <n v="10.54"/>
    <n v="8.86"/>
    <n v="9.5399999999999991"/>
    <n v="8.67"/>
    <n v="9.9"/>
    <n v="9.9499999999999993"/>
    <n v="10.46"/>
    <n v="9.4700000000000006"/>
    <n v="10.34"/>
    <n v="9.24"/>
    <n v="9.18"/>
    <n v="9.23"/>
    <n v="10.3"/>
    <n v="12.75"/>
    <n v="14.28"/>
    <n v="12.96"/>
    <n v="11.69"/>
    <n v="11.57"/>
    <n v="13.95"/>
    <n v="14.12"/>
    <n v="13.92"/>
    <n v="14.04"/>
    <n v="15.6"/>
    <n v="15.57"/>
    <n v="14.81"/>
    <n v="13.44"/>
    <n v="15.35"/>
    <n v="12.68"/>
    <n v="12.77"/>
    <n v="13.89"/>
    <n v="14.62"/>
    <n v="12.15"/>
    <n v="11.68"/>
    <n v="9.7100000000000009"/>
    <n v="10.58"/>
    <n v="11.44"/>
    <n v="13.47"/>
    <n v="12.29"/>
    <n v="10.61"/>
    <n v="9.76"/>
    <n v="9.6300000000000008"/>
    <n v="9.14"/>
    <n v="6.94"/>
    <n v="6.92"/>
    <n v="7.33"/>
    <n v="8.35"/>
    <n v="8.06"/>
    <n v="6.93"/>
    <n v="5.77"/>
    <n v="5.94"/>
    <n v="6.4"/>
    <n v="6.65"/>
    <n v="6.35"/>
    <n v="6.8"/>
    <n v="6.11"/>
    <n v="5.98"/>
    <n v="7.65"/>
    <n v="8.44"/>
    <n v="17.96"/>
    <n v="12.87"/>
    <n v="10.54"/>
    <n v="10.87"/>
    <n v="12.4"/>
    <n v="15.15"/>
    <n v="12.7"/>
    <n v="14.38"/>
    <n v="12.33"/>
    <n v="13.37"/>
    <n v="12.17"/>
    <n v="11.82"/>
    <n v="10.46"/>
    <n v="8.6999999999999993"/>
    <n v="9.27"/>
    <n v="7.35"/>
    <n v="7.62"/>
    <n v="6.94"/>
    <n v="7.87"/>
    <n v="7.8"/>
    <n v="6.51"/>
    <n v="6.33"/>
    <n v="6.52"/>
    <n v="4.41"/>
    <n v="5.69"/>
    <n v="5.3"/>
    <n v="6.2"/>
    <n v="5.28"/>
    <n v="7.29"/>
    <n v="7.34"/>
    <n v="6.71"/>
    <n v="7.54"/>
    <n v="6.43"/>
    <n v="4.99"/>
    <n v="4.9800000000000004"/>
    <n v="4.6100000000000003"/>
    <n v="3.77"/>
    <n v="3.8"/>
    <n v="3.71"/>
    <n v="3.85"/>
    <n v="3.8"/>
    <n v="3.42"/>
    <n v="3.33"/>
    <n v="3.17"/>
    <n v="3.56"/>
    <n v="3.15"/>
    <n v="3.68"/>
    <n v="5.46"/>
  </r>
  <r>
    <s v="BBD/B"/>
    <x v="23"/>
    <s v="Bombardier Inc"/>
    <s v="--"/>
    <s v="--"/>
    <n v="232.61"/>
    <d v="2015-01-01T00:00:00"/>
    <d v="2024-12-31T00:00:00"/>
    <s v="Industrials"/>
    <n v="72.5"/>
    <n v="65"/>
    <n v="62.5"/>
    <n v="61"/>
    <n v="64.5"/>
    <n v="56.75"/>
    <n v="40.75"/>
    <n v="32.25"/>
    <n v="41.75"/>
    <n v="35.5"/>
    <n v="32.5"/>
    <n v="33.5"/>
    <n v="23.5"/>
    <n v="26.5"/>
    <n v="32.75"/>
    <n v="47.25"/>
    <n v="49.25"/>
    <n v="48.5"/>
    <n v="49"/>
    <n v="53.75"/>
    <n v="45"/>
    <n v="44.5"/>
    <n v="47"/>
    <n v="54.25"/>
    <n v="62.25"/>
    <n v="57.5"/>
    <n v="51"/>
    <n v="52.75"/>
    <n v="61"/>
    <n v="59"/>
    <n v="62.75"/>
    <n v="62.5"/>
    <n v="56.5"/>
    <n v="68.25"/>
    <n v="75"/>
    <n v="75.75"/>
    <n v="87"/>
    <n v="101.5"/>
    <n v="93.75"/>
    <n v="99.25"/>
    <n v="122"/>
    <n v="130"/>
    <n v="122.5"/>
    <n v="107.75"/>
    <n v="115"/>
    <n v="79.75"/>
    <n v="55.5"/>
    <n v="50.75"/>
    <n v="49.75"/>
    <n v="70"/>
    <n v="64.25"/>
    <n v="57.25"/>
    <n v="50.75"/>
    <n v="55"/>
    <n v="56.75"/>
    <n v="43"/>
    <n v="44.75"/>
    <n v="41.5"/>
    <n v="49.25"/>
    <n v="48.25"/>
    <n v="30.75"/>
    <n v="24"/>
    <n v="11.375"/>
    <n v="12.25"/>
    <n v="11.375"/>
    <n v="10.5"/>
    <n v="11.625"/>
    <n v="10.25"/>
    <n v="8.25"/>
    <n v="7.125"/>
    <n v="13.25"/>
    <n v="12"/>
    <n v="15.25"/>
    <n v="14"/>
    <n v="24.25"/>
    <n v="23"/>
    <n v="24.5"/>
    <n v="29.75"/>
    <n v="37.25"/>
    <n v="46"/>
    <n v="54"/>
    <n v="49.75"/>
    <n v="43.25"/>
    <n v="42"/>
    <n v="42.25"/>
    <n v="39.5"/>
    <n v="36"/>
    <n v="31.5"/>
    <n v="29.75"/>
    <n v="19.32"/>
    <n v="21.41"/>
    <n v="32.68"/>
    <n v="24.73"/>
    <n v="40.01"/>
    <n v="47.39"/>
    <n v="52.27"/>
    <n v="64.27"/>
    <n v="68.09"/>
    <n v="73.78"/>
    <n v="58.52"/>
    <n v="53.82"/>
    <n v="65.31"/>
    <n v="66"/>
    <n v="55.12"/>
    <n v="47.36"/>
    <n v="44.49"/>
    <n v="46.86"/>
    <n v="53.21"/>
    <n v="49.69"/>
    <n v="49.16"/>
    <n v="58.15"/>
    <n v="62.72"/>
    <n v="91.75"/>
    <n v="87.73"/>
    <n v="93.18"/>
    <n v="92.56"/>
    <n v="102.91"/>
    <n v="102.42"/>
    <n v="96.77"/>
    <n v="97.75"/>
  </r>
  <r>
    <s v="BBU-U"/>
    <x v="24"/>
    <s v="Brookfield Business Partners L"/>
    <s v="--"/>
    <s v="--"/>
    <n v="47.65"/>
    <d v="2015-01-01T00:00:00"/>
    <d v="2024-12-31T00:00:00"/>
    <s v="Industrials"/>
    <m/>
    <m/>
    <m/>
    <m/>
    <m/>
    <m/>
    <m/>
    <m/>
    <m/>
    <m/>
    <m/>
    <m/>
    <m/>
    <m/>
    <m/>
    <m/>
    <e v="#NAME?"/>
    <n v="14.256399999999999"/>
    <n v="16.170100000000001"/>
    <n v="17.5154"/>
    <n v="20.129200000000001"/>
    <n v="18.1572"/>
    <n v="20.716000000000001"/>
    <n v="18.867799999999999"/>
    <n v="18.9556"/>
    <n v="19.704599999999999"/>
    <n v="19.317699999999999"/>
    <n v="21.094100000000001"/>
    <n v="21.037800000000001"/>
    <n v="20.608799999999999"/>
    <n v="20.4207"/>
    <n v="22.195499999999999"/>
    <n v="21.789200000000001"/>
    <n v="22.230899999999998"/>
    <n v="23.450199999999999"/>
    <n v="25.545000000000002"/>
    <n v="28.3066"/>
    <n v="25.9329"/>
    <n v="27.452200000000001"/>
    <n v="26.53"/>
    <n v="30.544699999999999"/>
    <n v="29.834199999999999"/>
    <n v="30.177600000000002"/>
    <n v="33.398400000000002"/>
    <n v="35.105899999999998"/>
    <n v="31.4299"/>
    <n v="27.820699999999999"/>
    <n v="24.6965"/>
    <n v="24.767800000000001"/>
    <n v="29.07"/>
    <n v="31.503399999999999"/>
    <n v="30.7776"/>
    <n v="29.918199999999999"/>
    <n v="30.389099999999999"/>
    <n v="29.8706"/>
    <n v="25.4983"/>
    <n v="30.992000000000001"/>
    <n v="30.735299999999999"/>
    <n v="33.215299999999999"/>
    <n v="32.132899999999999"/>
    <n v="33.281100000000002"/>
    <n v="31.192"/>
    <n v="21.3157"/>
    <n v="26.155000000000001"/>
    <n v="25.506"/>
    <n v="25.079899999999999"/>
    <n v="21.359100000000002"/>
    <n v="24.520700000000001"/>
    <n v="24.424499999999998"/>
    <n v="23.3782"/>
    <n v="27.805"/>
    <n v="29.088100000000001"/>
    <n v="27.889399999999998"/>
    <n v="31.452200000000001"/>
    <n v="30.601700000000001"/>
    <n v="32.429499999999997"/>
    <n v="33.572699999999998"/>
    <n v="34.611699999999999"/>
    <n v="33.282800000000002"/>
    <n v="32.575099999999999"/>
    <n v="34.964599999999997"/>
    <n v="36.380099999999999"/>
    <n v="34.920200000000001"/>
    <n v="35.162500000000001"/>
    <n v="33.708799999999997"/>
    <n v="33.028100000000002"/>
    <n v="36.497900000000001"/>
    <n v="29.374300000000002"/>
    <n v="28.060600000000001"/>
    <n v="26.123999999999999"/>
    <n v="23.9574"/>
    <n v="27.092700000000001"/>
    <n v="26.015899999999998"/>
    <n v="29.034800000000001"/>
    <n v="24.473400000000002"/>
    <n v="22.081099999999999"/>
    <n v="26.624600000000001"/>
    <n v="23.787800000000001"/>
    <n v="24.116900000000001"/>
    <n v="21.967600000000001"/>
    <n v="24.3828"/>
    <n v="22.352599999999999"/>
    <n v="21.963999999999999"/>
    <n v="19.770299999999999"/>
    <n v="20.111599999999999"/>
    <n v="16.6784"/>
    <n v="22.327300000000001"/>
    <n v="26.782900000000001"/>
    <n v="28.428100000000001"/>
    <n v="28.697099999999999"/>
    <n v="29.463100000000001"/>
    <n v="25.308800000000002"/>
    <n v="24.154399999999999"/>
    <n v="25.534099999999999"/>
    <n v="27.396699999999999"/>
    <n v="27.55"/>
    <n v="31.3459"/>
    <n v="30.821999999999999"/>
    <n v="36.057200000000002"/>
    <n v="33.590000000000003"/>
  </r>
  <r>
    <s v="BCE"/>
    <x v="25"/>
    <s v="BCE Inc"/>
    <s v="--"/>
    <s v="--"/>
    <n v="35.200000000000003"/>
    <d v="2015-01-01T00:00:00"/>
    <d v="2024-12-31T00:00:00"/>
    <s v="Communication Services"/>
    <n v="30.49"/>
    <n v="28.587"/>
    <n v="28.361999999999998"/>
    <n v="28.135000000000002"/>
    <n v="28.827999999999999"/>
    <n v="28.416"/>
    <n v="28.817"/>
    <n v="28.48"/>
    <n v="29.594999999999999"/>
    <n v="30.625"/>
    <n v="31.145"/>
    <n v="29.31"/>
    <n v="30.939"/>
    <n v="32.040999999999997"/>
    <n v="32.832999999999998"/>
    <n v="32.639000000000003"/>
    <n v="33.531999999999996"/>
    <n v="34.305999999999997"/>
    <n v="35.085999999999999"/>
    <n v="34.378999999999998"/>
    <n v="34.380000000000003"/>
    <n v="34.579000000000001"/>
    <n v="32.847999999999999"/>
    <n v="33.314"/>
    <n v="33.676000000000002"/>
    <n v="33.262"/>
    <n v="34.220999999999997"/>
    <n v="36.122"/>
    <n v="35.575000000000003"/>
    <n v="34.348999999999997"/>
    <n v="34.418999999999997"/>
    <n v="34.96"/>
    <n v="34.813000000000002"/>
    <n v="35.473999999999997"/>
    <n v="36.765999999999998"/>
    <n v="36.372"/>
    <n v="34.649000000000001"/>
    <n v="33.732999999999997"/>
    <n v="33.841000000000001"/>
    <n v="33.261000000000003"/>
    <n v="32.968000000000004"/>
    <n v="32.950000000000003"/>
    <n v="34.212000000000003"/>
    <n v="32.944000000000003"/>
    <n v="32.856000000000002"/>
    <n v="31.99"/>
    <n v="35.756999999999998"/>
    <n v="34.317"/>
    <n v="36.353000000000002"/>
    <n v="37.237000000000002"/>
    <n v="38.268000000000001"/>
    <n v="38.655000000000001"/>
    <n v="39.247999999999998"/>
    <n v="38.915999999999997"/>
    <n v="38.954999999999998"/>
    <n v="41.15"/>
    <n v="42.378"/>
    <n v="41.319000000000003"/>
    <n v="42.284999999999997"/>
    <n v="40.281999999999996"/>
    <n v="41.755000000000003"/>
    <n v="39.472000000000001"/>
    <n v="39.299999999999997"/>
    <n v="38.319000000000003"/>
    <n v="38.959000000000003"/>
    <n v="39.106999999999999"/>
    <n v="38.789000000000001"/>
    <n v="38.72"/>
    <n v="38.706000000000003"/>
    <n v="37.527999999999999"/>
    <n v="39.463000000000001"/>
    <n v="38.701999999999998"/>
    <n v="38.567"/>
    <n v="38.701999999999998"/>
    <n v="40.960999999999999"/>
    <n v="42.238999999999997"/>
    <n v="43.192"/>
    <n v="44.773000000000003"/>
    <n v="45.607999999999997"/>
    <n v="48.192999999999998"/>
    <n v="47.09"/>
    <n v="47.283000000000001"/>
    <n v="47.713999999999999"/>
    <n v="49.5"/>
    <n v="49.944000000000003"/>
    <n v="50.072000000000003"/>
    <n v="52.816000000000003"/>
    <n v="52.054000000000002"/>
    <n v="52.518999999999998"/>
    <n v="48.902000000000001"/>
    <n v="50.006999999999998"/>
    <n v="48.893999999999998"/>
    <n v="45.435000000000002"/>
    <n v="48.204999999999998"/>
    <n v="50.252000000000002"/>
    <n v="47.293999999999997"/>
    <n v="50.072000000000003"/>
    <n v="48.058"/>
    <n v="48.981999999999999"/>
    <n v="52.686999999999998"/>
    <n v="49.54"/>
    <n v="49.646000000000001"/>
    <n v="46.817999999999998"/>
    <n v="47.048000000000002"/>
    <n v="43.369"/>
    <n v="43.058999999999997"/>
    <n v="44.69"/>
    <n v="44.412999999999997"/>
    <n v="46.183999999999997"/>
    <n v="42.905999999999999"/>
    <n v="40.014000000000003"/>
    <n v="39.319000000000003"/>
    <n v="40.527000000000001"/>
    <n v="39.36"/>
    <n v="41.368000000000002"/>
    <n v="41.936"/>
    <n v="42.652000000000001"/>
    <n v="40.72"/>
    <n v="34.378999999999998"/>
    <n v="31.077999999999999"/>
  </r>
  <r>
    <s v="BDGI"/>
    <x v="26"/>
    <s v="Badger Infrastructure Solution"/>
    <s v="--"/>
    <s v="--"/>
    <n v="76.989999999999995"/>
    <d v="2015-01-01T00:00:00"/>
    <d v="2024-12-31T00:00:00"/>
    <s v="Industrials"/>
    <n v="18.7"/>
    <n v="20.323"/>
    <n v="22.427399999999999"/>
    <n v="24.859300000000001"/>
    <n v="23.9375"/>
    <n v="21.791899999999998"/>
    <n v="20.3035"/>
    <n v="17.306000000000001"/>
    <n v="16.296099999999999"/>
    <n v="17.1417"/>
    <n v="20.623799999999999"/>
    <n v="20.489599999999999"/>
    <n v="20.255600000000001"/>
    <n v="20.651399999999999"/>
    <n v="18.523299999999999"/>
    <n v="19.7117"/>
    <n v="20.2547"/>
    <n v="19.034199999999998"/>
    <n v="17.386800000000001"/>
    <n v="22.202000000000002"/>
    <n v="24.079899999999999"/>
    <n v="24.642499999999998"/>
    <n v="26.601800000000001"/>
    <n v="27.353899999999999"/>
    <n v="28.1312"/>
    <n v="28.268799999999999"/>
    <n v="29.869199999999999"/>
    <n v="27.783899999999999"/>
    <n v="20.002300000000002"/>
    <n v="22.832899999999999"/>
    <n v="22.741299999999999"/>
    <n v="24.870200000000001"/>
    <n v="22.8826"/>
    <n v="25.326899999999998"/>
    <n v="24.5062"/>
    <n v="23.5029"/>
    <n v="21.892399999999999"/>
    <n v="20.832799999999999"/>
    <n v="22.3874"/>
    <n v="21.5229"/>
    <n v="25.4269"/>
    <n v="27.6448"/>
    <n v="25.8156"/>
    <n v="25.400400000000001"/>
    <n v="25.957000000000001"/>
    <n v="23.366800000000001"/>
    <n v="28.036000000000001"/>
    <n v="28.4116"/>
    <n v="30.8383"/>
    <n v="33.762700000000002"/>
    <n v="35.915700000000001"/>
    <n v="39.999099999999999"/>
    <n v="42.360100000000003"/>
    <n v="42.3765"/>
    <n v="42.313200000000002"/>
    <n v="37.499299999999998"/>
    <n v="36.208300000000001"/>
    <n v="34.767099999999999"/>
    <n v="32.412999999999997"/>
    <n v="31.392600000000002"/>
    <n v="30.889099999999999"/>
    <n v="28.131599999999999"/>
    <n v="20.4468"/>
    <n v="27.212599999999998"/>
    <n v="25.9163"/>
    <n v="26.828299999999999"/>
    <n v="26.195900000000002"/>
    <n v="33.836500000000001"/>
    <n v="34.5242"/>
    <n v="35.095199999999998"/>
    <n v="35.213000000000001"/>
    <n v="34.614100000000001"/>
    <n v="34.021099999999997"/>
    <n v="36.956299999999999"/>
    <n v="39.167099999999998"/>
    <n v="38.036099999999998"/>
    <n v="35.366799999999998"/>
    <n v="34.508600000000001"/>
    <n v="32.016399999999997"/>
    <n v="31.724799999999998"/>
    <n v="31.1905"/>
    <n v="31.514500000000002"/>
    <n v="28.978100000000001"/>
    <n v="29.433399999999999"/>
    <n v="28.5075"/>
    <n v="28.1279"/>
    <n v="29.281400000000001"/>
    <n v="27.689800000000002"/>
    <n v="27.540900000000001"/>
    <n v="26.4374"/>
    <n v="28.7685"/>
    <n v="28.9557"/>
    <n v="26.499199999999998"/>
    <n v="27.092300000000002"/>
    <n v="26.565100000000001"/>
    <n v="25.266999999999999"/>
    <n v="30.043600000000001"/>
    <n v="28.868400000000001"/>
    <n v="31.142600000000002"/>
    <n v="28.293299999999999"/>
    <n v="25.634499999999999"/>
    <n v="25.8064"/>
    <n v="30.795000000000002"/>
    <n v="34.047199999999997"/>
    <n v="33.449599999999997"/>
    <n v="35.416600000000003"/>
    <n v="39.495399999999997"/>
    <n v="39.42"/>
    <n v="45.239600000000003"/>
    <n v="45.084699999999998"/>
    <n v="48.781399999999998"/>
    <n v="43.679699999999997"/>
    <n v="39.773299999999999"/>
    <n v="40.198700000000002"/>
    <n v="38.061399999999999"/>
    <n v="35.113999999999997"/>
    <n v="36.058100000000003"/>
    <n v="35.518700000000003"/>
    <n v="37.0976"/>
    <n v="35.364400000000003"/>
  </r>
  <r>
    <s v="BDT"/>
    <x v="27"/>
    <s v="Bird Construction Inc"/>
    <s v="--"/>
    <s v="--"/>
    <n v="30.16"/>
    <d v="2015-01-01T00:00:00"/>
    <d v="2024-12-31T00:00:00"/>
    <s v="Industrials"/>
    <n v="6.48"/>
    <n v="7.1879999999999997"/>
    <n v="5.5643000000000002"/>
    <n v="6.7899000000000003"/>
    <n v="6.7923"/>
    <n v="6.6885000000000003"/>
    <n v="6.62"/>
    <n v="7.3189000000000002"/>
    <n v="7.3266999999999998"/>
    <n v="8.0452999999999992"/>
    <n v="8.7777999999999992"/>
    <n v="8.0518000000000001"/>
    <n v="7.1993"/>
    <n v="7.4184999999999999"/>
    <n v="6.9749999999999996"/>
    <n v="7.3594999999999997"/>
    <n v="8.48"/>
    <n v="8.5402000000000005"/>
    <n v="8.6455000000000002"/>
    <n v="7.3647999999999998"/>
    <n v="7.3676000000000004"/>
    <n v="7.1813000000000002"/>
    <n v="6.1121999999999996"/>
    <n v="5.9962"/>
    <n v="6.0179999999999998"/>
    <n v="5.9128999999999996"/>
    <n v="6.6943000000000001"/>
    <n v="6.3947000000000003"/>
    <n v="5.6445999999999996"/>
    <n v="5.7610999999999999"/>
    <n v="5.7488000000000001"/>
    <n v="6.0487000000000002"/>
    <n v="6.7995999999999999"/>
    <n v="6.7058999999999997"/>
    <n v="6.8315999999999999"/>
    <n v="6.9988999999999999"/>
    <n v="6.4687000000000001"/>
    <n v="6.1722999999999999"/>
    <n v="5.9664999999999999"/>
    <n v="6.0810000000000004"/>
    <n v="5.1230000000000002"/>
    <n v="5.1318000000000001"/>
    <n v="5.5149999999999997"/>
    <n v="5.4946999999999999"/>
    <n v="5.6463999999999999"/>
    <n v="4.8970000000000002"/>
    <n v="4.8414999999999999"/>
    <n v="4.4421999999999997"/>
    <n v="4.6548999999999996"/>
    <n v="4.9344000000000001"/>
    <n v="5.8103999999999996"/>
    <n v="5.8635999999999999"/>
    <n v="4.1925999999999997"/>
    <n v="4.2319000000000004"/>
    <n v="4.0913000000000004"/>
    <n v="4.0941000000000001"/>
    <n v="4.3308999999999997"/>
    <n v="4.7141999999999999"/>
    <n v="5.1376999999999997"/>
    <n v="5.5075000000000003"/>
    <n v="5.0465"/>
    <n v="4.5591999999999997"/>
    <n v="3.5735999999999999"/>
    <n v="4.0701000000000001"/>
    <n v="4.5130999999999997"/>
    <n v="4.7449000000000003"/>
    <n v="5.4973999999999998"/>
    <n v="5.4992000000000001"/>
    <n v="5.2042000000000002"/>
    <n v="5.1905999999999999"/>
    <n v="5.9081999999999999"/>
    <n v="6.5640999999999998"/>
    <n v="6.7539999999999996"/>
    <n v="7.1017000000000001"/>
    <n v="7.4271000000000003"/>
    <n v="7.5449000000000002"/>
    <n v="7.9794999999999998"/>
    <n v="7.4058999999999999"/>
    <n v="7.1901000000000002"/>
    <n v="8.3462999999999994"/>
    <n v="8.3396000000000008"/>
    <n v="8.5707000000000004"/>
    <n v="8.0786999999999995"/>
    <n v="8.4050999999999991"/>
    <n v="8.2627000000000006"/>
    <n v="8.1883999999999997"/>
    <n v="7.8970000000000002"/>
    <n v="7.4668000000000001"/>
    <n v="7.3041"/>
    <n v="6.5385"/>
    <n v="6.4013999999999998"/>
    <n v="5.8577000000000004"/>
    <n v="5.2946"/>
    <n v="5.4831000000000003"/>
    <n v="6.6562999999999999"/>
    <n v="7.3143000000000002"/>
    <n v="7.6853999999999996"/>
    <n v="8.2213999999999992"/>
    <n v="8.2810000000000006"/>
    <n v="7.8396999999999997"/>
    <n v="7.6794000000000002"/>
    <n v="7.7859999999999996"/>
    <n v="8.2148000000000003"/>
    <n v="10.1561"/>
    <n v="9.5949000000000009"/>
    <n v="9.9748999999999999"/>
    <n v="11.1693"/>
    <n v="13.549300000000001"/>
    <n v="14.439"/>
    <n v="16.104099999999999"/>
    <n v="17.660699999999999"/>
    <n v="17.979299999999999"/>
    <n v="20.616800000000001"/>
    <n v="25.5732"/>
    <n v="24.731100000000001"/>
    <n v="21.9481"/>
    <n v="23.162099999999999"/>
    <n v="29.1144"/>
    <n v="29.700900000000001"/>
    <n v="25.157900000000001"/>
  </r>
  <r>
    <s v="BEI-U"/>
    <x v="28"/>
    <s v="Boardwalk Real Estate Investme"/>
    <s v="--"/>
    <s v="--"/>
    <n v="68.849999999999994"/>
    <d v="2015-01-01T00:00:00"/>
    <d v="2024-12-31T00:00:00"/>
    <s v="Real Estate"/>
    <n v="45.12"/>
    <n v="43.279600000000002"/>
    <n v="43.1845"/>
    <n v="44.634300000000003"/>
    <n v="42.9587"/>
    <n v="41.843400000000003"/>
    <n v="42.6569"/>
    <n v="40.542400000000001"/>
    <n v="40.887500000000003"/>
    <n v="40.192999999999998"/>
    <n v="35.601300000000002"/>
    <n v="35.756399999999999"/>
    <n v="33.323599999999999"/>
    <n v="37.6"/>
    <n v="39.485199999999999"/>
    <n v="41.084600000000002"/>
    <n v="40.779899999999998"/>
    <n v="44.349800000000002"/>
    <n v="43.364100000000001"/>
    <n v="39.103299999999997"/>
    <n v="40.308"/>
    <n v="38.480200000000004"/>
    <n v="35.018300000000004"/>
    <n v="38.349699999999999"/>
    <n v="37.345300000000002"/>
    <n v="35.343499999999999"/>
    <n v="37.6389"/>
    <n v="36.894100000000002"/>
    <n v="38.567300000000003"/>
    <n v="38.393599999999999"/>
    <n v="38.756799999999998"/>
    <n v="32.887799999999999"/>
    <n v="31.108699999999999"/>
    <n v="32.736600000000003"/>
    <n v="33.289700000000003"/>
    <n v="35.760800000000003"/>
    <n v="37.0002"/>
    <n v="37.950699999999998"/>
    <n v="36.9465"/>
    <n v="38.553800000000003"/>
    <n v="39.777900000000002"/>
    <n v="38.324199999999998"/>
    <n v="38.470300000000002"/>
    <n v="41.734299999999998"/>
    <n v="42.317900000000002"/>
    <n v="41.411200000000001"/>
    <n v="35.127200000000002"/>
    <n v="32.081699999999998"/>
    <n v="34.121099999999998"/>
    <n v="35.076799999999999"/>
    <n v="34.815399999999997"/>
    <n v="33.273400000000002"/>
    <n v="34.875"/>
    <n v="34.226900000000001"/>
    <n v="36.146500000000003"/>
    <n v="38.112099999999998"/>
    <n v="38.374400000000001"/>
    <n v="37.8157"/>
    <n v="42.086799999999997"/>
    <n v="39.903399999999998"/>
    <n v="41.095700000000001"/>
    <n v="39.700400000000002"/>
    <n v="20.049299999999999"/>
    <n v="23.3415"/>
    <n v="25.7043"/>
    <n v="26.230599999999999"/>
    <n v="27.115300000000001"/>
    <n v="26.843800000000002"/>
    <n v="24.44"/>
    <n v="23.919699999999999"/>
    <n v="31.003599999999999"/>
    <n v="30.281500000000001"/>
    <n v="31.1448"/>
    <n v="33.125900000000001"/>
    <n v="32.813299999999998"/>
    <n v="33.203699999999998"/>
    <n v="35.2547"/>
    <n v="37.183300000000003"/>
    <n v="41.6265"/>
    <n v="42.987900000000003"/>
    <n v="43.244700000000002"/>
    <n v="48.900300000000001"/>
    <n v="48.799799999999998"/>
    <n v="50.371899999999997"/>
    <n v="51.470599999999997"/>
    <n v="52.019799999999996"/>
    <n v="54.259599999999999"/>
    <n v="52.11"/>
    <n v="46.451099999999997"/>
    <n v="38.866399999999999"/>
    <n v="45.412500000000001"/>
    <n v="44.993899999999996"/>
    <n v="43.180399999999999"/>
    <n v="45.336500000000001"/>
    <n v="46.692500000000003"/>
    <n v="46.394500000000001"/>
    <n v="52.853999999999999"/>
    <n v="55.581600000000002"/>
    <n v="52.0124"/>
    <n v="54.803199999999997"/>
    <n v="57.201900000000002"/>
    <n v="58.951099999999997"/>
    <n v="62.189399999999999"/>
    <n v="64.998199999999997"/>
    <n v="63.609699999999997"/>
    <n v="61.751899999999999"/>
    <n v="63.772599999999997"/>
    <n v="68.220600000000005"/>
    <n v="66.839500000000001"/>
    <n v="72.896699999999996"/>
    <n v="74.978999999999999"/>
    <n v="68.167299999999997"/>
    <n v="67.803700000000006"/>
    <n v="68.0274"/>
    <n v="75.400199999999998"/>
    <n v="83.542199999999994"/>
    <n v="83.038899999999998"/>
    <n v="70.201700000000002"/>
    <n v="69.445300000000003"/>
    <n v="62.609699999999997"/>
  </r>
  <r>
    <s v="BEP-U"/>
    <x v="29"/>
    <s v="Brookfield Renewable Partners"/>
    <s v="--"/>
    <s v="--"/>
    <n v="40.619999999999997"/>
    <d v="2015-01-01T00:00:00"/>
    <d v="2024-12-31T00:00:00"/>
    <s v="Utilities"/>
    <n v="12.34"/>
    <n v="11.684699999999999"/>
    <n v="12.1684"/>
    <n v="12.001099999999999"/>
    <n v="11.6402"/>
    <n v="11.4552"/>
    <n v="11.6896"/>
    <n v="11.6502"/>
    <n v="11.4937"/>
    <n v="10.789199999999999"/>
    <n v="10.695600000000001"/>
    <n v="11.545500000000001"/>
    <n v="11.7906"/>
    <n v="11.484"/>
    <n v="12.7075"/>
    <n v="11.7591"/>
    <n v="12.4651"/>
    <n v="12.639200000000001"/>
    <n v="13.345800000000001"/>
    <n v="13.164099999999999"/>
    <n v="13.440799999999999"/>
    <n v="13.647600000000001"/>
    <n v="13.2211"/>
    <n v="13.492000000000001"/>
    <n v="13.2719"/>
    <n v="13.4102"/>
    <n v="13.547800000000001"/>
    <n v="14.3283"/>
    <n v="14.7951"/>
    <n v="14.428699999999999"/>
    <n v="14.6904"/>
    <n v="15.3"/>
    <n v="14.7837"/>
    <n v="15.3813"/>
    <n v="15.2378"/>
    <n v="15.7111"/>
    <n v="14.732100000000001"/>
    <n v="14.436999999999999"/>
    <n v="14.59"/>
    <n v="14.2003"/>
    <n v="14.8001"/>
    <n v="14.5966"/>
    <n v="14.603999999999999"/>
    <n v="15.0687"/>
    <n v="14.7043"/>
    <n v="13.4796"/>
    <n v="14.537699999999999"/>
    <n v="13.5097"/>
    <n v="14.4307"/>
    <n v="15.3992"/>
    <n v="16.561599999999999"/>
    <n v="16.41"/>
    <n v="17.18"/>
    <n v="17.890799999999999"/>
    <n v="18.664899999999999"/>
    <n v="19.9498"/>
    <n v="21.543600000000001"/>
    <n v="22.4405"/>
    <n v="25.088799999999999"/>
    <n v="24.416599999999999"/>
    <n v="26.161899999999999"/>
    <n v="27.4191"/>
    <n v="24.215699999999998"/>
    <n v="26.8872"/>
    <n v="27.884399999999999"/>
    <n v="26.891500000000001"/>
    <n v="29.878"/>
    <n v="30.971699999999998"/>
    <n v="36.658999999999999"/>
    <n v="37.811199999999999"/>
    <n v="43.528300000000002"/>
    <n v="43.467599999999997"/>
    <n v="45.919899999999998"/>
    <n v="42.982700000000001"/>
    <n v="42.743699999999997"/>
    <n v="38.505200000000002"/>
    <n v="38.651899999999998"/>
    <n v="38.4512"/>
    <n v="39.430599999999998"/>
    <n v="41.343499999999999"/>
    <n v="37.849699999999999"/>
    <n v="40.122300000000003"/>
    <n v="37.852800000000002"/>
    <n v="36.955599999999997"/>
    <n v="34.737099999999998"/>
    <n v="37.510100000000001"/>
    <n v="42.244199999999999"/>
    <n v="37.238399999999999"/>
    <n v="37.367199999999997"/>
    <n v="37.151299999999999"/>
    <n v="40.1496"/>
    <n v="40.943399999999997"/>
    <n v="36.143799999999999"/>
    <n v="33.111600000000003"/>
    <n v="32.159100000000002"/>
    <n v="29.033799999999999"/>
    <n v="32.819699999999997"/>
    <n v="30.597999999999999"/>
    <n v="36.5426"/>
    <n v="35.865000000000002"/>
    <n v="35.634500000000003"/>
    <n v="33.874000000000002"/>
    <n v="33.319000000000003"/>
    <n v="30.0047"/>
    <n v="25.920400000000001"/>
    <n v="25.586600000000001"/>
    <n v="29.872499999999999"/>
    <n v="30.994399999999999"/>
    <n v="31.038900000000002"/>
    <n v="27.531400000000001"/>
    <n v="28.508199999999999"/>
    <n v="26.138500000000001"/>
    <n v="34.8628"/>
    <n v="31.014600000000002"/>
    <n v="30.822199999999999"/>
    <n v="30.709599999999998"/>
    <n v="35.4499"/>
    <n v="33.293599999999998"/>
    <n v="34.2637"/>
    <n v="30.843900000000001"/>
  </r>
  <r>
    <s v="BHC"/>
    <x v="30"/>
    <s v="Bausch Health Cos Inc"/>
    <s v="--"/>
    <s v="--"/>
    <n v="7.81"/>
    <d v="2015-01-01T00:00:00"/>
    <d v="2024-12-31T00:00:00"/>
    <s v="Health Care"/>
    <n v="203.17"/>
    <n v="246.27"/>
    <n v="250.21"/>
    <n v="261.63"/>
    <n v="296.44"/>
    <n v="277.47000000000003"/>
    <n v="335.61200000000002"/>
    <n v="304.99"/>
    <n v="238.2"/>
    <n v="120.94"/>
    <n v="120.35"/>
    <n v="139"/>
    <n v="127.49"/>
    <n v="90"/>
    <n v="34.049999999999997"/>
    <n v="41.83"/>
    <n v="37.42"/>
    <n v="26.05"/>
    <n v="29.08"/>
    <n v="38.090000000000003"/>
    <n v="32.19"/>
    <n v="23.94"/>
    <n v="21.24"/>
    <n v="19.47"/>
    <n v="17.96"/>
    <n v="18.89"/>
    <n v="14.69"/>
    <n v="12.65"/>
    <n v="16.399999999999999"/>
    <n v="22.54"/>
    <n v="20.54"/>
    <n v="16.79"/>
    <n v="17.88"/>
    <n v="15.07"/>
    <n v="21.73"/>
    <n v="26.2"/>
    <n v="22.78"/>
    <n v="21.01"/>
    <n v="20.51"/>
    <n v="23.18"/>
    <n v="28.53"/>
    <n v="30.6"/>
    <n v="28.27"/>
    <n v="30.14"/>
    <n v="33.17"/>
    <n v="30.12"/>
    <n v="32.29"/>
    <n v="25.25"/>
    <n v="32.26"/>
    <n v="31.26"/>
    <n v="32.97"/>
    <n v="30.94"/>
    <n v="28.06"/>
    <n v="33.04"/>
    <n v="31.71"/>
    <n v="28.37"/>
    <n v="28.9"/>
    <n v="32.74"/>
    <n v="37.520000000000003"/>
    <n v="38.869999999999997"/>
    <n v="36.31"/>
    <n v="29.74"/>
    <n v="21.81"/>
    <n v="25.15"/>
    <n v="25.36"/>
    <n v="24.84"/>
    <n v="24.49"/>
    <n v="21.65"/>
    <n v="20.7"/>
    <n v="21.95"/>
    <n v="24.11"/>
    <n v="26.41"/>
    <n v="32.630000000000003"/>
    <n v="40.049999999999997"/>
    <n v="39.869999999999997"/>
    <n v="39.57"/>
    <n v="38.159999999999997"/>
    <n v="36.380000000000003"/>
    <n v="36.5"/>
    <n v="36.76"/>
    <n v="35.32"/>
    <n v="34.69"/>
    <n v="30.32"/>
    <n v="34.94"/>
    <n v="31.25"/>
    <n v="30.49"/>
    <n v="28.56"/>
    <n v="24.41"/>
    <n v="12.29"/>
    <n v="10.76"/>
    <n v="5.9"/>
    <n v="7.84"/>
    <n v="9.5399999999999991"/>
    <n v="8.86"/>
    <n v="9.43"/>
    <n v="8.5"/>
    <n v="10.210000000000001"/>
    <n v="12.71"/>
    <n v="10.95"/>
    <n v="9.9700000000000006"/>
    <n v="11.14"/>
    <n v="10.6"/>
    <n v="12.82"/>
    <n v="11.28"/>
    <n v="11.2"/>
    <n v="9.44"/>
    <n v="9.68"/>
    <n v="10.63"/>
    <n v="10.54"/>
    <n v="12.77"/>
    <n v="14.35"/>
    <n v="12.05"/>
    <n v="8.9499999999999993"/>
    <n v="9.5399999999999991"/>
    <n v="8.32"/>
    <n v="7.99"/>
    <n v="11.04"/>
    <n v="12.77"/>
    <n v="11.95"/>
    <n v="11.62"/>
  </r>
  <r>
    <s v="BIP-U"/>
    <x v="31"/>
    <s v="Brookfield Infrastructure Part"/>
    <s v="--"/>
    <s v="--"/>
    <n v="49.29"/>
    <d v="2015-01-01T00:00:00"/>
    <d v="2024-12-31T00:00:00"/>
    <s v="Utilities"/>
    <n v="12.97"/>
    <n v="13.944000000000001"/>
    <n v="14.137600000000001"/>
    <n v="12.9658"/>
    <n v="13.358599999999999"/>
    <n v="13.807700000000001"/>
    <n v="13.5372"/>
    <n v="13.089399999999999"/>
    <n v="12.3675"/>
    <n v="13.811299999999999"/>
    <n v="14.1288"/>
    <n v="13.344200000000001"/>
    <n v="12.8041"/>
    <n v="13.1904"/>
    <n v="14.153"/>
    <n v="13.682"/>
    <n v="14.7134"/>
    <n v="15.329700000000001"/>
    <n v="16.103400000000001"/>
    <n v="16.666799999999999"/>
    <n v="18.103100000000001"/>
    <n v="18.0792"/>
    <n v="17.146699999999999"/>
    <n v="18.101800000000001"/>
    <n v="18.327500000000001"/>
    <n v="19.537099999999999"/>
    <n v="20.976600000000001"/>
    <n v="21.9267"/>
    <n v="22.524899999999999"/>
    <n v="21.89"/>
    <n v="20.797599999999999"/>
    <n v="22.9466"/>
    <n v="22.409400000000002"/>
    <n v="22.725899999999999"/>
    <n v="23.150600000000001"/>
    <n v="23.709900000000001"/>
    <n v="22.191800000000001"/>
    <n v="21.959499999999998"/>
    <n v="22.776499999999999"/>
    <n v="22.325399999999998"/>
    <n v="21.263300000000001"/>
    <n v="21.732900000000001"/>
    <n v="22.9178"/>
    <n v="22.183700000000002"/>
    <n v="22.4801"/>
    <n v="21.433900000000001"/>
    <n v="22.3781"/>
    <n v="20.803000000000001"/>
    <n v="22.638400000000001"/>
    <n v="23.474499999999999"/>
    <n v="24.930700000000002"/>
    <n v="24.783300000000001"/>
    <n v="25.223299999999998"/>
    <n v="25.376999999999999"/>
    <n v="26.416799999999999"/>
    <n v="28.587299999999999"/>
    <n v="29.976500000000001"/>
    <n v="30.159300000000002"/>
    <n v="31.926400000000001"/>
    <n v="29.924099999999999"/>
    <n v="33.236699999999999"/>
    <n v="31.652200000000001"/>
    <n v="25.728000000000002"/>
    <n v="28.177299999999999"/>
    <n v="29.166899999999998"/>
    <n v="29.094000000000001"/>
    <n v="29.156500000000001"/>
    <n v="29.8949"/>
    <n v="33.421799999999998"/>
    <n v="30.005400000000002"/>
    <n v="34.301400000000001"/>
    <n v="33.472299999999997"/>
    <n v="35.486499999999999"/>
    <n v="34.877200000000002"/>
    <n v="36.004199999999997"/>
    <n v="35.515799999999999"/>
    <n v="35.379800000000003"/>
    <n v="37.281300000000002"/>
    <n v="36.566200000000002"/>
    <n v="38.937800000000003"/>
    <n v="38.937800000000003"/>
    <n v="39.828800000000001"/>
    <n v="40.066499999999998"/>
    <n v="42.471699999999998"/>
    <n v="41.335299999999997"/>
    <n v="41.881399999999999"/>
    <n v="46.090699999999998"/>
    <n v="44.659799999999997"/>
    <n v="42.415399999999998"/>
    <n v="41.4435"/>
    <n v="42.994100000000003"/>
    <n v="46.866199999999999"/>
    <n v="42.107300000000002"/>
    <n v="41.971400000000003"/>
    <n v="43.2883"/>
    <n v="35.9863"/>
    <n v="40.242199999999997"/>
    <n v="38.997300000000003"/>
    <n v="39.630699999999997"/>
    <n v="40.984499999999997"/>
    <n v="42.764200000000002"/>
    <n v="42.351999999999997"/>
    <n v="41.1768"/>
    <n v="38.139099999999999"/>
    <n v="35.378700000000002"/>
    <n v="27.931999999999999"/>
    <n v="31.988600000000002"/>
    <n v="37.608199999999997"/>
    <n v="37.869399999999999"/>
    <n v="35.318100000000001"/>
    <n v="38.6434"/>
    <n v="33.765000000000001"/>
    <n v="36.487099999999998"/>
    <n v="34.819299999999998"/>
    <n v="40.424900000000001"/>
    <n v="40.784199999999998"/>
    <n v="44.536999999999999"/>
    <n v="44.7622"/>
    <n v="46.967599999999997"/>
    <n v="43.351799999999997"/>
  </r>
  <r>
    <s v="BIR"/>
    <x v="32"/>
    <s v="Birchcliff Energy Ltd"/>
    <s v="--"/>
    <s v="--"/>
    <n v="7.32"/>
    <d v="2015-01-01T00:00:00"/>
    <d v="2024-12-31T00:00:00"/>
    <s v="Energy"/>
    <n v="4.8600000000000003"/>
    <n v="4.93"/>
    <n v="4.8442999999999996"/>
    <n v="6.2304000000000004"/>
    <n v="5.6516000000000002"/>
    <n v="4.9800000000000004"/>
    <n v="4.2369000000000003"/>
    <n v="4.9157000000000002"/>
    <n v="4.5585000000000004"/>
    <n v="4.0726000000000004"/>
    <n v="3.9154"/>
    <n v="2.8864999999999998"/>
    <n v="3.5939000000000001"/>
    <n v="3.6153"/>
    <n v="3.7797000000000001"/>
    <n v="3.7296"/>
    <n v="4.1012000000000004"/>
    <n v="4.9157000000000002"/>
    <n v="6.7447999999999997"/>
    <n v="6.4875999999999996"/>
    <n v="6.5590000000000002"/>
    <n v="6.1017999999999999"/>
    <n v="6.4875999999999996"/>
    <n v="6.6947999999999999"/>
    <n v="5.7302"/>
    <n v="5.1158000000000001"/>
    <n v="5.45"/>
    <n v="5.0269000000000004"/>
    <n v="4.5608000000000004"/>
    <n v="4.3998999999999997"/>
    <n v="4.3926999999999996"/>
    <n v="4.2558999999999996"/>
    <n v="4.3743999999999996"/>
    <n v="3.7959999999999998"/>
    <n v="3.6080000000000001"/>
    <n v="3.2008999999999999"/>
    <n v="2.4807000000000001"/>
    <n v="2.2406999999999999"/>
    <n v="2.7355"/>
    <n v="3.4102000000000001"/>
    <n v="3.3515999999999999"/>
    <n v="3.5539000000000001"/>
    <n v="3.7972000000000001"/>
    <n v="3.5023"/>
    <n v="3.8561000000000001"/>
    <n v="3.0773999999999999"/>
    <n v="2.6177000000000001"/>
    <n v="2.2728000000000002"/>
    <n v="2.3475999999999999"/>
    <n v="2.6989999999999998"/>
    <n v="2.6815000000000002"/>
    <n v="2.6362999999999999"/>
    <n v="2.3500999999999999"/>
    <n v="1.9771000000000001"/>
    <n v="1.9999"/>
    <n v="1.3460000000000001"/>
    <n v="1.6460999999999999"/>
    <n v="1.5461"/>
    <n v="1.6922999999999999"/>
    <n v="2.0141"/>
    <n v="1.3609"/>
    <n v="1.1741999999999999"/>
    <n v="0.62639999999999996"/>
    <n v="1.2286999999999999"/>
    <n v="1.1243000000000001"/>
    <n v="0.91920000000000002"/>
    <n v="0.96760000000000002"/>
    <n v="1.2902"/>
    <n v="1.2381"/>
    <n v="1.5375000000000001"/>
    <n v="1.6589"/>
    <n v="1.4360999999999999"/>
    <n v="1.7525999999999999"/>
    <n v="2.4098000000000002"/>
    <n v="2.1208999999999998"/>
    <n v="2.5354000000000001"/>
    <n v="2.8767"/>
    <n v="4.2306999999999997"/>
    <n v="3.8319999999999999"/>
    <n v="4.4177999999999997"/>
    <n v="5.7079000000000004"/>
    <n v="5.4146999999999998"/>
    <n v="5.2845000000000004"/>
    <n v="5.2680999999999996"/>
    <n v="5.1131000000000002"/>
    <n v="5.4964000000000004"/>
    <n v="6.8274999999999997"/>
    <n v="7.6768000000000001"/>
    <n v="9.3102"/>
    <n v="7.1581999999999999"/>
    <n v="8.0500000000000007"/>
    <n v="9.4651999999999994"/>
    <n v="8.0396000000000001"/>
    <n v="8.6788000000000007"/>
    <n v="8.8018000000000001"/>
    <n v="7.7447999999999997"/>
    <n v="7.0056000000000003"/>
    <n v="6.8906999999999998"/>
    <n v="6.4416000000000002"/>
    <n v="6.9040999999999997"/>
    <n v="6.4416000000000002"/>
    <n v="6.7633999999999999"/>
    <n v="6.7979000000000003"/>
    <n v="7.2032999999999996"/>
    <n v="6.8456999999999999"/>
    <n v="6.7748999999999997"/>
    <n v="5.7489999999999997"/>
    <n v="5.28"/>
    <n v="4.6589"/>
    <n v="4.9329000000000001"/>
    <n v="4.9683999999999999"/>
    <n v="5.2662000000000004"/>
    <n v="5.7778999999999998"/>
    <n v="5.6837999999999997"/>
    <n v="5.6649000000000003"/>
    <n v="5.5702999999999996"/>
    <n v="5.4855"/>
    <n v="4.9946999999999999"/>
    <n v="5.0910000000000002"/>
    <n v="5.3212000000000002"/>
  </r>
  <r>
    <s v="BITF"/>
    <x v="33"/>
    <s v="Bitfarms Ltd/Canada"/>
    <s v="--"/>
    <s v="--"/>
    <n v="3.16"/>
    <d v="2015-01-01T00:00:00"/>
    <d v="2024-12-31T00:00:00"/>
    <s v="Information Technolog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AME?"/>
    <n v="1.34"/>
    <n v="0.87"/>
    <n v="0.74"/>
    <n v="0.67"/>
    <n v="0.5"/>
    <n v="0.62"/>
    <n v="0.56000000000000005"/>
    <n v="0.42499999999999999"/>
    <n v="0.5"/>
    <n v="0.5"/>
    <n v="0.37"/>
    <n v="0.42499999999999999"/>
    <n v="0.42499999999999999"/>
    <n v="0.30499999999999999"/>
    <n v="0.52"/>
    <n v="0.8"/>
    <n v="2.5"/>
    <n v="3.33"/>
    <n v="5.98"/>
    <n v="6.24"/>
    <n v="6.64"/>
    <n v="5.23"/>
    <n v="4.87"/>
    <n v="5.15"/>
    <n v="7.43"/>
    <n v="5.37"/>
    <n v="6.25"/>
    <n v="9.6999999999999993"/>
    <n v="6.38"/>
    <n v="4.62"/>
    <n v="4.8099999999999996"/>
    <n v="4.71"/>
    <n v="3.7"/>
    <n v="2.54"/>
    <n v="1.44"/>
    <n v="1.83"/>
    <n v="1.74"/>
    <n v="1.44"/>
    <n v="1.31"/>
    <n v="0.8"/>
    <n v="0.56000000000000005"/>
    <n v="1.33"/>
    <n v="1.27"/>
    <n v="1.29"/>
    <n v="1.6"/>
    <n v="1.62"/>
    <n v="1.96"/>
    <n v="2.4300000000000002"/>
    <n v="1.84"/>
    <n v="1.46"/>
    <n v="1.47"/>
    <n v="1.96"/>
    <n v="3.85"/>
    <n v="3.11"/>
    <n v="3.89"/>
    <n v="3.01"/>
    <n v="2.46"/>
    <n v="3.08"/>
    <n v="3.53"/>
    <n v="3.61"/>
    <n v="2.91"/>
    <n v="2.85"/>
    <n v="2.7"/>
    <n v="3.1"/>
    <n v="2.1"/>
  </r>
  <r>
    <s v="BLX"/>
    <x v="34"/>
    <s v="Boralex Inc"/>
    <s v="--"/>
    <s v="--"/>
    <n v="25.25"/>
    <d v="2015-01-01T00:00:00"/>
    <d v="2024-12-31T00:00:00"/>
    <s v="Utilities"/>
    <n v="10.29"/>
    <n v="9.8832000000000004"/>
    <n v="10.135"/>
    <n v="10.5701"/>
    <n v="10.853300000000001"/>
    <n v="10.2294"/>
    <n v="10.699199999999999"/>
    <n v="10.395300000000001"/>
    <n v="9.9207000000000001"/>
    <n v="10.831099999999999"/>
    <n v="10.4046"/>
    <n v="11.363300000000001"/>
    <n v="12.0077"/>
    <n v="12.805999999999999"/>
    <n v="12.7585"/>
    <n v="13.02"/>
    <n v="14.294600000000001"/>
    <n v="15.548299999999999"/>
    <n v="15.931699999999999"/>
    <n v="14.394500000000001"/>
    <n v="15.0543"/>
    <n v="15.4808"/>
    <n v="14.1783"/>
    <n v="15.5328"/>
    <n v="16.092500000000001"/>
    <n v="16.507000000000001"/>
    <n v="17.5366"/>
    <n v="17.070900000000002"/>
    <n v="18.198499999999999"/>
    <n v="18.0669"/>
    <n v="18.321899999999999"/>
    <n v="18.100100000000001"/>
    <n v="17.8018"/>
    <n v="18.9864"/>
    <n v="19.5761"/>
    <n v="19.592700000000001"/>
    <n v="19.709499999999998"/>
    <n v="19.776499999999999"/>
    <n v="18.7697"/>
    <n v="19.2563"/>
    <n v="18.4253"/>
    <n v="17.799800000000001"/>
    <n v="16.802499999999998"/>
    <n v="16.372800000000002"/>
    <n v="15.367100000000001"/>
    <n v="14.4892"/>
    <n v="15.3977"/>
    <n v="14.485900000000001"/>
    <n v="16.077300000000001"/>
    <n v="16.133500000000002"/>
    <n v="16.454599999999999"/>
    <n v="15.873100000000001"/>
    <n v="16.165199999999999"/>
    <n v="17.2423"/>
    <n v="17.4787"/>
    <n v="18.253399999999999"/>
    <n v="19.974599999999999"/>
    <n v="19.242000000000001"/>
    <n v="22.084599999999998"/>
    <n v="21.738"/>
    <n v="24.528500000000001"/>
    <n v="25.5976"/>
    <n v="22.336500000000001"/>
    <n v="24.078700000000001"/>
    <n v="25.751000000000001"/>
    <n v="27.773399999999999"/>
    <n v="31.404599999999999"/>
    <n v="30.2608"/>
    <n v="34.768300000000004"/>
    <n v="35.0032"/>
    <n v="37.225299999999997"/>
    <n v="42.848999999999997"/>
    <n v="45.506599999999999"/>
    <n v="40.322299999999998"/>
    <n v="35.9878"/>
    <n v="35.878500000000003"/>
    <n v="33.9621"/>
    <n v="34.529200000000003"/>
    <n v="35.919499999999999"/>
    <n v="35.524099999999997"/>
    <n v="34.357399999999998"/>
    <n v="35.184199999999997"/>
    <n v="33.462600000000002"/>
    <n v="32.0045"/>
    <n v="30.500299999999999"/>
    <n v="34.313000000000002"/>
    <n v="37.5672"/>
    <n v="35.703600000000002"/>
    <n v="35.941800000000001"/>
    <n v="39.916699999999999"/>
    <n v="43.249299999999998"/>
    <n v="46.232900000000001"/>
    <n v="40.974499999999999"/>
    <n v="36.080300000000001"/>
    <n v="35.473799999999997"/>
    <n v="37.547199999999997"/>
    <n v="34.929600000000001"/>
    <n v="34.2637"/>
    <n v="38.7883"/>
    <n v="37.232999999999997"/>
    <n v="35.514499999999998"/>
    <n v="34.1511"/>
    <n v="32.304900000000004"/>
    <n v="31.188500000000001"/>
    <n v="27.763300000000001"/>
    <n v="24.556899999999999"/>
    <n v="29.497499999999999"/>
    <n v="32.224299999999999"/>
    <n v="31.028400000000001"/>
    <n v="28.706099999999999"/>
    <n v="27.541699999999999"/>
    <n v="26.588999999999999"/>
    <n v="33.444699999999997"/>
    <n v="32.400500000000001"/>
    <n v="33.125700000000002"/>
    <n v="31.359200000000001"/>
    <n v="34.964500000000001"/>
    <n v="32.525300000000001"/>
    <n v="29.450700000000001"/>
    <n v="28.0534"/>
  </r>
  <r>
    <s v="BMO"/>
    <x v="35"/>
    <s v="Bank of Montreal"/>
    <s v="--"/>
    <s v="--"/>
    <n v="185.37"/>
    <d v="2015-01-01T00:00:00"/>
    <d v="2024-12-31T00:00:00"/>
    <s v="Financials"/>
    <n v="45.85"/>
    <n v="48.6464"/>
    <n v="47.679200000000002"/>
    <n v="49.945900000000002"/>
    <n v="48.150799999999997"/>
    <n v="46.958300000000001"/>
    <n v="46.823300000000003"/>
    <n v="45.5914"/>
    <n v="46.694899999999997"/>
    <n v="49.301499999999997"/>
    <n v="49.9953"/>
    <n v="50.624200000000002"/>
    <n v="49.3292"/>
    <n v="48.955399999999997"/>
    <n v="51.722799999999999"/>
    <n v="54.156599999999997"/>
    <n v="54.5276"/>
    <n v="54.2361"/>
    <n v="56.019500000000001"/>
    <n v="58.214799999999997"/>
    <n v="57.538800000000002"/>
    <n v="57.701300000000003"/>
    <n v="59.844099999999997"/>
    <n v="65.278999999999996"/>
    <n v="67.122200000000007"/>
    <n v="68.731499999999997"/>
    <n v="67.735900000000001"/>
    <n v="66.502099999999999"/>
    <n v="62.381"/>
    <n v="65.511399999999995"/>
    <n v="65.674800000000005"/>
    <n v="62.236899999999999"/>
    <n v="65.584500000000006"/>
    <n v="69.263800000000003"/>
    <n v="69.572100000000006"/>
    <n v="70.497200000000007"/>
    <n v="71.665300000000002"/>
    <n v="68.914100000000005"/>
    <n v="68.8292"/>
    <n v="69.621600000000001"/>
    <n v="71.7136"/>
    <n v="72.556100000000001"/>
    <n v="74.305999999999997"/>
    <n v="77.087699999999998"/>
    <n v="76.777799999999999"/>
    <n v="71.626900000000006"/>
    <n v="72.136300000000006"/>
    <n v="64.903000000000006"/>
    <n v="70.668999999999997"/>
    <n v="75.447900000000004"/>
    <n v="73.514300000000006"/>
    <n v="78.538700000000006"/>
    <n v="72.823800000000006"/>
    <n v="73.417599999999993"/>
    <n v="74.094800000000006"/>
    <n v="68.440200000000004"/>
    <n v="73.179900000000004"/>
    <n v="73.889099999999999"/>
    <n v="77.466099999999997"/>
    <n v="76.268699999999995"/>
    <n v="77.281000000000006"/>
    <n v="69.838499999999996"/>
    <n v="54.409799999999997"/>
    <n v="54.966299999999997"/>
    <n v="52.752800000000001"/>
    <n v="56.123600000000003"/>
    <n v="57.7271"/>
    <n v="65.210800000000006"/>
    <n v="61.319200000000002"/>
    <n v="63.320799999999998"/>
    <n v="74.495500000000007"/>
    <n v="77.249300000000005"/>
    <n v="76.753399999999999"/>
    <n v="83.902600000000007"/>
    <n v="90.390199999999993"/>
    <n v="94.463700000000003"/>
    <n v="102.753"/>
    <n v="103.4614"/>
    <n v="101.43940000000001"/>
    <n v="103.10639999999999"/>
    <n v="103.8373"/>
    <n v="111.1915"/>
    <n v="110.0909"/>
    <n v="112.69750000000001"/>
    <n v="120.16849999999999"/>
    <n v="120.8784"/>
    <n v="122.86620000000001"/>
    <n v="114.8556"/>
    <n v="116.0192"/>
    <n v="104.37430000000001"/>
    <n v="108.8278"/>
    <n v="103.3634"/>
    <n v="103.2099"/>
    <n v="108.1542"/>
    <n v="113.23050000000001"/>
    <n v="105.71510000000001"/>
    <n v="116.6357"/>
    <n v="112.64619999999999"/>
    <n v="105.2247"/>
    <n v="107.6497"/>
    <n v="99.796099999999996"/>
    <n v="105.455"/>
    <n v="109.31310000000001"/>
    <n v="103.90730000000001"/>
    <n v="102.2123"/>
    <n v="94.792900000000003"/>
    <n v="100.86279999999999"/>
    <n v="119.86839999999999"/>
    <n v="115.90260000000001"/>
    <n v="112.4248"/>
    <n v="121.03700000000001"/>
    <n v="114.2256"/>
    <n v="112.5861"/>
    <n v="106.3617"/>
    <n v="109.2636"/>
    <n v="105.7544"/>
    <n v="114.5086"/>
    <n v="120.49160000000001"/>
    <n v="126.7783"/>
    <n v="132.52369999999999"/>
  </r>
  <r>
    <s v="BN"/>
    <x v="36"/>
    <s v="Brookfield Corp"/>
    <s v="--"/>
    <s v="--"/>
    <n v="62.07"/>
    <d v="2015-01-01T00:00:00"/>
    <d v="2024-12-31T00:00:00"/>
    <s v="Financials"/>
    <n v="13.35"/>
    <n v="14.0329"/>
    <n v="14.037100000000001"/>
    <n v="13.4373"/>
    <n v="13.69"/>
    <n v="13.5779"/>
    <n v="14.212899999999999"/>
    <n v="12.939299999999999"/>
    <n v="13.1206"/>
    <n v="14.2736"/>
    <n v="14.3773"/>
    <n v="13.6875"/>
    <n v="13.1889"/>
    <n v="13.0783"/>
    <n v="14.224500000000001"/>
    <n v="13.3491"/>
    <n v="14.546200000000001"/>
    <n v="13.7217"/>
    <n v="14.476100000000001"/>
    <n v="14.261100000000001"/>
    <n v="14.867000000000001"/>
    <n v="15.137700000000001"/>
    <n v="14.4716"/>
    <n v="14.3325"/>
    <n v="14.558999999999999"/>
    <n v="15.5365"/>
    <n v="15.7346"/>
    <n v="16.3873"/>
    <n v="16.715599999999998"/>
    <n v="16.624099999999999"/>
    <n v="15.849399999999999"/>
    <n v="16.2013"/>
    <n v="16.899999999999999"/>
    <n v="17.7529"/>
    <n v="17.648"/>
    <n v="18.010100000000001"/>
    <n v="16.9437"/>
    <n v="16.435400000000001"/>
    <n v="16.590699999999998"/>
    <n v="16.812000000000001"/>
    <n v="17.147400000000001"/>
    <n v="17.684699999999999"/>
    <n v="18.202000000000002"/>
    <n v="18.5535"/>
    <n v="19.129200000000001"/>
    <n v="17.874700000000001"/>
    <n v="19.444500000000001"/>
    <n v="17.468"/>
    <n v="18.876899999999999"/>
    <n v="19.9163"/>
    <n v="20.8612"/>
    <n v="21.6419"/>
    <n v="20.846"/>
    <n v="21.064499999999999"/>
    <n v="21.7437"/>
    <n v="23.157499999999999"/>
    <n v="23.727499999999999"/>
    <n v="24.564"/>
    <n v="25.991099999999999"/>
    <n v="25.375499999999999"/>
    <n v="27.387899999999998"/>
    <n v="27.224799999999998"/>
    <n v="21.1572"/>
    <n v="23.9315"/>
    <n v="22.075299999999999"/>
    <n v="22.815799999999999"/>
    <n v="22.090599999999998"/>
    <n v="22.556799999999999"/>
    <n v="22.577300000000001"/>
    <n v="20.286799999999999"/>
    <n v="26.956399999999999"/>
    <n v="27.043800000000001"/>
    <n v="25.466000000000001"/>
    <n v="26.494800000000001"/>
    <n v="28.814399999999999"/>
    <n v="28.881399999999999"/>
    <n v="31.008900000000001"/>
    <n v="32.927"/>
    <n v="35.066899999999997"/>
    <n v="36.629100000000001"/>
    <n v="35.418399999999998"/>
    <n v="38.993099999999998"/>
    <n v="37.501800000000003"/>
    <n v="39.954799999999999"/>
    <n v="36.6126"/>
    <n v="36.326500000000003"/>
    <n v="37.065899999999999"/>
    <n v="33.604700000000001"/>
    <n v="33.635199999999998"/>
    <n v="30.111799999999999"/>
    <n v="33.414299999999997"/>
    <n v="33.319600000000001"/>
    <n v="29.802"/>
    <n v="28.451899999999998"/>
    <n v="33.549100000000003"/>
    <n v="27.7896"/>
    <n v="32.305799999999998"/>
    <n v="29.691600000000001"/>
    <n v="28.7956"/>
    <n v="28.7498"/>
    <n v="26.723700000000001"/>
    <n v="29.234100000000002"/>
    <n v="30.171500000000002"/>
    <n v="30.292999999999999"/>
    <n v="27.895600000000002"/>
    <n v="26.535900000000002"/>
    <n v="31.499300000000002"/>
    <n v="34.980899999999998"/>
    <n v="35.119199999999999"/>
    <n v="36.804000000000002"/>
    <n v="37.375300000000003"/>
    <n v="36.412599999999998"/>
    <n v="38.641399999999997"/>
    <n v="37.591900000000003"/>
    <n v="44.482700000000001"/>
    <n v="44.793199999999999"/>
    <n v="47.534799999999997"/>
    <n v="48.858400000000003"/>
    <n v="56.938600000000001"/>
    <n v="54.749899999999997"/>
  </r>
  <r>
    <s v="BNS"/>
    <x v="37"/>
    <s v="Bank of Nova Scotia/The"/>
    <s v="--"/>
    <s v="--"/>
    <n v="101.8"/>
    <d v="2015-01-01T00:00:00"/>
    <d v="2024-12-31T00:00:00"/>
    <s v="Financials"/>
    <n v="34.72"/>
    <n v="37.989899999999999"/>
    <n v="36.130499999999998"/>
    <n v="38.239800000000002"/>
    <n v="37.590299999999999"/>
    <n v="37.049999999999997"/>
    <n v="37.290599999999998"/>
    <n v="34.984299999999998"/>
    <n v="34.1768"/>
    <n v="36.150399999999998"/>
    <n v="35.797600000000003"/>
    <n v="33.309199999999997"/>
    <n v="34.154299999999999"/>
    <n v="32.589100000000002"/>
    <n v="37.7727"/>
    <n v="39.608600000000003"/>
    <n v="38.609400000000001"/>
    <n v="38.539900000000003"/>
    <n v="40.378300000000003"/>
    <n v="42.4968"/>
    <n v="42.768300000000004"/>
    <n v="44.343200000000003"/>
    <n v="45.610500000000002"/>
    <n v="46.442900000000002"/>
    <n v="48.306600000000003"/>
    <n v="47.859299999999998"/>
    <n v="48.798499999999997"/>
    <n v="47.594299999999997"/>
    <n v="47.807499999999997"/>
    <n v="49.402000000000001"/>
    <n v="49.186700000000002"/>
    <n v="49.199399999999997"/>
    <n v="50.788899999999998"/>
    <n v="53.264000000000003"/>
    <n v="52.131999999999998"/>
    <n v="52.388500000000001"/>
    <n v="52.776000000000003"/>
    <n v="51.342300000000002"/>
    <n v="51.251899999999999"/>
    <n v="51.499899999999997"/>
    <n v="51.056100000000001"/>
    <n v="49.113"/>
    <n v="50.8613"/>
    <n v="49.832099999999997"/>
    <n v="50.795400000000001"/>
    <n v="47.132800000000003"/>
    <n v="48.233600000000003"/>
    <n v="45.966200000000001"/>
    <n v="50.512099999999997"/>
    <n v="49.404299999999999"/>
    <n v="47.357700000000001"/>
    <n v="50.462800000000001"/>
    <n v="46.892600000000002"/>
    <n v="48.707000000000001"/>
    <n v="48.790100000000002"/>
    <n v="49.025500000000001"/>
    <n v="52.729300000000002"/>
    <n v="52.932499999999997"/>
    <n v="52.512099999999997"/>
    <n v="51.3979"/>
    <n v="51.275300000000001"/>
    <n v="49.813899999999997"/>
    <n v="40.648499999999999"/>
    <n v="40.261200000000002"/>
    <n v="39.806699999999999"/>
    <n v="40.535400000000003"/>
    <n v="40.328000000000003"/>
    <n v="41.325000000000003"/>
    <n v="40.555199999999999"/>
    <n v="41.251899999999999"/>
    <n v="47.139699999999998"/>
    <n v="51.2761"/>
    <n v="51.502600000000001"/>
    <n v="56.184699999999999"/>
    <n v="59.371499999999997"/>
    <n v="59.757800000000003"/>
    <n v="62.034100000000002"/>
    <n v="61.583399999999997"/>
    <n v="60.1511"/>
    <n v="60.367400000000004"/>
    <n v="60.220599999999997"/>
    <n v="63.410800000000002"/>
    <n v="62.347999999999999"/>
    <n v="70.758600000000001"/>
    <n v="72.346800000000002"/>
    <n v="72.575999999999993"/>
    <n v="70.798100000000005"/>
    <n v="65.009200000000007"/>
    <n v="68.549300000000002"/>
    <n v="60.877699999999997"/>
    <n v="63.194499999999998"/>
    <n v="58.828200000000002"/>
    <n v="53.2224"/>
    <n v="54.242899999999999"/>
    <n v="57.756999999999998"/>
    <n v="54.6297"/>
    <n v="60.213900000000002"/>
    <n v="56.376899999999999"/>
    <n v="56.911900000000003"/>
    <n v="57.404200000000003"/>
    <n v="55.6556"/>
    <n v="56.258299999999998"/>
    <n v="57.276200000000003"/>
    <n v="55.309399999999997"/>
    <n v="53.428100000000001"/>
    <n v="49.277099999999997"/>
    <n v="53.270099999999999"/>
    <n v="56.604999999999997"/>
    <n v="56.096400000000003"/>
    <n v="58.719700000000003"/>
    <n v="62.520699999999998"/>
    <n v="57.293300000000002"/>
    <n v="58.4529"/>
    <n v="56.695300000000003"/>
    <n v="59.414299999999997"/>
    <n v="61.994799999999998"/>
    <n v="67.911299999999997"/>
    <n v="67.034499999999994"/>
    <n v="74.664599999999993"/>
    <n v="72.177400000000006"/>
  </r>
  <r>
    <s v="BTE"/>
    <x v="38"/>
    <s v="Baytex Energy Corp"/>
    <s v="--"/>
    <s v="--"/>
    <n v="4.7"/>
    <d v="2015-01-01T00:00:00"/>
    <d v="2024-12-31T00:00:00"/>
    <s v="Energy"/>
    <n v="17.809999999999999"/>
    <n v="18.526299999999999"/>
    <n v="18.272600000000001"/>
    <n v="21.5871"/>
    <n v="19.4816"/>
    <n v="17.984999999999999"/>
    <n v="10.4902"/>
    <n v="7.1738"/>
    <n v="4.0252999999999997"/>
    <n v="5.0151000000000003"/>
    <n v="5.2319000000000004"/>
    <n v="4.2232000000000003"/>
    <n v="2.7904"/>
    <n v="2.9129"/>
    <n v="4.8360000000000003"/>
    <n v="6.0519999999999996"/>
    <n v="6.0237999999999996"/>
    <n v="7.0701000000000001"/>
    <n v="5.7786999999999997"/>
    <n v="5.5807000000000002"/>
    <n v="5.2507999999999999"/>
    <n v="4.8643000000000001"/>
    <n v="5.4298999999999999"/>
    <n v="6.1840000000000002"/>
    <n v="4.8925000000000001"/>
    <n v="4.5532000000000004"/>
    <n v="4.2797999999999998"/>
    <n v="3.8933"/>
    <n v="3.7048000000000001"/>
    <n v="2.9695"/>
    <n v="3.2993999999999999"/>
    <n v="2.9788999999999999"/>
    <n v="3.5445000000000002"/>
    <n v="3.3464999999999998"/>
    <n v="4.0818000000000003"/>
    <n v="3.5539000000000001"/>
    <n v="3.5350999999999999"/>
    <n v="3.0825999999999998"/>
    <n v="3.3277000000000001"/>
    <n v="5.4203999999999999"/>
    <n v="5.1375999999999999"/>
    <n v="4.1195000000000004"/>
    <n v="3.8085"/>
    <n v="3.6859000000000002"/>
    <n v="3.5350999999999999"/>
    <n v="2.5358000000000001"/>
    <n v="2.319"/>
    <n v="2.2719"/>
    <n v="2.0832999999999999"/>
    <n v="2.2246999999999999"/>
    <n v="2.1398999999999999"/>
    <n v="2.5640999999999998"/>
    <n v="1.9702"/>
    <n v="1.9137"/>
    <n v="1.8948"/>
    <n v="1.6214"/>
    <n v="1.8476999999999999"/>
    <n v="1.3856999999999999"/>
    <n v="1.3574999999999999"/>
    <n v="1.7627999999999999"/>
    <n v="1.3574999999999999"/>
    <n v="1.1595"/>
    <n v="0.31580000000000003"/>
    <n v="0.41949999999999998"/>
    <n v="0.39589999999999997"/>
    <n v="0.65049999999999997"/>
    <n v="0.58450000000000002"/>
    <n v="0.63160000000000005"/>
    <n v="0.43359999999999999"/>
    <n v="0.38179999999999997"/>
    <n v="0.62219999999999998"/>
    <n v="0.65049999999999997"/>
    <n v="0.71640000000000004"/>
    <n v="1.1595"/>
    <n v="1.2349000000000001"/>
    <n v="1.3763000000000001"/>
    <n v="1.8854"/>
    <n v="2.2530000000000001"/>
    <n v="2.0078999999999998"/>
    <n v="2.0550999999999999"/>
    <n v="3.2523"/>
    <n v="3.9121000000000001"/>
    <n v="3.4691000000000001"/>
    <n v="3.6859000000000002"/>
    <n v="4.4683000000000002"/>
    <n v="5.4581999999999997"/>
    <n v="5.1375999999999999"/>
    <n v="6.1933999999999996"/>
    <n v="6.5705"/>
    <n v="5.8917999999999999"/>
    <n v="6.4856999999999996"/>
    <n v="6.4103000000000003"/>
    <n v="5.5147000000000004"/>
    <n v="6.9759000000000002"/>
    <n v="6.4763000000000002"/>
    <n v="5.7314999999999996"/>
    <n v="5.8068999999999997"/>
    <n v="4.9584999999999999"/>
    <n v="4.7793999999999999"/>
    <n v="4.8076999999999996"/>
    <n v="4.0347"/>
    <n v="4.0724"/>
    <n v="5.0151000000000003"/>
    <n v="5.1848000000000001"/>
    <n v="5.6685999999999996"/>
    <n v="5.6780999999999997"/>
    <n v="4.9493999999999998"/>
    <n v="4.3189000000000002"/>
    <n v="4.0620000000000003"/>
    <n v="4.1856999999999998"/>
    <n v="4.6757"/>
    <n v="4.8764000000000003"/>
    <n v="4.7904"/>
    <n v="4.5551000000000004"/>
    <n v="4.9298999999999999"/>
    <n v="4.6128"/>
    <n v="3.9036"/>
    <n v="3.7972999999999999"/>
    <n v="3.8359999999999999"/>
    <n v="3.5878999999999999"/>
  </r>
  <r>
    <s v="BTO"/>
    <x v="39"/>
    <s v="B2Gold Corp"/>
    <s v="--"/>
    <s v="--"/>
    <n v="6.63"/>
    <d v="2015-01-01T00:00:00"/>
    <d v="2024-12-31T00:00:00"/>
    <s v="Materials"/>
    <n v="1.98"/>
    <n v="1.6708000000000001"/>
    <n v="1.4965999999999999"/>
    <n v="1.4965999999999999"/>
    <n v="1.6708000000000001"/>
    <n v="1.5125"/>
    <n v="1.1244000000000001"/>
    <n v="1.2195"/>
    <n v="1.1165"/>
    <n v="1.1165"/>
    <n v="1.1560999999999999"/>
    <n v="1.1007"/>
    <n v="0.84730000000000005"/>
    <n v="1.1957"/>
    <n v="1.7103999999999999"/>
    <n v="2.2092999999999998"/>
    <n v="1.9162999999999999"/>
    <n v="2.5655999999999999"/>
    <n v="3.2387000000000001"/>
    <n v="2.6131000000000002"/>
    <n v="2.7240000000000002"/>
    <n v="3.0724"/>
    <n v="2.5735000000000001"/>
    <n v="2.5181"/>
    <n v="3.1278000000000001"/>
    <n v="3.2307999999999999"/>
    <n v="3.0011000000000001"/>
    <n v="2.7161"/>
    <n v="2.6844000000000001"/>
    <n v="2.8902999999999999"/>
    <n v="2.4784999999999999"/>
    <n v="2.7161"/>
    <n v="2.7240000000000002"/>
    <n v="2.5973000000000002"/>
    <n v="2.6052"/>
    <n v="3.0724"/>
    <n v="2.9457"/>
    <n v="3.0169999999999999"/>
    <n v="2.7953000000000001"/>
    <n v="2.9220000000000002"/>
    <n v="2.8111000000000002"/>
    <n v="2.7002000000000002"/>
    <n v="2.5655999999999999"/>
    <n v="2.4230999999999998"/>
    <n v="2.3281000000000001"/>
    <n v="2.5735000000000001"/>
    <n v="2.5893999999999999"/>
    <n v="3.1595"/>
    <n v="3.2940999999999998"/>
    <n v="3.2783000000000002"/>
    <n v="2.9615999999999998"/>
    <n v="2.8824000000000001"/>
    <n v="2.9220000000000002"/>
    <n v="3.1516000000000002"/>
    <n v="3.3336999999999999"/>
    <n v="3.7850999999999999"/>
    <n v="3.4129"/>
    <n v="3.6663000000000001"/>
    <n v="3.8990999999999998"/>
    <n v="4.1374000000000004"/>
    <n v="4.5503"/>
    <n v="4.2565"/>
    <n v="3.3904000000000001"/>
    <n v="5.6029"/>
    <n v="6.0407000000000002"/>
    <n v="6.1919000000000004"/>
    <n v="7.4142999999999999"/>
    <n v="6.9988999999999999"/>
    <n v="6.9679000000000002"/>
    <n v="6.8875000000000002"/>
    <n v="5.8186"/>
    <n v="5.7717000000000001"/>
    <n v="5.1159999999999997"/>
    <n v="4.4846000000000004"/>
    <n v="4.4183000000000003"/>
    <n v="4.8348000000000004"/>
    <n v="5.0471000000000004"/>
    <n v="4.2858999999999998"/>
    <n v="4.3106999999999998"/>
    <n v="4.0221999999999998"/>
    <n v="3.6086999999999998"/>
    <n v="4.2587999999999999"/>
    <n v="4.2755000000000001"/>
    <n v="4.1950000000000003"/>
    <n v="3.8580999999999999"/>
    <n v="4.3129"/>
    <n v="4.8792"/>
    <n v="4.6326999999999998"/>
    <n v="4.2671000000000001"/>
    <n v="3.7456999999999998"/>
    <n v="3.8488000000000002"/>
    <n v="3.4365000000000001"/>
    <n v="3.8601999999999999"/>
    <n v="3.6168"/>
    <n v="4.0776000000000003"/>
    <n v="4.2312000000000003"/>
    <n v="4.6359000000000004"/>
    <n v="4.0993000000000004"/>
    <n v="4.7518000000000002"/>
    <n v="4.7518000000000002"/>
    <n v="4.4759000000000002"/>
    <n v="4.2461000000000002"/>
    <n v="4.1112000000000002"/>
    <n v="3.7423000000000002"/>
    <n v="3.5533000000000001"/>
    <n v="4.0453000000000001"/>
    <n v="4.1729000000000003"/>
    <n v="3.8633999999999999"/>
    <n v="3.4577"/>
    <n v="3.0150999999999999"/>
    <n v="3.3235000000000001"/>
    <n v="3.258"/>
    <n v="3.5950000000000002"/>
    <n v="3.4881000000000002"/>
    <n v="3.9348000000000001"/>
    <n v="3.6021000000000001"/>
    <n v="4.0327999999999999"/>
    <n v="4.4379999999999997"/>
    <n v="3.9171"/>
    <n v="3.4533"/>
  </r>
  <r>
    <s v="BYD"/>
    <x v="40"/>
    <s v="BOYD GROUP INC"/>
    <s v="--"/>
    <s v="--"/>
    <n v="223.17"/>
    <d v="2015-01-01T00:00:00"/>
    <d v="2024-12-31T00:00:00"/>
    <s v="Industrials"/>
    <n v="43.06"/>
    <n v="44.844900000000003"/>
    <n v="50.7408"/>
    <n v="49.353000000000002"/>
    <n v="50.6751"/>
    <n v="50.589100000000002"/>
    <n v="54.458199999999998"/>
    <n v="61.010399999999997"/>
    <n v="59.465400000000002"/>
    <n v="57.321100000000001"/>
    <n v="65.531400000000005"/>
    <n v="63.685600000000001"/>
    <n v="61.241900000000001"/>
    <n v="61.583599999999997"/>
    <n v="73.706599999999995"/>
    <n v="72.821100000000001"/>
    <n v="73.286299999999997"/>
    <n v="71.810699999999997"/>
    <n v="74.490899999999996"/>
    <n v="83.481700000000004"/>
    <n v="79.291600000000003"/>
    <n v="80.3"/>
    <n v="84.004499999999993"/>
    <n v="82.989199999999997"/>
    <n v="82.6327"/>
    <n v="83.760199999999998"/>
    <n v="82.385499999999993"/>
    <n v="85.778499999999994"/>
    <n v="97.234999999999999"/>
    <n v="93.533100000000005"/>
    <n v="92.309100000000001"/>
    <n v="90.988699999999994"/>
    <n v="89.306799999999996"/>
    <n v="93.654499999999999"/>
    <n v="96.251599999999996"/>
    <n v="98.410300000000007"/>
    <n v="104.1895"/>
    <n v="103.2867"/>
    <n v="101.74939999999999"/>
    <n v="106.2559"/>
    <n v="111.155"/>
    <n v="114.6091"/>
    <n v="115.2482"/>
    <n v="127.30370000000001"/>
    <n v="123.3147"/>
    <n v="117.8086"/>
    <n v="112.5356"/>
    <n v="110.6906"/>
    <n v="116.27200000000001"/>
    <n v="119.51139999999999"/>
    <n v="134.90369999999999"/>
    <n v="144.44460000000001"/>
    <n v="161.93799999999999"/>
    <n v="162.47329999999999"/>
    <n v="166.89660000000001"/>
    <n v="174.9854"/>
    <n v="172.5239"/>
    <n v="180.52969999999999"/>
    <n v="197.35310000000001"/>
    <n v="198.6369"/>
    <n v="204.52719999999999"/>
    <n v="206.50370000000001"/>
    <n v="144.19909999999999"/>
    <n v="192.774"/>
    <n v="207.4597"/>
    <n v="199.03299999999999"/>
    <n v="192.65039999999999"/>
    <n v="204.5883"/>
    <n v="202.71520000000001"/>
    <n v="188.36429999999999"/>
    <n v="208.79650000000001"/>
    <n v="216.54140000000001"/>
    <n v="233.8304"/>
    <n v="207.69470000000001"/>
    <n v="210.14689999999999"/>
    <n v="225.2955"/>
    <n v="204.4032"/>
    <n v="222.76159999999999"/>
    <n v="241.3169"/>
    <n v="243.21289999999999"/>
    <n v="232.15270000000001"/>
    <n v="237.34020000000001"/>
    <n v="203.9426"/>
    <n v="197.3853"/>
    <n v="190.04830000000001"/>
    <n v="163.61760000000001"/>
    <n v="163.85640000000001"/>
    <n v="157.3544"/>
    <n v="141.3715"/>
    <n v="137.37039999999999"/>
    <n v="159.5026"/>
    <n v="179.31659999999999"/>
    <n v="172.4744"/>
    <n v="192.21559999999999"/>
    <n v="216.6465"/>
    <n v="207.53190000000001"/>
    <n v="201.89609999999999"/>
    <n v="214.1996"/>
    <n v="214.5059"/>
    <n v="224.34549999999999"/>
    <n v="244.273"/>
    <n v="251.1044"/>
    <n v="240.68270000000001"/>
    <n v="242.10339999999999"/>
    <n v="240.10390000000001"/>
    <n v="235.03399999999999"/>
    <n v="257.21230000000003"/>
    <n v="276.9966"/>
    <n v="287.43040000000002"/>
    <n v="316.80200000000002"/>
    <n v="285.01409999999998"/>
    <n v="257.65710000000001"/>
    <n v="227.05590000000001"/>
    <n v="255.876"/>
    <n v="230.49449999999999"/>
    <n v="223.60400000000001"/>
    <n v="204.23750000000001"/>
    <n v="215.93610000000001"/>
    <n v="215.29839999999999"/>
    <n v="216.16980000000001"/>
  </r>
  <r>
    <s v="CAE"/>
    <x v="41"/>
    <s v="CAE Inc"/>
    <s v="--"/>
    <s v="--"/>
    <n v="43.64"/>
    <d v="2015-01-01T00:00:00"/>
    <d v="2024-12-31T00:00:00"/>
    <s v="Industrials"/>
    <n v="14.37"/>
    <n v="13.8581"/>
    <n v="13.6388"/>
    <n v="13.8141"/>
    <n v="13.7034"/>
    <n v="13.785500000000001"/>
    <n v="13.7392"/>
    <n v="13.3962"/>
    <n v="13.1777"/>
    <n v="13.7555"/>
    <n v="14.128299999999999"/>
    <n v="14.3767"/>
    <n v="13.702299999999999"/>
    <n v="13.9739"/>
    <n v="14.138299999999999"/>
    <n v="13.9689"/>
    <n v="15.427899999999999"/>
    <n v="14.760999999999999"/>
    <n v="16.4726"/>
    <n v="17.683"/>
    <n v="17.694099999999999"/>
    <n v="17.8935"/>
    <n v="18.814800000000002"/>
    <n v="17.911999999999999"/>
    <n v="17.625800000000002"/>
    <n v="19.027899999999999"/>
    <n v="19.458300000000001"/>
    <n v="19.965800000000002"/>
    <n v="20.8947"/>
    <n v="21.49"/>
    <n v="20.3078"/>
    <n v="19.8081"/>
    <n v="21.074200000000001"/>
    <n v="22.0686"/>
    <n v="21.991399999999999"/>
    <n v="22.631699999999999"/>
    <n v="22.0017"/>
    <n v="22.932200000000002"/>
    <n v="23.330200000000001"/>
    <n v="23.612300000000001"/>
    <n v="26.57"/>
    <n v="26.656300000000002"/>
    <n v="26.4513"/>
    <n v="25.426400000000001"/>
    <n v="25.687799999999999"/>
    <n v="22.748699999999999"/>
    <n v="26.432400000000001"/>
    <n v="24.674600000000002"/>
    <n v="27.457799999999999"/>
    <n v="27.290600000000001"/>
    <n v="29.2227"/>
    <n v="30.752400000000002"/>
    <n v="34.019100000000002"/>
    <n v="34.851799999999997"/>
    <n v="35.227899999999998"/>
    <n v="34.4955"/>
    <n v="33.427900000000001"/>
    <n v="32.802199999999999"/>
    <n v="35.443899999999999"/>
    <n v="34.253900000000002"/>
    <n v="39.106000000000002"/>
    <n v="35.778300000000002"/>
    <n v="17.79"/>
    <n v="23"/>
    <n v="20.66"/>
    <n v="22.02"/>
    <n v="19.989999999999998"/>
    <n v="20.68"/>
    <n v="19.48"/>
    <n v="22.77"/>
    <n v="31.42"/>
    <n v="35.270000000000003"/>
    <n v="28.89"/>
    <n v="33.68"/>
    <n v="35.81"/>
    <n v="38.5"/>
    <n v="37.200000000000003"/>
    <n v="38.18"/>
    <n v="38.07"/>
    <n v="36.43"/>
    <n v="37.840000000000003"/>
    <n v="37.53"/>
    <n v="30.7"/>
    <n v="31.91"/>
    <n v="32.1"/>
    <n v="33.909999999999997"/>
    <n v="32.54"/>
    <n v="30.55"/>
    <n v="31.59"/>
    <n v="31.72"/>
    <n v="33.880000000000003"/>
    <n v="23.98"/>
    <n v="21.19"/>
    <n v="26"/>
    <n v="29.09"/>
    <n v="26.19"/>
    <n v="30.05"/>
    <n v="30.77"/>
    <n v="30.56"/>
    <n v="30.49"/>
    <n v="27.76"/>
    <n v="29.65"/>
    <n v="30.13"/>
    <n v="32.590000000000003"/>
    <n v="31.71"/>
    <n v="28.96"/>
    <n v="26.98"/>
    <n v="28.6"/>
    <n v="26.92"/>
    <n v="25.34"/>
    <n v="27.97"/>
    <n v="26.56"/>
    <n v="25.59"/>
    <n v="25.41"/>
    <n v="25.12"/>
    <n v="24.11"/>
    <n v="25.39"/>
    <n v="24.5"/>
    <n v="32.909999999999997"/>
    <n v="36.47"/>
  </r>
  <r>
    <s v="CAR-U"/>
    <x v="42"/>
    <s v="Canadian Apartment Properties"/>
    <s v="--"/>
    <s v="--"/>
    <n v="38.56"/>
    <d v="2015-01-01T00:00:00"/>
    <d v="2024-12-31T00:00:00"/>
    <s v="Real Estate"/>
    <n v="19.77"/>
    <n v="19.725000000000001"/>
    <n v="20.415299999999998"/>
    <n v="20.462900000000001"/>
    <n v="19.349699999999999"/>
    <n v="19.505099999999999"/>
    <n v="19.881799999999998"/>
    <n v="19.933599999999998"/>
    <n v="20.277200000000001"/>
    <n v="19.306000000000001"/>
    <n v="19.1144"/>
    <n v="19.395099999999999"/>
    <n v="21.689499999999999"/>
    <n v="20.863299999999999"/>
    <n v="21.090900000000001"/>
    <n v="21.8597"/>
    <n v="22.33"/>
    <n v="24.459900000000001"/>
    <n v="24.160499999999999"/>
    <n v="22.185500000000001"/>
    <n v="22.814299999999999"/>
    <n v="21.892499999999998"/>
    <n v="22.913"/>
    <n v="23.615100000000002"/>
    <n v="23.9575"/>
    <n v="24.368400000000001"/>
    <n v="25.313199999999998"/>
    <n v="25.8262"/>
    <n v="25.61"/>
    <n v="25.760200000000001"/>
    <n v="24.951799999999999"/>
    <n v="26.467099999999999"/>
    <n v="26.133299999999998"/>
    <n v="26.4785"/>
    <n v="28.8306"/>
    <n v="29.1722"/>
    <n v="28.3491"/>
    <n v="27.639900000000001"/>
    <n v="29.299600000000002"/>
    <n v="29.296700000000001"/>
    <n v="32.325699999999998"/>
    <n v="33.896999999999998"/>
    <n v="34.559399999999997"/>
    <n v="37.047600000000003"/>
    <n v="38.197899999999997"/>
    <n v="37.582599999999999"/>
    <n v="37.631700000000002"/>
    <n v="35.741799999999998"/>
    <n v="37.849299999999999"/>
    <n v="40.731999999999999"/>
    <n v="41.732700000000001"/>
    <n v="39.031199999999998"/>
    <n v="39.979300000000002"/>
    <n v="39.567300000000003"/>
    <n v="39.947000000000003"/>
    <n v="44.011200000000002"/>
    <n v="44.8613"/>
    <n v="45.262500000000003"/>
    <n v="45.852499999999999"/>
    <n v="43.936799999999998"/>
    <n v="47.007199999999997"/>
    <n v="46.709800000000001"/>
    <n v="35.539200000000001"/>
    <n v="40.067100000000003"/>
    <n v="39.36"/>
    <n v="40.841099999999997"/>
    <n v="40.920900000000003"/>
    <n v="38.006399999999999"/>
    <n v="39.328499999999998"/>
    <n v="36.361499999999999"/>
    <n v="43.530900000000003"/>
    <n v="42.6327"/>
    <n v="43.7624"/>
    <n v="43.726399999999998"/>
    <n v="46.240499999999997"/>
    <n v="47.008499999999998"/>
    <n v="47.744300000000003"/>
    <n v="50.206499999999998"/>
    <n v="53.961100000000002"/>
    <n v="52.992400000000004"/>
    <n v="51.361600000000003"/>
    <n v="52.613399999999999"/>
    <n v="49.608400000000003"/>
    <n v="52.419199999999996"/>
    <n v="48.989600000000003"/>
    <n v="46.334400000000002"/>
    <n v="47.220199999999998"/>
    <n v="44.395600000000002"/>
    <n v="43.7804"/>
    <n v="39.749200000000002"/>
    <n v="43.134799999999998"/>
    <n v="39.826000000000001"/>
    <n v="37.646799999999999"/>
    <n v="37.834800000000001"/>
    <n v="39.3005"/>
    <n v="38.494999999999997"/>
    <n v="44.4848"/>
    <n v="44.793700000000001"/>
    <n v="43.082700000000003"/>
    <n v="45.212800000000001"/>
    <n v="44.7956"/>
    <n v="46.5627"/>
    <n v="47.177700000000002"/>
    <n v="44.5899"/>
    <n v="41.583599999999997"/>
    <n v="37.765099999999997"/>
    <n v="42.884300000000003"/>
    <n v="45.380499999999998"/>
    <n v="43.5105"/>
    <n v="44.497599999999998"/>
    <n v="43.564799999999998"/>
    <n v="40.266399999999997"/>
    <n v="42.027000000000001"/>
    <n v="41.999699999999997"/>
    <n v="45.466099999999997"/>
    <n v="49.734999999999999"/>
    <n v="52.333199999999998"/>
    <n v="44.265900000000002"/>
    <n v="43.870899999999999"/>
    <n v="40.911200000000001"/>
  </r>
  <r>
    <s v="CCA"/>
    <x v="43"/>
    <s v="Cogeco Communications Inc"/>
    <s v="--"/>
    <s v="--"/>
    <n v="65.63"/>
    <d v="2015-01-01T00:00:00"/>
    <d v="2024-12-31T00:00:00"/>
    <s v="Communication Services"/>
    <n v="50.1"/>
    <n v="51.107900000000001"/>
    <n v="46.605899999999998"/>
    <n v="47.6723"/>
    <n v="45.416600000000003"/>
    <n v="49.831400000000002"/>
    <n v="50.736600000000003"/>
    <n v="46.0366"/>
    <n v="44.712499999999999"/>
    <n v="46.813000000000002"/>
    <n v="45.243600000000001"/>
    <n v="43.061599999999999"/>
    <n v="44.425800000000002"/>
    <n v="44.495899999999999"/>
    <n v="48.585599999999999"/>
    <n v="44.127099999999999"/>
    <n v="48.439599999999999"/>
    <n v="47.8538"/>
    <n v="45.643500000000003"/>
    <n v="45.068100000000001"/>
    <n v="45.998600000000003"/>
    <n v="44.436"/>
    <n v="46.170299999999997"/>
    <n v="47.378999999999998"/>
    <n v="51.092599999999997"/>
    <n v="51.668300000000002"/>
    <n v="51.128599999999999"/>
    <n v="56.5289"/>
    <n v="57.158499999999997"/>
    <n v="57.325000000000003"/>
    <n v="63.345599999999997"/>
    <n v="67.963800000000006"/>
    <n v="66.9238"/>
    <n v="67.454700000000003"/>
    <n v="67.318399999999997"/>
    <n v="63.238"/>
    <n v="56.059699999999999"/>
    <n v="53.205199999999998"/>
    <n v="51.895699999999998"/>
    <n v="50.6798"/>
    <n v="50.413200000000003"/>
    <n v="48.2425"/>
    <n v="52.659300000000002"/>
    <n v="48.3108"/>
    <n v="48.258600000000001"/>
    <n v="48.146700000000003"/>
    <n v="48.580199999999998"/>
    <n v="49.467500000000001"/>
    <n v="56.741300000000003"/>
    <n v="62.331299999999999"/>
    <n v="64.641599999999997"/>
    <n v="67.784400000000005"/>
    <n v="70.626199999999997"/>
    <n v="71.753799999999998"/>
    <n v="79.811599999999999"/>
    <n v="80.125500000000002"/>
    <n v="81.756500000000003"/>
    <n v="87.177800000000005"/>
    <n v="88.309700000000007"/>
    <n v="87.132000000000005"/>
    <n v="80.415999999999997"/>
    <n v="82.211600000000004"/>
    <n v="73.891400000000004"/>
    <n v="80.126800000000003"/>
    <n v="80.056700000000006"/>
    <n v="76.155900000000003"/>
    <n v="79.965999999999994"/>
    <n v="76.582499999999996"/>
    <n v="85.519000000000005"/>
    <n v="72.682100000000005"/>
    <n v="74.144900000000007"/>
    <n v="77.181399999999996"/>
    <n v="86.468800000000002"/>
    <n v="91.292500000000004"/>
    <n v="93.617000000000004"/>
    <n v="93.129199999999997"/>
    <n v="92.546899999999994"/>
    <n v="96.686800000000005"/>
    <n v="94.633499999999998"/>
    <n v="93.037599999999998"/>
    <n v="90.270700000000005"/>
    <n v="85.2423"/>
    <n v="78.856300000000005"/>
    <n v="81.360200000000006"/>
    <n v="84.887799999999999"/>
    <n v="82.333200000000005"/>
    <n v="84.188100000000006"/>
    <n v="86.380600000000001"/>
    <n v="86.175899999999999"/>
    <n v="71.290599999999998"/>
    <n v="68.429900000000004"/>
    <n v="66.382499999999993"/>
    <n v="59.530500000000004"/>
    <n v="57.359299999999998"/>
    <n v="62.817399999999999"/>
    <n v="64.094499999999996"/>
    <n v="58.051600000000001"/>
    <n v="59.149299999999997"/>
    <n v="55.585999999999999"/>
    <n v="56.116100000000003"/>
    <n v="54.808500000000002"/>
    <n v="60.414999999999999"/>
    <n v="57.762500000000003"/>
    <n v="57.667400000000001"/>
    <n v="54.356099999999998"/>
    <n v="47.223300000000002"/>
    <n v="45.7819"/>
    <n v="52.162799999999997"/>
    <n v="55.295699999999997"/>
    <n v="53.219299999999997"/>
    <n v="53.540199999999999"/>
    <n v="49.3748"/>
    <n v="47.33"/>
    <n v="46.6785"/>
    <n v="58.0747"/>
    <n v="59.239800000000002"/>
    <n v="65.597700000000003"/>
    <n v="64.359200000000001"/>
    <n v="65.069000000000003"/>
    <n v="62.605600000000003"/>
  </r>
  <r>
    <s v="CCL/B"/>
    <x v="44"/>
    <s v="CCL Industries Inc"/>
    <s v="--"/>
    <s v="--"/>
    <n v="82.06"/>
    <d v="2015-01-01T00:00:00"/>
    <d v="2024-12-31T00:00:00"/>
    <s v="Materials"/>
    <n v="22.89"/>
    <n v="24.099299999999999"/>
    <n v="24.895199999999999"/>
    <n v="24.2331"/>
    <n v="25.2498"/>
    <n v="26.8337"/>
    <n v="32.048099999999998"/>
    <n v="30.1266"/>
    <n v="32.847200000000001"/>
    <n v="32.5137"/>
    <n v="38.925199999999997"/>
    <n v="39.445300000000003"/>
    <n v="34.687100000000001"/>
    <n v="36.381"/>
    <n v="43.430100000000003"/>
    <n v="40.478900000000003"/>
    <n v="41.125500000000002"/>
    <n v="39.700000000000003"/>
    <n v="41.264400000000002"/>
    <n v="44.186599999999999"/>
    <n v="44.695500000000003"/>
    <n v="42.206000000000003"/>
    <n v="41.358499999999999"/>
    <n v="46.777500000000003"/>
    <n v="47.486800000000002"/>
    <n v="50.059699999999999"/>
    <n v="51.546900000000001"/>
    <n v="56.141199999999998"/>
    <n v="56.706200000000003"/>
    <n v="58.381"/>
    <n v="53.184399999999997"/>
    <n v="51.547199999999997"/>
    <n v="53.835599999999999"/>
    <n v="55.4405"/>
    <n v="53.309600000000003"/>
    <n v="51.886000000000003"/>
    <n v="52.555999999999997"/>
    <n v="57.058500000000002"/>
    <n v="58.218000000000004"/>
    <n v="55.747500000000002"/>
    <n v="57.439300000000003"/>
    <n v="57.804299999999998"/>
    <n v="59.194499999999998"/>
    <n v="56.3872"/>
    <n v="52.324800000000003"/>
    <n v="49.772300000000001"/>
    <n v="49.529699999999998"/>
    <n v="45.098999999999997"/>
    <n v="49.909799999999997"/>
    <n v="48.432400000000001"/>
    <n v="48.892499999999998"/>
    <n v="51.649000000000001"/>
    <n v="55.643500000000003"/>
    <n v="58.192500000000003"/>
    <n v="59.805399999999999"/>
    <n v="54.6676"/>
    <n v="48.569299999999998"/>
    <n v="49.269100000000002"/>
    <n v="51.632100000000001"/>
    <n v="50.427900000000001"/>
    <n v="50.874600000000001"/>
    <n v="40.391500000000001"/>
    <n v="39.168300000000002"/>
    <n v="39.827300000000001"/>
    <n v="42.4636"/>
    <n v="40.327100000000002"/>
    <n v="40.951999999999998"/>
    <n v="44.3065"/>
    <n v="47.360900000000001"/>
    <n v="46.8628"/>
    <n v="52.822099999999999"/>
    <n v="53.472299999999997"/>
    <n v="54.286499999999997"/>
    <n v="62.021900000000002"/>
    <n v="64.521699999999996"/>
    <n v="64.753699999999995"/>
    <n v="62.814"/>
    <n v="63.555599999999998"/>
    <n v="66.609099999999998"/>
    <n v="67.046599999999998"/>
    <n v="61.247900000000001"/>
    <n v="63.161900000000003"/>
    <n v="58.530900000000003"/>
    <n v="63.539900000000003"/>
    <n v="62.256500000000003"/>
    <n v="53.526000000000003"/>
    <n v="53.057000000000002"/>
    <n v="52.690100000000001"/>
    <n v="57.120899999999999"/>
    <n v="57.472799999999999"/>
    <n v="60.7697"/>
    <n v="60.854700000000001"/>
    <n v="63.480899999999998"/>
    <n v="60.674700000000001"/>
    <n v="60.617800000000003"/>
    <n v="55.054400000000001"/>
    <n v="59.232999999999997"/>
    <n v="62.469200000000001"/>
    <n v="64.175899999999999"/>
    <n v="60.897300000000001"/>
    <n v="60.457599999999999"/>
    <n v="62.508899999999997"/>
    <n v="60.685099999999998"/>
    <n v="57.968600000000002"/>
    <n v="54.979700000000001"/>
    <n v="52.289099999999998"/>
    <n v="53.938200000000002"/>
    <n v="57.7179"/>
    <n v="55.732300000000002"/>
    <n v="67.006699999999995"/>
    <n v="67.321899999999999"/>
    <n v="68.362399999999994"/>
    <n v="68.313800000000001"/>
    <n v="70.241500000000002"/>
    <n v="73.336600000000004"/>
    <n v="75.230800000000002"/>
    <n v="80.792599999999993"/>
    <n v="79.587400000000002"/>
    <n v="76.049899999999994"/>
    <n v="72.745900000000006"/>
  </r>
  <r>
    <s v="CCO"/>
    <x v="45"/>
    <s v="Cameco Corp"/>
    <s v="--"/>
    <s v="--"/>
    <n v="168.41"/>
    <d v="2015-01-01T00:00:00"/>
    <d v="2024-12-31T00:00:00"/>
    <s v="Energy"/>
    <n v="15.99"/>
    <n v="17.2364"/>
    <n v="15.848599999999999"/>
    <n v="19.054200000000002"/>
    <n v="16.737500000000001"/>
    <n v="16.116299999999999"/>
    <n v="16.215599999999998"/>
    <n v="16.712199999999999"/>
    <n v="14.779199999999999"/>
    <n v="16.8231"/>
    <n v="14.8246"/>
    <n v="15.595700000000001"/>
    <n v="15.540800000000001"/>
    <n v="14.965299999999999"/>
    <n v="15.322100000000001"/>
    <n v="14.4305"/>
    <n v="14.044499999999999"/>
    <n v="13.1365"/>
    <n v="11.5534"/>
    <n v="11.201700000000001"/>
    <n v="10.4704"/>
    <n v="9.6485000000000003"/>
    <n v="11.544499999999999"/>
    <n v="13.2066"/>
    <n v="15.586399999999999"/>
    <n v="13.827400000000001"/>
    <n v="13.939399999999999"/>
    <n v="12.395799999999999"/>
    <n v="11.7898"/>
    <n v="11.273899999999999"/>
    <n v="12.190300000000001"/>
    <n v="11.951700000000001"/>
    <n v="11.5974"/>
    <n v="10.0863"/>
    <n v="11.6455"/>
    <n v="11.2698"/>
    <n v="10.988300000000001"/>
    <n v="10.988300000000001"/>
    <n v="11.366899999999999"/>
    <n v="13.123799999999999"/>
    <n v="13.017099999999999"/>
    <n v="14.3566"/>
    <n v="13.648"/>
    <n v="13.162699999999999"/>
    <n v="14.298400000000001"/>
    <n v="13.6868"/>
    <n v="15.3841"/>
    <n v="15.1012"/>
    <n v="15.5305"/>
    <n v="14.8964"/>
    <n v="15.364599999999999"/>
    <n v="14.4183"/>
    <n v="13.3062"/>
    <n v="13.6965"/>
    <n v="11.823399999999999"/>
    <n v="11.3942"/>
    <n v="12.2722"/>
    <n v="11.472200000000001"/>
    <n v="11.88"/>
    <n v="11.3302"/>
    <n v="10.476000000000001"/>
    <n v="11.398899999999999"/>
    <n v="10.5349"/>
    <n v="13.5884"/>
    <n v="14.688000000000001"/>
    <n v="13.6669"/>
    <n v="13.372400000000001"/>
    <n v="14.8353"/>
    <n v="13.205500000000001"/>
    <n v="12.4298"/>
    <n v="12.8315"/>
    <n v="16.841999999999999"/>
    <n v="15.7159"/>
    <n v="19.726400000000002"/>
    <n v="20.585799999999999"/>
    <n v="20.408000000000001"/>
    <n v="23.4603"/>
    <n v="23.470199999999998"/>
    <n v="21.9193"/>
    <n v="23.025700000000001"/>
    <n v="27.1843"/>
    <n v="29.703199999999999"/>
    <n v="29.502800000000001"/>
    <n v="27.3141"/>
    <n v="24.471800000000002"/>
    <n v="30.869499999999999"/>
    <n v="36.058999999999997"/>
    <n v="32.850299999999997"/>
    <n v="30.691299999999998"/>
    <n v="26.739699999999999"/>
    <n v="32.662100000000002"/>
    <n v="37.861499999999999"/>
    <n v="36.306600000000003"/>
    <n v="31.9986"/>
    <n v="32.579300000000003"/>
    <n v="30.511399999999998"/>
    <n v="37.013300000000001"/>
    <n v="37.082900000000002"/>
    <n v="35.183999999999997"/>
    <n v="37.033200000000001"/>
    <n v="37.570099999999996"/>
    <n v="41.2485"/>
    <n v="46.090200000000003"/>
    <n v="49.709000000000003"/>
    <n v="53.5764"/>
    <n v="56.399799999999999"/>
    <n v="62.0687"/>
    <n v="56.908799999999999"/>
    <n v="63.941400000000002"/>
    <n v="54.7273"/>
    <n v="58.4129"/>
    <n v="62.566800000000001"/>
    <n v="75.337100000000007"/>
    <n v="67.129000000000005"/>
    <n v="62.596699999999998"/>
    <n v="54.777099999999997"/>
    <n v="64.290099999999995"/>
    <n v="72.478300000000004"/>
    <n v="83.687700000000007"/>
    <n v="73.766900000000007"/>
  </r>
  <r>
    <s v="CEU"/>
    <x v="46"/>
    <s v="CES Energy Solutions Corp"/>
    <s v="--"/>
    <s v="--"/>
    <n v="14.2"/>
    <d v="2015-01-01T00:00:00"/>
    <d v="2024-12-31T00:00:00"/>
    <s v="Energy"/>
    <n v="4.29"/>
    <n v="4.9318"/>
    <n v="4.3277000000000001"/>
    <n v="4.9307999999999996"/>
    <n v="5.8930999999999996"/>
    <n v="5.8746"/>
    <n v="5.2862999999999998"/>
    <n v="6.3068"/>
    <n v="5.1010999999999997"/>
    <n v="4.6948999999999996"/>
    <n v="3.9531999999999998"/>
    <n v="3.258"/>
    <n v="3.2995000000000001"/>
    <n v="2.5842000000000001"/>
    <n v="2.6960999999999999"/>
    <n v="3.2391999999999999"/>
    <n v="3.03"/>
    <n v="3.4470999999999998"/>
    <n v="2.9832999999999998"/>
    <n v="3.7736000000000001"/>
    <n v="4.4035000000000002"/>
    <n v="4.4904000000000002"/>
    <n v="5.9358000000000004"/>
    <n v="6.5069999999999997"/>
    <n v="6.5514999999999999"/>
    <n v="6.3665000000000003"/>
    <n v="6.1985999999999999"/>
    <n v="5.4863999999999997"/>
    <n v="5.4459"/>
    <n v="4.9206000000000003"/>
    <n v="5.4249999999999998"/>
    <n v="4.5330000000000004"/>
    <n v="5.3787000000000003"/>
    <n v="5.9264000000000001"/>
    <n v="5.2381000000000002"/>
    <n v="5.5730000000000004"/>
    <n v="5.08"/>
    <n v="4.7404999999999999"/>
    <n v="5.0244999999999997"/>
    <n v="5.3769999999999998"/>
    <n v="4.5842000000000001"/>
    <n v="3.8441999999999998"/>
    <n v="3.8313999999999999"/>
    <n v="4.1097000000000001"/>
    <n v="3.6594000000000002"/>
    <n v="3.0024000000000002"/>
    <n v="2.7402000000000002"/>
    <n v="2.7187999999999999"/>
    <n v="2.87"/>
    <n v="2.7359"/>
    <n v="2.3677999999999999"/>
    <n v="2.2677999999999998"/>
    <n v="1.907"/>
    <n v="2.1116000000000001"/>
    <n v="1.6619999999999999"/>
    <n v="1.6931"/>
    <n v="1.8028"/>
    <n v="1.552"/>
    <n v="1.6535"/>
    <n v="2.0646"/>
    <n v="1.732"/>
    <n v="1.8077000000000001"/>
    <n v="0.72289999999999999"/>
    <n v="1.0441"/>
    <n v="0.90129999999999999"/>
    <n v="0.96379999999999999"/>
    <n v="0.83"/>
    <n v="0.8478"/>
    <n v="0.69610000000000005"/>
    <n v="0.57120000000000004"/>
    <n v="1.0084"/>
    <n v="1.1423000000000001"/>
    <n v="1.2494000000000001"/>
    <n v="1.3743000000000001"/>
    <n v="1.4368000000000001"/>
    <n v="1.4457"/>
    <n v="1.5795999999999999"/>
    <n v="1.7223999999999999"/>
    <n v="1.4457"/>
    <n v="1.3475999999999999"/>
    <n v="1.7111000000000001"/>
    <n v="1.7381"/>
    <n v="1.603"/>
    <n v="1.8427"/>
    <n v="2.2147999999999999"/>
    <n v="2.3056000000000001"/>
    <n v="2.1926999999999999"/>
    <n v="2.4028"/>
    <n v="2.5398000000000001"/>
    <n v="2.1427"/>
    <n v="2.4462000000000002"/>
    <n v="2.2806999999999999"/>
    <n v="2.0198999999999998"/>
    <n v="2.6593"/>
    <n v="2.6593"/>
    <n v="2.5760999999999998"/>
    <n v="2.7067999999999999"/>
    <n v="2.7534000000000001"/>
    <n v="2.5204"/>
    <n v="2.5297999999999998"/>
    <n v="2.2193999999999998"/>
    <n v="2.4887000000000001"/>
    <n v="2.6692"/>
    <n v="3.4956"/>
    <n v="3.6804999999999999"/>
    <n v="3.4702000000000002"/>
    <n v="3.2980999999999998"/>
    <n v="3.3214999999999999"/>
    <n v="3.8896000000000002"/>
    <n v="4.1109999999999998"/>
    <n v="4.5639000000000003"/>
    <n v="5.4942000000000002"/>
    <n v="6.9961000000000002"/>
    <n v="7.4915000000000003"/>
    <n v="8.0363000000000007"/>
    <n v="7.7832999999999997"/>
    <n v="7.3076999999999996"/>
    <n v="7.7961999999999998"/>
    <n v="9.4375"/>
    <n v="9.7216000000000005"/>
  </r>
  <r>
    <s v="CG"/>
    <x v="47"/>
    <s v="Centerra Gold Inc"/>
    <s v="--"/>
    <s v="--"/>
    <n v="22.81"/>
    <d v="2015-01-01T00:00:00"/>
    <d v="2024-12-31T00:00:00"/>
    <s v="Materials"/>
    <n v="6.19"/>
    <n v="4.9663000000000004"/>
    <n v="5.0568999999999997"/>
    <n v="5.1059999999999999"/>
    <n v="6.3192000000000004"/>
    <n v="5.8419999999999996"/>
    <n v="5.3811999999999998"/>
    <n v="5.5038999999999998"/>
    <n v="6.2404999999999999"/>
    <n v="6.0914999999999999"/>
    <n v="6.0426000000000002"/>
    <n v="5.4850000000000003"/>
    <n v="5.3102"/>
    <n v="6.1924999999999999"/>
    <n v="5.0457999999999998"/>
    <n v="5.8072999999999997"/>
    <n v="5.7702"/>
    <n v="6.4767999999999999"/>
    <n v="6.4767999999999999"/>
    <n v="5.5472000000000001"/>
    <n v="6.0799000000000003"/>
    <n v="5.7332000000000001"/>
    <n v="5.8685"/>
    <n v="5.3189000000000002"/>
    <n v="5.4372999999999996"/>
    <n v="5.4203999999999999"/>
    <n v="6.4688999999999997"/>
    <n v="5.9362000000000004"/>
    <n v="6.4858000000000002"/>
    <n v="5.9869000000000003"/>
    <n v="5.6233000000000004"/>
    <n v="6.3421000000000003"/>
    <n v="7.4329000000000001"/>
    <n v="7.4074999999999998"/>
    <n v="6.1729000000000003"/>
    <n v="5.4457000000000004"/>
    <n v="5.3696000000000002"/>
    <n v="5.6825000000000001"/>
    <n v="6.2491000000000003"/>
    <n v="6.6295999999999999"/>
    <n v="5.7586000000000004"/>
    <n v="6.1814"/>
    <n v="4.9976000000000003"/>
    <n v="4.7184999999999997"/>
    <n v="4.3548999999999998"/>
    <n v="4.3464"/>
    <n v="4.5663"/>
    <n v="4.9553000000000003"/>
    <n v="5.6318000000000001"/>
    <n v="5.8009000000000004"/>
    <n v="5.9276999999999997"/>
    <n v="5.7671000000000001"/>
    <n v="6.5449999999999999"/>
    <n v="7.7965"/>
    <n v="8.9126999999999992"/>
    <n v="10.2403"/>
    <n v="9.5215999999999994"/>
    <n v="9.4962"/>
    <n v="9.6060999999999996"/>
    <n v="8.7350999999999992"/>
    <n v="8.9634999999999998"/>
    <n v="7.1707999999999998"/>
    <n v="7.0777000000000001"/>
    <n v="9.4537999999999993"/>
    <n v="11.9009"/>
    <n v="12.9062"/>
    <n v="14.3118"/>
    <n v="14.5184"/>
    <n v="13.236599999999999"/>
    <n v="9.9466999999999999"/>
    <n v="10.8811"/>
    <n v="12.648899999999999"/>
    <n v="11.3703"/>
    <n v="10.597899999999999"/>
    <n v="9.5808"/>
    <n v="9.7703000000000007"/>
    <n v="8.4713999999999992"/>
    <n v="8.1509"/>
    <n v="8.6880000000000006"/>
    <n v="8.2292000000000005"/>
    <n v="7.5484999999999998"/>
    <n v="8.0983000000000001"/>
    <n v="8.2575000000000003"/>
    <n v="8.5648999999999997"/>
    <n v="9.0129000000000001"/>
    <n v="10.857699999999999"/>
    <n v="10.8544"/>
    <n v="10.501099999999999"/>
    <n v="8.7761999999999993"/>
    <n v="7.7625000000000002"/>
    <n v="7.0867000000000004"/>
    <n v="5.3525999999999998"/>
    <n v="5.4695999999999998"/>
    <n v="5.6944999999999997"/>
    <n v="6.5349000000000004"/>
    <n v="6.3712999999999997"/>
    <n v="7.7618999999999998"/>
    <n v="7.8346"/>
    <n v="8.0023"/>
    <n v="8.3964999999999996"/>
    <n v="7.5747"/>
    <n v="7.3524000000000003"/>
    <n v="7.8432000000000004"/>
    <n v="7.5747"/>
    <n v="6.2016999999999998"/>
    <n v="6.5846"/>
    <n v="7.8346999999999998"/>
    <n v="7.4576000000000002"/>
    <n v="6.6844999999999999"/>
    <n v="6.4204999999999997"/>
    <n v="7.6120000000000001"/>
    <n v="7.9736000000000002"/>
    <n v="8.9794"/>
    <n v="8.8164999999999996"/>
    <n v="8.8740000000000006"/>
    <n v="9.2195"/>
    <n v="9.3740000000000006"/>
    <n v="9.4994999999999994"/>
    <n v="8.2247000000000003"/>
    <n v="7.9619"/>
  </r>
  <r>
    <s v="CHP-U"/>
    <x v="48"/>
    <s v="Choice Properties Real Estate"/>
    <s v="--"/>
    <s v="--"/>
    <n v="15.24"/>
    <d v="2015-01-01T00:00:00"/>
    <d v="2024-12-31T00:00:00"/>
    <s v="Real Estate"/>
    <n v="5.94"/>
    <n v="6.3630000000000004"/>
    <n v="6.2493999999999996"/>
    <n v="6.2176999999999998"/>
    <n v="6.2649999999999997"/>
    <n v="6.0553999999999997"/>
    <n v="6.4398"/>
    <n v="6.4086999999999996"/>
    <n v="6.5416999999999996"/>
    <n v="6.7431999999999999"/>
    <n v="6.7744999999999997"/>
    <n v="6.8060999999999998"/>
    <n v="6.8673999999999999"/>
    <n v="7.2594000000000003"/>
    <n v="7.2340999999999998"/>
    <n v="7.6294000000000004"/>
    <n v="8.0906000000000002"/>
    <n v="8.4077000000000002"/>
    <n v="8.5607000000000006"/>
    <n v="8.2200000000000006"/>
    <n v="8.2789999999999999"/>
    <n v="7.9362000000000004"/>
    <n v="7.8632"/>
    <n v="8.1836000000000002"/>
    <n v="8.4441000000000006"/>
    <n v="8.6814999999999998"/>
    <n v="8.5152000000000001"/>
    <n v="8.5946999999999996"/>
    <n v="8.6019000000000005"/>
    <n v="8.6274999999999995"/>
    <n v="8.4105000000000008"/>
    <n v="8.2424999999999997"/>
    <n v="8.4014000000000006"/>
    <n v="8.6107999999999993"/>
    <n v="8.4149999999999991"/>
    <n v="8.5566999999999993"/>
    <n v="8.3202999999999996"/>
    <n v="7.6778000000000004"/>
    <n v="7.5560999999999998"/>
    <n v="7.4785000000000004"/>
    <n v="7.5975000000000001"/>
    <n v="8.0066000000000006"/>
    <n v="8.2794000000000008"/>
    <n v="8.3268000000000004"/>
    <n v="8.0738000000000003"/>
    <n v="8.0553000000000008"/>
    <n v="8.2995999999999999"/>
    <n v="7.8535000000000004"/>
    <n v="8.7753999999999994"/>
    <n v="9.2971000000000004"/>
    <n v="9.7179000000000002"/>
    <n v="9.4700000000000006"/>
    <n v="9.4016999999999999"/>
    <n v="9.5844000000000005"/>
    <n v="9.6623000000000001"/>
    <n v="9.8046000000000006"/>
    <n v="10.250400000000001"/>
    <n v="9.9116"/>
    <n v="9.8343000000000007"/>
    <n v="10.007899999999999"/>
    <n v="10.5627"/>
    <n v="9.8094000000000001"/>
    <n v="9.4224999999999994"/>
    <n v="9.2483000000000004"/>
    <n v="9.5358999999999998"/>
    <n v="9.4281000000000006"/>
    <n v="9.4291999999999998"/>
    <n v="9.4819999999999993"/>
    <n v="9.5966000000000005"/>
    <n v="9.0794999999999995"/>
    <n v="10.0465"/>
    <n v="9.9113000000000007"/>
    <n v="9.8985000000000003"/>
    <n v="9.7850999999999999"/>
    <n v="10.478"/>
    <n v="10.8188"/>
    <n v="11.371600000000001"/>
    <n v="11.185600000000001"/>
    <n v="11.555300000000001"/>
    <n v="11.777100000000001"/>
    <n v="11.2956"/>
    <n v="11.851800000000001"/>
    <n v="11.294600000000001"/>
    <n v="12.1912"/>
    <n v="11.6952"/>
    <n v="11.753500000000001"/>
    <n v="12.5886"/>
    <n v="12.387"/>
    <n v="12.356400000000001"/>
    <n v="11.5639"/>
    <n v="11.797499999999999"/>
    <n v="11.285500000000001"/>
    <n v="10.5069"/>
    <n v="10.975199999999999"/>
    <n v="12.403700000000001"/>
    <n v="12.481400000000001"/>
    <n v="12.711"/>
    <n v="12.619300000000001"/>
    <n v="12.4351"/>
    <n v="12.5913"/>
    <n v="11.715199999999999"/>
    <n v="11.7788"/>
    <n v="12.128500000000001"/>
    <n v="11.4847"/>
    <n v="11.163"/>
    <n v="10.6555"/>
    <n v="11.7028"/>
    <n v="12.4611"/>
    <n v="12.5968"/>
    <n v="12.069699999999999"/>
    <n v="12.4787"/>
    <n v="11.847799999999999"/>
    <n v="11.614599999999999"/>
    <n v="11.801299999999999"/>
    <n v="12.796200000000001"/>
    <n v="13.6677"/>
    <n v="14.0885"/>
    <n v="13.262"/>
    <n v="13.134399999999999"/>
    <n v="12.6022"/>
  </r>
  <r>
    <s v="CIGI"/>
    <x v="49"/>
    <s v="Colliers International Group I"/>
    <s v="--"/>
    <s v="--"/>
    <n v="186.06"/>
    <d v="2015-01-01T00:00:00"/>
    <d v="2024-12-31T00:00:00"/>
    <s v="Real Estate"/>
    <n v="42.78"/>
    <n v="48.522300000000001"/>
    <n v="52.5411"/>
    <n v="50.714300000000001"/>
    <n v="52.041200000000003"/>
    <n v="46.768799999999999"/>
    <n v="53.314500000000002"/>
    <n v="56.768300000000004"/>
    <n v="53.030700000000003"/>
    <n v="63.431399999999996"/>
    <n v="59.145899999999997"/>
    <n v="60.451900000000002"/>
    <n v="59.619500000000002"/>
    <n v="45.537199999999999"/>
    <n v="48.191099999999999"/>
    <n v="50.825400000000002"/>
    <n v="50.198700000000002"/>
    <n v="43.2714"/>
    <n v="52.863300000000002"/>
    <n v="52.922199999999997"/>
    <n v="54.010800000000003"/>
    <n v="45.8018"/>
    <n v="46.6158"/>
    <n v="48.604799999999997"/>
    <n v="46.797699999999999"/>
    <n v="65.664100000000005"/>
    <n v="61.784799999999997"/>
    <n v="65.644499999999994"/>
    <n v="71.203299999999999"/>
    <n v="72.055400000000006"/>
    <n v="66.009799999999998"/>
    <n v="63.837299999999999"/>
    <n v="60.8489"/>
    <n v="74.3262"/>
    <n v="77.481700000000004"/>
    <n v="74.644099999999995"/>
    <n v="73.296199999999999"/>
    <n v="79.396000000000001"/>
    <n v="87.994799999999998"/>
    <n v="85.800799999999995"/>
    <n v="92.028599999999997"/>
    <n v="98.470399999999998"/>
    <n v="104.7122"/>
    <n v="104.7811"/>
    <n v="98.499899999999997"/>
    <n v="88.014899999999997"/>
    <n v="86.144400000000005"/>
    <n v="74.191100000000006"/>
    <n v="82.685299999999998"/>
    <n v="88.597800000000007"/>
    <n v="87.967100000000002"/>
    <n v="84.823700000000002"/>
    <n v="82.044799999999995"/>
    <n v="92.329400000000007"/>
    <n v="94.548100000000005"/>
    <n v="88.552599999999998"/>
    <n v="98.117800000000003"/>
    <n v="87.024100000000004"/>
    <n v="94.804500000000004"/>
    <n v="99.759900000000002"/>
    <n v="105.8777"/>
    <n v="107.3578"/>
    <n v="66.427599999999998"/>
    <n v="75.377399999999994"/>
    <n v="70.167400000000001"/>
    <n v="76.937299999999993"/>
    <n v="71.554699999999997"/>
    <n v="81.687899999999999"/>
    <n v="87.574200000000005"/>
    <n v="93.193899999999999"/>
    <n v="114.4085"/>
    <n v="111.9425"/>
    <n v="111.4088"/>
    <n v="130.3228"/>
    <n v="122.02200000000001"/>
    <n v="131.4692"/>
    <n v="130.93549999999999"/>
    <n v="137.2406"/>
    <n v="158.2587"/>
    <n v="173.70099999999999"/>
    <n v="160.28540000000001"/>
    <n v="177.4973"/>
    <n v="170.49789999999999"/>
    <n v="186.42689999999999"/>
    <n v="183.51740000000001"/>
    <n v="172.24549999999999"/>
    <n v="161.25069999999999"/>
    <n v="140.3793"/>
    <n v="152.33410000000001"/>
    <n v="139.7604"/>
    <n v="158.4804"/>
    <n v="151.61269999999999"/>
    <n v="125.4504"/>
    <n v="126.709"/>
    <n v="125.87649999999999"/>
    <n v="123.4692"/>
    <n v="141.6848"/>
    <n v="157.11099999999999"/>
    <n v="141.5856"/>
    <n v="143.02500000000001"/>
    <n v="125.5141"/>
    <n v="129.2501"/>
    <n v="132.7398"/>
    <n v="155.20949999999999"/>
    <n v="128.60380000000001"/>
    <n v="124.98480000000001"/>
    <n v="140.38550000000001"/>
    <n v="166.827"/>
    <n v="157.09209999999999"/>
    <n v="157.20160000000001"/>
    <n v="164.8064"/>
    <n v="142.69880000000001"/>
    <n v="152.1251"/>
    <n v="152.2714"/>
    <n v="185.46279999999999"/>
    <n v="193.81540000000001"/>
    <n v="204.58019999999999"/>
    <n v="212.1454"/>
    <n v="213.9495"/>
    <n v="195.06030000000001"/>
  </r>
  <r>
    <s v="CJT"/>
    <x v="50"/>
    <s v="Cargojet Inc"/>
    <s v="--"/>
    <s v="--"/>
    <n v="92.96"/>
    <d v="2015-01-01T00:00:00"/>
    <d v="2024-12-31T00:00:00"/>
    <s v="Industrials"/>
    <n v="22.81"/>
    <n v="23.3277"/>
    <n v="23.443899999999999"/>
    <n v="22.718699999999998"/>
    <n v="23.6099"/>
    <n v="24.435700000000001"/>
    <n v="23.2578"/>
    <n v="19.1266"/>
    <n v="18.590499999999999"/>
    <n v="20.9984"/>
    <n v="23.875499999999999"/>
    <n v="23.0764"/>
    <n v="20.324300000000001"/>
    <n v="20.9299"/>
    <n v="22.984300000000001"/>
    <n v="25.716200000000001"/>
    <n v="28.0899"/>
    <n v="29.8443"/>
    <n v="30.159300000000002"/>
    <n v="36.135399999999997"/>
    <n v="39.123399999999997"/>
    <n v="39.801299999999998"/>
    <n v="45.713200000000001"/>
    <n v="41.495600000000003"/>
    <n v="43.092300000000002"/>
    <n v="44.453099999999999"/>
    <n v="42.1248"/>
    <n v="39.454999999999998"/>
    <n v="41.158900000000003"/>
    <n v="43.594900000000003"/>
    <n v="44.198700000000002"/>
    <n v="45.067900000000002"/>
    <n v="46.3538"/>
    <n v="49.540199999999999"/>
    <n v="48.346499999999999"/>
    <n v="54.039499999999997"/>
    <n v="56.720799999999997"/>
    <n v="57.116999999999997"/>
    <n v="63.0471"/>
    <n v="59.525500000000001"/>
    <n v="60.412799999999997"/>
    <n v="59.500599999999999"/>
    <n v="60.872900000000001"/>
    <n v="70.006200000000007"/>
    <n v="77.601900000000001"/>
    <n v="74.459900000000005"/>
    <n v="75.928700000000006"/>
    <n v="66.005499999999998"/>
    <n v="71.376199999999997"/>
    <n v="79.022000000000006"/>
    <n v="74.963499999999996"/>
    <n v="73.448700000000002"/>
    <n v="76.1417"/>
    <n v="78.913499999999999"/>
    <n v="85.130200000000002"/>
    <n v="96.504000000000005"/>
    <n v="88.462299999999999"/>
    <n v="92.485100000000003"/>
    <n v="93.622299999999996"/>
    <n v="97.335800000000006"/>
    <n v="111.07"/>
    <n v="96.450299999999999"/>
    <n v="95.5595"/>
    <n v="132.8365"/>
    <n v="124.8047"/>
    <n v="151.4229"/>
    <n v="157.035"/>
    <n v="168.458"/>
    <n v="180.7098"/>
    <n v="207.3458"/>
    <n v="203.48929999999999"/>
    <n v="203.78800000000001"/>
    <n v="193.5147"/>
    <n v="181.2492"/>
    <n v="154.13810000000001"/>
    <n v="171.95179999999999"/>
    <n v="170.36519999999999"/>
    <n v="175.09620000000001"/>
    <n v="184.77250000000001"/>
    <n v="199.09180000000001"/>
    <n v="192.83840000000001"/>
    <n v="187.7319"/>
    <n v="159.4649"/>
    <n v="158.94720000000001"/>
    <n v="171.89619999999999"/>
    <n v="174.82570000000001"/>
    <n v="181.67769999999999"/>
    <n v="143.4554"/>
    <n v="142.25110000000001"/>
    <n v="136.54470000000001"/>
    <n v="142.1978"/>
    <n v="132.39599999999999"/>
    <n v="107.1699"/>
    <n v="127.5284"/>
    <n v="126.1455"/>
    <n v="111.9937"/>
    <n v="118.7604"/>
    <n v="116.5466"/>
    <n v="106.2469"/>
    <n v="98.342799999999997"/>
    <n v="98.902600000000007"/>
    <n v="93.129499999999993"/>
    <n v="93.816699999999997"/>
    <n v="93.003699999999995"/>
    <n v="87.398499999999999"/>
    <n v="76.682400000000001"/>
    <n v="95.493799999999993"/>
    <n v="115.9913"/>
    <n v="117.023"/>
    <n v="107.7764"/>
    <n v="109.2384"/>
    <n v="120.0744"/>
    <n v="108.3989"/>
    <n v="136.994"/>
    <n v="127.62949999999999"/>
    <n v="130.89779999999999"/>
    <n v="135.53890000000001"/>
    <n v="133.51779999999999"/>
    <n v="118.61490000000001"/>
    <n v="106.1977"/>
  </r>
  <r>
    <s v="CLS"/>
    <x v="51"/>
    <s v="Celestica Inc"/>
    <s v="--"/>
    <s v="--"/>
    <n v="382.63"/>
    <d v="2015-01-01T00:00:00"/>
    <d v="2024-12-31T00:00:00"/>
    <s v="Information Technology"/>
    <n v="14.23"/>
    <n v="14.69"/>
    <n v="14.06"/>
    <n v="14.73"/>
    <n v="15.91"/>
    <n v="14.54"/>
    <n v="17.52"/>
    <n v="16.079999999999998"/>
    <n v="17.18"/>
    <n v="14.66"/>
    <n v="15.06"/>
    <n v="15.3"/>
    <n v="12.7"/>
    <n v="13.93"/>
    <n v="14.26"/>
    <n v="13.45"/>
    <n v="13.94"/>
    <n v="12.02"/>
    <n v="14.46"/>
    <n v="13.98"/>
    <n v="14.19"/>
    <n v="15.87"/>
    <n v="16.3"/>
    <n v="15.91"/>
    <n v="18.07"/>
    <n v="17.55"/>
    <n v="19.34"/>
    <n v="19.45"/>
    <n v="18.57"/>
    <n v="17.62"/>
    <n v="14.82"/>
    <n v="14.33"/>
    <n v="15.44"/>
    <n v="12.95"/>
    <n v="14"/>
    <n v="13.18"/>
    <n v="12.43"/>
    <n v="13.97"/>
    <n v="13.33"/>
    <n v="14.78"/>
    <n v="15.61"/>
    <n v="15.63"/>
    <n v="15.38"/>
    <n v="16.05"/>
    <n v="13.99"/>
    <n v="13.66"/>
    <n v="13.66"/>
    <n v="11.96"/>
    <n v="13.06"/>
    <n v="12.11"/>
    <n v="11.29"/>
    <n v="9.5500000000000007"/>
    <n v="8.5"/>
    <n v="8.94"/>
    <n v="9.39"/>
    <n v="8.64"/>
    <n v="9.5"/>
    <n v="9.5399999999999991"/>
    <n v="10.33"/>
    <n v="10.77"/>
    <n v="11.98"/>
    <n v="8.4600000000000009"/>
    <n v="4.9400000000000004"/>
    <n v="8.69"/>
    <n v="9.3800000000000008"/>
    <n v="9.32"/>
    <n v="11.06"/>
    <n v="10.39"/>
    <n v="9.1999999999999993"/>
    <n v="7.83"/>
    <n v="9.7799999999999994"/>
    <n v="10.27"/>
    <n v="10.37"/>
    <n v="10.55"/>
    <n v="10.5"/>
    <n v="10.24"/>
    <n v="10.36"/>
    <n v="9.7200000000000006"/>
    <n v="11.03"/>
    <n v="11.97"/>
    <n v="11.25"/>
    <n v="12.2"/>
    <n v="13.09"/>
    <n v="14.1"/>
    <n v="15.83"/>
    <n v="15.07"/>
    <n v="14.87"/>
    <n v="14.44"/>
    <n v="13.98"/>
    <n v="12.52"/>
    <n v="13.46"/>
    <n v="13.55"/>
    <n v="11.64"/>
    <n v="14.95"/>
    <n v="15.01"/>
    <n v="15.26"/>
    <n v="17.77"/>
    <n v="17.63"/>
    <n v="17.43"/>
    <n v="14.7"/>
    <n v="17.309999999999999"/>
    <n v="19.23"/>
    <n v="28.98"/>
    <n v="31.5"/>
    <n v="33.24"/>
    <n v="32.369999999999997"/>
    <n v="36.56"/>
    <n v="38.81"/>
    <n v="46.25"/>
    <n v="57.68"/>
    <n v="60.86"/>
    <n v="59.81"/>
    <n v="76.19"/>
    <n v="78.34"/>
    <n v="72.41"/>
    <n v="68.62"/>
    <n v="69.14"/>
    <n v="95.28"/>
    <n v="120.37"/>
    <n v="132.66"/>
  </r>
  <r>
    <s v="CM"/>
    <x v="52"/>
    <s v="Canadian Imperial Bank of Comm"/>
    <s v="--"/>
    <s v="--"/>
    <n v="125.84"/>
    <d v="2015-01-01T00:00:00"/>
    <d v="2024-12-31T00:00:00"/>
    <s v="Financials"/>
    <n v="25.57"/>
    <n v="27.7394"/>
    <n v="26.933199999999999"/>
    <n v="28.4025"/>
    <n v="27.8306"/>
    <n v="27.319900000000001"/>
    <n v="27.720400000000001"/>
    <n v="28.6815"/>
    <n v="28.8048"/>
    <n v="30.104700000000001"/>
    <n v="30.104700000000001"/>
    <n v="27.718599999999999"/>
    <n v="27.660799999999998"/>
    <n v="27.341699999999999"/>
    <n v="29.8492"/>
    <n v="31.1783"/>
    <n v="31.304400000000001"/>
    <n v="30.207100000000001"/>
    <n v="30.8764"/>
    <n v="32.404800000000002"/>
    <n v="32.045999999999999"/>
    <n v="31.6585"/>
    <n v="33.384799999999998"/>
    <n v="34.8994"/>
    <n v="35.297499999999999"/>
    <n v="37.145099999999999"/>
    <n v="36.924599999999998"/>
    <n v="35.501399999999997"/>
    <n v="34.0105"/>
    <n v="34.343000000000004"/>
    <n v="35.2652"/>
    <n v="34.186599999999999"/>
    <n v="36.000500000000002"/>
    <n v="37.4482"/>
    <n v="38.958500000000001"/>
    <n v="40.840800000000002"/>
    <n v="40.614199999999997"/>
    <n v="39.061"/>
    <n v="38.346899999999998"/>
    <n v="37.709600000000002"/>
    <n v="38.171500000000002"/>
    <n v="39.009"/>
    <n v="40.496200000000002"/>
    <n v="41.717300000000002"/>
    <n v="41.743400000000001"/>
    <n v="39.208399999999997"/>
    <n v="38.456499999999998"/>
    <n v="35.549199999999999"/>
    <n v="38.951000000000001"/>
    <n v="39.027900000000002"/>
    <n v="37.401899999999998"/>
    <n v="39.955500000000001"/>
    <n v="36.300400000000003"/>
    <n v="36.971299999999999"/>
    <n v="37.276499999999999"/>
    <n v="37.025199999999998"/>
    <n v="39.761800000000001"/>
    <n v="40.853099999999998"/>
    <n v="41.998899999999999"/>
    <n v="39.826999999999998"/>
    <n v="39.775399999999998"/>
    <n v="37.652500000000003"/>
    <n v="30.772500000000001"/>
    <n v="30.9527"/>
    <n v="33.133000000000003"/>
    <n v="34.6678"/>
    <n v="35.354100000000003"/>
    <n v="39.4831"/>
    <n v="38.500700000000002"/>
    <n v="38.442700000000002"/>
    <n v="42.349600000000002"/>
    <n v="42.6098"/>
    <n v="42.7117"/>
    <n v="45.984200000000001"/>
    <n v="48.7879"/>
    <n v="50.6633"/>
    <n v="55.789900000000003"/>
    <n v="56.513599999999997"/>
    <n v="58.099600000000002"/>
    <n v="58.127600000000001"/>
    <n v="57.040599999999998"/>
    <n v="60.7502"/>
    <n v="57.627200000000002"/>
    <n v="60.304099999999998"/>
    <n v="65.281300000000002"/>
    <n v="65.6126"/>
    <n v="62.696800000000003"/>
    <n v="58.6768"/>
    <n v="57.495100000000001"/>
    <n v="52.3399"/>
    <n v="54.1736"/>
    <n v="52.005000000000003"/>
    <n v="51.3187"/>
    <n v="52.515500000000003"/>
    <n v="54.994"/>
    <n v="47.214399999999998"/>
    <n v="52.360900000000001"/>
    <n v="53.791899999999998"/>
    <n v="49.971499999999999"/>
    <n v="49.7089"/>
    <n v="48.982500000000002"/>
    <n v="50.275100000000002"/>
    <n v="51.626199999999997"/>
    <n v="47.590699999999998"/>
    <n v="47.370199999999997"/>
    <n v="44.189900000000002"/>
    <n v="50.686"/>
    <n v="58.435299999999998"/>
    <n v="55.677100000000003"/>
    <n v="58.847700000000003"/>
    <n v="63.765000000000001"/>
    <n v="59.67"/>
    <n v="62.594999999999999"/>
    <n v="61.232900000000001"/>
    <n v="67.210300000000004"/>
    <n v="74.138499999999993"/>
    <n v="78.9392"/>
    <n v="82.888000000000005"/>
    <n v="86.475300000000004"/>
    <n v="87.439499999999995"/>
  </r>
  <r>
    <s v="CNQ"/>
    <x v="53"/>
    <s v="Canadian Natural Resources Ltd"/>
    <s v="--"/>
    <s v="--"/>
    <n v="50.63"/>
    <d v="2015-01-01T00:00:00"/>
    <d v="2024-12-31T00:00:00"/>
    <s v="Energy"/>
    <n v="11.3"/>
    <n v="11.178900000000001"/>
    <n v="12.013299999999999"/>
    <n v="12.4001"/>
    <n v="11.8741"/>
    <n v="10.559900000000001"/>
    <n v="9.9373000000000005"/>
    <n v="9.2306000000000008"/>
    <n v="8.1553000000000004"/>
    <n v="9.5176999999999996"/>
    <n v="10.1518"/>
    <n v="9.5656999999999996"/>
    <n v="9.4896999999999991"/>
    <n v="8.9486000000000008"/>
    <n v="11.188800000000001"/>
    <n v="12.000999999999999"/>
    <n v="12.411899999999999"/>
    <n v="12.943"/>
    <n v="12.6638"/>
    <n v="13.2255"/>
    <n v="13.6995"/>
    <n v="13.9053"/>
    <n v="14.806900000000001"/>
    <n v="14.0555"/>
    <n v="12.9222"/>
    <n v="12.5116"/>
    <n v="14.4718"/>
    <n v="14.3759"/>
    <n v="12.8749"/>
    <n v="12.4696"/>
    <n v="12.696"/>
    <n v="12.809200000000001"/>
    <n v="14.010400000000001"/>
    <n v="15.093299999999999"/>
    <n v="14.6709"/>
    <n v="15.152699999999999"/>
    <n v="14.164300000000001"/>
    <n v="13.4087"/>
    <n v="13.780799999999999"/>
    <n v="15.761200000000001"/>
    <n v="15.2746"/>
    <n v="16.2728"/>
    <n v="16.392800000000001"/>
    <n v="15.281700000000001"/>
    <n v="14.59"/>
    <n v="12.488"/>
    <n v="11.5441"/>
    <n v="11.4978"/>
    <n v="12.3111"/>
    <n v="13.047599999999999"/>
    <n v="12.9353"/>
    <n v="14.1798"/>
    <n v="12.8718"/>
    <n v="12.5806"/>
    <n v="11.9108"/>
    <n v="11.333600000000001"/>
    <n v="12.7013"/>
    <n v="11.9663"/>
    <n v="13.371499999999999"/>
    <n v="15.2798"/>
    <n v="13.540800000000001"/>
    <n v="12.5694"/>
    <n v="7.1863000000000001"/>
    <n v="8.8210999999999995"/>
    <n v="9.5174000000000003"/>
    <n v="9.0535999999999994"/>
    <n v="9.0844000000000005"/>
    <n v="9.8879000000000001"/>
    <n v="8.3496000000000006"/>
    <n v="8.2948000000000004"/>
    <n v="11.5931"/>
    <n v="12.1311"/>
    <n v="11.456899999999999"/>
    <n v="13.764900000000001"/>
    <n v="15.593500000000001"/>
    <n v="14.9754"/>
    <n v="17.002400000000002"/>
    <n v="18.250900000000001"/>
    <n v="16.697500000000002"/>
    <n v="16.9328"/>
    <n v="18.982600000000001"/>
    <n v="21.5609"/>
    <n v="21.413399999999999"/>
    <n v="22.148199999999999"/>
    <n v="26.793299999999999"/>
    <n v="29.341699999999999"/>
    <n v="32.552799999999998"/>
    <n v="33.281100000000002"/>
    <n v="35.039099999999998"/>
    <n v="29.237100000000002"/>
    <n v="29.888000000000002"/>
    <n v="30.433299999999999"/>
    <n v="27.4574"/>
    <n v="34.836300000000001"/>
    <n v="34.293999999999997"/>
    <n v="32.471400000000003"/>
    <n v="35.269799999999996"/>
    <n v="33.300600000000003"/>
    <n v="32.720700000000001"/>
    <n v="36.120100000000001"/>
    <n v="31.994499999999999"/>
    <n v="32.969000000000001"/>
    <n v="35.515599999999999"/>
    <n v="38.717700000000001"/>
    <n v="39.309699999999999"/>
    <n v="39.408099999999997"/>
    <n v="40.549300000000002"/>
    <n v="39.129600000000003"/>
    <n v="38.962000000000003"/>
    <n v="42.811100000000003"/>
    <n v="47.290199999999999"/>
    <n v="47.743200000000002"/>
    <n v="47.917099999999998"/>
    <n v="45.111699999999999"/>
    <n v="45.361600000000003"/>
    <n v="45.158000000000001"/>
    <n v="42.073900000000002"/>
    <n v="44.359900000000003"/>
    <n v="44.519100000000002"/>
    <n v="42.103499999999997"/>
  </r>
  <r>
    <s v="CNR"/>
    <x v="54"/>
    <s v="Canadian National Railway Co"/>
    <s v="--"/>
    <s v="--"/>
    <n v="130.99"/>
    <d v="2015-01-01T00:00:00"/>
    <d v="2024-12-31T00:00:00"/>
    <s v="Industrials"/>
    <n v="68.150000000000006"/>
    <n v="70.288300000000007"/>
    <n v="69.293499999999995"/>
    <n v="63.6402"/>
    <n v="60.266199999999998"/>
    <n v="59.160299999999999"/>
    <n v="66.937799999999996"/>
    <n v="60.0627"/>
    <n v="62.4422"/>
    <n v="65.812299999999993"/>
    <n v="65.680499999999995"/>
    <n v="64.005099999999999"/>
    <n v="62.846600000000002"/>
    <n v="65.039400000000001"/>
    <n v="67.474999999999994"/>
    <n v="64.232600000000005"/>
    <n v="64.64"/>
    <n v="63.734900000000003"/>
    <n v="69.0899"/>
    <n v="70.401600000000002"/>
    <n v="71.968100000000007"/>
    <n v="70.759600000000006"/>
    <n v="75.366699999999994"/>
    <n v="76.154200000000003"/>
    <n v="76.221599999999995"/>
    <n v="77.831100000000006"/>
    <n v="83.0715"/>
    <n v="83.503100000000003"/>
    <n v="88.631600000000006"/>
    <n v="89.283699999999996"/>
    <n v="83.701899999999995"/>
    <n v="85.995800000000003"/>
    <n v="88.197599999999994"/>
    <n v="88.564400000000006"/>
    <n v="85.919700000000006"/>
    <n v="88.786199999999994"/>
    <n v="84.443299999999994"/>
    <n v="85.042900000000003"/>
    <n v="81.044300000000007"/>
    <n v="85.356399999999994"/>
    <n v="93.171700000000001"/>
    <n v="92.944599999999994"/>
    <n v="100.3694"/>
    <n v="100.3175"/>
    <n v="100.5612"/>
    <n v="97.665000000000006"/>
    <n v="99.070800000000006"/>
    <n v="88.105900000000005"/>
    <n v="95.547600000000003"/>
    <n v="98.397000000000006"/>
    <n v="104.7278"/>
    <n v="108.9387"/>
    <n v="104.8942"/>
    <n v="106.5693"/>
    <n v="109.8402"/>
    <n v="107.80029999999999"/>
    <n v="105.0549"/>
    <n v="104.0305"/>
    <n v="106.512"/>
    <n v="104.2176"/>
    <n v="109.71810000000001"/>
    <n v="99.808300000000003"/>
    <n v="98.105199999999996"/>
    <n v="102.63460000000001"/>
    <n v="105.74639999999999"/>
    <n v="107.59869999999999"/>
    <n v="117.211"/>
    <n v="122.7831"/>
    <n v="127.5801"/>
    <n v="119.0694"/>
    <n v="123.0459"/>
    <n v="126.4198"/>
    <n v="117.0065"/>
    <n v="125.4893"/>
    <n v="132.3167"/>
    <n v="120.0595"/>
    <n v="122.0282"/>
    <n v="119.20910000000001"/>
    <n v="123.55670000000001"/>
    <n v="135.25980000000001"/>
    <n v="134.30269999999999"/>
    <n v="150.49809999999999"/>
    <n v="148.10079999999999"/>
    <n v="142.69810000000001"/>
    <n v="142.28479999999999"/>
    <n v="144.40620000000001"/>
    <n v="154.7286"/>
    <n v="139.39410000000001"/>
    <n v="132.69569999999999"/>
    <n v="134.20830000000001"/>
    <n v="150.43610000000001"/>
    <n v="144.83519999999999"/>
    <n v="139.0001"/>
    <n v="150.3862"/>
    <n v="160.9058"/>
    <n v="150.50800000000001"/>
    <n v="148.20599999999999"/>
    <n v="145.42679999999999"/>
    <n v="149.9564"/>
    <n v="151.86529999999999"/>
    <n v="143.9288"/>
    <n v="151.61709999999999"/>
    <n v="151.06890000000001"/>
    <n v="143.84819999999999"/>
    <n v="139.75819999999999"/>
    <n v="139.4161"/>
    <n v="149.6113"/>
    <n v="159.0368"/>
    <n v="159.25649999999999"/>
    <n v="168.03190000000001"/>
    <n v="171.14439999999999"/>
    <n v="160.32140000000001"/>
    <n v="166.4717"/>
    <n v="155.8723"/>
    <n v="154.1078"/>
    <n v="153.10509999999999"/>
    <n v="153.51840000000001"/>
    <n v="145.744"/>
    <n v="151.5505"/>
    <n v="142.29249999999999"/>
  </r>
  <r>
    <s v="CP"/>
    <x v="55"/>
    <s v="Canadian Pacific Kansas City L"/>
    <s v="--"/>
    <s v="--"/>
    <n v="101.22"/>
    <d v="2015-01-01T00:00:00"/>
    <d v="2024-12-31T00:00:00"/>
    <s v="Industrials"/>
    <n v="40.25"/>
    <n v="42.484999999999999"/>
    <n v="42.149000000000001"/>
    <n v="41.808999999999997"/>
    <n v="37.244999999999997"/>
    <n v="36.415999999999997"/>
    <n v="38.331000000000003"/>
    <n v="34.79"/>
    <n v="34.936999999999998"/>
    <n v="33.515999999999998"/>
    <n v="35.911999999999999"/>
    <n v="32.298999999999999"/>
    <n v="30.777000000000001"/>
    <n v="30.135000000000002"/>
    <n v="31.597999999999999"/>
    <n v="33.151000000000003"/>
    <n v="31.08"/>
    <n v="30.555"/>
    <n v="35.933"/>
    <n v="36.896000000000001"/>
    <n v="36.869999999999997"/>
    <n v="35.314"/>
    <n v="37.872"/>
    <n v="35.372"/>
    <n v="36.341000000000001"/>
    <n v="36.085999999999999"/>
    <n v="36.162999999999997"/>
    <n v="38.719000000000001"/>
    <n v="39.563000000000002"/>
    <n v="38.728999999999999"/>
    <n v="36.189"/>
    <n v="36.067"/>
    <n v="39.006"/>
    <n v="41.63"/>
    <n v="42.024000000000001"/>
    <n v="42.847000000000001"/>
    <n v="42.488"/>
    <n v="42.817"/>
    <n v="42.491999999999997"/>
    <n v="43.816000000000003"/>
    <n v="46.758000000000003"/>
    <n v="45.179000000000002"/>
    <n v="48.378999999999998"/>
    <n v="51.475000000000001"/>
    <n v="51.374000000000002"/>
    <n v="50.747"/>
    <n v="52.822000000000003"/>
    <n v="45.664999999999999"/>
    <n v="50.768000000000001"/>
    <n v="51.26"/>
    <n v="52.029000000000003"/>
    <n v="56.720999999999997"/>
    <n v="55.981999999999999"/>
    <n v="58.44"/>
    <n v="59.706000000000003"/>
    <n v="60.74"/>
    <n v="55.944000000000003"/>
    <n v="56.911999999999999"/>
    <n v="59.773000000000003"/>
    <n v="63.057000000000002"/>
    <n v="66.965999999999994"/>
    <n v="63.369"/>
    <n v="59.32"/>
    <n v="60.43"/>
    <n v="65.92"/>
    <n v="66.126000000000005"/>
    <n v="70.540000000000006"/>
    <n v="73.894999999999996"/>
    <n v="77.748999999999995"/>
    <n v="76.421999999999997"/>
    <n v="80.536000000000001"/>
    <n v="84.932000000000002"/>
    <n v="82.644999999999996"/>
    <n v="87.239000000000004"/>
    <n v="92.528000000000006"/>
    <n v="88.424000000000007"/>
    <n v="93.55"/>
    <n v="92.058999999999997"/>
    <n v="89.471000000000004"/>
    <n v="83.724000000000004"/>
    <n v="80.063999999999993"/>
    <n v="92.725999999999999"/>
    <n v="86.54"/>
    <n v="88.251999999999995"/>
    <n v="88.212999999999994"/>
    <n v="86.573999999999998"/>
    <n v="100.27200000000001"/>
    <n v="91.320999999999998"/>
    <n v="87.706000000000003"/>
    <n v="87.558000000000007"/>
    <n v="98.328999999999994"/>
    <n v="95.748000000000005"/>
    <n v="89.980999999999995"/>
    <n v="99.105000000000004"/>
    <n v="107.468"/>
    <n v="98.781999999999996"/>
    <n v="102.67400000000001"/>
    <n v="101.315"/>
    <n v="101.93300000000001"/>
    <n v="104.607"/>
    <n v="101.316"/>
    <n v="104.99299999999999"/>
    <n v="106.465"/>
    <n v="105.248"/>
    <n v="99.254999999999995"/>
    <n v="96.796999999999997"/>
    <n v="96.04"/>
    <n v="102.852"/>
    <n v="106.55500000000001"/>
    <n v="113.489"/>
    <n v="117.81399999999999"/>
    <n v="106.539"/>
    <n v="107.02200000000001"/>
    <n v="106.46899999999999"/>
    <n v="114.414"/>
    <n v="110.402"/>
    <n v="114.494"/>
    <n v="106.318"/>
    <n v="106.021"/>
    <n v="103.20699999999999"/>
  </r>
  <r>
    <s v="CPX"/>
    <x v="56"/>
    <s v="Capital Power Corp"/>
    <s v="--"/>
    <s v="--"/>
    <n v="59.75"/>
    <d v="2015-01-01T00:00:00"/>
    <d v="2024-12-31T00:00:00"/>
    <s v="Utilities"/>
    <n v="12.99"/>
    <n v="12.889099999999999"/>
    <n v="12.7658"/>
    <n v="12.9429"/>
    <n v="12.526199999999999"/>
    <n v="11.3871"/>
    <n v="11.572100000000001"/>
    <n v="10.8161"/>
    <n v="10.1722"/>
    <n v="10.123699999999999"/>
    <n v="9.0784000000000002"/>
    <n v="9.7690999999999999"/>
    <n v="10.3573"/>
    <n v="9.5272000000000006"/>
    <n v="10.101800000000001"/>
    <n v="9.9727999999999994"/>
    <n v="10.825799999999999"/>
    <n v="11.032"/>
    <n v="12.0162"/>
    <n v="11.9876"/>
    <n v="12.0266"/>
    <n v="12.0441"/>
    <n v="13.613099999999999"/>
    <n v="13.777200000000001"/>
    <n v="14.6371"/>
    <n v="14.9574"/>
    <n v="15.6889"/>
    <n v="14.9786"/>
    <n v="15.2675"/>
    <n v="14.874599999999999"/>
    <n v="15.0519"/>
    <n v="16.0611"/>
    <n v="15.3415"/>
    <n v="15.1922"/>
    <n v="15.1549"/>
    <n v="15.4909"/>
    <n v="14.7508"/>
    <n v="14.991199999999999"/>
    <n v="15.598800000000001"/>
    <n v="15.6889"/>
    <n v="16.0943"/>
    <n v="16.508199999999999"/>
    <n v="17.286799999999999"/>
    <n v="17.901800000000001"/>
    <n v="18.948799999999999"/>
    <n v="18.157900000000001"/>
    <n v="18.1313"/>
    <n v="17.975000000000001"/>
    <n v="19.4419"/>
    <n v="20.4222"/>
    <n v="21.461300000000001"/>
    <n v="20.707100000000001"/>
    <n v="20.782499999999999"/>
    <n v="20.9816"/>
    <n v="20.6127"/>
    <n v="21.245999999999999"/>
    <n v="21.686599999999999"/>
    <n v="22.3157"/>
    <n v="23.538599999999999"/>
    <n v="24.6463"/>
    <n v="25.950700000000001"/>
    <n v="24.0443"/>
    <n v="19.828499999999998"/>
    <n v="19.6752"/>
    <n v="19.521799999999999"/>
    <n v="20.807099999999998"/>
    <n v="21.067399999999999"/>
    <n v="21.283000000000001"/>
    <n v="22.232700000000001"/>
    <n v="22.21"/>
    <n v="25.145099999999999"/>
    <n v="26.8432"/>
    <n v="27.994199999999999"/>
    <n v="26.329000000000001"/>
    <n v="28.326899999999998"/>
    <n v="30.498100000000001"/>
    <n v="29.914400000000001"/>
    <n v="32.264400000000002"/>
    <n v="33.328000000000003"/>
    <n v="34.186900000000001"/>
    <n v="34.079300000000003"/>
    <n v="32.435600000000001"/>
    <n v="30.4009"/>
    <n v="31.923100000000002"/>
    <n v="31.939299999999999"/>
    <n v="31.5105"/>
    <n v="33.379899999999999"/>
    <n v="34.618000000000002"/>
    <n v="37.2746"/>
    <n v="37.3504"/>
    <n v="40.9435"/>
    <n v="42.279600000000002"/>
    <n v="39.380200000000002"/>
    <n v="38.288600000000002"/>
    <n v="38.826000000000001"/>
    <n v="39.388399999999997"/>
    <n v="38.011099999999999"/>
    <n v="36.106699999999996"/>
    <n v="35.900300000000001"/>
    <n v="38.072899999999997"/>
    <n v="39.210999999999999"/>
    <n v="36.795499999999997"/>
    <n v="35.956400000000002"/>
    <n v="35.545699999999997"/>
    <n v="33.6738"/>
    <n v="31.515899999999998"/>
    <n v="32.768000000000001"/>
    <n v="34.155099999999997"/>
    <n v="33.360799999999998"/>
    <n v="34.615400000000001"/>
    <n v="35.050699999999999"/>
    <n v="32.959200000000003"/>
    <n v="36.078099999999999"/>
    <n v="36.330199999999998"/>
    <n v="39.759099999999997"/>
    <n v="41.883600000000001"/>
    <n v="46.410600000000002"/>
    <n v="53.300899999999999"/>
    <n v="58.784799999999997"/>
    <n v="60.76"/>
  </r>
  <r>
    <s v="CRR-U"/>
    <x v="57"/>
    <s v="Crombie Real Estate Investment"/>
    <s v="--"/>
    <s v="--"/>
    <n v="15.6"/>
    <d v="2015-01-01T00:00:00"/>
    <d v="2024-12-31T00:00:00"/>
    <s v="Real Estate"/>
    <n v="6.79"/>
    <n v="6.8074000000000003"/>
    <n v="6.8708999999999998"/>
    <n v="6.7859999999999996"/>
    <n v="6.47"/>
    <n v="6.4665999999999997"/>
    <n v="6.6044999999999998"/>
    <n v="6.8106"/>
    <n v="6.7652000000000001"/>
    <n v="6.8939000000000004"/>
    <n v="6.9547999999999996"/>
    <n v="6.8714000000000004"/>
    <n v="7.1913999999999998"/>
    <n v="7.2588999999999997"/>
    <n v="7.6745000000000001"/>
    <n v="7.6715"/>
    <n v="8.0853999999999999"/>
    <n v="8.5074000000000005"/>
    <n v="8.7817000000000007"/>
    <n v="8.3985000000000003"/>
    <n v="8.0478000000000005"/>
    <n v="7.6501999999999999"/>
    <n v="7.8403"/>
    <n v="7.7633000000000001"/>
    <n v="7.7431000000000001"/>
    <n v="7.9633000000000003"/>
    <n v="8.0931999999999995"/>
    <n v="8.4673999999999996"/>
    <n v="8.4819999999999993"/>
    <n v="8.2782999999999998"/>
    <n v="8.0206999999999997"/>
    <n v="7.9934000000000003"/>
    <n v="8.1754999999999995"/>
    <n v="8.0701999999999998"/>
    <n v="8.3561999999999994"/>
    <n v="8.4138999999999999"/>
    <n v="8.1847999999999992"/>
    <n v="7.843"/>
    <n v="7.7965999999999998"/>
    <n v="7.7564000000000002"/>
    <n v="7.9776999999999996"/>
    <n v="8.0303000000000004"/>
    <n v="8.3237000000000005"/>
    <n v="8.4342000000000006"/>
    <n v="8.3536000000000001"/>
    <n v="8.5054999999999996"/>
    <n v="8.4760000000000009"/>
    <n v="8.1801999999999992"/>
    <n v="9.0000999999999998"/>
    <n v="9.1738"/>
    <n v="9.4469999999999992"/>
    <n v="9.5422999999999991"/>
    <n v="9.9453999999999994"/>
    <n v="10.1492"/>
    <n v="10.569900000000001"/>
    <n v="10.6409"/>
    <n v="10.7995"/>
    <n v="10.864599999999999"/>
    <n v="10.9915"/>
    <n v="11.0489"/>
    <n v="11.1416"/>
    <n v="10.145200000000001"/>
    <n v="8.7424999999999997"/>
    <n v="9.202"/>
    <n v="9.3267000000000007"/>
    <n v="9.1663999999999994"/>
    <n v="9.3986999999999998"/>
    <n v="9.5528999999999993"/>
    <n v="9.5920000000000005"/>
    <n v="9.5227000000000004"/>
    <n v="10.829700000000001"/>
    <n v="10.6195"/>
    <n v="10.5928"/>
    <n v="10.9238"/>
    <n v="11.8841"/>
    <n v="12.353"/>
    <n v="12.847099999999999"/>
    <n v="13.5017"/>
    <n v="14.0229"/>
    <n v="13.872999999999999"/>
    <n v="13.391299999999999"/>
    <n v="14.295299999999999"/>
    <n v="13.3226"/>
    <n v="14.523099999999999"/>
    <n v="13.5596"/>
    <n v="13.6745"/>
    <n v="14.4956"/>
    <n v="13.89"/>
    <n v="13.814399999999999"/>
    <n v="12.910299999999999"/>
    <n v="13.339499999999999"/>
    <n v="12.5618"/>
    <n v="11.581"/>
    <n v="12.1685"/>
    <n v="13.339499999999999"/>
    <n v="13.065200000000001"/>
    <n v="13.6448"/>
    <n v="13.424899999999999"/>
    <n v="12.7326"/>
    <n v="12.9453"/>
    <n v="12.0649"/>
    <n v="11.6058"/>
    <n v="11.8805"/>
    <n v="11.4396"/>
    <n v="10.775"/>
    <n v="10.5733"/>
    <n v="11.2455"/>
    <n v="12.1137"/>
    <n v="11.9933"/>
    <n v="12.323399999999999"/>
    <n v="12.210900000000001"/>
    <n v="11.527900000000001"/>
    <n v="11.388500000000001"/>
    <n v="11.5738"/>
    <n v="12.439299999999999"/>
    <n v="13.511100000000001"/>
    <n v="14.5969"/>
    <n v="13.825900000000001"/>
    <n v="13.385899999999999"/>
    <n v="12.366"/>
  </r>
  <r>
    <s v="CRT-U"/>
    <x v="58"/>
    <s v="CT Real Estate Investment Trus"/>
    <s v="--"/>
    <s v="--"/>
    <n v="16.32"/>
    <d v="2015-01-01T00:00:00"/>
    <d v="2024-12-31T00:00:00"/>
    <s v="Real Estate"/>
    <n v="7.1"/>
    <n v="7.3966000000000003"/>
    <n v="7.1509"/>
    <n v="6.9927000000000001"/>
    <n v="7.0185000000000004"/>
    <n v="6.7976000000000001"/>
    <n v="7.1840000000000002"/>
    <n v="7.3470000000000004"/>
    <n v="7.3216000000000001"/>
    <n v="7.4329000000000001"/>
    <n v="7.6365999999999996"/>
    <n v="7.4968000000000004"/>
    <n v="8.0785"/>
    <n v="8.1760000000000002"/>
    <n v="8.4365000000000006"/>
    <n v="8.4634999999999998"/>
    <n v="8.7251999999999992"/>
    <n v="8.7409999999999997"/>
    <n v="9.0106999999999999"/>
    <n v="8.8651"/>
    <n v="9.1968999999999994"/>
    <n v="8.8120999999999992"/>
    <n v="9.0853000000000002"/>
    <n v="9.0608000000000004"/>
    <n v="8.9086999999999996"/>
    <n v="9.1311999999999998"/>
    <n v="9.1907999999999994"/>
    <n v="8.9879999999999995"/>
    <n v="9.3003"/>
    <n v="8.8928999999999991"/>
    <n v="9.0215999999999994"/>
    <n v="8.7104999999999997"/>
    <n v="8.6974999999999998"/>
    <n v="8.8905999999999992"/>
    <n v="9.2543000000000006"/>
    <n v="9.1919000000000004"/>
    <n v="8.8175000000000008"/>
    <n v="8.3140000000000001"/>
    <n v="8.5454000000000008"/>
    <n v="8.4565999999999999"/>
    <n v="8.4503000000000004"/>
    <n v="8.4052000000000007"/>
    <n v="8.8422999999999998"/>
    <n v="8.8361000000000001"/>
    <n v="8.4880999999999993"/>
    <n v="8.6290999999999993"/>
    <n v="8.1252999999999993"/>
    <n v="7.7347000000000001"/>
    <n v="8.6295999999999999"/>
    <n v="9.2052999999999994"/>
    <n v="9.7696000000000005"/>
    <n v="9.6356000000000002"/>
    <n v="9.4728999999999992"/>
    <n v="9.8046000000000006"/>
    <n v="10.0892"/>
    <n v="10.2102"/>
    <n v="10.4985"/>
    <n v="10.3894"/>
    <n v="10.735300000000001"/>
    <n v="11.415699999999999"/>
    <n v="11.4543"/>
    <n v="11.015000000000001"/>
    <n v="8.3890999999999991"/>
    <n v="9.3316999999999997"/>
    <n v="9.5373999999999999"/>
    <n v="9.8821999999999992"/>
    <n v="10.206799999999999"/>
    <n v="10.4093"/>
    <n v="10.3117"/>
    <n v="10.228199999999999"/>
    <n v="11.1081"/>
    <n v="11.7248"/>
    <n v="11.6853"/>
    <n v="11.6686"/>
    <n v="12.3909"/>
    <n v="12.593400000000001"/>
    <n v="12.576499999999999"/>
    <n v="12.5688"/>
    <n v="13.1599"/>
    <n v="13.5144"/>
    <n v="13.226599999999999"/>
    <n v="13.8406"/>
    <n v="12.9726"/>
    <n v="13.615"/>
    <n v="13.380599999999999"/>
    <n v="13.428100000000001"/>
    <n v="14.069699999999999"/>
    <n v="14.180999999999999"/>
    <n v="14.053699999999999"/>
    <n v="13.3505"/>
    <n v="13.7569"/>
    <n v="13.118600000000001"/>
    <n v="12.260899999999999"/>
    <n v="12.7201"/>
    <n v="12.8453"/>
    <n v="12.914"/>
    <n v="13.686299999999999"/>
    <n v="13.821199999999999"/>
    <n v="13.4575"/>
    <n v="13.569100000000001"/>
    <n v="12.7264"/>
    <n v="12.875999999999999"/>
    <n v="13.0329"/>
    <n v="12.5228"/>
    <n v="11.838900000000001"/>
    <n v="11.004300000000001"/>
    <n v="11.913399999999999"/>
    <n v="12.8802"/>
    <n v="12.8216"/>
    <n v="12.303599999999999"/>
    <n v="12.744400000000001"/>
    <n v="12.060600000000001"/>
    <n v="12.2464"/>
    <n v="11.973100000000001"/>
    <n v="13.1509"/>
    <n v="14.1615"/>
    <n v="14.6541"/>
    <n v="14.1159"/>
    <n v="14.3362"/>
    <n v="13.383800000000001"/>
  </r>
  <r>
    <s v="CS"/>
    <x v="59"/>
    <s v="Capstone Copper Corp"/>
    <s v="--"/>
    <s v="--"/>
    <n v="15.09"/>
    <d v="2015-01-01T00:00:00"/>
    <d v="2024-12-31T00:00:00"/>
    <s v="Material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AME?"/>
    <n v="5.85"/>
    <n v="4.79"/>
    <n v="3.25"/>
    <n v="2.89"/>
    <n v="2.95"/>
    <n v="3.26"/>
    <n v="3.16"/>
    <n v="4.7"/>
    <n v="4.9400000000000004"/>
    <n v="6.53"/>
    <n v="6"/>
    <n v="6.1"/>
    <n v="6.37"/>
    <n v="5.36"/>
    <n v="6.01"/>
    <n v="6.89"/>
    <n v="6.29"/>
    <n v="5.76"/>
    <n v="4.72"/>
    <n v="5.56"/>
    <n v="6.45"/>
    <n v="6.62"/>
    <n v="7.12"/>
    <n v="8.6199999999999992"/>
    <n v="9.5299999999999994"/>
    <n v="9.6"/>
    <n v="9.6999999999999993"/>
    <n v="9.2799999999999994"/>
    <n v="9.67"/>
    <n v="10.57"/>
    <n v="9.6300000000000008"/>
    <n v="9.7100000000000009"/>
    <n v="8.89"/>
  </r>
  <r>
    <s v="CSH-U"/>
    <x v="60"/>
    <s v="Chartwell Retirement Residence"/>
    <s v="--"/>
    <s v="--"/>
    <n v="20.22"/>
    <d v="2015-01-01T00:00:00"/>
    <d v="2024-12-31T00:00:00"/>
    <s v="Health Care"/>
    <n v="7.59"/>
    <n v="7.7087000000000003"/>
    <n v="7.4717000000000002"/>
    <n v="7.3482000000000003"/>
    <n v="6.7077999999999998"/>
    <n v="7.0221999999999998"/>
    <n v="7.3446999999999996"/>
    <n v="7.1889000000000003"/>
    <n v="7.6059000000000001"/>
    <n v="7.8574000000000002"/>
    <n v="8.2280999999999995"/>
    <n v="7.9448999999999996"/>
    <n v="8.0055999999999994"/>
    <n v="8.1668000000000003"/>
    <n v="8.9153000000000002"/>
    <n v="8.7743000000000002"/>
    <n v="9.4316999999999993"/>
    <n v="10.066700000000001"/>
    <n v="10.154400000000001"/>
    <n v="9.9085000000000001"/>
    <n v="10.177300000000001"/>
    <n v="9.6532999999999998"/>
    <n v="9.4253999999999998"/>
    <n v="9.5277999999999992"/>
    <n v="9.9224999999999994"/>
    <n v="10.252800000000001"/>
    <n v="10.2324"/>
    <n v="10.2315"/>
    <n v="10.619"/>
    <n v="10.2608"/>
    <n v="10.173299999999999"/>
    <n v="9.8071000000000002"/>
    <n v="9.9663000000000004"/>
    <n v="10.299099999999999"/>
    <n v="10.4255"/>
    <n v="10.9763"/>
    <n v="10.562900000000001"/>
    <n v="10.406000000000001"/>
    <n v="10.6637"/>
    <n v="10.1244"/>
    <n v="9.9593000000000007"/>
    <n v="10.5489"/>
    <n v="10.575900000000001"/>
    <n v="10.457800000000001"/>
    <n v="10.173"/>
    <n v="9.8530999999999995"/>
    <n v="10.5425"/>
    <n v="9.5977999999999994"/>
    <n v="10.341200000000001"/>
    <n v="10.600899999999999"/>
    <n v="10.622"/>
    <n v="10.4521"/>
    <n v="10.352399999999999"/>
    <n v="10.9024"/>
    <n v="11.052099999999999"/>
    <n v="10.758100000000001"/>
    <n v="10.649699999999999"/>
    <n v="10.7006"/>
    <n v="10.606400000000001"/>
    <n v="10.1617"/>
    <n v="10.329599999999999"/>
    <n v="9.5947999999999993"/>
    <n v="6.6303000000000001"/>
    <n v="6.6619999999999999"/>
    <n v="6.1323999999999996"/>
    <n v="7.0639000000000003"/>
    <n v="7.4790999999999999"/>
    <n v="7.9493999999999998"/>
    <n v="7.7291999999999996"/>
    <n v="7.3550000000000004"/>
    <n v="8.7545000000000002"/>
    <n v="8.6859000000000002"/>
    <n v="8.3369"/>
    <n v="8.5795999999999992"/>
    <n v="9.2154000000000007"/>
    <n v="9.8858999999999995"/>
    <n v="10.3847"/>
    <n v="10.5511"/>
    <n v="10.4801"/>
    <n v="10.3369"/>
    <n v="9.7189999999999994"/>
    <n v="9.6636000000000006"/>
    <n v="8.9664000000000001"/>
    <n v="9.6503999999999994"/>
    <n v="10.1913"/>
    <n v="10.02"/>
    <n v="10.250999999999999"/>
    <n v="10.1271"/>
    <n v="10.3437"/>
    <n v="9.3353999999999999"/>
    <n v="9.5718999999999994"/>
    <n v="8.7812999999999999"/>
    <n v="7.8955000000000002"/>
    <n v="6.7554999999999996"/>
    <n v="7.1590999999999996"/>
    <n v="7.3087999999999997"/>
    <n v="8.5387000000000004"/>
    <n v="8.0597999999999992"/>
    <n v="7.5274000000000001"/>
    <n v="7.8452999999999999"/>
    <n v="8.0231999999999992"/>
    <n v="8.4788999999999994"/>
    <n v="9.0082000000000004"/>
    <n v="9.2881"/>
    <n v="9.3435000000000006"/>
    <n v="9.2813999999999997"/>
    <n v="9.9675999999999991"/>
    <n v="10.804"/>
    <n v="11.100899999999999"/>
    <n v="11.305"/>
    <n v="11.539199999999999"/>
    <n v="11.708399999999999"/>
    <n v="11.7384"/>
    <n v="12.144500000000001"/>
    <n v="12.9962"/>
    <n v="13.889200000000001"/>
    <n v="14.8811"/>
    <n v="14.997199999999999"/>
    <n v="15.525"/>
    <n v="14.5459"/>
  </r>
  <r>
    <s v="CSU"/>
    <x v="61"/>
    <s v="Constellation Software Inc/Can"/>
    <s v="--"/>
    <s v="--"/>
    <n v="2512.96"/>
    <d v="2015-01-01T00:00:00"/>
    <d v="2024-12-31T00:00:00"/>
    <s v="Information Technology"/>
    <n v="326.29000000000002"/>
    <n v="390.14400000000001"/>
    <n v="406.85399999999998"/>
    <n v="439.60700000000003"/>
    <n v="473.065"/>
    <n v="461.93700000000001"/>
    <n v="541.73699999999997"/>
    <n v="523.74800000000005"/>
    <n v="522.31100000000004"/>
    <n v="527.58699999999999"/>
    <n v="535.197"/>
    <n v="539.95699999999999"/>
    <n v="471.40499999999997"/>
    <n v="528.38800000000003"/>
    <n v="499.06200000000001"/>
    <n v="460.16300000000001"/>
    <n v="500.197"/>
    <n v="470.41800000000001"/>
    <n v="500.05399999999997"/>
    <n v="538.31700000000001"/>
    <n v="557.75800000000004"/>
    <n v="592.58699999999999"/>
    <n v="590.78499999999997"/>
    <n v="576.65300000000002"/>
    <n v="555.49099999999999"/>
    <n v="589.29899999999998"/>
    <n v="618.93499999999995"/>
    <n v="591.30700000000002"/>
    <n v="661.64"/>
    <n v="643.71199999999999"/>
    <n v="637.34400000000005"/>
    <n v="658.89499999999998"/>
    <n v="647.12599999999998"/>
    <n v="697.73699999999997"/>
    <n v="718.36599999999999"/>
    <n v="725.59"/>
    <n v="757.09799999999996"/>
    <n v="790.88199999999995"/>
    <n v="833.55899999999997"/>
    <n v="875.02"/>
    <n v="973.8"/>
    <n v="973.42100000000005"/>
    <n v="900.36300000000006"/>
    <n v="950.06700000000001"/>
    <n v="908.13900000000001"/>
    <n v="866.20600000000002"/>
    <n v="871.23500000000001"/>
    <n v="836.68100000000004"/>
    <n v="938.899"/>
    <n v="1075.92"/>
    <n v="1085.614"/>
    <n v="1133.1320000000001"/>
    <n v="1121.9069999999999"/>
    <n v="1184.4690000000001"/>
    <n v="1205.0440000000001"/>
    <n v="1244.4100000000001"/>
    <n v="1271.0820000000001"/>
    <n v="1249.6410000000001"/>
    <n v="1364.1310000000001"/>
    <n v="1212.7829999999999"/>
    <n v="1337.691"/>
    <n v="1314.9770000000001"/>
    <n v="1231.337"/>
    <n v="1288.6289999999999"/>
    <n v="1506.7809999999999"/>
    <n v="1477.08"/>
    <n v="1526.6849999999999"/>
    <n v="1455.0129999999999"/>
    <n v="1427.019"/>
    <n v="1348.86"/>
    <n v="1551.0940000000001"/>
    <n v="1603.4829999999999"/>
    <n v="1511.1880000000001"/>
    <n v="1598.4380000000001"/>
    <n v="1703.796"/>
    <n v="1751.258"/>
    <n v="1666.614"/>
    <n v="1823.82"/>
    <n v="1941.386"/>
    <n v="2077.1559999999999"/>
    <n v="2016.951"/>
    <n v="2114.1239999999998"/>
    <n v="2112.86"/>
    <n v="2282.5949999999998"/>
    <n v="2129.3249999999998"/>
    <n v="2077.5940000000001"/>
    <n v="2079.7190000000001"/>
    <n v="1967.675"/>
    <n v="1937.3789999999999"/>
    <n v="1860.9690000000001"/>
    <n v="2121.4740000000002"/>
    <n v="1925.3920000000001"/>
    <n v="1873.1790000000001"/>
    <n v="1919.7629999999999"/>
    <n v="2113.3389999999999"/>
    <n v="2061.5010000000002"/>
    <n v="2292.4340000000002"/>
    <n v="2335.4490000000001"/>
    <n v="2529.31"/>
    <n v="2631.62"/>
    <n v="2756.8119999999999"/>
    <n v="2734.982"/>
    <n v="2776.0360000000001"/>
    <n v="2765.5729999999999"/>
    <n v="2795.4059999999999"/>
    <n v="2771.42"/>
    <n v="3177.4520000000002"/>
    <n v="3276.4659999999999"/>
    <n v="3705.902"/>
    <n v="3768.2640000000001"/>
    <n v="3671.471"/>
    <n v="3536.0650000000001"/>
    <n v="3782.2829999999999"/>
    <n v="3934.1759999999999"/>
    <n v="4347.7759999999998"/>
    <n v="4411.7110000000002"/>
    <n v="4392.7539999999999"/>
    <n v="4192.125"/>
    <n v="4726.3630000000003"/>
    <n v="4439.0320000000002"/>
  </r>
  <r>
    <s v="CTC/A"/>
    <x v="62"/>
    <s v="Canadian Tire Corp Ltd"/>
    <s v="--"/>
    <s v="--"/>
    <n v="167.52"/>
    <d v="2015-01-01T00:00:00"/>
    <d v="2024-12-31T00:00:00"/>
    <s v="Consumer Discretionary"/>
    <n v="83.43"/>
    <n v="93.772099999999995"/>
    <n v="91.856999999999999"/>
    <n v="91.339600000000004"/>
    <n v="92.168700000000001"/>
    <n v="95.477999999999994"/>
    <n v="93.5809"/>
    <n v="89.138300000000001"/>
    <n v="86.159899999999993"/>
    <n v="82.9255"/>
    <n v="90.2072"/>
    <n v="85.189300000000003"/>
    <n v="82.7393"/>
    <n v="95.344099999999997"/>
    <n v="97.989699999999999"/>
    <n v="99.479200000000006"/>
    <n v="104.2323"/>
    <n v="102.44889999999999"/>
    <n v="100.26949999999999"/>
    <n v="98.179199999999994"/>
    <n v="96.023099999999999"/>
    <n v="95.715199999999996"/>
    <n v="102.7187"/>
    <n v="102.2415"/>
    <n v="102.0617"/>
    <n v="112.3203"/>
    <n v="116.50920000000001"/>
    <n v="123.346"/>
    <n v="113.8396"/>
    <n v="109.24930000000001"/>
    <n v="105.8443"/>
    <n v="109.92749999999999"/>
    <n v="115.5354"/>
    <n v="118.2214"/>
    <n v="121.7539"/>
    <n v="122.4036"/>
    <n v="128.84460000000001"/>
    <n v="130.91659999999999"/>
    <n v="127.1705"/>
    <n v="132.04599999999999"/>
    <n v="124.57510000000001"/>
    <n v="129.49529999999999"/>
    <n v="134.3878"/>
    <n v="123.8443"/>
    <n v="114.79510000000001"/>
    <n v="113.0474"/>
    <n v="113.2077"/>
    <n v="108.92659999999999"/>
    <n v="114.8514"/>
    <n v="111.5853"/>
    <n v="110.6555"/>
    <n v="114.119"/>
    <n v="104.631"/>
    <n v="110.4198"/>
    <n v="112.3215"/>
    <n v="104.81570000000001"/>
    <n v="115.87560000000001"/>
    <n v="111.479"/>
    <n v="121.505"/>
    <n v="109.72029999999999"/>
    <n v="112.3171"/>
    <n v="104.45099999999999"/>
    <n v="67.217699999999994"/>
    <n v="78.169799999999995"/>
    <n v="94.136700000000005"/>
    <n v="94.152699999999996"/>
    <n v="99.753399999999999"/>
    <n v="110.2223"/>
    <n v="108.3402"/>
    <n v="121.101"/>
    <n v="135.09299999999999"/>
    <n v="136.19990000000001"/>
    <n v="135.91210000000001"/>
    <n v="134.78909999999999"/>
    <n v="146.17449999999999"/>
    <n v="161.5462"/>
    <n v="168.50550000000001"/>
    <n v="161.7441"/>
    <n v="159.24289999999999"/>
    <n v="159.2927"/>
    <n v="147.0471"/>
    <n v="146.81440000000001"/>
    <n v="141.018"/>
    <n v="151.54179999999999"/>
    <n v="154.4246"/>
    <n v="157.23490000000001"/>
    <n v="158.8252"/>
    <n v="149.99590000000001"/>
    <n v="147.30879999999999"/>
    <n v="137.66229999999999"/>
    <n v="140.85659999999999"/>
    <n v="132.2602"/>
    <n v="125.907"/>
    <n v="132.1361"/>
    <n v="131.83320000000001"/>
    <n v="122.4524"/>
    <n v="138.37880000000001"/>
    <n v="148.7791"/>
    <n v="154.2722"/>
    <n v="156.852"/>
    <n v="144.0025"/>
    <n v="159.95179999999999"/>
    <n v="161.446"/>
    <n v="142.8954"/>
    <n v="130.1926"/>
    <n v="120.7679"/>
    <n v="127.4401"/>
    <n v="127.0518"/>
    <n v="130.56479999999999"/>
    <n v="126.17919999999999"/>
    <n v="123.43810000000001"/>
    <n v="123.0877"/>
    <n v="125.9106"/>
    <n v="125.633"/>
    <n v="132.8484"/>
    <n v="143.96129999999999"/>
    <n v="151.87889999999999"/>
    <n v="140.44880000000001"/>
    <n v="146.32570000000001"/>
    <n v="143.3398"/>
  </r>
  <r>
    <s v="CU"/>
    <x v="63"/>
    <s v="Canadian Utilities Ltd"/>
    <s v="--"/>
    <s v="--"/>
    <n v="44.07"/>
    <d v="2015-01-01T00:00:00"/>
    <d v="2024-12-31T00:00:00"/>
    <s v="Utilities"/>
    <n v="25.45"/>
    <n v="25.2775"/>
    <n v="24.194600000000001"/>
    <n v="23.847799999999999"/>
    <n v="22.642700000000001"/>
    <n v="22.041899999999998"/>
    <n v="22.526199999999999"/>
    <n v="22.482600000000001"/>
    <n v="22.321899999999999"/>
    <n v="21.264800000000001"/>
    <n v="20.338200000000001"/>
    <n v="19.914200000000001"/>
    <n v="22.526599999999998"/>
    <n v="20.477499999999999"/>
    <n v="22.868099999999998"/>
    <n v="22.704499999999999"/>
    <n v="23.0093"/>
    <n v="23.758299999999998"/>
    <n v="25.510100000000001"/>
    <n v="24.060199999999998"/>
    <n v="23.6891"/>
    <n v="24.5274"/>
    <n v="22.829000000000001"/>
    <n v="23.3583"/>
    <n v="23.9069"/>
    <n v="23.2956"/>
    <n v="25.394400000000001"/>
    <n v="25.648599999999998"/>
    <n v="26.889199999999999"/>
    <n v="27.408899999999999"/>
    <n v="26.0276"/>
    <n v="25.8308"/>
    <n v="25.7179"/>
    <n v="25.857299999999999"/>
    <n v="26.1496"/>
    <n v="25.0578"/>
    <n v="24.388000000000002"/>
    <n v="22.9529"/>
    <n v="23.291499999999999"/>
    <n v="22.146899999999999"/>
    <n v="21.571300000000001"/>
    <n v="22.757200000000001"/>
    <n v="22.243099999999998"/>
    <n v="22.032"/>
    <n v="22.039000000000001"/>
    <n v="21.671199999999999"/>
    <n v="22.005500000000001"/>
    <n v="22.005500000000001"/>
    <n v="23.733899999999998"/>
    <n v="24.890599999999999"/>
    <n v="25.950500000000002"/>
    <n v="26.270600000000002"/>
    <n v="27.415800000000001"/>
    <n v="26.595500000000001"/>
    <n v="25.861499999999999"/>
    <n v="27.994399999999999"/>
    <n v="28.4313"/>
    <n v="27.965299999999999"/>
    <n v="28.746600000000001"/>
    <n v="28.827500000000001"/>
    <n v="29.8063"/>
    <n v="29.547499999999999"/>
    <n v="25.0246"/>
    <n v="25.262599999999999"/>
    <n v="24.898800000000001"/>
    <n v="25.471499999999999"/>
    <n v="25.8935"/>
    <n v="24.991800000000001"/>
    <n v="24.2437"/>
    <n v="23.770499999999998"/>
    <n v="25.108000000000001"/>
    <n v="24.063099999999999"/>
    <n v="24.465599999999998"/>
    <n v="23.6311"/>
    <n v="26.4712"/>
    <n v="27.561699999999998"/>
    <n v="28.107600000000001"/>
    <n v="27.329000000000001"/>
    <n v="29.037099999999999"/>
    <n v="28.717500000000001"/>
    <n v="27.446899999999999"/>
    <n v="28.830100000000002"/>
    <n v="27.9255"/>
    <n v="29.871300000000002"/>
    <n v="30.066700000000001"/>
    <n v="29.093800000000002"/>
    <n v="31.582799999999999"/>
    <n v="31.9207"/>
    <n v="33.465499999999999"/>
    <n v="32.014400000000002"/>
    <n v="34.566200000000002"/>
    <n v="33.872"/>
    <n v="30.289200000000001"/>
    <n v="30.559000000000001"/>
    <n v="31.402699999999999"/>
    <n v="31.283200000000001"/>
    <n v="31.547899999999998"/>
    <n v="30.924499999999998"/>
    <n v="32.540300000000002"/>
    <n v="33.844999999999999"/>
    <n v="31.861799999999999"/>
    <n v="29.991199999999999"/>
    <n v="28.706199999999999"/>
    <n v="28.382400000000001"/>
    <n v="25.439599999999999"/>
    <n v="26.006900000000002"/>
    <n v="27.364899999999999"/>
    <n v="28.706099999999999"/>
    <n v="27.9834"/>
    <n v="27.910399999999999"/>
    <n v="28.1752"/>
    <n v="28.1113"/>
    <n v="28.8279"/>
    <n v="27.391200000000001"/>
    <n v="29.9681"/>
    <n v="31.9575"/>
    <n v="33.752800000000001"/>
    <n v="33.508400000000002"/>
    <n v="34.2256"/>
    <n v="33.187600000000003"/>
  </r>
  <r>
    <s v="CURA"/>
    <x v="64"/>
    <s v="Curaleaf Holdings Inc"/>
    <s v="--"/>
    <s v="--"/>
    <n v="3.01"/>
    <d v="2015-01-01T00:00:00"/>
    <d v="2024-12-31T00:00:00"/>
    <s v="Health Care"/>
    <m/>
    <m/>
    <m/>
    <m/>
    <m/>
    <m/>
    <m/>
    <m/>
    <m/>
    <n v="1.1000000000000001"/>
    <n v="1.35"/>
    <n v="1"/>
    <n v="0.9"/>
    <n v="0.8"/>
    <n v="0.75"/>
    <n v="1.2"/>
    <n v="0.8"/>
    <n v="1"/>
    <n v="0.75"/>
    <n v="0.7"/>
    <n v="0.7"/>
    <n v="0.6"/>
    <n v="0.8"/>
    <n v="0.5"/>
    <n v="0.6"/>
    <n v="0.55000000000000004"/>
    <n v="0.45"/>
    <n v="0.4"/>
    <n v="0.35"/>
    <n v="0.65"/>
    <n v="0.55000000000000004"/>
    <n v="0.4"/>
    <n v="0.25"/>
    <n v="0.25"/>
    <n v="0.25"/>
    <n v="0.4"/>
    <n v="0.45"/>
    <n v="0.65"/>
    <n v="0.22500000000000001"/>
    <n v="0.14000000000000001"/>
    <n v="0.19"/>
    <n v="0.25"/>
    <n v="9.5"/>
    <n v="7"/>
    <n v="6.46"/>
    <n v="8.51"/>
    <n v="10.41"/>
    <n v="12.2"/>
    <n v="13.32"/>
    <n v="11.15"/>
    <n v="9.33"/>
    <n v="10.4"/>
    <n v="9.41"/>
    <n v="7.17"/>
    <n v="6.27"/>
    <n v="8"/>
    <n v="8.18"/>
    <n v="9.39"/>
    <n v="7.12"/>
    <n v="5.52"/>
    <n v="6.62"/>
    <n v="8.15"/>
    <n v="8.2899999999999991"/>
    <n v="11.26"/>
    <n v="10.93"/>
    <n v="9.7100000000000009"/>
    <n v="12.49"/>
    <n v="14.18"/>
    <n v="15.24"/>
    <n v="17.07"/>
    <n v="20.5"/>
    <n v="19.25"/>
    <n v="17.350000000000001"/>
    <n v="17.52"/>
    <n v="17.47"/>
    <n v="14.97"/>
    <n v="15.1"/>
    <n v="15.41"/>
    <n v="12.08"/>
    <n v="12.2"/>
    <n v="11.3"/>
    <n v="9.2100000000000009"/>
    <n v="8.8800000000000008"/>
    <n v="9.1"/>
    <n v="7.54"/>
    <n v="7.83"/>
    <n v="6.51"/>
    <n v="7.11"/>
    <n v="8.32"/>
    <n v="6.85"/>
    <n v="7.5"/>
    <n v="8.9700000000000006"/>
    <n v="5.83"/>
    <n v="5.18"/>
    <n v="5.0199999999999996"/>
    <n v="3.7949999999999999"/>
    <n v="3.43"/>
    <n v="3.87"/>
    <n v="4.09"/>
    <n v="4.8899999999999997"/>
    <n v="5"/>
    <n v="6.15"/>
    <n v="4"/>
    <n v="4.68"/>
    <n v="5.5"/>
    <n v="7.16"/>
    <n v="6.48"/>
    <n v="7.24"/>
    <n v="8.6"/>
    <n v="6.3"/>
    <n v="5.25"/>
    <n v="5.48"/>
    <n v="3.91"/>
    <n v="4.12"/>
    <n v="4.03"/>
    <n v="2.69"/>
    <n v="2.2400000000000002"/>
    <m/>
    <m/>
    <m/>
  </r>
  <r>
    <s v="CVE"/>
    <x v="65"/>
    <s v="Cenovus Energy Inc"/>
    <s v="--"/>
    <s v="--"/>
    <n v="26.87"/>
    <d v="2015-01-01T00:00:00"/>
    <d v="2024-12-31T00:00:00"/>
    <s v="Energy"/>
    <n v="19.149999999999999"/>
    <n v="17.145"/>
    <n v="17.172000000000001"/>
    <n v="18.259"/>
    <n v="16.513000000000002"/>
    <n v="16.285"/>
    <n v="15.539"/>
    <n v="15.547000000000001"/>
    <n v="16.648"/>
    <n v="16.023"/>
    <n v="16.294"/>
    <n v="14.521000000000001"/>
    <n v="14.321"/>
    <n v="12.845000000000001"/>
    <n v="14.065"/>
    <n v="16.553000000000001"/>
    <n v="16.454000000000001"/>
    <n v="14.912000000000001"/>
    <n v="15.596"/>
    <n v="15.813000000000001"/>
    <n v="15.755000000000001"/>
    <n v="16.190000000000001"/>
    <n v="17.378"/>
    <n v="17.024999999999999"/>
    <n v="14.895"/>
    <n v="14.09"/>
    <n v="12.661"/>
    <n v="11.45"/>
    <n v="10.137"/>
    <n v="8.0779999999999994"/>
    <n v="8.8640000000000008"/>
    <n v="8.2560000000000002"/>
    <n v="10.619"/>
    <n v="10.628"/>
    <n v="10.441000000000001"/>
    <n v="9.7859999999999996"/>
    <n v="9.9990000000000006"/>
    <n v="7.9619999999999997"/>
    <n v="9.3960000000000008"/>
    <n v="11.015000000000001"/>
    <n v="11.717000000000001"/>
    <n v="11.738"/>
    <n v="11.222"/>
    <n v="10.404999999999999"/>
    <n v="11.2"/>
    <n v="9.6199999999999992"/>
    <n v="8.48"/>
    <n v="8.33"/>
    <n v="8.9019999999999992"/>
    <n v="10.464"/>
    <n v="10.108000000000001"/>
    <n v="11.571999999999999"/>
    <n v="9.6549999999999994"/>
    <n v="10.11"/>
    <n v="10.741"/>
    <n v="10.172000000000001"/>
    <n v="10.925000000000001"/>
    <n v="9.8610000000000007"/>
    <n v="10.318"/>
    <n v="11.66"/>
    <n v="10.176"/>
    <n v="8.7189999999999994"/>
    <n v="2.5470000000000002"/>
    <n v="4.5289999999999999"/>
    <n v="5.3810000000000002"/>
    <n v="5.6950000000000003"/>
    <n v="5.3449999999999998"/>
    <n v="5.5250000000000004"/>
    <n v="4.6550000000000002"/>
    <n v="3.91"/>
    <n v="5.7759999999999998"/>
    <n v="6.9509999999999996"/>
    <n v="6.7709999999999999"/>
    <n v="8.4480000000000004"/>
    <n v="8.48"/>
    <n v="8.5969999999999995"/>
    <n v="9.0640000000000001"/>
    <n v="10.67"/>
    <n v="9.3650000000000002"/>
    <n v="9.4190000000000005"/>
    <n v="11.506"/>
    <n v="13.335000000000001"/>
    <n v="13.741"/>
    <n v="14.007"/>
    <n v="16.698"/>
    <n v="17.998999999999999"/>
    <n v="18.853000000000002"/>
    <n v="21.484999999999999"/>
    <n v="26.524000000000001"/>
    <n v="22.234999999999999"/>
    <n v="22.152999999999999"/>
    <n v="22.370999999999999"/>
    <n v="19.350000000000001"/>
    <n v="25.113"/>
    <n v="24.391999999999999"/>
    <n v="24.056000000000001"/>
    <n v="24.34"/>
    <n v="23.04"/>
    <n v="21.687999999999999"/>
    <n v="20.914999999999999"/>
    <n v="19.95"/>
    <n v="20.824000000000002"/>
    <n v="23.212"/>
    <n v="24.97"/>
    <n v="26.306000000000001"/>
    <n v="24.576000000000001"/>
    <n v="22.39"/>
    <n v="20.670999999999999"/>
    <n v="20.39"/>
    <n v="22.140999999999998"/>
    <n v="25.466999999999999"/>
    <n v="26.625"/>
    <n v="26.748000000000001"/>
    <n v="25.489000000000001"/>
    <n v="26.323"/>
    <n v="23.696999999999999"/>
    <n v="21.626000000000001"/>
    <n v="21.405999999999999"/>
    <n v="21.204999999999998"/>
    <n v="21.007999999999999"/>
  </r>
  <r>
    <s v="DFY"/>
    <x v="66"/>
    <s v="Definity Financial Corp"/>
    <s v="--"/>
    <s v="--"/>
    <n v="66.64"/>
    <d v="2015-01-01T00:00:00"/>
    <d v="2024-12-31T00:00:00"/>
    <s v="Financial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AME?"/>
    <n v="27.9999"/>
    <n v="27.326699999999999"/>
    <n v="26.122499999999999"/>
    <n v="30.3995"/>
    <n v="31.9133"/>
    <n v="32.151400000000002"/>
    <n v="31.793399999999998"/>
    <n v="35.262300000000003"/>
    <n v="35.548999999999999"/>
    <n v="37.214500000000001"/>
    <n v="38.681199999999997"/>
    <n v="38.201900000000002"/>
    <n v="37.007399999999997"/>
    <n v="34.478000000000002"/>
    <n v="34.545400000000001"/>
    <n v="34.058"/>
    <n v="35.313299999999998"/>
    <n v="35.052599999999998"/>
    <n v="34.073500000000003"/>
    <n v="32.1736"/>
    <n v="36.041400000000003"/>
    <n v="36.485599999999998"/>
    <n v="37.302900000000001"/>
    <n v="35.97"/>
    <n v="36.660200000000003"/>
    <n v="38.203200000000002"/>
    <n v="44.814500000000002"/>
    <n v="42.273499999999999"/>
    <n v="44.968299999999999"/>
    <n v="42.361699999999999"/>
    <n v="44.241"/>
    <n v="47.231099999999998"/>
    <n v="49.178600000000003"/>
    <n v="53.7849"/>
    <n v="53.015300000000003"/>
    <n v="57.751399999999997"/>
    <n v="57.8309"/>
  </r>
  <r>
    <s v="DIR-U"/>
    <x v="67"/>
    <s v="Dream Industrial Real Estate I"/>
    <s v="--"/>
    <s v="--"/>
    <n v="12.86"/>
    <d v="2015-01-01T00:00:00"/>
    <d v="2024-12-31T00:00:00"/>
    <s v="Real Estate"/>
    <n v="4.43"/>
    <n v="4.6402000000000001"/>
    <n v="4.5102000000000002"/>
    <n v="4.5692000000000004"/>
    <n v="4.3266999999999998"/>
    <n v="4.1783000000000001"/>
    <n v="4.0651000000000002"/>
    <n v="4.1837999999999997"/>
    <n v="4.1104000000000003"/>
    <n v="4.2295999999999996"/>
    <n v="4.1974"/>
    <n v="3.8361000000000001"/>
    <n v="3.8635999999999999"/>
    <n v="4.2561999999999998"/>
    <n v="4.3971"/>
    <n v="4.5438000000000001"/>
    <n v="4.4763999999999999"/>
    <n v="4.8757000000000001"/>
    <n v="4.9638"/>
    <n v="4.5918000000000001"/>
    <n v="4.4771000000000001"/>
    <n v="4.3617999999999997"/>
    <n v="4.4819000000000004"/>
    <n v="4.9737999999999998"/>
    <n v="5.0191999999999997"/>
    <n v="5.0179999999999998"/>
    <n v="4.8929999999999998"/>
    <n v="5.0579999999999998"/>
    <n v="5.2371999999999996"/>
    <n v="5.2840999999999996"/>
    <n v="5.4893999999999998"/>
    <n v="5.5678999999999998"/>
    <n v="5.6345000000000001"/>
    <n v="5.6268000000000002"/>
    <n v="5.5388000000000002"/>
    <n v="5.5566000000000004"/>
    <n v="5.8963999999999999"/>
    <n v="5.9973999999999998"/>
    <n v="6.1311999999999998"/>
    <n v="6.5164999999999997"/>
    <n v="7.0789"/>
    <n v="6.7527999999999997"/>
    <n v="6.8304999999999998"/>
    <n v="6.6577000000000002"/>
    <n v="6.7295999999999996"/>
    <n v="6.5491999999999999"/>
    <n v="6.7964000000000002"/>
    <n v="6.4516999999999998"/>
    <n v="7.3657000000000004"/>
    <n v="7.7061000000000002"/>
    <n v="8.2119"/>
    <n v="7.97"/>
    <n v="8.0517000000000003"/>
    <n v="8.2454000000000001"/>
    <n v="8.5165000000000006"/>
    <n v="8.8806999999999992"/>
    <n v="9.3736999999999995"/>
    <n v="9.5642999999999994"/>
    <n v="10.0115"/>
    <n v="9.4312000000000005"/>
    <n v="10.0755"/>
    <n v="9.1559000000000008"/>
    <n v="6.8409000000000004"/>
    <n v="7.4588999999999999"/>
    <n v="7.4874000000000001"/>
    <n v="7.9149000000000003"/>
    <n v="8.1956000000000007"/>
    <n v="8.3733000000000004"/>
    <n v="8.5136000000000003"/>
    <n v="8.9502000000000006"/>
    <n v="9.6821999999999999"/>
    <n v="10.0383"/>
    <n v="9.7241999999999997"/>
    <n v="9.9220000000000006"/>
    <n v="10.383100000000001"/>
    <n v="10.5905"/>
    <n v="10.791600000000001"/>
    <n v="11.968500000000001"/>
    <n v="12.6174"/>
    <n v="13.0799"/>
    <n v="12.8254"/>
    <n v="13.4659"/>
    <n v="12.9551"/>
    <n v="13.775700000000001"/>
    <n v="12.663399999999999"/>
    <n v="13.569800000000001"/>
    <n v="13.052199999999999"/>
    <n v="12.1433"/>
    <n v="11.582100000000001"/>
    <n v="9.8939000000000004"/>
    <n v="10.385999999999999"/>
    <n v="10.0883"/>
    <n v="8.9223999999999997"/>
    <n v="9.1530000000000005"/>
    <n v="10.155799999999999"/>
    <n v="9.8697999999999997"/>
    <n v="11.8704"/>
    <n v="12.5555"/>
    <n v="12.564299999999999"/>
    <n v="12.734999999999999"/>
    <n v="11.9269"/>
    <n v="12.211600000000001"/>
    <n v="12.3317"/>
    <n v="12.034599999999999"/>
    <n v="11.256600000000001"/>
    <n v="10.317600000000001"/>
    <n v="11.056900000000001"/>
    <n v="12.400700000000001"/>
    <n v="11.9801"/>
    <n v="11.3962"/>
    <n v="11.8719"/>
    <n v="11.2309"/>
    <n v="11.157500000000001"/>
    <n v="11.5746"/>
    <n v="12.366899999999999"/>
    <n v="12.5677"/>
    <n v="13.358700000000001"/>
    <n v="12.283300000000001"/>
    <n v="11.8642"/>
    <n v="11.079000000000001"/>
  </r>
  <r>
    <s v="DML"/>
    <x v="68"/>
    <s v="Denison Mines Corp"/>
    <s v="--"/>
    <s v="--"/>
    <n v="5.38"/>
    <d v="2015-01-01T00:00:00"/>
    <d v="2024-12-31T00:00:00"/>
    <s v="Energy"/>
    <n v="1.0900000000000001"/>
    <n v="1.1200000000000001"/>
    <n v="1.01"/>
    <n v="1.07"/>
    <n v="1.05"/>
    <n v="0.9"/>
    <n v="0.68"/>
    <n v="0.64"/>
    <n v="0.5"/>
    <n v="0.53"/>
    <n v="0.52"/>
    <n v="0.7"/>
    <n v="0.64"/>
    <n v="0.62"/>
    <n v="0.73"/>
    <n v="0.76"/>
    <n v="0.63"/>
    <n v="0.71"/>
    <n v="0.7"/>
    <n v="0.65"/>
    <n v="0.61"/>
    <n v="0.54"/>
    <n v="0.56999999999999995"/>
    <n v="0.7"/>
    <n v="0.97"/>
    <n v="0.86"/>
    <n v="0.82"/>
    <n v="0.7"/>
    <n v="0.6"/>
    <n v="0.56000000000000005"/>
    <n v="0.65"/>
    <n v="0.61"/>
    <n v="0.57999999999999996"/>
    <n v="0.53"/>
    <n v="0.63"/>
    <n v="0.69"/>
    <n v="0.63"/>
    <n v="0.59"/>
    <n v="0.57999999999999996"/>
    <n v="0.59"/>
    <n v="0.59"/>
    <n v="0.64"/>
    <n v="0.67"/>
    <n v="0.68"/>
    <n v="0.85"/>
    <n v="0.83"/>
    <n v="0.77"/>
    <n v="0.63"/>
    <n v="0.66"/>
    <n v="0.71"/>
    <n v="0.68"/>
    <n v="0.73"/>
    <n v="0.72"/>
    <n v="0.7"/>
    <n v="0.62"/>
    <n v="0.61"/>
    <n v="0.64"/>
    <n v="0.61"/>
    <n v="0.56999999999999995"/>
    <n v="0.54"/>
    <n v="0.46"/>
    <n v="0.5"/>
    <n v="0.37"/>
    <n v="0.6"/>
    <n v="0.57999999999999996"/>
    <n v="0.48"/>
    <n v="0.62"/>
    <n v="0.7"/>
    <n v="0.56000000000000005"/>
    <n v="0.47"/>
    <n v="0.47"/>
    <n v="0.84"/>
    <n v="0.85"/>
    <n v="1.36"/>
    <n v="1.37"/>
    <n v="1.32"/>
    <n v="1.56"/>
    <n v="1.51"/>
    <n v="1.38"/>
    <n v="1.61"/>
    <n v="1.84"/>
    <n v="2.1"/>
    <n v="2.0499999999999998"/>
    <n v="1.74"/>
    <n v="1.54"/>
    <n v="1.88"/>
    <n v="2.04"/>
    <n v="1.66"/>
    <n v="1.58"/>
    <n v="1.27"/>
    <n v="1.53"/>
    <n v="1.86"/>
    <n v="1.61"/>
    <n v="1.72"/>
    <n v="1.66"/>
    <n v="1.55"/>
    <n v="1.89"/>
    <n v="1.72"/>
    <n v="1.47"/>
    <n v="1.49"/>
    <n v="1.46"/>
    <n v="1.66"/>
    <n v="1.72"/>
    <n v="1.9"/>
    <n v="2.23"/>
    <n v="2.2200000000000002"/>
    <n v="2.48"/>
    <n v="2.3199999999999998"/>
    <n v="2.7"/>
    <n v="2.4300000000000002"/>
    <n v="2.65"/>
    <n v="2.74"/>
    <n v="3.29"/>
    <n v="2.74"/>
    <n v="2.7"/>
    <n v="2.23"/>
    <n v="2.46"/>
    <n v="2.93"/>
    <n v="3.37"/>
    <n v="2.61"/>
  </r>
  <r>
    <s v="DOL"/>
    <x v="69"/>
    <s v="Dollarama Inc"/>
    <s v="--"/>
    <s v="--"/>
    <n v="183.5"/>
    <d v="2015-01-01T00:00:00"/>
    <d v="2024-12-31T00:00:00"/>
    <s v="Consumer Discretionary"/>
    <n v="19.36"/>
    <n v="20.058299999999999"/>
    <n v="22.714700000000001"/>
    <n v="22.255800000000001"/>
    <n v="22.127300000000002"/>
    <n v="24.318200000000001"/>
    <n v="25.038699999999999"/>
    <n v="24.160599999999999"/>
    <n v="29.017900000000001"/>
    <n v="28.438400000000001"/>
    <n v="28.750699999999998"/>
    <n v="25.737200000000001"/>
    <n v="24.229099999999999"/>
    <n v="25.386299999999999"/>
    <n v="29.4572"/>
    <n v="29.189699999999998"/>
    <n v="29.138000000000002"/>
    <n v="29.105799999999999"/>
    <n v="31.1858"/>
    <n v="31.302099999999999"/>
    <n v="33.120800000000003"/>
    <n v="32.409399999999998"/>
    <n v="32.305900000000001"/>
    <n v="31.811199999999999"/>
    <n v="31.898399999999999"/>
    <n v="33.105800000000002"/>
    <n v="35.672499999999999"/>
    <n v="38.715600000000002"/>
    <n v="40.5396"/>
    <n v="40.144300000000001"/>
    <n v="39.518599999999999"/>
    <n v="39.907699999999998"/>
    <n v="44.272399999999998"/>
    <n v="46.605600000000003"/>
    <n v="51.1815"/>
    <n v="50.967300000000002"/>
    <n v="54.617899999999999"/>
    <n v="48.502699999999997"/>
    <n v="50.850700000000003"/>
    <n v="48.037999999999997"/>
    <n v="48.639299999999999"/>
    <n v="49.689100000000003"/>
    <n v="45.864199999999997"/>
    <n v="48.157400000000003"/>
    <n v="39.706699999999998"/>
    <n v="35.8003"/>
    <n v="34.305799999999998"/>
    <n v="31.717199999999998"/>
    <n v="34.589700000000001"/>
    <n v="34.834099999999999"/>
    <n v="34.863500000000002"/>
    <n v="39.396999999999998"/>
    <n v="41.7956"/>
    <n v="45.104799999999997"/>
    <n v="47.918399999999998"/>
    <n v="49.927199999999999"/>
    <n v="46.477899999999998"/>
    <n v="43.460599999999999"/>
    <n v="47.658499999999997"/>
    <n v="43.7744"/>
    <n v="44.268300000000004"/>
    <n v="38.740900000000003"/>
    <n v="38.328600000000002"/>
    <n v="42.908499999999997"/>
    <n v="45.8765"/>
    <n v="44.3827"/>
    <n v="48.182699999999997"/>
    <n v="50.091200000000001"/>
    <n v="50.209200000000003"/>
    <n v="45.170999999999999"/>
    <n v="52.338500000000003"/>
    <n v="51.078299999999999"/>
    <n v="49.261200000000002"/>
    <n v="47.7239"/>
    <n v="54.710599999999999"/>
    <n v="56.494799999999998"/>
    <n v="51.780299999999997"/>
    <n v="55.962200000000003"/>
    <n v="57.995600000000003"/>
    <n v="56.791200000000003"/>
    <n v="54.234499999999997"/>
    <n v="55.2727"/>
    <n v="54.521700000000003"/>
    <n v="62.554699999999997"/>
    <n v="64.86"/>
    <n v="64.771000000000001"/>
    <n v="70.110900000000001"/>
    <n v="70.678899999999999"/>
    <n v="72.598799999999997"/>
    <n v="73.350899999999996"/>
    <n v="76.861800000000002"/>
    <n v="79.2089"/>
    <n v="78.535499999999999"/>
    <n v="80.222700000000003"/>
    <n v="81.590299999999999"/>
    <n v="78.478499999999997"/>
    <n v="78.909599999999998"/>
    <n v="78.165800000000004"/>
    <n v="80.099699999999999"/>
    <n v="83.295500000000004"/>
    <n v="81.965500000000006"/>
    <n v="89.052300000000002"/>
    <n v="86.281899999999993"/>
    <n v="87.026899999999998"/>
    <n v="92.957099999999997"/>
    <n v="94.140799999999999"/>
    <n v="97.968100000000007"/>
    <n v="94.926199999999994"/>
    <n v="98.160700000000006"/>
    <n v="104.43819999999999"/>
    <n v="102.6574"/>
    <n v="114.34"/>
    <n v="128.4384"/>
    <n v="124.36620000000001"/>
    <n v="128.95959999999999"/>
    <n v="136.00389999999999"/>
    <n v="138.03649999999999"/>
    <n v="144.4598"/>
    <n v="145.40690000000001"/>
    <n v="139.86340000000001"/>
  </r>
  <r>
    <s v="DOO"/>
    <x v="70"/>
    <s v="BRP Inc"/>
    <s v="--"/>
    <s v="--"/>
    <n v="102.77"/>
    <d v="2015-01-01T00:00:00"/>
    <d v="2024-12-31T00:00:00"/>
    <s v="Consumer Discretionary"/>
    <n v="20.54"/>
    <n v="21.672699999999999"/>
    <n v="22.741800000000001"/>
    <n v="25.1051"/>
    <n v="25.7803"/>
    <n v="27.374500000000001"/>
    <n v="26.3992"/>
    <n v="25.489599999999999"/>
    <n v="23.745200000000001"/>
    <n v="22.075900000000001"/>
    <n v="20.491099999999999"/>
    <n v="18.643599999999999"/>
    <n v="14.5547"/>
    <n v="15.455"/>
    <n v="18.221599999999999"/>
    <n v="18.709199999999999"/>
    <n v="18.896799999999999"/>
    <n v="19.384399999999999"/>
    <n v="19.881499999999999"/>
    <n v="22.854299999999999"/>
    <n v="24.073499999999999"/>
    <n v="24.317299999999999"/>
    <n v="22.047799999999999"/>
    <n v="26.5868"/>
    <n v="24.654900000000001"/>
    <n v="24.411100000000001"/>
    <n v="29.353300000000001"/>
    <n v="30.263000000000002"/>
    <n v="30.816299999999998"/>
    <n v="35.700499999999998"/>
    <n v="37.542299999999997"/>
    <n v="38.998899999999999"/>
    <n v="38.000599999999999"/>
    <n v="40.825200000000002"/>
    <n v="44.412500000000001"/>
    <n v="43.866100000000003"/>
    <n v="47.968800000000002"/>
    <n v="42.432499999999997"/>
    <n v="46.754300000000001"/>
    <n v="49.078800000000001"/>
    <n v="57.072699999999998"/>
    <n v="59.973599999999998"/>
    <n v="57.418700000000001"/>
    <n v="64.4589"/>
    <n v="57.418300000000002"/>
    <n v="50.1877"/>
    <n v="44.861899999999999"/>
    <n v="33.581000000000003"/>
    <n v="35.9375"/>
    <n v="37.438899999999997"/>
    <n v="35.331800000000001"/>
    <n v="39.6768"/>
    <n v="38.5334"/>
    <n v="44.689300000000003"/>
    <n v="44.393300000000004"/>
    <n v="45.5869"/>
    <n v="49.321300000000001"/>
    <n v="56.535299999999999"/>
    <n v="62.209000000000003"/>
    <n v="56.696199999999997"/>
    <n v="64.746399999999994"/>
    <n v="52.738199999999999"/>
    <n v="22.003799999999998"/>
    <n v="39.924999999999997"/>
    <n v="45.694299999999998"/>
    <n v="55.488700000000001"/>
    <n v="57.501199999999997"/>
    <n v="67.889799999999994"/>
    <n v="67.420199999999994"/>
    <n v="68.963099999999997"/>
    <n v="71.004400000000004"/>
    <n v="80.694199999999995"/>
    <n v="80.770899999999997"/>
    <n v="88.236800000000002"/>
    <n v="104.5694"/>
    <n v="108.4893"/>
    <n v="97.094700000000003"/>
    <n v="93.319599999999994"/>
    <n v="100.5639"/>
    <n v="101.6991"/>
    <n v="112.90949999999999"/>
    <n v="104.8005"/>
    <n v="97.230900000000005"/>
    <n v="106.8325"/>
    <n v="101.8669"/>
    <n v="87.587199999999996"/>
    <n v="98.694699999999997"/>
    <n v="100.50060000000001"/>
    <n v="94.947800000000001"/>
    <n v="76.650599999999997"/>
    <n v="94.240899999999996"/>
    <n v="88.135599999999997"/>
    <n v="82.484899999999996"/>
    <n v="88.301199999999994"/>
    <n v="97.578199999999995"/>
    <n v="100.2261"/>
    <n v="107.7992"/>
    <n v="114.7897"/>
    <n v="102.8595"/>
    <n v="98.444100000000006"/>
    <n v="93.863200000000006"/>
    <n v="109.1026"/>
    <n v="118.1823"/>
    <n v="100.66589999999999"/>
    <n v="100.34439999999999"/>
    <n v="91.482100000000003"/>
    <n v="81.790300000000002"/>
    <n v="92.720500000000001"/>
    <n v="82.961500000000001"/>
    <n v="87.596500000000006"/>
    <n v="88.936199999999999"/>
    <n v="90.765100000000004"/>
    <n v="83.454499999999996"/>
    <n v="86.102800000000002"/>
    <n v="98.264300000000006"/>
    <n v="96.014700000000005"/>
    <n v="79.273300000000006"/>
    <n v="67.612300000000005"/>
    <n v="67.356200000000001"/>
    <n v="72.313599999999994"/>
  </r>
  <r>
    <s v="DPM"/>
    <x v="71"/>
    <s v="DPM Metals Inc"/>
    <s v="--"/>
    <s v="--"/>
    <n v="47.51"/>
    <d v="2015-01-01T00:00:00"/>
    <d v="2024-12-31T00:00:00"/>
    <s v="Materials"/>
    <n v="3.17"/>
    <n v="2.6410999999999998"/>
    <n v="2.4106000000000001"/>
    <n v="2.5790000000000002"/>
    <n v="2.3130999999999999"/>
    <n v="2.2511000000000001"/>
    <n v="1.8080000000000001"/>
    <n v="2.0295000000000001"/>
    <n v="1.9320999999999999"/>
    <n v="1.5331999999999999"/>
    <n v="1.161"/>
    <n v="1.1344000000000001"/>
    <n v="0.94830000000000003"/>
    <n v="0.98380000000000001"/>
    <n v="1.8612"/>
    <n v="2.4727000000000001"/>
    <n v="2.2157"/>
    <n v="2.7296999999999998"/>
    <n v="3.4830000000000001"/>
    <n v="2.774"/>
    <n v="2.8715000000000002"/>
    <n v="2.4283999999999999"/>
    <n v="1.8168"/>
    <n v="1.9941"/>
    <n v="2.6055999999999999"/>
    <n v="2.6677"/>
    <n v="2.4992999999999999"/>
    <n v="2.4195000000000002"/>
    <n v="2.0030000000000001"/>
    <n v="2.1448"/>
    <n v="2.3309000000000002"/>
    <n v="2.5613000000000001"/>
    <n v="2.3752"/>
    <n v="2.2866"/>
    <n v="2.6233"/>
    <n v="2.6587999999999998"/>
    <n v="2.6055999999999999"/>
    <n v="2.7120000000000002"/>
    <n v="2.7296999999999998"/>
    <n v="2.8892000000000002"/>
    <n v="3.0133000000000001"/>
    <n v="2.7829000000000002"/>
    <n v="2.7385999999999999"/>
    <n v="2.5259"/>
    <n v="2.6941999999999999"/>
    <n v="3.0487000000000002"/>
    <n v="3.0310000000000001"/>
    <n v="3.1905000000000001"/>
    <n v="3.7665999999999999"/>
    <n v="4.1477000000000004"/>
    <n v="3.9260999999999999"/>
    <n v="3.7311999999999999"/>
    <n v="3.3146"/>
    <n v="4.3250000000000002"/>
    <n v="3.9527000000000001"/>
    <n v="4.6528999999999998"/>
    <n v="3.9527000000000001"/>
    <n v="4.0679999999999996"/>
    <n v="4.4934000000000003"/>
    <n v="4.9454000000000002"/>
    <n v="5.4150999999999998"/>
    <n v="4.6528999999999998"/>
    <n v="3.9594999999999998"/>
    <n v="5.7877000000000001"/>
    <n v="6.6795"/>
    <n v="7.9973999999999998"/>
    <n v="8.9993999999999996"/>
    <n v="8.4446999999999992"/>
    <n v="8.5593000000000004"/>
    <n v="7.9311999999999996"/>
    <n v="7.6261999999999999"/>
    <n v="8.2440999999999995"/>
    <n v="7.3250999999999999"/>
    <n v="7.1269"/>
    <n v="6.9450000000000003"/>
    <n v="8.0134000000000007"/>
    <n v="7.7961"/>
    <n v="6.8342000000000001"/>
    <n v="6.8705999999999996"/>
    <n v="7.0708000000000002"/>
    <n v="6.9678000000000004"/>
    <n v="7.4432999999999998"/>
    <n v="7.4340999999999999"/>
    <n v="7.1867000000000001"/>
    <n v="6.8651"/>
    <n v="6.8925999999999998"/>
    <n v="6.9015000000000004"/>
    <n v="6.883"/>
    <n v="6.9292999999999996"/>
    <n v="5.9759000000000002"/>
    <n v="5.7708000000000004"/>
    <n v="5.5750999999999999"/>
    <n v="5.7824"/>
    <n v="5.8201000000000001"/>
    <n v="5.9802"/>
    <n v="6.1818999999999997"/>
    <n v="8.2520000000000007"/>
    <n v="8.3185000000000002"/>
    <n v="9.3857999999999997"/>
    <n v="9.4908000000000001"/>
    <n v="8.9275000000000002"/>
    <n v="8.4062999999999999"/>
    <n v="8.8097999999999992"/>
    <n v="8.3774999999999995"/>
    <n v="8.1234000000000002"/>
    <n v="8.7906999999999993"/>
    <n v="9.6900999999999993"/>
    <n v="8.2501999999999995"/>
    <n v="8.3766999999999996"/>
    <n v="8.9312000000000005"/>
    <n v="10.075200000000001"/>
    <n v="10.192500000000001"/>
    <n v="11.0044"/>
    <n v="10.530099999999999"/>
    <n v="11.474"/>
    <n v="12.9095"/>
    <n v="13.5213"/>
    <n v="13.975300000000001"/>
    <n v="12.9488"/>
    <n v="12.927"/>
  </r>
  <r>
    <s v="DSG"/>
    <x v="72"/>
    <s v="Descartes Systems Group Inc/Th"/>
    <s v="--"/>
    <s v="--"/>
    <n v="101.69"/>
    <d v="2015-01-01T00:00:00"/>
    <d v="2024-12-31T00:00:00"/>
    <s v="Information Technology"/>
    <n v="19.41"/>
    <n v="18.940000000000001"/>
    <n v="19.100000000000001"/>
    <n v="18.13"/>
    <n v="18.920000000000002"/>
    <n v="20.05"/>
    <n v="22.06"/>
    <n v="22.76"/>
    <n v="23.64"/>
    <n v="22.88"/>
    <n v="26.67"/>
    <n v="27.84"/>
    <n v="24.94"/>
    <n v="23.17"/>
    <n v="25.28"/>
    <n v="23.13"/>
    <n v="27.34"/>
    <n v="24.71"/>
    <n v="26.33"/>
    <n v="27.96"/>
    <n v="28.23"/>
    <n v="27.95"/>
    <n v="29.83"/>
    <n v="28.63"/>
    <n v="28.41"/>
    <n v="27.86"/>
    <n v="30.47"/>
    <n v="31.5"/>
    <n v="33.78"/>
    <n v="31.55"/>
    <n v="31.28"/>
    <n v="35.06"/>
    <n v="34.03"/>
    <n v="37.4"/>
    <n v="35.81"/>
    <n v="35.74"/>
    <n v="34.799999999999997"/>
    <n v="34"/>
    <n v="36.82"/>
    <n v="37.950000000000003"/>
    <n v="38.69"/>
    <n v="42.83"/>
    <n v="41.58"/>
    <n v="45.56"/>
    <n v="43.81"/>
    <n v="40.28"/>
    <n v="39.130000000000003"/>
    <n v="36.03"/>
    <n v="40.840000000000003"/>
    <n v="45.45"/>
    <n v="48.58"/>
    <n v="53.5"/>
    <n v="54.21"/>
    <n v="48.45"/>
    <n v="47.95"/>
    <n v="47.22"/>
    <n v="53.48"/>
    <n v="51.25"/>
    <n v="57.03"/>
    <n v="55.5"/>
    <n v="59.33"/>
    <n v="55.73"/>
    <n v="48.41"/>
    <n v="58.51"/>
    <n v="65.64"/>
    <n v="71.67"/>
    <n v="75.41"/>
    <n v="79.59"/>
    <n v="75.849999999999994"/>
    <n v="71.44"/>
    <n v="77.010000000000005"/>
    <n v="74.45"/>
    <n v="77.98"/>
    <n v="74.510000000000005"/>
    <n v="76.67"/>
    <n v="78.63"/>
    <n v="70.650000000000006"/>
    <n v="85.73"/>
    <n v="90.49"/>
    <n v="98.91"/>
    <n v="103.1"/>
    <n v="101.07"/>
    <n v="102.71"/>
    <n v="104.62"/>
    <n v="92.48"/>
    <n v="90.32"/>
    <n v="91.5"/>
    <n v="79.790000000000006"/>
    <n v="75.05"/>
    <n v="79.989999999999995"/>
    <n v="88.46"/>
    <n v="92.52"/>
    <n v="87.71"/>
    <n v="94"/>
    <n v="93.39"/>
    <n v="94.39"/>
    <n v="97.1"/>
    <n v="100.64"/>
    <n v="109.08"/>
    <n v="107.36"/>
    <n v="104.96"/>
    <n v="106.12"/>
    <n v="102.85"/>
    <n v="101.31"/>
    <n v="99.69"/>
    <n v="100.23"/>
    <n v="110.22"/>
    <n v="111.33"/>
    <n v="117.72"/>
    <n v="117.63"/>
    <n v="123.9"/>
    <n v="127.7"/>
    <n v="125.86"/>
    <n v="132.55000000000001"/>
    <n v="140.41999999999999"/>
    <n v="135.81"/>
    <n v="139.16999999999999"/>
    <n v="144.65"/>
    <n v="165.1"/>
    <n v="163.4"/>
  </r>
  <r>
    <s v="DSV"/>
    <x v="73"/>
    <s v="Discovery Silver Corp"/>
    <s v="--"/>
    <s v="--"/>
    <n v="9.58"/>
    <d v="2015-01-01T00:00:00"/>
    <d v="2024-12-31T00:00:00"/>
    <s v="Materials"/>
    <n v="0.06"/>
    <n v="0.06"/>
    <n v="0.05"/>
    <n v="0.05"/>
    <n v="0.05"/>
    <n v="0.05"/>
    <n v="0.01"/>
    <n v="0.01"/>
    <n v="7.4999999999999997E-2"/>
    <n v="0.4"/>
    <n v="0.45"/>
    <n v="0.45"/>
    <n v="0.45"/>
    <n v="0.5"/>
    <n v="0.65"/>
    <n v="0.6"/>
    <n v="0.6"/>
    <n v="0.9"/>
    <n v="0.81"/>
    <n v="0.72"/>
    <n v="0.5"/>
    <n v="0.5"/>
    <n v="0.46"/>
    <n v="0.33500000000000002"/>
    <n v="0.35"/>
    <n v="0.3"/>
    <n v="0.4"/>
    <n v="0.35"/>
    <n v="0.33"/>
    <n v="0.30499999999999999"/>
    <n v="0.3"/>
    <n v="0.27"/>
    <n v="0.19"/>
    <n v="0.19"/>
    <n v="0.2"/>
    <n v="0.2"/>
    <n v="0.25"/>
    <n v="0.22"/>
    <n v="0.22"/>
    <n v="0.22500000000000001"/>
    <n v="0.44"/>
    <n v="0.56999999999999995"/>
    <n v="0.44500000000000001"/>
    <n v="0.47"/>
    <n v="0.42"/>
    <n v="0.66"/>
    <n v="0.68"/>
    <n v="0.43"/>
    <n v="0.34"/>
    <n v="0.46"/>
    <n v="0.76"/>
    <n v="1.02"/>
    <n v="1.77"/>
    <n v="2.2599999999999998"/>
    <n v="1.79"/>
    <n v="1.52"/>
    <n v="1.73"/>
    <n v="1.96"/>
    <n v="1.88"/>
    <n v="2.33"/>
    <n v="2.2000000000000002"/>
    <n v="2.2200000000000002"/>
    <n v="2.52"/>
    <n v="2.12"/>
    <n v="1.89"/>
    <n v="1.74"/>
    <n v="1.23"/>
    <n v="1.77"/>
    <n v="1.89"/>
    <n v="2.0699999999999998"/>
    <n v="1.75"/>
    <n v="1.8"/>
    <n v="1.83"/>
    <n v="1.52"/>
    <n v="1.32"/>
    <n v="1.1299999999999999"/>
    <n v="1.19"/>
    <n v="1.07"/>
    <n v="0.94"/>
    <n v="1.02"/>
    <n v="1.19"/>
    <n v="1.36"/>
    <n v="1.33"/>
    <n v="1.17"/>
    <n v="1.31"/>
    <n v="1.06"/>
    <n v="0.98"/>
    <n v="0.83"/>
    <n v="0.82"/>
    <n v="0.85"/>
    <n v="0.68"/>
    <n v="0.63"/>
    <n v="0.89"/>
    <n v="0.76"/>
    <n v="0.62"/>
    <n v="0.61"/>
    <n v="0.71"/>
    <n v="0.86"/>
    <n v="1.08"/>
    <n v="0.88"/>
    <n v="0.98"/>
    <n v="0.6"/>
    <n v="0.69"/>
    <n v="0.95"/>
    <n v="0.87"/>
    <n v="0.71"/>
    <m/>
    <m/>
    <m/>
    <m/>
    <m/>
    <m/>
    <m/>
    <m/>
    <m/>
    <m/>
    <m/>
    <m/>
    <m/>
    <m/>
  </r>
  <r>
    <s v="EDR"/>
    <x v="74"/>
    <s v="Endeavour Silver Corp"/>
    <s v="--"/>
    <s v="--"/>
    <n v="14.86"/>
    <d v="2015-01-01T00:00:00"/>
    <d v="2024-12-31T00:00:00"/>
    <s v="Materials"/>
    <n v="3.49"/>
    <n v="2.97"/>
    <n v="2.39"/>
    <n v="2.4500000000000002"/>
    <n v="2.4900000000000002"/>
    <n v="2.5099999999999998"/>
    <n v="1.81"/>
    <n v="2.2200000000000002"/>
    <n v="2.06"/>
    <n v="2.16"/>
    <n v="1.9"/>
    <n v="1.98"/>
    <n v="1.74"/>
    <n v="2.27"/>
    <n v="3.19"/>
    <n v="5.21"/>
    <n v="4.08"/>
    <n v="5.08"/>
    <n v="6.32"/>
    <n v="5.66"/>
    <n v="6.72"/>
    <n v="5.89"/>
    <n v="5.12"/>
    <n v="4.75"/>
    <n v="5.51"/>
    <n v="5.75"/>
    <n v="4.2300000000000004"/>
    <n v="4.18"/>
    <n v="3.93"/>
    <n v="3.95"/>
    <n v="3.78"/>
    <n v="3.09"/>
    <n v="2.97"/>
    <n v="2.67"/>
    <n v="2.75"/>
    <n v="3.02"/>
    <n v="2.94"/>
    <n v="2.83"/>
    <n v="3.13"/>
    <n v="3.86"/>
    <n v="3.63"/>
    <n v="4.13"/>
    <n v="3.82"/>
    <n v="2.91"/>
    <n v="2.97"/>
    <n v="2.65"/>
    <n v="2.4700000000000002"/>
    <n v="2.94"/>
    <n v="2.92"/>
    <n v="3.41"/>
    <n v="3.37"/>
    <n v="2.92"/>
    <n v="2.4"/>
    <n v="2.7"/>
    <n v="3.04"/>
    <n v="3.51"/>
    <n v="2.96"/>
    <n v="3.27"/>
    <n v="2.91"/>
    <n v="3.13"/>
    <n v="2.81"/>
    <n v="2.14"/>
    <n v="1.89"/>
    <n v="2.2599999999999998"/>
    <n v="2.67"/>
    <n v="3.08"/>
    <n v="5.83"/>
    <n v="5.45"/>
    <n v="4.68"/>
    <n v="4.22"/>
    <n v="4.43"/>
    <n v="6.43"/>
    <n v="6.34"/>
    <n v="7.5"/>
    <n v="6.22"/>
    <n v="6.48"/>
    <n v="9.1"/>
    <n v="7.59"/>
    <n v="6.58"/>
    <n v="5.93"/>
    <n v="5.19"/>
    <n v="6.24"/>
    <n v="6.07"/>
    <n v="5.35"/>
    <n v="4.6100000000000003"/>
    <n v="5.35"/>
    <n v="5.8"/>
    <n v="4.9000000000000004"/>
    <n v="4.41"/>
    <n v="4.04"/>
    <n v="4.68"/>
    <n v="3.81"/>
    <n v="4.16"/>
    <n v="4.6399999999999997"/>
    <n v="4.55"/>
    <n v="4.38"/>
    <n v="4.63"/>
    <n v="4"/>
    <n v="5.22"/>
    <n v="5.28"/>
    <n v="4.29"/>
    <n v="3.85"/>
    <n v="4.66"/>
    <n v="3.85"/>
    <n v="3.32"/>
    <n v="2.98"/>
    <n v="2.98"/>
    <n v="2.6"/>
    <n v="2.04"/>
    <n v="1.96"/>
    <n v="3.26"/>
    <n v="3.62"/>
    <n v="5.43"/>
    <n v="4.8099999999999996"/>
    <n v="6.22"/>
    <n v="4.1399999999999997"/>
    <n v="5.34"/>
    <n v="7.05"/>
    <n v="5.86"/>
    <n v="5.27"/>
  </r>
  <r>
    <s v="EFN"/>
    <x v="75"/>
    <s v="Element Fleet Management Corp"/>
    <s v="--"/>
    <s v="--"/>
    <n v="34.5"/>
    <d v="2015-01-01T00:00:00"/>
    <d v="2024-12-31T00:00:00"/>
    <s v="Industrials"/>
    <n v="8.58"/>
    <n v="10.186500000000001"/>
    <n v="10.885999999999999"/>
    <n v="11.000400000000001"/>
    <n v="11.833399999999999"/>
    <n v="12.558299999999999"/>
    <n v="12.6028"/>
    <n v="11.967000000000001"/>
    <n v="11.5854"/>
    <n v="10.7525"/>
    <n v="10.8733"/>
    <n v="10.634600000000001"/>
    <n v="9.4055999999999997"/>
    <n v="9.1254000000000008"/>
    <n v="8.9318000000000008"/>
    <n v="8.9827999999999992"/>
    <n v="9.8122000000000007"/>
    <n v="8.7568000000000001"/>
    <n v="8.9613999999999994"/>
    <n v="8.7248999999999999"/>
    <n v="10.511799999999999"/>
    <n v="10.5044"/>
    <n v="9.0014000000000003"/>
    <n v="10.0343"/>
    <n v="10.1873"/>
    <n v="11.3309"/>
    <n v="9.9742999999999995"/>
    <n v="9.7149999999999999"/>
    <n v="6.9358000000000004"/>
    <n v="7.2740999999999998"/>
    <n v="7.7153999999999998"/>
    <n v="7.65"/>
    <n v="7.6215999999999999"/>
    <n v="8.1900999999999993"/>
    <n v="8.0170999999999992"/>
    <n v="7.8893000000000004"/>
    <n v="6.8926999999999996"/>
    <n v="4.0442999999999998"/>
    <n v="3.5133999999999999"/>
    <n v="4.1060999999999996"/>
    <n v="4.5971000000000002"/>
    <n v="5.2954999999999997"/>
    <n v="5.3639999999999999"/>
    <n v="6.0237999999999996"/>
    <n v="5.7629999999999999"/>
    <n v="6.7163000000000004"/>
    <n v="6.1097000000000001"/>
    <n v="6.0301999999999998"/>
    <n v="6.1786000000000003"/>
    <n v="6.5712999999999999"/>
    <n v="7.4128999999999996"/>
    <n v="7.2900999999999998"/>
    <n v="8.5795999999999992"/>
    <n v="8.4260999999999999"/>
    <n v="8.8491999999999997"/>
    <n v="9.3956"/>
    <n v="9.3826000000000001"/>
    <n v="9.9137000000000004"/>
    <n v="10.143800000000001"/>
    <n v="9.8565000000000005"/>
    <n v="11.2963"/>
    <n v="11.163"/>
    <n v="8.0038999999999998"/>
    <n v="9.1740999999999993"/>
    <n v="8.7453000000000003"/>
    <n v="9.0915999999999997"/>
    <n v="10.0878"/>
    <n v="9.6301000000000005"/>
    <n v="9.9842999999999993"/>
    <n v="11.3089"/>
    <n v="11.903700000000001"/>
    <n v="12.1159"/>
    <n v="10.7577"/>
    <n v="11.301"/>
    <n v="12.5101"/>
    <n v="13.6929"/>
    <n v="12.464600000000001"/>
    <n v="13.2157"/>
    <n v="13.0512"/>
    <n v="12.712999999999999"/>
    <n v="11.7402"/>
    <n v="12.355700000000001"/>
    <n v="11.3177"/>
    <n v="11.903600000000001"/>
    <n v="11.968299999999999"/>
    <n v="11.4969"/>
    <n v="11.254300000000001"/>
    <n v="10.6683"/>
    <n v="13.1052"/>
    <n v="12.555999999999999"/>
    <n v="13.7536"/>
    <n v="15.475199999999999"/>
    <n v="15.3246"/>
    <n v="17.0639"/>
    <n v="17.9194"/>
    <n v="17.441199999999998"/>
    <n v="17.772099999999998"/>
    <n v="18.424399999999999"/>
    <n v="16.876100000000001"/>
    <n v="16.8476"/>
    <n v="19.5763"/>
    <n v="19.282299999999999"/>
    <n v="20.323899999999998"/>
    <n v="19.779199999999999"/>
    <n v="18.720800000000001"/>
    <n v="18.019600000000001"/>
    <n v="20.901199999999999"/>
    <n v="20.826899999999998"/>
    <n v="21.908899999999999"/>
    <n v="21.879899999999999"/>
    <n v="21.300699999999999"/>
    <n v="21.339600000000001"/>
    <n v="23.524999999999999"/>
    <n v="24.293299999999999"/>
    <n v="25.776800000000001"/>
    <n v="27.279900000000001"/>
    <n v="28.188500000000001"/>
    <n v="27.9239"/>
    <n v="29.1098"/>
    <n v="28.610399999999998"/>
  </r>
  <r>
    <s v="EFR"/>
    <x v="76"/>
    <s v="Energy Fuels Inc/Canada"/>
    <s v="--"/>
    <s v="--"/>
    <n v="30.45"/>
    <d v="2015-01-01T00:00:00"/>
    <d v="2024-12-31T00:00:00"/>
    <s v="Energy"/>
    <n v="5.77"/>
    <n v="6.03"/>
    <n v="5.68"/>
    <n v="5.98"/>
    <n v="5.54"/>
    <n v="5.59"/>
    <n v="5.03"/>
    <n v="4.5599999999999996"/>
    <n v="3.9"/>
    <n v="3.56"/>
    <n v="2.5"/>
    <n v="4.0999999999999996"/>
    <n v="3.3"/>
    <n v="3.33"/>
    <n v="2.88"/>
    <n v="2.97"/>
    <n v="2.92"/>
    <n v="2.91"/>
    <n v="2.9"/>
    <n v="3.05"/>
    <n v="2.12"/>
    <n v="1.94"/>
    <n v="1.81"/>
    <n v="2.21"/>
    <n v="2.87"/>
    <n v="2.78"/>
    <n v="2.87"/>
    <n v="2.38"/>
    <n v="2.11"/>
    <n v="2.06"/>
    <n v="2.2200000000000002"/>
    <n v="2.33"/>
    <n v="2"/>
    <n v="1.78"/>
    <n v="2.25"/>
    <n v="2.2599999999999998"/>
    <n v="1.98"/>
    <n v="1.93"/>
    <n v="2.17"/>
    <n v="2.2799999999999998"/>
    <n v="2.4"/>
    <n v="2.98"/>
    <n v="3.83"/>
    <n v="4.1399999999999997"/>
    <n v="4.22"/>
    <n v="4.4000000000000004"/>
    <n v="4.3600000000000003"/>
    <n v="3.87"/>
    <n v="3.77"/>
    <n v="4.05"/>
    <n v="4.43"/>
    <n v="4.01"/>
    <n v="3.65"/>
    <n v="4.07"/>
    <n v="2.4"/>
    <n v="2.42"/>
    <n v="2.56"/>
    <n v="2.63"/>
    <n v="2.59"/>
    <n v="2.48"/>
    <n v="1.9"/>
    <n v="1.65"/>
    <n v="1.65"/>
    <n v="2.4700000000000002"/>
    <n v="2.38"/>
    <n v="2.04"/>
    <n v="2.29"/>
    <n v="2.38"/>
    <n v="2.2200000000000002"/>
    <n v="2"/>
    <n v="2.7"/>
    <n v="5.4"/>
    <n v="4.88"/>
    <n v="6.63"/>
    <n v="7.16"/>
    <n v="6.75"/>
    <n v="7.84"/>
    <n v="7.49"/>
    <n v="6.53"/>
    <n v="6.83"/>
    <n v="8.86"/>
    <n v="9.76"/>
    <n v="11.26"/>
    <n v="9.66"/>
    <n v="7.86"/>
    <n v="10.43"/>
    <n v="11.51"/>
    <n v="9.68"/>
    <n v="8.1199999999999992"/>
    <n v="6.34"/>
    <n v="8.59"/>
    <n v="10.67"/>
    <n v="8.43"/>
    <n v="9.86"/>
    <n v="9.3699999999999992"/>
    <n v="8.3800000000000008"/>
    <n v="9.81"/>
    <n v="9.19"/>
    <n v="7.52"/>
    <n v="7.7"/>
    <n v="7.97"/>
    <n v="8.23"/>
    <n v="8.4499999999999993"/>
    <n v="9.6300000000000008"/>
    <n v="11.16"/>
    <n v="11.09"/>
    <n v="10.79"/>
    <n v="9.5"/>
    <n v="10.199999999999999"/>
    <n v="8.6199999999999992"/>
    <n v="8.4700000000000006"/>
    <n v="7.13"/>
    <n v="9.4600000000000009"/>
    <n v="8.2899999999999991"/>
    <n v="7.91"/>
    <n v="6.55"/>
    <n v="7.43"/>
    <n v="8.41"/>
    <n v="10.19"/>
    <n v="7.39"/>
  </r>
  <r>
    <s v="EFX"/>
    <x v="77"/>
    <s v="Enerflex Ltd"/>
    <s v="--"/>
    <s v="--"/>
    <n v="24.99"/>
    <d v="2015-01-01T00:00:00"/>
    <d v="2024-12-31T00:00:00"/>
    <s v="Energy"/>
    <n v="12.84"/>
    <n v="12.7597"/>
    <n v="12.395"/>
    <n v="13.056699999999999"/>
    <n v="11.4701"/>
    <n v="10.9587"/>
    <n v="9.8953000000000007"/>
    <n v="10.3438"/>
    <n v="10.785299999999999"/>
    <n v="10.3192"/>
    <n v="11.5351"/>
    <n v="10.9345"/>
    <n v="10.5725"/>
    <n v="8.5073000000000008"/>
    <n v="8.4673999999999996"/>
    <n v="9.9850999999999992"/>
    <n v="9.0938999999999997"/>
    <n v="8.9349000000000007"/>
    <n v="9.5540000000000003"/>
    <n v="11.2501"/>
    <n v="11.847899999999999"/>
    <n v="11.999499999999999"/>
    <n v="14.4435"/>
    <n v="14.435"/>
    <n v="15.518700000000001"/>
    <n v="14.6721"/>
    <n v="16.147400000000001"/>
    <n v="16.368600000000001"/>
    <n v="14.6553"/>
    <n v="16.0824"/>
    <n v="14.732200000000001"/>
    <n v="13.448"/>
    <n v="15.8111"/>
    <n v="15.0807"/>
    <n v="13.7011"/>
    <n v="13.260199999999999"/>
    <n v="12.6465"/>
    <n v="13.943099999999999"/>
    <n v="13.356"/>
    <n v="13.642899999999999"/>
    <n v="12.838699999999999"/>
    <n v="12.3749"/>
    <n v="12.8912"/>
    <n v="13.8924"/>
    <n v="14.5527"/>
    <n v="13.980499999999999"/>
    <n v="14.4466"/>
    <n v="14.154299999999999"/>
    <n v="15.3766"/>
    <n v="17.715"/>
    <n v="16.998699999999999"/>
    <n v="16.5"/>
    <n v="14.6661"/>
    <n v="15.275399999999999"/>
    <n v="14.8812"/>
    <n v="11.017899999999999"/>
    <n v="10.4941"/>
    <n v="9.3201000000000001"/>
    <n v="10.9459"/>
    <n v="11.1557"/>
    <n v="9.2309999999999999"/>
    <n v="6.75"/>
    <n v="5.431"/>
    <n v="4.8906999999999998"/>
    <n v="5.1597999999999997"/>
    <n v="4.8045999999999998"/>
    <n v="4.6456"/>
    <n v="5.4856999999999996"/>
    <n v="4.3323"/>
    <n v="4.4916999999999998"/>
    <n v="6.4688999999999997"/>
    <n v="6.1680000000000001"/>
    <n v="6.1867999999999999"/>
    <n v="8.2177000000000007"/>
    <n v="7.6417999999999999"/>
    <n v="7.7266000000000004"/>
    <n v="7.6135999999999999"/>
    <n v="7.9253"/>
    <n v="6.8390000000000004"/>
    <n v="7.2638999999999996"/>
    <n v="8.7887000000000004"/>
    <n v="9.9915000000000003"/>
    <n v="7.0011999999999999"/>
    <n v="7.2766999999999999"/>
    <n v="6.8396999999999997"/>
    <n v="7.4382000000000001"/>
    <n v="7.6317000000000004"/>
    <n v="8.4415999999999993"/>
    <n v="7.5023999999999997"/>
    <n v="5.8108000000000004"/>
    <n v="5.6387999999999998"/>
    <n v="6.3231000000000002"/>
    <n v="5.6898"/>
    <n v="6.7548000000000004"/>
    <n v="8.5831"/>
    <n v="8.2173999999999996"/>
    <n v="9.2373999999999992"/>
    <n v="8.7081"/>
    <n v="7.7686999999999999"/>
    <n v="7.9326999999999996"/>
    <n v="7.3472999999999997"/>
    <n v="8.7316000000000003"/>
    <n v="10.357900000000001"/>
    <n v="8.0977999999999994"/>
    <n v="7.5735000000000001"/>
    <n v="5.3597000000000001"/>
    <n v="5.6745000000000001"/>
    <n v="5.9767000000000001"/>
    <n v="6.7567000000000004"/>
    <n v="7.7024999999999997"/>
    <n v="7.7061000000000002"/>
    <n v="7.8723000000000001"/>
    <n v="6.9484000000000004"/>
    <n v="7.2428999999999997"/>
    <n v="7.5864000000000003"/>
    <n v="7.7988"/>
    <n v="7.9366000000000003"/>
    <n v="9.0592000000000006"/>
    <n v="12.6303"/>
    <n v="14.131399999999999"/>
  </r>
  <r>
    <s v="EIF"/>
    <x v="78"/>
    <s v="Exchange Income Corp"/>
    <s v="--"/>
    <s v="--"/>
    <n v="95"/>
    <d v="2015-01-01T00:00:00"/>
    <d v="2024-12-31T00:00:00"/>
    <s v="Industrials"/>
    <n v="11.48"/>
    <n v="11.9476"/>
    <n v="11.2188"/>
    <n v="11.757400000000001"/>
    <n v="11.7333"/>
    <n v="10.8408"/>
    <n v="12.092000000000001"/>
    <n v="13.223800000000001"/>
    <n v="13.289899999999999"/>
    <n v="13.663500000000001"/>
    <n v="15.157999999999999"/>
    <n v="15.874700000000001"/>
    <n v="13.512"/>
    <n v="14.7311"/>
    <n v="15.735300000000001"/>
    <n v="16.443999999999999"/>
    <n v="18.011700000000001"/>
    <n v="18.006900000000002"/>
    <n v="19.528700000000001"/>
    <n v="20.014500000000002"/>
    <n v="20.6022"/>
    <n v="22.1313"/>
    <n v="24.9008"/>
    <n v="24.749300000000002"/>
    <n v="23.827300000000001"/>
    <n v="22.684200000000001"/>
    <n v="23.445599999999999"/>
    <n v="21.148199999999999"/>
    <n v="20.29"/>
    <n v="20.156099999999999"/>
    <n v="17.695699999999999"/>
    <n v="20.524699999999999"/>
    <n v="21.665199999999999"/>
    <n v="21.6357"/>
    <n v="23.130099999999999"/>
    <n v="22.44"/>
    <n v="21.202300000000001"/>
    <n v="21.2257"/>
    <n v="19.747199999999999"/>
    <n v="19.522500000000001"/>
    <n v="21.943000000000001"/>
    <n v="20.851299999999998"/>
    <n v="21.758199999999999"/>
    <n v="21.274999999999999"/>
    <n v="21.883900000000001"/>
    <n v="20.1175"/>
    <n v="20.818000000000001"/>
    <n v="19.0501"/>
    <n v="19.739999999999998"/>
    <n v="22.780200000000001"/>
    <n v="22.692900000000002"/>
    <n v="24.4726"/>
    <n v="25.1098"/>
    <n v="26.595199999999998"/>
    <n v="26.036200000000001"/>
    <n v="27.0657"/>
    <n v="29.2531"/>
    <n v="27.686599999999999"/>
    <n v="31.596599999999999"/>
    <n v="31.985700000000001"/>
    <n v="30.516100000000002"/>
    <n v="29.487300000000001"/>
    <n v="12.9428"/>
    <n v="21.8292"/>
    <n v="18.600200000000001"/>
    <n v="19.932099999999998"/>
    <n v="19.966699999999999"/>
    <n v="23.977599999999999"/>
    <n v="23.0642"/>
    <n v="24.181799999999999"/>
    <n v="29.712499999999999"/>
    <n v="28.278300000000002"/>
    <n v="28.154699999999998"/>
    <n v="31.426200000000001"/>
    <n v="31.515899999999998"/>
    <n v="30.3247"/>
    <n v="31.164899999999999"/>
    <n v="31.674099999999999"/>
    <n v="32.884"/>
    <n v="35.048499999999997"/>
    <n v="35.6952"/>
    <n v="34.454900000000002"/>
    <n v="33.288800000000002"/>
    <n v="34.383699999999997"/>
    <n v="34.0916"/>
    <n v="33.476199999999999"/>
    <n v="35.382599999999996"/>
    <n v="34.440800000000003"/>
    <n v="39.230800000000002"/>
    <n v="35.332700000000003"/>
    <n v="39.478099999999998"/>
    <n v="39.2059"/>
    <n v="35.2273"/>
    <n v="38.8566"/>
    <n v="41.498399999999997"/>
    <n v="45.323500000000003"/>
    <n v="47.925600000000003"/>
    <n v="44.056399999999996"/>
    <n v="46.673400000000001"/>
    <n v="45.691600000000001"/>
    <n v="45.595799999999997"/>
    <n v="46.229500000000002"/>
    <n v="45.515799999999999"/>
    <n v="43.045099999999998"/>
    <n v="40.075299999999999"/>
    <n v="38.306600000000003"/>
    <n v="40.946800000000003"/>
    <n v="40.901899999999998"/>
    <n v="42.808999999999997"/>
    <n v="44.354399999999998"/>
    <n v="45.519100000000002"/>
    <n v="42.842300000000002"/>
    <n v="41.1447"/>
    <n v="42.182699999999997"/>
    <n v="45.531300000000002"/>
    <n v="46.488300000000002"/>
    <n v="48.605600000000003"/>
    <n v="51.961500000000001"/>
    <n v="54.1066"/>
    <n v="56.278199999999998"/>
  </r>
  <r>
    <s v="ELD"/>
    <x v="79"/>
    <s v="Eldorado Gold Corp"/>
    <s v="--"/>
    <s v="--"/>
    <n v="58.42"/>
    <d v="2015-01-01T00:00:00"/>
    <d v="2024-12-31T00:00:00"/>
    <s v="Materials"/>
    <n v="30.09"/>
    <n v="35.796100000000003"/>
    <n v="28.845400000000001"/>
    <n v="29.8384"/>
    <n v="29.739100000000001"/>
    <n v="25.717600000000001"/>
    <n v="22.3416"/>
    <n v="19.5487"/>
    <n v="21.2897"/>
    <n v="22.732199999999999"/>
    <n v="20.3446"/>
    <n v="20.394300000000001"/>
    <n v="15.818"/>
    <n v="20.145600000000002"/>
    <n v="20.294799999999999"/>
    <n v="26.313700000000001"/>
    <n v="27.7562"/>
    <n v="28.900200000000002"/>
    <n v="26.612100000000002"/>
    <n v="20.8917"/>
    <n v="25.667000000000002"/>
    <n v="21.041"/>
    <n v="18.404599999999999"/>
    <n v="21.488700000000001"/>
    <n v="22.881399999999999"/>
    <n v="20.195399999999999"/>
    <n v="22.75"/>
    <n v="24.95"/>
    <n v="20.45"/>
    <n v="17.149999999999999"/>
    <n v="13.2"/>
    <n v="12.85"/>
    <n v="13.7"/>
    <n v="8.1"/>
    <n v="7.4"/>
    <n v="9.1"/>
    <n v="7.95"/>
    <n v="6.9"/>
    <n v="5.4"/>
    <n v="6.1"/>
    <n v="7.35"/>
    <n v="6.65"/>
    <n v="7.1"/>
    <n v="6.3"/>
    <n v="5.65"/>
    <n v="4.4000000000000004"/>
    <n v="3.8"/>
    <n v="4"/>
    <n v="4.92"/>
    <n v="5.71"/>
    <n v="6.17"/>
    <n v="5.58"/>
    <n v="5.03"/>
    <n v="7.61"/>
    <n v="10.119999999999999"/>
    <n v="12.24"/>
    <n v="10.26"/>
    <n v="11.09"/>
    <n v="10.4"/>
    <n v="10.43"/>
    <n v="9.6199999999999992"/>
    <n v="11.65"/>
    <n v="8.75"/>
    <n v="13.27"/>
    <n v="11.59"/>
    <n v="13.09"/>
    <n v="16.829999999999998"/>
    <n v="14.9"/>
    <n v="14.05"/>
    <n v="16.7"/>
    <n v="15.25"/>
    <n v="16.87"/>
    <n v="14.35"/>
    <n v="13.33"/>
    <n v="13.58"/>
    <n v="12.14"/>
    <n v="14.31"/>
    <n v="12.31"/>
    <n v="11.66"/>
    <n v="11.06"/>
    <n v="9.8000000000000007"/>
    <n v="11.07"/>
    <n v="11.49"/>
    <n v="11.86"/>
    <n v="11.13"/>
    <n v="13.92"/>
    <n v="14"/>
    <n v="12.48"/>
    <n v="10.14"/>
    <n v="8.2100000000000009"/>
    <n v="7.87"/>
    <n v="7.24"/>
    <n v="8.35"/>
    <n v="7.61"/>
    <n v="10.31"/>
    <n v="11.33"/>
    <n v="12.74"/>
    <n v="12.75"/>
    <n v="14"/>
    <n v="14.97"/>
    <n v="12.82"/>
    <n v="13.41"/>
    <n v="12.93"/>
    <n v="12.91"/>
    <n v="12.12"/>
    <n v="15"/>
    <n v="17.809999999999999"/>
    <n v="17.2"/>
    <n v="16.420000000000002"/>
    <n v="14.11"/>
    <n v="19.05"/>
    <n v="19.62"/>
    <n v="22.04"/>
    <n v="20.21"/>
    <n v="23.41"/>
    <n v="23.27"/>
    <n v="23.51"/>
    <n v="24.22"/>
    <n v="22.37"/>
    <n v="21.38"/>
  </r>
  <r>
    <s v="EMA"/>
    <x v="80"/>
    <s v="Emera Inc"/>
    <s v="--"/>
    <s v="--"/>
    <n v="67.489999999999995"/>
    <d v="2015-01-01T00:00:00"/>
    <d v="2024-12-31T00:00:00"/>
    <s v="Utilities"/>
    <n v="24.64"/>
    <n v="24.280200000000001"/>
    <n v="24.416499999999999"/>
    <n v="24.329899999999999"/>
    <n v="24.6829"/>
    <n v="23.54"/>
    <n v="26.351600000000001"/>
    <n v="27.523499999999999"/>
    <n v="26.744199999999999"/>
    <n v="26.161799999999999"/>
    <n v="26.0214"/>
    <n v="26.4"/>
    <n v="27.572800000000001"/>
    <n v="27.801200000000001"/>
    <n v="29.3443"/>
    <n v="28.357500000000002"/>
    <n v="28.818999999999999"/>
    <n v="30.321999999999999"/>
    <n v="30.681100000000001"/>
    <n v="30.094899999999999"/>
    <n v="29.817599999999999"/>
    <n v="29.815799999999999"/>
    <n v="28.7514"/>
    <n v="28.9299"/>
    <n v="29.294899999999998"/>
    <n v="29.3659"/>
    <n v="30.287800000000001"/>
    <n v="30.799299999999999"/>
    <n v="31.4055"/>
    <n v="31.425000000000001"/>
    <n v="30.587599999999998"/>
    <n v="31.523700000000002"/>
    <n v="31.154499999999999"/>
    <n v="32.408900000000003"/>
    <n v="32.382199999999997"/>
    <n v="31.328600000000002"/>
    <n v="30.7195"/>
    <n v="27.958100000000002"/>
    <n v="27.519300000000001"/>
    <n v="27.375599999999999"/>
    <n v="27.724799999999998"/>
    <n v="29.299299999999999"/>
    <n v="29.196300000000001"/>
    <n v="28.648199999999999"/>
    <n v="27.8642"/>
    <n v="28.5915"/>
    <n v="31.392900000000001"/>
    <n v="30.766400000000001"/>
    <n v="32.793799999999997"/>
    <n v="33.378399999999999"/>
    <n v="35.624099999999999"/>
    <n v="36.289000000000001"/>
    <n v="37.536900000000003"/>
    <n v="38.597200000000001"/>
    <n v="39.958500000000001"/>
    <n v="42.058500000000002"/>
    <n v="42.408499999999997"/>
    <n v="40.211100000000002"/>
    <n v="40.277500000000003"/>
    <n v="41.140300000000003"/>
    <n v="43.925199999999997"/>
    <n v="42.1372"/>
    <n v="41.347499999999997"/>
    <n v="41.725999999999999"/>
    <n v="41.221400000000003"/>
    <n v="40.227400000000003"/>
    <n v="42.446199999999997"/>
    <n v="40.5428"/>
    <n v="41.646799999999999"/>
    <n v="40.938200000000002"/>
    <n v="41.477400000000003"/>
    <n v="41.669899999999998"/>
    <n v="41.184699999999999"/>
    <n v="39.085799999999999"/>
    <n v="43.599299999999999"/>
    <n v="44.051299999999998"/>
    <n v="44.3825"/>
    <n v="44.343000000000004"/>
    <n v="46.385300000000001"/>
    <n v="47.4773"/>
    <n v="45.723599999999998"/>
    <n v="46.427500000000002"/>
    <n v="47.322499999999998"/>
    <n v="50.975099999999998"/>
    <n v="49.101700000000001"/>
    <n v="48.343600000000002"/>
    <n v="50.520299999999999"/>
    <n v="51.094900000000003"/>
    <n v="51.786900000000003"/>
    <n v="49.669899999999998"/>
    <n v="50.552"/>
    <n v="50.601999999999997"/>
    <n v="46.538499999999999"/>
    <n v="42.621299999999998"/>
    <n v="44.1995"/>
    <n v="43.676299999999998"/>
    <n v="45.293399999999998"/>
    <n v="46.165399999999998"/>
    <n v="47.4649"/>
    <n v="50.002400000000002"/>
    <n v="48.4193"/>
    <n v="47.1995"/>
    <n v="46.868299999999998"/>
    <n v="44.379899999999999"/>
    <n v="41.549799999999998"/>
    <n v="40.424399999999999"/>
    <n v="42.444800000000001"/>
    <n v="44.758800000000001"/>
    <n v="42.915599999999998"/>
    <n v="42.996899999999997"/>
    <n v="43.060099999999998"/>
    <n v="42.601700000000001"/>
    <n v="43.463999999999999"/>
    <n v="41.877000000000002"/>
    <n v="45.720700000000001"/>
    <n v="47.235500000000002"/>
    <n v="49.599600000000002"/>
    <n v="48.9574"/>
    <n v="50.415500000000002"/>
    <n v="50.708100000000002"/>
  </r>
  <r>
    <s v="EMP/A"/>
    <x v="81"/>
    <s v="Empire Co Ltd"/>
    <s v="--"/>
    <s v="--"/>
    <n v="44.48"/>
    <d v="2015-01-01T00:00:00"/>
    <d v="2024-12-31T00:00:00"/>
    <s v="Consumer Staples"/>
    <n v="25.48"/>
    <n v="25.4361"/>
    <n v="24.326000000000001"/>
    <n v="24.081099999999999"/>
    <n v="24.608799999999999"/>
    <n v="24.302099999999999"/>
    <n v="24.504999999999999"/>
    <n v="24.438500000000001"/>
    <n v="22.8279"/>
    <n v="22.861599999999999"/>
    <n v="22.235600000000002"/>
    <n v="21.484400000000001"/>
    <n v="22.1906"/>
    <n v="21.9392"/>
    <n v="18.8553"/>
    <n v="17.557200000000002"/>
    <n v="18.921399999999998"/>
    <n v="16.176200000000001"/>
    <n v="17.604399999999998"/>
    <n v="18.2561"/>
    <n v="16.563400000000001"/>
    <n v="16.438500000000001"/>
    <n v="15.519500000000001"/>
    <n v="13.375400000000001"/>
    <n v="13.9169"/>
    <n v="14.327999999999999"/>
    <n v="17.4026"/>
    <n v="18.101700000000001"/>
    <n v="17.636800000000001"/>
    <n v="19.039899999999999"/>
    <n v="17.522600000000001"/>
    <n v="18.154"/>
    <n v="19.096699999999998"/>
    <n v="19.404800000000002"/>
    <n v="21.5686"/>
    <n v="21.2818"/>
    <n v="20.770299999999999"/>
    <n v="20.735399999999998"/>
    <n v="22.568100000000001"/>
    <n v="21.761399999999998"/>
    <n v="21.875299999999999"/>
    <n v="23.128599999999999"/>
    <n v="23.6037"/>
    <n v="21.8963"/>
    <n v="20.716999999999999"/>
    <n v="21.179200000000002"/>
    <n v="22.258099999999999"/>
    <n v="25.494700000000002"/>
    <n v="26.2193"/>
    <n v="27.133500000000002"/>
    <n v="25.677900000000001"/>
    <n v="26.546800000000001"/>
    <n v="27.758299999999998"/>
    <n v="29.3796"/>
    <n v="31.228899999999999"/>
    <n v="32.838200000000001"/>
    <n v="32.069299999999998"/>
    <n v="31.370699999999999"/>
    <n v="31.908899999999999"/>
    <n v="27.3249"/>
    <n v="27.649100000000001"/>
    <n v="27.009699999999999"/>
    <n v="24.7941"/>
    <n v="27.788399999999999"/>
    <n v="28.177199999999999"/>
    <n v="29.398"/>
    <n v="31.241099999999999"/>
    <n v="30.823399999999999"/>
    <n v="35.090600000000002"/>
    <n v="33.111800000000002"/>
    <n v="32.374000000000002"/>
    <n v="31.690799999999999"/>
    <n v="32.299300000000002"/>
    <n v="32.335900000000002"/>
    <n v="35.819000000000003"/>
    <n v="35.458199999999998"/>
    <n v="37.118299999999998"/>
    <n v="35.861699999999999"/>
    <n v="37.719099999999997"/>
    <n v="37.562600000000003"/>
    <n v="35.537199999999999"/>
    <n v="34.198399999999999"/>
    <n v="33.856400000000001"/>
    <n v="35.6218"/>
    <n v="36.393099999999997"/>
    <n v="36.430199999999999"/>
    <n v="41.144100000000002"/>
    <n v="39.5032"/>
    <n v="38.590800000000002"/>
    <n v="36.914900000000003"/>
    <n v="36.328600000000002"/>
    <n v="34.972999999999999"/>
    <n v="32.121699999999997"/>
    <n v="32.879399999999997"/>
    <n v="34.410600000000002"/>
    <n v="33.499400000000001"/>
    <n v="36.134500000000003"/>
    <n v="34.152700000000003"/>
    <n v="34.190399999999997"/>
    <n v="34.486199999999997"/>
    <n v="32.817799999999998"/>
    <n v="35.671100000000003"/>
    <n v="34.117400000000004"/>
    <n v="33.536200000000001"/>
    <n v="35.203499999999998"/>
    <n v="36.379399999999997"/>
    <n v="35.307200000000002"/>
    <n v="34.522199999999998"/>
    <n v="33.528500000000001"/>
    <n v="33.095399999999998"/>
    <n v="31.834800000000001"/>
    <n v="31.040400000000002"/>
    <n v="31.253299999999999"/>
    <n v="33.818199999999997"/>
    <n v="35.527700000000003"/>
    <n v="36.579000000000001"/>
    <n v="40.229100000000003"/>
    <n v="39.290799999999997"/>
    <n v="41.061199999999999"/>
    <n v="42.929400000000001"/>
  </r>
  <r>
    <s v="ENB"/>
    <x v="82"/>
    <s v="Enbridge Inc"/>
    <s v="--"/>
    <s v="--"/>
    <n v="66.47"/>
    <d v="2015-01-01T00:00:00"/>
    <d v="2024-12-31T00:00:00"/>
    <s v="Energy"/>
    <n v="32.32"/>
    <n v="30.760400000000001"/>
    <n v="32.448399999999999"/>
    <n v="33.374499999999998"/>
    <n v="31.712299999999999"/>
    <n v="31.147099999999998"/>
    <n v="30.395399999999999"/>
    <n v="29.2301"/>
    <n v="26.6388"/>
    <n v="30.0472"/>
    <n v="25.738099999999999"/>
    <n v="24.9621"/>
    <n v="26.4055"/>
    <n v="26.249600000000001"/>
    <n v="27.771100000000001"/>
    <n v="28.6279"/>
    <n v="29.015899999999998"/>
    <n v="30.375599999999999"/>
    <n v="29.8095"/>
    <n v="28.987500000000001"/>
    <n v="32.507199999999997"/>
    <n v="32.613700000000001"/>
    <n v="31.964099999999998"/>
    <n v="31.964099999999998"/>
    <n v="31.341799999999999"/>
    <n v="31.982700000000001"/>
    <n v="31.553999999999998"/>
    <n v="32.3429"/>
    <n v="30.048999999999999"/>
    <n v="29.852499999999999"/>
    <n v="29.864100000000001"/>
    <n v="29.197299999999998"/>
    <n v="30.484000000000002"/>
    <n v="28.9984"/>
    <n v="28.835699999999999"/>
    <n v="29.138000000000002"/>
    <n v="26.701899999999998"/>
    <n v="24.5623"/>
    <n v="24.387699999999999"/>
    <n v="23.406700000000001"/>
    <n v="24.632400000000001"/>
    <n v="28.7348"/>
    <n v="28.251799999999999"/>
    <n v="27.607299999999999"/>
    <n v="25.901700000000002"/>
    <n v="25.442699999999999"/>
    <n v="27.506900000000002"/>
    <n v="26.7193"/>
    <n v="30.247499999999999"/>
    <n v="31.152899999999999"/>
    <n v="30.973700000000001"/>
    <n v="31.671299999999999"/>
    <n v="32.318199999999997"/>
    <n v="30.649100000000001"/>
    <n v="28.629200000000001"/>
    <n v="29.398499999999999"/>
    <n v="30.699100000000001"/>
    <n v="31.669599999999999"/>
    <n v="33.691800000000001"/>
    <n v="34.582700000000003"/>
    <n v="36.042900000000003"/>
    <n v="33.945399999999999"/>
    <n v="27.8779"/>
    <n v="28.9786"/>
    <n v="30.996400000000001"/>
    <n v="28.573699999999999"/>
    <n v="29.674299999999999"/>
    <n v="29.413599999999999"/>
    <n v="27.418900000000001"/>
    <n v="25.8752"/>
    <n v="29.182400000000001"/>
    <n v="29.290299999999998"/>
    <n v="30.909199999999998"/>
    <n v="31.497299999999999"/>
    <n v="33.549199999999999"/>
    <n v="34.743699999999997"/>
    <n v="34.228900000000003"/>
    <n v="37.017899999999997"/>
    <n v="36.622700000000002"/>
    <n v="37.65"/>
    <n v="38.264200000000002"/>
    <n v="39.310699999999997"/>
    <n v="36.931699999999999"/>
    <n v="38.072099999999999"/>
    <n v="41.408499999999997"/>
    <n v="42.857900000000001"/>
    <n v="45.057099999999998"/>
    <n v="43.875300000000003"/>
    <n v="46.545999999999999"/>
    <n v="43.207700000000003"/>
    <n v="45.711399999999998"/>
    <n v="43.713200000000001"/>
    <n v="41.340200000000003"/>
    <n v="42.841500000000003"/>
    <n v="45.540700000000001"/>
    <n v="43.417400000000001"/>
    <n v="44.663499999999999"/>
    <n v="42.660499999999999"/>
    <n v="42.835500000000003"/>
    <n v="44.893900000000002"/>
    <n v="40.502400000000002"/>
    <n v="41.680399999999999"/>
    <n v="41.087200000000003"/>
    <n v="40.941600000000001"/>
    <n v="38.878999999999998"/>
    <n v="38.352600000000002"/>
    <n v="41.682899999999997"/>
    <n v="42.140300000000003"/>
    <n v="42.034799999999997"/>
    <n v="41.866799999999998"/>
    <n v="44.029699999999998"/>
    <n v="43.930999999999997"/>
    <n v="45.526800000000001"/>
    <n v="44.466999999999999"/>
    <n v="47.207900000000002"/>
    <n v="50.387999999999998"/>
    <n v="51.057099999999998"/>
    <n v="52.246699999999997"/>
    <n v="57.152000000000001"/>
    <n v="57.5672"/>
  </r>
  <r>
    <s v="EQB"/>
    <x v="83"/>
    <s v="EQB Inc"/>
    <s v="--"/>
    <s v="--"/>
    <n v="106.19"/>
    <d v="2015-01-01T00:00:00"/>
    <d v="2024-12-31T00:00:00"/>
    <s v="Financials"/>
    <n v="22.9"/>
    <n v="24.880099999999999"/>
    <n v="23.4314"/>
    <n v="25.334599999999998"/>
    <n v="26.5412"/>
    <n v="25.481300000000001"/>
    <n v="22.358000000000001"/>
    <n v="23.1981"/>
    <n v="23.4755"/>
    <n v="24.214200000000002"/>
    <n v="23.471299999999999"/>
    <n v="21.571200000000001"/>
    <n v="21.776499999999999"/>
    <n v="19.581600000000002"/>
    <n v="21.341799999999999"/>
    <n v="25.2057"/>
    <n v="24.940799999999999"/>
    <n v="23.622900000000001"/>
    <n v="22.8888"/>
    <n v="25.1038"/>
    <n v="24.920100000000001"/>
    <n v="22.447600000000001"/>
    <n v="25.694900000000001"/>
    <n v="25.6889"/>
    <n v="25.259799999999998"/>
    <n v="29.912400000000002"/>
    <n v="29.4651"/>
    <n v="15.555300000000001"/>
    <n v="21.2804"/>
    <n v="25.464500000000001"/>
    <n v="23.452300000000001"/>
    <n v="23.375299999999999"/>
    <n v="24.079000000000001"/>
    <n v="25.7989"/>
    <n v="29.0151"/>
    <n v="30.853899999999999"/>
    <n v="28.963899999999999"/>
    <n v="26.508500000000002"/>
    <n v="23.269200000000001"/>
    <n v="25.107199999999999"/>
    <n v="23.689699999999998"/>
    <n v="25.9389"/>
    <n v="27.437100000000001"/>
    <n v="28.295000000000002"/>
    <n v="30.114000000000001"/>
    <n v="26.4541"/>
    <n v="30.454999999999998"/>
    <n v="25.964500000000001"/>
    <n v="29.289100000000001"/>
    <n v="30.747199999999999"/>
    <n v="28.5532"/>
    <n v="32.214500000000001"/>
    <n v="29.691299999999998"/>
    <n v="32.1629"/>
    <n v="40.851700000000001"/>
    <n v="43.784799999999997"/>
    <n v="46.149500000000003"/>
    <n v="50.377299999999998"/>
    <n v="49.2926"/>
    <n v="48.7624"/>
    <n v="46.978700000000003"/>
    <n v="39.732300000000002"/>
    <n v="26.0246"/>
    <n v="30.474799999999998"/>
    <n v="29.3186"/>
    <n v="32.166699999999999"/>
    <n v="34.933300000000003"/>
    <n v="34.825200000000002"/>
    <n v="33.998600000000003"/>
    <n v="38.521799999999999"/>
    <n v="43.054000000000002"/>
    <n v="45.906999999999996"/>
    <n v="47.006900000000002"/>
    <n v="61.642600000000002"/>
    <n v="57.512500000000003"/>
    <n v="60.798299999999998"/>
    <n v="63.878999999999998"/>
    <n v="60.7883"/>
    <n v="68.5428"/>
    <n v="70.000399999999999"/>
    <n v="65.460899999999995"/>
    <n v="70.811400000000006"/>
    <n v="68.328599999999994"/>
    <n v="63.3003"/>
    <n v="64.816000000000003"/>
    <n v="69.574299999999994"/>
    <n v="66.150599999999997"/>
    <n v="53.1584"/>
    <n v="58.773899999999998"/>
    <n v="49.2654"/>
    <n v="51.527099999999997"/>
    <n v="48.811199999999999"/>
    <n v="43.304499999999997"/>
    <n v="45.020299999999999"/>
    <n v="56.098199999999999"/>
    <n v="53.195799999999998"/>
    <n v="61.832000000000001"/>
    <n v="60.931800000000003"/>
    <n v="55.006"/>
    <n v="56.704300000000003"/>
    <n v="62.261499999999998"/>
    <n v="66.402500000000003"/>
    <n v="73.811199999999999"/>
    <n v="73.792199999999994"/>
    <n v="71.886700000000005"/>
    <n v="65.613299999999995"/>
    <n v="72.840100000000007"/>
    <n v="83.555700000000002"/>
    <n v="88.431299999999993"/>
    <n v="82.55"/>
    <n v="81.790499999999994"/>
    <n v="80.018900000000002"/>
    <n v="84.361199999999997"/>
    <n v="90.230599999999995"/>
    <n v="93.259600000000006"/>
    <n v="92.301500000000004"/>
    <n v="101.37269999999999"/>
    <n v="103.87179999999999"/>
    <n v="109.395"/>
    <n v="96.866699999999994"/>
  </r>
  <r>
    <s v="EQX"/>
    <x v="84"/>
    <s v="Equinox Gold Corp"/>
    <s v="--"/>
    <s v="--"/>
    <n v="19.48"/>
    <d v="2015-01-01T00:00:00"/>
    <d v="2024-12-31T00:00:00"/>
    <s v="Materials"/>
    <n v="15"/>
    <n v="11.2875"/>
    <n v="10.6425"/>
    <n v="11.126200000000001"/>
    <n v="11.2875"/>
    <n v="10.481199999999999"/>
    <n v="8.0625"/>
    <n v="10.481199999999999"/>
    <n v="8.5462000000000007"/>
    <n v="7.9012000000000002"/>
    <n v="7.5787000000000004"/>
    <n v="5.16"/>
    <n v="4.5149999999999997"/>
    <n v="4.8375000000000004"/>
    <n v="9.0299999999999994"/>
    <n v="8.3849999999999998"/>
    <n v="7.74"/>
    <n v="10.6425"/>
    <n v="9.9975000000000005"/>
    <n v="9.3524999999999991"/>
    <n v="11.126200000000001"/>
    <n v="9.65"/>
    <n v="8.5"/>
    <n v="9.1"/>
    <n v="9.9499999999999993"/>
    <n v="8.8000000000000007"/>
    <n v="7.75"/>
    <n v="6.85"/>
    <n v="5.65"/>
    <n v="5.6"/>
    <n v="5.7"/>
    <n v="5.35"/>
    <n v="5.05"/>
    <n v="4.95"/>
    <n v="4.75"/>
    <n v="5.6"/>
    <n v="6"/>
    <n v="5.75"/>
    <n v="5.55"/>
    <n v="5.35"/>
    <n v="5.3"/>
    <n v="4.9000000000000004"/>
    <n v="5.05"/>
    <n v="5.35"/>
    <n v="4.8"/>
    <n v="5.05"/>
    <n v="4.55"/>
    <n v="5.0999999999999996"/>
    <n v="5.5"/>
    <n v="5.75"/>
    <n v="6.25"/>
    <n v="5.4"/>
    <n v="5.85"/>
    <n v="5.95"/>
    <n v="6.5250000000000004"/>
    <n v="8.02"/>
    <n v="7.03"/>
    <n v="8.5399999999999991"/>
    <n v="7.75"/>
    <n v="9.99"/>
    <n v="11.15"/>
    <n v="9.73"/>
    <n v="9.4"/>
    <n v="11.63"/>
    <n v="12.64"/>
    <n v="15.18"/>
    <n v="15.97"/>
    <n v="17.05"/>
    <n v="15.55"/>
    <n v="14.23"/>
    <n v="12.83"/>
    <n v="13.17"/>
    <n v="12.22"/>
    <n v="10.54"/>
    <n v="10.02"/>
    <n v="9.94"/>
    <n v="11.37"/>
    <n v="8.61"/>
    <n v="8.68"/>
    <n v="9.08"/>
    <n v="8.36"/>
    <n v="9.18"/>
    <n v="9.0500000000000007"/>
    <n v="8.56"/>
    <n v="7.29"/>
    <n v="8.99"/>
    <n v="10.32"/>
    <n v="9.16"/>
    <n v="7.44"/>
    <n v="5.73"/>
    <n v="5.72"/>
    <n v="4.58"/>
    <n v="5.01"/>
    <n v="4.49"/>
    <n v="4.74"/>
    <n v="4.43"/>
    <n v="6.09"/>
    <n v="4.95"/>
    <n v="6.94"/>
    <n v="6.73"/>
    <n v="6.37"/>
    <n v="6.07"/>
    <n v="6.92"/>
    <n v="6.81"/>
    <n v="5.71"/>
    <n v="6.07"/>
    <n v="7.43"/>
    <n v="6.44"/>
    <n v="5.94"/>
    <n v="5.52"/>
    <n v="8.17"/>
    <n v="7.45"/>
    <n v="7.4"/>
    <n v="7.14"/>
    <n v="7.75"/>
    <n v="7.69"/>
    <n v="8.27"/>
    <n v="7.7"/>
    <n v="7.96"/>
    <n v="7.24"/>
  </r>
  <r>
    <s v="ERO"/>
    <x v="85"/>
    <s v="ERO Copper Corp"/>
    <s v="--"/>
    <s v="--"/>
    <n v="45.68"/>
    <d v="2015-01-01T00:00:00"/>
    <d v="2024-12-31T00:00:00"/>
    <s v="Materials"/>
    <n v="5.12"/>
    <n v="6.5"/>
    <n v="7.58"/>
    <n v="7.7"/>
    <n v="8.06"/>
    <n v="8.4"/>
    <n v="8"/>
    <n v="9.5"/>
    <n v="9.8000000000000007"/>
    <n v="8.6"/>
    <n v="8.7200000000000006"/>
    <n v="12.2"/>
    <n v="9.9"/>
    <n v="9.74"/>
    <n v="9.81"/>
    <n v="12.89"/>
    <n v="16.48"/>
    <n v="15.97"/>
    <n v="18.37"/>
    <n v="16.600000000000001"/>
    <n v="22.18"/>
    <n v="24.93"/>
    <n v="20.149999999999999"/>
    <n v="19.350000000000001"/>
    <n v="16.46"/>
    <n v="20.5"/>
    <n v="23.61"/>
    <n v="18.18"/>
    <n v="14.39"/>
    <n v="10.57"/>
    <n v="15.92"/>
    <n v="16.03"/>
    <n v="19.670000000000002"/>
    <n v="16.12"/>
    <n v="19.89"/>
    <n v="19.41"/>
    <n v="17.45"/>
    <n v="22.28"/>
    <n v="20.420000000000002"/>
    <n v="18.670000000000002"/>
    <n v="22.45"/>
    <n v="21.63"/>
    <n v="24.27"/>
    <n v="28.02"/>
    <n v="26.01"/>
    <n v="25.11"/>
    <n v="23.9"/>
    <n v="22.46"/>
    <n v="23.09"/>
    <n v="20.68"/>
    <n v="19.3"/>
    <n v="15.83"/>
    <n v="18.14"/>
    <n v="18.309999999999999"/>
    <n v="18.47"/>
    <n v="15.69"/>
    <n v="10.87"/>
    <n v="12.67"/>
    <n v="12.46"/>
    <n v="15.27"/>
    <n v="15.51"/>
    <n v="17.03"/>
    <n v="18.64"/>
    <n v="21.85"/>
    <n v="21.4"/>
    <n v="23.91"/>
    <n v="26.68"/>
    <n v="22.47"/>
    <n v="26.8"/>
    <n v="31.7"/>
    <n v="27.95"/>
    <n v="23.42"/>
    <n v="18.82"/>
    <n v="16.72"/>
    <n v="20.95"/>
    <n v="21.05"/>
    <n v="23.12"/>
    <n v="26.12"/>
    <n v="28.07"/>
    <n v="29.02"/>
    <n v="29.24"/>
    <n v="27"/>
    <n v="27.71"/>
    <n v="30.11"/>
    <n v="25.57"/>
    <n v="21.39"/>
    <n v="19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FCR-U"/>
    <x v="86"/>
    <s v="First Capital Real Estate Inve"/>
    <s v="--"/>
    <s v="--"/>
    <n v="19.79"/>
    <d v="2015-01-01T00:00:00"/>
    <d v="2024-12-31T00:00:00"/>
    <s v="Real Estate"/>
    <n v="11.96"/>
    <n v="12.028700000000001"/>
    <n v="12.2156"/>
    <n v="12.3827"/>
    <n v="11.639799999999999"/>
    <n v="11.2029"/>
    <n v="11.5976"/>
    <n v="10.895799999999999"/>
    <n v="11.851900000000001"/>
    <n v="12.2765"/>
    <n v="12.416"/>
    <n v="11.762700000000001"/>
    <n v="11.9999"/>
    <n v="12.564"/>
    <n v="13.359500000000001"/>
    <n v="13.1586"/>
    <n v="13.6187"/>
    <n v="14.5002"/>
    <n v="15.174200000000001"/>
    <n v="14.5198"/>
    <n v="14.5229"/>
    <n v="14.133100000000001"/>
    <n v="13.452500000000001"/>
    <n v="13.8"/>
    <n v="13.82"/>
    <n v="13.966900000000001"/>
    <n v="13.5177"/>
    <n v="13.3895"/>
    <n v="13.5852"/>
    <n v="13.4787"/>
    <n v="13.9152"/>
    <n v="13.840199999999999"/>
    <n v="13.5692"/>
    <n v="14.106999999999999"/>
    <n v="14.5069"/>
    <n v="14.4369"/>
    <n v="14.3324"/>
    <n v="13.914300000000001"/>
    <n v="14.331899999999999"/>
    <n v="14.1347"/>
    <n v="14.803800000000001"/>
    <n v="14.703099999999999"/>
    <n v="14.432700000000001"/>
    <n v="14.5465"/>
    <n v="14.0321"/>
    <n v="14.132899999999999"/>
    <n v="14.204800000000001"/>
    <n v="13.7227"/>
    <n v="14.938499999999999"/>
    <n v="15.5937"/>
    <n v="15.5791"/>
    <n v="15.702500000000001"/>
    <n v="15.2906"/>
    <n v="16.2379"/>
    <n v="16.230399999999999"/>
    <n v="16.4756"/>
    <n v="16.552399999999999"/>
    <n v="16.349900000000002"/>
    <n v="16.184899999999999"/>
    <n v="15.5558"/>
    <n v="16.362300000000001"/>
    <n v="15.1669"/>
    <n v="10.3805"/>
    <n v="10.983599999999999"/>
    <n v="10.0717"/>
    <n v="10.7354"/>
    <n v="10.559799999999999"/>
    <n v="10.691599999999999"/>
    <n v="10.184100000000001"/>
    <n v="9.3450000000000006"/>
    <n v="12.3657"/>
    <n v="10.817"/>
    <n v="11.796099999999999"/>
    <n v="12.4567"/>
    <n v="13.2554"/>
    <n v="14.2654"/>
    <n v="14.415800000000001"/>
    <n v="14.235099999999999"/>
    <n v="14.6685"/>
    <n v="14.6327"/>
    <n v="14.2392"/>
    <n v="14.4147"/>
    <n v="14.3123"/>
    <n v="15.4366"/>
    <n v="14.5661"/>
    <n v="14.9155"/>
    <n v="14.7803"/>
    <n v="14.1266"/>
    <n v="12.8939"/>
    <n v="12.4194"/>
    <n v="12.963699999999999"/>
    <n v="12.5945"/>
    <n v="12.6564"/>
    <n v="13.328099999999999"/>
    <n v="14.4826"/>
    <n v="14.2576"/>
    <n v="15.285299999999999"/>
    <n v="15.2529"/>
    <n v="13.512700000000001"/>
    <n v="13.729799999999999"/>
    <n v="12.929"/>
    <n v="12.7423"/>
    <n v="12.9008"/>
    <n v="12.0943"/>
    <n v="11.771100000000001"/>
    <n v="11.607200000000001"/>
    <n v="12.518000000000001"/>
    <n v="13.791"/>
    <n v="14.277799999999999"/>
    <n v="14.097899999999999"/>
    <n v="14.3185"/>
    <n v="13.5359"/>
    <n v="13.225300000000001"/>
    <n v="13.595800000000001"/>
    <n v="15.2067"/>
    <n v="16.1845"/>
    <n v="17.5578"/>
    <n v="16.716100000000001"/>
    <n v="16.934799999999999"/>
    <n v="16.078700000000001"/>
  </r>
  <r>
    <s v="FFH"/>
    <x v="87"/>
    <s v="Fairfax Financial Holdings Ltd"/>
    <s v="--"/>
    <s v="--"/>
    <n v="2247.13"/>
    <d v="2015-01-01T00:00:00"/>
    <d v="2024-12-31T00:00:00"/>
    <s v="Financials"/>
    <n v="551.66"/>
    <n v="536.13499999999999"/>
    <n v="580.26800000000003"/>
    <n v="538.58699999999999"/>
    <n v="511.935"/>
    <n v="503.34500000000003"/>
    <n v="515.49"/>
    <n v="499.97800000000001"/>
    <n v="496.69299999999998"/>
    <n v="526.26199999999994"/>
    <n v="524.01400000000001"/>
    <n v="536.87800000000004"/>
    <n v="601.81100000000004"/>
    <n v="596.78800000000001"/>
    <n v="606.61699999999996"/>
    <n v="561.08699999999999"/>
    <n v="562.23"/>
    <n v="580.55200000000002"/>
    <n v="584.04"/>
    <n v="619.25699999999995"/>
    <n v="641.36699999999996"/>
    <n v="573.14300000000003"/>
    <n v="532.57000000000005"/>
    <n v="541.06299999999999"/>
    <n v="518.27"/>
    <n v="509.74599999999998"/>
    <n v="515.88300000000004"/>
    <n v="531.90899999999999"/>
    <n v="505.22"/>
    <n v="479.06700000000001"/>
    <n v="506.77100000000002"/>
    <n v="553.28700000000003"/>
    <n v="553.50099999999998"/>
    <n v="579.14099999999996"/>
    <n v="604.35599999999999"/>
    <n v="570.55700000000002"/>
    <n v="561.97299999999996"/>
    <n v="544.74099999999999"/>
    <n v="567.24599999999998"/>
    <n v="617.41499999999996"/>
    <n v="632.346"/>
    <n v="639.851"/>
    <n v="638.40899999999999"/>
    <n v="622.30499999999995"/>
    <n v="609.52"/>
    <n v="555.63300000000004"/>
    <n v="545.62699999999995"/>
    <n v="522.00099999999998"/>
    <n v="551.43600000000004"/>
    <n v="578.03399999999999"/>
    <n v="549.17399999999998"/>
    <n v="566.81100000000004"/>
    <n v="550.06100000000004"/>
    <n v="570.25300000000004"/>
    <n v="542.47500000000002"/>
    <n v="526.32799999999997"/>
    <n v="518.12199999999996"/>
    <n v="495.05500000000001"/>
    <n v="532.32600000000002"/>
    <n v="540.95799999999997"/>
    <n v="536.71699999999998"/>
    <n v="524.06399999999996"/>
    <n v="391.029"/>
    <n v="342.077"/>
    <n v="346.654"/>
    <n v="380.15300000000002"/>
    <n v="380.38"/>
    <n v="364.43700000000001"/>
    <n v="355.38200000000001"/>
    <n v="317.44200000000001"/>
    <n v="403.69099999999997"/>
    <n v="393.22300000000001"/>
    <n v="431.815"/>
    <n v="482.53399999999999"/>
    <n v="510.589"/>
    <n v="522.71699999999998"/>
    <n v="524.82100000000003"/>
    <n v="505.98099999999999"/>
    <n v="489.17099999999999"/>
    <n v="519.822"/>
    <n v="475.92599999999999"/>
    <n v="466.56200000000001"/>
    <n v="527.71500000000003"/>
    <n v="579.17899999999997"/>
    <n v="582.92700000000002"/>
    <n v="583.54399999999998"/>
    <n v="647.72500000000002"/>
    <n v="670.36599999999999"/>
    <n v="666.66200000000003"/>
    <n v="647.79200000000003"/>
    <n v="655.10400000000004"/>
    <n v="621.80799999999999"/>
    <n v="599.15700000000004"/>
    <n v="635.43600000000004"/>
    <n v="732.96100000000001"/>
    <n v="761.72699999999998"/>
    <n v="851.01199999999994"/>
    <n v="921.06899999999996"/>
    <n v="867.83100000000002"/>
    <n v="914.14700000000005"/>
    <n v="940.77599999999995"/>
    <n v="958.06799999999998"/>
    <n v="1015.7569999999999"/>
    <n v="1075.8409999999999"/>
    <n v="1070.5309999999999"/>
    <n v="1114.23"/>
    <n v="1204.2539999999999"/>
    <n v="1180.348"/>
    <n v="1375.1210000000001"/>
    <n v="1423.76"/>
    <n v="1432.6489999999999"/>
    <n v="1468.5709999999999"/>
    <n v="1505.4639999999999"/>
    <n v="1527.07"/>
    <n v="1597.6179999999999"/>
    <n v="1596.3720000000001"/>
    <n v="1675.5650000000001"/>
    <n v="1697.72"/>
    <n v="1958.4639999999999"/>
    <n v="1962.3989999999999"/>
  </r>
  <r>
    <s v="FM"/>
    <x v="88"/>
    <s v="First Quantum Minerals Ltd"/>
    <s v="--"/>
    <s v="--"/>
    <n v="38.49"/>
    <d v="2015-01-01T00:00:00"/>
    <d v="2024-12-31T00:00:00"/>
    <s v="Materials"/>
    <n v="11.25"/>
    <n v="15.4429"/>
    <n v="14.9558"/>
    <n v="18.0792"/>
    <n v="15.7143"/>
    <n v="15.9488"/>
    <n v="10.212300000000001"/>
    <n v="6.7377000000000002"/>
    <n v="4.8028000000000004"/>
    <n v="6.8555000000000001"/>
    <n v="4.7732999999999999"/>
    <n v="5.0777999999999999"/>
    <n v="2.976"/>
    <n v="4.8421000000000003"/>
    <n v="6.718"/>
    <n v="10.5161"/>
    <n v="8.4601000000000006"/>
    <n v="8.9224999999999994"/>
    <n v="11.106299999999999"/>
    <n v="9.7824000000000009"/>
    <n v="10.687799999999999"/>
    <n v="12.538"/>
    <n v="15.0967"/>
    <n v="13.138299999999999"/>
    <n v="16.149799999999999"/>
    <n v="13.6008"/>
    <n v="13.905900000000001"/>
    <n v="12.8081"/>
    <n v="11.213200000000001"/>
    <n v="10.661899999999999"/>
    <n v="13.5661"/>
    <n v="14.8217"/>
    <n v="13.797499999999999"/>
    <n v="14.2111"/>
    <n v="14.605"/>
    <n v="17.3429"/>
    <n v="18.061800000000002"/>
    <n v="20.5928"/>
    <n v="17.8156"/>
    <n v="18.224699999999999"/>
    <n v="20.0472"/>
    <n v="19.081800000000001"/>
    <n v="19.988099999999999"/>
    <n v="16.131"/>
    <n v="14.495200000000001"/>
    <n v="12.9481"/>
    <n v="12.0219"/>
    <n v="10.8788"/>
    <n v="14.9879"/>
    <n v="14.8697"/>
    <n v="14.928800000000001"/>
    <n v="13.947800000000001"/>
    <n v="9.6994000000000007"/>
    <n v="12.2622"/>
    <n v="11.9862"/>
    <n v="8.0482999999999993"/>
    <n v="10.9777"/>
    <n v="10.9777"/>
    <n v="11.983700000000001"/>
    <n v="12.989800000000001"/>
    <n v="10.2182"/>
    <n v="9.7842000000000002"/>
    <n v="7.0915999999999997"/>
    <n v="8.3892000000000007"/>
    <n v="7.9648000000000003"/>
    <n v="10.678900000000001"/>
    <n v="11.1724"/>
    <n v="12.7468"/>
    <n v="11.719900000000001"/>
    <n v="15.1165"/>
    <n v="18.196999999999999"/>
    <n v="22.5611"/>
    <n v="21.0307"/>
    <n v="27.083200000000001"/>
    <n v="23.647200000000002"/>
    <n v="27.9773"/>
    <n v="29.330200000000001"/>
    <n v="28.214300000000001"/>
    <n v="26.3873"/>
    <n v="25.957899999999999"/>
    <n v="23.162600000000001"/>
    <n v="28.940899999999999"/>
    <n v="26.8963"/>
    <n v="29.899000000000001"/>
    <n v="30.926300000000001"/>
    <n v="36.714500000000001"/>
    <n v="42.749600000000001"/>
    <n v="36.383200000000002"/>
    <n v="36.175699999999999"/>
    <n v="24.123699999999999"/>
    <n v="23.116099999999999"/>
    <n v="23.0975"/>
    <n v="23.3062"/>
    <n v="23.8827"/>
    <n v="31.783899999999999"/>
    <n v="28.116599999999998"/>
    <n v="30.680700000000002"/>
    <n v="29.627199999999998"/>
    <n v="30.8795"/>
    <n v="32.890700000000002"/>
    <n v="28.371600000000001"/>
    <n v="31.264700000000001"/>
    <n v="39.015999999999998"/>
    <n v="36.299999999999997"/>
    <n v="32.090000000000003"/>
    <n v="16.07"/>
    <n v="11.11"/>
    <n v="10.85"/>
    <n v="12.2"/>
    <n v="12.85"/>
    <n v="14.56"/>
    <n v="17.48"/>
    <n v="17.510000000000002"/>
    <n v="17.91"/>
    <n v="16.899999999999999"/>
    <n v="16.97"/>
    <n v="18.440000000000001"/>
    <n v="17.989999999999998"/>
    <n v="19.13"/>
    <n v="18.53"/>
  </r>
  <r>
    <s v="FNV"/>
    <x v="89"/>
    <s v="Franco-Nevada Corp"/>
    <s v="--"/>
    <s v="--"/>
    <n v="318.74"/>
    <d v="2015-01-01T00:00:00"/>
    <d v="2024-12-31T00:00:00"/>
    <s v="Materials"/>
    <n v="64.62"/>
    <n v="58.1265"/>
    <n v="54.317300000000003"/>
    <n v="55.432400000000001"/>
    <n v="56.600499999999997"/>
    <n v="52.940399999999997"/>
    <n v="47.1905"/>
    <n v="50.656500000000001"/>
    <n v="52.659700000000001"/>
    <n v="59.2333"/>
    <n v="57.3309"/>
    <n v="56.783999999999999"/>
    <n v="55.555"/>
    <n v="72.437700000000007"/>
    <n v="71.804500000000004"/>
    <n v="79.312700000000007"/>
    <n v="74.667400000000001"/>
    <n v="88.717799999999997"/>
    <n v="90.984499999999997"/>
    <n v="82.748500000000007"/>
    <n v="83.026499999999999"/>
    <n v="79.521000000000001"/>
    <n v="70.680300000000003"/>
    <n v="72.996200000000002"/>
    <n v="76.960700000000003"/>
    <n v="77.842600000000004"/>
    <n v="79.494900000000001"/>
    <n v="84.714299999999994"/>
    <n v="92.041499999999999"/>
    <n v="85.654300000000006"/>
    <n v="82.688400000000001"/>
    <n v="93.517600000000002"/>
    <n v="88.727400000000003"/>
    <n v="94.106499999999997"/>
    <n v="96.483999999999995"/>
    <n v="92.486000000000004"/>
    <n v="86.584800000000001"/>
    <n v="82.782600000000002"/>
    <n v="81.191599999999994"/>
    <n v="84.119699999999995"/>
    <n v="84.452200000000005"/>
    <n v="88.930099999999996"/>
    <n v="88.438900000000004"/>
    <n v="77.316900000000004"/>
    <n v="75.177099999999996"/>
    <n v="76.4983"/>
    <n v="85.597700000000003"/>
    <n v="89.370099999999994"/>
    <n v="95.158199999999994"/>
    <n v="92.5535"/>
    <n v="93.822599999999994"/>
    <n v="89.889499999999998"/>
    <n v="97.727500000000006"/>
    <n v="104.4248"/>
    <n v="107.76"/>
    <n v="122.1906"/>
    <n v="113.7174"/>
    <n v="120.3867"/>
    <n v="123.0902"/>
    <n v="126.63160000000001"/>
    <n v="142.06270000000001"/>
    <n v="136.0848"/>
    <n v="133.0977"/>
    <n v="174.321"/>
    <n v="182.9348"/>
    <n v="179.8794"/>
    <n v="203.06979999999999"/>
    <n v="186.0635"/>
    <n v="176.79949999999999"/>
    <n v="172.5427"/>
    <n v="164.25710000000001"/>
    <n v="151.9485"/>
    <n v="145.02709999999999"/>
    <n v="129.72749999999999"/>
    <n v="150.2902"/>
    <n v="163.40199999999999"/>
    <n v="170.24420000000001"/>
    <n v="172.00649999999999"/>
    <n v="190.8049"/>
    <n v="175.98419999999999"/>
    <n v="157.6729"/>
    <n v="169.2097"/>
    <n v="167.8586"/>
    <n v="168.0025"/>
    <n v="161.4049"/>
    <n v="179.2577"/>
    <n v="191.44759999999999"/>
    <n v="186.9631"/>
    <n v="172.19120000000001"/>
    <n v="163.32040000000001"/>
    <n v="158.15989999999999"/>
    <n v="152.30500000000001"/>
    <n v="159.5712"/>
    <n v="162.79159999999999"/>
    <n v="190.02510000000001"/>
    <n v="178.90090000000001"/>
    <n v="189.17529999999999"/>
    <n v="168.82040000000001"/>
    <n v="191.5515"/>
    <n v="199.76240000000001"/>
    <n v="191.69730000000001"/>
    <n v="183.89769999999999"/>
    <n v="187.41370000000001"/>
    <n v="189.59549999999999"/>
    <n v="177.03720000000001"/>
    <n v="164.7062"/>
    <n v="148.38200000000001"/>
    <n v="143.74959999999999"/>
    <n v="142.4665"/>
    <n v="139.16589999999999"/>
    <n v="158.58260000000001"/>
    <n v="162.8272"/>
    <n v="164.7629"/>
    <n v="159.85"/>
    <n v="175.34219999999999"/>
    <n v="162.17580000000001"/>
    <n v="166.03919999999999"/>
    <n v="182.68469999999999"/>
    <n v="169.45920000000001"/>
    <n v="167.46119999999999"/>
  </r>
  <r>
    <s v="FRU"/>
    <x v="90"/>
    <s v="Freehold Royalties Ltd"/>
    <s v="--"/>
    <s v="--"/>
    <n v="16.38"/>
    <d v="2015-01-01T00:00:00"/>
    <d v="2024-12-31T00:00:00"/>
    <s v="Energy"/>
    <n v="8.69"/>
    <n v="9.2804000000000002"/>
    <n v="8.8292999999999999"/>
    <n v="8.8152000000000008"/>
    <n v="8.7608999999999995"/>
    <n v="8.0690000000000008"/>
    <n v="6.5251000000000001"/>
    <n v="5.5519999999999996"/>
    <n v="5.5353000000000003"/>
    <n v="5.2279999999999998"/>
    <n v="6.0365000000000002"/>
    <n v="5.6620999999999997"/>
    <n v="5.6227"/>
    <n v="5.6505000000000001"/>
    <n v="5.5922000000000001"/>
    <n v="6.6641000000000004"/>
    <n v="6.1902999999999997"/>
    <n v="6.3837999999999999"/>
    <n v="5.9920999999999998"/>
    <n v="6.0937000000000001"/>
    <n v="6.851"/>
    <n v="6.8448000000000002"/>
    <n v="7.2704000000000004"/>
    <n v="7.7453000000000003"/>
    <n v="7.0829000000000004"/>
    <n v="7.4831000000000003"/>
    <n v="7.4394999999999998"/>
    <n v="7.5105000000000004"/>
    <n v="7.1824000000000003"/>
    <n v="7.2831000000000001"/>
    <n v="7.9641000000000002"/>
    <n v="7.8529999999999998"/>
    <n v="8.3134999999999994"/>
    <n v="8.9295000000000009"/>
    <n v="8.6418999999999997"/>
    <n v="8.0061"/>
    <n v="7.6859000000000002"/>
    <n v="7.1988000000000003"/>
    <n v="7.1200999999999999"/>
    <n v="7.5301999999999998"/>
    <n v="7.0972"/>
    <n v="7.2378"/>
    <n v="7.1988000000000003"/>
    <n v="6.9241000000000001"/>
    <n v="6.5902000000000003"/>
    <n v="5.7519999999999998"/>
    <n v="5.1586999999999996"/>
    <n v="4.9821"/>
    <n v="5.3987999999999996"/>
    <n v="5.4417999999999997"/>
    <n v="5.1566999999999998"/>
    <n v="5.673"/>
    <n v="5.0202999999999998"/>
    <n v="5.2882999999999996"/>
    <n v="5.1227999999999998"/>
    <n v="4.5895000000000001"/>
    <n v="4.7930000000000001"/>
    <n v="4.1563999999999997"/>
    <n v="4.3186"/>
    <n v="4.7538999999999998"/>
    <n v="4.6372"/>
    <n v="3.9864000000000002"/>
    <n v="1.9870000000000001"/>
    <n v="2.5318999999999998"/>
    <n v="2.4535999999999998"/>
    <n v="2.41"/>
    <n v="2.4609999999999999"/>
    <n v="2.8696000000000002"/>
    <n v="2.5550999999999999"/>
    <n v="2.5655000000000001"/>
    <n v="3.5354000000000001"/>
    <n v="3.6472000000000002"/>
    <n v="3.8498999999999999"/>
    <n v="4.8609"/>
    <n v="5.1284999999999998"/>
    <n v="5.7161"/>
    <n v="6.4404000000000003"/>
    <n v="6.9976000000000003"/>
    <n v="6.2811000000000003"/>
    <n v="6.8418999999999999"/>
    <n v="7.5580999999999996"/>
    <n v="8.6331000000000007"/>
    <n v="7.9824999999999999"/>
    <n v="8.5914000000000001"/>
    <n v="9.7444000000000006"/>
    <n v="10.5321"/>
    <n v="10.708399999999999"/>
    <n v="11.2704"/>
    <n v="11.873200000000001"/>
    <n v="9.6908999999999992"/>
    <n v="11.1091"/>
    <n v="11.038"/>
    <n v="11.142899999999999"/>
    <n v="13.2044"/>
    <n v="12.955299999999999"/>
    <n v="12.470800000000001"/>
    <n v="12.738799999999999"/>
    <n v="12.333600000000001"/>
    <n v="11.648099999999999"/>
    <n v="11.897500000000001"/>
    <n v="11.361700000000001"/>
    <n v="10.9815"/>
    <n v="11.454499999999999"/>
    <n v="11.8988"/>
    <n v="12.236499999999999"/>
    <n v="11.960800000000001"/>
    <n v="11.742599999999999"/>
    <n v="11.615399999999999"/>
    <n v="11.8957"/>
    <n v="11.8253"/>
    <n v="12.6166"/>
    <n v="12.3301"/>
    <n v="12.671799999999999"/>
    <n v="12.0063"/>
    <n v="12.5528"/>
    <n v="12.278"/>
    <n v="12.628399999999999"/>
    <n v="12.4213"/>
    <n v="12.6836"/>
    <n v="11.7287"/>
  </r>
  <r>
    <s v="FSV"/>
    <x v="91"/>
    <s v="FirstService Corp"/>
    <s v="--"/>
    <s v="--"/>
    <n v="210.96"/>
    <d v="2015-01-01T00:00:00"/>
    <d v="2024-12-31T00:00:00"/>
    <s v="Real Estate"/>
    <n v="26.2"/>
    <n v="32.306399999999996"/>
    <n v="36.381900000000002"/>
    <n v="39.238500000000002"/>
    <n v="40.249699999999997"/>
    <n v="42.927999999999997"/>
    <n v="50.748399999999997"/>
    <n v="52.297899999999998"/>
    <n v="50.043199999999999"/>
    <n v="49.350900000000003"/>
    <n v="50.0398"/>
    <n v="52.8917"/>
    <n v="58.248399999999997"/>
    <n v="55.5717"/>
    <n v="60.518500000000003"/>
    <n v="59.211300000000001"/>
    <n v="57.522199999999998"/>
    <n v="51.234499999999997"/>
    <n v="54.986400000000003"/>
    <n v="60.227499999999999"/>
    <n v="61.370800000000003"/>
    <n v="72.293700000000001"/>
    <n v="76.135599999999997"/>
    <n v="80.434200000000004"/>
    <n v="80.017600000000002"/>
    <n v="78.940399999999997"/>
    <n v="76.227199999999996"/>
    <n v="82.526499999999999"/>
    <n v="77.9251"/>
    <n v="85.357399999999998"/>
    <n v="83.513599999999997"/>
    <n v="83.718400000000003"/>
    <n v="77.996300000000005"/>
    <n v="85.032300000000006"/>
    <n v="90.056200000000004"/>
    <n v="85.849599999999995"/>
    <n v="87.032399999999996"/>
    <n v="95.551900000000003"/>
    <n v="103.1395"/>
    <n v="106.6944"/>
    <n v="104.45489999999999"/>
    <n v="92.442599999999999"/>
    <n v="96.472200000000001"/>
    <n v="89.857299999999995"/>
    <n v="102.383"/>
    <n v="109.5762"/>
    <n v="114.3772"/>
    <n v="112.0042"/>
    <n v="117.68219999999999"/>
    <n v="121.2466"/>
    <n v="133.27510000000001"/>
    <n v="133.08260000000001"/>
    <n v="130.8954"/>
    <n v="110.78360000000001"/>
    <n v="122.4633"/>
    <n v="116.6827"/>
    <n v="125.67829999999999"/>
    <n v="128.54490000000001"/>
    <n v="104.96339999999999"/>
    <n v="116.4057"/>
    <n v="123.7953"/>
    <n v="132.494"/>
    <n v="155.2141"/>
    <n v="158.13050000000001"/>
    <n v="170.46619999999999"/>
    <n v="173.30860000000001"/>
    <n v="171.8244"/>
    <n v="169.21619999999999"/>
    <n v="169.66300000000001"/>
    <n v="187.54419999999999"/>
    <n v="181.40799999999999"/>
    <n v="194.1671"/>
    <n v="190.59800000000001"/>
    <n v="206.97829999999999"/>
    <n v="226.22460000000001"/>
    <n v="228.11330000000001"/>
    <n v="223.15350000000001"/>
    <n v="240.53809999999999"/>
    <n v="239.2713"/>
    <n v="242.4803"/>
    <n v="197.70050000000001"/>
    <n v="175.9982"/>
    <n v="176.62129999999999"/>
    <n v="156.45189999999999"/>
    <n v="158.2002"/>
    <n v="152.76439999999999"/>
    <n v="167.60640000000001"/>
    <n v="160.73820000000001"/>
    <n v="161.1507"/>
    <n v="166.9135"/>
    <n v="170.7945"/>
    <n v="162.7749"/>
    <n v="186.6694"/>
    <n v="183.63589999999999"/>
    <n v="187.25129999999999"/>
    <n v="200.3982"/>
    <n v="193.9083"/>
    <n v="200.91829999999999"/>
    <n v="203.38030000000001"/>
    <n v="201.2236"/>
    <n v="194.85849999999999"/>
    <n v="193.54669999999999"/>
    <n v="210.0282"/>
    <n v="212.00649999999999"/>
    <n v="222.24879999999999"/>
    <n v="220.58949999999999"/>
    <n v="221.82570000000001"/>
    <n v="200.01410000000001"/>
    <n v="197.93680000000001"/>
    <n v="206.28960000000001"/>
    <n v="238.52109999999999"/>
    <n v="240.70089999999999"/>
    <n v="245.18090000000001"/>
    <n v="255.78749999999999"/>
    <n v="270.98790000000002"/>
    <n v="258.71319999999997"/>
    <m/>
    <m/>
    <m/>
    <m/>
  </r>
  <r>
    <s v="FTS"/>
    <x v="92"/>
    <s v="Fortis Inc/Canada"/>
    <s v="--"/>
    <s v="--"/>
    <n v="72.599999999999994"/>
    <d v="2015-01-01T00:00:00"/>
    <d v="2024-12-31T00:00:00"/>
    <s v="Utilities"/>
    <n v="27.66"/>
    <n v="26.340199999999999"/>
    <n v="25.674700000000001"/>
    <n v="26.133900000000001"/>
    <n v="25.501100000000001"/>
    <n v="23.540500000000002"/>
    <n v="25.145199999999999"/>
    <n v="24.175899999999999"/>
    <n v="25.855799999999999"/>
    <n v="25.638999999999999"/>
    <n v="25.234300000000001"/>
    <n v="25.596900000000002"/>
    <n v="27.697500000000002"/>
    <n v="25.9345"/>
    <n v="28.146999999999998"/>
    <n v="27.517800000000001"/>
    <n v="28.625599999999999"/>
    <n v="30.474900000000002"/>
    <n v="30.174800000000001"/>
    <n v="29.0428"/>
    <n v="29.704599999999999"/>
    <n v="31.084499999999998"/>
    <n v="28.471"/>
    <n v="29.480799999999999"/>
    <n v="29.751000000000001"/>
    <n v="30.240600000000001"/>
    <n v="31.633099999999999"/>
    <n v="31.8843"/>
    <n v="32.210500000000003"/>
    <n v="33.014499999999998"/>
    <n v="32.927500000000002"/>
    <n v="33.384300000000003"/>
    <n v="32.7121"/>
    <n v="34.714100000000002"/>
    <n v="35.013100000000001"/>
    <n v="33.988500000000002"/>
    <n v="32.0351"/>
    <n v="31.2334"/>
    <n v="32.395499999999998"/>
    <n v="32.104900000000001"/>
    <n v="31.177399999999999"/>
    <n v="31.621400000000001"/>
    <n v="32.1858"/>
    <n v="32.4651"/>
    <n v="31.826699999999999"/>
    <n v="33.0578"/>
    <n v="35.412100000000002"/>
    <n v="34.920999999999999"/>
    <n v="35.956899999999997"/>
    <n v="36.760199999999998"/>
    <n v="38.263100000000001"/>
    <n v="38.363900000000001"/>
    <n v="39.905700000000003"/>
    <n v="40.421599999999998"/>
    <n v="40.663899999999998"/>
    <n v="43.328600000000002"/>
    <n v="44.148299999999999"/>
    <n v="43.131500000000003"/>
    <n v="41.387"/>
    <n v="42.850299999999997"/>
    <n v="45.904200000000003"/>
    <n v="43.556100000000001"/>
    <n v="43.515999999999998"/>
    <n v="43.251399999999997"/>
    <n v="42.901499999999999"/>
    <n v="41.784599999999998"/>
    <n v="44.147799999999997"/>
    <n v="42.604399999999998"/>
    <n v="44.458199999999998"/>
    <n v="42.9801"/>
    <n v="43.106699999999996"/>
    <n v="42.867600000000003"/>
    <n v="42.636800000000001"/>
    <n v="40.793199999999999"/>
    <n v="45.396999999999998"/>
    <n v="45.646799999999999"/>
    <n v="46.060499999999998"/>
    <n v="46.102499999999999"/>
    <n v="47.539200000000001"/>
    <n v="48.985100000000003"/>
    <n v="47.620699999999999"/>
    <n v="46.688400000000001"/>
    <n v="47.280700000000003"/>
    <n v="52.217500000000001"/>
    <n v="51.6614"/>
    <n v="50.148000000000003"/>
    <n v="53.385800000000003"/>
    <n v="53.972999999999999"/>
    <n v="55.549900000000001"/>
    <n v="52.989699999999999"/>
    <n v="52.676200000000001"/>
    <n v="50.8994"/>
    <n v="46.102899999999998"/>
    <n v="46.893500000000003"/>
    <n v="48.075000000000003"/>
    <n v="48.110500000000002"/>
    <n v="48.545699999999997"/>
    <n v="48.442599999999999"/>
    <n v="51.537500000000001"/>
    <n v="53.3675"/>
    <n v="51.6999"/>
    <n v="51.690800000000003"/>
    <n v="50.893999999999998"/>
    <n v="48.486499999999999"/>
    <n v="47.205500000000001"/>
    <n v="50.380600000000001"/>
    <n v="50.262599999999999"/>
    <n v="50.392099999999999"/>
    <n v="49.874299999999998"/>
    <n v="48.9343"/>
    <n v="50.0471"/>
    <n v="50.552"/>
    <n v="51.516399999999997"/>
    <n v="50.25"/>
    <n v="54.663499999999999"/>
    <n v="56.5991"/>
    <n v="58.651200000000003"/>
    <n v="57.486699999999999"/>
    <n v="60.335700000000003"/>
    <n v="57.578699999999998"/>
  </r>
  <r>
    <s v="FTT"/>
    <x v="93"/>
    <s v="Finning International Inc"/>
    <s v="--"/>
    <s v="--"/>
    <n v="85.39"/>
    <d v="2015-01-01T00:00:00"/>
    <d v="2024-12-31T00:00:00"/>
    <s v="Industrials"/>
    <n v="15.13"/>
    <n v="18.188700000000001"/>
    <n v="17.130800000000001"/>
    <n v="17.974299999999999"/>
    <n v="18.220099999999999"/>
    <n v="17.172899999999998"/>
    <n v="16.652999999999999"/>
    <n v="16.472999999999999"/>
    <n v="14.4573"/>
    <n v="15.431900000000001"/>
    <n v="14.622999999999999"/>
    <n v="13.9224"/>
    <n v="13.2964"/>
    <n v="13.9597"/>
    <n v="14.353"/>
    <n v="16.783999999999999"/>
    <n v="16.7685"/>
    <n v="15.971500000000001"/>
    <n v="16.0626"/>
    <n v="17.7927"/>
    <n v="18.6648"/>
    <n v="19.0932"/>
    <n v="20.847999999999999"/>
    <n v="20.254799999999999"/>
    <n v="20.293299999999999"/>
    <n v="19.137"/>
    <n v="19.276700000000002"/>
    <n v="20.145800000000001"/>
    <n v="20.0852"/>
    <n v="19.866399999999999"/>
    <n v="19.608499999999999"/>
    <n v="22.4895"/>
    <n v="22.457999999999998"/>
    <n v="24.764500000000002"/>
    <n v="24.4818"/>
    <n v="25.1234"/>
    <n v="26.8262"/>
    <n v="27.2257"/>
    <n v="24.7485"/>
    <n v="25.799900000000001"/>
    <n v="25.849399999999999"/>
    <n v="26.009699999999999"/>
    <n v="27.3002"/>
    <n v="24.468"/>
    <n v="25.452300000000001"/>
    <n v="22.055900000000001"/>
    <n v="22.443999999999999"/>
    <n v="19.346800000000002"/>
    <n v="20.241"/>
    <n v="19.940300000000001"/>
    <n v="19.474599999999999"/>
    <n v="19.712299999999999"/>
    <n v="17.943100000000001"/>
    <n v="19.737400000000001"/>
    <n v="18.869199999999999"/>
    <n v="19.269300000000001"/>
    <n v="19.3612"/>
    <n v="18.726600000000001"/>
    <n v="20.204599999999999"/>
    <n v="21.299099999999999"/>
    <n v="19.270199999999999"/>
    <n v="16.889600000000002"/>
    <n v="12.8415"/>
    <n v="15.027100000000001"/>
    <n v="15.8017"/>
    <n v="15.9308"/>
    <n v="16.438600000000001"/>
    <n v="17.3094"/>
    <n v="17.700600000000001"/>
    <n v="17.613700000000001"/>
    <n v="23.236000000000001"/>
    <n v="23.700700000000001"/>
    <n v="23.411300000000001"/>
    <n v="29.3066"/>
    <n v="28.203600000000002"/>
    <n v="28.23"/>
    <n v="27.413799999999998"/>
    <n v="28.8263"/>
    <n v="28.657499999999999"/>
    <n v="29.372900000000001"/>
    <n v="27.950700000000001"/>
    <n v="32.771700000000003"/>
    <n v="29.3033"/>
    <n v="28.700099999999999"/>
    <n v="31.905000000000001"/>
    <n v="33.401499999999999"/>
    <n v="34.089799999999997"/>
    <n v="32.731299999999997"/>
    <n v="30.668900000000001"/>
    <n v="24.7121"/>
    <n v="25.542200000000001"/>
    <n v="26.034300000000002"/>
    <n v="22.336200000000002"/>
    <n v="26.650700000000001"/>
    <n v="31.575900000000001"/>
    <n v="31.195900000000002"/>
    <n v="34.791899999999998"/>
    <n v="32.292999999999999"/>
    <n v="31.4346"/>
    <n v="32.759500000000003"/>
    <n v="34.482900000000001"/>
    <n v="38.277799999999999"/>
    <n v="42.664499999999997"/>
    <n v="40.102800000000002"/>
    <n v="37.8628"/>
    <n v="35.121899999999997"/>
    <n v="32.849299999999999"/>
    <n v="36.475900000000003"/>
    <n v="37.037500000000001"/>
    <n v="34.114600000000003"/>
    <n v="38.170400000000001"/>
    <n v="41.411200000000001"/>
    <n v="39.278500000000001"/>
    <n v="38.699599999999997"/>
    <n v="38.178600000000003"/>
    <n v="38.861800000000002"/>
    <n v="43.126899999999999"/>
    <n v="39.483600000000003"/>
    <n v="37.386899999999997"/>
    <n v="37.279200000000003"/>
  </r>
  <r>
    <s v="FVI"/>
    <x v="94"/>
    <s v="Fortuna Mining Corp"/>
    <s v="--"/>
    <s v="--"/>
    <n v="13.32"/>
    <d v="2015-01-01T00:00:00"/>
    <d v="2024-12-31T00:00:00"/>
    <s v="Materials"/>
    <n v="6.16"/>
    <n v="5.62"/>
    <n v="4.78"/>
    <n v="4.57"/>
    <n v="4.7699999999999996"/>
    <n v="4.55"/>
    <n v="3.64"/>
    <n v="3.2"/>
    <n v="2.93"/>
    <n v="3.41"/>
    <n v="3.27"/>
    <n v="3.11"/>
    <n v="3.56"/>
    <n v="4.66"/>
    <n v="5.0599999999999996"/>
    <n v="8.0299999999999994"/>
    <n v="7.31"/>
    <n v="9.0299999999999994"/>
    <n v="11.38"/>
    <n v="9.7899999999999991"/>
    <n v="9.51"/>
    <n v="9.17"/>
    <n v="8.1199999999999992"/>
    <n v="7.59"/>
    <n v="8.1"/>
    <n v="7.53"/>
    <n v="6.92"/>
    <n v="6.27"/>
    <n v="6.37"/>
    <n v="6.35"/>
    <n v="6.23"/>
    <n v="6.03"/>
    <n v="5.46"/>
    <n v="5.43"/>
    <n v="5.44"/>
    <n v="6.56"/>
    <n v="5.92"/>
    <n v="5.8"/>
    <n v="6.72"/>
    <n v="7.29"/>
    <n v="7.17"/>
    <n v="7.48"/>
    <n v="7.1"/>
    <n v="5.98"/>
    <n v="5.64"/>
    <n v="5"/>
    <n v="4.2699999999999996"/>
    <n v="5"/>
    <n v="5.29"/>
    <n v="4.9400000000000004"/>
    <n v="4.45"/>
    <n v="4.0999999999999996"/>
    <n v="3.49"/>
    <n v="3.73"/>
    <n v="4.97"/>
    <n v="5.5"/>
    <n v="4.0999999999999996"/>
    <n v="4.2"/>
    <n v="4.3600000000000003"/>
    <n v="5.29"/>
    <n v="5.19"/>
    <n v="3.93"/>
    <n v="3.24"/>
    <n v="4.18"/>
    <n v="6.18"/>
    <n v="6.9"/>
    <n v="8.9700000000000006"/>
    <n v="9.5"/>
    <n v="8.4700000000000006"/>
    <n v="8.81"/>
    <n v="8.27"/>
    <n v="10.46"/>
    <n v="9.85"/>
    <n v="9.57"/>
    <n v="8.15"/>
    <n v="7.4"/>
    <n v="8.42"/>
    <n v="6.91"/>
    <n v="5.93"/>
    <n v="5.54"/>
    <n v="4.9800000000000004"/>
    <n v="6.04"/>
    <n v="4.45"/>
    <n v="4.9400000000000004"/>
    <n v="4.32"/>
    <n v="4.7300000000000004"/>
    <n v="4.75"/>
    <n v="4.49"/>
    <n v="4.17"/>
    <n v="3.66"/>
    <n v="3.67"/>
    <n v="3.04"/>
    <n v="3.46"/>
    <n v="3.79"/>
    <n v="5.0199999999999996"/>
    <n v="5.09"/>
    <n v="5.14"/>
    <n v="4.43"/>
    <n v="5.15"/>
    <n v="5.07"/>
    <n v="4.5"/>
    <n v="4.3099999999999996"/>
    <n v="4.7"/>
    <n v="4.2"/>
    <n v="3.7"/>
    <n v="3.89"/>
    <n v="5.26"/>
    <n v="5.0999999999999996"/>
    <n v="4.0999999999999996"/>
    <n v="3.69"/>
    <n v="5.03"/>
    <n v="6.25"/>
    <n v="8.5399999999999991"/>
    <n v="6.69"/>
    <n v="6.69"/>
    <n v="6.21"/>
    <n v="6.29"/>
    <n v="6.93"/>
    <n v="6.75"/>
    <n v="6.17"/>
  </r>
  <r>
    <s v="GEI"/>
    <x v="95"/>
    <s v="Gibson Energy Inc"/>
    <s v="--"/>
    <s v="--"/>
    <n v="26.81"/>
    <d v="2015-01-01T00:00:00"/>
    <d v="2024-12-31T00:00:00"/>
    <s v="Energy"/>
    <n v="10.62"/>
    <n v="12.442399999999999"/>
    <n v="12.348699999999999"/>
    <n v="13.2233"/>
    <n v="11.3743"/>
    <n v="10.8657"/>
    <n v="9.2901000000000007"/>
    <n v="9.3478999999999992"/>
    <n v="8.2085000000000008"/>
    <n v="8.5519999999999996"/>
    <n v="8.1692999999999998"/>
    <n v="6.9307999999999996"/>
    <n v="7.7934000000000001"/>
    <n v="8.6309000000000005"/>
    <n v="8.7890999999999995"/>
    <n v="9.5299999999999994"/>
    <n v="7.8489000000000004"/>
    <n v="7.8356000000000003"/>
    <n v="7.7885"/>
    <n v="9.3461999999999996"/>
    <n v="9.4055999999999997"/>
    <n v="8.9736999999999991"/>
    <n v="9.7308000000000003"/>
    <n v="10.2965"/>
    <n v="10.269399999999999"/>
    <n v="10.085000000000001"/>
    <n v="10.5405"/>
    <n v="10.2149"/>
    <n v="9.8893000000000004"/>
    <n v="9.4321999999999999"/>
    <n v="9.1340000000000003"/>
    <n v="9.8262"/>
    <n v="10.158300000000001"/>
    <n v="10.055099999999999"/>
    <n v="9.9061000000000003"/>
    <n v="10.613"/>
    <n v="10.367800000000001"/>
    <n v="9.7372999999999994"/>
    <n v="9.8924000000000003"/>
    <n v="9.8686000000000007"/>
    <n v="10.6012"/>
    <n v="10.6416"/>
    <n v="11.060499999999999"/>
    <n v="11.7646"/>
    <n v="12.602399999999999"/>
    <n v="12.861599999999999"/>
    <n v="13.176299999999999"/>
    <n v="11.7415"/>
    <n v="12.5146"/>
    <n v="13.382099999999999"/>
    <n v="14.6456"/>
    <n v="14.0845"/>
    <n v="14.065300000000001"/>
    <n v="15.1006"/>
    <n v="14.7902"/>
    <n v="14.8872"/>
    <n v="14.9236"/>
    <n v="15.061299999999999"/>
    <n v="16.3733"/>
    <n v="17.657699999999998"/>
    <n v="17.637799999999999"/>
    <n v="17.0136"/>
    <n v="11.0337"/>
    <n v="13.464499999999999"/>
    <n v="14.4626"/>
    <n v="14.5862"/>
    <n v="15.228199999999999"/>
    <n v="16.3948"/>
    <n v="15.125999999999999"/>
    <n v="13.7522"/>
    <n v="14.6214"/>
    <n v="14.652699999999999"/>
    <n v="13.804600000000001"/>
    <n v="15.4366"/>
    <n v="16.125"/>
    <n v="16.255400000000002"/>
    <n v="17.059100000000001"/>
    <n v="17.448"/>
    <n v="16.7941"/>
    <n v="16.720600000000001"/>
    <n v="17.345099999999999"/>
    <n v="18.597899999999999"/>
    <n v="17.2332"/>
    <n v="16.979900000000001"/>
    <n v="18.524899999999999"/>
    <n v="18.736999999999998"/>
    <n v="19.220400000000001"/>
    <n v="18.797699999999999"/>
    <n v="20.5883"/>
    <n v="18.599399999999999"/>
    <n v="20.534199999999998"/>
    <n v="19.340499999999999"/>
    <n v="17.4283"/>
    <n v="18.586500000000001"/>
    <n v="19.363900000000001"/>
    <n v="19.049600000000002"/>
    <n v="19.2027"/>
    <n v="18.477499999999999"/>
    <n v="17.721299999999999"/>
    <n v="18.861699999999999"/>
    <n v="17.9757"/>
    <n v="17.413900000000002"/>
    <n v="17.949000000000002"/>
    <n v="16.9876"/>
    <n v="16.569099999999999"/>
    <n v="17.967600000000001"/>
    <n v="17.464500000000001"/>
    <n v="17.494499999999999"/>
    <n v="18.650400000000001"/>
    <n v="19.5108"/>
    <n v="20.400300000000001"/>
    <n v="19.9757"/>
    <n v="20.1526"/>
    <n v="20.9314"/>
    <n v="20.310199999999998"/>
    <n v="20.022099999999998"/>
    <n v="20.367899999999999"/>
    <n v="21.184100000000001"/>
    <n v="21.651800000000001"/>
    <n v="22.826499999999999"/>
  </r>
  <r>
    <s v="GFL"/>
    <x v="96"/>
    <s v="GFL Environmental Inc"/>
    <s v="--"/>
    <s v="--"/>
    <n v="58.49"/>
    <d v="2015-01-01T00:00:00"/>
    <d v="2024-12-31T00:00:00"/>
    <s v="Industrials"/>
    <n v="21.57"/>
    <n v="23.963100000000001"/>
    <n v="26.461500000000001"/>
    <n v="25.271799999999999"/>
    <n v="28.647400000000001"/>
    <n v="23.5289"/>
    <n v="28.082000000000001"/>
    <n v="25.355499999999999"/>
    <n v="35.130600000000001"/>
    <n v="36.827500000000001"/>
    <n v="35.837200000000003"/>
    <n v="39.212400000000002"/>
    <n v="43.580399999999997"/>
    <n v="40.217799999999997"/>
    <n v="38.777900000000002"/>
    <n v="39.344000000000001"/>
    <n v="43.1721"/>
    <n v="44.1556"/>
    <n v="46.778100000000002"/>
    <n v="50.567100000000003"/>
    <n v="48.9176"/>
    <n v="47.526499999999999"/>
    <n v="41.508400000000002"/>
    <n v="36.8367"/>
    <n v="40.414999999999999"/>
    <n v="38.480800000000002"/>
    <n v="38.381300000000003"/>
    <n v="32.972099999999998"/>
    <n v="35.276299999999999"/>
    <n v="36.808300000000003"/>
    <n v="34.729100000000003"/>
    <n v="36.527700000000003"/>
    <n v="38.816899999999997"/>
    <n v="39.354399999999998"/>
    <n v="40.833399999999997"/>
    <n v="41.351199999999999"/>
    <n v="46.399299999999997"/>
    <n v="49.016100000000002"/>
    <n v="48.806899999999999"/>
    <n v="51.177599999999998"/>
    <n v="44.868299999999998"/>
    <n v="43.632800000000003"/>
    <n v="42.975200000000001"/>
    <n v="39.8232"/>
    <n v="38.816400000000002"/>
    <n v="45.564900000000002"/>
    <n v="45.562899999999999"/>
    <n v="48.793900000000001"/>
    <n v="46.580100000000002"/>
    <n v="43.825800000000001"/>
    <n v="42.8581"/>
    <n v="53.153599999999997"/>
    <n v="53.462800000000001"/>
    <n v="58.283200000000001"/>
    <n v="53.842100000000002"/>
    <n v="58.153399999999998"/>
    <n v="66.299899999999994"/>
    <n v="63.9737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GIB/A"/>
    <x v="97"/>
    <s v="CGI Inc"/>
    <s v="--"/>
    <s v="--"/>
    <n v="116.7"/>
    <d v="2015-01-01T00:00:00"/>
    <d v="2024-12-31T00:00:00"/>
    <s v="Information Technology"/>
    <n v="50.08"/>
    <n v="52.028399999999998"/>
    <n v="53.420900000000003"/>
    <n v="50.476799999999997"/>
    <n v="52.3964"/>
    <n v="48.557200000000002"/>
    <n v="48.597000000000001"/>
    <n v="48.3384"/>
    <n v="48.089700000000001"/>
    <n v="48.308500000000002"/>
    <n v="57.817100000000003"/>
    <n v="55.101799999999997"/>
    <n v="59.716799999999999"/>
    <n v="56.305199999999999"/>
    <n v="61.735799999999998"/>
    <n v="57.011400000000002"/>
    <n v="60.9998"/>
    <n v="54.892899999999997"/>
    <n v="63.068600000000004"/>
    <n v="63.486400000000003"/>
    <n v="62.153599999999997"/>
    <n v="63.366999999999997"/>
    <n v="63.287500000000001"/>
    <n v="64.093100000000007"/>
    <n v="62.233199999999997"/>
    <n v="60.731299999999997"/>
    <n v="63.377000000000002"/>
    <n v="65.525300000000001"/>
    <n v="66.609499999999997"/>
    <n v="65.903300000000002"/>
    <n v="65.4756"/>
    <n v="63.188000000000002"/>
    <n v="64.351699999999994"/>
    <n v="68.180999999999997"/>
    <n v="67.723399999999998"/>
    <n v="67.932299999999998"/>
    <n v="70.021000000000001"/>
    <n v="74.596199999999996"/>
    <n v="73.900000000000006"/>
    <n v="73.999499999999998"/>
    <n v="79.280900000000003"/>
    <n v="82.861500000000007"/>
    <n v="83.527900000000002"/>
    <n v="85.228700000000003"/>
    <n v="82.831699999999998"/>
    <n v="80.862300000000005"/>
    <n v="84.542400000000001"/>
    <n v="83.0505"/>
    <n v="86.402299999999997"/>
    <n v="87.754999999999995"/>
    <n v="91.375399999999999"/>
    <n v="95.910899999999998"/>
    <n v="97.989599999999996"/>
    <n v="100.13800000000001"/>
    <n v="101.0331"/>
    <n v="103.8579"/>
    <n v="104.196"/>
    <n v="101.8288"/>
    <n v="109.4774"/>
    <n v="108.08499999999999"/>
    <n v="100.78449999999999"/>
    <n v="93.802300000000002"/>
    <n v="75.779799999999994"/>
    <n v="88.292100000000005"/>
    <n v="87.506399999999999"/>
    <n v="85.069599999999994"/>
    <n v="95.155000000000001"/>
    <n v="91.126800000000003"/>
    <n v="89.8934"/>
    <n v="82.224900000000005"/>
    <n v="95.393699999999995"/>
    <n v="100.44629999999999"/>
    <n v="101.9482"/>
    <n v="94.488600000000005"/>
    <n v="104.1165"/>
    <n v="108.1645"/>
    <n v="106.7422"/>
    <n v="111.785"/>
    <n v="112.879"/>
    <n v="112.15300000000001"/>
    <n v="107.0108"/>
    <n v="109.9648"/>
    <n v="106.1455"/>
    <n v="111.2479"/>
    <n v="107.9457"/>
    <n v="103.36060000000001"/>
    <n v="99.053899999999999"/>
    <n v="101.88849999999999"/>
    <n v="107.48820000000001"/>
    <n v="101.988"/>
    <n v="109.2089"/>
    <n v="103.4401"/>
    <n v="103.4302"/>
    <n v="109.14919999999999"/>
    <n v="116.8078"/>
    <n v="116.0817"/>
    <n v="113.42610000000001"/>
    <n v="121.6814"/>
    <n v="129.5488"/>
    <n v="136.7697"/>
    <n v="139.84309999999999"/>
    <n v="138.9479"/>
    <n v="133.27860000000001"/>
    <n v="140.14150000000001"/>
    <n v="133.1593"/>
    <n v="133.1593"/>
    <n v="137.22720000000001"/>
    <n v="141.1858"/>
    <n v="149.74950000000001"/>
    <n v="154.9811"/>
    <n v="148.63550000000001"/>
    <n v="138.73910000000001"/>
    <n v="133.86539999999999"/>
    <n v="135.81489999999999"/>
    <n v="156.58250000000001"/>
    <n v="151.01259999999999"/>
    <n v="154.78219999999999"/>
    <n v="153.40969999999999"/>
    <n v="157.78110000000001"/>
    <n v="156.5864"/>
  </r>
  <r>
    <s v="GIL"/>
    <x v="98"/>
    <s v="Gildan Activewear Inc"/>
    <s v="--"/>
    <s v="--"/>
    <n v="88.47"/>
    <d v="2015-01-01T00:00:00"/>
    <d v="2024-12-31T00:00:00"/>
    <s v="Consumer Discretionary"/>
    <n v="31.39"/>
    <n v="32.24"/>
    <n v="31.6676"/>
    <n v="32.430799999999998"/>
    <n v="33.474299999999999"/>
    <n v="35.267400000000002"/>
    <n v="35.845300000000002"/>
    <n v="35.168700000000001"/>
    <n v="34.3001"/>
    <n v="32.009399999999999"/>
    <n v="35.353700000000003"/>
    <n v="33.5702"/>
    <n v="30.1739"/>
    <n v="29.849699999999999"/>
    <n v="33.888800000000003"/>
    <n v="33.349699999999999"/>
    <n v="33.524700000000003"/>
    <n v="32.469299999999997"/>
    <n v="32.898400000000002"/>
    <n v="33.218299999999999"/>
    <n v="31.523399999999999"/>
    <n v="29.639199999999999"/>
    <n v="31.5122"/>
    <n v="29.415400000000002"/>
    <n v="29.372299999999999"/>
    <n v="29.035699999999999"/>
    <n v="31.1158"/>
    <n v="33.142299999999999"/>
    <n v="33.981699999999996"/>
    <n v="34.624699999999997"/>
    <n v="32.643700000000003"/>
    <n v="34.086199999999998"/>
    <n v="33.9816"/>
    <n v="34.4086"/>
    <n v="35.792400000000001"/>
    <n v="35.503900000000002"/>
    <n v="36.570500000000003"/>
    <n v="32.540100000000002"/>
    <n v="32.657200000000003"/>
    <n v="32.823900000000002"/>
    <n v="33.084600000000002"/>
    <n v="32.626399999999997"/>
    <n v="29.524999999999999"/>
    <n v="34.014499999999998"/>
    <n v="34.7575"/>
    <n v="34.801699999999997"/>
    <n v="38.741"/>
    <n v="36.779499999999999"/>
    <n v="39.468800000000002"/>
    <n v="41.767499999999998"/>
    <n v="42.807400000000001"/>
    <n v="44.010100000000001"/>
    <n v="43.607700000000001"/>
    <n v="45.3155"/>
    <n v="46.477899999999998"/>
    <n v="43.8001"/>
    <n v="42.193800000000003"/>
    <n v="30.196100000000001"/>
    <n v="35.170900000000003"/>
    <n v="34.620699999999999"/>
    <n v="33.069600000000001"/>
    <n v="29.318100000000001"/>
    <n v="16.295999999999999"/>
    <n v="17.6403"/>
    <n v="17.349699999999999"/>
    <n v="19.102799999999998"/>
    <n v="21.591699999999999"/>
    <n v="22.9724"/>
    <n v="23.8353"/>
    <n v="25.070699999999999"/>
    <n v="30.847899999999999"/>
    <n v="32.328499999999998"/>
    <n v="29.022099999999998"/>
    <n v="35.126199999999997"/>
    <n v="34.935499999999998"/>
    <n v="38.750599999999999"/>
    <n v="39.441699999999997"/>
    <n v="41.731699999999996"/>
    <n v="39.240900000000003"/>
    <n v="44.426099999999998"/>
    <n v="42.392600000000002"/>
    <n v="41.641500000000001"/>
    <n v="47.577100000000002"/>
    <n v="49.305500000000002"/>
    <n v="46.519799999999996"/>
    <n v="45.747599999999998"/>
    <n v="43.311700000000002"/>
    <n v="40.208100000000002"/>
    <n v="37.011000000000003"/>
    <n v="34.4191"/>
    <n v="34.865000000000002"/>
    <n v="36.2806"/>
    <n v="36.476700000000001"/>
    <n v="40.1571"/>
    <n v="36.602400000000003"/>
    <n v="34.845100000000002"/>
    <n v="39.205399999999997"/>
    <n v="40.746600000000001"/>
    <n v="42.446899999999999"/>
    <n v="41.709499999999998"/>
    <n v="35.221200000000003"/>
    <n v="40.634700000000002"/>
    <n v="39.017299999999999"/>
    <n v="38.589500000000001"/>
    <n v="36.4542"/>
    <n v="37.718200000000003"/>
    <n v="47.279699999999998"/>
    <n v="42.226399999999998"/>
    <n v="42.736499999999999"/>
    <n v="45.489400000000003"/>
    <n v="48.681199999999997"/>
    <n v="46.211799999999997"/>
    <n v="50.781599999999997"/>
    <n v="50.5381"/>
    <n v="54.755299999999998"/>
    <n v="60.109000000000002"/>
    <n v="62.301200000000001"/>
    <n v="66.685599999999994"/>
    <n v="68.400599999999997"/>
    <n v="66.484200000000001"/>
  </r>
  <r>
    <s v="GMIN"/>
    <x v="99"/>
    <s v="G Mining Ventures Corp"/>
    <s v="--"/>
    <s v="--"/>
    <n v="43.17"/>
    <d v="2015-01-01T00:00:00"/>
    <d v="2024-12-31T00:00:00"/>
    <s v="Materials"/>
    <n v="0.76"/>
    <n v="0.76"/>
    <n v="0.76"/>
    <n v="0.6"/>
    <n v="0.6"/>
    <n v="0.72"/>
    <n v="0.72"/>
    <n v="0.72"/>
    <n v="0.84"/>
    <n v="0.56000000000000005"/>
    <n v="1.6"/>
    <n v="3.08"/>
    <n v="5"/>
    <n v="4.2"/>
    <n v="5.8"/>
    <n v="4.28"/>
    <n v="3.6"/>
    <n v="4"/>
    <n v="3.6"/>
    <n v="3.6"/>
    <n v="3.4"/>
    <n v="3.8"/>
    <n v="3.4"/>
    <n v="3.4"/>
    <n v="3.48"/>
    <n v="3.32"/>
    <n v="3"/>
    <n v="3.32"/>
    <n v="3.4"/>
    <n v="3.2"/>
    <n v="2.76"/>
    <n v="2.92"/>
    <n v="3.16"/>
    <n v="3.2"/>
    <n v="2.56"/>
    <n v="2.6"/>
    <n v="2.64"/>
    <n v="2.76"/>
    <n v="3.4"/>
    <n v="3.6"/>
    <n v="4.12"/>
    <n v="4.2"/>
    <n v="4.4000000000000004"/>
    <n v="4.3600000000000003"/>
    <n v="5"/>
    <n v="5.08"/>
    <n v="4.5199999999999996"/>
    <n v="5.08"/>
    <n v="5.48"/>
    <n v="5.64"/>
    <n v="7.84"/>
    <n v="7.4"/>
    <n v="7.56"/>
    <n v="8.4"/>
    <n v="8.36"/>
    <n v="9.44"/>
    <n v="9.69"/>
    <n v="8.57"/>
    <n v="9.3800000000000008"/>
    <n v="11.89"/>
    <n v="10.67"/>
    <n v="1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GRT-U"/>
    <x v="100"/>
    <s v="Granite Real Estate Investment"/>
    <s v="--"/>
    <s v="--"/>
    <n v="87.85"/>
    <d v="2015-01-01T00:00:00"/>
    <d v="2024-12-31T00:00:00"/>
    <s v="Real Estate"/>
    <n v="26.64"/>
    <n v="27.180700000000002"/>
    <n v="26.795100000000001"/>
    <n v="25.319299999999998"/>
    <n v="24.540800000000001"/>
    <n v="26.238199999999999"/>
    <n v="24.726500000000001"/>
    <n v="23.721599999999999"/>
    <n v="23.298300000000001"/>
    <n v="23.745100000000001"/>
    <n v="25.458600000000001"/>
    <n v="23.881399999999999"/>
    <n v="23.808499999999999"/>
    <n v="24.309899999999999"/>
    <n v="23.906300000000002"/>
    <n v="24.014600000000002"/>
    <n v="25.314599999999999"/>
    <n v="25.157"/>
    <n v="26.520800000000001"/>
    <n v="27.329799999999999"/>
    <n v="26.412500000000001"/>
    <n v="27.943899999999999"/>
    <n v="29.026800000000001"/>
    <n v="29.970700000000001"/>
    <n v="29.8141"/>
    <n v="31.046900000000001"/>
    <n v="31.545100000000001"/>
    <n v="33.347999999999999"/>
    <n v="35.002000000000002"/>
    <n v="35.232500000000002"/>
    <n v="34.625599999999999"/>
    <n v="35.232599999999998"/>
    <n v="34.843200000000003"/>
    <n v="34.833500000000001"/>
    <n v="35.824599999999997"/>
    <n v="34.7286"/>
    <n v="35.86"/>
    <n v="35.176000000000002"/>
    <n v="36.315199999999997"/>
    <n v="36.264899999999997"/>
    <n v="37.131100000000004"/>
    <n v="38.831499999999998"/>
    <n v="39.245100000000001"/>
    <n v="40.058700000000002"/>
    <n v="40.675600000000003"/>
    <n v="40.029000000000003"/>
    <n v="40.543399999999998"/>
    <n v="39.518900000000002"/>
    <n v="44.417900000000003"/>
    <n v="46.145099999999999"/>
    <n v="47.966700000000003"/>
    <n v="45.991700000000002"/>
    <n v="45.728999999999999"/>
    <n v="45.813899999999997"/>
    <n v="46.787599999999998"/>
    <n v="48.772100000000002"/>
    <n v="49.2866"/>
    <n v="50.290599999999998"/>
    <n v="53.039499999999997"/>
    <n v="51.236600000000003"/>
    <n v="55.717799999999997"/>
    <n v="53.432200000000002"/>
    <n v="45.642699999999998"/>
    <n v="50.120399999999997"/>
    <n v="53.723599999999998"/>
    <n v="55.606999999999999"/>
    <n v="62.025799999999997"/>
    <n v="61.971800000000002"/>
    <n v="61.9176"/>
    <n v="60.049399999999999"/>
    <n v="61.731699999999996"/>
    <n v="63.021299999999997"/>
    <n v="60.7941"/>
    <n v="59.3748"/>
    <n v="62.445300000000003"/>
    <n v="64.502700000000004"/>
    <n v="66.906800000000004"/>
    <n v="68.026799999999994"/>
    <n v="71.450699999999998"/>
    <n v="75.546400000000006"/>
    <n v="74.926299999999998"/>
    <n v="83.657600000000002"/>
    <n v="82.379300000000001"/>
    <n v="88.330100000000002"/>
    <n v="81.075999999999993"/>
    <n v="79.098399999999998"/>
    <n v="81.431100000000001"/>
    <n v="80.599400000000003"/>
    <n v="77.390199999999993"/>
    <n v="67.296599999999998"/>
    <n v="69.087400000000002"/>
    <n v="64.02"/>
    <n v="57.4377"/>
    <n v="60.200800000000001"/>
    <n v="69.133600000000001"/>
    <n v="60.167700000000004"/>
    <n v="71.154799999999994"/>
    <n v="72.112799999999993"/>
    <n v="73.608699999999999"/>
    <n v="74.347899999999996"/>
    <n v="70.523499999999999"/>
    <n v="69.631100000000004"/>
    <n v="69.031000000000006"/>
    <n v="67.341099999999997"/>
    <n v="64.723100000000002"/>
    <n v="56.940100000000001"/>
    <n v="62.184399999999997"/>
    <n v="69.296800000000005"/>
    <n v="66.045400000000001"/>
    <n v="65.756200000000007"/>
    <n v="71.021600000000007"/>
    <n v="62.763199999999998"/>
    <n v="62.4373"/>
    <n v="63.035200000000003"/>
    <n v="69.641800000000003"/>
    <n v="71.701599999999999"/>
    <n v="76.719800000000006"/>
    <n v="71.665400000000005"/>
    <n v="72.129300000000001"/>
    <n v="66.315399999999997"/>
  </r>
  <r>
    <s v="GSY"/>
    <x v="101"/>
    <s v="goeasy Ltd"/>
    <s v="--"/>
    <s v="--"/>
    <n v="125.12"/>
    <d v="2015-01-01T00:00:00"/>
    <d v="2024-12-31T00:00:00"/>
    <s v="Financials"/>
    <n v="13.6"/>
    <n v="16.363299999999999"/>
    <n v="15.2158"/>
    <n v="16.060300000000002"/>
    <n v="14.3713"/>
    <n v="14.644600000000001"/>
    <n v="13.4054"/>
    <n v="12.4366"/>
    <n v="11.744"/>
    <n v="12.681100000000001"/>
    <n v="15.6435"/>
    <n v="14.396599999999999"/>
    <n v="14.343400000000001"/>
    <n v="15.84"/>
    <n v="14.82"/>
    <n v="14.460599999999999"/>
    <n v="14.544700000000001"/>
    <n v="14.1571"/>
    <n v="13.6721"/>
    <n v="15.7121"/>
    <n v="19.539300000000001"/>
    <n v="19.709499999999998"/>
    <n v="18.610700000000001"/>
    <n v="18.979399999999998"/>
    <n v="22.713000000000001"/>
    <n v="23.607500000000002"/>
    <n v="23.9481"/>
    <n v="24.863800000000001"/>
    <n v="24.613299999999999"/>
    <n v="21.735600000000002"/>
    <n v="21.9955"/>
    <n v="22.286899999999999"/>
    <n v="22.996600000000001"/>
    <n v="24.7638"/>
    <n v="27.909800000000001"/>
    <n v="29.5853"/>
    <n v="30.429400000000001"/>
    <n v="31.002800000000001"/>
    <n v="30.427900000000001"/>
    <n v="30.043299999999999"/>
    <n v="33.776699999999998"/>
    <n v="32.344799999999999"/>
    <n v="34.471499999999999"/>
    <n v="42.535600000000002"/>
    <n v="41.329799999999999"/>
    <n v="34.890500000000003"/>
    <n v="33.240200000000002"/>
    <n v="29.147300000000001"/>
    <n v="33.987499999999997"/>
    <n v="36.717199999999998"/>
    <n v="33.463999999999999"/>
    <n v="39.900700000000001"/>
    <n v="40.114100000000001"/>
    <n v="43.7682"/>
    <n v="46.840200000000003"/>
    <n v="44.437100000000001"/>
    <n v="49.444800000000001"/>
    <n v="49.992699999999999"/>
    <n v="57.978999999999999"/>
    <n v="57.986499999999999"/>
    <n v="55.927199999999999"/>
    <n v="52.200400000000002"/>
    <n v="30.7148"/>
    <n v="37.526299999999999"/>
    <n v="45.544699999999999"/>
    <n v="46.522799999999997"/>
    <n v="47.807499999999997"/>
    <n v="55.252200000000002"/>
    <n v="56.073700000000002"/>
    <n v="59.151299999999999"/>
    <n v="72.850399999999993"/>
    <n v="83.240200000000002"/>
    <n v="80.458399999999997"/>
    <n v="106.87309999999999"/>
    <n v="108.34310000000001"/>
    <n v="125.9312"/>
    <n v="128.32130000000001"/>
    <n v="137.94110000000001"/>
    <n v="148.6978"/>
    <n v="170.24590000000001"/>
    <n v="176.30439999999999"/>
    <n v="169.17760000000001"/>
    <n v="151.60040000000001"/>
    <n v="156.95859999999999"/>
    <n v="129.03749999999999"/>
    <n v="131.49780000000001"/>
    <n v="123.6491"/>
    <n v="101.63939999999999"/>
    <n v="101.992"/>
    <n v="87.280600000000007"/>
    <n v="99.611999999999995"/>
    <n v="106.6407"/>
    <n v="96.475200000000001"/>
    <n v="99.176000000000002"/>
    <n v="107.42189999999999"/>
    <n v="96.367199999999997"/>
    <n v="112.3274"/>
    <n v="113.8301"/>
    <n v="87.343400000000003"/>
    <n v="84.873800000000003"/>
    <n v="97.715999999999994"/>
    <n v="102.0445"/>
    <n v="117.3909"/>
    <n v="116.5142"/>
    <n v="99.302700000000002"/>
    <n v="102.44110000000001"/>
    <n v="124.12139999999999"/>
    <n v="148.09200000000001"/>
    <n v="143.46360000000001"/>
    <n v="155.99039999999999"/>
    <n v="150.45240000000001"/>
    <n v="166.1688"/>
    <n v="172.30430000000001"/>
    <n v="187.18870000000001"/>
    <n v="192.9529"/>
    <n v="180.11410000000001"/>
    <n v="172.96129999999999"/>
    <n v="169.3193"/>
    <n v="166.35599999999999"/>
    <n v="160.4915"/>
  </r>
  <r>
    <s v="GWO"/>
    <x v="102"/>
    <s v="Great-West Lifeco Inc"/>
    <s v="--"/>
    <s v="--"/>
    <n v="63.74"/>
    <d v="2015-01-01T00:00:00"/>
    <d v="2024-12-31T00:00:00"/>
    <s v="Financials"/>
    <n v="18.79"/>
    <n v="20.759699999999999"/>
    <n v="21.560400000000001"/>
    <n v="21.784199999999998"/>
    <n v="21.4026"/>
    <n v="21.598600000000001"/>
    <n v="22.002500000000001"/>
    <n v="20.169499999999999"/>
    <n v="19.1739"/>
    <n v="20.787199999999999"/>
    <n v="21.764800000000001"/>
    <n v="20.896999999999998"/>
    <n v="21.012"/>
    <n v="21.1814"/>
    <n v="21.845199999999998"/>
    <n v="22.566500000000001"/>
    <n v="21.810600000000001"/>
    <n v="21.033000000000001"/>
    <n v="20.928100000000001"/>
    <n v="19.541399999999999"/>
    <n v="20.146599999999999"/>
    <n v="21.020099999999999"/>
    <n v="22.278500000000001"/>
    <n v="22.158799999999999"/>
    <n v="22.467500000000001"/>
    <n v="22.832899999999999"/>
    <n v="23.454799999999999"/>
    <n v="23.372"/>
    <n v="21.607399999999998"/>
    <n v="22.617699999999999"/>
    <n v="22.894300000000001"/>
    <n v="22.4922"/>
    <n v="23.3505"/>
    <n v="23.344000000000001"/>
    <n v="23.068999999999999"/>
    <n v="23.0624"/>
    <n v="22.8522"/>
    <n v="22.503499999999999"/>
    <n v="21.8522"/>
    <n v="22.749400000000001"/>
    <n v="22.130600000000001"/>
    <n v="21.733899999999998"/>
    <n v="21.767499999999998"/>
    <n v="21.672699999999999"/>
    <n v="21.3323"/>
    <n v="20.563199999999998"/>
    <n v="21.006900000000002"/>
    <n v="19.428100000000001"/>
    <n v="19.4419"/>
    <n v="21.146999999999998"/>
    <n v="22.614599999999999"/>
    <n v="23.530100000000001"/>
    <n v="21.665299999999998"/>
    <n v="21.346699999999998"/>
    <n v="20.5183"/>
    <n v="20.389399999999998"/>
    <n v="22.8537"/>
    <n v="23.011700000000001"/>
    <n v="24.0319"/>
    <n v="24.194099999999999"/>
    <n v="24.9434"/>
    <n v="22.9648"/>
    <n v="17.932500000000001"/>
    <n v="16.9071"/>
    <n v="16.5383"/>
    <n v="17.906099999999999"/>
    <n v="17.815799999999999"/>
    <n v="20.020199999999999"/>
    <n v="19.9039"/>
    <n v="20.7683"/>
    <n v="23.109100000000002"/>
    <n v="23.554400000000001"/>
    <n v="22.661899999999999"/>
    <n v="25.2774"/>
    <n v="26.2987"/>
    <n v="28.0289"/>
    <n v="29.4209"/>
    <n v="29.299900000000001"/>
    <n v="29.872800000000002"/>
    <n v="31.058499999999999"/>
    <n v="31.0167"/>
    <n v="29.302499999999998"/>
    <n v="29.841699999999999"/>
    <n v="30.9254"/>
    <n v="32.342599999999997"/>
    <n v="31.055700000000002"/>
    <n v="30.404199999999999"/>
    <n v="29.248699999999999"/>
    <n v="28.6463"/>
    <n v="26.310700000000001"/>
    <n v="26.034500000000001"/>
    <n v="26.232199999999999"/>
    <n v="25.356400000000001"/>
    <n v="26.818899999999999"/>
    <n v="27.278099999999998"/>
    <n v="27.027699999999999"/>
    <n v="30.472999999999999"/>
    <n v="32.148200000000003"/>
    <n v="31.365500000000001"/>
    <n v="33.729700000000001"/>
    <n v="34.0989"/>
    <n v="34.0901"/>
    <n v="35.2879"/>
    <n v="34.918199999999999"/>
    <n v="34.9452"/>
    <n v="34.549500000000002"/>
    <n v="39.4726"/>
    <n v="39.918599999999998"/>
    <n v="40.837800000000001"/>
    <n v="38.547699999999999"/>
    <n v="39.949399999999997"/>
    <n v="37.542499999999997"/>
    <n v="38.206800000000001"/>
    <n v="37.300199999999997"/>
    <n v="39.113300000000002"/>
    <n v="41.927799999999998"/>
    <n v="43.650399999999998"/>
    <n v="44.218200000000003"/>
    <n v="47.710599999999999"/>
    <n v="45.619599999999998"/>
  </r>
  <r>
    <s v="H"/>
    <x v="103"/>
    <s v="Hydro One Ltd"/>
    <s v="--"/>
    <s v="--"/>
    <n v="53.83"/>
    <d v="2015-01-01T00:00:00"/>
    <d v="2024-12-31T00:00:00"/>
    <s v="Utilities"/>
    <n v="15.84"/>
    <n v="15.6594"/>
    <n v="15.6243"/>
    <n v="16.249500000000001"/>
    <n v="17.324100000000001"/>
    <n v="16.7897"/>
    <n v="17.416799999999999"/>
    <n v="18.660299999999999"/>
    <n v="18.6387"/>
    <n v="18.847200000000001"/>
    <n v="18.790600000000001"/>
    <n v="17.732600000000001"/>
    <n v="16.725300000000001"/>
    <n v="17.244199999999999"/>
    <n v="17.587900000000001"/>
    <n v="17.258800000000001"/>
    <n v="17.8948"/>
    <n v="17.739799999999999"/>
    <n v="17.5184"/>
    <n v="17.3032"/>
    <n v="16.655200000000001"/>
    <n v="17.258500000000002"/>
    <n v="17.085799999999999"/>
    <n v="17.153500000000001"/>
    <n v="17.100899999999999"/>
    <n v="17.009799999999998"/>
    <n v="16.865500000000001"/>
    <n v="15.605"/>
    <n v="16.056100000000001"/>
    <n v="15.6493"/>
    <n v="14.935499999999999"/>
    <n v="15.563599999999999"/>
    <n v="14.7559"/>
    <n v="14.9734"/>
    <n v="15.4361"/>
    <n v="15.0509"/>
    <n v="15.4518"/>
    <n v="16.089600000000001"/>
    <n v="16.3598"/>
    <n v="16.407399999999999"/>
    <n v="16.6815"/>
    <n v="17.4208"/>
    <n v="18.4011"/>
    <n v="18.547000000000001"/>
    <n v="18.928699999999999"/>
    <n v="20.0411"/>
    <n v="20.086600000000001"/>
    <n v="20.086600000000001"/>
    <n v="20.5213"/>
    <n v="20.761900000000001"/>
    <n v="22.2685"/>
    <n v="22.301600000000001"/>
    <n v="21.1663"/>
    <n v="21.082799999999999"/>
    <n v="22.285599999999999"/>
    <n v="21.531300000000002"/>
    <n v="24.069900000000001"/>
    <n v="22.771100000000001"/>
    <n v="24.025200000000002"/>
    <n v="24.782900000000001"/>
    <n v="25.795999999999999"/>
    <n v="24.603899999999999"/>
    <n v="25.445499999999999"/>
    <n v="23.2041"/>
    <n v="25.356999999999999"/>
    <n v="25.530200000000001"/>
    <n v="26.5871"/>
    <n v="26.1798"/>
    <n v="26.9312"/>
    <n v="27.438099999999999"/>
    <n v="26.383099999999999"/>
    <n v="26.056999999999999"/>
    <n v="27.5198"/>
    <n v="29.246200000000002"/>
    <n v="29.184000000000001"/>
    <n v="27.8155"/>
    <n v="30.175999999999998"/>
    <n v="31.116800000000001"/>
    <n v="31.6096"/>
    <n v="31.2606"/>
    <n v="32.290300000000002"/>
    <n v="32.118699999999997"/>
    <n v="30.751200000000001"/>
    <n v="31.097100000000001"/>
    <n v="34.246899999999997"/>
    <n v="33.264600000000002"/>
    <n v="33.365499999999997"/>
    <n v="32.475900000000003"/>
    <n v="35.565199999999997"/>
    <n v="36.674300000000002"/>
    <n v="35.759300000000003"/>
    <n v="35.236800000000002"/>
    <n v="34.65"/>
    <n v="32.787100000000002"/>
    <n v="32.478499999999997"/>
    <n v="33.774700000000003"/>
    <n v="35.427700000000002"/>
    <n v="37.5717"/>
    <n v="37.761000000000003"/>
    <n v="38.281500000000001"/>
    <n v="37.650399999999998"/>
    <n v="36.754399999999997"/>
    <n v="37.421700000000001"/>
    <n v="38.281199999999998"/>
    <n v="41.566600000000001"/>
    <n v="44.006599999999999"/>
    <n v="45.339399999999998"/>
    <n v="43.356699999999996"/>
    <n v="44.285200000000003"/>
    <n v="43.113700000000001"/>
    <m/>
    <m/>
    <m/>
    <m/>
    <m/>
    <m/>
    <m/>
    <m/>
    <m/>
    <m/>
  </r>
  <r>
    <s v="HBM"/>
    <x v="104"/>
    <s v="Hudbay Minerals Inc"/>
    <s v="--"/>
    <s v="--"/>
    <n v="32.25"/>
    <d v="2015-01-01T00:00:00"/>
    <d v="2024-12-31T00:00:00"/>
    <s v="Materials"/>
    <n v="9.7899999999999991"/>
    <n v="10.565899999999999"/>
    <n v="10.053100000000001"/>
    <n v="11.576599999999999"/>
    <n v="10.7906"/>
    <n v="10.091900000000001"/>
    <n v="8.1803000000000008"/>
    <n v="6.3948"/>
    <n v="4.7915000000000001"/>
    <n v="6.5991999999999997"/>
    <n v="5.7633999999999999"/>
    <n v="5.1608000000000001"/>
    <n v="2.6823999999999999"/>
    <n v="3.8778999999999999"/>
    <n v="4.6356999999999999"/>
    <n v="6.0965999999999996"/>
    <n v="4.9474"/>
    <n v="6.0088999999999997"/>
    <n v="6.3400999999999996"/>
    <n v="5.1810999999999998"/>
    <n v="5.0636999999999999"/>
    <n v="5.5125000000000002"/>
    <n v="8.8394999999999992"/>
    <n v="7.4931000000000001"/>
    <n v="9.9420000000000002"/>
    <n v="10.0395"/>
    <n v="8.5361999999999991"/>
    <n v="7.9599000000000002"/>
    <n v="6.7488000000000001"/>
    <n v="7.3250999999999999"/>
    <n v="9.4542000000000002"/>
    <n v="10.635999999999999"/>
    <n v="9.0422999999999991"/>
    <n v="9.3745999999999992"/>
    <n v="9.1595999999999993"/>
    <n v="10.880100000000001"/>
    <n v="10.3033"/>
    <n v="9.6484000000000005"/>
    <n v="8.9239999999999995"/>
    <n v="8.7772000000000006"/>
    <n v="8.1509999999999998"/>
    <n v="7.1725000000000003"/>
    <n v="6.6245000000000003"/>
    <n v="5.9688999999999997"/>
    <n v="6.4101999999999997"/>
    <n v="5.0674000000000001"/>
    <n v="6.6063000000000001"/>
    <n v="6.3318000000000003"/>
    <n v="7.7138999999999998"/>
    <n v="8.6744000000000003"/>
    <n v="9.3707999999999991"/>
    <n v="8.7527000000000008"/>
    <n v="6.5153999999999996"/>
    <n v="6.9569999999999999"/>
    <n v="6.2897999999999996"/>
    <n v="4.3860999999999999"/>
    <n v="4.7009999999999996"/>
    <n v="4.7009999999999996"/>
    <n v="4.2584"/>
    <n v="5.2911000000000001"/>
    <n v="3.9929000000000001"/>
    <n v="3.2160000000000002"/>
    <n v="2.6246999999999998"/>
    <n v="3.3549000000000002"/>
    <n v="3.6903999999999999"/>
    <n v="4.0555000000000003"/>
    <n v="4.1542000000000003"/>
    <n v="5.7724000000000002"/>
    <n v="5.5647000000000002"/>
    <n v="5.9402999999999997"/>
    <n v="8.1247000000000007"/>
    <n v="8.8066999999999993"/>
    <n v="7.1955999999999998"/>
    <n v="9.0044000000000004"/>
    <n v="8.5097000000000005"/>
    <n v="9.0836000000000006"/>
    <n v="8.9747000000000003"/>
    <n v="8.1632999999999996"/>
    <n v="8.8163999999999998"/>
    <n v="7.6388999999999996"/>
    <n v="7.8270999999999997"/>
    <n v="8.5503"/>
    <n v="8.5404"/>
    <n v="9.0754000000000001"/>
    <n v="9.0457000000000001"/>
    <n v="10.2346"/>
    <n v="9.7386999999999997"/>
    <n v="8.1618999999999993"/>
    <n v="7.1801000000000004"/>
    <n v="5.1966000000000001"/>
    <n v="4.8891999999999998"/>
    <n v="5.7618999999999998"/>
    <n v="5.5235000000000003"/>
    <n v="5.1360000000000001"/>
    <n v="7.5400999999999998"/>
    <n v="6.7950999999999997"/>
    <n v="7.6791999999999998"/>
    <n v="6.7255000000000003"/>
    <n v="7.0529999999999999"/>
    <n v="6.7545999999999999"/>
    <n v="5.7797000000000001"/>
    <n v="6.3169000000000004"/>
    <n v="7.819"/>
    <n v="6.6948999999999996"/>
    <n v="6.5853000000000002"/>
    <n v="6.0274000000000001"/>
    <n v="6.1369999999999996"/>
    <n v="7.2728000000000002"/>
    <n v="7.4420999999999999"/>
    <n v="7.9602000000000004"/>
    <n v="9.4560999999999993"/>
    <n v="11.5608"/>
    <n v="13.266500000000001"/>
    <n v="12.348800000000001"/>
    <n v="11.491"/>
    <n v="10.8782"/>
    <n v="12.42"/>
    <n v="12.469900000000001"/>
    <n v="12.469900000000001"/>
    <n v="11.641299999999999"/>
  </r>
  <r>
    <s v="HR-U"/>
    <x v="105"/>
    <s v="H&amp;R Real Estate Investment Tru"/>
    <s v="--"/>
    <s v="--"/>
    <n v="10.75"/>
    <d v="2015-01-01T00:00:00"/>
    <d v="2024-12-31T00:00:00"/>
    <s v="Real Estate"/>
    <n v="9.91"/>
    <n v="9.8609000000000009"/>
    <n v="9.5625"/>
    <n v="9.5350999999999999"/>
    <n v="9.3590999999999998"/>
    <n v="9.3360000000000003"/>
    <n v="9.3361000000000001"/>
    <n v="8.6776999999999997"/>
    <n v="8.6918000000000006"/>
    <n v="8.9126999999999992"/>
    <n v="9.1658000000000008"/>
    <n v="8.6117000000000008"/>
    <n v="8.1442999999999994"/>
    <n v="8.1636000000000006"/>
    <n v="9.1743000000000006"/>
    <n v="9.6304999999999996"/>
    <n v="9.3712999999999997"/>
    <n v="9.9918999999999993"/>
    <n v="10.369899999999999"/>
    <n v="10.451499999999999"/>
    <n v="10.1035"/>
    <n v="10.327400000000001"/>
    <n v="9.9269999999999996"/>
    <n v="10.2349"/>
    <n v="10.3765"/>
    <n v="10.908799999999999"/>
    <n v="10.7181"/>
    <n v="10.8132"/>
    <n v="10.755599999999999"/>
    <n v="10.385300000000001"/>
    <n v="10.003500000000001"/>
    <n v="10.1828"/>
    <n v="10.3238"/>
    <n v="10.321199999999999"/>
    <n v="10.2399"/>
    <n v="10.402900000000001"/>
    <n v="10.2936"/>
    <n v="9.8400999999999996"/>
    <n v="10.4161"/>
    <n v="10.2705"/>
    <n v="10.1228"/>
    <n v="10.1357"/>
    <n v="10.224299999999999"/>
    <n v="10.348599999999999"/>
    <n v="10.181100000000001"/>
    <n v="10.263199999999999"/>
    <n v="10.9054"/>
    <n v="10.761200000000001"/>
    <n v="11.6251"/>
    <n v="11.958"/>
    <n v="12.3888"/>
    <n v="12.172800000000001"/>
    <n v="12.1844"/>
    <n v="12.266999999999999"/>
    <n v="12.241400000000001"/>
    <n v="12.2761"/>
    <n v="12.612"/>
    <n v="12.2095"/>
    <n v="11.8889"/>
    <n v="11.6877"/>
    <n v="11.912800000000001"/>
    <n v="10.868399999999999"/>
    <n v="5.0385"/>
    <n v="5.6349"/>
    <n v="5.6349999999999998"/>
    <n v="5.6435000000000004"/>
    <n v="5.8448000000000002"/>
    <n v="5.8958000000000004"/>
    <n v="5.6879999999999997"/>
    <n v="6.0571999999999999"/>
    <n v="8.4114000000000004"/>
    <n v="7.9279000000000002"/>
    <n v="7.2862999999999998"/>
    <n v="8.2565000000000008"/>
    <n v="8.6152999999999995"/>
    <n v="9.2370999999999999"/>
    <n v="9.7217000000000002"/>
    <n v="9.7746999999999993"/>
    <n v="10.317399999999999"/>
    <n v="10.2126"/>
    <n v="9.6498000000000008"/>
    <n v="10.5381"/>
    <n v="9.7544000000000004"/>
    <n v="10.138999999999999"/>
    <n v="10.360300000000001"/>
    <n v="10.4031"/>
    <n v="10.5341"/>
    <n v="10.3512"/>
    <n v="11.393599999999999"/>
    <n v="10.1546"/>
    <n v="11.0413"/>
    <n v="10.4152"/>
    <n v="8.6376000000000008"/>
    <n v="9.2857000000000003"/>
    <n v="10.3429"/>
    <n v="10.107100000000001"/>
    <n v="10.9"/>
    <n v="11.0259"/>
    <n v="10.6404"/>
    <n v="9.9649999999999999"/>
    <n v="8.6334"/>
    <n v="8.7789000000000001"/>
    <n v="8.8556000000000008"/>
    <n v="8.9408999999999992"/>
    <n v="8.0246999999999993"/>
    <n v="7.4596"/>
    <n v="7.8090999999999999"/>
    <n v="8.7499000000000002"/>
    <n v="8.7494999999999994"/>
    <n v="7.9404000000000003"/>
    <n v="8.3080999999999996"/>
    <n v="8.1286000000000005"/>
    <n v="8.3551000000000002"/>
    <n v="8.1745000000000001"/>
    <n v="8.8225999999999996"/>
    <n v="9.7135999999999996"/>
    <n v="10.5989"/>
    <n v="9.8385999999999996"/>
    <n v="9.2897999999999996"/>
    <n v="8.7286000000000001"/>
  </r>
  <r>
    <s v="HWX"/>
    <x v="106"/>
    <s v="Headwater Exploration Inc"/>
    <s v="--"/>
    <s v="--"/>
    <n v="11"/>
    <d v="2015-01-01T00:00:00"/>
    <d v="2024-12-31T00:00:00"/>
    <s v="Energy"/>
    <n v="0.74"/>
    <n v="0.69910000000000005"/>
    <n v="0.68259999999999998"/>
    <n v="0.59219999999999995"/>
    <n v="0.6744"/>
    <n v="0.55930000000000002"/>
    <n v="0.58389999999999997"/>
    <n v="0.44409999999999999"/>
    <n v="0.35360000000000003"/>
    <n v="0.31659999999999999"/>
    <n v="0.32069999999999999"/>
    <n v="0.37009999999999998"/>
    <n v="0.3372"/>
    <n v="0.44409999999999999"/>
    <n v="0.46060000000000001"/>
    <n v="0.37009999999999998"/>
    <n v="0.3372"/>
    <n v="0.37009999999999998"/>
    <n v="0.32069999999999999"/>
    <n v="0.32490000000000002"/>
    <n v="0.3619"/>
    <n v="0.33310000000000001"/>
    <n v="0.33310000000000001"/>
    <n v="0.46060000000000001"/>
    <n v="0.45229999999999998"/>
    <n v="0.37830000000000003"/>
    <n v="0.33310000000000001"/>
    <n v="0.3619"/>
    <n v="0.41120000000000001"/>
    <n v="0.40710000000000002"/>
    <n v="0.46060000000000001"/>
    <n v="0.50170000000000003"/>
    <n v="0.49349999999999999"/>
    <n v="0.49349999999999999"/>
    <n v="0.50170000000000003"/>
    <n v="0.50170000000000003"/>
    <n v="0.64970000000000006"/>
    <n v="0.65790000000000004"/>
    <n v="0.57569999999999999"/>
    <n v="0.5675"/>
    <n v="0.69079999999999997"/>
    <n v="0.54279999999999995"/>
    <n v="0.5675"/>
    <n v="0.55930000000000002"/>
    <n v="0.55930000000000002"/>
    <n v="0.52639999999999998"/>
    <n v="0.69079999999999997"/>
    <n v="0.65790000000000004"/>
    <n v="0.58389999999999997"/>
    <n v="0.57569999999999999"/>
    <n v="0.57569999999999999"/>
    <n v="0.59219999999999995"/>
    <n v="0.5675"/>
    <n v="0.54279999999999995"/>
    <n v="0.55100000000000005"/>
    <n v="0.53459999999999996"/>
    <n v="0.55100000000000005"/>
    <n v="0.60860000000000003"/>
    <n v="0.625"/>
    <n v="0.59219999999999995"/>
    <n v="1.028"/>
    <n v="1.0773999999999999"/>
    <n v="0.82240000000000002"/>
    <n v="1.028"/>
    <n v="1.028"/>
    <n v="1.0116000000000001"/>
    <n v="1.028"/>
    <n v="1.135"/>
    <n v="1.1514"/>
    <n v="1.0527"/>
    <n v="1.5544"/>
    <n v="1.9656"/>
    <n v="2.3109999999999999"/>
    <n v="3.117"/>
    <n v="3.2157"/>
    <n v="3.6926999999999999"/>
    <n v="3.5775999999999999"/>
    <n v="3.5857999999999999"/>
    <n v="3.2404000000000002"/>
    <n v="3.1581000000000001"/>
    <n v="3.7421000000000002"/>
    <n v="4.0298999999999996"/>
    <n v="3.7503000000000002"/>
    <n v="4.2355"/>
    <n v="5.8803999999999998"/>
    <n v="5.9132999999999996"/>
    <n v="5.4527000000000001"/>
    <n v="5.4527000000000001"/>
    <n v="6.0202"/>
    <n v="4.4493999999999998"/>
    <n v="5.1073000000000004"/>
    <n v="4.9264000000000001"/>
    <n v="4.3259999999999996"/>
    <n v="5.9379999999999997"/>
    <n v="5.3293999999999997"/>
    <n v="4.9535999999999998"/>
    <n v="5.4389000000000003"/>
    <n v="5.0122"/>
    <n v="5.3635000000000002"/>
    <n v="5.2869999999999999"/>
    <n v="5.508"/>
    <n v="5.4935999999999998"/>
    <n v="6.4179000000000004"/>
    <n v="6.1932999999999998"/>
    <n v="6.2697000000000003"/>
    <n v="6.5324"/>
    <n v="6.2172000000000001"/>
    <n v="5.5587999999999997"/>
    <n v="5.6120999999999999"/>
    <n v="6.0746000000000002"/>
    <n v="6.9109999999999996"/>
    <n v="6.7397999999999998"/>
    <n v="6.875"/>
    <n v="6.6235999999999997"/>
    <n v="6.6783999999999999"/>
    <n v="6.2580999999999998"/>
    <n v="5.8758999999999997"/>
    <n v="6.3678999999999997"/>
    <n v="6.3864000000000001"/>
    <n v="6.2302"/>
  </r>
  <r>
    <s v="IAG"/>
    <x v="107"/>
    <s v="iA Financial Corp Inc"/>
    <s v="--"/>
    <s v="--"/>
    <n v="167.31"/>
    <d v="2015-01-01T00:00:00"/>
    <d v="2024-12-31T00:00:00"/>
    <s v="Financials"/>
    <n v="28.83"/>
    <n v="30.450600000000001"/>
    <n v="30.3932"/>
    <n v="31.497800000000002"/>
    <n v="30.973299999999998"/>
    <n v="30.3307"/>
    <n v="31.803599999999999"/>
    <n v="30.5518"/>
    <n v="28.952300000000001"/>
    <n v="31.191700000000001"/>
    <n v="33.1693"/>
    <n v="32.312600000000003"/>
    <n v="30.4528"/>
    <n v="26.852"/>
    <n v="28.941400000000002"/>
    <n v="30.787099999999999"/>
    <n v="31.686"/>
    <n v="30.212900000000001"/>
    <n v="31.619"/>
    <n v="35.024999999999999"/>
    <n v="35.392200000000003"/>
    <n v="38.921599999999998"/>
    <n v="42.919400000000003"/>
    <n v="40.236499999999999"/>
    <n v="41.261400000000002"/>
    <n v="41.802"/>
    <n v="43.697600000000001"/>
    <n v="43.667299999999997"/>
    <n v="38.179400000000001"/>
    <n v="42.950899999999997"/>
    <n v="44.1571"/>
    <n v="41.180300000000003"/>
    <n v="43.416400000000003"/>
    <n v="44.922499999999999"/>
    <n v="46.530299999999997"/>
    <n v="46.259599999999999"/>
    <n v="45.540500000000002"/>
    <n v="42.060600000000001"/>
    <n v="41.274000000000001"/>
    <n v="41.9983"/>
    <n v="41.566899999999997"/>
    <n v="39.802199999999999"/>
    <n v="41.959000000000003"/>
    <n v="42.754800000000003"/>
    <n v="40.818600000000004"/>
    <n v="36.780200000000001"/>
    <n v="38.713299999999997"/>
    <n v="34.728000000000002"/>
    <n v="38.904600000000002"/>
    <n v="40.571899999999999"/>
    <n v="39.599600000000002"/>
    <n v="42.862099999999998"/>
    <n v="41.107999999999997"/>
    <n v="43.231400000000001"/>
    <n v="42.923400000000001"/>
    <n v="45.242600000000003"/>
    <n v="49.262799999999999"/>
    <n v="51.828400000000002"/>
    <n v="55.939700000000002"/>
    <n v="58.679099999999998"/>
    <n v="59.9131"/>
    <n v="52.941299999999998"/>
    <n v="36.658700000000003"/>
    <n v="37.445900000000002"/>
    <n v="36.876300000000001"/>
    <n v="38.125900000000001"/>
    <n v="39.442599999999999"/>
    <n v="39.7759"/>
    <n v="39.267600000000002"/>
    <n v="39.326900000000002"/>
    <n v="48.577300000000001"/>
    <n v="47.133800000000001"/>
    <n v="48.671300000000002"/>
    <n v="56.262999999999998"/>
    <n v="58.792700000000004"/>
    <n v="59.558500000000002"/>
    <n v="59.970500000000001"/>
    <n v="58.471600000000002"/>
    <n v="59.797199999999997"/>
    <n v="61.0122"/>
    <n v="62.669199999999996"/>
    <n v="63.846499999999999"/>
    <n v="59.582500000000003"/>
    <n v="63.532400000000003"/>
    <n v="72.599699999999999"/>
    <n v="66.104200000000006"/>
    <n v="67.284999999999997"/>
    <n v="59.459699999999998"/>
    <n v="58.703099999999999"/>
    <n v="57.219499999999996"/>
    <n v="62.9754"/>
    <n v="63.658200000000001"/>
    <n v="63.333399999999997"/>
    <n v="68.413399999999996"/>
    <n v="69.119"/>
    <n v="72.197500000000005"/>
    <n v="74.802300000000002"/>
    <n v="84.060699999999997"/>
    <n v="78.6096"/>
    <n v="83.427499999999995"/>
    <n v="80.107799999999997"/>
    <n v="83.561300000000003"/>
    <n v="84.589100000000002"/>
    <n v="79.203100000000006"/>
    <n v="79.604900000000001"/>
    <n v="75.391099999999994"/>
    <n v="85.404799999999994"/>
    <n v="85.140900000000002"/>
    <n v="86.1494"/>
    <n v="80.105000000000004"/>
    <n v="80.095399999999998"/>
    <n v="79.438699999999997"/>
    <n v="85.218000000000004"/>
    <n v="82.500299999999996"/>
    <n v="89.654600000000002"/>
    <n v="100.2752"/>
    <n v="108.52330000000001"/>
    <n v="109.8206"/>
    <n v="130.428"/>
    <n v="130.03819999999999"/>
  </r>
  <r>
    <s v="IFC"/>
    <x v="108"/>
    <s v="Intact Financial Corp"/>
    <s v="--"/>
    <s v="--"/>
    <n v="247.91"/>
    <d v="2015-01-01T00:00:00"/>
    <d v="2024-12-31T00:00:00"/>
    <s v="Financials"/>
    <n v="65.790000000000006"/>
    <n v="69.687700000000007"/>
    <n v="74.3476"/>
    <n v="72.407399999999996"/>
    <n v="69.493399999999994"/>
    <n v="68.03"/>
    <n v="70.7029"/>
    <n v="71.369200000000006"/>
    <n v="73.885999999999996"/>
    <n v="73.625900000000001"/>
    <n v="70.180700000000002"/>
    <n v="70.3262"/>
    <n v="66.614800000000002"/>
    <n v="66.813100000000006"/>
    <n v="72.587299999999999"/>
    <n v="74.12"/>
    <n v="73.201999999999998"/>
    <n v="74.157300000000006"/>
    <n v="75.201899999999995"/>
    <n v="76.479500000000002"/>
    <n v="76.6768"/>
    <n v="73.717799999999997"/>
    <n v="75.593500000000006"/>
    <n v="78.184100000000001"/>
    <n v="77.297300000000007"/>
    <n v="76.605800000000002"/>
    <n v="77.471699999999998"/>
    <n v="76.595299999999995"/>
    <n v="75.997299999999996"/>
    <n v="80.784599999999998"/>
    <n v="79.877399999999994"/>
    <n v="84.900099999999995"/>
    <n v="85.552800000000005"/>
    <n v="87.528400000000005"/>
    <n v="89.844200000000001"/>
    <n v="87.671599999999998"/>
    <n v="86.118399999999994"/>
    <n v="82.878399999999999"/>
    <n v="81.416600000000003"/>
    <n v="82.333299999999994"/>
    <n v="82.459400000000002"/>
    <n v="79.004900000000006"/>
    <n v="84.079899999999995"/>
    <n v="87.689099999999996"/>
    <n v="91.604100000000003"/>
    <n v="88.712699999999998"/>
    <n v="90.7256"/>
    <n v="85.189400000000006"/>
    <n v="89.200199999999995"/>
    <n v="94.473500000000001"/>
    <n v="97.789100000000005"/>
    <n v="94.788300000000007"/>
    <n v="100.4958"/>
    <n v="105.3289"/>
    <n v="107.06950000000001"/>
    <n v="113.249"/>
    <n v="116.7347"/>
    <n v="118.9759"/>
    <n v="119.9127"/>
    <n v="123.6187"/>
    <n v="126.2158"/>
    <n v="128.0821"/>
    <n v="107.8117"/>
    <n v="117.42019999999999"/>
    <n v="116.5072"/>
    <n v="115.2655"/>
    <n v="130.45760000000001"/>
    <n v="124.6323"/>
    <n v="127.9473"/>
    <n v="123.49639999999999"/>
    <n v="130.3792"/>
    <n v="135.9924"/>
    <n v="127.2222"/>
    <n v="128.34100000000001"/>
    <n v="139.7039"/>
    <n v="148.2132"/>
    <n v="148.08619999999999"/>
    <n v="153.5318"/>
    <n v="154.9813"/>
    <n v="156.64959999999999"/>
    <n v="153.4085"/>
    <n v="151.97040000000001"/>
    <n v="145.2013"/>
    <n v="151.46"/>
    <n v="158.65440000000001"/>
    <n v="167.46080000000001"/>
    <n v="171.08099999999999"/>
    <n v="166.45009999999999"/>
    <n v="169.25640000000001"/>
    <n v="169.096"/>
    <n v="177.5154"/>
    <n v="177.18940000000001"/>
    <n v="182.9683"/>
    <n v="193.75040000000001"/>
    <n v="188.36869999999999"/>
    <n v="183.35300000000001"/>
    <n v="181.58449999999999"/>
    <n v="184.50059999999999"/>
    <n v="183.017"/>
    <n v="193.91749999999999"/>
    <n v="189.29990000000001"/>
    <n v="194.62200000000001"/>
    <n v="185.3638"/>
    <n v="181.2628"/>
    <n v="189.48670000000001"/>
    <n v="186.44370000000001"/>
    <n v="201.23750000000001"/>
    <n v="196.1052"/>
    <n v="202.25210000000001"/>
    <n v="217.0951"/>
    <n v="212.80860000000001"/>
    <n v="218.8339"/>
    <n v="220.54570000000001"/>
    <n v="221.72040000000001"/>
    <n v="243.97900000000001"/>
    <n v="246.6337"/>
    <n v="253.74029999999999"/>
    <n v="259.798"/>
    <n v="260.55029999999999"/>
    <n v="256.9042"/>
  </r>
  <r>
    <s v="IGM"/>
    <x v="109"/>
    <s v="IGM Financial Inc"/>
    <s v="--"/>
    <s v="--"/>
    <n v="65.86"/>
    <d v="2015-01-01T00:00:00"/>
    <d v="2024-12-31T00:00:00"/>
    <s v="Financials"/>
    <n v="22.78"/>
    <n v="23.133199999999999"/>
    <n v="23.801600000000001"/>
    <n v="24.1295"/>
    <n v="22.262799999999999"/>
    <n v="21.321300000000001"/>
    <n v="20.6996"/>
    <n v="20.1797"/>
    <n v="18.4438"/>
    <n v="20.59"/>
    <n v="20.736999999999998"/>
    <n v="19.555"/>
    <n v="19.8704"/>
    <n v="19.8704"/>
    <n v="21.9678"/>
    <n v="22.1812"/>
    <n v="21.563500000000001"/>
    <n v="20.073499999999999"/>
    <n v="20.735600000000002"/>
    <n v="21.1751"/>
    <n v="20.535599999999999"/>
    <n v="20.8719"/>
    <n v="22.5532"/>
    <n v="22.472100000000001"/>
    <n v="23.525200000000002"/>
    <n v="23.948699999999999"/>
    <n v="23.657800000000002"/>
    <n v="24.463100000000001"/>
    <n v="23.4908"/>
    <n v="24.325700000000001"/>
    <n v="25.3781"/>
    <n v="24.730899999999998"/>
    <n v="25.709299999999999"/>
    <n v="27.873200000000001"/>
    <n v="27.3276"/>
    <n v="27.4132"/>
    <n v="27.276599999999998"/>
    <n v="24.333500000000001"/>
    <n v="23.740100000000002"/>
    <n v="24.8367"/>
    <n v="24.149699999999999"/>
    <n v="24.371400000000001"/>
    <n v="24.9725"/>
    <n v="23.284199999999998"/>
    <n v="23.062899999999999"/>
    <n v="21.003499999999999"/>
    <n v="22.1404"/>
    <n v="20.533300000000001"/>
    <n v="22.353100000000001"/>
    <n v="22.7501"/>
    <n v="23.125"/>
    <n v="24.8872"/>
    <n v="24.672000000000001"/>
    <n v="25.533200000000001"/>
    <n v="24.898099999999999"/>
    <n v="24.5566"/>
    <n v="26.075500000000002"/>
    <n v="25.7636"/>
    <n v="26.477499999999999"/>
    <n v="26.227499999999999"/>
    <n v="26.923999999999999"/>
    <n v="25.179200000000002"/>
    <n v="16.8429"/>
    <n v="21.264600000000002"/>
    <n v="23.587199999999999"/>
    <n v="24.224499999999999"/>
    <n v="24.180499999999999"/>
    <n v="23.372699999999998"/>
    <n v="22.826000000000001"/>
    <n v="21.869"/>
    <n v="25.681999999999999"/>
    <n v="26.222200000000001"/>
    <n v="25.751100000000001"/>
    <n v="26.381799999999998"/>
    <n v="29.525099999999998"/>
    <n v="33.826700000000002"/>
    <n v="34.381700000000002"/>
    <n v="34.163699999999999"/>
    <n v="34.374499999999998"/>
    <n v="35.920299999999997"/>
    <n v="35.760100000000001"/>
    <n v="38.834299999999999"/>
    <n v="36.487099999999998"/>
    <n v="36.491399999999999"/>
    <n v="35.723500000000001"/>
    <n v="36.019500000000001"/>
    <n v="35.774999999999999"/>
    <n v="32.9726"/>
    <n v="31.555199999999999"/>
    <n v="28.3964"/>
    <n v="30.6023"/>
    <n v="29.4253"/>
    <n v="28.8019"/>
    <n v="30.517299999999999"/>
    <n v="32.659500000000001"/>
    <n v="32.111899999999999"/>
    <n v="35.280700000000003"/>
    <n v="35.272199999999998"/>
    <n v="34.799100000000003"/>
    <n v="35.824399999999997"/>
    <n v="34.359699999999997"/>
    <n v="35.241399999999999"/>
    <n v="35.905500000000004"/>
    <n v="33.659799999999997"/>
    <n v="30.5823"/>
    <n v="27.715"/>
    <n v="29.907699999999998"/>
    <n v="31.5746"/>
    <n v="32.801200000000001"/>
    <n v="32.151800000000001"/>
    <n v="32.0199"/>
    <n v="31.543199999999999"/>
    <n v="33.376600000000003"/>
    <n v="35.1434"/>
    <n v="36.399500000000003"/>
    <n v="36.920499999999997"/>
    <n v="38.283299999999997"/>
    <n v="39.462600000000002"/>
    <n v="44.632399999999997"/>
    <n v="43.844900000000003"/>
  </r>
  <r>
    <s v="IIP-U"/>
    <x v="110"/>
    <s v="InterRent Real Estate Investme"/>
    <s v="--"/>
    <s v="--"/>
    <n v="13.33"/>
    <d v="2015-01-01T00:00:00"/>
    <d v="2024-12-31T00:00:00"/>
    <s v="Real Estate"/>
    <n v="4.6900000000000004"/>
    <n v="4.7983000000000002"/>
    <n v="4.8345000000000002"/>
    <n v="4.9747000000000003"/>
    <n v="4.8543000000000003"/>
    <n v="4.7408000000000001"/>
    <n v="4.7473000000000001"/>
    <n v="4.8894000000000002"/>
    <n v="4.9184000000000001"/>
    <n v="4.9321999999999999"/>
    <n v="5.2125000000000004"/>
    <n v="5.0064000000000002"/>
    <n v="5.2050000000000001"/>
    <n v="5.2122999999999999"/>
    <n v="5.6496000000000004"/>
    <n v="5.8029000000000002"/>
    <n v="5.9947999999999997"/>
    <n v="6.1493000000000002"/>
    <n v="6.4588000000000001"/>
    <n v="6.2792000000000003"/>
    <n v="6.0678999999999998"/>
    <n v="5.7778"/>
    <n v="5.6139000000000001"/>
    <n v="5.8734000000000002"/>
    <n v="5.8662000000000001"/>
    <n v="6.1029"/>
    <n v="6.0869999999999997"/>
    <n v="6.2618"/>
    <n v="6.4131"/>
    <n v="6.4691000000000001"/>
    <n v="6.2451999999999996"/>
    <n v="6.3819999999999997"/>
    <n v="6.4869000000000003"/>
    <n v="6.7206999999999999"/>
    <n v="7.1346999999999996"/>
    <n v="7.4119999999999999"/>
    <n v="7.6330999999999998"/>
    <n v="7.8303000000000003"/>
    <n v="8.2731999999999992"/>
    <n v="8.2426999999999992"/>
    <n v="8.7850000000000001"/>
    <n v="9.0501000000000005"/>
    <n v="8.9206000000000003"/>
    <n v="9.4420999999999999"/>
    <n v="9.7248000000000001"/>
    <n v="10.4641"/>
    <n v="10.7994"/>
    <n v="10.861000000000001"/>
    <n v="11.189"/>
    <n v="11.7845"/>
    <n v="12.1639"/>
    <n v="11.3894"/>
    <n v="11.879200000000001"/>
    <n v="11.6059"/>
    <n v="12.4085"/>
    <n v="13.5159"/>
    <n v="13.8232"/>
    <n v="13.2102"/>
    <n v="13.968400000000001"/>
    <n v="13.278"/>
    <n v="14.3017"/>
    <n v="14.126899999999999"/>
    <n v="11.3558"/>
    <n v="12.4185"/>
    <n v="12.5261"/>
    <n v="12.291499999999999"/>
    <n v="11.7393"/>
    <n v="10.720599999999999"/>
    <n v="10.872"/>
    <n v="9.8247"/>
    <n v="12.148300000000001"/>
    <n v="11.8858"/>
    <n v="12.2563"/>
    <n v="11.8977"/>
    <n v="12.914999999999999"/>
    <n v="13.427899999999999"/>
    <n v="13.644299999999999"/>
    <n v="14.7987"/>
    <n v="15.8056"/>
    <n v="15.4163"/>
    <n v="14.7529"/>
    <n v="16.011900000000001"/>
    <n v="14.5884"/>
    <n v="15.339399999999999"/>
    <n v="14.151899999999999"/>
    <n v="13.697699999999999"/>
    <n v="14.2471"/>
    <n v="12.597"/>
    <n v="12.2387"/>
    <n v="10.751899999999999"/>
    <n v="12.0427"/>
    <n v="11.0435"/>
    <n v="10.358499999999999"/>
    <n v="10.383900000000001"/>
    <n v="11.371499999999999"/>
    <n v="11.6441"/>
    <n v="13.1366"/>
    <n v="13.446899999999999"/>
    <n v="12.2599"/>
    <n v="11.894299999999999"/>
    <n v="12.0778"/>
    <n v="11.821199999999999"/>
    <n v="11.8399"/>
    <n v="11.395899999999999"/>
    <n v="11.6005"/>
    <n v="10.950900000000001"/>
    <n v="11.287599999999999"/>
    <n v="12.381500000000001"/>
    <n v="12.635400000000001"/>
    <n v="12.7674"/>
    <n v="12.7783"/>
    <n v="11.3188"/>
    <n v="11.3302"/>
    <n v="11.3125"/>
    <n v="12.139900000000001"/>
    <n v="12.141400000000001"/>
    <n v="12.151999999999999"/>
    <n v="10.928100000000001"/>
    <n v="10.4808"/>
    <n v="9.8009000000000004"/>
  </r>
  <r>
    <s v="IMG"/>
    <x v="111"/>
    <s v="IAMGOLD Corp"/>
    <s v="--"/>
    <s v="--"/>
    <n v="24.71"/>
    <d v="2015-01-01T00:00:00"/>
    <d v="2024-12-31T00:00:00"/>
    <s v="Materials"/>
    <n v="3.4"/>
    <n v="3.06"/>
    <n v="2.36"/>
    <n v="2.7"/>
    <n v="2.5299999999999998"/>
    <n v="2.5"/>
    <n v="1.99"/>
    <n v="2.21"/>
    <n v="2.1800000000000002"/>
    <n v="2.36"/>
    <n v="2.04"/>
    <n v="1.97"/>
    <n v="2.04"/>
    <n v="3.28"/>
    <n v="2.86"/>
    <n v="4.2699999999999996"/>
    <n v="4.2699999999999996"/>
    <n v="5.35"/>
    <n v="6.74"/>
    <n v="4.87"/>
    <n v="5.3"/>
    <n v="5.37"/>
    <n v="4.92"/>
    <n v="5.19"/>
    <n v="6.02"/>
    <n v="5.24"/>
    <n v="5.32"/>
    <n v="5.64"/>
    <n v="6.02"/>
    <n v="6.69"/>
    <n v="6.73"/>
    <n v="8.2899999999999991"/>
    <n v="7.63"/>
    <n v="7.08"/>
    <n v="7.03"/>
    <n v="7.33"/>
    <n v="7.24"/>
    <n v="6.75"/>
    <n v="6.68"/>
    <n v="7.02"/>
    <n v="8.1"/>
    <n v="7.66"/>
    <n v="7.15"/>
    <n v="5.32"/>
    <n v="4.75"/>
    <n v="4.5199999999999996"/>
    <n v="4.03"/>
    <n v="5.01"/>
    <n v="4.92"/>
    <n v="4.41"/>
    <n v="4.63"/>
    <n v="4.03"/>
    <n v="3.37"/>
    <n v="4.43"/>
    <n v="4.8"/>
    <n v="4.97"/>
    <n v="4.5199999999999996"/>
    <n v="4.95"/>
    <n v="4.84"/>
    <n v="4.8499999999999996"/>
    <n v="3.95"/>
    <n v="3.82"/>
    <n v="3.2"/>
    <n v="4.87"/>
    <n v="5.14"/>
    <n v="5.39"/>
    <n v="6.69"/>
    <n v="5.61"/>
    <n v="5.1100000000000003"/>
    <n v="4.88"/>
    <n v="4.3899999999999997"/>
    <n v="4.67"/>
    <n v="4.34"/>
    <n v="3.77"/>
    <n v="3.74"/>
    <n v="3.84"/>
    <n v="4.3499999999999996"/>
    <n v="3.65"/>
    <n v="3.41"/>
    <n v="3"/>
    <n v="2.87"/>
    <n v="3.41"/>
    <n v="3.93"/>
    <n v="3.94"/>
    <n v="3.1"/>
    <n v="3.72"/>
    <n v="4.34"/>
    <n v="3.63"/>
    <n v="2.8"/>
    <n v="2.0699999999999998"/>
    <n v="2.11"/>
    <n v="1.57"/>
    <n v="1.49"/>
    <n v="2"/>
    <n v="2.75"/>
    <n v="3.47"/>
    <n v="3.74"/>
    <n v="3.09"/>
    <n v="3.64"/>
    <n v="3.88"/>
    <n v="3.7"/>
    <n v="3.48"/>
    <n v="3.6"/>
    <n v="3.35"/>
    <n v="2.93"/>
    <n v="3.55"/>
    <n v="3.44"/>
    <n v="3.34"/>
    <n v="3.2"/>
    <n v="3.54"/>
    <n v="4.5199999999999996"/>
    <n v="4.8899999999999997"/>
    <n v="5.36"/>
    <n v="5.14"/>
    <n v="5.69"/>
    <n v="6.66"/>
    <n v="7.08"/>
    <n v="7.71"/>
    <n v="7.72"/>
    <n v="7.43"/>
  </r>
  <r>
    <s v="IMO"/>
    <x v="112"/>
    <s v="Imperial Oil Ltd"/>
    <s v="--"/>
    <s v="--"/>
    <n v="137.57"/>
    <d v="2015-01-01T00:00:00"/>
    <d v="2024-12-31T00:00:00"/>
    <s v="Energy"/>
    <n v="36.71"/>
    <n v="37.488100000000003"/>
    <n v="39.389699999999998"/>
    <n v="41.439"/>
    <n v="38.010399999999997"/>
    <n v="37.6965"/>
    <n v="37.805900000000001"/>
    <n v="36.290199999999999"/>
    <n v="33.136299999999999"/>
    <n v="34.100299999999997"/>
    <n v="33.998399999999997"/>
    <n v="35.445099999999996"/>
    <n v="33.770400000000002"/>
    <n v="33.959099999999999"/>
    <n v="34.2273"/>
    <n v="32.8232"/>
    <n v="32.9651"/>
    <n v="32.363500000000002"/>
    <n v="31.7697"/>
    <n v="31.792400000000001"/>
    <n v="32.610799999999998"/>
    <n v="34.565600000000003"/>
    <n v="36.668500000000002"/>
    <n v="37.242600000000003"/>
    <n v="34.109099999999998"/>
    <n v="33.080599999999997"/>
    <n v="32.424399999999999"/>
    <n v="31.776299999999999"/>
    <n v="30.710999999999999"/>
    <n v="30.3735"/>
    <n v="28.750299999999999"/>
    <n v="29.7483"/>
    <n v="32.169499999999999"/>
    <n v="33.759399999999999"/>
    <n v="32.251600000000003"/>
    <n v="31.7897"/>
    <n v="31.335899999999999"/>
    <n v="28.159300000000002"/>
    <n v="27.776700000000002"/>
    <n v="32.506599999999999"/>
    <n v="34.688000000000002"/>
    <n v="35.734699999999997"/>
    <n v="36.429699999999997"/>
    <n v="33.410800000000002"/>
    <n v="34.339100000000002"/>
    <n v="33.780500000000004"/>
    <n v="32.6601"/>
    <n v="28.549700000000001"/>
    <n v="30.77"/>
    <n v="29.408100000000001"/>
    <n v="30.271100000000001"/>
    <n v="32.2958"/>
    <n v="30.1615"/>
    <n v="30.270099999999999"/>
    <n v="30.169899999999998"/>
    <n v="27.273099999999999"/>
    <n v="28.996099999999998"/>
    <n v="27.567299999999999"/>
    <n v="27.953900000000001"/>
    <n v="29.062200000000001"/>
    <n v="26.549399999999999"/>
    <n v="24.8658"/>
    <n v="13.5611"/>
    <n v="19.169599999999999"/>
    <n v="18.334299999999999"/>
    <n v="18.796800000000001"/>
    <n v="18.030799999999999"/>
    <n v="18.512799999999999"/>
    <n v="13.8651"/>
    <n v="15.4133"/>
    <n v="19.553699999999999"/>
    <n v="21.218900000000001"/>
    <n v="21.368200000000002"/>
    <n v="24.494800000000001"/>
    <n v="26.946999999999999"/>
    <n v="31.426300000000001"/>
    <n v="35.9499"/>
    <n v="33.664000000000001"/>
    <n v="30.456199999999999"/>
    <n v="29.752300000000002"/>
    <n v="35.9604"/>
    <n v="37.6402"/>
    <n v="37.936700000000002"/>
    <n v="41.246400000000001"/>
    <n v="47.023800000000001"/>
    <n v="51.436"/>
    <n v="55.028500000000001"/>
    <n v="58.830500000000001"/>
    <n v="63.323700000000002"/>
    <n v="55.463099999999997"/>
    <n v="56.093800000000002"/>
    <n v="59.091799999999999"/>
    <n v="54.956899999999997"/>
    <n v="68.096599999999995"/>
    <n v="70.3202"/>
    <n v="60.949100000000001"/>
    <n v="67.205699999999993"/>
    <n v="62.372300000000003"/>
    <n v="63.9268"/>
    <n v="64.233800000000002"/>
    <n v="57.313699999999997"/>
    <n v="63.558999999999997"/>
    <n v="66.615899999999996"/>
    <n v="72.420400000000001"/>
    <n v="78.961100000000002"/>
    <n v="74.591200000000001"/>
    <n v="72.620199999999997"/>
    <n v="71.698800000000006"/>
    <n v="73.665099999999995"/>
    <n v="80.665899999999993"/>
    <n v="89.381100000000004"/>
    <n v="90.548199999999994"/>
    <n v="92.1267"/>
    <n v="89.796999999999997"/>
    <n v="95.216800000000006"/>
    <n v="97.710099999999997"/>
    <n v="92.157300000000006"/>
    <n v="100.63209999999999"/>
    <n v="100.42870000000001"/>
    <n v="86.3035"/>
  </r>
  <r>
    <s v="IPCO"/>
    <x v="113"/>
    <s v="International Petroleum Corp"/>
    <s v="--"/>
    <s v="--"/>
    <n v="28.4"/>
    <d v="2015-01-01T00:00:00"/>
    <d v="2024-12-31T00:00:00"/>
    <s v="Energy"/>
    <n v="5.41"/>
    <n v="5.5"/>
    <n v="3.85"/>
    <n v="4.3"/>
    <n v="4.1900000000000004"/>
    <n v="5.5"/>
    <n v="5.65"/>
    <n v="6"/>
    <n v="5.51"/>
    <n v="5.78"/>
    <n v="5.61"/>
    <n v="5.42"/>
    <n v="6.03"/>
    <n v="8.52"/>
    <n v="8.99"/>
    <n v="8.65"/>
    <n v="9.0399999999999991"/>
    <n v="8.44"/>
    <n v="5.57"/>
    <n v="4.6399999999999997"/>
    <n v="4.3499999999999996"/>
    <n v="4.78"/>
    <n v="6.18"/>
    <n v="6.2450000000000001"/>
    <n v="6.98"/>
    <n v="5.79"/>
    <n v="5.83"/>
    <n v="5.66"/>
    <n v="4.5199999999999996"/>
    <n v="4.62"/>
    <n v="4.47"/>
    <n v="5.7850000000000001"/>
    <n v="5.72"/>
    <n v="4.7249999999999996"/>
    <n v="4.43"/>
    <n v="1.6"/>
    <n v="2.17"/>
    <n v="2.06"/>
    <n v="2.4500000000000002"/>
    <n v="2.58"/>
    <n v="2.71"/>
    <n v="2.4"/>
    <n v="2.02"/>
    <n v="2.68"/>
    <n v="2.81"/>
    <n v="3.04"/>
    <n v="4.01"/>
    <n v="4.16"/>
    <n v="4.32"/>
    <n v="5.18"/>
    <n v="5.75"/>
    <n v="6.06"/>
    <n v="5.51"/>
    <n v="6.45"/>
    <n v="6.99"/>
    <n v="6.32"/>
    <n v="7.07"/>
    <n v="8.3000000000000007"/>
    <n v="9.09"/>
    <n v="11.93"/>
    <n v="12.29"/>
    <n v="13.49"/>
    <n v="12.29"/>
    <n v="15.65"/>
    <n v="12.93"/>
    <n v="10.89"/>
    <n v="13.59"/>
    <n v="15.37"/>
    <n v="15.4"/>
    <n v="14.35"/>
    <n v="13.77"/>
    <n v="12.98"/>
    <n v="13.23"/>
    <n v="11.42"/>
    <n v="10.85"/>
    <n v="12.34"/>
    <n v="12.67"/>
    <n v="12.93"/>
    <n v="14.49"/>
    <n v="15.9"/>
    <n v="15.77"/>
    <n v="14.86"/>
    <n v="14.29"/>
    <n v="16.05"/>
    <n v="17.02"/>
    <n v="18.21"/>
    <n v="18.100000000000001"/>
    <n v="19.920000000000002"/>
    <n v="20.45"/>
    <n v="15.97"/>
    <n v="15.84"/>
    <n v="15.87"/>
    <n v="16.809999999999999"/>
    <m/>
    <m/>
    <m/>
    <m/>
    <m/>
    <m/>
    <m/>
    <m/>
    <m/>
    <m/>
    <m/>
    <m/>
    <m/>
    <m/>
    <m/>
    <m/>
    <m/>
    <m/>
    <m/>
    <m/>
    <m/>
    <m/>
    <m/>
    <m/>
    <m/>
    <m/>
    <m/>
  </r>
  <r>
    <s v="IVN"/>
    <x v="114"/>
    <s v="Ivanhoe Mines Ltd"/>
    <s v="--"/>
    <s v="--"/>
    <n v="17.22"/>
    <d v="2015-01-01T00:00:00"/>
    <d v="2024-12-31T00:00:00"/>
    <s v="Materials"/>
    <n v="0.75"/>
    <n v="0.83"/>
    <n v="0.92"/>
    <n v="1.1599999999999999"/>
    <n v="1.2"/>
    <n v="0.9"/>
    <n v="0.71"/>
    <n v="0.8"/>
    <n v="0.65"/>
    <n v="0.7"/>
    <n v="0.66"/>
    <n v="0.61"/>
    <n v="0.68"/>
    <n v="0.68"/>
    <n v="0.84"/>
    <n v="1.04"/>
    <n v="0.96"/>
    <n v="1.01"/>
    <n v="1.43"/>
    <n v="1.86"/>
    <n v="2.2799999999999998"/>
    <n v="2.09"/>
    <n v="2.36"/>
    <n v="2.54"/>
    <n v="3.97"/>
    <n v="3.85"/>
    <n v="4.6399999999999997"/>
    <n v="4.79"/>
    <n v="3.86"/>
    <n v="4.17"/>
    <n v="4.92"/>
    <n v="4.53"/>
    <n v="3.97"/>
    <n v="4.67"/>
    <n v="4.41"/>
    <n v="4.24"/>
    <n v="3.52"/>
    <n v="3.23"/>
    <n v="2.72"/>
    <n v="2.65"/>
    <n v="3.27"/>
    <n v="2.7"/>
    <n v="2.59"/>
    <n v="2.3199999999999998"/>
    <n v="2.75"/>
    <n v="2.48"/>
    <n v="2.65"/>
    <n v="2.37"/>
    <n v="2.84"/>
    <n v="3.44"/>
    <n v="3.2"/>
    <n v="3.26"/>
    <n v="3.26"/>
    <n v="4.16"/>
    <n v="4.1399999999999997"/>
    <n v="3.72"/>
    <n v="3.44"/>
    <n v="3.27"/>
    <n v="3.51"/>
    <n v="4.25"/>
    <n v="3.42"/>
    <n v="3.13"/>
    <n v="2.34"/>
    <n v="2.92"/>
    <n v="3.05"/>
    <n v="3.85"/>
    <n v="4.72"/>
    <n v="5.15"/>
    <n v="4.84"/>
    <n v="5.24"/>
    <n v="6.08"/>
    <n v="6.86"/>
    <n v="6.11"/>
    <n v="7.85"/>
    <n v="6.47"/>
    <n v="8.67"/>
    <n v="8.89"/>
    <n v="8.9499999999999993"/>
    <n v="9.26"/>
    <n v="10.18"/>
    <n v="8.1"/>
    <n v="9.7100000000000009"/>
    <n v="10.14"/>
    <n v="10.32"/>
    <n v="10.89"/>
    <n v="12.93"/>
    <n v="11.66"/>
    <n v="10.3"/>
    <n v="9.64"/>
    <n v="7.41"/>
    <n v="8.0299999999999994"/>
    <n v="8.44"/>
    <n v="8.89"/>
    <n v="9.4499999999999993"/>
    <n v="12.04"/>
    <n v="10.7"/>
    <n v="12.5"/>
    <n v="11.42"/>
    <n v="12.21"/>
    <n v="11.75"/>
    <n v="9.94"/>
    <n v="12.095000000000001"/>
    <n v="13.98"/>
    <n v="12.02"/>
    <n v="11.64"/>
    <n v="10.220000000000001"/>
    <n v="11.75"/>
    <n v="12.86"/>
    <n v="14.11"/>
    <n v="14.43"/>
    <n v="16.16"/>
    <n v="18.5"/>
    <n v="19.62"/>
    <n v="17.649999999999999"/>
    <n v="18.05"/>
    <n v="17.97"/>
    <n v="20.12"/>
    <n v="18.46"/>
    <n v="18.850000000000001"/>
    <n v="17.059999999999999"/>
  </r>
  <r>
    <s v="JWEL"/>
    <x v="115"/>
    <s v="Jamieson Wellness Inc"/>
    <s v="--"/>
    <s v="--"/>
    <n v="34.65"/>
    <d v="2015-01-01T00:00:00"/>
    <d v="2024-12-31T00:00:00"/>
    <s v="Consumer Staples"/>
    <n v="15.55"/>
    <n v="16.035599999999999"/>
    <n v="16.937799999999999"/>
    <n v="16.869700000000002"/>
    <n v="18.223700000000001"/>
    <n v="19.0867"/>
    <n v="17.770900000000001"/>
    <n v="17.600100000000001"/>
    <n v="19.7272"/>
    <n v="19.701499999999999"/>
    <n v="21.5199"/>
    <n v="22.9053"/>
    <n v="21.296199999999999"/>
    <n v="22.3721"/>
    <n v="23.0197"/>
    <n v="19.557300000000001"/>
    <n v="18.861699999999999"/>
    <n v="18.497399999999999"/>
    <n v="18.193899999999999"/>
    <n v="16.9451"/>
    <n v="16.4038"/>
    <n v="15.6808"/>
    <n v="16.3767"/>
    <n v="17.6021"/>
    <n v="18.048500000000001"/>
    <n v="21.393699999999999"/>
    <n v="20.453299999999999"/>
    <n v="20.883900000000001"/>
    <n v="22.933"/>
    <n v="22.7212"/>
    <n v="23.4359"/>
    <n v="23.014800000000001"/>
    <n v="22.811"/>
    <n v="27.888999999999999"/>
    <n v="29.533300000000001"/>
    <n v="31.640899999999998"/>
    <n v="34.290999999999997"/>
    <n v="33.748199999999997"/>
    <n v="37.610999999999997"/>
    <n v="34.381599999999999"/>
    <n v="32.211100000000002"/>
    <n v="32.345399999999998"/>
    <n v="32.094799999999999"/>
    <n v="30.9757"/>
    <n v="33.039400000000001"/>
    <n v="34.665700000000001"/>
    <n v="33.726199999999999"/>
    <n v="30.471699999999998"/>
    <n v="31.526499999999999"/>
    <n v="31.878399999999999"/>
    <n v="32.7928"/>
    <n v="34.503999999999998"/>
    <n v="36.353900000000003"/>
    <n v="36.481099999999998"/>
    <n v="32.227699999999999"/>
    <n v="29.855599999999999"/>
    <n v="31.819800000000001"/>
    <n v="29.491599999999998"/>
    <n v="31.5183"/>
    <n v="32.838799999999999"/>
    <n v="34.113500000000002"/>
    <n v="33.8399"/>
    <n v="30.8733"/>
    <n v="30.7074"/>
    <n v="30.673500000000001"/>
    <n v="32.497900000000001"/>
    <n v="34.331699999999998"/>
    <n v="30.988299999999999"/>
    <n v="31.1799"/>
    <n v="31.152000000000001"/>
    <n v="28.554400000000001"/>
    <n v="28.095700000000001"/>
    <n v="28.4421"/>
    <n v="24.282699999999998"/>
    <n v="22.981300000000001"/>
    <n v="21.4725"/>
    <n v="28.469100000000001"/>
    <n v="30.110800000000001"/>
    <n v="29.313600000000001"/>
    <n v="29.499600000000001"/>
    <n v="25.46"/>
    <n v="24.972899999999999"/>
    <n v="25.7316"/>
    <n v="27.895900000000001"/>
    <n v="31.426200000000001"/>
    <n v="30.137599999999999"/>
    <n v="34.001600000000003"/>
    <n v="32.122799999999998"/>
    <n v="35.337200000000003"/>
    <n v="35.756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K"/>
    <x v="116"/>
    <s v="Kinross Gold Corp"/>
    <s v="--"/>
    <s v="--"/>
    <n v="42.88"/>
    <d v="2015-01-01T00:00:00"/>
    <d v="2024-12-31T00:00:00"/>
    <s v="Materials"/>
    <n v="3.89"/>
    <n v="3.1728999999999998"/>
    <n v="2.5419"/>
    <n v="2.6320999999999999"/>
    <n v="2.6501000000000001"/>
    <n v="2.6230000000000002"/>
    <n v="2.1633"/>
    <n v="2.1183000000000001"/>
    <n v="2.0912000000000002"/>
    <n v="2.3706999999999998"/>
    <n v="2.3525999999999998"/>
    <n v="2.2625000000000002"/>
    <n v="2.0821999999999998"/>
    <n v="3.5695000000000001"/>
    <n v="3.9931999999999999"/>
    <n v="6.4448999999999996"/>
    <n v="5.0658000000000003"/>
    <n v="5.7148000000000003"/>
    <n v="6.0843999999999996"/>
    <n v="4.7233000000000001"/>
    <n v="4.9847000000000001"/>
    <n v="4.6782000000000004"/>
    <n v="4.0022000000000002"/>
    <n v="3.7768000000000002"/>
    <n v="4.57"/>
    <n v="4.2184999999999997"/>
    <n v="4.2275"/>
    <n v="4.2816000000000001"/>
    <n v="5.2641"/>
    <n v="4.7503000000000002"/>
    <n v="4.6330999999999998"/>
    <n v="5.1288999999999998"/>
    <n v="4.7683"/>
    <n v="4.5971000000000002"/>
    <n v="4.8585000000000003"/>
    <n v="4.8855000000000004"/>
    <n v="4.8133999999999997"/>
    <n v="4.1554000000000002"/>
    <n v="4.5880999999999998"/>
    <n v="4.4798999999999998"/>
    <n v="4.2184999999999997"/>
    <n v="4.4619"/>
    <n v="4.2365000000000004"/>
    <n v="3.5154000000000001"/>
    <n v="3.1728999999999998"/>
    <n v="3.0827"/>
    <n v="3.2450000000000001"/>
    <n v="3.9661"/>
    <n v="3.9571000000000001"/>
    <n v="3.9571000000000001"/>
    <n v="4.1463999999999999"/>
    <n v="3.8399000000000001"/>
    <n v="3.9841000000000002"/>
    <n v="4.5609999999999999"/>
    <n v="4.8133999999999997"/>
    <n v="5.9672000000000001"/>
    <n v="5.4984999999999999"/>
    <n v="5.7689000000000004"/>
    <n v="5.1740000000000004"/>
    <n v="5.5526"/>
    <n v="6.0483000000000002"/>
    <n v="6.0843999999999996"/>
    <n v="5.0928000000000004"/>
    <n v="8.2837999999999994"/>
    <n v="8.0673999999999992"/>
    <n v="8.8336000000000006"/>
    <n v="11.2674"/>
    <n v="10.4381"/>
    <n v="10.5913"/>
    <n v="9.5878999999999994"/>
    <n v="8.4019999999999992"/>
    <n v="8.4838000000000005"/>
    <n v="8.1113"/>
    <n v="7.1848999999999998"/>
    <n v="7.6398000000000001"/>
    <n v="7.8954000000000004"/>
    <n v="8.8811"/>
    <n v="7.2008000000000001"/>
    <n v="7.4847999999999999"/>
    <n v="6.9886999999999997"/>
    <n v="6.2521000000000004"/>
    <n v="6.8506"/>
    <n v="7.0328999999999997"/>
    <n v="6.7923"/>
    <n v="6.3574000000000002"/>
    <n v="5.9131999999999998"/>
    <n v="6.8295000000000003"/>
    <n v="6.0385999999999997"/>
    <n v="5.2849000000000004"/>
    <n v="4.2994000000000003"/>
    <n v="4.1026999999999996"/>
    <n v="4.0716999999999999"/>
    <n v="4.9408000000000003"/>
    <n v="4.6668000000000003"/>
    <n v="5.2919999999999998"/>
    <n v="5.2538999999999998"/>
    <n v="5.8917000000000002"/>
    <n v="4.7971000000000004"/>
    <n v="6.1032999999999999"/>
    <n v="6.5542999999999996"/>
    <n v="6.1814"/>
    <n v="6.1138000000000003"/>
    <n v="6.3456000000000001"/>
    <n v="6.6677"/>
    <n v="6.0164999999999997"/>
    <n v="7.0369999999999999"/>
    <n v="7.8155000000000001"/>
    <n v="7.8350999999999997"/>
    <n v="7.2390999999999996"/>
    <n v="6.4869000000000003"/>
    <n v="8.1640999999999995"/>
    <n v="8.7241"/>
    <n v="10.916700000000001"/>
    <n v="11.232200000000001"/>
    <n v="12.376200000000001"/>
    <n v="12.0501"/>
    <n v="12.5349"/>
    <n v="13.9002"/>
    <n v="13.565799999999999"/>
    <n v="13.248200000000001"/>
  </r>
  <r>
    <s v="KEL"/>
    <x v="117"/>
    <s v="Kelt Exploration Ltd"/>
    <s v="--"/>
    <s v="--"/>
    <n v="7.8"/>
    <d v="2015-01-01T00:00:00"/>
    <d v="2024-12-31T00:00:00"/>
    <s v="Energy"/>
    <n v="6.3"/>
    <n v="8.15"/>
    <n v="7.57"/>
    <n v="9.31"/>
    <n v="8.6300000000000008"/>
    <n v="8.44"/>
    <n v="7.21"/>
    <n v="6.3"/>
    <n v="5.71"/>
    <n v="4.8099999999999996"/>
    <n v="4.45"/>
    <n v="4.24"/>
    <n v="3.88"/>
    <n v="3.59"/>
    <n v="3.96"/>
    <n v="4.84"/>
    <n v="4.71"/>
    <n v="4.7300000000000004"/>
    <n v="4.46"/>
    <n v="4.7699999999999996"/>
    <n v="5.79"/>
    <n v="5.93"/>
    <n v="6.39"/>
    <n v="6.77"/>
    <n v="6.29"/>
    <n v="5.99"/>
    <n v="6.68"/>
    <n v="6.72"/>
    <n v="6.28"/>
    <n v="6.28"/>
    <n v="6.69"/>
    <n v="6.02"/>
    <n v="7.13"/>
    <n v="7.07"/>
    <n v="7.03"/>
    <n v="7.19"/>
    <n v="7.54"/>
    <n v="6.82"/>
    <n v="6.88"/>
    <n v="8.1199999999999992"/>
    <n v="8.57"/>
    <n v="8.93"/>
    <n v="9.94"/>
    <n v="9.16"/>
    <n v="8.41"/>
    <n v="6.08"/>
    <n v="4.38"/>
    <n v="4.6399999999999997"/>
    <n v="4.51"/>
    <n v="5.25"/>
    <n v="5.51"/>
    <n v="5.54"/>
    <n v="4.3899999999999997"/>
    <n v="3.9"/>
    <n v="4.18"/>
    <n v="2.82"/>
    <n v="3.48"/>
    <n v="2.88"/>
    <n v="3.85"/>
    <n v="4.87"/>
    <n v="3.8"/>
    <n v="3.2"/>
    <n v="1.1000000000000001"/>
    <n v="1.6"/>
    <n v="1.32"/>
    <n v="1.4"/>
    <n v="1.71"/>
    <n v="1.66"/>
    <n v="1.43"/>
    <n v="1.63"/>
    <n v="1.89"/>
    <n v="1.8"/>
    <n v="1.78"/>
    <n v="2.42"/>
    <n v="2.66"/>
    <n v="2.73"/>
    <n v="3.25"/>
    <n v="3.53"/>
    <n v="3.39"/>
    <n v="3.35"/>
    <n v="4.55"/>
    <n v="5"/>
    <n v="4.29"/>
    <n v="4.82"/>
    <n v="5.54"/>
    <n v="5.75"/>
    <n v="6.74"/>
    <n v="6.63"/>
    <n v="7.11"/>
    <n v="6.12"/>
    <n v="6.88"/>
    <n v="6.29"/>
    <n v="5.21"/>
    <n v="5.89"/>
    <n v="5.44"/>
    <n v="5.01"/>
    <n v="4.57"/>
    <n v="4.7"/>
    <n v="4.59"/>
    <n v="4.95"/>
    <n v="5.29"/>
    <n v="5.59"/>
    <n v="6.37"/>
    <n v="7.02"/>
    <n v="7.25"/>
    <n v="7.88"/>
    <n v="6.71"/>
    <n v="5.72"/>
    <n v="5.37"/>
    <n v="5.85"/>
    <n v="6.05"/>
    <n v="6.25"/>
    <n v="6.3"/>
    <n v="6.37"/>
    <n v="6.05"/>
    <n v="6.24"/>
    <n v="6.26"/>
    <n v="6.53"/>
    <n v="6.73"/>
    <n v="7.02"/>
  </r>
  <r>
    <s v="KEY"/>
    <x v="118"/>
    <s v="Keyera Corp"/>
    <s v="--"/>
    <s v="--"/>
    <n v="46.11"/>
    <d v="2015-01-01T00:00:00"/>
    <d v="2024-12-31T00:00:00"/>
    <s v="Energy"/>
    <n v="20.47"/>
    <n v="22.909199999999998"/>
    <n v="23.115400000000001"/>
    <n v="23.363900000000001"/>
    <n v="22.589700000000001"/>
    <n v="23.067900000000002"/>
    <n v="23.839700000000001"/>
    <n v="22.464700000000001"/>
    <n v="20.512799999999999"/>
    <n v="22.593"/>
    <n v="22.3703"/>
    <n v="22.682700000000001"/>
    <n v="21.712399999999999"/>
    <n v="21.2821"/>
    <n v="22.436199999999999"/>
    <n v="23.071000000000002"/>
    <n v="22.407399999999999"/>
    <n v="22.712599999999998"/>
    <n v="21.611899999999999"/>
    <n v="23.423500000000001"/>
    <n v="24.620899999999999"/>
    <n v="23.4419"/>
    <n v="22.558399999999999"/>
    <n v="23.7165"/>
    <n v="22.467300000000002"/>
    <n v="23.076499999999999"/>
    <n v="23.097100000000001"/>
    <n v="22.447299999999998"/>
    <n v="23.969100000000001"/>
    <n v="24.421500000000002"/>
    <n v="23.390599999999999"/>
    <n v="21.842300000000002"/>
    <n v="23.071200000000001"/>
    <n v="23.061199999999999"/>
    <n v="22.1631"/>
    <n v="21.6767"/>
    <n v="21.2624"/>
    <n v="20.1739"/>
    <n v="20.762599999999999"/>
    <n v="21.503399999999999"/>
    <n v="22.703199999999999"/>
    <n v="22.933700000000002"/>
    <n v="23.700099999999999"/>
    <n v="22.721800000000002"/>
    <n v="21.9635"/>
    <n v="20.905899999999999"/>
    <n v="18.642700000000001"/>
    <n v="16.628699999999998"/>
    <n v="18.084299999999999"/>
    <n v="21.038499999999999"/>
    <n v="20.6145"/>
    <n v="20.3491"/>
    <n v="21.496600000000001"/>
    <n v="22.348500000000001"/>
    <n v="22.365500000000001"/>
    <n v="21.505199999999999"/>
    <n v="21.6356"/>
    <n v="20.641500000000001"/>
    <n v="22.017099999999999"/>
    <n v="23.220500000000001"/>
    <n v="23.6769"/>
    <n v="22.190999999999999"/>
    <n v="9.1289999999999996"/>
    <n v="14.545"/>
    <n v="15.479699999999999"/>
    <n v="14.7722"/>
    <n v="14.6616"/>
    <n v="17.264399999999998"/>
    <n v="14.6816"/>
    <n v="13.9198"/>
    <n v="16.617100000000001"/>
    <n v="16.888200000000001"/>
    <n v="18.042899999999999"/>
    <n v="18.6449"/>
    <n v="19.8599"/>
    <n v="21.505700000000001"/>
    <n v="23.242899999999999"/>
    <n v="25.745799999999999"/>
    <n v="25.946200000000001"/>
    <n v="23.728899999999999"/>
    <n v="25.016999999999999"/>
    <n v="25.0227"/>
    <n v="22.2529"/>
    <n v="22.756499999999999"/>
    <n v="23.992000000000001"/>
    <n v="23.943100000000001"/>
    <n v="25.6904"/>
    <n v="25.961200000000002"/>
    <n v="27.5914"/>
    <n v="24.168700000000001"/>
    <n v="27.4513"/>
    <n v="26.8323"/>
    <n v="23.764099999999999"/>
    <n v="24.5379"/>
    <n v="26.4802"/>
    <n v="25.141200000000001"/>
    <n v="25.92"/>
    <n v="25.852900000000002"/>
    <n v="25.5489"/>
    <n v="27.5261"/>
    <n v="26.161899999999999"/>
    <n v="26.787099999999999"/>
    <n v="28.944099999999999"/>
    <n v="29.2685"/>
    <n v="28.395"/>
    <n v="28.715599999999998"/>
    <n v="30.4251"/>
    <n v="28.9511"/>
    <n v="29.393999999999998"/>
    <n v="30.180399999999999"/>
    <n v="31.9969"/>
    <n v="32.391199999999998"/>
    <n v="33.0974"/>
    <n v="35.217300000000002"/>
    <n v="36.202500000000001"/>
    <n v="37.522399999999998"/>
    <n v="39.6965"/>
    <n v="40.251899999999999"/>
    <n v="43.433700000000002"/>
    <n v="41.869599999999998"/>
  </r>
  <r>
    <s v="KMP-U"/>
    <x v="119"/>
    <s v="Killam Apartment Real Estate I"/>
    <s v="--"/>
    <s v="--"/>
    <n v="17.54"/>
    <d v="2015-01-01T00:00:00"/>
    <d v="2024-12-31T00:00:00"/>
    <s v="Real Estate"/>
    <n v="7"/>
    <n v="6.891"/>
    <n v="7.0308000000000002"/>
    <n v="6.9161999999999999"/>
    <n v="6.6798999999999999"/>
    <n v="6.5766"/>
    <n v="6.4863"/>
    <n v="6.4865000000000004"/>
    <n v="6.5193000000000003"/>
    <n v="6.8531000000000004"/>
    <n v="7.0571000000000002"/>
    <n v="6.9842000000000004"/>
    <n v="7.2640000000000002"/>
    <n v="7.3445"/>
    <n v="7.8879999999999999"/>
    <n v="7.9617000000000004"/>
    <n v="8.0823999999999998"/>
    <n v="8.6534999999999993"/>
    <n v="8.9464000000000006"/>
    <n v="8.5007000000000001"/>
    <n v="8.3424999999999994"/>
    <n v="8.2174999999999994"/>
    <n v="8.3703000000000003"/>
    <n v="8.3423999999999996"/>
    <n v="8.5174000000000003"/>
    <n v="8.9313000000000002"/>
    <n v="8.9672000000000001"/>
    <n v="9.1235999999999997"/>
    <n v="9.0540000000000003"/>
    <n v="9.1189"/>
    <n v="8.8124000000000002"/>
    <n v="9.3958999999999993"/>
    <n v="9.5559999999999992"/>
    <n v="9.6069999999999993"/>
    <n v="10.3285"/>
    <n v="10.4177"/>
    <n v="9.9646000000000008"/>
    <n v="10.0541"/>
    <n v="10.286099999999999"/>
    <n v="10.5486"/>
    <n v="11.361499999999999"/>
    <n v="11.223000000000001"/>
    <n v="11.473000000000001"/>
    <n v="11.971500000000001"/>
    <n v="12.2075"/>
    <n v="12.278600000000001"/>
    <n v="12.5471"/>
    <n v="12.1837"/>
    <n v="12.8436"/>
    <n v="13.767099999999999"/>
    <n v="14.9634"/>
    <n v="14.643599999999999"/>
    <n v="14.7172"/>
    <n v="14.620200000000001"/>
    <n v="15.3005"/>
    <n v="16.0458"/>
    <n v="15.712999999999999"/>
    <n v="15.348599999999999"/>
    <n v="15.706300000000001"/>
    <n v="14.9841"/>
    <n v="15.992800000000001"/>
    <n v="17.065999999999999"/>
    <n v="12.5944"/>
    <n v="13.3964"/>
    <n v="13.593999999999999"/>
    <n v="14.122400000000001"/>
    <n v="14.0717"/>
    <n v="14.0837"/>
    <n v="14.1303"/>
    <n v="13.077199999999999"/>
    <n v="14.438000000000001"/>
    <n v="14.066000000000001"/>
    <n v="14.4816"/>
    <n v="14.8583"/>
    <n v="15.3597"/>
    <n v="15.7631"/>
    <n v="15.935499999999999"/>
    <n v="16.9682"/>
    <n v="17.375499999999999"/>
    <n v="18.102900000000002"/>
    <n v="17.9328"/>
    <n v="19.2395"/>
    <n v="18.695"/>
    <n v="20.059799999999999"/>
    <n v="18.647600000000001"/>
    <n v="18.237300000000001"/>
    <n v="18.363099999999999"/>
    <n v="17.375499999999999"/>
    <n v="16.5579"/>
    <n v="14.8408"/>
    <n v="15.6197"/>
    <n v="14.688700000000001"/>
    <n v="13.338100000000001"/>
    <n v="13.861499999999999"/>
    <n v="14.977"/>
    <n v="14.3332"/>
    <n v="16.321000000000002"/>
    <n v="16.346299999999999"/>
    <n v="15.3226"/>
    <n v="15.080399999999999"/>
    <n v="15.7332"/>
    <n v="15.9306"/>
    <n v="16.380500000000001"/>
    <n v="16.4422"/>
    <n v="15.8696"/>
    <n v="14.3287"/>
    <n v="15.708500000000001"/>
    <n v="16.532800000000002"/>
    <n v="17.295000000000002"/>
    <n v="17.6249"/>
    <n v="17.262499999999999"/>
    <n v="16.025200000000002"/>
    <n v="16.136299999999999"/>
    <n v="15.994899999999999"/>
    <n v="17.4282"/>
    <n v="18.820699999999999"/>
    <n v="19.8767"/>
    <n v="17.7623"/>
    <n v="17.677600000000002"/>
    <n v="16.3537"/>
  </r>
  <r>
    <s v="KNT"/>
    <x v="120"/>
    <s v="K92 Mining Inc"/>
    <s v="--"/>
    <s v="--"/>
    <n v="25.56"/>
    <d v="2015-01-01T00:00:00"/>
    <d v="2024-12-31T00:00:00"/>
    <s v="Materials"/>
    <n v="1.0900000000000001"/>
    <n v="1.0900000000000001"/>
    <n v="1.93"/>
    <n v="1.41"/>
    <n v="1.48"/>
    <n v="1.19"/>
    <n v="0.89"/>
    <n v="0.97"/>
    <n v="1.1299999999999999"/>
    <n v="1"/>
    <n v="0.83"/>
    <n v="0.85"/>
    <n v="0.95"/>
    <n v="0.78"/>
    <n v="0.6"/>
    <n v="0.53"/>
    <n v="0.46"/>
    <n v="0.46500000000000002"/>
    <n v="0.44"/>
    <n v="0.55000000000000004"/>
    <n v="0.44"/>
    <n v="0.47499999999999998"/>
    <n v="0.65"/>
    <n v="0.82"/>
    <n v="0.67"/>
    <n v="0.9"/>
    <n v="0.86"/>
    <n v="0.83"/>
    <n v="0.86"/>
    <n v="0.87"/>
    <n v="0.72"/>
    <n v="0.84"/>
    <n v="1.1000000000000001"/>
    <n v="1.18"/>
    <n v="1.48"/>
    <n v="1.42"/>
    <n v="1.75"/>
    <n v="1.78"/>
    <n v="2.33"/>
    <n v="2.0499999999999998"/>
    <n v="2.13"/>
    <n v="2.25"/>
    <n v="2.52"/>
    <n v="2.88"/>
    <n v="3.85"/>
    <n v="3.24"/>
    <n v="2.96"/>
    <n v="3.23"/>
    <n v="4.0999999999999996"/>
    <n v="4.03"/>
    <n v="6.07"/>
    <n v="7.76"/>
    <n v="6.94"/>
    <n v="7.05"/>
    <n v="7.83"/>
    <n v="7.61"/>
    <n v="8.58"/>
    <n v="6.36"/>
    <n v="6.35"/>
    <n v="8.02"/>
    <n v="8.3699999999999992"/>
    <n v="8.9600000000000009"/>
    <n v="9"/>
    <n v="7.39"/>
    <n v="6.09"/>
    <n v="7.22"/>
    <n v="7.4"/>
    <n v="7.19"/>
    <n v="6.36"/>
    <n v="7.71"/>
    <n v="9.14"/>
    <n v="9.15"/>
    <n v="8.76"/>
    <n v="7.75"/>
    <n v="7.99"/>
    <n v="6.77"/>
    <n v="7.9"/>
    <n v="6.19"/>
    <n v="7.73"/>
    <n v="7.67"/>
    <n v="7.7"/>
    <n v="7.44"/>
    <n v="7.68"/>
    <n v="6.44"/>
    <n v="6.01"/>
    <n v="5.75"/>
    <n v="6.23"/>
    <n v="6.39"/>
    <n v="5.77"/>
    <n v="5"/>
    <n v="5.94"/>
    <n v="6.51"/>
    <n v="6.44"/>
    <n v="5.61"/>
    <n v="6.3"/>
    <n v="7.32"/>
    <n v="7.62"/>
    <n v="7.85"/>
    <n v="7.9"/>
    <n v="7.38"/>
    <n v="7.85"/>
    <n v="9.26"/>
    <n v="9.1199999999999992"/>
    <n v="8.68"/>
    <m/>
    <m/>
    <m/>
    <m/>
    <m/>
    <m/>
    <m/>
    <m/>
    <m/>
    <m/>
    <m/>
    <m/>
    <m/>
    <m/>
    <m/>
    <m/>
  </r>
  <r>
    <s v="KXS"/>
    <x v="121"/>
    <s v="Kinaxis Inc"/>
    <s v="--"/>
    <s v="--"/>
    <n v="137.5"/>
    <d v="2015-01-01T00:00:00"/>
    <d v="2024-12-31T00:00:00"/>
    <s v="Information Technology"/>
    <n v="19"/>
    <n v="24.99"/>
    <n v="26.5"/>
    <n v="27.71"/>
    <n v="31.01"/>
    <n v="27.84"/>
    <n v="30.13"/>
    <n v="36.450000000000003"/>
    <n v="41.24"/>
    <n v="45.68"/>
    <n v="46.71"/>
    <n v="46.92"/>
    <n v="47.02"/>
    <n v="39.4"/>
    <n v="43.15"/>
    <n v="41.63"/>
    <n v="51.77"/>
    <n v="51.88"/>
    <n v="61.79"/>
    <n v="62.14"/>
    <n v="66.83"/>
    <n v="65.540000000000006"/>
    <n v="62.02"/>
    <n v="62.615000000000002"/>
    <n v="65.69"/>
    <n v="72.38"/>
    <n v="74.17"/>
    <n v="81.849999999999994"/>
    <n v="90"/>
    <n v="80.739999999999995"/>
    <n v="80.19"/>
    <n v="73.28"/>
    <n v="73.7"/>
    <n v="64.33"/>
    <n v="73.2"/>
    <n v="76.790000000000006"/>
    <n v="82.83"/>
    <n v="86.93"/>
    <n v="82.84"/>
    <n v="82.99"/>
    <n v="85.26"/>
    <n v="88.5"/>
    <n v="87.78"/>
    <n v="98.47"/>
    <n v="97.13"/>
    <n v="88.88"/>
    <n v="74.3"/>
    <n v="65.900000000000006"/>
    <n v="78.13"/>
    <n v="82.73"/>
    <n v="77.97"/>
    <n v="73.209999999999994"/>
    <n v="78.31"/>
    <n v="81.67"/>
    <n v="83.02"/>
    <n v="77.56"/>
    <n v="86.22"/>
    <n v="84.11"/>
    <n v="105.8"/>
    <n v="100.02"/>
    <n v="109.88"/>
    <n v="112.85"/>
    <n v="108.89"/>
    <n v="139.91999999999999"/>
    <n v="177.78"/>
    <n v="194.06"/>
    <n v="203.4"/>
    <n v="198.93"/>
    <n v="196.01"/>
    <n v="203.38"/>
    <n v="195.79"/>
    <n v="180.34"/>
    <n v="177.51"/>
    <n v="172"/>
    <n v="146.66"/>
    <n v="158.54"/>
    <n v="137.13999999999999"/>
    <n v="163.07"/>
    <n v="161.86000000000001"/>
    <n v="204.68"/>
    <n v="182.74"/>
    <n v="192.08"/>
    <n v="195.25"/>
    <n v="177.33"/>
    <n v="164.88"/>
    <n v="145.31"/>
    <n v="163.62"/>
    <n v="142.16"/>
    <n v="140.47"/>
    <n v="138.96"/>
    <n v="153.08000000000001"/>
    <n v="151.44"/>
    <n v="137.07"/>
    <n v="145.41"/>
    <n v="152.19999999999999"/>
    <n v="151.91"/>
    <n v="154.24"/>
    <n v="158.57"/>
    <n v="185.56"/>
    <n v="186.06"/>
    <n v="181.6"/>
    <n v="189.3"/>
    <n v="179.05"/>
    <n v="166.57"/>
    <n v="153.18"/>
    <n v="135.41999999999999"/>
    <n v="151"/>
    <n v="148.71"/>
    <n v="163.72"/>
    <n v="140.68"/>
    <n v="154"/>
    <n v="146.59"/>
    <n v="146.44999999999999"/>
    <n v="157.76"/>
    <n v="169.86"/>
    <n v="147.32"/>
    <n v="160.66999999999999"/>
    <n v="154.63999999999999"/>
    <n v="183.47"/>
    <n v="173.14"/>
  </r>
  <r>
    <s v="L"/>
    <x v="122"/>
    <s v="Loblaw Cos Ltd"/>
    <s v="--"/>
    <s v="--"/>
    <n v="61.27"/>
    <d v="2015-01-01T00:00:00"/>
    <d v="2024-12-31T00:00:00"/>
    <s v="Consumer Staples"/>
    <n v="10.72"/>
    <n v="10.8338"/>
    <n v="10.558400000000001"/>
    <n v="10.456099999999999"/>
    <n v="10.7852"/>
    <n v="10.7982"/>
    <n v="12.2088"/>
    <n v="12.0205"/>
    <n v="11.8049"/>
    <n v="11.8376"/>
    <n v="11.583299999999999"/>
    <n v="11.268800000000001"/>
    <n v="11.346399999999999"/>
    <n v="11.853400000000001"/>
    <n v="12.5867"/>
    <n v="11.9826"/>
    <n v="12.3011"/>
    <n v="12.006399999999999"/>
    <n v="12.642200000000001"/>
    <n v="12.3955"/>
    <n v="11.7714"/>
    <n v="11.5412"/>
    <n v="12.1707"/>
    <n v="12.399100000000001"/>
    <n v="11.9703"/>
    <n v="12.1226"/>
    <n v="12.6767"/>
    <n v="13.458500000000001"/>
    <n v="13.412800000000001"/>
    <n v="12.7186"/>
    <n v="11.9711"/>
    <n v="11.9411"/>
    <n v="12.0564"/>
    <n v="11.7873"/>
    <n v="12.026300000000001"/>
    <n v="12.1257"/>
    <n v="11.8431"/>
    <n v="11.716900000000001"/>
    <n v="11.616199999999999"/>
    <n v="11.653700000000001"/>
    <n v="11.965999999999999"/>
    <n v="12.1187"/>
    <n v="12.3302"/>
    <n v="12.1007"/>
    <n v="11.9482"/>
    <n v="11.8546"/>
    <n v="13.736800000000001"/>
    <n v="13.7622"/>
    <n v="14.329700000000001"/>
    <n v="14.7599"/>
    <n v="14.9132"/>
    <n v="14.8476"/>
    <n v="15.6915"/>
    <n v="15.2371"/>
    <n v="15.562099999999999"/>
    <n v="16.559699999999999"/>
    <n v="17.222999999999999"/>
    <n v="16.031600000000001"/>
    <n v="16.341999999999999"/>
    <n v="15.3596"/>
    <n v="15.873100000000001"/>
    <n v="15.244899999999999"/>
    <n v="16.710899999999999"/>
    <n v="15.778"/>
    <n v="15.6997"/>
    <n v="15.301"/>
    <n v="16.083300000000001"/>
    <n v="15.601900000000001"/>
    <n v="16.213699999999999"/>
    <n v="15.4208"/>
    <n v="14.927899999999999"/>
    <n v="14.6798"/>
    <n v="14.432"/>
    <n v="14.3339"/>
    <n v="16.490500000000001"/>
    <n v="16.032499999999999"/>
    <n v="17.3291"/>
    <n v="18.000499999999999"/>
    <n v="19.9282"/>
    <n v="20.973400000000002"/>
    <n v="20.593299999999999"/>
    <n v="22.052700000000002"/>
    <n v="22.8156"/>
    <n v="24.644500000000001"/>
    <n v="23.32"/>
    <n v="23.510300000000001"/>
    <n v="26.760400000000001"/>
    <n v="28.0318"/>
    <n v="27.836200000000002"/>
    <n v="27.7927"/>
    <n v="27.907599999999999"/>
    <n v="27.7879"/>
    <n v="26.277899999999999"/>
    <n v="26.815999999999999"/>
    <n v="29.165600000000001"/>
    <n v="28.856300000000001"/>
    <n v="28.731000000000002"/>
    <n v="28.1067"/>
    <n v="29.792899999999999"/>
    <n v="30.8233"/>
    <n v="28.709299999999999"/>
    <n v="29.447800000000001"/>
    <n v="28.4086"/>
    <n v="28.488700000000001"/>
    <n v="28.126799999999999"/>
    <n v="27.644200000000001"/>
    <n v="28.5167"/>
    <n v="31.376999999999999"/>
    <n v="32.861699999999999"/>
    <n v="35.378599999999999"/>
    <n v="36.822600000000001"/>
    <n v="37.033499999999997"/>
    <n v="38.834200000000003"/>
    <n v="39.059399999999997"/>
    <n v="41.902099999999997"/>
    <n v="43.287799999999997"/>
    <n v="44.448099999999997"/>
    <n v="43.450899999999997"/>
    <n v="44.847999999999999"/>
    <n v="46.814999999999998"/>
  </r>
  <r>
    <s v="LAC"/>
    <x v="123"/>
    <s v="Lithium Americas Corp"/>
    <s v="--"/>
    <s v="--"/>
    <n v="6.62"/>
    <d v="2015-01-01T00:00:00"/>
    <d v="2024-12-31T00:00:00"/>
    <s v="Materials"/>
    <n v="9.31"/>
    <n v="8.73"/>
    <n v="8.5"/>
    <n v="5.86"/>
    <n v="7.46"/>
    <n v="9.1"/>
    <n v="6.1"/>
    <n v="4.6399999999999997"/>
    <n v="3.64"/>
    <n v="3.74"/>
    <n v="3.32"/>
    <n v="3.65"/>
    <n v="5.66"/>
    <n v="5.61"/>
    <n v="4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LB"/>
    <x v="124"/>
    <s v="Laurentian Bank of Canada"/>
    <s v="--"/>
    <s v="--"/>
    <n v="40"/>
    <d v="2015-01-01T00:00:00"/>
    <d v="2024-12-31T00:00:00"/>
    <s v="Financials"/>
    <n v="25.82"/>
    <n v="27.029199999999999"/>
    <n v="26.3565"/>
    <n v="26.936599999999999"/>
    <n v="26.657699999999998"/>
    <n v="27.1571"/>
    <n v="27.9131"/>
    <n v="27.315100000000001"/>
    <n v="28.721699999999998"/>
    <n v="30.228300000000001"/>
    <n v="30.987300000000001"/>
    <n v="27.888400000000001"/>
    <n v="27.542000000000002"/>
    <n v="26.3583"/>
    <n v="27.819900000000001"/>
    <n v="29.094000000000001"/>
    <n v="29.520700000000001"/>
    <n v="28.537299999999998"/>
    <n v="28.637799999999999"/>
    <n v="29.081499999999998"/>
    <n v="29.351299999999998"/>
    <n v="29.680700000000002"/>
    <n v="31.943999999999999"/>
    <n v="34.928800000000003"/>
    <n v="35.612499999999997"/>
    <n v="34.729100000000003"/>
    <n v="35.8065"/>
    <n v="34.137500000000003"/>
    <n v="31.838899999999999"/>
    <n v="33.493400000000001"/>
    <n v="33.493400000000001"/>
    <n v="34.729999999999997"/>
    <n v="37.673900000000003"/>
    <n v="37.480200000000004"/>
    <n v="37.7363"/>
    <n v="35.709000000000003"/>
    <n v="33.605499999999999"/>
    <n v="32.095799999999997"/>
    <n v="30.316299999999998"/>
    <n v="31.564499999999999"/>
    <n v="28.933599999999998"/>
    <n v="29.128599999999999"/>
    <n v="30.2714"/>
    <n v="30.206499999999998"/>
    <n v="28.0732"/>
    <n v="27.387899999999998"/>
    <n v="27.466999999999999"/>
    <n v="25.517199999999999"/>
    <n v="29.605899999999998"/>
    <n v="27.159400000000002"/>
    <n v="27.609200000000001"/>
    <n v="28.896100000000001"/>
    <n v="29.127600000000001"/>
    <n v="31.0764"/>
    <n v="31.3735"/>
    <n v="30.019300000000001"/>
    <n v="31.5642"/>
    <n v="31.753399999999999"/>
    <n v="32.412300000000002"/>
    <n v="31.605699999999999"/>
    <n v="30.552800000000001"/>
    <n v="27.166799999999999"/>
    <n v="22.217600000000001"/>
    <n v="22.602900000000002"/>
    <n v="20.676300000000001"/>
    <n v="21.081700000000001"/>
    <n v="19.570599999999999"/>
    <n v="20.6173"/>
    <n v="20.453800000000001"/>
    <n v="19.601199999999999"/>
    <n v="24.335100000000001"/>
    <n v="23.6341"/>
    <n v="23.4068"/>
    <n v="26.406500000000001"/>
    <n v="30.6203"/>
    <n v="32.540300000000002"/>
    <n v="33.389400000000002"/>
    <n v="33.726500000000001"/>
    <n v="32.730699999999999"/>
    <n v="32.800199999999997"/>
    <n v="31.335100000000001"/>
    <n v="32.480899999999998"/>
    <n v="28.6069"/>
    <n v="31.652200000000001"/>
    <n v="34.859200000000001"/>
    <n v="33.543300000000002"/>
    <n v="33.0884"/>
    <n v="31.105899999999998"/>
    <n v="30.739699999999999"/>
    <n v="31.148700000000002"/>
    <n v="33.653100000000002"/>
    <n v="28.974399999999999"/>
    <n v="24.2011"/>
    <n v="24.8384"/>
    <n v="27.1343"/>
    <n v="26.762499999999999"/>
    <n v="29.637599999999999"/>
    <n v="28.577100000000002"/>
    <n v="26.7379"/>
    <n v="27.074100000000001"/>
    <n v="25.695599999999999"/>
    <n v="28.184899999999999"/>
    <n v="33.871299999999998"/>
    <n v="31.3307"/>
    <n v="26.212499999999999"/>
    <n v="21.9953"/>
    <n v="22.385000000000002"/>
    <n v="24.1342"/>
    <n v="23.367899999999999"/>
    <n v="23.235800000000001"/>
    <n v="25.094100000000001"/>
    <n v="23.043199999999999"/>
    <n v="22.3447"/>
    <n v="23.7776"/>
    <n v="24.379300000000001"/>
    <n v="23.531400000000001"/>
    <n v="24.853400000000001"/>
    <n v="24.194700000000001"/>
    <n v="27.506699999999999"/>
    <n v="26.894400000000001"/>
  </r>
  <r>
    <s v="LIF"/>
    <x v="125"/>
    <s v="Labrador Iron Ore Royalty Corp"/>
    <s v="--"/>
    <s v="--"/>
    <n v="29.52"/>
    <d v="2015-01-01T00:00:00"/>
    <d v="2024-12-31T00:00:00"/>
    <s v="Materials"/>
    <n v="7.51"/>
    <n v="7.8609999999999998"/>
    <n v="5.9467999999999996"/>
    <n v="6.3384999999999998"/>
    <n v="7.2365000000000004"/>
    <n v="6.3768000000000002"/>
    <n v="6.0503"/>
    <n v="6.5065"/>
    <n v="6.5065999999999997"/>
    <n v="6.9207000000000001"/>
    <n v="5.8468999999999998"/>
    <n v="4.4669999999999996"/>
    <n v="4.1363000000000003"/>
    <n v="4.6859999999999999"/>
    <n v="5.5932000000000004"/>
    <n v="6.9973999999999998"/>
    <n v="5.617"/>
    <n v="6.0366"/>
    <n v="7.2770000000000001"/>
    <n v="6.3235999999999999"/>
    <n v="6.8887"/>
    <n v="7.2801999999999998"/>
    <n v="8.6431000000000004"/>
    <n v="9.3550000000000004"/>
    <n v="9.4353999999999996"/>
    <n v="9.5761000000000003"/>
    <n v="9.4899000000000004"/>
    <n v="9.0266000000000002"/>
    <n v="8.6804000000000006"/>
    <n v="8.1295000000000002"/>
    <n v="8.9052000000000007"/>
    <n v="10.348000000000001"/>
    <n v="10.3649"/>
    <n v="10.930199999999999"/>
    <n v="12.0243"/>
    <n v="14.370699999999999"/>
    <n v="14.0009"/>
    <n v="13.2982"/>
    <n v="11.2751"/>
    <n v="11.6759"/>
    <n v="12.814"/>
    <n v="13.011799999999999"/>
    <n v="13.4061"/>
    <n v="13.7194"/>
    <n v="15.3233"/>
    <n v="15.584899999999999"/>
    <n v="14.489599999999999"/>
    <n v="13.347099999999999"/>
    <n v="16.7059"/>
    <n v="18.0715"/>
    <n v="16.317299999999999"/>
    <n v="17.216999999999999"/>
    <n v="17.505800000000001"/>
    <n v="19.592400000000001"/>
    <n v="17.6007"/>
    <n v="14.5684"/>
    <n v="13.914199999999999"/>
    <n v="12.6035"/>
    <n v="14.270099999999999"/>
    <n v="14.0441"/>
    <n v="12.0305"/>
    <n v="11.1121"/>
    <n v="9.7347000000000001"/>
    <n v="11.4314"/>
    <n v="12.977600000000001"/>
    <n v="14.204000000000001"/>
    <n v="15.0174"/>
    <n v="16.029900000000001"/>
    <n v="15.180999999999999"/>
    <n v="14.4719"/>
    <n v="15.535500000000001"/>
    <n v="20.299499999999998"/>
    <n v="19.8264"/>
    <n v="22.702300000000001"/>
    <n v="23.688500000000001"/>
    <n v="26.880700000000001"/>
    <n v="29.062100000000001"/>
    <n v="31.141300000000001"/>
    <n v="32.8917"/>
    <n v="29.1921"/>
    <n v="24.635100000000001"/>
    <n v="25.061699999999998"/>
    <n v="25.369499999999999"/>
    <n v="27.041699999999999"/>
    <n v="28.209"/>
    <n v="33.735500000000002"/>
    <n v="30.6281"/>
    <n v="25.342400000000001"/>
    <n v="23.359300000000001"/>
    <n v="21.286899999999999"/>
    <n v="21.249300000000002"/>
    <n v="21.9176"/>
    <n v="22.4634"/>
    <n v="21.942799999999998"/>
    <n v="26.434000000000001"/>
    <n v="26.623799999999999"/>
    <n v="30.944800000000001"/>
    <n v="28.804099999999998"/>
    <n v="25.777799999999999"/>
    <n v="24.6097"/>
    <n v="24.343900000000001"/>
    <n v="25.5642"/>
    <n v="26.0413"/>
    <n v="25.835599999999999"/>
    <n v="27.230899999999998"/>
    <n v="25.833300000000001"/>
    <n v="26.6295"/>
    <n v="27.394100000000002"/>
    <n v="28.347300000000001"/>
    <n v="25.9772"/>
    <n v="25.184899999999999"/>
    <n v="26.2226"/>
    <n v="26.335999999999999"/>
    <n v="26.325600000000001"/>
    <n v="27.754899999999999"/>
    <n v="27.456399999999999"/>
    <n v="29.716200000000001"/>
    <n v="28.145399999999999"/>
    <n v="27.406199999999998"/>
    <n v="27.431699999999999"/>
  </r>
  <r>
    <s v="LNR"/>
    <x v="126"/>
    <s v="Linamar Corp"/>
    <s v="--"/>
    <s v="--"/>
    <n v="86.32"/>
    <d v="2015-01-01T00:00:00"/>
    <d v="2024-12-31T00:00:00"/>
    <s v="Consumer Discretionary"/>
    <n v="64.7"/>
    <n v="69.629499999999993"/>
    <n v="69.505899999999997"/>
    <n v="63.782699999999998"/>
    <n v="75.495199999999997"/>
    <n v="72.287199999999999"/>
    <n v="71.119900000000001"/>
    <n v="61.675699999999999"/>
    <n v="62.4253"/>
    <n v="67.815600000000003"/>
    <n v="67.346299999999999"/>
    <n v="66.783299999999997"/>
    <n v="48.820700000000002"/>
    <n v="52.815300000000001"/>
    <n v="55.9343"/>
    <n v="48.630299999999998"/>
    <n v="49.183500000000002"/>
    <n v="41.273200000000003"/>
    <n v="46.484000000000002"/>
    <n v="48.627899999999997"/>
    <n v="49.2209"/>
    <n v="49.014200000000002"/>
    <n v="46.580300000000001"/>
    <n v="51.936900000000001"/>
    <n v="51.504800000000003"/>
    <n v="53.098300000000002"/>
    <n v="54.565399999999997"/>
    <n v="52.3553"/>
    <n v="55.383099999999999"/>
    <n v="57.769100000000002"/>
    <n v="61.7547"/>
    <n v="63.040300000000002"/>
    <n v="68.934200000000004"/>
    <n v="70.871700000000004"/>
    <n v="63.260599999999997"/>
    <n v="66.398700000000005"/>
    <n v="65.872699999999995"/>
    <n v="63.723199999999999"/>
    <n v="63.832000000000001"/>
    <n v="65.367400000000004"/>
    <n v="59.085700000000003"/>
    <n v="52.614699999999999"/>
    <n v="54.107300000000002"/>
    <n v="52.340400000000002"/>
    <n v="54.283299999999997"/>
    <n v="49.722499999999997"/>
    <n v="44.044800000000002"/>
    <n v="41.4206"/>
    <n v="46.577599999999997"/>
    <n v="47.318199999999997"/>
    <n v="43.816200000000002"/>
    <n v="46.582000000000001"/>
    <n v="39.6205"/>
    <n v="44.923400000000001"/>
    <n v="41.081800000000001"/>
    <n v="37.276299999999999"/>
    <n v="39.700499999999998"/>
    <n v="39.5899"/>
    <n v="41.280200000000001"/>
    <n v="45.411900000000003"/>
    <n v="40.300400000000003"/>
    <n v="34.125900000000001"/>
    <n v="26.9255"/>
    <n v="31.042899999999999"/>
    <n v="35.557000000000002"/>
    <n v="34.125"/>
    <n v="37.1935"/>
    <n v="38.084499999999998"/>
    <n v="36.883299999999998"/>
    <n v="40.552100000000003"/>
    <n v="55.811900000000001"/>
    <n v="62.902700000000003"/>
    <n v="60.906100000000002"/>
    <n v="66.345500000000001"/>
    <n v="69.274000000000001"/>
    <n v="67.347899999999996"/>
    <n v="75.051400000000001"/>
    <n v="72.849500000000006"/>
    <n v="69.167199999999994"/>
    <n v="67.129199999999997"/>
    <n v="61.766800000000003"/>
    <n v="63.9268"/>
    <n v="69.051699999999997"/>
    <n v="70.5488"/>
    <n v="66.330699999999993"/>
    <n v="62.319800000000001"/>
    <n v="52.507199999999997"/>
    <n v="48.075699999999998"/>
    <n v="52.862200000000001"/>
    <n v="51.733499999999999"/>
    <n v="55.375900000000001"/>
    <n v="59.074100000000001"/>
    <n v="51.196300000000001"/>
    <n v="55.477699999999999"/>
    <n v="63.016500000000001"/>
    <n v="58.502299999999998"/>
    <n v="64.848799999999997"/>
    <n v="70.8613"/>
    <n v="62.281700000000001"/>
    <n v="61.6783"/>
    <n v="57.758899999999997"/>
    <n v="66.908100000000005"/>
    <n v="73.539299999999997"/>
    <n v="68.365200000000002"/>
    <n v="63.081899999999997"/>
    <n v="57.808199999999999"/>
    <n v="55.749400000000001"/>
    <n v="61.952399999999997"/>
    <n v="61.710500000000003"/>
    <n v="64.274900000000002"/>
    <n v="69.921899999999994"/>
    <n v="62.958799999999997"/>
    <n v="69.210800000000006"/>
    <n v="64.805400000000006"/>
    <n v="67.125100000000003"/>
    <n v="61.847000000000001"/>
    <n v="61.749200000000002"/>
    <n v="55.750399999999999"/>
    <n v="60.401000000000003"/>
    <n v="55.802399999999999"/>
  </r>
  <r>
    <s v="LSPD"/>
    <x v="127"/>
    <s v="Lightspeed Commerce Inc"/>
    <s v="--"/>
    <s v="--"/>
    <n v="14.7"/>
    <d v="2015-01-01T00:00:00"/>
    <d v="2024-12-31T00:00:00"/>
    <s v="Information Technology"/>
    <n v="20.61"/>
    <n v="24.99"/>
    <n v="27.1"/>
    <n v="36.409999999999997"/>
    <n v="39.64"/>
    <n v="42.55"/>
    <n v="30.64"/>
    <n v="34.36"/>
    <n v="34.479999999999997"/>
    <n v="36.07"/>
    <n v="43"/>
    <n v="33.24"/>
    <n v="19.04"/>
    <n v="26.37"/>
    <n v="32.86"/>
    <n v="32.43"/>
    <n v="37.840000000000003"/>
    <n v="45.3"/>
    <n v="42.66"/>
    <n v="42.62"/>
    <n v="67.540000000000006"/>
    <n v="89.84"/>
    <n v="83.13"/>
    <n v="87.14"/>
    <n v="79.03"/>
    <n v="85.83"/>
    <n v="87.73"/>
    <n v="103.75"/>
    <n v="106.83"/>
    <n v="140.06"/>
    <n v="122.22"/>
    <n v="120.63"/>
    <n v="64.62"/>
    <n v="51.08"/>
    <n v="41.26"/>
    <n v="33.299999999999997"/>
    <n v="38.130000000000003"/>
    <n v="28.71"/>
    <n v="32.89"/>
    <n v="28.7"/>
    <n v="27.48"/>
    <n v="25.13"/>
    <n v="24.31"/>
    <n v="26.11"/>
    <n v="22.07"/>
    <n v="19.350000000000001"/>
    <n v="24.07"/>
    <n v="20.86"/>
    <n v="20.55"/>
    <n v="17.78"/>
    <n v="18.32"/>
    <n v="22.41"/>
    <n v="23.17"/>
    <n v="22.06"/>
    <n v="19.079999999999998"/>
    <n v="17.309999999999999"/>
    <n v="21.8"/>
    <n v="27.82"/>
    <n v="24.81"/>
    <n v="19.03"/>
    <n v="19.05"/>
    <n v="18.03"/>
    <n v="19.760000000000002"/>
    <n v="18.7"/>
    <n v="18.489999999999998"/>
    <n v="17.38"/>
    <n v="22.32"/>
    <n v="21.05"/>
    <n v="26.25"/>
    <n v="21.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LUG"/>
    <x v="128"/>
    <s v="Lundin Gold Inc"/>
    <s v="--"/>
    <s v="--"/>
    <n v="102.08"/>
    <d v="2015-01-01T00:00:00"/>
    <d v="2024-12-31T00:00:00"/>
    <s v="Materials"/>
    <n v="3.49"/>
    <n v="3.4394999999999998"/>
    <n v="3.3001"/>
    <n v="3.3959000000000001"/>
    <n v="3.4045999999999998"/>
    <n v="3.4308000000000001"/>
    <n v="3.1869000000000001"/>
    <n v="3.2652999999999999"/>
    <n v="3.3437000000000001"/>
    <n v="3.4394999999999998"/>
    <n v="3.4742999999999999"/>
    <n v="3.3611"/>
    <n v="3.4133"/>
    <n v="3.4655999999999998"/>
    <n v="4.0054999999999996"/>
    <n v="5.0852000000000004"/>
    <n v="5.0938999999999997"/>
    <n v="4.8239999999999998"/>
    <n v="4.8849"/>
    <n v="5.3289999999999997"/>
    <n v="4.9196999999999997"/>
    <n v="5.3638000000000003"/>
    <n v="4.5278999999999998"/>
    <n v="4.5800999999999998"/>
    <n v="4.9371999999999998"/>
    <n v="4.7542999999999997"/>
    <n v="5.3029000000000002"/>
    <n v="5.2419000000000002"/>
    <n v="5.3464"/>
    <n v="4.7891000000000004"/>
    <n v="4.0141999999999998"/>
    <n v="4.5800999999999998"/>
    <n v="4.4321000000000002"/>
    <n v="4.3014999999999999"/>
    <n v="4.0141999999999998"/>
    <n v="3.9445000000000001"/>
    <n v="4.4408000000000003"/>
    <n v="4.3973000000000004"/>
    <n v="4.4931000000000001"/>
    <n v="4.2927999999999997"/>
    <n v="4.4408000000000003"/>
    <n v="3.988"/>
    <n v="4.3537999999999997"/>
    <n v="4.2667000000000002"/>
    <n v="4.2057000000000002"/>
    <n v="4.0750999999999999"/>
    <n v="4.1360999999999999"/>
    <n v="4.3449999999999998"/>
    <n v="4.6323999999999996"/>
    <n v="4.7891000000000004"/>
    <n v="4.4843999999999999"/>
    <n v="4.5713999999999997"/>
    <n v="4.9633000000000003"/>
    <n v="5.7121000000000004"/>
    <n v="6.8093000000000004"/>
    <n v="7.2533000000000003"/>
    <n v="6.6612"/>
    <n v="6.8788999999999998"/>
    <n v="6.6524999999999999"/>
    <n v="7.2533000000000003"/>
    <n v="9.1690000000000005"/>
    <n v="9.0471000000000004"/>
    <n v="6.8179999999999996"/>
    <n v="9.0297000000000001"/>
    <n v="10.8408"/>
    <n v="11.093400000000001"/>
    <n v="10.388"/>
    <n v="9.6739999999999995"/>
    <n v="10.536099999999999"/>
    <n v="9.6653000000000002"/>
    <n v="10.0136"/>
    <n v="9.5173000000000005"/>
    <n v="8.9077999999999999"/>
    <n v="8.9338999999999995"/>
    <n v="8.5681999999999992"/>
    <n v="10.379300000000001"/>
    <n v="10.501200000000001"/>
    <n v="9.0645000000000007"/>
    <n v="9.8482000000000003"/>
    <n v="9.9962"/>
    <n v="8.2460000000000004"/>
    <n v="9.8656000000000006"/>
    <n v="9.0645000000000007"/>
    <n v="9.0731999999999999"/>
    <n v="8.0108999999999995"/>
    <n v="8.8991000000000007"/>
    <n v="9.0992999999999995"/>
    <n v="9.0122999999999998"/>
    <n v="8.6029999999999998"/>
    <n v="8.0457000000000001"/>
    <n v="7.4448999999999996"/>
    <n v="7.8533999999999997"/>
    <n v="8.5967000000000002"/>
    <n v="8.8116000000000003"/>
    <n v="11.883100000000001"/>
    <n v="11.847300000000001"/>
    <n v="13.7905"/>
    <n v="12.6264"/>
    <n v="14.2751"/>
    <n v="15.541600000000001"/>
    <n v="15.559699999999999"/>
    <n v="14.456300000000001"/>
    <n v="16.125399999999999"/>
    <n v="14.775499999999999"/>
    <n v="14.0351"/>
    <n v="15.388"/>
    <n v="15.0015"/>
    <n v="15.349399999999999"/>
    <n v="14.718400000000001"/>
    <n v="14.672000000000001"/>
    <n v="17.8062"/>
    <n v="17.497499999999999"/>
    <n v="18.825500000000002"/>
    <n v="19.036200000000001"/>
    <n v="22.4742"/>
    <n v="25.497699999999998"/>
    <n v="27.831600000000002"/>
    <n v="32.037300000000002"/>
    <n v="30.981100000000001"/>
    <n v="29.4102"/>
  </r>
  <r>
    <s v="LUN"/>
    <x v="129"/>
    <s v="Lundin Mining Corp"/>
    <s v="--"/>
    <s v="--"/>
    <n v="34.35"/>
    <d v="2015-01-01T00:00:00"/>
    <d v="2024-12-31T00:00:00"/>
    <s v="Materials"/>
    <n v="3.64"/>
    <n v="4.3894000000000002"/>
    <n v="4.1155999999999997"/>
    <n v="4.8323999999999998"/>
    <n v="4.5343999999999998"/>
    <n v="4.1317000000000004"/>
    <n v="3.8014999999999999"/>
    <n v="3.6000999999999999"/>
    <n v="3.0363000000000002"/>
    <n v="3.5518000000000001"/>
    <n v="2.9397000000000002"/>
    <n v="3.0605000000000002"/>
    <n v="2.7947000000000002"/>
    <n v="3.0283000000000002"/>
    <n v="3.2940999999999998"/>
    <n v="3.9706000000000001"/>
    <n v="3.5034999999999998"/>
    <n v="3.5114999999999998"/>
    <n v="4.4055"/>
    <n v="3.9946999999999999"/>
    <n v="4.18"/>
    <n v="4.2282999999999999"/>
    <n v="5.3075000000000001"/>
    <n v="5.1544999999999996"/>
    <n v="6.4108999999999998"/>
    <n v="6.4351000000000003"/>
    <n v="6.0570000000000004"/>
    <n v="5.8872"/>
    <n v="6.0400999999999998"/>
    <n v="5.9832999999999998"/>
    <n v="7.2823000000000002"/>
    <n v="7.6638000000000002"/>
    <n v="6.9713000000000003"/>
    <n v="8.0137"/>
    <n v="6.1242999999999999"/>
    <n v="6.8385999999999996"/>
    <n v="7.2721999999999998"/>
    <n v="6.8304999999999998"/>
    <n v="6.9352"/>
    <n v="6.9763000000000002"/>
    <n v="6.6971999999999996"/>
    <n v="6.0217000000000001"/>
    <n v="5.9310999999999998"/>
    <n v="5.1238000000000001"/>
    <n v="5.6619000000000002"/>
    <n v="4.4782000000000002"/>
    <n v="4.7927999999999997"/>
    <n v="4.6910999999999996"/>
    <n v="4.9904999999999999"/>
    <n v="5.5560999999999998"/>
    <n v="5.1806999999999999"/>
    <n v="6.0079000000000002"/>
    <n v="5.0716999999999999"/>
    <n v="6.0541"/>
    <n v="5.3655999999999997"/>
    <n v="5.3319999999999999"/>
    <n v="5.2556000000000003"/>
    <n v="5.6098999999999997"/>
    <n v="6.0655000000000001"/>
    <n v="6.5731999999999999"/>
    <n v="5.8785999999999996"/>
    <n v="5.8023999999999996"/>
    <n v="4.5195999999999996"/>
    <n v="5.8268000000000004"/>
    <n v="5.4499000000000004"/>
    <n v="6.2579000000000002"/>
    <n v="6.4470000000000001"/>
    <n v="7.0229999999999997"/>
    <n v="6.4177999999999997"/>
    <n v="6.9532999999999996"/>
    <n v="8.9658999999999995"/>
    <n v="9.8018000000000001"/>
    <n v="9.8886000000000003"/>
    <n v="12.638299999999999"/>
    <n v="11.267300000000001"/>
    <n v="12.9404"/>
    <n v="11.180099999999999"/>
    <n v="9.7878000000000007"/>
    <n v="9.9542000000000002"/>
    <n v="8.9298999999999999"/>
    <n v="8.0471000000000004"/>
    <n v="9.5134000000000007"/>
    <n v="8.8597000000000001"/>
    <n v="8.8064999999999998"/>
    <n v="9.4393999999999991"/>
    <n v="10.901199999999999"/>
    <n v="11.3735"/>
    <n v="10.5296"/>
    <n v="10.107699999999999"/>
    <n v="7.3853999999999997"/>
    <n v="6.5617999999999999"/>
    <n v="6.1817000000000002"/>
    <n v="6.4017999999999997"/>
    <n v="6.5484999999999998"/>
    <n v="7.5941000000000001"/>
    <n v="7.7053000000000003"/>
    <n v="9.3373000000000008"/>
    <n v="7.9185999999999996"/>
    <n v="8.6090999999999998"/>
    <n v="9.7064000000000004"/>
    <n v="8.8999000000000006"/>
    <n v="9.8277000000000001"/>
    <n v="11.162699999999999"/>
    <n v="10.0471"/>
    <n v="9.6651000000000007"/>
    <n v="8.2706999999999997"/>
    <n v="9.0650999999999993"/>
    <n v="10.453799999999999"/>
    <n v="10.588800000000001"/>
    <n v="10.3477"/>
    <n v="13.366199999999999"/>
    <n v="15.2768"/>
    <n v="15.2852"/>
    <n v="14.885199999999999"/>
    <n v="13.5976"/>
    <n v="13.7263"/>
    <n v="13.9129"/>
    <n v="13.2943"/>
    <n v="13.579800000000001"/>
    <n v="12.2257"/>
  </r>
  <r>
    <s v="MDA"/>
    <x v="130"/>
    <s v="MDA Space Ltd"/>
    <s v="--"/>
    <s v="--"/>
    <n v="38.43"/>
    <d v="2015-01-01T00:00:00"/>
    <d v="2024-12-31T00:00:00"/>
    <s v="Industrials"/>
    <n v="16"/>
    <n v="14.75"/>
    <n v="16.25"/>
    <n v="15.75"/>
    <n v="15.81"/>
    <n v="16.27"/>
    <n v="15.16"/>
    <n v="10.29"/>
    <n v="9.5"/>
    <n v="9.4"/>
    <n v="9.2799999999999994"/>
    <n v="10.32"/>
    <n v="8.84"/>
    <n v="9.35"/>
    <n v="7.98"/>
    <n v="8.43"/>
    <n v="7.45"/>
    <n v="7.25"/>
    <n v="6.69"/>
    <n v="6.5"/>
    <n v="6.4"/>
    <n v="6.9"/>
    <n v="8.1199999999999992"/>
    <n v="7"/>
    <n v="6.67"/>
    <n v="8.49"/>
    <n v="8.17"/>
    <n v="8.33"/>
    <n v="10.34"/>
    <n v="11.53"/>
    <n v="11.47"/>
    <n v="11.5"/>
    <n v="11.52"/>
    <n v="11.17"/>
    <n v="14.66"/>
    <n v="14.71"/>
    <n v="14.22"/>
    <n v="11.78"/>
    <n v="13.66"/>
    <n v="13.21"/>
    <n v="15.85"/>
    <n v="17.38"/>
    <n v="21.3"/>
    <n v="26.91"/>
    <n v="29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FC"/>
    <x v="131"/>
    <s v="Manulife Financial Corp"/>
    <s v="--"/>
    <s v="--"/>
    <n v="51.87"/>
    <d v="2015-01-01T00:00:00"/>
    <d v="2024-12-31T00:00:00"/>
    <s v="Financials"/>
    <n v="12.57"/>
    <n v="13.591100000000001"/>
    <n v="13.422499999999999"/>
    <n v="13.7097"/>
    <n v="14.359400000000001"/>
    <n v="14.5984"/>
    <n v="14.5733"/>
    <n v="13.55"/>
    <n v="13.081"/>
    <n v="13.7401"/>
    <n v="14.0379"/>
    <n v="13.245900000000001"/>
    <n v="12.434799999999999"/>
    <n v="11.689500000000001"/>
    <n v="11.8637"/>
    <n v="11.9412"/>
    <n v="12.7286"/>
    <n v="11.5223"/>
    <n v="11.6005"/>
    <n v="11.7849"/>
    <n v="12.200100000000001"/>
    <n v="12.8065"/>
    <n v="15.5419"/>
    <n v="15.887499999999999"/>
    <n v="16.578499999999998"/>
    <n v="15.8987"/>
    <n v="15.8049"/>
    <n v="16.039400000000001"/>
    <n v="15.7658"/>
    <n v="16.428100000000001"/>
    <n v="17.353899999999999"/>
    <n v="16.712199999999999"/>
    <n v="17.243600000000001"/>
    <n v="17.672799999999999"/>
    <n v="18.611599999999999"/>
    <n v="18.000599999999999"/>
    <n v="17.918199999999999"/>
    <n v="16.914000000000001"/>
    <n v="16.567699999999999"/>
    <n v="16.782399999999999"/>
    <n v="17.093299999999999"/>
    <n v="16.5062"/>
    <n v="16.883600000000001"/>
    <n v="16.838899999999999"/>
    <n v="16.2818"/>
    <n v="14.617699999999999"/>
    <n v="15.670199999999999"/>
    <n v="13.815799999999999"/>
    <n v="15.056800000000001"/>
    <n v="16.039000000000001"/>
    <n v="16.2986"/>
    <n v="17.791399999999999"/>
    <n v="16.529900000000001"/>
    <n v="17.3462"/>
    <n v="17.4191"/>
    <n v="16.283200000000001"/>
    <n v="17.912199999999999"/>
    <n v="18.081800000000001"/>
    <n v="19.446000000000002"/>
    <n v="19.617100000000001"/>
    <n v="19.185500000000001"/>
    <n v="16.973500000000001"/>
    <n v="13.2944"/>
    <n v="13.189"/>
    <n v="13.0932"/>
    <n v="14.142200000000001"/>
    <n v="13.7441"/>
    <n v="14.937799999999999"/>
    <n v="14.3788"/>
    <n v="14.021699999999999"/>
    <n v="17.4057"/>
    <n v="17.814699999999998"/>
    <n v="18.176500000000001"/>
    <n v="20.180800000000001"/>
    <n v="21.501300000000001"/>
    <n v="21.350200000000001"/>
    <n v="20.3186"/>
    <n v="19.6191"/>
    <n v="19.393899999999999"/>
    <n v="19.9755"/>
    <n v="19.821000000000002"/>
    <n v="19.601500000000001"/>
    <n v="18.788900000000002"/>
    <n v="19.833600000000001"/>
    <n v="21.758600000000001"/>
    <n v="21.387599999999999"/>
    <n v="22.203700000000001"/>
    <n v="20.921199999999999"/>
    <n v="19.8065"/>
    <n v="18.868200000000002"/>
    <n v="19.814900000000002"/>
    <n v="19.437999999999999"/>
    <n v="18.5809"/>
    <n v="19.3523"/>
    <n v="21.061299999999999"/>
    <n v="20.991800000000001"/>
    <n v="22.886700000000001"/>
    <n v="23.776199999999999"/>
    <n v="21.8551"/>
    <n v="23.573499999999999"/>
    <n v="22.477399999999999"/>
    <n v="22.379100000000001"/>
    <n v="23.558800000000002"/>
    <n v="22.6662"/>
    <n v="22.521000000000001"/>
    <n v="21.904"/>
    <n v="24.454899999999999"/>
    <n v="26.9391"/>
    <n v="27.343900000000001"/>
    <n v="30.001300000000001"/>
    <n v="31.510200000000001"/>
    <n v="29.908200000000001"/>
    <n v="33.339599999999997"/>
    <n v="34.309600000000003"/>
    <n v="34.639200000000002"/>
    <n v="35.443100000000001"/>
    <n v="38.072099999999999"/>
    <n v="38.738799999999998"/>
    <n v="43.310600000000001"/>
    <n v="42.436100000000003"/>
  </r>
  <r>
    <s v="MFI"/>
    <x v="132"/>
    <s v="Maple Leaf Foods Inc"/>
    <s v="--"/>
    <s v="--"/>
    <n v="25.23"/>
    <d v="2015-01-01T00:00:00"/>
    <d v="2024-12-31T00:00:00"/>
    <s v="Consumer Staples"/>
    <n v="13.89"/>
    <n v="15.475300000000001"/>
    <n v="15.8574"/>
    <n v="15.8369"/>
    <n v="16.178999999999998"/>
    <n v="16.261299999999999"/>
    <n v="15.5748"/>
    <n v="15.3209"/>
    <n v="15.1851"/>
    <n v="14.3239"/>
    <n v="15.433199999999999"/>
    <n v="16.428899999999999"/>
    <n v="15.723599999999999"/>
    <n v="15.772"/>
    <n v="18.837599999999998"/>
    <n v="18.0258"/>
    <n v="20.433399999999999"/>
    <n v="19.201499999999999"/>
    <n v="20.683800000000002"/>
    <n v="20.273199999999999"/>
    <n v="21.02"/>
    <n v="21.327100000000002"/>
    <n v="20.490300000000001"/>
    <n v="19.692"/>
    <n v="20.889399999999998"/>
    <n v="21.631699999999999"/>
    <n v="22.6858"/>
    <n v="24.007000000000001"/>
    <n v="24.119499999999999"/>
    <n v="23.081399999999999"/>
    <n v="24.294"/>
    <n v="24.1812"/>
    <n v="24.0547"/>
    <n v="23.665700000000001"/>
    <n v="24.648800000000001"/>
    <n v="25.413"/>
    <n v="24.724799999999998"/>
    <n v="22.894400000000001"/>
    <n v="22.368500000000001"/>
    <n v="22.047999999999998"/>
    <n v="21.527899999999999"/>
    <n v="23.779399999999999"/>
    <n v="22.284199999999998"/>
    <n v="22.606200000000001"/>
    <n v="22.313099999999999"/>
    <n v="21.508500000000002"/>
    <n v="21.2212"/>
    <n v="19.721800000000002"/>
    <n v="21.1145"/>
    <n v="20.024899999999999"/>
    <n v="22.424499999999998"/>
    <n v="22.6785"/>
    <n v="22.054500000000001"/>
    <n v="20.907599999999999"/>
    <n v="22.5625"/>
    <n v="23.080100000000002"/>
    <n v="21.766999999999999"/>
    <n v="16.8233"/>
    <n v="17.892600000000002"/>
    <n v="19.0688"/>
    <n v="19.098299999999998"/>
    <n v="16.489899999999999"/>
    <n v="18.945"/>
    <n v="19.100899999999999"/>
    <n v="19.590800000000002"/>
    <n v="21.297599999999999"/>
    <n v="22.007300000000001"/>
    <n v="21.678599999999999"/>
    <n v="20.393699999999999"/>
    <n v="18.222899999999999"/>
    <n v="19.882899999999999"/>
    <n v="21.3218"/>
    <n v="18.8813"/>
    <n v="19.9316"/>
    <n v="21.802099999999999"/>
    <n v="21.588999999999999"/>
    <n v="20.242100000000001"/>
    <n v="19.712900000000001"/>
    <n v="18.9314"/>
    <n v="21.084299999999999"/>
    <n v="19.8522"/>
    <n v="20.808599999999998"/>
    <n v="21.7881"/>
    <n v="22.7075"/>
    <n v="23.995799999999999"/>
    <n v="20.720800000000001"/>
    <n v="23.45"/>
    <n v="22.113399999999999"/>
    <n v="21.7225"/>
    <n v="19.927800000000001"/>
    <n v="21.392199999999999"/>
    <n v="18.242899999999999"/>
    <n v="16.3948"/>
    <n v="16.037400000000002"/>
    <n v="20.207599999999999"/>
    <n v="19.5822"/>
    <n v="20.254999999999999"/>
    <n v="22.1692"/>
    <n v="21.127600000000001"/>
    <n v="22.4284"/>
    <n v="20.182300000000001"/>
    <n v="21.076599999999999"/>
    <n v="22.412199999999999"/>
    <n v="23.690799999999999"/>
    <n v="21.413499999999999"/>
    <n v="22.6523"/>
    <n v="19.7972"/>
    <n v="20.887799999999999"/>
    <n v="21.218800000000002"/>
    <n v="19.108499999999999"/>
    <n v="18.559000000000001"/>
    <n v="20.363900000000001"/>
    <n v="18.884899999999998"/>
    <n v="19.338000000000001"/>
    <n v="21.270099999999999"/>
    <n v="18.629200000000001"/>
    <n v="18.875499999999999"/>
    <n v="17.9467"/>
    <n v="19.386800000000001"/>
    <n v="17.497900000000001"/>
  </r>
  <r>
    <s v="MG"/>
    <x v="133"/>
    <s v="Magna International Inc"/>
    <s v="--"/>
    <s v="--"/>
    <n v="69.61"/>
    <d v="2015-01-01T00:00:00"/>
    <d v="2024-12-31T00:00:00"/>
    <s v="Consumer Discretionary"/>
    <n v="44.23"/>
    <n v="49.220599999999997"/>
    <n v="49.319099999999999"/>
    <n v="44.2483"/>
    <n v="52.198"/>
    <n v="51.153599999999997"/>
    <n v="51.898499999999999"/>
    <n v="47.635300000000001"/>
    <n v="46.967599999999997"/>
    <n v="50.599699999999999"/>
    <n v="44.788899999999998"/>
    <n v="41.382199999999997"/>
    <n v="35.888599999999997"/>
    <n v="38.712800000000001"/>
    <n v="41.427399999999999"/>
    <n v="39.104799999999997"/>
    <n v="39.762500000000003"/>
    <n v="33.863399999999999"/>
    <n v="37.574599999999997"/>
    <n v="39.678100000000001"/>
    <n v="42.315300000000001"/>
    <n v="41.376100000000001"/>
    <n v="41.031500000000001"/>
    <n v="44.070300000000003"/>
    <n v="42.550899999999999"/>
    <n v="42.928899999999999"/>
    <n v="43.6633"/>
    <n v="43.381799999999998"/>
    <n v="46.288800000000002"/>
    <n v="45.982599999999998"/>
    <n v="45.515700000000002"/>
    <n v="46.272500000000001"/>
    <n v="51.277900000000002"/>
    <n v="54.196399999999997"/>
    <n v="56.012900000000002"/>
    <n v="55.138300000000001"/>
    <n v="54.379800000000003"/>
    <n v="54.642899999999997"/>
    <n v="56.525399999999998"/>
    <n v="59.064599999999999"/>
    <n v="65.087900000000005"/>
    <n v="59.8583"/>
    <n v="62.034700000000001"/>
    <n v="55.645200000000003"/>
    <n v="53.432299999999998"/>
    <n v="51.0383"/>
    <n v="52.565199999999997"/>
    <n v="49.1248"/>
    <n v="55.125599999999999"/>
    <n v="55.046399999999998"/>
    <n v="51.951900000000002"/>
    <n v="59.536700000000003"/>
    <n v="46.604199999999999"/>
    <n v="52.456899999999997"/>
    <n v="53.584000000000003"/>
    <n v="54.068600000000004"/>
    <n v="57.2806"/>
    <n v="57.442900000000002"/>
    <n v="59.759300000000003"/>
    <n v="58.142400000000002"/>
    <n v="54.786200000000001"/>
    <n v="49.886499999999998"/>
    <n v="36.983199999999997"/>
    <n v="44.666400000000003"/>
    <n v="48.3"/>
    <n v="50.296599999999998"/>
    <n v="51.502800000000001"/>
    <n v="53.250399999999999"/>
    <n v="51.0792"/>
    <n v="57.031300000000002"/>
    <n v="67.200400000000002"/>
    <n v="76.034999999999997"/>
    <n v="75.992800000000003"/>
    <n v="90.447100000000006"/>
    <n v="93.847099999999998"/>
    <n v="98.425899999999999"/>
    <n v="101.4753"/>
    <n v="97.753200000000007"/>
    <n v="89.091099999999997"/>
    <n v="85.303200000000004"/>
    <n v="81.613"/>
    <n v="86.193700000000007"/>
    <n v="82.384200000000007"/>
    <n v="88.062899999999999"/>
    <n v="88.114500000000007"/>
    <n v="81.511799999999994"/>
    <n v="69.471500000000006"/>
    <n v="67.013300000000001"/>
    <n v="71.617099999999994"/>
    <n v="61.670299999999997"/>
    <n v="71.346599999999995"/>
    <n v="66.665999999999997"/>
    <n v="57.580399999999997"/>
    <n v="66.709900000000005"/>
    <n v="73.312799999999996"/>
    <n v="67.320700000000002"/>
    <n v="76.454899999999995"/>
    <n v="67.8703"/>
    <n v="64.603999999999999"/>
    <n v="63.042200000000001"/>
    <n v="59.136099999999999"/>
    <n v="67.338399999999993"/>
    <n v="76.360100000000003"/>
    <n v="72.152100000000004"/>
    <n v="66.078900000000004"/>
    <n v="60.496000000000002"/>
    <n v="67.02"/>
    <n v="71.660700000000006"/>
    <n v="69.939899999999994"/>
    <n v="69.051100000000005"/>
    <n v="68.137"/>
    <n v="60.759099999999997"/>
    <n v="57.503900000000002"/>
    <n v="53.475099999999998"/>
    <n v="57.1402"/>
    <n v="53.443399999999997"/>
    <n v="52.348799999999997"/>
    <n v="51.867600000000003"/>
    <n v="60.691099999999999"/>
    <n v="57.305100000000003"/>
  </r>
  <r>
    <s v="MRU"/>
    <x v="134"/>
    <s v="Metro Inc/CN"/>
    <s v="--"/>
    <s v="--"/>
    <n v="90.39"/>
    <d v="2015-01-01T00:00:00"/>
    <d v="2024-12-31T00:00:00"/>
    <s v="Consumer Staples"/>
    <n v="28.21"/>
    <n v="29.317699999999999"/>
    <n v="28.98"/>
    <n v="29.4528"/>
    <n v="29.117000000000001"/>
    <n v="28.396899999999999"/>
    <n v="30.150500000000001"/>
    <n v="29.527200000000001"/>
    <n v="30.9041"/>
    <n v="31.779499999999999"/>
    <n v="32.791600000000003"/>
    <n v="33.030299999999997"/>
    <n v="35.306800000000003"/>
    <n v="36.993699999999997"/>
    <n v="38.550699999999999"/>
    <n v="35.924199999999999"/>
    <n v="38.134799999999998"/>
    <n v="38.632599999999996"/>
    <n v="40.744"/>
    <n v="38.349699999999999"/>
    <n v="37.084000000000003"/>
    <n v="35.817900000000002"/>
    <n v="35.342799999999997"/>
    <n v="34.694800000000001"/>
    <n v="34.150599999999997"/>
    <n v="33.595100000000002"/>
    <n v="35.434100000000001"/>
    <n v="40.577800000000003"/>
    <n v="39.383400000000002"/>
    <n v="37.154800000000002"/>
    <n v="36.762999999999998"/>
    <n v="36.025100000000002"/>
    <n v="37.502099999999999"/>
    <n v="35.633000000000003"/>
    <n v="35.457500000000003"/>
    <n v="35.317100000000003"/>
    <n v="36.115600000000001"/>
    <n v="35.684100000000001"/>
    <n v="36.230600000000003"/>
    <n v="35.9133"/>
    <n v="37.876300000000001"/>
    <n v="39.567300000000003"/>
    <n v="38.832500000000003"/>
    <n v="36.176299999999998"/>
    <n v="35.731699999999996"/>
    <n v="36.898899999999998"/>
    <n v="40.909399999999998"/>
    <n v="42.284999999999997"/>
    <n v="42.6691"/>
    <n v="44.358400000000003"/>
    <n v="44.1252"/>
    <n v="43.497399999999999"/>
    <n v="44.423499999999997"/>
    <n v="44.252400000000002"/>
    <n v="46.485700000000001"/>
    <n v="50.871299999999998"/>
    <n v="52.7149"/>
    <n v="50.520800000000001"/>
    <n v="52.770200000000003"/>
    <n v="48.606999999999999"/>
    <n v="48.933599999999998"/>
    <n v="47.611800000000002"/>
    <n v="51.828400000000002"/>
    <n v="52.156199999999998"/>
    <n v="52.4923"/>
    <n v="51.194099999999999"/>
    <n v="53.717300000000002"/>
    <n v="53.863500000000002"/>
    <n v="58.630899999999997"/>
    <n v="57.236400000000003"/>
    <n v="54.943199999999997"/>
    <n v="52.3093"/>
    <n v="50.909500000000001"/>
    <n v="48.942100000000003"/>
    <n v="53.040599999999998"/>
    <n v="52.106200000000001"/>
    <n v="53.819099999999999"/>
    <n v="55.222200000000001"/>
    <n v="60.119100000000003"/>
    <n v="59.952300000000001"/>
    <n v="57.732199999999999"/>
    <n v="58.322600000000001"/>
    <n v="57.095700000000001"/>
    <n v="63.052500000000002"/>
    <n v="63.68"/>
    <n v="62.2179"/>
    <n v="67.672300000000007"/>
    <n v="66.402699999999996"/>
    <n v="65.959900000000005"/>
    <n v="65.232900000000001"/>
    <n v="66.951300000000003"/>
    <n v="65.482500000000002"/>
    <n v="65.567800000000005"/>
    <n v="67.922600000000003"/>
    <n v="73.6233"/>
    <n v="71.348699999999994"/>
    <n v="68.731499999999997"/>
    <n v="67.743499999999997"/>
    <n v="71.060500000000005"/>
    <n v="73.813400000000001"/>
    <n v="68.528099999999995"/>
    <n v="71.781300000000002"/>
    <n v="68.105800000000002"/>
    <n v="67.120500000000007"/>
    <n v="67.988"/>
    <n v="68.185299999999998"/>
    <n v="65.833100000000002"/>
    <n v="66.394599999999997"/>
    <n v="68.330500000000001"/>
    <n v="71.477900000000005"/>
    <n v="70.738600000000005"/>
    <n v="68.501300000000001"/>
    <n v="70.974000000000004"/>
    <n v="74.061999999999998"/>
    <n v="80.345299999999995"/>
    <n v="82.729699999999994"/>
    <n v="83.867900000000006"/>
    <n v="81.447299999999998"/>
    <n v="89.858900000000006"/>
    <n v="88.755799999999994"/>
  </r>
  <r>
    <s v="MTL"/>
    <x v="135"/>
    <s v="Mullen Group Ltd"/>
    <s v="--"/>
    <s v="--"/>
    <n v="16.079999999999998"/>
    <d v="2015-01-01T00:00:00"/>
    <d v="2024-12-31T00:00:00"/>
    <s v="Industrials"/>
    <n v="12.08"/>
    <n v="12.190899999999999"/>
    <n v="12.022600000000001"/>
    <n v="12.5794"/>
    <n v="12.5982"/>
    <n v="12.392099999999999"/>
    <n v="11.6523"/>
    <n v="11.7318"/>
    <n v="11.020099999999999"/>
    <n v="10.840400000000001"/>
    <n v="9.8194999999999997"/>
    <n v="8.8132999999999999"/>
    <n v="9.5013000000000005"/>
    <n v="9.2375000000000007"/>
    <n v="9.2065999999999999"/>
    <n v="9.4013000000000009"/>
    <n v="9.2728999999999999"/>
    <n v="9.1125000000000007"/>
    <n v="10.1656"/>
    <n v="10.5345"/>
    <n v="10.697699999999999"/>
    <n v="12.101599999999999"/>
    <n v="11.6973"/>
    <n v="12.949400000000001"/>
    <n v="12.263299999999999"/>
    <n v="10.941800000000001"/>
    <n v="11.092700000000001"/>
    <n v="9.8449000000000009"/>
    <n v="9.8251000000000008"/>
    <n v="10.563800000000001"/>
    <n v="10.557"/>
    <n v="10.147399999999999"/>
    <n v="11.320499999999999"/>
    <n v="11.260999999999999"/>
    <n v="10.4237"/>
    <n v="10.5108"/>
    <n v="10.0769"/>
    <n v="9.9220000000000006"/>
    <n v="9.9354999999999993"/>
    <n v="9.8476999999999997"/>
    <n v="10.173"/>
    <n v="10.552899999999999"/>
    <n v="10.9612"/>
    <n v="11.0152"/>
    <n v="10.5566"/>
    <n v="9.4568999999999992"/>
    <n v="8.5256000000000007"/>
    <n v="8.4995999999999992"/>
    <n v="8.4161000000000001"/>
    <n v="8.8286999999999995"/>
    <n v="8.4427000000000003"/>
    <n v="7.0949999999999998"/>
    <n v="6.9386999999999999"/>
    <n v="6.7952000000000004"/>
    <n v="7.2530999999999999"/>
    <n v="6.4771999999999998"/>
    <n v="6.3464"/>
    <n v="5.9962999999999997"/>
    <n v="6.0552000000000001"/>
    <n v="6.8571"/>
    <n v="6.7157999999999998"/>
    <n v="5.8742999999999999"/>
    <n v="3.1051000000000002"/>
    <n v="4.3773999999999997"/>
    <n v="4.5137"/>
    <n v="5.5057999999999998"/>
    <n v="7.2939999999999996"/>
    <n v="7.4608999999999996"/>
    <n v="6.8891"/>
    <n v="6.8734000000000002"/>
    <n v="7.7405999999999997"/>
    <n v="8.41"/>
    <n v="8.0076999999999998"/>
    <n v="7.7907999999999999"/>
    <n v="9.5015999999999998"/>
    <n v="10.539199999999999"/>
    <n v="10.0929"/>
    <n v="10.5359"/>
    <n v="10.702400000000001"/>
    <n v="10.497299999999999"/>
    <n v="10.234999999999999"/>
    <n v="10.2011"/>
    <n v="9.2197999999999993"/>
    <n v="9.3315999999999999"/>
    <n v="9.4612999999999996"/>
    <n v="10.0015"/>
    <n v="10.851100000000001"/>
    <n v="10.022500000000001"/>
    <n v="10.1122"/>
    <n v="9.2997999999999994"/>
    <n v="12.0778"/>
    <n v="11.6792"/>
    <n v="11.8789"/>
    <n v="11.4695"/>
    <n v="12.878299999999999"/>
    <n v="12.2896"/>
    <n v="11.944100000000001"/>
    <n v="12.1313"/>
    <n v="12.635"/>
    <n v="12.8954"/>
    <n v="13.4617"/>
    <n v="13.142799999999999"/>
    <n v="13.7843"/>
    <n v="12.4794"/>
    <n v="11.764799999999999"/>
    <n v="11.589499999999999"/>
    <n v="11.607699999999999"/>
    <n v="12.4748"/>
    <n v="13.352600000000001"/>
    <n v="13.432700000000001"/>
    <n v="13.056900000000001"/>
    <n v="11.5451"/>
    <n v="11.807700000000001"/>
    <n v="11.980700000000001"/>
    <n v="13.685600000000001"/>
    <n v="13.1175"/>
    <n v="13.154500000000001"/>
    <n v="13.986599999999999"/>
    <n v="14.4236"/>
    <n v="13.6686"/>
  </r>
  <r>
    <s v="MX"/>
    <x v="136"/>
    <s v="Methanex Corp"/>
    <s v="--"/>
    <s v="--"/>
    <n v="64.97"/>
    <d v="2015-01-01T00:00:00"/>
    <d v="2024-12-31T00:00:00"/>
    <s v="Materials"/>
    <n v="44.13"/>
    <n v="53.390900000000002"/>
    <n v="53.497799999999998"/>
    <n v="57.284700000000001"/>
    <n v="54.452399999999997"/>
    <n v="55.2821"/>
    <n v="46.734499999999997"/>
    <n v="42.690600000000003"/>
    <n v="35.325400000000002"/>
    <n v="41.676299999999998"/>
    <n v="41.908000000000001"/>
    <n v="36.819499999999998"/>
    <n v="30.084"/>
    <n v="34.482999999999997"/>
    <n v="33.8996"/>
    <n v="35.637599999999999"/>
    <n v="35.0366"/>
    <n v="30.7898"/>
    <n v="29.9953"/>
    <n v="31.199300000000001"/>
    <n v="38.640099999999997"/>
    <n v="40.3018"/>
    <n v="48.883000000000003"/>
    <n v="48.979900000000001"/>
    <n v="54.111600000000003"/>
    <n v="56.298999999999999"/>
    <n v="52.137599999999999"/>
    <n v="52.488999999999997"/>
    <n v="46.623399999999997"/>
    <n v="48.238100000000003"/>
    <n v="46.578200000000002"/>
    <n v="53.765500000000003"/>
    <n v="53.133299999999998"/>
    <n v="53.2774"/>
    <n v="58.268700000000003"/>
    <n v="64.881399999999999"/>
    <n v="66.142200000000003"/>
    <n v="60.340699999999998"/>
    <n v="66.881500000000003"/>
    <n v="66.316000000000003"/>
    <n v="75.904799999999994"/>
    <n v="80.037000000000006"/>
    <n v="77.367900000000006"/>
    <n v="81.982799999999997"/>
    <n v="88.181700000000006"/>
    <n v="73.729799999999997"/>
    <n v="63.671399999999998"/>
    <n v="57.133600000000001"/>
    <n v="62.302300000000002"/>
    <n v="64.451499999999996"/>
    <n v="66.420500000000004"/>
    <n v="64.267700000000005"/>
    <n v="49.233400000000003"/>
    <n v="52.452599999999997"/>
    <n v="45.8354"/>
    <n v="38.08"/>
    <n v="41.899500000000003"/>
    <n v="44.484299999999998"/>
    <n v="44.056399999999996"/>
    <n v="45.124000000000002"/>
    <n v="38.6096"/>
    <n v="34.767499999999998"/>
    <n v="15.785299999999999"/>
    <n v="20.392800000000001"/>
    <n v="20.558700000000002"/>
    <n v="22.617999999999999"/>
    <n v="22.913499999999999"/>
    <n v="26.855499999999999"/>
    <n v="30.0243"/>
    <n v="36.524700000000003"/>
    <n v="50.2654"/>
    <n v="54.131599999999999"/>
    <n v="39.203600000000002"/>
    <n v="45.404299999999999"/>
    <n v="42.953699999999998"/>
    <n v="41.573500000000003"/>
    <n v="39.7393"/>
    <n v="38.102200000000003"/>
    <n v="38.9831"/>
    <n v="42.877699999999997"/>
    <n v="54.3"/>
    <n v="51.574300000000001"/>
    <n v="47.471800000000002"/>
    <n v="46.6995"/>
    <n v="53.9694"/>
    <n v="61.584699999999998"/>
    <n v="63.777200000000001"/>
    <n v="60.2408"/>
    <n v="58.481900000000003"/>
    <n v="46.151400000000002"/>
    <n v="44.715299999999999"/>
    <n v="44.555799999999998"/>
    <n v="41.503300000000003"/>
    <n v="44.851900000000001"/>
    <n v="49.605899999999998"/>
    <n v="48.577399999999997"/>
    <n v="59.683999999999997"/>
    <n v="65.227800000000002"/>
    <n v="59.835700000000003"/>
    <n v="57.7044"/>
    <n v="52.785499999999999"/>
    <n v="52.314100000000003"/>
    <n v="56.796300000000002"/>
    <n v="54.951799999999999"/>
    <n v="58.764499999999998"/>
    <n v="54.972299999999997"/>
    <n v="55.605899999999998"/>
    <n v="60.431100000000001"/>
    <n v="57.480899999999998"/>
    <n v="58.522100000000002"/>
    <n v="58.4587"/>
    <n v="63.832900000000002"/>
    <n v="70.795299999999997"/>
    <n v="64.198700000000002"/>
    <n v="65.238699999999994"/>
    <n v="61.185600000000001"/>
    <n v="54.581299999999999"/>
    <n v="53.233400000000003"/>
    <n v="64.114400000000003"/>
    <n v="70.443299999999994"/>
  </r>
  <r>
    <s v="NA"/>
    <x v="137"/>
    <s v="National Bank of Canada"/>
    <s v="--"/>
    <s v="--"/>
    <n v="162.25"/>
    <d v="2015-01-01T00:00:00"/>
    <d v="2024-12-31T00:00:00"/>
    <s v="Financials"/>
    <n v="28.28"/>
    <n v="30.770499999999998"/>
    <n v="29.888400000000001"/>
    <n v="31.484999999999999"/>
    <n v="31.355699999999999"/>
    <n v="30.6568"/>
    <n v="29.8858"/>
    <n v="28.291599999999999"/>
    <n v="28.176600000000001"/>
    <n v="28.6462"/>
    <n v="28.950500000000002"/>
    <n v="27.017800000000001"/>
    <n v="26.789899999999999"/>
    <n v="24.705400000000001"/>
    <n v="28.8291"/>
    <n v="30.4236"/>
    <n v="29.527999999999999"/>
    <n v="30.353200000000001"/>
    <n v="30.7104"/>
    <n v="31.658300000000001"/>
    <n v="32.3309"/>
    <n v="33.272500000000001"/>
    <n v="34.9681"/>
    <n v="38.277999999999999"/>
    <n v="39.429200000000002"/>
    <n v="39.787199999999999"/>
    <n v="39.593899999999998"/>
    <n v="37.615699999999997"/>
    <n v="37.778700000000001"/>
    <n v="39.087699999999998"/>
    <n v="40.249000000000002"/>
    <n v="41.202300000000001"/>
    <n v="43.476500000000001"/>
    <n v="45.33"/>
    <n v="46.024999999999999"/>
    <n v="45.844299999999997"/>
    <n v="46.662999999999997"/>
    <n v="45.508099999999999"/>
    <n v="44.7545"/>
    <n v="45.012799999999999"/>
    <n v="45.773000000000003"/>
    <n v="47.038499999999999"/>
    <n v="47.5229"/>
    <n v="48.670499999999997"/>
    <n v="48.5366"/>
    <n v="44.962800000000001"/>
    <n v="45.594799999999999"/>
    <n v="42.670099999999998"/>
    <n v="47.047499999999999"/>
    <n v="47.268300000000004"/>
    <n v="46.395800000000001"/>
    <n v="49.095999999999997"/>
    <n v="46.703499999999998"/>
    <n v="48.383000000000003"/>
    <n v="49.681800000000003"/>
    <n v="48.624099999999999"/>
    <n v="51.797499999999999"/>
    <n v="53.447600000000001"/>
    <n v="55.906999999999996"/>
    <n v="57.194499999999998"/>
    <n v="58.265700000000002"/>
    <n v="55.361600000000003"/>
    <n v="43.732300000000002"/>
    <n v="45.139400000000002"/>
    <n v="48.210799999999999"/>
    <n v="50.037700000000001"/>
    <n v="51.436700000000002"/>
    <n v="58.317700000000002"/>
    <n v="54.378100000000003"/>
    <n v="52.569299999999998"/>
    <n v="59.146599999999999"/>
    <n v="59.489600000000003"/>
    <n v="59.680599999999998"/>
    <n v="66.564599999999999"/>
    <n v="71.473399999999998"/>
    <n v="74.813900000000004"/>
    <n v="79.5441"/>
    <n v="78.261799999999994"/>
    <n v="80.556399999999996"/>
    <n v="84.479200000000006"/>
    <n v="82.674099999999996"/>
    <n v="87.076400000000007"/>
    <n v="84.365300000000005"/>
    <n v="82.704300000000003"/>
    <n v="87.215100000000007"/>
    <n v="87.155100000000004"/>
    <n v="82.915199999999999"/>
    <n v="77.628600000000006"/>
    <n v="83.996700000000004"/>
    <n v="73.900899999999993"/>
    <n v="78.607699999999994"/>
    <n v="76.018100000000004"/>
    <n v="76.541399999999996"/>
    <n v="82.004800000000003"/>
    <n v="84.807299999999998"/>
    <n v="81.502799999999993"/>
    <n v="89.293000000000006"/>
    <n v="89.534199999999998"/>
    <n v="87.261799999999994"/>
    <n v="91.197500000000005"/>
    <n v="87.848600000000005"/>
    <n v="90.040999999999997"/>
    <n v="94.219200000000001"/>
    <n v="85.9084"/>
    <n v="83.2273"/>
    <n v="79.528499999999994"/>
    <n v="82.941299999999998"/>
    <n v="94.156800000000004"/>
    <n v="93.988900000000001"/>
    <n v="98.752700000000004"/>
    <n v="106.3319"/>
    <n v="104.0309"/>
    <n v="109.6305"/>
    <n v="103.1872"/>
    <n v="109.81529999999999"/>
    <n v="117.4324"/>
    <n v="122.5261"/>
    <n v="127.3796"/>
    <n v="133.04830000000001"/>
    <n v="126.78449999999999"/>
  </r>
  <r>
    <s v="NFI"/>
    <x v="138"/>
    <s v="NFI Group Inc"/>
    <s v="--"/>
    <s v="--"/>
    <n v="16.54"/>
    <d v="2015-01-01T00:00:00"/>
    <d v="2024-12-31T00:00:00"/>
    <s v="Industrials"/>
    <n v="10.58"/>
    <n v="10.763299999999999"/>
    <n v="10.932700000000001"/>
    <n v="11.1576"/>
    <n v="12.195499999999999"/>
    <n v="12.1424"/>
    <n v="12.825900000000001"/>
    <n v="15.078799999999999"/>
    <n v="15.823499999999999"/>
    <n v="15.041499999999999"/>
    <n v="20.802499999999998"/>
    <n v="22.555099999999999"/>
    <n v="21.248899999999999"/>
    <n v="20.619800000000001"/>
    <n v="26.7392"/>
    <n v="29.597300000000001"/>
    <n v="33.231900000000003"/>
    <n v="32.404299999999999"/>
    <n v="33.387"/>
    <n v="34.031399999999998"/>
    <n v="31.944800000000001"/>
    <n v="30.421700000000001"/>
    <n v="34.278100000000002"/>
    <n v="33.280999999999999"/>
    <n v="33.981900000000003"/>
    <n v="35.847999999999999"/>
    <n v="40.193100000000001"/>
    <n v="41.642600000000002"/>
    <n v="45.4998"/>
    <n v="44.684399999999997"/>
    <n v="41.875100000000003"/>
    <n v="42.295299999999997"/>
    <n v="42.707799999999999"/>
    <n v="45.385899999999999"/>
    <n v="40.684800000000003"/>
    <n v="45.043100000000003"/>
    <n v="48.438000000000002"/>
    <n v="47.528799999999997"/>
    <n v="49.120600000000003"/>
    <n v="49.464500000000001"/>
    <n v="45.606000000000002"/>
    <n v="41.458599999999997"/>
    <n v="42.244799999999998"/>
    <n v="43.360799999999998"/>
    <n v="42.808799999999998"/>
    <n v="37.8185"/>
    <n v="32.189599999999999"/>
    <n v="29.314699999999998"/>
    <n v="29.650500000000001"/>
    <n v="29.771100000000001"/>
    <n v="28.5761"/>
    <n v="29.562000000000001"/>
    <n v="29.3614"/>
    <n v="32.563299999999998"/>
    <n v="25.68"/>
    <n v="25.6447"/>
    <n v="25.185300000000002"/>
    <n v="25.9466"/>
    <n v="24.101600000000001"/>
    <n v="24.2532"/>
    <n v="27.866199999999999"/>
    <n v="26.792300000000001"/>
    <n v="13.895099999999999"/>
    <n v="14.688599999999999"/>
    <n v="15.066800000000001"/>
    <n v="15.5588"/>
    <n v="14.0076"/>
    <n v="16.493200000000002"/>
    <n v="15.6706"/>
    <n v="14.279500000000001"/>
    <n v="18.575700000000001"/>
    <n v="23.0029"/>
    <n v="26.889199999999999"/>
    <n v="28.0733"/>
    <n v="26.932200000000002"/>
    <n v="26.537500000000001"/>
    <n v="25.055199999999999"/>
    <n v="27.319600000000001"/>
    <n v="26.272200000000002"/>
    <n v="29.5017"/>
    <n v="23.324200000000001"/>
    <n v="24.537400000000002"/>
    <n v="20.154299999999999"/>
    <n v="20.0337"/>
    <n v="18.886600000000001"/>
    <n v="18.748200000000001"/>
    <n v="15.8119"/>
    <n v="11.6953"/>
    <n v="12.002800000000001"/>
    <n v="13.336499999999999"/>
    <n v="13.7349"/>
    <n v="13.1472"/>
    <n v="12.14"/>
    <n v="8.8000000000000007"/>
    <n v="9.9499999999999993"/>
    <n v="9.52"/>
    <n v="10.81"/>
    <n v="9.1300000000000008"/>
    <n v="8.23"/>
    <n v="7.91"/>
    <n v="8.8699999999999992"/>
    <n v="11.42"/>
    <n v="10.8"/>
    <n v="12.35"/>
    <n v="12.9"/>
    <n v="12.96"/>
    <n v="12.96"/>
    <n v="13.69"/>
    <n v="12.02"/>
    <n v="12.12"/>
    <n v="12.87"/>
    <n v="11.3"/>
    <n v="15.48"/>
    <n v="15.84"/>
    <n v="17.149999999999999"/>
    <n v="19.309999999999999"/>
    <n v="18.079999999999998"/>
    <n v="15.85"/>
    <n v="14.64"/>
    <n v="14"/>
  </r>
  <r>
    <s v="NG"/>
    <x v="139"/>
    <s v="Novagold Resources Inc"/>
    <s v="--"/>
    <s v="--"/>
    <n v="11.87"/>
    <d v="2015-01-01T00:00:00"/>
    <d v="2024-12-31T00:00:00"/>
    <s v="Materials"/>
    <n v="4.83"/>
    <n v="4.6500000000000004"/>
    <n v="3.73"/>
    <n v="4.62"/>
    <n v="5.07"/>
    <n v="4.29"/>
    <n v="4"/>
    <n v="4.92"/>
    <n v="4.83"/>
    <n v="4.72"/>
    <n v="5.0199999999999996"/>
    <n v="5.81"/>
    <n v="5.9"/>
    <n v="6.7"/>
    <n v="6.58"/>
    <n v="8.15"/>
    <n v="7.05"/>
    <n v="7.91"/>
    <n v="9.08"/>
    <n v="6.76"/>
    <n v="7.33"/>
    <n v="6.71"/>
    <n v="6.16"/>
    <n v="6.14"/>
    <n v="6.9"/>
    <n v="7.02"/>
    <n v="6.46"/>
    <n v="5.66"/>
    <n v="5.31"/>
    <n v="5.88"/>
    <n v="5.56"/>
    <n v="5.43"/>
    <n v="5.0999999999999996"/>
    <n v="5.26"/>
    <n v="5"/>
    <n v="4.9400000000000004"/>
    <n v="4.55"/>
    <n v="5.0999999999999996"/>
    <n v="5.58"/>
    <n v="6.16"/>
    <n v="6.27"/>
    <n v="5.89"/>
    <n v="5.61"/>
    <n v="4.8"/>
    <n v="4.7699999999999996"/>
    <n v="5.36"/>
    <n v="4.9000000000000004"/>
    <n v="5.42"/>
    <n v="5.12"/>
    <n v="5.22"/>
    <n v="5.57"/>
    <n v="5.34"/>
    <n v="5.49"/>
    <n v="7.71"/>
    <n v="8.16"/>
    <n v="9.93"/>
    <n v="8.0500000000000007"/>
    <n v="9.58"/>
    <n v="9.24"/>
    <n v="11.62"/>
    <n v="12.07"/>
    <n v="10.65"/>
    <n v="10.38"/>
    <n v="15.62"/>
    <n v="13.19"/>
    <n v="12.45"/>
    <n v="12.25"/>
    <n v="13.85"/>
    <n v="15.86"/>
    <n v="13.81"/>
    <n v="13"/>
    <n v="12.32"/>
    <n v="11.66"/>
    <n v="10.68"/>
    <n v="10.96"/>
    <n v="11.04"/>
    <n v="12.32"/>
    <n v="9.94"/>
    <n v="9.7799999999999994"/>
    <n v="9.11"/>
    <n v="8.7200000000000006"/>
    <n v="9.0399999999999991"/>
    <n v="8.66"/>
    <n v="8.67"/>
    <n v="8.3800000000000008"/>
    <n v="8.8699999999999992"/>
    <n v="9.6300000000000008"/>
    <n v="8.01"/>
    <n v="7.09"/>
    <n v="6.15"/>
    <n v="6.24"/>
    <n v="5.8"/>
    <n v="6.52"/>
    <n v="6.29"/>
    <n v="7.75"/>
    <n v="8.09"/>
    <n v="8.4"/>
    <n v="7.68"/>
    <n v="8.3699999999999992"/>
    <n v="7.34"/>
    <n v="6.98"/>
    <n v="5.25"/>
    <n v="5.94"/>
    <n v="5.59"/>
    <n v="5.2"/>
    <n v="4.83"/>
    <n v="5.66"/>
    <n v="4.95"/>
    <n v="3.43"/>
    <n v="3.35"/>
    <n v="4.05"/>
    <n v="4"/>
    <n v="5.39"/>
    <n v="4.79"/>
    <n v="6.59"/>
    <n v="5.71"/>
    <n v="5.57"/>
    <n v="4.8099999999999996"/>
    <n v="5.15"/>
    <n v="4.8099999999999996"/>
  </r>
  <r>
    <s v="NGD"/>
    <x v="140"/>
    <s v="New Gold Inc"/>
    <s v="--"/>
    <s v="--"/>
    <n v="13.68"/>
    <d v="2015-01-01T00:00:00"/>
    <d v="2024-12-31T00:00:00"/>
    <s v="Materials"/>
    <n v="5.57"/>
    <n v="4.79"/>
    <n v="4.24"/>
    <n v="4.05"/>
    <n v="4.04"/>
    <n v="3.36"/>
    <n v="2.89"/>
    <n v="3.03"/>
    <n v="3.01"/>
    <n v="3.24"/>
    <n v="2.94"/>
    <n v="3.22"/>
    <n v="3.45"/>
    <n v="4.58"/>
    <n v="4.8499999999999996"/>
    <n v="5.9"/>
    <n v="5.0199999999999996"/>
    <n v="5.65"/>
    <n v="6.78"/>
    <n v="6.3"/>
    <n v="5.69"/>
    <n v="5.29"/>
    <n v="4.79"/>
    <n v="4.71"/>
    <n v="3.47"/>
    <n v="3.83"/>
    <n v="3.97"/>
    <n v="3.87"/>
    <n v="3.9"/>
    <n v="4.12"/>
    <n v="4.17"/>
    <n v="4.67"/>
    <n v="4.63"/>
    <n v="4.2699999999999996"/>
    <n v="4.05"/>
    <n v="4.13"/>
    <n v="3.72"/>
    <n v="3.23"/>
    <n v="3.34"/>
    <n v="3.01"/>
    <n v="3.01"/>
    <n v="2.74"/>
    <n v="1.62"/>
    <n v="1.28"/>
    <n v="1.02"/>
    <n v="1.05"/>
    <n v="1.03"/>
    <n v="1.05"/>
    <n v="1.49"/>
    <n v="1.1599999999999999"/>
    <n v="1.1399999999999999"/>
    <n v="1.1499999999999999"/>
    <n v="0.86"/>
    <n v="1.27"/>
    <n v="1.76"/>
    <n v="1.49"/>
    <n v="1.33"/>
    <n v="1.37"/>
    <n v="1.1399999999999999"/>
    <n v="1.1499999999999999"/>
    <n v="1.22"/>
    <n v="1.03"/>
    <n v="0.73"/>
    <n v="1.1399999999999999"/>
    <n v="1.64"/>
    <n v="1.84"/>
    <n v="2.2000000000000002"/>
    <n v="2.14"/>
    <n v="2.27"/>
    <n v="2.7"/>
    <n v="2.39"/>
    <n v="2.8"/>
    <n v="2.42"/>
    <n v="2.0499999999999998"/>
    <n v="1.94"/>
    <n v="2.02"/>
    <n v="2.56"/>
    <n v="2.23"/>
    <n v="2.04"/>
    <n v="1.52"/>
    <n v="1.34"/>
    <n v="1.74"/>
    <n v="1.86"/>
    <n v="1.89"/>
    <n v="2.0099999999999998"/>
    <n v="2.19"/>
    <n v="2.27"/>
    <n v="1.87"/>
    <n v="1.64"/>
    <n v="1.37"/>
    <n v="1.05"/>
    <n v="0.85"/>
    <n v="1.23"/>
    <n v="1.21"/>
    <n v="1.49"/>
    <n v="1.33"/>
    <n v="1.57"/>
    <n v="1.25"/>
    <n v="1.47"/>
    <n v="1.74"/>
    <n v="1.66"/>
    <n v="1.44"/>
    <n v="1.55"/>
    <n v="1.43"/>
    <n v="1.25"/>
    <n v="1.69"/>
    <n v="1.88"/>
    <n v="1.92"/>
    <n v="1.62"/>
    <n v="1.66"/>
    <n v="2.2799999999999998"/>
    <n v="2.38"/>
    <n v="2.98"/>
    <n v="2.7"/>
    <n v="3.19"/>
    <n v="3.4"/>
    <n v="3.93"/>
    <n v="3.83"/>
    <n v="3.9"/>
    <n v="3.59"/>
  </r>
  <r>
    <s v="NGEX"/>
    <x v="141"/>
    <s v="NGEx Minerals Ltd"/>
    <s v="--"/>
    <s v="--"/>
    <n v="28.16"/>
    <d v="2015-01-01T00:00:00"/>
    <d v="2024-12-31T00:00:00"/>
    <s v="Materials"/>
    <n v="0.32"/>
    <n v="0.44369999999999998"/>
    <n v="0.34510000000000002"/>
    <n v="0.28599999999999998"/>
    <n v="0.36980000000000002"/>
    <n v="0.3846"/>
    <n v="0.30570000000000003"/>
    <n v="0.23669999999999999"/>
    <n v="0.36480000000000001"/>
    <n v="0.39439999999999997"/>
    <n v="0.42399999999999999"/>
    <n v="0.4536"/>
    <n v="0.45850000000000002"/>
    <n v="0.64100000000000001"/>
    <n v="0.46839999999999998"/>
    <n v="0.53249999999999997"/>
    <n v="0.53249999999999997"/>
    <n v="0.56210000000000004"/>
    <n v="0.64100000000000001"/>
    <n v="0.5423"/>
    <n v="0.59160000000000001"/>
    <n v="0.71"/>
    <n v="0.70009999999999994"/>
    <n v="0.62119999999999997"/>
    <n v="0.60150000000000003"/>
    <n v="0.80859999999999999"/>
    <n v="1.1143000000000001"/>
    <n v="1.1241000000000001"/>
    <n v="1.8242"/>
    <n v="1.7256"/>
    <n v="2.7216"/>
    <n v="3.0074999999999998"/>
    <n v="3.5596999999999999"/>
    <n v="2.7806999999999999"/>
    <n v="1.8735999999999999"/>
    <n v="1.9031"/>
    <n v="2.2187000000000001"/>
    <n v="1.9327000000000001"/>
    <n v="2.3666"/>
    <n v="3.1555"/>
    <n v="3.0371000000000001"/>
    <n v="3.2244999999999999"/>
    <n v="3.2145999999999999"/>
    <n v="4.0625999999999998"/>
    <n v="6.0347999999999997"/>
    <n v="6.3997000000000002"/>
    <n v="7.1391999999999998"/>
    <n v="6.9123999999999999"/>
    <n v="6.3502999999999998"/>
    <n v="5.5418000000000003"/>
    <n v="5.8376000000000001"/>
    <n v="6.9025999999999996"/>
    <n v="7.0602999999999998"/>
    <n v="8.1449999999999996"/>
    <n v="7.7407000000000004"/>
    <n v="8.6281999999999996"/>
    <n v="9.5747999999999998"/>
    <n v="9.5945"/>
    <n v="7.9871999999999996"/>
    <n v="9.0422999999999991"/>
    <n v="10.8271"/>
    <n v="11.0046"/>
    <n v="11.694900000000001"/>
    <n v="12.375299999999999"/>
    <n v="13.22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PI"/>
    <x v="142"/>
    <s v="Northland Power Inc"/>
    <s v="--"/>
    <s v="--"/>
    <n v="18.77"/>
    <d v="2015-01-01T00:00:00"/>
    <d v="2024-12-31T00:00:00"/>
    <s v="Utilities"/>
    <n v="10.28"/>
    <n v="10.3041"/>
    <n v="10.5161"/>
    <n v="10.5334"/>
    <n v="10.283799999999999"/>
    <n v="9.7655999999999992"/>
    <n v="9.9276"/>
    <n v="10.2468"/>
    <n v="10.915900000000001"/>
    <n v="10.664199999999999"/>
    <n v="11.555199999999999"/>
    <n v="11.8901"/>
    <n v="12.4468"/>
    <n v="12.2369"/>
    <n v="13.8405"/>
    <n v="13.5047"/>
    <n v="14.4206"/>
    <n v="14.525399999999999"/>
    <n v="16.109000000000002"/>
    <n v="15.661799999999999"/>
    <n v="16.171299999999999"/>
    <n v="15.9399"/>
    <n v="14.4863"/>
    <n v="15.601000000000001"/>
    <n v="16.090699999999998"/>
    <n v="16.501200000000001"/>
    <n v="16.628900000000002"/>
    <n v="16.399100000000001"/>
    <n v="15.9297"/>
    <n v="15.8201"/>
    <n v="15.9641"/>
    <n v="16.528500000000001"/>
    <n v="16.045500000000001"/>
    <n v="17.154900000000001"/>
    <n v="16.598199999999999"/>
    <n v="16.368200000000002"/>
    <n v="16.107700000000001"/>
    <n v="15.5717"/>
    <n v="16.342700000000001"/>
    <n v="16.5139"/>
    <n v="17.140799999999999"/>
    <n v="17.642399999999999"/>
    <n v="17.174399999999999"/>
    <n v="15.8376"/>
    <n v="15.815899999999999"/>
    <n v="14.831799999999999"/>
    <n v="16.4359"/>
    <n v="16.0398"/>
    <n v="17.718399999999999"/>
    <n v="18.5959"/>
    <n v="17.6629"/>
    <n v="17.9025"/>
    <n v="18.834700000000002"/>
    <n v="19.318000000000001"/>
    <n v="19.104600000000001"/>
    <n v="19.279599999999999"/>
    <n v="19.486000000000001"/>
    <n v="20.238299999999999"/>
    <n v="21.2546"/>
    <n v="21.0839"/>
    <n v="23.1692"/>
    <n v="23.282399999999999"/>
    <n v="21.999300000000002"/>
    <n v="23.4697"/>
    <n v="25.100899999999999"/>
    <n v="26.869800000000001"/>
    <n v="29.101800000000001"/>
    <n v="29.044599999999999"/>
    <n v="32.107500000000002"/>
    <n v="34.4285"/>
    <n v="35.641800000000003"/>
    <n v="36.651600000000002"/>
    <n v="37.677700000000002"/>
    <n v="34.057000000000002"/>
    <n v="36.7986"/>
    <n v="34.283999999999999"/>
    <n v="32.946599999999997"/>
    <n v="34.408700000000003"/>
    <n v="35.703000000000003"/>
    <n v="34.120600000000003"/>
    <n v="32.614400000000003"/>
    <n v="32.688699999999997"/>
    <n v="31.495999999999999"/>
    <n v="31.340499999999999"/>
    <n v="30.485700000000001"/>
    <n v="33.4649"/>
    <n v="34.5959"/>
    <n v="32.354900000000001"/>
    <n v="32.095399999999998"/>
    <n v="32.1464"/>
    <n v="35.302100000000003"/>
    <n v="37.891399999999997"/>
    <n v="34.172899999999998"/>
    <n v="33.573999999999998"/>
    <n v="32.355600000000003"/>
    <n v="31.617100000000001"/>
    <n v="30.517700000000001"/>
    <n v="28.3916"/>
    <n v="29.1038"/>
    <n v="28.656600000000001"/>
    <n v="25.744299999999999"/>
    <n v="23.973600000000001"/>
    <n v="22.218599999999999"/>
    <n v="22.540800000000001"/>
    <n v="19.427"/>
    <n v="17.203800000000001"/>
    <n v="19.561599999999999"/>
    <n v="21.4331"/>
    <n v="22.1187"/>
    <n v="20.724299999999999"/>
    <n v="19.962900000000001"/>
    <n v="19.045500000000001"/>
    <n v="21.2117"/>
    <n v="21.501999999999999"/>
    <n v="21.200800000000001"/>
    <n v="19.3733"/>
    <n v="21.615100000000002"/>
    <n v="19.6982"/>
    <n v="19.0001"/>
    <n v="16.839600000000001"/>
  </r>
  <r>
    <s v="NTR"/>
    <x v="143"/>
    <s v="Nutrien Ltd"/>
    <s v="--"/>
    <s v="--"/>
    <n v="93.75"/>
    <d v="2015-01-01T00:00:00"/>
    <d v="2024-12-31T00:00:00"/>
    <s v="Materials"/>
    <n v="48.4"/>
    <n v="47.426400000000001"/>
    <n v="46.192100000000003"/>
    <n v="44.341099999999997"/>
    <n v="49.772799999999997"/>
    <n v="54.662100000000002"/>
    <n v="53.997199999999999"/>
    <n v="56.053100000000001"/>
    <n v="57.398699999999998"/>
    <n v="53.635300000000001"/>
    <n v="52.673200000000001"/>
    <n v="49.804499999999997"/>
    <n v="52.872599999999998"/>
    <n v="55.637799999999999"/>
    <n v="55.2027"/>
    <n v="56.910200000000003"/>
    <n v="51.631100000000004"/>
    <n v="55.3065"/>
    <n v="57.130299999999998"/>
    <n v="52.937899999999999"/>
    <n v="52.5929"/>
    <n v="50.210299999999997"/>
    <n v="49.963299999999997"/>
    <n v="50.008400000000002"/>
    <n v="45.439500000000002"/>
    <n v="43.637700000000002"/>
    <n v="39.268099999999997"/>
    <n v="40.574100000000001"/>
    <n v="38.362099999999998"/>
    <n v="36.095500000000001"/>
    <n v="36.095500000000001"/>
    <n v="39.976500000000001"/>
    <n v="43.6967"/>
    <n v="45.328699999999998"/>
    <n v="53.6479"/>
    <n v="51.7483"/>
    <n v="53.218600000000002"/>
    <n v="58.043599999999998"/>
    <n v="57.688400000000001"/>
    <n v="57.816200000000002"/>
    <n v="63.363500000000002"/>
    <n v="64.498699999999999"/>
    <n v="63.700099999999999"/>
    <n v="65.864099999999993"/>
    <n v="71.089200000000005"/>
    <n v="74.798900000000003"/>
    <n v="73.225099999999998"/>
    <n v="82.718900000000005"/>
    <n v="77.237899999999996"/>
    <n v="94.837900000000005"/>
    <n v="113.50409999999999"/>
    <n v="110.6195"/>
    <n v="108.0496"/>
    <n v="90.116100000000003"/>
    <n v="96.366500000000002"/>
    <n v="105.9926"/>
    <n v="101.852"/>
    <n v="101.7724"/>
    <n v="95.583500000000001"/>
    <n v="87.972300000000004"/>
    <n v="98.019900000000007"/>
    <n v="94.6203"/>
    <n v="89.560299999999998"/>
    <n v="84.262"/>
    <n v="64.117599999999996"/>
    <n v="70.746399999999994"/>
    <n v="82.198300000000003"/>
    <n v="77.4221"/>
    <n v="76.524900000000002"/>
    <n v="67.949100000000001"/>
    <n v="66.215699999999998"/>
    <n v="68.737799999999993"/>
    <n v="61.730499999999999"/>
    <n v="65.229500000000002"/>
    <n v="68.457999999999998"/>
    <n v="67.527699999999996"/>
    <n v="74.3001"/>
    <n v="65.472999999999999"/>
    <n v="66.563400000000001"/>
    <n v="61.355699999999999"/>
    <n v="61.778300000000002"/>
    <n v="63.109099999999998"/>
    <n v="62.167999999999999"/>
    <n v="61.8977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VA"/>
    <x v="144"/>
    <s v="NuVista Energy Ltd"/>
    <s v="--"/>
    <s v="--"/>
    <n v="18.64"/>
    <d v="2015-01-01T00:00:00"/>
    <d v="2024-12-31T00:00:00"/>
    <s v="Energy"/>
    <n v="7.14"/>
    <n v="8.19"/>
    <n v="7.62"/>
    <n v="8.94"/>
    <n v="7.7"/>
    <n v="6.69"/>
    <n v="5.27"/>
    <n v="5.69"/>
    <n v="5.05"/>
    <n v="4.62"/>
    <n v="4.07"/>
    <n v="4.07"/>
    <n v="4.5"/>
    <n v="4.42"/>
    <n v="4.9000000000000004"/>
    <n v="5.94"/>
    <n v="6.69"/>
    <n v="6.25"/>
    <n v="6.33"/>
    <n v="7.22"/>
    <n v="6.76"/>
    <n v="6.82"/>
    <n v="6.98"/>
    <n v="6.94"/>
    <n v="6.51"/>
    <n v="5.87"/>
    <n v="6.15"/>
    <n v="6.15"/>
    <n v="6.86"/>
    <n v="6.55"/>
    <n v="6.39"/>
    <n v="6.64"/>
    <n v="7.55"/>
    <n v="8.02"/>
    <n v="8.42"/>
    <n v="8.02"/>
    <n v="8.6999999999999993"/>
    <n v="7.99"/>
    <n v="7.06"/>
    <n v="8.43"/>
    <n v="9.35"/>
    <n v="9.1199999999999992"/>
    <n v="8.41"/>
    <n v="7.55"/>
    <n v="7.5"/>
    <n v="5.3"/>
    <n v="3.86"/>
    <n v="4.08"/>
    <n v="3.95"/>
    <n v="4.1900000000000004"/>
    <n v="4.3"/>
    <n v="4.3600000000000003"/>
    <n v="2.94"/>
    <n v="2.61"/>
    <n v="2.72"/>
    <n v="1.61"/>
    <n v="2.48"/>
    <n v="1.89"/>
    <n v="2.4900000000000002"/>
    <n v="3.19"/>
    <n v="2.13"/>
    <n v="1.98"/>
    <n v="0.48499999999999999"/>
    <n v="0.82"/>
    <n v="0.76"/>
    <n v="0.77"/>
    <n v="0.65"/>
    <n v="0.81"/>
    <n v="0.64"/>
    <n v="0.76"/>
    <n v="0.98"/>
    <n v="0.92"/>
    <n v="1.08"/>
    <n v="1.98"/>
    <n v="2.37"/>
    <n v="2.3199999999999998"/>
    <n v="3.06"/>
    <n v="3.98"/>
    <n v="3.5"/>
    <n v="3.62"/>
    <n v="5.14"/>
    <n v="6.13"/>
    <n v="6.19"/>
    <n v="6.96"/>
    <n v="8.99"/>
    <n v="9.66"/>
    <n v="10.57"/>
    <n v="10.96"/>
    <n v="12.95"/>
    <n v="10.32"/>
    <n v="11.39"/>
    <n v="10.8"/>
    <n v="9.81"/>
    <n v="13.51"/>
    <n v="13.8"/>
    <n v="12.48"/>
    <n v="11.15"/>
    <n v="12"/>
    <n v="10.93"/>
    <n v="11.76"/>
    <n v="10.79"/>
    <n v="10.62"/>
    <n v="11.39"/>
    <n v="12.4"/>
    <n v="13"/>
    <n v="13.45"/>
    <n v="11.72"/>
    <n v="11.04"/>
    <n v="10.42"/>
    <n v="11.64"/>
    <n v="11.88"/>
    <n v="12.44"/>
    <n v="13.66"/>
    <n v="14.22"/>
    <n v="13.37"/>
    <n v="12.77"/>
    <n v="11.12"/>
    <n v="11.18"/>
    <n v="13.57"/>
    <n v="13.82"/>
  </r>
  <r>
    <s v="NWC"/>
    <x v="145"/>
    <s v="North West Co Inc/The"/>
    <s v="--"/>
    <s v="--"/>
    <n v="48.61"/>
    <d v="2015-01-01T00:00:00"/>
    <d v="2024-12-31T00:00:00"/>
    <s v="Consumer Staples"/>
    <n v="16.66"/>
    <n v="15.8375"/>
    <n v="15.882099999999999"/>
    <n v="15.710699999999999"/>
    <n v="15.101599999999999"/>
    <n v="15.8934"/>
    <n v="17.6586"/>
    <n v="17.388999999999999"/>
    <n v="18.276700000000002"/>
    <n v="18.821899999999999"/>
    <n v="17.627700000000001"/>
    <n v="18.811"/>
    <n v="20.031400000000001"/>
    <n v="20.589099999999998"/>
    <n v="19.175599999999999"/>
    <n v="18.492699999999999"/>
    <n v="19.805499999999999"/>
    <n v="19.744399999999999"/>
    <n v="20.441400000000002"/>
    <n v="19.650500000000001"/>
    <n v="17.520900000000001"/>
    <n v="17.3581"/>
    <n v="16.985199999999999"/>
    <n v="18.872699999999998"/>
    <n v="20.079599999999999"/>
    <n v="20.107099999999999"/>
    <n v="21.968699999999998"/>
    <n v="22.308199999999999"/>
    <n v="22.363600000000002"/>
    <n v="21.873999999999999"/>
    <n v="21.370200000000001"/>
    <n v="22.0139"/>
    <n v="21.150099999999998"/>
    <n v="22.260300000000001"/>
    <n v="23.144200000000001"/>
    <n v="21.489000000000001"/>
    <n v="20.824400000000001"/>
    <n v="19.588100000000001"/>
    <n v="19.547899999999998"/>
    <n v="19.967300000000002"/>
    <n v="20.2928"/>
    <n v="21.4328"/>
    <n v="21.725200000000001"/>
    <n v="21.1038"/>
    <n v="20.7851"/>
    <n v="21.213799999999999"/>
    <n v="21.7608"/>
    <n v="23.461400000000001"/>
    <n v="23.274699999999999"/>
    <n v="23.998999999999999"/>
    <n v="21.759399999999999"/>
    <n v="21.374300000000002"/>
    <n v="22.424099999999999"/>
    <n v="22.826799999999999"/>
    <n v="23.071200000000001"/>
    <n v="23.628699999999998"/>
    <n v="21.867599999999999"/>
    <n v="21.774899999999999"/>
    <n v="21.890799999999999"/>
    <n v="21.370999999999999"/>
    <n v="21.550799999999999"/>
    <n v="20.0886"/>
    <n v="17.8445"/>
    <n v="20.932600000000001"/>
    <n v="21.322600000000001"/>
    <n v="23.886900000000001"/>
    <n v="23.983499999999999"/>
    <n v="22.937200000000001"/>
    <n v="29.584299999999999"/>
    <n v="26.699000000000002"/>
    <n v="27.308599999999998"/>
    <n v="26.654800000000002"/>
    <n v="26.597200000000001"/>
    <n v="25.578399999999998"/>
    <n v="29.998899999999999"/>
    <n v="29.380400000000002"/>
    <n v="29.7622"/>
    <n v="29.505700000000001"/>
    <n v="30.486699999999999"/>
    <n v="30.025500000000001"/>
    <n v="28.665400000000002"/>
    <n v="28.5044"/>
    <n v="28.5383"/>
    <n v="29.334599999999998"/>
    <n v="30.028600000000001"/>
    <n v="30.8596"/>
    <n v="32.813000000000002"/>
    <n v="31.003799999999998"/>
    <n v="31.410499999999999"/>
    <n v="29.127099999999999"/>
    <n v="30.168299999999999"/>
    <n v="29.792100000000001"/>
    <n v="28.321899999999999"/>
    <n v="31.385100000000001"/>
    <n v="33.483400000000003"/>
    <n v="31.828099999999999"/>
    <n v="32.427599999999998"/>
    <n v="31.658100000000001"/>
    <n v="33.814500000000002"/>
    <n v="35.901600000000002"/>
    <n v="34.817599999999999"/>
    <n v="28.7164"/>
    <n v="29.3565"/>
    <n v="27.8933"/>
    <n v="31.6355"/>
    <n v="32.708500000000001"/>
    <n v="33.087800000000001"/>
    <n v="36.688099999999999"/>
    <n v="36.332999999999998"/>
    <n v="37.659700000000001"/>
    <n v="36.669400000000003"/>
    <n v="36.822499999999998"/>
    <n v="35.482500000000002"/>
    <n v="39.470199999999998"/>
    <n v="42.584699999999998"/>
    <n v="43.508600000000001"/>
    <n v="49.273299999999999"/>
    <n v="50.31"/>
    <n v="49.484499999999997"/>
    <n v="47.537599999999998"/>
  </r>
  <r>
    <s v="NWH-U"/>
    <x v="146"/>
    <s v="Northwest Healthcare Propertie"/>
    <s v="--"/>
    <s v="--"/>
    <n v="5.59"/>
    <d v="2015-01-01T00:00:00"/>
    <d v="2024-12-31T00:00:00"/>
    <s v="Real Estate"/>
    <n v="4.04"/>
    <n v="4.3989000000000003"/>
    <n v="4.0456000000000003"/>
    <n v="4.0034999999999998"/>
    <n v="3.9171"/>
    <n v="3.6183999999999998"/>
    <n v="3.6131000000000002"/>
    <n v="3.8689"/>
    <n v="3.7235999999999998"/>
    <n v="4.0156000000000001"/>
    <n v="4.1311999999999998"/>
    <n v="4.2526999999999999"/>
    <n v="4.1897000000000002"/>
    <n v="4.4043999999999999"/>
    <n v="4.6932999999999998"/>
    <n v="4.7312000000000003"/>
    <n v="4.7243000000000004"/>
    <n v="4.9852999999999996"/>
    <n v="5.1082000000000001"/>
    <n v="5.3311999999999999"/>
    <n v="5.2988999999999997"/>
    <n v="5.3525999999999998"/>
    <n v="4.9737"/>
    <n v="5.2698999999999998"/>
    <n v="5.2008999999999999"/>
    <n v="5.3394000000000004"/>
    <n v="5.556"/>
    <n v="5.7066999999999997"/>
    <n v="5.7316000000000003"/>
    <n v="5.7295999999999996"/>
    <n v="5.7328000000000001"/>
    <n v="5.9741999999999997"/>
    <n v="6.1898"/>
    <n v="6.2481999999999998"/>
    <n v="6.3178000000000001"/>
    <n v="6.3221999999999996"/>
    <n v="6.4482999999999997"/>
    <n v="5.9314"/>
    <n v="6.3798000000000004"/>
    <n v="6.3784000000000001"/>
    <n v="6.4218999999999999"/>
    <n v="6.5061999999999998"/>
    <n v="6.4691999999999998"/>
    <n v="6.5944000000000003"/>
    <n v="6.5747999999999998"/>
    <n v="6.2618999999999998"/>
    <n v="6.2302999999999997"/>
    <n v="5.6700999999999997"/>
    <n v="6.4276999999999997"/>
    <n v="6.7218999999999998"/>
    <n v="7.1013000000000002"/>
    <n v="7.0201000000000002"/>
    <n v="7.4297000000000004"/>
    <n v="7.2987000000000002"/>
    <n v="7.3400999999999996"/>
    <n v="7.2881"/>
    <n v="7.4173"/>
    <n v="7.5796999999999999"/>
    <n v="7.9135999999999997"/>
    <n v="7.6435000000000004"/>
    <n v="7.8528000000000002"/>
    <n v="7.7317999999999998"/>
    <n v="6.3025000000000002"/>
    <n v="6.4112999999999998"/>
    <n v="6.9607000000000001"/>
    <n v="7.1840999999999999"/>
    <n v="7.5285000000000002"/>
    <n v="7.9550000000000001"/>
    <n v="7.6902999999999997"/>
    <n v="7.7698999999999998"/>
    <n v="8.3394999999999992"/>
    <n v="8.6725999999999992"/>
    <n v="8.9179999999999993"/>
    <n v="8.7218"/>
    <n v="9.0396000000000001"/>
    <n v="9.1769999999999996"/>
    <n v="9.1043000000000003"/>
    <n v="9.0381"/>
    <n v="9.3129000000000008"/>
    <n v="9.5036000000000005"/>
    <n v="9.3064"/>
    <n v="9.6211000000000002"/>
    <n v="9.6174999999999997"/>
    <n v="10.103300000000001"/>
    <n v="9.8379999999999992"/>
    <n v="10.026999999999999"/>
    <n v="10.2234"/>
    <n v="9.8872999999999998"/>
    <n v="9.7126999999999999"/>
    <n v="9.0952999999999999"/>
    <n v="9.9689999999999994"/>
    <n v="9.5562000000000005"/>
    <n v="8.1290999999999993"/>
    <n v="8.2880000000000003"/>
    <n v="7.8769999999999998"/>
    <n v="7.4325999999999999"/>
    <n v="7.9307999999999996"/>
    <n v="7.5650000000000004"/>
    <n v="6.7690000000000001"/>
    <n v="6.5671999999999997"/>
    <n v="6.0799000000000003"/>
    <n v="5.1767000000000003"/>
    <n v="5.7976999999999999"/>
    <n v="5.7190000000000003"/>
    <n v="4.2782"/>
    <n v="3.4024999999999999"/>
    <n v="3.7669000000000001"/>
    <n v="4.4340999999999999"/>
    <n v="4.2359999999999998"/>
    <n v="3.4655999999999998"/>
    <n v="4.1102999999999996"/>
    <n v="4.4531999999999998"/>
    <n v="4.4974999999999996"/>
    <n v="4.1600999999999999"/>
    <n v="4.5259"/>
    <n v="4.5796999999999999"/>
    <n v="5.1304999999999996"/>
    <n v="4.7031999999999998"/>
    <n v="4.6302000000000003"/>
    <n v="4.1162000000000001"/>
  </r>
  <r>
    <s v="NXE"/>
    <x v="147"/>
    <s v="NexGen Energy Ltd"/>
    <s v="--"/>
    <s v="--"/>
    <n v="17.100000000000001"/>
    <d v="2015-01-01T00:00:00"/>
    <d v="2024-12-31T00:00:00"/>
    <s v="Energy"/>
    <n v="0.35"/>
    <n v="0.44500000000000001"/>
    <n v="0.52"/>
    <n v="0.51"/>
    <n v="0.53"/>
    <n v="0.78"/>
    <n v="0.68"/>
    <n v="0.71"/>
    <n v="0.62"/>
    <n v="0.73"/>
    <n v="0.64"/>
    <n v="0.72"/>
    <n v="0.79"/>
    <n v="0.98"/>
    <n v="1.75"/>
    <n v="2.25"/>
    <n v="2.38"/>
    <n v="2.65"/>
    <n v="2.3199999999999998"/>
    <n v="2.3199999999999998"/>
    <n v="2"/>
    <n v="1.61"/>
    <n v="1.93"/>
    <n v="2.33"/>
    <n v="3.57"/>
    <n v="3.83"/>
    <n v="3.15"/>
    <n v="2.95"/>
    <n v="3.06"/>
    <n v="2.87"/>
    <n v="3.15"/>
    <n v="2.92"/>
    <n v="2.77"/>
    <n v="2.42"/>
    <n v="3.13"/>
    <n v="3.21"/>
    <n v="2.82"/>
    <n v="2.69"/>
    <n v="2.2200000000000002"/>
    <n v="2.56"/>
    <n v="2.4500000000000002"/>
    <n v="2.4300000000000002"/>
    <n v="2.65"/>
    <n v="2.54"/>
    <n v="2.62"/>
    <n v="2.7"/>
    <n v="2.84"/>
    <n v="2.41"/>
    <n v="2.2799999999999998"/>
    <n v="2.16"/>
    <n v="2.16"/>
    <n v="2.12"/>
    <n v="2.04"/>
    <n v="2.04"/>
    <n v="1.89"/>
    <n v="1.74"/>
    <n v="1.72"/>
    <n v="1.7"/>
    <n v="1.74"/>
    <n v="1.67"/>
    <n v="1.36"/>
    <n v="1.19"/>
    <n v="1.08"/>
    <n v="1.84"/>
    <n v="1.95"/>
    <n v="1.77"/>
    <n v="2.38"/>
    <n v="2.58"/>
    <n v="2.31"/>
    <n v="2.23"/>
    <n v="2.33"/>
    <n v="3.51"/>
    <n v="3.61"/>
    <n v="4.4800000000000004"/>
    <n v="4.53"/>
    <n v="4.6399999999999997"/>
    <n v="5.82"/>
    <n v="5.0999999999999996"/>
    <n v="5.27"/>
    <n v="5.93"/>
    <n v="6.02"/>
    <n v="6.84"/>
    <n v="5.98"/>
    <n v="5.54"/>
    <n v="5.23"/>
    <n v="6.73"/>
    <n v="7.08"/>
    <n v="6.33"/>
    <n v="6"/>
    <n v="4.62"/>
    <n v="5.58"/>
    <n v="5.84"/>
    <n v="5.0199999999999996"/>
    <n v="5.72"/>
    <n v="6.38"/>
    <n v="5.99"/>
    <n v="6.42"/>
    <n v="5.75"/>
    <n v="5.19"/>
    <n v="5.26"/>
    <n v="5.24"/>
    <n v="6.25"/>
    <n v="6.47"/>
    <n v="7.11"/>
    <n v="8.1300000000000008"/>
    <n v="8.3699999999999992"/>
    <n v="8.85"/>
    <n v="9.16"/>
    <n v="10.3"/>
    <n v="9.57"/>
    <n v="10.53"/>
    <n v="10.48"/>
    <n v="10.62"/>
    <n v="9.5299999999999994"/>
    <n v="9.1999999999999993"/>
    <n v="8.0852000000000004"/>
    <n v="8.82"/>
    <n v="10.24"/>
    <n v="11.91"/>
    <n v="9.48"/>
  </r>
  <r>
    <s v="OGC"/>
    <x v="148"/>
    <s v="OceanaGold Corp"/>
    <s v="--"/>
    <s v="--"/>
    <n v="44.12"/>
    <d v="2015-01-01T00:00:00"/>
    <d v="2024-12-31T00:00:00"/>
    <s v="Materials"/>
    <n v="7.72"/>
    <n v="6.7249999999999996"/>
    <n v="6.7812999999999999"/>
    <n v="6.4717000000000002"/>
    <n v="8.4977"/>
    <n v="8.6946999999999992"/>
    <n v="6.3592000000000004"/>
    <n v="6.5279999999999996"/>
    <n v="5.4869000000000003"/>
    <n v="7.0345000000000004"/>
    <n v="7.2595999999999998"/>
    <n v="7.4283999999999999"/>
    <n v="8.1318999999999999"/>
    <n v="10.6812"/>
    <n v="10.1957"/>
    <n v="12.8231"/>
    <n v="11.3666"/>
    <n v="14.079700000000001"/>
    <n v="13.48"/>
    <n v="11.795"/>
    <n v="11.2524"/>
    <n v="11.709300000000001"/>
    <n v="10.6526"/>
    <n v="11.166700000000001"/>
    <n v="12.908799999999999"/>
    <n v="10.7668"/>
    <n v="11.293200000000001"/>
    <n v="12.755100000000001"/>
    <n v="13.041700000000001"/>
    <n v="11.2072"/>
    <n v="9.7741000000000007"/>
    <n v="11.1213"/>
    <n v="10.805999999999999"/>
    <n v="9.9174000000000007"/>
    <n v="9.5509000000000004"/>
    <n v="9.2919999999999998"/>
    <n v="9.7522000000000002"/>
    <n v="9.8384999999999998"/>
    <n v="10.019299999999999"/>
    <n v="9.9903999999999993"/>
    <n v="9.2108000000000008"/>
    <n v="10.539"/>
    <n v="11.5496"/>
    <n v="11.218400000000001"/>
    <n v="11.3346"/>
    <n v="11.014900000000001"/>
    <n v="11.247400000000001"/>
    <n v="14.4734"/>
    <n v="13.630599999999999"/>
    <n v="12.322800000000001"/>
    <n v="12.2456"/>
    <n v="10.9627"/>
    <n v="10.875299999999999"/>
    <n v="10.437900000000001"/>
    <n v="10.437900000000001"/>
    <n v="9.3008000000000006"/>
    <n v="10.088100000000001"/>
    <n v="9.2134"/>
    <n v="7.7263999999999999"/>
    <n v="7.4348000000000001"/>
    <n v="8.0762999999999998"/>
    <n v="5.7145999999999999"/>
    <n v="3.9361000000000002"/>
    <n v="6.1810999999999998"/>
    <n v="8.1637000000000004"/>
    <n v="9.2134"/>
    <n v="10.2338"/>
    <n v="8.7759999999999998"/>
    <n v="5.9770000000000003"/>
    <n v="5.0731999999999999"/>
    <n v="4.7233000000000001"/>
    <n v="7.1723999999999997"/>
    <n v="6.5601000000000003"/>
    <n v="5.3647"/>
    <n v="5.4522000000000004"/>
    <n v="5.9770000000000003"/>
    <n v="7.5514999999999999"/>
    <n v="6.8517000000000001"/>
    <n v="7.085"/>
    <n v="6.8808999999999996"/>
    <n v="6.0353000000000003"/>
    <n v="6.7351000000000001"/>
    <n v="6.7641999999999998"/>
    <n v="6.4143999999999997"/>
    <n v="5.7145999999999999"/>
    <n v="6.9683000000000002"/>
    <n v="8.0762999999999998"/>
    <n v="9.33"/>
    <n v="8.5718999999999994"/>
    <n v="7.2016"/>
    <n v="6.7934000000000001"/>
    <n v="5.6562999999999999"/>
    <n v="6.5601000000000003"/>
    <n v="5.7728999999999999"/>
    <n v="6.6768000000000001"/>
    <n v="7.5223000000000004"/>
    <n v="8.3970000000000002"/>
    <n v="8.1053999999999995"/>
    <n v="9.8181999999999992"/>
    <n v="9.0854999999999997"/>
    <n v="8.6458999999999993"/>
    <n v="7.6494"/>
    <n v="8.0890000000000004"/>
    <n v="8.6006999999999998"/>
    <n v="7.8349000000000002"/>
    <n v="6.8334000000000001"/>
    <n v="7.0101000000000004"/>
    <n v="7.4813999999999998"/>
    <n v="7.9231999999999996"/>
    <n v="6.6272000000000002"/>
    <n v="9.0593000000000004"/>
    <n v="8.8224"/>
    <n v="9.2665000000000006"/>
    <n v="9.2960999999999991"/>
    <n v="10.065799999999999"/>
    <n v="10.432499999999999"/>
    <n v="11.383599999999999"/>
    <n v="11.7403"/>
    <n v="13.1372"/>
    <n v="11.8294"/>
  </r>
  <r>
    <s v="OLA"/>
    <x v="149"/>
    <s v="Orla Mining Ltd"/>
    <s v="--"/>
    <s v="--"/>
    <n v="20.54"/>
    <d v="2015-01-01T00:00:00"/>
    <d v="2024-12-31T00:00:00"/>
    <s v="Materials"/>
    <n v="0.09"/>
    <n v="5.4899999999999997E-2"/>
    <n v="7.9899999999999999E-2"/>
    <n v="5.4899999999999997E-2"/>
    <n v="6.9900000000000004E-2"/>
    <n v="0.1598"/>
    <n v="0.1149"/>
    <n v="9.9900000000000003E-2"/>
    <n v="9.9900000000000003E-2"/>
    <n v="0.11990000000000001"/>
    <n v="0.12989999999999999"/>
    <n v="0.1399"/>
    <n v="9.9900000000000003E-2"/>
    <n v="0.1249"/>
    <n v="0.14480000000000001"/>
    <n v="0.16980000000000001"/>
    <n v="0.17480000000000001"/>
    <n v="0.4995"/>
    <n v="0.82909999999999995"/>
    <n v="0.91900000000000004"/>
    <n v="1.6483000000000001"/>
    <n v="1.4285000000000001"/>
    <n v="1.3885000000000001"/>
    <n v="1.2486999999999999"/>
    <n v="1.2986"/>
    <n v="1.2087000000000001"/>
    <n v="1.1987000000000001"/>
    <n v="1.2986"/>
    <n v="1.1887000000000001"/>
    <n v="1.3086"/>
    <n v="1.2986"/>
    <n v="1.1788000000000001"/>
    <n v="1.1987000000000001"/>
    <n v="1.3486"/>
    <n v="1.5484"/>
    <n v="1.7781"/>
    <n v="1.6383000000000001"/>
    <n v="1.4484999999999999"/>
    <n v="1.3186"/>
    <n v="1.3586"/>
    <n v="1.2486999999999999"/>
    <n v="1.2386999999999999"/>
    <n v="1.3286"/>
    <n v="1.3086"/>
    <n v="1.2786999999999999"/>
    <n v="1.4285000000000001"/>
    <n v="1.1188"/>
    <n v="1.0488999999999999"/>
    <n v="1.2286999999999999"/>
    <n v="1.1788000000000001"/>
    <n v="1.0589"/>
    <n v="1.0188999999999999"/>
    <n v="1.0388999999999999"/>
    <n v="1.0988"/>
    <n v="1.4883999999999999"/>
    <n v="1.5983000000000001"/>
    <n v="1.5783"/>
    <n v="1.6681999999999999"/>
    <n v="1.7081999999999999"/>
    <n v="1.9979"/>
    <n v="2.5472999999999999"/>
    <n v="2.3176000000000001"/>
    <n v="1.9979"/>
    <n v="3.1366999999999998"/>
    <n v="3.4464000000000001"/>
    <n v="3.8159999999999998"/>
    <n v="5.694"/>
    <n v="5.8338000000000001"/>
    <n v="5.2244999999999999"/>
    <n v="5.3643000000000001"/>
    <n v="6.4631999999999996"/>
    <n v="6.8528000000000002"/>
    <n v="5.5141999999999998"/>
    <n v="4.3853999999999997"/>
    <n v="4.6750999999999996"/>
    <n v="4.4253"/>
    <n v="5.6440000000000001"/>
    <n v="5.1146000000000003"/>
    <n v="5.2545000000000002"/>
    <n v="4.9648000000000003"/>
    <n v="4.1756000000000002"/>
    <n v="4.3554000000000004"/>
    <n v="5.4641999999999999"/>
    <n v="4.8249000000000004"/>
    <n v="4.1756000000000002"/>
    <n v="5.0347"/>
    <n v="5.9737"/>
    <n v="5.4443000000000001"/>
    <n v="4.7949000000000002"/>
    <n v="3.5163000000000002"/>
    <n v="3.8559000000000001"/>
    <n v="4.3853999999999997"/>
    <n v="4.5052000000000003"/>
    <n v="4.2954999999999997"/>
    <n v="4.9946999999999999"/>
    <n v="5.4741999999999997"/>
    <n v="5.734"/>
    <n v="5.9436999999999998"/>
    <n v="6.4032"/>
    <n v="6.1135000000000002"/>
    <n v="5.7538999999999998"/>
    <n v="5.5541"/>
    <n v="6.1535000000000002"/>
    <n v="6.4332000000000003"/>
    <n v="4.7949000000000002"/>
    <n v="4.2454999999999998"/>
    <n v="4.0656999999999996"/>
    <n v="4.3154000000000003"/>
    <n v="4.4752999999999998"/>
    <n v="4.4653"/>
    <n v="5.1246"/>
    <n v="5.3444000000000003"/>
    <n v="5.7839"/>
    <n v="5.2445000000000004"/>
    <n v="5.1345999999999998"/>
    <n v="5.6740000000000004"/>
    <n v="5.4343000000000004"/>
    <n v="6.6829000000000001"/>
    <n v="6.7728999999999999"/>
    <n v="7.9516"/>
  </r>
  <r>
    <s v="ONEX"/>
    <x v="150"/>
    <s v="Onex Corp"/>
    <s v="--"/>
    <s v="--"/>
    <n v="116.02"/>
    <d v="2015-01-01T00:00:00"/>
    <d v="2024-12-31T00:00:00"/>
    <s v="Financials"/>
    <n v="66.489999999999995"/>
    <n v="67.267300000000006"/>
    <n v="70.107799999999997"/>
    <n v="69.296700000000001"/>
    <n v="66.988399999999999"/>
    <n v="65.920100000000005"/>
    <n v="71.6417"/>
    <n v="76.472499999999997"/>
    <n v="73.541499999999999"/>
    <n v="75.752600000000001"/>
    <n v="78.5809"/>
    <n v="81.046099999999996"/>
    <n v="80.063100000000006"/>
    <n v="76.113900000000001"/>
    <n v="75.693200000000004"/>
    <n v="74.481099999999998"/>
    <n v="76.194100000000006"/>
    <n v="75.600800000000007"/>
    <n v="77.6297"/>
    <n v="76.7102"/>
    <n v="80.924499999999995"/>
    <n v="83.166399999999996"/>
    <n v="90.374899999999997"/>
    <n v="87.594999999999999"/>
    <n v="87.355500000000006"/>
    <n v="89.667500000000004"/>
    <n v="91.566900000000004"/>
    <n v="94.550899999999999"/>
    <n v="94.262900000000002"/>
    <n v="99.658100000000005"/>
    <n v="95.983900000000006"/>
    <n v="95.926299999999998"/>
    <n v="92.506200000000007"/>
    <n v="94.2697"/>
    <n v="89.693200000000004"/>
    <n v="88.635599999999997"/>
    <n v="88.641800000000003"/>
    <n v="90.604799999999997"/>
    <n v="89.411600000000007"/>
    <n v="91.5839"/>
    <n v="89.628900000000002"/>
    <n v="92.922499999999999"/>
    <n v="93.852699999999999"/>
    <n v="90.238200000000006"/>
    <n v="85.139300000000006"/>
    <n v="83.507300000000001"/>
    <n v="79.503200000000007"/>
    <n v="71.736199999999997"/>
    <n v="71.751800000000003"/>
    <n v="76.456100000000006"/>
    <n v="72.814400000000006"/>
    <n v="75.1477"/>
    <n v="74.548199999999994"/>
    <n v="76.385499999999993"/>
    <n v="77.196299999999994"/>
    <n v="75.734300000000005"/>
    <n v="79.520099999999999"/>
    <n v="75.0655"/>
    <n v="76.6845"/>
    <n v="79.660799999999995"/>
    <n v="82.402699999999996"/>
    <n v="73.143299999999996"/>
    <n v="49.994900000000001"/>
    <n v="62.387999999999998"/>
    <n v="62.825600000000001"/>
    <n v="59.636200000000002"/>
    <n v="57.9938"/>
    <n v="61.685400000000001"/>
    <n v="57.857500000000002"/>
    <n v="56.196899999999999"/>
    <n v="67.680199999999999"/>
    <n v="71.280299999999997"/>
    <n v="66.160799999999995"/>
    <n v="69.599699999999999"/>
    <n v="76.360399999999998"/>
    <n v="80.495900000000006"/>
    <n v="85.827100000000002"/>
    <n v="88.047600000000003"/>
    <n v="93.13"/>
    <n v="86.568799999999996"/>
    <n v="87.685199999999995"/>
    <n v="90.422700000000006"/>
    <n v="91.001099999999994"/>
    <n v="97.334599999999995"/>
    <n v="89.612499999999997"/>
    <n v="83.537599999999998"/>
    <n v="82.222499999999997"/>
    <n v="75.848100000000002"/>
    <n v="74.158000000000001"/>
    <n v="62.985599999999998"/>
    <n v="67.3566"/>
    <n v="63.921799999999998"/>
    <n v="62.356999999999999"/>
    <n v="67.584000000000003"/>
    <n v="69.870699999999999"/>
    <n v="64.351200000000006"/>
    <n v="67.886200000000002"/>
    <n v="72.022400000000005"/>
    <n v="62.368099999999998"/>
    <n v="61.686500000000002"/>
    <n v="60.776899999999998"/>
    <n v="72.344899999999996"/>
    <n v="80.186300000000003"/>
    <n v="82.661500000000004"/>
    <n v="79.037800000000004"/>
    <n v="77.045699999999997"/>
    <n v="90.993600000000001"/>
    <n v="91.727199999999996"/>
    <n v="98.519199999999998"/>
    <n v="100.3056"/>
    <n v="100.7026"/>
    <n v="97.028999999999996"/>
    <n v="95.985900000000001"/>
    <n v="92.409599999999998"/>
    <n v="94.0886"/>
    <n v="94.6952"/>
    <n v="94.207899999999995"/>
    <n v="99.768900000000002"/>
    <n v="113.37739999999999"/>
    <n v="111.77460000000001"/>
  </r>
  <r>
    <s v="OR"/>
    <x v="151"/>
    <s v="OR Royalties Inc"/>
    <s v="--"/>
    <s v="--"/>
    <n v="53.69"/>
    <d v="2015-01-01T00:00:00"/>
    <d v="2024-12-31T00:00:00"/>
    <s v="Materials"/>
    <n v="14.88"/>
    <n v="15.531700000000001"/>
    <n v="14.5999"/>
    <n v="14.1028"/>
    <n v="15.725"/>
    <n v="13.736000000000001"/>
    <n v="12.626300000000001"/>
    <n v="13.3428"/>
    <n v="12.345499999999999"/>
    <n v="11.8902"/>
    <n v="12.398099999999999"/>
    <n v="12.002700000000001"/>
    <n v="12.5032"/>
    <n v="12.2661"/>
    <n v="12.216200000000001"/>
    <n v="14.796799999999999"/>
    <n v="13.563700000000001"/>
    <n v="14.9116"/>
    <n v="15.3088"/>
    <n v="13.084"/>
    <n v="12.7128"/>
    <n v="12.500299999999999"/>
    <n v="11.650499999999999"/>
    <n v="11.6265"/>
    <n v="12.683400000000001"/>
    <n v="12.9321"/>
    <n v="13.1271"/>
    <n v="12.9489"/>
    <n v="12.6996"/>
    <n v="14.150399999999999"/>
    <n v="14.2933"/>
    <n v="15.5878"/>
    <n v="14.4184"/>
    <n v="14.543799999999999"/>
    <n v="13.710900000000001"/>
    <n v="13.048400000000001"/>
    <n v="12.4194"/>
    <n v="11.1792"/>
    <n v="11.224299999999999"/>
    <n v="11.3055"/>
    <n v="11.9732"/>
    <n v="11.278700000000001"/>
    <n v="11.1881"/>
    <n v="9.3763000000000005"/>
    <n v="8.9238"/>
    <n v="9.1786999999999992"/>
    <n v="9.0785"/>
    <n v="10.9459"/>
    <n v="11.7598"/>
    <n v="13.488099999999999"/>
    <n v="13.7692"/>
    <n v="13.888400000000001"/>
    <n v="12.9161"/>
    <n v="12.5661"/>
    <n v="14.3337"/>
    <n v="15.613300000000001"/>
    <n v="11.375299999999999"/>
    <n v="11.975899999999999"/>
    <n v="10.793100000000001"/>
    <n v="11.708299999999999"/>
    <n v="12.2464"/>
    <n v="10.2332"/>
    <n v="9.7898999999999994"/>
    <n v="11.8505"/>
    <n v="12.7362"/>
    <n v="12.690899999999999"/>
    <n v="14.6937"/>
    <n v="14.974500000000001"/>
    <n v="14.7873"/>
    <n v="13.9892"/>
    <n v="13.2475"/>
    <n v="15.193"/>
    <n v="13.459899999999999"/>
    <n v="11.962199999999999"/>
    <n v="13.082599999999999"/>
    <n v="14.027900000000001"/>
    <n v="16.249300000000002"/>
    <n v="16.1082"/>
    <n v="16.127099999999999"/>
    <n v="14.610200000000001"/>
    <n v="13.5436"/>
    <n v="14.875999999999999"/>
    <n v="14.856999999999999"/>
    <n v="14.786799999999999"/>
    <n v="13.411300000000001"/>
    <n v="14.949199999999999"/>
    <n v="15.7179"/>
    <n v="15.1525"/>
    <n v="13.676500000000001"/>
    <n v="12.4903"/>
    <n v="12.9041"/>
    <n v="12.230499999999999"/>
    <n v="13.5974"/>
    <n v="14.119199999999999"/>
    <n v="16.399999999999999"/>
    <n v="15.8246"/>
    <n v="17.298500000000001"/>
    <n v="17.337199999999999"/>
    <n v="20.765899999999998"/>
    <n v="21.407499999999999"/>
    <n v="20.950600000000001"/>
    <n v="19.853999999999999"/>
    <n v="19.0641"/>
    <n v="17.6111"/>
    <n v="15.613099999999999"/>
    <n v="16.591999999999999"/>
    <n v="19.460100000000001"/>
    <n v="18.567699999999999"/>
    <n v="19.206"/>
    <n v="19.461300000000001"/>
    <n v="21.889399999999998"/>
    <n v="20.825900000000001"/>
    <n v="22.3916"/>
    <n v="21.057600000000001"/>
    <n v="23.912099999999999"/>
    <n v="23.033000000000001"/>
    <n v="24.8047"/>
    <n v="27.696100000000001"/>
    <n v="26.913900000000002"/>
    <n v="25.84"/>
  </r>
  <r>
    <s v="OTEX"/>
    <x v="152"/>
    <s v="Open Text Corp"/>
    <s v="--"/>
    <s v="--"/>
    <n v="34.78"/>
    <d v="2015-01-01T00:00:00"/>
    <d v="2024-12-31T00:00:00"/>
    <s v="Information Technology"/>
    <n v="28.49"/>
    <n v="28.8734"/>
    <n v="26.510200000000001"/>
    <n v="24.1709"/>
    <n v="21.101500000000001"/>
    <n v="20.209199999999999"/>
    <n v="23.647099999999998"/>
    <n v="23.880700000000001"/>
    <n v="23.916699999999999"/>
    <n v="24.256900000000002"/>
    <n v="26.074999999999999"/>
    <n v="26.661799999999999"/>
    <n v="27.5459"/>
    <n v="27.035499999999999"/>
    <n v="27.1495"/>
    <n v="28.347999999999999"/>
    <n v="31.126200000000001"/>
    <n v="30.952000000000002"/>
    <n v="32.236400000000003"/>
    <n v="33.542200000000001"/>
    <n v="34.558799999999998"/>
    <n v="33.8675"/>
    <n v="34.933599999999998"/>
    <n v="33.843800000000002"/>
    <n v="36.357999999999997"/>
    <n v="35.7376"/>
    <n v="37.0259"/>
    <n v="38.770699999999998"/>
    <n v="36.264499999999998"/>
    <n v="33.665399999999998"/>
    <n v="34.298699999999997"/>
    <n v="33.187199999999997"/>
    <n v="33.253300000000003"/>
    <n v="37.2592"/>
    <n v="34.897599999999997"/>
    <n v="37.078699999999998"/>
    <n v="34.930799999999998"/>
    <n v="37.360700000000001"/>
    <n v="37.31"/>
    <n v="37.734499999999997"/>
    <n v="37.651299999999999"/>
    <n v="38.681399999999996"/>
    <n v="40.470399999999998"/>
    <n v="42.951900000000002"/>
    <n v="41.248199999999997"/>
    <n v="37.295400000000001"/>
    <n v="38.378700000000002"/>
    <n v="37.5105"/>
    <n v="39.3733"/>
    <n v="42.212299999999999"/>
    <n v="43.422499999999999"/>
    <n v="43.583300000000001"/>
    <n v="45.678899999999999"/>
    <n v="45.933900000000001"/>
    <n v="47.846400000000003"/>
    <n v="44.477800000000002"/>
    <n v="46.142899999999997"/>
    <n v="45.442700000000002"/>
    <n v="49.575600000000001"/>
    <n v="49.052599999999998"/>
    <n v="51.058599999999998"/>
    <n v="48.371499999999997"/>
    <n v="42.355200000000004"/>
    <n v="45.273000000000003"/>
    <n v="49.444800000000001"/>
    <n v="49.833799999999997"/>
    <n v="52.1158"/>
    <n v="51.139000000000003"/>
    <n v="48.831099999999999"/>
    <n v="42.471200000000003"/>
    <n v="49.742100000000001"/>
    <n v="50.410899999999998"/>
    <n v="49.922800000000002"/>
    <n v="49.399900000000002"/>
    <n v="52.455300000000001"/>
    <n v="50.669400000000003"/>
    <n v="49.767699999999998"/>
    <n v="55.340699999999998"/>
    <n v="56.967100000000002"/>
    <n v="60.844000000000001"/>
    <n v="54.566099999999999"/>
    <n v="55.025100000000002"/>
    <n v="53.454000000000001"/>
    <n v="53.247700000000002"/>
    <n v="53.957099999999997"/>
    <n v="48.919699999999999"/>
    <n v="47.253799999999998"/>
    <n v="45.863199999999999"/>
    <n v="46.210799999999999"/>
    <n v="43.642099999999999"/>
    <n v="46.9495"/>
    <n v="37.081000000000003"/>
    <n v="32.978499999999997"/>
    <n v="35.643099999999997"/>
    <n v="35.679200000000002"/>
    <n v="36.543500000000002"/>
    <n v="40.651499999999999"/>
    <n v="42.782899999999998"/>
    <n v="47.822200000000002"/>
    <n v="47.07"/>
    <n v="51.7761"/>
    <n v="50.8446"/>
    <n v="52.265700000000002"/>
    <n v="50.562199999999997"/>
    <n v="44.266300000000001"/>
    <n v="42.994100000000003"/>
    <n v="50.725000000000001"/>
    <n v="52.033099999999997"/>
    <n v="54.78"/>
    <n v="49.080199999999998"/>
    <n v="49.428199999999997"/>
    <n v="45.7136"/>
    <n v="37.831099999999999"/>
    <n v="38.9694"/>
    <n v="41.283999999999999"/>
    <n v="41.014299999999999"/>
    <n v="43.061100000000003"/>
    <n v="39.942999999999998"/>
    <n v="41.136600000000001"/>
    <n v="39.245699999999999"/>
  </r>
  <r>
    <s v="PAAS"/>
    <x v="153"/>
    <s v="Pan American Silver Corp"/>
    <s v="--"/>
    <s v="--"/>
    <n v="74.19"/>
    <d v="2015-01-01T00:00:00"/>
    <d v="2024-12-31T00:00:00"/>
    <s v="Materials"/>
    <n v="12.58"/>
    <n v="10.325699999999999"/>
    <n v="9.5208999999999993"/>
    <n v="9.8547999999999991"/>
    <n v="10.1363"/>
    <n v="9.2414000000000005"/>
    <n v="7.0128000000000004"/>
    <n v="7.9093999999999998"/>
    <n v="7.3463000000000003"/>
    <n v="8.5937999999999999"/>
    <n v="8.1081000000000003"/>
    <n v="7.8638000000000003"/>
    <n v="8.1168999999999993"/>
    <n v="11.352600000000001"/>
    <n v="12.3401"/>
    <n v="17.1905"/>
    <n v="16.207999999999998"/>
    <n v="18.613399999999999"/>
    <n v="22.287099999999999"/>
    <n v="20.015799999999999"/>
    <n v="20.217099999999999"/>
    <n v="18.7468"/>
    <n v="19.819800000000001"/>
    <n v="17.735399999999998"/>
    <n v="22.210799999999999"/>
    <n v="20.819400000000002"/>
    <n v="20.416"/>
    <n v="20.074000000000002"/>
    <n v="20.689900000000002"/>
    <n v="19.153099999999998"/>
    <n v="18.441700000000001"/>
    <n v="20.472899999999999"/>
    <n v="18.6877"/>
    <n v="18.5382"/>
    <n v="17.2835"/>
    <n v="17.248200000000001"/>
    <n v="17.7944"/>
    <n v="17.107299999999999"/>
    <n v="18.3384"/>
    <n v="18.276599999999998"/>
    <n v="20.277100000000001"/>
    <n v="20.816800000000001"/>
    <n v="18.932400000000001"/>
    <n v="18.080100000000002"/>
    <n v="16.882999999999999"/>
    <n v="17.1934"/>
    <n v="15.1953"/>
    <n v="17.720400000000001"/>
    <n v="17.427"/>
    <n v="15.631"/>
    <n v="15.7433"/>
    <n v="15.208500000000001"/>
    <n v="13.120100000000001"/>
    <n v="15.141299999999999"/>
    <n v="17.976400000000002"/>
    <n v="21.992599999999999"/>
    <n v="18.5961"/>
    <n v="20.047899999999998"/>
    <n v="22.932600000000001"/>
    <n v="27.619700000000002"/>
    <n v="27.314399999999999"/>
    <n v="23.913499999999999"/>
    <n v="18.2254"/>
    <n v="26.640599999999999"/>
    <n v="36.525199999999998"/>
    <n v="37.192799999999998"/>
    <n v="45.149099999999997"/>
    <n v="42.540999999999997"/>
    <n v="38.674500000000002"/>
    <n v="38.249899999999997"/>
    <n v="34.601999999999997"/>
    <n v="39.744300000000003"/>
    <n v="37.453800000000001"/>
    <n v="38.144399999999997"/>
    <n v="34.198399999999999"/>
    <n v="35.450200000000002"/>
    <n v="37.032800000000002"/>
    <n v="32.178800000000003"/>
    <n v="31.842400000000001"/>
    <n v="29.902799999999999"/>
    <n v="26.917999999999999"/>
    <n v="28.907900000000001"/>
    <n v="29.8933"/>
    <n v="28.9131"/>
    <n v="25.2027"/>
    <n v="27.465599999999998"/>
    <n v="31.4053"/>
    <n v="29.315899999999999"/>
    <n v="25.743500000000001"/>
    <n v="23.4023"/>
    <n v="24.114899999999999"/>
    <n v="18.201000000000001"/>
    <n v="20.455200000000001"/>
    <n v="20.259599999999999"/>
    <n v="20.720300000000002"/>
    <n v="20.729700000000001"/>
    <n v="22.7088"/>
    <n v="18.947500000000002"/>
    <n v="23.197500000000002"/>
    <n v="22.892399999999999"/>
    <n v="19.636900000000001"/>
    <n v="18.317699999999999"/>
    <n v="21.184000000000001"/>
    <n v="21.341200000000001"/>
    <n v="18.780999999999999"/>
    <n v="19.354199999999999"/>
    <n v="20.480599999999999"/>
    <n v="20.807700000000001"/>
    <n v="17.508099999999999"/>
    <n v="16.1998"/>
    <n v="19.8033"/>
    <n v="24.623200000000001"/>
    <n v="29.2456"/>
    <n v="26.497499999999999"/>
    <n v="30.9803"/>
    <n v="26.657399999999999"/>
    <n v="27.656400000000001"/>
    <n v="31.8871"/>
    <n v="30.560700000000001"/>
    <n v="28.612500000000001"/>
  </r>
  <r>
    <s v="PBH"/>
    <x v="154"/>
    <s v="Premium Brands Holdings Corp"/>
    <s v="--"/>
    <s v="--"/>
    <n v="93.6"/>
    <d v="2015-01-01T00:00:00"/>
    <d v="2024-12-31T00:00:00"/>
    <s v="Consumer Staples"/>
    <n v="17.84"/>
    <n v="18.936299999999999"/>
    <n v="21.481400000000001"/>
    <n v="23.369199999999999"/>
    <n v="23.1553"/>
    <n v="23.914000000000001"/>
    <n v="25.113499999999998"/>
    <n v="23.310600000000001"/>
    <n v="23.595800000000001"/>
    <n v="25.885400000000001"/>
    <n v="28.559000000000001"/>
    <n v="29.017399999999999"/>
    <n v="31.912299999999998"/>
    <n v="35.5974"/>
    <n v="41.949199999999998"/>
    <n v="41.421100000000003"/>
    <n v="40.349600000000002"/>
    <n v="41.934399999999997"/>
    <n v="43.4221"/>
    <n v="47.962499999999999"/>
    <n v="47.921500000000002"/>
    <n v="50.333100000000002"/>
    <n v="54.7376"/>
    <n v="53.7774"/>
    <n v="54.377800000000001"/>
    <n v="55.040700000000001"/>
    <n v="66.741200000000006"/>
    <n v="66.968500000000006"/>
    <n v="72.368899999999996"/>
    <n v="73.257199999999997"/>
    <n v="70.887200000000007"/>
    <n v="77.642899999999997"/>
    <n v="78.681600000000003"/>
    <n v="82.556399999999996"/>
    <n v="84.232799999999997"/>
    <n v="81.905299999999997"/>
    <n v="84.954099999999997"/>
    <n v="82.238699999999994"/>
    <n v="94.475800000000007"/>
    <n v="96.158000000000001"/>
    <n v="92.514499999999998"/>
    <n v="90.690600000000003"/>
    <n v="81.652000000000001"/>
    <n v="78.257499999999993"/>
    <n v="75.813900000000004"/>
    <n v="71.227900000000005"/>
    <n v="62.442100000000003"/>
    <n v="60.632300000000001"/>
    <n v="62.697600000000001"/>
    <n v="59.9114"/>
    <n v="62.795499999999997"/>
    <n v="65.674300000000002"/>
    <n v="68.398099999999999"/>
    <n v="73.427199999999999"/>
    <n v="78.792100000000005"/>
    <n v="80.416300000000007"/>
    <n v="76.831800000000001"/>
    <n v="71.683800000000005"/>
    <n v="72.327299999999994"/>
    <n v="75.473500000000001"/>
    <n v="80.858599999999996"/>
    <n v="78.103800000000007"/>
    <n v="60.579300000000003"/>
    <n v="70.235200000000006"/>
    <n v="72.962900000000005"/>
    <n v="72.946100000000001"/>
    <n v="79.701700000000002"/>
    <n v="81.074700000000007"/>
    <n v="85.165199999999999"/>
    <n v="80.514300000000006"/>
    <n v="84.191000000000003"/>
    <n v="85.819500000000005"/>
    <n v="89.04"/>
    <n v="87.762"/>
    <n v="102.5539"/>
    <n v="102.4083"/>
    <n v="104.3439"/>
    <n v="108.3969"/>
    <n v="109.8172"/>
    <n v="115.877"/>
    <n v="112.0364"/>
    <n v="115.6776"/>
    <n v="107.50449999999999"/>
    <n v="109.9063"/>
    <n v="104.291"/>
    <n v="101.6311"/>
    <n v="95.6785"/>
    <n v="91.750600000000006"/>
    <n v="89.204899999999995"/>
    <n v="82.233500000000006"/>
    <n v="90.695700000000002"/>
    <n v="86.023799999999994"/>
    <n v="75.528099999999995"/>
    <n v="71.414000000000001"/>
    <n v="75.376999999999995"/>
    <n v="73.747500000000002"/>
    <n v="83.3917"/>
    <n v="89.809200000000004"/>
    <n v="90.330200000000005"/>
    <n v="91.884"/>
    <n v="90.339200000000005"/>
    <n v="95.153099999999995"/>
    <n v="97.683800000000005"/>
    <n v="94.561499999999995"/>
    <n v="87.276300000000006"/>
    <n v="81.935100000000006"/>
    <n v="81.063199999999995"/>
    <n v="87.004099999999994"/>
    <n v="85.116500000000002"/>
    <n v="83.025400000000005"/>
    <n v="82.690399999999997"/>
    <n v="84.278800000000004"/>
    <n v="83.531300000000002"/>
    <n v="88.837299999999999"/>
    <n v="88.036000000000001"/>
    <n v="82.445400000000006"/>
    <n v="91.0976"/>
    <n v="82.698400000000007"/>
    <n v="74.736800000000002"/>
    <n v="76.040000000000006"/>
  </r>
  <r>
    <s v="PET"/>
    <x v="155"/>
    <s v="Pet Valu Holdings Ltd"/>
    <s v="--"/>
    <s v="--"/>
    <n v="27.3"/>
    <d v="2015-01-01T00:00:00"/>
    <d v="2024-12-31T00:00:00"/>
    <s v="Consumer Discretionary"/>
    <n v="25.36"/>
    <n v="25.604800000000001"/>
    <n v="32.811999999999998"/>
    <n v="27.738499999999998"/>
    <n v="27.567799999999998"/>
    <n v="31.8354"/>
    <n v="34.2164"/>
    <n v="29.264700000000001"/>
    <n v="29.217199999999998"/>
    <n v="31.799900000000001"/>
    <n v="29.889700000000001"/>
    <n v="31.3276"/>
    <n v="29.423200000000001"/>
    <n v="30.4039"/>
    <n v="32.004199999999997"/>
    <n v="33.148899999999998"/>
    <n v="34.999600000000001"/>
    <n v="37.604799999999997"/>
    <n v="37.385100000000001"/>
    <n v="38.015599999999999"/>
    <n v="40.862699999999997"/>
    <n v="36.061"/>
    <n v="34.758000000000003"/>
    <n v="29.6965"/>
    <n v="29.216000000000001"/>
    <n v="29.312100000000001"/>
    <n v="24.166599999999999"/>
    <n v="23.529800000000002"/>
    <n v="23.963999999999999"/>
    <n v="25.785399999999999"/>
    <n v="27.8672"/>
    <n v="30.191099999999999"/>
    <n v="28.951699999999999"/>
    <n v="30.7638"/>
    <n v="30.025300000000001"/>
    <n v="26.226900000000001"/>
    <n v="25.6707"/>
    <n v="26.626899999999999"/>
    <n v="23.896999999999998"/>
    <n v="25.337900000000001"/>
    <n v="24.965399999999999"/>
    <n v="26.948"/>
    <n v="24.8417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EY"/>
    <x v="156"/>
    <s v="Peyto Exploration &amp; Developmen"/>
    <s v="--"/>
    <s v="--"/>
    <n v="24.54"/>
    <d v="2015-01-01T00:00:00"/>
    <d v="2024-12-31T00:00:00"/>
    <s v="Energy"/>
    <n v="16.850000000000001"/>
    <n v="18.4145"/>
    <n v="17.945399999999999"/>
    <n v="18.590399999999999"/>
    <n v="17.9284"/>
    <n v="16.2928"/>
    <n v="15.161300000000001"/>
    <n v="16.7728"/>
    <n v="14.9872"/>
    <n v="14.640599999999999"/>
    <n v="14.782"/>
    <n v="13.6"/>
    <n v="16.538499999999999"/>
    <n v="15.3391"/>
    <n v="15.9808"/>
    <n v="17.777799999999999"/>
    <n v="19.145199999999999"/>
    <n v="19.376200000000001"/>
    <n v="20.790099999999999"/>
    <n v="21.1813"/>
    <n v="20.755600000000001"/>
    <n v="19.488099999999999"/>
    <n v="18.7561"/>
    <n v="18.903199999999998"/>
    <n v="16.180199999999999"/>
    <n v="15.59"/>
    <n v="15.7509"/>
    <n v="14.4023"/>
    <n v="14.2285"/>
    <n v="13.7285"/>
    <n v="12.997999999999999"/>
    <n v="12.639699999999999"/>
    <n v="12.093299999999999"/>
    <n v="10.500400000000001"/>
    <n v="9.2004999999999999"/>
    <n v="9.0984999999999996"/>
    <n v="6.8259999999999996"/>
    <n v="6.2309999999999999"/>
    <n v="6.6417999999999999"/>
    <n v="7.5018000000000002"/>
    <n v="6.5816999999999997"/>
    <n v="6.3577000000000004"/>
    <n v="6.7382999999999997"/>
    <n v="6.8383000000000003"/>
    <n v="7.0746000000000002"/>
    <n v="6.8636999999999997"/>
    <n v="6.5183"/>
    <n v="4.5928000000000004"/>
    <n v="4.3978000000000002"/>
    <n v="4.9504000000000001"/>
    <n v="4.5717999999999996"/>
    <n v="3.9697"/>
    <n v="3.1025"/>
    <n v="2.5949"/>
    <n v="2.6621999999999999"/>
    <n v="2.1425999999999998"/>
    <n v="2.2494000000000001"/>
    <n v="1.7833000000000001"/>
    <n v="1.8982000000000001"/>
    <n v="2.6086999999999998"/>
    <n v="1.9972000000000001"/>
    <n v="1.5330999999999999"/>
    <n v="1.0537000000000001"/>
    <n v="1.9872000000000001"/>
    <n v="1.7397"/>
    <n v="1.2735000000000001"/>
    <n v="1.4157999999999999"/>
    <n v="2.0276000000000001"/>
    <n v="1.7785"/>
    <n v="2.0569999999999999"/>
    <n v="2.0356000000000001"/>
    <n v="2.0929000000000002"/>
    <n v="2.5301"/>
    <n v="4.2717999999999998"/>
    <n v="3.8273999999999999"/>
    <n v="3.8490000000000002"/>
    <n v="4.1289999999999996"/>
    <n v="6.0042999999999997"/>
    <n v="5.1989000000000001"/>
    <n v="4.8178000000000001"/>
    <n v="7.0972"/>
    <n v="7.0251999999999999"/>
    <n v="7.5343"/>
    <n v="6.8681999999999999"/>
    <n v="7.2763999999999998"/>
    <n v="8.0313999999999997"/>
    <n v="9.3455999999999992"/>
    <n v="9.6852"/>
    <n v="11.491099999999999"/>
    <n v="8.9713999999999992"/>
    <n v="10.7699"/>
    <n v="9.1978000000000009"/>
    <n v="8.3152000000000008"/>
    <n v="9.6367999999999991"/>
    <n v="11.4039"/>
    <n v="10.583600000000001"/>
    <n v="9.3346999999999998"/>
    <n v="9.2119"/>
    <n v="9.4911999999999992"/>
    <n v="9.7593999999999994"/>
    <n v="8.7439"/>
    <n v="8.8416999999999994"/>
    <n v="9.2705000000000002"/>
    <n v="10.315099999999999"/>
    <n v="11.3438"/>
    <n v="12.1904"/>
    <n v="10.535299999999999"/>
    <n v="10.230399999999999"/>
    <n v="11.1144"/>
    <n v="12.1671"/>
    <n v="12.989100000000001"/>
    <n v="13.4854"/>
    <n v="13.4946"/>
    <n v="12.9648"/>
    <n v="13.223699999999999"/>
    <n v="13.151199999999999"/>
    <n v="14.0055"/>
    <n v="13.9039"/>
    <n v="15.333"/>
    <n v="15.9056"/>
  </r>
  <r>
    <s v="PMZ-U"/>
    <x v="157"/>
    <s v="Primaris Real Estate Investmen"/>
    <s v="--"/>
    <s v="--"/>
    <n v="16.55"/>
    <d v="2015-01-01T00:00:00"/>
    <d v="2024-12-31T00:00:00"/>
    <s v="Real Estate"/>
    <n v="11.2"/>
    <n v="11.358599999999999"/>
    <n v="12.356999999999999"/>
    <n v="11.0777"/>
    <n v="11.3409"/>
    <n v="9.9039999999999999"/>
    <n v="10.7857"/>
    <n v="10.911199999999999"/>
    <n v="10.5174"/>
    <n v="11.591900000000001"/>
    <n v="12.4392"/>
    <n v="12.2066"/>
    <n v="12.7895"/>
    <n v="12.8224"/>
    <n v="11.425700000000001"/>
    <n v="11.3569"/>
    <n v="10.759600000000001"/>
    <n v="11.5718"/>
    <n v="11.5191"/>
    <n v="11.6035"/>
    <n v="11.7689"/>
    <n v="10.9041"/>
    <n v="11.7721"/>
    <n v="12.2311"/>
    <n v="12.3729"/>
    <n v="12.0784"/>
    <n v="12.5542"/>
    <n v="11.942500000000001"/>
    <n v="12.052"/>
    <n v="12.1356"/>
    <n v="12.5191"/>
    <n v="13.696400000000001"/>
    <n v="15.1656"/>
    <n v="14.5534"/>
    <n v="15.085000000000001"/>
    <n v="14.5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OU"/>
    <x v="158"/>
    <s v="Paramount Resources Ltd"/>
    <s v="--"/>
    <s v="--"/>
    <n v="25.68"/>
    <d v="2015-01-01T00:00:00"/>
    <d v="2024-12-31T00:00:00"/>
    <s v="Energy"/>
    <n v="22.06"/>
    <n v="24.0749"/>
    <n v="24.144500000000001"/>
    <n v="27.6191"/>
    <n v="24.794499999999999"/>
    <n v="22.209800000000001"/>
    <n v="15.245100000000001"/>
    <n v="10.896000000000001"/>
    <n v="7.6147999999999998"/>
    <n v="10.238200000000001"/>
    <n v="6.9183000000000003"/>
    <n v="4.7359999999999998"/>
    <n v="3.5598000000000001"/>
    <n v="4.5115999999999996"/>
    <n v="5.2622999999999998"/>
    <n v="7.0654000000000003"/>
    <n v="6.8951000000000002"/>
    <n v="8.2957999999999998"/>
    <n v="9.5184999999999995"/>
    <n v="10.795400000000001"/>
    <n v="11.406700000000001"/>
    <n v="11.7782"/>
    <n v="13.434200000000001"/>
    <n v="13.983700000000001"/>
    <n v="13.798299999999999"/>
    <n v="14.3843"/>
    <n v="14.0129"/>
    <n v="14.375999999999999"/>
    <n v="16.719799999999999"/>
    <n v="15.754200000000001"/>
    <n v="16.488700000000001"/>
    <n v="17.668800000000001"/>
    <n v="20.383900000000001"/>
    <n v="18.221699999999998"/>
    <n v="17.586300000000001"/>
    <n v="16.026499999999999"/>
    <n v="14.854699999999999"/>
    <n v="14.227499999999999"/>
    <n v="12.2386"/>
    <n v="15.127000000000001"/>
    <n v="13.080399999999999"/>
    <n v="12.2881"/>
    <n v="12.0488"/>
    <n v="11.883699999999999"/>
    <n v="12.4862"/>
    <n v="7.9390000000000001"/>
    <n v="5.9913999999999996"/>
    <n v="5.9253999999999998"/>
    <n v="6.3958000000000004"/>
    <n v="7.4108000000000001"/>
    <n v="5.8757999999999999"/>
    <n v="7.3613"/>
    <n v="6.0739000000000001"/>
    <n v="5.3888999999999996"/>
    <n v="6.5526"/>
    <n v="4.6791999999999998"/>
    <n v="5.3147000000000002"/>
    <n v="4.2417999999999996"/>
    <n v="5.0258000000000003"/>
    <n v="6.2225000000000001"/>
    <n v="4.9846000000000004"/>
    <n v="3.5320999999999998"/>
    <n v="0.9325"/>
    <n v="1.5680000000000001"/>
    <n v="1.3287"/>
    <n v="1.3122"/>
    <n v="1.5515000000000001"/>
    <n v="2.1869000000000001"/>
    <n v="1.7164999999999999"/>
    <n v="1.8486"/>
    <n v="3.1442000000000001"/>
    <n v="4.1262999999999996"/>
    <n v="5.2981999999999996"/>
    <n v="8.9128000000000007"/>
    <n v="8.3928999999999991"/>
    <n v="9.4410000000000007"/>
    <n v="11.974500000000001"/>
    <n v="14.1615"/>
    <n v="13.3436"/>
    <n v="11.1945"/>
    <n v="15.557700000000001"/>
    <n v="17.157900000000001"/>
    <n v="17.8322"/>
    <n v="20.4999"/>
    <n v="20.881599999999999"/>
    <n v="23.549800000000001"/>
    <n v="26.209499999999998"/>
    <n v="26.151399999999999"/>
    <n v="31.9117"/>
    <n v="26.034199999999998"/>
    <n v="27.042999999999999"/>
    <n v="25.5411"/>
    <n v="20.887"/>
    <n v="24.7958"/>
    <n v="25.895299999999999"/>
    <n v="24.815200000000001"/>
    <n v="26.759899999999998"/>
    <n v="26.028500000000001"/>
    <n v="25.966100000000001"/>
    <n v="28.250599999999999"/>
    <n v="25.193100000000001"/>
    <n v="25.575199999999999"/>
    <n v="27.7973"/>
    <n v="28.0198"/>
    <n v="28.980799999999999"/>
    <n v="30.076899999999998"/>
    <n v="24.2194"/>
    <n v="23.616399999999999"/>
    <n v="24.253299999999999"/>
    <n v="27.376999999999999"/>
    <n v="25.399100000000001"/>
    <n v="28.946999999999999"/>
    <n v="30.564800000000002"/>
    <n v="29.110499999999998"/>
    <n v="28.185500000000001"/>
    <n v="26.234200000000001"/>
    <n v="25.074999999999999"/>
    <n v="25.698599999999999"/>
    <n v="30.128599999999999"/>
    <n v="30.741199999999999"/>
  </r>
  <r>
    <s v="POW"/>
    <x v="159"/>
    <s v="Power Corp of Canada"/>
    <s v="--"/>
    <s v="--"/>
    <n v="68.67"/>
    <d v="2015-01-01T00:00:00"/>
    <d v="2024-12-31T00:00:00"/>
    <s v="Financials"/>
    <n v="17.079999999999998"/>
    <n v="18.797899999999998"/>
    <n v="18.849599999999999"/>
    <n v="18.624600000000001"/>
    <n v="18.101700000000001"/>
    <n v="18.133900000000001"/>
    <n v="17.458300000000001"/>
    <n v="16.351199999999999"/>
    <n v="15.8841"/>
    <n v="16.871400000000001"/>
    <n v="17.985099999999999"/>
    <n v="16.783799999999999"/>
    <n v="17.2303"/>
    <n v="17.0505"/>
    <n v="17.564900000000002"/>
    <n v="17.875599999999999"/>
    <n v="17.342099999999999"/>
    <n v="16.309200000000001"/>
    <n v="16.866599999999998"/>
    <n v="16.439599999999999"/>
    <n v="16.685099999999998"/>
    <n v="17.273499999999999"/>
    <n v="18.012"/>
    <n v="18.246099999999998"/>
    <n v="18.537500000000001"/>
    <n v="18.7622"/>
    <n v="19.168800000000001"/>
    <n v="19.408100000000001"/>
    <n v="17.683900000000001"/>
    <n v="18.378900000000002"/>
    <n v="18.8386"/>
    <n v="18.962900000000001"/>
    <n v="19.935099999999998"/>
    <n v="20.796399999999998"/>
    <n v="20.551200000000001"/>
    <n v="20.5777"/>
    <n v="19.954699999999999"/>
    <n v="19.331700000000001"/>
    <n v="18.9148"/>
    <n v="19.628900000000002"/>
    <n v="19.4359"/>
    <n v="19.180299999999999"/>
    <n v="19.278099999999998"/>
    <n v="19.0565"/>
    <n v="18.528500000000001"/>
    <n v="17.947500000000002"/>
    <n v="17.4985"/>
    <n v="16.4419"/>
    <n v="17.5077"/>
    <n v="18.828099999999999"/>
    <n v="21.163900000000002"/>
    <n v="20.878599999999999"/>
    <n v="19.3504"/>
    <n v="19.433800000000002"/>
    <n v="19.275400000000001"/>
    <n v="19.337399999999999"/>
    <n v="21.328299999999999"/>
    <n v="21.3004"/>
    <n v="22.5303"/>
    <n v="23.6707"/>
    <n v="23.366399999999999"/>
    <n v="21.257200000000001"/>
    <n v="16.575399999999998"/>
    <n v="16.2972"/>
    <n v="16.407"/>
    <n v="17.815000000000001"/>
    <n v="17.732900000000001"/>
    <n v="19.426400000000001"/>
    <n v="19.787099999999999"/>
    <n v="19.241099999999999"/>
    <n v="22.176100000000002"/>
    <n v="22.511099999999999"/>
    <n v="22.9269"/>
    <n v="23.627800000000001"/>
    <n v="25.785599999999999"/>
    <n v="27.948"/>
    <n v="30.7194"/>
    <n v="30.934200000000001"/>
    <n v="31.439499999999999"/>
    <n v="34.376600000000003"/>
    <n v="33.319000000000003"/>
    <n v="32.896000000000001"/>
    <n v="32.887999999999998"/>
    <n v="33.712600000000002"/>
    <n v="32.954500000000003"/>
    <n v="31.526900000000001"/>
    <n v="31.61"/>
    <n v="30.8749"/>
    <n v="29.837499999999999"/>
    <n v="27.455100000000002"/>
    <n v="28.8477"/>
    <n v="27.9939"/>
    <n v="26.210899999999999"/>
    <n v="28.484300000000001"/>
    <n v="28.492699999999999"/>
    <n v="27.237500000000001"/>
    <n v="30.863499999999998"/>
    <n v="31.145700000000001"/>
    <n v="29.993600000000001"/>
    <n v="31.513300000000001"/>
    <n v="30.514600000000002"/>
    <n v="31.4297"/>
    <n v="32.927999999999997"/>
    <n v="32.522599999999997"/>
    <n v="30.934799999999999"/>
    <n v="29.888100000000001"/>
    <n v="33.591700000000003"/>
    <n v="34.370699999999999"/>
    <n v="35.549999999999997"/>
    <n v="35.568100000000001"/>
    <n v="34.968200000000003"/>
    <n v="33.771299999999997"/>
    <n v="36.432099999999998"/>
    <n v="35.521900000000002"/>
    <n v="37.334400000000002"/>
    <n v="38.651800000000001"/>
    <n v="40.42"/>
    <n v="41.66"/>
    <n v="44.641800000000003"/>
    <n v="42.98"/>
  </r>
  <r>
    <s v="PPL"/>
    <x v="160"/>
    <s v="Pembina Pipeline Corp"/>
    <s v="--"/>
    <s v="--"/>
    <n v="56.58"/>
    <d v="2015-01-01T00:00:00"/>
    <d v="2024-12-31T00:00:00"/>
    <s v="Energy"/>
    <n v="21.45"/>
    <n v="21.799800000000001"/>
    <n v="21.910499999999999"/>
    <n v="23.040700000000001"/>
    <n v="22.0976"/>
    <n v="22.334499999999998"/>
    <n v="21.144100000000002"/>
    <n v="20.359300000000001"/>
    <n v="17.991599999999998"/>
    <n v="18.498999999999999"/>
    <n v="17.334399999999999"/>
    <n v="17.135999999999999"/>
    <n v="18.197399999999998"/>
    <n v="19.3658"/>
    <n v="20.248799999999999"/>
    <n v="21.831099999999999"/>
    <n v="22.379799999999999"/>
    <n v="22.932700000000001"/>
    <n v="22.3232"/>
    <n v="23.238399999999999"/>
    <n v="23.640699999999999"/>
    <n v="24.461400000000001"/>
    <n v="23.525099999999998"/>
    <n v="25.1037"/>
    <n v="24.2453"/>
    <n v="25.8734"/>
    <n v="25.499099999999999"/>
    <n v="26.4237"/>
    <n v="26.3249"/>
    <n v="26.424199999999999"/>
    <n v="26.115400000000001"/>
    <n v="24.844999999999999"/>
    <n v="27.131599999999999"/>
    <n v="26.546500000000002"/>
    <n v="28.0792"/>
    <n v="28.554600000000001"/>
    <n v="26.417400000000001"/>
    <n v="26.108899999999998"/>
    <n v="25.549499999999998"/>
    <n v="26.101299999999998"/>
    <n v="28.9132"/>
    <n v="29.31"/>
    <n v="30.252099999999999"/>
    <n v="28.890999999999998"/>
    <n v="28.613099999999999"/>
    <n v="27.876200000000001"/>
    <n v="29.456099999999999"/>
    <n v="26.761800000000001"/>
    <n v="31.0641"/>
    <n v="32.079799999999999"/>
    <n v="32.823599999999999"/>
    <n v="32.148899999999998"/>
    <n v="32.496699999999997"/>
    <n v="32.988500000000002"/>
    <n v="32.537100000000002"/>
    <n v="33.250100000000003"/>
    <n v="33.637300000000003"/>
    <n v="31.896799999999999"/>
    <n v="32.037999999999997"/>
    <n v="33.384300000000003"/>
    <n v="35.299399999999999"/>
    <n v="33.810200000000002"/>
    <n v="18.645900000000001"/>
    <n v="22.7165"/>
    <n v="24.627199999999998"/>
    <n v="24.446000000000002"/>
    <n v="23.589500000000001"/>
    <n v="23.550999999999998"/>
    <n v="20.758700000000001"/>
    <n v="20.6389"/>
    <n v="24.6648"/>
    <n v="22.570799999999998"/>
    <n v="25.389299999999999"/>
    <n v="24.5566"/>
    <n v="27.709"/>
    <n v="29.124500000000001"/>
    <n v="30.016500000000001"/>
    <n v="30.560400000000001"/>
    <n v="32.165100000000002"/>
    <n v="30.1511"/>
    <n v="31.65"/>
    <n v="32.459099999999999"/>
    <n v="30.106100000000001"/>
    <n v="30.7272"/>
    <n v="32.495399999999997"/>
    <n v="34.876399999999997"/>
    <n v="38.177900000000001"/>
    <n v="39.677399999999999"/>
    <n v="41.802399999999999"/>
    <n v="37.469200000000001"/>
    <n v="40.441600000000001"/>
    <n v="38.530700000000003"/>
    <n v="35.023800000000001"/>
    <n v="37.730200000000004"/>
    <n v="41.3842"/>
    <n v="38.908299999999997"/>
    <n v="39.966500000000003"/>
    <n v="37.926299999999998"/>
    <n v="37.6143"/>
    <n v="38.318899999999999"/>
    <n v="35.311799999999998"/>
    <n v="36.363300000000002"/>
    <n v="36.450600000000001"/>
    <n v="36.668900000000001"/>
    <n v="36.234299999999998"/>
    <n v="37.866799999999998"/>
    <n v="40.2712"/>
    <n v="41.0334"/>
    <n v="41.690600000000003"/>
    <n v="42.518799999999999"/>
    <n v="43.642899999999997"/>
    <n v="44.2179"/>
    <n v="46.217100000000002"/>
    <n v="46.972200000000001"/>
    <n v="49.517000000000003"/>
    <n v="50.238799999999998"/>
    <n v="52.232300000000002"/>
    <n v="54.574599999999997"/>
    <n v="54.040500000000002"/>
    <n v="50.395600000000002"/>
  </r>
  <r>
    <s v="PPTA"/>
    <x v="161"/>
    <s v="Perpetua Resources Corp"/>
    <s v="--"/>
    <s v="--"/>
    <n v="36.19"/>
    <d v="2015-01-01T00:00:00"/>
    <d v="2024-12-31T00:00:00"/>
    <s v="Materials"/>
    <n v="5.3"/>
    <n v="5"/>
    <n v="4.3"/>
    <n v="4.25"/>
    <n v="4.2"/>
    <n v="3.9"/>
    <n v="3.4"/>
    <n v="3.9"/>
    <n v="3"/>
    <n v="2.8"/>
    <n v="2.85"/>
    <n v="3.1"/>
    <n v="3.25"/>
    <n v="3.75"/>
    <n v="3.9"/>
    <n v="6.8"/>
    <n v="7.1"/>
    <n v="9.1999999999999993"/>
    <n v="10.7"/>
    <n v="7.9"/>
    <n v="9"/>
    <n v="9.6999999999999993"/>
    <n v="9.3000000000000007"/>
    <n v="8.6999999999999993"/>
    <n v="8.6"/>
    <n v="8.3000000000000007"/>
    <n v="8"/>
    <n v="8"/>
    <n v="7.5"/>
    <n v="7.2"/>
    <n v="7.6"/>
    <n v="7.7"/>
    <n v="6.5"/>
    <n v="7.8"/>
    <n v="6.5"/>
    <n v="5.9"/>
    <n v="9.5"/>
    <n v="9"/>
    <n v="9.4"/>
    <n v="8.9"/>
    <n v="11.1"/>
    <n v="9.8000000000000007"/>
    <n v="8.9"/>
    <n v="9"/>
    <n v="9.1"/>
    <n v="6.9"/>
    <n v="6.4"/>
    <n v="9.6"/>
    <n v="8.6999999999999993"/>
    <n v="8.6999999999999993"/>
    <n v="8.4"/>
    <n v="7.1"/>
    <n v="6.3"/>
    <n v="6.3"/>
    <n v="7.2"/>
    <n v="7.7"/>
    <n v="5.9"/>
    <n v="5.0999999999999996"/>
    <n v="6.8"/>
    <n v="6.3"/>
    <n v="5.9"/>
    <n v="5"/>
    <n v="4.5999999999999996"/>
    <n v="6.3"/>
    <n v="5.8"/>
    <n v="7.2"/>
    <n v="15.6"/>
    <n v="17.5"/>
    <n v="13.8"/>
    <n v="11.4"/>
    <n v="11.7"/>
    <n v="12.2"/>
    <n v="9.6999999999999993"/>
    <n v="8.49"/>
    <n v="7.64"/>
    <n v="9.3800000000000008"/>
    <n v="9.4700000000000006"/>
    <n v="9.08"/>
    <n v="7.09"/>
    <n v="6.41"/>
    <n v="6.3"/>
    <n v="5.93"/>
    <n v="6.45"/>
    <n v="6.03"/>
    <n v="4.66"/>
    <n v="4.58"/>
    <n v="5.1100000000000003"/>
    <n v="4.5199999999999996"/>
    <n v="4.4000000000000004"/>
    <n v="4.24"/>
    <n v="3.51"/>
    <n v="3.38"/>
    <n v="2.82"/>
    <n v="3.21"/>
    <n v="2.82"/>
    <n v="3.95"/>
    <n v="4.76"/>
    <n v="4.8899999999999997"/>
    <n v="6.02"/>
    <n v="6.45"/>
    <n v="6.21"/>
    <n v="4.8499999999999996"/>
    <n v="5"/>
    <n v="4.4800000000000004"/>
    <n v="4.4400000000000004"/>
    <n v="4.97"/>
    <n v="4.3"/>
    <n v="4.1900000000000004"/>
    <n v="3.88"/>
    <n v="3.94"/>
    <n v="5.62"/>
    <n v="7.54"/>
    <n v="9.31"/>
    <n v="7.09"/>
    <n v="9.35"/>
    <n v="11.98"/>
    <n v="12.7"/>
    <n v="14.31"/>
    <n v="13.31"/>
    <n v="15.36"/>
  </r>
  <r>
    <s v="PSK"/>
    <x v="162"/>
    <s v="PrairieSky Royalty Ltd"/>
    <s v="--"/>
    <s v="--"/>
    <n v="29.64"/>
    <d v="2015-01-01T00:00:00"/>
    <d v="2024-12-31T00:00:00"/>
    <s v="Energy"/>
    <n v="18.48"/>
    <n v="21.422699999999999"/>
    <n v="20.317900000000002"/>
    <n v="22.5518"/>
    <n v="22.866299999999999"/>
    <n v="21.645700000000001"/>
    <n v="18.5198"/>
    <n v="19.0945"/>
    <n v="17.643699999999999"/>
    <n v="17.980799999999999"/>
    <n v="18.000499999999999"/>
    <n v="15.456"/>
    <n v="14.1424"/>
    <n v="15.7082"/>
    <n v="17.612300000000001"/>
    <n v="18.9297"/>
    <n v="18.2272"/>
    <n v="17.654299999999999"/>
    <n v="18.337599999999998"/>
    <n v="18.589099999999998"/>
    <n v="19.3933"/>
    <n v="21.190999999999999"/>
    <n v="23.8674"/>
    <n v="23.2925"/>
    <n v="22.285599999999999"/>
    <n v="22.740500000000001"/>
    <n v="20.589700000000001"/>
    <n v="21.876100000000001"/>
    <n v="21.4724"/>
    <n v="21.8064"/>
    <n v="22.909199999999998"/>
    <n v="21.758400000000002"/>
    <n v="23.724900000000002"/>
    <n v="25.562799999999999"/>
    <n v="25.179300000000001"/>
    <n v="23.957999999999998"/>
    <n v="22.8081"/>
    <n v="21.363299999999999"/>
    <n v="21.1876"/>
    <n v="21.4619"/>
    <n v="20.200099999999999"/>
    <n v="19.659099999999999"/>
    <n v="18.747499999999999"/>
    <n v="18.2804"/>
    <n v="17.331499999999998"/>
    <n v="15.324199999999999"/>
    <n v="13.965"/>
    <n v="13.6411"/>
    <n v="14.7018"/>
    <n v="14.898099999999999"/>
    <n v="14.038"/>
    <n v="15.110099999999999"/>
    <n v="14.01"/>
    <n v="14.4998"/>
    <n v="13.986700000000001"/>
    <n v="13.3977"/>
    <n v="14.7278"/>
    <n v="10.3004"/>
    <n v="11.0243"/>
    <n v="12.3087"/>
    <n v="11.778499999999999"/>
    <n v="10.1585"/>
    <n v="6.1207000000000003"/>
    <n v="8.3861000000000008"/>
    <n v="7.48"/>
    <n v="7.1196999999999999"/>
    <n v="6.9786999999999999"/>
    <n v="7.8334000000000001"/>
    <n v="6.9439000000000002"/>
    <n v="6.827"/>
    <n v="8.6151999999999997"/>
    <n v="8.4817"/>
    <n v="8.8767999999999994"/>
    <n v="10.8438"/>
    <n v="11.444800000000001"/>
    <n v="11.132300000000001"/>
    <n v="11.216699999999999"/>
    <n v="12.731999999999999"/>
    <n v="11.8583"/>
    <n v="11.739599999999999"/>
    <n v="11.533099999999999"/>
    <n v="13.0014"/>
    <n v="11.917199999999999"/>
    <n v="11.7135"/>
    <n v="14.0596"/>
    <n v="14.729900000000001"/>
    <n v="14.961"/>
    <n v="15.2552"/>
    <n v="16.3888"/>
    <n v="14.127000000000001"/>
    <n v="16.375499999999999"/>
    <n v="15.5998"/>
    <n v="15.6272"/>
    <n v="18.566600000000001"/>
    <n v="19.356300000000001"/>
    <n v="19.2563"/>
    <n v="20.285699999999999"/>
    <n v="19.0167"/>
    <n v="19.205100000000002"/>
    <n v="19.187100000000001"/>
    <n v="20.4436"/>
    <n v="21.000900000000001"/>
    <n v="23.7666"/>
    <n v="23.440100000000001"/>
    <n v="22.850200000000001"/>
    <n v="22.291699999999999"/>
    <n v="22.822700000000001"/>
    <n v="21.4574"/>
    <n v="20.513999999999999"/>
    <n v="22.4101"/>
    <n v="24.778300000000002"/>
    <n v="24.498100000000001"/>
    <n v="25.880299999999998"/>
    <n v="24.515899999999998"/>
    <n v="26.166"/>
    <n v="26.3263"/>
    <n v="26.1617"/>
    <n v="26.5138"/>
    <n v="28.293500000000002"/>
    <n v="26.916399999999999"/>
  </r>
  <r>
    <s v="PXT"/>
    <x v="163"/>
    <s v="Parex Resources Inc"/>
    <s v="--"/>
    <s v="--"/>
    <n v="20.2"/>
    <d v="2015-01-01T00:00:00"/>
    <d v="2024-12-31T00:00:00"/>
    <s v="Energy"/>
    <n v="5.08"/>
    <n v="5.8139000000000003"/>
    <n v="5.9617000000000004"/>
    <n v="7.1510999999999996"/>
    <n v="7.5205000000000002"/>
    <n v="7.7347000000000001"/>
    <n v="6.3902000000000001"/>
    <n v="6.7004000000000001"/>
    <n v="6.8334000000000001"/>
    <n v="7.2545000000000002"/>
    <n v="8.0670999999999999"/>
    <n v="7.5057"/>
    <n v="6.8186"/>
    <n v="7.2176"/>
    <n v="8.0892999999999997"/>
    <n v="9.2860999999999994"/>
    <n v="9.9657"/>
    <n v="9.2416999999999998"/>
    <n v="9.3524999999999991"/>
    <n v="11.465400000000001"/>
    <n v="12.3002"/>
    <n v="11.398899999999999"/>
    <n v="12.957599999999999"/>
    <n v="12.4848"/>
    <n v="11.1846"/>
    <n v="11.686999999999999"/>
    <n v="12.521800000000001"/>
    <n v="12.521800000000001"/>
    <n v="11.975099999999999"/>
    <n v="10.8965"/>
    <n v="11.3324"/>
    <n v="9.5076999999999998"/>
    <n v="11.1182"/>
    <n v="12.6769"/>
    <n v="12.736000000000001"/>
    <n v="13.415699999999999"/>
    <n v="13.5708"/>
    <n v="13.216200000000001"/>
    <n v="13.386100000000001"/>
    <n v="16.318899999999999"/>
    <n v="17.2941"/>
    <n v="18.335699999999999"/>
    <n v="16.9617"/>
    <n v="13.8515"/>
    <n v="16.215499999999999"/>
    <n v="14.161799999999999"/>
    <n v="12.1229"/>
    <n v="12.0785"/>
    <n v="14.5533"/>
    <n v="15.048299999999999"/>
    <n v="15.454599999999999"/>
    <n v="16.8582"/>
    <n v="15.1074"/>
    <n v="15.521100000000001"/>
    <n v="16.6662"/>
    <n v="15.0631"/>
    <n v="14.996600000000001"/>
    <n v="13.1866"/>
    <n v="14.516400000000001"/>
    <n v="17.840800000000002"/>
    <n v="15.476800000000001"/>
    <n v="13.5634"/>
    <n v="8.7911000000000001"/>
    <n v="11.273300000000001"/>
    <n v="11.4358"/>
    <n v="12.085900000000001"/>
    <n v="11.967700000000001"/>
    <n v="13.1866"/>
    <n v="10.364599999999999"/>
    <n v="9.5815999999999999"/>
    <n v="13.149699999999999"/>
    <n v="12.9429"/>
    <n v="14.2948"/>
    <n v="15.0261"/>
    <n v="16.555299999999999"/>
    <n v="17.102"/>
    <n v="15.602399999999999"/>
    <n v="15.2921"/>
    <n v="15.144299999999999"/>
    <n v="14.3613"/>
    <n v="17.1248"/>
    <n v="17.860700000000001"/>
    <n v="15.222099999999999"/>
    <n v="16.156400000000001"/>
    <n v="20.216000000000001"/>
    <n v="20.8964"/>
    <n v="19.273900000000001"/>
    <n v="18.8156"/>
    <n v="21.0473"/>
    <n v="16.528400000000001"/>
    <n v="18.075099999999999"/>
    <n v="15.929500000000001"/>
    <n v="15.472799999999999"/>
    <n v="15.9407"/>
    <n v="14.774699999999999"/>
    <n v="15.6707"/>
    <n v="17.646100000000001"/>
    <n v="17.296099999999999"/>
    <n v="19.8568"/>
    <n v="21.7288"/>
    <n v="21.586600000000001"/>
    <n v="21.269100000000002"/>
    <n v="23.391200000000001"/>
    <n v="20.476299999999998"/>
    <n v="20.724699999999999"/>
    <n v="21.611000000000001"/>
    <n v="22.627300000000002"/>
    <n v="20.600200000000001"/>
    <n v="18.379200000000001"/>
    <n v="18.082000000000001"/>
    <n v="18.1936"/>
    <n v="20.177700000000002"/>
    <n v="19.337"/>
    <n v="18.754200000000001"/>
    <n v="17.719000000000001"/>
    <n v="11.575900000000001"/>
    <n v="10.577"/>
    <n v="11.396800000000001"/>
    <n v="13.194900000000001"/>
    <n v="13.1922"/>
  </r>
  <r>
    <s v="QBR/B"/>
    <x v="164"/>
    <s v="Quebecor Inc"/>
    <s v="--"/>
    <s v="--"/>
    <n v="49.67"/>
    <d v="2015-01-01T00:00:00"/>
    <d v="2024-12-31T00:00:00"/>
    <s v="Communication Services"/>
    <n v="12.41"/>
    <n v="12.528600000000001"/>
    <n v="13.208600000000001"/>
    <n v="12.935700000000001"/>
    <n v="12.4351"/>
    <n v="12.1853"/>
    <n v="12.072100000000001"/>
    <n v="11.019500000000001"/>
    <n v="11.414199999999999"/>
    <n v="12.031599999999999"/>
    <n v="12.936299999999999"/>
    <n v="13.2531"/>
    <n v="13.886799999999999"/>
    <n v="13.476100000000001"/>
    <n v="13.353199999999999"/>
    <n v="13.1417"/>
    <n v="14.6631"/>
    <n v="14.5258"/>
    <n v="15.768700000000001"/>
    <n v="15.7431"/>
    <n v="15.648899999999999"/>
    <n v="14.7736"/>
    <n v="14.308400000000001"/>
    <n v="14.666"/>
    <n v="15.4008"/>
    <n v="14.7682"/>
    <n v="16.134"/>
    <n v="16.393599999999999"/>
    <n v="16.210799999999999"/>
    <n v="16.908100000000001"/>
    <n v="17.022300000000001"/>
    <n v="18.848099999999999"/>
    <n v="18.493200000000002"/>
    <n v="19.199100000000001"/>
    <n v="19.528500000000001"/>
    <n v="18.7151"/>
    <n v="18.952000000000002"/>
    <n v="18.959900000000001"/>
    <n v="19.471399999999999"/>
    <n v="18.925899999999999"/>
    <n v="19.8157"/>
    <n v="21.329000000000001"/>
    <n v="21.479600000000001"/>
    <n v="20.865100000000002"/>
    <n v="20.563400000000001"/>
    <n v="20.4999"/>
    <n v="22.807400000000001"/>
    <n v="22.863099999999999"/>
    <n v="24.6052"/>
    <n v="25.432600000000001"/>
    <n v="26.105399999999999"/>
    <n v="26.6234"/>
    <n v="25.510400000000001"/>
    <n v="24.942699999999999"/>
    <n v="23.911000000000001"/>
    <n v="24.070900000000002"/>
    <n v="24.1431"/>
    <n v="24.576599999999999"/>
    <n v="26.5275"/>
    <n v="26.688600000000001"/>
    <n v="26.446999999999999"/>
    <n v="25.255099999999999"/>
    <n v="25.217300000000002"/>
    <n v="24.5688"/>
    <n v="24.707100000000001"/>
    <n v="23.809200000000001"/>
    <n v="24.9438"/>
    <n v="26.556899999999999"/>
    <n v="27.3535"/>
    <n v="25.3826"/>
    <n v="26.720099999999999"/>
    <n v="27.0671"/>
    <n v="25.282499999999999"/>
    <n v="27.1828"/>
    <n v="28.1082"/>
    <n v="27.5334"/>
    <n v="27.511900000000001"/>
    <n v="27.772300000000001"/>
    <n v="27.419499999999999"/>
    <n v="26.683800000000002"/>
    <n v="25.946400000000001"/>
    <n v="26.7347"/>
    <n v="24.3279"/>
    <n v="24.430499999999999"/>
    <n v="25.7227"/>
    <n v="23.720300000000002"/>
    <n v="25.759699999999999"/>
    <n v="26.131399999999999"/>
    <n v="25.067399999999999"/>
    <n v="24.027999999999999"/>
    <n v="24.8491"/>
    <n v="25.0336"/>
    <n v="22.474599999999999"/>
    <n v="22.6599"/>
    <n v="25.867899999999999"/>
    <n v="26.947600000000001"/>
    <n v="28.161100000000001"/>
    <n v="28.803599999999999"/>
    <n v="30.090900000000001"/>
    <n v="31.495899999999999"/>
    <n v="29.424099999999999"/>
    <n v="29.678599999999999"/>
    <n v="29.342300000000002"/>
    <n v="28.354500000000002"/>
    <n v="26.720600000000001"/>
    <n v="26.261700000000001"/>
    <n v="27.914000000000001"/>
    <n v="29.2212"/>
    <n v="30.305800000000001"/>
    <n v="29.4251"/>
    <n v="27.813500000000001"/>
    <n v="26.689399999999999"/>
    <n v="27.2318"/>
    <n v="27.345500000000001"/>
    <n v="28.889399999999998"/>
    <n v="32.014699999999998"/>
    <n v="33.774700000000003"/>
    <n v="33.162500000000001"/>
    <n v="31.944800000000001"/>
    <n v="30.4374"/>
  </r>
  <r>
    <s v="QSR"/>
    <x v="165"/>
    <s v="Restaurant Brands Internationa"/>
    <s v="--"/>
    <s v="--"/>
    <n v="91.23"/>
    <d v="2015-01-01T00:00:00"/>
    <d v="2024-12-31T00:00:00"/>
    <s v="Consumer Discretionary"/>
    <n v="36.020000000000003"/>
    <n v="40.488700000000001"/>
    <n v="35.579700000000003"/>
    <n v="36.070599999999999"/>
    <n v="35.377699999999997"/>
    <n v="35.164700000000003"/>
    <n v="41.563000000000002"/>
    <n v="37.201900000000002"/>
    <n v="35.403700000000001"/>
    <n v="38.675800000000002"/>
    <n v="36.074399999999997"/>
    <n v="38.270800000000001"/>
    <n v="34.987299999999998"/>
    <n v="35.113"/>
    <n v="37.4514"/>
    <n v="40.2209"/>
    <n v="40.8003"/>
    <n v="40.077399999999997"/>
    <n v="43.535200000000003"/>
    <n v="46.627800000000001"/>
    <n v="43.741599999999998"/>
    <n v="44.586500000000001"/>
    <n v="47.831600000000002"/>
    <n v="47.985199999999999"/>
    <n v="47.895200000000003"/>
    <n v="54.370800000000003"/>
    <n v="55.770299999999999"/>
    <n v="57.682499999999997"/>
    <n v="62.420099999999998"/>
    <n v="61.279699999999998"/>
    <n v="56.098799999999997"/>
    <n v="57.5715"/>
    <n v="60.398299999999999"/>
    <n v="63.148499999999999"/>
    <n v="60.709000000000003"/>
    <n v="58.743200000000002"/>
    <n v="56.485300000000002"/>
    <n v="57.177100000000003"/>
    <n v="56.179299999999998"/>
    <n v="53.535800000000002"/>
    <n v="59.136699999999998"/>
    <n v="61.245199999999997"/>
    <n v="64.095100000000002"/>
    <n v="57.808399999999999"/>
    <n v="59.547400000000003"/>
    <n v="56.152700000000003"/>
    <n v="60.365000000000002"/>
    <n v="55.996099999999998"/>
    <n v="64.664100000000005"/>
    <n v="65.339299999999994"/>
    <n v="68.807199999999995"/>
    <n v="69.2029"/>
    <n v="70.405799999999999"/>
    <n v="72.606700000000004"/>
    <n v="77.494"/>
    <n v="83.242199999999997"/>
    <n v="75.622299999999996"/>
    <n v="69.175899999999999"/>
    <n v="70.058999999999997"/>
    <n v="66.957400000000007"/>
    <n v="65.307299999999998"/>
    <n v="63.988799999999998"/>
    <n v="46.432000000000002"/>
    <n v="55.593899999999998"/>
    <n v="61.587299999999999"/>
    <n v="61.060299999999998"/>
    <n v="62.514699999999998"/>
    <n v="58.3994"/>
    <n v="63.7883"/>
    <n v="57.741399999999999"/>
    <n v="61.728200000000001"/>
    <n v="65.461600000000004"/>
    <n v="62.038400000000003"/>
    <n v="64.2"/>
    <n v="69.307900000000004"/>
    <n v="71.580600000000004"/>
    <n v="70.630799999999994"/>
    <n v="68.274600000000007"/>
    <n v="72.762500000000003"/>
    <n v="69.291899999999998"/>
    <n v="66.897900000000007"/>
    <n v="60.406399999999998"/>
    <n v="61.613300000000002"/>
    <n v="66.734800000000007"/>
    <n v="61.862299999999998"/>
    <n v="61.7318"/>
    <n v="64.147800000000004"/>
    <n v="64.455200000000005"/>
    <n v="58.333799999999997"/>
    <n v="57.35"/>
    <n v="60.973799999999997"/>
    <n v="68.860799999999998"/>
    <n v="65.863"/>
    <n v="72.558599999999998"/>
    <n v="80.069999999999993"/>
    <n v="79.150300000000001"/>
    <n v="80.469899999999996"/>
    <n v="79.584199999999996"/>
    <n v="82.736000000000004"/>
    <n v="86.611500000000007"/>
    <n v="89.876099999999994"/>
    <n v="94.342100000000002"/>
    <n v="92.725399999999993"/>
    <n v="86.203900000000004"/>
    <n v="83.739699999999999"/>
    <n v="86.239400000000003"/>
    <n v="89.350099999999998"/>
    <n v="97.0441"/>
    <n v="97.864699999999999"/>
    <n v="98.265600000000006"/>
    <n v="101.03149999999999"/>
    <n v="98.091700000000003"/>
    <n v="87.7791"/>
    <n v="91.309700000000007"/>
    <n v="91.565399999999997"/>
    <n v="88.553399999999996"/>
    <n v="93.201400000000007"/>
    <n v="92.485100000000003"/>
    <n v="93.125"/>
    <n v="90.275300000000001"/>
  </r>
  <r>
    <s v="RBA"/>
    <x v="166"/>
    <s v="RB Global Inc"/>
    <s v="--"/>
    <s v="--"/>
    <n v="154.56"/>
    <d v="2015-01-01T00:00:00"/>
    <d v="2024-12-31T00:00:00"/>
    <s v="Industrials"/>
    <n v="26.08"/>
    <n v="25.900300000000001"/>
    <n v="26.007300000000001"/>
    <n v="25.134599999999999"/>
    <n v="29.171800000000001"/>
    <n v="28.832599999999999"/>
    <n v="29.271100000000001"/>
    <n v="30.056999999999999"/>
    <n v="28.7163"/>
    <n v="28.2502"/>
    <n v="29.934000000000001"/>
    <n v="27.9161"/>
    <n v="26.7773"/>
    <n v="27.2973"/>
    <n v="29.590399999999999"/>
    <n v="30.3491"/>
    <n v="36.305199999999999"/>
    <n v="36.991500000000002"/>
    <n v="36.686500000000002"/>
    <n v="38.828200000000002"/>
    <n v="39.134700000000002"/>
    <n v="39.483699999999999"/>
    <n v="43.781599999999997"/>
    <n v="38.950200000000002"/>
    <n v="36.0685"/>
    <n v="38.431899999999999"/>
    <n v="37.632300000000001"/>
    <n v="38.483499999999999"/>
    <n v="36.275799999999997"/>
    <n v="32.212499999999999"/>
    <n v="30.4315"/>
    <n v="32.284999999999997"/>
    <n v="34.311500000000002"/>
    <n v="31.467400000000001"/>
    <n v="29.924900000000001"/>
    <n v="32.954099999999997"/>
    <n v="35.0291"/>
    <n v="36.619399999999999"/>
    <n v="35.6511"/>
    <n v="36.936300000000003"/>
    <n v="39.095300000000002"/>
    <n v="39.670400000000001"/>
    <n v="38.281399999999998"/>
    <n v="44.221899999999998"/>
    <n v="41.430799999999998"/>
    <n v="39.359699999999997"/>
    <n v="41.2804"/>
    <n v="39.904400000000003"/>
    <n v="42.200699999999998"/>
    <n v="43.767800000000001"/>
    <n v="40.741599999999998"/>
    <n v="41.864100000000001"/>
    <n v="40.715200000000003"/>
    <n v="39.315899999999999"/>
    <n v="43.017200000000003"/>
    <n v="47.792700000000004"/>
    <n v="47.919699999999999"/>
    <n v="49.171900000000001"/>
    <n v="52.331600000000002"/>
    <n v="50.799900000000001"/>
    <n v="50.936700000000002"/>
    <n v="48.756500000000003"/>
    <n v="44.1492"/>
    <n v="54.875100000000003"/>
    <n v="54.992100000000001"/>
    <n v="50.877400000000002"/>
    <n v="57.008099999999999"/>
    <n v="70.502899999999997"/>
    <n v="72.950900000000004"/>
    <n v="74.604399999999998"/>
    <n v="86.582599999999999"/>
    <n v="82.013000000000005"/>
    <n v="69.990899999999996"/>
    <n v="64.6233"/>
    <n v="68.466300000000004"/>
    <n v="72.755899999999997"/>
    <n v="66.711200000000005"/>
    <n v="68.625500000000002"/>
    <n v="69.55"/>
    <n v="74.117400000000004"/>
    <n v="73.282899999999998"/>
    <n v="79.311700000000002"/>
    <n v="81.5886"/>
    <n v="72.837900000000005"/>
    <n v="72.903700000000001"/>
    <n v="62.756599999999999"/>
    <n v="69.756900000000002"/>
    <n v="66.847200000000001"/>
    <n v="72.225700000000003"/>
    <n v="79.454899999999995"/>
    <n v="87.566400000000002"/>
    <n v="86.644300000000001"/>
    <n v="82.215900000000005"/>
    <n v="84.758600000000001"/>
    <n v="70.575100000000006"/>
    <n v="74.843100000000007"/>
    <n v="76.996300000000005"/>
    <n v="80.231499999999997"/>
    <n v="73.081000000000003"/>
    <n v="74.503399999999999"/>
    <n v="68.495500000000007"/>
    <n v="76.793000000000006"/>
    <n v="82.260199999999998"/>
    <n v="81.098399999999998"/>
    <n v="82.534800000000004"/>
    <n v="88.076599999999999"/>
    <n v="84.071700000000007"/>
    <n v="86.430599999999998"/>
    <n v="83.886499999999998"/>
    <n v="100.2054"/>
    <n v="100.9688"/>
    <n v="96.398399999999995"/>
    <n v="97.293800000000005"/>
    <n v="102.47969999999999"/>
    <n v="108.029"/>
    <n v="114.41119999999999"/>
    <n v="107.2667"/>
    <n v="116.254"/>
    <n v="136.7336"/>
    <n v="128.23339999999999"/>
  </r>
  <r>
    <s v="RCH"/>
    <x v="167"/>
    <s v="Richelieu Hardware Ltd"/>
    <s v="--"/>
    <s v="--"/>
    <n v="40.72"/>
    <d v="2015-01-01T00:00:00"/>
    <d v="2024-12-31T00:00:00"/>
    <s v="Industrials"/>
    <n v="17.489999999999998"/>
    <n v="18.418600000000001"/>
    <n v="18.6525"/>
    <n v="18.693999999999999"/>
    <n v="18.1005"/>
    <n v="18.515899999999998"/>
    <n v="20.222899999999999"/>
    <n v="19.791699999999999"/>
    <n v="19.800599999999999"/>
    <n v="20.484100000000002"/>
    <n v="21.1904"/>
    <n v="20.224799999999998"/>
    <n v="20.159199999999998"/>
    <n v="20.3157"/>
    <n v="20.211200000000002"/>
    <n v="19.991099999999999"/>
    <n v="22.3002"/>
    <n v="22.776399999999999"/>
    <n v="24.523399999999999"/>
    <n v="23.164000000000001"/>
    <n v="23.172999999999998"/>
    <n v="23.268000000000001"/>
    <n v="24.314599999999999"/>
    <n v="23.060500000000001"/>
    <n v="24.6356"/>
    <n v="24.3825"/>
    <n v="24.861599999999999"/>
    <n v="27.5198"/>
    <n v="27.465399999999999"/>
    <n v="27.2209"/>
    <n v="29.520600000000002"/>
    <n v="28.014199999999999"/>
    <n v="28.477"/>
    <n v="30.717099999999999"/>
    <n v="30.771699999999999"/>
    <n v="31.171600000000002"/>
    <n v="28.8445"/>
    <n v="28.3184"/>
    <n v="27.434899999999999"/>
    <n v="25.2956"/>
    <n v="27.340399999999999"/>
    <n v="25.021699999999999"/>
    <n v="25.753399999999999"/>
    <n v="28.406500000000001"/>
    <n v="27.354399999999998"/>
    <n v="23.161200000000001"/>
    <n v="23.3812"/>
    <n v="20.8047"/>
    <n v="21.5566"/>
    <n v="21.677499999999998"/>
    <n v="21.778700000000001"/>
    <n v="19.187999999999999"/>
    <n v="19.741199999999999"/>
    <n v="20.349799999999998"/>
    <n v="24.0883"/>
    <n v="23.6631"/>
    <n v="23.626100000000001"/>
    <n v="25.053799999999999"/>
    <n v="24.6554"/>
    <n v="25.1372"/>
    <n v="27.064499999999999"/>
    <n v="25.510100000000001"/>
    <n v="20.643999999999998"/>
    <n v="24.553599999999999"/>
    <n v="26.3645"/>
    <n v="26.819500000000001"/>
    <n v="30.893599999999999"/>
    <n v="32.391800000000003"/>
    <n v="32.717500000000001"/>
    <n v="33.3902"/>
    <n v="35.254600000000003"/>
    <n v="30.7988"/>
    <n v="34.9283"/>
    <n v="34.160800000000002"/>
    <n v="38.5687"/>
    <n v="40.167700000000004"/>
    <n v="40.5045"/>
    <n v="37.529800000000002"/>
    <n v="40.768000000000001"/>
    <n v="42.6325"/>
    <n v="39.034500000000001"/>
    <n v="41.003"/>
    <n v="39.726599999999998"/>
    <n v="40.9467"/>
    <n v="46.906199999999998"/>
    <n v="45.626199999999997"/>
    <n v="42.8504"/>
    <n v="34.429400000000001"/>
    <n v="35.307400000000001"/>
    <n v="31.795500000000001"/>
    <n v="36.715000000000003"/>
    <n v="33.266100000000002"/>
    <n v="36.317"/>
    <n v="34.775700000000001"/>
    <n v="37.095999999999997"/>
    <n v="34.433399999999999"/>
    <n v="37.628599999999999"/>
    <n v="39.298999999999999"/>
    <n v="35.643099999999997"/>
    <n v="39.041899999999998"/>
    <n v="40.7669"/>
    <n v="40.153500000000001"/>
    <n v="42.328299999999999"/>
    <n v="41.645499999999998"/>
    <n v="38.251199999999997"/>
    <n v="40.028500000000001"/>
    <n v="41.4953"/>
    <n v="46.301099999999998"/>
    <n v="42.046399999999998"/>
    <n v="42.259500000000003"/>
    <n v="41.252400000000002"/>
    <n v="37.765000000000001"/>
    <n v="36.977600000000002"/>
    <n v="40.0396"/>
    <n v="39.7928"/>
    <n v="38.387599999999999"/>
    <n v="39.129199999999997"/>
    <n v="35.942900000000002"/>
    <n v="40.243600000000001"/>
    <n v="38.245100000000001"/>
  </r>
  <r>
    <s v="RCI/B"/>
    <x v="168"/>
    <s v="Rogers Communications Inc"/>
    <s v="--"/>
    <s v="--"/>
    <n v="51.4"/>
    <d v="2015-01-01T00:00:00"/>
    <d v="2024-12-31T00:00:00"/>
    <s v="Communication Services"/>
    <n v="30.72"/>
    <n v="30.056699999999999"/>
    <n v="29.153700000000001"/>
    <n v="29.6144"/>
    <n v="29.421900000000001"/>
    <n v="30.809899999999999"/>
    <n v="31.8949"/>
    <n v="31.234200000000001"/>
    <n v="32.321399999999997"/>
    <n v="36.574300000000001"/>
    <n v="36.2087"/>
    <n v="33.874400000000001"/>
    <n v="34.0518"/>
    <n v="35.549599999999998"/>
    <n v="37.263300000000001"/>
    <n v="34.970100000000002"/>
    <n v="35.830100000000002"/>
    <n v="37.834699999999998"/>
    <n v="41.7194"/>
    <n v="40.627099999999999"/>
    <n v="40.606999999999999"/>
    <n v="39.366700000000002"/>
    <n v="37.863799999999998"/>
    <n v="38.133000000000003"/>
    <n v="41.564100000000003"/>
    <n v="41.056100000000001"/>
    <n v="43.664700000000003"/>
    <n v="46.479100000000003"/>
    <n v="46.7836"/>
    <n v="45.834299999999999"/>
    <n v="48.513300000000001"/>
    <n v="48.782699999999998"/>
    <n v="48.511000000000003"/>
    <n v="50.471400000000003"/>
    <n v="50.486499999999999"/>
    <n v="48.647599999999997"/>
    <n v="45.594299999999997"/>
    <n v="43.915700000000001"/>
    <n v="44.060600000000001"/>
    <n v="46.4114"/>
    <n v="46.595199999999998"/>
    <n v="48.1858"/>
    <n v="51.180100000000003"/>
    <n v="52.183300000000003"/>
    <n v="51.6295"/>
    <n v="52.686500000000002"/>
    <n v="55.080199999999998"/>
    <n v="54.741900000000001"/>
    <n v="55.618299999999998"/>
    <n v="56.893799999999999"/>
    <n v="56.635599999999997"/>
    <n v="53.1526"/>
    <n v="56.036700000000003"/>
    <n v="55.628999999999998"/>
    <n v="54.367199999999997"/>
    <n v="52.304000000000002"/>
    <n v="51.604500000000002"/>
    <n v="49.589300000000001"/>
    <n v="51.516500000000001"/>
    <n v="51.970399999999998"/>
    <n v="53.405099999999997"/>
    <n v="49.576599999999999"/>
    <n v="47.718499999999999"/>
    <n v="47.3611"/>
    <n v="46.873600000000003"/>
    <n v="44.690800000000003"/>
    <n v="44.813600000000001"/>
    <n v="44.453200000000002"/>
    <n v="43.666699999999999"/>
    <n v="44.741399999999999"/>
    <n v="50.644100000000002"/>
    <n v="49.4009"/>
    <n v="48.108800000000002"/>
    <n v="45.957999999999998"/>
    <n v="48.713000000000001"/>
    <n v="50.890099999999997"/>
    <n v="51.949300000000001"/>
    <n v="55.837200000000003"/>
    <n v="53.956200000000003"/>
    <n v="54.464500000000001"/>
    <n v="50.519300000000001"/>
    <n v="49.161299999999997"/>
    <n v="48.819600000000001"/>
    <n v="51.884099999999997"/>
    <n v="55.5366"/>
    <n v="56.415199999999999"/>
    <n v="61.400300000000001"/>
    <n v="60.723500000000001"/>
    <n v="56.289400000000001"/>
    <n v="53.951000000000001"/>
    <n v="51.493099999999998"/>
    <n v="49.463799999999999"/>
    <n v="46.968899999999998"/>
    <n v="50.058300000000003"/>
    <n v="54.621899999999997"/>
    <n v="56.391800000000003"/>
    <n v="57.566499999999998"/>
    <n v="58.002499999999998"/>
    <n v="56.186599999999999"/>
    <n v="60.043599999999998"/>
    <n v="53.683999999999997"/>
    <n v="54.679000000000002"/>
    <n v="52.236400000000003"/>
    <n v="49.730400000000003"/>
    <n v="47.616199999999999"/>
    <n v="46.913200000000003"/>
    <n v="53.350299999999997"/>
    <n v="57.559199999999997"/>
    <n v="57.807699999999997"/>
    <n v="55.285499999999999"/>
    <n v="51.519399999999997"/>
    <n v="47.871200000000002"/>
    <n v="51.120199999999997"/>
    <n v="47.410899999999998"/>
    <n v="50.025100000000002"/>
    <n v="51.186900000000001"/>
    <n v="51.415900000000001"/>
    <n v="47.813600000000001"/>
    <n v="47.2746"/>
    <n v="42.205500000000001"/>
  </r>
  <r>
    <s v="REI-U"/>
    <x v="169"/>
    <s v="RioCan Real Estate Investment"/>
    <s v="--"/>
    <s v="--"/>
    <n v="19.510000000000002"/>
    <d v="2015-01-01T00:00:00"/>
    <d v="2024-12-31T00:00:00"/>
    <s v="Real Estate"/>
    <n v="15.59"/>
    <n v="15.5647"/>
    <n v="15.4681"/>
    <n v="16.0061"/>
    <n v="14.9102"/>
    <n v="14.4725"/>
    <n v="14.548999999999999"/>
    <n v="13.2654"/>
    <n v="13.9642"/>
    <n v="14.0448"/>
    <n v="14.138"/>
    <n v="13.172499999999999"/>
    <n v="13.8232"/>
    <n v="14.3909"/>
    <n v="14.9962"/>
    <n v="15.4468"/>
    <n v="15.596500000000001"/>
    <n v="16.7455"/>
    <n v="16.601199999999999"/>
    <n v="15.8537"/>
    <n v="15.7369"/>
    <n v="15.146000000000001"/>
    <n v="15.6221"/>
    <n v="15.604100000000001"/>
    <n v="15.309799999999999"/>
    <n v="15.7728"/>
    <n v="15.5594"/>
    <n v="15.468"/>
    <n v="15.1622"/>
    <n v="14.4956"/>
    <n v="14.5787"/>
    <n v="14.474600000000001"/>
    <n v="14.625299999999999"/>
    <n v="15.0267"/>
    <n v="15.3628"/>
    <n v="15.099500000000001"/>
    <n v="15.0062"/>
    <n v="14.707100000000001"/>
    <n v="14.877000000000001"/>
    <n v="14.771000000000001"/>
    <n v="14.973800000000001"/>
    <n v="15.431800000000001"/>
    <n v="15.9367"/>
    <n v="16.296199999999999"/>
    <n v="15.9999"/>
    <n v="15.6371"/>
    <n v="16.1907"/>
    <n v="15.6609"/>
    <n v="16.4834"/>
    <n v="16.702100000000002"/>
    <n v="17.665400000000002"/>
    <n v="17.271599999999999"/>
    <n v="17.566500000000001"/>
    <n v="17.5868"/>
    <n v="17.687899999999999"/>
    <n v="18.081700000000001"/>
    <n v="18.094799999999999"/>
    <n v="18.212499999999999"/>
    <n v="18.784500000000001"/>
    <n v="18.604299999999999"/>
    <n v="18.965699999999998"/>
    <n v="17.5855"/>
    <n v="11.399699999999999"/>
    <n v="11.321400000000001"/>
    <n v="10.450100000000001"/>
    <n v="11.1128"/>
    <n v="10.9086"/>
    <n v="11.1769"/>
    <n v="10.419499999999999"/>
    <n v="10.7478"/>
    <n v="13.196099999999999"/>
    <n v="12.6913"/>
    <n v="12.964499999999999"/>
    <n v="14.493"/>
    <n v="14.936299999999999"/>
    <n v="16.195599999999999"/>
    <n v="16.4193"/>
    <n v="17.138999999999999"/>
    <n v="17.5974"/>
    <n v="17.519400000000001"/>
    <n v="16.978999999999999"/>
    <n v="17.551600000000001"/>
    <n v="16.792999999999999"/>
    <n v="18.192"/>
    <n v="17.6145"/>
    <n v="20.063400000000001"/>
    <n v="20.218"/>
    <n v="19.299900000000001"/>
    <n v="18.363299999999999"/>
    <n v="16.227399999999999"/>
    <n v="16.7272"/>
    <n v="16.4529"/>
    <n v="15.290800000000001"/>
    <n v="16.008900000000001"/>
    <n v="17.506"/>
    <n v="17.569299999999998"/>
    <n v="19.261099999999999"/>
    <n v="18.108799999999999"/>
    <n v="17.1631"/>
    <n v="17.7363"/>
    <n v="17.000399999999999"/>
    <n v="16.45"/>
    <n v="17.184000000000001"/>
    <n v="16.625399999999999"/>
    <n v="15.635999999999999"/>
    <n v="14.659800000000001"/>
    <n v="15.2781"/>
    <n v="16.363299999999999"/>
    <n v="16.1508"/>
    <n v="15.8691"/>
    <n v="16.476400000000002"/>
    <n v="15.6401"/>
    <n v="15.590299999999999"/>
    <n v="15.242599999999999"/>
    <n v="16.2958"/>
    <n v="17.008199999999999"/>
    <n v="18.751300000000001"/>
    <n v="17.566299999999998"/>
    <n v="17.662400000000002"/>
    <n v="17.0716"/>
  </r>
  <r>
    <s v="RUS"/>
    <x v="170"/>
    <s v="Russel Metals Inc"/>
    <s v="--"/>
    <s v="--"/>
    <n v="48.25"/>
    <d v="2015-01-01T00:00:00"/>
    <d v="2024-12-31T00:00:00"/>
    <s v="Industrials"/>
    <n v="12.56"/>
    <n v="13.8157"/>
    <n v="13.0862"/>
    <n v="15.024100000000001"/>
    <n v="13.847899999999999"/>
    <n v="12.555400000000001"/>
    <n v="10.715999999999999"/>
    <n v="12.4556"/>
    <n v="12.1739"/>
    <n v="11.4923"/>
    <n v="9.8122000000000007"/>
    <n v="9.2373999999999992"/>
    <n v="9.0361999999999991"/>
    <n v="10.180300000000001"/>
    <n v="11.6195"/>
    <n v="13.1234"/>
    <n v="13.838200000000001"/>
    <n v="13.6592"/>
    <n v="14.089"/>
    <n v="13.2355"/>
    <n v="12.725300000000001"/>
    <n v="12.9682"/>
    <n v="15.938000000000001"/>
    <n v="15.7715"/>
    <n v="16.646999999999998"/>
    <n v="16.357199999999999"/>
    <n v="16.2759"/>
    <n v="16.376000000000001"/>
    <n v="15.9923"/>
    <n v="16.481100000000001"/>
    <n v="15.833600000000001"/>
    <n v="16.759599999999999"/>
    <n v="17.764399999999998"/>
    <n v="18.575900000000001"/>
    <n v="18.858899999999998"/>
    <n v="19.0351"/>
    <n v="20.398900000000001"/>
    <n v="19.474900000000002"/>
    <n v="18.543099999999999"/>
    <n v="19.283200000000001"/>
    <n v="19.616"/>
    <n v="17.983000000000001"/>
    <n v="18.5519"/>
    <n v="19.344200000000001"/>
    <n v="18.171199999999999"/>
    <n v="16.503299999999999"/>
    <n v="15.942600000000001"/>
    <n v="14.6892"/>
    <n v="15.9977"/>
    <n v="16.785399999999999"/>
    <n v="16.456600000000002"/>
    <n v="16.505600000000001"/>
    <n v="15.1898"/>
    <n v="15.7234"/>
    <n v="14.891"/>
    <n v="14.512600000000001"/>
    <n v="15.353899999999999"/>
    <n v="15.680199999999999"/>
    <n v="16.4803"/>
    <n v="16.3476"/>
    <n v="15.838800000000001"/>
    <n v="14.804500000000001"/>
    <n v="9.8370999999999995"/>
    <n v="11.332599999999999"/>
    <n v="11.283099999999999"/>
    <n v="12.5008"/>
    <n v="13.8264"/>
    <n v="14.7211"/>
    <n v="14.280900000000001"/>
    <n v="13.9351"/>
    <n v="16.657900000000001"/>
    <n v="18.194800000000001"/>
    <n v="18.378900000000002"/>
    <n v="20.139800000000001"/>
    <n v="20.310500000000001"/>
    <n v="22.903199999999998"/>
    <n v="27.137899999999998"/>
    <n v="27.844899999999999"/>
    <n v="28.938300000000002"/>
    <n v="28.497699999999998"/>
    <n v="25.232500000000002"/>
    <n v="27.110199999999999"/>
    <n v="27.834"/>
    <n v="28.2455"/>
    <n v="26.641300000000001"/>
    <n v="26.700399999999998"/>
    <n v="28.1629"/>
    <n v="29.115300000000001"/>
    <n v="27.3034"/>
    <n v="22.397099999999998"/>
    <n v="23.688199999999998"/>
    <n v="24.760999999999999"/>
    <n v="22.407"/>
    <n v="24.604099999999999"/>
    <n v="25.567699999999999"/>
    <n v="25.4175"/>
    <n v="28.6234"/>
    <n v="31.751000000000001"/>
    <n v="30.644100000000002"/>
    <n v="30.7959"/>
    <n v="32.160499999999999"/>
    <n v="33.135599999999997"/>
    <n v="35.040599999999998"/>
    <n v="36.655700000000003"/>
    <n v="34.676600000000001"/>
    <n v="31.511700000000001"/>
    <n v="35.279800000000002"/>
    <n v="41.500700000000002"/>
    <n v="40.634399999999999"/>
    <n v="41.340800000000002"/>
    <n v="41.898600000000002"/>
    <n v="36.041899999999998"/>
    <n v="34.375700000000002"/>
    <n v="35.033700000000003"/>
    <n v="37.731499999999997"/>
    <n v="35.779600000000002"/>
    <n v="39.011499999999998"/>
    <n v="36.853700000000003"/>
    <n v="44.1021"/>
    <n v="40.398200000000003"/>
  </r>
  <r>
    <s v="RY"/>
    <x v="171"/>
    <s v="Royal Bank of Canada"/>
    <s v="--"/>
    <s v="--"/>
    <n v="226.72"/>
    <d v="2015-01-01T00:00:00"/>
    <d v="2024-12-31T00:00:00"/>
    <s v="Financials"/>
    <n v="46.89"/>
    <n v="51.183999999999997"/>
    <n v="49.902999999999999"/>
    <n v="52.874000000000002"/>
    <n v="52.174999999999997"/>
    <n v="50.387"/>
    <n v="50.832999999999998"/>
    <n v="48.886000000000003"/>
    <n v="49.186"/>
    <n v="50.191000000000003"/>
    <n v="51.256"/>
    <n v="49.954999999999998"/>
    <n v="49.113999999999997"/>
    <n v="47.09"/>
    <n v="51.023000000000003"/>
    <n v="53.676000000000002"/>
    <n v="54.302"/>
    <n v="52.587000000000003"/>
    <n v="55.384"/>
    <n v="56.734000000000002"/>
    <n v="56.545999999999999"/>
    <n v="58.892000000000003"/>
    <n v="61.197000000000003"/>
    <n v="63.860999999999997"/>
    <n v="66.335999999999999"/>
    <n v="68.406999999999996"/>
    <n v="68.668999999999997"/>
    <n v="66.88"/>
    <n v="66.808000000000007"/>
    <n v="67.201999999999998"/>
    <n v="67.168000000000006"/>
    <n v="66.929000000000002"/>
    <n v="69.716999999999999"/>
    <n v="73.498999999999995"/>
    <n v="73.483999999999995"/>
    <n v="74.796000000000006"/>
    <n v="77.397000000000006"/>
    <n v="74.289000000000001"/>
    <n v="73.135000000000005"/>
    <n v="72.448999999999998"/>
    <n v="72.715999999999994"/>
    <n v="73.45"/>
    <n v="76.05"/>
    <n v="77.631"/>
    <n v="77.540999999999997"/>
    <n v="72.555999999999997"/>
    <n v="73.691000000000003"/>
    <n v="70.680000000000007"/>
    <n v="76.406999999999996"/>
    <n v="78.567999999999998"/>
    <n v="77.018000000000001"/>
    <n v="82.341999999999999"/>
    <n v="78.338999999999999"/>
    <n v="80.259"/>
    <n v="81.16"/>
    <n v="77.546000000000006"/>
    <n v="83.691000000000003"/>
    <n v="83.551000000000002"/>
    <n v="85.509"/>
    <n v="80.805999999999997"/>
    <n v="83.058000000000007"/>
    <n v="79.277000000000001"/>
    <n v="69.230999999999995"/>
    <n v="68.896000000000001"/>
    <n v="71.688000000000002"/>
    <n v="74.11"/>
    <n v="75.197000000000003"/>
    <n v="80.837000000000003"/>
    <n v="76.084000000000003"/>
    <n v="76.665999999999997"/>
    <n v="87.281999999999996"/>
    <n v="86.072999999999993"/>
    <n v="86.040999999999997"/>
    <n v="90.081000000000003"/>
    <n v="96.325000000000003"/>
    <n v="98.433000000000007"/>
    <n v="104.223"/>
    <n v="105.381"/>
    <n v="106.791"/>
    <n v="109.685"/>
    <n v="106.664"/>
    <n v="109.911"/>
    <n v="107.761"/>
    <n v="114.544"/>
    <n v="124.7"/>
    <n v="120.639"/>
    <n v="118.428"/>
    <n v="112.354"/>
    <n v="114.715"/>
    <n v="108.17"/>
    <n v="109.504"/>
    <n v="107.10899999999999"/>
    <n v="109.074"/>
    <n v="111.69499999999999"/>
    <n v="118.545"/>
    <n v="112.803"/>
    <n v="121.84399999999999"/>
    <n v="123.974"/>
    <n v="116.47499999999999"/>
    <n v="121.554"/>
    <n v="109.73399999999999"/>
    <n v="114.396"/>
    <n v="119.358"/>
    <n v="111.15"/>
    <n v="108.374"/>
    <n v="102.377"/>
    <n v="113.34"/>
    <n v="123.858"/>
    <n v="122.544"/>
    <n v="123.095"/>
    <n v="127.596"/>
    <n v="125.872"/>
    <n v="140.56200000000001"/>
    <n v="137.41999999999999"/>
    <n v="146.93299999999999"/>
    <n v="155.21899999999999"/>
    <n v="160.762"/>
    <n v="161.697"/>
    <n v="169.15799999999999"/>
    <n v="166.43100000000001"/>
  </r>
  <r>
    <s v="SAP"/>
    <x v="172"/>
    <s v="Saputo Inc"/>
    <s v="--"/>
    <s v="--"/>
    <n v="41.08"/>
    <d v="2015-01-01T00:00:00"/>
    <d v="2024-12-31T00:00:00"/>
    <s v="Consumer Staples"/>
    <n v="29.4"/>
    <n v="29.329799999999999"/>
    <n v="28.110399999999998"/>
    <n v="28.869499999999999"/>
    <n v="27.318999999999999"/>
    <n v="24.395800000000001"/>
    <n v="24.3065"/>
    <n v="24.574200000000001"/>
    <n v="23.869499999999999"/>
    <n v="25.401"/>
    <n v="26.741"/>
    <n v="27.0764"/>
    <n v="28.139800000000001"/>
    <n v="32.343000000000004"/>
    <n v="34.181800000000003"/>
    <n v="32.384"/>
    <n v="32.794499999999999"/>
    <n v="31.610399999999998"/>
    <n v="32.318899999999999"/>
    <n v="35.918999999999997"/>
    <n v="37.688099999999999"/>
    <n v="39.845700000000001"/>
    <n v="37.555799999999998"/>
    <n v="39.408200000000001"/>
    <n v="39.74"/>
    <n v="37.8322"/>
    <n v="38.188200000000002"/>
    <n v="37.347700000000003"/>
    <n v="37.530799999999999"/>
    <n v="34.4465"/>
    <n v="35.289900000000003"/>
    <n v="35.339100000000002"/>
    <n v="36.202500000000001"/>
    <n v="39.0441"/>
    <n v="36.697099999999999"/>
    <n v="38.01"/>
    <n v="35.612299999999998"/>
    <n v="34.501800000000003"/>
    <n v="34.927"/>
    <n v="35.163600000000002"/>
    <n v="38.0608"/>
    <n v="37.004600000000003"/>
    <n v="36.767299999999999"/>
    <n v="34.015599999999999"/>
    <n v="32.704599999999999"/>
    <n v="34.1432"/>
    <n v="35.1477"/>
    <n v="33.493899999999996"/>
    <n v="32.921300000000002"/>
    <n v="36.656199999999998"/>
    <n v="39.078200000000002"/>
    <n v="39.301299999999998"/>
    <n v="38.589199999999998"/>
    <n v="33.770499999999998"/>
    <n v="34.339100000000002"/>
    <n v="34.6235"/>
    <n v="35.229100000000003"/>
    <n v="33.048900000000003"/>
    <n v="34.735999999999997"/>
    <n v="34.927100000000003"/>
    <n v="35.326799999999999"/>
    <n v="32.459600000000002"/>
    <n v="29.535699999999999"/>
    <n v="30.548200000000001"/>
    <n v="29.527000000000001"/>
    <n v="28.405000000000001"/>
    <n v="28.764700000000001"/>
    <n v="28.554099999999998"/>
    <n v="29.4663"/>
    <n v="28.610499999999998"/>
    <n v="31.7865"/>
    <n v="31.590599999999998"/>
    <n v="29.7287"/>
    <n v="31.776800000000001"/>
    <n v="33.659199999999998"/>
    <n v="34.790300000000002"/>
    <n v="36.741"/>
    <n v="33.086599999999997"/>
    <n v="32.218400000000003"/>
    <n v="31.762"/>
    <n v="28.972999999999999"/>
    <n v="26.589400000000001"/>
    <n v="25.437999999999999"/>
    <n v="25.801300000000001"/>
    <n v="25.792200000000001"/>
    <n v="28.1189"/>
    <n v="26.961200000000002"/>
    <n v="25.003499999999999"/>
    <n v="23.155100000000001"/>
    <n v="25.726500000000001"/>
    <n v="28.9892"/>
    <n v="30.5656"/>
    <n v="30.343800000000002"/>
    <n v="30.555800000000001"/>
    <n v="30.776900000000001"/>
    <n v="31.0548"/>
    <n v="33.982399999999998"/>
    <n v="33.852699999999999"/>
    <n v="32.559199999999997"/>
    <n v="32.6616"/>
    <n v="32.698799999999999"/>
    <n v="27.796900000000001"/>
    <n v="26.073599999999999"/>
    <n v="27.3567"/>
    <n v="26.767600000000002"/>
    <n v="26.390599999999999"/>
    <n v="24.863700000000001"/>
    <n v="25.465900000000001"/>
    <n v="26.310700000000001"/>
    <n v="26.206299999999999"/>
    <n v="25.468399999999999"/>
    <n v="25.296399999999998"/>
    <n v="26.357199999999999"/>
    <n v="29.543299999999999"/>
    <n v="30.514600000000002"/>
    <n v="28.821999999999999"/>
    <n v="28.2514"/>
    <n v="25.706"/>
    <n v="25.2607"/>
    <n v="24.359100000000002"/>
  </r>
  <r>
    <s v="SCR"/>
    <x v="173"/>
    <s v="Strathcona Resources Ltd"/>
    <s v="--"/>
    <s v="--"/>
    <n v="26"/>
    <d v="2015-01-01T00:00:00"/>
    <d v="2024-12-31T00:00:00"/>
    <s v="Energy"/>
    <n v="25.83"/>
    <n v="21.206499999999998"/>
    <n v="20.379200000000001"/>
    <n v="22.556899999999999"/>
    <n v="22.4618"/>
    <n v="27.026399999999999"/>
    <n v="30.2121"/>
    <n v="34.890900000000002"/>
    <n v="30.6496"/>
    <n v="30.811199999999999"/>
    <n v="29.479900000000001"/>
    <n v="25.8551"/>
    <n v="26.401900000000001"/>
    <n v="30.546399999999998"/>
    <n v="30.4901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EA"/>
    <x v="174"/>
    <s v="Seabridge Gold Inc"/>
    <s v="--"/>
    <s v="--"/>
    <n v="38.5"/>
    <d v="2015-01-01T00:00:00"/>
    <d v="2024-12-31T00:00:00"/>
    <s v="Materials"/>
    <n v="11.74"/>
    <n v="9.73"/>
    <n v="6.96"/>
    <n v="7.65"/>
    <n v="7.69"/>
    <n v="7.65"/>
    <n v="5.29"/>
    <n v="8.48"/>
    <n v="7.76"/>
    <n v="10.69"/>
    <n v="10.57"/>
    <n v="11.45"/>
    <n v="8.68"/>
    <n v="12.48"/>
    <n v="14.21"/>
    <n v="17.93"/>
    <n v="15.78"/>
    <n v="18.97"/>
    <n v="17.27"/>
    <n v="13.82"/>
    <n v="14.47"/>
    <n v="14.64"/>
    <n v="12.5"/>
    <n v="11.04"/>
    <n v="12.78"/>
    <n v="13.6"/>
    <n v="14.63"/>
    <n v="14.08"/>
    <n v="13.83"/>
    <n v="13.95"/>
    <n v="14.47"/>
    <n v="15.34"/>
    <n v="15.25"/>
    <n v="17.46"/>
    <n v="14.01"/>
    <n v="14.27"/>
    <n v="14.64"/>
    <n v="13.74"/>
    <n v="13.98"/>
    <n v="13.44"/>
    <n v="14.51"/>
    <n v="14.79"/>
    <n v="15.19"/>
    <n v="14.8"/>
    <n v="16.71"/>
    <n v="16.64"/>
    <n v="15.61"/>
    <n v="18.02"/>
    <n v="18.260000000000002"/>
    <n v="18.95"/>
    <n v="16.61"/>
    <n v="16.100000000000001"/>
    <n v="16.22"/>
    <n v="17.7"/>
    <n v="18.100000000000001"/>
    <n v="21.03"/>
    <n v="16.73"/>
    <n v="16.97"/>
    <n v="17.5"/>
    <n v="17.96"/>
    <n v="18.48"/>
    <n v="13.22"/>
    <n v="13.13"/>
    <n v="19.489999999999998"/>
    <n v="21.49"/>
    <n v="23.84"/>
    <n v="26.07"/>
    <n v="24.85"/>
    <n v="25.04"/>
    <n v="25.68"/>
    <n v="24.18"/>
    <n v="26.78"/>
    <n v="24.77"/>
    <n v="21.72"/>
    <n v="20.309999999999999"/>
    <n v="20.79"/>
    <n v="23.07"/>
    <n v="21.72"/>
    <n v="22.59"/>
    <n v="22.69"/>
    <n v="19.510000000000002"/>
    <n v="22.85"/>
    <n v="24.68"/>
    <n v="20.9"/>
    <n v="20.39"/>
    <n v="21.91"/>
    <n v="23.17"/>
    <n v="22.71"/>
    <n v="17.86"/>
    <n v="15.95"/>
    <n v="17.57"/>
    <n v="15.91"/>
    <n v="16.43"/>
    <n v="14.55"/>
    <n v="16.78"/>
    <n v="17"/>
    <n v="17.5"/>
    <n v="14.98"/>
    <n v="17.43"/>
    <n v="18.96"/>
    <n v="18.420000000000002"/>
    <n v="15.97"/>
    <n v="16.8"/>
    <n v="15.86"/>
    <n v="14.28"/>
    <n v="15.17"/>
    <n v="16.78"/>
    <n v="16.059999999999999"/>
    <n v="14.13"/>
    <n v="15.38"/>
    <n v="20.48"/>
    <n v="20.62"/>
    <n v="21.6"/>
    <n v="18.7"/>
    <n v="22.91"/>
    <n v="23.71"/>
    <n v="22.74"/>
    <n v="24.26"/>
    <n v="20.32"/>
    <n v="16.399999999999999"/>
  </r>
  <r>
    <s v="SES"/>
    <x v="175"/>
    <s v="Secure Waste Infrastructure Co"/>
    <s v="--"/>
    <s v="--"/>
    <n v="17.57"/>
    <d v="2015-01-01T00:00:00"/>
    <d v="2024-12-31T00:00:00"/>
    <s v="Energy"/>
    <n v="10.48"/>
    <n v="10.863799999999999"/>
    <n v="11.5114"/>
    <n v="12.167299999999999"/>
    <n v="10.491400000000001"/>
    <n v="9.1407000000000007"/>
    <n v="7.7614999999999998"/>
    <n v="7.6481000000000003"/>
    <n v="6.4630000000000001"/>
    <n v="6.2690000000000001"/>
    <n v="5.6558000000000002"/>
    <n v="6.0609000000000002"/>
    <n v="5.4459999999999997"/>
    <n v="5.4029999999999996"/>
    <n v="6.0301999999999998"/>
    <n v="6.6146000000000003"/>
    <n v="6.82"/>
    <n v="6.4977999999999998"/>
    <n v="5.7907000000000002"/>
    <n v="6.4837999999999996"/>
    <n v="6.8695000000000004"/>
    <n v="6.1055999999999999"/>
    <n v="7.0949"/>
    <n v="8.7335999999999991"/>
    <n v="8.0691000000000006"/>
    <n v="7.6653000000000002"/>
    <n v="7.3507999999999996"/>
    <n v="6.6829000000000001"/>
    <n v="6.8635999999999999"/>
    <n v="6.6845999999999997"/>
    <n v="7.1315"/>
    <n v="5.6719999999999997"/>
    <n v="6.5914000000000001"/>
    <n v="6.4176000000000002"/>
    <n v="6.0453999999999999"/>
    <n v="6.7209000000000003"/>
    <n v="6.8452000000000002"/>
    <n v="6.2619999999999996"/>
    <n v="5.6773999999999996"/>
    <n v="6.2668999999999997"/>
    <n v="6.1138000000000003"/>
    <n v="5.6642999999999999"/>
    <n v="6.1657000000000002"/>
    <n v="6.3783000000000003"/>
    <n v="6.6550000000000002"/>
    <n v="6.7679999999999998"/>
    <n v="5.6966999999999999"/>
    <n v="5.5655999999999999"/>
    <n v="6.4652000000000003"/>
    <n v="6.7690999999999999"/>
    <n v="6.5473999999999997"/>
    <n v="6.4371999999999998"/>
    <n v="5.6287000000000003"/>
    <n v="5.7672999999999996"/>
    <n v="5.6886999999999999"/>
    <n v="4.532"/>
    <n v="4.5742000000000003"/>
    <n v="3.4815999999999998"/>
    <n v="3.5084"/>
    <n v="4.1959999999999997"/>
    <n v="3.7913000000000001"/>
    <n v="3.3607"/>
    <n v="0.80059999999999998"/>
    <n v="1.0782"/>
    <n v="1.0025999999999999"/>
    <n v="1.4434"/>
    <n v="1.4260999999999999"/>
    <n v="1.3050999999999999"/>
    <n v="1.1902999999999999"/>
    <n v="1.2946"/>
    <n v="1.8854"/>
    <n v="2.1436999999999999"/>
    <n v="2.2395999999999998"/>
    <n v="2.8409"/>
    <n v="3.1698"/>
    <n v="3.6326000000000001"/>
    <n v="3.7374000000000001"/>
    <n v="3.6827999999999999"/>
    <n v="3.6916000000000002"/>
    <n v="3.7002999999999999"/>
    <n v="4.1707000000000001"/>
    <n v="5.0206999999999997"/>
    <n v="4.5650000000000004"/>
    <n v="4.6154999999999999"/>
    <n v="5.2999000000000001"/>
    <n v="5.3788999999999998"/>
    <n v="4.6921999999999997"/>
    <n v="5.7904999999999998"/>
    <n v="6.4847000000000001"/>
    <n v="5.2784000000000004"/>
    <n v="5.6478999999999999"/>
    <n v="5.0232999999999999"/>
    <n v="5.0830000000000002"/>
    <n v="6.2987000000000002"/>
    <n v="6.5982000000000003"/>
    <n v="6.2845000000000004"/>
    <n v="7.2409999999999997"/>
    <n v="7.6700999999999997"/>
    <n v="5.7332000000000001"/>
    <n v="5.7332000000000001"/>
    <n v="5.3516000000000004"/>
    <n v="5.8582000000000001"/>
    <n v="6.3663999999999996"/>
    <n v="6.9116"/>
    <n v="6.9839000000000002"/>
    <n v="7.2085999999999997"/>
    <n v="7.5923999999999996"/>
    <n v="8.9212000000000007"/>
    <n v="9.7537000000000003"/>
    <n v="10.775499999999999"/>
    <n v="10.6427"/>
    <n v="11.1295"/>
    <n v="10.7859"/>
    <n v="11.655900000000001"/>
    <n v="11.7521"/>
    <n v="11.944599999999999"/>
    <n v="11.7714"/>
    <n v="15.051500000000001"/>
    <n v="15.381399999999999"/>
    <n v="15.878299999999999"/>
  </r>
  <r>
    <s v="SHOP"/>
    <x v="176"/>
    <s v="Shopify Inc"/>
    <s v="--"/>
    <s v="--"/>
    <n v="178.67"/>
    <d v="2015-01-01T00:00:00"/>
    <d v="2024-12-31T00:00:00"/>
    <s v="Information Technology"/>
    <n v="3.35"/>
    <n v="4.2380000000000004"/>
    <n v="4.8600000000000003"/>
    <n v="3.6709999999999998"/>
    <n v="4.6660000000000004"/>
    <n v="4.2060000000000004"/>
    <n v="3.524"/>
    <n v="3.56"/>
    <n v="3.25"/>
    <n v="3.0129999999999999"/>
    <n v="3.6720000000000002"/>
    <n v="3.9940000000000002"/>
    <n v="3.847"/>
    <n v="3.976"/>
    <n v="4.4749999999999996"/>
    <n v="5.44"/>
    <n v="5.6289999999999996"/>
    <n v="5.5579999999999998"/>
    <n v="5.6379999999999999"/>
    <n v="5.77"/>
    <n v="6.6040000000000001"/>
    <n v="7.8869999999999996"/>
    <n v="9.0709999999999997"/>
    <n v="10.372"/>
    <n v="12.397"/>
    <n v="11.26"/>
    <n v="11.489000000000001"/>
    <n v="13.8"/>
    <n v="14.512"/>
    <n v="12.826000000000001"/>
    <n v="13.516"/>
    <n v="12.711"/>
    <n v="15.704000000000001"/>
    <n v="17.75"/>
    <n v="16.032"/>
    <n v="17.178999999999998"/>
    <n v="19.233000000000001"/>
    <n v="19.170999999999999"/>
    <n v="18.122"/>
    <n v="18.986000000000001"/>
    <n v="21.23"/>
    <n v="18.187000000000001"/>
    <n v="20.21"/>
    <n v="18.879000000000001"/>
    <n v="22.417000000000002"/>
    <n v="24.928000000000001"/>
    <n v="27.585999999999999"/>
    <n v="32.575000000000003"/>
    <n v="37.183999999999997"/>
    <n v="39.357999999999997"/>
    <n v="41.941000000000003"/>
    <n v="51.281999999999996"/>
    <n v="41.23"/>
    <n v="41.3"/>
    <n v="44.545000000000002"/>
    <n v="51.63"/>
    <n v="61.633000000000003"/>
    <n v="62.322000000000003"/>
    <n v="58.962000000000003"/>
    <n v="88.278000000000006"/>
    <n v="104.497"/>
    <n v="128.977"/>
    <n v="136.97800000000001"/>
    <n v="139.32300000000001"/>
    <n v="136.16900000000001"/>
    <n v="122.82299999999999"/>
    <n v="139.77699999999999"/>
    <n v="143.732"/>
    <n v="139.429"/>
    <n v="164.87299999999999"/>
    <n v="138.22999999999999"/>
    <n v="145.09"/>
    <n v="148.03200000000001"/>
    <n v="181.28700000000001"/>
    <n v="187.3"/>
    <n v="192.65899999999999"/>
    <n v="171.922"/>
    <n v="180.702"/>
    <n v="194.10300000000001"/>
    <n v="173.5"/>
    <n v="122.69499999999999"/>
    <n v="87.992000000000004"/>
    <n v="84.546999999999997"/>
    <n v="54.953000000000003"/>
    <n v="47.484999999999999"/>
    <n v="40.14"/>
    <n v="44.61"/>
    <n v="41.51"/>
    <n v="37.26"/>
    <n v="46.71"/>
    <n v="55.26"/>
    <n v="47.01"/>
    <n v="65.25"/>
    <n v="55.994999999999997"/>
    <n v="64.599999999999994"/>
    <n v="65.64"/>
    <n v="77.3"/>
    <n v="85.62"/>
    <n v="89.08"/>
    <n v="89.89"/>
    <n v="74.14"/>
    <n v="65.489999999999995"/>
    <n v="98.85"/>
    <n v="103.16"/>
    <n v="107.61"/>
    <n v="103.69"/>
    <n v="105"/>
    <n v="97.48"/>
    <n v="80.67"/>
    <n v="90.41"/>
    <n v="84.56"/>
    <n v="99.81"/>
    <n v="108.35"/>
    <n v="108.92"/>
    <n v="161.84"/>
    <n v="152.99"/>
    <m/>
    <m/>
    <m/>
    <m/>
  </r>
  <r>
    <s v="SIA"/>
    <x v="177"/>
    <s v="Sienna Senior Living Inc"/>
    <s v="--"/>
    <s v="--"/>
    <n v="21.21"/>
    <d v="2015-01-01T00:00:00"/>
    <d v="2024-12-31T00:00:00"/>
    <s v="Health Care"/>
    <n v="7.32"/>
    <n v="7.6292999999999997"/>
    <n v="7.6323999999999996"/>
    <n v="7.9744999999999999"/>
    <n v="8.0595999999999997"/>
    <n v="8.0671999999999997"/>
    <n v="8.1273999999999997"/>
    <n v="8.3675999999999995"/>
    <n v="8.9135000000000009"/>
    <n v="9.2345000000000006"/>
    <n v="9.1363000000000003"/>
    <n v="8.6644000000000005"/>
    <n v="8.6304999999999996"/>
    <n v="8.7423999999999999"/>
    <n v="9.0433000000000003"/>
    <n v="8.8008000000000006"/>
    <n v="9.5686999999999998"/>
    <n v="9.4504000000000001"/>
    <n v="9.6904000000000003"/>
    <n v="9.4929000000000006"/>
    <n v="9.4791000000000007"/>
    <n v="8.9669000000000008"/>
    <n v="8.9859000000000009"/>
    <n v="9.2365999999999993"/>
    <n v="9.7155000000000005"/>
    <n v="9.9564000000000004"/>
    <n v="9.9414999999999996"/>
    <n v="9.9040999999999997"/>
    <n v="10.1953"/>
    <n v="10.4466"/>
    <n v="10.036300000000001"/>
    <n v="10.5009"/>
    <n v="10.6388"/>
    <n v="10.506"/>
    <n v="11.0884"/>
    <n v="10.86"/>
    <n v="10.5947"/>
    <n v="10.3459"/>
    <n v="10.7646"/>
    <n v="10.574"/>
    <n v="9.9943000000000008"/>
    <n v="10.1434"/>
    <n v="10.0791"/>
    <n v="10.8203"/>
    <n v="10.6144"/>
    <n v="10.3399"/>
    <n v="10.4869"/>
    <n v="9.8972999999999995"/>
    <n v="10.9137"/>
    <n v="11.480399999999999"/>
    <n v="12.055400000000001"/>
    <n v="11.8177"/>
    <n v="12.231400000000001"/>
    <n v="12.5382"/>
    <n v="12.8132"/>
    <n v="12.183999999999999"/>
    <n v="12.429399999999999"/>
    <n v="12.4413"/>
    <n v="12.3361"/>
    <n v="12.065099999999999"/>
    <n v="12.4856"/>
    <n v="11.401199999999999"/>
    <n v="8.2096999999999998"/>
    <n v="8.9410000000000007"/>
    <n v="6.4922000000000004"/>
    <n v="6.3411"/>
    <n v="7.1007999999999996"/>
    <n v="7.7767999999999997"/>
    <n v="7.8445"/>
    <n v="8.1866000000000003"/>
    <n v="9.5592000000000006"/>
    <n v="10.083500000000001"/>
    <n v="9.4328000000000003"/>
    <n v="10.1203"/>
    <n v="10.385400000000001"/>
    <n v="10.6739"/>
    <n v="11.868399999999999"/>
    <n v="12.1013"/>
    <n v="11.7681"/>
    <n v="11.8628"/>
    <n v="10.744300000000001"/>
    <n v="10.661199999999999"/>
    <n v="10.2425"/>
    <n v="11.4123"/>
    <n v="11.2841"/>
    <n v="11.848599999999999"/>
    <n v="11.808"/>
    <n v="10.770899999999999"/>
    <n v="10.5985"/>
    <n v="10.191599999999999"/>
    <n v="10.716699999999999"/>
    <n v="10.5808"/>
    <n v="9.4123999999999999"/>
    <n v="9.4499999999999993"/>
    <n v="9.4822000000000006"/>
    <n v="8.8914000000000009"/>
    <n v="10.015700000000001"/>
    <n v="9.33"/>
    <n v="8.9406999999999996"/>
    <n v="9.1393000000000004"/>
    <n v="9.4138999999999999"/>
    <n v="9.7931000000000008"/>
    <n v="9.8254999999999999"/>
    <n v="10.114599999999999"/>
    <n v="9.2774999999999999"/>
    <n v="8.7728999999999999"/>
    <n v="9.4092000000000002"/>
    <n v="10.192"/>
    <n v="10.749000000000001"/>
    <n v="11.943899999999999"/>
    <n v="12.1228"/>
    <n v="12.176500000000001"/>
    <n v="13.120200000000001"/>
    <n v="13.090999999999999"/>
    <n v="14.3292"/>
    <n v="14.401899999999999"/>
    <n v="15.661799999999999"/>
    <n v="16.125900000000001"/>
    <n v="15.974399999999999"/>
    <n v="14.769299999999999"/>
  </r>
  <r>
    <s v="SII"/>
    <x v="178"/>
    <s v="Sprott Inc"/>
    <s v="--"/>
    <s v="--"/>
    <n v="166.96"/>
    <d v="2015-01-01T00:00:00"/>
    <d v="2024-12-31T00:00:00"/>
    <s v="Financials"/>
    <n v="18.87"/>
    <n v="16.777100000000001"/>
    <n v="18.407699999999998"/>
    <n v="18.066800000000001"/>
    <n v="17.794899999999998"/>
    <n v="17.036200000000001"/>
    <n v="14.4842"/>
    <n v="15.7354"/>
    <n v="16.5746"/>
    <n v="18.043199999999999"/>
    <n v="15.159599999999999"/>
    <n v="16.8597"/>
    <n v="13.601100000000001"/>
    <n v="13.813700000000001"/>
    <n v="18.227900000000002"/>
    <n v="19.5914"/>
    <n v="18.450199999999999"/>
    <n v="18.668099999999999"/>
    <n v="17.941700000000001"/>
    <n v="17.863"/>
    <n v="17.789400000000001"/>
    <n v="16.392800000000001"/>
    <n v="19.147400000000001"/>
    <n v="18.700399999999998"/>
    <n v="17.1358"/>
    <n v="16.837800000000001"/>
    <n v="16.8368"/>
    <n v="17.742799999999999"/>
    <n v="17.5105"/>
    <n v="17.434000000000001"/>
    <n v="17.5105"/>
    <n v="16.362400000000001"/>
    <n v="16.362400000000001"/>
    <n v="16.517499999999998"/>
    <n v="18.237400000000001"/>
    <n v="19.180700000000002"/>
    <n v="22.482299999999999"/>
    <n v="26.0197"/>
    <n v="24.686399999999999"/>
    <n v="26.988399999999999"/>
    <n v="24.997199999999999"/>
    <n v="24.356300000000001"/>
    <n v="24.1159"/>
    <n v="26.3018"/>
    <n v="24.359500000000001"/>
    <n v="24.359500000000001"/>
    <n v="22.576499999999999"/>
    <n v="21.022300000000001"/>
    <n v="20.9405"/>
    <n v="20.9405"/>
    <n v="25.042300000000001"/>
    <n v="24.7944"/>
    <n v="25.540700000000001"/>
    <n v="28.1281"/>
    <n v="32.384900000000002"/>
    <n v="31.636399999999998"/>
    <n v="26.2515"/>
    <n v="25.578399999999998"/>
    <n v="24.491800000000001"/>
    <n v="25.342199999999998"/>
    <n v="27.042999999999999"/>
    <n v="23.726400000000002"/>
    <n v="19.689900000000002"/>
    <n v="29.32"/>
    <n v="31.962399999999999"/>
    <n v="42.307299999999998"/>
    <n v="44.119599999999998"/>
    <n v="48.343499999999999"/>
    <n v="39.632300000000001"/>
    <n v="34.740400000000001"/>
    <n v="34.6143"/>
    <n v="32.503700000000002"/>
    <n v="31.932099999999998"/>
    <n v="38.9587"/>
    <n v="42.262900000000002"/>
    <n v="49.061799999999998"/>
    <n v="49.850099999999998"/>
    <n v="43.439700000000002"/>
    <n v="40.937800000000003"/>
    <n v="38.037599999999998"/>
    <n v="41.749000000000002"/>
    <n v="45.137700000000002"/>
    <n v="50.002000000000002"/>
    <n v="51.453299999999999"/>
    <n v="40.239600000000003"/>
    <n v="47.036299999999997"/>
    <n v="56.841000000000001"/>
    <n v="53.648899999999998"/>
    <n v="42.387700000000002"/>
    <n v="40.844099999999997"/>
    <n v="44.26"/>
    <n v="45.662799999999997"/>
    <n v="42.610599999999998"/>
    <n v="44.890599999999999"/>
    <n v="44.461399999999998"/>
    <n v="41.693600000000004"/>
    <n v="48.7196"/>
    <n v="43.711599999999997"/>
    <n v="46.040199999999999"/>
    <n v="45.424999999999997"/>
    <n v="43.1858"/>
    <n v="40.266100000000002"/>
    <n v="41.261200000000002"/>
    <n v="42.5197"/>
    <n v="39.142000000000003"/>
    <n v="38.044400000000003"/>
    <n v="42.236899999999999"/>
    <n v="42.828600000000002"/>
    <n v="45.023400000000002"/>
    <n v="47.876800000000003"/>
    <n v="48.020299999999999"/>
    <n v="51.853900000000003"/>
    <n v="59.1982"/>
    <n v="54.811700000000002"/>
    <n v="59.449399999999997"/>
    <n v="53.448099999999997"/>
    <n v="56.9666"/>
    <n v="59.882399999999997"/>
    <n v="60.421300000000002"/>
    <n v="59.295499999999997"/>
  </r>
  <r>
    <s v="SJ"/>
    <x v="179"/>
    <s v="Stella-Jones Inc"/>
    <s v="--"/>
    <s v="--"/>
    <n v="91.3"/>
    <d v="2015-01-01T00:00:00"/>
    <d v="2024-12-31T00:00:00"/>
    <s v="Materials"/>
    <n v="31.33"/>
    <n v="33.866500000000002"/>
    <n v="34.401000000000003"/>
    <n v="37.628300000000003"/>
    <n v="38.769399999999997"/>
    <n v="35.987200000000001"/>
    <n v="38.474800000000002"/>
    <n v="38.743400000000001"/>
    <n v="37.362400000000001"/>
    <n v="41.781999999999996"/>
    <n v="44.786999999999999"/>
    <n v="45.665300000000002"/>
    <n v="36.8123"/>
    <n v="41.578000000000003"/>
    <n v="40.525399999999998"/>
    <n v="41.806600000000003"/>
    <n v="42.974400000000003"/>
    <n v="42.013399999999997"/>
    <n v="40.6511"/>
    <n v="38.913899999999998"/>
    <n v="39.832900000000002"/>
    <n v="41.662199999999999"/>
    <n v="39.588700000000003"/>
    <n v="38.228999999999999"/>
    <n v="35.0886"/>
    <n v="36.009700000000002"/>
    <n v="34.396799999999999"/>
    <n v="38.214799999999997"/>
    <n v="39.3232"/>
    <n v="39.032200000000003"/>
    <n v="38.476599999999998"/>
    <n v="42.048400000000001"/>
    <n v="42.446199999999997"/>
    <n v="44.55"/>
    <n v="45.442700000000002"/>
    <n v="44.734099999999998"/>
    <n v="45.876800000000003"/>
    <n v="42.298099999999998"/>
    <n v="40.313800000000001"/>
    <n v="41.325699999999998"/>
    <n v="41.556600000000003"/>
    <n v="42.643799999999999"/>
    <n v="38.868299999999998"/>
    <n v="39.8827"/>
    <n v="38.606000000000002"/>
    <n v="37.6417"/>
    <n v="35.946199999999997"/>
    <n v="35.471600000000002"/>
    <n v="37.970100000000002"/>
    <n v="36.9313"/>
    <n v="40.441699999999997"/>
    <n v="41.097000000000001"/>
    <n v="40.656799999999997"/>
    <n v="42.585000000000001"/>
    <n v="37.0974"/>
    <n v="35.441299999999998"/>
    <n v="35.007199999999997"/>
    <n v="33.026699999999998"/>
    <n v="34.573700000000002"/>
    <n v="34.0563"/>
    <n v="34.001899999999999"/>
    <n v="30.943000000000001"/>
    <n v="27.829599999999999"/>
    <n v="31.653600000000001"/>
    <n v="30.559000000000001"/>
    <n v="31.275200000000002"/>
    <n v="37.266399999999997"/>
    <n v="41.634099999999997"/>
    <n v="41.450299999999999"/>
    <n v="39.851100000000002"/>
    <n v="40.739199999999997"/>
    <n v="42.675600000000003"/>
    <n v="42.380600000000001"/>
    <n v="42.426699999999997"/>
    <n v="47.009599999999999"/>
    <n v="47.564799999999998"/>
    <n v="43.003500000000003"/>
    <n v="41.461399999999998"/>
    <n v="42.055900000000001"/>
    <n v="40.244799999999998"/>
    <n v="39.787700000000001"/>
    <n v="41.4482"/>
    <n v="37.500399999999999"/>
    <n v="37.491"/>
    <n v="37.341099999999997"/>
    <n v="37.247399999999999"/>
    <n v="35.204599999999999"/>
    <n v="33.442999999999998"/>
    <n v="34.1599"/>
    <n v="30.787500000000001"/>
    <n v="36.007100000000001"/>
    <n v="37.882800000000003"/>
    <n v="36.9223"/>
    <n v="39.064500000000002"/>
    <n v="45.6464"/>
    <n v="46.392200000000003"/>
    <n v="46.296599999999998"/>
    <n v="47.214500000000001"/>
    <n v="49.742800000000003"/>
    <n v="50.924199999999999"/>
    <n v="57.685899999999997"/>
    <n v="65.775199999999998"/>
    <n v="64.560299999999998"/>
    <n v="63.239400000000003"/>
    <n v="63.200699999999998"/>
    <n v="70.283199999999994"/>
    <n v="75.585400000000007"/>
    <n v="74.838200000000001"/>
    <n v="77.186599999999999"/>
    <n v="74.042500000000004"/>
    <n v="76.935199999999995"/>
    <n v="77.889600000000002"/>
    <n v="79.233599999999996"/>
    <n v="87.236999999999995"/>
    <n v="90.774600000000007"/>
    <n v="90.686599999999999"/>
    <n v="87.030500000000004"/>
    <n v="82.041399999999996"/>
    <n v="70.122299999999996"/>
    <n v="70.0535"/>
  </r>
  <r>
    <s v="SKE"/>
    <x v="180"/>
    <s v="Skeena Resources Ltd"/>
    <s v="--"/>
    <s v="--"/>
    <n v="38.85"/>
    <d v="2015-01-01T00:00:00"/>
    <d v="2024-12-31T00:00:00"/>
    <s v="Materials"/>
    <n v="3.6"/>
    <n v="3.6"/>
    <n v="2.8"/>
    <n v="2.6"/>
    <n v="2.2000000000000002"/>
    <n v="2.6"/>
    <n v="4"/>
    <n v="3.2"/>
    <n v="2.8"/>
    <n v="3"/>
    <n v="2.4"/>
    <n v="2.6"/>
    <n v="2.2000000000000002"/>
    <n v="2.6"/>
    <n v="3.4"/>
    <n v="3.4"/>
    <n v="3.4"/>
    <n v="3.8"/>
    <n v="6.4"/>
    <n v="4.8"/>
    <n v="6"/>
    <n v="4.4000000000000004"/>
    <n v="2.6"/>
    <n v="2.8"/>
    <n v="3.8"/>
    <n v="3"/>
    <n v="2.6"/>
    <n v="2.4"/>
    <n v="2"/>
    <n v="1.8"/>
    <n v="2.2000000000000002"/>
    <n v="2.6"/>
    <n v="2.4"/>
    <n v="1.92"/>
    <n v="2.48"/>
    <n v="2.8"/>
    <n v="3.2"/>
    <n v="2.64"/>
    <n v="2.4"/>
    <n v="1.92"/>
    <n v="1.74"/>
    <n v="1.56"/>
    <n v="1.52"/>
    <n v="2.16"/>
    <n v="1.88"/>
    <n v="1.44"/>
    <n v="1.22"/>
    <n v="1.2"/>
    <n v="1.18"/>
    <n v="1.1000000000000001"/>
    <n v="1.74"/>
    <n v="2"/>
    <n v="1.7"/>
    <n v="1.44"/>
    <n v="1.42"/>
    <n v="1.64"/>
    <n v="1.8"/>
    <n v="2.2000000000000002"/>
    <n v="2.6"/>
    <n v="2.72"/>
    <n v="4"/>
    <n v="3.2"/>
    <n v="3.2"/>
    <n v="4"/>
    <n v="4.8"/>
    <n v="7.76"/>
    <n v="11.08"/>
    <n v="11.84"/>
    <n v="10.92"/>
    <n v="9.48"/>
    <n v="9.9600000000000009"/>
    <n v="13.76"/>
    <n v="12.44"/>
    <n v="12.44"/>
    <n v="12.84"/>
    <n v="14.32"/>
    <n v="15.2"/>
    <n v="13"/>
    <n v="16.46"/>
    <n v="14.48"/>
    <n v="12.56"/>
    <n v="12.99"/>
    <n v="12.24"/>
    <n v="13.17"/>
    <n v="14"/>
    <n v="13.23"/>
    <n v="13.91"/>
    <n v="11.86"/>
    <n v="8.67"/>
    <n v="6.8"/>
    <n v="7.05"/>
    <n v="6.26"/>
    <n v="6.46"/>
    <n v="6.14"/>
    <n v="7.39"/>
    <n v="7.21"/>
    <n v="7.93"/>
    <n v="7.06"/>
    <n v="8.2799999999999994"/>
    <n v="9.1199999999999992"/>
    <n v="7.24"/>
    <n v="6.39"/>
    <n v="6.81"/>
    <n v="6.71"/>
    <n v="6.21"/>
    <n v="5"/>
    <n v="6.08"/>
    <n v="6.45"/>
    <n v="6.11"/>
    <n v="5"/>
    <n v="6.23"/>
    <n v="6.5"/>
    <n v="6.03"/>
    <n v="7.34"/>
    <n v="8.99"/>
    <n v="10.31"/>
    <n v="11.49"/>
    <n v="13.53"/>
    <n v="13.21"/>
    <n v="12.5"/>
  </r>
  <r>
    <s v="SLF"/>
    <x v="181"/>
    <s v="Sun Life Financial Inc"/>
    <s v="--"/>
    <s v="--"/>
    <n v="85.8"/>
    <d v="2015-01-01T00:00:00"/>
    <d v="2024-12-31T00:00:00"/>
    <s v="Financials"/>
    <n v="25.23"/>
    <n v="25.221"/>
    <n v="25.568200000000001"/>
    <n v="25.292999999999999"/>
    <n v="26.253799999999998"/>
    <n v="27.602900000000002"/>
    <n v="28.231100000000001"/>
    <n v="27.9146"/>
    <n v="28.728899999999999"/>
    <n v="29.436499999999999"/>
    <n v="29.656099999999999"/>
    <n v="29.056699999999999"/>
    <n v="26.861499999999999"/>
    <n v="27.427700000000002"/>
    <n v="28.488299999999999"/>
    <n v="29.100200000000001"/>
    <n v="31.157399999999999"/>
    <n v="29.113199999999999"/>
    <n v="29.511099999999999"/>
    <n v="28.663799999999998"/>
    <n v="29.571300000000001"/>
    <n v="31.095199999999998"/>
    <n v="36.012099999999997"/>
    <n v="35.991199999999999"/>
    <n v="35.858499999999999"/>
    <n v="33.652299999999997"/>
    <n v="34.201599999999999"/>
    <n v="33.955100000000002"/>
    <n v="31.543399999999998"/>
    <n v="32.972999999999999"/>
    <n v="33.982900000000001"/>
    <n v="34.412300000000002"/>
    <n v="35.661000000000001"/>
    <n v="36.062899999999999"/>
    <n v="36.918999999999997"/>
    <n v="37.570799999999998"/>
    <n v="38.649799999999999"/>
    <n v="38.606000000000002"/>
    <n v="38.642499999999998"/>
    <n v="38.708199999999998"/>
    <n v="39.485199999999999"/>
    <n v="38.925199999999997"/>
    <n v="39.197800000000001"/>
    <n v="38.563499999999998"/>
    <n v="38.176900000000003"/>
    <n v="35.842399999999998"/>
    <n v="36.807499999999997"/>
    <n v="34.020699999999998"/>
    <n v="35.605600000000003"/>
    <n v="37.793199999999999"/>
    <n v="38.946300000000001"/>
    <n v="42.223399999999998"/>
    <n v="40.184899999999999"/>
    <n v="41.540799999999997"/>
    <n v="42.008000000000003"/>
    <n v="42.216099999999997"/>
    <n v="45.828899999999997"/>
    <n v="45.712800000000001"/>
    <n v="47.3123"/>
    <n v="46.219499999999996"/>
    <n v="48.569099999999999"/>
    <n v="45.672600000000003"/>
    <n v="35.654400000000003"/>
    <n v="37.5762"/>
    <n v="37.637"/>
    <n v="39.756700000000002"/>
    <n v="41.605400000000003"/>
    <n v="43.803800000000003"/>
    <n v="43.658900000000003"/>
    <n v="42.653199999999998"/>
    <n v="46.837400000000002"/>
    <n v="45.968400000000003"/>
    <n v="47.998800000000003"/>
    <n v="50.174799999999998"/>
    <n v="52.034700000000001"/>
    <n v="54.328800000000001"/>
    <n v="53.444600000000001"/>
    <n v="52.816699999999997"/>
    <n v="53.692500000000003"/>
    <n v="54.124699999999997"/>
    <n v="54.3247"/>
    <n v="58.765700000000002"/>
    <n v="56.959299999999999"/>
    <n v="59.125799999999998"/>
    <n v="60.452599999999997"/>
    <n v="55.976799999999997"/>
    <n v="59.1997"/>
    <n v="54.2042"/>
    <n v="52.97"/>
    <n v="50.569299999999998"/>
    <n v="50.980899999999998"/>
    <n v="50.18"/>
    <n v="47.6389"/>
    <n v="50.18"/>
    <n v="55.930199999999999"/>
    <n v="55.1492"/>
    <n v="58.667900000000003"/>
    <n v="58.493899999999996"/>
    <n v="56.010100000000001"/>
    <n v="58.955199999999998"/>
    <n v="58.982300000000002"/>
    <n v="61.942599999999999"/>
    <n v="62.256599999999999"/>
    <n v="59.8172"/>
    <n v="60.143900000000002"/>
    <n v="57.484699999999997"/>
    <n v="62.8902"/>
    <n v="63.073799999999999"/>
    <n v="63.964100000000002"/>
    <n v="66.862399999999994"/>
    <n v="68.56"/>
    <n v="65.201999999999998"/>
    <n v="64.118499999999997"/>
    <n v="62.963900000000002"/>
    <n v="64.334400000000002"/>
    <n v="69.720100000000002"/>
    <n v="74.456100000000006"/>
    <n v="73.2697"/>
    <n v="82.584599999999995"/>
    <n v="81.798699999999997"/>
  </r>
  <r>
    <s v="SOBO"/>
    <x v="182"/>
    <s v="South Bow Corp"/>
    <s v="--"/>
    <s v="--"/>
    <n v="38.68"/>
    <d v="2015-01-01T00:00:00"/>
    <d v="2024-12-31T00:00:00"/>
    <s v="Energy"/>
    <n v="26.59"/>
    <n v="31.6069"/>
    <n v="33.597700000000003"/>
    <n v="31.4917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PB"/>
    <x v="183"/>
    <s v="Superior Plus Corp"/>
    <s v="--"/>
    <s v="--"/>
    <n v="7.3"/>
    <d v="2015-01-01T00:00:00"/>
    <d v="2024-12-31T00:00:00"/>
    <s v="Utilities"/>
    <n v="6.39"/>
    <n v="6.9924999999999997"/>
    <n v="7.4915000000000003"/>
    <n v="7.3531000000000004"/>
    <n v="7.3060999999999998"/>
    <n v="6.7184999999999997"/>
    <n v="6.0726000000000004"/>
    <n v="6.2084000000000001"/>
    <n v="5.9760999999999997"/>
    <n v="5.8402000000000003"/>
    <n v="5.6932999999999998"/>
    <n v="5.9508999999999999"/>
    <n v="5.8029999999999999"/>
    <n v="4.8573000000000004"/>
    <n v="5.2111999999999998"/>
    <n v="6.1936"/>
    <n v="6.2625999999999999"/>
    <n v="6.1158999999999999"/>
    <n v="6.5808"/>
    <n v="6.8112000000000004"/>
    <n v="6.8760000000000003"/>
    <n v="6.9945000000000004"/>
    <n v="7.0654000000000003"/>
    <n v="7.5427999999999997"/>
    <n v="7.6436999999999999"/>
    <n v="7.3574000000000002"/>
    <n v="7.7397"/>
    <n v="7.8776999999999999"/>
    <n v="7.2327000000000004"/>
    <n v="6.9543999999999997"/>
    <n v="6.6917999999999997"/>
    <n v="7.2869000000000002"/>
    <n v="7.8190999999999997"/>
    <n v="8.0729000000000006"/>
    <n v="7.6005000000000003"/>
    <n v="7.4508999999999999"/>
    <n v="7.5513000000000003"/>
    <n v="8.0053000000000001"/>
    <n v="7.8593999999999999"/>
    <n v="7.9611999999999998"/>
    <n v="7.9527999999999999"/>
    <n v="8.2095000000000002"/>
    <n v="8.3127999999999993"/>
    <n v="8.4358000000000004"/>
    <n v="8.3040000000000003"/>
    <n v="7.7877999999999998"/>
    <n v="6.8856999999999999"/>
    <n v="6.4497999999999998"/>
    <n v="7.2755999999999998"/>
    <n v="7.6169000000000002"/>
    <n v="7.7521000000000004"/>
    <n v="7.9480000000000004"/>
    <n v="8.3904999999999994"/>
    <n v="9.1770999999999994"/>
    <n v="9.0944000000000003"/>
    <n v="8.0396000000000001"/>
    <n v="8.3793000000000006"/>
    <n v="8.3307000000000002"/>
    <n v="8.8491999999999997"/>
    <n v="8.8838000000000008"/>
    <n v="8.2112999999999996"/>
    <n v="7.1711"/>
    <n v="5.9531000000000001"/>
    <n v="7.1656000000000004"/>
    <n v="6.8966000000000003"/>
    <n v="8.1598000000000006"/>
    <n v="8.6068999999999996"/>
    <n v="8.9533000000000005"/>
    <n v="8.7599"/>
    <n v="8.8727999999999998"/>
    <n v="9.1509999999999998"/>
    <n v="9.2111000000000001"/>
    <n v="9.1953999999999994"/>
    <n v="10.1069"/>
    <n v="10.900600000000001"/>
    <n v="11.56"/>
    <n v="11.776400000000001"/>
    <n v="11.846"/>
    <n v="12.210800000000001"/>
    <n v="11.6035"/>
    <n v="10.623900000000001"/>
    <n v="10.86"/>
    <n v="10.5588"/>
    <n v="10.345000000000001"/>
    <n v="10.329000000000001"/>
    <n v="9.1869999999999994"/>
    <n v="9.2751999999999999"/>
    <n v="9.2021999999999995"/>
    <n v="10.111700000000001"/>
    <n v="9.3195999999999994"/>
    <n v="9.5418000000000003"/>
    <n v="9.1367999999999991"/>
    <n v="8.3579000000000008"/>
    <n v="8.6927000000000003"/>
    <n v="8.6096000000000004"/>
    <n v="9.5306999999999995"/>
    <n v="9.1801999999999992"/>
    <n v="9.5388000000000002"/>
    <n v="9.6083999999999996"/>
    <n v="8.6683000000000003"/>
    <n v="8.2888000000000002"/>
    <n v="8.3408999999999995"/>
    <n v="8.6837"/>
    <n v="8.9736999999999991"/>
    <n v="9.1760000000000002"/>
    <n v="8.3353000000000002"/>
    <n v="8.8539999999999992"/>
    <n v="8.7727000000000004"/>
    <n v="8.3992000000000004"/>
    <n v="8.6997999999999998"/>
    <n v="9.3567"/>
    <n v="8.6519999999999992"/>
    <n v="8.7169000000000008"/>
    <n v="8.3926999999999996"/>
    <n v="7.5694999999999997"/>
    <n v="7.3140000000000001"/>
    <n v="7.2054999999999998"/>
    <n v="6.3920000000000003"/>
    <n v="6.4112999999999998"/>
    <n v="6.2335000000000003"/>
  </r>
  <r>
    <s v="SRU-U"/>
    <x v="184"/>
    <s v="SmartCentres Real Estate Inves"/>
    <s v="--"/>
    <s v="--"/>
    <n v="26.69"/>
    <d v="2015-01-01T00:00:00"/>
    <d v="2024-12-31T00:00:00"/>
    <s v="Real Estate"/>
    <n v="15.63"/>
    <n v="15.0525"/>
    <n v="14.464499999999999"/>
    <n v="15.2522"/>
    <n v="14.5002"/>
    <n v="14.5716"/>
    <n v="15.335599999999999"/>
    <n v="14.881399999999999"/>
    <n v="15.6175"/>
    <n v="15.9331"/>
    <n v="16.486000000000001"/>
    <n v="15.623200000000001"/>
    <n v="16.095600000000001"/>
    <n v="16.801500000000001"/>
    <n v="17.7882"/>
    <n v="17.730499999999999"/>
    <n v="18.234000000000002"/>
    <n v="20.265599999999999"/>
    <n v="20.492799999999999"/>
    <n v="18.939599999999999"/>
    <n v="18.9649"/>
    <n v="18.019500000000001"/>
    <n v="16.843299999999999"/>
    <n v="17.554500000000001"/>
    <n v="17.4847"/>
    <n v="18.331199999999999"/>
    <n v="17.9925"/>
    <n v="17.8993"/>
    <n v="17.103100000000001"/>
    <n v="17.925599999999999"/>
    <n v="17.579899999999999"/>
    <n v="17.1387"/>
    <n v="16.660599999999999"/>
    <n v="16.482800000000001"/>
    <n v="16.645"/>
    <n v="17.752199999999998"/>
    <n v="17.456199999999999"/>
    <n v="17.0489"/>
    <n v="16.9663"/>
    <n v="16.872"/>
    <n v="17.321400000000001"/>
    <n v="18.0611"/>
    <n v="18.0365"/>
    <n v="18.485900000000001"/>
    <n v="18.310199999999998"/>
    <n v="18.143000000000001"/>
    <n v="19.048300000000001"/>
    <n v="18.776299999999999"/>
    <n v="20.371500000000001"/>
    <n v="20.7454"/>
    <n v="21.606100000000001"/>
    <n v="21.001100000000001"/>
    <n v="20.337599999999998"/>
    <n v="20.773700000000002"/>
    <n v="20.3538"/>
    <n v="19.9895"/>
    <n v="20.613700000000001"/>
    <n v="20.293600000000001"/>
    <n v="20.513100000000001"/>
    <n v="20.085599999999999"/>
    <n v="20.3123"/>
    <n v="18.706099999999999"/>
    <n v="12.3462"/>
    <n v="14.0709"/>
    <n v="13.3637"/>
    <n v="14.007"/>
    <n v="13.687900000000001"/>
    <n v="13.966799999999999"/>
    <n v="13.703799999999999"/>
    <n v="14.538500000000001"/>
    <n v="16.735099999999999"/>
    <n v="16.140699999999999"/>
    <n v="16.562100000000001"/>
    <n v="18.6111"/>
    <n v="19.116399999999999"/>
    <n v="20.486999999999998"/>
    <n v="21.084599999999998"/>
    <n v="21.2454"/>
    <n v="21.928599999999999"/>
    <n v="22.295300000000001"/>
    <n v="21.784400000000002"/>
    <n v="23.020900000000001"/>
    <n v="22.119599999999998"/>
    <n v="23.992599999999999"/>
    <n v="23.0289"/>
    <n v="23.947199999999999"/>
    <n v="24.829799999999999"/>
    <n v="23.780899999999999"/>
    <n v="22.477499999999999"/>
    <n v="21.1206"/>
    <n v="22.5715"/>
    <n v="21.722000000000001"/>
    <n v="20.2774"/>
    <n v="20.981999999999999"/>
    <n v="21.733599999999999"/>
    <n v="21.288900000000002"/>
    <n v="22.540700000000001"/>
    <n v="22.248899999999999"/>
    <n v="21.483000000000001"/>
    <n v="21.292999999999999"/>
    <n v="20.733899999999998"/>
    <n v="20.0029"/>
    <n v="20.640899999999998"/>
    <n v="20.053599999999999"/>
    <n v="19.108599999999999"/>
    <n v="18.173999999999999"/>
    <n v="19.6511"/>
    <n v="21.325199999999999"/>
    <n v="21.260100000000001"/>
    <n v="20.140899999999998"/>
    <n v="20.294699999999999"/>
    <n v="19.599399999999999"/>
    <n v="19.806699999999999"/>
    <n v="19.616800000000001"/>
    <n v="21.528500000000001"/>
    <n v="23.067599999999999"/>
    <n v="24.227"/>
    <n v="22.767199999999999"/>
    <n v="23.6401"/>
    <n v="22.634499999999999"/>
  </r>
  <r>
    <s v="SSRM"/>
    <x v="185"/>
    <s v="SSR Mining Inc"/>
    <s v="--"/>
    <s v="--"/>
    <n v="31.04"/>
    <d v="2015-01-01T00:00:00"/>
    <d v="2024-12-31T00:00:00"/>
    <s v="Materials"/>
    <n v="7.46"/>
    <n v="6.2586000000000004"/>
    <n v="5.4489000000000001"/>
    <n v="6.2491000000000003"/>
    <n v="7.3635999999999999"/>
    <n v="7.4779999999999998"/>
    <n v="7.1635999999999997"/>
    <n v="8.0686"/>
    <n v="8.2876999999999992"/>
    <n v="8.5830000000000002"/>
    <n v="6.6872999999999996"/>
    <n v="6.8207000000000004"/>
    <n v="5.8109000000000002"/>
    <n v="7.4683999999999999"/>
    <n v="6.8872999999999998"/>
    <n v="11.2217"/>
    <n v="11.2789"/>
    <n v="15.975199999999999"/>
    <n v="17.3565"/>
    <n v="14.660600000000001"/>
    <n v="15.060700000000001"/>
    <n v="14.022399999999999"/>
    <n v="12.6601"/>
    <n v="11.440799999999999"/>
    <n v="13.0983"/>
    <n v="14.022399999999999"/>
    <n v="13.450799999999999"/>
    <n v="13.412699999999999"/>
    <n v="12.2219"/>
    <n v="11.9933"/>
    <n v="11.5456"/>
    <n v="12.422000000000001"/>
    <n v="12.593500000000001"/>
    <n v="11.8028"/>
    <n v="10.278600000000001"/>
    <n v="10.545400000000001"/>
    <n v="10.126200000000001"/>
    <n v="10.1738"/>
    <n v="11.8218"/>
    <n v="12.5268"/>
    <n v="12.6411"/>
    <n v="12.3553"/>
    <n v="12.879200000000001"/>
    <n v="10.8216"/>
    <n v="10.697800000000001"/>
    <n v="12.288600000000001"/>
    <n v="13.431800000000001"/>
    <n v="15.718"/>
    <n v="17.166"/>
    <n v="17.394600000000001"/>
    <n v="16.089500000000001"/>
    <n v="14.6892"/>
    <n v="15.0321"/>
    <n v="17.070699999999999"/>
    <n v="19.4236"/>
    <n v="20.833500000000001"/>
    <n v="18.299600000000002"/>
    <n v="18.556799999999999"/>
    <n v="19.680800000000001"/>
    <n v="23.805599999999998"/>
    <n v="23.091200000000001"/>
    <n v="20.0047"/>
    <n v="15.289300000000001"/>
    <n v="23.234100000000002"/>
    <n v="25.225000000000001"/>
    <n v="27.558900000000001"/>
    <n v="30.578700000000001"/>
    <n v="26.6539"/>
    <n v="23.6723"/>
    <n v="23.491299999999999"/>
    <n v="22.900700000000001"/>
    <n v="24.348600000000001"/>
    <n v="21.4146"/>
    <n v="17.2136"/>
    <n v="17.178799999999999"/>
    <n v="18.651"/>
    <n v="21.238199999999999"/>
    <n v="18.563099999999999"/>
    <n v="19.474"/>
    <n v="20.276700000000002"/>
    <n v="17.7181"/>
    <n v="18.776199999999999"/>
    <n v="22.364000000000001"/>
    <n v="21.592500000000001"/>
    <n v="20.1845"/>
    <n v="24.196300000000001"/>
    <n v="26.301100000000002"/>
    <n v="27.3462"/>
    <n v="23.889900000000001"/>
    <n v="20.8794"/>
    <n v="20.500599999999999"/>
    <n v="17.2942"/>
    <n v="19.8108"/>
    <n v="18.2989"/>
    <n v="19.976299999999998"/>
    <n v="20.770199999999999"/>
    <n v="22.034700000000001"/>
    <n v="18.309899999999999"/>
    <n v="20.136299999999999"/>
    <n v="19.111699999999999"/>
    <n v="19.857500000000002"/>
    <n v="18.591100000000001"/>
    <n v="19.006599999999999"/>
    <n v="19.9224"/>
    <n v="17.934100000000001"/>
    <n v="19.077400000000001"/>
    <n v="16.010000000000002"/>
    <n v="14.22"/>
    <n v="12.66"/>
    <n v="5.82"/>
    <n v="6.03"/>
    <n v="7.38"/>
    <n v="7.27"/>
    <n v="6.18"/>
    <n v="7.68"/>
    <n v="7.02"/>
    <n v="7.68"/>
    <n v="8.6"/>
    <n v="8.23"/>
    <n v="10.039999999999999"/>
  </r>
  <r>
    <s v="STN"/>
    <x v="186"/>
    <s v="Stantec Inc"/>
    <s v="--"/>
    <s v="--"/>
    <n v="134.94"/>
    <d v="2015-01-01T00:00:00"/>
    <d v="2024-12-31T00:00:00"/>
    <s v="Industrials"/>
    <n v="27.2"/>
    <n v="27.782"/>
    <n v="26.471"/>
    <n v="28.462199999999999"/>
    <n v="30.042999999999999"/>
    <n v="31.969000000000001"/>
    <n v="31.872599999999998"/>
    <n v="27.011600000000001"/>
    <n v="25.663399999999999"/>
    <n v="28.844999999999999"/>
    <n v="30.3567"/>
    <n v="30.254100000000001"/>
    <n v="30.095400000000001"/>
    <n v="24.876799999999999"/>
    <n v="29.1953"/>
    <n v="28.452200000000001"/>
    <n v="30.425000000000001"/>
    <n v="27.82"/>
    <n v="29.507100000000001"/>
    <n v="27.7667"/>
    <n v="27.478300000000001"/>
    <n v="26.596"/>
    <n v="31.9526"/>
    <n v="30.331700000000001"/>
    <n v="31.190100000000001"/>
    <n v="30.626799999999999"/>
    <n v="30.970600000000001"/>
    <n v="31.4373"/>
    <n v="28.036000000000001"/>
    <n v="29.412800000000001"/>
    <n v="28.574999999999999"/>
    <n v="31.259499999999999"/>
    <n v="31.3095"/>
    <n v="33.325699999999998"/>
    <n v="31.643999999999998"/>
    <n v="31.901700000000002"/>
    <n v="32.464199999999998"/>
    <n v="29.225000000000001"/>
    <n v="28.971900000000002"/>
    <n v="29.773900000000001"/>
    <n v="29.810400000000001"/>
    <n v="30.937000000000001"/>
    <n v="31.083400000000001"/>
    <n v="30.131799999999998"/>
    <n v="29.5242"/>
    <n v="31.4815"/>
    <n v="29.092400000000001"/>
    <n v="27.6128"/>
    <n v="28.840699999999998"/>
    <n v="29.8931"/>
    <n v="29.288900000000002"/>
    <n v="31.116"/>
    <n v="29.047699999999999"/>
    <n v="29.285900000000002"/>
    <n v="29.295200000000001"/>
    <n v="27.003"/>
    <n v="27.4556"/>
    <n v="26.313099999999999"/>
    <n v="33.017899999999997"/>
    <n v="34.500999999999998"/>
    <n v="36.9923"/>
    <n v="37.697299999999998"/>
    <n v="33.994900000000001"/>
    <n v="38.744799999999998"/>
    <n v="39.283000000000001"/>
    <n v="39.727499999999999"/>
    <n v="40.865000000000002"/>
    <n v="40.144599999999997"/>
    <n v="38.470500000000001"/>
    <n v="36.405700000000003"/>
    <n v="37.243000000000002"/>
    <n v="39.424500000000002"/>
    <n v="43.359299999999998"/>
    <n v="47.819400000000002"/>
    <n v="51.540599999999998"/>
    <n v="55.133099999999999"/>
    <n v="51.598100000000002"/>
    <n v="53.1477"/>
    <n v="55.809399999999997"/>
    <n v="58.509599999999999"/>
    <n v="57.329000000000001"/>
    <n v="65.904300000000006"/>
    <n v="66.636499999999998"/>
    <n v="68.634600000000006"/>
    <n v="65.119299999999996"/>
    <n v="60.831400000000002"/>
    <n v="60.7331"/>
    <n v="57.110999999999997"/>
    <n v="55.629199999999997"/>
    <n v="54.786900000000003"/>
    <n v="61.393599999999999"/>
    <n v="60.558"/>
    <n v="59.036799999999999"/>
    <n v="64.9619"/>
    <n v="64.854699999999994"/>
    <n v="63.405799999999999"/>
    <n v="67.784000000000006"/>
    <n v="77.459100000000007"/>
    <n v="77.409499999999994"/>
    <n v="79.790300000000002"/>
    <n v="76.998099999999994"/>
    <n v="84.934200000000004"/>
    <n v="87.693700000000007"/>
    <n v="88.636399999999995"/>
    <n v="86.736999999999995"/>
    <n v="83.508899999999997"/>
    <n v="97.76"/>
    <n v="104.893"/>
    <n v="106.52"/>
    <n v="111.736"/>
    <n v="111.0915"/>
    <n v="109.3232"/>
    <n v="108.6614"/>
    <n v="113.34220000000001"/>
    <n v="120.2201"/>
    <n v="109.22539999999999"/>
    <n v="107.8398"/>
    <n v="111.98439999999999"/>
    <n v="120.2439"/>
    <n v="112.0343"/>
  </r>
  <r>
    <s v="SU"/>
    <x v="187"/>
    <s v="Suncor Energy Inc"/>
    <s v="--"/>
    <s v="--"/>
    <n v="71.97"/>
    <d v="2015-01-01T00:00:00"/>
    <d v="2024-12-31T00:00:00"/>
    <s v="Energy"/>
    <n v="24.88"/>
    <n v="24.6435"/>
    <n v="24.4847"/>
    <n v="25.973199999999999"/>
    <n v="24.048100000000002"/>
    <n v="22.9221"/>
    <n v="24.5623"/>
    <n v="24.842300000000002"/>
    <n v="23.988499999999998"/>
    <n v="26.152799999999999"/>
    <n v="25.0016"/>
    <n v="24.1953"/>
    <n v="22.481100000000001"/>
    <n v="22.589500000000001"/>
    <n v="24.720300000000002"/>
    <n v="25.171299999999999"/>
    <n v="24.7544"/>
    <n v="24.692399999999999"/>
    <n v="24.2102"/>
    <n v="24.499500000000001"/>
    <n v="25.298300000000001"/>
    <n v="28.2713"/>
    <n v="29.9313"/>
    <n v="30.889800000000001"/>
    <n v="28.238099999999999"/>
    <n v="28.930800000000001"/>
    <n v="28.7898"/>
    <n v="30.1647"/>
    <n v="29.812200000000001"/>
    <n v="26.920500000000001"/>
    <n v="28.895600000000002"/>
    <n v="28.029399999999999"/>
    <n v="31.3245"/>
    <n v="31.374600000000001"/>
    <n v="32.2879"/>
    <n v="33.298000000000002"/>
    <n v="32.150799999999997"/>
    <n v="30.476900000000001"/>
    <n v="32.377200000000002"/>
    <n v="35.732100000000003"/>
    <n v="37.580599999999997"/>
    <n v="39.207500000000003"/>
    <n v="40.145600000000002"/>
    <n v="39.631599999999999"/>
    <n v="36.872399999999999"/>
    <n v="32.578800000000001"/>
    <n v="31.868300000000001"/>
    <n v="28.3645"/>
    <n v="31.5261"/>
    <n v="33.742899999999999"/>
    <n v="32.518999999999998"/>
    <n v="33.172199999999997"/>
    <n v="31.272600000000001"/>
    <n v="30.984400000000001"/>
    <n v="28.7241"/>
    <n v="29.535599999999999"/>
    <n v="32.042900000000003"/>
    <n v="30.026399999999999"/>
    <n v="31.858899999999998"/>
    <n v="32.9666"/>
    <n v="31.3322"/>
    <n v="28.652100000000001"/>
    <n v="17.62"/>
    <n v="19.471399999999999"/>
    <n v="18.569199999999999"/>
    <n v="18.1111"/>
    <n v="16.671099999999999"/>
    <n v="16.560300000000002"/>
    <n v="12.996700000000001"/>
    <n v="12.013500000000001"/>
    <n v="16.601600000000001"/>
    <n v="17.240600000000001"/>
    <n v="17.2729"/>
    <n v="20.405999999999999"/>
    <n v="21.3856"/>
    <n v="21.401800000000001"/>
    <n v="22.842700000000001"/>
    <n v="24.338799999999999"/>
    <n v="20.477699999999999"/>
    <n v="19.313600000000001"/>
    <n v="21.722999999999999"/>
    <n v="26.926200000000001"/>
    <n v="25.743300000000001"/>
    <n v="26.546800000000001"/>
    <n v="30.463799999999999"/>
    <n v="32.510399999999997"/>
    <n v="34.500500000000002"/>
    <n v="39.145699999999998"/>
    <n v="43.163699999999999"/>
    <n v="38.631700000000002"/>
    <n v="37.177399999999999"/>
    <n v="36.399000000000001"/>
    <n v="33.648299999999999"/>
    <n v="40.360700000000001"/>
    <n v="38.258699999999997"/>
    <n v="37.593499999999999"/>
    <n v="40.420699999999997"/>
    <n v="40.140599999999999"/>
    <n v="37.140099999999997"/>
    <n v="37.5473"/>
    <n v="33.661499999999997"/>
    <n v="34.866599999999998"/>
    <n v="37.020000000000003"/>
    <n v="41.532800000000002"/>
    <n v="42.3857"/>
    <n v="40.752400000000002"/>
    <n v="41.0702"/>
    <n v="39.003399999999999"/>
    <n v="40.895699999999998"/>
    <n v="42.8339"/>
    <n v="46.4634"/>
    <n v="48.824199999999998"/>
    <n v="51.677700000000002"/>
    <n v="48.974600000000002"/>
    <n v="50.946800000000003"/>
    <n v="51.331800000000001"/>
    <n v="47.359900000000003"/>
    <n v="49.8645"/>
    <n v="52.853000000000002"/>
    <n v="49.1873"/>
  </r>
  <r>
    <s v="SVM"/>
    <x v="188"/>
    <s v="Silvercorp Metals Inc"/>
    <s v="--"/>
    <s v="--"/>
    <n v="13.71"/>
    <d v="2015-01-01T00:00:00"/>
    <d v="2024-12-31T00:00:00"/>
    <s v="Materials"/>
    <n v="1.58"/>
    <n v="1.5389999999999999"/>
    <n v="1.3673"/>
    <n v="1.4045000000000001"/>
    <n v="1.3208"/>
    <n v="1.2417"/>
    <n v="0.98960000000000004"/>
    <n v="0.86819999999999997"/>
    <n v="0.79349999999999998"/>
    <n v="0.93359999999999999"/>
    <n v="0.77490000000000003"/>
    <n v="0.61619999999999997"/>
    <n v="0.66279999999999994"/>
    <n v="1.0829"/>
    <n v="1.7271000000000001"/>
    <n v="2.8193999999999999"/>
    <n v="2.0352000000000001"/>
    <n v="2.7446999999999999"/>
    <n v="3.6128999999999998"/>
    <n v="3.2582"/>
    <n v="3.9117000000000002"/>
    <n v="3.2768999999999999"/>
    <n v="3.1938"/>
    <n v="2.9315000000000002"/>
    <n v="3.6714000000000002"/>
    <n v="4.7953000000000001"/>
    <n v="4.327"/>
    <n v="4.0273000000000003"/>
    <n v="3.6901999999999999"/>
    <n v="3.8994"/>
    <n v="3.4483999999999999"/>
    <n v="3.6644999999999999"/>
    <n v="3.1758999999999999"/>
    <n v="2.9598"/>
    <n v="2.9901"/>
    <n v="3.0939000000000001"/>
    <n v="3.0750000000000002"/>
    <n v="3.0655999999999999"/>
    <n v="3.2730999999999999"/>
    <n v="3.3014000000000001"/>
    <n v="3.5750000000000002"/>
    <n v="3.2873999999999999"/>
    <n v="3.3348"/>
    <n v="3.3441999999999998"/>
    <n v="2.9937"/>
    <n v="2.7189999999999999"/>
    <n v="2.4701"/>
    <n v="2.718"/>
    <n v="2.9278"/>
    <n v="3.2616000000000001"/>
    <n v="3.2711000000000001"/>
    <n v="2.8706"/>
    <n v="2.8229000000000002"/>
    <n v="3.1074000000000002"/>
    <n v="3.8938999999999999"/>
    <n v="5.4572000000000003"/>
    <n v="4.9297000000000004"/>
    <n v="5.2653999999999996"/>
    <n v="6.4817999999999998"/>
    <n v="7.0491999999999999"/>
    <n v="6.6261000000000001"/>
    <n v="4.1063999999999998"/>
    <n v="4.4333999999999998"/>
    <n v="5.0201000000000002"/>
    <n v="5.8567"/>
    <n v="7.0014000000000003"/>
    <n v="9.3642000000000003"/>
    <n v="10.859"/>
    <n v="9.2676999999999996"/>
    <n v="8.6601999999999997"/>
    <n v="7.5073999999999996"/>
    <n v="8.2224000000000004"/>
    <n v="7.9711999999999996"/>
    <n v="7.1498999999999997"/>
    <n v="5.9808000000000003"/>
    <n v="6.2416999999999998"/>
    <n v="7.5846999999999998"/>
    <n v="6.5829000000000004"/>
    <n v="6.0021000000000004"/>
    <n v="5.3727999999999998"/>
    <n v="4.6757999999999997"/>
    <n v="5.0727000000000002"/>
    <n v="5.0099"/>
    <n v="4.5923999999999996"/>
    <n v="4.0681000000000003"/>
    <n v="4.5632999999999999"/>
    <n v="4.4273999999999996"/>
    <n v="3.7671999999999999"/>
    <n v="3.3691"/>
    <n v="3.1101000000000001"/>
    <n v="3.3148"/>
    <n v="2.9150999999999998"/>
    <n v="3.1490999999999998"/>
    <n v="3.2368000000000001"/>
    <n v="3.6818"/>
    <n v="3.8973"/>
    <n v="4.5336999999999996"/>
    <n v="4.1127000000000002"/>
    <n v="5.0331000000000001"/>
    <n v="4.8569000000000004"/>
    <n v="4.0049999999999999"/>
    <n v="3.7063000000000001"/>
    <n v="4.0602"/>
    <n v="3.4605000000000001"/>
    <n v="3.1065999999999998"/>
    <n v="3.028"/>
    <n v="3.8643999999999998"/>
    <n v="3.4098000000000002"/>
    <n v="3.1528"/>
    <n v="3.222"/>
    <n v="4.3586"/>
    <n v="4.319"/>
    <n v="5.3765000000000001"/>
    <n v="4.5415000000000001"/>
    <n v="5.077"/>
    <n v="5.0869"/>
    <n v="5.8404999999999996"/>
    <n v="6.4850000000000003"/>
    <n v="4.5787000000000004"/>
    <n v="4.3"/>
  </r>
  <r>
    <s v="T"/>
    <x v="189"/>
    <s v="TELUS Corp"/>
    <s v="--"/>
    <s v="--"/>
    <n v="19"/>
    <d v="2015-01-01T00:00:00"/>
    <d v="2024-12-31T00:00:00"/>
    <s v="Communication Services"/>
    <n v="12.46"/>
    <n v="12.703900000000001"/>
    <n v="12.138199999999999"/>
    <n v="12.040100000000001"/>
    <n v="12.216100000000001"/>
    <n v="12.5281"/>
    <n v="13.011900000000001"/>
    <n v="12.5427"/>
    <n v="12.375299999999999"/>
    <n v="12.8432"/>
    <n v="12.49"/>
    <n v="11.3827"/>
    <n v="11.5939"/>
    <n v="11.7248"/>
    <n v="12.7181"/>
    <n v="11.966100000000001"/>
    <n v="12.5045"/>
    <n v="12.6526"/>
    <n v="13.2883"/>
    <n v="13.0845"/>
    <n v="13.3064"/>
    <n v="13.349500000000001"/>
    <n v="12.897600000000001"/>
    <n v="13.306900000000001"/>
    <n v="13.5059"/>
    <n v="13.4375"/>
    <n v="13.572800000000001"/>
    <n v="14.280200000000001"/>
    <n v="14.4437"/>
    <n v="14.228300000000001"/>
    <n v="14.3109"/>
    <n v="14.3538"/>
    <n v="14.422499999999999"/>
    <n v="15.0138"/>
    <n v="15.3223"/>
    <n v="15.463800000000001"/>
    <n v="15.038399999999999"/>
    <n v="15.041700000000001"/>
    <n v="14.8498"/>
    <n v="15.0829"/>
    <n v="14.964700000000001"/>
    <n v="15.5053"/>
    <n v="15.7875"/>
    <n v="16.066400000000002"/>
    <n v="15.978300000000001"/>
    <n v="15.129200000000001"/>
    <n v="16.005199999999999"/>
    <n v="15.3614"/>
    <n v="15.6228"/>
    <n v="16.2271"/>
    <n v="16.985199999999999"/>
    <n v="16.9405"/>
    <n v="17.1431"/>
    <n v="16.810099999999998"/>
    <n v="16.473299999999998"/>
    <n v="16.747599999999998"/>
    <n v="16.562999999999999"/>
    <n v="16.457699999999999"/>
    <n v="17.616900000000001"/>
    <n v="17.865200000000002"/>
    <n v="18.849399999999999"/>
    <n v="17.211400000000001"/>
    <n v="15.972200000000001"/>
    <n v="16.367899999999999"/>
    <n v="17.166499999999999"/>
    <n v="16.572399999999998"/>
    <n v="16.9072"/>
    <n v="17.482199999999999"/>
    <n v="17.263200000000001"/>
    <n v="16.784300000000002"/>
    <n v="18.456800000000001"/>
    <n v="18.799800000000001"/>
    <n v="19.6797"/>
    <n v="19.015999999999998"/>
    <n v="18.892299999999999"/>
    <n v="19.2394"/>
    <n v="20.4465"/>
    <n v="21.214300000000001"/>
    <n v="21.145600000000002"/>
    <n v="22.183399999999999"/>
    <n v="21.471499999999999"/>
    <n v="21.895700000000001"/>
    <n v="22.520399999999999"/>
    <n v="23.2331"/>
    <n v="23.326599999999999"/>
    <n v="24.964400000000001"/>
    <n v="25.723099999999999"/>
    <n v="25.313500000000001"/>
    <n v="24.927600000000002"/>
    <n v="22.828199999999999"/>
    <n v="23.497"/>
    <n v="23.552800000000001"/>
    <n v="22.096800000000002"/>
    <n v="22.918500000000002"/>
    <n v="23.0716"/>
    <n v="21.311699999999998"/>
    <n v="23.383299999999998"/>
    <n v="22.127300000000002"/>
    <n v="22.167000000000002"/>
    <n v="23.7285"/>
    <n v="21.2499"/>
    <n v="21.6037"/>
    <n v="19.676300000000001"/>
    <n v="19.8858"/>
    <n v="18.882300000000001"/>
    <n v="19.035499999999999"/>
    <n v="20.67"/>
    <n v="20.371700000000001"/>
    <n v="20.803599999999999"/>
    <n v="20.414899999999999"/>
    <n v="19.022500000000001"/>
    <n v="19.399999999999999"/>
    <n v="19.6721"/>
    <n v="18.495999999999999"/>
    <n v="19.9071"/>
    <n v="19.451599999999999"/>
    <n v="20.629799999999999"/>
    <n v="19.994"/>
    <n v="19.8032"/>
    <n v="18.057099999999998"/>
  </r>
  <r>
    <s v="TA"/>
    <x v="190"/>
    <s v="TransAlta Corp"/>
    <s v="--"/>
    <s v="--"/>
    <n v="17.399999999999999"/>
    <d v="2015-01-01T00:00:00"/>
    <d v="2024-12-31T00:00:00"/>
    <s v="Utilities"/>
    <n v="8.3699999999999992"/>
    <n v="9.0048999999999992"/>
    <n v="8.9743999999999993"/>
    <n v="9.1730999999999998"/>
    <n v="8.3939000000000004"/>
    <n v="7.5156999999999998"/>
    <n v="6.4431000000000003"/>
    <n v="5.2489999999999997"/>
    <n v="4.9459"/>
    <n v="4.8661000000000003"/>
    <n v="4.4287000000000001"/>
    <n v="4.0418000000000003"/>
    <n v="4.0500999999999996"/>
    <n v="4.9146000000000001"/>
    <n v="5.0140000000000002"/>
    <n v="5.4367000000000001"/>
    <n v="5.2541000000000002"/>
    <n v="5.6044"/>
    <n v="5.1957000000000004"/>
    <n v="4.7699999999999996"/>
    <n v="4.8959000000000001"/>
    <n v="4.9630999999999998"/>
    <n v="6.2061999999999999"/>
    <n v="6.2736999999999998"/>
    <n v="6.5016999999999996"/>
    <n v="6.0373000000000001"/>
    <n v="6.6402000000000001"/>
    <n v="5.9353999999999996"/>
    <n v="6.5042999999999997"/>
    <n v="7.0762"/>
    <n v="6.9396000000000004"/>
    <n v="6.5812999999999997"/>
    <n v="6.2637999999999998"/>
    <n v="6.5469999999999997"/>
    <n v="6.702"/>
    <n v="6.4260000000000002"/>
    <n v="5.8653000000000004"/>
    <n v="6.2130000000000001"/>
    <n v="6.0568"/>
    <n v="5.8658999999999999"/>
    <n v="5.8224"/>
    <n v="5.7613000000000003"/>
    <n v="6.4683000000000002"/>
    <n v="6.7306999999999997"/>
    <n v="6.3796999999999997"/>
    <n v="6.0989000000000004"/>
    <n v="6.2839999999999998"/>
    <n v="4.9336000000000002"/>
    <n v="6.3281000000000001"/>
    <n v="7.1037999999999997"/>
    <n v="8.7089999999999996"/>
    <n v="8.0173000000000005"/>
    <n v="7.9652000000000003"/>
    <n v="7.5910000000000002"/>
    <n v="7.2079000000000004"/>
    <n v="7.6711999999999998"/>
    <n v="7.7160000000000002"/>
    <n v="6.9640000000000004"/>
    <n v="8.0563000000000002"/>
    <n v="8.3439999999999994"/>
    <n v="8.8834999999999997"/>
    <n v="9.0733999999999995"/>
    <n v="6.6448"/>
    <n v="7.3940999999999999"/>
    <n v="7.3066000000000004"/>
    <n v="7.3066000000000004"/>
    <n v="7.9509999999999996"/>
    <n v="7.6441999999999997"/>
    <n v="7.4709000000000003"/>
    <n v="7.2064000000000004"/>
    <n v="8.2484999999999999"/>
    <n v="8.8626000000000005"/>
    <n v="10.283099999999999"/>
    <n v="10.2323"/>
    <n v="10.950100000000001"/>
    <n v="11.1157"/>
    <n v="10.0991"/>
    <n v="11.411099999999999"/>
    <n v="12.020899999999999"/>
    <n v="11.4617"/>
    <n v="12.4076"/>
    <n v="12.8713"/>
    <n v="12.091799999999999"/>
    <n v="13.0785"/>
    <n v="12.836499999999999"/>
    <n v="12.0275"/>
    <n v="12.0929"/>
    <n v="12.8779"/>
    <n v="13.5229"/>
    <n v="13.7761"/>
    <n v="13.7479"/>
    <n v="11.610200000000001"/>
    <n v="11.497199999999999"/>
    <n v="11.2995"/>
    <n v="11.880100000000001"/>
    <n v="11.4544"/>
    <n v="12.220599999999999"/>
    <n v="10.484500000000001"/>
    <n v="11.2354"/>
    <n v="11.4825"/>
    <n v="12.5044"/>
    <n v="11.8362"/>
    <n v="12.8385"/>
    <n v="12.4321"/>
    <n v="11.339399999999999"/>
    <n v="9.7291000000000007"/>
    <n v="10.6355"/>
    <n v="10.616199999999999"/>
    <n v="9.3831000000000007"/>
    <n v="9.0266999999999999"/>
    <n v="8.4254999999999995"/>
    <n v="8.8521999999999998"/>
    <n v="9.5503"/>
    <n v="9.4625000000000004"/>
    <n v="10.1454"/>
    <n v="11.6378"/>
    <n v="13.745699999999999"/>
    <n v="14.2751"/>
    <n v="15.619400000000001"/>
    <n v="20.009"/>
  </r>
  <r>
    <s v="TCL/A"/>
    <x v="191"/>
    <s v="Transcontinental Inc"/>
    <s v="--"/>
    <s v="--"/>
    <n v="23.1"/>
    <d v="2015-01-01T00:00:00"/>
    <d v="2024-12-31T00:00:00"/>
    <s v="Materials"/>
    <n v="8.9499999999999993"/>
    <n v="9.8831000000000007"/>
    <n v="10.350300000000001"/>
    <n v="11.098000000000001"/>
    <n v="10.912800000000001"/>
    <n v="9.1926000000000005"/>
    <n v="8.8844999999999992"/>
    <n v="8.6670999999999996"/>
    <n v="11.4756"/>
    <n v="12.28"/>
    <n v="13.182"/>
    <n v="10.622"/>
    <n v="11.3482"/>
    <n v="11.815899999999999"/>
    <n v="12.7813"/>
    <n v="12.247199999999999"/>
    <n v="12.129200000000001"/>
    <n v="10.9916"/>
    <n v="11.807600000000001"/>
    <n v="12.0524"/>
    <n v="11.176299999999999"/>
    <n v="11.379200000000001"/>
    <n v="11.829599999999999"/>
    <n v="14.1906"/>
    <n v="13.858000000000001"/>
    <n v="12.937200000000001"/>
    <n v="15.8459"/>
    <n v="15.6976"/>
    <n v="15.265700000000001"/>
    <n v="16.697700000000001"/>
    <n v="16.515699999999999"/>
    <n v="15.7881"/>
    <n v="16.8857"/>
    <n v="18.7517"/>
    <n v="18.201699999999999"/>
    <n v="16.2637"/>
    <n v="16.415800000000001"/>
    <n v="15.9406"/>
    <n v="16.933599999999998"/>
    <n v="17.991599999999998"/>
    <n v="19.4421"/>
    <n v="20.454799999999999"/>
    <n v="20.722799999999999"/>
    <n v="21.298999999999999"/>
    <n v="15.482100000000001"/>
    <n v="14.650600000000001"/>
    <n v="13.555300000000001"/>
    <n v="13.048299999999999"/>
    <n v="14.3042"/>
    <n v="12.951000000000001"/>
    <n v="11.5848"/>
    <n v="11.1486"/>
    <n v="9.8952000000000009"/>
    <n v="10.256399999999999"/>
    <n v="10.671200000000001"/>
    <n v="9.8978999999999999"/>
    <n v="11.035299999999999"/>
    <n v="10.7216"/>
    <n v="10.479200000000001"/>
    <n v="11.3133"/>
    <n v="11.245900000000001"/>
    <n v="11.722899999999999"/>
    <n v="9.1943000000000001"/>
    <n v="9.2826000000000004"/>
    <n v="8.8115000000000006"/>
    <n v="11.115600000000001"/>
    <n v="11.537800000000001"/>
    <n v="11.463100000000001"/>
    <n v="12.2851"/>
    <n v="11.955500000000001"/>
    <n v="14.607200000000001"/>
    <n v="15.539099999999999"/>
    <n v="15.719099999999999"/>
    <n v="16.753299999999999"/>
    <n v="17.117000000000001"/>
    <n v="18.014700000000001"/>
    <n v="17.418800000000001"/>
    <n v="18.014700000000001"/>
    <n v="19.288699999999999"/>
    <n v="19.0777"/>
    <n v="15.718400000000001"/>
    <n v="15.4854"/>
    <n v="14.703200000000001"/>
    <n v="16.046299999999999"/>
    <n v="16.857199999999999"/>
    <n v="16.337900000000001"/>
    <n v="14.1364"/>
    <n v="13.011699999999999"/>
    <n v="13.0602"/>
    <n v="12.3886"/>
    <n v="13.3371"/>
    <n v="13.5999"/>
    <n v="13.401300000000001"/>
    <n v="12.951599999999999"/>
    <n v="14.109299999999999"/>
    <n v="12.726699999999999"/>
    <n v="12.566700000000001"/>
    <n v="13.1836"/>
    <n v="12.0626"/>
    <n v="12.544"/>
    <n v="12.165699999999999"/>
    <n v="12.604200000000001"/>
    <n v="11.4298"/>
    <n v="11.552099999999999"/>
    <n v="10.159599999999999"/>
    <n v="9.0911000000000008"/>
    <n v="9.9014000000000006"/>
    <n v="12.198700000000001"/>
    <n v="12.2441"/>
    <n v="12.9771"/>
    <n v="13.3119"/>
    <n v="12.555300000000001"/>
    <n v="12.5829"/>
    <n v="14.1084"/>
    <n v="15.2095"/>
    <n v="15.666700000000001"/>
    <n v="16.767800000000001"/>
    <n v="16.256499999999999"/>
    <n v="16.114799999999999"/>
    <n v="17.551400000000001"/>
  </r>
  <r>
    <s v="TD"/>
    <x v="192"/>
    <s v="Toronto-Dominion Bank/The"/>
    <s v="--"/>
    <s v="--"/>
    <n v="127.26"/>
    <d v="2015-01-01T00:00:00"/>
    <d v="2024-12-31T00:00:00"/>
    <s v="Financials"/>
    <n v="32.11"/>
    <n v="34.776000000000003"/>
    <n v="34.401499999999999"/>
    <n v="35.6678"/>
    <n v="34.6877"/>
    <n v="34.008600000000001"/>
    <n v="34.130699999999997"/>
    <n v="33.943100000000001"/>
    <n v="34.020699999999998"/>
    <n v="35.058199999999999"/>
    <n v="35.619900000000001"/>
    <n v="35.423999999999999"/>
    <n v="34.947200000000002"/>
    <n v="34.571399999999997"/>
    <n v="36.9649"/>
    <n v="37.192100000000003"/>
    <n v="38.031199999999998"/>
    <n v="36.945700000000002"/>
    <n v="38.2605"/>
    <n v="39.356699999999996"/>
    <n v="39.168399999999998"/>
    <n v="41.319400000000002"/>
    <n v="43.159300000000002"/>
    <n v="44.958500000000001"/>
    <n v="46.140599999999999"/>
    <n v="46.859299999999998"/>
    <n v="45.5931"/>
    <n v="44.362200000000001"/>
    <n v="44.479599999999998"/>
    <n v="44.997599999999998"/>
    <n v="44.798099999999998"/>
    <n v="46.742800000000003"/>
    <n v="48.966299999999997"/>
    <n v="51.5533"/>
    <n v="51.482999999999997"/>
    <n v="51.7712"/>
    <n v="53.019399999999997"/>
    <n v="52.473700000000001"/>
    <n v="51.807600000000001"/>
    <n v="51.583500000000001"/>
    <n v="54.151600000000002"/>
    <n v="54.430599999999998"/>
    <n v="55.694299999999998"/>
    <n v="56.7624"/>
    <n v="56.646900000000002"/>
    <n v="53.168900000000001"/>
    <n v="53.554699999999997"/>
    <n v="49.404899999999998"/>
    <n v="54.412599999999998"/>
    <n v="55.486199999999997"/>
    <n v="53.324399999999997"/>
    <n v="56.751800000000003"/>
    <n v="54.880400000000002"/>
    <n v="56.826099999999997"/>
    <n v="57.846899999999998"/>
    <n v="54.135399999999997"/>
    <n v="57.921799999999998"/>
    <n v="56.968499999999999"/>
    <n v="58.013800000000003"/>
    <n v="55.165700000000001"/>
    <n v="55.961199999999998"/>
    <n v="52.824199999999998"/>
    <n v="45.7774"/>
    <n v="45.095399999999998"/>
    <n v="45.731200000000001"/>
    <n v="46.979599999999998"/>
    <n v="46.566099999999999"/>
    <n v="51.122999999999998"/>
    <n v="48.436"/>
    <n v="46.763800000000003"/>
    <n v="55.530999999999999"/>
    <n v="57.217599999999997"/>
    <n v="58.266300000000001"/>
    <n v="62.029499999999999"/>
    <n v="65.9054"/>
    <n v="68.595600000000005"/>
    <n v="70.543800000000005"/>
    <n v="70.519499999999994"/>
    <n v="67.954800000000006"/>
    <n v="67.119200000000006"/>
    <n v="68.692099999999996"/>
    <n v="74.285700000000006"/>
    <n v="75.864999999999995"/>
    <n v="80.189499999999995"/>
    <n v="84.601200000000006"/>
    <n v="85.326999999999998"/>
    <n v="82.799300000000002"/>
    <n v="78.111199999999997"/>
    <n v="81.369"/>
    <n v="71.056899999999999"/>
    <n v="70.7791"/>
    <n v="71.893799999999999"/>
    <n v="72.089500000000001"/>
    <n v="74.463800000000006"/>
    <n v="76.965400000000002"/>
    <n v="75.366500000000002"/>
    <n v="80.083399999999997"/>
    <n v="78.953699999999998"/>
    <n v="70.349999999999994"/>
    <n v="72.174400000000006"/>
    <n v="67.575000000000003"/>
    <n v="72.209599999999995"/>
    <n v="77.387299999999996"/>
    <n v="73.347099999999998"/>
    <n v="72.822000000000003"/>
    <n v="69.775800000000004"/>
    <n v="74.531999999999996"/>
    <n v="77.126300000000001"/>
    <n v="74.441999999999993"/>
    <n v="74.277900000000002"/>
    <n v="74.514899999999997"/>
    <n v="75.395799999999994"/>
    <n v="70.346000000000004"/>
    <n v="69.422799999999995"/>
    <n v="76.288600000000002"/>
    <n v="75.558800000000005"/>
    <n v="80.022099999999995"/>
    <n v="72.988699999999994"/>
    <n v="75.014799999999994"/>
    <n v="72.439499999999995"/>
  </r>
  <r>
    <s v="TECK/B"/>
    <x v="193"/>
    <s v="Teck Resources Ltd"/>
    <s v="--"/>
    <s v="--"/>
    <n v="73.08"/>
    <d v="2015-01-01T00:00:00"/>
    <d v="2024-12-31T00:00:00"/>
    <s v="Materials"/>
    <n v="14.84"/>
    <n v="18.115500000000001"/>
    <n v="15.679600000000001"/>
    <n v="16.5457"/>
    <n v="13.0543"/>
    <n v="11.285600000000001"/>
    <n v="8.7787000000000006"/>
    <n v="8.6145999999999994"/>
    <n v="5.8342000000000001"/>
    <n v="6.9828000000000001"/>
    <n v="5.1779000000000002"/>
    <n v="4.9170999999999996"/>
    <n v="4.8158000000000003"/>
    <n v="7.2099000000000002"/>
    <n v="9.1159999999999997"/>
    <n v="14.1435"/>
    <n v="11.6113"/>
    <n v="15.716900000000001"/>
    <n v="19.089500000000001"/>
    <n v="19.634599999999999"/>
    <n v="21.8522"/>
    <n v="26.758500000000002"/>
    <n v="31.424600000000002"/>
    <n v="24.868600000000001"/>
    <n v="29.514700000000001"/>
    <n v="24.572500000000002"/>
    <n v="26.914000000000001"/>
    <n v="26.210599999999999"/>
    <n v="22.258700000000001"/>
    <n v="20.893899999999999"/>
    <n v="25.150700000000001"/>
    <n v="28.8871"/>
    <n v="24.462299999999999"/>
    <n v="24.546099999999999"/>
    <n v="27.600300000000001"/>
    <n v="30.658100000000001"/>
    <n v="33.316299999999998"/>
    <n v="34.2303"/>
    <n v="30.991399999999999"/>
    <n v="30.104099999999999"/>
    <n v="32.850200000000001"/>
    <n v="31.322099999999999"/>
    <n v="31.733599999999999"/>
    <n v="27.5062"/>
    <n v="29.163799999999998"/>
    <n v="25.491399999999999"/>
    <n v="25.2104"/>
    <n v="27.579899999999999"/>
    <n v="30.029199999999999"/>
    <n v="27.6737"/>
    <n v="29.064599999999999"/>
    <n v="29.779"/>
    <n v="25.8217"/>
    <n v="28.454999999999998"/>
    <n v="25.423100000000002"/>
    <n v="21.3459"/>
    <n v="20.266400000000001"/>
    <n v="19.643699999999999"/>
    <n v="19.6248"/>
    <n v="21.297599999999999"/>
    <n v="16.171800000000001"/>
    <n v="12.767200000000001"/>
    <n v="10.1357"/>
    <n v="11.6556"/>
    <n v="12.425000000000001"/>
    <n v="13.558"/>
    <n v="12.9382"/>
    <n v="14.3398"/>
    <n v="17.7285"/>
    <n v="16.743600000000001"/>
    <n v="19.6219"/>
    <n v="22.137"/>
    <n v="22.386199999999999"/>
    <n v="25.395299999999999"/>
    <n v="23.107099999999999"/>
    <n v="24.9695"/>
    <n v="28.185500000000001"/>
    <n v="27.4557"/>
    <n v="27.388400000000001"/>
    <n v="27.359500000000001"/>
    <n v="30.370100000000001"/>
    <n v="33.269399999999997"/>
    <n v="32.633699999999997"/>
    <n v="35.140700000000002"/>
    <n v="37.870600000000003"/>
    <n v="44.024799999999999"/>
    <n v="48.8078"/>
    <n v="49.001199999999997"/>
    <n v="50.7029"/>
    <n v="38.150300000000001"/>
    <n v="36.492800000000003"/>
    <n v="43.112900000000003"/>
    <n v="40.833599999999997"/>
    <n v="40.308700000000002"/>
    <n v="48.463700000000003"/>
    <n v="49.9084"/>
    <n v="56.086100000000002"/>
    <n v="52.870600000000003"/>
    <n v="48.110500000000002"/>
    <n v="61.649799999999999"/>
    <n v="51.764000000000003"/>
    <n v="54.647599999999997"/>
    <n v="57.349600000000002"/>
    <n v="54.628"/>
    <n v="57.357399999999998"/>
    <n v="48.075800000000001"/>
    <n v="50.136200000000002"/>
    <n v="55.084099999999999"/>
    <n v="52.920499999999997"/>
    <n v="51.199399999999997"/>
    <n v="61.04"/>
    <n v="66.706500000000005"/>
    <n v="69.86"/>
    <n v="64.730699999999999"/>
    <n v="66.823899999999995"/>
    <n v="63.713799999999999"/>
    <n v="69.885400000000004"/>
    <n v="64.087999999999994"/>
    <n v="64.671700000000001"/>
    <n v="57.769799999999996"/>
  </r>
  <r>
    <s v="TFII"/>
    <x v="194"/>
    <s v="TFI International Inc"/>
    <s v="--"/>
    <s v="--"/>
    <n v="146.33000000000001"/>
    <d v="2015-01-01T00:00:00"/>
    <d v="2024-12-31T00:00:00"/>
    <s v="Industrials"/>
    <n v="23.24"/>
    <n v="24.570699999999999"/>
    <n v="24.3126"/>
    <n v="22.084"/>
    <n v="21.5167"/>
    <n v="20.662600000000001"/>
    <n v="20.385200000000001"/>
    <n v="19.316600000000001"/>
    <n v="19.627199999999998"/>
    <n v="21.015699999999999"/>
    <n v="20.908899999999999"/>
    <n v="19.536000000000001"/>
    <n v="17.3019"/>
    <n v="17.856300000000001"/>
    <n v="18.620999999999999"/>
    <n v="19.7468"/>
    <n v="20.288799999999998"/>
    <n v="20.155899999999999"/>
    <n v="21.5002"/>
    <n v="22.491599999999998"/>
    <n v="22.974499999999999"/>
    <n v="25.731100000000001"/>
    <n v="28.927399999999999"/>
    <n v="29.6648"/>
    <n v="29.945399999999999"/>
    <n v="28.1599"/>
    <n v="26.5609"/>
    <n v="25.423100000000002"/>
    <n v="23.6097"/>
    <n v="24.093599999999999"/>
    <n v="25.247900000000001"/>
    <n v="26.307400000000001"/>
    <n v="27.871400000000001"/>
    <n v="26.987400000000001"/>
    <n v="28.14"/>
    <n v="28.660799999999998"/>
    <n v="27.7363"/>
    <n v="28.451499999999999"/>
    <n v="29.065200000000001"/>
    <n v="32.629199999999997"/>
    <n v="34.560499999999998"/>
    <n v="35.7806"/>
    <n v="38.118899999999996"/>
    <n v="42.742600000000003"/>
    <n v="41.546500000000002"/>
    <n v="38.825800000000001"/>
    <n v="39.127099999999999"/>
    <n v="31.500499999999999"/>
    <n v="34.516599999999997"/>
    <n v="36.185400000000001"/>
    <n v="35.435299999999998"/>
    <n v="39.502200000000002"/>
    <n v="36.988399999999999"/>
    <n v="35.796300000000002"/>
    <n v="37.711199999999998"/>
    <n v="35.0015"/>
    <n v="36.858899999999998"/>
    <n v="38.140300000000003"/>
    <n v="39.757899999999999"/>
    <n v="40.009700000000002"/>
    <n v="38.739100000000001"/>
    <n v="37.843299999999999"/>
    <n v="28.635300000000001"/>
    <n v="35.598199999999999"/>
    <n v="38.457099999999997"/>
    <n v="44.692500000000003"/>
    <n v="53.901800000000001"/>
    <n v="53.475099999999998"/>
    <n v="51.881900000000002"/>
    <n v="55.273600000000002"/>
    <n v="61.404800000000002"/>
    <n v="61.329099999999997"/>
    <n v="79.494699999999995"/>
    <n v="83.191500000000005"/>
    <n v="88.442400000000006"/>
    <n v="101.1173"/>
    <n v="108.96639999999999"/>
    <n v="106.5192"/>
    <n v="131.45240000000001"/>
    <n v="134.17259999999999"/>
    <n v="122.2291"/>
    <n v="129.4451"/>
    <n v="119.4087"/>
    <n v="134.14449999999999"/>
    <n v="115.6874"/>
    <n v="124.9254"/>
    <n v="126.2135"/>
    <n v="97.956400000000002"/>
    <n v="98.458799999999997"/>
    <n v="98.285600000000002"/>
    <n v="121.6562"/>
    <n v="124.63339999999999"/>
    <n v="119.2544"/>
    <n v="118.3005"/>
    <n v="139.27799999999999"/>
    <n v="129.82400000000001"/>
    <n v="141.8673"/>
    <n v="159.40559999999999"/>
    <n v="154.8485"/>
    <n v="140.20570000000001"/>
    <n v="137.30600000000001"/>
    <n v="145.5282"/>
    <n v="162.28649999999999"/>
    <n v="177.3306"/>
    <n v="168.47149999999999"/>
    <n v="148.161"/>
    <n v="155.06639999999999"/>
    <n v="174.58"/>
    <n v="171.14150000000001"/>
    <n v="194.22319999999999"/>
    <n v="209.7448"/>
    <n v="174.0882"/>
    <n v="175.11750000000001"/>
    <n v="193.43510000000001"/>
    <n v="209.27879999999999"/>
    <n v="194.22389999999999"/>
    <n v="180.9023"/>
    <n v="181.95699999999999"/>
    <n v="208.1671"/>
    <n v="190.316"/>
  </r>
  <r>
    <s v="TFPM"/>
    <x v="195"/>
    <s v="Triple Flag Precious Metals Co"/>
    <s v="--"/>
    <s v="--"/>
    <n v="45.91"/>
    <d v="2015-01-01T00:00:00"/>
    <d v="2024-12-31T00:00:00"/>
    <s v="Materials"/>
    <n v="15.01"/>
    <n v="15.212999999999999"/>
    <n v="13.778"/>
    <n v="12.4838"/>
    <n v="10.835000000000001"/>
    <n v="10.363899999999999"/>
    <n v="13.880699999999999"/>
    <n v="14.363300000000001"/>
    <n v="14.3255"/>
    <n v="14.656599999999999"/>
    <n v="17.107199999999999"/>
    <n v="17.534700000000001"/>
    <n v="15.169499999999999"/>
    <n v="16.0181"/>
    <n v="14.3781"/>
    <n v="15.3834"/>
    <n v="16.724399999999999"/>
    <n v="14.617100000000001"/>
    <n v="16.4496"/>
    <n v="18.036799999999999"/>
    <n v="17.315300000000001"/>
    <n v="17.8156"/>
    <n v="19.4343"/>
    <n v="21.152799999999999"/>
    <n v="18.702000000000002"/>
    <n v="17.665199999999999"/>
    <n v="17.5489"/>
    <n v="18.121400000000001"/>
    <n v="17.304300000000001"/>
    <n v="17.148700000000002"/>
    <n v="18.495000000000001"/>
    <n v="17.2255"/>
    <n v="16.825199999999999"/>
    <n v="16.805599999999998"/>
    <n v="19.189699999999998"/>
    <n v="21.768599999999999"/>
    <n v="22.143599999999999"/>
    <n v="20.874600000000001"/>
    <n v="21.0123"/>
    <n v="21.843499999999999"/>
    <n v="21.616399999999999"/>
    <n v="23.442499999999999"/>
    <n v="22.9955"/>
    <n v="21.3911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TIH"/>
    <x v="196"/>
    <s v="Toromont Industries Ltd"/>
    <s v="--"/>
    <s v="--"/>
    <n v="173.45"/>
    <d v="2015-01-01T00:00:00"/>
    <d v="2024-12-31T00:00:00"/>
    <s v="Industrials"/>
    <n v="23.07"/>
    <n v="26.064499999999999"/>
    <n v="27.503"/>
    <n v="26.3858"/>
    <n v="26.226199999999999"/>
    <n v="26.389099999999999"/>
    <n v="30.891500000000001"/>
    <n v="29.599"/>
    <n v="27.566099999999999"/>
    <n v="28.890499999999999"/>
    <n v="26.513400000000001"/>
    <n v="26.9373"/>
    <n v="24.299099999999999"/>
    <n v="27.142199999999999"/>
    <n v="29.4544"/>
    <n v="32.287399999999998"/>
    <n v="31.617799999999999"/>
    <n v="32.467100000000002"/>
    <n v="33.8127"/>
    <n v="34.226700000000001"/>
    <n v="33.914000000000001"/>
    <n v="34.139299999999999"/>
    <n v="38.159799999999997"/>
    <n v="36.8474"/>
    <n v="36.673400000000001"/>
    <n v="40.310299999999998"/>
    <n v="40.650799999999997"/>
    <n v="42.424300000000002"/>
    <n v="39.759700000000002"/>
    <n v="41.8782"/>
    <n v="40.606299999999997"/>
    <n v="47.159100000000002"/>
    <n v="50.373199999999997"/>
    <n v="50.065100000000001"/>
    <n v="49.959400000000002"/>
    <n v="48.6753"/>
    <n v="47.447400000000002"/>
    <n v="50.892600000000002"/>
    <n v="49.614899999999999"/>
    <n v="49.881"/>
    <n v="51.6374"/>
    <n v="50.636400000000002"/>
    <n v="59.479500000000002"/>
    <n v="58.099200000000003"/>
    <n v="59.679600000000001"/>
    <n v="55.398299999999999"/>
    <n v="51.8767"/>
    <n v="48.693600000000004"/>
    <n v="52.399900000000002"/>
    <n v="61.472700000000003"/>
    <n v="61.4878"/>
    <n v="62.767099999999999"/>
    <n v="53.523699999999998"/>
    <n v="56.169600000000003"/>
    <n v="59.906999999999996"/>
    <n v="57.707999999999998"/>
    <n v="58.165500000000002"/>
    <n v="61.809899999999999"/>
    <n v="62.6188"/>
    <n v="64.413399999999996"/>
    <n v="62.186900000000001"/>
    <n v="60.5535"/>
    <n v="56.514600000000002"/>
    <n v="59.952300000000001"/>
    <n v="60.887300000000003"/>
    <n v="62.02"/>
    <n v="67.221299999999999"/>
    <n v="67.948599999999999"/>
    <n v="73.660600000000002"/>
    <n v="76.683599999999998"/>
    <n v="82.128600000000006"/>
    <n v="82.741299999999995"/>
    <n v="79.624600000000001"/>
    <n v="85.987899999999996"/>
    <n v="89.531099999999995"/>
    <n v="91.215800000000002"/>
    <n v="100.10469999999999"/>
    <n v="100.8501"/>
    <n v="98.450199999999995"/>
    <n v="99.057199999999995"/>
    <n v="99.054199999999994"/>
    <n v="103.1576"/>
    <n v="100.52500000000001"/>
    <n v="107.4842"/>
    <n v="100.83929999999999"/>
    <n v="100.9802"/>
    <n v="111.7761"/>
    <n v="106.6641"/>
    <n v="105.8152"/>
    <n v="98.516499999999994"/>
    <n v="102.08499999999999"/>
    <n v="96.225899999999996"/>
    <n v="91.369699999999995"/>
    <n v="99.484200000000001"/>
    <n v="97.279799999999994"/>
    <n v="93.197599999999994"/>
    <n v="101.3814"/>
    <n v="107.3428"/>
    <n v="106.0301"/>
    <n v="104.8237"/>
    <n v="100.5342"/>
    <n v="104.6194"/>
    <n v="108.00320000000001"/>
    <n v="106.55159999999999"/>
    <n v="106.7497"/>
    <n v="100.7473"/>
    <n v="106.09350000000001"/>
    <n v="112.46469999999999"/>
    <n v="114.0727"/>
    <n v="120.747"/>
    <n v="126.76349999999999"/>
    <n v="122.53319999999999"/>
    <n v="115.7647"/>
    <n v="118.26860000000001"/>
    <n v="125.3668"/>
    <n v="117.81950000000001"/>
    <n v="129.4169"/>
    <n v="120.5748"/>
    <n v="112.7325"/>
    <n v="111.8749"/>
  </r>
  <r>
    <s v="TKO"/>
    <x v="197"/>
    <s v="Taseko Mines Ltd"/>
    <s v="--"/>
    <s v="--"/>
    <n v="10.35"/>
    <d v="2015-01-01T00:00:00"/>
    <d v="2024-12-31T00:00:00"/>
    <s v="Materials"/>
    <n v="0.91"/>
    <n v="1.07"/>
    <n v="0.8"/>
    <n v="1.01"/>
    <n v="0.81"/>
    <n v="0.68"/>
    <n v="0.64"/>
    <n v="0.63"/>
    <n v="0.55000000000000004"/>
    <n v="0.66"/>
    <n v="0.48"/>
    <n v="0.48499999999999999"/>
    <n v="0.53"/>
    <n v="0.47499999999999998"/>
    <n v="0.72"/>
    <n v="0.81"/>
    <n v="0.63"/>
    <n v="0.63"/>
    <n v="0.72"/>
    <n v="0.6"/>
    <n v="0.63"/>
    <n v="0.59"/>
    <n v="0.89"/>
    <n v="1.1599999999999999"/>
    <n v="1.92"/>
    <n v="1.74"/>
    <n v="1.77"/>
    <n v="1.5"/>
    <n v="1.76"/>
    <n v="1.64"/>
    <n v="1.86"/>
    <n v="2.41"/>
    <n v="2.34"/>
    <n v="2.83"/>
    <n v="2.7"/>
    <n v="2.94"/>
    <n v="2.1800000000000002"/>
    <n v="1.58"/>
    <n v="1.52"/>
    <n v="1.53"/>
    <n v="1.38"/>
    <n v="1.4"/>
    <n v="1.1599999999999999"/>
    <n v="1.02"/>
    <n v="1.02"/>
    <n v="0.9"/>
    <n v="0.86"/>
    <n v="0.65"/>
    <n v="0.76"/>
    <n v="0.87"/>
    <n v="0.78"/>
    <n v="0.95"/>
    <n v="0.64"/>
    <n v="0.69"/>
    <n v="0.61"/>
    <n v="0.56999999999999995"/>
    <n v="0.56000000000000005"/>
    <n v="0.52"/>
    <n v="0.54"/>
    <n v="0.63"/>
    <n v="0.62"/>
    <n v="0.46"/>
    <n v="0.37"/>
    <n v="0.49"/>
    <n v="0.55000000000000004"/>
    <n v="0.67"/>
    <n v="0.86"/>
    <n v="1.24"/>
    <n v="1.41"/>
    <n v="1.23"/>
    <n v="1.24"/>
    <n v="1.66"/>
    <n v="1.55"/>
    <n v="2.13"/>
    <n v="2.15"/>
    <n v="2.46"/>
    <n v="2.95"/>
    <n v="2.6"/>
    <n v="2.2400000000000002"/>
    <n v="2.2400000000000002"/>
    <n v="2.38"/>
    <n v="2.61"/>
    <n v="2.64"/>
    <n v="2.6"/>
    <n v="2.4300000000000002"/>
    <n v="2.41"/>
    <n v="2.88"/>
    <n v="2.4900000000000002"/>
    <n v="1.99"/>
    <n v="1.37"/>
    <n v="1.43"/>
    <n v="1.37"/>
    <n v="1.58"/>
    <n v="1.52"/>
    <n v="1.89"/>
    <n v="1.98"/>
    <n v="2.37"/>
    <n v="2.33"/>
    <n v="2.2400000000000002"/>
    <n v="2.23"/>
    <n v="1.64"/>
    <n v="1.9"/>
    <n v="2.0099999999999998"/>
    <n v="1.94"/>
    <n v="1.7"/>
    <n v="1.48"/>
    <n v="1.64"/>
    <n v="1.86"/>
    <n v="1.96"/>
    <n v="2.13"/>
    <n v="2.91"/>
    <n v="3.4"/>
    <n v="3.73"/>
    <n v="3.37"/>
    <n v="3.02"/>
    <n v="3.07"/>
    <n v="3.43"/>
    <n v="3.09"/>
    <n v="2.86"/>
    <n v="2.8"/>
  </r>
  <r>
    <s v="TOU"/>
    <x v="198"/>
    <s v="Tourmaline Oil Corp"/>
    <s v="--"/>
    <s v="--"/>
    <n v="64.44"/>
    <d v="2015-01-01T00:00:00"/>
    <d v="2024-12-31T00:00:00"/>
    <s v="Energy"/>
    <n v="28.88"/>
    <n v="32.125500000000002"/>
    <n v="31.6873"/>
    <n v="34.423699999999997"/>
    <n v="33.225000000000001"/>
    <n v="31.017700000000001"/>
    <n v="26.735399999999998"/>
    <n v="27.529"/>
    <n v="25.685500000000001"/>
    <n v="22.494499999999999"/>
    <n v="20.989899999999999"/>
    <n v="18.476700000000001"/>
    <n v="23.089700000000001"/>
    <n v="20.626100000000001"/>
    <n v="22.734200000000001"/>
    <n v="23.924600000000002"/>
    <n v="25.941800000000001"/>
    <n v="28.116"/>
    <n v="27.652999999999999"/>
    <n v="30.488600000000002"/>
    <n v="29.380800000000001"/>
    <n v="29.058399999999999"/>
    <n v="29.959499999999998"/>
    <n v="29.686699999999998"/>
    <n v="25.148199999999999"/>
    <n v="24.3049"/>
    <n v="24.511600000000001"/>
    <n v="22.172000000000001"/>
    <n v="22.3291"/>
    <n v="23.048300000000001"/>
    <n v="22.8582"/>
    <n v="20.138400000000001"/>
    <n v="20.973299999999998"/>
    <n v="19.5183"/>
    <n v="19.1629"/>
    <n v="18.8322"/>
    <n v="16.426500000000001"/>
    <n v="15.4345"/>
    <n v="18.136099999999999"/>
    <n v="20.045200000000001"/>
    <n v="21.464500000000001"/>
    <n v="19.569700000000001"/>
    <n v="21.410900000000002"/>
    <n v="17.7119"/>
    <n v="19.037400000000002"/>
    <n v="16.073799999999999"/>
    <n v="15.404"/>
    <n v="14.296900000000001"/>
    <n v="15.0884"/>
    <n v="16.814499999999999"/>
    <n v="17.4605"/>
    <n v="16.944500000000001"/>
    <n v="14.5504"/>
    <n v="14.2181"/>
    <n v="14.831799999999999"/>
    <n v="10.757300000000001"/>
    <n v="11.270300000000001"/>
    <n v="9.7142999999999997"/>
    <n v="10.6342"/>
    <n v="13.197800000000001"/>
    <n v="11.5763"/>
    <n v="9.6685999999999996"/>
    <n v="7.5946999999999996"/>
    <n v="12.1304"/>
    <n v="12.024900000000001"/>
    <n v="10.537599999999999"/>
    <n v="12.091200000000001"/>
    <n v="14.710100000000001"/>
    <n v="14.555400000000001"/>
    <n v="15.441000000000001"/>
    <n v="16.174600000000002"/>
    <n v="15.472799999999999"/>
    <n v="16.428599999999999"/>
    <n v="20.882899999999999"/>
    <n v="21.7089"/>
    <n v="24.0685"/>
    <n v="26.727699999999999"/>
    <n v="32.310400000000001"/>
    <n v="31.061"/>
    <n v="30.769200000000001"/>
    <n v="40.526499999999999"/>
    <n v="40.966099999999997"/>
    <n v="38.932899999999997"/>
    <n v="37.570099999999996"/>
    <n v="41.691400000000002"/>
    <n v="45.996699999999997"/>
    <n v="53.197400000000002"/>
    <n v="60.5398"/>
    <n v="72.111999999999995"/>
    <n v="61.9998"/>
    <n v="74.320099999999996"/>
    <n v="71.930099999999996"/>
    <n v="66.688599999999994"/>
    <n v="71.305400000000006"/>
    <n v="76.052300000000002"/>
    <n v="63.679200000000002"/>
    <n v="57.797800000000002"/>
    <n v="55.737900000000003"/>
    <n v="52.731999999999999"/>
    <n v="56.992100000000001"/>
    <n v="53.134599999999999"/>
    <n v="58.697499999999998"/>
    <n v="64.264499999999998"/>
    <n v="65.157799999999995"/>
    <n v="64.514799999999994"/>
    <n v="69.215400000000002"/>
    <n v="61.994700000000002"/>
    <n v="56.510100000000001"/>
    <n v="55.125599999999999"/>
    <n v="58.2455"/>
    <n v="60.357799999999997"/>
    <n v="64.122399999999999"/>
    <n v="64.436899999999994"/>
    <n v="59.437399999999997"/>
    <n v="58.1922"/>
    <n v="58.834000000000003"/>
    <n v="60.525100000000002"/>
    <n v="61.854900000000001"/>
    <n v="63.579799999999999"/>
    <n v="64.456100000000006"/>
  </r>
  <r>
    <s v="TPZ"/>
    <x v="199"/>
    <s v="Topaz Energy Corp"/>
    <s v="--"/>
    <s v="--"/>
    <n v="29.2"/>
    <d v="2015-01-01T00:00:00"/>
    <d v="2024-12-31T00:00:00"/>
    <s v="Energy"/>
    <n v="9.85"/>
    <n v="10.5975"/>
    <n v="10.363300000000001"/>
    <n v="10.782400000000001"/>
    <n v="11.003399999999999"/>
    <n v="11.253"/>
    <n v="11.1989"/>
    <n v="11.2607"/>
    <n v="13.5305"/>
    <n v="12.4903"/>
    <n v="12.3261"/>
    <n v="13.6442"/>
    <n v="14.3652"/>
    <n v="14.0641"/>
    <n v="14.3405"/>
    <n v="14.557399999999999"/>
    <n v="15.955299999999999"/>
    <n v="17.004799999999999"/>
    <n v="18.5182"/>
    <n v="19.234200000000001"/>
    <n v="16.712399999999999"/>
    <n v="18.448699999999999"/>
    <n v="17.0169"/>
    <n v="17.357500000000002"/>
    <n v="19.208300000000001"/>
    <n v="19.633500000000002"/>
    <n v="17.864799999999999"/>
    <n v="17.492699999999999"/>
    <n v="16.351400000000002"/>
    <n v="16.4146"/>
    <n v="16.6723"/>
    <n v="17.711600000000001"/>
    <n v="17.976900000000001"/>
    <n v="18.691400000000002"/>
    <n v="18.9267"/>
    <n v="18.939900000000002"/>
    <n v="18.736699999999999"/>
    <n v="17.198799999999999"/>
    <n v="17.418299999999999"/>
    <n v="17.472200000000001"/>
    <n v="18.011500000000002"/>
    <n v="20.340499999999999"/>
    <n v="20.787400000000002"/>
    <n v="20.905999999999999"/>
    <n v="22.2029"/>
    <n v="24.043800000000001"/>
    <n v="24.700700000000001"/>
    <n v="24.227599999999999"/>
    <n v="25.0336"/>
    <n v="26.092700000000001"/>
    <n v="26.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TRI"/>
    <x v="200"/>
    <s v="Thomson Reuters Corp"/>
    <s v="--"/>
    <s v="--"/>
    <n v="150.44999999999999"/>
    <d v="2015-01-01T00:00:00"/>
    <d v="2024-12-31T00:00:00"/>
    <s v="Industrials"/>
    <n v="43.4"/>
    <n v="44.037500000000001"/>
    <n v="46.093000000000004"/>
    <n v="44.4863"/>
    <n v="44.947200000000002"/>
    <n v="43.055500000000002"/>
    <n v="47.924900000000001"/>
    <n v="46.702399999999997"/>
    <n v="48.947200000000002"/>
    <n v="48.983699999999999"/>
    <n v="49.707099999999997"/>
    <n v="48.2346"/>
    <n v="48.2254"/>
    <n v="46.048699999999997"/>
    <n v="48.882100000000001"/>
    <n v="47.971699999999998"/>
    <n v="51.581099999999999"/>
    <n v="48.958500000000001"/>
    <n v="51.524900000000002"/>
    <n v="51.2849"/>
    <n v="51.228299999999997"/>
    <n v="49.915700000000001"/>
    <n v="55.2121"/>
    <n v="55.945300000000003"/>
    <n v="55.535800000000002"/>
    <n v="53.883400000000002"/>
    <n v="55.178699999999999"/>
    <n v="59.5154"/>
    <n v="56.974299999999999"/>
    <n v="58.057299999999998"/>
    <n v="55.214399999999998"/>
    <n v="55.6248"/>
    <n v="55.770899999999997"/>
    <n v="58.761600000000001"/>
    <n v="55.785899999999998"/>
    <n v="53.7928"/>
    <n v="52.261200000000002"/>
    <n v="50.073599999999999"/>
    <n v="49.311"/>
    <n v="51.133299999999998"/>
    <n v="50.377699999999997"/>
    <n v="53.015999999999998"/>
    <n v="53.945399999999999"/>
    <n v="58.474200000000003"/>
    <n v="59.380899999999997"/>
    <n v="61.728299999999997"/>
    <n v="61.854599999999998"/>
    <n v="60.748899999999999"/>
    <n v="63.310400000000001"/>
    <n v="65.936400000000006"/>
    <n v="73.340999999999994"/>
    <n v="76.791499999999999"/>
    <n v="80.118600000000001"/>
    <n v="78.7941"/>
    <n v="82.674199999999999"/>
    <n v="85.790499999999994"/>
    <n v="83.033600000000007"/>
    <n v="82.996099999999998"/>
    <n v="87.533199999999994"/>
    <n v="87.542599999999993"/>
    <n v="100.2655"/>
    <n v="93.97"/>
    <n v="90.801400000000001"/>
    <n v="92.875399999999999"/>
    <n v="87.823899999999995"/>
    <n v="87.843000000000004"/>
    <n v="89.004800000000003"/>
    <n v="95.436999999999998"/>
    <n v="101.7064"/>
    <n v="99.141199999999998"/>
    <n v="98.993499999999997"/>
    <n v="100.18600000000001"/>
    <n v="100.27249999999999"/>
    <n v="106.456"/>
    <n v="106.3608"/>
    <n v="110.12869999999999"/>
    <n v="113.3099"/>
    <n v="119.4712"/>
    <n v="128.27170000000001"/>
    <n v="143.54390000000001"/>
    <n v="136.36770000000001"/>
    <n v="144.95570000000001"/>
    <n v="149.33029999999999"/>
    <n v="147.7867"/>
    <n v="133.3177"/>
    <n v="125.7718"/>
    <n v="133.20070000000001"/>
    <n v="126.0466"/>
    <n v="123.4273"/>
    <n v="132.3005"/>
    <n v="141.7654"/>
    <n v="143.12989999999999"/>
    <n v="140.3389"/>
    <n v="143.39709999999999"/>
    <n v="157.39019999999999"/>
    <n v="153.48500000000001"/>
    <n v="157.2809"/>
    <n v="164.87700000000001"/>
    <n v="180.5805"/>
    <n v="177.74709999999999"/>
    <n v="172.8982"/>
    <n v="172.69130000000001"/>
    <n v="171.86089999999999"/>
    <n v="168.41380000000001"/>
    <n v="161.0291"/>
    <n v="160.98060000000001"/>
    <n v="184.40209999999999"/>
    <n v="188.43879999999999"/>
    <n v="194.15819999999999"/>
    <n v="209.09299999999999"/>
    <n v="205.73570000000001"/>
    <n v="202.93459999999999"/>
    <n v="229.6448"/>
    <n v="225.79679999999999"/>
    <n v="219.2954"/>
    <n v="226.7407"/>
    <n v="226.613"/>
    <n v="223.88210000000001"/>
    <n v="225.1602"/>
    <n v="227.506"/>
  </r>
  <r>
    <s v="TRP"/>
    <x v="201"/>
    <s v="TC Energy Corp"/>
    <s v="--"/>
    <s v="--"/>
    <n v="79.84"/>
    <d v="2015-01-01T00:00:00"/>
    <d v="2024-12-31T00:00:00"/>
    <s v="Energy"/>
    <n v="28.96"/>
    <n v="28.060099999999998"/>
    <n v="27.9863"/>
    <n v="28.953099999999999"/>
    <n v="27.8673"/>
    <n v="26.500800000000002"/>
    <n v="26.537299999999998"/>
    <n v="23.9635"/>
    <n v="22.2943"/>
    <n v="23.2453"/>
    <n v="22.262599999999999"/>
    <n v="24.142600000000002"/>
    <n v="25.991099999999999"/>
    <n v="26.525400000000001"/>
    <n v="27.5898"/>
    <n v="28.151800000000001"/>
    <n v="29.362100000000002"/>
    <n v="31.902999999999999"/>
    <n v="33.027200000000001"/>
    <n v="32.4542"/>
    <n v="34.414999999999999"/>
    <n v="33.5944"/>
    <n v="33.2254"/>
    <n v="33.646999999999998"/>
    <n v="34.119500000000002"/>
    <n v="33.936"/>
    <n v="34.453899999999997"/>
    <n v="35.582299999999996"/>
    <n v="35.206200000000003"/>
    <n v="35.055700000000002"/>
    <n v="36.121699999999997"/>
    <n v="35.957299999999996"/>
    <n v="35.325699999999998"/>
    <n v="35.085099999999997"/>
    <n v="35.445999999999998"/>
    <n v="35.405200000000001"/>
    <n v="32.772100000000002"/>
    <n v="32.118200000000002"/>
    <n v="31.2441"/>
    <n v="31.924299999999999"/>
    <n v="31.830500000000001"/>
    <n v="33.762999999999998"/>
    <n v="34.730499999999999"/>
    <n v="32.991399999999999"/>
    <n v="31.432099999999998"/>
    <n v="29.856300000000001"/>
    <n v="32.749299999999998"/>
    <n v="29.737500000000001"/>
    <n v="34.086799999999997"/>
    <n v="35.898499999999999"/>
    <n v="37.070300000000003"/>
    <n v="39.491399999999999"/>
    <n v="40.683399999999999"/>
    <n v="40.565399999999997"/>
    <n v="40.378"/>
    <n v="42.627499999999998"/>
    <n v="43.333199999999998"/>
    <n v="41.937199999999997"/>
    <n v="42.448799999999999"/>
    <n v="44.157699999999998"/>
    <n v="46.334899999999998"/>
    <n v="44.668500000000002"/>
    <n v="40.5"/>
    <n v="41.477699999999999"/>
    <n v="40.176299999999998"/>
    <n v="38.093899999999998"/>
    <n v="40.097099999999998"/>
    <n v="40.057699999999997"/>
    <n v="37.2239"/>
    <n v="34.919899999999998"/>
    <n v="38.042999999999999"/>
    <n v="34.999200000000002"/>
    <n v="37.0687"/>
    <n v="36.047400000000003"/>
    <n v="39.535499999999999"/>
    <n v="41.7316"/>
    <n v="41.807099999999998"/>
    <n v="42.692300000000003"/>
    <n v="42.330300000000001"/>
    <n v="41.69"/>
    <n v="43.015500000000003"/>
    <n v="47.242199999999997"/>
    <n v="42.281599999999997"/>
    <n v="42.119100000000003"/>
    <n v="46.994599999999998"/>
    <n v="48.755899999999997"/>
    <n v="51.114699999999999"/>
    <n v="49.258899999999997"/>
    <n v="53.072000000000003"/>
    <n v="48.977499999999999"/>
    <n v="50.145400000000002"/>
    <n v="46.538899999999998"/>
    <n v="41.516500000000001"/>
    <n v="44.650399999999998"/>
    <n v="44.471299999999999"/>
    <n v="40.954999999999998"/>
    <n v="43.496600000000001"/>
    <n v="41.205300000000001"/>
    <n v="40.585999999999999"/>
    <n v="43.473399999999998"/>
    <n v="40.794400000000003"/>
    <n v="42.065399999999997"/>
    <n v="37.131300000000003"/>
    <n v="38.341299999999997"/>
    <n v="37.4131"/>
    <n v="38.254100000000001"/>
    <n v="40.761099999999999"/>
    <n v="42.192900000000002"/>
    <n v="43.2363"/>
    <n v="43.758000000000003"/>
    <n v="45.167200000000001"/>
    <n v="40.9193"/>
    <n v="43.607399999999998"/>
    <n v="43.823500000000003"/>
    <n v="49.535899999999998"/>
    <n v="52.747"/>
    <n v="55.147399999999998"/>
    <n v="60.978999999999999"/>
    <n v="64.274699999999996"/>
    <n v="63.862499999999997"/>
  </r>
  <r>
    <s v="TSU"/>
    <x v="202"/>
    <s v="Trisura Group Ltd"/>
    <s v="--"/>
    <s v="--"/>
    <n v="41.53"/>
    <d v="2015-01-01T00:00:00"/>
    <d v="2024-12-31T00:00:00"/>
    <s v="Financials"/>
    <n v="5.16"/>
    <n v="5.4249999999999998"/>
    <n v="6.4225000000000003"/>
    <n v="6.125"/>
    <n v="6.65"/>
    <n v="7.2125000000000004"/>
    <n v="6.62"/>
    <n v="6.44"/>
    <n v="6.28"/>
    <n v="6.31"/>
    <n v="6.4375"/>
    <n v="6.1875"/>
    <n v="6.5250000000000004"/>
    <n v="6.6524999999999999"/>
    <n v="7"/>
    <n v="7"/>
    <n v="6.8875000000000002"/>
    <n v="6.4950000000000001"/>
    <n v="6.7874999999999996"/>
    <n v="6.5250000000000004"/>
    <n v="6.75"/>
    <n v="6.9375"/>
    <n v="7.5125000000000002"/>
    <n v="7.1224999999999996"/>
    <n v="7.5175000000000001"/>
    <n v="7.45"/>
    <n v="7.4"/>
    <n v="6.9375"/>
    <n v="7.4725000000000001"/>
    <n v="7.8875000000000002"/>
    <n v="10.067500000000001"/>
    <n v="10.067500000000001"/>
    <n v="10.8725"/>
    <n v="12.0875"/>
    <n v="10.244999999999999"/>
    <n v="10.137499999999999"/>
    <n v="13"/>
    <n v="15.3125"/>
    <n v="19.932500000000001"/>
    <n v="22.0075"/>
    <n v="21.1875"/>
    <n v="21.797499999999999"/>
    <n v="20.524999999999999"/>
    <n v="22.267499999999998"/>
    <n v="21.535"/>
    <n v="30.925000000000001"/>
    <n v="29.752500000000001"/>
    <n v="32.772500000000001"/>
    <n v="39.844999999999999"/>
    <n v="41.447499999999998"/>
    <n v="46.6"/>
    <n v="45.43"/>
    <n v="43.24"/>
    <n v="41.83"/>
    <n v="43.78"/>
    <n v="47.69"/>
    <n v="42.95"/>
    <n v="34.72"/>
    <n v="34.369999999999997"/>
    <n v="30.89"/>
    <n v="34.83"/>
    <n v="33.33"/>
    <n v="35.729999999999997"/>
    <n v="34.78"/>
    <n v="33.409999999999997"/>
    <n v="39.630000000000003"/>
    <n v="42.9"/>
    <n v="45.29"/>
    <n v="41.91"/>
    <n v="34.67"/>
    <n v="33.090000000000003"/>
    <n v="31.31"/>
    <n v="34.43"/>
    <n v="37.57"/>
    <n v="33.76"/>
    <n v="32.049999999999997"/>
    <n v="30.13"/>
    <n v="30.49"/>
    <n v="33.869999999999997"/>
    <n v="34"/>
    <n v="37.51"/>
    <n v="43.75"/>
    <n v="41.65"/>
    <n v="42.05"/>
    <n v="40.33"/>
    <n v="41.38"/>
    <n v="46.18"/>
    <n v="41.82"/>
    <n v="43.19"/>
    <n v="41.2"/>
    <n v="40.31"/>
    <n v="38.979999999999997"/>
    <m/>
    <m/>
    <m/>
    <m/>
    <m/>
    <m/>
    <m/>
    <m/>
    <m/>
    <m/>
    <m/>
    <m/>
    <m/>
    <m/>
    <m/>
    <m/>
    <m/>
    <m/>
    <m/>
    <m/>
    <m/>
    <m/>
    <m/>
    <m/>
    <m/>
    <m/>
    <m/>
    <m/>
  </r>
  <r>
    <s v="TVE"/>
    <x v="203"/>
    <s v="Tamarack Valley Energy Ltd"/>
    <s v="--"/>
    <s v="--"/>
    <n v="9.2100000000000009"/>
    <d v="2015-01-01T00:00:00"/>
    <d v="2024-12-31T00:00:00"/>
    <s v="Energy"/>
    <n v="3.1"/>
    <n v="3.7223000000000002"/>
    <n v="3.5912000000000002"/>
    <n v="3.9582000000000002"/>
    <n v="3.2766999999999999"/>
    <n v="3.0844"/>
    <n v="2.4028999999999998"/>
    <n v="2.3330000000000002"/>
    <n v="2.0533999999999999"/>
    <n v="2.3330000000000002"/>
    <n v="2.5076999999999998"/>
    <n v="2.6126"/>
    <n v="2.6911999999999998"/>
    <n v="2.6738"/>
    <n v="3.3815"/>
    <n v="3.4689000000000001"/>
    <n v="3.3290999999999999"/>
    <n v="3.2067999999999999"/>
    <n v="2.9708000000000001"/>
    <n v="2.9359000000000002"/>
    <n v="3.1543000000000001"/>
    <n v="2.9272"/>
    <n v="3.0844"/>
    <n v="3.0232999999999999"/>
    <n v="2.8048000000000002"/>
    <n v="2.5863999999999998"/>
    <n v="2.5427"/>
    <n v="2.2717999999999998"/>
    <n v="1.9573"/>
    <n v="1.9484999999999999"/>
    <n v="2.0446"/>
    <n v="2.0184000000000002"/>
    <n v="2.4727999999999999"/>
    <n v="2.6387999999999998"/>
    <n v="2.3942000000000001"/>
    <n v="2.4990000000000001"/>
    <n v="2.4815"/>
    <n v="2.2806000000000002"/>
    <n v="2.4466000000000001"/>
    <n v="3.1107"/>
    <n v="3.766"/>
    <n v="4.0281000000000002"/>
    <n v="4.1940999999999997"/>
    <n v="4.2378"/>
    <n v="4.3951000000000002"/>
    <n v="3.1019000000000001"/>
    <n v="1.9136"/>
    <n v="2.0621"/>
    <n v="1.8874"/>
    <n v="2.4203999999999999"/>
    <n v="2.1233"/>
    <n v="2.3942000000000001"/>
    <n v="1.8524"/>
    <n v="1.8262"/>
    <n v="1.8874"/>
    <n v="1.6427"/>
    <n v="1.7738"/>
    <n v="1.4854000000000001"/>
    <n v="1.5814999999999999"/>
    <n v="1.7476"/>
    <n v="1.4766999999999999"/>
    <n v="1.1272"/>
    <n v="0.42380000000000001"/>
    <n v="0.69899999999999995"/>
    <n v="0.63790000000000002"/>
    <n v="0.77769999999999995"/>
    <n v="0.71650000000000003"/>
    <n v="0.82140000000000002"/>
    <n v="0.62909999999999999"/>
    <n v="0.67279999999999995"/>
    <n v="0.84760000000000002"/>
    <n v="1.1096999999999999"/>
    <n v="1.1620999999999999"/>
    <n v="1.8786"/>
    <n v="2.0709"/>
    <n v="2.2456"/>
    <n v="2.3243"/>
    <n v="2.2456"/>
    <n v="2.3504999999999998"/>
    <n v="2.1145"/>
    <n v="2.7873999999999999"/>
    <n v="3.1456"/>
    <n v="2.9971000000000001"/>
    <n v="3.3641000000000001"/>
    <n v="4.3156999999999996"/>
    <n v="4.5247999999999999"/>
    <n v="4.3563999999999998"/>
    <n v="4.4253999999999998"/>
    <n v="4.6528999999999998"/>
    <n v="3.8237000000000001"/>
    <n v="3.9384999999999999"/>
    <n v="3.7166999999999999"/>
    <n v="3.3715999999999999"/>
    <n v="4.6797000000000004"/>
    <n v="4.6289999999999996"/>
    <n v="3.9973000000000001"/>
    <n v="4.3311999999999999"/>
    <n v="3.9112"/>
    <n v="3.5528"/>
    <n v="3.3925999999999998"/>
    <n v="3.0587"/>
    <n v="2.9338000000000002"/>
    <n v="3.3111999999999999"/>
    <n v="3.3597999999999999"/>
    <n v="3.6012"/>
    <n v="3.8809"/>
    <n v="3.4205000000000001"/>
    <n v="2.8649"/>
    <n v="2.895"/>
    <n v="3.1598000000000002"/>
    <n v="3.6233"/>
    <n v="3.5308000000000002"/>
    <n v="3.6469"/>
    <n v="3.5543"/>
    <n v="3.9190999999999998"/>
    <n v="3.7968999999999999"/>
    <n v="3.7614000000000001"/>
    <n v="4.0050999999999997"/>
    <n v="4.3167999999999997"/>
    <n v="4.6490999999999998"/>
  </r>
  <r>
    <s v="TVK"/>
    <x v="204"/>
    <s v="TerraVest Industries Inc"/>
    <s v="--"/>
    <s v="--"/>
    <n v="141.06"/>
    <d v="2015-01-01T00:00:00"/>
    <d v="2024-12-31T00:00:00"/>
    <s v="Energy"/>
    <n v="3.98"/>
    <n v="4.0820999999999996"/>
    <n v="4.4097"/>
    <n v="4.4097"/>
    <n v="4.6669"/>
    <n v="4.8517999999999999"/>
    <n v="4.5606999999999998"/>
    <n v="4.5532000000000004"/>
    <n v="4.4859999999999998"/>
    <n v="4.6227"/>
    <n v="4.82"/>
    <n v="5.4698000000000002"/>
    <n v="4.8148999999999997"/>
    <n v="4.5838000000000001"/>
    <n v="4.8468999999999998"/>
    <n v="4.7138"/>
    <n v="5.2618999999999998"/>
    <n v="5.1787000000000001"/>
    <n v="5.3616999999999999"/>
    <n v="5.2900999999999998"/>
    <n v="6.0621"/>
    <n v="6.4005999999999998"/>
    <n v="6.4973999999999998"/>
    <n v="7.2575000000000003"/>
    <n v="6.9313000000000002"/>
    <n v="7.1106999999999996"/>
    <n v="7.8956999999999997"/>
    <n v="7.8792"/>
    <n v="7.7803000000000004"/>
    <n v="8.3239000000000001"/>
    <n v="8.0242000000000004"/>
    <n v="7.7911000000000001"/>
    <n v="7.7906000000000004"/>
    <n v="8.0597999999999992"/>
    <n v="8.0767000000000007"/>
    <n v="7.9508000000000001"/>
    <n v="7.9847999999999999"/>
    <n v="8.3249999999999993"/>
    <n v="8.4868000000000006"/>
    <n v="8.6758000000000006"/>
    <n v="8.5899000000000001"/>
    <n v="8.7372999999999994"/>
    <n v="9.093"/>
    <n v="8.8284000000000002"/>
    <n v="9.5108999999999995"/>
    <n v="9.2393999999999998"/>
    <n v="9.3445"/>
    <n v="8.9865999999999993"/>
    <n v="9.5084999999999997"/>
    <n v="10.959099999999999"/>
    <n v="11.5906"/>
    <n v="11.3231"/>
    <n v="11.4747"/>
    <n v="11.956799999999999"/>
    <n v="11.6334"/>
    <n v="11.184200000000001"/>
    <n v="11.841100000000001"/>
    <n v="11.135"/>
    <n v="11.307"/>
    <n v="11.8628"/>
    <n v="13.359400000000001"/>
    <n v="14.8012"/>
    <n v="12.507300000000001"/>
    <n v="14.190300000000001"/>
    <n v="14.742100000000001"/>
    <n v="14.2098"/>
    <n v="14.163500000000001"/>
    <n v="13.4785"/>
    <n v="14.0816"/>
    <n v="13.4666"/>
    <n v="14.4451"/>
    <n v="14.986599999999999"/>
    <n v="14.742699999999999"/>
    <n v="16.233899999999998"/>
    <n v="15.792199999999999"/>
    <n v="16.980899999999998"/>
    <n v="16.877099999999999"/>
    <n v="18.397099999999998"/>
    <n v="18.956600000000002"/>
    <n v="20.5307"/>
    <n v="23.131"/>
    <n v="24.7118"/>
    <n v="27.3782"/>
    <n v="26.266300000000001"/>
    <n v="23.217199999999998"/>
    <n v="22.729700000000001"/>
    <n v="24.135100000000001"/>
    <n v="21.400099999999998"/>
    <n v="22.071899999999999"/>
    <n v="22.144500000000001"/>
    <n v="22.886500000000002"/>
    <n v="24.283799999999999"/>
    <n v="23.661899999999999"/>
    <n v="22.9361"/>
    <n v="24.4361"/>
    <n v="26.829799999999999"/>
    <n v="26.450500000000002"/>
    <n v="25.692"/>
    <n v="26.905100000000001"/>
    <n v="26.231000000000002"/>
    <n v="25.918399999999998"/>
    <n v="28.453800000000001"/>
    <n v="33.850200000000001"/>
    <n v="34.782299999999999"/>
    <n v="37.407600000000002"/>
    <n v="32.229599999999998"/>
    <n v="36.659399999999998"/>
    <n v="43.702800000000003"/>
    <n v="47.999000000000002"/>
    <n v="55.050699999999999"/>
    <n v="59.407499999999999"/>
    <n v="71.516800000000003"/>
    <n v="73.5762"/>
    <n v="71.722499999999997"/>
    <n v="81.237200000000001"/>
    <n v="95.911100000000005"/>
    <n v="95.505799999999994"/>
    <n v="99.103099999999998"/>
    <n v="113.8001"/>
    <n v="111.27079999999999"/>
  </r>
  <r>
    <s v="TXG"/>
    <x v="205"/>
    <s v="Torex Gold Resources Inc"/>
    <s v="--"/>
    <s v="--"/>
    <n v="65.540000000000006"/>
    <d v="2015-01-01T00:00:00"/>
    <d v="2024-12-31T00:00:00"/>
    <s v="Materials"/>
    <n v="14.47"/>
    <n v="11.472799999999999"/>
    <n v="10.475199999999999"/>
    <n v="11.173500000000001"/>
    <n v="11.073700000000001"/>
    <n v="11.273300000000001"/>
    <n v="11.173500000000001"/>
    <n v="12.370699999999999"/>
    <n v="12.370699999999999"/>
    <n v="12.370699999999999"/>
    <n v="11.7721"/>
    <n v="12.5702"/>
    <n v="12.5702"/>
    <n v="17.9574"/>
    <n v="18.1569"/>
    <n v="22.247199999999999"/>
    <n v="18.8553"/>
    <n v="23.045300000000001"/>
    <n v="26.836400000000001"/>
    <n v="29.968900000000001"/>
    <n v="28.312899999999999"/>
    <n v="24.890999999999998"/>
    <n v="20.072399999999998"/>
    <n v="20.7408"/>
    <n v="27.534700000000001"/>
    <n v="25.639199999999999"/>
    <n v="26.158000000000001"/>
    <n v="23.065300000000001"/>
    <n v="22.526599999999998"/>
    <n v="24.671500000000002"/>
    <n v="22.676200000000001"/>
    <n v="21.030100000000001"/>
    <n v="19.503699999999998"/>
    <n v="17.747900000000001"/>
    <n v="12.739800000000001"/>
    <n v="11.9018"/>
    <n v="12.66"/>
    <n v="9.9763000000000002"/>
    <n v="7.8913000000000002"/>
    <n v="13.168799999999999"/>
    <n v="12.63"/>
    <n v="11.6823"/>
    <n v="9.5873000000000008"/>
    <n v="8.7891999999999992"/>
    <n v="10.944000000000001"/>
    <n v="11.961600000000001"/>
    <n v="10.4053"/>
    <n v="12.959300000000001"/>
    <n v="14.2562"/>
    <n v="15.882300000000001"/>
    <n v="16.780200000000001"/>
    <n v="12.7797"/>
    <n v="12.370699999999999"/>
    <n v="13.4282"/>
    <n v="16.959800000000001"/>
    <n v="21.3294"/>
    <n v="16.3812"/>
    <n v="19.224399999999999"/>
    <n v="19.942699999999999"/>
    <n v="20.471399999999999"/>
    <n v="18.166899999999998"/>
    <n v="17.7379"/>
    <n v="13.597799999999999"/>
    <n v="19.763100000000001"/>
    <n v="18.954999999999998"/>
    <n v="21.339400000000001"/>
    <n v="23.4344"/>
    <n v="20.092300000000002"/>
    <n v="18.785399999999999"/>
    <n v="17.9175"/>
    <n v="17.877600000000001"/>
    <n v="19.044799999999999"/>
    <n v="16.8002"/>
    <n v="15.3835"/>
    <n v="15.8325"/>
    <n v="14.844799999999999"/>
    <n v="17.6082"/>
    <n v="14.2462"/>
    <n v="13.9968"/>
    <n v="14.066599999999999"/>
    <n v="12.63"/>
    <n v="14.356"/>
    <n v="13.956899999999999"/>
    <n v="13.1189"/>
    <n v="12.4305"/>
    <n v="16.042000000000002"/>
    <n v="15.6629"/>
    <n v="14.346"/>
    <n v="12.390599999999999"/>
    <n v="9.9164999999999992"/>
    <n v="9.7269000000000005"/>
    <n v="9.7269000000000005"/>
    <n v="9.9464000000000006"/>
    <n v="9.2579999999999991"/>
    <n v="12.420500000000001"/>
    <n v="15.513199999999999"/>
    <n v="18.246700000000001"/>
    <n v="16.760300000000001"/>
    <n v="22.436800000000002"/>
    <n v="22.177399999999999"/>
    <n v="21.169799999999999"/>
    <n v="18.775500000000001"/>
    <n v="18.456199999999999"/>
    <n v="15.5731"/>
    <n v="14.0966"/>
    <n v="13.3384"/>
    <n v="14.5655"/>
    <n v="14.5854"/>
    <n v="13.7773"/>
    <n v="14.166399999999999"/>
    <n v="19.892800000000001"/>
    <n v="19.354099999999999"/>
    <n v="21.3992"/>
    <n v="21.149799999999999"/>
    <n v="21.838200000000001"/>
    <n v="25.938500000000001"/>
    <n v="25.748899999999999"/>
    <n v="29.9589"/>
    <n v="29.6297"/>
    <n v="28.253"/>
  </r>
  <r>
    <s v="VET"/>
    <x v="206"/>
    <s v="Vermilion Energy Inc"/>
    <s v="--"/>
    <s v="--"/>
    <n v="13.16"/>
    <d v="2015-01-01T00:00:00"/>
    <d v="2024-12-31T00:00:00"/>
    <s v="Energy"/>
    <n v="33.450000000000003"/>
    <n v="33.733600000000003"/>
    <n v="32.075800000000001"/>
    <n v="35.113999999999997"/>
    <n v="32.394599999999997"/>
    <n v="32.873800000000003"/>
    <n v="26.936"/>
    <n v="28.045200000000001"/>
    <n v="26.573899999999998"/>
    <n v="28.583500000000001"/>
    <n v="24.9758"/>
    <n v="23.6295"/>
    <n v="23.689399999999999"/>
    <n v="23.415199999999999"/>
    <n v="24.3094"/>
    <n v="27.752700000000001"/>
    <n v="28.047999999999998"/>
    <n v="26.729199999999999"/>
    <n v="28.406700000000001"/>
    <n v="31.082000000000001"/>
    <n v="33.4863"/>
    <n v="34.796199999999999"/>
    <n v="36.192"/>
    <n v="37.659700000000001"/>
    <n v="35.926499999999997"/>
    <n v="33.945099999999996"/>
    <n v="33.661499999999997"/>
    <n v="32.5837"/>
    <n v="28.792200000000001"/>
    <n v="28.152799999999999"/>
    <n v="28.262699999999999"/>
    <n v="28.169"/>
    <n v="30.841000000000001"/>
    <n v="30.770499999999998"/>
    <n v="31.952100000000002"/>
    <n v="32.231400000000001"/>
    <n v="32.956899999999997"/>
    <n v="30.1066"/>
    <n v="29.744900000000001"/>
    <n v="31.236499999999999"/>
    <n v="32.8842"/>
    <n v="34.469700000000003"/>
    <n v="32.716999999999999"/>
    <n v="30.4436"/>
    <n v="31.436900000000001"/>
    <n v="25.958300000000001"/>
    <n v="24.756"/>
    <n v="21.716899999999999"/>
    <n v="24.491800000000001"/>
    <n v="25.7805"/>
    <n v="25.442799999999998"/>
    <n v="26.557500000000001"/>
    <n v="22.172599999999999"/>
    <n v="22.434999999999999"/>
    <n v="18.842300000000002"/>
    <n v="15.2773"/>
    <n v="17.9755"/>
    <n v="14.336"/>
    <n v="15.9193"/>
    <n v="17.886199999999999"/>
    <n v="16.2729"/>
    <n v="11.6417"/>
    <n v="3.8542999999999998"/>
    <n v="6.1116000000000001"/>
    <n v="6.1204999999999998"/>
    <n v="5.3888999999999996"/>
    <n v="4.8714000000000004"/>
    <n v="4.6215999999999999"/>
    <n v="2.7747000000000002"/>
    <n v="2.9352999999999998"/>
    <n v="4.6483999999999996"/>
    <n v="5.0677000000000003"/>
    <n v="4.9962999999999997"/>
    <n v="7.1108000000000002"/>
    <n v="8.1457999999999995"/>
    <n v="8.1369000000000007"/>
    <n v="8.3510000000000009"/>
    <n v="9.6892999999999994"/>
    <n v="8.0030000000000001"/>
    <n v="7.5122999999999998"/>
    <n v="11.170299999999999"/>
    <n v="11.9733"/>
    <n v="11.384499999999999"/>
    <n v="14.186"/>
    <n v="17.6477"/>
    <n v="21.145099999999999"/>
    <n v="23.473199999999999"/>
    <n v="22.382200000000001"/>
    <n v="24.465800000000002"/>
    <n v="21.957100000000001"/>
    <n v="29.673400000000001"/>
    <n v="31.4389"/>
    <n v="26.577100000000002"/>
    <n v="28.572399999999998"/>
    <n v="23.898700000000002"/>
    <n v="21.6175"/>
    <n v="18.3979"/>
    <n v="16.486000000000001"/>
    <n v="15.9039"/>
    <n v="15.559100000000001"/>
    <n v="13.399900000000001"/>
    <n v="15.080399999999999"/>
    <n v="16.778300000000002"/>
    <n v="17.965"/>
    <n v="18.23"/>
    <n v="18.3584"/>
    <n v="15.725300000000001"/>
    <n v="14.741400000000001"/>
    <n v="13.3384"/>
    <n v="13.9199"/>
    <n v="15.6615"/>
    <n v="14.7501"/>
    <n v="15.680099999999999"/>
    <n v="14.116400000000001"/>
    <n v="13.919499999999999"/>
    <n v="13.0009"/>
    <n v="12.4894"/>
    <n v="12.2812"/>
    <n v="13.596399999999999"/>
    <n v="12.9209"/>
  </r>
  <r>
    <s v="VNP"/>
    <x v="207"/>
    <s v="5N Plus Inc"/>
    <s v="--"/>
    <s v="--"/>
    <n v="24.08"/>
    <d v="2015-01-01T00:00:00"/>
    <d v="2024-12-31T00:00:00"/>
    <s v="Materials"/>
    <n v="2.2799999999999998"/>
    <n v="2.2999999999999998"/>
    <n v="2.15"/>
    <n v="2.0299999999999998"/>
    <n v="1.24"/>
    <n v="1.21"/>
    <n v="0.96"/>
    <n v="1.34"/>
    <n v="1.2"/>
    <n v="1.22"/>
    <n v="1.1000000000000001"/>
    <n v="1.21"/>
    <n v="1.405"/>
    <n v="1.65"/>
    <n v="1.85"/>
    <n v="2.0299999999999998"/>
    <n v="2.15"/>
    <n v="2.0299999999999998"/>
    <n v="2"/>
    <n v="1.8"/>
    <n v="1.71"/>
    <n v="1.68"/>
    <n v="1.81"/>
    <n v="1.79"/>
    <n v="1.77"/>
    <n v="1.8"/>
    <n v="1.95"/>
    <n v="1.95"/>
    <n v="3.09"/>
    <n v="3.23"/>
    <n v="3.11"/>
    <n v="3.28"/>
    <n v="3.25"/>
    <n v="3.08"/>
    <n v="2.82"/>
    <n v="3"/>
    <n v="2.5"/>
    <n v="2.85"/>
    <n v="3"/>
    <n v="3"/>
    <n v="3.46"/>
    <n v="3.35"/>
    <n v="3.38"/>
    <n v="3.57"/>
    <n v="3.3"/>
    <n v="2.98"/>
    <n v="2.94"/>
    <n v="3.1"/>
    <n v="3.22"/>
    <n v="3.35"/>
    <n v="3.6"/>
    <n v="3.65"/>
    <n v="2.83"/>
    <n v="2.68"/>
    <n v="2.2200000000000002"/>
    <n v="2.36"/>
    <n v="2.19"/>
    <n v="2.2000000000000002"/>
    <n v="2.12"/>
    <n v="2.46"/>
    <n v="2.11"/>
    <n v="2.04"/>
    <n v="1.55"/>
    <n v="1.7"/>
    <n v="1.7"/>
    <n v="1.61"/>
    <n v="1.74"/>
    <n v="1.83"/>
    <n v="1.79"/>
    <n v="1.95"/>
    <n v="2.48"/>
    <n v="2.96"/>
    <n v="3.64"/>
    <n v="4.72"/>
    <n v="4.5999999999999996"/>
    <n v="4.12"/>
    <n v="3"/>
    <n v="2.95"/>
    <n v="2.66"/>
    <n v="2.86"/>
    <n v="2.76"/>
    <n v="3.08"/>
    <n v="2.31"/>
    <n v="2.38"/>
    <n v="2.29"/>
    <n v="2.33"/>
    <n v="2.4"/>
    <n v="1.96"/>
    <n v="1.58"/>
    <n v="1.38"/>
    <n v="1.77"/>
    <n v="1.68"/>
    <n v="1.67"/>
    <n v="2.36"/>
    <n v="3"/>
    <n v="2.91"/>
    <n v="3.16"/>
    <n v="2.64"/>
    <n v="3.44"/>
    <n v="3.05"/>
    <n v="3.04"/>
    <n v="3.26"/>
    <n v="3.7"/>
    <n v="3.52"/>
    <n v="3.5"/>
    <n v="3.3"/>
    <n v="3.3"/>
    <n v="3.78"/>
    <n v="3.66"/>
    <n v="4.4000000000000004"/>
    <n v="5"/>
    <n v="4.67"/>
    <n v="5.77"/>
    <n v="6.26"/>
    <n v="6.04"/>
    <n v="6.95"/>
    <n v="6.7"/>
    <n v="7.1"/>
    <n v="6.49"/>
    <n v="7.38"/>
  </r>
  <r>
    <s v="VZLA"/>
    <x v="208"/>
    <s v="Vizsla Silver Corp"/>
    <s v="--"/>
    <s v="--"/>
    <n v="6.89"/>
    <d v="2015-01-01T00:00:00"/>
    <d v="2024-12-31T00:00:00"/>
    <s v="Materials"/>
    <n v="0.15"/>
    <n v="0.1464"/>
    <n v="0.13170000000000001"/>
    <n v="0.14149999999999999"/>
    <n v="0.1464"/>
    <n v="0.15609999999999999"/>
    <n v="0.1366"/>
    <n v="0.1464"/>
    <n v="0.1512"/>
    <n v="0.18540000000000001"/>
    <n v="0.32200000000000001"/>
    <n v="0.26340000000000002"/>
    <n v="0.3805"/>
    <n v="0.45369999999999999"/>
    <n v="0.75129999999999997"/>
    <n v="0.73180000000000001"/>
    <n v="0.46350000000000002"/>
    <n v="0.34150000000000003"/>
    <n v="0.4098"/>
    <n v="0.44879999999999998"/>
    <n v="0.90739999999999998"/>
    <n v="2.3515000000000001"/>
    <n v="1.6977"/>
    <n v="1.4148000000000001"/>
    <n v="1.3562000000000001"/>
    <n v="1.405"/>
    <n v="1.6977"/>
    <n v="1.5416000000000001"/>
    <n v="1.4148000000000001"/>
    <n v="1.5806"/>
    <n v="1.8246"/>
    <n v="2.3222"/>
    <n v="2.4782999999999999"/>
    <n v="2.4685000000000001"/>
    <n v="2.4001999999999999"/>
    <n v="2.12"/>
    <n v="2.57"/>
    <n v="2.92"/>
    <n v="3.02"/>
    <n v="2.4500000000000002"/>
    <n v="2.73"/>
    <n v="2.52"/>
    <n v="2.06"/>
    <n v="1.78"/>
    <n v="1.36"/>
    <n v="1.57"/>
    <n v="1.49"/>
    <n v="1.58"/>
    <n v="1.57"/>
    <n v="1.46"/>
    <n v="1.55"/>
    <n v="1.6"/>
    <n v="1.8"/>
    <n v="2.0699999999999998"/>
    <n v="1.95"/>
    <n v="1.66"/>
    <n v="1.61"/>
    <n v="1.5"/>
    <n v="1.47"/>
    <n v="1.46"/>
    <n v="1.43"/>
    <n v="1.67"/>
    <n v="1.67"/>
    <n v="1.93"/>
    <n v="1.49"/>
    <n v="1.77"/>
    <n v="1.78"/>
    <n v="2.48"/>
    <n v="2.42"/>
    <n v="2.91"/>
    <n v="2.79"/>
    <n v="2.59"/>
    <n v="2.88"/>
    <n v="2.52"/>
    <n v="2.43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WCN"/>
    <x v="209"/>
    <s v="Waste Connections Inc"/>
    <s v="--"/>
    <s v="--"/>
    <n v="227.8"/>
    <d v="2015-01-01T00:00:00"/>
    <d v="2024-12-31T00:00:00"/>
    <s v="Industrials"/>
    <n v="45.58"/>
    <n v="43.891300000000001"/>
    <n v="46.948799999999999"/>
    <n v="44.02"/>
    <n v="43.855899999999998"/>
    <n v="42.488900000000001"/>
    <n v="45.1524"/>
    <n v="46.065600000000003"/>
    <n v="44.9758"/>
    <n v="40.069099999999999"/>
    <n v="40.247599999999998"/>
    <n v="41.767800000000001"/>
    <n v="50.467300000000002"/>
    <n v="51.799799999999998"/>
    <n v="51.954700000000003"/>
    <n v="51.954700000000003"/>
    <n v="53.4039"/>
    <n v="57.974400000000003"/>
    <n v="60.540599999999998"/>
    <n v="62.270699999999998"/>
    <n v="60.895299999999999"/>
    <n v="62.644100000000002"/>
    <n v="63.993499999999997"/>
    <n v="65.715299999999999"/>
    <n v="65.103899999999996"/>
    <n v="72.209400000000002"/>
    <n v="73.4011"/>
    <n v="78.502099999999999"/>
    <n v="80.496399999999994"/>
    <n v="78.476500000000001"/>
    <n v="76.127700000000004"/>
    <n v="78.413499999999999"/>
    <n v="82.131399999999999"/>
    <n v="85.792699999999996"/>
    <n v="83.770200000000003"/>
    <n v="84.090800000000002"/>
    <n v="83.373999999999995"/>
    <n v="85.861199999999997"/>
    <n v="87.354299999999995"/>
    <n v="87.694400000000002"/>
    <n v="94.389899999999997"/>
    <n v="93.755600000000001"/>
    <n v="95.544899999999998"/>
    <n v="98.229399999999998"/>
    <n v="97.650899999999993"/>
    <n v="95.450500000000005"/>
    <n v="99.109800000000007"/>
    <n v="96.305999999999997"/>
    <n v="104.2135"/>
    <n v="104.4699"/>
    <n v="112.7162"/>
    <n v="118.4011"/>
    <n v="121.97280000000001"/>
    <n v="119.3305"/>
    <n v="114.1891"/>
    <n v="116.8621"/>
    <n v="116.2983"/>
    <n v="116.2505"/>
    <n v="114.68129999999999"/>
    <n v="112.93859999999999"/>
    <n v="122.1307"/>
    <n v="123.97499999999999"/>
    <n v="104.7514"/>
    <n v="114.88120000000001"/>
    <n v="124.57599999999999"/>
    <n v="122.2783"/>
    <n v="131.85220000000001"/>
    <n v="125.63039999999999"/>
    <n v="133.29689999999999"/>
    <n v="127.19070000000001"/>
    <n v="130.28280000000001"/>
    <n v="125.95010000000001"/>
    <n v="121.569"/>
    <n v="119.91889999999999"/>
    <n v="131.28720000000001"/>
    <n v="141.5856"/>
    <n v="140.36779999999999"/>
    <n v="143.4479"/>
    <n v="153.08539999999999"/>
    <n v="158.16409999999999"/>
    <n v="154.87530000000001"/>
    <n v="163.37379999999999"/>
    <n v="165.345"/>
    <n v="167.54130000000001"/>
    <n v="154.00380000000001"/>
    <n v="152.08940000000001"/>
    <n v="170.22020000000001"/>
    <n v="172.55699999999999"/>
    <n v="157.4307"/>
    <n v="155.67500000000001"/>
    <n v="166.4727"/>
    <n v="178.64930000000001"/>
    <n v="182.35210000000001"/>
    <n v="175.6696"/>
    <n v="190.02799999999999"/>
    <n v="175.67850000000001"/>
    <n v="172.8203"/>
    <n v="179.1857"/>
    <n v="184.4616"/>
    <n v="184.81460000000001"/>
    <n v="182.2586"/>
    <n v="186.0017"/>
    <n v="182.9562"/>
    <n v="182.31229999999999"/>
    <n v="179.48759999999999"/>
    <n v="176.72200000000001"/>
    <n v="181.27459999999999"/>
    <n v="195.15199999999999"/>
    <n v="205.8535"/>
    <n v="223.1037"/>
    <n v="230.06890000000001"/>
    <n v="220.51519999999999"/>
    <n v="221.5068"/>
    <n v="237.54920000000001"/>
    <n v="243.01220000000001"/>
    <n v="249.12209999999999"/>
    <n v="239.63579999999999"/>
    <n v="243.97749999999999"/>
    <n v="269.51960000000003"/>
    <n v="244.8734"/>
  </r>
  <r>
    <s v="WCP"/>
    <x v="210"/>
    <s v="Whitecap Resources Inc"/>
    <s v="--"/>
    <s v="--"/>
    <n v="12.42"/>
    <d v="2015-01-01T00:00:00"/>
    <d v="2024-12-31T00:00:00"/>
    <s v="Energy"/>
    <n v="6.64"/>
    <n v="7.2514000000000003"/>
    <n v="7.7470999999999997"/>
    <n v="8.0998000000000001"/>
    <n v="7.4558999999999997"/>
    <n v="7.2065999999999999"/>
    <n v="6.2701000000000002"/>
    <n v="6.2821999999999996"/>
    <n v="5.8669000000000002"/>
    <n v="6.4981"/>
    <n v="6.4428999999999998"/>
    <n v="5.1382000000000003"/>
    <n v="4.3772000000000002"/>
    <n v="4.3944999999999999"/>
    <n v="4.4680999999999997"/>
    <n v="5.4451999999999998"/>
    <n v="5.8810000000000002"/>
    <n v="5.7442000000000002"/>
    <n v="5.6477000000000004"/>
    <n v="5.8129999999999997"/>
    <n v="6.4180000000000001"/>
    <n v="6.2910000000000004"/>
    <n v="7.0391000000000004"/>
    <n v="7.1645000000000003"/>
    <n v="6.1170999999999998"/>
    <n v="6.4314"/>
    <n v="6.1375999999999999"/>
    <n v="5.7422000000000004"/>
    <n v="5.4581999999999997"/>
    <n v="5.532"/>
    <n v="5.5160999999999998"/>
    <n v="5.3926999999999996"/>
    <n v="5.8391000000000002"/>
    <n v="5.5888"/>
    <n v="5.3196000000000003"/>
    <n v="5.4313000000000002"/>
    <n v="5.4522000000000004"/>
    <n v="4.6086999999999998"/>
    <n v="4.8255999999999997"/>
    <n v="5.7106000000000003"/>
    <n v="5.7815000000000003"/>
    <n v="5.5023"/>
    <n v="5.3211000000000004"/>
    <n v="5.0148999999999999"/>
    <n v="4.8887999999999998"/>
    <n v="4.0334000000000003"/>
    <n v="2.9607000000000001"/>
    <n v="2.7582"/>
    <n v="2.8266"/>
    <n v="3.0924"/>
    <n v="2.9746999999999999"/>
    <n v="3.4952999999999999"/>
    <n v="2.9487999999999999"/>
    <n v="2.7904"/>
    <n v="2.8037999999999998"/>
    <n v="2.4457"/>
    <n v="3.0840999999999998"/>
    <n v="2.4790999999999999"/>
    <n v="2.7883"/>
    <n v="3.7938999999999998"/>
    <n v="3.3140999999999998"/>
    <n v="2.7275"/>
    <n v="0.83499999999999996"/>
    <n v="1.3196000000000001"/>
    <n v="1.4734"/>
    <n v="1.6294"/>
    <n v="1.6247"/>
    <n v="1.9003000000000001"/>
    <n v="1.7996000000000001"/>
    <n v="1.8180000000000001"/>
    <n v="2.9432"/>
    <n v="3.6598999999999999"/>
    <n v="3.4594"/>
    <n v="4.3082000000000003"/>
    <n v="4.1909999999999998"/>
    <n v="4.0960999999999999"/>
    <n v="4.6645000000000003"/>
    <n v="4.7149999999999999"/>
    <n v="4.3830999999999998"/>
    <n v="4.1651999999999996"/>
    <n v="5.4097999999999997"/>
    <n v="5.7510000000000003"/>
    <n v="5.2808000000000002"/>
    <n v="5.8341000000000003"/>
    <n v="7.0049000000000001"/>
    <n v="7.5698999999999996"/>
    <n v="8.1174999999999997"/>
    <n v="8.2899999999999991"/>
    <n v="8.8810000000000002"/>
    <n v="7.0792000000000002"/>
    <n v="7.7827000000000002"/>
    <n v="7.6356999999999999"/>
    <n v="7.0039999999999996"/>
    <n v="8.4916999999999998"/>
    <n v="8.6584000000000003"/>
    <n v="8.6971000000000007"/>
    <n v="9.0188000000000006"/>
    <n v="8.5455000000000005"/>
    <n v="8.5767000000000007"/>
    <n v="8.8061000000000007"/>
    <n v="7.6981999999999999"/>
    <n v="7.7226999999999997"/>
    <n v="8.8133999999999997"/>
    <n v="9.2893000000000008"/>
    <n v="9.6820000000000004"/>
    <n v="9.0921000000000003"/>
    <n v="8.0152000000000001"/>
    <n v="7.6304999999999996"/>
    <n v="7.5362999999999998"/>
    <n v="8.2127999999999997"/>
    <n v="8.99"/>
    <n v="9.2086000000000006"/>
    <n v="9.4659999999999993"/>
    <n v="8.9342000000000006"/>
    <n v="9.8751999999999995"/>
    <n v="9.2645999999999997"/>
    <n v="9.1762999999999995"/>
    <n v="9.4946999999999999"/>
    <n v="9.4040999999999997"/>
    <n v="9.4331999999999994"/>
  </r>
  <r>
    <s v="WDO"/>
    <x v="211"/>
    <s v="Wesdome Gold Mines Ltd"/>
    <s v="--"/>
    <s v="--"/>
    <n v="22.29"/>
    <d v="2015-01-01T00:00:00"/>
    <d v="2024-12-31T00:00:00"/>
    <s v="Materials"/>
    <n v="1.3"/>
    <n v="1.27"/>
    <n v="1.1499999999999999"/>
    <n v="1.1499999999999999"/>
    <n v="1.1000000000000001"/>
    <n v="1.03"/>
    <n v="0.97"/>
    <n v="0.95"/>
    <n v="0.97"/>
    <n v="1.02"/>
    <n v="1.25"/>
    <n v="1.27"/>
    <n v="1.33"/>
    <n v="1.64"/>
    <n v="1.69"/>
    <n v="1.7"/>
    <n v="1.73"/>
    <n v="1.99"/>
    <n v="1.94"/>
    <n v="2.4900000000000002"/>
    <n v="2.67"/>
    <n v="2.61"/>
    <n v="2.4300000000000002"/>
    <n v="2.09"/>
    <n v="2.62"/>
    <n v="3.72"/>
    <n v="4.0199999999999996"/>
    <n v="3.39"/>
    <n v="3.13"/>
    <n v="3.05"/>
    <n v="2.46"/>
    <n v="2.4"/>
    <n v="2.1800000000000002"/>
    <n v="1.79"/>
    <n v="1.75"/>
    <n v="2.11"/>
    <n v="1.95"/>
    <n v="1.87"/>
    <n v="1.96"/>
    <n v="1.89"/>
    <n v="2.23"/>
    <n v="3.07"/>
    <n v="3.66"/>
    <n v="3.28"/>
    <n v="3.54"/>
    <n v="3.79"/>
    <n v="3.68"/>
    <n v="4.43"/>
    <n v="5.08"/>
    <n v="4.84"/>
    <n v="4.22"/>
    <n v="4.2300000000000004"/>
    <n v="4.67"/>
    <n v="5.39"/>
    <n v="6.72"/>
    <n v="7.27"/>
    <n v="5.97"/>
    <n v="8.0500000000000007"/>
    <n v="8.73"/>
    <n v="10.17"/>
    <n v="9.02"/>
    <n v="8.5399999999999991"/>
    <n v="7.39"/>
    <n v="10.66"/>
    <n v="11.51"/>
    <n v="11.73"/>
    <n v="13.71"/>
    <n v="14.42"/>
    <n v="12.57"/>
    <n v="13.19"/>
    <n v="11.4"/>
    <n v="10.62"/>
    <n v="9.76"/>
    <n v="8.5500000000000007"/>
    <n v="8.34"/>
    <n v="9.06"/>
    <n v="11.13"/>
    <n v="11.76"/>
    <n v="12.62"/>
    <n v="12.41"/>
    <n v="10.15"/>
    <n v="11.13"/>
    <n v="12.5"/>
    <n v="11.51"/>
    <n v="10.93"/>
    <n v="14.27"/>
    <n v="15.69"/>
    <n v="13.11"/>
    <n v="11.63"/>
    <n v="11.15"/>
    <n v="10.3"/>
    <n v="7.68"/>
    <n v="9.34"/>
    <n v="8.17"/>
    <n v="9.08"/>
    <n v="7.48"/>
    <n v="6.17"/>
    <n v="6.51"/>
    <n v="7.7"/>
    <n v="8.4700000000000006"/>
    <n v="7.76"/>
    <n v="6.9"/>
    <n v="7.01"/>
    <n v="8.4499999999999993"/>
    <n v="7.09"/>
    <n v="7.42"/>
    <n v="8.76"/>
    <n v="7.71"/>
    <n v="7.93"/>
    <n v="9.0500000000000007"/>
    <n v="10.09"/>
    <n v="10.3"/>
    <n v="11.12"/>
    <n v="11.02"/>
    <n v="13.29"/>
    <n v="12.89"/>
    <n v="12.69"/>
    <n v="12.2"/>
    <n v="12.23"/>
    <n v="12.91"/>
  </r>
  <r>
    <s v="WFG"/>
    <x v="212"/>
    <s v="West Fraser Timber Co Ltd"/>
    <s v="--"/>
    <s v="--"/>
    <n v="92.99"/>
    <d v="2015-01-01T00:00:00"/>
    <d v="2024-12-31T00:00:00"/>
    <s v="Materials"/>
    <n v="64.16"/>
    <n v="59.832999999999998"/>
    <n v="57.029800000000002"/>
    <n v="54.636000000000003"/>
    <n v="60.3566"/>
    <n v="60.462499999999999"/>
    <n v="50.701099999999997"/>
    <n v="45.133299999999998"/>
    <n v="37.4437"/>
    <n v="40.822800000000001"/>
    <n v="48.366300000000003"/>
    <n v="46.407800000000002"/>
    <n v="42.538200000000003"/>
    <n v="36.954799999999999"/>
    <n v="46.106000000000002"/>
    <n v="36.576900000000002"/>
    <n v="39.638199999999998"/>
    <n v="33.478200000000001"/>
    <n v="39.762500000000003"/>
    <n v="39.133200000000002"/>
    <n v="35.896900000000002"/>
    <n v="40.771299999999997"/>
    <n v="42.520400000000002"/>
    <n v="42.688299999999998"/>
    <n v="39.514099999999999"/>
    <n v="49.019100000000002"/>
    <n v="49.516199999999998"/>
    <n v="54.608400000000003"/>
    <n v="52.356099999999998"/>
    <n v="54.707900000000002"/>
    <n v="59.0486"/>
    <n v="57.747300000000003"/>
    <n v="64.271100000000004"/>
    <n v="70.046599999999998"/>
    <n v="72.787000000000006"/>
    <n v="69.340500000000006"/>
    <n v="76.9298"/>
    <n v="79.897499999999994"/>
    <n v="76.657899999999998"/>
    <n v="77.875699999999995"/>
    <n v="84.376499999999993"/>
    <n v="81.170900000000003"/>
    <n v="72.478800000000007"/>
    <n v="77.654600000000002"/>
    <n v="66.109499999999997"/>
    <n v="59.481499999999997"/>
    <n v="62.368299999999998"/>
    <n v="60.834000000000003"/>
    <n v="70.603099999999998"/>
    <n v="58.4255"/>
    <n v="58.807000000000002"/>
    <n v="62.398800000000001"/>
    <n v="47.669899999999998"/>
    <n v="54.193300000000001"/>
    <n v="46.831400000000002"/>
    <n v="42.573999999999998"/>
    <n v="48.2943"/>
    <n v="55.492899999999999"/>
    <n v="52.640799999999999"/>
    <n v="52.372399999999999"/>
    <n v="48.477400000000003"/>
    <n v="45.825899999999997"/>
    <n v="24.692799999999998"/>
    <n v="35.640700000000002"/>
    <n v="34.279200000000003"/>
    <n v="43.902299999999997"/>
    <n v="61.265099999999997"/>
    <n v="64.618399999999994"/>
    <n v="57.329300000000003"/>
    <n v="57.264400000000002"/>
    <n v="66.643199999999993"/>
    <n v="75.971999999999994"/>
    <n v="76.120699999999999"/>
    <n v="80.821299999999994"/>
    <n v="84.191400000000002"/>
    <n v="88.372500000000002"/>
    <n v="86.994299999999996"/>
    <n v="83.116"/>
    <n v="83.582999999999998"/>
    <n v="90.989500000000007"/>
    <n v="99.8874"/>
    <n v="92.780699999999996"/>
    <n v="98.351799999999997"/>
    <n v="113.2516"/>
    <n v="110.4175"/>
    <n v="118.7321"/>
    <n v="96.784499999999994"/>
    <n v="106.2409"/>
    <n v="109.807"/>
    <n v="93.289900000000003"/>
    <n v="113.2381"/>
    <n v="110.79179999999999"/>
    <n v="94.753100000000003"/>
    <n v="96.990799999999993"/>
    <n v="99.769099999999995"/>
    <n v="93.091499999999996"/>
    <n v="110.154"/>
    <n v="97.595200000000006"/>
    <n v="92.178700000000006"/>
    <n v="93.708699999999993"/>
    <n v="87.598500000000001"/>
    <n v="109.2349"/>
    <n v="106.6339"/>
    <n v="98.034000000000006"/>
    <n v="95.048400000000001"/>
    <n v="90.209699999999998"/>
    <n v="94.865200000000002"/>
    <n v="109.6474"/>
    <n v="103.4087"/>
    <n v="105.643"/>
    <n v="113.53919999999999"/>
    <n v="102.3561"/>
    <n v="105.8411"/>
    <n v="102.42"/>
    <n v="119.34220000000001"/>
    <n v="116.2424"/>
    <n v="128.88069999999999"/>
    <n v="122.9927"/>
    <n v="134.50460000000001"/>
    <n v="122.267"/>
  </r>
  <r>
    <s v="WN"/>
    <x v="213"/>
    <s v="George Weston Ltd"/>
    <s v="--"/>
    <s v="--"/>
    <n v="94.97"/>
    <d v="2015-01-01T00:00:00"/>
    <d v="2024-12-31T00:00:00"/>
    <s v="Consumer Staples"/>
    <n v="27.72"/>
    <n v="29.187799999999999"/>
    <n v="27.728899999999999"/>
    <n v="27.546399999999998"/>
    <n v="27.936199999999999"/>
    <n v="27.2332"/>
    <n v="30.489100000000001"/>
    <n v="30.261500000000002"/>
    <n v="30.084199999999999"/>
    <n v="30.6861"/>
    <n v="30.438099999999999"/>
    <n v="29.919"/>
    <n v="30.218399999999999"/>
    <n v="30.8171"/>
    <n v="32.657600000000002"/>
    <n v="30.5793"/>
    <n v="31.840399999999999"/>
    <n v="31.525200000000002"/>
    <n v="32.757300000000001"/>
    <n v="31.8325"/>
    <n v="30.981100000000001"/>
    <n v="30.941500000000001"/>
    <n v="31.6266"/>
    <n v="32.280299999999997"/>
    <n v="31.538599999999999"/>
    <n v="31.6295"/>
    <n v="33.1036"/>
    <n v="34.975200000000001"/>
    <n v="34.838299999999997"/>
    <n v="33.618499999999997"/>
    <n v="31.1843"/>
    <n v="31.081199999999999"/>
    <n v="31.250800000000002"/>
    <n v="31.155899999999999"/>
    <n v="31.613199999999999"/>
    <n v="31.5261"/>
    <n v="31.110199999999999"/>
    <n v="30.2987"/>
    <n v="30.084599999999998"/>
    <n v="30.510999999999999"/>
    <n v="30.528400000000001"/>
    <n v="31.26"/>
    <n v="31.5398"/>
    <n v="29.6221"/>
    <n v="28.636700000000001"/>
    <n v="28.045000000000002"/>
    <n v="28.1388"/>
    <n v="26.5229"/>
    <n v="28.110499999999998"/>
    <n v="27.627500000000001"/>
    <n v="28.459599999999998"/>
    <n v="29.6265"/>
    <n v="29.904900000000001"/>
    <n v="29.5838"/>
    <n v="31.075299999999999"/>
    <n v="32.203699999999998"/>
    <n v="33.341799999999999"/>
    <n v="31.544"/>
    <n v="32.3187"/>
    <n v="30.967199999999998"/>
    <n v="32.058300000000003"/>
    <n v="30.375"/>
    <n v="30.412400000000002"/>
    <n v="29.841200000000001"/>
    <n v="30.058800000000002"/>
    <n v="30.222200000000001"/>
    <n v="30.744900000000001"/>
    <n v="28.635899999999999"/>
    <n v="29.9175"/>
    <n v="28.5486"/>
    <n v="29.3675"/>
    <n v="29.213999999999999"/>
    <n v="28.439699999999998"/>
    <n v="28.7193"/>
    <n v="34.376199999999997"/>
    <n v="33.526600000000002"/>
    <n v="36.371699999999997"/>
    <n v="36.668100000000003"/>
    <n v="40.153399999999998"/>
    <n v="42.207900000000002"/>
    <n v="42.588700000000003"/>
    <n v="41.684699999999999"/>
    <n v="42.0276"/>
    <n v="45.9131"/>
    <n v="43.396099999999997"/>
    <n v="43.026699999999998"/>
    <n v="48.379199999999997"/>
    <n v="50.223799999999997"/>
    <n v="48.784500000000001"/>
    <n v="47.4664"/>
    <n v="48.246099999999998"/>
    <n v="47.396999999999998"/>
    <n v="45.853200000000001"/>
    <n v="47.539900000000003"/>
    <n v="53.405099999999997"/>
    <n v="53.456499999999998"/>
    <n v="54.468400000000003"/>
    <n v="54.398400000000002"/>
    <n v="57.223799999999997"/>
    <n v="58.1248"/>
    <n v="51.018900000000002"/>
    <n v="50.273499999999999"/>
    <n v="48.742400000000004"/>
    <n v="48.1004"/>
    <n v="48.574800000000003"/>
    <n v="48.507100000000001"/>
    <n v="51.322400000000002"/>
    <n v="53.279200000000003"/>
    <n v="55.4816"/>
    <n v="57.573900000000002"/>
    <n v="59.506500000000003"/>
    <n v="58.908200000000001"/>
    <n v="62.962899999999998"/>
    <n v="64.261799999999994"/>
    <n v="69.822900000000004"/>
    <n v="71.576499999999996"/>
    <n v="74.394900000000007"/>
    <n v="72.379400000000004"/>
    <n v="73.755899999999997"/>
    <n v="73.514300000000006"/>
  </r>
  <r>
    <s v="WPK"/>
    <x v="214"/>
    <s v="Winpak Ltd"/>
    <s v="--"/>
    <s v="--"/>
    <n v="43.01"/>
    <d v="2015-01-01T00:00:00"/>
    <d v="2024-12-31T00:00:00"/>
    <s v="Materials"/>
    <n v="36.58"/>
    <n v="37.353400000000001"/>
    <n v="38.542999999999999"/>
    <n v="37.971600000000002"/>
    <n v="38.1265"/>
    <n v="36.712000000000003"/>
    <n v="43.040700000000001"/>
    <n v="38.7376"/>
    <n v="39.086500000000001"/>
    <n v="38.320300000000003"/>
    <n v="43.868099999999998"/>
    <n v="44.216799999999999"/>
    <n v="43.411299999999997"/>
    <n v="43.275399999999998"/>
    <n v="48.5745"/>
    <n v="42.039000000000001"/>
    <n v="47.7393"/>
    <n v="46.128"/>
    <n v="43.290599999999998"/>
    <n v="42.561799999999998"/>
    <n v="42.619500000000002"/>
    <n v="44.573999999999998"/>
    <n v="45.536700000000003"/>
    <n v="44.194499999999998"/>
    <n v="45.644300000000001"/>
    <n v="48.602200000000003"/>
    <n v="51.696199999999997"/>
    <n v="56.797699999999999"/>
    <n v="57.284399999999998"/>
    <n v="56.709899999999998"/>
    <n v="52.141599999999997"/>
    <n v="51.800600000000003"/>
    <n v="50.037599999999998"/>
    <n v="48.536700000000003"/>
    <n v="47.786200000000001"/>
    <n v="45.642200000000003"/>
    <n v="43.467399999999998"/>
    <n v="47.680500000000002"/>
    <n v="47.251399999999997"/>
    <n v="46.509700000000002"/>
    <n v="43.1235"/>
    <n v="42.967500000000001"/>
    <n v="46.053400000000003"/>
    <n v="48.084600000000002"/>
    <n v="46.551600000000001"/>
    <n v="44.626600000000003"/>
    <n v="45.916400000000003"/>
    <n v="46.688499999999998"/>
    <n v="45.818300000000001"/>
    <n v="41.917000000000002"/>
    <n v="42.200299999999999"/>
    <n v="43.188499999999998"/>
    <n v="42.845999999999997"/>
    <n v="42.297899999999998"/>
    <n v="44.5107"/>
    <n v="45.7836"/>
    <n v="43.003300000000003"/>
    <n v="45.697699999999998"/>
    <n v="45.403799999999997"/>
    <n v="46.06"/>
    <n v="47.412999999999997"/>
    <n v="43.108899999999998"/>
    <n v="42.6783"/>
    <n v="45.474499999999999"/>
    <n v="45.248800000000003"/>
    <n v="40.834699999999998"/>
    <n v="46.097299999999997"/>
    <n v="43.073300000000003"/>
    <n v="44.624600000000001"/>
    <n v="40.439900000000002"/>
    <n v="41.422400000000003"/>
    <n v="42.099800000000002"/>
    <n v="39.553400000000003"/>
    <n v="39.051900000000003"/>
    <n v="44.341299999999997"/>
    <n v="41.989899999999999"/>
    <n v="39.579500000000003"/>
    <n v="38.072000000000003"/>
    <n v="40.139600000000002"/>
    <n v="42.138199999999998"/>
    <n v="40.3459"/>
    <n v="38.158700000000003"/>
    <n v="34.395000000000003"/>
    <n v="36.651200000000003"/>
    <n v="37.1738"/>
    <n v="37.666800000000002"/>
    <n v="37.893099999999997"/>
    <n v="41.929099999999998"/>
    <n v="40.508099999999999"/>
    <n v="43.4392"/>
    <n v="45.809199999999997"/>
    <n v="42.886200000000002"/>
    <n v="44.396999999999998"/>
    <n v="41.0274"/>
    <n v="42.983899999999998"/>
    <n v="41.590699999999998"/>
    <n v="41.096299999999999"/>
    <n v="40.1173"/>
    <n v="42.283299999999997"/>
    <n v="44.717599999999997"/>
    <n v="42.243699999999997"/>
    <n v="40.809100000000001"/>
    <n v="40.165399999999998"/>
    <n v="39.561300000000003"/>
    <n v="38.283999999999999"/>
    <n v="37.421799999999998"/>
    <n v="38.838999999999999"/>
    <n v="40.5336"/>
    <n v="41.832799999999999"/>
    <n v="39.958399999999997"/>
    <n v="40.206299999999999"/>
    <n v="42.5486"/>
    <n v="43.292999999999999"/>
    <n v="44.315300000000001"/>
    <n v="47.235500000000002"/>
    <n v="45.308799999999998"/>
    <n v="47.185899999999997"/>
    <n v="49.323399999999999"/>
    <n v="48.239699999999999"/>
    <n v="47.454300000000003"/>
  </r>
  <r>
    <s v="WPM"/>
    <x v="215"/>
    <s v="Wheaton Precious Metals Corp"/>
    <s v="--"/>
    <s v="--"/>
    <n v="179.39"/>
    <d v="2015-01-01T00:00:00"/>
    <d v="2024-12-31T00:00:00"/>
    <s v="Materials"/>
    <n v="25.26"/>
    <n v="23.3689"/>
    <n v="20.877400000000002"/>
    <n v="20.651800000000001"/>
    <n v="20.6587"/>
    <n v="18.832100000000001"/>
    <n v="14.8917"/>
    <n v="14.0824"/>
    <n v="14.0038"/>
    <n v="15.514200000000001"/>
    <n v="15.3842"/>
    <n v="15.077400000000001"/>
    <n v="14.4726"/>
    <n v="18.706499999999998"/>
    <n v="18.945699999999999"/>
    <n v="23.1128"/>
    <n v="21.5505"/>
    <n v="26.803699999999999"/>
    <n v="32.127400000000002"/>
    <n v="29.348299999999998"/>
    <n v="31.290800000000001"/>
    <n v="28.536100000000001"/>
    <n v="21.6479"/>
    <n v="22.976600000000001"/>
    <n v="25.4833"/>
    <n v="22.9146"/>
    <n v="24.5444"/>
    <n v="24.209399999999999"/>
    <n v="24.6112"/>
    <n v="22.970400000000001"/>
    <n v="22.542400000000001"/>
    <n v="23.253900000000002"/>
    <n v="21.3355"/>
    <n v="23.998000000000001"/>
    <n v="24.296500000000002"/>
    <n v="25.0166"/>
    <n v="23.918399999999998"/>
    <n v="22.045999999999999"/>
    <n v="23.630299999999998"/>
    <n v="24.097100000000001"/>
    <n v="25.730799999999999"/>
    <n v="26.348199999999999"/>
    <n v="24.7502"/>
    <n v="20.4026"/>
    <n v="20.621600000000001"/>
    <n v="19.7456"/>
    <n v="19.143000000000001"/>
    <n v="24.456399999999999"/>
    <n v="25.401599999999998"/>
    <n v="26.264299999999999"/>
    <n v="29.191700000000001"/>
    <n v="26.6968"/>
    <n v="27.661000000000001"/>
    <n v="29.308199999999999"/>
    <n v="31.927199999999999"/>
    <n v="36.359900000000003"/>
    <n v="32.256"/>
    <n v="34.280099999999997"/>
    <n v="33.890099999999997"/>
    <n v="35.992899999999999"/>
    <n v="36.290999999999997"/>
    <n v="35.555100000000003"/>
    <n v="36.2057"/>
    <n v="49.442700000000002"/>
    <n v="55.574199999999998"/>
    <n v="55.939599999999999"/>
    <n v="68.081199999999995"/>
    <n v="65.388800000000003"/>
    <n v="61.324300000000001"/>
    <n v="57.391199999999998"/>
    <n v="47.651200000000003"/>
    <n v="50.052100000000003"/>
    <n v="49.4495"/>
    <n v="42.858800000000002"/>
    <n v="45.348799999999997"/>
    <n v="48.173699999999997"/>
    <n v="54.268099999999997"/>
    <n v="51.7759"/>
    <n v="54.609200000000001"/>
    <n v="54.065600000000003"/>
    <n v="45.336799999999997"/>
    <n v="47.5047"/>
    <n v="50.967100000000002"/>
    <n v="51.787599999999998"/>
    <n v="48.896700000000003"/>
    <n v="52.989699999999999"/>
    <n v="56.897799999999997"/>
    <n v="55.1081"/>
    <n v="50.188000000000002"/>
    <n v="44.558100000000003"/>
    <n v="42.213999999999999"/>
    <n v="38.6922"/>
    <n v="43.170499999999997"/>
    <n v="43.170499999999997"/>
    <n v="50.878599999999999"/>
    <n v="51.266300000000001"/>
    <n v="58.961100000000002"/>
    <n v="55.094299999999997"/>
    <n v="63.286700000000003"/>
    <n v="64.997900000000001"/>
    <n v="59.998100000000001"/>
    <n v="55.794699999999999"/>
    <n v="57.667200000000001"/>
    <n v="57.684199999999997"/>
    <n v="53.945599999999999"/>
    <n v="57.322099999999999"/>
    <n v="65.144199999999998"/>
    <n v="64.182000000000002"/>
    <n v="61.874699999999997"/>
    <n v="54.913600000000002"/>
    <n v="62.640599999999999"/>
    <n v="70.764099999999999"/>
    <n v="73.888800000000003"/>
    <n v="70.846699999999998"/>
    <n v="81.533500000000004"/>
    <n v="82.471800000000002"/>
    <n v="81.788600000000002"/>
    <n v="91.046700000000001"/>
    <n v="86.477099999999993"/>
    <n v="80.312899999999999"/>
  </r>
  <r>
    <s v="WSP"/>
    <x v="216"/>
    <s v="WSP Global Inc"/>
    <s v="--"/>
    <s v="--"/>
    <n v="263.23"/>
    <d v="2015-01-01T00:00:00"/>
    <d v="2024-12-31T00:00:00"/>
    <s v="Industrials"/>
    <n v="28.08"/>
    <n v="31.244199999999999"/>
    <n v="34.559899999999999"/>
    <n v="35.450299999999999"/>
    <n v="35.227699999999999"/>
    <n v="32.706499999999998"/>
    <n v="36.4589"/>
    <n v="35.110999999999997"/>
    <n v="37.789499999999997"/>
    <n v="38.1922"/>
    <n v="37.797899999999998"/>
    <n v="35.973199999999999"/>
    <n v="34.069200000000002"/>
    <n v="30.5489"/>
    <n v="32.911799999999999"/>
    <n v="36.083300000000001"/>
    <n v="36.459400000000002"/>
    <n v="34.124699999999997"/>
    <n v="33.796599999999998"/>
    <n v="37.233199999999997"/>
    <n v="36.006"/>
    <n v="37.852899999999998"/>
    <n v="41.494399999999999"/>
    <n v="39.2575"/>
    <n v="40.215000000000003"/>
    <n v="39.450800000000001"/>
    <n v="41.592399999999998"/>
    <n v="44.0364"/>
    <n v="44.532299999999999"/>
    <n v="47.982599999999998"/>
    <n v="45.129199999999997"/>
    <n v="46.163600000000002"/>
    <n v="46.628"/>
    <n v="51.936599999999999"/>
    <n v="53.760100000000001"/>
    <n v="54.1524"/>
    <n v="53.835999999999999"/>
    <n v="53.519599999999997"/>
    <n v="53.988799999999998"/>
    <n v="57.837400000000002"/>
    <n v="62.031599999999997"/>
    <n v="63.322299999999998"/>
    <n v="67.640100000000004"/>
    <n v="64.273700000000005"/>
    <n v="65.007999999999996"/>
    <n v="60.4375"/>
    <n v="60.1616"/>
    <n v="54.305900000000001"/>
    <n v="62.423499999999997"/>
    <n v="64.506200000000007"/>
    <n v="67.944299999999998"/>
    <n v="67.302400000000006"/>
    <n v="66.325500000000005"/>
    <n v="67.428399999999996"/>
    <n v="69.626400000000004"/>
    <n v="67.418999999999997"/>
    <n v="72.774299999999997"/>
    <n v="77.238699999999994"/>
    <n v="80.575299999999999"/>
    <n v="83.686499999999995"/>
    <n v="88.764099999999999"/>
    <n v="83.497699999999995"/>
    <n v="75.805700000000002"/>
    <n v="88.601200000000006"/>
    <n v="84.285499999999999"/>
    <n v="79.340100000000007"/>
    <n v="80.150099999999995"/>
    <n v="84.323899999999995"/>
    <n v="83.6845"/>
    <n v="80.650700000000001"/>
    <n v="92.307599999999994"/>
    <n v="115.7666"/>
    <n v="114.33620000000001"/>
    <n v="105.81140000000001"/>
    <n v="115.1414"/>
    <n v="122.9132"/>
    <n v="129.9819"/>
    <n v="139.715"/>
    <n v="142.98830000000001"/>
    <n v="159.05500000000001"/>
    <n v="146.79089999999999"/>
    <n v="162.39340000000001"/>
    <n v="171.9853"/>
    <n v="178.10040000000001"/>
    <n v="164.22130000000001"/>
    <n v="150.8271"/>
    <n v="161.2773"/>
    <n v="145.63659999999999"/>
    <n v="135.72139999999999"/>
    <n v="141.84719999999999"/>
    <n v="150.32640000000001"/>
    <n v="152.53880000000001"/>
    <n v="148.6472"/>
    <n v="163.6174"/>
    <n v="157.66640000000001"/>
    <n v="153.87620000000001"/>
    <n v="166.20869999999999"/>
    <n v="167.9033"/>
    <n v="173.79150000000001"/>
    <n v="175.53890000000001"/>
    <n v="165.1525"/>
    <n v="172.1961"/>
    <n v="178.7191"/>
    <n v="186.2063"/>
    <n v="188.9813"/>
    <n v="178.9161"/>
    <n v="185.1662"/>
    <n v="183.4803"/>
    <n v="195.1071"/>
    <n v="212.79920000000001"/>
    <n v="223.3793"/>
    <n v="206.68719999999999"/>
    <n v="202.8383"/>
    <n v="211.15180000000001"/>
    <n v="227.31800000000001"/>
    <n v="222.67930000000001"/>
    <n v="238.5368"/>
    <n v="247.06450000000001"/>
    <n v="247.16380000000001"/>
    <n v="251.4948"/>
  </r>
  <r>
    <s v="X"/>
    <x v="217"/>
    <s v="TMX Group Ltd"/>
    <s v="--"/>
    <s v="--"/>
    <n v="50.27"/>
    <d v="2015-01-01T00:00:00"/>
    <d v="2024-12-31T00:00:00"/>
    <s v="Financials"/>
    <n v="7.15"/>
    <n v="7.7111999999999998"/>
    <n v="8.3361000000000001"/>
    <n v="8.2365999999999993"/>
    <n v="7.9652000000000003"/>
    <n v="8.2060999999999993"/>
    <n v="7.5993000000000004"/>
    <n v="7.5743999999999998"/>
    <n v="7.2957000000000001"/>
    <n v="7.1821000000000002"/>
    <n v="7.3135000000000003"/>
    <n v="5.6193999999999997"/>
    <n v="6.3840000000000003"/>
    <n v="6.3992000000000004"/>
    <n v="7.4379999999999997"/>
    <n v="8.2388999999999992"/>
    <n v="8.4149999999999991"/>
    <n v="8.5891000000000002"/>
    <n v="9.3081999999999994"/>
    <n v="9.1529000000000007"/>
    <n v="9.6918000000000006"/>
    <n v="9.9556000000000004"/>
    <n v="10.967599999999999"/>
    <n v="11.5847"/>
    <n v="11.1571"/>
    <n v="11.367699999999999"/>
    <n v="10.9895"/>
    <n v="12.5724"/>
    <n v="11.7172"/>
    <n v="11.584199999999999"/>
    <n v="10.852"/>
    <n v="10.978"/>
    <n v="11.6629"/>
    <n v="11.661199999999999"/>
    <n v="11.580399999999999"/>
    <n v="11.737"/>
    <n v="12.8917"/>
    <n v="12.7818"/>
    <n v="12.536899999999999"/>
    <n v="12.988"/>
    <n v="13.734999999999999"/>
    <n v="14.557700000000001"/>
    <n v="14.132"/>
    <n v="14.8782"/>
    <n v="14.740399999999999"/>
    <n v="14.077299999999999"/>
    <n v="13.5098"/>
    <n v="12.115500000000001"/>
    <n v="13.5594"/>
    <n v="14.257999999999999"/>
    <n v="14.853300000000001"/>
    <n v="14.748100000000001"/>
    <n v="15.6676"/>
    <n v="15.8292"/>
    <n v="17.031600000000001"/>
    <n v="20.145"/>
    <n v="19.9755"/>
    <n v="20.104800000000001"/>
    <n v="18.763400000000001"/>
    <n v="19.759699999999999"/>
    <n v="21.5169"/>
    <n v="19.7437"/>
    <n v="18.517099999999999"/>
    <n v="21.313099999999999"/>
    <n v="24.509499999999999"/>
    <n v="23.838200000000001"/>
    <n v="24.315899999999999"/>
    <n v="24.477799999999998"/>
    <n v="24.445599999999999"/>
    <n v="23.110299999999999"/>
    <n v="22.939900000000002"/>
    <n v="22.8232"/>
    <n v="22.141100000000002"/>
    <n v="21.933599999999998"/>
    <n v="23.576499999999999"/>
    <n v="24.453900000000001"/>
    <n v="24.136399999999998"/>
    <n v="23.775099999999998"/>
    <n v="24.877199999999998"/>
    <n v="25.344200000000001"/>
    <n v="24.9406"/>
    <n v="24.465900000000001"/>
    <n v="22.768599999999999"/>
    <n v="23.5547"/>
    <n v="23.749400000000001"/>
    <n v="23.673999999999999"/>
    <n v="23.773800000000001"/>
    <n v="24.182400000000001"/>
    <n v="25.602499999999999"/>
    <n v="24.3691"/>
    <n v="24.441700000000001"/>
    <n v="24.695900000000002"/>
    <n v="23.7897"/>
    <n v="24.523700000000002"/>
    <n v="26.5718"/>
    <n v="25.5318"/>
    <n v="24.706700000000001"/>
    <n v="25.801400000000001"/>
    <n v="25.882999999999999"/>
    <n v="26.019500000000001"/>
    <n v="28.186800000000002"/>
    <n v="28.4329"/>
    <n v="27.9465"/>
    <n v="28.642700000000001"/>
    <n v="28.009399999999999"/>
    <n v="27.712"/>
    <n v="28.2895"/>
    <n v="30.944600000000001"/>
    <n v="32.103299999999997"/>
    <n v="34.552999999999997"/>
    <n v="34.679200000000002"/>
    <n v="35.378"/>
    <n v="35.69"/>
    <n v="37.153599999999997"/>
    <n v="40.9392"/>
    <n v="42.134099999999997"/>
    <n v="41.546100000000003"/>
    <n v="42.624200000000002"/>
    <n v="43.576599999999999"/>
    <n v="43.5865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5D02B-FEF2-490D-AA1D-A6FABFBAFB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N222" firstHeaderRow="0" firstDataRow="1" firstDataCol="1"/>
  <pivotFields count="129">
    <pivotField showAll="0"/>
    <pivotField axis="axisRow" showAll="0">
      <items count="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Fields count="1">
    <field x="-2"/>
  </colFields>
  <colItems count="3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</colItems>
  <dataFields count="39">
    <dataField name="Sum of 2015-Q1" fld="11" baseField="0" baseItem="0"/>
    <dataField name="Sum of 2015-Q2" fld="14" baseField="0" baseItem="0"/>
    <dataField name="Sum of 2015-Q3" fld="17" baseField="0" baseItem="0"/>
    <dataField name="Sum of 2015-Q4" fld="20" baseField="0" baseItem="0"/>
    <dataField name="Sum of 2016-Q1" fld="23" baseField="0" baseItem="0"/>
    <dataField name="Sum of 2016-Q2" fld="26" baseField="0" baseItem="0"/>
    <dataField name="Sum of 2016-Q3" fld="29" baseField="0" baseItem="0"/>
    <dataField name="Sum of 2016-Q4" fld="32" baseField="0" baseItem="0"/>
    <dataField name="Sum of 2017-Q1" fld="35" baseField="0" baseItem="0"/>
    <dataField name="Sum of 2017-Q2" fld="38" baseField="0" baseItem="0"/>
    <dataField name="Sum of 2017-Q3" fld="41" baseField="0" baseItem="0"/>
    <dataField name="Sum of 2017-Q4" fld="44" baseField="0" baseItem="0"/>
    <dataField name="Sum of 2018-Q1" fld="47" baseField="0" baseItem="0"/>
    <dataField name="Sum of 2018-Q2" fld="50" baseField="0" baseItem="0"/>
    <dataField name="Sum of 2018-Q3" fld="53" baseField="0" baseItem="0"/>
    <dataField name="Sum of 2018-Q4" fld="56" baseField="0" baseItem="0"/>
    <dataField name="Sum of 2019-Q1" fld="59" baseField="0" baseItem="0"/>
    <dataField name="Sum of 2019-Q2" fld="62" baseField="0" baseItem="0"/>
    <dataField name="Sum of 2019-Q3" fld="65" baseField="0" baseItem="0"/>
    <dataField name="Sum of 2019-Q4" fld="68" baseField="0" baseItem="0"/>
    <dataField name="Sum of 2020-Q1" fld="71" baseField="0" baseItem="0"/>
    <dataField name="Sum of 2020-Q2" fld="74" baseField="0" baseItem="0"/>
    <dataField name="Sum of 2020-Q3" fld="77" baseField="0" baseItem="0"/>
    <dataField name="Sum of 2020-Q4" fld="80" baseField="0" baseItem="0"/>
    <dataField name="Sum of 2021-Q1" fld="83" baseField="0" baseItem="0"/>
    <dataField name="Sum of 2021-Q2" fld="86" baseField="0" baseItem="0"/>
    <dataField name="Sum of 2021-Q3" fld="89" baseField="0" baseItem="0"/>
    <dataField name="Sum of 2021-Q4" fld="92" baseField="0" baseItem="0"/>
    <dataField name="Sum of 2022-Q2" fld="98" baseField="0" baseItem="0"/>
    <dataField name="Sum of 2022-Q3" fld="101" baseField="0" baseItem="0"/>
    <dataField name="Sum of 2022-Q4" fld="104" baseField="0" baseItem="0"/>
    <dataField name="Sum of 2023-Q1" fld="107" baseField="0" baseItem="0"/>
    <dataField name="Sum of 2023-Q2" fld="110" baseField="0" baseItem="0"/>
    <dataField name="Sum of 2023-Q3" fld="113" baseField="0" baseItem="0"/>
    <dataField name="Sum of 2023-Q4" fld="116" baseField="0" baseItem="0"/>
    <dataField name="Sum of 2024-Q1" fld="119" baseField="0" baseItem="0"/>
    <dataField name="Sum of 2024-Q2" fld="122" baseField="0" baseItem="0"/>
    <dataField name="Sum of 2024-Q3" fld="125" baseField="0" baseItem="0"/>
    <dataField name="Sum of 2024-Q4" fld="1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7E06-F622-4BA0-8F93-58827700587E}">
  <dimension ref="A2:L247"/>
  <sheetViews>
    <sheetView workbookViewId="0">
      <selection activeCell="L8" sqref="L8:L8683"/>
    </sheetView>
  </sheetViews>
  <sheetFormatPr defaultRowHeight="14.4" x14ac:dyDescent="0.3"/>
  <cols>
    <col min="1" max="1" width="2.6640625" customWidth="1"/>
  </cols>
  <sheetData>
    <row r="2" spans="1:12" x14ac:dyDescent="0.3">
      <c r="A2" t="s">
        <v>783</v>
      </c>
    </row>
    <row r="3" spans="1:12" x14ac:dyDescent="0.3">
      <c r="A3" t="s">
        <v>784</v>
      </c>
      <c r="B3" t="s">
        <v>785</v>
      </c>
    </row>
    <row r="4" spans="1:12" x14ac:dyDescent="0.3">
      <c r="A4" t="s">
        <v>784</v>
      </c>
      <c r="B4" t="s">
        <v>786</v>
      </c>
    </row>
    <row r="5" spans="1:12" x14ac:dyDescent="0.3">
      <c r="A5" t="s">
        <v>784</v>
      </c>
      <c r="B5" t="s">
        <v>787</v>
      </c>
    </row>
    <row r="6" spans="1:12" x14ac:dyDescent="0.3">
      <c r="A6" t="s">
        <v>784</v>
      </c>
      <c r="B6" t="s">
        <v>788</v>
      </c>
    </row>
    <row r="7" spans="1:12" x14ac:dyDescent="0.3">
      <c r="A7" t="s">
        <v>784</v>
      </c>
      <c r="B7" t="s">
        <v>789</v>
      </c>
    </row>
    <row r="8" spans="1:12" x14ac:dyDescent="0.3">
      <c r="L8" t="s">
        <v>1056</v>
      </c>
    </row>
    <row r="9" spans="1:12" x14ac:dyDescent="0.3">
      <c r="L9" t="s">
        <v>1279</v>
      </c>
    </row>
    <row r="10" spans="1:12" x14ac:dyDescent="0.3">
      <c r="L10" t="s">
        <v>1280</v>
      </c>
    </row>
    <row r="11" spans="1:12" x14ac:dyDescent="0.3">
      <c r="L11" t="s">
        <v>1281</v>
      </c>
    </row>
    <row r="12" spans="1:12" x14ac:dyDescent="0.3">
      <c r="L12" t="s">
        <v>1282</v>
      </c>
    </row>
    <row r="13" spans="1:12" x14ac:dyDescent="0.3">
      <c r="L13" t="s">
        <v>1283</v>
      </c>
    </row>
    <row r="14" spans="1:12" x14ac:dyDescent="0.3">
      <c r="L14" t="s">
        <v>1284</v>
      </c>
    </row>
    <row r="15" spans="1:12" x14ac:dyDescent="0.3">
      <c r="L15" t="s">
        <v>1063</v>
      </c>
    </row>
    <row r="16" spans="1:12" x14ac:dyDescent="0.3">
      <c r="L16" t="s">
        <v>1285</v>
      </c>
    </row>
    <row r="17" spans="12:12" x14ac:dyDescent="0.3">
      <c r="L17" t="s">
        <v>1286</v>
      </c>
    </row>
    <row r="18" spans="12:12" x14ac:dyDescent="0.3">
      <c r="L18" t="s">
        <v>1287</v>
      </c>
    </row>
    <row r="19" spans="12:12" x14ac:dyDescent="0.3">
      <c r="L19" t="s">
        <v>1288</v>
      </c>
    </row>
    <row r="20" spans="12:12" x14ac:dyDescent="0.3">
      <c r="L20" t="s">
        <v>1065</v>
      </c>
    </row>
    <row r="21" spans="12:12" x14ac:dyDescent="0.3">
      <c r="L21" t="s">
        <v>1067</v>
      </c>
    </row>
    <row r="22" spans="12:12" x14ac:dyDescent="0.3">
      <c r="L22" t="s">
        <v>1289</v>
      </c>
    </row>
    <row r="23" spans="12:12" x14ac:dyDescent="0.3">
      <c r="L23" t="s">
        <v>1071</v>
      </c>
    </row>
    <row r="24" spans="12:12" x14ac:dyDescent="0.3">
      <c r="L24" t="s">
        <v>1290</v>
      </c>
    </row>
    <row r="25" spans="12:12" x14ac:dyDescent="0.3">
      <c r="L25" t="s">
        <v>1075</v>
      </c>
    </row>
    <row r="26" spans="12:12" x14ac:dyDescent="0.3">
      <c r="L26" t="s">
        <v>1077</v>
      </c>
    </row>
    <row r="27" spans="12:12" x14ac:dyDescent="0.3">
      <c r="L27" t="s">
        <v>1081</v>
      </c>
    </row>
    <row r="28" spans="12:12" x14ac:dyDescent="0.3">
      <c r="L28" t="s">
        <v>1082</v>
      </c>
    </row>
    <row r="29" spans="12:12" x14ac:dyDescent="0.3">
      <c r="L29" t="s">
        <v>1085</v>
      </c>
    </row>
    <row r="30" spans="12:12" x14ac:dyDescent="0.3">
      <c r="L30" t="s">
        <v>1087</v>
      </c>
    </row>
    <row r="31" spans="12:12" x14ac:dyDescent="0.3">
      <c r="L31" t="s">
        <v>1291</v>
      </c>
    </row>
    <row r="32" spans="12:12" x14ac:dyDescent="0.3">
      <c r="L32" t="s">
        <v>1292</v>
      </c>
    </row>
    <row r="33" spans="12:12" x14ac:dyDescent="0.3">
      <c r="L33" t="s">
        <v>1293</v>
      </c>
    </row>
    <row r="34" spans="12:12" x14ac:dyDescent="0.3">
      <c r="L34" t="s">
        <v>1294</v>
      </c>
    </row>
    <row r="35" spans="12:12" x14ac:dyDescent="0.3">
      <c r="L35" t="s">
        <v>1295</v>
      </c>
    </row>
    <row r="36" spans="12:12" x14ac:dyDescent="0.3">
      <c r="L36" t="s">
        <v>1097</v>
      </c>
    </row>
    <row r="37" spans="12:12" x14ac:dyDescent="0.3">
      <c r="L37" t="s">
        <v>1296</v>
      </c>
    </row>
    <row r="38" spans="12:12" x14ac:dyDescent="0.3">
      <c r="L38" t="s">
        <v>1297</v>
      </c>
    </row>
    <row r="39" spans="12:12" x14ac:dyDescent="0.3">
      <c r="L39" t="s">
        <v>1298</v>
      </c>
    </row>
    <row r="40" spans="12:12" x14ac:dyDescent="0.3">
      <c r="L40" t="s">
        <v>1101</v>
      </c>
    </row>
    <row r="41" spans="12:12" x14ac:dyDescent="0.3">
      <c r="L41" t="s">
        <v>1299</v>
      </c>
    </row>
    <row r="42" spans="12:12" x14ac:dyDescent="0.3">
      <c r="L42" t="s">
        <v>1300</v>
      </c>
    </row>
    <row r="43" spans="12:12" x14ac:dyDescent="0.3">
      <c r="L43" t="s">
        <v>1301</v>
      </c>
    </row>
    <row r="44" spans="12:12" x14ac:dyDescent="0.3">
      <c r="L44" t="s">
        <v>1302</v>
      </c>
    </row>
    <row r="45" spans="12:12" x14ac:dyDescent="0.3">
      <c r="L45" t="s">
        <v>1303</v>
      </c>
    </row>
    <row r="46" spans="12:12" x14ac:dyDescent="0.3">
      <c r="L46" t="s">
        <v>1105</v>
      </c>
    </row>
    <row r="47" spans="12:12" x14ac:dyDescent="0.3">
      <c r="L47" t="s">
        <v>1304</v>
      </c>
    </row>
    <row r="48" spans="12:12" x14ac:dyDescent="0.3">
      <c r="L48" t="s">
        <v>1305</v>
      </c>
    </row>
    <row r="49" spans="12:12" x14ac:dyDescent="0.3">
      <c r="L49" t="s">
        <v>1306</v>
      </c>
    </row>
    <row r="50" spans="12:12" x14ac:dyDescent="0.3">
      <c r="L50" t="s">
        <v>1112</v>
      </c>
    </row>
    <row r="51" spans="12:12" x14ac:dyDescent="0.3">
      <c r="L51" t="s">
        <v>1307</v>
      </c>
    </row>
    <row r="52" spans="12:12" x14ac:dyDescent="0.3">
      <c r="L52" t="s">
        <v>1308</v>
      </c>
    </row>
    <row r="53" spans="12:12" x14ac:dyDescent="0.3">
      <c r="L53" t="s">
        <v>1121</v>
      </c>
    </row>
    <row r="54" spans="12:12" x14ac:dyDescent="0.3">
      <c r="L54" t="s">
        <v>1309</v>
      </c>
    </row>
    <row r="55" spans="12:12" x14ac:dyDescent="0.3">
      <c r="L55" t="s">
        <v>1310</v>
      </c>
    </row>
    <row r="56" spans="12:12" x14ac:dyDescent="0.3">
      <c r="L56" t="s">
        <v>1124</v>
      </c>
    </row>
    <row r="57" spans="12:12" x14ac:dyDescent="0.3">
      <c r="L57" t="s">
        <v>1311</v>
      </c>
    </row>
    <row r="58" spans="12:12" x14ac:dyDescent="0.3">
      <c r="L58" t="s">
        <v>1312</v>
      </c>
    </row>
    <row r="59" spans="12:12" x14ac:dyDescent="0.3">
      <c r="L59" t="s">
        <v>1313</v>
      </c>
    </row>
    <row r="60" spans="12:12" x14ac:dyDescent="0.3">
      <c r="L60" t="s">
        <v>1314</v>
      </c>
    </row>
    <row r="61" spans="12:12" x14ac:dyDescent="0.3">
      <c r="L61" t="s">
        <v>1315</v>
      </c>
    </row>
    <row r="62" spans="12:12" x14ac:dyDescent="0.3">
      <c r="L62" t="s">
        <v>1316</v>
      </c>
    </row>
    <row r="63" spans="12:12" x14ac:dyDescent="0.3">
      <c r="L63" t="s">
        <v>1130</v>
      </c>
    </row>
    <row r="64" spans="12:12" x14ac:dyDescent="0.3">
      <c r="L64" t="s">
        <v>1131</v>
      </c>
    </row>
    <row r="65" spans="12:12" x14ac:dyDescent="0.3">
      <c r="L65" t="s">
        <v>1132</v>
      </c>
    </row>
    <row r="66" spans="12:12" x14ac:dyDescent="0.3">
      <c r="L66" t="s">
        <v>1137</v>
      </c>
    </row>
    <row r="67" spans="12:12" x14ac:dyDescent="0.3">
      <c r="L67" t="s">
        <v>1139</v>
      </c>
    </row>
    <row r="68" spans="12:12" x14ac:dyDescent="0.3">
      <c r="L68" t="s">
        <v>1317</v>
      </c>
    </row>
    <row r="69" spans="12:12" x14ac:dyDescent="0.3">
      <c r="L69" t="s">
        <v>1140</v>
      </c>
    </row>
    <row r="70" spans="12:12" x14ac:dyDescent="0.3">
      <c r="L70" t="s">
        <v>1318</v>
      </c>
    </row>
    <row r="71" spans="12:12" x14ac:dyDescent="0.3">
      <c r="L71" t="s">
        <v>1319</v>
      </c>
    </row>
    <row r="72" spans="12:12" x14ac:dyDescent="0.3">
      <c r="L72" t="s">
        <v>1320</v>
      </c>
    </row>
    <row r="73" spans="12:12" x14ac:dyDescent="0.3">
      <c r="L73" t="s">
        <v>1321</v>
      </c>
    </row>
    <row r="74" spans="12:12" x14ac:dyDescent="0.3">
      <c r="L74" t="s">
        <v>1322</v>
      </c>
    </row>
    <row r="75" spans="12:12" x14ac:dyDescent="0.3">
      <c r="L75" t="s">
        <v>1146</v>
      </c>
    </row>
    <row r="76" spans="12:12" x14ac:dyDescent="0.3">
      <c r="L76" t="s">
        <v>1323</v>
      </c>
    </row>
    <row r="77" spans="12:12" x14ac:dyDescent="0.3">
      <c r="L77" t="s">
        <v>1150</v>
      </c>
    </row>
    <row r="78" spans="12:12" x14ac:dyDescent="0.3">
      <c r="L78" t="s">
        <v>1324</v>
      </c>
    </row>
    <row r="79" spans="12:12" x14ac:dyDescent="0.3">
      <c r="L79" t="s">
        <v>1325</v>
      </c>
    </row>
    <row r="80" spans="12:12" x14ac:dyDescent="0.3">
      <c r="L80" t="s">
        <v>1326</v>
      </c>
    </row>
    <row r="81" spans="12:12" x14ac:dyDescent="0.3">
      <c r="L81" t="s">
        <v>1327</v>
      </c>
    </row>
    <row r="82" spans="12:12" x14ac:dyDescent="0.3">
      <c r="L82" t="s">
        <v>1328</v>
      </c>
    </row>
    <row r="83" spans="12:12" x14ac:dyDescent="0.3">
      <c r="L83" t="s">
        <v>1156</v>
      </c>
    </row>
    <row r="84" spans="12:12" x14ac:dyDescent="0.3">
      <c r="L84" t="s">
        <v>1329</v>
      </c>
    </row>
    <row r="85" spans="12:12" x14ac:dyDescent="0.3">
      <c r="L85" t="s">
        <v>1330</v>
      </c>
    </row>
    <row r="86" spans="12:12" x14ac:dyDescent="0.3">
      <c r="L86" t="s">
        <v>1331</v>
      </c>
    </row>
    <row r="87" spans="12:12" x14ac:dyDescent="0.3">
      <c r="L87" t="s">
        <v>1160</v>
      </c>
    </row>
    <row r="88" spans="12:12" x14ac:dyDescent="0.3">
      <c r="L88" t="s">
        <v>1161</v>
      </c>
    </row>
    <row r="89" spans="12:12" x14ac:dyDescent="0.3">
      <c r="L89" t="s">
        <v>1164</v>
      </c>
    </row>
    <row r="90" spans="12:12" x14ac:dyDescent="0.3">
      <c r="L90" t="s">
        <v>1166</v>
      </c>
    </row>
    <row r="91" spans="12:12" x14ac:dyDescent="0.3">
      <c r="L91" t="s">
        <v>1169</v>
      </c>
    </row>
    <row r="92" spans="12:12" x14ac:dyDescent="0.3">
      <c r="L92" t="s">
        <v>1332</v>
      </c>
    </row>
    <row r="93" spans="12:12" x14ac:dyDescent="0.3">
      <c r="L93" t="s">
        <v>1172</v>
      </c>
    </row>
    <row r="94" spans="12:12" x14ac:dyDescent="0.3">
      <c r="L94" t="s">
        <v>1333</v>
      </c>
    </row>
    <row r="95" spans="12:12" x14ac:dyDescent="0.3">
      <c r="L95" t="s">
        <v>1174</v>
      </c>
    </row>
    <row r="96" spans="12:12" x14ac:dyDescent="0.3">
      <c r="L96" t="s">
        <v>1176</v>
      </c>
    </row>
    <row r="97" spans="12:12" x14ac:dyDescent="0.3">
      <c r="L97" t="s">
        <v>1177</v>
      </c>
    </row>
    <row r="98" spans="12:12" x14ac:dyDescent="0.3">
      <c r="L98" t="s">
        <v>1334</v>
      </c>
    </row>
    <row r="99" spans="12:12" x14ac:dyDescent="0.3">
      <c r="L99" t="s">
        <v>1180</v>
      </c>
    </row>
    <row r="100" spans="12:12" x14ac:dyDescent="0.3">
      <c r="L100" t="s">
        <v>1181</v>
      </c>
    </row>
    <row r="101" spans="12:12" x14ac:dyDescent="0.3">
      <c r="L101" t="s">
        <v>1335</v>
      </c>
    </row>
    <row r="102" spans="12:12" x14ac:dyDescent="0.3">
      <c r="L102" t="s">
        <v>1183</v>
      </c>
    </row>
    <row r="103" spans="12:12" x14ac:dyDescent="0.3">
      <c r="L103" t="s">
        <v>1186</v>
      </c>
    </row>
    <row r="104" spans="12:12" x14ac:dyDescent="0.3">
      <c r="L104" t="s">
        <v>1188</v>
      </c>
    </row>
    <row r="105" spans="12:12" x14ac:dyDescent="0.3">
      <c r="L105" t="s">
        <v>1336</v>
      </c>
    </row>
    <row r="106" spans="12:12" x14ac:dyDescent="0.3">
      <c r="L106" t="s">
        <v>1191</v>
      </c>
    </row>
    <row r="107" spans="12:12" x14ac:dyDescent="0.3">
      <c r="L107" t="s">
        <v>1337</v>
      </c>
    </row>
    <row r="108" spans="12:12" x14ac:dyDescent="0.3">
      <c r="L108" t="s">
        <v>1338</v>
      </c>
    </row>
    <row r="109" spans="12:12" x14ac:dyDescent="0.3">
      <c r="L109" t="s">
        <v>1339</v>
      </c>
    </row>
    <row r="110" spans="12:12" x14ac:dyDescent="0.3">
      <c r="L110" t="s">
        <v>1194</v>
      </c>
    </row>
    <row r="111" spans="12:12" x14ac:dyDescent="0.3">
      <c r="L111" t="s">
        <v>1195</v>
      </c>
    </row>
    <row r="112" spans="12:12" x14ac:dyDescent="0.3">
      <c r="L112" t="s">
        <v>1340</v>
      </c>
    </row>
    <row r="113" spans="12:12" x14ac:dyDescent="0.3">
      <c r="L113" t="s">
        <v>1198</v>
      </c>
    </row>
    <row r="114" spans="12:12" x14ac:dyDescent="0.3">
      <c r="L114" t="s">
        <v>1199</v>
      </c>
    </row>
    <row r="115" spans="12:12" x14ac:dyDescent="0.3">
      <c r="L115" t="s">
        <v>1204</v>
      </c>
    </row>
    <row r="116" spans="12:12" x14ac:dyDescent="0.3">
      <c r="L116" t="s">
        <v>1205</v>
      </c>
    </row>
    <row r="117" spans="12:12" x14ac:dyDescent="0.3">
      <c r="L117" t="s">
        <v>1206</v>
      </c>
    </row>
    <row r="118" spans="12:12" x14ac:dyDescent="0.3">
      <c r="L118" t="s">
        <v>1341</v>
      </c>
    </row>
    <row r="119" spans="12:12" x14ac:dyDescent="0.3">
      <c r="L119" t="s">
        <v>1209</v>
      </c>
    </row>
    <row r="120" spans="12:12" x14ac:dyDescent="0.3">
      <c r="L120" t="s">
        <v>1342</v>
      </c>
    </row>
    <row r="121" spans="12:12" x14ac:dyDescent="0.3">
      <c r="L121" t="s">
        <v>1215</v>
      </c>
    </row>
    <row r="122" spans="12:12" x14ac:dyDescent="0.3">
      <c r="L122" t="s">
        <v>1343</v>
      </c>
    </row>
    <row r="123" spans="12:12" x14ac:dyDescent="0.3">
      <c r="L123" t="s">
        <v>1344</v>
      </c>
    </row>
    <row r="124" spans="12:12" x14ac:dyDescent="0.3">
      <c r="L124" t="s">
        <v>1345</v>
      </c>
    </row>
    <row r="125" spans="12:12" x14ac:dyDescent="0.3">
      <c r="L125" t="s">
        <v>1346</v>
      </c>
    </row>
    <row r="126" spans="12:12" x14ac:dyDescent="0.3">
      <c r="L126" t="s">
        <v>1223</v>
      </c>
    </row>
    <row r="127" spans="12:12" x14ac:dyDescent="0.3">
      <c r="L127" t="s">
        <v>1347</v>
      </c>
    </row>
    <row r="128" spans="12:12" x14ac:dyDescent="0.3">
      <c r="L128" t="s">
        <v>1348</v>
      </c>
    </row>
    <row r="129" spans="12:12" x14ac:dyDescent="0.3">
      <c r="L129" t="s">
        <v>1349</v>
      </c>
    </row>
    <row r="130" spans="12:12" x14ac:dyDescent="0.3">
      <c r="L130" t="s">
        <v>1228</v>
      </c>
    </row>
    <row r="131" spans="12:12" x14ac:dyDescent="0.3">
      <c r="L131" t="s">
        <v>1350</v>
      </c>
    </row>
    <row r="132" spans="12:12" x14ac:dyDescent="0.3">
      <c r="L132" t="s">
        <v>1351</v>
      </c>
    </row>
    <row r="133" spans="12:12" x14ac:dyDescent="0.3">
      <c r="L133" t="s">
        <v>1231</v>
      </c>
    </row>
    <row r="134" spans="12:12" x14ac:dyDescent="0.3">
      <c r="L134" t="s">
        <v>1237</v>
      </c>
    </row>
    <row r="135" spans="12:12" x14ac:dyDescent="0.3">
      <c r="L135" t="s">
        <v>1238</v>
      </c>
    </row>
    <row r="136" spans="12:12" x14ac:dyDescent="0.3">
      <c r="L136" t="s">
        <v>1239</v>
      </c>
    </row>
    <row r="137" spans="12:12" x14ac:dyDescent="0.3">
      <c r="L137" t="s">
        <v>1352</v>
      </c>
    </row>
    <row r="138" spans="12:12" x14ac:dyDescent="0.3">
      <c r="L138" t="s">
        <v>1353</v>
      </c>
    </row>
    <row r="139" spans="12:12" x14ac:dyDescent="0.3">
      <c r="L139" t="s">
        <v>1243</v>
      </c>
    </row>
    <row r="140" spans="12:12" x14ac:dyDescent="0.3">
      <c r="L140" t="s">
        <v>1246</v>
      </c>
    </row>
    <row r="141" spans="12:12" x14ac:dyDescent="0.3">
      <c r="L141" t="s">
        <v>1354</v>
      </c>
    </row>
    <row r="142" spans="12:12" x14ac:dyDescent="0.3">
      <c r="L142" t="s">
        <v>1252</v>
      </c>
    </row>
    <row r="143" spans="12:12" x14ac:dyDescent="0.3">
      <c r="L143" t="s">
        <v>1355</v>
      </c>
    </row>
    <row r="144" spans="12:12" x14ac:dyDescent="0.3">
      <c r="L144" t="s">
        <v>1356</v>
      </c>
    </row>
    <row r="145" spans="12:12" x14ac:dyDescent="0.3">
      <c r="L145" t="s">
        <v>1357</v>
      </c>
    </row>
    <row r="146" spans="12:12" x14ac:dyDescent="0.3">
      <c r="L146" t="s">
        <v>1358</v>
      </c>
    </row>
    <row r="147" spans="12:12" x14ac:dyDescent="0.3">
      <c r="L147" t="s">
        <v>1359</v>
      </c>
    </row>
    <row r="148" spans="12:12" x14ac:dyDescent="0.3">
      <c r="L148" t="s">
        <v>1360</v>
      </c>
    </row>
    <row r="149" spans="12:12" x14ac:dyDescent="0.3">
      <c r="L149" t="s">
        <v>1264</v>
      </c>
    </row>
    <row r="150" spans="12:12" x14ac:dyDescent="0.3">
      <c r="L150" t="s">
        <v>1265</v>
      </c>
    </row>
    <row r="151" spans="12:12" x14ac:dyDescent="0.3">
      <c r="L151" t="s">
        <v>1266</v>
      </c>
    </row>
    <row r="152" spans="12:12" x14ac:dyDescent="0.3">
      <c r="L152" t="s">
        <v>1267</v>
      </c>
    </row>
    <row r="153" spans="12:12" x14ac:dyDescent="0.3">
      <c r="L153" t="s">
        <v>1361</v>
      </c>
    </row>
    <row r="154" spans="12:12" x14ac:dyDescent="0.3">
      <c r="L154" t="s">
        <v>1362</v>
      </c>
    </row>
    <row r="155" spans="12:12" x14ac:dyDescent="0.3">
      <c r="L155" t="s">
        <v>1363</v>
      </c>
    </row>
    <row r="156" spans="12:12" x14ac:dyDescent="0.3">
      <c r="L156" t="s">
        <v>1364</v>
      </c>
    </row>
    <row r="157" spans="12:12" x14ac:dyDescent="0.3">
      <c r="L157" t="s">
        <v>1365</v>
      </c>
    </row>
    <row r="158" spans="12:12" x14ac:dyDescent="0.3">
      <c r="L158" t="s">
        <v>1366</v>
      </c>
    </row>
    <row r="159" spans="12:12" x14ac:dyDescent="0.3">
      <c r="L159" t="s">
        <v>1275</v>
      </c>
    </row>
    <row r="160" spans="12:12" x14ac:dyDescent="0.3">
      <c r="L160" t="s">
        <v>1367</v>
      </c>
    </row>
    <row r="161" spans="12:12" x14ac:dyDescent="0.3">
      <c r="L161" t="s">
        <v>1368</v>
      </c>
    </row>
    <row r="162" spans="12:12" x14ac:dyDescent="0.3">
      <c r="L162" t="s">
        <v>1369</v>
      </c>
    </row>
    <row r="163" spans="12:12" x14ac:dyDescent="0.3">
      <c r="L163" t="s">
        <v>1370</v>
      </c>
    </row>
    <row r="164" spans="12:12" x14ac:dyDescent="0.3">
      <c r="L164" t="s">
        <v>1371</v>
      </c>
    </row>
    <row r="165" spans="12:12" x14ac:dyDescent="0.3">
      <c r="L165" t="s">
        <v>1372</v>
      </c>
    </row>
    <row r="166" spans="12:12" x14ac:dyDescent="0.3">
      <c r="L166" t="s">
        <v>1373</v>
      </c>
    </row>
    <row r="167" spans="12:12" x14ac:dyDescent="0.3">
      <c r="L167" t="s">
        <v>1061</v>
      </c>
    </row>
    <row r="168" spans="12:12" x14ac:dyDescent="0.3">
      <c r="L168" t="s">
        <v>1374</v>
      </c>
    </row>
    <row r="169" spans="12:12" x14ac:dyDescent="0.3">
      <c r="L169" t="s">
        <v>1375</v>
      </c>
    </row>
    <row r="170" spans="12:12" x14ac:dyDescent="0.3">
      <c r="L170" t="s">
        <v>1376</v>
      </c>
    </row>
    <row r="171" spans="12:12" x14ac:dyDescent="0.3">
      <c r="L171" t="s">
        <v>1069</v>
      </c>
    </row>
    <row r="172" spans="12:12" x14ac:dyDescent="0.3">
      <c r="L172" t="s">
        <v>1377</v>
      </c>
    </row>
    <row r="173" spans="12:12" x14ac:dyDescent="0.3">
      <c r="L173" t="s">
        <v>1378</v>
      </c>
    </row>
    <row r="174" spans="12:12" x14ac:dyDescent="0.3">
      <c r="L174" t="s">
        <v>1379</v>
      </c>
    </row>
    <row r="175" spans="12:12" x14ac:dyDescent="0.3">
      <c r="L175" t="s">
        <v>1380</v>
      </c>
    </row>
    <row r="176" spans="12:12" x14ac:dyDescent="0.3">
      <c r="L176" t="s">
        <v>1381</v>
      </c>
    </row>
    <row r="177" spans="12:12" x14ac:dyDescent="0.3">
      <c r="L177" t="s">
        <v>1100</v>
      </c>
    </row>
    <row r="178" spans="12:12" x14ac:dyDescent="0.3">
      <c r="L178" t="s">
        <v>1382</v>
      </c>
    </row>
    <row r="179" spans="12:12" x14ac:dyDescent="0.3">
      <c r="L179" t="s">
        <v>1104</v>
      </c>
    </row>
    <row r="180" spans="12:12" x14ac:dyDescent="0.3">
      <c r="L180" t="s">
        <v>1383</v>
      </c>
    </row>
    <row r="181" spans="12:12" x14ac:dyDescent="0.3">
      <c r="L181" t="s">
        <v>1384</v>
      </c>
    </row>
    <row r="182" spans="12:12" x14ac:dyDescent="0.3">
      <c r="L182" t="s">
        <v>1385</v>
      </c>
    </row>
    <row r="183" spans="12:12" x14ac:dyDescent="0.3">
      <c r="L183" t="s">
        <v>1386</v>
      </c>
    </row>
    <row r="184" spans="12:12" x14ac:dyDescent="0.3">
      <c r="L184" t="s">
        <v>1387</v>
      </c>
    </row>
    <row r="185" spans="12:12" x14ac:dyDescent="0.3">
      <c r="L185" t="s">
        <v>1127</v>
      </c>
    </row>
    <row r="186" spans="12:12" x14ac:dyDescent="0.3">
      <c r="L186" t="s">
        <v>1388</v>
      </c>
    </row>
    <row r="187" spans="12:12" x14ac:dyDescent="0.3">
      <c r="L187" t="s">
        <v>1389</v>
      </c>
    </row>
    <row r="188" spans="12:12" x14ac:dyDescent="0.3">
      <c r="L188" t="s">
        <v>1390</v>
      </c>
    </row>
    <row r="189" spans="12:12" x14ac:dyDescent="0.3">
      <c r="L189" t="s">
        <v>1391</v>
      </c>
    </row>
    <row r="190" spans="12:12" x14ac:dyDescent="0.3">
      <c r="L190" t="s">
        <v>1392</v>
      </c>
    </row>
    <row r="191" spans="12:12" x14ac:dyDescent="0.3">
      <c r="L191" t="s">
        <v>1393</v>
      </c>
    </row>
    <row r="192" spans="12:12" x14ac:dyDescent="0.3">
      <c r="L192" t="s">
        <v>1394</v>
      </c>
    </row>
    <row r="193" spans="12:12" x14ac:dyDescent="0.3">
      <c r="L193" t="s">
        <v>1395</v>
      </c>
    </row>
    <row r="194" spans="12:12" x14ac:dyDescent="0.3">
      <c r="L194" t="s">
        <v>1396</v>
      </c>
    </row>
    <row r="195" spans="12:12" x14ac:dyDescent="0.3">
      <c r="L195" t="s">
        <v>1397</v>
      </c>
    </row>
    <row r="196" spans="12:12" x14ac:dyDescent="0.3">
      <c r="L196" t="s">
        <v>1398</v>
      </c>
    </row>
    <row r="197" spans="12:12" x14ac:dyDescent="0.3">
      <c r="L197" t="s">
        <v>1170</v>
      </c>
    </row>
    <row r="198" spans="12:12" x14ac:dyDescent="0.3">
      <c r="L198" t="s">
        <v>1399</v>
      </c>
    </row>
    <row r="199" spans="12:12" x14ac:dyDescent="0.3">
      <c r="L199" t="s">
        <v>1400</v>
      </c>
    </row>
    <row r="200" spans="12:12" x14ac:dyDescent="0.3">
      <c r="L200" t="s">
        <v>1401</v>
      </c>
    </row>
    <row r="201" spans="12:12" x14ac:dyDescent="0.3">
      <c r="L201" t="s">
        <v>1402</v>
      </c>
    </row>
    <row r="202" spans="12:12" x14ac:dyDescent="0.3">
      <c r="L202" t="s">
        <v>1403</v>
      </c>
    </row>
    <row r="203" spans="12:12" x14ac:dyDescent="0.3">
      <c r="L203" t="s">
        <v>1404</v>
      </c>
    </row>
    <row r="204" spans="12:12" x14ac:dyDescent="0.3">
      <c r="L204" t="s">
        <v>1187</v>
      </c>
    </row>
    <row r="205" spans="12:12" x14ac:dyDescent="0.3">
      <c r="L205" t="s">
        <v>1405</v>
      </c>
    </row>
    <row r="206" spans="12:12" x14ac:dyDescent="0.3">
      <c r="L206" t="s">
        <v>1406</v>
      </c>
    </row>
    <row r="207" spans="12:12" x14ac:dyDescent="0.3">
      <c r="L207" t="s">
        <v>1200</v>
      </c>
    </row>
    <row r="208" spans="12:12" x14ac:dyDescent="0.3">
      <c r="L208" t="s">
        <v>1201</v>
      </c>
    </row>
    <row r="209" spans="12:12" x14ac:dyDescent="0.3">
      <c r="L209" t="s">
        <v>1407</v>
      </c>
    </row>
    <row r="210" spans="12:12" x14ac:dyDescent="0.3">
      <c r="L210" t="s">
        <v>1408</v>
      </c>
    </row>
    <row r="211" spans="12:12" x14ac:dyDescent="0.3">
      <c r="L211" t="s">
        <v>1409</v>
      </c>
    </row>
    <row r="212" spans="12:12" x14ac:dyDescent="0.3">
      <c r="L212" t="s">
        <v>1208</v>
      </c>
    </row>
    <row r="213" spans="12:12" x14ac:dyDescent="0.3">
      <c r="L213" t="s">
        <v>1410</v>
      </c>
    </row>
    <row r="214" spans="12:12" x14ac:dyDescent="0.3">
      <c r="L214" t="s">
        <v>1411</v>
      </c>
    </row>
    <row r="215" spans="12:12" x14ac:dyDescent="0.3">
      <c r="L215" t="s">
        <v>1216</v>
      </c>
    </row>
    <row r="216" spans="12:12" x14ac:dyDescent="0.3">
      <c r="L216" t="s">
        <v>1217</v>
      </c>
    </row>
    <row r="217" spans="12:12" x14ac:dyDescent="0.3">
      <c r="L217" t="s">
        <v>1412</v>
      </c>
    </row>
    <row r="218" spans="12:12" x14ac:dyDescent="0.3">
      <c r="L218" t="s">
        <v>1413</v>
      </c>
    </row>
    <row r="219" spans="12:12" x14ac:dyDescent="0.3">
      <c r="L219" t="s">
        <v>1219</v>
      </c>
    </row>
    <row r="220" spans="12:12" x14ac:dyDescent="0.3">
      <c r="L220" t="s">
        <v>1414</v>
      </c>
    </row>
    <row r="221" spans="12:12" x14ac:dyDescent="0.3">
      <c r="L221" t="s">
        <v>1415</v>
      </c>
    </row>
    <row r="222" spans="12:12" x14ac:dyDescent="0.3">
      <c r="L222" t="s">
        <v>1225</v>
      </c>
    </row>
    <row r="223" spans="12:12" x14ac:dyDescent="0.3">
      <c r="L223" t="s">
        <v>1416</v>
      </c>
    </row>
    <row r="224" spans="12:12" x14ac:dyDescent="0.3">
      <c r="L224" t="s">
        <v>1417</v>
      </c>
    </row>
    <row r="225" spans="12:12" x14ac:dyDescent="0.3">
      <c r="L225" t="s">
        <v>1418</v>
      </c>
    </row>
    <row r="226" spans="12:12" x14ac:dyDescent="0.3">
      <c r="L226" t="s">
        <v>1234</v>
      </c>
    </row>
    <row r="227" spans="12:12" x14ac:dyDescent="0.3">
      <c r="L227" t="s">
        <v>1235</v>
      </c>
    </row>
    <row r="228" spans="12:12" x14ac:dyDescent="0.3">
      <c r="L228" t="s">
        <v>1419</v>
      </c>
    </row>
    <row r="229" spans="12:12" x14ac:dyDescent="0.3">
      <c r="L229" t="s">
        <v>1420</v>
      </c>
    </row>
    <row r="230" spans="12:12" x14ac:dyDescent="0.3">
      <c r="L230" t="s">
        <v>1421</v>
      </c>
    </row>
    <row r="231" spans="12:12" x14ac:dyDescent="0.3">
      <c r="L231" t="s">
        <v>1422</v>
      </c>
    </row>
    <row r="232" spans="12:12" x14ac:dyDescent="0.3">
      <c r="L232" t="s">
        <v>1423</v>
      </c>
    </row>
    <row r="233" spans="12:12" x14ac:dyDescent="0.3">
      <c r="L233" t="s">
        <v>1245</v>
      </c>
    </row>
    <row r="234" spans="12:12" x14ac:dyDescent="0.3">
      <c r="L234" t="s">
        <v>1424</v>
      </c>
    </row>
    <row r="235" spans="12:12" x14ac:dyDescent="0.3">
      <c r="L235" t="s">
        <v>1425</v>
      </c>
    </row>
    <row r="236" spans="12:12" x14ac:dyDescent="0.3">
      <c r="L236" t="s">
        <v>1249</v>
      </c>
    </row>
    <row r="237" spans="12:12" x14ac:dyDescent="0.3">
      <c r="L237" t="s">
        <v>1426</v>
      </c>
    </row>
    <row r="238" spans="12:12" x14ac:dyDescent="0.3">
      <c r="L238" t="s">
        <v>1427</v>
      </c>
    </row>
    <row r="239" spans="12:12" x14ac:dyDescent="0.3">
      <c r="L239" t="s">
        <v>1258</v>
      </c>
    </row>
    <row r="240" spans="12:12" x14ac:dyDescent="0.3">
      <c r="L240" t="s">
        <v>1428</v>
      </c>
    </row>
    <row r="241" spans="12:12" x14ac:dyDescent="0.3">
      <c r="L241" t="s">
        <v>1429</v>
      </c>
    </row>
    <row r="242" spans="12:12" x14ac:dyDescent="0.3">
      <c r="L242" t="s">
        <v>1430</v>
      </c>
    </row>
    <row r="243" spans="12:12" x14ac:dyDescent="0.3">
      <c r="L243" t="s">
        <v>1268</v>
      </c>
    </row>
    <row r="244" spans="12:12" x14ac:dyDescent="0.3">
      <c r="L244" t="s">
        <v>1431</v>
      </c>
    </row>
    <row r="245" spans="12:12" x14ac:dyDescent="0.3">
      <c r="L245" t="s">
        <v>1432</v>
      </c>
    </row>
    <row r="246" spans="12:12" x14ac:dyDescent="0.3">
      <c r="L246" t="s">
        <v>1272</v>
      </c>
    </row>
    <row r="247" spans="12:12" x14ac:dyDescent="0.3">
      <c r="L247" t="s">
        <v>1433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3E4D-F3E0-4A84-BB1F-7680354B3AAC}">
  <dimension ref="A1:U7927"/>
  <sheetViews>
    <sheetView zoomScaleNormal="100" workbookViewId="0">
      <selection activeCell="C19" sqref="C19"/>
    </sheetView>
  </sheetViews>
  <sheetFormatPr defaultRowHeight="14.4" x14ac:dyDescent="0.3"/>
  <cols>
    <col min="1" max="1" width="12.6640625" bestFit="1" customWidth="1"/>
    <col min="2" max="2" width="12.6640625" customWidth="1"/>
    <col min="3" max="3" width="29.44140625" customWidth="1"/>
    <col min="4" max="4" width="8.88671875" customWidth="1"/>
    <col min="8" max="8" width="8.33203125" customWidth="1"/>
    <col min="9" max="9" width="13.33203125" style="14" bestFit="1" customWidth="1"/>
    <col min="10" max="10" width="18" style="15" bestFit="1" customWidth="1"/>
    <col min="11" max="11" width="9.44140625" bestFit="1" customWidth="1"/>
    <col min="15" max="15" width="16.88671875" bestFit="1" customWidth="1"/>
    <col min="16" max="16" width="17" style="28" customWidth="1"/>
  </cols>
  <sheetData>
    <row r="1" spans="1:21" s="7" customFormat="1" x14ac:dyDescent="0.3">
      <c r="A1" s="7" t="s">
        <v>674</v>
      </c>
      <c r="C1" s="7" t="s">
        <v>1</v>
      </c>
      <c r="D1" s="7" t="s">
        <v>678</v>
      </c>
      <c r="E1" s="7" t="s">
        <v>675</v>
      </c>
      <c r="F1" s="7" t="s">
        <v>676</v>
      </c>
      <c r="G1" s="7" t="s">
        <v>723</v>
      </c>
      <c r="H1" s="7" t="s">
        <v>677</v>
      </c>
      <c r="I1" s="13" t="s">
        <v>770</v>
      </c>
      <c r="J1" s="29" t="s">
        <v>790</v>
      </c>
      <c r="K1" s="7" t="s">
        <v>773</v>
      </c>
      <c r="L1" s="7" t="s">
        <v>774</v>
      </c>
      <c r="M1" s="7" t="s">
        <v>775</v>
      </c>
      <c r="N1" s="7" t="s">
        <v>771</v>
      </c>
      <c r="O1" s="7" t="s">
        <v>1055</v>
      </c>
      <c r="P1" s="27" t="s">
        <v>777</v>
      </c>
      <c r="Q1" s="7" t="s">
        <v>779</v>
      </c>
      <c r="R1" s="7" t="s">
        <v>778</v>
      </c>
      <c r="S1" s="7" t="s">
        <v>780</v>
      </c>
      <c r="T1" s="7" t="s">
        <v>781</v>
      </c>
      <c r="U1" s="7" t="s">
        <v>782</v>
      </c>
    </row>
    <row r="2" spans="1:21" x14ac:dyDescent="0.3">
      <c r="A2" t="s">
        <v>445</v>
      </c>
      <c r="B2" t="str">
        <f>VLOOKUP(A2,Sheet3!L:L,1,FALSE)</f>
        <v>AAV CN EQUITY</v>
      </c>
      <c r="C2" t="str">
        <f>VLOOKUP(A2,'ALL - prices'!B:C,2,FALSE)</f>
        <v>Advantage Energy Ltd</v>
      </c>
      <c r="D2" t="str">
        <f>VLOOKUP(A2,'ALL - prices'!B:I,8,FALSE)</f>
        <v>Energy</v>
      </c>
      <c r="E2">
        <v>2015</v>
      </c>
      <c r="F2" t="s">
        <v>679</v>
      </c>
      <c r="G2" t="str">
        <f t="shared" ref="G2:G65" si="0">E2&amp;"-"&amp;F2</f>
        <v>2015-Q1</v>
      </c>
      <c r="H2" s="4">
        <f>INDEX('ALL - prices'!$J$3:$DY$219,MATCH('COMBINED DATA'!A2,'ALL - prices'!$B$3:$B$219,0),MATCH('COMBINED DATA'!G2,'ALL - prices'!$J$1:$DY$1,0))</f>
        <v>6.82</v>
      </c>
      <c r="I2" s="14">
        <f t="shared" ref="I2:I11" si="1">STDEV(H3:H6)</f>
        <v>0.43338781708765206</v>
      </c>
      <c r="J2" s="6">
        <f>INDEX('market cap'!$B$3:$DQ$219,MATCH(A2,'market cap'!$A$3:$A$219,0),MATCH(G2,'market cap'!$B$1:$DQ$1,0))</f>
        <v>1161.4956999999999</v>
      </c>
      <c r="K2">
        <f t="shared" ref="K2:K65" si="2">LN(J2)</f>
        <v>7.0574638500942699</v>
      </c>
      <c r="L2">
        <f>INDEX('PB2'!$D$2:$AQ$224,MATCH(A2,'PB2'!$B$2:$B$224,0),MATCH(G2,'PB2'!$D$1:$AQ$1,0))</f>
        <v>1.0568269491195701</v>
      </c>
      <c r="M2" s="16">
        <f t="shared" ref="M2:M65" si="3">1/L2</f>
        <v>0.94622870928214697</v>
      </c>
      <c r="N2" s="6">
        <f>INDEX('ROA2'!$D$2:$AQ$224,MATCH(A2,'ROA2'!$B$2:$B$224,0),MATCH(G2,'ROA2'!$D$1:$AQ$1,0))</f>
        <v>0.97533798217773404</v>
      </c>
      <c r="O2" s="6">
        <v>1454.7669760000001</v>
      </c>
      <c r="P2" s="28">
        <v>8.8701861940968768E-2</v>
      </c>
    </row>
    <row r="3" spans="1:21" x14ac:dyDescent="0.3">
      <c r="A3" t="s">
        <v>445</v>
      </c>
      <c r="B3" t="str">
        <f>VLOOKUP(A3,Sheet3!L:L,1,FALSE)</f>
        <v>AAV CN EQUITY</v>
      </c>
      <c r="C3" t="str">
        <f>VLOOKUP(A3,'ALL - prices'!B:C,2,FALSE)</f>
        <v>Advantage Energy Ltd</v>
      </c>
      <c r="D3" t="str">
        <f>VLOOKUP(A3,'ALL - prices'!B:I,8,FALSE)</f>
        <v>Energy</v>
      </c>
      <c r="E3">
        <v>2015</v>
      </c>
      <c r="F3" t="s">
        <v>680</v>
      </c>
      <c r="G3" t="str">
        <f t="shared" si="0"/>
        <v>2015-Q2</v>
      </c>
      <c r="H3" s="4">
        <f>INDEX('ALL - prices'!$J$3:$DY$219,MATCH('COMBINED DATA'!A3,'ALL - prices'!$B$3:$B$219,0),MATCH('COMBINED DATA'!G3,'ALL - prices'!$J$1:$DY$1,0))</f>
        <v>7.9</v>
      </c>
      <c r="I3" s="14">
        <f t="shared" si="1"/>
        <v>0.11026483271348721</v>
      </c>
      <c r="J3" s="6">
        <f>INDEX('market cap'!$B$3:$DQ$219,MATCH(A3,'market cap'!$A$3:$A$219,0),MATCH(G3,'market cap'!$B$1:$DQ$1,0))</f>
        <v>1348.2601999999999</v>
      </c>
      <c r="K3">
        <f t="shared" si="2"/>
        <v>7.2065702995512257</v>
      </c>
      <c r="L3">
        <f>INDEX('PB2'!$D$2:$AQ$224,MATCH(A3,'PB2'!$B$2:$B$224,0),MATCH(G3,'PB2'!$D$1:$AQ$1,0))</f>
        <v>1.22644603252411</v>
      </c>
      <c r="M3" s="16">
        <f t="shared" si="3"/>
        <v>0.81536404658746497</v>
      </c>
      <c r="N3" s="6">
        <f>INDEX('ROA2'!$D$2:$AQ$224,MATCH(A3,'ROA2'!$B$2:$B$224,0),MATCH(G3,'ROA2'!$D$1:$AQ$1,0))</f>
        <v>6.8927059173584002</v>
      </c>
      <c r="O3" s="6">
        <v>1508.4380160000001</v>
      </c>
      <c r="P3" s="28">
        <v>3.689322130996734E-2</v>
      </c>
      <c r="Q3" s="25"/>
    </row>
    <row r="4" spans="1:21" x14ac:dyDescent="0.3">
      <c r="A4" t="s">
        <v>445</v>
      </c>
      <c r="B4" t="str">
        <f>VLOOKUP(A4,Sheet3!L:L,1,FALSE)</f>
        <v>AAV CN EQUITY</v>
      </c>
      <c r="C4" t="str">
        <f>VLOOKUP(A4,'ALL - prices'!B:C,2,FALSE)</f>
        <v>Advantage Energy Ltd</v>
      </c>
      <c r="D4" t="str">
        <f>VLOOKUP(A4,'ALL - prices'!B:I,8,FALSE)</f>
        <v>Energy</v>
      </c>
      <c r="E4">
        <v>2015</v>
      </c>
      <c r="F4" t="s">
        <v>681</v>
      </c>
      <c r="G4" t="str">
        <f t="shared" si="0"/>
        <v>2015-Q3</v>
      </c>
      <c r="H4" s="4">
        <f>INDEX('ALL - prices'!$J$3:$DY$219,MATCH('COMBINED DATA'!A4,'ALL - prices'!$B$3:$B$219,0),MATCH('COMBINED DATA'!G4,'ALL - prices'!$J$1:$DY$1,0))</f>
        <v>6.97</v>
      </c>
      <c r="I4" s="14">
        <f t="shared" si="1"/>
        <v>1.0395672176439614</v>
      </c>
      <c r="J4" s="6">
        <f>INDEX('market cap'!$B$3:$DQ$219,MATCH(A4,'market cap'!$A$3:$A$219,0),MATCH(G4,'market cap'!$B$1:$DQ$1,0))</f>
        <v>1189.8869</v>
      </c>
      <c r="K4">
        <f t="shared" si="2"/>
        <v>7.0816135395719897</v>
      </c>
      <c r="L4">
        <f>INDEX('PB2'!$D$2:$AQ$224,MATCH(A4,'PB2'!$B$2:$B$224,0),MATCH(G4,'PB2'!$D$1:$AQ$1,0))</f>
        <v>1.0742000341415401</v>
      </c>
      <c r="M4" s="16">
        <f t="shared" si="3"/>
        <v>0.93092531019994063</v>
      </c>
      <c r="N4" s="6">
        <f>INDEX('ROA2'!$D$2:$AQ$224,MATCH(A4,'ROA2'!$B$2:$B$224,0),MATCH(G4,'ROA2'!$D$1:$AQ$1,0))</f>
        <v>5.0444197654724103</v>
      </c>
      <c r="O4" s="6">
        <v>1493.869056</v>
      </c>
      <c r="P4" s="28">
        <v>-9.6583086911541088E-3</v>
      </c>
    </row>
    <row r="5" spans="1:21" x14ac:dyDescent="0.3">
      <c r="A5" t="s">
        <v>445</v>
      </c>
      <c r="B5" t="str">
        <f>VLOOKUP(A5,Sheet3!L:L,1,FALSE)</f>
        <v>AAV CN EQUITY</v>
      </c>
      <c r="C5" t="str">
        <f>VLOOKUP(A5,'ALL - prices'!B:C,2,FALSE)</f>
        <v>Advantage Energy Ltd</v>
      </c>
      <c r="D5" t="str">
        <f>VLOOKUP(A5,'ALL - prices'!B:I,8,FALSE)</f>
        <v>Energy</v>
      </c>
      <c r="E5">
        <v>2015</v>
      </c>
      <c r="F5" t="s">
        <v>682</v>
      </c>
      <c r="G5" t="str">
        <f t="shared" si="0"/>
        <v>2015-Q4</v>
      </c>
      <c r="H5" s="4">
        <f>INDEX('ALL - prices'!$J$3:$DY$219,MATCH('COMBINED DATA'!A5,'ALL - prices'!$B$3:$B$219,0),MATCH('COMBINED DATA'!G5,'ALL - prices'!$J$1:$DY$1,0))</f>
        <v>7.03</v>
      </c>
      <c r="I5" s="14">
        <f t="shared" si="1"/>
        <v>1.1470941548103268</v>
      </c>
      <c r="J5" s="6">
        <f>INDEX('market cap'!$B$3:$DQ$219,MATCH(A5,'market cap'!$A$3:$A$219,0),MATCH(G5,'market cap'!$B$1:$DQ$1,0))</f>
        <v>1200.2385999999999</v>
      </c>
      <c r="K5">
        <f t="shared" si="2"/>
        <v>7.0902756493446972</v>
      </c>
      <c r="L5">
        <f>INDEX('PB2'!$D$2:$AQ$224,MATCH(A5,'PB2'!$B$2:$B$224,0),MATCH(G5,'PB2'!$D$1:$AQ$1,0))</f>
        <v>1.07038497924805</v>
      </c>
      <c r="M5" s="16">
        <f t="shared" si="3"/>
        <v>0.93424330440670444</v>
      </c>
      <c r="N5" s="6">
        <f>INDEX('ROA2'!$D$2:$AQ$224,MATCH(A5,'ROA2'!$B$2:$B$224,0),MATCH(G5,'ROA2'!$D$1:$AQ$1,0))</f>
        <v>4.3886179924011204</v>
      </c>
      <c r="O5" s="6">
        <v>1518.963968</v>
      </c>
      <c r="P5" s="28">
        <v>1.6798602192881904E-2</v>
      </c>
    </row>
    <row r="6" spans="1:21" x14ac:dyDescent="0.3">
      <c r="A6" t="s">
        <v>445</v>
      </c>
      <c r="B6" t="str">
        <f>VLOOKUP(A6,Sheet3!L:L,1,FALSE)</f>
        <v>AAV CN EQUITY</v>
      </c>
      <c r="C6" t="str">
        <f>VLOOKUP(A6,'ALL - prices'!B:C,2,FALSE)</f>
        <v>Advantage Energy Ltd</v>
      </c>
      <c r="D6" t="str">
        <f>VLOOKUP(A6,'ALL - prices'!B:I,8,FALSE)</f>
        <v>Energy</v>
      </c>
      <c r="E6">
        <v>2016</v>
      </c>
      <c r="F6" t="s">
        <v>679</v>
      </c>
      <c r="G6" t="str">
        <f>E6&amp;"-"&amp;F6</f>
        <v>2016-Q1</v>
      </c>
      <c r="H6" s="4">
        <f>INDEX('ALL - prices'!$J$3:$DY$219,MATCH('COMBINED DATA'!A6,'ALL - prices'!$B$3:$B$219,0),MATCH('COMBINED DATA'!G6,'ALL - prices'!$J$1:$DY$1,0))</f>
        <v>7.13</v>
      </c>
      <c r="I6" s="14">
        <f t="shared" si="1"/>
        <v>0.92477024173575106</v>
      </c>
      <c r="J6" s="6">
        <f>INDEX('market cap'!$B$3:$DQ$219,MATCH(A6,'market cap'!$A$3:$A$219,0),MATCH(G6,'market cap'!$B$1:$DQ$1,0))</f>
        <v>1314.7800999999999</v>
      </c>
      <c r="K6">
        <f t="shared" si="2"/>
        <v>7.1814247062937158</v>
      </c>
      <c r="L6">
        <f>INDEX('PB2'!$D$2:$AQ$224,MATCH(A6,'PB2'!$B$2:$B$224,0),MATCH(G6,'PB2'!$D$1:$AQ$1,0))</f>
        <v>1.06581699848175</v>
      </c>
      <c r="M6" s="16">
        <f t="shared" si="3"/>
        <v>0.93824737400932245</v>
      </c>
      <c r="N6" s="6">
        <f>INDEX('ROA2'!$D$2:$AQ$224,MATCH(A6,'ROA2'!$B$2:$B$224,0),MATCH(G6,'ROA2'!$D$1:$AQ$1,0))</f>
        <v>1.43852603435516</v>
      </c>
      <c r="O6" s="6">
        <v>1517.4429439999999</v>
      </c>
      <c r="P6" s="28">
        <v>-1.001356208602392E-3</v>
      </c>
    </row>
    <row r="7" spans="1:21" x14ac:dyDescent="0.3">
      <c r="A7" t="s">
        <v>445</v>
      </c>
      <c r="B7" t="str">
        <f>VLOOKUP(A7,Sheet3!L:L,1,FALSE)</f>
        <v>AAV CN EQUITY</v>
      </c>
      <c r="C7" t="str">
        <f>VLOOKUP(A7,'ALL - prices'!B:C,2,FALSE)</f>
        <v>Advantage Energy Ltd</v>
      </c>
      <c r="D7" t="str">
        <f>VLOOKUP(A7,'ALL - prices'!B:I,8,FALSE)</f>
        <v>Energy</v>
      </c>
      <c r="E7">
        <v>2016</v>
      </c>
      <c r="F7" t="s">
        <v>680</v>
      </c>
      <c r="G7" t="str">
        <f t="shared" si="0"/>
        <v>2016-Q2</v>
      </c>
      <c r="H7" s="4">
        <f>INDEX('ALL - prices'!$J$3:$DY$219,MATCH('COMBINED DATA'!A7,'ALL - prices'!$B$3:$B$219,0),MATCH('COMBINED DATA'!G7,'ALL - prices'!$J$1:$DY$1,0))</f>
        <v>7.22</v>
      </c>
      <c r="I7" s="14">
        <f t="shared" si="1"/>
        <v>0.22470350835415681</v>
      </c>
      <c r="J7" s="6">
        <f>INDEX('market cap'!$B$3:$DQ$219,MATCH(A7,'market cap'!$A$3:$A$219,0),MATCH(G7,'market cap'!$B$1:$DQ$1,0))</f>
        <v>1332.1635000000001</v>
      </c>
      <c r="K7">
        <f t="shared" si="2"/>
        <v>7.1945595913151941</v>
      </c>
      <c r="L7">
        <f>INDEX('PB2'!$D$2:$AQ$224,MATCH(A7,'PB2'!$B$2:$B$224,0),MATCH(G7,'PB2'!$D$1:$AQ$1,0))</f>
        <v>1.10476505756378</v>
      </c>
      <c r="M7" s="16">
        <f t="shared" si="3"/>
        <v>0.90516983059293432</v>
      </c>
      <c r="N7" s="6">
        <f>INDEX('ROA2'!$D$2:$AQ$224,MATCH(A7,'ROA2'!$B$2:$B$224,0),MATCH(G7,'ROA2'!$D$1:$AQ$1,0))</f>
        <v>2.0896120071411102</v>
      </c>
      <c r="O7" s="6">
        <v>1554.140032</v>
      </c>
      <c r="P7" s="28">
        <v>2.4183504325550526E-2</v>
      </c>
    </row>
    <row r="8" spans="1:21" x14ac:dyDescent="0.3">
      <c r="A8" t="s">
        <v>445</v>
      </c>
      <c r="B8" t="str">
        <f>VLOOKUP(A8,Sheet3!L:L,1,FALSE)</f>
        <v>AAV CN EQUITY</v>
      </c>
      <c r="C8" t="str">
        <f>VLOOKUP(A8,'ALL - prices'!B:C,2,FALSE)</f>
        <v>Advantage Energy Ltd</v>
      </c>
      <c r="D8" t="str">
        <f>VLOOKUP(A8,'ALL - prices'!B:I,8,FALSE)</f>
        <v>Energy</v>
      </c>
      <c r="E8">
        <v>2016</v>
      </c>
      <c r="F8" t="s">
        <v>681</v>
      </c>
      <c r="G8" t="str">
        <f t="shared" si="0"/>
        <v>2016-Q3</v>
      </c>
      <c r="H8" s="4">
        <f>INDEX('ALL - prices'!$J$3:$DY$219,MATCH('COMBINED DATA'!A8,'ALL - prices'!$B$3:$B$219,0),MATCH('COMBINED DATA'!G8,'ALL - prices'!$J$1:$DY$1,0))</f>
        <v>9.1999999999999993</v>
      </c>
      <c r="I8" s="14">
        <f t="shared" si="1"/>
        <v>0.55918839997505865</v>
      </c>
      <c r="J8" s="6">
        <f>INDEX('market cap'!$B$3:$DQ$219,MATCH(A8,'market cap'!$A$3:$A$219,0),MATCH(G8,'market cap'!$B$1:$DQ$1,0))</f>
        <v>1697.9066</v>
      </c>
      <c r="K8">
        <f t="shared" si="2"/>
        <v>7.4371513594691319</v>
      </c>
      <c r="L8">
        <f>INDEX('PB2'!$D$2:$AQ$224,MATCH(A8,'PB2'!$B$2:$B$224,0),MATCH(G8,'PB2'!$D$1:$AQ$1,0))</f>
        <v>1.3972569704055799</v>
      </c>
      <c r="M8" s="16">
        <f t="shared" si="3"/>
        <v>0.7156879666234417</v>
      </c>
      <c r="N8" s="6">
        <f>INDEX('ROA2'!$D$2:$AQ$224,MATCH(A8,'ROA2'!$B$2:$B$224,0),MATCH(G8,'ROA2'!$D$1:$AQ$1,0))</f>
        <v>0.28628599643707298</v>
      </c>
      <c r="O8" s="6">
        <v>1505.22496</v>
      </c>
      <c r="P8" s="28">
        <v>-3.147404416129216E-2</v>
      </c>
    </row>
    <row r="9" spans="1:21" x14ac:dyDescent="0.3">
      <c r="A9" t="s">
        <v>445</v>
      </c>
      <c r="B9" t="str">
        <f>VLOOKUP(A9,Sheet3!L:L,1,FALSE)</f>
        <v>AAV CN EQUITY</v>
      </c>
      <c r="C9" t="str">
        <f>VLOOKUP(A9,'ALL - prices'!B:C,2,FALSE)</f>
        <v>Advantage Energy Ltd</v>
      </c>
      <c r="D9" t="str">
        <f>VLOOKUP(A9,'ALL - prices'!B:I,8,FALSE)</f>
        <v>Energy</v>
      </c>
      <c r="E9">
        <v>2016</v>
      </c>
      <c r="F9" t="s">
        <v>682</v>
      </c>
      <c r="G9" t="str">
        <f t="shared" si="0"/>
        <v>2016-Q4</v>
      </c>
      <c r="H9" s="4">
        <f>INDEX('ALL - prices'!$J$3:$DY$219,MATCH('COMBINED DATA'!A9,'ALL - prices'!$B$3:$B$219,0),MATCH('COMBINED DATA'!G9,'ALL - prices'!$J$1:$DY$1,0))</f>
        <v>9.1199999999999992</v>
      </c>
      <c r="I9" s="14">
        <f t="shared" si="1"/>
        <v>1.5932644685257615</v>
      </c>
      <c r="J9" s="6">
        <f>INDEX('market cap'!$B$3:$DQ$219,MATCH(A9,'market cap'!$A$3:$A$219,0),MATCH(G9,'market cap'!$B$1:$DQ$1,0))</f>
        <v>1683.9711</v>
      </c>
      <c r="K9">
        <f t="shared" si="2"/>
        <v>7.4289100331348212</v>
      </c>
      <c r="L9">
        <f>INDEX('PB2'!$D$2:$AQ$224,MATCH(A9,'PB2'!$B$2:$B$224,0),MATCH(G9,'PB2'!$D$1:$AQ$1,0))</f>
        <v>1.3937640190124501</v>
      </c>
      <c r="M9" s="16">
        <f t="shared" si="3"/>
        <v>0.71748157246055821</v>
      </c>
      <c r="N9" s="6">
        <f>INDEX('ROA2'!$D$2:$AQ$224,MATCH(A9,'ROA2'!$B$2:$B$224,0),MATCH(G9,'ROA2'!$D$1:$AQ$1,0))</f>
        <v>0.36416301131248502</v>
      </c>
      <c r="O9" s="6">
        <v>1512.0930559999999</v>
      </c>
      <c r="P9" s="28">
        <v>4.5628369064514606E-3</v>
      </c>
    </row>
    <row r="10" spans="1:21" x14ac:dyDescent="0.3">
      <c r="A10" t="s">
        <v>445</v>
      </c>
      <c r="B10" t="str">
        <f>VLOOKUP(A10,Sheet3!L:L,1,FALSE)</f>
        <v>AAV CN EQUITY</v>
      </c>
      <c r="C10" t="str">
        <f>VLOOKUP(A10,'ALL - prices'!B:C,2,FALSE)</f>
        <v>Advantage Energy Ltd</v>
      </c>
      <c r="D10" t="str">
        <f>VLOOKUP(A10,'ALL - prices'!B:I,8,FALSE)</f>
        <v>Energy</v>
      </c>
      <c r="E10">
        <v>2017</v>
      </c>
      <c r="F10" t="s">
        <v>679</v>
      </c>
      <c r="G10" t="str">
        <f t="shared" si="0"/>
        <v>2017-Q1</v>
      </c>
      <c r="H10" s="4">
        <f>INDEX('ALL - prices'!$J$3:$DY$219,MATCH('COMBINED DATA'!A10,'ALL - prices'!$B$3:$B$219,0),MATCH('COMBINED DATA'!G10,'ALL - prices'!$J$1:$DY$1,0))</f>
        <v>8.7799999999999994</v>
      </c>
      <c r="I10" s="14">
        <f t="shared" si="1"/>
        <v>2.260634129324484</v>
      </c>
      <c r="J10" s="6">
        <f>INDEX('market cap'!$B$3:$DQ$219,MATCH(A10,'market cap'!$A$3:$A$219,0),MATCH(G10,'market cap'!$B$1:$DQ$1,0))</f>
        <v>1623.1667</v>
      </c>
      <c r="K10">
        <f t="shared" si="2"/>
        <v>7.3921342732691331</v>
      </c>
      <c r="L10">
        <f>INDEX('PB2'!$D$2:$AQ$224,MATCH(A10,'PB2'!$B$2:$B$224,0),MATCH(G10,'PB2'!$D$1:$AQ$1,0))</f>
        <v>1.2970830202102701</v>
      </c>
      <c r="M10" s="16">
        <f t="shared" si="3"/>
        <v>0.77096067438913052</v>
      </c>
      <c r="N10" s="6">
        <f>INDEX('ROA2'!$D$2:$AQ$224,MATCH(A10,'ROA2'!$B$2:$B$224,0),MATCH(G10,'ROA2'!$D$1:$AQ$1,0))</f>
        <v>-1.04409503936768</v>
      </c>
      <c r="O10" s="6">
        <v>1496.459008</v>
      </c>
      <c r="P10" s="28">
        <v>-1.0339342501418044E-2</v>
      </c>
    </row>
    <row r="11" spans="1:21" x14ac:dyDescent="0.3">
      <c r="A11" t="s">
        <v>445</v>
      </c>
      <c r="B11" t="str">
        <f>VLOOKUP(A11,Sheet3!L:L,1,FALSE)</f>
        <v>AAV CN EQUITY</v>
      </c>
      <c r="C11" t="str">
        <f>VLOOKUP(A11,'ALL - prices'!B:C,2,FALSE)</f>
        <v>Advantage Energy Ltd</v>
      </c>
      <c r="D11" t="str">
        <f>VLOOKUP(A11,'ALL - prices'!B:I,8,FALSE)</f>
        <v>Energy</v>
      </c>
      <c r="E11">
        <v>2017</v>
      </c>
      <c r="F11" t="s">
        <v>680</v>
      </c>
      <c r="G11" t="str">
        <f t="shared" si="0"/>
        <v>2017-Q2</v>
      </c>
      <c r="H11" s="4">
        <f>INDEX('ALL - prices'!$J$3:$DY$219,MATCH('COMBINED DATA'!A11,'ALL - prices'!$B$3:$B$219,0),MATCH('COMBINED DATA'!G11,'ALL - prices'!$J$1:$DY$1,0))</f>
        <v>8.77</v>
      </c>
      <c r="I11" s="14">
        <f t="shared" si="1"/>
        <v>1.8253492816444747</v>
      </c>
      <c r="J11" s="6">
        <f>INDEX('market cap'!$B$3:$DQ$219,MATCH(A11,'market cap'!$A$3:$A$219,0),MATCH(G11,'market cap'!$B$1:$DQ$1,0))</f>
        <v>1623.2635</v>
      </c>
      <c r="K11">
        <f t="shared" si="2"/>
        <v>7.3921939080027119</v>
      </c>
      <c r="L11">
        <f>INDEX('PB2'!$D$2:$AQ$224,MATCH(A11,'PB2'!$B$2:$B$224,0),MATCH(G11,'PB2'!$D$1:$AQ$1,0))</f>
        <v>1.2813090085983301</v>
      </c>
      <c r="M11" s="16">
        <f t="shared" si="3"/>
        <v>0.78045186078410222</v>
      </c>
      <c r="N11" s="6">
        <f>INDEX('ROA2'!$D$2:$AQ$224,MATCH(A11,'ROA2'!$B$2:$B$224,0),MATCH(G11,'ROA2'!$D$1:$AQ$1,0))</f>
        <v>0.76613801717758201</v>
      </c>
      <c r="O11" s="6">
        <v>1532.5099520000001</v>
      </c>
      <c r="P11" s="28">
        <v>2.4090832964533883E-2</v>
      </c>
    </row>
    <row r="12" spans="1:21" x14ac:dyDescent="0.3">
      <c r="A12" t="s">
        <v>445</v>
      </c>
      <c r="B12" t="str">
        <f>VLOOKUP(A12,Sheet3!L:L,1,FALSE)</f>
        <v>AAV CN EQUITY</v>
      </c>
      <c r="C12" t="str">
        <f>VLOOKUP(A12,'ALL - prices'!B:C,2,FALSE)</f>
        <v>Advantage Energy Ltd</v>
      </c>
      <c r="D12" t="str">
        <f>VLOOKUP(A12,'ALL - prices'!B:I,8,FALSE)</f>
        <v>Energy</v>
      </c>
      <c r="E12">
        <v>2017</v>
      </c>
      <c r="F12" t="s">
        <v>681</v>
      </c>
      <c r="G12" t="str">
        <f t="shared" si="0"/>
        <v>2017-Q3</v>
      </c>
      <c r="H12" s="4">
        <f>INDEX('ALL - prices'!$J$3:$DY$219,MATCH('COMBINED DATA'!A12,'ALL - prices'!$B$3:$B$219,0),MATCH('COMBINED DATA'!G12,'ALL - prices'!$J$1:$DY$1,0))</f>
        <v>7.82</v>
      </c>
      <c r="I12" s="14">
        <f t="shared" ref="I12:I37" si="4">STDEV(H13:H16)</f>
        <v>0.80758900438279457</v>
      </c>
      <c r="J12" s="6">
        <f>INDEX('market cap'!$B$3:$DQ$219,MATCH(A12,'market cap'!$A$3:$A$219,0),MATCH(G12,'market cap'!$B$1:$DQ$1,0))</f>
        <v>1454.1747</v>
      </c>
      <c r="K12">
        <f t="shared" si="2"/>
        <v>7.2821938021826149</v>
      </c>
      <c r="L12">
        <f>INDEX('PB2'!$D$2:$AQ$224,MATCH(A12,'PB2'!$B$2:$B$224,0),MATCH(G12,'PB2'!$D$1:$AQ$1,0))</f>
        <v>1.1288720369339</v>
      </c>
      <c r="M12" s="16">
        <f t="shared" si="3"/>
        <v>0.88583999539582359</v>
      </c>
      <c r="N12" s="6">
        <f>INDEX('ROA2'!$D$2:$AQ$224,MATCH(A12,'ROA2'!$B$2:$B$224,0),MATCH(G12,'ROA2'!$D$1:$AQ$1,0))</f>
        <v>3.9336180686950701</v>
      </c>
      <c r="O12" s="6">
        <v>1541.7410560000001</v>
      </c>
      <c r="P12" s="28">
        <v>6.0235197741802058E-3</v>
      </c>
    </row>
    <row r="13" spans="1:21" x14ac:dyDescent="0.3">
      <c r="A13" t="s">
        <v>445</v>
      </c>
      <c r="B13" t="str">
        <f>VLOOKUP(A13,Sheet3!L:L,1,FALSE)</f>
        <v>AAV CN EQUITY</v>
      </c>
      <c r="C13" t="str">
        <f>VLOOKUP(A13,'ALL - prices'!B:C,2,FALSE)</f>
        <v>Advantage Energy Ltd</v>
      </c>
      <c r="D13" t="str">
        <f>VLOOKUP(A13,'ALL - prices'!B:I,8,FALSE)</f>
        <v>Energy</v>
      </c>
      <c r="E13">
        <v>2017</v>
      </c>
      <c r="F13" t="s">
        <v>682</v>
      </c>
      <c r="G13" t="str">
        <f t="shared" si="0"/>
        <v>2017-Q4</v>
      </c>
      <c r="H13" s="4">
        <f>INDEX('ALL - prices'!$J$3:$DY$219,MATCH('COMBINED DATA'!A13,'ALL - prices'!$B$3:$B$219,0),MATCH('COMBINED DATA'!G13,'ALL - prices'!$J$1:$DY$1,0))</f>
        <v>5.4</v>
      </c>
      <c r="I13" s="14">
        <f t="shared" si="4"/>
        <v>0.95325757274726164</v>
      </c>
      <c r="J13" s="6">
        <f>INDEX('market cap'!$B$3:$DQ$219,MATCH(A13,'market cap'!$A$3:$A$219,0),MATCH(G13,'market cap'!$B$1:$DQ$1,0))</f>
        <v>1004.2012</v>
      </c>
      <c r="K13">
        <f t="shared" si="2"/>
        <v>6.9119476785809706</v>
      </c>
      <c r="L13">
        <f>INDEX('PB2'!$D$2:$AQ$224,MATCH(A13,'PB2'!$B$2:$B$224,0),MATCH(G13,'PB2'!$D$1:$AQ$1,0))</f>
        <v>0.76558601856231701</v>
      </c>
      <c r="M13" s="16">
        <f t="shared" si="3"/>
        <v>1.3061889529773358</v>
      </c>
      <c r="N13" s="6">
        <f>INDEX('ROA2'!$D$2:$AQ$224,MATCH(A13,'ROA2'!$B$2:$B$224,0),MATCH(G13,'ROA2'!$D$1:$AQ$1,0))</f>
        <v>4.1560621261596697</v>
      </c>
      <c r="O13" s="6">
        <v>1604.752</v>
      </c>
      <c r="P13" s="28">
        <v>4.0869991594749279E-2</v>
      </c>
    </row>
    <row r="14" spans="1:21" x14ac:dyDescent="0.3">
      <c r="A14" t="s">
        <v>445</v>
      </c>
      <c r="B14" t="str">
        <f>VLOOKUP(A14,Sheet3!L:L,1,FALSE)</f>
        <v>AAV CN EQUITY</v>
      </c>
      <c r="C14" t="str">
        <f>VLOOKUP(A14,'ALL - prices'!B:C,2,FALSE)</f>
        <v>Advantage Energy Ltd</v>
      </c>
      <c r="D14" t="str">
        <f>VLOOKUP(A14,'ALL - prices'!B:I,8,FALSE)</f>
        <v>Energy</v>
      </c>
      <c r="E14">
        <v>2018</v>
      </c>
      <c r="F14" t="s">
        <v>679</v>
      </c>
      <c r="G14" t="str">
        <f t="shared" si="0"/>
        <v>2018-Q1</v>
      </c>
      <c r="H14" s="4">
        <f>INDEX('ALL - prices'!$J$3:$DY$219,MATCH('COMBINED DATA'!A14,'ALL - prices'!$B$3:$B$219,0),MATCH('COMBINED DATA'!G14,'ALL - prices'!$J$1:$DY$1,0))</f>
        <v>3.81</v>
      </c>
      <c r="I14" s="14">
        <f t="shared" si="4"/>
        <v>1.0439468377269026</v>
      </c>
      <c r="J14" s="6">
        <f>INDEX('market cap'!$B$3:$DQ$219,MATCH(A14,'market cap'!$A$3:$A$219,0),MATCH(G14,'market cap'!$B$1:$DQ$1,0))</f>
        <v>708.51969999999994</v>
      </c>
      <c r="K14">
        <f t="shared" si="2"/>
        <v>6.5631778639664775</v>
      </c>
      <c r="L14">
        <f>INDEX('PB2'!$D$2:$AQ$224,MATCH(A14,'PB2'!$B$2:$B$224,0),MATCH(G14,'PB2'!$D$1:$AQ$1,0))</f>
        <v>0.53550499677658103</v>
      </c>
      <c r="M14" s="16">
        <f t="shared" si="3"/>
        <v>1.8673962073545538</v>
      </c>
      <c r="N14" s="6">
        <f>INDEX('ROA2'!$D$2:$AQ$224,MATCH(A14,'ROA2'!$B$2:$B$224,0),MATCH(G14,'ROA2'!$D$1:$AQ$1,0))</f>
        <v>5.9629678726196298</v>
      </c>
      <c r="O14" s="6">
        <v>1691.1819519999999</v>
      </c>
      <c r="P14" s="28">
        <v>5.3858759484331512E-2</v>
      </c>
    </row>
    <row r="15" spans="1:21" x14ac:dyDescent="0.3">
      <c r="A15" t="s">
        <v>445</v>
      </c>
      <c r="B15" t="str">
        <f>VLOOKUP(A15,Sheet3!L:L,1,FALSE)</f>
        <v>AAV CN EQUITY</v>
      </c>
      <c r="C15" t="str">
        <f>VLOOKUP(A15,'ALL - prices'!B:C,2,FALSE)</f>
        <v>Advantage Energy Ltd</v>
      </c>
      <c r="D15" t="str">
        <f>VLOOKUP(A15,'ALL - prices'!B:I,8,FALSE)</f>
        <v>Energy</v>
      </c>
      <c r="E15">
        <v>2018</v>
      </c>
      <c r="F15" t="s">
        <v>680</v>
      </c>
      <c r="G15" t="str">
        <f t="shared" si="0"/>
        <v>2018-Q2</v>
      </c>
      <c r="H15" s="4">
        <f>INDEX('ALL - prices'!$J$3:$DY$219,MATCH('COMBINED DATA'!A15,'ALL - prices'!$B$3:$B$219,0),MATCH('COMBINED DATA'!G15,'ALL - prices'!$J$1:$DY$1,0))</f>
        <v>4.1100000000000003</v>
      </c>
      <c r="I15" s="14">
        <f t="shared" si="4"/>
        <v>0.86415179993640789</v>
      </c>
      <c r="J15" s="6">
        <f>INDEX('market cap'!$B$3:$DQ$219,MATCH(A15,'market cap'!$A$3:$A$219,0),MATCH(G15,'market cap'!$B$1:$DQ$1,0))</f>
        <v>765.29420000000005</v>
      </c>
      <c r="K15">
        <f t="shared" si="2"/>
        <v>6.6402603350598604</v>
      </c>
      <c r="L15">
        <f>INDEX('PB2'!$D$2:$AQ$224,MATCH(A15,'PB2'!$B$2:$B$224,0),MATCH(G15,'PB2'!$D$1:$AQ$1,0))</f>
        <v>0.58455401659011796</v>
      </c>
      <c r="M15" s="16">
        <f t="shared" si="3"/>
        <v>1.71070589136194</v>
      </c>
      <c r="N15" s="6">
        <f>INDEX('ROA2'!$D$2:$AQ$224,MATCH(A15,'ROA2'!$B$2:$B$224,0),MATCH(G15,'ROA2'!$D$1:$AQ$1,0))</f>
        <v>3.85898089408875</v>
      </c>
      <c r="O15" s="6">
        <v>1727.0549759999999</v>
      </c>
      <c r="P15" s="28">
        <v>2.1211806309531848E-2</v>
      </c>
    </row>
    <row r="16" spans="1:21" x14ac:dyDescent="0.3">
      <c r="A16" t="s">
        <v>445</v>
      </c>
      <c r="B16" t="str">
        <f>VLOOKUP(A16,Sheet3!L:L,1,FALSE)</f>
        <v>AAV CN EQUITY</v>
      </c>
      <c r="C16" t="str">
        <f>VLOOKUP(A16,'ALL - prices'!B:C,2,FALSE)</f>
        <v>Advantage Energy Ltd</v>
      </c>
      <c r="D16" t="str">
        <f>VLOOKUP(A16,'ALL - prices'!B:I,8,FALSE)</f>
        <v>Energy</v>
      </c>
      <c r="E16">
        <v>2018</v>
      </c>
      <c r="F16" t="s">
        <v>681</v>
      </c>
      <c r="G16" t="str">
        <f t="shared" si="0"/>
        <v>2018-Q3</v>
      </c>
      <c r="H16" s="4">
        <f>INDEX('ALL - prices'!$J$3:$DY$219,MATCH('COMBINED DATA'!A16,'ALL - prices'!$B$3:$B$219,0),MATCH('COMBINED DATA'!G16,'ALL - prices'!$J$1:$DY$1,0))</f>
        <v>3.6</v>
      </c>
      <c r="I16" s="14">
        <f t="shared" si="4"/>
        <v>0.2578113005022617</v>
      </c>
      <c r="J16" s="6">
        <f>INDEX('market cap'!$B$3:$DQ$219,MATCH(A16,'market cap'!$A$3:$A$219,0),MATCH(G16,'market cap'!$B$1:$DQ$1,0))</f>
        <v>669.39170000000001</v>
      </c>
      <c r="K16">
        <f t="shared" si="2"/>
        <v>6.5063693895369257</v>
      </c>
      <c r="L16">
        <f>INDEX('PB2'!$D$2:$AQ$224,MATCH(A16,'PB2'!$B$2:$B$224,0),MATCH(G16,'PB2'!$D$1:$AQ$1,0))</f>
        <v>0.513005971908569</v>
      </c>
      <c r="M16" s="16">
        <f t="shared" si="3"/>
        <v>1.9492950467606369</v>
      </c>
      <c r="N16" s="6">
        <f>INDEX('ROA2'!$D$2:$AQ$224,MATCH(A16,'ROA2'!$B$2:$B$224,0),MATCH(G16,'ROA2'!$D$1:$AQ$1,0))</f>
        <v>1.8013509511947601</v>
      </c>
      <c r="O16" s="6">
        <v>1706.930944</v>
      </c>
      <c r="P16" s="28">
        <v>-1.1652224323865382E-2</v>
      </c>
    </row>
    <row r="17" spans="1:16" x14ac:dyDescent="0.3">
      <c r="A17" t="s">
        <v>445</v>
      </c>
      <c r="B17" t="str">
        <f>VLOOKUP(A17,Sheet3!L:L,1,FALSE)</f>
        <v>AAV CN EQUITY</v>
      </c>
      <c r="C17" t="str">
        <f>VLOOKUP(A17,'ALL - prices'!B:C,2,FALSE)</f>
        <v>Advantage Energy Ltd</v>
      </c>
      <c r="D17" t="str">
        <f>VLOOKUP(A17,'ALL - prices'!B:I,8,FALSE)</f>
        <v>Energy</v>
      </c>
      <c r="E17">
        <v>2018</v>
      </c>
      <c r="F17" t="s">
        <v>682</v>
      </c>
      <c r="G17" t="str">
        <f t="shared" si="0"/>
        <v>2018-Q4</v>
      </c>
      <c r="H17" s="4">
        <f>INDEX('ALL - prices'!$J$3:$DY$219,MATCH('COMBINED DATA'!A17,'ALL - prices'!$B$3:$B$219,0),MATCH('COMBINED DATA'!G17,'ALL - prices'!$J$1:$DY$1,0))</f>
        <v>1.98</v>
      </c>
      <c r="I17" s="14">
        <f t="shared" si="4"/>
        <v>0.4577754180090195</v>
      </c>
      <c r="J17" s="6">
        <f>INDEX('market cap'!$B$3:$DQ$219,MATCH(A17,'market cap'!$A$3:$A$219,0),MATCH(G17,'market cap'!$B$1:$DQ$1,0))</f>
        <v>368.16539999999998</v>
      </c>
      <c r="K17">
        <f t="shared" si="2"/>
        <v>5.9085322937153428</v>
      </c>
      <c r="L17">
        <f>INDEX('PB2'!$D$2:$AQ$224,MATCH(A17,'PB2'!$B$2:$B$224,0),MATCH(G17,'PB2'!$D$1:$AQ$1,0))</f>
        <v>0.27636000514030501</v>
      </c>
      <c r="M17" s="16">
        <f t="shared" si="3"/>
        <v>3.6184685967577352</v>
      </c>
      <c r="N17" s="6">
        <f>INDEX('ROA2'!$D$2:$AQ$224,MATCH(A17,'ROA2'!$B$2:$B$224,0),MATCH(G17,'ROA2'!$D$1:$AQ$1,0))</f>
        <v>0.44399398565292397</v>
      </c>
      <c r="O17" s="6">
        <v>1720.5159679999999</v>
      </c>
      <c r="P17" s="28">
        <v>7.9587425887101236E-3</v>
      </c>
    </row>
    <row r="18" spans="1:16" x14ac:dyDescent="0.3">
      <c r="A18" t="s">
        <v>445</v>
      </c>
      <c r="B18" t="str">
        <f>VLOOKUP(A18,Sheet3!L:L,1,FALSE)</f>
        <v>AAV CN EQUITY</v>
      </c>
      <c r="C18" t="str">
        <f>VLOOKUP(A18,'ALL - prices'!B:C,2,FALSE)</f>
        <v>Advantage Energy Ltd</v>
      </c>
      <c r="D18" t="str">
        <f>VLOOKUP(A18,'ALL - prices'!B:I,8,FALSE)</f>
        <v>Energy</v>
      </c>
      <c r="E18">
        <v>2019</v>
      </c>
      <c r="F18" t="s">
        <v>679</v>
      </c>
      <c r="G18" t="str">
        <f t="shared" si="0"/>
        <v>2019-Q1</v>
      </c>
      <c r="H18" s="4">
        <f>INDEX('ALL - prices'!$J$3:$DY$219,MATCH('COMBINED DATA'!A18,'ALL - prices'!$B$3:$B$219,0),MATCH('COMBINED DATA'!G18,'ALL - prices'!$J$1:$DY$1,0))</f>
        <v>2.2000000000000002</v>
      </c>
      <c r="I18" s="14">
        <f t="shared" si="4"/>
        <v>0.59059292240933603</v>
      </c>
      <c r="J18" s="6">
        <f>INDEX('market cap'!$B$3:$DQ$219,MATCH(A18,'market cap'!$A$3:$A$219,0),MATCH(G18,'market cap'!$B$1:$DQ$1,0))</f>
        <v>409.0727</v>
      </c>
      <c r="K18">
        <f t="shared" si="2"/>
        <v>6.0138928908582807</v>
      </c>
      <c r="L18">
        <f>INDEX('PB2'!$D$2:$AQ$224,MATCH(A18,'PB2'!$B$2:$B$224,0),MATCH(G18,'PB2'!$D$1:$AQ$1,0))</f>
        <v>0.30651798844337502</v>
      </c>
      <c r="M18" s="16">
        <f t="shared" si="3"/>
        <v>3.2624512677980602</v>
      </c>
      <c r="N18" s="6">
        <f>INDEX('ROA2'!$D$2:$AQ$224,MATCH(A18,'ROA2'!$B$2:$B$224,0),MATCH(G18,'ROA2'!$D$1:$AQ$1,0))</f>
        <v>0.61385500431060802</v>
      </c>
      <c r="O18" s="6">
        <v>1771.197056</v>
      </c>
      <c r="P18" s="28">
        <v>2.9456912311551443E-2</v>
      </c>
    </row>
    <row r="19" spans="1:16" x14ac:dyDescent="0.3">
      <c r="A19" t="s">
        <v>445</v>
      </c>
      <c r="B19" t="str">
        <f>VLOOKUP(A19,Sheet3!L:L,1,FALSE)</f>
        <v>AAV CN EQUITY</v>
      </c>
      <c r="C19" t="str">
        <f>VLOOKUP(A19,'ALL - prices'!B:C,2,FALSE)</f>
        <v>Advantage Energy Ltd</v>
      </c>
      <c r="D19" t="str">
        <f>VLOOKUP(A19,'ALL - prices'!B:I,8,FALSE)</f>
        <v>Energy</v>
      </c>
      <c r="E19">
        <v>2019</v>
      </c>
      <c r="F19" t="s">
        <v>680</v>
      </c>
      <c r="G19" t="str">
        <f t="shared" si="0"/>
        <v>2019-Q2</v>
      </c>
      <c r="H19" s="4">
        <f>INDEX('ALL - prices'!$J$3:$DY$219,MATCH('COMBINED DATA'!A19,'ALL - prices'!$B$3:$B$219,0),MATCH('COMBINED DATA'!G19,'ALL - prices'!$J$1:$DY$1,0))</f>
        <v>1.63</v>
      </c>
      <c r="I19" s="14">
        <f t="shared" si="4"/>
        <v>0.58465801970040476</v>
      </c>
      <c r="J19" s="6">
        <f>INDEX('market cap'!$B$3:$DQ$219,MATCH(A19,'market cap'!$A$3:$A$219,0),MATCH(G19,'market cap'!$B$1:$DQ$1,0))</f>
        <v>304.66469999999998</v>
      </c>
      <c r="K19">
        <f t="shared" si="2"/>
        <v>5.7192118276229742</v>
      </c>
      <c r="L19">
        <f>INDEX('PB2'!$D$2:$AQ$224,MATCH(A19,'PB2'!$B$2:$B$224,0),MATCH(G19,'PB2'!$D$1:$AQ$1,0))</f>
        <v>0.227314993739128</v>
      </c>
      <c r="M19" s="16">
        <f t="shared" si="3"/>
        <v>4.3991818733594998</v>
      </c>
      <c r="N19" s="6">
        <f>INDEX('ROA2'!$D$2:$AQ$224,MATCH(A19,'ROA2'!$B$2:$B$224,0),MATCH(G19,'ROA2'!$D$1:$AQ$1,0))</f>
        <v>6.8337000906466994E-2</v>
      </c>
      <c r="O19" s="6">
        <v>1799.581952</v>
      </c>
      <c r="P19" s="28">
        <v>1.6025826095320717E-2</v>
      </c>
    </row>
    <row r="20" spans="1:16" x14ac:dyDescent="0.3">
      <c r="A20" t="s">
        <v>445</v>
      </c>
      <c r="B20" t="str">
        <f>VLOOKUP(A20,Sheet3!L:L,1,FALSE)</f>
        <v>AAV CN EQUITY</v>
      </c>
      <c r="C20" t="str">
        <f>VLOOKUP(A20,'ALL - prices'!B:C,2,FALSE)</f>
        <v>Advantage Energy Ltd</v>
      </c>
      <c r="D20" t="str">
        <f>VLOOKUP(A20,'ALL - prices'!B:I,8,FALSE)</f>
        <v>Energy</v>
      </c>
      <c r="E20">
        <v>2019</v>
      </c>
      <c r="F20" t="s">
        <v>681</v>
      </c>
      <c r="G20" t="str">
        <f t="shared" si="0"/>
        <v>2019-Q3</v>
      </c>
      <c r="H20" s="4">
        <f>INDEX('ALL - prices'!$J$3:$DY$219,MATCH('COMBINED DATA'!A20,'ALL - prices'!$B$3:$B$219,0),MATCH('COMBINED DATA'!G20,'ALL - prices'!$J$1:$DY$1,0))</f>
        <v>2.15</v>
      </c>
      <c r="I20" s="14">
        <f t="shared" si="4"/>
        <v>0.58408760758411338</v>
      </c>
      <c r="J20" s="6">
        <f>INDEX('market cap'!$B$3:$DQ$219,MATCH(A20,'market cap'!$A$3:$A$219,0),MATCH(G20,'market cap'!$B$1:$DQ$1,0))</f>
        <v>401.85829999999999</v>
      </c>
      <c r="K20">
        <f t="shared" si="2"/>
        <v>5.9960995389184886</v>
      </c>
      <c r="L20">
        <f>INDEX('PB2'!$D$2:$AQ$224,MATCH(A20,'PB2'!$B$2:$B$224,0),MATCH(G20,'PB2'!$D$1:$AQ$1,0))</f>
        <v>0.30547800660133401</v>
      </c>
      <c r="M20" s="16">
        <f t="shared" si="3"/>
        <v>3.2735580905667501</v>
      </c>
      <c r="N20" s="6">
        <f>INDEX('ROA2'!$D$2:$AQ$224,MATCH(A20,'ROA2'!$B$2:$B$224,0),MATCH(G20,'ROA2'!$D$1:$AQ$1,0))</f>
        <v>1.14424896240234</v>
      </c>
      <c r="O20" s="6">
        <v>1766.26496</v>
      </c>
      <c r="P20" s="28">
        <v>-1.8513739795496698E-2</v>
      </c>
    </row>
    <row r="21" spans="1:16" x14ac:dyDescent="0.3">
      <c r="A21" t="s">
        <v>445</v>
      </c>
      <c r="B21" t="str">
        <f>VLOOKUP(A21,Sheet3!L:L,1,FALSE)</f>
        <v>AAV CN EQUITY</v>
      </c>
      <c r="C21" t="str">
        <f>VLOOKUP(A21,'ALL - prices'!B:C,2,FALSE)</f>
        <v>Advantage Energy Ltd</v>
      </c>
      <c r="D21" t="str">
        <f>VLOOKUP(A21,'ALL - prices'!B:I,8,FALSE)</f>
        <v>Energy</v>
      </c>
      <c r="E21">
        <v>2019</v>
      </c>
      <c r="F21" t="s">
        <v>682</v>
      </c>
      <c r="G21" t="str">
        <f t="shared" si="0"/>
        <v>2019-Q4</v>
      </c>
      <c r="H21" s="4">
        <f>INDEX('ALL - prices'!$J$3:$DY$219,MATCH('COMBINED DATA'!A21,'ALL - prices'!$B$3:$B$219,0),MATCH('COMBINED DATA'!G21,'ALL - prices'!$J$1:$DY$1,0))</f>
        <v>2.75</v>
      </c>
      <c r="I21" s="14">
        <f t="shared" si="4"/>
        <v>0.1431491064123932</v>
      </c>
      <c r="J21" s="6">
        <f>INDEX('market cap'!$B$3:$DQ$219,MATCH(A21,'market cap'!$A$3:$A$219,0),MATCH(G21,'market cap'!$B$1:$DQ$1,0))</f>
        <v>514.00480000000005</v>
      </c>
      <c r="K21">
        <f t="shared" si="2"/>
        <v>6.2422326039329619</v>
      </c>
      <c r="L21">
        <f>INDEX('PB2'!$D$2:$AQ$224,MATCH(A21,'PB2'!$B$2:$B$224,0),MATCH(G21,'PB2'!$D$1:$AQ$1,0))</f>
        <v>0.39055201411247298</v>
      </c>
      <c r="M21" s="16">
        <f t="shared" si="3"/>
        <v>2.5604784097004178</v>
      </c>
      <c r="N21" s="6">
        <f>INDEX('ROA2'!$D$2:$AQ$224,MATCH(A21,'ROA2'!$B$2:$B$224,0),MATCH(G21,'ROA2'!$D$1:$AQ$1,0))</f>
        <v>0.106650002300739</v>
      </c>
      <c r="O21" s="6">
        <v>1767.540992</v>
      </c>
      <c r="P21" s="28">
        <v>7.224465348618967E-4</v>
      </c>
    </row>
    <row r="22" spans="1:16" x14ac:dyDescent="0.3">
      <c r="A22" t="s">
        <v>445</v>
      </c>
      <c r="B22" t="str">
        <f>VLOOKUP(A22,Sheet3!L:L,1,FALSE)</f>
        <v>AAV CN EQUITY</v>
      </c>
      <c r="C22" t="str">
        <f>VLOOKUP(A22,'ALL - prices'!B:C,2,FALSE)</f>
        <v>Advantage Energy Ltd</v>
      </c>
      <c r="D22" t="str">
        <f>VLOOKUP(A22,'ALL - prices'!B:I,8,FALSE)</f>
        <v>Energy</v>
      </c>
      <c r="E22">
        <v>2020</v>
      </c>
      <c r="F22" t="s">
        <v>679</v>
      </c>
      <c r="G22" t="str">
        <f t="shared" si="0"/>
        <v>2020-Q1</v>
      </c>
      <c r="H22" s="4">
        <f>INDEX('ALL - prices'!$J$3:$DY$219,MATCH('COMBINED DATA'!A22,'ALL - prices'!$B$3:$B$219,0),MATCH('COMBINED DATA'!G22,'ALL - prices'!$J$1:$DY$1,0))</f>
        <v>1.43</v>
      </c>
      <c r="I22" s="14">
        <f t="shared" si="4"/>
        <v>0.33370396061978685</v>
      </c>
      <c r="J22" s="6">
        <f>INDEX('market cap'!$B$3:$DQ$219,MATCH(A22,'market cap'!$A$3:$A$219,0),MATCH(G22,'market cap'!$B$1:$DQ$1,0))</f>
        <v>267.28250000000003</v>
      </c>
      <c r="K22">
        <f t="shared" si="2"/>
        <v>5.5883061514917376</v>
      </c>
      <c r="L22">
        <f>INDEX('PB2'!$D$2:$AQ$224,MATCH(A22,'PB2'!$B$2:$B$224,0),MATCH(G22,'PB2'!$D$1:$AQ$1,0))</f>
        <v>0.25407999753951999</v>
      </c>
      <c r="M22" s="16">
        <f t="shared" si="3"/>
        <v>3.93576830007824</v>
      </c>
      <c r="N22" s="6">
        <f>INDEX('ROA2'!$D$2:$AQ$224,MATCH(A22,'ROA2'!$B$2:$B$224,0),MATCH(G22,'ROA2'!$D$1:$AQ$1,0))</f>
        <v>-1.3750640153884901</v>
      </c>
      <c r="O22" s="6">
        <v>1818.4540159999999</v>
      </c>
      <c r="P22" s="28">
        <v>2.8804437481470276E-2</v>
      </c>
    </row>
    <row r="23" spans="1:16" x14ac:dyDescent="0.3">
      <c r="A23" t="s">
        <v>445</v>
      </c>
      <c r="B23" t="str">
        <f>VLOOKUP(A23,Sheet3!L:L,1,FALSE)</f>
        <v>AAV CN EQUITY</v>
      </c>
      <c r="C23" t="str">
        <f>VLOOKUP(A23,'ALL - prices'!B:C,2,FALSE)</f>
        <v>Advantage Energy Ltd</v>
      </c>
      <c r="D23" t="str">
        <f>VLOOKUP(A23,'ALL - prices'!B:I,8,FALSE)</f>
        <v>Energy</v>
      </c>
      <c r="E23">
        <v>2020</v>
      </c>
      <c r="F23" t="s">
        <v>680</v>
      </c>
      <c r="G23" t="str">
        <f t="shared" si="0"/>
        <v>2020-Q2</v>
      </c>
      <c r="H23" s="4">
        <f>INDEX('ALL - prices'!$J$3:$DY$219,MATCH('COMBINED DATA'!A23,'ALL - prices'!$B$3:$B$219,0),MATCH('COMBINED DATA'!G23,'ALL - prices'!$J$1:$DY$1,0))</f>
        <v>1.66</v>
      </c>
      <c r="I23" s="14">
        <f t="shared" si="4"/>
        <v>1.587353667796394</v>
      </c>
      <c r="J23" s="6">
        <f>INDEX('market cap'!$B$3:$DQ$219,MATCH(A23,'market cap'!$A$3:$A$219,0),MATCH(G23,'market cap'!$B$1:$DQ$1,0))</f>
        <v>311.37509999999997</v>
      </c>
      <c r="K23">
        <f t="shared" si="2"/>
        <v>5.7409982947384552</v>
      </c>
      <c r="L23">
        <f>INDEX('PB2'!$D$2:$AQ$224,MATCH(A23,'PB2'!$B$2:$B$224,0),MATCH(G23,'PB2'!$D$1:$AQ$1,0))</f>
        <v>0.30203300714492798</v>
      </c>
      <c r="M23" s="16">
        <f t="shared" si="3"/>
        <v>3.3108964131200351</v>
      </c>
      <c r="N23" s="6">
        <f>INDEX('ROA2'!$D$2:$AQ$224,MATCH(A23,'ROA2'!$B$2:$B$224,0),MATCH(G23,'ROA2'!$D$1:$AQ$1,0))</f>
        <v>-17.428184509277301</v>
      </c>
      <c r="O23" s="6">
        <v>1549.934976</v>
      </c>
      <c r="P23" s="28">
        <v>-0.14766336549474776</v>
      </c>
    </row>
    <row r="24" spans="1:16" x14ac:dyDescent="0.3">
      <c r="A24" t="s">
        <v>445</v>
      </c>
      <c r="B24" t="str">
        <f>VLOOKUP(A24,Sheet3!L:L,1,FALSE)</f>
        <v>AAV CN EQUITY</v>
      </c>
      <c r="C24" t="str">
        <f>VLOOKUP(A24,'ALL - prices'!B:C,2,FALSE)</f>
        <v>Advantage Energy Ltd</v>
      </c>
      <c r="D24" t="str">
        <f>VLOOKUP(A24,'ALL - prices'!B:I,8,FALSE)</f>
        <v>Energy</v>
      </c>
      <c r="E24">
        <v>2020</v>
      </c>
      <c r="F24" t="s">
        <v>681</v>
      </c>
      <c r="G24" t="str">
        <f t="shared" si="0"/>
        <v>2020-Q3</v>
      </c>
      <c r="H24" s="4">
        <f>INDEX('ALL - prices'!$J$3:$DY$219,MATCH('COMBINED DATA'!A24,'ALL - prices'!$B$3:$B$219,0),MATCH('COMBINED DATA'!G24,'ALL - prices'!$J$1:$DY$1,0))</f>
        <v>1.75</v>
      </c>
      <c r="I24" s="14">
        <f t="shared" si="4"/>
        <v>2.2159798434703024</v>
      </c>
      <c r="J24" s="6">
        <f>INDEX('market cap'!$B$3:$DQ$219,MATCH(A24,'market cap'!$A$3:$A$219,0),MATCH(G24,'market cap'!$B$1:$DQ$1,0))</f>
        <v>328.25689999999997</v>
      </c>
      <c r="K24">
        <f t="shared" si="2"/>
        <v>5.7937965335255717</v>
      </c>
      <c r="L24">
        <f>INDEX('PB2'!$D$2:$AQ$224,MATCH(A24,'PB2'!$B$2:$B$224,0),MATCH(G24,'PB2'!$D$1:$AQ$1,0))</f>
        <v>0.32464599609375</v>
      </c>
      <c r="M24" s="16">
        <f t="shared" si="3"/>
        <v>3.0802782477909383</v>
      </c>
      <c r="N24" s="6">
        <f>INDEX('ROA2'!$D$2:$AQ$224,MATCH(A24,'ROA2'!$B$2:$B$224,0),MATCH(G24,'ROA2'!$D$1:$AQ$1,0))</f>
        <v>-19.060243606567401</v>
      </c>
      <c r="O24" s="6">
        <v>1542.6119679999999</v>
      </c>
      <c r="P24" s="28">
        <v>-4.724719496877831E-3</v>
      </c>
    </row>
    <row r="25" spans="1:16" x14ac:dyDescent="0.3">
      <c r="A25" t="s">
        <v>445</v>
      </c>
      <c r="B25" t="str">
        <f>VLOOKUP(A25,Sheet3!L:L,1,FALSE)</f>
        <v>AAV CN EQUITY</v>
      </c>
      <c r="C25" t="str">
        <f>VLOOKUP(A25,'ALL - prices'!B:C,2,FALSE)</f>
        <v>Advantage Energy Ltd</v>
      </c>
      <c r="D25" t="str">
        <f>VLOOKUP(A25,'ALL - prices'!B:I,8,FALSE)</f>
        <v>Energy</v>
      </c>
      <c r="E25">
        <v>2020</v>
      </c>
      <c r="F25" t="s">
        <v>682</v>
      </c>
      <c r="G25" t="str">
        <f t="shared" si="0"/>
        <v>2020-Q4</v>
      </c>
      <c r="H25" s="4">
        <f>INDEX('ALL - prices'!$J$3:$DY$219,MATCH('COMBINED DATA'!A25,'ALL - prices'!$B$3:$B$219,0),MATCH('COMBINED DATA'!G25,'ALL - prices'!$J$1:$DY$1,0))</f>
        <v>1.71</v>
      </c>
      <c r="I25" s="14">
        <f t="shared" si="4"/>
        <v>2.1835903156651582</v>
      </c>
      <c r="J25" s="6">
        <f>INDEX('market cap'!$B$3:$DQ$219,MATCH(A25,'market cap'!$A$3:$A$219,0),MATCH(G25,'market cap'!$B$1:$DQ$1,0))</f>
        <v>320.75380000000001</v>
      </c>
      <c r="K25">
        <f t="shared" si="2"/>
        <v>5.770673850658615</v>
      </c>
      <c r="L25">
        <f>INDEX('PB2'!$D$2:$AQ$224,MATCH(A25,'PB2'!$B$2:$B$224,0),MATCH(G25,'PB2'!$D$1:$AQ$1,0))</f>
        <v>0.30925300717353799</v>
      </c>
      <c r="M25" s="16">
        <f t="shared" si="3"/>
        <v>3.2335983056062827</v>
      </c>
      <c r="N25" s="6">
        <f>INDEX('ROA2'!$D$2:$AQ$224,MATCH(A25,'ROA2'!$B$2:$B$224,0),MATCH(G25,'ROA2'!$D$1:$AQ$1,0))</f>
        <v>-18.764778137206999</v>
      </c>
      <c r="O25" s="6">
        <v>1537.4059520000001</v>
      </c>
      <c r="P25" s="28">
        <v>-3.3748059187881678E-3</v>
      </c>
    </row>
    <row r="26" spans="1:16" x14ac:dyDescent="0.3">
      <c r="A26" t="s">
        <v>445</v>
      </c>
      <c r="B26" t="str">
        <f>VLOOKUP(A26,Sheet3!L:L,1,FALSE)</f>
        <v>AAV CN EQUITY</v>
      </c>
      <c r="C26" t="str">
        <f>VLOOKUP(A26,'ALL - prices'!B:C,2,FALSE)</f>
        <v>Advantage Energy Ltd</v>
      </c>
      <c r="D26" t="str">
        <f>VLOOKUP(A26,'ALL - prices'!B:I,8,FALSE)</f>
        <v>Energy</v>
      </c>
      <c r="E26">
        <v>2021</v>
      </c>
      <c r="F26" t="s">
        <v>679</v>
      </c>
      <c r="G26" t="str">
        <f t="shared" si="0"/>
        <v>2021-Q1</v>
      </c>
      <c r="H26" s="4">
        <f>INDEX('ALL - prices'!$J$3:$DY$219,MATCH('COMBINED DATA'!A26,'ALL - prices'!$B$3:$B$219,0),MATCH('COMBINED DATA'!G26,'ALL - prices'!$J$1:$DY$1,0))</f>
        <v>2.37</v>
      </c>
      <c r="I26" s="14">
        <f t="shared" si="4"/>
        <v>1.5461457456096019</v>
      </c>
      <c r="J26" s="6">
        <f>INDEX('market cap'!$B$3:$DQ$219,MATCH(A26,'market cap'!$A$3:$A$219,0),MATCH(G26,'market cap'!$B$1:$DQ$1,0))</f>
        <v>445.82729999999998</v>
      </c>
      <c r="K26">
        <f t="shared" si="2"/>
        <v>6.0999316573002034</v>
      </c>
      <c r="L26">
        <f>INDEX('PB2'!$D$2:$AQ$224,MATCH(A26,'PB2'!$B$2:$B$224,0),MATCH(G26,'PB2'!$D$1:$AQ$1,0))</f>
        <v>0.42812600731849698</v>
      </c>
      <c r="M26" s="16">
        <f t="shared" si="3"/>
        <v>2.3357609276375197</v>
      </c>
      <c r="N26" s="6">
        <f>INDEX('ROA2'!$D$2:$AQ$224,MATCH(A26,'ROA2'!$B$2:$B$224,0),MATCH(G26,'ROA2'!$D$1:$AQ$1,0))</f>
        <v>-16.946968078613299</v>
      </c>
      <c r="O26" s="6">
        <v>1533.7090559999999</v>
      </c>
      <c r="P26" s="28">
        <v>-2.4046322932410186E-3</v>
      </c>
    </row>
    <row r="27" spans="1:16" x14ac:dyDescent="0.3">
      <c r="A27" t="s">
        <v>445</v>
      </c>
      <c r="B27" t="str">
        <f>VLOOKUP(A27,Sheet3!L:L,1,FALSE)</f>
        <v>AAV CN EQUITY</v>
      </c>
      <c r="C27" t="str">
        <f>VLOOKUP(A27,'ALL - prices'!B:C,2,FALSE)</f>
        <v>Advantage Energy Ltd</v>
      </c>
      <c r="D27" t="str">
        <f>VLOOKUP(A27,'ALL - prices'!B:I,8,FALSE)</f>
        <v>Energy</v>
      </c>
      <c r="E27">
        <v>2021</v>
      </c>
      <c r="F27" t="s">
        <v>680</v>
      </c>
      <c r="G27" t="str">
        <f t="shared" si="0"/>
        <v>2021-Q2</v>
      </c>
      <c r="H27" s="4">
        <f>INDEX('ALL - prices'!$J$3:$DY$219,MATCH('COMBINED DATA'!A27,'ALL - prices'!$B$3:$B$219,0),MATCH('COMBINED DATA'!G27,'ALL - prices'!$J$1:$DY$1,0))</f>
        <v>5.0599999999999996</v>
      </c>
      <c r="I27" s="14">
        <f t="shared" si="4"/>
        <v>0.9771727926352971</v>
      </c>
      <c r="J27" s="6">
        <f>INDEX('market cap'!$B$3:$DQ$219,MATCH(A27,'market cap'!$A$3:$A$219,0),MATCH(G27,'market cap'!$B$1:$DQ$1,0))</f>
        <v>965.59460000000001</v>
      </c>
      <c r="K27">
        <f t="shared" si="2"/>
        <v>6.8727440773898882</v>
      </c>
      <c r="L27">
        <f>INDEX('PB2'!$D$2:$AQ$224,MATCH(A27,'PB2'!$B$2:$B$224,0),MATCH(G27,'PB2'!$D$1:$AQ$1,0))</f>
        <v>0.91868501901626598</v>
      </c>
      <c r="M27" s="16">
        <f t="shared" si="3"/>
        <v>1.0885123620180577</v>
      </c>
      <c r="N27" s="6">
        <f>INDEX('ROA2'!$D$2:$AQ$224,MATCH(A27,'ROA2'!$B$2:$B$224,0),MATCH(G27,'ROA2'!$D$1:$AQ$1,0))</f>
        <v>-1.1508250236511199</v>
      </c>
      <c r="O27" s="6">
        <v>1569.739008</v>
      </c>
      <c r="P27" s="28">
        <v>2.3492038375236727E-2</v>
      </c>
    </row>
    <row r="28" spans="1:16" x14ac:dyDescent="0.3">
      <c r="A28" t="s">
        <v>445</v>
      </c>
      <c r="B28" t="str">
        <f>VLOOKUP(A28,Sheet3!L:L,1,FALSE)</f>
        <v>AAV CN EQUITY</v>
      </c>
      <c r="C28" t="str">
        <f>VLOOKUP(A28,'ALL - prices'!B:C,2,FALSE)</f>
        <v>Advantage Energy Ltd</v>
      </c>
      <c r="D28" t="str">
        <f>VLOOKUP(A28,'ALL - prices'!B:I,8,FALSE)</f>
        <v>Energy</v>
      </c>
      <c r="E28">
        <v>2021</v>
      </c>
      <c r="F28" t="s">
        <v>681</v>
      </c>
      <c r="G28" t="str">
        <f t="shared" si="0"/>
        <v>2021-Q3</v>
      </c>
      <c r="H28" s="4">
        <f>INDEX('ALL - prices'!$J$3:$DY$219,MATCH('COMBINED DATA'!A28,'ALL - prices'!$B$3:$B$219,0),MATCH('COMBINED DATA'!G28,'ALL - prices'!$J$1:$DY$1,0))</f>
        <v>6.4</v>
      </c>
      <c r="I28" s="14">
        <f t="shared" si="4"/>
        <v>1.0842009346365125</v>
      </c>
      <c r="J28" s="6">
        <f>INDEX('market cap'!$B$3:$DQ$219,MATCH(A28,'market cap'!$A$3:$A$219,0),MATCH(G28,'market cap'!$B$1:$DQ$1,0))</f>
        <v>1221.3054</v>
      </c>
      <c r="K28">
        <f t="shared" si="2"/>
        <v>7.1076755656853221</v>
      </c>
      <c r="L28">
        <f>INDEX('PB2'!$D$2:$AQ$224,MATCH(A28,'PB2'!$B$2:$B$224,0),MATCH(G28,'PB2'!$D$1:$AQ$1,0))</f>
        <v>1.1143389940261801</v>
      </c>
      <c r="M28" s="16">
        <f t="shared" si="3"/>
        <v>0.89739298845401994</v>
      </c>
      <c r="N28" s="6">
        <f>INDEX('ROA2'!$D$2:$AQ$224,MATCH(A28,'ROA2'!$B$2:$B$224,0),MATCH(G28,'ROA2'!$D$1:$AQ$1,0))</f>
        <v>0.69435900449752797</v>
      </c>
      <c r="O28" s="6">
        <v>1586.027008</v>
      </c>
      <c r="P28" s="28">
        <v>1.0376247208606039E-2</v>
      </c>
    </row>
    <row r="29" spans="1:16" x14ac:dyDescent="0.3">
      <c r="A29" t="s">
        <v>445</v>
      </c>
      <c r="B29" t="str">
        <f>VLOOKUP(A29,Sheet3!L:L,1,FALSE)</f>
        <v>AAV CN EQUITY</v>
      </c>
      <c r="C29" t="str">
        <f>VLOOKUP(A29,'ALL - prices'!B:C,2,FALSE)</f>
        <v>Advantage Energy Ltd</v>
      </c>
      <c r="D29" t="str">
        <f>VLOOKUP(A29,'ALL - prices'!B:I,8,FALSE)</f>
        <v>Energy</v>
      </c>
      <c r="E29">
        <v>2021</v>
      </c>
      <c r="F29" t="s">
        <v>682</v>
      </c>
      <c r="G29" t="str">
        <f t="shared" si="0"/>
        <v>2021-Q4</v>
      </c>
      <c r="H29" s="4">
        <f>INDEX('ALL - prices'!$J$3:$DY$219,MATCH('COMBINED DATA'!A29,'ALL - prices'!$B$3:$B$219,0),MATCH('COMBINED DATA'!G29,'ALL - prices'!$J$1:$DY$1,0))</f>
        <v>7.41</v>
      </c>
      <c r="I29" s="14">
        <f t="shared" si="4"/>
        <v>0.84987744214484628</v>
      </c>
      <c r="J29" s="6">
        <f>INDEX('market cap'!$B$3:$DQ$219,MATCH(A29,'market cap'!$A$3:$A$219,0),MATCH(G29,'market cap'!$B$1:$DQ$1,0))</f>
        <v>1414.0427</v>
      </c>
      <c r="K29">
        <f t="shared" si="2"/>
        <v>7.2542080440203689</v>
      </c>
      <c r="L29">
        <f>INDEX('PB2'!$D$2:$AQ$224,MATCH(A29,'PB2'!$B$2:$B$224,0),MATCH(G29,'PB2'!$D$1:$AQ$1,0))</f>
        <v>0.969992995262146</v>
      </c>
      <c r="M29" s="16">
        <f t="shared" si="3"/>
        <v>1.0309352798261646</v>
      </c>
      <c r="N29" s="6">
        <f>INDEX('ROA2'!$D$2:$AQ$224,MATCH(A29,'ROA2'!$B$2:$B$224,0),MATCH(G29,'ROA2'!$D$1:$AQ$1,0))</f>
        <v>4.8141760826110804</v>
      </c>
      <c r="O29" s="6">
        <v>1605.6450560000001</v>
      </c>
      <c r="P29" s="28">
        <v>1.2369302603956694E-2</v>
      </c>
    </row>
    <row r="30" spans="1:16" x14ac:dyDescent="0.3">
      <c r="A30" t="s">
        <v>445</v>
      </c>
      <c r="B30" t="str">
        <f>VLOOKUP(A30,Sheet3!L:L,1,FALSE)</f>
        <v>AAV CN EQUITY</v>
      </c>
      <c r="C30" t="str">
        <f>VLOOKUP(A30,'ALL - prices'!B:C,2,FALSE)</f>
        <v>Advantage Energy Ltd</v>
      </c>
      <c r="D30" t="str">
        <f>VLOOKUP(A30,'ALL - prices'!B:I,8,FALSE)</f>
        <v>Energy</v>
      </c>
      <c r="E30">
        <v>2022</v>
      </c>
      <c r="F30" t="s">
        <v>679</v>
      </c>
      <c r="G30" t="str">
        <f t="shared" si="0"/>
        <v>2022-Q1</v>
      </c>
      <c r="H30" s="4">
        <f>INDEX('ALL - prices'!$J$3:$DY$219,MATCH('COMBINED DATA'!A30,'ALL - prices'!$B$3:$B$219,0),MATCH('COMBINED DATA'!G30,'ALL - prices'!$J$1:$DY$1,0))</f>
        <v>8.7100000000000009</v>
      </c>
      <c r="I30" s="14">
        <f t="shared" si="4"/>
        <v>1.0560737032360286</v>
      </c>
      <c r="J30" s="6">
        <f>INDEX('market cap'!$B$3:$DQ$219,MATCH(A30,'market cap'!$A$3:$A$219,0),MATCH(G30,'market cap'!$B$1:$DQ$1,0))</f>
        <v>1662.1204</v>
      </c>
      <c r="K30">
        <f t="shared" si="2"/>
        <v>7.4158494156314898</v>
      </c>
      <c r="L30">
        <f>INDEX('PB2'!$D$2:$AQ$224,MATCH(A30,'PB2'!$B$2:$B$224,0),MATCH(G30,'PB2'!$D$1:$AQ$1,0))</f>
        <v>1.1235489845275899</v>
      </c>
      <c r="M30" s="16">
        <f t="shared" si="3"/>
        <v>0.89003685088146145</v>
      </c>
      <c r="N30" s="6">
        <f>INDEX('ROA2'!$D$2:$AQ$224,MATCH(A30,'ROA2'!$B$2:$B$224,0),MATCH(G30,'ROA2'!$D$1:$AQ$1,0))</f>
        <v>23.324346542358398</v>
      </c>
      <c r="O30" s="6">
        <v>1994.9899519999999</v>
      </c>
      <c r="P30" s="28">
        <v>0.24248503400243385</v>
      </c>
    </row>
    <row r="31" spans="1:16" x14ac:dyDescent="0.3">
      <c r="A31" t="s">
        <v>445</v>
      </c>
      <c r="B31" t="str">
        <f>VLOOKUP(A31,Sheet3!L:L,1,FALSE)</f>
        <v>AAV CN EQUITY</v>
      </c>
      <c r="C31" t="str">
        <f>VLOOKUP(A31,'ALL - prices'!B:C,2,FALSE)</f>
        <v>Advantage Energy Ltd</v>
      </c>
      <c r="D31" t="str">
        <f>VLOOKUP(A31,'ALL - prices'!B:I,8,FALSE)</f>
        <v>Energy</v>
      </c>
      <c r="E31">
        <v>2022</v>
      </c>
      <c r="F31" t="s">
        <v>680</v>
      </c>
      <c r="G31" t="str">
        <f t="shared" si="0"/>
        <v>2022-Q2</v>
      </c>
      <c r="H31" s="4">
        <f>INDEX('ALL - prices'!$J$3:$DY$219,MATCH('COMBINED DATA'!A31,'ALL - prices'!$B$3:$B$219,0),MATCH('COMBINED DATA'!G31,'ALL - prices'!$J$1:$DY$1,0))</f>
        <v>8</v>
      </c>
      <c r="I31" s="14">
        <f t="shared" si="4"/>
        <v>0.93443387495673924</v>
      </c>
      <c r="J31" s="6">
        <f>INDEX('market cap'!$B$3:$DQ$219,MATCH(A31,'market cap'!$A$3:$A$219,0),MATCH(G31,'market cap'!$B$1:$DQ$1,0))</f>
        <v>1515.4782</v>
      </c>
      <c r="K31">
        <f t="shared" si="2"/>
        <v>7.3234863117028759</v>
      </c>
      <c r="L31">
        <f>INDEX('PB2'!$D$2:$AQ$224,MATCH(A31,'PB2'!$B$2:$B$224,0),MATCH(G31,'PB2'!$D$1:$AQ$1,0))</f>
        <v>0.94794601202011097</v>
      </c>
      <c r="M31" s="16">
        <f t="shared" si="3"/>
        <v>1.0549123972460837</v>
      </c>
      <c r="N31" s="6">
        <f>INDEX('ROA2'!$D$2:$AQ$224,MATCH(A31,'ROA2'!$B$2:$B$224,0),MATCH(G31,'ROA2'!$D$1:$AQ$1,0))</f>
        <v>23.8956623077393</v>
      </c>
      <c r="O31" s="6">
        <v>2042.020992</v>
      </c>
      <c r="P31" s="28">
        <v>2.3574574875853849E-2</v>
      </c>
    </row>
    <row r="32" spans="1:16" x14ac:dyDescent="0.3">
      <c r="A32" t="s">
        <v>445</v>
      </c>
      <c r="B32" t="str">
        <f>VLOOKUP(A32,Sheet3!L:L,1,FALSE)</f>
        <v>AAV CN EQUITY</v>
      </c>
      <c r="C32" t="str">
        <f>VLOOKUP(A32,'ALL - prices'!B:C,2,FALSE)</f>
        <v>Advantage Energy Ltd</v>
      </c>
      <c r="D32" t="str">
        <f>VLOOKUP(A32,'ALL - prices'!B:I,8,FALSE)</f>
        <v>Energy</v>
      </c>
      <c r="E32">
        <v>2022</v>
      </c>
      <c r="F32" t="s">
        <v>681</v>
      </c>
      <c r="G32" t="str">
        <f t="shared" si="0"/>
        <v>2022-Q3</v>
      </c>
      <c r="H32" s="4">
        <f>INDEX('ALL - prices'!$J$3:$DY$219,MATCH('COMBINED DATA'!A32,'ALL - prices'!$B$3:$B$219,0),MATCH('COMBINED DATA'!G32,'ALL - prices'!$J$1:$DY$1,0))</f>
        <v>9.93</v>
      </c>
      <c r="I32" s="14">
        <f t="shared" si="4"/>
        <v>0.74663690416873119</v>
      </c>
      <c r="J32" s="6">
        <f>INDEX('market cap'!$B$3:$DQ$219,MATCH(A32,'market cap'!$A$3:$A$219,0),MATCH(G32,'market cap'!$B$1:$DQ$1,0))</f>
        <v>1853.4829</v>
      </c>
      <c r="K32">
        <f t="shared" si="2"/>
        <v>7.5248217967591815</v>
      </c>
      <c r="L32">
        <f>INDEX('PB2'!$D$2:$AQ$224,MATCH(A32,'PB2'!$B$2:$B$224,0),MATCH(G32,'PB2'!$D$1:$AQ$1,0))</f>
        <v>1.1570930480957</v>
      </c>
      <c r="M32" s="16">
        <f t="shared" si="3"/>
        <v>0.86423473172340126</v>
      </c>
      <c r="N32" s="6">
        <f>INDEX('ROA2'!$D$2:$AQ$224,MATCH(A32,'ROA2'!$B$2:$B$224,0),MATCH(G32,'ROA2'!$D$1:$AQ$1,0))</f>
        <v>31.265628814697301</v>
      </c>
      <c r="O32" s="6">
        <v>2169.76512</v>
      </c>
      <c r="P32" s="28">
        <v>6.2557695782982453E-2</v>
      </c>
    </row>
    <row r="33" spans="1:16" x14ac:dyDescent="0.3">
      <c r="A33" t="s">
        <v>445</v>
      </c>
      <c r="B33" t="str">
        <f>VLOOKUP(A33,Sheet3!L:L,1,FALSE)</f>
        <v>AAV CN EQUITY</v>
      </c>
      <c r="C33" t="str">
        <f>VLOOKUP(A33,'ALL - prices'!B:C,2,FALSE)</f>
        <v>Advantage Energy Ltd</v>
      </c>
      <c r="D33" t="str">
        <f>VLOOKUP(A33,'ALL - prices'!B:I,8,FALSE)</f>
        <v>Energy</v>
      </c>
      <c r="E33">
        <v>2022</v>
      </c>
      <c r="F33" t="s">
        <v>682</v>
      </c>
      <c r="G33" t="str">
        <f t="shared" si="0"/>
        <v>2022-Q4</v>
      </c>
      <c r="H33" s="4">
        <f>INDEX('ALL - prices'!$J$3:$DY$219,MATCH('COMBINED DATA'!A33,'ALL - prices'!$B$3:$B$219,0),MATCH('COMBINED DATA'!G33,'ALL - prices'!$J$1:$DY$1,0))</f>
        <v>9.4700000000000006</v>
      </c>
      <c r="I33" s="14">
        <f t="shared" si="4"/>
        <v>0.59874869519690821</v>
      </c>
      <c r="J33" s="6">
        <f>INDEX('market cap'!$B$3:$DQ$219,MATCH(A33,'market cap'!$A$3:$A$219,0),MATCH(G33,'market cap'!$B$1:$DQ$1,0))</f>
        <v>1630.6052999999999</v>
      </c>
      <c r="K33">
        <f t="shared" si="2"/>
        <v>7.3967065745608274</v>
      </c>
      <c r="L33">
        <f>INDEX('PB2'!$D$2:$AQ$224,MATCH(A33,'PB2'!$B$2:$B$224,0),MATCH(G33,'PB2'!$D$1:$AQ$1,0))</f>
        <v>1.0398520231246999</v>
      </c>
      <c r="M33" s="16">
        <f t="shared" si="3"/>
        <v>0.961675293947165</v>
      </c>
      <c r="N33" s="6">
        <f>INDEX('ROA2'!$D$2:$AQ$224,MATCH(A33,'ROA2'!$B$2:$B$224,0),MATCH(G33,'ROA2'!$D$1:$AQ$1,0))</f>
        <v>30.7578525543213</v>
      </c>
      <c r="O33" s="6">
        <v>2196.5708800000002</v>
      </c>
      <c r="P33" s="28">
        <v>1.2354222009062525E-2</v>
      </c>
    </row>
    <row r="34" spans="1:16" x14ac:dyDescent="0.3">
      <c r="A34" t="s">
        <v>445</v>
      </c>
      <c r="B34" t="str">
        <f>VLOOKUP(A34,Sheet3!L:L,1,FALSE)</f>
        <v>AAV CN EQUITY</v>
      </c>
      <c r="C34" t="str">
        <f>VLOOKUP(A34,'ALL - prices'!B:C,2,FALSE)</f>
        <v>Advantage Energy Ltd</v>
      </c>
      <c r="D34" t="str">
        <f>VLOOKUP(A34,'ALL - prices'!B:I,8,FALSE)</f>
        <v>Energy</v>
      </c>
      <c r="E34">
        <v>2023</v>
      </c>
      <c r="F34" t="s">
        <v>679</v>
      </c>
      <c r="G34" t="str">
        <f t="shared" si="0"/>
        <v>2023-Q1</v>
      </c>
      <c r="H34" s="4">
        <f>INDEX('ALL - prices'!$J$3:$DY$219,MATCH('COMBINED DATA'!A34,'ALL - prices'!$B$3:$B$219,0),MATCH('COMBINED DATA'!G34,'ALL - prices'!$J$1:$DY$1,0))</f>
        <v>7.81</v>
      </c>
      <c r="I34" s="14">
        <f t="shared" si="4"/>
        <v>0.62275597146876116</v>
      </c>
      <c r="J34" s="6">
        <f>INDEX('market cap'!$B$3:$DQ$219,MATCH(A34,'market cap'!$A$3:$A$219,0),MATCH(G34,'market cap'!$B$1:$DQ$1,0))</f>
        <v>1298.4780000000001</v>
      </c>
      <c r="K34">
        <f t="shared" si="2"/>
        <v>7.1689480883331687</v>
      </c>
      <c r="L34">
        <f>INDEX('PB2'!$D$2:$AQ$224,MATCH(A34,'PB2'!$B$2:$B$224,0),MATCH(G34,'PB2'!$D$1:$AQ$1,0))</f>
        <v>0.83873599767684903</v>
      </c>
      <c r="M34" s="16">
        <f t="shared" si="3"/>
        <v>1.1922702766661069</v>
      </c>
      <c r="N34" s="6">
        <f>INDEX('ROA2'!$D$2:$AQ$224,MATCH(A34,'ROA2'!$B$2:$B$224,0),MATCH(G34,'ROA2'!$D$1:$AQ$1,0))</f>
        <v>16.081253051757798</v>
      </c>
      <c r="O34" s="6">
        <v>2216.9579520000002</v>
      </c>
      <c r="P34" s="28">
        <v>9.2813176144809807E-3</v>
      </c>
    </row>
    <row r="35" spans="1:16" x14ac:dyDescent="0.3">
      <c r="A35" t="s">
        <v>445</v>
      </c>
      <c r="B35" t="str">
        <f>VLOOKUP(A35,Sheet3!L:L,1,FALSE)</f>
        <v>AAV CN EQUITY</v>
      </c>
      <c r="C35" t="str">
        <f>VLOOKUP(A35,'ALL - prices'!B:C,2,FALSE)</f>
        <v>Advantage Energy Ltd</v>
      </c>
      <c r="D35" t="str">
        <f>VLOOKUP(A35,'ALL - prices'!B:I,8,FALSE)</f>
        <v>Energy</v>
      </c>
      <c r="E35">
        <v>2023</v>
      </c>
      <c r="F35" t="s">
        <v>680</v>
      </c>
      <c r="G35" t="str">
        <f t="shared" si="0"/>
        <v>2023-Q2</v>
      </c>
      <c r="H35" s="4">
        <f>INDEX('ALL - prices'!$J$3:$DY$219,MATCH('COMBINED DATA'!A35,'ALL - prices'!$B$3:$B$219,0),MATCH('COMBINED DATA'!G35,'ALL - prices'!$J$1:$DY$1,0))</f>
        <v>8.65</v>
      </c>
      <c r="I35" s="14">
        <f t="shared" si="4"/>
        <v>0.79826896052228813</v>
      </c>
      <c r="J35" s="6">
        <f>INDEX('market cap'!$B$3:$DQ$219,MATCH(A35,'market cap'!$A$3:$A$219,0),MATCH(G35,'market cap'!$B$1:$DQ$1,0))</f>
        <v>1453.3936000000001</v>
      </c>
      <c r="K35">
        <f t="shared" si="2"/>
        <v>7.2816565147051096</v>
      </c>
      <c r="L35">
        <f>INDEX('PB2'!$D$2:$AQ$224,MATCH(A35,'PB2'!$B$2:$B$224,0),MATCH(G35,'PB2'!$D$1:$AQ$1,0))</f>
        <v>0.94442701339721702</v>
      </c>
      <c r="M35" s="16">
        <f t="shared" si="3"/>
        <v>1.0588430718461561</v>
      </c>
      <c r="N35" s="6">
        <f>INDEX('ROA2'!$D$2:$AQ$224,MATCH(A35,'ROA2'!$B$2:$B$224,0),MATCH(G35,'ROA2'!$D$1:$AQ$1,0))</f>
        <v>16.368453979492202</v>
      </c>
      <c r="O35" s="6">
        <v>2219.9208960000001</v>
      </c>
      <c r="P35" s="28">
        <v>1.3364908420238179E-3</v>
      </c>
    </row>
    <row r="36" spans="1:16" x14ac:dyDescent="0.3">
      <c r="A36" t="s">
        <v>445</v>
      </c>
      <c r="B36" t="str">
        <f>VLOOKUP(A36,Sheet3!L:L,1,FALSE)</f>
        <v>AAV CN EQUITY</v>
      </c>
      <c r="C36" t="str">
        <f>VLOOKUP(A36,'ALL - prices'!B:C,2,FALSE)</f>
        <v>Advantage Energy Ltd</v>
      </c>
      <c r="D36" t="str">
        <f>VLOOKUP(A36,'ALL - prices'!B:I,8,FALSE)</f>
        <v>Energy</v>
      </c>
      <c r="E36">
        <v>2023</v>
      </c>
      <c r="F36" t="s">
        <v>681</v>
      </c>
      <c r="G36" t="str">
        <f t="shared" si="0"/>
        <v>2023-Q3</v>
      </c>
      <c r="H36" s="4">
        <f>INDEX('ALL - prices'!$J$3:$DY$219,MATCH('COMBINED DATA'!A36,'ALL - prices'!$B$3:$B$219,0),MATCH('COMBINED DATA'!G36,'ALL - prices'!$J$1:$DY$1,0))</f>
        <v>9.27</v>
      </c>
      <c r="I36" s="14">
        <f t="shared" si="4"/>
        <v>0.78481420306549898</v>
      </c>
      <c r="J36" s="6">
        <f>INDEX('market cap'!$B$3:$DQ$219,MATCH(A36,'market cap'!$A$3:$A$219,0),MATCH(G36,'market cap'!$B$1:$DQ$1,0))</f>
        <v>1553.9457</v>
      </c>
      <c r="K36">
        <f t="shared" si="2"/>
        <v>7.3485525882321614</v>
      </c>
      <c r="L36">
        <f>INDEX('PB2'!$D$2:$AQ$224,MATCH(A36,'PB2'!$B$2:$B$224,0),MATCH(G36,'PB2'!$D$1:$AQ$1,0))</f>
        <v>0.99283200502395597</v>
      </c>
      <c r="M36" s="16">
        <f t="shared" si="3"/>
        <v>1.0072197460796715</v>
      </c>
      <c r="N36" s="6">
        <f>INDEX('ROA2'!$D$2:$AQ$224,MATCH(A36,'ROA2'!$B$2:$B$224,0),MATCH(G36,'ROA2'!$D$1:$AQ$1,0))</f>
        <v>8.4975633621215803</v>
      </c>
      <c r="O36" s="6">
        <v>2231.7560319999998</v>
      </c>
      <c r="P36" s="28">
        <v>5.3313323106805388E-3</v>
      </c>
    </row>
    <row r="37" spans="1:16" x14ac:dyDescent="0.3">
      <c r="A37" t="s">
        <v>445</v>
      </c>
      <c r="B37" t="str">
        <f>VLOOKUP(A37,Sheet3!L:L,1,FALSE)</f>
        <v>AAV CN EQUITY</v>
      </c>
      <c r="C37" t="str">
        <f>VLOOKUP(A37,'ALL - prices'!B:C,2,FALSE)</f>
        <v>Advantage Energy Ltd</v>
      </c>
      <c r="D37" t="str">
        <f>VLOOKUP(A37,'ALL - prices'!B:I,8,FALSE)</f>
        <v>Energy</v>
      </c>
      <c r="E37">
        <v>2023</v>
      </c>
      <c r="F37" t="s">
        <v>682</v>
      </c>
      <c r="G37" t="str">
        <f t="shared" si="0"/>
        <v>2023-Q4</v>
      </c>
      <c r="H37" s="4">
        <f>INDEX('ALL - prices'!$J$3:$DY$219,MATCH('COMBINED DATA'!A37,'ALL - prices'!$B$3:$B$219,0),MATCH('COMBINED DATA'!G37,'ALL - prices'!$J$1:$DY$1,0))</f>
        <v>8.5299999999999994</v>
      </c>
      <c r="I37" s="14">
        <f t="shared" si="4"/>
        <v>0.38064638007823892</v>
      </c>
      <c r="J37" s="6">
        <f>INDEX('market cap'!$B$3:$DQ$219,MATCH(A37,'market cap'!$A$3:$A$219,0),MATCH(G37,'market cap'!$B$1:$DQ$1,0))</f>
        <v>1409.0157999999999</v>
      </c>
      <c r="K37">
        <f t="shared" si="2"/>
        <v>7.2506467254624933</v>
      </c>
      <c r="L37">
        <f>INDEX('PB2'!$D$2:$AQ$224,MATCH(A37,'PB2'!$B$2:$B$224,0),MATCH(G37,'PB2'!$D$1:$AQ$1,0))</f>
        <v>0.88915097713470503</v>
      </c>
      <c r="M37" s="16">
        <f t="shared" si="3"/>
        <v>1.1246683923381682</v>
      </c>
      <c r="N37" s="6">
        <f>INDEX('ROA2'!$D$2:$AQ$224,MATCH(A37,'ROA2'!$B$2:$B$224,0),MATCH(G37,'ROA2'!$D$1:$AQ$1,0))</f>
        <v>7.7911472320556596</v>
      </c>
      <c r="O37" s="6">
        <v>2283.7189119999998</v>
      </c>
      <c r="P37" s="28">
        <v>2.32834051997311E-2</v>
      </c>
    </row>
    <row r="38" spans="1:16" x14ac:dyDescent="0.3">
      <c r="A38" t="s">
        <v>445</v>
      </c>
      <c r="B38" t="str">
        <f>VLOOKUP(A38,Sheet3!L:L,1,FALSE)</f>
        <v>AAV CN EQUITY</v>
      </c>
      <c r="C38" t="str">
        <f>VLOOKUP(A38,'ALL - prices'!B:C,2,FALSE)</f>
        <v>Advantage Energy Ltd</v>
      </c>
      <c r="D38" t="str">
        <f>VLOOKUP(A38,'ALL - prices'!B:I,8,FALSE)</f>
        <v>Energy</v>
      </c>
      <c r="E38" s="18">
        <v>2024</v>
      </c>
      <c r="F38" t="s">
        <v>679</v>
      </c>
      <c r="G38" t="str">
        <f t="shared" si="0"/>
        <v>2024-Q1</v>
      </c>
      <c r="H38" s="4">
        <f>INDEX('ALL - prices'!$J$3:$DY$219,MATCH('COMBINED DATA'!A38,'ALL - prices'!$B$3:$B$219,0),MATCH('COMBINED DATA'!G38,'ALL - prices'!$J$1:$DY$1,0))</f>
        <v>9.8800000000000008</v>
      </c>
      <c r="I38" s="14" t="s">
        <v>769</v>
      </c>
      <c r="J38" s="6">
        <f>INDEX('market cap'!$B$3:$DQ$219,MATCH(A38,'market cap'!$A$3:$A$219,0),MATCH(G38,'market cap'!$B$1:$DQ$1,0))</f>
        <v>1580.1872000000001</v>
      </c>
      <c r="K38">
        <f t="shared" si="2"/>
        <v>7.3652986000153495</v>
      </c>
      <c r="L38">
        <f>INDEX('PB2'!$D$2:$AQ$224,MATCH(A38,'PB2'!$B$2:$B$224,0),MATCH(G38,'PB2'!$D$1:$AQ$1,0))</f>
        <v>1.01409804821014</v>
      </c>
      <c r="M38" s="16">
        <f t="shared" si="3"/>
        <v>0.9860979436504953</v>
      </c>
      <c r="N38" s="6">
        <f>INDEX('ROA2'!$D$2:$AQ$224,MATCH(A38,'ROA2'!$B$2:$B$224,0),MATCH(G38,'ROA2'!$D$1:$AQ$1,0))</f>
        <v>4.4994378089904803</v>
      </c>
      <c r="O38" s="6">
        <v>2299.0279679999999</v>
      </c>
      <c r="P38" s="28">
        <v>6.7035640505306009E-3</v>
      </c>
    </row>
    <row r="39" spans="1:16" x14ac:dyDescent="0.3">
      <c r="A39" t="s">
        <v>445</v>
      </c>
      <c r="B39" t="str">
        <f>VLOOKUP(A39,Sheet3!L:L,1,FALSE)</f>
        <v>AAV CN EQUITY</v>
      </c>
      <c r="C39" t="str">
        <f>VLOOKUP(A39,'ALL - prices'!B:C,2,FALSE)</f>
        <v>Advantage Energy Ltd</v>
      </c>
      <c r="D39" t="str">
        <f>VLOOKUP(A39,'ALL - prices'!B:I,8,FALSE)</f>
        <v>Energy</v>
      </c>
      <c r="E39" s="18">
        <v>2024</v>
      </c>
      <c r="F39" t="s">
        <v>680</v>
      </c>
      <c r="G39" t="str">
        <f t="shared" si="0"/>
        <v>2024-Q2</v>
      </c>
      <c r="H39" s="4">
        <f>INDEX('ALL - prices'!$J$3:$DY$219,MATCH('COMBINED DATA'!A39,'ALL - prices'!$B$3:$B$219,0),MATCH('COMBINED DATA'!G39,'ALL - prices'!$J$1:$DY$1,0))</f>
        <v>10.38</v>
      </c>
      <c r="I39" s="14" t="s">
        <v>769</v>
      </c>
      <c r="J39" s="6">
        <f>INDEX('market cap'!$B$3:$DQ$219,MATCH(A39,'market cap'!$A$3:$A$219,0),MATCH(G39,'market cap'!$B$1:$DQ$1,0))</f>
        <v>1733.1705999999999</v>
      </c>
      <c r="K39">
        <f t="shared" si="2"/>
        <v>7.4577077268785876</v>
      </c>
      <c r="L39">
        <f>INDEX('PB2'!$D$2:$AQ$224,MATCH(A39,'PB2'!$B$2:$B$224,0),MATCH(G39,'PB2'!$D$1:$AQ$1,0))</f>
        <v>1.0684549808502199</v>
      </c>
      <c r="M39" s="16">
        <f t="shared" si="3"/>
        <v>0.93593087020311605</v>
      </c>
      <c r="N39" s="6">
        <f>INDEX('ROA2'!$D$2:$AQ$224,MATCH(A39,'ROA2'!$B$2:$B$224,0),MATCH(G39,'ROA2'!$D$1:$AQ$1,0))</f>
        <v>4.1665492057800302</v>
      </c>
      <c r="O39" s="6">
        <v>2342.1759999999999</v>
      </c>
      <c r="P39" s="28">
        <v>1.8767945671202928E-2</v>
      </c>
    </row>
    <row r="40" spans="1:16" x14ac:dyDescent="0.3">
      <c r="A40" t="s">
        <v>445</v>
      </c>
      <c r="B40" t="str">
        <f>VLOOKUP(A40,Sheet3!L:L,1,FALSE)</f>
        <v>AAV CN EQUITY</v>
      </c>
      <c r="C40" t="str">
        <f>VLOOKUP(A40,'ALL - prices'!B:C,2,FALSE)</f>
        <v>Advantage Energy Ltd</v>
      </c>
      <c r="D40" t="str">
        <f>VLOOKUP(A40,'ALL - prices'!B:I,8,FALSE)</f>
        <v>Energy</v>
      </c>
      <c r="E40" s="18">
        <v>2024</v>
      </c>
      <c r="F40" t="s">
        <v>681</v>
      </c>
      <c r="G40" t="str">
        <f t="shared" si="0"/>
        <v>2024-Q3</v>
      </c>
      <c r="H40" s="4">
        <f>INDEX('ALL - prices'!$J$3:$DY$219,MATCH('COMBINED DATA'!A40,'ALL - prices'!$B$3:$B$219,0),MATCH('COMBINED DATA'!G40,'ALL - prices'!$J$1:$DY$1,0))</f>
        <v>9.4499999999999993</v>
      </c>
      <c r="I40" s="14" t="s">
        <v>769</v>
      </c>
      <c r="J40" s="6">
        <f>INDEX('market cap'!$B$3:$DQ$219,MATCH(A40,'market cap'!$A$3:$A$219,0),MATCH(G40,'market cap'!$B$1:$DQ$1,0))</f>
        <v>1577.8865000000001</v>
      </c>
      <c r="K40">
        <f t="shared" si="2"/>
        <v>7.3638415723297586</v>
      </c>
      <c r="L40">
        <f>INDEX('PB2'!$D$2:$AQ$224,MATCH(A40,'PB2'!$B$2:$B$224,0),MATCH(G40,'PB2'!$D$1:$AQ$1,0))</f>
        <v>0.97480702400207497</v>
      </c>
      <c r="M40" s="16">
        <f t="shared" si="3"/>
        <v>1.0258440649047595</v>
      </c>
      <c r="N40" s="6">
        <f>INDEX('ROA2'!$D$2:$AQ$224,MATCH(A40,'ROA2'!$B$2:$B$224,0),MATCH(G40,'ROA2'!$D$1:$AQ$1,0))</f>
        <v>3.1847610473632799</v>
      </c>
      <c r="O40" s="6">
        <v>2818.4819200000002</v>
      </c>
      <c r="P40" s="28">
        <v>0.20336043064227463</v>
      </c>
    </row>
    <row r="41" spans="1:16" x14ac:dyDescent="0.3">
      <c r="A41" t="s">
        <v>445</v>
      </c>
      <c r="B41" t="str">
        <f>VLOOKUP(A41,Sheet3!L:L,1,FALSE)</f>
        <v>AAV CN EQUITY</v>
      </c>
      <c r="C41" t="str">
        <f>VLOOKUP(A41,'ALL - prices'!B:C,2,FALSE)</f>
        <v>Advantage Energy Ltd</v>
      </c>
      <c r="D41" t="str">
        <f>VLOOKUP(A41,'ALL - prices'!B:I,8,FALSE)</f>
        <v>Energy</v>
      </c>
      <c r="E41" s="18">
        <v>2024</v>
      </c>
      <c r="F41" t="s">
        <v>682</v>
      </c>
      <c r="G41" t="str">
        <f t="shared" si="0"/>
        <v>2024-Q4</v>
      </c>
      <c r="H41" s="4">
        <f>INDEX('ALL - prices'!$J$3:$DY$219,MATCH('COMBINED DATA'!A41,'ALL - prices'!$B$3:$B$219,0),MATCH('COMBINED DATA'!G41,'ALL - prices'!$J$1:$DY$1,0))</f>
        <v>9.86</v>
      </c>
      <c r="I41" s="14" t="s">
        <v>769</v>
      </c>
      <c r="J41" s="6">
        <f>INDEX('market cap'!$B$3:$DQ$219,MATCH(A41,'market cap'!$A$3:$A$219,0),MATCH(G41,'market cap'!$B$1:$DQ$1,0))</f>
        <v>1646.3877</v>
      </c>
      <c r="K41">
        <f t="shared" si="2"/>
        <v>7.4063388942063968</v>
      </c>
      <c r="L41">
        <f>INDEX('PB2'!$D$2:$AQ$224,MATCH(A41,'PB2'!$B$2:$B$224,0),MATCH(G41,'PB2'!$D$1:$AQ$1,0))</f>
        <v>1.0170997186658901</v>
      </c>
      <c r="M41" s="16">
        <f t="shared" si="3"/>
        <v>0.98318776580892242</v>
      </c>
      <c r="N41" s="6">
        <f>INDEX('ROA2'!$D$2:$AQ$224,MATCH(A41,'ROA2'!$B$2:$B$224,0),MATCH(G41,'ROA2'!$D$1:$AQ$1,0))</f>
        <v>1.7776299715042101</v>
      </c>
      <c r="O41" s="6">
        <v>2848.3939839999998</v>
      </c>
      <c r="P41" s="28">
        <v>1.0612828057452874E-2</v>
      </c>
    </row>
    <row r="42" spans="1:16" x14ac:dyDescent="0.3">
      <c r="A42" t="s">
        <v>446</v>
      </c>
      <c r="B42" t="e">
        <f>VLOOKUP(A42,Sheet3!L:L,1,FALSE)</f>
        <v>#N/A</v>
      </c>
      <c r="C42" t="str">
        <f>VLOOKUP(A42,'ALL - prices'!B:C,2,FALSE)</f>
        <v>Barrick Mining Corp</v>
      </c>
      <c r="D42" t="str">
        <f>VLOOKUP(A42,'ALL - prices'!B:I,8,FALSE)</f>
        <v>Materials</v>
      </c>
      <c r="E42">
        <v>2015</v>
      </c>
      <c r="F42" t="s">
        <v>679</v>
      </c>
      <c r="G42" t="str">
        <f t="shared" si="0"/>
        <v>2015-Q1</v>
      </c>
      <c r="H42" s="4">
        <f>INDEX('ALL - prices'!$J$3:$DY$219,MATCH('COMBINED DATA'!A42,'ALL - prices'!$B$3:$B$219,0),MATCH('COMBINED DATA'!G42,'ALL - prices'!$J$1:$DY$1,0))</f>
        <v>11.5543</v>
      </c>
      <c r="I42" s="14">
        <f>STDEV(H43:H46)</f>
        <v>3.3927440221743832</v>
      </c>
      <c r="J42" s="15">
        <f>INDEX(MarketCap2!$E$2:$AR$224,MATCH(A42,MarketCap2!$B$2:$B$224,0),MATCH(G42,MarketCap2!$E$1:$AR$1,0))</f>
        <v>16130674688</v>
      </c>
      <c r="K42">
        <f>LN(J42)</f>
        <v>23.503988556355068</v>
      </c>
      <c r="L42">
        <f>INDEX('PB2'!$D$2:$AQ$224,MATCH(A42,'PB2'!$B$2:$B$224,0),MATCH(G42,'PB2'!$D$1:$AQ$1,0))</f>
        <v>1.2492259740829501</v>
      </c>
      <c r="M42" s="16">
        <f>1/L42</f>
        <v>0.80049568352442757</v>
      </c>
      <c r="N42" s="6">
        <f>INDEX('ROA2'!$D$2:$AQ$224,MATCH(A42,'ROA2'!$B$2:$B$224,0),MATCH(G42,'ROA2'!$D$1:$AQ$1,0))</f>
        <v>-8.1511907577514595</v>
      </c>
      <c r="O42" s="6">
        <v>33878.999040000002</v>
      </c>
      <c r="P42" s="28">
        <v>-9.6319040926349297E-2</v>
      </c>
    </row>
    <row r="43" spans="1:16" x14ac:dyDescent="0.3">
      <c r="A43" t="s">
        <v>446</v>
      </c>
      <c r="B43" t="e">
        <f>VLOOKUP(A43,Sheet3!L:L,1,FALSE)</f>
        <v>#N/A</v>
      </c>
      <c r="C43" t="str">
        <f>VLOOKUP(A43,'ALL - prices'!B:C,2,FALSE)</f>
        <v>Barrick Mining Corp</v>
      </c>
      <c r="D43" t="str">
        <f>VLOOKUP(A43,'ALL - prices'!B:I,8,FALSE)</f>
        <v>Materials</v>
      </c>
      <c r="E43">
        <v>2015</v>
      </c>
      <c r="F43" t="s">
        <v>680</v>
      </c>
      <c r="G43" t="str">
        <f t="shared" si="0"/>
        <v>2015-Q2</v>
      </c>
      <c r="H43" s="4">
        <f>INDEX('ALL - prices'!$J$3:$DY$219,MATCH('COMBINED DATA'!A43,'ALL - prices'!$B$3:$B$219,0),MATCH('COMBINED DATA'!G43,'ALL - prices'!$J$1:$DY$1,0))</f>
        <v>11.184900000000001</v>
      </c>
      <c r="I43" s="14">
        <f t="shared" ref="I43:I77" si="5">STDEV(H44:H47)</f>
        <v>7.3544071820915669</v>
      </c>
      <c r="J43" s="15">
        <f>INDEX(MarketCap2!$E$2:$AR$224,MATCH(A43,MarketCap2!$B$2:$B$224,0),MATCH(G43,MarketCap2!$E$1:$AR$1,0))</f>
        <v>15548340224</v>
      </c>
      <c r="K43">
        <f t="shared" si="2"/>
        <v>23.467219731868315</v>
      </c>
      <c r="L43">
        <f>INDEX('PB2'!$D$2:$AQ$224,MATCH(A43,'PB2'!$B$2:$B$224,0),MATCH(G43,'PB2'!$D$1:$AQ$1,0))</f>
        <v>1.2248610258102399</v>
      </c>
      <c r="M43" s="16">
        <f t="shared" si="3"/>
        <v>0.81641915199196136</v>
      </c>
      <c r="N43" s="6">
        <f>INDEX('ROA2'!$D$2:$AQ$224,MATCH(A43,'ROA2'!$B$2:$B$224,0),MATCH(G43,'ROA2'!$D$1:$AQ$1,0))</f>
        <v>-8.2381153106689506</v>
      </c>
      <c r="O43" s="6">
        <v>33517.000703999998</v>
      </c>
      <c r="P43" s="28">
        <v>-1.0685036342797575E-2</v>
      </c>
    </row>
    <row r="44" spans="1:16" x14ac:dyDescent="0.3">
      <c r="A44" t="s">
        <v>446</v>
      </c>
      <c r="B44" t="e">
        <f>VLOOKUP(A44,Sheet3!L:L,1,FALSE)</f>
        <v>#N/A</v>
      </c>
      <c r="C44" t="str">
        <f>VLOOKUP(A44,'ALL - prices'!B:C,2,FALSE)</f>
        <v>Barrick Mining Corp</v>
      </c>
      <c r="D44" t="str">
        <f>VLOOKUP(A44,'ALL - prices'!B:I,8,FALSE)</f>
        <v>Materials</v>
      </c>
      <c r="E44">
        <v>2015</v>
      </c>
      <c r="F44" t="s">
        <v>681</v>
      </c>
      <c r="G44" t="str">
        <f t="shared" si="0"/>
        <v>2015-Q3</v>
      </c>
      <c r="H44" s="4">
        <f>INDEX('ALL - prices'!$J$3:$DY$219,MATCH('COMBINED DATA'!A44,'ALL - prices'!$B$3:$B$219,0),MATCH('COMBINED DATA'!G44,'ALL - prices'!$J$1:$DY$1,0))</f>
        <v>7.1349</v>
      </c>
      <c r="I44" s="14">
        <f t="shared" si="5"/>
        <v>6.3429033942798334</v>
      </c>
      <c r="J44" s="15">
        <f>INDEX(MarketCap2!$E$2:$AR$224,MATCH(A44,MarketCap2!$B$2:$B$224,0),MATCH(G44,MarketCap2!$E$1:$AR$1,0))</f>
        <v>9888047104</v>
      </c>
      <c r="K44">
        <f t="shared" si="2"/>
        <v>23.014592501404444</v>
      </c>
      <c r="L44">
        <f>INDEX('PB2'!$D$2:$AQ$224,MATCH(A44,'PB2'!$B$2:$B$224,0),MATCH(G44,'PB2'!$D$1:$AQ$1,0))</f>
        <v>0.75509399175643899</v>
      </c>
      <c r="M44" s="16">
        <f t="shared" si="3"/>
        <v>1.3243384411970758</v>
      </c>
      <c r="N44" s="6">
        <f>INDEX('ROA2'!$D$2:$AQ$224,MATCH(A44,'ROA2'!$B$2:$B$224,0),MATCH(G44,'ROA2'!$D$1:$AQ$1,0))</f>
        <v>-7.58339500427246</v>
      </c>
      <c r="O44" s="6">
        <v>33193.000959999998</v>
      </c>
      <c r="P44" s="28">
        <v>-9.6667284421226192E-3</v>
      </c>
    </row>
    <row r="45" spans="1:16" x14ac:dyDescent="0.3">
      <c r="A45" t="s">
        <v>446</v>
      </c>
      <c r="B45" t="e">
        <f>VLOOKUP(A45,Sheet3!L:L,1,FALSE)</f>
        <v>#N/A</v>
      </c>
      <c r="C45" t="str">
        <f>VLOOKUP(A45,'ALL - prices'!B:C,2,FALSE)</f>
        <v>Barrick Mining Corp</v>
      </c>
      <c r="D45" t="str">
        <f>VLOOKUP(A45,'ALL - prices'!B:I,8,FALSE)</f>
        <v>Materials</v>
      </c>
      <c r="E45">
        <v>2015</v>
      </c>
      <c r="F45" t="s">
        <v>682</v>
      </c>
      <c r="G45" t="str">
        <f t="shared" si="0"/>
        <v>2015-Q4</v>
      </c>
      <c r="H45" s="4">
        <f>INDEX('ALL - prices'!$J$3:$DY$219,MATCH('COMBINED DATA'!A45,'ALL - prices'!$B$3:$B$219,0),MATCH('COMBINED DATA'!G45,'ALL - prices'!$J$1:$DY$1,0))</f>
        <v>8.6288999999999998</v>
      </c>
      <c r="I45" s="14">
        <f t="shared" si="5"/>
        <v>3.487618679940014</v>
      </c>
      <c r="J45" s="15">
        <f>INDEX(MarketCap2!$E$2:$AR$224,MATCH(A45,MarketCap2!$B$2:$B$224,0),MATCH(G45,MarketCap2!$E$1:$AR$1,0))</f>
        <v>11927520256</v>
      </c>
      <c r="K45">
        <f t="shared" si="2"/>
        <v>23.202114193613419</v>
      </c>
      <c r="L45">
        <f>INDEX('PB2'!$D$2:$AQ$224,MATCH(A45,'PB2'!$B$2:$B$224,0),MATCH(G45,'PB2'!$D$1:$AQ$1,0))</f>
        <v>1.2019690275192301</v>
      </c>
      <c r="M45" s="16">
        <f t="shared" si="3"/>
        <v>0.83196819311053438</v>
      </c>
      <c r="N45" s="6">
        <f>INDEX('ROA2'!$D$2:$AQ$224,MATCH(A45,'ROA2'!$B$2:$B$224,0),MATCH(G45,'ROA2'!$D$1:$AQ$1,0))</f>
        <v>-8.7770261764526403</v>
      </c>
      <c r="O45" s="6">
        <v>32397.000703999998</v>
      </c>
      <c r="P45" s="28">
        <v>-2.3980966859828014E-2</v>
      </c>
    </row>
    <row r="46" spans="1:16" x14ac:dyDescent="0.3">
      <c r="A46" t="s">
        <v>446</v>
      </c>
      <c r="B46" t="e">
        <f>VLOOKUP(A46,Sheet3!L:L,1,FALSE)</f>
        <v>#N/A</v>
      </c>
      <c r="C46" t="str">
        <f>VLOOKUP(A46,'ALL - prices'!B:C,2,FALSE)</f>
        <v>Barrick Mining Corp</v>
      </c>
      <c r="D46" t="str">
        <f>VLOOKUP(A46,'ALL - prices'!B:I,8,FALSE)</f>
        <v>Materials</v>
      </c>
      <c r="E46">
        <v>2016</v>
      </c>
      <c r="F46" t="s">
        <v>679</v>
      </c>
      <c r="G46" t="str">
        <f t="shared" si="0"/>
        <v>2016-Q1</v>
      </c>
      <c r="H46" s="4">
        <f>INDEX('ALL - prices'!$J$3:$DY$219,MATCH('COMBINED DATA'!A46,'ALL - prices'!$B$3:$B$219,0),MATCH('COMBINED DATA'!G46,'ALL - prices'!$J$1:$DY$1,0))</f>
        <v>14.886900000000001</v>
      </c>
      <c r="I46" s="14">
        <f t="shared" si="5"/>
        <v>2.2089316412766915</v>
      </c>
      <c r="J46" s="15">
        <f>INDEX(MarketCap2!$E$2:$AR$224,MATCH(A46,MarketCap2!$B$2:$B$224,0),MATCH(G46,MarketCap2!$E$1:$AR$1,0))</f>
        <v>20552036352</v>
      </c>
      <c r="K46">
        <f t="shared" si="2"/>
        <v>23.746225865534058</v>
      </c>
      <c r="L46">
        <f>INDEX('PB2'!$D$2:$AQ$224,MATCH(A46,'PB2'!$B$2:$B$224,0),MATCH(G46,'PB2'!$D$1:$AQ$1,0))</f>
        <v>2.20832490921021</v>
      </c>
      <c r="M46" s="16">
        <f t="shared" si="3"/>
        <v>0.45283191609591639</v>
      </c>
      <c r="N46" s="6">
        <f>INDEX('ROA2'!$D$2:$AQ$224,MATCH(A46,'ROA2'!$B$2:$B$224,0),MATCH(G46,'ROA2'!$D$1:$AQ$1,0))</f>
        <v>-9.4306077957153303</v>
      </c>
      <c r="O46" s="6">
        <v>26307.999744000001</v>
      </c>
      <c r="P46" s="28">
        <v>-0.18794952704520576</v>
      </c>
    </row>
    <row r="47" spans="1:16" x14ac:dyDescent="0.3">
      <c r="A47" t="s">
        <v>446</v>
      </c>
      <c r="B47" t="e">
        <f>VLOOKUP(A47,Sheet3!L:L,1,FALSE)</f>
        <v>#N/A</v>
      </c>
      <c r="C47" t="str">
        <f>VLOOKUP(A47,'ALL - prices'!B:C,2,FALSE)</f>
        <v>Barrick Mining Corp</v>
      </c>
      <c r="D47" t="str">
        <f>VLOOKUP(A47,'ALL - prices'!B:I,8,FALSE)</f>
        <v>Materials</v>
      </c>
      <c r="E47">
        <v>2016</v>
      </c>
      <c r="F47" t="s">
        <v>680</v>
      </c>
      <c r="G47" t="str">
        <f t="shared" si="0"/>
        <v>2016-Q2</v>
      </c>
      <c r="H47" s="4">
        <f>INDEX('ALL - prices'!$J$3:$DY$219,MATCH('COMBINED DATA'!A47,'ALL - prices'!$B$3:$B$219,0),MATCH('COMBINED DATA'!G47,'ALL - prices'!$J$1:$DY$1,0))</f>
        <v>23.302900000000001</v>
      </c>
      <c r="I47" s="14">
        <f t="shared" si="5"/>
        <v>1.7264673804718518</v>
      </c>
      <c r="J47" s="15">
        <f>INDEX(MarketCap2!$E$2:$AR$224,MATCH(A47,MarketCap2!$B$2:$B$224,0),MATCH(G47,MarketCap2!$E$1:$AR$1,0))</f>
        <v>32136636416</v>
      </c>
      <c r="K47">
        <f t="shared" si="2"/>
        <v>24.193262537641004</v>
      </c>
      <c r="L47">
        <f>INDEX('PB2'!$D$2:$AQ$224,MATCH(A47,'PB2'!$B$2:$B$224,0),MATCH(G47,'PB2'!$D$1:$AQ$1,0))</f>
        <v>3.3727788925170898</v>
      </c>
      <c r="M47" s="16">
        <f t="shared" si="3"/>
        <v>0.29649141905466103</v>
      </c>
      <c r="N47" s="6">
        <f>INDEX('ROA2'!$D$2:$AQ$224,MATCH(A47,'ROA2'!$B$2:$B$224,0),MATCH(G47,'ROA2'!$D$1:$AQ$1,0))</f>
        <v>-10.1149740219116</v>
      </c>
      <c r="O47" s="6">
        <v>25365.999616000001</v>
      </c>
      <c r="P47" s="28">
        <v>-3.5806603967100892E-2</v>
      </c>
    </row>
    <row r="48" spans="1:16" x14ac:dyDescent="0.3">
      <c r="A48" t="s">
        <v>446</v>
      </c>
      <c r="B48" t="e">
        <f>VLOOKUP(A48,Sheet3!L:L,1,FALSE)</f>
        <v>#N/A</v>
      </c>
      <c r="C48" t="str">
        <f>VLOOKUP(A48,'ALL - prices'!B:C,2,FALSE)</f>
        <v>Barrick Mining Corp</v>
      </c>
      <c r="D48" t="str">
        <f>VLOOKUP(A48,'ALL - prices'!B:I,8,FALSE)</f>
        <v>Materials</v>
      </c>
      <c r="E48">
        <v>2016</v>
      </c>
      <c r="F48" t="s">
        <v>681</v>
      </c>
      <c r="G48" t="str">
        <f t="shared" si="0"/>
        <v>2016-Q3</v>
      </c>
      <c r="H48" s="4">
        <f>INDEX('ALL - prices'!$J$3:$DY$219,MATCH('COMBINED DATA'!A48,'ALL - prices'!$B$3:$B$219,0),MATCH('COMBINED DATA'!G48,'ALL - prices'!$J$1:$DY$1,0))</f>
        <v>19.649000000000001</v>
      </c>
      <c r="I48" s="14">
        <f t="shared" si="5"/>
        <v>1.9628205334840658</v>
      </c>
      <c r="J48" s="15">
        <f>INDEX(MarketCap2!$E$2:$AR$224,MATCH(A48,MarketCap2!$B$2:$B$224,0),MATCH(G48,MarketCap2!$E$1:$AR$1,0))</f>
        <v>27070646272</v>
      </c>
      <c r="K48">
        <f t="shared" si="2"/>
        <v>24.021715814391815</v>
      </c>
      <c r="L48">
        <f>INDEX('PB2'!$D$2:$AQ$224,MATCH(A48,'PB2'!$B$2:$B$224,0),MATCH(G48,'PB2'!$D$1:$AQ$1,0))</f>
        <v>2.7453570365905802</v>
      </c>
      <c r="M48" s="16">
        <f t="shared" si="3"/>
        <v>0.36425134751940524</v>
      </c>
      <c r="N48" s="6">
        <f>INDEX('ROA2'!$D$2:$AQ$224,MATCH(A48,'ROA2'!$B$2:$B$224,0),MATCH(G48,'ROA2'!$D$1:$AQ$1,0))</f>
        <v>-9.6297426223754901</v>
      </c>
      <c r="O48" s="6">
        <v>25603.999744000001</v>
      </c>
      <c r="P48" s="28">
        <v>9.3826433652501266E-3</v>
      </c>
    </row>
    <row r="49" spans="1:16" x14ac:dyDescent="0.3">
      <c r="A49" t="s">
        <v>446</v>
      </c>
      <c r="B49" t="e">
        <f>VLOOKUP(A49,Sheet3!L:L,1,FALSE)</f>
        <v>#N/A</v>
      </c>
      <c r="C49" t="str">
        <f>VLOOKUP(A49,'ALL - prices'!B:C,2,FALSE)</f>
        <v>Barrick Mining Corp</v>
      </c>
      <c r="D49" t="str">
        <f>VLOOKUP(A49,'ALL - prices'!B:I,8,FALSE)</f>
        <v>Materials</v>
      </c>
      <c r="E49">
        <v>2016</v>
      </c>
      <c r="F49" t="s">
        <v>682</v>
      </c>
      <c r="G49" t="str">
        <f t="shared" si="0"/>
        <v>2016-Q4</v>
      </c>
      <c r="H49" s="4">
        <f>INDEX('ALL - prices'!$J$3:$DY$219,MATCH('COMBINED DATA'!A49,'ALL - prices'!$B$3:$B$219,0),MATCH('COMBINED DATA'!G49,'ALL - prices'!$J$1:$DY$1,0))</f>
        <v>18.201799999999999</v>
      </c>
      <c r="I49" s="14">
        <f t="shared" si="5"/>
        <v>2.512998415406051</v>
      </c>
      <c r="J49" s="15">
        <f>INDEX(MarketCap2!$E$2:$AR$224,MATCH(A49,MarketCap2!$B$2:$B$224,0),MATCH(G49,MarketCap2!$E$1:$AR$1,0))</f>
        <v>25045110784</v>
      </c>
      <c r="K49">
        <f t="shared" si="2"/>
        <v>23.943944467144092</v>
      </c>
      <c r="L49">
        <f>INDEX('PB2'!$D$2:$AQ$224,MATCH(A49,'PB2'!$B$2:$B$224,0),MATCH(G49,'PB2'!$D$1:$AQ$1,0))</f>
        <v>2.3469679355621298</v>
      </c>
      <c r="M49" s="16">
        <f t="shared" si="3"/>
        <v>0.42608166257733165</v>
      </c>
      <c r="N49" s="6">
        <f>INDEX('ROA2'!$D$2:$AQ$224,MATCH(A49,'ROA2'!$B$2:$B$224,0),MATCH(G49,'ROA2'!$D$1:$AQ$1,0))</f>
        <v>-8.2447223663330096</v>
      </c>
      <c r="O49" s="6">
        <v>25628.000255999999</v>
      </c>
      <c r="P49" s="28">
        <v>9.3737354475731665E-4</v>
      </c>
    </row>
    <row r="50" spans="1:16" x14ac:dyDescent="0.3">
      <c r="A50" t="s">
        <v>446</v>
      </c>
      <c r="B50" t="e">
        <f>VLOOKUP(A50,Sheet3!L:L,1,FALSE)</f>
        <v>#N/A</v>
      </c>
      <c r="C50" t="str">
        <f>VLOOKUP(A50,'ALL - prices'!B:C,2,FALSE)</f>
        <v>Barrick Mining Corp</v>
      </c>
      <c r="D50" t="str">
        <f>VLOOKUP(A50,'ALL - prices'!B:I,8,FALSE)</f>
        <v>Materials</v>
      </c>
      <c r="E50">
        <v>2017</v>
      </c>
      <c r="F50" t="s">
        <v>679</v>
      </c>
      <c r="G50" t="str">
        <f t="shared" si="0"/>
        <v>2017-Q1</v>
      </c>
      <c r="H50" s="4">
        <f>INDEX('ALL - prices'!$J$3:$DY$219,MATCH('COMBINED DATA'!A50,'ALL - prices'!$B$3:$B$219,0),MATCH('COMBINED DATA'!G50,'ALL - prices'!$J$1:$DY$1,0))</f>
        <v>21.427600000000002</v>
      </c>
      <c r="I50" s="14">
        <f t="shared" si="5"/>
        <v>1.7274330966301799</v>
      </c>
      <c r="J50" s="15">
        <f>INDEX(MarketCap2!$E$2:$AR$224,MATCH(A50,MarketCap2!$B$2:$B$224,0),MATCH(G50,MarketCap2!$E$1:$AR$1,0))</f>
        <v>29442402304</v>
      </c>
      <c r="K50">
        <f t="shared" si="2"/>
        <v>24.105701727477989</v>
      </c>
      <c r="L50">
        <f>INDEX('PB2'!$D$2:$AQ$224,MATCH(A50,'PB2'!$B$2:$B$224,0),MATCH(G50,'PB2'!$D$1:$AQ$1,0))</f>
        <v>2.5787479877471902</v>
      </c>
      <c r="M50" s="16">
        <f t="shared" si="3"/>
        <v>0.38778508204425438</v>
      </c>
      <c r="N50" s="6">
        <f>INDEX('ROA2'!$D$2:$AQ$224,MATCH(A50,'ROA2'!$B$2:$B$224,0),MATCH(G50,'ROA2'!$D$1:$AQ$1,0))</f>
        <v>2.5401380062103298</v>
      </c>
      <c r="O50" s="6">
        <v>25264.001024000001</v>
      </c>
      <c r="P50" s="28">
        <v>-1.4203185124238448E-2</v>
      </c>
    </row>
    <row r="51" spans="1:16" x14ac:dyDescent="0.3">
      <c r="A51" t="s">
        <v>446</v>
      </c>
      <c r="B51" t="e">
        <f>VLOOKUP(A51,Sheet3!L:L,1,FALSE)</f>
        <v>#N/A</v>
      </c>
      <c r="C51" t="str">
        <f>VLOOKUP(A51,'ALL - prices'!B:C,2,FALSE)</f>
        <v>Barrick Mining Corp</v>
      </c>
      <c r="D51" t="str">
        <f>VLOOKUP(A51,'ALL - prices'!B:I,8,FALSE)</f>
        <v>Materials</v>
      </c>
      <c r="E51">
        <v>2017</v>
      </c>
      <c r="F51" t="s">
        <v>680</v>
      </c>
      <c r="G51" t="str">
        <f t="shared" si="0"/>
        <v>2017-Q2</v>
      </c>
      <c r="H51" s="4">
        <f>INDEX('ALL - prices'!$J$3:$DY$219,MATCH('COMBINED DATA'!A51,'ALL - prices'!$B$3:$B$219,0),MATCH('COMBINED DATA'!G51,'ALL - prices'!$J$1:$DY$1,0))</f>
        <v>17.5321</v>
      </c>
      <c r="I51" s="14">
        <f t="shared" si="5"/>
        <v>1.412552659490375</v>
      </c>
      <c r="J51" s="15">
        <f>INDEX(MarketCap2!$E$2:$AR$224,MATCH(A51,MarketCap2!$B$2:$B$224,0),MATCH(G51,MarketCap2!$E$1:$AR$1,0))</f>
        <v>24049934336</v>
      </c>
      <c r="K51">
        <f t="shared" si="2"/>
        <v>23.903398103182603</v>
      </c>
      <c r="L51">
        <f>INDEX('PB2'!$D$2:$AQ$224,MATCH(A51,'PB2'!$B$2:$B$224,0),MATCH(G51,'PB2'!$D$1:$AQ$1,0))</f>
        <v>1.9203900098800699</v>
      </c>
      <c r="M51" s="16">
        <f t="shared" si="3"/>
        <v>0.52072755786854508</v>
      </c>
      <c r="N51" s="6">
        <f>INDEX('ROA2'!$D$2:$AQ$224,MATCH(A51,'ROA2'!$B$2:$B$224,0),MATCH(G51,'ROA2'!$D$1:$AQ$1,0))</f>
        <v>5.4734730720520002</v>
      </c>
      <c r="O51" s="6">
        <v>26410.999808</v>
      </c>
      <c r="P51" s="28">
        <v>4.5400520009098597E-2</v>
      </c>
    </row>
    <row r="52" spans="1:16" x14ac:dyDescent="0.3">
      <c r="A52" t="s">
        <v>446</v>
      </c>
      <c r="B52" t="e">
        <f>VLOOKUP(A52,Sheet3!L:L,1,FALSE)</f>
        <v>#N/A</v>
      </c>
      <c r="C52" t="str">
        <f>VLOOKUP(A52,'ALL - prices'!B:C,2,FALSE)</f>
        <v>Barrick Mining Corp</v>
      </c>
      <c r="D52" t="str">
        <f>VLOOKUP(A52,'ALL - prices'!B:I,8,FALSE)</f>
        <v>Materials</v>
      </c>
      <c r="E52">
        <v>2017</v>
      </c>
      <c r="F52" t="s">
        <v>681</v>
      </c>
      <c r="G52" t="str">
        <f t="shared" si="0"/>
        <v>2017-Q3</v>
      </c>
      <c r="H52" s="4">
        <f>INDEX('ALL - prices'!$J$3:$DY$219,MATCH('COMBINED DATA'!A52,'ALL - prices'!$B$3:$B$219,0),MATCH('COMBINED DATA'!G52,'ALL - prices'!$J$1:$DY$1,0))</f>
        <v>17.093699999999998</v>
      </c>
      <c r="I52" s="14">
        <f t="shared" si="5"/>
        <v>1.4046690556260339</v>
      </c>
      <c r="J52" s="15">
        <f>INDEX(MarketCap2!$E$2:$AR$224,MATCH(A52,MarketCap2!$B$2:$B$224,0),MATCH(G52,MarketCap2!$E$1:$AR$1,0))</f>
        <v>23413340160</v>
      </c>
      <c r="K52">
        <f t="shared" si="2"/>
        <v>23.876571789176875</v>
      </c>
      <c r="L52">
        <f>INDEX('PB2'!$D$2:$AQ$224,MATCH(A52,'PB2'!$B$2:$B$224,0),MATCH(G52,'PB2'!$D$1:$AQ$1,0))</f>
        <v>1.9512029886245701</v>
      </c>
      <c r="M52" s="16">
        <f t="shared" si="3"/>
        <v>0.51250434005583079</v>
      </c>
      <c r="N52" s="6">
        <f>INDEX('ROA2'!$D$2:$AQ$224,MATCH(A52,'ROA2'!$B$2:$B$224,0),MATCH(G52,'ROA2'!$D$1:$AQ$1,0))</f>
        <v>9.1925849914550799</v>
      </c>
      <c r="O52" s="6">
        <v>25806.999552000001</v>
      </c>
      <c r="P52" s="28">
        <v>-2.2869268880046152E-2</v>
      </c>
    </row>
    <row r="53" spans="1:16" x14ac:dyDescent="0.3">
      <c r="A53" t="s">
        <v>446</v>
      </c>
      <c r="B53" t="e">
        <f>VLOOKUP(A53,Sheet3!L:L,1,FALSE)</f>
        <v>#N/A</v>
      </c>
      <c r="C53" t="str">
        <f>VLOOKUP(A53,'ALL - prices'!B:C,2,FALSE)</f>
        <v>Barrick Mining Corp</v>
      </c>
      <c r="D53" t="str">
        <f>VLOOKUP(A53,'ALL - prices'!B:I,8,FALSE)</f>
        <v>Materials</v>
      </c>
      <c r="E53">
        <v>2017</v>
      </c>
      <c r="F53" t="s">
        <v>682</v>
      </c>
      <c r="G53" t="str">
        <f t="shared" si="0"/>
        <v>2017-Q4</v>
      </c>
      <c r="H53" s="4">
        <f>INDEX('ALL - prices'!$J$3:$DY$219,MATCH('COMBINED DATA'!A53,'ALL - prices'!$B$3:$B$219,0),MATCH('COMBINED DATA'!G53,'ALL - prices'!$J$1:$DY$1,0))</f>
        <v>15.5091</v>
      </c>
      <c r="I53" s="14">
        <f t="shared" si="5"/>
        <v>1.566140476883646</v>
      </c>
      <c r="J53" s="15">
        <f>INDEX(MarketCap2!$E$2:$AR$224,MATCH(A53,MarketCap2!$B$2:$B$224,0),MATCH(G53,MarketCap2!$E$1:$AR$1,0))</f>
        <v>21202667520</v>
      </c>
      <c r="K53">
        <f t="shared" si="2"/>
        <v>23.777392837123994</v>
      </c>
      <c r="L53">
        <f>INDEX('PB2'!$D$2:$AQ$224,MATCH(A53,'PB2'!$B$2:$B$224,0),MATCH(G53,'PB2'!$D$1:$AQ$1,0))</f>
        <v>1.82318794727325</v>
      </c>
      <c r="M53" s="16">
        <f t="shared" si="3"/>
        <v>0.54848980407949421</v>
      </c>
      <c r="N53" s="6">
        <f>INDEX('ROA2'!$D$2:$AQ$224,MATCH(A53,'ROA2'!$B$2:$B$224,0),MATCH(G53,'ROA2'!$D$1:$AQ$1,0))</f>
        <v>8.5877714157104492</v>
      </c>
      <c r="O53" s="6">
        <v>25072.001024000001</v>
      </c>
      <c r="P53" s="28">
        <v>-2.8480588241922872E-2</v>
      </c>
    </row>
    <row r="54" spans="1:16" x14ac:dyDescent="0.3">
      <c r="A54" t="s">
        <v>446</v>
      </c>
      <c r="B54" t="e">
        <f>VLOOKUP(A54,Sheet3!L:L,1,FALSE)</f>
        <v>#N/A</v>
      </c>
      <c r="C54" t="str">
        <f>VLOOKUP(A54,'ALL - prices'!B:C,2,FALSE)</f>
        <v>Barrick Mining Corp</v>
      </c>
      <c r="D54" t="str">
        <f>VLOOKUP(A54,'ALL - prices'!B:I,8,FALSE)</f>
        <v>Materials</v>
      </c>
      <c r="E54">
        <v>2018</v>
      </c>
      <c r="F54" t="s">
        <v>679</v>
      </c>
      <c r="G54" t="str">
        <f t="shared" si="0"/>
        <v>2018-Q1</v>
      </c>
      <c r="H54" s="4">
        <f>INDEX('ALL - prices'!$J$3:$DY$219,MATCH('COMBINED DATA'!A54,'ALL - prices'!$B$3:$B$219,0),MATCH('COMBINED DATA'!G54,'ALL - prices'!$J$1:$DY$1,0))</f>
        <v>13.7257</v>
      </c>
      <c r="I54" s="14">
        <f t="shared" si="5"/>
        <v>1.7118550724774033</v>
      </c>
      <c r="J54" s="15">
        <f>INDEX(MarketCap2!$E$2:$AR$224,MATCH(A54,MarketCap2!$B$2:$B$224,0),MATCH(G54,MarketCap2!$E$1:$AR$1,0))</f>
        <v>18728630272</v>
      </c>
      <c r="K54">
        <f t="shared" si="2"/>
        <v>23.653319220562757</v>
      </c>
      <c r="L54">
        <f>INDEX('PB2'!$D$2:$AQ$224,MATCH(A54,'PB2'!$B$2:$B$224,0),MATCH(G54,'PB2'!$D$1:$AQ$1,0))</f>
        <v>1.5313919782638501</v>
      </c>
      <c r="M54" s="16">
        <f t="shared" si="3"/>
        <v>0.65300067794119376</v>
      </c>
      <c r="N54" s="6">
        <f>INDEX('ROA2'!$D$2:$AQ$224,MATCH(A54,'ROA2'!$B$2:$B$224,0),MATCH(G54,'ROA2'!$D$1:$AQ$1,0))</f>
        <v>5.6869411468505904</v>
      </c>
      <c r="O54" s="6">
        <v>25308.000255999999</v>
      </c>
      <c r="P54" s="28">
        <v>9.4128598580579849E-3</v>
      </c>
    </row>
    <row r="55" spans="1:16" x14ac:dyDescent="0.3">
      <c r="A55" t="s">
        <v>446</v>
      </c>
      <c r="B55" t="e">
        <f>VLOOKUP(A55,Sheet3!L:L,1,FALSE)</f>
        <v>#N/A</v>
      </c>
      <c r="C55" t="str">
        <f>VLOOKUP(A55,'ALL - prices'!B:C,2,FALSE)</f>
        <v>Barrick Mining Corp</v>
      </c>
      <c r="D55" t="str">
        <f>VLOOKUP(A55,'ALL - prices'!B:I,8,FALSE)</f>
        <v>Materials</v>
      </c>
      <c r="E55">
        <v>2018</v>
      </c>
      <c r="F55" t="s">
        <v>680</v>
      </c>
      <c r="G55" t="str">
        <f t="shared" si="0"/>
        <v>2018-Q2</v>
      </c>
      <c r="H55" s="4">
        <f>INDEX('ALL - prices'!$J$3:$DY$219,MATCH('COMBINED DATA'!A55,'ALL - prices'!$B$3:$B$219,0),MATCH('COMBINED DATA'!G55,'ALL - prices'!$J$1:$DY$1,0))</f>
        <v>14.8024</v>
      </c>
      <c r="I55" s="14">
        <f t="shared" si="5"/>
        <v>2.3625821283784614</v>
      </c>
      <c r="J55" s="15">
        <f>INDEX(MarketCap2!$E$2:$AR$224,MATCH(A55,MarketCap2!$B$2:$B$224,0),MATCH(G55,MarketCap2!$E$1:$AR$1,0))</f>
        <v>20152412160</v>
      </c>
      <c r="K55">
        <f t="shared" si="2"/>
        <v>23.726589828348111</v>
      </c>
      <c r="L55">
        <f>INDEX('PB2'!$D$2:$AQ$224,MATCH(A55,'PB2'!$B$2:$B$224,0),MATCH(G55,'PB2'!$D$1:$AQ$1,0))</f>
        <v>1.63897097110748</v>
      </c>
      <c r="M55" s="16">
        <f t="shared" si="3"/>
        <v>0.61013893328707547</v>
      </c>
      <c r="N55" s="6">
        <f>INDEX('ROA2'!$D$2:$AQ$224,MATCH(A55,'ROA2'!$B$2:$B$224,0),MATCH(G55,'ROA2'!$D$1:$AQ$1,0))</f>
        <v>3.5400619506835902</v>
      </c>
      <c r="O55" s="6">
        <v>25396.000768000002</v>
      </c>
      <c r="P55" s="28">
        <v>3.4771815674823716E-3</v>
      </c>
    </row>
    <row r="56" spans="1:16" x14ac:dyDescent="0.3">
      <c r="A56" t="s">
        <v>446</v>
      </c>
      <c r="B56" t="e">
        <f>VLOOKUP(A56,Sheet3!L:L,1,FALSE)</f>
        <v>#N/A</v>
      </c>
      <c r="C56" t="str">
        <f>VLOOKUP(A56,'ALL - prices'!B:C,2,FALSE)</f>
        <v>Barrick Mining Corp</v>
      </c>
      <c r="D56" t="str">
        <f>VLOOKUP(A56,'ALL - prices'!B:I,8,FALSE)</f>
        <v>Materials</v>
      </c>
      <c r="E56">
        <v>2018</v>
      </c>
      <c r="F56" t="s">
        <v>681</v>
      </c>
      <c r="G56" t="str">
        <f t="shared" si="0"/>
        <v>2018-Q3</v>
      </c>
      <c r="H56" s="4">
        <f>INDEX('ALL - prices'!$J$3:$DY$219,MATCH('COMBINED DATA'!A56,'ALL - prices'!$B$3:$B$219,0),MATCH('COMBINED DATA'!G56,'ALL - prices'!$J$1:$DY$1,0))</f>
        <v>12.2829</v>
      </c>
      <c r="I56" s="14">
        <f t="shared" si="5"/>
        <v>1.9384409560262601</v>
      </c>
      <c r="J56" s="15">
        <f>INDEX(MarketCap2!$E$2:$AR$224,MATCH(A56,MarketCap2!$B$2:$B$224,0),MATCH(G56,MarketCap2!$E$1:$AR$1,0))</f>
        <v>16678699008</v>
      </c>
      <c r="K56">
        <f t="shared" si="2"/>
        <v>23.537398233712775</v>
      </c>
      <c r="L56">
        <f>INDEX('PB2'!$D$2:$AQ$224,MATCH(A56,'PB2'!$B$2:$B$224,0),MATCH(G56,'PB2'!$D$1:$AQ$1,0))</f>
        <v>1.44774305820465</v>
      </c>
      <c r="M56" s="16">
        <f t="shared" si="3"/>
        <v>0.69073030212978725</v>
      </c>
      <c r="N56" s="6">
        <f>INDEX('ROA2'!$D$2:$AQ$224,MATCH(A56,'ROA2'!$B$2:$B$224,0),MATCH(G56,'ROA2'!$D$1:$AQ$1,0))</f>
        <v>-1.0249559879303001</v>
      </c>
      <c r="O56" s="6">
        <v>25122.000896000001</v>
      </c>
      <c r="P56" s="28">
        <v>-1.0789095279334349E-2</v>
      </c>
    </row>
    <row r="57" spans="1:16" x14ac:dyDescent="0.3">
      <c r="A57" t="s">
        <v>446</v>
      </c>
      <c r="B57" t="e">
        <f>VLOOKUP(A57,Sheet3!L:L,1,FALSE)</f>
        <v>#N/A</v>
      </c>
      <c r="C57" t="str">
        <f>VLOOKUP(A57,'ALL - prices'!B:C,2,FALSE)</f>
        <v>Barrick Mining Corp</v>
      </c>
      <c r="D57" t="str">
        <f>VLOOKUP(A57,'ALL - prices'!B:I,8,FALSE)</f>
        <v>Materials</v>
      </c>
      <c r="E57">
        <v>2018</v>
      </c>
      <c r="F57" t="s">
        <v>682</v>
      </c>
      <c r="G57" t="str">
        <f t="shared" si="0"/>
        <v>2018-Q4</v>
      </c>
      <c r="H57" s="4">
        <f>INDEX('ALL - prices'!$J$3:$DY$219,MATCH('COMBINED DATA'!A57,'ALL - prices'!$B$3:$B$219,0),MATCH('COMBINED DATA'!G57,'ALL - prices'!$J$1:$DY$1,0))</f>
        <v>15.9594</v>
      </c>
      <c r="I57" s="14">
        <f t="shared" si="5"/>
        <v>2.291074418258805</v>
      </c>
      <c r="J57" s="15">
        <f>INDEX(MarketCap2!$E$2:$AR$224,MATCH(A57,MarketCap2!$B$2:$B$224,0),MATCH(G57,MarketCap2!$E$1:$AR$1,0))</f>
        <v>21518743552</v>
      </c>
      <c r="K57">
        <f t="shared" si="2"/>
        <v>23.792190185405406</v>
      </c>
      <c r="L57">
        <f>INDEX('PB2'!$D$2:$AQ$224,MATCH(A57,'PB2'!$B$2:$B$224,0),MATCH(G57,'PB2'!$D$1:$AQ$1,0))</f>
        <v>2.0806229114532502</v>
      </c>
      <c r="M57" s="16">
        <f t="shared" si="3"/>
        <v>0.48062529471115512</v>
      </c>
      <c r="N57" s="6">
        <f>INDEX('ROA2'!$D$2:$AQ$224,MATCH(A57,'ROA2'!$B$2:$B$224,0),MATCH(G57,'ROA2'!$D$1:$AQ$1,0))</f>
        <v>-2.6916038990020801</v>
      </c>
      <c r="O57" s="6">
        <v>24117.999616000001</v>
      </c>
      <c r="P57" s="28">
        <v>-3.9965020467770958E-2</v>
      </c>
    </row>
    <row r="58" spans="1:16" x14ac:dyDescent="0.3">
      <c r="A58" t="s">
        <v>446</v>
      </c>
      <c r="B58" t="e">
        <f>VLOOKUP(A58,Sheet3!L:L,1,FALSE)</f>
        <v>#N/A</v>
      </c>
      <c r="C58" t="str">
        <f>VLOOKUP(A58,'ALL - prices'!B:C,2,FALSE)</f>
        <v>Barrick Mining Corp</v>
      </c>
      <c r="D58" t="str">
        <f>VLOOKUP(A58,'ALL - prices'!B:I,8,FALSE)</f>
        <v>Materials</v>
      </c>
      <c r="E58">
        <v>2019</v>
      </c>
      <c r="F58" t="s">
        <v>679</v>
      </c>
      <c r="G58" t="str">
        <f t="shared" si="0"/>
        <v>2019-Q1</v>
      </c>
      <c r="H58" s="4">
        <f>INDEX('ALL - prices'!$J$3:$DY$219,MATCH('COMBINED DATA'!A58,'ALL - prices'!$B$3:$B$219,0),MATCH('COMBINED DATA'!G58,'ALL - prices'!$J$1:$DY$1,0))</f>
        <v>15.8642</v>
      </c>
      <c r="I58" s="14">
        <f t="shared" si="5"/>
        <v>1.9735908109754321</v>
      </c>
      <c r="J58" s="15">
        <f>INDEX(MarketCap2!$E$2:$AR$224,MATCH(A58,MarketCap2!$B$2:$B$224,0),MATCH(G58,MarketCap2!$E$1:$AR$1,0))</f>
        <v>32096307200</v>
      </c>
      <c r="K58">
        <f t="shared" si="2"/>
        <v>24.192006819966274</v>
      </c>
      <c r="L58">
        <f>INDEX('PB2'!$D$2:$AQ$224,MATCH(A58,'PB2'!$B$2:$B$224,0),MATCH(G58,'PB2'!$D$1:$AQ$1,0))</f>
        <v>1.53940200805664</v>
      </c>
      <c r="M58" s="16">
        <f t="shared" si="3"/>
        <v>0.64960289434883378</v>
      </c>
      <c r="N58" s="6">
        <f>INDEX('ROA2'!$D$2:$AQ$224,MATCH(A58,'ROA2'!$B$2:$B$224,0),MATCH(G58,'ROA2'!$D$1:$AQ$1,0))</f>
        <v>-6.4456911087036097</v>
      </c>
      <c r="O58" s="6">
        <v>22631.000064</v>
      </c>
      <c r="P58" s="28">
        <v>-6.1655177696143516E-2</v>
      </c>
    </row>
    <row r="59" spans="1:16" x14ac:dyDescent="0.3">
      <c r="A59" t="s">
        <v>446</v>
      </c>
      <c r="B59" t="e">
        <f>VLOOKUP(A59,Sheet3!L:L,1,FALSE)</f>
        <v>#N/A</v>
      </c>
      <c r="C59" t="str">
        <f>VLOOKUP(A59,'ALL - prices'!B:C,2,FALSE)</f>
        <v>Barrick Mining Corp</v>
      </c>
      <c r="D59" t="str">
        <f>VLOOKUP(A59,'ALL - prices'!B:I,8,FALSE)</f>
        <v>Materials</v>
      </c>
      <c r="E59">
        <v>2019</v>
      </c>
      <c r="F59" t="s">
        <v>680</v>
      </c>
      <c r="G59" t="str">
        <f t="shared" si="0"/>
        <v>2019-Q2</v>
      </c>
      <c r="H59" s="4">
        <f>INDEX('ALL - prices'!$J$3:$DY$219,MATCH('COMBINED DATA'!A59,'ALL - prices'!$B$3:$B$219,0),MATCH('COMBINED DATA'!G59,'ALL - prices'!$J$1:$DY$1,0))</f>
        <v>17.9603</v>
      </c>
      <c r="I59" s="14">
        <f t="shared" si="5"/>
        <v>5.5495640771745665</v>
      </c>
      <c r="J59" s="15">
        <f>INDEX(MarketCap2!$E$2:$AR$224,MATCH(A59,MarketCap2!$B$2:$B$224,0),MATCH(G59,MarketCap2!$E$1:$AR$1,0))</f>
        <v>36213465088</v>
      </c>
      <c r="K59">
        <f t="shared" si="2"/>
        <v>24.312696850373673</v>
      </c>
      <c r="L59">
        <f>INDEX('PB2'!$D$2:$AQ$224,MATCH(A59,'PB2'!$B$2:$B$224,0),MATCH(G59,'PB2'!$D$1:$AQ$1,0))</f>
        <v>1.7572389841079701</v>
      </c>
      <c r="M59" s="16">
        <f t="shared" si="3"/>
        <v>0.56907455903479831</v>
      </c>
      <c r="N59" s="6">
        <f>INDEX('ROA2'!$D$2:$AQ$224,MATCH(A59,'ROA2'!$B$2:$B$224,0),MATCH(G59,'ROA2'!$D$1:$AQ$1,0))</f>
        <v>-5.4872899055481001</v>
      </c>
      <c r="O59" s="6">
        <v>32629.000192</v>
      </c>
      <c r="P59" s="28">
        <v>0.44178339886553231</v>
      </c>
    </row>
    <row r="60" spans="1:16" x14ac:dyDescent="0.3">
      <c r="A60" t="s">
        <v>446</v>
      </c>
      <c r="B60" t="e">
        <f>VLOOKUP(A60,Sheet3!L:L,1,FALSE)</f>
        <v>#N/A</v>
      </c>
      <c r="C60" t="str">
        <f>VLOOKUP(A60,'ALL - prices'!B:C,2,FALSE)</f>
        <v>Barrick Mining Corp</v>
      </c>
      <c r="D60" t="str">
        <f>VLOOKUP(A60,'ALL - prices'!B:I,8,FALSE)</f>
        <v>Materials</v>
      </c>
      <c r="E60">
        <v>2019</v>
      </c>
      <c r="F60" t="s">
        <v>681</v>
      </c>
      <c r="G60" t="str">
        <f t="shared" si="0"/>
        <v>2019-Q3</v>
      </c>
      <c r="H60" s="4">
        <f>INDEX('ALL - prices'!$J$3:$DY$219,MATCH('COMBINED DATA'!A60,'ALL - prices'!$B$3:$B$219,0),MATCH('COMBINED DATA'!G60,'ALL - prices'!$J$1:$DY$1,0))</f>
        <v>19.955300000000001</v>
      </c>
      <c r="I60" s="14">
        <f t="shared" si="5"/>
        <v>6.2037578004518146</v>
      </c>
      <c r="J60" s="15">
        <f>INDEX(MarketCap2!$E$2:$AR$224,MATCH(A60,MarketCap2!$B$2:$B$224,0),MATCH(G60,MarketCap2!$E$1:$AR$1,0))</f>
        <v>40744468480</v>
      </c>
      <c r="K60">
        <f t="shared" si="2"/>
        <v>24.430585924597306</v>
      </c>
      <c r="L60">
        <f>INDEX('PB2'!$D$2:$AQ$224,MATCH(A60,'PB2'!$B$2:$B$224,0),MATCH(G60,'PB2'!$D$1:$AQ$1,0))</f>
        <v>1.5272810459137001</v>
      </c>
      <c r="M60" s="16">
        <f t="shared" si="3"/>
        <v>0.65475833847053821</v>
      </c>
      <c r="N60" s="6">
        <f>INDEX('ROA2'!$D$2:$AQ$224,MATCH(A60,'ROA2'!$B$2:$B$224,0),MATCH(G60,'ROA2'!$D$1:$AQ$1,0))</f>
        <v>-4.5180511474609402</v>
      </c>
      <c r="O60" s="6">
        <v>32601.999360000002</v>
      </c>
      <c r="P60" s="28">
        <v>-8.2751024674724736E-4</v>
      </c>
    </row>
    <row r="61" spans="1:16" x14ac:dyDescent="0.3">
      <c r="A61" t="s">
        <v>446</v>
      </c>
      <c r="B61" t="e">
        <f>VLOOKUP(A61,Sheet3!L:L,1,FALSE)</f>
        <v>#N/A</v>
      </c>
      <c r="C61" t="str">
        <f>VLOOKUP(A61,'ALL - prices'!B:C,2,FALSE)</f>
        <v>Barrick Mining Corp</v>
      </c>
      <c r="D61" t="str">
        <f>VLOOKUP(A61,'ALL - prices'!B:I,8,FALSE)</f>
        <v>Materials</v>
      </c>
      <c r="E61">
        <v>2019</v>
      </c>
      <c r="F61" t="s">
        <v>682</v>
      </c>
      <c r="G61" t="str">
        <f t="shared" si="0"/>
        <v>2019-Q4</v>
      </c>
      <c r="H61" s="4">
        <f>INDEX('ALL - prices'!$J$3:$DY$219,MATCH('COMBINED DATA'!A61,'ALL - prices'!$B$3:$B$219,0),MATCH('COMBINED DATA'!G61,'ALL - prices'!$J$1:$DY$1,0))</f>
        <v>21.062799999999999</v>
      </c>
      <c r="I61" s="14">
        <f t="shared" si="5"/>
        <v>4.9987585267910832</v>
      </c>
      <c r="J61" s="15">
        <f>INDEX(MarketCap2!$E$2:$AR$224,MATCH(A61,MarketCap2!$B$2:$B$224,0),MATCH(G61,MarketCap2!$E$1:$AR$1,0))</f>
        <v>42880098304</v>
      </c>
      <c r="K61">
        <f t="shared" si="2"/>
        <v>24.481673646243642</v>
      </c>
      <c r="L61">
        <f>INDEX('PB2'!$D$2:$AQ$224,MATCH(A61,'PB2'!$B$2:$B$224,0),MATCH(G61,'PB2'!$D$1:$AQ$1,0))</f>
        <v>1.5417740345001201</v>
      </c>
      <c r="M61" s="16">
        <f t="shared" si="3"/>
        <v>0.64860347730802448</v>
      </c>
      <c r="N61" s="6">
        <f>INDEX('ROA2'!$D$2:$AQ$224,MATCH(A61,'ROA2'!$B$2:$B$224,0),MATCH(G61,'ROA2'!$D$1:$AQ$1,0))</f>
        <v>4.0744280815124503</v>
      </c>
      <c r="O61" s="6">
        <v>43867.000831999998</v>
      </c>
      <c r="P61" s="28">
        <v>0.3455310009551511</v>
      </c>
    </row>
    <row r="62" spans="1:16" x14ac:dyDescent="0.3">
      <c r="A62" t="s">
        <v>446</v>
      </c>
      <c r="B62" t="e">
        <f>VLOOKUP(A62,Sheet3!L:L,1,FALSE)</f>
        <v>#N/A</v>
      </c>
      <c r="C62" t="str">
        <f>VLOOKUP(A62,'ALL - prices'!B:C,2,FALSE)</f>
        <v>Barrick Mining Corp</v>
      </c>
      <c r="D62" t="str">
        <f>VLOOKUP(A62,'ALL - prices'!B:I,8,FALSE)</f>
        <v>Materials</v>
      </c>
      <c r="E62">
        <v>2020</v>
      </c>
      <c r="F62" t="s">
        <v>679</v>
      </c>
      <c r="G62" t="str">
        <f t="shared" si="0"/>
        <v>2020-Q1</v>
      </c>
      <c r="H62" s="4">
        <f>INDEX('ALL - prices'!$J$3:$DY$219,MATCH('COMBINED DATA'!A62,'ALL - prices'!$B$3:$B$219,0),MATCH('COMBINED DATA'!G62,'ALL - prices'!$J$1:$DY$1,0))</f>
        <v>22.657499999999999</v>
      </c>
      <c r="I62" s="14">
        <f t="shared" si="5"/>
        <v>5.1913691996107092</v>
      </c>
      <c r="J62" s="15">
        <f>INDEX(MarketCap2!$E$2:$AR$224,MATCH(A62,MarketCap2!$B$2:$B$224,0),MATCH(G62,MarketCap2!$E$1:$AR$1,0))</f>
        <v>45977956352</v>
      </c>
      <c r="K62">
        <f t="shared" si="2"/>
        <v>24.551427908838694</v>
      </c>
      <c r="L62">
        <f>INDEX('PB2'!$D$2:$AQ$224,MATCH(A62,'PB2'!$B$2:$B$224,0),MATCH(G62,'PB2'!$D$1:$AQ$1,0))</f>
        <v>1.49454605579376</v>
      </c>
      <c r="M62" s="16">
        <f t="shared" si="3"/>
        <v>0.6690994875155557</v>
      </c>
      <c r="N62" s="6">
        <f>INDEX('ROA2'!$D$2:$AQ$224,MATCH(A62,'ROA2'!$B$2:$B$224,0),MATCH(G62,'ROA2'!$D$1:$AQ$1,0))</f>
        <v>11.8436946868896</v>
      </c>
      <c r="O62" s="6">
        <v>44392.001536000003</v>
      </c>
      <c r="P62" s="28">
        <v>1.196800998569816E-2</v>
      </c>
    </row>
    <row r="63" spans="1:16" x14ac:dyDescent="0.3">
      <c r="A63" t="s">
        <v>446</v>
      </c>
      <c r="B63" t="e">
        <f>VLOOKUP(A63,Sheet3!L:L,1,FALSE)</f>
        <v>#N/A</v>
      </c>
      <c r="C63" t="str">
        <f>VLOOKUP(A63,'ALL - prices'!B:C,2,FALSE)</f>
        <v>Barrick Mining Corp</v>
      </c>
      <c r="D63" t="str">
        <f>VLOOKUP(A63,'ALL - prices'!B:I,8,FALSE)</f>
        <v>Materials</v>
      </c>
      <c r="E63">
        <v>2020</v>
      </c>
      <c r="F63" t="s">
        <v>680</v>
      </c>
      <c r="G63" t="str">
        <f t="shared" si="0"/>
        <v>2020-Q2</v>
      </c>
      <c r="H63" s="4">
        <f>INDEX('ALL - prices'!$J$3:$DY$219,MATCH('COMBINED DATA'!A63,'ALL - prices'!$B$3:$B$219,0),MATCH('COMBINED DATA'!G63,'ALL - prices'!$J$1:$DY$1,0))</f>
        <v>32.1004</v>
      </c>
      <c r="I63" s="14">
        <f t="shared" si="5"/>
        <v>4.9348036262009893</v>
      </c>
      <c r="J63" s="15">
        <f>INDEX(MarketCap2!$E$2:$AR$224,MATCH(A63,MarketCap2!$B$2:$B$224,0),MATCH(G63,MarketCap2!$E$1:$AR$1,0))</f>
        <v>64951975936</v>
      </c>
      <c r="K63">
        <f t="shared" si="2"/>
        <v>24.89691400201751</v>
      </c>
      <c r="L63">
        <f>INDEX('PB2'!$D$2:$AQ$224,MATCH(A63,'PB2'!$B$2:$B$224,0),MATCH(G63,'PB2'!$D$1:$AQ$1,0))</f>
        <v>2.16518306732178</v>
      </c>
      <c r="M63" s="16">
        <f t="shared" si="3"/>
        <v>0.46185471108313653</v>
      </c>
      <c r="N63" s="6">
        <f>INDEX('ROA2'!$D$2:$AQ$224,MATCH(A63,'ROA2'!$B$2:$B$224,0),MATCH(G63,'ROA2'!$D$1:$AQ$1,0))</f>
        <v>10.9787540435791</v>
      </c>
      <c r="O63" s="6">
        <v>44939.001856000003</v>
      </c>
      <c r="P63" s="28">
        <v>1.2322046789361491E-2</v>
      </c>
    </row>
    <row r="64" spans="1:16" x14ac:dyDescent="0.3">
      <c r="A64" t="s">
        <v>446</v>
      </c>
      <c r="B64" t="e">
        <f>VLOOKUP(A64,Sheet3!L:L,1,FALSE)</f>
        <v>#N/A</v>
      </c>
      <c r="C64" t="str">
        <f>VLOOKUP(A64,'ALL - prices'!B:C,2,FALSE)</f>
        <v>Barrick Mining Corp</v>
      </c>
      <c r="D64" t="str">
        <f>VLOOKUP(A64,'ALL - prices'!B:I,8,FALSE)</f>
        <v>Materials</v>
      </c>
      <c r="E64">
        <v>2020</v>
      </c>
      <c r="F64" t="s">
        <v>681</v>
      </c>
      <c r="G64" t="str">
        <f t="shared" si="0"/>
        <v>2020-Q3</v>
      </c>
      <c r="H64" s="4">
        <f>INDEX('ALL - prices'!$J$3:$DY$219,MATCH('COMBINED DATA'!A64,'ALL - prices'!$B$3:$B$219,0),MATCH('COMBINED DATA'!G64,'ALL - prices'!$J$1:$DY$1,0))</f>
        <v>32.957299999999996</v>
      </c>
      <c r="I64" s="14">
        <f t="shared" si="5"/>
        <v>2.1524380602780031</v>
      </c>
      <c r="J64" s="15">
        <f>INDEX(MarketCap2!$E$2:$AR$224,MATCH(A64,MarketCap2!$B$2:$B$224,0),MATCH(G64,MarketCap2!$E$1:$AR$1,0))</f>
        <v>66499747840</v>
      </c>
      <c r="K64">
        <f t="shared" si="2"/>
        <v>24.920463992721331</v>
      </c>
      <c r="L64">
        <f>INDEX('PB2'!$D$2:$AQ$224,MATCH(A64,'PB2'!$B$2:$B$224,0),MATCH(G64,'PB2'!$D$1:$AQ$1,0))</f>
        <v>2.1913290023803702</v>
      </c>
      <c r="M64" s="16">
        <f t="shared" si="3"/>
        <v>0.45634407198267907</v>
      </c>
      <c r="N64" s="6">
        <f>INDEX('ROA2'!$D$2:$AQ$224,MATCH(A64,'ROA2'!$B$2:$B$224,0),MATCH(G64,'ROA2'!$D$1:$AQ$1,0))</f>
        <v>11.367669105529799</v>
      </c>
      <c r="O64" s="6">
        <v>45179.998207999997</v>
      </c>
      <c r="P64" s="28">
        <v>5.3627437648087898E-3</v>
      </c>
    </row>
    <row r="65" spans="1:16" x14ac:dyDescent="0.3">
      <c r="A65" t="s">
        <v>446</v>
      </c>
      <c r="B65" t="e">
        <f>VLOOKUP(A65,Sheet3!L:L,1,FALSE)</f>
        <v>#N/A</v>
      </c>
      <c r="C65" t="str">
        <f>VLOOKUP(A65,'ALL - prices'!B:C,2,FALSE)</f>
        <v>Barrick Mining Corp</v>
      </c>
      <c r="D65" t="str">
        <f>VLOOKUP(A65,'ALL - prices'!B:I,8,FALSE)</f>
        <v>Materials</v>
      </c>
      <c r="E65">
        <v>2020</v>
      </c>
      <c r="F65" t="s">
        <v>682</v>
      </c>
      <c r="G65" t="str">
        <f t="shared" si="0"/>
        <v>2020-Q4</v>
      </c>
      <c r="H65" s="4">
        <f>INDEX('ALL - prices'!$J$3:$DY$219,MATCH('COMBINED DATA'!A65,'ALL - prices'!$B$3:$B$219,0),MATCH('COMBINED DATA'!G65,'ALL - prices'!$J$1:$DY$1,0))</f>
        <v>25.654499999999999</v>
      </c>
      <c r="I65" s="14">
        <f t="shared" si="5"/>
        <v>1.0015660154644488</v>
      </c>
      <c r="J65" s="15">
        <f>INDEX(MarketCap2!$E$2:$AR$224,MATCH(A65,MarketCap2!$B$2:$B$224,0),MATCH(G65,MarketCap2!$E$1:$AR$1,0))</f>
        <v>51565649920</v>
      </c>
      <c r="K65">
        <f t="shared" si="2"/>
        <v>24.666121588533009</v>
      </c>
      <c r="L65">
        <f>INDEX('PB2'!$D$2:$AQ$224,MATCH(A65,'PB2'!$B$2:$B$224,0),MATCH(G65,'PB2'!$D$1:$AQ$1,0))</f>
        <v>1.7303489446639999</v>
      </c>
      <c r="M65" s="16">
        <f t="shared" si="3"/>
        <v>0.57791811477319133</v>
      </c>
      <c r="N65" s="6">
        <f>INDEX('ROA2'!$D$2:$AQ$224,MATCH(A65,'ROA2'!$B$2:$B$224,0),MATCH(G65,'ROA2'!$D$1:$AQ$1,0))</f>
        <v>6.7257151603698704</v>
      </c>
      <c r="O65" s="6">
        <v>46115.999744000001</v>
      </c>
      <c r="P65" s="28">
        <v>2.0717166293164353E-2</v>
      </c>
    </row>
    <row r="66" spans="1:16" x14ac:dyDescent="0.3">
      <c r="A66" t="s">
        <v>446</v>
      </c>
      <c r="B66" t="e">
        <f>VLOOKUP(A66,Sheet3!L:L,1,FALSE)</f>
        <v>#N/A</v>
      </c>
      <c r="C66" t="str">
        <f>VLOOKUP(A66,'ALL - prices'!B:C,2,FALSE)</f>
        <v>Barrick Mining Corp</v>
      </c>
      <c r="D66" t="str">
        <f>VLOOKUP(A66,'ALL - prices'!B:I,8,FALSE)</f>
        <v>Materials</v>
      </c>
      <c r="E66">
        <v>2021</v>
      </c>
      <c r="F66" t="s">
        <v>679</v>
      </c>
      <c r="G66" t="str">
        <f t="shared" ref="G66:G129" si="6">E66&amp;"-"&amp;F66</f>
        <v>2021-Q1</v>
      </c>
      <c r="H66" s="4">
        <f>INDEX('ALL - prices'!$J$3:$DY$219,MATCH('COMBINED DATA'!A66,'ALL - prices'!$B$3:$B$219,0),MATCH('COMBINED DATA'!G66,'ALL - prices'!$J$1:$DY$1,0))</f>
        <v>22.156199999999998</v>
      </c>
      <c r="I66" s="14">
        <f t="shared" si="5"/>
        <v>3.1186120037606515</v>
      </c>
      <c r="J66" s="15">
        <f>INDEX(MarketCap2!$E$2:$AR$224,MATCH(A66,MarketCap2!$B$2:$B$224,0),MATCH(G66,MarketCap2!$E$1:$AR$1,0))</f>
        <v>44331745280</v>
      </c>
      <c r="K66">
        <f t="shared" ref="K66:K129" si="7">LN(J66)</f>
        <v>24.514966855106596</v>
      </c>
      <c r="L66">
        <f>INDEX('PB2'!$D$2:$AQ$224,MATCH(A66,'PB2'!$B$2:$B$224,0),MATCH(G66,'PB2'!$D$1:$AQ$1,0))</f>
        <v>1.4894779920578001</v>
      </c>
      <c r="M66" s="16">
        <f t="shared" ref="M66:M129" si="8">1/L66</f>
        <v>0.6713761501225286</v>
      </c>
      <c r="N66" s="6">
        <f>INDEX('ROA2'!$D$2:$AQ$224,MATCH(A66,'ROA2'!$B$2:$B$224,0),MATCH(G66,'ROA2'!$D$1:$AQ$1,0))</f>
        <v>5.1134238243103001</v>
      </c>
      <c r="O66" s="6">
        <v>46506.000383999999</v>
      </c>
      <c r="P66" s="28">
        <v>8.4569486114358834E-3</v>
      </c>
    </row>
    <row r="67" spans="1:16" x14ac:dyDescent="0.3">
      <c r="A67" t="s">
        <v>446</v>
      </c>
      <c r="B67" t="e">
        <f>VLOOKUP(A67,Sheet3!L:L,1,FALSE)</f>
        <v>#N/A</v>
      </c>
      <c r="C67" t="str">
        <f>VLOOKUP(A67,'ALL - prices'!B:C,2,FALSE)</f>
        <v>Barrick Mining Corp</v>
      </c>
      <c r="D67" t="str">
        <f>VLOOKUP(A67,'ALL - prices'!B:I,8,FALSE)</f>
        <v>Materials</v>
      </c>
      <c r="E67">
        <v>2021</v>
      </c>
      <c r="F67" t="s">
        <v>680</v>
      </c>
      <c r="G67" t="str">
        <f t="shared" si="6"/>
        <v>2021-Q2</v>
      </c>
      <c r="H67" s="4">
        <f>INDEX('ALL - prices'!$J$3:$DY$219,MATCH('COMBINED DATA'!A67,'ALL - prices'!$B$3:$B$219,0),MATCH('COMBINED DATA'!G67,'ALL - prices'!$J$1:$DY$1,0))</f>
        <v>22.870899999999999</v>
      </c>
      <c r="I67" s="14">
        <f t="shared" si="5"/>
        <v>3.3488770499726335</v>
      </c>
      <c r="J67" s="15">
        <f>INDEX(MarketCap2!$E$2:$AR$224,MATCH(A67,MarketCap2!$B$2:$B$224,0),MATCH(G67,MarketCap2!$E$1:$AR$1,0))</f>
        <v>45597442048</v>
      </c>
      <c r="K67">
        <f t="shared" si="7"/>
        <v>24.543117456454748</v>
      </c>
      <c r="L67">
        <f>INDEX('PB2'!$D$2:$AQ$224,MATCH(A67,'PB2'!$B$2:$B$224,0),MATCH(G67,'PB2'!$D$1:$AQ$1,0))</f>
        <v>1.55204594135284</v>
      </c>
      <c r="M67" s="16">
        <f t="shared" si="8"/>
        <v>0.64431082441306509</v>
      </c>
      <c r="N67" s="6">
        <f>INDEX('ROA2'!$D$2:$AQ$224,MATCH(A67,'ROA2'!$B$2:$B$224,0),MATCH(G67,'ROA2'!$D$1:$AQ$1,0))</f>
        <v>5.3645939826965297</v>
      </c>
      <c r="O67" s="6">
        <v>46848</v>
      </c>
      <c r="P67" s="28">
        <v>7.3538815029482322E-3</v>
      </c>
    </row>
    <row r="68" spans="1:16" x14ac:dyDescent="0.3">
      <c r="A68" t="s">
        <v>446</v>
      </c>
      <c r="B68" t="e">
        <f>VLOOKUP(A68,Sheet3!L:L,1,FALSE)</f>
        <v>#N/A</v>
      </c>
      <c r="C68" t="str">
        <f>VLOOKUP(A68,'ALL - prices'!B:C,2,FALSE)</f>
        <v>Barrick Mining Corp</v>
      </c>
      <c r="D68" t="str">
        <f>VLOOKUP(A68,'ALL - prices'!B:I,8,FALSE)</f>
        <v>Materials</v>
      </c>
      <c r="E68">
        <v>2021</v>
      </c>
      <c r="F68" t="s">
        <v>681</v>
      </c>
      <c r="G68" t="str">
        <f t="shared" si="6"/>
        <v>2021-Q3</v>
      </c>
      <c r="H68" s="4">
        <f>INDEX('ALL - prices'!$J$3:$DY$219,MATCH('COMBINED DATA'!A68,'ALL - prices'!$B$3:$B$219,0),MATCH('COMBINED DATA'!G68,'ALL - prices'!$J$1:$DY$1,0))</f>
        <v>20.491</v>
      </c>
      <c r="I68" s="14">
        <f t="shared" si="5"/>
        <v>3.509262626606882</v>
      </c>
      <c r="J68" s="15">
        <f>INDEX(MarketCap2!$E$2:$AR$224,MATCH(A68,MarketCap2!$B$2:$B$224,0),MATCH(G68,MarketCap2!$E$1:$AR$1,0))</f>
        <v>40672067584</v>
      </c>
      <c r="K68">
        <f t="shared" si="7"/>
        <v>24.428807393635786</v>
      </c>
      <c r="L68">
        <f>INDEX('PB2'!$D$2:$AQ$224,MATCH(A68,'PB2'!$B$2:$B$224,0),MATCH(G68,'PB2'!$D$1:$AQ$1,0))</f>
        <v>1.35803198814392</v>
      </c>
      <c r="M68" s="16">
        <f t="shared" si="8"/>
        <v>0.73635967983842743</v>
      </c>
      <c r="N68" s="6">
        <f>INDEX('ROA2'!$D$2:$AQ$224,MATCH(A68,'ROA2'!$B$2:$B$224,0),MATCH(G68,'ROA2'!$D$1:$AQ$1,0))</f>
        <v>5.4869799613952601</v>
      </c>
      <c r="O68" s="6">
        <v>46528</v>
      </c>
      <c r="P68" s="28">
        <v>-6.8306010928961746E-3</v>
      </c>
    </row>
    <row r="69" spans="1:16" x14ac:dyDescent="0.3">
      <c r="A69" t="s">
        <v>446</v>
      </c>
      <c r="B69" t="e">
        <f>VLOOKUP(A69,Sheet3!L:L,1,FALSE)</f>
        <v>#N/A</v>
      </c>
      <c r="C69" t="str">
        <f>VLOOKUP(A69,'ALL - prices'!B:C,2,FALSE)</f>
        <v>Barrick Mining Corp</v>
      </c>
      <c r="D69" t="str">
        <f>VLOOKUP(A69,'ALL - prices'!B:I,8,FALSE)</f>
        <v>Materials</v>
      </c>
      <c r="E69">
        <v>2021</v>
      </c>
      <c r="F69" t="s">
        <v>682</v>
      </c>
      <c r="G69" t="str">
        <f t="shared" si="6"/>
        <v>2021-Q4</v>
      </c>
      <c r="H69" s="4">
        <f>INDEX('ALL - prices'!$J$3:$DY$219,MATCH('COMBINED DATA'!A69,'ALL - prices'!$B$3:$B$219,0),MATCH('COMBINED DATA'!G69,'ALL - prices'!$J$1:$DY$1,0))</f>
        <v>21.650099999999998</v>
      </c>
      <c r="I69" s="14">
        <f t="shared" si="5"/>
        <v>3.5072941919899585</v>
      </c>
      <c r="J69" s="15">
        <f>INDEX(MarketCap2!$E$2:$AR$224,MATCH(A69,MarketCap2!$B$2:$B$224,0),MATCH(G69,MarketCap2!$E$1:$AR$1,0))</f>
        <v>42771628032</v>
      </c>
      <c r="K69">
        <f t="shared" si="7"/>
        <v>24.479140823272566</v>
      </c>
      <c r="L69">
        <f>INDEX('PB2'!$D$2:$AQ$224,MATCH(A69,'PB2'!$B$2:$B$224,0),MATCH(G69,'PB2'!$D$1:$AQ$1,0))</f>
        <v>1.4180769920349101</v>
      </c>
      <c r="M69" s="16">
        <f t="shared" si="8"/>
        <v>0.70518032914772943</v>
      </c>
      <c r="N69" s="6">
        <f>INDEX('ROA2'!$D$2:$AQ$224,MATCH(A69,'ROA2'!$B$2:$B$224,0),MATCH(G69,'ROA2'!$D$1:$AQ$1,0))</f>
        <v>4.2716979980468803</v>
      </c>
      <c r="O69" s="6">
        <v>46634.000383999999</v>
      </c>
      <c r="P69" s="28">
        <v>2.278206327372744E-3</v>
      </c>
    </row>
    <row r="70" spans="1:16" x14ac:dyDescent="0.3">
      <c r="A70" t="s">
        <v>446</v>
      </c>
      <c r="B70" t="e">
        <f>VLOOKUP(A70,Sheet3!L:L,1,FALSE)</f>
        <v>#N/A</v>
      </c>
      <c r="C70" t="str">
        <f>VLOOKUP(A70,'ALL - prices'!B:C,2,FALSE)</f>
        <v>Barrick Mining Corp</v>
      </c>
      <c r="D70" t="str">
        <f>VLOOKUP(A70,'ALL - prices'!B:I,8,FALSE)</f>
        <v>Materials</v>
      </c>
      <c r="E70">
        <v>2022</v>
      </c>
      <c r="F70" t="s">
        <v>679</v>
      </c>
      <c r="G70" t="str">
        <f t="shared" si="6"/>
        <v>2022-Q1</v>
      </c>
      <c r="H70" s="4">
        <f>INDEX('ALL - prices'!$J$3:$DY$219,MATCH('COMBINED DATA'!A70,'ALL - prices'!$B$3:$B$219,0),MATCH('COMBINED DATA'!G70,'ALL - prices'!$J$1:$DY$1,0))</f>
        <v>27.5974</v>
      </c>
      <c r="I70" s="14">
        <f t="shared" si="5"/>
        <v>1.6075808478891507</v>
      </c>
      <c r="J70" s="15">
        <f>INDEX(MarketCap2!$E$2:$AR$224,MATCH(A70,MarketCap2!$B$2:$B$224,0),MATCH(G70,MarketCap2!$E$1:$AR$1,0))</f>
        <v>54305181696</v>
      </c>
      <c r="K70">
        <f t="shared" si="7"/>
        <v>24.717885486515737</v>
      </c>
      <c r="L70">
        <f>INDEX('PB2'!$D$2:$AQ$224,MATCH(A70,'PB2'!$B$2:$B$224,0),MATCH(G70,'PB2'!$D$1:$AQ$1,0))</f>
        <v>1.7996859550476101</v>
      </c>
      <c r="M70" s="16">
        <f t="shared" si="8"/>
        <v>0.55565249992382437</v>
      </c>
      <c r="N70" s="6">
        <f>INDEX('ROA2'!$D$2:$AQ$224,MATCH(A70,'ROA2'!$B$2:$B$224,0),MATCH(G70,'ROA2'!$D$1:$AQ$1,0))</f>
        <v>4.3299498558044398</v>
      </c>
      <c r="O70" s="6">
        <v>46890.000383999999</v>
      </c>
      <c r="P70" s="28">
        <v>5.4895569303943506E-3</v>
      </c>
    </row>
    <row r="71" spans="1:16" x14ac:dyDescent="0.3">
      <c r="A71" t="s">
        <v>446</v>
      </c>
      <c r="B71" t="e">
        <f>VLOOKUP(A71,Sheet3!L:L,1,FALSE)</f>
        <v>#N/A</v>
      </c>
      <c r="C71" t="str">
        <f>VLOOKUP(A71,'ALL - prices'!B:C,2,FALSE)</f>
        <v>Barrick Mining Corp</v>
      </c>
      <c r="D71" t="str">
        <f>VLOOKUP(A71,'ALL - prices'!B:I,8,FALSE)</f>
        <v>Materials</v>
      </c>
      <c r="E71">
        <v>2022</v>
      </c>
      <c r="F71" t="s">
        <v>680</v>
      </c>
      <c r="G71" t="str">
        <f t="shared" si="6"/>
        <v>2022-Q2</v>
      </c>
      <c r="H71" s="4">
        <f>INDEX('ALL - prices'!$J$3:$DY$219,MATCH('COMBINED DATA'!A71,'ALL - prices'!$B$3:$B$219,0),MATCH('COMBINED DATA'!G71,'ALL - prices'!$J$1:$DY$1,0))</f>
        <v>20.776800000000001</v>
      </c>
      <c r="I71" s="14">
        <f t="shared" si="5"/>
        <v>1.5606404590744154</v>
      </c>
      <c r="J71" s="15">
        <f>INDEX(MarketCap2!$E$2:$AR$224,MATCH(A71,MarketCap2!$B$2:$B$224,0),MATCH(G71,MarketCap2!$E$1:$AR$1,0))</f>
        <v>40418488320</v>
      </c>
      <c r="K71">
        <f t="shared" si="7"/>
        <v>24.422553148915242</v>
      </c>
      <c r="L71">
        <f>INDEX('PB2'!$D$2:$AQ$224,MATCH(A71,'PB2'!$B$2:$B$224,0),MATCH(G71,'PB2'!$D$1:$AQ$1,0))</f>
        <v>1.2987149953842201</v>
      </c>
      <c r="M71" s="16">
        <f t="shared" si="8"/>
        <v>0.76999187932234014</v>
      </c>
      <c r="N71" s="6">
        <f>INDEX('ROA2'!$D$2:$AQ$224,MATCH(A71,'ROA2'!$B$2:$B$224,0),MATCH(G71,'ROA2'!$D$1:$AQ$1,0))</f>
        <v>4.0826730728149396</v>
      </c>
      <c r="O71" s="6">
        <v>47305.998335999997</v>
      </c>
      <c r="P71" s="28">
        <v>8.8717839324639128E-3</v>
      </c>
    </row>
    <row r="72" spans="1:16" x14ac:dyDescent="0.3">
      <c r="A72" t="s">
        <v>446</v>
      </c>
      <c r="B72" t="e">
        <f>VLOOKUP(A72,Sheet3!L:L,1,FALSE)</f>
        <v>#N/A</v>
      </c>
      <c r="C72" t="str">
        <f>VLOOKUP(A72,'ALL - prices'!B:C,2,FALSE)</f>
        <v>Barrick Mining Corp</v>
      </c>
      <c r="D72" t="str">
        <f>VLOOKUP(A72,'ALL - prices'!B:I,8,FALSE)</f>
        <v>Materials</v>
      </c>
      <c r="E72">
        <v>2022</v>
      </c>
      <c r="F72" t="s">
        <v>681</v>
      </c>
      <c r="G72" t="str">
        <f t="shared" si="6"/>
        <v>2022-Q3</v>
      </c>
      <c r="H72" s="4">
        <f>INDEX('ALL - prices'!$J$3:$DY$219,MATCH('COMBINED DATA'!A72,'ALL - prices'!$B$3:$B$219,0),MATCH('COMBINED DATA'!G72,'ALL - prices'!$J$1:$DY$1,0))</f>
        <v>19.802399999999999</v>
      </c>
      <c r="I72" s="14">
        <f t="shared" si="5"/>
        <v>1.9800348633294318</v>
      </c>
      <c r="J72" s="15">
        <f>INDEX(MarketCap2!$E$2:$AR$224,MATCH(A72,MarketCap2!$B$2:$B$224,0),MATCH(G72,MarketCap2!$E$1:$AR$1,0))</f>
        <v>37830107136</v>
      </c>
      <c r="K72">
        <f t="shared" si="7"/>
        <v>24.356371107625403</v>
      </c>
      <c r="L72">
        <f>INDEX('PB2'!$D$2:$AQ$224,MATCH(A72,'PB2'!$B$2:$B$224,0),MATCH(G72,'PB2'!$D$1:$AQ$1,0))</f>
        <v>1.1467820405960101</v>
      </c>
      <c r="M72" s="16">
        <f t="shared" si="8"/>
        <v>0.87200528487547302</v>
      </c>
      <c r="N72" s="6">
        <f>INDEX('ROA2'!$D$2:$AQ$224,MATCH(A72,'ROA2'!$B$2:$B$224,0),MATCH(G72,'ROA2'!$D$1:$AQ$1,0))</f>
        <v>4.2818889617919904</v>
      </c>
      <c r="O72" s="6">
        <v>46841.999360000002</v>
      </c>
      <c r="P72" s="28">
        <v>-9.808459652502266E-3</v>
      </c>
    </row>
    <row r="73" spans="1:16" x14ac:dyDescent="0.3">
      <c r="A73" t="s">
        <v>446</v>
      </c>
      <c r="B73" t="e">
        <f>VLOOKUP(A73,Sheet3!L:L,1,FALSE)</f>
        <v>#N/A</v>
      </c>
      <c r="C73" t="str">
        <f>VLOOKUP(A73,'ALL - prices'!B:C,2,FALSE)</f>
        <v>Barrick Mining Corp</v>
      </c>
      <c r="D73" t="str">
        <f>VLOOKUP(A73,'ALL - prices'!B:I,8,FALSE)</f>
        <v>Materials</v>
      </c>
      <c r="E73">
        <v>2022</v>
      </c>
      <c r="F73" t="s">
        <v>682</v>
      </c>
      <c r="G73" t="str">
        <f t="shared" si="6"/>
        <v>2022-Q4</v>
      </c>
      <c r="H73" s="4">
        <f>INDEX('ALL - prices'!$J$3:$DY$219,MATCH('COMBINED DATA'!A73,'ALL - prices'!$B$3:$B$219,0),MATCH('COMBINED DATA'!G73,'ALL - prices'!$J$1:$DY$1,0))</f>
        <v>21.676100000000002</v>
      </c>
      <c r="I73" s="14">
        <f t="shared" si="5"/>
        <v>2.1445096741446514</v>
      </c>
      <c r="J73" s="15">
        <f>INDEX(MarketCap2!$E$2:$AR$224,MATCH(A73,MarketCap2!$B$2:$B$224,0),MATCH(G73,MarketCap2!$E$1:$AR$1,0))</f>
        <v>40809807872</v>
      </c>
      <c r="K73">
        <f t="shared" si="7"/>
        <v>24.432188278487324</v>
      </c>
      <c r="L73">
        <f>INDEX('PB2'!$D$2:$AQ$224,MATCH(A73,'PB2'!$B$2:$B$224,0),MATCH(G73,'PB2'!$D$1:$AQ$1,0))</f>
        <v>1.32238805294037</v>
      </c>
      <c r="M73" s="16">
        <f t="shared" si="8"/>
        <v>0.75620767880991491</v>
      </c>
      <c r="N73" s="6">
        <f>INDEX('ROA2'!$D$2:$AQ$224,MATCH(A73,'ROA2'!$B$2:$B$224,0),MATCH(G73,'ROA2'!$D$1:$AQ$1,0))</f>
        <v>4.0676441192626998</v>
      </c>
      <c r="O73" s="6">
        <v>46442.000383999999</v>
      </c>
      <c r="P73" s="28">
        <v>-8.5393232881851647E-3</v>
      </c>
    </row>
    <row r="74" spans="1:16" x14ac:dyDescent="0.3">
      <c r="A74" t="s">
        <v>446</v>
      </c>
      <c r="B74" t="e">
        <f>VLOOKUP(A74,Sheet3!L:L,1,FALSE)</f>
        <v>#N/A</v>
      </c>
      <c r="C74" t="str">
        <f>VLOOKUP(A74,'ALL - prices'!B:C,2,FALSE)</f>
        <v>Barrick Mining Corp</v>
      </c>
      <c r="D74" t="str">
        <f>VLOOKUP(A74,'ALL - prices'!B:I,8,FALSE)</f>
        <v>Materials</v>
      </c>
      <c r="E74">
        <v>2023</v>
      </c>
      <c r="F74" t="s">
        <v>679</v>
      </c>
      <c r="G74" t="str">
        <f t="shared" si="6"/>
        <v>2023-Q1</v>
      </c>
      <c r="H74" s="4">
        <f>INDEX('ALL - prices'!$J$3:$DY$219,MATCH('COMBINED DATA'!A74,'ALL - prices'!$B$3:$B$219,0),MATCH('COMBINED DATA'!G74,'ALL - prices'!$J$1:$DY$1,0))</f>
        <v>23.5794</v>
      </c>
      <c r="I74" s="14">
        <f t="shared" si="5"/>
        <v>1.7378574941576765</v>
      </c>
      <c r="J74" s="15">
        <f>INDEX(MarketCap2!$E$2:$AR$224,MATCH(A74,MarketCap2!$B$2:$B$224,0),MATCH(G74,MarketCap2!$E$1:$AR$1,0))</f>
        <v>44041723904</v>
      </c>
      <c r="K74">
        <f t="shared" si="7"/>
        <v>24.508403292085646</v>
      </c>
      <c r="L74">
        <f>INDEX('PB2'!$D$2:$AQ$224,MATCH(A74,'PB2'!$B$2:$B$224,0),MATCH(G74,'PB2'!$D$1:$AQ$1,0))</f>
        <v>1.4339410066604601</v>
      </c>
      <c r="M74" s="16">
        <f t="shared" si="8"/>
        <v>0.69737875920636661</v>
      </c>
      <c r="N74" s="6">
        <f>INDEX('ROA2'!$D$2:$AQ$224,MATCH(A74,'ROA2'!$B$2:$B$224,0),MATCH(G74,'ROA2'!$D$1:$AQ$1,0))</f>
        <v>0.93048298358917203</v>
      </c>
      <c r="O74" s="6">
        <v>45965.000703999998</v>
      </c>
      <c r="P74" s="28">
        <v>-1.027086852538623E-2</v>
      </c>
    </row>
    <row r="75" spans="1:16" x14ac:dyDescent="0.3">
      <c r="A75" t="s">
        <v>446</v>
      </c>
      <c r="B75" t="e">
        <f>VLOOKUP(A75,Sheet3!L:L,1,FALSE)</f>
        <v>#N/A</v>
      </c>
      <c r="C75" t="str">
        <f>VLOOKUP(A75,'ALL - prices'!B:C,2,FALSE)</f>
        <v>Barrick Mining Corp</v>
      </c>
      <c r="D75" t="str">
        <f>VLOOKUP(A75,'ALL - prices'!B:I,8,FALSE)</f>
        <v>Materials</v>
      </c>
      <c r="E75">
        <v>2023</v>
      </c>
      <c r="F75" t="s">
        <v>680</v>
      </c>
      <c r="G75" t="str">
        <f t="shared" si="6"/>
        <v>2023-Q2</v>
      </c>
      <c r="H75" s="4">
        <f>INDEX('ALL - prices'!$J$3:$DY$219,MATCH('COMBINED DATA'!A75,'ALL - prices'!$B$3:$B$219,0),MATCH('COMBINED DATA'!G75,'ALL - prices'!$J$1:$DY$1,0))</f>
        <v>21.204599999999999</v>
      </c>
      <c r="I75" s="14">
        <f t="shared" si="5"/>
        <v>1.8061616400532925</v>
      </c>
      <c r="J75" s="15">
        <f>INDEX(MarketCap2!$E$2:$AR$224,MATCH(A75,MarketCap2!$B$2:$B$224,0),MATCH(G75,MarketCap2!$E$1:$AR$1,0))</f>
        <v>39373791232</v>
      </c>
      <c r="K75">
        <f t="shared" si="7"/>
        <v>24.396366234751149</v>
      </c>
      <c r="L75">
        <f>INDEX('PB2'!$D$2:$AQ$224,MATCH(A75,'PB2'!$B$2:$B$224,0),MATCH(G75,'PB2'!$D$1:$AQ$1,0))</f>
        <v>1.3032209873199501</v>
      </c>
      <c r="M75" s="16">
        <f t="shared" si="8"/>
        <v>0.76732957014180803</v>
      </c>
      <c r="N75" s="6">
        <f>INDEX('ROA2'!$D$2:$AQ$224,MATCH(A75,'ROA2'!$B$2:$B$224,0),MATCH(G75,'ROA2'!$D$1:$AQ$1,0))</f>
        <v>0.24395999312400801</v>
      </c>
      <c r="O75" s="6">
        <v>46151.999488000001</v>
      </c>
      <c r="P75" s="28">
        <v>4.0682863295100511E-3</v>
      </c>
    </row>
    <row r="76" spans="1:16" x14ac:dyDescent="0.3">
      <c r="A76" t="s">
        <v>446</v>
      </c>
      <c r="B76" t="e">
        <f>VLOOKUP(A76,Sheet3!L:L,1,FALSE)</f>
        <v>#N/A</v>
      </c>
      <c r="C76" t="str">
        <f>VLOOKUP(A76,'ALL - prices'!B:C,2,FALSE)</f>
        <v>Barrick Mining Corp</v>
      </c>
      <c r="D76" t="str">
        <f>VLOOKUP(A76,'ALL - prices'!B:I,8,FALSE)</f>
        <v>Materials</v>
      </c>
      <c r="E76">
        <v>2023</v>
      </c>
      <c r="F76" t="s">
        <v>681</v>
      </c>
      <c r="G76" t="str">
        <f t="shared" si="6"/>
        <v>2023-Q3</v>
      </c>
      <c r="H76" s="4">
        <f>INDEX('ALL - prices'!$J$3:$DY$219,MATCH('COMBINED DATA'!A76,'ALL - prices'!$B$3:$B$219,0),MATCH('COMBINED DATA'!G76,'ALL - prices'!$J$1:$DY$1,0))</f>
        <v>18.767099999999999</v>
      </c>
      <c r="I76" s="14">
        <f t="shared" si="5"/>
        <v>2.0342182659029828</v>
      </c>
      <c r="J76" s="15">
        <f>INDEX(MarketCap2!$E$2:$AR$224,MATCH(A76,MarketCap2!$B$2:$B$224,0),MATCH(G76,MarketCap2!$E$1:$AR$1,0))</f>
        <v>34635382784</v>
      </c>
      <c r="K76">
        <f t="shared" si="7"/>
        <v>24.268141620301584</v>
      </c>
      <c r="L76">
        <f>INDEX('PB2'!$D$2:$AQ$224,MATCH(A76,'PB2'!$B$2:$B$224,0),MATCH(G76,'PB2'!$D$1:$AQ$1,0))</f>
        <v>1.11083400249481</v>
      </c>
      <c r="M76" s="16">
        <f t="shared" si="8"/>
        <v>0.90022451397248449</v>
      </c>
      <c r="N76" s="6">
        <f>INDEX('ROA2'!$D$2:$AQ$224,MATCH(A76,'ROA2'!$B$2:$B$224,0),MATCH(G76,'ROA2'!$D$1:$AQ$1,0))</f>
        <v>-0.14979200065136</v>
      </c>
      <c r="O76" s="6">
        <v>45285.998592000004</v>
      </c>
      <c r="P76" s="28">
        <v>-1.8764103518963831E-2</v>
      </c>
    </row>
    <row r="77" spans="1:16" x14ac:dyDescent="0.3">
      <c r="A77" t="s">
        <v>446</v>
      </c>
      <c r="B77" t="e">
        <f>VLOOKUP(A77,Sheet3!L:L,1,FALSE)</f>
        <v>#N/A</v>
      </c>
      <c r="C77" t="str">
        <f>VLOOKUP(A77,'ALL - prices'!B:C,2,FALSE)</f>
        <v>Barrick Mining Corp</v>
      </c>
      <c r="D77" t="str">
        <f>VLOOKUP(A77,'ALL - prices'!B:I,8,FALSE)</f>
        <v>Materials</v>
      </c>
      <c r="E77">
        <v>2023</v>
      </c>
      <c r="F77" t="s">
        <v>682</v>
      </c>
      <c r="G77" t="str">
        <f t="shared" si="6"/>
        <v>2023-Q4</v>
      </c>
      <c r="H77" s="4">
        <f>INDEX('ALL - prices'!$J$3:$DY$219,MATCH('COMBINED DATA'!A77,'ALL - prices'!$B$3:$B$219,0),MATCH('COMBINED DATA'!G77,'ALL - prices'!$J$1:$DY$1,0))</f>
        <v>22.902999999999999</v>
      </c>
      <c r="I77" s="14">
        <f t="shared" si="5"/>
        <v>2.1581346057803414</v>
      </c>
      <c r="J77" s="15">
        <f>INDEX(MarketCap2!$E$2:$AR$224,MATCH(A77,MarketCap2!$B$2:$B$224,0),MATCH(G77,MarketCap2!$E$1:$AR$1,0))</f>
        <v>42027216896</v>
      </c>
      <c r="K77">
        <f t="shared" si="7"/>
        <v>24.461583266687953</v>
      </c>
      <c r="L77">
        <f>INDEX('PB2'!$D$2:$AQ$224,MATCH(A77,'PB2'!$B$2:$B$224,0),MATCH(G77,'PB2'!$D$1:$AQ$1,0))</f>
        <v>1.3633849620819101</v>
      </c>
      <c r="M77" s="16">
        <f t="shared" si="8"/>
        <v>0.73346855643250197</v>
      </c>
      <c r="N77" s="6">
        <f>INDEX('ROA2'!$D$2:$AQ$224,MATCH(A77,'ROA2'!$B$2:$B$224,0),MATCH(G77,'ROA2'!$D$1:$AQ$1,0))</f>
        <v>0.12603600323200201</v>
      </c>
      <c r="O77" s="6">
        <v>45595.000831999998</v>
      </c>
      <c r="P77" s="28">
        <v>6.8233504749209859E-3</v>
      </c>
    </row>
    <row r="78" spans="1:16" x14ac:dyDescent="0.3">
      <c r="A78" t="s">
        <v>446</v>
      </c>
      <c r="B78" t="e">
        <f>VLOOKUP(A78,Sheet3!L:L,1,FALSE)</f>
        <v>#N/A</v>
      </c>
      <c r="C78" t="str">
        <f>VLOOKUP(A78,'ALL - prices'!B:C,2,FALSE)</f>
        <v>Barrick Mining Corp</v>
      </c>
      <c r="D78" t="str">
        <f>VLOOKUP(A78,'ALL - prices'!B:I,8,FALSE)</f>
        <v>Materials</v>
      </c>
      <c r="E78" s="18">
        <v>2024</v>
      </c>
      <c r="F78" t="s">
        <v>679</v>
      </c>
      <c r="G78" t="str">
        <f t="shared" si="6"/>
        <v>2024-Q1</v>
      </c>
      <c r="H78" s="4">
        <f>INDEX('ALL - prices'!$J$3:$DY$219,MATCH('COMBINED DATA'!A78,'ALL - prices'!$B$3:$B$219,0),MATCH('COMBINED DATA'!G78,'ALL - prices'!$J$1:$DY$1,0))</f>
        <v>21.703499999999998</v>
      </c>
      <c r="I78" s="14" t="s">
        <v>769</v>
      </c>
      <c r="J78" s="15">
        <f>INDEX(MarketCap2!$E$2:$AR$224,MATCH(A78,MarketCap2!$B$2:$B$224,0),MATCH(G78,MarketCap2!$E$1:$AR$1,0))</f>
        <v>39552983040</v>
      </c>
      <c r="K78">
        <f t="shared" si="7"/>
        <v>24.400906952841705</v>
      </c>
      <c r="L78">
        <f>INDEX('PB2'!$D$2:$AQ$224,MATCH(A78,'PB2'!$B$2:$B$224,0),MATCH(G78,'PB2'!$D$1:$AQ$1,0))</f>
        <v>1.24534499645233</v>
      </c>
      <c r="M78" s="16">
        <f t="shared" si="8"/>
        <v>0.80299033829882061</v>
      </c>
      <c r="N78" s="6">
        <f>INDEX('ROA2'!$D$2:$AQ$224,MATCH(A78,'ROA2'!$B$2:$B$224,0),MATCH(G78,'ROA2'!$D$1:$AQ$1,0))</f>
        <v>2.7719669342040998</v>
      </c>
      <c r="O78" s="6">
        <v>45810.999296000002</v>
      </c>
      <c r="P78" s="28">
        <v>4.7373277784526196E-3</v>
      </c>
    </row>
    <row r="79" spans="1:16" x14ac:dyDescent="0.3">
      <c r="A79" t="s">
        <v>446</v>
      </c>
      <c r="B79" t="e">
        <f>VLOOKUP(A79,Sheet3!L:L,1,FALSE)</f>
        <v>#N/A</v>
      </c>
      <c r="C79" t="str">
        <f>VLOOKUP(A79,'ALL - prices'!B:C,2,FALSE)</f>
        <v>Barrick Mining Corp</v>
      </c>
      <c r="D79" t="str">
        <f>VLOOKUP(A79,'ALL - prices'!B:I,8,FALSE)</f>
        <v>Materials</v>
      </c>
      <c r="E79" s="18">
        <v>2024</v>
      </c>
      <c r="F79" t="s">
        <v>680</v>
      </c>
      <c r="G79" t="str">
        <f t="shared" si="6"/>
        <v>2024-Q2</v>
      </c>
      <c r="H79" s="4">
        <f>INDEX('ALL - prices'!$J$3:$DY$219,MATCH('COMBINED DATA'!A79,'ALL - prices'!$B$3:$B$219,0),MATCH('COMBINED DATA'!G79,'ALL - prices'!$J$1:$DY$1,0))</f>
        <v>22.111799999999999</v>
      </c>
      <c r="I79" s="14" t="s">
        <v>769</v>
      </c>
      <c r="J79" s="15">
        <f>INDEX(MarketCap2!$E$2:$AR$224,MATCH(A79,MarketCap2!$B$2:$B$224,0),MATCH(G79,MarketCap2!$E$1:$AR$1,0))</f>
        <v>40063614976</v>
      </c>
      <c r="K79">
        <f t="shared" si="7"/>
        <v>24.413734402154223</v>
      </c>
      <c r="L79">
        <f>INDEX('PB2'!$D$2:$AQ$224,MATCH(A79,'PB2'!$B$2:$B$224,0),MATCH(G79,'PB2'!$D$1:$AQ$1,0))</f>
        <v>1.2385059595107999</v>
      </c>
      <c r="M79" s="16">
        <f t="shared" si="8"/>
        <v>0.80742445550685293</v>
      </c>
      <c r="N79" s="6">
        <f>INDEX('ROA2'!$D$2:$AQ$224,MATCH(A79,'ROA2'!$B$2:$B$224,0),MATCH(G79,'ROA2'!$D$1:$AQ$1,0))</f>
        <v>3.14582300186157</v>
      </c>
      <c r="O79" s="6">
        <v>45843.001343999997</v>
      </c>
      <c r="P79" s="28">
        <v>6.9856690514911112E-4</v>
      </c>
    </row>
    <row r="80" spans="1:16" x14ac:dyDescent="0.3">
      <c r="A80" t="s">
        <v>446</v>
      </c>
      <c r="B80" t="e">
        <f>VLOOKUP(A80,Sheet3!L:L,1,FALSE)</f>
        <v>#N/A</v>
      </c>
      <c r="C80" t="str">
        <f>VLOOKUP(A80,'ALL - prices'!B:C,2,FALSE)</f>
        <v>Barrick Mining Corp</v>
      </c>
      <c r="D80" t="str">
        <f>VLOOKUP(A80,'ALL - prices'!B:I,8,FALSE)</f>
        <v>Materials</v>
      </c>
      <c r="E80" s="18">
        <v>2024</v>
      </c>
      <c r="F80" t="s">
        <v>681</v>
      </c>
      <c r="G80" t="str">
        <f t="shared" si="6"/>
        <v>2024-Q3</v>
      </c>
      <c r="H80" s="4">
        <f>INDEX('ALL - prices'!$J$3:$DY$219,MATCH('COMBINED DATA'!A80,'ALL - prices'!$B$3:$B$219,0),MATCH('COMBINED DATA'!G80,'ALL - prices'!$J$1:$DY$1,0))</f>
        <v>26.184100000000001</v>
      </c>
      <c r="I80" s="14" t="s">
        <v>769</v>
      </c>
      <c r="J80" s="15">
        <f>INDEX(MarketCap2!$E$2:$AR$224,MATCH(A80,MarketCap2!$B$2:$B$224,0),MATCH(G80,MarketCap2!$E$1:$AR$1,0))</f>
        <v>47092707328</v>
      </c>
      <c r="K80">
        <f t="shared" si="7"/>
        <v>24.575383992180367</v>
      </c>
      <c r="L80">
        <f>INDEX('PB2'!$D$2:$AQ$224,MATCH(A80,'PB2'!$B$2:$B$224,0),MATCH(G80,'PB2'!$D$1:$AQ$1,0))</f>
        <v>1.46030402183533</v>
      </c>
      <c r="M80" s="16">
        <f t="shared" si="8"/>
        <v>0.68478891042372558</v>
      </c>
      <c r="N80" s="6">
        <f>INDEX('ROA2'!$D$2:$AQ$224,MATCH(A80,'ROA2'!$B$2:$B$224,0),MATCH(G80,'ROA2'!$D$1:$AQ$1,0))</f>
        <v>3.30473709106445</v>
      </c>
      <c r="O80" s="6">
        <v>46219.001856000003</v>
      </c>
      <c r="P80" s="28">
        <v>8.2019174350855956E-3</v>
      </c>
    </row>
    <row r="81" spans="1:16" x14ac:dyDescent="0.3">
      <c r="A81" t="s">
        <v>446</v>
      </c>
      <c r="B81" t="e">
        <f>VLOOKUP(A81,Sheet3!L:L,1,FALSE)</f>
        <v>#N/A</v>
      </c>
      <c r="C81" t="str">
        <f>VLOOKUP(A81,'ALL - prices'!B:C,2,FALSE)</f>
        <v>Barrick Mining Corp</v>
      </c>
      <c r="D81" t="str">
        <f>VLOOKUP(A81,'ALL - prices'!B:I,8,FALSE)</f>
        <v>Materials</v>
      </c>
      <c r="E81" s="18">
        <v>2024</v>
      </c>
      <c r="F81" t="s">
        <v>682</v>
      </c>
      <c r="G81" t="str">
        <f t="shared" si="6"/>
        <v>2024-Q4</v>
      </c>
      <c r="H81" s="4">
        <f>INDEX('ALL - prices'!$J$3:$DY$219,MATCH('COMBINED DATA'!A81,'ALL - prices'!$B$3:$B$219,0),MATCH('COMBINED DATA'!G81,'ALL - prices'!$J$1:$DY$1,0))</f>
        <v>21.828800000000001</v>
      </c>
      <c r="I81" s="14" t="s">
        <v>769</v>
      </c>
      <c r="J81" s="15">
        <f>INDEX(MarketCap2!$E$2:$AR$224,MATCH(A81,MarketCap2!$B$2:$B$224,0),MATCH(G81,MarketCap2!$E$1:$AR$1,0))</f>
        <v>38807977984</v>
      </c>
      <c r="K81">
        <f t="shared" si="7"/>
        <v>24.381891680583454</v>
      </c>
      <c r="L81">
        <f>INDEX('PB2'!$D$2:$AQ$224,MATCH(A81,'PB2'!$B$2:$B$224,0),MATCH(G81,'PB2'!$D$1:$AQ$1,0))</f>
        <v>1.1362153374449899</v>
      </c>
      <c r="M81" s="16">
        <f t="shared" si="8"/>
        <v>0.88011485767187614</v>
      </c>
      <c r="N81" s="6">
        <f>INDEX('ROA2'!$D$2:$AQ$224,MATCH(A81,'ROA2'!$B$2:$B$224,0),MATCH(G81,'ROA2'!$D$1:$AQ$1,0))</f>
        <v>3.5008449554443399</v>
      </c>
      <c r="O81" s="6">
        <v>47353.999360000002</v>
      </c>
      <c r="P81" s="28">
        <v>2.4556945377924844E-2</v>
      </c>
    </row>
    <row r="82" spans="1:16" x14ac:dyDescent="0.3">
      <c r="A82" t="s">
        <v>447</v>
      </c>
      <c r="B82" t="e">
        <f>VLOOKUP(A82,Sheet3!L:L,1,FALSE)</f>
        <v>#N/A</v>
      </c>
      <c r="C82" t="str">
        <f>VLOOKUP(A82,'ALL - prices'!B:C,2,FALSE)</f>
        <v>Air Canada</v>
      </c>
      <c r="D82" t="str">
        <f>VLOOKUP(A82,'ALL - prices'!B:I,8,FALSE)</f>
        <v>Industrials</v>
      </c>
      <c r="E82">
        <v>2015</v>
      </c>
      <c r="F82" t="s">
        <v>679</v>
      </c>
      <c r="G82" t="str">
        <f t="shared" si="6"/>
        <v>2015-Q1</v>
      </c>
      <c r="H82" s="4">
        <f>INDEX('ALL - prices'!$J$3:$DY$219,MATCH('COMBINED DATA'!A82,'ALL - prices'!$B$3:$B$219,0),MATCH('COMBINED DATA'!G82,'ALL - prices'!$J$1:$DY$1,0))</f>
        <v>12.39</v>
      </c>
      <c r="I82" s="14">
        <f t="shared" ref="I82:I117" si="9">STDEV(H83:H86)</f>
        <v>1.7836923314667552</v>
      </c>
      <c r="J82" s="15">
        <f>INDEX(MarketCap2!$E$2:$AR$224,MATCH(A82,MarketCap2!$B$2:$B$224,0),MATCH(G82,MarketCap2!$E$1:$AR$1,0))</f>
        <v>3550374656</v>
      </c>
      <c r="K82">
        <f t="shared" si="7"/>
        <v>21.990318971766516</v>
      </c>
      <c r="L82" t="str">
        <f>INDEX('PB2'!$D$2:$AQ$224,MATCH(A82,'PB2'!$B$2:$B$224,0),MATCH(G82,'PB2'!$D$1:$AQ$1,0))</f>
        <v>--</v>
      </c>
      <c r="M82" s="16" t="e">
        <f>1/L82</f>
        <v>#VALUE!</v>
      </c>
      <c r="N82" s="6">
        <f>INDEX('ROA2'!$D$2:$AQ$224,MATCH(A82,'ROA2'!$B$2:$B$224,0),MATCH(G82,'ROA2'!$D$1:$AQ$1,0))</f>
        <v>0.994135022163391</v>
      </c>
      <c r="O82" s="6">
        <v>10648.000512000001</v>
      </c>
      <c r="P82" s="28">
        <v>9.7676680534930817E-3</v>
      </c>
    </row>
    <row r="83" spans="1:16" x14ac:dyDescent="0.3">
      <c r="A83" t="s">
        <v>447</v>
      </c>
      <c r="B83" t="e">
        <f>VLOOKUP(A83,Sheet3!L:L,1,FALSE)</f>
        <v>#N/A</v>
      </c>
      <c r="C83" t="str">
        <f>VLOOKUP(A83,'ALL - prices'!B:C,2,FALSE)</f>
        <v>Air Canada</v>
      </c>
      <c r="D83" t="str">
        <f>VLOOKUP(A83,'ALL - prices'!B:I,8,FALSE)</f>
        <v>Industrials</v>
      </c>
      <c r="E83">
        <v>2015</v>
      </c>
      <c r="F83" t="s">
        <v>680</v>
      </c>
      <c r="G83" t="str">
        <f t="shared" si="6"/>
        <v>2015-Q2</v>
      </c>
      <c r="H83" s="4">
        <f>INDEX('ALL - prices'!$J$3:$DY$219,MATCH('COMBINED DATA'!A83,'ALL - prices'!$B$3:$B$219,0),MATCH('COMBINED DATA'!G83,'ALL - prices'!$J$1:$DY$1,0))</f>
        <v>13.21</v>
      </c>
      <c r="I83" s="14">
        <f t="shared" si="9"/>
        <v>0.91736488560078044</v>
      </c>
      <c r="J83" s="15">
        <f>INDEX(MarketCap2!$E$2:$AR$224,MATCH(A83,MarketCap2!$B$2:$B$224,0),MATCH(G83,MarketCap2!$E$1:$AR$1,0))</f>
        <v>3789085440</v>
      </c>
      <c r="K83">
        <f t="shared" si="7"/>
        <v>22.05539051821399</v>
      </c>
      <c r="L83" t="str">
        <f>INDEX('PB2'!$D$2:$AQ$224,MATCH(A83,'PB2'!$B$2:$B$224,0),MATCH(G83,'PB2'!$D$1:$AQ$1,0))</f>
        <v>--</v>
      </c>
      <c r="M83" s="16" t="e">
        <f t="shared" si="8"/>
        <v>#VALUE!</v>
      </c>
      <c r="N83" s="6">
        <f>INDEX('ROA2'!$D$2:$AQ$224,MATCH(A83,'ROA2'!$B$2:$B$224,0),MATCH(G83,'ROA2'!$D$1:$AQ$1,0))</f>
        <v>1.22534203529358</v>
      </c>
      <c r="O83" s="6">
        <v>11580.999680000001</v>
      </c>
      <c r="P83" s="28">
        <v>8.7622006305177774E-2</v>
      </c>
    </row>
    <row r="84" spans="1:16" x14ac:dyDescent="0.3">
      <c r="A84" t="s">
        <v>447</v>
      </c>
      <c r="B84" t="e">
        <f>VLOOKUP(A84,Sheet3!L:L,1,FALSE)</f>
        <v>#N/A</v>
      </c>
      <c r="C84" t="str">
        <f>VLOOKUP(A84,'ALL - prices'!B:C,2,FALSE)</f>
        <v>Air Canada</v>
      </c>
      <c r="D84" t="str">
        <f>VLOOKUP(A84,'ALL - prices'!B:I,8,FALSE)</f>
        <v>Industrials</v>
      </c>
      <c r="E84">
        <v>2015</v>
      </c>
      <c r="F84" t="s">
        <v>681</v>
      </c>
      <c r="G84" t="str">
        <f t="shared" si="6"/>
        <v>2015-Q3</v>
      </c>
      <c r="H84" s="4">
        <f>INDEX('ALL - prices'!$J$3:$DY$219,MATCH('COMBINED DATA'!A84,'ALL - prices'!$B$3:$B$219,0),MATCH('COMBINED DATA'!G84,'ALL - prices'!$J$1:$DY$1,0))</f>
        <v>10.73</v>
      </c>
      <c r="I84" s="14">
        <f t="shared" si="9"/>
        <v>0.86965510404987534</v>
      </c>
      <c r="J84" s="15">
        <f>INDEX(MarketCap2!$E$2:$AR$224,MATCH(A84,MarketCap2!$B$2:$B$224,0),MATCH(G84,MarketCap2!$E$1:$AR$1,0))</f>
        <v>3065968384</v>
      </c>
      <c r="K84">
        <f t="shared" si="7"/>
        <v>21.843629305535952</v>
      </c>
      <c r="L84" t="str">
        <f>INDEX('PB2'!$D$2:$AQ$224,MATCH(A84,'PB2'!$B$2:$B$224,0),MATCH(G84,'PB2'!$D$1:$AQ$1,0))</f>
        <v>--</v>
      </c>
      <c r="M84" s="16" t="e">
        <f t="shared" si="8"/>
        <v>#VALUE!</v>
      </c>
      <c r="N84" s="6">
        <f>INDEX('ROA2'!$D$2:$AQ$224,MATCH(A84,'ROA2'!$B$2:$B$224,0),MATCH(G84,'ROA2'!$D$1:$AQ$1,0))</f>
        <v>1.79070603847504</v>
      </c>
      <c r="O84" s="6">
        <v>12373.999615999999</v>
      </c>
      <c r="P84" s="28">
        <v>6.8474221389495646E-2</v>
      </c>
    </row>
    <row r="85" spans="1:16" x14ac:dyDescent="0.3">
      <c r="A85" t="s">
        <v>447</v>
      </c>
      <c r="B85" t="e">
        <f>VLOOKUP(A85,Sheet3!L:L,1,FALSE)</f>
        <v>#N/A</v>
      </c>
      <c r="C85" t="str">
        <f>VLOOKUP(A85,'ALL - prices'!B:C,2,FALSE)</f>
        <v>Air Canada</v>
      </c>
      <c r="D85" t="str">
        <f>VLOOKUP(A85,'ALL - prices'!B:I,8,FALSE)</f>
        <v>Industrials</v>
      </c>
      <c r="E85">
        <v>2015</v>
      </c>
      <c r="F85" t="s">
        <v>682</v>
      </c>
      <c r="G85" t="str">
        <f t="shared" si="6"/>
        <v>2015-Q4</v>
      </c>
      <c r="H85" s="4">
        <f>INDEX('ALL - prices'!$J$3:$DY$219,MATCH('COMBINED DATA'!A85,'ALL - prices'!$B$3:$B$219,0),MATCH('COMBINED DATA'!G85,'ALL - prices'!$J$1:$DY$1,0))</f>
        <v>10.210000000000001</v>
      </c>
      <c r="I85" s="14">
        <f t="shared" si="9"/>
        <v>2.2374837057134775</v>
      </c>
      <c r="J85" s="15">
        <f>INDEX(MarketCap2!$E$2:$AR$224,MATCH(A85,MarketCap2!$B$2:$B$224,0),MATCH(G85,MarketCap2!$E$1:$AR$1,0))</f>
        <v>2894456832</v>
      </c>
      <c r="K85">
        <f t="shared" si="7"/>
        <v>21.786063307570082</v>
      </c>
      <c r="L85">
        <f>INDEX('PB2'!$D$2:$AQ$224,MATCH(A85,'PB2'!$B$2:$B$224,0),MATCH(G85,'PB2'!$D$1:$AQ$1,0))</f>
        <v>222.0927734375</v>
      </c>
      <c r="M85" s="16">
        <f>1/L85</f>
        <v>4.5026228657611585E-3</v>
      </c>
      <c r="N85" s="6">
        <f>INDEX('ROA2'!$D$2:$AQ$224,MATCH(A85,'ROA2'!$B$2:$B$224,0),MATCH(G85,'ROA2'!$D$1:$AQ$1,0))</f>
        <v>2.7381970882415798</v>
      </c>
      <c r="O85" s="6">
        <v>12755.000319999999</v>
      </c>
      <c r="P85" s="28">
        <v>3.0790424747334989E-2</v>
      </c>
    </row>
    <row r="86" spans="1:16" x14ac:dyDescent="0.3">
      <c r="A86" t="s">
        <v>447</v>
      </c>
      <c r="B86" t="e">
        <f>VLOOKUP(A86,Sheet3!L:L,1,FALSE)</f>
        <v>#N/A</v>
      </c>
      <c r="C86" t="str">
        <f>VLOOKUP(A86,'ALL - prices'!B:C,2,FALSE)</f>
        <v>Air Canada</v>
      </c>
      <c r="D86" t="str">
        <f>VLOOKUP(A86,'ALL - prices'!B:I,8,FALSE)</f>
        <v>Industrials</v>
      </c>
      <c r="E86">
        <v>2016</v>
      </c>
      <c r="F86" t="s">
        <v>679</v>
      </c>
      <c r="G86" t="str">
        <f t="shared" si="6"/>
        <v>2016-Q1</v>
      </c>
      <c r="H86" s="4">
        <f>INDEX('ALL - prices'!$J$3:$DY$219,MATCH('COMBINED DATA'!A86,'ALL - prices'!$B$3:$B$219,0),MATCH('COMBINED DATA'!G86,'ALL - prices'!$J$1:$DY$1,0))</f>
        <v>8.9600000000000009</v>
      </c>
      <c r="I86" s="14">
        <f t="shared" si="9"/>
        <v>2.4076683049512058</v>
      </c>
      <c r="J86" s="15">
        <f>INDEX(MarketCap2!$E$2:$AR$224,MATCH(A86,MarketCap2!$B$2:$B$224,0),MATCH(G86,MarketCap2!$E$1:$AR$1,0))</f>
        <v>2523493376</v>
      </c>
      <c r="K86">
        <f t="shared" si="7"/>
        <v>21.648910038815448</v>
      </c>
      <c r="L86" t="str">
        <f>INDEX('PB2'!$D$2:$AQ$224,MATCH(A86,'PB2'!$B$2:$B$224,0),MATCH(G86,'PB2'!$D$1:$AQ$1,0))</f>
        <v>--</v>
      </c>
      <c r="M86" s="16" t="e">
        <f t="shared" si="8"/>
        <v>#VALUE!</v>
      </c>
      <c r="N86" s="6">
        <f>INDEX('ROA2'!$D$2:$AQ$224,MATCH(A86,'ROA2'!$B$2:$B$224,0),MATCH(G86,'ROA2'!$D$1:$AQ$1,0))</f>
        <v>2.5488960742950399</v>
      </c>
      <c r="O86" s="6">
        <v>13127.000064</v>
      </c>
      <c r="P86" s="28">
        <v>2.9165012518008362E-2</v>
      </c>
    </row>
    <row r="87" spans="1:16" x14ac:dyDescent="0.3">
      <c r="A87" t="s">
        <v>447</v>
      </c>
      <c r="B87" t="e">
        <f>VLOOKUP(A87,Sheet3!L:L,1,FALSE)</f>
        <v>#N/A</v>
      </c>
      <c r="C87" t="str">
        <f>VLOOKUP(A87,'ALL - prices'!B:C,2,FALSE)</f>
        <v>Air Canada</v>
      </c>
      <c r="D87" t="str">
        <f>VLOOKUP(A87,'ALL - prices'!B:I,8,FALSE)</f>
        <v>Industrials</v>
      </c>
      <c r="E87">
        <v>2016</v>
      </c>
      <c r="F87" t="s">
        <v>680</v>
      </c>
      <c r="G87" t="str">
        <f t="shared" si="6"/>
        <v>2016-Q2</v>
      </c>
      <c r="H87" s="4">
        <f>INDEX('ALL - prices'!$J$3:$DY$219,MATCH('COMBINED DATA'!A87,'ALL - prices'!$B$3:$B$219,0),MATCH('COMBINED DATA'!G87,'ALL - prices'!$J$1:$DY$1,0))</f>
        <v>8.89</v>
      </c>
      <c r="I87" s="14">
        <f t="shared" si="9"/>
        <v>2.772344074364983</v>
      </c>
      <c r="J87" s="15">
        <f>INDEX(MarketCap2!$E$2:$AR$224,MATCH(A87,MarketCap2!$B$2:$B$224,0),MATCH(G87,MarketCap2!$E$1:$AR$1,0))</f>
        <v>2458871808</v>
      </c>
      <c r="K87">
        <f t="shared" si="7"/>
        <v>21.62296846706068</v>
      </c>
      <c r="L87" t="str">
        <f>INDEX('PB2'!$D$2:$AQ$224,MATCH(A87,'PB2'!$B$2:$B$224,0),MATCH(G87,'PB2'!$D$1:$AQ$1,0))</f>
        <v>--</v>
      </c>
      <c r="M87" s="16" t="e">
        <f t="shared" si="8"/>
        <v>#VALUE!</v>
      </c>
      <c r="N87" s="6">
        <f>INDEX('ROA2'!$D$2:$AQ$224,MATCH(A87,'ROA2'!$B$2:$B$224,0),MATCH(G87,'ROA2'!$D$1:$AQ$1,0))</f>
        <v>5.69287204742432</v>
      </c>
      <c r="O87" s="6">
        <v>13502.999551999999</v>
      </c>
      <c r="P87" s="28">
        <v>2.8643215218011251E-2</v>
      </c>
    </row>
    <row r="88" spans="1:16" x14ac:dyDescent="0.3">
      <c r="A88" t="s">
        <v>447</v>
      </c>
      <c r="B88" t="e">
        <f>VLOOKUP(A88,Sheet3!L:L,1,FALSE)</f>
        <v>#N/A</v>
      </c>
      <c r="C88" t="str">
        <f>VLOOKUP(A88,'ALL - prices'!B:C,2,FALSE)</f>
        <v>Air Canada</v>
      </c>
      <c r="D88" t="str">
        <f>VLOOKUP(A88,'ALL - prices'!B:I,8,FALSE)</f>
        <v>Industrials</v>
      </c>
      <c r="E88">
        <v>2016</v>
      </c>
      <c r="F88" t="s">
        <v>681</v>
      </c>
      <c r="G88" t="str">
        <f t="shared" si="6"/>
        <v>2016-Q3</v>
      </c>
      <c r="H88" s="4">
        <f>INDEX('ALL - prices'!$J$3:$DY$219,MATCH('COMBINED DATA'!A88,'ALL - prices'!$B$3:$B$219,0),MATCH('COMBINED DATA'!G88,'ALL - prices'!$J$1:$DY$1,0))</f>
        <v>10.6</v>
      </c>
      <c r="I88" s="14">
        <f t="shared" si="9"/>
        <v>5.9009568433150497</v>
      </c>
      <c r="J88" s="15">
        <f>INDEX(MarketCap2!$E$2:$AR$224,MATCH(A88,MarketCap2!$B$2:$B$224,0),MATCH(G88,MarketCap2!$E$1:$AR$1,0))</f>
        <v>2927563520</v>
      </c>
      <c r="K88">
        <f t="shared" si="7"/>
        <v>21.797436350895033</v>
      </c>
      <c r="L88">
        <f>INDEX('PB2'!$D$2:$AQ$224,MATCH(A88,'PB2'!$B$2:$B$224,0),MATCH(G88,'PB2'!$D$1:$AQ$1,0))</f>
        <v>17.9607334136963</v>
      </c>
      <c r="M88" s="16">
        <f t="shared" si="8"/>
        <v>5.5677013681269323E-2</v>
      </c>
      <c r="N88" s="6">
        <f>INDEX('ROA2'!$D$2:$AQ$224,MATCH(A88,'ROA2'!$B$2:$B$224,0),MATCH(G88,'ROA2'!$D$1:$AQ$1,0))</f>
        <v>4.4959678649902299</v>
      </c>
      <c r="O88" s="6">
        <v>14538.999808</v>
      </c>
      <c r="P88" s="28">
        <v>7.6723712535897534E-2</v>
      </c>
    </row>
    <row r="89" spans="1:16" x14ac:dyDescent="0.3">
      <c r="A89" t="s">
        <v>447</v>
      </c>
      <c r="B89" t="e">
        <f>VLOOKUP(A89,Sheet3!L:L,1,FALSE)</f>
        <v>#N/A</v>
      </c>
      <c r="C89" t="str">
        <f>VLOOKUP(A89,'ALL - prices'!B:C,2,FALSE)</f>
        <v>Air Canada</v>
      </c>
      <c r="D89" t="str">
        <f>VLOOKUP(A89,'ALL - prices'!B:I,8,FALSE)</f>
        <v>Industrials</v>
      </c>
      <c r="E89">
        <v>2016</v>
      </c>
      <c r="F89" t="s">
        <v>682</v>
      </c>
      <c r="G89" t="str">
        <f t="shared" si="6"/>
        <v>2016-Q4</v>
      </c>
      <c r="H89" s="4">
        <f>INDEX('ALL - prices'!$J$3:$DY$219,MATCH('COMBINED DATA'!A89,'ALL - prices'!$B$3:$B$219,0),MATCH('COMBINED DATA'!G89,'ALL - prices'!$J$1:$DY$1,0))</f>
        <v>13.67</v>
      </c>
      <c r="I89" s="14">
        <f t="shared" si="9"/>
        <v>6.2207689771174284</v>
      </c>
      <c r="J89" s="15">
        <f>INDEX(MarketCap2!$E$2:$AR$224,MATCH(A89,MarketCap2!$B$2:$B$224,0),MATCH(G89,MarketCap2!$E$1:$AR$1,0))</f>
        <v>3735870720</v>
      </c>
      <c r="K89">
        <f t="shared" si="7"/>
        <v>22.041246752859891</v>
      </c>
      <c r="L89">
        <f>INDEX('PB2'!$D$2:$AQ$224,MATCH(A89,'PB2'!$B$2:$B$224,0),MATCH(G89,'PB2'!$D$1:$AQ$1,0))</f>
        <v>3.0638380050659202</v>
      </c>
      <c r="M89" s="16">
        <f t="shared" si="8"/>
        <v>0.32638801344801666</v>
      </c>
      <c r="N89" s="6">
        <f>INDEX('ROA2'!$D$2:$AQ$224,MATCH(A89,'ROA2'!$B$2:$B$224,0),MATCH(G89,'ROA2'!$D$1:$AQ$1,0))</f>
        <v>6.7958698272705096</v>
      </c>
      <c r="O89" s="6">
        <v>14849.999872</v>
      </c>
      <c r="P89" s="28">
        <v>2.1390746826261998E-2</v>
      </c>
    </row>
    <row r="90" spans="1:16" x14ac:dyDescent="0.3">
      <c r="A90" t="s">
        <v>447</v>
      </c>
      <c r="B90" t="e">
        <f>VLOOKUP(A90,Sheet3!L:L,1,FALSE)</f>
        <v>#N/A</v>
      </c>
      <c r="C90" t="str">
        <f>VLOOKUP(A90,'ALL - prices'!B:C,2,FALSE)</f>
        <v>Air Canada</v>
      </c>
      <c r="D90" t="str">
        <f>VLOOKUP(A90,'ALL - prices'!B:I,8,FALSE)</f>
        <v>Industrials</v>
      </c>
      <c r="E90">
        <v>2017</v>
      </c>
      <c r="F90" t="s">
        <v>679</v>
      </c>
      <c r="G90" t="str">
        <f t="shared" si="6"/>
        <v>2017-Q1</v>
      </c>
      <c r="H90" s="4">
        <f>INDEX('ALL - prices'!$J$3:$DY$219,MATCH('COMBINED DATA'!A90,'ALL - prices'!$B$3:$B$219,0),MATCH('COMBINED DATA'!G90,'ALL - prices'!$J$1:$DY$1,0))</f>
        <v>13.8</v>
      </c>
      <c r="I90" s="14">
        <f t="shared" si="9"/>
        <v>4.4732939019623217</v>
      </c>
      <c r="J90" s="15">
        <f>INDEX(MarketCap2!$E$2:$AR$224,MATCH(A90,MarketCap2!$B$2:$B$224,0),MATCH(G90,MarketCap2!$E$1:$AR$1,0))</f>
        <v>3760470784</v>
      </c>
      <c r="K90">
        <f t="shared" si="7"/>
        <v>22.04780999502092</v>
      </c>
      <c r="L90">
        <f>INDEX('PB2'!$D$2:$AQ$224,MATCH(A90,'PB2'!$B$2:$B$224,0),MATCH(G90,'PB2'!$D$1:$AQ$1,0))</f>
        <v>4.0728650093078604</v>
      </c>
      <c r="M90" s="16">
        <f t="shared" si="8"/>
        <v>0.24552741073290305</v>
      </c>
      <c r="N90" s="6">
        <f>INDEX('ROA2'!$D$2:$AQ$224,MATCH(A90,'ROA2'!$B$2:$B$224,0),MATCH(G90,'ROA2'!$D$1:$AQ$1,0))</f>
        <v>6.2037458419799796</v>
      </c>
      <c r="O90" s="6">
        <v>15114.000384000001</v>
      </c>
      <c r="P90" s="28">
        <v>1.7777812409128655E-2</v>
      </c>
    </row>
    <row r="91" spans="1:16" x14ac:dyDescent="0.3">
      <c r="A91" t="s">
        <v>447</v>
      </c>
      <c r="B91" t="e">
        <f>VLOOKUP(A91,Sheet3!L:L,1,FALSE)</f>
        <v>#N/A</v>
      </c>
      <c r="C91" t="str">
        <f>VLOOKUP(A91,'ALL - prices'!B:C,2,FALSE)</f>
        <v>Air Canada</v>
      </c>
      <c r="D91" t="str">
        <f>VLOOKUP(A91,'ALL - prices'!B:I,8,FALSE)</f>
        <v>Industrials</v>
      </c>
      <c r="E91">
        <v>2017</v>
      </c>
      <c r="F91" t="s">
        <v>680</v>
      </c>
      <c r="G91" t="str">
        <f t="shared" si="6"/>
        <v>2017-Q2</v>
      </c>
      <c r="H91" s="4">
        <f>INDEX('ALL - prices'!$J$3:$DY$219,MATCH('COMBINED DATA'!A91,'ALL - prices'!$B$3:$B$219,0),MATCH('COMBINED DATA'!G91,'ALL - prices'!$J$1:$DY$1,0))</f>
        <v>17.38</v>
      </c>
      <c r="I91" s="14">
        <f t="shared" si="9"/>
        <v>2.5496731816711979</v>
      </c>
      <c r="J91" s="15">
        <f>INDEX(MarketCap2!$E$2:$AR$224,MATCH(A91,MarketCap2!$B$2:$B$224,0),MATCH(G91,MarketCap2!$E$1:$AR$1,0))</f>
        <v>4717142016</v>
      </c>
      <c r="K91">
        <f t="shared" si="7"/>
        <v>22.274468948066893</v>
      </c>
      <c r="L91">
        <f>INDEX('PB2'!$D$2:$AQ$224,MATCH(A91,'PB2'!$B$2:$B$224,0),MATCH(G91,'PB2'!$D$1:$AQ$1,0))</f>
        <v>3.9436829090118399</v>
      </c>
      <c r="M91" s="16">
        <f t="shared" si="8"/>
        <v>0.25357008234989353</v>
      </c>
      <c r="N91" s="6">
        <f>INDEX('ROA2'!$D$2:$AQ$224,MATCH(A91,'ROA2'!$B$2:$B$224,0),MATCH(G91,'ROA2'!$D$1:$AQ$1,0))</f>
        <v>5.1894979476928702</v>
      </c>
      <c r="O91" s="6">
        <v>15864.000512000001</v>
      </c>
      <c r="P91" s="28">
        <v>4.9622873424958067E-2</v>
      </c>
    </row>
    <row r="92" spans="1:16" x14ac:dyDescent="0.3">
      <c r="A92" t="s">
        <v>447</v>
      </c>
      <c r="B92" t="e">
        <f>VLOOKUP(A92,Sheet3!L:L,1,FALSE)</f>
        <v>#N/A</v>
      </c>
      <c r="C92" t="str">
        <f>VLOOKUP(A92,'ALL - prices'!B:C,2,FALSE)</f>
        <v>Air Canada</v>
      </c>
      <c r="D92" t="str">
        <f>VLOOKUP(A92,'ALL - prices'!B:I,8,FALSE)</f>
        <v>Industrials</v>
      </c>
      <c r="E92">
        <v>2017</v>
      </c>
      <c r="F92" t="s">
        <v>681</v>
      </c>
      <c r="G92" t="str">
        <f t="shared" si="6"/>
        <v>2017-Q3</v>
      </c>
      <c r="H92" s="4">
        <f>INDEX('ALL - prices'!$J$3:$DY$219,MATCH('COMBINED DATA'!A92,'ALL - prices'!$B$3:$B$219,0),MATCH('COMBINED DATA'!G92,'ALL - prices'!$J$1:$DY$1,0))</f>
        <v>26.24</v>
      </c>
      <c r="I92" s="14">
        <f t="shared" si="9"/>
        <v>2.8382682513579769</v>
      </c>
      <c r="J92" s="15">
        <f>INDEX(MarketCap2!$E$2:$AR$224,MATCH(A92,MarketCap2!$B$2:$B$224,0),MATCH(G92,MarketCap2!$E$1:$AR$1,0))</f>
        <v>7189917696</v>
      </c>
      <c r="K92">
        <f t="shared" si="7"/>
        <v>22.695945561604113</v>
      </c>
      <c r="L92">
        <f>INDEX('PB2'!$D$2:$AQ$224,MATCH(A92,'PB2'!$B$2:$B$224,0),MATCH(G92,'PB2'!$D$1:$AQ$1,0))</f>
        <v>2.3445229530334499</v>
      </c>
      <c r="M92" s="16">
        <f t="shared" si="8"/>
        <v>0.42652600125162127</v>
      </c>
      <c r="N92" s="6">
        <f>INDEX('ROA2'!$D$2:$AQ$224,MATCH(A92,'ROA2'!$B$2:$B$224,0),MATCH(G92,'ROA2'!$D$1:$AQ$1,0))</f>
        <v>5.6864438056945801</v>
      </c>
      <c r="O92" s="6">
        <v>16657.999872</v>
      </c>
      <c r="P92" s="28">
        <v>5.005038668521191E-2</v>
      </c>
    </row>
    <row r="93" spans="1:16" x14ac:dyDescent="0.3">
      <c r="A93" t="s">
        <v>447</v>
      </c>
      <c r="B93" t="e">
        <f>VLOOKUP(A93,Sheet3!L:L,1,FALSE)</f>
        <v>#N/A</v>
      </c>
      <c r="C93" t="str">
        <f>VLOOKUP(A93,'ALL - prices'!B:C,2,FALSE)</f>
        <v>Air Canada</v>
      </c>
      <c r="D93" t="str">
        <f>VLOOKUP(A93,'ALL - prices'!B:I,8,FALSE)</f>
        <v>Industrials</v>
      </c>
      <c r="E93">
        <v>2017</v>
      </c>
      <c r="F93" t="s">
        <v>682</v>
      </c>
      <c r="G93" t="str">
        <f t="shared" si="6"/>
        <v>2017-Q4</v>
      </c>
      <c r="H93" s="4">
        <f>INDEX('ALL - prices'!$J$3:$DY$219,MATCH('COMBINED DATA'!A93,'ALL - prices'!$B$3:$B$219,0),MATCH('COMBINED DATA'!G93,'ALL - prices'!$J$1:$DY$1,0))</f>
        <v>25.88</v>
      </c>
      <c r="I93" s="14">
        <f t="shared" si="9"/>
        <v>2.8432903474671738</v>
      </c>
      <c r="J93" s="15">
        <f>INDEX(MarketCap2!$E$2:$AR$224,MATCH(A93,MarketCap2!$B$2:$B$224,0),MATCH(G93,MarketCap2!$E$1:$AR$1,0))</f>
        <v>7066720768</v>
      </c>
      <c r="K93">
        <f t="shared" si="7"/>
        <v>22.678662385776018</v>
      </c>
      <c r="L93">
        <f>INDEX('PB2'!$D$2:$AQ$224,MATCH(A93,'PB2'!$B$2:$B$224,0),MATCH(G93,'PB2'!$D$1:$AQ$1,0))</f>
        <v>2.0652320384979199</v>
      </c>
      <c r="M93" s="16">
        <f t="shared" si="8"/>
        <v>0.48420709216157515</v>
      </c>
      <c r="N93" s="6">
        <f>INDEX('ROA2'!$D$2:$AQ$224,MATCH(A93,'ROA2'!$B$2:$B$224,0),MATCH(G93,'ROA2'!$D$1:$AQ$1,0))</f>
        <v>11.4158220291138</v>
      </c>
      <c r="O93" s="6">
        <v>17421.000703999998</v>
      </c>
      <c r="P93" s="28">
        <v>4.5803868283280889E-2</v>
      </c>
    </row>
    <row r="94" spans="1:16" x14ac:dyDescent="0.3">
      <c r="A94" t="s">
        <v>447</v>
      </c>
      <c r="B94" t="e">
        <f>VLOOKUP(A94,Sheet3!L:L,1,FALSE)</f>
        <v>#N/A</v>
      </c>
      <c r="C94" t="str">
        <f>VLOOKUP(A94,'ALL - prices'!B:C,2,FALSE)</f>
        <v>Air Canada</v>
      </c>
      <c r="D94" t="str">
        <f>VLOOKUP(A94,'ALL - prices'!B:I,8,FALSE)</f>
        <v>Industrials</v>
      </c>
      <c r="E94">
        <v>2018</v>
      </c>
      <c r="F94" t="s">
        <v>679</v>
      </c>
      <c r="G94" t="str">
        <f t="shared" si="6"/>
        <v>2018-Q1</v>
      </c>
      <c r="H94" s="4">
        <f>INDEX('ALL - prices'!$J$3:$DY$219,MATCH('COMBINED DATA'!A94,'ALL - prices'!$B$3:$B$219,0),MATCH('COMBINED DATA'!G94,'ALL - prices'!$J$1:$DY$1,0))</f>
        <v>26.77</v>
      </c>
      <c r="I94" s="14">
        <f t="shared" si="9"/>
        <v>4.5243084186057319</v>
      </c>
      <c r="J94" s="15">
        <f>INDEX(MarketCap2!$E$2:$AR$224,MATCH(A94,MarketCap2!$B$2:$B$224,0),MATCH(G94,MarketCap2!$E$1:$AR$1,0))</f>
        <v>7310460416</v>
      </c>
      <c r="K94">
        <f t="shared" si="7"/>
        <v>22.712572093129587</v>
      </c>
      <c r="L94">
        <f>INDEX('PB2'!$D$2:$AQ$224,MATCH(A94,'PB2'!$B$2:$B$224,0),MATCH(G94,'PB2'!$D$1:$AQ$1,0))</f>
        <v>2.7615499496460001</v>
      </c>
      <c r="M94" s="16">
        <f t="shared" si="8"/>
        <v>0.36211548522893416</v>
      </c>
      <c r="N94" s="6">
        <f>INDEX('ROA2'!$D$2:$AQ$224,MATCH(A94,'ROA2'!$B$2:$B$224,0),MATCH(G94,'ROA2'!$D$1:$AQ$1,0))</f>
        <v>12.3358459472656</v>
      </c>
      <c r="O94" s="6">
        <v>17781.999616000001</v>
      </c>
      <c r="P94" s="28">
        <v>2.0722053694488089E-2</v>
      </c>
    </row>
    <row r="95" spans="1:16" x14ac:dyDescent="0.3">
      <c r="A95" t="s">
        <v>447</v>
      </c>
      <c r="B95" t="e">
        <f>VLOOKUP(A95,Sheet3!L:L,1,FALSE)</f>
        <v>#N/A</v>
      </c>
      <c r="C95" t="str">
        <f>VLOOKUP(A95,'ALL - prices'!B:C,2,FALSE)</f>
        <v>Air Canada</v>
      </c>
      <c r="D95" t="str">
        <f>VLOOKUP(A95,'ALL - prices'!B:I,8,FALSE)</f>
        <v>Industrials</v>
      </c>
      <c r="E95">
        <v>2018</v>
      </c>
      <c r="F95" t="s">
        <v>680</v>
      </c>
      <c r="G95" t="str">
        <f t="shared" si="6"/>
        <v>2018-Q2</v>
      </c>
      <c r="H95" s="4">
        <f>INDEX('ALL - prices'!$J$3:$DY$219,MATCH('COMBINED DATA'!A95,'ALL - prices'!$B$3:$B$219,0),MATCH('COMBINED DATA'!G95,'ALL - prices'!$J$1:$DY$1,0))</f>
        <v>21.25</v>
      </c>
      <c r="I95" s="14">
        <f t="shared" si="9"/>
        <v>6.1484117190268321</v>
      </c>
      <c r="J95" s="15">
        <f>INDEX(MarketCap2!$E$2:$AR$224,MATCH(A95,MarketCap2!$B$2:$B$224,0),MATCH(G95,MarketCap2!$E$1:$AR$1,0))</f>
        <v>5788850176</v>
      </c>
      <c r="K95">
        <f t="shared" si="7"/>
        <v>22.479199520899936</v>
      </c>
      <c r="L95">
        <f>INDEX('PB2'!$D$2:$AQ$224,MATCH(A95,'PB2'!$B$2:$B$224,0),MATCH(G95,'PB2'!$D$1:$AQ$1,0))</f>
        <v>1.48180603981018</v>
      </c>
      <c r="M95" s="16">
        <f t="shared" si="8"/>
        <v>0.67485215550079714</v>
      </c>
      <c r="N95" s="6">
        <f>INDEX('ROA2'!$D$2:$AQ$224,MATCH(A95,'ROA2'!$B$2:$B$224,0),MATCH(G95,'ROA2'!$D$1:$AQ$1,0))</f>
        <v>9.7855577468872106</v>
      </c>
      <c r="O95" s="6">
        <v>21721.999360000002</v>
      </c>
      <c r="P95" s="28">
        <v>0.2215723669488128</v>
      </c>
    </row>
    <row r="96" spans="1:16" x14ac:dyDescent="0.3">
      <c r="A96" t="s">
        <v>447</v>
      </c>
      <c r="B96" t="e">
        <f>VLOOKUP(A96,Sheet3!L:L,1,FALSE)</f>
        <v>#N/A</v>
      </c>
      <c r="C96" t="str">
        <f>VLOOKUP(A96,'ALL - prices'!B:C,2,FALSE)</f>
        <v>Air Canada</v>
      </c>
      <c r="D96" t="str">
        <f>VLOOKUP(A96,'ALL - prices'!B:I,8,FALSE)</f>
        <v>Industrials</v>
      </c>
      <c r="E96">
        <v>2018</v>
      </c>
      <c r="F96" t="s">
        <v>681</v>
      </c>
      <c r="G96" t="str">
        <f t="shared" si="6"/>
        <v>2018-Q3</v>
      </c>
      <c r="H96" s="4">
        <f>INDEX('ALL - prices'!$J$3:$DY$219,MATCH('COMBINED DATA'!A96,'ALL - prices'!$B$3:$B$219,0),MATCH('COMBINED DATA'!G96,'ALL - prices'!$J$1:$DY$1,0))</f>
        <v>27.6</v>
      </c>
      <c r="I96" s="14">
        <f t="shared" si="9"/>
        <v>7.7162096696931872</v>
      </c>
      <c r="J96" s="15">
        <f>INDEX(MarketCap2!$E$2:$AR$224,MATCH(A96,MarketCap2!$B$2:$B$224,0),MATCH(G96,MarketCap2!$E$1:$AR$1,0))</f>
        <v>7527800320</v>
      </c>
      <c r="K96">
        <f t="shared" si="7"/>
        <v>22.741868713904264</v>
      </c>
      <c r="L96">
        <f>INDEX('PB2'!$D$2:$AQ$224,MATCH(A96,'PB2'!$B$2:$B$224,0),MATCH(G96,'PB2'!$D$1:$AQ$1,0))</f>
        <v>1.9191249608993499</v>
      </c>
      <c r="M96" s="16">
        <f t="shared" si="8"/>
        <v>0.52107081111142184</v>
      </c>
      <c r="N96" s="6">
        <f>INDEX('ROA2'!$D$2:$AQ$224,MATCH(A96,'ROA2'!$B$2:$B$224,0),MATCH(G96,'ROA2'!$D$1:$AQ$1,0))</f>
        <v>7.7510528564453098</v>
      </c>
      <c r="O96" s="6">
        <v>20137.000960000001</v>
      </c>
      <c r="P96" s="28">
        <v>-7.2967426880542932E-2</v>
      </c>
    </row>
    <row r="97" spans="1:16" x14ac:dyDescent="0.3">
      <c r="A97" t="s">
        <v>447</v>
      </c>
      <c r="B97" t="e">
        <f>VLOOKUP(A97,Sheet3!L:L,1,FALSE)</f>
        <v>#N/A</v>
      </c>
      <c r="C97" t="str">
        <f>VLOOKUP(A97,'ALL - prices'!B:C,2,FALSE)</f>
        <v>Air Canada</v>
      </c>
      <c r="D97" t="str">
        <f>VLOOKUP(A97,'ALL - prices'!B:I,8,FALSE)</f>
        <v>Industrials</v>
      </c>
      <c r="E97">
        <v>2018</v>
      </c>
      <c r="F97" t="s">
        <v>682</v>
      </c>
      <c r="G97" t="str">
        <f t="shared" si="6"/>
        <v>2018-Q4</v>
      </c>
      <c r="H97" s="4">
        <f>INDEX('ALL - prices'!$J$3:$DY$219,MATCH('COMBINED DATA'!A97,'ALL - prices'!$B$3:$B$219,0),MATCH('COMBINED DATA'!G97,'ALL - prices'!$J$1:$DY$1,0))</f>
        <v>25.96</v>
      </c>
      <c r="I97" s="14">
        <f t="shared" si="9"/>
        <v>6.8368681914065439</v>
      </c>
      <c r="J97" s="15">
        <f>INDEX(MarketCap2!$E$2:$AR$224,MATCH(A97,MarketCap2!$B$2:$B$224,0),MATCH(G97,MarketCap2!$E$1:$AR$1,0))</f>
        <v>7027732480</v>
      </c>
      <c r="K97">
        <f t="shared" si="7"/>
        <v>22.673129941663451</v>
      </c>
      <c r="L97">
        <f>INDEX('PB2'!$D$2:$AQ$224,MATCH(A97,'PB2'!$B$2:$B$224,0),MATCH(G97,'PB2'!$D$1:$AQ$1,0))</f>
        <v>2.1446900367736799</v>
      </c>
      <c r="M97" s="16">
        <f t="shared" si="8"/>
        <v>0.46626784423558443</v>
      </c>
      <c r="N97" s="6">
        <f>INDEX('ROA2'!$D$2:$AQ$224,MATCH(A97,'ROA2'!$B$2:$B$224,0),MATCH(G97,'ROA2'!$D$1:$AQ$1,0))</f>
        <v>2.0274839401245099</v>
      </c>
      <c r="O97" s="6">
        <v>22530.000896000001</v>
      </c>
      <c r="P97" s="28">
        <v>0.11883596473742235</v>
      </c>
    </row>
    <row r="98" spans="1:16" x14ac:dyDescent="0.3">
      <c r="A98" t="s">
        <v>447</v>
      </c>
      <c r="B98" t="e">
        <f>VLOOKUP(A98,Sheet3!L:L,1,FALSE)</f>
        <v>#N/A</v>
      </c>
      <c r="C98" t="str">
        <f>VLOOKUP(A98,'ALL - prices'!B:C,2,FALSE)</f>
        <v>Air Canada</v>
      </c>
      <c r="D98" t="str">
        <f>VLOOKUP(A98,'ALL - prices'!B:I,8,FALSE)</f>
        <v>Industrials</v>
      </c>
      <c r="E98">
        <v>2019</v>
      </c>
      <c r="F98" t="s">
        <v>679</v>
      </c>
      <c r="G98" t="str">
        <f t="shared" si="6"/>
        <v>2019-Q1</v>
      </c>
      <c r="H98" s="4">
        <f>INDEX('ALL - prices'!$J$3:$DY$219,MATCH('COMBINED DATA'!A98,'ALL - prices'!$B$3:$B$219,0),MATCH('COMBINED DATA'!G98,'ALL - prices'!$J$1:$DY$1,0))</f>
        <v>32.21</v>
      </c>
      <c r="I98" s="14">
        <f t="shared" si="9"/>
        <v>14.487539473630445</v>
      </c>
      <c r="J98" s="15">
        <f>INDEX(MarketCap2!$E$2:$AR$224,MATCH(A98,MarketCap2!$B$2:$B$224,0),MATCH(G98,MarketCap2!$E$1:$AR$1,0))</f>
        <v>8722577408</v>
      </c>
      <c r="K98">
        <f t="shared" si="7"/>
        <v>22.889180605505743</v>
      </c>
      <c r="L98">
        <f>INDEX('PB2'!$D$2:$AQ$224,MATCH(A98,'PB2'!$B$2:$B$224,0),MATCH(G98,'PB2'!$D$1:$AQ$1,0))</f>
        <v>2.63734698295593</v>
      </c>
      <c r="M98" s="16">
        <f t="shared" si="8"/>
        <v>0.37916891727276752</v>
      </c>
      <c r="N98" s="6">
        <f>INDEX('ROA2'!$D$2:$AQ$224,MATCH(A98,'ROA2'!$B$2:$B$224,0),MATCH(G98,'ROA2'!$D$1:$AQ$1,0))</f>
        <v>0.18656200170517001</v>
      </c>
      <c r="O98" s="6">
        <v>21883.000832000002</v>
      </c>
      <c r="P98" s="28">
        <v>-2.8717267566326147E-2</v>
      </c>
    </row>
    <row r="99" spans="1:16" x14ac:dyDescent="0.3">
      <c r="A99" t="s">
        <v>447</v>
      </c>
      <c r="B99" t="e">
        <f>VLOOKUP(A99,Sheet3!L:L,1,FALSE)</f>
        <v>#N/A</v>
      </c>
      <c r="C99" t="str">
        <f>VLOOKUP(A99,'ALL - prices'!B:C,2,FALSE)</f>
        <v>Air Canada</v>
      </c>
      <c r="D99" t="str">
        <f>VLOOKUP(A99,'ALL - prices'!B:I,8,FALSE)</f>
        <v>Industrials</v>
      </c>
      <c r="E99">
        <v>2019</v>
      </c>
      <c r="F99" t="s">
        <v>680</v>
      </c>
      <c r="G99" t="str">
        <f t="shared" si="6"/>
        <v>2019-Q2</v>
      </c>
      <c r="H99" s="4">
        <f>INDEX('ALL - prices'!$J$3:$DY$219,MATCH('COMBINED DATA'!A99,'ALL - prices'!$B$3:$B$219,0),MATCH('COMBINED DATA'!G99,'ALL - prices'!$J$1:$DY$1,0))</f>
        <v>39.69</v>
      </c>
      <c r="I99" s="14">
        <f t="shared" si="9"/>
        <v>17.181434748006346</v>
      </c>
      <c r="J99" s="15">
        <f>INDEX(MarketCap2!$E$2:$AR$224,MATCH(A99,MarketCap2!$B$2:$B$224,0),MATCH(G99,MarketCap2!$E$1:$AR$1,0))</f>
        <v>10641859584</v>
      </c>
      <c r="K99">
        <f t="shared" si="7"/>
        <v>23.088061078521232</v>
      </c>
      <c r="L99">
        <f>INDEX('PB2'!$D$2:$AQ$224,MATCH(A99,'PB2'!$B$2:$B$224,0),MATCH(G99,'PB2'!$D$1:$AQ$1,0))</f>
        <v>3.1451220512390101</v>
      </c>
      <c r="M99" s="16">
        <f t="shared" si="8"/>
        <v>0.31795268473159999</v>
      </c>
      <c r="N99" s="6">
        <f>INDEX('ROA2'!$D$2:$AQ$224,MATCH(A99,'ROA2'!$B$2:$B$224,0),MATCH(G99,'ROA2'!$D$1:$AQ$1,0))</f>
        <v>2.3900480270385702</v>
      </c>
      <c r="O99" s="6">
        <v>27231.000575999999</v>
      </c>
      <c r="P99" s="28">
        <v>0.24439060186752345</v>
      </c>
    </row>
    <row r="100" spans="1:16" x14ac:dyDescent="0.3">
      <c r="A100" t="s">
        <v>447</v>
      </c>
      <c r="B100" t="e">
        <f>VLOOKUP(A100,Sheet3!L:L,1,FALSE)</f>
        <v>#N/A</v>
      </c>
      <c r="C100" t="str">
        <f>VLOOKUP(A100,'ALL - prices'!B:C,2,FALSE)</f>
        <v>Air Canada</v>
      </c>
      <c r="D100" t="str">
        <f>VLOOKUP(A100,'ALL - prices'!B:I,8,FALSE)</f>
        <v>Industrials</v>
      </c>
      <c r="E100">
        <v>2019</v>
      </c>
      <c r="F100" t="s">
        <v>681</v>
      </c>
      <c r="G100" t="str">
        <f t="shared" si="6"/>
        <v>2019-Q3</v>
      </c>
      <c r="H100" s="4">
        <f>INDEX('ALL - prices'!$J$3:$DY$219,MATCH('COMBINED DATA'!A100,'ALL - prices'!$B$3:$B$219,0),MATCH('COMBINED DATA'!G100,'ALL - prices'!$J$1:$DY$1,0))</f>
        <v>43.21</v>
      </c>
      <c r="I100" s="14">
        <f t="shared" si="9"/>
        <v>16.200398143255619</v>
      </c>
      <c r="J100" s="15">
        <f>INDEX(MarketCap2!$E$2:$AR$224,MATCH(A100,MarketCap2!$B$2:$B$224,0),MATCH(G100,MarketCap2!$E$1:$AR$1,0))</f>
        <v>11526511616</v>
      </c>
      <c r="K100">
        <f t="shared" si="7"/>
        <v>23.167915576968134</v>
      </c>
      <c r="L100">
        <f>INDEX('PB2'!$D$2:$AQ$224,MATCH(A100,'PB2'!$B$2:$B$224,0),MATCH(G100,'PB2'!$D$1:$AQ$1,0))</f>
        <v>2.8439350128173801</v>
      </c>
      <c r="M100" s="16">
        <f t="shared" si="8"/>
        <v>0.35162547508753983</v>
      </c>
      <c r="N100" s="6">
        <f>INDEX('ROA2'!$D$2:$AQ$224,MATCH(A100,'ROA2'!$B$2:$B$224,0),MATCH(G100,'ROA2'!$D$1:$AQ$1,0))</f>
        <v>4.3098940849304199</v>
      </c>
      <c r="O100" s="6">
        <v>27659.999231999998</v>
      </c>
      <c r="P100" s="28">
        <v>1.5754054090032117E-2</v>
      </c>
    </row>
    <row r="101" spans="1:16" x14ac:dyDescent="0.3">
      <c r="A101" t="s">
        <v>447</v>
      </c>
      <c r="B101" t="e">
        <f>VLOOKUP(A101,Sheet3!L:L,1,FALSE)</f>
        <v>#N/A</v>
      </c>
      <c r="C101" t="str">
        <f>VLOOKUP(A101,'ALL - prices'!B:C,2,FALSE)</f>
        <v>Air Canada</v>
      </c>
      <c r="D101" t="str">
        <f>VLOOKUP(A101,'ALL - prices'!B:I,8,FALSE)</f>
        <v>Industrials</v>
      </c>
      <c r="E101">
        <v>2019</v>
      </c>
      <c r="F101" t="s">
        <v>682</v>
      </c>
      <c r="G101" t="str">
        <f t="shared" si="6"/>
        <v>2019-Q4</v>
      </c>
      <c r="H101" s="4">
        <f>INDEX('ALL - prices'!$J$3:$DY$219,MATCH('COMBINED DATA'!A101,'ALL - prices'!$B$3:$B$219,0),MATCH('COMBINED DATA'!G101,'ALL - prices'!$J$1:$DY$1,0))</f>
        <v>48.51</v>
      </c>
      <c r="I101" s="14">
        <f t="shared" si="9"/>
        <v>3.3703412290152612</v>
      </c>
      <c r="J101" s="15">
        <f>INDEX(MarketCap2!$E$2:$AR$224,MATCH(A101,MarketCap2!$B$2:$B$224,0),MATCH(G101,MarketCap2!$E$1:$AR$1,0))</f>
        <v>12846358528</v>
      </c>
      <c r="K101">
        <f t="shared" si="7"/>
        <v>23.27632622509206</v>
      </c>
      <c r="L101">
        <f>INDEX('PB2'!$D$2:$AQ$224,MATCH(A101,'PB2'!$B$2:$B$224,0),MATCH(G101,'PB2'!$D$1:$AQ$1,0))</f>
        <v>2.9085779190063499</v>
      </c>
      <c r="M101" s="16">
        <f t="shared" si="8"/>
        <v>0.34381062768352016</v>
      </c>
      <c r="N101" s="6">
        <f>INDEX('ROA2'!$D$2:$AQ$224,MATCH(A101,'ROA2'!$B$2:$B$224,0),MATCH(G101,'ROA2'!$D$1:$AQ$1,0))</f>
        <v>3.8539190292358398</v>
      </c>
      <c r="O101" s="6">
        <v>27497.000960000001</v>
      </c>
      <c r="P101" s="28">
        <v>-5.8929239524859976E-3</v>
      </c>
    </row>
    <row r="102" spans="1:16" x14ac:dyDescent="0.3">
      <c r="A102" t="s">
        <v>447</v>
      </c>
      <c r="B102" t="e">
        <f>VLOOKUP(A102,Sheet3!L:L,1,FALSE)</f>
        <v>#N/A</v>
      </c>
      <c r="C102" t="str">
        <f>VLOOKUP(A102,'ALL - prices'!B:C,2,FALSE)</f>
        <v>Air Canada</v>
      </c>
      <c r="D102" t="str">
        <f>VLOOKUP(A102,'ALL - prices'!B:I,8,FALSE)</f>
        <v>Industrials</v>
      </c>
      <c r="E102">
        <v>2020</v>
      </c>
      <c r="F102" t="s">
        <v>679</v>
      </c>
      <c r="G102" t="str">
        <f t="shared" si="6"/>
        <v>2020-Q1</v>
      </c>
      <c r="H102" s="4">
        <f>INDEX('ALL - prices'!$J$3:$DY$219,MATCH('COMBINED DATA'!A102,'ALL - prices'!$B$3:$B$219,0),MATCH('COMBINED DATA'!G102,'ALL - prices'!$J$1:$DY$1,0))</f>
        <v>15.75</v>
      </c>
      <c r="I102" s="14">
        <f t="shared" si="9"/>
        <v>4.9249568526028638</v>
      </c>
      <c r="J102" s="15">
        <f>INDEX(MarketCap2!$E$2:$AR$224,MATCH(A102,MarketCap2!$B$2:$B$224,0),MATCH(G102,MarketCap2!$E$1:$AR$1,0))</f>
        <v>4117028352</v>
      </c>
      <c r="K102">
        <f t="shared" si="7"/>
        <v>22.138397466278356</v>
      </c>
      <c r="L102">
        <f>INDEX('PB2'!$D$2:$AQ$224,MATCH(A102,'PB2'!$B$2:$B$224,0),MATCH(G102,'PB2'!$D$1:$AQ$1,0))</f>
        <v>0.96449100971221902</v>
      </c>
      <c r="M102" s="16">
        <f t="shared" si="8"/>
        <v>1.0368162999242223</v>
      </c>
      <c r="N102" s="6">
        <f>INDEX('ROA2'!$D$2:$AQ$224,MATCH(A102,'ROA2'!$B$2:$B$224,0),MATCH(G102,'ROA2'!$D$1:$AQ$1,0))</f>
        <v>5.9465770721435502</v>
      </c>
      <c r="O102" s="6">
        <v>27758.999552000001</v>
      </c>
      <c r="P102" s="28">
        <v>9.5282606412652182E-3</v>
      </c>
    </row>
    <row r="103" spans="1:16" x14ac:dyDescent="0.3">
      <c r="A103" t="s">
        <v>447</v>
      </c>
      <c r="B103" t="e">
        <f>VLOOKUP(A103,Sheet3!L:L,1,FALSE)</f>
        <v>#N/A</v>
      </c>
      <c r="C103" t="str">
        <f>VLOOKUP(A103,'ALL - prices'!B:C,2,FALSE)</f>
        <v>Air Canada</v>
      </c>
      <c r="D103" t="str">
        <f>VLOOKUP(A103,'ALL - prices'!B:I,8,FALSE)</f>
        <v>Industrials</v>
      </c>
      <c r="E103">
        <v>2020</v>
      </c>
      <c r="F103" t="s">
        <v>680</v>
      </c>
      <c r="G103" t="str">
        <f t="shared" si="6"/>
        <v>2020-Q2</v>
      </c>
      <c r="H103" s="4">
        <f>INDEX('ALL - prices'!$J$3:$DY$219,MATCH('COMBINED DATA'!A103,'ALL - prices'!$B$3:$B$219,0),MATCH('COMBINED DATA'!G103,'ALL - prices'!$J$1:$DY$1,0))</f>
        <v>16.95</v>
      </c>
      <c r="I103" s="14">
        <f t="shared" si="9"/>
        <v>4.7877787125137559</v>
      </c>
      <c r="J103" s="15">
        <f>INDEX(MarketCap2!$E$2:$AR$224,MATCH(A103,MarketCap2!$B$2:$B$224,0),MATCH(G103,MarketCap2!$E$1:$AR$1,0))</f>
        <v>5029078528</v>
      </c>
      <c r="K103">
        <f t="shared" si="7"/>
        <v>22.338502609047136</v>
      </c>
      <c r="L103">
        <f>INDEX('PB2'!$D$2:$AQ$224,MATCH(A103,'PB2'!$B$2:$B$224,0),MATCH(G103,'PB2'!$D$1:$AQ$1,0))</f>
        <v>2.4616160392761199</v>
      </c>
      <c r="M103" s="16">
        <f t="shared" si="8"/>
        <v>0.40623719704640332</v>
      </c>
      <c r="N103" s="6">
        <f>INDEX('ROA2'!$D$2:$AQ$224,MATCH(A103,'ROA2'!$B$2:$B$224,0),MATCH(G103,'ROA2'!$D$1:$AQ$1,0))</f>
        <v>0.29513901472091703</v>
      </c>
      <c r="O103" s="6">
        <v>28336.001024000001</v>
      </c>
      <c r="P103" s="28">
        <v>2.0786104734038503E-2</v>
      </c>
    </row>
    <row r="104" spans="1:16" x14ac:dyDescent="0.3">
      <c r="A104" t="s">
        <v>447</v>
      </c>
      <c r="B104" t="e">
        <f>VLOOKUP(A104,Sheet3!L:L,1,FALSE)</f>
        <v>#N/A</v>
      </c>
      <c r="C104" t="str">
        <f>VLOOKUP(A104,'ALL - prices'!B:C,2,FALSE)</f>
        <v>Air Canada</v>
      </c>
      <c r="D104" t="str">
        <f>VLOOKUP(A104,'ALL - prices'!B:I,8,FALSE)</f>
        <v>Industrials</v>
      </c>
      <c r="E104">
        <v>2020</v>
      </c>
      <c r="F104" t="s">
        <v>681</v>
      </c>
      <c r="G104" t="str">
        <f t="shared" si="6"/>
        <v>2020-Q3</v>
      </c>
      <c r="H104" s="4">
        <f>INDEX('ALL - prices'!$J$3:$DY$219,MATCH('COMBINED DATA'!A104,'ALL - prices'!$B$3:$B$219,0),MATCH('COMBINED DATA'!G104,'ALL - prices'!$J$1:$DY$1,0))</f>
        <v>15.69</v>
      </c>
      <c r="I104" s="14">
        <f t="shared" si="9"/>
        <v>1.6873722173841785</v>
      </c>
      <c r="J104" s="15">
        <f>INDEX(MarketCap2!$E$2:$AR$224,MATCH(A104,MarketCap2!$B$2:$B$224,0),MATCH(G104,MarketCap2!$E$1:$AR$1,0))</f>
        <v>4655280128</v>
      </c>
      <c r="K104">
        <f t="shared" si="7"/>
        <v>22.261267923738082</v>
      </c>
      <c r="L104">
        <f>INDEX('PB2'!$D$2:$AQ$224,MATCH(A104,'PB2'!$B$2:$B$224,0),MATCH(G104,'PB2'!$D$1:$AQ$1,0))</f>
        <v>2.4344339370727499</v>
      </c>
      <c r="M104" s="16">
        <f t="shared" si="8"/>
        <v>0.41077311023787139</v>
      </c>
      <c r="N104" s="6">
        <f>INDEX('ROA2'!$D$2:$AQ$224,MATCH(A104,'ROA2'!$B$2:$B$224,0),MATCH(G104,'ROA2'!$D$1:$AQ$1,0))</f>
        <v>-7.0551128387451199</v>
      </c>
      <c r="O104" s="6">
        <v>29404.999680000001</v>
      </c>
      <c r="P104" s="28">
        <v>3.7725812301269333E-2</v>
      </c>
    </row>
    <row r="105" spans="1:16" x14ac:dyDescent="0.3">
      <c r="A105" t="s">
        <v>447</v>
      </c>
      <c r="B105" t="e">
        <f>VLOOKUP(A105,Sheet3!L:L,1,FALSE)</f>
        <v>#N/A</v>
      </c>
      <c r="C105" t="str">
        <f>VLOOKUP(A105,'ALL - prices'!B:C,2,FALSE)</f>
        <v>Air Canada</v>
      </c>
      <c r="D105" t="str">
        <f>VLOOKUP(A105,'ALL - prices'!B:I,8,FALSE)</f>
        <v>Industrials</v>
      </c>
      <c r="E105">
        <v>2020</v>
      </c>
      <c r="F105" t="s">
        <v>682</v>
      </c>
      <c r="G105" t="str">
        <f t="shared" si="6"/>
        <v>2020-Q4</v>
      </c>
      <c r="H105" s="4">
        <f>INDEX('ALL - prices'!$J$3:$DY$219,MATCH('COMBINED DATA'!A105,'ALL - prices'!$B$3:$B$219,0),MATCH('COMBINED DATA'!G105,'ALL - prices'!$J$1:$DY$1,0))</f>
        <v>22.77</v>
      </c>
      <c r="I105" s="14">
        <f t="shared" si="9"/>
        <v>2.3037143920199821</v>
      </c>
      <c r="J105" s="15">
        <f>INDEX(MarketCap2!$E$2:$AR$224,MATCH(A105,MarketCap2!$B$2:$B$224,0),MATCH(G105,MarketCap2!$E$1:$AR$1,0))</f>
        <v>7563556352</v>
      </c>
      <c r="K105">
        <f t="shared" si="7"/>
        <v>22.746607333457714</v>
      </c>
      <c r="L105">
        <f>INDEX('PB2'!$D$2:$AQ$224,MATCH(A105,'PB2'!$B$2:$B$224,0),MATCH(G105,'PB2'!$D$1:$AQ$1,0))</f>
        <v>4.4102411270141602</v>
      </c>
      <c r="M105" s="16">
        <f t="shared" si="8"/>
        <v>0.22674497180543599</v>
      </c>
      <c r="N105" s="6">
        <f>INDEX('ROA2'!$D$2:$AQ$224,MATCH(A105,'ROA2'!$B$2:$B$224,0),MATCH(G105,'ROA2'!$D$1:$AQ$1,0))</f>
        <v>-11.8952484130859</v>
      </c>
      <c r="O105" s="6">
        <v>28558.999552000001</v>
      </c>
      <c r="P105" s="28">
        <v>-2.8770621908063208E-2</v>
      </c>
    </row>
    <row r="106" spans="1:16" x14ac:dyDescent="0.3">
      <c r="A106" t="s">
        <v>447</v>
      </c>
      <c r="B106" t="e">
        <f>VLOOKUP(A106,Sheet3!L:L,1,FALSE)</f>
        <v>#N/A</v>
      </c>
      <c r="C106" t="str">
        <f>VLOOKUP(A106,'ALL - prices'!B:C,2,FALSE)</f>
        <v>Air Canada</v>
      </c>
      <c r="D106" t="str">
        <f>VLOOKUP(A106,'ALL - prices'!B:I,8,FALSE)</f>
        <v>Industrials</v>
      </c>
      <c r="E106">
        <v>2021</v>
      </c>
      <c r="F106" t="s">
        <v>679</v>
      </c>
      <c r="G106" t="str">
        <f t="shared" si="6"/>
        <v>2021-Q1</v>
      </c>
      <c r="H106" s="4">
        <f>INDEX('ALL - prices'!$J$3:$DY$219,MATCH('COMBINED DATA'!A106,'ALL - prices'!$B$3:$B$219,0),MATCH('COMBINED DATA'!G106,'ALL - prices'!$J$1:$DY$1,0))</f>
        <v>26.15</v>
      </c>
      <c r="I106" s="14">
        <f t="shared" si="9"/>
        <v>1.85865542799089</v>
      </c>
      <c r="J106" s="15">
        <f>INDEX(MarketCap2!$E$2:$AR$224,MATCH(A106,MarketCap2!$B$2:$B$224,0),MATCH(G106,MarketCap2!$E$1:$AR$1,0))</f>
        <v>8788898816</v>
      </c>
      <c r="K106">
        <f t="shared" si="7"/>
        <v>22.896755263890114</v>
      </c>
      <c r="L106">
        <f>INDEX('PB2'!$D$2:$AQ$224,MATCH(A106,'PB2'!$B$2:$B$224,0),MATCH(G106,'PB2'!$D$1:$AQ$1,0))</f>
        <v>9.7234926223754901</v>
      </c>
      <c r="M106" s="16">
        <f t="shared" si="8"/>
        <v>0.10284370429806484</v>
      </c>
      <c r="N106" s="6">
        <f>INDEX('ROA2'!$D$2:$AQ$224,MATCH(A106,'ROA2'!$B$2:$B$224,0),MATCH(G106,'ROA2'!$D$1:$AQ$1,0))</f>
        <v>-16.399633407592798</v>
      </c>
      <c r="O106" s="6">
        <v>28913.000447999999</v>
      </c>
      <c r="P106" s="28">
        <v>1.2395423563610333E-2</v>
      </c>
    </row>
    <row r="107" spans="1:16" x14ac:dyDescent="0.3">
      <c r="A107" t="s">
        <v>447</v>
      </c>
      <c r="B107" t="e">
        <f>VLOOKUP(A107,Sheet3!L:L,1,FALSE)</f>
        <v>#N/A</v>
      </c>
      <c r="C107" t="str">
        <f>VLOOKUP(A107,'ALL - prices'!B:C,2,FALSE)</f>
        <v>Air Canada</v>
      </c>
      <c r="D107" t="str">
        <f>VLOOKUP(A107,'ALL - prices'!B:I,8,FALSE)</f>
        <v>Industrials</v>
      </c>
      <c r="E107">
        <v>2021</v>
      </c>
      <c r="F107" t="s">
        <v>680</v>
      </c>
      <c r="G107" t="str">
        <f t="shared" si="6"/>
        <v>2021-Q2</v>
      </c>
      <c r="H107" s="4">
        <f>INDEX('ALL - prices'!$J$3:$DY$219,MATCH('COMBINED DATA'!A107,'ALL - prices'!$B$3:$B$219,0),MATCH('COMBINED DATA'!G107,'ALL - prices'!$J$1:$DY$1,0))</f>
        <v>25.5</v>
      </c>
      <c r="I107" s="14">
        <f t="shared" si="9"/>
        <v>3.635129525431906</v>
      </c>
      <c r="J107" s="15">
        <f>INDEX(MarketCap2!$E$2:$AR$224,MATCH(A107,MarketCap2!$B$2:$B$224,0),MATCH(G107,MarketCap2!$E$1:$AR$1,0))</f>
        <v>9121979392</v>
      </c>
      <c r="K107">
        <f t="shared" si="7"/>
        <v>22.933952656079672</v>
      </c>
      <c r="L107">
        <f>INDEX('PB2'!$D$2:$AQ$224,MATCH(A107,'PB2'!$B$2:$B$224,0),MATCH(G107,'PB2'!$D$1:$AQ$1,0))</f>
        <v>15.8095788955688</v>
      </c>
      <c r="M107" s="16">
        <f t="shared" si="8"/>
        <v>6.3252791652805243E-2</v>
      </c>
      <c r="N107" s="6">
        <f>INDEX('ROA2'!$D$2:$AQ$224,MATCH(A107,'ROA2'!$B$2:$B$224,0),MATCH(G107,'ROA2'!$D$1:$AQ$1,0))</f>
        <v>-17.569892883300799</v>
      </c>
      <c r="O107" s="6">
        <v>27463.999488000001</v>
      </c>
      <c r="P107" s="28">
        <v>-5.011589726241053E-2</v>
      </c>
    </row>
    <row r="108" spans="1:16" x14ac:dyDescent="0.3">
      <c r="A108" t="s">
        <v>447</v>
      </c>
      <c r="B108" t="e">
        <f>VLOOKUP(A108,Sheet3!L:L,1,FALSE)</f>
        <v>#N/A</v>
      </c>
      <c r="C108" t="str">
        <f>VLOOKUP(A108,'ALL - prices'!B:C,2,FALSE)</f>
        <v>Air Canada</v>
      </c>
      <c r="D108" t="str">
        <f>VLOOKUP(A108,'ALL - prices'!B:I,8,FALSE)</f>
        <v>Industrials</v>
      </c>
      <c r="E108">
        <v>2021</v>
      </c>
      <c r="F108" t="s">
        <v>681</v>
      </c>
      <c r="G108" t="str">
        <f t="shared" si="6"/>
        <v>2021-Q3</v>
      </c>
      <c r="H108" s="4">
        <f>INDEX('ALL - prices'!$J$3:$DY$219,MATCH('COMBINED DATA'!A108,'ALL - prices'!$B$3:$B$219,0),MATCH('COMBINED DATA'!G108,'ALL - prices'!$J$1:$DY$1,0))</f>
        <v>23.13</v>
      </c>
      <c r="I108" s="14">
        <f t="shared" si="9"/>
        <v>3.8973698396055099</v>
      </c>
      <c r="J108" s="15">
        <f>INDEX(MarketCap2!$E$2:$AR$224,MATCH(A108,MarketCap2!$B$2:$B$224,0),MATCH(G108,MarketCap2!$E$1:$AR$1,0))</f>
        <v>8274573312</v>
      </c>
      <c r="K108">
        <f t="shared" si="7"/>
        <v>22.836453193375561</v>
      </c>
      <c r="L108">
        <f>INDEX('PB2'!$D$2:$AQ$224,MATCH(A108,'PB2'!$B$2:$B$224,0),MATCH(G108,'PB2'!$D$1:$AQ$1,0))</f>
        <v>57.067142486572301</v>
      </c>
      <c r="M108" s="16">
        <f t="shared" si="8"/>
        <v>1.7523218377988637E-2</v>
      </c>
      <c r="N108" s="6">
        <f>INDEX('ROA2'!$D$2:$AQ$224,MATCH(A108,'ROA2'!$B$2:$B$224,0),MATCH(G108,'ROA2'!$D$1:$AQ$1,0))</f>
        <v>-15.4357967376709</v>
      </c>
      <c r="O108" s="6">
        <v>26503.999488000001</v>
      </c>
      <c r="P108" s="28">
        <v>-3.4954850637084312E-2</v>
      </c>
    </row>
    <row r="109" spans="1:16" x14ac:dyDescent="0.3">
      <c r="A109" t="s">
        <v>447</v>
      </c>
      <c r="B109" t="e">
        <f>VLOOKUP(A109,Sheet3!L:L,1,FALSE)</f>
        <v>#N/A</v>
      </c>
      <c r="C109" t="str">
        <f>VLOOKUP(A109,'ALL - prices'!B:C,2,FALSE)</f>
        <v>Air Canada</v>
      </c>
      <c r="D109" t="str">
        <f>VLOOKUP(A109,'ALL - prices'!B:I,8,FALSE)</f>
        <v>Industrials</v>
      </c>
      <c r="E109">
        <v>2021</v>
      </c>
      <c r="F109" t="s">
        <v>682</v>
      </c>
      <c r="G109" t="str">
        <f t="shared" si="6"/>
        <v>2021-Q4</v>
      </c>
      <c r="H109" s="4">
        <f>INDEX('ALL - prices'!$J$3:$DY$219,MATCH('COMBINED DATA'!A109,'ALL - prices'!$B$3:$B$219,0),MATCH('COMBINED DATA'!G109,'ALL - prices'!$J$1:$DY$1,0))</f>
        <v>21.12</v>
      </c>
      <c r="I109" s="14">
        <f t="shared" si="9"/>
        <v>3.7512931103820808</v>
      </c>
      <c r="J109" s="15">
        <f>INDEX(MarketCap2!$E$2:$AR$224,MATCH(A109,MarketCap2!$B$2:$B$224,0),MATCH(G109,MarketCap2!$E$1:$AR$1,0))</f>
        <v>7557477376</v>
      </c>
      <c r="K109">
        <f t="shared" si="7"/>
        <v>22.745803291030871</v>
      </c>
      <c r="L109">
        <f>INDEX('PB2'!$D$2:$AQ$224,MATCH(A109,'PB2'!$B$2:$B$224,0),MATCH(G109,'PB2'!$D$1:$AQ$1,0))</f>
        <v>839.73553466796898</v>
      </c>
      <c r="M109" s="16">
        <f t="shared" si="8"/>
        <v>1.1908511176621809E-3</v>
      </c>
      <c r="N109" s="6">
        <f>INDEX('ROA2'!$D$2:$AQ$224,MATCH(A109,'ROA2'!$B$2:$B$224,0),MATCH(G109,'ROA2'!$D$1:$AQ$1,0))</f>
        <v>-14.5092506408691</v>
      </c>
      <c r="O109" s="6">
        <v>30300.000255999999</v>
      </c>
      <c r="P109" s="28">
        <v>0.14322369609608099</v>
      </c>
    </row>
    <row r="110" spans="1:16" x14ac:dyDescent="0.3">
      <c r="A110" t="s">
        <v>447</v>
      </c>
      <c r="B110" t="e">
        <f>VLOOKUP(A110,Sheet3!L:L,1,FALSE)</f>
        <v>#N/A</v>
      </c>
      <c r="C110" t="str">
        <f>VLOOKUP(A110,'ALL - prices'!B:C,2,FALSE)</f>
        <v>Air Canada</v>
      </c>
      <c r="D110" t="str">
        <f>VLOOKUP(A110,'ALL - prices'!B:I,8,FALSE)</f>
        <v>Industrials</v>
      </c>
      <c r="E110">
        <v>2022</v>
      </c>
      <c r="F110" t="s">
        <v>679</v>
      </c>
      <c r="G110" t="str">
        <f t="shared" si="6"/>
        <v>2022-Q1</v>
      </c>
      <c r="H110" s="4">
        <f>INDEX('ALL - prices'!$J$3:$DY$219,MATCH('COMBINED DATA'!A110,'ALL - prices'!$B$3:$B$219,0),MATCH('COMBINED DATA'!G110,'ALL - prices'!$J$1:$DY$1,0))</f>
        <v>24.25</v>
      </c>
      <c r="I110" s="14">
        <f t="shared" si="9"/>
        <v>1.7212495461146822</v>
      </c>
      <c r="J110" s="15">
        <f>INDEX(MarketCap2!$E$2:$AR$224,MATCH(A110,MarketCap2!$B$2:$B$224,0),MATCH(G110,MarketCap2!$E$1:$AR$1,0))</f>
        <v>8677977088</v>
      </c>
      <c r="K110">
        <f t="shared" si="7"/>
        <v>22.884054284079397</v>
      </c>
      <c r="L110" t="str">
        <f>INDEX('PB2'!$D$2:$AQ$224,MATCH(A110,'PB2'!$B$2:$B$224,0),MATCH(G110,'PB2'!$D$1:$AQ$1,0))</f>
        <v>--</v>
      </c>
      <c r="M110" s="19" t="e">
        <f t="shared" si="8"/>
        <v>#VALUE!</v>
      </c>
      <c r="N110" s="6">
        <f>INDEX('ROA2'!$D$2:$AQ$224,MATCH(A110,'ROA2'!$B$2:$B$224,0),MATCH(G110,'ROA2'!$D$1:$AQ$1,0))</f>
        <v>-11.7526502609253</v>
      </c>
      <c r="O110" s="6">
        <v>30613.999616000001</v>
      </c>
      <c r="P110" s="28">
        <v>1.0363015093962698E-2</v>
      </c>
    </row>
    <row r="111" spans="1:16" x14ac:dyDescent="0.3">
      <c r="A111" t="s">
        <v>447</v>
      </c>
      <c r="B111" t="e">
        <f>VLOOKUP(A111,Sheet3!L:L,1,FALSE)</f>
        <v>#N/A</v>
      </c>
      <c r="C111" t="str">
        <f>VLOOKUP(A111,'ALL - prices'!B:C,2,FALSE)</f>
        <v>Air Canada</v>
      </c>
      <c r="D111" t="str">
        <f>VLOOKUP(A111,'ALL - prices'!B:I,8,FALSE)</f>
        <v>Industrials</v>
      </c>
      <c r="E111">
        <v>2022</v>
      </c>
      <c r="F111" t="s">
        <v>680</v>
      </c>
      <c r="G111" t="str">
        <f t="shared" si="6"/>
        <v>2022-Q2</v>
      </c>
      <c r="H111" s="4">
        <f>INDEX('ALL - prices'!$J$3:$DY$219,MATCH('COMBINED DATA'!A111,'ALL - prices'!$B$3:$B$219,0),MATCH('COMBINED DATA'!G111,'ALL - prices'!$J$1:$DY$1,0))</f>
        <v>16.04</v>
      </c>
      <c r="I111" s="14">
        <f t="shared" si="9"/>
        <v>3.5379125201169228</v>
      </c>
      <c r="J111" s="15">
        <f>INDEX(MarketCap2!$E$2:$AR$224,MATCH(A111,MarketCap2!$B$2:$B$224,0),MATCH(G111,MarketCap2!$E$1:$AR$1,0))</f>
        <v>5741809152</v>
      </c>
      <c r="K111">
        <f t="shared" si="7"/>
        <v>22.471040180893333</v>
      </c>
      <c r="L111" t="str">
        <f>INDEX('PB2'!$D$2:$AQ$224,MATCH(A111,'PB2'!$B$2:$B$224,0),MATCH(G111,'PB2'!$D$1:$AQ$1,0))</f>
        <v>--</v>
      </c>
      <c r="M111" s="19" t="e">
        <f t="shared" si="8"/>
        <v>#VALUE!</v>
      </c>
      <c r="N111" s="6">
        <f>INDEX('ROA2'!$D$2:$AQ$224,MATCH(A111,'ROA2'!$B$2:$B$224,0),MATCH(G111,'ROA2'!$D$1:$AQ$1,0))</f>
        <v>-11.079247474670399</v>
      </c>
      <c r="O111" s="6">
        <v>29724.000255999999</v>
      </c>
      <c r="P111" s="28">
        <v>-2.9071646016969807E-2</v>
      </c>
    </row>
    <row r="112" spans="1:16" x14ac:dyDescent="0.3">
      <c r="A112" t="s">
        <v>447</v>
      </c>
      <c r="B112" t="e">
        <f>VLOOKUP(A112,Sheet3!L:L,1,FALSE)</f>
        <v>#N/A</v>
      </c>
      <c r="C112" t="str">
        <f>VLOOKUP(A112,'ALL - prices'!B:C,2,FALSE)</f>
        <v>Air Canada</v>
      </c>
      <c r="D112" t="str">
        <f>VLOOKUP(A112,'ALL - prices'!B:I,8,FALSE)</f>
        <v>Industrials</v>
      </c>
      <c r="E112">
        <v>2022</v>
      </c>
      <c r="F112" t="s">
        <v>681</v>
      </c>
      <c r="G112" t="str">
        <f t="shared" si="6"/>
        <v>2022-Q3</v>
      </c>
      <c r="H112" s="4">
        <f>INDEX('ALL - prices'!$J$3:$DY$219,MATCH('COMBINED DATA'!A112,'ALL - prices'!$B$3:$B$219,0),MATCH('COMBINED DATA'!G112,'ALL - prices'!$J$1:$DY$1,0))</f>
        <v>16.600000000000001</v>
      </c>
      <c r="I112" s="14">
        <f t="shared" si="9"/>
        <v>2.8438281124803173</v>
      </c>
      <c r="J112" s="15">
        <f>INDEX(MarketCap2!$E$2:$AR$224,MATCH(A112,MarketCap2!$B$2:$B$224,0),MATCH(G112,MarketCap2!$E$1:$AR$1,0))</f>
        <v>5958284288</v>
      </c>
      <c r="K112">
        <f t="shared" si="7"/>
        <v>22.50804840543988</v>
      </c>
      <c r="L112" t="str">
        <f>INDEX('PB2'!$D$2:$AQ$224,MATCH(A112,'PB2'!$B$2:$B$224,0),MATCH(G112,'PB2'!$D$1:$AQ$1,0))</f>
        <v>--</v>
      </c>
      <c r="M112" s="19" t="e">
        <f t="shared" si="8"/>
        <v>#VALUE!</v>
      </c>
      <c r="N112" s="6">
        <f>INDEX('ROA2'!$D$2:$AQ$224,MATCH(A112,'ROA2'!$B$2:$B$224,0),MATCH(G112,'ROA2'!$D$1:$AQ$1,0))</f>
        <v>-8.4019126892089808</v>
      </c>
      <c r="O112" s="6">
        <v>30364.000255999999</v>
      </c>
      <c r="P112" s="28">
        <v>2.1531422234152737E-2</v>
      </c>
    </row>
    <row r="113" spans="1:16" x14ac:dyDescent="0.3">
      <c r="A113" t="s">
        <v>447</v>
      </c>
      <c r="B113" t="e">
        <f>VLOOKUP(A113,Sheet3!L:L,1,FALSE)</f>
        <v>#N/A</v>
      </c>
      <c r="C113" t="str">
        <f>VLOOKUP(A113,'ALL - prices'!B:C,2,FALSE)</f>
        <v>Air Canada</v>
      </c>
      <c r="D113" t="str">
        <f>VLOOKUP(A113,'ALL - prices'!B:I,8,FALSE)</f>
        <v>Industrials</v>
      </c>
      <c r="E113">
        <v>2022</v>
      </c>
      <c r="F113" t="s">
        <v>682</v>
      </c>
      <c r="G113" t="str">
        <f t="shared" si="6"/>
        <v>2022-Q4</v>
      </c>
      <c r="H113" s="4">
        <f>INDEX('ALL - prices'!$J$3:$DY$219,MATCH('COMBINED DATA'!A113,'ALL - prices'!$B$3:$B$219,0),MATCH('COMBINED DATA'!G113,'ALL - prices'!$J$1:$DY$1,0))</f>
        <v>19.39</v>
      </c>
      <c r="I113" s="14">
        <f t="shared" si="9"/>
        <v>2.9722087746320973</v>
      </c>
      <c r="J113" s="15">
        <f>INDEX(MarketCap2!$E$2:$AR$224,MATCH(A113,MarketCap2!$B$2:$B$224,0),MATCH(G113,MarketCap2!$E$1:$AR$1,0))</f>
        <v>6962915840</v>
      </c>
      <c r="K113">
        <f t="shared" si="7"/>
        <v>22.663864166089557</v>
      </c>
      <c r="L113" t="str">
        <f>INDEX('PB2'!$D$2:$AQ$224,MATCH(A113,'PB2'!$B$2:$B$224,0),MATCH(G113,'PB2'!$D$1:$AQ$1,0))</f>
        <v>--</v>
      </c>
      <c r="M113" s="19" t="e">
        <f t="shared" si="8"/>
        <v>#VALUE!</v>
      </c>
      <c r="N113" s="6">
        <f>INDEX('ROA2'!$D$2:$AQ$224,MATCH(A113,'ROA2'!$B$2:$B$224,0),MATCH(G113,'ROA2'!$D$1:$AQ$1,0))</f>
        <v>-7.5165681838989302</v>
      </c>
      <c r="O113" s="6">
        <v>29753.999360000002</v>
      </c>
      <c r="P113" s="28">
        <v>-2.0089609104764122E-2</v>
      </c>
    </row>
    <row r="114" spans="1:16" x14ac:dyDescent="0.3">
      <c r="A114" t="s">
        <v>447</v>
      </c>
      <c r="B114" t="e">
        <f>VLOOKUP(A114,Sheet3!L:L,1,FALSE)</f>
        <v>#N/A</v>
      </c>
      <c r="C114" t="str">
        <f>VLOOKUP(A114,'ALL - prices'!B:C,2,FALSE)</f>
        <v>Air Canada</v>
      </c>
      <c r="D114" t="str">
        <f>VLOOKUP(A114,'ALL - prices'!B:I,8,FALSE)</f>
        <v>Industrials</v>
      </c>
      <c r="E114">
        <v>2023</v>
      </c>
      <c r="F114" t="s">
        <v>679</v>
      </c>
      <c r="G114" t="str">
        <f t="shared" si="6"/>
        <v>2023-Q1</v>
      </c>
      <c r="H114" s="4">
        <f>INDEX('ALL - prices'!$J$3:$DY$219,MATCH('COMBINED DATA'!A114,'ALL - prices'!$B$3:$B$219,0),MATCH('COMBINED DATA'!G114,'ALL - prices'!$J$1:$DY$1,0))</f>
        <v>19.149999999999999</v>
      </c>
      <c r="I114" s="14">
        <f t="shared" si="9"/>
        <v>2.9080620694888726</v>
      </c>
      <c r="J114" s="15">
        <f>INDEX(MarketCap2!$E$2:$AR$224,MATCH(A114,MarketCap2!$B$2:$B$224,0),MATCH(G114,MarketCap2!$E$1:$AR$1,0))</f>
        <v>6863493120</v>
      </c>
      <c r="K114">
        <f t="shared" si="7"/>
        <v>22.649482350251464</v>
      </c>
      <c r="L114" t="str">
        <f>INDEX('PB2'!$D$2:$AQ$224,MATCH(A114,'PB2'!$B$2:$B$224,0),MATCH(G114,'PB2'!$D$1:$AQ$1,0))</f>
        <v>--</v>
      </c>
      <c r="M114" s="19" t="e">
        <f t="shared" si="8"/>
        <v>#VALUE!</v>
      </c>
      <c r="N114" s="6">
        <f>INDEX('ROA2'!$D$2:$AQ$224,MATCH(A114,'ROA2'!$B$2:$B$224,0),MATCH(G114,'ROA2'!$D$1:$AQ$1,0))</f>
        <v>-5.6552619934081996</v>
      </c>
      <c r="O114" s="6">
        <v>29507.000319999999</v>
      </c>
      <c r="P114" s="28">
        <v>-8.3013727671197475E-3</v>
      </c>
    </row>
    <row r="115" spans="1:16" x14ac:dyDescent="0.3">
      <c r="A115" t="s">
        <v>447</v>
      </c>
      <c r="B115" t="e">
        <f>VLOOKUP(A115,Sheet3!L:L,1,FALSE)</f>
        <v>#N/A</v>
      </c>
      <c r="C115" t="str">
        <f>VLOOKUP(A115,'ALL - prices'!B:C,2,FALSE)</f>
        <v>Air Canada</v>
      </c>
      <c r="D115" t="str">
        <f>VLOOKUP(A115,'ALL - prices'!B:I,8,FALSE)</f>
        <v>Industrials</v>
      </c>
      <c r="E115">
        <v>2023</v>
      </c>
      <c r="F115" t="s">
        <v>680</v>
      </c>
      <c r="G115" t="str">
        <f t="shared" si="6"/>
        <v>2023-Q2</v>
      </c>
      <c r="H115" s="4">
        <f>INDEX('ALL - prices'!$J$3:$DY$219,MATCH('COMBINED DATA'!A115,'ALL - prices'!$B$3:$B$219,0),MATCH('COMBINED DATA'!G115,'ALL - prices'!$J$1:$DY$1,0))</f>
        <v>24.99</v>
      </c>
      <c r="I115" s="14">
        <f t="shared" si="9"/>
        <v>0.76995670873974043</v>
      </c>
      <c r="J115" s="15">
        <f>INDEX(MarketCap2!$E$2:$AR$224,MATCH(A115,MarketCap2!$B$2:$B$224,0),MATCH(G115,MarketCap2!$E$1:$AR$1,0))</f>
        <v>8957712384</v>
      </c>
      <c r="K115">
        <f t="shared" si="7"/>
        <v>22.915780717049294</v>
      </c>
      <c r="L115" t="str">
        <f>INDEX('PB2'!$D$2:$AQ$224,MATCH(A115,'PB2'!$B$2:$B$224,0),MATCH(G115,'PB2'!$D$1:$AQ$1,0))</f>
        <v>--</v>
      </c>
      <c r="M115" s="19" t="e">
        <f t="shared" si="8"/>
        <v>#VALUE!</v>
      </c>
      <c r="N115" s="6">
        <f>INDEX('ROA2'!$D$2:$AQ$224,MATCH(A115,'ROA2'!$B$2:$B$224,0),MATCH(G115,'ROA2'!$D$1:$AQ$1,0))</f>
        <v>-2.39867091178894</v>
      </c>
      <c r="O115" s="6">
        <v>30475.999231999998</v>
      </c>
      <c r="P115" s="28">
        <v>3.2839627935449832E-2</v>
      </c>
    </row>
    <row r="116" spans="1:16" x14ac:dyDescent="0.3">
      <c r="A116" t="s">
        <v>447</v>
      </c>
      <c r="B116" t="e">
        <f>VLOOKUP(A116,Sheet3!L:L,1,FALSE)</f>
        <v>#N/A</v>
      </c>
      <c r="C116" t="str">
        <f>VLOOKUP(A116,'ALL - prices'!B:C,2,FALSE)</f>
        <v>Air Canada</v>
      </c>
      <c r="D116" t="str">
        <f>VLOOKUP(A116,'ALL - prices'!B:I,8,FALSE)</f>
        <v>Industrials</v>
      </c>
      <c r="E116">
        <v>2023</v>
      </c>
      <c r="F116" t="s">
        <v>681</v>
      </c>
      <c r="G116" t="str">
        <f t="shared" si="6"/>
        <v>2023-Q3</v>
      </c>
      <c r="H116" s="4">
        <f>INDEX('ALL - prices'!$J$3:$DY$219,MATCH('COMBINED DATA'!A116,'ALL - prices'!$B$3:$B$219,0),MATCH('COMBINED DATA'!G116,'ALL - prices'!$J$1:$DY$1,0))</f>
        <v>19.38</v>
      </c>
      <c r="I116" s="14">
        <f t="shared" si="9"/>
        <v>1.3642183354092066</v>
      </c>
      <c r="J116" s="15">
        <f>INDEX(MarketCap2!$E$2:$AR$224,MATCH(A116,MarketCap2!$B$2:$B$224,0),MATCH(G116,MarketCap2!$E$1:$AR$1,0))</f>
        <v>6947129344</v>
      </c>
      <c r="K116">
        <f t="shared" si="7"/>
        <v>22.661594367168153</v>
      </c>
      <c r="L116">
        <f>INDEX('PB2'!$D$2:$AQ$224,MATCH(A116,'PB2'!$B$2:$B$224,0),MATCH(G116,'PB2'!$D$1:$AQ$1,0))</f>
        <v>12.6311435699463</v>
      </c>
      <c r="M116" s="16">
        <f t="shared" si="8"/>
        <v>7.9169395428243985E-2</v>
      </c>
      <c r="N116" s="6">
        <f>INDEX('ROA2'!$D$2:$AQ$224,MATCH(A116,'ROA2'!$B$2:$B$224,0),MATCH(G116,'ROA2'!$D$1:$AQ$1,0))</f>
        <v>1.6419450044632</v>
      </c>
      <c r="O116" s="6">
        <v>30783.000575999999</v>
      </c>
      <c r="P116" s="28">
        <v>1.0073544813508422E-2</v>
      </c>
    </row>
    <row r="117" spans="1:16" x14ac:dyDescent="0.3">
      <c r="A117" t="s">
        <v>447</v>
      </c>
      <c r="B117" t="e">
        <f>VLOOKUP(A117,Sheet3!L:L,1,FALSE)</f>
        <v>#N/A</v>
      </c>
      <c r="C117" t="str">
        <f>VLOOKUP(A117,'ALL - prices'!B:C,2,FALSE)</f>
        <v>Air Canada</v>
      </c>
      <c r="D117" t="str">
        <f>VLOOKUP(A117,'ALL - prices'!B:I,8,FALSE)</f>
        <v>Industrials</v>
      </c>
      <c r="E117">
        <v>2023</v>
      </c>
      <c r="F117" t="s">
        <v>682</v>
      </c>
      <c r="G117" t="str">
        <f t="shared" si="6"/>
        <v>2023-Q4</v>
      </c>
      <c r="H117" s="4">
        <f>INDEX('ALL - prices'!$J$3:$DY$219,MATCH('COMBINED DATA'!A117,'ALL - prices'!$B$3:$B$219,0),MATCH('COMBINED DATA'!G117,'ALL - prices'!$J$1:$DY$1,0))</f>
        <v>18.690000000000001</v>
      </c>
      <c r="I117" s="14">
        <f t="shared" si="9"/>
        <v>2.5176311617603448</v>
      </c>
      <c r="J117" s="15">
        <f>INDEX(MarketCap2!$E$2:$AR$224,MATCH(A117,MarketCap2!$B$2:$B$224,0),MATCH(G117,MarketCap2!$E$1:$AR$1,0))</f>
        <v>6699790848</v>
      </c>
      <c r="K117">
        <f t="shared" si="7"/>
        <v>22.625342146139662</v>
      </c>
      <c r="L117">
        <f>INDEX('PB2'!$D$2:$AQ$224,MATCH(A117,'PB2'!$B$2:$B$224,0),MATCH(G117,'PB2'!$D$1:$AQ$1,0))</f>
        <v>8.4168233871459996</v>
      </c>
      <c r="M117" s="16">
        <f t="shared" si="8"/>
        <v>0.11880966892179055</v>
      </c>
      <c r="N117" s="6">
        <f>INDEX('ROA2'!$D$2:$AQ$224,MATCH(A117,'ROA2'!$B$2:$B$224,0),MATCH(G117,'ROA2'!$D$1:$AQ$1,0))</f>
        <v>7.6029000282287598</v>
      </c>
      <c r="O117" s="6">
        <v>29696.999424000001</v>
      </c>
      <c r="P117" s="28">
        <v>-3.527924931550367E-2</v>
      </c>
    </row>
    <row r="118" spans="1:16" x14ac:dyDescent="0.3">
      <c r="A118" t="s">
        <v>447</v>
      </c>
      <c r="B118" t="e">
        <f>VLOOKUP(A118,Sheet3!L:L,1,FALSE)</f>
        <v>#N/A</v>
      </c>
      <c r="C118" t="str">
        <f>VLOOKUP(A118,'ALL - prices'!B:C,2,FALSE)</f>
        <v>Air Canada</v>
      </c>
      <c r="D118" t="str">
        <f>VLOOKUP(A118,'ALL - prices'!B:I,8,FALSE)</f>
        <v>Industrials</v>
      </c>
      <c r="E118" s="18">
        <v>2024</v>
      </c>
      <c r="F118" t="s">
        <v>679</v>
      </c>
      <c r="G118" t="str">
        <f t="shared" si="6"/>
        <v>2024-Q1</v>
      </c>
      <c r="H118" s="4">
        <f>INDEX('ALL - prices'!$J$3:$DY$219,MATCH('COMBINED DATA'!A118,'ALL - prices'!$B$3:$B$219,0),MATCH('COMBINED DATA'!G118,'ALL - prices'!$J$1:$DY$1,0))</f>
        <v>19.61</v>
      </c>
      <c r="I118" s="14" t="s">
        <v>769</v>
      </c>
      <c r="J118" s="15">
        <f>INDEX(MarketCap2!$E$2:$AR$224,MATCH(A118,MarketCap2!$B$2:$B$224,0),MATCH(G118,MarketCap2!$E$1:$AR$1,0))</f>
        <v>7029621760</v>
      </c>
      <c r="K118">
        <f t="shared" si="7"/>
        <v>22.673398737623078</v>
      </c>
      <c r="L118">
        <f>INDEX('PB2'!$D$2:$AQ$224,MATCH(A118,'PB2'!$B$2:$B$224,0),MATCH(G118,'PB2'!$D$1:$AQ$1,0))</f>
        <v>9.9712238311767596</v>
      </c>
      <c r="M118" s="16">
        <f t="shared" si="8"/>
        <v>0.10028859214586344</v>
      </c>
      <c r="N118" s="6">
        <f>INDEX('ROA2'!$D$2:$AQ$224,MATCH(A118,'ROA2'!$B$2:$B$224,0),MATCH(G118,'ROA2'!$D$1:$AQ$1,0))</f>
        <v>7.6242799758911097</v>
      </c>
      <c r="O118" s="6">
        <v>30197.000192</v>
      </c>
      <c r="P118" s="28">
        <v>1.6836743701315365E-2</v>
      </c>
    </row>
    <row r="119" spans="1:16" x14ac:dyDescent="0.3">
      <c r="A119" t="s">
        <v>447</v>
      </c>
      <c r="B119" t="e">
        <f>VLOOKUP(A119,Sheet3!L:L,1,FALSE)</f>
        <v>#N/A</v>
      </c>
      <c r="C119" t="str">
        <f>VLOOKUP(A119,'ALL - prices'!B:C,2,FALSE)</f>
        <v>Air Canada</v>
      </c>
      <c r="D119" t="str">
        <f>VLOOKUP(A119,'ALL - prices'!B:I,8,FALSE)</f>
        <v>Industrials</v>
      </c>
      <c r="E119" s="18">
        <v>2024</v>
      </c>
      <c r="F119" t="s">
        <v>680</v>
      </c>
      <c r="G119" t="str">
        <f t="shared" si="6"/>
        <v>2024-Q2</v>
      </c>
      <c r="H119" s="4">
        <f>INDEX('ALL - prices'!$J$3:$DY$219,MATCH('COMBINED DATA'!A119,'ALL - prices'!$B$3:$B$219,0),MATCH('COMBINED DATA'!G119,'ALL - prices'!$J$1:$DY$1,0))</f>
        <v>17.899999999999999</v>
      </c>
      <c r="I119" s="14" t="s">
        <v>769</v>
      </c>
      <c r="J119" s="15">
        <f>INDEX(MarketCap2!$E$2:$AR$224,MATCH(A119,MarketCap2!$B$2:$B$224,0),MATCH(G119,MarketCap2!$E$1:$AR$1,0))</f>
        <v>6417025024</v>
      </c>
      <c r="K119">
        <f t="shared" si="7"/>
        <v>22.582220455348764</v>
      </c>
      <c r="L119">
        <f>INDEX('PB2'!$D$2:$AQ$224,MATCH(A119,'PB2'!$B$2:$B$224,0),MATCH(G119,'PB2'!$D$1:$AQ$1,0))</f>
        <v>5.5081758499145499</v>
      </c>
      <c r="M119" s="16">
        <f t="shared" si="8"/>
        <v>0.18154830696182536</v>
      </c>
      <c r="N119" s="6">
        <f>INDEX('ROA2'!$D$2:$AQ$224,MATCH(A119,'ROA2'!$B$2:$B$224,0),MATCH(G119,'ROA2'!$D$1:$AQ$1,0))</f>
        <v>7.2802791595459002</v>
      </c>
      <c r="O119" s="6">
        <v>29713.999872</v>
      </c>
      <c r="P119" s="28">
        <v>-1.5994976882768606E-2</v>
      </c>
    </row>
    <row r="120" spans="1:16" x14ac:dyDescent="0.3">
      <c r="A120" t="s">
        <v>447</v>
      </c>
      <c r="B120" t="e">
        <f>VLOOKUP(A120,Sheet3!L:L,1,FALSE)</f>
        <v>#N/A</v>
      </c>
      <c r="C120" t="str">
        <f>VLOOKUP(A120,'ALL - prices'!B:C,2,FALSE)</f>
        <v>Air Canada</v>
      </c>
      <c r="D120" t="str">
        <f>VLOOKUP(A120,'ALL - prices'!B:I,8,FALSE)</f>
        <v>Industrials</v>
      </c>
      <c r="E120" s="18">
        <v>2024</v>
      </c>
      <c r="F120" t="s">
        <v>681</v>
      </c>
      <c r="G120" t="str">
        <f t="shared" si="6"/>
        <v>2024-Q3</v>
      </c>
      <c r="H120" s="4">
        <f>INDEX('ALL - prices'!$J$3:$DY$219,MATCH('COMBINED DATA'!A120,'ALL - prices'!$B$3:$B$219,0),MATCH('COMBINED DATA'!G120,'ALL - prices'!$J$1:$DY$1,0))</f>
        <v>16.39</v>
      </c>
      <c r="I120" s="14" t="s">
        <v>769</v>
      </c>
      <c r="J120" s="15">
        <f>INDEX(MarketCap2!$E$2:$AR$224,MATCH(A120,MarketCap2!$B$2:$B$224,0),MATCH(G120,MarketCap2!$E$1:$AR$1,0))</f>
        <v>5875700224</v>
      </c>
      <c r="K120">
        <f t="shared" si="7"/>
        <v>22.49409107693825</v>
      </c>
      <c r="L120">
        <f>INDEX('PB2'!$D$2:$AQ$224,MATCH(A120,'PB2'!$B$2:$B$224,0),MATCH(G120,'PB2'!$D$1:$AQ$1,0))</f>
        <v>1.90029096603394</v>
      </c>
      <c r="M120" s="16">
        <f t="shared" si="8"/>
        <v>0.52623520180547945</v>
      </c>
      <c r="N120" s="6">
        <f>INDEX('ROA2'!$D$2:$AQ$224,MATCH(A120,'ROA2'!$B$2:$B$224,0),MATCH(G120,'ROA2'!$D$1:$AQ$1,0))</f>
        <v>5.7680349349975604</v>
      </c>
      <c r="O120" s="6">
        <v>30346.999808</v>
      </c>
      <c r="P120" s="28">
        <v>2.1303087390684369E-2</v>
      </c>
    </row>
    <row r="121" spans="1:16" x14ac:dyDescent="0.3">
      <c r="A121" t="s">
        <v>447</v>
      </c>
      <c r="B121" t="e">
        <f>VLOOKUP(A121,Sheet3!L:L,1,FALSE)</f>
        <v>#N/A</v>
      </c>
      <c r="C121" t="str">
        <f>VLOOKUP(A121,'ALL - prices'!B:C,2,FALSE)</f>
        <v>Air Canada</v>
      </c>
      <c r="D121" t="str">
        <f>VLOOKUP(A121,'ALL - prices'!B:I,8,FALSE)</f>
        <v>Industrials</v>
      </c>
      <c r="E121" s="18">
        <v>2024</v>
      </c>
      <c r="F121" t="s">
        <v>682</v>
      </c>
      <c r="G121" t="str">
        <f t="shared" si="6"/>
        <v>2024-Q4</v>
      </c>
      <c r="H121" s="4">
        <f>INDEX('ALL - prices'!$J$3:$DY$219,MATCH('COMBINED DATA'!A121,'ALL - prices'!$B$3:$B$219,0),MATCH('COMBINED DATA'!G121,'ALL - prices'!$J$1:$DY$1,0))</f>
        <v>22.26</v>
      </c>
      <c r="I121" s="14" t="s">
        <v>769</v>
      </c>
      <c r="J121" s="15">
        <f>INDEX(MarketCap2!$E$2:$AR$224,MATCH(A121,MarketCap2!$B$2:$B$224,0),MATCH(G121,MarketCap2!$E$1:$AR$1,0))</f>
        <v>7779318784</v>
      </c>
      <c r="K121">
        <f t="shared" si="7"/>
        <v>22.774734611405947</v>
      </c>
      <c r="L121">
        <f>INDEX('PB2'!$D$2:$AQ$224,MATCH(A121,'PB2'!$B$2:$B$224,0),MATCH(G121,'PB2'!$D$1:$AQ$1,0))</f>
        <v>2.58087130397054</v>
      </c>
      <c r="M121" s="16">
        <f t="shared" si="8"/>
        <v>0.38746604623855152</v>
      </c>
      <c r="N121" s="6">
        <f>INDEX('ROA2'!$D$2:$AQ$224,MATCH(A121,'ROA2'!$B$2:$B$224,0),MATCH(G121,'ROA2'!$D$1:$AQ$1,0))</f>
        <v>8.3277502059936506</v>
      </c>
      <c r="O121" s="6">
        <v>31495.999488000001</v>
      </c>
      <c r="P121" s="28">
        <v>3.7862051842670275E-2</v>
      </c>
    </row>
    <row r="122" spans="1:16" x14ac:dyDescent="0.3">
      <c r="A122" t="s">
        <v>448</v>
      </c>
      <c r="B122" t="e">
        <f>VLOOKUP(A122,Sheet3!L:L,1,FALSE)</f>
        <v>#N/A</v>
      </c>
      <c r="C122" t="str">
        <f>VLOOKUP(A122,'ALL - prices'!B:C,2,FALSE)</f>
        <v>Atco Ltd/Canada</v>
      </c>
      <c r="D122" t="str">
        <f>VLOOKUP(A122,'ALL - prices'!B:I,8,FALSE)</f>
        <v>Utilities</v>
      </c>
      <c r="E122">
        <v>2015</v>
      </c>
      <c r="F122" t="s">
        <v>679</v>
      </c>
      <c r="G122" t="str">
        <f t="shared" si="6"/>
        <v>2015-Q1</v>
      </c>
      <c r="H122" s="4">
        <f>INDEX('ALL - prices'!$J$3:$DY$219,MATCH('COMBINED DATA'!A122,'ALL - prices'!$B$3:$B$219,0),MATCH('COMBINED DATA'!G122,'ALL - prices'!$J$1:$DY$1,0))</f>
        <v>30.031300000000002</v>
      </c>
      <c r="I122" s="14">
        <f t="shared" ref="I122:I157" si="10">STDEV(H123:H126)</f>
        <v>1.1905714464771389</v>
      </c>
      <c r="J122" s="15">
        <f>INDEX(MarketCap2!$E$2:$AR$224,MATCH(A122,MarketCap2!$B$2:$B$224,0),MATCH(G122,MarketCap2!$E$1:$AR$1,0))</f>
        <v>5197527552</v>
      </c>
      <c r="K122">
        <f t="shared" si="7"/>
        <v>22.371448878692494</v>
      </c>
      <c r="L122">
        <f>INDEX('PB2'!$D$2:$AQ$224,MATCH(A122,'PB2'!$B$2:$B$224,0),MATCH(G122,'PB2'!$D$1:$AQ$1,0))</f>
        <v>1.59608697891235</v>
      </c>
      <c r="M122" s="16">
        <f t="shared" si="8"/>
        <v>0.62653227124341793</v>
      </c>
      <c r="N122" s="6">
        <f>INDEX('ROA2'!$D$2:$AQ$224,MATCH(A122,'ROA2'!$B$2:$B$224,0),MATCH(G122,'ROA2'!$D$1:$AQ$1,0))</f>
        <v>2.4926559925079399</v>
      </c>
      <c r="O122" s="6">
        <v>17688.999936</v>
      </c>
      <c r="P122" s="28">
        <v>1.0107380834569316E-2</v>
      </c>
    </row>
    <row r="123" spans="1:16" x14ac:dyDescent="0.3">
      <c r="A123" t="s">
        <v>448</v>
      </c>
      <c r="B123" t="e">
        <f>VLOOKUP(A123,Sheet3!L:L,1,FALSE)</f>
        <v>#N/A</v>
      </c>
      <c r="C123" t="str">
        <f>VLOOKUP(A123,'ALL - prices'!B:C,2,FALSE)</f>
        <v>Atco Ltd/Canada</v>
      </c>
      <c r="D123" t="str">
        <f>VLOOKUP(A123,'ALL - prices'!B:I,8,FALSE)</f>
        <v>Utilities</v>
      </c>
      <c r="E123">
        <v>2015</v>
      </c>
      <c r="F123" t="s">
        <v>680</v>
      </c>
      <c r="G123" t="str">
        <f t="shared" si="6"/>
        <v>2015-Q2</v>
      </c>
      <c r="H123" s="4">
        <f>INDEX('ALL - prices'!$J$3:$DY$219,MATCH('COMBINED DATA'!A123,'ALL - prices'!$B$3:$B$219,0),MATCH('COMBINED DATA'!G123,'ALL - prices'!$J$1:$DY$1,0))</f>
        <v>26.437799999999999</v>
      </c>
      <c r="I123" s="14">
        <f t="shared" si="10"/>
        <v>2.9162521250170852</v>
      </c>
      <c r="J123" s="15">
        <f>INDEX(MarketCap2!$E$2:$AR$224,MATCH(A123,MarketCap2!$B$2:$B$224,0),MATCH(G123,MarketCap2!$E$1:$AR$1,0))</f>
        <v>4546976768</v>
      </c>
      <c r="K123">
        <f t="shared" si="7"/>
        <v>22.237728402473394</v>
      </c>
      <c r="L123">
        <f>INDEX('PB2'!$D$2:$AQ$224,MATCH(A123,'PB2'!$B$2:$B$224,0),MATCH(G123,'PB2'!$D$1:$AQ$1,0))</f>
        <v>1.39696598052979</v>
      </c>
      <c r="M123" s="16">
        <f t="shared" si="8"/>
        <v>0.71583704538084503</v>
      </c>
      <c r="N123" s="6">
        <f>INDEX('ROA2'!$D$2:$AQ$224,MATCH(A123,'ROA2'!$B$2:$B$224,0),MATCH(G123,'ROA2'!$D$1:$AQ$1,0))</f>
        <v>2.2500650882721001</v>
      </c>
      <c r="O123" s="6">
        <v>17955.000319999999</v>
      </c>
      <c r="P123" s="28">
        <v>1.5037615747775818E-2</v>
      </c>
    </row>
    <row r="124" spans="1:16" x14ac:dyDescent="0.3">
      <c r="A124" t="s">
        <v>448</v>
      </c>
      <c r="B124" t="e">
        <f>VLOOKUP(A124,Sheet3!L:L,1,FALSE)</f>
        <v>#N/A</v>
      </c>
      <c r="C124" t="str">
        <f>VLOOKUP(A124,'ALL - prices'!B:C,2,FALSE)</f>
        <v>Atco Ltd/Canada</v>
      </c>
      <c r="D124" t="str">
        <f>VLOOKUP(A124,'ALL - prices'!B:I,8,FALSE)</f>
        <v>Utilities</v>
      </c>
      <c r="E124">
        <v>2015</v>
      </c>
      <c r="F124" t="s">
        <v>681</v>
      </c>
      <c r="G124" t="str">
        <f t="shared" si="6"/>
        <v>2015-Q3</v>
      </c>
      <c r="H124" s="4">
        <f>INDEX('ALL - prices'!$J$3:$DY$219,MATCH('COMBINED DATA'!A124,'ALL - prices'!$B$3:$B$219,0),MATCH('COMBINED DATA'!G124,'ALL - prices'!$J$1:$DY$1,0))</f>
        <v>26.417400000000001</v>
      </c>
      <c r="I124" s="14">
        <f t="shared" si="10"/>
        <v>3.7587453088319944</v>
      </c>
      <c r="J124" s="15">
        <f>INDEX(MarketCap2!$E$2:$AR$224,MATCH(A124,MarketCap2!$B$2:$B$224,0),MATCH(G124,MarketCap2!$E$1:$AR$1,0))</f>
        <v>4514950144</v>
      </c>
      <c r="K124">
        <f t="shared" si="7"/>
        <v>22.230659981450959</v>
      </c>
      <c r="L124">
        <f>INDEX('PB2'!$D$2:$AQ$224,MATCH(A124,'PB2'!$B$2:$B$224,0),MATCH(G124,'PB2'!$D$1:$AQ$1,0))</f>
        <v>1.3652579784393299</v>
      </c>
      <c r="M124" s="16">
        <f t="shared" si="8"/>
        <v>0.73246230074636298</v>
      </c>
      <c r="N124" s="6">
        <f>INDEX('ROA2'!$D$2:$AQ$224,MATCH(A124,'ROA2'!$B$2:$B$224,0),MATCH(G124,'ROA2'!$D$1:$AQ$1,0))</f>
        <v>1.8853329420089699</v>
      </c>
      <c r="O124" s="6">
        <v>18147.999744000001</v>
      </c>
      <c r="P124" s="28">
        <v>1.0749062687847474E-2</v>
      </c>
    </row>
    <row r="125" spans="1:16" x14ac:dyDescent="0.3">
      <c r="A125" t="s">
        <v>448</v>
      </c>
      <c r="B125" t="e">
        <f>VLOOKUP(A125,Sheet3!L:L,1,FALSE)</f>
        <v>#N/A</v>
      </c>
      <c r="C125" t="str">
        <f>VLOOKUP(A125,'ALL - prices'!B:C,2,FALSE)</f>
        <v>Atco Ltd/Canada</v>
      </c>
      <c r="D125" t="str">
        <f>VLOOKUP(A125,'ALL - prices'!B:I,8,FALSE)</f>
        <v>Utilities</v>
      </c>
      <c r="E125">
        <v>2015</v>
      </c>
      <c r="F125" t="s">
        <v>682</v>
      </c>
      <c r="G125" t="str">
        <f t="shared" si="6"/>
        <v>2015-Q4</v>
      </c>
      <c r="H125" s="4">
        <f>INDEX('ALL - prices'!$J$3:$DY$219,MATCH('COMBINED DATA'!A125,'ALL - prices'!$B$3:$B$219,0),MATCH('COMBINED DATA'!G125,'ALL - prices'!$J$1:$DY$1,0))</f>
        <v>24.227499999999999</v>
      </c>
      <c r="I125" s="14">
        <f t="shared" si="10"/>
        <v>2.3936507617375318</v>
      </c>
      <c r="J125" s="15">
        <f>INDEX(MarketCap2!$E$2:$AR$224,MATCH(A125,MarketCap2!$B$2:$B$224,0),MATCH(G125,MarketCap2!$E$1:$AR$1,0))</f>
        <v>4107735808</v>
      </c>
      <c r="K125">
        <f t="shared" si="7"/>
        <v>22.136137815357497</v>
      </c>
      <c r="L125">
        <f>INDEX('PB2'!$D$2:$AQ$224,MATCH(A125,'PB2'!$B$2:$B$224,0),MATCH(G125,'PB2'!$D$1:$AQ$1,0))</f>
        <v>1.22358894348145</v>
      </c>
      <c r="M125" s="16">
        <f t="shared" si="8"/>
        <v>0.81726792754004673</v>
      </c>
      <c r="N125" s="6">
        <f>INDEX('ROA2'!$D$2:$AQ$224,MATCH(A125,'ROA2'!$B$2:$B$224,0),MATCH(G125,'ROA2'!$D$1:$AQ$1,0))</f>
        <v>1.3766789436340301</v>
      </c>
      <c r="O125" s="6">
        <v>18662.000639999998</v>
      </c>
      <c r="P125" s="28">
        <v>2.8322729956503007E-2</v>
      </c>
    </row>
    <row r="126" spans="1:16" x14ac:dyDescent="0.3">
      <c r="A126" t="s">
        <v>448</v>
      </c>
      <c r="B126" t="e">
        <f>VLOOKUP(A126,Sheet3!L:L,1,FALSE)</f>
        <v>#N/A</v>
      </c>
      <c r="C126" t="str">
        <f>VLOOKUP(A126,'ALL - prices'!B:C,2,FALSE)</f>
        <v>Atco Ltd/Canada</v>
      </c>
      <c r="D126" t="str">
        <f>VLOOKUP(A126,'ALL - prices'!B:I,8,FALSE)</f>
        <v>Utilities</v>
      </c>
      <c r="E126">
        <v>2016</v>
      </c>
      <c r="F126" t="s">
        <v>679</v>
      </c>
      <c r="G126" t="str">
        <f t="shared" si="6"/>
        <v>2016-Q1</v>
      </c>
      <c r="H126" s="4">
        <f>INDEX('ALL - prices'!$J$3:$DY$219,MATCH('COMBINED DATA'!A126,'ALL - prices'!$B$3:$B$219,0),MATCH('COMBINED DATA'!G126,'ALL - prices'!$J$1:$DY$1,0))</f>
        <v>26.863399999999999</v>
      </c>
      <c r="I126" s="14">
        <f t="shared" si="10"/>
        <v>2.4394693453016933</v>
      </c>
      <c r="J126" s="15">
        <f>INDEX(MarketCap2!$E$2:$AR$224,MATCH(A126,MarketCap2!$B$2:$B$224,0),MATCH(G126,MarketCap2!$E$1:$AR$1,0))</f>
        <v>4518471680</v>
      </c>
      <c r="K126">
        <f t="shared" si="7"/>
        <v>22.231439649719974</v>
      </c>
      <c r="L126">
        <f>INDEX('PB2'!$D$2:$AQ$224,MATCH(A126,'PB2'!$B$2:$B$224,0),MATCH(G126,'PB2'!$D$1:$AQ$1,0))</f>
        <v>1.3414560556411701</v>
      </c>
      <c r="M126" s="16">
        <f t="shared" si="8"/>
        <v>0.74545863488762154</v>
      </c>
      <c r="N126" s="6">
        <f>INDEX('ROA2'!$D$2:$AQ$224,MATCH(A126,'ROA2'!$B$2:$B$224,0),MATCH(G126,'ROA2'!$D$1:$AQ$1,0))</f>
        <v>0.838231980800629</v>
      </c>
      <c r="O126" s="6">
        <v>19054.999552000001</v>
      </c>
      <c r="P126" s="28">
        <v>2.1058777115120858E-2</v>
      </c>
    </row>
    <row r="127" spans="1:16" x14ac:dyDescent="0.3">
      <c r="A127" t="s">
        <v>448</v>
      </c>
      <c r="B127" t="e">
        <f>VLOOKUP(A127,Sheet3!L:L,1,FALSE)</f>
        <v>#N/A</v>
      </c>
      <c r="C127" t="str">
        <f>VLOOKUP(A127,'ALL - prices'!B:C,2,FALSE)</f>
        <v>Atco Ltd/Canada</v>
      </c>
      <c r="D127" t="str">
        <f>VLOOKUP(A127,'ALL - prices'!B:I,8,FALSE)</f>
        <v>Utilities</v>
      </c>
      <c r="E127">
        <v>2016</v>
      </c>
      <c r="F127" t="s">
        <v>680</v>
      </c>
      <c r="G127" t="str">
        <f t="shared" si="6"/>
        <v>2016-Q2</v>
      </c>
      <c r="H127" s="4">
        <f>INDEX('ALL - prices'!$J$3:$DY$219,MATCH('COMBINED DATA'!A127,'ALL - prices'!$B$3:$B$219,0),MATCH('COMBINED DATA'!G127,'ALL - prices'!$J$1:$DY$1,0))</f>
        <v>31.194299999999998</v>
      </c>
      <c r="I127" s="14">
        <f t="shared" si="10"/>
        <v>2.5665166679113285</v>
      </c>
      <c r="J127" s="15">
        <f>INDEX(MarketCap2!$E$2:$AR$224,MATCH(A127,MarketCap2!$B$2:$B$224,0),MATCH(G127,MarketCap2!$E$1:$AR$1,0))</f>
        <v>5192025600</v>
      </c>
      <c r="K127">
        <f t="shared" si="7"/>
        <v>22.370389746998601</v>
      </c>
      <c r="L127">
        <f>INDEX('PB2'!$D$2:$AQ$224,MATCH(A127,'PB2'!$B$2:$B$224,0),MATCH(G127,'PB2'!$D$1:$AQ$1,0))</f>
        <v>1.5478669404983501</v>
      </c>
      <c r="M127" s="16">
        <f t="shared" si="8"/>
        <v>0.64605036378517189</v>
      </c>
      <c r="N127" s="6">
        <f>INDEX('ROA2'!$D$2:$AQ$224,MATCH(A127,'ROA2'!$B$2:$B$224,0),MATCH(G127,'ROA2'!$D$1:$AQ$1,0))</f>
        <v>0.91208398342132602</v>
      </c>
      <c r="O127" s="6">
        <v>19103.000575999999</v>
      </c>
      <c r="P127" s="28">
        <v>2.5190776766488695E-3</v>
      </c>
    </row>
    <row r="128" spans="1:16" x14ac:dyDescent="0.3">
      <c r="A128" t="s">
        <v>448</v>
      </c>
      <c r="B128" t="e">
        <f>VLOOKUP(A128,Sheet3!L:L,1,FALSE)</f>
        <v>#N/A</v>
      </c>
      <c r="C128" t="str">
        <f>VLOOKUP(A128,'ALL - prices'!B:C,2,FALSE)</f>
        <v>Atco Ltd/Canada</v>
      </c>
      <c r="D128" t="str">
        <f>VLOOKUP(A128,'ALL - prices'!B:I,8,FALSE)</f>
        <v>Utilities</v>
      </c>
      <c r="E128">
        <v>2016</v>
      </c>
      <c r="F128" t="s">
        <v>681</v>
      </c>
      <c r="G128" t="str">
        <f t="shared" si="6"/>
        <v>2016-Q3</v>
      </c>
      <c r="H128" s="4">
        <f>INDEX('ALL - prices'!$J$3:$DY$219,MATCH('COMBINED DATA'!A128,'ALL - prices'!$B$3:$B$219,0),MATCH('COMBINED DATA'!G128,'ALL - prices'!$J$1:$DY$1,0))</f>
        <v>32.277799999999999</v>
      </c>
      <c r="I128" s="14">
        <f t="shared" si="10"/>
        <v>2.5054700561970407</v>
      </c>
      <c r="J128" s="15">
        <f>INDEX(MarketCap2!$E$2:$AR$224,MATCH(A128,MarketCap2!$B$2:$B$224,0),MATCH(G128,MarketCap2!$E$1:$AR$1,0))</f>
        <v>5346150400</v>
      </c>
      <c r="K128">
        <f t="shared" si="7"/>
        <v>22.399642587451098</v>
      </c>
      <c r="L128">
        <f>INDEX('PB2'!$D$2:$AQ$224,MATCH(A128,'PB2'!$B$2:$B$224,0),MATCH(G128,'PB2'!$D$1:$AQ$1,0))</f>
        <v>1.5748770236969001</v>
      </c>
      <c r="M128" s="16">
        <f t="shared" si="8"/>
        <v>0.63497021351710281</v>
      </c>
      <c r="N128" s="6">
        <f>INDEX('ROA2'!$D$2:$AQ$224,MATCH(A128,'ROA2'!$B$2:$B$224,0),MATCH(G128,'ROA2'!$D$1:$AQ$1,0))</f>
        <v>1.18270695209503</v>
      </c>
      <c r="O128" s="6">
        <v>19392.999424000001</v>
      </c>
      <c r="P128" s="28">
        <v>1.5180800882367252E-2</v>
      </c>
    </row>
    <row r="129" spans="1:16" x14ac:dyDescent="0.3">
      <c r="A129" t="s">
        <v>448</v>
      </c>
      <c r="B129" t="e">
        <f>VLOOKUP(A129,Sheet3!L:L,1,FALSE)</f>
        <v>#N/A</v>
      </c>
      <c r="C129" t="str">
        <f>VLOOKUP(A129,'ALL - prices'!B:C,2,FALSE)</f>
        <v>Atco Ltd/Canada</v>
      </c>
      <c r="D129" t="str">
        <f>VLOOKUP(A129,'ALL - prices'!B:I,8,FALSE)</f>
        <v>Utilities</v>
      </c>
      <c r="E129">
        <v>2016</v>
      </c>
      <c r="F129" t="s">
        <v>682</v>
      </c>
      <c r="G129" t="str">
        <f t="shared" si="6"/>
        <v>2016-Q4</v>
      </c>
      <c r="H129" s="4">
        <f>INDEX('ALL - prices'!$J$3:$DY$219,MATCH('COMBINED DATA'!A129,'ALL - prices'!$B$3:$B$219,0),MATCH('COMBINED DATA'!G129,'ALL - prices'!$J$1:$DY$1,0))</f>
        <v>31.127199999999998</v>
      </c>
      <c r="I129" s="14">
        <f t="shared" si="10"/>
        <v>2.1138513119816791</v>
      </c>
      <c r="J129" s="15">
        <f>INDEX(MarketCap2!$E$2:$AR$224,MATCH(A129,MarketCap2!$B$2:$B$224,0),MATCH(G129,MarketCap2!$E$1:$AR$1,0))</f>
        <v>5122024960</v>
      </c>
      <c r="K129">
        <f t="shared" si="7"/>
        <v>22.356815697808319</v>
      </c>
      <c r="L129">
        <f>INDEX('PB2'!$D$2:$AQ$224,MATCH(A129,'PB2'!$B$2:$B$224,0),MATCH(G129,'PB2'!$D$1:$AQ$1,0))</f>
        <v>1.44399702548981</v>
      </c>
      <c r="M129" s="16">
        <f t="shared" si="8"/>
        <v>0.69252220215675009</v>
      </c>
      <c r="N129" s="6">
        <f>INDEX('ROA2'!$D$2:$AQ$224,MATCH(A129,'ROA2'!$B$2:$B$224,0),MATCH(G129,'ROA2'!$D$1:$AQ$1,0))</f>
        <v>1.2514400482177701</v>
      </c>
      <c r="O129" s="6">
        <v>19534.000128</v>
      </c>
      <c r="P129" s="28">
        <v>7.2707011905286494E-3</v>
      </c>
    </row>
    <row r="130" spans="1:16" x14ac:dyDescent="0.3">
      <c r="A130" t="s">
        <v>448</v>
      </c>
      <c r="B130" t="e">
        <f>VLOOKUP(A130,Sheet3!L:L,1,FALSE)</f>
        <v>#N/A</v>
      </c>
      <c r="C130" t="str">
        <f>VLOOKUP(A130,'ALL - prices'!B:C,2,FALSE)</f>
        <v>Atco Ltd/Canada</v>
      </c>
      <c r="D130" t="str">
        <f>VLOOKUP(A130,'ALL - prices'!B:I,8,FALSE)</f>
        <v>Utilities</v>
      </c>
      <c r="E130">
        <v>2017</v>
      </c>
      <c r="F130" t="s">
        <v>679</v>
      </c>
      <c r="G130" t="str">
        <f t="shared" ref="G130:G193" si="11">E130&amp;"-"&amp;F130</f>
        <v>2017-Q1</v>
      </c>
      <c r="H130" s="4">
        <f>INDEX('ALL - prices'!$J$3:$DY$219,MATCH('COMBINED DATA'!A130,'ALL - prices'!$B$3:$B$219,0),MATCH('COMBINED DATA'!G130,'ALL - prices'!$J$1:$DY$1,0))</f>
        <v>36.296700000000001</v>
      </c>
      <c r="I130" s="14">
        <f t="shared" si="10"/>
        <v>2.4262513697402959</v>
      </c>
      <c r="J130" s="15">
        <f>INDEX(MarketCap2!$E$2:$AR$224,MATCH(A130,MarketCap2!$B$2:$B$224,0),MATCH(G130,MarketCap2!$E$1:$AR$1,0))</f>
        <v>5930008576</v>
      </c>
      <c r="K130">
        <f t="shared" ref="K130:K193" si="12">LN(J130)</f>
        <v>22.503291496160735</v>
      </c>
      <c r="L130">
        <f>INDEX('PB2'!$D$2:$AQ$224,MATCH(A130,'PB2'!$B$2:$B$224,0),MATCH(G130,'PB2'!$D$1:$AQ$1,0))</f>
        <v>1.64688897132873</v>
      </c>
      <c r="M130" s="16">
        <f t="shared" ref="M130:M193" si="13">1/L130</f>
        <v>0.60720547493446864</v>
      </c>
      <c r="N130" s="6">
        <f>INDEX('ROA2'!$D$2:$AQ$224,MATCH(A130,'ROA2'!$B$2:$B$224,0),MATCH(G130,'ROA2'!$D$1:$AQ$1,0))</f>
        <v>1.7535259723663299</v>
      </c>
      <c r="O130" s="6">
        <v>19723.999231999998</v>
      </c>
      <c r="P130" s="28">
        <v>9.7265845579500264E-3</v>
      </c>
    </row>
    <row r="131" spans="1:16" x14ac:dyDescent="0.3">
      <c r="A131" t="s">
        <v>448</v>
      </c>
      <c r="B131" t="e">
        <f>VLOOKUP(A131,Sheet3!L:L,1,FALSE)</f>
        <v>#N/A</v>
      </c>
      <c r="C131" t="str">
        <f>VLOOKUP(A131,'ALL - prices'!B:C,2,FALSE)</f>
        <v>Atco Ltd/Canada</v>
      </c>
      <c r="D131" t="str">
        <f>VLOOKUP(A131,'ALL - prices'!B:I,8,FALSE)</f>
        <v>Utilities</v>
      </c>
      <c r="E131">
        <v>2017</v>
      </c>
      <c r="F131" t="s">
        <v>680</v>
      </c>
      <c r="G131" t="str">
        <f t="shared" si="11"/>
        <v>2017-Q2</v>
      </c>
      <c r="H131" s="4">
        <f>INDEX('ALL - prices'!$J$3:$DY$219,MATCH('COMBINED DATA'!A131,'ALL - prices'!$B$3:$B$219,0),MATCH('COMBINED DATA'!G131,'ALL - prices'!$J$1:$DY$1,0))</f>
        <v>35.823099999999997</v>
      </c>
      <c r="I131" s="14">
        <f t="shared" si="10"/>
        <v>1.5369104224601597</v>
      </c>
      <c r="J131" s="15">
        <f>INDEX(MarketCap2!$E$2:$AR$224,MATCH(A131,MarketCap2!$B$2:$B$224,0),MATCH(G131,MarketCap2!$E$1:$AR$1,0))</f>
        <v>5815187968</v>
      </c>
      <c r="K131">
        <f t="shared" si="12"/>
        <v>22.483738947072165</v>
      </c>
      <c r="L131">
        <f>INDEX('PB2'!$D$2:$AQ$224,MATCH(A131,'PB2'!$B$2:$B$224,0),MATCH(G131,'PB2'!$D$1:$AQ$1,0))</f>
        <v>1.62136602401733</v>
      </c>
      <c r="M131" s="16">
        <f t="shared" si="13"/>
        <v>0.61676388007826632</v>
      </c>
      <c r="N131" s="6">
        <f>INDEX('ROA2'!$D$2:$AQ$224,MATCH(A131,'ROA2'!$B$2:$B$224,0),MATCH(G131,'ROA2'!$D$1:$AQ$1,0))</f>
        <v>1.6917970180511499</v>
      </c>
      <c r="O131" s="6">
        <v>20027.000832000002</v>
      </c>
      <c r="P131" s="28">
        <v>1.5362077256037244E-2</v>
      </c>
    </row>
    <row r="132" spans="1:16" x14ac:dyDescent="0.3">
      <c r="A132" t="s">
        <v>448</v>
      </c>
      <c r="B132" t="e">
        <f>VLOOKUP(A132,Sheet3!L:L,1,FALSE)</f>
        <v>#N/A</v>
      </c>
      <c r="C132" t="str">
        <f>VLOOKUP(A132,'ALL - prices'!B:C,2,FALSE)</f>
        <v>Atco Ltd/Canada</v>
      </c>
      <c r="D132" t="str">
        <f>VLOOKUP(A132,'ALL - prices'!B:I,8,FALSE)</f>
        <v>Utilities</v>
      </c>
      <c r="E132">
        <v>2017</v>
      </c>
      <c r="F132" t="s">
        <v>681</v>
      </c>
      <c r="G132" t="str">
        <f t="shared" si="11"/>
        <v>2017-Q3</v>
      </c>
      <c r="H132" s="4">
        <f>INDEX('ALL - prices'!$J$3:$DY$219,MATCH('COMBINED DATA'!A132,'ALL - prices'!$B$3:$B$219,0),MATCH('COMBINED DATA'!G132,'ALL - prices'!$J$1:$DY$1,0))</f>
        <v>32.590299999999999</v>
      </c>
      <c r="I132" s="14">
        <f t="shared" si="10"/>
        <v>1.8124175475498645</v>
      </c>
      <c r="J132" s="15">
        <f>INDEX(MarketCap2!$E$2:$AR$224,MATCH(A132,MarketCap2!$B$2:$B$224,0),MATCH(G132,MarketCap2!$E$1:$AR$1,0))</f>
        <v>5252987904</v>
      </c>
      <c r="K132">
        <f t="shared" si="12"/>
        <v>22.382062876231405</v>
      </c>
      <c r="L132">
        <f>INDEX('PB2'!$D$2:$AQ$224,MATCH(A132,'PB2'!$B$2:$B$224,0),MATCH(G132,'PB2'!$D$1:$AQ$1,0))</f>
        <v>1.4526330232620199</v>
      </c>
      <c r="M132" s="16">
        <f t="shared" si="13"/>
        <v>0.68840511263774573</v>
      </c>
      <c r="N132" s="6">
        <f>INDEX('ROA2'!$D$2:$AQ$224,MATCH(A132,'ROA2'!$B$2:$B$224,0),MATCH(G132,'ROA2'!$D$1:$AQ$1,0))</f>
        <v>1.5792670249939</v>
      </c>
      <c r="O132" s="6">
        <v>20118.999039999999</v>
      </c>
      <c r="P132" s="28">
        <v>4.5937087021536722E-3</v>
      </c>
    </row>
    <row r="133" spans="1:16" x14ac:dyDescent="0.3">
      <c r="A133" t="s">
        <v>448</v>
      </c>
      <c r="B133" t="e">
        <f>VLOOKUP(A133,Sheet3!L:L,1,FALSE)</f>
        <v>#N/A</v>
      </c>
      <c r="C133" t="str">
        <f>VLOOKUP(A133,'ALL - prices'!B:C,2,FALSE)</f>
        <v>Atco Ltd/Canada</v>
      </c>
      <c r="D133" t="str">
        <f>VLOOKUP(A133,'ALL - prices'!B:I,8,FALSE)</f>
        <v>Utilities</v>
      </c>
      <c r="E133">
        <v>2017</v>
      </c>
      <c r="F133" t="s">
        <v>682</v>
      </c>
      <c r="G133" t="str">
        <f t="shared" si="11"/>
        <v>2017-Q4</v>
      </c>
      <c r="H133" s="4">
        <f>INDEX('ALL - prices'!$J$3:$DY$219,MATCH('COMBINED DATA'!A133,'ALL - prices'!$B$3:$B$219,0),MATCH('COMBINED DATA'!G133,'ALL - prices'!$J$1:$DY$1,0))</f>
        <v>32.2532</v>
      </c>
      <c r="I133" s="14">
        <f t="shared" si="10"/>
        <v>0.9430377594949908</v>
      </c>
      <c r="J133" s="15">
        <f>INDEX(MarketCap2!$E$2:$AR$224,MATCH(A133,MarketCap2!$B$2:$B$224,0),MATCH(G133,MarketCap2!$E$1:$AR$1,0))</f>
        <v>5159636992</v>
      </c>
      <c r="K133">
        <f t="shared" si="12"/>
        <v>22.364132063577582</v>
      </c>
      <c r="L133">
        <f>INDEX('PB2'!$D$2:$AQ$224,MATCH(A133,'PB2'!$B$2:$B$224,0),MATCH(G133,'PB2'!$D$1:$AQ$1,0))</f>
        <v>1.37555003166199</v>
      </c>
      <c r="M133" s="16">
        <f t="shared" si="13"/>
        <v>0.72698191776547982</v>
      </c>
      <c r="N133" s="6">
        <f>INDEX('ROA2'!$D$2:$AQ$224,MATCH(A133,'ROA2'!$B$2:$B$224,0),MATCH(G133,'ROA2'!$D$1:$AQ$1,0))</f>
        <v>1.4309929609298699</v>
      </c>
      <c r="O133" s="6">
        <v>20578.000896000001</v>
      </c>
      <c r="P133" s="28">
        <v>2.2814348521386609E-2</v>
      </c>
    </row>
    <row r="134" spans="1:16" x14ac:dyDescent="0.3">
      <c r="A134" t="s">
        <v>448</v>
      </c>
      <c r="B134" t="e">
        <f>VLOOKUP(A134,Sheet3!L:L,1,FALSE)</f>
        <v>#N/A</v>
      </c>
      <c r="C134" t="str">
        <f>VLOOKUP(A134,'ALL - prices'!B:C,2,FALSE)</f>
        <v>Atco Ltd/Canada</v>
      </c>
      <c r="D134" t="str">
        <f>VLOOKUP(A134,'ALL - prices'!B:I,8,FALSE)</f>
        <v>Utilities</v>
      </c>
      <c r="E134">
        <v>2018</v>
      </c>
      <c r="F134" t="s">
        <v>679</v>
      </c>
      <c r="G134" t="str">
        <f t="shared" si="11"/>
        <v>2018-Q1</v>
      </c>
      <c r="H134" s="4">
        <f>INDEX('ALL - prices'!$J$3:$DY$219,MATCH('COMBINED DATA'!A134,'ALL - prices'!$B$3:$B$219,0),MATCH('COMBINED DATA'!G134,'ALL - prices'!$J$1:$DY$1,0))</f>
        <v>29.924099999999999</v>
      </c>
      <c r="I134" s="14">
        <f t="shared" si="10"/>
        <v>2.632948946681902</v>
      </c>
      <c r="J134" s="15">
        <f>INDEX(MarketCap2!$E$2:$AR$224,MATCH(A134,MarketCap2!$B$2:$B$224,0),MATCH(G134,MarketCap2!$E$1:$AR$1,0))</f>
        <v>4748883456</v>
      </c>
      <c r="K134">
        <f t="shared" si="12"/>
        <v>22.281175365466847</v>
      </c>
      <c r="L134">
        <f>INDEX('PB2'!$D$2:$AQ$224,MATCH(A134,'PB2'!$B$2:$B$224,0),MATCH(G134,'PB2'!$D$1:$AQ$1,0))</f>
        <v>1.3236490488052399</v>
      </c>
      <c r="M134" s="16">
        <f t="shared" si="13"/>
        <v>0.75548726522534504</v>
      </c>
      <c r="N134" s="6">
        <f>INDEX('ROA2'!$D$2:$AQ$224,MATCH(A134,'ROA2'!$B$2:$B$224,0),MATCH(G134,'ROA2'!$D$1:$AQ$1,0))</f>
        <v>1.0551669597625699</v>
      </c>
      <c r="O134" s="6">
        <v>21785.999360000002</v>
      </c>
      <c r="P134" s="28">
        <v>5.870339252608419E-2</v>
      </c>
    </row>
    <row r="135" spans="1:16" x14ac:dyDescent="0.3">
      <c r="A135" t="s">
        <v>448</v>
      </c>
      <c r="B135" t="e">
        <f>VLOOKUP(A135,Sheet3!L:L,1,FALSE)</f>
        <v>#N/A</v>
      </c>
      <c r="C135" t="str">
        <f>VLOOKUP(A135,'ALL - prices'!B:C,2,FALSE)</f>
        <v>Atco Ltd/Canada</v>
      </c>
      <c r="D135" t="str">
        <f>VLOOKUP(A135,'ALL - prices'!B:I,8,FALSE)</f>
        <v>Utilities</v>
      </c>
      <c r="E135">
        <v>2018</v>
      </c>
      <c r="F135" t="s">
        <v>680</v>
      </c>
      <c r="G135" t="str">
        <f t="shared" si="11"/>
        <v>2018-Q2</v>
      </c>
      <c r="H135" s="4">
        <f>INDEX('ALL - prices'!$J$3:$DY$219,MATCH('COMBINED DATA'!A135,'ALL - prices'!$B$3:$B$219,0),MATCH('COMBINED DATA'!G135,'ALL - prices'!$J$1:$DY$1,0))</f>
        <v>29.6328</v>
      </c>
      <c r="I135" s="14">
        <f t="shared" si="10"/>
        <v>3.1022397074533101</v>
      </c>
      <c r="J135" s="15">
        <f>INDEX(MarketCap2!$E$2:$AR$224,MATCH(A135,MarketCap2!$B$2:$B$224,0),MATCH(G135,MarketCap2!$E$1:$AR$1,0))</f>
        <v>4656373760</v>
      </c>
      <c r="K135">
        <f t="shared" si="12"/>
        <v>22.261502819067779</v>
      </c>
      <c r="L135">
        <f>INDEX('PB2'!$D$2:$AQ$224,MATCH(A135,'PB2'!$B$2:$B$224,0),MATCH(G135,'PB2'!$D$1:$AQ$1,0))</f>
        <v>1.30497002601623</v>
      </c>
      <c r="M135" s="16">
        <f t="shared" si="13"/>
        <v>0.76630112574521536</v>
      </c>
      <c r="N135" s="6">
        <f>INDEX('ROA2'!$D$2:$AQ$224,MATCH(A135,'ROA2'!$B$2:$B$224,0),MATCH(G135,'ROA2'!$D$1:$AQ$1,0))</f>
        <v>0.98645401000976596</v>
      </c>
      <c r="O135" s="6">
        <v>22346.999808</v>
      </c>
      <c r="P135" s="28">
        <v>2.5750503281020881E-2</v>
      </c>
    </row>
    <row r="136" spans="1:16" x14ac:dyDescent="0.3">
      <c r="A136" t="s">
        <v>448</v>
      </c>
      <c r="B136" t="e">
        <f>VLOOKUP(A136,Sheet3!L:L,1,FALSE)</f>
        <v>#N/A</v>
      </c>
      <c r="C136" t="str">
        <f>VLOOKUP(A136,'ALL - prices'!B:C,2,FALSE)</f>
        <v>Atco Ltd/Canada</v>
      </c>
      <c r="D136" t="str">
        <f>VLOOKUP(A136,'ALL - prices'!B:I,8,FALSE)</f>
        <v>Utilities</v>
      </c>
      <c r="E136">
        <v>2018</v>
      </c>
      <c r="F136" t="s">
        <v>681</v>
      </c>
      <c r="G136" t="str">
        <f t="shared" si="11"/>
        <v>2018-Q3</v>
      </c>
      <c r="H136" s="4">
        <f>INDEX('ALL - prices'!$J$3:$DY$219,MATCH('COMBINED DATA'!A136,'ALL - prices'!$B$3:$B$219,0),MATCH('COMBINED DATA'!G136,'ALL - prices'!$J$1:$DY$1,0))</f>
        <v>27.839500000000001</v>
      </c>
      <c r="I136" s="14">
        <f t="shared" si="10"/>
        <v>3.4205021964374382</v>
      </c>
      <c r="J136" s="15">
        <f>INDEX(MarketCap2!$E$2:$AR$224,MATCH(A136,MarketCap2!$B$2:$B$224,0),MATCH(G136,MarketCap2!$E$1:$AR$1,0))</f>
        <v>4332813824</v>
      </c>
      <c r="K136">
        <f t="shared" si="12"/>
        <v>22.189483011783615</v>
      </c>
      <c r="L136">
        <f>INDEX('PB2'!$D$2:$AQ$224,MATCH(A136,'PB2'!$B$2:$B$224,0),MATCH(G136,'PB2'!$D$1:$AQ$1,0))</f>
        <v>1.192626953125</v>
      </c>
      <c r="M136" s="16">
        <f t="shared" si="13"/>
        <v>0.83848515864892526</v>
      </c>
      <c r="N136" s="6">
        <f>INDEX('ROA2'!$D$2:$AQ$224,MATCH(A136,'ROA2'!$B$2:$B$224,0),MATCH(G136,'ROA2'!$D$1:$AQ$1,0))</f>
        <v>0.73786699771881104</v>
      </c>
      <c r="O136" s="6">
        <v>21894.000639999998</v>
      </c>
      <c r="P136" s="28">
        <v>-2.0271140282456752E-2</v>
      </c>
    </row>
    <row r="137" spans="1:16" x14ac:dyDescent="0.3">
      <c r="A137" t="s">
        <v>448</v>
      </c>
      <c r="B137" t="e">
        <f>VLOOKUP(A137,Sheet3!L:L,1,FALSE)</f>
        <v>#N/A</v>
      </c>
      <c r="C137" t="str">
        <f>VLOOKUP(A137,'ALL - prices'!B:C,2,FALSE)</f>
        <v>Atco Ltd/Canada</v>
      </c>
      <c r="D137" t="str">
        <f>VLOOKUP(A137,'ALL - prices'!B:I,8,FALSE)</f>
        <v>Utilities</v>
      </c>
      <c r="E137">
        <v>2018</v>
      </c>
      <c r="F137" t="s">
        <v>682</v>
      </c>
      <c r="G137" t="str">
        <f t="shared" si="11"/>
        <v>2018-Q4</v>
      </c>
      <c r="H137" s="4">
        <f>INDEX('ALL - prices'!$J$3:$DY$219,MATCH('COMBINED DATA'!A137,'ALL - prices'!$B$3:$B$219,0),MATCH('COMBINED DATA'!G137,'ALL - prices'!$J$1:$DY$1,0))</f>
        <v>28.733499999999999</v>
      </c>
      <c r="I137" s="14">
        <f t="shared" si="10"/>
        <v>2.4126267308682472</v>
      </c>
      <c r="J137" s="15">
        <f>INDEX(MarketCap2!$E$2:$AR$224,MATCH(A137,MarketCap2!$B$2:$B$224,0),MATCH(G137,MarketCap2!$E$1:$AR$1,0))</f>
        <v>4430725632</v>
      </c>
      <c r="K137">
        <f t="shared" si="12"/>
        <v>22.211829207138308</v>
      </c>
      <c r="L137">
        <f>INDEX('PB2'!$D$2:$AQ$224,MATCH(A137,'PB2'!$B$2:$B$224,0),MATCH(G137,'PB2'!$D$1:$AQ$1,0))</f>
        <v>1.13310098648071</v>
      </c>
      <c r="M137" s="16">
        <f t="shared" si="13"/>
        <v>0.88253387114761295</v>
      </c>
      <c r="N137" s="6">
        <f>INDEX('ROA2'!$D$2:$AQ$224,MATCH(A137,'ROA2'!$B$2:$B$224,0),MATCH(G137,'ROA2'!$D$1:$AQ$1,0))</f>
        <v>1.04101598262787</v>
      </c>
      <c r="O137" s="6">
        <v>22648.999936</v>
      </c>
      <c r="P137" s="28">
        <v>3.4484300444416256E-2</v>
      </c>
    </row>
    <row r="138" spans="1:16" x14ac:dyDescent="0.3">
      <c r="A138" t="s">
        <v>448</v>
      </c>
      <c r="B138" t="e">
        <f>VLOOKUP(A138,Sheet3!L:L,1,FALSE)</f>
        <v>#N/A</v>
      </c>
      <c r="C138" t="str">
        <f>VLOOKUP(A138,'ALL - prices'!B:C,2,FALSE)</f>
        <v>Atco Ltd/Canada</v>
      </c>
      <c r="D138" t="str">
        <f>VLOOKUP(A138,'ALL - prices'!B:I,8,FALSE)</f>
        <v>Utilities</v>
      </c>
      <c r="E138">
        <v>2019</v>
      </c>
      <c r="F138" t="s">
        <v>679</v>
      </c>
      <c r="G138" t="str">
        <f t="shared" si="11"/>
        <v>2019-Q1</v>
      </c>
      <c r="H138" s="4">
        <f>INDEX('ALL - prices'!$J$3:$DY$219,MATCH('COMBINED DATA'!A138,'ALL - prices'!$B$3:$B$219,0),MATCH('COMBINED DATA'!G138,'ALL - prices'!$J$1:$DY$1,0))</f>
        <v>33.793500000000002</v>
      </c>
      <c r="I138" s="14">
        <f t="shared" si="10"/>
        <v>3.6448112217918793</v>
      </c>
      <c r="J138" s="15">
        <f>INDEX(MarketCap2!$E$2:$AR$224,MATCH(A138,MarketCap2!$B$2:$B$224,0),MATCH(G138,MarketCap2!$E$1:$AR$1,0))</f>
        <v>5159705600</v>
      </c>
      <c r="K138">
        <f t="shared" si="12"/>
        <v>22.364145360548662</v>
      </c>
      <c r="L138">
        <f>INDEX('PB2'!$D$2:$AQ$224,MATCH(A138,'PB2'!$B$2:$B$224,0),MATCH(G138,'PB2'!$D$1:$AQ$1,0))</f>
        <v>1.371631026268</v>
      </c>
      <c r="M138" s="16">
        <f t="shared" si="13"/>
        <v>0.72905904055032078</v>
      </c>
      <c r="N138" s="6">
        <f>INDEX('ROA2'!$D$2:$AQ$224,MATCH(A138,'ROA2'!$B$2:$B$224,0),MATCH(G138,'ROA2'!$D$1:$AQ$1,0))</f>
        <v>1.45357894897461</v>
      </c>
      <c r="O138" s="6">
        <v>23344.001024000001</v>
      </c>
      <c r="P138" s="28">
        <v>3.0685729611191998E-2</v>
      </c>
    </row>
    <row r="139" spans="1:16" x14ac:dyDescent="0.3">
      <c r="A139" t="s">
        <v>448</v>
      </c>
      <c r="B139" t="e">
        <f>VLOOKUP(A139,Sheet3!L:L,1,FALSE)</f>
        <v>#N/A</v>
      </c>
      <c r="C139" t="str">
        <f>VLOOKUP(A139,'ALL - prices'!B:C,2,FALSE)</f>
        <v>Atco Ltd/Canada</v>
      </c>
      <c r="D139" t="str">
        <f>VLOOKUP(A139,'ALL - prices'!B:I,8,FALSE)</f>
        <v>Utilities</v>
      </c>
      <c r="E139">
        <v>2019</v>
      </c>
      <c r="F139" t="s">
        <v>680</v>
      </c>
      <c r="G139" t="str">
        <f t="shared" si="11"/>
        <v>2019-Q2</v>
      </c>
      <c r="H139" s="4">
        <f>INDEX('ALL - prices'!$J$3:$DY$219,MATCH('COMBINED DATA'!A139,'ALL - prices'!$B$3:$B$219,0),MATCH('COMBINED DATA'!G139,'ALL - prices'!$J$1:$DY$1,0))</f>
        <v>33.439599999999999</v>
      </c>
      <c r="I139" s="14">
        <f t="shared" si="10"/>
        <v>3.9620203343748766</v>
      </c>
      <c r="J139" s="15">
        <f>INDEX(MarketCap2!$E$2:$AR$224,MATCH(A139,MarketCap2!$B$2:$B$224,0),MATCH(G139,MarketCap2!$E$1:$AR$1,0))</f>
        <v>5058420736</v>
      </c>
      <c r="K139">
        <f t="shared" si="12"/>
        <v>22.344320164020218</v>
      </c>
      <c r="L139">
        <f>INDEX('PB2'!$D$2:$AQ$224,MATCH(A139,'PB2'!$B$2:$B$224,0),MATCH(G139,'PB2'!$D$1:$AQ$1,0))</f>
        <v>1.3233350515365601</v>
      </c>
      <c r="M139" s="16">
        <f t="shared" si="13"/>
        <v>0.75566652514710697</v>
      </c>
      <c r="N139" s="6">
        <f>INDEX('ROA2'!$D$2:$AQ$224,MATCH(A139,'ROA2'!$B$2:$B$224,0),MATCH(G139,'ROA2'!$D$1:$AQ$1,0))</f>
        <v>1.5235279798507699</v>
      </c>
      <c r="O139" s="6">
        <v>23598.999552000001</v>
      </c>
      <c r="P139" s="28">
        <v>1.0923514256953456E-2</v>
      </c>
    </row>
    <row r="140" spans="1:16" x14ac:dyDescent="0.3">
      <c r="A140" t="s">
        <v>448</v>
      </c>
      <c r="B140" t="e">
        <f>VLOOKUP(A140,Sheet3!L:L,1,FALSE)</f>
        <v>#N/A</v>
      </c>
      <c r="C140" t="str">
        <f>VLOOKUP(A140,'ALL - prices'!B:C,2,FALSE)</f>
        <v>Atco Ltd/Canada</v>
      </c>
      <c r="D140" t="str">
        <f>VLOOKUP(A140,'ALL - prices'!B:I,8,FALSE)</f>
        <v>Utilities</v>
      </c>
      <c r="E140">
        <v>2019</v>
      </c>
      <c r="F140" t="s">
        <v>681</v>
      </c>
      <c r="G140" t="str">
        <f t="shared" si="11"/>
        <v>2019-Q3</v>
      </c>
      <c r="H140" s="4">
        <f>INDEX('ALL - prices'!$J$3:$DY$219,MATCH('COMBINED DATA'!A140,'ALL - prices'!$B$3:$B$219,0),MATCH('COMBINED DATA'!G140,'ALL - prices'!$J$1:$DY$1,0))</f>
        <v>37.040700000000001</v>
      </c>
      <c r="I140" s="14">
        <f t="shared" si="10"/>
        <v>3.7991397240032856</v>
      </c>
      <c r="J140" s="15">
        <f>INDEX(MarketCap2!$E$2:$AR$224,MATCH(A140,MarketCap2!$B$2:$B$224,0),MATCH(G140,MarketCap2!$E$1:$AR$1,0))</f>
        <v>5564491776</v>
      </c>
      <c r="K140">
        <f t="shared" si="12"/>
        <v>22.439671492436148</v>
      </c>
      <c r="L140">
        <f>INDEX('PB2'!$D$2:$AQ$224,MATCH(A140,'PB2'!$B$2:$B$224,0),MATCH(G140,'PB2'!$D$1:$AQ$1,0))</f>
        <v>1.40276503562927</v>
      </c>
      <c r="M140" s="16">
        <f t="shared" si="13"/>
        <v>0.71287776256228641</v>
      </c>
      <c r="N140" s="6">
        <f>INDEX('ROA2'!$D$2:$AQ$224,MATCH(A140,'ROA2'!$B$2:$B$224,0),MATCH(G140,'ROA2'!$D$1:$AQ$1,0))</f>
        <v>2.2924659252166699</v>
      </c>
      <c r="O140" s="6">
        <v>23472.001024000001</v>
      </c>
      <c r="P140" s="28">
        <v>-5.3815216920599087E-3</v>
      </c>
    </row>
    <row r="141" spans="1:16" x14ac:dyDescent="0.3">
      <c r="A141" t="s">
        <v>448</v>
      </c>
      <c r="B141" t="e">
        <f>VLOOKUP(A141,Sheet3!L:L,1,FALSE)</f>
        <v>#N/A</v>
      </c>
      <c r="C141" t="str">
        <f>VLOOKUP(A141,'ALL - prices'!B:C,2,FALSE)</f>
        <v>Atco Ltd/Canada</v>
      </c>
      <c r="D141" t="str">
        <f>VLOOKUP(A141,'ALL - prices'!B:I,8,FALSE)</f>
        <v>Utilities</v>
      </c>
      <c r="E141">
        <v>2019</v>
      </c>
      <c r="F141" t="s">
        <v>682</v>
      </c>
      <c r="G141" t="str">
        <f t="shared" si="11"/>
        <v>2019-Q4</v>
      </c>
      <c r="H141" s="4">
        <f>INDEX('ALL - prices'!$J$3:$DY$219,MATCH('COMBINED DATA'!A141,'ALL - prices'!$B$3:$B$219,0),MATCH('COMBINED DATA'!G141,'ALL - prices'!$J$1:$DY$1,0))</f>
        <v>38.332500000000003</v>
      </c>
      <c r="I141" s="14">
        <f t="shared" si="10"/>
        <v>0.95985583987041256</v>
      </c>
      <c r="J141" s="15">
        <f>INDEX(MarketCap2!$E$2:$AR$224,MATCH(A141,MarketCap2!$B$2:$B$224,0),MATCH(G141,MarketCap2!$E$1:$AR$1,0))</f>
        <v>5708773888</v>
      </c>
      <c r="K141">
        <f t="shared" si="12"/>
        <v>22.465270106908417</v>
      </c>
      <c r="L141">
        <f>INDEX('PB2'!$D$2:$AQ$224,MATCH(A141,'PB2'!$B$2:$B$224,0),MATCH(G141,'PB2'!$D$1:$AQ$1,0))</f>
        <v>1.42674100399017</v>
      </c>
      <c r="M141" s="16">
        <f t="shared" si="13"/>
        <v>0.70089805872495259</v>
      </c>
      <c r="N141" s="6">
        <f>INDEX('ROA2'!$D$2:$AQ$224,MATCH(A141,'ROA2'!$B$2:$B$224,0),MATCH(G141,'ROA2'!$D$1:$AQ$1,0))</f>
        <v>2.4669260978698699</v>
      </c>
      <c r="O141" s="6">
        <v>23157.000192</v>
      </c>
      <c r="P141" s="28">
        <v>-1.3420280259783339E-2</v>
      </c>
    </row>
    <row r="142" spans="1:16" x14ac:dyDescent="0.3">
      <c r="A142" t="s">
        <v>448</v>
      </c>
      <c r="B142" t="e">
        <f>VLOOKUP(A142,Sheet3!L:L,1,FALSE)</f>
        <v>#N/A</v>
      </c>
      <c r="C142" t="str">
        <f>VLOOKUP(A142,'ALL - prices'!B:C,2,FALSE)</f>
        <v>Atco Ltd/Canada</v>
      </c>
      <c r="D142" t="str">
        <f>VLOOKUP(A142,'ALL - prices'!B:I,8,FALSE)</f>
        <v>Utilities</v>
      </c>
      <c r="E142">
        <v>2020</v>
      </c>
      <c r="F142" t="s">
        <v>679</v>
      </c>
      <c r="G142" t="str">
        <f t="shared" si="11"/>
        <v>2020-Q1</v>
      </c>
      <c r="H142" s="4">
        <f>INDEX('ALL - prices'!$J$3:$DY$219,MATCH('COMBINED DATA'!A142,'ALL - prices'!$B$3:$B$219,0),MATCH('COMBINED DATA'!G142,'ALL - prices'!$J$1:$DY$1,0))</f>
        <v>30.2715</v>
      </c>
      <c r="I142" s="14">
        <f t="shared" si="10"/>
        <v>1.9491104620655382</v>
      </c>
      <c r="J142" s="15">
        <f>INDEX(MarketCap2!$E$2:$AR$224,MATCH(A142,MarketCap2!$B$2:$B$224,0),MATCH(G142,MarketCap2!$E$1:$AR$1,0))</f>
        <v>4468485120</v>
      </c>
      <c r="K142">
        <f t="shared" si="12"/>
        <v>22.220315288803675</v>
      </c>
      <c r="L142">
        <f>INDEX('PB2'!$D$2:$AQ$224,MATCH(A142,'PB2'!$B$2:$B$224,0),MATCH(G142,'PB2'!$D$1:$AQ$1,0))</f>
        <v>1.08383500576019</v>
      </c>
      <c r="M142" s="16">
        <f t="shared" si="13"/>
        <v>0.92264966040528551</v>
      </c>
      <c r="N142" s="6">
        <f>INDEX('ROA2'!$D$2:$AQ$224,MATCH(A142,'ROA2'!$B$2:$B$224,0),MATCH(G142,'ROA2'!$D$1:$AQ$1,0))</f>
        <v>2.2776210308075</v>
      </c>
      <c r="O142" s="6">
        <v>21703.000064</v>
      </c>
      <c r="P142" s="28">
        <v>-6.2788794573759604E-2</v>
      </c>
    </row>
    <row r="143" spans="1:16" x14ac:dyDescent="0.3">
      <c r="A143" t="s">
        <v>448</v>
      </c>
      <c r="B143" t="e">
        <f>VLOOKUP(A143,Sheet3!L:L,1,FALSE)</f>
        <v>#N/A</v>
      </c>
      <c r="C143" t="str">
        <f>VLOOKUP(A143,'ALL - prices'!B:C,2,FALSE)</f>
        <v>Atco Ltd/Canada</v>
      </c>
      <c r="D143" t="str">
        <f>VLOOKUP(A143,'ALL - prices'!B:I,8,FALSE)</f>
        <v>Utilities</v>
      </c>
      <c r="E143">
        <v>2020</v>
      </c>
      <c r="F143" t="s">
        <v>680</v>
      </c>
      <c r="G143" t="str">
        <f t="shared" si="11"/>
        <v>2020-Q2</v>
      </c>
      <c r="H143" s="4">
        <f>INDEX('ALL - prices'!$J$3:$DY$219,MATCH('COMBINED DATA'!A143,'ALL - prices'!$B$3:$B$219,0),MATCH('COMBINED DATA'!G143,'ALL - prices'!$J$1:$DY$1,0))</f>
        <v>31.636700000000001</v>
      </c>
      <c r="I143" s="14">
        <f t="shared" si="10"/>
        <v>3.0999877058896019</v>
      </c>
      <c r="J143" s="15">
        <f>INDEX(MarketCap2!$E$2:$AR$224,MATCH(A143,MarketCap2!$B$2:$B$224,0),MATCH(G143,MarketCap2!$E$1:$AR$1,0))</f>
        <v>4600962560</v>
      </c>
      <c r="K143">
        <f t="shared" si="12"/>
        <v>22.24953137072519</v>
      </c>
      <c r="L143">
        <f>INDEX('PB2'!$D$2:$AQ$224,MATCH(A143,'PB2'!$B$2:$B$224,0),MATCH(G143,'PB2'!$D$1:$AQ$1,0))</f>
        <v>1.14328300952911</v>
      </c>
      <c r="M143" s="16">
        <f t="shared" si="13"/>
        <v>0.87467406728267161</v>
      </c>
      <c r="N143" s="6">
        <f>INDEX('ROA2'!$D$2:$AQ$224,MATCH(A143,'ROA2'!$B$2:$B$224,0),MATCH(G143,'ROA2'!$D$1:$AQ$1,0))</f>
        <v>2.14651703834534</v>
      </c>
      <c r="O143" s="6">
        <v>21870.000128</v>
      </c>
      <c r="P143" s="28">
        <v>7.6947916650939117E-3</v>
      </c>
    </row>
    <row r="144" spans="1:16" x14ac:dyDescent="0.3">
      <c r="A144" t="s">
        <v>448</v>
      </c>
      <c r="B144" t="e">
        <f>VLOOKUP(A144,Sheet3!L:L,1,FALSE)</f>
        <v>#N/A</v>
      </c>
      <c r="C144" t="str">
        <f>VLOOKUP(A144,'ALL - prices'!B:C,2,FALSE)</f>
        <v>Atco Ltd/Canada</v>
      </c>
      <c r="D144" t="str">
        <f>VLOOKUP(A144,'ALL - prices'!B:I,8,FALSE)</f>
        <v>Utilities</v>
      </c>
      <c r="E144">
        <v>2020</v>
      </c>
      <c r="F144" t="s">
        <v>681</v>
      </c>
      <c r="G144" t="str">
        <f t="shared" si="11"/>
        <v>2020-Q3</v>
      </c>
      <c r="H144" s="4">
        <f>INDEX('ALL - prices'!$J$3:$DY$219,MATCH('COMBINED DATA'!A144,'ALL - prices'!$B$3:$B$219,0),MATCH('COMBINED DATA'!G144,'ALL - prices'!$J$1:$DY$1,0))</f>
        <v>30.567599999999999</v>
      </c>
      <c r="I144" s="14">
        <f t="shared" si="10"/>
        <v>2.8459739030192588</v>
      </c>
      <c r="J144" s="15">
        <f>INDEX(MarketCap2!$E$2:$AR$224,MATCH(A144,MarketCap2!$B$2:$B$224,0),MATCH(G144,MarketCap2!$E$1:$AR$1,0))</f>
        <v>4416777728</v>
      </c>
      <c r="K144">
        <f t="shared" si="12"/>
        <v>22.208676246356642</v>
      </c>
      <c r="L144">
        <f>INDEX('PB2'!$D$2:$AQ$224,MATCH(A144,'PB2'!$B$2:$B$224,0),MATCH(G144,'PB2'!$D$1:$AQ$1,0))</f>
        <v>1.0930190086364799</v>
      </c>
      <c r="M144" s="16">
        <f t="shared" si="13"/>
        <v>0.91489717205145471</v>
      </c>
      <c r="N144" s="6">
        <f>INDEX('ROA2'!$D$2:$AQ$224,MATCH(A144,'ROA2'!$B$2:$B$224,0),MATCH(G144,'ROA2'!$D$1:$AQ$1,0))</f>
        <v>1.6573120355606099</v>
      </c>
      <c r="O144" s="6">
        <v>21781.999616000001</v>
      </c>
      <c r="P144" s="28">
        <v>-4.0238002507980005E-3</v>
      </c>
    </row>
    <row r="145" spans="1:16" x14ac:dyDescent="0.3">
      <c r="A145" t="s">
        <v>448</v>
      </c>
      <c r="B145" t="e">
        <f>VLOOKUP(A145,Sheet3!L:L,1,FALSE)</f>
        <v>#N/A</v>
      </c>
      <c r="C145" t="str">
        <f>VLOOKUP(A145,'ALL - prices'!B:C,2,FALSE)</f>
        <v>Atco Ltd/Canada</v>
      </c>
      <c r="D145" t="str">
        <f>VLOOKUP(A145,'ALL - prices'!B:I,8,FALSE)</f>
        <v>Utilities</v>
      </c>
      <c r="E145">
        <v>2020</v>
      </c>
      <c r="F145" t="s">
        <v>682</v>
      </c>
      <c r="G145" t="str">
        <f t="shared" si="11"/>
        <v>2020-Q4</v>
      </c>
      <c r="H145" s="4">
        <f>INDEX('ALL - prices'!$J$3:$DY$219,MATCH('COMBINED DATA'!A145,'ALL - prices'!$B$3:$B$219,0),MATCH('COMBINED DATA'!G145,'ALL - prices'!$J$1:$DY$1,0))</f>
        <v>29.305399999999999</v>
      </c>
      <c r="I145" s="14">
        <f t="shared" si="10"/>
        <v>1.2471151173140906</v>
      </c>
      <c r="J145" s="15">
        <f>INDEX(MarketCap2!$E$2:$AR$224,MATCH(A145,MarketCap2!$B$2:$B$224,0),MATCH(G145,MarketCap2!$E$1:$AR$1,0))</f>
        <v>4201691648</v>
      </c>
      <c r="K145">
        <f t="shared" si="12"/>
        <v>22.158753054477661</v>
      </c>
      <c r="L145">
        <f>INDEX('PB2'!$D$2:$AQ$224,MATCH(A145,'PB2'!$B$2:$B$224,0),MATCH(G145,'PB2'!$D$1:$AQ$1,0))</f>
        <v>1.0315179824829099</v>
      </c>
      <c r="M145" s="16">
        <f t="shared" si="13"/>
        <v>0.96944504796024522</v>
      </c>
      <c r="N145" s="6">
        <f>INDEX('ROA2'!$D$2:$AQ$224,MATCH(A145,'ROA2'!$B$2:$B$224,0),MATCH(G145,'ROA2'!$D$1:$AQ$1,0))</f>
        <v>1.18858301639557</v>
      </c>
      <c r="O145" s="6">
        <v>22107.000832000002</v>
      </c>
      <c r="P145" s="28">
        <v>1.4920632711850313E-2</v>
      </c>
    </row>
    <row r="146" spans="1:16" x14ac:dyDescent="0.3">
      <c r="A146" t="s">
        <v>448</v>
      </c>
      <c r="B146" t="e">
        <f>VLOOKUP(A146,Sheet3!L:L,1,FALSE)</f>
        <v>#N/A</v>
      </c>
      <c r="C146" t="str">
        <f>VLOOKUP(A146,'ALL - prices'!B:C,2,FALSE)</f>
        <v>Atco Ltd/Canada</v>
      </c>
      <c r="D146" t="str">
        <f>VLOOKUP(A146,'ALL - prices'!B:I,8,FALSE)</f>
        <v>Utilities</v>
      </c>
      <c r="E146">
        <v>2021</v>
      </c>
      <c r="F146" t="s">
        <v>679</v>
      </c>
      <c r="G146" t="str">
        <f t="shared" si="11"/>
        <v>2021-Q1</v>
      </c>
      <c r="H146" s="4">
        <f>INDEX('ALL - prices'!$J$3:$DY$219,MATCH('COMBINED DATA'!A146,'ALL - prices'!$B$3:$B$219,0),MATCH('COMBINED DATA'!G146,'ALL - prices'!$J$1:$DY$1,0))</f>
        <v>33.9039</v>
      </c>
      <c r="I146" s="14">
        <f t="shared" si="10"/>
        <v>1.2212834161242028</v>
      </c>
      <c r="J146" s="15">
        <f>INDEX(MarketCap2!$E$2:$AR$224,MATCH(A146,MarketCap2!$B$2:$B$224,0),MATCH(G146,MarketCap2!$E$1:$AR$1,0))</f>
        <v>4790389248</v>
      </c>
      <c r="K146">
        <f t="shared" si="12"/>
        <v>22.289877507698087</v>
      </c>
      <c r="L146">
        <f>INDEX('PB2'!$D$2:$AQ$224,MATCH(A146,'PB2'!$B$2:$B$224,0),MATCH(G146,'PB2'!$D$1:$AQ$1,0))</f>
        <v>1.1608339548111</v>
      </c>
      <c r="M146" s="16">
        <f t="shared" si="13"/>
        <v>0.86144964648516664</v>
      </c>
      <c r="N146" s="6">
        <f>INDEX('ROA2'!$D$2:$AQ$224,MATCH(A146,'ROA2'!$B$2:$B$224,0),MATCH(G146,'ROA2'!$D$1:$AQ$1,0))</f>
        <v>1.1479849815368699</v>
      </c>
      <c r="O146" s="6">
        <v>22200.000511999999</v>
      </c>
      <c r="P146" s="28">
        <v>4.2067976885123036E-3</v>
      </c>
    </row>
    <row r="147" spans="1:16" x14ac:dyDescent="0.3">
      <c r="A147" t="s">
        <v>448</v>
      </c>
      <c r="B147" t="e">
        <f>VLOOKUP(A147,Sheet3!L:L,1,FALSE)</f>
        <v>#N/A</v>
      </c>
      <c r="C147" t="str">
        <f>VLOOKUP(A147,'ALL - prices'!B:C,2,FALSE)</f>
        <v>Atco Ltd/Canada</v>
      </c>
      <c r="D147" t="str">
        <f>VLOOKUP(A147,'ALL - prices'!B:I,8,FALSE)</f>
        <v>Utilities</v>
      </c>
      <c r="E147">
        <v>2021</v>
      </c>
      <c r="F147" t="s">
        <v>680</v>
      </c>
      <c r="G147" t="str">
        <f t="shared" si="11"/>
        <v>2021-Q2</v>
      </c>
      <c r="H147" s="4">
        <f>INDEX('ALL - prices'!$J$3:$DY$219,MATCH('COMBINED DATA'!A147,'ALL - prices'!$B$3:$B$219,0),MATCH('COMBINED DATA'!G147,'ALL - prices'!$J$1:$DY$1,0))</f>
        <v>36.094900000000003</v>
      </c>
      <c r="I147" s="14">
        <f t="shared" si="10"/>
        <v>1.6931887530140688</v>
      </c>
      <c r="J147" s="15">
        <f>INDEX(MarketCap2!$E$2:$AR$224,MATCH(A147,MarketCap2!$B$2:$B$224,0),MATCH(G147,MarketCap2!$E$1:$AR$1,0))</f>
        <v>5050794496</v>
      </c>
      <c r="K147">
        <f t="shared" si="12"/>
        <v>22.342811393799845</v>
      </c>
      <c r="L147">
        <f>INDEX('PB2'!$D$2:$AQ$224,MATCH(A147,'PB2'!$B$2:$B$224,0),MATCH(G147,'PB2'!$D$1:$AQ$1,0))</f>
        <v>1.2459299564361599</v>
      </c>
      <c r="M147" s="16">
        <f t="shared" si="13"/>
        <v>0.80261333699719817</v>
      </c>
      <c r="N147" s="6">
        <f>INDEX('ROA2'!$D$2:$AQ$224,MATCH(A147,'ROA2'!$B$2:$B$224,0),MATCH(G147,'ROA2'!$D$1:$AQ$1,0))</f>
        <v>1.12390100955963</v>
      </c>
      <c r="O147" s="6">
        <v>22261.999616000001</v>
      </c>
      <c r="P147" s="28">
        <v>2.7927523680231106E-3</v>
      </c>
    </row>
    <row r="148" spans="1:16" x14ac:dyDescent="0.3">
      <c r="A148" t="s">
        <v>448</v>
      </c>
      <c r="B148" t="e">
        <f>VLOOKUP(A148,Sheet3!L:L,1,FALSE)</f>
        <v>#N/A</v>
      </c>
      <c r="C148" t="str">
        <f>VLOOKUP(A148,'ALL - prices'!B:C,2,FALSE)</f>
        <v>Atco Ltd/Canada</v>
      </c>
      <c r="D148" t="str">
        <f>VLOOKUP(A148,'ALL - prices'!B:I,8,FALSE)</f>
        <v>Utilities</v>
      </c>
      <c r="E148">
        <v>2021</v>
      </c>
      <c r="F148" t="s">
        <v>681</v>
      </c>
      <c r="G148" t="str">
        <f t="shared" si="11"/>
        <v>2021-Q3</v>
      </c>
      <c r="H148" s="4">
        <f>INDEX('ALL - prices'!$J$3:$DY$219,MATCH('COMBINED DATA'!A148,'ALL - prices'!$B$3:$B$219,0),MATCH('COMBINED DATA'!G148,'ALL - prices'!$J$1:$DY$1,0))</f>
        <v>33.716799999999999</v>
      </c>
      <c r="I148" s="14">
        <f t="shared" si="10"/>
        <v>0.82468628126094101</v>
      </c>
      <c r="J148" s="15">
        <f>INDEX(MarketCap2!$E$2:$AR$224,MATCH(A148,MarketCap2!$B$2:$B$224,0),MATCH(G148,MarketCap2!$E$1:$AR$1,0))</f>
        <v>4650233344</v>
      </c>
      <c r="K148">
        <f t="shared" si="12"/>
        <v>22.260183236792003</v>
      </c>
      <c r="L148">
        <f>INDEX('PB2'!$D$2:$AQ$224,MATCH(A148,'PB2'!$B$2:$B$224,0),MATCH(G148,'PB2'!$D$1:$AQ$1,0))</f>
        <v>1.1396889686584499</v>
      </c>
      <c r="M148" s="16">
        <f t="shared" si="13"/>
        <v>0.87743237628869875</v>
      </c>
      <c r="N148" s="6">
        <f>INDEX('ROA2'!$D$2:$AQ$224,MATCH(A148,'ROA2'!$B$2:$B$224,0),MATCH(G148,'ROA2'!$D$1:$AQ$1,0))</f>
        <v>0.983328998088837</v>
      </c>
      <c r="O148" s="6">
        <v>21947.000832000002</v>
      </c>
      <c r="P148" s="28">
        <v>-1.4149617708806603E-2</v>
      </c>
    </row>
    <row r="149" spans="1:16" x14ac:dyDescent="0.3">
      <c r="A149" t="s">
        <v>448</v>
      </c>
      <c r="B149" t="e">
        <f>VLOOKUP(A149,Sheet3!L:L,1,FALSE)</f>
        <v>#N/A</v>
      </c>
      <c r="C149" t="str">
        <f>VLOOKUP(A149,'ALL - prices'!B:C,2,FALSE)</f>
        <v>Atco Ltd/Canada</v>
      </c>
      <c r="D149" t="str">
        <f>VLOOKUP(A149,'ALL - prices'!B:I,8,FALSE)</f>
        <v>Utilities</v>
      </c>
      <c r="E149">
        <v>2021</v>
      </c>
      <c r="F149" t="s">
        <v>682</v>
      </c>
      <c r="G149" t="str">
        <f t="shared" si="11"/>
        <v>2021-Q4</v>
      </c>
      <c r="H149" s="4">
        <f>INDEX('ALL - prices'!$J$3:$DY$219,MATCH('COMBINED DATA'!A149,'ALL - prices'!$B$3:$B$219,0),MATCH('COMBINED DATA'!G149,'ALL - prices'!$J$1:$DY$1,0))</f>
        <v>35.820300000000003</v>
      </c>
      <c r="I149" s="14">
        <f t="shared" si="10"/>
        <v>0.58859768022535364</v>
      </c>
      <c r="J149" s="15">
        <f>INDEX(MarketCap2!$E$2:$AR$224,MATCH(A149,MarketCap2!$B$2:$B$224,0),MATCH(G149,MarketCap2!$E$1:$AR$1,0))</f>
        <v>4888135680</v>
      </c>
      <c r="K149">
        <f t="shared" si="12"/>
        <v>22.310076816204607</v>
      </c>
      <c r="L149">
        <f>INDEX('PB2'!$D$2:$AQ$224,MATCH(A149,'PB2'!$B$2:$B$224,0),MATCH(G149,'PB2'!$D$1:$AQ$1,0))</f>
        <v>1.18807804584503</v>
      </c>
      <c r="M149" s="16">
        <f t="shared" si="13"/>
        <v>0.84169554643082567</v>
      </c>
      <c r="N149" s="6">
        <f>INDEX('ROA2'!$D$2:$AQ$224,MATCH(A149,'ROA2'!$B$2:$B$224,0),MATCH(G149,'ROA2'!$D$1:$AQ$1,0))</f>
        <v>0.95698100328445401</v>
      </c>
      <c r="O149" s="6">
        <v>22407.999488000001</v>
      </c>
      <c r="P149" s="28">
        <v>2.1005086732754707E-2</v>
      </c>
    </row>
    <row r="150" spans="1:16" x14ac:dyDescent="0.3">
      <c r="A150" t="s">
        <v>448</v>
      </c>
      <c r="B150" t="e">
        <f>VLOOKUP(A150,Sheet3!L:L,1,FALSE)</f>
        <v>#N/A</v>
      </c>
      <c r="C150" t="str">
        <f>VLOOKUP(A150,'ALL - prices'!B:C,2,FALSE)</f>
        <v>Atco Ltd/Canada</v>
      </c>
      <c r="D150" t="str">
        <f>VLOOKUP(A150,'ALL - prices'!B:I,8,FALSE)</f>
        <v>Utilities</v>
      </c>
      <c r="E150">
        <v>2022</v>
      </c>
      <c r="F150" t="s">
        <v>679</v>
      </c>
      <c r="G150" t="str">
        <f t="shared" si="11"/>
        <v>2022-Q1</v>
      </c>
      <c r="H150" s="4">
        <f>INDEX('ALL - prices'!$J$3:$DY$219,MATCH('COMBINED DATA'!A150,'ALL - prices'!$B$3:$B$219,0),MATCH('COMBINED DATA'!G150,'ALL - prices'!$J$1:$DY$1,0))</f>
        <v>36.415900000000001</v>
      </c>
      <c r="I150" s="14">
        <f t="shared" si="10"/>
        <v>0.71502145655451166</v>
      </c>
      <c r="J150" s="15">
        <f>INDEX(MarketCap2!$E$2:$AR$224,MATCH(A150,MarketCap2!$B$2:$B$224,0),MATCH(G150,MarketCap2!$E$1:$AR$1,0))</f>
        <v>4898488320</v>
      </c>
      <c r="K150">
        <f t="shared" si="12"/>
        <v>22.312192488342738</v>
      </c>
      <c r="L150">
        <f>INDEX('PB2'!$D$2:$AQ$224,MATCH(A150,'PB2'!$B$2:$B$224,0),MATCH(G150,'PB2'!$D$1:$AQ$1,0))</f>
        <v>1.1593370437622099</v>
      </c>
      <c r="M150" s="16">
        <f t="shared" si="13"/>
        <v>0.86256193173545193</v>
      </c>
      <c r="N150" s="6">
        <f>INDEX('ROA2'!$D$2:$AQ$224,MATCH(A150,'ROA2'!$B$2:$B$224,0),MATCH(G150,'ROA2'!$D$1:$AQ$1,0))</f>
        <v>1.0883990526199301</v>
      </c>
      <c r="O150" s="6">
        <v>23004.000255999999</v>
      </c>
      <c r="P150" s="28">
        <v>2.6597678579882607E-2</v>
      </c>
    </row>
    <row r="151" spans="1:16" x14ac:dyDescent="0.3">
      <c r="A151" t="s">
        <v>448</v>
      </c>
      <c r="B151" t="e">
        <f>VLOOKUP(A151,Sheet3!L:L,1,FALSE)</f>
        <v>#N/A</v>
      </c>
      <c r="C151" t="str">
        <f>VLOOKUP(A151,'ALL - prices'!B:C,2,FALSE)</f>
        <v>Atco Ltd/Canada</v>
      </c>
      <c r="D151" t="str">
        <f>VLOOKUP(A151,'ALL - prices'!B:I,8,FALSE)</f>
        <v>Utilities</v>
      </c>
      <c r="E151">
        <v>2022</v>
      </c>
      <c r="F151" t="s">
        <v>680</v>
      </c>
      <c r="G151" t="str">
        <f t="shared" si="11"/>
        <v>2022-Q2</v>
      </c>
      <c r="H151" s="4">
        <f>INDEX('ALL - prices'!$J$3:$DY$219,MATCH('COMBINED DATA'!A151,'ALL - prices'!$B$3:$B$219,0),MATCH('COMBINED DATA'!G151,'ALL - prices'!$J$1:$DY$1,0))</f>
        <v>37.788600000000002</v>
      </c>
      <c r="I151" s="14">
        <f t="shared" si="10"/>
        <v>1.2493284019157382</v>
      </c>
      <c r="J151" s="15">
        <f>INDEX(MarketCap2!$E$2:$AR$224,MATCH(A151,MarketCap2!$B$2:$B$224,0),MATCH(G151,MarketCap2!$E$1:$AR$1,0))</f>
        <v>5043595776</v>
      </c>
      <c r="K151">
        <f t="shared" si="12"/>
        <v>22.341385112265968</v>
      </c>
      <c r="L151">
        <f>INDEX('PB2'!$D$2:$AQ$224,MATCH(A151,'PB2'!$B$2:$B$224,0),MATCH(G151,'PB2'!$D$1:$AQ$1,0))</f>
        <v>1.1778930425643901</v>
      </c>
      <c r="M151" s="16">
        <f t="shared" si="13"/>
        <v>0.84897351785260633</v>
      </c>
      <c r="N151" s="6">
        <f>INDEX('ROA2'!$D$2:$AQ$224,MATCH(A151,'ROA2'!$B$2:$B$224,0),MATCH(G151,'ROA2'!$D$1:$AQ$1,0))</f>
        <v>1.2806409597396899</v>
      </c>
      <c r="O151" s="6">
        <v>23183.998975999999</v>
      </c>
      <c r="P151" s="28">
        <v>7.8246704050114746E-3</v>
      </c>
    </row>
    <row r="152" spans="1:16" x14ac:dyDescent="0.3">
      <c r="A152" t="s">
        <v>448</v>
      </c>
      <c r="B152" t="e">
        <f>VLOOKUP(A152,Sheet3!L:L,1,FALSE)</f>
        <v>#N/A</v>
      </c>
      <c r="C152" t="str">
        <f>VLOOKUP(A152,'ALL - prices'!B:C,2,FALSE)</f>
        <v>Atco Ltd/Canada</v>
      </c>
      <c r="D152" t="str">
        <f>VLOOKUP(A152,'ALL - prices'!B:I,8,FALSE)</f>
        <v>Utilities</v>
      </c>
      <c r="E152">
        <v>2022</v>
      </c>
      <c r="F152" t="s">
        <v>681</v>
      </c>
      <c r="G152" t="str">
        <f t="shared" si="11"/>
        <v>2022-Q3</v>
      </c>
      <c r="H152" s="4">
        <f>INDEX('ALL - prices'!$J$3:$DY$219,MATCH('COMBINED DATA'!A152,'ALL - prices'!$B$3:$B$219,0),MATCH('COMBINED DATA'!G152,'ALL - prices'!$J$1:$DY$1,0))</f>
        <v>36.733499999999999</v>
      </c>
      <c r="I152" s="14">
        <f t="shared" si="10"/>
        <v>3.1197476365618639</v>
      </c>
      <c r="J152" s="15">
        <f>INDEX(MarketCap2!$E$2:$AR$224,MATCH(A152,MarketCap2!$B$2:$B$224,0),MATCH(G152,MarketCap2!$E$1:$AR$1,0))</f>
        <v>4836183040</v>
      </c>
      <c r="K152">
        <f t="shared" si="12"/>
        <v>22.29939161844505</v>
      </c>
      <c r="L152">
        <f>INDEX('PB2'!$D$2:$AQ$224,MATCH(A152,'PB2'!$B$2:$B$224,0),MATCH(G152,'PB2'!$D$1:$AQ$1,0))</f>
        <v>1.11907494068146</v>
      </c>
      <c r="M152" s="16">
        <f t="shared" si="13"/>
        <v>0.89359520408083715</v>
      </c>
      <c r="N152" s="6">
        <f>INDEX('ROA2'!$D$2:$AQ$224,MATCH(A152,'ROA2'!$B$2:$B$224,0),MATCH(G152,'ROA2'!$D$1:$AQ$1,0))</f>
        <v>1.62662601470947</v>
      </c>
      <c r="O152" s="6">
        <v>23423.000575999999</v>
      </c>
      <c r="P152" s="28">
        <v>1.0308903146839046E-2</v>
      </c>
    </row>
    <row r="153" spans="1:16" x14ac:dyDescent="0.3">
      <c r="A153" t="s">
        <v>448</v>
      </c>
      <c r="B153" t="e">
        <f>VLOOKUP(A153,Sheet3!L:L,1,FALSE)</f>
        <v>#N/A</v>
      </c>
      <c r="C153" t="str">
        <f>VLOOKUP(A153,'ALL - prices'!B:C,2,FALSE)</f>
        <v>Atco Ltd/Canada</v>
      </c>
      <c r="D153" t="str">
        <f>VLOOKUP(A153,'ALL - prices'!B:I,8,FALSE)</f>
        <v>Utilities</v>
      </c>
      <c r="E153">
        <v>2022</v>
      </c>
      <c r="F153" t="s">
        <v>682</v>
      </c>
      <c r="G153" t="str">
        <f t="shared" si="11"/>
        <v>2022-Q4</v>
      </c>
      <c r="H153" s="4">
        <f>INDEX('ALL - prices'!$J$3:$DY$219,MATCH('COMBINED DATA'!A153,'ALL - prices'!$B$3:$B$219,0),MATCH('COMBINED DATA'!G153,'ALL - prices'!$J$1:$DY$1,0))</f>
        <v>37.072699999999998</v>
      </c>
      <c r="I153" s="14">
        <f t="shared" si="10"/>
        <v>2.9435510893873302</v>
      </c>
      <c r="J153" s="15">
        <f>INDEX(MarketCap2!$E$2:$AR$224,MATCH(A153,MarketCap2!$B$2:$B$224,0),MATCH(G153,MarketCap2!$E$1:$AR$1,0))</f>
        <v>4803340288</v>
      </c>
      <c r="K153">
        <f t="shared" si="12"/>
        <v>22.2925774061721</v>
      </c>
      <c r="L153">
        <f>INDEX('PB2'!$D$2:$AQ$224,MATCH(A153,'PB2'!$B$2:$B$224,0),MATCH(G153,'PB2'!$D$1:$AQ$1,0))</f>
        <v>1.1032030582428001</v>
      </c>
      <c r="M153" s="16">
        <f t="shared" si="13"/>
        <v>0.90645143931418792</v>
      </c>
      <c r="N153" s="6">
        <f>INDEX('ROA2'!$D$2:$AQ$224,MATCH(A153,'ROA2'!$B$2:$B$224,0),MATCH(G153,'ROA2'!$D$1:$AQ$1,0))</f>
        <v>1.6854909658432</v>
      </c>
      <c r="O153" s="6">
        <v>23631.998975999999</v>
      </c>
      <c r="P153" s="28">
        <v>8.9227850770813386E-3</v>
      </c>
    </row>
    <row r="154" spans="1:16" x14ac:dyDescent="0.3">
      <c r="A154" t="s">
        <v>448</v>
      </c>
      <c r="B154" t="e">
        <f>VLOOKUP(A154,Sheet3!L:L,1,FALSE)</f>
        <v>#N/A</v>
      </c>
      <c r="C154" t="str">
        <f>VLOOKUP(A154,'ALL - prices'!B:C,2,FALSE)</f>
        <v>Atco Ltd/Canada</v>
      </c>
      <c r="D154" t="str">
        <f>VLOOKUP(A154,'ALL - prices'!B:I,8,FALSE)</f>
        <v>Utilities</v>
      </c>
      <c r="E154">
        <v>2023</v>
      </c>
      <c r="F154" t="s">
        <v>679</v>
      </c>
      <c r="G154" t="str">
        <f t="shared" si="11"/>
        <v>2023-Q1</v>
      </c>
      <c r="H154" s="4">
        <f>INDEX('ALL - prices'!$J$3:$DY$219,MATCH('COMBINED DATA'!A154,'ALL - prices'!$B$3:$B$219,0),MATCH('COMBINED DATA'!G154,'ALL - prices'!$J$1:$DY$1,0))</f>
        <v>38.325800000000001</v>
      </c>
      <c r="I154" s="14">
        <f t="shared" si="10"/>
        <v>2.0616599590297793</v>
      </c>
      <c r="J154" s="15">
        <f>INDEX(MarketCap2!$E$2:$AR$224,MATCH(A154,MarketCap2!$B$2:$B$224,0),MATCH(G154,MarketCap2!$E$1:$AR$1,0))</f>
        <v>4942422528</v>
      </c>
      <c r="K154">
        <f t="shared" si="12"/>
        <v>22.321121438227625</v>
      </c>
      <c r="L154">
        <f>INDEX('PB2'!$D$2:$AQ$224,MATCH(A154,'PB2'!$B$2:$B$224,0),MATCH(G154,'PB2'!$D$1:$AQ$1,0))</f>
        <v>1.1096290349960301</v>
      </c>
      <c r="M154" s="16">
        <f t="shared" si="13"/>
        <v>0.90120208507663802</v>
      </c>
      <c r="N154" s="6">
        <f>INDEX('ROA2'!$D$2:$AQ$224,MATCH(A154,'ROA2'!$B$2:$B$224,0),MATCH(G154,'ROA2'!$D$1:$AQ$1,0))</f>
        <v>1.56969201564789</v>
      </c>
      <c r="O154" s="6">
        <v>24138.999808</v>
      </c>
      <c r="P154" s="28">
        <v>2.1453996867336424E-2</v>
      </c>
    </row>
    <row r="155" spans="1:16" x14ac:dyDescent="0.3">
      <c r="A155" t="s">
        <v>448</v>
      </c>
      <c r="B155" t="e">
        <f>VLOOKUP(A155,Sheet3!L:L,1,FALSE)</f>
        <v>#N/A</v>
      </c>
      <c r="C155" t="str">
        <f>VLOOKUP(A155,'ALL - prices'!B:C,2,FALSE)</f>
        <v>Atco Ltd/Canada</v>
      </c>
      <c r="D155" t="str">
        <f>VLOOKUP(A155,'ALL - prices'!B:I,8,FALSE)</f>
        <v>Utilities</v>
      </c>
      <c r="E155">
        <v>2023</v>
      </c>
      <c r="F155" t="s">
        <v>680</v>
      </c>
      <c r="G155" t="str">
        <f t="shared" si="11"/>
        <v>2023-Q2</v>
      </c>
      <c r="H155" s="4">
        <f>INDEX('ALL - prices'!$J$3:$DY$219,MATCH('COMBINED DATA'!A155,'ALL - prices'!$B$3:$B$219,0),MATCH('COMBINED DATA'!G155,'ALL - prices'!$J$1:$DY$1,0))</f>
        <v>35.287500000000001</v>
      </c>
      <c r="I155" s="14">
        <f t="shared" si="10"/>
        <v>2.3902615665794138</v>
      </c>
      <c r="J155" s="15">
        <f>INDEX(MarketCap2!$E$2:$AR$224,MATCH(A155,MarketCap2!$B$2:$B$224,0),MATCH(G155,MarketCap2!$E$1:$AR$1,0))</f>
        <v>4473836544</v>
      </c>
      <c r="K155">
        <f t="shared" si="12"/>
        <v>22.221512164702329</v>
      </c>
      <c r="L155">
        <f>INDEX('PB2'!$D$2:$AQ$224,MATCH(A155,'PB2'!$B$2:$B$224,0),MATCH(G155,'PB2'!$D$1:$AQ$1,0))</f>
        <v>1.00717997550964</v>
      </c>
      <c r="M155" s="16">
        <f t="shared" si="13"/>
        <v>0.99287120903490278</v>
      </c>
      <c r="N155" s="6">
        <f>INDEX('ROA2'!$D$2:$AQ$224,MATCH(A155,'ROA2'!$B$2:$B$224,0),MATCH(G155,'ROA2'!$D$1:$AQ$1,0))</f>
        <v>1.6955480575561499</v>
      </c>
      <c r="O155" s="6">
        <v>25059.999744000001</v>
      </c>
      <c r="P155" s="28">
        <v>3.8154022259645072E-2</v>
      </c>
    </row>
    <row r="156" spans="1:16" x14ac:dyDescent="0.3">
      <c r="A156" t="s">
        <v>448</v>
      </c>
      <c r="B156" t="e">
        <f>VLOOKUP(A156,Sheet3!L:L,1,FALSE)</f>
        <v>#N/A</v>
      </c>
      <c r="C156" t="str">
        <f>VLOOKUP(A156,'ALL - prices'!B:C,2,FALSE)</f>
        <v>Atco Ltd/Canada</v>
      </c>
      <c r="D156" t="str">
        <f>VLOOKUP(A156,'ALL - prices'!B:I,8,FALSE)</f>
        <v>Utilities</v>
      </c>
      <c r="E156">
        <v>2023</v>
      </c>
      <c r="F156" t="s">
        <v>681</v>
      </c>
      <c r="G156" t="str">
        <f t="shared" si="11"/>
        <v>2023-Q3</v>
      </c>
      <c r="H156" s="4">
        <f>INDEX('ALL - prices'!$J$3:$DY$219,MATCH('COMBINED DATA'!A156,'ALL - prices'!$B$3:$B$219,0),MATCH('COMBINED DATA'!G156,'ALL - prices'!$J$1:$DY$1,0))</f>
        <v>31.175699999999999</v>
      </c>
      <c r="I156" s="14">
        <f t="shared" si="10"/>
        <v>4.9656951564374703</v>
      </c>
      <c r="J156" s="15">
        <f>INDEX(MarketCap2!$E$2:$AR$224,MATCH(A156,MarketCap2!$B$2:$B$224,0),MATCH(G156,MarketCap2!$E$1:$AR$1,0))</f>
        <v>3918804224</v>
      </c>
      <c r="K156">
        <f t="shared" si="12"/>
        <v>22.089052399315165</v>
      </c>
      <c r="L156">
        <f>INDEX('PB2'!$D$2:$AQ$224,MATCH(A156,'PB2'!$B$2:$B$224,0),MATCH(G156,'PB2'!$D$1:$AQ$1,0))</f>
        <v>0.89010399580001798</v>
      </c>
      <c r="M156" s="16">
        <f t="shared" si="13"/>
        <v>1.1234642297063373</v>
      </c>
      <c r="N156" s="6">
        <f>INDEX('ROA2'!$D$2:$AQ$224,MATCH(A156,'ROA2'!$B$2:$B$224,0),MATCH(G156,'ROA2'!$D$1:$AQ$1,0))</f>
        <v>1.65104103088379</v>
      </c>
      <c r="O156" s="6">
        <v>24789.000192</v>
      </c>
      <c r="P156" s="28">
        <v>-1.0814028522282219E-2</v>
      </c>
    </row>
    <row r="157" spans="1:16" x14ac:dyDescent="0.3">
      <c r="A157" t="s">
        <v>448</v>
      </c>
      <c r="B157" t="e">
        <f>VLOOKUP(A157,Sheet3!L:L,1,FALSE)</f>
        <v>#N/A</v>
      </c>
      <c r="C157" t="str">
        <f>VLOOKUP(A157,'ALL - prices'!B:C,2,FALSE)</f>
        <v>Atco Ltd/Canada</v>
      </c>
      <c r="D157" t="str">
        <f>VLOOKUP(A157,'ALL - prices'!B:I,8,FALSE)</f>
        <v>Utilities</v>
      </c>
      <c r="E157">
        <v>2023</v>
      </c>
      <c r="F157" t="s">
        <v>682</v>
      </c>
      <c r="G157" t="str">
        <f t="shared" si="11"/>
        <v>2023-Q4</v>
      </c>
      <c r="H157" s="4">
        <f>INDEX('ALL - prices'!$J$3:$DY$219,MATCH('COMBINED DATA'!A157,'ALL - prices'!$B$3:$B$219,0),MATCH('COMBINED DATA'!G157,'ALL - prices'!$J$1:$DY$1,0))</f>
        <v>35.494700000000002</v>
      </c>
      <c r="I157" s="14">
        <f t="shared" si="10"/>
        <v>5.6830270656725315</v>
      </c>
      <c r="J157" s="15">
        <f>INDEX(MarketCap2!$E$2:$AR$224,MATCH(A157,MarketCap2!$B$2:$B$224,0),MATCH(G157,MarketCap2!$E$1:$AR$1,0))</f>
        <v>4357063680</v>
      </c>
      <c r="K157">
        <f t="shared" si="12"/>
        <v>22.195064199536077</v>
      </c>
      <c r="L157">
        <f>INDEX('PB2'!$D$2:$AQ$224,MATCH(A157,'PB2'!$B$2:$B$224,0),MATCH(G157,'PB2'!$D$1:$AQ$1,0))</f>
        <v>0.98059797286987305</v>
      </c>
      <c r="M157" s="16">
        <f t="shared" si="13"/>
        <v>1.0197859139697627</v>
      </c>
      <c r="N157" s="6">
        <f>INDEX('ROA2'!$D$2:$AQ$224,MATCH(A157,'ROA2'!$B$2:$B$224,0),MATCH(G157,'ROA2'!$D$1:$AQ$1,0))</f>
        <v>1.71571600437164</v>
      </c>
      <c r="O157" s="6">
        <v>25094.000639999998</v>
      </c>
      <c r="P157" s="28">
        <v>1.2303862424367958E-2</v>
      </c>
    </row>
    <row r="158" spans="1:16" x14ac:dyDescent="0.3">
      <c r="A158" t="s">
        <v>448</v>
      </c>
      <c r="B158" t="e">
        <f>VLOOKUP(A158,Sheet3!L:L,1,FALSE)</f>
        <v>#N/A</v>
      </c>
      <c r="C158" t="str">
        <f>VLOOKUP(A158,'ALL - prices'!B:C,2,FALSE)</f>
        <v>Atco Ltd/Canada</v>
      </c>
      <c r="D158" t="str">
        <f>VLOOKUP(A158,'ALL - prices'!B:I,8,FALSE)</f>
        <v>Utilities</v>
      </c>
      <c r="E158" s="18">
        <v>2024</v>
      </c>
      <c r="F158" t="s">
        <v>679</v>
      </c>
      <c r="G158" t="str">
        <f t="shared" si="11"/>
        <v>2024-Q1</v>
      </c>
      <c r="H158" s="4">
        <f>INDEX('ALL - prices'!$J$3:$DY$219,MATCH('COMBINED DATA'!A158,'ALL - prices'!$B$3:$B$219,0),MATCH('COMBINED DATA'!G158,'ALL - prices'!$J$1:$DY$1,0))</f>
        <v>35.071300000000001</v>
      </c>
      <c r="I158" s="14" t="s">
        <v>769</v>
      </c>
      <c r="J158" s="15">
        <f>INDEX(MarketCap2!$E$2:$AR$224,MATCH(A158,MarketCap2!$B$2:$B$224,0),MATCH(G158,MarketCap2!$E$1:$AR$1,0))</f>
        <v>4251751936</v>
      </c>
      <c r="K158">
        <f t="shared" si="12"/>
        <v>22.17059695517861</v>
      </c>
      <c r="L158">
        <f>INDEX('PB2'!$D$2:$AQ$224,MATCH(A158,'PB2'!$B$2:$B$224,0),MATCH(G158,'PB2'!$D$1:$AQ$1,0))</f>
        <v>0.93822300434112504</v>
      </c>
      <c r="M158" s="16">
        <f t="shared" si="13"/>
        <v>1.0658446823122381</v>
      </c>
      <c r="N158" s="6">
        <f>INDEX('ROA2'!$D$2:$AQ$224,MATCH(A158,'ROA2'!$B$2:$B$224,0),MATCH(G158,'ROA2'!$D$1:$AQ$1,0))</f>
        <v>1.74556005001068</v>
      </c>
      <c r="O158" s="6">
        <v>25358.000128</v>
      </c>
      <c r="P158" s="28">
        <v>1.0520422462219292E-2</v>
      </c>
    </row>
    <row r="159" spans="1:16" x14ac:dyDescent="0.3">
      <c r="A159" t="s">
        <v>448</v>
      </c>
      <c r="B159" t="e">
        <f>VLOOKUP(A159,Sheet3!L:L,1,FALSE)</f>
        <v>#N/A</v>
      </c>
      <c r="C159" t="str">
        <f>VLOOKUP(A159,'ALL - prices'!B:C,2,FALSE)</f>
        <v>Atco Ltd/Canada</v>
      </c>
      <c r="D159" t="str">
        <f>VLOOKUP(A159,'ALL - prices'!B:I,8,FALSE)</f>
        <v>Utilities</v>
      </c>
      <c r="E159" s="18">
        <v>2024</v>
      </c>
      <c r="F159" t="s">
        <v>680</v>
      </c>
      <c r="G159" t="str">
        <f t="shared" si="11"/>
        <v>2024-Q2</v>
      </c>
      <c r="H159" s="4">
        <f>INDEX('ALL - prices'!$J$3:$DY$219,MATCH('COMBINED DATA'!A159,'ALL - prices'!$B$3:$B$219,0),MATCH('COMBINED DATA'!G159,'ALL - prices'!$J$1:$DY$1,0))</f>
        <v>36.695700000000002</v>
      </c>
      <c r="I159" s="14" t="s">
        <v>769</v>
      </c>
      <c r="J159" s="15">
        <f>INDEX(MarketCap2!$E$2:$AR$224,MATCH(A159,MarketCap2!$B$2:$B$224,0),MATCH(G159,MarketCap2!$E$1:$AR$1,0))</f>
        <v>4408354816</v>
      </c>
      <c r="K159">
        <f t="shared" si="12"/>
        <v>22.206767399205496</v>
      </c>
      <c r="L159">
        <f>INDEX('PB2'!$D$2:$AQ$224,MATCH(A159,'PB2'!$B$2:$B$224,0),MATCH(G159,'PB2'!$D$1:$AQ$1,0))</f>
        <v>0.96957200765609697</v>
      </c>
      <c r="M159" s="16">
        <f t="shared" si="13"/>
        <v>1.0313829113295685</v>
      </c>
      <c r="N159" s="6">
        <f>INDEX('ROA2'!$D$2:$AQ$224,MATCH(A159,'ROA2'!$B$2:$B$224,0),MATCH(G159,'ROA2'!$D$1:$AQ$1,0))</f>
        <v>1.63469398021698</v>
      </c>
      <c r="O159" s="6">
        <v>25347.000319999999</v>
      </c>
      <c r="P159" s="28">
        <v>-4.3378057987524926E-4</v>
      </c>
    </row>
    <row r="160" spans="1:16" x14ac:dyDescent="0.3">
      <c r="A160" t="s">
        <v>448</v>
      </c>
      <c r="B160" t="e">
        <f>VLOOKUP(A160,Sheet3!L:L,1,FALSE)</f>
        <v>#N/A</v>
      </c>
      <c r="C160" t="str">
        <f>VLOOKUP(A160,'ALL - prices'!B:C,2,FALSE)</f>
        <v>Atco Ltd/Canada</v>
      </c>
      <c r="D160" t="str">
        <f>VLOOKUP(A160,'ALL - prices'!B:I,8,FALSE)</f>
        <v>Utilities</v>
      </c>
      <c r="E160" s="18">
        <v>2024</v>
      </c>
      <c r="F160" t="s">
        <v>681</v>
      </c>
      <c r="G160" t="str">
        <f t="shared" si="11"/>
        <v>2024-Q3</v>
      </c>
      <c r="H160" s="4">
        <f>INDEX('ALL - prices'!$J$3:$DY$219,MATCH('COMBINED DATA'!A160,'ALL - prices'!$B$3:$B$219,0),MATCH('COMBINED DATA'!G160,'ALL - prices'!$J$1:$DY$1,0))</f>
        <v>45.589500000000001</v>
      </c>
      <c r="I160" s="14" t="s">
        <v>769</v>
      </c>
      <c r="J160" s="15">
        <f>INDEX(MarketCap2!$E$2:$AR$224,MATCH(A160,MarketCap2!$B$2:$B$224,0),MATCH(G160,MarketCap2!$E$1:$AR$1,0))</f>
        <v>5438578688</v>
      </c>
      <c r="K160">
        <f t="shared" si="12"/>
        <v>22.416783593088923</v>
      </c>
      <c r="L160">
        <f>INDEX('PB2'!$D$2:$AQ$224,MATCH(A160,'PB2'!$B$2:$B$224,0),MATCH(G160,'PB2'!$D$1:$AQ$1,0))</f>
        <v>1.1949820518493699</v>
      </c>
      <c r="M160" s="16">
        <f t="shared" si="13"/>
        <v>0.83683265238367965</v>
      </c>
      <c r="N160" s="6">
        <f>INDEX('ROA2'!$D$2:$AQ$224,MATCH(A160,'ROA2'!$B$2:$B$224,0),MATCH(G160,'ROA2'!$D$1:$AQ$1,0))</f>
        <v>1.5306930541992201</v>
      </c>
      <c r="O160" s="6">
        <v>25514.999808</v>
      </c>
      <c r="P160" s="28">
        <v>6.627983030695811E-3</v>
      </c>
    </row>
    <row r="161" spans="1:16" x14ac:dyDescent="0.3">
      <c r="A161" t="s">
        <v>448</v>
      </c>
      <c r="B161" t="e">
        <f>VLOOKUP(A161,Sheet3!L:L,1,FALSE)</f>
        <v>#N/A</v>
      </c>
      <c r="C161" t="str">
        <f>VLOOKUP(A161,'ALL - prices'!B:C,2,FALSE)</f>
        <v>Atco Ltd/Canada</v>
      </c>
      <c r="D161" t="str">
        <f>VLOOKUP(A161,'ALL - prices'!B:I,8,FALSE)</f>
        <v>Utilities</v>
      </c>
      <c r="E161" s="18">
        <v>2024</v>
      </c>
      <c r="F161" t="s">
        <v>682</v>
      </c>
      <c r="G161" t="str">
        <f t="shared" si="11"/>
        <v>2024-Q4</v>
      </c>
      <c r="H161" s="4">
        <f>INDEX('ALL - prices'!$J$3:$DY$219,MATCH('COMBINED DATA'!A161,'ALL - prices'!$B$3:$B$219,0),MATCH('COMBINED DATA'!G161,'ALL - prices'!$J$1:$DY$1,0))</f>
        <v>45.7286</v>
      </c>
      <c r="I161" s="14" t="s">
        <v>769</v>
      </c>
      <c r="J161" s="15">
        <f>INDEX(MarketCap2!$E$2:$AR$224,MATCH(A161,MarketCap2!$B$2:$B$224,0),MATCH(G161,MarketCap2!$E$1:$AR$1,0))</f>
        <v>5356498432</v>
      </c>
      <c r="K161">
        <f t="shared" si="12"/>
        <v>22.401576320938382</v>
      </c>
      <c r="L161">
        <f>INDEX('PB2'!$D$2:$AQ$224,MATCH(A161,'PB2'!$B$2:$B$224,0),MATCH(G161,'PB2'!$D$1:$AQ$1,0))</f>
        <v>1.18699909486743</v>
      </c>
      <c r="M161" s="16">
        <f t="shared" si="13"/>
        <v>0.84246062555901524</v>
      </c>
      <c r="N161" s="6">
        <f>INDEX('ROA2'!$D$2:$AQ$224,MATCH(A161,'ROA2'!$B$2:$B$224,0),MATCH(G161,'ROA2'!$D$1:$AQ$1,0))</f>
        <v>1.5133149623870801</v>
      </c>
      <c r="O161" s="6">
        <v>26051.999744000001</v>
      </c>
      <c r="P161" s="28">
        <v>2.1046440918711221E-2</v>
      </c>
    </row>
    <row r="162" spans="1:16" x14ac:dyDescent="0.3">
      <c r="A162" t="s">
        <v>449</v>
      </c>
      <c r="B162" t="e">
        <f>VLOOKUP(A162,Sheet3!L:L,1,FALSE)</f>
        <v>#N/A</v>
      </c>
      <c r="C162" t="str">
        <f>VLOOKUP(A162,'ALL - prices'!B:C,2,FALSE)</f>
        <v>Agnico Eagle Mines Ltd</v>
      </c>
      <c r="D162" t="str">
        <f>VLOOKUP(A162,'ALL - prices'!B:I,8,FALSE)</f>
        <v>Materials</v>
      </c>
      <c r="E162">
        <v>2015</v>
      </c>
      <c r="F162" t="s">
        <v>679</v>
      </c>
      <c r="G162" t="str">
        <f t="shared" si="11"/>
        <v>2015-Q1</v>
      </c>
      <c r="H162" s="4">
        <f>INDEX('ALL - prices'!$J$3:$DY$219,MATCH('COMBINED DATA'!A162,'ALL - prices'!$B$3:$B$219,0),MATCH('COMBINED DATA'!G162,'ALL - prices'!$J$1:$DY$1,0))</f>
        <v>29.201799999999999</v>
      </c>
      <c r="I162" s="14">
        <f t="shared" ref="I162:I197" si="14">STDEV(H163:H166)</f>
        <v>5.0867011113130074</v>
      </c>
      <c r="J162" s="15">
        <f>INDEX(MarketCap2!$E$2:$AR$224,MATCH(A162,MarketCap2!$B$2:$B$224,0),MATCH(G162,MarketCap2!$E$1:$AR$1,0))</f>
        <v>7615286784</v>
      </c>
      <c r="K162">
        <f t="shared" si="12"/>
        <v>22.753423482991494</v>
      </c>
      <c r="L162">
        <f>INDEX('PB2'!$D$2:$AQ$224,MATCH(A162,'PB2'!$B$2:$B$224,0),MATCH(G162,'PB2'!$D$1:$AQ$1,0))</f>
        <v>1.4585429430007899</v>
      </c>
      <c r="M162" s="16">
        <f t="shared" si="13"/>
        <v>0.6856157405572243</v>
      </c>
      <c r="N162" s="6">
        <f>INDEX('ROA2'!$D$2:$AQ$224,MATCH(A162,'ROA2'!$B$2:$B$224,0),MATCH(G162,'ROA2'!$D$1:$AQ$1,0))</f>
        <v>1.6625549793243399</v>
      </c>
      <c r="O162" s="6">
        <v>6809.2549120000003</v>
      </c>
      <c r="P162" s="28">
        <v>2.0133078118386591E-2</v>
      </c>
    </row>
    <row r="163" spans="1:16" x14ac:dyDescent="0.3">
      <c r="A163" t="s">
        <v>449</v>
      </c>
      <c r="B163" t="e">
        <f>VLOOKUP(A163,Sheet3!L:L,1,FALSE)</f>
        <v>#N/A</v>
      </c>
      <c r="C163" t="str">
        <f>VLOOKUP(A163,'ALL - prices'!B:C,2,FALSE)</f>
        <v>Agnico Eagle Mines Ltd</v>
      </c>
      <c r="D163" t="str">
        <f>VLOOKUP(A163,'ALL - prices'!B:I,8,FALSE)</f>
        <v>Materials</v>
      </c>
      <c r="E163">
        <v>2015</v>
      </c>
      <c r="F163" t="s">
        <v>680</v>
      </c>
      <c r="G163" t="str">
        <f t="shared" si="11"/>
        <v>2015-Q2</v>
      </c>
      <c r="H163" s="4">
        <f>INDEX('ALL - prices'!$J$3:$DY$219,MATCH('COMBINED DATA'!A163,'ALL - prices'!$B$3:$B$219,0),MATCH('COMBINED DATA'!G163,'ALL - prices'!$J$1:$DY$1,0))</f>
        <v>29.4344</v>
      </c>
      <c r="I163" s="14">
        <f t="shared" si="14"/>
        <v>13.567619268531725</v>
      </c>
      <c r="J163" s="15">
        <f>INDEX(MarketCap2!$E$2:$AR$224,MATCH(A163,MarketCap2!$B$2:$B$224,0),MATCH(G163,MarketCap2!$E$1:$AR$1,0))</f>
        <v>7666540544</v>
      </c>
      <c r="K163">
        <f t="shared" si="12"/>
        <v>22.760131313289527</v>
      </c>
      <c r="L163">
        <f>INDEX('PB2'!$D$2:$AQ$224,MATCH(A163,'PB2'!$B$2:$B$224,0),MATCH(G163,'PB2'!$D$1:$AQ$1,0))</f>
        <v>1.4820959568023699</v>
      </c>
      <c r="M163" s="16">
        <f t="shared" si="13"/>
        <v>0.67472014575729999</v>
      </c>
      <c r="N163" s="6">
        <f>INDEX('ROA2'!$D$2:$AQ$224,MATCH(A163,'ROA2'!$B$2:$B$224,0),MATCH(G163,'ROA2'!$D$1:$AQ$1,0))</f>
        <v>0.24770799279212999</v>
      </c>
      <c r="O163" s="6">
        <v>6767.124992</v>
      </c>
      <c r="P163" s="28">
        <v>-6.1871556498427514E-3</v>
      </c>
    </row>
    <row r="164" spans="1:16" x14ac:dyDescent="0.3">
      <c r="A164" t="s">
        <v>449</v>
      </c>
      <c r="B164" t="e">
        <f>VLOOKUP(A164,Sheet3!L:L,1,FALSE)</f>
        <v>#N/A</v>
      </c>
      <c r="C164" t="str">
        <f>VLOOKUP(A164,'ALL - prices'!B:C,2,FALSE)</f>
        <v>Agnico Eagle Mines Ltd</v>
      </c>
      <c r="D164" t="str">
        <f>VLOOKUP(A164,'ALL - prices'!B:I,8,FALSE)</f>
        <v>Materials</v>
      </c>
      <c r="E164">
        <v>2015</v>
      </c>
      <c r="F164" t="s">
        <v>681</v>
      </c>
      <c r="G164" t="str">
        <f t="shared" si="11"/>
        <v>2015-Q3</v>
      </c>
      <c r="H164" s="4">
        <f>INDEX('ALL - prices'!$J$3:$DY$219,MATCH('COMBINED DATA'!A164,'ALL - prices'!$B$3:$B$219,0),MATCH('COMBINED DATA'!G164,'ALL - prices'!$J$1:$DY$1,0))</f>
        <v>28.176600000000001</v>
      </c>
      <c r="I164" s="14">
        <f t="shared" si="14"/>
        <v>14.315901718601808</v>
      </c>
      <c r="J164" s="15">
        <f>INDEX(MarketCap2!$E$2:$AR$224,MATCH(A164,MarketCap2!$B$2:$B$224,0),MATCH(G164,MarketCap2!$E$1:$AR$1,0))</f>
        <v>7354202112</v>
      </c>
      <c r="K164">
        <f t="shared" si="12"/>
        <v>22.718537702722241</v>
      </c>
      <c r="L164">
        <f>INDEX('PB2'!$D$2:$AQ$224,MATCH(A164,'PB2'!$B$2:$B$224,0),MATCH(G164,'PB2'!$D$1:$AQ$1,0))</f>
        <v>1.3211469650268599</v>
      </c>
      <c r="M164" s="16">
        <f t="shared" si="13"/>
        <v>0.75691806170834997</v>
      </c>
      <c r="N164" s="6">
        <f>INDEX('ROA2'!$D$2:$AQ$224,MATCH(A164,'ROA2'!$B$2:$B$224,0),MATCH(G164,'ROA2'!$D$1:$AQ$1,0))</f>
        <v>3.7048000842333E-2</v>
      </c>
      <c r="O164" s="6">
        <v>6749.8147840000001</v>
      </c>
      <c r="P164" s="28">
        <v>-2.5579855581895944E-3</v>
      </c>
    </row>
    <row r="165" spans="1:16" x14ac:dyDescent="0.3">
      <c r="A165" t="s">
        <v>449</v>
      </c>
      <c r="B165" t="e">
        <f>VLOOKUP(A165,Sheet3!L:L,1,FALSE)</f>
        <v>#N/A</v>
      </c>
      <c r="C165" t="str">
        <f>VLOOKUP(A165,'ALL - prices'!B:C,2,FALSE)</f>
        <v>Agnico Eagle Mines Ltd</v>
      </c>
      <c r="D165" t="str">
        <f>VLOOKUP(A165,'ALL - prices'!B:I,8,FALSE)</f>
        <v>Materials</v>
      </c>
      <c r="E165">
        <v>2015</v>
      </c>
      <c r="F165" t="s">
        <v>682</v>
      </c>
      <c r="G165" t="str">
        <f t="shared" si="11"/>
        <v>2015-Q4</v>
      </c>
      <c r="H165" s="4">
        <f>INDEX('ALL - prices'!$J$3:$DY$219,MATCH('COMBINED DATA'!A165,'ALL - prices'!$B$3:$B$219,0),MATCH('COMBINED DATA'!G165,'ALL - prices'!$J$1:$DY$1,0))</f>
        <v>30.3825</v>
      </c>
      <c r="I165" s="14">
        <f t="shared" si="14"/>
        <v>9.5039459364694583</v>
      </c>
      <c r="J165" s="15">
        <f>INDEX(MarketCap2!$E$2:$AR$224,MATCH(A165,MarketCap2!$B$2:$B$224,0),MATCH(G165,MarketCap2!$E$1:$AR$1,0))</f>
        <v>7916745216</v>
      </c>
      <c r="K165">
        <f t="shared" si="12"/>
        <v>22.792246000730781</v>
      </c>
      <c r="L165">
        <f>INDEX('PB2'!$D$2:$AQ$224,MATCH(A165,'PB2'!$B$2:$B$224,0),MATCH(G165,'PB2'!$D$1:$AQ$1,0))</f>
        <v>1.3824100494384799</v>
      </c>
      <c r="M165" s="16">
        <f t="shared" si="13"/>
        <v>0.7233743710168985</v>
      </c>
      <c r="N165" s="6">
        <f>INDEX('ROA2'!$D$2:$AQ$224,MATCH(A165,'ROA2'!$B$2:$B$224,0),MATCH(G165,'ROA2'!$D$1:$AQ$1,0))</f>
        <v>0.27947100996971103</v>
      </c>
      <c r="O165" s="6">
        <v>6805.6079360000003</v>
      </c>
      <c r="P165" s="28">
        <v>8.2658789589685113E-3</v>
      </c>
    </row>
    <row r="166" spans="1:16" x14ac:dyDescent="0.3">
      <c r="A166" t="s">
        <v>449</v>
      </c>
      <c r="B166" t="e">
        <f>VLOOKUP(A166,Sheet3!L:L,1,FALSE)</f>
        <v>#N/A</v>
      </c>
      <c r="C166" t="str">
        <f>VLOOKUP(A166,'ALL - prices'!B:C,2,FALSE)</f>
        <v>Agnico Eagle Mines Ltd</v>
      </c>
      <c r="D166" t="str">
        <f>VLOOKUP(A166,'ALL - prices'!B:I,8,FALSE)</f>
        <v>Materials</v>
      </c>
      <c r="E166">
        <v>2016</v>
      </c>
      <c r="F166" t="s">
        <v>679</v>
      </c>
      <c r="G166" t="str">
        <f t="shared" si="11"/>
        <v>2016-Q1</v>
      </c>
      <c r="H166" s="4">
        <f>INDEX('ALL - prices'!$J$3:$DY$219,MATCH('COMBINED DATA'!A166,'ALL - prices'!$B$3:$B$219,0),MATCH('COMBINED DATA'!G166,'ALL - prices'!$J$1:$DY$1,0))</f>
        <v>39.342799999999997</v>
      </c>
      <c r="I166" s="14">
        <f t="shared" si="14"/>
        <v>6.5106670106321856</v>
      </c>
      <c r="J166" s="15">
        <f>INDEX(MarketCap2!$E$2:$AR$224,MATCH(A166,MarketCap2!$B$2:$B$224,0),MATCH(G166,MarketCap2!$E$1:$AR$1,0))</f>
        <v>10380139520</v>
      </c>
      <c r="K166">
        <f t="shared" si="12"/>
        <v>23.06316015582696</v>
      </c>
      <c r="L166">
        <f>INDEX('PB2'!$D$2:$AQ$224,MATCH(A166,'PB2'!$B$2:$B$224,0),MATCH(G166,'PB2'!$D$1:$AQ$1,0))</f>
        <v>1.8763730525970499</v>
      </c>
      <c r="M166" s="16">
        <f t="shared" si="13"/>
        <v>0.53294306194384977</v>
      </c>
      <c r="N166" s="6">
        <f>INDEX('ROA2'!$D$2:$AQ$224,MATCH(A166,'ROA2'!$B$2:$B$224,0),MATCH(G166,'ROA2'!$D$1:$AQ$1,0))</f>
        <v>0.36439698934555098</v>
      </c>
      <c r="O166" s="6">
        <v>6683.1800320000002</v>
      </c>
      <c r="P166" s="28">
        <v>-1.7989267843712606E-2</v>
      </c>
    </row>
    <row r="167" spans="1:16" x14ac:dyDescent="0.3">
      <c r="A167" t="s">
        <v>449</v>
      </c>
      <c r="B167" t="e">
        <f>VLOOKUP(A167,Sheet3!L:L,1,FALSE)</f>
        <v>#N/A</v>
      </c>
      <c r="C167" t="str">
        <f>VLOOKUP(A167,'ALL - prices'!B:C,2,FALSE)</f>
        <v>Agnico Eagle Mines Ltd</v>
      </c>
      <c r="D167" t="str">
        <f>VLOOKUP(A167,'ALL - prices'!B:I,8,FALSE)</f>
        <v>Materials</v>
      </c>
      <c r="E167">
        <v>2016</v>
      </c>
      <c r="F167" t="s">
        <v>680</v>
      </c>
      <c r="G167" t="str">
        <f t="shared" si="11"/>
        <v>2016-Q2</v>
      </c>
      <c r="H167" s="4">
        <f>INDEX('ALL - prices'!$J$3:$DY$219,MATCH('COMBINED DATA'!A167,'ALL - prices'!$B$3:$B$219,0),MATCH('COMBINED DATA'!G167,'ALL - prices'!$J$1:$DY$1,0))</f>
        <v>57.992600000000003</v>
      </c>
      <c r="I167" s="14">
        <f t="shared" si="14"/>
        <v>5.7714551656550768</v>
      </c>
      <c r="J167" s="15">
        <f>INDEX(MarketCap2!$E$2:$AR$224,MATCH(A167,MarketCap2!$B$2:$B$224,0),MATCH(G167,MarketCap2!$E$1:$AR$1,0))</f>
        <v>15424679936</v>
      </c>
      <c r="K167">
        <f t="shared" si="12"/>
        <v>23.459234656830528</v>
      </c>
      <c r="L167">
        <f>INDEX('PB2'!$D$2:$AQ$224,MATCH(A167,'PB2'!$B$2:$B$224,0),MATCH(G167,'PB2'!$D$1:$AQ$1,0))</f>
        <v>2.71843290328979</v>
      </c>
      <c r="M167" s="16">
        <f t="shared" si="13"/>
        <v>0.36785899655269078</v>
      </c>
      <c r="N167" s="6">
        <f>INDEX('ROA2'!$D$2:$AQ$224,MATCH(A167,'ROA2'!$B$2:$B$224,0),MATCH(G167,'ROA2'!$D$1:$AQ$1,0))</f>
        <v>0.350468009710312</v>
      </c>
      <c r="O167" s="6">
        <v>6716.5639680000004</v>
      </c>
      <c r="P167" s="28">
        <v>4.9952172229617078E-3</v>
      </c>
    </row>
    <row r="168" spans="1:16" x14ac:dyDescent="0.3">
      <c r="A168" t="s">
        <v>449</v>
      </c>
      <c r="B168" t="e">
        <f>VLOOKUP(A168,Sheet3!L:L,1,FALSE)</f>
        <v>#N/A</v>
      </c>
      <c r="C168" t="str">
        <f>VLOOKUP(A168,'ALL - prices'!B:C,2,FALSE)</f>
        <v>Agnico Eagle Mines Ltd</v>
      </c>
      <c r="D168" t="str">
        <f>VLOOKUP(A168,'ALL - prices'!B:I,8,FALSE)</f>
        <v>Materials</v>
      </c>
      <c r="E168">
        <v>2016</v>
      </c>
      <c r="F168" t="s">
        <v>681</v>
      </c>
      <c r="G168" t="str">
        <f t="shared" si="11"/>
        <v>2016-Q3</v>
      </c>
      <c r="H168" s="4">
        <f>INDEX('ALL - prices'!$J$3:$DY$219,MATCH('COMBINED DATA'!A168,'ALL - prices'!$B$3:$B$219,0),MATCH('COMBINED DATA'!G168,'ALL - prices'!$J$1:$DY$1,0))</f>
        <v>59.622700000000002</v>
      </c>
      <c r="I168" s="14">
        <f t="shared" si="14"/>
        <v>0.91181229930653251</v>
      </c>
      <c r="J168" s="15">
        <f>INDEX(MarketCap2!$E$2:$AR$224,MATCH(A168,MarketCap2!$B$2:$B$224,0),MATCH(G168,MarketCap2!$E$1:$AR$1,0))</f>
        <v>15931622400</v>
      </c>
      <c r="K168">
        <f t="shared" si="12"/>
        <v>23.491571801256846</v>
      </c>
      <c r="L168">
        <f>INDEX('PB2'!$D$2:$AQ$224,MATCH(A168,'PB2'!$B$2:$B$224,0),MATCH(G168,'PB2'!$D$1:$AQ$1,0))</f>
        <v>2.7253510951995801</v>
      </c>
      <c r="M168" s="16">
        <f t="shared" si="13"/>
        <v>0.36692520158646535</v>
      </c>
      <c r="N168" s="6">
        <f>INDEX('ROA2'!$D$2:$AQ$224,MATCH(A168,'ROA2'!$B$2:$B$224,0),MATCH(G168,'ROA2'!$D$1:$AQ$1,0))</f>
        <v>0.47241100668907199</v>
      </c>
      <c r="O168" s="6">
        <v>7024.1950720000004</v>
      </c>
      <c r="P168" s="28">
        <v>4.5801857239156731E-2</v>
      </c>
    </row>
    <row r="169" spans="1:16" x14ac:dyDescent="0.3">
      <c r="A169" t="s">
        <v>449</v>
      </c>
      <c r="B169" t="e">
        <f>VLOOKUP(A169,Sheet3!L:L,1,FALSE)</f>
        <v>#N/A</v>
      </c>
      <c r="C169" t="str">
        <f>VLOOKUP(A169,'ALL - prices'!B:C,2,FALSE)</f>
        <v>Agnico Eagle Mines Ltd</v>
      </c>
      <c r="D169" t="str">
        <f>VLOOKUP(A169,'ALL - prices'!B:I,8,FALSE)</f>
        <v>Materials</v>
      </c>
      <c r="E169">
        <v>2016</v>
      </c>
      <c r="F169" t="s">
        <v>682</v>
      </c>
      <c r="G169" t="str">
        <f t="shared" si="11"/>
        <v>2016-Q4</v>
      </c>
      <c r="H169" s="4">
        <f>INDEX('ALL - prices'!$J$3:$DY$219,MATCH('COMBINED DATA'!A169,'ALL - prices'!$B$3:$B$219,0),MATCH('COMBINED DATA'!G169,'ALL - prices'!$J$1:$DY$1,0))</f>
        <v>47.5501</v>
      </c>
      <c r="I169" s="14">
        <f t="shared" si="14"/>
        <v>0.97543682009651367</v>
      </c>
      <c r="J169" s="15">
        <f>INDEX(MarketCap2!$E$2:$AR$224,MATCH(A169,MarketCap2!$B$2:$B$224,0),MATCH(G169,MarketCap2!$E$1:$AR$1,0))</f>
        <v>12717728768</v>
      </c>
      <c r="K169">
        <f t="shared" si="12"/>
        <v>23.266262822940529</v>
      </c>
      <c r="L169">
        <f>INDEX('PB2'!$D$2:$AQ$224,MATCH(A169,'PB2'!$B$2:$B$224,0),MATCH(G169,'PB2'!$D$1:$AQ$1,0))</f>
        <v>2.1063790321350102</v>
      </c>
      <c r="M169" s="16">
        <f t="shared" si="13"/>
        <v>0.47474836425161687</v>
      </c>
      <c r="N169" s="6">
        <f>INDEX('ROA2'!$D$2:$AQ$224,MATCH(A169,'ROA2'!$B$2:$B$224,0),MATCH(G169,'ROA2'!$D$1:$AQ$1,0))</f>
        <v>1.1536730527877801</v>
      </c>
      <c r="O169" s="6">
        <v>7172.8788480000003</v>
      </c>
      <c r="P169" s="28">
        <v>2.1167375688737115E-2</v>
      </c>
    </row>
    <row r="170" spans="1:16" x14ac:dyDescent="0.3">
      <c r="A170" t="s">
        <v>449</v>
      </c>
      <c r="B170" t="e">
        <f>VLOOKUP(A170,Sheet3!L:L,1,FALSE)</f>
        <v>#N/A</v>
      </c>
      <c r="C170" t="str">
        <f>VLOOKUP(A170,'ALL - prices'!B:C,2,FALSE)</f>
        <v>Agnico Eagle Mines Ltd</v>
      </c>
      <c r="D170" t="str">
        <f>VLOOKUP(A170,'ALL - prices'!B:I,8,FALSE)</f>
        <v>Materials</v>
      </c>
      <c r="E170">
        <v>2017</v>
      </c>
      <c r="F170" t="s">
        <v>679</v>
      </c>
      <c r="G170" t="str">
        <f t="shared" si="11"/>
        <v>2017-Q1</v>
      </c>
      <c r="H170" s="4">
        <f>INDEX('ALL - prices'!$J$3:$DY$219,MATCH('COMBINED DATA'!A170,'ALL - prices'!$B$3:$B$219,0),MATCH('COMBINED DATA'!G170,'ALL - prices'!$J$1:$DY$1,0))</f>
        <v>47.63</v>
      </c>
      <c r="I170" s="14">
        <f t="shared" si="14"/>
        <v>1.5362609695838345</v>
      </c>
      <c r="J170" s="15">
        <f>INDEX(MarketCap2!$E$2:$AR$224,MATCH(A170,MarketCap2!$B$2:$B$224,0),MATCH(G170,MarketCap2!$E$1:$AR$1,0))</f>
        <v>12744101888</v>
      </c>
      <c r="K170">
        <f t="shared" si="12"/>
        <v>23.268334404500226</v>
      </c>
      <c r="L170">
        <f>INDEX('PB2'!$D$2:$AQ$224,MATCH(A170,'PB2'!$B$2:$B$224,0),MATCH(G170,'PB2'!$D$1:$AQ$1,0))</f>
        <v>2.0432500839233398</v>
      </c>
      <c r="M170" s="16">
        <f t="shared" si="13"/>
        <v>0.48941635087558805</v>
      </c>
      <c r="N170" s="6">
        <f>INDEX('ROA2'!$D$2:$AQ$224,MATCH(A170,'ROA2'!$B$2:$B$224,0),MATCH(G170,'ROA2'!$D$1:$AQ$1,0))</f>
        <v>2.30327701568604</v>
      </c>
      <c r="O170" s="6">
        <v>7107.9511039999998</v>
      </c>
      <c r="P170" s="28">
        <v>-9.0518389304880299E-3</v>
      </c>
    </row>
    <row r="171" spans="1:16" x14ac:dyDescent="0.3">
      <c r="A171" t="s">
        <v>449</v>
      </c>
      <c r="B171" t="e">
        <f>VLOOKUP(A171,Sheet3!L:L,1,FALSE)</f>
        <v>#N/A</v>
      </c>
      <c r="C171" t="str">
        <f>VLOOKUP(A171,'ALL - prices'!B:C,2,FALSE)</f>
        <v>Agnico Eagle Mines Ltd</v>
      </c>
      <c r="D171" t="str">
        <f>VLOOKUP(A171,'ALL - prices'!B:I,8,FALSE)</f>
        <v>Materials</v>
      </c>
      <c r="E171">
        <v>2017</v>
      </c>
      <c r="F171" t="s">
        <v>680</v>
      </c>
      <c r="G171" t="str">
        <f t="shared" si="11"/>
        <v>2017-Q2</v>
      </c>
      <c r="H171" s="4">
        <f>INDEX('ALL - prices'!$J$3:$DY$219,MATCH('COMBINED DATA'!A171,'ALL - prices'!$B$3:$B$219,0),MATCH('COMBINED DATA'!G171,'ALL - prices'!$J$1:$DY$1,0))</f>
        <v>49.4709</v>
      </c>
      <c r="I171" s="14">
        <f t="shared" si="14"/>
        <v>2.2560049192839378</v>
      </c>
      <c r="J171" s="15">
        <f>INDEX(MarketCap2!$E$2:$AR$224,MATCH(A171,MarketCap2!$B$2:$B$224,0),MATCH(G171,MarketCap2!$E$1:$AR$1,0))</f>
        <v>13550573568</v>
      </c>
      <c r="K171">
        <f t="shared" si="12"/>
        <v>23.329694713117942</v>
      </c>
      <c r="L171">
        <f>INDEX('PB2'!$D$2:$AQ$224,MATCH(A171,'PB2'!$B$2:$B$224,0),MATCH(G171,'PB2'!$D$1:$AQ$1,0))</f>
        <v>2.14595699310303</v>
      </c>
      <c r="M171" s="16">
        <f t="shared" si="13"/>
        <v>0.46599256332439876</v>
      </c>
      <c r="N171" s="6">
        <f>INDEX('ROA2'!$D$2:$AQ$224,MATCH(A171,'ROA2'!$B$2:$B$224,0),MATCH(G171,'ROA2'!$D$1:$AQ$1,0))</f>
        <v>2.9330940246582</v>
      </c>
      <c r="O171" s="6">
        <v>7397.2689920000003</v>
      </c>
      <c r="P171" s="28">
        <v>4.0703415621020075E-2</v>
      </c>
    </row>
    <row r="172" spans="1:16" x14ac:dyDescent="0.3">
      <c r="A172" t="s">
        <v>449</v>
      </c>
      <c r="B172" t="e">
        <f>VLOOKUP(A172,Sheet3!L:L,1,FALSE)</f>
        <v>#N/A</v>
      </c>
      <c r="C172" t="str">
        <f>VLOOKUP(A172,'ALL - prices'!B:C,2,FALSE)</f>
        <v>Agnico Eagle Mines Ltd</v>
      </c>
      <c r="D172" t="str">
        <f>VLOOKUP(A172,'ALL - prices'!B:I,8,FALSE)</f>
        <v>Materials</v>
      </c>
      <c r="E172">
        <v>2017</v>
      </c>
      <c r="F172" t="s">
        <v>681</v>
      </c>
      <c r="G172" t="str">
        <f t="shared" si="11"/>
        <v>2017-Q3</v>
      </c>
      <c r="H172" s="4">
        <f>INDEX('ALL - prices'!$J$3:$DY$219,MATCH('COMBINED DATA'!A172,'ALL - prices'!$B$3:$B$219,0),MATCH('COMBINED DATA'!G172,'ALL - prices'!$J$1:$DY$1,0))</f>
        <v>47.796500000000002</v>
      </c>
      <c r="I172" s="14">
        <f t="shared" si="14"/>
        <v>6.0035074827831183</v>
      </c>
      <c r="J172" s="15">
        <f>INDEX(MarketCap2!$E$2:$AR$224,MATCH(A172,MarketCap2!$B$2:$B$224,0),MATCH(G172,MarketCap2!$E$1:$AR$1,0))</f>
        <v>13082985472</v>
      </c>
      <c r="K172">
        <f t="shared" si="12"/>
        <v>23.294578404025859</v>
      </c>
      <c r="L172">
        <f>INDEX('PB2'!$D$2:$AQ$224,MATCH(A172,'PB2'!$B$2:$B$224,0),MATCH(G172,'PB2'!$D$1:$AQ$1,0))</f>
        <v>2.1271519660949698</v>
      </c>
      <c r="M172" s="16">
        <f t="shared" si="13"/>
        <v>0.47011215744768914</v>
      </c>
      <c r="N172" s="6">
        <f>INDEX('ROA2'!$D$2:$AQ$224,MATCH(A172,'ROA2'!$B$2:$B$224,0),MATCH(G172,'ROA2'!$D$1:$AQ$1,0))</f>
        <v>3.3000619411468501</v>
      </c>
      <c r="O172" s="6">
        <v>7695.0420480000002</v>
      </c>
      <c r="P172" s="28">
        <v>4.0254458276701259E-2</v>
      </c>
    </row>
    <row r="173" spans="1:16" x14ac:dyDescent="0.3">
      <c r="A173" t="s">
        <v>449</v>
      </c>
      <c r="B173" t="e">
        <f>VLOOKUP(A173,Sheet3!L:L,1,FALSE)</f>
        <v>#N/A</v>
      </c>
      <c r="C173" t="str">
        <f>VLOOKUP(A173,'ALL - prices'!B:C,2,FALSE)</f>
        <v>Agnico Eagle Mines Ltd</v>
      </c>
      <c r="D173" t="str">
        <f>VLOOKUP(A173,'ALL - prices'!B:I,8,FALSE)</f>
        <v>Materials</v>
      </c>
      <c r="E173">
        <v>2017</v>
      </c>
      <c r="F173" t="s">
        <v>682</v>
      </c>
      <c r="G173" t="str">
        <f t="shared" si="11"/>
        <v>2017-Q4</v>
      </c>
      <c r="H173" s="4">
        <f>INDEX('ALL - prices'!$J$3:$DY$219,MATCH('COMBINED DATA'!A173,'ALL - prices'!$B$3:$B$219,0),MATCH('COMBINED DATA'!G173,'ALL - prices'!$J$1:$DY$1,0))</f>
        <v>49.319600000000001</v>
      </c>
      <c r="I173" s="14">
        <f t="shared" si="14"/>
        <v>5.73825805072119</v>
      </c>
      <c r="J173" s="15">
        <f>INDEX(MarketCap2!$E$2:$AR$224,MATCH(A173,MarketCap2!$B$2:$B$224,0),MATCH(G173,MarketCap2!$E$1:$AR$1,0))</f>
        <v>13488970752</v>
      </c>
      <c r="K173">
        <f t="shared" si="12"/>
        <v>23.325138207146335</v>
      </c>
      <c r="L173">
        <f>INDEX('PB2'!$D$2:$AQ$224,MATCH(A173,'PB2'!$B$2:$B$224,0),MATCH(G173,'PB2'!$D$1:$AQ$1,0))</f>
        <v>2.1802670955657999</v>
      </c>
      <c r="M173" s="16">
        <f t="shared" si="13"/>
        <v>0.45865940096687585</v>
      </c>
      <c r="N173" s="6">
        <f>INDEX('ROA2'!$D$2:$AQ$224,MATCH(A173,'ROA2'!$B$2:$B$224,0),MATCH(G173,'ROA2'!$D$1:$AQ$1,0))</f>
        <v>3.53465700149536</v>
      </c>
      <c r="O173" s="6">
        <v>7875.2</v>
      </c>
      <c r="P173" s="28">
        <v>2.3412211509204681E-2</v>
      </c>
    </row>
    <row r="174" spans="1:16" x14ac:dyDescent="0.3">
      <c r="A174" t="s">
        <v>449</v>
      </c>
      <c r="B174" t="e">
        <f>VLOOKUP(A174,Sheet3!L:L,1,FALSE)</f>
        <v>#N/A</v>
      </c>
      <c r="C174" t="str">
        <f>VLOOKUP(A174,'ALL - prices'!B:C,2,FALSE)</f>
        <v>Agnico Eagle Mines Ltd</v>
      </c>
      <c r="D174" t="str">
        <f>VLOOKUP(A174,'ALL - prices'!B:I,8,FALSE)</f>
        <v>Materials</v>
      </c>
      <c r="E174">
        <v>2018</v>
      </c>
      <c r="F174" t="s">
        <v>679</v>
      </c>
      <c r="G174" t="str">
        <f t="shared" si="11"/>
        <v>2018-Q1</v>
      </c>
      <c r="H174" s="4">
        <f>INDEX('ALL - prices'!$J$3:$DY$219,MATCH('COMBINED DATA'!A174,'ALL - prices'!$B$3:$B$219,0),MATCH('COMBINED DATA'!G174,'ALL - prices'!$J$1:$DY$1,0))</f>
        <v>46.187800000000003</v>
      </c>
      <c r="I174" s="14">
        <f t="shared" si="14"/>
        <v>6.1620527786336625</v>
      </c>
      <c r="J174" s="15">
        <f>INDEX(MarketCap2!$E$2:$AR$224,MATCH(A174,MarketCap2!$B$2:$B$224,0),MATCH(G174,MarketCap2!$E$1:$AR$1,0))</f>
        <v>12637274112</v>
      </c>
      <c r="K174">
        <f t="shared" si="12"/>
        <v>23.259916546711885</v>
      </c>
      <c r="L174">
        <f>INDEX('PB2'!$D$2:$AQ$224,MATCH(A174,'PB2'!$B$2:$B$224,0),MATCH(G174,'PB2'!$D$1:$AQ$1,0))</f>
        <v>1.9849720001220701</v>
      </c>
      <c r="M174" s="16">
        <f t="shared" si="13"/>
        <v>0.50378544379391899</v>
      </c>
      <c r="N174" s="6">
        <f>INDEX('ROA2'!$D$2:$AQ$224,MATCH(A174,'ROA2'!$B$2:$B$224,0),MATCH(G174,'ROA2'!$D$1:$AQ$1,0))</f>
        <v>3.1841878890991202</v>
      </c>
      <c r="O174" s="6">
        <v>7865.6010239999996</v>
      </c>
      <c r="P174" s="28">
        <v>-1.2188866314506578E-3</v>
      </c>
    </row>
    <row r="175" spans="1:16" x14ac:dyDescent="0.3">
      <c r="A175" t="s">
        <v>449</v>
      </c>
      <c r="B175" t="e">
        <f>VLOOKUP(A175,Sheet3!L:L,1,FALSE)</f>
        <v>#N/A</v>
      </c>
      <c r="C175" t="str">
        <f>VLOOKUP(A175,'ALL - prices'!B:C,2,FALSE)</f>
        <v>Agnico Eagle Mines Ltd</v>
      </c>
      <c r="D175" t="str">
        <f>VLOOKUP(A175,'ALL - prices'!B:I,8,FALSE)</f>
        <v>Materials</v>
      </c>
      <c r="E175">
        <v>2018</v>
      </c>
      <c r="F175" t="s">
        <v>680</v>
      </c>
      <c r="G175" t="str">
        <f t="shared" si="11"/>
        <v>2018-Q2</v>
      </c>
      <c r="H175" s="4">
        <f>INDEX('ALL - prices'!$J$3:$DY$219,MATCH('COMBINED DATA'!A175,'ALL - prices'!$B$3:$B$219,0),MATCH('COMBINED DATA'!G175,'ALL - prices'!$J$1:$DY$1,0))</f>
        <v>51.485199999999999</v>
      </c>
      <c r="I175" s="14">
        <f t="shared" si="14"/>
        <v>8.3542754860410593</v>
      </c>
      <c r="J175" s="15">
        <f>INDEX(MarketCap2!$E$2:$AR$224,MATCH(A175,MarketCap2!$B$2:$B$224,0),MATCH(G175,MarketCap2!$E$1:$AR$1,0))</f>
        <v>14079306752</v>
      </c>
      <c r="K175">
        <f t="shared" si="12"/>
        <v>23.367971950100522</v>
      </c>
      <c r="L175">
        <f>INDEX('PB2'!$D$2:$AQ$224,MATCH(A175,'PB2'!$B$2:$B$224,0),MATCH(G175,'PB2'!$D$1:$AQ$1,0))</f>
        <v>2.16843509674072</v>
      </c>
      <c r="M175" s="16">
        <f t="shared" si="13"/>
        <v>0.46116206175737345</v>
      </c>
      <c r="N175" s="6">
        <f>INDEX('ROA2'!$D$2:$AQ$224,MATCH(A175,'ROA2'!$B$2:$B$224,0),MATCH(G175,'ROA2'!$D$1:$AQ$1,0))</f>
        <v>2.7154240608215301</v>
      </c>
      <c r="O175" s="6">
        <v>7876.44416</v>
      </c>
      <c r="P175" s="28">
        <v>1.3785514885531541E-3</v>
      </c>
    </row>
    <row r="176" spans="1:16" x14ac:dyDescent="0.3">
      <c r="A176" t="s">
        <v>449</v>
      </c>
      <c r="B176" t="e">
        <f>VLOOKUP(A176,Sheet3!L:L,1,FALSE)</f>
        <v>#N/A</v>
      </c>
      <c r="C176" t="str">
        <f>VLOOKUP(A176,'ALL - prices'!B:C,2,FALSE)</f>
        <v>Agnico Eagle Mines Ltd</v>
      </c>
      <c r="D176" t="str">
        <f>VLOOKUP(A176,'ALL - prices'!B:I,8,FALSE)</f>
        <v>Materials</v>
      </c>
      <c r="E176">
        <v>2018</v>
      </c>
      <c r="F176" t="s">
        <v>681</v>
      </c>
      <c r="G176" t="str">
        <f t="shared" si="11"/>
        <v>2018-Q3</v>
      </c>
      <c r="H176" s="4">
        <f>INDEX('ALL - prices'!$J$3:$DY$219,MATCH('COMBINED DATA'!A176,'ALL - prices'!$B$3:$B$219,0),MATCH('COMBINED DATA'!G176,'ALL - prices'!$J$1:$DY$1,0))</f>
        <v>37.805900000000001</v>
      </c>
      <c r="I176" s="14">
        <f t="shared" si="14"/>
        <v>6.6342234488422216</v>
      </c>
      <c r="J176" s="15">
        <f>INDEX(MarketCap2!$E$2:$AR$224,MATCH(A176,MarketCap2!$B$2:$B$224,0),MATCH(G176,MarketCap2!$E$1:$AR$1,0))</f>
        <v>10335356928</v>
      </c>
      <c r="K176">
        <f t="shared" si="12"/>
        <v>23.05883656533285</v>
      </c>
      <c r="L176">
        <f>INDEX('PB2'!$D$2:$AQ$224,MATCH(A176,'PB2'!$B$2:$B$224,0),MATCH(G176,'PB2'!$D$1:$AQ$1,0))</f>
        <v>1.6160910129547099</v>
      </c>
      <c r="M176" s="16">
        <f t="shared" si="13"/>
        <v>0.61877703172898246</v>
      </c>
      <c r="N176" s="6">
        <f>INDEX('ROA2'!$D$2:$AQ$224,MATCH(A176,'ROA2'!$B$2:$B$224,0),MATCH(G176,'ROA2'!$D$1:$AQ$1,0))</f>
        <v>1.9716000556945801</v>
      </c>
      <c r="O176" s="6">
        <v>8278.6872320000002</v>
      </c>
      <c r="P176" s="28">
        <v>5.1069120002496179E-2</v>
      </c>
    </row>
    <row r="177" spans="1:16" x14ac:dyDescent="0.3">
      <c r="A177" t="s">
        <v>449</v>
      </c>
      <c r="B177" t="e">
        <f>VLOOKUP(A177,Sheet3!L:L,1,FALSE)</f>
        <v>#N/A</v>
      </c>
      <c r="C177" t="str">
        <f>VLOOKUP(A177,'ALL - prices'!B:C,2,FALSE)</f>
        <v>Agnico Eagle Mines Ltd</v>
      </c>
      <c r="D177" t="str">
        <f>VLOOKUP(A177,'ALL - prices'!B:I,8,FALSE)</f>
        <v>Materials</v>
      </c>
      <c r="E177">
        <v>2018</v>
      </c>
      <c r="F177" t="s">
        <v>682</v>
      </c>
      <c r="G177" t="str">
        <f t="shared" si="11"/>
        <v>2018-Q4</v>
      </c>
      <c r="H177" s="4">
        <f>INDEX('ALL - prices'!$J$3:$DY$219,MATCH('COMBINED DATA'!A177,'ALL - prices'!$B$3:$B$219,0),MATCH('COMBINED DATA'!G177,'ALL - prices'!$J$1:$DY$1,0))</f>
        <v>47.3613</v>
      </c>
      <c r="I177" s="14">
        <f t="shared" si="14"/>
        <v>8.0514848151858196</v>
      </c>
      <c r="J177" s="15">
        <f>INDEX(MarketCap2!$E$2:$AR$224,MATCH(A177,MarketCap2!$B$2:$B$224,0),MATCH(G177,MarketCap2!$E$1:$AR$1,0))</f>
        <v>12926810112</v>
      </c>
      <c r="K177">
        <f t="shared" si="12"/>
        <v>23.282569294885285</v>
      </c>
      <c r="L177">
        <f>INDEX('PB2'!$D$2:$AQ$224,MATCH(A177,'PB2'!$B$2:$B$224,0),MATCH(G177,'PB2'!$D$1:$AQ$1,0))</f>
        <v>2.0840139389038099</v>
      </c>
      <c r="M177" s="16">
        <f t="shared" si="13"/>
        <v>0.47984323968869391</v>
      </c>
      <c r="N177" s="6">
        <f>INDEX('ROA2'!$D$2:$AQ$224,MATCH(A177,'ROA2'!$B$2:$B$224,0),MATCH(G177,'ROA2'!$D$1:$AQ$1,0))</f>
        <v>1.2575039863586399</v>
      </c>
      <c r="O177" s="6">
        <v>8355.8389759999991</v>
      </c>
      <c r="P177" s="28">
        <v>9.319321027346051E-3</v>
      </c>
    </row>
    <row r="178" spans="1:16" x14ac:dyDescent="0.3">
      <c r="A178" t="s">
        <v>449</v>
      </c>
      <c r="B178" t="e">
        <f>VLOOKUP(A178,Sheet3!L:L,1,FALSE)</f>
        <v>#N/A</v>
      </c>
      <c r="C178" t="str">
        <f>VLOOKUP(A178,'ALL - prices'!B:C,2,FALSE)</f>
        <v>Agnico Eagle Mines Ltd</v>
      </c>
      <c r="D178" t="str">
        <f>VLOOKUP(A178,'ALL - prices'!B:I,8,FALSE)</f>
        <v>Materials</v>
      </c>
      <c r="E178">
        <v>2019</v>
      </c>
      <c r="F178" t="s">
        <v>679</v>
      </c>
      <c r="G178" t="str">
        <f t="shared" si="11"/>
        <v>2019-Q1</v>
      </c>
      <c r="H178" s="4">
        <f>INDEX('ALL - prices'!$J$3:$DY$219,MATCH('COMBINED DATA'!A178,'ALL - prices'!$B$3:$B$219,0),MATCH('COMBINED DATA'!G178,'ALL - prices'!$J$1:$DY$1,0))</f>
        <v>50.087200000000003</v>
      </c>
      <c r="I178" s="14">
        <f t="shared" si="14"/>
        <v>8.4891116478208186</v>
      </c>
      <c r="J178" s="15">
        <f>INDEX(MarketCap2!$E$2:$AR$224,MATCH(A178,MarketCap2!$B$2:$B$224,0),MATCH(G178,MarketCap2!$E$1:$AR$1,0))</f>
        <v>13658712064</v>
      </c>
      <c r="K178">
        <f t="shared" si="12"/>
        <v>23.337643401431627</v>
      </c>
      <c r="L178">
        <f>INDEX('PB2'!$D$2:$AQ$224,MATCH(A178,'PB2'!$B$2:$B$224,0),MATCH(G178,'PB2'!$D$1:$AQ$1,0))</f>
        <v>2.2344710826873802</v>
      </c>
      <c r="M178" s="16">
        <f t="shared" si="13"/>
        <v>0.44753320271091096</v>
      </c>
      <c r="N178" s="6">
        <f>INDEX('ROA2'!$D$2:$AQ$224,MATCH(A178,'ROA2'!$B$2:$B$224,0),MATCH(G178,'ROA2'!$D$1:$AQ$1,0))</f>
        <v>-4.1569128036498997</v>
      </c>
      <c r="O178" s="6">
        <v>7852.8430079999998</v>
      </c>
      <c r="P178" s="28">
        <v>-6.0196943651586149E-2</v>
      </c>
    </row>
    <row r="179" spans="1:16" x14ac:dyDescent="0.3">
      <c r="A179" t="s">
        <v>449</v>
      </c>
      <c r="B179" t="e">
        <f>VLOOKUP(A179,Sheet3!L:L,1,FALSE)</f>
        <v>#N/A</v>
      </c>
      <c r="C179" t="str">
        <f>VLOOKUP(A179,'ALL - prices'!B:C,2,FALSE)</f>
        <v>Agnico Eagle Mines Ltd</v>
      </c>
      <c r="D179" t="str">
        <f>VLOOKUP(A179,'ALL - prices'!B:I,8,FALSE)</f>
        <v>Materials</v>
      </c>
      <c r="E179">
        <v>2019</v>
      </c>
      <c r="F179" t="s">
        <v>680</v>
      </c>
      <c r="G179" t="str">
        <f t="shared" si="11"/>
        <v>2019-Q2</v>
      </c>
      <c r="H179" s="4">
        <f>INDEX('ALL - prices'!$J$3:$DY$219,MATCH('COMBINED DATA'!A179,'ALL - prices'!$B$3:$B$219,0),MATCH('COMBINED DATA'!G179,'ALL - prices'!$J$1:$DY$1,0))</f>
        <v>58.056199999999997</v>
      </c>
      <c r="I179" s="14">
        <f t="shared" si="14"/>
        <v>11.647393294173861</v>
      </c>
      <c r="J179" s="15">
        <f>INDEX(MarketCap2!$E$2:$AR$224,MATCH(A179,MarketCap2!$B$2:$B$224,0),MATCH(G179,MarketCap2!$E$1:$AR$1,0))</f>
        <v>15823868928</v>
      </c>
      <c r="K179">
        <f t="shared" si="12"/>
        <v>23.484785328678207</v>
      </c>
      <c r="L179">
        <f>INDEX('PB2'!$D$2:$AQ$224,MATCH(A179,'PB2'!$B$2:$B$224,0),MATCH(G179,'PB2'!$D$1:$AQ$1,0))</f>
        <v>2.6155230998992902</v>
      </c>
      <c r="M179" s="16">
        <f t="shared" si="13"/>
        <v>0.38233269667490399</v>
      </c>
      <c r="N179" s="6">
        <f>INDEX('ROA2'!$D$2:$AQ$224,MATCH(A179,'ROA2'!$B$2:$B$224,0),MATCH(G179,'ROA2'!$D$1:$AQ$1,0))</f>
        <v>-4.2382769584655797</v>
      </c>
      <c r="O179" s="6">
        <v>7912.9441280000001</v>
      </c>
      <c r="P179" s="28">
        <v>7.6534218166303455E-3</v>
      </c>
    </row>
    <row r="180" spans="1:16" x14ac:dyDescent="0.3">
      <c r="A180" t="s">
        <v>449</v>
      </c>
      <c r="B180" t="e">
        <f>VLOOKUP(A180,Sheet3!L:L,1,FALSE)</f>
        <v>#N/A</v>
      </c>
      <c r="C180" t="str">
        <f>VLOOKUP(A180,'ALL - prices'!B:C,2,FALSE)</f>
        <v>Agnico Eagle Mines Ltd</v>
      </c>
      <c r="D180" t="str">
        <f>VLOOKUP(A180,'ALL - prices'!B:I,8,FALSE)</f>
        <v>Materials</v>
      </c>
      <c r="E180">
        <v>2019</v>
      </c>
      <c r="F180" t="s">
        <v>681</v>
      </c>
      <c r="G180" t="str">
        <f t="shared" si="11"/>
        <v>2019-Q3</v>
      </c>
      <c r="H180" s="4">
        <f>INDEX('ALL - prices'!$J$3:$DY$219,MATCH('COMBINED DATA'!A180,'ALL - prices'!$B$3:$B$219,0),MATCH('COMBINED DATA'!G180,'ALL - prices'!$J$1:$DY$1,0))</f>
        <v>61.514200000000002</v>
      </c>
      <c r="I180" s="14">
        <f t="shared" si="14"/>
        <v>18.119926652238419</v>
      </c>
      <c r="J180" s="15">
        <f>INDEX(MarketCap2!$E$2:$AR$224,MATCH(A180,MarketCap2!$B$2:$B$224,0),MATCH(G180,MarketCap2!$E$1:$AR$1,0))</f>
        <v>16999652352</v>
      </c>
      <c r="K180">
        <f t="shared" si="12"/>
        <v>23.556458730911174</v>
      </c>
      <c r="L180">
        <f>INDEX('PB2'!$D$2:$AQ$224,MATCH(A180,'PB2'!$B$2:$B$224,0),MATCH(G180,'PB2'!$D$1:$AQ$1,0))</f>
        <v>2.6799728870391899</v>
      </c>
      <c r="M180" s="16">
        <f t="shared" si="13"/>
        <v>0.37313810331297459</v>
      </c>
      <c r="N180" s="6">
        <f>INDEX('ROA2'!$D$2:$AQ$224,MATCH(A180,'ROA2'!$B$2:$B$224,0),MATCH(G180,'ROA2'!$D$1:$AQ$1,0))</f>
        <v>-3.8095428943634002</v>
      </c>
      <c r="O180" s="6">
        <v>8090.6798079999999</v>
      </c>
      <c r="P180" s="28">
        <v>2.2461384425940908E-2</v>
      </c>
    </row>
    <row r="181" spans="1:16" x14ac:dyDescent="0.3">
      <c r="A181" t="s">
        <v>449</v>
      </c>
      <c r="B181" t="e">
        <f>VLOOKUP(A181,Sheet3!L:L,1,FALSE)</f>
        <v>#N/A</v>
      </c>
      <c r="C181" t="str">
        <f>VLOOKUP(A181,'ALL - prices'!B:C,2,FALSE)</f>
        <v>Agnico Eagle Mines Ltd</v>
      </c>
      <c r="D181" t="str">
        <f>VLOOKUP(A181,'ALL - prices'!B:I,8,FALSE)</f>
        <v>Materials</v>
      </c>
      <c r="E181">
        <v>2019</v>
      </c>
      <c r="F181" t="s">
        <v>682</v>
      </c>
      <c r="G181" t="str">
        <f t="shared" si="11"/>
        <v>2019-Q4</v>
      </c>
      <c r="H181" s="4">
        <f>INDEX('ALL - prices'!$J$3:$DY$219,MATCH('COMBINED DATA'!A181,'ALL - prices'!$B$3:$B$219,0),MATCH('COMBINED DATA'!G181,'ALL - prices'!$J$1:$DY$1,0))</f>
        <v>69.503699999999995</v>
      </c>
      <c r="I181" s="14">
        <f t="shared" si="14"/>
        <v>18.332799413073744</v>
      </c>
      <c r="J181" s="15">
        <f>INDEX(MarketCap2!$E$2:$AR$224,MATCH(A181,MarketCap2!$B$2:$B$224,0),MATCH(G181,MarketCap2!$E$1:$AR$1,0))</f>
        <v>19183237120</v>
      </c>
      <c r="K181">
        <f t="shared" si="12"/>
        <v>23.677302667968803</v>
      </c>
      <c r="L181">
        <f>INDEX('PB2'!$D$2:$AQ$224,MATCH(A181,'PB2'!$B$2:$B$224,0),MATCH(G181,'PB2'!$D$1:$AQ$1,0))</f>
        <v>2.8889861106872599</v>
      </c>
      <c r="M181" s="16">
        <f t="shared" si="13"/>
        <v>0.3461421971883798</v>
      </c>
      <c r="N181" s="6">
        <f>INDEX('ROA2'!$D$2:$AQ$224,MATCH(A181,'ROA2'!$B$2:$B$224,0),MATCH(G181,'ROA2'!$D$1:$AQ$1,0))</f>
        <v>-3.0269689559936501</v>
      </c>
      <c r="O181" s="6">
        <v>8306.7048959999993</v>
      </c>
      <c r="P181" s="28">
        <v>2.6700486624918158E-2</v>
      </c>
    </row>
    <row r="182" spans="1:16" x14ac:dyDescent="0.3">
      <c r="A182" t="s">
        <v>449</v>
      </c>
      <c r="B182" t="e">
        <f>VLOOKUP(A182,Sheet3!L:L,1,FALSE)</f>
        <v>#N/A</v>
      </c>
      <c r="C182" t="str">
        <f>VLOOKUP(A182,'ALL - prices'!B:C,2,FALSE)</f>
        <v>Agnico Eagle Mines Ltd</v>
      </c>
      <c r="D182" t="str">
        <f>VLOOKUP(A182,'ALL - prices'!B:I,8,FALSE)</f>
        <v>Materials</v>
      </c>
      <c r="E182">
        <v>2020</v>
      </c>
      <c r="F182" t="s">
        <v>679</v>
      </c>
      <c r="G182" t="str">
        <f t="shared" si="11"/>
        <v>2020-Q1</v>
      </c>
      <c r="H182" s="4">
        <f>INDEX('ALL - prices'!$J$3:$DY$219,MATCH('COMBINED DATA'!A182,'ALL - prices'!$B$3:$B$219,0),MATCH('COMBINED DATA'!G182,'ALL - prices'!$J$1:$DY$1,0))</f>
        <v>49.012799999999999</v>
      </c>
      <c r="I182" s="14">
        <f t="shared" si="14"/>
        <v>11.656020908919484</v>
      </c>
      <c r="J182" s="15">
        <f>INDEX(MarketCap2!$E$2:$AR$224,MATCH(A182,MarketCap2!$B$2:$B$224,0),MATCH(G182,MarketCap2!$E$1:$AR$1,0))</f>
        <v>13530664960</v>
      </c>
      <c r="K182">
        <f t="shared" si="12"/>
        <v>23.328224425001991</v>
      </c>
      <c r="L182">
        <f>INDEX('PB2'!$D$2:$AQ$224,MATCH(A182,'PB2'!$B$2:$B$224,0),MATCH(G182,'PB2'!$D$1:$AQ$1,0))</f>
        <v>1.88821804523468</v>
      </c>
      <c r="M182" s="16">
        <f t="shared" si="13"/>
        <v>0.52959985342991123</v>
      </c>
      <c r="N182" s="6">
        <f>INDEX('ROA2'!$D$2:$AQ$224,MATCH(A182,'ROA2'!$B$2:$B$224,0),MATCH(G182,'ROA2'!$D$1:$AQ$1,0))</f>
        <v>5.6861591339111301</v>
      </c>
      <c r="O182" s="6">
        <v>8789.8849279999995</v>
      </c>
      <c r="P182" s="28">
        <v>5.8167472908863073E-2</v>
      </c>
    </row>
    <row r="183" spans="1:16" x14ac:dyDescent="0.3">
      <c r="A183" t="s">
        <v>449</v>
      </c>
      <c r="B183" t="e">
        <f>VLOOKUP(A183,Sheet3!L:L,1,FALSE)</f>
        <v>#N/A</v>
      </c>
      <c r="C183" t="str">
        <f>VLOOKUP(A183,'ALL - prices'!B:C,2,FALSE)</f>
        <v>Agnico Eagle Mines Ltd</v>
      </c>
      <c r="D183" t="str">
        <f>VLOOKUP(A183,'ALL - prices'!B:I,8,FALSE)</f>
        <v>Materials</v>
      </c>
      <c r="E183">
        <v>2020</v>
      </c>
      <c r="F183" t="s">
        <v>680</v>
      </c>
      <c r="G183" t="str">
        <f t="shared" si="11"/>
        <v>2020-Q2</v>
      </c>
      <c r="H183" s="4">
        <f>INDEX('ALL - prices'!$J$3:$DY$219,MATCH('COMBINED DATA'!A183,'ALL - prices'!$B$3:$B$219,0),MATCH('COMBINED DATA'!G183,'ALL - prices'!$J$1:$DY$1,0))</f>
        <v>76.078999999999994</v>
      </c>
      <c r="I183" s="14">
        <f t="shared" si="14"/>
        <v>13.024122520538571</v>
      </c>
      <c r="J183" s="15">
        <f>INDEX(MarketCap2!$E$2:$AR$224,MATCH(A183,MarketCap2!$B$2:$B$224,0),MATCH(G183,MarketCap2!$E$1:$AR$1,0))</f>
        <v>21053421568</v>
      </c>
      <c r="K183">
        <f t="shared" si="12"/>
        <v>23.770328928663925</v>
      </c>
      <c r="L183">
        <f>INDEX('PB2'!$D$2:$AQ$224,MATCH(A183,'PB2'!$B$2:$B$224,0),MATCH(G183,'PB2'!$D$1:$AQ$1,0))</f>
        <v>2.9455020427703902</v>
      </c>
      <c r="M183" s="16">
        <f t="shared" si="13"/>
        <v>0.33950069817620993</v>
      </c>
      <c r="N183" s="6">
        <f>INDEX('ROA2'!$D$2:$AQ$224,MATCH(A183,'ROA2'!$B$2:$B$224,0),MATCH(G183,'ROA2'!$D$1:$AQ$1,0))</f>
        <v>4.7086372375488299</v>
      </c>
      <c r="O183" s="6">
        <v>9695.9303679999994</v>
      </c>
      <c r="P183" s="28">
        <v>0.10307819128710213</v>
      </c>
    </row>
    <row r="184" spans="1:16" x14ac:dyDescent="0.3">
      <c r="A184" t="s">
        <v>449</v>
      </c>
      <c r="B184" t="e">
        <f>VLOOKUP(A184,Sheet3!L:L,1,FALSE)</f>
        <v>#N/A</v>
      </c>
      <c r="C184" t="str">
        <f>VLOOKUP(A184,'ALL - prices'!B:C,2,FALSE)</f>
        <v>Agnico Eagle Mines Ltd</v>
      </c>
      <c r="D184" t="str">
        <f>VLOOKUP(A184,'ALL - prices'!B:I,8,FALSE)</f>
        <v>Materials</v>
      </c>
      <c r="E184">
        <v>2020</v>
      </c>
      <c r="F184" t="s">
        <v>681</v>
      </c>
      <c r="G184" t="str">
        <f t="shared" si="11"/>
        <v>2020-Q3</v>
      </c>
      <c r="H184" s="4">
        <f>INDEX('ALL - prices'!$J$3:$DY$219,MATCH('COMBINED DATA'!A184,'ALL - prices'!$B$3:$B$219,0),MATCH('COMBINED DATA'!G184,'ALL - prices'!$J$1:$DY$1,0))</f>
        <v>92.827799999999996</v>
      </c>
      <c r="I184" s="14">
        <f t="shared" si="14"/>
        <v>8.4745176623314755</v>
      </c>
      <c r="J184" s="15">
        <f>INDEX(MarketCap2!$E$2:$AR$224,MATCH(A184,MarketCap2!$B$2:$B$224,0),MATCH(G184,MarketCap2!$E$1:$AR$1,0))</f>
        <v>25655674880</v>
      </c>
      <c r="K184">
        <f t="shared" si="12"/>
        <v>23.968030626977583</v>
      </c>
      <c r="L184">
        <f>INDEX('PB2'!$D$2:$AQ$224,MATCH(A184,'PB2'!$B$2:$B$224,0),MATCH(G184,'PB2'!$D$1:$AQ$1,0))</f>
        <v>3.5125269889831499</v>
      </c>
      <c r="M184" s="16">
        <f t="shared" si="13"/>
        <v>0.284695321384418</v>
      </c>
      <c r="N184" s="6">
        <f>INDEX('ROA2'!$D$2:$AQ$224,MATCH(A184,'ROA2'!$B$2:$B$224,0),MATCH(G184,'ROA2'!$D$1:$AQ$1,0))</f>
        <v>5.7388501167297399</v>
      </c>
      <c r="O184" s="6">
        <v>9059.0289919999996</v>
      </c>
      <c r="P184" s="28">
        <v>-6.5687494838246749E-2</v>
      </c>
    </row>
    <row r="185" spans="1:16" x14ac:dyDescent="0.3">
      <c r="A185" t="s">
        <v>449</v>
      </c>
      <c r="B185" t="e">
        <f>VLOOKUP(A185,Sheet3!L:L,1,FALSE)</f>
        <v>#N/A</v>
      </c>
      <c r="C185" t="str">
        <f>VLOOKUP(A185,'ALL - prices'!B:C,2,FALSE)</f>
        <v>Agnico Eagle Mines Ltd</v>
      </c>
      <c r="D185" t="str">
        <f>VLOOKUP(A185,'ALL - prices'!B:I,8,FALSE)</f>
        <v>Materials</v>
      </c>
      <c r="E185">
        <v>2020</v>
      </c>
      <c r="F185" t="s">
        <v>682</v>
      </c>
      <c r="G185" t="str">
        <f t="shared" si="11"/>
        <v>2020-Q4</v>
      </c>
      <c r="H185" s="4">
        <f>INDEX('ALL - prices'!$J$3:$DY$219,MATCH('COMBINED DATA'!A185,'ALL - prices'!$B$3:$B$219,0),MATCH('COMBINED DATA'!G185,'ALL - prices'!$J$1:$DY$1,0))</f>
        <v>79.033199999999994</v>
      </c>
      <c r="I185" s="14">
        <f t="shared" si="14"/>
        <v>3.5731945982085396</v>
      </c>
      <c r="J185" s="15">
        <f>INDEX(MarketCap2!$E$2:$AR$224,MATCH(A185,MarketCap2!$B$2:$B$224,0),MATCH(G185,MarketCap2!$E$1:$AR$1,0))</f>
        <v>21762924544</v>
      </c>
      <c r="K185">
        <f t="shared" si="12"/>
        <v>23.803473649903282</v>
      </c>
      <c r="L185">
        <f>INDEX('PB2'!$D$2:$AQ$224,MATCH(A185,'PB2'!$B$2:$B$224,0),MATCH(G185,'PB2'!$D$1:$AQ$1,0))</f>
        <v>2.9987640380859402</v>
      </c>
      <c r="M185" s="16">
        <f t="shared" si="13"/>
        <v>0.3334707190360609</v>
      </c>
      <c r="N185" s="6">
        <f>INDEX('ROA2'!$D$2:$AQ$224,MATCH(A185,'ROA2'!$B$2:$B$224,0),MATCH(G185,'ROA2'!$D$1:$AQ$1,0))</f>
        <v>7.28898000717163</v>
      </c>
      <c r="O185" s="6">
        <v>9201.5073279999997</v>
      </c>
      <c r="P185" s="28">
        <v>1.5727771279440909E-2</v>
      </c>
    </row>
    <row r="186" spans="1:16" x14ac:dyDescent="0.3">
      <c r="A186" t="s">
        <v>449</v>
      </c>
      <c r="B186" t="e">
        <f>VLOOKUP(A186,Sheet3!L:L,1,FALSE)</f>
        <v>#N/A</v>
      </c>
      <c r="C186" t="str">
        <f>VLOOKUP(A186,'ALL - prices'!B:C,2,FALSE)</f>
        <v>Agnico Eagle Mines Ltd</v>
      </c>
      <c r="D186" t="str">
        <f>VLOOKUP(A186,'ALL - prices'!B:I,8,FALSE)</f>
        <v>Materials</v>
      </c>
      <c r="E186">
        <v>2021</v>
      </c>
      <c r="F186" t="s">
        <v>679</v>
      </c>
      <c r="G186" t="str">
        <f t="shared" si="11"/>
        <v>2021-Q1</v>
      </c>
      <c r="H186" s="4">
        <f>INDEX('ALL - prices'!$J$3:$DY$219,MATCH('COMBINED DATA'!A186,'ALL - prices'!$B$3:$B$219,0),MATCH('COMBINED DATA'!G186,'ALL - prices'!$J$1:$DY$1,0))</f>
        <v>64.471900000000005</v>
      </c>
      <c r="I186" s="14">
        <f t="shared" si="14"/>
        <v>5.0411939725789816</v>
      </c>
      <c r="J186" s="15">
        <f>INDEX(MarketCap2!$E$2:$AR$224,MATCH(A186,MarketCap2!$B$2:$B$224,0),MATCH(G186,MarketCap2!$E$1:$AR$1,0))</f>
        <v>17688954880</v>
      </c>
      <c r="K186">
        <f t="shared" si="12"/>
        <v>23.596206263666783</v>
      </c>
      <c r="L186">
        <f>INDEX('PB2'!$D$2:$AQ$224,MATCH(A186,'PB2'!$B$2:$B$224,0),MATCH(G186,'PB2'!$D$1:$AQ$1,0))</f>
        <v>2.4683899879455602</v>
      </c>
      <c r="M186" s="16">
        <f t="shared" si="13"/>
        <v>0.40512236918944056</v>
      </c>
      <c r="N186" s="6">
        <f>INDEX('ROA2'!$D$2:$AQ$224,MATCH(A186,'ROA2'!$B$2:$B$224,0),MATCH(G186,'ROA2'!$D$1:$AQ$1,0))</f>
        <v>5.5595440864562997</v>
      </c>
      <c r="O186" s="6">
        <v>9614.7548160000006</v>
      </c>
      <c r="P186" s="28">
        <v>4.4910847024214953E-2</v>
      </c>
    </row>
    <row r="187" spans="1:16" x14ac:dyDescent="0.3">
      <c r="A187" t="s">
        <v>449</v>
      </c>
      <c r="B187" t="e">
        <f>VLOOKUP(A187,Sheet3!L:L,1,FALSE)</f>
        <v>#N/A</v>
      </c>
      <c r="C187" t="str">
        <f>VLOOKUP(A187,'ALL - prices'!B:C,2,FALSE)</f>
        <v>Agnico Eagle Mines Ltd</v>
      </c>
      <c r="D187" t="str">
        <f>VLOOKUP(A187,'ALL - prices'!B:I,8,FALSE)</f>
        <v>Materials</v>
      </c>
      <c r="E187">
        <v>2021</v>
      </c>
      <c r="F187" t="s">
        <v>680</v>
      </c>
      <c r="G187" t="str">
        <f t="shared" si="11"/>
        <v>2021-Q2</v>
      </c>
      <c r="H187" s="4">
        <f>INDEX('ALL - prices'!$J$3:$DY$219,MATCH('COMBINED DATA'!A187,'ALL - prices'!$B$3:$B$219,0),MATCH('COMBINED DATA'!G187,'ALL - prices'!$J$1:$DY$1,0))</f>
        <v>66.846900000000005</v>
      </c>
      <c r="I187" s="14">
        <f t="shared" si="14"/>
        <v>6.5164170545758227</v>
      </c>
      <c r="J187" s="15">
        <f>INDEX(MarketCap2!$E$2:$AR$224,MATCH(A187,MarketCap2!$B$2:$B$224,0),MATCH(G187,MarketCap2!$E$1:$AR$1,0))</f>
        <v>18287462400</v>
      </c>
      <c r="K187">
        <f t="shared" si="12"/>
        <v>23.629481547241326</v>
      </c>
      <c r="L187">
        <f>INDEX('PB2'!$D$2:$AQ$224,MATCH(A187,'PB2'!$B$2:$B$224,0),MATCH(G187,'PB2'!$D$1:$AQ$1,0))</f>
        <v>2.5104999542236301</v>
      </c>
      <c r="M187" s="16">
        <f t="shared" si="13"/>
        <v>0.39832703375182854</v>
      </c>
      <c r="N187" s="6">
        <f>INDEX('ROA2'!$D$2:$AQ$224,MATCH(A187,'ROA2'!$B$2:$B$224,0),MATCH(G187,'ROA2'!$D$1:$AQ$1,0))</f>
        <v>7.0488848686218297</v>
      </c>
      <c r="O187" s="6">
        <v>9552.8161280000004</v>
      </c>
      <c r="P187" s="28">
        <v>-6.4420455004143683E-3</v>
      </c>
    </row>
    <row r="188" spans="1:16" x14ac:dyDescent="0.3">
      <c r="A188" t="s">
        <v>449</v>
      </c>
      <c r="B188" t="e">
        <f>VLOOKUP(A188,Sheet3!L:L,1,FALSE)</f>
        <v>#N/A</v>
      </c>
      <c r="C188" t="str">
        <f>VLOOKUP(A188,'ALL - prices'!B:C,2,FALSE)</f>
        <v>Agnico Eagle Mines Ltd</v>
      </c>
      <c r="D188" t="str">
        <f>VLOOKUP(A188,'ALL - prices'!B:I,8,FALSE)</f>
        <v>Materials</v>
      </c>
      <c r="E188">
        <v>2021</v>
      </c>
      <c r="F188" t="s">
        <v>681</v>
      </c>
      <c r="G188" t="str">
        <f t="shared" si="11"/>
        <v>2021-Q3</v>
      </c>
      <c r="H188" s="4">
        <f>INDEX('ALL - prices'!$J$3:$DY$219,MATCH('COMBINED DATA'!A188,'ALL - prices'!$B$3:$B$219,0),MATCH('COMBINED DATA'!G188,'ALL - prices'!$J$1:$DY$1,0))</f>
        <v>58.958300000000001</v>
      </c>
      <c r="I188" s="14">
        <f t="shared" si="14"/>
        <v>7.3954764158008848</v>
      </c>
      <c r="J188" s="15">
        <f>INDEX(MarketCap2!$E$2:$AR$224,MATCH(A188,MarketCap2!$B$2:$B$224,0),MATCH(G188,MarketCap2!$E$1:$AR$1,0))</f>
        <v>16057384960</v>
      </c>
      <c r="K188">
        <f t="shared" si="12"/>
        <v>23.499434702817094</v>
      </c>
      <c r="L188">
        <f>INDEX('PB2'!$D$2:$AQ$224,MATCH(A188,'PB2'!$B$2:$B$224,0),MATCH(G188,'PB2'!$D$1:$AQ$1,0))</f>
        <v>2.1467330455779998</v>
      </c>
      <c r="M188" s="16">
        <f t="shared" si="13"/>
        <v>0.46582410517221706</v>
      </c>
      <c r="N188" s="6">
        <f>INDEX('ROA2'!$D$2:$AQ$224,MATCH(A188,'ROA2'!$B$2:$B$224,0),MATCH(G188,'ROA2'!$D$1:$AQ$1,0))</f>
        <v>8.1093921661377006</v>
      </c>
      <c r="O188" s="6">
        <v>9918.9903360000008</v>
      </c>
      <c r="P188" s="28">
        <v>3.833154570270824E-2</v>
      </c>
    </row>
    <row r="189" spans="1:16" x14ac:dyDescent="0.3">
      <c r="A189" t="s">
        <v>449</v>
      </c>
      <c r="B189" t="e">
        <f>VLOOKUP(A189,Sheet3!L:L,1,FALSE)</f>
        <v>#N/A</v>
      </c>
      <c r="C189" t="str">
        <f>VLOOKUP(A189,'ALL - prices'!B:C,2,FALSE)</f>
        <v>Agnico Eagle Mines Ltd</v>
      </c>
      <c r="D189" t="str">
        <f>VLOOKUP(A189,'ALL - prices'!B:I,8,FALSE)</f>
        <v>Materials</v>
      </c>
      <c r="E189">
        <v>2021</v>
      </c>
      <c r="F189" t="s">
        <v>682</v>
      </c>
      <c r="G189" t="str">
        <f t="shared" si="11"/>
        <v>2021-Q4</v>
      </c>
      <c r="H189" s="4">
        <f>INDEX('ALL - prices'!$J$3:$DY$219,MATCH('COMBINED DATA'!A189,'ALL - prices'!$B$3:$B$219,0),MATCH('COMBINED DATA'!G189,'ALL - prices'!$J$1:$DY$1,0))</f>
        <v>60.706299999999999</v>
      </c>
      <c r="I189" s="14">
        <f t="shared" si="14"/>
        <v>8.031169391969085</v>
      </c>
      <c r="J189" s="15">
        <f>INDEX(MarketCap2!$E$2:$AR$224,MATCH(A189,MarketCap2!$B$2:$B$224,0),MATCH(G189,MarketCap2!$E$1:$AR$1,0))</f>
        <v>16452568064</v>
      </c>
      <c r="K189">
        <f t="shared" si="12"/>
        <v>23.523747415286447</v>
      </c>
      <c r="L189">
        <f>INDEX('PB2'!$D$2:$AQ$224,MATCH(A189,'PB2'!$B$2:$B$224,0),MATCH(G189,'PB2'!$D$1:$AQ$1,0))</f>
        <v>2.16911792755127</v>
      </c>
      <c r="M189" s="16">
        <f t="shared" si="13"/>
        <v>0.46101688953763148</v>
      </c>
      <c r="N189" s="6">
        <f>INDEX('ROA2'!$D$2:$AQ$224,MATCH(A189,'ROA2'!$B$2:$B$224,0),MATCH(G189,'ROA2'!$D$1:$AQ$1,0))</f>
        <v>6.9163842201232901</v>
      </c>
      <c r="O189" s="6">
        <v>10051.443712</v>
      </c>
      <c r="P189" s="28">
        <v>1.3353513967976455E-2</v>
      </c>
    </row>
    <row r="190" spans="1:16" x14ac:dyDescent="0.3">
      <c r="A190" t="s">
        <v>449</v>
      </c>
      <c r="B190" t="e">
        <f>VLOOKUP(A190,Sheet3!L:L,1,FALSE)</f>
        <v>#N/A</v>
      </c>
      <c r="C190" t="str">
        <f>VLOOKUP(A190,'ALL - prices'!B:C,2,FALSE)</f>
        <v>Agnico Eagle Mines Ltd</v>
      </c>
      <c r="D190" t="str">
        <f>VLOOKUP(A190,'ALL - prices'!B:I,8,FALSE)</f>
        <v>Materials</v>
      </c>
      <c r="E190">
        <v>2022</v>
      </c>
      <c r="F190" t="s">
        <v>679</v>
      </c>
      <c r="G190" t="str">
        <f t="shared" si="11"/>
        <v>2022-Q1</v>
      </c>
      <c r="H190" s="4">
        <f>INDEX('ALL - prices'!$J$3:$DY$219,MATCH('COMBINED DATA'!A190,'ALL - prices'!$B$3:$B$219,0),MATCH('COMBINED DATA'!G190,'ALL - prices'!$J$1:$DY$1,0))</f>
        <v>69.645799999999994</v>
      </c>
      <c r="I190" s="14">
        <f t="shared" si="14"/>
        <v>6.4835033597456704</v>
      </c>
      <c r="J190" s="15">
        <f>INDEX(MarketCap2!$E$2:$AR$224,MATCH(A190,MarketCap2!$B$2:$B$224,0),MATCH(G190,MarketCap2!$E$1:$AR$1,0))</f>
        <v>34790236160</v>
      </c>
      <c r="K190">
        <f t="shared" si="12"/>
        <v>24.27260261424474</v>
      </c>
      <c r="L190">
        <f>INDEX('PB2'!$D$2:$AQ$224,MATCH(A190,'PB2'!$B$2:$B$224,0),MATCH(G190,'PB2'!$D$1:$AQ$1,0))</f>
        <v>1.71443402767181</v>
      </c>
      <c r="M190" s="16">
        <f t="shared" si="13"/>
        <v>0.58328286994979528</v>
      </c>
      <c r="N190" s="6">
        <f>INDEX('ROA2'!$D$2:$AQ$224,MATCH(A190,'ROA2'!$B$2:$B$224,0),MATCH(G190,'ROA2'!$D$1:$AQ$1,0))</f>
        <v>5.6673831939697301</v>
      </c>
      <c r="O190" s="6">
        <v>10216.089599999999</v>
      </c>
      <c r="P190" s="28">
        <v>1.6380322341499581E-2</v>
      </c>
    </row>
    <row r="191" spans="1:16" x14ac:dyDescent="0.3">
      <c r="A191" t="s">
        <v>449</v>
      </c>
      <c r="B191" t="e">
        <f>VLOOKUP(A191,Sheet3!L:L,1,FALSE)</f>
        <v>#N/A</v>
      </c>
      <c r="C191" t="str">
        <f>VLOOKUP(A191,'ALL - prices'!B:C,2,FALSE)</f>
        <v>Agnico Eagle Mines Ltd</v>
      </c>
      <c r="D191" t="str">
        <f>VLOOKUP(A191,'ALL - prices'!B:I,8,FALSE)</f>
        <v>Materials</v>
      </c>
      <c r="E191">
        <v>2022</v>
      </c>
      <c r="F191" t="s">
        <v>680</v>
      </c>
      <c r="G191" t="str">
        <f t="shared" si="11"/>
        <v>2022-Q2</v>
      </c>
      <c r="H191" s="4">
        <f>INDEX('ALL - prices'!$J$3:$DY$219,MATCH('COMBINED DATA'!A191,'ALL - prices'!$B$3:$B$219,0),MATCH('COMBINED DATA'!G191,'ALL - prices'!$J$1:$DY$1,0))</f>
        <v>54.036299999999997</v>
      </c>
      <c r="I191" s="14">
        <f t="shared" si="14"/>
        <v>5.3362103128062737</v>
      </c>
      <c r="J191" s="15">
        <f>INDEX(MarketCap2!$E$2:$AR$224,MATCH(A191,MarketCap2!$B$2:$B$224,0),MATCH(G191,MarketCap2!$E$1:$AR$1,0))</f>
        <v>26859173888</v>
      </c>
      <c r="K191">
        <f t="shared" si="12"/>
        <v>24.013873271351098</v>
      </c>
      <c r="L191">
        <f>INDEX('PB2'!$D$2:$AQ$224,MATCH(A191,'PB2'!$B$2:$B$224,0),MATCH(G191,'PB2'!$D$1:$AQ$1,0))</f>
        <v>1.28219294548035</v>
      </c>
      <c r="M191" s="16">
        <f t="shared" si="13"/>
        <v>0.77991382149226252</v>
      </c>
      <c r="N191" s="6">
        <f>INDEX('ROA2'!$D$2:$AQ$224,MATCH(A191,'ROA2'!$B$2:$B$224,0),MATCH(G191,'ROA2'!$D$1:$AQ$1,0))</f>
        <v>3.2586839199066202</v>
      </c>
      <c r="O191" s="6">
        <v>23330.519039999999</v>
      </c>
      <c r="P191" s="28">
        <v>1.2837034475500293</v>
      </c>
    </row>
    <row r="192" spans="1:16" x14ac:dyDescent="0.3">
      <c r="A192" t="s">
        <v>449</v>
      </c>
      <c r="B192" t="e">
        <f>VLOOKUP(A192,Sheet3!L:L,1,FALSE)</f>
        <v>#N/A</v>
      </c>
      <c r="C192" t="str">
        <f>VLOOKUP(A192,'ALL - prices'!B:C,2,FALSE)</f>
        <v>Agnico Eagle Mines Ltd</v>
      </c>
      <c r="D192" t="str">
        <f>VLOOKUP(A192,'ALL - prices'!B:I,8,FALSE)</f>
        <v>Materials</v>
      </c>
      <c r="E192">
        <v>2022</v>
      </c>
      <c r="F192" t="s">
        <v>681</v>
      </c>
      <c r="G192" t="str">
        <f t="shared" si="11"/>
        <v>2022-Q3</v>
      </c>
      <c r="H192" s="4">
        <f>INDEX('ALL - prices'!$J$3:$DY$219,MATCH('COMBINED DATA'!A192,'ALL - prices'!$B$3:$B$219,0),MATCH('COMBINED DATA'!G192,'ALL - prices'!$J$1:$DY$1,0))</f>
        <v>54.033799999999999</v>
      </c>
      <c r="I192" s="14">
        <f t="shared" si="14"/>
        <v>2.9446233109403579</v>
      </c>
      <c r="J192" s="15">
        <f>INDEX(MarketCap2!$E$2:$AR$224,MATCH(A192,MarketCap2!$B$2:$B$224,0),MATCH(G192,MarketCap2!$E$1:$AR$1,0))</f>
        <v>26591344640</v>
      </c>
      <c r="K192">
        <f t="shared" si="12"/>
        <v>24.003851610309738</v>
      </c>
      <c r="L192">
        <f>INDEX('PB2'!$D$2:$AQ$224,MATCH(A192,'PB2'!$B$2:$B$224,0),MATCH(G192,'PB2'!$D$1:$AQ$1,0))</f>
        <v>1.19467496871948</v>
      </c>
      <c r="M192" s="16">
        <f t="shared" si="13"/>
        <v>0.83704775456361691</v>
      </c>
      <c r="N192" s="6">
        <f>INDEX('ROA2'!$D$2:$AQ$224,MATCH(A192,'ROA2'!$B$2:$B$224,0),MATCH(G192,'ROA2'!$D$1:$AQ$1,0))</f>
        <v>3.8047308921814</v>
      </c>
      <c r="O192" s="6">
        <v>23186.108415999999</v>
      </c>
      <c r="P192" s="28">
        <v>-6.1897733073323045E-3</v>
      </c>
    </row>
    <row r="193" spans="1:16" x14ac:dyDescent="0.3">
      <c r="A193" t="s">
        <v>449</v>
      </c>
      <c r="B193" t="e">
        <f>VLOOKUP(A193,Sheet3!L:L,1,FALSE)</f>
        <v>#N/A</v>
      </c>
      <c r="C193" t="str">
        <f>VLOOKUP(A193,'ALL - prices'!B:C,2,FALSE)</f>
        <v>Agnico Eagle Mines Ltd</v>
      </c>
      <c r="D193" t="str">
        <f>VLOOKUP(A193,'ALL - prices'!B:I,8,FALSE)</f>
        <v>Materials</v>
      </c>
      <c r="E193">
        <v>2022</v>
      </c>
      <c r="F193" t="s">
        <v>682</v>
      </c>
      <c r="G193" t="str">
        <f t="shared" si="11"/>
        <v>2022-Q4</v>
      </c>
      <c r="H193" s="4">
        <f>INDEX('ALL - prices'!$J$3:$DY$219,MATCH('COMBINED DATA'!A193,'ALL - prices'!$B$3:$B$219,0),MATCH('COMBINED DATA'!G193,'ALL - prices'!$J$1:$DY$1,0))</f>
        <v>65.671400000000006</v>
      </c>
      <c r="I193" s="14">
        <f t="shared" si="14"/>
        <v>4.5810690581820905</v>
      </c>
      <c r="J193" s="15">
        <f>INDEX(MarketCap2!$E$2:$AR$224,MATCH(A193,MarketCap2!$B$2:$B$224,0),MATCH(G193,MarketCap2!$E$1:$AR$1,0))</f>
        <v>32076687360</v>
      </c>
      <c r="K193">
        <f t="shared" si="12"/>
        <v>24.191395352767469</v>
      </c>
      <c r="L193">
        <f>INDEX('PB2'!$D$2:$AQ$224,MATCH(A193,'PB2'!$B$2:$B$224,0),MATCH(G193,'PB2'!$D$1:$AQ$1,0))</f>
        <v>1.4615509510040301</v>
      </c>
      <c r="M193" s="16">
        <f t="shared" si="13"/>
        <v>0.68420467949683039</v>
      </c>
      <c r="N193" s="6">
        <f>INDEX('ROA2'!$D$2:$AQ$224,MATCH(A193,'ROA2'!$B$2:$B$224,0),MATCH(G193,'ROA2'!$D$1:$AQ$1,0))</f>
        <v>3.4658579826354998</v>
      </c>
      <c r="O193" s="6">
        <v>23273.754624000001</v>
      </c>
      <c r="P193" s="28">
        <v>3.7801172334517362E-3</v>
      </c>
    </row>
    <row r="194" spans="1:16" x14ac:dyDescent="0.3">
      <c r="A194" t="s">
        <v>449</v>
      </c>
      <c r="B194" t="e">
        <f>VLOOKUP(A194,Sheet3!L:L,1,FALSE)</f>
        <v>#N/A</v>
      </c>
      <c r="C194" t="str">
        <f>VLOOKUP(A194,'ALL - prices'!B:C,2,FALSE)</f>
        <v>Agnico Eagle Mines Ltd</v>
      </c>
      <c r="D194" t="str">
        <f>VLOOKUP(A194,'ALL - prices'!B:I,8,FALSE)</f>
        <v>Materials</v>
      </c>
      <c r="E194">
        <v>2023</v>
      </c>
      <c r="F194" t="s">
        <v>679</v>
      </c>
      <c r="G194" t="str">
        <f t="shared" ref="G194:G257" si="15">E194&amp;"-"&amp;F194</f>
        <v>2023-Q1</v>
      </c>
      <c r="H194" s="4">
        <f>INDEX('ALL - prices'!$J$3:$DY$219,MATCH('COMBINED DATA'!A194,'ALL - prices'!$B$3:$B$219,0),MATCH('COMBINED DATA'!G194,'ALL - prices'!$J$1:$DY$1,0))</f>
        <v>64.826400000000007</v>
      </c>
      <c r="I194" s="14">
        <f t="shared" si="14"/>
        <v>8.5921290033379485</v>
      </c>
      <c r="J194" s="15">
        <f>INDEX(MarketCap2!$E$2:$AR$224,MATCH(A194,MarketCap2!$B$2:$B$224,0),MATCH(G194,MarketCap2!$E$1:$AR$1,0))</f>
        <v>31490955264</v>
      </c>
      <c r="K194">
        <f t="shared" ref="K194:K257" si="16">LN(J194)</f>
        <v>24.172966207070811</v>
      </c>
      <c r="L194">
        <f>INDEX('PB2'!$D$2:$AQ$224,MATCH(A194,'PB2'!$B$2:$B$224,0),MATCH(G194,'PB2'!$D$1:$AQ$1,0))</f>
        <v>1.26999199390411</v>
      </c>
      <c r="M194" s="16">
        <f t="shared" ref="M194:M257" si="17">1/L194</f>
        <v>0.78740653862382093</v>
      </c>
      <c r="N194" s="6">
        <f>INDEX('ROA2'!$D$2:$AQ$224,MATCH(A194,'ROA2'!$B$2:$B$224,0),MATCH(G194,'ROA2'!$D$1:$AQ$1,0))</f>
        <v>3.9764530658721902</v>
      </c>
      <c r="O194" s="6">
        <v>23494.807551999998</v>
      </c>
      <c r="P194" s="28">
        <v>9.4979487225514761E-3</v>
      </c>
    </row>
    <row r="195" spans="1:16" x14ac:dyDescent="0.3">
      <c r="A195" t="s">
        <v>449</v>
      </c>
      <c r="B195" t="e">
        <f>VLOOKUP(A195,Sheet3!L:L,1,FALSE)</f>
        <v>#N/A</v>
      </c>
      <c r="C195" t="str">
        <f>VLOOKUP(A195,'ALL - prices'!B:C,2,FALSE)</f>
        <v>Agnico Eagle Mines Ltd</v>
      </c>
      <c r="D195" t="str">
        <f>VLOOKUP(A195,'ALL - prices'!B:I,8,FALSE)</f>
        <v>Materials</v>
      </c>
      <c r="E195">
        <v>2023</v>
      </c>
      <c r="F195" t="s">
        <v>680</v>
      </c>
      <c r="G195" t="str">
        <f t="shared" si="15"/>
        <v>2023-Q2</v>
      </c>
      <c r="H195" s="4">
        <f>INDEX('ALL - prices'!$J$3:$DY$219,MATCH('COMBINED DATA'!A195,'ALL - prices'!$B$3:$B$219,0),MATCH('COMBINED DATA'!G195,'ALL - prices'!$J$1:$DY$1,0))</f>
        <v>62.783900000000003</v>
      </c>
      <c r="I195" s="14">
        <f t="shared" si="14"/>
        <v>12.131240691804784</v>
      </c>
      <c r="J195" s="15">
        <f>INDEX(MarketCap2!$E$2:$AR$224,MATCH(A195,MarketCap2!$B$2:$B$224,0),MATCH(G195,MarketCap2!$E$1:$AR$1,0))</f>
        <v>32715147264</v>
      </c>
      <c r="K195">
        <f t="shared" si="16"/>
        <v>24.211104026679347</v>
      </c>
      <c r="L195">
        <f>INDEX('PB2'!$D$2:$AQ$224,MATCH(A195,'PB2'!$B$2:$B$224,0),MATCH(G195,'PB2'!$D$1:$AQ$1,0))</f>
        <v>1.24015605449677</v>
      </c>
      <c r="M195" s="16">
        <f t="shared" si="17"/>
        <v>0.80635013341589468</v>
      </c>
      <c r="N195" s="6">
        <f>INDEX('ROA2'!$D$2:$AQ$224,MATCH(A195,'ROA2'!$B$2:$B$224,0),MATCH(G195,'ROA2'!$D$1:$AQ$1,0))</f>
        <v>8.9399814605712908</v>
      </c>
      <c r="O195" s="6">
        <v>29646.415872000001</v>
      </c>
      <c r="P195" s="28">
        <v>0.26182841916814709</v>
      </c>
    </row>
    <row r="196" spans="1:16" x14ac:dyDescent="0.3">
      <c r="A196" t="s">
        <v>449</v>
      </c>
      <c r="B196" t="e">
        <f>VLOOKUP(A196,Sheet3!L:L,1,FALSE)</f>
        <v>#N/A</v>
      </c>
      <c r="C196" t="str">
        <f>VLOOKUP(A196,'ALL - prices'!B:C,2,FALSE)</f>
        <v>Agnico Eagle Mines Ltd</v>
      </c>
      <c r="D196" t="str">
        <f>VLOOKUP(A196,'ALL - prices'!B:I,8,FALSE)</f>
        <v>Materials</v>
      </c>
      <c r="E196">
        <v>2023</v>
      </c>
      <c r="F196" t="s">
        <v>681</v>
      </c>
      <c r="G196" t="str">
        <f t="shared" si="15"/>
        <v>2023-Q3</v>
      </c>
      <c r="H196" s="4">
        <f>INDEX('ALL - prices'!$J$3:$DY$219,MATCH('COMBINED DATA'!A196,'ALL - prices'!$B$3:$B$219,0),MATCH('COMBINED DATA'!G196,'ALL - prices'!$J$1:$DY$1,0))</f>
        <v>59.060099999999998</v>
      </c>
      <c r="I196" s="14">
        <f t="shared" si="14"/>
        <v>15.877228943049259</v>
      </c>
      <c r="J196" s="15">
        <f>INDEX(MarketCap2!$E$2:$AR$224,MATCH(A196,MarketCap2!$B$2:$B$224,0),MATCH(G196,MarketCap2!$E$1:$AR$1,0))</f>
        <v>30578929664</v>
      </c>
      <c r="K196">
        <f t="shared" si="16"/>
        <v>24.143577035657533</v>
      </c>
      <c r="L196">
        <f>INDEX('PB2'!$D$2:$AQ$224,MATCH(A196,'PB2'!$B$2:$B$224,0),MATCH(G196,'PB2'!$D$1:$AQ$1,0))</f>
        <v>1.1339809894561801</v>
      </c>
      <c r="M196" s="16">
        <f t="shared" si="17"/>
        <v>0.88184899861466548</v>
      </c>
      <c r="N196" s="6">
        <f>INDEX('ROA2'!$D$2:$AQ$224,MATCH(A196,'ROA2'!$B$2:$B$224,0),MATCH(G196,'ROA2'!$D$1:$AQ$1,0))</f>
        <v>9.1483707427978498</v>
      </c>
      <c r="O196" s="6">
        <v>29311.651839999999</v>
      </c>
      <c r="P196" s="28">
        <v>-1.1291888822087787E-2</v>
      </c>
    </row>
    <row r="197" spans="1:16" x14ac:dyDescent="0.3">
      <c r="A197" t="s">
        <v>449</v>
      </c>
      <c r="B197" t="e">
        <f>VLOOKUP(A197,Sheet3!L:L,1,FALSE)</f>
        <v>#N/A</v>
      </c>
      <c r="C197" t="str">
        <f>VLOOKUP(A197,'ALL - prices'!B:C,2,FALSE)</f>
        <v>Agnico Eagle Mines Ltd</v>
      </c>
      <c r="D197" t="str">
        <f>VLOOKUP(A197,'ALL - prices'!B:I,8,FALSE)</f>
        <v>Materials</v>
      </c>
      <c r="E197">
        <v>2023</v>
      </c>
      <c r="F197" t="s">
        <v>682</v>
      </c>
      <c r="G197" t="str">
        <f t="shared" si="15"/>
        <v>2023-Q4</v>
      </c>
      <c r="H197" s="4">
        <f>INDEX('ALL - prices'!$J$3:$DY$219,MATCH('COMBINED DATA'!A197,'ALL - prices'!$B$3:$B$219,0),MATCH('COMBINED DATA'!G197,'ALL - prices'!$J$1:$DY$1,0))</f>
        <v>70.043300000000002</v>
      </c>
      <c r="I197" s="14">
        <f t="shared" si="14"/>
        <v>15.558953443060743</v>
      </c>
      <c r="J197" s="15">
        <f>INDEX(MarketCap2!$E$2:$AR$224,MATCH(A197,MarketCap2!$B$2:$B$224,0),MATCH(G197,MarketCap2!$E$1:$AR$1,0))</f>
        <v>36073746432</v>
      </c>
      <c r="K197">
        <f t="shared" si="16"/>
        <v>24.308831192062879</v>
      </c>
      <c r="L197">
        <f>INDEX('PB2'!$D$2:$AQ$224,MATCH(A197,'PB2'!$B$2:$B$224,0),MATCH(G197,'PB2'!$D$1:$AQ$1,0))</f>
        <v>1.4084290266037001</v>
      </c>
      <c r="M197" s="16">
        <f t="shared" si="17"/>
        <v>0.71001092785726672</v>
      </c>
      <c r="N197" s="6">
        <f>INDEX('ROA2'!$D$2:$AQ$224,MATCH(A197,'ROA2'!$B$2:$B$224,0),MATCH(G197,'ROA2'!$D$1:$AQ$1,0))</f>
        <v>9.5744724273681605</v>
      </c>
      <c r="O197" s="6">
        <v>29225.680896000002</v>
      </c>
      <c r="P197" s="28">
        <v>-2.9329955360167435E-3</v>
      </c>
    </row>
    <row r="198" spans="1:16" x14ac:dyDescent="0.3">
      <c r="A198" t="s">
        <v>449</v>
      </c>
      <c r="B198" t="e">
        <f>VLOOKUP(A198,Sheet3!L:L,1,FALSE)</f>
        <v>#N/A</v>
      </c>
      <c r="C198" t="str">
        <f>VLOOKUP(A198,'ALL - prices'!B:C,2,FALSE)</f>
        <v>Agnico Eagle Mines Ltd</v>
      </c>
      <c r="D198" t="str">
        <f>VLOOKUP(A198,'ALL - prices'!B:I,8,FALSE)</f>
        <v>Materials</v>
      </c>
      <c r="E198" s="18">
        <v>2024</v>
      </c>
      <c r="F198" t="s">
        <v>679</v>
      </c>
      <c r="G198" t="str">
        <f t="shared" si="15"/>
        <v>2024-Q1</v>
      </c>
      <c r="H198" s="4">
        <f>INDEX('ALL - prices'!$J$3:$DY$219,MATCH('COMBINED DATA'!A198,'ALL - prices'!$B$3:$B$219,0),MATCH('COMBINED DATA'!G198,'ALL - prices'!$J$1:$DY$1,0))</f>
        <v>78.5261</v>
      </c>
      <c r="I198" s="14" t="s">
        <v>769</v>
      </c>
      <c r="J198" s="15">
        <f>INDEX(MarketCap2!$E$2:$AR$224,MATCH(A198,MarketCap2!$B$2:$B$224,0),MATCH(G198,MarketCap2!$E$1:$AR$1,0))</f>
        <v>40299433984</v>
      </c>
      <c r="K198">
        <f t="shared" si="16"/>
        <v>24.419603260738381</v>
      </c>
      <c r="L198">
        <f>INDEX('PB2'!$D$2:$AQ$224,MATCH(A198,'PB2'!$B$2:$B$224,0),MATCH(G198,'PB2'!$D$1:$AQ$1,0))</f>
        <v>1.51332199573517</v>
      </c>
      <c r="M198" s="16">
        <f t="shared" si="17"/>
        <v>0.66079790211084666</v>
      </c>
      <c r="N198" s="6">
        <f>INDEX('ROA2'!$D$2:$AQ$224,MATCH(A198,'ROA2'!$B$2:$B$224,0),MATCH(G198,'ROA2'!$D$1:$AQ$1,0))</f>
        <v>7.4287657737731898</v>
      </c>
      <c r="O198" s="6">
        <v>28684.949504</v>
      </c>
      <c r="P198" s="28">
        <v>-1.8501926231392241E-2</v>
      </c>
    </row>
    <row r="199" spans="1:16" x14ac:dyDescent="0.3">
      <c r="A199" t="s">
        <v>449</v>
      </c>
      <c r="B199" t="e">
        <f>VLOOKUP(A199,Sheet3!L:L,1,FALSE)</f>
        <v>#N/A</v>
      </c>
      <c r="C199" t="str">
        <f>VLOOKUP(A199,'ALL - prices'!B:C,2,FALSE)</f>
        <v>Agnico Eagle Mines Ltd</v>
      </c>
      <c r="D199" t="str">
        <f>VLOOKUP(A199,'ALL - prices'!B:I,8,FALSE)</f>
        <v>Materials</v>
      </c>
      <c r="E199" s="18">
        <v>2024</v>
      </c>
      <c r="F199" t="s">
        <v>680</v>
      </c>
      <c r="G199" t="str">
        <f t="shared" si="15"/>
        <v>2024-Q2</v>
      </c>
      <c r="H199" s="4">
        <f>INDEX('ALL - prices'!$J$3:$DY$219,MATCH('COMBINED DATA'!A199,'ALL - prices'!$B$3:$B$219,0),MATCH('COMBINED DATA'!G199,'ALL - prices'!$J$1:$DY$1,0))</f>
        <v>87.503600000000006</v>
      </c>
      <c r="I199" s="14" t="s">
        <v>769</v>
      </c>
      <c r="J199" s="15">
        <f>INDEX(MarketCap2!$E$2:$AR$224,MATCH(A199,MarketCap2!$B$2:$B$224,0),MATCH(G199,MarketCap2!$E$1:$AR$1,0))</f>
        <v>44764639232</v>
      </c>
      <c r="K199">
        <f t="shared" si="16"/>
        <v>24.524684361846699</v>
      </c>
      <c r="L199">
        <f>INDEX('PB2'!$D$2:$AQ$224,MATCH(A199,'PB2'!$B$2:$B$224,0),MATCH(G199,'PB2'!$D$1:$AQ$1,0))</f>
        <v>1.63575303554535</v>
      </c>
      <c r="M199" s="16">
        <f t="shared" si="17"/>
        <v>0.61133922925388684</v>
      </c>
      <c r="N199" s="6">
        <f>INDEX('ROA2'!$D$2:$AQ$224,MATCH(A199,'ROA2'!$B$2:$B$224,0),MATCH(G199,'ROA2'!$D$1:$AQ$1,0))</f>
        <v>1.6029640436172501</v>
      </c>
      <c r="O199" s="6">
        <v>28802.441215999999</v>
      </c>
      <c r="P199" s="28">
        <v>4.0959358141319149E-3</v>
      </c>
    </row>
    <row r="200" spans="1:16" x14ac:dyDescent="0.3">
      <c r="A200" t="s">
        <v>449</v>
      </c>
      <c r="B200" t="e">
        <f>VLOOKUP(A200,Sheet3!L:L,1,FALSE)</f>
        <v>#N/A</v>
      </c>
      <c r="C200" t="str">
        <f>VLOOKUP(A200,'ALL - prices'!B:C,2,FALSE)</f>
        <v>Agnico Eagle Mines Ltd</v>
      </c>
      <c r="D200" t="str">
        <f>VLOOKUP(A200,'ALL - prices'!B:I,8,FALSE)</f>
        <v>Materials</v>
      </c>
      <c r="E200" s="18">
        <v>2024</v>
      </c>
      <c r="F200" t="s">
        <v>681</v>
      </c>
      <c r="G200" t="str">
        <f t="shared" si="15"/>
        <v>2024-Q3</v>
      </c>
      <c r="H200" s="4">
        <f>INDEX('ALL - prices'!$J$3:$DY$219,MATCH('COMBINED DATA'!A200,'ALL - prices'!$B$3:$B$219,0),MATCH('COMBINED DATA'!G200,'ALL - prices'!$J$1:$DY$1,0))</f>
        <v>107.06440000000001</v>
      </c>
      <c r="I200" s="14" t="s">
        <v>769</v>
      </c>
      <c r="J200" s="15">
        <f>INDEX(MarketCap2!$E$2:$AR$224,MATCH(A200,MarketCap2!$B$2:$B$224,0),MATCH(G200,MarketCap2!$E$1:$AR$1,0))</f>
        <v>54646591488</v>
      </c>
      <c r="K200">
        <f t="shared" si="16"/>
        <v>24.724152679779415</v>
      </c>
      <c r="L200">
        <f>INDEX('PB2'!$D$2:$AQ$224,MATCH(A200,'PB2'!$B$2:$B$224,0),MATCH(G200,'PB2'!$D$1:$AQ$1,0))</f>
        <v>1.9728540182113701</v>
      </c>
      <c r="M200" s="16">
        <f t="shared" si="17"/>
        <v>0.50687987594065398</v>
      </c>
      <c r="N200" s="6">
        <f>INDEX('ROA2'!$D$2:$AQ$224,MATCH(A200,'ROA2'!$B$2:$B$224,0),MATCH(G200,'ROA2'!$D$1:$AQ$1,0))</f>
        <v>2.1050269603729199</v>
      </c>
      <c r="O200" s="6">
        <v>29291.206655999998</v>
      </c>
      <c r="P200" s="28">
        <v>1.6969583804878521E-2</v>
      </c>
    </row>
    <row r="201" spans="1:16" x14ac:dyDescent="0.3">
      <c r="A201" t="s">
        <v>449</v>
      </c>
      <c r="B201" t="e">
        <f>VLOOKUP(A201,Sheet3!L:L,1,FALSE)</f>
        <v>#N/A</v>
      </c>
      <c r="C201" t="str">
        <f>VLOOKUP(A201,'ALL - prices'!B:C,2,FALSE)</f>
        <v>Agnico Eagle Mines Ltd</v>
      </c>
      <c r="D201" t="str">
        <f>VLOOKUP(A201,'ALL - prices'!B:I,8,FALSE)</f>
        <v>Materials</v>
      </c>
      <c r="E201" s="18">
        <v>2024</v>
      </c>
      <c r="F201" t="s">
        <v>682</v>
      </c>
      <c r="G201" t="str">
        <f t="shared" si="15"/>
        <v>2024-Q4</v>
      </c>
      <c r="H201" s="4">
        <f>INDEX('ALL - prices'!$J$3:$DY$219,MATCH('COMBINED DATA'!A201,'ALL - prices'!$B$3:$B$219,0),MATCH('COMBINED DATA'!G201,'ALL - prices'!$J$1:$DY$1,0))</f>
        <v>111.0433</v>
      </c>
      <c r="I201" s="14" t="s">
        <v>769</v>
      </c>
      <c r="J201" s="15">
        <f>INDEX(MarketCap2!$E$2:$AR$224,MATCH(A201,MarketCap2!$B$2:$B$224,0),MATCH(G201,MarketCap2!$E$1:$AR$1,0))</f>
        <v>56443891712</v>
      </c>
      <c r="K201">
        <f t="shared" si="16"/>
        <v>24.75651291463679</v>
      </c>
      <c r="L201">
        <f>INDEX('PB2'!$D$2:$AQ$224,MATCH(A201,'PB2'!$B$2:$B$224,0),MATCH(G201,'PB2'!$D$1:$AQ$1,0))</f>
        <v>1.91145410660021</v>
      </c>
      <c r="M201" s="16">
        <f t="shared" si="17"/>
        <v>0.52316191979029025</v>
      </c>
      <c r="N201" s="6">
        <f>INDEX('ROA2'!$D$2:$AQ$224,MATCH(A201,'ROA2'!$B$2:$B$224,0),MATCH(G201,'ROA2'!$D$1:$AQ$1,0))</f>
        <v>3.40541291236877</v>
      </c>
      <c r="O201" s="6">
        <v>29816.489984</v>
      </c>
      <c r="P201" s="28">
        <v>1.7933140623703277E-2</v>
      </c>
    </row>
    <row r="202" spans="1:16" x14ac:dyDescent="0.3">
      <c r="A202" t="s">
        <v>450</v>
      </c>
      <c r="B202" t="str">
        <f>VLOOKUP(A202,Sheet3!L:L,1,FALSE)</f>
        <v>AG CN EQUITY</v>
      </c>
      <c r="C202" t="str">
        <f>VLOOKUP(A202,'ALL - prices'!B:C,2,FALSE)</f>
        <v>First Majestic Silver Corp</v>
      </c>
      <c r="D202" t="str">
        <f>VLOOKUP(A202,'ALL - prices'!B:I,8,FALSE)</f>
        <v>Materials</v>
      </c>
      <c r="E202">
        <v>2015</v>
      </c>
      <c r="F202" t="s">
        <v>679</v>
      </c>
      <c r="G202" t="str">
        <f t="shared" si="15"/>
        <v>2015-Q1</v>
      </c>
      <c r="H202" s="4">
        <f>INDEX('ALL - prices'!$J$3:$DY$219,MATCH('COMBINED DATA'!A202,'ALL - prices'!$B$3:$B$219,0),MATCH('COMBINED DATA'!G202,'ALL - prices'!$J$1:$DY$1,0))</f>
        <v>6.7302</v>
      </c>
      <c r="I202" s="14">
        <f t="shared" ref="I202:I237" si="18">STDEV(H203:H206)</f>
        <v>1.8837593264533548</v>
      </c>
      <c r="J202" s="6">
        <f>INDEX('market cap'!$B$3:$DQ$219,MATCH(A202,'market cap'!$A$3:$A$219,0),MATCH(G202,'market cap'!$B$1:$DQ$1,0))</f>
        <v>801.99549999999999</v>
      </c>
      <c r="K202">
        <f t="shared" si="16"/>
        <v>6.6871029968782043</v>
      </c>
      <c r="L202">
        <f>INDEX('PB2'!$D$2:$AQ$224,MATCH(A202,'PB2'!$B$2:$B$224,0),MATCH(G202,'PB2'!$D$1:$AQ$1,0))</f>
        <v>1.21409499645233</v>
      </c>
      <c r="M202" s="16">
        <f t="shared" si="17"/>
        <v>0.8236587770496292</v>
      </c>
      <c r="N202" s="6">
        <f>INDEX('ROA2'!$D$2:$AQ$224,MATCH(A202,'ROA2'!$B$2:$B$224,0),MATCH(G202,'ROA2'!$D$1:$AQ$1,0))</f>
        <v>-7.5568127632141104</v>
      </c>
      <c r="O202" s="6">
        <v>771.34201599999994</v>
      </c>
      <c r="P202" s="28">
        <v>-0.11888111632487992</v>
      </c>
    </row>
    <row r="203" spans="1:16" x14ac:dyDescent="0.3">
      <c r="A203" t="s">
        <v>450</v>
      </c>
      <c r="B203" t="str">
        <f>VLOOKUP(A203,Sheet3!L:L,1,FALSE)</f>
        <v>AG CN EQUITY</v>
      </c>
      <c r="C203" t="str">
        <f>VLOOKUP(A203,'ALL - prices'!B:C,2,FALSE)</f>
        <v>First Majestic Silver Corp</v>
      </c>
      <c r="D203" t="str">
        <f>VLOOKUP(A203,'ALL - prices'!B:I,8,FALSE)</f>
        <v>Materials</v>
      </c>
      <c r="E203">
        <v>2015</v>
      </c>
      <c r="F203" t="s">
        <v>680</v>
      </c>
      <c r="G203" t="str">
        <f t="shared" si="15"/>
        <v>2015-Q2</v>
      </c>
      <c r="H203" s="4">
        <f>INDEX('ALL - prices'!$J$3:$DY$219,MATCH('COMBINED DATA'!A203,'ALL - prices'!$B$3:$B$219,0),MATCH('COMBINED DATA'!G203,'ALL - prices'!$J$1:$DY$1,0))</f>
        <v>5.9703999999999997</v>
      </c>
      <c r="I203" s="14">
        <f t="shared" si="18"/>
        <v>6.1253275490648926</v>
      </c>
      <c r="J203" s="6">
        <f>INDEX('market cap'!$B$3:$DQ$219,MATCH(A203,'market cap'!$A$3:$A$219,0),MATCH(G203,'market cap'!$B$1:$DQ$1,0))</f>
        <v>739.39859999999999</v>
      </c>
      <c r="K203">
        <f t="shared" si="16"/>
        <v>6.6058371530736357</v>
      </c>
      <c r="L203">
        <f>INDEX('PB2'!$D$2:$AQ$224,MATCH(A203,'PB2'!$B$2:$B$224,0),MATCH(G203,'PB2'!$D$1:$AQ$1,0))</f>
        <v>1.0908950567245499</v>
      </c>
      <c r="M203" s="16">
        <f t="shared" si="17"/>
        <v>0.91667845943177573</v>
      </c>
      <c r="N203" s="6">
        <f>INDEX('ROA2'!$D$2:$AQ$224,MATCH(A203,'ROA2'!$B$2:$B$224,0),MATCH(G203,'ROA2'!$D$1:$AQ$1,0))</f>
        <v>-8.4330348968505895</v>
      </c>
      <c r="O203" s="6">
        <v>757.11699199999998</v>
      </c>
      <c r="P203" s="28">
        <v>-1.8441915136125506E-2</v>
      </c>
    </row>
    <row r="204" spans="1:16" x14ac:dyDescent="0.3">
      <c r="A204" t="s">
        <v>450</v>
      </c>
      <c r="B204" t="str">
        <f>VLOOKUP(A204,Sheet3!L:L,1,FALSE)</f>
        <v>AG CN EQUITY</v>
      </c>
      <c r="C204" t="str">
        <f>VLOOKUP(A204,'ALL - prices'!B:C,2,FALSE)</f>
        <v>First Majestic Silver Corp</v>
      </c>
      <c r="D204" t="str">
        <f>VLOOKUP(A204,'ALL - prices'!B:I,8,FALSE)</f>
        <v>Materials</v>
      </c>
      <c r="E204">
        <v>2015</v>
      </c>
      <c r="F204" t="s">
        <v>681</v>
      </c>
      <c r="G204" t="str">
        <f t="shared" si="15"/>
        <v>2015-Q3</v>
      </c>
      <c r="H204" s="4">
        <f>INDEX('ALL - prices'!$J$3:$DY$219,MATCH('COMBINED DATA'!A204,'ALL - prices'!$B$3:$B$219,0),MATCH('COMBINED DATA'!G204,'ALL - prices'!$J$1:$DY$1,0))</f>
        <v>4.2138</v>
      </c>
      <c r="I204" s="14">
        <f t="shared" si="18"/>
        <v>5.6425530269993915</v>
      </c>
      <c r="J204" s="6">
        <f>INDEX('market cap'!$B$3:$DQ$219,MATCH(A204,'market cap'!$A$3:$A$219,0),MATCH(G204,'market cap'!$B$1:$DQ$1,0))</f>
        <v>522.66800000000001</v>
      </c>
      <c r="K204">
        <f t="shared" si="16"/>
        <v>6.2589464632593979</v>
      </c>
      <c r="L204">
        <f>INDEX('PB2'!$D$2:$AQ$224,MATCH(A204,'PB2'!$B$2:$B$224,0),MATCH(G204,'PB2'!$D$1:$AQ$1,0))</f>
        <v>0.718786001205444</v>
      </c>
      <c r="M204" s="16">
        <f t="shared" si="17"/>
        <v>1.3912346627827261</v>
      </c>
      <c r="N204" s="6">
        <f>INDEX('ROA2'!$D$2:$AQ$224,MATCH(A204,'ROA2'!$B$2:$B$224,0),MATCH(G204,'ROA2'!$D$1:$AQ$1,0))</f>
        <v>-9.4984416961669904</v>
      </c>
      <c r="O204" s="6">
        <v>766.23897599999998</v>
      </c>
      <c r="P204" s="28">
        <v>1.2048314984852431E-2</v>
      </c>
    </row>
    <row r="205" spans="1:16" x14ac:dyDescent="0.3">
      <c r="A205" t="s">
        <v>450</v>
      </c>
      <c r="B205" t="str">
        <f>VLOOKUP(A205,Sheet3!L:L,1,FALSE)</f>
        <v>AG CN EQUITY</v>
      </c>
      <c r="C205" t="str">
        <f>VLOOKUP(A205,'ALL - prices'!B:C,2,FALSE)</f>
        <v>First Majestic Silver Corp</v>
      </c>
      <c r="D205" t="str">
        <f>VLOOKUP(A205,'ALL - prices'!B:I,8,FALSE)</f>
        <v>Materials</v>
      </c>
      <c r="E205">
        <v>2015</v>
      </c>
      <c r="F205" t="s">
        <v>682</v>
      </c>
      <c r="G205" t="str">
        <f t="shared" si="15"/>
        <v>2015-Q4</v>
      </c>
      <c r="H205" s="4">
        <f>INDEX('ALL - prices'!$J$3:$DY$219,MATCH('COMBINED DATA'!A205,'ALL - prices'!$B$3:$B$219,0),MATCH('COMBINED DATA'!G205,'ALL - prices'!$J$1:$DY$1,0))</f>
        <v>4.4505999999999997</v>
      </c>
      <c r="I205" s="14">
        <f t="shared" si="18"/>
        <v>3.9560802463844595</v>
      </c>
      <c r="J205" s="6">
        <f>INDEX('market cap'!$B$3:$DQ$219,MATCH(A205,'market cap'!$A$3:$A$219,0),MATCH(G205,'market cap'!$B$1:$DQ$1,0))</f>
        <v>701.4221</v>
      </c>
      <c r="K205">
        <f t="shared" si="16"/>
        <v>6.5531098456214458</v>
      </c>
      <c r="L205">
        <f>INDEX('PB2'!$D$2:$AQ$224,MATCH(A205,'PB2'!$B$2:$B$224,0),MATCH(G205,'PB2'!$D$1:$AQ$1,0))</f>
        <v>0.93158298730850198</v>
      </c>
      <c r="M205" s="16">
        <f t="shared" si="17"/>
        <v>1.0734416725332931</v>
      </c>
      <c r="N205" s="6">
        <f>INDEX('ROA2'!$D$2:$AQ$224,MATCH(A205,'ROA2'!$B$2:$B$224,0),MATCH(G205,'ROA2'!$D$1:$AQ$1,0))</f>
        <v>-8.6144981384277308</v>
      </c>
      <c r="O205" s="6">
        <v>750.475008</v>
      </c>
      <c r="P205" s="28">
        <v>-2.0573174288643831E-2</v>
      </c>
    </row>
    <row r="206" spans="1:16" x14ac:dyDescent="0.3">
      <c r="A206" t="s">
        <v>450</v>
      </c>
      <c r="B206" t="str">
        <f>VLOOKUP(A206,Sheet3!L:L,1,FALSE)</f>
        <v>AG CN EQUITY</v>
      </c>
      <c r="C206" t="str">
        <f>VLOOKUP(A206,'ALL - prices'!B:C,2,FALSE)</f>
        <v>First Majestic Silver Corp</v>
      </c>
      <c r="D206" t="str">
        <f>VLOOKUP(A206,'ALL - prices'!B:I,8,FALSE)</f>
        <v>Materials</v>
      </c>
      <c r="E206">
        <v>2016</v>
      </c>
      <c r="F206" t="s">
        <v>679</v>
      </c>
      <c r="G206" t="str">
        <f t="shared" si="15"/>
        <v>2016-Q1</v>
      </c>
      <c r="H206" s="4">
        <f>INDEX('ALL - prices'!$J$3:$DY$219,MATCH('COMBINED DATA'!A206,'ALL - prices'!$B$3:$B$219,0),MATCH('COMBINED DATA'!G206,'ALL - prices'!$J$1:$DY$1,0))</f>
        <v>8.3092000000000006</v>
      </c>
      <c r="I206" s="14">
        <f t="shared" si="18"/>
        <v>3.2912921377224045</v>
      </c>
      <c r="J206" s="6">
        <f>INDEX('market cap'!$B$3:$DQ$219,MATCH(A206,'market cap'!$A$3:$A$219,0),MATCH(G206,'market cap'!$B$1:$DQ$1,0))</f>
        <v>1310.6868999999999</v>
      </c>
      <c r="K206">
        <f t="shared" si="16"/>
        <v>7.1783066299162108</v>
      </c>
      <c r="L206">
        <f>INDEX('PB2'!$D$2:$AQ$224,MATCH(A206,'PB2'!$B$2:$B$224,0),MATCH(G206,'PB2'!$D$1:$AQ$1,0))</f>
        <v>1.87391901016235</v>
      </c>
      <c r="M206" s="16">
        <f t="shared" si="17"/>
        <v>0.5336409922611135</v>
      </c>
      <c r="N206" s="6">
        <f>INDEX('ROA2'!$D$2:$AQ$224,MATCH(A206,'ROA2'!$B$2:$B$224,0),MATCH(G206,'ROA2'!$D$1:$AQ$1,0))</f>
        <v>-13.8912343978882</v>
      </c>
      <c r="O206" s="6">
        <v>789.69996800000001</v>
      </c>
      <c r="P206" s="28">
        <v>5.2266843774762997E-2</v>
      </c>
    </row>
    <row r="207" spans="1:16" x14ac:dyDescent="0.3">
      <c r="A207" t="s">
        <v>450</v>
      </c>
      <c r="B207" t="str">
        <f>VLOOKUP(A207,Sheet3!L:L,1,FALSE)</f>
        <v>AG CN EQUITY</v>
      </c>
      <c r="C207" t="str">
        <f>VLOOKUP(A207,'ALL - prices'!B:C,2,FALSE)</f>
        <v>First Majestic Silver Corp</v>
      </c>
      <c r="D207" t="str">
        <f>VLOOKUP(A207,'ALL - prices'!B:I,8,FALSE)</f>
        <v>Materials</v>
      </c>
      <c r="E207">
        <v>2016</v>
      </c>
      <c r="F207" t="s">
        <v>680</v>
      </c>
      <c r="G207" t="str">
        <f t="shared" si="15"/>
        <v>2016-Q2</v>
      </c>
      <c r="H207" s="4">
        <f>INDEX('ALL - prices'!$J$3:$DY$219,MATCH('COMBINED DATA'!A207,'ALL - prices'!$B$3:$B$219,0),MATCH('COMBINED DATA'!G207,'ALL - prices'!$J$1:$DY$1,0))</f>
        <v>17.318999999999999</v>
      </c>
      <c r="I207" s="14">
        <f t="shared" si="18"/>
        <v>1.4638371320494212</v>
      </c>
      <c r="J207" s="6">
        <f>INDEX('market cap'!$B$3:$DQ$219,MATCH(A207,'market cap'!$A$3:$A$219,0),MATCH(G207,'market cap'!$B$1:$DQ$1,0))</f>
        <v>2847.2804999999998</v>
      </c>
      <c r="K207">
        <f t="shared" si="16"/>
        <v>7.9541196071877005</v>
      </c>
      <c r="L207">
        <f>INDEX('PB2'!$D$2:$AQ$224,MATCH(A207,'PB2'!$B$2:$B$224,0),MATCH(G207,'PB2'!$D$1:$AQ$1,0))</f>
        <v>3.6747970581054701</v>
      </c>
      <c r="M207" s="16">
        <f t="shared" si="17"/>
        <v>0.27212387083915507</v>
      </c>
      <c r="N207" s="6">
        <f>INDEX('ROA2'!$D$2:$AQ$224,MATCH(A207,'ROA2'!$B$2:$B$224,0),MATCH(G207,'ROA2'!$D$1:$AQ$1,0))</f>
        <v>-14.7905158996582</v>
      </c>
      <c r="O207" s="6">
        <v>794.57996800000001</v>
      </c>
      <c r="P207" s="28">
        <v>6.1795621093402343E-3</v>
      </c>
    </row>
    <row r="208" spans="1:16" x14ac:dyDescent="0.3">
      <c r="A208" t="s">
        <v>450</v>
      </c>
      <c r="B208" t="str">
        <f>VLOOKUP(A208,Sheet3!L:L,1,FALSE)</f>
        <v>AG CN EQUITY</v>
      </c>
      <c r="C208" t="str">
        <f>VLOOKUP(A208,'ALL - prices'!B:C,2,FALSE)</f>
        <v>First Majestic Silver Corp</v>
      </c>
      <c r="D208" t="str">
        <f>VLOOKUP(A208,'ALL - prices'!B:I,8,FALSE)</f>
        <v>Materials</v>
      </c>
      <c r="E208">
        <v>2016</v>
      </c>
      <c r="F208" t="s">
        <v>681</v>
      </c>
      <c r="G208" t="str">
        <f t="shared" si="15"/>
        <v>2016-Q3</v>
      </c>
      <c r="H208" s="4">
        <f>INDEX('ALL - prices'!$J$3:$DY$219,MATCH('COMBINED DATA'!A208,'ALL - prices'!$B$3:$B$219,0),MATCH('COMBINED DATA'!G208,'ALL - prices'!$J$1:$DY$1,0))</f>
        <v>13.351900000000001</v>
      </c>
      <c r="I208" s="14">
        <f t="shared" si="18"/>
        <v>1.0555661746980463</v>
      </c>
      <c r="J208" s="6">
        <f>INDEX('market cap'!$B$3:$DQ$219,MATCH(A208,'market cap'!$A$3:$A$219,0),MATCH(G208,'market cap'!$B$1:$DQ$1,0))</f>
        <v>2213.5338999999999</v>
      </c>
      <c r="K208">
        <f t="shared" si="16"/>
        <v>7.7023455671667342</v>
      </c>
      <c r="L208">
        <f>INDEX('PB2'!$D$2:$AQ$224,MATCH(A208,'PB2'!$B$2:$B$224,0),MATCH(G208,'PB2'!$D$1:$AQ$1,0))</f>
        <v>2.7302999496460001</v>
      </c>
      <c r="M208" s="16">
        <f t="shared" si="17"/>
        <v>0.36626012469056962</v>
      </c>
      <c r="N208" s="6">
        <f>INDEX('ROA2'!$D$2:$AQ$224,MATCH(A208,'ROA2'!$B$2:$B$224,0),MATCH(G208,'ROA2'!$D$1:$AQ$1,0))</f>
        <v>-13.204084396362299</v>
      </c>
      <c r="O208" s="6">
        <v>840.36998400000004</v>
      </c>
      <c r="P208" s="28">
        <v>5.7627951677734768E-2</v>
      </c>
    </row>
    <row r="209" spans="1:16" x14ac:dyDescent="0.3">
      <c r="A209" t="s">
        <v>450</v>
      </c>
      <c r="B209" t="str">
        <f>VLOOKUP(A209,Sheet3!L:L,1,FALSE)</f>
        <v>AG CN EQUITY</v>
      </c>
      <c r="C209" t="str">
        <f>VLOOKUP(A209,'ALL - prices'!B:C,2,FALSE)</f>
        <v>First Majestic Silver Corp</v>
      </c>
      <c r="D209" t="str">
        <f>VLOOKUP(A209,'ALL - prices'!B:I,8,FALSE)</f>
        <v>Materials</v>
      </c>
      <c r="E209">
        <v>2016</v>
      </c>
      <c r="F209" t="s">
        <v>682</v>
      </c>
      <c r="G209" t="str">
        <f t="shared" si="15"/>
        <v>2016-Q4</v>
      </c>
      <c r="H209" s="4">
        <f>INDEX('ALL - prices'!$J$3:$DY$219,MATCH('COMBINED DATA'!A209,'ALL - prices'!$B$3:$B$219,0),MATCH('COMBINED DATA'!G209,'ALL - prices'!$J$1:$DY$1,0))</f>
        <v>10.125</v>
      </c>
      <c r="I209" s="14">
        <f t="shared" si="18"/>
        <v>1.2963368527637191</v>
      </c>
      <c r="J209" s="6">
        <f>INDEX('market cap'!$B$3:$DQ$219,MATCH(A209,'market cap'!$A$3:$A$219,0),MATCH(G209,'market cap'!$B$1:$DQ$1,0))</f>
        <v>1687.1449</v>
      </c>
      <c r="K209">
        <f t="shared" si="16"/>
        <v>7.4307929709736342</v>
      </c>
      <c r="L209">
        <f>INDEX('PB2'!$D$2:$AQ$224,MATCH(A209,'PB2'!$B$2:$B$224,0),MATCH(G209,'PB2'!$D$1:$AQ$1,0))</f>
        <v>2.0179390907287602</v>
      </c>
      <c r="M209" s="16">
        <f t="shared" si="17"/>
        <v>0.49555509608511483</v>
      </c>
      <c r="N209" s="6">
        <f>INDEX('ROA2'!$D$2:$AQ$224,MATCH(A209,'ROA2'!$B$2:$B$224,0),MATCH(G209,'ROA2'!$D$1:$AQ$1,0))</f>
        <v>-11.9609289169312</v>
      </c>
      <c r="O209" s="6">
        <v>857.66099199999996</v>
      </c>
      <c r="P209" s="28">
        <v>2.0575470720286839E-2</v>
      </c>
    </row>
    <row r="210" spans="1:16" x14ac:dyDescent="0.3">
      <c r="A210" t="s">
        <v>450</v>
      </c>
      <c r="B210" t="str">
        <f>VLOOKUP(A210,Sheet3!L:L,1,FALSE)</f>
        <v>AG CN EQUITY</v>
      </c>
      <c r="C210" t="str">
        <f>VLOOKUP(A210,'ALL - prices'!B:C,2,FALSE)</f>
        <v>First Majestic Silver Corp</v>
      </c>
      <c r="D210" t="str">
        <f>VLOOKUP(A210,'ALL - prices'!B:I,8,FALSE)</f>
        <v>Materials</v>
      </c>
      <c r="E210">
        <v>2017</v>
      </c>
      <c r="F210" t="s">
        <v>679</v>
      </c>
      <c r="G210" t="str">
        <f t="shared" si="15"/>
        <v>2017-Q1</v>
      </c>
      <c r="H210" s="4">
        <f>INDEX('ALL - prices'!$J$3:$DY$219,MATCH('COMBINED DATA'!A210,'ALL - prices'!$B$3:$B$219,0),MATCH('COMBINED DATA'!G210,'ALL - prices'!$J$1:$DY$1,0))</f>
        <v>10.648</v>
      </c>
      <c r="I210" s="14">
        <f t="shared" si="18"/>
        <v>1.2482385946471368</v>
      </c>
      <c r="J210" s="6">
        <f>INDEX('market cap'!$B$3:$DQ$219,MATCH(A210,'market cap'!$A$3:$A$219,0),MATCH(G210,'market cap'!$B$1:$DQ$1,0))</f>
        <v>1774.5402999999999</v>
      </c>
      <c r="K210">
        <f t="shared" si="16"/>
        <v>7.4812966824513794</v>
      </c>
      <c r="L210">
        <f>INDEX('PB2'!$D$2:$AQ$224,MATCH(A210,'PB2'!$B$2:$B$224,0),MATCH(G210,'PB2'!$D$1:$AQ$1,0))</f>
        <v>2.1281490325927699</v>
      </c>
      <c r="M210" s="16">
        <f t="shared" si="17"/>
        <v>0.4698919035673354</v>
      </c>
      <c r="N210" s="6">
        <f>INDEX('ROA2'!$D$2:$AQ$224,MATCH(A210,'ROA2'!$B$2:$B$224,0),MATCH(G210,'ROA2'!$D$1:$AQ$1,0))</f>
        <v>1.0445239543914799</v>
      </c>
      <c r="O210" s="6">
        <v>857.17497600000002</v>
      </c>
      <c r="P210" s="28">
        <v>-5.6667611624331587E-4</v>
      </c>
    </row>
    <row r="211" spans="1:16" x14ac:dyDescent="0.3">
      <c r="A211" t="s">
        <v>450</v>
      </c>
      <c r="B211" t="str">
        <f>VLOOKUP(A211,Sheet3!L:L,1,FALSE)</f>
        <v>AG CN EQUITY</v>
      </c>
      <c r="C211" t="str">
        <f>VLOOKUP(A211,'ALL - prices'!B:C,2,FALSE)</f>
        <v>First Majestic Silver Corp</v>
      </c>
      <c r="D211" t="str">
        <f>VLOOKUP(A211,'ALL - prices'!B:I,8,FALSE)</f>
        <v>Materials</v>
      </c>
      <c r="E211">
        <v>2017</v>
      </c>
      <c r="F211" t="s">
        <v>680</v>
      </c>
      <c r="G211" t="str">
        <f t="shared" si="15"/>
        <v>2017-Q2</v>
      </c>
      <c r="H211" s="4">
        <f>INDEX('ALL - prices'!$J$3:$DY$219,MATCH('COMBINED DATA'!A211,'ALL - prices'!$B$3:$B$219,0),MATCH('COMBINED DATA'!G211,'ALL - prices'!$J$1:$DY$1,0))</f>
        <v>10.618399999999999</v>
      </c>
      <c r="I211" s="14">
        <f t="shared" si="18"/>
        <v>0.90123995093796549</v>
      </c>
      <c r="J211" s="6">
        <f>INDEX('market cap'!$B$3:$DQ$219,MATCH(A211,'market cap'!$A$3:$A$219,0),MATCH(G211,'market cap'!$B$1:$DQ$1,0))</f>
        <v>1776.9392</v>
      </c>
      <c r="K211">
        <f t="shared" si="16"/>
        <v>7.4826476126002568</v>
      </c>
      <c r="L211">
        <f>INDEX('PB2'!$D$2:$AQ$224,MATCH(A211,'PB2'!$B$2:$B$224,0),MATCH(G211,'PB2'!$D$1:$AQ$1,0))</f>
        <v>2.1606929302215598</v>
      </c>
      <c r="M211" s="16">
        <f t="shared" si="17"/>
        <v>0.46281449159805366</v>
      </c>
      <c r="N211" s="6">
        <f>INDEX('ROA2'!$D$2:$AQ$224,MATCH(A211,'ROA2'!$B$2:$B$224,0),MATCH(G211,'ROA2'!$D$1:$AQ$1,0))</f>
        <v>2.2838439941406201</v>
      </c>
      <c r="O211" s="6">
        <v>847.73900800000001</v>
      </c>
      <c r="P211" s="28">
        <v>-1.1008216833432154E-2</v>
      </c>
    </row>
    <row r="212" spans="1:16" x14ac:dyDescent="0.3">
      <c r="A212" t="s">
        <v>450</v>
      </c>
      <c r="B212" t="str">
        <f>VLOOKUP(A212,Sheet3!L:L,1,FALSE)</f>
        <v>AG CN EQUITY</v>
      </c>
      <c r="C212" t="str">
        <f>VLOOKUP(A212,'ALL - prices'!B:C,2,FALSE)</f>
        <v>First Majestic Silver Corp</v>
      </c>
      <c r="D212" t="str">
        <f>VLOOKUP(A212,'ALL - prices'!B:I,8,FALSE)</f>
        <v>Materials</v>
      </c>
      <c r="E212">
        <v>2017</v>
      </c>
      <c r="F212" t="s">
        <v>681</v>
      </c>
      <c r="G212" t="str">
        <f t="shared" si="15"/>
        <v>2017-Q3</v>
      </c>
      <c r="H212" s="4">
        <f>INDEX('ALL - prices'!$J$3:$DY$219,MATCH('COMBINED DATA'!A212,'ALL - prices'!$B$3:$B$219,0),MATCH('COMBINED DATA'!G212,'ALL - prices'!$J$1:$DY$1,0))</f>
        <v>8.4078999999999997</v>
      </c>
      <c r="I212" s="14">
        <f t="shared" si="18"/>
        <v>1.1485994293776536</v>
      </c>
      <c r="J212" s="6">
        <f>INDEX('market cap'!$B$3:$DQ$219,MATCH(A212,'market cap'!$A$3:$A$219,0),MATCH(G212,'market cap'!$B$1:$DQ$1,0))</f>
        <v>1411.038</v>
      </c>
      <c r="K212">
        <f t="shared" si="16"/>
        <v>7.2520808827446039</v>
      </c>
      <c r="L212">
        <f>INDEX('PB2'!$D$2:$AQ$224,MATCH(A212,'PB2'!$B$2:$B$224,0),MATCH(G212,'PB2'!$D$1:$AQ$1,0))</f>
        <v>1.7780469655990601</v>
      </c>
      <c r="M212" s="16">
        <f t="shared" si="17"/>
        <v>0.5624148401856639</v>
      </c>
      <c r="N212" s="6">
        <f>INDEX('ROA2'!$D$2:$AQ$224,MATCH(A212,'ROA2'!$B$2:$B$224,0),MATCH(G212,'ROA2'!$D$1:$AQ$1,0))</f>
        <v>1.6779299974441499</v>
      </c>
      <c r="O212" s="6">
        <v>835.62400000000002</v>
      </c>
      <c r="P212" s="28">
        <v>-1.4290964419086857E-2</v>
      </c>
    </row>
    <row r="213" spans="1:16" x14ac:dyDescent="0.3">
      <c r="A213" t="s">
        <v>450</v>
      </c>
      <c r="B213" t="str">
        <f>VLOOKUP(A213,Sheet3!L:L,1,FALSE)</f>
        <v>AG CN EQUITY</v>
      </c>
      <c r="C213" t="str">
        <f>VLOOKUP(A213,'ALL - prices'!B:C,2,FALSE)</f>
        <v>First Majestic Silver Corp</v>
      </c>
      <c r="D213" t="str">
        <f>VLOOKUP(A213,'ALL - prices'!B:I,8,FALSE)</f>
        <v>Materials</v>
      </c>
      <c r="E213">
        <v>2017</v>
      </c>
      <c r="F213" t="s">
        <v>682</v>
      </c>
      <c r="G213" t="str">
        <f t="shared" si="15"/>
        <v>2017-Q4</v>
      </c>
      <c r="H213" s="4">
        <f>INDEX('ALL - prices'!$J$3:$DY$219,MATCH('COMBINED DATA'!A213,'ALL - prices'!$B$3:$B$219,0),MATCH('COMBINED DATA'!G213,'ALL - prices'!$J$1:$DY$1,0))</f>
        <v>8.3683999999999994</v>
      </c>
      <c r="I213" s="14">
        <f t="shared" si="18"/>
        <v>1.1647328348881816</v>
      </c>
      <c r="J213" s="6">
        <f>INDEX('market cap'!$B$3:$DQ$219,MATCH(A213,'market cap'!$A$3:$A$219,0),MATCH(G213,'market cap'!$B$1:$DQ$1,0))</f>
        <v>1405.0992000000001</v>
      </c>
      <c r="K213">
        <f t="shared" si="16"/>
        <v>7.2478631842576382</v>
      </c>
      <c r="L213">
        <f>INDEX('PB2'!$D$2:$AQ$224,MATCH(A213,'PB2'!$B$2:$B$224,0),MATCH(G213,'PB2'!$D$1:$AQ$1,0))</f>
        <v>1.92713403701782</v>
      </c>
      <c r="M213" s="16">
        <f t="shared" si="17"/>
        <v>0.51890526594998487</v>
      </c>
      <c r="N213" s="6">
        <f>INDEX('ROA2'!$D$2:$AQ$224,MATCH(A213,'ROA2'!$B$2:$B$224,0),MATCH(G213,'ROA2'!$D$1:$AQ$1,0))</f>
        <v>0.54576301574706998</v>
      </c>
      <c r="O213" s="6">
        <v>837.58003199999996</v>
      </c>
      <c r="P213" s="28">
        <v>2.340803997970303E-3</v>
      </c>
    </row>
    <row r="214" spans="1:16" x14ac:dyDescent="0.3">
      <c r="A214" t="s">
        <v>450</v>
      </c>
      <c r="B214" t="str">
        <f>VLOOKUP(A214,Sheet3!L:L,1,FALSE)</f>
        <v>AG CN EQUITY</v>
      </c>
      <c r="C214" t="str">
        <f>VLOOKUP(A214,'ALL - prices'!B:C,2,FALSE)</f>
        <v>First Majestic Silver Corp</v>
      </c>
      <c r="D214" t="str">
        <f>VLOOKUP(A214,'ALL - prices'!B:I,8,FALSE)</f>
        <v>Materials</v>
      </c>
      <c r="E214">
        <v>2018</v>
      </c>
      <c r="F214" t="s">
        <v>679</v>
      </c>
      <c r="G214" t="str">
        <f t="shared" si="15"/>
        <v>2018-Q1</v>
      </c>
      <c r="H214" s="4">
        <f>INDEX('ALL - prices'!$J$3:$DY$219,MATCH('COMBINED DATA'!A214,'ALL - prices'!$B$3:$B$219,0),MATCH('COMBINED DATA'!G214,'ALL - prices'!$J$1:$DY$1,0))</f>
        <v>7.7862</v>
      </c>
      <c r="I214" s="14">
        <f t="shared" si="18"/>
        <v>1.1419368002798289</v>
      </c>
      <c r="J214" s="6">
        <f>INDEX('market cap'!$B$3:$DQ$219,MATCH(A214,'market cap'!$A$3:$A$219,0),MATCH(G214,'market cap'!$B$1:$DQ$1,0))</f>
        <v>1309.3545999999999</v>
      </c>
      <c r="K214">
        <f t="shared" si="16"/>
        <v>7.1772896230368666</v>
      </c>
      <c r="L214">
        <f>INDEX('PB2'!$D$2:$AQ$224,MATCH(A214,'PB2'!$B$2:$B$224,0),MATCH(G214,'PB2'!$D$1:$AQ$1,0))</f>
        <v>1.6960259675979601</v>
      </c>
      <c r="M214" s="16">
        <f t="shared" si="17"/>
        <v>0.58961361388603939</v>
      </c>
      <c r="N214" s="6">
        <f>INDEX('ROA2'!$D$2:$AQ$224,MATCH(A214,'ROA2'!$B$2:$B$224,0),MATCH(G214,'ROA2'!$D$1:$AQ$1,0))</f>
        <v>-6.5020718574523899</v>
      </c>
      <c r="O214" s="6">
        <v>781.44102399999997</v>
      </c>
      <c r="P214" s="28">
        <v>-6.7025246370725308E-2</v>
      </c>
    </row>
    <row r="215" spans="1:16" x14ac:dyDescent="0.3">
      <c r="A215" t="s">
        <v>450</v>
      </c>
      <c r="B215" t="str">
        <f>VLOOKUP(A215,Sheet3!L:L,1,FALSE)</f>
        <v>AG CN EQUITY</v>
      </c>
      <c r="C215" t="str">
        <f>VLOOKUP(A215,'ALL - prices'!B:C,2,FALSE)</f>
        <v>First Majestic Silver Corp</v>
      </c>
      <c r="D215" t="str">
        <f>VLOOKUP(A215,'ALL - prices'!B:I,8,FALSE)</f>
        <v>Materials</v>
      </c>
      <c r="E215">
        <v>2018</v>
      </c>
      <c r="F215" t="s">
        <v>680</v>
      </c>
      <c r="G215" t="str">
        <f t="shared" si="15"/>
        <v>2018-Q2</v>
      </c>
      <c r="H215" s="4">
        <f>INDEX('ALL - prices'!$J$3:$DY$219,MATCH('COMBINED DATA'!A215,'ALL - prices'!$B$3:$B$219,0),MATCH('COMBINED DATA'!G215,'ALL - prices'!$J$1:$DY$1,0))</f>
        <v>9.8979999999999997</v>
      </c>
      <c r="I215" s="14">
        <f t="shared" si="18"/>
        <v>1.2754498017039517</v>
      </c>
      <c r="J215" s="6">
        <f>INDEX('market cap'!$B$3:$DQ$219,MATCH(A215,'market cap'!$A$3:$A$219,0),MATCH(G215,'market cap'!$B$1:$DQ$1,0))</f>
        <v>1936.7808</v>
      </c>
      <c r="K215">
        <f t="shared" si="16"/>
        <v>7.5687824923157283</v>
      </c>
      <c r="L215">
        <f>INDEX('PB2'!$D$2:$AQ$224,MATCH(A215,'PB2'!$B$2:$B$224,0),MATCH(G215,'PB2'!$D$1:$AQ$1,0))</f>
        <v>1.9737290143966699</v>
      </c>
      <c r="M215" s="16">
        <f t="shared" si="17"/>
        <v>0.50665516527641474</v>
      </c>
      <c r="N215" s="6">
        <f>INDEX('ROA2'!$D$2:$AQ$224,MATCH(A215,'ROA2'!$B$2:$B$224,0),MATCH(G215,'ROA2'!$D$1:$AQ$1,0))</f>
        <v>-6.96982717514038</v>
      </c>
      <c r="O215" s="6">
        <v>919.42099199999996</v>
      </c>
      <c r="P215" s="28">
        <v>0.17657118549230402</v>
      </c>
    </row>
    <row r="216" spans="1:16" x14ac:dyDescent="0.3">
      <c r="A216" t="s">
        <v>450</v>
      </c>
      <c r="B216" t="str">
        <f>VLOOKUP(A216,Sheet3!L:L,1,FALSE)</f>
        <v>AG CN EQUITY</v>
      </c>
      <c r="C216" t="str">
        <f>VLOOKUP(A216,'ALL - prices'!B:C,2,FALSE)</f>
        <v>First Majestic Silver Corp</v>
      </c>
      <c r="D216" t="str">
        <f>VLOOKUP(A216,'ALL - prices'!B:I,8,FALSE)</f>
        <v>Materials</v>
      </c>
      <c r="E216">
        <v>2018</v>
      </c>
      <c r="F216" t="s">
        <v>681</v>
      </c>
      <c r="G216" t="str">
        <f t="shared" si="15"/>
        <v>2018-Q3</v>
      </c>
      <c r="H216" s="4">
        <f>INDEX('ALL - prices'!$J$3:$DY$219,MATCH('COMBINED DATA'!A216,'ALL - prices'!$B$3:$B$219,0),MATCH('COMBINED DATA'!G216,'ALL - prices'!$J$1:$DY$1,0))</f>
        <v>7.2335000000000003</v>
      </c>
      <c r="I216" s="14">
        <f t="shared" si="18"/>
        <v>1.7600058435035659</v>
      </c>
      <c r="J216" s="6">
        <f>INDEX('market cap'!$B$3:$DQ$219,MATCH(A216,'market cap'!$A$3:$A$219,0),MATCH(G216,'market cap'!$B$1:$DQ$1,0))</f>
        <v>1415.6061</v>
      </c>
      <c r="K216">
        <f t="shared" si="16"/>
        <v>7.2553130575888964</v>
      </c>
      <c r="L216">
        <f>INDEX('PB2'!$D$2:$AQ$224,MATCH(A216,'PB2'!$B$2:$B$224,0),MATCH(G216,'PB2'!$D$1:$AQ$1,0))</f>
        <v>1.4505139589309699</v>
      </c>
      <c r="M216" s="16">
        <f t="shared" si="17"/>
        <v>0.689410807695364</v>
      </c>
      <c r="N216" s="6">
        <f>INDEX('ROA2'!$D$2:$AQ$224,MATCH(A216,'ROA2'!$B$2:$B$224,0),MATCH(G216,'ROA2'!$D$1:$AQ$1,0))</f>
        <v>-10.4753770828247</v>
      </c>
      <c r="O216" s="6">
        <v>1131.4460160000001</v>
      </c>
      <c r="P216" s="28">
        <v>0.2306071167015514</v>
      </c>
    </row>
    <row r="217" spans="1:16" x14ac:dyDescent="0.3">
      <c r="A217" t="s">
        <v>450</v>
      </c>
      <c r="B217" t="str">
        <f>VLOOKUP(A217,Sheet3!L:L,1,FALSE)</f>
        <v>AG CN EQUITY</v>
      </c>
      <c r="C217" t="str">
        <f>VLOOKUP(A217,'ALL - prices'!B:C,2,FALSE)</f>
        <v>First Majestic Silver Corp</v>
      </c>
      <c r="D217" t="str">
        <f>VLOOKUP(A217,'ALL - prices'!B:I,8,FALSE)</f>
        <v>Materials</v>
      </c>
      <c r="E217">
        <v>2018</v>
      </c>
      <c r="F217" t="s">
        <v>682</v>
      </c>
      <c r="G217" t="str">
        <f t="shared" si="15"/>
        <v>2018-Q4</v>
      </c>
      <c r="H217" s="4">
        <f>INDEX('ALL - prices'!$J$3:$DY$219,MATCH('COMBINED DATA'!A217,'ALL - prices'!$B$3:$B$219,0),MATCH('COMBINED DATA'!G217,'ALL - prices'!$J$1:$DY$1,0))</f>
        <v>7.9145000000000003</v>
      </c>
      <c r="I217" s="14">
        <f t="shared" si="18"/>
        <v>3.0314683361917725</v>
      </c>
      <c r="J217" s="6">
        <f>INDEX('market cap'!$B$3:$DQ$219,MATCH(A217,'market cap'!$A$3:$A$219,0),MATCH(G217,'market cap'!$B$1:$DQ$1,0))</f>
        <v>1553.1973</v>
      </c>
      <c r="K217">
        <f t="shared" si="16"/>
        <v>7.3480708595093622</v>
      </c>
      <c r="L217">
        <f>INDEX('PB2'!$D$2:$AQ$224,MATCH(A217,'PB2'!$B$2:$B$224,0),MATCH(G217,'PB2'!$D$1:$AQ$1,0))</f>
        <v>1.9194760322570801</v>
      </c>
      <c r="M217" s="16">
        <f t="shared" si="17"/>
        <v>0.520975507479568</v>
      </c>
      <c r="N217" s="6">
        <f>INDEX('ROA2'!$D$2:$AQ$224,MATCH(A217,'ROA2'!$B$2:$B$224,0),MATCH(G217,'ROA2'!$D$1:$AQ$1,0))</f>
        <v>-9.8272781372070295</v>
      </c>
      <c r="O217" s="6">
        <v>1112.1969919999999</v>
      </c>
      <c r="P217" s="28">
        <v>-1.7012763956738515E-2</v>
      </c>
    </row>
    <row r="218" spans="1:16" x14ac:dyDescent="0.3">
      <c r="A218" t="s">
        <v>450</v>
      </c>
      <c r="B218" t="str">
        <f>VLOOKUP(A218,Sheet3!L:L,1,FALSE)</f>
        <v>AG CN EQUITY</v>
      </c>
      <c r="C218" t="str">
        <f>VLOOKUP(A218,'ALL - prices'!B:C,2,FALSE)</f>
        <v>First Majestic Silver Corp</v>
      </c>
      <c r="D218" t="str">
        <f>VLOOKUP(A218,'ALL - prices'!B:I,8,FALSE)</f>
        <v>Materials</v>
      </c>
      <c r="E218">
        <v>2019</v>
      </c>
      <c r="F218" t="s">
        <v>679</v>
      </c>
      <c r="G218" t="str">
        <f t="shared" si="15"/>
        <v>2019-Q1</v>
      </c>
      <c r="H218" s="4">
        <f>INDEX('ALL - prices'!$J$3:$DY$219,MATCH('COMBINED DATA'!A218,'ALL - prices'!$B$3:$B$219,0),MATCH('COMBINED DATA'!G218,'ALL - prices'!$J$1:$DY$1,0))</f>
        <v>8.6743000000000006</v>
      </c>
      <c r="I218" s="14">
        <f t="shared" si="18"/>
        <v>3.0539822727874451</v>
      </c>
      <c r="J218" s="6">
        <f>INDEX('market cap'!$B$3:$DQ$219,MATCH(A218,'market cap'!$A$3:$A$219,0),MATCH(G218,'market cap'!$B$1:$DQ$1,0))</f>
        <v>1728.3429000000001</v>
      </c>
      <c r="K218">
        <f t="shared" si="16"/>
        <v>7.4549183671778847</v>
      </c>
      <c r="L218">
        <f>INDEX('PB2'!$D$2:$AQ$224,MATCH(A218,'PB2'!$B$2:$B$224,0),MATCH(G218,'PB2'!$D$1:$AQ$1,0))</f>
        <v>2.07064604759216</v>
      </c>
      <c r="M218" s="16">
        <f t="shared" si="17"/>
        <v>0.48294106139619797</v>
      </c>
      <c r="N218" s="6">
        <f>INDEX('ROA2'!$D$2:$AQ$224,MATCH(A218,'ROA2'!$B$2:$B$224,0),MATCH(G218,'ROA2'!$D$1:$AQ$1,0))</f>
        <v>-23.913078308105501</v>
      </c>
      <c r="O218" s="6">
        <v>926.11001599999997</v>
      </c>
      <c r="P218" s="28">
        <v>-0.1673147628868969</v>
      </c>
    </row>
    <row r="219" spans="1:16" x14ac:dyDescent="0.3">
      <c r="A219" t="s">
        <v>450</v>
      </c>
      <c r="B219" t="str">
        <f>VLOOKUP(A219,Sheet3!L:L,1,FALSE)</f>
        <v>AG CN EQUITY</v>
      </c>
      <c r="C219" t="str">
        <f>VLOOKUP(A219,'ALL - prices'!B:C,2,FALSE)</f>
        <v>First Majestic Silver Corp</v>
      </c>
      <c r="D219" t="str">
        <f>VLOOKUP(A219,'ALL - prices'!B:I,8,FALSE)</f>
        <v>Materials</v>
      </c>
      <c r="E219">
        <v>2019</v>
      </c>
      <c r="F219" t="s">
        <v>680</v>
      </c>
      <c r="G219" t="str">
        <f t="shared" si="15"/>
        <v>2019-Q2</v>
      </c>
      <c r="H219" s="4">
        <f>INDEX('ALL - prices'!$J$3:$DY$219,MATCH('COMBINED DATA'!A219,'ALL - prices'!$B$3:$B$219,0),MATCH('COMBINED DATA'!G219,'ALL - prices'!$J$1:$DY$1,0))</f>
        <v>10.203900000000001</v>
      </c>
      <c r="I219" s="14">
        <f t="shared" si="18"/>
        <v>2.9739958152570902</v>
      </c>
      <c r="J219" s="6">
        <f>INDEX('market cap'!$B$3:$DQ$219,MATCH(A219,'market cap'!$A$3:$A$219,0),MATCH(G219,'market cap'!$B$1:$DQ$1,0))</f>
        <v>2089.1732999999999</v>
      </c>
      <c r="K219">
        <f t="shared" si="16"/>
        <v>7.6445237164689912</v>
      </c>
      <c r="L219">
        <f>INDEX('PB2'!$D$2:$AQ$224,MATCH(A219,'PB2'!$B$2:$B$224,0),MATCH(G219,'PB2'!$D$1:$AQ$1,0))</f>
        <v>2.4976100921630899</v>
      </c>
      <c r="M219" s="16">
        <f t="shared" si="17"/>
        <v>0.40038275114989469</v>
      </c>
      <c r="N219" s="6">
        <f>INDEX('ROA2'!$D$2:$AQ$224,MATCH(A219,'ROA2'!$B$2:$B$224,0),MATCH(G219,'ROA2'!$D$1:$AQ$1,0))</f>
        <v>-20.740785598754901</v>
      </c>
      <c r="O219" s="6">
        <v>967.60499200000004</v>
      </c>
      <c r="P219" s="28">
        <v>4.4805665939369417E-2</v>
      </c>
    </row>
    <row r="220" spans="1:16" x14ac:dyDescent="0.3">
      <c r="A220" t="s">
        <v>450</v>
      </c>
      <c r="B220" t="str">
        <f>VLOOKUP(A220,Sheet3!L:L,1,FALSE)</f>
        <v>AG CN EQUITY</v>
      </c>
      <c r="C220" t="str">
        <f>VLOOKUP(A220,'ALL - prices'!B:C,2,FALSE)</f>
        <v>First Majestic Silver Corp</v>
      </c>
      <c r="D220" t="str">
        <f>VLOOKUP(A220,'ALL - prices'!B:I,8,FALSE)</f>
        <v>Materials</v>
      </c>
      <c r="E220">
        <v>2019</v>
      </c>
      <c r="F220" t="s">
        <v>681</v>
      </c>
      <c r="G220" t="str">
        <f t="shared" si="15"/>
        <v>2019-Q3</v>
      </c>
      <c r="H220" s="4">
        <f>INDEX('ALL - prices'!$J$3:$DY$219,MATCH('COMBINED DATA'!A220,'ALL - prices'!$B$3:$B$219,0),MATCH('COMBINED DATA'!G220,'ALL - prices'!$J$1:$DY$1,0))</f>
        <v>11.891400000000001</v>
      </c>
      <c r="I220" s="14">
        <f t="shared" si="18"/>
        <v>2.9558795999104328</v>
      </c>
      <c r="J220" s="6">
        <f>INDEX('market cap'!$B$3:$DQ$219,MATCH(A220,'market cap'!$A$3:$A$219,0),MATCH(G220,'market cap'!$B$1:$DQ$1,0))</f>
        <v>2440.4050000000002</v>
      </c>
      <c r="K220">
        <f t="shared" si="16"/>
        <v>7.7999192881200505</v>
      </c>
      <c r="L220">
        <f>INDEX('PB2'!$D$2:$AQ$224,MATCH(A220,'PB2'!$B$2:$B$224,0),MATCH(G220,'PB2'!$D$1:$AQ$1,0))</f>
        <v>2.7875759601593</v>
      </c>
      <c r="M220" s="16">
        <f t="shared" si="17"/>
        <v>0.35873461899953163</v>
      </c>
      <c r="N220" s="6">
        <f>INDEX('ROA2'!$D$2:$AQ$224,MATCH(A220,'ROA2'!$B$2:$B$224,0),MATCH(G220,'ROA2'!$D$1:$AQ$1,0))</f>
        <v>-15.9366359710693</v>
      </c>
      <c r="O220" s="6">
        <v>972.20998399999996</v>
      </c>
      <c r="P220" s="28">
        <v>4.7591651945507168E-3</v>
      </c>
    </row>
    <row r="221" spans="1:16" x14ac:dyDescent="0.3">
      <c r="A221" t="s">
        <v>450</v>
      </c>
      <c r="B221" t="str">
        <f>VLOOKUP(A221,Sheet3!L:L,1,FALSE)</f>
        <v>AG CN EQUITY</v>
      </c>
      <c r="C221" t="str">
        <f>VLOOKUP(A221,'ALL - prices'!B:C,2,FALSE)</f>
        <v>First Majestic Silver Corp</v>
      </c>
      <c r="D221" t="str">
        <f>VLOOKUP(A221,'ALL - prices'!B:I,8,FALSE)</f>
        <v>Materials</v>
      </c>
      <c r="E221">
        <v>2019</v>
      </c>
      <c r="F221" t="s">
        <v>682</v>
      </c>
      <c r="G221" t="str">
        <f t="shared" si="15"/>
        <v>2019-Q4</v>
      </c>
      <c r="H221" s="4">
        <f>INDEX('ALL - prices'!$J$3:$DY$219,MATCH('COMBINED DATA'!A221,'ALL - prices'!$B$3:$B$219,0),MATCH('COMBINED DATA'!G221,'ALL - prices'!$J$1:$DY$1,0))</f>
        <v>15.7204</v>
      </c>
      <c r="I221" s="14">
        <f t="shared" si="18"/>
        <v>3.3865590760879005</v>
      </c>
      <c r="J221" s="6">
        <f>INDEX('market cap'!$B$3:$DQ$219,MATCH(A221,'market cap'!$A$3:$A$219,0),MATCH(G221,'market cap'!$B$1:$DQ$1,0))</f>
        <v>3226.1950999999999</v>
      </c>
      <c r="K221">
        <f t="shared" si="16"/>
        <v>8.0790587342278286</v>
      </c>
      <c r="L221">
        <f>INDEX('PB2'!$D$2:$AQ$224,MATCH(A221,'PB2'!$B$2:$B$224,0),MATCH(G221,'PB2'!$D$1:$AQ$1,0))</f>
        <v>3.8568859100341801</v>
      </c>
      <c r="M221" s="16">
        <f t="shared" si="17"/>
        <v>0.25927653120315863</v>
      </c>
      <c r="N221" s="6">
        <f>INDEX('ROA2'!$D$2:$AQ$224,MATCH(A221,'ROA2'!$B$2:$B$224,0),MATCH(G221,'ROA2'!$D$1:$AQ$1,0))</f>
        <v>-15.603547096252401</v>
      </c>
      <c r="O221" s="6">
        <v>1002.334976</v>
      </c>
      <c r="P221" s="28">
        <v>3.0986096106579399E-2</v>
      </c>
    </row>
    <row r="222" spans="1:16" x14ac:dyDescent="0.3">
      <c r="A222" t="s">
        <v>450</v>
      </c>
      <c r="B222" t="str">
        <f>VLOOKUP(A222,Sheet3!L:L,1,FALSE)</f>
        <v>AG CN EQUITY</v>
      </c>
      <c r="C222" t="str">
        <f>VLOOKUP(A222,'ALL - prices'!B:C,2,FALSE)</f>
        <v>First Majestic Silver Corp</v>
      </c>
      <c r="D222" t="str">
        <f>VLOOKUP(A222,'ALL - prices'!B:I,8,FALSE)</f>
        <v>Materials</v>
      </c>
      <c r="E222">
        <v>2020</v>
      </c>
      <c r="F222" t="s">
        <v>679</v>
      </c>
      <c r="G222" t="str">
        <f t="shared" si="15"/>
        <v>2020-Q1</v>
      </c>
      <c r="H222" s="4">
        <f>INDEX('ALL - prices'!$J$3:$DY$219,MATCH('COMBINED DATA'!A222,'ALL - prices'!$B$3:$B$219,0),MATCH('COMBINED DATA'!G222,'ALL - prices'!$J$1:$DY$1,0))</f>
        <v>8.6052</v>
      </c>
      <c r="I222" s="14">
        <f t="shared" si="18"/>
        <v>3.182256958512296</v>
      </c>
      <c r="J222" s="6">
        <f>INDEX('market cap'!$B$3:$DQ$219,MATCH(A222,'market cap'!$A$3:$A$219,0),MATCH(G222,'market cap'!$B$1:$DQ$1,0))</f>
        <v>1814.7373</v>
      </c>
      <c r="K222">
        <f t="shared" si="16"/>
        <v>7.5036959979313425</v>
      </c>
      <c r="L222">
        <f>INDEX('PB2'!$D$2:$AQ$224,MATCH(A222,'PB2'!$B$2:$B$224,0),MATCH(G222,'PB2'!$D$1:$AQ$1,0))</f>
        <v>1.99380695819855</v>
      </c>
      <c r="M222" s="16">
        <f t="shared" si="17"/>
        <v>0.50155306956272372</v>
      </c>
      <c r="N222" s="6">
        <f>INDEX('ROA2'!$D$2:$AQ$224,MATCH(A222,'ROA2'!$B$2:$B$224,0),MATCH(G222,'ROA2'!$D$1:$AQ$1,0))</f>
        <v>-4.1426100730895996</v>
      </c>
      <c r="O222" s="6">
        <v>1027.9239680000001</v>
      </c>
      <c r="P222" s="28">
        <v>2.5529381506886651E-2</v>
      </c>
    </row>
    <row r="223" spans="1:16" x14ac:dyDescent="0.3">
      <c r="A223" t="s">
        <v>450</v>
      </c>
      <c r="B223" t="str">
        <f>VLOOKUP(A223,Sheet3!L:L,1,FALSE)</f>
        <v>AG CN EQUITY</v>
      </c>
      <c r="C223" t="str">
        <f>VLOOKUP(A223,'ALL - prices'!B:C,2,FALSE)</f>
        <v>First Majestic Silver Corp</v>
      </c>
      <c r="D223" t="str">
        <f>VLOOKUP(A223,'ALL - prices'!B:I,8,FALSE)</f>
        <v>Materials</v>
      </c>
      <c r="E223">
        <v>2020</v>
      </c>
      <c r="F223" t="s">
        <v>680</v>
      </c>
      <c r="G223" t="str">
        <f t="shared" si="15"/>
        <v>2020-Q2</v>
      </c>
      <c r="H223" s="4">
        <f>INDEX('ALL - prices'!$J$3:$DY$219,MATCH('COMBINED DATA'!A223,'ALL - prices'!$B$3:$B$219,0),MATCH('COMBINED DATA'!G223,'ALL - prices'!$J$1:$DY$1,0))</f>
        <v>13.3223</v>
      </c>
      <c r="I223" s="14">
        <f t="shared" si="18"/>
        <v>3.2267289725819976</v>
      </c>
      <c r="J223" s="6">
        <f>INDEX('market cap'!$B$3:$DQ$219,MATCH(A223,'market cap'!$A$3:$A$219,0),MATCH(G223,'market cap'!$B$1:$DQ$1,0))</f>
        <v>2829.5102000000002</v>
      </c>
      <c r="K223">
        <f t="shared" si="16"/>
        <v>7.9478589014532677</v>
      </c>
      <c r="L223">
        <f>INDEX('PB2'!$D$2:$AQ$224,MATCH(A223,'PB2'!$B$2:$B$224,0),MATCH(G223,'PB2'!$D$1:$AQ$1,0))</f>
        <v>3.2241809368133501</v>
      </c>
      <c r="M223" s="16">
        <f t="shared" si="17"/>
        <v>0.31015629072863371</v>
      </c>
      <c r="N223" s="6">
        <f>INDEX('ROA2'!$D$2:$AQ$224,MATCH(A223,'ROA2'!$B$2:$B$224,0),MATCH(G223,'ROA2'!$D$1:$AQ$1,0))</f>
        <v>-7.5448141098022496</v>
      </c>
      <c r="O223" s="6">
        <v>1041.457024</v>
      </c>
      <c r="P223" s="28">
        <v>1.316542509105108E-2</v>
      </c>
    </row>
    <row r="224" spans="1:16" x14ac:dyDescent="0.3">
      <c r="A224" t="s">
        <v>450</v>
      </c>
      <c r="B224" t="str">
        <f>VLOOKUP(A224,Sheet3!L:L,1,FALSE)</f>
        <v>AG CN EQUITY</v>
      </c>
      <c r="C224" t="str">
        <f>VLOOKUP(A224,'ALL - prices'!B:C,2,FALSE)</f>
        <v>First Majestic Silver Corp</v>
      </c>
      <c r="D224" t="str">
        <f>VLOOKUP(A224,'ALL - prices'!B:I,8,FALSE)</f>
        <v>Materials</v>
      </c>
      <c r="E224">
        <v>2020</v>
      </c>
      <c r="F224" t="s">
        <v>681</v>
      </c>
      <c r="G224" t="str">
        <f t="shared" si="15"/>
        <v>2020-Q3</v>
      </c>
      <c r="H224" s="4">
        <f>INDEX('ALL - prices'!$J$3:$DY$219,MATCH('COMBINED DATA'!A224,'ALL - prices'!$B$3:$B$219,0),MATCH('COMBINED DATA'!G224,'ALL - prices'!$J$1:$DY$1,0))</f>
        <v>12.493399999999999</v>
      </c>
      <c r="I224" s="14">
        <f t="shared" si="18"/>
        <v>2.4676019551715878</v>
      </c>
      <c r="J224" s="6">
        <f>INDEX('market cap'!$B$3:$DQ$219,MATCH(A224,'market cap'!$A$3:$A$219,0),MATCH(G224,'market cap'!$B$1:$DQ$1,0))</f>
        <v>2728.9169999999999</v>
      </c>
      <c r="K224">
        <f t="shared" si="16"/>
        <v>7.9116601061747325</v>
      </c>
      <c r="L224">
        <f>INDEX('PB2'!$D$2:$AQ$224,MATCH(A224,'PB2'!$B$2:$B$224,0),MATCH(G224,'PB2'!$D$1:$AQ$1,0))</f>
        <v>2.6087689399719198</v>
      </c>
      <c r="M224" s="16">
        <f t="shared" si="17"/>
        <v>0.38332256440110934</v>
      </c>
      <c r="N224" s="6">
        <f>INDEX('ROA2'!$D$2:$AQ$224,MATCH(A224,'ROA2'!$B$2:$B$224,0),MATCH(G224,'ROA2'!$D$1:$AQ$1,0))</f>
        <v>-7.4085597991943404</v>
      </c>
      <c r="O224" s="6">
        <v>1019.836992</v>
      </c>
      <c r="P224" s="28">
        <v>-2.0759408695485485E-2</v>
      </c>
    </row>
    <row r="225" spans="1:16" x14ac:dyDescent="0.3">
      <c r="A225" t="s">
        <v>450</v>
      </c>
      <c r="B225" t="str">
        <f>VLOOKUP(A225,Sheet3!L:L,1,FALSE)</f>
        <v>AG CN EQUITY</v>
      </c>
      <c r="C225" t="str">
        <f>VLOOKUP(A225,'ALL - prices'!B:C,2,FALSE)</f>
        <v>First Majestic Silver Corp</v>
      </c>
      <c r="D225" t="str">
        <f>VLOOKUP(A225,'ALL - prices'!B:I,8,FALSE)</f>
        <v>Materials</v>
      </c>
      <c r="E225">
        <v>2020</v>
      </c>
      <c r="F225" t="s">
        <v>682</v>
      </c>
      <c r="G225" t="str">
        <f t="shared" si="15"/>
        <v>2020-Q4</v>
      </c>
      <c r="H225" s="4">
        <f>INDEX('ALL - prices'!$J$3:$DY$219,MATCH('COMBINED DATA'!A225,'ALL - prices'!$B$3:$B$219,0),MATCH('COMBINED DATA'!G225,'ALL - prices'!$J$1:$DY$1,0))</f>
        <v>16.8552</v>
      </c>
      <c r="I225" s="14">
        <f t="shared" si="18"/>
        <v>3.0639612997991192</v>
      </c>
      <c r="J225" s="6">
        <f>INDEX('market cap'!$B$3:$DQ$219,MATCH(A225,'market cap'!$A$3:$A$219,0),MATCH(G225,'market cap'!$B$1:$DQ$1,0))</f>
        <v>3779.8836999999999</v>
      </c>
      <c r="K225">
        <f t="shared" si="16"/>
        <v>8.2374485209445467</v>
      </c>
      <c r="L225">
        <f>INDEX('PB2'!$D$2:$AQ$224,MATCH(A225,'PB2'!$B$2:$B$224,0),MATCH(G225,'PB2'!$D$1:$AQ$1,0))</f>
        <v>3.49228692054748</v>
      </c>
      <c r="M225" s="16">
        <f t="shared" si="17"/>
        <v>0.28634531547689435</v>
      </c>
      <c r="N225" s="6">
        <f>INDEX('ROA2'!$D$2:$AQ$224,MATCH(A225,'ROA2'!$B$2:$B$224,0),MATCH(G225,'ROA2'!$D$1:$AQ$1,0))</f>
        <v>-4.6910881996154803</v>
      </c>
      <c r="O225" s="6">
        <v>1189.22496</v>
      </c>
      <c r="P225" s="28">
        <v>0.16609317893814937</v>
      </c>
    </row>
    <row r="226" spans="1:16" x14ac:dyDescent="0.3">
      <c r="A226" t="s">
        <v>450</v>
      </c>
      <c r="B226" t="str">
        <f>VLOOKUP(A226,Sheet3!L:L,1,FALSE)</f>
        <v>AG CN EQUITY</v>
      </c>
      <c r="C226" t="str">
        <f>VLOOKUP(A226,'ALL - prices'!B:C,2,FALSE)</f>
        <v>First Majestic Silver Corp</v>
      </c>
      <c r="D226" t="str">
        <f>VLOOKUP(A226,'ALL - prices'!B:I,8,FALSE)</f>
        <v>Materials</v>
      </c>
      <c r="E226">
        <v>2021</v>
      </c>
      <c r="F226" t="s">
        <v>679</v>
      </c>
      <c r="G226" t="str">
        <f t="shared" si="15"/>
        <v>2021-Q1</v>
      </c>
      <c r="H226" s="4">
        <f>INDEX('ALL - prices'!$J$3:$DY$219,MATCH('COMBINED DATA'!A226,'ALL - prices'!$B$3:$B$219,0),MATCH('COMBINED DATA'!G226,'ALL - prices'!$J$1:$DY$1,0))</f>
        <v>19.342099999999999</v>
      </c>
      <c r="I226" s="14">
        <f t="shared" si="18"/>
        <v>2.5090035291259851</v>
      </c>
      <c r="J226" s="6">
        <f>INDEX('market cap'!$B$3:$DQ$219,MATCH(A226,'market cap'!$A$3:$A$219,0),MATCH(G226,'market cap'!$B$1:$DQ$1,0))</f>
        <v>4364.5501999999997</v>
      </c>
      <c r="K226">
        <f t="shared" si="16"/>
        <v>8.3812704159995093</v>
      </c>
      <c r="L226">
        <f>INDEX('PB2'!$D$2:$AQ$224,MATCH(A226,'PB2'!$B$2:$B$224,0),MATCH(G226,'PB2'!$D$1:$AQ$1,0))</f>
        <v>4.0427188873290998</v>
      </c>
      <c r="M226" s="16">
        <f t="shared" si="17"/>
        <v>0.24735828235157584</v>
      </c>
      <c r="N226" s="6">
        <f>INDEX('ROA2'!$D$2:$AQ$224,MATCH(A226,'ROA2'!$B$2:$B$224,0),MATCH(G226,'ROA2'!$D$1:$AQ$1,0))</f>
        <v>2.0381898880004901</v>
      </c>
      <c r="O226" s="6">
        <v>1237.5170559999999</v>
      </c>
      <c r="P226" s="28">
        <v>4.0608041055579511E-2</v>
      </c>
    </row>
    <row r="227" spans="1:16" x14ac:dyDescent="0.3">
      <c r="A227" t="s">
        <v>450</v>
      </c>
      <c r="B227" t="str">
        <f>VLOOKUP(A227,Sheet3!L:L,1,FALSE)</f>
        <v>AG CN EQUITY</v>
      </c>
      <c r="C227" t="str">
        <f>VLOOKUP(A227,'ALL - prices'!B:C,2,FALSE)</f>
        <v>First Majestic Silver Corp</v>
      </c>
      <c r="D227" t="str">
        <f>VLOOKUP(A227,'ALL - prices'!B:I,8,FALSE)</f>
        <v>Materials</v>
      </c>
      <c r="E227">
        <v>2021</v>
      </c>
      <c r="F227" t="s">
        <v>680</v>
      </c>
      <c r="G227" t="str">
        <f t="shared" si="15"/>
        <v>2021-Q2</v>
      </c>
      <c r="H227" s="4">
        <f>INDEX('ALL - prices'!$J$3:$DY$219,MATCH('COMBINED DATA'!A227,'ALL - prices'!$B$3:$B$219,0),MATCH('COMBINED DATA'!G227,'ALL - prices'!$J$1:$DY$1,0))</f>
        <v>19.327999999999999</v>
      </c>
      <c r="I227" s="14">
        <f t="shared" si="18"/>
        <v>3.0069719508723964</v>
      </c>
      <c r="J227" s="6">
        <f>INDEX('market cap'!$B$3:$DQ$219,MATCH(A227,'market cap'!$A$3:$A$219,0),MATCH(G227,'market cap'!$B$1:$DQ$1,0))</f>
        <v>4930.9341000000004</v>
      </c>
      <c r="K227">
        <f t="shared" si="16"/>
        <v>8.5032837217056993</v>
      </c>
      <c r="L227">
        <f>INDEX('PB2'!$D$2:$AQ$224,MATCH(A227,'PB2'!$B$2:$B$224,0),MATCH(G227,'PB2'!$D$1:$AQ$1,0))</f>
        <v>2.8774449825286901</v>
      </c>
      <c r="M227" s="16">
        <f t="shared" si="17"/>
        <v>0.34753053701176345</v>
      </c>
      <c r="N227" s="6">
        <f>INDEX('ROA2'!$D$2:$AQ$224,MATCH(A227,'ROA2'!$B$2:$B$224,0),MATCH(G227,'ROA2'!$D$1:$AQ$1,0))</f>
        <v>5.0416598320007298</v>
      </c>
      <c r="O227" s="6">
        <v>1234.6979839999999</v>
      </c>
      <c r="P227" s="28">
        <v>-2.278006582884629E-3</v>
      </c>
    </row>
    <row r="228" spans="1:16" x14ac:dyDescent="0.3">
      <c r="A228" t="s">
        <v>450</v>
      </c>
      <c r="B228" t="str">
        <f>VLOOKUP(A228,Sheet3!L:L,1,FALSE)</f>
        <v>AG CN EQUITY</v>
      </c>
      <c r="C228" t="str">
        <f>VLOOKUP(A228,'ALL - prices'!B:C,2,FALSE)</f>
        <v>First Majestic Silver Corp</v>
      </c>
      <c r="D228" t="str">
        <f>VLOOKUP(A228,'ALL - prices'!B:I,8,FALSE)</f>
        <v>Materials</v>
      </c>
      <c r="E228">
        <v>2021</v>
      </c>
      <c r="F228" t="s">
        <v>681</v>
      </c>
      <c r="G228" t="str">
        <f t="shared" si="15"/>
        <v>2021-Q3</v>
      </c>
      <c r="H228" s="4">
        <f>INDEX('ALL - prices'!$J$3:$DY$219,MATCH('COMBINED DATA'!A228,'ALL - prices'!$B$3:$B$219,0),MATCH('COMBINED DATA'!G228,'ALL - prices'!$J$1:$DY$1,0))</f>
        <v>14.1622</v>
      </c>
      <c r="I228" s="14">
        <f t="shared" si="18"/>
        <v>3.2393246919689918</v>
      </c>
      <c r="J228" s="6">
        <f>INDEX('market cap'!$B$3:$DQ$219,MATCH(A228,'market cap'!$A$3:$A$219,0),MATCH(G228,'market cap'!$B$1:$DQ$1,0))</f>
        <v>3677.9382999999998</v>
      </c>
      <c r="K228">
        <f t="shared" si="16"/>
        <v>8.2101076296021329</v>
      </c>
      <c r="L228">
        <f>INDEX('PB2'!$D$2:$AQ$224,MATCH(A228,'PB2'!$B$2:$B$224,0),MATCH(G228,'PB2'!$D$1:$AQ$1,0))</f>
        <v>2.0821690559387198</v>
      </c>
      <c r="M228" s="16">
        <f t="shared" si="17"/>
        <v>0.48026839950762912</v>
      </c>
      <c r="N228" s="6">
        <f>INDEX('ROA2'!$D$2:$AQ$224,MATCH(A228,'ROA2'!$B$2:$B$224,0),MATCH(G228,'ROA2'!$D$1:$AQ$1,0))</f>
        <v>5.4351549148559597</v>
      </c>
      <c r="O228" s="6">
        <v>2032.329984</v>
      </c>
      <c r="P228" s="28">
        <v>0.64601385143267565</v>
      </c>
    </row>
    <row r="229" spans="1:16" x14ac:dyDescent="0.3">
      <c r="A229" t="s">
        <v>450</v>
      </c>
      <c r="B229" t="str">
        <f>VLOOKUP(A229,Sheet3!L:L,1,FALSE)</f>
        <v>AG CN EQUITY</v>
      </c>
      <c r="C229" t="str">
        <f>VLOOKUP(A229,'ALL - prices'!B:C,2,FALSE)</f>
        <v>First Majestic Silver Corp</v>
      </c>
      <c r="D229" t="str">
        <f>VLOOKUP(A229,'ALL - prices'!B:I,8,FALSE)</f>
        <v>Materials</v>
      </c>
      <c r="E229">
        <v>2021</v>
      </c>
      <c r="F229" t="s">
        <v>682</v>
      </c>
      <c r="G229" t="str">
        <f t="shared" si="15"/>
        <v>2021-Q4</v>
      </c>
      <c r="H229" s="4">
        <f>INDEX('ALL - prices'!$J$3:$DY$219,MATCH('COMBINED DATA'!A229,'ALL - prices'!$B$3:$B$219,0),MATCH('COMBINED DATA'!G229,'ALL - prices'!$J$1:$DY$1,0))</f>
        <v>13.900499999999999</v>
      </c>
      <c r="I229" s="14">
        <f t="shared" si="18"/>
        <v>3.1115083641218075</v>
      </c>
      <c r="J229" s="6">
        <f>INDEX('market cap'!$B$3:$DQ$219,MATCH(A229,'market cap'!$A$3:$A$219,0),MATCH(G229,'market cap'!$B$1:$DQ$1,0))</f>
        <v>3610.7312000000002</v>
      </c>
      <c r="K229">
        <f t="shared" si="16"/>
        <v>8.1916655792932076</v>
      </c>
      <c r="L229">
        <f>INDEX('PB2'!$D$2:$AQ$224,MATCH(A229,'PB2'!$B$2:$B$224,0),MATCH(G229,'PB2'!$D$1:$AQ$1,0))</f>
        <v>2.0501129627227801</v>
      </c>
      <c r="M229" s="16">
        <f t="shared" si="17"/>
        <v>0.4877779996434381</v>
      </c>
      <c r="N229" s="6">
        <f>INDEX('ROA2'!$D$2:$AQ$224,MATCH(A229,'ROA2'!$B$2:$B$224,0),MATCH(G229,'ROA2'!$D$1:$AQ$1,0))</f>
        <v>2.0731859207153298</v>
      </c>
      <c r="O229" s="6">
        <v>2051.4879999999998</v>
      </c>
      <c r="P229" s="28">
        <v>9.4266266555263611E-3</v>
      </c>
    </row>
    <row r="230" spans="1:16" x14ac:dyDescent="0.3">
      <c r="A230" t="s">
        <v>450</v>
      </c>
      <c r="B230" t="str">
        <f>VLOOKUP(A230,Sheet3!L:L,1,FALSE)</f>
        <v>AG CN EQUITY</v>
      </c>
      <c r="C230" t="str">
        <f>VLOOKUP(A230,'ALL - prices'!B:C,2,FALSE)</f>
        <v>First Majestic Silver Corp</v>
      </c>
      <c r="D230" t="str">
        <f>VLOOKUP(A230,'ALL - prices'!B:I,8,FALSE)</f>
        <v>Materials</v>
      </c>
      <c r="E230">
        <v>2022</v>
      </c>
      <c r="F230" t="s">
        <v>679</v>
      </c>
      <c r="G230" t="str">
        <f t="shared" si="15"/>
        <v>2022-Q1</v>
      </c>
      <c r="H230" s="4">
        <f>INDEX('ALL - prices'!$J$3:$DY$219,MATCH('COMBINED DATA'!A230,'ALL - prices'!$B$3:$B$219,0),MATCH('COMBINED DATA'!G230,'ALL - prices'!$J$1:$DY$1,0))</f>
        <v>16.241199999999999</v>
      </c>
      <c r="I230" s="14">
        <f t="shared" si="18"/>
        <v>0.89553475644443847</v>
      </c>
      <c r="J230" s="6">
        <f>INDEX('market cap'!$B$3:$DQ$219,MATCH(A230,'market cap'!$A$3:$A$219,0),MATCH(G230,'market cap'!$B$1:$DQ$1,0))</f>
        <v>4274.7848999999997</v>
      </c>
      <c r="K230">
        <f t="shared" si="16"/>
        <v>8.3604890643155052</v>
      </c>
      <c r="L230">
        <f>INDEX('PB2'!$D$2:$AQ$224,MATCH(A230,'PB2'!$B$2:$B$224,0),MATCH(G230,'PB2'!$D$1:$AQ$1,0))</f>
        <v>2.3926270008087198</v>
      </c>
      <c r="M230" s="16">
        <f t="shared" si="17"/>
        <v>0.41795064573876123</v>
      </c>
      <c r="N230" s="6">
        <f>INDEX('ROA2'!$D$2:$AQ$224,MATCH(A230,'ROA2'!$B$2:$B$224,0),MATCH(G230,'ROA2'!$D$1:$AQ$1,0))</f>
        <v>-0.29281699657440202</v>
      </c>
      <c r="O230" s="6">
        <v>2124.9890559999999</v>
      </c>
      <c r="P230" s="28">
        <v>3.5828167651967772E-2</v>
      </c>
    </row>
    <row r="231" spans="1:16" x14ac:dyDescent="0.3">
      <c r="A231" t="s">
        <v>450</v>
      </c>
      <c r="B231" t="str">
        <f>VLOOKUP(A231,Sheet3!L:L,1,FALSE)</f>
        <v>AG CN EQUITY</v>
      </c>
      <c r="C231" t="str">
        <f>VLOOKUP(A231,'ALL - prices'!B:C,2,FALSE)</f>
        <v>First Majestic Silver Corp</v>
      </c>
      <c r="D231" t="str">
        <f>VLOOKUP(A231,'ALL - prices'!B:I,8,FALSE)</f>
        <v>Materials</v>
      </c>
      <c r="E231">
        <v>2022</v>
      </c>
      <c r="F231" t="s">
        <v>680</v>
      </c>
      <c r="G231" t="str">
        <f t="shared" si="15"/>
        <v>2022-Q2</v>
      </c>
      <c r="H231" s="4">
        <f>INDEX('ALL - prices'!$J$3:$DY$219,MATCH('COMBINED DATA'!A231,'ALL - prices'!$B$3:$B$219,0),MATCH('COMBINED DATA'!G231,'ALL - prices'!$J$1:$DY$1,0))</f>
        <v>9.1304999999999996</v>
      </c>
      <c r="I231" s="14">
        <f t="shared" si="18"/>
        <v>1.6206334263182431</v>
      </c>
      <c r="J231" s="6">
        <f>INDEX('market cap'!$B$3:$DQ$219,MATCH(A231,'market cap'!$A$3:$A$219,0),MATCH(G231,'market cap'!$B$1:$DQ$1,0))</f>
        <v>2426.1230999999998</v>
      </c>
      <c r="K231">
        <f t="shared" si="16"/>
        <v>7.7940498301787429</v>
      </c>
      <c r="L231">
        <f>INDEX('PB2'!$D$2:$AQ$224,MATCH(A231,'PB2'!$B$2:$B$224,0),MATCH(G231,'PB2'!$D$1:$AQ$1,0))</f>
        <v>1.3815599679946899</v>
      </c>
      <c r="M231" s="16">
        <f t="shared" si="17"/>
        <v>0.72381946724432267</v>
      </c>
      <c r="N231" s="6">
        <f>INDEX('ROA2'!$D$2:$AQ$224,MATCH(A231,'ROA2'!$B$2:$B$224,0),MATCH(G231,'ROA2'!$D$1:$AQ$1,0))</f>
        <v>3.0106000602245001E-2</v>
      </c>
      <c r="O231" s="6">
        <v>2133.4179840000002</v>
      </c>
      <c r="P231" s="28">
        <v>3.9665747812680828E-3</v>
      </c>
    </row>
    <row r="232" spans="1:16" x14ac:dyDescent="0.3">
      <c r="A232" t="s">
        <v>450</v>
      </c>
      <c r="B232" t="str">
        <f>VLOOKUP(A232,Sheet3!L:L,1,FALSE)</f>
        <v>AG CN EQUITY</v>
      </c>
      <c r="C232" t="str">
        <f>VLOOKUP(A232,'ALL - prices'!B:C,2,FALSE)</f>
        <v>First Majestic Silver Corp</v>
      </c>
      <c r="D232" t="str">
        <f>VLOOKUP(A232,'ALL - prices'!B:I,8,FALSE)</f>
        <v>Materials</v>
      </c>
      <c r="E232">
        <v>2022</v>
      </c>
      <c r="F232" t="s">
        <v>681</v>
      </c>
      <c r="G232" t="str">
        <f t="shared" si="15"/>
        <v>2022-Q3</v>
      </c>
      <c r="H232" s="4">
        <f>INDEX('ALL - prices'!$J$3:$DY$219,MATCH('COMBINED DATA'!A232,'ALL - prices'!$B$3:$B$219,0),MATCH('COMBINED DATA'!G232,'ALL - prices'!$J$1:$DY$1,0))</f>
        <v>10.453799999999999</v>
      </c>
      <c r="I232" s="14">
        <f t="shared" si="18"/>
        <v>1.9847447871199937</v>
      </c>
      <c r="J232" s="6">
        <f>INDEX('market cap'!$B$3:$DQ$219,MATCH(A232,'market cap'!$A$3:$A$219,0),MATCH(G232,'market cap'!$B$1:$DQ$1,0))</f>
        <v>2776.7024000000001</v>
      </c>
      <c r="K232">
        <f t="shared" si="16"/>
        <v>7.929019315557631</v>
      </c>
      <c r="L232">
        <f>INDEX('PB2'!$D$2:$AQ$224,MATCH(A232,'PB2'!$B$2:$B$224,0),MATCH(G232,'PB2'!$D$1:$AQ$1,0))</f>
        <v>1.49810802936554</v>
      </c>
      <c r="M232" s="16">
        <f t="shared" si="17"/>
        <v>0.66750860445191496</v>
      </c>
      <c r="N232" s="6">
        <f>INDEX('ROA2'!$D$2:$AQ$224,MATCH(A232,'ROA2'!$B$2:$B$224,0),MATCH(G232,'ROA2'!$D$1:$AQ$1,0))</f>
        <v>-4.8753352165222203</v>
      </c>
      <c r="O232" s="6">
        <v>2034.754944</v>
      </c>
      <c r="P232" s="28">
        <v>-4.624646494027123E-2</v>
      </c>
    </row>
    <row r="233" spans="1:16" x14ac:dyDescent="0.3">
      <c r="A233" t="s">
        <v>450</v>
      </c>
      <c r="B233" t="str">
        <f>VLOOKUP(A233,Sheet3!L:L,1,FALSE)</f>
        <v>AG CN EQUITY</v>
      </c>
      <c r="C233" t="str">
        <f>VLOOKUP(A233,'ALL - prices'!B:C,2,FALSE)</f>
        <v>First Majestic Silver Corp</v>
      </c>
      <c r="D233" t="str">
        <f>VLOOKUP(A233,'ALL - prices'!B:I,8,FALSE)</f>
        <v>Materials</v>
      </c>
      <c r="E233">
        <v>2022</v>
      </c>
      <c r="F233" t="s">
        <v>682</v>
      </c>
      <c r="G233" t="str">
        <f t="shared" si="15"/>
        <v>2022-Q4</v>
      </c>
      <c r="H233" s="4">
        <f>INDEX('ALL - prices'!$J$3:$DY$219,MATCH('COMBINED DATA'!A233,'ALL - prices'!$B$3:$B$219,0),MATCH('COMBINED DATA'!G233,'ALL - prices'!$J$1:$DY$1,0))</f>
        <v>11.174099999999999</v>
      </c>
      <c r="I233" s="14">
        <f t="shared" si="18"/>
        <v>1.1954339323721133</v>
      </c>
      <c r="J233" s="6">
        <f>INDEX('market cap'!$B$3:$DQ$219,MATCH(A233,'market cap'!$A$3:$A$219,0),MATCH(G233,'market cap'!$B$1:$DQ$1,0))</f>
        <v>3026.8741</v>
      </c>
      <c r="K233">
        <f t="shared" si="16"/>
        <v>8.0152857158210882</v>
      </c>
      <c r="L233">
        <f>INDEX('PB2'!$D$2:$AQ$224,MATCH(A233,'PB2'!$B$2:$B$224,0),MATCH(G233,'PB2'!$D$1:$AQ$1,0))</f>
        <v>1.61021304130554</v>
      </c>
      <c r="M233" s="16">
        <f t="shared" si="17"/>
        <v>0.6210358346055953</v>
      </c>
      <c r="N233" s="6">
        <f>INDEX('ROA2'!$D$2:$AQ$224,MATCH(A233,'ROA2'!$B$2:$B$224,0),MATCH(G233,'ROA2'!$D$1:$AQ$1,0))</f>
        <v>-4.9421701431274396</v>
      </c>
      <c r="O233" s="6">
        <v>2053.1060480000001</v>
      </c>
      <c r="P233" s="28">
        <v>9.0188275763197143E-3</v>
      </c>
    </row>
    <row r="234" spans="1:16" x14ac:dyDescent="0.3">
      <c r="A234" t="s">
        <v>450</v>
      </c>
      <c r="B234" t="str">
        <f>VLOOKUP(A234,Sheet3!L:L,1,FALSE)</f>
        <v>AG CN EQUITY</v>
      </c>
      <c r="C234" t="str">
        <f>VLOOKUP(A234,'ALL - prices'!B:C,2,FALSE)</f>
        <v>First Majestic Silver Corp</v>
      </c>
      <c r="D234" t="str">
        <f>VLOOKUP(A234,'ALL - prices'!B:I,8,FALSE)</f>
        <v>Materials</v>
      </c>
      <c r="E234">
        <v>2023</v>
      </c>
      <c r="F234" t="s">
        <v>679</v>
      </c>
      <c r="G234" t="str">
        <f t="shared" si="15"/>
        <v>2023-Q1</v>
      </c>
      <c r="H234" s="4">
        <f>INDEX('ALL - prices'!$J$3:$DY$219,MATCH('COMBINED DATA'!A234,'ALL - prices'!$B$3:$B$219,0),MATCH('COMBINED DATA'!G234,'ALL - prices'!$J$1:$DY$1,0))</f>
        <v>9.6671999999999993</v>
      </c>
      <c r="I234" s="14">
        <f t="shared" si="18"/>
        <v>0.52576029392363477</v>
      </c>
      <c r="J234" s="6">
        <f>INDEX('market cap'!$B$3:$DQ$219,MATCH(A234,'market cap'!$A$3:$A$219,0),MATCH(G234,'market cap'!$B$1:$DQ$1,0))</f>
        <v>2676.1794</v>
      </c>
      <c r="K234">
        <f t="shared" si="16"/>
        <v>7.8921454593597593</v>
      </c>
      <c r="L234">
        <f>INDEX('PB2'!$D$2:$AQ$224,MATCH(A234,'PB2'!$B$2:$B$224,0),MATCH(G234,'PB2'!$D$1:$AQ$1,0))</f>
        <v>1.48734998703003</v>
      </c>
      <c r="M234" s="16">
        <f t="shared" si="17"/>
        <v>0.67233671208537804</v>
      </c>
      <c r="N234" s="6">
        <f>INDEX('ROA2'!$D$2:$AQ$224,MATCH(A234,'ROA2'!$B$2:$B$224,0),MATCH(G234,'ROA2'!$D$1:$AQ$1,0))</f>
        <v>-5.3967437744140598</v>
      </c>
      <c r="O234" s="6">
        <v>2110.0089600000001</v>
      </c>
      <c r="P234" s="28">
        <v>2.7715524999515278E-2</v>
      </c>
    </row>
    <row r="235" spans="1:16" x14ac:dyDescent="0.3">
      <c r="A235" t="s">
        <v>450</v>
      </c>
      <c r="B235" t="str">
        <f>VLOOKUP(A235,Sheet3!L:L,1,FALSE)</f>
        <v>AG CN EQUITY</v>
      </c>
      <c r="C235" t="str">
        <f>VLOOKUP(A235,'ALL - prices'!B:C,2,FALSE)</f>
        <v>First Majestic Silver Corp</v>
      </c>
      <c r="D235" t="str">
        <f>VLOOKUP(A235,'ALL - prices'!B:I,8,FALSE)</f>
        <v>Materials</v>
      </c>
      <c r="E235">
        <v>2023</v>
      </c>
      <c r="F235" t="s">
        <v>680</v>
      </c>
      <c r="G235" t="str">
        <f t="shared" si="15"/>
        <v>2023-Q2</v>
      </c>
      <c r="H235" s="4">
        <f>INDEX('ALL - prices'!$J$3:$DY$219,MATCH('COMBINED DATA'!A235,'ALL - prices'!$B$3:$B$219,0),MATCH('COMBINED DATA'!G235,'ALL - prices'!$J$1:$DY$1,0))</f>
        <v>7.4332000000000003</v>
      </c>
      <c r="I235" s="14">
        <f t="shared" si="18"/>
        <v>0.55868520877145156</v>
      </c>
      <c r="J235" s="6">
        <f>INDEX('market cap'!$B$3:$DQ$219,MATCH(A235,'market cap'!$A$3:$A$219,0),MATCH(G235,'market cap'!$B$1:$DQ$1,0))</f>
        <v>2126.7611999999999</v>
      </c>
      <c r="K235">
        <f t="shared" si="16"/>
        <v>7.6623555380934496</v>
      </c>
      <c r="L235">
        <f>INDEX('PB2'!$D$2:$AQ$224,MATCH(A235,'PB2'!$B$2:$B$224,0),MATCH(G235,'PB2'!$D$1:$AQ$1,0))</f>
        <v>1.1801190376281701</v>
      </c>
      <c r="M235" s="16">
        <f t="shared" si="17"/>
        <v>0.84737214477093992</v>
      </c>
      <c r="N235" s="6">
        <f>INDEX('ROA2'!$D$2:$AQ$224,MATCH(A235,'ROA2'!$B$2:$B$224,0),MATCH(G235,'ROA2'!$D$1:$AQ$1,0))</f>
        <v>-10.7952327728271</v>
      </c>
      <c r="O235" s="6">
        <v>1983.602944</v>
      </c>
      <c r="P235" s="28">
        <v>-5.9907810059726063E-2</v>
      </c>
    </row>
    <row r="236" spans="1:16" x14ac:dyDescent="0.3">
      <c r="A236" t="s">
        <v>450</v>
      </c>
      <c r="B236" t="str">
        <f>VLOOKUP(A236,Sheet3!L:L,1,FALSE)</f>
        <v>AG CN EQUITY</v>
      </c>
      <c r="C236" t="str">
        <f>VLOOKUP(A236,'ALL - prices'!B:C,2,FALSE)</f>
        <v>First Majestic Silver Corp</v>
      </c>
      <c r="D236" t="str">
        <f>VLOOKUP(A236,'ALL - prices'!B:I,8,FALSE)</f>
        <v>Materials</v>
      </c>
      <c r="E236">
        <v>2023</v>
      </c>
      <c r="F236" t="s">
        <v>681</v>
      </c>
      <c r="G236" t="str">
        <f t="shared" si="15"/>
        <v>2023-Q3</v>
      </c>
      <c r="H236" s="4">
        <f>INDEX('ALL - prices'!$J$3:$DY$219,MATCH('COMBINED DATA'!A236,'ALL - prices'!$B$3:$B$219,0),MATCH('COMBINED DATA'!G236,'ALL - prices'!$J$1:$DY$1,0))</f>
        <v>6.9128999999999996</v>
      </c>
      <c r="I236" s="14">
        <f t="shared" si="18"/>
        <v>8.4917621846116481E-2</v>
      </c>
      <c r="J236" s="6">
        <f>INDEX('market cap'!$B$3:$DQ$219,MATCH(A236,'market cap'!$A$3:$A$219,0),MATCH(G236,'market cap'!$B$1:$DQ$1,0))</f>
        <v>1997.0365999999999</v>
      </c>
      <c r="K236">
        <f t="shared" si="16"/>
        <v>7.5994196607391054</v>
      </c>
      <c r="L236">
        <f>INDEX('PB2'!$D$2:$AQ$224,MATCH(A236,'PB2'!$B$2:$B$224,0),MATCH(G236,'PB2'!$D$1:$AQ$1,0))</f>
        <v>1.10063099861145</v>
      </c>
      <c r="M236" s="16">
        <f t="shared" si="17"/>
        <v>0.90856972160660066</v>
      </c>
      <c r="N236" s="6">
        <f>INDEX('ROA2'!$D$2:$AQ$224,MATCH(A236,'ROA2'!$B$2:$B$224,0),MATCH(G236,'ROA2'!$D$1:$AQ$1,0))</f>
        <v>-7.6915330886840803</v>
      </c>
      <c r="O236" s="6">
        <v>2013.982976</v>
      </c>
      <c r="P236" s="28">
        <v>1.5315581221480598E-2</v>
      </c>
    </row>
    <row r="237" spans="1:16" x14ac:dyDescent="0.3">
      <c r="A237" t="s">
        <v>450</v>
      </c>
      <c r="B237" t="str">
        <f>VLOOKUP(A237,Sheet3!L:L,1,FALSE)</f>
        <v>AG CN EQUITY</v>
      </c>
      <c r="C237" t="str">
        <f>VLOOKUP(A237,'ALL - prices'!B:C,2,FALSE)</f>
        <v>First Majestic Silver Corp</v>
      </c>
      <c r="D237" t="str">
        <f>VLOOKUP(A237,'ALL - prices'!B:I,8,FALSE)</f>
        <v>Materials</v>
      </c>
      <c r="E237">
        <v>2023</v>
      </c>
      <c r="F237" t="s">
        <v>682</v>
      </c>
      <c r="G237" t="str">
        <f t="shared" si="15"/>
        <v>2023-Q4</v>
      </c>
      <c r="H237" s="4">
        <f>INDEX('ALL - prices'!$J$3:$DY$219,MATCH('COMBINED DATA'!A237,'ALL - prices'!$B$3:$B$219,0),MATCH('COMBINED DATA'!G237,'ALL - prices'!$J$1:$DY$1,0))</f>
        <v>8.0831</v>
      </c>
      <c r="I237" s="14">
        <f t="shared" si="18"/>
        <v>0.1072879730755818</v>
      </c>
      <c r="J237" s="6">
        <f>INDEX('market cap'!$B$3:$DQ$219,MATCH(A237,'market cap'!$A$3:$A$219,0),MATCH(G237,'market cap'!$B$1:$DQ$1,0))</f>
        <v>2332.7662</v>
      </c>
      <c r="K237">
        <f t="shared" si="16"/>
        <v>7.7548100526833093</v>
      </c>
      <c r="L237">
        <f>INDEX('PB2'!$D$2:$AQ$224,MATCH(A237,'PB2'!$B$2:$B$224,0),MATCH(G237,'PB2'!$D$1:$AQ$1,0))</f>
        <v>1.30188095569611</v>
      </c>
      <c r="M237" s="16">
        <f t="shared" si="17"/>
        <v>0.7681193857431492</v>
      </c>
      <c r="N237" s="6">
        <f>INDEX('ROA2'!$D$2:$AQ$224,MATCH(A237,'ROA2'!$B$2:$B$224,0),MATCH(G237,'ROA2'!$D$1:$AQ$1,0))</f>
        <v>-8.0970458984375</v>
      </c>
      <c r="O237" s="6">
        <v>1952.3549439999999</v>
      </c>
      <c r="P237" s="28">
        <v>-3.0600075936292361E-2</v>
      </c>
    </row>
    <row r="238" spans="1:16" x14ac:dyDescent="0.3">
      <c r="A238" t="s">
        <v>450</v>
      </c>
      <c r="B238" t="str">
        <f>VLOOKUP(A238,Sheet3!L:L,1,FALSE)</f>
        <v>AG CN EQUITY</v>
      </c>
      <c r="C238" t="str">
        <f>VLOOKUP(A238,'ALL - prices'!B:C,2,FALSE)</f>
        <v>First Majestic Silver Corp</v>
      </c>
      <c r="D238" t="str">
        <f>VLOOKUP(A238,'ALL - prices'!B:I,8,FALSE)</f>
        <v>Materials</v>
      </c>
      <c r="E238" s="18">
        <v>2024</v>
      </c>
      <c r="F238" t="s">
        <v>679</v>
      </c>
      <c r="G238" t="str">
        <f t="shared" si="15"/>
        <v>2024-Q1</v>
      </c>
      <c r="H238" s="4">
        <f>INDEX('ALL - prices'!$J$3:$DY$219,MATCH('COMBINED DATA'!A238,'ALL - prices'!$B$3:$B$219,0),MATCH('COMBINED DATA'!G238,'ALL - prices'!$J$1:$DY$1,0))</f>
        <v>7.9112</v>
      </c>
      <c r="I238" s="14" t="s">
        <v>769</v>
      </c>
      <c r="J238" s="6">
        <f>INDEX('market cap'!$B$3:$DQ$219,MATCH(A238,'market cap'!$A$3:$A$219,0),MATCH(G238,'market cap'!$B$1:$DQ$1,0))</f>
        <v>2282.8164000000002</v>
      </c>
      <c r="K238">
        <f t="shared" si="16"/>
        <v>7.7331652227965506</v>
      </c>
      <c r="L238">
        <f>INDEX('PB2'!$D$2:$AQ$224,MATCH(A238,'PB2'!$B$2:$B$224,0),MATCH(G238,'PB2'!$D$1:$AQ$1,0))</f>
        <v>1.2589520215988199</v>
      </c>
      <c r="M238" s="16">
        <f t="shared" si="17"/>
        <v>0.79431144542747467</v>
      </c>
      <c r="N238" s="6">
        <f>INDEX('ROA2'!$D$2:$AQ$224,MATCH(A238,'ROA2'!$B$2:$B$224,0),MATCH(G238,'ROA2'!$D$1:$AQ$1,0))</f>
        <v>-6.6128230094909703</v>
      </c>
      <c r="O238" s="6">
        <v>1976.3549439999999</v>
      </c>
      <c r="P238" s="28">
        <v>1.2292846684337333E-2</v>
      </c>
    </row>
    <row r="239" spans="1:16" x14ac:dyDescent="0.3">
      <c r="A239" t="s">
        <v>450</v>
      </c>
      <c r="B239" t="str">
        <f>VLOOKUP(A239,Sheet3!L:L,1,FALSE)</f>
        <v>AG CN EQUITY</v>
      </c>
      <c r="C239" t="str">
        <f>VLOOKUP(A239,'ALL - prices'!B:C,2,FALSE)</f>
        <v>First Majestic Silver Corp</v>
      </c>
      <c r="D239" t="str">
        <f>VLOOKUP(A239,'ALL - prices'!B:I,8,FALSE)</f>
        <v>Materials</v>
      </c>
      <c r="E239" s="18">
        <v>2024</v>
      </c>
      <c r="F239" t="s">
        <v>680</v>
      </c>
      <c r="G239" t="str">
        <f t="shared" si="15"/>
        <v>2024-Q2</v>
      </c>
      <c r="H239" s="4">
        <f>INDEX('ALL - prices'!$J$3:$DY$219,MATCH('COMBINED DATA'!A239,'ALL - prices'!$B$3:$B$219,0),MATCH('COMBINED DATA'!G239,'ALL - prices'!$J$1:$DY$1,0))</f>
        <v>8.0645000000000007</v>
      </c>
      <c r="I239" s="14" t="s">
        <v>769</v>
      </c>
      <c r="J239" s="6">
        <f>INDEX('market cap'!$B$3:$DQ$219,MATCH(A239,'market cap'!$A$3:$A$219,0),MATCH(G239,'market cap'!$B$1:$DQ$1,0))</f>
        <v>2351.2107999999998</v>
      </c>
      <c r="K239">
        <f t="shared" si="16"/>
        <v>7.7626857084932732</v>
      </c>
      <c r="L239">
        <f>INDEX('PB2'!$D$2:$AQ$224,MATCH(A239,'PB2'!$B$2:$B$224,0),MATCH(G239,'PB2'!$D$1:$AQ$1,0))</f>
        <v>1.2841650247573899</v>
      </c>
      <c r="M239" s="16">
        <f t="shared" si="17"/>
        <v>0.77871611570243815</v>
      </c>
      <c r="N239" s="6">
        <f>INDEX('ROA2'!$D$2:$AQ$224,MATCH(A239,'ROA2'!$B$2:$B$224,0),MATCH(G239,'ROA2'!$D$1:$AQ$1,0))</f>
        <v>-2.4377360343933101</v>
      </c>
      <c r="O239" s="6">
        <v>1955.708032</v>
      </c>
      <c r="P239" s="28">
        <v>-1.0446965542642897E-2</v>
      </c>
    </row>
    <row r="240" spans="1:16" x14ac:dyDescent="0.3">
      <c r="A240" t="s">
        <v>450</v>
      </c>
      <c r="B240" t="str">
        <f>VLOOKUP(A240,Sheet3!L:L,1,FALSE)</f>
        <v>AG CN EQUITY</v>
      </c>
      <c r="C240" t="str">
        <f>VLOOKUP(A240,'ALL - prices'!B:C,2,FALSE)</f>
        <v>First Majestic Silver Corp</v>
      </c>
      <c r="D240" t="str">
        <f>VLOOKUP(A240,'ALL - prices'!B:I,8,FALSE)</f>
        <v>Materials</v>
      </c>
      <c r="E240" s="18">
        <v>2024</v>
      </c>
      <c r="F240" t="s">
        <v>681</v>
      </c>
      <c r="G240" t="str">
        <f t="shared" si="15"/>
        <v>2024-Q3</v>
      </c>
      <c r="H240" s="4">
        <f>INDEX('ALL - prices'!$J$3:$DY$219,MATCH('COMBINED DATA'!A240,'ALL - prices'!$B$3:$B$219,0),MATCH('COMBINED DATA'!G240,'ALL - prices'!$J$1:$DY$1,0))</f>
        <v>8.0911000000000008</v>
      </c>
      <c r="I240" s="14" t="s">
        <v>769</v>
      </c>
      <c r="J240" s="6">
        <f>INDEX('market cap'!$B$3:$DQ$219,MATCH(A240,'market cap'!$A$3:$A$219,0),MATCH(G240,'market cap'!$B$1:$DQ$1,0))</f>
        <v>2449.1248000000001</v>
      </c>
      <c r="K240">
        <f t="shared" si="16"/>
        <v>7.8034860152291099</v>
      </c>
      <c r="L240">
        <f>INDEX('PB2'!$D$2:$AQ$224,MATCH(A240,'PB2'!$B$2:$B$224,0),MATCH(G240,'PB2'!$D$1:$AQ$1,0))</f>
        <v>1.31695604324341</v>
      </c>
      <c r="M240" s="16">
        <f t="shared" si="17"/>
        <v>0.75932678628907913</v>
      </c>
      <c r="N240" s="6">
        <f>INDEX('ROA2'!$D$2:$AQ$224,MATCH(A240,'ROA2'!$B$2:$B$224,0),MATCH(G240,'ROA2'!$D$1:$AQ$1,0))</f>
        <v>-3.9355940818786599</v>
      </c>
      <c r="O240" s="6">
        <v>1987.038976</v>
      </c>
      <c r="P240" s="28">
        <v>1.6020256340594733E-2</v>
      </c>
    </row>
    <row r="241" spans="1:16" x14ac:dyDescent="0.3">
      <c r="A241" t="s">
        <v>450</v>
      </c>
      <c r="B241" t="str">
        <f>VLOOKUP(A241,Sheet3!L:L,1,FALSE)</f>
        <v>AG CN EQUITY</v>
      </c>
      <c r="C241" t="str">
        <f>VLOOKUP(A241,'ALL - prices'!B:C,2,FALSE)</f>
        <v>First Majestic Silver Corp</v>
      </c>
      <c r="D241" t="str">
        <f>VLOOKUP(A241,'ALL - prices'!B:I,8,FALSE)</f>
        <v>Materials</v>
      </c>
      <c r="E241" s="18">
        <v>2024</v>
      </c>
      <c r="F241" t="s">
        <v>682</v>
      </c>
      <c r="G241" t="str">
        <f t="shared" si="15"/>
        <v>2024-Q4</v>
      </c>
      <c r="H241" s="4">
        <f>INDEX('ALL - prices'!$J$3:$DY$219,MATCH('COMBINED DATA'!A241,'ALL - prices'!$B$3:$B$219,0),MATCH('COMBINED DATA'!G241,'ALL - prices'!$J$1:$DY$1,0))</f>
        <v>7.8776999999999999</v>
      </c>
      <c r="I241" s="14" t="s">
        <v>769</v>
      </c>
      <c r="J241" s="6">
        <f>INDEX('market cap'!$B$3:$DQ$219,MATCH(A241,'market cap'!$A$3:$A$219,0),MATCH(G241,'market cap'!$B$1:$DQ$1,0))</f>
        <v>2384.7244000000001</v>
      </c>
      <c r="K241">
        <f t="shared" si="16"/>
        <v>7.7768388410898286</v>
      </c>
      <c r="L241">
        <f>INDEX('PB2'!$D$2:$AQ$224,MATCH(A241,'PB2'!$B$2:$B$224,0),MATCH(G241,'PB2'!$D$1:$AQ$1,0))</f>
        <v>1.2026534998654601</v>
      </c>
      <c r="M241" s="16">
        <f t="shared" si="17"/>
        <v>0.83149469079154492</v>
      </c>
      <c r="N241" s="6">
        <f>INDEX('ROA2'!$D$2:$AQ$224,MATCH(A241,'ROA2'!$B$2:$B$224,0),MATCH(G241,'ROA2'!$D$1:$AQ$1,0))</f>
        <v>-3.9785740375518799</v>
      </c>
      <c r="O241" s="6">
        <v>1977.49504</v>
      </c>
      <c r="P241" s="28">
        <v>-4.8030945116197005E-3</v>
      </c>
    </row>
    <row r="242" spans="1:16" x14ac:dyDescent="0.3">
      <c r="A242" t="s">
        <v>451</v>
      </c>
      <c r="B242" t="e">
        <f>VLOOKUP(A242,Sheet3!L:L,1,FALSE)</f>
        <v>#N/A</v>
      </c>
      <c r="C242" t="str">
        <f>VLOOKUP(A242,'ALL - prices'!B:C,2,FALSE)</f>
        <v>Alamos Gold Inc</v>
      </c>
      <c r="D242" t="str">
        <f>VLOOKUP(A242,'ALL - prices'!B:I,8,FALSE)</f>
        <v>Materials</v>
      </c>
      <c r="E242">
        <v>2015</v>
      </c>
      <c r="F242" t="s">
        <v>679</v>
      </c>
      <c r="G242" t="str">
        <f t="shared" si="15"/>
        <v>2015-Q1</v>
      </c>
      <c r="H242" s="4">
        <f>INDEX('ALL - prices'!$J$3:$DY$219,MATCH('COMBINED DATA'!A242,'ALL - prices'!$B$3:$B$219,0),MATCH('COMBINED DATA'!G242,'ALL - prices'!$J$1:$DY$1,0))</f>
        <v>6.8826000000000001</v>
      </c>
      <c r="I242" s="14">
        <f t="shared" ref="I242:I277" si="19">STDEV(H243:H246)</f>
        <v>1.2197059327969213</v>
      </c>
      <c r="J242" s="15">
        <f>INDEX(MarketCap2!$E$2:$AR$224,MATCH(A242,MarketCap2!$B$2:$B$224,0),MATCH(G242,MarketCap2!$E$1:$AR$1,0))</f>
        <v>944992512</v>
      </c>
      <c r="K242">
        <f t="shared" si="16"/>
        <v>20.666687561617099</v>
      </c>
      <c r="L242">
        <f>INDEX('PB2'!$D$2:$AQ$224,MATCH(A242,'PB2'!$B$2:$B$224,0),MATCH(G242,'PB2'!$D$1:$AQ$1,0))</f>
        <v>0.94779497385025002</v>
      </c>
      <c r="M242" s="16">
        <f t="shared" si="17"/>
        <v>1.0550805053730938</v>
      </c>
      <c r="N242" s="6">
        <f>INDEX('ROA2'!$D$2:$AQ$224,MATCH(A242,'ROA2'!$B$2:$B$224,0),MATCH(G242,'ROA2'!$D$1:$AQ$1,0))</f>
        <v>-6.7273449897766104</v>
      </c>
      <c r="O242" s="6">
        <v>2281.7999359999999</v>
      </c>
      <c r="P242" s="28">
        <v>1.5592825046698324</v>
      </c>
    </row>
    <row r="243" spans="1:16" x14ac:dyDescent="0.3">
      <c r="A243" t="s">
        <v>451</v>
      </c>
      <c r="B243" t="e">
        <f>VLOOKUP(A243,Sheet3!L:L,1,FALSE)</f>
        <v>#N/A</v>
      </c>
      <c r="C243" t="str">
        <f>VLOOKUP(A243,'ALL - prices'!B:C,2,FALSE)</f>
        <v>Alamos Gold Inc</v>
      </c>
      <c r="D243" t="str">
        <f>VLOOKUP(A243,'ALL - prices'!B:I,8,FALSE)</f>
        <v>Materials</v>
      </c>
      <c r="E243">
        <v>2015</v>
      </c>
      <c r="F243" t="s">
        <v>680</v>
      </c>
      <c r="G243" t="str">
        <f t="shared" si="15"/>
        <v>2015-Q2</v>
      </c>
      <c r="H243" s="4">
        <f>INDEX('ALL - prices'!$J$3:$DY$219,MATCH('COMBINED DATA'!A243,'ALL - prices'!$B$3:$B$219,0),MATCH('COMBINED DATA'!G243,'ALL - prices'!$J$1:$DY$1,0))</f>
        <v>6.6128999999999998</v>
      </c>
      <c r="I243" s="14">
        <f t="shared" si="19"/>
        <v>2.8151607946971691</v>
      </c>
      <c r="J243" s="15">
        <f>INDEX(MarketCap2!$E$2:$AR$224,MATCH(A243,MarketCap2!$B$2:$B$224,0),MATCH(G243,MarketCap2!$E$1:$AR$1,0))</f>
        <v>904238144</v>
      </c>
      <c r="K243">
        <f t="shared" si="16"/>
        <v>20.622603317292224</v>
      </c>
      <c r="L243">
        <f>INDEX('PB2'!$D$2:$AQ$224,MATCH(A243,'PB2'!$B$2:$B$224,0),MATCH(G243,'PB2'!$D$1:$AQ$1,0))</f>
        <v>0.947076976299286</v>
      </c>
      <c r="M243" s="16">
        <f t="shared" si="17"/>
        <v>1.0558803825086227</v>
      </c>
      <c r="N243" s="6">
        <f>INDEX('ROA2'!$D$2:$AQ$224,MATCH(A243,'ROA2'!$B$2:$B$224,0),MATCH(G243,'ROA2'!$D$1:$AQ$1,0))</f>
        <v>-16.2939052581787</v>
      </c>
      <c r="O243" s="6">
        <v>881.854016</v>
      </c>
      <c r="P243" s="28">
        <v>-0.61352702220428146</v>
      </c>
    </row>
    <row r="244" spans="1:16" x14ac:dyDescent="0.3">
      <c r="A244" t="s">
        <v>451</v>
      </c>
      <c r="B244" t="e">
        <f>VLOOKUP(A244,Sheet3!L:L,1,FALSE)</f>
        <v>#N/A</v>
      </c>
      <c r="C244" t="str">
        <f>VLOOKUP(A244,'ALL - prices'!B:C,2,FALSE)</f>
        <v>Alamos Gold Inc</v>
      </c>
      <c r="D244" t="str">
        <f>VLOOKUP(A244,'ALL - prices'!B:I,8,FALSE)</f>
        <v>Materials</v>
      </c>
      <c r="E244">
        <v>2015</v>
      </c>
      <c r="F244" t="s">
        <v>681</v>
      </c>
      <c r="G244" t="str">
        <f t="shared" si="15"/>
        <v>2015-Q3</v>
      </c>
      <c r="H244" s="4">
        <f>INDEX('ALL - prices'!$J$3:$DY$219,MATCH('COMBINED DATA'!A244,'ALL - prices'!$B$3:$B$219,0),MATCH('COMBINED DATA'!G244,'ALL - prices'!$J$1:$DY$1,0))</f>
        <v>4.6010999999999997</v>
      </c>
      <c r="I244" s="14">
        <f t="shared" si="19"/>
        <v>2.971979040415099</v>
      </c>
      <c r="J244" s="15">
        <f>INDEX(MarketCap2!$E$2:$AR$224,MATCH(A244,MarketCap2!$B$2:$B$224,0),MATCH(G244,MarketCap2!$E$1:$AR$1,0))</f>
        <v>1262198016</v>
      </c>
      <c r="K244">
        <f t="shared" si="16"/>
        <v>20.956120495254517</v>
      </c>
      <c r="L244">
        <f>INDEX('PB2'!$D$2:$AQ$224,MATCH(A244,'PB2'!$B$2:$B$224,0),MATCH(G244,'PB2'!$D$1:$AQ$1,0))</f>
        <v>0.52868300676345803</v>
      </c>
      <c r="M244" s="16">
        <f t="shared" si="17"/>
        <v>1.8914926093840148</v>
      </c>
      <c r="N244" s="6">
        <f>INDEX('ROA2'!$D$2:$AQ$224,MATCH(A244,'ROA2'!$B$2:$B$224,0),MATCH(G244,'ROA2'!$D$1:$AQ$1,0))</f>
        <v>-59.560279846191399</v>
      </c>
      <c r="O244" s="6">
        <v>874.17996800000003</v>
      </c>
      <c r="P244" s="28">
        <v>-8.7021750321086833E-3</v>
      </c>
    </row>
    <row r="245" spans="1:16" x14ac:dyDescent="0.3">
      <c r="A245" t="s">
        <v>451</v>
      </c>
      <c r="B245" t="e">
        <f>VLOOKUP(A245,Sheet3!L:L,1,FALSE)</f>
        <v>#N/A</v>
      </c>
      <c r="C245" t="str">
        <f>VLOOKUP(A245,'ALL - prices'!B:C,2,FALSE)</f>
        <v>Alamos Gold Inc</v>
      </c>
      <c r="D245" t="str">
        <f>VLOOKUP(A245,'ALL - prices'!B:I,8,FALSE)</f>
        <v>Materials</v>
      </c>
      <c r="E245">
        <v>2015</v>
      </c>
      <c r="F245" t="s">
        <v>682</v>
      </c>
      <c r="G245" t="str">
        <f t="shared" si="15"/>
        <v>2015-Q4</v>
      </c>
      <c r="H245" s="4">
        <f>INDEX('ALL - prices'!$J$3:$DY$219,MATCH('COMBINED DATA'!A245,'ALL - prices'!$B$3:$B$219,0),MATCH('COMBINED DATA'!G245,'ALL - prices'!$J$1:$DY$1,0))</f>
        <v>4.2477</v>
      </c>
      <c r="I245" s="14">
        <f t="shared" si="19"/>
        <v>1.8087376306879535</v>
      </c>
      <c r="J245" s="15">
        <f>INDEX(MarketCap2!$E$2:$AR$224,MATCH(A245,MarketCap2!$B$2:$B$224,0),MATCH(G245,MarketCap2!$E$1:$AR$1,0))</f>
        <v>1167923456</v>
      </c>
      <c r="K245">
        <f t="shared" si="16"/>
        <v>20.878493184958408</v>
      </c>
      <c r="L245">
        <f>INDEX('PB2'!$D$2:$AQ$224,MATCH(A245,'PB2'!$B$2:$B$224,0),MATCH(G245,'PB2'!$D$1:$AQ$1,0))</f>
        <v>0.49058699607849099</v>
      </c>
      <c r="M245" s="16">
        <f t="shared" si="17"/>
        <v>2.0383744534476125</v>
      </c>
      <c r="N245" s="6">
        <f>INDEX('ROA2'!$D$2:$AQ$224,MATCH(A245,'ROA2'!$B$2:$B$224,0),MATCH(G245,'ROA2'!$D$1:$AQ$1,0))</f>
        <v>-32.559165954589801</v>
      </c>
      <c r="O245" s="6">
        <v>2526.2000640000001</v>
      </c>
      <c r="P245" s="28">
        <v>1.8897940429584406</v>
      </c>
    </row>
    <row r="246" spans="1:16" x14ac:dyDescent="0.3">
      <c r="A246" t="s">
        <v>451</v>
      </c>
      <c r="B246" t="e">
        <f>VLOOKUP(A246,Sheet3!L:L,1,FALSE)</f>
        <v>#N/A</v>
      </c>
      <c r="C246" t="str">
        <f>VLOOKUP(A246,'ALL - prices'!B:C,2,FALSE)</f>
        <v>Alamos Gold Inc</v>
      </c>
      <c r="D246" t="str">
        <f>VLOOKUP(A246,'ALL - prices'!B:I,8,FALSE)</f>
        <v>Materials</v>
      </c>
      <c r="E246">
        <v>2016</v>
      </c>
      <c r="F246" t="s">
        <v>679</v>
      </c>
      <c r="G246" t="str">
        <f t="shared" si="15"/>
        <v>2016-Q1</v>
      </c>
      <c r="H246" s="4">
        <f>INDEX('ALL - prices'!$J$3:$DY$219,MATCH('COMBINED DATA'!A246,'ALL - prices'!$B$3:$B$219,0),MATCH('COMBINED DATA'!G246,'ALL - prices'!$J$1:$DY$1,0))</f>
        <v>6.4227999999999996</v>
      </c>
      <c r="I246" s="14">
        <f t="shared" si="19"/>
        <v>0.73192565651619734</v>
      </c>
      <c r="J246" s="15">
        <f>INDEX(MarketCap2!$E$2:$AR$224,MATCH(A246,MarketCap2!$B$2:$B$224,0),MATCH(G246,MarketCap2!$E$1:$AR$1,0))</f>
        <v>1844908672</v>
      </c>
      <c r="K246">
        <f t="shared" si="16"/>
        <v>21.335695612942722</v>
      </c>
      <c r="L246">
        <f>INDEX('PB2'!$D$2:$AQ$224,MATCH(A246,'PB2'!$B$2:$B$224,0),MATCH(G246,'PB2'!$D$1:$AQ$1,0))</f>
        <v>0.79352301359176602</v>
      </c>
      <c r="M246" s="16">
        <f t="shared" si="17"/>
        <v>1.2602028962885978</v>
      </c>
      <c r="N246" s="6">
        <f>INDEX('ROA2'!$D$2:$AQ$224,MATCH(A246,'ROA2'!$B$2:$B$224,0),MATCH(G246,'ROA2'!$D$1:$AQ$1,0))</f>
        <v>-21.446037292480501</v>
      </c>
      <c r="O246" s="6">
        <v>2462.2000640000001</v>
      </c>
      <c r="P246" s="28">
        <v>-2.533449385582788E-2</v>
      </c>
    </row>
    <row r="247" spans="1:16" x14ac:dyDescent="0.3">
      <c r="A247" t="s">
        <v>451</v>
      </c>
      <c r="B247" t="e">
        <f>VLOOKUP(A247,Sheet3!L:L,1,FALSE)</f>
        <v>#N/A</v>
      </c>
      <c r="C247" t="str">
        <f>VLOOKUP(A247,'ALL - prices'!B:C,2,FALSE)</f>
        <v>Alamos Gold Inc</v>
      </c>
      <c r="D247" t="str">
        <f>VLOOKUP(A247,'ALL - prices'!B:I,8,FALSE)</f>
        <v>Materials</v>
      </c>
      <c r="E247">
        <v>2016</v>
      </c>
      <c r="F247" t="s">
        <v>680</v>
      </c>
      <c r="G247" t="str">
        <f t="shared" si="15"/>
        <v>2016-Q2</v>
      </c>
      <c r="H247" s="4">
        <f>INDEX('ALL - prices'!$J$3:$DY$219,MATCH('COMBINED DATA'!A247,'ALL - prices'!$B$3:$B$219,0),MATCH('COMBINED DATA'!G247,'ALL - prices'!$J$1:$DY$1,0))</f>
        <v>10.388400000000001</v>
      </c>
      <c r="I247" s="14">
        <f t="shared" si="19"/>
        <v>0.79549658023568259</v>
      </c>
      <c r="J247" s="15">
        <f>INDEX(MarketCap2!$E$2:$AR$224,MATCH(A247,MarketCap2!$B$2:$B$224,0),MATCH(G247,MarketCap2!$E$1:$AR$1,0))</f>
        <v>2948805120</v>
      </c>
      <c r="K247">
        <f t="shared" si="16"/>
        <v>21.804665881177836</v>
      </c>
      <c r="L247">
        <f>INDEX('PB2'!$D$2:$AQ$224,MATCH(A247,'PB2'!$B$2:$B$224,0),MATCH(G247,'PB2'!$D$1:$AQ$1,0))</f>
        <v>1.2868570089340201</v>
      </c>
      <c r="M247" s="16">
        <f t="shared" si="17"/>
        <v>0.77708711461917535</v>
      </c>
      <c r="N247" s="6">
        <f>INDEX('ROA2'!$D$2:$AQ$224,MATCH(A247,'ROA2'!$B$2:$B$224,0),MATCH(G247,'ROA2'!$D$1:$AQ$1,0))</f>
        <v>-27.4968166351318</v>
      </c>
      <c r="O247" s="6">
        <v>2490.8999680000002</v>
      </c>
      <c r="P247" s="28">
        <v>1.1656203092357672E-2</v>
      </c>
    </row>
    <row r="248" spans="1:16" x14ac:dyDescent="0.3">
      <c r="A248" t="s">
        <v>451</v>
      </c>
      <c r="B248" t="e">
        <f>VLOOKUP(A248,Sheet3!L:L,1,FALSE)</f>
        <v>#N/A</v>
      </c>
      <c r="C248" t="str">
        <f>VLOOKUP(A248,'ALL - prices'!B:C,2,FALSE)</f>
        <v>Alamos Gold Inc</v>
      </c>
      <c r="D248" t="str">
        <f>VLOOKUP(A248,'ALL - prices'!B:I,8,FALSE)</f>
        <v>Materials</v>
      </c>
      <c r="E248">
        <v>2016</v>
      </c>
      <c r="F248" t="s">
        <v>681</v>
      </c>
      <c r="G248" t="str">
        <f t="shared" si="15"/>
        <v>2016-Q3</v>
      </c>
      <c r="H248" s="4">
        <f>INDEX('ALL - prices'!$J$3:$DY$219,MATCH('COMBINED DATA'!A248,'ALL - prices'!$B$3:$B$219,0),MATCH('COMBINED DATA'!G248,'ALL - prices'!$J$1:$DY$1,0))</f>
        <v>10.0985</v>
      </c>
      <c r="I248" s="14">
        <f t="shared" si="19"/>
        <v>0.8721655462124146</v>
      </c>
      <c r="J248" s="15">
        <f>INDEX(MarketCap2!$E$2:$AR$224,MATCH(A248,MarketCap2!$B$2:$B$224,0),MATCH(G248,MarketCap2!$E$1:$AR$1,0))</f>
        <v>2876170752</v>
      </c>
      <c r="K248">
        <f t="shared" si="16"/>
        <v>21.779725646391899</v>
      </c>
      <c r="L248">
        <f>INDEX('PB2'!$D$2:$AQ$224,MATCH(A248,'PB2'!$B$2:$B$224,0),MATCH(G248,'PB2'!$D$1:$AQ$1,0))</f>
        <v>1.23553395271301</v>
      </c>
      <c r="M248" s="16">
        <f t="shared" si="17"/>
        <v>0.8093666692074144</v>
      </c>
      <c r="N248" s="6">
        <f>INDEX('ROA2'!$D$2:$AQ$224,MATCH(A248,'ROA2'!$B$2:$B$224,0),MATCH(G248,'ROA2'!$D$1:$AQ$1,0))</f>
        <v>-5.7010850906372097</v>
      </c>
      <c r="O248" s="6">
        <v>2493.6</v>
      </c>
      <c r="P248" s="28">
        <v>1.0839584225325813E-3</v>
      </c>
    </row>
    <row r="249" spans="1:16" x14ac:dyDescent="0.3">
      <c r="A249" t="s">
        <v>451</v>
      </c>
      <c r="B249" t="e">
        <f>VLOOKUP(A249,Sheet3!L:L,1,FALSE)</f>
        <v>#N/A</v>
      </c>
      <c r="C249" t="str">
        <f>VLOOKUP(A249,'ALL - prices'!B:C,2,FALSE)</f>
        <v>Alamos Gold Inc</v>
      </c>
      <c r="D249" t="str">
        <f>VLOOKUP(A249,'ALL - prices'!B:I,8,FALSE)</f>
        <v>Materials</v>
      </c>
      <c r="E249">
        <v>2016</v>
      </c>
      <c r="F249" t="s">
        <v>682</v>
      </c>
      <c r="G249" t="str">
        <f t="shared" si="15"/>
        <v>2016-Q4</v>
      </c>
      <c r="H249" s="4">
        <f>INDEX('ALL - prices'!$J$3:$DY$219,MATCH('COMBINED DATA'!A249,'ALL - prices'!$B$3:$B$219,0),MATCH('COMBINED DATA'!G249,'ALL - prices'!$J$1:$DY$1,0))</f>
        <v>8.7361000000000004</v>
      </c>
      <c r="I249" s="14">
        <f t="shared" si="19"/>
        <v>1.0435873993106726</v>
      </c>
      <c r="J249" s="15">
        <f>INDEX(MarketCap2!$E$2:$AR$224,MATCH(A249,MarketCap2!$B$2:$B$224,0),MATCH(G249,MarketCap2!$E$1:$AR$1,0))</f>
        <v>2491526144</v>
      </c>
      <c r="K249">
        <f t="shared" si="16"/>
        <v>21.63616126890782</v>
      </c>
      <c r="L249">
        <f>INDEX('PB2'!$D$2:$AQ$224,MATCH(A249,'PB2'!$B$2:$B$224,0),MATCH(G249,'PB2'!$D$1:$AQ$1,0))</f>
        <v>1.0530049800872801</v>
      </c>
      <c r="M249" s="16">
        <f t="shared" si="17"/>
        <v>0.94966312497127348</v>
      </c>
      <c r="N249" s="6">
        <f>INDEX('ROA2'!$D$2:$AQ$224,MATCH(A249,'ROA2'!$B$2:$B$224,0),MATCH(G249,'ROA2'!$D$1:$AQ$1,0))</f>
        <v>-2.2943789958953902</v>
      </c>
      <c r="O249" s="6">
        <v>2512.199936</v>
      </c>
      <c r="P249" s="28">
        <v>7.4590696182226784E-3</v>
      </c>
    </row>
    <row r="250" spans="1:16" x14ac:dyDescent="0.3">
      <c r="A250" t="s">
        <v>451</v>
      </c>
      <c r="B250" t="e">
        <f>VLOOKUP(A250,Sheet3!L:L,1,FALSE)</f>
        <v>#N/A</v>
      </c>
      <c r="C250" t="str">
        <f>VLOOKUP(A250,'ALL - prices'!B:C,2,FALSE)</f>
        <v>Alamos Gold Inc</v>
      </c>
      <c r="D250" t="str">
        <f>VLOOKUP(A250,'ALL - prices'!B:I,8,FALSE)</f>
        <v>Materials</v>
      </c>
      <c r="E250">
        <v>2017</v>
      </c>
      <c r="F250" t="s">
        <v>679</v>
      </c>
      <c r="G250" t="str">
        <f t="shared" si="15"/>
        <v>2017-Q1</v>
      </c>
      <c r="H250" s="4">
        <f>INDEX('ALL - prices'!$J$3:$DY$219,MATCH('COMBINED DATA'!A250,'ALL - prices'!$B$3:$B$219,0),MATCH('COMBINED DATA'!G250,'ALL - prices'!$J$1:$DY$1,0))</f>
        <v>10.0002</v>
      </c>
      <c r="I250" s="14">
        <f t="shared" si="19"/>
        <v>0.97381070157397942</v>
      </c>
      <c r="J250" s="15">
        <f>INDEX(MarketCap2!$E$2:$AR$224,MATCH(A250,MarketCap2!$B$2:$B$224,0),MATCH(G250,MarketCap2!$E$1:$AR$1,0))</f>
        <v>3191288832</v>
      </c>
      <c r="K250">
        <f t="shared" si="16"/>
        <v>21.883690694718556</v>
      </c>
      <c r="L250">
        <f>INDEX('PB2'!$D$2:$AQ$224,MATCH(A250,'PB2'!$B$2:$B$224,0),MATCH(G250,'PB2'!$D$1:$AQ$1,0))</f>
        <v>1.1965860128402701</v>
      </c>
      <c r="M250" s="16">
        <f t="shared" si="17"/>
        <v>0.83571092196402597</v>
      </c>
      <c r="N250" s="6">
        <f>INDEX('ROA2'!$D$2:$AQ$224,MATCH(A250,'ROA2'!$B$2:$B$224,0),MATCH(G250,'ROA2'!$D$1:$AQ$1,0))</f>
        <v>-0.72259002923965499</v>
      </c>
      <c r="O250" s="6">
        <v>2492.199936</v>
      </c>
      <c r="P250" s="28">
        <v>-7.9611497928164902E-3</v>
      </c>
    </row>
    <row r="251" spans="1:16" x14ac:dyDescent="0.3">
      <c r="A251" t="s">
        <v>451</v>
      </c>
      <c r="B251" t="e">
        <f>VLOOKUP(A251,Sheet3!L:L,1,FALSE)</f>
        <v>#N/A</v>
      </c>
      <c r="C251" t="str">
        <f>VLOOKUP(A251,'ALL - prices'!B:C,2,FALSE)</f>
        <v>Alamos Gold Inc</v>
      </c>
      <c r="D251" t="str">
        <f>VLOOKUP(A251,'ALL - prices'!B:I,8,FALSE)</f>
        <v>Materials</v>
      </c>
      <c r="E251">
        <v>2017</v>
      </c>
      <c r="F251" t="s">
        <v>680</v>
      </c>
      <c r="G251" t="str">
        <f t="shared" si="15"/>
        <v>2017-Q2</v>
      </c>
      <c r="H251" s="4">
        <f>INDEX('ALL - prices'!$J$3:$DY$219,MATCH('COMBINED DATA'!A251,'ALL - prices'!$B$3:$B$219,0),MATCH('COMBINED DATA'!G251,'ALL - prices'!$J$1:$DY$1,0))</f>
        <v>8.6157000000000004</v>
      </c>
      <c r="I251" s="14">
        <f t="shared" si="19"/>
        <v>0.7260764560292533</v>
      </c>
      <c r="J251" s="15">
        <f>INDEX(MarketCap2!$E$2:$AR$224,MATCH(A251,MarketCap2!$B$2:$B$224,0),MATCH(G251,MarketCap2!$E$1:$AR$1,0))</f>
        <v>2749072128</v>
      </c>
      <c r="K251">
        <f t="shared" si="16"/>
        <v>21.734529283690005</v>
      </c>
      <c r="L251">
        <f>INDEX('PB2'!$D$2:$AQ$224,MATCH(A251,'PB2'!$B$2:$B$224,0),MATCH(G251,'PB2'!$D$1:$AQ$1,0))</f>
        <v>1.0554460287094101</v>
      </c>
      <c r="M251" s="16">
        <f t="shared" si="17"/>
        <v>0.94746673235654788</v>
      </c>
      <c r="N251" s="6">
        <f>INDEX('ROA2'!$D$2:$AQ$224,MATCH(A251,'ROA2'!$B$2:$B$224,0),MATCH(G251,'ROA2'!$D$1:$AQ$1,0))</f>
        <v>-1.04973900318146</v>
      </c>
      <c r="O251" s="6">
        <v>2748.4999680000001</v>
      </c>
      <c r="P251" s="28">
        <v>0.10284087897512895</v>
      </c>
    </row>
    <row r="252" spans="1:16" x14ac:dyDescent="0.3">
      <c r="A252" t="s">
        <v>451</v>
      </c>
      <c r="B252" t="e">
        <f>VLOOKUP(A252,Sheet3!L:L,1,FALSE)</f>
        <v>#N/A</v>
      </c>
      <c r="C252" t="str">
        <f>VLOOKUP(A252,'ALL - prices'!B:C,2,FALSE)</f>
        <v>Alamos Gold Inc</v>
      </c>
      <c r="D252" t="str">
        <f>VLOOKUP(A252,'ALL - prices'!B:I,8,FALSE)</f>
        <v>Materials</v>
      </c>
      <c r="E252">
        <v>2017</v>
      </c>
      <c r="F252" t="s">
        <v>681</v>
      </c>
      <c r="G252" t="str">
        <f t="shared" si="15"/>
        <v>2017-Q3</v>
      </c>
      <c r="H252" s="4">
        <f>INDEX('ALL - prices'!$J$3:$DY$219,MATCH('COMBINED DATA'!A252,'ALL - prices'!$B$3:$B$219,0),MATCH('COMBINED DATA'!G252,'ALL - prices'!$J$1:$DY$1,0))</f>
        <v>7.9032</v>
      </c>
      <c r="I252" s="14">
        <f t="shared" si="19"/>
        <v>0.91560924889751016</v>
      </c>
      <c r="J252" s="15">
        <f>INDEX(MarketCap2!$E$2:$AR$224,MATCH(A252,MarketCap2!$B$2:$B$224,0),MATCH(G252,MarketCap2!$E$1:$AR$1,0))</f>
        <v>2534509824</v>
      </c>
      <c r="K252">
        <f t="shared" si="16"/>
        <v>21.653266091978853</v>
      </c>
      <c r="L252">
        <f>INDEX('PB2'!$D$2:$AQ$224,MATCH(A252,'PB2'!$B$2:$B$224,0),MATCH(G252,'PB2'!$D$1:$AQ$1,0))</f>
        <v>0.98870497941970803</v>
      </c>
      <c r="M252" s="16">
        <f t="shared" si="17"/>
        <v>1.0114240555225293</v>
      </c>
      <c r="N252" s="6">
        <f>INDEX('ROA2'!$D$2:$AQ$224,MATCH(A252,'ROA2'!$B$2:$B$224,0),MATCH(G252,'ROA2'!$D$1:$AQ$1,0))</f>
        <v>-0.54095798730850198</v>
      </c>
      <c r="O252" s="6">
        <v>2423.600128</v>
      </c>
      <c r="P252" s="28">
        <v>-0.11820987585327127</v>
      </c>
    </row>
    <row r="253" spans="1:16" x14ac:dyDescent="0.3">
      <c r="A253" t="s">
        <v>451</v>
      </c>
      <c r="B253" t="e">
        <f>VLOOKUP(A253,Sheet3!L:L,1,FALSE)</f>
        <v>#N/A</v>
      </c>
      <c r="C253" t="str">
        <f>VLOOKUP(A253,'ALL - prices'!B:C,2,FALSE)</f>
        <v>Alamos Gold Inc</v>
      </c>
      <c r="D253" t="str">
        <f>VLOOKUP(A253,'ALL - prices'!B:I,8,FALSE)</f>
        <v>Materials</v>
      </c>
      <c r="E253">
        <v>2017</v>
      </c>
      <c r="F253" t="s">
        <v>682</v>
      </c>
      <c r="G253" t="str">
        <f t="shared" si="15"/>
        <v>2017-Q4</v>
      </c>
      <c r="H253" s="4">
        <f>INDEX('ALL - prices'!$J$3:$DY$219,MATCH('COMBINED DATA'!A253,'ALL - prices'!$B$3:$B$219,0),MATCH('COMBINED DATA'!G253,'ALL - prices'!$J$1:$DY$1,0))</f>
        <v>7.6889000000000003</v>
      </c>
      <c r="I253" s="14">
        <f t="shared" si="19"/>
        <v>1.0304459629209168</v>
      </c>
      <c r="J253" s="15">
        <f>INDEX(MarketCap2!$E$2:$AR$224,MATCH(A253,MarketCap2!$B$2:$B$224,0),MATCH(G253,MarketCap2!$E$1:$AR$1,0))</f>
        <v>3186339072</v>
      </c>
      <c r="K253">
        <f t="shared" si="16"/>
        <v>21.882138468383516</v>
      </c>
      <c r="L253">
        <f>INDEX('PB2'!$D$2:$AQ$224,MATCH(A253,'PB2'!$B$2:$B$224,0),MATCH(G253,'PB2'!$D$1:$AQ$1,0))</f>
        <v>0.94879102706909202</v>
      </c>
      <c r="M253" s="16">
        <f t="shared" si="17"/>
        <v>1.053972868070957</v>
      </c>
      <c r="N253" s="6">
        <f>INDEX('ROA2'!$D$2:$AQ$224,MATCH(A253,'ROA2'!$B$2:$B$224,0),MATCH(G253,'ROA2'!$D$1:$AQ$1,0))</f>
        <v>0.43016800284385698</v>
      </c>
      <c r="O253" s="6">
        <v>2462.5999360000001</v>
      </c>
      <c r="P253" s="28">
        <v>1.6091684246684456E-2</v>
      </c>
    </row>
    <row r="254" spans="1:16" x14ac:dyDescent="0.3">
      <c r="A254" t="s">
        <v>451</v>
      </c>
      <c r="B254" t="e">
        <f>VLOOKUP(A254,Sheet3!L:L,1,FALSE)</f>
        <v>#N/A</v>
      </c>
      <c r="C254" t="str">
        <f>VLOOKUP(A254,'ALL - prices'!B:C,2,FALSE)</f>
        <v>Alamos Gold Inc</v>
      </c>
      <c r="D254" t="str">
        <f>VLOOKUP(A254,'ALL - prices'!B:I,8,FALSE)</f>
        <v>Materials</v>
      </c>
      <c r="E254">
        <v>2018</v>
      </c>
      <c r="F254" t="s">
        <v>679</v>
      </c>
      <c r="G254" t="str">
        <f t="shared" si="15"/>
        <v>2018-Q1</v>
      </c>
      <c r="H254" s="4">
        <f>INDEX('ALL - prices'!$J$3:$DY$219,MATCH('COMBINED DATA'!A254,'ALL - prices'!$B$3:$B$219,0),MATCH('COMBINED DATA'!G254,'ALL - prices'!$J$1:$DY$1,0))</f>
        <v>6.2900999999999998</v>
      </c>
      <c r="I254" s="14">
        <f t="shared" si="19"/>
        <v>1.0464319355951144</v>
      </c>
      <c r="J254" s="15">
        <f>INDEX(MarketCap2!$E$2:$AR$224,MATCH(A254,MarketCap2!$B$2:$B$224,0),MATCH(G254,MarketCap2!$E$1:$AR$1,0))</f>
        <v>2607320832</v>
      </c>
      <c r="K254">
        <f t="shared" si="16"/>
        <v>21.681589029918463</v>
      </c>
      <c r="L254">
        <f>INDEX('PB2'!$D$2:$AQ$224,MATCH(A254,'PB2'!$B$2:$B$224,0),MATCH(G254,'PB2'!$D$1:$AQ$1,0))</f>
        <v>0.75452297925949097</v>
      </c>
      <c r="M254" s="16">
        <f t="shared" si="17"/>
        <v>1.3253406821107381</v>
      </c>
      <c r="N254" s="6">
        <f>INDEX('ROA2'!$D$2:$AQ$224,MATCH(A254,'ROA2'!$B$2:$B$224,0),MATCH(G254,'ROA2'!$D$1:$AQ$1,0))</f>
        <v>0.91526901721954301</v>
      </c>
      <c r="O254" s="6">
        <v>3320.3000320000001</v>
      </c>
      <c r="P254" s="28">
        <v>0.34829047278916198</v>
      </c>
    </row>
    <row r="255" spans="1:16" x14ac:dyDescent="0.3">
      <c r="A255" t="s">
        <v>451</v>
      </c>
      <c r="B255" t="e">
        <f>VLOOKUP(A255,Sheet3!L:L,1,FALSE)</f>
        <v>#N/A</v>
      </c>
      <c r="C255" t="str">
        <f>VLOOKUP(A255,'ALL - prices'!B:C,2,FALSE)</f>
        <v>Alamos Gold Inc</v>
      </c>
      <c r="D255" t="str">
        <f>VLOOKUP(A255,'ALL - prices'!B:I,8,FALSE)</f>
        <v>Materials</v>
      </c>
      <c r="E255">
        <v>2018</v>
      </c>
      <c r="F255" t="s">
        <v>680</v>
      </c>
      <c r="G255" t="str">
        <f t="shared" si="15"/>
        <v>2018-Q2</v>
      </c>
      <c r="H255" s="4">
        <f>INDEX('ALL - prices'!$J$3:$DY$219,MATCH('COMBINED DATA'!A255,'ALL - prices'!$B$3:$B$219,0),MATCH('COMBINED DATA'!G255,'ALL - prices'!$J$1:$DY$1,0))</f>
        <v>7.0446</v>
      </c>
      <c r="I255" s="14">
        <f t="shared" si="19"/>
        <v>1.2101928699591709</v>
      </c>
      <c r="J255" s="15">
        <f>INDEX(MarketCap2!$E$2:$AR$224,MATCH(A255,MarketCap2!$B$2:$B$224,0),MATCH(G255,MarketCap2!$E$1:$AR$1,0))</f>
        <v>2914751232</v>
      </c>
      <c r="K255">
        <f t="shared" si="16"/>
        <v>21.793050312455346</v>
      </c>
      <c r="L255">
        <f>INDEX('PB2'!$D$2:$AQ$224,MATCH(A255,'PB2'!$B$2:$B$224,0),MATCH(G255,'PB2'!$D$1:$AQ$1,0))</f>
        <v>0.83281999826431297</v>
      </c>
      <c r="M255" s="16">
        <f t="shared" si="17"/>
        <v>1.2007396581303382</v>
      </c>
      <c r="N255" s="6">
        <f>INDEX('ROA2'!$D$2:$AQ$224,MATCH(A255,'ROA2'!$B$2:$B$224,0),MATCH(G255,'ROA2'!$D$1:$AQ$1,0))</f>
        <v>0.89203399419784501</v>
      </c>
      <c r="O255" s="6">
        <v>3327.5000319999999</v>
      </c>
      <c r="P255" s="28">
        <v>2.1684787310208412E-3</v>
      </c>
    </row>
    <row r="256" spans="1:16" x14ac:dyDescent="0.3">
      <c r="A256" t="s">
        <v>451</v>
      </c>
      <c r="B256" t="e">
        <f>VLOOKUP(A256,Sheet3!L:L,1,FALSE)</f>
        <v>#N/A</v>
      </c>
      <c r="C256" t="str">
        <f>VLOOKUP(A256,'ALL - prices'!B:C,2,FALSE)</f>
        <v>Alamos Gold Inc</v>
      </c>
      <c r="D256" t="str">
        <f>VLOOKUP(A256,'ALL - prices'!B:I,8,FALSE)</f>
        <v>Materials</v>
      </c>
      <c r="E256">
        <v>2018</v>
      </c>
      <c r="F256" t="s">
        <v>681</v>
      </c>
      <c r="G256" t="str">
        <f t="shared" si="15"/>
        <v>2018-Q3</v>
      </c>
      <c r="H256" s="4">
        <f>INDEX('ALL - prices'!$J$3:$DY$219,MATCH('COMBINED DATA'!A256,'ALL - prices'!$B$3:$B$219,0),MATCH('COMBINED DATA'!G256,'ALL - prices'!$J$1:$DY$1,0))</f>
        <v>5.5773999999999999</v>
      </c>
      <c r="I256" s="14">
        <f t="shared" si="19"/>
        <v>1.3022425439730263</v>
      </c>
      <c r="J256" s="15">
        <f>INDEX(MarketCap2!$E$2:$AR$224,MATCH(A256,MarketCap2!$B$2:$B$224,0),MATCH(G256,MarketCap2!$E$1:$AR$1,0))</f>
        <v>2311550208</v>
      </c>
      <c r="K256">
        <f t="shared" si="16"/>
        <v>21.561184222117074</v>
      </c>
      <c r="L256">
        <f>INDEX('PB2'!$D$2:$AQ$224,MATCH(A256,'PB2'!$B$2:$B$224,0),MATCH(G256,'PB2'!$D$1:$AQ$1,0))</f>
        <v>0.669134020805359</v>
      </c>
      <c r="M256" s="16">
        <f t="shared" si="17"/>
        <v>1.4944689238733011</v>
      </c>
      <c r="N256" s="6">
        <f>INDEX('ROA2'!$D$2:$AQ$224,MATCH(A256,'ROA2'!$B$2:$B$224,0),MATCH(G256,'ROA2'!$D$1:$AQ$1,0))</f>
        <v>0.54927897453308105</v>
      </c>
      <c r="O256" s="6">
        <v>3329.4000639999999</v>
      </c>
      <c r="P256" s="28">
        <v>5.7100886002335886E-4</v>
      </c>
    </row>
    <row r="257" spans="1:16" x14ac:dyDescent="0.3">
      <c r="A257" t="s">
        <v>451</v>
      </c>
      <c r="B257" t="e">
        <f>VLOOKUP(A257,Sheet3!L:L,1,FALSE)</f>
        <v>#N/A</v>
      </c>
      <c r="C257" t="str">
        <f>VLOOKUP(A257,'ALL - prices'!B:C,2,FALSE)</f>
        <v>Alamos Gold Inc</v>
      </c>
      <c r="D257" t="str">
        <f>VLOOKUP(A257,'ALL - prices'!B:I,8,FALSE)</f>
        <v>Materials</v>
      </c>
      <c r="E257">
        <v>2018</v>
      </c>
      <c r="F257" t="s">
        <v>682</v>
      </c>
      <c r="G257" t="str">
        <f t="shared" si="15"/>
        <v>2018-Q4</v>
      </c>
      <c r="H257" s="4">
        <f>INDEX('ALL - prices'!$J$3:$DY$219,MATCH('COMBINED DATA'!A257,'ALL - prices'!$B$3:$B$219,0),MATCH('COMBINED DATA'!G257,'ALL - prices'!$J$1:$DY$1,0))</f>
        <v>4.6272000000000002</v>
      </c>
      <c r="I257" s="14">
        <f t="shared" si="19"/>
        <v>0.50515157708685132</v>
      </c>
      <c r="J257" s="15">
        <f>INDEX(MarketCap2!$E$2:$AR$224,MATCH(A257,MarketCap2!$B$2:$B$224,0),MATCH(G257,MarketCap2!$E$1:$AR$1,0))</f>
        <v>1921017216</v>
      </c>
      <c r="K257">
        <f t="shared" si="16"/>
        <v>21.376120682691631</v>
      </c>
      <c r="L257">
        <f>INDEX('PB2'!$D$2:$AQ$224,MATCH(A257,'PB2'!$B$2:$B$224,0),MATCH(G257,'PB2'!$D$1:$AQ$1,0))</f>
        <v>0.54184401035308805</v>
      </c>
      <c r="M257" s="16">
        <f t="shared" si="17"/>
        <v>1.8455496063310888</v>
      </c>
      <c r="N257" s="6">
        <f>INDEX('ROA2'!$D$2:$AQ$224,MATCH(A257,'ROA2'!$B$2:$B$224,0),MATCH(G257,'ROA2'!$D$1:$AQ$1,0))</f>
        <v>-0.20013800263404799</v>
      </c>
      <c r="O257" s="6">
        <v>3333.4000639999999</v>
      </c>
      <c r="P257" s="28">
        <v>1.2014176497594973E-3</v>
      </c>
    </row>
    <row r="258" spans="1:16" x14ac:dyDescent="0.3">
      <c r="A258" t="s">
        <v>451</v>
      </c>
      <c r="B258" t="e">
        <f>VLOOKUP(A258,Sheet3!L:L,1,FALSE)</f>
        <v>#N/A</v>
      </c>
      <c r="C258" t="str">
        <f>VLOOKUP(A258,'ALL - prices'!B:C,2,FALSE)</f>
        <v>Alamos Gold Inc</v>
      </c>
      <c r="D258" t="str">
        <f>VLOOKUP(A258,'ALL - prices'!B:I,8,FALSE)</f>
        <v>Materials</v>
      </c>
      <c r="E258">
        <v>2019</v>
      </c>
      <c r="F258" t="s">
        <v>679</v>
      </c>
      <c r="G258" t="str">
        <f t="shared" ref="G258:G321" si="20">E258&amp;"-"&amp;F258</f>
        <v>2019-Q1</v>
      </c>
      <c r="H258" s="4">
        <f>INDEX('ALL - prices'!$J$3:$DY$219,MATCH('COMBINED DATA'!A258,'ALL - prices'!$B$3:$B$219,0),MATCH('COMBINED DATA'!G258,'ALL - prices'!$J$1:$DY$1,0))</f>
        <v>6.4015000000000004</v>
      </c>
      <c r="I258" s="14">
        <f t="shared" si="19"/>
        <v>0.3405333708561713</v>
      </c>
      <c r="J258" s="15">
        <f>INDEX(MarketCap2!$E$2:$AR$224,MATCH(A258,MarketCap2!$B$2:$B$224,0),MATCH(G258,MarketCap2!$E$1:$AR$1,0))</f>
        <v>2636103936</v>
      </c>
      <c r="K258">
        <f t="shared" ref="K258:K321" si="21">LN(J258)</f>
        <v>21.692567882247896</v>
      </c>
      <c r="L258">
        <f>INDEX('PB2'!$D$2:$AQ$224,MATCH(A258,'PB2'!$B$2:$B$224,0),MATCH(G258,'PB2'!$D$1:$AQ$1,0))</f>
        <v>0.75495302677154497</v>
      </c>
      <c r="M258" s="16">
        <f t="shared" ref="M258:M321" si="22">1/L258</f>
        <v>1.3245857219440069</v>
      </c>
      <c r="N258" s="6">
        <f>INDEX('ROA2'!$D$2:$AQ$224,MATCH(A258,'ROA2'!$B$2:$B$224,0),MATCH(G258,'ROA2'!$D$1:$AQ$1,0))</f>
        <v>-2.20250296592712</v>
      </c>
      <c r="O258" s="6">
        <v>3272.199936</v>
      </c>
      <c r="P258" s="28">
        <v>-1.8359670854077224E-2</v>
      </c>
    </row>
    <row r="259" spans="1:16" x14ac:dyDescent="0.3">
      <c r="A259" t="s">
        <v>451</v>
      </c>
      <c r="B259" t="e">
        <f>VLOOKUP(A259,Sheet3!L:L,1,FALSE)</f>
        <v>#N/A</v>
      </c>
      <c r="C259" t="str">
        <f>VLOOKUP(A259,'ALL - prices'!B:C,2,FALSE)</f>
        <v>Alamos Gold Inc</v>
      </c>
      <c r="D259" t="str">
        <f>VLOOKUP(A259,'ALL - prices'!B:I,8,FALSE)</f>
        <v>Materials</v>
      </c>
      <c r="E259">
        <v>2019</v>
      </c>
      <c r="F259" t="s">
        <v>680</v>
      </c>
      <c r="G259" t="str">
        <f t="shared" si="20"/>
        <v>2019-Q2</v>
      </c>
      <c r="H259" s="4">
        <f>INDEX('ALL - prices'!$J$3:$DY$219,MATCH('COMBINED DATA'!A259,'ALL - prices'!$B$3:$B$219,0),MATCH('COMBINED DATA'!G259,'ALL - prices'!$J$1:$DY$1,0))</f>
        <v>7.4733999999999998</v>
      </c>
      <c r="I259" s="14">
        <f t="shared" si="19"/>
        <v>2.4839144085830869</v>
      </c>
      <c r="J259" s="15">
        <f>INDEX(MarketCap2!$E$2:$AR$224,MATCH(A259,MarketCap2!$B$2:$B$224,0),MATCH(G259,MarketCap2!$E$1:$AR$1,0))</f>
        <v>3081672960</v>
      </c>
      <c r="K259">
        <f t="shared" si="21"/>
        <v>21.848738455300268</v>
      </c>
      <c r="L259">
        <f>INDEX('PB2'!$D$2:$AQ$224,MATCH(A259,'PB2'!$B$2:$B$224,0),MATCH(G259,'PB2'!$D$1:$AQ$1,0))</f>
        <v>0.89245998859405495</v>
      </c>
      <c r="M259" s="16">
        <f t="shared" si="22"/>
        <v>1.1204984120076456</v>
      </c>
      <c r="N259" s="6">
        <f>INDEX('ROA2'!$D$2:$AQ$224,MATCH(A259,'ROA2'!$B$2:$B$224,0),MATCH(G259,'ROA2'!$D$1:$AQ$1,0))</f>
        <v>-1.7116839885711701</v>
      </c>
      <c r="O259" s="6">
        <v>3262.5000960000002</v>
      </c>
      <c r="P259" s="28">
        <v>-2.9643176424778732E-3</v>
      </c>
    </row>
    <row r="260" spans="1:16" x14ac:dyDescent="0.3">
      <c r="A260" t="s">
        <v>451</v>
      </c>
      <c r="B260" t="e">
        <f>VLOOKUP(A260,Sheet3!L:L,1,FALSE)</f>
        <v>#N/A</v>
      </c>
      <c r="C260" t="str">
        <f>VLOOKUP(A260,'ALL - prices'!B:C,2,FALSE)</f>
        <v>Alamos Gold Inc</v>
      </c>
      <c r="D260" t="str">
        <f>VLOOKUP(A260,'ALL - prices'!B:I,8,FALSE)</f>
        <v>Materials</v>
      </c>
      <c r="E260">
        <v>2019</v>
      </c>
      <c r="F260" t="s">
        <v>681</v>
      </c>
      <c r="G260" t="str">
        <f t="shared" si="20"/>
        <v>2019-Q3</v>
      </c>
      <c r="H260" s="4">
        <f>INDEX('ALL - prices'!$J$3:$DY$219,MATCH('COMBINED DATA'!A260,'ALL - prices'!$B$3:$B$219,0),MATCH('COMBINED DATA'!G260,'ALL - prices'!$J$1:$DY$1,0))</f>
        <v>7.2957000000000001</v>
      </c>
      <c r="I260" s="14">
        <f t="shared" si="19"/>
        <v>2.6752620225253994</v>
      </c>
      <c r="J260" s="15">
        <f>INDEX(MarketCap2!$E$2:$AR$224,MATCH(A260,MarketCap2!$B$2:$B$224,0),MATCH(G260,MarketCap2!$E$1:$AR$1,0))</f>
        <v>3011848960</v>
      </c>
      <c r="K260">
        <f t="shared" si="21"/>
        <v>21.825819999544365</v>
      </c>
      <c r="L260">
        <f>INDEX('PB2'!$D$2:$AQ$224,MATCH(A260,'PB2'!$B$2:$B$224,0),MATCH(G260,'PB2'!$D$1:$AQ$1,0))</f>
        <v>0.85605299472808805</v>
      </c>
      <c r="M260" s="16">
        <f t="shared" si="22"/>
        <v>1.1681519790928767</v>
      </c>
      <c r="N260" s="6">
        <f>INDEX('ROA2'!$D$2:$AQ$224,MATCH(A260,'ROA2'!$B$2:$B$224,0),MATCH(G260,'ROA2'!$D$1:$AQ$1,0))</f>
        <v>-0.72119402885437001</v>
      </c>
      <c r="O260" s="6">
        <v>3298.5000960000002</v>
      </c>
      <c r="P260" s="28">
        <v>1.1034482433927873E-2</v>
      </c>
    </row>
    <row r="261" spans="1:16" x14ac:dyDescent="0.3">
      <c r="A261" t="s">
        <v>451</v>
      </c>
      <c r="B261" t="e">
        <f>VLOOKUP(A261,Sheet3!L:L,1,FALSE)</f>
        <v>#N/A</v>
      </c>
      <c r="C261" t="str">
        <f>VLOOKUP(A261,'ALL - prices'!B:C,2,FALSE)</f>
        <v>Alamos Gold Inc</v>
      </c>
      <c r="D261" t="str">
        <f>VLOOKUP(A261,'ALL - prices'!B:I,8,FALSE)</f>
        <v>Materials</v>
      </c>
      <c r="E261">
        <v>2019</v>
      </c>
      <c r="F261" t="s">
        <v>682</v>
      </c>
      <c r="G261" t="str">
        <f t="shared" si="20"/>
        <v>2019-Q4</v>
      </c>
      <c r="H261" s="4">
        <f>INDEX('ALL - prices'!$J$3:$DY$219,MATCH('COMBINED DATA'!A261,'ALL - prices'!$B$3:$B$219,0),MATCH('COMBINED DATA'!G261,'ALL - prices'!$J$1:$DY$1,0))</f>
        <v>7.4318999999999997</v>
      </c>
      <c r="I261" s="14">
        <f t="shared" si="19"/>
        <v>2.3655748850261973</v>
      </c>
      <c r="J261" s="15">
        <f>INDEX(MarketCap2!$E$2:$AR$224,MATCH(A261,MarketCap2!$B$2:$B$224,0),MATCH(G261,MarketCap2!$E$1:$AR$1,0))</f>
        <v>3062084608</v>
      </c>
      <c r="K261">
        <f t="shared" si="21"/>
        <v>21.842361765413482</v>
      </c>
      <c r="L261">
        <f>INDEX('PB2'!$D$2:$AQ$224,MATCH(A261,'PB2'!$B$2:$B$224,0),MATCH(G261,'PB2'!$D$1:$AQ$1,0))</f>
        <v>0.87539100646972701</v>
      </c>
      <c r="M261" s="16">
        <f t="shared" si="22"/>
        <v>1.1423466686421597</v>
      </c>
      <c r="N261" s="6">
        <f>INDEX('ROA2'!$D$2:$AQ$224,MATCH(A261,'ROA2'!$B$2:$B$224,0),MATCH(G261,'ROA2'!$D$1:$AQ$1,0))</f>
        <v>-0.40213099122047402</v>
      </c>
      <c r="O261" s="6">
        <v>3331.0999040000002</v>
      </c>
      <c r="P261" s="28">
        <v>9.8832217829954959E-3</v>
      </c>
    </row>
    <row r="262" spans="1:16" x14ac:dyDescent="0.3">
      <c r="A262" t="s">
        <v>451</v>
      </c>
      <c r="B262" t="e">
        <f>VLOOKUP(A262,Sheet3!L:L,1,FALSE)</f>
        <v>#N/A</v>
      </c>
      <c r="C262" t="str">
        <f>VLOOKUP(A262,'ALL - prices'!B:C,2,FALSE)</f>
        <v>Alamos Gold Inc</v>
      </c>
      <c r="D262" t="str">
        <f>VLOOKUP(A262,'ALL - prices'!B:I,8,FALSE)</f>
        <v>Materials</v>
      </c>
      <c r="E262">
        <v>2020</v>
      </c>
      <c r="F262" t="s">
        <v>679</v>
      </c>
      <c r="G262" t="str">
        <f t="shared" si="20"/>
        <v>2020-Q1</v>
      </c>
      <c r="H262" s="4">
        <f>INDEX('ALL - prices'!$J$3:$DY$219,MATCH('COMBINED DATA'!A262,'ALL - prices'!$B$3:$B$219,0),MATCH('COMBINED DATA'!G262,'ALL - prices'!$J$1:$DY$1,0))</f>
        <v>6.7363999999999997</v>
      </c>
      <c r="I262" s="14">
        <f t="shared" si="19"/>
        <v>1.1086501477021504</v>
      </c>
      <c r="J262" s="15">
        <f>INDEX(MarketCap2!$E$2:$AR$224,MATCH(A262,MarketCap2!$B$2:$B$224,0),MATCH(G262,MarketCap2!$E$1:$AR$1,0))</f>
        <v>2769891584</v>
      </c>
      <c r="K262">
        <f t="shared" si="21"/>
        <v>21.742074017029513</v>
      </c>
      <c r="L262">
        <f>INDEX('PB2'!$D$2:$AQ$224,MATCH(A262,'PB2'!$B$2:$B$224,0),MATCH(G262,'PB2'!$D$1:$AQ$1,0))</f>
        <v>0.73363101482391402</v>
      </c>
      <c r="M262" s="16">
        <f t="shared" si="22"/>
        <v>1.3630830482814578</v>
      </c>
      <c r="N262" s="6">
        <f>INDEX('ROA2'!$D$2:$AQ$224,MATCH(A262,'ROA2'!$B$2:$B$224,0),MATCH(G262,'ROA2'!$D$1:$AQ$1,0))</f>
        <v>2.8821210861206099</v>
      </c>
      <c r="O262" s="6">
        <v>3396.4999680000001</v>
      </c>
      <c r="P262" s="28">
        <v>1.9633173992010037E-2</v>
      </c>
    </row>
    <row r="263" spans="1:16" x14ac:dyDescent="0.3">
      <c r="A263" t="s">
        <v>451</v>
      </c>
      <c r="B263" t="e">
        <f>VLOOKUP(A263,Sheet3!L:L,1,FALSE)</f>
        <v>#N/A</v>
      </c>
      <c r="C263" t="str">
        <f>VLOOKUP(A263,'ALL - prices'!B:C,2,FALSE)</f>
        <v>Alamos Gold Inc</v>
      </c>
      <c r="D263" t="str">
        <f>VLOOKUP(A263,'ALL - prices'!B:I,8,FALSE)</f>
        <v>Materials</v>
      </c>
      <c r="E263">
        <v>2020</v>
      </c>
      <c r="F263" t="s">
        <v>680</v>
      </c>
      <c r="G263" t="str">
        <f t="shared" si="20"/>
        <v>2020-Q2</v>
      </c>
      <c r="H263" s="4">
        <f>INDEX('ALL - prices'!$J$3:$DY$219,MATCH('COMBINED DATA'!A263,'ALL - prices'!$B$3:$B$219,0),MATCH('COMBINED DATA'!G263,'ALL - prices'!$J$1:$DY$1,0))</f>
        <v>12.085900000000001</v>
      </c>
      <c r="I263" s="14">
        <f t="shared" si="19"/>
        <v>0.98821163387876254</v>
      </c>
      <c r="J263" s="15">
        <f>INDEX(MarketCap2!$E$2:$AR$224,MATCH(A263,MarketCap2!$B$2:$B$224,0),MATCH(G263,MarketCap2!$E$1:$AR$1,0))</f>
        <v>4954233856</v>
      </c>
      <c r="K263">
        <f t="shared" si="21"/>
        <v>22.323508372389949</v>
      </c>
      <c r="L263">
        <f>INDEX('PB2'!$D$2:$AQ$224,MATCH(A263,'PB2'!$B$2:$B$224,0),MATCH(G263,'PB2'!$D$1:$AQ$1,0))</f>
        <v>1.3547420501709</v>
      </c>
      <c r="M263" s="16">
        <f t="shared" si="22"/>
        <v>0.73814790046108814</v>
      </c>
      <c r="N263" s="6">
        <f>INDEX('ROA2'!$D$2:$AQ$224,MATCH(A263,'ROA2'!$B$2:$B$224,0),MATCH(G263,'ROA2'!$D$1:$AQ$1,0))</f>
        <v>1.98040294647217</v>
      </c>
      <c r="O263" s="6">
        <v>3503.800064</v>
      </c>
      <c r="P263" s="28">
        <v>3.1591372592646508E-2</v>
      </c>
    </row>
    <row r="264" spans="1:16" x14ac:dyDescent="0.3">
      <c r="A264" t="s">
        <v>451</v>
      </c>
      <c r="B264" t="e">
        <f>VLOOKUP(A264,Sheet3!L:L,1,FALSE)</f>
        <v>#N/A</v>
      </c>
      <c r="C264" t="str">
        <f>VLOOKUP(A264,'ALL - prices'!B:C,2,FALSE)</f>
        <v>Alamos Gold Inc</v>
      </c>
      <c r="D264" t="str">
        <f>VLOOKUP(A264,'ALL - prices'!B:I,8,FALSE)</f>
        <v>Materials</v>
      </c>
      <c r="E264">
        <v>2020</v>
      </c>
      <c r="F264" t="s">
        <v>681</v>
      </c>
      <c r="G264" t="str">
        <f t="shared" si="20"/>
        <v>2020-Q3</v>
      </c>
      <c r="H264" s="4">
        <f>INDEX('ALL - prices'!$J$3:$DY$219,MATCH('COMBINED DATA'!A264,'ALL - prices'!$B$3:$B$219,0),MATCH('COMBINED DATA'!G264,'ALL - prices'!$J$1:$DY$1,0))</f>
        <v>11.214700000000001</v>
      </c>
      <c r="I264" s="14">
        <f t="shared" si="19"/>
        <v>0.8067423401144469</v>
      </c>
      <c r="J264" s="15">
        <f>INDEX(MarketCap2!$E$2:$AR$224,MATCH(A264,MarketCap2!$B$2:$B$224,0),MATCH(G264,MarketCap2!$E$1:$AR$1,0))</f>
        <v>4594193920</v>
      </c>
      <c r="K264">
        <f t="shared" si="21"/>
        <v>22.248059151902755</v>
      </c>
      <c r="L264">
        <f>INDEX('PB2'!$D$2:$AQ$224,MATCH(A264,'PB2'!$B$2:$B$224,0),MATCH(G264,'PB2'!$D$1:$AQ$1,0))</f>
        <v>1.24947798252106</v>
      </c>
      <c r="M264" s="16">
        <f t="shared" si="22"/>
        <v>0.80033423076596311</v>
      </c>
      <c r="N264" s="6">
        <f>INDEX('ROA2'!$D$2:$AQ$224,MATCH(A264,'ROA2'!$B$2:$B$224,0),MATCH(G264,'ROA2'!$D$1:$AQ$1,0))</f>
        <v>1.6198259592056301</v>
      </c>
      <c r="O264" s="6">
        <v>3504.6999040000001</v>
      </c>
      <c r="P264" s="28">
        <v>2.5681830685646116E-4</v>
      </c>
    </row>
    <row r="265" spans="1:16" x14ac:dyDescent="0.3">
      <c r="A265" t="s">
        <v>451</v>
      </c>
      <c r="B265" t="e">
        <f>VLOOKUP(A265,Sheet3!L:L,1,FALSE)</f>
        <v>#N/A</v>
      </c>
      <c r="C265" t="str">
        <f>VLOOKUP(A265,'ALL - prices'!B:C,2,FALSE)</f>
        <v>Alamos Gold Inc</v>
      </c>
      <c r="D265" t="str">
        <f>VLOOKUP(A265,'ALL - prices'!B:I,8,FALSE)</f>
        <v>Materials</v>
      </c>
      <c r="E265">
        <v>2020</v>
      </c>
      <c r="F265" t="s">
        <v>682</v>
      </c>
      <c r="G265" t="str">
        <f t="shared" si="20"/>
        <v>2020-Q4</v>
      </c>
      <c r="H265" s="4">
        <f>INDEX('ALL - prices'!$J$3:$DY$219,MATCH('COMBINED DATA'!A265,'ALL - prices'!$B$3:$B$219,0),MATCH('COMBINED DATA'!G265,'ALL - prices'!$J$1:$DY$1,0))</f>
        <v>10.656000000000001</v>
      </c>
      <c r="I265" s="14">
        <f t="shared" si="19"/>
        <v>0.30152714084583954</v>
      </c>
      <c r="J265" s="15">
        <f>INDEX(MarketCap2!$E$2:$AR$224,MATCH(A265,MarketCap2!$B$2:$B$224,0),MATCH(G265,MarketCap2!$E$1:$AR$1,0))</f>
        <v>4367131648</v>
      </c>
      <c r="K265">
        <f t="shared" si="21"/>
        <v>22.197372257091168</v>
      </c>
      <c r="L265">
        <f>INDEX('PB2'!$D$2:$AQ$224,MATCH(A265,'PB2'!$B$2:$B$224,0),MATCH(G265,'PB2'!$D$1:$AQ$1,0))</f>
        <v>1.1996500492095901</v>
      </c>
      <c r="M265" s="16">
        <f t="shared" si="22"/>
        <v>0.833576425607507</v>
      </c>
      <c r="N265" s="6">
        <f>INDEX('ROA2'!$D$2:$AQ$224,MATCH(A265,'ROA2'!$B$2:$B$224,0),MATCH(G265,'ROA2'!$D$1:$AQ$1,0))</f>
        <v>3.0311748981475799</v>
      </c>
      <c r="O265" s="6">
        <v>3616.6999040000001</v>
      </c>
      <c r="P265" s="28">
        <v>3.1957087073895156E-2</v>
      </c>
    </row>
    <row r="266" spans="1:16" x14ac:dyDescent="0.3">
      <c r="A266" t="s">
        <v>451</v>
      </c>
      <c r="B266" t="e">
        <f>VLOOKUP(A266,Sheet3!L:L,1,FALSE)</f>
        <v>#N/A</v>
      </c>
      <c r="C266" t="str">
        <f>VLOOKUP(A266,'ALL - prices'!B:C,2,FALSE)</f>
        <v>Alamos Gold Inc</v>
      </c>
      <c r="D266" t="str">
        <f>VLOOKUP(A266,'ALL - prices'!B:I,8,FALSE)</f>
        <v>Materials</v>
      </c>
      <c r="E266">
        <v>2021</v>
      </c>
      <c r="F266" t="s">
        <v>679</v>
      </c>
      <c r="G266" t="str">
        <f t="shared" si="20"/>
        <v>2021-Q1</v>
      </c>
      <c r="H266" s="4">
        <f>INDEX('ALL - prices'!$J$3:$DY$219,MATCH('COMBINED DATA'!A266,'ALL - prices'!$B$3:$B$219,0),MATCH('COMBINED DATA'!G266,'ALL - prices'!$J$1:$DY$1,0))</f>
        <v>9.4396000000000004</v>
      </c>
      <c r="I266" s="14">
        <f t="shared" si="19"/>
        <v>0.60460040246981872</v>
      </c>
      <c r="J266" s="15">
        <f>INDEX(MarketCap2!$E$2:$AR$224,MATCH(A266,MarketCap2!$B$2:$B$224,0),MATCH(G266,MarketCap2!$E$1:$AR$1,0))</f>
        <v>3857068288</v>
      </c>
      <c r="K266">
        <f t="shared" si="21"/>
        <v>22.073173220967806</v>
      </c>
      <c r="L266">
        <f>INDEX('PB2'!$D$2:$AQ$224,MATCH(A266,'PB2'!$B$2:$B$224,0),MATCH(G266,'PB2'!$D$1:$AQ$1,0))</f>
        <v>1.06088602542877</v>
      </c>
      <c r="M266" s="16">
        <f t="shared" si="22"/>
        <v>0.94260832552284568</v>
      </c>
      <c r="N266" s="6">
        <f>INDEX('ROA2'!$D$2:$AQ$224,MATCH(A266,'ROA2'!$B$2:$B$224,0),MATCH(G266,'ROA2'!$D$1:$AQ$1,0))</f>
        <v>4.10066795349121</v>
      </c>
      <c r="O266" s="6">
        <v>3636.4999680000001</v>
      </c>
      <c r="P266" s="28">
        <v>5.4746217617064477E-3</v>
      </c>
    </row>
    <row r="267" spans="1:16" x14ac:dyDescent="0.3">
      <c r="A267" t="s">
        <v>451</v>
      </c>
      <c r="B267" t="e">
        <f>VLOOKUP(A267,Sheet3!L:L,1,FALSE)</f>
        <v>#N/A</v>
      </c>
      <c r="C267" t="str">
        <f>VLOOKUP(A267,'ALL - prices'!B:C,2,FALSE)</f>
        <v>Alamos Gold Inc</v>
      </c>
      <c r="D267" t="str">
        <f>VLOOKUP(A267,'ALL - prices'!B:I,8,FALSE)</f>
        <v>Materials</v>
      </c>
      <c r="E267">
        <v>2021</v>
      </c>
      <c r="F267" t="s">
        <v>680</v>
      </c>
      <c r="G267" t="str">
        <f t="shared" si="20"/>
        <v>2021-Q2</v>
      </c>
      <c r="H267" s="4">
        <f>INDEX('ALL - prices'!$J$3:$DY$219,MATCH('COMBINED DATA'!A267,'ALL - prices'!$B$3:$B$219,0),MATCH('COMBINED DATA'!G267,'ALL - prices'!$J$1:$DY$1,0))</f>
        <v>9.1293000000000006</v>
      </c>
      <c r="I267" s="14">
        <f t="shared" si="19"/>
        <v>0.66723814089623712</v>
      </c>
      <c r="J267" s="15">
        <f>INDEX(MarketCap2!$E$2:$AR$224,MATCH(A267,MarketCap2!$B$2:$B$224,0),MATCH(G267,MarketCap2!$E$1:$AR$1,0))</f>
        <v>3719620352</v>
      </c>
      <c r="K267">
        <f t="shared" si="21"/>
        <v>22.036887444109428</v>
      </c>
      <c r="L267">
        <f>INDEX('PB2'!$D$2:$AQ$224,MATCH(A267,'PB2'!$B$2:$B$224,0),MATCH(G267,'PB2'!$D$1:$AQ$1,0))</f>
        <v>1.10624098777771</v>
      </c>
      <c r="M267" s="16">
        <f t="shared" si="22"/>
        <v>0.90396216651569394</v>
      </c>
      <c r="N267" s="6">
        <f>INDEX('ROA2'!$D$2:$AQ$224,MATCH(A267,'ROA2'!$B$2:$B$224,0),MATCH(G267,'ROA2'!$D$1:$AQ$1,0))</f>
        <v>5.7789149284362802</v>
      </c>
      <c r="O267" s="6">
        <v>3684.4001280000002</v>
      </c>
      <c r="P267" s="28">
        <v>1.3172050164032929E-2</v>
      </c>
    </row>
    <row r="268" spans="1:16" x14ac:dyDescent="0.3">
      <c r="A268" t="s">
        <v>451</v>
      </c>
      <c r="B268" t="e">
        <f>VLOOKUP(A268,Sheet3!L:L,1,FALSE)</f>
        <v>#N/A</v>
      </c>
      <c r="C268" t="str">
        <f>VLOOKUP(A268,'ALL - prices'!B:C,2,FALSE)</f>
        <v>Alamos Gold Inc</v>
      </c>
      <c r="D268" t="str">
        <f>VLOOKUP(A268,'ALL - prices'!B:I,8,FALSE)</f>
        <v>Materials</v>
      </c>
      <c r="E268">
        <v>2021</v>
      </c>
      <c r="F268" t="s">
        <v>681</v>
      </c>
      <c r="G268" t="str">
        <f t="shared" si="20"/>
        <v>2021-Q3</v>
      </c>
      <c r="H268" s="4">
        <f>INDEX('ALL - prices'!$J$3:$DY$219,MATCH('COMBINED DATA'!A268,'ALL - prices'!$B$3:$B$219,0),MATCH('COMBINED DATA'!G268,'ALL - prices'!$J$1:$DY$1,0))</f>
        <v>8.8104999999999993</v>
      </c>
      <c r="I268" s="14">
        <f t="shared" si="19"/>
        <v>0.63368851707022955</v>
      </c>
      <c r="J268" s="15">
        <f>INDEX(MarketCap2!$E$2:$AR$224,MATCH(A268,MarketCap2!$B$2:$B$224,0),MATCH(G268,MarketCap2!$E$1:$AR$1,0))</f>
        <v>3574255616</v>
      </c>
      <c r="K268">
        <f t="shared" si="21"/>
        <v>21.997022772111034</v>
      </c>
      <c r="L268">
        <f>INDEX('PB2'!$D$2:$AQ$224,MATCH(A268,'PB2'!$B$2:$B$224,0),MATCH(G268,'PB2'!$D$1:$AQ$1,0))</f>
        <v>1.0353759527206401</v>
      </c>
      <c r="M268" s="16">
        <f t="shared" si="22"/>
        <v>0.96583274642637462</v>
      </c>
      <c r="N268" s="6">
        <f>INDEX('ROA2'!$D$2:$AQ$224,MATCH(A268,'ROA2'!$B$2:$B$224,0),MATCH(G268,'ROA2'!$D$1:$AQ$1,0))</f>
        <v>0.66964900493621804</v>
      </c>
      <c r="O268" s="6">
        <v>3513.900032</v>
      </c>
      <c r="P268" s="28">
        <v>-4.627621595826853E-2</v>
      </c>
    </row>
    <row r="269" spans="1:16" x14ac:dyDescent="0.3">
      <c r="A269" t="s">
        <v>451</v>
      </c>
      <c r="B269" t="e">
        <f>VLOOKUP(A269,Sheet3!L:L,1,FALSE)</f>
        <v>#N/A</v>
      </c>
      <c r="C269" t="str">
        <f>VLOOKUP(A269,'ALL - prices'!B:C,2,FALSE)</f>
        <v>Alamos Gold Inc</v>
      </c>
      <c r="D269" t="str">
        <f>VLOOKUP(A269,'ALL - prices'!B:I,8,FALSE)</f>
        <v>Materials</v>
      </c>
      <c r="E269">
        <v>2021</v>
      </c>
      <c r="F269" t="s">
        <v>682</v>
      </c>
      <c r="G269" t="str">
        <f t="shared" si="20"/>
        <v>2021-Q4</v>
      </c>
      <c r="H269" s="4">
        <f>INDEX('ALL - prices'!$J$3:$DY$219,MATCH('COMBINED DATA'!A269,'ALL - prices'!$B$3:$B$219,0),MATCH('COMBINED DATA'!G269,'ALL - prices'!$J$1:$DY$1,0))</f>
        <v>9.4423999999999992</v>
      </c>
      <c r="I269" s="14">
        <f t="shared" si="19"/>
        <v>1.9793878235033537</v>
      </c>
      <c r="J269" s="15">
        <f>INDEX(MarketCap2!$E$2:$AR$224,MATCH(A269,MarketCap2!$B$2:$B$224,0),MATCH(G269,MarketCap2!$E$1:$AR$1,0))</f>
        <v>3815324672</v>
      </c>
      <c r="K269">
        <f t="shared" si="21"/>
        <v>22.062291602124596</v>
      </c>
      <c r="L269">
        <f>INDEX('PB2'!$D$2:$AQ$224,MATCH(A269,'PB2'!$B$2:$B$224,0),MATCH(G269,'PB2'!$D$1:$AQ$1,0))</f>
        <v>1.1019649505615201</v>
      </c>
      <c r="M269" s="16">
        <f t="shared" si="22"/>
        <v>0.90746987868392492</v>
      </c>
      <c r="N269" s="6">
        <f>INDEX('ROA2'!$D$2:$AQ$224,MATCH(A269,'ROA2'!$B$2:$B$224,0),MATCH(G269,'ROA2'!$D$1:$AQ$1,0))</f>
        <v>-0.53864699602127097</v>
      </c>
      <c r="O269" s="6">
        <v>3549.4000639999999</v>
      </c>
      <c r="P269" s="28">
        <v>1.0102743867700308E-2</v>
      </c>
    </row>
    <row r="270" spans="1:16" x14ac:dyDescent="0.3">
      <c r="A270" t="s">
        <v>451</v>
      </c>
      <c r="B270" t="e">
        <f>VLOOKUP(A270,Sheet3!L:L,1,FALSE)</f>
        <v>#N/A</v>
      </c>
      <c r="C270" t="str">
        <f>VLOOKUP(A270,'ALL - prices'!B:C,2,FALSE)</f>
        <v>Alamos Gold Inc</v>
      </c>
      <c r="D270" t="str">
        <f>VLOOKUP(A270,'ALL - prices'!B:I,8,FALSE)</f>
        <v>Materials</v>
      </c>
      <c r="E270">
        <v>2022</v>
      </c>
      <c r="F270" t="s">
        <v>679</v>
      </c>
      <c r="G270" t="str">
        <f t="shared" si="20"/>
        <v>2022-Q1</v>
      </c>
      <c r="H270" s="4">
        <f>INDEX('ALL - prices'!$J$3:$DY$219,MATCH('COMBINED DATA'!A270,'ALL - prices'!$B$3:$B$219,0),MATCH('COMBINED DATA'!G270,'ALL - prices'!$J$1:$DY$1,0))</f>
        <v>10.221</v>
      </c>
      <c r="I270" s="14">
        <f t="shared" si="19"/>
        <v>3.3693661593589601</v>
      </c>
      <c r="J270" s="15">
        <f>INDEX(MarketCap2!$E$2:$AR$224,MATCH(A270,MarketCap2!$B$2:$B$224,0),MATCH(G270,MarketCap2!$E$1:$AR$1,0))</f>
        <v>4114842112</v>
      </c>
      <c r="K270">
        <f t="shared" si="21"/>
        <v>22.137866301445051</v>
      </c>
      <c r="L270">
        <f>INDEX('PB2'!$D$2:$AQ$224,MATCH(A270,'PB2'!$B$2:$B$224,0),MATCH(G270,'PB2'!$D$1:$AQ$1,0))</f>
        <v>1.21268498897552</v>
      </c>
      <c r="M270" s="16">
        <f t="shared" si="22"/>
        <v>0.82461645777012793</v>
      </c>
      <c r="N270" s="6">
        <f>INDEX('ROA2'!$D$2:$AQ$224,MATCH(A270,'ROA2'!$B$2:$B$224,0),MATCH(G270,'ROA2'!$D$1:$AQ$1,0))</f>
        <v>-1.8379720449447601</v>
      </c>
      <c r="O270" s="6">
        <v>3621.4999039999998</v>
      </c>
      <c r="P270" s="28">
        <v>2.0313246943131812E-2</v>
      </c>
    </row>
    <row r="271" spans="1:16" x14ac:dyDescent="0.3">
      <c r="A271" t="s">
        <v>451</v>
      </c>
      <c r="B271" t="e">
        <f>VLOOKUP(A271,Sheet3!L:L,1,FALSE)</f>
        <v>#N/A</v>
      </c>
      <c r="C271" t="str">
        <f>VLOOKUP(A271,'ALL - prices'!B:C,2,FALSE)</f>
        <v>Alamos Gold Inc</v>
      </c>
      <c r="D271" t="str">
        <f>VLOOKUP(A271,'ALL - prices'!B:I,8,FALSE)</f>
        <v>Materials</v>
      </c>
      <c r="E271">
        <v>2022</v>
      </c>
      <c r="F271" t="s">
        <v>680</v>
      </c>
      <c r="G271" t="str">
        <f t="shared" si="20"/>
        <v>2022-Q2</v>
      </c>
      <c r="H271" s="4">
        <f>INDEX('ALL - prices'!$J$3:$DY$219,MATCH('COMBINED DATA'!A271,'ALL - prices'!$B$3:$B$219,0),MATCH('COMBINED DATA'!G271,'ALL - prices'!$J$1:$DY$1,0))</f>
        <v>8.8207000000000004</v>
      </c>
      <c r="I271" s="14">
        <f t="shared" si="19"/>
        <v>2.7945914518047181</v>
      </c>
      <c r="J271" s="15">
        <f>INDEX(MarketCap2!$E$2:$AR$224,MATCH(A271,MarketCap2!$B$2:$B$224,0),MATCH(G271,MarketCap2!$E$1:$AR$1,0))</f>
        <v>3545876224</v>
      </c>
      <c r="K271">
        <f t="shared" si="21"/>
        <v>21.989051138179843</v>
      </c>
      <c r="L271">
        <f>INDEX('PB2'!$D$2:$AQ$224,MATCH(A271,'PB2'!$B$2:$B$224,0),MATCH(G271,'PB2'!$D$1:$AQ$1,0))</f>
        <v>1.0176659822464</v>
      </c>
      <c r="M271" s="16">
        <f t="shared" si="22"/>
        <v>0.98264068706767216</v>
      </c>
      <c r="N271" s="6">
        <f>INDEX('ROA2'!$D$2:$AQ$224,MATCH(A271,'ROA2'!$B$2:$B$224,0),MATCH(G271,'ROA2'!$D$1:$AQ$1,0))</f>
        <v>-3.4812309741973899</v>
      </c>
      <c r="O271" s="6">
        <v>3577.4000639999999</v>
      </c>
      <c r="P271" s="28">
        <v>-1.2177230752178383E-2</v>
      </c>
    </row>
    <row r="272" spans="1:16" x14ac:dyDescent="0.3">
      <c r="A272" t="s">
        <v>451</v>
      </c>
      <c r="B272" t="e">
        <f>VLOOKUP(A272,Sheet3!L:L,1,FALSE)</f>
        <v>#N/A</v>
      </c>
      <c r="C272" t="str">
        <f>VLOOKUP(A272,'ALL - prices'!B:C,2,FALSE)</f>
        <v>Alamos Gold Inc</v>
      </c>
      <c r="D272" t="str">
        <f>VLOOKUP(A272,'ALL - prices'!B:I,8,FALSE)</f>
        <v>Materials</v>
      </c>
      <c r="E272">
        <v>2022</v>
      </c>
      <c r="F272" t="s">
        <v>681</v>
      </c>
      <c r="G272" t="str">
        <f t="shared" si="20"/>
        <v>2022-Q3</v>
      </c>
      <c r="H272" s="4">
        <f>INDEX('ALL - prices'!$J$3:$DY$219,MATCH('COMBINED DATA'!A272,'ALL - prices'!$B$3:$B$219,0),MATCH('COMBINED DATA'!G272,'ALL - prices'!$J$1:$DY$1,0))</f>
        <v>10.0365</v>
      </c>
      <c r="I272" s="14">
        <f t="shared" si="19"/>
        <v>1.1925896818129305</v>
      </c>
      <c r="J272" s="15">
        <f>INDEX(MarketCap2!$E$2:$AR$224,MATCH(A272,MarketCap2!$B$2:$B$224,0),MATCH(G272,MarketCap2!$E$1:$AR$1,0))</f>
        <v>4016207104</v>
      </c>
      <c r="K272">
        <f t="shared" si="21"/>
        <v>22.113603787727282</v>
      </c>
      <c r="L272">
        <f>INDEX('PB2'!$D$2:$AQ$224,MATCH(A272,'PB2'!$B$2:$B$224,0),MATCH(G272,'PB2'!$D$1:$AQ$1,0))</f>
        <v>1.09014999866486</v>
      </c>
      <c r="M272" s="16">
        <f t="shared" si="22"/>
        <v>0.91730495915674959</v>
      </c>
      <c r="N272" s="6">
        <f>INDEX('ROA2'!$D$2:$AQ$224,MATCH(A272,'ROA2'!$B$2:$B$224,0),MATCH(G272,'ROA2'!$D$1:$AQ$1,0))</f>
        <v>1.4789359569549601</v>
      </c>
      <c r="O272" s="6">
        <v>3585.7999359999999</v>
      </c>
      <c r="P272" s="28">
        <v>2.3480381980559946E-3</v>
      </c>
    </row>
    <row r="273" spans="1:16" x14ac:dyDescent="0.3">
      <c r="A273" t="s">
        <v>451</v>
      </c>
      <c r="B273" t="e">
        <f>VLOOKUP(A273,Sheet3!L:L,1,FALSE)</f>
        <v>#N/A</v>
      </c>
      <c r="C273" t="str">
        <f>VLOOKUP(A273,'ALL - prices'!B:C,2,FALSE)</f>
        <v>Alamos Gold Inc</v>
      </c>
      <c r="D273" t="str">
        <f>VLOOKUP(A273,'ALL - prices'!B:I,8,FALSE)</f>
        <v>Materials</v>
      </c>
      <c r="E273">
        <v>2022</v>
      </c>
      <c r="F273" t="s">
        <v>682</v>
      </c>
      <c r="G273" t="str">
        <f t="shared" si="20"/>
        <v>2022-Q4</v>
      </c>
      <c r="H273" s="4">
        <f>INDEX('ALL - prices'!$J$3:$DY$219,MATCH('COMBINED DATA'!A273,'ALL - prices'!$B$3:$B$219,0),MATCH('COMBINED DATA'!G273,'ALL - prices'!$J$1:$DY$1,0))</f>
        <v>13.451499999999999</v>
      </c>
      <c r="I273" s="14">
        <f t="shared" si="19"/>
        <v>1.0957623963098337</v>
      </c>
      <c r="J273" s="15">
        <f>INDEX(MarketCap2!$E$2:$AR$224,MATCH(A273,MarketCap2!$B$2:$B$224,0),MATCH(G273,MarketCap2!$E$1:$AR$1,0))</f>
        <v>5383944704</v>
      </c>
      <c r="K273">
        <f t="shared" si="21"/>
        <v>22.406687158805191</v>
      </c>
      <c r="L273">
        <f>INDEX('PB2'!$D$2:$AQ$224,MATCH(A273,'PB2'!$B$2:$B$224,0),MATCH(G273,'PB2'!$D$1:$AQ$1,0))</f>
        <v>1.4643479585647601</v>
      </c>
      <c r="M273" s="16">
        <f t="shared" si="22"/>
        <v>0.68289780045182857</v>
      </c>
      <c r="N273" s="6">
        <f>INDEX('ROA2'!$D$2:$AQ$224,MATCH(A273,'ROA2'!$B$2:$B$224,0),MATCH(G273,'ROA2'!$D$1:$AQ$1,0))</f>
        <v>0.72740501165390004</v>
      </c>
      <c r="O273" s="6">
        <v>3599.3000959999999</v>
      </c>
      <c r="P273" s="28">
        <v>3.7648949302675348E-3</v>
      </c>
    </row>
    <row r="274" spans="1:16" x14ac:dyDescent="0.3">
      <c r="A274" t="s">
        <v>451</v>
      </c>
      <c r="B274" t="e">
        <f>VLOOKUP(A274,Sheet3!L:L,1,FALSE)</f>
        <v>#N/A</v>
      </c>
      <c r="C274" t="str">
        <f>VLOOKUP(A274,'ALL - prices'!B:C,2,FALSE)</f>
        <v>Alamos Gold Inc</v>
      </c>
      <c r="D274" t="str">
        <f>VLOOKUP(A274,'ALL - prices'!B:I,8,FALSE)</f>
        <v>Materials</v>
      </c>
      <c r="E274">
        <v>2023</v>
      </c>
      <c r="F274" t="s">
        <v>679</v>
      </c>
      <c r="G274" t="str">
        <f t="shared" si="20"/>
        <v>2023-Q1</v>
      </c>
      <c r="H274" s="4">
        <f>INDEX('ALL - prices'!$J$3:$DY$219,MATCH('COMBINED DATA'!A274,'ALL - prices'!$B$3:$B$219,0),MATCH('COMBINED DATA'!G274,'ALL - prices'!$J$1:$DY$1,0))</f>
        <v>16.250399999999999</v>
      </c>
      <c r="I274" s="14">
        <f t="shared" si="19"/>
        <v>2.1467158473274117</v>
      </c>
      <c r="J274" s="15">
        <f>INDEX(MarketCap2!$E$2:$AR$224,MATCH(A274,MarketCap2!$B$2:$B$224,0),MATCH(G274,MarketCap2!$E$1:$AR$1,0))</f>
        <v>6500131840</v>
      </c>
      <c r="K274">
        <f t="shared" si="21"/>
        <v>22.595088296719226</v>
      </c>
      <c r="L274">
        <f>INDEX('PB2'!$D$2:$AQ$224,MATCH(A274,'PB2'!$B$2:$B$224,0),MATCH(G274,'PB2'!$D$1:$AQ$1,0))</f>
        <v>1.7388000488281199</v>
      </c>
      <c r="M274" s="16">
        <f t="shared" si="22"/>
        <v>0.57510925461151163</v>
      </c>
      <c r="N274" s="6">
        <f>INDEX('ROA2'!$D$2:$AQ$224,MATCH(A274,'ROA2'!$B$2:$B$224,0),MATCH(G274,'ROA2'!$D$1:$AQ$1,0))</f>
        <v>1.0170370340347299</v>
      </c>
      <c r="O274" s="6">
        <v>3674.2000640000001</v>
      </c>
      <c r="P274" s="28">
        <v>2.080959242138174E-2</v>
      </c>
    </row>
    <row r="275" spans="1:16" x14ac:dyDescent="0.3">
      <c r="A275" t="s">
        <v>451</v>
      </c>
      <c r="B275" t="e">
        <f>VLOOKUP(A275,Sheet3!L:L,1,FALSE)</f>
        <v>#N/A</v>
      </c>
      <c r="C275" t="str">
        <f>VLOOKUP(A275,'ALL - prices'!B:C,2,FALSE)</f>
        <v>Alamos Gold Inc</v>
      </c>
      <c r="D275" t="str">
        <f>VLOOKUP(A275,'ALL - prices'!B:I,8,FALSE)</f>
        <v>Materials</v>
      </c>
      <c r="E275">
        <v>2023</v>
      </c>
      <c r="F275" t="s">
        <v>680</v>
      </c>
      <c r="G275" t="str">
        <f t="shared" si="20"/>
        <v>2023-Q2</v>
      </c>
      <c r="H275" s="4">
        <f>INDEX('ALL - prices'!$J$3:$DY$219,MATCH('COMBINED DATA'!A275,'ALL - prices'!$B$3:$B$219,0),MATCH('COMBINED DATA'!G275,'ALL - prices'!$J$1:$DY$1,0))</f>
        <v>15.572699999999999</v>
      </c>
      <c r="I275" s="14">
        <f t="shared" si="19"/>
        <v>2.6892016279619799</v>
      </c>
      <c r="J275" s="15">
        <f>INDEX(MarketCap2!$E$2:$AR$224,MATCH(A275,MarketCap2!$B$2:$B$224,0),MATCH(G275,MarketCap2!$E$1:$AR$1,0))</f>
        <v>6250302976</v>
      </c>
      <c r="K275">
        <f t="shared" si="21"/>
        <v>22.55589577567979</v>
      </c>
      <c r="L275">
        <f>INDEX('PB2'!$D$2:$AQ$224,MATCH(A275,'PB2'!$B$2:$B$224,0),MATCH(G275,'PB2'!$D$1:$AQ$1,0))</f>
        <v>1.6562429666519201</v>
      </c>
      <c r="M275" s="16">
        <f t="shared" si="22"/>
        <v>0.60377614887113507</v>
      </c>
      <c r="N275" s="6">
        <f>INDEX('ROA2'!$D$2:$AQ$224,MATCH(A275,'ROA2'!$B$2:$B$224,0),MATCH(G275,'ROA2'!$D$1:$AQ$1,0))</f>
        <v>2.5706241130828902</v>
      </c>
      <c r="O275" s="6">
        <v>3736</v>
      </c>
      <c r="P275" s="28">
        <v>1.6819970312863149E-2</v>
      </c>
    </row>
    <row r="276" spans="1:16" x14ac:dyDescent="0.3">
      <c r="A276" t="s">
        <v>451</v>
      </c>
      <c r="B276" t="e">
        <f>VLOOKUP(A276,Sheet3!L:L,1,FALSE)</f>
        <v>#N/A</v>
      </c>
      <c r="C276" t="str">
        <f>VLOOKUP(A276,'ALL - prices'!B:C,2,FALSE)</f>
        <v>Alamos Gold Inc</v>
      </c>
      <c r="D276" t="str">
        <f>VLOOKUP(A276,'ALL - prices'!B:I,8,FALSE)</f>
        <v>Materials</v>
      </c>
      <c r="E276">
        <v>2023</v>
      </c>
      <c r="F276" t="s">
        <v>681</v>
      </c>
      <c r="G276" t="str">
        <f t="shared" si="20"/>
        <v>2023-Q3</v>
      </c>
      <c r="H276" s="4">
        <f>INDEX('ALL - prices'!$J$3:$DY$219,MATCH('COMBINED DATA'!A276,'ALL - prices'!$B$3:$B$219,0),MATCH('COMBINED DATA'!G276,'ALL - prices'!$J$1:$DY$1,0))</f>
        <v>15.150499999999999</v>
      </c>
      <c r="I276" s="14">
        <f t="shared" si="19"/>
        <v>3.91424726905867</v>
      </c>
      <c r="J276" s="15">
        <f>INDEX(MarketCap2!$E$2:$AR$224,MATCH(A276,MarketCap2!$B$2:$B$224,0),MATCH(G276,MarketCap2!$E$1:$AR$1,0))</f>
        <v>6068656640</v>
      </c>
      <c r="K276">
        <f t="shared" si="21"/>
        <v>22.526403106157463</v>
      </c>
      <c r="L276">
        <f>INDEX('PB2'!$D$2:$AQ$224,MATCH(A276,'PB2'!$B$2:$B$224,0),MATCH(G276,'PB2'!$D$1:$AQ$1,0))</f>
        <v>1.55832803249359</v>
      </c>
      <c r="M276" s="16">
        <f t="shared" si="22"/>
        <v>0.64171341280425398</v>
      </c>
      <c r="N276" s="6">
        <f>INDEX('ROA2'!$D$2:$AQ$224,MATCH(A276,'ROA2'!$B$2:$B$224,0),MATCH(G276,'ROA2'!$D$1:$AQ$1,0))</f>
        <v>4.37854099273682</v>
      </c>
      <c r="O276" s="6">
        <v>3845.900032</v>
      </c>
      <c r="P276" s="28">
        <v>2.9416496788008568E-2</v>
      </c>
    </row>
    <row r="277" spans="1:16" x14ac:dyDescent="0.3">
      <c r="A277" t="s">
        <v>451</v>
      </c>
      <c r="B277" t="e">
        <f>VLOOKUP(A277,Sheet3!L:L,1,FALSE)</f>
        <v>#N/A</v>
      </c>
      <c r="C277" t="str">
        <f>VLOOKUP(A277,'ALL - prices'!B:C,2,FALSE)</f>
        <v>Alamos Gold Inc</v>
      </c>
      <c r="D277" t="str">
        <f>VLOOKUP(A277,'ALL - prices'!B:I,8,FALSE)</f>
        <v>Materials</v>
      </c>
      <c r="E277">
        <v>2023</v>
      </c>
      <c r="F277" t="s">
        <v>682</v>
      </c>
      <c r="G277" t="str">
        <f t="shared" si="20"/>
        <v>2023-Q4</v>
      </c>
      <c r="H277" s="4">
        <f>INDEX('ALL - prices'!$J$3:$DY$219,MATCH('COMBINED DATA'!A277,'ALL - prices'!$B$3:$B$219,0),MATCH('COMBINED DATA'!G277,'ALL - prices'!$J$1:$DY$1,0))</f>
        <v>17.653300000000002</v>
      </c>
      <c r="I277" s="14">
        <f t="shared" si="19"/>
        <v>3.5516844711347857</v>
      </c>
      <c r="J277" s="15">
        <f>INDEX(MarketCap2!$E$2:$AR$224,MATCH(A277,MarketCap2!$B$2:$B$224,0),MATCH(G277,MarketCap2!$E$1:$AR$1,0))</f>
        <v>7070629888</v>
      </c>
      <c r="K277">
        <f t="shared" si="21"/>
        <v>22.679215405955649</v>
      </c>
      <c r="L277">
        <f>INDEX('PB2'!$D$2:$AQ$224,MATCH(A277,'PB2'!$B$2:$B$224,0),MATCH(G277,'PB2'!$D$1:$AQ$1,0))</f>
        <v>1.8320770263671899</v>
      </c>
      <c r="M277" s="16">
        <f t="shared" si="22"/>
        <v>0.54582857904336668</v>
      </c>
      <c r="N277" s="6">
        <f>INDEX('ROA2'!$D$2:$AQ$224,MATCH(A277,'ROA2'!$B$2:$B$224,0),MATCH(G277,'ROA2'!$D$1:$AQ$1,0))</f>
        <v>5.4198021888732901</v>
      </c>
      <c r="O277" s="6">
        <v>3910.2000640000001</v>
      </c>
      <c r="P277" s="28">
        <v>1.6719111642265406E-2</v>
      </c>
    </row>
    <row r="278" spans="1:16" x14ac:dyDescent="0.3">
      <c r="A278" t="s">
        <v>451</v>
      </c>
      <c r="B278" t="e">
        <f>VLOOKUP(A278,Sheet3!L:L,1,FALSE)</f>
        <v>#N/A</v>
      </c>
      <c r="C278" t="str">
        <f>VLOOKUP(A278,'ALL - prices'!B:C,2,FALSE)</f>
        <v>Alamos Gold Inc</v>
      </c>
      <c r="D278" t="str">
        <f>VLOOKUP(A278,'ALL - prices'!B:I,8,FALSE)</f>
        <v>Materials</v>
      </c>
      <c r="E278" s="18">
        <v>2024</v>
      </c>
      <c r="F278" t="s">
        <v>679</v>
      </c>
      <c r="G278" t="str">
        <f t="shared" si="20"/>
        <v>2024-Q1</v>
      </c>
      <c r="H278" s="4">
        <f>INDEX('ALL - prices'!$J$3:$DY$219,MATCH('COMBINED DATA'!A278,'ALL - prices'!$B$3:$B$219,0),MATCH('COMBINED DATA'!G278,'ALL - prices'!$J$1:$DY$1,0))</f>
        <v>19.819600000000001</v>
      </c>
      <c r="I278" s="14" t="s">
        <v>769</v>
      </c>
      <c r="J278" s="15">
        <f>INDEX(MarketCap2!$E$2:$AR$224,MATCH(A278,MarketCap2!$B$2:$B$224,0),MATCH(G278,MarketCap2!$E$1:$AR$1,0))</f>
        <v>7924278272</v>
      </c>
      <c r="K278">
        <f t="shared" si="21"/>
        <v>22.793197082783472</v>
      </c>
      <c r="L278">
        <f>INDEX('PB2'!$D$2:$AQ$224,MATCH(A278,'PB2'!$B$2:$B$224,0),MATCH(G278,'PB2'!$D$1:$AQ$1,0))</f>
        <v>1.98110103607178</v>
      </c>
      <c r="M278" s="16">
        <f t="shared" si="22"/>
        <v>0.5047698132462981</v>
      </c>
      <c r="N278" s="6">
        <f>INDEX('ROA2'!$D$2:$AQ$224,MATCH(A278,'ROA2'!$B$2:$B$224,0),MATCH(G278,'ROA2'!$D$1:$AQ$1,0))</f>
        <v>5.4720277786254901</v>
      </c>
      <c r="O278" s="6">
        <v>4001.2001279999999</v>
      </c>
      <c r="P278" s="28">
        <v>2.3272482868027449E-2</v>
      </c>
    </row>
    <row r="279" spans="1:16" x14ac:dyDescent="0.3">
      <c r="A279" t="s">
        <v>451</v>
      </c>
      <c r="B279" t="e">
        <f>VLOOKUP(A279,Sheet3!L:L,1,FALSE)</f>
        <v>#N/A</v>
      </c>
      <c r="C279" t="str">
        <f>VLOOKUP(A279,'ALL - prices'!B:C,2,FALSE)</f>
        <v>Alamos Gold Inc</v>
      </c>
      <c r="D279" t="str">
        <f>VLOOKUP(A279,'ALL - prices'!B:I,8,FALSE)</f>
        <v>Materials</v>
      </c>
      <c r="E279" s="18">
        <v>2024</v>
      </c>
      <c r="F279" t="s">
        <v>680</v>
      </c>
      <c r="G279" t="str">
        <f t="shared" si="20"/>
        <v>2024-Q2</v>
      </c>
      <c r="H279" s="4">
        <f>INDEX('ALL - prices'!$J$3:$DY$219,MATCH('COMBINED DATA'!A279,'ALL - prices'!$B$3:$B$219,0),MATCH('COMBINED DATA'!G279,'ALL - prices'!$J$1:$DY$1,0))</f>
        <v>21.331700000000001</v>
      </c>
      <c r="I279" s="14" t="s">
        <v>769</v>
      </c>
      <c r="J279" s="15">
        <f>INDEX(MarketCap2!$E$2:$AR$224,MATCH(A279,MarketCap2!$B$2:$B$224,0),MATCH(G279,MarketCap2!$E$1:$AR$1,0))</f>
        <v>8559896064</v>
      </c>
      <c r="K279">
        <f t="shared" si="21"/>
        <v>22.870353884970271</v>
      </c>
      <c r="L279">
        <f>INDEX('PB2'!$D$2:$AQ$224,MATCH(A279,'PB2'!$B$2:$B$224,0),MATCH(G279,'PB2'!$D$1:$AQ$1,0))</f>
        <v>2.0473649501800502</v>
      </c>
      <c r="M279" s="16">
        <f t="shared" si="22"/>
        <v>0.48843270463922789</v>
      </c>
      <c r="N279" s="6">
        <f>INDEX('ROA2'!$D$2:$AQ$224,MATCH(A279,'ROA2'!$B$2:$B$224,0),MATCH(G279,'ROA2'!$D$1:$AQ$1,0))</f>
        <v>5.2584700584411603</v>
      </c>
      <c r="O279" s="6">
        <v>4011.5000319999999</v>
      </c>
      <c r="P279" s="28">
        <v>2.574203656528517E-3</v>
      </c>
    </row>
    <row r="280" spans="1:16" x14ac:dyDescent="0.3">
      <c r="A280" t="s">
        <v>451</v>
      </c>
      <c r="B280" t="e">
        <f>VLOOKUP(A280,Sheet3!L:L,1,FALSE)</f>
        <v>#N/A</v>
      </c>
      <c r="C280" t="str">
        <f>VLOOKUP(A280,'ALL - prices'!B:C,2,FALSE)</f>
        <v>Alamos Gold Inc</v>
      </c>
      <c r="D280" t="str">
        <f>VLOOKUP(A280,'ALL - prices'!B:I,8,FALSE)</f>
        <v>Materials</v>
      </c>
      <c r="E280" s="18">
        <v>2024</v>
      </c>
      <c r="F280" t="s">
        <v>681</v>
      </c>
      <c r="G280" t="str">
        <f t="shared" si="20"/>
        <v>2024-Q3</v>
      </c>
      <c r="H280" s="4">
        <f>INDEX('ALL - prices'!$J$3:$DY$219,MATCH('COMBINED DATA'!A280,'ALL - prices'!$B$3:$B$219,0),MATCH('COMBINED DATA'!G280,'ALL - prices'!$J$1:$DY$1,0))</f>
        <v>26.824400000000001</v>
      </c>
      <c r="I280" s="14" t="s">
        <v>769</v>
      </c>
      <c r="J280" s="15">
        <f>INDEX(MarketCap2!$E$2:$AR$224,MATCH(A280,MarketCap2!$B$2:$B$224,0),MATCH(G280,MarketCap2!$E$1:$AR$1,0))</f>
        <v>11315946496</v>
      </c>
      <c r="K280">
        <f t="shared" si="21"/>
        <v>23.149478762202055</v>
      </c>
      <c r="L280">
        <f>INDEX('PB2'!$D$2:$AQ$224,MATCH(A280,'PB2'!$B$2:$B$224,0),MATCH(G280,'PB2'!$D$1:$AQ$1,0))</f>
        <v>2.3901100158691402</v>
      </c>
      <c r="M280" s="16">
        <f t="shared" si="22"/>
        <v>0.41839078258343676</v>
      </c>
      <c r="N280" s="6">
        <f>INDEX('ROA2'!$D$2:$AQ$224,MATCH(A280,'ROA2'!$B$2:$B$224,0),MATCH(G280,'ROA2'!$D$1:$AQ$1,0))</f>
        <v>4.9612360000610396</v>
      </c>
      <c r="O280" s="6">
        <v>4164.199936</v>
      </c>
      <c r="P280" s="28">
        <v>3.8065537275807769E-2</v>
      </c>
    </row>
    <row r="281" spans="1:16" x14ac:dyDescent="0.3">
      <c r="A281" t="s">
        <v>451</v>
      </c>
      <c r="B281" t="e">
        <f>VLOOKUP(A281,Sheet3!L:L,1,FALSE)</f>
        <v>#N/A</v>
      </c>
      <c r="C281" t="str">
        <f>VLOOKUP(A281,'ALL - prices'!B:C,2,FALSE)</f>
        <v>Alamos Gold Inc</v>
      </c>
      <c r="D281" t="str">
        <f>VLOOKUP(A281,'ALL - prices'!B:I,8,FALSE)</f>
        <v>Materials</v>
      </c>
      <c r="E281" s="18">
        <v>2024</v>
      </c>
      <c r="F281" t="s">
        <v>682</v>
      </c>
      <c r="G281" t="str">
        <f t="shared" si="20"/>
        <v>2024-Q4</v>
      </c>
      <c r="H281" s="4">
        <f>INDEX('ALL - prices'!$J$3:$DY$219,MATCH('COMBINED DATA'!A281,'ALL - prices'!$B$3:$B$219,0),MATCH('COMBINED DATA'!G281,'ALL - prices'!$J$1:$DY$1,0))</f>
        <v>26.430199999999999</v>
      </c>
      <c r="I281" s="14" t="s">
        <v>769</v>
      </c>
      <c r="J281" s="15">
        <f>INDEX(MarketCap2!$E$2:$AR$224,MATCH(A281,MarketCap2!$B$2:$B$224,0),MATCH(G281,MarketCap2!$E$1:$AR$1,0))</f>
        <v>11142990848</v>
      </c>
      <c r="K281">
        <f t="shared" si="21"/>
        <v>23.134076513688186</v>
      </c>
      <c r="L281">
        <f>INDEX('PB2'!$D$2:$AQ$224,MATCH(A281,'PB2'!$B$2:$B$224,0),MATCH(G281,'PB2'!$D$1:$AQ$1,0))</f>
        <v>2.2076526391777098</v>
      </c>
      <c r="M281" s="16">
        <f t="shared" si="22"/>
        <v>0.4529698115789052</v>
      </c>
      <c r="N281" s="6">
        <f>INDEX('ROA2'!$D$2:$AQ$224,MATCH(A281,'ROA2'!$B$2:$B$224,0),MATCH(G281,'ROA2'!$D$1:$AQ$1,0))</f>
        <v>5.2983870506286603</v>
      </c>
      <c r="O281" s="6">
        <v>5292.5998079999999</v>
      </c>
      <c r="P281" s="28">
        <v>0.27097639146594521</v>
      </c>
    </row>
    <row r="282" spans="1:16" x14ac:dyDescent="0.3">
      <c r="A282" t="s">
        <v>452</v>
      </c>
      <c r="B282" t="str">
        <f>VLOOKUP(A282,Sheet3!L:L,1,FALSE)</f>
        <v>AIF CN EQUITY</v>
      </c>
      <c r="C282" t="str">
        <f>VLOOKUP(A282,'ALL - prices'!B:C,2,FALSE)</f>
        <v>Altus Group Ltd/Canada</v>
      </c>
      <c r="D282" t="str">
        <f>VLOOKUP(A282,'ALL - prices'!B:I,8,FALSE)</f>
        <v>Real Estate</v>
      </c>
      <c r="E282">
        <v>2015</v>
      </c>
      <c r="F282" t="s">
        <v>679</v>
      </c>
      <c r="G282" t="str">
        <f t="shared" si="20"/>
        <v>2015-Q1</v>
      </c>
      <c r="H282" s="4">
        <f>INDEX('ALL - prices'!$J$3:$DY$219,MATCH('COMBINED DATA'!A282,'ALL - prices'!$B$3:$B$219,0),MATCH('COMBINED DATA'!G282,'ALL - prices'!$J$1:$DY$1,0))</f>
        <v>16.373100000000001</v>
      </c>
      <c r="I282" s="14">
        <f t="shared" ref="I282:I317" si="23">STDEV(H283:H286)</f>
        <v>1.2695190178436344</v>
      </c>
      <c r="J282" s="6">
        <f>INDEX('market cap'!$B$3:$DQ$219,MATCH(A282,'market cap'!$A$3:$A$219,0),MATCH(G282,'market cap'!$B$1:$DQ$1,0))</f>
        <v>632.99109999999996</v>
      </c>
      <c r="K282">
        <f t="shared" si="21"/>
        <v>6.4504563620137372</v>
      </c>
      <c r="L282">
        <f>INDEX('PB2'!$D$2:$AQ$224,MATCH(A282,'PB2'!$B$2:$B$224,0),MATCH(G282,'PB2'!$D$1:$AQ$1,0))</f>
        <v>2.1715850830078098</v>
      </c>
      <c r="M282" s="16">
        <f t="shared" si="22"/>
        <v>0.46049312450374924</v>
      </c>
      <c r="N282" s="6">
        <f>INDEX('ROA2'!$D$2:$AQ$224,MATCH(A282,'ROA2'!$B$2:$B$224,0),MATCH(G282,'ROA2'!$D$1:$AQ$1,0))</f>
        <v>2.6550049781799299</v>
      </c>
      <c r="O282" s="6">
        <v>549.72601599999996</v>
      </c>
      <c r="P282" s="28">
        <v>0.12712750266643144</v>
      </c>
    </row>
    <row r="283" spans="1:16" x14ac:dyDescent="0.3">
      <c r="A283" t="s">
        <v>452</v>
      </c>
      <c r="B283" t="str">
        <f>VLOOKUP(A283,Sheet3!L:L,1,FALSE)</f>
        <v>AIF CN EQUITY</v>
      </c>
      <c r="C283" t="str">
        <f>VLOOKUP(A283,'ALL - prices'!B:C,2,FALSE)</f>
        <v>Altus Group Ltd/Canada</v>
      </c>
      <c r="D283" t="str">
        <f>VLOOKUP(A283,'ALL - prices'!B:I,8,FALSE)</f>
        <v>Real Estate</v>
      </c>
      <c r="E283">
        <v>2015</v>
      </c>
      <c r="F283" t="s">
        <v>680</v>
      </c>
      <c r="G283" t="str">
        <f t="shared" si="20"/>
        <v>2015-Q2</v>
      </c>
      <c r="H283" s="4">
        <f>INDEX('ALL - prices'!$J$3:$DY$219,MATCH('COMBINED DATA'!A283,'ALL - prices'!$B$3:$B$219,0),MATCH('COMBINED DATA'!G283,'ALL - prices'!$J$1:$DY$1,0))</f>
        <v>15.023300000000001</v>
      </c>
      <c r="I283" s="14">
        <f t="shared" si="23"/>
        <v>1.1568726590107776</v>
      </c>
      <c r="J283" s="6">
        <f>INDEX('market cap'!$B$3:$DQ$219,MATCH(A283,'market cap'!$A$3:$A$219,0),MATCH(G283,'market cap'!$B$1:$DQ$1,0))</f>
        <v>578.22159999999997</v>
      </c>
      <c r="K283">
        <f t="shared" si="21"/>
        <v>6.3599571862002859</v>
      </c>
      <c r="L283">
        <f>INDEX('PB2'!$D$2:$AQ$224,MATCH(A283,'PB2'!$B$2:$B$224,0),MATCH(G283,'PB2'!$D$1:$AQ$1,0))</f>
        <v>1.9972770214080799</v>
      </c>
      <c r="M283" s="16">
        <f t="shared" si="22"/>
        <v>0.50068167273811626</v>
      </c>
      <c r="N283" s="6">
        <f>INDEX('ROA2'!$D$2:$AQ$224,MATCH(A283,'ROA2'!$B$2:$B$224,0),MATCH(G283,'ROA2'!$D$1:$AQ$1,0))</f>
        <v>1.78121197223663</v>
      </c>
      <c r="O283" s="6">
        <v>559.72697600000004</v>
      </c>
      <c r="P283" s="28">
        <v>1.8192626342792693E-2</v>
      </c>
    </row>
    <row r="284" spans="1:16" x14ac:dyDescent="0.3">
      <c r="A284" t="s">
        <v>452</v>
      </c>
      <c r="B284" t="str">
        <f>VLOOKUP(A284,Sheet3!L:L,1,FALSE)</f>
        <v>AIF CN EQUITY</v>
      </c>
      <c r="C284" t="str">
        <f>VLOOKUP(A284,'ALL - prices'!B:C,2,FALSE)</f>
        <v>Altus Group Ltd/Canada</v>
      </c>
      <c r="D284" t="str">
        <f>VLOOKUP(A284,'ALL - prices'!B:I,8,FALSE)</f>
        <v>Real Estate</v>
      </c>
      <c r="E284">
        <v>2015</v>
      </c>
      <c r="F284" t="s">
        <v>681</v>
      </c>
      <c r="G284" t="str">
        <f t="shared" si="20"/>
        <v>2015-Q3</v>
      </c>
      <c r="H284" s="4">
        <f>INDEX('ALL - prices'!$J$3:$DY$219,MATCH('COMBINED DATA'!A284,'ALL - prices'!$B$3:$B$219,0),MATCH('COMBINED DATA'!G284,'ALL - prices'!$J$1:$DY$1,0))</f>
        <v>17.4114</v>
      </c>
      <c r="I284" s="14">
        <f t="shared" si="23"/>
        <v>3.9600933797912723</v>
      </c>
      <c r="J284" s="6">
        <f>INDEX('market cap'!$B$3:$DQ$219,MATCH(A284,'market cap'!$A$3:$A$219,0),MATCH(G284,'market cap'!$B$1:$DQ$1,0))</f>
        <v>682.05330000000004</v>
      </c>
      <c r="K284">
        <f t="shared" si="21"/>
        <v>6.5251078072823843</v>
      </c>
      <c r="L284">
        <f>INDEX('PB2'!$D$2:$AQ$224,MATCH(A284,'PB2'!$B$2:$B$224,0),MATCH(G284,'PB2'!$D$1:$AQ$1,0))</f>
        <v>2.20306491851807</v>
      </c>
      <c r="M284" s="16">
        <f t="shared" si="22"/>
        <v>0.45391308789605139</v>
      </c>
      <c r="N284" s="6">
        <f>INDEX('ROA2'!$D$2:$AQ$224,MATCH(A284,'ROA2'!$B$2:$B$224,0),MATCH(G284,'ROA2'!$D$1:$AQ$1,0))</f>
        <v>2.4249749183654798</v>
      </c>
      <c r="O284" s="6">
        <v>565.72998399999994</v>
      </c>
      <c r="P284" s="28">
        <v>1.0724885984412352E-2</v>
      </c>
    </row>
    <row r="285" spans="1:16" x14ac:dyDescent="0.3">
      <c r="A285" t="s">
        <v>452</v>
      </c>
      <c r="B285" t="str">
        <f>VLOOKUP(A285,Sheet3!L:L,1,FALSE)</f>
        <v>AIF CN EQUITY</v>
      </c>
      <c r="C285" t="str">
        <f>VLOOKUP(A285,'ALL - prices'!B:C,2,FALSE)</f>
        <v>Altus Group Ltd/Canada</v>
      </c>
      <c r="D285" t="str">
        <f>VLOOKUP(A285,'ALL - prices'!B:I,8,FALSE)</f>
        <v>Real Estate</v>
      </c>
      <c r="E285">
        <v>2015</v>
      </c>
      <c r="F285" t="s">
        <v>682</v>
      </c>
      <c r="G285" t="str">
        <f t="shared" si="20"/>
        <v>2015-Q4</v>
      </c>
      <c r="H285" s="4">
        <f>INDEX('ALL - prices'!$J$3:$DY$219,MATCH('COMBINED DATA'!A285,'ALL - prices'!$B$3:$B$219,0),MATCH('COMBINED DATA'!G285,'ALL - prices'!$J$1:$DY$1,0))</f>
        <v>16.6173</v>
      </c>
      <c r="I285" s="14">
        <f t="shared" si="23"/>
        <v>4.5516506753045016</v>
      </c>
      <c r="J285" s="6">
        <f>INDEX('market cap'!$B$3:$DQ$219,MATCH(A285,'market cap'!$A$3:$A$219,0),MATCH(G285,'market cap'!$B$1:$DQ$1,0))</f>
        <v>708.21010000000001</v>
      </c>
      <c r="K285">
        <f t="shared" si="21"/>
        <v>6.5627408010841579</v>
      </c>
      <c r="L285">
        <f>INDEX('PB2'!$D$2:$AQ$224,MATCH(A285,'PB2'!$B$2:$B$224,0),MATCH(G285,'PB2'!$D$1:$AQ$1,0))</f>
        <v>2.0168011188507098</v>
      </c>
      <c r="M285" s="16">
        <f t="shared" si="22"/>
        <v>0.49583471104471522</v>
      </c>
      <c r="N285" s="6">
        <f>INDEX('ROA2'!$D$2:$AQ$224,MATCH(A285,'ROA2'!$B$2:$B$224,0),MATCH(G285,'ROA2'!$D$1:$AQ$1,0))</f>
        <v>1.4625829458236701</v>
      </c>
      <c r="O285" s="6">
        <v>577.241984</v>
      </c>
      <c r="P285" s="28">
        <v>2.0348930276957104E-2</v>
      </c>
    </row>
    <row r="286" spans="1:16" x14ac:dyDescent="0.3">
      <c r="A286" t="s">
        <v>452</v>
      </c>
      <c r="B286" t="str">
        <f>VLOOKUP(A286,Sheet3!L:L,1,FALSE)</f>
        <v>AIF CN EQUITY</v>
      </c>
      <c r="C286" t="str">
        <f>VLOOKUP(A286,'ALL - prices'!B:C,2,FALSE)</f>
        <v>Altus Group Ltd/Canada</v>
      </c>
      <c r="D286" t="str">
        <f>VLOOKUP(A286,'ALL - prices'!B:I,8,FALSE)</f>
        <v>Real Estate</v>
      </c>
      <c r="E286">
        <v>2016</v>
      </c>
      <c r="F286" t="s">
        <v>679</v>
      </c>
      <c r="G286" t="str">
        <f t="shared" si="20"/>
        <v>2016-Q1</v>
      </c>
      <c r="H286" s="4">
        <f>INDEX('ALL - prices'!$J$3:$DY$219,MATCH('COMBINED DATA'!A286,'ALL - prices'!$B$3:$B$219,0),MATCH('COMBINED DATA'!G286,'ALL - prices'!$J$1:$DY$1,0))</f>
        <v>17.932600000000001</v>
      </c>
      <c r="I286" s="14">
        <f t="shared" si="23"/>
        <v>3.4733642332278909</v>
      </c>
      <c r="J286" s="6">
        <f>INDEX('market cap'!$B$3:$DQ$219,MATCH(A286,'market cap'!$A$3:$A$219,0),MATCH(G286,'market cap'!$B$1:$DQ$1,0))</f>
        <v>766.71130000000005</v>
      </c>
      <c r="K286">
        <f t="shared" si="21"/>
        <v>6.6421103289458694</v>
      </c>
      <c r="L286">
        <f>INDEX('PB2'!$D$2:$AQ$224,MATCH(A286,'PB2'!$B$2:$B$224,0),MATCH(G286,'PB2'!$D$1:$AQ$1,0))</f>
        <v>2.3053278923034699</v>
      </c>
      <c r="M286" s="16">
        <f t="shared" si="22"/>
        <v>0.43377777336516149</v>
      </c>
      <c r="N286" s="6">
        <f>INDEX('ROA2'!$D$2:$AQ$224,MATCH(A286,'ROA2'!$B$2:$B$224,0),MATCH(G286,'ROA2'!$D$1:$AQ$1,0))</f>
        <v>1.6120959520339999</v>
      </c>
      <c r="O286" s="6">
        <v>597.72403199999997</v>
      </c>
      <c r="P286" s="28">
        <v>3.5482602734592437E-2</v>
      </c>
    </row>
    <row r="287" spans="1:16" x14ac:dyDescent="0.3">
      <c r="A287" t="s">
        <v>452</v>
      </c>
      <c r="B287" t="str">
        <f>VLOOKUP(A287,Sheet3!L:L,1,FALSE)</f>
        <v>AIF CN EQUITY</v>
      </c>
      <c r="C287" t="str">
        <f>VLOOKUP(A287,'ALL - prices'!B:C,2,FALSE)</f>
        <v>Altus Group Ltd/Canada</v>
      </c>
      <c r="D287" t="str">
        <f>VLOOKUP(A287,'ALL - prices'!B:I,8,FALSE)</f>
        <v>Real Estate</v>
      </c>
      <c r="E287">
        <v>2016</v>
      </c>
      <c r="F287" t="s">
        <v>680</v>
      </c>
      <c r="G287" t="str">
        <f t="shared" si="20"/>
        <v>2016-Q2</v>
      </c>
      <c r="H287" s="4">
        <f>INDEX('ALL - prices'!$J$3:$DY$219,MATCH('COMBINED DATA'!A287,'ALL - prices'!$B$3:$B$219,0),MATCH('COMBINED DATA'!G287,'ALL - prices'!$J$1:$DY$1,0))</f>
        <v>19.3658</v>
      </c>
      <c r="I287" s="14">
        <f t="shared" si="23"/>
        <v>0.97504652666765956</v>
      </c>
      <c r="J287" s="6">
        <f>INDEX('market cap'!$B$3:$DQ$219,MATCH(A287,'market cap'!$A$3:$A$219,0),MATCH(G287,'market cap'!$B$1:$DQ$1,0))</f>
        <v>826.00810000000001</v>
      </c>
      <c r="K287">
        <f t="shared" si="21"/>
        <v>6.7166045797682958</v>
      </c>
      <c r="L287">
        <f>INDEX('PB2'!$D$2:$AQ$224,MATCH(A287,'PB2'!$B$2:$B$224,0),MATCH(G287,'PB2'!$D$1:$AQ$1,0))</f>
        <v>2.4501609802246098</v>
      </c>
      <c r="M287" s="16">
        <f t="shared" si="22"/>
        <v>0.40813644820526385</v>
      </c>
      <c r="N287" s="6">
        <f>INDEX('ROA2'!$D$2:$AQ$224,MATCH(A287,'ROA2'!$B$2:$B$224,0),MATCH(G287,'ROA2'!$D$1:$AQ$1,0))</f>
        <v>1.1212069988250699</v>
      </c>
      <c r="O287" s="6">
        <v>567.80799999999999</v>
      </c>
      <c r="P287" s="28">
        <v>-5.0049906643204828E-2</v>
      </c>
    </row>
    <row r="288" spans="1:16" x14ac:dyDescent="0.3">
      <c r="A288" t="s">
        <v>452</v>
      </c>
      <c r="B288" t="str">
        <f>VLOOKUP(A288,Sheet3!L:L,1,FALSE)</f>
        <v>AIF CN EQUITY</v>
      </c>
      <c r="C288" t="str">
        <f>VLOOKUP(A288,'ALL - prices'!B:C,2,FALSE)</f>
        <v>Altus Group Ltd/Canada</v>
      </c>
      <c r="D288" t="str">
        <f>VLOOKUP(A288,'ALL - prices'!B:I,8,FALSE)</f>
        <v>Real Estate</v>
      </c>
      <c r="E288">
        <v>2016</v>
      </c>
      <c r="F288" t="s">
        <v>681</v>
      </c>
      <c r="G288" t="str">
        <f t="shared" si="20"/>
        <v>2016-Q3</v>
      </c>
      <c r="H288" s="4">
        <f>INDEX('ALL - prices'!$J$3:$DY$219,MATCH('COMBINED DATA'!A288,'ALL - prices'!$B$3:$B$219,0),MATCH('COMBINED DATA'!G288,'ALL - prices'!$J$1:$DY$1,0))</f>
        <v>25.567299999999999</v>
      </c>
      <c r="I288" s="14">
        <f t="shared" si="23"/>
        <v>1.5407427094316122</v>
      </c>
      <c r="J288" s="6">
        <f>INDEX('market cap'!$B$3:$DQ$219,MATCH(A288,'market cap'!$A$3:$A$219,0),MATCH(G288,'market cap'!$B$1:$DQ$1,0))</f>
        <v>1089.3041000000001</v>
      </c>
      <c r="K288">
        <f t="shared" si="21"/>
        <v>6.9932943309663802</v>
      </c>
      <c r="L288">
        <f>INDEX('PB2'!$D$2:$AQ$224,MATCH(A288,'PB2'!$B$2:$B$224,0),MATCH(G288,'PB2'!$D$1:$AQ$1,0))</f>
        <v>3.2720100879669198</v>
      </c>
      <c r="M288" s="16">
        <f t="shared" si="22"/>
        <v>0.30562252961186775</v>
      </c>
      <c r="N288" s="6">
        <f>INDEX('ROA2'!$D$2:$AQ$224,MATCH(A288,'ROA2'!$B$2:$B$224,0),MATCH(G288,'ROA2'!$D$1:$AQ$1,0))</f>
        <v>2.8583040237426798</v>
      </c>
      <c r="O288" s="6">
        <v>573.82700799999998</v>
      </c>
      <c r="P288" s="28">
        <v>1.0600428313796187E-2</v>
      </c>
    </row>
    <row r="289" spans="1:16" x14ac:dyDescent="0.3">
      <c r="A289" t="s">
        <v>452</v>
      </c>
      <c r="B289" t="str">
        <f>VLOOKUP(A289,Sheet3!L:L,1,FALSE)</f>
        <v>AIF CN EQUITY</v>
      </c>
      <c r="C289" t="str">
        <f>VLOOKUP(A289,'ALL - prices'!B:C,2,FALSE)</f>
        <v>Altus Group Ltd/Canada</v>
      </c>
      <c r="D289" t="str">
        <f>VLOOKUP(A289,'ALL - prices'!B:I,8,FALSE)</f>
        <v>Real Estate</v>
      </c>
      <c r="E289">
        <v>2016</v>
      </c>
      <c r="F289" t="s">
        <v>682</v>
      </c>
      <c r="G289" t="str">
        <f t="shared" si="20"/>
        <v>2016-Q4</v>
      </c>
      <c r="H289" s="4">
        <f>INDEX('ALL - prices'!$J$3:$DY$219,MATCH('COMBINED DATA'!A289,'ALL - prices'!$B$3:$B$219,0),MATCH('COMBINED DATA'!G289,'ALL - prices'!$J$1:$DY$1,0))</f>
        <v>27.196899999999999</v>
      </c>
      <c r="I289" s="14">
        <f t="shared" si="23"/>
        <v>3.6917707516177125</v>
      </c>
      <c r="J289" s="6">
        <f>INDEX('market cap'!$B$3:$DQ$219,MATCH(A289,'market cap'!$A$3:$A$219,0),MATCH(G289,'market cap'!$B$1:$DQ$1,0))</f>
        <v>1158.7040999999999</v>
      </c>
      <c r="K289">
        <f t="shared" si="21"/>
        <v>7.055057504445017</v>
      </c>
      <c r="L289">
        <f>INDEX('PB2'!$D$2:$AQ$224,MATCH(A289,'PB2'!$B$2:$B$224,0),MATCH(G289,'PB2'!$D$1:$AQ$1,0))</f>
        <v>3.3772819042205802</v>
      </c>
      <c r="M289" s="16">
        <f t="shared" si="22"/>
        <v>0.29609609986963265</v>
      </c>
      <c r="N289" s="6">
        <f>INDEX('ROA2'!$D$2:$AQ$224,MATCH(A289,'ROA2'!$B$2:$B$224,0),MATCH(G289,'ROA2'!$D$1:$AQ$1,0))</f>
        <v>2.0662829875946001</v>
      </c>
      <c r="O289" s="6">
        <v>575.84300800000005</v>
      </c>
      <c r="P289" s="28">
        <v>3.5132539456910268E-3</v>
      </c>
    </row>
    <row r="290" spans="1:16" x14ac:dyDescent="0.3">
      <c r="A290" t="s">
        <v>452</v>
      </c>
      <c r="B290" t="str">
        <f>VLOOKUP(A290,Sheet3!L:L,1,FALSE)</f>
        <v>AIF CN EQUITY</v>
      </c>
      <c r="C290" t="str">
        <f>VLOOKUP(A290,'ALL - prices'!B:C,2,FALSE)</f>
        <v>Altus Group Ltd/Canada</v>
      </c>
      <c r="D290" t="str">
        <f>VLOOKUP(A290,'ALL - prices'!B:I,8,FALSE)</f>
        <v>Real Estate</v>
      </c>
      <c r="E290">
        <v>2017</v>
      </c>
      <c r="F290" t="s">
        <v>679</v>
      </c>
      <c r="G290" t="str">
        <f t="shared" si="20"/>
        <v>2017-Q1</v>
      </c>
      <c r="H290" s="4">
        <f>INDEX('ALL - prices'!$J$3:$DY$219,MATCH('COMBINED DATA'!A290,'ALL - prices'!$B$3:$B$219,0),MATCH('COMBINED DATA'!G290,'ALL - prices'!$J$1:$DY$1,0))</f>
        <v>25.695</v>
      </c>
      <c r="I290" s="14">
        <f t="shared" si="23"/>
        <v>3.370317003265451</v>
      </c>
      <c r="J290" s="6">
        <f>INDEX('market cap'!$B$3:$DQ$219,MATCH(A290,'market cap'!$A$3:$A$219,0),MATCH(G290,'market cap'!$B$1:$DQ$1,0))</f>
        <v>1101.3888999999999</v>
      </c>
      <c r="K290">
        <f t="shared" si="21"/>
        <v>7.0043272986951566</v>
      </c>
      <c r="L290">
        <f>INDEX('PB2'!$D$2:$AQ$224,MATCH(A290,'PB2'!$B$2:$B$224,0),MATCH(G290,'PB2'!$D$1:$AQ$1,0))</f>
        <v>3.2555301189422599</v>
      </c>
      <c r="M290" s="16">
        <f t="shared" si="22"/>
        <v>0.30716963550160786</v>
      </c>
      <c r="N290" s="6">
        <f>INDEX('ROA2'!$D$2:$AQ$224,MATCH(A290,'ROA2'!$B$2:$B$224,0),MATCH(G290,'ROA2'!$D$1:$AQ$1,0))</f>
        <v>2.40085792541504</v>
      </c>
      <c r="O290" s="6">
        <v>590.85100799999998</v>
      </c>
      <c r="P290" s="28">
        <v>2.6062659078079704E-2</v>
      </c>
    </row>
    <row r="291" spans="1:16" x14ac:dyDescent="0.3">
      <c r="A291" t="s">
        <v>452</v>
      </c>
      <c r="B291" t="str">
        <f>VLOOKUP(A291,Sheet3!L:L,1,FALSE)</f>
        <v>AIF CN EQUITY</v>
      </c>
      <c r="C291" t="str">
        <f>VLOOKUP(A291,'ALL - prices'!B:C,2,FALSE)</f>
        <v>Altus Group Ltd/Canada</v>
      </c>
      <c r="D291" t="str">
        <f>VLOOKUP(A291,'ALL - prices'!B:I,8,FALSE)</f>
        <v>Real Estate</v>
      </c>
      <c r="E291">
        <v>2017</v>
      </c>
      <c r="F291" t="s">
        <v>680</v>
      </c>
      <c r="G291" t="str">
        <f t="shared" si="20"/>
        <v>2017-Q2</v>
      </c>
      <c r="H291" s="4">
        <f>INDEX('ALL - prices'!$J$3:$DY$219,MATCH('COMBINED DATA'!A291,'ALL - prices'!$B$3:$B$219,0),MATCH('COMBINED DATA'!G291,'ALL - prices'!$J$1:$DY$1,0))</f>
        <v>24.883099999999999</v>
      </c>
      <c r="I291" s="14">
        <f t="shared" si="23"/>
        <v>2.7668564586006261</v>
      </c>
      <c r="J291" s="6">
        <f>INDEX('market cap'!$B$3:$DQ$219,MATCH(A291,'market cap'!$A$3:$A$219,0),MATCH(G291,'market cap'!$B$1:$DQ$1,0))</f>
        <v>1081.7072000000001</v>
      </c>
      <c r="K291">
        <f t="shared" si="21"/>
        <v>6.9862958128034229</v>
      </c>
      <c r="L291">
        <f>INDEX('PB2'!$D$2:$AQ$224,MATCH(A291,'PB2'!$B$2:$B$224,0),MATCH(G291,'PB2'!$D$1:$AQ$1,0))</f>
        <v>2.5615069866180402</v>
      </c>
      <c r="M291" s="16">
        <f t="shared" si="22"/>
        <v>0.39039518737378143</v>
      </c>
      <c r="N291" s="6">
        <f>INDEX('ROA2'!$D$2:$AQ$224,MATCH(A291,'ROA2'!$B$2:$B$224,0),MATCH(G291,'ROA2'!$D$1:$AQ$1,0))</f>
        <v>2.92441701889038</v>
      </c>
      <c r="O291" s="6">
        <v>596.93702399999995</v>
      </c>
      <c r="P291" s="28">
        <v>1.0300424163785082E-2</v>
      </c>
    </row>
    <row r="292" spans="1:16" x14ac:dyDescent="0.3">
      <c r="A292" t="s">
        <v>452</v>
      </c>
      <c r="B292" t="str">
        <f>VLOOKUP(A292,Sheet3!L:L,1,FALSE)</f>
        <v>AIF CN EQUITY</v>
      </c>
      <c r="C292" t="str">
        <f>VLOOKUP(A292,'ALL - prices'!B:C,2,FALSE)</f>
        <v>Altus Group Ltd/Canada</v>
      </c>
      <c r="D292" t="str">
        <f>VLOOKUP(A292,'ALL - prices'!B:I,8,FALSE)</f>
        <v>Real Estate</v>
      </c>
      <c r="E292">
        <v>2017</v>
      </c>
      <c r="F292" t="s">
        <v>681</v>
      </c>
      <c r="G292" t="str">
        <f t="shared" si="20"/>
        <v>2017-Q3</v>
      </c>
      <c r="H292" s="4">
        <f>INDEX('ALL - prices'!$J$3:$DY$219,MATCH('COMBINED DATA'!A292,'ALL - prices'!$B$3:$B$219,0),MATCH('COMBINED DATA'!G292,'ALL - prices'!$J$1:$DY$1,0))</f>
        <v>28.337599999999998</v>
      </c>
      <c r="I292" s="14">
        <f t="shared" si="23"/>
        <v>2.8390664808172414</v>
      </c>
      <c r="J292" s="6">
        <f>INDEX('market cap'!$B$3:$DQ$219,MATCH(A292,'market cap'!$A$3:$A$219,0),MATCH(G292,'market cap'!$B$1:$DQ$1,0))</f>
        <v>1227.8081999999999</v>
      </c>
      <c r="K292">
        <f t="shared" si="21"/>
        <v>7.112985907583246</v>
      </c>
      <c r="L292">
        <f>INDEX('PB2'!$D$2:$AQ$224,MATCH(A292,'PB2'!$B$2:$B$224,0),MATCH(G292,'PB2'!$D$1:$AQ$1,0))</f>
        <v>2.9359660148620601</v>
      </c>
      <c r="M292" s="16">
        <f t="shared" si="22"/>
        <v>0.34060339763400932</v>
      </c>
      <c r="N292" s="6">
        <f>INDEX('ROA2'!$D$2:$AQ$224,MATCH(A292,'ROA2'!$B$2:$B$224,0),MATCH(G292,'ROA2'!$D$1:$AQ$1,0))</f>
        <v>17.187700271606399</v>
      </c>
      <c r="O292" s="6">
        <v>698.00102400000003</v>
      </c>
      <c r="P292" s="28">
        <v>0.16930429163663349</v>
      </c>
    </row>
    <row r="293" spans="1:16" x14ac:dyDescent="0.3">
      <c r="A293" t="s">
        <v>452</v>
      </c>
      <c r="B293" t="str">
        <f>VLOOKUP(A293,Sheet3!L:L,1,FALSE)</f>
        <v>AIF CN EQUITY</v>
      </c>
      <c r="C293" t="str">
        <f>VLOOKUP(A293,'ALL - prices'!B:C,2,FALSE)</f>
        <v>Altus Group Ltd/Canada</v>
      </c>
      <c r="D293" t="str">
        <f>VLOOKUP(A293,'ALL - prices'!B:I,8,FALSE)</f>
        <v>Real Estate</v>
      </c>
      <c r="E293">
        <v>2017</v>
      </c>
      <c r="F293" t="s">
        <v>682</v>
      </c>
      <c r="G293" t="str">
        <f t="shared" si="20"/>
        <v>2017-Q4</v>
      </c>
      <c r="H293" s="4">
        <f>INDEX('ALL - prices'!$J$3:$DY$219,MATCH('COMBINED DATA'!A293,'ALL - prices'!$B$3:$B$219,0),MATCH('COMBINED DATA'!G293,'ALL - prices'!$J$1:$DY$1,0))</f>
        <v>33.073999999999998</v>
      </c>
      <c r="I293" s="14">
        <f t="shared" si="23"/>
        <v>3.3279558480645313</v>
      </c>
      <c r="J293" s="6">
        <f>INDEX('market cap'!$B$3:$DQ$219,MATCH(A293,'market cap'!$A$3:$A$219,0),MATCH(G293,'market cap'!$B$1:$DQ$1,0))</f>
        <v>1429.1491000000001</v>
      </c>
      <c r="K293">
        <f t="shared" si="21"/>
        <v>7.2648345111853549</v>
      </c>
      <c r="L293">
        <f>INDEX('PB2'!$D$2:$AQ$224,MATCH(A293,'PB2'!$B$2:$B$224,0),MATCH(G293,'PB2'!$D$1:$AQ$1,0))</f>
        <v>3.4458959102630602</v>
      </c>
      <c r="M293" s="16">
        <f t="shared" si="22"/>
        <v>0.29020029218574389</v>
      </c>
      <c r="N293" s="6">
        <f>INDEX('ROA2'!$D$2:$AQ$224,MATCH(A293,'ROA2'!$B$2:$B$224,0),MATCH(G293,'ROA2'!$D$1:$AQ$1,0))</f>
        <v>19.215007781982401</v>
      </c>
      <c r="O293" s="6">
        <v>690.84403199999997</v>
      </c>
      <c r="P293" s="28">
        <v>-1.0253555158108277E-2</v>
      </c>
    </row>
    <row r="294" spans="1:16" x14ac:dyDescent="0.3">
      <c r="A294" t="s">
        <v>452</v>
      </c>
      <c r="B294" t="str">
        <f>VLOOKUP(A294,Sheet3!L:L,1,FALSE)</f>
        <v>AIF CN EQUITY</v>
      </c>
      <c r="C294" t="str">
        <f>VLOOKUP(A294,'ALL - prices'!B:C,2,FALSE)</f>
        <v>Altus Group Ltd/Canada</v>
      </c>
      <c r="D294" t="str">
        <f>VLOOKUP(A294,'ALL - prices'!B:I,8,FALSE)</f>
        <v>Real Estate</v>
      </c>
      <c r="E294">
        <v>2018</v>
      </c>
      <c r="F294" t="s">
        <v>679</v>
      </c>
      <c r="G294" t="str">
        <f t="shared" si="20"/>
        <v>2018-Q1</v>
      </c>
      <c r="H294" s="4">
        <f>INDEX('ALL - prices'!$J$3:$DY$219,MATCH('COMBINED DATA'!A294,'ALL - prices'!$B$3:$B$219,0),MATCH('COMBINED DATA'!G294,'ALL - prices'!$J$1:$DY$1,0))</f>
        <v>29.351199999999999</v>
      </c>
      <c r="I294" s="14">
        <f t="shared" si="23"/>
        <v>2.7343140424062486</v>
      </c>
      <c r="J294" s="6">
        <f>INDEX('market cap'!$B$3:$DQ$219,MATCH(A294,'market cap'!$A$3:$A$219,0),MATCH(G294,'market cap'!$B$1:$DQ$1,0))</f>
        <v>1266.1116</v>
      </c>
      <c r="K294">
        <f t="shared" si="21"/>
        <v>7.1437057504777597</v>
      </c>
      <c r="L294">
        <f>INDEX('PB2'!$D$2:$AQ$224,MATCH(A294,'PB2'!$B$2:$B$224,0),MATCH(G294,'PB2'!$D$1:$AQ$1,0))</f>
        <v>3.2596189975738499</v>
      </c>
      <c r="M294" s="16">
        <f t="shared" si="22"/>
        <v>0.30678432072714779</v>
      </c>
      <c r="N294" s="6">
        <f>INDEX('ROA2'!$D$2:$AQ$224,MATCH(A294,'ROA2'!$B$2:$B$224,0),MATCH(G294,'ROA2'!$D$1:$AQ$1,0))</f>
        <v>16.6165256500244</v>
      </c>
      <c r="O294" s="6">
        <v>726.11500799999999</v>
      </c>
      <c r="P294" s="28">
        <v>5.1054904386870381E-2</v>
      </c>
    </row>
    <row r="295" spans="1:16" x14ac:dyDescent="0.3">
      <c r="A295" t="s">
        <v>452</v>
      </c>
      <c r="B295" t="str">
        <f>VLOOKUP(A295,Sheet3!L:L,1,FALSE)</f>
        <v>AIF CN EQUITY</v>
      </c>
      <c r="C295" t="str">
        <f>VLOOKUP(A295,'ALL - prices'!B:C,2,FALSE)</f>
        <v>Altus Group Ltd/Canada</v>
      </c>
      <c r="D295" t="str">
        <f>VLOOKUP(A295,'ALL - prices'!B:I,8,FALSE)</f>
        <v>Real Estate</v>
      </c>
      <c r="E295">
        <v>2018</v>
      </c>
      <c r="F295" t="s">
        <v>680</v>
      </c>
      <c r="G295" t="str">
        <f t="shared" si="20"/>
        <v>2018-Q2</v>
      </c>
      <c r="H295" s="4">
        <f>INDEX('ALL - prices'!$J$3:$DY$219,MATCH('COMBINED DATA'!A295,'ALL - prices'!$B$3:$B$219,0),MATCH('COMBINED DATA'!G295,'ALL - prices'!$J$1:$DY$1,0))</f>
        <v>26.507899999999999</v>
      </c>
      <c r="I295" s="14">
        <f t="shared" si="23"/>
        <v>3.623141365698169</v>
      </c>
      <c r="J295" s="6">
        <f>INDEX('market cap'!$B$3:$DQ$219,MATCH(A295,'market cap'!$A$3:$A$219,0),MATCH(G295,'market cap'!$B$1:$DQ$1,0))</f>
        <v>1144.431</v>
      </c>
      <c r="K295">
        <f t="shared" si="21"/>
        <v>7.0426628492396892</v>
      </c>
      <c r="L295">
        <f>INDEX('PB2'!$D$2:$AQ$224,MATCH(A295,'PB2'!$B$2:$B$224,0),MATCH(G295,'PB2'!$D$1:$AQ$1,0))</f>
        <v>3.0540709495544398</v>
      </c>
      <c r="M295" s="16">
        <f t="shared" si="22"/>
        <v>0.3274318169150231</v>
      </c>
      <c r="N295" s="6">
        <f>INDEX('ROA2'!$D$2:$AQ$224,MATCH(A295,'ROA2'!$B$2:$B$224,0),MATCH(G295,'ROA2'!$D$1:$AQ$1,0))</f>
        <v>16.3507194519043</v>
      </c>
      <c r="O295" s="6">
        <v>706.23500799999999</v>
      </c>
      <c r="P295" s="28">
        <v>-2.7378582980617853E-2</v>
      </c>
    </row>
    <row r="296" spans="1:16" x14ac:dyDescent="0.3">
      <c r="A296" t="s">
        <v>452</v>
      </c>
      <c r="B296" t="str">
        <f>VLOOKUP(A296,Sheet3!L:L,1,FALSE)</f>
        <v>AIF CN EQUITY</v>
      </c>
      <c r="C296" t="str">
        <f>VLOOKUP(A296,'ALL - prices'!B:C,2,FALSE)</f>
        <v>Altus Group Ltd/Canada</v>
      </c>
      <c r="D296" t="str">
        <f>VLOOKUP(A296,'ALL - prices'!B:I,8,FALSE)</f>
        <v>Real Estate</v>
      </c>
      <c r="E296">
        <v>2018</v>
      </c>
      <c r="F296" t="s">
        <v>681</v>
      </c>
      <c r="G296" t="str">
        <f t="shared" si="20"/>
        <v>2018-Q3</v>
      </c>
      <c r="H296" s="4">
        <f>INDEX('ALL - prices'!$J$3:$DY$219,MATCH('COMBINED DATA'!A296,'ALL - prices'!$B$3:$B$219,0),MATCH('COMBINED DATA'!G296,'ALL - prices'!$J$1:$DY$1,0))</f>
        <v>27.820399999999999</v>
      </c>
      <c r="I296" s="14">
        <f t="shared" si="23"/>
        <v>6.868442907663499</v>
      </c>
      <c r="J296" s="6">
        <f>INDEX('market cap'!$B$3:$DQ$219,MATCH(A296,'market cap'!$A$3:$A$219,0),MATCH(G296,'market cap'!$B$1:$DQ$1,0))</f>
        <v>1200.6375</v>
      </c>
      <c r="K296">
        <f t="shared" si="21"/>
        <v>7.0906079447127679</v>
      </c>
      <c r="L296">
        <f>INDEX('PB2'!$D$2:$AQ$224,MATCH(A296,'PB2'!$B$2:$B$224,0),MATCH(G296,'PB2'!$D$1:$AQ$1,0))</f>
        <v>3.30397295951843</v>
      </c>
      <c r="M296" s="16">
        <f t="shared" si="22"/>
        <v>0.30266591532448706</v>
      </c>
      <c r="N296" s="6">
        <f>INDEX('ROA2'!$D$2:$AQ$224,MATCH(A296,'ROA2'!$B$2:$B$224,0),MATCH(G296,'ROA2'!$D$1:$AQ$1,0))</f>
        <v>0.27513900399208102</v>
      </c>
      <c r="O296" s="6">
        <v>713.64800000000002</v>
      </c>
      <c r="P296" s="28">
        <v>1.0496494673908931E-2</v>
      </c>
    </row>
    <row r="297" spans="1:16" x14ac:dyDescent="0.3">
      <c r="A297" t="s">
        <v>452</v>
      </c>
      <c r="B297" t="str">
        <f>VLOOKUP(A297,Sheet3!L:L,1,FALSE)</f>
        <v>AIF CN EQUITY</v>
      </c>
      <c r="C297" t="str">
        <f>VLOOKUP(A297,'ALL - prices'!B:C,2,FALSE)</f>
        <v>Altus Group Ltd/Canada</v>
      </c>
      <c r="D297" t="str">
        <f>VLOOKUP(A297,'ALL - prices'!B:I,8,FALSE)</f>
        <v>Real Estate</v>
      </c>
      <c r="E297">
        <v>2018</v>
      </c>
      <c r="F297" t="s">
        <v>682</v>
      </c>
      <c r="G297" t="str">
        <f t="shared" si="20"/>
        <v>2018-Q4</v>
      </c>
      <c r="H297" s="4">
        <f>INDEX('ALL - prices'!$J$3:$DY$219,MATCH('COMBINED DATA'!A297,'ALL - prices'!$B$3:$B$219,0),MATCH('COMBINED DATA'!G297,'ALL - prices'!$J$1:$DY$1,0))</f>
        <v>21.656099999999999</v>
      </c>
      <c r="I297" s="14">
        <f t="shared" si="23"/>
        <v>5.9435045904471551</v>
      </c>
      <c r="J297" s="6">
        <f>INDEX('market cap'!$B$3:$DQ$219,MATCH(A297,'market cap'!$A$3:$A$219,0),MATCH(G297,'market cap'!$B$1:$DQ$1,0))</f>
        <v>930.3039</v>
      </c>
      <c r="K297">
        <f t="shared" si="21"/>
        <v>6.8355113069617914</v>
      </c>
      <c r="L297">
        <f>INDEX('PB2'!$D$2:$AQ$224,MATCH(A297,'PB2'!$B$2:$B$224,0),MATCH(G297,'PB2'!$D$1:$AQ$1,0))</f>
        <v>2.5763499736785902</v>
      </c>
      <c r="M297" s="16">
        <f t="shared" si="22"/>
        <v>0.38814602449843794</v>
      </c>
      <c r="N297" s="6">
        <f>INDEX('ROA2'!$D$2:$AQ$224,MATCH(A297,'ROA2'!$B$2:$B$224,0),MATCH(G297,'ROA2'!$D$1:$AQ$1,0))</f>
        <v>-1.02361404895782</v>
      </c>
      <c r="O297" s="6">
        <v>697.96102399999995</v>
      </c>
      <c r="P297" s="28">
        <v>-2.1981391386229728E-2</v>
      </c>
    </row>
    <row r="298" spans="1:16" x14ac:dyDescent="0.3">
      <c r="A298" t="s">
        <v>452</v>
      </c>
      <c r="B298" t="str">
        <f>VLOOKUP(A298,Sheet3!L:L,1,FALSE)</f>
        <v>AIF CN EQUITY</v>
      </c>
      <c r="C298" t="str">
        <f>VLOOKUP(A298,'ALL - prices'!B:C,2,FALSE)</f>
        <v>Altus Group Ltd/Canada</v>
      </c>
      <c r="D298" t="str">
        <f>VLOOKUP(A298,'ALL - prices'!B:I,8,FALSE)</f>
        <v>Real Estate</v>
      </c>
      <c r="E298">
        <v>2019</v>
      </c>
      <c r="F298" t="s">
        <v>679</v>
      </c>
      <c r="G298" t="str">
        <f t="shared" si="20"/>
        <v>2019-Q1</v>
      </c>
      <c r="H298" s="4">
        <f>INDEX('ALL - prices'!$J$3:$DY$219,MATCH('COMBINED DATA'!A298,'ALL - prices'!$B$3:$B$219,0),MATCH('COMBINED DATA'!G298,'ALL - prices'!$J$1:$DY$1,0))</f>
        <v>23.990300000000001</v>
      </c>
      <c r="I298" s="14">
        <f t="shared" si="23"/>
        <v>3.1772636700731436</v>
      </c>
      <c r="J298" s="6">
        <f>INDEX('market cap'!$B$3:$DQ$219,MATCH(A298,'market cap'!$A$3:$A$219,0),MATCH(G298,'market cap'!$B$1:$DQ$1,0))</f>
        <v>1026.6089999999999</v>
      </c>
      <c r="K298">
        <f t="shared" si="21"/>
        <v>6.934016416890814</v>
      </c>
      <c r="L298">
        <f>INDEX('PB2'!$D$2:$AQ$224,MATCH(A298,'PB2'!$B$2:$B$224,0),MATCH(G298,'PB2'!$D$1:$AQ$1,0))</f>
        <v>2.9428360462188698</v>
      </c>
      <c r="M298" s="16">
        <f t="shared" si="22"/>
        <v>0.33980826124678581</v>
      </c>
      <c r="N298" s="6">
        <f>INDEX('ROA2'!$D$2:$AQ$224,MATCH(A298,'ROA2'!$B$2:$B$224,0),MATCH(G298,'ROA2'!$D$1:$AQ$1,0))</f>
        <v>-2.66402411460877</v>
      </c>
      <c r="O298" s="6">
        <v>658.18201599999998</v>
      </c>
      <c r="P298" s="28">
        <v>-5.6993165280243473E-2</v>
      </c>
    </row>
    <row r="299" spans="1:16" x14ac:dyDescent="0.3">
      <c r="A299" t="s">
        <v>452</v>
      </c>
      <c r="B299" t="str">
        <f>VLOOKUP(A299,Sheet3!L:L,1,FALSE)</f>
        <v>AIF CN EQUITY</v>
      </c>
      <c r="C299" t="str">
        <f>VLOOKUP(A299,'ALL - prices'!B:C,2,FALSE)</f>
        <v>Altus Group Ltd/Canada</v>
      </c>
      <c r="D299" t="str">
        <f>VLOOKUP(A299,'ALL - prices'!B:I,8,FALSE)</f>
        <v>Real Estate</v>
      </c>
      <c r="E299">
        <v>2019</v>
      </c>
      <c r="F299" t="s">
        <v>680</v>
      </c>
      <c r="G299" t="str">
        <f t="shared" si="20"/>
        <v>2019-Q2</v>
      </c>
      <c r="H299" s="4">
        <f>INDEX('ALL - prices'!$J$3:$DY$219,MATCH('COMBINED DATA'!A299,'ALL - prices'!$B$3:$B$219,0),MATCH('COMBINED DATA'!G299,'ALL - prices'!$J$1:$DY$1,0))</f>
        <v>29.6541</v>
      </c>
      <c r="I299" s="14">
        <f t="shared" si="23"/>
        <v>1.8338243645453065</v>
      </c>
      <c r="J299" s="6">
        <f>INDEX('market cap'!$B$3:$DQ$219,MATCH(A299,'market cap'!$A$3:$A$219,0),MATCH(G299,'market cap'!$B$1:$DQ$1,0))</f>
        <v>1270.9350999999999</v>
      </c>
      <c r="K299">
        <f t="shared" si="21"/>
        <v>7.1475082077299552</v>
      </c>
      <c r="L299">
        <f>INDEX('PB2'!$D$2:$AQ$224,MATCH(A299,'PB2'!$B$2:$B$224,0),MATCH(G299,'PB2'!$D$1:$AQ$1,0))</f>
        <v>3.5803120136261</v>
      </c>
      <c r="M299" s="16">
        <f t="shared" si="22"/>
        <v>0.27930526618746032</v>
      </c>
      <c r="N299" s="6">
        <f>INDEX('ROA2'!$D$2:$AQ$224,MATCH(A299,'ROA2'!$B$2:$B$224,0),MATCH(G299,'ROA2'!$D$1:$AQ$1,0))</f>
        <v>-2.35267901420593</v>
      </c>
      <c r="O299" s="6">
        <v>700.41702399999997</v>
      </c>
      <c r="P299" s="28">
        <v>6.4169191763513628E-2</v>
      </c>
    </row>
    <row r="300" spans="1:16" x14ac:dyDescent="0.3">
      <c r="A300" t="s">
        <v>452</v>
      </c>
      <c r="B300" t="str">
        <f>VLOOKUP(A300,Sheet3!L:L,1,FALSE)</f>
        <v>AIF CN EQUITY</v>
      </c>
      <c r="C300" t="str">
        <f>VLOOKUP(A300,'ALL - prices'!B:C,2,FALSE)</f>
        <v>Altus Group Ltd/Canada</v>
      </c>
      <c r="D300" t="str">
        <f>VLOOKUP(A300,'ALL - prices'!B:I,8,FALSE)</f>
        <v>Real Estate</v>
      </c>
      <c r="E300">
        <v>2019</v>
      </c>
      <c r="F300" t="s">
        <v>681</v>
      </c>
      <c r="G300" t="str">
        <f t="shared" si="20"/>
        <v>2019-Q3</v>
      </c>
      <c r="H300" s="4">
        <f>INDEX('ALL - prices'!$J$3:$DY$219,MATCH('COMBINED DATA'!A300,'ALL - prices'!$B$3:$B$219,0),MATCH('COMBINED DATA'!G300,'ALL - prices'!$J$1:$DY$1,0))</f>
        <v>37.083199999999998</v>
      </c>
      <c r="I300" s="14">
        <f t="shared" si="23"/>
        <v>8.2678759039126675</v>
      </c>
      <c r="J300" s="6">
        <f>INDEX('market cap'!$B$3:$DQ$219,MATCH(A300,'market cap'!$A$3:$A$219,0),MATCH(G300,'market cap'!$B$1:$DQ$1,0))</f>
        <v>1602.5202999999999</v>
      </c>
      <c r="K300">
        <f t="shared" si="21"/>
        <v>7.379332856421299</v>
      </c>
      <c r="L300">
        <f>INDEX('PB2'!$D$2:$AQ$224,MATCH(A300,'PB2'!$B$2:$B$224,0),MATCH(G300,'PB2'!$D$1:$AQ$1,0))</f>
        <v>4.3906922340393102</v>
      </c>
      <c r="M300" s="16">
        <f t="shared" si="22"/>
        <v>0.22775451949179978</v>
      </c>
      <c r="N300" s="6">
        <f>INDEX('ROA2'!$D$2:$AQ$224,MATCH(A300,'ROA2'!$B$2:$B$224,0),MATCH(G300,'ROA2'!$D$1:$AQ$1,0))</f>
        <v>-0.49411600828170799</v>
      </c>
      <c r="O300" s="6">
        <v>725.68998399999998</v>
      </c>
      <c r="P300" s="28">
        <v>3.6082732335186662E-2</v>
      </c>
    </row>
    <row r="301" spans="1:16" x14ac:dyDescent="0.3">
      <c r="A301" t="s">
        <v>452</v>
      </c>
      <c r="B301" t="str">
        <f>VLOOKUP(A301,Sheet3!L:L,1,FALSE)</f>
        <v>AIF CN EQUITY</v>
      </c>
      <c r="C301" t="str">
        <f>VLOOKUP(A301,'ALL - prices'!B:C,2,FALSE)</f>
        <v>Altus Group Ltd/Canada</v>
      </c>
      <c r="D301" t="str">
        <f>VLOOKUP(A301,'ALL - prices'!B:I,8,FALSE)</f>
        <v>Real Estate</v>
      </c>
      <c r="E301">
        <v>2019</v>
      </c>
      <c r="F301" t="s">
        <v>682</v>
      </c>
      <c r="G301" t="str">
        <f t="shared" si="20"/>
        <v>2019-Q4</v>
      </c>
      <c r="H301" s="4">
        <f>INDEX('ALL - prices'!$J$3:$DY$219,MATCH('COMBINED DATA'!A301,'ALL - prices'!$B$3:$B$219,0),MATCH('COMBINED DATA'!G301,'ALL - prices'!$J$1:$DY$1,0))</f>
        <v>35.373399999999997</v>
      </c>
      <c r="I301" s="14">
        <f t="shared" si="23"/>
        <v>8.0561496156662677</v>
      </c>
      <c r="J301" s="6">
        <f>INDEX('market cap'!$B$3:$DQ$219,MATCH(A301,'market cap'!$A$3:$A$219,0),MATCH(G301,'market cap'!$B$1:$DQ$1,0))</f>
        <v>1524.4459999999999</v>
      </c>
      <c r="K301">
        <f t="shared" si="21"/>
        <v>7.329386344351299</v>
      </c>
      <c r="L301">
        <f>INDEX('PB2'!$D$2:$AQ$224,MATCH(A301,'PB2'!$B$2:$B$224,0),MATCH(G301,'PB2'!$D$1:$AQ$1,0))</f>
        <v>4.2035570144653303</v>
      </c>
      <c r="M301" s="16">
        <f t="shared" si="22"/>
        <v>0.23789376391441538</v>
      </c>
      <c r="N301" s="6">
        <f>INDEX('ROA2'!$D$2:$AQ$224,MATCH(A301,'ROA2'!$B$2:$B$224,0),MATCH(G301,'ROA2'!$D$1:$AQ$1,0))</f>
        <v>0.44741800427436801</v>
      </c>
      <c r="O301" s="6">
        <v>733.80998399999999</v>
      </c>
      <c r="P301" s="28">
        <v>1.118935107143494E-2</v>
      </c>
    </row>
    <row r="302" spans="1:16" x14ac:dyDescent="0.3">
      <c r="A302" t="s">
        <v>452</v>
      </c>
      <c r="B302" t="str">
        <f>VLOOKUP(A302,Sheet3!L:L,1,FALSE)</f>
        <v>AIF CN EQUITY</v>
      </c>
      <c r="C302" t="str">
        <f>VLOOKUP(A302,'ALL - prices'!B:C,2,FALSE)</f>
        <v>Altus Group Ltd/Canada</v>
      </c>
      <c r="D302" t="str">
        <f>VLOOKUP(A302,'ALL - prices'!B:I,8,FALSE)</f>
        <v>Real Estate</v>
      </c>
      <c r="E302">
        <v>2020</v>
      </c>
      <c r="F302" t="s">
        <v>679</v>
      </c>
      <c r="G302" t="str">
        <f t="shared" si="20"/>
        <v>2020-Q1</v>
      </c>
      <c r="H302" s="4">
        <f>INDEX('ALL - prices'!$J$3:$DY$219,MATCH('COMBINED DATA'!A302,'ALL - prices'!$B$3:$B$219,0),MATCH('COMBINED DATA'!G302,'ALL - prices'!$J$1:$DY$1,0))</f>
        <v>34.151800000000001</v>
      </c>
      <c r="I302" s="14">
        <f t="shared" si="23"/>
        <v>8.1145039803223629</v>
      </c>
      <c r="J302" s="6">
        <f>INDEX('market cap'!$B$3:$DQ$219,MATCH(A302,'market cap'!$A$3:$A$219,0),MATCH(G302,'market cap'!$B$1:$DQ$1,0))</f>
        <v>1470.1114</v>
      </c>
      <c r="K302">
        <f t="shared" si="21"/>
        <v>7.293093459214373</v>
      </c>
      <c r="L302">
        <f>INDEX('PB2'!$D$2:$AQ$224,MATCH(A302,'PB2'!$B$2:$B$224,0),MATCH(G302,'PB2'!$D$1:$AQ$1,0))</f>
        <v>3.9034299850463898</v>
      </c>
      <c r="M302" s="16">
        <f t="shared" si="22"/>
        <v>0.25618494601693637</v>
      </c>
      <c r="N302" s="6">
        <f>INDEX('ROA2'!$D$2:$AQ$224,MATCH(A302,'ROA2'!$B$2:$B$224,0),MATCH(G302,'ROA2'!$D$1:$AQ$1,0))</f>
        <v>2.6116280555725102</v>
      </c>
      <c r="O302" s="6">
        <v>735.12499200000002</v>
      </c>
      <c r="P302" s="28">
        <v>1.7920279482052323E-3</v>
      </c>
    </row>
    <row r="303" spans="1:16" x14ac:dyDescent="0.3">
      <c r="A303" t="s">
        <v>452</v>
      </c>
      <c r="B303" t="str">
        <f>VLOOKUP(A303,Sheet3!L:L,1,FALSE)</f>
        <v>AIF CN EQUITY</v>
      </c>
      <c r="C303" t="str">
        <f>VLOOKUP(A303,'ALL - prices'!B:C,2,FALSE)</f>
        <v>Altus Group Ltd/Canada</v>
      </c>
      <c r="D303" t="str">
        <f>VLOOKUP(A303,'ALL - prices'!B:I,8,FALSE)</f>
        <v>Real Estate</v>
      </c>
      <c r="E303">
        <v>2020</v>
      </c>
      <c r="F303" t="s">
        <v>680</v>
      </c>
      <c r="G303" t="str">
        <f t="shared" si="20"/>
        <v>2020-Q2</v>
      </c>
      <c r="H303" s="4">
        <f>INDEX('ALL - prices'!$J$3:$DY$219,MATCH('COMBINED DATA'!A303,'ALL - prices'!$B$3:$B$219,0),MATCH('COMBINED DATA'!G303,'ALL - prices'!$J$1:$DY$1,0))</f>
        <v>38.305599999999998</v>
      </c>
      <c r="I303" s="14">
        <f t="shared" si="23"/>
        <v>4.6071142688961659</v>
      </c>
      <c r="J303" s="6">
        <f>INDEX('market cap'!$B$3:$DQ$219,MATCH(A303,'market cap'!$A$3:$A$219,0),MATCH(G303,'market cap'!$B$1:$DQ$1,0))</f>
        <v>1652.8371</v>
      </c>
      <c r="K303">
        <f t="shared" si="21"/>
        <v>7.410248544870468</v>
      </c>
      <c r="L303">
        <f>INDEX('PB2'!$D$2:$AQ$224,MATCH(A303,'PB2'!$B$2:$B$224,0),MATCH(G303,'PB2'!$D$1:$AQ$1,0))</f>
        <v>4.3898768424987802</v>
      </c>
      <c r="M303" s="16">
        <f t="shared" si="22"/>
        <v>0.22779682343680188</v>
      </c>
      <c r="N303" s="6">
        <f>INDEX('ROA2'!$D$2:$AQ$224,MATCH(A303,'ROA2'!$B$2:$B$224,0),MATCH(G303,'ROA2'!$D$1:$AQ$1,0))</f>
        <v>2.0489261150360099</v>
      </c>
      <c r="O303" s="6">
        <v>758.88396799999998</v>
      </c>
      <c r="P303" s="28">
        <v>3.2319641229120344E-2</v>
      </c>
    </row>
    <row r="304" spans="1:16" x14ac:dyDescent="0.3">
      <c r="A304" t="s">
        <v>452</v>
      </c>
      <c r="B304" t="str">
        <f>VLOOKUP(A304,Sheet3!L:L,1,FALSE)</f>
        <v>AIF CN EQUITY</v>
      </c>
      <c r="C304" t="str">
        <f>VLOOKUP(A304,'ALL - prices'!B:C,2,FALSE)</f>
        <v>Altus Group Ltd/Canada</v>
      </c>
      <c r="D304" t="str">
        <f>VLOOKUP(A304,'ALL - prices'!B:I,8,FALSE)</f>
        <v>Real Estate</v>
      </c>
      <c r="E304">
        <v>2020</v>
      </c>
      <c r="F304" t="s">
        <v>681</v>
      </c>
      <c r="G304" t="str">
        <f t="shared" si="20"/>
        <v>2020-Q3</v>
      </c>
      <c r="H304" s="4">
        <f>INDEX('ALL - prices'!$J$3:$DY$219,MATCH('COMBINED DATA'!A304,'ALL - prices'!$B$3:$B$219,0),MATCH('COMBINED DATA'!G304,'ALL - prices'!$J$1:$DY$1,0))</f>
        <v>52.107700000000001</v>
      </c>
      <c r="I304" s="14">
        <f t="shared" si="23"/>
        <v>5.5116111990203605</v>
      </c>
      <c r="J304" s="6">
        <f>INDEX('market cap'!$B$3:$DQ$219,MATCH(A304,'market cap'!$A$3:$A$219,0),MATCH(G304,'market cap'!$B$1:$DQ$1,0))</f>
        <v>2244.1350000000002</v>
      </c>
      <c r="K304">
        <f t="shared" si="21"/>
        <v>7.7160754252608283</v>
      </c>
      <c r="L304">
        <f>INDEX('PB2'!$D$2:$AQ$224,MATCH(A304,'PB2'!$B$2:$B$224,0),MATCH(G304,'PB2'!$D$1:$AQ$1,0))</f>
        <v>5.7719321250915501</v>
      </c>
      <c r="M304" s="16">
        <f t="shared" si="22"/>
        <v>0.17325221058176229</v>
      </c>
      <c r="N304" s="6">
        <f>INDEX('ROA2'!$D$2:$AQ$224,MATCH(A304,'ROA2'!$B$2:$B$224,0),MATCH(G304,'ROA2'!$D$1:$AQ$1,0))</f>
        <v>1.7852540016174301</v>
      </c>
      <c r="O304" s="6">
        <v>756.22796800000003</v>
      </c>
      <c r="P304" s="28">
        <v>-3.4998762814817418E-3</v>
      </c>
    </row>
    <row r="305" spans="1:16" x14ac:dyDescent="0.3">
      <c r="A305" t="s">
        <v>452</v>
      </c>
      <c r="B305" t="str">
        <f>VLOOKUP(A305,Sheet3!L:L,1,FALSE)</f>
        <v>AIF CN EQUITY</v>
      </c>
      <c r="C305" t="str">
        <f>VLOOKUP(A305,'ALL - prices'!B:C,2,FALSE)</f>
        <v>Altus Group Ltd/Canada</v>
      </c>
      <c r="D305" t="str">
        <f>VLOOKUP(A305,'ALL - prices'!B:I,8,FALSE)</f>
        <v>Real Estate</v>
      </c>
      <c r="E305">
        <v>2020</v>
      </c>
      <c r="F305" t="s">
        <v>682</v>
      </c>
      <c r="G305" t="str">
        <f t="shared" si="20"/>
        <v>2020-Q4</v>
      </c>
      <c r="H305" s="4">
        <f>INDEX('ALL - prices'!$J$3:$DY$219,MATCH('COMBINED DATA'!A305,'ALL - prices'!$B$3:$B$219,0),MATCH('COMBINED DATA'!G305,'ALL - prices'!$J$1:$DY$1,0))</f>
        <v>46.418300000000002</v>
      </c>
      <c r="I305" s="14">
        <f t="shared" si="23"/>
        <v>5.691242029864835</v>
      </c>
      <c r="J305" s="6">
        <f>INDEX('market cap'!$B$3:$DQ$219,MATCH(A305,'market cap'!$A$3:$A$219,0),MATCH(G305,'market cap'!$B$1:$DQ$1,0))</f>
        <v>2004.2951</v>
      </c>
      <c r="K305">
        <f t="shared" si="21"/>
        <v>7.6030477068527524</v>
      </c>
      <c r="L305">
        <f>INDEX('PB2'!$D$2:$AQ$224,MATCH(A305,'PB2'!$B$2:$B$224,0),MATCH(G305,'PB2'!$D$1:$AQ$1,0))</f>
        <v>5.1810979843139604</v>
      </c>
      <c r="M305" s="16">
        <f t="shared" si="22"/>
        <v>0.19300928162863379</v>
      </c>
      <c r="N305" s="6">
        <f>INDEX('ROA2'!$D$2:$AQ$224,MATCH(A305,'ROA2'!$B$2:$B$224,0),MATCH(G305,'ROA2'!$D$1:$AQ$1,0))</f>
        <v>2.3241629600524898</v>
      </c>
      <c r="O305" s="6">
        <v>759.97497599999997</v>
      </c>
      <c r="P305" s="28">
        <v>4.9548656735212641E-3</v>
      </c>
    </row>
    <row r="306" spans="1:16" x14ac:dyDescent="0.3">
      <c r="A306" t="s">
        <v>452</v>
      </c>
      <c r="B306" t="str">
        <f>VLOOKUP(A306,Sheet3!L:L,1,FALSE)</f>
        <v>AIF CN EQUITY</v>
      </c>
      <c r="C306" t="str">
        <f>VLOOKUP(A306,'ALL - prices'!B:C,2,FALSE)</f>
        <v>Altus Group Ltd/Canada</v>
      </c>
      <c r="D306" t="str">
        <f>VLOOKUP(A306,'ALL - prices'!B:I,8,FALSE)</f>
        <v>Real Estate</v>
      </c>
      <c r="E306">
        <v>2021</v>
      </c>
      <c r="F306" t="s">
        <v>679</v>
      </c>
      <c r="G306" t="str">
        <f t="shared" si="20"/>
        <v>2021-Q1</v>
      </c>
      <c r="H306" s="4">
        <f>INDEX('ALL - prices'!$J$3:$DY$219,MATCH('COMBINED DATA'!A306,'ALL - prices'!$B$3:$B$219,0),MATCH('COMBINED DATA'!G306,'ALL - prices'!$J$1:$DY$1,0))</f>
        <v>57.232799999999997</v>
      </c>
      <c r="I306" s="14">
        <f t="shared" si="23"/>
        <v>8.1367640658003495</v>
      </c>
      <c r="J306" s="6">
        <f>INDEX('market cap'!$B$3:$DQ$219,MATCH(A306,'market cap'!$A$3:$A$219,0),MATCH(G306,'market cap'!$B$1:$DQ$1,0))</f>
        <v>2473.5331999999999</v>
      </c>
      <c r="K306">
        <f t="shared" si="21"/>
        <v>7.8134028528538124</v>
      </c>
      <c r="L306">
        <f>INDEX('PB2'!$D$2:$AQ$224,MATCH(A306,'PB2'!$B$2:$B$224,0),MATCH(G306,'PB2'!$D$1:$AQ$1,0))</f>
        <v>6.4854898452758798</v>
      </c>
      <c r="M306" s="16">
        <f t="shared" si="22"/>
        <v>0.15419035783833873</v>
      </c>
      <c r="N306" s="6">
        <f>INDEX('ROA2'!$D$2:$AQ$224,MATCH(A306,'ROA2'!$B$2:$B$224,0),MATCH(G306,'ROA2'!$D$1:$AQ$1,0))</f>
        <v>2.9150130748748802</v>
      </c>
      <c r="O306" s="6">
        <v>735.4</v>
      </c>
      <c r="P306" s="28">
        <v>-3.233655946061044E-2</v>
      </c>
    </row>
    <row r="307" spans="1:16" x14ac:dyDescent="0.3">
      <c r="A307" t="s">
        <v>452</v>
      </c>
      <c r="B307" t="str">
        <f>VLOOKUP(A307,Sheet3!L:L,1,FALSE)</f>
        <v>AIF CN EQUITY</v>
      </c>
      <c r="C307" t="str">
        <f>VLOOKUP(A307,'ALL - prices'!B:C,2,FALSE)</f>
        <v>Altus Group Ltd/Canada</v>
      </c>
      <c r="D307" t="str">
        <f>VLOOKUP(A307,'ALL - prices'!B:I,8,FALSE)</f>
        <v>Real Estate</v>
      </c>
      <c r="E307">
        <v>2021</v>
      </c>
      <c r="F307" t="s">
        <v>680</v>
      </c>
      <c r="G307" t="str">
        <f t="shared" si="20"/>
        <v>2021-Q2</v>
      </c>
      <c r="H307" s="4">
        <f>INDEX('ALL - prices'!$J$3:$DY$219,MATCH('COMBINED DATA'!A307,'ALL - prices'!$B$3:$B$219,0),MATCH('COMBINED DATA'!G307,'ALL - prices'!$J$1:$DY$1,0))</f>
        <v>54.539200000000001</v>
      </c>
      <c r="I307" s="14">
        <f t="shared" si="23"/>
        <v>11.071823628585326</v>
      </c>
      <c r="J307" s="6">
        <f>INDEX('market cap'!$B$3:$DQ$219,MATCH(A307,'market cap'!$A$3:$A$219,0),MATCH(G307,'market cap'!$B$1:$DQ$1,0))</f>
        <v>2395.8681999999999</v>
      </c>
      <c r="K307">
        <f t="shared" si="21"/>
        <v>7.7815009493750802</v>
      </c>
      <c r="L307">
        <f>INDEX('PB2'!$D$2:$AQ$224,MATCH(A307,'PB2'!$B$2:$B$224,0),MATCH(G307,'PB2'!$D$1:$AQ$1,0))</f>
        <v>5.8064951896667498</v>
      </c>
      <c r="M307" s="16">
        <f t="shared" si="22"/>
        <v>0.17222092972359676</v>
      </c>
      <c r="N307" s="6">
        <f>INDEX('ROA2'!$D$2:$AQ$224,MATCH(A307,'ROA2'!$B$2:$B$224,0),MATCH(G307,'ROA2'!$D$1:$AQ$1,0))</f>
        <v>3.7477810382843</v>
      </c>
      <c r="O307" s="6">
        <v>721.93900799999994</v>
      </c>
      <c r="P307" s="28">
        <v>-1.8304313298885006E-2</v>
      </c>
    </row>
    <row r="308" spans="1:16" x14ac:dyDescent="0.3">
      <c r="A308" t="s">
        <v>452</v>
      </c>
      <c r="B308" t="str">
        <f>VLOOKUP(A308,Sheet3!L:L,1,FALSE)</f>
        <v>AIF CN EQUITY</v>
      </c>
      <c r="C308" t="str">
        <f>VLOOKUP(A308,'ALL - prices'!B:C,2,FALSE)</f>
        <v>Altus Group Ltd/Canada</v>
      </c>
      <c r="D308" t="str">
        <f>VLOOKUP(A308,'ALL - prices'!B:I,8,FALSE)</f>
        <v>Real Estate</v>
      </c>
      <c r="E308">
        <v>2021</v>
      </c>
      <c r="F308" t="s">
        <v>681</v>
      </c>
      <c r="G308" t="str">
        <f t="shared" si="20"/>
        <v>2021-Q3</v>
      </c>
      <c r="H308" s="4">
        <f>INDEX('ALL - prices'!$J$3:$DY$219,MATCH('COMBINED DATA'!A308,'ALL - prices'!$B$3:$B$219,0),MATCH('COMBINED DATA'!G308,'ALL - prices'!$J$1:$DY$1,0))</f>
        <v>58.812600000000003</v>
      </c>
      <c r="I308" s="14">
        <f t="shared" si="23"/>
        <v>11.746671734119731</v>
      </c>
      <c r="J308" s="6">
        <f>INDEX('market cap'!$B$3:$DQ$219,MATCH(A308,'market cap'!$A$3:$A$219,0),MATCH(G308,'market cap'!$B$1:$DQ$1,0))</f>
        <v>2585.0943000000002</v>
      </c>
      <c r="K308">
        <f t="shared" si="21"/>
        <v>7.857517265967684</v>
      </c>
      <c r="L308">
        <f>INDEX('PB2'!$D$2:$AQ$224,MATCH(A308,'PB2'!$B$2:$B$224,0),MATCH(G308,'PB2'!$D$1:$AQ$1,0))</f>
        <v>6.1276330947876003</v>
      </c>
      <c r="M308" s="16">
        <f t="shared" si="22"/>
        <v>0.16319514966564141</v>
      </c>
      <c r="N308" s="6">
        <f>INDEX('ROA2'!$D$2:$AQ$224,MATCH(A308,'ROA2'!$B$2:$B$224,0),MATCH(G308,'ROA2'!$D$1:$AQ$1,0))</f>
        <v>3.8208999633789098</v>
      </c>
      <c r="O308" s="6">
        <v>944.47097599999995</v>
      </c>
      <c r="P308" s="28">
        <v>0.30824206135707244</v>
      </c>
    </row>
    <row r="309" spans="1:16" x14ac:dyDescent="0.3">
      <c r="A309" t="s">
        <v>452</v>
      </c>
      <c r="B309" t="str">
        <f>VLOOKUP(A309,Sheet3!L:L,1,FALSE)</f>
        <v>AIF CN EQUITY</v>
      </c>
      <c r="C309" t="str">
        <f>VLOOKUP(A309,'ALL - prices'!B:C,2,FALSE)</f>
        <v>Altus Group Ltd/Canada</v>
      </c>
      <c r="D309" t="str">
        <f>VLOOKUP(A309,'ALL - prices'!B:I,8,FALSE)</f>
        <v>Real Estate</v>
      </c>
      <c r="E309">
        <v>2021</v>
      </c>
      <c r="F309" t="s">
        <v>682</v>
      </c>
      <c r="G309" t="str">
        <f t="shared" si="20"/>
        <v>2021-Q4</v>
      </c>
      <c r="H309" s="4">
        <f>INDEX('ALL - prices'!$J$3:$DY$219,MATCH('COMBINED DATA'!A309,'ALL - prices'!$B$3:$B$219,0),MATCH('COMBINED DATA'!G309,'ALL - prices'!$J$1:$DY$1,0))</f>
        <v>67.683300000000003</v>
      </c>
      <c r="I309" s="14">
        <f t="shared" si="23"/>
        <v>4.4964556963420295</v>
      </c>
      <c r="J309" s="6">
        <f>INDEX('market cap'!$B$3:$DQ$219,MATCH(A309,'market cap'!$A$3:$A$219,0),MATCH(G309,'market cap'!$B$1:$DQ$1,0))</f>
        <v>3172.8481999999999</v>
      </c>
      <c r="K309">
        <f t="shared" si="21"/>
        <v>8.0623849492789859</v>
      </c>
      <c r="L309">
        <f>INDEX('PB2'!$D$2:$AQ$224,MATCH(A309,'PB2'!$B$2:$B$224,0),MATCH(G309,'PB2'!$D$1:$AQ$1,0))</f>
        <v>5.3117041587829599</v>
      </c>
      <c r="M309" s="16">
        <f t="shared" si="22"/>
        <v>0.18826349700716846</v>
      </c>
      <c r="N309" s="6">
        <f>INDEX('ROA2'!$D$2:$AQ$224,MATCH(A309,'ROA2'!$B$2:$B$224,0),MATCH(G309,'ROA2'!$D$1:$AQ$1,0))</f>
        <v>2.6793749332428001</v>
      </c>
      <c r="O309" s="6">
        <v>959.00800000000004</v>
      </c>
      <c r="P309" s="28">
        <v>1.5391710671265867E-2</v>
      </c>
    </row>
    <row r="310" spans="1:16" x14ac:dyDescent="0.3">
      <c r="A310" t="s">
        <v>452</v>
      </c>
      <c r="B310" t="str">
        <f>VLOOKUP(A310,Sheet3!L:L,1,FALSE)</f>
        <v>AIF CN EQUITY</v>
      </c>
      <c r="C310" t="str">
        <f>VLOOKUP(A310,'ALL - prices'!B:C,2,FALSE)</f>
        <v>Altus Group Ltd/Canada</v>
      </c>
      <c r="D310" t="str">
        <f>VLOOKUP(A310,'ALL - prices'!B:I,8,FALSE)</f>
        <v>Real Estate</v>
      </c>
      <c r="E310">
        <v>2022</v>
      </c>
      <c r="F310" t="s">
        <v>679</v>
      </c>
      <c r="G310" t="str">
        <f t="shared" si="20"/>
        <v>2022-Q1</v>
      </c>
      <c r="H310" s="4">
        <f>INDEX('ALL - prices'!$J$3:$DY$219,MATCH('COMBINED DATA'!A310,'ALL - prices'!$B$3:$B$219,0),MATCH('COMBINED DATA'!G310,'ALL - prices'!$J$1:$DY$1,0))</f>
        <v>48.305399999999999</v>
      </c>
      <c r="I310" s="14">
        <f t="shared" si="23"/>
        <v>6.4527967814351701</v>
      </c>
      <c r="J310" s="6">
        <f>INDEX('market cap'!$B$3:$DQ$219,MATCH(A310,'market cap'!$A$3:$A$219,0),MATCH(G310,'market cap'!$B$1:$DQ$1,0))</f>
        <v>2264.3227000000002</v>
      </c>
      <c r="K310">
        <f t="shared" si="21"/>
        <v>7.7250309645015669</v>
      </c>
      <c r="L310">
        <f>INDEX('PB2'!$D$2:$AQ$224,MATCH(A310,'PB2'!$B$2:$B$224,0),MATCH(G310,'PB2'!$D$1:$AQ$1,0))</f>
        <v>4.0273499488830602</v>
      </c>
      <c r="M310" s="16">
        <f t="shared" si="22"/>
        <v>0.24830223663015394</v>
      </c>
      <c r="N310" s="6">
        <f>INDEX('ROA2'!$D$2:$AQ$224,MATCH(A310,'ROA2'!$B$2:$B$224,0),MATCH(G310,'ROA2'!$D$1:$AQ$1,0))</f>
        <v>2.65563893318176</v>
      </c>
      <c r="O310" s="6">
        <v>1199.2</v>
      </c>
      <c r="P310" s="28">
        <v>0.25045880743434884</v>
      </c>
    </row>
    <row r="311" spans="1:16" x14ac:dyDescent="0.3">
      <c r="A311" t="s">
        <v>452</v>
      </c>
      <c r="B311" t="str">
        <f>VLOOKUP(A311,Sheet3!L:L,1,FALSE)</f>
        <v>AIF CN EQUITY</v>
      </c>
      <c r="C311" t="str">
        <f>VLOOKUP(A311,'ALL - prices'!B:C,2,FALSE)</f>
        <v>Altus Group Ltd/Canada</v>
      </c>
      <c r="D311" t="str">
        <f>VLOOKUP(A311,'ALL - prices'!B:I,8,FALSE)</f>
        <v>Real Estate</v>
      </c>
      <c r="E311">
        <v>2022</v>
      </c>
      <c r="F311" t="s">
        <v>680</v>
      </c>
      <c r="G311" t="str">
        <f t="shared" si="20"/>
        <v>2022-Q2</v>
      </c>
      <c r="H311" s="4">
        <f>INDEX('ALL - prices'!$J$3:$DY$219,MATCH('COMBINED DATA'!A311,'ALL - prices'!$B$3:$B$219,0),MATCH('COMBINED DATA'!G311,'ALL - prices'!$J$1:$DY$1,0))</f>
        <v>42.794199999999996</v>
      </c>
      <c r="I311" s="14">
        <f t="shared" si="23"/>
        <v>6.4872287305520775</v>
      </c>
      <c r="J311" s="6">
        <f>INDEX('market cap'!$B$3:$DQ$219,MATCH(A311,'market cap'!$A$3:$A$219,0),MATCH(G311,'market cap'!$B$1:$DQ$1,0))</f>
        <v>2017.1891000000001</v>
      </c>
      <c r="K311">
        <f t="shared" si="21"/>
        <v>7.6094602866583259</v>
      </c>
      <c r="L311">
        <f>INDEX('PB2'!$D$2:$AQ$224,MATCH(A311,'PB2'!$B$2:$B$224,0),MATCH(G311,'PB2'!$D$1:$AQ$1,0))</f>
        <v>3.6007559299468999</v>
      </c>
      <c r="M311" s="16">
        <f t="shared" si="22"/>
        <v>0.27771946209493487</v>
      </c>
      <c r="N311" s="6">
        <f>INDEX('ROA2'!$D$2:$AQ$224,MATCH(A311,'ROA2'!$B$2:$B$224,0),MATCH(G311,'ROA2'!$D$1:$AQ$1,0))</f>
        <v>1.23615002632141</v>
      </c>
      <c r="O311" s="6">
        <v>1144.0160000000001</v>
      </c>
      <c r="P311" s="28">
        <v>-4.6017344896597707E-2</v>
      </c>
    </row>
    <row r="312" spans="1:16" x14ac:dyDescent="0.3">
      <c r="A312" t="s">
        <v>452</v>
      </c>
      <c r="B312" t="str">
        <f>VLOOKUP(A312,Sheet3!L:L,1,FALSE)</f>
        <v>AIF CN EQUITY</v>
      </c>
      <c r="C312" t="str">
        <f>VLOOKUP(A312,'ALL - prices'!B:C,2,FALSE)</f>
        <v>Altus Group Ltd/Canada</v>
      </c>
      <c r="D312" t="str">
        <f>VLOOKUP(A312,'ALL - prices'!B:I,8,FALSE)</f>
        <v>Real Estate</v>
      </c>
      <c r="E312">
        <v>2022</v>
      </c>
      <c r="F312" t="s">
        <v>681</v>
      </c>
      <c r="G312" t="str">
        <f t="shared" si="20"/>
        <v>2022-Q3</v>
      </c>
      <c r="H312" s="4">
        <f>INDEX('ALL - prices'!$J$3:$DY$219,MATCH('COMBINED DATA'!A312,'ALL - prices'!$B$3:$B$219,0),MATCH('COMBINED DATA'!G312,'ALL - prices'!$J$1:$DY$1,0))</f>
        <v>43.118000000000002</v>
      </c>
      <c r="I312" s="14">
        <f t="shared" si="23"/>
        <v>5.8668267319309662</v>
      </c>
      <c r="J312" s="6">
        <f>INDEX('market cap'!$B$3:$DQ$219,MATCH(A312,'market cap'!$A$3:$A$219,0),MATCH(G312,'market cap'!$B$1:$DQ$1,0))</f>
        <v>2028.1560999999999</v>
      </c>
      <c r="K312">
        <f t="shared" si="21"/>
        <v>7.614882334135439</v>
      </c>
      <c r="L312">
        <f>INDEX('PB2'!$D$2:$AQ$224,MATCH(A312,'PB2'!$B$2:$B$224,0),MATCH(G312,'PB2'!$D$1:$AQ$1,0))</f>
        <v>3.4586141109466602</v>
      </c>
      <c r="M312" s="16">
        <f t="shared" si="22"/>
        <v>0.28913315215911417</v>
      </c>
      <c r="N312" s="6">
        <f>INDEX('ROA2'!$D$2:$AQ$224,MATCH(A312,'ROA2'!$B$2:$B$224,0),MATCH(G312,'ROA2'!$D$1:$AQ$1,0))</f>
        <v>0.71641200780868497</v>
      </c>
      <c r="O312" s="6">
        <v>1220.7630079999999</v>
      </c>
      <c r="P312" s="28">
        <v>6.7085607194304814E-2</v>
      </c>
    </row>
    <row r="313" spans="1:16" x14ac:dyDescent="0.3">
      <c r="A313" t="s">
        <v>452</v>
      </c>
      <c r="B313" t="str">
        <f>VLOOKUP(A313,Sheet3!L:L,1,FALSE)</f>
        <v>AIF CN EQUITY</v>
      </c>
      <c r="C313" t="str">
        <f>VLOOKUP(A313,'ALL - prices'!B:C,2,FALSE)</f>
        <v>Altus Group Ltd/Canada</v>
      </c>
      <c r="D313" t="str">
        <f>VLOOKUP(A313,'ALL - prices'!B:I,8,FALSE)</f>
        <v>Real Estate</v>
      </c>
      <c r="E313">
        <v>2022</v>
      </c>
      <c r="F313" t="s">
        <v>682</v>
      </c>
      <c r="G313" t="str">
        <f t="shared" si="20"/>
        <v>2022-Q4</v>
      </c>
      <c r="H313" s="4">
        <f>INDEX('ALL - prices'!$J$3:$DY$219,MATCH('COMBINED DATA'!A313,'ALL - prices'!$B$3:$B$219,0),MATCH('COMBINED DATA'!G313,'ALL - prices'!$J$1:$DY$1,0))</f>
        <v>52.180100000000003</v>
      </c>
      <c r="I313" s="14">
        <f t="shared" si="23"/>
        <v>6.4566093454691629</v>
      </c>
      <c r="J313" s="6">
        <f>INDEX('market cap'!$B$3:$DQ$219,MATCH(A313,'market cap'!$A$3:$A$219,0),MATCH(G313,'market cap'!$B$1:$DQ$1,0))</f>
        <v>2451.3398999999999</v>
      </c>
      <c r="K313">
        <f t="shared" si="21"/>
        <v>7.8043900520037699</v>
      </c>
      <c r="L313">
        <f>INDEX('PB2'!$D$2:$AQ$224,MATCH(A313,'PB2'!$B$2:$B$224,0),MATCH(G313,'PB2'!$D$1:$AQ$1,0))</f>
        <v>4.0421380996704102</v>
      </c>
      <c r="M313" s="16">
        <f t="shared" si="22"/>
        <v>0.24739382360081624</v>
      </c>
      <c r="N313" s="6">
        <f>INDEX('ROA2'!$D$2:$AQ$224,MATCH(A313,'ROA2'!$B$2:$B$224,0),MATCH(G313,'ROA2'!$D$1:$AQ$1,0))</f>
        <v>1.3609189987182599</v>
      </c>
      <c r="O313" s="6">
        <v>1227.4559999999999</v>
      </c>
      <c r="P313" s="28">
        <v>5.4826300896561935E-3</v>
      </c>
    </row>
    <row r="314" spans="1:16" x14ac:dyDescent="0.3">
      <c r="A314" t="s">
        <v>452</v>
      </c>
      <c r="B314" t="str">
        <f>VLOOKUP(A314,Sheet3!L:L,1,FALSE)</f>
        <v>AIF CN EQUITY</v>
      </c>
      <c r="C314" t="str">
        <f>VLOOKUP(A314,'ALL - prices'!B:C,2,FALSE)</f>
        <v>Altus Group Ltd/Canada</v>
      </c>
      <c r="D314" t="str">
        <f>VLOOKUP(A314,'ALL - prices'!B:I,8,FALSE)</f>
        <v>Real Estate</v>
      </c>
      <c r="E314">
        <v>2023</v>
      </c>
      <c r="F314" t="s">
        <v>679</v>
      </c>
      <c r="G314" t="str">
        <f t="shared" si="20"/>
        <v>2023-Q1</v>
      </c>
      <c r="H314" s="4">
        <f>INDEX('ALL - prices'!$J$3:$DY$219,MATCH('COMBINED DATA'!A314,'ALL - prices'!$B$3:$B$219,0),MATCH('COMBINED DATA'!G314,'ALL - prices'!$J$1:$DY$1,0))</f>
        <v>55.562600000000003</v>
      </c>
      <c r="I314" s="14">
        <f t="shared" si="23"/>
        <v>4.2789986772608382</v>
      </c>
      <c r="J314" s="6">
        <f>INDEX('market cap'!$B$3:$DQ$219,MATCH(A314,'market cap'!$A$3:$A$219,0),MATCH(G314,'market cap'!$B$1:$DQ$1,0))</f>
        <v>2613.0034999999998</v>
      </c>
      <c r="K314">
        <f t="shared" si="21"/>
        <v>7.8682556049762784</v>
      </c>
      <c r="L314">
        <f>INDEX('PB2'!$D$2:$AQ$224,MATCH(A314,'PB2'!$B$2:$B$224,0),MATCH(G314,'PB2'!$D$1:$AQ$1,0))</f>
        <v>4.3002519607543999</v>
      </c>
      <c r="M314" s="16">
        <f t="shared" si="22"/>
        <v>0.2325445134671989</v>
      </c>
      <c r="N314" s="6">
        <f>INDEX('ROA2'!$D$2:$AQ$224,MATCH(A314,'ROA2'!$B$2:$B$224,0),MATCH(G314,'ROA2'!$D$1:$AQ$1,0))</f>
        <v>-7.1942001581192003E-2</v>
      </c>
      <c r="O314" s="6">
        <v>1263.8859520000001</v>
      </c>
      <c r="P314" s="28">
        <v>2.9679232493873661E-2</v>
      </c>
    </row>
    <row r="315" spans="1:16" x14ac:dyDescent="0.3">
      <c r="A315" t="s">
        <v>452</v>
      </c>
      <c r="B315" t="str">
        <f>VLOOKUP(A315,Sheet3!L:L,1,FALSE)</f>
        <v>AIF CN EQUITY</v>
      </c>
      <c r="C315" t="str">
        <f>VLOOKUP(A315,'ALL - prices'!B:C,2,FALSE)</f>
        <v>Altus Group Ltd/Canada</v>
      </c>
      <c r="D315" t="str">
        <f>VLOOKUP(A315,'ALL - prices'!B:I,8,FALSE)</f>
        <v>Real Estate</v>
      </c>
      <c r="E315">
        <v>2023</v>
      </c>
      <c r="F315" t="s">
        <v>680</v>
      </c>
      <c r="G315" t="str">
        <f t="shared" si="20"/>
        <v>2023-Q2</v>
      </c>
      <c r="H315" s="4">
        <f>INDEX('ALL - prices'!$J$3:$DY$219,MATCH('COMBINED DATA'!A315,'ALL - prices'!$B$3:$B$219,0),MATCH('COMBINED DATA'!G315,'ALL - prices'!$J$1:$DY$1,0))</f>
        <v>42.676200000000001</v>
      </c>
      <c r="I315" s="14">
        <f t="shared" si="23"/>
        <v>4.3664875048487195</v>
      </c>
      <c r="J315" s="6">
        <f>INDEX('market cap'!$B$3:$DQ$219,MATCH(A315,'market cap'!$A$3:$A$219,0),MATCH(G315,'market cap'!$B$1:$DQ$1,0))</f>
        <v>2015.424</v>
      </c>
      <c r="K315">
        <f t="shared" si="21"/>
        <v>7.6085848740814424</v>
      </c>
      <c r="L315">
        <f>INDEX('PB2'!$D$2:$AQ$224,MATCH(A315,'PB2'!$B$2:$B$224,0),MATCH(G315,'PB2'!$D$1:$AQ$1,0))</f>
        <v>3.27924609184265</v>
      </c>
      <c r="M315" s="16">
        <f t="shared" si="22"/>
        <v>0.30494814112535462</v>
      </c>
      <c r="N315" s="6">
        <f>INDEX('ROA2'!$D$2:$AQ$224,MATCH(A315,'ROA2'!$B$2:$B$224,0),MATCH(G315,'ROA2'!$D$1:$AQ$1,0))</f>
        <v>0.68254101276397705</v>
      </c>
      <c r="O315" s="6">
        <v>1264.3389440000001</v>
      </c>
      <c r="P315" s="28">
        <v>3.584120855866548E-4</v>
      </c>
    </row>
    <row r="316" spans="1:16" x14ac:dyDescent="0.3">
      <c r="A316" t="s">
        <v>452</v>
      </c>
      <c r="B316" t="str">
        <f>VLOOKUP(A316,Sheet3!L:L,1,FALSE)</f>
        <v>AIF CN EQUITY</v>
      </c>
      <c r="C316" t="str">
        <f>VLOOKUP(A316,'ALL - prices'!B:C,2,FALSE)</f>
        <v>Altus Group Ltd/Canada</v>
      </c>
      <c r="D316" t="str">
        <f>VLOOKUP(A316,'ALL - prices'!B:I,8,FALSE)</f>
        <v>Real Estate</v>
      </c>
      <c r="E316">
        <v>2023</v>
      </c>
      <c r="F316" t="s">
        <v>681</v>
      </c>
      <c r="G316" t="str">
        <f t="shared" si="20"/>
        <v>2023-Q3</v>
      </c>
      <c r="H316" s="4">
        <f>INDEX('ALL - prices'!$J$3:$DY$219,MATCH('COMBINED DATA'!A316,'ALL - prices'!$B$3:$B$219,0),MATCH('COMBINED DATA'!G316,'ALL - prices'!$J$1:$DY$1,0))</f>
        <v>45.821599999999997</v>
      </c>
      <c r="I316" s="14">
        <f t="shared" si="23"/>
        <v>5.5118512089103664</v>
      </c>
      <c r="J316" s="6">
        <f>INDEX('market cap'!$B$3:$DQ$219,MATCH(A316,'market cap'!$A$3:$A$219,0),MATCH(G316,'market cap'!$B$1:$DQ$1,0))</f>
        <v>2158.4834000000001</v>
      </c>
      <c r="K316">
        <f t="shared" si="21"/>
        <v>7.6771611244401319</v>
      </c>
      <c r="L316">
        <f>INDEX('PB2'!$D$2:$AQ$224,MATCH(A316,'PB2'!$B$2:$B$224,0),MATCH(G316,'PB2'!$D$1:$AQ$1,0))</f>
        <v>3.5670850276946999</v>
      </c>
      <c r="M316" s="16">
        <f t="shared" si="22"/>
        <v>0.28034094848764229</v>
      </c>
      <c r="N316" s="6">
        <f>INDEX('ROA2'!$D$2:$AQ$224,MATCH(A316,'ROA2'!$B$2:$B$224,0),MATCH(G316,'ROA2'!$D$1:$AQ$1,0))</f>
        <v>0.60542899370193504</v>
      </c>
      <c r="O316" s="6">
        <v>1260.4519680000001</v>
      </c>
      <c r="P316" s="28">
        <v>-3.0743148571400836E-3</v>
      </c>
    </row>
    <row r="317" spans="1:16" x14ac:dyDescent="0.3">
      <c r="A317" t="s">
        <v>452</v>
      </c>
      <c r="B317" t="str">
        <f>VLOOKUP(A317,Sheet3!L:L,1,FALSE)</f>
        <v>AIF CN EQUITY</v>
      </c>
      <c r="C317" t="str">
        <f>VLOOKUP(A317,'ALL - prices'!B:C,2,FALSE)</f>
        <v>Altus Group Ltd/Canada</v>
      </c>
      <c r="D317" t="str">
        <f>VLOOKUP(A317,'ALL - prices'!B:I,8,FALSE)</f>
        <v>Real Estate</v>
      </c>
      <c r="E317">
        <v>2023</v>
      </c>
      <c r="F317" t="s">
        <v>682</v>
      </c>
      <c r="G317" t="str">
        <f t="shared" si="20"/>
        <v>2023-Q4</v>
      </c>
      <c r="H317" s="4">
        <f>INDEX('ALL - prices'!$J$3:$DY$219,MATCH('COMBINED DATA'!A317,'ALL - prices'!$B$3:$B$219,0),MATCH('COMBINED DATA'!G317,'ALL - prices'!$J$1:$DY$1,0))</f>
        <v>41.21</v>
      </c>
      <c r="I317" s="14">
        <f t="shared" si="23"/>
        <v>2.6779352212416696</v>
      </c>
      <c r="J317" s="6">
        <f>INDEX('market cap'!$B$3:$DQ$219,MATCH(A317,'market cap'!$A$3:$A$219,0),MATCH(G317,'market cap'!$B$1:$DQ$1,0))</f>
        <v>1932.7351000000001</v>
      </c>
      <c r="K317">
        <f t="shared" si="21"/>
        <v>7.5666914289482579</v>
      </c>
      <c r="L317">
        <f>INDEX('PB2'!$D$2:$AQ$224,MATCH(A317,'PB2'!$B$2:$B$224,0),MATCH(G317,'PB2'!$D$1:$AQ$1,0))</f>
        <v>3.17870998382568</v>
      </c>
      <c r="M317" s="16">
        <f t="shared" si="22"/>
        <v>0.31459302833172209</v>
      </c>
      <c r="N317" s="6">
        <f>INDEX('ROA2'!$D$2:$AQ$224,MATCH(A317,'ROA2'!$B$2:$B$224,0),MATCH(G317,'ROA2'!$D$1:$AQ$1,0))</f>
        <v>0.13136799633502999</v>
      </c>
      <c r="O317" s="6">
        <v>1228.2319359999999</v>
      </c>
      <c r="P317" s="28">
        <v>-2.5562284655023183E-2</v>
      </c>
    </row>
    <row r="318" spans="1:16" x14ac:dyDescent="0.3">
      <c r="A318" t="s">
        <v>452</v>
      </c>
      <c r="B318" t="str">
        <f>VLOOKUP(A318,Sheet3!L:L,1,FALSE)</f>
        <v>AIF CN EQUITY</v>
      </c>
      <c r="C318" t="str">
        <f>VLOOKUP(A318,'ALL - prices'!B:C,2,FALSE)</f>
        <v>Altus Group Ltd/Canada</v>
      </c>
      <c r="D318" t="str">
        <f>VLOOKUP(A318,'ALL - prices'!B:I,8,FALSE)</f>
        <v>Real Estate</v>
      </c>
      <c r="E318" s="18">
        <v>2024</v>
      </c>
      <c r="F318" t="s">
        <v>679</v>
      </c>
      <c r="G318" t="str">
        <f t="shared" si="20"/>
        <v>2024-Q1</v>
      </c>
      <c r="H318" s="4">
        <f>INDEX('ALL - prices'!$J$3:$DY$219,MATCH('COMBINED DATA'!A318,'ALL - prices'!$B$3:$B$219,0),MATCH('COMBINED DATA'!G318,'ALL - prices'!$J$1:$DY$1,0))</f>
        <v>50.880200000000002</v>
      </c>
      <c r="I318" s="14" t="s">
        <v>769</v>
      </c>
      <c r="J318" s="6">
        <f>INDEX('market cap'!$B$3:$DQ$219,MATCH(A318,'market cap'!$A$3:$A$219,0),MATCH(G318,'market cap'!$B$1:$DQ$1,0))</f>
        <v>2386.3897999999999</v>
      </c>
      <c r="K318">
        <f t="shared" si="21"/>
        <v>7.7775369589708205</v>
      </c>
      <c r="L318">
        <f>INDEX('PB2'!$D$2:$AQ$224,MATCH(A318,'PB2'!$B$2:$B$224,0),MATCH(G318,'PB2'!$D$1:$AQ$1,0))</f>
        <v>3.8903279304504399</v>
      </c>
      <c r="M318" s="16">
        <f t="shared" si="22"/>
        <v>0.25704773938792752</v>
      </c>
      <c r="N318" s="6">
        <f>INDEX('ROA2'!$D$2:$AQ$224,MATCH(A318,'ROA2'!$B$2:$B$224,0),MATCH(G318,'ROA2'!$D$1:$AQ$1,0))</f>
        <v>0.82563400268554699</v>
      </c>
      <c r="O318" s="6">
        <v>1214.692992</v>
      </c>
      <c r="P318" s="28">
        <v>-1.1023116728337458E-2</v>
      </c>
    </row>
    <row r="319" spans="1:16" x14ac:dyDescent="0.3">
      <c r="A319" t="s">
        <v>452</v>
      </c>
      <c r="B319" t="str">
        <f>VLOOKUP(A319,Sheet3!L:L,1,FALSE)</f>
        <v>AIF CN EQUITY</v>
      </c>
      <c r="C319" t="str">
        <f>VLOOKUP(A319,'ALL - prices'!B:C,2,FALSE)</f>
        <v>Altus Group Ltd/Canada</v>
      </c>
      <c r="D319" t="str">
        <f>VLOOKUP(A319,'ALL - prices'!B:I,8,FALSE)</f>
        <v>Real Estate</v>
      </c>
      <c r="E319" s="18">
        <v>2024</v>
      </c>
      <c r="F319" t="s">
        <v>680</v>
      </c>
      <c r="G319" t="str">
        <f t="shared" si="20"/>
        <v>2024-Q2</v>
      </c>
      <c r="H319" s="4">
        <f>INDEX('ALL - prices'!$J$3:$DY$219,MATCH('COMBINED DATA'!A319,'ALL - prices'!$B$3:$B$219,0),MATCH('COMBINED DATA'!G319,'ALL - prices'!$J$1:$DY$1,0))</f>
        <v>49.695999999999998</v>
      </c>
      <c r="I319" s="14" t="s">
        <v>769</v>
      </c>
      <c r="J319" s="6">
        <f>INDEX('market cap'!$B$3:$DQ$219,MATCH(A319,'market cap'!$A$3:$A$219,0),MATCH(G319,'market cap'!$B$1:$DQ$1,0))</f>
        <v>2331.3402000000001</v>
      </c>
      <c r="K319">
        <f t="shared" si="21"/>
        <v>7.75419857433263</v>
      </c>
      <c r="L319">
        <f>INDEX('PB2'!$D$2:$AQ$224,MATCH(A319,'PB2'!$B$2:$B$224,0),MATCH(G319,'PB2'!$D$1:$AQ$1,0))</f>
        <v>3.7632350921630899</v>
      </c>
      <c r="M319" s="16">
        <f t="shared" si="22"/>
        <v>0.26572881457299674</v>
      </c>
      <c r="N319" s="6">
        <f>INDEX('ROA2'!$D$2:$AQ$224,MATCH(A319,'ROA2'!$B$2:$B$224,0),MATCH(G319,'ROA2'!$D$1:$AQ$1,0))</f>
        <v>1.00012803077698</v>
      </c>
      <c r="O319" s="6">
        <v>1233.7419520000001</v>
      </c>
      <c r="P319" s="28">
        <v>1.568211895965238E-2</v>
      </c>
    </row>
    <row r="320" spans="1:16" x14ac:dyDescent="0.3">
      <c r="A320" t="s">
        <v>452</v>
      </c>
      <c r="B320" t="str">
        <f>VLOOKUP(A320,Sheet3!L:L,1,FALSE)</f>
        <v>AIF CN EQUITY</v>
      </c>
      <c r="C320" t="str">
        <f>VLOOKUP(A320,'ALL - prices'!B:C,2,FALSE)</f>
        <v>Altus Group Ltd/Canada</v>
      </c>
      <c r="D320" t="str">
        <f>VLOOKUP(A320,'ALL - prices'!B:I,8,FALSE)</f>
        <v>Real Estate</v>
      </c>
      <c r="E320" s="18">
        <v>2024</v>
      </c>
      <c r="F320" t="s">
        <v>681</v>
      </c>
      <c r="G320" t="str">
        <f t="shared" si="20"/>
        <v>2024-Q3</v>
      </c>
      <c r="H320" s="4">
        <f>INDEX('ALL - prices'!$J$3:$DY$219,MATCH('COMBINED DATA'!A320,'ALL - prices'!$B$3:$B$219,0),MATCH('COMBINED DATA'!G320,'ALL - prices'!$J$1:$DY$1,0))</f>
        <v>54.1419</v>
      </c>
      <c r="I320" s="14" t="s">
        <v>769</v>
      </c>
      <c r="J320" s="6">
        <f>INDEX('market cap'!$B$3:$DQ$219,MATCH(A320,'market cap'!$A$3:$A$219,0),MATCH(G320,'market cap'!$B$1:$DQ$1,0))</f>
        <v>2534.9843999999998</v>
      </c>
      <c r="K320">
        <f t="shared" si="21"/>
        <v>7.8379427621601945</v>
      </c>
      <c r="L320">
        <f>INDEX('PB2'!$D$2:$AQ$224,MATCH(A320,'PB2'!$B$2:$B$224,0),MATCH(G320,'PB2'!$D$1:$AQ$1,0))</f>
        <v>4.0829701423645002</v>
      </c>
      <c r="M320" s="16">
        <f t="shared" si="22"/>
        <v>0.24491974350341128</v>
      </c>
      <c r="N320" s="6">
        <f>INDEX('ROA2'!$D$2:$AQ$224,MATCH(A320,'ROA2'!$B$2:$B$224,0),MATCH(G320,'ROA2'!$D$1:$AQ$1,0))</f>
        <v>0.23494599759578699</v>
      </c>
      <c r="O320" s="6">
        <v>1225.228032</v>
      </c>
      <c r="P320" s="28">
        <v>-6.9008920270550202E-3</v>
      </c>
    </row>
    <row r="321" spans="1:16" x14ac:dyDescent="0.3">
      <c r="A321" t="s">
        <v>452</v>
      </c>
      <c r="B321" t="str">
        <f>VLOOKUP(A321,Sheet3!L:L,1,FALSE)</f>
        <v>AIF CN EQUITY</v>
      </c>
      <c r="C321" t="str">
        <f>VLOOKUP(A321,'ALL - prices'!B:C,2,FALSE)</f>
        <v>Altus Group Ltd/Canada</v>
      </c>
      <c r="D321" t="str">
        <f>VLOOKUP(A321,'ALL - prices'!B:I,8,FALSE)</f>
        <v>Real Estate</v>
      </c>
      <c r="E321" s="18">
        <v>2024</v>
      </c>
      <c r="F321" t="s">
        <v>682</v>
      </c>
      <c r="G321" t="str">
        <f t="shared" si="20"/>
        <v>2024-Q4</v>
      </c>
      <c r="H321" s="4">
        <f>INDEX('ALL - prices'!$J$3:$DY$219,MATCH('COMBINED DATA'!A321,'ALL - prices'!$B$3:$B$219,0),MATCH('COMBINED DATA'!G321,'ALL - prices'!$J$1:$DY$1,0))</f>
        <v>55.387</v>
      </c>
      <c r="I321" s="14" t="s">
        <v>769</v>
      </c>
      <c r="J321" s="6">
        <f>INDEX('market cap'!$B$3:$DQ$219,MATCH(A321,'market cap'!$A$3:$A$219,0),MATCH(G321,'market cap'!$B$1:$DQ$1,0))</f>
        <v>2586.6397999999999</v>
      </c>
      <c r="K321">
        <f t="shared" si="21"/>
        <v>7.8581149378572759</v>
      </c>
      <c r="L321">
        <f>INDEX('PB2'!$D$2:$AQ$224,MATCH(A321,'PB2'!$B$2:$B$224,0),MATCH(G321,'PB2'!$D$1:$AQ$1,0))</f>
        <v>4.1655365073419697</v>
      </c>
      <c r="M321" s="16">
        <f t="shared" si="22"/>
        <v>0.24006511483873666</v>
      </c>
      <c r="N321" s="6">
        <f>INDEX('ROA2'!$D$2:$AQ$224,MATCH(A321,'ROA2'!$B$2:$B$224,0),MATCH(G321,'ROA2'!$D$1:$AQ$1,0))</f>
        <v>0.216296002268791</v>
      </c>
      <c r="O321" s="6">
        <v>1218.4159999999999</v>
      </c>
      <c r="P321" s="28">
        <v>-5.5598074987563174E-3</v>
      </c>
    </row>
    <row r="322" spans="1:16" x14ac:dyDescent="0.3">
      <c r="A322" t="s">
        <v>453</v>
      </c>
      <c r="B322" t="e">
        <f>VLOOKUP(A322,Sheet3!L:L,1,FALSE)</f>
        <v>#N/A</v>
      </c>
      <c r="C322" t="str">
        <f>VLOOKUP(A322,'ALL - prices'!B:C,2,FALSE)</f>
        <v>AltaGas Ltd</v>
      </c>
      <c r="D322" t="str">
        <f>VLOOKUP(A322,'ALL - prices'!B:I,8,FALSE)</f>
        <v>Utilities</v>
      </c>
      <c r="E322">
        <v>2015</v>
      </c>
      <c r="F322" t="s">
        <v>679</v>
      </c>
      <c r="G322" t="str">
        <f t="shared" ref="G322:G385" si="24">E322&amp;"-"&amp;F322</f>
        <v>2015-Q1</v>
      </c>
      <c r="H322" s="4">
        <f>INDEX('ALL - prices'!$J$3:$DY$219,MATCH('COMBINED DATA'!A322,'ALL - prices'!$B$3:$B$219,0),MATCH('COMBINED DATA'!G322,'ALL - prices'!$J$1:$DY$1,0))</f>
        <v>23.8703</v>
      </c>
      <c r="I322" s="14">
        <f t="shared" ref="I322:I357" si="25">STDEV(H323:H326)</f>
        <v>1.5200385839401136</v>
      </c>
      <c r="J322" s="15">
        <f>INDEX(MarketCap2!$E$2:$AR$224,MATCH(A322,MarketCap2!$B$2:$B$224,0),MATCH(G322,MarketCap2!$E$1:$AR$1,0))</f>
        <v>5678100480</v>
      </c>
      <c r="K322">
        <f t="shared" ref="K322:K385" si="26">LN(J322)</f>
        <v>22.459882591212573</v>
      </c>
      <c r="L322">
        <f>INDEX('PB2'!$D$2:$AQ$224,MATCH(A322,'PB2'!$B$2:$B$224,0),MATCH(G322,'PB2'!$D$1:$AQ$1,0))</f>
        <v>1.9602979421615601</v>
      </c>
      <c r="M322" s="16">
        <f t="shared" ref="M322:M385" si="27">1/L322</f>
        <v>0.51012653663112606</v>
      </c>
      <c r="N322" s="6">
        <f>INDEX('ROA2'!$D$2:$AQ$224,MATCH(A322,'ROA2'!$B$2:$B$224,0),MATCH(G322,'ROA2'!$D$1:$AQ$1,0))</f>
        <v>1.66164302825928</v>
      </c>
      <c r="O322" s="6">
        <v>8395.5998720000007</v>
      </c>
      <c r="P322" s="28">
        <v>3.1153331277439592E-2</v>
      </c>
    </row>
    <row r="323" spans="1:16" x14ac:dyDescent="0.3">
      <c r="A323" t="s">
        <v>453</v>
      </c>
      <c r="B323" t="e">
        <f>VLOOKUP(A323,Sheet3!L:L,1,FALSE)</f>
        <v>#N/A</v>
      </c>
      <c r="C323" t="str">
        <f>VLOOKUP(A323,'ALL - prices'!B:C,2,FALSE)</f>
        <v>AltaGas Ltd</v>
      </c>
      <c r="D323" t="str">
        <f>VLOOKUP(A323,'ALL - prices'!B:I,8,FALSE)</f>
        <v>Utilities</v>
      </c>
      <c r="E323">
        <v>2015</v>
      </c>
      <c r="F323" t="s">
        <v>680</v>
      </c>
      <c r="G323" t="str">
        <f t="shared" si="24"/>
        <v>2015-Q2</v>
      </c>
      <c r="H323" s="4">
        <f>INDEX('ALL - prices'!$J$3:$DY$219,MATCH('COMBINED DATA'!A323,'ALL - prices'!$B$3:$B$219,0),MATCH('COMBINED DATA'!G323,'ALL - prices'!$J$1:$DY$1,0))</f>
        <v>21.738</v>
      </c>
      <c r="I323" s="14">
        <f t="shared" si="25"/>
        <v>0.72678128931611918</v>
      </c>
      <c r="J323" s="15">
        <f>INDEX(MarketCap2!$E$2:$AR$224,MATCH(A323,MarketCap2!$B$2:$B$224,0),MATCH(G323,MarketCap2!$E$1:$AR$1,0))</f>
        <v>5129059328</v>
      </c>
      <c r="K323">
        <f t="shared" si="26"/>
        <v>22.358188112453732</v>
      </c>
      <c r="L323">
        <f>INDEX('PB2'!$D$2:$AQ$224,MATCH(A323,'PB2'!$B$2:$B$224,0),MATCH(G323,'PB2'!$D$1:$AQ$1,0))</f>
        <v>1.8257470130920399</v>
      </c>
      <c r="M323" s="16">
        <f t="shared" si="27"/>
        <v>0.54772101108708637</v>
      </c>
      <c r="N323" s="6">
        <f>INDEX('ROA2'!$D$2:$AQ$224,MATCH(A323,'ROA2'!$B$2:$B$224,0),MATCH(G323,'ROA2'!$D$1:$AQ$1,0))</f>
        <v>1.9927380084991499</v>
      </c>
      <c r="O323" s="6">
        <v>8618.5000959999998</v>
      </c>
      <c r="P323" s="28">
        <v>2.6549648315588408E-2</v>
      </c>
    </row>
    <row r="324" spans="1:16" x14ac:dyDescent="0.3">
      <c r="A324" t="s">
        <v>453</v>
      </c>
      <c r="B324" t="e">
        <f>VLOOKUP(A324,Sheet3!L:L,1,FALSE)</f>
        <v>#N/A</v>
      </c>
      <c r="C324" t="str">
        <f>VLOOKUP(A324,'ALL - prices'!B:C,2,FALSE)</f>
        <v>AltaGas Ltd</v>
      </c>
      <c r="D324" t="str">
        <f>VLOOKUP(A324,'ALL - prices'!B:I,8,FALSE)</f>
        <v>Utilities</v>
      </c>
      <c r="E324">
        <v>2015</v>
      </c>
      <c r="F324" t="s">
        <v>681</v>
      </c>
      <c r="G324" t="str">
        <f t="shared" si="24"/>
        <v>2015-Q3</v>
      </c>
      <c r="H324" s="4">
        <f>INDEX('ALL - prices'!$J$3:$DY$219,MATCH('COMBINED DATA'!A324,'ALL - prices'!$B$3:$B$219,0),MATCH('COMBINED DATA'!G324,'ALL - prices'!$J$1:$DY$1,0))</f>
        <v>19.055499999999999</v>
      </c>
      <c r="I324" s="14">
        <f t="shared" si="25"/>
        <v>1.1342679911878555</v>
      </c>
      <c r="J324" s="15">
        <f>INDEX(MarketCap2!$E$2:$AR$224,MATCH(A324,MarketCap2!$B$2:$B$224,0),MATCH(G324,MarketCap2!$E$1:$AR$1,0))</f>
        <v>4758144512</v>
      </c>
      <c r="K324">
        <f t="shared" si="26"/>
        <v>22.283123620791333</v>
      </c>
      <c r="L324">
        <f>INDEX('PB2'!$D$2:$AQ$224,MATCH(A324,'PB2'!$B$2:$B$224,0),MATCH(G324,'PB2'!$D$1:$AQ$1,0))</f>
        <v>1.49314105510712</v>
      </c>
      <c r="M324" s="16">
        <f t="shared" si="27"/>
        <v>0.66972908994740532</v>
      </c>
      <c r="N324" s="6">
        <f>INDEX('ROA2'!$D$2:$AQ$224,MATCH(A324,'ROA2'!$B$2:$B$224,0),MATCH(G324,'ROA2'!$D$1:$AQ$1,0))</f>
        <v>1.4171990156173699</v>
      </c>
      <c r="O324" s="6">
        <v>8494.7998719999996</v>
      </c>
      <c r="P324" s="28">
        <v>-1.4352871453515636E-2</v>
      </c>
    </row>
    <row r="325" spans="1:16" x14ac:dyDescent="0.3">
      <c r="A325" t="s">
        <v>453</v>
      </c>
      <c r="B325" t="e">
        <f>VLOOKUP(A325,Sheet3!L:L,1,FALSE)</f>
        <v>#N/A</v>
      </c>
      <c r="C325" t="str">
        <f>VLOOKUP(A325,'ALL - prices'!B:C,2,FALSE)</f>
        <v>AltaGas Ltd</v>
      </c>
      <c r="D325" t="str">
        <f>VLOOKUP(A325,'ALL - prices'!B:I,8,FALSE)</f>
        <v>Utilities</v>
      </c>
      <c r="E325">
        <v>2015</v>
      </c>
      <c r="F325" t="s">
        <v>682</v>
      </c>
      <c r="G325" t="str">
        <f t="shared" si="24"/>
        <v>2015-Q4</v>
      </c>
      <c r="H325" s="4">
        <f>INDEX('ALL - prices'!$J$3:$DY$219,MATCH('COMBINED DATA'!A325,'ALL - prices'!$B$3:$B$219,0),MATCH('COMBINED DATA'!G325,'ALL - prices'!$J$1:$DY$1,0))</f>
        <v>18.184100000000001</v>
      </c>
      <c r="I325" s="14">
        <f t="shared" si="25"/>
        <v>0.96008968504683645</v>
      </c>
      <c r="J325" s="15">
        <f>INDEX(MarketCap2!$E$2:$AR$224,MATCH(A325,MarketCap2!$B$2:$B$224,0),MATCH(G325,MarketCap2!$E$1:$AR$1,0))</f>
        <v>4549060096</v>
      </c>
      <c r="K325">
        <f t="shared" si="26"/>
        <v>22.23818647626258</v>
      </c>
      <c r="L325">
        <f>INDEX('PB2'!$D$2:$AQ$224,MATCH(A325,'PB2'!$B$2:$B$224,0),MATCH(G325,'PB2'!$D$1:$AQ$1,0))</f>
        <v>1.42029905319214</v>
      </c>
      <c r="M325" s="16">
        <f t="shared" si="27"/>
        <v>0.70407707289002797</v>
      </c>
      <c r="N325" s="6">
        <f>INDEX('ROA2'!$D$2:$AQ$224,MATCH(A325,'ROA2'!$B$2:$B$224,0),MATCH(G325,'ROA2'!$D$1:$AQ$1,0))</f>
        <v>1.3437689542770399</v>
      </c>
      <c r="O325" s="6">
        <v>8959.2002560000001</v>
      </c>
      <c r="P325" s="28">
        <v>5.4668784550266629E-2</v>
      </c>
    </row>
    <row r="326" spans="1:16" x14ac:dyDescent="0.3">
      <c r="A326" t="s">
        <v>453</v>
      </c>
      <c r="B326" t="e">
        <f>VLOOKUP(A326,Sheet3!L:L,1,FALSE)</f>
        <v>#N/A</v>
      </c>
      <c r="C326" t="str">
        <f>VLOOKUP(A326,'ALL - prices'!B:C,2,FALSE)</f>
        <v>AltaGas Ltd</v>
      </c>
      <c r="D326" t="str">
        <f>VLOOKUP(A326,'ALL - prices'!B:I,8,FALSE)</f>
        <v>Utilities</v>
      </c>
      <c r="E326">
        <v>2016</v>
      </c>
      <c r="F326" t="s">
        <v>679</v>
      </c>
      <c r="G326" t="str">
        <f t="shared" si="24"/>
        <v>2016-Q1</v>
      </c>
      <c r="H326" s="4">
        <f>INDEX('ALL - prices'!$J$3:$DY$219,MATCH('COMBINED DATA'!A326,'ALL - prices'!$B$3:$B$219,0),MATCH('COMBINED DATA'!G326,'ALL - prices'!$J$1:$DY$1,0))</f>
        <v>19.964200000000002</v>
      </c>
      <c r="I326" s="14">
        <f t="shared" si="25"/>
        <v>1.010360907052525</v>
      </c>
      <c r="J326" s="15">
        <f>INDEX(MarketCap2!$E$2:$AR$224,MATCH(A326,MarketCap2!$B$2:$B$224,0),MATCH(G326,MarketCap2!$E$1:$AR$1,0))</f>
        <v>4907148800</v>
      </c>
      <c r="K326">
        <f t="shared" si="26"/>
        <v>22.313958917621314</v>
      </c>
      <c r="L326">
        <f>INDEX('PB2'!$D$2:$AQ$224,MATCH(A326,'PB2'!$B$2:$B$224,0),MATCH(G326,'PB2'!$D$1:$AQ$1,0))</f>
        <v>1.60020196437836</v>
      </c>
      <c r="M326" s="16">
        <f t="shared" si="27"/>
        <v>0.6249211176218471</v>
      </c>
      <c r="N326" s="6">
        <f>INDEX('ROA2'!$D$2:$AQ$224,MATCH(A326,'ROA2'!$B$2:$B$224,0),MATCH(G326,'ROA2'!$D$1:$AQ$1,0))</f>
        <v>0.55041599273681596</v>
      </c>
      <c r="O326" s="6">
        <v>10099.500032</v>
      </c>
      <c r="P326" s="28">
        <v>0.12727696037783484</v>
      </c>
    </row>
    <row r="327" spans="1:16" x14ac:dyDescent="0.3">
      <c r="A327" t="s">
        <v>453</v>
      </c>
      <c r="B327" t="e">
        <f>VLOOKUP(A327,Sheet3!L:L,1,FALSE)</f>
        <v>#N/A</v>
      </c>
      <c r="C327" t="str">
        <f>VLOOKUP(A327,'ALL - prices'!B:C,2,FALSE)</f>
        <v>AltaGas Ltd</v>
      </c>
      <c r="D327" t="str">
        <f>VLOOKUP(A327,'ALL - prices'!B:I,8,FALSE)</f>
        <v>Utilities</v>
      </c>
      <c r="E327">
        <v>2016</v>
      </c>
      <c r="F327" t="s">
        <v>680</v>
      </c>
      <c r="G327" t="str">
        <f t="shared" si="24"/>
        <v>2016-Q2</v>
      </c>
      <c r="H327" s="4">
        <f>INDEX('ALL - prices'!$J$3:$DY$219,MATCH('COMBINED DATA'!A327,'ALL - prices'!$B$3:$B$219,0),MATCH('COMBINED DATA'!G327,'ALL - prices'!$J$1:$DY$1,0))</f>
        <v>19.073499999999999</v>
      </c>
      <c r="I327" s="14">
        <f t="shared" si="25"/>
        <v>0.94842755653766209</v>
      </c>
      <c r="J327" s="15">
        <f>INDEX(MarketCap2!$E$2:$AR$224,MATCH(A327,MarketCap2!$B$2:$B$224,0),MATCH(G327,MarketCap2!$E$1:$AR$1,0))</f>
        <v>5104321024</v>
      </c>
      <c r="K327">
        <f t="shared" si="26"/>
        <v>22.353353277562718</v>
      </c>
      <c r="L327">
        <f>INDEX('PB2'!$D$2:$AQ$224,MATCH(A327,'PB2'!$B$2:$B$224,0),MATCH(G327,'PB2'!$D$1:$AQ$1,0))</f>
        <v>1.3191159963607799</v>
      </c>
      <c r="M327" s="16">
        <f t="shared" si="27"/>
        <v>0.75808344585224685</v>
      </c>
      <c r="N327" s="6">
        <f>INDEX('ROA2'!$D$2:$AQ$224,MATCH(A327,'ROA2'!$B$2:$B$224,0),MATCH(G327,'ROA2'!$D$1:$AQ$1,0))</f>
        <v>0.45989900827407798</v>
      </c>
      <c r="O327" s="6">
        <v>9559.4004480000003</v>
      </c>
      <c r="P327" s="28">
        <v>-5.347785358569318E-2</v>
      </c>
    </row>
    <row r="328" spans="1:16" x14ac:dyDescent="0.3">
      <c r="A328" t="s">
        <v>453</v>
      </c>
      <c r="B328" t="e">
        <f>VLOOKUP(A328,Sheet3!L:L,1,FALSE)</f>
        <v>#N/A</v>
      </c>
      <c r="C328" t="str">
        <f>VLOOKUP(A328,'ALL - prices'!B:C,2,FALSE)</f>
        <v>AltaGas Ltd</v>
      </c>
      <c r="D328" t="str">
        <f>VLOOKUP(A328,'ALL - prices'!B:I,8,FALSE)</f>
        <v>Utilities</v>
      </c>
      <c r="E328">
        <v>2016</v>
      </c>
      <c r="F328" t="s">
        <v>681</v>
      </c>
      <c r="G328" t="str">
        <f t="shared" si="24"/>
        <v>2016-Q3</v>
      </c>
      <c r="H328" s="4">
        <f>INDEX('ALL - prices'!$J$3:$DY$219,MATCH('COMBINED DATA'!A328,'ALL - prices'!$B$3:$B$219,0),MATCH('COMBINED DATA'!G328,'ALL - prices'!$J$1:$DY$1,0))</f>
        <v>20.8157</v>
      </c>
      <c r="I328" s="14">
        <f t="shared" si="25"/>
        <v>1.0144924740972698</v>
      </c>
      <c r="J328" s="15">
        <f>INDEX(MarketCap2!$E$2:$AR$224,MATCH(A328,MarketCap2!$B$2:$B$224,0),MATCH(G328,MarketCap2!$E$1:$AR$1,0))</f>
        <v>5525857792</v>
      </c>
      <c r="K328">
        <f t="shared" si="26"/>
        <v>22.432704328769777</v>
      </c>
      <c r="L328">
        <f>INDEX('PB2'!$D$2:$AQ$224,MATCH(A328,'PB2'!$B$2:$B$224,0),MATCH(G328,'PB2'!$D$1:$AQ$1,0))</f>
        <v>1.57855796813965</v>
      </c>
      <c r="M328" s="16">
        <f t="shared" si="27"/>
        <v>0.63348956464266704</v>
      </c>
      <c r="N328" s="6">
        <f>INDEX('ROA2'!$D$2:$AQ$224,MATCH(A328,'ROA2'!$B$2:$B$224,0),MATCH(G328,'ROA2'!$D$1:$AQ$1,0))</f>
        <v>0.88924199342727706</v>
      </c>
      <c r="O328" s="6">
        <v>9857.8995200000008</v>
      </c>
      <c r="P328" s="28">
        <v>3.1225710610590849E-2</v>
      </c>
    </row>
    <row r="329" spans="1:16" x14ac:dyDescent="0.3">
      <c r="A329" t="s">
        <v>453</v>
      </c>
      <c r="B329" t="e">
        <f>VLOOKUP(A329,Sheet3!L:L,1,FALSE)</f>
        <v>#N/A</v>
      </c>
      <c r="C329" t="str">
        <f>VLOOKUP(A329,'ALL - prices'!B:C,2,FALSE)</f>
        <v>AltaGas Ltd</v>
      </c>
      <c r="D329" t="str">
        <f>VLOOKUP(A329,'ALL - prices'!B:I,8,FALSE)</f>
        <v>Utilities</v>
      </c>
      <c r="E329">
        <v>2016</v>
      </c>
      <c r="F329" t="s">
        <v>682</v>
      </c>
      <c r="G329" t="str">
        <f t="shared" si="24"/>
        <v>2016-Q4</v>
      </c>
      <c r="H329" s="4">
        <f>INDEX('ALL - prices'!$J$3:$DY$219,MATCH('COMBINED DATA'!A329,'ALL - prices'!$B$3:$B$219,0),MATCH('COMBINED DATA'!G329,'ALL - prices'!$J$1:$DY$1,0))</f>
        <v>21.2408</v>
      </c>
      <c r="I329" s="14">
        <f t="shared" si="25"/>
        <v>0.26596975235290593</v>
      </c>
      <c r="J329" s="15">
        <f>INDEX(MarketCap2!$E$2:$AR$224,MATCH(A329,MarketCap2!$B$2:$B$224,0),MATCH(G329,MarketCap2!$E$1:$AR$1,0))</f>
        <v>5636426752</v>
      </c>
      <c r="K329">
        <f t="shared" si="26"/>
        <v>22.452516147065921</v>
      </c>
      <c r="L329">
        <f>INDEX('PB2'!$D$2:$AQ$224,MATCH(A329,'PB2'!$B$2:$B$224,0),MATCH(G329,'PB2'!$D$1:$AQ$1,0))</f>
        <v>1.57360899448395</v>
      </c>
      <c r="M329" s="16">
        <f t="shared" si="27"/>
        <v>0.63548187860221306</v>
      </c>
      <c r="N329" s="6">
        <f>INDEX('ROA2'!$D$2:$AQ$224,MATCH(A329,'ROA2'!$B$2:$B$224,0),MATCH(G329,'ROA2'!$D$1:$AQ$1,0))</f>
        <v>1.1633260250091599</v>
      </c>
      <c r="O329" s="6">
        <v>9952.1003519999995</v>
      </c>
      <c r="P329" s="28">
        <v>9.5558726084477904E-3</v>
      </c>
    </row>
    <row r="330" spans="1:16" x14ac:dyDescent="0.3">
      <c r="A330" t="s">
        <v>453</v>
      </c>
      <c r="B330" t="e">
        <f>VLOOKUP(A330,Sheet3!L:L,1,FALSE)</f>
        <v>#N/A</v>
      </c>
      <c r="C330" t="str">
        <f>VLOOKUP(A330,'ALL - prices'!B:C,2,FALSE)</f>
        <v>AltaGas Ltd</v>
      </c>
      <c r="D330" t="str">
        <f>VLOOKUP(A330,'ALL - prices'!B:I,8,FALSE)</f>
        <v>Utilities</v>
      </c>
      <c r="E330">
        <v>2017</v>
      </c>
      <c r="F330" t="s">
        <v>679</v>
      </c>
      <c r="G330" t="str">
        <f t="shared" si="24"/>
        <v>2017-Q1</v>
      </c>
      <c r="H330" s="4">
        <f>INDEX('ALL - prices'!$J$3:$DY$219,MATCH('COMBINED DATA'!A330,'ALL - prices'!$B$3:$B$219,0),MATCH('COMBINED DATA'!G330,'ALL - prices'!$J$1:$DY$1,0))</f>
        <v>19.624099999999999</v>
      </c>
      <c r="I330" s="14">
        <f t="shared" si="25"/>
        <v>1.3994981838740164</v>
      </c>
      <c r="J330" s="15">
        <f>INDEX(MarketCap2!$E$2:$AR$224,MATCH(A330,MarketCap2!$B$2:$B$224,0),MATCH(G330,MarketCap2!$E$1:$AR$1,0))</f>
        <v>7626598400</v>
      </c>
      <c r="K330">
        <f t="shared" si="26"/>
        <v>22.754907763700885</v>
      </c>
      <c r="L330">
        <f>INDEX('PB2'!$D$2:$AQ$224,MATCH(A330,'PB2'!$B$2:$B$224,0),MATCH(G330,'PB2'!$D$1:$AQ$1,0))</f>
        <v>1.4614340066909799</v>
      </c>
      <c r="M330" s="16">
        <f t="shared" si="27"/>
        <v>0.68425942972562148</v>
      </c>
      <c r="N330" s="6">
        <f>INDEX('ROA2'!$D$2:$AQ$224,MATCH(A330,'ROA2'!$B$2:$B$224,0),MATCH(G330,'ROA2'!$D$1:$AQ$1,0))</f>
        <v>2.0049159526825</v>
      </c>
      <c r="O330" s="6">
        <v>10200.599552</v>
      </c>
      <c r="P330" s="28">
        <v>2.4969523136898552E-2</v>
      </c>
    </row>
    <row r="331" spans="1:16" x14ac:dyDescent="0.3">
      <c r="A331" t="s">
        <v>453</v>
      </c>
      <c r="B331" t="e">
        <f>VLOOKUP(A331,Sheet3!L:L,1,FALSE)</f>
        <v>#N/A</v>
      </c>
      <c r="C331" t="str">
        <f>VLOOKUP(A331,'ALL - prices'!B:C,2,FALSE)</f>
        <v>AltaGas Ltd</v>
      </c>
      <c r="D331" t="str">
        <f>VLOOKUP(A331,'ALL - prices'!B:I,8,FALSE)</f>
        <v>Utilities</v>
      </c>
      <c r="E331">
        <v>2017</v>
      </c>
      <c r="F331" t="s">
        <v>680</v>
      </c>
      <c r="G331" t="str">
        <f t="shared" si="24"/>
        <v>2017-Q2</v>
      </c>
      <c r="H331" s="4">
        <f>INDEX('ALL - prices'!$J$3:$DY$219,MATCH('COMBINED DATA'!A331,'ALL - prices'!$B$3:$B$219,0),MATCH('COMBINED DATA'!G331,'ALL - prices'!$J$1:$DY$1,0))</f>
        <v>19.2468</v>
      </c>
      <c r="I331" s="14">
        <f t="shared" si="25"/>
        <v>1.3646034622433982</v>
      </c>
      <c r="J331" s="15">
        <f>INDEX(MarketCap2!$E$2:$AR$224,MATCH(A331,MarketCap2!$B$2:$B$224,0),MATCH(G331,MarketCap2!$E$1:$AR$1,0))</f>
        <v>7411161088</v>
      </c>
      <c r="K331">
        <f t="shared" si="26"/>
        <v>22.726252956017277</v>
      </c>
      <c r="L331">
        <f>INDEX('PB2'!$D$2:$AQ$224,MATCH(A331,'PB2'!$B$2:$B$224,0),MATCH(G331,'PB2'!$D$1:$AQ$1,0))</f>
        <v>1.4662619829177901</v>
      </c>
      <c r="M331" s="16">
        <f t="shared" si="27"/>
        <v>0.68200636151668381</v>
      </c>
      <c r="N331" s="6">
        <f>INDEX('ROA2'!$D$2:$AQ$224,MATCH(A331,'ROA2'!$B$2:$B$224,0),MATCH(G331,'ROA2'!$D$1:$AQ$1,0))</f>
        <v>1.8527209758758501</v>
      </c>
      <c r="O331" s="6">
        <v>10044.199936000001</v>
      </c>
      <c r="P331" s="28">
        <v>-1.533239445414108E-2</v>
      </c>
    </row>
    <row r="332" spans="1:16" x14ac:dyDescent="0.3">
      <c r="A332" t="s">
        <v>453</v>
      </c>
      <c r="B332" t="e">
        <f>VLOOKUP(A332,Sheet3!L:L,1,FALSE)</f>
        <v>#N/A</v>
      </c>
      <c r="C332" t="str">
        <f>VLOOKUP(A332,'ALL - prices'!B:C,2,FALSE)</f>
        <v>AltaGas Ltd</v>
      </c>
      <c r="D332" t="str">
        <f>VLOOKUP(A332,'ALL - prices'!B:I,8,FALSE)</f>
        <v>Utilities</v>
      </c>
      <c r="E332">
        <v>2017</v>
      </c>
      <c r="F332" t="s">
        <v>681</v>
      </c>
      <c r="G332" t="str">
        <f t="shared" si="24"/>
        <v>2017-Q3</v>
      </c>
      <c r="H332" s="4">
        <f>INDEX('ALL - prices'!$J$3:$DY$219,MATCH('COMBINED DATA'!A332,'ALL - prices'!$B$3:$B$219,0),MATCH('COMBINED DATA'!G332,'ALL - prices'!$J$1:$DY$1,0))</f>
        <v>18.976700000000001</v>
      </c>
      <c r="I332" s="14">
        <f t="shared" si="25"/>
        <v>2.1809635248363746</v>
      </c>
      <c r="J332" s="15">
        <f>INDEX(MarketCap2!$E$2:$AR$224,MATCH(A332,MarketCap2!$B$2:$B$224,0),MATCH(G332,MarketCap2!$E$1:$AR$1,0))</f>
        <v>7250946048</v>
      </c>
      <c r="K332">
        <f t="shared" si="26"/>
        <v>22.704397786679305</v>
      </c>
      <c r="L332">
        <f>INDEX('PB2'!$D$2:$AQ$224,MATCH(A332,'PB2'!$B$2:$B$224,0),MATCH(G332,'PB2'!$D$1:$AQ$1,0))</f>
        <v>1.4922579526901201</v>
      </c>
      <c r="M332" s="16">
        <f t="shared" si="27"/>
        <v>0.67012542851407297</v>
      </c>
      <c r="N332" s="6">
        <f>INDEX('ROA2'!$D$2:$AQ$224,MATCH(A332,'ROA2'!$B$2:$B$224,0),MATCH(G332,'ROA2'!$D$1:$AQ$1,0))</f>
        <v>1.61947405338287</v>
      </c>
      <c r="O332" s="6">
        <v>10099.200000000001</v>
      </c>
      <c r="P332" s="28">
        <v>5.4758033840874585E-3</v>
      </c>
    </row>
    <row r="333" spans="1:16" x14ac:dyDescent="0.3">
      <c r="A333" t="s">
        <v>453</v>
      </c>
      <c r="B333" t="e">
        <f>VLOOKUP(A333,Sheet3!L:L,1,FALSE)</f>
        <v>#N/A</v>
      </c>
      <c r="C333" t="str">
        <f>VLOOKUP(A333,'ALL - prices'!B:C,2,FALSE)</f>
        <v>AltaGas Ltd</v>
      </c>
      <c r="D333" t="str">
        <f>VLOOKUP(A333,'ALL - prices'!B:I,8,FALSE)</f>
        <v>Utilities</v>
      </c>
      <c r="E333">
        <v>2017</v>
      </c>
      <c r="F333" t="s">
        <v>682</v>
      </c>
      <c r="G333" t="str">
        <f t="shared" si="24"/>
        <v>2017-Q4</v>
      </c>
      <c r="H333" s="4">
        <f>INDEX('ALL - prices'!$J$3:$DY$219,MATCH('COMBINED DATA'!A333,'ALL - prices'!$B$3:$B$219,0),MATCH('COMBINED DATA'!G333,'ALL - prices'!$J$1:$DY$1,0))</f>
        <v>19.251100000000001</v>
      </c>
      <c r="I333" s="14">
        <f t="shared" si="25"/>
        <v>3.696307683238321</v>
      </c>
      <c r="J333" s="15">
        <f>INDEX(MarketCap2!$E$2:$AR$224,MATCH(A333,MarketCap2!$B$2:$B$224,0),MATCH(G333,MarketCap2!$E$1:$AR$1,0))</f>
        <v>7304140288</v>
      </c>
      <c r="K333">
        <f t="shared" si="26"/>
        <v>22.711707187064484</v>
      </c>
      <c r="L333">
        <f>INDEX('PB2'!$D$2:$AQ$224,MATCH(A333,'PB2'!$B$2:$B$224,0),MATCH(G333,'PB2'!$D$1:$AQ$1,0))</f>
        <v>1.5223129987716699</v>
      </c>
      <c r="M333" s="16">
        <f t="shared" si="27"/>
        <v>0.65689513313417414</v>
      </c>
      <c r="N333" s="6">
        <f>INDEX('ROA2'!$D$2:$AQ$224,MATCH(A333,'ROA2'!$B$2:$B$224,0),MATCH(G333,'ROA2'!$D$1:$AQ$1,0))</f>
        <v>1.36993896961212</v>
      </c>
      <c r="O333" s="6">
        <v>9932.0002559999994</v>
      </c>
      <c r="P333" s="28">
        <v>-1.6555741444867055E-2</v>
      </c>
    </row>
    <row r="334" spans="1:16" x14ac:dyDescent="0.3">
      <c r="A334" t="s">
        <v>453</v>
      </c>
      <c r="B334" t="e">
        <f>VLOOKUP(A334,Sheet3!L:L,1,FALSE)</f>
        <v>#N/A</v>
      </c>
      <c r="C334" t="str">
        <f>VLOOKUP(A334,'ALL - prices'!B:C,2,FALSE)</f>
        <v>AltaGas Ltd</v>
      </c>
      <c r="D334" t="str">
        <f>VLOOKUP(A334,'ALL - prices'!B:I,8,FALSE)</f>
        <v>Utilities</v>
      </c>
      <c r="E334">
        <v>2018</v>
      </c>
      <c r="F334" t="s">
        <v>679</v>
      </c>
      <c r="G334" t="str">
        <f t="shared" si="24"/>
        <v>2018-Q1</v>
      </c>
      <c r="H334" s="4">
        <f>INDEX('ALL - prices'!$J$3:$DY$219,MATCH('COMBINED DATA'!A334,'ALL - prices'!$B$3:$B$219,0),MATCH('COMBINED DATA'!G334,'ALL - prices'!$J$1:$DY$1,0))</f>
        <v>16.370999999999999</v>
      </c>
      <c r="I334" s="14">
        <f t="shared" si="25"/>
        <v>3.6768263655631137</v>
      </c>
      <c r="J334" s="15">
        <f>INDEX(MarketCap2!$E$2:$AR$224,MATCH(A334,MarketCap2!$B$2:$B$224,0),MATCH(G334,MarketCap2!$E$1:$AR$1,0))</f>
        <v>6280448000</v>
      </c>
      <c r="K334">
        <f t="shared" si="26"/>
        <v>22.560707152461731</v>
      </c>
      <c r="L334">
        <f>INDEX('PB2'!$D$2:$AQ$224,MATCH(A334,'PB2'!$B$2:$B$224,0),MATCH(G334,'PB2'!$D$1:$AQ$1,0))</f>
        <v>1.2514050006866499</v>
      </c>
      <c r="M334" s="16">
        <f t="shared" si="27"/>
        <v>0.799101809127578</v>
      </c>
      <c r="N334" s="6">
        <f>INDEX('ROA2'!$D$2:$AQ$224,MATCH(A334,'ROA2'!$B$2:$B$224,0),MATCH(G334,'ROA2'!$D$1:$AQ$1,0))</f>
        <v>0.90546000003814697</v>
      </c>
      <c r="O334" s="6">
        <v>10032.19968</v>
      </c>
      <c r="P334" s="28">
        <v>1.0088544242582868E-2</v>
      </c>
    </row>
    <row r="335" spans="1:16" x14ac:dyDescent="0.3">
      <c r="A335" t="s">
        <v>453</v>
      </c>
      <c r="B335" t="e">
        <f>VLOOKUP(A335,Sheet3!L:L,1,FALSE)</f>
        <v>#N/A</v>
      </c>
      <c r="C335" t="str">
        <f>VLOOKUP(A335,'ALL - prices'!B:C,2,FALSE)</f>
        <v>AltaGas Ltd</v>
      </c>
      <c r="D335" t="str">
        <f>VLOOKUP(A335,'ALL - prices'!B:I,8,FALSE)</f>
        <v>Utilities</v>
      </c>
      <c r="E335">
        <v>2018</v>
      </c>
      <c r="F335" t="s">
        <v>680</v>
      </c>
      <c r="G335" t="str">
        <f t="shared" si="24"/>
        <v>2018-Q2</v>
      </c>
      <c r="H335" s="4">
        <f>INDEX('ALL - prices'!$J$3:$DY$219,MATCH('COMBINED DATA'!A335,'ALL - prices'!$B$3:$B$219,0),MATCH('COMBINED DATA'!G335,'ALL - prices'!$J$1:$DY$1,0))</f>
        <v>19.0427</v>
      </c>
      <c r="I335" s="14">
        <f t="shared" si="25"/>
        <v>2.1889956136700501</v>
      </c>
      <c r="J335" s="15">
        <f>INDEX(MarketCap2!$E$2:$AR$224,MATCH(A335,MarketCap2!$B$2:$B$224,0),MATCH(G335,MarketCap2!$E$1:$AR$1,0))</f>
        <v>7151847424</v>
      </c>
      <c r="K335">
        <f t="shared" si="26"/>
        <v>22.690636541256733</v>
      </c>
      <c r="L335">
        <f>INDEX('PB2'!$D$2:$AQ$224,MATCH(A335,'PB2'!$B$2:$B$224,0),MATCH(G335,'PB2'!$D$1:$AQ$1,0))</f>
        <v>1.3056570291519201</v>
      </c>
      <c r="M335" s="16">
        <f t="shared" si="27"/>
        <v>0.76589791780889249</v>
      </c>
      <c r="N335" s="6">
        <f>INDEX('ROA2'!$D$2:$AQ$224,MATCH(A335,'ROA2'!$B$2:$B$224,0),MATCH(G335,'ROA2'!$D$1:$AQ$1,0))</f>
        <v>1.10567998886108</v>
      </c>
      <c r="O335" s="6">
        <v>10106.300416</v>
      </c>
      <c r="P335" s="28">
        <v>7.3862899826172843E-3</v>
      </c>
    </row>
    <row r="336" spans="1:16" x14ac:dyDescent="0.3">
      <c r="A336" t="s">
        <v>453</v>
      </c>
      <c r="B336" t="e">
        <f>VLOOKUP(A336,Sheet3!L:L,1,FALSE)</f>
        <v>#N/A</v>
      </c>
      <c r="C336" t="str">
        <f>VLOOKUP(A336,'ALL - prices'!B:C,2,FALSE)</f>
        <v>AltaGas Ltd</v>
      </c>
      <c r="D336" t="str">
        <f>VLOOKUP(A336,'ALL - prices'!B:I,8,FALSE)</f>
        <v>Utilities</v>
      </c>
      <c r="E336">
        <v>2018</v>
      </c>
      <c r="F336" t="s">
        <v>681</v>
      </c>
      <c r="G336" t="str">
        <f t="shared" si="24"/>
        <v>2018-Q3</v>
      </c>
      <c r="H336" s="4">
        <f>INDEX('ALL - prices'!$J$3:$DY$219,MATCH('COMBINED DATA'!A336,'ALL - prices'!$B$3:$B$219,0),MATCH('COMBINED DATA'!G336,'ALL - prices'!$J$1:$DY$1,0))</f>
        <v>14.7362</v>
      </c>
      <c r="I336" s="14">
        <f t="shared" si="25"/>
        <v>2.2280372071997978</v>
      </c>
      <c r="J336" s="15">
        <f>INDEX(MarketCap2!$E$2:$AR$224,MATCH(A336,MarketCap2!$B$2:$B$224,0),MATCH(G336,MarketCap2!$E$1:$AR$1,0))</f>
        <v>5468099072</v>
      </c>
      <c r="K336">
        <f t="shared" si="26"/>
        <v>22.422196874151656</v>
      </c>
      <c r="L336">
        <f>INDEX('PB2'!$D$2:$AQ$224,MATCH(A336,'PB2'!$B$2:$B$224,0),MATCH(G336,'PB2'!$D$1:$AQ$1,0))</f>
        <v>0.71382397413253795</v>
      </c>
      <c r="M336" s="16">
        <f t="shared" si="27"/>
        <v>1.4009055961103469</v>
      </c>
      <c r="N336" s="6">
        <f>INDEX('ROA2'!$D$2:$AQ$224,MATCH(A336,'ROA2'!$B$2:$B$224,0),MATCH(G336,'ROA2'!$D$1:$AQ$1,0))</f>
        <v>1.1565979719162001</v>
      </c>
      <c r="O336" s="6">
        <v>10876.099584</v>
      </c>
      <c r="P336" s="28">
        <v>7.6170224148618806E-2</v>
      </c>
    </row>
    <row r="337" spans="1:16" x14ac:dyDescent="0.3">
      <c r="A337" t="s">
        <v>453</v>
      </c>
      <c r="B337" t="e">
        <f>VLOOKUP(A337,Sheet3!L:L,1,FALSE)</f>
        <v>#N/A</v>
      </c>
      <c r="C337" t="str">
        <f>VLOOKUP(A337,'ALL - prices'!B:C,2,FALSE)</f>
        <v>AltaGas Ltd</v>
      </c>
      <c r="D337" t="str">
        <f>VLOOKUP(A337,'ALL - prices'!B:I,8,FALSE)</f>
        <v>Utilities</v>
      </c>
      <c r="E337">
        <v>2018</v>
      </c>
      <c r="F337" t="s">
        <v>682</v>
      </c>
      <c r="G337" t="str">
        <f t="shared" si="24"/>
        <v>2018-Q4</v>
      </c>
      <c r="H337" s="4">
        <f>INDEX('ALL - prices'!$J$3:$DY$219,MATCH('COMBINED DATA'!A337,'ALL - prices'!$B$3:$B$219,0),MATCH('COMBINED DATA'!G337,'ALL - prices'!$J$1:$DY$1,0))</f>
        <v>10.232200000000001</v>
      </c>
      <c r="I337" s="14">
        <f t="shared" si="25"/>
        <v>0.98550306400673715</v>
      </c>
      <c r="J337" s="15">
        <f>INDEX(MarketCap2!$E$2:$AR$224,MATCH(A337,MarketCap2!$B$2:$B$224,0),MATCH(G337,MarketCap2!$E$1:$AR$1,0))</f>
        <v>3791446016</v>
      </c>
      <c r="K337">
        <f t="shared" si="26"/>
        <v>22.056013317839586</v>
      </c>
      <c r="L337">
        <f>INDEX('PB2'!$D$2:$AQ$224,MATCH(A337,'PB2'!$B$2:$B$224,0),MATCH(G337,'PB2'!$D$1:$AQ$1,0))</f>
        <v>0.67100799083709695</v>
      </c>
      <c r="M337" s="16">
        <f t="shared" si="27"/>
        <v>1.4902952180233777</v>
      </c>
      <c r="N337" s="6">
        <f>INDEX('ROA2'!$D$2:$AQ$224,MATCH(A337,'ROA2'!$B$2:$B$224,0),MATCH(G337,'ROA2'!$D$1:$AQ$1,0))</f>
        <v>-3.77685499191284</v>
      </c>
      <c r="O337" s="6">
        <v>22957.799424000001</v>
      </c>
      <c r="P337" s="28">
        <v>1.1108485856247197</v>
      </c>
    </row>
    <row r="338" spans="1:16" x14ac:dyDescent="0.3">
      <c r="A338" t="s">
        <v>453</v>
      </c>
      <c r="B338" t="e">
        <f>VLOOKUP(A338,Sheet3!L:L,1,FALSE)</f>
        <v>#N/A</v>
      </c>
      <c r="C338" t="str">
        <f>VLOOKUP(A338,'ALL - prices'!B:C,2,FALSE)</f>
        <v>AltaGas Ltd</v>
      </c>
      <c r="D338" t="str">
        <f>VLOOKUP(A338,'ALL - prices'!B:I,8,FALSE)</f>
        <v>Utilities</v>
      </c>
      <c r="E338">
        <v>2019</v>
      </c>
      <c r="F338" t="s">
        <v>679</v>
      </c>
      <c r="G338" t="str">
        <f t="shared" si="24"/>
        <v>2019-Q1</v>
      </c>
      <c r="H338" s="4">
        <f>INDEX('ALL - prices'!$J$3:$DY$219,MATCH('COMBINED DATA'!A338,'ALL - prices'!$B$3:$B$219,0),MATCH('COMBINED DATA'!G338,'ALL - prices'!$J$1:$DY$1,0))</f>
        <v>13.148</v>
      </c>
      <c r="I338" s="14">
        <f t="shared" si="25"/>
        <v>2.5224252910971656</v>
      </c>
      <c r="J338" s="15">
        <f>INDEX(MarketCap2!$E$2:$AR$224,MATCH(A338,MarketCap2!$B$2:$B$224,0),MATCH(G338,MarketCap2!$E$1:$AR$1,0))</f>
        <v>4847395328</v>
      </c>
      <c r="K338">
        <f t="shared" si="26"/>
        <v>22.301707351861875</v>
      </c>
      <c r="L338">
        <f>INDEX('PB2'!$D$2:$AQ$224,MATCH(A338,'PB2'!$B$2:$B$224,0),MATCH(G338,'PB2'!$D$1:$AQ$1,0))</f>
        <v>0.768451988697052</v>
      </c>
      <c r="M338" s="16">
        <f t="shared" si="27"/>
        <v>1.301317472930936</v>
      </c>
      <c r="N338" s="6">
        <f>INDEX('ROA2'!$D$2:$AQ$224,MATCH(A338,'ROA2'!$B$2:$B$224,0),MATCH(G338,'ROA2'!$D$1:$AQ$1,0))</f>
        <v>-2.59607005119324</v>
      </c>
      <c r="O338" s="6">
        <v>23487.700991999998</v>
      </c>
      <c r="P338" s="28">
        <v>2.3081548811078136E-2</v>
      </c>
    </row>
    <row r="339" spans="1:16" x14ac:dyDescent="0.3">
      <c r="A339" t="s">
        <v>453</v>
      </c>
      <c r="B339" t="e">
        <f>VLOOKUP(A339,Sheet3!L:L,1,FALSE)</f>
        <v>#N/A</v>
      </c>
      <c r="C339" t="str">
        <f>VLOOKUP(A339,'ALL - prices'!B:C,2,FALSE)</f>
        <v>AltaGas Ltd</v>
      </c>
      <c r="D339" t="str">
        <f>VLOOKUP(A339,'ALL - prices'!B:I,8,FALSE)</f>
        <v>Utilities</v>
      </c>
      <c r="E339">
        <v>2019</v>
      </c>
      <c r="F339" t="s">
        <v>680</v>
      </c>
      <c r="G339" t="str">
        <f t="shared" si="24"/>
        <v>2019-Q2</v>
      </c>
      <c r="H339" s="4">
        <f>INDEX('ALL - prices'!$J$3:$DY$219,MATCH('COMBINED DATA'!A339,'ALL - prices'!$B$3:$B$219,0),MATCH('COMBINED DATA'!G339,'ALL - prices'!$J$1:$DY$1,0))</f>
        <v>14.997</v>
      </c>
      <c r="I339" s="14">
        <f t="shared" si="25"/>
        <v>2.4403988785988719</v>
      </c>
      <c r="J339" s="15">
        <f>INDEX(MarketCap2!$E$2:$AR$224,MATCH(A339,MarketCap2!$B$2:$B$224,0),MATCH(G339,MarketCap2!$E$1:$AR$1,0))</f>
        <v>5465117184</v>
      </c>
      <c r="K339">
        <f t="shared" si="26"/>
        <v>22.421651400979972</v>
      </c>
      <c r="L339">
        <f>INDEX('PB2'!$D$2:$AQ$224,MATCH(A339,'PB2'!$B$2:$B$224,0),MATCH(G339,'PB2'!$D$1:$AQ$1,0))</f>
        <v>0.89028298854827903</v>
      </c>
      <c r="M339" s="16">
        <f t="shared" si="27"/>
        <v>1.1232383555150578</v>
      </c>
      <c r="N339" s="6">
        <f>INDEX('ROA2'!$D$2:$AQ$224,MATCH(A339,'ROA2'!$B$2:$B$224,0),MATCH(G339,'ROA2'!$D$1:$AQ$1,0))</f>
        <v>2.0549681186675999</v>
      </c>
      <c r="O339" s="6">
        <v>21563.29984</v>
      </c>
      <c r="P339" s="28">
        <v>-8.1932290974559702E-2</v>
      </c>
    </row>
    <row r="340" spans="1:16" x14ac:dyDescent="0.3">
      <c r="A340" t="s">
        <v>453</v>
      </c>
      <c r="B340" t="e">
        <f>VLOOKUP(A340,Sheet3!L:L,1,FALSE)</f>
        <v>#N/A</v>
      </c>
      <c r="C340" t="str">
        <f>VLOOKUP(A340,'ALL - prices'!B:C,2,FALSE)</f>
        <v>AltaGas Ltd</v>
      </c>
      <c r="D340" t="str">
        <f>VLOOKUP(A340,'ALL - prices'!B:I,8,FALSE)</f>
        <v>Utilities</v>
      </c>
      <c r="E340">
        <v>2019</v>
      </c>
      <c r="F340" t="s">
        <v>681</v>
      </c>
      <c r="G340" t="str">
        <f t="shared" si="24"/>
        <v>2019-Q3</v>
      </c>
      <c r="H340" s="4">
        <f>INDEX('ALL - prices'!$J$3:$DY$219,MATCH('COMBINED DATA'!A340,'ALL - prices'!$B$3:$B$219,0),MATCH('COMBINED DATA'!G340,'ALL - prices'!$J$1:$DY$1,0))</f>
        <v>14.9062</v>
      </c>
      <c r="I340" s="14">
        <f t="shared" si="25"/>
        <v>2.1720923482132659</v>
      </c>
      <c r="J340" s="15">
        <f>INDEX(MarketCap2!$E$2:$AR$224,MATCH(A340,MarketCap2!$B$2:$B$224,0),MATCH(G340,MarketCap2!$E$1:$AR$1,0))</f>
        <v>5391819264</v>
      </c>
      <c r="K340">
        <f t="shared" si="26"/>
        <v>22.408148690706799</v>
      </c>
      <c r="L340">
        <f>INDEX('PB2'!$D$2:$AQ$224,MATCH(A340,'PB2'!$B$2:$B$224,0),MATCH(G340,'PB2'!$D$1:$AQ$1,0))</f>
        <v>0.86930298805236805</v>
      </c>
      <c r="M340" s="16">
        <f t="shared" si="27"/>
        <v>1.1503469029140834</v>
      </c>
      <c r="N340" s="6">
        <f>INDEX('ROA2'!$D$2:$AQ$224,MATCH(A340,'ROA2'!$B$2:$B$224,0),MATCH(G340,'ROA2'!$D$1:$AQ$1,0))</f>
        <v>2.3001561164856001</v>
      </c>
      <c r="O340" s="6">
        <v>20999.999488000001</v>
      </c>
      <c r="P340" s="28">
        <v>-2.6123105284427486E-2</v>
      </c>
    </row>
    <row r="341" spans="1:16" x14ac:dyDescent="0.3">
      <c r="A341" t="s">
        <v>453</v>
      </c>
      <c r="B341" t="e">
        <f>VLOOKUP(A341,Sheet3!L:L,1,FALSE)</f>
        <v>#N/A</v>
      </c>
      <c r="C341" t="str">
        <f>VLOOKUP(A341,'ALL - prices'!B:C,2,FALSE)</f>
        <v>AltaGas Ltd</v>
      </c>
      <c r="D341" t="str">
        <f>VLOOKUP(A341,'ALL - prices'!B:I,8,FALSE)</f>
        <v>Utilities</v>
      </c>
      <c r="E341">
        <v>2019</v>
      </c>
      <c r="F341" t="s">
        <v>682</v>
      </c>
      <c r="G341" t="str">
        <f t="shared" si="24"/>
        <v>2019-Q4</v>
      </c>
      <c r="H341" s="4">
        <f>INDEX('ALL - prices'!$J$3:$DY$219,MATCH('COMBINED DATA'!A341,'ALL - prices'!$B$3:$B$219,0),MATCH('COMBINED DATA'!G341,'ALL - prices'!$J$1:$DY$1,0))</f>
        <v>15.3443</v>
      </c>
      <c r="I341" s="14">
        <f t="shared" si="25"/>
        <v>2.1975284910932711</v>
      </c>
      <c r="J341" s="15">
        <f>INDEX(MarketCap2!$E$2:$AR$224,MATCH(A341,MarketCap2!$B$2:$B$224,0),MATCH(G341,MarketCap2!$E$1:$AR$1,0))</f>
        <v>5511896576</v>
      </c>
      <c r="K341">
        <f t="shared" si="26"/>
        <v>22.430174607056479</v>
      </c>
      <c r="L341">
        <f>INDEX('PB2'!$D$2:$AQ$224,MATCH(A341,'PB2'!$B$2:$B$224,0),MATCH(G341,'PB2'!$D$1:$AQ$1,0))</f>
        <v>0.92973798513412498</v>
      </c>
      <c r="M341" s="16">
        <f t="shared" si="27"/>
        <v>1.0755718449598883</v>
      </c>
      <c r="N341" s="6">
        <f>INDEX('ROA2'!$D$2:$AQ$224,MATCH(A341,'ROA2'!$B$2:$B$224,0),MATCH(G341,'ROA2'!$D$1:$AQ$1,0))</f>
        <v>5.1090288162231499</v>
      </c>
      <c r="O341" s="6">
        <v>20686.49984</v>
      </c>
      <c r="P341" s="28">
        <v>-1.4928555030639097E-2</v>
      </c>
    </row>
    <row r="342" spans="1:16" x14ac:dyDescent="0.3">
      <c r="A342" t="s">
        <v>453</v>
      </c>
      <c r="B342" t="e">
        <f>VLOOKUP(A342,Sheet3!L:L,1,FALSE)</f>
        <v>#N/A</v>
      </c>
      <c r="C342" t="str">
        <f>VLOOKUP(A342,'ALL - prices'!B:C,2,FALSE)</f>
        <v>AltaGas Ltd</v>
      </c>
      <c r="D342" t="str">
        <f>VLOOKUP(A342,'ALL - prices'!B:I,8,FALSE)</f>
        <v>Utilities</v>
      </c>
      <c r="E342">
        <v>2020</v>
      </c>
      <c r="F342" t="s">
        <v>679</v>
      </c>
      <c r="G342" t="str">
        <f t="shared" si="24"/>
        <v>2020-Q1</v>
      </c>
      <c r="H342" s="4">
        <f>INDEX('ALL - prices'!$J$3:$DY$219,MATCH('COMBINED DATA'!A342,'ALL - prices'!$B$3:$B$219,0),MATCH('COMBINED DATA'!G342,'ALL - prices'!$J$1:$DY$1,0))</f>
        <v>10.0518</v>
      </c>
      <c r="I342" s="14">
        <f t="shared" si="25"/>
        <v>2.267781318638701</v>
      </c>
      <c r="J342" s="15">
        <f>INDEX(MarketCap2!$E$2:$AR$224,MATCH(A342,MarketCap2!$B$2:$B$224,0),MATCH(G342,MarketCap2!$E$1:$AR$1,0))</f>
        <v>3562669824</v>
      </c>
      <c r="K342">
        <f t="shared" si="26"/>
        <v>21.993776051299744</v>
      </c>
      <c r="L342">
        <f>INDEX('PB2'!$D$2:$AQ$224,MATCH(A342,'PB2'!$B$2:$B$224,0),MATCH(G342,'PB2'!$D$1:$AQ$1,0))</f>
        <v>0.50876200199127197</v>
      </c>
      <c r="M342" s="16">
        <f t="shared" si="27"/>
        <v>1.9655555959093727</v>
      </c>
      <c r="N342" s="6">
        <f>INDEX('ROA2'!$D$2:$AQ$224,MATCH(A342,'ROA2'!$B$2:$B$224,0),MATCH(G342,'ROA2'!$D$1:$AQ$1,0))</f>
        <v>3.8491570949554399</v>
      </c>
      <c r="O342" s="6">
        <v>19794.499584000001</v>
      </c>
      <c r="P342" s="28">
        <v>-4.3119921828206162E-2</v>
      </c>
    </row>
    <row r="343" spans="1:16" x14ac:dyDescent="0.3">
      <c r="A343" t="s">
        <v>453</v>
      </c>
      <c r="B343" t="e">
        <f>VLOOKUP(A343,Sheet3!L:L,1,FALSE)</f>
        <v>#N/A</v>
      </c>
      <c r="C343" t="str">
        <f>VLOOKUP(A343,'ALL - prices'!B:C,2,FALSE)</f>
        <v>AltaGas Ltd</v>
      </c>
      <c r="D343" t="str">
        <f>VLOOKUP(A343,'ALL - prices'!B:I,8,FALSE)</f>
        <v>Utilities</v>
      </c>
      <c r="E343">
        <v>2020</v>
      </c>
      <c r="F343" t="s">
        <v>680</v>
      </c>
      <c r="G343" t="str">
        <f t="shared" si="24"/>
        <v>2020-Q2</v>
      </c>
      <c r="H343" s="4">
        <f>INDEX('ALL - prices'!$J$3:$DY$219,MATCH('COMBINED DATA'!A343,'ALL - prices'!$B$3:$B$219,0),MATCH('COMBINED DATA'!G343,'ALL - prices'!$J$1:$DY$1,0))</f>
        <v>12.531700000000001</v>
      </c>
      <c r="I343" s="14">
        <f t="shared" si="25"/>
        <v>3.7592185296060268</v>
      </c>
      <c r="J343" s="15">
        <f>INDEX(MarketCap2!$E$2:$AR$224,MATCH(A343,MarketCap2!$B$2:$B$224,0),MATCH(G343,MarketCap2!$E$1:$AR$1,0))</f>
        <v>4373315584</v>
      </c>
      <c r="K343">
        <f t="shared" si="26"/>
        <v>22.198787273249422</v>
      </c>
      <c r="L343">
        <f>INDEX('PB2'!$D$2:$AQ$224,MATCH(A343,'PB2'!$B$2:$B$224,0),MATCH(G343,'PB2'!$D$1:$AQ$1,0))</f>
        <v>0.65802997350692705</v>
      </c>
      <c r="M343" s="16">
        <f t="shared" si="27"/>
        <v>1.5196876134236963</v>
      </c>
      <c r="N343" s="6">
        <f>INDEX('ROA2'!$D$2:$AQ$224,MATCH(A343,'ROA2'!$B$2:$B$224,0),MATCH(G343,'ROA2'!$D$1:$AQ$1,0))</f>
        <v>2.2873179912567099</v>
      </c>
      <c r="O343" s="6">
        <v>21133.000703999998</v>
      </c>
      <c r="P343" s="28">
        <v>6.7619851379416271E-2</v>
      </c>
    </row>
    <row r="344" spans="1:16" x14ac:dyDescent="0.3">
      <c r="A344" t="s">
        <v>453</v>
      </c>
      <c r="B344" t="e">
        <f>VLOOKUP(A344,Sheet3!L:L,1,FALSE)</f>
        <v>#N/A</v>
      </c>
      <c r="C344" t="str">
        <f>VLOOKUP(A344,'ALL - prices'!B:C,2,FALSE)</f>
        <v>AltaGas Ltd</v>
      </c>
      <c r="D344" t="str">
        <f>VLOOKUP(A344,'ALL - prices'!B:I,8,FALSE)</f>
        <v>Utilities</v>
      </c>
      <c r="E344">
        <v>2020</v>
      </c>
      <c r="F344" t="s">
        <v>681</v>
      </c>
      <c r="G344" t="str">
        <f t="shared" si="24"/>
        <v>2020-Q3</v>
      </c>
      <c r="H344" s="4">
        <f>INDEX('ALL - prices'!$J$3:$DY$219,MATCH('COMBINED DATA'!A344,'ALL - prices'!$B$3:$B$219,0),MATCH('COMBINED DATA'!G344,'ALL - prices'!$J$1:$DY$1,0))</f>
        <v>13.0593</v>
      </c>
      <c r="I344" s="14">
        <f t="shared" si="25"/>
        <v>3.1012862410887734</v>
      </c>
      <c r="J344" s="15">
        <f>INDEX(MarketCap2!$E$2:$AR$224,MATCH(A344,MarketCap2!$B$2:$B$224,0),MATCH(G344,MarketCap2!$E$1:$AR$1,0))</f>
        <v>4493476864</v>
      </c>
      <c r="K344">
        <f t="shared" si="26"/>
        <v>22.225892596278999</v>
      </c>
      <c r="L344">
        <f>INDEX('PB2'!$D$2:$AQ$224,MATCH(A344,'PB2'!$B$2:$B$224,0),MATCH(G344,'PB2'!$D$1:$AQ$1,0))</f>
        <v>0.70596402883529696</v>
      </c>
      <c r="M344" s="16">
        <f t="shared" si="27"/>
        <v>1.4165027666491805</v>
      </c>
      <c r="N344" s="6">
        <f>INDEX('ROA2'!$D$2:$AQ$224,MATCH(A344,'ROA2'!$B$2:$B$224,0),MATCH(G344,'ROA2'!$D$1:$AQ$1,0))</f>
        <v>2.2793450355529798</v>
      </c>
      <c r="O344" s="6">
        <v>20003.000319999999</v>
      </c>
      <c r="P344" s="28">
        <v>-5.3470891324302827E-2</v>
      </c>
    </row>
    <row r="345" spans="1:16" x14ac:dyDescent="0.3">
      <c r="A345" t="s">
        <v>453</v>
      </c>
      <c r="B345" t="e">
        <f>VLOOKUP(A345,Sheet3!L:L,1,FALSE)</f>
        <v>#N/A</v>
      </c>
      <c r="C345" t="str">
        <f>VLOOKUP(A345,'ALL - prices'!B:C,2,FALSE)</f>
        <v>AltaGas Ltd</v>
      </c>
      <c r="D345" t="str">
        <f>VLOOKUP(A345,'ALL - prices'!B:I,8,FALSE)</f>
        <v>Utilities</v>
      </c>
      <c r="E345">
        <v>2020</v>
      </c>
      <c r="F345" t="s">
        <v>682</v>
      </c>
      <c r="G345" t="str">
        <f t="shared" si="24"/>
        <v>2020-Q4</v>
      </c>
      <c r="H345" s="4">
        <f>INDEX('ALL - prices'!$J$3:$DY$219,MATCH('COMBINED DATA'!A345,'ALL - prices'!$B$3:$B$219,0),MATCH('COMBINED DATA'!G345,'ALL - prices'!$J$1:$DY$1,0))</f>
        <v>15.4079</v>
      </c>
      <c r="I345" s="14">
        <f t="shared" si="25"/>
        <v>2.54789164392185</v>
      </c>
      <c r="J345" s="15">
        <f>INDEX(MarketCap2!$E$2:$AR$224,MATCH(A345,MarketCap2!$B$2:$B$224,0),MATCH(G345,MarketCap2!$E$1:$AR$1,0))</f>
        <v>5231352320</v>
      </c>
      <c r="K345">
        <f t="shared" si="26"/>
        <v>22.37793565138951</v>
      </c>
      <c r="L345">
        <f>INDEX('PB2'!$D$2:$AQ$224,MATCH(A345,'PB2'!$B$2:$B$224,0),MATCH(G345,'PB2'!$D$1:$AQ$1,0))</f>
        <v>0.87730401754379295</v>
      </c>
      <c r="M345" s="16">
        <f t="shared" si="27"/>
        <v>1.1398557170634207</v>
      </c>
      <c r="N345" s="6">
        <f>INDEX('ROA2'!$D$2:$AQ$224,MATCH(A345,'ROA2'!$B$2:$B$224,0),MATCH(G345,'ROA2'!$D$1:$AQ$1,0))</f>
        <v>1.9626779556274401</v>
      </c>
      <c r="O345" s="6">
        <v>19798.999039999999</v>
      </c>
      <c r="P345" s="28">
        <v>-1.0198534056714968E-2</v>
      </c>
    </row>
    <row r="346" spans="1:16" x14ac:dyDescent="0.3">
      <c r="A346" t="s">
        <v>453</v>
      </c>
      <c r="B346" t="e">
        <f>VLOOKUP(A346,Sheet3!L:L,1,FALSE)</f>
        <v>#N/A</v>
      </c>
      <c r="C346" t="str">
        <f>VLOOKUP(A346,'ALL - prices'!B:C,2,FALSE)</f>
        <v>AltaGas Ltd</v>
      </c>
      <c r="D346" t="str">
        <f>VLOOKUP(A346,'ALL - prices'!B:I,8,FALSE)</f>
        <v>Utilities</v>
      </c>
      <c r="E346">
        <v>2021</v>
      </c>
      <c r="F346" t="s">
        <v>679</v>
      </c>
      <c r="G346" t="str">
        <f t="shared" si="24"/>
        <v>2021-Q1</v>
      </c>
      <c r="H346" s="4">
        <f>INDEX('ALL - prices'!$J$3:$DY$219,MATCH('COMBINED DATA'!A346,'ALL - prices'!$B$3:$B$219,0),MATCH('COMBINED DATA'!G346,'ALL - prices'!$J$1:$DY$1,0))</f>
        <v>17.450399999999998</v>
      </c>
      <c r="I346" s="14">
        <f t="shared" si="25"/>
        <v>1.3809395168386871</v>
      </c>
      <c r="J346" s="15">
        <f>INDEX(MarketCap2!$E$2:$AR$224,MATCH(A346,MarketCap2!$B$2:$B$224,0),MATCH(G346,MarketCap2!$E$1:$AR$1,0))</f>
        <v>5853430272</v>
      </c>
      <c r="K346">
        <f t="shared" si="26"/>
        <v>22.490293697623763</v>
      </c>
      <c r="L346">
        <f>INDEX('PB2'!$D$2:$AQ$224,MATCH(A346,'PB2'!$B$2:$B$224,0),MATCH(G346,'PB2'!$D$1:$AQ$1,0))</f>
        <v>0.95763897895812999</v>
      </c>
      <c r="M346" s="16">
        <f t="shared" si="27"/>
        <v>1.044234854650504</v>
      </c>
      <c r="N346" s="6">
        <f>INDEX('ROA2'!$D$2:$AQ$224,MATCH(A346,'ROA2'!$B$2:$B$224,0),MATCH(G346,'ROA2'!$D$1:$AQ$1,0))</f>
        <v>2.67140889167786</v>
      </c>
      <c r="O346" s="6">
        <v>21532.000255999999</v>
      </c>
      <c r="P346" s="28">
        <v>8.7529738877142785E-2</v>
      </c>
    </row>
    <row r="347" spans="1:16" x14ac:dyDescent="0.3">
      <c r="A347" t="s">
        <v>453</v>
      </c>
      <c r="B347" t="e">
        <f>VLOOKUP(A347,Sheet3!L:L,1,FALSE)</f>
        <v>#N/A</v>
      </c>
      <c r="C347" t="str">
        <f>VLOOKUP(A347,'ALL - prices'!B:C,2,FALSE)</f>
        <v>AltaGas Ltd</v>
      </c>
      <c r="D347" t="str">
        <f>VLOOKUP(A347,'ALL - prices'!B:I,8,FALSE)</f>
        <v>Utilities</v>
      </c>
      <c r="E347">
        <v>2021</v>
      </c>
      <c r="F347" t="s">
        <v>680</v>
      </c>
      <c r="G347" t="str">
        <f t="shared" si="24"/>
        <v>2021-Q2</v>
      </c>
      <c r="H347" s="4">
        <f>INDEX('ALL - prices'!$J$3:$DY$219,MATCH('COMBINED DATA'!A347,'ALL - prices'!$B$3:$B$219,0),MATCH('COMBINED DATA'!G347,'ALL - prices'!$J$1:$DY$1,0))</f>
        <v>21.912800000000001</v>
      </c>
      <c r="I347" s="14">
        <f t="shared" si="25"/>
        <v>1.3302380263196012</v>
      </c>
      <c r="J347" s="15">
        <f>INDEX(MarketCap2!$E$2:$AR$224,MATCH(A347,MarketCap2!$B$2:$B$224,0),MATCH(G347,MarketCap2!$E$1:$AR$1,0))</f>
        <v>7283146752</v>
      </c>
      <c r="K347">
        <f t="shared" si="26"/>
        <v>22.708828851917396</v>
      </c>
      <c r="L347">
        <f>INDEX('PB2'!$D$2:$AQ$224,MATCH(A347,'PB2'!$B$2:$B$224,0),MATCH(G347,'PB2'!$D$1:$AQ$1,0))</f>
        <v>1.2267639636993399</v>
      </c>
      <c r="M347" s="16">
        <f t="shared" si="27"/>
        <v>0.81515273482966755</v>
      </c>
      <c r="N347" s="6">
        <f>INDEX('ROA2'!$D$2:$AQ$224,MATCH(A347,'ROA2'!$B$2:$B$224,0),MATCH(G347,'ROA2'!$D$1:$AQ$1,0))</f>
        <v>1.99507200717926</v>
      </c>
      <c r="O347" s="6">
        <v>21070.999552000001</v>
      </c>
      <c r="P347" s="28">
        <v>-2.1410026867872533E-2</v>
      </c>
    </row>
    <row r="348" spans="1:16" x14ac:dyDescent="0.3">
      <c r="A348" t="s">
        <v>453</v>
      </c>
      <c r="B348" t="e">
        <f>VLOOKUP(A348,Sheet3!L:L,1,FALSE)</f>
        <v>#N/A</v>
      </c>
      <c r="C348" t="str">
        <f>VLOOKUP(A348,'ALL - prices'!B:C,2,FALSE)</f>
        <v>AltaGas Ltd</v>
      </c>
      <c r="D348" t="str">
        <f>VLOOKUP(A348,'ALL - prices'!B:I,8,FALSE)</f>
        <v>Utilities</v>
      </c>
      <c r="E348">
        <v>2021</v>
      </c>
      <c r="F348" t="s">
        <v>681</v>
      </c>
      <c r="G348" t="str">
        <f t="shared" si="24"/>
        <v>2021-Q3</v>
      </c>
      <c r="H348" s="4">
        <f>INDEX('ALL - prices'!$J$3:$DY$219,MATCH('COMBINED DATA'!A348,'ALL - prices'!$B$3:$B$219,0),MATCH('COMBINED DATA'!G348,'ALL - prices'!$J$1:$DY$1,0))</f>
        <v>21.250599999999999</v>
      </c>
      <c r="I348" s="14">
        <f t="shared" si="25"/>
        <v>0.41155387253675507</v>
      </c>
      <c r="J348" s="15">
        <f>INDEX(MarketCap2!$E$2:$AR$224,MATCH(A348,MarketCap2!$B$2:$B$224,0),MATCH(G348,MarketCap2!$E$1:$AR$1,0))</f>
        <v>7001172992</v>
      </c>
      <c r="K348">
        <f t="shared" si="26"/>
        <v>22.669343542249106</v>
      </c>
      <c r="L348">
        <f>INDEX('PB2'!$D$2:$AQ$224,MATCH(A348,'PB2'!$B$2:$B$224,0),MATCH(G348,'PB2'!$D$1:$AQ$1,0))</f>
        <v>1.13931000232696</v>
      </c>
      <c r="M348" s="16">
        <f t="shared" si="27"/>
        <v>0.87772423480665562</v>
      </c>
      <c r="N348" s="6">
        <f>INDEX('ROA2'!$D$2:$AQ$224,MATCH(A348,'ROA2'!$B$2:$B$224,0),MATCH(G348,'ROA2'!$D$1:$AQ$1,0))</f>
        <v>2.0834369659423801</v>
      </c>
      <c r="O348" s="6">
        <v>20315.000832000002</v>
      </c>
      <c r="P348" s="28">
        <v>-3.5878635853714987E-2</v>
      </c>
    </row>
    <row r="349" spans="1:16" x14ac:dyDescent="0.3">
      <c r="A349" t="s">
        <v>453</v>
      </c>
      <c r="B349" t="e">
        <f>VLOOKUP(A349,Sheet3!L:L,1,FALSE)</f>
        <v>#N/A</v>
      </c>
      <c r="C349" t="str">
        <f>VLOOKUP(A349,'ALL - prices'!B:C,2,FALSE)</f>
        <v>AltaGas Ltd</v>
      </c>
      <c r="D349" t="str">
        <f>VLOOKUP(A349,'ALL - prices'!B:I,8,FALSE)</f>
        <v>Utilities</v>
      </c>
      <c r="E349">
        <v>2021</v>
      </c>
      <c r="F349" t="s">
        <v>682</v>
      </c>
      <c r="G349" t="str">
        <f t="shared" si="24"/>
        <v>2021-Q4</v>
      </c>
      <c r="H349" s="4">
        <f>INDEX('ALL - prices'!$J$3:$DY$219,MATCH('COMBINED DATA'!A349,'ALL - prices'!$B$3:$B$219,0),MATCH('COMBINED DATA'!G349,'ALL - prices'!$J$1:$DY$1,0))</f>
        <v>23.445499999999999</v>
      </c>
      <c r="I349" s="14">
        <f t="shared" si="25"/>
        <v>1.5094466698650431</v>
      </c>
      <c r="J349" s="15">
        <f>INDEX(MarketCap2!$E$2:$AR$224,MATCH(A349,MarketCap2!$B$2:$B$224,0),MATCH(G349,MarketCap2!$E$1:$AR$1,0))</f>
        <v>7651362816</v>
      </c>
      <c r="K349">
        <f t="shared" si="26"/>
        <v>22.758149614801116</v>
      </c>
      <c r="L349">
        <f>INDEX('PB2'!$D$2:$AQ$224,MATCH(A349,'PB2'!$B$2:$B$224,0),MATCH(G349,'PB2'!$D$1:$AQ$1,0))</f>
        <v>1.3034210205078101</v>
      </c>
      <c r="M349" s="16">
        <f t="shared" si="27"/>
        <v>0.76721180974233649</v>
      </c>
      <c r="N349" s="6">
        <f>INDEX('ROA2'!$D$2:$AQ$224,MATCH(A349,'ROA2'!$B$2:$B$224,0),MATCH(G349,'ROA2'!$D$1:$AQ$1,0))</f>
        <v>2.3794460296630899</v>
      </c>
      <c r="O349" s="6">
        <v>21302.999039999999</v>
      </c>
      <c r="P349" s="28">
        <v>4.8633924072683847E-2</v>
      </c>
    </row>
    <row r="350" spans="1:16" x14ac:dyDescent="0.3">
      <c r="A350" t="s">
        <v>453</v>
      </c>
      <c r="B350" t="e">
        <f>VLOOKUP(A350,Sheet3!L:L,1,FALSE)</f>
        <v>#N/A</v>
      </c>
      <c r="C350" t="str">
        <f>VLOOKUP(A350,'ALL - prices'!B:C,2,FALSE)</f>
        <v>AltaGas Ltd</v>
      </c>
      <c r="D350" t="str">
        <f>VLOOKUP(A350,'ALL - prices'!B:I,8,FALSE)</f>
        <v>Utilities</v>
      </c>
      <c r="E350">
        <v>2022</v>
      </c>
      <c r="F350" t="s">
        <v>679</v>
      </c>
      <c r="G350" t="str">
        <f t="shared" si="24"/>
        <v>2022-Q1</v>
      </c>
      <c r="H350" s="4">
        <f>INDEX('ALL - prices'!$J$3:$DY$219,MATCH('COMBINED DATA'!A350,'ALL - prices'!$B$3:$B$219,0),MATCH('COMBINED DATA'!G350,'ALL - prices'!$J$1:$DY$1,0))</f>
        <v>24.263999999999999</v>
      </c>
      <c r="I350" s="14">
        <f t="shared" si="25"/>
        <v>1.7200514381843355</v>
      </c>
      <c r="J350" s="15">
        <f>INDEX(MarketCap2!$E$2:$AR$224,MATCH(A350,MarketCap2!$B$2:$B$224,0),MATCH(G350,MarketCap2!$E$1:$AR$1,0))</f>
        <v>7852406272</v>
      </c>
      <c r="K350">
        <f t="shared" si="26"/>
        <v>22.784085853234526</v>
      </c>
      <c r="L350">
        <f>INDEX('PB2'!$D$2:$AQ$224,MATCH(A350,'PB2'!$B$2:$B$224,0),MATCH(G350,'PB2'!$D$1:$AQ$1,0))</f>
        <v>1.30162394046783</v>
      </c>
      <c r="M350" s="16">
        <f t="shared" si="27"/>
        <v>0.76827105656997963</v>
      </c>
      <c r="N350" s="6">
        <f>INDEX('ROA2'!$D$2:$AQ$224,MATCH(A350,'ROA2'!$B$2:$B$224,0),MATCH(G350,'ROA2'!$D$1:$AQ$1,0))</f>
        <v>1.3124639987945601</v>
      </c>
      <c r="O350" s="6">
        <v>21592.999936</v>
      </c>
      <c r="P350" s="28">
        <v>1.3613148808553924E-2</v>
      </c>
    </row>
    <row r="351" spans="1:16" x14ac:dyDescent="0.3">
      <c r="A351" t="s">
        <v>453</v>
      </c>
      <c r="B351" t="e">
        <f>VLOOKUP(A351,Sheet3!L:L,1,FALSE)</f>
        <v>#N/A</v>
      </c>
      <c r="C351" t="str">
        <f>VLOOKUP(A351,'ALL - prices'!B:C,2,FALSE)</f>
        <v>AltaGas Ltd</v>
      </c>
      <c r="D351" t="str">
        <f>VLOOKUP(A351,'ALL - prices'!B:I,8,FALSE)</f>
        <v>Utilities</v>
      </c>
      <c r="E351">
        <v>2022</v>
      </c>
      <c r="F351" t="s">
        <v>680</v>
      </c>
      <c r="G351" t="str">
        <f t="shared" si="24"/>
        <v>2022-Q2</v>
      </c>
      <c r="H351" s="4">
        <f>INDEX('ALL - prices'!$J$3:$DY$219,MATCH('COMBINED DATA'!A351,'ALL - prices'!$B$3:$B$219,0),MATCH('COMBINED DATA'!G351,'ALL - prices'!$J$1:$DY$1,0))</f>
        <v>23.763500000000001</v>
      </c>
      <c r="I351" s="14">
        <f t="shared" si="25"/>
        <v>1.3118968277523457</v>
      </c>
      <c r="J351" s="15">
        <f>INDEX(MarketCap2!$E$2:$AR$224,MATCH(A351,MarketCap2!$B$2:$B$224,0),MATCH(G351,MarketCap2!$E$1:$AR$1,0))</f>
        <v>7622471168</v>
      </c>
      <c r="K351">
        <f t="shared" si="26"/>
        <v>22.754366454333468</v>
      </c>
      <c r="L351">
        <f>INDEX('PB2'!$D$2:$AQ$224,MATCH(A351,'PB2'!$B$2:$B$224,0),MATCH(G351,'PB2'!$D$1:$AQ$1,0))</f>
        <v>1.21496498584747</v>
      </c>
      <c r="M351" s="16">
        <f t="shared" si="27"/>
        <v>0.82306898688316821</v>
      </c>
      <c r="N351" s="6">
        <f>INDEX('ROA2'!$D$2:$AQ$224,MATCH(A351,'ROA2'!$B$2:$B$224,0),MATCH(G351,'ROA2'!$D$1:$AQ$1,0))</f>
        <v>1.46135401725769</v>
      </c>
      <c r="O351" s="6">
        <v>21766.000639999998</v>
      </c>
      <c r="P351" s="28">
        <v>8.0118883208798713E-3</v>
      </c>
    </row>
    <row r="352" spans="1:16" x14ac:dyDescent="0.3">
      <c r="A352" t="s">
        <v>453</v>
      </c>
      <c r="B352" t="e">
        <f>VLOOKUP(A352,Sheet3!L:L,1,FALSE)</f>
        <v>#N/A</v>
      </c>
      <c r="C352" t="str">
        <f>VLOOKUP(A352,'ALL - prices'!B:C,2,FALSE)</f>
        <v>AltaGas Ltd</v>
      </c>
      <c r="D352" t="str">
        <f>VLOOKUP(A352,'ALL - prices'!B:I,8,FALSE)</f>
        <v>Utilities</v>
      </c>
      <c r="E352">
        <v>2022</v>
      </c>
      <c r="F352" t="s">
        <v>681</v>
      </c>
      <c r="G352" t="str">
        <f t="shared" si="24"/>
        <v>2022-Q3</v>
      </c>
      <c r="H352" s="4">
        <f>INDEX('ALL - prices'!$J$3:$DY$219,MATCH('COMBINED DATA'!A352,'ALL - prices'!$B$3:$B$219,0),MATCH('COMBINED DATA'!G352,'ALL - prices'!$J$1:$DY$1,0))</f>
        <v>23.351600000000001</v>
      </c>
      <c r="I352" s="14">
        <f t="shared" si="25"/>
        <v>1.6403755207776856</v>
      </c>
      <c r="J352" s="15">
        <f>INDEX(MarketCap2!$E$2:$AR$224,MATCH(A352,MarketCap2!$B$2:$B$224,0),MATCH(G352,MarketCap2!$E$1:$AR$1,0))</f>
        <v>7441016832</v>
      </c>
      <c r="K352">
        <f t="shared" si="26"/>
        <v>22.730273347420528</v>
      </c>
      <c r="L352">
        <f>INDEX('PB2'!$D$2:$AQ$224,MATCH(A352,'PB2'!$B$2:$B$224,0),MATCH(G352,'PB2'!$D$1:$AQ$1,0))</f>
        <v>1.0632840394973799</v>
      </c>
      <c r="M352" s="16">
        <f t="shared" si="27"/>
        <v>0.940482470208718</v>
      </c>
      <c r="N352" s="6">
        <f>INDEX('ROA2'!$D$2:$AQ$224,MATCH(A352,'ROA2'!$B$2:$B$224,0),MATCH(G352,'ROA2'!$D$1:$AQ$1,0))</f>
        <v>1.5098420381546001</v>
      </c>
      <c r="O352" s="6">
        <v>22205.999103999999</v>
      </c>
      <c r="P352" s="28">
        <v>2.0214943079226166E-2</v>
      </c>
    </row>
    <row r="353" spans="1:16" x14ac:dyDescent="0.3">
      <c r="A353" t="s">
        <v>453</v>
      </c>
      <c r="B353" t="e">
        <f>VLOOKUP(A353,Sheet3!L:L,1,FALSE)</f>
        <v>#N/A</v>
      </c>
      <c r="C353" t="str">
        <f>VLOOKUP(A353,'ALL - prices'!B:C,2,FALSE)</f>
        <v>AltaGas Ltd</v>
      </c>
      <c r="D353" t="str">
        <f>VLOOKUP(A353,'ALL - prices'!B:I,8,FALSE)</f>
        <v>Utilities</v>
      </c>
      <c r="E353">
        <v>2022</v>
      </c>
      <c r="F353" t="s">
        <v>682</v>
      </c>
      <c r="G353" t="str">
        <f t="shared" si="24"/>
        <v>2022-Q4</v>
      </c>
      <c r="H353" s="4">
        <f>INDEX('ALL - prices'!$J$3:$DY$219,MATCH('COMBINED DATA'!A353,'ALL - prices'!$B$3:$B$219,0),MATCH('COMBINED DATA'!G353,'ALL - prices'!$J$1:$DY$1,0))</f>
        <v>20.867799999999999</v>
      </c>
      <c r="I353" s="14">
        <f t="shared" si="25"/>
        <v>2.4782913433452478</v>
      </c>
      <c r="J353" s="15">
        <f>INDEX(MarketCap2!$E$2:$AR$224,MATCH(A353,MarketCap2!$B$2:$B$224,0),MATCH(G353,MarketCap2!$E$1:$AR$1,0))</f>
        <v>6581919232</v>
      </c>
      <c r="K353">
        <f t="shared" si="26"/>
        <v>22.607592216350032</v>
      </c>
      <c r="L353">
        <f>INDEX('PB2'!$D$2:$AQ$224,MATCH(A353,'PB2'!$B$2:$B$224,0),MATCH(G353,'PB2'!$D$1:$AQ$1,0))</f>
        <v>0.95800101757049605</v>
      </c>
      <c r="M353" s="16">
        <f t="shared" si="27"/>
        <v>1.0438402273684573</v>
      </c>
      <c r="N353" s="6">
        <f>INDEX('ROA2'!$D$2:$AQ$224,MATCH(A353,'ROA2'!$B$2:$B$224,0),MATCH(G353,'ROA2'!$D$1:$AQ$1,0))</f>
        <v>1.4238849878311199</v>
      </c>
      <c r="O353" s="6">
        <v>23503.998975999999</v>
      </c>
      <c r="P353" s="28">
        <v>5.8452667043753494E-2</v>
      </c>
    </row>
    <row r="354" spans="1:16" x14ac:dyDescent="0.3">
      <c r="A354" t="s">
        <v>453</v>
      </c>
      <c r="B354" t="e">
        <f>VLOOKUP(A354,Sheet3!L:L,1,FALSE)</f>
        <v>#N/A</v>
      </c>
      <c r="C354" t="str">
        <f>VLOOKUP(A354,'ALL - prices'!B:C,2,FALSE)</f>
        <v>AltaGas Ltd</v>
      </c>
      <c r="D354" t="str">
        <f>VLOOKUP(A354,'ALL - prices'!B:I,8,FALSE)</f>
        <v>Utilities</v>
      </c>
      <c r="E354">
        <v>2023</v>
      </c>
      <c r="F354" t="s">
        <v>679</v>
      </c>
      <c r="G354" t="str">
        <f t="shared" si="24"/>
        <v>2023-Q1</v>
      </c>
      <c r="H354" s="4">
        <f>INDEX('ALL - prices'!$J$3:$DY$219,MATCH('COMBINED DATA'!A354,'ALL - prices'!$B$3:$B$219,0),MATCH('COMBINED DATA'!G354,'ALL - prices'!$J$1:$DY$1,0))</f>
        <v>20.360900000000001</v>
      </c>
      <c r="I354" s="14">
        <f t="shared" si="25"/>
        <v>2.7462917215765694</v>
      </c>
      <c r="J354" s="15">
        <f>INDEX(MarketCap2!$E$2:$AR$224,MATCH(A354,MarketCap2!$B$2:$B$224,0),MATCH(G354,MarketCap2!$E$1:$AR$1,0))</f>
        <v>6344253440</v>
      </c>
      <c r="K354">
        <f t="shared" si="26"/>
        <v>22.570815270039635</v>
      </c>
      <c r="L354">
        <f>INDEX('PB2'!$D$2:$AQ$224,MATCH(A354,'PB2'!$B$2:$B$224,0),MATCH(G354,'PB2'!$D$1:$AQ$1,0))</f>
        <v>0.87751698493957497</v>
      </c>
      <c r="M354" s="16">
        <f t="shared" si="27"/>
        <v>1.1395790818440501</v>
      </c>
      <c r="N354" s="6">
        <f>INDEX('ROA2'!$D$2:$AQ$224,MATCH(A354,'ROA2'!$B$2:$B$224,0),MATCH(G354,'ROA2'!$D$1:$AQ$1,0))</f>
        <v>2.2959740161895801</v>
      </c>
      <c r="O354" s="6">
        <v>23964.999680000001</v>
      </c>
      <c r="P354" s="28">
        <v>1.9613713584259895E-2</v>
      </c>
    </row>
    <row r="355" spans="1:16" x14ac:dyDescent="0.3">
      <c r="A355" t="s">
        <v>453</v>
      </c>
      <c r="B355" t="e">
        <f>VLOOKUP(A355,Sheet3!L:L,1,FALSE)</f>
        <v>#N/A</v>
      </c>
      <c r="C355" t="str">
        <f>VLOOKUP(A355,'ALL - prices'!B:C,2,FALSE)</f>
        <v>AltaGas Ltd</v>
      </c>
      <c r="D355" t="str">
        <f>VLOOKUP(A355,'ALL - prices'!B:I,8,FALSE)</f>
        <v>Utilities</v>
      </c>
      <c r="E355">
        <v>2023</v>
      </c>
      <c r="F355" t="s">
        <v>680</v>
      </c>
      <c r="G355" t="str">
        <f t="shared" si="24"/>
        <v>2023-Q2</v>
      </c>
      <c r="H355" s="4">
        <f>INDEX('ALL - prices'!$J$3:$DY$219,MATCH('COMBINED DATA'!A355,'ALL - prices'!$B$3:$B$219,0),MATCH('COMBINED DATA'!G355,'ALL - prices'!$J$1:$DY$1,0))</f>
        <v>21.756900000000002</v>
      </c>
      <c r="I355" s="14">
        <f t="shared" si="25"/>
        <v>2.3817797944324468</v>
      </c>
      <c r="J355" s="15">
        <f>INDEX(MarketCap2!$E$2:$AR$224,MATCH(A355,MarketCap2!$B$2:$B$224,0),MATCH(G355,MarketCap2!$E$1:$AR$1,0))</f>
        <v>6704039936</v>
      </c>
      <c r="K355">
        <f t="shared" si="26"/>
        <v>22.625976157149022</v>
      </c>
      <c r="L355">
        <f>INDEX('PB2'!$D$2:$AQ$224,MATCH(A355,'PB2'!$B$2:$B$224,0),MATCH(G355,'PB2'!$D$1:$AQ$1,0))</f>
        <v>0.94655698537826505</v>
      </c>
      <c r="M355" s="16">
        <f t="shared" si="27"/>
        <v>1.0564604302195055</v>
      </c>
      <c r="N355" s="6">
        <f>INDEX('ROA2'!$D$2:$AQ$224,MATCH(A355,'ROA2'!$B$2:$B$224,0),MATCH(G355,'ROA2'!$D$1:$AQ$1,0))</f>
        <v>2.7151179313659699</v>
      </c>
      <c r="O355" s="6">
        <v>21988.999167999998</v>
      </c>
      <c r="P355" s="28">
        <v>-8.2453600600256804E-2</v>
      </c>
    </row>
    <row r="356" spans="1:16" x14ac:dyDescent="0.3">
      <c r="A356" t="s">
        <v>453</v>
      </c>
      <c r="B356" t="e">
        <f>VLOOKUP(A356,Sheet3!L:L,1,FALSE)</f>
        <v>#N/A</v>
      </c>
      <c r="C356" t="str">
        <f>VLOOKUP(A356,'ALL - prices'!B:C,2,FALSE)</f>
        <v>AltaGas Ltd</v>
      </c>
      <c r="D356" t="str">
        <f>VLOOKUP(A356,'ALL - prices'!B:I,8,FALSE)</f>
        <v>Utilities</v>
      </c>
      <c r="E356">
        <v>2023</v>
      </c>
      <c r="F356" t="s">
        <v>681</v>
      </c>
      <c r="G356" t="str">
        <f t="shared" si="24"/>
        <v>2023-Q3</v>
      </c>
      <c r="H356" s="4">
        <f>INDEX('ALL - prices'!$J$3:$DY$219,MATCH('COMBINED DATA'!A356,'ALL - prices'!$B$3:$B$219,0),MATCH('COMBINED DATA'!G356,'ALL - prices'!$J$1:$DY$1,0))</f>
        <v>24.066299999999998</v>
      </c>
      <c r="I356" s="14">
        <f t="shared" si="25"/>
        <v>2.5758333868219565</v>
      </c>
      <c r="J356" s="15">
        <f>INDEX(MarketCap2!$E$2:$AR$224,MATCH(A356,MarketCap2!$B$2:$B$224,0),MATCH(G356,MarketCap2!$E$1:$AR$1,0))</f>
        <v>7339083264</v>
      </c>
      <c r="K356">
        <f t="shared" si="26"/>
        <v>22.716479775859884</v>
      </c>
      <c r="L356">
        <f>INDEX('PB2'!$D$2:$AQ$224,MATCH(A356,'PB2'!$B$2:$B$224,0),MATCH(G356,'PB2'!$D$1:$AQ$1,0))</f>
        <v>1.02626705169678</v>
      </c>
      <c r="M356" s="16">
        <f t="shared" si="27"/>
        <v>0.9744052470033493</v>
      </c>
      <c r="N356" s="6">
        <f>INDEX('ROA2'!$D$2:$AQ$224,MATCH(A356,'ROA2'!$B$2:$B$224,0),MATCH(G356,'ROA2'!$D$1:$AQ$1,0))</f>
        <v>3.1647601127624498</v>
      </c>
      <c r="O356" s="6">
        <v>21336.000511999999</v>
      </c>
      <c r="P356" s="28">
        <v>-2.9696606517239366E-2</v>
      </c>
    </row>
    <row r="357" spans="1:16" x14ac:dyDescent="0.3">
      <c r="A357" t="s">
        <v>453</v>
      </c>
      <c r="B357" t="e">
        <f>VLOOKUP(A357,Sheet3!L:L,1,FALSE)</f>
        <v>#N/A</v>
      </c>
      <c r="C357" t="str">
        <f>VLOOKUP(A357,'ALL - prices'!B:C,2,FALSE)</f>
        <v>AltaGas Ltd</v>
      </c>
      <c r="D357" t="str">
        <f>VLOOKUP(A357,'ALL - prices'!B:I,8,FALSE)</f>
        <v>Utilities</v>
      </c>
      <c r="E357">
        <v>2023</v>
      </c>
      <c r="F357" t="s">
        <v>682</v>
      </c>
      <c r="G357" t="str">
        <f t="shared" si="24"/>
        <v>2023-Q4</v>
      </c>
      <c r="H357" s="4">
        <f>INDEX('ALL - prices'!$J$3:$DY$219,MATCH('COMBINED DATA'!A357,'ALL - prices'!$B$3:$B$219,0),MATCH('COMBINED DATA'!G357,'ALL - prices'!$J$1:$DY$1,0))</f>
        <v>25.963799999999999</v>
      </c>
      <c r="I357" s="14">
        <f t="shared" si="25"/>
        <v>2.0692838632402921</v>
      </c>
      <c r="J357" s="15">
        <f>INDEX(MarketCap2!$E$2:$AR$224,MATCH(A357,MarketCap2!$B$2:$B$224,0),MATCH(G357,MarketCap2!$E$1:$AR$1,0))</f>
        <v>8194971136</v>
      </c>
      <c r="K357">
        <f t="shared" si="26"/>
        <v>22.82678652698835</v>
      </c>
      <c r="L357">
        <f>INDEX('PB2'!$D$2:$AQ$224,MATCH(A357,'PB2'!$B$2:$B$224,0),MATCH(G357,'PB2'!$D$1:$AQ$1,0))</f>
        <v>1.1204750537872299</v>
      </c>
      <c r="M357" s="16">
        <f t="shared" si="27"/>
        <v>0.8924785934501428</v>
      </c>
      <c r="N357" s="6">
        <f>INDEX('ROA2'!$D$2:$AQ$224,MATCH(A357,'ROA2'!$B$2:$B$224,0),MATCH(G357,'ROA2'!$D$1:$AQ$1,0))</f>
        <v>2.6703441143035902</v>
      </c>
      <c r="O357" s="6">
        <v>22183.000064</v>
      </c>
      <c r="P357" s="28">
        <v>3.9698140779647222E-2</v>
      </c>
    </row>
    <row r="358" spans="1:16" x14ac:dyDescent="0.3">
      <c r="A358" t="s">
        <v>453</v>
      </c>
      <c r="B358" t="e">
        <f>VLOOKUP(A358,Sheet3!L:L,1,FALSE)</f>
        <v>#N/A</v>
      </c>
      <c r="C358" t="str">
        <f>VLOOKUP(A358,'ALL - prices'!B:C,2,FALSE)</f>
        <v>AltaGas Ltd</v>
      </c>
      <c r="D358" t="str">
        <f>VLOOKUP(A358,'ALL - prices'!B:I,8,FALSE)</f>
        <v>Utilities</v>
      </c>
      <c r="E358" s="18">
        <v>2024</v>
      </c>
      <c r="F358" t="s">
        <v>679</v>
      </c>
      <c r="G358" t="str">
        <f t="shared" si="24"/>
        <v>2024-Q1</v>
      </c>
      <c r="H358" s="4">
        <f>INDEX('ALL - prices'!$J$3:$DY$219,MATCH('COMBINED DATA'!A358,'ALL - prices'!$B$3:$B$219,0),MATCH('COMBINED DATA'!G358,'ALL - prices'!$J$1:$DY$1,0))</f>
        <v>28.210599999999999</v>
      </c>
      <c r="I358" s="14" t="s">
        <v>769</v>
      </c>
      <c r="J358" s="15">
        <f>INDEX(MarketCap2!$E$2:$AR$224,MATCH(A358,MarketCap2!$B$2:$B$224,0),MATCH(G358,MarketCap2!$E$1:$AR$1,0))</f>
        <v>8836188160</v>
      </c>
      <c r="K358">
        <f t="shared" si="26"/>
        <v>22.902121416981039</v>
      </c>
      <c r="L358">
        <f>INDEX('PB2'!$D$2:$AQ$224,MATCH(A358,'PB2'!$B$2:$B$224,0),MATCH(G358,'PB2'!$D$1:$AQ$1,0))</f>
        <v>1.12351894378662</v>
      </c>
      <c r="M358" s="16">
        <f t="shared" si="27"/>
        <v>0.89006064875922652</v>
      </c>
      <c r="N358" s="6">
        <f>INDEX('ROA2'!$D$2:$AQ$224,MATCH(A358,'ROA2'!$B$2:$B$224,0),MATCH(G358,'ROA2'!$D$1:$AQ$1,0))</f>
        <v>2.83750700950623</v>
      </c>
      <c r="O358" s="6">
        <v>23470.999552000001</v>
      </c>
      <c r="P358" s="28">
        <v>5.8062457029437138E-2</v>
      </c>
    </row>
    <row r="359" spans="1:16" x14ac:dyDescent="0.3">
      <c r="A359" t="s">
        <v>453</v>
      </c>
      <c r="B359" t="e">
        <f>VLOOKUP(A359,Sheet3!L:L,1,FALSE)</f>
        <v>#N/A</v>
      </c>
      <c r="C359" t="str">
        <f>VLOOKUP(A359,'ALL - prices'!B:C,2,FALSE)</f>
        <v>AltaGas Ltd</v>
      </c>
      <c r="D359" t="str">
        <f>VLOOKUP(A359,'ALL - prices'!B:I,8,FALSE)</f>
        <v>Utilities</v>
      </c>
      <c r="E359" s="18">
        <v>2024</v>
      </c>
      <c r="F359" t="s">
        <v>680</v>
      </c>
      <c r="G359" t="str">
        <f t="shared" si="24"/>
        <v>2024-Q2</v>
      </c>
      <c r="H359" s="4">
        <f>INDEX('ALL - prices'!$J$3:$DY$219,MATCH('COMBINED DATA'!A359,'ALL - prices'!$B$3:$B$219,0),MATCH('COMBINED DATA'!G359,'ALL - prices'!$J$1:$DY$1,0))</f>
        <v>29.428999999999998</v>
      </c>
      <c r="I359" s="14" t="s">
        <v>769</v>
      </c>
      <c r="J359" s="15">
        <f>INDEX(MarketCap2!$E$2:$AR$224,MATCH(A359,MarketCap2!$B$2:$B$224,0),MATCH(G359,MarketCap2!$E$1:$AR$1,0))</f>
        <v>9166783488</v>
      </c>
      <c r="K359">
        <f t="shared" si="26"/>
        <v>22.938852297015075</v>
      </c>
      <c r="L359">
        <f>INDEX('PB2'!$D$2:$AQ$224,MATCH(A359,'PB2'!$B$2:$B$224,0),MATCH(G359,'PB2'!$D$1:$AQ$1,0))</f>
        <v>1.16564500331879</v>
      </c>
      <c r="M359" s="16">
        <f t="shared" si="27"/>
        <v>0.85789412484318095</v>
      </c>
      <c r="N359" s="6">
        <f>INDEX('ROA2'!$D$2:$AQ$224,MATCH(A359,'ROA2'!$B$2:$B$224,0),MATCH(G359,'ROA2'!$D$1:$AQ$1,0))</f>
        <v>2.7631289958953902</v>
      </c>
      <c r="O359" s="6">
        <v>23900.999680000001</v>
      </c>
      <c r="P359" s="28">
        <v>1.8320486396300864E-2</v>
      </c>
    </row>
    <row r="360" spans="1:16" x14ac:dyDescent="0.3">
      <c r="A360" t="s">
        <v>453</v>
      </c>
      <c r="B360" t="e">
        <f>VLOOKUP(A360,Sheet3!L:L,1,FALSE)</f>
        <v>#N/A</v>
      </c>
      <c r="C360" t="str">
        <f>VLOOKUP(A360,'ALL - prices'!B:C,2,FALSE)</f>
        <v>AltaGas Ltd</v>
      </c>
      <c r="D360" t="str">
        <f>VLOOKUP(A360,'ALL - prices'!B:I,8,FALSE)</f>
        <v>Utilities</v>
      </c>
      <c r="E360" s="18">
        <v>2024</v>
      </c>
      <c r="F360" t="s">
        <v>681</v>
      </c>
      <c r="G360" t="str">
        <f t="shared" si="24"/>
        <v>2024-Q3</v>
      </c>
      <c r="H360" s="4">
        <f>INDEX('ALL - prices'!$J$3:$DY$219,MATCH('COMBINED DATA'!A360,'ALL - prices'!$B$3:$B$219,0),MATCH('COMBINED DATA'!G360,'ALL - prices'!$J$1:$DY$1,0))</f>
        <v>32.145600000000002</v>
      </c>
      <c r="I360" s="14" t="s">
        <v>769</v>
      </c>
      <c r="J360" s="15">
        <f>INDEX(MarketCap2!$E$2:$AR$224,MATCH(A360,MarketCap2!$B$2:$B$224,0),MATCH(G360,MarketCap2!$E$1:$AR$1,0))</f>
        <v>9966685184</v>
      </c>
      <c r="K360">
        <f t="shared" si="26"/>
        <v>23.022513886599636</v>
      </c>
      <c r="L360">
        <f>INDEX('PB2'!$D$2:$AQ$224,MATCH(A360,'PB2'!$B$2:$B$224,0),MATCH(G360,'PB2'!$D$1:$AQ$1,0))</f>
        <v>1.3063869476318399</v>
      </c>
      <c r="M360" s="16">
        <f t="shared" si="27"/>
        <v>0.76546998713723791</v>
      </c>
      <c r="N360" s="6">
        <f>INDEX('ROA2'!$D$2:$AQ$224,MATCH(A360,'ROA2'!$B$2:$B$224,0),MATCH(G360,'ROA2'!$D$1:$AQ$1,0))</f>
        <v>2.0146679878234899</v>
      </c>
      <c r="O360" s="6">
        <v>23932.000255999999</v>
      </c>
      <c r="P360" s="28">
        <v>1.297040977994714E-3</v>
      </c>
    </row>
    <row r="361" spans="1:16" x14ac:dyDescent="0.3">
      <c r="A361" t="s">
        <v>453</v>
      </c>
      <c r="B361" t="e">
        <f>VLOOKUP(A361,Sheet3!L:L,1,FALSE)</f>
        <v>#N/A</v>
      </c>
      <c r="C361" t="str">
        <f>VLOOKUP(A361,'ALL - prices'!B:C,2,FALSE)</f>
        <v>AltaGas Ltd</v>
      </c>
      <c r="D361" t="str">
        <f>VLOOKUP(A361,'ALL - prices'!B:I,8,FALSE)</f>
        <v>Utilities</v>
      </c>
      <c r="E361" s="18">
        <v>2024</v>
      </c>
      <c r="F361" t="s">
        <v>682</v>
      </c>
      <c r="G361" t="str">
        <f t="shared" si="24"/>
        <v>2024-Q4</v>
      </c>
      <c r="H361" s="4">
        <f>INDEX('ALL - prices'!$J$3:$DY$219,MATCH('COMBINED DATA'!A361,'ALL - prices'!$B$3:$B$219,0),MATCH('COMBINED DATA'!G361,'ALL - prices'!$J$1:$DY$1,0))</f>
        <v>32.439599999999999</v>
      </c>
      <c r="I361" s="14" t="s">
        <v>769</v>
      </c>
      <c r="J361" s="15">
        <f>INDEX(MarketCap2!$E$2:$AR$224,MATCH(A361,MarketCap2!$B$2:$B$224,0),MATCH(G361,MarketCap2!$E$1:$AR$1,0))</f>
        <v>9971879936</v>
      </c>
      <c r="K361">
        <f t="shared" si="26"/>
        <v>23.023034962422926</v>
      </c>
      <c r="L361">
        <f>INDEX('PB2'!$D$2:$AQ$224,MATCH(A361,'PB2'!$B$2:$B$224,0),MATCH(G361,'PB2'!$D$1:$AQ$1,0))</f>
        <v>1.30638682029886</v>
      </c>
      <c r="M361" s="16">
        <f t="shared" si="27"/>
        <v>0.76547006174727916</v>
      </c>
      <c r="N361" s="6">
        <f>INDEX('ROA2'!$D$2:$AQ$224,MATCH(A361,'ROA2'!$B$2:$B$224,0),MATCH(G361,'ROA2'!$D$1:$AQ$1,0))</f>
        <v>2.1861879825592001</v>
      </c>
      <c r="O361" s="6">
        <v>24747.999231999998</v>
      </c>
      <c r="P361" s="28">
        <v>3.4096563900688562E-2</v>
      </c>
    </row>
    <row r="362" spans="1:16" x14ac:dyDescent="0.3">
      <c r="A362" t="s">
        <v>454</v>
      </c>
      <c r="B362" t="str">
        <f>VLOOKUP(A362,Sheet3!L:L,1,FALSE)</f>
        <v>AP-U CN EQUITY</v>
      </c>
      <c r="C362" t="str">
        <f>VLOOKUP(A362,'ALL - prices'!B:C,2,FALSE)</f>
        <v>Allied Properties Real Estate</v>
      </c>
      <c r="D362" t="str">
        <f>VLOOKUP(A362,'ALL - prices'!B:I,8,FALSE)</f>
        <v>Real Estate</v>
      </c>
      <c r="E362">
        <v>2015</v>
      </c>
      <c r="F362" t="s">
        <v>679</v>
      </c>
      <c r="G362" t="str">
        <f t="shared" si="24"/>
        <v>2015-Q1</v>
      </c>
      <c r="H362" s="4">
        <f>INDEX('ALL - prices'!$J$3:$DY$219,MATCH('COMBINED DATA'!A362,'ALL - prices'!$B$3:$B$219,0),MATCH('COMBINED DATA'!G362,'ALL - prices'!$J$1:$DY$1,0))</f>
        <v>21.8995</v>
      </c>
      <c r="I362" s="14">
        <f t="shared" ref="I362:I397" si="28">STDEV(H363:H366)</f>
        <v>0.94799078186446628</v>
      </c>
      <c r="J362" s="6">
        <f>INDEX('market cap'!$B$3:$DQ$219,MATCH(A362,'market cap'!$A$3:$A$219,0),MATCH(G362,'market cap'!$B$1:$DQ$1,0))</f>
        <v>3112.9456</v>
      </c>
      <c r="K362">
        <f t="shared" si="26"/>
        <v>8.0433246951845163</v>
      </c>
      <c r="L362">
        <f>INDEX('PB2'!$D$2:$AQ$224,MATCH(A362,'PB2'!$B$2:$B$224,0),MATCH(G362,'PB2'!$D$1:$AQ$1,0))</f>
        <v>1.3080450296402</v>
      </c>
      <c r="M362" s="16">
        <f t="shared" si="27"/>
        <v>0.76449967496536952</v>
      </c>
      <c r="N362" s="6">
        <f>INDEX('ROA2'!$D$2:$AQ$224,MATCH(A362,'ROA2'!$B$2:$B$224,0),MATCH(G362,'ROA2'!$D$1:$AQ$1,0))</f>
        <v>4.0837159156799299</v>
      </c>
      <c r="O362" s="6">
        <v>3932.7191039999998</v>
      </c>
      <c r="P362" s="28">
        <v>2.5340258112735665E-2</v>
      </c>
    </row>
    <row r="363" spans="1:16" x14ac:dyDescent="0.3">
      <c r="A363" t="s">
        <v>454</v>
      </c>
      <c r="B363" t="str">
        <f>VLOOKUP(A363,Sheet3!L:L,1,FALSE)</f>
        <v>AP-U CN EQUITY</v>
      </c>
      <c r="C363" t="str">
        <f>VLOOKUP(A363,'ALL - prices'!B:C,2,FALSE)</f>
        <v>Allied Properties Real Estate</v>
      </c>
      <c r="D363" t="str">
        <f>VLOOKUP(A363,'ALL - prices'!B:I,8,FALSE)</f>
        <v>Real Estate</v>
      </c>
      <c r="E363">
        <v>2015</v>
      </c>
      <c r="F363" t="s">
        <v>680</v>
      </c>
      <c r="G363" t="str">
        <f t="shared" si="24"/>
        <v>2015-Q2</v>
      </c>
      <c r="H363" s="4">
        <f>INDEX('ALL - prices'!$J$3:$DY$219,MATCH('COMBINED DATA'!A363,'ALL - prices'!$B$3:$B$219,0),MATCH('COMBINED DATA'!G363,'ALL - prices'!$J$1:$DY$1,0))</f>
        <v>19.455400000000001</v>
      </c>
      <c r="I363" s="14">
        <f t="shared" si="28"/>
        <v>1.8442895260325411</v>
      </c>
      <c r="J363" s="6">
        <f>INDEX('market cap'!$B$3:$DQ$219,MATCH(A363,'market cap'!$A$3:$A$219,0),MATCH(G363,'market cap'!$B$1:$DQ$1,0))</f>
        <v>2738.8975</v>
      </c>
      <c r="K363">
        <f t="shared" si="26"/>
        <v>7.9153107461459014</v>
      </c>
      <c r="L363">
        <f>INDEX('PB2'!$D$2:$AQ$224,MATCH(A363,'PB2'!$B$2:$B$224,0),MATCH(G363,'PB2'!$D$1:$AQ$1,0))</f>
        <v>1.1046279668807999</v>
      </c>
      <c r="M363" s="16">
        <f t="shared" si="27"/>
        <v>0.90528216737419409</v>
      </c>
      <c r="N363" s="6">
        <f>INDEX('ROA2'!$D$2:$AQ$224,MATCH(A363,'ROA2'!$B$2:$B$224,0),MATCH(G363,'ROA2'!$D$1:$AQ$1,0))</f>
        <v>3.50395011901856</v>
      </c>
      <c r="O363" s="6">
        <v>3995.6569599999998</v>
      </c>
      <c r="P363" s="28">
        <v>1.6003648960330123E-2</v>
      </c>
    </row>
    <row r="364" spans="1:16" x14ac:dyDescent="0.3">
      <c r="A364" t="s">
        <v>454</v>
      </c>
      <c r="B364" t="str">
        <f>VLOOKUP(A364,Sheet3!L:L,1,FALSE)</f>
        <v>AP-U CN EQUITY</v>
      </c>
      <c r="C364" t="str">
        <f>VLOOKUP(A364,'ALL - prices'!B:C,2,FALSE)</f>
        <v>Allied Properties Real Estate</v>
      </c>
      <c r="D364" t="str">
        <f>VLOOKUP(A364,'ALL - prices'!B:I,8,FALSE)</f>
        <v>Real Estate</v>
      </c>
      <c r="E364">
        <v>2015</v>
      </c>
      <c r="F364" t="s">
        <v>681</v>
      </c>
      <c r="G364" t="str">
        <f t="shared" si="24"/>
        <v>2015-Q3</v>
      </c>
      <c r="H364" s="4">
        <f>INDEX('ALL - prices'!$J$3:$DY$219,MATCH('COMBINED DATA'!A364,'ALL - prices'!$B$3:$B$219,0),MATCH('COMBINED DATA'!G364,'ALL - prices'!$J$1:$DY$1,0))</f>
        <v>19.3767</v>
      </c>
      <c r="I364" s="14">
        <f t="shared" si="28"/>
        <v>2.0589433218279711</v>
      </c>
      <c r="J364" s="6">
        <f>INDEX('market cap'!$B$3:$DQ$219,MATCH(A364,'market cap'!$A$3:$A$219,0),MATCH(G364,'market cap'!$B$1:$DQ$1,0))</f>
        <v>2699.4834000000001</v>
      </c>
      <c r="K364">
        <f t="shared" si="26"/>
        <v>7.9008157003525294</v>
      </c>
      <c r="L364">
        <f>INDEX('PB2'!$D$2:$AQ$224,MATCH(A364,'PB2'!$B$2:$B$224,0),MATCH(G364,'PB2'!$D$1:$AQ$1,0))</f>
        <v>1.06382501125336</v>
      </c>
      <c r="M364" s="16">
        <f t="shared" si="27"/>
        <v>0.94000422007547679</v>
      </c>
      <c r="N364" s="6">
        <f>INDEX('ROA2'!$D$2:$AQ$224,MATCH(A364,'ROA2'!$B$2:$B$224,0),MATCH(G364,'ROA2'!$D$1:$AQ$1,0))</f>
        <v>6.0620160102844203</v>
      </c>
      <c r="O364" s="6">
        <v>4296.9569279999996</v>
      </c>
      <c r="P364" s="28">
        <v>7.5406865758565977E-2</v>
      </c>
    </row>
    <row r="365" spans="1:16" x14ac:dyDescent="0.3">
      <c r="A365" t="s">
        <v>454</v>
      </c>
      <c r="B365" t="str">
        <f>VLOOKUP(A365,Sheet3!L:L,1,FALSE)</f>
        <v>AP-U CN EQUITY</v>
      </c>
      <c r="C365" t="str">
        <f>VLOOKUP(A365,'ALL - prices'!B:C,2,FALSE)</f>
        <v>Allied Properties Real Estate</v>
      </c>
      <c r="D365" t="str">
        <f>VLOOKUP(A365,'ALL - prices'!B:I,8,FALSE)</f>
        <v>Real Estate</v>
      </c>
      <c r="E365">
        <v>2015</v>
      </c>
      <c r="F365" t="s">
        <v>682</v>
      </c>
      <c r="G365" t="str">
        <f t="shared" si="24"/>
        <v>2015-Q4</v>
      </c>
      <c r="H365" s="4">
        <f>INDEX('ALL - prices'!$J$3:$DY$219,MATCH('COMBINED DATA'!A365,'ALL - prices'!$B$3:$B$219,0),MATCH('COMBINED DATA'!G365,'ALL - prices'!$J$1:$DY$1,0))</f>
        <v>17.706399999999999</v>
      </c>
      <c r="I365" s="14">
        <f t="shared" si="28"/>
        <v>1.0322197969263449</v>
      </c>
      <c r="J365" s="6">
        <f>INDEX('market cap'!$B$3:$DQ$219,MATCH(A365,'market cap'!$A$3:$A$219,0),MATCH(G365,'market cap'!$B$1:$DQ$1,0))</f>
        <v>2439.8136</v>
      </c>
      <c r="K365">
        <f t="shared" si="26"/>
        <v>7.7996769219264968</v>
      </c>
      <c r="L365">
        <f>INDEX('PB2'!$D$2:$AQ$224,MATCH(A365,'PB2'!$B$2:$B$224,0),MATCH(G365,'PB2'!$D$1:$AQ$1,0))</f>
        <v>0.955361008644104</v>
      </c>
      <c r="M365" s="16">
        <f t="shared" si="27"/>
        <v>1.0467247364629733</v>
      </c>
      <c r="N365" s="6">
        <f>INDEX('ROA2'!$D$2:$AQ$224,MATCH(A365,'ROA2'!$B$2:$B$224,0),MATCH(G365,'ROA2'!$D$1:$AQ$1,0))</f>
        <v>7.0742449760437003</v>
      </c>
      <c r="O365" s="6">
        <v>4409.5662080000002</v>
      </c>
      <c r="P365" s="28">
        <v>2.6206750937206647E-2</v>
      </c>
    </row>
    <row r="366" spans="1:16" x14ac:dyDescent="0.3">
      <c r="A366" t="s">
        <v>454</v>
      </c>
      <c r="B366" t="str">
        <f>VLOOKUP(A366,Sheet3!L:L,1,FALSE)</f>
        <v>AP-U CN EQUITY</v>
      </c>
      <c r="C366" t="str">
        <f>VLOOKUP(A366,'ALL - prices'!B:C,2,FALSE)</f>
        <v>Allied Properties Real Estate</v>
      </c>
      <c r="D366" t="str">
        <f>VLOOKUP(A366,'ALL - prices'!B:I,8,FALSE)</f>
        <v>Real Estate</v>
      </c>
      <c r="E366">
        <v>2016</v>
      </c>
      <c r="F366" t="s">
        <v>679</v>
      </c>
      <c r="G366" t="str">
        <f t="shared" si="24"/>
        <v>2016-Q1</v>
      </c>
      <c r="H366" s="4">
        <f>INDEX('ALL - prices'!$J$3:$DY$219,MATCH('COMBINED DATA'!A366,'ALL - prices'!$B$3:$B$219,0),MATCH('COMBINED DATA'!G366,'ALL - prices'!$J$1:$DY$1,0))</f>
        <v>19.842400000000001</v>
      </c>
      <c r="I366" s="14">
        <f t="shared" si="28"/>
        <v>0.50103685410024068</v>
      </c>
      <c r="J366" s="6">
        <f>INDEX('market cap'!$B$3:$DQ$219,MATCH(A366,'market cap'!$A$3:$A$219,0),MATCH(G366,'market cap'!$B$1:$DQ$1,0))</f>
        <v>2702.5747000000001</v>
      </c>
      <c r="K366">
        <f t="shared" si="26"/>
        <v>7.9019601902044361</v>
      </c>
      <c r="L366">
        <f>INDEX('PB2'!$D$2:$AQ$224,MATCH(A366,'PB2'!$B$2:$B$224,0),MATCH(G366,'PB2'!$D$1:$AQ$1,0))</f>
        <v>1.0557550191879299</v>
      </c>
      <c r="M366" s="16">
        <f t="shared" si="27"/>
        <v>0.94718943488346774</v>
      </c>
      <c r="N366" s="6">
        <f>INDEX('ROA2'!$D$2:$AQ$224,MATCH(A366,'ROA2'!$B$2:$B$224,0),MATCH(G366,'ROA2'!$D$1:$AQ$1,0))</f>
        <v>6.0645408630371103</v>
      </c>
      <c r="O366" s="6">
        <v>4455.9462400000002</v>
      </c>
      <c r="P366" s="28">
        <v>1.051804867241944E-2</v>
      </c>
    </row>
    <row r="367" spans="1:16" x14ac:dyDescent="0.3">
      <c r="A367" t="s">
        <v>454</v>
      </c>
      <c r="B367" t="str">
        <f>VLOOKUP(A367,Sheet3!L:L,1,FALSE)</f>
        <v>AP-U CN EQUITY</v>
      </c>
      <c r="C367" t="str">
        <f>VLOOKUP(A367,'ALL - prices'!B:C,2,FALSE)</f>
        <v>Allied Properties Real Estate</v>
      </c>
      <c r="D367" t="str">
        <f>VLOOKUP(A367,'ALL - prices'!B:I,8,FALSE)</f>
        <v>Real Estate</v>
      </c>
      <c r="E367">
        <v>2016</v>
      </c>
      <c r="F367" t="s">
        <v>680</v>
      </c>
      <c r="G367" t="str">
        <f t="shared" si="24"/>
        <v>2016-Q2</v>
      </c>
      <c r="H367" s="4">
        <f>INDEX('ALL - prices'!$J$3:$DY$219,MATCH('COMBINED DATA'!A367,'ALL - prices'!$B$3:$B$219,0),MATCH('COMBINED DATA'!G367,'ALL - prices'!$J$1:$DY$1,0))</f>
        <v>22.1754</v>
      </c>
      <c r="I367" s="14">
        <f t="shared" si="28"/>
        <v>0.9813897781547678</v>
      </c>
      <c r="J367" s="6">
        <f>INDEX('market cap'!$B$3:$DQ$219,MATCH(A367,'market cap'!$A$3:$A$219,0),MATCH(G367,'market cap'!$B$1:$DQ$1,0))</f>
        <v>2989.2932999999998</v>
      </c>
      <c r="K367">
        <f t="shared" si="26"/>
        <v>8.0027922839335517</v>
      </c>
      <c r="L367">
        <f>INDEX('PB2'!$D$2:$AQ$224,MATCH(A367,'PB2'!$B$2:$B$224,0),MATCH(G367,'PB2'!$D$1:$AQ$1,0))</f>
        <v>1.15016198158264</v>
      </c>
      <c r="M367" s="16">
        <f t="shared" si="27"/>
        <v>0.86944275329287535</v>
      </c>
      <c r="N367" s="6">
        <f>INDEX('ROA2'!$D$2:$AQ$224,MATCH(A367,'ROA2'!$B$2:$B$224,0),MATCH(G367,'ROA2'!$D$1:$AQ$1,0))</f>
        <v>6.9046778678893999</v>
      </c>
      <c r="O367" s="6">
        <v>4562.7141119999997</v>
      </c>
      <c r="P367" s="28">
        <v>2.3960763045471446E-2</v>
      </c>
    </row>
    <row r="368" spans="1:16" x14ac:dyDescent="0.3">
      <c r="A368" t="s">
        <v>454</v>
      </c>
      <c r="B368" t="str">
        <f>VLOOKUP(A368,Sheet3!L:L,1,FALSE)</f>
        <v>AP-U CN EQUITY</v>
      </c>
      <c r="C368" t="str">
        <f>VLOOKUP(A368,'ALL - prices'!B:C,2,FALSE)</f>
        <v>Allied Properties Real Estate</v>
      </c>
      <c r="D368" t="str">
        <f>VLOOKUP(A368,'ALL - prices'!B:I,8,FALSE)</f>
        <v>Real Estate</v>
      </c>
      <c r="E368">
        <v>2016</v>
      </c>
      <c r="F368" t="s">
        <v>681</v>
      </c>
      <c r="G368" t="str">
        <f t="shared" si="24"/>
        <v>2016-Q3</v>
      </c>
      <c r="H368" s="4">
        <f>INDEX('ALL - prices'!$J$3:$DY$219,MATCH('COMBINED DATA'!A368,'ALL - prices'!$B$3:$B$219,0),MATCH('COMBINED DATA'!G368,'ALL - prices'!$J$1:$DY$1,0))</f>
        <v>21.814299999999999</v>
      </c>
      <c r="I368" s="14">
        <f t="shared" si="28"/>
        <v>1.4593907276097551</v>
      </c>
      <c r="J368" s="6">
        <f>INDEX('market cap'!$B$3:$DQ$219,MATCH(A368,'market cap'!$A$3:$A$219,0),MATCH(G368,'market cap'!$B$1:$DQ$1,0))</f>
        <v>3190.6961000000001</v>
      </c>
      <c r="K368">
        <f t="shared" si="26"/>
        <v>8.067994385140004</v>
      </c>
      <c r="L368">
        <f>INDEX('PB2'!$D$2:$AQ$224,MATCH(A368,'PB2'!$B$2:$B$224,0),MATCH(G368,'PB2'!$D$1:$AQ$1,0))</f>
        <v>1.1051470041275</v>
      </c>
      <c r="M368" s="16">
        <f t="shared" si="27"/>
        <v>0.90485699754440152</v>
      </c>
      <c r="N368" s="6">
        <f>INDEX('ROA2'!$D$2:$AQ$224,MATCH(A368,'ROA2'!$B$2:$B$224,0),MATCH(G368,'ROA2'!$D$1:$AQ$1,0))</f>
        <v>5.1784319877624503</v>
      </c>
      <c r="O368" s="6">
        <v>4882.1539839999996</v>
      </c>
      <c r="P368" s="28">
        <v>7.0010933001449449E-2</v>
      </c>
    </row>
    <row r="369" spans="1:16" x14ac:dyDescent="0.3">
      <c r="A369" t="s">
        <v>454</v>
      </c>
      <c r="B369" t="str">
        <f>VLOOKUP(A369,Sheet3!L:L,1,FALSE)</f>
        <v>AP-U CN EQUITY</v>
      </c>
      <c r="C369" t="str">
        <f>VLOOKUP(A369,'ALL - prices'!B:C,2,FALSE)</f>
        <v>Allied Properties Real Estate</v>
      </c>
      <c r="D369" t="str">
        <f>VLOOKUP(A369,'ALL - prices'!B:I,8,FALSE)</f>
        <v>Real Estate</v>
      </c>
      <c r="E369">
        <v>2016</v>
      </c>
      <c r="F369" t="s">
        <v>682</v>
      </c>
      <c r="G369" t="str">
        <f t="shared" si="24"/>
        <v>2016-Q4</v>
      </c>
      <c r="H369" s="4">
        <f>INDEX('ALL - prices'!$J$3:$DY$219,MATCH('COMBINED DATA'!A369,'ALL - prices'!$B$3:$B$219,0),MATCH('COMBINED DATA'!G369,'ALL - prices'!$J$1:$DY$1,0))</f>
        <v>21.039200000000001</v>
      </c>
      <c r="I369" s="14">
        <f t="shared" si="28"/>
        <v>1.779231420913723</v>
      </c>
      <c r="J369" s="6">
        <f>INDEX('market cap'!$B$3:$DQ$219,MATCH(A369,'market cap'!$A$3:$A$219,0),MATCH(G369,'market cap'!$B$1:$DQ$1,0))</f>
        <v>3044.2019</v>
      </c>
      <c r="K369">
        <f t="shared" si="26"/>
        <v>8.0209940439830767</v>
      </c>
      <c r="L369">
        <f>INDEX('PB2'!$D$2:$AQ$224,MATCH(A369,'PB2'!$B$2:$B$224,0),MATCH(G369,'PB2'!$D$1:$AQ$1,0))</f>
        <v>1.00817394256592</v>
      </c>
      <c r="M369" s="16">
        <f t="shared" si="27"/>
        <v>0.99189232907060032</v>
      </c>
      <c r="N369" s="6">
        <f>INDEX('ROA2'!$D$2:$AQ$224,MATCH(A369,'ROA2'!$B$2:$B$224,0),MATCH(G369,'ROA2'!$D$1:$AQ$1,0))</f>
        <v>4.3324398994445801</v>
      </c>
      <c r="O369" s="6">
        <v>5088.038912</v>
      </c>
      <c r="P369" s="28">
        <v>4.2170920596674162E-2</v>
      </c>
    </row>
    <row r="370" spans="1:16" x14ac:dyDescent="0.3">
      <c r="A370" t="s">
        <v>454</v>
      </c>
      <c r="B370" t="str">
        <f>VLOOKUP(A370,Sheet3!L:L,1,FALSE)</f>
        <v>AP-U CN EQUITY</v>
      </c>
      <c r="C370" t="str">
        <f>VLOOKUP(A370,'ALL - prices'!B:C,2,FALSE)</f>
        <v>Allied Properties Real Estate</v>
      </c>
      <c r="D370" t="str">
        <f>VLOOKUP(A370,'ALL - prices'!B:I,8,FALSE)</f>
        <v>Real Estate</v>
      </c>
      <c r="E370">
        <v>2017</v>
      </c>
      <c r="F370" t="s">
        <v>679</v>
      </c>
      <c r="G370" t="str">
        <f t="shared" si="24"/>
        <v>2017-Q1</v>
      </c>
      <c r="H370" s="4">
        <f>INDEX('ALL - prices'!$J$3:$DY$219,MATCH('COMBINED DATA'!A370,'ALL - prices'!$B$3:$B$219,0),MATCH('COMBINED DATA'!G370,'ALL - prices'!$J$1:$DY$1,0))</f>
        <v>21.351600000000001</v>
      </c>
      <c r="I370" s="14">
        <f t="shared" si="28"/>
        <v>1.0368087801840167</v>
      </c>
      <c r="J370" s="6">
        <f>INDEX('market cap'!$B$3:$DQ$219,MATCH(A370,'market cap'!$A$3:$A$219,0),MATCH(G370,'market cap'!$B$1:$DQ$1,0))</f>
        <v>3056.0569</v>
      </c>
      <c r="K370">
        <f t="shared" si="26"/>
        <v>8.0248807692230262</v>
      </c>
      <c r="L370">
        <f>INDEX('PB2'!$D$2:$AQ$224,MATCH(A370,'PB2'!$B$2:$B$224,0),MATCH(G370,'PB2'!$D$1:$AQ$1,0))</f>
        <v>0.99731397628784202</v>
      </c>
      <c r="M370" s="16">
        <f t="shared" si="27"/>
        <v>1.0026932578666508</v>
      </c>
      <c r="N370" s="6">
        <f>INDEX('ROA2'!$D$2:$AQ$224,MATCH(A370,'ROA2'!$B$2:$B$224,0),MATCH(G370,'ROA2'!$D$1:$AQ$1,0))</f>
        <v>6.7075839042663601</v>
      </c>
      <c r="O370" s="6">
        <v>5213.8542079999997</v>
      </c>
      <c r="P370" s="28">
        <v>2.4727659944437107E-2</v>
      </c>
    </row>
    <row r="371" spans="1:16" x14ac:dyDescent="0.3">
      <c r="A371" t="s">
        <v>454</v>
      </c>
      <c r="B371" t="str">
        <f>VLOOKUP(A371,Sheet3!L:L,1,FALSE)</f>
        <v>AP-U CN EQUITY</v>
      </c>
      <c r="C371" t="str">
        <f>VLOOKUP(A371,'ALL - prices'!B:C,2,FALSE)</f>
        <v>Allied Properties Real Estate</v>
      </c>
      <c r="D371" t="str">
        <f>VLOOKUP(A371,'ALL - prices'!B:I,8,FALSE)</f>
        <v>Real Estate</v>
      </c>
      <c r="E371">
        <v>2017</v>
      </c>
      <c r="F371" t="s">
        <v>680</v>
      </c>
      <c r="G371" t="str">
        <f t="shared" si="24"/>
        <v>2017-Q2</v>
      </c>
      <c r="H371" s="4">
        <f>INDEX('ALL - prices'!$J$3:$DY$219,MATCH('COMBINED DATA'!A371,'ALL - prices'!$B$3:$B$219,0),MATCH('COMBINED DATA'!G371,'ALL - prices'!$J$1:$DY$1,0))</f>
        <v>23.258299999999998</v>
      </c>
      <c r="I371" s="14">
        <f t="shared" si="28"/>
        <v>0.85320319336408224</v>
      </c>
      <c r="J371" s="6">
        <f>INDEX('market cap'!$B$3:$DQ$219,MATCH(A371,'market cap'!$A$3:$A$219,0),MATCH(G371,'market cap'!$B$1:$DQ$1,0))</f>
        <v>3295.6977000000002</v>
      </c>
      <c r="K371">
        <f t="shared" si="26"/>
        <v>8.1003731695900694</v>
      </c>
      <c r="L371">
        <f>INDEX('PB2'!$D$2:$AQ$224,MATCH(A371,'PB2'!$B$2:$B$224,0),MATCH(G371,'PB2'!$D$1:$AQ$1,0))</f>
        <v>1.04799604415894</v>
      </c>
      <c r="M371" s="16">
        <f t="shared" si="27"/>
        <v>0.95420207506846189</v>
      </c>
      <c r="N371" s="6">
        <f>INDEX('ROA2'!$D$2:$AQ$224,MATCH(A371,'ROA2'!$B$2:$B$224,0),MATCH(G371,'ROA2'!$D$1:$AQ$1,0))</f>
        <v>7.4223918914794904</v>
      </c>
      <c r="O371" s="6">
        <v>5318.3057920000001</v>
      </c>
      <c r="P371" s="28">
        <v>2.0033468492412509E-2</v>
      </c>
    </row>
    <row r="372" spans="1:16" x14ac:dyDescent="0.3">
      <c r="A372" t="s">
        <v>454</v>
      </c>
      <c r="B372" t="str">
        <f>VLOOKUP(A372,Sheet3!L:L,1,FALSE)</f>
        <v>AP-U CN EQUITY</v>
      </c>
      <c r="C372" t="str">
        <f>VLOOKUP(A372,'ALL - prices'!B:C,2,FALSE)</f>
        <v>Allied Properties Real Estate</v>
      </c>
      <c r="D372" t="str">
        <f>VLOOKUP(A372,'ALL - prices'!B:I,8,FALSE)</f>
        <v>Real Estate</v>
      </c>
      <c r="E372">
        <v>2017</v>
      </c>
      <c r="F372" t="s">
        <v>681</v>
      </c>
      <c r="G372" t="str">
        <f t="shared" si="24"/>
        <v>2017-Q3</v>
      </c>
      <c r="H372" s="4">
        <f>INDEX('ALL - prices'!$J$3:$DY$219,MATCH('COMBINED DATA'!A372,'ALL - prices'!$B$3:$B$219,0),MATCH('COMBINED DATA'!G372,'ALL - prices'!$J$1:$DY$1,0))</f>
        <v>24.0444</v>
      </c>
      <c r="I372" s="14">
        <f t="shared" si="28"/>
        <v>0.85591080678226472</v>
      </c>
      <c r="J372" s="6">
        <f>INDEX('market cap'!$B$3:$DQ$219,MATCH(A372,'market cap'!$A$3:$A$219,0),MATCH(G372,'market cap'!$B$1:$DQ$1,0))</f>
        <v>3694.5007999999998</v>
      </c>
      <c r="K372">
        <f t="shared" si="26"/>
        <v>8.2146007227667752</v>
      </c>
      <c r="L372">
        <f>INDEX('PB2'!$D$2:$AQ$224,MATCH(A372,'PB2'!$B$2:$B$224,0),MATCH(G372,'PB2'!$D$1:$AQ$1,0))</f>
        <v>1.05132400989532</v>
      </c>
      <c r="M372" s="16">
        <f t="shared" si="27"/>
        <v>0.95118154877825878</v>
      </c>
      <c r="N372" s="6">
        <f>INDEX('ROA2'!$D$2:$AQ$224,MATCH(A372,'ROA2'!$B$2:$B$224,0),MATCH(G372,'ROA2'!$D$1:$AQ$1,0))</f>
        <v>7.88242483139038</v>
      </c>
      <c r="O372" s="6">
        <v>5536.9738239999997</v>
      </c>
      <c r="P372" s="28">
        <v>4.1116107375572204E-2</v>
      </c>
    </row>
    <row r="373" spans="1:16" x14ac:dyDescent="0.3">
      <c r="A373" t="s">
        <v>454</v>
      </c>
      <c r="B373" t="str">
        <f>VLOOKUP(A373,Sheet3!L:L,1,FALSE)</f>
        <v>AP-U CN EQUITY</v>
      </c>
      <c r="C373" t="str">
        <f>VLOOKUP(A373,'ALL - prices'!B:C,2,FALSE)</f>
        <v>Allied Properties Real Estate</v>
      </c>
      <c r="D373" t="str">
        <f>VLOOKUP(A373,'ALL - prices'!B:I,8,FALSE)</f>
        <v>Real Estate</v>
      </c>
      <c r="E373">
        <v>2017</v>
      </c>
      <c r="F373" t="s">
        <v>682</v>
      </c>
      <c r="G373" t="str">
        <f t="shared" si="24"/>
        <v>2017-Q4</v>
      </c>
      <c r="H373" s="4">
        <f>INDEX('ALL - prices'!$J$3:$DY$219,MATCH('COMBINED DATA'!A373,'ALL - prices'!$B$3:$B$219,0),MATCH('COMBINED DATA'!G373,'ALL - prices'!$J$1:$DY$1,0))</f>
        <v>25.632400000000001</v>
      </c>
      <c r="I373" s="14">
        <f t="shared" si="28"/>
        <v>1.3207510855570022</v>
      </c>
      <c r="J373" s="6">
        <f>INDEX('market cap'!$B$3:$DQ$219,MATCH(A373,'market cap'!$A$3:$A$219,0),MATCH(G373,'market cap'!$B$1:$DQ$1,0))</f>
        <v>3902.2237</v>
      </c>
      <c r="K373">
        <f t="shared" si="26"/>
        <v>8.2693018491143562</v>
      </c>
      <c r="L373">
        <f>INDEX('PB2'!$D$2:$AQ$224,MATCH(A373,'PB2'!$B$2:$B$224,0),MATCH(G373,'PB2'!$D$1:$AQ$1,0))</f>
        <v>1.10191202163696</v>
      </c>
      <c r="M373" s="16">
        <f t="shared" si="27"/>
        <v>0.90751346783061382</v>
      </c>
      <c r="N373" s="6">
        <f>INDEX('ROA2'!$D$2:$AQ$224,MATCH(A373,'ROA2'!$B$2:$B$224,0),MATCH(G373,'ROA2'!$D$1:$AQ$1,0))</f>
        <v>8.4135799407959002</v>
      </c>
      <c r="O373" s="6">
        <v>5813.9550719999997</v>
      </c>
      <c r="P373" s="28">
        <v>5.0023940297392322E-2</v>
      </c>
    </row>
    <row r="374" spans="1:16" x14ac:dyDescent="0.3">
      <c r="A374" t="s">
        <v>454</v>
      </c>
      <c r="B374" t="str">
        <f>VLOOKUP(A374,Sheet3!L:L,1,FALSE)</f>
        <v>AP-U CN EQUITY</v>
      </c>
      <c r="C374" t="str">
        <f>VLOOKUP(A374,'ALL - prices'!B:C,2,FALSE)</f>
        <v>Allied Properties Real Estate</v>
      </c>
      <c r="D374" t="str">
        <f>VLOOKUP(A374,'ALL - prices'!B:I,8,FALSE)</f>
        <v>Real Estate</v>
      </c>
      <c r="E374">
        <v>2018</v>
      </c>
      <c r="F374" t="s">
        <v>679</v>
      </c>
      <c r="G374" t="str">
        <f t="shared" si="24"/>
        <v>2018-Q1</v>
      </c>
      <c r="H374" s="4">
        <f>INDEX('ALL - prices'!$J$3:$DY$219,MATCH('COMBINED DATA'!A374,'ALL - prices'!$B$3:$B$219,0),MATCH('COMBINED DATA'!G374,'ALL - prices'!$J$1:$DY$1,0))</f>
        <v>24.9437</v>
      </c>
      <c r="I374" s="14">
        <f t="shared" si="28"/>
        <v>2.363627109620579</v>
      </c>
      <c r="J374" s="6">
        <f>INDEX('market cap'!$B$3:$DQ$219,MATCH(A374,'market cap'!$A$3:$A$219,0),MATCH(G374,'market cap'!$B$1:$DQ$1,0))</f>
        <v>3761.2689</v>
      </c>
      <c r="K374">
        <f t="shared" si="26"/>
        <v>8.2325116528568536</v>
      </c>
      <c r="L374">
        <f>INDEX('PB2'!$D$2:$AQ$224,MATCH(A374,'PB2'!$B$2:$B$224,0),MATCH(G374,'PB2'!$D$1:$AQ$1,0))</f>
        <v>1.04835104942322</v>
      </c>
      <c r="M374" s="16">
        <f t="shared" si="27"/>
        <v>0.95387895166430969</v>
      </c>
      <c r="N374" s="6">
        <f>INDEX('ROA2'!$D$2:$AQ$224,MATCH(A374,'ROA2'!$B$2:$B$224,0),MATCH(G374,'ROA2'!$D$1:$AQ$1,0))</f>
        <v>6.4862418174743697</v>
      </c>
      <c r="O374" s="6">
        <v>5823.6318719999999</v>
      </c>
      <c r="P374" s="28">
        <v>1.6644091466416109E-3</v>
      </c>
    </row>
    <row r="375" spans="1:16" x14ac:dyDescent="0.3">
      <c r="A375" t="s">
        <v>454</v>
      </c>
      <c r="B375" t="str">
        <f>VLOOKUP(A375,Sheet3!L:L,1,FALSE)</f>
        <v>AP-U CN EQUITY</v>
      </c>
      <c r="C375" t="str">
        <f>VLOOKUP(A375,'ALL - prices'!B:C,2,FALSE)</f>
        <v>Allied Properties Real Estate</v>
      </c>
      <c r="D375" t="str">
        <f>VLOOKUP(A375,'ALL - prices'!B:I,8,FALSE)</f>
        <v>Real Estate</v>
      </c>
      <c r="E375">
        <v>2018</v>
      </c>
      <c r="F375" t="s">
        <v>680</v>
      </c>
      <c r="G375" t="str">
        <f t="shared" si="24"/>
        <v>2018-Q2</v>
      </c>
      <c r="H375" s="4">
        <f>INDEX('ALL - prices'!$J$3:$DY$219,MATCH('COMBINED DATA'!A375,'ALL - prices'!$B$3:$B$219,0),MATCH('COMBINED DATA'!G375,'ALL - prices'!$J$1:$DY$1,0))</f>
        <v>25.978400000000001</v>
      </c>
      <c r="I375" s="14">
        <f t="shared" si="28"/>
        <v>2.0610699913313635</v>
      </c>
      <c r="J375" s="6">
        <f>INDEX('market cap'!$B$3:$DQ$219,MATCH(A375,'market cap'!$A$3:$A$219,0),MATCH(G375,'market cap'!$B$1:$DQ$1,0))</f>
        <v>4195.9885999999997</v>
      </c>
      <c r="K375">
        <f t="shared" si="26"/>
        <v>8.341884252639284</v>
      </c>
      <c r="L375">
        <f>INDEX('PB2'!$D$2:$AQ$224,MATCH(A375,'PB2'!$B$2:$B$224,0),MATCH(G375,'PB2'!$D$1:$AQ$1,0))</f>
        <v>1.05937504768372</v>
      </c>
      <c r="M375" s="16">
        <f t="shared" si="27"/>
        <v>0.94395275987145333</v>
      </c>
      <c r="N375" s="6">
        <f>INDEX('ROA2'!$D$2:$AQ$224,MATCH(A375,'ROA2'!$B$2:$B$224,0),MATCH(G375,'ROA2'!$D$1:$AQ$1,0))</f>
        <v>6.43424415588379</v>
      </c>
      <c r="O375" s="6">
        <v>5958.6058240000002</v>
      </c>
      <c r="P375" s="28">
        <v>2.3176937513676738E-2</v>
      </c>
    </row>
    <row r="376" spans="1:16" x14ac:dyDescent="0.3">
      <c r="A376" t="s">
        <v>454</v>
      </c>
      <c r="B376" t="str">
        <f>VLOOKUP(A376,Sheet3!L:L,1,FALSE)</f>
        <v>AP-U CN EQUITY</v>
      </c>
      <c r="C376" t="str">
        <f>VLOOKUP(A376,'ALL - prices'!B:C,2,FALSE)</f>
        <v>Allied Properties Real Estate</v>
      </c>
      <c r="D376" t="str">
        <f>VLOOKUP(A376,'ALL - prices'!B:I,8,FALSE)</f>
        <v>Real Estate</v>
      </c>
      <c r="E376">
        <v>2018</v>
      </c>
      <c r="F376" t="s">
        <v>681</v>
      </c>
      <c r="G376" t="str">
        <f t="shared" si="24"/>
        <v>2018-Q3</v>
      </c>
      <c r="H376" s="4">
        <f>INDEX('ALL - prices'!$J$3:$DY$219,MATCH('COMBINED DATA'!A376,'ALL - prices'!$B$3:$B$219,0),MATCH('COMBINED DATA'!G376,'ALL - prices'!$J$1:$DY$1,0))</f>
        <v>26.998200000000001</v>
      </c>
      <c r="I376" s="14">
        <f t="shared" si="28"/>
        <v>2.7684244448181459</v>
      </c>
      <c r="J376" s="6">
        <f>INDEX('market cap'!$B$3:$DQ$219,MATCH(A376,'market cap'!$A$3:$A$219,0),MATCH(G376,'market cap'!$B$1:$DQ$1,0))</f>
        <v>4474.2744000000002</v>
      </c>
      <c r="K376">
        <f t="shared" si="26"/>
        <v>8.4060994723105971</v>
      </c>
      <c r="L376">
        <f>INDEX('PB2'!$D$2:$AQ$224,MATCH(A376,'PB2'!$B$2:$B$224,0),MATCH(G376,'PB2'!$D$1:$AQ$1,0))</f>
        <v>1.04655301570892</v>
      </c>
      <c r="M376" s="16">
        <f t="shared" si="27"/>
        <v>0.95551776641015584</v>
      </c>
      <c r="N376" s="6">
        <f>INDEX('ROA2'!$D$2:$AQ$224,MATCH(A376,'ROA2'!$B$2:$B$224,0),MATCH(G376,'ROA2'!$D$1:$AQ$1,0))</f>
        <v>6.2458519935607901</v>
      </c>
      <c r="O376" s="6">
        <v>6098.3639039999998</v>
      </c>
      <c r="P376" s="28">
        <v>2.3454828885824886E-2</v>
      </c>
    </row>
    <row r="377" spans="1:16" x14ac:dyDescent="0.3">
      <c r="A377" t="s">
        <v>454</v>
      </c>
      <c r="B377" t="str">
        <f>VLOOKUP(A377,Sheet3!L:L,1,FALSE)</f>
        <v>AP-U CN EQUITY</v>
      </c>
      <c r="C377" t="str">
        <f>VLOOKUP(A377,'ALL - prices'!B:C,2,FALSE)</f>
        <v>Allied Properties Real Estate</v>
      </c>
      <c r="D377" t="str">
        <f>VLOOKUP(A377,'ALL - prices'!B:I,8,FALSE)</f>
        <v>Real Estate</v>
      </c>
      <c r="E377">
        <v>2018</v>
      </c>
      <c r="F377" t="s">
        <v>682</v>
      </c>
      <c r="G377" t="str">
        <f t="shared" si="24"/>
        <v>2018-Q4</v>
      </c>
      <c r="H377" s="4">
        <f>INDEX('ALL - prices'!$J$3:$DY$219,MATCH('COMBINED DATA'!A377,'ALL - prices'!$B$3:$B$219,0),MATCH('COMBINED DATA'!G377,'ALL - prices'!$J$1:$DY$1,0))</f>
        <v>28.0139</v>
      </c>
      <c r="I377" s="14">
        <f t="shared" si="28"/>
        <v>2.027451047292304</v>
      </c>
      <c r="J377" s="6">
        <f>INDEX('market cap'!$B$3:$DQ$219,MATCH(A377,'market cap'!$A$3:$A$219,0),MATCH(G377,'market cap'!$B$1:$DQ$1,0))</f>
        <v>4600.9243999999999</v>
      </c>
      <c r="K377">
        <f t="shared" si="26"/>
        <v>8.4340125188098689</v>
      </c>
      <c r="L377">
        <f>INDEX('PB2'!$D$2:$AQ$224,MATCH(A377,'PB2'!$B$2:$B$224,0),MATCH(G377,'PB2'!$D$1:$AQ$1,0))</f>
        <v>1.0522320270538299</v>
      </c>
      <c r="M377" s="16">
        <f t="shared" si="27"/>
        <v>0.95036073250870756</v>
      </c>
      <c r="N377" s="6">
        <f>INDEX('ROA2'!$D$2:$AQ$224,MATCH(A377,'ROA2'!$B$2:$B$224,0),MATCH(G377,'ROA2'!$D$1:$AQ$1,0))</f>
        <v>7.6484627723693803</v>
      </c>
      <c r="O377" s="6">
        <v>6373.3831680000003</v>
      </c>
      <c r="P377" s="28">
        <v>4.5097220882409396E-2</v>
      </c>
    </row>
    <row r="378" spans="1:16" x14ac:dyDescent="0.3">
      <c r="A378" t="s">
        <v>454</v>
      </c>
      <c r="B378" t="str">
        <f>VLOOKUP(A378,Sheet3!L:L,1,FALSE)</f>
        <v>AP-U CN EQUITY</v>
      </c>
      <c r="C378" t="str">
        <f>VLOOKUP(A378,'ALL - prices'!B:C,2,FALSE)</f>
        <v>Allied Properties Real Estate</v>
      </c>
      <c r="D378" t="str">
        <f>VLOOKUP(A378,'ALL - prices'!B:I,8,FALSE)</f>
        <v>Real Estate</v>
      </c>
      <c r="E378">
        <v>2019</v>
      </c>
      <c r="F378" t="s">
        <v>679</v>
      </c>
      <c r="G378" t="str">
        <f t="shared" si="24"/>
        <v>2019-Q1</v>
      </c>
      <c r="H378" s="4">
        <f>INDEX('ALL - prices'!$J$3:$DY$219,MATCH('COMBINED DATA'!A378,'ALL - prices'!$B$3:$B$219,0),MATCH('COMBINED DATA'!G378,'ALL - prices'!$J$1:$DY$1,0))</f>
        <v>31.4223</v>
      </c>
      <c r="I378" s="14">
        <f t="shared" si="28"/>
        <v>2.5913072934653383</v>
      </c>
      <c r="J378" s="6">
        <f>INDEX('market cap'!$B$3:$DQ$219,MATCH(A378,'market cap'!$A$3:$A$219,0),MATCH(G378,'market cap'!$B$1:$DQ$1,0))</f>
        <v>5362.8279000000002</v>
      </c>
      <c r="K378">
        <f t="shared" si="26"/>
        <v>8.587246708220027</v>
      </c>
      <c r="L378">
        <f>INDEX('PB2'!$D$2:$AQ$224,MATCH(A378,'PB2'!$B$2:$B$224,0),MATCH(G378,'PB2'!$D$1:$AQ$1,0))</f>
        <v>1.14325404167175</v>
      </c>
      <c r="M378" s="16">
        <f t="shared" si="27"/>
        <v>0.87469622984033057</v>
      </c>
      <c r="N378" s="6">
        <f>INDEX('ROA2'!$D$2:$AQ$224,MATCH(A378,'ROA2'!$B$2:$B$224,0),MATCH(G378,'ROA2'!$D$1:$AQ$1,0))</f>
        <v>8.6786403656005895</v>
      </c>
      <c r="O378" s="6">
        <v>6627.0740480000004</v>
      </c>
      <c r="P378" s="28">
        <v>3.9804743150192487E-2</v>
      </c>
    </row>
    <row r="379" spans="1:16" x14ac:dyDescent="0.3">
      <c r="A379" t="s">
        <v>454</v>
      </c>
      <c r="B379" t="str">
        <f>VLOOKUP(A379,Sheet3!L:L,1,FALSE)</f>
        <v>AP-U CN EQUITY</v>
      </c>
      <c r="C379" t="str">
        <f>VLOOKUP(A379,'ALL - prices'!B:C,2,FALSE)</f>
        <v>Allied Properties Real Estate</v>
      </c>
      <c r="D379" t="str">
        <f>VLOOKUP(A379,'ALL - prices'!B:I,8,FALSE)</f>
        <v>Real Estate</v>
      </c>
      <c r="E379">
        <v>2019</v>
      </c>
      <c r="F379" t="s">
        <v>680</v>
      </c>
      <c r="G379" t="str">
        <f t="shared" si="24"/>
        <v>2019-Q2</v>
      </c>
      <c r="H379" s="4">
        <f>INDEX('ALL - prices'!$J$3:$DY$219,MATCH('COMBINED DATA'!A379,'ALL - prices'!$B$3:$B$219,0),MATCH('COMBINED DATA'!G379,'ALL - prices'!$J$1:$DY$1,0))</f>
        <v>30.445900000000002</v>
      </c>
      <c r="I379" s="14">
        <f t="shared" si="28"/>
        <v>3.6027683785065423</v>
      </c>
      <c r="J379" s="6">
        <f>INDEX('market cap'!$B$3:$DQ$219,MATCH(A379,'market cap'!$A$3:$A$219,0),MATCH(G379,'market cap'!$B$1:$DQ$1,0))</f>
        <v>5507.8171000000002</v>
      </c>
      <c r="K379">
        <f t="shared" si="26"/>
        <v>8.613923653051744</v>
      </c>
      <c r="L379">
        <f>INDEX('PB2'!$D$2:$AQ$224,MATCH(A379,'PB2'!$B$2:$B$224,0),MATCH(G379,'PB2'!$D$1:$AQ$1,0))</f>
        <v>1.0816689729690501</v>
      </c>
      <c r="M379" s="16">
        <f t="shared" si="27"/>
        <v>0.92449725839423991</v>
      </c>
      <c r="N379" s="6">
        <f>INDEX('ROA2'!$D$2:$AQ$224,MATCH(A379,'ROA2'!$B$2:$B$224,0),MATCH(G379,'ROA2'!$D$1:$AQ$1,0))</f>
        <v>9.2487621307372994</v>
      </c>
      <c r="O379" s="6">
        <v>6989.1379200000001</v>
      </c>
      <c r="P379" s="28">
        <v>5.4634046545664866E-2</v>
      </c>
    </row>
    <row r="380" spans="1:16" x14ac:dyDescent="0.3">
      <c r="A380" t="s">
        <v>454</v>
      </c>
      <c r="B380" t="str">
        <f>VLOOKUP(A380,Sheet3!L:L,1,FALSE)</f>
        <v>AP-U CN EQUITY</v>
      </c>
      <c r="C380" t="str">
        <f>VLOOKUP(A380,'ALL - prices'!B:C,2,FALSE)</f>
        <v>Allied Properties Real Estate</v>
      </c>
      <c r="D380" t="str">
        <f>VLOOKUP(A380,'ALL - prices'!B:I,8,FALSE)</f>
        <v>Real Estate</v>
      </c>
      <c r="E380">
        <v>2019</v>
      </c>
      <c r="F380" t="s">
        <v>681</v>
      </c>
      <c r="G380" t="str">
        <f t="shared" si="24"/>
        <v>2019-Q3</v>
      </c>
      <c r="H380" s="4">
        <f>INDEX('ALL - prices'!$J$3:$DY$219,MATCH('COMBINED DATA'!A380,'ALL - prices'!$B$3:$B$219,0),MATCH('COMBINED DATA'!G380,'ALL - prices'!$J$1:$DY$1,0))</f>
        <v>34.697899999999997</v>
      </c>
      <c r="I380" s="14">
        <f t="shared" si="28"/>
        <v>4.1649709022593049</v>
      </c>
      <c r="J380" s="6">
        <f>INDEX('market cap'!$B$3:$DQ$219,MATCH(A380,'market cap'!$A$3:$A$219,0),MATCH(G380,'market cap'!$B$1:$DQ$1,0))</f>
        <v>6228.7051000000001</v>
      </c>
      <c r="K380">
        <f t="shared" si="26"/>
        <v>8.7369237410607017</v>
      </c>
      <c r="L380">
        <f>INDEX('PB2'!$D$2:$AQ$224,MATCH(A380,'PB2'!$B$2:$B$224,0),MATCH(G380,'PB2'!$D$1:$AQ$1,0))</f>
        <v>1.2053020000457799</v>
      </c>
      <c r="M380" s="16">
        <f t="shared" si="27"/>
        <v>0.82966758535372698</v>
      </c>
      <c r="N380" s="6">
        <f>INDEX('ROA2'!$D$2:$AQ$224,MATCH(A380,'ROA2'!$B$2:$B$224,0),MATCH(G380,'ROA2'!$D$1:$AQ$1,0))</f>
        <v>8.6683721542358398</v>
      </c>
      <c r="O380" s="6">
        <v>7398.8879360000001</v>
      </c>
      <c r="P380" s="28">
        <v>5.8626689112467816E-2</v>
      </c>
    </row>
    <row r="381" spans="1:16" x14ac:dyDescent="0.3">
      <c r="A381" t="s">
        <v>454</v>
      </c>
      <c r="B381" t="str">
        <f>VLOOKUP(A381,Sheet3!L:L,1,FALSE)</f>
        <v>AP-U CN EQUITY</v>
      </c>
      <c r="C381" t="str">
        <f>VLOOKUP(A381,'ALL - prices'!B:C,2,FALSE)</f>
        <v>Allied Properties Real Estate</v>
      </c>
      <c r="D381" t="str">
        <f>VLOOKUP(A381,'ALL - prices'!B:I,8,FALSE)</f>
        <v>Real Estate</v>
      </c>
      <c r="E381">
        <v>2019</v>
      </c>
      <c r="F381" t="s">
        <v>682</v>
      </c>
      <c r="G381" t="str">
        <f t="shared" si="24"/>
        <v>2019-Q4</v>
      </c>
      <c r="H381" s="4">
        <f>INDEX('ALL - prices'!$J$3:$DY$219,MATCH('COMBINED DATA'!A381,'ALL - prices'!$B$3:$B$219,0),MATCH('COMBINED DATA'!G381,'ALL - prices'!$J$1:$DY$1,0))</f>
        <v>33.9816</v>
      </c>
      <c r="I381" s="14">
        <f t="shared" si="28"/>
        <v>2.2800220969323961</v>
      </c>
      <c r="J381" s="6">
        <f>INDEX('market cap'!$B$3:$DQ$219,MATCH(A381,'market cap'!$A$3:$A$219,0),MATCH(G381,'market cap'!$B$1:$DQ$1,0))</f>
        <v>6395.6156000000001</v>
      </c>
      <c r="K381">
        <f t="shared" si="26"/>
        <v>8.7633679720852253</v>
      </c>
      <c r="L381">
        <f>INDEX('PB2'!$D$2:$AQ$224,MATCH(A381,'PB2'!$B$2:$B$224,0),MATCH(G381,'PB2'!$D$1:$AQ$1,0))</f>
        <v>1.11866998672485</v>
      </c>
      <c r="M381" s="16">
        <f t="shared" si="27"/>
        <v>0.89391868188733459</v>
      </c>
      <c r="N381" s="6">
        <f>INDEX('ROA2'!$D$2:$AQ$224,MATCH(A381,'ROA2'!$B$2:$B$224,0),MATCH(G381,'ROA2'!$D$1:$AQ$1,0))</f>
        <v>7.0704798698425302</v>
      </c>
      <c r="O381" s="6">
        <v>7813.2910080000001</v>
      </c>
      <c r="P381" s="28">
        <v>5.6008832081870318E-2</v>
      </c>
    </row>
    <row r="382" spans="1:16" x14ac:dyDescent="0.3">
      <c r="A382" t="s">
        <v>454</v>
      </c>
      <c r="B382" t="str">
        <f>VLOOKUP(A382,Sheet3!L:L,1,FALSE)</f>
        <v>AP-U CN EQUITY</v>
      </c>
      <c r="C382" t="str">
        <f>VLOOKUP(A382,'ALL - prices'!B:C,2,FALSE)</f>
        <v>Allied Properties Real Estate</v>
      </c>
      <c r="D382" t="str">
        <f>VLOOKUP(A382,'ALL - prices'!B:I,8,FALSE)</f>
        <v>Real Estate</v>
      </c>
      <c r="E382">
        <v>2020</v>
      </c>
      <c r="F382" t="s">
        <v>679</v>
      </c>
      <c r="G382" t="str">
        <f t="shared" si="24"/>
        <v>2020-Q1</v>
      </c>
      <c r="H382" s="4">
        <f>INDEX('ALL - prices'!$J$3:$DY$219,MATCH('COMBINED DATA'!A382,'ALL - prices'!$B$3:$B$219,0),MATCH('COMBINED DATA'!G382,'ALL - prices'!$J$1:$DY$1,0))</f>
        <v>29.430700000000002</v>
      </c>
      <c r="I382" s="14">
        <f t="shared" si="28"/>
        <v>1.7030273143239161</v>
      </c>
      <c r="J382" s="6">
        <f>INDEX('market cap'!$B$3:$DQ$219,MATCH(A382,'market cap'!$A$3:$A$219,0),MATCH(G382,'market cap'!$B$1:$DQ$1,0))</f>
        <v>5495.2916999999998</v>
      </c>
      <c r="K382">
        <f t="shared" si="26"/>
        <v>8.611646950051167</v>
      </c>
      <c r="L382">
        <f>INDEX('PB2'!$D$2:$AQ$224,MATCH(A382,'PB2'!$B$2:$B$224,0),MATCH(G382,'PB2'!$D$1:$AQ$1,0))</f>
        <v>0.92876201868057295</v>
      </c>
      <c r="M382" s="16">
        <f t="shared" si="27"/>
        <v>1.0767020828657807</v>
      </c>
      <c r="N382" s="6">
        <f>INDEX('ROA2'!$D$2:$AQ$224,MATCH(A382,'ROA2'!$B$2:$B$224,0),MATCH(G382,'ROA2'!$D$1:$AQ$1,0))</f>
        <v>8.4251565933227504</v>
      </c>
      <c r="O382" s="6">
        <v>8309.6929280000004</v>
      </c>
      <c r="P382" s="28">
        <v>6.3533013104431421E-2</v>
      </c>
    </row>
    <row r="383" spans="1:16" x14ac:dyDescent="0.3">
      <c r="A383" t="s">
        <v>454</v>
      </c>
      <c r="B383" t="str">
        <f>VLOOKUP(A383,Sheet3!L:L,1,FALSE)</f>
        <v>AP-U CN EQUITY</v>
      </c>
      <c r="C383" t="str">
        <f>VLOOKUP(A383,'ALL - prices'!B:C,2,FALSE)</f>
        <v>Allied Properties Real Estate</v>
      </c>
      <c r="D383" t="str">
        <f>VLOOKUP(A383,'ALL - prices'!B:I,8,FALSE)</f>
        <v>Real Estate</v>
      </c>
      <c r="E383">
        <v>2020</v>
      </c>
      <c r="F383" t="s">
        <v>680</v>
      </c>
      <c r="G383" t="str">
        <f t="shared" si="24"/>
        <v>2020-Q2</v>
      </c>
      <c r="H383" s="4">
        <f>INDEX('ALL - prices'!$J$3:$DY$219,MATCH('COMBINED DATA'!A383,'ALL - prices'!$B$3:$B$219,0),MATCH('COMBINED DATA'!G383,'ALL - prices'!$J$1:$DY$1,0))</f>
        <v>27.2119</v>
      </c>
      <c r="I383" s="14">
        <f t="shared" si="28"/>
        <v>3.097874564385501</v>
      </c>
      <c r="J383" s="6">
        <f>INDEX('market cap'!$B$3:$DQ$219,MATCH(A383,'market cap'!$A$3:$A$219,0),MATCH(G383,'market cap'!$B$1:$DQ$1,0))</f>
        <v>5042.6981999999998</v>
      </c>
      <c r="K383">
        <f t="shared" si="26"/>
        <v>8.5256965749557612</v>
      </c>
      <c r="L383">
        <f>INDEX('PB2'!$D$2:$AQ$224,MATCH(A383,'PB2'!$B$2:$B$224,0),MATCH(G383,'PB2'!$D$1:$AQ$1,0))</f>
        <v>0.844143986701965</v>
      </c>
      <c r="M383" s="16">
        <f t="shared" si="27"/>
        <v>1.1846320245755204</v>
      </c>
      <c r="N383" s="6">
        <f>INDEX('ROA2'!$D$2:$AQ$224,MATCH(A383,'ROA2'!$B$2:$B$224,0),MATCH(G383,'ROA2'!$D$1:$AQ$1,0))</f>
        <v>9.3982334136962908</v>
      </c>
      <c r="O383" s="6">
        <v>8778.9107199999999</v>
      </c>
      <c r="P383" s="28">
        <v>5.6466321447203233E-2</v>
      </c>
    </row>
    <row r="384" spans="1:16" x14ac:dyDescent="0.3">
      <c r="A384" t="s">
        <v>454</v>
      </c>
      <c r="B384" t="str">
        <f>VLOOKUP(A384,Sheet3!L:L,1,FALSE)</f>
        <v>AP-U CN EQUITY</v>
      </c>
      <c r="C384" t="str">
        <f>VLOOKUP(A384,'ALL - prices'!B:C,2,FALSE)</f>
        <v>Allied Properties Real Estate</v>
      </c>
      <c r="D384" t="str">
        <f>VLOOKUP(A384,'ALL - prices'!B:I,8,FALSE)</f>
        <v>Real Estate</v>
      </c>
      <c r="E384">
        <v>2020</v>
      </c>
      <c r="F384" t="s">
        <v>681</v>
      </c>
      <c r="G384" t="str">
        <f t="shared" si="24"/>
        <v>2020-Q3</v>
      </c>
      <c r="H384" s="4">
        <f>INDEX('ALL - prices'!$J$3:$DY$219,MATCH('COMBINED DATA'!A384,'ALL - prices'!$B$3:$B$219,0),MATCH('COMBINED DATA'!G384,'ALL - prices'!$J$1:$DY$1,0))</f>
        <v>24.074000000000002</v>
      </c>
      <c r="I384" s="14">
        <f t="shared" si="28"/>
        <v>2.2779416781749839</v>
      </c>
      <c r="J384" s="6">
        <f>INDEX('market cap'!$B$3:$DQ$219,MATCH(A384,'market cap'!$A$3:$A$219,0),MATCH(G384,'market cap'!$B$1:$DQ$1,0))</f>
        <v>4562.1225000000004</v>
      </c>
      <c r="K384">
        <f t="shared" si="26"/>
        <v>8.4255432547415996</v>
      </c>
      <c r="L384">
        <f>INDEX('PB2'!$D$2:$AQ$224,MATCH(A384,'PB2'!$B$2:$B$224,0),MATCH(G384,'PB2'!$D$1:$AQ$1,0))</f>
        <v>0.74246400594711304</v>
      </c>
      <c r="M384" s="16">
        <f t="shared" si="27"/>
        <v>1.3468666386384145</v>
      </c>
      <c r="N384" s="6">
        <f>INDEX('ROA2'!$D$2:$AQ$224,MATCH(A384,'ROA2'!$B$2:$B$224,0),MATCH(G384,'ROA2'!$D$1:$AQ$1,0))</f>
        <v>8.8764562606811506</v>
      </c>
      <c r="O384" s="6">
        <v>9139.8072319999992</v>
      </c>
      <c r="P384" s="28">
        <v>4.1109486530921155E-2</v>
      </c>
    </row>
    <row r="385" spans="1:16" x14ac:dyDescent="0.3">
      <c r="A385" t="s">
        <v>454</v>
      </c>
      <c r="B385" t="str">
        <f>VLOOKUP(A385,Sheet3!L:L,1,FALSE)</f>
        <v>AP-U CN EQUITY</v>
      </c>
      <c r="C385" t="str">
        <f>VLOOKUP(A385,'ALL - prices'!B:C,2,FALSE)</f>
        <v>Allied Properties Real Estate</v>
      </c>
      <c r="D385" t="str">
        <f>VLOOKUP(A385,'ALL - prices'!B:I,8,FALSE)</f>
        <v>Real Estate</v>
      </c>
      <c r="E385">
        <v>2020</v>
      </c>
      <c r="F385" t="s">
        <v>682</v>
      </c>
      <c r="G385" t="str">
        <f t="shared" si="24"/>
        <v>2020-Q4</v>
      </c>
      <c r="H385" s="4">
        <f>INDEX('ALL - prices'!$J$3:$DY$219,MATCH('COMBINED DATA'!A385,'ALL - prices'!$B$3:$B$219,0),MATCH('COMBINED DATA'!G385,'ALL - prices'!$J$1:$DY$1,0))</f>
        <v>25.690300000000001</v>
      </c>
      <c r="I385" s="14">
        <f t="shared" si="28"/>
        <v>1.8060042384132613</v>
      </c>
      <c r="J385" s="6">
        <f>INDEX('market cap'!$B$3:$DQ$219,MATCH(A385,'market cap'!$A$3:$A$219,0),MATCH(G385,'market cap'!$B$1:$DQ$1,0))</f>
        <v>4814.0891000000001</v>
      </c>
      <c r="K385">
        <f t="shared" si="26"/>
        <v>8.4793021266885624</v>
      </c>
      <c r="L385">
        <f>INDEX('PB2'!$D$2:$AQ$224,MATCH(A385,'PB2'!$B$2:$B$224,0),MATCH(G385,'PB2'!$D$1:$AQ$1,0))</f>
        <v>0.77937400341033902</v>
      </c>
      <c r="M385" s="16">
        <f t="shared" si="27"/>
        <v>1.2830810312176935</v>
      </c>
      <c r="N385" s="6">
        <f>INDEX('ROA2'!$D$2:$AQ$224,MATCH(A385,'ROA2'!$B$2:$B$224,0),MATCH(G385,'ROA2'!$D$1:$AQ$1,0))</f>
        <v>7.9582347869873002</v>
      </c>
      <c r="O385" s="6">
        <v>9322.3434240000006</v>
      </c>
      <c r="P385" s="28">
        <v>1.9971558192268164E-2</v>
      </c>
    </row>
    <row r="386" spans="1:16" x14ac:dyDescent="0.3">
      <c r="A386" t="s">
        <v>454</v>
      </c>
      <c r="B386" t="str">
        <f>VLOOKUP(A386,Sheet3!L:L,1,FALSE)</f>
        <v>AP-U CN EQUITY</v>
      </c>
      <c r="C386" t="str">
        <f>VLOOKUP(A386,'ALL - prices'!B:C,2,FALSE)</f>
        <v>Allied Properties Real Estate</v>
      </c>
      <c r="D386" t="str">
        <f>VLOOKUP(A386,'ALL - prices'!B:I,8,FALSE)</f>
        <v>Real Estate</v>
      </c>
      <c r="E386">
        <v>2021</v>
      </c>
      <c r="F386" t="s">
        <v>679</v>
      </c>
      <c r="G386" t="str">
        <f t="shared" ref="G386:G449" si="29">E386&amp;"-"&amp;F386</f>
        <v>2021-Q1</v>
      </c>
      <c r="H386" s="4">
        <f>INDEX('ALL - prices'!$J$3:$DY$219,MATCH('COMBINED DATA'!A386,'ALL - prices'!$B$3:$B$219,0),MATCH('COMBINED DATA'!G386,'ALL - prices'!$J$1:$DY$1,0))</f>
        <v>27.9026</v>
      </c>
      <c r="I386" s="14">
        <f t="shared" si="28"/>
        <v>2.1105668267079336</v>
      </c>
      <c r="J386" s="6">
        <f>INDEX('market cap'!$B$3:$DQ$219,MATCH(A386,'market cap'!$A$3:$A$219,0),MATCH(G386,'market cap'!$B$1:$DQ$1,0))</f>
        <v>5171.6779999999999</v>
      </c>
      <c r="K386">
        <f t="shared" ref="K386:K449" si="30">LN(J386)</f>
        <v>8.550952479639621</v>
      </c>
      <c r="L386">
        <f>INDEX('PB2'!$D$2:$AQ$224,MATCH(A386,'PB2'!$B$2:$B$224,0),MATCH(G386,'PB2'!$D$1:$AQ$1,0))</f>
        <v>0.834173023700714</v>
      </c>
      <c r="M386" s="16">
        <f t="shared" ref="M386:M449" si="31">1/L386</f>
        <v>1.198792063022625</v>
      </c>
      <c r="N386" s="6">
        <f>INDEX('ROA2'!$D$2:$AQ$224,MATCH(A386,'ROA2'!$B$2:$B$224,0),MATCH(G386,'ROA2'!$D$1:$AQ$1,0))</f>
        <v>5.6546130180358896</v>
      </c>
      <c r="O386" s="6">
        <v>9400.7685120000006</v>
      </c>
      <c r="P386" s="28">
        <v>8.4125937474152368E-3</v>
      </c>
    </row>
    <row r="387" spans="1:16" x14ac:dyDescent="0.3">
      <c r="A387" t="s">
        <v>454</v>
      </c>
      <c r="B387" t="str">
        <f>VLOOKUP(A387,Sheet3!L:L,1,FALSE)</f>
        <v>AP-U CN EQUITY</v>
      </c>
      <c r="C387" t="str">
        <f>VLOOKUP(A387,'ALL - prices'!B:C,2,FALSE)</f>
        <v>Allied Properties Real Estate</v>
      </c>
      <c r="D387" t="str">
        <f>VLOOKUP(A387,'ALL - prices'!B:I,8,FALSE)</f>
        <v>Real Estate</v>
      </c>
      <c r="E387">
        <v>2021</v>
      </c>
      <c r="F387" t="s">
        <v>680</v>
      </c>
      <c r="G387" t="str">
        <f t="shared" si="29"/>
        <v>2021-Q2</v>
      </c>
      <c r="H387" s="4">
        <f>INDEX('ALL - prices'!$J$3:$DY$219,MATCH('COMBINED DATA'!A387,'ALL - prices'!$B$3:$B$219,0),MATCH('COMBINED DATA'!G387,'ALL - prices'!$J$1:$DY$1,0))</f>
        <v>31.230899999999998</v>
      </c>
      <c r="I387" s="14">
        <f t="shared" si="28"/>
        <v>4.0268353284558343</v>
      </c>
      <c r="J387" s="6">
        <f>INDEX('market cap'!$B$3:$DQ$219,MATCH(A387,'market cap'!$A$3:$A$219,0),MATCH(G387,'market cap'!$B$1:$DQ$1,0))</f>
        <v>5732.8764000000001</v>
      </c>
      <c r="K387">
        <f t="shared" si="30"/>
        <v>8.653972673282988</v>
      </c>
      <c r="L387">
        <f>INDEX('PB2'!$D$2:$AQ$224,MATCH(A387,'PB2'!$B$2:$B$224,0),MATCH(G387,'PB2'!$D$1:$AQ$1,0))</f>
        <v>0.91798901557922397</v>
      </c>
      <c r="M387" s="16">
        <f t="shared" si="31"/>
        <v>1.0893376533149794</v>
      </c>
      <c r="N387" s="6">
        <f>INDEX('ROA2'!$D$2:$AQ$224,MATCH(A387,'ROA2'!$B$2:$B$224,0),MATCH(G387,'ROA2'!$D$1:$AQ$1,0))</f>
        <v>3.50682401657104</v>
      </c>
      <c r="O387" s="6">
        <v>9661.5895039999996</v>
      </c>
      <c r="P387" s="28">
        <v>2.7744645734767669E-2</v>
      </c>
    </row>
    <row r="388" spans="1:16" x14ac:dyDescent="0.3">
      <c r="A388" t="s">
        <v>454</v>
      </c>
      <c r="B388" t="str">
        <f>VLOOKUP(A388,Sheet3!L:L,1,FALSE)</f>
        <v>AP-U CN EQUITY</v>
      </c>
      <c r="C388" t="str">
        <f>VLOOKUP(A388,'ALL - prices'!B:C,2,FALSE)</f>
        <v>Allied Properties Real Estate</v>
      </c>
      <c r="D388" t="str">
        <f>VLOOKUP(A388,'ALL - prices'!B:I,8,FALSE)</f>
        <v>Real Estate</v>
      </c>
      <c r="E388">
        <v>2021</v>
      </c>
      <c r="F388" t="s">
        <v>681</v>
      </c>
      <c r="G388" t="str">
        <f t="shared" si="29"/>
        <v>2021-Q3</v>
      </c>
      <c r="H388" s="4">
        <f>INDEX('ALL - prices'!$J$3:$DY$219,MATCH('COMBINED DATA'!A388,'ALL - prices'!$B$3:$B$219,0),MATCH('COMBINED DATA'!G388,'ALL - prices'!$J$1:$DY$1,0))</f>
        <v>28.1571</v>
      </c>
      <c r="I388" s="14">
        <f t="shared" si="28"/>
        <v>6.1544925471831871</v>
      </c>
      <c r="J388" s="6">
        <f>INDEX('market cap'!$B$3:$DQ$219,MATCH(A388,'market cap'!$A$3:$A$219,0),MATCH(G388,'market cap'!$B$1:$DQ$1,0))</f>
        <v>5118.2305999999999</v>
      </c>
      <c r="K388">
        <f t="shared" si="30"/>
        <v>8.5405640723674718</v>
      </c>
      <c r="L388">
        <f>INDEX('PB2'!$D$2:$AQ$224,MATCH(A388,'PB2'!$B$2:$B$224,0),MATCH(G388,'PB2'!$D$1:$AQ$1,0))</f>
        <v>0.81256300210952803</v>
      </c>
      <c r="M388" s="16">
        <f t="shared" si="31"/>
        <v>1.2306738030206386</v>
      </c>
      <c r="N388" s="6">
        <f>INDEX('ROA2'!$D$2:$AQ$224,MATCH(A388,'ROA2'!$B$2:$B$224,0),MATCH(G388,'ROA2'!$D$1:$AQ$1,0))</f>
        <v>3.4882760047912602</v>
      </c>
      <c r="O388" s="6">
        <v>9717.6453120000006</v>
      </c>
      <c r="P388" s="28">
        <v>5.801923997784556E-3</v>
      </c>
    </row>
    <row r="389" spans="1:16" x14ac:dyDescent="0.3">
      <c r="A389" t="s">
        <v>454</v>
      </c>
      <c r="B389" t="str">
        <f>VLOOKUP(A389,Sheet3!L:L,1,FALSE)</f>
        <v>AP-U CN EQUITY</v>
      </c>
      <c r="C389" t="str">
        <f>VLOOKUP(A389,'ALL - prices'!B:C,2,FALSE)</f>
        <v>Allied Properties Real Estate</v>
      </c>
      <c r="D389" t="str">
        <f>VLOOKUP(A389,'ALL - prices'!B:I,8,FALSE)</f>
        <v>Real Estate</v>
      </c>
      <c r="E389">
        <v>2021</v>
      </c>
      <c r="F389" t="s">
        <v>682</v>
      </c>
      <c r="G389" t="str">
        <f t="shared" si="29"/>
        <v>2021-Q4</v>
      </c>
      <c r="H389" s="4">
        <f>INDEX('ALL - prices'!$J$3:$DY$219,MATCH('COMBINED DATA'!A389,'ALL - prices'!$B$3:$B$219,0),MATCH('COMBINED DATA'!G389,'ALL - prices'!$J$1:$DY$1,0))</f>
        <v>31.070499999999999</v>
      </c>
      <c r="I389" s="14">
        <f t="shared" si="28"/>
        <v>6.4855310794491015</v>
      </c>
      <c r="J389" s="6">
        <f>INDEX('market cap'!$B$3:$DQ$219,MATCH(A389,'market cap'!$A$3:$A$219,0),MATCH(G389,'market cap'!$B$1:$DQ$1,0))</f>
        <v>5592.8949000000002</v>
      </c>
      <c r="K389">
        <f t="shared" si="30"/>
        <v>8.6292523032987027</v>
      </c>
      <c r="L389">
        <f>INDEX('PB2'!$D$2:$AQ$224,MATCH(A389,'PB2'!$B$2:$B$224,0),MATCH(G389,'PB2'!$D$1:$AQ$1,0))</f>
        <v>0.87368202209472701</v>
      </c>
      <c r="M389" s="16">
        <f t="shared" si="31"/>
        <v>1.1445811802358195</v>
      </c>
      <c r="N389" s="6">
        <f>INDEX('ROA2'!$D$2:$AQ$224,MATCH(A389,'ROA2'!$B$2:$B$224,0),MATCH(G389,'ROA2'!$D$1:$AQ$1,0))</f>
        <v>3.7824900150299099</v>
      </c>
      <c r="O389" s="6">
        <v>10086.673408000001</v>
      </c>
      <c r="P389" s="28">
        <v>3.797505302486183E-2</v>
      </c>
    </row>
    <row r="390" spans="1:16" x14ac:dyDescent="0.3">
      <c r="A390" t="s">
        <v>454</v>
      </c>
      <c r="B390" t="str">
        <f>VLOOKUP(A390,Sheet3!L:L,1,FALSE)</f>
        <v>AP-U CN EQUITY</v>
      </c>
      <c r="C390" t="str">
        <f>VLOOKUP(A390,'ALL - prices'!B:C,2,FALSE)</f>
        <v>Allied Properties Real Estate</v>
      </c>
      <c r="D390" t="str">
        <f>VLOOKUP(A390,'ALL - prices'!B:I,8,FALSE)</f>
        <v>Real Estate</v>
      </c>
      <c r="E390">
        <v>2022</v>
      </c>
      <c r="F390" t="s">
        <v>679</v>
      </c>
      <c r="G390" t="str">
        <f t="shared" si="29"/>
        <v>2022-Q1</v>
      </c>
      <c r="H390" s="4">
        <f>INDEX('ALL - prices'!$J$3:$DY$219,MATCH('COMBINED DATA'!A390,'ALL - prices'!$B$3:$B$219,0),MATCH('COMBINED DATA'!G390,'ALL - prices'!$J$1:$DY$1,0))</f>
        <v>33.288899999999998</v>
      </c>
      <c r="I390" s="14">
        <f t="shared" si="28"/>
        <v>2.4789069661176728</v>
      </c>
      <c r="J390" s="6">
        <f>INDEX('market cap'!$B$3:$DQ$219,MATCH(A390,'market cap'!$A$3:$A$219,0),MATCH(G390,'market cap'!$B$1:$DQ$1,0))</f>
        <v>5933.9405999999999</v>
      </c>
      <c r="K390">
        <f t="shared" si="30"/>
        <v>8.6884437906894423</v>
      </c>
      <c r="L390">
        <f>INDEX('PB2'!$D$2:$AQ$224,MATCH(A390,'PB2'!$B$2:$B$224,0),MATCH(G390,'PB2'!$D$1:$AQ$1,0))</f>
        <v>0.90875297784805298</v>
      </c>
      <c r="M390" s="16">
        <f t="shared" si="31"/>
        <v>1.1004090488572835</v>
      </c>
      <c r="N390" s="6">
        <f>INDEX('ROA2'!$D$2:$AQ$224,MATCH(A390,'ROA2'!$B$2:$B$224,0),MATCH(G390,'ROA2'!$D$1:$AQ$1,0))</f>
        <v>4.4795618057251003</v>
      </c>
      <c r="O390" s="6">
        <v>10384.691199999999</v>
      </c>
      <c r="P390" s="28">
        <v>2.9545696578579927E-2</v>
      </c>
    </row>
    <row r="391" spans="1:16" x14ac:dyDescent="0.3">
      <c r="A391" t="s">
        <v>454</v>
      </c>
      <c r="B391" t="str">
        <f>VLOOKUP(A391,Sheet3!L:L,1,FALSE)</f>
        <v>AP-U CN EQUITY</v>
      </c>
      <c r="C391" t="str">
        <f>VLOOKUP(A391,'ALL - prices'!B:C,2,FALSE)</f>
        <v>Allied Properties Real Estate</v>
      </c>
      <c r="D391" t="str">
        <f>VLOOKUP(A391,'ALL - prices'!B:I,8,FALSE)</f>
        <v>Real Estate</v>
      </c>
      <c r="E391">
        <v>2022</v>
      </c>
      <c r="F391" t="s">
        <v>680</v>
      </c>
      <c r="G391" t="str">
        <f t="shared" si="29"/>
        <v>2022-Q2</v>
      </c>
      <c r="H391" s="4">
        <f>INDEX('ALL - prices'!$J$3:$DY$219,MATCH('COMBINED DATA'!A391,'ALL - prices'!$B$3:$B$219,0),MATCH('COMBINED DATA'!G391,'ALL - prices'!$J$1:$DY$1,0))</f>
        <v>23.968800000000002</v>
      </c>
      <c r="I391" s="14">
        <f t="shared" si="28"/>
        <v>1.3715606181159719</v>
      </c>
      <c r="J391" s="6">
        <f>INDEX('market cap'!$B$3:$DQ$219,MATCH(A391,'market cap'!$A$3:$A$219,0),MATCH(G391,'market cap'!$B$1:$DQ$1,0))</f>
        <v>4223.6219000000001</v>
      </c>
      <c r="K391">
        <f t="shared" si="30"/>
        <v>8.3484483090690258</v>
      </c>
      <c r="L391">
        <f>INDEX('PB2'!$D$2:$AQ$224,MATCH(A391,'PB2'!$B$2:$B$224,0),MATCH(G391,'PB2'!$D$1:$AQ$1,0))</f>
        <v>0.70198100805282604</v>
      </c>
      <c r="M391" s="16">
        <f t="shared" si="31"/>
        <v>1.4245399640851071</v>
      </c>
      <c r="N391" s="6">
        <f>INDEX('ROA2'!$D$2:$AQ$224,MATCH(A391,'ROA2'!$B$2:$B$224,0),MATCH(G391,'ROA2'!$D$1:$AQ$1,0))</f>
        <v>5.2461361885070801</v>
      </c>
      <c r="O391" s="6">
        <v>11413.692416</v>
      </c>
      <c r="P391" s="28">
        <v>9.9088282567323771E-2</v>
      </c>
    </row>
    <row r="392" spans="1:16" x14ac:dyDescent="0.3">
      <c r="A392" t="s">
        <v>454</v>
      </c>
      <c r="B392" t="str">
        <f>VLOOKUP(A392,Sheet3!L:L,1,FALSE)</f>
        <v>AP-U CN EQUITY</v>
      </c>
      <c r="C392" t="str">
        <f>VLOOKUP(A392,'ALL - prices'!B:C,2,FALSE)</f>
        <v>Allied Properties Real Estate</v>
      </c>
      <c r="D392" t="str">
        <f>VLOOKUP(A392,'ALL - prices'!B:I,8,FALSE)</f>
        <v>Real Estate</v>
      </c>
      <c r="E392">
        <v>2022</v>
      </c>
      <c r="F392" t="s">
        <v>681</v>
      </c>
      <c r="G392" t="str">
        <f t="shared" si="29"/>
        <v>2022-Q3</v>
      </c>
      <c r="H392" s="4">
        <f>INDEX('ALL - prices'!$J$3:$DY$219,MATCH('COMBINED DATA'!A392,'ALL - prices'!$B$3:$B$219,0),MATCH('COMBINED DATA'!G392,'ALL - prices'!$J$1:$DY$1,0))</f>
        <v>20.0458</v>
      </c>
      <c r="I392" s="14">
        <f t="shared" si="28"/>
        <v>2.191181055199833</v>
      </c>
      <c r="J392" s="6">
        <f>INDEX('market cap'!$B$3:$DQ$219,MATCH(A392,'market cap'!$A$3:$A$219,0),MATCH(G392,'market cap'!$B$1:$DQ$1,0))</f>
        <v>3481.7202000000002</v>
      </c>
      <c r="K392">
        <f t="shared" si="30"/>
        <v>8.1552817609822341</v>
      </c>
      <c r="L392">
        <f>INDEX('PB2'!$D$2:$AQ$224,MATCH(A392,'PB2'!$B$2:$B$224,0),MATCH(G392,'PB2'!$D$1:$AQ$1,0))</f>
        <v>0.53065097332000699</v>
      </c>
      <c r="M392" s="16">
        <f t="shared" si="31"/>
        <v>1.8844778400075672</v>
      </c>
      <c r="N392" s="6">
        <f>INDEX('ROA2'!$D$2:$AQ$224,MATCH(A392,'ROA2'!$B$2:$B$224,0),MATCH(G392,'ROA2'!$D$1:$AQ$1,0))</f>
        <v>5.1753869056701696</v>
      </c>
      <c r="O392" s="6">
        <v>11620.468736000001</v>
      </c>
      <c r="P392" s="28">
        <v>1.8116514136138507E-2</v>
      </c>
    </row>
    <row r="393" spans="1:16" x14ac:dyDescent="0.3">
      <c r="A393" t="s">
        <v>454</v>
      </c>
      <c r="B393" t="str">
        <f>VLOOKUP(A393,Sheet3!L:L,1,FALSE)</f>
        <v>AP-U CN EQUITY</v>
      </c>
      <c r="C393" t="str">
        <f>VLOOKUP(A393,'ALL - prices'!B:C,2,FALSE)</f>
        <v>Allied Properties Real Estate</v>
      </c>
      <c r="D393" t="str">
        <f>VLOOKUP(A393,'ALL - prices'!B:I,8,FALSE)</f>
        <v>Real Estate</v>
      </c>
      <c r="E393">
        <v>2022</v>
      </c>
      <c r="F393" t="s">
        <v>682</v>
      </c>
      <c r="G393" t="str">
        <f t="shared" si="29"/>
        <v>2022-Q4</v>
      </c>
      <c r="H393" s="4">
        <f>INDEX('ALL - prices'!$J$3:$DY$219,MATCH('COMBINED DATA'!A393,'ALL - prices'!$B$3:$B$219,0),MATCH('COMBINED DATA'!G393,'ALL - prices'!$J$1:$DY$1,0))</f>
        <v>19.070399999999999</v>
      </c>
      <c r="I393" s="14">
        <f t="shared" si="28"/>
        <v>1.7630086311000683</v>
      </c>
      <c r="J393" s="6">
        <f>INDEX('market cap'!$B$3:$DQ$219,MATCH(A393,'market cap'!$A$3:$A$219,0),MATCH(G393,'market cap'!$B$1:$DQ$1,0))</f>
        <v>3257.7498999999998</v>
      </c>
      <c r="K393">
        <f t="shared" si="30"/>
        <v>8.0887920213289828</v>
      </c>
      <c r="L393">
        <f>INDEX('PB2'!$D$2:$AQ$224,MATCH(A393,'PB2'!$B$2:$B$224,0),MATCH(G393,'PB2'!$D$1:$AQ$1,0))</f>
        <v>0.54367101192474399</v>
      </c>
      <c r="M393" s="16">
        <f t="shared" si="31"/>
        <v>1.8393476533901021</v>
      </c>
      <c r="N393" s="6">
        <f>INDEX('ROA2'!$D$2:$AQ$224,MATCH(A393,'ROA2'!$B$2:$B$224,0),MATCH(G393,'ROA2'!$D$1:$AQ$1,0))</f>
        <v>4.4981818199157697</v>
      </c>
      <c r="O393" s="6">
        <v>11680.032767999999</v>
      </c>
      <c r="P393" s="28">
        <v>5.1257856591851681E-3</v>
      </c>
    </row>
    <row r="394" spans="1:16" x14ac:dyDescent="0.3">
      <c r="A394" t="s">
        <v>454</v>
      </c>
      <c r="B394" t="str">
        <f>VLOOKUP(A394,Sheet3!L:L,1,FALSE)</f>
        <v>AP-U CN EQUITY</v>
      </c>
      <c r="C394" t="str">
        <f>VLOOKUP(A394,'ALL - prices'!B:C,2,FALSE)</f>
        <v>Allied Properties Real Estate</v>
      </c>
      <c r="D394" t="str">
        <f>VLOOKUP(A394,'ALL - prices'!B:I,8,FALSE)</f>
        <v>Real Estate</v>
      </c>
      <c r="E394">
        <v>2023</v>
      </c>
      <c r="F394" t="s">
        <v>679</v>
      </c>
      <c r="G394" t="str">
        <f t="shared" si="29"/>
        <v>2023-Q1</v>
      </c>
      <c r="H394" s="4">
        <f>INDEX('ALL - prices'!$J$3:$DY$219,MATCH('COMBINED DATA'!A394,'ALL - prices'!$B$3:$B$219,0),MATCH('COMBINED DATA'!G394,'ALL - prices'!$J$1:$DY$1,0))</f>
        <v>18.449000000000002</v>
      </c>
      <c r="I394" s="14">
        <f t="shared" si="28"/>
        <v>1.2684797331188757</v>
      </c>
      <c r="J394" s="6">
        <f>INDEX('market cap'!$B$3:$DQ$219,MATCH(A394,'market cap'!$A$3:$A$219,0),MATCH(G394,'market cap'!$B$1:$DQ$1,0))</f>
        <v>3099.9526999999998</v>
      </c>
      <c r="K394">
        <f t="shared" si="30"/>
        <v>8.0391421322923158</v>
      </c>
      <c r="L394">
        <f>INDEX('PB2'!$D$2:$AQ$224,MATCH(A394,'PB2'!$B$2:$B$224,0),MATCH(G394,'PB2'!$D$1:$AQ$1,0))</f>
        <v>0.523271024227142</v>
      </c>
      <c r="M394" s="16">
        <f t="shared" si="31"/>
        <v>1.9110555595486576</v>
      </c>
      <c r="N394" s="6">
        <f>INDEX('ROA2'!$D$2:$AQ$224,MATCH(A394,'ROA2'!$B$2:$B$224,0),MATCH(G394,'ROA2'!$D$1:$AQ$1,0))</f>
        <v>3.3094460964202899</v>
      </c>
      <c r="O394" s="6">
        <v>11906.35008</v>
      </c>
      <c r="P394" s="28">
        <v>1.9376427831610775E-2</v>
      </c>
    </row>
    <row r="395" spans="1:16" x14ac:dyDescent="0.3">
      <c r="A395" t="s">
        <v>454</v>
      </c>
      <c r="B395" t="str">
        <f>VLOOKUP(A395,Sheet3!L:L,1,FALSE)</f>
        <v>AP-U CN EQUITY</v>
      </c>
      <c r="C395" t="str">
        <f>VLOOKUP(A395,'ALL - prices'!B:C,2,FALSE)</f>
        <v>Allied Properties Real Estate</v>
      </c>
      <c r="D395" t="str">
        <f>VLOOKUP(A395,'ALL - prices'!B:I,8,FALSE)</f>
        <v>Real Estate</v>
      </c>
      <c r="E395">
        <v>2023</v>
      </c>
      <c r="F395" t="s">
        <v>680</v>
      </c>
      <c r="G395" t="str">
        <f t="shared" si="29"/>
        <v>2023-Q2</v>
      </c>
      <c r="H395" s="4">
        <f>INDEX('ALL - prices'!$J$3:$DY$219,MATCH('COMBINED DATA'!A395,'ALL - prices'!$B$3:$B$219,0),MATCH('COMBINED DATA'!G395,'ALL - prices'!$J$1:$DY$1,0))</f>
        <v>16.7807</v>
      </c>
      <c r="I395" s="14">
        <f t="shared" si="28"/>
        <v>1.3671196704507385</v>
      </c>
      <c r="J395" s="6">
        <f>INDEX('market cap'!$B$3:$DQ$219,MATCH(A395,'market cap'!$A$3:$A$219,0),MATCH(G395,'market cap'!$B$1:$DQ$1,0))</f>
        <v>2763.9971999999998</v>
      </c>
      <c r="K395">
        <f t="shared" si="30"/>
        <v>7.9244331718624457</v>
      </c>
      <c r="L395">
        <f>INDEX('PB2'!$D$2:$AQ$224,MATCH(A395,'PB2'!$B$2:$B$224,0),MATCH(G395,'PB2'!$D$1:$AQ$1,0))</f>
        <v>0.40606901049614003</v>
      </c>
      <c r="M395" s="16">
        <f t="shared" si="31"/>
        <v>2.4626355967873241</v>
      </c>
      <c r="N395" s="6">
        <f>INDEX('ROA2'!$D$2:$AQ$224,MATCH(A395,'ROA2'!$B$2:$B$224,0),MATCH(G395,'ROA2'!$D$1:$AQ$1,0))</f>
        <v>1.4132039546966599</v>
      </c>
      <c r="O395" s="6">
        <v>11968.357376</v>
      </c>
      <c r="P395" s="28">
        <v>5.2079180927292008E-3</v>
      </c>
    </row>
    <row r="396" spans="1:16" x14ac:dyDescent="0.3">
      <c r="A396" t="s">
        <v>454</v>
      </c>
      <c r="B396" t="str">
        <f>VLOOKUP(A396,Sheet3!L:L,1,FALSE)</f>
        <v>AP-U CN EQUITY</v>
      </c>
      <c r="C396" t="str">
        <f>VLOOKUP(A396,'ALL - prices'!B:C,2,FALSE)</f>
        <v>Allied Properties Real Estate</v>
      </c>
      <c r="D396" t="str">
        <f>VLOOKUP(A396,'ALL - prices'!B:I,8,FALSE)</f>
        <v>Real Estate</v>
      </c>
      <c r="E396">
        <v>2023</v>
      </c>
      <c r="F396" t="s">
        <v>681</v>
      </c>
      <c r="G396" t="str">
        <f t="shared" si="29"/>
        <v>2023-Q3</v>
      </c>
      <c r="H396" s="4">
        <f>INDEX('ALL - prices'!$J$3:$DY$219,MATCH('COMBINED DATA'!A396,'ALL - prices'!$B$3:$B$219,0),MATCH('COMBINED DATA'!G396,'ALL - prices'!$J$1:$DY$1,0))</f>
        <v>14.167299999999999</v>
      </c>
      <c r="I396" s="14">
        <f t="shared" si="28"/>
        <v>2.0102830553183209</v>
      </c>
      <c r="J396" s="6">
        <f>INDEX('market cap'!$B$3:$DQ$219,MATCH(A396,'market cap'!$A$3:$A$219,0),MATCH(G396,'market cap'!$B$1:$DQ$1,0))</f>
        <v>2281.6975000000002</v>
      </c>
      <c r="K396">
        <f t="shared" si="30"/>
        <v>7.7326749624766462</v>
      </c>
      <c r="L396">
        <f>INDEX('PB2'!$D$2:$AQ$224,MATCH(A396,'PB2'!$B$2:$B$224,0),MATCH(G396,'PB2'!$D$1:$AQ$1,0))</f>
        <v>0.339736998081207</v>
      </c>
      <c r="M396" s="16">
        <f t="shared" si="31"/>
        <v>2.9434533349263625</v>
      </c>
      <c r="N396" s="6">
        <f>INDEX('ROA2'!$D$2:$AQ$224,MATCH(A396,'ROA2'!$B$2:$B$224,0),MATCH(G396,'ROA2'!$D$1:$AQ$1,0))</f>
        <v>1.6078449487686199</v>
      </c>
      <c r="O396" s="6">
        <v>12185.426944000001</v>
      </c>
      <c r="P396" s="28">
        <v>1.8136955739246868E-2</v>
      </c>
    </row>
    <row r="397" spans="1:16" x14ac:dyDescent="0.3">
      <c r="A397" t="s">
        <v>454</v>
      </c>
      <c r="B397" t="str">
        <f>VLOOKUP(A397,Sheet3!L:L,1,FALSE)</f>
        <v>AP-U CN EQUITY</v>
      </c>
      <c r="C397" t="str">
        <f>VLOOKUP(A397,'ALL - prices'!B:C,2,FALSE)</f>
        <v>Allied Properties Real Estate</v>
      </c>
      <c r="D397" t="str">
        <f>VLOOKUP(A397,'ALL - prices'!B:I,8,FALSE)</f>
        <v>Real Estate</v>
      </c>
      <c r="E397">
        <v>2023</v>
      </c>
      <c r="F397" t="s">
        <v>682</v>
      </c>
      <c r="G397" t="str">
        <f t="shared" si="29"/>
        <v>2023-Q4</v>
      </c>
      <c r="H397" s="4">
        <f>INDEX('ALL - prices'!$J$3:$DY$219,MATCH('COMBINED DATA'!A397,'ALL - prices'!$B$3:$B$219,0),MATCH('COMBINED DATA'!G397,'ALL - prices'!$J$1:$DY$1,0))</f>
        <v>16.354600000000001</v>
      </c>
      <c r="I397" s="14">
        <f t="shared" si="28"/>
        <v>1.9211889970796698</v>
      </c>
      <c r="J397" s="6">
        <f>INDEX('market cap'!$B$3:$DQ$219,MATCH(A397,'market cap'!$A$3:$A$219,0),MATCH(G397,'market cap'!$B$1:$DQ$1,0))</f>
        <v>2568.0232000000001</v>
      </c>
      <c r="K397">
        <f t="shared" si="30"/>
        <v>7.8508916990369562</v>
      </c>
      <c r="L397">
        <f>INDEX('PB2'!$D$2:$AQ$224,MATCH(A397,'PB2'!$B$2:$B$224,0),MATCH(G397,'PB2'!$D$1:$AQ$1,0))</f>
        <v>0.45972698926925698</v>
      </c>
      <c r="M397" s="16">
        <f t="shared" si="31"/>
        <v>2.1752040305258458</v>
      </c>
      <c r="N397" s="6">
        <f>INDEX('ROA2'!$D$2:$AQ$224,MATCH(A397,'ROA2'!$B$2:$B$224,0),MATCH(G397,'ROA2'!$D$1:$AQ$1,0))</f>
        <v>0.98326098918914795</v>
      </c>
      <c r="O397" s="6">
        <v>11274.186752</v>
      </c>
      <c r="P397" s="28">
        <v>-7.478114605157006E-2</v>
      </c>
    </row>
    <row r="398" spans="1:16" x14ac:dyDescent="0.3">
      <c r="A398" t="s">
        <v>454</v>
      </c>
      <c r="B398" t="str">
        <f>VLOOKUP(A398,Sheet3!L:L,1,FALSE)</f>
        <v>AP-U CN EQUITY</v>
      </c>
      <c r="C398" t="str">
        <f>VLOOKUP(A398,'ALL - prices'!B:C,2,FALSE)</f>
        <v>Allied Properties Real Estate</v>
      </c>
      <c r="D398" t="str">
        <f>VLOOKUP(A398,'ALL - prices'!B:I,8,FALSE)</f>
        <v>Real Estate</v>
      </c>
      <c r="E398" s="18">
        <v>2024</v>
      </c>
      <c r="F398" t="s">
        <v>679</v>
      </c>
      <c r="G398" t="str">
        <f t="shared" si="29"/>
        <v>2024-Q1</v>
      </c>
      <c r="H398" s="4">
        <f>INDEX('ALL - prices'!$J$3:$DY$219,MATCH('COMBINED DATA'!A398,'ALL - prices'!$B$3:$B$219,0),MATCH('COMBINED DATA'!G398,'ALL - prices'!$J$1:$DY$1,0))</f>
        <v>14.675000000000001</v>
      </c>
      <c r="I398" s="14" t="s">
        <v>769</v>
      </c>
      <c r="J398" s="6">
        <f>INDEX('market cap'!$B$3:$DQ$219,MATCH(A398,'market cap'!$A$3:$A$219,0),MATCH(G398,'market cap'!$B$1:$DQ$1,0))</f>
        <v>2248.6109999999999</v>
      </c>
      <c r="K398">
        <f t="shared" si="30"/>
        <v>7.7180679712364517</v>
      </c>
      <c r="L398">
        <f>INDEX('PB2'!$D$2:$AQ$224,MATCH(A398,'PB2'!$B$2:$B$224,0),MATCH(G398,'PB2'!$D$1:$AQ$1,0))</f>
        <v>0.373205006122589</v>
      </c>
      <c r="M398" s="16">
        <f t="shared" si="31"/>
        <v>2.67949246016149</v>
      </c>
      <c r="N398" s="6">
        <f>INDEX('ROA2'!$D$2:$AQ$224,MATCH(A398,'ROA2'!$B$2:$B$224,0),MATCH(G398,'ROA2'!$D$1:$AQ$1,0))</f>
        <v>-3.7814879417419398</v>
      </c>
      <c r="O398" s="6">
        <v>10609.28512</v>
      </c>
      <c r="P398" s="28">
        <v>-5.8975573726597001E-2</v>
      </c>
    </row>
    <row r="399" spans="1:16" x14ac:dyDescent="0.3">
      <c r="A399" t="s">
        <v>454</v>
      </c>
      <c r="B399" t="str">
        <f>VLOOKUP(A399,Sheet3!L:L,1,FALSE)</f>
        <v>AP-U CN EQUITY</v>
      </c>
      <c r="C399" t="str">
        <f>VLOOKUP(A399,'ALL - prices'!B:C,2,FALSE)</f>
        <v>Allied Properties Real Estate</v>
      </c>
      <c r="D399" t="str">
        <f>VLOOKUP(A399,'ALL - prices'!B:I,8,FALSE)</f>
        <v>Real Estate</v>
      </c>
      <c r="E399" s="18">
        <v>2024</v>
      </c>
      <c r="F399" t="s">
        <v>680</v>
      </c>
      <c r="G399" t="str">
        <f t="shared" si="29"/>
        <v>2024-Q2</v>
      </c>
      <c r="H399" s="4">
        <f>INDEX('ALL - prices'!$J$3:$DY$219,MATCH('COMBINED DATA'!A399,'ALL - prices'!$B$3:$B$219,0),MATCH('COMBINED DATA'!G399,'ALL - prices'!$J$1:$DY$1,0))</f>
        <v>13.0703</v>
      </c>
      <c r="I399" s="14" t="s">
        <v>769</v>
      </c>
      <c r="J399" s="6">
        <f>INDEX('market cap'!$B$3:$DQ$219,MATCH(A399,'market cap'!$A$3:$A$219,0),MATCH(G399,'market cap'!$B$1:$DQ$1,0))</f>
        <v>1959.0061000000001</v>
      </c>
      <c r="K399">
        <f t="shared" si="30"/>
        <v>7.5801925317732817</v>
      </c>
      <c r="L399">
        <f>INDEX('PB2'!$D$2:$AQ$224,MATCH(A399,'PB2'!$B$2:$B$224,0),MATCH(G399,'PB2'!$D$1:$AQ$1,0))</f>
        <v>0.32492700219154402</v>
      </c>
      <c r="M399" s="16">
        <f t="shared" si="31"/>
        <v>3.0776143356977803</v>
      </c>
      <c r="N399" s="6">
        <f>INDEX('ROA2'!$D$2:$AQ$224,MATCH(A399,'ROA2'!$B$2:$B$224,0),MATCH(G399,'ROA2'!$D$1:$AQ$1,0))</f>
        <v>-3.81423711776733</v>
      </c>
      <c r="O399" s="6">
        <v>10475.39712</v>
      </c>
      <c r="P399" s="28">
        <v>-1.2619888944977361E-2</v>
      </c>
    </row>
    <row r="400" spans="1:16" x14ac:dyDescent="0.3">
      <c r="A400" t="s">
        <v>454</v>
      </c>
      <c r="B400" t="str">
        <f>VLOOKUP(A400,Sheet3!L:L,1,FALSE)</f>
        <v>AP-U CN EQUITY</v>
      </c>
      <c r="C400" t="str">
        <f>VLOOKUP(A400,'ALL - prices'!B:C,2,FALSE)</f>
        <v>Allied Properties Real Estate</v>
      </c>
      <c r="D400" t="str">
        <f>VLOOKUP(A400,'ALL - prices'!B:I,8,FALSE)</f>
        <v>Real Estate</v>
      </c>
      <c r="E400" s="18">
        <v>2024</v>
      </c>
      <c r="F400" t="s">
        <v>681</v>
      </c>
      <c r="G400" t="str">
        <f t="shared" si="29"/>
        <v>2024-Q3</v>
      </c>
      <c r="H400" s="4">
        <f>INDEX('ALL - prices'!$J$3:$DY$219,MATCH('COMBINED DATA'!A400,'ALL - prices'!$B$3:$B$219,0),MATCH('COMBINED DATA'!G400,'ALL - prices'!$J$1:$DY$1,0))</f>
        <v>17.695399999999999</v>
      </c>
      <c r="I400" s="14" t="s">
        <v>769</v>
      </c>
      <c r="J400" s="6">
        <f>INDEX('market cap'!$B$3:$DQ$219,MATCH(A400,'market cap'!$A$3:$A$219,0),MATCH(G400,'market cap'!$B$1:$DQ$1,0))</f>
        <v>2587.27</v>
      </c>
      <c r="K400">
        <f t="shared" si="30"/>
        <v>7.8583585447338846</v>
      </c>
      <c r="L400">
        <f>INDEX('PB2'!$D$2:$AQ$224,MATCH(A400,'PB2'!$B$2:$B$224,0),MATCH(G400,'PB2'!$D$1:$AQ$1,0))</f>
        <v>0.440191000699997</v>
      </c>
      <c r="M400" s="16">
        <f t="shared" si="31"/>
        <v>2.2717411269421413</v>
      </c>
      <c r="N400" s="6">
        <f>INDEX('ROA2'!$D$2:$AQ$224,MATCH(A400,'ROA2'!$B$2:$B$224,0),MATCH(G400,'ROA2'!$D$1:$AQ$1,0))</f>
        <v>-4.5237660408020002</v>
      </c>
      <c r="O400" s="6">
        <v>10981.067776</v>
      </c>
      <c r="P400" s="28">
        <v>4.8272218246939384E-2</v>
      </c>
    </row>
    <row r="401" spans="1:16" x14ac:dyDescent="0.3">
      <c r="A401" t="s">
        <v>454</v>
      </c>
      <c r="B401" t="str">
        <f>VLOOKUP(A401,Sheet3!L:L,1,FALSE)</f>
        <v>AP-U CN EQUITY</v>
      </c>
      <c r="C401" t="str">
        <f>VLOOKUP(A401,'ALL - prices'!B:C,2,FALSE)</f>
        <v>Allied Properties Real Estate</v>
      </c>
      <c r="D401" t="str">
        <f>VLOOKUP(A401,'ALL - prices'!B:I,8,FALSE)</f>
        <v>Real Estate</v>
      </c>
      <c r="E401" s="18">
        <v>2024</v>
      </c>
      <c r="F401" t="s">
        <v>682</v>
      </c>
      <c r="G401" t="str">
        <f t="shared" si="29"/>
        <v>2024-Q4</v>
      </c>
      <c r="H401" s="4">
        <f>INDEX('ALL - prices'!$J$3:$DY$219,MATCH('COMBINED DATA'!A401,'ALL - prices'!$B$3:$B$219,0),MATCH('COMBINED DATA'!G401,'ALL - prices'!$J$1:$DY$1,0))</f>
        <v>15.3866</v>
      </c>
      <c r="I401" s="14" t="s">
        <v>769</v>
      </c>
      <c r="J401" s="6">
        <f>INDEX('market cap'!$B$3:$DQ$219,MATCH(A401,'market cap'!$A$3:$A$219,0),MATCH(G401,'market cap'!$B$1:$DQ$1,0))</f>
        <v>2194.4450999999999</v>
      </c>
      <c r="K401">
        <f t="shared" si="30"/>
        <v>7.6936844917271809</v>
      </c>
      <c r="L401">
        <f>INDEX('PB2'!$D$2:$AQ$224,MATCH(A401,'PB2'!$B$2:$B$224,0),MATCH(G401,'PB2'!$D$1:$AQ$1,0))</f>
        <v>0.37335645394167899</v>
      </c>
      <c r="M401" s="16">
        <f t="shared" si="31"/>
        <v>2.6784055543772851</v>
      </c>
      <c r="N401" s="6">
        <f>INDEX('ROA2'!$D$2:$AQ$224,MATCH(A401,'ROA2'!$B$2:$B$224,0),MATCH(G401,'ROA2'!$D$1:$AQ$1,0))</f>
        <v>-5.2620072364807102</v>
      </c>
      <c r="O401" s="6">
        <v>10930.951168</v>
      </c>
      <c r="P401" s="28">
        <v>-4.563910270140953E-3</v>
      </c>
    </row>
    <row r="402" spans="1:16" x14ac:dyDescent="0.3">
      <c r="A402" t="s">
        <v>455</v>
      </c>
      <c r="B402" t="e">
        <f>VLOOKUP(A402,Sheet3!L:L,1,FALSE)</f>
        <v>#N/A</v>
      </c>
      <c r="C402" t="str">
        <f>VLOOKUP(A402,'ALL - prices'!B:C,2,FALSE)</f>
        <v>Algonquin Power &amp; Utilities Co</v>
      </c>
      <c r="D402" t="str">
        <f>VLOOKUP(A402,'ALL - prices'!B:I,8,FALSE)</f>
        <v>Utilities</v>
      </c>
      <c r="E402">
        <v>2015</v>
      </c>
      <c r="F402" t="s">
        <v>679</v>
      </c>
      <c r="G402" t="str">
        <f t="shared" si="29"/>
        <v>2015-Q1</v>
      </c>
      <c r="H402" s="4">
        <f>INDEX('ALL - prices'!$J$3:$DY$219,MATCH('COMBINED DATA'!A402,'ALL - prices'!$B$3:$B$219,0),MATCH('COMBINED DATA'!G402,'ALL - prices'!$J$1:$DY$1,0))</f>
        <v>5.4061000000000003</v>
      </c>
      <c r="I402" s="14">
        <f t="shared" ref="I402:I437" si="32">STDEV(H403:H406)</f>
        <v>0.60070792958530739</v>
      </c>
      <c r="J402" s="15">
        <f>INDEX(MarketCap2!$E$2:$AR$224,MATCH(A402,MarketCap2!$B$2:$B$224,0),MATCH(G402,MarketCap2!$E$1:$AR$1,0))</f>
        <v>2228918784</v>
      </c>
      <c r="K402">
        <f t="shared" si="30"/>
        <v>21.524782454616346</v>
      </c>
      <c r="L402">
        <f>INDEX('PB2'!$D$2:$AQ$224,MATCH(A402,'PB2'!$B$2:$B$224,0),MATCH(G402,'PB2'!$D$1:$AQ$1,0))</f>
        <v>1.2108620405197099</v>
      </c>
      <c r="M402" s="16">
        <f t="shared" si="31"/>
        <v>0.82585791488747429</v>
      </c>
      <c r="N402" s="6">
        <f>INDEX('ROA2'!$D$2:$AQ$224,MATCH(A402,'ROA2'!$B$2:$B$224,0),MATCH(G402,'ROA2'!$D$1:$AQ$1,0))</f>
        <v>1.9985990524292001</v>
      </c>
      <c r="O402" s="6">
        <v>4102.848</v>
      </c>
      <c r="P402" s="28">
        <v>7.7290243740131465E-2</v>
      </c>
    </row>
    <row r="403" spans="1:16" x14ac:dyDescent="0.3">
      <c r="A403" t="s">
        <v>455</v>
      </c>
      <c r="B403" t="e">
        <f>VLOOKUP(A403,Sheet3!L:L,1,FALSE)</f>
        <v>#N/A</v>
      </c>
      <c r="C403" t="str">
        <f>VLOOKUP(A403,'ALL - prices'!B:C,2,FALSE)</f>
        <v>Algonquin Power &amp; Utilities Co</v>
      </c>
      <c r="D403" t="str">
        <f>VLOOKUP(A403,'ALL - prices'!B:I,8,FALSE)</f>
        <v>Utilities</v>
      </c>
      <c r="E403">
        <v>2015</v>
      </c>
      <c r="F403" t="s">
        <v>680</v>
      </c>
      <c r="G403" t="str">
        <f t="shared" si="29"/>
        <v>2015-Q2</v>
      </c>
      <c r="H403" s="4">
        <f>INDEX('ALL - prices'!$J$3:$DY$219,MATCH('COMBINED DATA'!A403,'ALL - prices'!$B$3:$B$219,0),MATCH('COMBINED DATA'!G403,'ALL - prices'!$J$1:$DY$1,0))</f>
        <v>5.4729999999999999</v>
      </c>
      <c r="I403" s="14">
        <f t="shared" si="32"/>
        <v>0.70014829084035246</v>
      </c>
      <c r="J403" s="15">
        <f>INDEX(MarketCap2!$E$2:$AR$224,MATCH(A403,MarketCap2!$B$2:$B$224,0),MATCH(G403,MarketCap2!$E$1:$AR$1,0))</f>
        <v>2228918784</v>
      </c>
      <c r="K403">
        <f t="shared" si="30"/>
        <v>21.524782454616346</v>
      </c>
      <c r="L403">
        <f>INDEX('PB2'!$D$2:$AQ$224,MATCH(A403,'PB2'!$B$2:$B$224,0),MATCH(G403,'PB2'!$D$1:$AQ$1,0))</f>
        <v>1.2446589469909699</v>
      </c>
      <c r="M403" s="16">
        <f t="shared" si="31"/>
        <v>0.80343294234742291</v>
      </c>
      <c r="N403" s="6">
        <f>INDEX('ROA2'!$D$2:$AQ$224,MATCH(A403,'ROA2'!$B$2:$B$224,0),MATCH(G403,'ROA2'!$D$1:$AQ$1,0))</f>
        <v>2.0272269248962398</v>
      </c>
      <c r="O403" s="6">
        <v>4531.393024</v>
      </c>
      <c r="P403" s="28">
        <v>0.10445062161698411</v>
      </c>
    </row>
    <row r="404" spans="1:16" x14ac:dyDescent="0.3">
      <c r="A404" t="s">
        <v>455</v>
      </c>
      <c r="B404" t="e">
        <f>VLOOKUP(A404,Sheet3!L:L,1,FALSE)</f>
        <v>#N/A</v>
      </c>
      <c r="C404" t="str">
        <f>VLOOKUP(A404,'ALL - prices'!B:C,2,FALSE)</f>
        <v>Algonquin Power &amp; Utilities Co</v>
      </c>
      <c r="D404" t="str">
        <f>VLOOKUP(A404,'ALL - prices'!B:I,8,FALSE)</f>
        <v>Utilities</v>
      </c>
      <c r="E404">
        <v>2015</v>
      </c>
      <c r="F404" t="s">
        <v>681</v>
      </c>
      <c r="G404" t="str">
        <f t="shared" si="29"/>
        <v>2015-Q3</v>
      </c>
      <c r="H404" s="4">
        <f>INDEX('ALL - prices'!$J$3:$DY$219,MATCH('COMBINED DATA'!A404,'ALL - prices'!$B$3:$B$219,0),MATCH('COMBINED DATA'!G404,'ALL - prices'!$J$1:$DY$1,0))</f>
        <v>5.5949</v>
      </c>
      <c r="I404" s="14">
        <f t="shared" si="32"/>
        <v>0.42190760836941543</v>
      </c>
      <c r="J404" s="15">
        <f>INDEX(MarketCap2!$E$2:$AR$224,MATCH(A404,MarketCap2!$B$2:$B$224,0),MATCH(G404,MarketCap2!$E$1:$AR$1,0))</f>
        <v>2247969536</v>
      </c>
      <c r="K404">
        <f t="shared" si="30"/>
        <v>21.533293217284609</v>
      </c>
      <c r="L404">
        <f>INDEX('PB2'!$D$2:$AQ$224,MATCH(A404,'PB2'!$B$2:$B$224,0),MATCH(G404,'PB2'!$D$1:$AQ$1,0))</f>
        <v>1.1103760004043599</v>
      </c>
      <c r="M404" s="16">
        <f t="shared" si="31"/>
        <v>0.900595833875944</v>
      </c>
      <c r="N404" s="6">
        <f>INDEX('ROA2'!$D$2:$AQ$224,MATCH(A404,'ROA2'!$B$2:$B$224,0),MATCH(G404,'ROA2'!$D$1:$AQ$1,0))</f>
        <v>2.2187590599060099</v>
      </c>
      <c r="O404" s="6">
        <v>4396.5030399999996</v>
      </c>
      <c r="P404" s="28">
        <v>-2.9767884464130819E-2</v>
      </c>
    </row>
    <row r="405" spans="1:16" x14ac:dyDescent="0.3">
      <c r="A405" t="s">
        <v>455</v>
      </c>
      <c r="B405" t="e">
        <f>VLOOKUP(A405,Sheet3!L:L,1,FALSE)</f>
        <v>#N/A</v>
      </c>
      <c r="C405" t="str">
        <f>VLOOKUP(A405,'ALL - prices'!B:C,2,FALSE)</f>
        <v>Algonquin Power &amp; Utilities Co</v>
      </c>
      <c r="D405" t="str">
        <f>VLOOKUP(A405,'ALL - prices'!B:I,8,FALSE)</f>
        <v>Utilities</v>
      </c>
      <c r="E405">
        <v>2015</v>
      </c>
      <c r="F405" t="s">
        <v>682</v>
      </c>
      <c r="G405" t="str">
        <f t="shared" si="29"/>
        <v>2015-Q4</v>
      </c>
      <c r="H405" s="4">
        <f>INDEX('ALL - prices'!$J$3:$DY$219,MATCH('COMBINED DATA'!A405,'ALL - prices'!$B$3:$B$219,0),MATCH('COMBINED DATA'!G405,'ALL - prices'!$J$1:$DY$1,0))</f>
        <v>6.5435999999999996</v>
      </c>
      <c r="I405" s="14">
        <f t="shared" si="32"/>
        <v>0.33529959240456381</v>
      </c>
      <c r="J405" s="15">
        <f>INDEX(MarketCap2!$E$2:$AR$224,MATCH(A405,MarketCap2!$B$2:$B$224,0),MATCH(G405,MarketCap2!$E$1:$AR$1,0))</f>
        <v>2754637056</v>
      </c>
      <c r="K405">
        <f t="shared" si="30"/>
        <v>21.736551530763904</v>
      </c>
      <c r="L405">
        <f>INDEX('PB2'!$D$2:$AQ$224,MATCH(A405,'PB2'!$B$2:$B$224,0),MATCH(G405,'PB2'!$D$1:$AQ$1,0))</f>
        <v>1.62179899215698</v>
      </c>
      <c r="M405" s="16">
        <f t="shared" si="31"/>
        <v>0.61659922397041811</v>
      </c>
      <c r="N405" s="6">
        <f>INDEX('ROA2'!$D$2:$AQ$224,MATCH(A405,'ROA2'!$B$2:$B$224,0),MATCH(G405,'ROA2'!$D$1:$AQ$1,0))</f>
        <v>2.5924301147460902</v>
      </c>
      <c r="O405" s="6">
        <v>4758.994944</v>
      </c>
      <c r="P405" s="28">
        <v>8.2450051939461519E-2</v>
      </c>
    </row>
    <row r="406" spans="1:16" x14ac:dyDescent="0.3">
      <c r="A406" t="s">
        <v>455</v>
      </c>
      <c r="B406" t="e">
        <f>VLOOKUP(A406,Sheet3!L:L,1,FALSE)</f>
        <v>#N/A</v>
      </c>
      <c r="C406" t="str">
        <f>VLOOKUP(A406,'ALL - prices'!B:C,2,FALSE)</f>
        <v>Algonquin Power &amp; Utilities Co</v>
      </c>
      <c r="D406" t="str">
        <f>VLOOKUP(A406,'ALL - prices'!B:I,8,FALSE)</f>
        <v>Utilities</v>
      </c>
      <c r="E406">
        <v>2016</v>
      </c>
      <c r="F406" t="s">
        <v>679</v>
      </c>
      <c r="G406" t="str">
        <f t="shared" si="29"/>
        <v>2016-Q1</v>
      </c>
      <c r="H406" s="4">
        <f>INDEX('ALL - prices'!$J$3:$DY$219,MATCH('COMBINED DATA'!A406,'ALL - prices'!$B$3:$B$219,0),MATCH('COMBINED DATA'!G406,'ALL - prices'!$J$1:$DY$1,0))</f>
        <v>6.5967000000000002</v>
      </c>
      <c r="I406" s="14">
        <f t="shared" si="32"/>
        <v>0.4210123384969453</v>
      </c>
      <c r="J406" s="15">
        <f>INDEX(MarketCap2!$E$2:$AR$224,MATCH(A406,MarketCap2!$B$2:$B$224,0),MATCH(G406,MarketCap2!$E$1:$AR$1,0))</f>
        <v>2744537600</v>
      </c>
      <c r="K406">
        <f t="shared" si="30"/>
        <v>21.7328784459879</v>
      </c>
      <c r="L406">
        <f>INDEX('PB2'!$D$2:$AQ$224,MATCH(A406,'PB2'!$B$2:$B$224,0),MATCH(G406,'PB2'!$D$1:$AQ$1,0))</f>
        <v>1.3354229927062999</v>
      </c>
      <c r="M406" s="16">
        <f t="shared" si="31"/>
        <v>0.74882640591162142</v>
      </c>
      <c r="N406" s="6">
        <f>INDEX('ROA2'!$D$2:$AQ$224,MATCH(A406,'ROA2'!$B$2:$B$224,0),MATCH(G406,'ROA2'!$D$1:$AQ$1,0))</f>
        <v>2.8171489238739</v>
      </c>
      <c r="O406" s="6">
        <v>3609.867776</v>
      </c>
      <c r="P406" s="28">
        <v>-0.24146425485254727</v>
      </c>
    </row>
    <row r="407" spans="1:16" x14ac:dyDescent="0.3">
      <c r="A407" t="s">
        <v>455</v>
      </c>
      <c r="B407" t="e">
        <f>VLOOKUP(A407,Sheet3!L:L,1,FALSE)</f>
        <v>#N/A</v>
      </c>
      <c r="C407" t="str">
        <f>VLOOKUP(A407,'ALL - prices'!B:C,2,FALSE)</f>
        <v>Algonquin Power &amp; Utilities Co</v>
      </c>
      <c r="D407" t="str">
        <f>VLOOKUP(A407,'ALL - prices'!B:I,8,FALSE)</f>
        <v>Utilities</v>
      </c>
      <c r="E407">
        <v>2016</v>
      </c>
      <c r="F407" t="s">
        <v>680</v>
      </c>
      <c r="G407" t="str">
        <f t="shared" si="29"/>
        <v>2016-Q2</v>
      </c>
      <c r="H407" s="4">
        <f>INDEX('ALL - prices'!$J$3:$DY$219,MATCH('COMBINED DATA'!A407,'ALL - prices'!$B$3:$B$219,0),MATCH('COMBINED DATA'!G407,'ALL - prices'!$J$1:$DY$1,0))</f>
        <v>7.3003</v>
      </c>
      <c r="I407" s="14">
        <f t="shared" si="32"/>
        <v>0.75434137939441326</v>
      </c>
      <c r="J407" s="15">
        <f>INDEX(MarketCap2!$E$2:$AR$224,MATCH(A407,MarketCap2!$B$2:$B$224,0),MATCH(G407,MarketCap2!$E$1:$AR$1,0))</f>
        <v>3086951168</v>
      </c>
      <c r="K407">
        <f t="shared" si="30"/>
        <v>21.850449763747214</v>
      </c>
      <c r="L407">
        <f>INDEX('PB2'!$D$2:$AQ$224,MATCH(A407,'PB2'!$B$2:$B$224,0),MATCH(G407,'PB2'!$D$1:$AQ$1,0))</f>
        <v>1.5686409473419201</v>
      </c>
      <c r="M407" s="16">
        <f t="shared" si="31"/>
        <v>0.637494515041515</v>
      </c>
      <c r="N407" s="6">
        <f>INDEX('ROA2'!$D$2:$AQ$224,MATCH(A407,'ROA2'!$B$2:$B$224,0),MATCH(G407,'ROA2'!$D$1:$AQ$1,0))</f>
        <v>2.1064019203186</v>
      </c>
      <c r="O407" s="6">
        <v>5615.4542080000001</v>
      </c>
      <c r="P407" s="28">
        <v>0.55558445806077084</v>
      </c>
    </row>
    <row r="408" spans="1:16" x14ac:dyDescent="0.3">
      <c r="A408" t="s">
        <v>455</v>
      </c>
      <c r="B408" t="e">
        <f>VLOOKUP(A408,Sheet3!L:L,1,FALSE)</f>
        <v>#N/A</v>
      </c>
      <c r="C408" t="str">
        <f>VLOOKUP(A408,'ALL - prices'!B:C,2,FALSE)</f>
        <v>Algonquin Power &amp; Utilities Co</v>
      </c>
      <c r="D408" t="str">
        <f>VLOOKUP(A408,'ALL - prices'!B:I,8,FALSE)</f>
        <v>Utilities</v>
      </c>
      <c r="E408">
        <v>2016</v>
      </c>
      <c r="F408" t="s">
        <v>681</v>
      </c>
      <c r="G408" t="str">
        <f t="shared" si="29"/>
        <v>2016-Q3</v>
      </c>
      <c r="H408" s="4">
        <f>INDEX('ALL - prices'!$J$3:$DY$219,MATCH('COMBINED DATA'!A408,'ALL - prices'!$B$3:$B$219,0),MATCH('COMBINED DATA'!G408,'ALL - prices'!$J$1:$DY$1,0))</f>
        <v>7.2995999999999999</v>
      </c>
      <c r="I408" s="14">
        <f t="shared" si="32"/>
        <v>0.72330049253405015</v>
      </c>
      <c r="J408" s="15">
        <f>INDEX(MarketCap2!$E$2:$AR$224,MATCH(A408,MarketCap2!$B$2:$B$224,0),MATCH(G408,MarketCap2!$E$1:$AR$1,0))</f>
        <v>3211252480</v>
      </c>
      <c r="K408">
        <f t="shared" si="30"/>
        <v>21.889926878673005</v>
      </c>
      <c r="L408">
        <f>INDEX('PB2'!$D$2:$AQ$224,MATCH(A408,'PB2'!$B$2:$B$224,0),MATCH(G408,'PB2'!$D$1:$AQ$1,0))</f>
        <v>1.52197802066803</v>
      </c>
      <c r="M408" s="16">
        <f t="shared" si="31"/>
        <v>0.65703971175686082</v>
      </c>
      <c r="N408" s="6">
        <f>INDEX('ROA2'!$D$2:$AQ$224,MATCH(A408,'ROA2'!$B$2:$B$224,0),MATCH(G408,'ROA2'!$D$1:$AQ$1,0))</f>
        <v>2.2455348968505899</v>
      </c>
      <c r="O408" s="6">
        <v>5554.9511679999996</v>
      </c>
      <c r="P408" s="28">
        <v>-1.077438044349208E-2</v>
      </c>
    </row>
    <row r="409" spans="1:16" x14ac:dyDescent="0.3">
      <c r="A409" t="s">
        <v>455</v>
      </c>
      <c r="B409" t="e">
        <f>VLOOKUP(A409,Sheet3!L:L,1,FALSE)</f>
        <v>#N/A</v>
      </c>
      <c r="C409" t="str">
        <f>VLOOKUP(A409,'ALL - prices'!B:C,2,FALSE)</f>
        <v>Algonquin Power &amp; Utilities Co</v>
      </c>
      <c r="D409" t="str">
        <f>VLOOKUP(A409,'ALL - prices'!B:I,8,FALSE)</f>
        <v>Utilities</v>
      </c>
      <c r="E409">
        <v>2016</v>
      </c>
      <c r="F409" t="s">
        <v>682</v>
      </c>
      <c r="G409" t="str">
        <f t="shared" si="29"/>
        <v>2016-Q4</v>
      </c>
      <c r="H409" s="4">
        <f>INDEX('ALL - prices'!$J$3:$DY$219,MATCH('COMBINED DATA'!A409,'ALL - prices'!$B$3:$B$219,0),MATCH('COMBINED DATA'!G409,'ALL - prices'!$J$1:$DY$1,0))</f>
        <v>7.1660000000000004</v>
      </c>
      <c r="I409" s="14">
        <f t="shared" si="32"/>
        <v>0.4811758332460182</v>
      </c>
      <c r="J409" s="15">
        <f>INDEX(MarketCap2!$E$2:$AR$224,MATCH(A409,MarketCap2!$B$2:$B$224,0),MATCH(G409,MarketCap2!$E$1:$AR$1,0))</f>
        <v>3112865280</v>
      </c>
      <c r="K409">
        <f t="shared" si="30"/>
        <v>21.85880945088735</v>
      </c>
      <c r="L409">
        <f>INDEX('PB2'!$D$2:$AQ$224,MATCH(A409,'PB2'!$B$2:$B$224,0),MATCH(G409,'PB2'!$D$1:$AQ$1,0))</f>
        <v>1.8259019851684599</v>
      </c>
      <c r="M409" s="16">
        <f t="shared" si="31"/>
        <v>0.54767452367260494</v>
      </c>
      <c r="N409" s="6">
        <f>INDEX('ROA2'!$D$2:$AQ$224,MATCH(A409,'ROA2'!$B$2:$B$224,0),MATCH(G409,'ROA2'!$D$1:$AQ$1,0))</f>
        <v>2.0969300270080602</v>
      </c>
      <c r="O409" s="6">
        <v>6020.82816</v>
      </c>
      <c r="P409" s="28">
        <v>8.3866982428890444E-2</v>
      </c>
    </row>
    <row r="410" spans="1:16" x14ac:dyDescent="0.3">
      <c r="A410" t="s">
        <v>455</v>
      </c>
      <c r="B410" t="e">
        <f>VLOOKUP(A410,Sheet3!L:L,1,FALSE)</f>
        <v>#N/A</v>
      </c>
      <c r="C410" t="str">
        <f>VLOOKUP(A410,'ALL - prices'!B:C,2,FALSE)</f>
        <v>Algonquin Power &amp; Utilities Co</v>
      </c>
      <c r="D410" t="str">
        <f>VLOOKUP(A410,'ALL - prices'!B:I,8,FALSE)</f>
        <v>Utilities</v>
      </c>
      <c r="E410">
        <v>2017</v>
      </c>
      <c r="F410" t="s">
        <v>679</v>
      </c>
      <c r="G410" t="str">
        <f t="shared" si="29"/>
        <v>2017-Q1</v>
      </c>
      <c r="H410" s="4">
        <f>INDEX('ALL - prices'!$J$3:$DY$219,MATCH('COMBINED DATA'!A410,'ALL - prices'!$B$3:$B$219,0),MATCH('COMBINED DATA'!G410,'ALL - prices'!$J$1:$DY$1,0))</f>
        <v>8.0877999999999997</v>
      </c>
      <c r="I410" s="14">
        <f t="shared" si="32"/>
        <v>0.33464106517282066</v>
      </c>
      <c r="J410" s="15">
        <f>INDEX(MarketCap2!$E$2:$AR$224,MATCH(A410,MarketCap2!$B$2:$B$224,0),MATCH(G410,MarketCap2!$E$1:$AR$1,0))</f>
        <v>4736491520</v>
      </c>
      <c r="K410">
        <f t="shared" si="30"/>
        <v>22.278562512926737</v>
      </c>
      <c r="L410">
        <f>INDEX('PB2'!$D$2:$AQ$224,MATCH(A410,'PB2'!$B$2:$B$224,0),MATCH(G410,'PB2'!$D$1:$AQ$1,0))</f>
        <v>1.32165598869324</v>
      </c>
      <c r="M410" s="16">
        <f t="shared" si="31"/>
        <v>0.75662654166817589</v>
      </c>
      <c r="N410" s="6">
        <f>INDEX('ROA2'!$D$2:$AQ$224,MATCH(A410,'ROA2'!$B$2:$B$224,0),MATCH(G410,'ROA2'!$D$1:$AQ$1,0))</f>
        <v>2.4040451049804701</v>
      </c>
      <c r="O410" s="6">
        <v>6133.4277119999997</v>
      </c>
      <c r="P410" s="28">
        <v>1.8701671764702828E-2</v>
      </c>
    </row>
    <row r="411" spans="1:16" x14ac:dyDescent="0.3">
      <c r="A411" t="s">
        <v>455</v>
      </c>
      <c r="B411" t="e">
        <f>VLOOKUP(A411,Sheet3!L:L,1,FALSE)</f>
        <v>#N/A</v>
      </c>
      <c r="C411" t="str">
        <f>VLOOKUP(A411,'ALL - prices'!B:C,2,FALSE)</f>
        <v>Algonquin Power &amp; Utilities Co</v>
      </c>
      <c r="D411" t="str">
        <f>VLOOKUP(A411,'ALL - prices'!B:I,8,FALSE)</f>
        <v>Utilities</v>
      </c>
      <c r="E411">
        <v>2017</v>
      </c>
      <c r="F411" t="s">
        <v>680</v>
      </c>
      <c r="G411" t="str">
        <f t="shared" si="29"/>
        <v>2017-Q2</v>
      </c>
      <c r="H411" s="4">
        <f>INDEX('ALL - prices'!$J$3:$DY$219,MATCH('COMBINED DATA'!A411,'ALL - prices'!$B$3:$B$219,0),MATCH('COMBINED DATA'!G411,'ALL - prices'!$J$1:$DY$1,0))</f>
        <v>8.7883999999999993</v>
      </c>
      <c r="I411" s="14">
        <f t="shared" si="32"/>
        <v>0.35087413104036785</v>
      </c>
      <c r="J411" s="15">
        <f>INDEX(MarketCap2!$E$2:$AR$224,MATCH(A411,MarketCap2!$B$2:$B$224,0),MATCH(G411,MarketCap2!$E$1:$AR$1,0))</f>
        <v>5220695040</v>
      </c>
      <c r="K411">
        <f t="shared" si="30"/>
        <v>22.375896379402647</v>
      </c>
      <c r="L411">
        <f>INDEX('PB2'!$D$2:$AQ$224,MATCH(A411,'PB2'!$B$2:$B$224,0),MATCH(G411,'PB2'!$D$1:$AQ$1,0))</f>
        <v>1.5037649869918801</v>
      </c>
      <c r="M411" s="16">
        <f t="shared" si="31"/>
        <v>0.66499752863670025</v>
      </c>
      <c r="N411" s="6">
        <f>INDEX('ROA2'!$D$2:$AQ$224,MATCH(A411,'ROA2'!$B$2:$B$224,0),MATCH(G411,'ROA2'!$D$1:$AQ$1,0))</f>
        <v>1.17090499401093</v>
      </c>
      <c r="O411" s="6">
        <v>10880.691199999999</v>
      </c>
      <c r="P411" s="28">
        <v>0.77399844115094374</v>
      </c>
    </row>
    <row r="412" spans="1:16" x14ac:dyDescent="0.3">
      <c r="A412" t="s">
        <v>455</v>
      </c>
      <c r="B412" t="e">
        <f>VLOOKUP(A412,Sheet3!L:L,1,FALSE)</f>
        <v>#N/A</v>
      </c>
      <c r="C412" t="str">
        <f>VLOOKUP(A412,'ALL - prices'!B:C,2,FALSE)</f>
        <v>Algonquin Power &amp; Utilities Co</v>
      </c>
      <c r="D412" t="str">
        <f>VLOOKUP(A412,'ALL - prices'!B:I,8,FALSE)</f>
        <v>Utilities</v>
      </c>
      <c r="E412">
        <v>2017</v>
      </c>
      <c r="F412" t="s">
        <v>681</v>
      </c>
      <c r="G412" t="str">
        <f t="shared" si="29"/>
        <v>2017-Q3</v>
      </c>
      <c r="H412" s="4">
        <f>INDEX('ALL - prices'!$J$3:$DY$219,MATCH('COMBINED DATA'!A412,'ALL - prices'!$B$3:$B$219,0),MATCH('COMBINED DATA'!G412,'ALL - prices'!$J$1:$DY$1,0))</f>
        <v>8.5859000000000005</v>
      </c>
      <c r="I412" s="14">
        <f t="shared" si="32"/>
        <v>0.38154018027812825</v>
      </c>
      <c r="J412" s="15">
        <f>INDEX(MarketCap2!$E$2:$AR$224,MATCH(A412,MarketCap2!$B$2:$B$224,0),MATCH(G412,MarketCap2!$E$1:$AR$1,0))</f>
        <v>5044759552</v>
      </c>
      <c r="K412">
        <f t="shared" si="30"/>
        <v>22.341615828962066</v>
      </c>
      <c r="L412">
        <f>INDEX('PB2'!$D$2:$AQ$224,MATCH(A412,'PB2'!$B$2:$B$224,0),MATCH(G412,'PB2'!$D$1:$AQ$1,0))</f>
        <v>1.56366002559662</v>
      </c>
      <c r="M412" s="16">
        <f t="shared" si="31"/>
        <v>0.63952520601046026</v>
      </c>
      <c r="N412" s="6">
        <f>INDEX('ROA2'!$D$2:$AQ$224,MATCH(A412,'ROA2'!$B$2:$B$224,0),MATCH(G412,'ROA2'!$D$1:$AQ$1,0))</f>
        <v>1.3317970037460301</v>
      </c>
      <c r="O412" s="6">
        <v>10528.592896</v>
      </c>
      <c r="P412" s="28">
        <v>-3.2359920663863638E-2</v>
      </c>
    </row>
    <row r="413" spans="1:16" x14ac:dyDescent="0.3">
      <c r="A413" t="s">
        <v>455</v>
      </c>
      <c r="B413" t="e">
        <f>VLOOKUP(A413,Sheet3!L:L,1,FALSE)</f>
        <v>#N/A</v>
      </c>
      <c r="C413" t="str">
        <f>VLOOKUP(A413,'ALL - prices'!B:C,2,FALSE)</f>
        <v>Algonquin Power &amp; Utilities Co</v>
      </c>
      <c r="D413" t="str">
        <f>VLOOKUP(A413,'ALL - prices'!B:I,8,FALSE)</f>
        <v>Utilities</v>
      </c>
      <c r="E413">
        <v>2017</v>
      </c>
      <c r="F413" t="s">
        <v>682</v>
      </c>
      <c r="G413" t="str">
        <f t="shared" si="29"/>
        <v>2017-Q4</v>
      </c>
      <c r="H413" s="4">
        <f>INDEX('ALL - prices'!$J$3:$DY$219,MATCH('COMBINED DATA'!A413,'ALL - prices'!$B$3:$B$219,0),MATCH('COMBINED DATA'!G413,'ALL - prices'!$J$1:$DY$1,0))</f>
        <v>9.2485999999999997</v>
      </c>
      <c r="I413" s="14">
        <f t="shared" si="32"/>
        <v>0.47518597762700632</v>
      </c>
      <c r="J413" s="15">
        <f>INDEX(MarketCap2!$E$2:$AR$224,MATCH(A413,MarketCap2!$B$2:$B$224,0),MATCH(G413,MarketCap2!$E$1:$AR$1,0))</f>
        <v>6068597760</v>
      </c>
      <c r="K413">
        <f t="shared" si="30"/>
        <v>22.526393403798419</v>
      </c>
      <c r="L413">
        <f>INDEX('PB2'!$D$2:$AQ$224,MATCH(A413,'PB2'!$B$2:$B$224,0),MATCH(G413,'PB2'!$D$1:$AQ$1,0))</f>
        <v>1.89990699291229</v>
      </c>
      <c r="M413" s="16">
        <f t="shared" si="31"/>
        <v>0.52634155447111686</v>
      </c>
      <c r="N413" s="6">
        <f>INDEX('ROA2'!$D$2:$AQ$224,MATCH(A413,'ROA2'!$B$2:$B$224,0),MATCH(G413,'ROA2'!$D$1:$AQ$1,0))</f>
        <v>1.67874503135681</v>
      </c>
      <c r="O413" s="6">
        <v>10306.737152</v>
      </c>
      <c r="P413" s="28">
        <v>-2.1071737333892678E-2</v>
      </c>
    </row>
    <row r="414" spans="1:16" x14ac:dyDescent="0.3">
      <c r="A414" t="s">
        <v>455</v>
      </c>
      <c r="B414" t="e">
        <f>VLOOKUP(A414,Sheet3!L:L,1,FALSE)</f>
        <v>#N/A</v>
      </c>
      <c r="C414" t="str">
        <f>VLOOKUP(A414,'ALL - prices'!B:C,2,FALSE)</f>
        <v>Algonquin Power &amp; Utilities Co</v>
      </c>
      <c r="D414" t="str">
        <f>VLOOKUP(A414,'ALL - prices'!B:I,8,FALSE)</f>
        <v>Utilities</v>
      </c>
      <c r="E414">
        <v>2018</v>
      </c>
      <c r="F414" t="s">
        <v>679</v>
      </c>
      <c r="G414" t="str">
        <f t="shared" si="29"/>
        <v>2018-Q1</v>
      </c>
      <c r="H414" s="4">
        <f>INDEX('ALL - prices'!$J$3:$DY$219,MATCH('COMBINED DATA'!A414,'ALL - prices'!$B$3:$B$219,0),MATCH('COMBINED DATA'!G414,'ALL - prices'!$J$1:$DY$1,0))</f>
        <v>8.4995999999999992</v>
      </c>
      <c r="I414" s="14">
        <f t="shared" si="32"/>
        <v>0.82108578114591635</v>
      </c>
      <c r="J414" s="15">
        <f>INDEX(MarketCap2!$E$2:$AR$224,MATCH(A414,MarketCap2!$B$2:$B$224,0),MATCH(G414,MarketCap2!$E$1:$AR$1,0))</f>
        <v>5513651200</v>
      </c>
      <c r="K414">
        <f t="shared" si="30"/>
        <v>22.430492890383615</v>
      </c>
      <c r="L414">
        <f>INDEX('PB2'!$D$2:$AQ$224,MATCH(A414,'PB2'!$B$2:$B$224,0),MATCH(G414,'PB2'!$D$1:$AQ$1,0))</f>
        <v>1.71125495433807</v>
      </c>
      <c r="M414" s="16">
        <f t="shared" si="31"/>
        <v>0.58436646010284876</v>
      </c>
      <c r="N414" s="6">
        <f>INDEX('ROA2'!$D$2:$AQ$224,MATCH(A414,'ROA2'!$B$2:$B$224,0),MATCH(G414,'ROA2'!$D$1:$AQ$1,0))</f>
        <v>1.9169909954071001</v>
      </c>
      <c r="O414" s="6">
        <v>8408.74496</v>
      </c>
      <c r="P414" s="28">
        <v>-0.18415063506608378</v>
      </c>
    </row>
    <row r="415" spans="1:16" x14ac:dyDescent="0.3">
      <c r="A415" t="s">
        <v>455</v>
      </c>
      <c r="B415" t="e">
        <f>VLOOKUP(A415,Sheet3!L:L,1,FALSE)</f>
        <v>#N/A</v>
      </c>
      <c r="C415" t="str">
        <f>VLOOKUP(A415,'ALL - prices'!B:C,2,FALSE)</f>
        <v>Algonquin Power &amp; Utilities Co</v>
      </c>
      <c r="D415" t="str">
        <f>VLOOKUP(A415,'ALL - prices'!B:I,8,FALSE)</f>
        <v>Utilities</v>
      </c>
      <c r="E415">
        <v>2018</v>
      </c>
      <c r="F415" t="s">
        <v>680</v>
      </c>
      <c r="G415" t="str">
        <f t="shared" si="29"/>
        <v>2018-Q2</v>
      </c>
      <c r="H415" s="4">
        <f>INDEX('ALL - prices'!$J$3:$DY$219,MATCH('COMBINED DATA'!A415,'ALL - prices'!$B$3:$B$219,0),MATCH('COMBINED DATA'!G415,'ALL - prices'!$J$1:$DY$1,0))</f>
        <v>8.5668000000000006</v>
      </c>
      <c r="I415" s="14">
        <f t="shared" si="32"/>
        <v>0.96072730262025985</v>
      </c>
      <c r="J415" s="15">
        <f>INDEX(MarketCap2!$E$2:$AR$224,MATCH(A415,MarketCap2!$B$2:$B$224,0),MATCH(G415,MarketCap2!$E$1:$AR$1,0))</f>
        <v>5977105920</v>
      </c>
      <c r="K415">
        <f t="shared" si="30"/>
        <v>22.511202327896356</v>
      </c>
      <c r="L415">
        <f>INDEX('PB2'!$D$2:$AQ$224,MATCH(A415,'PB2'!$B$2:$B$224,0),MATCH(G415,'PB2'!$D$1:$AQ$1,0))</f>
        <v>1.5915880203247099</v>
      </c>
      <c r="M415" s="16">
        <f t="shared" si="31"/>
        <v>0.62830329660057616</v>
      </c>
      <c r="N415" s="6">
        <f>INDEX('ROA2'!$D$2:$AQ$224,MATCH(A415,'ROA2'!$B$2:$B$224,0),MATCH(G415,'ROA2'!$D$1:$AQ$1,0))</f>
        <v>1.3895230293273899</v>
      </c>
      <c r="O415" s="6">
        <v>8941.7646079999995</v>
      </c>
      <c r="P415" s="28">
        <v>6.3388728108124182E-2</v>
      </c>
    </row>
    <row r="416" spans="1:16" x14ac:dyDescent="0.3">
      <c r="A416" t="s">
        <v>455</v>
      </c>
      <c r="B416" t="e">
        <f>VLOOKUP(A416,Sheet3!L:L,1,FALSE)</f>
        <v>#N/A</v>
      </c>
      <c r="C416" t="str">
        <f>VLOOKUP(A416,'ALL - prices'!B:C,2,FALSE)</f>
        <v>Algonquin Power &amp; Utilities Co</v>
      </c>
      <c r="D416" t="str">
        <f>VLOOKUP(A416,'ALL - prices'!B:I,8,FALSE)</f>
        <v>Utilities</v>
      </c>
      <c r="E416">
        <v>2018</v>
      </c>
      <c r="F416" t="s">
        <v>681</v>
      </c>
      <c r="G416" t="str">
        <f t="shared" si="29"/>
        <v>2018-Q3</v>
      </c>
      <c r="H416" s="4">
        <f>INDEX('ALL - prices'!$J$3:$DY$219,MATCH('COMBINED DATA'!A416,'ALL - prices'!$B$3:$B$219,0),MATCH('COMBINED DATA'!G416,'ALL - prices'!$J$1:$DY$1,0))</f>
        <v>9.1242999999999999</v>
      </c>
      <c r="I416" s="14">
        <f t="shared" si="32"/>
        <v>1.462696834332639</v>
      </c>
      <c r="J416" s="15">
        <f>INDEX(MarketCap2!$E$2:$AR$224,MATCH(A416,MarketCap2!$B$2:$B$224,0),MATCH(G416,MarketCap2!$E$1:$AR$1,0))</f>
        <v>6308524032</v>
      </c>
      <c r="K416">
        <f t="shared" si="30"/>
        <v>22.565167576788237</v>
      </c>
      <c r="L416">
        <f>INDEX('PB2'!$D$2:$AQ$224,MATCH(A416,'PB2'!$B$2:$B$224,0),MATCH(G416,'PB2'!$D$1:$AQ$1,0))</f>
        <v>1.6930580139160201</v>
      </c>
      <c r="M416" s="16">
        <f t="shared" si="31"/>
        <v>0.59064721455528491</v>
      </c>
      <c r="N416" s="6">
        <f>INDEX('ROA2'!$D$2:$AQ$224,MATCH(A416,'ROA2'!$B$2:$B$224,0),MATCH(G416,'ROA2'!$D$1:$AQ$1,0))</f>
        <v>1.72614002227783</v>
      </c>
      <c r="O416" s="6">
        <v>8920.6743040000001</v>
      </c>
      <c r="P416" s="28">
        <v>-2.358628852869863E-3</v>
      </c>
    </row>
    <row r="417" spans="1:16" x14ac:dyDescent="0.3">
      <c r="A417" t="s">
        <v>455</v>
      </c>
      <c r="B417" t="e">
        <f>VLOOKUP(A417,Sheet3!L:L,1,FALSE)</f>
        <v>#N/A</v>
      </c>
      <c r="C417" t="str">
        <f>VLOOKUP(A417,'ALL - prices'!B:C,2,FALSE)</f>
        <v>Algonquin Power &amp; Utilities Co</v>
      </c>
      <c r="D417" t="str">
        <f>VLOOKUP(A417,'ALL - prices'!B:I,8,FALSE)</f>
        <v>Utilities</v>
      </c>
      <c r="E417">
        <v>2018</v>
      </c>
      <c r="F417" t="s">
        <v>682</v>
      </c>
      <c r="G417" t="str">
        <f t="shared" si="29"/>
        <v>2018-Q4</v>
      </c>
      <c r="H417" s="4">
        <f>INDEX('ALL - prices'!$J$3:$DY$219,MATCH('COMBINED DATA'!A417,'ALL - prices'!$B$3:$B$219,0),MATCH('COMBINED DATA'!G417,'ALL - prices'!$J$1:$DY$1,0))</f>
        <v>9.4981000000000009</v>
      </c>
      <c r="I417" s="14">
        <f t="shared" si="32"/>
        <v>1.3341822464216295</v>
      </c>
      <c r="J417" s="15">
        <f>INDEX(MarketCap2!$E$2:$AR$224,MATCH(A417,MarketCap2!$B$2:$B$224,0),MATCH(G417,MarketCap2!$E$1:$AR$1,0))</f>
        <v>6506654208</v>
      </c>
      <c r="K417">
        <f t="shared" si="30"/>
        <v>22.596091214507318</v>
      </c>
      <c r="L417">
        <f>INDEX('PB2'!$D$2:$AQ$224,MATCH(A417,'PB2'!$B$2:$B$224,0),MATCH(G417,'PB2'!$D$1:$AQ$1,0))</f>
        <v>1.6458430290222199</v>
      </c>
      <c r="M417" s="16">
        <f t="shared" si="31"/>
        <v>0.60759135735689862</v>
      </c>
      <c r="N417" s="6">
        <f>INDEX('ROA2'!$D$2:$AQ$224,MATCH(A417,'ROA2'!$B$2:$B$224,0),MATCH(G417,'ROA2'!$D$1:$AQ$1,0))</f>
        <v>1.8380110263824501</v>
      </c>
      <c r="O417" s="6">
        <v>9072.5498879999996</v>
      </c>
      <c r="P417" s="28">
        <v>1.7025123754590945E-2</v>
      </c>
    </row>
    <row r="418" spans="1:16" x14ac:dyDescent="0.3">
      <c r="A418" t="s">
        <v>455</v>
      </c>
      <c r="B418" t="e">
        <f>VLOOKUP(A418,Sheet3!L:L,1,FALSE)</f>
        <v>#N/A</v>
      </c>
      <c r="C418" t="str">
        <f>VLOOKUP(A418,'ALL - prices'!B:C,2,FALSE)</f>
        <v>Algonquin Power &amp; Utilities Co</v>
      </c>
      <c r="D418" t="str">
        <f>VLOOKUP(A418,'ALL - prices'!B:I,8,FALSE)</f>
        <v>Utilities</v>
      </c>
      <c r="E418">
        <v>2019</v>
      </c>
      <c r="F418" t="s">
        <v>679</v>
      </c>
      <c r="G418" t="str">
        <f t="shared" si="29"/>
        <v>2019-Q1</v>
      </c>
      <c r="H418" s="4">
        <f>INDEX('ALL - prices'!$J$3:$DY$219,MATCH('COMBINED DATA'!A418,'ALL - prices'!$B$3:$B$219,0),MATCH('COMBINED DATA'!G418,'ALL - prices'!$J$1:$DY$1,0))</f>
        <v>10.516</v>
      </c>
      <c r="I418" s="14">
        <f t="shared" si="32"/>
        <v>1.1234564978226793</v>
      </c>
      <c r="J418" s="15">
        <f>INDEX(MarketCap2!$E$2:$AR$224,MATCH(A418,MarketCap2!$B$2:$B$224,0),MATCH(G418,MarketCap2!$E$1:$AR$1,0))</f>
        <v>7122724864</v>
      </c>
      <c r="K418">
        <f t="shared" si="30"/>
        <v>22.686556194775157</v>
      </c>
      <c r="L418">
        <f>INDEX('PB2'!$D$2:$AQ$224,MATCH(A418,'PB2'!$B$2:$B$224,0),MATCH(G418,'PB2'!$D$1:$AQ$1,0))</f>
        <v>1.8146350383758501</v>
      </c>
      <c r="M418" s="16">
        <f t="shared" si="31"/>
        <v>0.55107499792080972</v>
      </c>
      <c r="N418" s="6">
        <f>INDEX('ROA2'!$D$2:$AQ$224,MATCH(A418,'ROA2'!$B$2:$B$224,0),MATCH(G418,'ROA2'!$D$1:$AQ$1,0))</f>
        <v>2.0776309967040998</v>
      </c>
      <c r="O418" s="6">
        <v>9398.5894399999997</v>
      </c>
      <c r="P418" s="28">
        <v>3.5936925784364471E-2</v>
      </c>
    </row>
    <row r="419" spans="1:16" x14ac:dyDescent="0.3">
      <c r="A419" t="s">
        <v>455</v>
      </c>
      <c r="B419" t="e">
        <f>VLOOKUP(A419,Sheet3!L:L,1,FALSE)</f>
        <v>#N/A</v>
      </c>
      <c r="C419" t="str">
        <f>VLOOKUP(A419,'ALL - prices'!B:C,2,FALSE)</f>
        <v>Algonquin Power &amp; Utilities Co</v>
      </c>
      <c r="D419" t="str">
        <f>VLOOKUP(A419,'ALL - prices'!B:I,8,FALSE)</f>
        <v>Utilities</v>
      </c>
      <c r="E419">
        <v>2019</v>
      </c>
      <c r="F419" t="s">
        <v>680</v>
      </c>
      <c r="G419" t="str">
        <f t="shared" si="29"/>
        <v>2019-Q2</v>
      </c>
      <c r="H419" s="4">
        <f>INDEX('ALL - prices'!$J$3:$DY$219,MATCH('COMBINED DATA'!A419,'ALL - prices'!$B$3:$B$219,0),MATCH('COMBINED DATA'!G419,'ALL - prices'!$J$1:$DY$1,0))</f>
        <v>11.232200000000001</v>
      </c>
      <c r="I419" s="14">
        <f t="shared" si="32"/>
        <v>0.40857798419232888</v>
      </c>
      <c r="J419" s="15">
        <f>INDEX(MarketCap2!$E$2:$AR$224,MATCH(A419,MarketCap2!$B$2:$B$224,0),MATCH(G419,MarketCap2!$E$1:$AR$1,0))</f>
        <v>7796688384</v>
      </c>
      <c r="K419">
        <f t="shared" si="30"/>
        <v>22.776964914334382</v>
      </c>
      <c r="L419">
        <f>INDEX('PB2'!$D$2:$AQ$224,MATCH(A419,'PB2'!$B$2:$B$224,0),MATCH(G419,'PB2'!$D$1:$AQ$1,0))</f>
        <v>1.89065897464752</v>
      </c>
      <c r="M419" s="16">
        <f t="shared" si="31"/>
        <v>0.52891611517959358</v>
      </c>
      <c r="N419" s="6">
        <f>INDEX('ROA2'!$D$2:$AQ$224,MATCH(A419,'ROA2'!$B$2:$B$224,0),MATCH(G419,'ROA2'!$D$1:$AQ$1,0))</f>
        <v>2.72707295417786</v>
      </c>
      <c r="O419" s="6">
        <v>9671.3052160000007</v>
      </c>
      <c r="P419" s="28">
        <v>2.9016670825021261E-2</v>
      </c>
    </row>
    <row r="420" spans="1:16" x14ac:dyDescent="0.3">
      <c r="A420" t="s">
        <v>455</v>
      </c>
      <c r="B420" t="e">
        <f>VLOOKUP(A420,Sheet3!L:L,1,FALSE)</f>
        <v>#N/A</v>
      </c>
      <c r="C420" t="str">
        <f>VLOOKUP(A420,'ALL - prices'!B:C,2,FALSE)</f>
        <v>Algonquin Power &amp; Utilities Co</v>
      </c>
      <c r="D420" t="str">
        <f>VLOOKUP(A420,'ALL - prices'!B:I,8,FALSE)</f>
        <v>Utilities</v>
      </c>
      <c r="E420">
        <v>2019</v>
      </c>
      <c r="F420" t="s">
        <v>681</v>
      </c>
      <c r="G420" t="str">
        <f t="shared" si="29"/>
        <v>2019-Q3</v>
      </c>
      <c r="H420" s="4">
        <f>INDEX('ALL - prices'!$J$3:$DY$219,MATCH('COMBINED DATA'!A420,'ALL - prices'!$B$3:$B$219,0),MATCH('COMBINED DATA'!G420,'ALL - prices'!$J$1:$DY$1,0))</f>
        <v>12.971399999999999</v>
      </c>
      <c r="I420" s="14">
        <f t="shared" si="32"/>
        <v>0.65490723707000387</v>
      </c>
      <c r="J420" s="15">
        <f>INDEX(MarketCap2!$E$2:$AR$224,MATCH(A420,MarketCap2!$B$2:$B$224,0),MATCH(G420,MarketCap2!$E$1:$AR$1,0))</f>
        <v>8951825408</v>
      </c>
      <c r="K420">
        <f t="shared" si="30"/>
        <v>22.915123304638055</v>
      </c>
      <c r="L420">
        <f>INDEX('PB2'!$D$2:$AQ$224,MATCH(A420,'PB2'!$B$2:$B$224,0),MATCH(G420,'PB2'!$D$1:$AQ$1,0))</f>
        <v>2.1085369586944598</v>
      </c>
      <c r="M420" s="16">
        <f t="shared" si="31"/>
        <v>0.47426249555481764</v>
      </c>
      <c r="N420" s="6">
        <f>INDEX('ROA2'!$D$2:$AQ$224,MATCH(A420,'ROA2'!$B$2:$B$224,0),MATCH(G420,'ROA2'!$D$1:$AQ$1,0))</f>
        <v>3.6397669315338099</v>
      </c>
      <c r="O420" s="6">
        <v>10034.327552000001</v>
      </c>
      <c r="P420" s="28">
        <v>3.753602310052459E-2</v>
      </c>
    </row>
    <row r="421" spans="1:16" x14ac:dyDescent="0.3">
      <c r="A421" t="s">
        <v>455</v>
      </c>
      <c r="B421" t="e">
        <f>VLOOKUP(A421,Sheet3!L:L,1,FALSE)</f>
        <v>#N/A</v>
      </c>
      <c r="C421" t="str">
        <f>VLOOKUP(A421,'ALL - prices'!B:C,2,FALSE)</f>
        <v>Algonquin Power &amp; Utilities Co</v>
      </c>
      <c r="D421" t="str">
        <f>VLOOKUP(A421,'ALL - prices'!B:I,8,FALSE)</f>
        <v>Utilities</v>
      </c>
      <c r="E421">
        <v>2019</v>
      </c>
      <c r="F421" t="s">
        <v>682</v>
      </c>
      <c r="G421" t="str">
        <f t="shared" si="29"/>
        <v>2019-Q4</v>
      </c>
      <c r="H421" s="4">
        <f>INDEX('ALL - prices'!$J$3:$DY$219,MATCH('COMBINED DATA'!A421,'ALL - prices'!$B$3:$B$219,0),MATCH('COMBINED DATA'!G421,'ALL - prices'!$J$1:$DY$1,0))</f>
        <v>13.2668</v>
      </c>
      <c r="I421" s="14">
        <f t="shared" si="32"/>
        <v>1.1911697566537971</v>
      </c>
      <c r="J421" s="15">
        <f>INDEX(MarketCap2!$E$2:$AR$224,MATCH(A421,MarketCap2!$B$2:$B$224,0),MATCH(G421,MarketCap2!$E$1:$AR$1,0))</f>
        <v>9544770560</v>
      </c>
      <c r="K421">
        <f t="shared" si="30"/>
        <v>22.979259256119128</v>
      </c>
      <c r="L421">
        <f>INDEX('PB2'!$D$2:$AQ$224,MATCH(A421,'PB2'!$B$2:$B$224,0),MATCH(G421,'PB2'!$D$1:$AQ$1,0))</f>
        <v>2.0104920864105198</v>
      </c>
      <c r="M421" s="16">
        <f t="shared" si="31"/>
        <v>0.49739066707065432</v>
      </c>
      <c r="N421" s="6">
        <f>INDEX('ROA2'!$D$2:$AQ$224,MATCH(A421,'ROA2'!$B$2:$B$224,0),MATCH(G421,'ROA2'!$D$1:$AQ$1,0))</f>
        <v>4.0909447669982901</v>
      </c>
      <c r="O421" s="6">
        <v>10618.890240000001</v>
      </c>
      <c r="P421" s="28">
        <v>5.825628922024649E-2</v>
      </c>
    </row>
    <row r="422" spans="1:16" x14ac:dyDescent="0.3">
      <c r="A422" t="s">
        <v>455</v>
      </c>
      <c r="B422" t="e">
        <f>VLOOKUP(A422,Sheet3!L:L,1,FALSE)</f>
        <v>#N/A</v>
      </c>
      <c r="C422" t="str">
        <f>VLOOKUP(A422,'ALL - prices'!B:C,2,FALSE)</f>
        <v>Algonquin Power &amp; Utilities Co</v>
      </c>
      <c r="D422" t="str">
        <f>VLOOKUP(A422,'ALL - prices'!B:I,8,FALSE)</f>
        <v>Utilities</v>
      </c>
      <c r="E422">
        <v>2020</v>
      </c>
      <c r="F422" t="s">
        <v>679</v>
      </c>
      <c r="G422" t="str">
        <f t="shared" si="29"/>
        <v>2020-Q1</v>
      </c>
      <c r="H422" s="4">
        <f>INDEX('ALL - prices'!$J$3:$DY$219,MATCH('COMBINED DATA'!A422,'ALL - prices'!$B$3:$B$219,0),MATCH('COMBINED DATA'!G422,'ALL - prices'!$J$1:$DY$1,0))</f>
        <v>13.8413</v>
      </c>
      <c r="I422" s="14">
        <f t="shared" si="32"/>
        <v>1.2165387074263876</v>
      </c>
      <c r="J422" s="15">
        <f>INDEX(MarketCap2!$E$2:$AR$224,MATCH(A422,MarketCap2!$B$2:$B$224,0),MATCH(G422,MarketCap2!$E$1:$AR$1,0))</f>
        <v>9934031872</v>
      </c>
      <c r="K422">
        <f t="shared" si="30"/>
        <v>23.019232262001701</v>
      </c>
      <c r="L422">
        <f>INDEX('PB2'!$D$2:$AQ$224,MATCH(A422,'PB2'!$B$2:$B$224,0),MATCH(G422,'PB2'!$D$1:$AQ$1,0))</f>
        <v>2.0007770061492902</v>
      </c>
      <c r="M422" s="16">
        <f t="shared" si="31"/>
        <v>0.49980582390068906</v>
      </c>
      <c r="N422" s="6">
        <f>INDEX('ROA2'!$D$2:$AQ$224,MATCH(A422,'ROA2'!$B$2:$B$224,0),MATCH(G422,'ROA2'!$D$1:$AQ$1,0))</f>
        <v>5.2277941703796396</v>
      </c>
      <c r="O422" s="6">
        <v>10911.469568</v>
      </c>
      <c r="P422" s="28">
        <v>2.7552721742794828E-2</v>
      </c>
    </row>
    <row r="423" spans="1:16" x14ac:dyDescent="0.3">
      <c r="A423" t="s">
        <v>455</v>
      </c>
      <c r="B423" t="e">
        <f>VLOOKUP(A423,Sheet3!L:L,1,FALSE)</f>
        <v>#N/A</v>
      </c>
      <c r="C423" t="str">
        <f>VLOOKUP(A423,'ALL - prices'!B:C,2,FALSE)</f>
        <v>Algonquin Power &amp; Utilities Co</v>
      </c>
      <c r="D423" t="str">
        <f>VLOOKUP(A423,'ALL - prices'!B:I,8,FALSE)</f>
        <v>Utilities</v>
      </c>
      <c r="E423">
        <v>2020</v>
      </c>
      <c r="F423" t="s">
        <v>680</v>
      </c>
      <c r="G423" t="str">
        <f t="shared" si="29"/>
        <v>2020-Q2</v>
      </c>
      <c r="H423" s="4">
        <f>INDEX('ALL - prices'!$J$3:$DY$219,MATCH('COMBINED DATA'!A423,'ALL - prices'!$B$3:$B$219,0),MATCH('COMBINED DATA'!G423,'ALL - prices'!$J$1:$DY$1,0))</f>
        <v>12.9778</v>
      </c>
      <c r="I423" s="14">
        <f t="shared" si="32"/>
        <v>0.71649404917277559</v>
      </c>
      <c r="J423" s="15">
        <f>INDEX(MarketCap2!$E$2:$AR$224,MATCH(A423,MarketCap2!$B$2:$B$224,0),MATCH(G423,MarketCap2!$E$1:$AR$1,0))</f>
        <v>9255700480</v>
      </c>
      <c r="K423">
        <f t="shared" si="30"/>
        <v>22.948505466763642</v>
      </c>
      <c r="L423">
        <f>INDEX('PB2'!$D$2:$AQ$224,MATCH(A423,'PB2'!$B$2:$B$224,0),MATCH(G423,'PB2'!$D$1:$AQ$1,0))</f>
        <v>1.79225301742554</v>
      </c>
      <c r="M423" s="16">
        <f t="shared" si="31"/>
        <v>0.5579569348062462</v>
      </c>
      <c r="N423" s="6">
        <f>INDEX('ROA2'!$D$2:$AQ$224,MATCH(A423,'ROA2'!$B$2:$B$224,0),MATCH(G423,'ROA2'!$D$1:$AQ$1,0))</f>
        <v>3.7009749412536599</v>
      </c>
      <c r="O423" s="6">
        <v>10900.62336</v>
      </c>
      <c r="P423" s="28">
        <v>-9.9401899372101536E-4</v>
      </c>
    </row>
    <row r="424" spans="1:16" x14ac:dyDescent="0.3">
      <c r="A424" t="s">
        <v>455</v>
      </c>
      <c r="B424" t="e">
        <f>VLOOKUP(A424,Sheet3!L:L,1,FALSE)</f>
        <v>#N/A</v>
      </c>
      <c r="C424" t="str">
        <f>VLOOKUP(A424,'ALL - prices'!B:C,2,FALSE)</f>
        <v>Algonquin Power &amp; Utilities Co</v>
      </c>
      <c r="D424" t="str">
        <f>VLOOKUP(A424,'ALL - prices'!B:I,8,FALSE)</f>
        <v>Utilities</v>
      </c>
      <c r="E424">
        <v>2020</v>
      </c>
      <c r="F424" t="s">
        <v>681</v>
      </c>
      <c r="G424" t="str">
        <f t="shared" si="29"/>
        <v>2020-Q3</v>
      </c>
      <c r="H424" s="4">
        <f>INDEX('ALL - prices'!$J$3:$DY$219,MATCH('COMBINED DATA'!A424,'ALL - prices'!$B$3:$B$219,0),MATCH('COMBINED DATA'!G424,'ALL - prices'!$J$1:$DY$1,0))</f>
        <v>14.457599999999999</v>
      </c>
      <c r="I424" s="14">
        <f t="shared" si="32"/>
        <v>0.71346287453050627</v>
      </c>
      <c r="J424" s="15">
        <f>INDEX(MarketCap2!$E$2:$AR$224,MATCH(A424,MarketCap2!$B$2:$B$224,0),MATCH(G424,MarketCap2!$E$1:$AR$1,0))</f>
        <v>11454545920</v>
      </c>
      <c r="K424">
        <f t="shared" si="30"/>
        <v>23.161652511734438</v>
      </c>
      <c r="L424">
        <f>INDEX('PB2'!$D$2:$AQ$224,MATCH(A424,'PB2'!$B$2:$B$224,0),MATCH(G424,'PB2'!$D$1:$AQ$1,0))</f>
        <v>1.8994510173797601</v>
      </c>
      <c r="M424" s="16">
        <f t="shared" si="31"/>
        <v>0.52646790617400196</v>
      </c>
      <c r="N424" s="6">
        <f>INDEX('ROA2'!$D$2:$AQ$224,MATCH(A424,'ROA2'!$B$2:$B$224,0),MATCH(G424,'ROA2'!$D$1:$AQ$1,0))</f>
        <v>4.8088440895080602</v>
      </c>
      <c r="O424" s="6">
        <v>11188.028415999999</v>
      </c>
      <c r="P424" s="28">
        <v>2.63659284894327E-2</v>
      </c>
    </row>
    <row r="425" spans="1:16" x14ac:dyDescent="0.3">
      <c r="A425" t="s">
        <v>455</v>
      </c>
      <c r="B425" t="e">
        <f>VLOOKUP(A425,Sheet3!L:L,1,FALSE)</f>
        <v>#N/A</v>
      </c>
      <c r="C425" t="str">
        <f>VLOOKUP(A425,'ALL - prices'!B:C,2,FALSE)</f>
        <v>Algonquin Power &amp; Utilities Co</v>
      </c>
      <c r="D425" t="str">
        <f>VLOOKUP(A425,'ALL - prices'!B:I,8,FALSE)</f>
        <v>Utilities</v>
      </c>
      <c r="E425">
        <v>2020</v>
      </c>
      <c r="F425" t="s">
        <v>682</v>
      </c>
      <c r="G425" t="str">
        <f t="shared" si="29"/>
        <v>2020-Q4</v>
      </c>
      <c r="H425" s="4">
        <f>INDEX('ALL - prices'!$J$3:$DY$219,MATCH('COMBINED DATA'!A425,'ALL - prices'!$B$3:$B$219,0),MATCH('COMBINED DATA'!G425,'ALL - prices'!$J$1:$DY$1,0))</f>
        <v>15.8088</v>
      </c>
      <c r="I425" s="14">
        <f t="shared" si="32"/>
        <v>0.41310628475006234</v>
      </c>
      <c r="J425" s="15">
        <f>INDEX(MarketCap2!$E$2:$AR$224,MATCH(A425,MarketCap2!$B$2:$B$224,0),MATCH(G425,MarketCap2!$E$1:$AR$1,0))</f>
        <v>12507805696</v>
      </c>
      <c r="K425">
        <f t="shared" si="30"/>
        <v>23.249618742043349</v>
      </c>
      <c r="L425">
        <f>INDEX('PB2'!$D$2:$AQ$224,MATCH(A425,'PB2'!$B$2:$B$224,0),MATCH(G425,'PB2'!$D$1:$AQ$1,0))</f>
        <v>1.9520800113678001</v>
      </c>
      <c r="M425" s="16">
        <f t="shared" si="31"/>
        <v>0.5122740841443848</v>
      </c>
      <c r="N425" s="6">
        <f>INDEX('ROA2'!$D$2:$AQ$224,MATCH(A425,'ROA2'!$B$2:$B$224,0),MATCH(G425,'ROA2'!$D$1:$AQ$1,0))</f>
        <v>4.0285830497741699</v>
      </c>
      <c r="O425" s="6">
        <v>11739.939839999999</v>
      </c>
      <c r="P425" s="28">
        <v>4.9330534699993378E-2</v>
      </c>
    </row>
    <row r="426" spans="1:16" x14ac:dyDescent="0.3">
      <c r="A426" t="s">
        <v>455</v>
      </c>
      <c r="B426" t="e">
        <f>VLOOKUP(A426,Sheet3!L:L,1,FALSE)</f>
        <v>#N/A</v>
      </c>
      <c r="C426" t="str">
        <f>VLOOKUP(A426,'ALL - prices'!B:C,2,FALSE)</f>
        <v>Algonquin Power &amp; Utilities Co</v>
      </c>
      <c r="D426" t="str">
        <f>VLOOKUP(A426,'ALL - prices'!B:I,8,FALSE)</f>
        <v>Utilities</v>
      </c>
      <c r="E426">
        <v>2021</v>
      </c>
      <c r="F426" t="s">
        <v>679</v>
      </c>
      <c r="G426" t="str">
        <f t="shared" si="29"/>
        <v>2021-Q1</v>
      </c>
      <c r="H426" s="4">
        <f>INDEX('ALL - prices'!$J$3:$DY$219,MATCH('COMBINED DATA'!A426,'ALL - prices'!$B$3:$B$219,0),MATCH('COMBINED DATA'!G426,'ALL - prices'!$J$1:$DY$1,0))</f>
        <v>15.171799999999999</v>
      </c>
      <c r="I426" s="14">
        <f t="shared" si="32"/>
        <v>0.55462042500554631</v>
      </c>
      <c r="J426" s="15">
        <f>INDEX(MarketCap2!$E$2:$AR$224,MATCH(A426,MarketCap2!$B$2:$B$224,0),MATCH(G426,MarketCap2!$E$1:$AR$1,0))</f>
        <v>11886893056</v>
      </c>
      <c r="K426">
        <f t="shared" si="30"/>
        <v>23.198702206185324</v>
      </c>
      <c r="L426">
        <f>INDEX('PB2'!$D$2:$AQ$224,MATCH(A426,'PB2'!$B$2:$B$224,0),MATCH(G426,'PB2'!$D$1:$AQ$1,0))</f>
        <v>1.8886790275573699</v>
      </c>
      <c r="M426" s="16">
        <f t="shared" si="31"/>
        <v>0.52947059050753631</v>
      </c>
      <c r="N426" s="6">
        <f>INDEX('ROA2'!$D$2:$AQ$224,MATCH(A426,'ROA2'!$B$2:$B$224,0),MATCH(G426,'ROA2'!$D$1:$AQ$1,0))</f>
        <v>6.4839510917663601</v>
      </c>
      <c r="O426" s="6">
        <v>13223.906304</v>
      </c>
      <c r="P426" s="28">
        <v>0.12640324262513436</v>
      </c>
    </row>
    <row r="427" spans="1:16" x14ac:dyDescent="0.3">
      <c r="A427" t="s">
        <v>455</v>
      </c>
      <c r="B427" t="e">
        <f>VLOOKUP(A427,Sheet3!L:L,1,FALSE)</f>
        <v>#N/A</v>
      </c>
      <c r="C427" t="str">
        <f>VLOOKUP(A427,'ALL - prices'!B:C,2,FALSE)</f>
        <v>Algonquin Power &amp; Utilities Co</v>
      </c>
      <c r="D427" t="str">
        <f>VLOOKUP(A427,'ALL - prices'!B:I,8,FALSE)</f>
        <v>Utilities</v>
      </c>
      <c r="E427">
        <v>2021</v>
      </c>
      <c r="F427" t="s">
        <v>680</v>
      </c>
      <c r="G427" t="str">
        <f t="shared" si="29"/>
        <v>2021-Q2</v>
      </c>
      <c r="H427" s="4">
        <f>INDEX('ALL - prices'!$J$3:$DY$219,MATCH('COMBINED DATA'!A427,'ALL - prices'!$B$3:$B$219,0),MATCH('COMBINED DATA'!G427,'ALL - prices'!$J$1:$DY$1,0))</f>
        <v>14.2323</v>
      </c>
      <c r="I427" s="14">
        <f t="shared" si="32"/>
        <v>0.62740684833155325</v>
      </c>
      <c r="J427" s="15">
        <f>INDEX(MarketCap2!$E$2:$AR$224,MATCH(A427,MarketCap2!$B$2:$B$224,0),MATCH(G427,MarketCap2!$E$1:$AR$1,0))</f>
        <v>11300712448</v>
      </c>
      <c r="K427">
        <f t="shared" si="30"/>
        <v>23.148131609172808</v>
      </c>
      <c r="L427">
        <f>INDEX('PB2'!$D$2:$AQ$224,MATCH(A427,'PB2'!$B$2:$B$224,0),MATCH(G427,'PB2'!$D$1:$AQ$1,0))</f>
        <v>1.8421759605407699</v>
      </c>
      <c r="M427" s="16">
        <f t="shared" si="31"/>
        <v>0.54283630957080264</v>
      </c>
      <c r="N427" s="6">
        <f>INDEX('ROA2'!$D$2:$AQ$224,MATCH(A427,'ROA2'!$B$2:$B$224,0),MATCH(G427,'ROA2'!$D$1:$AQ$1,0))</f>
        <v>6.5697889328002903</v>
      </c>
      <c r="O427" s="6">
        <v>15286.123519999999</v>
      </c>
      <c r="P427" s="28">
        <v>0.15594614545750482</v>
      </c>
    </row>
    <row r="428" spans="1:16" x14ac:dyDescent="0.3">
      <c r="A428" t="s">
        <v>455</v>
      </c>
      <c r="B428" t="e">
        <f>VLOOKUP(A428,Sheet3!L:L,1,FALSE)</f>
        <v>#N/A</v>
      </c>
      <c r="C428" t="str">
        <f>VLOOKUP(A428,'ALL - prices'!B:C,2,FALSE)</f>
        <v>Algonquin Power &amp; Utilities Co</v>
      </c>
      <c r="D428" t="str">
        <f>VLOOKUP(A428,'ALL - prices'!B:I,8,FALSE)</f>
        <v>Utilities</v>
      </c>
      <c r="E428">
        <v>2021</v>
      </c>
      <c r="F428" t="s">
        <v>681</v>
      </c>
      <c r="G428" t="str">
        <f t="shared" si="29"/>
        <v>2021-Q3</v>
      </c>
      <c r="H428" s="4">
        <f>INDEX('ALL - prices'!$J$3:$DY$219,MATCH('COMBINED DATA'!A428,'ALL - prices'!$B$3:$B$219,0),MATCH('COMBINED DATA'!G428,'ALL - prices'!$J$1:$DY$1,0))</f>
        <v>14.4719</v>
      </c>
      <c r="I428" s="14">
        <f t="shared" si="32"/>
        <v>1.278278275650494</v>
      </c>
      <c r="J428" s="15">
        <f>INDEX(MarketCap2!$E$2:$AR$224,MATCH(A428,MarketCap2!$B$2:$B$224,0),MATCH(G428,MarketCap2!$E$1:$AR$1,0))</f>
        <v>11499719680</v>
      </c>
      <c r="K428">
        <f t="shared" si="30"/>
        <v>23.16558849636635</v>
      </c>
      <c r="L428">
        <f>INDEX('PB2'!$D$2:$AQ$224,MATCH(A428,'PB2'!$B$2:$B$224,0),MATCH(G428,'PB2'!$D$1:$AQ$1,0))</f>
        <v>1.8607579469680799</v>
      </c>
      <c r="M428" s="16">
        <f t="shared" si="31"/>
        <v>0.53741541269749815</v>
      </c>
      <c r="N428" s="6">
        <f>INDEX('ROA2'!$D$2:$AQ$224,MATCH(A428,'ROA2'!$B$2:$B$224,0),MATCH(G428,'ROA2'!$D$1:$AQ$1,0))</f>
        <v>4.8999190330505398</v>
      </c>
      <c r="O428" s="6">
        <v>16453.651456</v>
      </c>
      <c r="P428" s="28">
        <v>7.6378287436473652E-2</v>
      </c>
    </row>
    <row r="429" spans="1:16" x14ac:dyDescent="0.3">
      <c r="A429" t="s">
        <v>455</v>
      </c>
      <c r="B429" t="e">
        <f>VLOOKUP(A429,Sheet3!L:L,1,FALSE)</f>
        <v>#N/A</v>
      </c>
      <c r="C429" t="str">
        <f>VLOOKUP(A429,'ALL - prices'!B:C,2,FALSE)</f>
        <v>Algonquin Power &amp; Utilities Co</v>
      </c>
      <c r="D429" t="str">
        <f>VLOOKUP(A429,'ALL - prices'!B:I,8,FALSE)</f>
        <v>Utilities</v>
      </c>
      <c r="E429">
        <v>2021</v>
      </c>
      <c r="F429" t="s">
        <v>682</v>
      </c>
      <c r="G429" t="str">
        <f t="shared" si="29"/>
        <v>2021-Q4</v>
      </c>
      <c r="H429" s="4">
        <f>INDEX('ALL - prices'!$J$3:$DY$219,MATCH('COMBINED DATA'!A429,'ALL - prices'!$B$3:$B$219,0),MATCH('COMBINED DATA'!G429,'ALL - prices'!$J$1:$DY$1,0))</f>
        <v>14.408300000000001</v>
      </c>
      <c r="I429" s="14">
        <f t="shared" si="32"/>
        <v>3.4642427343504685</v>
      </c>
      <c r="J429" s="15">
        <f>INDEX(MarketCap2!$E$2:$AR$224,MATCH(A429,MarketCap2!$B$2:$B$224,0),MATCH(G429,MarketCap2!$E$1:$AR$1,0))</f>
        <v>12275508224</v>
      </c>
      <c r="K429">
        <f t="shared" si="30"/>
        <v>23.230871912947098</v>
      </c>
      <c r="L429">
        <f>INDEX('PB2'!$D$2:$AQ$224,MATCH(A429,'PB2'!$B$2:$B$224,0),MATCH(G429,'PB2'!$D$1:$AQ$1,0))</f>
        <v>1.71034300327301</v>
      </c>
      <c r="M429" s="16">
        <f t="shared" si="31"/>
        <v>0.58467804299274639</v>
      </c>
      <c r="N429" s="6">
        <f>INDEX('ROA2'!$D$2:$AQ$224,MATCH(A429,'ROA2'!$B$2:$B$224,0),MATCH(G429,'ROA2'!$D$1:$AQ$1,0))</f>
        <v>4.1734189987182599</v>
      </c>
      <c r="O429" s="6">
        <v>16698.951679999998</v>
      </c>
      <c r="P429" s="28">
        <v>1.4908558422789937E-2</v>
      </c>
    </row>
    <row r="430" spans="1:16" x14ac:dyDescent="0.3">
      <c r="A430" t="s">
        <v>455</v>
      </c>
      <c r="B430" t="e">
        <f>VLOOKUP(A430,Sheet3!L:L,1,FALSE)</f>
        <v>#N/A</v>
      </c>
      <c r="C430" t="str">
        <f>VLOOKUP(A430,'ALL - prices'!B:C,2,FALSE)</f>
        <v>Algonquin Power &amp; Utilities Co</v>
      </c>
      <c r="D430" t="str">
        <f>VLOOKUP(A430,'ALL - prices'!B:I,8,FALSE)</f>
        <v>Utilities</v>
      </c>
      <c r="E430">
        <v>2022</v>
      </c>
      <c r="F430" t="s">
        <v>679</v>
      </c>
      <c r="G430" t="str">
        <f t="shared" si="29"/>
        <v>2022-Q1</v>
      </c>
      <c r="H430" s="4">
        <f>INDEX('ALL - prices'!$J$3:$DY$219,MATCH('COMBINED DATA'!A430,'ALL - prices'!$B$3:$B$219,0),MATCH('COMBINED DATA'!G430,'ALL - prices'!$J$1:$DY$1,0))</f>
        <v>15.461399999999999</v>
      </c>
      <c r="I430" s="14">
        <f t="shared" si="32"/>
        <v>2.8744485558103121</v>
      </c>
      <c r="J430" s="15">
        <f>INDEX(MarketCap2!$E$2:$AR$224,MATCH(A430,MarketCap2!$B$2:$B$224,0),MATCH(G430,MarketCap2!$E$1:$AR$1,0))</f>
        <v>13028030464</v>
      </c>
      <c r="K430">
        <f t="shared" si="30"/>
        <v>23.290369062705839</v>
      </c>
      <c r="L430">
        <f>INDEX('PB2'!$D$2:$AQ$224,MATCH(A430,'PB2'!$B$2:$B$224,0),MATCH(G430,'PB2'!$D$1:$AQ$1,0))</f>
        <v>1.8636120557785001</v>
      </c>
      <c r="M430" s="16">
        <f t="shared" si="31"/>
        <v>0.53659236475708605</v>
      </c>
      <c r="N430" s="6">
        <f>INDEX('ROA2'!$D$2:$AQ$224,MATCH(A430,'ROA2'!$B$2:$B$224,0),MATCH(G430,'ROA2'!$D$1:$AQ$1,0))</f>
        <v>1.7644670009612999</v>
      </c>
      <c r="O430" s="6">
        <v>16797.503487999998</v>
      </c>
      <c r="P430" s="28">
        <v>5.9016763380442443E-3</v>
      </c>
    </row>
    <row r="431" spans="1:16" x14ac:dyDescent="0.3">
      <c r="A431" t="s">
        <v>455</v>
      </c>
      <c r="B431" t="e">
        <f>VLOOKUP(A431,Sheet3!L:L,1,FALSE)</f>
        <v>#N/A</v>
      </c>
      <c r="C431" t="str">
        <f>VLOOKUP(A431,'ALL - prices'!B:C,2,FALSE)</f>
        <v>Algonquin Power &amp; Utilities Co</v>
      </c>
      <c r="D431" t="str">
        <f>VLOOKUP(A431,'ALL - prices'!B:I,8,FALSE)</f>
        <v>Utilities</v>
      </c>
      <c r="E431">
        <v>2022</v>
      </c>
      <c r="F431" t="s">
        <v>680</v>
      </c>
      <c r="G431" t="str">
        <f t="shared" si="29"/>
        <v>2022-Q2</v>
      </c>
      <c r="H431" s="4">
        <f>INDEX('ALL - prices'!$J$3:$DY$219,MATCH('COMBINED DATA'!A431,'ALL - prices'!$B$3:$B$219,0),MATCH('COMBINED DATA'!G431,'ALL - prices'!$J$1:$DY$1,0))</f>
        <v>13.977600000000001</v>
      </c>
      <c r="I431" s="14">
        <f t="shared" si="32"/>
        <v>2.0116689246742325</v>
      </c>
      <c r="J431" s="15">
        <f>INDEX(MarketCap2!$E$2:$AR$224,MATCH(A431,MarketCap2!$B$2:$B$224,0),MATCH(G431,MarketCap2!$E$1:$AR$1,0))</f>
        <v>11687590912</v>
      </c>
      <c r="K431">
        <f t="shared" si="30"/>
        <v>23.181793510097808</v>
      </c>
      <c r="L431">
        <f>INDEX('PB2'!$D$2:$AQ$224,MATCH(A431,'PB2'!$B$2:$B$224,0),MATCH(G431,'PB2'!$D$1:$AQ$1,0))</f>
        <v>1.6741640567779501</v>
      </c>
      <c r="M431" s="16">
        <f t="shared" si="31"/>
        <v>0.59731302673202313</v>
      </c>
      <c r="N431" s="6">
        <f>INDEX('ROA2'!$D$2:$AQ$224,MATCH(A431,'ROA2'!$B$2:$B$224,0),MATCH(G431,'ROA2'!$D$1:$AQ$1,0))</f>
        <v>2.0747489929199201</v>
      </c>
      <c r="O431" s="6">
        <v>17669.863423999999</v>
      </c>
      <c r="P431" s="28">
        <v>5.19339041437442E-2</v>
      </c>
    </row>
    <row r="432" spans="1:16" x14ac:dyDescent="0.3">
      <c r="A432" t="s">
        <v>455</v>
      </c>
      <c r="B432" t="e">
        <f>VLOOKUP(A432,Sheet3!L:L,1,FALSE)</f>
        <v>#N/A</v>
      </c>
      <c r="C432" t="str">
        <f>VLOOKUP(A432,'ALL - prices'!B:C,2,FALSE)</f>
        <v>Algonquin Power &amp; Utilities Co</v>
      </c>
      <c r="D432" t="str">
        <f>VLOOKUP(A432,'ALL - prices'!B:I,8,FALSE)</f>
        <v>Utilities</v>
      </c>
      <c r="E432">
        <v>2022</v>
      </c>
      <c r="F432" t="s">
        <v>681</v>
      </c>
      <c r="G432" t="str">
        <f t="shared" si="29"/>
        <v>2022-Q3</v>
      </c>
      <c r="H432" s="4">
        <f>INDEX('ALL - prices'!$J$3:$DY$219,MATCH('COMBINED DATA'!A432,'ALL - prices'!$B$3:$B$219,0),MATCH('COMBINED DATA'!G432,'ALL - prices'!$J$1:$DY$1,0))</f>
        <v>12.383699999999999</v>
      </c>
      <c r="I432" s="14">
        <f t="shared" si="32"/>
        <v>1.3455820264851861</v>
      </c>
      <c r="J432" s="15">
        <f>INDEX(MarketCap2!$E$2:$AR$224,MATCH(A432,MarketCap2!$B$2:$B$224,0),MATCH(G432,MarketCap2!$E$1:$AR$1,0))</f>
        <v>10194551808</v>
      </c>
      <c r="K432">
        <f t="shared" si="30"/>
        <v>23.045119278064348</v>
      </c>
      <c r="L432">
        <f>INDEX('PB2'!$D$2:$AQ$224,MATCH(A432,'PB2'!$B$2:$B$224,0),MATCH(G432,'PB2'!$D$1:$AQ$1,0))</f>
        <v>1.44380402565002</v>
      </c>
      <c r="M432" s="16">
        <f t="shared" si="31"/>
        <v>0.69261477474395228</v>
      </c>
      <c r="N432" s="6">
        <f>INDEX('ROA2'!$D$2:$AQ$224,MATCH(A432,'ROA2'!$B$2:$B$224,0),MATCH(G432,'ROA2'!$D$1:$AQ$1,0))</f>
        <v>1.2006950378418</v>
      </c>
      <c r="O432" s="6">
        <v>17737.875456000002</v>
      </c>
      <c r="P432" s="28">
        <v>3.8490411820402289E-3</v>
      </c>
    </row>
    <row r="433" spans="1:16" x14ac:dyDescent="0.3">
      <c r="A433" t="s">
        <v>455</v>
      </c>
      <c r="B433" t="e">
        <f>VLOOKUP(A433,Sheet3!L:L,1,FALSE)</f>
        <v>#N/A</v>
      </c>
      <c r="C433" t="str">
        <f>VLOOKUP(A433,'ALL - prices'!B:C,2,FALSE)</f>
        <v>Algonquin Power &amp; Utilities Co</v>
      </c>
      <c r="D433" t="str">
        <f>VLOOKUP(A433,'ALL - prices'!B:I,8,FALSE)</f>
        <v>Utilities</v>
      </c>
      <c r="E433">
        <v>2022</v>
      </c>
      <c r="F433" t="s">
        <v>682</v>
      </c>
      <c r="G433" t="str">
        <f t="shared" si="29"/>
        <v>2022-Q4</v>
      </c>
      <c r="H433" s="4">
        <f>INDEX('ALL - prices'!$J$3:$DY$219,MATCH('COMBINED DATA'!A433,'ALL - prices'!$B$3:$B$219,0),MATCH('COMBINED DATA'!G433,'ALL - prices'!$J$1:$DY$1,0))</f>
        <v>7.4843999999999999</v>
      </c>
      <c r="I433" s="14">
        <f t="shared" si="32"/>
        <v>1.3442148265809328</v>
      </c>
      <c r="J433" s="15">
        <f>INDEX(MarketCap2!$E$2:$AR$224,MATCH(A433,MarketCap2!$B$2:$B$224,0),MATCH(G433,MarketCap2!$E$1:$AR$1,0))</f>
        <v>6062156800</v>
      </c>
      <c r="K433">
        <f t="shared" si="30"/>
        <v>22.525331481298309</v>
      </c>
      <c r="L433">
        <f>INDEX('PB2'!$D$2:$AQ$224,MATCH(A433,'PB2'!$B$2:$B$224,0),MATCH(G433,'PB2'!$D$1:$AQ$1,0))</f>
        <v>0.89003598690033003</v>
      </c>
      <c r="M433" s="16">
        <f t="shared" si="31"/>
        <v>1.1235500751858747</v>
      </c>
      <c r="N433" s="6">
        <f>INDEX('ROA2'!$D$2:$AQ$224,MATCH(A433,'ROA2'!$B$2:$B$224,0),MATCH(G433,'ROA2'!$D$1:$AQ$1,0))</f>
        <v>0.22131299972534199</v>
      </c>
      <c r="O433" s="6">
        <v>17653.32992</v>
      </c>
      <c r="P433" s="28">
        <v>-4.7663845768746299E-3</v>
      </c>
    </row>
    <row r="434" spans="1:16" x14ac:dyDescent="0.3">
      <c r="A434" t="s">
        <v>455</v>
      </c>
      <c r="B434" t="e">
        <f>VLOOKUP(A434,Sheet3!L:L,1,FALSE)</f>
        <v>#N/A</v>
      </c>
      <c r="C434" t="str">
        <f>VLOOKUP(A434,'ALL - prices'!B:C,2,FALSE)</f>
        <v>Algonquin Power &amp; Utilities Co</v>
      </c>
      <c r="D434" t="str">
        <f>VLOOKUP(A434,'ALL - prices'!B:I,8,FALSE)</f>
        <v>Utilities</v>
      </c>
      <c r="E434">
        <v>2023</v>
      </c>
      <c r="F434" t="s">
        <v>679</v>
      </c>
      <c r="G434" t="str">
        <f t="shared" si="29"/>
        <v>2023-Q1</v>
      </c>
      <c r="H434" s="4">
        <f>INDEX('ALL - prices'!$J$3:$DY$219,MATCH('COMBINED DATA'!A434,'ALL - prices'!$B$3:$B$219,0),MATCH('COMBINED DATA'!G434,'ALL - prices'!$J$1:$DY$1,0))</f>
        <v>9.6963000000000008</v>
      </c>
      <c r="I434" s="14">
        <f t="shared" si="32"/>
        <v>1.0561602699559103</v>
      </c>
      <c r="J434" s="15">
        <f>INDEX(MarketCap2!$E$2:$AR$224,MATCH(A434,MarketCap2!$B$2:$B$224,0),MATCH(G434,MarketCap2!$E$1:$AR$1,0))</f>
        <v>7750265856</v>
      </c>
      <c r="K434">
        <f t="shared" si="30"/>
        <v>22.770992983723296</v>
      </c>
      <c r="L434">
        <f>INDEX('PB2'!$D$2:$AQ$224,MATCH(A434,'PB2'!$B$2:$B$224,0),MATCH(G434,'PB2'!$D$1:$AQ$1,0))</f>
        <v>1.0912489891052299</v>
      </c>
      <c r="M434" s="16">
        <f t="shared" si="31"/>
        <v>0.91638114672614768</v>
      </c>
      <c r="N434" s="6">
        <f>INDEX('ROA2'!$D$2:$AQ$224,MATCH(A434,'ROA2'!$B$2:$B$224,0),MATCH(G434,'ROA2'!$D$1:$AQ$1,0))</f>
        <v>-1.23159503936768</v>
      </c>
      <c r="O434" s="6">
        <v>17627.613184000002</v>
      </c>
      <c r="P434" s="28">
        <v>-1.4567640278938655E-3</v>
      </c>
    </row>
    <row r="435" spans="1:16" x14ac:dyDescent="0.3">
      <c r="A435" t="s">
        <v>455</v>
      </c>
      <c r="B435" t="e">
        <f>VLOOKUP(A435,Sheet3!L:L,1,FALSE)</f>
        <v>#N/A</v>
      </c>
      <c r="C435" t="str">
        <f>VLOOKUP(A435,'ALL - prices'!B:C,2,FALSE)</f>
        <v>Algonquin Power &amp; Utilities Co</v>
      </c>
      <c r="D435" t="str">
        <f>VLOOKUP(A435,'ALL - prices'!B:I,8,FALSE)</f>
        <v>Utilities</v>
      </c>
      <c r="E435">
        <v>2023</v>
      </c>
      <c r="F435" t="s">
        <v>680</v>
      </c>
      <c r="G435" t="str">
        <f t="shared" si="29"/>
        <v>2023-Q2</v>
      </c>
      <c r="H435" s="4">
        <f>INDEX('ALL - prices'!$J$3:$DY$219,MATCH('COMBINED DATA'!A435,'ALL - prices'!$B$3:$B$219,0),MATCH('COMBINED DATA'!G435,'ALL - prices'!$J$1:$DY$1,0))</f>
        <v>9.4875000000000007</v>
      </c>
      <c r="I435" s="14">
        <f t="shared" si="32"/>
        <v>0.2978087123753545</v>
      </c>
      <c r="J435" s="15">
        <f>INDEX(MarketCap2!$E$2:$AR$224,MATCH(A435,MarketCap2!$B$2:$B$224,0),MATCH(G435,MarketCap2!$E$1:$AR$1,0))</f>
        <v>7540876800</v>
      </c>
      <c r="K435">
        <f t="shared" si="30"/>
        <v>22.743604298677678</v>
      </c>
      <c r="L435">
        <f>INDEX('PB2'!$D$2:$AQ$224,MATCH(A435,'PB2'!$B$2:$B$224,0),MATCH(G435,'PB2'!$D$1:$AQ$1,0))</f>
        <v>1.1399569511413601</v>
      </c>
      <c r="M435" s="16">
        <f t="shared" si="31"/>
        <v>0.87722610840590876</v>
      </c>
      <c r="N435" s="6">
        <f>INDEX('ROA2'!$D$2:$AQ$224,MATCH(A435,'ROA2'!$B$2:$B$224,0),MATCH(G435,'ROA2'!$D$1:$AQ$1,0))</f>
        <v>-0.18436999619007099</v>
      </c>
      <c r="O435" s="6">
        <v>17927.094271999998</v>
      </c>
      <c r="P435" s="28">
        <v>1.6989315846335104E-2</v>
      </c>
    </row>
    <row r="436" spans="1:16" x14ac:dyDescent="0.3">
      <c r="A436" t="s">
        <v>455</v>
      </c>
      <c r="B436" t="e">
        <f>VLOOKUP(A436,Sheet3!L:L,1,FALSE)</f>
        <v>#N/A</v>
      </c>
      <c r="C436" t="str">
        <f>VLOOKUP(A436,'ALL - prices'!B:C,2,FALSE)</f>
        <v>Algonquin Power &amp; Utilities Co</v>
      </c>
      <c r="D436" t="str">
        <f>VLOOKUP(A436,'ALL - prices'!B:I,8,FALSE)</f>
        <v>Utilities</v>
      </c>
      <c r="E436">
        <v>2023</v>
      </c>
      <c r="F436" t="s">
        <v>681</v>
      </c>
      <c r="G436" t="str">
        <f t="shared" si="29"/>
        <v>2023-Q3</v>
      </c>
      <c r="H436" s="4">
        <f>INDEX('ALL - prices'!$J$3:$DY$219,MATCH('COMBINED DATA'!A436,'ALL - prices'!$B$3:$B$219,0),MATCH('COMBINED DATA'!G436,'ALL - prices'!$J$1:$DY$1,0))</f>
        <v>7.0823999999999998</v>
      </c>
      <c r="I436" s="14">
        <f t="shared" si="32"/>
        <v>0.35595544079748687</v>
      </c>
      <c r="J436" s="15">
        <f>INDEX(MarketCap2!$E$2:$AR$224,MATCH(A436,MarketCap2!$B$2:$B$224,0),MATCH(G436,MarketCap2!$E$1:$AR$1,0))</f>
        <v>5538054144</v>
      </c>
      <c r="K436">
        <f t="shared" si="30"/>
        <v>22.434909038462123</v>
      </c>
      <c r="L436">
        <f>INDEX('PB2'!$D$2:$AQ$224,MATCH(A436,'PB2'!$B$2:$B$224,0),MATCH(G436,'PB2'!$D$1:$AQ$1,0))</f>
        <v>0.86369097232818604</v>
      </c>
      <c r="M436" s="16">
        <f t="shared" si="31"/>
        <v>1.1578215264938756</v>
      </c>
      <c r="N436" s="6">
        <f>INDEX('ROA2'!$D$2:$AQ$224,MATCH(A436,'ROA2'!$B$2:$B$224,0),MATCH(G436,'ROA2'!$D$1:$AQ$1,0))</f>
        <v>-1.41519498825073</v>
      </c>
      <c r="O436" s="6">
        <v>17968.713727999999</v>
      </c>
      <c r="P436" s="28">
        <v>2.3215951993405324E-3</v>
      </c>
    </row>
    <row r="437" spans="1:16" x14ac:dyDescent="0.3">
      <c r="A437" t="s">
        <v>455</v>
      </c>
      <c r="B437" t="e">
        <f>VLOOKUP(A437,Sheet3!L:L,1,FALSE)</f>
        <v>#N/A</v>
      </c>
      <c r="C437" t="str">
        <f>VLOOKUP(A437,'ALL - prices'!B:C,2,FALSE)</f>
        <v>Algonquin Power &amp; Utilities Co</v>
      </c>
      <c r="D437" t="str">
        <f>VLOOKUP(A437,'ALL - prices'!B:I,8,FALSE)</f>
        <v>Utilities</v>
      </c>
      <c r="E437">
        <v>2023</v>
      </c>
      <c r="F437" t="s">
        <v>682</v>
      </c>
      <c r="G437" t="str">
        <f t="shared" si="29"/>
        <v>2023-Q4</v>
      </c>
      <c r="H437" s="4">
        <f>INDEX('ALL - prices'!$J$3:$DY$219,MATCH('COMBINED DATA'!A437,'ALL - prices'!$B$3:$B$219,0),MATCH('COMBINED DATA'!G437,'ALL - prices'!$J$1:$DY$1,0))</f>
        <v>7.4901999999999997</v>
      </c>
      <c r="I437" s="14">
        <f t="shared" si="32"/>
        <v>0.74949686401389726</v>
      </c>
      <c r="J437" s="15">
        <f>INDEX(MarketCap2!$E$2:$AR$224,MATCH(A437,MarketCap2!$B$2:$B$224,0),MATCH(G437,MarketCap2!$E$1:$AR$1,0))</f>
        <v>5761210880</v>
      </c>
      <c r="K437">
        <f t="shared" si="30"/>
        <v>22.474413511782839</v>
      </c>
      <c r="L437">
        <f>INDEX('PB2'!$D$2:$AQ$224,MATCH(A437,'PB2'!$B$2:$B$224,0),MATCH(G437,'PB2'!$D$1:$AQ$1,0))</f>
        <v>0.898626029491425</v>
      </c>
      <c r="M437" s="16">
        <f t="shared" si="31"/>
        <v>1.1128099645254514</v>
      </c>
      <c r="N437" s="6">
        <f>INDEX('ROA2'!$D$2:$AQ$224,MATCH(A437,'ROA2'!$B$2:$B$224,0),MATCH(G437,'ROA2'!$D$1:$AQ$1,0))</f>
        <v>-1.30222499370575</v>
      </c>
      <c r="O437" s="6">
        <v>17982.765056</v>
      </c>
      <c r="P437" s="28">
        <v>7.8198852809957672E-4</v>
      </c>
    </row>
    <row r="438" spans="1:16" x14ac:dyDescent="0.3">
      <c r="A438" t="s">
        <v>455</v>
      </c>
      <c r="B438" t="e">
        <f>VLOOKUP(A438,Sheet3!L:L,1,FALSE)</f>
        <v>#N/A</v>
      </c>
      <c r="C438" t="str">
        <f>VLOOKUP(A438,'ALL - prices'!B:C,2,FALSE)</f>
        <v>Algonquin Power &amp; Utilities Co</v>
      </c>
      <c r="D438" t="str">
        <f>VLOOKUP(A438,'ALL - prices'!B:I,8,FALSE)</f>
        <v>Utilities</v>
      </c>
      <c r="E438" s="18">
        <v>2024</v>
      </c>
      <c r="F438" t="s">
        <v>679</v>
      </c>
      <c r="G438" t="str">
        <f t="shared" si="29"/>
        <v>2024-Q1</v>
      </c>
      <c r="H438" s="4">
        <f>INDEX('ALL - prices'!$J$3:$DY$219,MATCH('COMBINED DATA'!A438,'ALL - prices'!$B$3:$B$219,0),MATCH('COMBINED DATA'!G438,'ALL - prices'!$J$1:$DY$1,0))</f>
        <v>7.81</v>
      </c>
      <c r="I438" s="14" t="s">
        <v>769</v>
      </c>
      <c r="J438" s="15">
        <f>INDEX(MarketCap2!$E$2:$AR$224,MATCH(A438,MarketCap2!$B$2:$B$224,0),MATCH(G438,MarketCap2!$E$1:$AR$1,0))</f>
        <v>5901607936</v>
      </c>
      <c r="K438">
        <f t="shared" si="30"/>
        <v>22.498490682253539</v>
      </c>
      <c r="L438">
        <f>INDEX('PB2'!$D$2:$AQ$224,MATCH(A438,'PB2'!$B$2:$B$224,0),MATCH(G438,'PB2'!$D$1:$AQ$1,0))</f>
        <v>0.93058198690414395</v>
      </c>
      <c r="M438" s="16">
        <f t="shared" si="31"/>
        <v>1.0745963430119636</v>
      </c>
      <c r="N438" s="6">
        <f>INDEX('ROA2'!$D$2:$AQ$224,MATCH(A438,'ROA2'!$B$2:$B$224,0),MATCH(G438,'ROA2'!$D$1:$AQ$1,0))</f>
        <v>0.15929299592971799</v>
      </c>
      <c r="O438" s="6">
        <v>18373.961727999998</v>
      </c>
      <c r="P438" s="28">
        <v>2.1753977810518875E-2</v>
      </c>
    </row>
    <row r="439" spans="1:16" x14ac:dyDescent="0.3">
      <c r="A439" t="s">
        <v>455</v>
      </c>
      <c r="B439" t="e">
        <f>VLOOKUP(A439,Sheet3!L:L,1,FALSE)</f>
        <v>#N/A</v>
      </c>
      <c r="C439" t="str">
        <f>VLOOKUP(A439,'ALL - prices'!B:C,2,FALSE)</f>
        <v>Algonquin Power &amp; Utilities Co</v>
      </c>
      <c r="D439" t="str">
        <f>VLOOKUP(A439,'ALL - prices'!B:I,8,FALSE)</f>
        <v>Utilities</v>
      </c>
      <c r="E439" s="18">
        <v>2024</v>
      </c>
      <c r="F439" t="s">
        <v>680</v>
      </c>
      <c r="G439" t="str">
        <f t="shared" si="29"/>
        <v>2024-Q2</v>
      </c>
      <c r="H439" s="4">
        <f>INDEX('ALL - prices'!$J$3:$DY$219,MATCH('COMBINED DATA'!A439,'ALL - prices'!$B$3:$B$219,0),MATCH('COMBINED DATA'!G439,'ALL - prices'!$J$1:$DY$1,0))</f>
        <v>7.4710999999999999</v>
      </c>
      <c r="I439" s="14" t="s">
        <v>769</v>
      </c>
      <c r="J439" s="15">
        <f>INDEX(MarketCap2!$E$2:$AR$224,MATCH(A439,MarketCap2!$B$2:$B$224,0),MATCH(G439,MarketCap2!$E$1:$AR$1,0))</f>
        <v>5543098880</v>
      </c>
      <c r="K439">
        <f t="shared" si="30"/>
        <v>22.435819545940468</v>
      </c>
      <c r="L439">
        <f>INDEX('PB2'!$D$2:$AQ$224,MATCH(A439,'PB2'!$B$2:$B$224,0),MATCH(G439,'PB2'!$D$1:$AQ$1,0))</f>
        <v>0.75218099355697599</v>
      </c>
      <c r="M439" s="16">
        <f t="shared" si="31"/>
        <v>1.3294672539798127</v>
      </c>
      <c r="N439" s="6">
        <f>INDEX('ROA2'!$D$2:$AQ$224,MATCH(A439,'ROA2'!$B$2:$B$224,0),MATCH(G439,'ROA2'!$D$1:$AQ$1,0))</f>
        <v>-1.8248219490051301</v>
      </c>
      <c r="O439" s="6">
        <v>18307.778559999999</v>
      </c>
      <c r="P439" s="28">
        <v>-3.6020085912742126E-3</v>
      </c>
    </row>
    <row r="440" spans="1:16" x14ac:dyDescent="0.3">
      <c r="A440" t="s">
        <v>455</v>
      </c>
      <c r="B440" t="e">
        <f>VLOOKUP(A440,Sheet3!L:L,1,FALSE)</f>
        <v>#N/A</v>
      </c>
      <c r="C440" t="str">
        <f>VLOOKUP(A440,'ALL - prices'!B:C,2,FALSE)</f>
        <v>Algonquin Power &amp; Utilities Co</v>
      </c>
      <c r="D440" t="str">
        <f>VLOOKUP(A440,'ALL - prices'!B:I,8,FALSE)</f>
        <v>Utilities</v>
      </c>
      <c r="E440" s="18">
        <v>2024</v>
      </c>
      <c r="F440" t="s">
        <v>681</v>
      </c>
      <c r="G440" t="str">
        <f t="shared" si="29"/>
        <v>2024-Q3</v>
      </c>
      <c r="H440" s="4">
        <f>INDEX('ALL - prices'!$J$3:$DY$219,MATCH('COMBINED DATA'!A440,'ALL - prices'!$B$3:$B$219,0),MATCH('COMBINED DATA'!G440,'ALL - prices'!$J$1:$DY$1,0))</f>
        <v>6.95</v>
      </c>
      <c r="I440" s="14" t="s">
        <v>769</v>
      </c>
      <c r="J440" s="15">
        <f>INDEX(MarketCap2!$E$2:$AR$224,MATCH(A440,MarketCap2!$B$2:$B$224,0),MATCH(G440,MarketCap2!$E$1:$AR$1,0))</f>
        <v>5668532736</v>
      </c>
      <c r="K440">
        <f t="shared" si="30"/>
        <v>22.458196144478023</v>
      </c>
      <c r="L440">
        <f>INDEX('PB2'!$D$2:$AQ$224,MATCH(A440,'PB2'!$B$2:$B$224,0),MATCH(G440,'PB2'!$D$1:$AQ$1,0))</f>
        <v>0.90090197324752797</v>
      </c>
      <c r="M440" s="16">
        <f t="shared" si="31"/>
        <v>1.1099986787632934</v>
      </c>
      <c r="N440" s="6">
        <f>INDEX('ROA2'!$D$2:$AQ$224,MATCH(A440,'ROA2'!$B$2:$B$224,0),MATCH(G440,'ROA2'!$D$1:$AQ$1,0))</f>
        <v>0.67018699645996105</v>
      </c>
      <c r="O440" s="6">
        <v>18866.374656</v>
      </c>
      <c r="P440" s="28">
        <v>3.0511407714994842E-2</v>
      </c>
    </row>
    <row r="441" spans="1:16" x14ac:dyDescent="0.3">
      <c r="A441" t="s">
        <v>455</v>
      </c>
      <c r="B441" t="e">
        <f>VLOOKUP(A441,Sheet3!L:L,1,FALSE)</f>
        <v>#N/A</v>
      </c>
      <c r="C441" t="str">
        <f>VLOOKUP(A441,'ALL - prices'!B:C,2,FALSE)</f>
        <v>Algonquin Power &amp; Utilities Co</v>
      </c>
      <c r="D441" t="str">
        <f>VLOOKUP(A441,'ALL - prices'!B:I,8,FALSE)</f>
        <v>Utilities</v>
      </c>
      <c r="E441" s="18">
        <v>2024</v>
      </c>
      <c r="F441" t="s">
        <v>682</v>
      </c>
      <c r="G441" t="str">
        <f t="shared" si="29"/>
        <v>2024-Q4</v>
      </c>
      <c r="H441" s="4">
        <f>INDEX('ALL - prices'!$J$3:$DY$219,MATCH('COMBINED DATA'!A441,'ALL - prices'!$B$3:$B$219,0),MATCH('COMBINED DATA'!G441,'ALL - prices'!$J$1:$DY$1,0))</f>
        <v>6.0888</v>
      </c>
      <c r="I441" s="14" t="s">
        <v>769</v>
      </c>
      <c r="J441" s="15">
        <f>INDEX(MarketCap2!$E$2:$AR$224,MATCH(A441,MarketCap2!$B$2:$B$224,0),MATCH(G441,MarketCap2!$E$1:$AR$1,0))</f>
        <v>4895110144</v>
      </c>
      <c r="K441">
        <f t="shared" si="30"/>
        <v>22.311502614003619</v>
      </c>
      <c r="L441">
        <f>INDEX('PB2'!$D$2:$AQ$224,MATCH(A441,'PB2'!$B$2:$B$224,0),MATCH(G441,'PB2'!$D$1:$AQ$1,0))</f>
        <v>0.73004846284383096</v>
      </c>
      <c r="M441" s="16">
        <f t="shared" si="31"/>
        <v>1.3697720780132867</v>
      </c>
      <c r="N441" s="6">
        <f>INDEX('ROA2'!$D$2:$AQ$224,MATCH(A441,'ROA2'!$B$2:$B$224,0),MATCH(G441,'ROA2'!$D$1:$AQ$1,0))</f>
        <v>-5.6345782279968297</v>
      </c>
      <c r="O441" s="6">
        <v>17788.645376</v>
      </c>
      <c r="P441" s="28">
        <v>-5.7124344218259945E-2</v>
      </c>
    </row>
    <row r="442" spans="1:16" x14ac:dyDescent="0.3">
      <c r="A442" t="s">
        <v>456</v>
      </c>
      <c r="B442" t="str">
        <f>VLOOKUP(A442,Sheet3!L:L,1,FALSE)</f>
        <v>ARE CN EQUITY</v>
      </c>
      <c r="C442" t="str">
        <f>VLOOKUP(A442,'ALL - prices'!B:C,2,FALSE)</f>
        <v>Aecon Group Inc</v>
      </c>
      <c r="D442" t="str">
        <f>VLOOKUP(A442,'ALL - prices'!B:I,8,FALSE)</f>
        <v>Industrials</v>
      </c>
      <c r="E442">
        <v>2015</v>
      </c>
      <c r="F442" t="s">
        <v>679</v>
      </c>
      <c r="G442" t="str">
        <f t="shared" si="29"/>
        <v>2015-Q1</v>
      </c>
      <c r="H442" s="4">
        <f>INDEX('ALL - prices'!$J$3:$DY$219,MATCH('COMBINED DATA'!A442,'ALL - prices'!$B$3:$B$219,0),MATCH('COMBINED DATA'!G442,'ALL - prices'!$J$1:$DY$1,0))</f>
        <v>7.3807</v>
      </c>
      <c r="I442" s="14">
        <f t="shared" ref="I442:I477" si="33">STDEV(H443:H446)</f>
        <v>1.1332478498398655</v>
      </c>
      <c r="J442" s="6">
        <f>INDEX('market cap'!$B$3:$DQ$219,MATCH(A442,'market cap'!$A$3:$A$219,0),MATCH(G442,'market cap'!$B$1:$DQ$1,0))</f>
        <v>633.3433</v>
      </c>
      <c r="K442">
        <f t="shared" si="30"/>
        <v>6.4510126132047043</v>
      </c>
      <c r="L442">
        <f>INDEX('PB2'!$D$2:$AQ$224,MATCH(A442,'PB2'!$B$2:$B$224,0),MATCH(G442,'PB2'!$D$1:$AQ$1,0))</f>
        <v>0.962945997714996</v>
      </c>
      <c r="M442" s="16">
        <f t="shared" si="31"/>
        <v>1.0384798341474295</v>
      </c>
      <c r="N442" s="6">
        <f>INDEX('ROA2'!$D$2:$AQ$224,MATCH(A442,'ROA2'!$B$2:$B$224,0),MATCH(G442,'ROA2'!$D$1:$AQ$1,0))</f>
        <v>1.57130694389343</v>
      </c>
      <c r="O442" s="6">
        <v>1830.109952</v>
      </c>
      <c r="P442" s="28">
        <v>-7.7287901340119369E-2</v>
      </c>
    </row>
    <row r="443" spans="1:16" x14ac:dyDescent="0.3">
      <c r="A443" t="s">
        <v>456</v>
      </c>
      <c r="B443" t="str">
        <f>VLOOKUP(A443,Sheet3!L:L,1,FALSE)</f>
        <v>ARE CN EQUITY</v>
      </c>
      <c r="C443" t="str">
        <f>VLOOKUP(A443,'ALL - prices'!B:C,2,FALSE)</f>
        <v>Aecon Group Inc</v>
      </c>
      <c r="D443" t="str">
        <f>VLOOKUP(A443,'ALL - prices'!B:I,8,FALSE)</f>
        <v>Industrials</v>
      </c>
      <c r="E443">
        <v>2015</v>
      </c>
      <c r="F443" t="s">
        <v>680</v>
      </c>
      <c r="G443" t="str">
        <f t="shared" si="29"/>
        <v>2015-Q2</v>
      </c>
      <c r="H443" s="4">
        <f>INDEX('ALL - prices'!$J$3:$DY$219,MATCH('COMBINED DATA'!A443,'ALL - prices'!$B$3:$B$219,0),MATCH('COMBINED DATA'!G443,'ALL - prices'!$J$1:$DY$1,0))</f>
        <v>8.4545999999999992</v>
      </c>
      <c r="I443" s="14">
        <f t="shared" si="33"/>
        <v>1.2098222303986099</v>
      </c>
      <c r="J443" s="6">
        <f>INDEX('market cap'!$B$3:$DQ$219,MATCH(A443,'market cap'!$A$3:$A$219,0),MATCH(G443,'market cap'!$B$1:$DQ$1,0))</f>
        <v>719.70830000000001</v>
      </c>
      <c r="K443">
        <f t="shared" si="30"/>
        <v>6.5788459910302794</v>
      </c>
      <c r="L443">
        <f>INDEX('PB2'!$D$2:$AQ$224,MATCH(A443,'PB2'!$B$2:$B$224,0),MATCH(G443,'PB2'!$D$1:$AQ$1,0))</f>
        <v>1.0429339408874501</v>
      </c>
      <c r="M443" s="16">
        <f t="shared" si="31"/>
        <v>0.95883349922343419</v>
      </c>
      <c r="N443" s="6">
        <f>INDEX('ROA2'!$D$2:$AQ$224,MATCH(A443,'ROA2'!$B$2:$B$224,0),MATCH(G443,'ROA2'!$D$1:$AQ$1,0))</f>
        <v>2.0839428901672399</v>
      </c>
      <c r="O443" s="6">
        <v>1869.92</v>
      </c>
      <c r="P443" s="28">
        <v>2.1752817614315696E-2</v>
      </c>
    </row>
    <row r="444" spans="1:16" x14ac:dyDescent="0.3">
      <c r="A444" t="s">
        <v>456</v>
      </c>
      <c r="B444" t="str">
        <f>VLOOKUP(A444,Sheet3!L:L,1,FALSE)</f>
        <v>ARE CN EQUITY</v>
      </c>
      <c r="C444" t="str">
        <f>VLOOKUP(A444,'ALL - prices'!B:C,2,FALSE)</f>
        <v>Aecon Group Inc</v>
      </c>
      <c r="D444" t="str">
        <f>VLOOKUP(A444,'ALL - prices'!B:I,8,FALSE)</f>
        <v>Industrials</v>
      </c>
      <c r="E444">
        <v>2015</v>
      </c>
      <c r="F444" t="s">
        <v>681</v>
      </c>
      <c r="G444" t="str">
        <f t="shared" si="29"/>
        <v>2015-Q3</v>
      </c>
      <c r="H444" s="4">
        <f>INDEX('ALL - prices'!$J$3:$DY$219,MATCH('COMBINED DATA'!A444,'ALL - prices'!$B$3:$B$219,0),MATCH('COMBINED DATA'!G444,'ALL - prices'!$J$1:$DY$1,0))</f>
        <v>9.0792999999999999</v>
      </c>
      <c r="I444" s="14">
        <f t="shared" si="33"/>
        <v>0.95408867992795487</v>
      </c>
      <c r="J444" s="6">
        <f>INDEX('market cap'!$B$3:$DQ$219,MATCH(A444,'market cap'!$A$3:$A$219,0),MATCH(G444,'market cap'!$B$1:$DQ$1,0))</f>
        <v>767.38760000000002</v>
      </c>
      <c r="K444">
        <f t="shared" si="30"/>
        <v>6.6429920192251748</v>
      </c>
      <c r="L444">
        <f>INDEX('PB2'!$D$2:$AQ$224,MATCH(A444,'PB2'!$B$2:$B$224,0),MATCH(G444,'PB2'!$D$1:$AQ$1,0))</f>
        <v>1.10121297836304</v>
      </c>
      <c r="M444" s="16">
        <f t="shared" si="31"/>
        <v>0.90808955183810702</v>
      </c>
      <c r="N444" s="6">
        <f>INDEX('ROA2'!$D$2:$AQ$224,MATCH(A444,'ROA2'!$B$2:$B$224,0),MATCH(G444,'ROA2'!$D$1:$AQ$1,0))</f>
        <v>3.40021896362305</v>
      </c>
      <c r="O444" s="6">
        <v>1892.9169919999999</v>
      </c>
      <c r="P444" s="28">
        <v>1.2298382818516227E-2</v>
      </c>
    </row>
    <row r="445" spans="1:16" x14ac:dyDescent="0.3">
      <c r="A445" t="s">
        <v>456</v>
      </c>
      <c r="B445" t="str">
        <f>VLOOKUP(A445,Sheet3!L:L,1,FALSE)</f>
        <v>ARE CN EQUITY</v>
      </c>
      <c r="C445" t="str">
        <f>VLOOKUP(A445,'ALL - prices'!B:C,2,FALSE)</f>
        <v>Aecon Group Inc</v>
      </c>
      <c r="D445" t="str">
        <f>VLOOKUP(A445,'ALL - prices'!B:I,8,FALSE)</f>
        <v>Industrials</v>
      </c>
      <c r="E445">
        <v>2015</v>
      </c>
      <c r="F445" t="s">
        <v>682</v>
      </c>
      <c r="G445" t="str">
        <f t="shared" si="29"/>
        <v>2015-Q4</v>
      </c>
      <c r="H445" s="4">
        <f>INDEX('ALL - prices'!$J$3:$DY$219,MATCH('COMBINED DATA'!A445,'ALL - prices'!$B$3:$B$219,0),MATCH('COMBINED DATA'!G445,'ALL - prices'!$J$1:$DY$1,0))</f>
        <v>10.349399999999999</v>
      </c>
      <c r="I445" s="14">
        <f t="shared" si="33"/>
        <v>0.88454787085455899</v>
      </c>
      <c r="J445" s="6">
        <f>INDEX('market cap'!$B$3:$DQ$219,MATCH(A445,'market cap'!$A$3:$A$219,0),MATCH(G445,'market cap'!$B$1:$DQ$1,0))</f>
        <v>869.64239999999995</v>
      </c>
      <c r="K445">
        <f t="shared" si="30"/>
        <v>6.7680820926680427</v>
      </c>
      <c r="L445">
        <f>INDEX('PB2'!$D$2:$AQ$224,MATCH(A445,'PB2'!$B$2:$B$224,0),MATCH(G445,'PB2'!$D$1:$AQ$1,0))</f>
        <v>1.2177660465240501</v>
      </c>
      <c r="M445" s="16">
        <f t="shared" si="31"/>
        <v>0.82117579386809636</v>
      </c>
      <c r="N445" s="6">
        <f>INDEX('ROA2'!$D$2:$AQ$224,MATCH(A445,'ROA2'!$B$2:$B$224,0),MATCH(G445,'ROA2'!$D$1:$AQ$1,0))</f>
        <v>2.4253110885620099</v>
      </c>
      <c r="O445" s="6">
        <v>2106.7120639999998</v>
      </c>
      <c r="P445" s="28">
        <v>0.11294476878994592</v>
      </c>
    </row>
    <row r="446" spans="1:16" x14ac:dyDescent="0.3">
      <c r="A446" t="s">
        <v>456</v>
      </c>
      <c r="B446" t="str">
        <f>VLOOKUP(A446,Sheet3!L:L,1,FALSE)</f>
        <v>ARE CN EQUITY</v>
      </c>
      <c r="C446" t="str">
        <f>VLOOKUP(A446,'ALL - prices'!B:C,2,FALSE)</f>
        <v>Aecon Group Inc</v>
      </c>
      <c r="D446" t="str">
        <f>VLOOKUP(A446,'ALL - prices'!B:I,8,FALSE)</f>
        <v>Industrials</v>
      </c>
      <c r="E446">
        <v>2016</v>
      </c>
      <c r="F446" t="s">
        <v>679</v>
      </c>
      <c r="G446" t="str">
        <f t="shared" si="29"/>
        <v>2016-Q1</v>
      </c>
      <c r="H446" s="4">
        <f>INDEX('ALL - prices'!$J$3:$DY$219,MATCH('COMBINED DATA'!A446,'ALL - prices'!$B$3:$B$219,0),MATCH('COMBINED DATA'!G446,'ALL - prices'!$J$1:$DY$1,0))</f>
        <v>10.922599999999999</v>
      </c>
      <c r="I446" s="14">
        <f t="shared" si="33"/>
        <v>0.82029985168026609</v>
      </c>
      <c r="J446" s="6">
        <f>INDEX('market cap'!$B$3:$DQ$219,MATCH(A446,'market cap'!$A$3:$A$219,0),MATCH(G446,'market cap'!$B$1:$DQ$1,0))</f>
        <v>922.96339999999998</v>
      </c>
      <c r="K446">
        <f t="shared" si="30"/>
        <v>6.8275895804121971</v>
      </c>
      <c r="L446">
        <f>INDEX('PB2'!$D$2:$AQ$224,MATCH(A446,'PB2'!$B$2:$B$224,0),MATCH(G446,'PB2'!$D$1:$AQ$1,0))</f>
        <v>1.32197201251984</v>
      </c>
      <c r="M446" s="16">
        <f t="shared" si="31"/>
        <v>0.75644566642063626</v>
      </c>
      <c r="N446" s="6">
        <f>INDEX('ROA2'!$D$2:$AQ$224,MATCH(A446,'ROA2'!$B$2:$B$224,0),MATCH(G446,'ROA2'!$D$1:$AQ$1,0))</f>
        <v>3.7075729370117201</v>
      </c>
      <c r="O446" s="6">
        <v>1874.3619839999999</v>
      </c>
      <c r="P446" s="28">
        <v>-0.11029038280572544</v>
      </c>
    </row>
    <row r="447" spans="1:16" x14ac:dyDescent="0.3">
      <c r="A447" t="s">
        <v>456</v>
      </c>
      <c r="B447" t="str">
        <f>VLOOKUP(A447,Sheet3!L:L,1,FALSE)</f>
        <v>ARE CN EQUITY</v>
      </c>
      <c r="C447" t="str">
        <f>VLOOKUP(A447,'ALL - prices'!B:C,2,FALSE)</f>
        <v>Aecon Group Inc</v>
      </c>
      <c r="D447" t="str">
        <f>VLOOKUP(A447,'ALL - prices'!B:I,8,FALSE)</f>
        <v>Industrials</v>
      </c>
      <c r="E447">
        <v>2016</v>
      </c>
      <c r="F447" t="s">
        <v>680</v>
      </c>
      <c r="G447" t="str">
        <f t="shared" si="29"/>
        <v>2016-Q2</v>
      </c>
      <c r="H447" s="4">
        <f>INDEX('ALL - prices'!$J$3:$DY$219,MATCH('COMBINED DATA'!A447,'ALL - prices'!$B$3:$B$219,0),MATCH('COMBINED DATA'!G447,'ALL - prices'!$J$1:$DY$1,0))</f>
        <v>11.983000000000001</v>
      </c>
      <c r="I447" s="14">
        <f t="shared" si="33"/>
        <v>0.81741439714912423</v>
      </c>
      <c r="J447" s="6">
        <f>INDEX('market cap'!$B$3:$DQ$219,MATCH(A447,'market cap'!$A$3:$A$219,0),MATCH(G447,'market cap'!$B$1:$DQ$1,0))</f>
        <v>1007.7183</v>
      </c>
      <c r="K447">
        <f t="shared" si="30"/>
        <v>6.9154439452881791</v>
      </c>
      <c r="L447">
        <f>INDEX('PB2'!$D$2:$AQ$224,MATCH(A447,'PB2'!$B$2:$B$224,0),MATCH(G447,'PB2'!$D$1:$AQ$1,0))</f>
        <v>1.43859398365021</v>
      </c>
      <c r="M447" s="16">
        <f t="shared" si="31"/>
        <v>0.69512316286952247</v>
      </c>
      <c r="N447" s="6">
        <f>INDEX('ROA2'!$D$2:$AQ$224,MATCH(A447,'ROA2'!$B$2:$B$224,0),MATCH(G447,'ROA2'!$D$1:$AQ$1,0))</f>
        <v>3.65202689170837</v>
      </c>
      <c r="O447" s="6">
        <v>1901.355008</v>
      </c>
      <c r="P447" s="28">
        <v>1.4401179831013957E-2</v>
      </c>
    </row>
    <row r="448" spans="1:16" x14ac:dyDescent="0.3">
      <c r="A448" t="s">
        <v>456</v>
      </c>
      <c r="B448" t="str">
        <f>VLOOKUP(A448,Sheet3!L:L,1,FALSE)</f>
        <v>ARE CN EQUITY</v>
      </c>
      <c r="C448" t="str">
        <f>VLOOKUP(A448,'ALL - prices'!B:C,2,FALSE)</f>
        <v>Aecon Group Inc</v>
      </c>
      <c r="D448" t="str">
        <f>VLOOKUP(A448,'ALL - prices'!B:I,8,FALSE)</f>
        <v>Industrials</v>
      </c>
      <c r="E448">
        <v>2016</v>
      </c>
      <c r="F448" t="s">
        <v>681</v>
      </c>
      <c r="G448" t="str">
        <f t="shared" si="29"/>
        <v>2016-Q3</v>
      </c>
      <c r="H448" s="4">
        <f>INDEX('ALL - prices'!$J$3:$DY$219,MATCH('COMBINED DATA'!A448,'ALL - prices'!$B$3:$B$219,0),MATCH('COMBINED DATA'!G448,'ALL - prices'!$J$1:$DY$1,0))</f>
        <v>12.430099999999999</v>
      </c>
      <c r="I448" s="14">
        <f t="shared" si="33"/>
        <v>0.81501836584623433</v>
      </c>
      <c r="J448" s="6">
        <f>INDEX('market cap'!$B$3:$DQ$219,MATCH(A448,'market cap'!$A$3:$A$219,0),MATCH(G448,'market cap'!$B$1:$DQ$1,0))</f>
        <v>1039.5781999999999</v>
      </c>
      <c r="K448">
        <f t="shared" si="30"/>
        <v>6.946570332943776</v>
      </c>
      <c r="L448">
        <f>INDEX('PB2'!$D$2:$AQ$224,MATCH(A448,'PB2'!$B$2:$B$224,0),MATCH(G448,'PB2'!$D$1:$AQ$1,0))</f>
        <v>1.43721199035645</v>
      </c>
      <c r="M448" s="16">
        <f t="shared" si="31"/>
        <v>0.69579157891104504</v>
      </c>
      <c r="N448" s="6">
        <f>INDEX('ROA2'!$D$2:$AQ$224,MATCH(A448,'ROA2'!$B$2:$B$224,0),MATCH(G448,'ROA2'!$D$1:$AQ$1,0))</f>
        <v>3.3424959182739298</v>
      </c>
      <c r="O448" s="6">
        <v>1911.485952</v>
      </c>
      <c r="P448" s="28">
        <v>5.3282758650403488E-3</v>
      </c>
    </row>
    <row r="449" spans="1:16" x14ac:dyDescent="0.3">
      <c r="A449" t="s">
        <v>456</v>
      </c>
      <c r="B449" t="str">
        <f>VLOOKUP(A449,Sheet3!L:L,1,FALSE)</f>
        <v>ARE CN EQUITY</v>
      </c>
      <c r="C449" t="str">
        <f>VLOOKUP(A449,'ALL - prices'!B:C,2,FALSE)</f>
        <v>Aecon Group Inc</v>
      </c>
      <c r="D449" t="str">
        <f>VLOOKUP(A449,'ALL - prices'!B:I,8,FALSE)</f>
        <v>Industrials</v>
      </c>
      <c r="E449">
        <v>2016</v>
      </c>
      <c r="F449" t="s">
        <v>682</v>
      </c>
      <c r="G449" t="str">
        <f t="shared" si="29"/>
        <v>2016-Q4</v>
      </c>
      <c r="H449" s="4">
        <f>INDEX('ALL - prices'!$J$3:$DY$219,MATCH('COMBINED DATA'!A449,'ALL - prices'!$B$3:$B$219,0),MATCH('COMBINED DATA'!G449,'ALL - prices'!$J$1:$DY$1,0))</f>
        <v>10.5412</v>
      </c>
      <c r="I449" s="14">
        <f t="shared" si="33"/>
        <v>1.2267637180810327</v>
      </c>
      <c r="J449" s="6">
        <f>INDEX('market cap'!$B$3:$DQ$219,MATCH(A449,'market cap'!$A$3:$A$219,0),MATCH(G449,'market cap'!$B$1:$DQ$1,0))</f>
        <v>876.37450000000001</v>
      </c>
      <c r="K449">
        <f t="shared" si="30"/>
        <v>6.7757935109949479</v>
      </c>
      <c r="L449">
        <f>INDEX('PB2'!$D$2:$AQ$224,MATCH(A449,'PB2'!$B$2:$B$224,0),MATCH(G449,'PB2'!$D$1:$AQ$1,0))</f>
        <v>1.1709289550781199</v>
      </c>
      <c r="M449" s="16">
        <f t="shared" si="31"/>
        <v>0.85402277880581046</v>
      </c>
      <c r="N449" s="6">
        <f>INDEX('ROA2'!$D$2:$AQ$224,MATCH(A449,'ROA2'!$B$2:$B$224,0),MATCH(G449,'ROA2'!$D$1:$AQ$1,0))</f>
        <v>3.1996419429778999</v>
      </c>
      <c r="O449" s="6">
        <v>1979.1829760000001</v>
      </c>
      <c r="P449" s="28">
        <v>3.5415915000143329E-2</v>
      </c>
    </row>
    <row r="450" spans="1:16" x14ac:dyDescent="0.3">
      <c r="A450" t="s">
        <v>456</v>
      </c>
      <c r="B450" t="str">
        <f>VLOOKUP(A450,Sheet3!L:L,1,FALSE)</f>
        <v>ARE CN EQUITY</v>
      </c>
      <c r="C450" t="str">
        <f>VLOOKUP(A450,'ALL - prices'!B:C,2,FALSE)</f>
        <v>Aecon Group Inc</v>
      </c>
      <c r="D450" t="str">
        <f>VLOOKUP(A450,'ALL - prices'!B:I,8,FALSE)</f>
        <v>Industrials</v>
      </c>
      <c r="E450">
        <v>2017</v>
      </c>
      <c r="F450" t="s">
        <v>679</v>
      </c>
      <c r="G450" t="str">
        <f t="shared" ref="G450:G481" si="34">E450&amp;"-"&amp;F450</f>
        <v>2017-Q1</v>
      </c>
      <c r="H450" s="4">
        <f>INDEX('ALL - prices'!$J$3:$DY$219,MATCH('COMBINED DATA'!A450,'ALL - prices'!$B$3:$B$219,0),MATCH('COMBINED DATA'!G450,'ALL - prices'!$J$1:$DY$1,0))</f>
        <v>11.9565</v>
      </c>
      <c r="I450" s="14">
        <f t="shared" si="33"/>
        <v>1.2038668337209613</v>
      </c>
      <c r="J450" s="6">
        <f>INDEX('market cap'!$B$3:$DQ$219,MATCH(A450,'market cap'!$A$3:$A$219,0),MATCH(G450,'market cap'!$B$1:$DQ$1,0))</f>
        <v>1000.9046</v>
      </c>
      <c r="K450">
        <f t="shared" ref="K450:K481" si="35">LN(J450)</f>
        <v>6.9086594700781347</v>
      </c>
      <c r="L450">
        <f>INDEX('PB2'!$D$2:$AQ$224,MATCH(A450,'PB2'!$B$2:$B$224,0),MATCH(G450,'PB2'!$D$1:$AQ$1,0))</f>
        <v>1.3655489683151201</v>
      </c>
      <c r="M450" s="16">
        <f t="shared" ref="M450:M481" si="36">1/L450</f>
        <v>0.73230621764801895</v>
      </c>
      <c r="N450" s="6">
        <f>INDEX('ROA2'!$D$2:$AQ$224,MATCH(A450,'ROA2'!$B$2:$B$224,0),MATCH(G450,'ROA2'!$D$1:$AQ$1,0))</f>
        <v>2.4101979732513401</v>
      </c>
      <c r="O450" s="6">
        <v>2005.485056</v>
      </c>
      <c r="P450" s="28">
        <v>1.3289362488938432E-2</v>
      </c>
    </row>
    <row r="451" spans="1:16" x14ac:dyDescent="0.3">
      <c r="A451" t="s">
        <v>456</v>
      </c>
      <c r="B451" t="str">
        <f>VLOOKUP(A451,Sheet3!L:L,1,FALSE)</f>
        <v>ARE CN EQUITY</v>
      </c>
      <c r="C451" t="str">
        <f>VLOOKUP(A451,'ALL - prices'!B:C,2,FALSE)</f>
        <v>Aecon Group Inc</v>
      </c>
      <c r="D451" t="str">
        <f>VLOOKUP(A451,'ALL - prices'!B:I,8,FALSE)</f>
        <v>Industrials</v>
      </c>
      <c r="E451">
        <v>2017</v>
      </c>
      <c r="F451" t="s">
        <v>680</v>
      </c>
      <c r="G451" t="str">
        <f t="shared" si="34"/>
        <v>2017-Q2</v>
      </c>
      <c r="H451" s="4">
        <f>INDEX('ALL - prices'!$J$3:$DY$219,MATCH('COMBINED DATA'!A451,'ALL - prices'!$B$3:$B$219,0),MATCH('COMBINED DATA'!G451,'ALL - prices'!$J$1:$DY$1,0))</f>
        <v>11.331200000000001</v>
      </c>
      <c r="I451" s="14">
        <f t="shared" si="33"/>
        <v>1.2716881152625437</v>
      </c>
      <c r="J451" s="6">
        <f>INDEX('market cap'!$B$3:$DQ$219,MATCH(A451,'market cap'!$A$3:$A$219,0),MATCH(G451,'market cap'!$B$1:$DQ$1,0))</f>
        <v>945.49639999999999</v>
      </c>
      <c r="K451">
        <f t="shared" si="35"/>
        <v>6.8517100805820093</v>
      </c>
      <c r="L451">
        <f>INDEX('PB2'!$D$2:$AQ$224,MATCH(A451,'PB2'!$B$2:$B$224,0),MATCH(G451,'PB2'!$D$1:$AQ$1,0))</f>
        <v>1.2954130172729501</v>
      </c>
      <c r="M451" s="16">
        <f t="shared" si="36"/>
        <v>0.77195457098706532</v>
      </c>
      <c r="N451" s="6">
        <f>INDEX('ROA2'!$D$2:$AQ$224,MATCH(A451,'ROA2'!$B$2:$B$224,0),MATCH(G451,'ROA2'!$D$1:$AQ$1,0))</f>
        <v>2.0385379791259801</v>
      </c>
      <c r="O451" s="6">
        <v>2532.9999360000002</v>
      </c>
      <c r="P451" s="28">
        <v>0.2630360562507229</v>
      </c>
    </row>
    <row r="452" spans="1:16" x14ac:dyDescent="0.3">
      <c r="A452" t="s">
        <v>456</v>
      </c>
      <c r="B452" t="str">
        <f>VLOOKUP(A452,Sheet3!L:L,1,FALSE)</f>
        <v>ARE CN EQUITY</v>
      </c>
      <c r="C452" t="str">
        <f>VLOOKUP(A452,'ALL - prices'!B:C,2,FALSE)</f>
        <v>Aecon Group Inc</v>
      </c>
      <c r="D452" t="str">
        <f>VLOOKUP(A452,'ALL - prices'!B:I,8,FALSE)</f>
        <v>Industrials</v>
      </c>
      <c r="E452">
        <v>2017</v>
      </c>
      <c r="F452" t="s">
        <v>681</v>
      </c>
      <c r="G452" t="str">
        <f t="shared" si="34"/>
        <v>2017-Q3</v>
      </c>
      <c r="H452" s="4">
        <f>INDEX('ALL - prices'!$J$3:$DY$219,MATCH('COMBINED DATA'!A452,'ALL - prices'!$B$3:$B$219,0),MATCH('COMBINED DATA'!G452,'ALL - prices'!$J$1:$DY$1,0))</f>
        <v>12.423299999999999</v>
      </c>
      <c r="I452" s="14">
        <f t="shared" si="33"/>
        <v>1.3548961199417959</v>
      </c>
      <c r="J452" s="6">
        <f>INDEX('market cap'!$B$3:$DQ$219,MATCH(A452,'market cap'!$A$3:$A$219,0),MATCH(G452,'market cap'!$B$1:$DQ$1,0))</f>
        <v>1033.0823</v>
      </c>
      <c r="K452">
        <f t="shared" si="35"/>
        <v>6.9403021368076523</v>
      </c>
      <c r="L452">
        <f>INDEX('PB2'!$D$2:$AQ$224,MATCH(A452,'PB2'!$B$2:$B$224,0),MATCH(G452,'PB2'!$D$1:$AQ$1,0))</f>
        <v>1.3739960193634</v>
      </c>
      <c r="M452" s="16">
        <f t="shared" si="36"/>
        <v>0.72780414637832802</v>
      </c>
      <c r="N452" s="6">
        <f>INDEX('ROA2'!$D$2:$AQ$224,MATCH(A452,'ROA2'!$B$2:$B$224,0),MATCH(G452,'ROA2'!$D$1:$AQ$1,0))</f>
        <v>1.72258996963501</v>
      </c>
      <c r="O452" s="6">
        <v>2607.1759360000001</v>
      </c>
      <c r="P452" s="28">
        <v>2.9283853878470816E-2</v>
      </c>
    </row>
    <row r="453" spans="1:16" x14ac:dyDescent="0.3">
      <c r="A453" t="s">
        <v>456</v>
      </c>
      <c r="B453" t="str">
        <f>VLOOKUP(A453,Sheet3!L:L,1,FALSE)</f>
        <v>ARE CN EQUITY</v>
      </c>
      <c r="C453" t="str">
        <f>VLOOKUP(A453,'ALL - prices'!B:C,2,FALSE)</f>
        <v>Aecon Group Inc</v>
      </c>
      <c r="D453" t="str">
        <f>VLOOKUP(A453,'ALL - prices'!B:I,8,FALSE)</f>
        <v>Industrials</v>
      </c>
      <c r="E453">
        <v>2017</v>
      </c>
      <c r="F453" t="s">
        <v>682</v>
      </c>
      <c r="G453" t="str">
        <f t="shared" si="34"/>
        <v>2017-Q4</v>
      </c>
      <c r="H453" s="4">
        <f>INDEX('ALL - prices'!$J$3:$DY$219,MATCH('COMBINED DATA'!A453,'ALL - prices'!$B$3:$B$219,0),MATCH('COMBINED DATA'!G453,'ALL - prices'!$J$1:$DY$1,0))</f>
        <v>14.1882</v>
      </c>
      <c r="I453" s="14">
        <f t="shared" si="33"/>
        <v>0.93413493671952985</v>
      </c>
      <c r="J453" s="6">
        <f>INDEX('market cap'!$B$3:$DQ$219,MATCH(A453,'market cap'!$A$3:$A$219,0),MATCH(G453,'market cap'!$B$1:$DQ$1,0))</f>
        <v>1174.4464</v>
      </c>
      <c r="K453">
        <f t="shared" si="35"/>
        <v>7.0685521666165547</v>
      </c>
      <c r="L453">
        <f>INDEX('PB2'!$D$2:$AQ$224,MATCH(A453,'PB2'!$B$2:$B$224,0),MATCH(G453,'PB2'!$D$1:$AQ$1,0))</f>
        <v>1.56409800052643</v>
      </c>
      <c r="M453" s="16">
        <f t="shared" si="36"/>
        <v>0.63934612771286004</v>
      </c>
      <c r="N453" s="6">
        <f>INDEX('ROA2'!$D$2:$AQ$224,MATCH(A453,'ROA2'!$B$2:$B$224,0),MATCH(G453,'ROA2'!$D$1:$AQ$1,0))</f>
        <v>1.54512596130371</v>
      </c>
      <c r="O453" s="6">
        <v>2704.9669119999999</v>
      </c>
      <c r="P453" s="28">
        <v>3.7508391608597515E-2</v>
      </c>
    </row>
    <row r="454" spans="1:16" x14ac:dyDescent="0.3">
      <c r="A454" t="s">
        <v>456</v>
      </c>
      <c r="B454" t="str">
        <f>VLOOKUP(A454,Sheet3!L:L,1,FALSE)</f>
        <v>ARE CN EQUITY</v>
      </c>
      <c r="C454" t="str">
        <f>VLOOKUP(A454,'ALL - prices'!B:C,2,FALSE)</f>
        <v>Aecon Group Inc</v>
      </c>
      <c r="D454" t="str">
        <f>VLOOKUP(A454,'ALL - prices'!B:I,8,FALSE)</f>
        <v>Industrials</v>
      </c>
      <c r="E454">
        <v>2018</v>
      </c>
      <c r="F454" t="s">
        <v>679</v>
      </c>
      <c r="G454" t="str">
        <f t="shared" si="34"/>
        <v>2018-Q1</v>
      </c>
      <c r="H454" s="4">
        <f>INDEX('ALL - prices'!$J$3:$DY$219,MATCH('COMBINED DATA'!A454,'ALL - prices'!$B$3:$B$219,0),MATCH('COMBINED DATA'!G454,'ALL - prices'!$J$1:$DY$1,0))</f>
        <v>13.1525</v>
      </c>
      <c r="I454" s="14">
        <f t="shared" si="33"/>
        <v>0.85585838392419444</v>
      </c>
      <c r="J454" s="6">
        <f>INDEX('market cap'!$B$3:$DQ$219,MATCH(A454,'market cap'!$A$3:$A$219,0),MATCH(G454,'market cap'!$B$1:$DQ$1,0))</f>
        <v>1093.2094</v>
      </c>
      <c r="K454">
        <f t="shared" si="35"/>
        <v>6.9968730526265315</v>
      </c>
      <c r="L454">
        <f>INDEX('PB2'!$D$2:$AQ$224,MATCH(A454,'PB2'!$B$2:$B$224,0),MATCH(G454,'PB2'!$D$1:$AQ$1,0))</f>
        <v>1.48148500919342</v>
      </c>
      <c r="M454" s="16">
        <f t="shared" si="36"/>
        <v>0.67499839269007533</v>
      </c>
      <c r="N454" s="6">
        <f>INDEX('ROA2'!$D$2:$AQ$224,MATCH(A454,'ROA2'!$B$2:$B$224,0),MATCH(G454,'ROA2'!$D$1:$AQ$1,0))</f>
        <v>1.25486695766449</v>
      </c>
      <c r="O454" s="6">
        <v>2485.1898879999999</v>
      </c>
      <c r="P454" s="28">
        <v>-8.1249431564211314E-2</v>
      </c>
    </row>
    <row r="455" spans="1:16" x14ac:dyDescent="0.3">
      <c r="A455" t="s">
        <v>456</v>
      </c>
      <c r="B455" t="str">
        <f>VLOOKUP(A455,Sheet3!L:L,1,FALSE)</f>
        <v>ARE CN EQUITY</v>
      </c>
      <c r="C455" t="str">
        <f>VLOOKUP(A455,'ALL - prices'!B:C,2,FALSE)</f>
        <v>Aecon Group Inc</v>
      </c>
      <c r="D455" t="str">
        <f>VLOOKUP(A455,'ALL - prices'!B:I,8,FALSE)</f>
        <v>Industrials</v>
      </c>
      <c r="E455">
        <v>2018</v>
      </c>
      <c r="F455" t="s">
        <v>680</v>
      </c>
      <c r="G455" t="str">
        <f t="shared" si="34"/>
        <v>2018-Q2</v>
      </c>
      <c r="H455" s="4">
        <f>INDEX('ALL - prices'!$J$3:$DY$219,MATCH('COMBINED DATA'!A455,'ALL - prices'!$B$3:$B$219,0),MATCH('COMBINED DATA'!G455,'ALL - prices'!$J$1:$DY$1,0))</f>
        <v>11.1639</v>
      </c>
      <c r="I455" s="14">
        <f t="shared" si="33"/>
        <v>1.0070049499216309</v>
      </c>
      <c r="J455" s="6">
        <f>INDEX('market cap'!$B$3:$DQ$219,MATCH(A455,'market cap'!$A$3:$A$219,0),MATCH(G455,'market cap'!$B$1:$DQ$1,0))</f>
        <v>923.76610000000005</v>
      </c>
      <c r="K455">
        <f t="shared" si="35"/>
        <v>6.8284589010685801</v>
      </c>
      <c r="L455">
        <f>INDEX('PB2'!$D$2:$AQ$224,MATCH(A455,'PB2'!$B$2:$B$224,0),MATCH(G455,'PB2'!$D$1:$AQ$1,0))</f>
        <v>1.24171602725983</v>
      </c>
      <c r="M455" s="16">
        <f t="shared" si="36"/>
        <v>0.80533711254960649</v>
      </c>
      <c r="N455" s="6">
        <f>INDEX('ROA2'!$D$2:$AQ$224,MATCH(A455,'ROA2'!$B$2:$B$224,0),MATCH(G455,'ROA2'!$D$1:$AQ$1,0))</f>
        <v>1.0913549661636399</v>
      </c>
      <c r="O455" s="6">
        <v>2465.7379839999999</v>
      </c>
      <c r="P455" s="28">
        <v>-7.8271298679934171E-3</v>
      </c>
    </row>
    <row r="456" spans="1:16" x14ac:dyDescent="0.3">
      <c r="A456" t="s">
        <v>456</v>
      </c>
      <c r="B456" t="str">
        <f>VLOOKUP(A456,Sheet3!L:L,1,FALSE)</f>
        <v>ARE CN EQUITY</v>
      </c>
      <c r="C456" t="str">
        <f>VLOOKUP(A456,'ALL - prices'!B:C,2,FALSE)</f>
        <v>Aecon Group Inc</v>
      </c>
      <c r="D456" t="str">
        <f>VLOOKUP(A456,'ALL - prices'!B:I,8,FALSE)</f>
        <v>Industrials</v>
      </c>
      <c r="E456">
        <v>2018</v>
      </c>
      <c r="F456" t="s">
        <v>681</v>
      </c>
      <c r="G456" t="str">
        <f t="shared" si="34"/>
        <v>2018-Q3</v>
      </c>
      <c r="H456" s="4">
        <f>INDEX('ALL - prices'!$J$3:$DY$219,MATCH('COMBINED DATA'!A456,'ALL - prices'!$B$3:$B$219,0),MATCH('COMBINED DATA'!G456,'ALL - prices'!$J$1:$DY$1,0))</f>
        <v>11.8133</v>
      </c>
      <c r="I456" s="14">
        <f t="shared" si="33"/>
        <v>0.66789162980731098</v>
      </c>
      <c r="J456" s="6">
        <f>INDEX('market cap'!$B$3:$DQ$219,MATCH(A456,'market cap'!$A$3:$A$219,0),MATCH(G456,'market cap'!$B$1:$DQ$1,0))</f>
        <v>972.31989999999996</v>
      </c>
      <c r="K456">
        <f t="shared" si="35"/>
        <v>6.8796848655402405</v>
      </c>
      <c r="L456">
        <f>INDEX('PB2'!$D$2:$AQ$224,MATCH(A456,'PB2'!$B$2:$B$224,0),MATCH(G456,'PB2'!$D$1:$AQ$1,0))</f>
        <v>1.226233959198</v>
      </c>
      <c r="M456" s="16">
        <f t="shared" si="36"/>
        <v>0.81550506124788369</v>
      </c>
      <c r="N456" s="6">
        <f>INDEX('ROA2'!$D$2:$AQ$224,MATCH(A456,'ROA2'!$B$2:$B$224,0),MATCH(G456,'ROA2'!$D$1:$AQ$1,0))</f>
        <v>1.31245005130768</v>
      </c>
      <c r="O456" s="6">
        <v>2707.1600640000001</v>
      </c>
      <c r="P456" s="28">
        <v>9.7910678898800743E-2</v>
      </c>
    </row>
    <row r="457" spans="1:16" x14ac:dyDescent="0.3">
      <c r="A457" t="s">
        <v>456</v>
      </c>
      <c r="B457" t="str">
        <f>VLOOKUP(A457,Sheet3!L:L,1,FALSE)</f>
        <v>ARE CN EQUITY</v>
      </c>
      <c r="C457" t="str">
        <f>VLOOKUP(A457,'ALL - prices'!B:C,2,FALSE)</f>
        <v>Aecon Group Inc</v>
      </c>
      <c r="D457" t="str">
        <f>VLOOKUP(A457,'ALL - prices'!B:I,8,FALSE)</f>
        <v>Industrials</v>
      </c>
      <c r="E457">
        <v>2018</v>
      </c>
      <c r="F457" t="s">
        <v>682</v>
      </c>
      <c r="G457" t="str">
        <f t="shared" si="34"/>
        <v>2018-Q4</v>
      </c>
      <c r="H457" s="4">
        <f>INDEX('ALL - prices'!$J$3:$DY$219,MATCH('COMBINED DATA'!A457,'ALL - prices'!$B$3:$B$219,0),MATCH('COMBINED DATA'!G457,'ALL - prices'!$J$1:$DY$1,0))</f>
        <v>12.908300000000001</v>
      </c>
      <c r="I457" s="14">
        <f t="shared" si="33"/>
        <v>0.59555364927659227</v>
      </c>
      <c r="J457" s="6">
        <f>INDEX('market cap'!$B$3:$DQ$219,MATCH(A457,'market cap'!$A$3:$A$219,0),MATCH(G457,'market cap'!$B$1:$DQ$1,0))</f>
        <v>1055.0798</v>
      </c>
      <c r="K457">
        <f t="shared" si="35"/>
        <v>6.9613716828600474</v>
      </c>
      <c r="L457">
        <f>INDEX('PB2'!$D$2:$AQ$224,MATCH(A457,'PB2'!$B$2:$B$224,0),MATCH(G457,'PB2'!$D$1:$AQ$1,0))</f>
        <v>1.2908450365066499</v>
      </c>
      <c r="M457" s="16">
        <f t="shared" si="36"/>
        <v>0.77468632695544193</v>
      </c>
      <c r="N457" s="6">
        <f>INDEX('ROA2'!$D$2:$AQ$224,MATCH(A457,'ROA2'!$B$2:$B$224,0),MATCH(G457,'ROA2'!$D$1:$AQ$1,0))</f>
        <v>1.7679480314254801</v>
      </c>
      <c r="O457" s="6">
        <v>3203.4649599999998</v>
      </c>
      <c r="P457" s="28">
        <v>0.18333045858643385</v>
      </c>
    </row>
    <row r="458" spans="1:16" x14ac:dyDescent="0.3">
      <c r="A458" t="s">
        <v>456</v>
      </c>
      <c r="B458" t="str">
        <f>VLOOKUP(A458,Sheet3!L:L,1,FALSE)</f>
        <v>ARE CN EQUITY</v>
      </c>
      <c r="C458" t="str">
        <f>VLOOKUP(A458,'ALL - prices'!B:C,2,FALSE)</f>
        <v>Aecon Group Inc</v>
      </c>
      <c r="D458" t="str">
        <f>VLOOKUP(A458,'ALL - prices'!B:I,8,FALSE)</f>
        <v>Industrials</v>
      </c>
      <c r="E458">
        <v>2019</v>
      </c>
      <c r="F458" t="s">
        <v>679</v>
      </c>
      <c r="G458" t="str">
        <f t="shared" si="34"/>
        <v>2019-Q1</v>
      </c>
      <c r="H458" s="4">
        <f>INDEX('ALL - prices'!$J$3:$DY$219,MATCH('COMBINED DATA'!A458,'ALL - prices'!$B$3:$B$219,0),MATCH('COMBINED DATA'!G458,'ALL - prices'!$J$1:$DY$1,0))</f>
        <v>12.887700000000001</v>
      </c>
      <c r="I458" s="14">
        <f t="shared" si="33"/>
        <v>2.1001584866782488</v>
      </c>
      <c r="J458" s="6">
        <f>INDEX('market cap'!$B$3:$DQ$219,MATCH(A458,'market cap'!$A$3:$A$219,0),MATCH(G458,'market cap'!$B$1:$DQ$1,0))</f>
        <v>1046.6759999999999</v>
      </c>
      <c r="K458">
        <f t="shared" si="35"/>
        <v>6.9533747073918839</v>
      </c>
      <c r="L458">
        <f>INDEX('PB2'!$D$2:$AQ$224,MATCH(A458,'PB2'!$B$2:$B$224,0),MATCH(G458,'PB2'!$D$1:$AQ$1,0))</f>
        <v>1.3149210214614899</v>
      </c>
      <c r="M458" s="16">
        <f t="shared" si="36"/>
        <v>0.76050194930227377</v>
      </c>
      <c r="N458" s="6">
        <f>INDEX('ROA2'!$D$2:$AQ$224,MATCH(A458,'ROA2'!$B$2:$B$224,0),MATCH(G458,'ROA2'!$D$1:$AQ$1,0))</f>
        <v>2.17852711677551</v>
      </c>
      <c r="O458" s="6">
        <v>2932.6919680000001</v>
      </c>
      <c r="P458" s="28">
        <v>-8.4525036290704333E-2</v>
      </c>
    </row>
    <row r="459" spans="1:16" x14ac:dyDescent="0.3">
      <c r="A459" t="s">
        <v>456</v>
      </c>
      <c r="B459" t="str">
        <f>VLOOKUP(A459,Sheet3!L:L,1,FALSE)</f>
        <v>ARE CN EQUITY</v>
      </c>
      <c r="C459" t="str">
        <f>VLOOKUP(A459,'ALL - prices'!B:C,2,FALSE)</f>
        <v>Aecon Group Inc</v>
      </c>
      <c r="D459" t="str">
        <f>VLOOKUP(A459,'ALL - prices'!B:I,8,FALSE)</f>
        <v>Industrials</v>
      </c>
      <c r="E459">
        <v>2019</v>
      </c>
      <c r="F459" t="s">
        <v>680</v>
      </c>
      <c r="G459" t="str">
        <f t="shared" si="34"/>
        <v>2019-Q2</v>
      </c>
      <c r="H459" s="4">
        <f>INDEX('ALL - prices'!$J$3:$DY$219,MATCH('COMBINED DATA'!A459,'ALL - prices'!$B$3:$B$219,0),MATCH('COMBINED DATA'!G459,'ALL - prices'!$J$1:$DY$1,0))</f>
        <v>14.2714</v>
      </c>
      <c r="I459" s="14">
        <f t="shared" si="33"/>
        <v>1.8613765327484553</v>
      </c>
      <c r="J459" s="6">
        <f>INDEX('market cap'!$B$3:$DQ$219,MATCH(A459,'market cap'!$A$3:$A$219,0),MATCH(G459,'market cap'!$B$1:$DQ$1,0))</f>
        <v>1151.2601999999999</v>
      </c>
      <c r="K459">
        <f t="shared" si="35"/>
        <v>7.0486124474651213</v>
      </c>
      <c r="L459">
        <f>INDEX('PB2'!$D$2:$AQ$224,MATCH(A459,'PB2'!$B$2:$B$224,0),MATCH(G459,'PB2'!$D$1:$AQ$1,0))</f>
        <v>1.43123495578766</v>
      </c>
      <c r="M459" s="16">
        <f t="shared" si="36"/>
        <v>0.69869730050693468</v>
      </c>
      <c r="N459" s="6">
        <f>INDEX('ROA2'!$D$2:$AQ$224,MATCH(A459,'ROA2'!$B$2:$B$224,0),MATCH(G459,'ROA2'!$D$1:$AQ$1,0))</f>
        <v>2.57415699958801</v>
      </c>
      <c r="O459" s="6">
        <v>2851.4969599999999</v>
      </c>
      <c r="P459" s="28">
        <v>-2.7686169869170569E-2</v>
      </c>
    </row>
    <row r="460" spans="1:16" x14ac:dyDescent="0.3">
      <c r="A460" t="s">
        <v>456</v>
      </c>
      <c r="B460" t="str">
        <f>VLOOKUP(A460,Sheet3!L:L,1,FALSE)</f>
        <v>ARE CN EQUITY</v>
      </c>
      <c r="C460" t="str">
        <f>VLOOKUP(A460,'ALL - prices'!B:C,2,FALSE)</f>
        <v>Aecon Group Inc</v>
      </c>
      <c r="D460" t="str">
        <f>VLOOKUP(A460,'ALL - prices'!B:I,8,FALSE)</f>
        <v>Industrials</v>
      </c>
      <c r="E460">
        <v>2019</v>
      </c>
      <c r="F460" t="s">
        <v>681</v>
      </c>
      <c r="G460" t="str">
        <f t="shared" si="34"/>
        <v>2019-Q3</v>
      </c>
      <c r="H460" s="4">
        <f>INDEX('ALL - prices'!$J$3:$DY$219,MATCH('COMBINED DATA'!A460,'ALL - prices'!$B$3:$B$219,0),MATCH('COMBINED DATA'!G460,'ALL - prices'!$J$1:$DY$1,0))</f>
        <v>13.6835</v>
      </c>
      <c r="I460" s="14">
        <f t="shared" si="33"/>
        <v>1.5255793486956624</v>
      </c>
      <c r="J460" s="6">
        <f>INDEX('market cap'!$B$3:$DQ$219,MATCH(A460,'market cap'!$A$3:$A$219,0),MATCH(G460,'market cap'!$B$1:$DQ$1,0))</f>
        <v>1108.2908</v>
      </c>
      <c r="K460">
        <f t="shared" si="35"/>
        <v>7.0105742877456203</v>
      </c>
      <c r="L460">
        <f>INDEX('PB2'!$D$2:$AQ$224,MATCH(A460,'PB2'!$B$2:$B$224,0),MATCH(G460,'PB2'!$D$1:$AQ$1,0))</f>
        <v>1.29994404315949</v>
      </c>
      <c r="M460" s="16">
        <f t="shared" si="36"/>
        <v>0.76926388121254707</v>
      </c>
      <c r="N460" s="6">
        <f>INDEX('ROA2'!$D$2:$AQ$224,MATCH(A460,'ROA2'!$B$2:$B$224,0),MATCH(G460,'ROA2'!$D$1:$AQ$1,0))</f>
        <v>2.8515539169311501</v>
      </c>
      <c r="O460" s="6">
        <v>2931.4490879999998</v>
      </c>
      <c r="P460" s="28">
        <v>2.8038650968787954E-2</v>
      </c>
    </row>
    <row r="461" spans="1:16" x14ac:dyDescent="0.3">
      <c r="A461" t="s">
        <v>456</v>
      </c>
      <c r="B461" t="str">
        <f>VLOOKUP(A461,Sheet3!L:L,1,FALSE)</f>
        <v>ARE CN EQUITY</v>
      </c>
      <c r="C461" t="str">
        <f>VLOOKUP(A461,'ALL - prices'!B:C,2,FALSE)</f>
        <v>Aecon Group Inc</v>
      </c>
      <c r="D461" t="str">
        <f>VLOOKUP(A461,'ALL - prices'!B:I,8,FALSE)</f>
        <v>Industrials</v>
      </c>
      <c r="E461">
        <v>2019</v>
      </c>
      <c r="F461" t="s">
        <v>682</v>
      </c>
      <c r="G461" t="str">
        <f t="shared" si="34"/>
        <v>2019-Q4</v>
      </c>
      <c r="H461" s="4">
        <f>INDEX('ALL - prices'!$J$3:$DY$219,MATCH('COMBINED DATA'!A461,'ALL - prices'!$B$3:$B$219,0),MATCH('COMBINED DATA'!G461,'ALL - prices'!$J$1:$DY$1,0))</f>
        <v>13.2499</v>
      </c>
      <c r="I461" s="14">
        <f t="shared" si="33"/>
        <v>1.3899583039309906</v>
      </c>
      <c r="J461" s="6">
        <f>INDEX('market cap'!$B$3:$DQ$219,MATCH(A461,'market cap'!$A$3:$A$219,0),MATCH(G461,'market cap'!$B$1:$DQ$1,0))</f>
        <v>1061.1831</v>
      </c>
      <c r="K461">
        <f t="shared" si="35"/>
        <v>6.9671396967692658</v>
      </c>
      <c r="L461">
        <f>INDEX('PB2'!$D$2:$AQ$224,MATCH(A461,'PB2'!$B$2:$B$224,0),MATCH(G461,'PB2'!$D$1:$AQ$1,0))</f>
        <v>1.2397929430007899</v>
      </c>
      <c r="M461" s="16">
        <f t="shared" si="36"/>
        <v>0.80658629785357872</v>
      </c>
      <c r="N461" s="6">
        <f>INDEX('ROA2'!$D$2:$AQ$224,MATCH(A461,'ROA2'!$B$2:$B$224,0),MATCH(G461,'ROA2'!$D$1:$AQ$1,0))</f>
        <v>2.5295579433441202</v>
      </c>
      <c r="O461" s="6">
        <v>3162.864896</v>
      </c>
      <c r="P461" s="28">
        <v>7.8942461920048265E-2</v>
      </c>
    </row>
    <row r="462" spans="1:16" x14ac:dyDescent="0.3">
      <c r="A462" t="s">
        <v>456</v>
      </c>
      <c r="B462" t="str">
        <f>VLOOKUP(A462,Sheet3!L:L,1,FALSE)</f>
        <v>ARE CN EQUITY</v>
      </c>
      <c r="C462" t="str">
        <f>VLOOKUP(A462,'ALL - prices'!B:C,2,FALSE)</f>
        <v>Aecon Group Inc</v>
      </c>
      <c r="D462" t="str">
        <f>VLOOKUP(A462,'ALL - prices'!B:I,8,FALSE)</f>
        <v>Industrials</v>
      </c>
      <c r="E462">
        <v>2020</v>
      </c>
      <c r="F462" t="s">
        <v>679</v>
      </c>
      <c r="G462" t="str">
        <f t="shared" si="34"/>
        <v>2020-Q1</v>
      </c>
      <c r="H462" s="4">
        <f>INDEX('ALL - prices'!$J$3:$DY$219,MATCH('COMBINED DATA'!A462,'ALL - prices'!$B$3:$B$219,0),MATCH('COMBINED DATA'!G462,'ALL - prices'!$J$1:$DY$1,0))</f>
        <v>9.6189</v>
      </c>
      <c r="I462" s="14">
        <f t="shared" si="33"/>
        <v>2.1181551705827935</v>
      </c>
      <c r="J462" s="6">
        <f>INDEX('market cap'!$B$3:$DQ$219,MATCH(A462,'market cap'!$A$3:$A$219,0),MATCH(G462,'market cap'!$B$1:$DQ$1,0))</f>
        <v>758.21079999999995</v>
      </c>
      <c r="K462">
        <f t="shared" si="35"/>
        <v>6.6309614472435134</v>
      </c>
      <c r="L462">
        <f>INDEX('PB2'!$D$2:$AQ$224,MATCH(A462,'PB2'!$B$2:$B$224,0),MATCH(G462,'PB2'!$D$1:$AQ$1,0))</f>
        <v>0.89714497327804599</v>
      </c>
      <c r="M462" s="16">
        <f t="shared" si="36"/>
        <v>1.1146470523555805</v>
      </c>
      <c r="N462" s="6">
        <f>INDEX('ROA2'!$D$2:$AQ$224,MATCH(A462,'ROA2'!$B$2:$B$224,0),MATCH(G462,'ROA2'!$D$1:$AQ$1,0))</f>
        <v>2.4094600677490199</v>
      </c>
      <c r="O462" s="6">
        <v>3114.6380800000002</v>
      </c>
      <c r="P462" s="28">
        <v>-1.5247826760160125E-2</v>
      </c>
    </row>
    <row r="463" spans="1:16" x14ac:dyDescent="0.3">
      <c r="A463" t="s">
        <v>456</v>
      </c>
      <c r="B463" t="str">
        <f>VLOOKUP(A463,Sheet3!L:L,1,FALSE)</f>
        <v>ARE CN EQUITY</v>
      </c>
      <c r="C463" t="str">
        <f>VLOOKUP(A463,'ALL - prices'!B:C,2,FALSE)</f>
        <v>Aecon Group Inc</v>
      </c>
      <c r="D463" t="str">
        <f>VLOOKUP(A463,'ALL - prices'!B:I,8,FALSE)</f>
        <v>Industrials</v>
      </c>
      <c r="E463">
        <v>2020</v>
      </c>
      <c r="F463" t="s">
        <v>680</v>
      </c>
      <c r="G463" t="str">
        <f t="shared" si="34"/>
        <v>2020-Q2</v>
      </c>
      <c r="H463" s="4">
        <f>INDEX('ALL - prices'!$J$3:$DY$219,MATCH('COMBINED DATA'!A463,'ALL - prices'!$B$3:$B$219,0),MATCH('COMBINED DATA'!G463,'ALL - prices'!$J$1:$DY$1,0))</f>
        <v>11.427099999999999</v>
      </c>
      <c r="I463" s="14">
        <f t="shared" si="33"/>
        <v>2.0872117004511002</v>
      </c>
      <c r="J463" s="6">
        <f>INDEX('market cap'!$B$3:$DQ$219,MATCH(A463,'market cap'!$A$3:$A$219,0),MATCH(G463,'market cap'!$B$1:$DQ$1,0))</f>
        <v>883.77430000000004</v>
      </c>
      <c r="K463">
        <f t="shared" si="35"/>
        <v>6.7842017132966941</v>
      </c>
      <c r="L463">
        <f>INDEX('PB2'!$D$2:$AQ$224,MATCH(A463,'PB2'!$B$2:$B$224,0),MATCH(G463,'PB2'!$D$1:$AQ$1,0))</f>
        <v>1.09870505332947</v>
      </c>
      <c r="M463" s="16">
        <f t="shared" si="36"/>
        <v>0.9101623743056807</v>
      </c>
      <c r="N463" s="6">
        <f>INDEX('ROA2'!$D$2:$AQ$224,MATCH(A463,'ROA2'!$B$2:$B$224,0),MATCH(G463,'ROA2'!$D$1:$AQ$1,0))</f>
        <v>2.37664794921875</v>
      </c>
      <c r="O463" s="6">
        <v>3145.4359039999999</v>
      </c>
      <c r="P463" s="28">
        <v>9.8880907537095813E-3</v>
      </c>
    </row>
    <row r="464" spans="1:16" x14ac:dyDescent="0.3">
      <c r="A464" t="s">
        <v>456</v>
      </c>
      <c r="B464" t="str">
        <f>VLOOKUP(A464,Sheet3!L:L,1,FALSE)</f>
        <v>ARE CN EQUITY</v>
      </c>
      <c r="C464" t="str">
        <f>VLOOKUP(A464,'ALL - prices'!B:C,2,FALSE)</f>
        <v>Aecon Group Inc</v>
      </c>
      <c r="D464" t="str">
        <f>VLOOKUP(A464,'ALL - prices'!B:I,8,FALSE)</f>
        <v>Industrials</v>
      </c>
      <c r="E464">
        <v>2020</v>
      </c>
      <c r="F464" t="s">
        <v>681</v>
      </c>
      <c r="G464" t="str">
        <f t="shared" si="34"/>
        <v>2020-Q3</v>
      </c>
      <c r="H464" s="4">
        <f>INDEX('ALL - prices'!$J$3:$DY$219,MATCH('COMBINED DATA'!A464,'ALL - prices'!$B$3:$B$219,0),MATCH('COMBINED DATA'!G464,'ALL - prices'!$J$1:$DY$1,0))</f>
        <v>10.710800000000001</v>
      </c>
      <c r="I464" s="14">
        <f t="shared" si="33"/>
        <v>1.2305915010676773</v>
      </c>
      <c r="J464" s="6">
        <f>INDEX('market cap'!$B$3:$DQ$219,MATCH(A464,'market cap'!$A$3:$A$219,0),MATCH(G464,'market cap'!$B$1:$DQ$1,0))</f>
        <v>819.10789999999997</v>
      </c>
      <c r="K464">
        <f t="shared" si="35"/>
        <v>6.7082158212070695</v>
      </c>
      <c r="L464">
        <f>INDEX('PB2'!$D$2:$AQ$224,MATCH(A464,'PB2'!$B$2:$B$224,0),MATCH(G464,'PB2'!$D$1:$AQ$1,0))</f>
        <v>0.94635999202728305</v>
      </c>
      <c r="M464" s="16">
        <f t="shared" si="36"/>
        <v>1.0566803419677642</v>
      </c>
      <c r="N464" s="6">
        <f>INDEX('ROA2'!$D$2:$AQ$224,MATCH(A464,'ROA2'!$B$2:$B$224,0),MATCH(G464,'ROA2'!$D$1:$AQ$1,0))</f>
        <v>1.4647259712219201</v>
      </c>
      <c r="O464" s="6">
        <v>3177.4059520000001</v>
      </c>
      <c r="P464" s="28">
        <v>1.0163948328860983E-2</v>
      </c>
    </row>
    <row r="465" spans="1:16" x14ac:dyDescent="0.3">
      <c r="A465" t="s">
        <v>456</v>
      </c>
      <c r="B465" t="str">
        <f>VLOOKUP(A465,Sheet3!L:L,1,FALSE)</f>
        <v>ARE CN EQUITY</v>
      </c>
      <c r="C465" t="str">
        <f>VLOOKUP(A465,'ALL - prices'!B:C,2,FALSE)</f>
        <v>Aecon Group Inc</v>
      </c>
      <c r="D465" t="str">
        <f>VLOOKUP(A465,'ALL - prices'!B:I,8,FALSE)</f>
        <v>Industrials</v>
      </c>
      <c r="E465">
        <v>2020</v>
      </c>
      <c r="F465" t="s">
        <v>682</v>
      </c>
      <c r="G465" t="str">
        <f t="shared" si="34"/>
        <v>2020-Q4</v>
      </c>
      <c r="H465" s="4">
        <f>INDEX('ALL - prices'!$J$3:$DY$219,MATCH('COMBINED DATA'!A465,'ALL - prices'!$B$3:$B$219,0),MATCH('COMBINED DATA'!G465,'ALL - prices'!$J$1:$DY$1,0))</f>
        <v>12.9344</v>
      </c>
      <c r="I465" s="14">
        <f t="shared" si="33"/>
        <v>0.82771149160400836</v>
      </c>
      <c r="J465" s="6">
        <f>INDEX('market cap'!$B$3:$DQ$219,MATCH(A465,'market cap'!$A$3:$A$219,0),MATCH(G465,'market cap'!$B$1:$DQ$1,0))</f>
        <v>979.62919999999997</v>
      </c>
      <c r="K465">
        <f t="shared" si="35"/>
        <v>6.8871741327186928</v>
      </c>
      <c r="L465">
        <f>INDEX('PB2'!$D$2:$AQ$224,MATCH(A465,'PB2'!$B$2:$B$224,0),MATCH(G465,'PB2'!$D$1:$AQ$1,0))</f>
        <v>1.1270890235900899</v>
      </c>
      <c r="M465" s="16">
        <f t="shared" si="36"/>
        <v>0.88724136165812684</v>
      </c>
      <c r="N465" s="6">
        <f>INDEX('ROA2'!$D$2:$AQ$224,MATCH(A465,'ROA2'!$B$2:$B$224,0),MATCH(G465,'ROA2'!$D$1:$AQ$1,0))</f>
        <v>2.32708811759949</v>
      </c>
      <c r="O465" s="6">
        <v>3390.1329919999998</v>
      </c>
      <c r="P465" s="28">
        <v>6.6949909206942826E-2</v>
      </c>
    </row>
    <row r="466" spans="1:16" x14ac:dyDescent="0.3">
      <c r="A466" t="s">
        <v>456</v>
      </c>
      <c r="B466" t="str">
        <f>VLOOKUP(A466,Sheet3!L:L,1,FALSE)</f>
        <v>ARE CN EQUITY</v>
      </c>
      <c r="C466" t="str">
        <f>VLOOKUP(A466,'ALL - prices'!B:C,2,FALSE)</f>
        <v>Aecon Group Inc</v>
      </c>
      <c r="D466" t="str">
        <f>VLOOKUP(A466,'ALL - prices'!B:I,8,FALSE)</f>
        <v>Industrials</v>
      </c>
      <c r="E466">
        <v>2021</v>
      </c>
      <c r="F466" t="s">
        <v>679</v>
      </c>
      <c r="G466" t="str">
        <f t="shared" si="34"/>
        <v>2021-Q1</v>
      </c>
      <c r="H466" s="4">
        <f>INDEX('ALL - prices'!$J$3:$DY$219,MATCH('COMBINED DATA'!A466,'ALL - prices'!$B$3:$B$219,0),MATCH('COMBINED DATA'!G466,'ALL - prices'!$J$1:$DY$1,0))</f>
        <v>15.5001</v>
      </c>
      <c r="I466" s="14">
        <f t="shared" si="33"/>
        <v>0.76104780620755552</v>
      </c>
      <c r="J466" s="6">
        <f>INDEX('market cap'!$B$3:$DQ$219,MATCH(A466,'market cap'!$A$3:$A$219,0),MATCH(G466,'market cap'!$B$1:$DQ$1,0))</f>
        <v>1171.3197</v>
      </c>
      <c r="K466">
        <f t="shared" si="35"/>
        <v>7.0658863408535426</v>
      </c>
      <c r="L466">
        <f>INDEX('PB2'!$D$2:$AQ$224,MATCH(A466,'PB2'!$B$2:$B$224,0),MATCH(G466,'PB2'!$D$1:$AQ$1,0))</f>
        <v>1.38013195991516</v>
      </c>
      <c r="M466" s="16">
        <f t="shared" si="36"/>
        <v>0.72456839566375408</v>
      </c>
      <c r="N466" s="6">
        <f>INDEX('ROA2'!$D$2:$AQ$224,MATCH(A466,'ROA2'!$B$2:$B$224,0),MATCH(G466,'ROA2'!$D$1:$AQ$1,0))</f>
        <v>2.7500929832458501</v>
      </c>
      <c r="O466" s="6">
        <v>3287.3989120000001</v>
      </c>
      <c r="P466" s="28">
        <v>-3.0303849507506201E-2</v>
      </c>
    </row>
    <row r="467" spans="1:16" x14ac:dyDescent="0.3">
      <c r="A467" t="s">
        <v>456</v>
      </c>
      <c r="B467" t="str">
        <f>VLOOKUP(A467,Sheet3!L:L,1,FALSE)</f>
        <v>ARE CN EQUITY</v>
      </c>
      <c r="C467" t="str">
        <f>VLOOKUP(A467,'ALL - prices'!B:C,2,FALSE)</f>
        <v>Aecon Group Inc</v>
      </c>
      <c r="D467" t="str">
        <f>VLOOKUP(A467,'ALL - prices'!B:I,8,FALSE)</f>
        <v>Industrials</v>
      </c>
      <c r="E467">
        <v>2021</v>
      </c>
      <c r="F467" t="s">
        <v>680</v>
      </c>
      <c r="G467" t="str">
        <f t="shared" si="34"/>
        <v>2021-Q2</v>
      </c>
      <c r="H467" s="4">
        <f>INDEX('ALL - prices'!$J$3:$DY$219,MATCH('COMBINED DATA'!A467,'ALL - prices'!$B$3:$B$219,0),MATCH('COMBINED DATA'!G467,'ALL - prices'!$J$1:$DY$1,0))</f>
        <v>14.500400000000001</v>
      </c>
      <c r="I467" s="14">
        <f t="shared" si="33"/>
        <v>1.8870051845892277</v>
      </c>
      <c r="J467" s="6">
        <f>INDEX('market cap'!$B$3:$DQ$219,MATCH(A467,'market cap'!$A$3:$A$219,0),MATCH(G467,'market cap'!$B$1:$DQ$1,0))</f>
        <v>1085.7233000000001</v>
      </c>
      <c r="K467">
        <f t="shared" si="35"/>
        <v>6.9900016798162214</v>
      </c>
      <c r="L467">
        <f>INDEX('PB2'!$D$2:$AQ$224,MATCH(A467,'PB2'!$B$2:$B$224,0),MATCH(G467,'PB2'!$D$1:$AQ$1,0))</f>
        <v>1.2634190320968599</v>
      </c>
      <c r="M467" s="16">
        <f t="shared" si="36"/>
        <v>0.79150303628110541</v>
      </c>
      <c r="N467" s="6">
        <f>INDEX('ROA2'!$D$2:$AQ$224,MATCH(A467,'ROA2'!$B$2:$B$224,0),MATCH(G467,'ROA2'!$D$1:$AQ$1,0))</f>
        <v>2.57245898246765</v>
      </c>
      <c r="O467" s="6">
        <v>3154.6849280000001</v>
      </c>
      <c r="P467" s="28">
        <v>-4.0370514060692121E-2</v>
      </c>
    </row>
    <row r="468" spans="1:16" x14ac:dyDescent="0.3">
      <c r="A468" t="s">
        <v>456</v>
      </c>
      <c r="B468" t="str">
        <f>VLOOKUP(A468,Sheet3!L:L,1,FALSE)</f>
        <v>ARE CN EQUITY</v>
      </c>
      <c r="C468" t="str">
        <f>VLOOKUP(A468,'ALL - prices'!B:C,2,FALSE)</f>
        <v>Aecon Group Inc</v>
      </c>
      <c r="D468" t="str">
        <f>VLOOKUP(A468,'ALL - prices'!B:I,8,FALSE)</f>
        <v>Industrials</v>
      </c>
      <c r="E468">
        <v>2021</v>
      </c>
      <c r="F468" t="s">
        <v>681</v>
      </c>
      <c r="G468" t="str">
        <f t="shared" si="34"/>
        <v>2021-Q3</v>
      </c>
      <c r="H468" s="4">
        <f>INDEX('ALL - prices'!$J$3:$DY$219,MATCH('COMBINED DATA'!A468,'ALL - prices'!$B$3:$B$219,0),MATCH('COMBINED DATA'!G468,'ALL - prices'!$J$1:$DY$1,0))</f>
        <v>15.5756</v>
      </c>
      <c r="I468" s="14">
        <f t="shared" si="33"/>
        <v>2.78950310076304</v>
      </c>
      <c r="J468" s="6">
        <f>INDEX('market cap'!$B$3:$DQ$219,MATCH(A468,'market cap'!$A$3:$A$219,0),MATCH(G468,'market cap'!$B$1:$DQ$1,0))</f>
        <v>1156.3568</v>
      </c>
      <c r="K468">
        <f t="shared" si="35"/>
        <v>7.0530296521285818</v>
      </c>
      <c r="L468">
        <f>INDEX('PB2'!$D$2:$AQ$224,MATCH(A468,'PB2'!$B$2:$B$224,0),MATCH(G468,'PB2'!$D$1:$AQ$1,0))</f>
        <v>1.27939105033875</v>
      </c>
      <c r="M468" s="16">
        <f t="shared" si="36"/>
        <v>0.78162185028199593</v>
      </c>
      <c r="N468" s="6">
        <f>INDEX('ROA2'!$D$2:$AQ$224,MATCH(A468,'ROA2'!$B$2:$B$224,0),MATCH(G468,'ROA2'!$D$1:$AQ$1,0))</f>
        <v>3.2742269039153999</v>
      </c>
      <c r="O468" s="6">
        <v>3223.3720320000002</v>
      </c>
      <c r="P468" s="28">
        <v>2.1773047251202413E-2</v>
      </c>
    </row>
    <row r="469" spans="1:16" x14ac:dyDescent="0.3">
      <c r="A469" t="s">
        <v>456</v>
      </c>
      <c r="B469" t="str">
        <f>VLOOKUP(A469,Sheet3!L:L,1,FALSE)</f>
        <v>ARE CN EQUITY</v>
      </c>
      <c r="C469" t="str">
        <f>VLOOKUP(A469,'ALL - prices'!B:C,2,FALSE)</f>
        <v>Aecon Group Inc</v>
      </c>
      <c r="D469" t="str">
        <f>VLOOKUP(A469,'ALL - prices'!B:I,8,FALSE)</f>
        <v>Industrials</v>
      </c>
      <c r="E469">
        <v>2021</v>
      </c>
      <c r="F469" t="s">
        <v>682</v>
      </c>
      <c r="G469" t="str">
        <f t="shared" si="34"/>
        <v>2021-Q4</v>
      </c>
      <c r="H469" s="4">
        <f>INDEX('ALL - prices'!$J$3:$DY$219,MATCH('COMBINED DATA'!A469,'ALL - prices'!$B$3:$B$219,0),MATCH('COMBINED DATA'!G469,'ALL - prices'!$J$1:$DY$1,0))</f>
        <v>13.857900000000001</v>
      </c>
      <c r="I469" s="14">
        <f t="shared" si="33"/>
        <v>2.8865220784131655</v>
      </c>
      <c r="J469" s="6">
        <f>INDEX('market cap'!$B$3:$DQ$219,MATCH(A469,'market cap'!$A$3:$A$219,0),MATCH(G469,'market cap'!$B$1:$DQ$1,0))</f>
        <v>1018.2213</v>
      </c>
      <c r="K469">
        <f t="shared" si="35"/>
        <v>6.9258125605187297</v>
      </c>
      <c r="L469">
        <f>INDEX('PB2'!$D$2:$AQ$224,MATCH(A469,'PB2'!$B$2:$B$224,0),MATCH(G469,'PB2'!$D$1:$AQ$1,0))</f>
        <v>1.1238269805908201</v>
      </c>
      <c r="M469" s="16">
        <f t="shared" si="36"/>
        <v>0.88981668643893785</v>
      </c>
      <c r="N469" s="6">
        <f>INDEX('ROA2'!$D$2:$AQ$224,MATCH(A469,'ROA2'!$B$2:$B$224,0),MATCH(G469,'ROA2'!$D$1:$AQ$1,0))</f>
        <v>2.05240702629089</v>
      </c>
      <c r="O469" s="6">
        <v>3391.4639360000001</v>
      </c>
      <c r="P469" s="28">
        <v>5.2147844658099914E-2</v>
      </c>
    </row>
    <row r="470" spans="1:16" x14ac:dyDescent="0.3">
      <c r="A470" t="s">
        <v>456</v>
      </c>
      <c r="B470" t="str">
        <f>VLOOKUP(A470,Sheet3!L:L,1,FALSE)</f>
        <v>ARE CN EQUITY</v>
      </c>
      <c r="C470" t="str">
        <f>VLOOKUP(A470,'ALL - prices'!B:C,2,FALSE)</f>
        <v>Aecon Group Inc</v>
      </c>
      <c r="D470" t="str">
        <f>VLOOKUP(A470,'ALL - prices'!B:I,8,FALSE)</f>
        <v>Industrials</v>
      </c>
      <c r="E470">
        <v>2022</v>
      </c>
      <c r="F470" t="s">
        <v>679</v>
      </c>
      <c r="G470" t="str">
        <f t="shared" si="34"/>
        <v>2022-Q1</v>
      </c>
      <c r="H470" s="4">
        <f>INDEX('ALL - prices'!$J$3:$DY$219,MATCH('COMBINED DATA'!A470,'ALL - prices'!$B$3:$B$219,0),MATCH('COMBINED DATA'!G470,'ALL - prices'!$J$1:$DY$1,0))</f>
        <v>14.089499999999999</v>
      </c>
      <c r="I470" s="14">
        <f t="shared" si="33"/>
        <v>2.1040107018105569</v>
      </c>
      <c r="J470" s="6">
        <f>INDEX('market cap'!$B$3:$DQ$219,MATCH(A470,'market cap'!$A$3:$A$219,0),MATCH(G470,'market cap'!$B$1:$DQ$1,0))</f>
        <v>1032.1643999999999</v>
      </c>
      <c r="K470">
        <f t="shared" si="35"/>
        <v>6.9394132356798215</v>
      </c>
      <c r="L470">
        <f>INDEX('PB2'!$D$2:$AQ$224,MATCH(A470,'PB2'!$B$2:$B$224,0),MATCH(G470,'PB2'!$D$1:$AQ$1,0))</f>
        <v>1.1559209823608401</v>
      </c>
      <c r="M470" s="16">
        <f t="shared" si="36"/>
        <v>0.86511103722471683</v>
      </c>
      <c r="N470" s="6">
        <f>INDEX('ROA2'!$D$2:$AQ$224,MATCH(A470,'ROA2'!$B$2:$B$224,0),MATCH(G470,'ROA2'!$D$1:$AQ$1,0))</f>
        <v>1.51142001152039</v>
      </c>
      <c r="O470" s="6">
        <v>3286.8170239999999</v>
      </c>
      <c r="P470" s="28">
        <v>-3.0855970747377028E-2</v>
      </c>
    </row>
    <row r="471" spans="1:16" x14ac:dyDescent="0.3">
      <c r="A471" t="s">
        <v>456</v>
      </c>
      <c r="B471" t="str">
        <f>VLOOKUP(A471,Sheet3!L:L,1,FALSE)</f>
        <v>ARE CN EQUITY</v>
      </c>
      <c r="C471" t="str">
        <f>VLOOKUP(A471,'ALL - prices'!B:C,2,FALSE)</f>
        <v>Aecon Group Inc</v>
      </c>
      <c r="D471" t="str">
        <f>VLOOKUP(A471,'ALL - prices'!B:I,8,FALSE)</f>
        <v>Industrials</v>
      </c>
      <c r="E471">
        <v>2022</v>
      </c>
      <c r="F471" t="s">
        <v>680</v>
      </c>
      <c r="G471" t="str">
        <f t="shared" si="34"/>
        <v>2022-Q2</v>
      </c>
      <c r="H471" s="4">
        <f>INDEX('ALL - prices'!$J$3:$DY$219,MATCH('COMBINED DATA'!A471,'ALL - prices'!$B$3:$B$219,0),MATCH('COMBINED DATA'!G471,'ALL - prices'!$J$1:$DY$1,0))</f>
        <v>11.0542</v>
      </c>
      <c r="I471" s="14">
        <f t="shared" si="33"/>
        <v>2.1184094300520271</v>
      </c>
      <c r="J471" s="6">
        <f>INDEX('market cap'!$B$3:$DQ$219,MATCH(A471,'market cap'!$A$3:$A$219,0),MATCH(G471,'market cap'!$B$1:$DQ$1,0))</f>
        <v>799.96410000000003</v>
      </c>
      <c r="K471">
        <f t="shared" si="35"/>
        <v>6.6845668516610148</v>
      </c>
      <c r="L471">
        <f>INDEX('PB2'!$D$2:$AQ$224,MATCH(A471,'PB2'!$B$2:$B$224,0),MATCH(G471,'PB2'!$D$1:$AQ$1,0))</f>
        <v>0.88897401094436601</v>
      </c>
      <c r="M471" s="16">
        <f t="shared" si="36"/>
        <v>1.124892277714272</v>
      </c>
      <c r="N471" s="6">
        <f>INDEX('ROA2'!$D$2:$AQ$224,MATCH(A471,'ROA2'!$B$2:$B$224,0),MATCH(G471,'ROA2'!$D$1:$AQ$1,0))</f>
        <v>1.5793080329895</v>
      </c>
      <c r="O471" s="6">
        <v>3259.5159039999999</v>
      </c>
      <c r="P471" s="28">
        <v>-8.3062488117379551E-3</v>
      </c>
    </row>
    <row r="472" spans="1:16" x14ac:dyDescent="0.3">
      <c r="A472" t="s">
        <v>456</v>
      </c>
      <c r="B472" t="str">
        <f>VLOOKUP(A472,Sheet3!L:L,1,FALSE)</f>
        <v>ARE CN EQUITY</v>
      </c>
      <c r="C472" t="str">
        <f>VLOOKUP(A472,'ALL - prices'!B:C,2,FALSE)</f>
        <v>Aecon Group Inc</v>
      </c>
      <c r="D472" t="str">
        <f>VLOOKUP(A472,'ALL - prices'!B:I,8,FALSE)</f>
        <v>Industrials</v>
      </c>
      <c r="E472">
        <v>2022</v>
      </c>
      <c r="F472" t="s">
        <v>681</v>
      </c>
      <c r="G472" t="str">
        <f t="shared" si="34"/>
        <v>2022-Q3</v>
      </c>
      <c r="H472" s="4">
        <f>INDEX('ALL - prices'!$J$3:$DY$219,MATCH('COMBINED DATA'!A472,'ALL - prices'!$B$3:$B$219,0),MATCH('COMBINED DATA'!G472,'ALL - prices'!$J$1:$DY$1,0))</f>
        <v>8.1515000000000004</v>
      </c>
      <c r="I472" s="14">
        <f t="shared" si="33"/>
        <v>1.7887813477337025</v>
      </c>
      <c r="J472" s="6">
        <f>INDEX('market cap'!$B$3:$DQ$219,MATCH(A472,'market cap'!$A$3:$A$219,0),MATCH(G472,'market cap'!$B$1:$DQ$1,0))</f>
        <v>580.83259999999996</v>
      </c>
      <c r="K472">
        <f t="shared" si="35"/>
        <v>6.3644625914119706</v>
      </c>
      <c r="L472">
        <f>INDEX('PB2'!$D$2:$AQ$224,MATCH(A472,'PB2'!$B$2:$B$224,0),MATCH(G472,'PB2'!$D$1:$AQ$1,0))</f>
        <v>0.61107897758483898</v>
      </c>
      <c r="M472" s="16">
        <f t="shared" si="36"/>
        <v>1.6364496843800609</v>
      </c>
      <c r="N472" s="6">
        <f>INDEX('ROA2'!$D$2:$AQ$224,MATCH(A472,'ROA2'!$B$2:$B$224,0),MATCH(G472,'ROA2'!$D$1:$AQ$1,0))</f>
        <v>0.79338598251342796</v>
      </c>
      <c r="O472" s="6">
        <v>3509.2879360000002</v>
      </c>
      <c r="P472" s="28">
        <v>7.662856674314307E-2</v>
      </c>
    </row>
    <row r="473" spans="1:16" x14ac:dyDescent="0.3">
      <c r="A473" t="s">
        <v>456</v>
      </c>
      <c r="B473" t="str">
        <f>VLOOKUP(A473,Sheet3!L:L,1,FALSE)</f>
        <v>ARE CN EQUITY</v>
      </c>
      <c r="C473" t="str">
        <f>VLOOKUP(A473,'ALL - prices'!B:C,2,FALSE)</f>
        <v>Aecon Group Inc</v>
      </c>
      <c r="D473" t="str">
        <f>VLOOKUP(A473,'ALL - prices'!B:I,8,FALSE)</f>
        <v>Industrials</v>
      </c>
      <c r="E473">
        <v>2022</v>
      </c>
      <c r="F473" t="s">
        <v>682</v>
      </c>
      <c r="G473" t="str">
        <f t="shared" si="34"/>
        <v>2022-Q4</v>
      </c>
      <c r="H473" s="4">
        <f>INDEX('ALL - prices'!$J$3:$DY$219,MATCH('COMBINED DATA'!A473,'ALL - prices'!$B$3:$B$219,0),MATCH('COMBINED DATA'!G473,'ALL - prices'!$J$1:$DY$1,0))</f>
        <v>7.9650999999999996</v>
      </c>
      <c r="I473" s="14">
        <f t="shared" si="33"/>
        <v>0.86510726309901409</v>
      </c>
      <c r="J473" s="6">
        <f>INDEX('market cap'!$B$3:$DQ$219,MATCH(A473,'market cap'!$A$3:$A$219,0),MATCH(G473,'market cap'!$B$1:$DQ$1,0))</f>
        <v>555.81769999999995</v>
      </c>
      <c r="K473">
        <f t="shared" si="35"/>
        <v>6.3204403627890962</v>
      </c>
      <c r="L473">
        <f>INDEX('PB2'!$D$2:$AQ$224,MATCH(A473,'PB2'!$B$2:$B$224,0),MATCH(G473,'PB2'!$D$1:$AQ$1,0))</f>
        <v>0.58762598037719704</v>
      </c>
      <c r="M473" s="16">
        <f t="shared" si="36"/>
        <v>1.7017627426175066</v>
      </c>
      <c r="N473" s="6">
        <f>INDEX('ROA2'!$D$2:$AQ$224,MATCH(A473,'ROA2'!$B$2:$B$224,0),MATCH(G473,'ROA2'!$D$1:$AQ$1,0))</f>
        <v>0.64439398050308205</v>
      </c>
      <c r="O473" s="6">
        <v>3675.0190080000002</v>
      </c>
      <c r="P473" s="28">
        <v>4.7226410320979725E-2</v>
      </c>
    </row>
    <row r="474" spans="1:16" x14ac:dyDescent="0.3">
      <c r="A474" t="s">
        <v>456</v>
      </c>
      <c r="B474" t="str">
        <f>VLOOKUP(A474,Sheet3!L:L,1,FALSE)</f>
        <v>ARE CN EQUITY</v>
      </c>
      <c r="C474" t="str">
        <f>VLOOKUP(A474,'ALL - prices'!B:C,2,FALSE)</f>
        <v>Aecon Group Inc</v>
      </c>
      <c r="D474" t="str">
        <f>VLOOKUP(A474,'ALL - prices'!B:I,8,FALSE)</f>
        <v>Industrials</v>
      </c>
      <c r="E474">
        <v>2023</v>
      </c>
      <c r="F474" t="s">
        <v>679</v>
      </c>
      <c r="G474" t="str">
        <f t="shared" si="34"/>
        <v>2023-Q1</v>
      </c>
      <c r="H474" s="4">
        <f>INDEX('ALL - prices'!$J$3:$DY$219,MATCH('COMBINED DATA'!A474,'ALL - prices'!$B$3:$B$219,0),MATCH('COMBINED DATA'!G474,'ALL - prices'!$J$1:$DY$1,0))</f>
        <v>12.1724</v>
      </c>
      <c r="I474" s="14">
        <f t="shared" si="33"/>
        <v>2.489292770380096</v>
      </c>
      <c r="J474" s="6">
        <f>INDEX('market cap'!$B$3:$DQ$219,MATCH(A474,'market cap'!$A$3:$A$219,0),MATCH(G474,'market cap'!$B$1:$DQ$1,0))</f>
        <v>844.88570000000004</v>
      </c>
      <c r="K474">
        <f t="shared" si="35"/>
        <v>6.7392013519356775</v>
      </c>
      <c r="L474">
        <f>INDEX('PB2'!$D$2:$AQ$224,MATCH(A474,'PB2'!$B$2:$B$224,0),MATCH(G474,'PB2'!$D$1:$AQ$1,0))</f>
        <v>0.90402299165725697</v>
      </c>
      <c r="M474" s="16">
        <f t="shared" si="36"/>
        <v>1.1061665568558137</v>
      </c>
      <c r="N474" s="6">
        <f>INDEX('ROA2'!$D$2:$AQ$224,MATCH(A474,'ROA2'!$B$2:$B$224,0),MATCH(G474,'ROA2'!$D$1:$AQ$1,0))</f>
        <v>0.88653999567031905</v>
      </c>
      <c r="O474" s="6">
        <v>3567.0169599999999</v>
      </c>
      <c r="P474" s="28">
        <v>-2.9388160378189882E-2</v>
      </c>
    </row>
    <row r="475" spans="1:16" x14ac:dyDescent="0.3">
      <c r="A475" t="s">
        <v>456</v>
      </c>
      <c r="B475" t="str">
        <f>VLOOKUP(A475,Sheet3!L:L,1,FALSE)</f>
        <v>ARE CN EQUITY</v>
      </c>
      <c r="C475" t="str">
        <f>VLOOKUP(A475,'ALL - prices'!B:C,2,FALSE)</f>
        <v>Aecon Group Inc</v>
      </c>
      <c r="D475" t="str">
        <f>VLOOKUP(A475,'ALL - prices'!B:I,8,FALSE)</f>
        <v>Industrials</v>
      </c>
      <c r="E475">
        <v>2023</v>
      </c>
      <c r="F475" t="s">
        <v>680</v>
      </c>
      <c r="G475" t="str">
        <f t="shared" si="34"/>
        <v>2023-Q2</v>
      </c>
      <c r="H475" s="4">
        <f>INDEX('ALL - prices'!$J$3:$DY$219,MATCH('COMBINED DATA'!A475,'ALL - prices'!$B$3:$B$219,0),MATCH('COMBINED DATA'!G475,'ALL - prices'!$J$1:$DY$1,0))</f>
        <v>11.1274</v>
      </c>
      <c r="I475" s="14">
        <f t="shared" si="33"/>
        <v>2.8642730507349876</v>
      </c>
      <c r="J475" s="6">
        <f>INDEX('market cap'!$B$3:$DQ$219,MATCH(A475,'market cap'!$A$3:$A$219,0),MATCH(G475,'market cap'!$B$1:$DQ$1,0))</f>
        <v>763.14570000000003</v>
      </c>
      <c r="K475">
        <f t="shared" si="35"/>
        <v>6.6374489698042103</v>
      </c>
      <c r="L475">
        <f>INDEX('PB2'!$D$2:$AQ$224,MATCH(A475,'PB2'!$B$2:$B$224,0),MATCH(G475,'PB2'!$D$1:$AQ$1,0))</f>
        <v>0.80465298891067505</v>
      </c>
      <c r="M475" s="16">
        <f t="shared" si="36"/>
        <v>1.2427717460588599</v>
      </c>
      <c r="N475" s="6">
        <f>INDEX('ROA2'!$D$2:$AQ$224,MATCH(A475,'ROA2'!$B$2:$B$224,0),MATCH(G475,'ROA2'!$D$1:$AQ$1,0))</f>
        <v>1.1154600381851201</v>
      </c>
      <c r="O475" s="6">
        <v>3623.0231039999999</v>
      </c>
      <c r="P475" s="28">
        <v>1.5701115141319638E-2</v>
      </c>
    </row>
    <row r="476" spans="1:16" x14ac:dyDescent="0.3">
      <c r="A476" t="s">
        <v>456</v>
      </c>
      <c r="B476" t="str">
        <f>VLOOKUP(A476,Sheet3!L:L,1,FALSE)</f>
        <v>ARE CN EQUITY</v>
      </c>
      <c r="C476" t="str">
        <f>VLOOKUP(A476,'ALL - prices'!B:C,2,FALSE)</f>
        <v>Aecon Group Inc</v>
      </c>
      <c r="D476" t="str">
        <f>VLOOKUP(A476,'ALL - prices'!B:I,8,FALSE)</f>
        <v>Industrials</v>
      </c>
      <c r="E476">
        <v>2023</v>
      </c>
      <c r="F476" t="s">
        <v>681</v>
      </c>
      <c r="G476" t="str">
        <f t="shared" si="34"/>
        <v>2023-Q3</v>
      </c>
      <c r="H476" s="4">
        <f>INDEX('ALL - prices'!$J$3:$DY$219,MATCH('COMBINED DATA'!A476,'ALL - prices'!$B$3:$B$219,0),MATCH('COMBINED DATA'!G476,'ALL - prices'!$J$1:$DY$1,0))</f>
        <v>10.3789</v>
      </c>
      <c r="I476" s="14">
        <f t="shared" si="33"/>
        <v>3.2401634536959114</v>
      </c>
      <c r="J476" s="6">
        <f>INDEX('market cap'!$B$3:$DQ$219,MATCH(A476,'market cap'!$A$3:$A$219,0),MATCH(G476,'market cap'!$B$1:$DQ$1,0))</f>
        <v>701.1635</v>
      </c>
      <c r="K476">
        <f t="shared" si="35"/>
        <v>6.5527410980698813</v>
      </c>
      <c r="L476">
        <f>INDEX('PB2'!$D$2:$AQ$224,MATCH(A476,'PB2'!$B$2:$B$224,0),MATCH(G476,'PB2'!$D$1:$AQ$1,0))</f>
        <v>0.65050399303436302</v>
      </c>
      <c r="M476" s="16">
        <f t="shared" si="36"/>
        <v>1.53726957975364</v>
      </c>
      <c r="N476" s="6">
        <f>INDEX('ROA2'!$D$2:$AQ$224,MATCH(A476,'ROA2'!$B$2:$B$224,0),MATCH(G476,'ROA2'!$D$1:$AQ$1,0))</f>
        <v>2.0729279518127401</v>
      </c>
      <c r="O476" s="6">
        <v>3528.583936</v>
      </c>
      <c r="P476" s="28">
        <v>-2.6066399603064713E-2</v>
      </c>
    </row>
    <row r="477" spans="1:16" x14ac:dyDescent="0.3">
      <c r="A477" t="s">
        <v>456</v>
      </c>
      <c r="B477" t="str">
        <f>VLOOKUP(A477,Sheet3!L:L,1,FALSE)</f>
        <v>ARE CN EQUITY</v>
      </c>
      <c r="C477" t="str">
        <f>VLOOKUP(A477,'ALL - prices'!B:C,2,FALSE)</f>
        <v>Aecon Group Inc</v>
      </c>
      <c r="D477" t="str">
        <f>VLOOKUP(A477,'ALL - prices'!B:I,8,FALSE)</f>
        <v>Industrials</v>
      </c>
      <c r="E477">
        <v>2023</v>
      </c>
      <c r="F477" t="s">
        <v>682</v>
      </c>
      <c r="G477" t="str">
        <f t="shared" si="34"/>
        <v>2023-Q4</v>
      </c>
      <c r="H477" s="4">
        <f>INDEX('ALL - prices'!$J$3:$DY$219,MATCH('COMBINED DATA'!A477,'ALL - prices'!$B$3:$B$219,0),MATCH('COMBINED DATA'!G477,'ALL - prices'!$J$1:$DY$1,0))</f>
        <v>12.1371</v>
      </c>
      <c r="I477" s="14">
        <f t="shared" si="33"/>
        <v>4.8373894120003742</v>
      </c>
      <c r="J477" s="6">
        <f>INDEX('market cap'!$B$3:$DQ$219,MATCH(A477,'market cap'!$A$3:$A$219,0),MATCH(G477,'market cap'!$B$1:$DQ$1,0))</f>
        <v>807.55719999999997</v>
      </c>
      <c r="K477">
        <f t="shared" si="35"/>
        <v>6.6940138885013791</v>
      </c>
      <c r="L477">
        <f>INDEX('PB2'!$D$2:$AQ$224,MATCH(A477,'PB2'!$B$2:$B$224,0),MATCH(G477,'PB2'!$D$1:$AQ$1,0))</f>
        <v>0.76463598012924205</v>
      </c>
      <c r="M477" s="16">
        <f t="shared" si="36"/>
        <v>1.3078118555590017</v>
      </c>
      <c r="N477" s="6">
        <f>INDEX('ROA2'!$D$2:$AQ$224,MATCH(A477,'ROA2'!$B$2:$B$224,0),MATCH(G477,'ROA2'!$D$1:$AQ$1,0))</f>
        <v>5.0600528717040998</v>
      </c>
      <c r="O477" s="6">
        <v>3118.6250239999999</v>
      </c>
      <c r="P477" s="28">
        <v>-0.11618227578985386</v>
      </c>
    </row>
    <row r="478" spans="1:16" x14ac:dyDescent="0.3">
      <c r="A478" t="s">
        <v>456</v>
      </c>
      <c r="B478" t="str">
        <f>VLOOKUP(A478,Sheet3!L:L,1,FALSE)</f>
        <v>ARE CN EQUITY</v>
      </c>
      <c r="C478" t="str">
        <f>VLOOKUP(A478,'ALL - prices'!B:C,2,FALSE)</f>
        <v>Aecon Group Inc</v>
      </c>
      <c r="D478" t="str">
        <f>VLOOKUP(A478,'ALL - prices'!B:I,8,FALSE)</f>
        <v>Industrials</v>
      </c>
      <c r="E478" s="18">
        <v>2024</v>
      </c>
      <c r="F478" t="s">
        <v>679</v>
      </c>
      <c r="G478" t="str">
        <f t="shared" si="34"/>
        <v>2024-Q1</v>
      </c>
      <c r="H478" s="4">
        <f>INDEX('ALL - prices'!$J$3:$DY$219,MATCH('COMBINED DATA'!A478,'ALL - prices'!$B$3:$B$219,0),MATCH('COMBINED DATA'!G478,'ALL - prices'!$J$1:$DY$1,0))</f>
        <v>15.98</v>
      </c>
      <c r="I478" s="14" t="s">
        <v>769</v>
      </c>
      <c r="J478" s="6">
        <f>INDEX('market cap'!$B$3:$DQ$219,MATCH(A478,'market cap'!$A$3:$A$219,0),MATCH(G478,'market cap'!$B$1:$DQ$1,0))</f>
        <v>1059.1514999999999</v>
      </c>
      <c r="K478">
        <f t="shared" si="35"/>
        <v>6.965223394859458</v>
      </c>
      <c r="L478">
        <f>INDEX('PB2'!$D$2:$AQ$224,MATCH(A478,'PB2'!$B$2:$B$224,0),MATCH(G478,'PB2'!$D$1:$AQ$1,0))</f>
        <v>1.0053960084915201</v>
      </c>
      <c r="M478" s="16">
        <f t="shared" si="36"/>
        <v>0.99463295214428371</v>
      </c>
      <c r="N478" s="6">
        <f>INDEX('ROA2'!$D$2:$AQ$224,MATCH(A478,'ROA2'!$B$2:$B$224,0),MATCH(G478,'ROA2'!$D$1:$AQ$1,0))</f>
        <v>4.7877721786498997</v>
      </c>
      <c r="O478" s="6">
        <v>3195.6280320000001</v>
      </c>
      <c r="P478" s="28">
        <v>2.4691332689056284E-2</v>
      </c>
    </row>
    <row r="479" spans="1:16" x14ac:dyDescent="0.3">
      <c r="A479" t="s">
        <v>456</v>
      </c>
      <c r="B479" t="str">
        <f>VLOOKUP(A479,Sheet3!L:L,1,FALSE)</f>
        <v>ARE CN EQUITY</v>
      </c>
      <c r="C479" t="str">
        <f>VLOOKUP(A479,'ALL - prices'!B:C,2,FALSE)</f>
        <v>Aecon Group Inc</v>
      </c>
      <c r="D479" t="str">
        <f>VLOOKUP(A479,'ALL - prices'!B:I,8,FALSE)</f>
        <v>Industrials</v>
      </c>
      <c r="E479" s="18">
        <v>2024</v>
      </c>
      <c r="F479" t="s">
        <v>680</v>
      </c>
      <c r="G479" t="str">
        <f t="shared" si="34"/>
        <v>2024-Q2</v>
      </c>
      <c r="H479" s="4">
        <f>INDEX('ALL - prices'!$J$3:$DY$219,MATCH('COMBINED DATA'!A479,'ALL - prices'!$B$3:$B$219,0),MATCH('COMBINED DATA'!G479,'ALL - prices'!$J$1:$DY$1,0))</f>
        <v>16.1389</v>
      </c>
      <c r="I479" s="14" t="s">
        <v>769</v>
      </c>
      <c r="J479" s="6">
        <f>INDEX('market cap'!$B$3:$DQ$219,MATCH(A479,'market cap'!$A$3:$A$219,0),MATCH(G479,'market cap'!$B$1:$DQ$1,0))</f>
        <v>1057.2835</v>
      </c>
      <c r="K479">
        <f t="shared" si="35"/>
        <v>6.9634581618283802</v>
      </c>
      <c r="L479">
        <f>INDEX('PB2'!$D$2:$AQ$224,MATCH(A479,'PB2'!$B$2:$B$224,0),MATCH(G479,'PB2'!$D$1:$AQ$1,0))</f>
        <v>1.1537179946899401</v>
      </c>
      <c r="M479" s="16">
        <f t="shared" si="36"/>
        <v>0.86676293912599367</v>
      </c>
      <c r="N479" s="6">
        <f>INDEX('ROA2'!$D$2:$AQ$224,MATCH(A479,'ROA2'!$B$2:$B$224,0),MATCH(G479,'ROA2'!$D$1:$AQ$1,0))</f>
        <v>4.9540491104126003</v>
      </c>
      <c r="O479" s="6">
        <v>3046.713088</v>
      </c>
      <c r="P479" s="28">
        <v>-4.6599586218675437E-2</v>
      </c>
    </row>
    <row r="480" spans="1:16" x14ac:dyDescent="0.3">
      <c r="A480" t="s">
        <v>456</v>
      </c>
      <c r="B480" t="str">
        <f>VLOOKUP(A480,Sheet3!L:L,1,FALSE)</f>
        <v>ARE CN EQUITY</v>
      </c>
      <c r="C480" t="str">
        <f>VLOOKUP(A480,'ALL - prices'!B:C,2,FALSE)</f>
        <v>Aecon Group Inc</v>
      </c>
      <c r="D480" t="str">
        <f>VLOOKUP(A480,'ALL - prices'!B:I,8,FALSE)</f>
        <v>Industrials</v>
      </c>
      <c r="E480" s="18">
        <v>2024</v>
      </c>
      <c r="F480" t="s">
        <v>681</v>
      </c>
      <c r="G480" t="str">
        <f t="shared" si="34"/>
        <v>2024-Q3</v>
      </c>
      <c r="H480" s="4">
        <f>INDEX('ALL - prices'!$J$3:$DY$219,MATCH('COMBINED DATA'!A480,'ALL - prices'!$B$3:$B$219,0),MATCH('COMBINED DATA'!G480,'ALL - prices'!$J$1:$DY$1,0))</f>
        <v>20.071999999999999</v>
      </c>
      <c r="I480" s="14" t="s">
        <v>769</v>
      </c>
      <c r="J480" s="6">
        <f>INDEX('market cap'!$B$3:$DQ$219,MATCH(A480,'market cap'!$A$3:$A$219,0),MATCH(G480,'market cap'!$B$1:$DQ$1,0))</f>
        <v>1307.1722</v>
      </c>
      <c r="K480">
        <f t="shared" si="35"/>
        <v>7.175621457049731</v>
      </c>
      <c r="L480">
        <f>INDEX('PB2'!$D$2:$AQ$224,MATCH(A480,'PB2'!$B$2:$B$224,0),MATCH(G480,'PB2'!$D$1:$AQ$1,0))</f>
        <v>1.3650130033493</v>
      </c>
      <c r="M480" s="16">
        <f t="shared" si="36"/>
        <v>0.73259375371979885</v>
      </c>
      <c r="N480" s="6">
        <f>INDEX('ROA2'!$D$2:$AQ$224,MATCH(A480,'ROA2'!$B$2:$B$224,0),MATCH(G480,'ROA2'!$D$1:$AQ$1,0))</f>
        <v>0.39315199851989702</v>
      </c>
      <c r="O480" s="6">
        <v>3140.0819200000001</v>
      </c>
      <c r="P480" s="28">
        <v>3.0645758003190131E-2</v>
      </c>
    </row>
    <row r="481" spans="1:16" x14ac:dyDescent="0.3">
      <c r="A481" t="s">
        <v>456</v>
      </c>
      <c r="B481" t="str">
        <f>VLOOKUP(A481,Sheet3!L:L,1,FALSE)</f>
        <v>ARE CN EQUITY</v>
      </c>
      <c r="C481" t="str">
        <f>VLOOKUP(A481,'ALL - prices'!B:C,2,FALSE)</f>
        <v>Aecon Group Inc</v>
      </c>
      <c r="D481" t="str">
        <f>VLOOKUP(A481,'ALL - prices'!B:I,8,FALSE)</f>
        <v>Industrials</v>
      </c>
      <c r="E481" s="18">
        <v>2024</v>
      </c>
      <c r="F481" t="s">
        <v>682</v>
      </c>
      <c r="G481" t="str">
        <f t="shared" si="34"/>
        <v>2024-Q4</v>
      </c>
      <c r="H481" s="4">
        <f>INDEX('ALL - prices'!$J$3:$DY$219,MATCH('COMBINED DATA'!A481,'ALL - prices'!$B$3:$B$219,0),MATCH('COMBINED DATA'!G481,'ALL - prices'!$J$1:$DY$1,0))</f>
        <v>26.3005</v>
      </c>
      <c r="I481" s="14" t="s">
        <v>769</v>
      </c>
      <c r="J481" s="6">
        <f>INDEX('market cap'!$B$3:$DQ$219,MATCH(A481,'market cap'!$A$3:$A$219,0),MATCH(G481,'market cap'!$B$1:$DQ$1,0))</f>
        <v>1697.5898</v>
      </c>
      <c r="K481">
        <f t="shared" si="35"/>
        <v>7.4369647593591042</v>
      </c>
      <c r="L481">
        <f>INDEX('PB2'!$D$2:$AQ$224,MATCH(A481,'PB2'!$B$2:$B$224,0),MATCH(G481,'PB2'!$D$1:$AQ$1,0))</f>
        <v>1.77608232809086</v>
      </c>
      <c r="M481" s="16">
        <f t="shared" si="36"/>
        <v>0.563036962973961</v>
      </c>
      <c r="N481" s="6">
        <f>INDEX('ROA2'!$D$2:$AQ$224,MATCH(A481,'ROA2'!$B$2:$B$224,0),MATCH(G481,'ROA2'!$D$1:$AQ$1,0))</f>
        <v>-1.9791619777679399</v>
      </c>
      <c r="O481" s="6">
        <v>3334.0049920000001</v>
      </c>
      <c r="P481" s="28">
        <v>6.1757328929813414E-2</v>
      </c>
    </row>
    <row r="482" spans="1:16" x14ac:dyDescent="0.3">
      <c r="A482" t="s">
        <v>458</v>
      </c>
      <c r="B482" t="e">
        <f>VLOOKUP(A482,Sheet3!L:L,1,FALSE)</f>
        <v>#N/A</v>
      </c>
      <c r="C482" t="str">
        <f>VLOOKUP(A482,'ALL - prices'!B:C,2,FALSE)</f>
        <v>ARC Resources Ltd</v>
      </c>
      <c r="D482" t="str">
        <f>VLOOKUP(A482,'ALL - prices'!B:I,8,FALSE)</f>
        <v>Energy</v>
      </c>
      <c r="E482">
        <v>2015</v>
      </c>
      <c r="F482" t="s">
        <v>679</v>
      </c>
      <c r="G482" t="str">
        <f t="shared" ref="G482:G537" si="37">E482&amp;"-"&amp;F482</f>
        <v>2015-Q1</v>
      </c>
      <c r="H482" s="4">
        <f>INDEX('ALL - prices'!$J$3:$DY$219,MATCH('COMBINED DATA'!A482,'ALL - prices'!$B$3:$B$219,0),MATCH('COMBINED DATA'!G482,'ALL - prices'!$J$1:$DY$1,0))</f>
        <v>13.9183</v>
      </c>
      <c r="I482" s="14">
        <f t="shared" ref="I482:I517" si="38">STDEV(H483:H486)</f>
        <v>1.1981279647850644</v>
      </c>
      <c r="J482" s="15">
        <f>INDEX(MarketCap2!$E$2:$AR$224,MATCH(A482,MarketCap2!$B$2:$B$224,0),MATCH(G482,MarketCap2!$E$1:$AR$1,0))</f>
        <v>7367747584</v>
      </c>
      <c r="K482">
        <f t="shared" ref="K482:K537" si="39">LN(J482)</f>
        <v>22.720377876897818</v>
      </c>
      <c r="L482">
        <f>INDEX('PB2'!$D$2:$AQ$224,MATCH(A482,'PB2'!$B$2:$B$224,0),MATCH(G482,'PB2'!$D$1:$AQ$1,0))</f>
        <v>1.9007090330123899</v>
      </c>
      <c r="M482" s="16">
        <f t="shared" ref="M482:M537" si="40">1/L482</f>
        <v>0.52611945470429167</v>
      </c>
      <c r="N482" s="6">
        <f>INDEX('ROA2'!$D$2:$AQ$224,MATCH(A482,'ROA2'!$B$2:$B$224,0),MATCH(G482,'ROA2'!$D$1:$AQ$1,0))</f>
        <v>6.3143057823181197</v>
      </c>
      <c r="O482" s="6">
        <v>6325.4999040000002</v>
      </c>
      <c r="P482" s="28">
        <v>3.7732776056458445E-2</v>
      </c>
    </row>
    <row r="483" spans="1:16" x14ac:dyDescent="0.3">
      <c r="A483" t="s">
        <v>458</v>
      </c>
      <c r="B483" t="e">
        <f>VLOOKUP(A483,Sheet3!L:L,1,FALSE)</f>
        <v>#N/A</v>
      </c>
      <c r="C483" t="str">
        <f>VLOOKUP(A483,'ALL - prices'!B:C,2,FALSE)</f>
        <v>ARC Resources Ltd</v>
      </c>
      <c r="D483" t="str">
        <f>VLOOKUP(A483,'ALL - prices'!B:I,8,FALSE)</f>
        <v>Energy</v>
      </c>
      <c r="E483">
        <v>2015</v>
      </c>
      <c r="F483" t="s">
        <v>680</v>
      </c>
      <c r="G483" t="str">
        <f t="shared" si="37"/>
        <v>2015-Q2</v>
      </c>
      <c r="H483" s="4">
        <f>INDEX('ALL - prices'!$J$3:$DY$219,MATCH('COMBINED DATA'!A483,'ALL - prices'!$B$3:$B$219,0),MATCH('COMBINED DATA'!G483,'ALL - prices'!$J$1:$DY$1,0))</f>
        <v>13.8407</v>
      </c>
      <c r="I483" s="14">
        <f t="shared" si="38"/>
        <v>1.7461871269998692</v>
      </c>
      <c r="J483" s="15">
        <f>INDEX(MarketCap2!$E$2:$AR$224,MATCH(A483,MarketCap2!$B$2:$B$224,0),MATCH(G483,MarketCap2!$E$1:$AR$1,0))</f>
        <v>7263007744</v>
      </c>
      <c r="K483">
        <f t="shared" si="39"/>
        <v>22.706059869795951</v>
      </c>
      <c r="L483">
        <f>INDEX('PB2'!$D$2:$AQ$224,MATCH(A483,'PB2'!$B$2:$B$224,0),MATCH(G483,'PB2'!$D$1:$AQ$1,0))</f>
        <v>1.9295699596405</v>
      </c>
      <c r="M483" s="16">
        <f t="shared" si="40"/>
        <v>0.51825019093182345</v>
      </c>
      <c r="N483" s="6">
        <f>INDEX('ROA2'!$D$2:$AQ$224,MATCH(A483,'ROA2'!$B$2:$B$224,0),MATCH(G483,'ROA2'!$D$1:$AQ$1,0))</f>
        <v>5.5781087875366202</v>
      </c>
      <c r="O483" s="6">
        <v>6588.8</v>
      </c>
      <c r="P483" s="28">
        <v>4.162518377930876E-2</v>
      </c>
    </row>
    <row r="484" spans="1:16" x14ac:dyDescent="0.3">
      <c r="A484" t="s">
        <v>458</v>
      </c>
      <c r="B484" t="e">
        <f>VLOOKUP(A484,Sheet3!L:L,1,FALSE)</f>
        <v>#N/A</v>
      </c>
      <c r="C484" t="str">
        <f>VLOOKUP(A484,'ALL - prices'!B:C,2,FALSE)</f>
        <v>ARC Resources Ltd</v>
      </c>
      <c r="D484" t="str">
        <f>VLOOKUP(A484,'ALL - prices'!B:I,8,FALSE)</f>
        <v>Energy</v>
      </c>
      <c r="E484">
        <v>2015</v>
      </c>
      <c r="F484" t="s">
        <v>681</v>
      </c>
      <c r="G484" t="str">
        <f t="shared" si="37"/>
        <v>2015-Q3</v>
      </c>
      <c r="H484" s="4">
        <f>INDEX('ALL - prices'!$J$3:$DY$219,MATCH('COMBINED DATA'!A484,'ALL - prices'!$B$3:$B$219,0),MATCH('COMBINED DATA'!G484,'ALL - prices'!$J$1:$DY$1,0))</f>
        <v>11.622199999999999</v>
      </c>
      <c r="I484" s="14">
        <f t="shared" si="38"/>
        <v>2.2898276769224379</v>
      </c>
      <c r="J484" s="15">
        <f>INDEX(MarketCap2!$E$2:$AR$224,MATCH(A484,MarketCap2!$B$2:$B$224,0),MATCH(G484,MarketCap2!$E$1:$AR$1,0))</f>
        <v>6055498240</v>
      </c>
      <c r="K484">
        <f t="shared" si="39"/>
        <v>22.524232496280469</v>
      </c>
      <c r="L484">
        <f>INDEX('PB2'!$D$2:$AQ$224,MATCH(A484,'PB2'!$B$2:$B$224,0),MATCH(G484,'PB2'!$D$1:$AQ$1,0))</f>
        <v>1.7375960350036601</v>
      </c>
      <c r="M484" s="16">
        <f t="shared" si="40"/>
        <v>0.57550775891238359</v>
      </c>
      <c r="N484" s="6">
        <f>INDEX('ROA2'!$D$2:$AQ$224,MATCH(A484,'ROA2'!$B$2:$B$224,0),MATCH(G484,'ROA2'!$D$1:$AQ$1,0))</f>
        <v>2.4532420635223402</v>
      </c>
      <c r="O484" s="6">
        <v>6345.9998720000003</v>
      </c>
      <c r="P484" s="28">
        <v>-3.6850432248664376E-2</v>
      </c>
    </row>
    <row r="485" spans="1:16" x14ac:dyDescent="0.3">
      <c r="A485" t="s">
        <v>458</v>
      </c>
      <c r="B485" t="e">
        <f>VLOOKUP(A485,Sheet3!L:L,1,FALSE)</f>
        <v>#N/A</v>
      </c>
      <c r="C485" t="str">
        <f>VLOOKUP(A485,'ALL - prices'!B:C,2,FALSE)</f>
        <v>ARC Resources Ltd</v>
      </c>
      <c r="D485" t="str">
        <f>VLOOKUP(A485,'ALL - prices'!B:I,8,FALSE)</f>
        <v>Energy</v>
      </c>
      <c r="E485">
        <v>2015</v>
      </c>
      <c r="F485" t="s">
        <v>682</v>
      </c>
      <c r="G485" t="str">
        <f t="shared" si="37"/>
        <v>2015-Q4</v>
      </c>
      <c r="H485" s="4">
        <f>INDEX('ALL - prices'!$J$3:$DY$219,MATCH('COMBINED DATA'!A485,'ALL - prices'!$B$3:$B$219,0),MATCH('COMBINED DATA'!G485,'ALL - prices'!$J$1:$DY$1,0))</f>
        <v>11.184799999999999</v>
      </c>
      <c r="I485" s="14">
        <f t="shared" si="38"/>
        <v>1.5809746706277956</v>
      </c>
      <c r="J485" s="15">
        <f>INDEX(MarketCap2!$E$2:$AR$224,MATCH(A485,MarketCap2!$B$2:$B$224,0),MATCH(G485,MarketCap2!$E$1:$AR$1,0))</f>
        <v>5779362816</v>
      </c>
      <c r="K485">
        <f t="shared" si="39"/>
        <v>22.477559274107517</v>
      </c>
      <c r="L485">
        <f>INDEX('PB2'!$D$2:$AQ$224,MATCH(A485,'PB2'!$B$2:$B$224,0),MATCH(G485,'PB2'!$D$1:$AQ$1,0))</f>
        <v>1.7105809450149501</v>
      </c>
      <c r="M485" s="16">
        <f t="shared" si="40"/>
        <v>0.58459671430004168</v>
      </c>
      <c r="N485" s="6">
        <f>INDEX('ROA2'!$D$2:$AQ$224,MATCH(A485,'ROA2'!$B$2:$B$224,0),MATCH(G485,'ROA2'!$D$1:$AQ$1,0))</f>
        <v>-2.8599839210510201</v>
      </c>
      <c r="O485" s="6">
        <v>6072.399872</v>
      </c>
      <c r="P485" s="28">
        <v>-4.3113773324702703E-2</v>
      </c>
    </row>
    <row r="486" spans="1:16" x14ac:dyDescent="0.3">
      <c r="A486" t="s">
        <v>458</v>
      </c>
      <c r="B486" t="e">
        <f>VLOOKUP(A486,Sheet3!L:L,1,FALSE)</f>
        <v>#N/A</v>
      </c>
      <c r="C486" t="str">
        <f>VLOOKUP(A486,'ALL - prices'!B:C,2,FALSE)</f>
        <v>ARC Resources Ltd</v>
      </c>
      <c r="D486" t="str">
        <f>VLOOKUP(A486,'ALL - prices'!B:I,8,FALSE)</f>
        <v>Energy</v>
      </c>
      <c r="E486">
        <v>2016</v>
      </c>
      <c r="F486" t="s">
        <v>679</v>
      </c>
      <c r="G486" t="str">
        <f t="shared" si="37"/>
        <v>2016-Q1</v>
      </c>
      <c r="H486" s="4">
        <f>INDEX('ALL - prices'!$J$3:$DY$219,MATCH('COMBINED DATA'!A486,'ALL - prices'!$B$3:$B$219,0),MATCH('COMBINED DATA'!G486,'ALL - prices'!$J$1:$DY$1,0))</f>
        <v>12.7943</v>
      </c>
      <c r="I486" s="14">
        <f t="shared" si="38"/>
        <v>1.3572133616961877</v>
      </c>
      <c r="J486" s="15">
        <f>INDEX(MarketCap2!$E$2:$AR$224,MATCH(A486,MarketCap2!$B$2:$B$224,0),MATCH(G486,MarketCap2!$E$1:$AR$1,0))</f>
        <v>6580125184</v>
      </c>
      <c r="K486">
        <f t="shared" si="39"/>
        <v>22.607319607026678</v>
      </c>
      <c r="L486">
        <f>INDEX('PB2'!$D$2:$AQ$224,MATCH(A486,'PB2'!$B$2:$B$224,0),MATCH(G486,'PB2'!$D$1:$AQ$1,0))</f>
        <v>1.9276720285415601</v>
      </c>
      <c r="M486" s="16">
        <f t="shared" si="40"/>
        <v>0.51876044534224064</v>
      </c>
      <c r="N486" s="6">
        <f>INDEX('ROA2'!$D$2:$AQ$224,MATCH(A486,'ROA2'!$B$2:$B$224,0),MATCH(G486,'ROA2'!$D$1:$AQ$1,0))</f>
        <v>-5.5915870666503897</v>
      </c>
      <c r="O486" s="6">
        <v>5932.199936</v>
      </c>
      <c r="P486" s="28">
        <v>-2.3088060561766637E-2</v>
      </c>
    </row>
    <row r="487" spans="1:16" x14ac:dyDescent="0.3">
      <c r="A487" t="s">
        <v>458</v>
      </c>
      <c r="B487" t="e">
        <f>VLOOKUP(A487,Sheet3!L:L,1,FALSE)</f>
        <v>#N/A</v>
      </c>
      <c r="C487" t="str">
        <f>VLOOKUP(A487,'ALL - prices'!B:C,2,FALSE)</f>
        <v>ARC Resources Ltd</v>
      </c>
      <c r="D487" t="str">
        <f>VLOOKUP(A487,'ALL - prices'!B:I,8,FALSE)</f>
        <v>Energy</v>
      </c>
      <c r="E487">
        <v>2016</v>
      </c>
      <c r="F487" t="s">
        <v>680</v>
      </c>
      <c r="G487" t="str">
        <f t="shared" si="37"/>
        <v>2016-Q2</v>
      </c>
      <c r="H487" s="4">
        <f>INDEX('ALL - prices'!$J$3:$DY$219,MATCH('COMBINED DATA'!A487,'ALL - prices'!$B$3:$B$219,0),MATCH('COMBINED DATA'!G487,'ALL - prices'!$J$1:$DY$1,0))</f>
        <v>15.084199999999999</v>
      </c>
      <c r="I487" s="14">
        <f t="shared" si="38"/>
        <v>2.1245004140189345</v>
      </c>
      <c r="J487" s="15">
        <f>INDEX(MarketCap2!$E$2:$AR$224,MATCH(A487,MarketCap2!$B$2:$B$224,0),MATCH(G487,MarketCap2!$E$1:$AR$1,0))</f>
        <v>7755399168</v>
      </c>
      <c r="K487">
        <f t="shared" si="39"/>
        <v>22.771655104590682</v>
      </c>
      <c r="L487">
        <f>INDEX('PB2'!$D$2:$AQ$224,MATCH(A487,'PB2'!$B$2:$B$224,0),MATCH(G487,'PB2'!$D$1:$AQ$1,0))</f>
        <v>2.2947959899902299</v>
      </c>
      <c r="M487" s="16">
        <f t="shared" si="40"/>
        <v>0.43576858438046057</v>
      </c>
      <c r="N487" s="6">
        <f>INDEX('ROA2'!$D$2:$AQ$224,MATCH(A487,'ROA2'!$B$2:$B$224,0),MATCH(G487,'ROA2'!$D$1:$AQ$1,0))</f>
        <v>-4.4366111755371103</v>
      </c>
      <c r="O487" s="6">
        <v>5893.7000959999996</v>
      </c>
      <c r="P487" s="28">
        <v>-6.4899768071472507E-3</v>
      </c>
    </row>
    <row r="488" spans="1:16" x14ac:dyDescent="0.3">
      <c r="A488" t="s">
        <v>458</v>
      </c>
      <c r="B488" t="e">
        <f>VLOOKUP(A488,Sheet3!L:L,1,FALSE)</f>
        <v>#N/A</v>
      </c>
      <c r="C488" t="str">
        <f>VLOOKUP(A488,'ALL - prices'!B:C,2,FALSE)</f>
        <v>ARC Resources Ltd</v>
      </c>
      <c r="D488" t="str">
        <f>VLOOKUP(A488,'ALL - prices'!B:I,8,FALSE)</f>
        <v>Energy</v>
      </c>
      <c r="E488">
        <v>2016</v>
      </c>
      <c r="F488" t="s">
        <v>681</v>
      </c>
      <c r="G488" t="str">
        <f t="shared" si="37"/>
        <v>2016-Q3</v>
      </c>
      <c r="H488" s="4">
        <f>INDEX('ALL - prices'!$J$3:$DY$219,MATCH('COMBINED DATA'!A488,'ALL - prices'!$B$3:$B$219,0),MATCH('COMBINED DATA'!G488,'ALL - prices'!$J$1:$DY$1,0))</f>
        <v>16.2973</v>
      </c>
      <c r="I488" s="14">
        <f t="shared" si="38"/>
        <v>1.8558933958249353</v>
      </c>
      <c r="J488" s="15">
        <f>INDEX(MarketCap2!$E$2:$AR$224,MATCH(A488,MarketCap2!$B$2:$B$224,0),MATCH(G488,MarketCap2!$E$1:$AR$1,0))</f>
        <v>8345443840</v>
      </c>
      <c r="K488">
        <f t="shared" si="39"/>
        <v>22.844981578984992</v>
      </c>
      <c r="L488">
        <f>INDEX('PB2'!$D$2:$AQ$224,MATCH(A488,'PB2'!$B$2:$B$224,0),MATCH(G488,'PB2'!$D$1:$AQ$1,0))</f>
        <v>2.49808597564697</v>
      </c>
      <c r="M488" s="16">
        <f t="shared" si="40"/>
        <v>0.40030647853944007</v>
      </c>
      <c r="N488" s="6">
        <f>INDEX('ROA2'!$D$2:$AQ$224,MATCH(A488,'ROA2'!$B$2:$B$224,0),MATCH(G488,'ROA2'!$D$1:$AQ$1,0))</f>
        <v>-4.64162302017212</v>
      </c>
      <c r="O488" s="6">
        <v>5891.10016</v>
      </c>
      <c r="P488" s="28">
        <v>-4.4113815729513768E-4</v>
      </c>
    </row>
    <row r="489" spans="1:16" x14ac:dyDescent="0.3">
      <c r="A489" t="s">
        <v>458</v>
      </c>
      <c r="B489" t="e">
        <f>VLOOKUP(A489,Sheet3!L:L,1,FALSE)</f>
        <v>#N/A</v>
      </c>
      <c r="C489" t="str">
        <f>VLOOKUP(A489,'ALL - prices'!B:C,2,FALSE)</f>
        <v>ARC Resources Ltd</v>
      </c>
      <c r="D489" t="str">
        <f>VLOOKUP(A489,'ALL - prices'!B:I,8,FALSE)</f>
        <v>Energy</v>
      </c>
      <c r="E489">
        <v>2016</v>
      </c>
      <c r="F489" t="s">
        <v>682</v>
      </c>
      <c r="G489" t="str">
        <f t="shared" si="37"/>
        <v>2016-Q4</v>
      </c>
      <c r="H489" s="4">
        <f>INDEX('ALL - prices'!$J$3:$DY$219,MATCH('COMBINED DATA'!A489,'ALL - prices'!$B$3:$B$219,0),MATCH('COMBINED DATA'!G489,'ALL - prices'!$J$1:$DY$1,0))</f>
        <v>15.9741</v>
      </c>
      <c r="I489" s="14">
        <f t="shared" si="38"/>
        <v>1.1174433691840193</v>
      </c>
      <c r="J489" s="15">
        <f>INDEX(MarketCap2!$E$2:$AR$224,MATCH(A489,MarketCap2!$B$2:$B$224,0),MATCH(G489,MarketCap2!$E$1:$AR$1,0))</f>
        <v>8160606208</v>
      </c>
      <c r="K489">
        <f t="shared" si="39"/>
        <v>22.822584293359125</v>
      </c>
      <c r="L489">
        <f>INDEX('PB2'!$D$2:$AQ$224,MATCH(A489,'PB2'!$B$2:$B$224,0),MATCH(G489,'PB2'!$D$1:$AQ$1,0))</f>
        <v>2.34287810325623</v>
      </c>
      <c r="M489" s="16">
        <f t="shared" si="40"/>
        <v>0.42682544969375835</v>
      </c>
      <c r="N489" s="6">
        <f>INDEX('ROA2'!$D$2:$AQ$224,MATCH(A489,'ROA2'!$B$2:$B$224,0),MATCH(G489,'ROA2'!$D$1:$AQ$1,0))</f>
        <v>-0.34383100271224998</v>
      </c>
      <c r="O489" s="6">
        <v>5968.399872</v>
      </c>
      <c r="P489" s="28">
        <v>1.3121439103150471E-2</v>
      </c>
    </row>
    <row r="490" spans="1:16" x14ac:dyDescent="0.3">
      <c r="A490" t="s">
        <v>458</v>
      </c>
      <c r="B490" t="e">
        <f>VLOOKUP(A490,Sheet3!L:L,1,FALSE)</f>
        <v>#N/A</v>
      </c>
      <c r="C490" t="str">
        <f>VLOOKUP(A490,'ALL - prices'!B:C,2,FALSE)</f>
        <v>ARC Resources Ltd</v>
      </c>
      <c r="D490" t="str">
        <f>VLOOKUP(A490,'ALL - prices'!B:I,8,FALSE)</f>
        <v>Energy</v>
      </c>
      <c r="E490">
        <v>2017</v>
      </c>
      <c r="F490" t="s">
        <v>679</v>
      </c>
      <c r="G490" t="str">
        <f t="shared" si="37"/>
        <v>2017-Q1</v>
      </c>
      <c r="H490" s="4">
        <f>INDEX('ALL - prices'!$J$3:$DY$219,MATCH('COMBINED DATA'!A490,'ALL - prices'!$B$3:$B$219,0),MATCH('COMBINED DATA'!G490,'ALL - prices'!$J$1:$DY$1,0))</f>
        <v>13.2721</v>
      </c>
      <c r="I490" s="14">
        <f t="shared" si="38"/>
        <v>0.99496068389660497</v>
      </c>
      <c r="J490" s="15">
        <f>INDEX(MarketCap2!$E$2:$AR$224,MATCH(A490,MarketCap2!$B$2:$B$224,0),MATCH(G490,MarketCap2!$E$1:$AR$1,0))</f>
        <v>6739075584</v>
      </c>
      <c r="K490">
        <f t="shared" si="39"/>
        <v>22.631188598754999</v>
      </c>
      <c r="L490">
        <f>INDEX('PB2'!$D$2:$AQ$224,MATCH(A490,'PB2'!$B$2:$B$224,0),MATCH(G490,'PB2'!$D$1:$AQ$1,0))</f>
        <v>1.88279497623444</v>
      </c>
      <c r="M490" s="16">
        <f t="shared" si="40"/>
        <v>0.53112527525433706</v>
      </c>
      <c r="N490" s="6">
        <f>INDEX('ROA2'!$D$2:$AQ$224,MATCH(A490,'ROA2'!$B$2:$B$224,0),MATCH(G490,'ROA2'!$D$1:$AQ$1,0))</f>
        <v>3.3767518997192401</v>
      </c>
      <c r="O490" s="6">
        <v>5990.4998400000004</v>
      </c>
      <c r="P490" s="28">
        <v>3.7028296484757457E-3</v>
      </c>
    </row>
    <row r="491" spans="1:16" x14ac:dyDescent="0.3">
      <c r="A491" t="s">
        <v>458</v>
      </c>
      <c r="B491" t="e">
        <f>VLOOKUP(A491,Sheet3!L:L,1,FALSE)</f>
        <v>#N/A</v>
      </c>
      <c r="C491" t="str">
        <f>VLOOKUP(A491,'ALL - prices'!B:C,2,FALSE)</f>
        <v>ARC Resources Ltd</v>
      </c>
      <c r="D491" t="str">
        <f>VLOOKUP(A491,'ALL - prices'!B:I,8,FALSE)</f>
        <v>Energy</v>
      </c>
      <c r="E491">
        <v>2017</v>
      </c>
      <c r="F491" t="s">
        <v>680</v>
      </c>
      <c r="G491" t="str">
        <f t="shared" si="37"/>
        <v>2017-Q2</v>
      </c>
      <c r="H491" s="4">
        <f>INDEX('ALL - prices'!$J$3:$DY$219,MATCH('COMBINED DATA'!A491,'ALL - prices'!$B$3:$B$219,0),MATCH('COMBINED DATA'!G491,'ALL - prices'!$J$1:$DY$1,0))</f>
        <v>11.9108</v>
      </c>
      <c r="I491" s="14">
        <f t="shared" si="38"/>
        <v>1.015840981650179</v>
      </c>
      <c r="J491" s="15">
        <f>INDEX(MarketCap2!$E$2:$AR$224,MATCH(A491,MarketCap2!$B$2:$B$224,0),MATCH(G491,MarketCap2!$E$1:$AR$1,0))</f>
        <v>5997367296</v>
      </c>
      <c r="K491">
        <f t="shared" si="39"/>
        <v>22.514586425880598</v>
      </c>
      <c r="L491">
        <f>INDEX('PB2'!$D$2:$AQ$224,MATCH(A491,'PB2'!$B$2:$B$224,0),MATCH(G491,'PB2'!$D$1:$AQ$1,0))</f>
        <v>1.6423180103302</v>
      </c>
      <c r="M491" s="16">
        <f t="shared" si="40"/>
        <v>0.60889547195487603</v>
      </c>
      <c r="N491" s="6">
        <f>INDEX('ROA2'!$D$2:$AQ$224,MATCH(A491,'ROA2'!$B$2:$B$224,0),MATCH(G491,'ROA2'!$D$1:$AQ$1,0))</f>
        <v>4.6373209953308097</v>
      </c>
      <c r="O491" s="6">
        <v>6169.2999680000003</v>
      </c>
      <c r="P491" s="28">
        <v>2.9847280323105699E-2</v>
      </c>
    </row>
    <row r="492" spans="1:16" x14ac:dyDescent="0.3">
      <c r="A492" t="s">
        <v>458</v>
      </c>
      <c r="B492" t="e">
        <f>VLOOKUP(A492,Sheet3!L:L,1,FALSE)</f>
        <v>#N/A</v>
      </c>
      <c r="C492" t="str">
        <f>VLOOKUP(A492,'ALL - prices'!B:C,2,FALSE)</f>
        <v>ARC Resources Ltd</v>
      </c>
      <c r="D492" t="str">
        <f>VLOOKUP(A492,'ALL - prices'!B:I,8,FALSE)</f>
        <v>Energy</v>
      </c>
      <c r="E492">
        <v>2017</v>
      </c>
      <c r="F492" t="s">
        <v>681</v>
      </c>
      <c r="G492" t="str">
        <f t="shared" si="37"/>
        <v>2017-Q3</v>
      </c>
      <c r="H492" s="4">
        <f>INDEX('ALL - prices'!$J$3:$DY$219,MATCH('COMBINED DATA'!A492,'ALL - prices'!$B$3:$B$219,0),MATCH('COMBINED DATA'!G492,'ALL - prices'!$J$1:$DY$1,0))</f>
        <v>12.1792</v>
      </c>
      <c r="I492" s="14">
        <f t="shared" si="38"/>
        <v>0.33407730018664816</v>
      </c>
      <c r="J492" s="15">
        <f>INDEX(MarketCap2!$E$2:$AR$224,MATCH(A492,MarketCap2!$B$2:$B$224,0),MATCH(G492,MarketCap2!$E$1:$AR$1,0))</f>
        <v>6080831488</v>
      </c>
      <c r="K492">
        <f t="shared" si="39"/>
        <v>22.528407281468716</v>
      </c>
      <c r="L492">
        <f>INDEX('PB2'!$D$2:$AQ$224,MATCH(A492,'PB2'!$B$2:$B$224,0),MATCH(G492,'PB2'!$D$1:$AQ$1,0))</f>
        <v>1.6661070585250899</v>
      </c>
      <c r="M492" s="16">
        <f t="shared" si="40"/>
        <v>0.60020152659652215</v>
      </c>
      <c r="N492" s="6">
        <f>INDEX('ROA2'!$D$2:$AQ$224,MATCH(A492,'ROA2'!$B$2:$B$224,0),MATCH(G492,'ROA2'!$D$1:$AQ$1,0))</f>
        <v>7.6406989097595197</v>
      </c>
      <c r="O492" s="6">
        <v>6196.8</v>
      </c>
      <c r="P492" s="28">
        <v>4.4575611726844011E-3</v>
      </c>
    </row>
    <row r="493" spans="1:16" x14ac:dyDescent="0.3">
      <c r="A493" t="s">
        <v>458</v>
      </c>
      <c r="B493" t="e">
        <f>VLOOKUP(A493,Sheet3!L:L,1,FALSE)</f>
        <v>#N/A</v>
      </c>
      <c r="C493" t="str">
        <f>VLOOKUP(A493,'ALL - prices'!B:C,2,FALSE)</f>
        <v>ARC Resources Ltd</v>
      </c>
      <c r="D493" t="str">
        <f>VLOOKUP(A493,'ALL - prices'!B:I,8,FALSE)</f>
        <v>Energy</v>
      </c>
      <c r="E493">
        <v>2017</v>
      </c>
      <c r="F493" t="s">
        <v>682</v>
      </c>
      <c r="G493" t="str">
        <f t="shared" si="37"/>
        <v>2017-Q4</v>
      </c>
      <c r="H493" s="4">
        <f>INDEX('ALL - prices'!$J$3:$DY$219,MATCH('COMBINED DATA'!A493,'ALL - prices'!$B$3:$B$219,0),MATCH('COMBINED DATA'!G493,'ALL - prices'!$J$1:$DY$1,0))</f>
        <v>10.554500000000001</v>
      </c>
      <c r="I493" s="14">
        <f t="shared" si="38"/>
        <v>2.1007143648054507</v>
      </c>
      <c r="J493" s="15">
        <f>INDEX(MarketCap2!$E$2:$AR$224,MATCH(A493,MarketCap2!$B$2:$B$224,0),MATCH(G493,MarketCap2!$E$1:$AR$1,0))</f>
        <v>5217854464</v>
      </c>
      <c r="K493">
        <f t="shared" si="39"/>
        <v>22.375352132125951</v>
      </c>
      <c r="L493">
        <f>INDEX('PB2'!$D$2:$AQ$224,MATCH(A493,'PB2'!$B$2:$B$224,0),MATCH(G493,'PB2'!$D$1:$AQ$1,0))</f>
        <v>1.4211679697036701</v>
      </c>
      <c r="M493" s="16">
        <f t="shared" si="40"/>
        <v>0.70364659302623567</v>
      </c>
      <c r="N493" s="6">
        <f>INDEX('ROA2'!$D$2:$AQ$224,MATCH(A493,'ROA2'!$B$2:$B$224,0),MATCH(G493,'ROA2'!$D$1:$AQ$1,0))</f>
        <v>7.9778871536254901</v>
      </c>
      <c r="O493" s="6">
        <v>6114.9998079999996</v>
      </c>
      <c r="P493" s="28">
        <v>-1.3200392460624936E-2</v>
      </c>
    </row>
    <row r="494" spans="1:16" x14ac:dyDescent="0.3">
      <c r="A494" t="s">
        <v>458</v>
      </c>
      <c r="B494" t="e">
        <f>VLOOKUP(A494,Sheet3!L:L,1,FALSE)</f>
        <v>#N/A</v>
      </c>
      <c r="C494" t="str">
        <f>VLOOKUP(A494,'ALL - prices'!B:C,2,FALSE)</f>
        <v>ARC Resources Ltd</v>
      </c>
      <c r="D494" t="str">
        <f>VLOOKUP(A494,'ALL - prices'!B:I,8,FALSE)</f>
        <v>Energy</v>
      </c>
      <c r="E494">
        <v>2018</v>
      </c>
      <c r="F494" t="s">
        <v>679</v>
      </c>
      <c r="G494" t="str">
        <f t="shared" si="37"/>
        <v>2018-Q1</v>
      </c>
      <c r="H494" s="4">
        <f>INDEX('ALL - prices'!$J$3:$DY$219,MATCH('COMBINED DATA'!A494,'ALL - prices'!$B$3:$B$219,0),MATCH('COMBINED DATA'!G494,'ALL - prices'!$J$1:$DY$1,0))</f>
        <v>10.1564</v>
      </c>
      <c r="I494" s="14">
        <f t="shared" si="38"/>
        <v>2.2223383383274493</v>
      </c>
      <c r="J494" s="15">
        <f>INDEX(MarketCap2!$E$2:$AR$224,MATCH(A494,MarketCap2!$B$2:$B$224,0),MATCH(G494,MarketCap2!$E$1:$AR$1,0))</f>
        <v>4966730240</v>
      </c>
      <c r="K494">
        <f t="shared" si="39"/>
        <v>22.326027561147797</v>
      </c>
      <c r="L494">
        <f>INDEX('PB2'!$D$2:$AQ$224,MATCH(A494,'PB2'!$B$2:$B$224,0),MATCH(G494,'PB2'!$D$1:$AQ$1,0))</f>
        <v>1.3516540527343801</v>
      </c>
      <c r="M494" s="16">
        <f t="shared" si="40"/>
        <v>0.73983427784425448</v>
      </c>
      <c r="N494" s="6">
        <f>INDEX('ROA2'!$D$2:$AQ$224,MATCH(A494,'ROA2'!$B$2:$B$224,0),MATCH(G494,'ROA2'!$D$1:$AQ$1,0))</f>
        <v>6.3678407669067401</v>
      </c>
      <c r="O494" s="6">
        <v>6224</v>
      </c>
      <c r="P494" s="28">
        <v>1.7825052399413E-2</v>
      </c>
    </row>
    <row r="495" spans="1:16" x14ac:dyDescent="0.3">
      <c r="A495" t="s">
        <v>458</v>
      </c>
      <c r="B495" t="e">
        <f>VLOOKUP(A495,Sheet3!L:L,1,FALSE)</f>
        <v>#N/A</v>
      </c>
      <c r="C495" t="str">
        <f>VLOOKUP(A495,'ALL - prices'!B:C,2,FALSE)</f>
        <v>ARC Resources Ltd</v>
      </c>
      <c r="D495" t="str">
        <f>VLOOKUP(A495,'ALL - prices'!B:I,8,FALSE)</f>
        <v>Energy</v>
      </c>
      <c r="E495">
        <v>2018</v>
      </c>
      <c r="F495" t="s">
        <v>680</v>
      </c>
      <c r="G495" t="str">
        <f t="shared" si="37"/>
        <v>2018-Q2</v>
      </c>
      <c r="H495" s="4">
        <f>INDEX('ALL - prices'!$J$3:$DY$219,MATCH('COMBINED DATA'!A495,'ALL - prices'!$B$3:$B$219,0),MATCH('COMBINED DATA'!G495,'ALL - prices'!$J$1:$DY$1,0))</f>
        <v>9.9311000000000007</v>
      </c>
      <c r="I495" s="14">
        <f t="shared" si="38"/>
        <v>2.4524048365838813</v>
      </c>
      <c r="J495" s="15">
        <f>INDEX(MarketCap2!$E$2:$AR$224,MATCH(A495,MarketCap2!$B$2:$B$224,0),MATCH(G495,MarketCap2!$E$1:$AR$1,0))</f>
        <v>4804002816</v>
      </c>
      <c r="K495">
        <f t="shared" si="39"/>
        <v>22.292715327342162</v>
      </c>
      <c r="L495">
        <f>INDEX('PB2'!$D$2:$AQ$224,MATCH(A495,'PB2'!$B$2:$B$224,0),MATCH(G495,'PB2'!$D$1:$AQ$1,0))</f>
        <v>1.3431810140609699</v>
      </c>
      <c r="M495" s="16">
        <f t="shared" si="40"/>
        <v>0.74450129173327328</v>
      </c>
      <c r="N495" s="6">
        <f>INDEX('ROA2'!$D$2:$AQ$224,MATCH(A495,'ROA2'!$B$2:$B$224,0),MATCH(G495,'ROA2'!$D$1:$AQ$1,0))</f>
        <v>4.8577189445495597</v>
      </c>
      <c r="O495" s="6">
        <v>6235.7002240000002</v>
      </c>
      <c r="P495" s="28">
        <v>1.8798560411311313E-3</v>
      </c>
    </row>
    <row r="496" spans="1:16" x14ac:dyDescent="0.3">
      <c r="A496" t="s">
        <v>458</v>
      </c>
      <c r="B496" t="e">
        <f>VLOOKUP(A496,Sheet3!L:L,1,FALSE)</f>
        <v>#N/A</v>
      </c>
      <c r="C496" t="str">
        <f>VLOOKUP(A496,'ALL - prices'!B:C,2,FALSE)</f>
        <v>ARC Resources Ltd</v>
      </c>
      <c r="D496" t="str">
        <f>VLOOKUP(A496,'ALL - prices'!B:I,8,FALSE)</f>
        <v>Energy</v>
      </c>
      <c r="E496">
        <v>2018</v>
      </c>
      <c r="F496" t="s">
        <v>681</v>
      </c>
      <c r="G496" t="str">
        <f t="shared" si="37"/>
        <v>2018-Q3</v>
      </c>
      <c r="H496" s="4">
        <f>INDEX('ALL - prices'!$J$3:$DY$219,MATCH('COMBINED DATA'!A496,'ALL - prices'!$B$3:$B$219,0),MATCH('COMBINED DATA'!G496,'ALL - prices'!$J$1:$DY$1,0))</f>
        <v>10.639099999999999</v>
      </c>
      <c r="I496" s="14">
        <f t="shared" si="38"/>
        <v>0.94328930344831063</v>
      </c>
      <c r="J496" s="15">
        <f>INDEX(MarketCap2!$E$2:$AR$224,MATCH(A496,MarketCap2!$B$2:$B$224,0),MATCH(G496,MarketCap2!$E$1:$AR$1,0))</f>
        <v>5096299520</v>
      </c>
      <c r="K496">
        <f t="shared" si="39"/>
        <v>22.351780528999264</v>
      </c>
      <c r="L496">
        <f>INDEX('PB2'!$D$2:$AQ$224,MATCH(A496,'PB2'!$B$2:$B$224,0),MATCH(G496,'PB2'!$D$1:$AQ$1,0))</f>
        <v>1.4262779951095601</v>
      </c>
      <c r="M496" s="16">
        <f t="shared" si="40"/>
        <v>0.701125589421426</v>
      </c>
      <c r="N496" s="6">
        <f>INDEX('ROA2'!$D$2:$AQ$224,MATCH(A496,'ROA2'!$B$2:$B$224,0),MATCH(G496,'ROA2'!$D$1:$AQ$1,0))</f>
        <v>2.1441509723663299</v>
      </c>
      <c r="O496" s="6">
        <v>6059.800064</v>
      </c>
      <c r="P496" s="28">
        <v>-2.8208565787526885E-2</v>
      </c>
    </row>
    <row r="497" spans="1:16" x14ac:dyDescent="0.3">
      <c r="A497" t="s">
        <v>458</v>
      </c>
      <c r="B497" t="e">
        <f>VLOOKUP(A497,Sheet3!L:L,1,FALSE)</f>
        <v>#N/A</v>
      </c>
      <c r="C497" t="str">
        <f>VLOOKUP(A497,'ALL - prices'!B:C,2,FALSE)</f>
        <v>ARC Resources Ltd</v>
      </c>
      <c r="D497" t="str">
        <f>VLOOKUP(A497,'ALL - prices'!B:I,8,FALSE)</f>
        <v>Energy</v>
      </c>
      <c r="E497">
        <v>2018</v>
      </c>
      <c r="F497" t="s">
        <v>682</v>
      </c>
      <c r="G497" t="str">
        <f t="shared" si="37"/>
        <v>2018-Q4</v>
      </c>
      <c r="H497" s="4">
        <f>INDEX('ALL - prices'!$J$3:$DY$219,MATCH('COMBINED DATA'!A497,'ALL - prices'!$B$3:$B$219,0),MATCH('COMBINED DATA'!G497,'ALL - prices'!$J$1:$DY$1,0))</f>
        <v>6.0824999999999996</v>
      </c>
      <c r="I497" s="14">
        <f t="shared" si="38"/>
        <v>1.0485582208442186</v>
      </c>
      <c r="J497" s="15">
        <f>INDEX(MarketCap2!$E$2:$AR$224,MATCH(A497,MarketCap2!$B$2:$B$224,0),MATCH(G497,MarketCap2!$E$1:$AR$1,0))</f>
        <v>2866668544</v>
      </c>
      <c r="K497">
        <f t="shared" si="39"/>
        <v>21.776416406421269</v>
      </c>
      <c r="L497">
        <f>INDEX('PB2'!$D$2:$AQ$224,MATCH(A497,'PB2'!$B$2:$B$224,0),MATCH(G497,'PB2'!$D$1:$AQ$1,0))</f>
        <v>0.778752982616425</v>
      </c>
      <c r="M497" s="16">
        <f t="shared" si="40"/>
        <v>1.2841042311520112</v>
      </c>
      <c r="N497" s="6">
        <f>INDEX('ROA2'!$D$2:$AQ$224,MATCH(A497,'ROA2'!$B$2:$B$224,0),MATCH(G497,'ROA2'!$D$1:$AQ$1,0))</f>
        <v>2.1402359008789098</v>
      </c>
      <c r="O497" s="6">
        <v>5846.3001599999998</v>
      </c>
      <c r="P497" s="28">
        <v>-3.5232169666513977E-2</v>
      </c>
    </row>
    <row r="498" spans="1:16" x14ac:dyDescent="0.3">
      <c r="A498" t="s">
        <v>458</v>
      </c>
      <c r="B498" t="e">
        <f>VLOOKUP(A498,Sheet3!L:L,1,FALSE)</f>
        <v>#N/A</v>
      </c>
      <c r="C498" t="str">
        <f>VLOOKUP(A498,'ALL - prices'!B:C,2,FALSE)</f>
        <v>ARC Resources Ltd</v>
      </c>
      <c r="D498" t="str">
        <f>VLOOKUP(A498,'ALL - prices'!B:I,8,FALSE)</f>
        <v>Energy</v>
      </c>
      <c r="E498">
        <v>2019</v>
      </c>
      <c r="F498" t="s">
        <v>679</v>
      </c>
      <c r="G498" t="str">
        <f t="shared" si="37"/>
        <v>2019-Q1</v>
      </c>
      <c r="H498" s="4">
        <f>INDEX('ALL - prices'!$J$3:$DY$219,MATCH('COMBINED DATA'!A498,'ALL - prices'!$B$3:$B$219,0),MATCH('COMBINED DATA'!G498,'ALL - prices'!$J$1:$DY$1,0))</f>
        <v>6.9550999999999998</v>
      </c>
      <c r="I498" s="14">
        <f t="shared" si="38"/>
        <v>1.3466649555475962</v>
      </c>
      <c r="J498" s="15">
        <f>INDEX(MarketCap2!$E$2:$AR$224,MATCH(A498,MarketCap2!$B$2:$B$224,0),MATCH(G498,MarketCap2!$E$1:$AR$1,0))</f>
        <v>3227535616</v>
      </c>
      <c r="K498">
        <f t="shared" si="39"/>
        <v>21.894984715790724</v>
      </c>
      <c r="L498">
        <f>INDEX('PB2'!$D$2:$AQ$224,MATCH(A498,'PB2'!$B$2:$B$224,0),MATCH(G498,'PB2'!$D$1:$AQ$1,0))</f>
        <v>0.90310698747634899</v>
      </c>
      <c r="M498" s="16">
        <f t="shared" si="40"/>
        <v>1.1072885204823957</v>
      </c>
      <c r="N498" s="6">
        <f>INDEX('ROA2'!$D$2:$AQ$224,MATCH(A498,'ROA2'!$B$2:$B$224,0),MATCH(G498,'ROA2'!$D$1:$AQ$1,0))</f>
        <v>3.4934070110321001</v>
      </c>
      <c r="O498" s="6">
        <v>6016.2001920000002</v>
      </c>
      <c r="P498" s="28">
        <v>2.9061120255584084E-2</v>
      </c>
    </row>
    <row r="499" spans="1:16" x14ac:dyDescent="0.3">
      <c r="A499" t="s">
        <v>458</v>
      </c>
      <c r="B499" t="e">
        <f>VLOOKUP(A499,Sheet3!L:L,1,FALSE)</f>
        <v>#N/A</v>
      </c>
      <c r="C499" t="str">
        <f>VLOOKUP(A499,'ALL - prices'!B:C,2,FALSE)</f>
        <v>ARC Resources Ltd</v>
      </c>
      <c r="D499" t="str">
        <f>VLOOKUP(A499,'ALL - prices'!B:I,8,FALSE)</f>
        <v>Energy</v>
      </c>
      <c r="E499">
        <v>2019</v>
      </c>
      <c r="F499" t="s">
        <v>680</v>
      </c>
      <c r="G499" t="str">
        <f t="shared" si="37"/>
        <v>2019-Q2</v>
      </c>
      <c r="H499" s="4">
        <f>INDEX('ALL - prices'!$J$3:$DY$219,MATCH('COMBINED DATA'!A499,'ALL - prices'!$B$3:$B$219,0),MATCH('COMBINED DATA'!G499,'ALL - prices'!$J$1:$DY$1,0))</f>
        <v>4.9837999999999996</v>
      </c>
      <c r="I499" s="14">
        <f t="shared" si="38"/>
        <v>1.4694947941384493</v>
      </c>
      <c r="J499" s="15">
        <f>INDEX(MarketCap2!$E$2:$AR$224,MATCH(A499,MarketCap2!$B$2:$B$224,0),MATCH(G499,MarketCap2!$E$1:$AR$1,0))</f>
        <v>2268476160</v>
      </c>
      <c r="K499">
        <f t="shared" si="39"/>
        <v>21.54237414786606</v>
      </c>
      <c r="L499">
        <f>INDEX('PB2'!$D$2:$AQ$224,MATCH(A499,'PB2'!$B$2:$B$224,0),MATCH(G499,'PB2'!$D$1:$AQ$1,0))</f>
        <v>0.62735199928283703</v>
      </c>
      <c r="M499" s="16">
        <f t="shared" si="40"/>
        <v>1.5940014555515227</v>
      </c>
      <c r="N499" s="6">
        <f>INDEX('ROA2'!$D$2:$AQ$224,MATCH(A499,'ROA2'!$B$2:$B$224,0),MATCH(G499,'ROA2'!$D$1:$AQ$1,0))</f>
        <v>1.7115050554275499</v>
      </c>
      <c r="O499" s="6">
        <v>5952.399872</v>
      </c>
      <c r="P499" s="28">
        <v>-1.0604753492883815E-2</v>
      </c>
    </row>
    <row r="500" spans="1:16" x14ac:dyDescent="0.3">
      <c r="A500" t="s">
        <v>458</v>
      </c>
      <c r="B500" t="e">
        <f>VLOOKUP(A500,Sheet3!L:L,1,FALSE)</f>
        <v>#N/A</v>
      </c>
      <c r="C500" t="str">
        <f>VLOOKUP(A500,'ALL - prices'!B:C,2,FALSE)</f>
        <v>ARC Resources Ltd</v>
      </c>
      <c r="D500" t="str">
        <f>VLOOKUP(A500,'ALL - prices'!B:I,8,FALSE)</f>
        <v>Energy</v>
      </c>
      <c r="E500">
        <v>2019</v>
      </c>
      <c r="F500" t="s">
        <v>681</v>
      </c>
      <c r="G500" t="str">
        <f t="shared" si="37"/>
        <v>2019-Q3</v>
      </c>
      <c r="H500" s="4">
        <f>INDEX('ALL - prices'!$J$3:$DY$219,MATCH('COMBINED DATA'!A500,'ALL - prices'!$B$3:$B$219,0),MATCH('COMBINED DATA'!G500,'ALL - prices'!$J$1:$DY$1,0))</f>
        <v>5.0288000000000004</v>
      </c>
      <c r="I500" s="14">
        <f t="shared" si="38"/>
        <v>1.4720917031557506</v>
      </c>
      <c r="J500" s="15">
        <f>INDEX(MarketCap2!$E$2:$AR$224,MATCH(A500,MarketCap2!$B$2:$B$224,0),MATCH(G500,MarketCap2!$E$1:$AR$1,0))</f>
        <v>2234709248</v>
      </c>
      <c r="K500">
        <f t="shared" si="39"/>
        <v>21.527376966169143</v>
      </c>
      <c r="L500">
        <f>INDEX('PB2'!$D$2:$AQ$224,MATCH(A500,'PB2'!$B$2:$B$224,0),MATCH(G500,'PB2'!$D$1:$AQ$1,0))</f>
        <v>0.63678598403930697</v>
      </c>
      <c r="M500" s="16">
        <f t="shared" si="40"/>
        <v>1.5703863229789192</v>
      </c>
      <c r="N500" s="6">
        <f>INDEX('ROA2'!$D$2:$AQ$224,MATCH(A500,'ROA2'!$B$2:$B$224,0),MATCH(G500,'ROA2'!$D$1:$AQ$1,0))</f>
        <v>4.0975990295410201</v>
      </c>
      <c r="O500" s="6">
        <v>5878.900224</v>
      </c>
      <c r="P500" s="28">
        <v>-1.2347901616244101E-2</v>
      </c>
    </row>
    <row r="501" spans="1:16" x14ac:dyDescent="0.3">
      <c r="A501" t="s">
        <v>458</v>
      </c>
      <c r="B501" t="e">
        <f>VLOOKUP(A501,Sheet3!L:L,1,FALSE)</f>
        <v>#N/A</v>
      </c>
      <c r="C501" t="str">
        <f>VLOOKUP(A501,'ALL - prices'!B:C,2,FALSE)</f>
        <v>ARC Resources Ltd</v>
      </c>
      <c r="D501" t="str">
        <f>VLOOKUP(A501,'ALL - prices'!B:I,8,FALSE)</f>
        <v>Energy</v>
      </c>
      <c r="E501">
        <v>2019</v>
      </c>
      <c r="F501" t="s">
        <v>682</v>
      </c>
      <c r="G501" t="str">
        <f t="shared" si="37"/>
        <v>2019-Q4</v>
      </c>
      <c r="H501" s="4">
        <f>INDEX('ALL - prices'!$J$3:$DY$219,MATCH('COMBINED DATA'!A501,'ALL - prices'!$B$3:$B$219,0),MATCH('COMBINED DATA'!G501,'ALL - prices'!$J$1:$DY$1,0))</f>
        <v>6.6661999999999999</v>
      </c>
      <c r="I501" s="14">
        <f t="shared" si="38"/>
        <v>0.89204986174166945</v>
      </c>
      <c r="J501" s="15">
        <f>INDEX(MarketCap2!$E$2:$AR$224,MATCH(A501,MarketCap2!$B$2:$B$224,0),MATCH(G501,MarketCap2!$E$1:$AR$1,0))</f>
        <v>2896976640</v>
      </c>
      <c r="K501">
        <f t="shared" si="39"/>
        <v>21.786933492187135</v>
      </c>
      <c r="L501">
        <f>INDEX('PB2'!$D$2:$AQ$224,MATCH(A501,'PB2'!$B$2:$B$224,0),MATCH(G501,'PB2'!$D$1:$AQ$1,0))</f>
        <v>0.84040302038192705</v>
      </c>
      <c r="M501" s="16">
        <f t="shared" si="40"/>
        <v>1.189905290375495</v>
      </c>
      <c r="N501" s="6">
        <f>INDEX('ROA2'!$D$2:$AQ$224,MATCH(A501,'ROA2'!$B$2:$B$224,0),MATCH(G501,'ROA2'!$D$1:$AQ$1,0))</f>
        <v>2.4396729469299299</v>
      </c>
      <c r="O501" s="6">
        <v>5819.2</v>
      </c>
      <c r="P501" s="28">
        <v>-1.0154998677521383E-2</v>
      </c>
    </row>
    <row r="502" spans="1:16" x14ac:dyDescent="0.3">
      <c r="A502" t="s">
        <v>458</v>
      </c>
      <c r="B502" t="e">
        <f>VLOOKUP(A502,Sheet3!L:L,1,FALSE)</f>
        <v>#N/A</v>
      </c>
      <c r="C502" t="str">
        <f>VLOOKUP(A502,'ALL - prices'!B:C,2,FALSE)</f>
        <v>ARC Resources Ltd</v>
      </c>
      <c r="D502" t="str">
        <f>VLOOKUP(A502,'ALL - prices'!B:I,8,FALSE)</f>
        <v>Energy</v>
      </c>
      <c r="E502">
        <v>2020</v>
      </c>
      <c r="F502" t="s">
        <v>679</v>
      </c>
      <c r="G502" t="str">
        <f t="shared" si="37"/>
        <v>2020-Q1</v>
      </c>
      <c r="H502" s="4">
        <f>INDEX('ALL - prices'!$J$3:$DY$219,MATCH('COMBINED DATA'!A502,'ALL - prices'!$B$3:$B$219,0),MATCH('COMBINED DATA'!G502,'ALL - prices'!$J$1:$DY$1,0))</f>
        <v>3.3679000000000001</v>
      </c>
      <c r="I502" s="14">
        <f t="shared" si="38"/>
        <v>1.1662417545260531</v>
      </c>
      <c r="J502" s="15">
        <f>INDEX(MarketCap2!$E$2:$AR$224,MATCH(A502,MarketCap2!$B$2:$B$224,0),MATCH(G502,MarketCap2!$E$1:$AR$1,0))</f>
        <v>1434322176</v>
      </c>
      <c r="K502">
        <f t="shared" si="39"/>
        <v>21.083958223345505</v>
      </c>
      <c r="L502">
        <f>INDEX('PB2'!$D$2:$AQ$224,MATCH(A502,'PB2'!$B$2:$B$224,0),MATCH(G502,'PB2'!$D$1:$AQ$1,0))</f>
        <v>0.50391101837158203</v>
      </c>
      <c r="M502" s="16">
        <f t="shared" si="40"/>
        <v>1.9844773452891715</v>
      </c>
      <c r="N502" s="6">
        <f>INDEX('ROA2'!$D$2:$AQ$224,MATCH(A502,'ROA2'!$B$2:$B$224,0),MATCH(G502,'ROA2'!$D$1:$AQ$1,0))</f>
        <v>-0.46801498532295199</v>
      </c>
      <c r="O502" s="6">
        <v>5778.2999040000004</v>
      </c>
      <c r="P502" s="28">
        <v>-7.0284740170469132E-3</v>
      </c>
    </row>
    <row r="503" spans="1:16" x14ac:dyDescent="0.3">
      <c r="A503" t="s">
        <v>458</v>
      </c>
      <c r="B503" t="e">
        <f>VLOOKUP(A503,Sheet3!L:L,1,FALSE)</f>
        <v>#N/A</v>
      </c>
      <c r="C503" t="str">
        <f>VLOOKUP(A503,'ALL - prices'!B:C,2,FALSE)</f>
        <v>ARC Resources Ltd</v>
      </c>
      <c r="D503" t="str">
        <f>VLOOKUP(A503,'ALL - prices'!B:I,8,FALSE)</f>
        <v>Energy</v>
      </c>
      <c r="E503">
        <v>2020</v>
      </c>
      <c r="F503" t="s">
        <v>680</v>
      </c>
      <c r="G503" t="str">
        <f t="shared" si="37"/>
        <v>2020-Q2</v>
      </c>
      <c r="H503" s="4">
        <f>INDEX('ALL - prices'!$J$3:$DY$219,MATCH('COMBINED DATA'!A503,'ALL - prices'!$B$3:$B$219,0),MATCH('COMBINED DATA'!G503,'ALL - prices'!$J$1:$DY$1,0))</f>
        <v>3.8441000000000001</v>
      </c>
      <c r="I503" s="14">
        <f t="shared" si="38"/>
        <v>1.9290971590789967</v>
      </c>
      <c r="J503" s="15">
        <f>INDEX(MarketCap2!$E$2:$AR$224,MATCH(A503,MarketCap2!$B$2:$B$224,0),MATCH(G503,MarketCap2!$E$1:$AR$1,0))</f>
        <v>1614940416</v>
      </c>
      <c r="K503">
        <f t="shared" si="39"/>
        <v>21.202563898822778</v>
      </c>
      <c r="L503">
        <f>INDEX('PB2'!$D$2:$AQ$224,MATCH(A503,'PB2'!$B$2:$B$224,0),MATCH(G503,'PB2'!$D$1:$AQ$1,0))</f>
        <v>0.58038097620010398</v>
      </c>
      <c r="M503" s="16">
        <f t="shared" si="40"/>
        <v>1.7230061649284996</v>
      </c>
      <c r="N503" s="6">
        <f>INDEX('ROA2'!$D$2:$AQ$224,MATCH(A503,'ROA2'!$B$2:$B$224,0),MATCH(G503,'ROA2'!$D$1:$AQ$1,0))</f>
        <v>-9.5532579421997106</v>
      </c>
      <c r="O503" s="6">
        <v>5172.5998079999999</v>
      </c>
      <c r="P503" s="28">
        <v>-0.10482323625686293</v>
      </c>
    </row>
    <row r="504" spans="1:16" x14ac:dyDescent="0.3">
      <c r="A504" t="s">
        <v>458</v>
      </c>
      <c r="B504" t="e">
        <f>VLOOKUP(A504,Sheet3!L:L,1,FALSE)</f>
        <v>#N/A</v>
      </c>
      <c r="C504" t="str">
        <f>VLOOKUP(A504,'ALL - prices'!B:C,2,FALSE)</f>
        <v>ARC Resources Ltd</v>
      </c>
      <c r="D504" t="str">
        <f>VLOOKUP(A504,'ALL - prices'!B:I,8,FALSE)</f>
        <v>Energy</v>
      </c>
      <c r="E504">
        <v>2020</v>
      </c>
      <c r="F504" t="s">
        <v>681</v>
      </c>
      <c r="G504" t="str">
        <f t="shared" si="37"/>
        <v>2020-Q3</v>
      </c>
      <c r="H504" s="4">
        <f>INDEX('ALL - prices'!$J$3:$DY$219,MATCH('COMBINED DATA'!A504,'ALL - prices'!$B$3:$B$219,0),MATCH('COMBINED DATA'!G504,'ALL - prices'!$J$1:$DY$1,0))</f>
        <v>5.0651000000000002</v>
      </c>
      <c r="I504" s="14">
        <f t="shared" si="38"/>
        <v>2.3760221398730019</v>
      </c>
      <c r="J504" s="15">
        <f>INDEX(MarketCap2!$E$2:$AR$224,MATCH(A504,MarketCap2!$B$2:$B$224,0),MATCH(G504,MarketCap2!$E$1:$AR$1,0))</f>
        <v>2107213952</v>
      </c>
      <c r="K504">
        <f t="shared" si="39"/>
        <v>21.468632510039953</v>
      </c>
      <c r="L504">
        <f>INDEX('PB2'!$D$2:$AQ$224,MATCH(A504,'PB2'!$B$2:$B$224,0),MATCH(G504,'PB2'!$D$1:$AQ$1,0))</f>
        <v>0.78157299757003795</v>
      </c>
      <c r="M504" s="16">
        <f t="shared" si="40"/>
        <v>1.2794710194813101</v>
      </c>
      <c r="N504" s="6">
        <f>INDEX('ROA2'!$D$2:$AQ$224,MATCH(A504,'ROA2'!$B$2:$B$224,0),MATCH(G504,'ROA2'!$D$1:$AQ$1,0))</f>
        <v>-12.151746749877899</v>
      </c>
      <c r="O504" s="6">
        <v>5136.7997439999999</v>
      </c>
      <c r="P504" s="28">
        <v>-6.9210968040928364E-3</v>
      </c>
    </row>
    <row r="505" spans="1:16" x14ac:dyDescent="0.3">
      <c r="A505" t="s">
        <v>458</v>
      </c>
      <c r="B505" t="e">
        <f>VLOOKUP(A505,Sheet3!L:L,1,FALSE)</f>
        <v>#N/A</v>
      </c>
      <c r="C505" t="str">
        <f>VLOOKUP(A505,'ALL - prices'!B:C,2,FALSE)</f>
        <v>ARC Resources Ltd</v>
      </c>
      <c r="D505" t="str">
        <f>VLOOKUP(A505,'ALL - prices'!B:I,8,FALSE)</f>
        <v>Energy</v>
      </c>
      <c r="E505">
        <v>2020</v>
      </c>
      <c r="F505" t="s">
        <v>682</v>
      </c>
      <c r="G505" t="str">
        <f t="shared" si="37"/>
        <v>2020-Q4</v>
      </c>
      <c r="H505" s="4">
        <f>INDEX('ALL - prices'!$J$3:$DY$219,MATCH('COMBINED DATA'!A505,'ALL - prices'!$B$3:$B$219,0),MATCH('COMBINED DATA'!G505,'ALL - prices'!$J$1:$DY$1,0))</f>
        <v>5.1597999999999997</v>
      </c>
      <c r="I505" s="14">
        <f t="shared" si="38"/>
        <v>1.6994686451456855</v>
      </c>
      <c r="J505" s="15">
        <f>INDEX(MarketCap2!$E$2:$AR$224,MATCH(A505,MarketCap2!$B$2:$B$224,0),MATCH(G505,MarketCap2!$E$1:$AR$1,0))</f>
        <v>2124921600</v>
      </c>
      <c r="K505">
        <f t="shared" si="39"/>
        <v>21.477000744524538</v>
      </c>
      <c r="L505">
        <f>INDEX('PB2'!$D$2:$AQ$224,MATCH(A505,'PB2'!$B$2:$B$224,0),MATCH(G505,'PB2'!$D$1:$AQ$1,0))</f>
        <v>0.75977599620819103</v>
      </c>
      <c r="M505" s="16">
        <f t="shared" si="40"/>
        <v>1.3161774062232727</v>
      </c>
      <c r="N505" s="6">
        <f>INDEX('ROA2'!$D$2:$AQ$224,MATCH(A505,'ROA2'!$B$2:$B$224,0),MATCH(G505,'ROA2'!$D$1:$AQ$1,0))</f>
        <v>-12.5568180084229</v>
      </c>
      <c r="O505" s="6">
        <v>4982.900224</v>
      </c>
      <c r="P505" s="28">
        <v>-2.9960194609447471E-2</v>
      </c>
    </row>
    <row r="506" spans="1:16" x14ac:dyDescent="0.3">
      <c r="A506" t="s">
        <v>458</v>
      </c>
      <c r="B506" t="e">
        <f>VLOOKUP(A506,Sheet3!L:L,1,FALSE)</f>
        <v>#N/A</v>
      </c>
      <c r="C506" t="str">
        <f>VLOOKUP(A506,'ALL - prices'!B:C,2,FALSE)</f>
        <v>ARC Resources Ltd</v>
      </c>
      <c r="D506" t="str">
        <f>VLOOKUP(A506,'ALL - prices'!B:I,8,FALSE)</f>
        <v>Energy</v>
      </c>
      <c r="E506">
        <v>2021</v>
      </c>
      <c r="F506" t="s">
        <v>679</v>
      </c>
      <c r="G506" t="str">
        <f t="shared" si="37"/>
        <v>2021-Q1</v>
      </c>
      <c r="H506" s="4">
        <f>INDEX('ALL - prices'!$J$3:$DY$219,MATCH('COMBINED DATA'!A506,'ALL - prices'!$B$3:$B$219,0),MATCH('COMBINED DATA'!G506,'ALL - prices'!$J$1:$DY$1,0))</f>
        <v>6.6908000000000003</v>
      </c>
      <c r="I506" s="14">
        <f t="shared" si="38"/>
        <v>2.537421692716185</v>
      </c>
      <c r="J506" s="15">
        <f>INDEX(MarketCap2!$E$2:$AR$224,MATCH(A506,MarketCap2!$B$2:$B$224,0),MATCH(G506,MarketCap2!$E$1:$AR$1,0))</f>
        <v>2735747328</v>
      </c>
      <c r="K506">
        <f t="shared" si="39"/>
        <v>21.729670481564916</v>
      </c>
      <c r="L506">
        <f>INDEX('PB2'!$D$2:$AQ$224,MATCH(A506,'PB2'!$B$2:$B$224,0),MATCH(G506,'PB2'!$D$1:$AQ$1,0))</f>
        <v>0.92527401447296098</v>
      </c>
      <c r="M506" s="16">
        <f t="shared" si="40"/>
        <v>1.0807609252591008</v>
      </c>
      <c r="N506" s="6">
        <f>INDEX('ROA2'!$D$2:$AQ$224,MATCH(A506,'ROA2'!$B$2:$B$224,0),MATCH(G506,'ROA2'!$D$1:$AQ$1,0))</f>
        <v>-10.197065353393601</v>
      </c>
      <c r="O506" s="6">
        <v>4954.2000639999997</v>
      </c>
      <c r="P506" s="28">
        <v>-5.7597300186278668E-3</v>
      </c>
    </row>
    <row r="507" spans="1:16" x14ac:dyDescent="0.3">
      <c r="A507" t="s">
        <v>458</v>
      </c>
      <c r="B507" t="e">
        <f>VLOOKUP(A507,Sheet3!L:L,1,FALSE)</f>
        <v>#N/A</v>
      </c>
      <c r="C507" t="str">
        <f>VLOOKUP(A507,'ALL - prices'!B:C,2,FALSE)</f>
        <v>ARC Resources Ltd</v>
      </c>
      <c r="D507" t="str">
        <f>VLOOKUP(A507,'ALL - prices'!B:I,8,FALSE)</f>
        <v>Energy</v>
      </c>
      <c r="E507">
        <v>2021</v>
      </c>
      <c r="F507" t="s">
        <v>680</v>
      </c>
      <c r="G507" t="str">
        <f t="shared" si="37"/>
        <v>2021-Q2</v>
      </c>
      <c r="H507" s="4">
        <f>INDEX('ALL - prices'!$J$3:$DY$219,MATCH('COMBINED DATA'!A507,'ALL - prices'!$B$3:$B$219,0),MATCH('COMBINED DATA'!G507,'ALL - prices'!$J$1:$DY$1,0))</f>
        <v>9.1974</v>
      </c>
      <c r="I507" s="14">
        <f t="shared" si="38"/>
        <v>2.5609596070939102</v>
      </c>
      <c r="J507" s="15">
        <f>INDEX(MarketCap2!$E$2:$AR$224,MATCH(A507,MarketCap2!$B$2:$B$224,0),MATCH(G507,MarketCap2!$E$1:$AR$1,0))</f>
        <v>7635851264</v>
      </c>
      <c r="K507">
        <f t="shared" si="39"/>
        <v>22.756120264359339</v>
      </c>
      <c r="L507">
        <f>INDEX('PB2'!$D$2:$AQ$224,MATCH(A507,'PB2'!$B$2:$B$224,0),MATCH(G507,'PB2'!$D$1:$AQ$1,0))</f>
        <v>1.3384649753570601</v>
      </c>
      <c r="M507" s="16">
        <f t="shared" si="40"/>
        <v>0.74712451831862958</v>
      </c>
      <c r="N507" s="6">
        <f>INDEX('ROA2'!$D$2:$AQ$224,MATCH(A507,'ROA2'!$B$2:$B$224,0),MATCH(G507,'ROA2'!$D$1:$AQ$1,0))</f>
        <v>3.3834960460662802</v>
      </c>
      <c r="O507" s="6">
        <v>6011.10016</v>
      </c>
      <c r="P507" s="28">
        <v>0.21333415735065486</v>
      </c>
    </row>
    <row r="508" spans="1:16" x14ac:dyDescent="0.3">
      <c r="A508" t="s">
        <v>458</v>
      </c>
      <c r="B508" t="e">
        <f>VLOOKUP(A508,Sheet3!L:L,1,FALSE)</f>
        <v>#N/A</v>
      </c>
      <c r="C508" t="str">
        <f>VLOOKUP(A508,'ALL - prices'!B:C,2,FALSE)</f>
        <v>ARC Resources Ltd</v>
      </c>
      <c r="D508" t="str">
        <f>VLOOKUP(A508,'ALL - prices'!B:I,8,FALSE)</f>
        <v>Energy</v>
      </c>
      <c r="E508">
        <v>2021</v>
      </c>
      <c r="F508" t="s">
        <v>681</v>
      </c>
      <c r="G508" t="str">
        <f t="shared" si="37"/>
        <v>2021-Q3</v>
      </c>
      <c r="H508" s="4">
        <f>INDEX('ALL - prices'!$J$3:$DY$219,MATCH('COMBINED DATA'!A508,'ALL - prices'!$B$3:$B$219,0),MATCH('COMBINED DATA'!G508,'ALL - prices'!$J$1:$DY$1,0))</f>
        <v>10.407500000000001</v>
      </c>
      <c r="I508" s="14">
        <f t="shared" si="38"/>
        <v>2.323267340765284</v>
      </c>
      <c r="J508" s="15">
        <f>INDEX(MarketCap2!$E$2:$AR$224,MATCH(A508,MarketCap2!$B$2:$B$224,0),MATCH(G508,MarketCap2!$E$1:$AR$1,0))</f>
        <v>8605234176</v>
      </c>
      <c r="K508">
        <f t="shared" si="39"/>
        <v>22.875636480185001</v>
      </c>
      <c r="L508">
        <f>INDEX('PB2'!$D$2:$AQ$224,MATCH(A508,'PB2'!$B$2:$B$224,0),MATCH(G508,'PB2'!$D$1:$AQ$1,0))</f>
        <v>1.5299420356750499</v>
      </c>
      <c r="M508" s="16">
        <f t="shared" si="40"/>
        <v>0.65361953373532489</v>
      </c>
      <c r="N508" s="6">
        <f>INDEX('ROA2'!$D$2:$AQ$224,MATCH(A508,'ROA2'!$B$2:$B$224,0),MATCH(G508,'ROA2'!$D$1:$AQ$1,0))</f>
        <v>1.3556259870529199</v>
      </c>
      <c r="O508" s="6">
        <v>11047.600128</v>
      </c>
      <c r="P508" s="28">
        <v>0.83786658580648243</v>
      </c>
    </row>
    <row r="509" spans="1:16" x14ac:dyDescent="0.3">
      <c r="A509" t="s">
        <v>458</v>
      </c>
      <c r="B509" t="e">
        <f>VLOOKUP(A509,Sheet3!L:L,1,FALSE)</f>
        <v>#N/A</v>
      </c>
      <c r="C509" t="str">
        <f>VLOOKUP(A509,'ALL - prices'!B:C,2,FALSE)</f>
        <v>ARC Resources Ltd</v>
      </c>
      <c r="D509" t="str">
        <f>VLOOKUP(A509,'ALL - prices'!B:I,8,FALSE)</f>
        <v>Energy</v>
      </c>
      <c r="E509">
        <v>2021</v>
      </c>
      <c r="F509" t="s">
        <v>682</v>
      </c>
      <c r="G509" t="str">
        <f t="shared" si="37"/>
        <v>2021-Q4</v>
      </c>
      <c r="H509" s="4">
        <f>INDEX('ALL - prices'!$J$3:$DY$219,MATCH('COMBINED DATA'!A509,'ALL - prices'!$B$3:$B$219,0),MATCH('COMBINED DATA'!G509,'ALL - prices'!$J$1:$DY$1,0))</f>
        <v>10.168799999999999</v>
      </c>
      <c r="I509" s="14">
        <f t="shared" si="38"/>
        <v>0.9248027154480023</v>
      </c>
      <c r="J509" s="15">
        <f>INDEX(MarketCap2!$E$2:$AR$224,MATCH(A509,MarketCap2!$B$2:$B$224,0),MATCH(G509,MarketCap2!$E$1:$AR$1,0))</f>
        <v>8034594304</v>
      </c>
      <c r="K509">
        <f t="shared" si="39"/>
        <v>22.807022343759737</v>
      </c>
      <c r="L509">
        <f>INDEX('PB2'!$D$2:$AQ$224,MATCH(A509,'PB2'!$B$2:$B$224,0),MATCH(G509,'PB2'!$D$1:$AQ$1,0))</f>
        <v>1.3454660177230799</v>
      </c>
      <c r="M509" s="16">
        <f t="shared" si="40"/>
        <v>0.74323690589546887</v>
      </c>
      <c r="N509" s="6">
        <f>INDEX('ROA2'!$D$2:$AQ$224,MATCH(A509,'ROA2'!$B$2:$B$224,0),MATCH(G509,'ROA2'!$D$1:$AQ$1,0))</f>
        <v>2.83633589744568</v>
      </c>
      <c r="O509" s="6">
        <v>11192.899584000001</v>
      </c>
      <c r="P509" s="28">
        <v>1.3152128454734803E-2</v>
      </c>
    </row>
    <row r="510" spans="1:16" x14ac:dyDescent="0.3">
      <c r="A510" t="s">
        <v>458</v>
      </c>
      <c r="B510" t="e">
        <f>VLOOKUP(A510,Sheet3!L:L,1,FALSE)</f>
        <v>#N/A</v>
      </c>
      <c r="C510" t="str">
        <f>VLOOKUP(A510,'ALL - prices'!B:C,2,FALSE)</f>
        <v>ARC Resources Ltd</v>
      </c>
      <c r="D510" t="str">
        <f>VLOOKUP(A510,'ALL - prices'!B:I,8,FALSE)</f>
        <v>Energy</v>
      </c>
      <c r="E510">
        <v>2022</v>
      </c>
      <c r="F510" t="s">
        <v>679</v>
      </c>
      <c r="G510" t="str">
        <f t="shared" si="37"/>
        <v>2022-Q1</v>
      </c>
      <c r="H510" s="4">
        <f>INDEX('ALL - prices'!$J$3:$DY$219,MATCH('COMBINED DATA'!A510,'ALL - prices'!$B$3:$B$219,0),MATCH('COMBINED DATA'!G510,'ALL - prices'!$J$1:$DY$1,0))</f>
        <v>14.8903</v>
      </c>
      <c r="I510" s="14">
        <f t="shared" si="38"/>
        <v>1.0983146767510052</v>
      </c>
      <c r="J510" s="15">
        <f>INDEX(MarketCap2!$E$2:$AR$224,MATCH(A510,MarketCap2!$B$2:$B$224,0),MATCH(G510,MarketCap2!$E$1:$AR$1,0))</f>
        <v>11547301888</v>
      </c>
      <c r="K510">
        <f t="shared" si="39"/>
        <v>23.169717643854273</v>
      </c>
      <c r="L510">
        <f>INDEX('PB2'!$D$2:$AQ$224,MATCH(A510,'PB2'!$B$2:$B$224,0),MATCH(G510,'PB2'!$D$1:$AQ$1,0))</f>
        <v>2.0515539646148699</v>
      </c>
      <c r="M510" s="16">
        <f t="shared" si="40"/>
        <v>0.48743538666199598</v>
      </c>
      <c r="N510" s="6">
        <f>INDEX('ROA2'!$D$2:$AQ$224,MATCH(A510,'ROA2'!$B$2:$B$224,0),MATCH(G510,'ROA2'!$D$1:$AQ$1,0))</f>
        <v>9.6311492919921893</v>
      </c>
      <c r="O510" s="6">
        <v>11380.299776</v>
      </c>
      <c r="P510" s="28">
        <v>1.674277434489661E-2</v>
      </c>
    </row>
    <row r="511" spans="1:16" x14ac:dyDescent="0.3">
      <c r="A511" t="s">
        <v>458</v>
      </c>
      <c r="B511" t="e">
        <f>VLOOKUP(A511,Sheet3!L:L,1,FALSE)</f>
        <v>#N/A</v>
      </c>
      <c r="C511" t="str">
        <f>VLOOKUP(A511,'ALL - prices'!B:C,2,FALSE)</f>
        <v>ARC Resources Ltd</v>
      </c>
      <c r="D511" t="str">
        <f>VLOOKUP(A511,'ALL - prices'!B:I,8,FALSE)</f>
        <v>Energy</v>
      </c>
      <c r="E511">
        <v>2022</v>
      </c>
      <c r="F511" t="s">
        <v>680</v>
      </c>
      <c r="G511" t="str">
        <f t="shared" si="37"/>
        <v>2022-Q2</v>
      </c>
      <c r="H511" s="4">
        <f>INDEX('ALL - prices'!$J$3:$DY$219,MATCH('COMBINED DATA'!A511,'ALL - prices'!$B$3:$B$219,0),MATCH('COMBINED DATA'!G511,'ALL - prices'!$J$1:$DY$1,0))</f>
        <v>14.536899999999999</v>
      </c>
      <c r="I511" s="14">
        <f t="shared" si="38"/>
        <v>1.1973956193199748</v>
      </c>
      <c r="J511" s="15">
        <f>INDEX(MarketCap2!$E$2:$AR$224,MATCH(A511,MarketCap2!$B$2:$B$224,0),MATCH(G511,MarketCap2!$E$1:$AR$1,0))</f>
        <v>10912884736</v>
      </c>
      <c r="K511">
        <f t="shared" si="39"/>
        <v>23.113210013939664</v>
      </c>
      <c r="L511">
        <f>INDEX('PB2'!$D$2:$AQ$224,MATCH(A511,'PB2'!$B$2:$B$224,0),MATCH(G511,'PB2'!$D$1:$AQ$1,0))</f>
        <v>1.8160469532012899</v>
      </c>
      <c r="M511" s="16">
        <f t="shared" si="40"/>
        <v>0.55064655582677569</v>
      </c>
      <c r="N511" s="6">
        <f>INDEX('ROA2'!$D$2:$AQ$224,MATCH(A511,'ROA2'!$B$2:$B$224,0),MATCH(G511,'ROA2'!$D$1:$AQ$1,0))</f>
        <v>6.1862530708312997</v>
      </c>
      <c r="O511" s="6">
        <v>11421.100032</v>
      </c>
      <c r="P511" s="28">
        <v>3.5851653122569243E-3</v>
      </c>
    </row>
    <row r="512" spans="1:16" x14ac:dyDescent="0.3">
      <c r="A512" t="s">
        <v>458</v>
      </c>
      <c r="B512" t="e">
        <f>VLOOKUP(A512,Sheet3!L:L,1,FALSE)</f>
        <v>#N/A</v>
      </c>
      <c r="C512" t="str">
        <f>VLOOKUP(A512,'ALL - prices'!B:C,2,FALSE)</f>
        <v>ARC Resources Ltd</v>
      </c>
      <c r="D512" t="str">
        <f>VLOOKUP(A512,'ALL - prices'!B:I,8,FALSE)</f>
        <v>Energy</v>
      </c>
      <c r="E512">
        <v>2022</v>
      </c>
      <c r="F512" t="s">
        <v>681</v>
      </c>
      <c r="G512" t="str">
        <f t="shared" si="37"/>
        <v>2022-Q3</v>
      </c>
      <c r="H512" s="4">
        <f>INDEX('ALL - prices'!$J$3:$DY$219,MATCH('COMBINED DATA'!A512,'ALL - prices'!$B$3:$B$219,0),MATCH('COMBINED DATA'!G512,'ALL - prices'!$J$1:$DY$1,0))</f>
        <v>14.9726</v>
      </c>
      <c r="I512" s="14">
        <f t="shared" si="38"/>
        <v>2.5588204443974991</v>
      </c>
      <c r="J512" s="15">
        <f>INDEX(MarketCap2!$E$2:$AR$224,MATCH(A512,MarketCap2!$B$2:$B$224,0),MATCH(G512,MarketCap2!$E$1:$AR$1,0))</f>
        <v>10864626688</v>
      </c>
      <c r="K512">
        <f t="shared" si="39"/>
        <v>23.108778090929679</v>
      </c>
      <c r="L512">
        <f>INDEX('PB2'!$D$2:$AQ$224,MATCH(A512,'PB2'!$B$2:$B$224,0),MATCH(G512,'PB2'!$D$1:$AQ$1,0))</f>
        <v>1.8980339765548699</v>
      </c>
      <c r="M512" s="16">
        <f t="shared" si="40"/>
        <v>0.52686095841925051</v>
      </c>
      <c r="N512" s="6">
        <f>INDEX('ROA2'!$D$2:$AQ$224,MATCH(A512,'ROA2'!$B$2:$B$224,0),MATCH(G512,'ROA2'!$D$1:$AQ$1,0))</f>
        <v>12.658329010009799</v>
      </c>
      <c r="O512" s="6">
        <v>11468.8</v>
      </c>
      <c r="P512" s="28">
        <v>4.1764775605109584E-3</v>
      </c>
    </row>
    <row r="513" spans="1:16" x14ac:dyDescent="0.3">
      <c r="A513" t="s">
        <v>458</v>
      </c>
      <c r="B513" t="e">
        <f>VLOOKUP(A513,Sheet3!L:L,1,FALSE)</f>
        <v>#N/A</v>
      </c>
      <c r="C513" t="str">
        <f>VLOOKUP(A513,'ALL - prices'!B:C,2,FALSE)</f>
        <v>ARC Resources Ltd</v>
      </c>
      <c r="D513" t="str">
        <f>VLOOKUP(A513,'ALL - prices'!B:I,8,FALSE)</f>
        <v>Energy</v>
      </c>
      <c r="E513">
        <v>2022</v>
      </c>
      <c r="F513" t="s">
        <v>682</v>
      </c>
      <c r="G513" t="str">
        <f t="shared" si="37"/>
        <v>2022-Q4</v>
      </c>
      <c r="H513" s="4">
        <f>INDEX('ALL - prices'!$J$3:$DY$219,MATCH('COMBINED DATA'!A513,'ALL - prices'!$B$3:$B$219,0),MATCH('COMBINED DATA'!G513,'ALL - prices'!$J$1:$DY$1,0))</f>
        <v>16.610499999999998</v>
      </c>
      <c r="I513" s="14">
        <f t="shared" si="38"/>
        <v>2.6815951650401733</v>
      </c>
      <c r="J513" s="15">
        <f>INDEX(MarketCap2!$E$2:$AR$224,MATCH(A513,MarketCap2!$B$2:$B$224,0),MATCH(G513,MarketCap2!$E$1:$AR$1,0))</f>
        <v>11421119488</v>
      </c>
      <c r="K513">
        <f t="shared" si="39"/>
        <v>23.158730065091316</v>
      </c>
      <c r="L513">
        <f>INDEX('PB2'!$D$2:$AQ$224,MATCH(A513,'PB2'!$B$2:$B$224,0),MATCH(G513,'PB2'!$D$1:$AQ$1,0))</f>
        <v>1.7030769586563099</v>
      </c>
      <c r="M513" s="16">
        <f t="shared" si="40"/>
        <v>0.58717252612528903</v>
      </c>
      <c r="N513" s="6">
        <f>INDEX('ROA2'!$D$2:$AQ$224,MATCH(A513,'ROA2'!$B$2:$B$224,0),MATCH(G513,'ROA2'!$D$1:$AQ$1,0))</f>
        <v>19.7177028656006</v>
      </c>
      <c r="O513" s="6">
        <v>11520.700416</v>
      </c>
      <c r="P513" s="28">
        <v>4.5253571428571782E-3</v>
      </c>
    </row>
    <row r="514" spans="1:16" x14ac:dyDescent="0.3">
      <c r="A514" t="s">
        <v>458</v>
      </c>
      <c r="B514" t="e">
        <f>VLOOKUP(A514,Sheet3!L:L,1,FALSE)</f>
        <v>#N/A</v>
      </c>
      <c r="C514" t="str">
        <f>VLOOKUP(A514,'ALL - prices'!B:C,2,FALSE)</f>
        <v>ARC Resources Ltd</v>
      </c>
      <c r="D514" t="str">
        <f>VLOOKUP(A514,'ALL - prices'!B:I,8,FALSE)</f>
        <v>Energy</v>
      </c>
      <c r="E514">
        <v>2023</v>
      </c>
      <c r="F514" t="s">
        <v>679</v>
      </c>
      <c r="G514" t="str">
        <f t="shared" si="37"/>
        <v>2023-Q1</v>
      </c>
      <c r="H514" s="4">
        <f>INDEX('ALL - prices'!$J$3:$DY$219,MATCH('COMBINED DATA'!A514,'ALL - prices'!$B$3:$B$219,0),MATCH('COMBINED DATA'!G514,'ALL - prices'!$J$1:$DY$1,0))</f>
        <v>14.0937</v>
      </c>
      <c r="I514" s="14">
        <f t="shared" si="38"/>
        <v>2.7696516417532906</v>
      </c>
      <c r="J514" s="15">
        <f>INDEX(MarketCap2!$E$2:$AR$224,MATCH(A514,MarketCap2!$B$2:$B$224,0),MATCH(G514,MarketCap2!$E$1:$AR$1,0))</f>
        <v>9495879680</v>
      </c>
      <c r="K514">
        <f t="shared" si="39"/>
        <v>22.974123823575358</v>
      </c>
      <c r="L514">
        <f>INDEX('PB2'!$D$2:$AQ$224,MATCH(A514,'PB2'!$B$2:$B$224,0),MATCH(G514,'PB2'!$D$1:$AQ$1,0))</f>
        <v>1.3395700454711901</v>
      </c>
      <c r="M514" s="16">
        <f t="shared" si="40"/>
        <v>0.74650818251781137</v>
      </c>
      <c r="N514" s="6">
        <f>INDEX('ROA2'!$D$2:$AQ$224,MATCH(A514,'ROA2'!$B$2:$B$224,0),MATCH(G514,'ROA2'!$D$1:$AQ$1,0))</f>
        <v>20.016344070434599</v>
      </c>
      <c r="O514" s="6">
        <v>11623.900159999999</v>
      </c>
      <c r="P514" s="28">
        <v>8.9577664789091543E-3</v>
      </c>
    </row>
    <row r="515" spans="1:16" x14ac:dyDescent="0.3">
      <c r="A515" t="s">
        <v>458</v>
      </c>
      <c r="B515" t="e">
        <f>VLOOKUP(A515,Sheet3!L:L,1,FALSE)</f>
        <v>#N/A</v>
      </c>
      <c r="C515" t="str">
        <f>VLOOKUP(A515,'ALL - prices'!B:C,2,FALSE)</f>
        <v>ARC Resources Ltd</v>
      </c>
      <c r="D515" t="str">
        <f>VLOOKUP(A515,'ALL - prices'!B:I,8,FALSE)</f>
        <v>Energy</v>
      </c>
      <c r="E515">
        <v>2023</v>
      </c>
      <c r="F515" t="s">
        <v>680</v>
      </c>
      <c r="G515" t="str">
        <f t="shared" si="37"/>
        <v>2023-Q2</v>
      </c>
      <c r="H515" s="4">
        <f>INDEX('ALL - prices'!$J$3:$DY$219,MATCH('COMBINED DATA'!A515,'ALL - prices'!$B$3:$B$219,0),MATCH('COMBINED DATA'!G515,'ALL - prices'!$J$1:$DY$1,0))</f>
        <v>16.402100000000001</v>
      </c>
      <c r="I515" s="14">
        <f t="shared" si="38"/>
        <v>2.2744809655171885</v>
      </c>
      <c r="J515" s="15">
        <f>INDEX(MarketCap2!$E$2:$AR$224,MATCH(A515,MarketCap2!$B$2:$B$224,0),MATCH(G515,MarketCap2!$E$1:$AR$1,0))</f>
        <v>10782667776</v>
      </c>
      <c r="K515">
        <f t="shared" si="39"/>
        <v>23.101205846393039</v>
      </c>
      <c r="L515">
        <f>INDEX('PB2'!$D$2:$AQ$224,MATCH(A515,'PB2'!$B$2:$B$224,0),MATCH(G515,'PB2'!$D$1:$AQ$1,0))</f>
        <v>1.5104500055313099</v>
      </c>
      <c r="M515" s="16">
        <f t="shared" si="40"/>
        <v>0.66205435223805631</v>
      </c>
      <c r="N515" s="6">
        <f>INDEX('ROA2'!$D$2:$AQ$224,MATCH(A515,'ROA2'!$B$2:$B$224,0),MATCH(G515,'ROA2'!$D$1:$AQ$1,0))</f>
        <v>25.695785522460898</v>
      </c>
      <c r="O515" s="6">
        <v>11513.400320000001</v>
      </c>
      <c r="P515" s="28">
        <v>-9.5062619670675651E-3</v>
      </c>
    </row>
    <row r="516" spans="1:16" x14ac:dyDescent="0.3">
      <c r="A516" t="s">
        <v>458</v>
      </c>
      <c r="B516" t="e">
        <f>VLOOKUP(A516,Sheet3!L:L,1,FALSE)</f>
        <v>#N/A</v>
      </c>
      <c r="C516" t="str">
        <f>VLOOKUP(A516,'ALL - prices'!B:C,2,FALSE)</f>
        <v>ARC Resources Ltd</v>
      </c>
      <c r="D516" t="str">
        <f>VLOOKUP(A516,'ALL - prices'!B:I,8,FALSE)</f>
        <v>Energy</v>
      </c>
      <c r="E516">
        <v>2023</v>
      </c>
      <c r="F516" t="s">
        <v>681</v>
      </c>
      <c r="G516" t="str">
        <f t="shared" si="37"/>
        <v>2023-Q3</v>
      </c>
      <c r="H516" s="4">
        <f>INDEX('ALL - prices'!$J$3:$DY$219,MATCH('COMBINED DATA'!A516,'ALL - prices'!$B$3:$B$219,0),MATCH('COMBINED DATA'!G516,'ALL - prices'!$J$1:$DY$1,0))</f>
        <v>20.283300000000001</v>
      </c>
      <c r="I516" s="14">
        <f t="shared" si="38"/>
        <v>2.1835283516593051</v>
      </c>
      <c r="J516" s="15">
        <f>INDEX(MarketCap2!$E$2:$AR$224,MATCH(A516,MarketCap2!$B$2:$B$224,0),MATCH(G516,MarketCap2!$E$1:$AR$1,0))</f>
        <v>13177922560</v>
      </c>
      <c r="K516">
        <f t="shared" si="39"/>
        <v>23.301808732960005</v>
      </c>
      <c r="L516">
        <f>INDEX('PB2'!$D$2:$AQ$224,MATCH(A516,'PB2'!$B$2:$B$224,0),MATCH(G516,'PB2'!$D$1:$AQ$1,0))</f>
        <v>1.83469903469086</v>
      </c>
      <c r="M516" s="16">
        <f t="shared" si="40"/>
        <v>0.54504852354080857</v>
      </c>
      <c r="N516" s="6">
        <f>INDEX('ROA2'!$D$2:$AQ$224,MATCH(A516,'ROA2'!$B$2:$B$224,0),MATCH(G516,'ROA2'!$D$1:$AQ$1,0))</f>
        <v>21.374324798583999</v>
      </c>
      <c r="O516" s="6">
        <v>11573.799935999999</v>
      </c>
      <c r="P516" s="28">
        <v>5.2460276131524961E-3</v>
      </c>
    </row>
    <row r="517" spans="1:16" x14ac:dyDescent="0.3">
      <c r="A517" t="s">
        <v>458</v>
      </c>
      <c r="B517" t="e">
        <f>VLOOKUP(A517,Sheet3!L:L,1,FALSE)</f>
        <v>#N/A</v>
      </c>
      <c r="C517" t="str">
        <f>VLOOKUP(A517,'ALL - prices'!B:C,2,FALSE)</f>
        <v>ARC Resources Ltd</v>
      </c>
      <c r="D517" t="str">
        <f>VLOOKUP(A517,'ALL - prices'!B:I,8,FALSE)</f>
        <v>Energy</v>
      </c>
      <c r="E517">
        <v>2023</v>
      </c>
      <c r="F517" t="s">
        <v>682</v>
      </c>
      <c r="G517" t="str">
        <f t="shared" si="37"/>
        <v>2023-Q4</v>
      </c>
      <c r="H517" s="4">
        <f>INDEX('ALL - prices'!$J$3:$DY$219,MATCH('COMBINED DATA'!A517,'ALL - prices'!$B$3:$B$219,0),MATCH('COMBINED DATA'!G517,'ALL - prices'!$J$1:$DY$1,0))</f>
        <v>18.561399999999999</v>
      </c>
      <c r="I517" s="14">
        <f t="shared" si="38"/>
        <v>1.3844629644739499</v>
      </c>
      <c r="J517" s="15">
        <f>INDEX(MarketCap2!$E$2:$AR$224,MATCH(A517,MarketCap2!$B$2:$B$224,0),MATCH(G517,MarketCap2!$E$1:$AR$1,0))</f>
        <v>11817239552</v>
      </c>
      <c r="K517">
        <f t="shared" si="39"/>
        <v>23.192825281209615</v>
      </c>
      <c r="L517">
        <f>INDEX('PB2'!$D$2:$AQ$224,MATCH(A517,'PB2'!$B$2:$B$224,0),MATCH(G517,'PB2'!$D$1:$AQ$1,0))</f>
        <v>1.6122950315475499</v>
      </c>
      <c r="M517" s="16">
        <f t="shared" si="40"/>
        <v>0.62023387806396524</v>
      </c>
      <c r="N517" s="6">
        <f>INDEX('ROA2'!$D$2:$AQ$224,MATCH(A517,'ROA2'!$B$2:$B$224,0),MATCH(G517,'ROA2'!$D$1:$AQ$1,0))</f>
        <v>15.6208410263062</v>
      </c>
      <c r="O517" s="6">
        <v>11924.89984</v>
      </c>
      <c r="P517" s="28">
        <v>3.033575022390992E-2</v>
      </c>
    </row>
    <row r="518" spans="1:16" x14ac:dyDescent="0.3">
      <c r="A518" t="s">
        <v>458</v>
      </c>
      <c r="B518" t="e">
        <f>VLOOKUP(A518,Sheet3!L:L,1,FALSE)</f>
        <v>#N/A</v>
      </c>
      <c r="C518" t="str">
        <f>VLOOKUP(A518,'ALL - prices'!B:C,2,FALSE)</f>
        <v>ARC Resources Ltd</v>
      </c>
      <c r="D518" t="str">
        <f>VLOOKUP(A518,'ALL - prices'!B:I,8,FALSE)</f>
        <v>Energy</v>
      </c>
      <c r="E518" s="18">
        <v>2024</v>
      </c>
      <c r="F518" t="s">
        <v>679</v>
      </c>
      <c r="G518" t="str">
        <f t="shared" si="37"/>
        <v>2024-Q1</v>
      </c>
      <c r="H518" s="4">
        <f>INDEX('ALL - prices'!$J$3:$DY$219,MATCH('COMBINED DATA'!A518,'ALL - prices'!$B$3:$B$219,0),MATCH('COMBINED DATA'!G518,'ALL - prices'!$J$1:$DY$1,0))</f>
        <v>22.9542</v>
      </c>
      <c r="I518" s="14" t="s">
        <v>769</v>
      </c>
      <c r="J518" s="15">
        <f>INDEX(MarketCap2!$E$2:$AR$224,MATCH(A518,MarketCap2!$B$2:$B$224,0),MATCH(G518,MarketCap2!$E$1:$AR$1,0))</f>
        <v>14436017152</v>
      </c>
      <c r="K518">
        <f t="shared" si="39"/>
        <v>23.392992111867006</v>
      </c>
      <c r="L518">
        <f>INDEX('PB2'!$D$2:$AQ$224,MATCH(A518,'PB2'!$B$2:$B$224,0),MATCH(G518,'PB2'!$D$1:$AQ$1,0))</f>
        <v>1.92183601856232</v>
      </c>
      <c r="M518" s="16">
        <f t="shared" si="40"/>
        <v>0.52033575723493641</v>
      </c>
      <c r="N518" s="6">
        <f>INDEX('ROA2'!$D$2:$AQ$224,MATCH(A518,'ROA2'!$B$2:$B$224,0),MATCH(G518,'ROA2'!$D$1:$AQ$1,0))</f>
        <v>13.300397872924799</v>
      </c>
      <c r="O518" s="6">
        <v>12382.900224000001</v>
      </c>
      <c r="P518" s="28">
        <v>3.8407063383771013E-2</v>
      </c>
    </row>
    <row r="519" spans="1:16" x14ac:dyDescent="0.3">
      <c r="A519" t="s">
        <v>458</v>
      </c>
      <c r="B519" t="e">
        <f>VLOOKUP(A519,Sheet3!L:L,1,FALSE)</f>
        <v>#N/A</v>
      </c>
      <c r="C519" t="str">
        <f>VLOOKUP(A519,'ALL - prices'!B:C,2,FALSE)</f>
        <v>ARC Resources Ltd</v>
      </c>
      <c r="D519" t="str">
        <f>VLOOKUP(A519,'ALL - prices'!B:I,8,FALSE)</f>
        <v>Energy</v>
      </c>
      <c r="E519" s="18">
        <v>2024</v>
      </c>
      <c r="F519" t="s">
        <v>680</v>
      </c>
      <c r="G519" t="str">
        <f t="shared" si="37"/>
        <v>2024-Q2</v>
      </c>
      <c r="H519" s="4">
        <f>INDEX('ALL - prices'!$J$3:$DY$219,MATCH('COMBINED DATA'!A519,'ALL - prices'!$B$3:$B$219,0),MATCH('COMBINED DATA'!G519,'ALL - prices'!$J$1:$DY$1,0))</f>
        <v>23.361599999999999</v>
      </c>
      <c r="I519" s="14" t="s">
        <v>769</v>
      </c>
      <c r="J519" s="15">
        <f>INDEX(MarketCap2!$E$2:$AR$224,MATCH(A519,MarketCap2!$B$2:$B$224,0),MATCH(G519,MarketCap2!$E$1:$AR$1,0))</f>
        <v>14585907200</v>
      </c>
      <c r="K519">
        <f t="shared" si="39"/>
        <v>23.403321639223027</v>
      </c>
      <c r="L519">
        <f>INDEX('PB2'!$D$2:$AQ$224,MATCH(A519,'PB2'!$B$2:$B$224,0),MATCH(G519,'PB2'!$D$1:$AQ$1,0))</f>
        <v>1.90922498703003</v>
      </c>
      <c r="M519" s="16">
        <f t="shared" si="40"/>
        <v>0.52377273856843309</v>
      </c>
      <c r="N519" s="6">
        <f>INDEX('ROA2'!$D$2:$AQ$224,MATCH(A519,'ROA2'!$B$2:$B$224,0),MATCH(G519,'ROA2'!$D$1:$AQ$1,0))</f>
        <v>10.126305580139199</v>
      </c>
      <c r="O519" s="6">
        <v>12325.499904</v>
      </c>
      <c r="P519" s="28">
        <v>-4.6354504164339335E-3</v>
      </c>
    </row>
    <row r="520" spans="1:16" x14ac:dyDescent="0.3">
      <c r="A520" t="s">
        <v>458</v>
      </c>
      <c r="B520" t="e">
        <f>VLOOKUP(A520,Sheet3!L:L,1,FALSE)</f>
        <v>#N/A</v>
      </c>
      <c r="C520" t="str">
        <f>VLOOKUP(A520,'ALL - prices'!B:C,2,FALSE)</f>
        <v>ARC Resources Ltd</v>
      </c>
      <c r="D520" t="str">
        <f>VLOOKUP(A520,'ALL - prices'!B:I,8,FALSE)</f>
        <v>Energy</v>
      </c>
      <c r="E520" s="18">
        <v>2024</v>
      </c>
      <c r="F520" t="s">
        <v>681</v>
      </c>
      <c r="G520" t="str">
        <f t="shared" si="37"/>
        <v>2024-Q3</v>
      </c>
      <c r="H520" s="4">
        <f>INDEX('ALL - prices'!$J$3:$DY$219,MATCH('COMBINED DATA'!A520,'ALL - prices'!$B$3:$B$219,0),MATCH('COMBINED DATA'!G520,'ALL - prices'!$J$1:$DY$1,0))</f>
        <v>22.0503</v>
      </c>
      <c r="I520" s="14" t="s">
        <v>769</v>
      </c>
      <c r="J520" s="15">
        <f>INDEX(MarketCap2!$E$2:$AR$224,MATCH(A520,MarketCap2!$B$2:$B$224,0),MATCH(G520,MarketCap2!$E$1:$AR$1,0))</f>
        <v>13611326464</v>
      </c>
      <c r="K520">
        <f t="shared" si="39"/>
        <v>23.334168111314707</v>
      </c>
      <c r="L520">
        <f>INDEX('PB2'!$D$2:$AQ$224,MATCH(A520,'PB2'!$B$2:$B$224,0),MATCH(G520,'PB2'!$D$1:$AQ$1,0))</f>
        <v>1.7602289915084799</v>
      </c>
      <c r="M520" s="16">
        <f t="shared" si="40"/>
        <v>0.56810790233776387</v>
      </c>
      <c r="N520" s="6">
        <f>INDEX('ROA2'!$D$2:$AQ$224,MATCH(A520,'ROA2'!$B$2:$B$224,0),MATCH(G520,'ROA2'!$D$1:$AQ$1,0))</f>
        <v>9.6626825332641602</v>
      </c>
      <c r="O520" s="6">
        <v>12593.399808</v>
      </c>
      <c r="P520" s="28">
        <v>2.1735418935264296E-2</v>
      </c>
    </row>
    <row r="521" spans="1:16" x14ac:dyDescent="0.3">
      <c r="A521" t="s">
        <v>458</v>
      </c>
      <c r="B521" t="e">
        <f>VLOOKUP(A521,Sheet3!L:L,1,FALSE)</f>
        <v>#N/A</v>
      </c>
      <c r="C521" t="str">
        <f>VLOOKUP(A521,'ALL - prices'!B:C,2,FALSE)</f>
        <v>ARC Resources Ltd</v>
      </c>
      <c r="D521" t="str">
        <f>VLOOKUP(A521,'ALL - prices'!B:I,8,FALSE)</f>
        <v>Energy</v>
      </c>
      <c r="E521" s="18">
        <v>2024</v>
      </c>
      <c r="F521" t="s">
        <v>682</v>
      </c>
      <c r="G521" t="str">
        <f t="shared" si="37"/>
        <v>2024-Q4</v>
      </c>
      <c r="H521" s="4">
        <f>INDEX('ALL - prices'!$J$3:$DY$219,MATCH('COMBINED DATA'!A521,'ALL - prices'!$B$3:$B$219,0),MATCH('COMBINED DATA'!G521,'ALL - prices'!$J$1:$DY$1,0))</f>
        <v>25.331499999999998</v>
      </c>
      <c r="I521" s="14" t="s">
        <v>769</v>
      </c>
      <c r="J521" s="15">
        <f>INDEX(MarketCap2!$E$2:$AR$224,MATCH(A521,MarketCap2!$B$2:$B$224,0),MATCH(G521,MarketCap2!$E$1:$AR$1,0))</f>
        <v>15429603328</v>
      </c>
      <c r="K521">
        <f t="shared" si="39"/>
        <v>23.459553795149162</v>
      </c>
      <c r="L521">
        <f>INDEX('PB2'!$D$2:$AQ$224,MATCH(A521,'PB2'!$B$2:$B$224,0),MATCH(G521,'PB2'!$D$1:$AQ$1,0))</f>
        <v>2.0074000194745101</v>
      </c>
      <c r="M521" s="16">
        <f t="shared" si="40"/>
        <v>0.498156814934064</v>
      </c>
      <c r="N521" s="6">
        <f>INDEX('ROA2'!$D$2:$AQ$224,MATCH(A521,'ROA2'!$B$2:$B$224,0),MATCH(G521,'ROA2'!$D$1:$AQ$1,0))</f>
        <v>10.1514129638672</v>
      </c>
      <c r="O521" s="6">
        <v>12901.199871999999</v>
      </c>
      <c r="P521" s="28">
        <v>2.4441379507737702E-2</v>
      </c>
    </row>
    <row r="522" spans="1:16" x14ac:dyDescent="0.3">
      <c r="A522" t="s">
        <v>459</v>
      </c>
      <c r="B522" t="e">
        <f>VLOOKUP(A522,Sheet3!L:L,1,FALSE)</f>
        <v>#N/A</v>
      </c>
      <c r="C522" t="str">
        <f>VLOOKUP(A522,'ALL - prices'!B:C,2,FALSE)</f>
        <v>Alimentation Couche-Tard Inc</v>
      </c>
      <c r="D522" t="str">
        <f>VLOOKUP(A522,'ALL - prices'!B:I,8,FALSE)</f>
        <v>Consumer Staples</v>
      </c>
      <c r="E522">
        <v>2015</v>
      </c>
      <c r="F522" t="s">
        <v>679</v>
      </c>
      <c r="G522" t="str">
        <f t="shared" si="37"/>
        <v>2015-Q1</v>
      </c>
      <c r="H522" s="4">
        <f>INDEX('ALL - prices'!$J$3:$DY$219,MATCH('COMBINED DATA'!A522,'ALL - prices'!$B$3:$B$219,0),MATCH('COMBINED DATA'!G522,'ALL - prices'!$J$1:$DY$1,0))</f>
        <v>23.9941</v>
      </c>
      <c r="I522" s="14">
        <f t="shared" ref="I522:I557" si="41">STDEV(H523:H526)</f>
        <v>1.7446753840853424</v>
      </c>
      <c r="J522" s="15">
        <f>INDEX(MarketCap2!$E$2:$AR$224,MATCH(A522,MarketCap2!$B$2:$B$224,0),MATCH(G522,MarketCap2!$E$1:$AR$1,0))</f>
        <v>28787920896</v>
      </c>
      <c r="K522">
        <f t="shared" si="39"/>
        <v>24.083221722776607</v>
      </c>
      <c r="L522">
        <f>INDEX('PB2'!$D$2:$AQ$224,MATCH(A522,'PB2'!$B$2:$B$224,0),MATCH(G522,'PB2'!$D$1:$AQ$1,0))</f>
        <v>5.8699288368225098</v>
      </c>
      <c r="M522" s="16">
        <f t="shared" si="40"/>
        <v>0.17035981658362262</v>
      </c>
      <c r="N522" s="6">
        <f>INDEX('ROA2'!$D$2:$AQ$224,MATCH(A522,'ROA2'!$B$2:$B$224,0),MATCH(G522,'ROA2'!$D$1:$AQ$1,0))</f>
        <v>9.8519401550293004</v>
      </c>
      <c r="O522" s="6">
        <v>8881.8001920000006</v>
      </c>
      <c r="P522" s="28">
        <v>-0.12351228761654577</v>
      </c>
    </row>
    <row r="523" spans="1:16" x14ac:dyDescent="0.3">
      <c r="A523" t="s">
        <v>459</v>
      </c>
      <c r="B523" t="e">
        <f>VLOOKUP(A523,Sheet3!L:L,1,FALSE)</f>
        <v>#N/A</v>
      </c>
      <c r="C523" t="str">
        <f>VLOOKUP(A523,'ALL - prices'!B:C,2,FALSE)</f>
        <v>Alimentation Couche-Tard Inc</v>
      </c>
      <c r="D523" t="str">
        <f>VLOOKUP(A523,'ALL - prices'!B:I,8,FALSE)</f>
        <v>Consumer Staples</v>
      </c>
      <c r="E523">
        <v>2015</v>
      </c>
      <c r="F523" t="s">
        <v>680</v>
      </c>
      <c r="G523" t="str">
        <f t="shared" si="37"/>
        <v>2015-Q2</v>
      </c>
      <c r="H523" s="4">
        <f>INDEX('ALL - prices'!$J$3:$DY$219,MATCH('COMBINED DATA'!A523,'ALL - prices'!$B$3:$B$219,0),MATCH('COMBINED DATA'!G523,'ALL - prices'!$J$1:$DY$1,0))</f>
        <v>25.020399999999999</v>
      </c>
      <c r="I523" s="14">
        <f t="shared" si="41"/>
        <v>1.3221322661393105</v>
      </c>
      <c r="J523" s="15">
        <f>INDEX(MarketCap2!$E$2:$AR$224,MATCH(A523,MarketCap2!$B$2:$B$224,0),MATCH(G523,MarketCap2!$E$1:$AR$1,0))</f>
        <v>30412279808</v>
      </c>
      <c r="K523">
        <f t="shared" si="39"/>
        <v>24.138112304848995</v>
      </c>
      <c r="L523">
        <f>INDEX('PB2'!$D$2:$AQ$224,MATCH(A523,'PB2'!$B$2:$B$224,0),MATCH(G523,'PB2'!$D$1:$AQ$1,0))</f>
        <v>6.0951981544494602</v>
      </c>
      <c r="M523" s="16">
        <f t="shared" si="40"/>
        <v>0.16406357507343805</v>
      </c>
      <c r="N523" s="6">
        <f>INDEX('ROA2'!$D$2:$AQ$224,MATCH(A523,'ROA2'!$B$2:$B$224,0),MATCH(G523,'ROA2'!$D$1:$AQ$1,0))</f>
        <v>8.6152391433715803</v>
      </c>
      <c r="O523" s="6">
        <v>11028.400127999999</v>
      </c>
      <c r="P523" s="28">
        <v>0.24168523155176136</v>
      </c>
    </row>
    <row r="524" spans="1:16" x14ac:dyDescent="0.3">
      <c r="A524" t="s">
        <v>459</v>
      </c>
      <c r="B524" t="e">
        <f>VLOOKUP(A524,Sheet3!L:L,1,FALSE)</f>
        <v>#N/A</v>
      </c>
      <c r="C524" t="str">
        <f>VLOOKUP(A524,'ALL - prices'!B:C,2,FALSE)</f>
        <v>Alimentation Couche-Tard Inc</v>
      </c>
      <c r="D524" t="str">
        <f>VLOOKUP(A524,'ALL - prices'!B:I,8,FALSE)</f>
        <v>Consumer Staples</v>
      </c>
      <c r="E524">
        <v>2015</v>
      </c>
      <c r="F524" t="s">
        <v>681</v>
      </c>
      <c r="G524" t="str">
        <f t="shared" si="37"/>
        <v>2015-Q3</v>
      </c>
      <c r="H524" s="4">
        <f>INDEX('ALL - prices'!$J$3:$DY$219,MATCH('COMBINED DATA'!A524,'ALL - prices'!$B$3:$B$219,0),MATCH('COMBINED DATA'!G524,'ALL - prices'!$J$1:$DY$1,0))</f>
        <v>28.8505</v>
      </c>
      <c r="I524" s="14">
        <f t="shared" si="41"/>
        <v>1.6491353499637322</v>
      </c>
      <c r="J524" s="15">
        <f>INDEX(MarketCap2!$E$2:$AR$224,MATCH(A524,MarketCap2!$B$2:$B$224,0),MATCH(G524,MarketCap2!$E$1:$AR$1,0))</f>
        <v>34958462976</v>
      </c>
      <c r="K524">
        <f t="shared" si="39"/>
        <v>24.277426421549855</v>
      </c>
      <c r="L524">
        <f>INDEX('PB2'!$D$2:$AQ$224,MATCH(A524,'PB2'!$B$2:$B$224,0),MATCH(G524,'PB2'!$D$1:$AQ$1,0))</f>
        <v>5.6903390884399396</v>
      </c>
      <c r="M524" s="16">
        <f t="shared" si="40"/>
        <v>0.17573645163458254</v>
      </c>
      <c r="N524" s="6">
        <f>INDEX('ROA2'!$D$2:$AQ$224,MATCH(A524,'ROA2'!$B$2:$B$224,0),MATCH(G524,'ROA2'!$D$1:$AQ$1,0))</f>
        <v>8.8691120147705096</v>
      </c>
      <c r="O524" s="6">
        <v>11157.699584</v>
      </c>
      <c r="P524" s="28">
        <v>1.1724226043605575E-2</v>
      </c>
    </row>
    <row r="525" spans="1:16" x14ac:dyDescent="0.3">
      <c r="A525" t="s">
        <v>459</v>
      </c>
      <c r="B525" t="e">
        <f>VLOOKUP(A525,Sheet3!L:L,1,FALSE)</f>
        <v>#N/A</v>
      </c>
      <c r="C525" t="str">
        <f>VLOOKUP(A525,'ALL - prices'!B:C,2,FALSE)</f>
        <v>Alimentation Couche-Tard Inc</v>
      </c>
      <c r="D525" t="str">
        <f>VLOOKUP(A525,'ALL - prices'!B:I,8,FALSE)</f>
        <v>Consumer Staples</v>
      </c>
      <c r="E525">
        <v>2015</v>
      </c>
      <c r="F525" t="s">
        <v>682</v>
      </c>
      <c r="G525" t="str">
        <f t="shared" si="37"/>
        <v>2015-Q4</v>
      </c>
      <c r="H525" s="4">
        <f>INDEX('ALL - prices'!$J$3:$DY$219,MATCH('COMBINED DATA'!A525,'ALL - prices'!$B$3:$B$219,0),MATCH('COMBINED DATA'!G525,'ALL - prices'!$J$1:$DY$1,0))</f>
        <v>28.575800000000001</v>
      </c>
      <c r="I525" s="14">
        <f t="shared" si="41"/>
        <v>1.8554626350320294</v>
      </c>
      <c r="J525" s="15">
        <f>INDEX(MarketCap2!$E$2:$AR$224,MATCH(A525,MarketCap2!$B$2:$B$224,0),MATCH(G525,MarketCap2!$E$1:$AR$1,0))</f>
        <v>34668249088</v>
      </c>
      <c r="K525">
        <f t="shared" si="39"/>
        <v>24.269090093147124</v>
      </c>
      <c r="L525">
        <f>INDEX('PB2'!$D$2:$AQ$224,MATCH(A525,'PB2'!$B$2:$B$224,0),MATCH(G525,'PB2'!$D$1:$AQ$1,0))</f>
        <v>5.2649297714233398</v>
      </c>
      <c r="M525" s="16">
        <f t="shared" si="40"/>
        <v>0.18993605677852307</v>
      </c>
      <c r="N525" s="6">
        <f>INDEX('ROA2'!$D$2:$AQ$224,MATCH(A525,'ROA2'!$B$2:$B$224,0),MATCH(G525,'ROA2'!$D$1:$AQ$1,0))</f>
        <v>10.274583816528301</v>
      </c>
      <c r="O525" s="6">
        <v>11029.499904</v>
      </c>
      <c r="P525" s="28">
        <v>-1.148979492007801E-2</v>
      </c>
    </row>
    <row r="526" spans="1:16" x14ac:dyDescent="0.3">
      <c r="A526" t="s">
        <v>459</v>
      </c>
      <c r="B526" t="e">
        <f>VLOOKUP(A526,Sheet3!L:L,1,FALSE)</f>
        <v>#N/A</v>
      </c>
      <c r="C526" t="str">
        <f>VLOOKUP(A526,'ALL - prices'!B:C,2,FALSE)</f>
        <v>Alimentation Couche-Tard Inc</v>
      </c>
      <c r="D526" t="str">
        <f>VLOOKUP(A526,'ALL - prices'!B:I,8,FALSE)</f>
        <v>Consumer Staples</v>
      </c>
      <c r="E526">
        <v>2016</v>
      </c>
      <c r="F526" t="s">
        <v>679</v>
      </c>
      <c r="G526" t="str">
        <f t="shared" si="37"/>
        <v>2016-Q1</v>
      </c>
      <c r="H526" s="4">
        <f>INDEX('ALL - prices'!$J$3:$DY$219,MATCH('COMBINED DATA'!A526,'ALL - prices'!$B$3:$B$219,0),MATCH('COMBINED DATA'!G526,'ALL - prices'!$J$1:$DY$1,0))</f>
        <v>27.5456</v>
      </c>
      <c r="I526" s="14">
        <f t="shared" si="41"/>
        <v>1.8160224282755988</v>
      </c>
      <c r="J526" s="15">
        <f>INDEX(MarketCap2!$E$2:$AR$224,MATCH(A526,MarketCap2!$B$2:$B$224,0),MATCH(G526,MarketCap2!$E$1:$AR$1,0))</f>
        <v>33026658304</v>
      </c>
      <c r="K526">
        <f t="shared" si="39"/>
        <v>24.220580899689899</v>
      </c>
      <c r="L526">
        <f>INDEX('PB2'!$D$2:$AQ$224,MATCH(A526,'PB2'!$B$2:$B$224,0),MATCH(G526,'PB2'!$D$1:$AQ$1,0))</f>
        <v>4.9579658508300799</v>
      </c>
      <c r="M526" s="16">
        <f t="shared" si="40"/>
        <v>0.20169562076200595</v>
      </c>
      <c r="N526" s="6">
        <f>INDEX('ROA2'!$D$2:$AQ$224,MATCH(A526,'ROA2'!$B$2:$B$224,0),MATCH(G526,'ROA2'!$D$1:$AQ$1,0))</f>
        <v>11.0864353179932</v>
      </c>
      <c r="O526" s="6">
        <v>11200.400384</v>
      </c>
      <c r="P526" s="28">
        <v>1.549485302937632E-2</v>
      </c>
    </row>
    <row r="527" spans="1:16" x14ac:dyDescent="0.3">
      <c r="A527" t="s">
        <v>459</v>
      </c>
      <c r="B527" t="e">
        <f>VLOOKUP(A527,Sheet3!L:L,1,FALSE)</f>
        <v>#N/A</v>
      </c>
      <c r="C527" t="str">
        <f>VLOOKUP(A527,'ALL - prices'!B:C,2,FALSE)</f>
        <v>Alimentation Couche-Tard Inc</v>
      </c>
      <c r="D527" t="str">
        <f>VLOOKUP(A527,'ALL - prices'!B:I,8,FALSE)</f>
        <v>Consumer Staples</v>
      </c>
      <c r="E527">
        <v>2016</v>
      </c>
      <c r="F527" t="s">
        <v>680</v>
      </c>
      <c r="G527" t="str">
        <f t="shared" si="37"/>
        <v>2016-Q2</v>
      </c>
      <c r="H527" s="4">
        <f>INDEX('ALL - prices'!$J$3:$DY$219,MATCH('COMBINED DATA'!A527,'ALL - prices'!$B$3:$B$219,0),MATCH('COMBINED DATA'!G527,'ALL - prices'!$J$1:$DY$1,0))</f>
        <v>25.930199999999999</v>
      </c>
      <c r="I527" s="14">
        <f t="shared" si="41"/>
        <v>0.41531376391831704</v>
      </c>
      <c r="J527" s="15">
        <f>INDEX(MarketCap2!$E$2:$AR$224,MATCH(A527,MarketCap2!$B$2:$B$224,0),MATCH(G527,MarketCap2!$E$1:$AR$1,0))</f>
        <v>31551803392</v>
      </c>
      <c r="K527">
        <f t="shared" si="39"/>
        <v>24.174896584109899</v>
      </c>
      <c r="L527">
        <f>INDEX('PB2'!$D$2:$AQ$224,MATCH(A527,'PB2'!$B$2:$B$224,0),MATCH(G527,'PB2'!$D$1:$AQ$1,0))</f>
        <v>4.8577637672424299</v>
      </c>
      <c r="M527" s="16">
        <f t="shared" si="40"/>
        <v>0.20585603745150055</v>
      </c>
      <c r="N527" s="6">
        <f>INDEX('ROA2'!$D$2:$AQ$224,MATCH(A527,'ROA2'!$B$2:$B$224,0),MATCH(G527,'ROA2'!$D$1:$AQ$1,0))</f>
        <v>10.227877616882299</v>
      </c>
      <c r="O527" s="6">
        <v>12264.800256</v>
      </c>
      <c r="P527" s="28">
        <v>9.5032305587978511E-2</v>
      </c>
    </row>
    <row r="528" spans="1:16" x14ac:dyDescent="0.3">
      <c r="A528" t="s">
        <v>459</v>
      </c>
      <c r="B528" t="e">
        <f>VLOOKUP(A528,Sheet3!L:L,1,FALSE)</f>
        <v>#N/A</v>
      </c>
      <c r="C528" t="str">
        <f>VLOOKUP(A528,'ALL - prices'!B:C,2,FALSE)</f>
        <v>Alimentation Couche-Tard Inc</v>
      </c>
      <c r="D528" t="str">
        <f>VLOOKUP(A528,'ALL - prices'!B:I,8,FALSE)</f>
        <v>Consumer Staples</v>
      </c>
      <c r="E528">
        <v>2016</v>
      </c>
      <c r="F528" t="s">
        <v>681</v>
      </c>
      <c r="G528" t="str">
        <f t="shared" si="37"/>
        <v>2016-Q3</v>
      </c>
      <c r="H528" s="4">
        <f>INDEX('ALL - prices'!$J$3:$DY$219,MATCH('COMBINED DATA'!A528,'ALL - prices'!$B$3:$B$219,0),MATCH('COMBINED DATA'!G528,'ALL - prices'!$J$1:$DY$1,0))</f>
        <v>29.8277</v>
      </c>
      <c r="I528" s="14">
        <f t="shared" si="41"/>
        <v>1.2208374188782605</v>
      </c>
      <c r="J528" s="15">
        <f>INDEX(MarketCap2!$E$2:$AR$224,MATCH(A528,MarketCap2!$B$2:$B$224,0),MATCH(G528,MarketCap2!$E$1:$AR$1,0))</f>
        <v>36170809344</v>
      </c>
      <c r="K528">
        <f t="shared" si="39"/>
        <v>24.311518258772878</v>
      </c>
      <c r="L528">
        <f>INDEX('PB2'!$D$2:$AQ$224,MATCH(A528,'PB2'!$B$2:$B$224,0),MATCH(G528,'PB2'!$D$1:$AQ$1,0))</f>
        <v>4.8704271316528303</v>
      </c>
      <c r="M528" s="16">
        <f t="shared" si="40"/>
        <v>0.20532080102400374</v>
      </c>
      <c r="N528" s="6">
        <f>INDEX('ROA2'!$D$2:$AQ$224,MATCH(A528,'ROA2'!$B$2:$B$224,0),MATCH(G528,'ROA2'!$D$1:$AQ$1,0))</f>
        <v>10.2783355712891</v>
      </c>
      <c r="O528" s="6">
        <v>12511.500287999999</v>
      </c>
      <c r="P528" s="28">
        <v>2.0114476130935109E-2</v>
      </c>
    </row>
    <row r="529" spans="1:16" x14ac:dyDescent="0.3">
      <c r="A529" t="s">
        <v>459</v>
      </c>
      <c r="B529" t="e">
        <f>VLOOKUP(A529,Sheet3!L:L,1,FALSE)</f>
        <v>#N/A</v>
      </c>
      <c r="C529" t="str">
        <f>VLOOKUP(A529,'ALL - prices'!B:C,2,FALSE)</f>
        <v>Alimentation Couche-Tard Inc</v>
      </c>
      <c r="D529" t="str">
        <f>VLOOKUP(A529,'ALL - prices'!B:I,8,FALSE)</f>
        <v>Consumer Staples</v>
      </c>
      <c r="E529">
        <v>2016</v>
      </c>
      <c r="F529" t="s">
        <v>682</v>
      </c>
      <c r="G529" t="str">
        <f t="shared" si="37"/>
        <v>2016-Q4</v>
      </c>
      <c r="H529" s="4">
        <f>INDEX('ALL - prices'!$J$3:$DY$219,MATCH('COMBINED DATA'!A529,'ALL - prices'!$B$3:$B$219,0),MATCH('COMBINED DATA'!G529,'ALL - prices'!$J$1:$DY$1,0))</f>
        <v>29.650700000000001</v>
      </c>
      <c r="I529" s="14">
        <f t="shared" si="41"/>
        <v>1.4002111090831983</v>
      </c>
      <c r="J529" s="15">
        <f>INDEX(MarketCap2!$E$2:$AR$224,MATCH(A529,MarketCap2!$B$2:$B$224,0),MATCH(G529,MarketCap2!$E$1:$AR$1,0))</f>
        <v>34978963456</v>
      </c>
      <c r="K529">
        <f t="shared" si="39"/>
        <v>24.278012673622115</v>
      </c>
      <c r="L529">
        <f>INDEX('PB2'!$D$2:$AQ$224,MATCH(A529,'PB2'!$B$2:$B$224,0),MATCH(G529,'PB2'!$D$1:$AQ$1,0))</f>
        <v>4.7765197753906197</v>
      </c>
      <c r="M529" s="16">
        <f t="shared" si="40"/>
        <v>0.20935744998945824</v>
      </c>
      <c r="N529" s="6">
        <f>INDEX('ROA2'!$D$2:$AQ$224,MATCH(A529,'ROA2'!$B$2:$B$224,0),MATCH(G529,'ROA2'!$D$1:$AQ$1,0))</f>
        <v>9.1307630538940394</v>
      </c>
      <c r="O529" s="6">
        <v>13605.900288000001</v>
      </c>
      <c r="P529" s="28">
        <v>8.7471524182408389E-2</v>
      </c>
    </row>
    <row r="530" spans="1:16" x14ac:dyDescent="0.3">
      <c r="A530" t="s">
        <v>459</v>
      </c>
      <c r="B530" t="e">
        <f>VLOOKUP(A530,Sheet3!L:L,1,FALSE)</f>
        <v>#N/A</v>
      </c>
      <c r="C530" t="str">
        <f>VLOOKUP(A530,'ALL - prices'!B:C,2,FALSE)</f>
        <v>Alimentation Couche-Tard Inc</v>
      </c>
      <c r="D530" t="str">
        <f>VLOOKUP(A530,'ALL - prices'!B:I,8,FALSE)</f>
        <v>Consumer Staples</v>
      </c>
      <c r="E530">
        <v>2017</v>
      </c>
      <c r="F530" t="s">
        <v>679</v>
      </c>
      <c r="G530" t="str">
        <f t="shared" si="37"/>
        <v>2017-Q1</v>
      </c>
      <c r="H530" s="4">
        <f>INDEX('ALL - prices'!$J$3:$DY$219,MATCH('COMBINED DATA'!A530,'ALL - prices'!$B$3:$B$219,0),MATCH('COMBINED DATA'!G530,'ALL - prices'!$J$1:$DY$1,0))</f>
        <v>28.993400000000001</v>
      </c>
      <c r="I530" s="14">
        <f t="shared" si="41"/>
        <v>1.6699518376288587</v>
      </c>
      <c r="J530" s="15">
        <f>INDEX(MarketCap2!$E$2:$AR$224,MATCH(A530,MarketCap2!$B$2:$B$224,0),MATCH(G530,MarketCap2!$E$1:$AR$1,0))</f>
        <v>34423926784</v>
      </c>
      <c r="K530">
        <f t="shared" si="39"/>
        <v>24.262017705592232</v>
      </c>
      <c r="L530">
        <f>INDEX('PB2'!$D$2:$AQ$224,MATCH(A530,'PB2'!$B$2:$B$224,0),MATCH(G530,'PB2'!$D$1:$AQ$1,0))</f>
        <v>4.4555068016052202</v>
      </c>
      <c r="M530" s="16">
        <f t="shared" si="40"/>
        <v>0.22444135864403175</v>
      </c>
      <c r="N530" s="6">
        <f>INDEX('ROA2'!$D$2:$AQ$224,MATCH(A530,'ROA2'!$B$2:$B$224,0),MATCH(G530,'ROA2'!$D$1:$AQ$1,0))</f>
        <v>9.1069183349609393</v>
      </c>
      <c r="O530" s="6">
        <v>13784.999936</v>
      </c>
      <c r="P530" s="28">
        <v>1.3163380901590173E-2</v>
      </c>
    </row>
    <row r="531" spans="1:16" x14ac:dyDescent="0.3">
      <c r="A531" t="s">
        <v>459</v>
      </c>
      <c r="B531" t="e">
        <f>VLOOKUP(A531,Sheet3!L:L,1,FALSE)</f>
        <v>#N/A</v>
      </c>
      <c r="C531" t="str">
        <f>VLOOKUP(A531,'ALL - prices'!B:C,2,FALSE)</f>
        <v>Alimentation Couche-Tard Inc</v>
      </c>
      <c r="D531" t="str">
        <f>VLOOKUP(A531,'ALL - prices'!B:I,8,FALSE)</f>
        <v>Consumer Staples</v>
      </c>
      <c r="E531">
        <v>2017</v>
      </c>
      <c r="F531" t="s">
        <v>680</v>
      </c>
      <c r="G531" t="str">
        <f t="shared" si="37"/>
        <v>2017-Q2</v>
      </c>
      <c r="H531" s="4">
        <f>INDEX('ALL - prices'!$J$3:$DY$219,MATCH('COMBINED DATA'!A531,'ALL - prices'!$B$3:$B$219,0),MATCH('COMBINED DATA'!G531,'ALL - prices'!$J$1:$DY$1,0))</f>
        <v>29.072700000000001</v>
      </c>
      <c r="I531" s="14">
        <f t="shared" si="41"/>
        <v>1.6443041425883884</v>
      </c>
      <c r="J531" s="15">
        <f>INDEX(MarketCap2!$E$2:$AR$224,MATCH(A531,MarketCap2!$B$2:$B$224,0),MATCH(G531,MarketCap2!$E$1:$AR$1,0))</f>
        <v>35355680768</v>
      </c>
      <c r="K531">
        <f t="shared" si="39"/>
        <v>24.288724917028663</v>
      </c>
      <c r="L531">
        <f>INDEX('PB2'!$D$2:$AQ$224,MATCH(A531,'PB2'!$B$2:$B$224,0),MATCH(G531,'PB2'!$D$1:$AQ$1,0))</f>
        <v>4.3503370285034197</v>
      </c>
      <c r="M531" s="16">
        <f t="shared" si="40"/>
        <v>0.2298672478587285</v>
      </c>
      <c r="N531" s="6">
        <f>INDEX('ROA2'!$D$2:$AQ$224,MATCH(A531,'ROA2'!$B$2:$B$224,0),MATCH(G531,'ROA2'!$D$1:$AQ$1,0))</f>
        <v>9.1597862243652308</v>
      </c>
      <c r="O531" s="6">
        <v>14185.6</v>
      </c>
      <c r="P531" s="28">
        <v>2.9060577864336395E-2</v>
      </c>
    </row>
    <row r="532" spans="1:16" x14ac:dyDescent="0.3">
      <c r="A532" t="s">
        <v>459</v>
      </c>
      <c r="B532" t="e">
        <f>VLOOKUP(A532,Sheet3!L:L,1,FALSE)</f>
        <v>#N/A</v>
      </c>
      <c r="C532" t="str">
        <f>VLOOKUP(A532,'ALL - prices'!B:C,2,FALSE)</f>
        <v>Alimentation Couche-Tard Inc</v>
      </c>
      <c r="D532" t="str">
        <f>VLOOKUP(A532,'ALL - prices'!B:I,8,FALSE)</f>
        <v>Consumer Staples</v>
      </c>
      <c r="E532">
        <v>2017</v>
      </c>
      <c r="F532" t="s">
        <v>681</v>
      </c>
      <c r="G532" t="str">
        <f t="shared" si="37"/>
        <v>2017-Q3</v>
      </c>
      <c r="H532" s="4">
        <f>INDEX('ALL - prices'!$J$3:$DY$219,MATCH('COMBINED DATA'!A532,'ALL - prices'!$B$3:$B$219,0),MATCH('COMBINED DATA'!G532,'ALL - prices'!$J$1:$DY$1,0))</f>
        <v>26.868600000000001</v>
      </c>
      <c r="I532" s="14">
        <f t="shared" si="41"/>
        <v>1.9702833924759828</v>
      </c>
      <c r="J532" s="15">
        <f>INDEX(MarketCap2!$E$2:$AR$224,MATCH(A532,MarketCap2!$B$2:$B$224,0),MATCH(G532,MarketCap2!$E$1:$AR$1,0))</f>
        <v>32420294656</v>
      </c>
      <c r="K532">
        <f t="shared" si="39"/>
        <v>24.202050441923312</v>
      </c>
      <c r="L532">
        <f>INDEX('PB2'!$D$2:$AQ$224,MATCH(A532,'PB2'!$B$2:$B$224,0),MATCH(G532,'PB2'!$D$1:$AQ$1,0))</f>
        <v>4.1061282157897896</v>
      </c>
      <c r="M532" s="16">
        <f t="shared" si="40"/>
        <v>0.24353842536007023</v>
      </c>
      <c r="N532" s="6">
        <f>INDEX('ROA2'!$D$2:$AQ$224,MATCH(A532,'ROA2'!$B$2:$B$224,0),MATCH(G532,'ROA2'!$D$1:$AQ$1,0))</f>
        <v>7.6829237937927202</v>
      </c>
      <c r="O532" s="6">
        <v>20114.100224000002</v>
      </c>
      <c r="P532" s="28">
        <v>0.41792382585156784</v>
      </c>
    </row>
    <row r="533" spans="1:16" x14ac:dyDescent="0.3">
      <c r="A533" t="s">
        <v>459</v>
      </c>
      <c r="B533" t="e">
        <f>VLOOKUP(A533,Sheet3!L:L,1,FALSE)</f>
        <v>#N/A</v>
      </c>
      <c r="C533" t="str">
        <f>VLOOKUP(A533,'ALL - prices'!B:C,2,FALSE)</f>
        <v>Alimentation Couche-Tard Inc</v>
      </c>
      <c r="D533" t="str">
        <f>VLOOKUP(A533,'ALL - prices'!B:I,8,FALSE)</f>
        <v>Consumer Staples</v>
      </c>
      <c r="E533">
        <v>2017</v>
      </c>
      <c r="F533" t="s">
        <v>682</v>
      </c>
      <c r="G533" t="str">
        <f t="shared" si="37"/>
        <v>2017-Q4</v>
      </c>
      <c r="H533" s="4">
        <f>INDEX('ALL - prices'!$J$3:$DY$219,MATCH('COMBINED DATA'!A533,'ALL - prices'!$B$3:$B$219,0),MATCH('COMBINED DATA'!G533,'ALL - prices'!$J$1:$DY$1,0))</f>
        <v>30.228300000000001</v>
      </c>
      <c r="I533" s="14">
        <f t="shared" si="41"/>
        <v>2.5629536795138015</v>
      </c>
      <c r="J533" s="15">
        <f>INDEX(MarketCap2!$E$2:$AR$224,MATCH(A533,MarketCap2!$B$2:$B$224,0),MATCH(G533,MarketCap2!$E$1:$AR$1,0))</f>
        <v>36855721984</v>
      </c>
      <c r="K533">
        <f t="shared" si="39"/>
        <v>24.330276721247909</v>
      </c>
      <c r="L533">
        <f>INDEX('PB2'!$D$2:$AQ$224,MATCH(A533,'PB2'!$B$2:$B$224,0),MATCH(G533,'PB2'!$D$1:$AQ$1,0))</f>
        <v>3.84534788131714</v>
      </c>
      <c r="M533" s="16">
        <f t="shared" si="40"/>
        <v>0.26005449464236036</v>
      </c>
      <c r="N533" s="6">
        <f>INDEX('ROA2'!$D$2:$AQ$224,MATCH(A533,'ROA2'!$B$2:$B$224,0),MATCH(G533,'ROA2'!$D$1:$AQ$1,0))</f>
        <v>7.9537420272827104</v>
      </c>
      <c r="O533" s="6">
        <v>20637.100031999998</v>
      </c>
      <c r="P533" s="28">
        <v>2.6001650691585856E-2</v>
      </c>
    </row>
    <row r="534" spans="1:16" x14ac:dyDescent="0.3">
      <c r="A534" t="s">
        <v>459</v>
      </c>
      <c r="B534" t="e">
        <f>VLOOKUP(A534,Sheet3!L:L,1,FALSE)</f>
        <v>#N/A</v>
      </c>
      <c r="C534" t="str">
        <f>VLOOKUP(A534,'ALL - prices'!B:C,2,FALSE)</f>
        <v>Alimentation Couche-Tard Inc</v>
      </c>
      <c r="D534" t="str">
        <f>VLOOKUP(A534,'ALL - prices'!B:I,8,FALSE)</f>
        <v>Consumer Staples</v>
      </c>
      <c r="E534">
        <v>2018</v>
      </c>
      <c r="F534" t="s">
        <v>679</v>
      </c>
      <c r="G534" t="str">
        <f t="shared" si="37"/>
        <v>2018-Q1</v>
      </c>
      <c r="H534" s="4">
        <f>INDEX('ALL - prices'!$J$3:$DY$219,MATCH('COMBINED DATA'!A534,'ALL - prices'!$B$3:$B$219,0),MATCH('COMBINED DATA'!G534,'ALL - prices'!$J$1:$DY$1,0))</f>
        <v>26.883199999999999</v>
      </c>
      <c r="I534" s="14">
        <f t="shared" si="41"/>
        <v>4.2443115196499592</v>
      </c>
      <c r="J534" s="15">
        <f>INDEX(MarketCap2!$E$2:$AR$224,MATCH(A534,MarketCap2!$B$2:$B$224,0),MATCH(G534,MarketCap2!$E$1:$AR$1,0))</f>
        <v>32479109120</v>
      </c>
      <c r="K534">
        <f t="shared" si="39"/>
        <v>24.203862923292288</v>
      </c>
      <c r="L534">
        <f>INDEX('PB2'!$D$2:$AQ$224,MATCH(A534,'PB2'!$B$2:$B$224,0),MATCH(G534,'PB2'!$D$1:$AQ$1,0))</f>
        <v>3.3348650932311998</v>
      </c>
      <c r="M534" s="16">
        <f t="shared" si="40"/>
        <v>0.29986220492988075</v>
      </c>
      <c r="N534" s="6">
        <f>INDEX('ROA2'!$D$2:$AQ$224,MATCH(A534,'ROA2'!$B$2:$B$224,0),MATCH(G534,'ROA2'!$D$1:$AQ$1,0))</f>
        <v>8.4798192977905291</v>
      </c>
      <c r="O534" s="6">
        <v>22942.199808000001</v>
      </c>
      <c r="P534" s="28">
        <v>0.11169688436968869</v>
      </c>
    </row>
    <row r="535" spans="1:16" x14ac:dyDescent="0.3">
      <c r="A535" t="s">
        <v>459</v>
      </c>
      <c r="B535" t="e">
        <f>VLOOKUP(A535,Sheet3!L:L,1,FALSE)</f>
        <v>#N/A</v>
      </c>
      <c r="C535" t="str">
        <f>VLOOKUP(A535,'ALL - prices'!B:C,2,FALSE)</f>
        <v>Alimentation Couche-Tard Inc</v>
      </c>
      <c r="D535" t="str">
        <f>VLOOKUP(A535,'ALL - prices'!B:I,8,FALSE)</f>
        <v>Consumer Staples</v>
      </c>
      <c r="E535">
        <v>2018</v>
      </c>
      <c r="F535" t="s">
        <v>680</v>
      </c>
      <c r="G535" t="str">
        <f t="shared" si="37"/>
        <v>2018-Q2</v>
      </c>
      <c r="H535" s="4">
        <f>INDEX('ALL - prices'!$J$3:$DY$219,MATCH('COMBINED DATA'!A535,'ALL - prices'!$B$3:$B$219,0),MATCH('COMBINED DATA'!G535,'ALL - prices'!$J$1:$DY$1,0))</f>
        <v>27.085100000000001</v>
      </c>
      <c r="I535" s="14">
        <f t="shared" si="41"/>
        <v>4.0510366265932483</v>
      </c>
      <c r="J535" s="15">
        <f>INDEX(MarketCap2!$E$2:$AR$224,MATCH(A535,MarketCap2!$B$2:$B$224,0),MATCH(G535,MarketCap2!$E$1:$AR$1,0))</f>
        <v>32300642304</v>
      </c>
      <c r="K535">
        <f t="shared" si="39"/>
        <v>24.198352952550064</v>
      </c>
      <c r="L535">
        <f>INDEX('PB2'!$D$2:$AQ$224,MATCH(A535,'PB2'!$B$2:$B$224,0),MATCH(G535,'PB2'!$D$1:$AQ$1,0))</f>
        <v>3.3392169475555402</v>
      </c>
      <c r="M535" s="16">
        <f t="shared" si="40"/>
        <v>0.29947140772990083</v>
      </c>
      <c r="N535" s="6">
        <f>INDEX('ROA2'!$D$2:$AQ$224,MATCH(A535,'ROA2'!$B$2:$B$224,0),MATCH(G535,'ROA2'!$D$1:$AQ$1,0))</f>
        <v>8.9474935531616193</v>
      </c>
      <c r="O535" s="6">
        <v>23156.699135999999</v>
      </c>
      <c r="P535" s="28">
        <v>9.3495536520086277E-3</v>
      </c>
    </row>
    <row r="536" spans="1:16" x14ac:dyDescent="0.3">
      <c r="A536" t="s">
        <v>459</v>
      </c>
      <c r="B536" t="e">
        <f>VLOOKUP(A536,Sheet3!L:L,1,FALSE)</f>
        <v>#N/A</v>
      </c>
      <c r="C536" t="str">
        <f>VLOOKUP(A536,'ALL - prices'!B:C,2,FALSE)</f>
        <v>Alimentation Couche-Tard Inc</v>
      </c>
      <c r="D536" t="str">
        <f>VLOOKUP(A536,'ALL - prices'!B:I,8,FALSE)</f>
        <v>Consumer Staples</v>
      </c>
      <c r="E536">
        <v>2018</v>
      </c>
      <c r="F536" t="s">
        <v>681</v>
      </c>
      <c r="G536" t="str">
        <f t="shared" si="37"/>
        <v>2018-Q3</v>
      </c>
      <c r="H536" s="4">
        <f>INDEX('ALL - prices'!$J$3:$DY$219,MATCH('COMBINED DATA'!A536,'ALL - prices'!$B$3:$B$219,0),MATCH('COMBINED DATA'!G536,'ALL - prices'!$J$1:$DY$1,0))</f>
        <v>30.544599999999999</v>
      </c>
      <c r="I536" s="14">
        <f t="shared" si="41"/>
        <v>3.2048379106178433</v>
      </c>
      <c r="J536" s="15">
        <f>INDEX(MarketCap2!$E$2:$AR$224,MATCH(A536,MarketCap2!$B$2:$B$224,0),MATCH(G536,MarketCap2!$E$1:$AR$1,0))</f>
        <v>36487589888</v>
      </c>
      <c r="K536">
        <f t="shared" si="39"/>
        <v>24.320238036652217</v>
      </c>
      <c r="L536">
        <f>INDEX('PB2'!$D$2:$AQ$224,MATCH(A536,'PB2'!$B$2:$B$224,0),MATCH(G536,'PB2'!$D$1:$AQ$1,0))</f>
        <v>3.2355620861053498</v>
      </c>
      <c r="M536" s="16">
        <f t="shared" si="40"/>
        <v>0.30906531025763789</v>
      </c>
      <c r="N536" s="6">
        <f>INDEX('ROA2'!$D$2:$AQ$224,MATCH(A536,'ROA2'!$B$2:$B$224,0),MATCH(G536,'ROA2'!$D$1:$AQ$1,0))</f>
        <v>8.2015113830566406</v>
      </c>
      <c r="O536" s="6">
        <v>22841.399296</v>
      </c>
      <c r="P536" s="28">
        <v>-1.3615923329496753E-2</v>
      </c>
    </row>
    <row r="537" spans="1:16" x14ac:dyDescent="0.3">
      <c r="A537" t="s">
        <v>459</v>
      </c>
      <c r="B537" t="e">
        <f>VLOOKUP(A537,Sheet3!L:L,1,FALSE)</f>
        <v>#N/A</v>
      </c>
      <c r="C537" t="str">
        <f>VLOOKUP(A537,'ALL - prices'!B:C,2,FALSE)</f>
        <v>Alimentation Couche-Tard Inc</v>
      </c>
      <c r="D537" t="str">
        <f>VLOOKUP(A537,'ALL - prices'!B:I,8,FALSE)</f>
        <v>Consumer Staples</v>
      </c>
      <c r="E537">
        <v>2018</v>
      </c>
      <c r="F537" t="s">
        <v>682</v>
      </c>
      <c r="G537" t="str">
        <f t="shared" si="37"/>
        <v>2018-Q4</v>
      </c>
      <c r="H537" s="4">
        <f>INDEX('ALL - prices'!$J$3:$DY$219,MATCH('COMBINED DATA'!A537,'ALL - prices'!$B$3:$B$219,0),MATCH('COMBINED DATA'!G537,'ALL - prices'!$J$1:$DY$1,0))</f>
        <v>32.0413</v>
      </c>
      <c r="I537" s="14">
        <f t="shared" si="41"/>
        <v>0.8667879378294725</v>
      </c>
      <c r="J537" s="15">
        <f>INDEX(MarketCap2!$E$2:$AR$224,MATCH(A537,MarketCap2!$B$2:$B$224,0),MATCH(G537,MarketCap2!$E$1:$AR$1,0))</f>
        <v>38328074240</v>
      </c>
      <c r="K537">
        <f t="shared" si="39"/>
        <v>24.3694484734905</v>
      </c>
      <c r="L537">
        <f>INDEX('PB2'!$D$2:$AQ$224,MATCH(A537,'PB2'!$B$2:$B$224,0),MATCH(G537,'PB2'!$D$1:$AQ$1,0))</f>
        <v>3.49132108688354</v>
      </c>
      <c r="M537" s="16">
        <f t="shared" si="40"/>
        <v>0.2864245296019538</v>
      </c>
      <c r="N537" s="6">
        <f>INDEX('ROA2'!$D$2:$AQ$224,MATCH(A537,'ROA2'!$B$2:$B$224,0),MATCH(G537,'ROA2'!$D$1:$AQ$1,0))</f>
        <v>8.2908163070678693</v>
      </c>
      <c r="O537" s="6">
        <v>22835.099647999999</v>
      </c>
      <c r="P537" s="28">
        <v>-2.7579956544533413E-4</v>
      </c>
    </row>
    <row r="538" spans="1:16" x14ac:dyDescent="0.3">
      <c r="A538" t="s">
        <v>459</v>
      </c>
      <c r="B538" t="e">
        <f>VLOOKUP(A538,Sheet3!L:L,1,FALSE)</f>
        <v>#N/A</v>
      </c>
      <c r="C538" t="str">
        <f>VLOOKUP(A538,'ALL - prices'!B:C,2,FALSE)</f>
        <v>Alimentation Couche-Tard Inc</v>
      </c>
      <c r="D538" t="str">
        <f>VLOOKUP(A538,'ALL - prices'!B:I,8,FALSE)</f>
        <v>Consumer Staples</v>
      </c>
      <c r="E538">
        <v>2019</v>
      </c>
      <c r="F538" t="s">
        <v>679</v>
      </c>
      <c r="G538" t="str">
        <f t="shared" ref="G538:G601" si="42">E538&amp;"-"&amp;F538</f>
        <v>2019-Q1</v>
      </c>
      <c r="H538" s="4">
        <f>INDEX('ALL - prices'!$J$3:$DY$219,MATCH('COMBINED DATA'!A538,'ALL - prices'!$B$3:$B$219,0),MATCH('COMBINED DATA'!G538,'ALL - prices'!$J$1:$DY$1,0))</f>
        <v>37.294699999999999</v>
      </c>
      <c r="I538" s="14">
        <f t="shared" si="41"/>
        <v>3.5618691903502966</v>
      </c>
      <c r="J538" s="15">
        <f>INDEX(MarketCap2!$E$2:$AR$224,MATCH(A538,MarketCap2!$B$2:$B$224,0),MATCH(G538,MarketCap2!$E$1:$AR$1,0))</f>
        <v>44454727680</v>
      </c>
      <c r="K538">
        <f t="shared" ref="K538:K601" si="43">LN(J538)</f>
        <v>24.517737152755615</v>
      </c>
      <c r="L538">
        <f>INDEX('PB2'!$D$2:$AQ$224,MATCH(A538,'PB2'!$B$2:$B$224,0),MATCH(G538,'PB2'!$D$1:$AQ$1,0))</f>
        <v>3.72300505638123</v>
      </c>
      <c r="M538" s="16">
        <f t="shared" ref="M538:M601" si="44">1/L538</f>
        <v>0.26860022612271239</v>
      </c>
      <c r="N538" s="6">
        <f>INDEX('ROA2'!$D$2:$AQ$224,MATCH(A538,'ROA2'!$B$2:$B$224,0),MATCH(G538,'ROA2'!$D$1:$AQ$1,0))</f>
        <v>8.5497932434081996</v>
      </c>
      <c r="O538" s="6">
        <v>22247.200767999999</v>
      </c>
      <c r="P538" s="28">
        <v>-2.5745404621060695E-2</v>
      </c>
    </row>
    <row r="539" spans="1:16" x14ac:dyDescent="0.3">
      <c r="A539" t="s">
        <v>459</v>
      </c>
      <c r="B539" t="e">
        <f>VLOOKUP(A539,Sheet3!L:L,1,FALSE)</f>
        <v>#N/A</v>
      </c>
      <c r="C539" t="str">
        <f>VLOOKUP(A539,'ALL - prices'!B:C,2,FALSE)</f>
        <v>Alimentation Couche-Tard Inc</v>
      </c>
      <c r="D539" t="str">
        <f>VLOOKUP(A539,'ALL - prices'!B:I,8,FALSE)</f>
        <v>Consumer Staples</v>
      </c>
      <c r="E539">
        <v>2019</v>
      </c>
      <c r="F539" t="s">
        <v>680</v>
      </c>
      <c r="G539" t="str">
        <f t="shared" si="42"/>
        <v>2019-Q2</v>
      </c>
      <c r="H539" s="4">
        <f>INDEX('ALL - prices'!$J$3:$DY$219,MATCH('COMBINED DATA'!A539,'ALL - prices'!$B$3:$B$219,0),MATCH('COMBINED DATA'!G539,'ALL - prices'!$J$1:$DY$1,0))</f>
        <v>38.962000000000003</v>
      </c>
      <c r="I539" s="14">
        <f t="shared" si="41"/>
        <v>4.1886661658774713</v>
      </c>
      <c r="J539" s="15">
        <f>INDEX(MarketCap2!$E$2:$AR$224,MATCH(A539,MarketCap2!$B$2:$B$224,0),MATCH(G539,MarketCap2!$E$1:$AR$1,0))</f>
        <v>46503993344</v>
      </c>
      <c r="K539">
        <f t="shared" si="43"/>
        <v>24.562804024217979</v>
      </c>
      <c r="L539">
        <f>INDEX('PB2'!$D$2:$AQ$224,MATCH(A539,'PB2'!$B$2:$B$224,0),MATCH(G539,'PB2'!$D$1:$AQ$1,0))</f>
        <v>3.6513819694518999</v>
      </c>
      <c r="M539" s="16">
        <f t="shared" si="44"/>
        <v>0.27386891000891578</v>
      </c>
      <c r="N539" s="6">
        <f>INDEX('ROA2'!$D$2:$AQ$224,MATCH(A539,'ROA2'!$B$2:$B$224,0),MATCH(G539,'ROA2'!$D$1:$AQ$1,0))</f>
        <v>8.01452732086182</v>
      </c>
      <c r="O539" s="6">
        <v>22607.699968000001</v>
      </c>
      <c r="P539" s="28">
        <v>1.6204249863135053E-2</v>
      </c>
    </row>
    <row r="540" spans="1:16" x14ac:dyDescent="0.3">
      <c r="A540" t="s">
        <v>459</v>
      </c>
      <c r="B540" t="e">
        <f>VLOOKUP(A540,Sheet3!L:L,1,FALSE)</f>
        <v>#N/A</v>
      </c>
      <c r="C540" t="str">
        <f>VLOOKUP(A540,'ALL - prices'!B:C,2,FALSE)</f>
        <v>Alimentation Couche-Tard Inc</v>
      </c>
      <c r="D540" t="str">
        <f>VLOOKUP(A540,'ALL - prices'!B:I,8,FALSE)</f>
        <v>Consumer Staples</v>
      </c>
      <c r="E540">
        <v>2019</v>
      </c>
      <c r="F540" t="s">
        <v>681</v>
      </c>
      <c r="G540" t="str">
        <f t="shared" si="42"/>
        <v>2019-Q3</v>
      </c>
      <c r="H540" s="4">
        <f>INDEX('ALL - prices'!$J$3:$DY$219,MATCH('COMBINED DATA'!A540,'ALL - prices'!$B$3:$B$219,0),MATCH('COMBINED DATA'!G540,'ALL - prices'!$J$1:$DY$1,0))</f>
        <v>38.608400000000003</v>
      </c>
      <c r="I540" s="14">
        <f t="shared" si="41"/>
        <v>5.3376761079455717</v>
      </c>
      <c r="J540" s="15">
        <f>INDEX(MarketCap2!$E$2:$AR$224,MATCH(A540,MarketCap2!$B$2:$B$224,0),MATCH(G540,MarketCap2!$E$1:$AR$1,0))</f>
        <v>45748342784</v>
      </c>
      <c r="K540">
        <f t="shared" si="43"/>
        <v>24.546421404711314</v>
      </c>
      <c r="L540">
        <f>INDEX('PB2'!$D$2:$AQ$224,MATCH(A540,'PB2'!$B$2:$B$224,0),MATCH(G540,'PB2'!$D$1:$AQ$1,0))</f>
        <v>3.4862089157104501</v>
      </c>
      <c r="M540" s="16">
        <f t="shared" si="44"/>
        <v>0.28684454207363852</v>
      </c>
      <c r="N540" s="6">
        <f>INDEX('ROA2'!$D$2:$AQ$224,MATCH(A540,'ROA2'!$B$2:$B$224,0),MATCH(G540,'ROA2'!$D$1:$AQ$1,0))</f>
        <v>7.9427418708801296</v>
      </c>
      <c r="O540" s="6">
        <v>25431.599104000001</v>
      </c>
      <c r="P540" s="28">
        <v>0.12490873198056765</v>
      </c>
    </row>
    <row r="541" spans="1:16" x14ac:dyDescent="0.3">
      <c r="A541" t="s">
        <v>459</v>
      </c>
      <c r="B541" t="e">
        <f>VLOOKUP(A541,Sheet3!L:L,1,FALSE)</f>
        <v>#N/A</v>
      </c>
      <c r="C541" t="str">
        <f>VLOOKUP(A541,'ALL - prices'!B:C,2,FALSE)</f>
        <v>Alimentation Couche-Tard Inc</v>
      </c>
      <c r="D541" t="str">
        <f>VLOOKUP(A541,'ALL - prices'!B:I,8,FALSE)</f>
        <v>Consumer Staples</v>
      </c>
      <c r="E541">
        <v>2019</v>
      </c>
      <c r="F541" t="s">
        <v>682</v>
      </c>
      <c r="G541" t="str">
        <f t="shared" si="42"/>
        <v>2019-Q4</v>
      </c>
      <c r="H541" s="4">
        <f>INDEX('ALL - prices'!$J$3:$DY$219,MATCH('COMBINED DATA'!A541,'ALL - prices'!$B$3:$B$219,0),MATCH('COMBINED DATA'!G541,'ALL - prices'!$J$1:$DY$1,0))</f>
        <v>39.261600000000001</v>
      </c>
      <c r="I541" s="14">
        <f t="shared" si="41"/>
        <v>5.4644239107003072</v>
      </c>
      <c r="J541" s="15">
        <f>INDEX(MarketCap2!$E$2:$AR$224,MATCH(A541,MarketCap2!$B$2:$B$224,0),MATCH(G541,MarketCap2!$E$1:$AR$1,0))</f>
        <v>46330957824</v>
      </c>
      <c r="K541">
        <f t="shared" si="43"/>
        <v>24.55907621010903</v>
      </c>
      <c r="L541">
        <f>INDEX('PB2'!$D$2:$AQ$224,MATCH(A541,'PB2'!$B$2:$B$224,0),MATCH(G541,'PB2'!$D$1:$AQ$1,0))</f>
        <v>3.7629880905151398</v>
      </c>
      <c r="M541" s="16">
        <f t="shared" si="44"/>
        <v>0.2657462569495147</v>
      </c>
      <c r="N541" s="6">
        <f>INDEX('ROA2'!$D$2:$AQ$224,MATCH(A541,'ROA2'!$B$2:$B$224,0),MATCH(G541,'ROA2'!$D$1:$AQ$1,0))</f>
        <v>8.4129180908203107</v>
      </c>
      <c r="O541" s="6">
        <v>25248.100352000001</v>
      </c>
      <c r="P541" s="28">
        <v>-7.2153839500850719E-3</v>
      </c>
    </row>
    <row r="542" spans="1:16" x14ac:dyDescent="0.3">
      <c r="A542" t="s">
        <v>459</v>
      </c>
      <c r="B542" t="e">
        <f>VLOOKUP(A542,Sheet3!L:L,1,FALSE)</f>
        <v>#N/A</v>
      </c>
      <c r="C542" t="str">
        <f>VLOOKUP(A542,'ALL - prices'!B:C,2,FALSE)</f>
        <v>Alimentation Couche-Tard Inc</v>
      </c>
      <c r="D542" t="str">
        <f>VLOOKUP(A542,'ALL - prices'!B:I,8,FALSE)</f>
        <v>Consumer Staples</v>
      </c>
      <c r="E542">
        <v>2020</v>
      </c>
      <c r="F542" t="s">
        <v>679</v>
      </c>
      <c r="G542" t="str">
        <f t="shared" si="42"/>
        <v>2020-Q1</v>
      </c>
      <c r="H542" s="4">
        <f>INDEX('ALL - prices'!$J$3:$DY$219,MATCH('COMBINED DATA'!A542,'ALL - prices'!$B$3:$B$219,0),MATCH('COMBINED DATA'!G542,'ALL - prices'!$J$1:$DY$1,0))</f>
        <v>31.840299999999999</v>
      </c>
      <c r="I542" s="14">
        <f t="shared" si="41"/>
        <v>2.144956969848113</v>
      </c>
      <c r="J542" s="15">
        <f>INDEX(MarketCap2!$E$2:$AR$224,MATCH(A542,MarketCap2!$B$2:$B$224,0),MATCH(G542,MarketCap2!$E$1:$AR$1,0))</f>
        <v>37258641408</v>
      </c>
      <c r="K542">
        <f t="shared" si="43"/>
        <v>24.341149738975211</v>
      </c>
      <c r="L542">
        <f>INDEX('PB2'!$D$2:$AQ$224,MATCH(A542,'PB2'!$B$2:$B$224,0),MATCH(G542,'PB2'!$D$1:$AQ$1,0))</f>
        <v>3.1763360500335698</v>
      </c>
      <c r="M542" s="16">
        <f t="shared" si="44"/>
        <v>0.31482814924114572</v>
      </c>
      <c r="N542" s="6">
        <f>INDEX('ROA2'!$D$2:$AQ$224,MATCH(A542,'ROA2'!$B$2:$B$224,0),MATCH(G542,'ROA2'!$D$1:$AQ$1,0))</f>
        <v>8.7941026687622106</v>
      </c>
      <c r="O542" s="6">
        <v>24838.899711999999</v>
      </c>
      <c r="P542" s="28">
        <v>-1.6207185265230791E-2</v>
      </c>
    </row>
    <row r="543" spans="1:16" x14ac:dyDescent="0.3">
      <c r="A543" t="s">
        <v>459</v>
      </c>
      <c r="B543" t="e">
        <f>VLOOKUP(A543,Sheet3!L:L,1,FALSE)</f>
        <v>#N/A</v>
      </c>
      <c r="C543" t="str">
        <f>VLOOKUP(A543,'ALL - prices'!B:C,2,FALSE)</f>
        <v>Alimentation Couche-Tard Inc</v>
      </c>
      <c r="D543" t="str">
        <f>VLOOKUP(A543,'ALL - prices'!B:I,8,FALSE)</f>
        <v>Consumer Staples</v>
      </c>
      <c r="E543">
        <v>2020</v>
      </c>
      <c r="F543" t="s">
        <v>680</v>
      </c>
      <c r="G543" t="str">
        <f t="shared" si="42"/>
        <v>2020-Q2</v>
      </c>
      <c r="H543" s="4">
        <f>INDEX('ALL - prices'!$J$3:$DY$219,MATCH('COMBINED DATA'!A543,'ALL - prices'!$B$3:$B$219,0),MATCH('COMBINED DATA'!G543,'ALL - prices'!$J$1:$DY$1,0))</f>
        <v>41.5854</v>
      </c>
      <c r="I543" s="14">
        <f t="shared" si="41"/>
        <v>2.4970832670337613</v>
      </c>
      <c r="J543" s="15">
        <f>INDEX(MarketCap2!$E$2:$AR$224,MATCH(A543,MarketCap2!$B$2:$B$224,0),MATCH(G543,MarketCap2!$E$1:$AR$1,0))</f>
        <v>47666987008</v>
      </c>
      <c r="K543">
        <f t="shared" si="43"/>
        <v>24.587504898963179</v>
      </c>
      <c r="L543">
        <f>INDEX('PB2'!$D$2:$AQ$224,MATCH(A543,'PB2'!$B$2:$B$224,0),MATCH(G543,'PB2'!$D$1:$AQ$1,0))</f>
        <v>3.4332790374755899</v>
      </c>
      <c r="M543" s="16">
        <f t="shared" si="44"/>
        <v>0.2912667421099791</v>
      </c>
      <c r="N543" s="6">
        <f>INDEX('ROA2'!$D$2:$AQ$224,MATCH(A543,'ROA2'!$B$2:$B$224,0),MATCH(G543,'ROA2'!$D$1:$AQ$1,0))</f>
        <v>9.7483386993408203</v>
      </c>
      <c r="O543" s="6">
        <v>25679.499263999998</v>
      </c>
      <c r="P543" s="28">
        <v>3.3842060709069775E-2</v>
      </c>
    </row>
    <row r="544" spans="1:16" x14ac:dyDescent="0.3">
      <c r="A544" t="s">
        <v>459</v>
      </c>
      <c r="B544" t="e">
        <f>VLOOKUP(A544,Sheet3!L:L,1,FALSE)</f>
        <v>#N/A</v>
      </c>
      <c r="C544" t="str">
        <f>VLOOKUP(A544,'ALL - prices'!B:C,2,FALSE)</f>
        <v>Alimentation Couche-Tard Inc</v>
      </c>
      <c r="D544" t="str">
        <f>VLOOKUP(A544,'ALL - prices'!B:I,8,FALSE)</f>
        <v>Consumer Staples</v>
      </c>
      <c r="E544">
        <v>2020</v>
      </c>
      <c r="F544" t="s">
        <v>681</v>
      </c>
      <c r="G544" t="str">
        <f t="shared" si="42"/>
        <v>2020-Q3</v>
      </c>
      <c r="H544" s="4">
        <f>INDEX('ALL - prices'!$J$3:$DY$219,MATCH('COMBINED DATA'!A544,'ALL - prices'!$B$3:$B$219,0),MATCH('COMBINED DATA'!G544,'ALL - prices'!$J$1:$DY$1,0))</f>
        <v>44.261499999999998</v>
      </c>
      <c r="I544" s="14">
        <f t="shared" si="41"/>
        <v>3.4636974434843468</v>
      </c>
      <c r="J544" s="15">
        <f>INDEX(MarketCap2!$E$2:$AR$224,MATCH(A544,MarketCap2!$B$2:$B$224,0),MATCH(G544,MarketCap2!$E$1:$AR$1,0))</f>
        <v>51617562624</v>
      </c>
      <c r="K544">
        <f t="shared" si="43"/>
        <v>24.66712781245452</v>
      </c>
      <c r="L544">
        <f>INDEX('PB2'!$D$2:$AQ$224,MATCH(A544,'PB2'!$B$2:$B$224,0),MATCH(G544,'PB2'!$D$1:$AQ$1,0))</f>
        <v>3.2396059036254901</v>
      </c>
      <c r="M544" s="16">
        <f t="shared" si="44"/>
        <v>0.30867952144453292</v>
      </c>
      <c r="N544" s="6">
        <f>INDEX('ROA2'!$D$2:$AQ$224,MATCH(A544,'ROA2'!$B$2:$B$224,0),MATCH(G544,'ROA2'!$D$1:$AQ$1,0))</f>
        <v>10.0252771377563</v>
      </c>
      <c r="O544" s="6">
        <v>26275.700735999999</v>
      </c>
      <c r="P544" s="28">
        <v>2.3217020934509166E-2</v>
      </c>
    </row>
    <row r="545" spans="1:16" x14ac:dyDescent="0.3">
      <c r="A545" t="s">
        <v>459</v>
      </c>
      <c r="B545" t="e">
        <f>VLOOKUP(A545,Sheet3!L:L,1,FALSE)</f>
        <v>#N/A</v>
      </c>
      <c r="C545" t="str">
        <f>VLOOKUP(A545,'ALL - prices'!B:C,2,FALSE)</f>
        <v>Alimentation Couche-Tard Inc</v>
      </c>
      <c r="D545" t="str">
        <f>VLOOKUP(A545,'ALL - prices'!B:I,8,FALSE)</f>
        <v>Consumer Staples</v>
      </c>
      <c r="E545">
        <v>2020</v>
      </c>
      <c r="F545" t="s">
        <v>682</v>
      </c>
      <c r="G545" t="str">
        <f t="shared" si="42"/>
        <v>2020-Q4</v>
      </c>
      <c r="H545" s="4">
        <f>INDEX('ALL - prices'!$J$3:$DY$219,MATCH('COMBINED DATA'!A545,'ALL - prices'!$B$3:$B$219,0),MATCH('COMBINED DATA'!G545,'ALL - prices'!$J$1:$DY$1,0))</f>
        <v>41.569499999999998</v>
      </c>
      <c r="I545" s="14">
        <f t="shared" si="41"/>
        <v>5.0742221295485272</v>
      </c>
      <c r="J545" s="15">
        <f>INDEX(MarketCap2!$E$2:$AR$224,MATCH(A545,MarketCap2!$B$2:$B$224,0),MATCH(G545,MarketCap2!$E$1:$AR$1,0))</f>
        <v>48310153216</v>
      </c>
      <c r="K545">
        <f t="shared" si="43"/>
        <v>24.600907587024981</v>
      </c>
      <c r="L545">
        <f>INDEX('PB2'!$D$2:$AQ$224,MATCH(A545,'PB2'!$B$2:$B$224,0),MATCH(G545,'PB2'!$D$1:$AQ$1,0))</f>
        <v>2.14138007164002</v>
      </c>
      <c r="M545" s="16">
        <f t="shared" si="44"/>
        <v>0.46698856183625986</v>
      </c>
      <c r="N545" s="6">
        <f>INDEX('ROA2'!$D$2:$AQ$224,MATCH(A545,'ROA2'!$B$2:$B$224,0),MATCH(G545,'ROA2'!$D$1:$AQ$1,0))</f>
        <v>10.6518859863281</v>
      </c>
      <c r="O545" s="6">
        <v>26767.099903999999</v>
      </c>
      <c r="P545" s="28">
        <v>1.8701657966698496E-2</v>
      </c>
    </row>
    <row r="546" spans="1:16" x14ac:dyDescent="0.3">
      <c r="A546" t="s">
        <v>459</v>
      </c>
      <c r="B546" t="e">
        <f>VLOOKUP(A546,Sheet3!L:L,1,FALSE)</f>
        <v>#N/A</v>
      </c>
      <c r="C546" t="str">
        <f>VLOOKUP(A546,'ALL - prices'!B:C,2,FALSE)</f>
        <v>Alimentation Couche-Tard Inc</v>
      </c>
      <c r="D546" t="str">
        <f>VLOOKUP(A546,'ALL - prices'!B:I,8,FALSE)</f>
        <v>Consumer Staples</v>
      </c>
      <c r="E546">
        <v>2021</v>
      </c>
      <c r="F546" t="s">
        <v>679</v>
      </c>
      <c r="G546" t="str">
        <f t="shared" si="42"/>
        <v>2021-Q1</v>
      </c>
      <c r="H546" s="4">
        <f>INDEX('ALL - prices'!$J$3:$DY$219,MATCH('COMBINED DATA'!A546,'ALL - prices'!$B$3:$B$219,0),MATCH('COMBINED DATA'!G546,'ALL - prices'!$J$1:$DY$1,0))</f>
        <v>39.008099999999999</v>
      </c>
      <c r="I546" s="14">
        <f t="shared" si="41"/>
        <v>4.4290035164996944</v>
      </c>
      <c r="J546" s="15">
        <f>INDEX(MarketCap2!$E$2:$AR$224,MATCH(A546,MarketCap2!$B$2:$B$224,0),MATCH(G546,MarketCap2!$E$1:$AR$1,0))</f>
        <v>44091064320</v>
      </c>
      <c r="K546">
        <f t="shared" si="43"/>
        <v>24.50952297573912</v>
      </c>
      <c r="L546">
        <f>INDEX('PB2'!$D$2:$AQ$224,MATCH(A546,'PB2'!$B$2:$B$224,0),MATCH(G546,'PB2'!$D$1:$AQ$1,0))</f>
        <v>2.9685609340667698</v>
      </c>
      <c r="M546" s="16">
        <f t="shared" si="44"/>
        <v>0.33686355854250682</v>
      </c>
      <c r="N546" s="6">
        <f>INDEX('ROA2'!$D$2:$AQ$224,MATCH(A546,'ROA2'!$B$2:$B$224,0),MATCH(G546,'ROA2'!$D$1:$AQ$1,0))</f>
        <v>10.382164001464799</v>
      </c>
      <c r="O546" s="6">
        <v>27518.199808000001</v>
      </c>
      <c r="P546" s="28">
        <v>2.806056340409744E-2</v>
      </c>
    </row>
    <row r="547" spans="1:16" x14ac:dyDescent="0.3">
      <c r="A547" t="s">
        <v>459</v>
      </c>
      <c r="B547" t="e">
        <f>VLOOKUP(A547,Sheet3!L:L,1,FALSE)</f>
        <v>#N/A</v>
      </c>
      <c r="C547" t="str">
        <f>VLOOKUP(A547,'ALL - prices'!B:C,2,FALSE)</f>
        <v>Alimentation Couche-Tard Inc</v>
      </c>
      <c r="D547" t="str">
        <f>VLOOKUP(A547,'ALL - prices'!B:I,8,FALSE)</f>
        <v>Consumer Staples</v>
      </c>
      <c r="E547">
        <v>2021</v>
      </c>
      <c r="F547" t="s">
        <v>680</v>
      </c>
      <c r="G547" t="str">
        <f t="shared" si="42"/>
        <v>2021-Q2</v>
      </c>
      <c r="H547" s="4">
        <f>INDEX('ALL - prices'!$J$3:$DY$219,MATCH('COMBINED DATA'!A547,'ALL - prices'!$B$3:$B$219,0),MATCH('COMBINED DATA'!G547,'ALL - prices'!$J$1:$DY$1,0))</f>
        <v>44.170200000000001</v>
      </c>
      <c r="I547" s="14">
        <f t="shared" si="41"/>
        <v>3.1583963995462425</v>
      </c>
      <c r="J547" s="15">
        <f>INDEX(MarketCap2!$E$2:$AR$224,MATCH(A547,MarketCap2!$B$2:$B$224,0),MATCH(G547,MarketCap2!$E$1:$AR$1,0))</f>
        <v>49006710784</v>
      </c>
      <c r="K547">
        <f t="shared" si="43"/>
        <v>24.615223080455099</v>
      </c>
      <c r="L547">
        <f>INDEX('PB2'!$D$2:$AQ$224,MATCH(A547,'PB2'!$B$2:$B$224,0),MATCH(G547,'PB2'!$D$1:$AQ$1,0))</f>
        <v>3.3846459388732901</v>
      </c>
      <c r="M547" s="16">
        <f t="shared" si="44"/>
        <v>0.29545187829391945</v>
      </c>
      <c r="N547" s="6">
        <f>INDEX('ROA2'!$D$2:$AQ$224,MATCH(A547,'ROA2'!$B$2:$B$224,0),MATCH(G547,'ROA2'!$D$1:$AQ$1,0))</f>
        <v>10.0066576004028</v>
      </c>
      <c r="O547" s="6">
        <v>28394.500096</v>
      </c>
      <c r="P547" s="28">
        <v>3.1844390044193351E-2</v>
      </c>
    </row>
    <row r="548" spans="1:16" x14ac:dyDescent="0.3">
      <c r="A548" t="s">
        <v>459</v>
      </c>
      <c r="B548" t="e">
        <f>VLOOKUP(A548,Sheet3!L:L,1,FALSE)</f>
        <v>#N/A</v>
      </c>
      <c r="C548" t="str">
        <f>VLOOKUP(A548,'ALL - prices'!B:C,2,FALSE)</f>
        <v>Alimentation Couche-Tard Inc</v>
      </c>
      <c r="D548" t="str">
        <f>VLOOKUP(A548,'ALL - prices'!B:I,8,FALSE)</f>
        <v>Consumer Staples</v>
      </c>
      <c r="E548">
        <v>2021</v>
      </c>
      <c r="F548" t="s">
        <v>681</v>
      </c>
      <c r="G548" t="str">
        <f t="shared" si="42"/>
        <v>2021-Q3</v>
      </c>
      <c r="H548" s="4">
        <f>INDEX('ALL - prices'!$J$3:$DY$219,MATCH('COMBINED DATA'!A548,'ALL - prices'!$B$3:$B$219,0),MATCH('COMBINED DATA'!G548,'ALL - prices'!$J$1:$DY$1,0))</f>
        <v>47.080199999999998</v>
      </c>
      <c r="I548" s="14">
        <f t="shared" si="41"/>
        <v>2.7088343163311639</v>
      </c>
      <c r="J548" s="15">
        <f>INDEX(MarketCap2!$E$2:$AR$224,MATCH(A548,MarketCap2!$B$2:$B$224,0),MATCH(G548,MarketCap2!$E$1:$AR$1,0))</f>
        <v>52039499776</v>
      </c>
      <c r="K548">
        <f t="shared" si="43"/>
        <v>24.675268878246285</v>
      </c>
      <c r="L548">
        <f>INDEX('PB2'!$D$2:$AQ$224,MATCH(A548,'PB2'!$B$2:$B$224,0),MATCH(G548,'PB2'!$D$1:$AQ$1,0))</f>
        <v>3.1844789981842001</v>
      </c>
      <c r="M548" s="16">
        <f t="shared" si="44"/>
        <v>0.31402311039583025</v>
      </c>
      <c r="N548" s="6">
        <f>INDEX('ROA2'!$D$2:$AQ$224,MATCH(A548,'ROA2'!$B$2:$B$224,0),MATCH(G548,'ROA2'!$D$1:$AQ$1,0))</f>
        <v>9.7190189361572301</v>
      </c>
      <c r="O548" s="6">
        <v>29137.299456000001</v>
      </c>
      <c r="P548" s="28">
        <v>2.6159973145807938E-2</v>
      </c>
    </row>
    <row r="549" spans="1:16" x14ac:dyDescent="0.3">
      <c r="A549" t="s">
        <v>459</v>
      </c>
      <c r="B549" t="e">
        <f>VLOOKUP(A549,Sheet3!L:L,1,FALSE)</f>
        <v>#N/A</v>
      </c>
      <c r="C549" t="str">
        <f>VLOOKUP(A549,'ALL - prices'!B:C,2,FALSE)</f>
        <v>Alimentation Couche-Tard Inc</v>
      </c>
      <c r="D549" t="str">
        <f>VLOOKUP(A549,'ALL - prices'!B:I,8,FALSE)</f>
        <v>Consumer Staples</v>
      </c>
      <c r="E549">
        <v>2021</v>
      </c>
      <c r="F549" t="s">
        <v>682</v>
      </c>
      <c r="G549" t="str">
        <f t="shared" si="42"/>
        <v>2021-Q4</v>
      </c>
      <c r="H549" s="4">
        <f>INDEX('ALL - prices'!$J$3:$DY$219,MATCH('COMBINED DATA'!A549,'ALL - prices'!$B$3:$B$219,0),MATCH('COMBINED DATA'!G549,'ALL - prices'!$J$1:$DY$1,0))</f>
        <v>51.063099999999999</v>
      </c>
      <c r="I549" s="14">
        <f t="shared" si="41"/>
        <v>3.8515714481234786</v>
      </c>
      <c r="J549" s="15">
        <f>INDEX(MarketCap2!$E$2:$AR$224,MATCH(A549,MarketCap2!$B$2:$B$224,0),MATCH(G549,MarketCap2!$E$1:$AR$1,0))</f>
        <v>56287309824</v>
      </c>
      <c r="K549">
        <f t="shared" si="43"/>
        <v>24.753734943914164</v>
      </c>
      <c r="L549">
        <f>INDEX('PB2'!$D$2:$AQ$224,MATCH(A549,'PB2'!$B$2:$B$224,0),MATCH(G549,'PB2'!$D$1:$AQ$1,0))</f>
        <v>3.1936609745025599</v>
      </c>
      <c r="M549" s="16">
        <f t="shared" si="44"/>
        <v>0.31312027418807614</v>
      </c>
      <c r="N549" s="6">
        <f>INDEX('ROA2'!$D$2:$AQ$224,MATCH(A549,'ROA2'!$B$2:$B$224,0),MATCH(G549,'ROA2'!$D$1:$AQ$1,0))</f>
        <v>9.3749942779540998</v>
      </c>
      <c r="O549" s="6">
        <v>29352.400895999999</v>
      </c>
      <c r="P549" s="28">
        <v>7.3823396133475402E-3</v>
      </c>
    </row>
    <row r="550" spans="1:16" x14ac:dyDescent="0.3">
      <c r="A550" t="s">
        <v>459</v>
      </c>
      <c r="B550" t="e">
        <f>VLOOKUP(A550,Sheet3!L:L,1,FALSE)</f>
        <v>#N/A</v>
      </c>
      <c r="C550" t="str">
        <f>VLOOKUP(A550,'ALL - prices'!B:C,2,FALSE)</f>
        <v>Alimentation Couche-Tard Inc</v>
      </c>
      <c r="D550" t="str">
        <f>VLOOKUP(A550,'ALL - prices'!B:I,8,FALSE)</f>
        <v>Consumer Staples</v>
      </c>
      <c r="E550">
        <v>2022</v>
      </c>
      <c r="F550" t="s">
        <v>679</v>
      </c>
      <c r="G550" t="str">
        <f t="shared" si="42"/>
        <v>2022-Q1</v>
      </c>
      <c r="H550" s="4">
        <f>INDEX('ALL - prices'!$J$3:$DY$219,MATCH('COMBINED DATA'!A550,'ALL - prices'!$B$3:$B$219,0),MATCH('COMBINED DATA'!G550,'ALL - prices'!$J$1:$DY$1,0))</f>
        <v>54.259399999999999</v>
      </c>
      <c r="I550" s="14">
        <f t="shared" si="41"/>
        <v>7.4649670449708374</v>
      </c>
      <c r="J550" s="15">
        <f>INDEX(MarketCap2!$E$2:$AR$224,MATCH(A550,MarketCap2!$B$2:$B$224,0),MATCH(G550,MarketCap2!$E$1:$AR$1,0))</f>
        <v>58808741888</v>
      </c>
      <c r="K550">
        <f t="shared" si="43"/>
        <v>24.797556352365095</v>
      </c>
      <c r="L550">
        <f>INDEX('PB2'!$D$2:$AQ$224,MATCH(A550,'PB2'!$B$2:$B$224,0),MATCH(G550,'PB2'!$D$1:$AQ$1,0))</f>
        <v>3.70228099822998</v>
      </c>
      <c r="M550" s="16">
        <f t="shared" si="44"/>
        <v>0.27010375508452467</v>
      </c>
      <c r="N550" s="6">
        <f>INDEX('ROA2'!$D$2:$AQ$224,MATCH(A550,'ROA2'!$B$2:$B$224,0),MATCH(G550,'ROA2'!$D$1:$AQ$1,0))</f>
        <v>9.8306312561035192</v>
      </c>
      <c r="O550" s="6">
        <v>28826.099711999999</v>
      </c>
      <c r="P550" s="28">
        <v>-1.7930430490669731E-2</v>
      </c>
    </row>
    <row r="551" spans="1:16" x14ac:dyDescent="0.3">
      <c r="A551" t="s">
        <v>459</v>
      </c>
      <c r="B551" t="e">
        <f>VLOOKUP(A551,Sheet3!L:L,1,FALSE)</f>
        <v>#N/A</v>
      </c>
      <c r="C551" t="str">
        <f>VLOOKUP(A551,'ALL - prices'!B:C,2,FALSE)</f>
        <v>Alimentation Couche-Tard Inc</v>
      </c>
      <c r="D551" t="str">
        <f>VLOOKUP(A551,'ALL - prices'!B:I,8,FALSE)</f>
        <v>Consumer Staples</v>
      </c>
      <c r="E551">
        <v>2022</v>
      </c>
      <c r="F551" t="s">
        <v>680</v>
      </c>
      <c r="G551" t="str">
        <f t="shared" si="42"/>
        <v>2022-Q2</v>
      </c>
      <c r="H551" s="4">
        <f>INDEX('ALL - prices'!$J$3:$DY$219,MATCH('COMBINED DATA'!A551,'ALL - prices'!$B$3:$B$219,0),MATCH('COMBINED DATA'!G551,'ALL - prices'!$J$1:$DY$1,0))</f>
        <v>48.476300000000002</v>
      </c>
      <c r="I551" s="14">
        <f t="shared" si="41"/>
        <v>6.1696587117927395</v>
      </c>
      <c r="J551" s="15">
        <f>INDEX(MarketCap2!$E$2:$AR$224,MATCH(A551,MarketCap2!$B$2:$B$224,0),MATCH(G551,MarketCap2!$E$1:$AR$1,0))</f>
        <v>51509608448</v>
      </c>
      <c r="K551">
        <f t="shared" si="43"/>
        <v>24.665034199019573</v>
      </c>
      <c r="L551">
        <f>INDEX('PB2'!$D$2:$AQ$224,MATCH(A551,'PB2'!$B$2:$B$224,0),MATCH(G551,'PB2'!$D$1:$AQ$1,0))</f>
        <v>3.32280302047729</v>
      </c>
      <c r="M551" s="16">
        <f t="shared" si="44"/>
        <v>0.30095073160742442</v>
      </c>
      <c r="N551" s="6">
        <f>INDEX('ROA2'!$D$2:$AQ$224,MATCH(A551,'ROA2'!$B$2:$B$224,0),MATCH(G551,'ROA2'!$D$1:$AQ$1,0))</f>
        <v>9.2549772262573207</v>
      </c>
      <c r="O551" s="6">
        <v>29591.599104000001</v>
      </c>
      <c r="P551" s="28">
        <v>2.6555774095283945E-2</v>
      </c>
    </row>
    <row r="552" spans="1:16" x14ac:dyDescent="0.3">
      <c r="A552" t="s">
        <v>459</v>
      </c>
      <c r="B552" t="e">
        <f>VLOOKUP(A552,Sheet3!L:L,1,FALSE)</f>
        <v>#N/A</v>
      </c>
      <c r="C552" t="str">
        <f>VLOOKUP(A552,'ALL - prices'!B:C,2,FALSE)</f>
        <v>Alimentation Couche-Tard Inc</v>
      </c>
      <c r="D552" t="str">
        <f>VLOOKUP(A552,'ALL - prices'!B:I,8,FALSE)</f>
        <v>Consumer Staples</v>
      </c>
      <c r="E552">
        <v>2022</v>
      </c>
      <c r="F552" t="s">
        <v>681</v>
      </c>
      <c r="G552" t="str">
        <f t="shared" si="42"/>
        <v>2022-Q3</v>
      </c>
      <c r="H552" s="4">
        <f>INDEX('ALL - prices'!$J$3:$DY$219,MATCH('COMBINED DATA'!A552,'ALL - prices'!$B$3:$B$219,0),MATCH('COMBINED DATA'!G552,'ALL - prices'!$J$1:$DY$1,0))</f>
        <v>53.906799999999997</v>
      </c>
      <c r="I552" s="14">
        <f t="shared" si="41"/>
        <v>4.4351524982237116</v>
      </c>
      <c r="J552" s="15">
        <f>INDEX(MarketCap2!$E$2:$AR$224,MATCH(A552,MarketCap2!$B$2:$B$224,0),MATCH(G552,MarketCap2!$E$1:$AR$1,0))</f>
        <v>56837222400</v>
      </c>
      <c r="K552">
        <f t="shared" si="43"/>
        <v>24.763457271986205</v>
      </c>
      <c r="L552">
        <f>INDEX('PB2'!$D$2:$AQ$224,MATCH(A552,'PB2'!$B$2:$B$224,0),MATCH(G552,'PB2'!$D$1:$AQ$1,0))</f>
        <v>3.2354791164398198</v>
      </c>
      <c r="M552" s="16">
        <f t="shared" si="44"/>
        <v>0.30907323583666224</v>
      </c>
      <c r="N552" s="6">
        <f>INDEX('ROA2'!$D$2:$AQ$224,MATCH(A552,'ROA2'!$B$2:$B$224,0),MATCH(G552,'ROA2'!$D$1:$AQ$1,0))</f>
        <v>9.5448799133300799</v>
      </c>
      <c r="O552" s="6">
        <v>29350.600704</v>
      </c>
      <c r="P552" s="28">
        <v>-8.1441492618566803E-3</v>
      </c>
    </row>
    <row r="553" spans="1:16" x14ac:dyDescent="0.3">
      <c r="A553" t="s">
        <v>459</v>
      </c>
      <c r="B553" t="e">
        <f>VLOOKUP(A553,Sheet3!L:L,1,FALSE)</f>
        <v>#N/A</v>
      </c>
      <c r="C553" t="str">
        <f>VLOOKUP(A553,'ALL - prices'!B:C,2,FALSE)</f>
        <v>Alimentation Couche-Tard Inc</v>
      </c>
      <c r="D553" t="str">
        <f>VLOOKUP(A553,'ALL - prices'!B:I,8,FALSE)</f>
        <v>Consumer Staples</v>
      </c>
      <c r="E553">
        <v>2022</v>
      </c>
      <c r="F553" t="s">
        <v>682</v>
      </c>
      <c r="G553" t="str">
        <f t="shared" si="42"/>
        <v>2022-Q4</v>
      </c>
      <c r="H553" s="4">
        <f>INDEX('ALL - prices'!$J$3:$DY$219,MATCH('COMBINED DATA'!A553,'ALL - prices'!$B$3:$B$219,0),MATCH('COMBINED DATA'!G553,'ALL - prices'!$J$1:$DY$1,0))</f>
        <v>57.809899999999999</v>
      </c>
      <c r="I553" s="14">
        <f t="shared" si="41"/>
        <v>4.9644265801802288</v>
      </c>
      <c r="J553" s="15">
        <f>INDEX(MarketCap2!$E$2:$AR$224,MATCH(A553,MarketCap2!$B$2:$B$224,0),MATCH(G553,MarketCap2!$E$1:$AR$1,0))</f>
        <v>59886936064</v>
      </c>
      <c r="K553">
        <f t="shared" si="43"/>
        <v>24.815724222521876</v>
      </c>
      <c r="L553">
        <f>INDEX('PB2'!$D$2:$AQ$224,MATCH(A553,'PB2'!$B$2:$B$224,0),MATCH(G553,'PB2'!$D$1:$AQ$1,0))</f>
        <v>3.6787869930267298</v>
      </c>
      <c r="M553" s="16">
        <f t="shared" si="44"/>
        <v>0.27182873101800542</v>
      </c>
      <c r="N553" s="6">
        <f>INDEX('ROA2'!$D$2:$AQ$224,MATCH(A553,'ROA2'!$B$2:$B$224,0),MATCH(G553,'ROA2'!$D$1:$AQ$1,0))</f>
        <v>9.9447488784790004</v>
      </c>
      <c r="O553" s="6">
        <v>29108.600832</v>
      </c>
      <c r="P553" s="28">
        <v>-8.2451420480474102E-3</v>
      </c>
    </row>
    <row r="554" spans="1:16" x14ac:dyDescent="0.3">
      <c r="A554" t="s">
        <v>459</v>
      </c>
      <c r="B554" t="e">
        <f>VLOOKUP(A554,Sheet3!L:L,1,FALSE)</f>
        <v>#N/A</v>
      </c>
      <c r="C554" t="str">
        <f>VLOOKUP(A554,'ALL - prices'!B:C,2,FALSE)</f>
        <v>Alimentation Couche-Tard Inc</v>
      </c>
      <c r="D554" t="str">
        <f>VLOOKUP(A554,'ALL - prices'!B:I,8,FALSE)</f>
        <v>Consumer Staples</v>
      </c>
      <c r="E554">
        <v>2023</v>
      </c>
      <c r="F554" t="s">
        <v>679</v>
      </c>
      <c r="G554" t="str">
        <f t="shared" si="42"/>
        <v>2023-Q1</v>
      </c>
      <c r="H554" s="4">
        <f>INDEX('ALL - prices'!$J$3:$DY$219,MATCH('COMBINED DATA'!A554,'ALL - prices'!$B$3:$B$219,0),MATCH('COMBINED DATA'!G554,'ALL - prices'!$J$1:$DY$1,0))</f>
        <v>66.215900000000005</v>
      </c>
      <c r="I554" s="14">
        <f t="shared" si="41"/>
        <v>5.4561715316236139</v>
      </c>
      <c r="J554" s="15">
        <f>INDEX(MarketCap2!$E$2:$AR$224,MATCH(A554,MarketCap2!$B$2:$B$224,0),MATCH(G554,MarketCap2!$E$1:$AR$1,0))</f>
        <v>66952843264</v>
      </c>
      <c r="K554">
        <f t="shared" si="43"/>
        <v>24.92725437665084</v>
      </c>
      <c r="L554">
        <f>INDEX('PB2'!$D$2:$AQ$224,MATCH(A554,'PB2'!$B$2:$B$224,0),MATCH(G554,'PB2'!$D$1:$AQ$1,0))</f>
        <v>3.8969810009002699</v>
      </c>
      <c r="M554" s="16">
        <f t="shared" si="44"/>
        <v>0.25660889795690117</v>
      </c>
      <c r="N554" s="6">
        <f>INDEX('ROA2'!$D$2:$AQ$224,MATCH(A554,'ROA2'!$B$2:$B$224,0),MATCH(G554,'ROA2'!$D$1:$AQ$1,0))</f>
        <v>10.141949653625501</v>
      </c>
      <c r="O554" s="6">
        <v>28320.700416</v>
      </c>
      <c r="P554" s="28">
        <v>-2.706761553217071E-2</v>
      </c>
    </row>
    <row r="555" spans="1:16" x14ac:dyDescent="0.3">
      <c r="A555" t="s">
        <v>459</v>
      </c>
      <c r="B555" t="e">
        <f>VLOOKUP(A555,Sheet3!L:L,1,FALSE)</f>
        <v>#N/A</v>
      </c>
      <c r="C555" t="str">
        <f>VLOOKUP(A555,'ALL - prices'!B:C,2,FALSE)</f>
        <v>Alimentation Couche-Tard Inc</v>
      </c>
      <c r="D555" t="str">
        <f>VLOOKUP(A555,'ALL - prices'!B:I,8,FALSE)</f>
        <v>Consumer Staples</v>
      </c>
      <c r="E555">
        <v>2023</v>
      </c>
      <c r="F555" t="s">
        <v>680</v>
      </c>
      <c r="G555" t="str">
        <f t="shared" si="42"/>
        <v>2023-Q2</v>
      </c>
      <c r="H555" s="4">
        <f>INDEX('ALL - prices'!$J$3:$DY$219,MATCH('COMBINED DATA'!A555,'ALL - prices'!$B$3:$B$219,0),MATCH('COMBINED DATA'!G555,'ALL - prices'!$J$1:$DY$1,0))</f>
        <v>66.147800000000004</v>
      </c>
      <c r="I555" s="14">
        <f t="shared" si="41"/>
        <v>4.266067863579603</v>
      </c>
      <c r="J555" s="15">
        <f>INDEX(MarketCap2!$E$2:$AR$224,MATCH(A555,MarketCap2!$B$2:$B$224,0),MATCH(G555,MarketCap2!$E$1:$AR$1,0))</f>
        <v>66502021120</v>
      </c>
      <c r="K555">
        <f t="shared" si="43"/>
        <v>24.920498176928323</v>
      </c>
      <c r="L555">
        <f>INDEX('PB2'!$D$2:$AQ$224,MATCH(A555,'PB2'!$B$2:$B$224,0),MATCH(G555,'PB2'!$D$1:$AQ$1,0))</f>
        <v>3.7649910449981698</v>
      </c>
      <c r="M555" s="16">
        <f t="shared" si="44"/>
        <v>0.26560488140563054</v>
      </c>
      <c r="N555" s="6">
        <f>INDEX('ROA2'!$D$2:$AQ$224,MATCH(A555,'ROA2'!$B$2:$B$224,0),MATCH(G555,'ROA2'!$D$1:$AQ$1,0))</f>
        <v>10.5401525497437</v>
      </c>
      <c r="O555" s="6">
        <v>29058.400256000001</v>
      </c>
      <c r="P555" s="28">
        <v>2.6048078937455654E-2</v>
      </c>
    </row>
    <row r="556" spans="1:16" x14ac:dyDescent="0.3">
      <c r="A556" t="s">
        <v>459</v>
      </c>
      <c r="B556" t="e">
        <f>VLOOKUP(A556,Sheet3!L:L,1,FALSE)</f>
        <v>#N/A</v>
      </c>
      <c r="C556" t="str">
        <f>VLOOKUP(A556,'ALL - prices'!B:C,2,FALSE)</f>
        <v>Alimentation Couche-Tard Inc</v>
      </c>
      <c r="D556" t="str">
        <f>VLOOKUP(A556,'ALL - prices'!B:I,8,FALSE)</f>
        <v>Consumer Staples</v>
      </c>
      <c r="E556">
        <v>2023</v>
      </c>
      <c r="F556" t="s">
        <v>681</v>
      </c>
      <c r="G556" t="str">
        <f t="shared" si="42"/>
        <v>2023-Q3</v>
      </c>
      <c r="H556" s="4">
        <f>INDEX('ALL - prices'!$J$3:$DY$219,MATCH('COMBINED DATA'!A556,'ALL - prices'!$B$3:$B$219,0),MATCH('COMBINED DATA'!G556,'ALL - prices'!$J$1:$DY$1,0))</f>
        <v>67.438100000000006</v>
      </c>
      <c r="I556" s="14">
        <f t="shared" si="41"/>
        <v>1.1641579861284601</v>
      </c>
      <c r="J556" s="15">
        <f>INDEX(MarketCap2!$E$2:$AR$224,MATCH(A556,MarketCap2!$B$2:$B$224,0),MATCH(G556,MarketCap2!$E$1:$AR$1,0))</f>
        <v>66640760832</v>
      </c>
      <c r="K556">
        <f t="shared" si="43"/>
        <v>24.922582251786643</v>
      </c>
      <c r="L556">
        <f>INDEX('PB2'!$D$2:$AQ$224,MATCH(A556,'PB2'!$B$2:$B$224,0),MATCH(G556,'PB2'!$D$1:$AQ$1,0))</f>
        <v>4.0201501846313503</v>
      </c>
      <c r="M556" s="16">
        <f t="shared" si="44"/>
        <v>0.248746925879263</v>
      </c>
      <c r="N556" s="6">
        <f>INDEX('ROA2'!$D$2:$AQ$224,MATCH(A556,'ROA2'!$B$2:$B$224,0),MATCH(G556,'ROA2'!$D$1:$AQ$1,0))</f>
        <v>10.230492591857899</v>
      </c>
      <c r="O556" s="6">
        <v>30325.899264</v>
      </c>
      <c r="P556" s="28">
        <v>4.3619022273543251E-2</v>
      </c>
    </row>
    <row r="557" spans="1:16" x14ac:dyDescent="0.3">
      <c r="A557" t="s">
        <v>459</v>
      </c>
      <c r="B557" t="e">
        <f>VLOOKUP(A557,Sheet3!L:L,1,FALSE)</f>
        <v>#N/A</v>
      </c>
      <c r="C557" t="str">
        <f>VLOOKUP(A557,'ALL - prices'!B:C,2,FALSE)</f>
        <v>Alimentation Couche-Tard Inc</v>
      </c>
      <c r="D557" t="str">
        <f>VLOOKUP(A557,'ALL - prices'!B:I,8,FALSE)</f>
        <v>Consumer Staples</v>
      </c>
      <c r="E557">
        <v>2023</v>
      </c>
      <c r="F557" t="s">
        <v>682</v>
      </c>
      <c r="G557" t="str">
        <f t="shared" si="42"/>
        <v>2023-Q4</v>
      </c>
      <c r="H557" s="4">
        <f>INDEX('ALL - prices'!$J$3:$DY$219,MATCH('COMBINED DATA'!A557,'ALL - prices'!$B$3:$B$219,0),MATCH('COMBINED DATA'!G557,'ALL - prices'!$J$1:$DY$1,0))</f>
        <v>76.458399999999997</v>
      </c>
      <c r="I557" s="14">
        <f t="shared" si="41"/>
        <v>2.1042232903932354</v>
      </c>
      <c r="J557" s="15">
        <f>INDEX(MarketCap2!$E$2:$AR$224,MATCH(A557,MarketCap2!$B$2:$B$224,0),MATCH(G557,MarketCap2!$E$1:$AR$1,0))</f>
        <v>75187961856</v>
      </c>
      <c r="K557">
        <f t="shared" si="43"/>
        <v>25.043256973385635</v>
      </c>
      <c r="L557">
        <f>INDEX('PB2'!$D$2:$AQ$224,MATCH(A557,'PB2'!$B$2:$B$224,0),MATCH(G557,'PB2'!$D$1:$AQ$1,0))</f>
        <v>4.2990598678588903</v>
      </c>
      <c r="M557" s="16">
        <f t="shared" si="44"/>
        <v>0.23260899609152022</v>
      </c>
      <c r="N557" s="6">
        <f>INDEX('ROA2'!$D$2:$AQ$224,MATCH(A557,'ROA2'!$B$2:$B$224,0),MATCH(G557,'ROA2'!$D$1:$AQ$1,0))</f>
        <v>10.2893476486206</v>
      </c>
      <c r="O557" s="6">
        <v>30397.599743999999</v>
      </c>
      <c r="P557" s="28">
        <v>2.3643315364143365E-3</v>
      </c>
    </row>
    <row r="558" spans="1:16" x14ac:dyDescent="0.3">
      <c r="A558" t="s">
        <v>459</v>
      </c>
      <c r="B558" t="e">
        <f>VLOOKUP(A558,Sheet3!L:L,1,FALSE)</f>
        <v>#N/A</v>
      </c>
      <c r="C558" t="str">
        <f>VLOOKUP(A558,'ALL - prices'!B:C,2,FALSE)</f>
        <v>Alimentation Couche-Tard Inc</v>
      </c>
      <c r="D558" t="str">
        <f>VLOOKUP(A558,'ALL - prices'!B:I,8,FALSE)</f>
        <v>Consumer Staples</v>
      </c>
      <c r="E558" s="18">
        <v>2024</v>
      </c>
      <c r="F558" t="s">
        <v>679</v>
      </c>
      <c r="G558" t="str">
        <f t="shared" si="42"/>
        <v>2024-Q1</v>
      </c>
      <c r="H558" s="4">
        <f>INDEX('ALL - prices'!$J$3:$DY$219,MATCH('COMBINED DATA'!A558,'ALL - prices'!$B$3:$B$219,0),MATCH('COMBINED DATA'!G558,'ALL - prices'!$J$1:$DY$1,0))</f>
        <v>75.924800000000005</v>
      </c>
      <c r="I558" s="14" t="s">
        <v>769</v>
      </c>
      <c r="J558" s="15">
        <f>INDEX(MarketCap2!$E$2:$AR$224,MATCH(A558,MarketCap2!$B$2:$B$224,0),MATCH(G558,MarketCap2!$E$1:$AR$1,0))</f>
        <v>74355777536</v>
      </c>
      <c r="K558">
        <f t="shared" si="43"/>
        <v>25.032127214109916</v>
      </c>
      <c r="L558">
        <f>INDEX('PB2'!$D$2:$AQ$224,MATCH(A558,'PB2'!$B$2:$B$224,0),MATCH(G558,'PB2'!$D$1:$AQ$1,0))</f>
        <v>4.1264390945434597</v>
      </c>
      <c r="M558" s="16">
        <f t="shared" si="44"/>
        <v>0.2423396970337782</v>
      </c>
      <c r="N558" s="6">
        <f>INDEX('ROA2'!$D$2:$AQ$224,MATCH(A558,'ROA2'!$B$2:$B$224,0),MATCH(G558,'ROA2'!$D$1:$AQ$1,0))</f>
        <v>9.1301231384277308</v>
      </c>
      <c r="O558" s="6">
        <v>36243.59936</v>
      </c>
      <c r="P558" s="28">
        <v>0.1923178035513777</v>
      </c>
    </row>
    <row r="559" spans="1:16" x14ac:dyDescent="0.3">
      <c r="A559" t="s">
        <v>459</v>
      </c>
      <c r="B559" t="e">
        <f>VLOOKUP(A559,Sheet3!L:L,1,FALSE)</f>
        <v>#N/A</v>
      </c>
      <c r="C559" t="str">
        <f>VLOOKUP(A559,'ALL - prices'!B:C,2,FALSE)</f>
        <v>Alimentation Couche-Tard Inc</v>
      </c>
      <c r="D559" t="str">
        <f>VLOOKUP(A559,'ALL - prices'!B:I,8,FALSE)</f>
        <v>Consumer Staples</v>
      </c>
      <c r="E559" s="18">
        <v>2024</v>
      </c>
      <c r="F559" t="s">
        <v>680</v>
      </c>
      <c r="G559" t="str">
        <f t="shared" si="42"/>
        <v>2024-Q2</v>
      </c>
      <c r="H559" s="4">
        <f>INDEX('ALL - prices'!$J$3:$DY$219,MATCH('COMBINED DATA'!A559,'ALL - prices'!$B$3:$B$219,0),MATCH('COMBINED DATA'!G559,'ALL - prices'!$J$1:$DY$1,0))</f>
        <v>75.394499999999994</v>
      </c>
      <c r="I559" s="14" t="s">
        <v>769</v>
      </c>
      <c r="J559" s="15">
        <f>INDEX(MarketCap2!$E$2:$AR$224,MATCH(A559,MarketCap2!$B$2:$B$224,0),MATCH(G559,MarketCap2!$E$1:$AR$1,0))</f>
        <v>73444433920</v>
      </c>
      <c r="K559">
        <f t="shared" si="43"/>
        <v>25.019794956163835</v>
      </c>
      <c r="L559">
        <f>INDEX('PB2'!$D$2:$AQ$224,MATCH(A559,'PB2'!$B$2:$B$224,0),MATCH(G559,'PB2'!$D$1:$AQ$1,0))</f>
        <v>4.1129717826843297</v>
      </c>
      <c r="M559" s="16">
        <f t="shared" si="44"/>
        <v>0.24313320217999412</v>
      </c>
      <c r="N559" s="6">
        <f>INDEX('ROA2'!$D$2:$AQ$224,MATCH(A559,'ROA2'!$B$2:$B$224,0),MATCH(G559,'ROA2'!$D$1:$AQ$1,0))</f>
        <v>8.2717561721801793</v>
      </c>
      <c r="O559" s="6">
        <v>36942.098431999999</v>
      </c>
      <c r="P559" s="28">
        <v>1.9272342822851431E-2</v>
      </c>
    </row>
    <row r="560" spans="1:16" x14ac:dyDescent="0.3">
      <c r="A560" t="s">
        <v>459</v>
      </c>
      <c r="B560" t="e">
        <f>VLOOKUP(A560,Sheet3!L:L,1,FALSE)</f>
        <v>#N/A</v>
      </c>
      <c r="C560" t="str">
        <f>VLOOKUP(A560,'ALL - prices'!B:C,2,FALSE)</f>
        <v>Alimentation Couche-Tard Inc</v>
      </c>
      <c r="D560" t="str">
        <f>VLOOKUP(A560,'ALL - prices'!B:I,8,FALSE)</f>
        <v>Consumer Staples</v>
      </c>
      <c r="E560" s="18">
        <v>2024</v>
      </c>
      <c r="F560" t="s">
        <v>681</v>
      </c>
      <c r="G560" t="str">
        <f t="shared" si="42"/>
        <v>2024-Q3</v>
      </c>
      <c r="H560" s="4">
        <f>INDEX('ALL - prices'!$J$3:$DY$219,MATCH('COMBINED DATA'!A560,'ALL - prices'!$B$3:$B$219,0),MATCH('COMBINED DATA'!G560,'ALL - prices'!$J$1:$DY$1,0))</f>
        <v>73.765699999999995</v>
      </c>
      <c r="I560" s="14" t="s">
        <v>769</v>
      </c>
      <c r="J560" s="15">
        <f>INDEX(MarketCap2!$E$2:$AR$224,MATCH(A560,MarketCap2!$B$2:$B$224,0),MATCH(G560,MarketCap2!$E$1:$AR$1,0))</f>
        <v>70880894976</v>
      </c>
      <c r="K560">
        <f t="shared" si="43"/>
        <v>24.98426676980009</v>
      </c>
      <c r="L560">
        <f>INDEX('PB2'!$D$2:$AQ$224,MATCH(A560,'PB2'!$B$2:$B$224,0),MATCH(G560,'PB2'!$D$1:$AQ$1,0))</f>
        <v>3.5646278858184801</v>
      </c>
      <c r="M560" s="16">
        <f t="shared" si="44"/>
        <v>0.2805341909539566</v>
      </c>
      <c r="N560" s="6">
        <f>INDEX('ROA2'!$D$2:$AQ$224,MATCH(A560,'ROA2'!$B$2:$B$224,0),MATCH(G560,'ROA2'!$D$1:$AQ$1,0))</f>
        <v>7.9482932090759304</v>
      </c>
      <c r="O560" s="6">
        <v>37270.999040000002</v>
      </c>
      <c r="P560" s="28">
        <v>8.9031382070895882E-3</v>
      </c>
    </row>
    <row r="561" spans="1:16" x14ac:dyDescent="0.3">
      <c r="A561" t="s">
        <v>459</v>
      </c>
      <c r="B561" t="e">
        <f>VLOOKUP(A561,Sheet3!L:L,1,FALSE)</f>
        <v>#N/A</v>
      </c>
      <c r="C561" t="str">
        <f>VLOOKUP(A561,'ALL - prices'!B:C,2,FALSE)</f>
        <v>Alimentation Couche-Tard Inc</v>
      </c>
      <c r="D561" t="str">
        <f>VLOOKUP(A561,'ALL - prices'!B:I,8,FALSE)</f>
        <v>Consumer Staples</v>
      </c>
      <c r="E561" s="18">
        <v>2024</v>
      </c>
      <c r="F561" t="s">
        <v>682</v>
      </c>
      <c r="G561" t="str">
        <f t="shared" si="42"/>
        <v>2024-Q4</v>
      </c>
      <c r="H561" s="4">
        <f>INDEX('ALL - prices'!$J$3:$DY$219,MATCH('COMBINED DATA'!A561,'ALL - prices'!$B$3:$B$219,0),MATCH('COMBINED DATA'!G561,'ALL - prices'!$J$1:$DY$1,0))</f>
        <v>78.814499999999995</v>
      </c>
      <c r="I561" s="14" t="s">
        <v>769</v>
      </c>
      <c r="J561" s="15">
        <f>INDEX(MarketCap2!$E$2:$AR$224,MATCH(A561,MarketCap2!$B$2:$B$224,0),MATCH(G561,MarketCap2!$E$1:$AR$1,0))</f>
        <v>75558395904</v>
      </c>
      <c r="K561">
        <f t="shared" si="43"/>
        <v>25.04817164992081</v>
      </c>
      <c r="L561">
        <f>INDEX('PB2'!$D$2:$AQ$224,MATCH(A561,'PB2'!$B$2:$B$224,0),MATCH(G561,'PB2'!$D$1:$AQ$1,0))</f>
        <v>3.75872465562286</v>
      </c>
      <c r="M561" s="16">
        <f t="shared" si="44"/>
        <v>0.26604768681420998</v>
      </c>
      <c r="N561" s="6">
        <f>INDEX('ROA2'!$D$2:$AQ$224,MATCH(A561,'ROA2'!$B$2:$B$224,0),MATCH(G561,'ROA2'!$D$1:$AQ$1,0))</f>
        <v>7.63183498382568</v>
      </c>
      <c r="O561" s="6">
        <v>37109.100544000001</v>
      </c>
      <c r="P561" s="28">
        <v>-4.3438195962026355E-3</v>
      </c>
    </row>
    <row r="562" spans="1:16" x14ac:dyDescent="0.3">
      <c r="A562" t="s">
        <v>460</v>
      </c>
      <c r="B562" t="str">
        <f>VLOOKUP(A562,Sheet3!L:L,1,FALSE)</f>
        <v>ATH CN EQUITY</v>
      </c>
      <c r="C562" t="str">
        <f>VLOOKUP(A562,'ALL - prices'!B:C,2,FALSE)</f>
        <v>Athabasca Oil Corp</v>
      </c>
      <c r="D562" t="str">
        <f>VLOOKUP(A562,'ALL - prices'!B:I,8,FALSE)</f>
        <v>Energy</v>
      </c>
      <c r="E562">
        <v>2015</v>
      </c>
      <c r="F562" t="s">
        <v>679</v>
      </c>
      <c r="G562" t="str">
        <f t="shared" si="42"/>
        <v>2015-Q1</v>
      </c>
      <c r="H562" s="4">
        <f>INDEX('ALL - prices'!$J$3:$DY$219,MATCH('COMBINED DATA'!A562,'ALL - prices'!$B$3:$B$219,0),MATCH('COMBINED DATA'!G562,'ALL - prices'!$J$1:$DY$1,0))</f>
        <v>2.11</v>
      </c>
      <c r="I562" s="14">
        <f t="shared" ref="I562:I597" si="45">STDEV(H563:H566)</f>
        <v>0.43284908840533876</v>
      </c>
      <c r="J562" s="6">
        <f>INDEX('market cap'!$B$3:$DQ$219,MATCH(A562,'market cap'!$A$3:$A$219,0),MATCH(G562,'market cap'!$B$1:$DQ$1,0))</f>
        <v>849.36770000000001</v>
      </c>
      <c r="K562">
        <f t="shared" si="43"/>
        <v>6.7444921903136548</v>
      </c>
      <c r="L562">
        <f>INDEX('PB2'!$D$2:$AQ$224,MATCH(A562,'PB2'!$B$2:$B$224,0),MATCH(G562,'PB2'!$D$1:$AQ$1,0))</f>
        <v>0.27045199275016801</v>
      </c>
      <c r="M562" s="16">
        <f t="shared" si="44"/>
        <v>3.6975138908433087</v>
      </c>
      <c r="N562" s="6">
        <f>INDEX('ROA2'!$D$2:$AQ$224,MATCH(A562,'ROA2'!$B$2:$B$224,0),MATCH(G562,'ROA2'!$D$1:$AQ$1,0))</f>
        <v>-5.2674679756164604</v>
      </c>
      <c r="O562" s="6">
        <v>4297.8027519999996</v>
      </c>
      <c r="P562" s="28">
        <v>-2.6310389542147771E-2</v>
      </c>
    </row>
    <row r="563" spans="1:16" x14ac:dyDescent="0.3">
      <c r="A563" t="s">
        <v>460</v>
      </c>
      <c r="B563" t="str">
        <f>VLOOKUP(A563,Sheet3!L:L,1,FALSE)</f>
        <v>ATH CN EQUITY</v>
      </c>
      <c r="C563" t="str">
        <f>VLOOKUP(A563,'ALL - prices'!B:C,2,FALSE)</f>
        <v>Athabasca Oil Corp</v>
      </c>
      <c r="D563" t="str">
        <f>VLOOKUP(A563,'ALL - prices'!B:I,8,FALSE)</f>
        <v>Energy</v>
      </c>
      <c r="E563">
        <v>2015</v>
      </c>
      <c r="F563" t="s">
        <v>680</v>
      </c>
      <c r="G563" t="str">
        <f t="shared" si="42"/>
        <v>2015-Q2</v>
      </c>
      <c r="H563" s="4">
        <f>INDEX('ALL - prices'!$J$3:$DY$219,MATCH('COMBINED DATA'!A563,'ALL - prices'!$B$3:$B$219,0),MATCH('COMBINED DATA'!G563,'ALL - prices'!$J$1:$DY$1,0))</f>
        <v>2.04</v>
      </c>
      <c r="I563" s="14">
        <f t="shared" si="45"/>
        <v>0.21809783737274158</v>
      </c>
      <c r="J563" s="6">
        <f>INDEX('market cap'!$B$3:$DQ$219,MATCH(A563,'market cap'!$A$3:$A$219,0),MATCH(G563,'market cap'!$B$1:$DQ$1,0))</f>
        <v>822.00530000000003</v>
      </c>
      <c r="K563">
        <f t="shared" si="43"/>
        <v>6.7117468427239579</v>
      </c>
      <c r="L563">
        <f>INDEX('PB2'!$D$2:$AQ$224,MATCH(A563,'PB2'!$B$2:$B$224,0),MATCH(G563,'PB2'!$D$1:$AQ$1,0))</f>
        <v>0.26374500989913902</v>
      </c>
      <c r="M563" s="16">
        <f t="shared" si="44"/>
        <v>3.7915409295607851</v>
      </c>
      <c r="N563" s="6">
        <f>INDEX('ROA2'!$D$2:$AQ$224,MATCH(A563,'ROA2'!$B$2:$B$224,0),MATCH(G563,'ROA2'!$D$1:$AQ$1,0))</f>
        <v>-5.4020118713378897</v>
      </c>
      <c r="O563" s="6">
        <v>4244.4858880000002</v>
      </c>
      <c r="P563" s="28">
        <v>-1.2405609814268052E-2</v>
      </c>
    </row>
    <row r="564" spans="1:16" x14ac:dyDescent="0.3">
      <c r="A564" t="s">
        <v>460</v>
      </c>
      <c r="B564" t="str">
        <f>VLOOKUP(A564,Sheet3!L:L,1,FALSE)</f>
        <v>ATH CN EQUITY</v>
      </c>
      <c r="C564" t="str">
        <f>VLOOKUP(A564,'ALL - prices'!B:C,2,FALSE)</f>
        <v>Athabasca Oil Corp</v>
      </c>
      <c r="D564" t="str">
        <f>VLOOKUP(A564,'ALL - prices'!B:I,8,FALSE)</f>
        <v>Energy</v>
      </c>
      <c r="E564">
        <v>2015</v>
      </c>
      <c r="F564" t="s">
        <v>681</v>
      </c>
      <c r="G564" t="str">
        <f t="shared" si="42"/>
        <v>2015-Q3</v>
      </c>
      <c r="H564" s="4">
        <f>INDEX('ALL - prices'!$J$3:$DY$219,MATCH('COMBINED DATA'!A564,'ALL - prices'!$B$3:$B$219,0),MATCH('COMBINED DATA'!G564,'ALL - prices'!$J$1:$DY$1,0))</f>
        <v>1.27</v>
      </c>
      <c r="I564" s="14">
        <f t="shared" si="45"/>
        <v>0.21694853460363939</v>
      </c>
      <c r="J564" s="6">
        <f>INDEX('market cap'!$B$3:$DQ$219,MATCH(A564,'market cap'!$A$3:$A$219,0),MATCH(G564,'market cap'!$B$1:$DQ$1,0))</f>
        <v>512.33540000000005</v>
      </c>
      <c r="K564">
        <f t="shared" si="43"/>
        <v>6.2389794886944907</v>
      </c>
      <c r="L564">
        <f>INDEX('PB2'!$D$2:$AQ$224,MATCH(A564,'PB2'!$B$2:$B$224,0),MATCH(G564,'PB2'!$D$1:$AQ$1,0))</f>
        <v>0.166136994957924</v>
      </c>
      <c r="M564" s="16">
        <f t="shared" si="44"/>
        <v>6.0191289739727196</v>
      </c>
      <c r="N564" s="6">
        <f>INDEX('ROA2'!$D$2:$AQ$224,MATCH(A564,'ROA2'!$B$2:$B$224,0),MATCH(G564,'ROA2'!$D$1:$AQ$1,0))</f>
        <v>-4.7238669395446804</v>
      </c>
      <c r="O564" s="6">
        <v>4173.7039359999999</v>
      </c>
      <c r="P564" s="28">
        <v>-1.6676213295964731E-2</v>
      </c>
    </row>
    <row r="565" spans="1:16" x14ac:dyDescent="0.3">
      <c r="A565" t="s">
        <v>460</v>
      </c>
      <c r="B565" t="str">
        <f>VLOOKUP(A565,Sheet3!L:L,1,FALSE)</f>
        <v>ATH CN EQUITY</v>
      </c>
      <c r="C565" t="str">
        <f>VLOOKUP(A565,'ALL - prices'!B:C,2,FALSE)</f>
        <v>Athabasca Oil Corp</v>
      </c>
      <c r="D565" t="str">
        <f>VLOOKUP(A565,'ALL - prices'!B:I,8,FALSE)</f>
        <v>Energy</v>
      </c>
      <c r="E565">
        <v>2015</v>
      </c>
      <c r="F565" t="s">
        <v>682</v>
      </c>
      <c r="G565" t="str">
        <f t="shared" si="42"/>
        <v>2015-Q4</v>
      </c>
      <c r="H565" s="4">
        <f>INDEX('ALL - prices'!$J$3:$DY$219,MATCH('COMBINED DATA'!A565,'ALL - prices'!$B$3:$B$219,0),MATCH('COMBINED DATA'!G565,'ALL - prices'!$J$1:$DY$1,0))</f>
        <v>1.53</v>
      </c>
      <c r="I565" s="14">
        <f t="shared" si="45"/>
        <v>0.43297421016345389</v>
      </c>
      <c r="J565" s="6">
        <f>INDEX('market cap'!$B$3:$DQ$219,MATCH(A565,'market cap'!$A$3:$A$219,0),MATCH(G565,'market cap'!$B$1:$DQ$1,0))</f>
        <v>617.55899999999997</v>
      </c>
      <c r="K565">
        <f t="shared" si="43"/>
        <v>6.4257746104965552</v>
      </c>
      <c r="L565">
        <f>INDEX('PB2'!$D$2:$AQ$224,MATCH(A565,'PB2'!$B$2:$B$224,0),MATCH(G565,'PB2'!$D$1:$AQ$1,0))</f>
        <v>0.249211996793747</v>
      </c>
      <c r="M565" s="16">
        <f t="shared" si="44"/>
        <v>4.0126479176988443</v>
      </c>
      <c r="N565" s="6">
        <f>INDEX('ROA2'!$D$2:$AQ$224,MATCH(A565,'ROA2'!$B$2:$B$224,0),MATCH(G565,'ROA2'!$D$1:$AQ$1,0))</f>
        <v>-5.1851358413696298</v>
      </c>
      <c r="O565" s="6">
        <v>4160.3440639999999</v>
      </c>
      <c r="P565" s="28">
        <v>-3.2009630306465502E-3</v>
      </c>
    </row>
    <row r="566" spans="1:16" x14ac:dyDescent="0.3">
      <c r="A566" t="s">
        <v>460</v>
      </c>
      <c r="B566" t="str">
        <f>VLOOKUP(A566,Sheet3!L:L,1,FALSE)</f>
        <v>ATH CN EQUITY</v>
      </c>
      <c r="C566" t="str">
        <f>VLOOKUP(A566,'ALL - prices'!B:C,2,FALSE)</f>
        <v>Athabasca Oil Corp</v>
      </c>
      <c r="D566" t="str">
        <f>VLOOKUP(A566,'ALL - prices'!B:I,8,FALSE)</f>
        <v>Energy</v>
      </c>
      <c r="E566">
        <v>2016</v>
      </c>
      <c r="F566" t="s">
        <v>679</v>
      </c>
      <c r="G566" t="str">
        <f t="shared" si="42"/>
        <v>2016-Q1</v>
      </c>
      <c r="H566" s="4">
        <f>INDEX('ALL - prices'!$J$3:$DY$219,MATCH('COMBINED DATA'!A566,'ALL - prices'!$B$3:$B$219,0),MATCH('COMBINED DATA'!G566,'ALL - prices'!$J$1:$DY$1,0))</f>
        <v>1.03</v>
      </c>
      <c r="I566" s="14">
        <f t="shared" si="45"/>
        <v>0.33161222333723883</v>
      </c>
      <c r="J566" s="6">
        <f>INDEX('market cap'!$B$3:$DQ$219,MATCH(A566,'market cap'!$A$3:$A$219,0),MATCH(G566,'market cap'!$B$1:$DQ$1,0))</f>
        <v>416.71749999999997</v>
      </c>
      <c r="K566">
        <f t="shared" si="43"/>
        <v>6.0324085341868425</v>
      </c>
      <c r="L566">
        <f>INDEX('PB2'!$D$2:$AQ$224,MATCH(A566,'PB2'!$B$2:$B$224,0),MATCH(G566,'PB2'!$D$1:$AQ$1,0))</f>
        <v>0.17227399349212599</v>
      </c>
      <c r="M566" s="16">
        <f t="shared" si="44"/>
        <v>5.8047066752748506</v>
      </c>
      <c r="N566" s="6">
        <f>INDEX('ROA2'!$D$2:$AQ$224,MATCH(A566,'ROA2'!$B$2:$B$224,0),MATCH(G566,'ROA2'!$D$1:$AQ$1,0))</f>
        <v>-17.9574489593506</v>
      </c>
      <c r="O566" s="6">
        <v>3462.441984</v>
      </c>
      <c r="P566" s="28">
        <v>-0.16775104877479668</v>
      </c>
    </row>
    <row r="567" spans="1:16" x14ac:dyDescent="0.3">
      <c r="A567" t="s">
        <v>460</v>
      </c>
      <c r="B567" t="str">
        <f>VLOOKUP(A567,Sheet3!L:L,1,FALSE)</f>
        <v>ATH CN EQUITY</v>
      </c>
      <c r="C567" t="str">
        <f>VLOOKUP(A567,'ALL - prices'!B:C,2,FALSE)</f>
        <v>Athabasca Oil Corp</v>
      </c>
      <c r="D567" t="str">
        <f>VLOOKUP(A567,'ALL - prices'!B:I,8,FALSE)</f>
        <v>Energy</v>
      </c>
      <c r="E567">
        <v>2016</v>
      </c>
      <c r="F567" t="s">
        <v>680</v>
      </c>
      <c r="G567" t="str">
        <f t="shared" si="42"/>
        <v>2016-Q2</v>
      </c>
      <c r="H567" s="4">
        <f>INDEX('ALL - prices'!$J$3:$DY$219,MATCH('COMBINED DATA'!A567,'ALL - prices'!$B$3:$B$219,0),MATCH('COMBINED DATA'!G567,'ALL - prices'!$J$1:$DY$1,0))</f>
        <v>1.43</v>
      </c>
      <c r="I567" s="14">
        <f t="shared" si="45"/>
        <v>0.44121045620731447</v>
      </c>
      <c r="J567" s="6">
        <f>INDEX('market cap'!$B$3:$DQ$219,MATCH(A567,'market cap'!$A$3:$A$219,0),MATCH(G567,'market cap'!$B$1:$DQ$1,0))</f>
        <v>579.70240000000001</v>
      </c>
      <c r="K567">
        <f t="shared" si="43"/>
        <v>6.3625148684095683</v>
      </c>
      <c r="L567">
        <f>INDEX('PB2'!$D$2:$AQ$224,MATCH(A567,'PB2'!$B$2:$B$224,0),MATCH(G567,'PB2'!$D$1:$AQ$1,0))</f>
        <v>0.24558199942112</v>
      </c>
      <c r="M567" s="16">
        <f t="shared" si="44"/>
        <v>4.0719596809097407</v>
      </c>
      <c r="N567" s="6">
        <f>INDEX('ROA2'!$D$2:$AQ$224,MATCH(A567,'ROA2'!$B$2:$B$224,0),MATCH(G567,'ROA2'!$D$1:$AQ$1,0))</f>
        <v>-19.290540695190401</v>
      </c>
      <c r="O567" s="6">
        <v>3394.3669759999998</v>
      </c>
      <c r="P567" s="28">
        <v>-1.9660981560001858E-2</v>
      </c>
    </row>
    <row r="568" spans="1:16" x14ac:dyDescent="0.3">
      <c r="A568" t="s">
        <v>460</v>
      </c>
      <c r="B568" t="str">
        <f>VLOOKUP(A568,Sheet3!L:L,1,FALSE)</f>
        <v>ATH CN EQUITY</v>
      </c>
      <c r="C568" t="str">
        <f>VLOOKUP(A568,'ALL - prices'!B:C,2,FALSE)</f>
        <v>Athabasca Oil Corp</v>
      </c>
      <c r="D568" t="str">
        <f>VLOOKUP(A568,'ALL - prices'!B:I,8,FALSE)</f>
        <v>Energy</v>
      </c>
      <c r="E568">
        <v>2016</v>
      </c>
      <c r="F568" t="s">
        <v>681</v>
      </c>
      <c r="G568" t="str">
        <f t="shared" si="42"/>
        <v>2016-Q3</v>
      </c>
      <c r="H568" s="4">
        <f>INDEX('ALL - prices'!$J$3:$DY$219,MATCH('COMBINED DATA'!A568,'ALL - prices'!$B$3:$B$219,0),MATCH('COMBINED DATA'!G568,'ALL - prices'!$J$1:$DY$1,0))</f>
        <v>1.29</v>
      </c>
      <c r="I568" s="14">
        <f t="shared" si="45"/>
        <v>0.47147817199385428</v>
      </c>
      <c r="J568" s="6">
        <f>INDEX('market cap'!$B$3:$DQ$219,MATCH(A568,'market cap'!$A$3:$A$219,0),MATCH(G568,'market cap'!$B$1:$DQ$1,0))</f>
        <v>523.83000000000004</v>
      </c>
      <c r="K568">
        <f t="shared" si="43"/>
        <v>6.2611672042021462</v>
      </c>
      <c r="L568">
        <f>INDEX('PB2'!$D$2:$AQ$224,MATCH(A568,'PB2'!$B$2:$B$224,0),MATCH(G568,'PB2'!$D$1:$AQ$1,0))</f>
        <v>0.22464500367641399</v>
      </c>
      <c r="M568" s="16">
        <f t="shared" si="44"/>
        <v>4.4514677986804134</v>
      </c>
      <c r="N568" s="6">
        <f>INDEX('ROA2'!$D$2:$AQ$224,MATCH(A568,'ROA2'!$B$2:$B$224,0),MATCH(G568,'ROA2'!$D$1:$AQ$1,0))</f>
        <v>-21.295324325561499</v>
      </c>
      <c r="O568" s="6">
        <v>3028.9379840000001</v>
      </c>
      <c r="P568" s="28">
        <v>-0.10765747916585895</v>
      </c>
    </row>
    <row r="569" spans="1:16" x14ac:dyDescent="0.3">
      <c r="A569" t="s">
        <v>460</v>
      </c>
      <c r="B569" t="str">
        <f>VLOOKUP(A569,Sheet3!L:L,1,FALSE)</f>
        <v>ATH CN EQUITY</v>
      </c>
      <c r="C569" t="str">
        <f>VLOOKUP(A569,'ALL - prices'!B:C,2,FALSE)</f>
        <v>Athabasca Oil Corp</v>
      </c>
      <c r="D569" t="str">
        <f>VLOOKUP(A569,'ALL - prices'!B:I,8,FALSE)</f>
        <v>Energy</v>
      </c>
      <c r="E569">
        <v>2016</v>
      </c>
      <c r="F569" t="s">
        <v>682</v>
      </c>
      <c r="G569" t="str">
        <f t="shared" si="42"/>
        <v>2016-Q4</v>
      </c>
      <c r="H569" s="4">
        <f>INDEX('ALL - prices'!$J$3:$DY$219,MATCH('COMBINED DATA'!A569,'ALL - prices'!$B$3:$B$219,0),MATCH('COMBINED DATA'!G569,'ALL - prices'!$J$1:$DY$1,0))</f>
        <v>2.0499999999999998</v>
      </c>
      <c r="I569" s="14">
        <f t="shared" si="45"/>
        <v>0.23599081903045774</v>
      </c>
      <c r="J569" s="6">
        <f>INDEX('market cap'!$B$3:$DQ$219,MATCH(A569,'market cap'!$A$3:$A$219,0),MATCH(G569,'market cap'!$B$1:$DQ$1,0))</f>
        <v>833.09050000000002</v>
      </c>
      <c r="K569">
        <f t="shared" si="43"/>
        <v>6.7251422797229523</v>
      </c>
      <c r="L569">
        <f>INDEX('PB2'!$D$2:$AQ$224,MATCH(A569,'PB2'!$B$2:$B$224,0),MATCH(G569,'PB2'!$D$1:$AQ$1,0))</f>
        <v>0.53516602516174305</v>
      </c>
      <c r="M569" s="16">
        <f t="shared" si="44"/>
        <v>1.8685790072300841</v>
      </c>
      <c r="N569" s="6">
        <f>INDEX('ROA2'!$D$2:$AQ$224,MATCH(A569,'ROA2'!$B$2:$B$224,0),MATCH(G569,'ROA2'!$D$1:$AQ$1,0))</f>
        <v>-21.224390029907202</v>
      </c>
      <c r="O569" s="6">
        <v>3017.28512</v>
      </c>
      <c r="P569" s="28">
        <v>-3.84717814017817E-3</v>
      </c>
    </row>
    <row r="570" spans="1:16" x14ac:dyDescent="0.3">
      <c r="A570" t="s">
        <v>460</v>
      </c>
      <c r="B570" t="str">
        <f>VLOOKUP(A570,Sheet3!L:L,1,FALSE)</f>
        <v>ATH CN EQUITY</v>
      </c>
      <c r="C570" t="str">
        <f>VLOOKUP(A570,'ALL - prices'!B:C,2,FALSE)</f>
        <v>Athabasca Oil Corp</v>
      </c>
      <c r="D570" t="str">
        <f>VLOOKUP(A570,'ALL - prices'!B:I,8,FALSE)</f>
        <v>Energy</v>
      </c>
      <c r="E570">
        <v>2017</v>
      </c>
      <c r="F570" t="s">
        <v>679</v>
      </c>
      <c r="G570" t="str">
        <f t="shared" si="42"/>
        <v>2017-Q1</v>
      </c>
      <c r="H570" s="4">
        <f>INDEX('ALL - prices'!$J$3:$DY$219,MATCH('COMBINED DATA'!A570,'ALL - prices'!$B$3:$B$219,0),MATCH('COMBINED DATA'!G570,'ALL - prices'!$J$1:$DY$1,0))</f>
        <v>1.53</v>
      </c>
      <c r="I570" s="14">
        <f t="shared" si="45"/>
        <v>7.6321687612368724E-2</v>
      </c>
      <c r="J570" s="6">
        <f>INDEX('market cap'!$B$3:$DQ$219,MATCH(A570,'market cap'!$A$3:$A$219,0),MATCH(G570,'market cap'!$B$1:$DQ$1,0))</f>
        <v>775.16579999999999</v>
      </c>
      <c r="K570">
        <f t="shared" si="43"/>
        <v>6.6530769419562859</v>
      </c>
      <c r="L570">
        <f>INDEX('PB2'!$D$2:$AQ$224,MATCH(A570,'PB2'!$B$2:$B$224,0),MATCH(G570,'PB2'!$D$1:$AQ$1,0))</f>
        <v>0.45728901028633101</v>
      </c>
      <c r="M570" s="16">
        <f t="shared" si="44"/>
        <v>2.1868008578947724</v>
      </c>
      <c r="N570" s="6">
        <f>INDEX('ROA2'!$D$2:$AQ$224,MATCH(A570,'ROA2'!$B$2:$B$224,0),MATCH(G570,'ROA2'!$D$1:$AQ$1,0))</f>
        <v>-32.751052856445298</v>
      </c>
      <c r="O570" s="6">
        <v>2257.8869759999998</v>
      </c>
      <c r="P570" s="28">
        <v>-0.25168259339044508</v>
      </c>
    </row>
    <row r="571" spans="1:16" x14ac:dyDescent="0.3">
      <c r="A571" t="s">
        <v>460</v>
      </c>
      <c r="B571" t="str">
        <f>VLOOKUP(A571,Sheet3!L:L,1,FALSE)</f>
        <v>ATH CN EQUITY</v>
      </c>
      <c r="C571" t="str">
        <f>VLOOKUP(A571,'ALL - prices'!B:C,2,FALSE)</f>
        <v>Athabasca Oil Corp</v>
      </c>
      <c r="D571" t="str">
        <f>VLOOKUP(A571,'ALL - prices'!B:I,8,FALSE)</f>
        <v>Energy</v>
      </c>
      <c r="E571">
        <v>2017</v>
      </c>
      <c r="F571" t="s">
        <v>680</v>
      </c>
      <c r="G571" t="str">
        <f t="shared" si="42"/>
        <v>2017-Q2</v>
      </c>
      <c r="H571" s="4">
        <f>INDEX('ALL - prices'!$J$3:$DY$219,MATCH('COMBINED DATA'!A571,'ALL - prices'!$B$3:$B$219,0),MATCH('COMBINED DATA'!G571,'ALL - prices'!$J$1:$DY$1,0))</f>
        <v>1.01</v>
      </c>
      <c r="I571" s="14">
        <f t="shared" si="45"/>
        <v>0.34024500976012312</v>
      </c>
      <c r="J571" s="6">
        <f>INDEX('market cap'!$B$3:$DQ$219,MATCH(A571,'market cap'!$A$3:$A$219,0),MATCH(G571,'market cap'!$B$1:$DQ$1,0))</f>
        <v>514.02390000000003</v>
      </c>
      <c r="K571">
        <f t="shared" si="43"/>
        <v>6.2422697624286387</v>
      </c>
      <c r="L571">
        <f>INDEX('PB2'!$D$2:$AQ$224,MATCH(A571,'PB2'!$B$2:$B$224,0),MATCH(G571,'PB2'!$D$1:$AQ$1,0))</f>
        <v>0.298215001821518</v>
      </c>
      <c r="M571" s="16">
        <f t="shared" si="44"/>
        <v>3.3532853608702795</v>
      </c>
      <c r="N571" s="6">
        <f>INDEX('ROA2'!$D$2:$AQ$224,MATCH(A571,'ROA2'!$B$2:$B$224,0),MATCH(G571,'ROA2'!$D$1:$AQ$1,0))</f>
        <v>-30.4387512207031</v>
      </c>
      <c r="O571" s="6">
        <v>2524.1868800000002</v>
      </c>
      <c r="P571" s="28">
        <v>0.11794208781511677</v>
      </c>
    </row>
    <row r="572" spans="1:16" x14ac:dyDescent="0.3">
      <c r="A572" t="s">
        <v>460</v>
      </c>
      <c r="B572" t="str">
        <f>VLOOKUP(A572,Sheet3!L:L,1,FALSE)</f>
        <v>ATH CN EQUITY</v>
      </c>
      <c r="C572" t="str">
        <f>VLOOKUP(A572,'ALL - prices'!B:C,2,FALSE)</f>
        <v>Athabasca Oil Corp</v>
      </c>
      <c r="D572" t="str">
        <f>VLOOKUP(A572,'ALL - prices'!B:I,8,FALSE)</f>
        <v>Energy</v>
      </c>
      <c r="E572">
        <v>2017</v>
      </c>
      <c r="F572" t="s">
        <v>681</v>
      </c>
      <c r="G572" t="str">
        <f t="shared" si="42"/>
        <v>2017-Q3</v>
      </c>
      <c r="H572" s="4">
        <f>INDEX('ALL - prices'!$J$3:$DY$219,MATCH('COMBINED DATA'!A572,'ALL - prices'!$B$3:$B$219,0),MATCH('COMBINED DATA'!G572,'ALL - prices'!$J$1:$DY$1,0))</f>
        <v>1.1200000000000001</v>
      </c>
      <c r="I572" s="14">
        <f t="shared" si="45"/>
        <v>0.34082008939223946</v>
      </c>
      <c r="J572" s="6">
        <f>INDEX('market cap'!$B$3:$DQ$219,MATCH(A572,'market cap'!$A$3:$A$219,0),MATCH(G572,'market cap'!$B$1:$DQ$1,0))</f>
        <v>570.90520000000004</v>
      </c>
      <c r="K572">
        <f t="shared" si="43"/>
        <v>6.3472231713540257</v>
      </c>
      <c r="L572">
        <f>INDEX('PB2'!$D$2:$AQ$224,MATCH(A572,'PB2'!$B$2:$B$224,0),MATCH(G572,'PB2'!$D$1:$AQ$1,0))</f>
        <v>0.32971701025962802</v>
      </c>
      <c r="M572" s="16">
        <f t="shared" si="44"/>
        <v>3.0329038808539881</v>
      </c>
      <c r="N572" s="6">
        <f>INDEX('ROA2'!$D$2:$AQ$224,MATCH(A572,'ROA2'!$B$2:$B$224,0),MATCH(G572,'ROA2'!$D$1:$AQ$1,0))</f>
        <v>-29.625766754150401</v>
      </c>
      <c r="O572" s="6">
        <v>2488.9950720000002</v>
      </c>
      <c r="P572" s="28">
        <v>-1.3941839361751232E-2</v>
      </c>
    </row>
    <row r="573" spans="1:16" x14ac:dyDescent="0.3">
      <c r="A573" t="s">
        <v>460</v>
      </c>
      <c r="B573" t="str">
        <f>VLOOKUP(A573,Sheet3!L:L,1,FALSE)</f>
        <v>ATH CN EQUITY</v>
      </c>
      <c r="C573" t="str">
        <f>VLOOKUP(A573,'ALL - prices'!B:C,2,FALSE)</f>
        <v>Athabasca Oil Corp</v>
      </c>
      <c r="D573" t="str">
        <f>VLOOKUP(A573,'ALL - prices'!B:I,8,FALSE)</f>
        <v>Energy</v>
      </c>
      <c r="E573">
        <v>2017</v>
      </c>
      <c r="F573" t="s">
        <v>682</v>
      </c>
      <c r="G573" t="str">
        <f t="shared" si="42"/>
        <v>2017-Q4</v>
      </c>
      <c r="H573" s="4">
        <f>INDEX('ALL - prices'!$J$3:$DY$219,MATCH('COMBINED DATA'!A573,'ALL - prices'!$B$3:$B$219,0),MATCH('COMBINED DATA'!G573,'ALL - prices'!$J$1:$DY$1,0))</f>
        <v>1.07</v>
      </c>
      <c r="I573" s="14">
        <f t="shared" si="45"/>
        <v>0.3688156721182006</v>
      </c>
      <c r="J573" s="6">
        <f>INDEX('market cap'!$B$3:$DQ$219,MATCH(A573,'market cap'!$A$3:$A$219,0),MATCH(G573,'market cap'!$B$1:$DQ$1,0))</f>
        <v>545.46510000000001</v>
      </c>
      <c r="K573">
        <f t="shared" si="43"/>
        <v>6.3016388252246127</v>
      </c>
      <c r="L573">
        <f>INDEX('PB2'!$D$2:$AQ$224,MATCH(A573,'PB2'!$B$2:$B$224,0),MATCH(G573,'PB2'!$D$1:$AQ$1,0))</f>
        <v>0.357955992221832</v>
      </c>
      <c r="M573" s="16">
        <f t="shared" si="44"/>
        <v>2.7936395024231957</v>
      </c>
      <c r="N573" s="6">
        <f>INDEX('ROA2'!$D$2:$AQ$224,MATCH(A573,'ROA2'!$B$2:$B$224,0),MATCH(G573,'ROA2'!$D$1:$AQ$1,0))</f>
        <v>-28.252954483032202</v>
      </c>
      <c r="O573" s="6">
        <v>2498.7399679999999</v>
      </c>
      <c r="P573" s="28">
        <v>3.9151929666816545E-3</v>
      </c>
    </row>
    <row r="574" spans="1:16" x14ac:dyDescent="0.3">
      <c r="A574" t="s">
        <v>460</v>
      </c>
      <c r="B574" t="str">
        <f>VLOOKUP(A574,Sheet3!L:L,1,FALSE)</f>
        <v>ATH CN EQUITY</v>
      </c>
      <c r="C574" t="str">
        <f>VLOOKUP(A574,'ALL - prices'!B:C,2,FALSE)</f>
        <v>Athabasca Oil Corp</v>
      </c>
      <c r="D574" t="str">
        <f>VLOOKUP(A574,'ALL - prices'!B:I,8,FALSE)</f>
        <v>Energy</v>
      </c>
      <c r="E574">
        <v>2018</v>
      </c>
      <c r="F574" t="s">
        <v>679</v>
      </c>
      <c r="G574" t="str">
        <f t="shared" si="42"/>
        <v>2018-Q1</v>
      </c>
      <c r="H574" s="4">
        <f>INDEX('ALL - prices'!$J$3:$DY$219,MATCH('COMBINED DATA'!A574,'ALL - prices'!$B$3:$B$219,0),MATCH('COMBINED DATA'!G574,'ALL - prices'!$J$1:$DY$1,0))</f>
        <v>1.19</v>
      </c>
      <c r="I574" s="14">
        <f t="shared" si="45"/>
        <v>0.45915683595041978</v>
      </c>
      <c r="J574" s="6">
        <f>INDEX('market cap'!$B$3:$DQ$219,MATCH(A574,'market cap'!$A$3:$A$219,0),MATCH(G574,'market cap'!$B$1:$DQ$1,0))</f>
        <v>607.08529999999996</v>
      </c>
      <c r="K574">
        <f t="shared" si="43"/>
        <v>6.4086693083693449</v>
      </c>
      <c r="L574">
        <f>INDEX('PB2'!$D$2:$AQ$224,MATCH(A574,'PB2'!$B$2:$B$224,0),MATCH(G574,'PB2'!$D$1:$AQ$1,0))</f>
        <v>0.42344298958778398</v>
      </c>
      <c r="M574" s="16">
        <f t="shared" si="44"/>
        <v>2.3615929997412084</v>
      </c>
      <c r="N574" s="6">
        <f>INDEX('ROA2'!$D$2:$AQ$224,MATCH(A574,'ROA2'!$B$2:$B$224,0),MATCH(G574,'ROA2'!$D$1:$AQ$1,0))</f>
        <v>-9.1414976119995099</v>
      </c>
      <c r="O574" s="6">
        <v>2323.5719680000002</v>
      </c>
      <c r="P574" s="28">
        <v>-7.0102532573729448E-2</v>
      </c>
    </row>
    <row r="575" spans="1:16" x14ac:dyDescent="0.3">
      <c r="A575" t="s">
        <v>460</v>
      </c>
      <c r="B575" t="str">
        <f>VLOOKUP(A575,Sheet3!L:L,1,FALSE)</f>
        <v>ATH CN EQUITY</v>
      </c>
      <c r="C575" t="str">
        <f>VLOOKUP(A575,'ALL - prices'!B:C,2,FALSE)</f>
        <v>Athabasca Oil Corp</v>
      </c>
      <c r="D575" t="str">
        <f>VLOOKUP(A575,'ALL - prices'!B:I,8,FALSE)</f>
        <v>Energy</v>
      </c>
      <c r="E575">
        <v>2018</v>
      </c>
      <c r="F575" t="s">
        <v>680</v>
      </c>
      <c r="G575" t="str">
        <f t="shared" si="42"/>
        <v>2018-Q2</v>
      </c>
      <c r="H575" s="4">
        <f>INDEX('ALL - prices'!$J$3:$DY$219,MATCH('COMBINED DATA'!A575,'ALL - prices'!$B$3:$B$219,0),MATCH('COMBINED DATA'!G575,'ALL - prices'!$J$1:$DY$1,0))</f>
        <v>1.8</v>
      </c>
      <c r="I575" s="14">
        <f t="shared" si="45"/>
        <v>0.37906683667483615</v>
      </c>
      <c r="J575" s="6">
        <f>INDEX('market cap'!$B$3:$DQ$219,MATCH(A575,'market cap'!$A$3:$A$219,0),MATCH(G575,'market cap'!$B$1:$DQ$1,0))</f>
        <v>927.25199999999995</v>
      </c>
      <c r="K575">
        <f t="shared" si="43"/>
        <v>6.8322253732829843</v>
      </c>
      <c r="L575">
        <f>INDEX('PB2'!$D$2:$AQ$224,MATCH(A575,'PB2'!$B$2:$B$224,0),MATCH(G575,'PB2'!$D$1:$AQ$1,0))</f>
        <v>0.65436398983001698</v>
      </c>
      <c r="M575" s="16">
        <f t="shared" si="44"/>
        <v>1.5282014529249512</v>
      </c>
      <c r="N575" s="6">
        <f>INDEX('ROA2'!$D$2:$AQ$224,MATCH(A575,'ROA2'!$B$2:$B$224,0),MATCH(G575,'ROA2'!$D$1:$AQ$1,0))</f>
        <v>-11.298546791076699</v>
      </c>
      <c r="O575" s="6">
        <v>2318.4709120000002</v>
      </c>
      <c r="P575" s="28">
        <v>-2.1953509812698735E-3</v>
      </c>
    </row>
    <row r="576" spans="1:16" x14ac:dyDescent="0.3">
      <c r="A576" t="s">
        <v>460</v>
      </c>
      <c r="B576" t="str">
        <f>VLOOKUP(A576,Sheet3!L:L,1,FALSE)</f>
        <v>ATH CN EQUITY</v>
      </c>
      <c r="C576" t="str">
        <f>VLOOKUP(A576,'ALL - prices'!B:C,2,FALSE)</f>
        <v>Athabasca Oil Corp</v>
      </c>
      <c r="D576" t="str">
        <f>VLOOKUP(A576,'ALL - prices'!B:I,8,FALSE)</f>
        <v>Energy</v>
      </c>
      <c r="E576">
        <v>2018</v>
      </c>
      <c r="F576" t="s">
        <v>681</v>
      </c>
      <c r="G576" t="str">
        <f t="shared" si="42"/>
        <v>2018-Q3</v>
      </c>
      <c r="H576" s="4">
        <f>INDEX('ALL - prices'!$J$3:$DY$219,MATCH('COMBINED DATA'!A576,'ALL - prices'!$B$3:$B$219,0),MATCH('COMBINED DATA'!G576,'ALL - prices'!$J$1:$DY$1,0))</f>
        <v>1.59</v>
      </c>
      <c r="I576" s="14">
        <f t="shared" si="45"/>
        <v>0.15022205785658319</v>
      </c>
      <c r="J576" s="6">
        <f>INDEX('market cap'!$B$3:$DQ$219,MATCH(A576,'market cap'!$A$3:$A$219,0),MATCH(G576,'market cap'!$B$1:$DQ$1,0))</f>
        <v>820.11500000000001</v>
      </c>
      <c r="K576">
        <f t="shared" si="43"/>
        <v>6.7094445743274811</v>
      </c>
      <c r="L576">
        <f>INDEX('PB2'!$D$2:$AQ$224,MATCH(A576,'PB2'!$B$2:$B$224,0),MATCH(G576,'PB2'!$D$1:$AQ$1,0))</f>
        <v>0.56447601318359397</v>
      </c>
      <c r="M576" s="16">
        <f t="shared" si="44"/>
        <v>1.7715544622703983</v>
      </c>
      <c r="N576" s="6">
        <f>INDEX('ROA2'!$D$2:$AQ$224,MATCH(A576,'ROA2'!$B$2:$B$224,0),MATCH(G576,'ROA2'!$D$1:$AQ$1,0))</f>
        <v>-13.249808311462401</v>
      </c>
      <c r="O576" s="6">
        <v>2297.1120639999999</v>
      </c>
      <c r="P576" s="28">
        <v>-9.2124718448916669E-3</v>
      </c>
    </row>
    <row r="577" spans="1:16" x14ac:dyDescent="0.3">
      <c r="A577" t="s">
        <v>460</v>
      </c>
      <c r="B577" t="str">
        <f>VLOOKUP(A577,Sheet3!L:L,1,FALSE)</f>
        <v>ATH CN EQUITY</v>
      </c>
      <c r="C577" t="str">
        <f>VLOOKUP(A577,'ALL - prices'!B:C,2,FALSE)</f>
        <v>Athabasca Oil Corp</v>
      </c>
      <c r="D577" t="str">
        <f>VLOOKUP(A577,'ALL - prices'!B:I,8,FALSE)</f>
        <v>Energy</v>
      </c>
      <c r="E577">
        <v>2018</v>
      </c>
      <c r="F577" t="s">
        <v>682</v>
      </c>
      <c r="G577" t="str">
        <f t="shared" si="42"/>
        <v>2018-Q4</v>
      </c>
      <c r="H577" s="4">
        <f>INDEX('ALL - prices'!$J$3:$DY$219,MATCH('COMBINED DATA'!A577,'ALL - prices'!$B$3:$B$219,0),MATCH('COMBINED DATA'!G577,'ALL - prices'!$J$1:$DY$1,0))</f>
        <v>0.99</v>
      </c>
      <c r="I577" s="14">
        <f t="shared" si="45"/>
        <v>0.1150362261782491</v>
      </c>
      <c r="J577" s="6">
        <f>INDEX('market cap'!$B$3:$DQ$219,MATCH(A577,'market cap'!$A$3:$A$219,0),MATCH(G577,'market cap'!$B$1:$DQ$1,0))</f>
        <v>510.70569999999998</v>
      </c>
      <c r="K577">
        <f t="shared" si="43"/>
        <v>6.2357934947426736</v>
      </c>
      <c r="L577">
        <f>INDEX('PB2'!$D$2:$AQ$224,MATCH(A577,'PB2'!$B$2:$B$224,0),MATCH(G577,'PB2'!$D$1:$AQ$1,0))</f>
        <v>0.52873498201370195</v>
      </c>
      <c r="M577" s="16">
        <f t="shared" si="44"/>
        <v>1.8913066735086679</v>
      </c>
      <c r="N577" s="6">
        <f>INDEX('ROA2'!$D$2:$AQ$224,MATCH(A577,'ROA2'!$B$2:$B$224,0),MATCH(G577,'ROA2'!$D$1:$AQ$1,0))</f>
        <v>-12.066160202026399</v>
      </c>
      <c r="O577" s="6">
        <v>2320.837888</v>
      </c>
      <c r="P577" s="28">
        <v>1.0328544424030374E-2</v>
      </c>
    </row>
    <row r="578" spans="1:16" x14ac:dyDescent="0.3">
      <c r="A578" t="s">
        <v>460</v>
      </c>
      <c r="B578" t="str">
        <f>VLOOKUP(A578,Sheet3!L:L,1,FALSE)</f>
        <v>ATH CN EQUITY</v>
      </c>
      <c r="C578" t="str">
        <f>VLOOKUP(A578,'ALL - prices'!B:C,2,FALSE)</f>
        <v>Athabasca Oil Corp</v>
      </c>
      <c r="D578" t="str">
        <f>VLOOKUP(A578,'ALL - prices'!B:I,8,FALSE)</f>
        <v>Energy</v>
      </c>
      <c r="E578">
        <v>2019</v>
      </c>
      <c r="F578" t="s">
        <v>679</v>
      </c>
      <c r="G578" t="str">
        <f t="shared" si="42"/>
        <v>2019-Q1</v>
      </c>
      <c r="H578" s="4">
        <f>INDEX('ALL - prices'!$J$3:$DY$219,MATCH('COMBINED DATA'!A578,'ALL - prices'!$B$3:$B$219,0),MATCH('COMBINED DATA'!G578,'ALL - prices'!$J$1:$DY$1,0))</f>
        <v>0.85</v>
      </c>
      <c r="I578" s="14">
        <f t="shared" si="45"/>
        <v>0.26332410321376465</v>
      </c>
      <c r="J578" s="6">
        <f>INDEX('market cap'!$B$3:$DQ$219,MATCH(A578,'market cap'!$A$3:$A$219,0),MATCH(G578,'market cap'!$B$1:$DQ$1,0))</f>
        <v>438.56979999999999</v>
      </c>
      <c r="K578">
        <f t="shared" si="43"/>
        <v>6.083518978163986</v>
      </c>
      <c r="L578">
        <f>INDEX('PB2'!$D$2:$AQ$224,MATCH(A578,'PB2'!$B$2:$B$224,0),MATCH(G578,'PB2'!$D$1:$AQ$1,0))</f>
        <v>0.37417900562286399</v>
      </c>
      <c r="M578" s="16">
        <f t="shared" si="44"/>
        <v>2.6725176585879931</v>
      </c>
      <c r="N578" s="6">
        <f>INDEX('ROA2'!$D$2:$AQ$224,MATCH(A578,'ROA2'!$B$2:$B$224,0),MATCH(G578,'ROA2'!$D$1:$AQ$1,0))</f>
        <v>-27.458576202392599</v>
      </c>
      <c r="O578" s="6">
        <v>1825.6380160000001</v>
      </c>
      <c r="P578" s="28">
        <v>-0.21337115985586663</v>
      </c>
    </row>
    <row r="579" spans="1:16" x14ac:dyDescent="0.3">
      <c r="A579" t="s">
        <v>460</v>
      </c>
      <c r="B579" t="str">
        <f>VLOOKUP(A579,Sheet3!L:L,1,FALSE)</f>
        <v>ATH CN EQUITY</v>
      </c>
      <c r="C579" t="str">
        <f>VLOOKUP(A579,'ALL - prices'!B:C,2,FALSE)</f>
        <v>Athabasca Oil Corp</v>
      </c>
      <c r="D579" t="str">
        <f>VLOOKUP(A579,'ALL - prices'!B:I,8,FALSE)</f>
        <v>Energy</v>
      </c>
      <c r="E579">
        <v>2019</v>
      </c>
      <c r="F579" t="s">
        <v>680</v>
      </c>
      <c r="G579" t="str">
        <f t="shared" si="42"/>
        <v>2019-Q2</v>
      </c>
      <c r="H579" s="4">
        <f>INDEX('ALL - prices'!$J$3:$DY$219,MATCH('COMBINED DATA'!A579,'ALL - prices'!$B$3:$B$219,0),MATCH('COMBINED DATA'!G579,'ALL - prices'!$J$1:$DY$1,0))</f>
        <v>0.74</v>
      </c>
      <c r="I579" s="14">
        <f t="shared" si="45"/>
        <v>0.26243650025609372</v>
      </c>
      <c r="J579" s="6">
        <f>INDEX('market cap'!$B$3:$DQ$219,MATCH(A579,'market cap'!$A$3:$A$219,0),MATCH(G579,'market cap'!$B$1:$DQ$1,0))</f>
        <v>382.09620000000001</v>
      </c>
      <c r="K579">
        <f t="shared" si="43"/>
        <v>5.945672409362837</v>
      </c>
      <c r="L579">
        <f>INDEX('PB2'!$D$2:$AQ$224,MATCH(A579,'PB2'!$B$2:$B$224,0),MATCH(G579,'PB2'!$D$1:$AQ$1,0))</f>
        <v>0.31401801109313998</v>
      </c>
      <c r="M579" s="16">
        <f t="shared" si="44"/>
        <v>3.1845307105756837</v>
      </c>
      <c r="N579" s="6">
        <f>INDEX('ROA2'!$D$2:$AQ$224,MATCH(A579,'ROA2'!$B$2:$B$224,0),MATCH(G579,'ROA2'!$D$1:$AQ$1,0))</f>
        <v>-12.292395591735801</v>
      </c>
      <c r="O579" s="6">
        <v>2066.8579840000002</v>
      </c>
      <c r="P579" s="28">
        <v>0.13212913287625147</v>
      </c>
    </row>
    <row r="580" spans="1:16" x14ac:dyDescent="0.3">
      <c r="A580" t="s">
        <v>460</v>
      </c>
      <c r="B580" t="str">
        <f>VLOOKUP(A580,Sheet3!L:L,1,FALSE)</f>
        <v>ATH CN EQUITY</v>
      </c>
      <c r="C580" t="str">
        <f>VLOOKUP(A580,'ALL - prices'!B:C,2,FALSE)</f>
        <v>Athabasca Oil Corp</v>
      </c>
      <c r="D580" t="str">
        <f>VLOOKUP(A580,'ALL - prices'!B:I,8,FALSE)</f>
        <v>Energy</v>
      </c>
      <c r="E580">
        <v>2019</v>
      </c>
      <c r="F580" t="s">
        <v>681</v>
      </c>
      <c r="G580" t="str">
        <f t="shared" si="42"/>
        <v>2019-Q3</v>
      </c>
      <c r="H580" s="4">
        <f>INDEX('ALL - prices'!$J$3:$DY$219,MATCH('COMBINED DATA'!A580,'ALL - prices'!$B$3:$B$219,0),MATCH('COMBINED DATA'!G580,'ALL - prices'!$J$1:$DY$1,0))</f>
        <v>0.64</v>
      </c>
      <c r="I580" s="14">
        <f t="shared" si="45"/>
        <v>0.22016565732799173</v>
      </c>
      <c r="J580" s="6">
        <f>INDEX('market cap'!$B$3:$DQ$219,MATCH(A580,'market cap'!$A$3:$A$219,0),MATCH(G580,'market cap'!$B$1:$DQ$1,0))</f>
        <v>334.85399999999998</v>
      </c>
      <c r="K580">
        <f t="shared" si="43"/>
        <v>5.8136946159320155</v>
      </c>
      <c r="L580">
        <f>INDEX('PB2'!$D$2:$AQ$224,MATCH(A580,'PB2'!$B$2:$B$224,0),MATCH(G580,'PB2'!$D$1:$AQ$1,0))</f>
        <v>0.27294799685478199</v>
      </c>
      <c r="M580" s="16">
        <f t="shared" si="44"/>
        <v>3.663701553127849</v>
      </c>
      <c r="N580" s="6">
        <f>INDEX('ROA2'!$D$2:$AQ$224,MATCH(A580,'ROA2'!$B$2:$B$224,0),MATCH(G580,'ROA2'!$D$1:$AQ$1,0))</f>
        <v>-8.8491916656494105</v>
      </c>
      <c r="O580" s="6">
        <v>2068.7779839999998</v>
      </c>
      <c r="P580" s="28">
        <v>9.28946262811842E-4</v>
      </c>
    </row>
    <row r="581" spans="1:16" x14ac:dyDescent="0.3">
      <c r="A581" t="s">
        <v>460</v>
      </c>
      <c r="B581" t="str">
        <f>VLOOKUP(A581,Sheet3!L:L,1,FALSE)</f>
        <v>ATH CN EQUITY</v>
      </c>
      <c r="C581" t="str">
        <f>VLOOKUP(A581,'ALL - prices'!B:C,2,FALSE)</f>
        <v>Athabasca Oil Corp</v>
      </c>
      <c r="D581" t="str">
        <f>VLOOKUP(A581,'ALL - prices'!B:I,8,FALSE)</f>
        <v>Energy</v>
      </c>
      <c r="E581">
        <v>2019</v>
      </c>
      <c r="F581" t="s">
        <v>682</v>
      </c>
      <c r="G581" t="str">
        <f t="shared" si="42"/>
        <v>2019-Q4</v>
      </c>
      <c r="H581" s="4">
        <f>INDEX('ALL - prices'!$J$3:$DY$219,MATCH('COMBINED DATA'!A581,'ALL - prices'!$B$3:$B$219,0),MATCH('COMBINED DATA'!G581,'ALL - prices'!$J$1:$DY$1,0))</f>
        <v>0.59</v>
      </c>
      <c r="I581" s="14">
        <f t="shared" si="45"/>
        <v>2.2867371223353795E-2</v>
      </c>
      <c r="J581" s="6">
        <f>INDEX('market cap'!$B$3:$DQ$219,MATCH(A581,'market cap'!$A$3:$A$219,0),MATCH(G581,'market cap'!$B$1:$DQ$1,0))</f>
        <v>308.8338</v>
      </c>
      <c r="K581">
        <f t="shared" si="43"/>
        <v>5.7328032681193042</v>
      </c>
      <c r="L581">
        <f>INDEX('PB2'!$D$2:$AQ$224,MATCH(A581,'PB2'!$B$2:$B$224,0),MATCH(G581,'PB2'!$D$1:$AQ$1,0))</f>
        <v>0.25313198566436801</v>
      </c>
      <c r="M581" s="16">
        <f t="shared" si="44"/>
        <v>3.9505082590625942</v>
      </c>
      <c r="N581" s="6">
        <f>INDEX('ROA2'!$D$2:$AQ$224,MATCH(A581,'ROA2'!$B$2:$B$224,0),MATCH(G581,'ROA2'!$D$1:$AQ$1,0))</f>
        <v>-10.577802658081101</v>
      </c>
      <c r="O581" s="6">
        <v>2081.9100159999998</v>
      </c>
      <c r="P581" s="28">
        <v>6.3477241644891661E-3</v>
      </c>
    </row>
    <row r="582" spans="1:16" x14ac:dyDescent="0.3">
      <c r="A582" t="s">
        <v>460</v>
      </c>
      <c r="B582" t="str">
        <f>VLOOKUP(A582,Sheet3!L:L,1,FALSE)</f>
        <v>ATH CN EQUITY</v>
      </c>
      <c r="C582" t="str">
        <f>VLOOKUP(A582,'ALL - prices'!B:C,2,FALSE)</f>
        <v>Athabasca Oil Corp</v>
      </c>
      <c r="D582" t="str">
        <f>VLOOKUP(A582,'ALL - prices'!B:I,8,FALSE)</f>
        <v>Energy</v>
      </c>
      <c r="E582">
        <v>2020</v>
      </c>
      <c r="F582" t="s">
        <v>679</v>
      </c>
      <c r="G582" t="str">
        <f t="shared" si="42"/>
        <v>2020-Q1</v>
      </c>
      <c r="H582" s="4">
        <f>INDEX('ALL - prices'!$J$3:$DY$219,MATCH('COMBINED DATA'!A582,'ALL - prices'!$B$3:$B$219,0),MATCH('COMBINED DATA'!G582,'ALL - prices'!$J$1:$DY$1,0))</f>
        <v>0.14499999999999999</v>
      </c>
      <c r="I582" s="14">
        <f t="shared" si="45"/>
        <v>0.18625699092025158</v>
      </c>
      <c r="J582" s="6">
        <f>INDEX('market cap'!$B$3:$DQ$219,MATCH(A582,'market cap'!$A$3:$A$219,0),MATCH(G582,'market cap'!$B$1:$DQ$1,0))</f>
        <v>75.923299999999998</v>
      </c>
      <c r="K582">
        <f t="shared" si="43"/>
        <v>4.3297236201641836</v>
      </c>
      <c r="L582">
        <f>INDEX('PB2'!$D$2:$AQ$224,MATCH(A582,'PB2'!$B$2:$B$224,0),MATCH(G582,'PB2'!$D$1:$AQ$1,0))</f>
        <v>0.107684001326561</v>
      </c>
      <c r="M582" s="16">
        <f t="shared" si="44"/>
        <v>9.2864305531089428</v>
      </c>
      <c r="N582" s="6">
        <f>INDEX('ROA2'!$D$2:$AQ$224,MATCH(A582,'ROA2'!$B$2:$B$224,0),MATCH(G582,'ROA2'!$D$1:$AQ$1,0))</f>
        <v>12.598035812377899</v>
      </c>
      <c r="O582" s="6">
        <v>2093.4649599999998</v>
      </c>
      <c r="P582" s="28">
        <v>5.5501649500686095E-3</v>
      </c>
    </row>
    <row r="583" spans="1:16" x14ac:dyDescent="0.3">
      <c r="A583" t="s">
        <v>460</v>
      </c>
      <c r="B583" t="str">
        <f>VLOOKUP(A583,Sheet3!L:L,1,FALSE)</f>
        <v>ATH CN EQUITY</v>
      </c>
      <c r="C583" t="str">
        <f>VLOOKUP(A583,'ALL - prices'!B:C,2,FALSE)</f>
        <v>Athabasca Oil Corp</v>
      </c>
      <c r="D583" t="str">
        <f>VLOOKUP(A583,'ALL - prices'!B:I,8,FALSE)</f>
        <v>Energy</v>
      </c>
      <c r="E583">
        <v>2020</v>
      </c>
      <c r="F583" t="s">
        <v>680</v>
      </c>
      <c r="G583" t="str">
        <f t="shared" si="42"/>
        <v>2020-Q2</v>
      </c>
      <c r="H583" s="4">
        <f>INDEX('ALL - prices'!$J$3:$DY$219,MATCH('COMBINED DATA'!A583,'ALL - prices'!$B$3:$B$219,0),MATCH('COMBINED DATA'!G583,'ALL - prices'!$J$1:$DY$1,0))</f>
        <v>0.18</v>
      </c>
      <c r="I583" s="14">
        <f t="shared" si="45"/>
        <v>0.39499999999999996</v>
      </c>
      <c r="J583" s="6">
        <f>INDEX('market cap'!$B$3:$DQ$219,MATCH(A583,'market cap'!$A$3:$A$219,0),MATCH(G583,'market cap'!$B$1:$DQ$1,0))</f>
        <v>95.521600000000007</v>
      </c>
      <c r="K583">
        <f t="shared" si="43"/>
        <v>4.5593523999227656</v>
      </c>
      <c r="L583">
        <f>INDEX('PB2'!$D$2:$AQ$224,MATCH(A583,'PB2'!$B$2:$B$224,0),MATCH(G583,'PB2'!$D$1:$AQ$1,0))</f>
        <v>0.14913199841976199</v>
      </c>
      <c r="M583" s="16">
        <f t="shared" si="44"/>
        <v>6.7054690515532354</v>
      </c>
      <c r="N583" s="6">
        <f>INDEX('ROA2'!$D$2:$AQ$224,MATCH(A583,'ROA2'!$B$2:$B$224,0),MATCH(G583,'ROA2'!$D$1:$AQ$1,0))</f>
        <v>-25.985744476318398</v>
      </c>
      <c r="O583" s="6">
        <v>1599.859968</v>
      </c>
      <c r="P583" s="28">
        <v>-0.23578373721621779</v>
      </c>
    </row>
    <row r="584" spans="1:16" x14ac:dyDescent="0.3">
      <c r="A584" t="s">
        <v>460</v>
      </c>
      <c r="B584" t="str">
        <f>VLOOKUP(A584,Sheet3!L:L,1,FALSE)</f>
        <v>ATH CN EQUITY</v>
      </c>
      <c r="C584" t="str">
        <f>VLOOKUP(A584,'ALL - prices'!B:C,2,FALSE)</f>
        <v>Athabasca Oil Corp</v>
      </c>
      <c r="D584" t="str">
        <f>VLOOKUP(A584,'ALL - prices'!B:I,8,FALSE)</f>
        <v>Energy</v>
      </c>
      <c r="E584">
        <v>2020</v>
      </c>
      <c r="F584" t="s">
        <v>681</v>
      </c>
      <c r="G584" t="str">
        <f t="shared" si="42"/>
        <v>2020-Q3</v>
      </c>
      <c r="H584" s="4">
        <f>INDEX('ALL - prices'!$J$3:$DY$219,MATCH('COMBINED DATA'!A584,'ALL - prices'!$B$3:$B$219,0),MATCH('COMBINED DATA'!G584,'ALL - prices'!$J$1:$DY$1,0))</f>
        <v>0.13</v>
      </c>
      <c r="I584" s="14">
        <f t="shared" si="45"/>
        <v>0.37709415269929597</v>
      </c>
      <c r="J584" s="6">
        <f>INDEX('market cap'!$B$3:$DQ$219,MATCH(A584,'market cap'!$A$3:$A$219,0),MATCH(G584,'market cap'!$B$1:$DQ$1,0))</f>
        <v>68.987799999999993</v>
      </c>
      <c r="K584">
        <f t="shared" si="43"/>
        <v>4.2339296773700434</v>
      </c>
      <c r="L584">
        <f>INDEX('PB2'!$D$2:$AQ$224,MATCH(A584,'PB2'!$B$2:$B$224,0),MATCH(G584,'PB2'!$D$1:$AQ$1,0))</f>
        <v>0.110775999724865</v>
      </c>
      <c r="M584" s="16">
        <f t="shared" si="44"/>
        <v>9.0272261363806763</v>
      </c>
      <c r="N584" s="6">
        <f>INDEX('ROA2'!$D$2:$AQ$224,MATCH(A584,'ROA2'!$B$2:$B$224,0),MATCH(G584,'ROA2'!$D$1:$AQ$1,0))</f>
        <v>-33.8611030578613</v>
      </c>
      <c r="O584" s="6">
        <v>1468.2480640000001</v>
      </c>
      <c r="P584" s="28">
        <v>-8.2264639801275324E-2</v>
      </c>
    </row>
    <row r="585" spans="1:16" x14ac:dyDescent="0.3">
      <c r="A585" t="s">
        <v>460</v>
      </c>
      <c r="B585" t="str">
        <f>VLOOKUP(A585,Sheet3!L:L,1,FALSE)</f>
        <v>ATH CN EQUITY</v>
      </c>
      <c r="C585" t="str">
        <f>VLOOKUP(A585,'ALL - prices'!B:C,2,FALSE)</f>
        <v>Athabasca Oil Corp</v>
      </c>
      <c r="D585" t="str">
        <f>VLOOKUP(A585,'ALL - prices'!B:I,8,FALSE)</f>
        <v>Energy</v>
      </c>
      <c r="E585">
        <v>2020</v>
      </c>
      <c r="F585" t="s">
        <v>682</v>
      </c>
      <c r="G585" t="str">
        <f t="shared" si="42"/>
        <v>2020-Q4</v>
      </c>
      <c r="H585" s="4">
        <f>INDEX('ALL - prices'!$J$3:$DY$219,MATCH('COMBINED DATA'!A585,'ALL - prices'!$B$3:$B$219,0),MATCH('COMBINED DATA'!G585,'ALL - prices'!$J$1:$DY$1,0))</f>
        <v>0.17</v>
      </c>
      <c r="I585" s="14">
        <f t="shared" si="45"/>
        <v>0.27549954627911821</v>
      </c>
      <c r="J585" s="6">
        <f>INDEX('market cap'!$B$3:$DQ$219,MATCH(A585,'market cap'!$A$3:$A$219,0),MATCH(G585,'market cap'!$B$1:$DQ$1,0))</f>
        <v>90.214799999999997</v>
      </c>
      <c r="K585">
        <f t="shared" si="43"/>
        <v>4.5021934934315722</v>
      </c>
      <c r="L585">
        <f>INDEX('PB2'!$D$2:$AQ$224,MATCH(A585,'PB2'!$B$2:$B$224,0),MATCH(G585,'PB2'!$D$1:$AQ$1,0))</f>
        <v>0.159101992845535</v>
      </c>
      <c r="M585" s="16">
        <f t="shared" si="44"/>
        <v>6.2852763948145842</v>
      </c>
      <c r="N585" s="6">
        <f>INDEX('ROA2'!$D$2:$AQ$224,MATCH(A585,'ROA2'!$B$2:$B$224,0),MATCH(G585,'ROA2'!$D$1:$AQ$1,0))</f>
        <v>-34.750331878662102</v>
      </c>
      <c r="O585" s="6">
        <v>1425.3429759999999</v>
      </c>
      <c r="P585" s="28">
        <v>-2.922196122848094E-2</v>
      </c>
    </row>
    <row r="586" spans="1:16" x14ac:dyDescent="0.3">
      <c r="A586" t="s">
        <v>460</v>
      </c>
      <c r="B586" t="str">
        <f>VLOOKUP(A586,Sheet3!L:L,1,FALSE)</f>
        <v>ATH CN EQUITY</v>
      </c>
      <c r="C586" t="str">
        <f>VLOOKUP(A586,'ALL - prices'!B:C,2,FALSE)</f>
        <v>Athabasca Oil Corp</v>
      </c>
      <c r="D586" t="str">
        <f>VLOOKUP(A586,'ALL - prices'!B:I,8,FALSE)</f>
        <v>Energy</v>
      </c>
      <c r="E586">
        <v>2021</v>
      </c>
      <c r="F586" t="s">
        <v>679</v>
      </c>
      <c r="G586" t="str">
        <f t="shared" si="42"/>
        <v>2021-Q1</v>
      </c>
      <c r="H586" s="4">
        <f>INDEX('ALL - prices'!$J$3:$DY$219,MATCH('COMBINED DATA'!A586,'ALL - prices'!$B$3:$B$219,0),MATCH('COMBINED DATA'!G586,'ALL - prices'!$J$1:$DY$1,0))</f>
        <v>0.53</v>
      </c>
      <c r="I586" s="14">
        <f t="shared" si="45"/>
        <v>0.5132250968142541</v>
      </c>
      <c r="J586" s="6">
        <f>INDEX('market cap'!$B$3:$DQ$219,MATCH(A586,'market cap'!$A$3:$A$219,0),MATCH(G586,'market cap'!$B$1:$DQ$1,0))</f>
        <v>281.25799999999998</v>
      </c>
      <c r="K586">
        <f t="shared" si="43"/>
        <v>5.639272397558539</v>
      </c>
      <c r="L586">
        <f>INDEX('PB2'!$D$2:$AQ$224,MATCH(A586,'PB2'!$B$2:$B$224,0),MATCH(G586,'PB2'!$D$1:$AQ$1,0))</f>
        <v>0.51415002346038796</v>
      </c>
      <c r="M586" s="16">
        <f t="shared" si="44"/>
        <v>1.9449576084227169</v>
      </c>
      <c r="N586" s="6">
        <f>INDEX('ROA2'!$D$2:$AQ$224,MATCH(A586,'ROA2'!$B$2:$B$224,0),MATCH(G586,'ROA2'!$D$1:$AQ$1,0))</f>
        <v>-37.365222930908203</v>
      </c>
      <c r="O586" s="6">
        <v>1425.9839999999999</v>
      </c>
      <c r="P586" s="28">
        <v>4.4973315952273358E-4</v>
      </c>
    </row>
    <row r="587" spans="1:16" x14ac:dyDescent="0.3">
      <c r="A587" t="s">
        <v>460</v>
      </c>
      <c r="B587" t="str">
        <f>VLOOKUP(A587,Sheet3!L:L,1,FALSE)</f>
        <v>ATH CN EQUITY</v>
      </c>
      <c r="C587" t="str">
        <f>VLOOKUP(A587,'ALL - prices'!B:C,2,FALSE)</f>
        <v>Athabasca Oil Corp</v>
      </c>
      <c r="D587" t="str">
        <f>VLOOKUP(A587,'ALL - prices'!B:I,8,FALSE)</f>
        <v>Energy</v>
      </c>
      <c r="E587">
        <v>2021</v>
      </c>
      <c r="F587" t="s">
        <v>680</v>
      </c>
      <c r="G587" t="str">
        <f t="shared" si="42"/>
        <v>2021-Q2</v>
      </c>
      <c r="H587" s="4">
        <f>INDEX('ALL - prices'!$J$3:$DY$219,MATCH('COMBINED DATA'!A587,'ALL - prices'!$B$3:$B$219,0),MATCH('COMBINED DATA'!G587,'ALL - prices'!$J$1:$DY$1,0))</f>
        <v>0.98</v>
      </c>
      <c r="I587" s="14">
        <f t="shared" si="45"/>
        <v>0.72898902598050164</v>
      </c>
      <c r="J587" s="6">
        <f>INDEX('market cap'!$B$3:$DQ$219,MATCH(A587,'market cap'!$A$3:$A$219,0),MATCH(G587,'market cap'!$B$1:$DQ$1,0))</f>
        <v>520.06190000000004</v>
      </c>
      <c r="K587">
        <f t="shared" si="43"/>
        <v>6.2539478429524964</v>
      </c>
      <c r="L587">
        <f>INDEX('PB2'!$D$2:$AQ$224,MATCH(A587,'PB2'!$B$2:$B$224,0),MATCH(G587,'PB2'!$D$1:$AQ$1,0))</f>
        <v>0.97329699993133501</v>
      </c>
      <c r="M587" s="16">
        <f t="shared" si="44"/>
        <v>1.0274356132511955</v>
      </c>
      <c r="N587" s="6">
        <f>INDEX('ROA2'!$D$2:$AQ$224,MATCH(A587,'ROA2'!$B$2:$B$224,0),MATCH(G587,'ROA2'!$D$1:$AQ$1,0))</f>
        <v>-10.4180402755737</v>
      </c>
      <c r="O587" s="6">
        <v>1443.245952</v>
      </c>
      <c r="P587" s="28">
        <v>1.210529150397204E-2</v>
      </c>
    </row>
    <row r="588" spans="1:16" x14ac:dyDescent="0.3">
      <c r="A588" t="s">
        <v>460</v>
      </c>
      <c r="B588" t="str">
        <f>VLOOKUP(A588,Sheet3!L:L,1,FALSE)</f>
        <v>ATH CN EQUITY</v>
      </c>
      <c r="C588" t="str">
        <f>VLOOKUP(A588,'ALL - prices'!B:C,2,FALSE)</f>
        <v>Athabasca Oil Corp</v>
      </c>
      <c r="D588" t="str">
        <f>VLOOKUP(A588,'ALL - prices'!B:I,8,FALSE)</f>
        <v>Energy</v>
      </c>
      <c r="E588">
        <v>2021</v>
      </c>
      <c r="F588" t="s">
        <v>681</v>
      </c>
      <c r="G588" t="str">
        <f t="shared" si="42"/>
        <v>2021-Q3</v>
      </c>
      <c r="H588" s="4">
        <f>INDEX('ALL - prices'!$J$3:$DY$219,MATCH('COMBINED DATA'!A588,'ALL - prices'!$B$3:$B$219,0),MATCH('COMBINED DATA'!G588,'ALL - prices'!$J$1:$DY$1,0))</f>
        <v>0.92</v>
      </c>
      <c r="I588" s="14">
        <f t="shared" si="45"/>
        <v>0.55003030219555549</v>
      </c>
      <c r="J588" s="6">
        <f>INDEX('market cap'!$B$3:$DQ$219,MATCH(A588,'market cap'!$A$3:$A$219,0),MATCH(G588,'market cap'!$B$1:$DQ$1,0))</f>
        <v>488.22140000000002</v>
      </c>
      <c r="K588">
        <f t="shared" si="43"/>
        <v>6.1907689914922166</v>
      </c>
      <c r="L588">
        <f>INDEX('PB2'!$D$2:$AQ$224,MATCH(A588,'PB2'!$B$2:$B$224,0),MATCH(G588,'PB2'!$D$1:$AQ$1,0))</f>
        <v>0.76219999790191695</v>
      </c>
      <c r="M588" s="16">
        <f t="shared" si="44"/>
        <v>1.3119916068652155</v>
      </c>
      <c r="N588" s="6">
        <f>INDEX('ROA2'!$D$2:$AQ$224,MATCH(A588,'ROA2'!$B$2:$B$224,0),MATCH(G588,'ROA2'!$D$1:$AQ$1,0))</f>
        <v>-7.3014469146728498</v>
      </c>
      <c r="O588" s="6">
        <v>1466.102016</v>
      </c>
      <c r="P588" s="28">
        <v>1.5836568928758763E-2</v>
      </c>
    </row>
    <row r="589" spans="1:16" x14ac:dyDescent="0.3">
      <c r="A589" t="s">
        <v>460</v>
      </c>
      <c r="B589" t="str">
        <f>VLOOKUP(A589,Sheet3!L:L,1,FALSE)</f>
        <v>ATH CN EQUITY</v>
      </c>
      <c r="C589" t="str">
        <f>VLOOKUP(A589,'ALL - prices'!B:C,2,FALSE)</f>
        <v>Athabasca Oil Corp</v>
      </c>
      <c r="D589" t="str">
        <f>VLOOKUP(A589,'ALL - prices'!B:I,8,FALSE)</f>
        <v>Energy</v>
      </c>
      <c r="E589">
        <v>2021</v>
      </c>
      <c r="F589" t="s">
        <v>682</v>
      </c>
      <c r="G589" t="str">
        <f t="shared" si="42"/>
        <v>2021-Q4</v>
      </c>
      <c r="H589" s="4">
        <f>INDEX('ALL - prices'!$J$3:$DY$219,MATCH('COMBINED DATA'!A589,'ALL - prices'!$B$3:$B$219,0),MATCH('COMBINED DATA'!G589,'ALL - prices'!$J$1:$DY$1,0))</f>
        <v>1.19</v>
      </c>
      <c r="I589" s="14">
        <f t="shared" si="45"/>
        <v>0.21992422937608933</v>
      </c>
      <c r="J589" s="6">
        <f>INDEX('market cap'!$B$3:$DQ$219,MATCH(A589,'market cap'!$A$3:$A$219,0),MATCH(G589,'market cap'!$B$1:$DQ$1,0))</f>
        <v>631.70510000000002</v>
      </c>
      <c r="K589">
        <f t="shared" si="43"/>
        <v>6.4484226713246526</v>
      </c>
      <c r="L589">
        <f>INDEX('PB2'!$D$2:$AQ$224,MATCH(A589,'PB2'!$B$2:$B$224,0),MATCH(G589,'PB2'!$D$1:$AQ$1,0))</f>
        <v>0.61572200059890703</v>
      </c>
      <c r="M589" s="16">
        <f t="shared" si="44"/>
        <v>1.6241095803419552</v>
      </c>
      <c r="N589" s="6">
        <f>INDEX('ROA2'!$D$2:$AQ$224,MATCH(A589,'ROA2'!$B$2:$B$224,0),MATCH(G589,'ROA2'!$D$1:$AQ$1,0))</f>
        <v>1.13368403911591</v>
      </c>
      <c r="O589" s="6">
        <v>1510.9240319999999</v>
      </c>
      <c r="P589" s="28">
        <v>3.0572235431671247E-2</v>
      </c>
    </row>
    <row r="590" spans="1:16" x14ac:dyDescent="0.3">
      <c r="A590" t="s">
        <v>460</v>
      </c>
      <c r="B590" t="str">
        <f>VLOOKUP(A590,Sheet3!L:L,1,FALSE)</f>
        <v>ATH CN EQUITY</v>
      </c>
      <c r="C590" t="str">
        <f>VLOOKUP(A590,'ALL - prices'!B:C,2,FALSE)</f>
        <v>Athabasca Oil Corp</v>
      </c>
      <c r="D590" t="str">
        <f>VLOOKUP(A590,'ALL - prices'!B:I,8,FALSE)</f>
        <v>Energy</v>
      </c>
      <c r="E590">
        <v>2022</v>
      </c>
      <c r="F590" t="s">
        <v>679</v>
      </c>
      <c r="G590" t="str">
        <f t="shared" si="42"/>
        <v>2022-Q1</v>
      </c>
      <c r="H590" s="4">
        <f>INDEX('ALL - prices'!$J$3:$DY$219,MATCH('COMBINED DATA'!A590,'ALL - prices'!$B$3:$B$219,0),MATCH('COMBINED DATA'!G590,'ALL - prices'!$J$1:$DY$1,0))</f>
        <v>2.0299999999999998</v>
      </c>
      <c r="I590" s="14">
        <f t="shared" si="45"/>
        <v>0.46943228123624714</v>
      </c>
      <c r="J590" s="6">
        <f>INDEX('market cap'!$B$3:$DQ$219,MATCH(A590,'market cap'!$A$3:$A$219,0),MATCH(G590,'market cap'!$B$1:$DQ$1,0))</f>
        <v>1077.7031999999999</v>
      </c>
      <c r="K590">
        <f t="shared" si="43"/>
        <v>6.9825873888848209</v>
      </c>
      <c r="L590">
        <f>INDEX('PB2'!$D$2:$AQ$224,MATCH(A590,'PB2'!$B$2:$B$224,0),MATCH(G590,'PB2'!$D$1:$AQ$1,0))</f>
        <v>1.1865969896316499</v>
      </c>
      <c r="M590" s="16">
        <f t="shared" si="44"/>
        <v>0.84274611240200903</v>
      </c>
      <c r="N590" s="6">
        <f>INDEX('ROA2'!$D$2:$AQ$224,MATCH(A590,'ROA2'!$B$2:$B$224,0),MATCH(G590,'ROA2'!$D$1:$AQ$1,0))</f>
        <v>28.8883457183838</v>
      </c>
      <c r="O590" s="6">
        <v>1742.130944</v>
      </c>
      <c r="P590" s="28">
        <v>0.1530235187893286</v>
      </c>
    </row>
    <row r="591" spans="1:16" x14ac:dyDescent="0.3">
      <c r="A591" t="s">
        <v>460</v>
      </c>
      <c r="B591" t="str">
        <f>VLOOKUP(A591,Sheet3!L:L,1,FALSE)</f>
        <v>ATH CN EQUITY</v>
      </c>
      <c r="C591" t="str">
        <f>VLOOKUP(A591,'ALL - prices'!B:C,2,FALSE)</f>
        <v>Athabasca Oil Corp</v>
      </c>
      <c r="D591" t="str">
        <f>VLOOKUP(A591,'ALL - prices'!B:I,8,FALSE)</f>
        <v>Energy</v>
      </c>
      <c r="E591">
        <v>2022</v>
      </c>
      <c r="F591" t="s">
        <v>680</v>
      </c>
      <c r="G591" t="str">
        <f t="shared" si="42"/>
        <v>2022-Q2</v>
      </c>
      <c r="H591" s="4">
        <f>INDEX('ALL - prices'!$J$3:$DY$219,MATCH('COMBINED DATA'!A591,'ALL - prices'!$B$3:$B$219,0),MATCH('COMBINED DATA'!G591,'ALL - prices'!$J$1:$DY$1,0))</f>
        <v>2.4900000000000002</v>
      </c>
      <c r="I591" s="14">
        <f t="shared" si="45"/>
        <v>0.48730551676198608</v>
      </c>
      <c r="J591" s="6">
        <f>INDEX('market cap'!$B$3:$DQ$219,MATCH(A591,'market cap'!$A$3:$A$219,0),MATCH(G591,'market cap'!$B$1:$DQ$1,0))</f>
        <v>1445.4930999999999</v>
      </c>
      <c r="K591">
        <f t="shared" si="43"/>
        <v>7.27620578801021</v>
      </c>
      <c r="L591">
        <f>INDEX('PB2'!$D$2:$AQ$224,MATCH(A591,'PB2'!$B$2:$B$224,0),MATCH(G591,'PB2'!$D$1:$AQ$1,0))</f>
        <v>1.3746689558029199</v>
      </c>
      <c r="M591" s="16">
        <f t="shared" si="44"/>
        <v>0.72744786719644627</v>
      </c>
      <c r="N591" s="6">
        <f>INDEX('ROA2'!$D$2:$AQ$224,MATCH(A591,'ROA2'!$B$2:$B$224,0),MATCH(G591,'ROA2'!$D$1:$AQ$1,0))</f>
        <v>21.822532653808601</v>
      </c>
      <c r="O591" s="6">
        <v>1814.662016</v>
      </c>
      <c r="P591" s="28">
        <v>4.1633536359480444E-2</v>
      </c>
    </row>
    <row r="592" spans="1:16" x14ac:dyDescent="0.3">
      <c r="A592" t="s">
        <v>460</v>
      </c>
      <c r="B592" t="str">
        <f>VLOOKUP(A592,Sheet3!L:L,1,FALSE)</f>
        <v>ATH CN EQUITY</v>
      </c>
      <c r="C592" t="str">
        <f>VLOOKUP(A592,'ALL - prices'!B:C,2,FALSE)</f>
        <v>Athabasca Oil Corp</v>
      </c>
      <c r="D592" t="str">
        <f>VLOOKUP(A592,'ALL - prices'!B:I,8,FALSE)</f>
        <v>Energy</v>
      </c>
      <c r="E592">
        <v>2022</v>
      </c>
      <c r="F592" t="s">
        <v>681</v>
      </c>
      <c r="G592" t="str">
        <f t="shared" si="42"/>
        <v>2022-Q3</v>
      </c>
      <c r="H592" s="4">
        <f>INDEX('ALL - prices'!$J$3:$DY$219,MATCH('COMBINED DATA'!A592,'ALL - prices'!$B$3:$B$219,0),MATCH('COMBINED DATA'!G592,'ALL - prices'!$J$1:$DY$1,0))</f>
        <v>2.13</v>
      </c>
      <c r="I592" s="14">
        <f t="shared" si="45"/>
        <v>0.82774794875412427</v>
      </c>
      <c r="J592" s="6">
        <f>INDEX('market cap'!$B$3:$DQ$219,MATCH(A592,'market cap'!$A$3:$A$219,0),MATCH(G592,'market cap'!$B$1:$DQ$1,0))</f>
        <v>1246.5260000000001</v>
      </c>
      <c r="K592">
        <f t="shared" si="43"/>
        <v>7.1281157611496093</v>
      </c>
      <c r="L592">
        <f>INDEX('PB2'!$D$2:$AQ$224,MATCH(A592,'PB2'!$B$2:$B$224,0),MATCH(G592,'PB2'!$D$1:$AQ$1,0))</f>
        <v>1.0252779722213701</v>
      </c>
      <c r="M592" s="16">
        <f t="shared" si="44"/>
        <v>0.97534524986760152</v>
      </c>
      <c r="N592" s="6">
        <f>INDEX('ROA2'!$D$2:$AQ$224,MATCH(A592,'ROA2'!$B$2:$B$224,0),MATCH(G592,'ROA2'!$D$1:$AQ$1,0))</f>
        <v>25.387475967407202</v>
      </c>
      <c r="O592" s="6">
        <v>1815.389952</v>
      </c>
      <c r="P592" s="28">
        <v>4.0114136604047358E-4</v>
      </c>
    </row>
    <row r="593" spans="1:16" x14ac:dyDescent="0.3">
      <c r="A593" t="s">
        <v>460</v>
      </c>
      <c r="B593" t="str">
        <f>VLOOKUP(A593,Sheet3!L:L,1,FALSE)</f>
        <v>ATH CN EQUITY</v>
      </c>
      <c r="C593" t="str">
        <f>VLOOKUP(A593,'ALL - prices'!B:C,2,FALSE)</f>
        <v>Athabasca Oil Corp</v>
      </c>
      <c r="D593" t="str">
        <f>VLOOKUP(A593,'ALL - prices'!B:I,8,FALSE)</f>
        <v>Energy</v>
      </c>
      <c r="E593">
        <v>2022</v>
      </c>
      <c r="F593" t="s">
        <v>682</v>
      </c>
      <c r="G593" t="str">
        <f t="shared" si="42"/>
        <v>2022-Q4</v>
      </c>
      <c r="H593" s="4">
        <f>INDEX('ALL - prices'!$J$3:$DY$219,MATCH('COMBINED DATA'!A593,'ALL - prices'!$B$3:$B$219,0),MATCH('COMBINED DATA'!G593,'ALL - prices'!$J$1:$DY$1,0))</f>
        <v>2.41</v>
      </c>
      <c r="I593" s="14">
        <f t="shared" si="45"/>
        <v>0.72006365459358157</v>
      </c>
      <c r="J593" s="6">
        <f>INDEX('market cap'!$B$3:$DQ$219,MATCH(A593,'market cap'!$A$3:$A$219,0),MATCH(G593,'market cap'!$B$1:$DQ$1,0))</f>
        <v>1413.4385</v>
      </c>
      <c r="K593">
        <f t="shared" si="43"/>
        <v>7.2537806671669376</v>
      </c>
      <c r="L593">
        <f>INDEX('PB2'!$D$2:$AQ$224,MATCH(A593,'PB2'!$B$2:$B$224,0),MATCH(G593,'PB2'!$D$1:$AQ$1,0))</f>
        <v>0.82633197307586703</v>
      </c>
      <c r="M593" s="16">
        <f t="shared" si="44"/>
        <v>1.210167381370572</v>
      </c>
      <c r="N593" s="6">
        <f>INDEX('ROA2'!$D$2:$AQ$224,MATCH(A593,'ROA2'!$B$2:$B$224,0),MATCH(G593,'ROA2'!$D$1:$AQ$1,0))</f>
        <v>28.160099029541001</v>
      </c>
      <c r="O593" s="6">
        <v>1803.623936</v>
      </c>
      <c r="P593" s="28">
        <v>-6.4812609472898724E-3</v>
      </c>
    </row>
    <row r="594" spans="1:16" x14ac:dyDescent="0.3">
      <c r="A594" t="s">
        <v>460</v>
      </c>
      <c r="B594" t="str">
        <f>VLOOKUP(A594,Sheet3!L:L,1,FALSE)</f>
        <v>ATH CN EQUITY</v>
      </c>
      <c r="C594" t="str">
        <f>VLOOKUP(A594,'ALL - prices'!B:C,2,FALSE)</f>
        <v>Athabasca Oil Corp</v>
      </c>
      <c r="D594" t="str">
        <f>VLOOKUP(A594,'ALL - prices'!B:I,8,FALSE)</f>
        <v>Energy</v>
      </c>
      <c r="E594">
        <v>2023</v>
      </c>
      <c r="F594" t="s">
        <v>679</v>
      </c>
      <c r="G594" t="str">
        <f t="shared" si="42"/>
        <v>2023-Q1</v>
      </c>
      <c r="H594" s="4">
        <f>INDEX('ALL - prices'!$J$3:$DY$219,MATCH('COMBINED DATA'!A594,'ALL - prices'!$B$3:$B$219,0),MATCH('COMBINED DATA'!G594,'ALL - prices'!$J$1:$DY$1,0))</f>
        <v>3.23</v>
      </c>
      <c r="I594" s="14">
        <f t="shared" si="45"/>
        <v>0.97390536843508013</v>
      </c>
      <c r="J594" s="6">
        <f>INDEX('market cap'!$B$3:$DQ$219,MATCH(A594,'market cap'!$A$3:$A$219,0),MATCH(G594,'market cap'!$B$1:$DQ$1,0))</f>
        <v>1894.9192</v>
      </c>
      <c r="K594">
        <f t="shared" si="43"/>
        <v>7.5469314780850514</v>
      </c>
      <c r="L594">
        <f>INDEX('PB2'!$D$2:$AQ$224,MATCH(A594,'PB2'!$B$2:$B$224,0),MATCH(G594,'PB2'!$D$1:$AQ$1,0))</f>
        <v>1.1449899673461901</v>
      </c>
      <c r="M594" s="16">
        <f t="shared" si="44"/>
        <v>0.873370098008595</v>
      </c>
      <c r="N594" s="6">
        <f>INDEX('ROA2'!$D$2:$AQ$224,MATCH(A594,'ROA2'!$B$2:$B$224,0),MATCH(G594,'ROA2'!$D$1:$AQ$1,0))</f>
        <v>28.811738967895501</v>
      </c>
      <c r="O594" s="6">
        <v>2230.35392</v>
      </c>
      <c r="P594" s="28">
        <v>0.23659587538319299</v>
      </c>
    </row>
    <row r="595" spans="1:16" x14ac:dyDescent="0.3">
      <c r="A595" t="s">
        <v>460</v>
      </c>
      <c r="B595" t="str">
        <f>VLOOKUP(A595,Sheet3!L:L,1,FALSE)</f>
        <v>ATH CN EQUITY</v>
      </c>
      <c r="C595" t="str">
        <f>VLOOKUP(A595,'ALL - prices'!B:C,2,FALSE)</f>
        <v>Athabasca Oil Corp</v>
      </c>
      <c r="D595" t="str">
        <f>VLOOKUP(A595,'ALL - prices'!B:I,8,FALSE)</f>
        <v>Energy</v>
      </c>
      <c r="E595">
        <v>2023</v>
      </c>
      <c r="F595" t="s">
        <v>680</v>
      </c>
      <c r="G595" t="str">
        <f t="shared" si="42"/>
        <v>2023-Q2</v>
      </c>
      <c r="H595" s="4">
        <f>INDEX('ALL - prices'!$J$3:$DY$219,MATCH('COMBINED DATA'!A595,'ALL - prices'!$B$3:$B$219,0),MATCH('COMBINED DATA'!G595,'ALL - prices'!$J$1:$DY$1,0))</f>
        <v>2.87</v>
      </c>
      <c r="I595" s="14">
        <f t="shared" si="45"/>
        <v>0.54750951285495209</v>
      </c>
      <c r="J595" s="6">
        <f>INDEX('market cap'!$B$3:$DQ$219,MATCH(A595,'market cap'!$A$3:$A$219,0),MATCH(G595,'market cap'!$B$1:$DQ$1,0))</f>
        <v>1698.8804</v>
      </c>
      <c r="K595">
        <f t="shared" si="43"/>
        <v>7.4377247248445162</v>
      </c>
      <c r="L595">
        <f>INDEX('PB2'!$D$2:$AQ$224,MATCH(A595,'PB2'!$B$2:$B$224,0),MATCH(G595,'PB2'!$D$1:$AQ$1,0))</f>
        <v>1.0094920396804801</v>
      </c>
      <c r="M595" s="16">
        <f t="shared" si="44"/>
        <v>0.99059721195673378</v>
      </c>
      <c r="N595" s="6">
        <f>INDEX('ROA2'!$D$2:$AQ$224,MATCH(A595,'ROA2'!$B$2:$B$224,0),MATCH(G595,'ROA2'!$D$1:$AQ$1,0))</f>
        <v>31.563402175903299</v>
      </c>
      <c r="O595" s="6">
        <v>2210.48704</v>
      </c>
      <c r="P595" s="28">
        <v>-8.9075011018879182E-3</v>
      </c>
    </row>
    <row r="596" spans="1:16" x14ac:dyDescent="0.3">
      <c r="A596" t="s">
        <v>460</v>
      </c>
      <c r="B596" t="str">
        <f>VLOOKUP(A596,Sheet3!L:L,1,FALSE)</f>
        <v>ATH CN EQUITY</v>
      </c>
      <c r="C596" t="str">
        <f>VLOOKUP(A596,'ALL - prices'!B:C,2,FALSE)</f>
        <v>Athabasca Oil Corp</v>
      </c>
      <c r="D596" t="str">
        <f>VLOOKUP(A596,'ALL - prices'!B:I,8,FALSE)</f>
        <v>Energy</v>
      </c>
      <c r="E596">
        <v>2023</v>
      </c>
      <c r="F596" t="s">
        <v>681</v>
      </c>
      <c r="G596" t="str">
        <f t="shared" si="42"/>
        <v>2023-Q3</v>
      </c>
      <c r="H596" s="4">
        <f>INDEX('ALL - prices'!$J$3:$DY$219,MATCH('COMBINED DATA'!A596,'ALL - prices'!$B$3:$B$219,0),MATCH('COMBINED DATA'!G596,'ALL - prices'!$J$1:$DY$1,0))</f>
        <v>4.3499999999999996</v>
      </c>
      <c r="I596" s="14">
        <f t="shared" si="45"/>
        <v>0.48465623555946008</v>
      </c>
      <c r="J596" s="6">
        <f>INDEX('market cap'!$B$3:$DQ$219,MATCH(A596,'market cap'!$A$3:$A$219,0),MATCH(G596,'market cap'!$B$1:$DQ$1,0))</f>
        <v>2527.9337999999998</v>
      </c>
      <c r="K596">
        <f t="shared" si="43"/>
        <v>7.835157568215009</v>
      </c>
      <c r="L596">
        <f>INDEX('PB2'!$D$2:$AQ$224,MATCH(A596,'PB2'!$B$2:$B$224,0),MATCH(G596,'PB2'!$D$1:$AQ$1,0))</f>
        <v>1.5885009765625</v>
      </c>
      <c r="M596" s="16">
        <f t="shared" si="44"/>
        <v>0.62952432183201412</v>
      </c>
      <c r="N596" s="6">
        <f>INDEX('ROA2'!$D$2:$AQ$224,MATCH(A596,'ROA2'!$B$2:$B$224,0),MATCH(G596,'ROA2'!$D$1:$AQ$1,0))</f>
        <v>32.444503784179702</v>
      </c>
      <c r="O596" s="6">
        <v>2162.0910079999999</v>
      </c>
      <c r="P596" s="28">
        <v>-2.1893832048886432E-2</v>
      </c>
    </row>
    <row r="597" spans="1:16" x14ac:dyDescent="0.3">
      <c r="A597" t="s">
        <v>460</v>
      </c>
      <c r="B597" t="str">
        <f>VLOOKUP(A597,Sheet3!L:L,1,FALSE)</f>
        <v>ATH CN EQUITY</v>
      </c>
      <c r="C597" t="str">
        <f>VLOOKUP(A597,'ALL - prices'!B:C,2,FALSE)</f>
        <v>Athabasca Oil Corp</v>
      </c>
      <c r="D597" t="str">
        <f>VLOOKUP(A597,'ALL - prices'!B:I,8,FALSE)</f>
        <v>Energy</v>
      </c>
      <c r="E597">
        <v>2023</v>
      </c>
      <c r="F597" t="s">
        <v>682</v>
      </c>
      <c r="G597" t="str">
        <f t="shared" si="42"/>
        <v>2023-Q4</v>
      </c>
      <c r="H597" s="4">
        <f>INDEX('ALL - prices'!$J$3:$DY$219,MATCH('COMBINED DATA'!A597,'ALL - prices'!$B$3:$B$219,0),MATCH('COMBINED DATA'!G597,'ALL - prices'!$J$1:$DY$1,0))</f>
        <v>4.18</v>
      </c>
      <c r="I597" s="14">
        <f t="shared" si="45"/>
        <v>0.23187640385918257</v>
      </c>
      <c r="J597" s="6">
        <f>INDEX('market cap'!$B$3:$DQ$219,MATCH(A597,'market cap'!$A$3:$A$219,0),MATCH(G597,'market cap'!$B$1:$DQ$1,0))</f>
        <v>2416.0145000000002</v>
      </c>
      <c r="K597">
        <f t="shared" si="43"/>
        <v>7.7898745606923248</v>
      </c>
      <c r="L597">
        <f>INDEX('PB2'!$D$2:$AQ$224,MATCH(A597,'PB2'!$B$2:$B$224,0),MATCH(G597,'PB2'!$D$1:$AQ$1,0))</f>
        <v>1.5108959674835201</v>
      </c>
      <c r="M597" s="16">
        <f t="shared" si="44"/>
        <v>0.66185893769082904</v>
      </c>
      <c r="N597" s="6">
        <f>INDEX('ROA2'!$D$2:$AQ$224,MATCH(A597,'ROA2'!$B$2:$B$224,0),MATCH(G597,'ROA2'!$D$1:$AQ$1,0))</f>
        <v>21.041065216064499</v>
      </c>
      <c r="O597" s="6">
        <v>2102.3380480000001</v>
      </c>
      <c r="P597" s="28">
        <v>-2.7636653489102252E-2</v>
      </c>
    </row>
    <row r="598" spans="1:16" x14ac:dyDescent="0.3">
      <c r="A598" t="s">
        <v>460</v>
      </c>
      <c r="B598" t="str">
        <f>VLOOKUP(A598,Sheet3!L:L,1,FALSE)</f>
        <v>ATH CN EQUITY</v>
      </c>
      <c r="C598" t="str">
        <f>VLOOKUP(A598,'ALL - prices'!B:C,2,FALSE)</f>
        <v>Athabasca Oil Corp</v>
      </c>
      <c r="D598" t="str">
        <f>VLOOKUP(A598,'ALL - prices'!B:I,8,FALSE)</f>
        <v>Energy</v>
      </c>
      <c r="E598" s="18">
        <v>2024</v>
      </c>
      <c r="F598" t="s">
        <v>679</v>
      </c>
      <c r="G598" t="str">
        <f t="shared" si="42"/>
        <v>2024-Q1</v>
      </c>
      <c r="H598" s="4">
        <f>INDEX('ALL - prices'!$J$3:$DY$219,MATCH('COMBINED DATA'!A598,'ALL - prices'!$B$3:$B$219,0),MATCH('COMBINED DATA'!G598,'ALL - prices'!$J$1:$DY$1,0))</f>
        <v>5.23</v>
      </c>
      <c r="I598" s="14" t="s">
        <v>769</v>
      </c>
      <c r="J598" s="6">
        <f>INDEX('market cap'!$B$3:$DQ$219,MATCH(A598,'market cap'!$A$3:$A$219,0),MATCH(G598,'market cap'!$B$1:$DQ$1,0))</f>
        <v>2966.0920000000001</v>
      </c>
      <c r="K598">
        <f t="shared" si="43"/>
        <v>7.9950005404231614</v>
      </c>
      <c r="L598">
        <f>INDEX('PB2'!$D$2:$AQ$224,MATCH(A598,'PB2'!$B$2:$B$224,0),MATCH(G598,'PB2'!$D$1:$AQ$1,0))</f>
        <v>1.8775099515914899</v>
      </c>
      <c r="M598" s="16">
        <f t="shared" si="44"/>
        <v>0.53262034598130359</v>
      </c>
      <c r="N598" s="6">
        <f>INDEX('ROA2'!$D$2:$AQ$224,MATCH(A598,'ROA2'!$B$2:$B$224,0),MATCH(G598,'ROA2'!$D$1:$AQ$1,0))</f>
        <v>-1.9218560457229601</v>
      </c>
      <c r="O598" s="6">
        <v>2048.6350080000002</v>
      </c>
      <c r="P598" s="28">
        <v>-2.55444361343737E-2</v>
      </c>
    </row>
    <row r="599" spans="1:16" x14ac:dyDescent="0.3">
      <c r="A599" t="s">
        <v>460</v>
      </c>
      <c r="B599" t="str">
        <f>VLOOKUP(A599,Sheet3!L:L,1,FALSE)</f>
        <v>ATH CN EQUITY</v>
      </c>
      <c r="C599" t="str">
        <f>VLOOKUP(A599,'ALL - prices'!B:C,2,FALSE)</f>
        <v>Athabasca Oil Corp</v>
      </c>
      <c r="D599" t="str">
        <f>VLOOKUP(A599,'ALL - prices'!B:I,8,FALSE)</f>
        <v>Energy</v>
      </c>
      <c r="E599" s="18">
        <v>2024</v>
      </c>
      <c r="F599" t="s">
        <v>680</v>
      </c>
      <c r="G599" t="str">
        <f t="shared" si="42"/>
        <v>2024-Q2</v>
      </c>
      <c r="H599" s="4">
        <f>INDEX('ALL - prices'!$J$3:$DY$219,MATCH('COMBINED DATA'!A599,'ALL - prices'!$B$3:$B$219,0),MATCH('COMBINED DATA'!G599,'ALL - prices'!$J$1:$DY$1,0))</f>
        <v>5.18</v>
      </c>
      <c r="I599" s="14" t="s">
        <v>769</v>
      </c>
      <c r="J599" s="6">
        <f>INDEX('market cap'!$B$3:$DQ$219,MATCH(A599,'market cap'!$A$3:$A$219,0),MATCH(G599,'market cap'!$B$1:$DQ$1,0))</f>
        <v>2872.8036000000002</v>
      </c>
      <c r="K599">
        <f t="shared" si="43"/>
        <v>7.9630436960439201</v>
      </c>
      <c r="L599">
        <f>INDEX('PB2'!$D$2:$AQ$224,MATCH(A599,'PB2'!$B$2:$B$224,0),MATCH(G599,'PB2'!$D$1:$AQ$1,0))</f>
        <v>1.8055009841918901</v>
      </c>
      <c r="M599" s="16">
        <f t="shared" si="44"/>
        <v>0.55386289387573062</v>
      </c>
      <c r="N599" s="6">
        <f>INDEX('ROA2'!$D$2:$AQ$224,MATCH(A599,'ROA2'!$B$2:$B$224,0),MATCH(G599,'ROA2'!$D$1:$AQ$1,0))</f>
        <v>2.4450380802154501</v>
      </c>
      <c r="O599" s="6">
        <v>2208.0939520000002</v>
      </c>
      <c r="P599" s="28">
        <v>7.7836678264945461E-2</v>
      </c>
    </row>
    <row r="600" spans="1:16" x14ac:dyDescent="0.3">
      <c r="A600" t="s">
        <v>460</v>
      </c>
      <c r="B600" t="str">
        <f>VLOOKUP(A600,Sheet3!L:L,1,FALSE)</f>
        <v>ATH CN EQUITY</v>
      </c>
      <c r="C600" t="str">
        <f>VLOOKUP(A600,'ALL - prices'!B:C,2,FALSE)</f>
        <v>Athabasca Oil Corp</v>
      </c>
      <c r="D600" t="str">
        <f>VLOOKUP(A600,'ALL - prices'!B:I,8,FALSE)</f>
        <v>Energy</v>
      </c>
      <c r="E600" s="18">
        <v>2024</v>
      </c>
      <c r="F600" t="s">
        <v>681</v>
      </c>
      <c r="G600" t="str">
        <f t="shared" si="42"/>
        <v>2024-Q3</v>
      </c>
      <c r="H600" s="4">
        <f>INDEX('ALL - prices'!$J$3:$DY$219,MATCH('COMBINED DATA'!A600,'ALL - prices'!$B$3:$B$219,0),MATCH('COMBINED DATA'!G600,'ALL - prices'!$J$1:$DY$1,0))</f>
        <v>4.8</v>
      </c>
      <c r="I600" s="14" t="s">
        <v>769</v>
      </c>
      <c r="J600" s="6">
        <f>INDEX('market cap'!$B$3:$DQ$219,MATCH(A600,'market cap'!$A$3:$A$219,0),MATCH(G600,'market cap'!$B$1:$DQ$1,0))</f>
        <v>2580.3071</v>
      </c>
      <c r="K600">
        <f t="shared" si="43"/>
        <v>7.855663701839787</v>
      </c>
      <c r="L600">
        <f>INDEX('PB2'!$D$2:$AQ$224,MATCH(A600,'PB2'!$B$2:$B$224,0),MATCH(G600,'PB2'!$D$1:$AQ$1,0))</f>
        <v>1.6404789686203001</v>
      </c>
      <c r="M600" s="16">
        <f t="shared" si="44"/>
        <v>0.60957806782554169</v>
      </c>
      <c r="N600" s="6">
        <f>INDEX('ROA2'!$D$2:$AQ$224,MATCH(A600,'ROA2'!$B$2:$B$224,0),MATCH(G600,'ROA2'!$D$1:$AQ$1,0))</f>
        <v>4.3238630294799796</v>
      </c>
      <c r="O600" s="6">
        <v>2230.648064</v>
      </c>
      <c r="P600" s="28">
        <v>1.0214290012239389E-2</v>
      </c>
    </row>
    <row r="601" spans="1:16" x14ac:dyDescent="0.3">
      <c r="A601" t="s">
        <v>460</v>
      </c>
      <c r="B601" t="str">
        <f>VLOOKUP(A601,Sheet3!L:L,1,FALSE)</f>
        <v>ATH CN EQUITY</v>
      </c>
      <c r="C601" t="str">
        <f>VLOOKUP(A601,'ALL - prices'!B:C,2,FALSE)</f>
        <v>Athabasca Oil Corp</v>
      </c>
      <c r="D601" t="str">
        <f>VLOOKUP(A601,'ALL - prices'!B:I,8,FALSE)</f>
        <v>Energy</v>
      </c>
      <c r="E601" s="18">
        <v>2024</v>
      </c>
      <c r="F601" t="s">
        <v>682</v>
      </c>
      <c r="G601" t="str">
        <f t="shared" si="42"/>
        <v>2024-Q4</v>
      </c>
      <c r="H601" s="4">
        <f>INDEX('ALL - prices'!$J$3:$DY$219,MATCH('COMBINED DATA'!A601,'ALL - prices'!$B$3:$B$219,0),MATCH('COMBINED DATA'!G601,'ALL - prices'!$J$1:$DY$1,0))</f>
        <v>5.33</v>
      </c>
      <c r="I601" s="14" t="s">
        <v>769</v>
      </c>
      <c r="J601" s="6">
        <f>INDEX('market cap'!$B$3:$DQ$219,MATCH(A601,'market cap'!$A$3:$A$219,0),MATCH(G601,'market cap'!$B$1:$DQ$1,0))</f>
        <v>2793.5567999999998</v>
      </c>
      <c r="K601">
        <f t="shared" si="43"/>
        <v>7.9350709016081895</v>
      </c>
      <c r="L601">
        <f>INDEX('PB2'!$D$2:$AQ$224,MATCH(A601,'PB2'!$B$2:$B$224,0),MATCH(G601,'PB2'!$D$1:$AQ$1,0))</f>
        <v>1.8216156808141599</v>
      </c>
      <c r="M601" s="16">
        <f t="shared" si="44"/>
        <v>0.54896321465187226</v>
      </c>
      <c r="N601" s="6">
        <f>INDEX('ROA2'!$D$2:$AQ$224,MATCH(A601,'ROA2'!$B$2:$B$224,0),MATCH(G601,'ROA2'!$D$1:$AQ$1,0))</f>
        <v>11.273904800415</v>
      </c>
      <c r="O601" s="6">
        <v>2234.6508800000001</v>
      </c>
      <c r="P601" s="28">
        <v>1.7944632614175422E-3</v>
      </c>
    </row>
    <row r="602" spans="1:16" x14ac:dyDescent="0.3">
      <c r="A602" t="s">
        <v>461</v>
      </c>
      <c r="B602" t="e">
        <f>VLOOKUP(A602,Sheet3!L:L,1,FALSE)</f>
        <v>#N/A</v>
      </c>
      <c r="C602" t="str">
        <f>VLOOKUP(A602,'ALL - prices'!B:C,2,FALSE)</f>
        <v>AtkinsRealis Group Inc</v>
      </c>
      <c r="D602" t="str">
        <f>VLOOKUP(A602,'ALL - prices'!B:I,8,FALSE)</f>
        <v>Industrials</v>
      </c>
      <c r="E602">
        <v>2015</v>
      </c>
      <c r="F602" t="s">
        <v>679</v>
      </c>
      <c r="G602" t="str">
        <f t="shared" ref="G602:G665" si="46">E602&amp;"-"&amp;F602</f>
        <v>2015-Q1</v>
      </c>
      <c r="H602" s="4">
        <f>INDEX('ALL - prices'!$J$3:$DY$219,MATCH('COMBINED DATA'!A602,'ALL - prices'!$B$3:$B$219,0),MATCH('COMBINED DATA'!G602,'ALL - prices'!$J$1:$DY$1,0))</f>
        <v>35.5304</v>
      </c>
      <c r="I602" s="14">
        <f t="shared" ref="I602:I637" si="47">STDEV(H603:H606)</f>
        <v>3.8201497932018333</v>
      </c>
      <c r="J602" s="15">
        <f>INDEX(MarketCap2!$E$2:$AR$224,MATCH(A602,MarketCap2!$B$2:$B$224,0),MATCH(G602,MarketCap2!$E$1:$AR$1,0))</f>
        <v>5996510720</v>
      </c>
      <c r="K602">
        <f t="shared" ref="K602:K665" si="48">LN(J602)</f>
        <v>22.514443590343948</v>
      </c>
      <c r="L602">
        <f>INDEX('PB2'!$D$2:$AQ$224,MATCH(A602,'PB2'!$B$2:$B$224,0),MATCH(G602,'PB2'!$D$1:$AQ$1,0))</f>
        <v>1.6770980358123799</v>
      </c>
      <c r="M602" s="16">
        <f t="shared" ref="M602:M665" si="49">1/L602</f>
        <v>0.59626806462485882</v>
      </c>
      <c r="N602" s="6">
        <f>INDEX('ROA2'!$D$2:$AQ$224,MATCH(A602,'ROA2'!$B$2:$B$224,0),MATCH(G602,'ROA2'!$D$1:$AQ$1,0))</f>
        <v>12.121021270751999</v>
      </c>
      <c r="O602" s="6">
        <v>10227.154944</v>
      </c>
      <c r="P602" s="28">
        <v>-0.38083376502093058</v>
      </c>
    </row>
    <row r="603" spans="1:16" x14ac:dyDescent="0.3">
      <c r="A603" t="s">
        <v>461</v>
      </c>
      <c r="B603" t="e">
        <f>VLOOKUP(A603,Sheet3!L:L,1,FALSE)</f>
        <v>#N/A</v>
      </c>
      <c r="C603" t="str">
        <f>VLOOKUP(A603,'ALL - prices'!B:C,2,FALSE)</f>
        <v>AtkinsRealis Group Inc</v>
      </c>
      <c r="D603" t="str">
        <f>VLOOKUP(A603,'ALL - prices'!B:I,8,FALSE)</f>
        <v>Industrials</v>
      </c>
      <c r="E603">
        <v>2015</v>
      </c>
      <c r="F603" t="s">
        <v>680</v>
      </c>
      <c r="G603" t="str">
        <f t="shared" si="46"/>
        <v>2015-Q2</v>
      </c>
      <c r="H603" s="4">
        <f>INDEX('ALL - prices'!$J$3:$DY$219,MATCH('COMBINED DATA'!A603,'ALL - prices'!$B$3:$B$219,0),MATCH('COMBINED DATA'!G603,'ALL - prices'!$J$1:$DY$1,0))</f>
        <v>38.123100000000001</v>
      </c>
      <c r="I603" s="14">
        <f t="shared" si="47"/>
        <v>6.9483954883483063</v>
      </c>
      <c r="J603" s="15">
        <f>INDEX(MarketCap2!$E$2:$AR$224,MATCH(A603,MarketCap2!$B$2:$B$224,0),MATCH(G603,MarketCap2!$E$1:$AR$1,0))</f>
        <v>6383876096</v>
      </c>
      <c r="K603">
        <f t="shared" si="48"/>
        <v>22.577041288384269</v>
      </c>
      <c r="L603">
        <f>INDEX('PB2'!$D$2:$AQ$224,MATCH(A603,'PB2'!$B$2:$B$224,0),MATCH(G603,'PB2'!$D$1:$AQ$1,0))</f>
        <v>1.8554630279541</v>
      </c>
      <c r="M603" s="16">
        <f t="shared" si="49"/>
        <v>0.53894903047604015</v>
      </c>
      <c r="N603" s="6">
        <f>INDEX('ROA2'!$D$2:$AQ$224,MATCH(A603,'ROA2'!$B$2:$B$224,0),MATCH(G603,'ROA2'!$D$1:$AQ$1,0))</f>
        <v>11.939969062805201</v>
      </c>
      <c r="O603" s="6">
        <v>9868.2951680000006</v>
      </c>
      <c r="P603" s="28">
        <v>-3.5088915535647851E-2</v>
      </c>
    </row>
    <row r="604" spans="1:16" x14ac:dyDescent="0.3">
      <c r="A604" t="s">
        <v>461</v>
      </c>
      <c r="B604" t="e">
        <f>VLOOKUP(A604,Sheet3!L:L,1,FALSE)</f>
        <v>#N/A</v>
      </c>
      <c r="C604" t="str">
        <f>VLOOKUP(A604,'ALL - prices'!B:C,2,FALSE)</f>
        <v>AtkinsRealis Group Inc</v>
      </c>
      <c r="D604" t="str">
        <f>VLOOKUP(A604,'ALL - prices'!B:I,8,FALSE)</f>
        <v>Industrials</v>
      </c>
      <c r="E604">
        <v>2015</v>
      </c>
      <c r="F604" t="s">
        <v>681</v>
      </c>
      <c r="G604" t="str">
        <f t="shared" si="46"/>
        <v>2015-Q3</v>
      </c>
      <c r="H604" s="4">
        <f>INDEX('ALL - prices'!$J$3:$DY$219,MATCH('COMBINED DATA'!A604,'ALL - prices'!$B$3:$B$219,0),MATCH('COMBINED DATA'!G604,'ALL - prices'!$J$1:$DY$1,0))</f>
        <v>34.725099999999998</v>
      </c>
      <c r="I604" s="14">
        <f t="shared" si="47"/>
        <v>5.5408618661721372</v>
      </c>
      <c r="J604" s="15">
        <f>INDEX(MarketCap2!$E$2:$AR$224,MATCH(A604,MarketCap2!$B$2:$B$224,0),MATCH(G604,MarketCap2!$E$1:$AR$1,0))</f>
        <v>5687970304</v>
      </c>
      <c r="K604">
        <f t="shared" si="48"/>
        <v>22.461619308617969</v>
      </c>
      <c r="L604">
        <f>INDEX('PB2'!$D$2:$AQ$224,MATCH(A604,'PB2'!$B$2:$B$224,0),MATCH(G604,'PB2'!$D$1:$AQ$1,0))</f>
        <v>1.5215100049972501</v>
      </c>
      <c r="M604" s="16">
        <f t="shared" si="49"/>
        <v>0.657241816823812</v>
      </c>
      <c r="N604" s="6">
        <f>INDEX('ROA2'!$D$2:$AQ$224,MATCH(A604,'ROA2'!$B$2:$B$224,0),MATCH(G604,'ROA2'!$D$1:$AQ$1,0))</f>
        <v>11.944115638732899</v>
      </c>
      <c r="O604" s="6">
        <v>9618.3859200000006</v>
      </c>
      <c r="P604" s="28">
        <v>-2.5324460177314378E-2</v>
      </c>
    </row>
    <row r="605" spans="1:16" x14ac:dyDescent="0.3">
      <c r="A605" t="s">
        <v>461</v>
      </c>
      <c r="B605" t="e">
        <f>VLOOKUP(A605,Sheet3!L:L,1,FALSE)</f>
        <v>#N/A</v>
      </c>
      <c r="C605" t="str">
        <f>VLOOKUP(A605,'ALL - prices'!B:C,2,FALSE)</f>
        <v>AtkinsRealis Group Inc</v>
      </c>
      <c r="D605" t="str">
        <f>VLOOKUP(A605,'ALL - prices'!B:I,8,FALSE)</f>
        <v>Industrials</v>
      </c>
      <c r="E605">
        <v>2015</v>
      </c>
      <c r="F605" t="s">
        <v>682</v>
      </c>
      <c r="G605" t="str">
        <f t="shared" si="46"/>
        <v>2015-Q4</v>
      </c>
      <c r="H605" s="4">
        <f>INDEX('ALL - prices'!$J$3:$DY$219,MATCH('COMBINED DATA'!A605,'ALL - prices'!$B$3:$B$219,0),MATCH('COMBINED DATA'!G605,'ALL - prices'!$J$1:$DY$1,0))</f>
        <v>37.820399999999999</v>
      </c>
      <c r="I605" s="14">
        <f t="shared" si="47"/>
        <v>4.3265246133588562</v>
      </c>
      <c r="J605" s="15">
        <f>INDEX(MarketCap2!$E$2:$AR$224,MATCH(A605,MarketCap2!$B$2:$B$224,0),MATCH(G605,MarketCap2!$E$1:$AR$1,0))</f>
        <v>6158466560</v>
      </c>
      <c r="K605">
        <f t="shared" si="48"/>
        <v>22.541093648437428</v>
      </c>
      <c r="L605">
        <f>INDEX('PB2'!$D$2:$AQ$224,MATCH(A605,'PB2'!$B$2:$B$224,0),MATCH(G605,'PB2'!$D$1:$AQ$1,0))</f>
        <v>1.59212505817413</v>
      </c>
      <c r="M605" s="16">
        <f t="shared" si="49"/>
        <v>0.62809136434722856</v>
      </c>
      <c r="N605" s="6">
        <f>INDEX('ROA2'!$D$2:$AQ$224,MATCH(A605,'ROA2'!$B$2:$B$224,0),MATCH(G605,'ROA2'!$D$1:$AQ$1,0))</f>
        <v>11.286211013793899</v>
      </c>
      <c r="O605" s="6">
        <v>10093.468672000001</v>
      </c>
      <c r="P605" s="28">
        <v>4.9393188831416759E-2</v>
      </c>
    </row>
    <row r="606" spans="1:16" x14ac:dyDescent="0.3">
      <c r="A606" t="s">
        <v>461</v>
      </c>
      <c r="B606" t="e">
        <f>VLOOKUP(A606,Sheet3!L:L,1,FALSE)</f>
        <v>#N/A</v>
      </c>
      <c r="C606" t="str">
        <f>VLOOKUP(A606,'ALL - prices'!B:C,2,FALSE)</f>
        <v>AtkinsRealis Group Inc</v>
      </c>
      <c r="D606" t="str">
        <f>VLOOKUP(A606,'ALL - prices'!B:I,8,FALSE)</f>
        <v>Industrials</v>
      </c>
      <c r="E606">
        <v>2016</v>
      </c>
      <c r="F606" t="s">
        <v>679</v>
      </c>
      <c r="G606" t="str">
        <f t="shared" si="46"/>
        <v>2016-Q1</v>
      </c>
      <c r="H606" s="4">
        <f>INDEX('ALL - prices'!$J$3:$DY$219,MATCH('COMBINED DATA'!A606,'ALL - prices'!$B$3:$B$219,0),MATCH('COMBINED DATA'!G606,'ALL - prices'!$J$1:$DY$1,0))</f>
        <v>43.8855</v>
      </c>
      <c r="I606" s="14">
        <f t="shared" si="47"/>
        <v>2.6576638920927045</v>
      </c>
      <c r="J606" s="15">
        <f>INDEX(MarketCap2!$E$2:$AR$224,MATCH(A606,MarketCap2!$B$2:$B$224,0),MATCH(G606,MarketCap2!$E$1:$AR$1,0))</f>
        <v>7106723328</v>
      </c>
      <c r="K606">
        <f t="shared" si="48"/>
        <v>22.684307120527276</v>
      </c>
      <c r="L606">
        <f>INDEX('PB2'!$D$2:$AQ$224,MATCH(A606,'PB2'!$B$2:$B$224,0),MATCH(G606,'PB2'!$D$1:$AQ$1,0))</f>
        <v>1.84076404571533</v>
      </c>
      <c r="M606" s="16">
        <f t="shared" si="49"/>
        <v>0.54325267941193134</v>
      </c>
      <c r="N606" s="6">
        <f>INDEX('ROA2'!$D$2:$AQ$224,MATCH(A606,'ROA2'!$B$2:$B$224,0),MATCH(G606,'ROA2'!$D$1:$AQ$1,0))</f>
        <v>3.9004919528961199</v>
      </c>
      <c r="O606" s="6">
        <v>10503.15264</v>
      </c>
      <c r="P606" s="28">
        <v>4.0589016651579032E-2</v>
      </c>
    </row>
    <row r="607" spans="1:16" x14ac:dyDescent="0.3">
      <c r="A607" t="s">
        <v>461</v>
      </c>
      <c r="B607" t="e">
        <f>VLOOKUP(A607,Sheet3!L:L,1,FALSE)</f>
        <v>#N/A</v>
      </c>
      <c r="C607" t="str">
        <f>VLOOKUP(A607,'ALL - prices'!B:C,2,FALSE)</f>
        <v>AtkinsRealis Group Inc</v>
      </c>
      <c r="D607" t="str">
        <f>VLOOKUP(A607,'ALL - prices'!B:I,8,FALSE)</f>
        <v>Industrials</v>
      </c>
      <c r="E607">
        <v>2016</v>
      </c>
      <c r="F607" t="s">
        <v>680</v>
      </c>
      <c r="G607" t="str">
        <f t="shared" si="46"/>
        <v>2016-Q2</v>
      </c>
      <c r="H607" s="4">
        <f>INDEX('ALL - prices'!$J$3:$DY$219,MATCH('COMBINED DATA'!A607,'ALL - prices'!$B$3:$B$219,0),MATCH('COMBINED DATA'!G607,'ALL - prices'!$J$1:$DY$1,0))</f>
        <v>50.438699999999997</v>
      </c>
      <c r="I607" s="14">
        <f t="shared" si="47"/>
        <v>2.9658474859641739</v>
      </c>
      <c r="J607" s="15">
        <f>INDEX(MarketCap2!$E$2:$AR$224,MATCH(A607,MarketCap2!$B$2:$B$224,0),MATCH(G607,MarketCap2!$E$1:$AR$1,0))</f>
        <v>8143421440</v>
      </c>
      <c r="K607">
        <f t="shared" si="48"/>
        <v>22.820476252973663</v>
      </c>
      <c r="L607">
        <f>INDEX('PB2'!$D$2:$AQ$224,MATCH(A607,'PB2'!$B$2:$B$224,0),MATCH(G607,'PB2'!$D$1:$AQ$1,0))</f>
        <v>2.16214895248413</v>
      </c>
      <c r="M607" s="16">
        <f t="shared" si="49"/>
        <v>0.46250282564995482</v>
      </c>
      <c r="N607" s="6">
        <f>INDEX('ROA2'!$D$2:$AQ$224,MATCH(A607,'ROA2'!$B$2:$B$224,0),MATCH(G607,'ROA2'!$D$1:$AQ$1,0))</f>
        <v>4.24057817459106</v>
      </c>
      <c r="O607" s="6">
        <v>10035.54816</v>
      </c>
      <c r="P607" s="28">
        <v>-4.4520392688494712E-2</v>
      </c>
    </row>
    <row r="608" spans="1:16" x14ac:dyDescent="0.3">
      <c r="A608" t="s">
        <v>461</v>
      </c>
      <c r="B608" t="e">
        <f>VLOOKUP(A608,Sheet3!L:L,1,FALSE)</f>
        <v>#N/A</v>
      </c>
      <c r="C608" t="str">
        <f>VLOOKUP(A608,'ALL - prices'!B:C,2,FALSE)</f>
        <v>AtkinsRealis Group Inc</v>
      </c>
      <c r="D608" t="str">
        <f>VLOOKUP(A608,'ALL - prices'!B:I,8,FALSE)</f>
        <v>Industrials</v>
      </c>
      <c r="E608">
        <v>2016</v>
      </c>
      <c r="F608" t="s">
        <v>681</v>
      </c>
      <c r="G608" t="str">
        <f t="shared" si="46"/>
        <v>2016-Q3</v>
      </c>
      <c r="H608" s="4">
        <f>INDEX('ALL - prices'!$J$3:$DY$219,MATCH('COMBINED DATA'!A608,'ALL - prices'!$B$3:$B$219,0),MATCH('COMBINED DATA'!G608,'ALL - prices'!$J$1:$DY$1,0))</f>
        <v>48.122999999999998</v>
      </c>
      <c r="I608" s="14">
        <f t="shared" si="47"/>
        <v>2.2908763606969287</v>
      </c>
      <c r="J608" s="15">
        <f>INDEX(MarketCap2!$E$2:$AR$224,MATCH(A608,MarketCap2!$B$2:$B$224,0),MATCH(G608,MarketCap2!$E$1:$AR$1,0))</f>
        <v>7740161536</v>
      </c>
      <c r="K608">
        <f t="shared" si="48"/>
        <v>22.769688394614505</v>
      </c>
      <c r="L608">
        <f>INDEX('PB2'!$D$2:$AQ$224,MATCH(A608,'PB2'!$B$2:$B$224,0),MATCH(G608,'PB2'!$D$1:$AQ$1,0))</f>
        <v>2.07244205474854</v>
      </c>
      <c r="M608" s="16">
        <f t="shared" si="49"/>
        <v>0.48252253794441319</v>
      </c>
      <c r="N608" s="6">
        <f>INDEX('ROA2'!$D$2:$AQ$224,MATCH(A608,'ROA2'!$B$2:$B$224,0),MATCH(G608,'ROA2'!$D$1:$AQ$1,0))</f>
        <v>5.0304121971130398</v>
      </c>
      <c r="O608" s="6">
        <v>9625.3655039999994</v>
      </c>
      <c r="P608" s="28">
        <v>-4.0872969713295744E-2</v>
      </c>
    </row>
    <row r="609" spans="1:16" x14ac:dyDescent="0.3">
      <c r="A609" t="s">
        <v>461</v>
      </c>
      <c r="B609" t="e">
        <f>VLOOKUP(A609,Sheet3!L:L,1,FALSE)</f>
        <v>#N/A</v>
      </c>
      <c r="C609" t="str">
        <f>VLOOKUP(A609,'ALL - prices'!B:C,2,FALSE)</f>
        <v>AtkinsRealis Group Inc</v>
      </c>
      <c r="D609" t="str">
        <f>VLOOKUP(A609,'ALL - prices'!B:I,8,FALSE)</f>
        <v>Industrials</v>
      </c>
      <c r="E609">
        <v>2016</v>
      </c>
      <c r="F609" t="s">
        <v>682</v>
      </c>
      <c r="G609" t="str">
        <f t="shared" si="46"/>
        <v>2016-Q4</v>
      </c>
      <c r="H609" s="4">
        <f>INDEX('ALL - prices'!$J$3:$DY$219,MATCH('COMBINED DATA'!A609,'ALL - prices'!$B$3:$B$219,0),MATCH('COMBINED DATA'!G609,'ALL - prices'!$J$1:$DY$1,0))</f>
        <v>54.222200000000001</v>
      </c>
      <c r="I609" s="14">
        <f t="shared" si="47"/>
        <v>2.3925720678800877</v>
      </c>
      <c r="J609" s="15">
        <f>INDEX(MarketCap2!$E$2:$AR$224,MATCH(A609,MarketCap2!$B$2:$B$224,0),MATCH(G609,MarketCap2!$E$1:$AR$1,0))</f>
        <v>8685224960</v>
      </c>
      <c r="K609">
        <f t="shared" si="48"/>
        <v>22.884889138434133</v>
      </c>
      <c r="L609">
        <f>INDEX('PB2'!$D$2:$AQ$224,MATCH(A609,'PB2'!$B$2:$B$224,0),MATCH(G609,'PB2'!$D$1:$AQ$1,0))</f>
        <v>2.24338603019714</v>
      </c>
      <c r="M609" s="16">
        <f t="shared" si="49"/>
        <v>0.44575475934122843</v>
      </c>
      <c r="N609" s="6">
        <f>INDEX('ROA2'!$D$2:$AQ$224,MATCH(A609,'ROA2'!$B$2:$B$224,0),MATCH(G609,'ROA2'!$D$1:$AQ$1,0))</f>
        <v>3.1354138851165798</v>
      </c>
      <c r="O609" s="6">
        <v>9244.1344000000008</v>
      </c>
      <c r="P609" s="28">
        <v>-3.9606922338852581E-2</v>
      </c>
    </row>
    <row r="610" spans="1:16" x14ac:dyDescent="0.3">
      <c r="A610" t="s">
        <v>461</v>
      </c>
      <c r="B610" t="e">
        <f>VLOOKUP(A610,Sheet3!L:L,1,FALSE)</f>
        <v>#N/A</v>
      </c>
      <c r="C610" t="str">
        <f>VLOOKUP(A610,'ALL - prices'!B:C,2,FALSE)</f>
        <v>AtkinsRealis Group Inc</v>
      </c>
      <c r="D610" t="str">
        <f>VLOOKUP(A610,'ALL - prices'!B:I,8,FALSE)</f>
        <v>Industrials</v>
      </c>
      <c r="E610">
        <v>2017</v>
      </c>
      <c r="F610" t="s">
        <v>679</v>
      </c>
      <c r="G610" t="str">
        <f t="shared" si="46"/>
        <v>2017-Q1</v>
      </c>
      <c r="H610" s="4">
        <f>INDEX('ALL - prices'!$J$3:$DY$219,MATCH('COMBINED DATA'!A610,'ALL - prices'!$B$3:$B$219,0),MATCH('COMBINED DATA'!G610,'ALL - prices'!$J$1:$DY$1,0))</f>
        <v>49.203499999999998</v>
      </c>
      <c r="I610" s="14">
        <f t="shared" si="47"/>
        <v>0.67566094246053943</v>
      </c>
      <c r="J610" s="15">
        <f>INDEX(MarketCap2!$E$2:$AR$224,MATCH(A610,MarketCap2!$B$2:$B$224,0),MATCH(G610,MarketCap2!$E$1:$AR$1,0))</f>
        <v>7847200768</v>
      </c>
      <c r="K610">
        <f t="shared" si="48"/>
        <v>22.783422715083677</v>
      </c>
      <c r="L610">
        <f>INDEX('PB2'!$D$2:$AQ$224,MATCH(A610,'PB2'!$B$2:$B$224,0),MATCH(G610,'PB2'!$D$1:$AQ$1,0))</f>
        <v>2.0198030471801798</v>
      </c>
      <c r="M610" s="16">
        <f t="shared" si="49"/>
        <v>0.49509777767495039</v>
      </c>
      <c r="N610" s="6">
        <f>INDEX('ROA2'!$D$2:$AQ$224,MATCH(A610,'ROA2'!$B$2:$B$224,0),MATCH(G610,'ROA2'!$D$1:$AQ$1,0))</f>
        <v>2.5811920166015598</v>
      </c>
      <c r="O610" s="6">
        <v>9298.3193599999995</v>
      </c>
      <c r="P610" s="28">
        <v>5.8615504335374742E-3</v>
      </c>
    </row>
    <row r="611" spans="1:16" x14ac:dyDescent="0.3">
      <c r="A611" t="s">
        <v>461</v>
      </c>
      <c r="B611" t="e">
        <f>VLOOKUP(A611,Sheet3!L:L,1,FALSE)</f>
        <v>#N/A</v>
      </c>
      <c r="C611" t="str">
        <f>VLOOKUP(A611,'ALL - prices'!B:C,2,FALSE)</f>
        <v>AtkinsRealis Group Inc</v>
      </c>
      <c r="D611" t="str">
        <f>VLOOKUP(A611,'ALL - prices'!B:I,8,FALSE)</f>
        <v>Industrials</v>
      </c>
      <c r="E611">
        <v>2017</v>
      </c>
      <c r="F611" t="s">
        <v>680</v>
      </c>
      <c r="G611" t="str">
        <f t="shared" si="46"/>
        <v>2017-Q2</v>
      </c>
      <c r="H611" s="4">
        <f>INDEX('ALL - prices'!$J$3:$DY$219,MATCH('COMBINED DATA'!A611,'ALL - prices'!$B$3:$B$219,0),MATCH('COMBINED DATA'!G611,'ALL - prices'!$J$1:$DY$1,0))</f>
        <v>53.150300000000001</v>
      </c>
      <c r="I611" s="14">
        <f t="shared" si="47"/>
        <v>1.0211423733577365</v>
      </c>
      <c r="J611" s="15">
        <f>INDEX(MarketCap2!$E$2:$AR$224,MATCH(A611,MarketCap2!$B$2:$B$224,0),MATCH(G611,MarketCap2!$E$1:$AR$1,0))</f>
        <v>9396936704</v>
      </c>
      <c r="K611">
        <f t="shared" si="48"/>
        <v>22.963649590557921</v>
      </c>
      <c r="L611">
        <f>INDEX('PB2'!$D$2:$AQ$224,MATCH(A611,'PB2'!$B$2:$B$224,0),MATCH(G611,'PB2'!$D$1:$AQ$1,0))</f>
        <v>2.1036798954010001</v>
      </c>
      <c r="M611" s="16">
        <f t="shared" si="49"/>
        <v>0.4753574924522353</v>
      </c>
      <c r="N611" s="6">
        <f>INDEX('ROA2'!$D$2:$AQ$224,MATCH(A611,'ROA2'!$B$2:$B$224,0),MATCH(G611,'ROA2'!$D$1:$AQ$1,0))</f>
        <v>2.3276309967040998</v>
      </c>
      <c r="O611" s="6">
        <v>9139.5737599999993</v>
      </c>
      <c r="P611" s="28">
        <v>-1.7072504595066974E-2</v>
      </c>
    </row>
    <row r="612" spans="1:16" x14ac:dyDescent="0.3">
      <c r="A612" t="s">
        <v>461</v>
      </c>
      <c r="B612" t="e">
        <f>VLOOKUP(A612,Sheet3!L:L,1,FALSE)</f>
        <v>#N/A</v>
      </c>
      <c r="C612" t="str">
        <f>VLOOKUP(A612,'ALL - prices'!B:C,2,FALSE)</f>
        <v>AtkinsRealis Group Inc</v>
      </c>
      <c r="D612" t="str">
        <f>VLOOKUP(A612,'ALL - prices'!B:I,8,FALSE)</f>
        <v>Industrials</v>
      </c>
      <c r="E612">
        <v>2017</v>
      </c>
      <c r="F612" t="s">
        <v>681</v>
      </c>
      <c r="G612" t="str">
        <f t="shared" si="46"/>
        <v>2017-Q3</v>
      </c>
      <c r="H612" s="4">
        <f>INDEX('ALL - prices'!$J$3:$DY$219,MATCH('COMBINED DATA'!A612,'ALL - prices'!$B$3:$B$219,0),MATCH('COMBINED DATA'!G612,'ALL - prices'!$J$1:$DY$1,0))</f>
        <v>53.729599999999998</v>
      </c>
      <c r="I612" s="14">
        <f t="shared" si="47"/>
        <v>2.0765348626578195</v>
      </c>
      <c r="J612" s="15">
        <f>INDEX(MarketCap2!$E$2:$AR$224,MATCH(A612,MarketCap2!$B$2:$B$224,0),MATCH(G612,MarketCap2!$E$1:$AR$1,0))</f>
        <v>9892482048</v>
      </c>
      <c r="K612">
        <f t="shared" si="48"/>
        <v>23.015040916514096</v>
      </c>
      <c r="L612">
        <f>INDEX('PB2'!$D$2:$AQ$224,MATCH(A612,'PB2'!$B$2:$B$224,0),MATCH(G612,'PB2'!$D$1:$AQ$1,0))</f>
        <v>1.9390310049057</v>
      </c>
      <c r="M612" s="16">
        <f t="shared" si="49"/>
        <v>0.51572151114140252</v>
      </c>
      <c r="N612" s="6">
        <f>INDEX('ROA2'!$D$2:$AQ$224,MATCH(A612,'ROA2'!$B$2:$B$224,0),MATCH(G612,'ROA2'!$D$1:$AQ$1,0))</f>
        <v>2.7176380157470699</v>
      </c>
      <c r="O612" s="6">
        <v>10321.589248</v>
      </c>
      <c r="P612" s="28">
        <v>0.12932938877009523</v>
      </c>
    </row>
    <row r="613" spans="1:16" x14ac:dyDescent="0.3">
      <c r="A613" t="s">
        <v>461</v>
      </c>
      <c r="B613" t="e">
        <f>VLOOKUP(A613,Sheet3!L:L,1,FALSE)</f>
        <v>#N/A</v>
      </c>
      <c r="C613" t="str">
        <f>VLOOKUP(A613,'ALL - prices'!B:C,2,FALSE)</f>
        <v>AtkinsRealis Group Inc</v>
      </c>
      <c r="D613" t="str">
        <f>VLOOKUP(A613,'ALL - prices'!B:I,8,FALSE)</f>
        <v>Industrials</v>
      </c>
      <c r="E613">
        <v>2017</v>
      </c>
      <c r="F613" t="s">
        <v>682</v>
      </c>
      <c r="G613" t="str">
        <f t="shared" si="46"/>
        <v>2017-Q4</v>
      </c>
      <c r="H613" s="4">
        <f>INDEX('ALL - prices'!$J$3:$DY$219,MATCH('COMBINED DATA'!A613,'ALL - prices'!$B$3:$B$219,0),MATCH('COMBINED DATA'!G613,'ALL - prices'!$J$1:$DY$1,0))</f>
        <v>54.620199999999997</v>
      </c>
      <c r="I613" s="14">
        <f t="shared" si="47"/>
        <v>4.948171703013144</v>
      </c>
      <c r="J613" s="15">
        <f>INDEX(MarketCap2!$E$2:$AR$224,MATCH(A613,MarketCap2!$B$2:$B$224,0),MATCH(G613,MarketCap2!$E$1:$AR$1,0))</f>
        <v>10010983424</v>
      </c>
      <c r="K613">
        <f t="shared" si="48"/>
        <v>23.026948669603744</v>
      </c>
      <c r="L613">
        <f>INDEX('PB2'!$D$2:$AQ$224,MATCH(A613,'PB2'!$B$2:$B$224,0),MATCH(G613,'PB2'!$D$1:$AQ$1,0))</f>
        <v>1.9160460233688399</v>
      </c>
      <c r="M613" s="16">
        <f t="shared" si="49"/>
        <v>0.52190813153943716</v>
      </c>
      <c r="N613" s="6">
        <f>INDEX('ROA2'!$D$2:$AQ$224,MATCH(A613,'ROA2'!$B$2:$B$224,0),MATCH(G613,'ROA2'!$D$1:$AQ$1,0))</f>
        <v>2.8760349750518799</v>
      </c>
      <c r="O613" s="6">
        <v>13793.07008</v>
      </c>
      <c r="P613" s="28">
        <v>0.336332007464128</v>
      </c>
    </row>
    <row r="614" spans="1:16" x14ac:dyDescent="0.3">
      <c r="A614" t="s">
        <v>461</v>
      </c>
      <c r="B614" t="e">
        <f>VLOOKUP(A614,Sheet3!L:L,1,FALSE)</f>
        <v>#N/A</v>
      </c>
      <c r="C614" t="str">
        <f>VLOOKUP(A614,'ALL - prices'!B:C,2,FALSE)</f>
        <v>AtkinsRealis Group Inc</v>
      </c>
      <c r="D614" t="str">
        <f>VLOOKUP(A614,'ALL - prices'!B:I,8,FALSE)</f>
        <v>Industrials</v>
      </c>
      <c r="E614">
        <v>2018</v>
      </c>
      <c r="F614" t="s">
        <v>679</v>
      </c>
      <c r="G614" t="str">
        <f t="shared" si="46"/>
        <v>2018-Q1</v>
      </c>
      <c r="H614" s="4">
        <f>INDEX('ALL - prices'!$J$3:$DY$219,MATCH('COMBINED DATA'!A614,'ALL - prices'!$B$3:$B$219,0),MATCH('COMBINED DATA'!G614,'ALL - prices'!$J$1:$DY$1,0))</f>
        <v>54.436799999999998</v>
      </c>
      <c r="I614" s="14">
        <f t="shared" si="47"/>
        <v>9.8773808321083063</v>
      </c>
      <c r="J614" s="15">
        <f>INDEX(MarketCap2!$E$2:$AR$224,MATCH(A614,MarketCap2!$B$2:$B$224,0),MATCH(G614,MarketCap2!$E$1:$AR$1,0))</f>
        <v>9929096192</v>
      </c>
      <c r="K614">
        <f t="shared" si="48"/>
        <v>23.018735292935631</v>
      </c>
      <c r="L614">
        <f>INDEX('PB2'!$D$2:$AQ$224,MATCH(A614,'PB2'!$B$2:$B$224,0),MATCH(G614,'PB2'!$D$1:$AQ$1,0))</f>
        <v>1.9617500305175799</v>
      </c>
      <c r="M614" s="16">
        <f t="shared" si="49"/>
        <v>0.50974894071298382</v>
      </c>
      <c r="N614" s="6">
        <f>INDEX('ROA2'!$D$2:$AQ$224,MATCH(A614,'ROA2'!$B$2:$B$224,0),MATCH(G614,'ROA2'!$D$1:$AQ$1,0))</f>
        <v>3.3132810592651398</v>
      </c>
      <c r="O614" s="6">
        <v>13762.505728</v>
      </c>
      <c r="P614" s="28">
        <v>-2.2159208807557523E-3</v>
      </c>
    </row>
    <row r="615" spans="1:16" x14ac:dyDescent="0.3">
      <c r="A615" t="s">
        <v>461</v>
      </c>
      <c r="B615" t="e">
        <f>VLOOKUP(A615,Sheet3!L:L,1,FALSE)</f>
        <v>#N/A</v>
      </c>
      <c r="C615" t="str">
        <f>VLOOKUP(A615,'ALL - prices'!B:C,2,FALSE)</f>
        <v>AtkinsRealis Group Inc</v>
      </c>
      <c r="D615" t="str">
        <f>VLOOKUP(A615,'ALL - prices'!B:I,8,FALSE)</f>
        <v>Industrials</v>
      </c>
      <c r="E615">
        <v>2018</v>
      </c>
      <c r="F615" t="s">
        <v>680</v>
      </c>
      <c r="G615" t="str">
        <f t="shared" si="46"/>
        <v>2018-Q2</v>
      </c>
      <c r="H615" s="4">
        <f>INDEX('ALL - prices'!$J$3:$DY$219,MATCH('COMBINED DATA'!A615,'ALL - prices'!$B$3:$B$219,0),MATCH('COMBINED DATA'!G615,'ALL - prices'!$J$1:$DY$1,0))</f>
        <v>56.154600000000002</v>
      </c>
      <c r="I615" s="14">
        <f t="shared" si="47"/>
        <v>11.313648095110585</v>
      </c>
      <c r="J615" s="15">
        <f>INDEX(MarketCap2!$E$2:$AR$224,MATCH(A615,MarketCap2!$B$2:$B$224,0),MATCH(G615,MarketCap2!$E$1:$AR$1,0))</f>
        <v>10191333376</v>
      </c>
      <c r="K615">
        <f t="shared" si="48"/>
        <v>23.044803527043708</v>
      </c>
      <c r="L615">
        <f>INDEX('PB2'!$D$2:$AQ$224,MATCH(A615,'PB2'!$B$2:$B$224,0),MATCH(G615,'PB2'!$D$1:$AQ$1,0))</f>
        <v>2.02920293807983</v>
      </c>
      <c r="M615" s="16">
        <f t="shared" si="49"/>
        <v>0.49280433279200164</v>
      </c>
      <c r="N615" s="6">
        <f>INDEX('ROA2'!$D$2:$AQ$224,MATCH(A615,'ROA2'!$B$2:$B$224,0),MATCH(G615,'ROA2'!$D$1:$AQ$1,0))</f>
        <v>3.2296049594879199</v>
      </c>
      <c r="O615" s="6">
        <v>13797.844992</v>
      </c>
      <c r="P615" s="28">
        <v>2.5677928640641351E-3</v>
      </c>
    </row>
    <row r="616" spans="1:16" x14ac:dyDescent="0.3">
      <c r="A616" t="s">
        <v>461</v>
      </c>
      <c r="B616" t="e">
        <f>VLOOKUP(A616,Sheet3!L:L,1,FALSE)</f>
        <v>#N/A</v>
      </c>
      <c r="C616" t="str">
        <f>VLOOKUP(A616,'ALL - prices'!B:C,2,FALSE)</f>
        <v>AtkinsRealis Group Inc</v>
      </c>
      <c r="D616" t="str">
        <f>VLOOKUP(A616,'ALL - prices'!B:I,8,FALSE)</f>
        <v>Industrials</v>
      </c>
      <c r="E616">
        <v>2018</v>
      </c>
      <c r="F616" t="s">
        <v>681</v>
      </c>
      <c r="G616" t="str">
        <f t="shared" si="46"/>
        <v>2018-Q3</v>
      </c>
      <c r="H616" s="4">
        <f>INDEX('ALL - prices'!$J$3:$DY$219,MATCH('COMBINED DATA'!A616,'ALL - prices'!$B$3:$B$219,0),MATCH('COMBINED DATA'!G616,'ALL - prices'!$J$1:$DY$1,0))</f>
        <v>51.213700000000003</v>
      </c>
      <c r="I616" s="14">
        <f t="shared" si="47"/>
        <v>11.281077110918977</v>
      </c>
      <c r="J616" s="15">
        <f>INDEX(MarketCap2!$E$2:$AR$224,MATCH(A616,MarketCap2!$B$2:$B$224,0),MATCH(G616,MarketCap2!$E$1:$AR$1,0))</f>
        <v>9246442496</v>
      </c>
      <c r="K616">
        <f t="shared" si="48"/>
        <v>22.947504719468082</v>
      </c>
      <c r="L616">
        <f>INDEX('PB2'!$D$2:$AQ$224,MATCH(A616,'PB2'!$B$2:$B$224,0),MATCH(G616,'PB2'!$D$1:$AQ$1,0))</f>
        <v>1.8750540018081701</v>
      </c>
      <c r="M616" s="16">
        <f t="shared" si="49"/>
        <v>0.5333179732613943</v>
      </c>
      <c r="N616" s="6">
        <f>INDEX('ROA2'!$D$2:$AQ$224,MATCH(A616,'ROA2'!$B$2:$B$224,0),MATCH(G616,'ROA2'!$D$1:$AQ$1,0))</f>
        <v>2.6282179355621298</v>
      </c>
      <c r="O616" s="6">
        <v>13802.362880000001</v>
      </c>
      <c r="P616" s="28">
        <v>3.2743432054931667E-4</v>
      </c>
    </row>
    <row r="617" spans="1:16" x14ac:dyDescent="0.3">
      <c r="A617" t="s">
        <v>461</v>
      </c>
      <c r="B617" t="e">
        <f>VLOOKUP(A617,Sheet3!L:L,1,FALSE)</f>
        <v>#N/A</v>
      </c>
      <c r="C617" t="str">
        <f>VLOOKUP(A617,'ALL - prices'!B:C,2,FALSE)</f>
        <v>AtkinsRealis Group Inc</v>
      </c>
      <c r="D617" t="str">
        <f>VLOOKUP(A617,'ALL - prices'!B:I,8,FALSE)</f>
        <v>Industrials</v>
      </c>
      <c r="E617">
        <v>2018</v>
      </c>
      <c r="F617" t="s">
        <v>682</v>
      </c>
      <c r="G617" t="str">
        <f t="shared" si="46"/>
        <v>2018-Q4</v>
      </c>
      <c r="H617" s="4">
        <f>INDEX('ALL - prices'!$J$3:$DY$219,MATCH('COMBINED DATA'!A617,'ALL - prices'!$B$3:$B$219,0),MATCH('COMBINED DATA'!G617,'ALL - prices'!$J$1:$DY$1,0))</f>
        <v>44.926200000000001</v>
      </c>
      <c r="I617" s="14">
        <f t="shared" si="47"/>
        <v>6.3419725014514752</v>
      </c>
      <c r="J617" s="15">
        <f>INDEX(MarketCap2!$E$2:$AR$224,MATCH(A617,MarketCap2!$B$2:$B$224,0),MATCH(G617,MarketCap2!$E$1:$AR$1,0))</f>
        <v>8061451264</v>
      </c>
      <c r="K617">
        <f t="shared" si="48"/>
        <v>22.810359434824768</v>
      </c>
      <c r="L617">
        <f>INDEX('PB2'!$D$2:$AQ$224,MATCH(A617,'PB2'!$B$2:$B$224,0),MATCH(G617,'PB2'!$D$1:$AQ$1,0))</f>
        <v>2.2080669403076199</v>
      </c>
      <c r="M617" s="16">
        <f t="shared" si="49"/>
        <v>0.45288482053931012</v>
      </c>
      <c r="N617" s="6">
        <f>INDEX('ROA2'!$D$2:$AQ$224,MATCH(A617,'ROA2'!$B$2:$B$224,0),MATCH(G617,'ROA2'!$D$1:$AQ$1,0))</f>
        <v>2.4124100208282502</v>
      </c>
      <c r="O617" s="6">
        <v>13912.1664</v>
      </c>
      <c r="P617" s="28">
        <v>7.9554146601309664E-3</v>
      </c>
    </row>
    <row r="618" spans="1:16" x14ac:dyDescent="0.3">
      <c r="A618" t="s">
        <v>461</v>
      </c>
      <c r="B618" t="e">
        <f>VLOOKUP(A618,Sheet3!L:L,1,FALSE)</f>
        <v>#N/A</v>
      </c>
      <c r="C618" t="str">
        <f>VLOOKUP(A618,'ALL - prices'!B:C,2,FALSE)</f>
        <v>AtkinsRealis Group Inc</v>
      </c>
      <c r="D618" t="str">
        <f>VLOOKUP(A618,'ALL - prices'!B:I,8,FALSE)</f>
        <v>Industrials</v>
      </c>
      <c r="E618">
        <v>2019</v>
      </c>
      <c r="F618" t="s">
        <v>679</v>
      </c>
      <c r="G618" t="str">
        <f t="shared" si="46"/>
        <v>2019-Q1</v>
      </c>
      <c r="H618" s="4">
        <f>INDEX('ALL - prices'!$J$3:$DY$219,MATCH('COMBINED DATA'!A618,'ALL - prices'!$B$3:$B$219,0),MATCH('COMBINED DATA'!G618,'ALL - prices'!$J$1:$DY$1,0))</f>
        <v>33.277799999999999</v>
      </c>
      <c r="I618" s="14">
        <f t="shared" si="47"/>
        <v>5.1062684904602058</v>
      </c>
      <c r="J618" s="15">
        <f>INDEX(MarketCap2!$E$2:$AR$224,MATCH(A618,MarketCap2!$B$2:$B$224,0),MATCH(G618,MarketCap2!$E$1:$AR$1,0))</f>
        <v>5954800128</v>
      </c>
      <c r="K618">
        <f t="shared" si="48"/>
        <v>22.507463475462441</v>
      </c>
      <c r="L618">
        <f>INDEX('PB2'!$D$2:$AQ$224,MATCH(A618,'PB2'!$B$2:$B$224,0),MATCH(G618,'PB2'!$D$1:$AQ$1,0))</f>
        <v>1.7265310287475599</v>
      </c>
      <c r="M618" s="16">
        <f t="shared" si="49"/>
        <v>0.57919607777070092</v>
      </c>
      <c r="N618" s="6">
        <f>INDEX('ROA2'!$D$2:$AQ$224,MATCH(A618,'ROA2'!$B$2:$B$224,0),MATCH(G618,'ROA2'!$D$1:$AQ$1,0))</f>
        <v>-9.8635931015014595</v>
      </c>
      <c r="O618" s="6">
        <v>12939.692032000001</v>
      </c>
      <c r="P618" s="28">
        <v>-6.9901001759150844E-2</v>
      </c>
    </row>
    <row r="619" spans="1:16" x14ac:dyDescent="0.3">
      <c r="A619" t="s">
        <v>461</v>
      </c>
      <c r="B619" t="e">
        <f>VLOOKUP(A619,Sheet3!L:L,1,FALSE)</f>
        <v>#N/A</v>
      </c>
      <c r="C619" t="str">
        <f>VLOOKUP(A619,'ALL - prices'!B:C,2,FALSE)</f>
        <v>AtkinsRealis Group Inc</v>
      </c>
      <c r="D619" t="str">
        <f>VLOOKUP(A619,'ALL - prices'!B:I,8,FALSE)</f>
        <v>Industrials</v>
      </c>
      <c r="E619">
        <v>2019</v>
      </c>
      <c r="F619" t="s">
        <v>680</v>
      </c>
      <c r="G619" t="str">
        <f t="shared" si="46"/>
        <v>2019-Q2</v>
      </c>
      <c r="H619" s="4">
        <f>INDEX('ALL - prices'!$J$3:$DY$219,MATCH('COMBINED DATA'!A619,'ALL - prices'!$B$3:$B$219,0),MATCH('COMBINED DATA'!G619,'ALL - prices'!$J$1:$DY$1,0))</f>
        <v>26.0763</v>
      </c>
      <c r="I619" s="14">
        <f t="shared" si="47"/>
        <v>4.8394858618108119</v>
      </c>
      <c r="J619" s="15">
        <f>INDEX(MarketCap2!$E$2:$AR$224,MATCH(A619,MarketCap2!$B$2:$B$224,0),MATCH(G619,MarketCap2!$E$1:$AR$1,0))</f>
        <v>4648676352</v>
      </c>
      <c r="K619">
        <f t="shared" si="48"/>
        <v>22.259848360539742</v>
      </c>
      <c r="L619">
        <f>INDEX('PB2'!$D$2:$AQ$224,MATCH(A619,'PB2'!$B$2:$B$224,0),MATCH(G619,'PB2'!$D$1:$AQ$1,0))</f>
        <v>4.20918893814087</v>
      </c>
      <c r="M619" s="16">
        <f t="shared" si="49"/>
        <v>0.23757546042627481</v>
      </c>
      <c r="N619" s="6">
        <f>INDEX('ROA2'!$D$2:$AQ$224,MATCH(A619,'ROA2'!$B$2:$B$224,0),MATCH(G619,'ROA2'!$D$1:$AQ$1,0))</f>
        <v>-10.3442268371582</v>
      </c>
      <c r="O619" s="6">
        <v>13507.723264</v>
      </c>
      <c r="P619" s="28">
        <v>4.3898357904906225E-2</v>
      </c>
    </row>
    <row r="620" spans="1:16" x14ac:dyDescent="0.3">
      <c r="A620" t="s">
        <v>461</v>
      </c>
      <c r="B620" t="e">
        <f>VLOOKUP(A620,Sheet3!L:L,1,FALSE)</f>
        <v>#N/A</v>
      </c>
      <c r="C620" t="str">
        <f>VLOOKUP(A620,'ALL - prices'!B:C,2,FALSE)</f>
        <v>AtkinsRealis Group Inc</v>
      </c>
      <c r="D620" t="str">
        <f>VLOOKUP(A620,'ALL - prices'!B:I,8,FALSE)</f>
        <v>Industrials</v>
      </c>
      <c r="E620">
        <v>2019</v>
      </c>
      <c r="F620" t="s">
        <v>681</v>
      </c>
      <c r="G620" t="str">
        <f t="shared" si="46"/>
        <v>2019-Q3</v>
      </c>
      <c r="H620" s="4">
        <f>INDEX('ALL - prices'!$J$3:$DY$219,MATCH('COMBINED DATA'!A620,'ALL - prices'!$B$3:$B$219,0),MATCH('COMBINED DATA'!G620,'ALL - prices'!$J$1:$DY$1,0))</f>
        <v>18.3962</v>
      </c>
      <c r="I620" s="14">
        <f t="shared" si="47"/>
        <v>4.1635192633956555</v>
      </c>
      <c r="J620" s="15">
        <f>INDEX(MarketCap2!$E$2:$AR$224,MATCH(A620,MarketCap2!$B$2:$B$224,0),MATCH(G620,MarketCap2!$E$1:$AR$1,0))</f>
        <v>3275842304</v>
      </c>
      <c r="K620">
        <f t="shared" si="48"/>
        <v>21.909840865026485</v>
      </c>
      <c r="L620">
        <f>INDEX('PB2'!$D$2:$AQ$224,MATCH(A620,'PB2'!$B$2:$B$224,0),MATCH(G620,'PB2'!$D$1:$AQ$1,0))</f>
        <v>0.848052978515625</v>
      </c>
      <c r="M620" s="16">
        <f t="shared" si="49"/>
        <v>1.1791716146676743</v>
      </c>
      <c r="N620" s="6">
        <f>INDEX('ROA2'!$D$2:$AQ$224,MATCH(A620,'ROA2'!$B$2:$B$224,0),MATCH(G620,'ROA2'!$D$1:$AQ$1,0))</f>
        <v>-28.6023864746094</v>
      </c>
      <c r="O620" s="6">
        <v>11465.499648000001</v>
      </c>
      <c r="P620" s="28">
        <v>-0.15118932895544396</v>
      </c>
    </row>
    <row r="621" spans="1:16" x14ac:dyDescent="0.3">
      <c r="A621" t="s">
        <v>461</v>
      </c>
      <c r="B621" t="e">
        <f>VLOOKUP(A621,Sheet3!L:L,1,FALSE)</f>
        <v>#N/A</v>
      </c>
      <c r="C621" t="str">
        <f>VLOOKUP(A621,'ALL - prices'!B:C,2,FALSE)</f>
        <v>AtkinsRealis Group Inc</v>
      </c>
      <c r="D621" t="str">
        <f>VLOOKUP(A621,'ALL - prices'!B:I,8,FALSE)</f>
        <v>Industrials</v>
      </c>
      <c r="E621">
        <v>2019</v>
      </c>
      <c r="F621" t="s">
        <v>682</v>
      </c>
      <c r="G621" t="str">
        <f t="shared" si="46"/>
        <v>2019-Q4</v>
      </c>
      <c r="H621" s="4">
        <f>INDEX('ALL - prices'!$J$3:$DY$219,MATCH('COMBINED DATA'!A621,'ALL - prices'!$B$3:$B$219,0),MATCH('COMBINED DATA'!G621,'ALL - prices'!$J$1:$DY$1,0))</f>
        <v>29.5486</v>
      </c>
      <c r="I621" s="14">
        <f t="shared" si="47"/>
        <v>0.9026594129755322</v>
      </c>
      <c r="J621" s="15">
        <f>INDEX(MarketCap2!$E$2:$AR$224,MATCH(A621,MarketCap2!$B$2:$B$224,0),MATCH(G621,MarketCap2!$E$1:$AR$1,0))</f>
        <v>5257849856</v>
      </c>
      <c r="K621">
        <f t="shared" si="48"/>
        <v>22.382988007502153</v>
      </c>
      <c r="L621">
        <f>INDEX('PB2'!$D$2:$AQ$224,MATCH(A621,'PB2'!$B$2:$B$224,0),MATCH(G621,'PB2'!$D$1:$AQ$1,0))</f>
        <v>1.4152979850769001</v>
      </c>
      <c r="M621" s="16">
        <f t="shared" si="49"/>
        <v>0.70656498528517664</v>
      </c>
      <c r="N621" s="6">
        <f>INDEX('ROA2'!$D$2:$AQ$224,MATCH(A621,'ROA2'!$B$2:$B$224,0),MATCH(G621,'ROA2'!$D$1:$AQ$1,0))</f>
        <v>-7.6486878395080602</v>
      </c>
      <c r="O621" s="6">
        <v>11651.304448000001</v>
      </c>
      <c r="P621" s="28">
        <v>1.6205556295351767E-2</v>
      </c>
    </row>
    <row r="622" spans="1:16" x14ac:dyDescent="0.3">
      <c r="A622" t="s">
        <v>461</v>
      </c>
      <c r="B622" t="e">
        <f>VLOOKUP(A622,Sheet3!L:L,1,FALSE)</f>
        <v>#N/A</v>
      </c>
      <c r="C622" t="str">
        <f>VLOOKUP(A622,'ALL - prices'!B:C,2,FALSE)</f>
        <v>AtkinsRealis Group Inc</v>
      </c>
      <c r="D622" t="str">
        <f>VLOOKUP(A622,'ALL - prices'!B:I,8,FALSE)</f>
        <v>Industrials</v>
      </c>
      <c r="E622">
        <v>2020</v>
      </c>
      <c r="F622" t="s">
        <v>679</v>
      </c>
      <c r="G622" t="str">
        <f t="shared" si="46"/>
        <v>2020-Q1</v>
      </c>
      <c r="H622" s="4">
        <f>INDEX('ALL - prices'!$J$3:$DY$219,MATCH('COMBINED DATA'!A622,'ALL - prices'!$B$3:$B$219,0),MATCH('COMBINED DATA'!G622,'ALL - prices'!$J$1:$DY$1,0))</f>
        <v>20.4971</v>
      </c>
      <c r="I622" s="14">
        <f t="shared" si="47"/>
        <v>2.5303379260486141</v>
      </c>
      <c r="J622" s="15">
        <f>INDEX(MarketCap2!$E$2:$AR$224,MATCH(A622,MarketCap2!$B$2:$B$224,0),MATCH(G622,MarketCap2!$E$1:$AR$1,0))</f>
        <v>3644506368</v>
      </c>
      <c r="K622">
        <f t="shared" si="48"/>
        <v>22.016486766075452</v>
      </c>
      <c r="L622">
        <f>INDEX('PB2'!$D$2:$AQ$224,MATCH(A622,'PB2'!$B$2:$B$224,0),MATCH(G622,'PB2'!$D$1:$AQ$1,0))</f>
        <v>0.87109100818634</v>
      </c>
      <c r="M622" s="16">
        <f t="shared" si="49"/>
        <v>1.1479856761259144</v>
      </c>
      <c r="N622" s="6">
        <f>INDEX('ROA2'!$D$2:$AQ$224,MATCH(A622,'ROA2'!$B$2:$B$224,0),MATCH(G622,'ROA2'!$D$1:$AQ$1,0))</f>
        <v>2.6701390743255602</v>
      </c>
      <c r="O622" s="6">
        <v>11644.724224</v>
      </c>
      <c r="P622" s="28">
        <v>-5.6476285804468067E-4</v>
      </c>
    </row>
    <row r="623" spans="1:16" x14ac:dyDescent="0.3">
      <c r="A623" t="s">
        <v>461</v>
      </c>
      <c r="B623" t="e">
        <f>VLOOKUP(A623,Sheet3!L:L,1,FALSE)</f>
        <v>#N/A</v>
      </c>
      <c r="C623" t="str">
        <f>VLOOKUP(A623,'ALL - prices'!B:C,2,FALSE)</f>
        <v>AtkinsRealis Group Inc</v>
      </c>
      <c r="D623" t="str">
        <f>VLOOKUP(A623,'ALL - prices'!B:I,8,FALSE)</f>
        <v>Industrials</v>
      </c>
      <c r="E623">
        <v>2020</v>
      </c>
      <c r="F623" t="s">
        <v>680</v>
      </c>
      <c r="G623" t="str">
        <f t="shared" si="46"/>
        <v>2020-Q2</v>
      </c>
      <c r="H623" s="4">
        <f>INDEX('ALL - prices'!$J$3:$DY$219,MATCH('COMBINED DATA'!A623,'ALL - prices'!$B$3:$B$219,0),MATCH('COMBINED DATA'!G623,'ALL - prices'!$J$1:$DY$1,0))</f>
        <v>22.642499999999998</v>
      </c>
      <c r="I623" s="14">
        <f t="shared" si="47"/>
        <v>5.1038199266170361</v>
      </c>
      <c r="J623" s="15">
        <f>INDEX(MarketCap2!$E$2:$AR$224,MATCH(A623,MarketCap2!$B$2:$B$224,0),MATCH(G623,MarketCap2!$E$1:$AR$1,0))</f>
        <v>4021947904</v>
      </c>
      <c r="K623">
        <f t="shared" si="48"/>
        <v>22.115032175453162</v>
      </c>
      <c r="L623">
        <f>INDEX('PB2'!$D$2:$AQ$224,MATCH(A623,'PB2'!$B$2:$B$224,0),MATCH(G623,'PB2'!$D$1:$AQ$1,0))</f>
        <v>1.1727370023727399</v>
      </c>
      <c r="M623" s="16">
        <f t="shared" si="49"/>
        <v>0.85270610373574829</v>
      </c>
      <c r="N623" s="6">
        <f>INDEX('ROA2'!$D$2:$AQ$224,MATCH(A623,'ROA2'!$B$2:$B$224,0),MATCH(G623,'ROA2'!$D$1:$AQ$1,0))</f>
        <v>2.1079690456390399</v>
      </c>
      <c r="O623" s="6">
        <v>13016.384512000001</v>
      </c>
      <c r="P623" s="28">
        <v>0.11779242355718333</v>
      </c>
    </row>
    <row r="624" spans="1:16" x14ac:dyDescent="0.3">
      <c r="A624" t="s">
        <v>461</v>
      </c>
      <c r="B624" t="e">
        <f>VLOOKUP(A624,Sheet3!L:L,1,FALSE)</f>
        <v>#N/A</v>
      </c>
      <c r="C624" t="str">
        <f>VLOOKUP(A624,'ALL - prices'!B:C,2,FALSE)</f>
        <v>AtkinsRealis Group Inc</v>
      </c>
      <c r="D624" t="str">
        <f>VLOOKUP(A624,'ALL - prices'!B:I,8,FALSE)</f>
        <v>Industrials</v>
      </c>
      <c r="E624">
        <v>2020</v>
      </c>
      <c r="F624" t="s">
        <v>681</v>
      </c>
      <c r="G624" t="str">
        <f t="shared" si="46"/>
        <v>2020-Q3</v>
      </c>
      <c r="H624" s="4">
        <f>INDEX('ALL - prices'!$J$3:$DY$219,MATCH('COMBINED DATA'!A624,'ALL - prices'!$B$3:$B$219,0),MATCH('COMBINED DATA'!G624,'ALL - prices'!$J$1:$DY$1,0))</f>
        <v>21.117599999999999</v>
      </c>
      <c r="I624" s="14">
        <f t="shared" si="47"/>
        <v>5.9135330990308477</v>
      </c>
      <c r="J624" s="15">
        <f>INDEX(MarketCap2!$E$2:$AR$224,MATCH(A624,MarketCap2!$B$2:$B$224,0),MATCH(G624,MarketCap2!$E$1:$AR$1,0))</f>
        <v>3748083200</v>
      </c>
      <c r="K624">
        <f t="shared" si="48"/>
        <v>22.044510399582073</v>
      </c>
      <c r="L624">
        <f>INDEX('PB2'!$D$2:$AQ$224,MATCH(A624,'PB2'!$B$2:$B$224,0),MATCH(G624,'PB2'!$D$1:$AQ$1,0))</f>
        <v>1.1025309562683101</v>
      </c>
      <c r="M624" s="16">
        <f t="shared" si="49"/>
        <v>0.90700401137457187</v>
      </c>
      <c r="N624" s="6">
        <f>INDEX('ROA2'!$D$2:$AQ$224,MATCH(A624,'ROA2'!$B$2:$B$224,0),MATCH(G624,'ROA2'!$D$1:$AQ$1,0))</f>
        <v>19.742225646972699</v>
      </c>
      <c r="O624" s="6">
        <v>11695.342592000001</v>
      </c>
      <c r="P624" s="28">
        <v>-0.10149069572907217</v>
      </c>
    </row>
    <row r="625" spans="1:16" x14ac:dyDescent="0.3">
      <c r="A625" t="s">
        <v>461</v>
      </c>
      <c r="B625" t="e">
        <f>VLOOKUP(A625,Sheet3!L:L,1,FALSE)</f>
        <v>#N/A</v>
      </c>
      <c r="C625" t="str">
        <f>VLOOKUP(A625,'ALL - prices'!B:C,2,FALSE)</f>
        <v>AtkinsRealis Group Inc</v>
      </c>
      <c r="D625" t="str">
        <f>VLOOKUP(A625,'ALL - prices'!B:I,8,FALSE)</f>
        <v>Industrials</v>
      </c>
      <c r="E625">
        <v>2020</v>
      </c>
      <c r="F625" t="s">
        <v>682</v>
      </c>
      <c r="G625" t="str">
        <f t="shared" si="46"/>
        <v>2020-Q4</v>
      </c>
      <c r="H625" s="4">
        <f>INDEX('ALL - prices'!$J$3:$DY$219,MATCH('COMBINED DATA'!A625,'ALL - prices'!$B$3:$B$219,0),MATCH('COMBINED DATA'!G625,'ALL - prices'!$J$1:$DY$1,0))</f>
        <v>21.513500000000001</v>
      </c>
      <c r="I625" s="14">
        <f t="shared" si="47"/>
        <v>3.4217559871845533</v>
      </c>
      <c r="J625" s="15">
        <f>INDEX(MarketCap2!$E$2:$AR$224,MATCH(A625,MarketCap2!$B$2:$B$224,0),MATCH(G625,MarketCap2!$E$1:$AR$1,0))</f>
        <v>3814793984</v>
      </c>
      <c r="K625">
        <f t="shared" si="48"/>
        <v>22.062152498651955</v>
      </c>
      <c r="L625">
        <f>INDEX('PB2'!$D$2:$AQ$224,MATCH(A625,'PB2'!$B$2:$B$224,0),MATCH(G625,'PB2'!$D$1:$AQ$1,0))</f>
        <v>1.49160504341126</v>
      </c>
      <c r="M625" s="16">
        <f t="shared" si="49"/>
        <v>0.67041875757742631</v>
      </c>
      <c r="N625" s="6">
        <f>INDEX('ROA2'!$D$2:$AQ$224,MATCH(A625,'ROA2'!$B$2:$B$224,0),MATCH(G625,'ROA2'!$D$1:$AQ$1,0))</f>
        <v>-4.85142278671265</v>
      </c>
      <c r="O625" s="6">
        <v>11253.56544</v>
      </c>
      <c r="P625" s="28">
        <v>-3.7773767508289209E-2</v>
      </c>
    </row>
    <row r="626" spans="1:16" x14ac:dyDescent="0.3">
      <c r="A626" t="s">
        <v>461</v>
      </c>
      <c r="B626" t="e">
        <f>VLOOKUP(A626,Sheet3!L:L,1,FALSE)</f>
        <v>#N/A</v>
      </c>
      <c r="C626" t="str">
        <f>VLOOKUP(A626,'ALL - prices'!B:C,2,FALSE)</f>
        <v>AtkinsRealis Group Inc</v>
      </c>
      <c r="D626" t="str">
        <f>VLOOKUP(A626,'ALL - prices'!B:I,8,FALSE)</f>
        <v>Industrials</v>
      </c>
      <c r="E626">
        <v>2021</v>
      </c>
      <c r="F626" t="s">
        <v>679</v>
      </c>
      <c r="G626" t="str">
        <f t="shared" si="46"/>
        <v>2021-Q1</v>
      </c>
      <c r="H626" s="4">
        <f>INDEX('ALL - prices'!$J$3:$DY$219,MATCH('COMBINED DATA'!A626,'ALL - prices'!$B$3:$B$219,0),MATCH('COMBINED DATA'!G626,'ALL - prices'!$J$1:$DY$1,0))</f>
        <v>26.6508</v>
      </c>
      <c r="I626" s="14">
        <f t="shared" si="47"/>
        <v>2.1975460091884327</v>
      </c>
      <c r="J626" s="15">
        <f>INDEX(MarketCap2!$E$2:$AR$224,MATCH(A626,MarketCap2!$B$2:$B$224,0),MATCH(G626,MarketCap2!$E$1:$AR$1,0))</f>
        <v>4722409472</v>
      </c>
      <c r="K626">
        <f t="shared" si="48"/>
        <v>22.275584987648525</v>
      </c>
      <c r="L626">
        <f>INDEX('PB2'!$D$2:$AQ$224,MATCH(A626,'PB2'!$B$2:$B$224,0),MATCH(G626,'PB2'!$D$1:$AQ$1,0))</f>
        <v>1.78132796287537</v>
      </c>
      <c r="M626" s="16">
        <f t="shared" si="49"/>
        <v>0.56137893798390037</v>
      </c>
      <c r="N626" s="6">
        <f>INDEX('ROA2'!$D$2:$AQ$224,MATCH(A626,'ROA2'!$B$2:$B$224,0),MATCH(G626,'ROA2'!$D$1:$AQ$1,0))</f>
        <v>-8.7827777862548793</v>
      </c>
      <c r="O626" s="6">
        <v>10340.278272</v>
      </c>
      <c r="P626" s="28">
        <v>-8.1155361193687672E-2</v>
      </c>
    </row>
    <row r="627" spans="1:16" x14ac:dyDescent="0.3">
      <c r="A627" t="s">
        <v>461</v>
      </c>
      <c r="B627" t="e">
        <f>VLOOKUP(A627,Sheet3!L:L,1,FALSE)</f>
        <v>#N/A</v>
      </c>
      <c r="C627" t="str">
        <f>VLOOKUP(A627,'ALL - prices'!B:C,2,FALSE)</f>
        <v>AtkinsRealis Group Inc</v>
      </c>
      <c r="D627" t="str">
        <f>VLOOKUP(A627,'ALL - prices'!B:I,8,FALSE)</f>
        <v>Industrials</v>
      </c>
      <c r="E627">
        <v>2021</v>
      </c>
      <c r="F627" t="s">
        <v>680</v>
      </c>
      <c r="G627" t="str">
        <f t="shared" si="46"/>
        <v>2021-Q2</v>
      </c>
      <c r="H627" s="4">
        <f>INDEX('ALL - prices'!$J$3:$DY$219,MATCH('COMBINED DATA'!A627,'ALL - prices'!$B$3:$B$219,0),MATCH('COMBINED DATA'!G627,'ALL - prices'!$J$1:$DY$1,0))</f>
        <v>31.970300000000002</v>
      </c>
      <c r="I627" s="14">
        <f t="shared" si="47"/>
        <v>5.3773882033164018</v>
      </c>
      <c r="J627" s="15">
        <f>INDEX(MarketCap2!$E$2:$AR$224,MATCH(A627,MarketCap2!$B$2:$B$224,0),MATCH(G627,MarketCap2!$E$1:$AR$1,0))</f>
        <v>5661624832</v>
      </c>
      <c r="K627">
        <f t="shared" si="48"/>
        <v>22.456976760755513</v>
      </c>
      <c r="L627">
        <f>INDEX('PB2'!$D$2:$AQ$224,MATCH(A627,'PB2'!$B$2:$B$224,0),MATCH(G627,'PB2'!$D$1:$AQ$1,0))</f>
        <v>2.06051397323608</v>
      </c>
      <c r="M627" s="16">
        <f t="shared" si="49"/>
        <v>0.48531580614786091</v>
      </c>
      <c r="N627" s="6">
        <f>INDEX('ROA2'!$D$2:$AQ$224,MATCH(A627,'ROA2'!$B$2:$B$224,0),MATCH(G627,'ROA2'!$D$1:$AQ$1,0))</f>
        <v>-7.1525020599365199</v>
      </c>
      <c r="O627" s="6">
        <v>10092.675072</v>
      </c>
      <c r="P627" s="28">
        <v>-2.3945506444490353E-2</v>
      </c>
    </row>
    <row r="628" spans="1:16" x14ac:dyDescent="0.3">
      <c r="A628" t="s">
        <v>461</v>
      </c>
      <c r="B628" t="e">
        <f>VLOOKUP(A628,Sheet3!L:L,1,FALSE)</f>
        <v>#N/A</v>
      </c>
      <c r="C628" t="str">
        <f>VLOOKUP(A628,'ALL - prices'!B:C,2,FALSE)</f>
        <v>AtkinsRealis Group Inc</v>
      </c>
      <c r="D628" t="str">
        <f>VLOOKUP(A628,'ALL - prices'!B:I,8,FALSE)</f>
        <v>Industrials</v>
      </c>
      <c r="E628">
        <v>2021</v>
      </c>
      <c r="F628" t="s">
        <v>681</v>
      </c>
      <c r="G628" t="str">
        <f t="shared" si="46"/>
        <v>2021-Q3</v>
      </c>
      <c r="H628" s="4">
        <f>INDEX('ALL - prices'!$J$3:$DY$219,MATCH('COMBINED DATA'!A628,'ALL - prices'!$B$3:$B$219,0),MATCH('COMBINED DATA'!G628,'ALL - prices'!$J$1:$DY$1,0))</f>
        <v>34.895400000000002</v>
      </c>
      <c r="I628" s="14">
        <f t="shared" si="47"/>
        <v>4.5542282707940807</v>
      </c>
      <c r="J628" s="15">
        <f>INDEX(MarketCap2!$E$2:$AR$224,MATCH(A628,MarketCap2!$B$2:$B$224,0),MATCH(G628,MarketCap2!$E$1:$AR$1,0))</f>
        <v>6175998464</v>
      </c>
      <c r="K628">
        <f t="shared" si="48"/>
        <v>22.543936400964192</v>
      </c>
      <c r="L628">
        <f>INDEX('PB2'!$D$2:$AQ$224,MATCH(A628,'PB2'!$B$2:$B$224,0),MATCH(G628,'PB2'!$D$1:$AQ$1,0))</f>
        <v>2.1901159286499001</v>
      </c>
      <c r="M628" s="16">
        <f t="shared" si="49"/>
        <v>0.45659683440430998</v>
      </c>
      <c r="N628" s="6">
        <f>INDEX('ROA2'!$D$2:$AQ$224,MATCH(A628,'ROA2'!$B$2:$B$224,0),MATCH(G628,'ROA2'!$D$1:$AQ$1,0))</f>
        <v>-6.2082200050354004</v>
      </c>
      <c r="O628" s="6">
        <v>9859.1764480000002</v>
      </c>
      <c r="P628" s="28">
        <v>-2.3135454409682975E-2</v>
      </c>
    </row>
    <row r="629" spans="1:16" x14ac:dyDescent="0.3">
      <c r="A629" t="s">
        <v>461</v>
      </c>
      <c r="B629" t="e">
        <f>VLOOKUP(A629,Sheet3!L:L,1,FALSE)</f>
        <v>#N/A</v>
      </c>
      <c r="C629" t="str">
        <f>VLOOKUP(A629,'ALL - prices'!B:C,2,FALSE)</f>
        <v>AtkinsRealis Group Inc</v>
      </c>
      <c r="D629" t="str">
        <f>VLOOKUP(A629,'ALL - prices'!B:I,8,FALSE)</f>
        <v>Industrials</v>
      </c>
      <c r="E629">
        <v>2021</v>
      </c>
      <c r="F629" t="s">
        <v>682</v>
      </c>
      <c r="G629" t="str">
        <f t="shared" si="46"/>
        <v>2021-Q4</v>
      </c>
      <c r="H629" s="4">
        <f>INDEX('ALL - prices'!$J$3:$DY$219,MATCH('COMBINED DATA'!A629,'ALL - prices'!$B$3:$B$219,0),MATCH('COMBINED DATA'!G629,'ALL - prices'!$J$1:$DY$1,0))</f>
        <v>30.6782</v>
      </c>
      <c r="I629" s="14">
        <f t="shared" si="47"/>
        <v>3.5794322914628069</v>
      </c>
      <c r="J629" s="15">
        <f>INDEX(MarketCap2!$E$2:$AR$224,MATCH(A629,MarketCap2!$B$2:$B$224,0),MATCH(G629,MarketCap2!$E$1:$AR$1,0))</f>
        <v>5426381824</v>
      </c>
      <c r="K629">
        <f t="shared" si="48"/>
        <v>22.414538418040188</v>
      </c>
      <c r="L629">
        <f>INDEX('PB2'!$D$2:$AQ$224,MATCH(A629,'PB2'!$B$2:$B$224,0),MATCH(G629,'PB2'!$D$1:$AQ$1,0))</f>
        <v>1.8249930143356301</v>
      </c>
      <c r="M629" s="16">
        <f t="shared" si="49"/>
        <v>0.54794730289093174</v>
      </c>
      <c r="N629" s="6">
        <f>INDEX('ROA2'!$D$2:$AQ$224,MATCH(A629,'ROA2'!$B$2:$B$224,0),MATCH(G629,'ROA2'!$D$1:$AQ$1,0))</f>
        <v>0.15976700186729401</v>
      </c>
      <c r="O629" s="6">
        <v>9699.5092480000003</v>
      </c>
      <c r="P629" s="28">
        <v>-1.6194780653549356E-2</v>
      </c>
    </row>
    <row r="630" spans="1:16" x14ac:dyDescent="0.3">
      <c r="A630" t="s">
        <v>461</v>
      </c>
      <c r="B630" t="e">
        <f>VLOOKUP(A630,Sheet3!L:L,1,FALSE)</f>
        <v>#N/A</v>
      </c>
      <c r="C630" t="str">
        <f>VLOOKUP(A630,'ALL - prices'!B:C,2,FALSE)</f>
        <v>AtkinsRealis Group Inc</v>
      </c>
      <c r="D630" t="str">
        <f>VLOOKUP(A630,'ALL - prices'!B:I,8,FALSE)</f>
        <v>Industrials</v>
      </c>
      <c r="E630">
        <v>2022</v>
      </c>
      <c r="F630" t="s">
        <v>679</v>
      </c>
      <c r="G630" t="str">
        <f t="shared" si="46"/>
        <v>2022-Q1</v>
      </c>
      <c r="H630" s="4">
        <f>INDEX('ALL - prices'!$J$3:$DY$219,MATCH('COMBINED DATA'!A630,'ALL - prices'!$B$3:$B$219,0),MATCH('COMBINED DATA'!G630,'ALL - prices'!$J$1:$DY$1,0))</f>
        <v>29.893999999999998</v>
      </c>
      <c r="I630" s="14">
        <f t="shared" si="47"/>
        <v>5.1563187032190703</v>
      </c>
      <c r="J630" s="15">
        <f>INDEX(MarketCap2!$E$2:$AR$224,MATCH(A630,MarketCap2!$B$2:$B$224,0),MATCH(G630,MarketCap2!$E$1:$AR$1,0))</f>
        <v>5284183040</v>
      </c>
      <c r="K630">
        <f t="shared" si="48"/>
        <v>22.387983863430446</v>
      </c>
      <c r="L630">
        <f>INDEX('PB2'!$D$2:$AQ$224,MATCH(A630,'PB2'!$B$2:$B$224,0),MATCH(G630,'PB2'!$D$1:$AQ$1,0))</f>
        <v>1.82834601402283</v>
      </c>
      <c r="M630" s="16">
        <f t="shared" si="49"/>
        <v>0.54694242355129685</v>
      </c>
      <c r="N630" s="6">
        <f>INDEX('ROA2'!$D$2:$AQ$224,MATCH(A630,'ROA2'!$B$2:$B$224,0),MATCH(G630,'ROA2'!$D$1:$AQ$1,0))</f>
        <v>6.5943307876586896</v>
      </c>
      <c r="O630" s="6">
        <v>9875.9639040000002</v>
      </c>
      <c r="P630" s="28">
        <v>1.8192122043327513E-2</v>
      </c>
    </row>
    <row r="631" spans="1:16" x14ac:dyDescent="0.3">
      <c r="A631" t="s">
        <v>461</v>
      </c>
      <c r="B631" t="e">
        <f>VLOOKUP(A631,Sheet3!L:L,1,FALSE)</f>
        <v>#N/A</v>
      </c>
      <c r="C631" t="str">
        <f>VLOOKUP(A631,'ALL - prices'!B:C,2,FALSE)</f>
        <v>AtkinsRealis Group Inc</v>
      </c>
      <c r="D631" t="str">
        <f>VLOOKUP(A631,'ALL - prices'!B:I,8,FALSE)</f>
        <v>Industrials</v>
      </c>
      <c r="E631">
        <v>2022</v>
      </c>
      <c r="F631" t="s">
        <v>680</v>
      </c>
      <c r="G631" t="str">
        <f t="shared" si="46"/>
        <v>2022-Q2</v>
      </c>
      <c r="H631" s="4">
        <f>INDEX('ALL - prices'!$J$3:$DY$219,MATCH('COMBINED DATA'!A631,'ALL - prices'!$B$3:$B$219,0),MATCH('COMBINED DATA'!G631,'ALL - prices'!$J$1:$DY$1,0))</f>
        <v>22.005700000000001</v>
      </c>
      <c r="I631" s="14">
        <f t="shared" si="47"/>
        <v>6.1336126545997827</v>
      </c>
      <c r="J631" s="15">
        <f>INDEX(MarketCap2!$E$2:$AR$224,MATCH(A631,MarketCap2!$B$2:$B$224,0),MATCH(G631,MarketCap2!$E$1:$AR$1,0))</f>
        <v>3886771200</v>
      </c>
      <c r="K631">
        <f t="shared" si="48"/>
        <v>22.080844624207757</v>
      </c>
      <c r="L631">
        <f>INDEX('PB2'!$D$2:$AQ$224,MATCH(A631,'PB2'!$B$2:$B$224,0),MATCH(G631,'PB2'!$D$1:$AQ$1,0))</f>
        <v>1.3198829889297501</v>
      </c>
      <c r="M631" s="16">
        <f t="shared" si="49"/>
        <v>0.75764291864301336</v>
      </c>
      <c r="N631" s="6">
        <f>INDEX('ROA2'!$D$2:$AQ$224,MATCH(A631,'ROA2'!$B$2:$B$224,0),MATCH(G631,'ROA2'!$D$1:$AQ$1,0))</f>
        <v>6.30174016952515</v>
      </c>
      <c r="O631" s="6">
        <v>9529.7781759999998</v>
      </c>
      <c r="P631" s="28">
        <v>-3.5053361005074848E-2</v>
      </c>
    </row>
    <row r="632" spans="1:16" x14ac:dyDescent="0.3">
      <c r="A632" t="s">
        <v>461</v>
      </c>
      <c r="B632" t="e">
        <f>VLOOKUP(A632,Sheet3!L:L,1,FALSE)</f>
        <v>#N/A</v>
      </c>
      <c r="C632" t="str">
        <f>VLOOKUP(A632,'ALL - prices'!B:C,2,FALSE)</f>
        <v>AtkinsRealis Group Inc</v>
      </c>
      <c r="D632" t="str">
        <f>VLOOKUP(A632,'ALL - prices'!B:I,8,FALSE)</f>
        <v>Industrials</v>
      </c>
      <c r="E632">
        <v>2022</v>
      </c>
      <c r="F632" t="s">
        <v>681</v>
      </c>
      <c r="G632" t="str">
        <f t="shared" si="46"/>
        <v>2022-Q3</v>
      </c>
      <c r="H632" s="4">
        <f>INDEX('ALL - prices'!$J$3:$DY$219,MATCH('COMBINED DATA'!A632,'ALL - prices'!$B$3:$B$219,0),MATCH('COMBINED DATA'!G632,'ALL - prices'!$J$1:$DY$1,0))</f>
        <v>22.877600000000001</v>
      </c>
      <c r="I632" s="14">
        <f t="shared" si="47"/>
        <v>8.7787460389188308</v>
      </c>
      <c r="J632" s="15">
        <f>INDEX(MarketCap2!$E$2:$AR$224,MATCH(A632,MarketCap2!$B$2:$B$224,0),MATCH(G632,MarketCap2!$E$1:$AR$1,0))</f>
        <v>4037747712</v>
      </c>
      <c r="K632">
        <f t="shared" si="48"/>
        <v>22.118952876430516</v>
      </c>
      <c r="L632">
        <f>INDEX('PB2'!$D$2:$AQ$224,MATCH(A632,'PB2'!$B$2:$B$224,0),MATCH(G632,'PB2'!$D$1:$AQ$1,0))</f>
        <v>1.35135102272034</v>
      </c>
      <c r="M632" s="16">
        <f t="shared" si="49"/>
        <v>0.74000017995838552</v>
      </c>
      <c r="N632" s="6">
        <f>INDEX('ROA2'!$D$2:$AQ$224,MATCH(A632,'ROA2'!$B$2:$B$224,0),MATCH(G632,'ROA2'!$D$1:$AQ$1,0))</f>
        <v>5.8892168998718297</v>
      </c>
      <c r="O632" s="6">
        <v>9638.5597440000001</v>
      </c>
      <c r="P632" s="28">
        <v>1.141491081859158E-2</v>
      </c>
    </row>
    <row r="633" spans="1:16" x14ac:dyDescent="0.3">
      <c r="A633" t="s">
        <v>461</v>
      </c>
      <c r="B633" t="e">
        <f>VLOOKUP(A633,Sheet3!L:L,1,FALSE)</f>
        <v>#N/A</v>
      </c>
      <c r="C633" t="str">
        <f>VLOOKUP(A633,'ALL - prices'!B:C,2,FALSE)</f>
        <v>AtkinsRealis Group Inc</v>
      </c>
      <c r="D633" t="str">
        <f>VLOOKUP(A633,'ALL - prices'!B:I,8,FALSE)</f>
        <v>Industrials</v>
      </c>
      <c r="E633">
        <v>2022</v>
      </c>
      <c r="F633" t="s">
        <v>682</v>
      </c>
      <c r="G633" t="str">
        <f t="shared" si="46"/>
        <v>2022-Q4</v>
      </c>
      <c r="H633" s="4">
        <f>INDEX('ALL - prices'!$J$3:$DY$219,MATCH('COMBINED DATA'!A633,'ALL - prices'!$B$3:$B$219,0),MATCH('COMBINED DATA'!G633,'ALL - prices'!$J$1:$DY$1,0))</f>
        <v>23.752800000000001</v>
      </c>
      <c r="I633" s="14">
        <f t="shared" si="47"/>
        <v>5.9100974850251138</v>
      </c>
      <c r="J633" s="15">
        <f>INDEX(MarketCap2!$E$2:$AR$224,MATCH(A633,MarketCap2!$B$2:$B$224,0),MATCH(G633,MarketCap2!$E$1:$AR$1,0))</f>
        <v>4188724480</v>
      </c>
      <c r="K633">
        <f t="shared" si="48"/>
        <v>22.155662104487536</v>
      </c>
      <c r="L633">
        <f>INDEX('PB2'!$D$2:$AQ$224,MATCH(A633,'PB2'!$B$2:$B$224,0),MATCH(G633,'PB2'!$D$1:$AQ$1,0))</f>
        <v>1.4597309827804601</v>
      </c>
      <c r="M633" s="16">
        <f t="shared" si="49"/>
        <v>0.68505773447051477</v>
      </c>
      <c r="N633" s="6">
        <f>INDEX('ROA2'!$D$2:$AQ$224,MATCH(A633,'ROA2'!$B$2:$B$224,0),MATCH(G633,'ROA2'!$D$1:$AQ$1,0))</f>
        <v>0.115079000592232</v>
      </c>
      <c r="O633" s="6">
        <v>9793.1151360000003</v>
      </c>
      <c r="P633" s="28">
        <v>1.6035112724824982E-2</v>
      </c>
    </row>
    <row r="634" spans="1:16" x14ac:dyDescent="0.3">
      <c r="A634" t="s">
        <v>461</v>
      </c>
      <c r="B634" t="e">
        <f>VLOOKUP(A634,Sheet3!L:L,1,FALSE)</f>
        <v>#N/A</v>
      </c>
      <c r="C634" t="str">
        <f>VLOOKUP(A634,'ALL - prices'!B:C,2,FALSE)</f>
        <v>AtkinsRealis Group Inc</v>
      </c>
      <c r="D634" t="str">
        <f>VLOOKUP(A634,'ALL - prices'!B:I,8,FALSE)</f>
        <v>Industrials</v>
      </c>
      <c r="E634">
        <v>2023</v>
      </c>
      <c r="F634" t="s">
        <v>679</v>
      </c>
      <c r="G634" t="str">
        <f t="shared" si="46"/>
        <v>2023-Q1</v>
      </c>
      <c r="H634" s="4">
        <f>INDEX('ALL - prices'!$J$3:$DY$219,MATCH('COMBINED DATA'!A634,'ALL - prices'!$B$3:$B$219,0),MATCH('COMBINED DATA'!G634,'ALL - prices'!$J$1:$DY$1,0))</f>
        <v>33.092199999999998</v>
      </c>
      <c r="I634" s="14">
        <f t="shared" si="47"/>
        <v>8.5231809388181503</v>
      </c>
      <c r="J634" s="15">
        <f>INDEX(MarketCap2!$E$2:$AR$224,MATCH(A634,MarketCap2!$B$2:$B$224,0),MATCH(G634,MarketCap2!$E$1:$AR$1,0))</f>
        <v>5831912448</v>
      </c>
      <c r="K634">
        <f t="shared" si="48"/>
        <v>22.486610819194404</v>
      </c>
      <c r="L634">
        <f>INDEX('PB2'!$D$2:$AQ$224,MATCH(A634,'PB2'!$B$2:$B$224,0),MATCH(G634,'PB2'!$D$1:$AQ$1,0))</f>
        <v>1.96082198619843</v>
      </c>
      <c r="M634" s="16">
        <f t="shared" si="49"/>
        <v>0.50999020157804509</v>
      </c>
      <c r="N634" s="6">
        <f>INDEX('ROA2'!$D$2:$AQ$224,MATCH(A634,'ROA2'!$B$2:$B$224,0),MATCH(G634,'ROA2'!$D$1:$AQ$1,0))</f>
        <v>0.100847996771336</v>
      </c>
      <c r="O634" s="6">
        <v>9459.9864319999997</v>
      </c>
      <c r="P634" s="28">
        <v>-3.4016622838978196E-2</v>
      </c>
    </row>
    <row r="635" spans="1:16" x14ac:dyDescent="0.3">
      <c r="A635" t="s">
        <v>461</v>
      </c>
      <c r="B635" t="e">
        <f>VLOOKUP(A635,Sheet3!L:L,1,FALSE)</f>
        <v>#N/A</v>
      </c>
      <c r="C635" t="str">
        <f>VLOOKUP(A635,'ALL - prices'!B:C,2,FALSE)</f>
        <v>AtkinsRealis Group Inc</v>
      </c>
      <c r="D635" t="str">
        <f>VLOOKUP(A635,'ALL - prices'!B:I,8,FALSE)</f>
        <v>Industrials</v>
      </c>
      <c r="E635">
        <v>2023</v>
      </c>
      <c r="F635" t="s">
        <v>680</v>
      </c>
      <c r="G635" t="str">
        <f t="shared" si="46"/>
        <v>2023-Q2</v>
      </c>
      <c r="H635" s="4">
        <f>INDEX('ALL - prices'!$J$3:$DY$219,MATCH('COMBINED DATA'!A635,'ALL - prices'!$B$3:$B$219,0),MATCH('COMBINED DATA'!G635,'ALL - prices'!$J$1:$DY$1,0))</f>
        <v>34.636800000000001</v>
      </c>
      <c r="I635" s="14">
        <f t="shared" si="47"/>
        <v>7.9298836044420922</v>
      </c>
      <c r="J635" s="15">
        <f>INDEX(MarketCap2!$E$2:$AR$224,MATCH(A635,MarketCap2!$B$2:$B$224,0),MATCH(G635,MarketCap2!$E$1:$AR$1,0))</f>
        <v>6100510208</v>
      </c>
      <c r="K635">
        <f t="shared" si="48"/>
        <v>22.53163824528373</v>
      </c>
      <c r="L635">
        <f>INDEX('PB2'!$D$2:$AQ$224,MATCH(A635,'PB2'!$B$2:$B$224,0),MATCH(G635,'PB2'!$D$1:$AQ$1,0))</f>
        <v>2.0690460205078098</v>
      </c>
      <c r="M635" s="16">
        <f t="shared" si="49"/>
        <v>0.48331452760754356</v>
      </c>
      <c r="N635" s="6">
        <f>INDEX('ROA2'!$D$2:$AQ$224,MATCH(A635,'ROA2'!$B$2:$B$224,0),MATCH(G635,'ROA2'!$D$1:$AQ$1,0))</f>
        <v>0.13873599469661699</v>
      </c>
      <c r="O635" s="6">
        <v>9839.4378240000005</v>
      </c>
      <c r="P635" s="28">
        <v>4.0111198332847764E-2</v>
      </c>
    </row>
    <row r="636" spans="1:16" x14ac:dyDescent="0.3">
      <c r="A636" t="s">
        <v>461</v>
      </c>
      <c r="B636" t="e">
        <f>VLOOKUP(A636,Sheet3!L:L,1,FALSE)</f>
        <v>#N/A</v>
      </c>
      <c r="C636" t="str">
        <f>VLOOKUP(A636,'ALL - prices'!B:C,2,FALSE)</f>
        <v>AtkinsRealis Group Inc</v>
      </c>
      <c r="D636" t="str">
        <f>VLOOKUP(A636,'ALL - prices'!B:I,8,FALSE)</f>
        <v>Industrials</v>
      </c>
      <c r="E636">
        <v>2023</v>
      </c>
      <c r="F636" t="s">
        <v>681</v>
      </c>
      <c r="G636" t="str">
        <f t="shared" si="46"/>
        <v>2023-Q3</v>
      </c>
      <c r="H636" s="4">
        <f>INDEX('ALL - prices'!$J$3:$DY$219,MATCH('COMBINED DATA'!A636,'ALL - prices'!$B$3:$B$219,0),MATCH('COMBINED DATA'!G636,'ALL - prices'!$J$1:$DY$1,0))</f>
        <v>45.183700000000002</v>
      </c>
      <c r="I636" s="14">
        <f t="shared" si="47"/>
        <v>7.1947843105845317</v>
      </c>
      <c r="J636" s="15">
        <f>INDEX(MarketCap2!$E$2:$AR$224,MATCH(A636,MarketCap2!$B$2:$B$224,0),MATCH(G636,MarketCap2!$E$1:$AR$1,0))</f>
        <v>7954363392</v>
      </c>
      <c r="K636">
        <f t="shared" si="48"/>
        <v>22.79698646938682</v>
      </c>
      <c r="L636">
        <f>INDEX('PB2'!$D$2:$AQ$224,MATCH(A636,'PB2'!$B$2:$B$224,0),MATCH(G636,'PB2'!$D$1:$AQ$1,0))</f>
        <v>2.5875010490417498</v>
      </c>
      <c r="M636" s="16">
        <f t="shared" si="49"/>
        <v>0.38647327326508257</v>
      </c>
      <c r="N636" s="6">
        <f>INDEX('ROA2'!$D$2:$AQ$224,MATCH(A636,'ROA2'!$B$2:$B$224,0),MATCH(G636,'ROA2'!$D$1:$AQ$1,0))</f>
        <v>0.77052098512649503</v>
      </c>
      <c r="O636" s="6">
        <v>10001.149952</v>
      </c>
      <c r="P636" s="28">
        <v>1.6435098314820065E-2</v>
      </c>
    </row>
    <row r="637" spans="1:16" x14ac:dyDescent="0.3">
      <c r="A637" t="s">
        <v>461</v>
      </c>
      <c r="B637" t="e">
        <f>VLOOKUP(A637,Sheet3!L:L,1,FALSE)</f>
        <v>#N/A</v>
      </c>
      <c r="C637" t="str">
        <f>VLOOKUP(A637,'ALL - prices'!B:C,2,FALSE)</f>
        <v>AtkinsRealis Group Inc</v>
      </c>
      <c r="D637" t="str">
        <f>VLOOKUP(A637,'ALL - prices'!B:I,8,FALSE)</f>
        <v>Industrials</v>
      </c>
      <c r="E637">
        <v>2023</v>
      </c>
      <c r="F637" t="s">
        <v>682</v>
      </c>
      <c r="G637" t="str">
        <f t="shared" si="46"/>
        <v>2023-Q4</v>
      </c>
      <c r="H637" s="4">
        <f>INDEX('ALL - prices'!$J$3:$DY$219,MATCH('COMBINED DATA'!A637,'ALL - prices'!$B$3:$B$219,0),MATCH('COMBINED DATA'!G637,'ALL - prices'!$J$1:$DY$1,0))</f>
        <v>42.5608</v>
      </c>
      <c r="I637" s="14">
        <f t="shared" si="47"/>
        <v>9.9868509011850026</v>
      </c>
      <c r="J637" s="15">
        <f>INDEX(MarketCap2!$E$2:$AR$224,MATCH(A637,MarketCap2!$B$2:$B$224,0),MATCH(G637,MarketCap2!$E$1:$AR$1,0))</f>
        <v>7489144320</v>
      </c>
      <c r="K637">
        <f t="shared" si="48"/>
        <v>22.736720384958659</v>
      </c>
      <c r="L637">
        <f>INDEX('PB2'!$D$2:$AQ$224,MATCH(A637,'PB2'!$B$2:$B$224,0),MATCH(G637,'PB2'!$D$1:$AQ$1,0))</f>
        <v>2.3672630786895801</v>
      </c>
      <c r="M637" s="16">
        <f t="shared" si="49"/>
        <v>0.42242875707484062</v>
      </c>
      <c r="N637" s="6">
        <f>INDEX('ROA2'!$D$2:$AQ$224,MATCH(A637,'ROA2'!$B$2:$B$224,0),MATCH(G637,'ROA2'!$D$1:$AQ$1,0))</f>
        <v>1.43294501304627</v>
      </c>
      <c r="O637" s="6">
        <v>10145.96096</v>
      </c>
      <c r="P637" s="28">
        <v>1.4479435734391895E-2</v>
      </c>
    </row>
    <row r="638" spans="1:16" x14ac:dyDescent="0.3">
      <c r="A638" t="s">
        <v>461</v>
      </c>
      <c r="B638" t="e">
        <f>VLOOKUP(A638,Sheet3!L:L,1,FALSE)</f>
        <v>#N/A</v>
      </c>
      <c r="C638" t="str">
        <f>VLOOKUP(A638,'ALL - prices'!B:C,2,FALSE)</f>
        <v>AtkinsRealis Group Inc</v>
      </c>
      <c r="D638" t="str">
        <f>VLOOKUP(A638,'ALL - prices'!B:I,8,FALSE)</f>
        <v>Industrials</v>
      </c>
      <c r="E638" s="18">
        <v>2024</v>
      </c>
      <c r="F638" t="s">
        <v>679</v>
      </c>
      <c r="G638" t="str">
        <f t="shared" si="46"/>
        <v>2024-Q1</v>
      </c>
      <c r="H638" s="4">
        <f>INDEX('ALL - prices'!$J$3:$DY$219,MATCH('COMBINED DATA'!A638,'ALL - prices'!$B$3:$B$219,0),MATCH('COMBINED DATA'!G638,'ALL - prices'!$J$1:$DY$1,0))</f>
        <v>55.291200000000003</v>
      </c>
      <c r="I638" s="14" t="s">
        <v>769</v>
      </c>
      <c r="J638" s="15">
        <f>INDEX(MarketCap2!$E$2:$AR$224,MATCH(A638,MarketCap2!$B$2:$B$224,0),MATCH(G638,MarketCap2!$E$1:$AR$1,0))</f>
        <v>9725705216</v>
      </c>
      <c r="K638">
        <f t="shared" si="48"/>
        <v>22.99803823960584</v>
      </c>
      <c r="L638">
        <f>INDEX('PB2'!$D$2:$AQ$224,MATCH(A638,'PB2'!$B$2:$B$224,0),MATCH(G638,'PB2'!$D$1:$AQ$1,0))</f>
        <v>2.9662730693817099</v>
      </c>
      <c r="M638" s="16">
        <f t="shared" si="49"/>
        <v>0.33712337893707139</v>
      </c>
      <c r="N638" s="6">
        <f>INDEX('ROA2'!$D$2:$AQ$224,MATCH(A638,'ROA2'!$B$2:$B$224,0),MATCH(G638,'ROA2'!$D$1:$AQ$1,0))</f>
        <v>2.9263360500335698</v>
      </c>
      <c r="O638" s="6">
        <v>10169.202687999999</v>
      </c>
      <c r="P638" s="28">
        <v>2.2907369830840602E-3</v>
      </c>
    </row>
    <row r="639" spans="1:16" x14ac:dyDescent="0.3">
      <c r="A639" t="s">
        <v>461</v>
      </c>
      <c r="B639" t="e">
        <f>VLOOKUP(A639,Sheet3!L:L,1,FALSE)</f>
        <v>#N/A</v>
      </c>
      <c r="C639" t="str">
        <f>VLOOKUP(A639,'ALL - prices'!B:C,2,FALSE)</f>
        <v>AtkinsRealis Group Inc</v>
      </c>
      <c r="D639" t="str">
        <f>VLOOKUP(A639,'ALL - prices'!B:I,8,FALSE)</f>
        <v>Industrials</v>
      </c>
      <c r="E639" s="18">
        <v>2024</v>
      </c>
      <c r="F639" t="s">
        <v>680</v>
      </c>
      <c r="G639" t="str">
        <f t="shared" si="46"/>
        <v>2024-Q2</v>
      </c>
      <c r="H639" s="4">
        <f>INDEX('ALL - prices'!$J$3:$DY$219,MATCH('COMBINED DATA'!A639,'ALL - prices'!$B$3:$B$219,0),MATCH('COMBINED DATA'!G639,'ALL - prices'!$J$1:$DY$1,0))</f>
        <v>59.125900000000001</v>
      </c>
      <c r="I639" s="14" t="s">
        <v>769</v>
      </c>
      <c r="J639" s="15">
        <f>INDEX(MarketCap2!$E$2:$AR$224,MATCH(A639,MarketCap2!$B$2:$B$224,0),MATCH(G639,MarketCap2!$E$1:$AR$1,0))</f>
        <v>10379665408</v>
      </c>
      <c r="K639">
        <f t="shared" si="48"/>
        <v>23.063114479867892</v>
      </c>
      <c r="L639">
        <f>INDEX('PB2'!$D$2:$AQ$224,MATCH(A639,'PB2'!$B$2:$B$224,0),MATCH(G639,'PB2'!$D$1:$AQ$1,0))</f>
        <v>3.0584800243377699</v>
      </c>
      <c r="M639" s="16">
        <f t="shared" si="49"/>
        <v>0.32695979442158452</v>
      </c>
      <c r="N639" s="6">
        <f>INDEX('ROA2'!$D$2:$AQ$224,MATCH(A639,'ROA2'!$B$2:$B$224,0),MATCH(G639,'ROA2'!$D$1:$AQ$1,0))</f>
        <v>2.9821250438690199</v>
      </c>
      <c r="O639" s="6">
        <v>10568.556543999999</v>
      </c>
      <c r="P639" s="28">
        <v>3.927091122603453E-2</v>
      </c>
    </row>
    <row r="640" spans="1:16" x14ac:dyDescent="0.3">
      <c r="A640" t="s">
        <v>461</v>
      </c>
      <c r="B640" t="e">
        <f>VLOOKUP(A640,Sheet3!L:L,1,FALSE)</f>
        <v>#N/A</v>
      </c>
      <c r="C640" t="str">
        <f>VLOOKUP(A640,'ALL - prices'!B:C,2,FALSE)</f>
        <v>AtkinsRealis Group Inc</v>
      </c>
      <c r="D640" t="str">
        <f>VLOOKUP(A640,'ALL - prices'!B:I,8,FALSE)</f>
        <v>Industrials</v>
      </c>
      <c r="E640" s="18">
        <v>2024</v>
      </c>
      <c r="F640" t="s">
        <v>681</v>
      </c>
      <c r="G640" t="str">
        <f t="shared" si="46"/>
        <v>2024-Q3</v>
      </c>
      <c r="H640" s="4">
        <f>INDEX('ALL - prices'!$J$3:$DY$219,MATCH('COMBINED DATA'!A640,'ALL - prices'!$B$3:$B$219,0),MATCH('COMBINED DATA'!G640,'ALL - prices'!$J$1:$DY$1,0))</f>
        <v>54.883200000000002</v>
      </c>
      <c r="I640" s="14" t="s">
        <v>769</v>
      </c>
      <c r="J640" s="15">
        <f>INDEX(MarketCap2!$E$2:$AR$224,MATCH(A640,MarketCap2!$B$2:$B$224,0),MATCH(G640,MarketCap2!$E$1:$AR$1,0))</f>
        <v>9623729152</v>
      </c>
      <c r="K640">
        <f t="shared" si="48"/>
        <v>22.987497672246874</v>
      </c>
      <c r="L640">
        <f>INDEX('PB2'!$D$2:$AQ$224,MATCH(A640,'PB2'!$B$2:$B$224,0),MATCH(G640,'PB2'!$D$1:$AQ$1,0))</f>
        <v>2.6855618953704798</v>
      </c>
      <c r="M640" s="16">
        <f t="shared" si="49"/>
        <v>0.37236155373065699</v>
      </c>
      <c r="N640" s="6">
        <f>INDEX('ROA2'!$D$2:$AQ$224,MATCH(A640,'ROA2'!$B$2:$B$224,0),MATCH(G640,'ROA2'!$D$1:$AQ$1,0))</f>
        <v>3.1574349403381401</v>
      </c>
      <c r="O640" s="6">
        <v>10438.92224</v>
      </c>
      <c r="P640" s="28">
        <v>-1.2266036848106327E-2</v>
      </c>
    </row>
    <row r="641" spans="1:16" x14ac:dyDescent="0.3">
      <c r="A641" t="s">
        <v>461</v>
      </c>
      <c r="B641" t="e">
        <f>VLOOKUP(A641,Sheet3!L:L,1,FALSE)</f>
        <v>#N/A</v>
      </c>
      <c r="C641" t="str">
        <f>VLOOKUP(A641,'ALL - prices'!B:C,2,FALSE)</f>
        <v>AtkinsRealis Group Inc</v>
      </c>
      <c r="D641" t="str">
        <f>VLOOKUP(A641,'ALL - prices'!B:I,8,FALSE)</f>
        <v>Industrials</v>
      </c>
      <c r="E641" s="18">
        <v>2024</v>
      </c>
      <c r="F641" t="s">
        <v>682</v>
      </c>
      <c r="G641" t="str">
        <f t="shared" si="46"/>
        <v>2024-Q4</v>
      </c>
      <c r="H641" s="4">
        <f>INDEX('ALL - prices'!$J$3:$DY$219,MATCH('COMBINED DATA'!A641,'ALL - prices'!$B$3:$B$219,0),MATCH('COMBINED DATA'!G641,'ALL - prices'!$J$1:$DY$1,0))</f>
        <v>76.037999999999997</v>
      </c>
      <c r="I641" s="14" t="s">
        <v>769</v>
      </c>
      <c r="J641" s="15">
        <f>INDEX(MarketCap2!$E$2:$AR$224,MATCH(A641,MarketCap2!$B$2:$B$224,0),MATCH(G641,MarketCap2!$E$1:$AR$1,0))</f>
        <v>13307099136</v>
      </c>
      <c r="K641">
        <f t="shared" si="48"/>
        <v>23.311563499393845</v>
      </c>
      <c r="L641">
        <f>INDEX('PB2'!$D$2:$AQ$224,MATCH(A641,'PB2'!$B$2:$B$224,0),MATCH(G641,'PB2'!$D$1:$AQ$1,0))</f>
        <v>3.71971094738179</v>
      </c>
      <c r="M641" s="16">
        <f t="shared" si="49"/>
        <v>0.26883809364377481</v>
      </c>
      <c r="N641" s="6">
        <f>INDEX('ROA2'!$D$2:$AQ$224,MATCH(A641,'ROA2'!$B$2:$B$224,0),MATCH(G641,'ROA2'!$D$1:$AQ$1,0))</f>
        <v>3.0670089721679701</v>
      </c>
      <c r="O641" s="6">
        <v>10813.93664</v>
      </c>
      <c r="P641" s="28">
        <v>3.5924628173109187E-2</v>
      </c>
    </row>
    <row r="642" spans="1:16" x14ac:dyDescent="0.3">
      <c r="A642" t="s">
        <v>462</v>
      </c>
      <c r="B642" t="e">
        <f>VLOOKUP(A642,Sheet3!L:L,1,FALSE)</f>
        <v>#N/A</v>
      </c>
      <c r="C642" t="str">
        <f>VLOOKUP(A642,'ALL - prices'!B:C,2,FALSE)</f>
        <v>ATS Corp</v>
      </c>
      <c r="D642" t="str">
        <f>VLOOKUP(A642,'ALL - prices'!B:I,8,FALSE)</f>
        <v>Industrials</v>
      </c>
      <c r="E642">
        <v>2015</v>
      </c>
      <c r="F642" t="s">
        <v>679</v>
      </c>
      <c r="G642" t="str">
        <f t="shared" si="46"/>
        <v>2015-Q1</v>
      </c>
      <c r="H642" s="4">
        <f>INDEX('ALL - prices'!$J$3:$DY$219,MATCH('COMBINED DATA'!A642,'ALL - prices'!$B$3:$B$219,0),MATCH('COMBINED DATA'!G642,'ALL - prices'!$J$1:$DY$1,0))</f>
        <v>13.58</v>
      </c>
      <c r="I642" s="14">
        <f t="shared" ref="I642:I677" si="50">STDEV(H643:H646)</f>
        <v>2.069418195210103</v>
      </c>
      <c r="J642" s="15">
        <f>INDEX(MarketCap2!$E$2:$AR$224,MATCH(A642,MarketCap2!$B$2:$B$224,0),MATCH(G642,MarketCap2!$E$1:$AR$1,0))</f>
        <v>1244195072</v>
      </c>
      <c r="K642">
        <f t="shared" si="48"/>
        <v>20.941754629259339</v>
      </c>
      <c r="L642">
        <f>INDEX('PB2'!$D$2:$AQ$224,MATCH(A642,'PB2'!$B$2:$B$224,0),MATCH(G642,'PB2'!$D$1:$AQ$1,0))</f>
        <v>2.18088603019714</v>
      </c>
      <c r="M642" s="16">
        <f t="shared" si="49"/>
        <v>0.45852923360218212</v>
      </c>
      <c r="N642" s="6">
        <f>INDEX('ROA2'!$D$2:$AQ$224,MATCH(A642,'ROA2'!$B$2:$B$224,0),MATCH(G642,'ROA2'!$D$1:$AQ$1,0))</f>
        <v>5.0000319480895996</v>
      </c>
      <c r="O642" s="6">
        <v>1240.8399360000001</v>
      </c>
      <c r="P642" s="28">
        <v>1.5453885814648353E-2</v>
      </c>
    </row>
    <row r="643" spans="1:16" x14ac:dyDescent="0.3">
      <c r="A643" t="s">
        <v>462</v>
      </c>
      <c r="B643" t="e">
        <f>VLOOKUP(A643,Sheet3!L:L,1,FALSE)</f>
        <v>#N/A</v>
      </c>
      <c r="C643" t="str">
        <f>VLOOKUP(A643,'ALL - prices'!B:C,2,FALSE)</f>
        <v>ATS Corp</v>
      </c>
      <c r="D643" t="str">
        <f>VLOOKUP(A643,'ALL - prices'!B:I,8,FALSE)</f>
        <v>Industrials</v>
      </c>
      <c r="E643">
        <v>2015</v>
      </c>
      <c r="F643" t="s">
        <v>680</v>
      </c>
      <c r="G643" t="str">
        <f t="shared" si="46"/>
        <v>2015-Q2</v>
      </c>
      <c r="H643" s="4">
        <f>INDEX('ALL - prices'!$J$3:$DY$219,MATCH('COMBINED DATA'!A643,'ALL - prices'!$B$3:$B$219,0),MATCH('COMBINED DATA'!G643,'ALL - prices'!$J$1:$DY$1,0))</f>
        <v>15.29</v>
      </c>
      <c r="I643" s="14">
        <f t="shared" si="50"/>
        <v>1.355113771361429</v>
      </c>
      <c r="J643" s="15">
        <f>INDEX(MarketCap2!$E$2:$AR$224,MATCH(A643,MarketCap2!$B$2:$B$224,0),MATCH(G643,MarketCap2!$E$1:$AR$1,0))</f>
        <v>1401017472</v>
      </c>
      <c r="K643">
        <f t="shared" si="48"/>
        <v>21.060464575315596</v>
      </c>
      <c r="L643">
        <f>INDEX('PB2'!$D$2:$AQ$224,MATCH(A643,'PB2'!$B$2:$B$224,0),MATCH(G643,'PB2'!$D$1:$AQ$1,0))</f>
        <v>2.4564120769500701</v>
      </c>
      <c r="M643" s="16">
        <f t="shared" si="49"/>
        <v>0.40709781936979395</v>
      </c>
      <c r="N643" s="6">
        <f>INDEX('ROA2'!$D$2:$AQ$224,MATCH(A643,'ROA2'!$B$2:$B$224,0),MATCH(G643,'ROA2'!$D$1:$AQ$1,0))</f>
        <v>5.4988899230956996</v>
      </c>
      <c r="O643" s="6">
        <v>1220.6740480000001</v>
      </c>
      <c r="P643" s="28">
        <v>-1.6251804455139646E-2</v>
      </c>
    </row>
    <row r="644" spans="1:16" x14ac:dyDescent="0.3">
      <c r="A644" t="s">
        <v>462</v>
      </c>
      <c r="B644" t="e">
        <f>VLOOKUP(A644,Sheet3!L:L,1,FALSE)</f>
        <v>#N/A</v>
      </c>
      <c r="C644" t="str">
        <f>VLOOKUP(A644,'ALL - prices'!B:C,2,FALSE)</f>
        <v>ATS Corp</v>
      </c>
      <c r="D644" t="str">
        <f>VLOOKUP(A644,'ALL - prices'!B:I,8,FALSE)</f>
        <v>Industrials</v>
      </c>
      <c r="E644">
        <v>2015</v>
      </c>
      <c r="F644" t="s">
        <v>681</v>
      </c>
      <c r="G644" t="str">
        <f t="shared" si="46"/>
        <v>2015-Q3</v>
      </c>
      <c r="H644" s="4">
        <f>INDEX('ALL - prices'!$J$3:$DY$219,MATCH('COMBINED DATA'!A644,'ALL - prices'!$B$3:$B$219,0),MATCH('COMBINED DATA'!G644,'ALL - prices'!$J$1:$DY$1,0))</f>
        <v>12.91</v>
      </c>
      <c r="I644" s="14">
        <f t="shared" si="50"/>
        <v>0.71224410609471989</v>
      </c>
      <c r="J644" s="15">
        <f>INDEX(MarketCap2!$E$2:$AR$224,MATCH(A644,MarketCap2!$B$2:$B$224,0),MATCH(G644,MarketCap2!$E$1:$AR$1,0))</f>
        <v>1194227712</v>
      </c>
      <c r="K644">
        <f t="shared" si="48"/>
        <v>20.900765547301141</v>
      </c>
      <c r="L644">
        <f>INDEX('PB2'!$D$2:$AQ$224,MATCH(A644,'PB2'!$B$2:$B$224,0),MATCH(G644,'PB2'!$D$1:$AQ$1,0))</f>
        <v>1.8795959949493399</v>
      </c>
      <c r="M644" s="16">
        <f t="shared" si="49"/>
        <v>0.5320292247307925</v>
      </c>
      <c r="N644" s="6">
        <f>INDEX('ROA2'!$D$2:$AQ$224,MATCH(A644,'ROA2'!$B$2:$B$224,0),MATCH(G644,'ROA2'!$D$1:$AQ$1,0))</f>
        <v>4.8611330986022896</v>
      </c>
      <c r="O644" s="6">
        <v>1246.7729919999999</v>
      </c>
      <c r="P644" s="28">
        <v>2.1380764212003502E-2</v>
      </c>
    </row>
    <row r="645" spans="1:16" x14ac:dyDescent="0.3">
      <c r="A645" t="s">
        <v>462</v>
      </c>
      <c r="B645" t="e">
        <f>VLOOKUP(A645,Sheet3!L:L,1,FALSE)</f>
        <v>#N/A</v>
      </c>
      <c r="C645" t="str">
        <f>VLOOKUP(A645,'ALL - prices'!B:C,2,FALSE)</f>
        <v>ATS Corp</v>
      </c>
      <c r="D645" t="str">
        <f>VLOOKUP(A645,'ALL - prices'!B:I,8,FALSE)</f>
        <v>Industrials</v>
      </c>
      <c r="E645">
        <v>2015</v>
      </c>
      <c r="F645" t="s">
        <v>682</v>
      </c>
      <c r="G645" t="str">
        <f t="shared" si="46"/>
        <v>2015-Q4</v>
      </c>
      <c r="H645" s="4">
        <f>INDEX('ALL - prices'!$J$3:$DY$219,MATCH('COMBINED DATA'!A645,'ALL - prices'!$B$3:$B$219,0),MATCH('COMBINED DATA'!G645,'ALL - prices'!$J$1:$DY$1,0))</f>
        <v>11.38</v>
      </c>
      <c r="I645" s="14">
        <f t="shared" si="50"/>
        <v>1.1704237124506089</v>
      </c>
      <c r="J645" s="15">
        <f>INDEX(MarketCap2!$E$2:$AR$224,MATCH(A645,MarketCap2!$B$2:$B$224,0),MATCH(G645,MarketCap2!$E$1:$AR$1,0))</f>
        <v>1053123200</v>
      </c>
      <c r="K645">
        <f t="shared" si="48"/>
        <v>20.775026062304725</v>
      </c>
      <c r="L645">
        <f>INDEX('PB2'!$D$2:$AQ$224,MATCH(A645,'PB2'!$B$2:$B$224,0),MATCH(G645,'PB2'!$D$1:$AQ$1,0))</f>
        <v>1.7688000202178999</v>
      </c>
      <c r="M645" s="16">
        <f t="shared" si="49"/>
        <v>0.56535503650481034</v>
      </c>
      <c r="N645" s="6">
        <f>INDEX('ROA2'!$D$2:$AQ$224,MATCH(A645,'ROA2'!$B$2:$B$224,0),MATCH(G645,'ROA2'!$D$1:$AQ$1,0))</f>
        <v>3.6954479217529301</v>
      </c>
      <c r="O645" s="6">
        <v>1337.5170559999999</v>
      </c>
      <c r="P645" s="28">
        <v>7.2783148642347223E-2</v>
      </c>
    </row>
    <row r="646" spans="1:16" x14ac:dyDescent="0.3">
      <c r="A646" t="s">
        <v>462</v>
      </c>
      <c r="B646" t="e">
        <f>VLOOKUP(A646,Sheet3!L:L,1,FALSE)</f>
        <v>#N/A</v>
      </c>
      <c r="C646" t="str">
        <f>VLOOKUP(A646,'ALL - prices'!B:C,2,FALSE)</f>
        <v>ATS Corp</v>
      </c>
      <c r="D646" t="str">
        <f>VLOOKUP(A646,'ALL - prices'!B:I,8,FALSE)</f>
        <v>Industrials</v>
      </c>
      <c r="E646">
        <v>2016</v>
      </c>
      <c r="F646" t="s">
        <v>679</v>
      </c>
      <c r="G646" t="str">
        <f t="shared" si="46"/>
        <v>2016-Q1</v>
      </c>
      <c r="H646" s="4">
        <f>INDEX('ALL - prices'!$J$3:$DY$219,MATCH('COMBINED DATA'!A646,'ALL - prices'!$B$3:$B$219,0),MATCH('COMBINED DATA'!G646,'ALL - prices'!$J$1:$DY$1,0))</f>
        <v>10.59</v>
      </c>
      <c r="I646" s="14">
        <f t="shared" si="50"/>
        <v>1.6911214228040188</v>
      </c>
      <c r="J646" s="15">
        <f>INDEX(MarketCap2!$E$2:$AR$224,MATCH(A646,MarketCap2!$B$2:$B$224,0),MATCH(G646,MarketCap2!$E$1:$AR$1,0))</f>
        <v>975747904</v>
      </c>
      <c r="K646">
        <f t="shared" si="48"/>
        <v>20.698714815931478</v>
      </c>
      <c r="L646">
        <f>INDEX('PB2'!$D$2:$AQ$224,MATCH(A646,'PB2'!$B$2:$B$224,0),MATCH(G646,'PB2'!$D$1:$AQ$1,0))</f>
        <v>1.50288999080658</v>
      </c>
      <c r="M646" s="16">
        <f t="shared" si="49"/>
        <v>0.66538469623003738</v>
      </c>
      <c r="N646" s="6">
        <f>INDEX('ROA2'!$D$2:$AQ$224,MATCH(A646,'ROA2'!$B$2:$B$224,0),MATCH(G646,'ROA2'!$D$1:$AQ$1,0))</f>
        <v>4.1249699592590297</v>
      </c>
      <c r="O646" s="6">
        <v>1392.2940160000001</v>
      </c>
      <c r="P646" s="28">
        <v>4.0954214194334843E-2</v>
      </c>
    </row>
    <row r="647" spans="1:16" x14ac:dyDescent="0.3">
      <c r="A647" t="s">
        <v>462</v>
      </c>
      <c r="B647" t="e">
        <f>VLOOKUP(A647,Sheet3!L:L,1,FALSE)</f>
        <v>#N/A</v>
      </c>
      <c r="C647" t="str">
        <f>VLOOKUP(A647,'ALL - prices'!B:C,2,FALSE)</f>
        <v>ATS Corp</v>
      </c>
      <c r="D647" t="str">
        <f>VLOOKUP(A647,'ALL - prices'!B:I,8,FALSE)</f>
        <v>Industrials</v>
      </c>
      <c r="E647">
        <v>2016</v>
      </c>
      <c r="F647" t="s">
        <v>680</v>
      </c>
      <c r="G647" t="str">
        <f t="shared" si="46"/>
        <v>2016-Q2</v>
      </c>
      <c r="H647" s="4">
        <f>INDEX('ALL - prices'!$J$3:$DY$219,MATCH('COMBINED DATA'!A647,'ALL - prices'!$B$3:$B$219,0),MATCH('COMBINED DATA'!G647,'ALL - prices'!$J$1:$DY$1,0))</f>
        <v>9.7200000000000006</v>
      </c>
      <c r="I647" s="14">
        <f t="shared" si="50"/>
        <v>1.1522875798457026</v>
      </c>
      <c r="J647" s="15">
        <f>INDEX(MarketCap2!$E$2:$AR$224,MATCH(A647,MarketCap2!$B$2:$B$224,0),MATCH(G647,MarketCap2!$E$1:$AR$1,0))</f>
        <v>897115776</v>
      </c>
      <c r="K647">
        <f t="shared" si="48"/>
        <v>20.614695481928337</v>
      </c>
      <c r="L647">
        <f>INDEX('PB2'!$D$2:$AQ$224,MATCH(A647,'PB2'!$B$2:$B$224,0),MATCH(G647,'PB2'!$D$1:$AQ$1,0))</f>
        <v>1.3683389425277701</v>
      </c>
      <c r="M647" s="16">
        <f t="shared" si="49"/>
        <v>0.73081308213933638</v>
      </c>
      <c r="N647" s="6">
        <f>INDEX('ROA2'!$D$2:$AQ$224,MATCH(A647,'ROA2'!$B$2:$B$224,0),MATCH(G647,'ROA2'!$D$1:$AQ$1,0))</f>
        <v>3.0537021160125701</v>
      </c>
      <c r="O647" s="6">
        <v>1367.4630400000001</v>
      </c>
      <c r="P647" s="28">
        <v>-1.7834577836754822E-2</v>
      </c>
    </row>
    <row r="648" spans="1:16" x14ac:dyDescent="0.3">
      <c r="A648" t="s">
        <v>462</v>
      </c>
      <c r="B648" t="e">
        <f>VLOOKUP(A648,Sheet3!L:L,1,FALSE)</f>
        <v>#N/A</v>
      </c>
      <c r="C648" t="str">
        <f>VLOOKUP(A648,'ALL - prices'!B:C,2,FALSE)</f>
        <v>ATS Corp</v>
      </c>
      <c r="D648" t="str">
        <f>VLOOKUP(A648,'ALL - prices'!B:I,8,FALSE)</f>
        <v>Industrials</v>
      </c>
      <c r="E648">
        <v>2016</v>
      </c>
      <c r="F648" t="s">
        <v>681</v>
      </c>
      <c r="G648" t="str">
        <f t="shared" si="46"/>
        <v>2016-Q3</v>
      </c>
      <c r="H648" s="4">
        <f>INDEX('ALL - prices'!$J$3:$DY$219,MATCH('COMBINED DATA'!A648,'ALL - prices'!$B$3:$B$219,0),MATCH('COMBINED DATA'!G648,'ALL - prices'!$J$1:$DY$1,0))</f>
        <v>11</v>
      </c>
      <c r="I648" s="14">
        <f t="shared" si="50"/>
        <v>0.44892464104049085</v>
      </c>
      <c r="J648" s="15">
        <f>INDEX(MarketCap2!$E$2:$AR$224,MATCH(A648,MarketCap2!$B$2:$B$224,0),MATCH(G648,MarketCap2!$E$1:$AR$1,0))</f>
        <v>1015939200</v>
      </c>
      <c r="K648">
        <f t="shared" si="48"/>
        <v>20.73907934179238</v>
      </c>
      <c r="L648">
        <f>INDEX('PB2'!$D$2:$AQ$224,MATCH(A648,'PB2'!$B$2:$B$224,0),MATCH(G648,'PB2'!$D$1:$AQ$1,0))</f>
        <v>1.51495802402496</v>
      </c>
      <c r="M648" s="16">
        <f t="shared" si="49"/>
        <v>0.66008429549961201</v>
      </c>
      <c r="N648" s="6">
        <f>INDEX('ROA2'!$D$2:$AQ$224,MATCH(A648,'ROA2'!$B$2:$B$224,0),MATCH(G648,'ROA2'!$D$1:$AQ$1,0))</f>
        <v>3.1754989624023402</v>
      </c>
      <c r="O648" s="6">
        <v>1384.12096</v>
      </c>
      <c r="P648" s="28">
        <v>1.2181623570608443E-2</v>
      </c>
    </row>
    <row r="649" spans="1:16" x14ac:dyDescent="0.3">
      <c r="A649" t="s">
        <v>462</v>
      </c>
      <c r="B649" t="e">
        <f>VLOOKUP(A649,Sheet3!L:L,1,FALSE)</f>
        <v>#N/A</v>
      </c>
      <c r="C649" t="str">
        <f>VLOOKUP(A649,'ALL - prices'!B:C,2,FALSE)</f>
        <v>ATS Corp</v>
      </c>
      <c r="D649" t="str">
        <f>VLOOKUP(A649,'ALL - prices'!B:I,8,FALSE)</f>
        <v>Industrials</v>
      </c>
      <c r="E649">
        <v>2016</v>
      </c>
      <c r="F649" t="s">
        <v>682</v>
      </c>
      <c r="G649" t="str">
        <f t="shared" si="46"/>
        <v>2016-Q4</v>
      </c>
      <c r="H649" s="4">
        <f>INDEX('ALL - prices'!$J$3:$DY$219,MATCH('COMBINED DATA'!A649,'ALL - prices'!$B$3:$B$219,0),MATCH('COMBINED DATA'!G649,'ALL - prices'!$J$1:$DY$1,0))</f>
        <v>12.52</v>
      </c>
      <c r="I649" s="14">
        <f t="shared" si="50"/>
        <v>1.0972503512568745</v>
      </c>
      <c r="J649" s="15">
        <f>INDEX(MarketCap2!$E$2:$AR$224,MATCH(A649,MarketCap2!$B$2:$B$224,0),MATCH(G649,MarketCap2!$E$1:$AR$1,0))</f>
        <v>1158921472</v>
      </c>
      <c r="K649">
        <f t="shared" si="48"/>
        <v>20.870755644047382</v>
      </c>
      <c r="L649">
        <f>INDEX('PB2'!$D$2:$AQ$224,MATCH(A649,'PB2'!$B$2:$B$224,0),MATCH(G649,'PB2'!$D$1:$AQ$1,0))</f>
        <v>1.7402369976043699</v>
      </c>
      <c r="M649" s="16">
        <f t="shared" si="49"/>
        <v>0.57463437530440475</v>
      </c>
      <c r="N649" s="6">
        <f>INDEX('ROA2'!$D$2:$AQ$224,MATCH(A649,'ROA2'!$B$2:$B$224,0),MATCH(G649,'ROA2'!$D$1:$AQ$1,0))</f>
        <v>2.7520771026611301</v>
      </c>
      <c r="O649" s="6">
        <v>1381.3020160000001</v>
      </c>
      <c r="P649" s="28">
        <v>-2.0366312493381171E-3</v>
      </c>
    </row>
    <row r="650" spans="1:16" x14ac:dyDescent="0.3">
      <c r="A650" t="s">
        <v>462</v>
      </c>
      <c r="B650" t="e">
        <f>VLOOKUP(A650,Sheet3!L:L,1,FALSE)</f>
        <v>#N/A</v>
      </c>
      <c r="C650" t="str">
        <f>VLOOKUP(A650,'ALL - prices'!B:C,2,FALSE)</f>
        <v>ATS Corp</v>
      </c>
      <c r="D650" t="str">
        <f>VLOOKUP(A650,'ALL - prices'!B:I,8,FALSE)</f>
        <v>Industrials</v>
      </c>
      <c r="E650">
        <v>2017</v>
      </c>
      <c r="F650" t="s">
        <v>679</v>
      </c>
      <c r="G650" t="str">
        <f t="shared" si="46"/>
        <v>2017-Q1</v>
      </c>
      <c r="H650" s="4">
        <f>INDEX('ALL - prices'!$J$3:$DY$219,MATCH('COMBINED DATA'!A650,'ALL - prices'!$B$3:$B$219,0),MATCH('COMBINED DATA'!G650,'ALL - prices'!$J$1:$DY$1,0))</f>
        <v>13.57</v>
      </c>
      <c r="I650" s="14">
        <f t="shared" si="50"/>
        <v>2.1196914083580074</v>
      </c>
      <c r="J650" s="15">
        <f>INDEX(MarketCap2!$E$2:$AR$224,MATCH(A650,MarketCap2!$B$2:$B$224,0),MATCH(G650,MarketCap2!$E$1:$AR$1,0))</f>
        <v>1256128896</v>
      </c>
      <c r="K650">
        <f t="shared" si="48"/>
        <v>20.951300523930737</v>
      </c>
      <c r="L650">
        <f>INDEX('PB2'!$D$2:$AQ$224,MATCH(A650,'PB2'!$B$2:$B$224,0),MATCH(G650,'PB2'!$D$1:$AQ$1,0))</f>
        <v>1.8522189855575599</v>
      </c>
      <c r="M650" s="16">
        <f t="shared" si="49"/>
        <v>0.53989296503133366</v>
      </c>
      <c r="N650" s="6">
        <f>INDEX('ROA2'!$D$2:$AQ$224,MATCH(A650,'ROA2'!$B$2:$B$224,0),MATCH(G650,'ROA2'!$D$1:$AQ$1,0))</f>
        <v>2.0679180622100799</v>
      </c>
      <c r="O650" s="6">
        <v>1369.228032</v>
      </c>
      <c r="P650" s="28">
        <v>-8.7410167075294472E-3</v>
      </c>
    </row>
    <row r="651" spans="1:16" x14ac:dyDescent="0.3">
      <c r="A651" t="s">
        <v>462</v>
      </c>
      <c r="B651" t="e">
        <f>VLOOKUP(A651,Sheet3!L:L,1,FALSE)</f>
        <v>#N/A</v>
      </c>
      <c r="C651" t="str">
        <f>VLOOKUP(A651,'ALL - prices'!B:C,2,FALSE)</f>
        <v>ATS Corp</v>
      </c>
      <c r="D651" t="str">
        <f>VLOOKUP(A651,'ALL - prices'!B:I,8,FALSE)</f>
        <v>Industrials</v>
      </c>
      <c r="E651">
        <v>2017</v>
      </c>
      <c r="F651" t="s">
        <v>680</v>
      </c>
      <c r="G651" t="str">
        <f t="shared" si="46"/>
        <v>2017-Q2</v>
      </c>
      <c r="H651" s="4">
        <f>INDEX('ALL - prices'!$J$3:$DY$219,MATCH('COMBINED DATA'!A651,'ALL - prices'!$B$3:$B$219,0),MATCH('COMBINED DATA'!G651,'ALL - prices'!$J$1:$DY$1,0))</f>
        <v>13.29</v>
      </c>
      <c r="I651" s="14">
        <f t="shared" si="50"/>
        <v>2.7716541390777079</v>
      </c>
      <c r="J651" s="15">
        <f>INDEX(MarketCap2!$E$2:$AR$224,MATCH(A651,MarketCap2!$B$2:$B$224,0),MATCH(G651,MarketCap2!$E$1:$AR$1,0))</f>
        <v>1244077184</v>
      </c>
      <c r="K651">
        <f t="shared" si="48"/>
        <v>20.941659874354762</v>
      </c>
      <c r="L651">
        <f>INDEX('PB2'!$D$2:$AQ$224,MATCH(A651,'PB2'!$B$2:$B$224,0),MATCH(G651,'PB2'!$D$1:$AQ$1,0))</f>
        <v>1.75512194633484</v>
      </c>
      <c r="M651" s="16">
        <f t="shared" si="49"/>
        <v>0.56976097990698893</v>
      </c>
      <c r="N651" s="6">
        <f>INDEX('ROA2'!$D$2:$AQ$224,MATCH(A651,'ROA2'!$B$2:$B$224,0),MATCH(G651,'ROA2'!$D$1:$AQ$1,0))</f>
        <v>2.5521209239959699</v>
      </c>
      <c r="O651" s="6">
        <v>1374.569984</v>
      </c>
      <c r="P651" s="28">
        <v>3.9014334173374503E-3</v>
      </c>
    </row>
    <row r="652" spans="1:16" x14ac:dyDescent="0.3">
      <c r="A652" t="s">
        <v>462</v>
      </c>
      <c r="B652" t="e">
        <f>VLOOKUP(A652,Sheet3!L:L,1,FALSE)</f>
        <v>#N/A</v>
      </c>
      <c r="C652" t="str">
        <f>VLOOKUP(A652,'ALL - prices'!B:C,2,FALSE)</f>
        <v>ATS Corp</v>
      </c>
      <c r="D652" t="str">
        <f>VLOOKUP(A652,'ALL - prices'!B:I,8,FALSE)</f>
        <v>Industrials</v>
      </c>
      <c r="E652">
        <v>2017</v>
      </c>
      <c r="F652" t="s">
        <v>681</v>
      </c>
      <c r="G652" t="str">
        <f t="shared" si="46"/>
        <v>2017-Q3</v>
      </c>
      <c r="H652" s="4">
        <f>INDEX('ALL - prices'!$J$3:$DY$219,MATCH('COMBINED DATA'!A652,'ALL - prices'!$B$3:$B$219,0),MATCH('COMBINED DATA'!G652,'ALL - prices'!$J$1:$DY$1,0))</f>
        <v>13.26</v>
      </c>
      <c r="I652" s="14">
        <f t="shared" si="50"/>
        <v>3.6091827329743356</v>
      </c>
      <c r="J652" s="15">
        <f>INDEX(MarketCap2!$E$2:$AR$224,MATCH(A652,MarketCap2!$B$2:$B$224,0),MATCH(G652,MarketCap2!$E$1:$AR$1,0))</f>
        <v>1241471104</v>
      </c>
      <c r="K652">
        <f t="shared" si="48"/>
        <v>20.939562887571146</v>
      </c>
      <c r="L652">
        <f>INDEX('PB2'!$D$2:$AQ$224,MATCH(A652,'PB2'!$B$2:$B$224,0),MATCH(G652,'PB2'!$D$1:$AQ$1,0))</f>
        <v>1.7324509620666499</v>
      </c>
      <c r="M652" s="16">
        <f t="shared" si="49"/>
        <v>0.5772169151657226</v>
      </c>
      <c r="N652" s="6">
        <f>INDEX('ROA2'!$D$2:$AQ$224,MATCH(A652,'ROA2'!$B$2:$B$224,0),MATCH(G652,'ROA2'!$D$1:$AQ$1,0))</f>
        <v>2.4739730358123802</v>
      </c>
      <c r="O652" s="6">
        <v>1396.0220159999999</v>
      </c>
      <c r="P652" s="28">
        <v>1.5606358533724477E-2</v>
      </c>
    </row>
    <row r="653" spans="1:16" x14ac:dyDescent="0.3">
      <c r="A653" t="s">
        <v>462</v>
      </c>
      <c r="B653" t="e">
        <f>VLOOKUP(A653,Sheet3!L:L,1,FALSE)</f>
        <v>#N/A</v>
      </c>
      <c r="C653" t="str">
        <f>VLOOKUP(A653,'ALL - prices'!B:C,2,FALSE)</f>
        <v>ATS Corp</v>
      </c>
      <c r="D653" t="str">
        <f>VLOOKUP(A653,'ALL - prices'!B:I,8,FALSE)</f>
        <v>Industrials</v>
      </c>
      <c r="E653">
        <v>2017</v>
      </c>
      <c r="F653" t="s">
        <v>682</v>
      </c>
      <c r="G653" t="str">
        <f t="shared" si="46"/>
        <v>2017-Q4</v>
      </c>
      <c r="H653" s="4">
        <f>INDEX('ALL - prices'!$J$3:$DY$219,MATCH('COMBINED DATA'!A653,'ALL - prices'!$B$3:$B$219,0),MATCH('COMBINED DATA'!G653,'ALL - prices'!$J$1:$DY$1,0))</f>
        <v>15.55</v>
      </c>
      <c r="I653" s="14">
        <f t="shared" si="50"/>
        <v>4.0269343178154857</v>
      </c>
      <c r="J653" s="15">
        <f>INDEX(MarketCap2!$E$2:$AR$224,MATCH(A653,MarketCap2!$B$2:$B$224,0),MATCH(G653,MarketCap2!$E$1:$AR$1,0))</f>
        <v>1459590144</v>
      </c>
      <c r="K653">
        <f t="shared" si="48"/>
        <v>21.101421509968826</v>
      </c>
      <c r="L653">
        <f>INDEX('PB2'!$D$2:$AQ$224,MATCH(A653,'PB2'!$B$2:$B$224,0),MATCH(G653,'PB2'!$D$1:$AQ$1,0))</f>
        <v>1.99674797058106</v>
      </c>
      <c r="M653" s="16">
        <f t="shared" si="49"/>
        <v>0.50081433146968313</v>
      </c>
      <c r="N653" s="6">
        <f>INDEX('ROA2'!$D$2:$AQ$224,MATCH(A653,'ROA2'!$B$2:$B$224,0),MATCH(G653,'ROA2'!$D$1:$AQ$1,0))</f>
        <v>2.8524649143218999</v>
      </c>
      <c r="O653" s="6">
        <v>1407.163008</v>
      </c>
      <c r="P653" s="28">
        <v>7.980527436037296E-3</v>
      </c>
    </row>
    <row r="654" spans="1:16" x14ac:dyDescent="0.3">
      <c r="A654" t="s">
        <v>462</v>
      </c>
      <c r="B654" t="e">
        <f>VLOOKUP(A654,Sheet3!L:L,1,FALSE)</f>
        <v>#N/A</v>
      </c>
      <c r="C654" t="str">
        <f>VLOOKUP(A654,'ALL - prices'!B:C,2,FALSE)</f>
        <v>ATS Corp</v>
      </c>
      <c r="D654" t="str">
        <f>VLOOKUP(A654,'ALL - prices'!B:I,8,FALSE)</f>
        <v>Industrials</v>
      </c>
      <c r="E654">
        <v>2018</v>
      </c>
      <c r="F654" t="s">
        <v>679</v>
      </c>
      <c r="G654" t="str">
        <f t="shared" si="46"/>
        <v>2018-Q1</v>
      </c>
      <c r="H654" s="4">
        <f>INDEX('ALL - prices'!$J$3:$DY$219,MATCH('COMBINED DATA'!A654,'ALL - prices'!$B$3:$B$219,0),MATCH('COMBINED DATA'!G654,'ALL - prices'!$J$1:$DY$1,0))</f>
        <v>17.690000000000001</v>
      </c>
      <c r="I654" s="14">
        <f t="shared" si="50"/>
        <v>3.9406630152805531</v>
      </c>
      <c r="J654" s="15">
        <f>INDEX(MarketCap2!$E$2:$AR$224,MATCH(A654,MarketCap2!$B$2:$B$224,0),MATCH(G654,MarketCap2!$E$1:$AR$1,0))</f>
        <v>1661912576</v>
      </c>
      <c r="K654">
        <f t="shared" si="48"/>
        <v>21.231234930311434</v>
      </c>
      <c r="L654">
        <f>INDEX('PB2'!$D$2:$AQ$224,MATCH(A654,'PB2'!$B$2:$B$224,0),MATCH(G654,'PB2'!$D$1:$AQ$1,0))</f>
        <v>2.1923949718475302</v>
      </c>
      <c r="M654" s="16">
        <f t="shared" si="49"/>
        <v>0.45612219186823827</v>
      </c>
      <c r="N654" s="6">
        <f>INDEX('ROA2'!$D$2:$AQ$224,MATCH(A654,'ROA2'!$B$2:$B$224,0),MATCH(G654,'ROA2'!$D$1:$AQ$1,0))</f>
        <v>2.8469309806823699</v>
      </c>
      <c r="O654" s="6">
        <v>1443.4150400000001</v>
      </c>
      <c r="P654" s="28">
        <v>2.5762496451299622E-2</v>
      </c>
    </row>
    <row r="655" spans="1:16" x14ac:dyDescent="0.3">
      <c r="A655" t="s">
        <v>462</v>
      </c>
      <c r="B655" t="e">
        <f>VLOOKUP(A655,Sheet3!L:L,1,FALSE)</f>
        <v>#N/A</v>
      </c>
      <c r="C655" t="str">
        <f>VLOOKUP(A655,'ALL - prices'!B:C,2,FALSE)</f>
        <v>ATS Corp</v>
      </c>
      <c r="D655" t="str">
        <f>VLOOKUP(A655,'ALL - prices'!B:I,8,FALSE)</f>
        <v>Industrials</v>
      </c>
      <c r="E655">
        <v>2018</v>
      </c>
      <c r="F655" t="s">
        <v>680</v>
      </c>
      <c r="G655" t="str">
        <f t="shared" si="46"/>
        <v>2018-Q2</v>
      </c>
      <c r="H655" s="4">
        <f>INDEX('ALL - prices'!$J$3:$DY$219,MATCH('COMBINED DATA'!A655,'ALL - prices'!$B$3:$B$219,0),MATCH('COMBINED DATA'!G655,'ALL - prices'!$J$1:$DY$1,0))</f>
        <v>19.7</v>
      </c>
      <c r="I655" s="14">
        <f t="shared" si="50"/>
        <v>4.0557151034065617</v>
      </c>
      <c r="J655" s="15">
        <f>INDEX(MarketCap2!$E$2:$AR$224,MATCH(A655,MarketCap2!$B$2:$B$224,0),MATCH(G655,MarketCap2!$E$1:$AR$1,0))</f>
        <v>1853425280</v>
      </c>
      <c r="K655">
        <f t="shared" si="48"/>
        <v>21.340301266820973</v>
      </c>
      <c r="L655">
        <f>INDEX('PB2'!$D$2:$AQ$224,MATCH(A655,'PB2'!$B$2:$B$224,0),MATCH(G655,'PB2'!$D$1:$AQ$1,0))</f>
        <v>2.41020703315735</v>
      </c>
      <c r="M655" s="16">
        <f t="shared" si="49"/>
        <v>0.41490211680695693</v>
      </c>
      <c r="N655" s="6">
        <f>INDEX('ROA2'!$D$2:$AQ$224,MATCH(A655,'ROA2'!$B$2:$B$224,0),MATCH(G655,'ROA2'!$D$1:$AQ$1,0))</f>
        <v>3.2369840145111102</v>
      </c>
      <c r="O655" s="6">
        <v>1542.219008</v>
      </c>
      <c r="P655" s="28">
        <v>6.8451530060265914E-2</v>
      </c>
    </row>
    <row r="656" spans="1:16" x14ac:dyDescent="0.3">
      <c r="A656" t="s">
        <v>462</v>
      </c>
      <c r="B656" t="e">
        <f>VLOOKUP(A656,Sheet3!L:L,1,FALSE)</f>
        <v>#N/A</v>
      </c>
      <c r="C656" t="str">
        <f>VLOOKUP(A656,'ALL - prices'!B:C,2,FALSE)</f>
        <v>ATS Corp</v>
      </c>
      <c r="D656" t="str">
        <f>VLOOKUP(A656,'ALL - prices'!B:I,8,FALSE)</f>
        <v>Industrials</v>
      </c>
      <c r="E656">
        <v>2018</v>
      </c>
      <c r="F656" t="s">
        <v>681</v>
      </c>
      <c r="G656" t="str">
        <f t="shared" si="46"/>
        <v>2018-Q3</v>
      </c>
      <c r="H656" s="4">
        <f>INDEX('ALL - prices'!$J$3:$DY$219,MATCH('COMBINED DATA'!A656,'ALL - prices'!$B$3:$B$219,0),MATCH('COMBINED DATA'!G656,'ALL - prices'!$J$1:$DY$1,0))</f>
        <v>24.02</v>
      </c>
      <c r="I656" s="14">
        <f t="shared" si="50"/>
        <v>2.9498813535462824</v>
      </c>
      <c r="J656" s="15">
        <f>INDEX(MarketCap2!$E$2:$AR$224,MATCH(A656,MarketCap2!$B$2:$B$224,0),MATCH(G656,MarketCap2!$E$1:$AR$1,0))</f>
        <v>2259861760</v>
      </c>
      <c r="K656">
        <f t="shared" si="48"/>
        <v>21.538569480218165</v>
      </c>
      <c r="L656">
        <f>INDEX('PB2'!$D$2:$AQ$224,MATCH(A656,'PB2'!$B$2:$B$224,0),MATCH(G656,'PB2'!$D$1:$AQ$1,0))</f>
        <v>2.9149580001831099</v>
      </c>
      <c r="M656" s="16">
        <f t="shared" si="49"/>
        <v>0.34305811608166659</v>
      </c>
      <c r="N656" s="6">
        <f>INDEX('ROA2'!$D$2:$AQ$224,MATCH(A656,'ROA2'!$B$2:$B$224,0),MATCH(G656,'ROA2'!$D$1:$AQ$1,0))</f>
        <v>3.5636188983917201</v>
      </c>
      <c r="O656" s="6">
        <v>1543.91104</v>
      </c>
      <c r="P656" s="28">
        <v>1.097141191505744E-3</v>
      </c>
    </row>
    <row r="657" spans="1:16" x14ac:dyDescent="0.3">
      <c r="A657" t="s">
        <v>462</v>
      </c>
      <c r="B657" t="e">
        <f>VLOOKUP(A657,Sheet3!L:L,1,FALSE)</f>
        <v>#N/A</v>
      </c>
      <c r="C657" t="str">
        <f>VLOOKUP(A657,'ALL - prices'!B:C,2,FALSE)</f>
        <v>ATS Corp</v>
      </c>
      <c r="D657" t="str">
        <f>VLOOKUP(A657,'ALL - prices'!B:I,8,FALSE)</f>
        <v>Industrials</v>
      </c>
      <c r="E657">
        <v>2018</v>
      </c>
      <c r="F657" t="s">
        <v>682</v>
      </c>
      <c r="G657" t="str">
        <f t="shared" si="46"/>
        <v>2018-Q4</v>
      </c>
      <c r="H657" s="4">
        <f>INDEX('ALL - prices'!$J$3:$DY$219,MATCH('COMBINED DATA'!A657,'ALL - prices'!$B$3:$B$219,0),MATCH('COMBINED DATA'!G657,'ALL - prices'!$J$1:$DY$1,0))</f>
        <v>14.39</v>
      </c>
      <c r="I657" s="14">
        <f t="shared" si="50"/>
        <v>1.5683324477503702</v>
      </c>
      <c r="J657" s="15">
        <f>INDEX(MarketCap2!$E$2:$AR$224,MATCH(A657,MarketCap2!$B$2:$B$224,0),MATCH(G657,MarketCap2!$E$1:$AR$1,0))</f>
        <v>1354661632</v>
      </c>
      <c r="K657">
        <f t="shared" si="48"/>
        <v>21.026817542012143</v>
      </c>
      <c r="L657">
        <f>INDEX('PB2'!$D$2:$AQ$224,MATCH(A657,'PB2'!$B$2:$B$224,0),MATCH(G657,'PB2'!$D$1:$AQ$1,0))</f>
        <v>1.6830630302429199</v>
      </c>
      <c r="M657" s="16">
        <f t="shared" si="49"/>
        <v>0.59415481299928974</v>
      </c>
      <c r="N657" s="6">
        <f>INDEX('ROA2'!$D$2:$AQ$224,MATCH(A657,'ROA2'!$B$2:$B$224,0),MATCH(G657,'ROA2'!$D$1:$AQ$1,0))</f>
        <v>3.3639800548553498</v>
      </c>
      <c r="O657" s="6">
        <v>1525.8510080000001</v>
      </c>
      <c r="P657" s="28">
        <v>-1.1697585891995347E-2</v>
      </c>
    </row>
    <row r="658" spans="1:16" x14ac:dyDescent="0.3">
      <c r="A658" t="s">
        <v>462</v>
      </c>
      <c r="B658" t="e">
        <f>VLOOKUP(A658,Sheet3!L:L,1,FALSE)</f>
        <v>#N/A</v>
      </c>
      <c r="C658" t="str">
        <f>VLOOKUP(A658,'ALL - prices'!B:C,2,FALSE)</f>
        <v>ATS Corp</v>
      </c>
      <c r="D658" t="str">
        <f>VLOOKUP(A658,'ALL - prices'!B:I,8,FALSE)</f>
        <v>Industrials</v>
      </c>
      <c r="E658">
        <v>2019</v>
      </c>
      <c r="F658" t="s">
        <v>679</v>
      </c>
      <c r="G658" t="str">
        <f t="shared" si="46"/>
        <v>2019-Q1</v>
      </c>
      <c r="H658" s="4">
        <f>INDEX('ALL - prices'!$J$3:$DY$219,MATCH('COMBINED DATA'!A658,'ALL - prices'!$B$3:$B$219,0),MATCH('COMBINED DATA'!G658,'ALL - prices'!$J$1:$DY$1,0))</f>
        <v>19.64</v>
      </c>
      <c r="I658" s="14">
        <f t="shared" si="50"/>
        <v>2.450584964180325</v>
      </c>
      <c r="J658" s="15">
        <f>INDEX(MarketCap2!$E$2:$AR$224,MATCH(A658,MarketCap2!$B$2:$B$224,0),MATCH(G658,MarketCap2!$E$1:$AR$1,0))</f>
        <v>1830841984</v>
      </c>
      <c r="K658">
        <f t="shared" si="48"/>
        <v>21.328041798532389</v>
      </c>
      <c r="L658">
        <f>INDEX('PB2'!$D$2:$AQ$224,MATCH(A658,'PB2'!$B$2:$B$224,0),MATCH(G658,'PB2'!$D$1:$AQ$1,0))</f>
        <v>2.2869060039520299</v>
      </c>
      <c r="M658" s="16">
        <f t="shared" si="49"/>
        <v>0.43727201654632414</v>
      </c>
      <c r="N658" s="6">
        <f>INDEX('ROA2'!$D$2:$AQ$224,MATCH(A658,'ROA2'!$B$2:$B$224,0),MATCH(G658,'ROA2'!$D$1:$AQ$1,0))</f>
        <v>4.3317427635192898</v>
      </c>
      <c r="O658" s="6">
        <v>1674.7289599999999</v>
      </c>
      <c r="P658" s="28">
        <v>9.757043854179491E-2</v>
      </c>
    </row>
    <row r="659" spans="1:16" x14ac:dyDescent="0.3">
      <c r="A659" t="s">
        <v>462</v>
      </c>
      <c r="B659" t="e">
        <f>VLOOKUP(A659,Sheet3!L:L,1,FALSE)</f>
        <v>#N/A</v>
      </c>
      <c r="C659" t="str">
        <f>VLOOKUP(A659,'ALL - prices'!B:C,2,FALSE)</f>
        <v>ATS Corp</v>
      </c>
      <c r="D659" t="str">
        <f>VLOOKUP(A659,'ALL - prices'!B:I,8,FALSE)</f>
        <v>Industrials</v>
      </c>
      <c r="E659">
        <v>2019</v>
      </c>
      <c r="F659" t="s">
        <v>680</v>
      </c>
      <c r="G659" t="str">
        <f t="shared" si="46"/>
        <v>2019-Q2</v>
      </c>
      <c r="H659" s="4">
        <f>INDEX('ALL - prices'!$J$3:$DY$219,MATCH('COMBINED DATA'!A659,'ALL - prices'!$B$3:$B$219,0),MATCH('COMBINED DATA'!G659,'ALL - prices'!$J$1:$DY$1,0))</f>
        <v>21.3</v>
      </c>
      <c r="I659" s="14">
        <f t="shared" si="50"/>
        <v>2.0792145953059613</v>
      </c>
      <c r="J659" s="15">
        <f>INDEX(MarketCap2!$E$2:$AR$224,MATCH(A659,MarketCap2!$B$2:$B$224,0),MATCH(G659,MarketCap2!$E$1:$AR$1,0))</f>
        <v>1957670528</v>
      </c>
      <c r="K659">
        <f t="shared" si="48"/>
        <v>21.395021097232881</v>
      </c>
      <c r="L659">
        <f>INDEX('PB2'!$D$2:$AQ$224,MATCH(A659,'PB2'!$B$2:$B$224,0),MATCH(G659,'PB2'!$D$1:$AQ$1,0))</f>
        <v>2.43446588516235</v>
      </c>
      <c r="M659" s="16">
        <f t="shared" si="49"/>
        <v>0.41076771956215435</v>
      </c>
      <c r="N659" s="6">
        <f>INDEX('ROA2'!$D$2:$AQ$224,MATCH(A659,'ROA2'!$B$2:$B$224,0),MATCH(G659,'ROA2'!$D$1:$AQ$1,0))</f>
        <v>4.3789939880371103</v>
      </c>
      <c r="O659" s="6">
        <v>1688.8430080000001</v>
      </c>
      <c r="P659" s="28">
        <v>8.4276610347743305E-3</v>
      </c>
    </row>
    <row r="660" spans="1:16" x14ac:dyDescent="0.3">
      <c r="A660" t="s">
        <v>462</v>
      </c>
      <c r="B660" t="e">
        <f>VLOOKUP(A660,Sheet3!L:L,1,FALSE)</f>
        <v>#N/A</v>
      </c>
      <c r="C660" t="str">
        <f>VLOOKUP(A660,'ALL - prices'!B:C,2,FALSE)</f>
        <v>ATS Corp</v>
      </c>
      <c r="D660" t="str">
        <f>VLOOKUP(A660,'ALL - prices'!B:I,8,FALSE)</f>
        <v>Industrials</v>
      </c>
      <c r="E660">
        <v>2019</v>
      </c>
      <c r="F660" t="s">
        <v>681</v>
      </c>
      <c r="G660" t="str">
        <f t="shared" si="46"/>
        <v>2019-Q3</v>
      </c>
      <c r="H660" s="4">
        <f>INDEX('ALL - prices'!$J$3:$DY$219,MATCH('COMBINED DATA'!A660,'ALL - prices'!$B$3:$B$219,0),MATCH('COMBINED DATA'!G660,'ALL - prices'!$J$1:$DY$1,0))</f>
        <v>18.11</v>
      </c>
      <c r="I660" s="14">
        <f t="shared" si="50"/>
        <v>2.2001060580495984</v>
      </c>
      <c r="J660" s="15">
        <f>INDEX(MarketCap2!$E$2:$AR$224,MATCH(A660,MarketCap2!$B$2:$B$224,0),MATCH(G660,MarketCap2!$E$1:$AR$1,0))</f>
        <v>1665746816</v>
      </c>
      <c r="K660">
        <f t="shared" si="48"/>
        <v>21.233539397953795</v>
      </c>
      <c r="L660">
        <f>INDEX('PB2'!$D$2:$AQ$224,MATCH(A660,'PB2'!$B$2:$B$224,0),MATCH(G660,'PB2'!$D$1:$AQ$1,0))</f>
        <v>2.03030204772949</v>
      </c>
      <c r="M660" s="16">
        <f t="shared" si="49"/>
        <v>0.49253755179841907</v>
      </c>
      <c r="N660" s="6">
        <f>INDEX('ROA2'!$D$2:$AQ$224,MATCH(A660,'ROA2'!$B$2:$B$224,0),MATCH(G660,'ROA2'!$D$1:$AQ$1,0))</f>
        <v>4.3188791275024396</v>
      </c>
      <c r="O660" s="6">
        <v>1720.316032</v>
      </c>
      <c r="P660" s="28">
        <v>1.8635849425265166E-2</v>
      </c>
    </row>
    <row r="661" spans="1:16" x14ac:dyDescent="0.3">
      <c r="A661" t="s">
        <v>462</v>
      </c>
      <c r="B661" t="e">
        <f>VLOOKUP(A661,Sheet3!L:L,1,FALSE)</f>
        <v>#N/A</v>
      </c>
      <c r="C661" t="str">
        <f>VLOOKUP(A661,'ALL - prices'!B:C,2,FALSE)</f>
        <v>ATS Corp</v>
      </c>
      <c r="D661" t="str">
        <f>VLOOKUP(A661,'ALL - prices'!B:I,8,FALSE)</f>
        <v>Industrials</v>
      </c>
      <c r="E661">
        <v>2019</v>
      </c>
      <c r="F661" t="s">
        <v>682</v>
      </c>
      <c r="G661" t="str">
        <f t="shared" si="46"/>
        <v>2019-Q4</v>
      </c>
      <c r="H661" s="4">
        <f>INDEX('ALL - prices'!$J$3:$DY$219,MATCH('COMBINED DATA'!A661,'ALL - prices'!$B$3:$B$219,0),MATCH('COMBINED DATA'!G661,'ALL - prices'!$J$1:$DY$1,0))</f>
        <v>21.43</v>
      </c>
      <c r="I661" s="14">
        <f t="shared" si="50"/>
        <v>2.6076937447995316</v>
      </c>
      <c r="J661" s="15">
        <f>INDEX(MarketCap2!$E$2:$AR$224,MATCH(A661,MarketCap2!$B$2:$B$224,0),MATCH(G661,MarketCap2!$E$1:$AR$1,0))</f>
        <v>1975765120</v>
      </c>
      <c r="K661">
        <f t="shared" si="48"/>
        <v>21.404221562810157</v>
      </c>
      <c r="L661">
        <f>INDEX('PB2'!$D$2:$AQ$224,MATCH(A661,'PB2'!$B$2:$B$224,0),MATCH(G661,'PB2'!$D$1:$AQ$1,0))</f>
        <v>2.3978970050811799</v>
      </c>
      <c r="M661" s="16">
        <f t="shared" si="49"/>
        <v>0.41703209015274006</v>
      </c>
      <c r="N661" s="6">
        <f>INDEX('ROA2'!$D$2:$AQ$224,MATCH(A661,'ROA2'!$B$2:$B$224,0),MATCH(G661,'ROA2'!$D$1:$AQ$1,0))</f>
        <v>4.8278732299804696</v>
      </c>
      <c r="O661" s="6">
        <v>1749.9189759999999</v>
      </c>
      <c r="P661" s="28">
        <v>1.720785219073049E-2</v>
      </c>
    </row>
    <row r="662" spans="1:16" x14ac:dyDescent="0.3">
      <c r="A662" t="s">
        <v>462</v>
      </c>
      <c r="B662" t="e">
        <f>VLOOKUP(A662,Sheet3!L:L,1,FALSE)</f>
        <v>#N/A</v>
      </c>
      <c r="C662" t="str">
        <f>VLOOKUP(A662,'ALL - prices'!B:C,2,FALSE)</f>
        <v>ATS Corp</v>
      </c>
      <c r="D662" t="str">
        <f>VLOOKUP(A662,'ALL - prices'!B:I,8,FALSE)</f>
        <v>Industrials</v>
      </c>
      <c r="E662">
        <v>2020</v>
      </c>
      <c r="F662" t="s">
        <v>679</v>
      </c>
      <c r="G662" t="str">
        <f t="shared" si="46"/>
        <v>2020-Q1</v>
      </c>
      <c r="H662" s="4">
        <f>INDEX('ALL - prices'!$J$3:$DY$219,MATCH('COMBINED DATA'!A662,'ALL - prices'!$B$3:$B$219,0),MATCH('COMBINED DATA'!G662,'ALL - prices'!$J$1:$DY$1,0))</f>
        <v>16.46</v>
      </c>
      <c r="I662" s="14">
        <f t="shared" si="50"/>
        <v>4.020915111430897</v>
      </c>
      <c r="J662" s="15">
        <f>INDEX(MarketCap2!$E$2:$AR$224,MATCH(A662,MarketCap2!$B$2:$B$224,0),MATCH(G662,MarketCap2!$E$1:$AR$1,0))</f>
        <v>1518985984</v>
      </c>
      <c r="K662">
        <f t="shared" si="48"/>
        <v>21.141308833394369</v>
      </c>
      <c r="L662">
        <f>INDEX('PB2'!$D$2:$AQ$224,MATCH(A662,'PB2'!$B$2:$B$224,0),MATCH(G662,'PB2'!$D$1:$AQ$1,0))</f>
        <v>1.7466390132904099</v>
      </c>
      <c r="M662" s="16">
        <f t="shared" si="49"/>
        <v>0.57252814828414245</v>
      </c>
      <c r="N662" s="6">
        <f>INDEX('ROA2'!$D$2:$AQ$224,MATCH(A662,'ROA2'!$B$2:$B$224,0),MATCH(G662,'ROA2'!$D$1:$AQ$1,0))</f>
        <v>3.3825829029083301</v>
      </c>
      <c r="O662" s="6">
        <v>1752.473984</v>
      </c>
      <c r="P662" s="28">
        <v>1.4600721719358299E-3</v>
      </c>
    </row>
    <row r="663" spans="1:16" x14ac:dyDescent="0.3">
      <c r="A663" t="s">
        <v>462</v>
      </c>
      <c r="B663" t="e">
        <f>VLOOKUP(A663,Sheet3!L:L,1,FALSE)</f>
        <v>#N/A</v>
      </c>
      <c r="C663" t="str">
        <f>VLOOKUP(A663,'ALL - prices'!B:C,2,FALSE)</f>
        <v>ATS Corp</v>
      </c>
      <c r="D663" t="str">
        <f>VLOOKUP(A663,'ALL - prices'!B:I,8,FALSE)</f>
        <v>Industrials</v>
      </c>
      <c r="E663">
        <v>2020</v>
      </c>
      <c r="F663" t="s">
        <v>680</v>
      </c>
      <c r="G663" t="str">
        <f t="shared" si="46"/>
        <v>2020-Q2</v>
      </c>
      <c r="H663" s="4">
        <f>INDEX('ALL - prices'!$J$3:$DY$219,MATCH('COMBINED DATA'!A663,'ALL - prices'!$B$3:$B$219,0),MATCH('COMBINED DATA'!G663,'ALL - prices'!$J$1:$DY$1,0))</f>
        <v>19.12</v>
      </c>
      <c r="I663" s="14">
        <f t="shared" si="50"/>
        <v>7.7357368750494722</v>
      </c>
      <c r="J663" s="15">
        <f>INDEX(MarketCap2!$E$2:$AR$224,MATCH(A663,MarketCap2!$B$2:$B$224,0),MATCH(G663,MarketCap2!$E$1:$AR$1,0))</f>
        <v>1761543808</v>
      </c>
      <c r="K663">
        <f t="shared" si="48"/>
        <v>21.289456425149634</v>
      </c>
      <c r="L663">
        <f>INDEX('PB2'!$D$2:$AQ$224,MATCH(A663,'PB2'!$B$2:$B$224,0),MATCH(G663,'PB2'!$D$1:$AQ$1,0))</f>
        <v>1.94614505767822</v>
      </c>
      <c r="M663" s="16">
        <f t="shared" si="49"/>
        <v>0.51383631248588169</v>
      </c>
      <c r="N663" s="6">
        <f>INDEX('ROA2'!$D$2:$AQ$224,MATCH(A663,'ROA2'!$B$2:$B$224,0),MATCH(G663,'ROA2'!$D$1:$AQ$1,0))</f>
        <v>2.79200291633606</v>
      </c>
      <c r="O663" s="6">
        <v>2097.972992</v>
      </c>
      <c r="P663" s="28">
        <v>0.19714929360115396</v>
      </c>
    </row>
    <row r="664" spans="1:16" x14ac:dyDescent="0.3">
      <c r="A664" t="s">
        <v>462</v>
      </c>
      <c r="B664" t="e">
        <f>VLOOKUP(A664,Sheet3!L:L,1,FALSE)</f>
        <v>#N/A</v>
      </c>
      <c r="C664" t="str">
        <f>VLOOKUP(A664,'ALL - prices'!B:C,2,FALSE)</f>
        <v>ATS Corp</v>
      </c>
      <c r="D664" t="str">
        <f>VLOOKUP(A664,'ALL - prices'!B:I,8,FALSE)</f>
        <v>Industrials</v>
      </c>
      <c r="E664">
        <v>2020</v>
      </c>
      <c r="F664" t="s">
        <v>681</v>
      </c>
      <c r="G664" t="str">
        <f t="shared" si="46"/>
        <v>2020-Q3</v>
      </c>
      <c r="H664" s="4">
        <f>INDEX('ALL - prices'!$J$3:$DY$219,MATCH('COMBINED DATA'!A664,'ALL - prices'!$B$3:$B$219,0),MATCH('COMBINED DATA'!G664,'ALL - prices'!$J$1:$DY$1,0))</f>
        <v>17.309999999999999</v>
      </c>
      <c r="I664" s="14">
        <f t="shared" si="50"/>
        <v>8.1753307782213156</v>
      </c>
      <c r="J664" s="15">
        <f>INDEX(MarketCap2!$E$2:$AR$224,MATCH(A664,MarketCap2!$B$2:$B$224,0),MATCH(G664,MarketCap2!$E$1:$AR$1,0))</f>
        <v>1599625472</v>
      </c>
      <c r="K664">
        <f t="shared" si="48"/>
        <v>21.193035358791146</v>
      </c>
      <c r="L664">
        <f>INDEX('PB2'!$D$2:$AQ$224,MATCH(A664,'PB2'!$B$2:$B$224,0),MATCH(G664,'PB2'!$D$1:$AQ$1,0))</f>
        <v>1.7687799930572501</v>
      </c>
      <c r="M664" s="16">
        <f t="shared" si="49"/>
        <v>0.56536143778489301</v>
      </c>
      <c r="N664" s="6">
        <f>INDEX('ROA2'!$D$2:$AQ$224,MATCH(A664,'ROA2'!$B$2:$B$224,0),MATCH(G664,'ROA2'!$D$1:$AQ$1,0))</f>
        <v>2.42719507217407</v>
      </c>
      <c r="O664" s="6">
        <v>2082.2630399999998</v>
      </c>
      <c r="P664" s="28">
        <v>-7.4881574071284122E-3</v>
      </c>
    </row>
    <row r="665" spans="1:16" x14ac:dyDescent="0.3">
      <c r="A665" t="s">
        <v>462</v>
      </c>
      <c r="B665" t="e">
        <f>VLOOKUP(A665,Sheet3!L:L,1,FALSE)</f>
        <v>#N/A</v>
      </c>
      <c r="C665" t="str">
        <f>VLOOKUP(A665,'ALL - prices'!B:C,2,FALSE)</f>
        <v>ATS Corp</v>
      </c>
      <c r="D665" t="str">
        <f>VLOOKUP(A665,'ALL - prices'!B:I,8,FALSE)</f>
        <v>Industrials</v>
      </c>
      <c r="E665">
        <v>2020</v>
      </c>
      <c r="F665" t="s">
        <v>682</v>
      </c>
      <c r="G665" t="str">
        <f t="shared" si="46"/>
        <v>2020-Q4</v>
      </c>
      <c r="H665" s="4">
        <f>INDEX('ALL - prices'!$J$3:$DY$219,MATCH('COMBINED DATA'!A665,'ALL - prices'!$B$3:$B$219,0),MATCH('COMBINED DATA'!G665,'ALL - prices'!$J$1:$DY$1,0))</f>
        <v>22.35</v>
      </c>
      <c r="I665" s="14">
        <f t="shared" si="50"/>
        <v>9.8879063338336</v>
      </c>
      <c r="J665" s="15">
        <f>INDEX(MarketCap2!$E$2:$AR$224,MATCH(A665,MarketCap2!$B$2:$B$224,0),MATCH(G665,MarketCap2!$E$1:$AR$1,0))</f>
        <v>2056299904</v>
      </c>
      <c r="K665">
        <f t="shared" si="48"/>
        <v>21.444174041605951</v>
      </c>
      <c r="L665">
        <f>INDEX('PB2'!$D$2:$AQ$224,MATCH(A665,'PB2'!$B$2:$B$224,0),MATCH(G665,'PB2'!$D$1:$AQ$1,0))</f>
        <v>2.3330519199371298</v>
      </c>
      <c r="M665" s="16">
        <f t="shared" si="49"/>
        <v>0.42862312298088406</v>
      </c>
      <c r="N665" s="6">
        <f>INDEX('ROA2'!$D$2:$AQ$224,MATCH(A665,'ROA2'!$B$2:$B$224,0),MATCH(G665,'ROA2'!$D$1:$AQ$1,0))</f>
        <v>2.1402249336242698</v>
      </c>
      <c r="O665" s="6">
        <v>1852.692992</v>
      </c>
      <c r="P665" s="28">
        <v>-0.11025026309836429</v>
      </c>
    </row>
    <row r="666" spans="1:16" x14ac:dyDescent="0.3">
      <c r="A666" t="s">
        <v>462</v>
      </c>
      <c r="B666" t="e">
        <f>VLOOKUP(A666,Sheet3!L:L,1,FALSE)</f>
        <v>#N/A</v>
      </c>
      <c r="C666" t="str">
        <f>VLOOKUP(A666,'ALL - prices'!B:C,2,FALSE)</f>
        <v>ATS Corp</v>
      </c>
      <c r="D666" t="str">
        <f>VLOOKUP(A666,'ALL - prices'!B:I,8,FALSE)</f>
        <v>Industrials</v>
      </c>
      <c r="E666">
        <v>2021</v>
      </c>
      <c r="F666" t="s">
        <v>679</v>
      </c>
      <c r="G666" t="str">
        <f t="shared" ref="G666:G729" si="51">E666&amp;"-"&amp;F666</f>
        <v>2021-Q1</v>
      </c>
      <c r="H666" s="4">
        <f>INDEX('ALL - prices'!$J$3:$DY$219,MATCH('COMBINED DATA'!A666,'ALL - prices'!$B$3:$B$219,0),MATCH('COMBINED DATA'!G666,'ALL - prices'!$J$1:$DY$1,0))</f>
        <v>26.47</v>
      </c>
      <c r="I666" s="14">
        <f t="shared" si="50"/>
        <v>6.3149003687047118</v>
      </c>
      <c r="J666" s="15">
        <f>INDEX(MarketCap2!$E$2:$AR$224,MATCH(A666,MarketCap2!$B$2:$B$224,0),MATCH(G666,MarketCap2!$E$1:$AR$1,0))</f>
        <v>2437281024</v>
      </c>
      <c r="K666">
        <f t="shared" ref="K666:K729" si="52">LN(J666)</f>
        <v>21.614148920493061</v>
      </c>
      <c r="L666">
        <f>INDEX('PB2'!$D$2:$AQ$224,MATCH(A666,'PB2'!$B$2:$B$224,0),MATCH(G666,'PB2'!$D$1:$AQ$1,0))</f>
        <v>2.7224159240722701</v>
      </c>
      <c r="M666" s="16">
        <f t="shared" ref="M666:M729" si="53">1/L666</f>
        <v>0.36732080177674337</v>
      </c>
      <c r="N666" s="6">
        <f>INDEX('ROA2'!$D$2:$AQ$224,MATCH(A666,'ROA2'!$B$2:$B$224,0),MATCH(G666,'ROA2'!$D$1:$AQ$1,0))</f>
        <v>2.9200239181518599</v>
      </c>
      <c r="O666" s="6">
        <v>1905.510016</v>
      </c>
      <c r="P666" s="28">
        <v>2.8508244068534777E-2</v>
      </c>
    </row>
    <row r="667" spans="1:16" x14ac:dyDescent="0.3">
      <c r="A667" t="s">
        <v>462</v>
      </c>
      <c r="B667" t="e">
        <f>VLOOKUP(A667,Sheet3!L:L,1,FALSE)</f>
        <v>#N/A</v>
      </c>
      <c r="C667" t="str">
        <f>VLOOKUP(A667,'ALL - prices'!B:C,2,FALSE)</f>
        <v>ATS Corp</v>
      </c>
      <c r="D667" t="str">
        <f>VLOOKUP(A667,'ALL - prices'!B:I,8,FALSE)</f>
        <v>Industrials</v>
      </c>
      <c r="E667">
        <v>2021</v>
      </c>
      <c r="F667" t="s">
        <v>680</v>
      </c>
      <c r="G667" t="str">
        <f t="shared" si="51"/>
        <v>2021-Q2</v>
      </c>
      <c r="H667" s="4">
        <f>INDEX('ALL - prices'!$J$3:$DY$219,MATCH('COMBINED DATA'!A667,'ALL - prices'!$B$3:$B$219,0),MATCH('COMBINED DATA'!G667,'ALL - prices'!$J$1:$DY$1,0))</f>
        <v>35.58</v>
      </c>
      <c r="I667" s="14">
        <f t="shared" si="50"/>
        <v>6.4026888882718538</v>
      </c>
      <c r="J667" s="15">
        <f>INDEX(MarketCap2!$E$2:$AR$224,MATCH(A667,MarketCap2!$B$2:$B$224,0),MATCH(G667,MarketCap2!$E$1:$AR$1,0))</f>
        <v>3276103424</v>
      </c>
      <c r="K667">
        <f t="shared" si="52"/>
        <v>21.909920572646477</v>
      </c>
      <c r="L667">
        <f>INDEX('PB2'!$D$2:$AQ$224,MATCH(A667,'PB2'!$B$2:$B$224,0),MATCH(G667,'PB2'!$D$1:$AQ$1,0))</f>
        <v>3.4742479324340798</v>
      </c>
      <c r="M667" s="16">
        <f t="shared" si="53"/>
        <v>0.28783207745896067</v>
      </c>
      <c r="N667" s="6">
        <f>INDEX('ROA2'!$D$2:$AQ$224,MATCH(A667,'ROA2'!$B$2:$B$224,0),MATCH(G667,'ROA2'!$D$1:$AQ$1,0))</f>
        <v>2.9851379394531201</v>
      </c>
      <c r="O667" s="6">
        <v>2196.1000960000001</v>
      </c>
      <c r="P667" s="28">
        <v>0.15249989638469588</v>
      </c>
    </row>
    <row r="668" spans="1:16" x14ac:dyDescent="0.3">
      <c r="A668" t="s">
        <v>462</v>
      </c>
      <c r="B668" t="e">
        <f>VLOOKUP(A668,Sheet3!L:L,1,FALSE)</f>
        <v>#N/A</v>
      </c>
      <c r="C668" t="str">
        <f>VLOOKUP(A668,'ALL - prices'!B:C,2,FALSE)</f>
        <v>ATS Corp</v>
      </c>
      <c r="D668" t="str">
        <f>VLOOKUP(A668,'ALL - prices'!B:I,8,FALSE)</f>
        <v>Industrials</v>
      </c>
      <c r="E668">
        <v>2021</v>
      </c>
      <c r="F668" t="s">
        <v>681</v>
      </c>
      <c r="G668" t="str">
        <f t="shared" si="51"/>
        <v>2021-Q3</v>
      </c>
      <c r="H668" s="4">
        <f>INDEX('ALL - prices'!$J$3:$DY$219,MATCH('COMBINED DATA'!A668,'ALL - prices'!$B$3:$B$219,0),MATCH('COMBINED DATA'!G668,'ALL - prices'!$J$1:$DY$1,0))</f>
        <v>40.18</v>
      </c>
      <c r="I668" s="14">
        <f t="shared" si="50"/>
        <v>7.1236946172614859</v>
      </c>
      <c r="J668" s="15">
        <f>INDEX(MarketCap2!$E$2:$AR$224,MATCH(A668,MarketCap2!$B$2:$B$224,0),MATCH(G668,MarketCap2!$E$1:$AR$1,0))</f>
        <v>3705853696</v>
      </c>
      <c r="K668">
        <f t="shared" si="52"/>
        <v>22.033179486426434</v>
      </c>
      <c r="L668">
        <f>INDEX('PB2'!$D$2:$AQ$224,MATCH(A668,'PB2'!$B$2:$B$224,0),MATCH(G668,'PB2'!$D$1:$AQ$1,0))</f>
        <v>4.0175538063049299</v>
      </c>
      <c r="M668" s="16">
        <f t="shared" si="53"/>
        <v>0.24890768069631189</v>
      </c>
      <c r="N668" s="6">
        <f>INDEX('ROA2'!$D$2:$AQ$224,MATCH(A668,'ROA2'!$B$2:$B$224,0),MATCH(G668,'ROA2'!$D$1:$AQ$1,0))</f>
        <v>3.7750060558319101</v>
      </c>
      <c r="O668" s="6">
        <v>2565.6240640000001</v>
      </c>
      <c r="P668" s="28">
        <v>0.16826371834009515</v>
      </c>
    </row>
    <row r="669" spans="1:16" x14ac:dyDescent="0.3">
      <c r="A669" t="s">
        <v>462</v>
      </c>
      <c r="B669" t="e">
        <f>VLOOKUP(A669,Sheet3!L:L,1,FALSE)</f>
        <v>#N/A</v>
      </c>
      <c r="C669" t="str">
        <f>VLOOKUP(A669,'ALL - prices'!B:C,2,FALSE)</f>
        <v>ATS Corp</v>
      </c>
      <c r="D669" t="str">
        <f>VLOOKUP(A669,'ALL - prices'!B:I,8,FALSE)</f>
        <v>Industrials</v>
      </c>
      <c r="E669">
        <v>2021</v>
      </c>
      <c r="F669" t="s">
        <v>682</v>
      </c>
      <c r="G669" t="str">
        <f t="shared" si="51"/>
        <v>2021-Q4</v>
      </c>
      <c r="H669" s="4">
        <f>INDEX('ALL - prices'!$J$3:$DY$219,MATCH('COMBINED DATA'!A669,'ALL - prices'!$B$3:$B$219,0),MATCH('COMBINED DATA'!G669,'ALL - prices'!$J$1:$DY$1,0))</f>
        <v>50.24</v>
      </c>
      <c r="I669" s="14">
        <f t="shared" si="50"/>
        <v>4.6289739683865676</v>
      </c>
      <c r="J669" s="15">
        <f>INDEX(MarketCap2!$E$2:$AR$224,MATCH(A669,MarketCap2!$B$2:$B$224,0),MATCH(G669,MarketCap2!$E$1:$AR$1,0))</f>
        <v>4634822144</v>
      </c>
      <c r="K669">
        <f t="shared" si="52"/>
        <v>22.256863662843955</v>
      </c>
      <c r="L669">
        <f>INDEX('PB2'!$D$2:$AQ$224,MATCH(A669,'PB2'!$B$2:$B$224,0),MATCH(G669,'PB2'!$D$1:$AQ$1,0))</f>
        <v>4.8358850479126003</v>
      </c>
      <c r="M669" s="16">
        <f t="shared" si="53"/>
        <v>0.20678738019871831</v>
      </c>
      <c r="N669" s="6">
        <f>INDEX('ROA2'!$D$2:$AQ$224,MATCH(A669,'ROA2'!$B$2:$B$224,0),MATCH(G669,'ROA2'!$D$1:$AQ$1,0))</f>
        <v>4.7634348869323704</v>
      </c>
      <c r="O669" s="6">
        <v>2566.0930560000002</v>
      </c>
      <c r="P669" s="28">
        <v>1.8279841017271932E-4</v>
      </c>
    </row>
    <row r="670" spans="1:16" x14ac:dyDescent="0.3">
      <c r="A670" t="s">
        <v>462</v>
      </c>
      <c r="B670" t="e">
        <f>VLOOKUP(A670,Sheet3!L:L,1,FALSE)</f>
        <v>#N/A</v>
      </c>
      <c r="C670" t="str">
        <f>VLOOKUP(A670,'ALL - prices'!B:C,2,FALSE)</f>
        <v>ATS Corp</v>
      </c>
      <c r="D670" t="str">
        <f>VLOOKUP(A670,'ALL - prices'!B:I,8,FALSE)</f>
        <v>Industrials</v>
      </c>
      <c r="E670">
        <v>2022</v>
      </c>
      <c r="F670" t="s">
        <v>679</v>
      </c>
      <c r="G670" t="str">
        <f t="shared" si="51"/>
        <v>2022-Q1</v>
      </c>
      <c r="H670" s="4">
        <f>INDEX('ALL - prices'!$J$3:$DY$219,MATCH('COMBINED DATA'!A670,'ALL - prices'!$B$3:$B$219,0),MATCH('COMBINED DATA'!G670,'ALL - prices'!$J$1:$DY$1,0))</f>
        <v>45.1</v>
      </c>
      <c r="I670" s="14">
        <f t="shared" si="50"/>
        <v>9.7679795761457111</v>
      </c>
      <c r="J670" s="15">
        <f>INDEX(MarketCap2!$E$2:$AR$224,MATCH(A670,MarketCap2!$B$2:$B$224,0),MATCH(G670,MarketCap2!$E$1:$AR$1,0))</f>
        <v>4160936192</v>
      </c>
      <c r="K670">
        <f t="shared" si="52"/>
        <v>22.149005932054344</v>
      </c>
      <c r="L670">
        <f>INDEX('PB2'!$D$2:$AQ$224,MATCH(A670,'PB2'!$B$2:$B$224,0),MATCH(G670,'PB2'!$D$1:$AQ$1,0))</f>
        <v>4.2392940521240199</v>
      </c>
      <c r="M670" s="16">
        <f t="shared" si="53"/>
        <v>0.23588833133643289</v>
      </c>
      <c r="N670" s="6">
        <f>INDEX('ROA2'!$D$2:$AQ$224,MATCH(A670,'ROA2'!$B$2:$B$224,0),MATCH(G670,'ROA2'!$D$1:$AQ$1,0))</f>
        <v>4.3270130157470703</v>
      </c>
      <c r="O670" s="6">
        <v>3190.9388800000002</v>
      </c>
      <c r="P670" s="28">
        <v>0.24350084364204755</v>
      </c>
    </row>
    <row r="671" spans="1:16" x14ac:dyDescent="0.3">
      <c r="A671" t="s">
        <v>462</v>
      </c>
      <c r="B671" t="e">
        <f>VLOOKUP(A671,Sheet3!L:L,1,FALSE)</f>
        <v>#N/A</v>
      </c>
      <c r="C671" t="str">
        <f>VLOOKUP(A671,'ALL - prices'!B:C,2,FALSE)</f>
        <v>ATS Corp</v>
      </c>
      <c r="D671" t="str">
        <f>VLOOKUP(A671,'ALL - prices'!B:I,8,FALSE)</f>
        <v>Industrials</v>
      </c>
      <c r="E671">
        <v>2022</v>
      </c>
      <c r="F671" t="s">
        <v>680</v>
      </c>
      <c r="G671" t="str">
        <f t="shared" si="51"/>
        <v>2022-Q2</v>
      </c>
      <c r="H671" s="4">
        <f>INDEX('ALL - prices'!$J$3:$DY$219,MATCH('COMBINED DATA'!A671,'ALL - prices'!$B$3:$B$219,0),MATCH('COMBINED DATA'!G671,'ALL - prices'!$J$1:$DY$1,0))</f>
        <v>35.35</v>
      </c>
      <c r="I671" s="14">
        <f t="shared" si="50"/>
        <v>11.624805016285906</v>
      </c>
      <c r="J671" s="15">
        <f>INDEX(MarketCap2!$E$2:$AR$224,MATCH(A671,MarketCap2!$B$2:$B$224,0),MATCH(G671,MarketCap2!$E$1:$AR$1,0))</f>
        <v>3241583872</v>
      </c>
      <c r="K671">
        <f t="shared" si="52"/>
        <v>21.899327896685431</v>
      </c>
      <c r="L671">
        <f>INDEX('PB2'!$D$2:$AQ$224,MATCH(A671,'PB2'!$B$2:$B$224,0),MATCH(G671,'PB2'!$D$1:$AQ$1,0))</f>
        <v>3.3136959075927699</v>
      </c>
      <c r="M671" s="16">
        <f t="shared" si="53"/>
        <v>0.30177784198865992</v>
      </c>
      <c r="N671" s="6">
        <f>INDEX('ROA2'!$D$2:$AQ$224,MATCH(A671,'ROA2'!$B$2:$B$224,0),MATCH(G671,'ROA2'!$D$1:$AQ$1,0))</f>
        <v>4.3021960258483896</v>
      </c>
      <c r="O671" s="6">
        <v>3069.396992</v>
      </c>
      <c r="P671" s="28">
        <v>-3.8089694779738364E-2</v>
      </c>
    </row>
    <row r="672" spans="1:16" x14ac:dyDescent="0.3">
      <c r="A672" t="s">
        <v>462</v>
      </c>
      <c r="B672" t="e">
        <f>VLOOKUP(A672,Sheet3!L:L,1,FALSE)</f>
        <v>#N/A</v>
      </c>
      <c r="C672" t="str">
        <f>VLOOKUP(A672,'ALL - prices'!B:C,2,FALSE)</f>
        <v>ATS Corp</v>
      </c>
      <c r="D672" t="str">
        <f>VLOOKUP(A672,'ALL - prices'!B:I,8,FALSE)</f>
        <v>Industrials</v>
      </c>
      <c r="E672">
        <v>2022</v>
      </c>
      <c r="F672" t="s">
        <v>681</v>
      </c>
      <c r="G672" t="str">
        <f t="shared" si="51"/>
        <v>2022-Q3</v>
      </c>
      <c r="H672" s="4">
        <f>INDEX('ALL - prices'!$J$3:$DY$219,MATCH('COMBINED DATA'!A672,'ALL - prices'!$B$3:$B$219,0),MATCH('COMBINED DATA'!G672,'ALL - prices'!$J$1:$DY$1,0))</f>
        <v>36.46</v>
      </c>
      <c r="I672" s="14">
        <f t="shared" si="50"/>
        <v>8.3960997889893481</v>
      </c>
      <c r="J672" s="15">
        <f>INDEX(MarketCap2!$E$2:$AR$224,MATCH(A672,MarketCap2!$B$2:$B$224,0),MATCH(G672,MarketCap2!$E$1:$AR$1,0))</f>
        <v>3345015040</v>
      </c>
      <c r="K672">
        <f t="shared" si="52"/>
        <v>21.930737026779575</v>
      </c>
      <c r="L672">
        <f>INDEX('PB2'!$D$2:$AQ$224,MATCH(A672,'PB2'!$B$2:$B$224,0),MATCH(G672,'PB2'!$D$1:$AQ$1,0))</f>
        <v>3.3211209774017298</v>
      </c>
      <c r="M672" s="16">
        <f t="shared" si="53"/>
        <v>0.30110315366540708</v>
      </c>
      <c r="N672" s="6">
        <f>INDEX('ROA2'!$D$2:$AQ$224,MATCH(A672,'ROA2'!$B$2:$B$224,0),MATCH(G672,'ROA2'!$D$1:$AQ$1,0))</f>
        <v>4.1569128036498997</v>
      </c>
      <c r="O672" s="6">
        <v>3166.2259199999999</v>
      </c>
      <c r="P672" s="28">
        <v>3.1546563788383324E-2</v>
      </c>
    </row>
    <row r="673" spans="1:16" x14ac:dyDescent="0.3">
      <c r="A673" t="s">
        <v>462</v>
      </c>
      <c r="B673" t="e">
        <f>VLOOKUP(A673,Sheet3!L:L,1,FALSE)</f>
        <v>#N/A</v>
      </c>
      <c r="C673" t="str">
        <f>VLOOKUP(A673,'ALL - prices'!B:C,2,FALSE)</f>
        <v>ATS Corp</v>
      </c>
      <c r="D673" t="str">
        <f>VLOOKUP(A673,'ALL - prices'!B:I,8,FALSE)</f>
        <v>Industrials</v>
      </c>
      <c r="E673">
        <v>2022</v>
      </c>
      <c r="F673" t="s">
        <v>682</v>
      </c>
      <c r="G673" t="str">
        <f t="shared" si="51"/>
        <v>2022-Q4</v>
      </c>
      <c r="H673" s="4">
        <f>INDEX('ALL - prices'!$J$3:$DY$219,MATCH('COMBINED DATA'!A673,'ALL - prices'!$B$3:$B$219,0),MATCH('COMBINED DATA'!G673,'ALL - prices'!$J$1:$DY$1,0))</f>
        <v>42.09</v>
      </c>
      <c r="I673" s="14">
        <f t="shared" si="50"/>
        <v>1.9508182044123612</v>
      </c>
      <c r="J673" s="15">
        <f>INDEX(MarketCap2!$E$2:$AR$224,MATCH(A673,MarketCap2!$B$2:$B$224,0),MATCH(G673,MarketCap2!$E$1:$AR$1,0))</f>
        <v>3862636032</v>
      </c>
      <c r="K673">
        <f t="shared" si="52"/>
        <v>22.07461569719089</v>
      </c>
      <c r="L673">
        <f>INDEX('PB2'!$D$2:$AQ$224,MATCH(A673,'PB2'!$B$2:$B$224,0),MATCH(G673,'PB2'!$D$1:$AQ$1,0))</f>
        <v>3.5694200992584202</v>
      </c>
      <c r="M673" s="16">
        <f t="shared" si="53"/>
        <v>0.28015755282146787</v>
      </c>
      <c r="N673" s="6">
        <f>INDEX('ROA2'!$D$2:$AQ$224,MATCH(A673,'ROA2'!$B$2:$B$224,0),MATCH(G673,'ROA2'!$D$1:$AQ$1,0))</f>
        <v>4.0759959220886204</v>
      </c>
      <c r="O673" s="6">
        <v>3290.4389120000001</v>
      </c>
      <c r="P673" s="28">
        <v>3.9230615609387794E-2</v>
      </c>
    </row>
    <row r="674" spans="1:16" x14ac:dyDescent="0.3">
      <c r="A674" t="s">
        <v>462</v>
      </c>
      <c r="B674" t="e">
        <f>VLOOKUP(A674,Sheet3!L:L,1,FALSE)</f>
        <v>#N/A</v>
      </c>
      <c r="C674" t="str">
        <f>VLOOKUP(A674,'ALL - prices'!B:C,2,FALSE)</f>
        <v>ATS Corp</v>
      </c>
      <c r="D674" t="str">
        <f>VLOOKUP(A674,'ALL - prices'!B:I,8,FALSE)</f>
        <v>Industrials</v>
      </c>
      <c r="E674">
        <v>2023</v>
      </c>
      <c r="F674" t="s">
        <v>679</v>
      </c>
      <c r="G674" t="str">
        <f t="shared" si="51"/>
        <v>2023-Q1</v>
      </c>
      <c r="H674" s="4">
        <f>INDEX('ALL - prices'!$J$3:$DY$219,MATCH('COMBINED DATA'!A674,'ALL - prices'!$B$3:$B$219,0),MATCH('COMBINED DATA'!G674,'ALL - prices'!$J$1:$DY$1,0))</f>
        <v>56.59</v>
      </c>
      <c r="I674" s="14">
        <f t="shared" si="50"/>
        <v>6.7430977055555612</v>
      </c>
      <c r="J674" s="15">
        <f>INDEX(MarketCap2!$E$2:$AR$224,MATCH(A674,MarketCap2!$B$2:$B$224,0),MATCH(G674,MarketCap2!$E$1:$AR$1,0))</f>
        <v>5194683904</v>
      </c>
      <c r="K674">
        <f t="shared" si="52"/>
        <v>22.37090161344813</v>
      </c>
      <c r="L674">
        <f>INDEX('PB2'!$D$2:$AQ$224,MATCH(A674,'PB2'!$B$2:$B$224,0),MATCH(G674,'PB2'!$D$1:$AQ$1,0))</f>
        <v>4.6002368927001998</v>
      </c>
      <c r="M674" s="16">
        <f t="shared" si="53"/>
        <v>0.21738010961714416</v>
      </c>
      <c r="N674" s="6">
        <f>INDEX('ROA2'!$D$2:$AQ$224,MATCH(A674,'ROA2'!$B$2:$B$224,0),MATCH(G674,'ROA2'!$D$1:$AQ$1,0))</f>
        <v>3.6995549201965301</v>
      </c>
      <c r="O674" s="6">
        <v>3553.9269119999999</v>
      </c>
      <c r="P674" s="28">
        <v>8.0076855108623224E-2</v>
      </c>
    </row>
    <row r="675" spans="1:16" x14ac:dyDescent="0.3">
      <c r="A675" t="s">
        <v>462</v>
      </c>
      <c r="B675" t="e">
        <f>VLOOKUP(A675,Sheet3!L:L,1,FALSE)</f>
        <v>#N/A</v>
      </c>
      <c r="C675" t="str">
        <f>VLOOKUP(A675,'ALL - prices'!B:C,2,FALSE)</f>
        <v>ATS Corp</v>
      </c>
      <c r="D675" t="str">
        <f>VLOOKUP(A675,'ALL - prices'!B:I,8,FALSE)</f>
        <v>Industrials</v>
      </c>
      <c r="E675">
        <v>2023</v>
      </c>
      <c r="F675" t="s">
        <v>680</v>
      </c>
      <c r="G675" t="str">
        <f t="shared" si="51"/>
        <v>2023-Q2</v>
      </c>
      <c r="H675" s="4">
        <f>INDEX('ALL - prices'!$J$3:$DY$219,MATCH('COMBINED DATA'!A675,'ALL - prices'!$B$3:$B$219,0),MATCH('COMBINED DATA'!G675,'ALL - prices'!$J$1:$DY$1,0))</f>
        <v>60.95</v>
      </c>
      <c r="I675" s="14">
        <f t="shared" si="50"/>
        <v>7.2898673970564873</v>
      </c>
      <c r="J675" s="15">
        <f>INDEX(MarketCap2!$E$2:$AR$224,MATCH(A675,MarketCap2!$B$2:$B$224,0),MATCH(G675,MarketCap2!$E$1:$AR$1,0))</f>
        <v>6024563200</v>
      </c>
      <c r="K675">
        <f t="shared" si="52"/>
        <v>22.519110815769718</v>
      </c>
      <c r="L675">
        <f>INDEX('PB2'!$D$2:$AQ$224,MATCH(A675,'PB2'!$B$2:$B$224,0),MATCH(G675,'PB2'!$D$1:$AQ$1,0))</f>
        <v>3.9363610744476301</v>
      </c>
      <c r="M675" s="16">
        <f t="shared" si="53"/>
        <v>0.25404173577758615</v>
      </c>
      <c r="N675" s="6">
        <f>INDEX('ROA2'!$D$2:$AQ$224,MATCH(A675,'ROA2'!$B$2:$B$224,0),MATCH(G675,'ROA2'!$D$1:$AQ$1,0))</f>
        <v>3.85390400886536</v>
      </c>
      <c r="O675" s="6">
        <v>3543.7928959999999</v>
      </c>
      <c r="P675" s="28">
        <v>-2.8514981458346812E-3</v>
      </c>
    </row>
    <row r="676" spans="1:16" x14ac:dyDescent="0.3">
      <c r="A676" t="s">
        <v>462</v>
      </c>
      <c r="B676" t="e">
        <f>VLOOKUP(A676,Sheet3!L:L,1,FALSE)</f>
        <v>#N/A</v>
      </c>
      <c r="C676" t="str">
        <f>VLOOKUP(A676,'ALL - prices'!B:C,2,FALSE)</f>
        <v>ATS Corp</v>
      </c>
      <c r="D676" t="str">
        <f>VLOOKUP(A676,'ALL - prices'!B:I,8,FALSE)</f>
        <v>Industrials</v>
      </c>
      <c r="E676">
        <v>2023</v>
      </c>
      <c r="F676" t="s">
        <v>681</v>
      </c>
      <c r="G676" t="str">
        <f t="shared" si="51"/>
        <v>2023-Q3</v>
      </c>
      <c r="H676" s="4">
        <f>INDEX('ALL - prices'!$J$3:$DY$219,MATCH('COMBINED DATA'!A676,'ALL - prices'!$B$3:$B$219,0),MATCH('COMBINED DATA'!G676,'ALL - prices'!$J$1:$DY$1,0))</f>
        <v>57.9</v>
      </c>
      <c r="I676" s="14">
        <f t="shared" si="50"/>
        <v>7.551798902689745</v>
      </c>
      <c r="J676" s="15">
        <f>INDEX(MarketCap2!$E$2:$AR$224,MATCH(A676,MarketCap2!$B$2:$B$224,0),MATCH(G676,MarketCap2!$E$1:$AR$1,0))</f>
        <v>5725241856</v>
      </c>
      <c r="K676">
        <f t="shared" si="52"/>
        <v>22.468150631083915</v>
      </c>
      <c r="L676">
        <f>INDEX('PB2'!$D$2:$AQ$224,MATCH(A676,'PB2'!$B$2:$B$224,0),MATCH(G676,'PB2'!$D$1:$AQ$1,0))</f>
        <v>3.62862992286682</v>
      </c>
      <c r="M676" s="16">
        <f t="shared" si="53"/>
        <v>0.27558610860209859</v>
      </c>
      <c r="N676" s="6">
        <f>INDEX('ROA2'!$D$2:$AQ$224,MATCH(A676,'ROA2'!$B$2:$B$224,0),MATCH(G676,'ROA2'!$D$1:$AQ$1,0))</f>
        <v>4.0373802185058603</v>
      </c>
      <c r="O676" s="6">
        <v>3560.5130239999999</v>
      </c>
      <c r="P676" s="28">
        <v>4.7181447930753828E-3</v>
      </c>
    </row>
    <row r="677" spans="1:16" x14ac:dyDescent="0.3">
      <c r="A677" t="s">
        <v>462</v>
      </c>
      <c r="B677" t="e">
        <f>VLOOKUP(A677,Sheet3!L:L,1,FALSE)</f>
        <v>#N/A</v>
      </c>
      <c r="C677" t="str">
        <f>VLOOKUP(A677,'ALL - prices'!B:C,2,FALSE)</f>
        <v>ATS Corp</v>
      </c>
      <c r="D677" t="str">
        <f>VLOOKUP(A677,'ALL - prices'!B:I,8,FALSE)</f>
        <v>Industrials</v>
      </c>
      <c r="E677">
        <v>2023</v>
      </c>
      <c r="F677" t="s">
        <v>682</v>
      </c>
      <c r="G677" t="str">
        <f t="shared" si="51"/>
        <v>2023-Q4</v>
      </c>
      <c r="H677" s="4">
        <f>INDEX('ALL - prices'!$J$3:$DY$219,MATCH('COMBINED DATA'!A677,'ALL - prices'!$B$3:$B$219,0),MATCH('COMBINED DATA'!G677,'ALL - prices'!$J$1:$DY$1,0))</f>
        <v>57.11</v>
      </c>
      <c r="I677" s="14">
        <f t="shared" si="50"/>
        <v>2.7626240545297986</v>
      </c>
      <c r="J677" s="15">
        <f>INDEX(MarketCap2!$E$2:$AR$224,MATCH(A677,MarketCap2!$B$2:$B$224,0),MATCH(G677,MarketCap2!$E$1:$AR$1,0))</f>
        <v>5648172544</v>
      </c>
      <c r="K677">
        <f t="shared" si="52"/>
        <v>22.454597886245793</v>
      </c>
      <c r="L677">
        <f>INDEX('PB2'!$D$2:$AQ$224,MATCH(A677,'PB2'!$B$2:$B$224,0),MATCH(G677,'PB2'!$D$1:$AQ$1,0))</f>
        <v>3.4982450008392298</v>
      </c>
      <c r="M677" s="16">
        <f t="shared" si="53"/>
        <v>0.28585762282518801</v>
      </c>
      <c r="N677" s="6">
        <f>INDEX('ROA2'!$D$2:$AQ$224,MATCH(A677,'ROA2'!$B$2:$B$224,0),MATCH(G677,'ROA2'!$D$1:$AQ$1,0))</f>
        <v>4.4478511810302699</v>
      </c>
      <c r="O677" s="6">
        <v>3766.9470719999999</v>
      </c>
      <c r="P677" s="28">
        <v>5.7978736942825487E-2</v>
      </c>
    </row>
    <row r="678" spans="1:16" x14ac:dyDescent="0.3">
      <c r="A678" t="s">
        <v>462</v>
      </c>
      <c r="B678" t="e">
        <f>VLOOKUP(A678,Sheet3!L:L,1,FALSE)</f>
        <v>#N/A</v>
      </c>
      <c r="C678" t="str">
        <f>VLOOKUP(A678,'ALL - prices'!B:C,2,FALSE)</f>
        <v>ATS Corp</v>
      </c>
      <c r="D678" t="str">
        <f>VLOOKUP(A678,'ALL - prices'!B:I,8,FALSE)</f>
        <v>Industrials</v>
      </c>
      <c r="E678" s="18">
        <v>2024</v>
      </c>
      <c r="F678" t="s">
        <v>679</v>
      </c>
      <c r="G678" t="str">
        <f t="shared" si="51"/>
        <v>2024-Q1</v>
      </c>
      <c r="H678" s="4">
        <f>INDEX('ALL - prices'!$J$3:$DY$219,MATCH('COMBINED DATA'!A678,'ALL - prices'!$B$3:$B$219,0),MATCH('COMBINED DATA'!G678,'ALL - prices'!$J$1:$DY$1,0))</f>
        <v>45.58</v>
      </c>
      <c r="I678" s="14" t="s">
        <v>769</v>
      </c>
      <c r="J678" s="15">
        <f>INDEX(MarketCap2!$E$2:$AR$224,MATCH(A678,MarketCap2!$B$2:$B$224,0),MATCH(G678,MarketCap2!$E$1:$AR$1,0))</f>
        <v>4509460992</v>
      </c>
      <c r="K678">
        <f t="shared" si="52"/>
        <v>22.229443469349675</v>
      </c>
      <c r="L678">
        <f>INDEX('PB2'!$D$2:$AQ$224,MATCH(A678,'PB2'!$B$2:$B$224,0),MATCH(G678,'PB2'!$D$1:$AQ$1,0))</f>
        <v>2.6637320518493701</v>
      </c>
      <c r="M678" s="16">
        <f t="shared" si="53"/>
        <v>0.37541313485555805</v>
      </c>
      <c r="N678" s="6">
        <f>INDEX('ROA2'!$D$2:$AQ$224,MATCH(A678,'ROA2'!$B$2:$B$224,0),MATCH(G678,'ROA2'!$D$1:$AQ$1,0))</f>
        <v>4.5197649002075204</v>
      </c>
      <c r="O678" s="6">
        <v>4178.0239359999996</v>
      </c>
      <c r="P678" s="28">
        <v>0.10912732675634464</v>
      </c>
    </row>
    <row r="679" spans="1:16" x14ac:dyDescent="0.3">
      <c r="A679" t="s">
        <v>462</v>
      </c>
      <c r="B679" t="e">
        <f>VLOOKUP(A679,Sheet3!L:L,1,FALSE)</f>
        <v>#N/A</v>
      </c>
      <c r="C679" t="str">
        <f>VLOOKUP(A679,'ALL - prices'!B:C,2,FALSE)</f>
        <v>ATS Corp</v>
      </c>
      <c r="D679" t="str">
        <f>VLOOKUP(A679,'ALL - prices'!B:I,8,FALSE)</f>
        <v>Industrials</v>
      </c>
      <c r="E679" s="18">
        <v>2024</v>
      </c>
      <c r="F679" t="s">
        <v>680</v>
      </c>
      <c r="G679" t="str">
        <f t="shared" si="51"/>
        <v>2024-Q2</v>
      </c>
      <c r="H679" s="4">
        <f>INDEX('ALL - prices'!$J$3:$DY$219,MATCH('COMBINED DATA'!A679,'ALL - prices'!$B$3:$B$219,0),MATCH('COMBINED DATA'!G679,'ALL - prices'!$J$1:$DY$1,0))</f>
        <v>44.27</v>
      </c>
      <c r="I679" s="14" t="s">
        <v>769</v>
      </c>
      <c r="J679" s="15">
        <f>INDEX(MarketCap2!$E$2:$AR$224,MATCH(A679,MarketCap2!$B$2:$B$224,0),MATCH(G679,MarketCap2!$E$1:$AR$1,0))</f>
        <v>4335091200</v>
      </c>
      <c r="K679">
        <f t="shared" si="52"/>
        <v>22.190008485019902</v>
      </c>
      <c r="L679">
        <f>INDEX('PB2'!$D$2:$AQ$224,MATCH(A679,'PB2'!$B$2:$B$224,0),MATCH(G679,'PB2'!$D$1:$AQ$1,0))</f>
        <v>2.55522608757019</v>
      </c>
      <c r="M679" s="16">
        <f t="shared" si="53"/>
        <v>0.39135480216974372</v>
      </c>
      <c r="N679" s="6">
        <f>INDEX('ROA2'!$D$2:$AQ$224,MATCH(A679,'ROA2'!$B$2:$B$224,0),MATCH(G679,'ROA2'!$D$1:$AQ$1,0))</f>
        <v>5.0765190124511701</v>
      </c>
      <c r="O679" s="6">
        <v>4088.798976</v>
      </c>
      <c r="P679" s="28">
        <v>-2.1355779997139671E-2</v>
      </c>
    </row>
    <row r="680" spans="1:16" x14ac:dyDescent="0.3">
      <c r="A680" t="s">
        <v>462</v>
      </c>
      <c r="B680" t="e">
        <f>VLOOKUP(A680,Sheet3!L:L,1,FALSE)</f>
        <v>#N/A</v>
      </c>
      <c r="C680" t="str">
        <f>VLOOKUP(A680,'ALL - prices'!B:C,2,FALSE)</f>
        <v>ATS Corp</v>
      </c>
      <c r="D680" t="str">
        <f>VLOOKUP(A680,'ALL - prices'!B:I,8,FALSE)</f>
        <v>Industrials</v>
      </c>
      <c r="E680" s="18">
        <v>2024</v>
      </c>
      <c r="F680" t="s">
        <v>681</v>
      </c>
      <c r="G680" t="str">
        <f t="shared" si="51"/>
        <v>2024-Q3</v>
      </c>
      <c r="H680" s="4">
        <f>INDEX('ALL - prices'!$J$3:$DY$219,MATCH('COMBINED DATA'!A680,'ALL - prices'!$B$3:$B$219,0),MATCH('COMBINED DATA'!G680,'ALL - prices'!$J$1:$DY$1,0))</f>
        <v>39.24</v>
      </c>
      <c r="I680" s="14" t="s">
        <v>769</v>
      </c>
      <c r="J680" s="15">
        <f>INDEX(MarketCap2!$E$2:$AR$224,MATCH(A680,MarketCap2!$B$2:$B$224,0),MATCH(G680,MarketCap2!$E$1:$AR$1,0))</f>
        <v>3842648576</v>
      </c>
      <c r="K680">
        <f t="shared" si="52"/>
        <v>22.069427699122663</v>
      </c>
      <c r="L680">
        <f>INDEX('PB2'!$D$2:$AQ$224,MATCH(A680,'PB2'!$B$2:$B$224,0),MATCH(G680,'PB2'!$D$1:$AQ$1,0))</f>
        <v>2.31166696548462</v>
      </c>
      <c r="M680" s="16">
        <f t="shared" si="53"/>
        <v>0.43258826419676721</v>
      </c>
      <c r="N680" s="6">
        <f>INDEX('ROA2'!$D$2:$AQ$224,MATCH(A680,'ROA2'!$B$2:$B$224,0),MATCH(G680,'ROA2'!$D$1:$AQ$1,0))</f>
        <v>4.65100002288818</v>
      </c>
      <c r="O680" s="6">
        <v>4242.2819840000002</v>
      </c>
      <c r="P680" s="28">
        <v>3.7537430649170693E-2</v>
      </c>
    </row>
    <row r="681" spans="1:16" x14ac:dyDescent="0.3">
      <c r="A681" t="s">
        <v>462</v>
      </c>
      <c r="B681" t="e">
        <f>VLOOKUP(A681,Sheet3!L:L,1,FALSE)</f>
        <v>#N/A</v>
      </c>
      <c r="C681" t="str">
        <f>VLOOKUP(A681,'ALL - prices'!B:C,2,FALSE)</f>
        <v>ATS Corp</v>
      </c>
      <c r="D681" t="str">
        <f>VLOOKUP(A681,'ALL - prices'!B:I,8,FALSE)</f>
        <v>Industrials</v>
      </c>
      <c r="E681" s="18">
        <v>2024</v>
      </c>
      <c r="F681" t="s">
        <v>682</v>
      </c>
      <c r="G681" t="str">
        <f t="shared" si="51"/>
        <v>2024-Q4</v>
      </c>
      <c r="H681" s="4">
        <f>INDEX('ALL - prices'!$J$3:$DY$219,MATCH('COMBINED DATA'!A681,'ALL - prices'!$B$3:$B$219,0),MATCH('COMBINED DATA'!G681,'ALL - prices'!$J$1:$DY$1,0))</f>
        <v>43.84</v>
      </c>
      <c r="I681" s="14" t="s">
        <v>769</v>
      </c>
      <c r="J681" s="15">
        <f>INDEX(MarketCap2!$E$2:$AR$224,MATCH(A681,MarketCap2!$B$2:$B$224,0),MATCH(G681,MarketCap2!$E$1:$AR$1,0))</f>
        <v>4293112064</v>
      </c>
      <c r="K681">
        <f t="shared" si="52"/>
        <v>22.180277729738187</v>
      </c>
      <c r="L681">
        <f>INDEX('PB2'!$D$2:$AQ$224,MATCH(A681,'PB2'!$B$2:$B$224,0),MATCH(G681,'PB2'!$D$1:$AQ$1,0))</f>
        <v>2.5216095226340798</v>
      </c>
      <c r="M681" s="16">
        <f t="shared" si="53"/>
        <v>0.39657210643597085</v>
      </c>
      <c r="N681" s="6">
        <f>INDEX('ROA2'!$D$2:$AQ$224,MATCH(A681,'ROA2'!$B$2:$B$224,0),MATCH(G681,'ROA2'!$D$1:$AQ$1,0))</f>
        <v>3.1691420078277601</v>
      </c>
      <c r="O681" s="6">
        <v>4430.9811200000004</v>
      </c>
      <c r="P681" s="28">
        <v>4.4480573594987166E-2</v>
      </c>
    </row>
    <row r="682" spans="1:16" x14ac:dyDescent="0.3">
      <c r="A682" t="s">
        <v>464</v>
      </c>
      <c r="B682" t="str">
        <f>VLOOKUP(A682,Sheet3!L:L,1,FALSE)</f>
        <v>AYA CN EQUITY</v>
      </c>
      <c r="C682" t="str">
        <f>VLOOKUP(A682,'ALL - prices'!B:C,2,FALSE)</f>
        <v>Aya Gold &amp; Silver Inc</v>
      </c>
      <c r="D682" t="str">
        <f>VLOOKUP(A682,'ALL - prices'!B:I,8,FALSE)</f>
        <v>Materials</v>
      </c>
      <c r="E682">
        <v>2015</v>
      </c>
      <c r="F682" t="s">
        <v>679</v>
      </c>
      <c r="G682" t="str">
        <f t="shared" si="51"/>
        <v>2015-Q1</v>
      </c>
      <c r="H682" s="4">
        <f>INDEX('ALL - prices'!$J$3:$DY$219,MATCH('COMBINED DATA'!A682,'ALL - prices'!$B$3:$B$219,0),MATCH('COMBINED DATA'!G682,'ALL - prices'!$J$1:$DY$1,0))</f>
        <v>0.94</v>
      </c>
      <c r="I682" s="14">
        <f t="shared" ref="I682:I717" si="54">STDEV(H683:H686)</f>
        <v>0.2205296654269745</v>
      </c>
      <c r="J682" s="6">
        <f>INDEX('market cap'!$B$3:$DQ$219,MATCH(A682,'market cap'!$A$3:$A$219,0),MATCH(G682,'market cap'!$B$1:$DQ$1,0))</f>
        <v>29.939800000000002</v>
      </c>
      <c r="K682">
        <f t="shared" si="52"/>
        <v>3.3991886989424507</v>
      </c>
      <c r="L682">
        <f>INDEX('PB2'!$D$2:$AQ$224,MATCH(A682,'PB2'!$B$2:$B$224,0),MATCH(G682,'PB2'!$D$1:$AQ$1,0))</f>
        <v>4.9259281158447301</v>
      </c>
      <c r="M682" s="16">
        <f t="shared" si="53"/>
        <v>0.20300742854598347</v>
      </c>
      <c r="N682" s="6">
        <f>INDEX('ROA2'!$D$2:$AQ$224,MATCH(A682,'ROA2'!$B$2:$B$224,0),MATCH(G682,'ROA2'!$D$1:$AQ$1,0))</f>
        <v>-50.338279724121101</v>
      </c>
      <c r="O682" s="6">
        <v>28.355868000000001</v>
      </c>
      <c r="P682" s="28">
        <v>-0.28479115279813522</v>
      </c>
    </row>
    <row r="683" spans="1:16" x14ac:dyDescent="0.3">
      <c r="A683" t="s">
        <v>464</v>
      </c>
      <c r="B683" t="str">
        <f>VLOOKUP(A683,Sheet3!L:L,1,FALSE)</f>
        <v>AYA CN EQUITY</v>
      </c>
      <c r="C683" t="str">
        <f>VLOOKUP(A683,'ALL - prices'!B:C,2,FALSE)</f>
        <v>Aya Gold &amp; Silver Inc</v>
      </c>
      <c r="D683" t="str">
        <f>VLOOKUP(A683,'ALL - prices'!B:I,8,FALSE)</f>
        <v>Materials</v>
      </c>
      <c r="E683">
        <v>2015</v>
      </c>
      <c r="F683" t="s">
        <v>680</v>
      </c>
      <c r="G683" t="str">
        <f t="shared" si="51"/>
        <v>2015-Q2</v>
      </c>
      <c r="H683" s="4">
        <f>INDEX('ALL - prices'!$J$3:$DY$219,MATCH('COMBINED DATA'!A683,'ALL - prices'!$B$3:$B$219,0),MATCH('COMBINED DATA'!G683,'ALL - prices'!$J$1:$DY$1,0))</f>
        <v>0.98</v>
      </c>
      <c r="I683" s="14">
        <f t="shared" si="54"/>
        <v>0.10115993936995707</v>
      </c>
      <c r="J683" s="6">
        <f>INDEX('market cap'!$B$3:$DQ$219,MATCH(A683,'market cap'!$A$3:$A$219,0),MATCH(G683,'market cap'!$B$1:$DQ$1,0))</f>
        <v>31.213899999999999</v>
      </c>
      <c r="K683">
        <f t="shared" si="52"/>
        <v>3.4408635084245782</v>
      </c>
      <c r="L683">
        <f>INDEX('PB2'!$D$2:$AQ$224,MATCH(A683,'PB2'!$B$2:$B$224,0),MATCH(G683,'PB2'!$D$1:$AQ$1,0))</f>
        <v>6.1944108009338397</v>
      </c>
      <c r="M683" s="16">
        <f t="shared" si="53"/>
        <v>0.16143585437524499</v>
      </c>
      <c r="N683" s="6">
        <f>INDEX('ROA2'!$D$2:$AQ$224,MATCH(A683,'ROA2'!$B$2:$B$224,0),MATCH(G683,'ROA2'!$D$1:$AQ$1,0))</f>
        <v>-46.376789093017599</v>
      </c>
      <c r="O683" s="6">
        <v>27.995484000000001</v>
      </c>
      <c r="P683" s="28">
        <v>-1.2709327042995116E-2</v>
      </c>
    </row>
    <row r="684" spans="1:16" x14ac:dyDescent="0.3">
      <c r="A684" t="s">
        <v>464</v>
      </c>
      <c r="B684" t="str">
        <f>VLOOKUP(A684,Sheet3!L:L,1,FALSE)</f>
        <v>AYA CN EQUITY</v>
      </c>
      <c r="C684" t="str">
        <f>VLOOKUP(A684,'ALL - prices'!B:C,2,FALSE)</f>
        <v>Aya Gold &amp; Silver Inc</v>
      </c>
      <c r="D684" t="str">
        <f>VLOOKUP(A684,'ALL - prices'!B:I,8,FALSE)</f>
        <v>Materials</v>
      </c>
      <c r="E684">
        <v>2015</v>
      </c>
      <c r="F684" t="s">
        <v>681</v>
      </c>
      <c r="G684" t="str">
        <f t="shared" si="51"/>
        <v>2015-Q3</v>
      </c>
      <c r="H684" s="4">
        <f>INDEX('ALL - prices'!$J$3:$DY$219,MATCH('COMBINED DATA'!A684,'ALL - prices'!$B$3:$B$219,0),MATCH('COMBINED DATA'!G684,'ALL - prices'!$J$1:$DY$1,0))</f>
        <v>0.72</v>
      </c>
      <c r="I684" s="14">
        <f t="shared" si="54"/>
        <v>8.5440037453174938E-2</v>
      </c>
      <c r="J684" s="6">
        <f>INDEX('market cap'!$B$3:$DQ$219,MATCH(A684,'market cap'!$A$3:$A$219,0),MATCH(G684,'market cap'!$B$1:$DQ$1,0))</f>
        <v>28.2361</v>
      </c>
      <c r="K684">
        <f t="shared" si="52"/>
        <v>3.3406013011050817</v>
      </c>
      <c r="L684">
        <f>INDEX('PB2'!$D$2:$AQ$224,MATCH(A684,'PB2'!$B$2:$B$224,0),MATCH(G684,'PB2'!$D$1:$AQ$1,0))</f>
        <v>2.2451980113983101</v>
      </c>
      <c r="M684" s="16">
        <f t="shared" si="53"/>
        <v>0.44539501412492327</v>
      </c>
      <c r="N684" s="6">
        <f>INDEX('ROA2'!$D$2:$AQ$224,MATCH(A684,'ROA2'!$B$2:$B$224,0),MATCH(G684,'ROA2'!$D$1:$AQ$1,0))</f>
        <v>-46.297420501708999</v>
      </c>
      <c r="O684" s="6">
        <v>27.099492000000001</v>
      </c>
      <c r="P684" s="28">
        <v>-3.2004876215035241E-2</v>
      </c>
    </row>
    <row r="685" spans="1:16" x14ac:dyDescent="0.3">
      <c r="A685" t="s">
        <v>464</v>
      </c>
      <c r="B685" t="str">
        <f>VLOOKUP(A685,Sheet3!L:L,1,FALSE)</f>
        <v>AYA CN EQUITY</v>
      </c>
      <c r="C685" t="str">
        <f>VLOOKUP(A685,'ALL - prices'!B:C,2,FALSE)</f>
        <v>Aya Gold &amp; Silver Inc</v>
      </c>
      <c r="D685" t="str">
        <f>VLOOKUP(A685,'ALL - prices'!B:I,8,FALSE)</f>
        <v>Materials</v>
      </c>
      <c r="E685">
        <v>2015</v>
      </c>
      <c r="F685" t="s">
        <v>682</v>
      </c>
      <c r="G685" t="str">
        <f t="shared" si="51"/>
        <v>2015-Q4</v>
      </c>
      <c r="H685" s="4">
        <f>INDEX('ALL - prices'!$J$3:$DY$219,MATCH('COMBINED DATA'!A685,'ALL - prices'!$B$3:$B$219,0),MATCH('COMBINED DATA'!G685,'ALL - prices'!$J$1:$DY$1,0))</f>
        <v>0.48</v>
      </c>
      <c r="I685" s="14">
        <f t="shared" si="54"/>
        <v>5.7445626465380283E-2</v>
      </c>
      <c r="J685" s="6">
        <f>INDEX('market cap'!$B$3:$DQ$219,MATCH(A685,'market cap'!$A$3:$A$219,0),MATCH(G685,'market cap'!$B$1:$DQ$1,0))</f>
        <v>18.824100000000001</v>
      </c>
      <c r="K685">
        <f t="shared" si="52"/>
        <v>2.9351379637781418</v>
      </c>
      <c r="L685">
        <f>INDEX('PB2'!$D$2:$AQ$224,MATCH(A685,'PB2'!$B$2:$B$224,0),MATCH(G685,'PB2'!$D$1:$AQ$1,0))</f>
        <v>1.67436003684998</v>
      </c>
      <c r="M685" s="16">
        <f t="shared" si="53"/>
        <v>0.59724311258725915</v>
      </c>
      <c r="N685" s="6">
        <f>INDEX('ROA2'!$D$2:$AQ$224,MATCH(A685,'ROA2'!$B$2:$B$224,0),MATCH(G685,'ROA2'!$D$1:$AQ$1,0))</f>
        <v>-55.982986450195298</v>
      </c>
      <c r="O685" s="6">
        <v>28.691804000000001</v>
      </c>
      <c r="P685" s="28">
        <v>5.8758001810513633E-2</v>
      </c>
    </row>
    <row r="686" spans="1:16" x14ac:dyDescent="0.3">
      <c r="A686" t="s">
        <v>464</v>
      </c>
      <c r="B686" t="str">
        <f>VLOOKUP(A686,Sheet3!L:L,1,FALSE)</f>
        <v>AYA CN EQUITY</v>
      </c>
      <c r="C686" t="str">
        <f>VLOOKUP(A686,'ALL - prices'!B:C,2,FALSE)</f>
        <v>Aya Gold &amp; Silver Inc</v>
      </c>
      <c r="D686" t="str">
        <f>VLOOKUP(A686,'ALL - prices'!B:I,8,FALSE)</f>
        <v>Materials</v>
      </c>
      <c r="E686">
        <v>2016</v>
      </c>
      <c r="F686" t="s">
        <v>679</v>
      </c>
      <c r="G686" t="str">
        <f t="shared" si="51"/>
        <v>2016-Q1</v>
      </c>
      <c r="H686" s="4">
        <f>INDEX('ALL - prices'!$J$3:$DY$219,MATCH('COMBINED DATA'!A686,'ALL - prices'!$B$3:$B$219,0),MATCH('COMBINED DATA'!G686,'ALL - prices'!$J$1:$DY$1,0))</f>
        <v>0.56000000000000005</v>
      </c>
      <c r="I686" s="14">
        <f t="shared" si="54"/>
        <v>5.7445626465380276E-2</v>
      </c>
      <c r="J686" s="6">
        <f>INDEX('market cap'!$B$3:$DQ$219,MATCH(A686,'market cap'!$A$3:$A$219,0),MATCH(G686,'market cap'!$B$1:$DQ$1,0))</f>
        <v>26.2135</v>
      </c>
      <c r="K686">
        <f t="shared" si="52"/>
        <v>3.2662745452380761</v>
      </c>
      <c r="L686">
        <f>INDEX('PB2'!$D$2:$AQ$224,MATCH(A686,'PB2'!$B$2:$B$224,0),MATCH(G686,'PB2'!$D$1:$AQ$1,0))</f>
        <v>1.7765530347824099</v>
      </c>
      <c r="M686" s="16">
        <f t="shared" si="53"/>
        <v>0.56288778348937885</v>
      </c>
      <c r="N686" s="6">
        <f>INDEX('ROA2'!$D$2:$AQ$224,MATCH(A686,'ROA2'!$B$2:$B$224,0),MATCH(G686,'ROA2'!$D$1:$AQ$1,0))</f>
        <v>-30.306123733520501</v>
      </c>
      <c r="O686" s="6">
        <v>28.767644000000001</v>
      </c>
      <c r="P686" s="28">
        <v>2.6432635605624331E-3</v>
      </c>
    </row>
    <row r="687" spans="1:16" x14ac:dyDescent="0.3">
      <c r="A687" t="s">
        <v>464</v>
      </c>
      <c r="B687" t="str">
        <f>VLOOKUP(A687,Sheet3!L:L,1,FALSE)</f>
        <v>AYA CN EQUITY</v>
      </c>
      <c r="C687" t="str">
        <f>VLOOKUP(A687,'ALL - prices'!B:C,2,FALSE)</f>
        <v>Aya Gold &amp; Silver Inc</v>
      </c>
      <c r="D687" t="str">
        <f>VLOOKUP(A687,'ALL - prices'!B:I,8,FALSE)</f>
        <v>Materials</v>
      </c>
      <c r="E687">
        <v>2016</v>
      </c>
      <c r="F687" t="s">
        <v>680</v>
      </c>
      <c r="G687" t="str">
        <f t="shared" si="51"/>
        <v>2016-Q2</v>
      </c>
      <c r="H687" s="4">
        <f>INDEX('ALL - prices'!$J$3:$DY$219,MATCH('COMBINED DATA'!A687,'ALL - prices'!$B$3:$B$219,0),MATCH('COMBINED DATA'!G687,'ALL - prices'!$J$1:$DY$1,0))</f>
        <v>0.62</v>
      </c>
      <c r="I687" s="14">
        <f t="shared" si="54"/>
        <v>8.9999999999999983E-2</v>
      </c>
      <c r="J687" s="6">
        <f>INDEX('market cap'!$B$3:$DQ$219,MATCH(A687,'market cap'!$A$3:$A$219,0),MATCH(G687,'market cap'!$B$1:$DQ$1,0))</f>
        <v>29.301100000000002</v>
      </c>
      <c r="K687">
        <f t="shared" si="52"/>
        <v>3.3776250579804294</v>
      </c>
      <c r="L687">
        <f>INDEX('PB2'!$D$2:$AQ$224,MATCH(A687,'PB2'!$B$2:$B$224,0),MATCH(G687,'PB2'!$D$1:$AQ$1,0))</f>
        <v>2.1812291145324698</v>
      </c>
      <c r="M687" s="16">
        <f t="shared" si="53"/>
        <v>0.45845711178962623</v>
      </c>
      <c r="N687" s="6">
        <f>INDEX('ROA2'!$D$2:$AQ$224,MATCH(A687,'ROA2'!$B$2:$B$224,0),MATCH(G687,'ROA2'!$D$1:$AQ$1,0))</f>
        <v>-24.078062057495099</v>
      </c>
      <c r="O687" s="6">
        <v>34.027856</v>
      </c>
      <c r="P687" s="28">
        <v>0.18285167878189812</v>
      </c>
    </row>
    <row r="688" spans="1:16" x14ac:dyDescent="0.3">
      <c r="A688" t="s">
        <v>464</v>
      </c>
      <c r="B688" t="str">
        <f>VLOOKUP(A688,Sheet3!L:L,1,FALSE)</f>
        <v>AYA CN EQUITY</v>
      </c>
      <c r="C688" t="str">
        <f>VLOOKUP(A688,'ALL - prices'!B:C,2,FALSE)</f>
        <v>Aya Gold &amp; Silver Inc</v>
      </c>
      <c r="D688" t="str">
        <f>VLOOKUP(A688,'ALL - prices'!B:I,8,FALSE)</f>
        <v>Materials</v>
      </c>
      <c r="E688">
        <v>2016</v>
      </c>
      <c r="F688" t="s">
        <v>681</v>
      </c>
      <c r="G688" t="str">
        <f t="shared" si="51"/>
        <v>2016-Q3</v>
      </c>
      <c r="H688" s="4">
        <f>INDEX('ALL - prices'!$J$3:$DY$219,MATCH('COMBINED DATA'!A688,'ALL - prices'!$B$3:$B$219,0),MATCH('COMBINED DATA'!G688,'ALL - prices'!$J$1:$DY$1,0))</f>
        <v>0.68</v>
      </c>
      <c r="I688" s="14">
        <f t="shared" si="54"/>
        <v>0.45793012567421254</v>
      </c>
      <c r="J688" s="6">
        <f>INDEX('market cap'!$B$3:$DQ$219,MATCH(A688,'market cap'!$A$3:$A$219,0),MATCH(G688,'market cap'!$B$1:$DQ$1,0))</f>
        <v>33.887700000000002</v>
      </c>
      <c r="K688">
        <f t="shared" si="52"/>
        <v>3.5230521166885924</v>
      </c>
      <c r="L688">
        <f>INDEX('PB2'!$D$2:$AQ$224,MATCH(A688,'PB2'!$B$2:$B$224,0),MATCH(G688,'PB2'!$D$1:$AQ$1,0))</f>
        <v>2.4108300209045401</v>
      </c>
      <c r="M688" s="16">
        <f t="shared" si="53"/>
        <v>0.41479490106266448</v>
      </c>
      <c r="N688" s="6">
        <f>INDEX('ROA2'!$D$2:$AQ$224,MATCH(A688,'ROA2'!$B$2:$B$224,0),MATCH(G688,'ROA2'!$D$1:$AQ$1,0))</f>
        <v>-28.236972808837901</v>
      </c>
      <c r="O688" s="6">
        <v>30.491772000000001</v>
      </c>
      <c r="P688" s="28">
        <v>-0.1039173317296276</v>
      </c>
    </row>
    <row r="689" spans="1:16" x14ac:dyDescent="0.3">
      <c r="A689" t="s">
        <v>464</v>
      </c>
      <c r="B689" t="str">
        <f>VLOOKUP(A689,Sheet3!L:L,1,FALSE)</f>
        <v>AYA CN EQUITY</v>
      </c>
      <c r="C689" t="str">
        <f>VLOOKUP(A689,'ALL - prices'!B:C,2,FALSE)</f>
        <v>Aya Gold &amp; Silver Inc</v>
      </c>
      <c r="D689" t="str">
        <f>VLOOKUP(A689,'ALL - prices'!B:I,8,FALSE)</f>
        <v>Materials</v>
      </c>
      <c r="E689">
        <v>2016</v>
      </c>
      <c r="F689" t="s">
        <v>682</v>
      </c>
      <c r="G689" t="str">
        <f t="shared" si="51"/>
        <v>2016-Q4</v>
      </c>
      <c r="H689" s="4">
        <f>INDEX('ALL - prices'!$J$3:$DY$219,MATCH('COMBINED DATA'!A689,'ALL - prices'!$B$3:$B$219,0),MATCH('COMBINED DATA'!G689,'ALL - prices'!$J$1:$DY$1,0))</f>
        <v>0.56000000000000005</v>
      </c>
      <c r="I689" s="14">
        <f t="shared" si="54"/>
        <v>0.54415071441651142</v>
      </c>
      <c r="J689" s="6">
        <f>INDEX('market cap'!$B$3:$DQ$219,MATCH(A689,'market cap'!$A$3:$A$219,0),MATCH(G689,'market cap'!$B$1:$DQ$1,0))</f>
        <v>27.907499999999999</v>
      </c>
      <c r="K689">
        <f t="shared" si="52"/>
        <v>3.3288954699067501</v>
      </c>
      <c r="L689">
        <f>INDEX('PB2'!$D$2:$AQ$224,MATCH(A689,'PB2'!$B$2:$B$224,0),MATCH(G689,'PB2'!$D$1:$AQ$1,0))</f>
        <v>1.6391069889068599</v>
      </c>
      <c r="M689" s="16">
        <f t="shared" si="53"/>
        <v>0.61008830220833354</v>
      </c>
      <c r="N689" s="6">
        <f>INDEX('ROA2'!$D$2:$AQ$224,MATCH(A689,'ROA2'!$B$2:$B$224,0),MATCH(G689,'ROA2'!$D$1:$AQ$1,0))</f>
        <v>-10.6692714691162</v>
      </c>
      <c r="O689" s="6">
        <v>31.979652000000002</v>
      </c>
      <c r="P689" s="28">
        <v>4.8796114571498191E-2</v>
      </c>
    </row>
    <row r="690" spans="1:16" x14ac:dyDescent="0.3">
      <c r="A690" t="s">
        <v>464</v>
      </c>
      <c r="B690" t="str">
        <f>VLOOKUP(A690,Sheet3!L:L,1,FALSE)</f>
        <v>AYA CN EQUITY</v>
      </c>
      <c r="C690" t="str">
        <f>VLOOKUP(A690,'ALL - prices'!B:C,2,FALSE)</f>
        <v>Aya Gold &amp; Silver Inc</v>
      </c>
      <c r="D690" t="str">
        <f>VLOOKUP(A690,'ALL - prices'!B:I,8,FALSE)</f>
        <v>Materials</v>
      </c>
      <c r="E690">
        <v>2017</v>
      </c>
      <c r="F690" t="s">
        <v>679</v>
      </c>
      <c r="G690" t="str">
        <f t="shared" si="51"/>
        <v>2017-Q1</v>
      </c>
      <c r="H690" s="4">
        <f>INDEX('ALL - prices'!$J$3:$DY$219,MATCH('COMBINED DATA'!A690,'ALL - prices'!$B$3:$B$219,0),MATCH('COMBINED DATA'!G690,'ALL - prices'!$J$1:$DY$1,0))</f>
        <v>0.56000000000000005</v>
      </c>
      <c r="I690" s="14">
        <f t="shared" si="54"/>
        <v>0.56497787567302116</v>
      </c>
      <c r="J690" s="6">
        <f>INDEX('market cap'!$B$3:$DQ$219,MATCH(A690,'market cap'!$A$3:$A$219,0),MATCH(G690,'market cap'!$B$1:$DQ$1,0))</f>
        <v>29.5229</v>
      </c>
      <c r="K690">
        <f t="shared" si="52"/>
        <v>3.3851662333895729</v>
      </c>
      <c r="L690">
        <f>INDEX('PB2'!$D$2:$AQ$224,MATCH(A690,'PB2'!$B$2:$B$224,0),MATCH(G690,'PB2'!$D$1:$AQ$1,0))</f>
        <v>1.6723829507827801</v>
      </c>
      <c r="M690" s="16">
        <f t="shared" si="53"/>
        <v>0.5979491715889218</v>
      </c>
      <c r="N690" s="6">
        <f>INDEX('ROA2'!$D$2:$AQ$224,MATCH(A690,'ROA2'!$B$2:$B$224,0),MATCH(G690,'ROA2'!$D$1:$AQ$1,0))</f>
        <v>-14.680961608886699</v>
      </c>
      <c r="O690" s="6">
        <v>32.190911999999997</v>
      </c>
      <c r="P690" s="28">
        <v>6.6060756383464012E-3</v>
      </c>
    </row>
    <row r="691" spans="1:16" x14ac:dyDescent="0.3">
      <c r="A691" t="s">
        <v>464</v>
      </c>
      <c r="B691" t="str">
        <f>VLOOKUP(A691,Sheet3!L:L,1,FALSE)</f>
        <v>AYA CN EQUITY</v>
      </c>
      <c r="C691" t="str">
        <f>VLOOKUP(A691,'ALL - prices'!B:C,2,FALSE)</f>
        <v>Aya Gold &amp; Silver Inc</v>
      </c>
      <c r="D691" t="str">
        <f>VLOOKUP(A691,'ALL - prices'!B:I,8,FALSE)</f>
        <v>Materials</v>
      </c>
      <c r="E691">
        <v>2017</v>
      </c>
      <c r="F691" t="s">
        <v>680</v>
      </c>
      <c r="G691" t="str">
        <f t="shared" si="51"/>
        <v>2017-Q2</v>
      </c>
      <c r="H691" s="4">
        <f>INDEX('ALL - prices'!$J$3:$DY$219,MATCH('COMBINED DATA'!A691,'ALL - prices'!$B$3:$B$219,0),MATCH('COMBINED DATA'!G691,'ALL - prices'!$J$1:$DY$1,0))</f>
        <v>0.74</v>
      </c>
      <c r="I691" s="14">
        <f t="shared" si="54"/>
        <v>0.49162994213127581</v>
      </c>
      <c r="J691" s="6">
        <f>INDEX('market cap'!$B$3:$DQ$219,MATCH(A691,'market cap'!$A$3:$A$219,0),MATCH(G691,'market cap'!$B$1:$DQ$1,0))</f>
        <v>39.0124</v>
      </c>
      <c r="K691">
        <f t="shared" si="52"/>
        <v>3.6638795443126129</v>
      </c>
      <c r="L691">
        <f>INDEX('PB2'!$D$2:$AQ$224,MATCH(A691,'PB2'!$B$2:$B$224,0),MATCH(G691,'PB2'!$D$1:$AQ$1,0))</f>
        <v>2.4098680019378702</v>
      </c>
      <c r="M691" s="16">
        <f t="shared" si="53"/>
        <v>0.41496048712869771</v>
      </c>
      <c r="N691" s="6">
        <f>INDEX('ROA2'!$D$2:$AQ$224,MATCH(A691,'ROA2'!$B$2:$B$224,0),MATCH(G691,'ROA2'!$D$1:$AQ$1,0))</f>
        <v>-14.9907579421997</v>
      </c>
      <c r="O691" s="6">
        <v>31.892690000000002</v>
      </c>
      <c r="P691" s="28">
        <v>-9.264167476833075E-3</v>
      </c>
    </row>
    <row r="692" spans="1:16" x14ac:dyDescent="0.3">
      <c r="A692" t="s">
        <v>464</v>
      </c>
      <c r="B692" t="str">
        <f>VLOOKUP(A692,Sheet3!L:L,1,FALSE)</f>
        <v>AYA CN EQUITY</v>
      </c>
      <c r="C692" t="str">
        <f>VLOOKUP(A692,'ALL - prices'!B:C,2,FALSE)</f>
        <v>Aya Gold &amp; Silver Inc</v>
      </c>
      <c r="D692" t="str">
        <f>VLOOKUP(A692,'ALL - prices'!B:I,8,FALSE)</f>
        <v>Materials</v>
      </c>
      <c r="E692">
        <v>2017</v>
      </c>
      <c r="F692" t="s">
        <v>681</v>
      </c>
      <c r="G692" t="str">
        <f t="shared" si="51"/>
        <v>2017-Q3</v>
      </c>
      <c r="H692" s="4">
        <f>INDEX('ALL - prices'!$J$3:$DY$219,MATCH('COMBINED DATA'!A692,'ALL - prices'!$B$3:$B$219,0),MATCH('COMBINED DATA'!G692,'ALL - prices'!$J$1:$DY$1,0))</f>
        <v>1.52</v>
      </c>
      <c r="I692" s="14">
        <f t="shared" si="54"/>
        <v>0.40950172974807753</v>
      </c>
      <c r="J692" s="6">
        <f>INDEX('market cap'!$B$3:$DQ$219,MATCH(A692,'market cap'!$A$3:$A$219,0),MATCH(G692,'market cap'!$B$1:$DQ$1,0))</f>
        <v>81.589699999999993</v>
      </c>
      <c r="K692">
        <f t="shared" si="52"/>
        <v>4.4017030285127579</v>
      </c>
      <c r="L692">
        <f>INDEX('PB2'!$D$2:$AQ$224,MATCH(A692,'PB2'!$B$2:$B$224,0),MATCH(G692,'PB2'!$D$1:$AQ$1,0))</f>
        <v>6.4827599525451696</v>
      </c>
      <c r="M692" s="16">
        <f t="shared" si="53"/>
        <v>0.15425528745783562</v>
      </c>
      <c r="N692" s="6">
        <f>INDEX('ROA2'!$D$2:$AQ$224,MATCH(A692,'ROA2'!$B$2:$B$224,0),MATCH(G692,'ROA2'!$D$1:$AQ$1,0))</f>
        <v>-13.887870788574199</v>
      </c>
      <c r="O692" s="6">
        <v>28.917211999999999</v>
      </c>
      <c r="P692" s="28">
        <v>-9.3296551654940441E-2</v>
      </c>
    </row>
    <row r="693" spans="1:16" x14ac:dyDescent="0.3">
      <c r="A693" t="s">
        <v>464</v>
      </c>
      <c r="B693" t="str">
        <f>VLOOKUP(A693,Sheet3!L:L,1,FALSE)</f>
        <v>AYA CN EQUITY</v>
      </c>
      <c r="C693" t="str">
        <f>VLOOKUP(A693,'ALL - prices'!B:C,2,FALSE)</f>
        <v>Aya Gold &amp; Silver Inc</v>
      </c>
      <c r="D693" t="str">
        <f>VLOOKUP(A693,'ALL - prices'!B:I,8,FALSE)</f>
        <v>Materials</v>
      </c>
      <c r="E693">
        <v>2017</v>
      </c>
      <c r="F693" t="s">
        <v>682</v>
      </c>
      <c r="G693" t="str">
        <f t="shared" si="51"/>
        <v>2017-Q4</v>
      </c>
      <c r="H693" s="4">
        <f>INDEX('ALL - prices'!$J$3:$DY$219,MATCH('COMBINED DATA'!A693,'ALL - prices'!$B$3:$B$219,0),MATCH('COMBINED DATA'!G693,'ALL - prices'!$J$1:$DY$1,0))</f>
        <v>1.64</v>
      </c>
      <c r="I693" s="14">
        <f t="shared" si="54"/>
        <v>0.30011109054259616</v>
      </c>
      <c r="J693" s="6">
        <f>INDEX('market cap'!$B$3:$DQ$219,MATCH(A693,'market cap'!$A$3:$A$219,0),MATCH(G693,'market cap'!$B$1:$DQ$1,0))</f>
        <v>88.561899999999994</v>
      </c>
      <c r="K693">
        <f t="shared" si="52"/>
        <v>4.4837017425514496</v>
      </c>
      <c r="L693">
        <f>INDEX('PB2'!$D$2:$AQ$224,MATCH(A693,'PB2'!$B$2:$B$224,0),MATCH(G693,'PB2'!$D$1:$AQ$1,0))</f>
        <v>4.0443792343139604</v>
      </c>
      <c r="M693" s="16">
        <f t="shared" si="53"/>
        <v>0.24725673386799196</v>
      </c>
      <c r="N693" s="6">
        <f>INDEX('ROA2'!$D$2:$AQ$224,MATCH(A693,'ROA2'!$B$2:$B$224,0),MATCH(G693,'ROA2'!$D$1:$AQ$1,0))</f>
        <v>-16.286558151245099</v>
      </c>
      <c r="O693" s="6">
        <v>29.431664000000001</v>
      </c>
      <c r="P693" s="28">
        <v>1.7790511754729402E-2</v>
      </c>
    </row>
    <row r="694" spans="1:16" x14ac:dyDescent="0.3">
      <c r="A694" t="s">
        <v>464</v>
      </c>
      <c r="B694" t="str">
        <f>VLOOKUP(A694,Sheet3!L:L,1,FALSE)</f>
        <v>AYA CN EQUITY</v>
      </c>
      <c r="C694" t="str">
        <f>VLOOKUP(A694,'ALL - prices'!B:C,2,FALSE)</f>
        <v>Aya Gold &amp; Silver Inc</v>
      </c>
      <c r="D694" t="str">
        <f>VLOOKUP(A694,'ALL - prices'!B:I,8,FALSE)</f>
        <v>Materials</v>
      </c>
      <c r="E694">
        <v>2018</v>
      </c>
      <c r="F694" t="s">
        <v>679</v>
      </c>
      <c r="G694" t="str">
        <f t="shared" si="51"/>
        <v>2018-Q1</v>
      </c>
      <c r="H694" s="4">
        <f>INDEX('ALL - prices'!$J$3:$DY$219,MATCH('COMBINED DATA'!A694,'ALL - prices'!$B$3:$B$219,0),MATCH('COMBINED DATA'!G694,'ALL - prices'!$J$1:$DY$1,0))</f>
        <v>2.1</v>
      </c>
      <c r="I694" s="14">
        <f t="shared" si="54"/>
        <v>0.28850187752133183</v>
      </c>
      <c r="J694" s="6">
        <f>INDEX('market cap'!$B$3:$DQ$219,MATCH(A694,'market cap'!$A$3:$A$219,0),MATCH(G694,'market cap'!$B$1:$DQ$1,0))</f>
        <v>128.06909999999999</v>
      </c>
      <c r="K694">
        <f t="shared" si="52"/>
        <v>4.8525699620064016</v>
      </c>
      <c r="L694">
        <f>INDEX('PB2'!$D$2:$AQ$224,MATCH(A694,'PB2'!$B$2:$B$224,0),MATCH(G694,'PB2'!$D$1:$AQ$1,0))</f>
        <v>5.78098487854004</v>
      </c>
      <c r="M694" s="16">
        <f t="shared" si="53"/>
        <v>0.17298090567788255</v>
      </c>
      <c r="N694" s="6">
        <f>INDEX('ROA2'!$D$2:$AQ$224,MATCH(A694,'ROA2'!$B$2:$B$224,0),MATCH(G694,'ROA2'!$D$1:$AQ$1,0))</f>
        <v>-5.8971152305603001</v>
      </c>
      <c r="O694" s="6">
        <v>36.413524000000002</v>
      </c>
      <c r="P694" s="28">
        <v>0.23722274078692937</v>
      </c>
    </row>
    <row r="695" spans="1:16" x14ac:dyDescent="0.3">
      <c r="A695" t="s">
        <v>464</v>
      </c>
      <c r="B695" t="str">
        <f>VLOOKUP(A695,Sheet3!L:L,1,FALSE)</f>
        <v>AYA CN EQUITY</v>
      </c>
      <c r="C695" t="str">
        <f>VLOOKUP(A695,'ALL - prices'!B:C,2,FALSE)</f>
        <v>Aya Gold &amp; Silver Inc</v>
      </c>
      <c r="D695" t="str">
        <f>VLOOKUP(A695,'ALL - prices'!B:I,8,FALSE)</f>
        <v>Materials</v>
      </c>
      <c r="E695">
        <v>2018</v>
      </c>
      <c r="F695" t="s">
        <v>680</v>
      </c>
      <c r="G695" t="str">
        <f t="shared" si="51"/>
        <v>2018-Q2</v>
      </c>
      <c r="H695" s="4">
        <f>INDEX('ALL - prices'!$J$3:$DY$219,MATCH('COMBINED DATA'!A695,'ALL - prices'!$B$3:$B$219,0),MATCH('COMBINED DATA'!G695,'ALL - prices'!$J$1:$DY$1,0))</f>
        <v>2.6</v>
      </c>
      <c r="I695" s="14">
        <f t="shared" si="54"/>
        <v>0.21945007025137489</v>
      </c>
      <c r="J695" s="6">
        <f>INDEX('market cap'!$B$3:$DQ$219,MATCH(A695,'market cap'!$A$3:$A$219,0),MATCH(G695,'market cap'!$B$1:$DQ$1,0))</f>
        <v>199.5402</v>
      </c>
      <c r="K695">
        <f t="shared" si="52"/>
        <v>5.2960157197901614</v>
      </c>
      <c r="L695">
        <f>INDEX('PB2'!$D$2:$AQ$224,MATCH(A695,'PB2'!$B$2:$B$224,0),MATCH(G695,'PB2'!$D$1:$AQ$1,0))</f>
        <v>3.80063796043396</v>
      </c>
      <c r="M695" s="16">
        <f t="shared" si="53"/>
        <v>0.26311372206728662</v>
      </c>
      <c r="N695" s="6">
        <f>INDEX('ROA2'!$D$2:$AQ$224,MATCH(A695,'ROA2'!$B$2:$B$224,0),MATCH(G695,'ROA2'!$D$1:$AQ$1,0))</f>
        <v>-4.8403458595275897</v>
      </c>
      <c r="O695" s="6">
        <v>42.562767999999998</v>
      </c>
      <c r="P695" s="28">
        <v>0.16887253208450781</v>
      </c>
    </row>
    <row r="696" spans="1:16" x14ac:dyDescent="0.3">
      <c r="A696" t="s">
        <v>464</v>
      </c>
      <c r="B696" t="str">
        <f>VLOOKUP(A696,Sheet3!L:L,1,FALSE)</f>
        <v>AYA CN EQUITY</v>
      </c>
      <c r="C696" t="str">
        <f>VLOOKUP(A696,'ALL - prices'!B:C,2,FALSE)</f>
        <v>Aya Gold &amp; Silver Inc</v>
      </c>
      <c r="D696" t="str">
        <f>VLOOKUP(A696,'ALL - prices'!B:I,8,FALSE)</f>
        <v>Materials</v>
      </c>
      <c r="E696">
        <v>2018</v>
      </c>
      <c r="F696" t="s">
        <v>681</v>
      </c>
      <c r="G696" t="str">
        <f t="shared" si="51"/>
        <v>2018-Q3</v>
      </c>
      <c r="H696" s="4">
        <f>INDEX('ALL - prices'!$J$3:$DY$219,MATCH('COMBINED DATA'!A696,'ALL - prices'!$B$3:$B$219,0),MATCH('COMBINED DATA'!G696,'ALL - prices'!$J$1:$DY$1,0))</f>
        <v>2.35</v>
      </c>
      <c r="I696" s="14">
        <f t="shared" si="54"/>
        <v>0.18750555547325357</v>
      </c>
      <c r="J696" s="6">
        <f>INDEX('market cap'!$B$3:$DQ$219,MATCH(A696,'market cap'!$A$3:$A$219,0),MATCH(G696,'market cap'!$B$1:$DQ$1,0))</f>
        <v>180.7114</v>
      </c>
      <c r="K696">
        <f t="shared" si="52"/>
        <v>5.1969012835993649</v>
      </c>
      <c r="L696">
        <f>INDEX('PB2'!$D$2:$AQ$224,MATCH(A696,'PB2'!$B$2:$B$224,0),MATCH(G696,'PB2'!$D$1:$AQ$1,0))</f>
        <v>3.47850894927979</v>
      </c>
      <c r="M696" s="16">
        <f t="shared" si="53"/>
        <v>0.28747949612348866</v>
      </c>
      <c r="N696" s="6">
        <f>INDEX('ROA2'!$D$2:$AQ$224,MATCH(A696,'ROA2'!$B$2:$B$224,0),MATCH(G696,'ROA2'!$D$1:$AQ$1,0))</f>
        <v>-8.3398199081420898</v>
      </c>
      <c r="O696" s="6">
        <v>61.388632000000001</v>
      </c>
      <c r="P696" s="28">
        <v>0.44230826340993623</v>
      </c>
    </row>
    <row r="697" spans="1:16" x14ac:dyDescent="0.3">
      <c r="A697" t="s">
        <v>464</v>
      </c>
      <c r="B697" t="str">
        <f>VLOOKUP(A697,Sheet3!L:L,1,FALSE)</f>
        <v>AYA CN EQUITY</v>
      </c>
      <c r="C697" t="str">
        <f>VLOOKUP(A697,'ALL - prices'!B:C,2,FALSE)</f>
        <v>Aya Gold &amp; Silver Inc</v>
      </c>
      <c r="D697" t="str">
        <f>VLOOKUP(A697,'ALL - prices'!B:I,8,FALSE)</f>
        <v>Materials</v>
      </c>
      <c r="E697">
        <v>2018</v>
      </c>
      <c r="F697" t="s">
        <v>682</v>
      </c>
      <c r="G697" t="str">
        <f t="shared" si="51"/>
        <v>2018-Q4</v>
      </c>
      <c r="H697" s="4">
        <f>INDEX('ALL - prices'!$J$3:$DY$219,MATCH('COMBINED DATA'!A697,'ALL - prices'!$B$3:$B$219,0),MATCH('COMBINED DATA'!G697,'ALL - prices'!$J$1:$DY$1,0))</f>
        <v>1.91</v>
      </c>
      <c r="I697" s="14">
        <f t="shared" si="54"/>
        <v>0.18625699092025164</v>
      </c>
      <c r="J697" s="6">
        <f>INDEX('market cap'!$B$3:$DQ$219,MATCH(A697,'market cap'!$A$3:$A$219,0),MATCH(G697,'market cap'!$B$1:$DQ$1,0))</f>
        <v>148.89420000000001</v>
      </c>
      <c r="K697">
        <f t="shared" si="52"/>
        <v>5.0032359866143112</v>
      </c>
      <c r="L697">
        <f>INDEX('PB2'!$D$2:$AQ$224,MATCH(A697,'PB2'!$B$2:$B$224,0),MATCH(G697,'PB2'!$D$1:$AQ$1,0))</f>
        <v>2.8005499839782702</v>
      </c>
      <c r="M697" s="16">
        <f t="shared" si="53"/>
        <v>0.35707271990177736</v>
      </c>
      <c r="N697" s="6">
        <f>INDEX('ROA2'!$D$2:$AQ$224,MATCH(A697,'ROA2'!$B$2:$B$224,0),MATCH(G697,'ROA2'!$D$1:$AQ$1,0))</f>
        <v>-8.8760833740234393</v>
      </c>
      <c r="O697" s="6">
        <v>62.392600000000002</v>
      </c>
      <c r="P697" s="28">
        <v>1.6354298300701675E-2</v>
      </c>
    </row>
    <row r="698" spans="1:16" x14ac:dyDescent="0.3">
      <c r="A698" t="s">
        <v>464</v>
      </c>
      <c r="B698" t="str">
        <f>VLOOKUP(A698,Sheet3!L:L,1,FALSE)</f>
        <v>AYA CN EQUITY</v>
      </c>
      <c r="C698" t="str">
        <f>VLOOKUP(A698,'ALL - prices'!B:C,2,FALSE)</f>
        <v>Aya Gold &amp; Silver Inc</v>
      </c>
      <c r="D698" t="str">
        <f>VLOOKUP(A698,'ALL - prices'!B:I,8,FALSE)</f>
        <v>Materials</v>
      </c>
      <c r="E698">
        <v>2019</v>
      </c>
      <c r="F698" t="s">
        <v>679</v>
      </c>
      <c r="G698" t="str">
        <f t="shared" si="51"/>
        <v>2019-Q1</v>
      </c>
      <c r="H698" s="4">
        <f>INDEX('ALL - prices'!$J$3:$DY$219,MATCH('COMBINED DATA'!A698,'ALL - prices'!$B$3:$B$219,0),MATCH('COMBINED DATA'!G698,'ALL - prices'!$J$1:$DY$1,0))</f>
        <v>2.2000000000000002</v>
      </c>
      <c r="I698" s="14">
        <f t="shared" si="54"/>
        <v>0.4582211984038565</v>
      </c>
      <c r="J698" s="6">
        <f>INDEX('market cap'!$B$3:$DQ$219,MATCH(A698,'market cap'!$A$3:$A$219,0),MATCH(G698,'market cap'!$B$1:$DQ$1,0))</f>
        <v>172.38470000000001</v>
      </c>
      <c r="K698">
        <f t="shared" si="52"/>
        <v>5.1497286071915678</v>
      </c>
      <c r="L698">
        <f>INDEX('PB2'!$D$2:$AQ$224,MATCH(A698,'PB2'!$B$2:$B$224,0),MATCH(G698,'PB2'!$D$1:$AQ$1,0))</f>
        <v>2.7141029834747301</v>
      </c>
      <c r="M698" s="16">
        <f t="shared" si="53"/>
        <v>0.36844585709852101</v>
      </c>
      <c r="N698" s="6">
        <f>INDEX('ROA2'!$D$2:$AQ$224,MATCH(A698,'ROA2'!$B$2:$B$224,0),MATCH(G698,'ROA2'!$D$1:$AQ$1,0))</f>
        <v>-6.2930378913879403</v>
      </c>
      <c r="O698" s="6">
        <v>63.147984000000001</v>
      </c>
      <c r="P698" s="28">
        <v>1.2106948580440619E-2</v>
      </c>
    </row>
    <row r="699" spans="1:16" x14ac:dyDescent="0.3">
      <c r="A699" t="s">
        <v>464</v>
      </c>
      <c r="B699" t="str">
        <f>VLOOKUP(A699,Sheet3!L:L,1,FALSE)</f>
        <v>AYA CN EQUITY</v>
      </c>
      <c r="C699" t="str">
        <f>VLOOKUP(A699,'ALL - prices'!B:C,2,FALSE)</f>
        <v>Aya Gold &amp; Silver Inc</v>
      </c>
      <c r="D699" t="str">
        <f>VLOOKUP(A699,'ALL - prices'!B:I,8,FALSE)</f>
        <v>Materials</v>
      </c>
      <c r="E699">
        <v>2019</v>
      </c>
      <c r="F699" t="s">
        <v>680</v>
      </c>
      <c r="G699" t="str">
        <f t="shared" si="51"/>
        <v>2019-Q2</v>
      </c>
      <c r="H699" s="4">
        <f>INDEX('ALL - prices'!$J$3:$DY$219,MATCH('COMBINED DATA'!A699,'ALL - prices'!$B$3:$B$219,0),MATCH('COMBINED DATA'!G699,'ALL - prices'!$J$1:$DY$1,0))</f>
        <v>1.91</v>
      </c>
      <c r="I699" s="14">
        <f t="shared" si="54"/>
        <v>0.42751218306226907</v>
      </c>
      <c r="J699" s="6">
        <f>INDEX('market cap'!$B$3:$DQ$219,MATCH(A699,'market cap'!$A$3:$A$219,0),MATCH(G699,'market cap'!$B$1:$DQ$1,0))</f>
        <v>149.66120000000001</v>
      </c>
      <c r="K699">
        <f t="shared" si="52"/>
        <v>5.008374072794596</v>
      </c>
      <c r="L699">
        <f>INDEX('PB2'!$D$2:$AQ$224,MATCH(A699,'PB2'!$B$2:$B$224,0),MATCH(G699,'PB2'!$D$1:$AQ$1,0))</f>
        <v>2.7040240764617902</v>
      </c>
      <c r="M699" s="16">
        <f t="shared" si="53"/>
        <v>0.36981919233074945</v>
      </c>
      <c r="N699" s="6">
        <f>INDEX('ROA2'!$D$2:$AQ$224,MATCH(A699,'ROA2'!$B$2:$B$224,0),MATCH(G699,'ROA2'!$D$1:$AQ$1,0))</f>
        <v>-4.8540511131286603</v>
      </c>
      <c r="O699" s="6">
        <v>47.16516</v>
      </c>
      <c r="P699" s="28">
        <v>-0.25310109662408226</v>
      </c>
    </row>
    <row r="700" spans="1:16" x14ac:dyDescent="0.3">
      <c r="A700" t="s">
        <v>464</v>
      </c>
      <c r="B700" t="str">
        <f>VLOOKUP(A700,Sheet3!L:L,1,FALSE)</f>
        <v>AYA CN EQUITY</v>
      </c>
      <c r="C700" t="str">
        <f>VLOOKUP(A700,'ALL - prices'!B:C,2,FALSE)</f>
        <v>Aya Gold &amp; Silver Inc</v>
      </c>
      <c r="D700" t="str">
        <f>VLOOKUP(A700,'ALL - prices'!B:I,8,FALSE)</f>
        <v>Materials</v>
      </c>
      <c r="E700">
        <v>2019</v>
      </c>
      <c r="F700" t="s">
        <v>681</v>
      </c>
      <c r="G700" t="str">
        <f t="shared" si="51"/>
        <v>2019-Q3</v>
      </c>
      <c r="H700" s="4">
        <f>INDEX('ALL - prices'!$J$3:$DY$219,MATCH('COMBINED DATA'!A700,'ALL - prices'!$B$3:$B$219,0),MATCH('COMBINED DATA'!G700,'ALL - prices'!$J$1:$DY$1,0))</f>
        <v>1.75</v>
      </c>
      <c r="I700" s="14">
        <f t="shared" si="54"/>
        <v>0.70474581706219963</v>
      </c>
      <c r="J700" s="6">
        <f>INDEX('market cap'!$B$3:$DQ$219,MATCH(A700,'market cap'!$A$3:$A$219,0),MATCH(G700,'market cap'!$B$1:$DQ$1,0))</f>
        <v>139.37020000000001</v>
      </c>
      <c r="K700">
        <f t="shared" si="52"/>
        <v>4.9371337021594481</v>
      </c>
      <c r="L700">
        <f>INDEX('PB2'!$D$2:$AQ$224,MATCH(A700,'PB2'!$B$2:$B$224,0),MATCH(G700,'PB2'!$D$1:$AQ$1,0))</f>
        <v>2.4639639854431201</v>
      </c>
      <c r="M700" s="16">
        <f t="shared" si="53"/>
        <v>0.40585008786975418</v>
      </c>
      <c r="N700" s="6">
        <f>INDEX('ROA2'!$D$2:$AQ$224,MATCH(A700,'ROA2'!$B$2:$B$224,0),MATCH(G700,'ROA2'!$D$1:$AQ$1,0))</f>
        <v>2.01549196243286</v>
      </c>
      <c r="O700" s="6">
        <v>48.881383999999997</v>
      </c>
      <c r="P700" s="28">
        <v>3.6387536902238789E-2</v>
      </c>
    </row>
    <row r="701" spans="1:16" x14ac:dyDescent="0.3">
      <c r="A701" t="s">
        <v>464</v>
      </c>
      <c r="B701" t="str">
        <f>VLOOKUP(A701,Sheet3!L:L,1,FALSE)</f>
        <v>AYA CN EQUITY</v>
      </c>
      <c r="C701" t="str">
        <f>VLOOKUP(A701,'ALL - prices'!B:C,2,FALSE)</f>
        <v>Aya Gold &amp; Silver Inc</v>
      </c>
      <c r="D701" t="str">
        <f>VLOOKUP(A701,'ALL - prices'!B:I,8,FALSE)</f>
        <v>Materials</v>
      </c>
      <c r="E701">
        <v>2019</v>
      </c>
      <c r="F701" t="s">
        <v>682</v>
      </c>
      <c r="G701" t="str">
        <f t="shared" si="51"/>
        <v>2019-Q4</v>
      </c>
      <c r="H701" s="4">
        <f>INDEX('ALL - prices'!$J$3:$DY$219,MATCH('COMBINED DATA'!A701,'ALL - prices'!$B$3:$B$219,0),MATCH('COMBINED DATA'!G701,'ALL - prices'!$J$1:$DY$1,0))</f>
        <v>1.95</v>
      </c>
      <c r="I701" s="14">
        <f t="shared" si="54"/>
        <v>1.290413370461833</v>
      </c>
      <c r="J701" s="6">
        <f>INDEX('market cap'!$B$3:$DQ$219,MATCH(A701,'market cap'!$A$3:$A$219,0),MATCH(G701,'market cap'!$B$1:$DQ$1,0))</f>
        <v>155.25530000000001</v>
      </c>
      <c r="K701">
        <f t="shared" si="52"/>
        <v>5.045070858717196</v>
      </c>
      <c r="L701">
        <f>INDEX('PB2'!$D$2:$AQ$224,MATCH(A701,'PB2'!$B$2:$B$224,0),MATCH(G701,'PB2'!$D$1:$AQ$1,0))</f>
        <v>2.9541480541229199</v>
      </c>
      <c r="M701" s="16">
        <f t="shared" si="53"/>
        <v>0.33850706927310648</v>
      </c>
      <c r="N701" s="6">
        <f>INDEX('ROA2'!$D$2:$AQ$224,MATCH(A701,'ROA2'!$B$2:$B$224,0),MATCH(G701,'ROA2'!$D$1:$AQ$1,0))</f>
        <v>3.71449995040894</v>
      </c>
      <c r="O701" s="6">
        <v>48.556691999999998</v>
      </c>
      <c r="P701" s="28">
        <v>-6.6424469487197596E-3</v>
      </c>
    </row>
    <row r="702" spans="1:16" x14ac:dyDescent="0.3">
      <c r="A702" t="s">
        <v>464</v>
      </c>
      <c r="B702" t="str">
        <f>VLOOKUP(A702,Sheet3!L:L,1,FALSE)</f>
        <v>AYA CN EQUITY</v>
      </c>
      <c r="C702" t="str">
        <f>VLOOKUP(A702,'ALL - prices'!B:C,2,FALSE)</f>
        <v>Aya Gold &amp; Silver Inc</v>
      </c>
      <c r="D702" t="str">
        <f>VLOOKUP(A702,'ALL - prices'!B:I,8,FALSE)</f>
        <v>Materials</v>
      </c>
      <c r="E702">
        <v>2020</v>
      </c>
      <c r="F702" t="s">
        <v>679</v>
      </c>
      <c r="G702" t="str">
        <f t="shared" si="51"/>
        <v>2020-Q1</v>
      </c>
      <c r="H702" s="4">
        <f>INDEX('ALL - prices'!$J$3:$DY$219,MATCH('COMBINED DATA'!A702,'ALL - prices'!$B$3:$B$219,0),MATCH('COMBINED DATA'!G702,'ALL - prices'!$J$1:$DY$1,0))</f>
        <v>0.97</v>
      </c>
      <c r="I702" s="14">
        <f t="shared" si="54"/>
        <v>1.5161684163267164</v>
      </c>
      <c r="J702" s="6">
        <f>INDEX('market cap'!$B$3:$DQ$219,MATCH(A702,'market cap'!$A$3:$A$219,0),MATCH(G702,'market cap'!$B$1:$DQ$1,0))</f>
        <v>77.196200000000005</v>
      </c>
      <c r="K702">
        <f t="shared" si="52"/>
        <v>4.3463502330213215</v>
      </c>
      <c r="L702">
        <f>INDEX('PB2'!$D$2:$AQ$224,MATCH(A702,'PB2'!$B$2:$B$224,0),MATCH(G702,'PB2'!$D$1:$AQ$1,0))</f>
        <v>1.4848159551620499</v>
      </c>
      <c r="M702" s="16">
        <f t="shared" si="53"/>
        <v>0.67348414227597786</v>
      </c>
      <c r="N702" s="6">
        <f>INDEX('ROA2'!$D$2:$AQ$224,MATCH(A702,'ROA2'!$B$2:$B$224,0),MATCH(G702,'ROA2'!$D$1:$AQ$1,0))</f>
        <v>-1.3947780132293699</v>
      </c>
      <c r="O702" s="6">
        <v>48.161168000000004</v>
      </c>
      <c r="P702" s="28">
        <v>-8.1456125553197624E-3</v>
      </c>
    </row>
    <row r="703" spans="1:16" x14ac:dyDescent="0.3">
      <c r="A703" t="s">
        <v>464</v>
      </c>
      <c r="B703" t="str">
        <f>VLOOKUP(A703,Sheet3!L:L,1,FALSE)</f>
        <v>AYA CN EQUITY</v>
      </c>
      <c r="C703" t="str">
        <f>VLOOKUP(A703,'ALL - prices'!B:C,2,FALSE)</f>
        <v>Aya Gold &amp; Silver Inc</v>
      </c>
      <c r="D703" t="str">
        <f>VLOOKUP(A703,'ALL - prices'!B:I,8,FALSE)</f>
        <v>Materials</v>
      </c>
      <c r="E703">
        <v>2020</v>
      </c>
      <c r="F703" t="s">
        <v>680</v>
      </c>
      <c r="G703" t="str">
        <f t="shared" si="51"/>
        <v>2020-Q2</v>
      </c>
      <c r="H703" s="4">
        <f>INDEX('ALL - prices'!$J$3:$DY$219,MATCH('COMBINED DATA'!A703,'ALL - prices'!$B$3:$B$219,0),MATCH('COMBINED DATA'!G703,'ALL - prices'!$J$1:$DY$1,0))</f>
        <v>1.43</v>
      </c>
      <c r="I703" s="14">
        <f t="shared" si="54"/>
        <v>2.8536920529961405</v>
      </c>
      <c r="J703" s="6">
        <f>INDEX('market cap'!$B$3:$DQ$219,MATCH(A703,'market cap'!$A$3:$A$219,0),MATCH(G703,'market cap'!$B$1:$DQ$1,0))</f>
        <v>113.7474</v>
      </c>
      <c r="K703">
        <f t="shared" si="52"/>
        <v>4.7339802004269744</v>
      </c>
      <c r="L703">
        <f>INDEX('PB2'!$D$2:$AQ$224,MATCH(A703,'PB2'!$B$2:$B$224,0),MATCH(G703,'PB2'!$D$1:$AQ$1,0))</f>
        <v>2.22739505767822</v>
      </c>
      <c r="M703" s="16">
        <f t="shared" si="53"/>
        <v>0.44895493350082882</v>
      </c>
      <c r="N703" s="6">
        <f>INDEX('ROA2'!$D$2:$AQ$224,MATCH(A703,'ROA2'!$B$2:$B$224,0),MATCH(G703,'ROA2'!$D$1:$AQ$1,0))</f>
        <v>-2.9300010204315199</v>
      </c>
      <c r="O703" s="6">
        <v>43.875836</v>
      </c>
      <c r="P703" s="28">
        <v>-8.8978988217229354E-2</v>
      </c>
    </row>
    <row r="704" spans="1:16" x14ac:dyDescent="0.3">
      <c r="A704" t="s">
        <v>464</v>
      </c>
      <c r="B704" t="str">
        <f>VLOOKUP(A704,Sheet3!L:L,1,FALSE)</f>
        <v>AYA CN EQUITY</v>
      </c>
      <c r="C704" t="str">
        <f>VLOOKUP(A704,'ALL - prices'!B:C,2,FALSE)</f>
        <v>Aya Gold &amp; Silver Inc</v>
      </c>
      <c r="D704" t="str">
        <f>VLOOKUP(A704,'ALL - prices'!B:I,8,FALSE)</f>
        <v>Materials</v>
      </c>
      <c r="E704">
        <v>2020</v>
      </c>
      <c r="F704" t="s">
        <v>681</v>
      </c>
      <c r="G704" t="str">
        <f t="shared" si="51"/>
        <v>2020-Q3</v>
      </c>
      <c r="H704" s="4">
        <f>INDEX('ALL - prices'!$J$3:$DY$219,MATCH('COMBINED DATA'!A704,'ALL - prices'!$B$3:$B$219,0),MATCH('COMBINED DATA'!G704,'ALL - prices'!$J$1:$DY$1,0))</f>
        <v>2.61</v>
      </c>
      <c r="I704" s="14">
        <f t="shared" si="54"/>
        <v>2.4710507211845445</v>
      </c>
      <c r="J704" s="6">
        <f>INDEX('market cap'!$B$3:$DQ$219,MATCH(A704,'market cap'!$A$3:$A$219,0),MATCH(G704,'market cap'!$B$1:$DQ$1,0))</f>
        <v>240.5943</v>
      </c>
      <c r="K704">
        <f t="shared" si="52"/>
        <v>5.4831121124868805</v>
      </c>
      <c r="L704">
        <f>INDEX('PB2'!$D$2:$AQ$224,MATCH(A704,'PB2'!$B$2:$B$224,0),MATCH(G704,'PB2'!$D$1:$AQ$1,0))</f>
        <v>2.77180695533752</v>
      </c>
      <c r="M704" s="16">
        <f t="shared" si="53"/>
        <v>0.36077548549127986</v>
      </c>
      <c r="N704" s="6">
        <f>INDEX('ROA2'!$D$2:$AQ$224,MATCH(A704,'ROA2'!$B$2:$B$224,0),MATCH(G704,'ROA2'!$D$1:$AQ$1,0))</f>
        <v>-6.7200927734375</v>
      </c>
      <c r="O704" s="6">
        <v>44.797640000000001</v>
      </c>
      <c r="P704" s="28">
        <v>2.1009377462346282E-2</v>
      </c>
    </row>
    <row r="705" spans="1:16" x14ac:dyDescent="0.3">
      <c r="A705" t="s">
        <v>464</v>
      </c>
      <c r="B705" t="str">
        <f>VLOOKUP(A705,Sheet3!L:L,1,FALSE)</f>
        <v>AYA CN EQUITY</v>
      </c>
      <c r="C705" t="str">
        <f>VLOOKUP(A705,'ALL - prices'!B:C,2,FALSE)</f>
        <v>Aya Gold &amp; Silver Inc</v>
      </c>
      <c r="D705" t="str">
        <f>VLOOKUP(A705,'ALL - prices'!B:I,8,FALSE)</f>
        <v>Materials</v>
      </c>
      <c r="E705">
        <v>2020</v>
      </c>
      <c r="F705" t="s">
        <v>682</v>
      </c>
      <c r="G705" t="str">
        <f t="shared" si="51"/>
        <v>2020-Q4</v>
      </c>
      <c r="H705" s="4">
        <f>INDEX('ALL - prices'!$J$3:$DY$219,MATCH('COMBINED DATA'!A705,'ALL - prices'!$B$3:$B$219,0),MATCH('COMBINED DATA'!G705,'ALL - prices'!$J$1:$DY$1,0))</f>
        <v>3.85</v>
      </c>
      <c r="I705" s="14">
        <f t="shared" si="54"/>
        <v>2.096685876965517</v>
      </c>
      <c r="J705" s="6">
        <f>INDEX('market cap'!$B$3:$DQ$219,MATCH(A705,'market cap'!$A$3:$A$219,0),MATCH(G705,'market cap'!$B$1:$DQ$1,0))</f>
        <v>354.89960000000002</v>
      </c>
      <c r="K705">
        <f t="shared" si="52"/>
        <v>5.8718349325737655</v>
      </c>
      <c r="L705">
        <f>INDEX('PB2'!$D$2:$AQ$224,MATCH(A705,'PB2'!$B$2:$B$224,0),MATCH(G705,'PB2'!$D$1:$AQ$1,0))</f>
        <v>4.5541648864746103</v>
      </c>
      <c r="M705" s="16">
        <f t="shared" si="53"/>
        <v>0.21957922581369299</v>
      </c>
      <c r="N705" s="6">
        <f>INDEX('ROA2'!$D$2:$AQ$224,MATCH(A705,'ROA2'!$B$2:$B$224,0),MATCH(G705,'ROA2'!$D$1:$AQ$1,0))</f>
        <v>-9.5317068099975604</v>
      </c>
      <c r="O705" s="6">
        <v>63.520899999999997</v>
      </c>
      <c r="P705" s="28">
        <v>0.41795192782476925</v>
      </c>
    </row>
    <row r="706" spans="1:16" x14ac:dyDescent="0.3">
      <c r="A706" t="s">
        <v>464</v>
      </c>
      <c r="B706" t="str">
        <f>VLOOKUP(A706,Sheet3!L:L,1,FALSE)</f>
        <v>AYA CN EQUITY</v>
      </c>
      <c r="C706" t="str">
        <f>VLOOKUP(A706,'ALL - prices'!B:C,2,FALSE)</f>
        <v>Aya Gold &amp; Silver Inc</v>
      </c>
      <c r="D706" t="str">
        <f>VLOOKUP(A706,'ALL - prices'!B:I,8,FALSE)</f>
        <v>Materials</v>
      </c>
      <c r="E706">
        <v>2021</v>
      </c>
      <c r="F706" t="s">
        <v>679</v>
      </c>
      <c r="G706" t="str">
        <f t="shared" si="51"/>
        <v>2021-Q1</v>
      </c>
      <c r="H706" s="4">
        <f>INDEX('ALL - prices'!$J$3:$DY$219,MATCH('COMBINED DATA'!A706,'ALL - prices'!$B$3:$B$219,0),MATCH('COMBINED DATA'!G706,'ALL - prices'!$J$1:$DY$1,0))</f>
        <v>4.93</v>
      </c>
      <c r="I706" s="14">
        <f t="shared" si="54"/>
        <v>0.7587270040447136</v>
      </c>
      <c r="J706" s="6">
        <f>INDEX('market cap'!$B$3:$DQ$219,MATCH(A706,'market cap'!$A$3:$A$219,0),MATCH(G706,'market cap'!$B$1:$DQ$1,0))</f>
        <v>466.11009999999999</v>
      </c>
      <c r="K706">
        <f t="shared" si="52"/>
        <v>6.1444218723136279</v>
      </c>
      <c r="L706">
        <f>INDEX('PB2'!$D$2:$AQ$224,MATCH(A706,'PB2'!$B$2:$B$224,0),MATCH(G706,'PB2'!$D$1:$AQ$1,0))</f>
        <v>5.3839378356933603</v>
      </c>
      <c r="M706" s="16">
        <f t="shared" si="53"/>
        <v>0.18573765717917448</v>
      </c>
      <c r="N706" s="6">
        <f>INDEX('ROA2'!$D$2:$AQ$224,MATCH(A706,'ROA2'!$B$2:$B$224,0),MATCH(G706,'ROA2'!$D$1:$AQ$1,0))</f>
        <v>-3.7997620105743399</v>
      </c>
      <c r="O706" s="6">
        <v>72.075568000000004</v>
      </c>
      <c r="P706" s="28">
        <v>0.13467485504770882</v>
      </c>
    </row>
    <row r="707" spans="1:16" x14ac:dyDescent="0.3">
      <c r="A707" t="s">
        <v>464</v>
      </c>
      <c r="B707" t="str">
        <f>VLOOKUP(A707,Sheet3!L:L,1,FALSE)</f>
        <v>AYA CN EQUITY</v>
      </c>
      <c r="C707" t="str">
        <f>VLOOKUP(A707,'ALL - prices'!B:C,2,FALSE)</f>
        <v>Aya Gold &amp; Silver Inc</v>
      </c>
      <c r="D707" t="str">
        <f>VLOOKUP(A707,'ALL - prices'!B:I,8,FALSE)</f>
        <v>Materials</v>
      </c>
      <c r="E707">
        <v>2021</v>
      </c>
      <c r="F707" t="s">
        <v>680</v>
      </c>
      <c r="G707" t="str">
        <f t="shared" si="51"/>
        <v>2021-Q2</v>
      </c>
      <c r="H707" s="4">
        <f>INDEX('ALL - prices'!$J$3:$DY$219,MATCH('COMBINED DATA'!A707,'ALL - prices'!$B$3:$B$219,0),MATCH('COMBINED DATA'!G707,'ALL - prices'!$J$1:$DY$1,0))</f>
        <v>9.18</v>
      </c>
      <c r="I707" s="14">
        <f t="shared" si="54"/>
        <v>1.3163712748815743</v>
      </c>
      <c r="J707" s="6">
        <f>INDEX('market cap'!$B$3:$DQ$219,MATCH(A707,'market cap'!$A$3:$A$219,0),MATCH(G707,'market cap'!$B$1:$DQ$1,0))</f>
        <v>886.32370000000003</v>
      </c>
      <c r="K707">
        <f t="shared" si="52"/>
        <v>6.7870822337681957</v>
      </c>
      <c r="L707">
        <f>INDEX('PB2'!$D$2:$AQ$224,MATCH(A707,'PB2'!$B$2:$B$224,0),MATCH(G707,'PB2'!$D$1:$AQ$1,0))</f>
        <v>9.0632734298706108</v>
      </c>
      <c r="M707" s="16">
        <f t="shared" si="53"/>
        <v>0.11033541112245537</v>
      </c>
      <c r="N707" s="6">
        <f>INDEX('ROA2'!$D$2:$AQ$224,MATCH(A707,'ROA2'!$B$2:$B$224,0),MATCH(G707,'ROA2'!$D$1:$AQ$1,0))</f>
        <v>-2.5683009624481201</v>
      </c>
      <c r="O707" s="6">
        <v>81.580656000000005</v>
      </c>
      <c r="P707" s="28">
        <v>0.13187669918882916</v>
      </c>
    </row>
    <row r="708" spans="1:16" x14ac:dyDescent="0.3">
      <c r="A708" t="s">
        <v>464</v>
      </c>
      <c r="B708" t="str">
        <f>VLOOKUP(A708,Sheet3!L:L,1,FALSE)</f>
        <v>AYA CN EQUITY</v>
      </c>
      <c r="C708" t="str">
        <f>VLOOKUP(A708,'ALL - prices'!B:C,2,FALSE)</f>
        <v>Aya Gold &amp; Silver Inc</v>
      </c>
      <c r="D708" t="str">
        <f>VLOOKUP(A708,'ALL - prices'!B:I,8,FALSE)</f>
        <v>Materials</v>
      </c>
      <c r="E708">
        <v>2021</v>
      </c>
      <c r="F708" t="s">
        <v>681</v>
      </c>
      <c r="G708" t="str">
        <f t="shared" si="51"/>
        <v>2021-Q3</v>
      </c>
      <c r="H708" s="4">
        <f>INDEX('ALL - prices'!$J$3:$DY$219,MATCH('COMBINED DATA'!A708,'ALL - prices'!$B$3:$B$219,0),MATCH('COMBINED DATA'!G708,'ALL - prices'!$J$1:$DY$1,0))</f>
        <v>7.79</v>
      </c>
      <c r="I708" s="14">
        <f t="shared" si="54"/>
        <v>1.2977159422102651</v>
      </c>
      <c r="J708" s="6">
        <f>INDEX('market cap'!$B$3:$DQ$219,MATCH(A708,'market cap'!$A$3:$A$219,0),MATCH(G708,'market cap'!$B$1:$DQ$1,0))</f>
        <v>811.71379999999999</v>
      </c>
      <c r="K708">
        <f t="shared" si="52"/>
        <v>6.6991478149777892</v>
      </c>
      <c r="L708">
        <f>INDEX('PB2'!$D$2:$AQ$224,MATCH(A708,'PB2'!$B$2:$B$224,0),MATCH(G708,'PB2'!$D$1:$AQ$1,0))</f>
        <v>4.8563399314880398</v>
      </c>
      <c r="M708" s="16">
        <f t="shared" si="53"/>
        <v>0.20591639261413652</v>
      </c>
      <c r="N708" s="6">
        <f>INDEX('ROA2'!$D$2:$AQ$224,MATCH(A708,'ROA2'!$B$2:$B$224,0),MATCH(G708,'ROA2'!$D$1:$AQ$1,0))</f>
        <v>-1.1979680061340301</v>
      </c>
      <c r="O708" s="6">
        <v>100.613224</v>
      </c>
      <c r="P708" s="28">
        <v>0.23329756014710148</v>
      </c>
    </row>
    <row r="709" spans="1:16" x14ac:dyDescent="0.3">
      <c r="A709" t="s">
        <v>464</v>
      </c>
      <c r="B709" t="str">
        <f>VLOOKUP(A709,Sheet3!L:L,1,FALSE)</f>
        <v>AYA CN EQUITY</v>
      </c>
      <c r="C709" t="str">
        <f>VLOOKUP(A709,'ALL - prices'!B:C,2,FALSE)</f>
        <v>Aya Gold &amp; Silver Inc</v>
      </c>
      <c r="D709" t="str">
        <f>VLOOKUP(A709,'ALL - prices'!B:I,8,FALSE)</f>
        <v>Materials</v>
      </c>
      <c r="E709">
        <v>2021</v>
      </c>
      <c r="F709" t="s">
        <v>682</v>
      </c>
      <c r="G709" t="str">
        <f t="shared" si="51"/>
        <v>2021-Q4</v>
      </c>
      <c r="H709" s="4">
        <f>INDEX('ALL - prices'!$J$3:$DY$219,MATCH('COMBINED DATA'!A709,'ALL - prices'!$B$3:$B$219,0),MATCH('COMBINED DATA'!G709,'ALL - prices'!$J$1:$DY$1,0))</f>
        <v>9.5500000000000007</v>
      </c>
      <c r="I709" s="14">
        <f t="shared" si="54"/>
        <v>1.1395137852025485</v>
      </c>
      <c r="J709" s="6">
        <f>INDEX('market cap'!$B$3:$DQ$219,MATCH(A709,'market cap'!$A$3:$A$219,0),MATCH(G709,'market cap'!$B$1:$DQ$1,0))</f>
        <v>999.68589999999995</v>
      </c>
      <c r="K709">
        <f t="shared" si="52"/>
        <v>6.9074411296424003</v>
      </c>
      <c r="L709">
        <f>INDEX('PB2'!$D$2:$AQ$224,MATCH(A709,'PB2'!$B$2:$B$224,0),MATCH(G709,'PB2'!$D$1:$AQ$1,0))</f>
        <v>5.95568799972534</v>
      </c>
      <c r="M709" s="16">
        <f t="shared" si="53"/>
        <v>0.16790671372411001</v>
      </c>
      <c r="N709" s="6">
        <f>INDEX('ROA2'!$D$2:$AQ$224,MATCH(A709,'ROA2'!$B$2:$B$224,0),MATCH(G709,'ROA2'!$D$1:$AQ$1,0))</f>
        <v>1.7957780361175499</v>
      </c>
      <c r="O709" s="6">
        <v>157.93100799999999</v>
      </c>
      <c r="P709" s="28">
        <v>0.5696843985438732</v>
      </c>
    </row>
    <row r="710" spans="1:16" x14ac:dyDescent="0.3">
      <c r="A710" t="s">
        <v>464</v>
      </c>
      <c r="B710" t="str">
        <f>VLOOKUP(A710,Sheet3!L:L,1,FALSE)</f>
        <v>AYA CN EQUITY</v>
      </c>
      <c r="C710" t="str">
        <f>VLOOKUP(A710,'ALL - prices'!B:C,2,FALSE)</f>
        <v>Aya Gold &amp; Silver Inc</v>
      </c>
      <c r="D710" t="str">
        <f>VLOOKUP(A710,'ALL - prices'!B:I,8,FALSE)</f>
        <v>Materials</v>
      </c>
      <c r="E710">
        <v>2022</v>
      </c>
      <c r="F710" t="s">
        <v>679</v>
      </c>
      <c r="G710" t="str">
        <f t="shared" si="51"/>
        <v>2022-Q1</v>
      </c>
      <c r="H710" s="4">
        <f>INDEX('ALL - prices'!$J$3:$DY$219,MATCH('COMBINED DATA'!A710,'ALL - prices'!$B$3:$B$219,0),MATCH('COMBINED DATA'!G710,'ALL - prices'!$J$1:$DY$1,0))</f>
        <v>8.92</v>
      </c>
      <c r="I710" s="14">
        <f t="shared" si="54"/>
        <v>1.815055095582508</v>
      </c>
      <c r="J710" s="6">
        <f>INDEX('market cap'!$B$3:$DQ$219,MATCH(A710,'market cap'!$A$3:$A$219,0),MATCH(G710,'market cap'!$B$1:$DQ$1,0))</f>
        <v>933.73800000000006</v>
      </c>
      <c r="K710">
        <f t="shared" si="52"/>
        <v>6.8391958849588246</v>
      </c>
      <c r="L710">
        <f>INDEX('PB2'!$D$2:$AQ$224,MATCH(A710,'PB2'!$B$2:$B$224,0),MATCH(G710,'PB2'!$D$1:$AQ$1,0))</f>
        <v>5.6246080398559597</v>
      </c>
      <c r="M710" s="16">
        <f t="shared" si="53"/>
        <v>0.17779016651720481</v>
      </c>
      <c r="N710" s="6">
        <f>INDEX('ROA2'!$D$2:$AQ$224,MATCH(A710,'ROA2'!$B$2:$B$224,0),MATCH(G710,'ROA2'!$D$1:$AQ$1,0))</f>
        <v>-0.26283600926399198</v>
      </c>
      <c r="O710" s="6">
        <v>161.25787199999999</v>
      </c>
      <c r="P710" s="28">
        <v>2.1065299602216182E-2</v>
      </c>
    </row>
    <row r="711" spans="1:16" x14ac:dyDescent="0.3">
      <c r="A711" t="s">
        <v>464</v>
      </c>
      <c r="B711" t="str">
        <f>VLOOKUP(A711,Sheet3!L:L,1,FALSE)</f>
        <v>AYA CN EQUITY</v>
      </c>
      <c r="C711" t="str">
        <f>VLOOKUP(A711,'ALL - prices'!B:C,2,FALSE)</f>
        <v>Aya Gold &amp; Silver Inc</v>
      </c>
      <c r="D711" t="str">
        <f>VLOOKUP(A711,'ALL - prices'!B:I,8,FALSE)</f>
        <v>Materials</v>
      </c>
      <c r="E711">
        <v>2022</v>
      </c>
      <c r="F711" t="s">
        <v>680</v>
      </c>
      <c r="G711" t="str">
        <f t="shared" si="51"/>
        <v>2022-Q2</v>
      </c>
      <c r="H711" s="4">
        <f>INDEX('ALL - prices'!$J$3:$DY$219,MATCH('COMBINED DATA'!A711,'ALL - prices'!$B$3:$B$219,0),MATCH('COMBINED DATA'!G711,'ALL - prices'!$J$1:$DY$1,0))</f>
        <v>6.56</v>
      </c>
      <c r="I711" s="14">
        <f t="shared" si="54"/>
        <v>1.2563173696695036</v>
      </c>
      <c r="J711" s="6">
        <f>INDEX('market cap'!$B$3:$DQ$219,MATCH(A711,'market cap'!$A$3:$A$219,0),MATCH(G711,'market cap'!$B$1:$DQ$1,0))</f>
        <v>688.53430000000003</v>
      </c>
      <c r="K711">
        <f t="shared" si="52"/>
        <v>6.5345651353737093</v>
      </c>
      <c r="L711">
        <f>INDEX('PB2'!$D$2:$AQ$224,MATCH(A711,'PB2'!$B$2:$B$224,0),MATCH(G711,'PB2'!$D$1:$AQ$1,0))</f>
        <v>4.1169309616088903</v>
      </c>
      <c r="M711" s="16">
        <f t="shared" si="53"/>
        <v>0.24289938532493668</v>
      </c>
      <c r="N711" s="6">
        <f>INDEX('ROA2'!$D$2:$AQ$224,MATCH(A711,'ROA2'!$B$2:$B$224,0),MATCH(G711,'ROA2'!$D$1:$AQ$1,0))</f>
        <v>-2.2799990177154501</v>
      </c>
      <c r="O711" s="6">
        <v>161.15996799999999</v>
      </c>
      <c r="P711" s="28">
        <v>-6.0712695005673753E-4</v>
      </c>
    </row>
    <row r="712" spans="1:16" x14ac:dyDescent="0.3">
      <c r="A712" t="s">
        <v>464</v>
      </c>
      <c r="B712" t="str">
        <f>VLOOKUP(A712,Sheet3!L:L,1,FALSE)</f>
        <v>AYA CN EQUITY</v>
      </c>
      <c r="C712" t="str">
        <f>VLOOKUP(A712,'ALL - prices'!B:C,2,FALSE)</f>
        <v>Aya Gold &amp; Silver Inc</v>
      </c>
      <c r="D712" t="str">
        <f>VLOOKUP(A712,'ALL - prices'!B:I,8,FALSE)</f>
        <v>Materials</v>
      </c>
      <c r="E712">
        <v>2022</v>
      </c>
      <c r="F712" t="s">
        <v>681</v>
      </c>
      <c r="G712" t="str">
        <f t="shared" si="51"/>
        <v>2022-Q3</v>
      </c>
      <c r="H712" s="4">
        <f>INDEX('ALL - prices'!$J$3:$DY$219,MATCH('COMBINED DATA'!A712,'ALL - prices'!$B$3:$B$219,0),MATCH('COMBINED DATA'!G712,'ALL - prices'!$J$1:$DY$1,0))</f>
        <v>8.01</v>
      </c>
      <c r="I712" s="14">
        <f t="shared" si="54"/>
        <v>1.493697872172727</v>
      </c>
      <c r="J712" s="6">
        <f>INDEX('market cap'!$B$3:$DQ$219,MATCH(A712,'market cap'!$A$3:$A$219,0),MATCH(G712,'market cap'!$B$1:$DQ$1,0))</f>
        <v>840.72559999999999</v>
      </c>
      <c r="K712">
        <f t="shared" si="52"/>
        <v>6.7342653284924321</v>
      </c>
      <c r="L712">
        <f>INDEX('PB2'!$D$2:$AQ$224,MATCH(A712,'PB2'!$B$2:$B$224,0),MATCH(G712,'PB2'!$D$1:$AQ$1,0))</f>
        <v>4.9492669105529803</v>
      </c>
      <c r="M712" s="16">
        <f t="shared" si="53"/>
        <v>0.20205012541711359</v>
      </c>
      <c r="N712" s="6">
        <f>INDEX('ROA2'!$D$2:$AQ$224,MATCH(A712,'ROA2'!$B$2:$B$224,0),MATCH(G712,'ROA2'!$D$1:$AQ$1,0))</f>
        <v>-1.6368759870529199</v>
      </c>
      <c r="O712" s="6">
        <v>158.896896</v>
      </c>
      <c r="P712" s="28">
        <v>-1.4042395441527973E-2</v>
      </c>
    </row>
    <row r="713" spans="1:16" x14ac:dyDescent="0.3">
      <c r="A713" t="s">
        <v>464</v>
      </c>
      <c r="B713" t="str">
        <f>VLOOKUP(A713,Sheet3!L:L,1,FALSE)</f>
        <v>AYA CN EQUITY</v>
      </c>
      <c r="C713" t="str">
        <f>VLOOKUP(A713,'ALL - prices'!B:C,2,FALSE)</f>
        <v>Aya Gold &amp; Silver Inc</v>
      </c>
      <c r="D713" t="str">
        <f>VLOOKUP(A713,'ALL - prices'!B:I,8,FALSE)</f>
        <v>Materials</v>
      </c>
      <c r="E713">
        <v>2022</v>
      </c>
      <c r="F713" t="s">
        <v>682</v>
      </c>
      <c r="G713" t="str">
        <f t="shared" si="51"/>
        <v>2022-Q4</v>
      </c>
      <c r="H713" s="4">
        <f>INDEX('ALL - prices'!$J$3:$DY$219,MATCH('COMBINED DATA'!A713,'ALL - prices'!$B$3:$B$219,0),MATCH('COMBINED DATA'!G713,'ALL - prices'!$J$1:$DY$1,0))</f>
        <v>9.02</v>
      </c>
      <c r="I713" s="14">
        <f t="shared" si="54"/>
        <v>1.5479529493280237</v>
      </c>
      <c r="J713" s="6">
        <f>INDEX('market cap'!$B$3:$DQ$219,MATCH(A713,'market cap'!$A$3:$A$219,0),MATCH(G713,'market cap'!$B$1:$DQ$1,0))</f>
        <v>946.73469999999998</v>
      </c>
      <c r="K713">
        <f t="shared" si="52"/>
        <v>6.8530189061020739</v>
      </c>
      <c r="L713">
        <f>INDEX('PB2'!$D$2:$AQ$224,MATCH(A713,'PB2'!$B$2:$B$224,0),MATCH(G713,'PB2'!$D$1:$AQ$1,0))</f>
        <v>5.5689229965209996</v>
      </c>
      <c r="M713" s="16">
        <f t="shared" si="53"/>
        <v>0.17956793452247713</v>
      </c>
      <c r="N713" s="6">
        <f>INDEX('ROA2'!$D$2:$AQ$224,MATCH(A713,'ROA2'!$B$2:$B$224,0),MATCH(G713,'ROA2'!$D$1:$AQ$1,0))</f>
        <v>-1.51028096675873</v>
      </c>
      <c r="O713" s="6">
        <v>152.2972</v>
      </c>
      <c r="P713" s="28">
        <v>-4.1534455147569371E-2</v>
      </c>
    </row>
    <row r="714" spans="1:16" x14ac:dyDescent="0.3">
      <c r="A714" t="s">
        <v>464</v>
      </c>
      <c r="B714" t="str">
        <f>VLOOKUP(A714,Sheet3!L:L,1,FALSE)</f>
        <v>AYA CN EQUITY</v>
      </c>
      <c r="C714" t="str">
        <f>VLOOKUP(A714,'ALL - prices'!B:C,2,FALSE)</f>
        <v>Aya Gold &amp; Silver Inc</v>
      </c>
      <c r="D714" t="str">
        <f>VLOOKUP(A714,'ALL - prices'!B:I,8,FALSE)</f>
        <v>Materials</v>
      </c>
      <c r="E714">
        <v>2023</v>
      </c>
      <c r="F714" t="s">
        <v>679</v>
      </c>
      <c r="G714" t="str">
        <f t="shared" si="51"/>
        <v>2023-Q1</v>
      </c>
      <c r="H714" s="4">
        <f>INDEX('ALL - prices'!$J$3:$DY$219,MATCH('COMBINED DATA'!A714,'ALL - prices'!$B$3:$B$219,0),MATCH('COMBINED DATA'!G714,'ALL - prices'!$J$1:$DY$1,0))</f>
        <v>10.88</v>
      </c>
      <c r="I714" s="14">
        <f t="shared" si="54"/>
        <v>1.8648748840963321</v>
      </c>
      <c r="J714" s="6">
        <f>INDEX('market cap'!$B$3:$DQ$219,MATCH(A714,'market cap'!$A$3:$A$219,0),MATCH(G714,'market cap'!$B$1:$DQ$1,0))</f>
        <v>1263.9485</v>
      </c>
      <c r="K714">
        <f t="shared" si="52"/>
        <v>7.1419958302058708</v>
      </c>
      <c r="L714">
        <f>INDEX('PB2'!$D$2:$AQ$224,MATCH(A714,'PB2'!$B$2:$B$224,0),MATCH(G714,'PB2'!$D$1:$AQ$1,0))</f>
        <v>4.8938670158386204</v>
      </c>
      <c r="M714" s="16">
        <f t="shared" si="53"/>
        <v>0.20433738733880133</v>
      </c>
      <c r="N714" s="6">
        <f>INDEX('ROA2'!$D$2:$AQ$224,MATCH(A714,'ROA2'!$B$2:$B$224,0),MATCH(G714,'ROA2'!$D$1:$AQ$1,0))</f>
        <v>0.29278200864791898</v>
      </c>
      <c r="O714" s="6">
        <v>156.80436800000001</v>
      </c>
      <c r="P714" s="28">
        <v>2.9594555907790865E-2</v>
      </c>
    </row>
    <row r="715" spans="1:16" x14ac:dyDescent="0.3">
      <c r="A715" t="s">
        <v>464</v>
      </c>
      <c r="B715" t="str">
        <f>VLOOKUP(A715,Sheet3!L:L,1,FALSE)</f>
        <v>AYA CN EQUITY</v>
      </c>
      <c r="C715" t="str">
        <f>VLOOKUP(A715,'ALL - prices'!B:C,2,FALSE)</f>
        <v>Aya Gold &amp; Silver Inc</v>
      </c>
      <c r="D715" t="str">
        <f>VLOOKUP(A715,'ALL - prices'!B:I,8,FALSE)</f>
        <v>Materials</v>
      </c>
      <c r="E715">
        <v>2023</v>
      </c>
      <c r="F715" t="s">
        <v>680</v>
      </c>
      <c r="G715" t="str">
        <f t="shared" si="51"/>
        <v>2023-Q2</v>
      </c>
      <c r="H715" s="4">
        <f>INDEX('ALL - prices'!$J$3:$DY$219,MATCH('COMBINED DATA'!A715,'ALL - prices'!$B$3:$B$219,0),MATCH('COMBINED DATA'!G715,'ALL - prices'!$J$1:$DY$1,0))</f>
        <v>8.49</v>
      </c>
      <c r="I715" s="14">
        <f t="shared" si="54"/>
        <v>2.6923224175421505</v>
      </c>
      <c r="J715" s="6">
        <f>INDEX('market cap'!$B$3:$DQ$219,MATCH(A715,'market cap'!$A$3:$A$219,0),MATCH(G715,'market cap'!$B$1:$DQ$1,0))</f>
        <v>996.76390000000004</v>
      </c>
      <c r="K715">
        <f t="shared" si="52"/>
        <v>6.9045139314865267</v>
      </c>
      <c r="L715">
        <f>INDEX('PB2'!$D$2:$AQ$224,MATCH(A715,'PB2'!$B$2:$B$224,0),MATCH(G715,'PB2'!$D$1:$AQ$1,0))</f>
        <v>3.7176001071929901</v>
      </c>
      <c r="M715" s="16">
        <f t="shared" si="53"/>
        <v>0.26899073896225478</v>
      </c>
      <c r="N715" s="6">
        <f>INDEX('ROA2'!$D$2:$AQ$224,MATCH(A715,'ROA2'!$B$2:$B$224,0),MATCH(G715,'ROA2'!$D$1:$AQ$1,0))</f>
        <v>1.9041539430618299</v>
      </c>
      <c r="O715" s="6">
        <v>226.708</v>
      </c>
      <c r="P715" s="28">
        <v>0.44580156083407052</v>
      </c>
    </row>
    <row r="716" spans="1:16" x14ac:dyDescent="0.3">
      <c r="A716" t="s">
        <v>464</v>
      </c>
      <c r="B716" t="str">
        <f>VLOOKUP(A716,Sheet3!L:L,1,FALSE)</f>
        <v>AYA CN EQUITY</v>
      </c>
      <c r="C716" t="str">
        <f>VLOOKUP(A716,'ALL - prices'!B:C,2,FALSE)</f>
        <v>Aya Gold &amp; Silver Inc</v>
      </c>
      <c r="D716" t="str">
        <f>VLOOKUP(A716,'ALL - prices'!B:I,8,FALSE)</f>
        <v>Materials</v>
      </c>
      <c r="E716">
        <v>2023</v>
      </c>
      <c r="F716" t="s">
        <v>681</v>
      </c>
      <c r="G716" t="str">
        <f t="shared" si="51"/>
        <v>2023-Q3</v>
      </c>
      <c r="H716" s="4">
        <f>INDEX('ALL - prices'!$J$3:$DY$219,MATCH('COMBINED DATA'!A716,'ALL - prices'!$B$3:$B$219,0),MATCH('COMBINED DATA'!G716,'ALL - prices'!$J$1:$DY$1,0))</f>
        <v>7.29</v>
      </c>
      <c r="I716" s="14">
        <f t="shared" si="54"/>
        <v>3.3685048612106834</v>
      </c>
      <c r="J716" s="6">
        <f>INDEX('market cap'!$B$3:$DQ$219,MATCH(A716,'market cap'!$A$3:$A$219,0),MATCH(G716,'market cap'!$B$1:$DQ$1,0))</f>
        <v>852.5616</v>
      </c>
      <c r="K716">
        <f t="shared" si="52"/>
        <v>6.7482454646117001</v>
      </c>
      <c r="L716">
        <f>INDEX('PB2'!$D$2:$AQ$224,MATCH(A716,'PB2'!$B$2:$B$224,0),MATCH(G716,'PB2'!$D$1:$AQ$1,0))</f>
        <v>2.98908495903015</v>
      </c>
      <c r="M716" s="16">
        <f t="shared" si="53"/>
        <v>0.33455054429917036</v>
      </c>
      <c r="N716" s="6">
        <f>INDEX('ROA2'!$D$2:$AQ$224,MATCH(A716,'ROA2'!$B$2:$B$224,0),MATCH(G716,'ROA2'!$D$1:$AQ$1,0))</f>
        <v>1.43109202384949</v>
      </c>
      <c r="O716" s="6">
        <v>245.21799999999999</v>
      </c>
      <c r="P716" s="28">
        <v>8.1646876157877052E-2</v>
      </c>
    </row>
    <row r="717" spans="1:16" x14ac:dyDescent="0.3">
      <c r="A717" t="s">
        <v>464</v>
      </c>
      <c r="B717" t="str">
        <f>VLOOKUP(A717,Sheet3!L:L,1,FALSE)</f>
        <v>AYA CN EQUITY</v>
      </c>
      <c r="C717" t="str">
        <f>VLOOKUP(A717,'ALL - prices'!B:C,2,FALSE)</f>
        <v>Aya Gold &amp; Silver Inc</v>
      </c>
      <c r="D717" t="str">
        <f>VLOOKUP(A717,'ALL - prices'!B:I,8,FALSE)</f>
        <v>Materials</v>
      </c>
      <c r="E717">
        <v>2023</v>
      </c>
      <c r="F717" t="s">
        <v>682</v>
      </c>
      <c r="G717" t="str">
        <f t="shared" si="51"/>
        <v>2023-Q4</v>
      </c>
      <c r="H717" s="4">
        <f>INDEX('ALL - prices'!$J$3:$DY$219,MATCH('COMBINED DATA'!A717,'ALL - prices'!$B$3:$B$219,0),MATCH('COMBINED DATA'!G717,'ALL - prices'!$J$1:$DY$1,0))</f>
        <v>9.7100000000000009</v>
      </c>
      <c r="I717" s="14">
        <f t="shared" si="54"/>
        <v>3.0427783356662688</v>
      </c>
      <c r="J717" s="6">
        <f>INDEX('market cap'!$B$3:$DQ$219,MATCH(A717,'market cap'!$A$3:$A$219,0),MATCH(G717,'market cap'!$B$1:$DQ$1,0))</f>
        <v>1188.2874999999999</v>
      </c>
      <c r="K717">
        <f t="shared" si="52"/>
        <v>7.0802684740115023</v>
      </c>
      <c r="L717">
        <f>INDEX('PB2'!$D$2:$AQ$224,MATCH(A717,'PB2'!$B$2:$B$224,0),MATCH(G717,'PB2'!$D$1:$AQ$1,0))</f>
        <v>4.0763711929321298</v>
      </c>
      <c r="M717" s="16">
        <f t="shared" si="53"/>
        <v>0.24531622677882309</v>
      </c>
      <c r="N717" s="6">
        <f>INDEX('ROA2'!$D$2:$AQ$224,MATCH(A717,'ROA2'!$B$2:$B$224,0),MATCH(G717,'ROA2'!$D$1:$AQ$1,0))</f>
        <v>1.49568903446198</v>
      </c>
      <c r="O717" s="6">
        <v>290.11200000000002</v>
      </c>
      <c r="P717" s="28">
        <v>0.18307791434560283</v>
      </c>
    </row>
    <row r="718" spans="1:16" x14ac:dyDescent="0.3">
      <c r="A718" t="s">
        <v>464</v>
      </c>
      <c r="B718" t="str">
        <f>VLOOKUP(A718,Sheet3!L:L,1,FALSE)</f>
        <v>AYA CN EQUITY</v>
      </c>
      <c r="C718" t="str">
        <f>VLOOKUP(A718,'ALL - prices'!B:C,2,FALSE)</f>
        <v>Aya Gold &amp; Silver Inc</v>
      </c>
      <c r="D718" t="str">
        <f>VLOOKUP(A718,'ALL - prices'!B:I,8,FALSE)</f>
        <v>Materials</v>
      </c>
      <c r="E718" s="18">
        <v>2024</v>
      </c>
      <c r="F718" t="s">
        <v>679</v>
      </c>
      <c r="G718" t="str">
        <f t="shared" si="51"/>
        <v>2024-Q1</v>
      </c>
      <c r="H718" s="4">
        <f>INDEX('ALL - prices'!$J$3:$DY$219,MATCH('COMBINED DATA'!A718,'ALL - prices'!$B$3:$B$219,0),MATCH('COMBINED DATA'!G718,'ALL - prices'!$J$1:$DY$1,0))</f>
        <v>11.66</v>
      </c>
      <c r="I718" s="14" t="s">
        <v>769</v>
      </c>
      <c r="J718" s="6">
        <f>INDEX('market cap'!$B$3:$DQ$219,MATCH(A718,'market cap'!$A$3:$A$219,0),MATCH(G718,'market cap'!$B$1:$DQ$1,0))</f>
        <v>1516.3434</v>
      </c>
      <c r="K718">
        <f t="shared" si="52"/>
        <v>7.3240570577015767</v>
      </c>
      <c r="L718">
        <f>INDEX('PB2'!$D$2:$AQ$224,MATCH(A718,'PB2'!$B$2:$B$224,0),MATCH(G718,'PB2'!$D$1:$AQ$1,0))</f>
        <v>4.1716837882995597</v>
      </c>
      <c r="M718" s="16">
        <f t="shared" si="53"/>
        <v>0.23971136134640131</v>
      </c>
      <c r="N718" s="6">
        <f>INDEX('ROA2'!$D$2:$AQ$224,MATCH(A718,'ROA2'!$B$2:$B$224,0),MATCH(G718,'ROA2'!$D$1:$AQ$1,0))</f>
        <v>2.2471659183502202</v>
      </c>
      <c r="O718" s="6">
        <v>333.05699199999998</v>
      </c>
      <c r="P718" s="28">
        <v>0.14802900948599146</v>
      </c>
    </row>
    <row r="719" spans="1:16" x14ac:dyDescent="0.3">
      <c r="A719" t="s">
        <v>464</v>
      </c>
      <c r="B719" t="str">
        <f>VLOOKUP(A719,Sheet3!L:L,1,FALSE)</f>
        <v>AYA CN EQUITY</v>
      </c>
      <c r="C719" t="str">
        <f>VLOOKUP(A719,'ALL - prices'!B:C,2,FALSE)</f>
        <v>Aya Gold &amp; Silver Inc</v>
      </c>
      <c r="D719" t="str">
        <f>VLOOKUP(A719,'ALL - prices'!B:I,8,FALSE)</f>
        <v>Materials</v>
      </c>
      <c r="E719" s="18">
        <v>2024</v>
      </c>
      <c r="F719" t="s">
        <v>680</v>
      </c>
      <c r="G719" t="str">
        <f t="shared" si="51"/>
        <v>2024-Q2</v>
      </c>
      <c r="H719" s="4">
        <f>INDEX('ALL - prices'!$J$3:$DY$219,MATCH('COMBINED DATA'!A719,'ALL - prices'!$B$3:$B$219,0),MATCH('COMBINED DATA'!G719,'ALL - prices'!$J$1:$DY$1,0))</f>
        <v>13.58</v>
      </c>
      <c r="I719" s="14" t="s">
        <v>769</v>
      </c>
      <c r="J719" s="6">
        <f>INDEX('market cap'!$B$3:$DQ$219,MATCH(A719,'market cap'!$A$3:$A$219,0),MATCH(G719,'market cap'!$B$1:$DQ$1,0))</f>
        <v>1767.6606999999999</v>
      </c>
      <c r="K719">
        <f t="shared" si="52"/>
        <v>7.4774123130154635</v>
      </c>
      <c r="L719">
        <f>INDEX('PB2'!$D$2:$AQ$224,MATCH(A719,'PB2'!$B$2:$B$224,0),MATCH(G719,'PB2'!$D$1:$AQ$1,0))</f>
        <v>4.7225880622863796</v>
      </c>
      <c r="M719" s="16">
        <f t="shared" si="53"/>
        <v>0.21174830131507658</v>
      </c>
      <c r="N719" s="6">
        <f>INDEX('ROA2'!$D$2:$AQ$224,MATCH(A719,'ROA2'!$B$2:$B$224,0),MATCH(G719,'ROA2'!$D$1:$AQ$1,0))</f>
        <v>0.60775101184845004</v>
      </c>
      <c r="O719" s="6">
        <v>395.585984</v>
      </c>
      <c r="P719" s="28">
        <v>0.18774261913708756</v>
      </c>
    </row>
    <row r="720" spans="1:16" x14ac:dyDescent="0.3">
      <c r="A720" t="s">
        <v>464</v>
      </c>
      <c r="B720" t="str">
        <f>VLOOKUP(A720,Sheet3!L:L,1,FALSE)</f>
        <v>AYA CN EQUITY</v>
      </c>
      <c r="C720" t="str">
        <f>VLOOKUP(A720,'ALL - prices'!B:C,2,FALSE)</f>
        <v>Aya Gold &amp; Silver Inc</v>
      </c>
      <c r="D720" t="str">
        <f>VLOOKUP(A720,'ALL - prices'!B:I,8,FALSE)</f>
        <v>Materials</v>
      </c>
      <c r="E720" s="18">
        <v>2024</v>
      </c>
      <c r="F720" t="s">
        <v>681</v>
      </c>
      <c r="G720" t="str">
        <f t="shared" si="51"/>
        <v>2024-Q3</v>
      </c>
      <c r="H720" s="4">
        <f>INDEX('ALL - prices'!$J$3:$DY$219,MATCH('COMBINED DATA'!A720,'ALL - prices'!$B$3:$B$219,0),MATCH('COMBINED DATA'!G720,'ALL - prices'!$J$1:$DY$1,0))</f>
        <v>17.600000000000001</v>
      </c>
      <c r="I720" s="14" t="s">
        <v>769</v>
      </c>
      <c r="J720" s="6">
        <f>INDEX('market cap'!$B$3:$DQ$219,MATCH(A720,'market cap'!$A$3:$A$219,0),MATCH(G720,'market cap'!$B$1:$DQ$1,0))</f>
        <v>2295.9784</v>
      </c>
      <c r="K720">
        <f t="shared" si="52"/>
        <v>7.7389143497296997</v>
      </c>
      <c r="L720">
        <f>INDEX('PB2'!$D$2:$AQ$224,MATCH(A720,'PB2'!$B$2:$B$224,0),MATCH(G720,'PB2'!$D$1:$AQ$1,0))</f>
        <v>6.0461578369140598</v>
      </c>
      <c r="M720" s="16">
        <f t="shared" si="53"/>
        <v>0.16539429286721977</v>
      </c>
      <c r="N720" s="6">
        <f>INDEX('ROA2'!$D$2:$AQ$224,MATCH(A720,'ROA2'!$B$2:$B$224,0),MATCH(G720,'ROA2'!$D$1:$AQ$1,0))</f>
        <v>2.7653760910034202</v>
      </c>
      <c r="O720" s="6">
        <v>424.926016</v>
      </c>
      <c r="P720" s="28">
        <v>7.4168532725365735E-2</v>
      </c>
    </row>
    <row r="721" spans="1:16" x14ac:dyDescent="0.3">
      <c r="A721" t="s">
        <v>464</v>
      </c>
      <c r="B721" t="str">
        <f>VLOOKUP(A721,Sheet3!L:L,1,FALSE)</f>
        <v>AYA CN EQUITY</v>
      </c>
      <c r="C721" t="str">
        <f>VLOOKUP(A721,'ALL - prices'!B:C,2,FALSE)</f>
        <v>Aya Gold &amp; Silver Inc</v>
      </c>
      <c r="D721" t="str">
        <f>VLOOKUP(A721,'ALL - prices'!B:I,8,FALSE)</f>
        <v>Materials</v>
      </c>
      <c r="E721" s="18">
        <v>2024</v>
      </c>
      <c r="F721" t="s">
        <v>682</v>
      </c>
      <c r="G721" t="str">
        <f t="shared" si="51"/>
        <v>2024-Q4</v>
      </c>
      <c r="H721" s="4">
        <f>INDEX('ALL - prices'!$J$3:$DY$219,MATCH('COMBINED DATA'!A721,'ALL - prices'!$B$3:$B$219,0),MATCH('COMBINED DATA'!G721,'ALL - prices'!$J$1:$DY$1,0))</f>
        <v>10.74</v>
      </c>
      <c r="I721" s="14" t="s">
        <v>769</v>
      </c>
      <c r="J721" s="6">
        <f>INDEX('market cap'!$B$3:$DQ$219,MATCH(A721,'market cap'!$A$3:$A$219,0),MATCH(G721,'market cap'!$B$1:$DQ$1,0))</f>
        <v>1403.0463999999999</v>
      </c>
      <c r="K721">
        <f t="shared" si="52"/>
        <v>7.2464011515441902</v>
      </c>
      <c r="L721">
        <f>INDEX('PB2'!$D$2:$AQ$224,MATCH(A721,'PB2'!$B$2:$B$224,0),MATCH(G721,'PB2'!$D$1:$AQ$1,0))</f>
        <v>3.4631333201390802</v>
      </c>
      <c r="M721" s="16">
        <f t="shared" si="53"/>
        <v>0.28875584840604396</v>
      </c>
      <c r="N721" s="6">
        <f>INDEX('ROA2'!$D$2:$AQ$224,MATCH(A721,'ROA2'!$B$2:$B$224,0),MATCH(G721,'ROA2'!$D$1:$AQ$1,0))</f>
        <v>2.1585829257965101</v>
      </c>
      <c r="O721" s="6">
        <v>435.36399999999998</v>
      </c>
      <c r="P721" s="28">
        <v>2.4564238495578421E-2</v>
      </c>
    </row>
    <row r="722" spans="1:16" x14ac:dyDescent="0.3">
      <c r="A722" t="s">
        <v>466</v>
      </c>
      <c r="B722" t="str">
        <f>VLOOKUP(A722,Sheet3!L:L,1,FALSE)</f>
        <v>BB CN EQUITY</v>
      </c>
      <c r="C722" t="str">
        <f>VLOOKUP(A722,'ALL - prices'!B:C,2,FALSE)</f>
        <v>BlackBerry Ltd</v>
      </c>
      <c r="D722" t="str">
        <f>VLOOKUP(A722,'ALL - prices'!B:I,8,FALSE)</f>
        <v>Information Technology</v>
      </c>
      <c r="E722">
        <v>2015</v>
      </c>
      <c r="F722" t="s">
        <v>679</v>
      </c>
      <c r="G722" t="str">
        <f t="shared" si="51"/>
        <v>2015-Q1</v>
      </c>
      <c r="H722" s="4">
        <f>INDEX('ALL - prices'!$J$3:$DY$219,MATCH('COMBINED DATA'!A722,'ALL - prices'!$B$3:$B$219,0),MATCH('COMBINED DATA'!G722,'ALL - prices'!$J$1:$DY$1,0))</f>
        <v>11.29</v>
      </c>
      <c r="I722" s="14">
        <f t="shared" ref="I722:I757" si="55">STDEV(H723:H726)</f>
        <v>1.9048447005814688</v>
      </c>
      <c r="J722" s="6">
        <f>INDEX('market cap'!$B$3:$DQ$219,MATCH(A722,'market cap'!$A$3:$A$219,0),MATCH(G722,'market cap'!$B$1:$DQ$1,0))</f>
        <v>5970.1779999999999</v>
      </c>
      <c r="K722">
        <f t="shared" si="52"/>
        <v>8.6945320216875608</v>
      </c>
      <c r="L722">
        <f>INDEX('PB2'!$D$2:$AQ$224,MATCH(A722,'PB2'!$B$2:$B$224,0),MATCH(G722,'PB2'!$D$1:$AQ$1,0))</f>
        <v>1.4765000343322701</v>
      </c>
      <c r="M722" s="16">
        <f t="shared" si="53"/>
        <v>0.6772773293244374</v>
      </c>
      <c r="N722" s="6">
        <f>INDEX('ROA2'!$D$2:$AQ$224,MATCH(A722,'ROA2'!$B$2:$B$224,0),MATCH(G722,'ROA2'!$D$1:$AQ$1,0))</f>
        <v>-4.3090009689331099</v>
      </c>
      <c r="O722" s="6">
        <v>6558.0001279999997</v>
      </c>
      <c r="P722" s="28">
        <v>7.992661700439602E-3</v>
      </c>
    </row>
    <row r="723" spans="1:16" x14ac:dyDescent="0.3">
      <c r="A723" t="s">
        <v>466</v>
      </c>
      <c r="B723" t="str">
        <f>VLOOKUP(A723,Sheet3!L:L,1,FALSE)</f>
        <v>BB CN EQUITY</v>
      </c>
      <c r="C723" t="str">
        <f>VLOOKUP(A723,'ALL - prices'!B:C,2,FALSE)</f>
        <v>BlackBerry Ltd</v>
      </c>
      <c r="D723" t="str">
        <f>VLOOKUP(A723,'ALL - prices'!B:I,8,FALSE)</f>
        <v>Information Technology</v>
      </c>
      <c r="E723">
        <v>2015</v>
      </c>
      <c r="F723" t="s">
        <v>680</v>
      </c>
      <c r="G723" t="str">
        <f t="shared" si="51"/>
        <v>2015-Q2</v>
      </c>
      <c r="H723" s="4">
        <f>INDEX('ALL - prices'!$J$3:$DY$219,MATCH('COMBINED DATA'!A723,'ALL - prices'!$B$3:$B$219,0),MATCH('COMBINED DATA'!G723,'ALL - prices'!$J$1:$DY$1,0))</f>
        <v>10.210000000000001</v>
      </c>
      <c r="I723" s="14">
        <f t="shared" si="55"/>
        <v>2.1124866863485767</v>
      </c>
      <c r="J723" s="6">
        <f>INDEX('market cap'!$B$3:$DQ$219,MATCH(A723,'market cap'!$A$3:$A$219,0),MATCH(G723,'market cap'!$B$1:$DQ$1,0))</f>
        <v>5405.4921000000004</v>
      </c>
      <c r="K723">
        <f t="shared" si="52"/>
        <v>8.5951707712573349</v>
      </c>
      <c r="L723">
        <f>INDEX('PB2'!$D$2:$AQ$224,MATCH(A723,'PB2'!$B$2:$B$224,0),MATCH(G723,'PB2'!$D$1:$AQ$1,0))</f>
        <v>1.09060502052307</v>
      </c>
      <c r="M723" s="16">
        <f t="shared" si="53"/>
        <v>0.91692224149159474</v>
      </c>
      <c r="N723" s="6">
        <f>INDEX('ROA2'!$D$2:$AQ$224,MATCH(A723,'ROA2'!$B$2:$B$224,0),MATCH(G723,'ROA2'!$D$1:$AQ$1,0))</f>
        <v>-3.98277711868286</v>
      </c>
      <c r="O723" s="6">
        <v>6190.0001279999997</v>
      </c>
      <c r="P723" s="28">
        <v>-5.6114668011180618E-2</v>
      </c>
    </row>
    <row r="724" spans="1:16" x14ac:dyDescent="0.3">
      <c r="A724" t="s">
        <v>466</v>
      </c>
      <c r="B724" t="str">
        <f>VLOOKUP(A724,Sheet3!L:L,1,FALSE)</f>
        <v>BB CN EQUITY</v>
      </c>
      <c r="C724" t="str">
        <f>VLOOKUP(A724,'ALL - prices'!B:C,2,FALSE)</f>
        <v>BlackBerry Ltd</v>
      </c>
      <c r="D724" t="str">
        <f>VLOOKUP(A724,'ALL - prices'!B:I,8,FALSE)</f>
        <v>Information Technology</v>
      </c>
      <c r="E724">
        <v>2015</v>
      </c>
      <c r="F724" t="s">
        <v>681</v>
      </c>
      <c r="G724" t="str">
        <f t="shared" si="51"/>
        <v>2015-Q3</v>
      </c>
      <c r="H724" s="4">
        <f>INDEX('ALL - prices'!$J$3:$DY$219,MATCH('COMBINED DATA'!A724,'ALL - prices'!$B$3:$B$219,0),MATCH('COMBINED DATA'!G724,'ALL - prices'!$J$1:$DY$1,0))</f>
        <v>8.19</v>
      </c>
      <c r="I724" s="14">
        <f t="shared" si="55"/>
        <v>1.7090616333727364</v>
      </c>
      <c r="J724" s="6">
        <f>INDEX('market cap'!$B$3:$DQ$219,MATCH(A724,'market cap'!$A$3:$A$219,0),MATCH(G724,'market cap'!$B$1:$DQ$1,0))</f>
        <v>4293.2880999999998</v>
      </c>
      <c r="K724">
        <f t="shared" si="52"/>
        <v>8.3648081752204479</v>
      </c>
      <c r="L724">
        <f>INDEX('PB2'!$D$2:$AQ$224,MATCH(A724,'PB2'!$B$2:$B$224,0),MATCH(G724,'PB2'!$D$1:$AQ$1,0))</f>
        <v>1.1857559680938701</v>
      </c>
      <c r="M724" s="16">
        <f t="shared" si="53"/>
        <v>0.84334384722306976</v>
      </c>
      <c r="N724" s="6">
        <f>INDEX('ROA2'!$D$2:$AQ$224,MATCH(A724,'ROA2'!$B$2:$B$224,0),MATCH(G724,'ROA2'!$D$1:$AQ$1,0))</f>
        <v>-1.6184000298381001E-2</v>
      </c>
      <c r="O724" s="6">
        <v>5822.0001279999997</v>
      </c>
      <c r="P724" s="28">
        <v>-5.9450725749645737E-2</v>
      </c>
    </row>
    <row r="725" spans="1:16" x14ac:dyDescent="0.3">
      <c r="A725" t="s">
        <v>466</v>
      </c>
      <c r="B725" t="str">
        <f>VLOOKUP(A725,Sheet3!L:L,1,FALSE)</f>
        <v>BB CN EQUITY</v>
      </c>
      <c r="C725" t="str">
        <f>VLOOKUP(A725,'ALL - prices'!B:C,2,FALSE)</f>
        <v>BlackBerry Ltd</v>
      </c>
      <c r="D725" t="str">
        <f>VLOOKUP(A725,'ALL - prices'!B:I,8,FALSE)</f>
        <v>Information Technology</v>
      </c>
      <c r="E725">
        <v>2015</v>
      </c>
      <c r="F725" t="s">
        <v>682</v>
      </c>
      <c r="G725" t="str">
        <f t="shared" si="51"/>
        <v>2015-Q4</v>
      </c>
      <c r="H725" s="4">
        <f>INDEX('ALL - prices'!$J$3:$DY$219,MATCH('COMBINED DATA'!A725,'ALL - prices'!$B$3:$B$219,0),MATCH('COMBINED DATA'!G725,'ALL - prices'!$J$1:$DY$1,0))</f>
        <v>12.84</v>
      </c>
      <c r="I725" s="14">
        <f t="shared" si="55"/>
        <v>0.92243789312162727</v>
      </c>
      <c r="J725" s="6">
        <f>INDEX('market cap'!$B$3:$DQ$219,MATCH(A725,'market cap'!$A$3:$A$219,0),MATCH(G725,'market cap'!$B$1:$DQ$1,0))</f>
        <v>6749.9967999999999</v>
      </c>
      <c r="K725">
        <f t="shared" si="52"/>
        <v>8.817297309792389</v>
      </c>
      <c r="L725">
        <f>INDEX('PB2'!$D$2:$AQ$224,MATCH(A725,'PB2'!$B$2:$B$224,0),MATCH(G725,'PB2'!$D$1:$AQ$1,0))</f>
        <v>1.26769995689392</v>
      </c>
      <c r="M725" s="16">
        <f t="shared" si="53"/>
        <v>0.78883019168839419</v>
      </c>
      <c r="N725" s="6">
        <f>INDEX('ROA2'!$D$2:$AQ$224,MATCH(A725,'ROA2'!$B$2:$B$224,0),MATCH(G725,'ROA2'!$D$1:$AQ$1,0))</f>
        <v>0.93586099147796598</v>
      </c>
      <c r="O725" s="6">
        <v>5888.9999360000002</v>
      </c>
      <c r="P725" s="28">
        <v>1.1508039595838444E-2</v>
      </c>
    </row>
    <row r="726" spans="1:16" x14ac:dyDescent="0.3">
      <c r="A726" t="s">
        <v>466</v>
      </c>
      <c r="B726" t="str">
        <f>VLOOKUP(A726,Sheet3!L:L,1,FALSE)</f>
        <v>BB CN EQUITY</v>
      </c>
      <c r="C726" t="str">
        <f>VLOOKUP(A726,'ALL - prices'!B:C,2,FALSE)</f>
        <v>BlackBerry Ltd</v>
      </c>
      <c r="D726" t="str">
        <f>VLOOKUP(A726,'ALL - prices'!B:I,8,FALSE)</f>
        <v>Information Technology</v>
      </c>
      <c r="E726">
        <v>2016</v>
      </c>
      <c r="F726" t="s">
        <v>679</v>
      </c>
      <c r="G726" t="str">
        <f t="shared" si="51"/>
        <v>2016-Q1</v>
      </c>
      <c r="H726" s="4">
        <f>INDEX('ALL - prices'!$J$3:$DY$219,MATCH('COMBINED DATA'!A726,'ALL - prices'!$B$3:$B$219,0),MATCH('COMBINED DATA'!G726,'ALL - prices'!$J$1:$DY$1,0))</f>
        <v>10.54</v>
      </c>
      <c r="I726" s="14">
        <f t="shared" si="55"/>
        <v>0.85749149655647738</v>
      </c>
      <c r="J726" s="6">
        <f>INDEX('market cap'!$B$3:$DQ$219,MATCH(A726,'market cap'!$A$3:$A$219,0),MATCH(G726,'market cap'!$B$1:$DQ$1,0))</f>
        <v>5493.1225999999997</v>
      </c>
      <c r="K726">
        <f t="shared" si="52"/>
        <v>8.6112521524090404</v>
      </c>
      <c r="L726">
        <f>INDEX('PB2'!$D$2:$AQ$224,MATCH(A726,'PB2'!$B$2:$B$224,0),MATCH(G726,'PB2'!$D$1:$AQ$1,0))</f>
        <v>1.4901249408721899</v>
      </c>
      <c r="M726" s="16">
        <f t="shared" si="53"/>
        <v>0.67108466717877135</v>
      </c>
      <c r="N726" s="6">
        <f>INDEX('ROA2'!$D$2:$AQ$224,MATCH(A726,'ROA2'!$B$2:$B$224,0),MATCH(G726,'ROA2'!$D$1:$AQ$1,0))</f>
        <v>-3.4402909278869598</v>
      </c>
      <c r="O726" s="6">
        <v>5534.0001279999997</v>
      </c>
      <c r="P726" s="28">
        <v>-6.0281849525902334E-2</v>
      </c>
    </row>
    <row r="727" spans="1:16" x14ac:dyDescent="0.3">
      <c r="A727" t="s">
        <v>466</v>
      </c>
      <c r="B727" t="str">
        <f>VLOOKUP(A727,Sheet3!L:L,1,FALSE)</f>
        <v>BB CN EQUITY</v>
      </c>
      <c r="C727" t="str">
        <f>VLOOKUP(A727,'ALL - prices'!B:C,2,FALSE)</f>
        <v>BlackBerry Ltd</v>
      </c>
      <c r="D727" t="str">
        <f>VLOOKUP(A727,'ALL - prices'!B:I,8,FALSE)</f>
        <v>Information Technology</v>
      </c>
      <c r="E727">
        <v>2016</v>
      </c>
      <c r="F727" t="s">
        <v>680</v>
      </c>
      <c r="G727" t="str">
        <f t="shared" si="51"/>
        <v>2016-Q2</v>
      </c>
      <c r="H727" s="4">
        <f>INDEX('ALL - prices'!$J$3:$DY$219,MATCH('COMBINED DATA'!A727,'ALL - prices'!$B$3:$B$219,0),MATCH('COMBINED DATA'!G727,'ALL - prices'!$J$1:$DY$1,0))</f>
        <v>8.67</v>
      </c>
      <c r="I727" s="14">
        <f t="shared" si="55"/>
        <v>1.5759018581963249</v>
      </c>
      <c r="J727" s="6">
        <f>INDEX('market cap'!$B$3:$DQ$219,MATCH(A727,'market cap'!$A$3:$A$219,0),MATCH(G727,'market cap'!$B$1:$DQ$1,0))</f>
        <v>4530.2226000000001</v>
      </c>
      <c r="K727">
        <f t="shared" si="52"/>
        <v>8.4185263563426425</v>
      </c>
      <c r="L727">
        <f>INDEX('PB2'!$D$2:$AQ$224,MATCH(A727,'PB2'!$B$2:$B$224,0),MATCH(G727,'PB2'!$D$1:$AQ$1,0))</f>
        <v>1.80538594722748</v>
      </c>
      <c r="M727" s="16">
        <f t="shared" si="53"/>
        <v>0.55389818533576918</v>
      </c>
      <c r="N727" s="6">
        <f>INDEX('ROA2'!$D$2:$AQ$224,MATCH(A727,'ROA2'!$B$2:$B$224,0),MATCH(G727,'ROA2'!$D$1:$AQ$1,0))</f>
        <v>-17.3339443206787</v>
      </c>
      <c r="O727" s="6">
        <v>4725.0001920000004</v>
      </c>
      <c r="P727" s="28">
        <v>-0.14618719141453537</v>
      </c>
    </row>
    <row r="728" spans="1:16" x14ac:dyDescent="0.3">
      <c r="A728" t="s">
        <v>466</v>
      </c>
      <c r="B728" t="str">
        <f>VLOOKUP(A728,Sheet3!L:L,1,FALSE)</f>
        <v>BB CN EQUITY</v>
      </c>
      <c r="C728" t="str">
        <f>VLOOKUP(A728,'ALL - prices'!B:C,2,FALSE)</f>
        <v>BlackBerry Ltd</v>
      </c>
      <c r="D728" t="str">
        <f>VLOOKUP(A728,'ALL - prices'!B:I,8,FALSE)</f>
        <v>Information Technology</v>
      </c>
      <c r="E728">
        <v>2016</v>
      </c>
      <c r="F728" t="s">
        <v>681</v>
      </c>
      <c r="G728" t="str">
        <f t="shared" si="51"/>
        <v>2016-Q3</v>
      </c>
      <c r="H728" s="4">
        <f>INDEX('ALL - prices'!$J$3:$DY$219,MATCH('COMBINED DATA'!A728,'ALL - prices'!$B$3:$B$219,0),MATCH('COMBINED DATA'!G728,'ALL - prices'!$J$1:$DY$1,0))</f>
        <v>10.46</v>
      </c>
      <c r="I728" s="14">
        <f t="shared" si="55"/>
        <v>2.2083987411697112</v>
      </c>
      <c r="J728" s="6">
        <f>INDEX('market cap'!$B$3:$DQ$219,MATCH(A728,'market cap'!$A$3:$A$219,0),MATCH(G728,'market cap'!$B$1:$DQ$1,0))</f>
        <v>5468.6882999999998</v>
      </c>
      <c r="K728">
        <f t="shared" si="52"/>
        <v>8.6067940677565655</v>
      </c>
      <c r="L728">
        <f>INDEX('PB2'!$D$2:$AQ$224,MATCH(A728,'PB2'!$B$2:$B$224,0),MATCH(G728,'PB2'!$D$1:$AQ$1,0))</f>
        <v>1.9534729719162001</v>
      </c>
      <c r="M728" s="16">
        <f t="shared" si="53"/>
        <v>0.51190879749878515</v>
      </c>
      <c r="N728" s="6">
        <f>INDEX('ROA2'!$D$2:$AQ$224,MATCH(A728,'ROA2'!$B$2:$B$224,0),MATCH(G728,'ROA2'!$D$1:$AQ$1,0))</f>
        <v>-26.922321319580099</v>
      </c>
      <c r="O728" s="6">
        <v>4348.0002560000003</v>
      </c>
      <c r="P728" s="28">
        <v>-7.9788343001193279E-2</v>
      </c>
    </row>
    <row r="729" spans="1:16" x14ac:dyDescent="0.3">
      <c r="A729" t="s">
        <v>466</v>
      </c>
      <c r="B729" t="str">
        <f>VLOOKUP(A729,Sheet3!L:L,1,FALSE)</f>
        <v>BB CN EQUITY</v>
      </c>
      <c r="C729" t="str">
        <f>VLOOKUP(A729,'ALL - prices'!B:C,2,FALSE)</f>
        <v>BlackBerry Ltd</v>
      </c>
      <c r="D729" t="str">
        <f>VLOOKUP(A729,'ALL - prices'!B:I,8,FALSE)</f>
        <v>Information Technology</v>
      </c>
      <c r="E729">
        <v>2016</v>
      </c>
      <c r="F729" t="s">
        <v>682</v>
      </c>
      <c r="G729" t="str">
        <f t="shared" si="51"/>
        <v>2016-Q4</v>
      </c>
      <c r="H729" s="4">
        <f>INDEX('ALL - prices'!$J$3:$DY$219,MATCH('COMBINED DATA'!A729,'ALL - prices'!$B$3:$B$219,0),MATCH('COMBINED DATA'!G729,'ALL - prices'!$J$1:$DY$1,0))</f>
        <v>9.24</v>
      </c>
      <c r="I729" s="14">
        <f t="shared" si="55"/>
        <v>1.7450000000000028</v>
      </c>
      <c r="J729" s="6">
        <f>INDEX('market cap'!$B$3:$DQ$219,MATCH(A729,'market cap'!$A$3:$A$219,0),MATCH(G729,'market cap'!$B$1:$DQ$1,0))</f>
        <v>4896.8503000000001</v>
      </c>
      <c r="K729">
        <f t="shared" si="52"/>
        <v>8.4963474814984803</v>
      </c>
      <c r="L729">
        <f>INDEX('PB2'!$D$2:$AQ$224,MATCH(A729,'PB2'!$B$2:$B$224,0),MATCH(G729,'PB2'!$D$1:$AQ$1,0))</f>
        <v>1.79274094104767</v>
      </c>
      <c r="M729" s="16">
        <f t="shared" si="53"/>
        <v>0.55780507774626065</v>
      </c>
      <c r="N729" s="6">
        <f>INDEX('ROA2'!$D$2:$AQ$224,MATCH(A729,'ROA2'!$B$2:$B$224,0),MATCH(G729,'ROA2'!$D$1:$AQ$1,0))</f>
        <v>-30.238094329833999</v>
      </c>
      <c r="O729" s="6">
        <v>3351.0000639999998</v>
      </c>
      <c r="P729" s="28">
        <v>-0.22930085862442054</v>
      </c>
    </row>
    <row r="730" spans="1:16" x14ac:dyDescent="0.3">
      <c r="A730" t="s">
        <v>466</v>
      </c>
      <c r="B730" t="str">
        <f>VLOOKUP(A730,Sheet3!L:L,1,FALSE)</f>
        <v>BB CN EQUITY</v>
      </c>
      <c r="C730" t="str">
        <f>VLOOKUP(A730,'ALL - prices'!B:C,2,FALSE)</f>
        <v>BlackBerry Ltd</v>
      </c>
      <c r="D730" t="str">
        <f>VLOOKUP(A730,'ALL - prices'!B:I,8,FALSE)</f>
        <v>Information Technology</v>
      </c>
      <c r="E730">
        <v>2017</v>
      </c>
      <c r="F730" t="s">
        <v>679</v>
      </c>
      <c r="G730" t="str">
        <f t="shared" ref="G730:G793" si="56">E730&amp;"-"&amp;F730</f>
        <v>2017-Q1</v>
      </c>
      <c r="H730" s="4">
        <f>INDEX('ALL - prices'!$J$3:$DY$219,MATCH('COMBINED DATA'!A730,'ALL - prices'!$B$3:$B$219,0),MATCH('COMBINED DATA'!G730,'ALL - prices'!$J$1:$DY$1,0))</f>
        <v>10.3</v>
      </c>
      <c r="I730" s="14">
        <f t="shared" si="55"/>
        <v>0.7588148654316148</v>
      </c>
      <c r="J730" s="6">
        <f>INDEX('market cap'!$B$3:$DQ$219,MATCH(A730,'market cap'!$A$3:$A$219,0),MATCH(G730,'market cap'!$B$1:$DQ$1,0))</f>
        <v>5464.1211000000003</v>
      </c>
      <c r="K730">
        <f t="shared" ref="K730:K793" si="57">LN(J730)</f>
        <v>8.6059585642553902</v>
      </c>
      <c r="L730">
        <f>INDEX('PB2'!$D$2:$AQ$224,MATCH(A730,'PB2'!$B$2:$B$224,0),MATCH(G730,'PB2'!$D$1:$AQ$1,0))</f>
        <v>2.0511350631713898</v>
      </c>
      <c r="M730" s="16">
        <f t="shared" ref="M730:M793" si="58">1/L730</f>
        <v>0.48753493514651186</v>
      </c>
      <c r="N730" s="6">
        <f>INDEX('ROA2'!$D$2:$AQ$224,MATCH(A730,'ROA2'!$B$2:$B$224,0),MATCH(G730,'ROA2'!$D$1:$AQ$1,0))</f>
        <v>-27.315967559814499</v>
      </c>
      <c r="O730" s="6">
        <v>3296</v>
      </c>
      <c r="P730" s="28">
        <v>-1.6413029826787804E-2</v>
      </c>
    </row>
    <row r="731" spans="1:16" x14ac:dyDescent="0.3">
      <c r="A731" t="s">
        <v>466</v>
      </c>
      <c r="B731" t="str">
        <f>VLOOKUP(A731,Sheet3!L:L,1,FALSE)</f>
        <v>BB CN EQUITY</v>
      </c>
      <c r="C731" t="str">
        <f>VLOOKUP(A731,'ALL - prices'!B:C,2,FALSE)</f>
        <v>BlackBerry Ltd</v>
      </c>
      <c r="D731" t="str">
        <f>VLOOKUP(A731,'ALL - prices'!B:I,8,FALSE)</f>
        <v>Information Technology</v>
      </c>
      <c r="E731">
        <v>2017</v>
      </c>
      <c r="F731" t="s">
        <v>680</v>
      </c>
      <c r="G731" t="str">
        <f t="shared" si="56"/>
        <v>2017-Q2</v>
      </c>
      <c r="H731" s="4">
        <f>INDEX('ALL - prices'!$J$3:$DY$219,MATCH('COMBINED DATA'!A731,'ALL - prices'!$B$3:$B$219,0),MATCH('COMBINED DATA'!G731,'ALL - prices'!$J$1:$DY$1,0))</f>
        <v>12.96</v>
      </c>
      <c r="I731" s="14">
        <f t="shared" si="55"/>
        <v>0.88223201785773664</v>
      </c>
      <c r="J731" s="6">
        <f>INDEX('market cap'!$B$3:$DQ$219,MATCH(A731,'market cap'!$A$3:$A$219,0),MATCH(G731,'market cap'!$B$1:$DQ$1,0))</f>
        <v>6887.9242000000004</v>
      </c>
      <c r="K731">
        <f t="shared" si="57"/>
        <v>8.8375250414012552</v>
      </c>
      <c r="L731">
        <f>INDEX('PB2'!$D$2:$AQ$224,MATCH(A731,'PB2'!$B$2:$B$224,0),MATCH(G731,'PB2'!$D$1:$AQ$1,0))</f>
        <v>1.77575099468231</v>
      </c>
      <c r="M731" s="16">
        <f t="shared" si="58"/>
        <v>0.56314201878225867</v>
      </c>
      <c r="N731" s="6">
        <f>INDEX('ROA2'!$D$2:$AQ$224,MATCH(A731,'ROA2'!$B$2:$B$224,0),MATCH(G731,'ROA2'!$D$1:$AQ$1,0))</f>
        <v>3.0878319740295401</v>
      </c>
      <c r="O731" s="6">
        <v>4019.0000639999998</v>
      </c>
      <c r="P731" s="28">
        <v>0.21935681553398054</v>
      </c>
    </row>
    <row r="732" spans="1:16" x14ac:dyDescent="0.3">
      <c r="A732" t="s">
        <v>466</v>
      </c>
      <c r="B732" t="str">
        <f>VLOOKUP(A732,Sheet3!L:L,1,FALSE)</f>
        <v>BB CN EQUITY</v>
      </c>
      <c r="C732" t="str">
        <f>VLOOKUP(A732,'ALL - prices'!B:C,2,FALSE)</f>
        <v>BlackBerry Ltd</v>
      </c>
      <c r="D732" t="str">
        <f>VLOOKUP(A732,'ALL - prices'!B:I,8,FALSE)</f>
        <v>Information Technology</v>
      </c>
      <c r="E732">
        <v>2017</v>
      </c>
      <c r="F732" t="s">
        <v>681</v>
      </c>
      <c r="G732" t="str">
        <f t="shared" si="56"/>
        <v>2017-Q3</v>
      </c>
      <c r="H732" s="4">
        <f>INDEX('ALL - prices'!$J$3:$DY$219,MATCH('COMBINED DATA'!A732,'ALL - prices'!$B$3:$B$219,0),MATCH('COMBINED DATA'!G732,'ALL - prices'!$J$1:$DY$1,0))</f>
        <v>13.95</v>
      </c>
      <c r="I732" s="14">
        <f t="shared" si="55"/>
        <v>0.9624404743497994</v>
      </c>
      <c r="J732" s="6">
        <f>INDEX('market cap'!$B$3:$DQ$219,MATCH(A732,'market cap'!$A$3:$A$219,0),MATCH(G732,'market cap'!$B$1:$DQ$1,0))</f>
        <v>7399.2385999999997</v>
      </c>
      <c r="K732">
        <f t="shared" si="57"/>
        <v>8.9091323820066357</v>
      </c>
      <c r="L732">
        <f>INDEX('PB2'!$D$2:$AQ$224,MATCH(A732,'PB2'!$B$2:$B$224,0),MATCH(G732,'PB2'!$D$1:$AQ$1,0))</f>
        <v>2.31838202476502</v>
      </c>
      <c r="M732" s="16">
        <f t="shared" si="58"/>
        <v>0.431335297340116</v>
      </c>
      <c r="N732" s="6">
        <f>INDEX('ROA2'!$D$2:$AQ$224,MATCH(A732,'ROA2'!$B$2:$B$224,0),MATCH(G732,'ROA2'!$D$1:$AQ$1,0))</f>
        <v>12.5837316513062</v>
      </c>
      <c r="O732" s="6">
        <v>4012</v>
      </c>
      <c r="P732" s="28">
        <v>-1.7417426943339902E-3</v>
      </c>
    </row>
    <row r="733" spans="1:16" x14ac:dyDescent="0.3">
      <c r="A733" t="s">
        <v>466</v>
      </c>
      <c r="B733" t="str">
        <f>VLOOKUP(A733,Sheet3!L:L,1,FALSE)</f>
        <v>BB CN EQUITY</v>
      </c>
      <c r="C733" t="str">
        <f>VLOOKUP(A733,'ALL - prices'!B:C,2,FALSE)</f>
        <v>BlackBerry Ltd</v>
      </c>
      <c r="D733" t="str">
        <f>VLOOKUP(A733,'ALL - prices'!B:I,8,FALSE)</f>
        <v>Information Technology</v>
      </c>
      <c r="E733">
        <v>2017</v>
      </c>
      <c r="F733" t="s">
        <v>682</v>
      </c>
      <c r="G733" t="str">
        <f t="shared" si="56"/>
        <v>2017-Q4</v>
      </c>
      <c r="H733" s="4">
        <f>INDEX('ALL - prices'!$J$3:$DY$219,MATCH('COMBINED DATA'!A733,'ALL - prices'!$B$3:$B$219,0),MATCH('COMBINED DATA'!G733,'ALL - prices'!$J$1:$DY$1,0))</f>
        <v>14.04</v>
      </c>
      <c r="I733" s="14">
        <f t="shared" si="55"/>
        <v>2.3677626570245662</v>
      </c>
      <c r="J733" s="6">
        <f>INDEX('market cap'!$B$3:$DQ$219,MATCH(A733,'market cap'!$A$3:$A$219,0),MATCH(G733,'market cap'!$B$1:$DQ$1,0))</f>
        <v>7529.7552999999998</v>
      </c>
      <c r="K733">
        <f t="shared" si="57"/>
        <v>8.9266178235859641</v>
      </c>
      <c r="L733">
        <f>INDEX('PB2'!$D$2:$AQ$224,MATCH(A733,'PB2'!$B$2:$B$224,0),MATCH(G733,'PB2'!$D$1:$AQ$1,0))</f>
        <v>2.60389304161072</v>
      </c>
      <c r="M733" s="16">
        <f t="shared" si="58"/>
        <v>0.38404035189610497</v>
      </c>
      <c r="N733" s="6">
        <f>INDEX('ROA2'!$D$2:$AQ$224,MATCH(A733,'ROA2'!$B$2:$B$224,0),MATCH(G733,'ROA2'!$D$1:$AQ$1,0))</f>
        <v>10.0835733413696</v>
      </c>
      <c r="O733" s="6">
        <v>3948</v>
      </c>
      <c r="P733" s="28">
        <v>-1.5952143569292122E-2</v>
      </c>
    </row>
    <row r="734" spans="1:16" x14ac:dyDescent="0.3">
      <c r="A734" t="s">
        <v>466</v>
      </c>
      <c r="B734" t="str">
        <f>VLOOKUP(A734,Sheet3!L:L,1,FALSE)</f>
        <v>BB CN EQUITY</v>
      </c>
      <c r="C734" t="str">
        <f>VLOOKUP(A734,'ALL - prices'!B:C,2,FALSE)</f>
        <v>BlackBerry Ltd</v>
      </c>
      <c r="D734" t="str">
        <f>VLOOKUP(A734,'ALL - prices'!B:I,8,FALSE)</f>
        <v>Information Technology</v>
      </c>
      <c r="E734">
        <v>2018</v>
      </c>
      <c r="F734" t="s">
        <v>679</v>
      </c>
      <c r="G734" t="str">
        <f t="shared" si="56"/>
        <v>2018-Q1</v>
      </c>
      <c r="H734" s="4">
        <f>INDEX('ALL - prices'!$J$3:$DY$219,MATCH('COMBINED DATA'!A734,'ALL - prices'!$B$3:$B$219,0),MATCH('COMBINED DATA'!G734,'ALL - prices'!$J$1:$DY$1,0))</f>
        <v>14.81</v>
      </c>
      <c r="I734" s="14">
        <f t="shared" si="55"/>
        <v>2.0971568054551173</v>
      </c>
      <c r="J734" s="6">
        <f>INDEX('market cap'!$B$3:$DQ$219,MATCH(A734,'market cap'!$A$3:$A$219,0),MATCH(G734,'market cap'!$B$1:$DQ$1,0))</f>
        <v>7948.8346000000001</v>
      </c>
      <c r="K734">
        <f t="shared" si="57"/>
        <v>8.980780605707869</v>
      </c>
      <c r="L734">
        <f>INDEX('PB2'!$D$2:$AQ$224,MATCH(A734,'PB2'!$B$2:$B$224,0),MATCH(G734,'PB2'!$D$1:$AQ$1,0))</f>
        <v>2.67827701568604</v>
      </c>
      <c r="M734" s="16">
        <f t="shared" si="58"/>
        <v>0.37337437245782817</v>
      </c>
      <c r="N734" s="6">
        <f>INDEX('ROA2'!$D$2:$AQ$224,MATCH(A734,'ROA2'!$B$2:$B$224,0),MATCH(G734,'ROA2'!$D$1:$AQ$1,0))</f>
        <v>11.447145462036101</v>
      </c>
      <c r="O734" s="6">
        <v>3780</v>
      </c>
      <c r="P734" s="28">
        <v>-4.2553191489361701E-2</v>
      </c>
    </row>
    <row r="735" spans="1:16" x14ac:dyDescent="0.3">
      <c r="A735" t="s">
        <v>466</v>
      </c>
      <c r="B735" t="str">
        <f>VLOOKUP(A735,Sheet3!L:L,1,FALSE)</f>
        <v>BB CN EQUITY</v>
      </c>
      <c r="C735" t="str">
        <f>VLOOKUP(A735,'ALL - prices'!B:C,2,FALSE)</f>
        <v>BlackBerry Ltd</v>
      </c>
      <c r="D735" t="str">
        <f>VLOOKUP(A735,'ALL - prices'!B:I,8,FALSE)</f>
        <v>Information Technology</v>
      </c>
      <c r="E735">
        <v>2018</v>
      </c>
      <c r="F735" t="s">
        <v>680</v>
      </c>
      <c r="G735" t="str">
        <f t="shared" si="56"/>
        <v>2018-Q2</v>
      </c>
      <c r="H735" s="4">
        <f>INDEX('ALL - prices'!$J$3:$DY$219,MATCH('COMBINED DATA'!A735,'ALL - prices'!$B$3:$B$219,0),MATCH('COMBINED DATA'!G735,'ALL - prices'!$J$1:$DY$1,0))</f>
        <v>12.68</v>
      </c>
      <c r="I735" s="14">
        <f t="shared" si="55"/>
        <v>2.532363849581404</v>
      </c>
      <c r="J735" s="6">
        <f>INDEX('market cap'!$B$3:$DQ$219,MATCH(A735,'market cap'!$A$3:$A$219,0),MATCH(G735,'market cap'!$B$1:$DQ$1,0))</f>
        <v>6810.5757000000003</v>
      </c>
      <c r="K735">
        <f t="shared" si="57"/>
        <v>8.8262319330154035</v>
      </c>
      <c r="L735">
        <f>INDEX('PB2'!$D$2:$AQ$224,MATCH(A735,'PB2'!$B$2:$B$224,0),MATCH(G735,'PB2'!$D$1:$AQ$1,0))</f>
        <v>2.3438539505004901</v>
      </c>
      <c r="M735" s="16">
        <f t="shared" si="58"/>
        <v>0.42664774389482207</v>
      </c>
      <c r="N735" s="6">
        <f>INDEX('ROA2'!$D$2:$AQ$224,MATCH(A735,'ROA2'!$B$2:$B$224,0),MATCH(G735,'ROA2'!$D$1:$AQ$1,0))</f>
        <v>-8.4401292800903303</v>
      </c>
      <c r="O735" s="6">
        <v>3705.9998719999999</v>
      </c>
      <c r="P735" s="28">
        <v>-1.9576753439153473E-2</v>
      </c>
    </row>
    <row r="736" spans="1:16" x14ac:dyDescent="0.3">
      <c r="A736" t="s">
        <v>466</v>
      </c>
      <c r="B736" t="str">
        <f>VLOOKUP(A736,Sheet3!L:L,1,FALSE)</f>
        <v>BB CN EQUITY</v>
      </c>
      <c r="C736" t="str">
        <f>VLOOKUP(A736,'ALL - prices'!B:C,2,FALSE)</f>
        <v>BlackBerry Ltd</v>
      </c>
      <c r="D736" t="str">
        <f>VLOOKUP(A736,'ALL - prices'!B:I,8,FALSE)</f>
        <v>Information Technology</v>
      </c>
      <c r="E736">
        <v>2018</v>
      </c>
      <c r="F736" t="s">
        <v>681</v>
      </c>
      <c r="G736" t="str">
        <f t="shared" si="56"/>
        <v>2018-Q3</v>
      </c>
      <c r="H736" s="4">
        <f>INDEX('ALL - prices'!$J$3:$DY$219,MATCH('COMBINED DATA'!A736,'ALL - prices'!$B$3:$B$219,0),MATCH('COMBINED DATA'!G736,'ALL - prices'!$J$1:$DY$1,0))</f>
        <v>14.62</v>
      </c>
      <c r="I736" s="14">
        <f t="shared" si="55"/>
        <v>2.6797139150787537</v>
      </c>
      <c r="J736" s="6">
        <f>INDEX('market cap'!$B$3:$DQ$219,MATCH(A736,'market cap'!$A$3:$A$219,0),MATCH(G736,'market cap'!$B$1:$DQ$1,0))</f>
        <v>7862.1642000000002</v>
      </c>
      <c r="K736">
        <f t="shared" si="57"/>
        <v>8.9698171910346343</v>
      </c>
      <c r="L736">
        <f>INDEX('PB2'!$D$2:$AQ$224,MATCH(A736,'PB2'!$B$2:$B$224,0),MATCH(G736,'PB2'!$D$1:$AQ$1,0))</f>
        <v>1.9067189693450901</v>
      </c>
      <c r="M736" s="16">
        <f t="shared" si="58"/>
        <v>0.52446113773309488</v>
      </c>
      <c r="N736" s="6">
        <f>INDEX('ROA2'!$D$2:$AQ$224,MATCH(A736,'ROA2'!$B$2:$B$224,0),MATCH(G736,'ROA2'!$D$1:$AQ$1,0))</f>
        <v>-7.8299198150634801</v>
      </c>
      <c r="O736" s="6">
        <v>3702.0001280000001</v>
      </c>
      <c r="P736" s="28">
        <v>-1.0792617749987167E-3</v>
      </c>
    </row>
    <row r="737" spans="1:16" x14ac:dyDescent="0.3">
      <c r="A737" t="s">
        <v>466</v>
      </c>
      <c r="B737" t="str">
        <f>VLOOKUP(A737,Sheet3!L:L,1,FALSE)</f>
        <v>BB CN EQUITY</v>
      </c>
      <c r="C737" t="str">
        <f>VLOOKUP(A737,'ALL - prices'!B:C,2,FALSE)</f>
        <v>BlackBerry Ltd</v>
      </c>
      <c r="D737" t="str">
        <f>VLOOKUP(A737,'ALL - prices'!B:I,8,FALSE)</f>
        <v>Information Technology</v>
      </c>
      <c r="E737">
        <v>2018</v>
      </c>
      <c r="F737" t="s">
        <v>682</v>
      </c>
      <c r="G737" t="str">
        <f t="shared" si="56"/>
        <v>2018-Q4</v>
      </c>
      <c r="H737" s="4">
        <f>INDEX('ALL - prices'!$J$3:$DY$219,MATCH('COMBINED DATA'!A737,'ALL - prices'!$B$3:$B$219,0),MATCH('COMBINED DATA'!G737,'ALL - prices'!$J$1:$DY$1,0))</f>
        <v>9.7100000000000009</v>
      </c>
      <c r="I737" s="14">
        <f t="shared" si="55"/>
        <v>2.8069556462473684</v>
      </c>
      <c r="J737" s="6">
        <f>INDEX('market cap'!$B$3:$DQ$219,MATCH(A737,'market cap'!$A$3:$A$219,0),MATCH(G737,'market cap'!$B$1:$DQ$1,0))</f>
        <v>5249.0240000000003</v>
      </c>
      <c r="K737">
        <f t="shared" si="57"/>
        <v>8.5657974335413325</v>
      </c>
      <c r="L737">
        <f>INDEX('PB2'!$D$2:$AQ$224,MATCH(A737,'PB2'!$B$2:$B$224,0),MATCH(G737,'PB2'!$D$1:$AQ$1,0))</f>
        <v>1.8050789833068901</v>
      </c>
      <c r="M737" s="16">
        <f t="shared" si="58"/>
        <v>0.55399237886422459</v>
      </c>
      <c r="N737" s="6">
        <f>INDEX('ROA2'!$D$2:$AQ$224,MATCH(A737,'ROA2'!$B$2:$B$224,0),MATCH(G737,'ROA2'!$D$1:$AQ$1,0))</f>
        <v>0.83945399522781405</v>
      </c>
      <c r="O737" s="6">
        <v>3676</v>
      </c>
      <c r="P737" s="28">
        <v>-7.0232650191848212E-3</v>
      </c>
    </row>
    <row r="738" spans="1:16" x14ac:dyDescent="0.3">
      <c r="A738" t="s">
        <v>466</v>
      </c>
      <c r="B738" t="str">
        <f>VLOOKUP(A738,Sheet3!L:L,1,FALSE)</f>
        <v>BB CN EQUITY</v>
      </c>
      <c r="C738" t="str">
        <f>VLOOKUP(A738,'ALL - prices'!B:C,2,FALSE)</f>
        <v>BlackBerry Ltd</v>
      </c>
      <c r="D738" t="str">
        <f>VLOOKUP(A738,'ALL - prices'!B:I,8,FALSE)</f>
        <v>Information Technology</v>
      </c>
      <c r="E738">
        <v>2019</v>
      </c>
      <c r="F738" t="s">
        <v>679</v>
      </c>
      <c r="G738" t="str">
        <f t="shared" si="56"/>
        <v>2019-Q1</v>
      </c>
      <c r="H738" s="4">
        <f>INDEX('ALL - prices'!$J$3:$DY$219,MATCH('COMBINED DATA'!A738,'ALL - prices'!$B$3:$B$219,0),MATCH('COMBINED DATA'!G738,'ALL - prices'!$J$1:$DY$1,0))</f>
        <v>13.47</v>
      </c>
      <c r="I738" s="14">
        <f t="shared" si="55"/>
        <v>1.7290170618013059</v>
      </c>
      <c r="J738" s="6">
        <f>INDEX('market cap'!$B$3:$DQ$219,MATCH(A738,'market cap'!$A$3:$A$219,0),MATCH(G738,'market cap'!$B$1:$DQ$1,0))</f>
        <v>7372.8972000000003</v>
      </c>
      <c r="K738">
        <f t="shared" si="57"/>
        <v>8.9055660151283096</v>
      </c>
      <c r="L738">
        <f>INDEX('PB2'!$D$2:$AQ$224,MATCH(A738,'PB2'!$B$2:$B$224,0),MATCH(G738,'PB2'!$D$1:$AQ$1,0))</f>
        <v>1.65522396564484</v>
      </c>
      <c r="M738" s="16">
        <f t="shared" si="58"/>
        <v>0.60414784993184978</v>
      </c>
      <c r="N738" s="6">
        <f>INDEX('ROA2'!$D$2:$AQ$224,MATCH(A738,'ROA2'!$B$2:$B$224,0),MATCH(G738,'ROA2'!$D$1:$AQ$1,0))</f>
        <v>2.4006199836731001</v>
      </c>
      <c r="O738" s="6">
        <v>3968</v>
      </c>
      <c r="P738" s="28">
        <v>7.9434167573449399E-2</v>
      </c>
    </row>
    <row r="739" spans="1:16" x14ac:dyDescent="0.3">
      <c r="A739" t="s">
        <v>466</v>
      </c>
      <c r="B739" t="str">
        <f>VLOOKUP(A739,Sheet3!L:L,1,FALSE)</f>
        <v>BB CN EQUITY</v>
      </c>
      <c r="C739" t="str">
        <f>VLOOKUP(A739,'ALL - prices'!B:C,2,FALSE)</f>
        <v>BlackBerry Ltd</v>
      </c>
      <c r="D739" t="str">
        <f>VLOOKUP(A739,'ALL - prices'!B:I,8,FALSE)</f>
        <v>Information Technology</v>
      </c>
      <c r="E739">
        <v>2019</v>
      </c>
      <c r="F739" t="s">
        <v>680</v>
      </c>
      <c r="G739" t="str">
        <f t="shared" si="56"/>
        <v>2019-Q2</v>
      </c>
      <c r="H739" s="4">
        <f>INDEX('ALL - prices'!$J$3:$DY$219,MATCH('COMBINED DATA'!A739,'ALL - prices'!$B$3:$B$219,0),MATCH('COMBINED DATA'!G739,'ALL - prices'!$J$1:$DY$1,0))</f>
        <v>9.76</v>
      </c>
      <c r="I739" s="14">
        <f t="shared" si="55"/>
        <v>1.0708991549160907</v>
      </c>
      <c r="J739" s="6">
        <f>INDEX('market cap'!$B$3:$DQ$219,MATCH(A739,'market cap'!$A$3:$A$219,0),MATCH(G739,'market cap'!$B$1:$DQ$1,0))</f>
        <v>5347.2582000000002</v>
      </c>
      <c r="K739">
        <f t="shared" si="57"/>
        <v>8.5843392225429191</v>
      </c>
      <c r="L739">
        <f>INDEX('PB2'!$D$2:$AQ$224,MATCH(A739,'PB2'!$B$2:$B$224,0),MATCH(G739,'PB2'!$D$1:$AQ$1,0))</f>
        <v>1.4707180261611901</v>
      </c>
      <c r="M739" s="16">
        <f t="shared" si="58"/>
        <v>0.67993998999941574</v>
      </c>
      <c r="N739" s="6">
        <f>INDEX('ROA2'!$D$2:$AQ$224,MATCH(A739,'ROA2'!$B$2:$B$224,0),MATCH(G739,'ROA2'!$D$1:$AQ$1,0))</f>
        <v>3.0609600543975799</v>
      </c>
      <c r="O739" s="6">
        <v>4004</v>
      </c>
      <c r="P739" s="28">
        <v>9.0725806451612909E-3</v>
      </c>
    </row>
    <row r="740" spans="1:16" x14ac:dyDescent="0.3">
      <c r="A740" t="s">
        <v>466</v>
      </c>
      <c r="B740" t="str">
        <f>VLOOKUP(A740,Sheet3!L:L,1,FALSE)</f>
        <v>BB CN EQUITY</v>
      </c>
      <c r="C740" t="str">
        <f>VLOOKUP(A740,'ALL - prices'!B:C,2,FALSE)</f>
        <v>BlackBerry Ltd</v>
      </c>
      <c r="D740" t="str">
        <f>VLOOKUP(A740,'ALL - prices'!B:I,8,FALSE)</f>
        <v>Information Technology</v>
      </c>
      <c r="E740">
        <v>2019</v>
      </c>
      <c r="F740" t="s">
        <v>681</v>
      </c>
      <c r="G740" t="str">
        <f t="shared" si="56"/>
        <v>2019-Q3</v>
      </c>
      <c r="H740" s="4">
        <f>INDEX('ALL - prices'!$J$3:$DY$219,MATCH('COMBINED DATA'!A740,'ALL - prices'!$B$3:$B$219,0),MATCH('COMBINED DATA'!G740,'ALL - prices'!$J$1:$DY$1,0))</f>
        <v>6.94</v>
      </c>
      <c r="I740" s="14">
        <f t="shared" si="55"/>
        <v>1.1454838861081111</v>
      </c>
      <c r="J740" s="6">
        <f>INDEX('market cap'!$B$3:$DQ$219,MATCH(A740,'market cap'!$A$3:$A$219,0),MATCH(G740,'market cap'!$B$1:$DQ$1,0))</f>
        <v>3805.4511000000002</v>
      </c>
      <c r="K740">
        <f t="shared" si="57"/>
        <v>8.2441898178022619</v>
      </c>
      <c r="L740">
        <f>INDEX('PB2'!$D$2:$AQ$224,MATCH(A740,'PB2'!$B$2:$B$224,0),MATCH(G740,'PB2'!$D$1:$AQ$1,0))</f>
        <v>1.1958700418472299</v>
      </c>
      <c r="M740" s="16">
        <f t="shared" si="58"/>
        <v>0.8362112646080887</v>
      </c>
      <c r="N740" s="6">
        <f>INDEX('ROA2'!$D$2:$AQ$224,MATCH(A740,'ROA2'!$B$2:$B$224,0),MATCH(G740,'ROA2'!$D$1:$AQ$1,0))</f>
        <v>0.81204998493194602</v>
      </c>
      <c r="O740" s="6">
        <v>3932.9999360000002</v>
      </c>
      <c r="P740" s="28">
        <v>-1.7732283716283676E-2</v>
      </c>
    </row>
    <row r="741" spans="1:16" x14ac:dyDescent="0.3">
      <c r="A741" t="s">
        <v>466</v>
      </c>
      <c r="B741" t="str">
        <f>VLOOKUP(A741,Sheet3!L:L,1,FALSE)</f>
        <v>BB CN EQUITY</v>
      </c>
      <c r="C741" t="str">
        <f>VLOOKUP(A741,'ALL - prices'!B:C,2,FALSE)</f>
        <v>BlackBerry Ltd</v>
      </c>
      <c r="D741" t="str">
        <f>VLOOKUP(A741,'ALL - prices'!B:I,8,FALSE)</f>
        <v>Information Technology</v>
      </c>
      <c r="E741">
        <v>2019</v>
      </c>
      <c r="F741" t="s">
        <v>682</v>
      </c>
      <c r="G741" t="str">
        <f t="shared" si="56"/>
        <v>2019-Q4</v>
      </c>
      <c r="H741" s="4">
        <f>INDEX('ALL - prices'!$J$3:$DY$219,MATCH('COMBINED DATA'!A741,'ALL - prices'!$B$3:$B$219,0),MATCH('COMBINED DATA'!G741,'ALL - prices'!$J$1:$DY$1,0))</f>
        <v>8.35</v>
      </c>
      <c r="I741" s="14">
        <f t="shared" si="55"/>
        <v>1.1882585296699286</v>
      </c>
      <c r="J741" s="6">
        <f>INDEX('market cap'!$B$3:$DQ$219,MATCH(A741,'market cap'!$A$3:$A$219,0),MATCH(G741,'market cap'!$B$1:$DQ$1,0))</f>
        <v>4610.3019999999997</v>
      </c>
      <c r="K741">
        <f t="shared" si="57"/>
        <v>8.4360486436064122</v>
      </c>
      <c r="L741">
        <f>INDEX('PB2'!$D$2:$AQ$224,MATCH(A741,'PB2'!$B$2:$B$224,0),MATCH(G741,'PB2'!$D$1:$AQ$1,0))</f>
        <v>1.1306010484695399</v>
      </c>
      <c r="M741" s="16">
        <f t="shared" si="58"/>
        <v>0.88448529333461123</v>
      </c>
      <c r="N741" s="6">
        <f>INDEX('ROA2'!$D$2:$AQ$224,MATCH(A741,'ROA2'!$B$2:$B$224,0),MATCH(G741,'ROA2'!$D$1:$AQ$1,0))</f>
        <v>-1.5812360048294101</v>
      </c>
      <c r="O741" s="6">
        <v>3912.9999360000002</v>
      </c>
      <c r="P741" s="28">
        <v>-5.0851767926395411E-3</v>
      </c>
    </row>
    <row r="742" spans="1:16" x14ac:dyDescent="0.3">
      <c r="A742" t="s">
        <v>466</v>
      </c>
      <c r="B742" t="str">
        <f>VLOOKUP(A742,Sheet3!L:L,1,FALSE)</f>
        <v>BB CN EQUITY</v>
      </c>
      <c r="C742" t="str">
        <f>VLOOKUP(A742,'ALL - prices'!B:C,2,FALSE)</f>
        <v>BlackBerry Ltd</v>
      </c>
      <c r="D742" t="str">
        <f>VLOOKUP(A742,'ALL - prices'!B:I,8,FALSE)</f>
        <v>Information Technology</v>
      </c>
      <c r="E742">
        <v>2020</v>
      </c>
      <c r="F742" t="s">
        <v>679</v>
      </c>
      <c r="G742" t="str">
        <f t="shared" si="56"/>
        <v>2020-Q1</v>
      </c>
      <c r="H742" s="4">
        <f>INDEX('ALL - prices'!$J$3:$DY$219,MATCH('COMBINED DATA'!A742,'ALL - prices'!$B$3:$B$219,0),MATCH('COMBINED DATA'!G742,'ALL - prices'!$J$1:$DY$1,0))</f>
        <v>5.77</v>
      </c>
      <c r="I742" s="14">
        <f t="shared" si="55"/>
        <v>2.0019074237669736</v>
      </c>
      <c r="J742" s="6">
        <f>INDEX('market cap'!$B$3:$DQ$219,MATCH(A742,'market cap'!$A$3:$A$219,0),MATCH(G742,'market cap'!$B$1:$DQ$1,0))</f>
        <v>3197.7283000000002</v>
      </c>
      <c r="K742">
        <f t="shared" si="57"/>
        <v>8.070195930435057</v>
      </c>
      <c r="L742">
        <f>INDEX('PB2'!$D$2:$AQ$224,MATCH(A742,'PB2'!$B$2:$B$224,0),MATCH(G742,'PB2'!$D$1:$AQ$1,0))</f>
        <v>1.3463120460510201</v>
      </c>
      <c r="M742" s="16">
        <f t="shared" si="58"/>
        <v>0.74276985260080175</v>
      </c>
      <c r="N742" s="6">
        <f>INDEX('ROA2'!$D$2:$AQ$224,MATCH(A742,'ROA2'!$B$2:$B$224,0),MATCH(G742,'ROA2'!$D$1:$AQ$1,0))</f>
        <v>-3.8696539402008101</v>
      </c>
      <c r="O742" s="6">
        <v>3888</v>
      </c>
      <c r="P742" s="28">
        <v>-6.3889436260906093E-3</v>
      </c>
    </row>
    <row r="743" spans="1:16" x14ac:dyDescent="0.3">
      <c r="A743" t="s">
        <v>466</v>
      </c>
      <c r="B743" t="str">
        <f>VLOOKUP(A743,Sheet3!L:L,1,FALSE)</f>
        <v>BB CN EQUITY</v>
      </c>
      <c r="C743" t="str">
        <f>VLOOKUP(A743,'ALL - prices'!B:C,2,FALSE)</f>
        <v>BlackBerry Ltd</v>
      </c>
      <c r="D743" t="str">
        <f>VLOOKUP(A743,'ALL - prices'!B:I,8,FALSE)</f>
        <v>Information Technology</v>
      </c>
      <c r="E743">
        <v>2020</v>
      </c>
      <c r="F743" t="s">
        <v>680</v>
      </c>
      <c r="G743" t="str">
        <f t="shared" si="56"/>
        <v>2020-Q2</v>
      </c>
      <c r="H743" s="4">
        <f>INDEX('ALL - prices'!$J$3:$DY$219,MATCH('COMBINED DATA'!A743,'ALL - prices'!$B$3:$B$219,0),MATCH('COMBINED DATA'!G743,'ALL - prices'!$J$1:$DY$1,0))</f>
        <v>6.65</v>
      </c>
      <c r="I743" s="14">
        <f t="shared" si="55"/>
        <v>3.8455775465678306</v>
      </c>
      <c r="J743" s="6">
        <f>INDEX('market cap'!$B$3:$DQ$219,MATCH(A743,'market cap'!$A$3:$A$219,0),MATCH(G743,'market cap'!$B$1:$DQ$1,0))</f>
        <v>3694.8903</v>
      </c>
      <c r="K743">
        <f t="shared" si="57"/>
        <v>8.2147061441729754</v>
      </c>
      <c r="L743">
        <f>INDEX('PB2'!$D$2:$AQ$224,MATCH(A743,'PB2'!$B$2:$B$224,0),MATCH(G743,'PB2'!$D$1:$AQ$1,0))</f>
        <v>1.5158729553222701</v>
      </c>
      <c r="M743" s="16">
        <f t="shared" si="58"/>
        <v>0.65968589022514945</v>
      </c>
      <c r="N743" s="6">
        <f>INDEX('ROA2'!$D$2:$AQ$224,MATCH(A743,'ROA2'!$B$2:$B$224,0),MATCH(G743,'ROA2'!$D$1:$AQ$1,0))</f>
        <v>-20.861614227294901</v>
      </c>
      <c r="O743" s="6">
        <v>3215.0000639999998</v>
      </c>
      <c r="P743" s="28">
        <v>-0.17309669135802475</v>
      </c>
    </row>
    <row r="744" spans="1:16" x14ac:dyDescent="0.3">
      <c r="A744" t="s">
        <v>466</v>
      </c>
      <c r="B744" t="str">
        <f>VLOOKUP(A744,Sheet3!L:L,1,FALSE)</f>
        <v>BB CN EQUITY</v>
      </c>
      <c r="C744" t="str">
        <f>VLOOKUP(A744,'ALL - prices'!B:C,2,FALSE)</f>
        <v>BlackBerry Ltd</v>
      </c>
      <c r="D744" t="str">
        <f>VLOOKUP(A744,'ALL - prices'!B:I,8,FALSE)</f>
        <v>Information Technology</v>
      </c>
      <c r="E744">
        <v>2020</v>
      </c>
      <c r="F744" t="s">
        <v>681</v>
      </c>
      <c r="G744" t="str">
        <f t="shared" si="56"/>
        <v>2020-Q3</v>
      </c>
      <c r="H744" s="4">
        <f>INDEX('ALL - prices'!$J$3:$DY$219,MATCH('COMBINED DATA'!A744,'ALL - prices'!$B$3:$B$219,0),MATCH('COMBINED DATA'!G744,'ALL - prices'!$J$1:$DY$1,0))</f>
        <v>6.11</v>
      </c>
      <c r="I744" s="14">
        <f t="shared" si="55"/>
        <v>2.8427510150087727</v>
      </c>
      <c r="J744" s="6">
        <f>INDEX('market cap'!$B$3:$DQ$219,MATCH(A744,'market cap'!$A$3:$A$219,0),MATCH(G744,'market cap'!$B$1:$DQ$1,0))</f>
        <v>3400.0183999999999</v>
      </c>
      <c r="K744">
        <f t="shared" si="57"/>
        <v>8.1315361223543157</v>
      </c>
      <c r="L744">
        <f>INDEX('PB2'!$D$2:$AQ$224,MATCH(A744,'PB2'!$B$2:$B$224,0),MATCH(G744,'PB2'!$D$1:$AQ$1,0))</f>
        <v>1.8375539779663099</v>
      </c>
      <c r="M744" s="16">
        <f t="shared" si="58"/>
        <v>0.54420170073411267</v>
      </c>
      <c r="N744" s="6">
        <f>INDEX('ROA2'!$D$2:$AQ$224,MATCH(A744,'ROA2'!$B$2:$B$224,0),MATCH(G744,'ROA2'!$D$1:$AQ$1,0))</f>
        <v>-20.608108520507798</v>
      </c>
      <c r="O744" s="6">
        <v>3171.0000639999998</v>
      </c>
      <c r="P744" s="28">
        <v>-1.3685847316984689E-2</v>
      </c>
    </row>
    <row r="745" spans="1:16" x14ac:dyDescent="0.3">
      <c r="A745" t="s">
        <v>466</v>
      </c>
      <c r="B745" t="str">
        <f>VLOOKUP(A745,Sheet3!L:L,1,FALSE)</f>
        <v>BB CN EQUITY</v>
      </c>
      <c r="C745" t="str">
        <f>VLOOKUP(A745,'ALL - prices'!B:C,2,FALSE)</f>
        <v>BlackBerry Ltd</v>
      </c>
      <c r="D745" t="str">
        <f>VLOOKUP(A745,'ALL - prices'!B:I,8,FALSE)</f>
        <v>Information Technology</v>
      </c>
      <c r="E745">
        <v>2020</v>
      </c>
      <c r="F745" t="s">
        <v>682</v>
      </c>
      <c r="G745" t="str">
        <f t="shared" si="56"/>
        <v>2020-Q4</v>
      </c>
      <c r="H745" s="4">
        <f>INDEX('ALL - prices'!$J$3:$DY$219,MATCH('COMBINED DATA'!A745,'ALL - prices'!$B$3:$B$219,0),MATCH('COMBINED DATA'!G745,'ALL - prices'!$J$1:$DY$1,0))</f>
        <v>8.44</v>
      </c>
      <c r="I745" s="14">
        <f t="shared" si="55"/>
        <v>1.9449935732541774</v>
      </c>
      <c r="J745" s="6">
        <f>INDEX('market cap'!$B$3:$DQ$219,MATCH(A745,'market cap'!$A$3:$A$219,0),MATCH(G745,'market cap'!$B$1:$DQ$1,0))</f>
        <v>4743.4139999999998</v>
      </c>
      <c r="K745">
        <f t="shared" si="57"/>
        <v>8.4645124085958479</v>
      </c>
      <c r="L745">
        <f>INDEX('PB2'!$D$2:$AQ$224,MATCH(A745,'PB2'!$B$2:$B$224,0),MATCH(G745,'PB2'!$D$1:$AQ$1,0))</f>
        <v>3.8067419528961199</v>
      </c>
      <c r="M745" s="16">
        <f t="shared" si="58"/>
        <v>0.26269182738777785</v>
      </c>
      <c r="N745" s="6">
        <f>INDEX('ROA2'!$D$2:$AQ$224,MATCH(A745,'ROA2'!$B$2:$B$224,0),MATCH(G745,'ROA2'!$D$1:$AQ$1,0))</f>
        <v>-24.472946166992202</v>
      </c>
      <c r="O745" s="6">
        <v>2870.0001280000001</v>
      </c>
      <c r="P745" s="28">
        <v>-9.4922715208119193E-2</v>
      </c>
    </row>
    <row r="746" spans="1:16" x14ac:dyDescent="0.3">
      <c r="A746" t="s">
        <v>466</v>
      </c>
      <c r="B746" t="str">
        <f>VLOOKUP(A746,Sheet3!L:L,1,FALSE)</f>
        <v>BB CN EQUITY</v>
      </c>
      <c r="C746" t="str">
        <f>VLOOKUP(A746,'ALL - prices'!B:C,2,FALSE)</f>
        <v>BlackBerry Ltd</v>
      </c>
      <c r="D746" t="str">
        <f>VLOOKUP(A746,'ALL - prices'!B:I,8,FALSE)</f>
        <v>Information Technology</v>
      </c>
      <c r="E746">
        <v>2021</v>
      </c>
      <c r="F746" t="s">
        <v>679</v>
      </c>
      <c r="G746" t="str">
        <f t="shared" si="56"/>
        <v>2021-Q1</v>
      </c>
      <c r="H746" s="4">
        <f>INDEX('ALL - prices'!$J$3:$DY$219,MATCH('COMBINED DATA'!A746,'ALL - prices'!$B$3:$B$219,0),MATCH('COMBINED DATA'!G746,'ALL - prices'!$J$1:$DY$1,0))</f>
        <v>10.54</v>
      </c>
      <c r="I746" s="14">
        <f t="shared" si="55"/>
        <v>2.4107726977050401</v>
      </c>
      <c r="J746" s="6">
        <f>INDEX('market cap'!$B$3:$DQ$219,MATCH(A746,'market cap'!$A$3:$A$219,0),MATCH(G746,'market cap'!$B$1:$DQ$1,0))</f>
        <v>5960.4261999999999</v>
      </c>
      <c r="K746">
        <f t="shared" si="57"/>
        <v>8.6928972675697871</v>
      </c>
      <c r="L746">
        <f>INDEX('PB2'!$D$2:$AQ$224,MATCH(A746,'PB2'!$B$2:$B$224,0),MATCH(G746,'PB2'!$D$1:$AQ$1,0))</f>
        <v>3.9960560798645002</v>
      </c>
      <c r="M746" s="16">
        <f t="shared" si="58"/>
        <v>0.25024673828749378</v>
      </c>
      <c r="N746" s="6">
        <f>INDEX('ROA2'!$D$2:$AQ$224,MATCH(A746,'ROA2'!$B$2:$B$224,0),MATCH(G746,'ROA2'!$D$1:$AQ$1,0))</f>
        <v>-32.925739288330099</v>
      </c>
      <c r="O746" s="6">
        <v>2817.9998719999999</v>
      </c>
      <c r="P746" s="28">
        <v>-1.8118555289486128E-2</v>
      </c>
    </row>
    <row r="747" spans="1:16" x14ac:dyDescent="0.3">
      <c r="A747" t="s">
        <v>466</v>
      </c>
      <c r="B747" t="str">
        <f>VLOOKUP(A747,Sheet3!L:L,1,FALSE)</f>
        <v>BB CN EQUITY</v>
      </c>
      <c r="C747" t="str">
        <f>VLOOKUP(A747,'ALL - prices'!B:C,2,FALSE)</f>
        <v>BlackBerry Ltd</v>
      </c>
      <c r="D747" t="str">
        <f>VLOOKUP(A747,'ALL - prices'!B:I,8,FALSE)</f>
        <v>Information Technology</v>
      </c>
      <c r="E747">
        <v>2021</v>
      </c>
      <c r="F747" t="s">
        <v>680</v>
      </c>
      <c r="G747" t="str">
        <f t="shared" si="56"/>
        <v>2021-Q2</v>
      </c>
      <c r="H747" s="4">
        <f>INDEX('ALL - prices'!$J$3:$DY$219,MATCH('COMBINED DATA'!A747,'ALL - prices'!$B$3:$B$219,0),MATCH('COMBINED DATA'!G747,'ALL - prices'!$J$1:$DY$1,0))</f>
        <v>15.15</v>
      </c>
      <c r="I747" s="14">
        <f t="shared" si="55"/>
        <v>2.4903413420653826</v>
      </c>
      <c r="J747" s="6">
        <f>INDEX('market cap'!$B$3:$DQ$219,MATCH(A747,'market cap'!$A$3:$A$219,0),MATCH(G747,'market cap'!$B$1:$DQ$1,0))</f>
        <v>8578.2199999999993</v>
      </c>
      <c r="K747">
        <f t="shared" si="57"/>
        <v>9.0569817117519111</v>
      </c>
      <c r="L747">
        <f>INDEX('PB2'!$D$2:$AQ$224,MATCH(A747,'PB2'!$B$2:$B$224,0),MATCH(G747,'PB2'!$D$1:$AQ$1,0))</f>
        <v>4.8995590209960902</v>
      </c>
      <c r="M747" s="16">
        <f t="shared" si="58"/>
        <v>0.20410000077857987</v>
      </c>
      <c r="N747" s="6">
        <f>INDEX('ROA2'!$D$2:$AQ$224,MATCH(A747,'ROA2'!$B$2:$B$224,0),MATCH(G747,'ROA2'!$D$1:$AQ$1,0))</f>
        <v>-17.857143402099599</v>
      </c>
      <c r="O747" s="6">
        <v>2720.9999360000002</v>
      </c>
      <c r="P747" s="28">
        <v>-3.4421554437884555E-2</v>
      </c>
    </row>
    <row r="748" spans="1:16" x14ac:dyDescent="0.3">
      <c r="A748" t="s">
        <v>466</v>
      </c>
      <c r="B748" t="str">
        <f>VLOOKUP(A748,Sheet3!L:L,1,FALSE)</f>
        <v>BB CN EQUITY</v>
      </c>
      <c r="C748" t="str">
        <f>VLOOKUP(A748,'ALL - prices'!B:C,2,FALSE)</f>
        <v>BlackBerry Ltd</v>
      </c>
      <c r="D748" t="str">
        <f>VLOOKUP(A748,'ALL - prices'!B:I,8,FALSE)</f>
        <v>Information Technology</v>
      </c>
      <c r="E748">
        <v>2021</v>
      </c>
      <c r="F748" t="s">
        <v>681</v>
      </c>
      <c r="G748" t="str">
        <f t="shared" si="56"/>
        <v>2021-Q3</v>
      </c>
      <c r="H748" s="4">
        <f>INDEX('ALL - prices'!$J$3:$DY$219,MATCH('COMBINED DATA'!A748,'ALL - prices'!$B$3:$B$219,0),MATCH('COMBINED DATA'!G748,'ALL - prices'!$J$1:$DY$1,0))</f>
        <v>12.33</v>
      </c>
      <c r="I748" s="14">
        <f t="shared" si="55"/>
        <v>2.4451380329134764</v>
      </c>
      <c r="J748" s="6">
        <f>INDEX('market cap'!$B$3:$DQ$219,MATCH(A748,'market cap'!$A$3:$A$219,0),MATCH(G748,'market cap'!$B$1:$DQ$1,0))</f>
        <v>6991.0481</v>
      </c>
      <c r="K748">
        <f t="shared" si="57"/>
        <v>8.8523857667629553</v>
      </c>
      <c r="L748">
        <f>INDEX('PB2'!$D$2:$AQ$224,MATCH(A748,'PB2'!$B$2:$B$224,0),MATCH(G748,'PB2'!$D$1:$AQ$1,0))</f>
        <v>3.89324903488159</v>
      </c>
      <c r="M748" s="16">
        <f t="shared" si="58"/>
        <v>0.25685487649017402</v>
      </c>
      <c r="N748" s="6">
        <f>INDEX('ROA2'!$D$2:$AQ$224,MATCH(A748,'ROA2'!$B$2:$B$224,0),MATCH(G748,'ROA2'!$D$1:$AQ$1,0))</f>
        <v>-22.436670303344702</v>
      </c>
      <c r="O748" s="6">
        <v>2632</v>
      </c>
      <c r="P748" s="28">
        <v>-3.2708540276863922E-2</v>
      </c>
    </row>
    <row r="749" spans="1:16" x14ac:dyDescent="0.3">
      <c r="A749" t="s">
        <v>466</v>
      </c>
      <c r="B749" t="str">
        <f>VLOOKUP(A749,Sheet3!L:L,1,FALSE)</f>
        <v>BB CN EQUITY</v>
      </c>
      <c r="C749" t="str">
        <f>VLOOKUP(A749,'ALL - prices'!B:C,2,FALSE)</f>
        <v>BlackBerry Ltd</v>
      </c>
      <c r="D749" t="str">
        <f>VLOOKUP(A749,'ALL - prices'!B:I,8,FALSE)</f>
        <v>Information Technology</v>
      </c>
      <c r="E749">
        <v>2021</v>
      </c>
      <c r="F749" t="s">
        <v>682</v>
      </c>
      <c r="G749" t="str">
        <f t="shared" si="56"/>
        <v>2021-Q4</v>
      </c>
      <c r="H749" s="4">
        <f>INDEX('ALL - prices'!$J$3:$DY$219,MATCH('COMBINED DATA'!A749,'ALL - prices'!$B$3:$B$219,0),MATCH('COMBINED DATA'!G749,'ALL - prices'!$J$1:$DY$1,0))</f>
        <v>11.82</v>
      </c>
      <c r="I749" s="14">
        <f t="shared" si="55"/>
        <v>1.9929438025192794</v>
      </c>
      <c r="J749" s="6">
        <f>INDEX('market cap'!$B$3:$DQ$219,MATCH(A749,'market cap'!$A$3:$A$219,0),MATCH(G749,'market cap'!$B$1:$DQ$1,0))</f>
        <v>6780.7394000000004</v>
      </c>
      <c r="K749">
        <f t="shared" si="57"/>
        <v>8.8218414310354607</v>
      </c>
      <c r="L749">
        <f>INDEX('PB2'!$D$2:$AQ$224,MATCH(A749,'PB2'!$B$2:$B$224,0),MATCH(G749,'PB2'!$D$1:$AQ$1,0))</f>
        <v>2.5392808914184601</v>
      </c>
      <c r="M749" s="16">
        <f t="shared" si="58"/>
        <v>0.39381228101999893</v>
      </c>
      <c r="N749" s="6">
        <f>INDEX('ROA2'!$D$2:$AQ$224,MATCH(A749,'ROA2'!$B$2:$B$224,0),MATCH(G749,'ROA2'!$D$1:$AQ$1,0))</f>
        <v>-16.346681594848601</v>
      </c>
      <c r="O749" s="6">
        <v>2599.0000639999998</v>
      </c>
      <c r="P749" s="28">
        <v>-1.2537969604863284E-2</v>
      </c>
    </row>
    <row r="750" spans="1:16" x14ac:dyDescent="0.3">
      <c r="A750" t="s">
        <v>466</v>
      </c>
      <c r="B750" t="str">
        <f>VLOOKUP(A750,Sheet3!L:L,1,FALSE)</f>
        <v>BB CN EQUITY</v>
      </c>
      <c r="C750" t="str">
        <f>VLOOKUP(A750,'ALL - prices'!B:C,2,FALSE)</f>
        <v>BlackBerry Ltd</v>
      </c>
      <c r="D750" t="str">
        <f>VLOOKUP(A750,'ALL - prices'!B:I,8,FALSE)</f>
        <v>Information Technology</v>
      </c>
      <c r="E750">
        <v>2022</v>
      </c>
      <c r="F750" t="s">
        <v>679</v>
      </c>
      <c r="G750" t="str">
        <f t="shared" si="56"/>
        <v>2022-Q1</v>
      </c>
      <c r="H750" s="4">
        <f>INDEX('ALL - prices'!$J$3:$DY$219,MATCH('COMBINED DATA'!A750,'ALL - prices'!$B$3:$B$219,0),MATCH('COMBINED DATA'!G750,'ALL - prices'!$J$1:$DY$1,0))</f>
        <v>9.27</v>
      </c>
      <c r="I750" s="14">
        <f t="shared" si="55"/>
        <v>1.1121900317242011</v>
      </c>
      <c r="J750" s="6">
        <f>INDEX('market cap'!$B$3:$DQ$219,MATCH(A750,'market cap'!$A$3:$A$219,0),MATCH(G750,'market cap'!$B$1:$DQ$1,0))</f>
        <v>5341.6325999999999</v>
      </c>
      <c r="K750">
        <f t="shared" si="57"/>
        <v>8.5832866155653225</v>
      </c>
      <c r="L750">
        <f>INDEX('PB2'!$D$2:$AQ$224,MATCH(A750,'PB2'!$B$2:$B$224,0),MATCH(G750,'PB2'!$D$1:$AQ$1,0))</f>
        <v>2.51363205909729</v>
      </c>
      <c r="M750" s="16">
        <f t="shared" si="58"/>
        <v>0.39783069935825283</v>
      </c>
      <c r="N750" s="6">
        <f>INDEX('ROA2'!$D$2:$AQ$224,MATCH(A750,'ROA2'!$B$2:$B$224,0),MATCH(G750,'ROA2'!$D$1:$AQ$1,0))</f>
        <v>0.44568198919296298</v>
      </c>
      <c r="O750" s="6">
        <v>2567.0000639999998</v>
      </c>
      <c r="P750" s="28">
        <v>-1.2312427553676276E-2</v>
      </c>
    </row>
    <row r="751" spans="1:16" x14ac:dyDescent="0.3">
      <c r="A751" t="s">
        <v>466</v>
      </c>
      <c r="B751" t="str">
        <f>VLOOKUP(A751,Sheet3!L:L,1,FALSE)</f>
        <v>BB CN EQUITY</v>
      </c>
      <c r="C751" t="str">
        <f>VLOOKUP(A751,'ALL - prices'!B:C,2,FALSE)</f>
        <v>BlackBerry Ltd</v>
      </c>
      <c r="D751" t="str">
        <f>VLOOKUP(A751,'ALL - prices'!B:I,8,FALSE)</f>
        <v>Information Technology</v>
      </c>
      <c r="E751">
        <v>2022</v>
      </c>
      <c r="F751" t="s">
        <v>680</v>
      </c>
      <c r="G751" t="str">
        <f t="shared" si="56"/>
        <v>2022-Q2</v>
      </c>
      <c r="H751" s="4">
        <f>INDEX('ALL - prices'!$J$3:$DY$219,MATCH('COMBINED DATA'!A751,'ALL - prices'!$B$3:$B$219,0),MATCH('COMBINED DATA'!G751,'ALL - prices'!$J$1:$DY$1,0))</f>
        <v>6.94</v>
      </c>
      <c r="I751" s="14">
        <f t="shared" si="55"/>
        <v>1.2343554323343546</v>
      </c>
      <c r="J751" s="6">
        <f>INDEX('market cap'!$B$3:$DQ$219,MATCH(A751,'market cap'!$A$3:$A$219,0),MATCH(G751,'market cap'!$B$1:$DQ$1,0))</f>
        <v>4005.5524999999998</v>
      </c>
      <c r="K751">
        <f t="shared" si="57"/>
        <v>8.2954368025471812</v>
      </c>
      <c r="L751">
        <f>INDEX('PB2'!$D$2:$AQ$224,MATCH(A751,'PB2'!$B$2:$B$224,0),MATCH(G751,'PB2'!$D$1:$AQ$1,0))</f>
        <v>2.5859858989715598</v>
      </c>
      <c r="M751" s="16">
        <f t="shared" si="58"/>
        <v>0.38669971108415463</v>
      </c>
      <c r="N751" s="6">
        <f>INDEX('ROA2'!$D$2:$AQ$224,MATCH(A751,'ROA2'!$B$2:$B$224,0),MATCH(G751,'ROA2'!$D$1:$AQ$1,0))</f>
        <v>-4.1304769515991202</v>
      </c>
      <c r="O751" s="6">
        <v>2460</v>
      </c>
      <c r="P751" s="28">
        <v>-4.1682922217488441E-2</v>
      </c>
    </row>
    <row r="752" spans="1:16" x14ac:dyDescent="0.3">
      <c r="A752" t="s">
        <v>466</v>
      </c>
      <c r="B752" t="str">
        <f>VLOOKUP(A752,Sheet3!L:L,1,FALSE)</f>
        <v>BB CN EQUITY</v>
      </c>
      <c r="C752" t="str">
        <f>VLOOKUP(A752,'ALL - prices'!B:C,2,FALSE)</f>
        <v>BlackBerry Ltd</v>
      </c>
      <c r="D752" t="str">
        <f>VLOOKUP(A752,'ALL - prices'!B:I,8,FALSE)</f>
        <v>Information Technology</v>
      </c>
      <c r="E752">
        <v>2022</v>
      </c>
      <c r="F752" t="s">
        <v>681</v>
      </c>
      <c r="G752" t="str">
        <f t="shared" si="56"/>
        <v>2022-Q3</v>
      </c>
      <c r="H752" s="4">
        <f>INDEX('ALL - prices'!$J$3:$DY$219,MATCH('COMBINED DATA'!A752,'ALL - prices'!$B$3:$B$219,0),MATCH('COMBINED DATA'!G752,'ALL - prices'!$J$1:$DY$1,0))</f>
        <v>6.51</v>
      </c>
      <c r="I752" s="14">
        <f t="shared" si="55"/>
        <v>1.2264447262990177</v>
      </c>
      <c r="J752" s="6">
        <f>INDEX('market cap'!$B$3:$DQ$219,MATCH(A752,'market cap'!$A$3:$A$219,0),MATCH(G752,'market cap'!$B$1:$DQ$1,0))</f>
        <v>3758.9775</v>
      </c>
      <c r="K752">
        <f t="shared" si="57"/>
        <v>8.231902257911786</v>
      </c>
      <c r="L752">
        <f>INDEX('PB2'!$D$2:$AQ$224,MATCH(A752,'PB2'!$B$2:$B$224,0),MATCH(G752,'PB2'!$D$1:$AQ$1,0))</f>
        <v>2.0879890918731698</v>
      </c>
      <c r="M752" s="16">
        <f t="shared" si="58"/>
        <v>0.47892970508906413</v>
      </c>
      <c r="N752" s="6">
        <f>INDEX('ROA2'!$D$2:$AQ$224,MATCH(A752,'ROA2'!$B$2:$B$224,0),MATCH(G752,'ROA2'!$D$1:$AQ$1,0))</f>
        <v>-0.67823702096939098</v>
      </c>
      <c r="O752" s="6">
        <v>2380.9999360000002</v>
      </c>
      <c r="P752" s="28">
        <v>-3.2113847154471478E-2</v>
      </c>
    </row>
    <row r="753" spans="1:16" x14ac:dyDescent="0.3">
      <c r="A753" t="s">
        <v>466</v>
      </c>
      <c r="B753" t="str">
        <f>VLOOKUP(A753,Sheet3!L:L,1,FALSE)</f>
        <v>BB CN EQUITY</v>
      </c>
      <c r="C753" t="str">
        <f>VLOOKUP(A753,'ALL - prices'!B:C,2,FALSE)</f>
        <v>BlackBerry Ltd</v>
      </c>
      <c r="D753" t="str">
        <f>VLOOKUP(A753,'ALL - prices'!B:I,8,FALSE)</f>
        <v>Information Technology</v>
      </c>
      <c r="E753">
        <v>2022</v>
      </c>
      <c r="F753" t="s">
        <v>682</v>
      </c>
      <c r="G753" t="str">
        <f t="shared" si="56"/>
        <v>2022-Q4</v>
      </c>
      <c r="H753" s="4">
        <f>INDEX('ALL - prices'!$J$3:$DY$219,MATCH('COMBINED DATA'!A753,'ALL - prices'!$B$3:$B$219,0),MATCH('COMBINED DATA'!G753,'ALL - prices'!$J$1:$DY$1,0))</f>
        <v>4.41</v>
      </c>
      <c r="I753" s="14">
        <f t="shared" si="55"/>
        <v>1.1355615351005921</v>
      </c>
      <c r="J753" s="6">
        <f>INDEX('market cap'!$B$3:$DQ$219,MATCH(A753,'market cap'!$A$3:$A$219,0),MATCH(G753,'market cap'!$B$1:$DQ$1,0))</f>
        <v>2559.3276999999998</v>
      </c>
      <c r="K753">
        <f t="shared" si="57"/>
        <v>7.847499885796176</v>
      </c>
      <c r="L753">
        <f>INDEX('PB2'!$D$2:$AQ$224,MATCH(A753,'PB2'!$B$2:$B$224,0),MATCH(G753,'PB2'!$D$1:$AQ$1,0))</f>
        <v>2.64395403862</v>
      </c>
      <c r="M753" s="16">
        <f t="shared" si="58"/>
        <v>0.37822140074792887</v>
      </c>
      <c r="N753" s="6">
        <f>INDEX('ROA2'!$D$2:$AQ$224,MATCH(A753,'ROA2'!$B$2:$B$224,0),MATCH(G753,'ROA2'!$D$1:$AQ$1,0))</f>
        <v>-3.9641139507293701</v>
      </c>
      <c r="O753" s="6">
        <v>2193.9998719999999</v>
      </c>
      <c r="P753" s="28">
        <v>-7.8538458221949436E-2</v>
      </c>
    </row>
    <row r="754" spans="1:16" x14ac:dyDescent="0.3">
      <c r="A754" t="s">
        <v>466</v>
      </c>
      <c r="B754" t="str">
        <f>VLOOKUP(A754,Sheet3!L:L,1,FALSE)</f>
        <v>BB CN EQUITY</v>
      </c>
      <c r="C754" t="str">
        <f>VLOOKUP(A754,'ALL - prices'!B:C,2,FALSE)</f>
        <v>BlackBerry Ltd</v>
      </c>
      <c r="D754" t="str">
        <f>VLOOKUP(A754,'ALL - prices'!B:I,8,FALSE)</f>
        <v>Information Technology</v>
      </c>
      <c r="E754">
        <v>2023</v>
      </c>
      <c r="F754" t="s">
        <v>679</v>
      </c>
      <c r="G754" t="str">
        <f t="shared" si="56"/>
        <v>2023-Q1</v>
      </c>
      <c r="H754" s="4">
        <f>INDEX('ALL - prices'!$J$3:$DY$219,MATCH('COMBINED DATA'!A754,'ALL - prices'!$B$3:$B$219,0),MATCH('COMBINED DATA'!G754,'ALL - prices'!$J$1:$DY$1,0))</f>
        <v>6.2</v>
      </c>
      <c r="I754" s="14">
        <f t="shared" si="55"/>
        <v>1.6577771261541752</v>
      </c>
      <c r="J754" s="6">
        <f>INDEX('market cap'!$B$3:$DQ$219,MATCH(A754,'market cap'!$A$3:$A$219,0),MATCH(G754,'market cap'!$B$1:$DQ$1,0))</f>
        <v>3609.3746999999998</v>
      </c>
      <c r="K754">
        <f t="shared" si="57"/>
        <v>8.1912898230273719</v>
      </c>
      <c r="L754">
        <f>INDEX('PB2'!$D$2:$AQ$224,MATCH(A754,'PB2'!$B$2:$B$224,0),MATCH(G754,'PB2'!$D$1:$AQ$1,0))</f>
        <v>3.6384220123290998</v>
      </c>
      <c r="M754" s="16">
        <f t="shared" si="58"/>
        <v>0.27484442338228376</v>
      </c>
      <c r="N754" s="6">
        <f>INDEX('ROA2'!$D$2:$AQ$224,MATCH(A754,'ROA2'!$B$2:$B$224,0),MATCH(G754,'ROA2'!$D$1:$AQ$1,0))</f>
        <v>-34.573715209960902</v>
      </c>
      <c r="O754" s="6">
        <v>1679.0000640000001</v>
      </c>
      <c r="P754" s="28">
        <v>-0.23473101095969429</v>
      </c>
    </row>
    <row r="755" spans="1:16" x14ac:dyDescent="0.3">
      <c r="A755" t="s">
        <v>466</v>
      </c>
      <c r="B755" t="str">
        <f>VLOOKUP(A755,Sheet3!L:L,1,FALSE)</f>
        <v>BB CN EQUITY</v>
      </c>
      <c r="C755" t="str">
        <f>VLOOKUP(A755,'ALL - prices'!B:C,2,FALSE)</f>
        <v>BlackBerry Ltd</v>
      </c>
      <c r="D755" t="str">
        <f>VLOOKUP(A755,'ALL - prices'!B:I,8,FALSE)</f>
        <v>Information Technology</v>
      </c>
      <c r="E755">
        <v>2023</v>
      </c>
      <c r="F755" t="s">
        <v>680</v>
      </c>
      <c r="G755" t="str">
        <f t="shared" si="56"/>
        <v>2023-Q2</v>
      </c>
      <c r="H755" s="4">
        <f>INDEX('ALL - prices'!$J$3:$DY$219,MATCH('COMBINED DATA'!A755,'ALL - prices'!$B$3:$B$219,0),MATCH('COMBINED DATA'!G755,'ALL - prices'!$J$1:$DY$1,0))</f>
        <v>7.34</v>
      </c>
      <c r="I755" s="14">
        <f t="shared" si="55"/>
        <v>1.3564997849858498</v>
      </c>
      <c r="J755" s="6">
        <f>INDEX('market cap'!$B$3:$DQ$219,MATCH(A755,'market cap'!$A$3:$A$219,0),MATCH(G755,'market cap'!$B$1:$DQ$1,0))</f>
        <v>4280.9802</v>
      </c>
      <c r="K755">
        <f t="shared" si="57"/>
        <v>8.3619372810466537</v>
      </c>
      <c r="L755">
        <f>INDEX('PB2'!$D$2:$AQ$224,MATCH(A755,'PB2'!$B$2:$B$224,0),MATCH(G755,'PB2'!$D$1:$AQ$1,0))</f>
        <v>3.91907811164856</v>
      </c>
      <c r="M755" s="16">
        <f t="shared" si="58"/>
        <v>0.25516204870419129</v>
      </c>
      <c r="N755" s="6">
        <f>INDEX('ROA2'!$D$2:$AQ$224,MATCH(A755,'ROA2'!$B$2:$B$224,0),MATCH(G755,'ROA2'!$D$1:$AQ$1,0))</f>
        <v>-27.2859210968018</v>
      </c>
      <c r="O755" s="6">
        <v>1674</v>
      </c>
      <c r="P755" s="28">
        <v>-2.9780010776700398E-3</v>
      </c>
    </row>
    <row r="756" spans="1:16" x14ac:dyDescent="0.3">
      <c r="A756" t="s">
        <v>466</v>
      </c>
      <c r="B756" t="str">
        <f>VLOOKUP(A756,Sheet3!L:L,1,FALSE)</f>
        <v>BB CN EQUITY</v>
      </c>
      <c r="C756" t="str">
        <f>VLOOKUP(A756,'ALL - prices'!B:C,2,FALSE)</f>
        <v>BlackBerry Ltd</v>
      </c>
      <c r="D756" t="str">
        <f>VLOOKUP(A756,'ALL - prices'!B:I,8,FALSE)</f>
        <v>Information Technology</v>
      </c>
      <c r="E756">
        <v>2023</v>
      </c>
      <c r="F756" t="s">
        <v>681</v>
      </c>
      <c r="G756" t="str">
        <f t="shared" si="56"/>
        <v>2023-Q3</v>
      </c>
      <c r="H756" s="4">
        <f>INDEX('ALL - prices'!$J$3:$DY$219,MATCH('COMBINED DATA'!A756,'ALL - prices'!$B$3:$B$219,0),MATCH('COMBINED DATA'!G756,'ALL - prices'!$J$1:$DY$1,0))</f>
        <v>6.43</v>
      </c>
      <c r="I756" s="14">
        <f t="shared" si="55"/>
        <v>0.53656313701184855</v>
      </c>
      <c r="J756" s="6">
        <f>INDEX('market cap'!$B$3:$DQ$219,MATCH(A756,'market cap'!$A$3:$A$219,0),MATCH(G756,'market cap'!$B$1:$DQ$1,0))</f>
        <v>3753.0909999999999</v>
      </c>
      <c r="K756">
        <f t="shared" si="57"/>
        <v>8.2303350461099125</v>
      </c>
      <c r="L756">
        <f>INDEX('PB2'!$D$2:$AQ$224,MATCH(A756,'PB2'!$B$2:$B$224,0),MATCH(G756,'PB2'!$D$1:$AQ$1,0))</f>
        <v>2.6008999347686799</v>
      </c>
      <c r="M756" s="16">
        <f t="shared" si="58"/>
        <v>0.38448230423326091</v>
      </c>
      <c r="N756" s="6">
        <f>INDEX('ROA2'!$D$2:$AQ$224,MATCH(A756,'ROA2'!$B$2:$B$224,0),MATCH(G756,'ROA2'!$D$1:$AQ$1,0))</f>
        <v>-27.641462326049801</v>
      </c>
      <c r="O756" s="6">
        <v>1612.9999359999999</v>
      </c>
      <c r="P756" s="28">
        <v>-3.6439703703703745E-2</v>
      </c>
    </row>
    <row r="757" spans="1:16" x14ac:dyDescent="0.3">
      <c r="A757" t="s">
        <v>466</v>
      </c>
      <c r="B757" t="str">
        <f>VLOOKUP(A757,Sheet3!L:L,1,FALSE)</f>
        <v>BB CN EQUITY</v>
      </c>
      <c r="C757" t="str">
        <f>VLOOKUP(A757,'ALL - prices'!B:C,2,FALSE)</f>
        <v>BlackBerry Ltd</v>
      </c>
      <c r="D757" t="str">
        <f>VLOOKUP(A757,'ALL - prices'!B:I,8,FALSE)</f>
        <v>Information Technology</v>
      </c>
      <c r="E757">
        <v>2023</v>
      </c>
      <c r="F757" t="s">
        <v>682</v>
      </c>
      <c r="G757" t="str">
        <f t="shared" si="56"/>
        <v>2023-Q4</v>
      </c>
      <c r="H757" s="4">
        <f>INDEX('ALL - prices'!$J$3:$DY$219,MATCH('COMBINED DATA'!A757,'ALL - prices'!$B$3:$B$219,0),MATCH('COMBINED DATA'!G757,'ALL - prices'!$J$1:$DY$1,0))</f>
        <v>4.6100000000000003</v>
      </c>
      <c r="I757" s="14">
        <f t="shared" si="55"/>
        <v>0.95569782532625591</v>
      </c>
      <c r="J757" s="6">
        <f>INDEX('market cap'!$B$3:$DQ$219,MATCH(A757,'market cap'!$A$3:$A$219,0),MATCH(G757,'market cap'!$B$1:$DQ$1,0))</f>
        <v>2698.4421000000002</v>
      </c>
      <c r="K757">
        <f t="shared" si="57"/>
        <v>7.9004298854638595</v>
      </c>
      <c r="L757">
        <f>INDEX('PB2'!$D$2:$AQ$224,MATCH(A757,'PB2'!$B$2:$B$224,0),MATCH(G757,'PB2'!$D$1:$AQ$1,0))</f>
        <v>2.1250679492950399</v>
      </c>
      <c r="M757" s="16">
        <f t="shared" si="58"/>
        <v>0.47057318818051691</v>
      </c>
      <c r="N757" s="6">
        <f>INDEX('ROA2'!$D$2:$AQ$224,MATCH(A757,'ROA2'!$B$2:$B$224,0),MATCH(G757,'ROA2'!$D$1:$AQ$1,0))</f>
        <v>-31.663883209228501</v>
      </c>
      <c r="O757" s="6">
        <v>1400</v>
      </c>
      <c r="P757" s="28">
        <v>-0.13205204243727878</v>
      </c>
    </row>
    <row r="758" spans="1:16" x14ac:dyDescent="0.3">
      <c r="A758" t="s">
        <v>466</v>
      </c>
      <c r="B758" t="str">
        <f>VLOOKUP(A758,Sheet3!L:L,1,FALSE)</f>
        <v>BB CN EQUITY</v>
      </c>
      <c r="C758" t="str">
        <f>VLOOKUP(A758,'ALL - prices'!B:C,2,FALSE)</f>
        <v>BlackBerry Ltd</v>
      </c>
      <c r="D758" t="str">
        <f>VLOOKUP(A758,'ALL - prices'!B:I,8,FALSE)</f>
        <v>Information Technology</v>
      </c>
      <c r="E758" s="18">
        <v>2024</v>
      </c>
      <c r="F758" t="s">
        <v>679</v>
      </c>
      <c r="G758" t="str">
        <f t="shared" si="56"/>
        <v>2024-Q1</v>
      </c>
      <c r="H758" s="4">
        <f>INDEX('ALL - prices'!$J$3:$DY$219,MATCH('COMBINED DATA'!A758,'ALL - prices'!$B$3:$B$219,0),MATCH('COMBINED DATA'!G758,'ALL - prices'!$J$1:$DY$1,0))</f>
        <v>3.71</v>
      </c>
      <c r="I758" s="14" t="s">
        <v>769</v>
      </c>
      <c r="J758" s="6">
        <f>INDEX('market cap'!$B$3:$DQ$219,MATCH(A758,'market cap'!$A$3:$A$219,0),MATCH(G758,'market cap'!$B$1:$DQ$1,0))</f>
        <v>2186.0527000000002</v>
      </c>
      <c r="K758">
        <f t="shared" si="57"/>
        <v>7.6898527764056359</v>
      </c>
      <c r="L758">
        <f>INDEX('PB2'!$D$2:$AQ$224,MATCH(A758,'PB2'!$B$2:$B$224,0),MATCH(G758,'PB2'!$D$1:$AQ$1,0))</f>
        <v>2.2153789997100799</v>
      </c>
      <c r="M758" s="16">
        <f t="shared" si="58"/>
        <v>0.4513900330963086</v>
      </c>
      <c r="N758" s="6">
        <f>INDEX('ROA2'!$D$2:$AQ$224,MATCH(A758,'ROA2'!$B$2:$B$224,0),MATCH(G758,'ROA2'!$D$1:$AQ$1,0))</f>
        <v>-8.4580354690551793</v>
      </c>
      <c r="O758" s="6">
        <v>1395.0000640000001</v>
      </c>
      <c r="P758" s="28">
        <v>-3.57138285714281E-3</v>
      </c>
    </row>
    <row r="759" spans="1:16" x14ac:dyDescent="0.3">
      <c r="A759" t="s">
        <v>466</v>
      </c>
      <c r="B759" t="str">
        <f>VLOOKUP(A759,Sheet3!L:L,1,FALSE)</f>
        <v>BB CN EQUITY</v>
      </c>
      <c r="C759" t="str">
        <f>VLOOKUP(A759,'ALL - prices'!B:C,2,FALSE)</f>
        <v>BlackBerry Ltd</v>
      </c>
      <c r="D759" t="str">
        <f>VLOOKUP(A759,'ALL - prices'!B:I,8,FALSE)</f>
        <v>Information Technology</v>
      </c>
      <c r="E759" s="18">
        <v>2024</v>
      </c>
      <c r="F759" t="s">
        <v>680</v>
      </c>
      <c r="G759" t="str">
        <f t="shared" si="56"/>
        <v>2024-Q2</v>
      </c>
      <c r="H759" s="4">
        <f>INDEX('ALL - prices'!$J$3:$DY$219,MATCH('COMBINED DATA'!A759,'ALL - prices'!$B$3:$B$219,0),MATCH('COMBINED DATA'!G759,'ALL - prices'!$J$1:$DY$1,0))</f>
        <v>3.42</v>
      </c>
      <c r="I759" s="14" t="s">
        <v>769</v>
      </c>
      <c r="J759" s="6">
        <f>INDEX('market cap'!$B$3:$DQ$219,MATCH(A759,'market cap'!$A$3:$A$219,0),MATCH(G759,'market cap'!$B$1:$DQ$1,0))</f>
        <v>2018.3862999999999</v>
      </c>
      <c r="K759">
        <f t="shared" si="57"/>
        <v>7.6100536097493139</v>
      </c>
      <c r="L759">
        <f>INDEX('PB2'!$D$2:$AQ$224,MATCH(A759,'PB2'!$B$2:$B$224,0),MATCH(G759,'PB2'!$D$1:$AQ$1,0))</f>
        <v>1.89468705654144</v>
      </c>
      <c r="M759" s="16">
        <f t="shared" si="58"/>
        <v>0.52779164588024319</v>
      </c>
      <c r="N759" s="6">
        <f>INDEX('ROA2'!$D$2:$AQ$224,MATCH(A759,'ROA2'!$B$2:$B$224,0),MATCH(G759,'ROA2'!$D$1:$AQ$1,0))</f>
        <v>-10.7574243545532</v>
      </c>
      <c r="O759" s="6">
        <v>1323.0000640000001</v>
      </c>
      <c r="P759" s="28">
        <v>-5.1612900857902752E-2</v>
      </c>
    </row>
    <row r="760" spans="1:16" x14ac:dyDescent="0.3">
      <c r="A760" t="s">
        <v>466</v>
      </c>
      <c r="B760" t="str">
        <f>VLOOKUP(A760,Sheet3!L:L,1,FALSE)</f>
        <v>BB CN EQUITY</v>
      </c>
      <c r="C760" t="str">
        <f>VLOOKUP(A760,'ALL - prices'!B:C,2,FALSE)</f>
        <v>BlackBerry Ltd</v>
      </c>
      <c r="D760" t="str">
        <f>VLOOKUP(A760,'ALL - prices'!B:I,8,FALSE)</f>
        <v>Information Technology</v>
      </c>
      <c r="E760" s="18">
        <v>2024</v>
      </c>
      <c r="F760" t="s">
        <v>681</v>
      </c>
      <c r="G760" t="str">
        <f t="shared" si="56"/>
        <v>2024-Q3</v>
      </c>
      <c r="H760" s="4">
        <f>INDEX('ALL - prices'!$J$3:$DY$219,MATCH('COMBINED DATA'!A760,'ALL - prices'!$B$3:$B$219,0),MATCH('COMBINED DATA'!G760,'ALL - prices'!$J$1:$DY$1,0))</f>
        <v>3.56</v>
      </c>
      <c r="I760" s="14" t="s">
        <v>769</v>
      </c>
      <c r="J760" s="6">
        <f>INDEX('market cap'!$B$3:$DQ$219,MATCH(A760,'market cap'!$A$3:$A$219,0),MATCH(G760,'market cap'!$B$1:$DQ$1,0))</f>
        <v>2102.9917</v>
      </c>
      <c r="K760">
        <f t="shared" si="57"/>
        <v>7.651116228952163</v>
      </c>
      <c r="L760">
        <f>INDEX('PB2'!$D$2:$AQ$224,MATCH(A760,'PB2'!$B$2:$B$224,0),MATCH(G760,'PB2'!$D$1:$AQ$1,0))</f>
        <v>2.1450059413909899</v>
      </c>
      <c r="M760" s="16">
        <f t="shared" si="58"/>
        <v>0.46619917488504564</v>
      </c>
      <c r="N760" s="6">
        <f>INDEX('ROA2'!$D$2:$AQ$224,MATCH(A760,'ROA2'!$B$2:$B$224,0),MATCH(G760,'ROA2'!$D$1:$AQ$1,0))</f>
        <v>-9.4505491256713903</v>
      </c>
      <c r="O760" s="6">
        <v>1299.0000640000001</v>
      </c>
      <c r="P760" s="28">
        <v>-1.8140588691611732E-2</v>
      </c>
    </row>
    <row r="761" spans="1:16" x14ac:dyDescent="0.3">
      <c r="A761" t="s">
        <v>466</v>
      </c>
      <c r="B761" t="str">
        <f>VLOOKUP(A761,Sheet3!L:L,1,FALSE)</f>
        <v>BB CN EQUITY</v>
      </c>
      <c r="C761" t="str">
        <f>VLOOKUP(A761,'ALL - prices'!B:C,2,FALSE)</f>
        <v>BlackBerry Ltd</v>
      </c>
      <c r="D761" t="str">
        <f>VLOOKUP(A761,'ALL - prices'!B:I,8,FALSE)</f>
        <v>Information Technology</v>
      </c>
      <c r="E761" s="18">
        <v>2024</v>
      </c>
      <c r="F761" t="s">
        <v>682</v>
      </c>
      <c r="G761" t="str">
        <f t="shared" si="56"/>
        <v>2024-Q4</v>
      </c>
      <c r="H761" s="4">
        <f>INDEX('ALL - prices'!$J$3:$DY$219,MATCH('COMBINED DATA'!A761,'ALL - prices'!$B$3:$B$219,0),MATCH('COMBINED DATA'!G761,'ALL - prices'!$J$1:$DY$1,0))</f>
        <v>5.46</v>
      </c>
      <c r="I761" s="14" t="s">
        <v>769</v>
      </c>
      <c r="J761" s="6">
        <f>INDEX('market cap'!$B$3:$DQ$219,MATCH(A761,'market cap'!$A$3:$A$219,0),MATCH(G761,'market cap'!$B$1:$DQ$1,0))</f>
        <v>3230.0443</v>
      </c>
      <c r="K761">
        <f t="shared" si="57"/>
        <v>8.080251131292929</v>
      </c>
      <c r="L761">
        <f>INDEX('PB2'!$D$2:$AQ$224,MATCH(A761,'PB2'!$B$2:$B$224,0),MATCH(G761,'PB2'!$D$1:$AQ$1,0))</f>
        <v>3.09606204942994</v>
      </c>
      <c r="M761" s="16">
        <f t="shared" si="58"/>
        <v>0.3229909426990083</v>
      </c>
      <c r="N761" s="6">
        <f>INDEX('ROA2'!$D$2:$AQ$224,MATCH(A761,'ROA2'!$B$2:$B$224,0),MATCH(G761,'ROA2'!$D$1:$AQ$1,0))</f>
        <v>-9.4721298217773402</v>
      </c>
      <c r="O761" s="6">
        <v>1308.9999359999999</v>
      </c>
      <c r="P761" s="28">
        <v>7.6981304906231845E-3</v>
      </c>
    </row>
    <row r="762" spans="1:16" x14ac:dyDescent="0.3">
      <c r="A762" t="s">
        <v>467</v>
      </c>
      <c r="B762" t="e">
        <f>VLOOKUP(A762,Sheet3!L:L,1,FALSE)</f>
        <v>#N/A</v>
      </c>
      <c r="C762" t="str">
        <f>VLOOKUP(A762,'ALL - prices'!B:C,2,FALSE)</f>
        <v>Bombardier Inc</v>
      </c>
      <c r="D762" t="str">
        <f>VLOOKUP(A762,'ALL - prices'!B:I,8,FALSE)</f>
        <v>Industrials</v>
      </c>
      <c r="E762">
        <v>2015</v>
      </c>
      <c r="F762" t="s">
        <v>679</v>
      </c>
      <c r="G762" t="str">
        <f t="shared" si="56"/>
        <v>2015-Q1</v>
      </c>
      <c r="H762" s="4">
        <f>INDEX('ALL - prices'!$J$3:$DY$219,MATCH('COMBINED DATA'!A762,'ALL - prices'!$B$3:$B$219,0),MATCH('COMBINED DATA'!G762,'ALL - prices'!$J$1:$DY$1,0))</f>
        <v>62.5</v>
      </c>
      <c r="I762" s="14">
        <f t="shared" ref="I762:I797" si="59">STDEV(H763:H766)</f>
        <v>11.147449259808273</v>
      </c>
      <c r="J762" s="15">
        <f>INDEX(MarketCap2!$E$2:$AR$224,MATCH(A762,MarketCap2!$B$2:$B$224,0),MATCH(G762,MarketCap2!$E$1:$AR$1,0))</f>
        <v>5647144448</v>
      </c>
      <c r="K762">
        <f t="shared" si="57"/>
        <v>22.454415846909747</v>
      </c>
      <c r="L762">
        <f>INDEX('PB2'!$D$2:$AQ$224,MATCH(A762,'PB2'!$B$2:$B$224,0),MATCH(G762,'PB2'!$D$1:$AQ$1,0))</f>
        <v>21.962751388549801</v>
      </c>
      <c r="M762" s="16">
        <f t="shared" si="58"/>
        <v>4.5531635918865172E-2</v>
      </c>
      <c r="N762" s="6">
        <f>INDEX('ROA2'!$D$2:$AQ$224,MATCH(A762,'ROA2'!$B$2:$B$224,0),MATCH(G762,'ROA2'!$D$1:$AQ$1,0))</f>
        <v>-4.4087967872619602</v>
      </c>
      <c r="O762" s="6">
        <v>27613.999103999999</v>
      </c>
      <c r="P762" s="28">
        <v>-5.978891025757254E-2</v>
      </c>
    </row>
    <row r="763" spans="1:16" x14ac:dyDescent="0.3">
      <c r="A763" t="s">
        <v>467</v>
      </c>
      <c r="B763" t="e">
        <f>VLOOKUP(A763,Sheet3!L:L,1,FALSE)</f>
        <v>#N/A</v>
      </c>
      <c r="C763" t="str">
        <f>VLOOKUP(A763,'ALL - prices'!B:C,2,FALSE)</f>
        <v>Bombardier Inc</v>
      </c>
      <c r="D763" t="str">
        <f>VLOOKUP(A763,'ALL - prices'!B:I,8,FALSE)</f>
        <v>Industrials</v>
      </c>
      <c r="E763">
        <v>2015</v>
      </c>
      <c r="F763" t="s">
        <v>680</v>
      </c>
      <c r="G763" t="str">
        <f t="shared" si="56"/>
        <v>2015-Q2</v>
      </c>
      <c r="H763" s="4">
        <f>INDEX('ALL - prices'!$J$3:$DY$219,MATCH('COMBINED DATA'!A763,'ALL - prices'!$B$3:$B$219,0),MATCH('COMBINED DATA'!G763,'ALL - prices'!$J$1:$DY$1,0))</f>
        <v>56.75</v>
      </c>
      <c r="I763" s="14">
        <f t="shared" si="59"/>
        <v>7.46240577829965</v>
      </c>
      <c r="J763" s="15">
        <f>INDEX(MarketCap2!$E$2:$AR$224,MATCH(A763,MarketCap2!$B$2:$B$224,0),MATCH(G763,MarketCap2!$E$1:$AR$1,0))</f>
        <v>5114784768</v>
      </c>
      <c r="K763">
        <f t="shared" si="57"/>
        <v>22.355401156872297</v>
      </c>
      <c r="L763">
        <f>INDEX('PB2'!$D$2:$AQ$224,MATCH(A763,'PB2'!$B$2:$B$224,0),MATCH(G763,'PB2'!$D$1:$AQ$1,0))</f>
        <v>3.6959819793701199</v>
      </c>
      <c r="M763" s="16">
        <f t="shared" si="58"/>
        <v>0.27056408975522739</v>
      </c>
      <c r="N763" s="6">
        <f>INDEX('ROA2'!$D$2:$AQ$224,MATCH(A763,'ROA2'!$B$2:$B$224,0),MATCH(G763,'ROA2'!$D$1:$AQ$1,0))</f>
        <v>-4.2845830917358398</v>
      </c>
      <c r="O763" s="6">
        <v>29646.999552000001</v>
      </c>
      <c r="P763" s="28">
        <v>7.3622094371166763E-2</v>
      </c>
    </row>
    <row r="764" spans="1:16" x14ac:dyDescent="0.3">
      <c r="A764" t="s">
        <v>467</v>
      </c>
      <c r="B764" t="e">
        <f>VLOOKUP(A764,Sheet3!L:L,1,FALSE)</f>
        <v>#N/A</v>
      </c>
      <c r="C764" t="str">
        <f>VLOOKUP(A764,'ALL - prices'!B:C,2,FALSE)</f>
        <v>Bombardier Inc</v>
      </c>
      <c r="D764" t="str">
        <f>VLOOKUP(A764,'ALL - prices'!B:I,8,FALSE)</f>
        <v>Industrials</v>
      </c>
      <c r="E764">
        <v>2015</v>
      </c>
      <c r="F764" t="s">
        <v>681</v>
      </c>
      <c r="G764" t="str">
        <f t="shared" si="56"/>
        <v>2015-Q3</v>
      </c>
      <c r="H764" s="4">
        <f>INDEX('ALL - prices'!$J$3:$DY$219,MATCH('COMBINED DATA'!A764,'ALL - prices'!$B$3:$B$219,0),MATCH('COMBINED DATA'!G764,'ALL - prices'!$J$1:$DY$1,0))</f>
        <v>41.75</v>
      </c>
      <c r="I764" s="14">
        <f t="shared" si="59"/>
        <v>8.0009765029026294</v>
      </c>
      <c r="J764" s="15">
        <f>INDEX(MarketCap2!$E$2:$AR$224,MATCH(A764,MarketCap2!$B$2:$B$224,0),MATCH(G764,MarketCap2!$E$1:$AR$1,0))</f>
        <v>3757637120</v>
      </c>
      <c r="K764">
        <f t="shared" si="57"/>
        <v>22.04705617127421</v>
      </c>
      <c r="L764" t="str">
        <f>INDEX('PB2'!$D$2:$AQ$224,MATCH(A764,'PB2'!$B$2:$B$224,0),MATCH(G764,'PB2'!$D$1:$AQ$1,0))</f>
        <v>--</v>
      </c>
      <c r="M764" s="16" t="e">
        <f t="shared" si="58"/>
        <v>#VALUE!</v>
      </c>
      <c r="N764" s="6">
        <f>INDEX('ROA2'!$D$2:$AQ$224,MATCH(A764,'ROA2'!$B$2:$B$224,0),MATCH(G764,'ROA2'!$D$1:$AQ$1,0))</f>
        <v>-4.4189691543579102</v>
      </c>
      <c r="O764" s="6">
        <v>28784.001024000001</v>
      </c>
      <c r="P764" s="28">
        <v>-2.9109135529426004E-2</v>
      </c>
    </row>
    <row r="765" spans="1:16" x14ac:dyDescent="0.3">
      <c r="A765" t="s">
        <v>467</v>
      </c>
      <c r="B765" t="e">
        <f>VLOOKUP(A765,Sheet3!L:L,1,FALSE)</f>
        <v>#N/A</v>
      </c>
      <c r="C765" t="str">
        <f>VLOOKUP(A765,'ALL - prices'!B:C,2,FALSE)</f>
        <v>Bombardier Inc</v>
      </c>
      <c r="D765" t="str">
        <f>VLOOKUP(A765,'ALL - prices'!B:I,8,FALSE)</f>
        <v>Industrials</v>
      </c>
      <c r="E765">
        <v>2015</v>
      </c>
      <c r="F765" t="s">
        <v>682</v>
      </c>
      <c r="G765" t="str">
        <f t="shared" si="56"/>
        <v>2015-Q4</v>
      </c>
      <c r="H765" s="4">
        <f>INDEX('ALL - prices'!$J$3:$DY$219,MATCH('COMBINED DATA'!A765,'ALL - prices'!$B$3:$B$219,0),MATCH('COMBINED DATA'!G765,'ALL - prices'!$J$1:$DY$1,0))</f>
        <v>33.5</v>
      </c>
      <c r="I765" s="14">
        <f t="shared" si="59"/>
        <v>9.0886834396774248</v>
      </c>
      <c r="J765" s="15">
        <f>INDEX(MarketCap2!$E$2:$AR$224,MATCH(A765,MarketCap2!$B$2:$B$224,0),MATCH(G765,MarketCap2!$E$1:$AR$1,0))</f>
        <v>3054138112</v>
      </c>
      <c r="K765">
        <f t="shared" si="57"/>
        <v>21.839763266033994</v>
      </c>
      <c r="L765" t="str">
        <f>INDEX('PB2'!$D$2:$AQ$224,MATCH(A765,'PB2'!$B$2:$B$224,0),MATCH(G765,'PB2'!$D$1:$AQ$1,0))</f>
        <v>--</v>
      </c>
      <c r="M765" s="16" t="e">
        <f t="shared" si="58"/>
        <v>#VALUE!</v>
      </c>
      <c r="N765" s="6">
        <f>INDEX('ROA2'!$D$2:$AQ$224,MATCH(A765,'ROA2'!$B$2:$B$224,0),MATCH(G765,'ROA2'!$D$1:$AQ$1,0))</f>
        <v>-23.5117301940918</v>
      </c>
      <c r="O765" s="6">
        <v>23862.999039999999</v>
      </c>
      <c r="P765" s="28">
        <v>-0.17096309786457023</v>
      </c>
    </row>
    <row r="766" spans="1:16" x14ac:dyDescent="0.3">
      <c r="A766" t="s">
        <v>467</v>
      </c>
      <c r="B766" t="e">
        <f>VLOOKUP(A766,Sheet3!L:L,1,FALSE)</f>
        <v>#N/A</v>
      </c>
      <c r="C766" t="str">
        <f>VLOOKUP(A766,'ALL - prices'!B:C,2,FALSE)</f>
        <v>Bombardier Inc</v>
      </c>
      <c r="D766" t="str">
        <f>VLOOKUP(A766,'ALL - prices'!B:I,8,FALSE)</f>
        <v>Industrials</v>
      </c>
      <c r="E766">
        <v>2016</v>
      </c>
      <c r="F766" t="s">
        <v>679</v>
      </c>
      <c r="G766" t="str">
        <f t="shared" si="56"/>
        <v>2016-Q1</v>
      </c>
      <c r="H766" s="4">
        <f>INDEX('ALL - prices'!$J$3:$DY$219,MATCH('COMBINED DATA'!A766,'ALL - prices'!$B$3:$B$219,0),MATCH('COMBINED DATA'!G766,'ALL - prices'!$J$1:$DY$1,0))</f>
        <v>32.75</v>
      </c>
      <c r="I766" s="14">
        <f t="shared" si="59"/>
        <v>3.9124534076032988</v>
      </c>
      <c r="J766" s="15">
        <f>INDEX(MarketCap2!$E$2:$AR$224,MATCH(A766,MarketCap2!$B$2:$B$224,0),MATCH(G766,MarketCap2!$E$1:$AR$1,0))</f>
        <v>2983606528</v>
      </c>
      <c r="K766">
        <f t="shared" si="57"/>
        <v>21.816398650003741</v>
      </c>
      <c r="L766" t="str">
        <f>INDEX('PB2'!$D$2:$AQ$224,MATCH(A766,'PB2'!$B$2:$B$224,0),MATCH(G766,'PB2'!$D$1:$AQ$1,0))</f>
        <v>--</v>
      </c>
      <c r="M766" s="16" t="e">
        <f t="shared" si="58"/>
        <v>#VALUE!</v>
      </c>
      <c r="N766" s="6">
        <f>INDEX('ROA2'!$D$2:$AQ$224,MATCH(A766,'ROA2'!$B$2:$B$224,0),MATCH(G766,'ROA2'!$D$1:$AQ$1,0))</f>
        <v>-21.169111251831101</v>
      </c>
      <c r="O766" s="6">
        <v>22902.999039999999</v>
      </c>
      <c r="P766" s="28">
        <v>-4.0229645837508279E-2</v>
      </c>
    </row>
    <row r="767" spans="1:16" x14ac:dyDescent="0.3">
      <c r="A767" t="s">
        <v>467</v>
      </c>
      <c r="B767" t="e">
        <f>VLOOKUP(A767,Sheet3!L:L,1,FALSE)</f>
        <v>#N/A</v>
      </c>
      <c r="C767" t="str">
        <f>VLOOKUP(A767,'ALL - prices'!B:C,2,FALSE)</f>
        <v>Bombardier Inc</v>
      </c>
      <c r="D767" t="str">
        <f>VLOOKUP(A767,'ALL - prices'!B:I,8,FALSE)</f>
        <v>Industrials</v>
      </c>
      <c r="E767">
        <v>2016</v>
      </c>
      <c r="F767" t="s">
        <v>680</v>
      </c>
      <c r="G767" t="str">
        <f t="shared" si="56"/>
        <v>2016-Q2</v>
      </c>
      <c r="H767" s="4">
        <f>INDEX('ALL - prices'!$J$3:$DY$219,MATCH('COMBINED DATA'!A767,'ALL - prices'!$B$3:$B$219,0),MATCH('COMBINED DATA'!G767,'ALL - prices'!$J$1:$DY$1,0))</f>
        <v>48.5</v>
      </c>
      <c r="I767" s="14">
        <f t="shared" si="59"/>
        <v>5.8785450297387927</v>
      </c>
      <c r="J767" s="15">
        <f>INDEX(MarketCap2!$E$2:$AR$224,MATCH(A767,MarketCap2!$B$2:$B$224,0),MATCH(G767,MarketCap2!$E$1:$AR$1,0))</f>
        <v>4446145024</v>
      </c>
      <c r="K767">
        <f t="shared" si="57"/>
        <v>22.215303270939785</v>
      </c>
      <c r="L767" t="str">
        <f>INDEX('PB2'!$D$2:$AQ$224,MATCH(A767,'PB2'!$B$2:$B$224,0),MATCH(G767,'PB2'!$D$1:$AQ$1,0))</f>
        <v>--</v>
      </c>
      <c r="M767" s="16" t="e">
        <f t="shared" si="58"/>
        <v>#VALUE!</v>
      </c>
      <c r="N767" s="6">
        <f>INDEX('ROA2'!$D$2:$AQ$224,MATCH(A767,'ROA2'!$B$2:$B$224,0),MATCH(G767,'ROA2'!$D$1:$AQ$1,0))</f>
        <v>-21.030122756958001</v>
      </c>
      <c r="O767" s="6">
        <v>23666.999296000002</v>
      </c>
      <c r="P767" s="28">
        <v>3.3358087937115991E-2</v>
      </c>
    </row>
    <row r="768" spans="1:16" x14ac:dyDescent="0.3">
      <c r="A768" t="s">
        <v>467</v>
      </c>
      <c r="B768" t="e">
        <f>VLOOKUP(A768,Sheet3!L:L,1,FALSE)</f>
        <v>#N/A</v>
      </c>
      <c r="C768" t="str">
        <f>VLOOKUP(A768,'ALL - prices'!B:C,2,FALSE)</f>
        <v>Bombardier Inc</v>
      </c>
      <c r="D768" t="str">
        <f>VLOOKUP(A768,'ALL - prices'!B:I,8,FALSE)</f>
        <v>Industrials</v>
      </c>
      <c r="E768">
        <v>2016</v>
      </c>
      <c r="F768" t="s">
        <v>681</v>
      </c>
      <c r="G768" t="str">
        <f t="shared" si="56"/>
        <v>2016-Q3</v>
      </c>
      <c r="H768" s="4">
        <f>INDEX('ALL - prices'!$J$3:$DY$219,MATCH('COMBINED DATA'!A768,'ALL - prices'!$B$3:$B$219,0),MATCH('COMBINED DATA'!G768,'ALL - prices'!$J$1:$DY$1,0))</f>
        <v>45</v>
      </c>
      <c r="I768" s="14">
        <f t="shared" si="59"/>
        <v>3.3996016923555423</v>
      </c>
      <c r="J768" s="15">
        <f>INDEX(MarketCap2!$E$2:$AR$224,MATCH(A768,MarketCap2!$B$2:$B$224,0),MATCH(G768,MarketCap2!$E$1:$AR$1,0))</f>
        <v>4115937024</v>
      </c>
      <c r="K768">
        <f t="shared" si="57"/>
        <v>22.138132354509619</v>
      </c>
      <c r="L768" t="str">
        <f>INDEX('PB2'!$D$2:$AQ$224,MATCH(A768,'PB2'!$B$2:$B$224,0),MATCH(G768,'PB2'!$D$1:$AQ$1,0))</f>
        <v>--</v>
      </c>
      <c r="M768" s="16" t="e">
        <f t="shared" si="58"/>
        <v>#VALUE!</v>
      </c>
      <c r="N768" s="6">
        <f>INDEX('ROA2'!$D$2:$AQ$224,MATCH(A768,'ROA2'!$B$2:$B$224,0),MATCH(G768,'ROA2'!$D$1:$AQ$1,0))</f>
        <v>-23.7850151062012</v>
      </c>
      <c r="O768" s="6">
        <v>23871.000575999999</v>
      </c>
      <c r="P768" s="28">
        <v>8.6196512472316404E-3</v>
      </c>
    </row>
    <row r="769" spans="1:16" x14ac:dyDescent="0.3">
      <c r="A769" t="s">
        <v>467</v>
      </c>
      <c r="B769" t="e">
        <f>VLOOKUP(A769,Sheet3!L:L,1,FALSE)</f>
        <v>#N/A</v>
      </c>
      <c r="C769" t="str">
        <f>VLOOKUP(A769,'ALL - prices'!B:C,2,FALSE)</f>
        <v>Bombardier Inc</v>
      </c>
      <c r="D769" t="str">
        <f>VLOOKUP(A769,'ALL - prices'!B:I,8,FALSE)</f>
        <v>Industrials</v>
      </c>
      <c r="E769">
        <v>2016</v>
      </c>
      <c r="F769" t="s">
        <v>682</v>
      </c>
      <c r="G769" t="str">
        <f t="shared" si="56"/>
        <v>2016-Q4</v>
      </c>
      <c r="H769" s="4">
        <f>INDEX('ALL - prices'!$J$3:$DY$219,MATCH('COMBINED DATA'!A769,'ALL - prices'!$B$3:$B$219,0),MATCH('COMBINED DATA'!G769,'ALL - prices'!$J$1:$DY$1,0))</f>
        <v>54.25</v>
      </c>
      <c r="I769" s="14">
        <f t="shared" si="59"/>
        <v>10.662189815730475</v>
      </c>
      <c r="J769" s="15">
        <f>INDEX(MarketCap2!$E$2:$AR$224,MATCH(A769,MarketCap2!$B$2:$B$224,0),MATCH(G769,MarketCap2!$E$1:$AR$1,0))</f>
        <v>4925295104</v>
      </c>
      <c r="K769">
        <f t="shared" si="57"/>
        <v>22.317650029369265</v>
      </c>
      <c r="L769" t="str">
        <f>INDEX('PB2'!$D$2:$AQ$224,MATCH(A769,'PB2'!$B$2:$B$224,0),MATCH(G769,'PB2'!$D$1:$AQ$1,0))</f>
        <v>--</v>
      </c>
      <c r="M769" s="16" t="e">
        <f t="shared" si="58"/>
        <v>#VALUE!</v>
      </c>
      <c r="N769" s="6">
        <f>INDEX('ROA2'!$D$2:$AQ$224,MATCH(A769,'ROA2'!$B$2:$B$224,0),MATCH(G769,'ROA2'!$D$1:$AQ$1,0))</f>
        <v>-6.0746979713439897</v>
      </c>
      <c r="O769" s="6">
        <v>23875.999744000001</v>
      </c>
      <c r="P769" s="28">
        <v>2.0942431734630699E-4</v>
      </c>
    </row>
    <row r="770" spans="1:16" x14ac:dyDescent="0.3">
      <c r="A770" t="s">
        <v>467</v>
      </c>
      <c r="B770" t="e">
        <f>VLOOKUP(A770,Sheet3!L:L,1,FALSE)</f>
        <v>#N/A</v>
      </c>
      <c r="C770" t="str">
        <f>VLOOKUP(A770,'ALL - prices'!B:C,2,FALSE)</f>
        <v>Bombardier Inc</v>
      </c>
      <c r="D770" t="str">
        <f>VLOOKUP(A770,'ALL - prices'!B:I,8,FALSE)</f>
        <v>Industrials</v>
      </c>
      <c r="E770">
        <v>2017</v>
      </c>
      <c r="F770" t="s">
        <v>679</v>
      </c>
      <c r="G770" t="str">
        <f t="shared" si="56"/>
        <v>2017-Q1</v>
      </c>
      <c r="H770" s="4">
        <f>INDEX('ALL - prices'!$J$3:$DY$219,MATCH('COMBINED DATA'!A770,'ALL - prices'!$B$3:$B$219,0),MATCH('COMBINED DATA'!G770,'ALL - prices'!$J$1:$DY$1,0))</f>
        <v>51</v>
      </c>
      <c r="I770" s="14">
        <f t="shared" si="59"/>
        <v>17.263883302046114</v>
      </c>
      <c r="J770" s="15">
        <f>INDEX(MarketCap2!$E$2:$AR$224,MATCH(A770,MarketCap2!$B$2:$B$224,0),MATCH(G770,MarketCap2!$E$1:$AR$1,0))</f>
        <v>4633240064</v>
      </c>
      <c r="K770">
        <f t="shared" si="57"/>
        <v>22.256522258140393</v>
      </c>
      <c r="L770" t="str">
        <f>INDEX('PB2'!$D$2:$AQ$224,MATCH(A770,'PB2'!$B$2:$B$224,0),MATCH(G770,'PB2'!$D$1:$AQ$1,0))</f>
        <v>--</v>
      </c>
      <c r="M770" s="16" t="e">
        <f t="shared" si="58"/>
        <v>#VALUE!</v>
      </c>
      <c r="N770" s="6">
        <f>INDEX('ROA2'!$D$2:$AQ$224,MATCH(A770,'ROA2'!$B$2:$B$224,0),MATCH(G770,'ROA2'!$D$1:$AQ$1,0))</f>
        <v>-4.4698109626770002</v>
      </c>
      <c r="O770" s="6">
        <v>22826.000383999999</v>
      </c>
      <c r="P770" s="28">
        <v>-4.397718928037201E-2</v>
      </c>
    </row>
    <row r="771" spans="1:16" x14ac:dyDescent="0.3">
      <c r="A771" t="s">
        <v>467</v>
      </c>
      <c r="B771" t="e">
        <f>VLOOKUP(A771,Sheet3!L:L,1,FALSE)</f>
        <v>#N/A</v>
      </c>
      <c r="C771" t="str">
        <f>VLOOKUP(A771,'ALL - prices'!B:C,2,FALSE)</f>
        <v>Bombardier Inc</v>
      </c>
      <c r="D771" t="str">
        <f>VLOOKUP(A771,'ALL - prices'!B:I,8,FALSE)</f>
        <v>Industrials</v>
      </c>
      <c r="E771">
        <v>2017</v>
      </c>
      <c r="F771" t="s">
        <v>680</v>
      </c>
      <c r="G771" t="str">
        <f t="shared" si="56"/>
        <v>2017-Q2</v>
      </c>
      <c r="H771" s="4">
        <f>INDEX('ALL - prices'!$J$3:$DY$219,MATCH('COMBINED DATA'!A771,'ALL - prices'!$B$3:$B$219,0),MATCH('COMBINED DATA'!G771,'ALL - prices'!$J$1:$DY$1,0))</f>
        <v>59</v>
      </c>
      <c r="I771" s="14">
        <f t="shared" si="59"/>
        <v>31.28031862582818</v>
      </c>
      <c r="J771" s="15">
        <f>INDEX(MarketCap2!$E$2:$AR$224,MATCH(A771,MarketCap2!$B$2:$B$224,0),MATCH(G771,MarketCap2!$E$1:$AR$1,0))</f>
        <v>5317615616</v>
      </c>
      <c r="K771">
        <f t="shared" si="57"/>
        <v>22.39429084735049</v>
      </c>
      <c r="L771" t="str">
        <f>INDEX('PB2'!$D$2:$AQ$224,MATCH(A771,'PB2'!$B$2:$B$224,0),MATCH(G771,'PB2'!$D$1:$AQ$1,0))</f>
        <v>--</v>
      </c>
      <c r="M771" s="16" t="e">
        <f t="shared" si="58"/>
        <v>#VALUE!</v>
      </c>
      <c r="N771" s="6">
        <f>INDEX('ROA2'!$D$2:$AQ$224,MATCH(A771,'ROA2'!$B$2:$B$224,0),MATCH(G771,'ROA2'!$D$1:$AQ$1,0))</f>
        <v>-3.6554861068725599</v>
      </c>
      <c r="O771" s="6">
        <v>23111.999488000001</v>
      </c>
      <c r="P771" s="28">
        <v>1.2529532076958817E-2</v>
      </c>
    </row>
    <row r="772" spans="1:16" x14ac:dyDescent="0.3">
      <c r="A772" t="s">
        <v>467</v>
      </c>
      <c r="B772" t="e">
        <f>VLOOKUP(A772,Sheet3!L:L,1,FALSE)</f>
        <v>#N/A</v>
      </c>
      <c r="C772" t="str">
        <f>VLOOKUP(A772,'ALL - prices'!B:C,2,FALSE)</f>
        <v>Bombardier Inc</v>
      </c>
      <c r="D772" t="str">
        <f>VLOOKUP(A772,'ALL - prices'!B:I,8,FALSE)</f>
        <v>Industrials</v>
      </c>
      <c r="E772">
        <v>2017</v>
      </c>
      <c r="F772" t="s">
        <v>681</v>
      </c>
      <c r="G772" t="str">
        <f t="shared" si="56"/>
        <v>2017-Q3</v>
      </c>
      <c r="H772" s="4">
        <f>INDEX('ALL - prices'!$J$3:$DY$219,MATCH('COMBINED DATA'!A772,'ALL - prices'!$B$3:$B$219,0),MATCH('COMBINED DATA'!G772,'ALL - prices'!$J$1:$DY$1,0))</f>
        <v>56.5</v>
      </c>
      <c r="I772" s="14">
        <f t="shared" si="59"/>
        <v>23.801698118691728</v>
      </c>
      <c r="J772" s="15">
        <f>INDEX(MarketCap2!$E$2:$AR$224,MATCH(A772,MarketCap2!$B$2:$B$224,0),MATCH(G772,MarketCap2!$E$1:$AR$1,0))</f>
        <v>5092957696</v>
      </c>
      <c r="K772">
        <f t="shared" si="57"/>
        <v>22.351124578511612</v>
      </c>
      <c r="L772" t="str">
        <f>INDEX('PB2'!$D$2:$AQ$224,MATCH(A772,'PB2'!$B$2:$B$224,0),MATCH(G772,'PB2'!$D$1:$AQ$1,0))</f>
        <v>--</v>
      </c>
      <c r="M772" s="16" t="e">
        <f t="shared" si="58"/>
        <v>#VALUE!</v>
      </c>
      <c r="N772" s="6">
        <f>INDEX('ROA2'!$D$2:$AQ$224,MATCH(A772,'ROA2'!$B$2:$B$224,0),MATCH(G772,'ROA2'!$D$1:$AQ$1,0))</f>
        <v>-2.3314859867096001</v>
      </c>
      <c r="O772" s="6">
        <v>23395.000319999999</v>
      </c>
      <c r="P772" s="28">
        <v>1.224475762674428E-2</v>
      </c>
    </row>
    <row r="773" spans="1:16" x14ac:dyDescent="0.3">
      <c r="A773" t="s">
        <v>467</v>
      </c>
      <c r="B773" t="e">
        <f>VLOOKUP(A773,Sheet3!L:L,1,FALSE)</f>
        <v>#N/A</v>
      </c>
      <c r="C773" t="str">
        <f>VLOOKUP(A773,'ALL - prices'!B:C,2,FALSE)</f>
        <v>Bombardier Inc</v>
      </c>
      <c r="D773" t="str">
        <f>VLOOKUP(A773,'ALL - prices'!B:I,8,FALSE)</f>
        <v>Industrials</v>
      </c>
      <c r="E773">
        <v>2017</v>
      </c>
      <c r="F773" t="s">
        <v>682</v>
      </c>
      <c r="G773" t="str">
        <f t="shared" si="56"/>
        <v>2017-Q4</v>
      </c>
      <c r="H773" s="4">
        <f>INDEX('ALL - prices'!$J$3:$DY$219,MATCH('COMBINED DATA'!A773,'ALL - prices'!$B$3:$B$219,0),MATCH('COMBINED DATA'!G773,'ALL - prices'!$J$1:$DY$1,0))</f>
        <v>75.75</v>
      </c>
      <c r="I773" s="14">
        <f t="shared" si="59"/>
        <v>34.458005842861347</v>
      </c>
      <c r="J773" s="15">
        <f>INDEX(MarketCap2!$E$2:$AR$224,MATCH(A773,MarketCap2!$B$2:$B$224,0),MATCH(G773,MarketCap2!$E$1:$AR$1,0))</f>
        <v>6810583552</v>
      </c>
      <c r="K773">
        <f t="shared" si="57"/>
        <v>22.641743643891829</v>
      </c>
      <c r="L773" t="str">
        <f>INDEX('PB2'!$D$2:$AQ$224,MATCH(A773,'PB2'!$B$2:$B$224,0),MATCH(G773,'PB2'!$D$1:$AQ$1,0))</f>
        <v>--</v>
      </c>
      <c r="M773" s="16" t="e">
        <f t="shared" si="58"/>
        <v>#VALUE!</v>
      </c>
      <c r="N773" s="6">
        <f>INDEX('ROA2'!$D$2:$AQ$224,MATCH(A773,'ROA2'!$B$2:$B$224,0),MATCH(G773,'ROA2'!$D$1:$AQ$1,0))</f>
        <v>-2.3326680660247798</v>
      </c>
      <c r="O773" s="6">
        <v>23708.999680000001</v>
      </c>
      <c r="P773" s="28">
        <v>1.3421643757430032E-2</v>
      </c>
    </row>
    <row r="774" spans="1:16" x14ac:dyDescent="0.3">
      <c r="A774" t="s">
        <v>467</v>
      </c>
      <c r="B774" t="e">
        <f>VLOOKUP(A774,Sheet3!L:L,1,FALSE)</f>
        <v>#N/A</v>
      </c>
      <c r="C774" t="str">
        <f>VLOOKUP(A774,'ALL - prices'!B:C,2,FALSE)</f>
        <v>Bombardier Inc</v>
      </c>
      <c r="D774" t="str">
        <f>VLOOKUP(A774,'ALL - prices'!B:I,8,FALSE)</f>
        <v>Industrials</v>
      </c>
      <c r="E774">
        <v>2018</v>
      </c>
      <c r="F774" t="s">
        <v>679</v>
      </c>
      <c r="G774" t="str">
        <f t="shared" si="56"/>
        <v>2018-Q1</v>
      </c>
      <c r="H774" s="4">
        <f>INDEX('ALL - prices'!$J$3:$DY$219,MATCH('COMBINED DATA'!A774,'ALL - prices'!$B$3:$B$219,0),MATCH('COMBINED DATA'!G774,'ALL - prices'!$J$1:$DY$1,0))</f>
        <v>93.75</v>
      </c>
      <c r="I774" s="14">
        <f t="shared" si="59"/>
        <v>38.421456678961732</v>
      </c>
      <c r="J774" s="15">
        <f>INDEX(MarketCap2!$E$2:$AR$224,MATCH(A774,MarketCap2!$B$2:$B$224,0),MATCH(G774,MarketCap2!$E$1:$AR$1,0))</f>
        <v>8418777088</v>
      </c>
      <c r="K774">
        <f t="shared" si="57"/>
        <v>22.85373041569758</v>
      </c>
      <c r="L774" t="str">
        <f>INDEX('PB2'!$D$2:$AQ$224,MATCH(A774,'PB2'!$B$2:$B$224,0),MATCH(G774,'PB2'!$D$1:$AQ$1,0))</f>
        <v>--</v>
      </c>
      <c r="M774" s="16" t="e">
        <f t="shared" si="58"/>
        <v>#VALUE!</v>
      </c>
      <c r="N774" s="6">
        <f>INDEX('ROA2'!$D$2:$AQ$224,MATCH(A774,'ROA2'!$B$2:$B$224,0),MATCH(G774,'ROA2'!$D$1:$AQ$1,0))</f>
        <v>-2.06945705413818</v>
      </c>
      <c r="O774" s="6">
        <v>24916.000768000002</v>
      </c>
      <c r="P774" s="28">
        <v>5.0908984111133988E-2</v>
      </c>
    </row>
    <row r="775" spans="1:16" x14ac:dyDescent="0.3">
      <c r="A775" t="s">
        <v>467</v>
      </c>
      <c r="B775" t="e">
        <f>VLOOKUP(A775,Sheet3!L:L,1,FALSE)</f>
        <v>#N/A</v>
      </c>
      <c r="C775" t="str">
        <f>VLOOKUP(A775,'ALL - prices'!B:C,2,FALSE)</f>
        <v>Bombardier Inc</v>
      </c>
      <c r="D775" t="str">
        <f>VLOOKUP(A775,'ALL - prices'!B:I,8,FALSE)</f>
        <v>Industrials</v>
      </c>
      <c r="E775">
        <v>2018</v>
      </c>
      <c r="F775" t="s">
        <v>680</v>
      </c>
      <c r="G775" t="str">
        <f t="shared" si="56"/>
        <v>2018-Q2</v>
      </c>
      <c r="H775" s="4">
        <f>INDEX('ALL - prices'!$J$3:$DY$219,MATCH('COMBINED DATA'!A775,'ALL - prices'!$B$3:$B$219,0),MATCH('COMBINED DATA'!G775,'ALL - prices'!$J$1:$DY$1,0))</f>
        <v>130</v>
      </c>
      <c r="I775" s="14">
        <f t="shared" si="59"/>
        <v>29.706200250677188</v>
      </c>
      <c r="J775" s="15">
        <f>INDEX(MarketCap2!$E$2:$AR$224,MATCH(A775,MarketCap2!$B$2:$B$224,0),MATCH(G775,MarketCap2!$E$1:$AR$1,0))</f>
        <v>12563041280</v>
      </c>
      <c r="K775">
        <f t="shared" si="57"/>
        <v>23.254025108802661</v>
      </c>
      <c r="L775" t="str">
        <f>INDEX('PB2'!$D$2:$AQ$224,MATCH(A775,'PB2'!$B$2:$B$224,0),MATCH(G775,'PB2'!$D$1:$AQ$1,0))</f>
        <v>--</v>
      </c>
      <c r="M775" s="16" t="e">
        <f t="shared" si="58"/>
        <v>#VALUE!</v>
      </c>
      <c r="N775" s="6">
        <f>INDEX('ROA2'!$D$2:$AQ$224,MATCH(A775,'ROA2'!$B$2:$B$224,0),MATCH(G775,'ROA2'!$D$1:$AQ$1,0))</f>
        <v>-1.8540070056915301</v>
      </c>
      <c r="O775" s="6">
        <v>26726.000639999998</v>
      </c>
      <c r="P775" s="28">
        <v>7.2644076746241196E-2</v>
      </c>
    </row>
    <row r="776" spans="1:16" x14ac:dyDescent="0.3">
      <c r="A776" t="s">
        <v>467</v>
      </c>
      <c r="B776" t="e">
        <f>VLOOKUP(A776,Sheet3!L:L,1,FALSE)</f>
        <v>#N/A</v>
      </c>
      <c r="C776" t="str">
        <f>VLOOKUP(A776,'ALL - prices'!B:C,2,FALSE)</f>
        <v>Bombardier Inc</v>
      </c>
      <c r="D776" t="str">
        <f>VLOOKUP(A776,'ALL - prices'!B:I,8,FALSE)</f>
        <v>Industrials</v>
      </c>
      <c r="E776">
        <v>2018</v>
      </c>
      <c r="F776" t="s">
        <v>681</v>
      </c>
      <c r="G776" t="str">
        <f t="shared" si="56"/>
        <v>2018-Q3</v>
      </c>
      <c r="H776" s="4">
        <f>INDEX('ALL - prices'!$J$3:$DY$219,MATCH('COMBINED DATA'!A776,'ALL - prices'!$B$3:$B$219,0),MATCH('COMBINED DATA'!G776,'ALL - prices'!$J$1:$DY$1,0))</f>
        <v>115</v>
      </c>
      <c r="I776" s="14">
        <f t="shared" si="59"/>
        <v>8.2015623511621243</v>
      </c>
      <c r="J776" s="15">
        <f>INDEX(MarketCap2!$E$2:$AR$224,MATCH(A776,MarketCap2!$B$2:$B$224,0),MATCH(G776,MarketCap2!$E$1:$AR$1,0))</f>
        <v>11128473600</v>
      </c>
      <c r="K776">
        <f t="shared" si="57"/>
        <v>23.132772849971779</v>
      </c>
      <c r="L776" t="str">
        <f>INDEX('PB2'!$D$2:$AQ$224,MATCH(A776,'PB2'!$B$2:$B$224,0),MATCH(G776,'PB2'!$D$1:$AQ$1,0))</f>
        <v>--</v>
      </c>
      <c r="M776" s="16" t="e">
        <f t="shared" si="58"/>
        <v>#VALUE!</v>
      </c>
      <c r="N776" s="6">
        <f>INDEX('ROA2'!$D$2:$AQ$224,MATCH(A776,'ROA2'!$B$2:$B$224,0),MATCH(G776,'ROA2'!$D$1:$AQ$1,0))</f>
        <v>-0.68974101543426503</v>
      </c>
      <c r="O776" s="6">
        <v>25028.999167999998</v>
      </c>
      <c r="P776" s="28">
        <v>-6.3496274465403887E-2</v>
      </c>
    </row>
    <row r="777" spans="1:16" x14ac:dyDescent="0.3">
      <c r="A777" t="s">
        <v>467</v>
      </c>
      <c r="B777" t="e">
        <f>VLOOKUP(A777,Sheet3!L:L,1,FALSE)</f>
        <v>#N/A</v>
      </c>
      <c r="C777" t="str">
        <f>VLOOKUP(A777,'ALL - prices'!B:C,2,FALSE)</f>
        <v>Bombardier Inc</v>
      </c>
      <c r="D777" t="str">
        <f>VLOOKUP(A777,'ALL - prices'!B:I,8,FALSE)</f>
        <v>Industrials</v>
      </c>
      <c r="E777">
        <v>2018</v>
      </c>
      <c r="F777" t="s">
        <v>682</v>
      </c>
      <c r="G777" t="str">
        <f t="shared" si="56"/>
        <v>2018-Q4</v>
      </c>
      <c r="H777" s="4">
        <f>INDEX('ALL - prices'!$J$3:$DY$219,MATCH('COMBINED DATA'!A777,'ALL - prices'!$B$3:$B$219,0),MATCH('COMBINED DATA'!G777,'ALL - prices'!$J$1:$DY$1,0))</f>
        <v>50.75</v>
      </c>
      <c r="I777" s="14">
        <f t="shared" si="59"/>
        <v>8.5862656803370196</v>
      </c>
      <c r="J777" s="15">
        <f>INDEX(MarketCap2!$E$2:$AR$224,MATCH(A777,MarketCap2!$B$2:$B$224,0),MATCH(G777,MarketCap2!$E$1:$AR$1,0))</f>
        <v>4956424192</v>
      </c>
      <c r="K777">
        <f t="shared" si="57"/>
        <v>22.323950388656687</v>
      </c>
      <c r="L777" t="str">
        <f>INDEX('PB2'!$D$2:$AQ$224,MATCH(A777,'PB2'!$B$2:$B$224,0),MATCH(G777,'PB2'!$D$1:$AQ$1,0))</f>
        <v>--</v>
      </c>
      <c r="M777" s="16" t="e">
        <f t="shared" si="58"/>
        <v>#VALUE!</v>
      </c>
      <c r="N777" s="6">
        <f>INDEX('ROA2'!$D$2:$AQ$224,MATCH(A777,'ROA2'!$B$2:$B$224,0),MATCH(G777,'ROA2'!$D$1:$AQ$1,0))</f>
        <v>0.112552002072334</v>
      </c>
      <c r="O777" s="6">
        <v>24269.000703999998</v>
      </c>
      <c r="P777" s="28">
        <v>-3.0364716499398474E-2</v>
      </c>
    </row>
    <row r="778" spans="1:16" x14ac:dyDescent="0.3">
      <c r="A778" t="s">
        <v>467</v>
      </c>
      <c r="B778" t="e">
        <f>VLOOKUP(A778,Sheet3!L:L,1,FALSE)</f>
        <v>#N/A</v>
      </c>
      <c r="C778" t="str">
        <f>VLOOKUP(A778,'ALL - prices'!B:C,2,FALSE)</f>
        <v>Bombardier Inc</v>
      </c>
      <c r="D778" t="str">
        <f>VLOOKUP(A778,'ALL - prices'!B:I,8,FALSE)</f>
        <v>Industrials</v>
      </c>
      <c r="E778">
        <v>2019</v>
      </c>
      <c r="F778" t="s">
        <v>679</v>
      </c>
      <c r="G778" t="str">
        <f t="shared" si="56"/>
        <v>2019-Q1</v>
      </c>
      <c r="H778" s="4">
        <f>INDEX('ALL - prices'!$J$3:$DY$219,MATCH('COMBINED DATA'!A778,'ALL - prices'!$B$3:$B$219,0),MATCH('COMBINED DATA'!G778,'ALL - prices'!$J$1:$DY$1,0))</f>
        <v>64.25</v>
      </c>
      <c r="I778" s="14">
        <f t="shared" si="59"/>
        <v>19.450089706305555</v>
      </c>
      <c r="J778" s="15">
        <f>INDEX(MarketCap2!$E$2:$AR$224,MATCH(A778,MarketCap2!$B$2:$B$224,0),MATCH(G778,MarketCap2!$E$1:$AR$1,0))</f>
        <v>6275293696</v>
      </c>
      <c r="K778">
        <f t="shared" si="57"/>
        <v>22.559886125012405</v>
      </c>
      <c r="L778" t="str">
        <f>INDEX('PB2'!$D$2:$AQ$224,MATCH(A778,'PB2'!$B$2:$B$224,0),MATCH(G778,'PB2'!$D$1:$AQ$1,0))</f>
        <v>--</v>
      </c>
      <c r="M778" s="16" t="e">
        <f t="shared" si="58"/>
        <v>#VALUE!</v>
      </c>
      <c r="N778" s="6">
        <f>INDEX('ROA2'!$D$2:$AQ$224,MATCH(A778,'ROA2'!$B$2:$B$224,0),MATCH(G778,'ROA2'!$D$1:$AQ$1,0))</f>
        <v>0.93034398555755604</v>
      </c>
      <c r="O778" s="6">
        <v>24957.999103999999</v>
      </c>
      <c r="P778" s="28">
        <v>2.8390060571650989E-2</v>
      </c>
    </row>
    <row r="779" spans="1:16" x14ac:dyDescent="0.3">
      <c r="A779" t="s">
        <v>467</v>
      </c>
      <c r="B779" t="e">
        <f>VLOOKUP(A779,Sheet3!L:L,1,FALSE)</f>
        <v>#N/A</v>
      </c>
      <c r="C779" t="str">
        <f>VLOOKUP(A779,'ALL - prices'!B:C,2,FALSE)</f>
        <v>Bombardier Inc</v>
      </c>
      <c r="D779" t="str">
        <f>VLOOKUP(A779,'ALL - prices'!B:I,8,FALSE)</f>
        <v>Industrials</v>
      </c>
      <c r="E779">
        <v>2019</v>
      </c>
      <c r="F779" t="s">
        <v>680</v>
      </c>
      <c r="G779" t="str">
        <f t="shared" si="56"/>
        <v>2019-Q2</v>
      </c>
      <c r="H779" s="4">
        <f>INDEX('ALL - prices'!$J$3:$DY$219,MATCH('COMBINED DATA'!A779,'ALL - prices'!$B$3:$B$219,0),MATCH('COMBINED DATA'!G779,'ALL - prices'!$J$1:$DY$1,0))</f>
        <v>55</v>
      </c>
      <c r="I779" s="14">
        <f t="shared" si="59"/>
        <v>20.584777698985885</v>
      </c>
      <c r="J779" s="15">
        <f>INDEX(MarketCap2!$E$2:$AR$224,MATCH(A779,MarketCap2!$B$2:$B$224,0),MATCH(G779,MarketCap2!$E$1:$AR$1,0))</f>
        <v>5360430080</v>
      </c>
      <c r="K779">
        <f t="shared" si="57"/>
        <v>22.40231004761613</v>
      </c>
      <c r="L779" t="str">
        <f>INDEX('PB2'!$D$2:$AQ$224,MATCH(A779,'PB2'!$B$2:$B$224,0),MATCH(G779,'PB2'!$D$1:$AQ$1,0))</f>
        <v>--</v>
      </c>
      <c r="M779" s="16" t="e">
        <f t="shared" si="58"/>
        <v>#VALUE!</v>
      </c>
      <c r="N779" s="6">
        <f>INDEX('ROA2'!$D$2:$AQ$224,MATCH(A779,'ROA2'!$B$2:$B$224,0),MATCH(G779,'ROA2'!$D$1:$AQ$1,0))</f>
        <v>1.4557019472122199</v>
      </c>
      <c r="O779" s="6">
        <v>26719.000575999999</v>
      </c>
      <c r="P779" s="28">
        <v>7.0558599856579279E-2</v>
      </c>
    </row>
    <row r="780" spans="1:16" x14ac:dyDescent="0.3">
      <c r="A780" t="s">
        <v>467</v>
      </c>
      <c r="B780" t="e">
        <f>VLOOKUP(A780,Sheet3!L:L,1,FALSE)</f>
        <v>#N/A</v>
      </c>
      <c r="C780" t="str">
        <f>VLOOKUP(A780,'ALL - prices'!B:C,2,FALSE)</f>
        <v>Bombardier Inc</v>
      </c>
      <c r="D780" t="str">
        <f>VLOOKUP(A780,'ALL - prices'!B:I,8,FALSE)</f>
        <v>Industrials</v>
      </c>
      <c r="E780">
        <v>2019</v>
      </c>
      <c r="F780" t="s">
        <v>681</v>
      </c>
      <c r="G780" t="str">
        <f t="shared" si="56"/>
        <v>2019-Q3</v>
      </c>
      <c r="H780" s="4">
        <f>INDEX('ALL - prices'!$J$3:$DY$219,MATCH('COMBINED DATA'!A780,'ALL - prices'!$B$3:$B$219,0),MATCH('COMBINED DATA'!G780,'ALL - prices'!$J$1:$DY$1,0))</f>
        <v>44.75</v>
      </c>
      <c r="I780" s="14">
        <f t="shared" si="59"/>
        <v>19.149460120762328</v>
      </c>
      <c r="J780" s="15">
        <f>INDEX(MarketCap2!$E$2:$AR$224,MATCH(A780,MarketCap2!$B$2:$B$224,0),MATCH(G780,MarketCap2!$E$1:$AR$1,0))</f>
        <v>4371474432</v>
      </c>
      <c r="K780">
        <f t="shared" si="57"/>
        <v>22.198366187774795</v>
      </c>
      <c r="L780" t="str">
        <f>INDEX('PB2'!$D$2:$AQ$224,MATCH(A780,'PB2'!$B$2:$B$224,0),MATCH(G780,'PB2'!$D$1:$AQ$1,0))</f>
        <v>--</v>
      </c>
      <c r="M780" s="16" t="e">
        <f t="shared" si="58"/>
        <v>#VALUE!</v>
      </c>
      <c r="N780" s="6">
        <f>INDEX('ROA2'!$D$2:$AQ$224,MATCH(A780,'ROA2'!$B$2:$B$224,0),MATCH(G780,'ROA2'!$D$1:$AQ$1,0))</f>
        <v>0.92039400339126598</v>
      </c>
      <c r="O780" s="6">
        <v>26688</v>
      </c>
      <c r="P780" s="28">
        <v>-1.1602445949211297E-3</v>
      </c>
    </row>
    <row r="781" spans="1:16" x14ac:dyDescent="0.3">
      <c r="A781" t="s">
        <v>467</v>
      </c>
      <c r="B781" t="e">
        <f>VLOOKUP(A781,Sheet3!L:L,1,FALSE)</f>
        <v>#N/A</v>
      </c>
      <c r="C781" t="str">
        <f>VLOOKUP(A781,'ALL - prices'!B:C,2,FALSE)</f>
        <v>Bombardier Inc</v>
      </c>
      <c r="D781" t="str">
        <f>VLOOKUP(A781,'ALL - prices'!B:I,8,FALSE)</f>
        <v>Industrials</v>
      </c>
      <c r="E781">
        <v>2019</v>
      </c>
      <c r="F781" t="s">
        <v>682</v>
      </c>
      <c r="G781" t="str">
        <f t="shared" si="56"/>
        <v>2019-Q4</v>
      </c>
      <c r="H781" s="4">
        <f>INDEX('ALL - prices'!$J$3:$DY$219,MATCH('COMBINED DATA'!A781,'ALL - prices'!$B$3:$B$219,0),MATCH('COMBINED DATA'!G781,'ALL - prices'!$J$1:$DY$1,0))</f>
        <v>48.25</v>
      </c>
      <c r="I781" s="14">
        <f t="shared" si="59"/>
        <v>1.640550593550836</v>
      </c>
      <c r="J781" s="15">
        <f>INDEX(MarketCap2!$E$2:$AR$224,MATCH(A781,MarketCap2!$B$2:$B$224,0),MATCH(G781,MarketCap2!$E$1:$AR$1,0))</f>
        <v>4703885824</v>
      </c>
      <c r="K781">
        <f t="shared" si="57"/>
        <v>22.271654775139321</v>
      </c>
      <c r="L781" t="str">
        <f>INDEX('PB2'!$D$2:$AQ$224,MATCH(A781,'PB2'!$B$2:$B$224,0),MATCH(G781,'PB2'!$D$1:$AQ$1,0))</f>
        <v>--</v>
      </c>
      <c r="M781" s="16" t="e">
        <f t="shared" si="58"/>
        <v>#VALUE!</v>
      </c>
      <c r="N781" s="6">
        <f>INDEX('ROA2'!$D$2:$AQ$224,MATCH(A781,'ROA2'!$B$2:$B$224,0),MATCH(G781,'ROA2'!$D$1:$AQ$1,0))</f>
        <v>-4.7400999814272003E-2</v>
      </c>
      <c r="O781" s="6">
        <v>26363.000832000002</v>
      </c>
      <c r="P781" s="28">
        <v>-1.2177726618704978E-2</v>
      </c>
    </row>
    <row r="782" spans="1:16" x14ac:dyDescent="0.3">
      <c r="A782" t="s">
        <v>467</v>
      </c>
      <c r="B782" t="e">
        <f>VLOOKUP(A782,Sheet3!L:L,1,FALSE)</f>
        <v>#N/A</v>
      </c>
      <c r="C782" t="str">
        <f>VLOOKUP(A782,'ALL - prices'!B:C,2,FALSE)</f>
        <v>Bombardier Inc</v>
      </c>
      <c r="D782" t="str">
        <f>VLOOKUP(A782,'ALL - prices'!B:I,8,FALSE)</f>
        <v>Industrials</v>
      </c>
      <c r="E782">
        <v>2020</v>
      </c>
      <c r="F782" t="s">
        <v>679</v>
      </c>
      <c r="G782" t="str">
        <f t="shared" si="56"/>
        <v>2020-Q1</v>
      </c>
      <c r="H782" s="4">
        <f>INDEX('ALL - prices'!$J$3:$DY$219,MATCH('COMBINED DATA'!A782,'ALL - prices'!$B$3:$B$219,0),MATCH('COMBINED DATA'!G782,'ALL - prices'!$J$1:$DY$1,0))</f>
        <v>11.375</v>
      </c>
      <c r="I782" s="14">
        <f t="shared" si="59"/>
        <v>7.1676355934157252</v>
      </c>
      <c r="J782" s="15">
        <f>INDEX(MarketCap2!$E$2:$AR$224,MATCH(A782,MarketCap2!$B$2:$B$224,0),MATCH(G782,MarketCap2!$E$1:$AR$1,0))</f>
        <v>1193630336</v>
      </c>
      <c r="K782">
        <f t="shared" si="57"/>
        <v>20.900265202640398</v>
      </c>
      <c r="L782" t="str">
        <f>INDEX('PB2'!$D$2:$AQ$224,MATCH(A782,'PB2'!$B$2:$B$224,0),MATCH(G782,'PB2'!$D$1:$AQ$1,0))</f>
        <v>--</v>
      </c>
      <c r="M782" s="16" t="e">
        <f t="shared" si="58"/>
        <v>#VALUE!</v>
      </c>
      <c r="N782" s="6">
        <f>INDEX('ROA2'!$D$2:$AQ$224,MATCH(A782,'ROA2'!$B$2:$B$224,0),MATCH(G782,'ROA2'!$D$1:$AQ$1,0))</f>
        <v>-7.1980772018432599</v>
      </c>
      <c r="O782" s="6">
        <v>24971.999231999998</v>
      </c>
      <c r="P782" s="28">
        <v>-5.2763401589381066E-2</v>
      </c>
    </row>
    <row r="783" spans="1:16" x14ac:dyDescent="0.3">
      <c r="A783" t="s">
        <v>467</v>
      </c>
      <c r="B783" t="e">
        <f>VLOOKUP(A783,Sheet3!L:L,1,FALSE)</f>
        <v>#N/A</v>
      </c>
      <c r="C783" t="str">
        <f>VLOOKUP(A783,'ALL - prices'!B:C,2,FALSE)</f>
        <v>Bombardier Inc</v>
      </c>
      <c r="D783" t="str">
        <f>VLOOKUP(A783,'ALL - prices'!B:I,8,FALSE)</f>
        <v>Industrials</v>
      </c>
      <c r="E783">
        <v>2020</v>
      </c>
      <c r="F783" t="s">
        <v>680</v>
      </c>
      <c r="G783" t="str">
        <f t="shared" si="56"/>
        <v>2020-Q2</v>
      </c>
      <c r="H783" s="4">
        <f>INDEX('ALL - prices'!$J$3:$DY$219,MATCH('COMBINED DATA'!A783,'ALL - prices'!$B$3:$B$219,0),MATCH('COMBINED DATA'!G783,'ALL - prices'!$J$1:$DY$1,0))</f>
        <v>10.5</v>
      </c>
      <c r="I783" s="14">
        <f t="shared" si="59"/>
        <v>10.11470670195961</v>
      </c>
      <c r="J783" s="15">
        <f>INDEX(MarketCap2!$E$2:$AR$224,MATCH(A783,MarketCap2!$B$2:$B$224,0),MATCH(G783,MarketCap2!$E$1:$AR$1,0))</f>
        <v>1094477568</v>
      </c>
      <c r="K783">
        <f t="shared" si="57"/>
        <v>20.813542979513873</v>
      </c>
      <c r="L783" t="str">
        <f>INDEX('PB2'!$D$2:$AQ$224,MATCH(A783,'PB2'!$B$2:$B$224,0),MATCH(G783,'PB2'!$D$1:$AQ$1,0))</f>
        <v>--</v>
      </c>
      <c r="M783" s="16" t="e">
        <f t="shared" si="58"/>
        <v>#VALUE!</v>
      </c>
      <c r="N783" s="6">
        <f>INDEX('ROA2'!$D$2:$AQ$224,MATCH(A783,'ROA2'!$B$2:$B$224,0),MATCH(G783,'ROA2'!$D$1:$AQ$1,0))</f>
        <v>-8.8502540588378906</v>
      </c>
      <c r="O783" s="6">
        <v>24127.000575999999</v>
      </c>
      <c r="P783" s="28">
        <v>-3.3837845666645251E-2</v>
      </c>
    </row>
    <row r="784" spans="1:16" x14ac:dyDescent="0.3">
      <c r="A784" t="s">
        <v>467</v>
      </c>
      <c r="B784" t="e">
        <f>VLOOKUP(A784,Sheet3!L:L,1,FALSE)</f>
        <v>#N/A</v>
      </c>
      <c r="C784" t="str">
        <f>VLOOKUP(A784,'ALL - prices'!B:C,2,FALSE)</f>
        <v>Bombardier Inc</v>
      </c>
      <c r="D784" t="str">
        <f>VLOOKUP(A784,'ALL - prices'!B:I,8,FALSE)</f>
        <v>Industrials</v>
      </c>
      <c r="E784">
        <v>2020</v>
      </c>
      <c r="F784" t="s">
        <v>681</v>
      </c>
      <c r="G784" t="str">
        <f t="shared" si="56"/>
        <v>2020-Q3</v>
      </c>
      <c r="H784" s="4">
        <f>INDEX('ALL - prices'!$J$3:$DY$219,MATCH('COMBINED DATA'!A784,'ALL - prices'!$B$3:$B$219,0),MATCH('COMBINED DATA'!G784,'ALL - prices'!$J$1:$DY$1,0))</f>
        <v>8.25</v>
      </c>
      <c r="I784" s="14">
        <f t="shared" si="59"/>
        <v>17.636373398935131</v>
      </c>
      <c r="J784" s="15">
        <f>INDEX(MarketCap2!$E$2:$AR$224,MATCH(A784,MarketCap2!$B$2:$B$224,0),MATCH(G784,MarketCap2!$E$1:$AR$1,0))</f>
        <v>827308800</v>
      </c>
      <c r="K784">
        <f t="shared" si="57"/>
        <v>20.533688581115804</v>
      </c>
      <c r="L784" t="str">
        <f>INDEX('PB2'!$D$2:$AQ$224,MATCH(A784,'PB2'!$B$2:$B$224,0),MATCH(G784,'PB2'!$D$1:$AQ$1,0))</f>
        <v>--</v>
      </c>
      <c r="M784" s="16" t="e">
        <f t="shared" si="58"/>
        <v>#VALUE!</v>
      </c>
      <c r="N784" s="6">
        <f>INDEX('ROA2'!$D$2:$AQ$224,MATCH(A784,'ROA2'!$B$2:$B$224,0),MATCH(G784,'ROA2'!$D$1:$AQ$1,0))</f>
        <v>-9.8273725509643608</v>
      </c>
      <c r="O784" s="6">
        <v>23477.999616000001</v>
      </c>
      <c r="P784" s="28">
        <v>-2.6899363555600124E-2</v>
      </c>
    </row>
    <row r="785" spans="1:16" x14ac:dyDescent="0.3">
      <c r="A785" t="s">
        <v>467</v>
      </c>
      <c r="B785" t="e">
        <f>VLOOKUP(A785,Sheet3!L:L,1,FALSE)</f>
        <v>#N/A</v>
      </c>
      <c r="C785" t="str">
        <f>VLOOKUP(A785,'ALL - prices'!B:C,2,FALSE)</f>
        <v>Bombardier Inc</v>
      </c>
      <c r="D785" t="str">
        <f>VLOOKUP(A785,'ALL - prices'!B:I,8,FALSE)</f>
        <v>Industrials</v>
      </c>
      <c r="E785">
        <v>2020</v>
      </c>
      <c r="F785" t="s">
        <v>682</v>
      </c>
      <c r="G785" t="str">
        <f t="shared" si="56"/>
        <v>2020-Q4</v>
      </c>
      <c r="H785" s="4">
        <f>INDEX('ALL - prices'!$J$3:$DY$219,MATCH('COMBINED DATA'!A785,'ALL - prices'!$B$3:$B$219,0),MATCH('COMBINED DATA'!G785,'ALL - prices'!$J$1:$DY$1,0))</f>
        <v>12</v>
      </c>
      <c r="I785" s="14">
        <f t="shared" si="59"/>
        <v>13.268069440075548</v>
      </c>
      <c r="J785" s="15">
        <f>INDEX(MarketCap2!$E$2:$AR$224,MATCH(A785,MarketCap2!$B$2:$B$224,0),MATCH(G785,MarketCap2!$E$1:$AR$1,0))</f>
        <v>1274648448</v>
      </c>
      <c r="K785">
        <f t="shared" si="57"/>
        <v>20.965936250478283</v>
      </c>
      <c r="L785" t="str">
        <f>INDEX('PB2'!$D$2:$AQ$224,MATCH(A785,'PB2'!$B$2:$B$224,0),MATCH(G785,'PB2'!$D$1:$AQ$1,0))</f>
        <v>--</v>
      </c>
      <c r="M785" s="16" t="e">
        <f t="shared" si="58"/>
        <v>#VALUE!</v>
      </c>
      <c r="N785" s="6">
        <f>INDEX('ROA2'!$D$2:$AQ$224,MATCH(A785,'ROA2'!$B$2:$B$224,0),MATCH(G785,'ROA2'!$D$1:$AQ$1,0))</f>
        <v>-8.7771444320678693</v>
      </c>
      <c r="O785" s="6">
        <v>24109.000703999998</v>
      </c>
      <c r="P785" s="28">
        <v>2.6876271331479913E-2</v>
      </c>
    </row>
    <row r="786" spans="1:16" x14ac:dyDescent="0.3">
      <c r="A786" t="s">
        <v>467</v>
      </c>
      <c r="B786" t="e">
        <f>VLOOKUP(A786,Sheet3!L:L,1,FALSE)</f>
        <v>#N/A</v>
      </c>
      <c r="C786" t="str">
        <f>VLOOKUP(A786,'ALL - prices'!B:C,2,FALSE)</f>
        <v>Bombardier Inc</v>
      </c>
      <c r="D786" t="str">
        <f>VLOOKUP(A786,'ALL - prices'!B:I,8,FALSE)</f>
        <v>Industrials</v>
      </c>
      <c r="E786">
        <v>2021</v>
      </c>
      <c r="F786" t="s">
        <v>679</v>
      </c>
      <c r="G786" t="str">
        <f t="shared" si="56"/>
        <v>2021-Q1</v>
      </c>
      <c r="H786" s="4">
        <f>INDEX('ALL - prices'!$J$3:$DY$219,MATCH('COMBINED DATA'!A786,'ALL - prices'!$B$3:$B$219,0),MATCH('COMBINED DATA'!G786,'ALL - prices'!$J$1:$DY$1,0))</f>
        <v>24.25</v>
      </c>
      <c r="I786" s="14">
        <f t="shared" si="59"/>
        <v>10.332745278966282</v>
      </c>
      <c r="J786" s="15">
        <f>INDEX(MarketCap2!$E$2:$AR$224,MATCH(A786,MarketCap2!$B$2:$B$224,0),MATCH(G786,MarketCap2!$E$1:$AR$1,0))</f>
        <v>2416227840</v>
      </c>
      <c r="K786">
        <f t="shared" si="57"/>
        <v>21.605473417208337</v>
      </c>
      <c r="L786" t="str">
        <f>INDEX('PB2'!$D$2:$AQ$224,MATCH(A786,'PB2'!$B$2:$B$224,0),MATCH(G786,'PB2'!$D$1:$AQ$1,0))</f>
        <v>--</v>
      </c>
      <c r="M786" s="16" t="e">
        <f t="shared" si="58"/>
        <v>#VALUE!</v>
      </c>
      <c r="N786" s="6">
        <f>INDEX('ROA2'!$D$2:$AQ$224,MATCH(A786,'ROA2'!$B$2:$B$224,0),MATCH(G786,'ROA2'!$D$1:$AQ$1,0))</f>
        <v>-3.6120009422302299</v>
      </c>
      <c r="O786" s="6">
        <v>23089.999872</v>
      </c>
      <c r="P786" s="28">
        <v>-4.2266406829169503E-2</v>
      </c>
    </row>
    <row r="787" spans="1:16" x14ac:dyDescent="0.3">
      <c r="A787" t="s">
        <v>467</v>
      </c>
      <c r="B787" t="e">
        <f>VLOOKUP(A787,Sheet3!L:L,1,FALSE)</f>
        <v>#N/A</v>
      </c>
      <c r="C787" t="str">
        <f>VLOOKUP(A787,'ALL - prices'!B:C,2,FALSE)</f>
        <v>Bombardier Inc</v>
      </c>
      <c r="D787" t="str">
        <f>VLOOKUP(A787,'ALL - prices'!B:I,8,FALSE)</f>
        <v>Industrials</v>
      </c>
      <c r="E787">
        <v>2021</v>
      </c>
      <c r="F787" t="s">
        <v>680</v>
      </c>
      <c r="G787" t="str">
        <f t="shared" si="56"/>
        <v>2021-Q2</v>
      </c>
      <c r="H787" s="4">
        <f>INDEX('ALL - prices'!$J$3:$DY$219,MATCH('COMBINED DATA'!A787,'ALL - prices'!$B$3:$B$219,0),MATCH('COMBINED DATA'!G787,'ALL - prices'!$J$1:$DY$1,0))</f>
        <v>29.75</v>
      </c>
      <c r="I787" s="14">
        <f t="shared" si="59"/>
        <v>14.431756649833032</v>
      </c>
      <c r="J787" s="15">
        <f>INDEX(MarketCap2!$E$2:$AR$224,MATCH(A787,MarketCap2!$B$2:$B$224,0),MATCH(G787,MarketCap2!$E$1:$AR$1,0))</f>
        <v>2983207936</v>
      </c>
      <c r="K787">
        <f t="shared" si="57"/>
        <v>21.816265047055971</v>
      </c>
      <c r="L787" t="str">
        <f>INDEX('PB2'!$D$2:$AQ$224,MATCH(A787,'PB2'!$B$2:$B$224,0),MATCH(G787,'PB2'!$D$1:$AQ$1,0))</f>
        <v>--</v>
      </c>
      <c r="M787" s="16" t="e">
        <f t="shared" si="58"/>
        <v>#VALUE!</v>
      </c>
      <c r="N787" s="6">
        <f>INDEX('ROA2'!$D$2:$AQ$224,MATCH(A787,'ROA2'!$B$2:$B$224,0),MATCH(G787,'ROA2'!$D$1:$AQ$1,0))</f>
        <v>22.684106826782202</v>
      </c>
      <c r="O787" s="6">
        <v>14940.000255999999</v>
      </c>
      <c r="P787" s="28">
        <v>-0.35296663755650631</v>
      </c>
    </row>
    <row r="788" spans="1:16" x14ac:dyDescent="0.3">
      <c r="A788" t="s">
        <v>467</v>
      </c>
      <c r="B788" t="e">
        <f>VLOOKUP(A788,Sheet3!L:L,1,FALSE)</f>
        <v>#N/A</v>
      </c>
      <c r="C788" t="str">
        <f>VLOOKUP(A788,'ALL - prices'!B:C,2,FALSE)</f>
        <v>Bombardier Inc</v>
      </c>
      <c r="D788" t="str">
        <f>VLOOKUP(A788,'ALL - prices'!B:I,8,FALSE)</f>
        <v>Industrials</v>
      </c>
      <c r="E788">
        <v>2021</v>
      </c>
      <c r="F788" t="s">
        <v>681</v>
      </c>
      <c r="G788" t="str">
        <f t="shared" si="56"/>
        <v>2021-Q3</v>
      </c>
      <c r="H788" s="4">
        <f>INDEX('ALL - prices'!$J$3:$DY$219,MATCH('COMBINED DATA'!A788,'ALL - prices'!$B$3:$B$219,0),MATCH('COMBINED DATA'!G788,'ALL - prices'!$J$1:$DY$1,0))</f>
        <v>54</v>
      </c>
      <c r="I788" s="14">
        <f t="shared" si="59"/>
        <v>10.340610475208903</v>
      </c>
      <c r="J788" s="15">
        <f>INDEX(MarketCap2!$E$2:$AR$224,MATCH(A788,MarketCap2!$B$2:$B$224,0),MATCH(G788,MarketCap2!$E$1:$AR$1,0))</f>
        <v>5291314176</v>
      </c>
      <c r="K788">
        <f t="shared" si="57"/>
        <v>22.389332478428901</v>
      </c>
      <c r="L788" t="str">
        <f>INDEX('PB2'!$D$2:$AQ$224,MATCH(A788,'PB2'!$B$2:$B$224,0),MATCH(G788,'PB2'!$D$1:$AQ$1,0))</f>
        <v>--</v>
      </c>
      <c r="M788" s="16" t="e">
        <f t="shared" si="58"/>
        <v>#VALUE!</v>
      </c>
      <c r="N788" s="6">
        <f>INDEX('ROA2'!$D$2:$AQ$224,MATCH(A788,'ROA2'!$B$2:$B$224,0),MATCH(G788,'ROA2'!$D$1:$AQ$1,0))</f>
        <v>26.046710968017599</v>
      </c>
      <c r="O788" s="6">
        <v>13900.999680000001</v>
      </c>
      <c r="P788" s="28">
        <v>-6.954488341342091E-2</v>
      </c>
    </row>
    <row r="789" spans="1:16" x14ac:dyDescent="0.3">
      <c r="A789" t="s">
        <v>467</v>
      </c>
      <c r="B789" t="e">
        <f>VLOOKUP(A789,Sheet3!L:L,1,FALSE)</f>
        <v>#N/A</v>
      </c>
      <c r="C789" t="str">
        <f>VLOOKUP(A789,'ALL - prices'!B:C,2,FALSE)</f>
        <v>Bombardier Inc</v>
      </c>
      <c r="D789" t="str">
        <f>VLOOKUP(A789,'ALL - prices'!B:I,8,FALSE)</f>
        <v>Industrials</v>
      </c>
      <c r="E789">
        <v>2021</v>
      </c>
      <c r="F789" t="s">
        <v>682</v>
      </c>
      <c r="G789" t="str">
        <f t="shared" si="56"/>
        <v>2021-Q4</v>
      </c>
      <c r="H789" s="4">
        <f>INDEX('ALL - prices'!$J$3:$DY$219,MATCH('COMBINED DATA'!A789,'ALL - prices'!$B$3:$B$219,0),MATCH('COMBINED DATA'!G789,'ALL - prices'!$J$1:$DY$1,0))</f>
        <v>42</v>
      </c>
      <c r="I789" s="14">
        <f t="shared" si="59"/>
        <v>14.558417954342897</v>
      </c>
      <c r="J789" s="15">
        <f>INDEX(MarketCap2!$E$2:$AR$224,MATCH(A789,MarketCap2!$B$2:$B$224,0),MATCH(G789,MarketCap2!$E$1:$AR$1,0))</f>
        <v>4117212672</v>
      </c>
      <c r="K789">
        <f t="shared" si="57"/>
        <v>22.138442235431821</v>
      </c>
      <c r="L789" t="str">
        <f>INDEX('PB2'!$D$2:$AQ$224,MATCH(A789,'PB2'!$B$2:$B$224,0),MATCH(G789,'PB2'!$D$1:$AQ$1,0))</f>
        <v>--</v>
      </c>
      <c r="M789" s="16" t="e">
        <f t="shared" si="58"/>
        <v>#VALUE!</v>
      </c>
      <c r="N789" s="6">
        <f>INDEX('ROA2'!$D$2:$AQ$224,MATCH(A789,'ROA2'!$B$2:$B$224,0),MATCH(G789,'ROA2'!$D$1:$AQ$1,0))</f>
        <v>23.9076442718506</v>
      </c>
      <c r="O789" s="6">
        <v>12531.999744000001</v>
      </c>
      <c r="P789" s="28">
        <v>-9.8482121251296947E-2</v>
      </c>
    </row>
    <row r="790" spans="1:16" x14ac:dyDescent="0.3">
      <c r="A790" t="s">
        <v>467</v>
      </c>
      <c r="B790" t="e">
        <f>VLOOKUP(A790,Sheet3!L:L,1,FALSE)</f>
        <v>#N/A</v>
      </c>
      <c r="C790" t="str">
        <f>VLOOKUP(A790,'ALL - prices'!B:C,2,FALSE)</f>
        <v>Bombardier Inc</v>
      </c>
      <c r="D790" t="str">
        <f>VLOOKUP(A790,'ALL - prices'!B:I,8,FALSE)</f>
        <v>Industrials</v>
      </c>
      <c r="E790">
        <v>2022</v>
      </c>
      <c r="F790" t="s">
        <v>679</v>
      </c>
      <c r="G790" t="str">
        <f t="shared" si="56"/>
        <v>2022-Q1</v>
      </c>
      <c r="H790" s="4">
        <f>INDEX('ALL - prices'!$J$3:$DY$219,MATCH('COMBINED DATA'!A790,'ALL - prices'!$B$3:$B$219,0),MATCH('COMBINED DATA'!G790,'ALL - prices'!$J$1:$DY$1,0))</f>
        <v>36</v>
      </c>
      <c r="I790" s="14">
        <f t="shared" si="59"/>
        <v>25.344125552088016</v>
      </c>
      <c r="J790" s="15">
        <f>INDEX(MarketCap2!$E$2:$AR$224,MATCH(A790,MarketCap2!$B$2:$B$224,0),MATCH(G790,MarketCap2!$E$1:$AR$1,0))</f>
        <v>3541554176</v>
      </c>
      <c r="K790">
        <f t="shared" si="57"/>
        <v>21.987831500513767</v>
      </c>
      <c r="L790" t="str">
        <f>INDEX('PB2'!$D$2:$AQ$224,MATCH(A790,'PB2'!$B$2:$B$224,0),MATCH(G790,'PB2'!$D$1:$AQ$1,0))</f>
        <v>--</v>
      </c>
      <c r="M790" s="16" t="e">
        <f t="shared" si="58"/>
        <v>#VALUE!</v>
      </c>
      <c r="N790" s="6">
        <f>INDEX('ROA2'!$D$2:$AQ$224,MATCH(A790,'ROA2'!$B$2:$B$224,0),MATCH(G790,'ROA2'!$D$1:$AQ$1,0))</f>
        <v>28.1195964813232</v>
      </c>
      <c r="O790" s="6">
        <v>12764.000255999999</v>
      </c>
      <c r="P790" s="28">
        <v>1.8512648957806962E-2</v>
      </c>
    </row>
    <row r="791" spans="1:16" x14ac:dyDescent="0.3">
      <c r="A791" t="s">
        <v>467</v>
      </c>
      <c r="B791" t="e">
        <f>VLOOKUP(A791,Sheet3!L:L,1,FALSE)</f>
        <v>#N/A</v>
      </c>
      <c r="C791" t="str">
        <f>VLOOKUP(A791,'ALL - prices'!B:C,2,FALSE)</f>
        <v>Bombardier Inc</v>
      </c>
      <c r="D791" t="str">
        <f>VLOOKUP(A791,'ALL - prices'!B:I,8,FALSE)</f>
        <v>Industrials</v>
      </c>
      <c r="E791">
        <v>2022</v>
      </c>
      <c r="F791" t="s">
        <v>680</v>
      </c>
      <c r="G791" t="str">
        <f t="shared" si="56"/>
        <v>2022-Q2</v>
      </c>
      <c r="H791" s="4">
        <f>INDEX('ALL - prices'!$J$3:$DY$219,MATCH('COMBINED DATA'!A791,'ALL - prices'!$B$3:$B$219,0),MATCH('COMBINED DATA'!G791,'ALL - prices'!$J$1:$DY$1,0))</f>
        <v>19.32</v>
      </c>
      <c r="I791" s="14">
        <f t="shared" si="59"/>
        <v>21.438969774688331</v>
      </c>
      <c r="J791" s="15">
        <f>INDEX(MarketCap2!$E$2:$AR$224,MATCH(A791,MarketCap2!$B$2:$B$224,0),MATCH(G791,MarketCap2!$E$1:$AR$1,0))</f>
        <v>1933459200</v>
      </c>
      <c r="K791">
        <f t="shared" si="57"/>
        <v>21.382576567159813</v>
      </c>
      <c r="L791" t="str">
        <f>INDEX('PB2'!$D$2:$AQ$224,MATCH(A791,'PB2'!$B$2:$B$224,0),MATCH(G791,'PB2'!$D$1:$AQ$1,0))</f>
        <v>--</v>
      </c>
      <c r="M791" s="16" t="e">
        <f t="shared" si="58"/>
        <v>#VALUE!</v>
      </c>
      <c r="N791" s="6">
        <f>INDEX('ROA2'!$D$2:$AQ$224,MATCH(A791,'ROA2'!$B$2:$B$224,0),MATCH(G791,'ROA2'!$D$1:$AQ$1,0))</f>
        <v>-2.0923709869384801</v>
      </c>
      <c r="O791" s="6">
        <v>12492.999680000001</v>
      </c>
      <c r="P791" s="28">
        <v>-2.123163354471172E-2</v>
      </c>
    </row>
    <row r="792" spans="1:16" x14ac:dyDescent="0.3">
      <c r="A792" t="s">
        <v>467</v>
      </c>
      <c r="B792" t="e">
        <f>VLOOKUP(A792,Sheet3!L:L,1,FALSE)</f>
        <v>#N/A</v>
      </c>
      <c r="C792" t="str">
        <f>VLOOKUP(A792,'ALL - prices'!B:C,2,FALSE)</f>
        <v>Bombardier Inc</v>
      </c>
      <c r="D792" t="str">
        <f>VLOOKUP(A792,'ALL - prices'!B:I,8,FALSE)</f>
        <v>Industrials</v>
      </c>
      <c r="E792">
        <v>2022</v>
      </c>
      <c r="F792" t="s">
        <v>681</v>
      </c>
      <c r="G792" t="str">
        <f t="shared" si="56"/>
        <v>2022-Q3</v>
      </c>
      <c r="H792" s="4">
        <f>INDEX('ALL - prices'!$J$3:$DY$219,MATCH('COMBINED DATA'!A792,'ALL - prices'!$B$3:$B$219,0),MATCH('COMBINED DATA'!G792,'ALL - prices'!$J$1:$DY$1,0))</f>
        <v>24.73</v>
      </c>
      <c r="I792" s="14">
        <f t="shared" si="59"/>
        <v>12.071970289338264</v>
      </c>
      <c r="J792" s="15">
        <f>INDEX(MarketCap2!$E$2:$AR$224,MATCH(A792,MarketCap2!$B$2:$B$224,0),MATCH(G792,MarketCap2!$E$1:$AR$1,0))</f>
        <v>2439795200</v>
      </c>
      <c r="K792">
        <f t="shared" si="57"/>
        <v>21.6151799383026</v>
      </c>
      <c r="L792" t="str">
        <f>INDEX('PB2'!$D$2:$AQ$224,MATCH(A792,'PB2'!$B$2:$B$224,0),MATCH(G792,'PB2'!$D$1:$AQ$1,0))</f>
        <v>--</v>
      </c>
      <c r="M792" s="16" t="e">
        <f t="shared" si="58"/>
        <v>#VALUE!</v>
      </c>
      <c r="N792" s="6">
        <f>INDEX('ROA2'!$D$2:$AQ$224,MATCH(A792,'ROA2'!$B$2:$B$224,0),MATCH(G792,'ROA2'!$D$1:$AQ$1,0))</f>
        <v>-4.23486280441284</v>
      </c>
      <c r="O792" s="6">
        <v>12309.999615999999</v>
      </c>
      <c r="P792" s="28">
        <v>-1.4648208491749649E-2</v>
      </c>
    </row>
    <row r="793" spans="1:16" x14ac:dyDescent="0.3">
      <c r="A793" t="s">
        <v>467</v>
      </c>
      <c r="B793" t="e">
        <f>VLOOKUP(A793,Sheet3!L:L,1,FALSE)</f>
        <v>#N/A</v>
      </c>
      <c r="C793" t="str">
        <f>VLOOKUP(A793,'ALL - prices'!B:C,2,FALSE)</f>
        <v>Bombardier Inc</v>
      </c>
      <c r="D793" t="str">
        <f>VLOOKUP(A793,'ALL - prices'!B:I,8,FALSE)</f>
        <v>Industrials</v>
      </c>
      <c r="E793">
        <v>2022</v>
      </c>
      <c r="F793" t="s">
        <v>682</v>
      </c>
      <c r="G793" t="str">
        <f t="shared" si="56"/>
        <v>2022-Q4</v>
      </c>
      <c r="H793" s="4">
        <f>INDEX('ALL - prices'!$J$3:$DY$219,MATCH('COMBINED DATA'!A793,'ALL - prices'!$B$3:$B$219,0),MATCH('COMBINED DATA'!G793,'ALL - prices'!$J$1:$DY$1,0))</f>
        <v>52.27</v>
      </c>
      <c r="I793" s="14">
        <f t="shared" si="59"/>
        <v>11.887378460647545</v>
      </c>
      <c r="J793" s="15">
        <f>INDEX(MarketCap2!$E$2:$AR$224,MATCH(A793,MarketCap2!$B$2:$B$224,0),MATCH(G793,MarketCap2!$E$1:$AR$1,0))</f>
        <v>5108203008</v>
      </c>
      <c r="K793">
        <f t="shared" si="57"/>
        <v>22.354113517474968</v>
      </c>
      <c r="L793" t="str">
        <f>INDEX('PB2'!$D$2:$AQ$224,MATCH(A793,'PB2'!$B$2:$B$224,0),MATCH(G793,'PB2'!$D$1:$AQ$1,0))</f>
        <v>--</v>
      </c>
      <c r="M793" s="16" t="e">
        <f t="shared" si="58"/>
        <v>#VALUE!</v>
      </c>
      <c r="N793" s="6">
        <f>INDEX('ROA2'!$D$2:$AQ$224,MATCH(A793,'ROA2'!$B$2:$B$224,0),MATCH(G793,'ROA2'!$D$1:$AQ$1,0))</f>
        <v>-1.2079999446868901</v>
      </c>
      <c r="O793" s="6">
        <v>12467.999744000001</v>
      </c>
      <c r="P793" s="28">
        <v>1.2835104218414422E-2</v>
      </c>
    </row>
    <row r="794" spans="1:16" x14ac:dyDescent="0.3">
      <c r="A794" t="s">
        <v>467</v>
      </c>
      <c r="B794" t="e">
        <f>VLOOKUP(A794,Sheet3!L:L,1,FALSE)</f>
        <v>#N/A</v>
      </c>
      <c r="C794" t="str">
        <f>VLOOKUP(A794,'ALL - prices'!B:C,2,FALSE)</f>
        <v>Bombardier Inc</v>
      </c>
      <c r="D794" t="str">
        <f>VLOOKUP(A794,'ALL - prices'!B:I,8,FALSE)</f>
        <v>Industrials</v>
      </c>
      <c r="E794">
        <v>2023</v>
      </c>
      <c r="F794" t="s">
        <v>679</v>
      </c>
      <c r="G794" t="str">
        <f t="shared" ref="G794:G857" si="60">E794&amp;"-"&amp;F794</f>
        <v>2023-Q1</v>
      </c>
      <c r="H794" s="4">
        <f>INDEX('ALL - prices'!$J$3:$DY$219,MATCH('COMBINED DATA'!A794,'ALL - prices'!$B$3:$B$219,0),MATCH('COMBINED DATA'!G794,'ALL - prices'!$J$1:$DY$1,0))</f>
        <v>73.78</v>
      </c>
      <c r="I794" s="14">
        <f t="shared" si="59"/>
        <v>7.6099074676809719</v>
      </c>
      <c r="J794" s="15">
        <f>INDEX(MarketCap2!$E$2:$AR$224,MATCH(A794,MarketCap2!$B$2:$B$224,0),MATCH(G794,MarketCap2!$E$1:$AR$1,0))</f>
        <v>7276578304</v>
      </c>
      <c r="K794">
        <f t="shared" ref="K794:K857" si="61">LN(J794)</f>
        <v>22.707926575477373</v>
      </c>
      <c r="L794" t="str">
        <f>INDEX('PB2'!$D$2:$AQ$224,MATCH(A794,'PB2'!$B$2:$B$224,0),MATCH(G794,'PB2'!$D$1:$AQ$1,0))</f>
        <v>--</v>
      </c>
      <c r="M794" s="16" t="e">
        <f t="shared" ref="M794:M857" si="62">1/L794</f>
        <v>#VALUE!</v>
      </c>
      <c r="N794" s="6">
        <f>INDEX('ROA2'!$D$2:$AQ$224,MATCH(A794,'ROA2'!$B$2:$B$224,0),MATCH(G794,'ROA2'!$D$1:$AQ$1,0))</f>
        <v>-1.1798470020294201</v>
      </c>
      <c r="O794" s="6">
        <v>12323.999744000001</v>
      </c>
      <c r="P794" s="28">
        <v>-1.1549567128383797E-2</v>
      </c>
    </row>
    <row r="795" spans="1:16" x14ac:dyDescent="0.3">
      <c r="A795" t="s">
        <v>467</v>
      </c>
      <c r="B795" t="e">
        <f>VLOOKUP(A795,Sheet3!L:L,1,FALSE)</f>
        <v>#N/A</v>
      </c>
      <c r="C795" t="str">
        <f>VLOOKUP(A795,'ALL - prices'!B:C,2,FALSE)</f>
        <v>Bombardier Inc</v>
      </c>
      <c r="D795" t="str">
        <f>VLOOKUP(A795,'ALL - prices'!B:I,8,FALSE)</f>
        <v>Industrials</v>
      </c>
      <c r="E795">
        <v>2023</v>
      </c>
      <c r="F795" t="s">
        <v>680</v>
      </c>
      <c r="G795" t="str">
        <f t="shared" si="60"/>
        <v>2023-Q2</v>
      </c>
      <c r="H795" s="4">
        <f>INDEX('ALL - prices'!$J$3:$DY$219,MATCH('COMBINED DATA'!A795,'ALL - prices'!$B$3:$B$219,0),MATCH('COMBINED DATA'!G795,'ALL - prices'!$J$1:$DY$1,0))</f>
        <v>65.31</v>
      </c>
      <c r="I795" s="14">
        <f t="shared" si="59"/>
        <v>17.961518820337371</v>
      </c>
      <c r="J795" s="15">
        <f>INDEX(MarketCap2!$E$2:$AR$224,MATCH(A795,MarketCap2!$B$2:$B$224,0),MATCH(G795,MarketCap2!$E$1:$AR$1,0))</f>
        <v>6467159552</v>
      </c>
      <c r="K795">
        <f t="shared" si="61"/>
        <v>22.590002830824478</v>
      </c>
      <c r="L795" t="str">
        <f>INDEX('PB2'!$D$2:$AQ$224,MATCH(A795,'PB2'!$B$2:$B$224,0),MATCH(G795,'PB2'!$D$1:$AQ$1,0))</f>
        <v>--</v>
      </c>
      <c r="M795" s="16" t="e">
        <f t="shared" si="62"/>
        <v>#VALUE!</v>
      </c>
      <c r="N795" s="6">
        <f>INDEX('ROA2'!$D$2:$AQ$224,MATCH(A795,'ROA2'!$B$2:$B$224,0),MATCH(G795,'ROA2'!$D$1:$AQ$1,0))</f>
        <v>3.5373389720916699</v>
      </c>
      <c r="O795" s="6">
        <v>12440.999936</v>
      </c>
      <c r="P795" s="28">
        <v>9.4936866626406432E-3</v>
      </c>
    </row>
    <row r="796" spans="1:16" x14ac:dyDescent="0.3">
      <c r="A796" t="s">
        <v>467</v>
      </c>
      <c r="B796" t="e">
        <f>VLOOKUP(A796,Sheet3!L:L,1,FALSE)</f>
        <v>#N/A</v>
      </c>
      <c r="C796" t="str">
        <f>VLOOKUP(A796,'ALL - prices'!B:C,2,FALSE)</f>
        <v>Bombardier Inc</v>
      </c>
      <c r="D796" t="str">
        <f>VLOOKUP(A796,'ALL - prices'!B:I,8,FALSE)</f>
        <v>Industrials</v>
      </c>
      <c r="E796">
        <v>2023</v>
      </c>
      <c r="F796" t="s">
        <v>681</v>
      </c>
      <c r="G796" t="str">
        <f t="shared" si="60"/>
        <v>2023-Q3</v>
      </c>
      <c r="H796" s="4">
        <f>INDEX('ALL - prices'!$J$3:$DY$219,MATCH('COMBINED DATA'!A796,'ALL - prices'!$B$3:$B$219,0),MATCH('COMBINED DATA'!G796,'ALL - prices'!$J$1:$DY$1,0))</f>
        <v>47.36</v>
      </c>
      <c r="I796" s="14">
        <f t="shared" si="59"/>
        <v>23.795991259033542</v>
      </c>
      <c r="J796" s="15">
        <f>INDEX(MarketCap2!$E$2:$AR$224,MATCH(A796,MarketCap2!$B$2:$B$224,0),MATCH(G796,MarketCap2!$E$1:$AR$1,0))</f>
        <v>4707893760</v>
      </c>
      <c r="K796">
        <f t="shared" si="61"/>
        <v>22.272506460244458</v>
      </c>
      <c r="L796" t="str">
        <f>INDEX('PB2'!$D$2:$AQ$224,MATCH(A796,'PB2'!$B$2:$B$224,0),MATCH(G796,'PB2'!$D$1:$AQ$1,0))</f>
        <v>--</v>
      </c>
      <c r="M796" s="16" t="e">
        <f t="shared" si="62"/>
        <v>#VALUE!</v>
      </c>
      <c r="N796" s="6">
        <f>INDEX('ROA2'!$D$2:$AQ$224,MATCH(A796,'ROA2'!$B$2:$B$224,0),MATCH(G796,'ROA2'!$D$1:$AQ$1,0))</f>
        <v>4.3051419258117702</v>
      </c>
      <c r="O796" s="6">
        <v>12544</v>
      </c>
      <c r="P796" s="28">
        <v>8.2790824314654052E-3</v>
      </c>
    </row>
    <row r="797" spans="1:16" x14ac:dyDescent="0.3">
      <c r="A797" t="s">
        <v>467</v>
      </c>
      <c r="B797" t="e">
        <f>VLOOKUP(A797,Sheet3!L:L,1,FALSE)</f>
        <v>#N/A</v>
      </c>
      <c r="C797" t="str">
        <f>VLOOKUP(A797,'ALL - prices'!B:C,2,FALSE)</f>
        <v>Bombardier Inc</v>
      </c>
      <c r="D797" t="str">
        <f>VLOOKUP(A797,'ALL - prices'!B:I,8,FALSE)</f>
        <v>Industrials</v>
      </c>
      <c r="E797">
        <v>2023</v>
      </c>
      <c r="F797" t="s">
        <v>682</v>
      </c>
      <c r="G797" t="str">
        <f t="shared" si="60"/>
        <v>2023-Q4</v>
      </c>
      <c r="H797" s="4">
        <f>INDEX('ALL - prices'!$J$3:$DY$219,MATCH('COMBINED DATA'!A797,'ALL - prices'!$B$3:$B$219,0),MATCH('COMBINED DATA'!G797,'ALL - prices'!$J$1:$DY$1,0))</f>
        <v>53.21</v>
      </c>
      <c r="I797" s="14">
        <f t="shared" si="59"/>
        <v>20.00844071885669</v>
      </c>
      <c r="J797" s="15">
        <f>INDEX(MarketCap2!$E$2:$AR$224,MATCH(A797,MarketCap2!$B$2:$B$224,0),MATCH(G797,MarketCap2!$E$1:$AR$1,0))</f>
        <v>5297312256</v>
      </c>
      <c r="K797">
        <f t="shared" si="61"/>
        <v>22.390465407365451</v>
      </c>
      <c r="L797" t="str">
        <f>INDEX('PB2'!$D$2:$AQ$224,MATCH(A797,'PB2'!$B$2:$B$224,0),MATCH(G797,'PB2'!$D$1:$AQ$1,0))</f>
        <v>--</v>
      </c>
      <c r="M797" s="16" t="e">
        <f t="shared" si="62"/>
        <v>#VALUE!</v>
      </c>
      <c r="N797" s="6">
        <f>INDEX('ROA2'!$D$2:$AQ$224,MATCH(A797,'ROA2'!$B$2:$B$224,0),MATCH(G797,'ROA2'!$D$1:$AQ$1,0))</f>
        <v>3.7692060470581099</v>
      </c>
      <c r="O797" s="6">
        <v>12524.000255999999</v>
      </c>
      <c r="P797" s="28">
        <v>-1.594367346938827E-3</v>
      </c>
    </row>
    <row r="798" spans="1:16" x14ac:dyDescent="0.3">
      <c r="A798" t="s">
        <v>467</v>
      </c>
      <c r="B798" t="e">
        <f>VLOOKUP(A798,Sheet3!L:L,1,FALSE)</f>
        <v>#N/A</v>
      </c>
      <c r="C798" t="str">
        <f>VLOOKUP(A798,'ALL - prices'!B:C,2,FALSE)</f>
        <v>Bombardier Inc</v>
      </c>
      <c r="D798" t="str">
        <f>VLOOKUP(A798,'ALL - prices'!B:I,8,FALSE)</f>
        <v>Industrials</v>
      </c>
      <c r="E798" s="18">
        <v>2024</v>
      </c>
      <c r="F798" t="s">
        <v>679</v>
      </c>
      <c r="G798" t="str">
        <f t="shared" si="60"/>
        <v>2024-Q1</v>
      </c>
      <c r="H798" s="4">
        <f>INDEX('ALL - prices'!$J$3:$DY$219,MATCH('COMBINED DATA'!A798,'ALL - prices'!$B$3:$B$219,0),MATCH('COMBINED DATA'!G798,'ALL - prices'!$J$1:$DY$1,0))</f>
        <v>58.15</v>
      </c>
      <c r="I798" s="14" t="s">
        <v>769</v>
      </c>
      <c r="J798" s="15">
        <f>INDEX(MarketCap2!$E$2:$AR$224,MATCH(A798,MarketCap2!$B$2:$B$224,0),MATCH(G798,MarketCap2!$E$1:$AR$1,0))</f>
        <v>5793561600</v>
      </c>
      <c r="K798">
        <f t="shared" si="61"/>
        <v>22.48001306895037</v>
      </c>
      <c r="L798" t="str">
        <f>INDEX('PB2'!$D$2:$AQ$224,MATCH(A798,'PB2'!$B$2:$B$224,0),MATCH(G798,'PB2'!$D$1:$AQ$1,0))</f>
        <v>--</v>
      </c>
      <c r="M798" s="16" t="e">
        <f t="shared" si="62"/>
        <v>#VALUE!</v>
      </c>
      <c r="N798" s="6">
        <f>INDEX('ROA2'!$D$2:$AQ$224,MATCH(A798,'ROA2'!$B$2:$B$224,0),MATCH(G798,'ROA2'!$D$1:$AQ$1,0))</f>
        <v>3.5913159847259499</v>
      </c>
      <c r="O798" s="6">
        <v>12458.000384000001</v>
      </c>
      <c r="P798" s="28">
        <v>-5.2698714987952254E-3</v>
      </c>
    </row>
    <row r="799" spans="1:16" x14ac:dyDescent="0.3">
      <c r="A799" t="s">
        <v>467</v>
      </c>
      <c r="B799" t="e">
        <f>VLOOKUP(A799,Sheet3!L:L,1,FALSE)</f>
        <v>#N/A</v>
      </c>
      <c r="C799" t="str">
        <f>VLOOKUP(A799,'ALL - prices'!B:C,2,FALSE)</f>
        <v>Bombardier Inc</v>
      </c>
      <c r="D799" t="str">
        <f>VLOOKUP(A799,'ALL - prices'!B:I,8,FALSE)</f>
        <v>Industrials</v>
      </c>
      <c r="E799" s="18">
        <v>2024</v>
      </c>
      <c r="F799" t="s">
        <v>680</v>
      </c>
      <c r="G799" t="str">
        <f t="shared" si="60"/>
        <v>2024-Q2</v>
      </c>
      <c r="H799" s="4">
        <f>INDEX('ALL - prices'!$J$3:$DY$219,MATCH('COMBINED DATA'!A799,'ALL - prices'!$B$3:$B$219,0),MATCH('COMBINED DATA'!G799,'ALL - prices'!$J$1:$DY$1,0))</f>
        <v>87.73</v>
      </c>
      <c r="I799" s="14" t="s">
        <v>769</v>
      </c>
      <c r="J799" s="15">
        <f>INDEX(MarketCap2!$E$2:$AR$224,MATCH(A799,MarketCap2!$B$2:$B$224,0),MATCH(G799,MarketCap2!$E$1:$AR$1,0))</f>
        <v>8760404992</v>
      </c>
      <c r="K799">
        <f t="shared" si="61"/>
        <v>22.893507972789518</v>
      </c>
      <c r="L799" t="str">
        <f>INDEX('PB2'!$D$2:$AQ$224,MATCH(A799,'PB2'!$B$2:$B$224,0),MATCH(G799,'PB2'!$D$1:$AQ$1,0))</f>
        <v>--</v>
      </c>
      <c r="M799" s="16" t="e">
        <f t="shared" si="62"/>
        <v>#VALUE!</v>
      </c>
      <c r="N799" s="6">
        <f>INDEX('ROA2'!$D$2:$AQ$224,MATCH(A799,'ROA2'!$B$2:$B$224,0),MATCH(G799,'ROA2'!$D$1:$AQ$1,0))</f>
        <v>2.00292897224426</v>
      </c>
      <c r="O799" s="6">
        <v>12821.999615999999</v>
      </c>
      <c r="P799" s="28">
        <v>2.9218110513745694E-2</v>
      </c>
    </row>
    <row r="800" spans="1:16" x14ac:dyDescent="0.3">
      <c r="A800" t="s">
        <v>467</v>
      </c>
      <c r="B800" t="e">
        <f>VLOOKUP(A800,Sheet3!L:L,1,FALSE)</f>
        <v>#N/A</v>
      </c>
      <c r="C800" t="str">
        <f>VLOOKUP(A800,'ALL - prices'!B:C,2,FALSE)</f>
        <v>Bombardier Inc</v>
      </c>
      <c r="D800" t="str">
        <f>VLOOKUP(A800,'ALL - prices'!B:I,8,FALSE)</f>
        <v>Industrials</v>
      </c>
      <c r="E800" s="18">
        <v>2024</v>
      </c>
      <c r="F800" t="s">
        <v>681</v>
      </c>
      <c r="G800" t="str">
        <f t="shared" si="60"/>
        <v>2024-Q3</v>
      </c>
      <c r="H800" s="4">
        <f>INDEX('ALL - prices'!$J$3:$DY$219,MATCH('COMBINED DATA'!A800,'ALL - prices'!$B$3:$B$219,0),MATCH('COMBINED DATA'!G800,'ALL - prices'!$J$1:$DY$1,0))</f>
        <v>102.91</v>
      </c>
      <c r="I800" s="14" t="s">
        <v>769</v>
      </c>
      <c r="J800" s="15">
        <f>INDEX(MarketCap2!$E$2:$AR$224,MATCH(A800,MarketCap2!$B$2:$B$224,0),MATCH(G800,MarketCap2!$E$1:$AR$1,0))</f>
        <v>10286349312</v>
      </c>
      <c r="K800">
        <f t="shared" si="61"/>
        <v>23.054083543668067</v>
      </c>
      <c r="L800" t="str">
        <f>INDEX('PB2'!$D$2:$AQ$224,MATCH(A800,'PB2'!$B$2:$B$224,0),MATCH(G800,'PB2'!$D$1:$AQ$1,0))</f>
        <v>--</v>
      </c>
      <c r="M800" s="16" t="e">
        <f t="shared" si="62"/>
        <v>#VALUE!</v>
      </c>
      <c r="N800" s="6">
        <f>INDEX('ROA2'!$D$2:$AQ$224,MATCH(A800,'ROA2'!$B$2:$B$224,0),MATCH(G800,'ROA2'!$D$1:$AQ$1,0))</f>
        <v>2.40187692642212</v>
      </c>
      <c r="O800" s="6">
        <v>12602.999808</v>
      </c>
      <c r="P800" s="28">
        <v>-1.7080004255086594E-2</v>
      </c>
    </row>
    <row r="801" spans="1:16" x14ac:dyDescent="0.3">
      <c r="A801" t="s">
        <v>467</v>
      </c>
      <c r="B801" t="e">
        <f>VLOOKUP(A801,Sheet3!L:L,1,FALSE)</f>
        <v>#N/A</v>
      </c>
      <c r="C801" t="str">
        <f>VLOOKUP(A801,'ALL - prices'!B:C,2,FALSE)</f>
        <v>Bombardier Inc</v>
      </c>
      <c r="D801" t="str">
        <f>VLOOKUP(A801,'ALL - prices'!B:I,8,FALSE)</f>
        <v>Industrials</v>
      </c>
      <c r="E801" s="18">
        <v>2024</v>
      </c>
      <c r="F801" t="s">
        <v>682</v>
      </c>
      <c r="G801" t="str">
        <f t="shared" si="60"/>
        <v>2024-Q4</v>
      </c>
      <c r="H801" s="4">
        <f>INDEX('ALL - prices'!$J$3:$DY$219,MATCH('COMBINED DATA'!A801,'ALL - prices'!$B$3:$B$219,0),MATCH('COMBINED DATA'!G801,'ALL - prices'!$J$1:$DY$1,0))</f>
        <v>97.75</v>
      </c>
      <c r="I801" s="14" t="s">
        <v>769</v>
      </c>
      <c r="J801" s="15">
        <f>INDEX(MarketCap2!$E$2:$AR$224,MATCH(A801,MarketCap2!$B$2:$B$224,0),MATCH(G801,MarketCap2!$E$1:$AR$1,0))</f>
        <v>9768412160</v>
      </c>
      <c r="K801">
        <f t="shared" si="61"/>
        <v>23.002419767786829</v>
      </c>
      <c r="L801" t="str">
        <f>INDEX('PB2'!$D$2:$AQ$224,MATCH(A801,'PB2'!$B$2:$B$224,0),MATCH(G801,'PB2'!$D$1:$AQ$1,0))</f>
        <v>--</v>
      </c>
      <c r="M801" s="16" t="e">
        <f t="shared" si="62"/>
        <v>#VALUE!</v>
      </c>
      <c r="N801" s="6">
        <f>INDEX('ROA2'!$D$2:$AQ$224,MATCH(A801,'ROA2'!$B$2:$B$224,0),MATCH(G801,'ROA2'!$D$1:$AQ$1,0))</f>
        <v>3.6199100017547599</v>
      </c>
      <c r="O801" s="6">
        <v>12670.000128</v>
      </c>
      <c r="P801" s="28">
        <v>5.3162200286212356E-3</v>
      </c>
    </row>
    <row r="802" spans="1:16" x14ac:dyDescent="0.3">
      <c r="A802" t="s">
        <v>469</v>
      </c>
      <c r="B802" t="e">
        <f>VLOOKUP(A802,Sheet3!L:L,1,FALSE)</f>
        <v>#N/A</v>
      </c>
      <c r="C802" t="str">
        <f>VLOOKUP(A802,'ALL - prices'!B:C,2,FALSE)</f>
        <v>BCE Inc</v>
      </c>
      <c r="D802" t="str">
        <f>VLOOKUP(A802,'ALL - prices'!B:I,8,FALSE)</f>
        <v>Communication Services</v>
      </c>
      <c r="E802">
        <v>2015</v>
      </c>
      <c r="F802" t="s">
        <v>679</v>
      </c>
      <c r="G802" t="str">
        <f t="shared" si="60"/>
        <v>2015-Q1</v>
      </c>
      <c r="H802" s="4">
        <f>INDEX('ALL - prices'!$J$3:$DY$219,MATCH('COMBINED DATA'!A802,'ALL - prices'!$B$3:$B$219,0),MATCH('COMBINED DATA'!G802,'ALL - prices'!$J$1:$DY$1,0))</f>
        <v>28.361999999999998</v>
      </c>
      <c r="I802" s="14">
        <f t="shared" ref="I802:I837" si="63">STDEV(H803:H806)</f>
        <v>1.9295198884696674</v>
      </c>
      <c r="J802" s="15">
        <f>INDEX(MarketCap2!$E$2:$AR$224,MATCH(A802,MarketCap2!$B$2:$B$224,0),MATCH(G802,MarketCap2!$E$1:$AR$1,0))</f>
        <v>45069574144</v>
      </c>
      <c r="K802">
        <f t="shared" si="61"/>
        <v>24.531473224835747</v>
      </c>
      <c r="L802">
        <f>INDEX('PB2'!$D$2:$AQ$224,MATCH(A802,'PB2'!$B$2:$B$224,0),MATCH(G802,'PB2'!$D$1:$AQ$1,0))</f>
        <v>4.1009812355041504</v>
      </c>
      <c r="M802" s="16">
        <f t="shared" si="62"/>
        <v>0.24384408086106882</v>
      </c>
      <c r="N802" s="6">
        <f>INDEX('ROA2'!$D$2:$AQ$224,MATCH(A802,'ROA2'!$B$2:$B$224,0),MATCH(G802,'ROA2'!$D$1:$AQ$1,0))</f>
        <v>5.4536929130554199</v>
      </c>
      <c r="O802" s="6">
        <v>46297.001984000002</v>
      </c>
      <c r="P802" s="28">
        <v>-7.417990206939189E-3</v>
      </c>
    </row>
    <row r="803" spans="1:16" x14ac:dyDescent="0.3">
      <c r="A803" t="s">
        <v>469</v>
      </c>
      <c r="B803" t="e">
        <f>VLOOKUP(A803,Sheet3!L:L,1,FALSE)</f>
        <v>#N/A</v>
      </c>
      <c r="C803" t="str">
        <f>VLOOKUP(A803,'ALL - prices'!B:C,2,FALSE)</f>
        <v>BCE Inc</v>
      </c>
      <c r="D803" t="str">
        <f>VLOOKUP(A803,'ALL - prices'!B:I,8,FALSE)</f>
        <v>Communication Services</v>
      </c>
      <c r="E803">
        <v>2015</v>
      </c>
      <c r="F803" t="s">
        <v>680</v>
      </c>
      <c r="G803" t="str">
        <f t="shared" si="60"/>
        <v>2015-Q2</v>
      </c>
      <c r="H803" s="4">
        <f>INDEX('ALL - prices'!$J$3:$DY$219,MATCH('COMBINED DATA'!A803,'ALL - prices'!$B$3:$B$219,0),MATCH('COMBINED DATA'!G803,'ALL - prices'!$J$1:$DY$1,0))</f>
        <v>28.416</v>
      </c>
      <c r="I803" s="14">
        <f t="shared" si="63"/>
        <v>2.4545988131125074</v>
      </c>
      <c r="J803" s="15">
        <f>INDEX(MarketCap2!$E$2:$AR$224,MATCH(A803,MarketCap2!$B$2:$B$224,0),MATCH(G803,MarketCap2!$E$1:$AR$1,0))</f>
        <v>44993060864</v>
      </c>
      <c r="K803">
        <f t="shared" si="61"/>
        <v>24.529774111803999</v>
      </c>
      <c r="L803">
        <f>INDEX('PB2'!$D$2:$AQ$224,MATCH(A803,'PB2'!$B$2:$B$224,0),MATCH(G803,'PB2'!$D$1:$AQ$1,0))</f>
        <v>3.73492407798767</v>
      </c>
      <c r="M803" s="16">
        <f t="shared" si="62"/>
        <v>0.26774305959621736</v>
      </c>
      <c r="N803" s="6">
        <f>INDEX('ROA2'!$D$2:$AQ$224,MATCH(A803,'ROA2'!$B$2:$B$224,0),MATCH(G803,'ROA2'!$D$1:$AQ$1,0))</f>
        <v>5.2515749931335396</v>
      </c>
      <c r="O803" s="6">
        <v>47075.999744000001</v>
      </c>
      <c r="P803" s="28">
        <v>1.6826095138281649E-2</v>
      </c>
    </row>
    <row r="804" spans="1:16" x14ac:dyDescent="0.3">
      <c r="A804" t="s">
        <v>469</v>
      </c>
      <c r="B804" t="e">
        <f>VLOOKUP(A804,Sheet3!L:L,1,FALSE)</f>
        <v>#N/A</v>
      </c>
      <c r="C804" t="str">
        <f>VLOOKUP(A804,'ALL - prices'!B:C,2,FALSE)</f>
        <v>BCE Inc</v>
      </c>
      <c r="D804" t="str">
        <f>VLOOKUP(A804,'ALL - prices'!B:I,8,FALSE)</f>
        <v>Communication Services</v>
      </c>
      <c r="E804">
        <v>2015</v>
      </c>
      <c r="F804" t="s">
        <v>681</v>
      </c>
      <c r="G804" t="str">
        <f t="shared" si="60"/>
        <v>2015-Q3</v>
      </c>
      <c r="H804" s="4">
        <f>INDEX('ALL - prices'!$J$3:$DY$219,MATCH('COMBINED DATA'!A804,'ALL - prices'!$B$3:$B$219,0),MATCH('COMBINED DATA'!G804,'ALL - prices'!$J$1:$DY$1,0))</f>
        <v>29.594999999999999</v>
      </c>
      <c r="I804" s="14">
        <f t="shared" si="63"/>
        <v>2.3742517944256325</v>
      </c>
      <c r="J804" s="15">
        <f>INDEX(MarketCap2!$E$2:$AR$224,MATCH(A804,MarketCap2!$B$2:$B$224,0),MATCH(G804,MarketCap2!$E$1:$AR$1,0))</f>
        <v>46371414016</v>
      </c>
      <c r="K804">
        <f t="shared" si="61"/>
        <v>24.559949029083679</v>
      </c>
      <c r="L804">
        <f>INDEX('PB2'!$D$2:$AQ$224,MATCH(A804,'PB2'!$B$2:$B$224,0),MATCH(G804,'PB2'!$D$1:$AQ$1,0))</f>
        <v>3.8104910850524898</v>
      </c>
      <c r="M804" s="16">
        <f t="shared" si="62"/>
        <v>0.2624333655897334</v>
      </c>
      <c r="N804" s="6">
        <f>INDEX('ROA2'!$D$2:$AQ$224,MATCH(A804,'ROA2'!$B$2:$B$224,0),MATCH(G804,'ROA2'!$D$1:$AQ$1,0))</f>
        <v>5.6022229194641104</v>
      </c>
      <c r="O804" s="6">
        <v>46919.000064</v>
      </c>
      <c r="P804" s="28">
        <v>-3.3350259336767663E-3</v>
      </c>
    </row>
    <row r="805" spans="1:16" x14ac:dyDescent="0.3">
      <c r="A805" t="s">
        <v>469</v>
      </c>
      <c r="B805" t="e">
        <f>VLOOKUP(A805,Sheet3!L:L,1,FALSE)</f>
        <v>#N/A</v>
      </c>
      <c r="C805" t="str">
        <f>VLOOKUP(A805,'ALL - prices'!B:C,2,FALSE)</f>
        <v>BCE Inc</v>
      </c>
      <c r="D805" t="str">
        <f>VLOOKUP(A805,'ALL - prices'!B:I,8,FALSE)</f>
        <v>Communication Services</v>
      </c>
      <c r="E805">
        <v>2015</v>
      </c>
      <c r="F805" t="s">
        <v>682</v>
      </c>
      <c r="G805" t="str">
        <f t="shared" si="60"/>
        <v>2015-Q4</v>
      </c>
      <c r="H805" s="4">
        <f>INDEX('ALL - prices'!$J$3:$DY$219,MATCH('COMBINED DATA'!A805,'ALL - prices'!$B$3:$B$219,0),MATCH('COMBINED DATA'!G805,'ALL - prices'!$J$1:$DY$1,0))</f>
        <v>29.31</v>
      </c>
      <c r="I805" s="14">
        <f t="shared" si="63"/>
        <v>0.75939641602174257</v>
      </c>
      <c r="J805" s="15">
        <f>INDEX(MarketCap2!$E$2:$AR$224,MATCH(A805,MarketCap2!$B$2:$B$224,0),MATCH(G805,MarketCap2!$E$1:$AR$1,0))</f>
        <v>46264786944</v>
      </c>
      <c r="K805">
        <f t="shared" si="61"/>
        <v>24.557646967514138</v>
      </c>
      <c r="L805">
        <f>INDEX('PB2'!$D$2:$AQ$224,MATCH(A805,'PB2'!$B$2:$B$224,0),MATCH(G805,'PB2'!$D$1:$AQ$1,0))</f>
        <v>3.5544769763946502</v>
      </c>
      <c r="M805" s="16">
        <f t="shared" si="62"/>
        <v>0.28133534318579617</v>
      </c>
      <c r="N805" s="6">
        <f>INDEX('ROA2'!$D$2:$AQ$224,MATCH(A805,'ROA2'!$B$2:$B$224,0),MATCH(G805,'ROA2'!$D$1:$AQ$1,0))</f>
        <v>5.7829952239990199</v>
      </c>
      <c r="O805" s="6">
        <v>47667.998720000003</v>
      </c>
      <c r="P805" s="28">
        <v>1.5963653423524151E-2</v>
      </c>
    </row>
    <row r="806" spans="1:16" x14ac:dyDescent="0.3">
      <c r="A806" t="s">
        <v>469</v>
      </c>
      <c r="B806" t="e">
        <f>VLOOKUP(A806,Sheet3!L:L,1,FALSE)</f>
        <v>#N/A</v>
      </c>
      <c r="C806" t="str">
        <f>VLOOKUP(A806,'ALL - prices'!B:C,2,FALSE)</f>
        <v>BCE Inc</v>
      </c>
      <c r="D806" t="str">
        <f>VLOOKUP(A806,'ALL - prices'!B:I,8,FALSE)</f>
        <v>Communication Services</v>
      </c>
      <c r="E806">
        <v>2016</v>
      </c>
      <c r="F806" t="s">
        <v>679</v>
      </c>
      <c r="G806" t="str">
        <f t="shared" si="60"/>
        <v>2016-Q1</v>
      </c>
      <c r="H806" s="4">
        <f>INDEX('ALL - prices'!$J$3:$DY$219,MATCH('COMBINED DATA'!A806,'ALL - prices'!$B$3:$B$219,0),MATCH('COMBINED DATA'!G806,'ALL - prices'!$J$1:$DY$1,0))</f>
        <v>32.832999999999998</v>
      </c>
      <c r="I806" s="14">
        <f t="shared" si="63"/>
        <v>0.49841841525636504</v>
      </c>
      <c r="J806" s="15">
        <f>INDEX(MarketCap2!$E$2:$AR$224,MATCH(A806,MarketCap2!$B$2:$B$224,0),MATCH(G806,MarketCap2!$E$1:$AR$1,0))</f>
        <v>51375751168</v>
      </c>
      <c r="K806">
        <f t="shared" si="61"/>
        <v>24.66243213093086</v>
      </c>
      <c r="L806">
        <f>INDEX('PB2'!$D$2:$AQ$224,MATCH(A806,'PB2'!$B$2:$B$224,0),MATCH(G806,'PB2'!$D$1:$AQ$1,0))</f>
        <v>4.1094927787780797</v>
      </c>
      <c r="M806" s="16">
        <f t="shared" si="62"/>
        <v>0.2433390332656433</v>
      </c>
      <c r="N806" s="6">
        <f>INDEX('ROA2'!$D$2:$AQ$224,MATCH(A806,'ROA2'!$B$2:$B$224,0),MATCH(G806,'ROA2'!$D$1:$AQ$1,0))</f>
        <v>5.6803479194641104</v>
      </c>
      <c r="O806" s="6">
        <v>47992.999936</v>
      </c>
      <c r="P806" s="28">
        <v>6.8180167979998828E-3</v>
      </c>
    </row>
    <row r="807" spans="1:16" x14ac:dyDescent="0.3">
      <c r="A807" t="s">
        <v>469</v>
      </c>
      <c r="B807" t="e">
        <f>VLOOKUP(A807,Sheet3!L:L,1,FALSE)</f>
        <v>#N/A</v>
      </c>
      <c r="C807" t="str">
        <f>VLOOKUP(A807,'ALL - prices'!B:C,2,FALSE)</f>
        <v>BCE Inc</v>
      </c>
      <c r="D807" t="str">
        <f>VLOOKUP(A807,'ALL - prices'!B:I,8,FALSE)</f>
        <v>Communication Services</v>
      </c>
      <c r="E807">
        <v>2016</v>
      </c>
      <c r="F807" t="s">
        <v>680</v>
      </c>
      <c r="G807" t="str">
        <f t="shared" si="60"/>
        <v>2016-Q2</v>
      </c>
      <c r="H807" s="4">
        <f>INDEX('ALL - prices'!$J$3:$DY$219,MATCH('COMBINED DATA'!A807,'ALL - prices'!$B$3:$B$219,0),MATCH('COMBINED DATA'!G807,'ALL - prices'!$J$1:$DY$1,0))</f>
        <v>34.305999999999997</v>
      </c>
      <c r="I807" s="14">
        <f t="shared" si="63"/>
        <v>0.50603491315652604</v>
      </c>
      <c r="J807" s="15">
        <f>INDEX(MarketCap2!$E$2:$AR$224,MATCH(A807,MarketCap2!$B$2:$B$224,0),MATCH(G807,MarketCap2!$E$1:$AR$1,0))</f>
        <v>53150429184</v>
      </c>
      <c r="K807">
        <f t="shared" si="61"/>
        <v>24.696392016659434</v>
      </c>
      <c r="L807">
        <f>INDEX('PB2'!$D$2:$AQ$224,MATCH(A807,'PB2'!$B$2:$B$224,0),MATCH(G807,'PB2'!$D$1:$AQ$1,0))</f>
        <v>4.2703652381896999</v>
      </c>
      <c r="M807" s="16">
        <f t="shared" si="62"/>
        <v>0.23417200736298649</v>
      </c>
      <c r="N807" s="6">
        <f>INDEX('ROA2'!$D$2:$AQ$224,MATCH(A807,'ROA2'!$B$2:$B$224,0),MATCH(G807,'ROA2'!$D$1:$AQ$1,0))</f>
        <v>6.0028200149536097</v>
      </c>
      <c r="O807" s="6">
        <v>47945.998335999997</v>
      </c>
      <c r="P807" s="28">
        <v>-9.7934282213408565E-4</v>
      </c>
    </row>
    <row r="808" spans="1:16" x14ac:dyDescent="0.3">
      <c r="A808" t="s">
        <v>469</v>
      </c>
      <c r="B808" t="e">
        <f>VLOOKUP(A808,Sheet3!L:L,1,FALSE)</f>
        <v>#N/A</v>
      </c>
      <c r="C808" t="str">
        <f>VLOOKUP(A808,'ALL - prices'!B:C,2,FALSE)</f>
        <v>BCE Inc</v>
      </c>
      <c r="D808" t="str">
        <f>VLOOKUP(A808,'ALL - prices'!B:I,8,FALSE)</f>
        <v>Communication Services</v>
      </c>
      <c r="E808">
        <v>2016</v>
      </c>
      <c r="F808" t="s">
        <v>681</v>
      </c>
      <c r="G808" t="str">
        <f t="shared" si="60"/>
        <v>2016-Q3</v>
      </c>
      <c r="H808" s="4">
        <f>INDEX('ALL - prices'!$J$3:$DY$219,MATCH('COMBINED DATA'!A808,'ALL - prices'!$B$3:$B$219,0),MATCH('COMBINED DATA'!G808,'ALL - prices'!$J$1:$DY$1,0))</f>
        <v>34.380000000000003</v>
      </c>
      <c r="I808" s="14">
        <f t="shared" si="63"/>
        <v>0.62736346456154679</v>
      </c>
      <c r="J808" s="15">
        <f>INDEX(MarketCap2!$E$2:$AR$224,MATCH(A808,MarketCap2!$B$2:$B$224,0),MATCH(G808,MarketCap2!$E$1:$AR$1,0))</f>
        <v>52695031808</v>
      </c>
      <c r="K808">
        <f t="shared" si="61"/>
        <v>24.687787014956761</v>
      </c>
      <c r="L808">
        <f>INDEX('PB2'!$D$2:$AQ$224,MATCH(A808,'PB2'!$B$2:$B$224,0),MATCH(G808,'PB2'!$D$1:$AQ$1,0))</f>
        <v>4.2393908500671396</v>
      </c>
      <c r="M808" s="16">
        <f t="shared" si="62"/>
        <v>0.23588294530195603</v>
      </c>
      <c r="N808" s="6">
        <f>INDEX('ROA2'!$D$2:$AQ$224,MATCH(A808,'ROA2'!$B$2:$B$224,0),MATCH(G808,'ROA2'!$D$1:$AQ$1,0))</f>
        <v>6.0239319801330602</v>
      </c>
      <c r="O808" s="6">
        <v>48268.001279999997</v>
      </c>
      <c r="P808" s="28">
        <v>6.7159503436228516E-3</v>
      </c>
    </row>
    <row r="809" spans="1:16" x14ac:dyDescent="0.3">
      <c r="A809" t="s">
        <v>469</v>
      </c>
      <c r="B809" t="e">
        <f>VLOOKUP(A809,Sheet3!L:L,1,FALSE)</f>
        <v>#N/A</v>
      </c>
      <c r="C809" t="str">
        <f>VLOOKUP(A809,'ALL - prices'!B:C,2,FALSE)</f>
        <v>BCE Inc</v>
      </c>
      <c r="D809" t="str">
        <f>VLOOKUP(A809,'ALL - prices'!B:I,8,FALSE)</f>
        <v>Communication Services</v>
      </c>
      <c r="E809">
        <v>2016</v>
      </c>
      <c r="F809" t="s">
        <v>682</v>
      </c>
      <c r="G809" t="str">
        <f t="shared" si="60"/>
        <v>2016-Q4</v>
      </c>
      <c r="H809" s="4">
        <f>INDEX('ALL - prices'!$J$3:$DY$219,MATCH('COMBINED DATA'!A809,'ALL - prices'!$B$3:$B$219,0),MATCH('COMBINED DATA'!G809,'ALL - prices'!$J$1:$DY$1,0))</f>
        <v>33.314</v>
      </c>
      <c r="I809" s="14">
        <f t="shared" si="63"/>
        <v>0.98876838373133136</v>
      </c>
      <c r="J809" s="15">
        <f>INDEX(MarketCap2!$E$2:$AR$224,MATCH(A809,MarketCap2!$B$2:$B$224,0),MATCH(G809,MarketCap2!$E$1:$AR$1,0))</f>
        <v>50516602880</v>
      </c>
      <c r="K809">
        <f t="shared" si="61"/>
        <v>24.645567889095734</v>
      </c>
      <c r="L809">
        <f>INDEX('PB2'!$D$2:$AQ$224,MATCH(A809,'PB2'!$B$2:$B$224,0),MATCH(G809,'PB2'!$D$1:$AQ$1,0))</f>
        <v>3.7327930927276598</v>
      </c>
      <c r="M809" s="16">
        <f t="shared" si="62"/>
        <v>0.26789590935223018</v>
      </c>
      <c r="N809" s="6">
        <f>INDEX('ROA2'!$D$2:$AQ$224,MATCH(A809,'ROA2'!$B$2:$B$224,0),MATCH(G809,'ROA2'!$D$1:$AQ$1,0))</f>
        <v>5.9004077911376998</v>
      </c>
      <c r="O809" s="6">
        <v>49749.000192</v>
      </c>
      <c r="P809" s="28">
        <v>3.0682830710325258E-2</v>
      </c>
    </row>
    <row r="810" spans="1:16" x14ac:dyDescent="0.3">
      <c r="A810" t="s">
        <v>469</v>
      </c>
      <c r="B810" t="e">
        <f>VLOOKUP(A810,Sheet3!L:L,1,FALSE)</f>
        <v>#N/A</v>
      </c>
      <c r="C810" t="str">
        <f>VLOOKUP(A810,'ALL - prices'!B:C,2,FALSE)</f>
        <v>BCE Inc</v>
      </c>
      <c r="D810" t="str">
        <f>VLOOKUP(A810,'ALL - prices'!B:I,8,FALSE)</f>
        <v>Communication Services</v>
      </c>
      <c r="E810">
        <v>2017</v>
      </c>
      <c r="F810" t="s">
        <v>679</v>
      </c>
      <c r="G810" t="str">
        <f t="shared" si="60"/>
        <v>2017-Q1</v>
      </c>
      <c r="H810" s="4">
        <f>INDEX('ALL - prices'!$J$3:$DY$219,MATCH('COMBINED DATA'!A810,'ALL - prices'!$B$3:$B$219,0),MATCH('COMBINED DATA'!G810,'ALL - prices'!$J$1:$DY$1,0))</f>
        <v>34.220999999999997</v>
      </c>
      <c r="I810" s="14">
        <f t="shared" si="63"/>
        <v>1.0934317155939217</v>
      </c>
      <c r="J810" s="15">
        <f>INDEX(MarketCap2!$E$2:$AR$224,MATCH(A810,MarketCap2!$B$2:$B$224,0),MATCH(G810,MarketCap2!$E$1:$AR$1,0))</f>
        <v>52900503552</v>
      </c>
      <c r="K810">
        <f t="shared" si="61"/>
        <v>24.691678694706759</v>
      </c>
      <c r="L810">
        <f>INDEX('PB2'!$D$2:$AQ$224,MATCH(A810,'PB2'!$B$2:$B$224,0),MATCH(G810,'PB2'!$D$1:$AQ$1,0))</f>
        <v>3.5611119270324698</v>
      </c>
      <c r="M810" s="16">
        <f t="shared" si="62"/>
        <v>0.28081116810987616</v>
      </c>
      <c r="N810" s="6">
        <f>INDEX('ROA2'!$D$2:$AQ$224,MATCH(A810,'ROA2'!$B$2:$B$224,0),MATCH(G810,'ROA2'!$D$1:$AQ$1,0))</f>
        <v>6.1793460845947301</v>
      </c>
      <c r="O810" s="6">
        <v>50107.998207999997</v>
      </c>
      <c r="P810" s="28">
        <v>7.2161855437192727E-3</v>
      </c>
    </row>
    <row r="811" spans="1:16" x14ac:dyDescent="0.3">
      <c r="A811" t="s">
        <v>469</v>
      </c>
      <c r="B811" t="e">
        <f>VLOOKUP(A811,Sheet3!L:L,1,FALSE)</f>
        <v>#N/A</v>
      </c>
      <c r="C811" t="str">
        <f>VLOOKUP(A811,'ALL - prices'!B:C,2,FALSE)</f>
        <v>BCE Inc</v>
      </c>
      <c r="D811" t="str">
        <f>VLOOKUP(A811,'ALL - prices'!B:I,8,FALSE)</f>
        <v>Communication Services</v>
      </c>
      <c r="E811">
        <v>2017</v>
      </c>
      <c r="F811" t="s">
        <v>680</v>
      </c>
      <c r="G811" t="str">
        <f t="shared" si="60"/>
        <v>2017-Q2</v>
      </c>
      <c r="H811" s="4">
        <f>INDEX('ALL - prices'!$J$3:$DY$219,MATCH('COMBINED DATA'!A811,'ALL - prices'!$B$3:$B$219,0),MATCH('COMBINED DATA'!G811,'ALL - prices'!$J$1:$DY$1,0))</f>
        <v>34.348999999999997</v>
      </c>
      <c r="I811" s="14">
        <f t="shared" si="63"/>
        <v>1.4650358357391797</v>
      </c>
      <c r="J811" s="15">
        <f>INDEX(MarketCap2!$E$2:$AR$224,MATCH(A811,MarketCap2!$B$2:$B$224,0),MATCH(G811,MarketCap2!$E$1:$AR$1,0))</f>
        <v>52529074176</v>
      </c>
      <c r="K811">
        <f t="shared" si="61"/>
        <v>24.684632647085348</v>
      </c>
      <c r="L811">
        <f>INDEX('PB2'!$D$2:$AQ$224,MATCH(A811,'PB2'!$B$2:$B$224,0),MATCH(G811,'PB2'!$D$1:$AQ$1,0))</f>
        <v>3.5652608871460001</v>
      </c>
      <c r="M811" s="16">
        <f t="shared" si="62"/>
        <v>0.28048438295367001</v>
      </c>
      <c r="N811" s="6">
        <f>INDEX('ROA2'!$D$2:$AQ$224,MATCH(A811,'ROA2'!$B$2:$B$224,0),MATCH(G811,'ROA2'!$D$1:$AQ$1,0))</f>
        <v>5.8156099319457999</v>
      </c>
      <c r="O811" s="6">
        <v>53849.001984000002</v>
      </c>
      <c r="P811" s="28">
        <v>7.4658815155037153E-2</v>
      </c>
    </row>
    <row r="812" spans="1:16" x14ac:dyDescent="0.3">
      <c r="A812" t="s">
        <v>469</v>
      </c>
      <c r="B812" t="e">
        <f>VLOOKUP(A812,Sheet3!L:L,1,FALSE)</f>
        <v>#N/A</v>
      </c>
      <c r="C812" t="str">
        <f>VLOOKUP(A812,'ALL - prices'!B:C,2,FALSE)</f>
        <v>BCE Inc</v>
      </c>
      <c r="D812" t="str">
        <f>VLOOKUP(A812,'ALL - prices'!B:I,8,FALSE)</f>
        <v>Communication Services</v>
      </c>
      <c r="E812">
        <v>2017</v>
      </c>
      <c r="F812" t="s">
        <v>681</v>
      </c>
      <c r="G812" t="str">
        <f t="shared" si="60"/>
        <v>2017-Q3</v>
      </c>
      <c r="H812" s="4">
        <f>INDEX('ALL - prices'!$J$3:$DY$219,MATCH('COMBINED DATA'!A812,'ALL - prices'!$B$3:$B$219,0),MATCH('COMBINED DATA'!G812,'ALL - prices'!$J$1:$DY$1,0))</f>
        <v>34.813000000000002</v>
      </c>
      <c r="I812" s="14">
        <f t="shared" si="63"/>
        <v>1.6393912233915764</v>
      </c>
      <c r="J812" s="15">
        <f>INDEX(MarketCap2!$E$2:$AR$224,MATCH(A812,MarketCap2!$B$2:$B$224,0),MATCH(G812,MarketCap2!$E$1:$AR$1,0))</f>
        <v>52634619904</v>
      </c>
      <c r="K812">
        <f t="shared" si="61"/>
        <v>24.686639913269012</v>
      </c>
      <c r="L812">
        <f>INDEX('PB2'!$D$2:$AQ$224,MATCH(A812,'PB2'!$B$2:$B$224,0),MATCH(G812,'PB2'!$D$1:$AQ$1,0))</f>
        <v>3.4373469352722199</v>
      </c>
      <c r="M812" s="16">
        <f t="shared" si="62"/>
        <v>0.290922045062875</v>
      </c>
      <c r="N812" s="6">
        <f>INDEX('ROA2'!$D$2:$AQ$224,MATCH(A812,'ROA2'!$B$2:$B$224,0),MATCH(G812,'ROA2'!$D$1:$AQ$1,0))</f>
        <v>5.7804827690124503</v>
      </c>
      <c r="O812" s="6">
        <v>53591.998463999997</v>
      </c>
      <c r="P812" s="28">
        <v>-4.772670068729749E-3</v>
      </c>
    </row>
    <row r="813" spans="1:16" x14ac:dyDescent="0.3">
      <c r="A813" t="s">
        <v>469</v>
      </c>
      <c r="B813" t="e">
        <f>VLOOKUP(A813,Sheet3!L:L,1,FALSE)</f>
        <v>#N/A</v>
      </c>
      <c r="C813" t="str">
        <f>VLOOKUP(A813,'ALL - prices'!B:C,2,FALSE)</f>
        <v>BCE Inc</v>
      </c>
      <c r="D813" t="str">
        <f>VLOOKUP(A813,'ALL - prices'!B:I,8,FALSE)</f>
        <v>Communication Services</v>
      </c>
      <c r="E813">
        <v>2017</v>
      </c>
      <c r="F813" t="s">
        <v>682</v>
      </c>
      <c r="G813" t="str">
        <f t="shared" si="60"/>
        <v>2017-Q4</v>
      </c>
      <c r="H813" s="4">
        <f>INDEX('ALL - prices'!$J$3:$DY$219,MATCH('COMBINED DATA'!A813,'ALL - prices'!$B$3:$B$219,0),MATCH('COMBINED DATA'!G813,'ALL - prices'!$J$1:$DY$1,0))</f>
        <v>36.372</v>
      </c>
      <c r="I813" s="14">
        <f t="shared" si="63"/>
        <v>0.70726751186049253</v>
      </c>
      <c r="J813" s="15">
        <f>INDEX(MarketCap2!$E$2:$AR$224,MATCH(A813,MarketCap2!$B$2:$B$224,0),MATCH(G813,MarketCap2!$E$1:$AR$1,0))</f>
        <v>54381891584</v>
      </c>
      <c r="K813">
        <f t="shared" si="61"/>
        <v>24.719297060098913</v>
      </c>
      <c r="L813">
        <f>INDEX('PB2'!$D$2:$AQ$224,MATCH(A813,'PB2'!$B$2:$B$224,0),MATCH(G813,'PB2'!$D$1:$AQ$1,0))</f>
        <v>3.3379659652710001</v>
      </c>
      <c r="M813" s="16">
        <f t="shared" si="62"/>
        <v>0.29958364177593189</v>
      </c>
      <c r="N813" s="6">
        <f>INDEX('ROA2'!$D$2:$AQ$224,MATCH(A813,'ROA2'!$B$2:$B$224,0),MATCH(G813,'ROA2'!$D$1:$AQ$1,0))</f>
        <v>5.6858539581298801</v>
      </c>
      <c r="O813" s="6">
        <v>55565.000703999998</v>
      </c>
      <c r="P813" s="28">
        <v>3.6815239150399484E-2</v>
      </c>
    </row>
    <row r="814" spans="1:16" x14ac:dyDescent="0.3">
      <c r="A814" t="s">
        <v>469</v>
      </c>
      <c r="B814" t="e">
        <f>VLOOKUP(A814,Sheet3!L:L,1,FALSE)</f>
        <v>#N/A</v>
      </c>
      <c r="C814" t="str">
        <f>VLOOKUP(A814,'ALL - prices'!B:C,2,FALSE)</f>
        <v>BCE Inc</v>
      </c>
      <c r="D814" t="str">
        <f>VLOOKUP(A814,'ALL - prices'!B:I,8,FALSE)</f>
        <v>Communication Services</v>
      </c>
      <c r="E814">
        <v>2018</v>
      </c>
      <c r="F814" t="s">
        <v>679</v>
      </c>
      <c r="G814" t="str">
        <f t="shared" si="60"/>
        <v>2018-Q1</v>
      </c>
      <c r="H814" s="4">
        <f>INDEX('ALL - prices'!$J$3:$DY$219,MATCH('COMBINED DATA'!A814,'ALL - prices'!$B$3:$B$219,0),MATCH('COMBINED DATA'!G814,'ALL - prices'!$J$1:$DY$1,0))</f>
        <v>33.841000000000001</v>
      </c>
      <c r="I814" s="14">
        <f t="shared" si="63"/>
        <v>2.5362918306062485</v>
      </c>
      <c r="J814" s="15">
        <f>INDEX(MarketCap2!$E$2:$AR$224,MATCH(A814,MarketCap2!$B$2:$B$224,0),MATCH(G814,MarketCap2!$E$1:$AR$1,0))</f>
        <v>49954467840</v>
      </c>
      <c r="K814">
        <f t="shared" si="61"/>
        <v>24.634377784287143</v>
      </c>
      <c r="L814">
        <f>INDEX('PB2'!$D$2:$AQ$224,MATCH(A814,'PB2'!$B$2:$B$224,0),MATCH(G814,'PB2'!$D$1:$AQ$1,0))</f>
        <v>3.1145770549774201</v>
      </c>
      <c r="M814" s="16">
        <f t="shared" si="62"/>
        <v>0.32107088132621259</v>
      </c>
      <c r="N814" s="6">
        <f>INDEX('ROA2'!$D$2:$AQ$224,MATCH(A814,'ROA2'!$B$2:$B$224,0),MATCH(G814,'ROA2'!$D$1:$AQ$1,0))</f>
        <v>5.6538572311401403</v>
      </c>
      <c r="O814" s="6">
        <v>55801.999360000002</v>
      </c>
      <c r="P814" s="28">
        <v>4.2652506613383772E-3</v>
      </c>
    </row>
    <row r="815" spans="1:16" x14ac:dyDescent="0.3">
      <c r="A815" t="s">
        <v>469</v>
      </c>
      <c r="B815" t="e">
        <f>VLOOKUP(A815,Sheet3!L:L,1,FALSE)</f>
        <v>#N/A</v>
      </c>
      <c r="C815" t="str">
        <f>VLOOKUP(A815,'ALL - prices'!B:C,2,FALSE)</f>
        <v>BCE Inc</v>
      </c>
      <c r="D815" t="str">
        <f>VLOOKUP(A815,'ALL - prices'!B:I,8,FALSE)</f>
        <v>Communication Services</v>
      </c>
      <c r="E815">
        <v>2018</v>
      </c>
      <c r="F815" t="s">
        <v>680</v>
      </c>
      <c r="G815" t="str">
        <f t="shared" si="60"/>
        <v>2018-Q2</v>
      </c>
      <c r="H815" s="4">
        <f>INDEX('ALL - prices'!$J$3:$DY$219,MATCH('COMBINED DATA'!A815,'ALL - prices'!$B$3:$B$219,0),MATCH('COMBINED DATA'!G815,'ALL - prices'!$J$1:$DY$1,0))</f>
        <v>32.950000000000003</v>
      </c>
      <c r="I815" s="14">
        <f t="shared" si="63"/>
        <v>2.9626701216976539</v>
      </c>
      <c r="J815" s="15">
        <f>INDEX(MarketCap2!$E$2:$AR$224,MATCH(A815,MarketCap2!$B$2:$B$224,0),MATCH(G815,MarketCap2!$E$1:$AR$1,0))</f>
        <v>47808401408</v>
      </c>
      <c r="K815">
        <f t="shared" si="61"/>
        <v>24.590467222673187</v>
      </c>
      <c r="L815">
        <f>INDEX('PB2'!$D$2:$AQ$224,MATCH(A815,'PB2'!$B$2:$B$224,0),MATCH(G815,'PB2'!$D$1:$AQ$1,0))</f>
        <v>2.9150369167327899</v>
      </c>
      <c r="M815" s="16">
        <f t="shared" si="62"/>
        <v>0.34304882873346682</v>
      </c>
      <c r="N815" s="6">
        <f>INDEX('ROA2'!$D$2:$AQ$224,MATCH(A815,'ROA2'!$B$2:$B$224,0),MATCH(G815,'ROA2'!$D$1:$AQ$1,0))</f>
        <v>5.4625921249389604</v>
      </c>
      <c r="O815" s="6">
        <v>56647.999488000001</v>
      </c>
      <c r="P815" s="28">
        <v>1.516074939433854E-2</v>
      </c>
    </row>
    <row r="816" spans="1:16" x14ac:dyDescent="0.3">
      <c r="A816" t="s">
        <v>469</v>
      </c>
      <c r="B816" t="e">
        <f>VLOOKUP(A816,Sheet3!L:L,1,FALSE)</f>
        <v>#N/A</v>
      </c>
      <c r="C816" t="str">
        <f>VLOOKUP(A816,'ALL - prices'!B:C,2,FALSE)</f>
        <v>BCE Inc</v>
      </c>
      <c r="D816" t="str">
        <f>VLOOKUP(A816,'ALL - prices'!B:I,8,FALSE)</f>
        <v>Communication Services</v>
      </c>
      <c r="E816">
        <v>2018</v>
      </c>
      <c r="F816" t="s">
        <v>681</v>
      </c>
      <c r="G816" t="str">
        <f t="shared" si="60"/>
        <v>2018-Q3</v>
      </c>
      <c r="H816" s="4">
        <f>INDEX('ALL - prices'!$J$3:$DY$219,MATCH('COMBINED DATA'!A816,'ALL - prices'!$B$3:$B$219,0),MATCH('COMBINED DATA'!G816,'ALL - prices'!$J$1:$DY$1,0))</f>
        <v>32.856000000000002</v>
      </c>
      <c r="I816" s="14">
        <f t="shared" si="63"/>
        <v>3.3045217883984361</v>
      </c>
      <c r="J816" s="15">
        <f>INDEX(MarketCap2!$E$2:$AR$224,MATCH(A816,MarketCap2!$B$2:$B$224,0),MATCH(G816,MarketCap2!$E$1:$AR$1,0))</f>
        <v>46992797696</v>
      </c>
      <c r="K816">
        <f t="shared" si="61"/>
        <v>24.573260186403306</v>
      </c>
      <c r="L816">
        <f>INDEX('PB2'!$D$2:$AQ$224,MATCH(A816,'PB2'!$B$2:$B$224,0),MATCH(G816,'PB2'!$D$1:$AQ$1,0))</f>
        <v>2.7947421073913601</v>
      </c>
      <c r="M816" s="16">
        <f t="shared" si="62"/>
        <v>0.35781476843794002</v>
      </c>
      <c r="N816" s="6">
        <f>INDEX('ROA2'!$D$2:$AQ$224,MATCH(A816,'ROA2'!$B$2:$B$224,0),MATCH(G816,'ROA2'!$D$1:$AQ$1,0))</f>
        <v>5.3744411468505904</v>
      </c>
      <c r="O816" s="6">
        <v>56559.001600000003</v>
      </c>
      <c r="P816" s="28">
        <v>-1.5710685073503942E-3</v>
      </c>
    </row>
    <row r="817" spans="1:16" x14ac:dyDescent="0.3">
      <c r="A817" t="s">
        <v>469</v>
      </c>
      <c r="B817" t="e">
        <f>VLOOKUP(A817,Sheet3!L:L,1,FALSE)</f>
        <v>#N/A</v>
      </c>
      <c r="C817" t="str">
        <f>VLOOKUP(A817,'ALL - prices'!B:C,2,FALSE)</f>
        <v>BCE Inc</v>
      </c>
      <c r="D817" t="str">
        <f>VLOOKUP(A817,'ALL - prices'!B:I,8,FALSE)</f>
        <v>Communication Services</v>
      </c>
      <c r="E817">
        <v>2018</v>
      </c>
      <c r="F817" t="s">
        <v>682</v>
      </c>
      <c r="G817" t="str">
        <f t="shared" si="60"/>
        <v>2018-Q4</v>
      </c>
      <c r="H817" s="4">
        <f>INDEX('ALL - prices'!$J$3:$DY$219,MATCH('COMBINED DATA'!A817,'ALL - prices'!$B$3:$B$219,0),MATCH('COMBINED DATA'!G817,'ALL - prices'!$J$1:$DY$1,0))</f>
        <v>34.317</v>
      </c>
      <c r="I817" s="14">
        <f t="shared" si="63"/>
        <v>1.8168841460038121</v>
      </c>
      <c r="J817" s="15">
        <f>INDEX(MarketCap2!$E$2:$AR$224,MATCH(A817,MarketCap2!$B$2:$B$224,0),MATCH(G817,MarketCap2!$E$1:$AR$1,0))</f>
        <v>48432807936</v>
      </c>
      <c r="K817">
        <f t="shared" si="61"/>
        <v>24.603443270949864</v>
      </c>
      <c r="L817">
        <f>INDEX('PB2'!$D$2:$AQ$224,MATCH(A817,'PB2'!$B$2:$B$224,0),MATCH(G817,'PB2'!$D$1:$AQ$1,0))</f>
        <v>2.9610579013824498</v>
      </c>
      <c r="M817" s="16">
        <f t="shared" si="62"/>
        <v>0.33771713803135123</v>
      </c>
      <c r="N817" s="6">
        <f>INDEX('ROA2'!$D$2:$AQ$224,MATCH(A817,'ROA2'!$B$2:$B$224,0),MATCH(G817,'ROA2'!$D$1:$AQ$1,0))</f>
        <v>5.2570681571960396</v>
      </c>
      <c r="O817" s="6">
        <v>57654.001664000003</v>
      </c>
      <c r="P817" s="28">
        <v>1.936031459225758E-2</v>
      </c>
    </row>
    <row r="818" spans="1:16" x14ac:dyDescent="0.3">
      <c r="A818" t="s">
        <v>469</v>
      </c>
      <c r="B818" t="e">
        <f>VLOOKUP(A818,Sheet3!L:L,1,FALSE)</f>
        <v>#N/A</v>
      </c>
      <c r="C818" t="str">
        <f>VLOOKUP(A818,'ALL - prices'!B:C,2,FALSE)</f>
        <v>BCE Inc</v>
      </c>
      <c r="D818" t="str">
        <f>VLOOKUP(A818,'ALL - prices'!B:I,8,FALSE)</f>
        <v>Communication Services</v>
      </c>
      <c r="E818">
        <v>2019</v>
      </c>
      <c r="F818" t="s">
        <v>679</v>
      </c>
      <c r="G818" t="str">
        <f t="shared" si="60"/>
        <v>2019-Q1</v>
      </c>
      <c r="H818" s="4">
        <f>INDEX('ALL - prices'!$J$3:$DY$219,MATCH('COMBINED DATA'!A818,'ALL - prices'!$B$3:$B$219,0),MATCH('COMBINED DATA'!G818,'ALL - prices'!$J$1:$DY$1,0))</f>
        <v>38.268000000000001</v>
      </c>
      <c r="I818" s="14">
        <f t="shared" si="63"/>
        <v>1.5500129031721011</v>
      </c>
      <c r="J818" s="15">
        <f>INDEX(MarketCap2!$E$2:$AR$224,MATCH(A818,MarketCap2!$B$2:$B$224,0),MATCH(G818,MarketCap2!$E$1:$AR$1,0))</f>
        <v>53311856640</v>
      </c>
      <c r="K818">
        <f t="shared" si="61"/>
        <v>24.699424594411543</v>
      </c>
      <c r="L818">
        <f>INDEX('PB2'!$D$2:$AQ$224,MATCH(A818,'PB2'!$B$2:$B$224,0),MATCH(G818,'PB2'!$D$1:$AQ$1,0))</f>
        <v>3.2871069908142099</v>
      </c>
      <c r="M818" s="16">
        <f t="shared" si="62"/>
        <v>0.30421887781398377</v>
      </c>
      <c r="N818" s="6">
        <f>INDEX('ROA2'!$D$2:$AQ$224,MATCH(A818,'ROA2'!$B$2:$B$224,0),MATCH(G818,'ROA2'!$D$1:$AQ$1,0))</f>
        <v>5.1885709762573198</v>
      </c>
      <c r="O818" s="6">
        <v>57100.001279999997</v>
      </c>
      <c r="P818" s="28">
        <v>-9.6090534570115061E-3</v>
      </c>
    </row>
    <row r="819" spans="1:16" x14ac:dyDescent="0.3">
      <c r="A819" t="s">
        <v>469</v>
      </c>
      <c r="B819" t="e">
        <f>VLOOKUP(A819,Sheet3!L:L,1,FALSE)</f>
        <v>#N/A</v>
      </c>
      <c r="C819" t="str">
        <f>VLOOKUP(A819,'ALL - prices'!B:C,2,FALSE)</f>
        <v>BCE Inc</v>
      </c>
      <c r="D819" t="str">
        <f>VLOOKUP(A819,'ALL - prices'!B:I,8,FALSE)</f>
        <v>Communication Services</v>
      </c>
      <c r="E819">
        <v>2019</v>
      </c>
      <c r="F819" t="s">
        <v>680</v>
      </c>
      <c r="G819" t="str">
        <f t="shared" si="60"/>
        <v>2019-Q2</v>
      </c>
      <c r="H819" s="4">
        <f>INDEX('ALL - prices'!$J$3:$DY$219,MATCH('COMBINED DATA'!A819,'ALL - prices'!$B$3:$B$219,0),MATCH('COMBINED DATA'!G819,'ALL - prices'!$J$1:$DY$1,0))</f>
        <v>38.915999999999997</v>
      </c>
      <c r="I819" s="14">
        <f t="shared" si="63"/>
        <v>1.4985809676713064</v>
      </c>
      <c r="J819" s="15">
        <f>INDEX(MarketCap2!$E$2:$AR$224,MATCH(A819,MarketCap2!$B$2:$B$224,0),MATCH(G819,MarketCap2!$E$1:$AR$1,0))</f>
        <v>53606068224</v>
      </c>
      <c r="K819">
        <f t="shared" si="61"/>
        <v>24.704928111749371</v>
      </c>
      <c r="L819">
        <f>INDEX('PB2'!$D$2:$AQ$224,MATCH(A819,'PB2'!$B$2:$B$224,0),MATCH(G819,'PB2'!$D$1:$AQ$1,0))</f>
        <v>3.32514595985413</v>
      </c>
      <c r="M819" s="16">
        <f t="shared" si="62"/>
        <v>0.3007386779628371</v>
      </c>
      <c r="N819" s="6">
        <f>INDEX('ROA2'!$D$2:$AQ$224,MATCH(A819,'ROA2'!$B$2:$B$224,0),MATCH(G819,'ROA2'!$D$1:$AQ$1,0))</f>
        <v>5.1679139137268102</v>
      </c>
      <c r="O819" s="6">
        <v>59840</v>
      </c>
      <c r="P819" s="28">
        <v>4.7985965999614133E-2</v>
      </c>
    </row>
    <row r="820" spans="1:16" x14ac:dyDescent="0.3">
      <c r="A820" t="s">
        <v>469</v>
      </c>
      <c r="B820" t="e">
        <f>VLOOKUP(A820,Sheet3!L:L,1,FALSE)</f>
        <v>#N/A</v>
      </c>
      <c r="C820" t="str">
        <f>VLOOKUP(A820,'ALL - prices'!B:C,2,FALSE)</f>
        <v>BCE Inc</v>
      </c>
      <c r="D820" t="str">
        <f>VLOOKUP(A820,'ALL - prices'!B:I,8,FALSE)</f>
        <v>Communication Services</v>
      </c>
      <c r="E820">
        <v>2019</v>
      </c>
      <c r="F820" t="s">
        <v>681</v>
      </c>
      <c r="G820" t="str">
        <f t="shared" si="60"/>
        <v>2019-Q3</v>
      </c>
      <c r="H820" s="4">
        <f>INDEX('ALL - prices'!$J$3:$DY$219,MATCH('COMBINED DATA'!A820,'ALL - prices'!$B$3:$B$219,0),MATCH('COMBINED DATA'!G820,'ALL - prices'!$J$1:$DY$1,0))</f>
        <v>42.378</v>
      </c>
      <c r="I820" s="14">
        <f t="shared" si="63"/>
        <v>0.66955277362330701</v>
      </c>
      <c r="J820" s="15">
        <f>INDEX(MarketCap2!$E$2:$AR$224,MATCH(A820,MarketCap2!$B$2:$B$224,0),MATCH(G820,MarketCap2!$E$1:$AR$1,0))</f>
        <v>57677279232</v>
      </c>
      <c r="K820">
        <f t="shared" si="61"/>
        <v>24.778129158768955</v>
      </c>
      <c r="L820">
        <f>INDEX('PB2'!$D$2:$AQ$224,MATCH(A820,'PB2'!$B$2:$B$224,0),MATCH(G820,'PB2'!$D$1:$AQ$1,0))</f>
        <v>3.4219169616699201</v>
      </c>
      <c r="M820" s="16">
        <f t="shared" si="62"/>
        <v>0.29223385932544454</v>
      </c>
      <c r="N820" s="6">
        <f>INDEX('ROA2'!$D$2:$AQ$224,MATCH(A820,'ROA2'!$B$2:$B$224,0),MATCH(G820,'ROA2'!$D$1:$AQ$1,0))</f>
        <v>5.2581100463867196</v>
      </c>
      <c r="O820" s="6">
        <v>60212.998143999997</v>
      </c>
      <c r="P820" s="28">
        <v>6.2332577540106515E-3</v>
      </c>
    </row>
    <row r="821" spans="1:16" x14ac:dyDescent="0.3">
      <c r="A821" t="s">
        <v>469</v>
      </c>
      <c r="B821" t="e">
        <f>VLOOKUP(A821,Sheet3!L:L,1,FALSE)</f>
        <v>#N/A</v>
      </c>
      <c r="C821" t="str">
        <f>VLOOKUP(A821,'ALL - prices'!B:C,2,FALSE)</f>
        <v>BCE Inc</v>
      </c>
      <c r="D821" t="str">
        <f>VLOOKUP(A821,'ALL - prices'!B:I,8,FALSE)</f>
        <v>Communication Services</v>
      </c>
      <c r="E821">
        <v>2019</v>
      </c>
      <c r="F821" t="s">
        <v>682</v>
      </c>
      <c r="G821" t="str">
        <f t="shared" si="60"/>
        <v>2019-Q4</v>
      </c>
      <c r="H821" s="4">
        <f>INDEX('ALL - prices'!$J$3:$DY$219,MATCH('COMBINED DATA'!A821,'ALL - prices'!$B$3:$B$219,0),MATCH('COMBINED DATA'!G821,'ALL - prices'!$J$1:$DY$1,0))</f>
        <v>40.281999999999996</v>
      </c>
      <c r="I821" s="14">
        <f t="shared" si="63"/>
        <v>0.29896083913003119</v>
      </c>
      <c r="J821" s="15">
        <f>INDEX(MarketCap2!$E$2:$AR$224,MATCH(A821,MarketCap2!$B$2:$B$224,0),MATCH(G821,MarketCap2!$E$1:$AR$1,0))</f>
        <v>54370328576</v>
      </c>
      <c r="K821">
        <f t="shared" si="61"/>
        <v>24.719084411418699</v>
      </c>
      <c r="L821">
        <f>INDEX('PB2'!$D$2:$AQ$224,MATCH(A821,'PB2'!$B$2:$B$224,0),MATCH(G821,'PB2'!$D$1:$AQ$1,0))</f>
        <v>3.1856539249420202</v>
      </c>
      <c r="M821" s="16">
        <f t="shared" si="62"/>
        <v>0.31390729299580156</v>
      </c>
      <c r="N821" s="6">
        <f>INDEX('ROA2'!$D$2:$AQ$224,MATCH(A821,'ROA2'!$B$2:$B$224,0),MATCH(G821,'ROA2'!$D$1:$AQ$1,0))</f>
        <v>5.2823810577392596</v>
      </c>
      <c r="O821" s="6">
        <v>60626.001920000002</v>
      </c>
      <c r="P821" s="28">
        <v>6.8590468624781364E-3</v>
      </c>
    </row>
    <row r="822" spans="1:16" x14ac:dyDescent="0.3">
      <c r="A822" t="s">
        <v>469</v>
      </c>
      <c r="B822" t="e">
        <f>VLOOKUP(A822,Sheet3!L:L,1,FALSE)</f>
        <v>#N/A</v>
      </c>
      <c r="C822" t="str">
        <f>VLOOKUP(A822,'ALL - prices'!B:C,2,FALSE)</f>
        <v>BCE Inc</v>
      </c>
      <c r="D822" t="str">
        <f>VLOOKUP(A822,'ALL - prices'!B:I,8,FALSE)</f>
        <v>Communication Services</v>
      </c>
      <c r="E822">
        <v>2020</v>
      </c>
      <c r="F822" t="s">
        <v>679</v>
      </c>
      <c r="G822" t="str">
        <f t="shared" si="60"/>
        <v>2020-Q1</v>
      </c>
      <c r="H822" s="4">
        <f>INDEX('ALL - prices'!$J$3:$DY$219,MATCH('COMBINED DATA'!A822,'ALL - prices'!$B$3:$B$219,0),MATCH('COMBINED DATA'!G822,'ALL - prices'!$J$1:$DY$1,0))</f>
        <v>39.299999999999997</v>
      </c>
      <c r="I822" s="14">
        <f t="shared" si="63"/>
        <v>1.0782031348498289</v>
      </c>
      <c r="J822" s="15">
        <f>INDEX(MarketCap2!$E$2:$AR$224,MATCH(A822,MarketCap2!$B$2:$B$224,0),MATCH(G822,MarketCap2!$E$1:$AR$1,0))</f>
        <v>52201984000</v>
      </c>
      <c r="K822">
        <f t="shared" si="61"/>
        <v>24.678386338775567</v>
      </c>
      <c r="L822">
        <f>INDEX('PB2'!$D$2:$AQ$224,MATCH(A822,'PB2'!$B$2:$B$224,0),MATCH(G822,'PB2'!$D$1:$AQ$1,0))</f>
        <v>2.7362079620361301</v>
      </c>
      <c r="M822" s="16">
        <f t="shared" si="62"/>
        <v>0.36546929687897589</v>
      </c>
      <c r="N822" s="6">
        <f>INDEX('ROA2'!$D$2:$AQ$224,MATCH(A822,'ROA2'!$B$2:$B$224,0),MATCH(G822,'ROA2'!$D$1:$AQ$1,0))</f>
        <v>5.4432559013366699</v>
      </c>
      <c r="O822" s="6">
        <v>60145.999872</v>
      </c>
      <c r="P822" s="28">
        <v>-7.9174287071312466E-3</v>
      </c>
    </row>
    <row r="823" spans="1:16" x14ac:dyDescent="0.3">
      <c r="A823" t="s">
        <v>469</v>
      </c>
      <c r="B823" t="e">
        <f>VLOOKUP(A823,Sheet3!L:L,1,FALSE)</f>
        <v>#N/A</v>
      </c>
      <c r="C823" t="str">
        <f>VLOOKUP(A823,'ALL - prices'!B:C,2,FALSE)</f>
        <v>BCE Inc</v>
      </c>
      <c r="D823" t="str">
        <f>VLOOKUP(A823,'ALL - prices'!B:I,8,FALSE)</f>
        <v>Communication Services</v>
      </c>
      <c r="E823">
        <v>2020</v>
      </c>
      <c r="F823" t="s">
        <v>680</v>
      </c>
      <c r="G823" t="str">
        <f t="shared" si="60"/>
        <v>2020-Q2</v>
      </c>
      <c r="H823" s="4">
        <f>INDEX('ALL - prices'!$J$3:$DY$219,MATCH('COMBINED DATA'!A823,'ALL - prices'!$B$3:$B$219,0),MATCH('COMBINED DATA'!G823,'ALL - prices'!$J$1:$DY$1,0))</f>
        <v>39.106999999999999</v>
      </c>
      <c r="I823" s="14">
        <f t="shared" si="63"/>
        <v>2.8633458866624326</v>
      </c>
      <c r="J823" s="15">
        <f>INDEX(MarketCap2!$E$2:$AR$224,MATCH(A823,MarketCap2!$B$2:$B$224,0),MATCH(G823,MarketCap2!$E$1:$AR$1,0))</f>
        <v>51203035136</v>
      </c>
      <c r="K823">
        <f t="shared" si="61"/>
        <v>24.659064647234885</v>
      </c>
      <c r="L823">
        <f>INDEX('PB2'!$D$2:$AQ$224,MATCH(A823,'PB2'!$B$2:$B$224,0),MATCH(G823,'PB2'!$D$1:$AQ$1,0))</f>
        <v>3.0505230426788299</v>
      </c>
      <c r="M823" s="16">
        <f t="shared" si="62"/>
        <v>0.32781263606579603</v>
      </c>
      <c r="N823" s="6">
        <f>INDEX('ROA2'!$D$2:$AQ$224,MATCH(A823,'ROA2'!$B$2:$B$224,0),MATCH(G823,'ROA2'!$D$1:$AQ$1,0))</f>
        <v>4.9954128265380904</v>
      </c>
      <c r="O823" s="6">
        <v>65514.999808</v>
      </c>
      <c r="P823" s="28">
        <v>8.9266118236059969E-2</v>
      </c>
    </row>
    <row r="824" spans="1:16" x14ac:dyDescent="0.3">
      <c r="A824" t="s">
        <v>469</v>
      </c>
      <c r="B824" t="e">
        <f>VLOOKUP(A824,Sheet3!L:L,1,FALSE)</f>
        <v>#N/A</v>
      </c>
      <c r="C824" t="str">
        <f>VLOOKUP(A824,'ALL - prices'!B:C,2,FALSE)</f>
        <v>BCE Inc</v>
      </c>
      <c r="D824" t="str">
        <f>VLOOKUP(A824,'ALL - prices'!B:I,8,FALSE)</f>
        <v>Communication Services</v>
      </c>
      <c r="E824">
        <v>2020</v>
      </c>
      <c r="F824" t="s">
        <v>681</v>
      </c>
      <c r="G824" t="str">
        <f t="shared" si="60"/>
        <v>2020-Q3</v>
      </c>
      <c r="H824" s="4">
        <f>INDEX('ALL - prices'!$J$3:$DY$219,MATCH('COMBINED DATA'!A824,'ALL - prices'!$B$3:$B$219,0),MATCH('COMBINED DATA'!G824,'ALL - prices'!$J$1:$DY$1,0))</f>
        <v>38.706000000000003</v>
      </c>
      <c r="I824" s="14">
        <f t="shared" si="63"/>
        <v>3.7614618169004479</v>
      </c>
      <c r="J824" s="15">
        <f>INDEX(MarketCap2!$E$2:$AR$224,MATCH(A824,MarketCap2!$B$2:$B$224,0),MATCH(G824,MarketCap2!$E$1:$AR$1,0))</f>
        <v>49936977920</v>
      </c>
      <c r="K824">
        <f t="shared" si="61"/>
        <v>24.634027605749917</v>
      </c>
      <c r="L824">
        <f>INDEX('PB2'!$D$2:$AQ$224,MATCH(A824,'PB2'!$B$2:$B$224,0),MATCH(G824,'PB2'!$D$1:$AQ$1,0))</f>
        <v>2.9856770038604701</v>
      </c>
      <c r="M824" s="16">
        <f t="shared" si="62"/>
        <v>0.33493241188079065</v>
      </c>
      <c r="N824" s="6">
        <f>INDEX('ROA2'!$D$2:$AQ$224,MATCH(A824,'ROA2'!$B$2:$B$224,0),MATCH(G824,'ROA2'!$D$1:$AQ$1,0))</f>
        <v>4.2881622314453098</v>
      </c>
      <c r="O824" s="6">
        <v>61191.000064</v>
      </c>
      <c r="P824" s="28">
        <v>-6.6000148922720436E-2</v>
      </c>
    </row>
    <row r="825" spans="1:16" x14ac:dyDescent="0.3">
      <c r="A825" t="s">
        <v>469</v>
      </c>
      <c r="B825" t="e">
        <f>VLOOKUP(A825,Sheet3!L:L,1,FALSE)</f>
        <v>#N/A</v>
      </c>
      <c r="C825" t="str">
        <f>VLOOKUP(A825,'ALL - prices'!B:C,2,FALSE)</f>
        <v>BCE Inc</v>
      </c>
      <c r="D825" t="str">
        <f>VLOOKUP(A825,'ALL - prices'!B:I,8,FALSE)</f>
        <v>Communication Services</v>
      </c>
      <c r="E825">
        <v>2020</v>
      </c>
      <c r="F825" t="s">
        <v>682</v>
      </c>
      <c r="G825" t="str">
        <f t="shared" si="60"/>
        <v>2020-Q4</v>
      </c>
      <c r="H825" s="4">
        <f>INDEX('ALL - prices'!$J$3:$DY$219,MATCH('COMBINED DATA'!A825,'ALL - prices'!$B$3:$B$219,0),MATCH('COMBINED DATA'!G825,'ALL - prices'!$J$1:$DY$1,0))</f>
        <v>38.701999999999998</v>
      </c>
      <c r="I825" s="14">
        <f t="shared" si="63"/>
        <v>3.6346896245300884</v>
      </c>
      <c r="J825" s="15">
        <f>INDEX(MarketCap2!$E$2:$AR$224,MATCH(A825,MarketCap2!$B$2:$B$224,0),MATCH(G825,MarketCap2!$E$1:$AR$1,0))</f>
        <v>49225105408</v>
      </c>
      <c r="K825">
        <f t="shared" si="61"/>
        <v>24.619669602820249</v>
      </c>
      <c r="L825">
        <f>INDEX('PB2'!$D$2:$AQ$224,MATCH(A825,'PB2'!$B$2:$B$224,0),MATCH(G825,'PB2'!$D$1:$AQ$1,0))</f>
        <v>2.89811110496521</v>
      </c>
      <c r="M825" s="16">
        <f t="shared" si="62"/>
        <v>0.34505233366889998</v>
      </c>
      <c r="N825" s="6">
        <f>INDEX('ROA2'!$D$2:$AQ$224,MATCH(A825,'ROA2'!$B$2:$B$224,0),MATCH(G825,'ROA2'!$D$1:$AQ$1,0))</f>
        <v>3.96407294273377</v>
      </c>
      <c r="O825" s="6">
        <v>61622.001664000003</v>
      </c>
      <c r="P825" s="28">
        <v>7.0435456120870113E-3</v>
      </c>
    </row>
    <row r="826" spans="1:16" x14ac:dyDescent="0.3">
      <c r="A826" t="s">
        <v>469</v>
      </c>
      <c r="B826" t="e">
        <f>VLOOKUP(A826,Sheet3!L:L,1,FALSE)</f>
        <v>#N/A</v>
      </c>
      <c r="C826" t="str">
        <f>VLOOKUP(A826,'ALL - prices'!B:C,2,FALSE)</f>
        <v>BCE Inc</v>
      </c>
      <c r="D826" t="str">
        <f>VLOOKUP(A826,'ALL - prices'!B:I,8,FALSE)</f>
        <v>Communication Services</v>
      </c>
      <c r="E826">
        <v>2021</v>
      </c>
      <c r="F826" t="s">
        <v>679</v>
      </c>
      <c r="G826" t="str">
        <f t="shared" si="60"/>
        <v>2021-Q1</v>
      </c>
      <c r="H826" s="4">
        <f>INDEX('ALL - prices'!$J$3:$DY$219,MATCH('COMBINED DATA'!A826,'ALL - prices'!$B$3:$B$219,0),MATCH('COMBINED DATA'!G826,'ALL - prices'!$J$1:$DY$1,0))</f>
        <v>40.960999999999999</v>
      </c>
      <c r="I826" s="14">
        <f t="shared" si="63"/>
        <v>3.4398873406939741</v>
      </c>
      <c r="J826" s="15">
        <f>INDEX(MarketCap2!$E$2:$AR$224,MATCH(A826,MarketCap2!$B$2:$B$224,0),MATCH(G826,MarketCap2!$E$1:$AR$1,0))</f>
        <v>51315638272</v>
      </c>
      <c r="K826">
        <f t="shared" si="61"/>
        <v>24.661261382279118</v>
      </c>
      <c r="L826">
        <f>INDEX('PB2'!$D$2:$AQ$224,MATCH(A826,'PB2'!$B$2:$B$224,0),MATCH(G826,'PB2'!$D$1:$AQ$1,0))</f>
        <v>2.8468871116638201</v>
      </c>
      <c r="M826" s="16">
        <f t="shared" si="62"/>
        <v>0.35126085467279561</v>
      </c>
      <c r="N826" s="6">
        <f>INDEX('ROA2'!$D$2:$AQ$224,MATCH(A826,'ROA2'!$B$2:$B$224,0),MATCH(G826,'ROA2'!$D$1:$AQ$1,0))</f>
        <v>4.3605298995971697</v>
      </c>
      <c r="O826" s="6">
        <v>60664.999936</v>
      </c>
      <c r="P826" s="28">
        <v>-1.553019541978121E-2</v>
      </c>
    </row>
    <row r="827" spans="1:16" x14ac:dyDescent="0.3">
      <c r="A827" t="s">
        <v>469</v>
      </c>
      <c r="B827" t="e">
        <f>VLOOKUP(A827,Sheet3!L:L,1,FALSE)</f>
        <v>#N/A</v>
      </c>
      <c r="C827" t="str">
        <f>VLOOKUP(A827,'ALL - prices'!B:C,2,FALSE)</f>
        <v>BCE Inc</v>
      </c>
      <c r="D827" t="str">
        <f>VLOOKUP(A827,'ALL - prices'!B:I,8,FALSE)</f>
        <v>Communication Services</v>
      </c>
      <c r="E827">
        <v>2021</v>
      </c>
      <c r="F827" t="s">
        <v>680</v>
      </c>
      <c r="G827" t="str">
        <f t="shared" si="60"/>
        <v>2021-Q2</v>
      </c>
      <c r="H827" s="4">
        <f>INDEX('ALL - prices'!$J$3:$DY$219,MATCH('COMBINED DATA'!A827,'ALL - prices'!$B$3:$B$219,0),MATCH('COMBINED DATA'!G827,'ALL - prices'!$J$1:$DY$1,0))</f>
        <v>44.773000000000003</v>
      </c>
      <c r="I827" s="14">
        <f t="shared" si="63"/>
        <v>2.3901076684255602</v>
      </c>
      <c r="J827" s="15">
        <f>INDEX(MarketCap2!$E$2:$AR$224,MATCH(A827,MarketCap2!$B$2:$B$224,0),MATCH(G827,MarketCap2!$E$1:$AR$1,0))</f>
        <v>55308185600</v>
      </c>
      <c r="K827">
        <f t="shared" si="61"/>
        <v>24.736186756220388</v>
      </c>
      <c r="L827">
        <f>INDEX('PB2'!$D$2:$AQ$224,MATCH(A827,'PB2'!$B$2:$B$224,0),MATCH(G827,'PB2'!$D$1:$AQ$1,0))</f>
        <v>3.0047459602356001</v>
      </c>
      <c r="M827" s="16">
        <f t="shared" si="62"/>
        <v>0.33280683732796856</v>
      </c>
      <c r="N827" s="6">
        <f>INDEX('ROA2'!$D$2:$AQ$224,MATCH(A827,'ROA2'!$B$2:$B$224,0),MATCH(G827,'ROA2'!$D$1:$AQ$1,0))</f>
        <v>3.9918620586395299</v>
      </c>
      <c r="O827" s="6">
        <v>64248.999936</v>
      </c>
      <c r="P827" s="28">
        <v>5.9078546176230561E-2</v>
      </c>
    </row>
    <row r="828" spans="1:16" x14ac:dyDescent="0.3">
      <c r="A828" t="s">
        <v>469</v>
      </c>
      <c r="B828" t="e">
        <f>VLOOKUP(A828,Sheet3!L:L,1,FALSE)</f>
        <v>#N/A</v>
      </c>
      <c r="C828" t="str">
        <f>VLOOKUP(A828,'ALL - prices'!B:C,2,FALSE)</f>
        <v>BCE Inc</v>
      </c>
      <c r="D828" t="str">
        <f>VLOOKUP(A828,'ALL - prices'!B:I,8,FALSE)</f>
        <v>Communication Services</v>
      </c>
      <c r="E828">
        <v>2021</v>
      </c>
      <c r="F828" t="s">
        <v>681</v>
      </c>
      <c r="G828" t="str">
        <f t="shared" si="60"/>
        <v>2021-Q3</v>
      </c>
      <c r="H828" s="4">
        <f>INDEX('ALL - prices'!$J$3:$DY$219,MATCH('COMBINED DATA'!A828,'ALL - prices'!$B$3:$B$219,0),MATCH('COMBINED DATA'!G828,'ALL - prices'!$J$1:$DY$1,0))</f>
        <v>47.09</v>
      </c>
      <c r="I828" s="14">
        <f t="shared" si="63"/>
        <v>3.0234683588003146</v>
      </c>
      <c r="J828" s="15">
        <f>INDEX(MarketCap2!$E$2:$AR$224,MATCH(A828,MarketCap2!$B$2:$B$224,0),MATCH(G828,MarketCap2!$E$1:$AR$1,0))</f>
        <v>57555828736</v>
      </c>
      <c r="K828">
        <f t="shared" si="61"/>
        <v>24.776021248236788</v>
      </c>
      <c r="L828">
        <f>INDEX('PB2'!$D$2:$AQ$224,MATCH(A828,'PB2'!$B$2:$B$224,0),MATCH(G828,'PB2'!$D$1:$AQ$1,0))</f>
        <v>3.01020288467407</v>
      </c>
      <c r="M828" s="16">
        <f t="shared" si="62"/>
        <v>0.33220352192582364</v>
      </c>
      <c r="N828" s="6">
        <f>INDEX('ROA2'!$D$2:$AQ$224,MATCH(A828,'ROA2'!$B$2:$B$224,0),MATCH(G828,'ROA2'!$D$1:$AQ$1,0))</f>
        <v>4.8451189994812003</v>
      </c>
      <c r="O828" s="6">
        <v>64130.998271999997</v>
      </c>
      <c r="P828" s="28">
        <v>-1.8366303618351635E-3</v>
      </c>
    </row>
    <row r="829" spans="1:16" x14ac:dyDescent="0.3">
      <c r="A829" t="s">
        <v>469</v>
      </c>
      <c r="B829" t="e">
        <f>VLOOKUP(A829,Sheet3!L:L,1,FALSE)</f>
        <v>#N/A</v>
      </c>
      <c r="C829" t="str">
        <f>VLOOKUP(A829,'ALL - prices'!B:C,2,FALSE)</f>
        <v>BCE Inc</v>
      </c>
      <c r="D829" t="str">
        <f>VLOOKUP(A829,'ALL - prices'!B:I,8,FALSE)</f>
        <v>Communication Services</v>
      </c>
      <c r="E829">
        <v>2021</v>
      </c>
      <c r="F829" t="s">
        <v>682</v>
      </c>
      <c r="G829" t="str">
        <f t="shared" si="60"/>
        <v>2021-Q4</v>
      </c>
      <c r="H829" s="4">
        <f>INDEX('ALL - prices'!$J$3:$DY$219,MATCH('COMBINED DATA'!A829,'ALL - prices'!$B$3:$B$219,0),MATCH('COMBINED DATA'!G829,'ALL - prices'!$J$1:$DY$1,0))</f>
        <v>49.5</v>
      </c>
      <c r="I829" s="14">
        <f t="shared" si="63"/>
        <v>3.1404972403532967</v>
      </c>
      <c r="J829" s="15">
        <f>INDEX(MarketCap2!$E$2:$AR$224,MATCH(A829,MarketCap2!$B$2:$B$224,0),MATCH(G829,MarketCap2!$E$1:$AR$1,0))</f>
        <v>59811401728</v>
      </c>
      <c r="K829">
        <f t="shared" si="61"/>
        <v>24.814462144076685</v>
      </c>
      <c r="L829">
        <f>INDEX('PB2'!$D$2:$AQ$224,MATCH(A829,'PB2'!$B$2:$B$224,0),MATCH(G829,'PB2'!$D$1:$AQ$1,0))</f>
        <v>3.2107410430908199</v>
      </c>
      <c r="M829" s="16">
        <f t="shared" si="62"/>
        <v>0.31145457904551216</v>
      </c>
      <c r="N829" s="6">
        <f>INDEX('ROA2'!$D$2:$AQ$224,MATCH(A829,'ROA2'!$B$2:$B$224,0),MATCH(G829,'ROA2'!$D$1:$AQ$1,0))</f>
        <v>4.8500289916992196</v>
      </c>
      <c r="O829" s="6">
        <v>66335.997952000005</v>
      </c>
      <c r="P829" s="28">
        <v>3.43827437497215E-2</v>
      </c>
    </row>
    <row r="830" spans="1:16" x14ac:dyDescent="0.3">
      <c r="A830" t="s">
        <v>469</v>
      </c>
      <c r="B830" t="e">
        <f>VLOOKUP(A830,Sheet3!L:L,1,FALSE)</f>
        <v>#N/A</v>
      </c>
      <c r="C830" t="str">
        <f>VLOOKUP(A830,'ALL - prices'!B:C,2,FALSE)</f>
        <v>BCE Inc</v>
      </c>
      <c r="D830" t="str">
        <f>VLOOKUP(A830,'ALL - prices'!B:I,8,FALSE)</f>
        <v>Communication Services</v>
      </c>
      <c r="E830">
        <v>2022</v>
      </c>
      <c r="F830" t="s">
        <v>679</v>
      </c>
      <c r="G830" t="str">
        <f t="shared" si="60"/>
        <v>2022-Q1</v>
      </c>
      <c r="H830" s="4">
        <f>INDEX('ALL - prices'!$J$3:$DY$219,MATCH('COMBINED DATA'!A830,'ALL - prices'!$B$3:$B$219,0),MATCH('COMBINED DATA'!G830,'ALL - prices'!$J$1:$DY$1,0))</f>
        <v>52.816000000000003</v>
      </c>
      <c r="I830" s="14">
        <f t="shared" si="63"/>
        <v>1.6707929005914122</v>
      </c>
      <c r="J830" s="15">
        <f>INDEX(MarketCap2!$E$2:$AR$224,MATCH(A830,MarketCap2!$B$2:$B$224,0),MATCH(G830,MarketCap2!$E$1:$AR$1,0))</f>
        <v>63046504448</v>
      </c>
      <c r="K830">
        <f t="shared" si="61"/>
        <v>24.867138456868808</v>
      </c>
      <c r="L830">
        <f>INDEX('PB2'!$D$2:$AQ$224,MATCH(A830,'PB2'!$B$2:$B$224,0),MATCH(G830,'PB2'!$D$1:$AQ$1,0))</f>
        <v>3.22687792778015</v>
      </c>
      <c r="M830" s="16">
        <f t="shared" si="62"/>
        <v>0.30989706533086148</v>
      </c>
      <c r="N830" s="6">
        <f>INDEX('ROA2'!$D$2:$AQ$224,MATCH(A830,'ROA2'!$B$2:$B$224,0),MATCH(G830,'ROA2'!$D$1:$AQ$1,0))</f>
        <v>4.4573841094970703</v>
      </c>
      <c r="O830" s="6">
        <v>66764.001279999997</v>
      </c>
      <c r="P830" s="28">
        <v>6.4520522976030314E-3</v>
      </c>
    </row>
    <row r="831" spans="1:16" x14ac:dyDescent="0.3">
      <c r="A831" t="s">
        <v>469</v>
      </c>
      <c r="B831" t="e">
        <f>VLOOKUP(A831,Sheet3!L:L,1,FALSE)</f>
        <v>#N/A</v>
      </c>
      <c r="C831" t="str">
        <f>VLOOKUP(A831,'ALL - prices'!B:C,2,FALSE)</f>
        <v>BCE Inc</v>
      </c>
      <c r="D831" t="str">
        <f>VLOOKUP(A831,'ALL - prices'!B:I,8,FALSE)</f>
        <v>Communication Services</v>
      </c>
      <c r="E831">
        <v>2022</v>
      </c>
      <c r="F831" t="s">
        <v>680</v>
      </c>
      <c r="G831" t="str">
        <f t="shared" si="60"/>
        <v>2022-Q2</v>
      </c>
      <c r="H831" s="4">
        <f>INDEX('ALL - prices'!$J$3:$DY$219,MATCH('COMBINED DATA'!A831,'ALL - prices'!$B$3:$B$219,0),MATCH('COMBINED DATA'!G831,'ALL - prices'!$J$1:$DY$1,0))</f>
        <v>48.902000000000001</v>
      </c>
      <c r="I831" s="14">
        <f t="shared" si="63"/>
        <v>1.88396202633351</v>
      </c>
      <c r="J831" s="15">
        <f>INDEX(MarketCap2!$E$2:$AR$224,MATCH(A831,MarketCap2!$B$2:$B$224,0),MATCH(G831,MarketCap2!$E$1:$AR$1,0))</f>
        <v>57696374784</v>
      </c>
      <c r="K831">
        <f t="shared" si="61"/>
        <v>24.778460179786485</v>
      </c>
      <c r="L831">
        <f>INDEX('PB2'!$D$2:$AQ$224,MATCH(A831,'PB2'!$B$2:$B$224,0),MATCH(G831,'PB2'!$D$1:$AQ$1,0))</f>
        <v>2.9508960247039799</v>
      </c>
      <c r="M831" s="16">
        <f t="shared" si="62"/>
        <v>0.33888012035270382</v>
      </c>
      <c r="N831" s="6">
        <f>INDEX('ROA2'!$D$2:$AQ$224,MATCH(A831,'ROA2'!$B$2:$B$224,0),MATCH(G831,'ROA2'!$D$1:$AQ$1,0))</f>
        <v>4.6768598556518599</v>
      </c>
      <c r="O831" s="6">
        <v>67335.000064000007</v>
      </c>
      <c r="P831" s="28">
        <v>8.552494953160638E-3</v>
      </c>
    </row>
    <row r="832" spans="1:16" x14ac:dyDescent="0.3">
      <c r="A832" t="s">
        <v>469</v>
      </c>
      <c r="B832" t="e">
        <f>VLOOKUP(A832,Sheet3!L:L,1,FALSE)</f>
        <v>#N/A</v>
      </c>
      <c r="C832" t="str">
        <f>VLOOKUP(A832,'ALL - prices'!B:C,2,FALSE)</f>
        <v>BCE Inc</v>
      </c>
      <c r="D832" t="str">
        <f>VLOOKUP(A832,'ALL - prices'!B:I,8,FALSE)</f>
        <v>Communication Services</v>
      </c>
      <c r="E832">
        <v>2022</v>
      </c>
      <c r="F832" t="s">
        <v>681</v>
      </c>
      <c r="G832" t="str">
        <f t="shared" si="60"/>
        <v>2022-Q3</v>
      </c>
      <c r="H832" s="4">
        <f>INDEX('ALL - prices'!$J$3:$DY$219,MATCH('COMBINED DATA'!A832,'ALL - prices'!$B$3:$B$219,0),MATCH('COMBINED DATA'!G832,'ALL - prices'!$J$1:$DY$1,0))</f>
        <v>45.435000000000002</v>
      </c>
      <c r="I832" s="14">
        <f t="shared" si="63"/>
        <v>2.8156447899785468</v>
      </c>
      <c r="J832" s="15">
        <f>INDEX(MarketCap2!$E$2:$AR$224,MATCH(A832,MarketCap2!$B$2:$B$224,0),MATCH(G832,MarketCap2!$E$1:$AR$1,0))</f>
        <v>52819214336</v>
      </c>
      <c r="K832">
        <f t="shared" si="61"/>
        <v>24.690140869339004</v>
      </c>
      <c r="L832">
        <f>INDEX('PB2'!$D$2:$AQ$224,MATCH(A832,'PB2'!$B$2:$B$224,0),MATCH(G832,'PB2'!$D$1:$AQ$1,0))</f>
        <v>2.81601905822754</v>
      </c>
      <c r="M832" s="16">
        <f t="shared" si="62"/>
        <v>0.35511123302887748</v>
      </c>
      <c r="N832" s="6">
        <f>INDEX('ROA2'!$D$2:$AQ$224,MATCH(A832,'ROA2'!$B$2:$B$224,0),MATCH(G832,'ROA2'!$D$1:$AQ$1,0))</f>
        <v>4.5262970924377397</v>
      </c>
      <c r="O832" s="6">
        <v>68030.001151999997</v>
      </c>
      <c r="P832" s="28">
        <v>1.0321542843089199E-2</v>
      </c>
    </row>
    <row r="833" spans="1:16" x14ac:dyDescent="0.3">
      <c r="A833" t="s">
        <v>469</v>
      </c>
      <c r="B833" t="e">
        <f>VLOOKUP(A833,Sheet3!L:L,1,FALSE)</f>
        <v>#N/A</v>
      </c>
      <c r="C833" t="str">
        <f>VLOOKUP(A833,'ALL - prices'!B:C,2,FALSE)</f>
        <v>BCE Inc</v>
      </c>
      <c r="D833" t="str">
        <f>VLOOKUP(A833,'ALL - prices'!B:I,8,FALSE)</f>
        <v>Communication Services</v>
      </c>
      <c r="E833">
        <v>2022</v>
      </c>
      <c r="F833" t="s">
        <v>682</v>
      </c>
      <c r="G833" t="str">
        <f t="shared" si="60"/>
        <v>2022-Q4</v>
      </c>
      <c r="H833" s="4">
        <f>INDEX('ALL - prices'!$J$3:$DY$219,MATCH('COMBINED DATA'!A833,'ALL - prices'!$B$3:$B$219,0),MATCH('COMBINED DATA'!G833,'ALL - prices'!$J$1:$DY$1,0))</f>
        <v>47.293999999999997</v>
      </c>
      <c r="I833" s="14">
        <f t="shared" si="63"/>
        <v>3.1714531369704968</v>
      </c>
      <c r="J833" s="15">
        <f>INDEX(MarketCap2!$E$2:$AR$224,MATCH(A833,MarketCap2!$B$2:$B$224,0),MATCH(G833,MarketCap2!$E$1:$AR$1,0))</f>
        <v>54179221504</v>
      </c>
      <c r="K833">
        <f t="shared" si="61"/>
        <v>24.715563304803194</v>
      </c>
      <c r="L833">
        <f>INDEX('PB2'!$D$2:$AQ$224,MATCH(A833,'PB2'!$B$2:$B$224,0),MATCH(G833,'PB2'!$D$1:$AQ$1,0))</f>
        <v>2.95941090583801</v>
      </c>
      <c r="M833" s="16">
        <f t="shared" si="62"/>
        <v>0.33790508713315437</v>
      </c>
      <c r="N833" s="6">
        <f>INDEX('ROA2'!$D$2:$AQ$224,MATCH(A833,'ROA2'!$B$2:$B$224,0),MATCH(G833,'ROA2'!$D$1:$AQ$1,0))</f>
        <v>4.3796701431274396</v>
      </c>
      <c r="O833" s="6">
        <v>68559.998976000003</v>
      </c>
      <c r="P833" s="28">
        <v>7.7906484642830884E-3</v>
      </c>
    </row>
    <row r="834" spans="1:16" x14ac:dyDescent="0.3">
      <c r="A834" t="s">
        <v>469</v>
      </c>
      <c r="B834" t="e">
        <f>VLOOKUP(A834,Sheet3!L:L,1,FALSE)</f>
        <v>#N/A</v>
      </c>
      <c r="C834" t="str">
        <f>VLOOKUP(A834,'ALL - prices'!B:C,2,FALSE)</f>
        <v>BCE Inc</v>
      </c>
      <c r="D834" t="str">
        <f>VLOOKUP(A834,'ALL - prices'!B:I,8,FALSE)</f>
        <v>Communication Services</v>
      </c>
      <c r="E834">
        <v>2023</v>
      </c>
      <c r="F834" t="s">
        <v>679</v>
      </c>
      <c r="G834" t="str">
        <f t="shared" si="60"/>
        <v>2023-Q1</v>
      </c>
      <c r="H834" s="4">
        <f>INDEX('ALL - prices'!$J$3:$DY$219,MATCH('COMBINED DATA'!A834,'ALL - prices'!$B$3:$B$219,0),MATCH('COMBINED DATA'!G834,'ALL - prices'!$J$1:$DY$1,0))</f>
        <v>48.981999999999999</v>
      </c>
      <c r="I834" s="14">
        <f t="shared" si="63"/>
        <v>3.9922592183708039</v>
      </c>
      <c r="J834" s="15">
        <f>INDEX(MarketCap2!$E$2:$AR$224,MATCH(A834,MarketCap2!$B$2:$B$224,0),MATCH(G834,MarketCap2!$E$1:$AR$1,0))</f>
        <v>55221215232</v>
      </c>
      <c r="K834">
        <f t="shared" si="61"/>
        <v>24.734613050305143</v>
      </c>
      <c r="L834">
        <f>INDEX('PB2'!$D$2:$AQ$224,MATCH(A834,'PB2'!$B$2:$B$224,0),MATCH(G834,'PB2'!$D$1:$AQ$1,0))</f>
        <v>3.0495679378509499</v>
      </c>
      <c r="M834" s="16">
        <f t="shared" si="62"/>
        <v>0.32791530484961301</v>
      </c>
      <c r="N834" s="6">
        <f>INDEX('ROA2'!$D$2:$AQ$224,MATCH(A834,'ROA2'!$B$2:$B$224,0),MATCH(G834,'ROA2'!$D$1:$AQ$1,0))</f>
        <v>4.2147650718689</v>
      </c>
      <c r="O834" s="6">
        <v>69329.002496000001</v>
      </c>
      <c r="P834" s="28">
        <v>1.1216504251541696E-2</v>
      </c>
    </row>
    <row r="835" spans="1:16" x14ac:dyDescent="0.3">
      <c r="A835" t="s">
        <v>469</v>
      </c>
      <c r="B835" t="e">
        <f>VLOOKUP(A835,Sheet3!L:L,1,FALSE)</f>
        <v>#N/A</v>
      </c>
      <c r="C835" t="str">
        <f>VLOOKUP(A835,'ALL - prices'!B:C,2,FALSE)</f>
        <v>BCE Inc</v>
      </c>
      <c r="D835" t="str">
        <f>VLOOKUP(A835,'ALL - prices'!B:I,8,FALSE)</f>
        <v>Communication Services</v>
      </c>
      <c r="E835">
        <v>2023</v>
      </c>
      <c r="F835" t="s">
        <v>680</v>
      </c>
      <c r="G835" t="str">
        <f t="shared" si="60"/>
        <v>2023-Q2</v>
      </c>
      <c r="H835" s="4">
        <f>INDEX('ALL - prices'!$J$3:$DY$219,MATCH('COMBINED DATA'!A835,'ALL - prices'!$B$3:$B$219,0),MATCH('COMBINED DATA'!G835,'ALL - prices'!$J$1:$DY$1,0))</f>
        <v>49.646000000000001</v>
      </c>
      <c r="I835" s="14">
        <f t="shared" si="63"/>
        <v>2.4787390611626154</v>
      </c>
      <c r="J835" s="15">
        <f>INDEX(MarketCap2!$E$2:$AR$224,MATCH(A835,MarketCap2!$B$2:$B$224,0),MATCH(G835,MarketCap2!$E$1:$AR$1,0))</f>
        <v>55102255104</v>
      </c>
      <c r="K835">
        <f t="shared" si="61"/>
        <v>24.732456479745089</v>
      </c>
      <c r="L835">
        <f>INDEX('PB2'!$D$2:$AQ$224,MATCH(A835,'PB2'!$B$2:$B$224,0),MATCH(G835,'PB2'!$D$1:$AQ$1,0))</f>
        <v>3.1774439811706499</v>
      </c>
      <c r="M835" s="16">
        <f t="shared" si="62"/>
        <v>0.31471837298342392</v>
      </c>
      <c r="N835" s="6">
        <f>INDEX('ROA2'!$D$2:$AQ$224,MATCH(A835,'ROA2'!$B$2:$B$224,0),MATCH(G835,'ROA2'!$D$1:$AQ$1,0))</f>
        <v>3.9734909534454399</v>
      </c>
      <c r="O835" s="6">
        <v>69974.999039999995</v>
      </c>
      <c r="P835" s="28">
        <v>9.3178398757037574E-3</v>
      </c>
    </row>
    <row r="836" spans="1:16" x14ac:dyDescent="0.3">
      <c r="A836" t="s">
        <v>469</v>
      </c>
      <c r="B836" t="e">
        <f>VLOOKUP(A836,Sheet3!L:L,1,FALSE)</f>
        <v>#N/A</v>
      </c>
      <c r="C836" t="str">
        <f>VLOOKUP(A836,'ALL - prices'!B:C,2,FALSE)</f>
        <v>BCE Inc</v>
      </c>
      <c r="D836" t="str">
        <f>VLOOKUP(A836,'ALL - prices'!B:I,8,FALSE)</f>
        <v>Communication Services</v>
      </c>
      <c r="E836">
        <v>2023</v>
      </c>
      <c r="F836" t="s">
        <v>681</v>
      </c>
      <c r="G836" t="str">
        <f t="shared" si="60"/>
        <v>2023-Q3</v>
      </c>
      <c r="H836" s="4">
        <f>INDEX('ALL - prices'!$J$3:$DY$219,MATCH('COMBINED DATA'!A836,'ALL - prices'!$B$3:$B$219,0),MATCH('COMBINED DATA'!G836,'ALL - prices'!$J$1:$DY$1,0))</f>
        <v>43.369</v>
      </c>
      <c r="I836" s="14">
        <f t="shared" si="63"/>
        <v>2.348920940204954</v>
      </c>
      <c r="J836" s="15">
        <f>INDEX(MarketCap2!$E$2:$AR$224,MATCH(A836,MarketCap2!$B$2:$B$224,0),MATCH(G836,MarketCap2!$E$1:$AR$1,0))</f>
        <v>47302213632</v>
      </c>
      <c r="K836">
        <f t="shared" si="61"/>
        <v>24.579822931180086</v>
      </c>
      <c r="L836">
        <f>INDEX('PB2'!$D$2:$AQ$224,MATCH(A836,'PB2'!$B$2:$B$224,0),MATCH(G836,'PB2'!$D$1:$AQ$1,0))</f>
        <v>2.7456901073455802</v>
      </c>
      <c r="M836" s="16">
        <f t="shared" si="62"/>
        <v>0.36420716137071957</v>
      </c>
      <c r="N836" s="6">
        <f>INDEX('ROA2'!$D$2:$AQ$224,MATCH(A836,'ROA2'!$B$2:$B$224,0),MATCH(G836,'ROA2'!$D$1:$AQ$1,0))</f>
        <v>3.5805590152740501</v>
      </c>
      <c r="O836" s="6">
        <v>70048.997375999999</v>
      </c>
      <c r="P836" s="28">
        <v>1.0574967776377437E-3</v>
      </c>
    </row>
    <row r="837" spans="1:16" x14ac:dyDescent="0.3">
      <c r="A837" t="s">
        <v>469</v>
      </c>
      <c r="B837" t="e">
        <f>VLOOKUP(A837,Sheet3!L:L,1,FALSE)</f>
        <v>#N/A</v>
      </c>
      <c r="C837" t="str">
        <f>VLOOKUP(A837,'ALL - prices'!B:C,2,FALSE)</f>
        <v>BCE Inc</v>
      </c>
      <c r="D837" t="str">
        <f>VLOOKUP(A837,'ALL - prices'!B:I,8,FALSE)</f>
        <v>Communication Services</v>
      </c>
      <c r="E837">
        <v>2023</v>
      </c>
      <c r="F837" t="s">
        <v>682</v>
      </c>
      <c r="G837" t="str">
        <f t="shared" si="60"/>
        <v>2023-Q4</v>
      </c>
      <c r="H837" s="4">
        <f>INDEX('ALL - prices'!$J$3:$DY$219,MATCH('COMBINED DATA'!A837,'ALL - prices'!$B$3:$B$219,0),MATCH('COMBINED DATA'!G837,'ALL - prices'!$J$1:$DY$1,0))</f>
        <v>44.412999999999997</v>
      </c>
      <c r="I837" s="14">
        <f t="shared" si="63"/>
        <v>5.0052066224416434</v>
      </c>
      <c r="J837" s="15">
        <f>INDEX(MarketCap2!$E$2:$AR$224,MATCH(A837,MarketCap2!$B$2:$B$224,0),MATCH(G837,MarketCap2!$E$1:$AR$1,0))</f>
        <v>47593349120</v>
      </c>
      <c r="K837">
        <f t="shared" si="61"/>
        <v>24.58595886405168</v>
      </c>
      <c r="L837">
        <f>INDEX('PB2'!$D$2:$AQ$224,MATCH(A837,'PB2'!$B$2:$B$224,0),MATCH(G837,'PB2'!$D$1:$AQ$1,0))</f>
        <v>2.8737280368804901</v>
      </c>
      <c r="M837" s="16">
        <f t="shared" si="62"/>
        <v>0.34798004096641211</v>
      </c>
      <c r="N837" s="6">
        <f>INDEX('ROA2'!$D$2:$AQ$224,MATCH(A837,'ROA2'!$B$2:$B$224,0),MATCH(G837,'ROA2'!$D$1:$AQ$1,0))</f>
        <v>3.4621250629425</v>
      </c>
      <c r="O837" s="6">
        <v>70371.999744000001</v>
      </c>
      <c r="P837" s="28">
        <v>4.6110919513412977E-3</v>
      </c>
    </row>
    <row r="838" spans="1:16" x14ac:dyDescent="0.3">
      <c r="A838" t="s">
        <v>469</v>
      </c>
      <c r="B838" t="e">
        <f>VLOOKUP(A838,Sheet3!L:L,1,FALSE)</f>
        <v>#N/A</v>
      </c>
      <c r="C838" t="str">
        <f>VLOOKUP(A838,'ALL - prices'!B:C,2,FALSE)</f>
        <v>BCE Inc</v>
      </c>
      <c r="D838" t="str">
        <f>VLOOKUP(A838,'ALL - prices'!B:I,8,FALSE)</f>
        <v>Communication Services</v>
      </c>
      <c r="E838" s="18">
        <v>2024</v>
      </c>
      <c r="F838" t="s">
        <v>679</v>
      </c>
      <c r="G838" t="str">
        <f t="shared" si="60"/>
        <v>2024-Q1</v>
      </c>
      <c r="H838" s="4">
        <f>INDEX('ALL - prices'!$J$3:$DY$219,MATCH('COMBINED DATA'!A838,'ALL - prices'!$B$3:$B$219,0),MATCH('COMBINED DATA'!G838,'ALL - prices'!$J$1:$DY$1,0))</f>
        <v>40.014000000000003</v>
      </c>
      <c r="I838" s="14" t="s">
        <v>769</v>
      </c>
      <c r="J838" s="15">
        <f>INDEX(MarketCap2!$E$2:$AR$224,MATCH(A838,MarketCap2!$B$2:$B$224,0),MATCH(G838,MarketCap2!$E$1:$AR$1,0))</f>
        <v>41992036352</v>
      </c>
      <c r="K838">
        <f t="shared" si="61"/>
        <v>24.460745826584738</v>
      </c>
      <c r="L838">
        <f>INDEX('PB2'!$D$2:$AQ$224,MATCH(A838,'PB2'!$B$2:$B$224,0),MATCH(G838,'PB2'!$D$1:$AQ$1,0))</f>
        <v>2.5551059246063201</v>
      </c>
      <c r="M838" s="16">
        <f t="shared" si="62"/>
        <v>0.39137320702431377</v>
      </c>
      <c r="N838" s="6">
        <f>INDEX('ROA2'!$D$2:$AQ$224,MATCH(A838,'ROA2'!$B$2:$B$224,0),MATCH(G838,'ROA2'!$D$1:$AQ$1,0))</f>
        <v>3.2038168907165501</v>
      </c>
      <c r="O838" s="6">
        <v>71939.997696000006</v>
      </c>
      <c r="P838" s="28">
        <v>2.2281560247031269E-2</v>
      </c>
    </row>
    <row r="839" spans="1:16" x14ac:dyDescent="0.3">
      <c r="A839" t="s">
        <v>469</v>
      </c>
      <c r="B839" t="e">
        <f>VLOOKUP(A839,Sheet3!L:L,1,FALSE)</f>
        <v>#N/A</v>
      </c>
      <c r="C839" t="str">
        <f>VLOOKUP(A839,'ALL - prices'!B:C,2,FALSE)</f>
        <v>BCE Inc</v>
      </c>
      <c r="D839" t="str">
        <f>VLOOKUP(A839,'ALL - prices'!B:I,8,FALSE)</f>
        <v>Communication Services</v>
      </c>
      <c r="E839" s="18">
        <v>2024</v>
      </c>
      <c r="F839" t="s">
        <v>680</v>
      </c>
      <c r="G839" t="str">
        <f t="shared" si="60"/>
        <v>2024-Q2</v>
      </c>
      <c r="H839" s="4">
        <f>INDEX('ALL - prices'!$J$3:$DY$219,MATCH('COMBINED DATA'!A839,'ALL - prices'!$B$3:$B$219,0),MATCH('COMBINED DATA'!G839,'ALL - prices'!$J$1:$DY$1,0))</f>
        <v>39.36</v>
      </c>
      <c r="I839" s="14" t="s">
        <v>769</v>
      </c>
      <c r="J839" s="15">
        <f>INDEX(MarketCap2!$E$2:$AR$224,MATCH(A839,MarketCap2!$B$2:$B$224,0),MATCH(G839,MarketCap2!$E$1:$AR$1,0))</f>
        <v>40423264256</v>
      </c>
      <c r="K839">
        <f t="shared" si="61"/>
        <v>24.422671304097516</v>
      </c>
      <c r="L839">
        <f>INDEX('PB2'!$D$2:$AQ$224,MATCH(A839,'PB2'!$B$2:$B$224,0),MATCH(G839,'PB2'!$D$1:$AQ$1,0))</f>
        <v>2.5055170059204102</v>
      </c>
      <c r="M839" s="16">
        <f t="shared" si="62"/>
        <v>0.39911922275404654</v>
      </c>
      <c r="N839" s="6">
        <f>INDEX('ROA2'!$D$2:$AQ$224,MATCH(A839,'ROA2'!$B$2:$B$224,0),MATCH(G839,'ROA2'!$D$1:$AQ$1,0))</f>
        <v>2.7234079837799099</v>
      </c>
      <c r="O839" s="6">
        <v>72566.996992</v>
      </c>
      <c r="P839" s="28">
        <v>8.7155868234738178E-3</v>
      </c>
    </row>
    <row r="840" spans="1:16" x14ac:dyDescent="0.3">
      <c r="A840" t="s">
        <v>469</v>
      </c>
      <c r="B840" t="e">
        <f>VLOOKUP(A840,Sheet3!L:L,1,FALSE)</f>
        <v>#N/A</v>
      </c>
      <c r="C840" t="str">
        <f>VLOOKUP(A840,'ALL - prices'!B:C,2,FALSE)</f>
        <v>BCE Inc</v>
      </c>
      <c r="D840" t="str">
        <f>VLOOKUP(A840,'ALL - prices'!B:I,8,FALSE)</f>
        <v>Communication Services</v>
      </c>
      <c r="E840" s="18">
        <v>2024</v>
      </c>
      <c r="F840" t="s">
        <v>681</v>
      </c>
      <c r="G840" t="str">
        <f t="shared" si="60"/>
        <v>2024-Q3</v>
      </c>
      <c r="H840" s="4">
        <f>INDEX('ALL - prices'!$J$3:$DY$219,MATCH('COMBINED DATA'!A840,'ALL - prices'!$B$3:$B$219,0),MATCH('COMBINED DATA'!G840,'ALL - prices'!$J$1:$DY$1,0))</f>
        <v>42.652000000000001</v>
      </c>
      <c r="I840" s="14" t="s">
        <v>769</v>
      </c>
      <c r="J840" s="15">
        <f>INDEX(MarketCap2!$E$2:$AR$224,MATCH(A840,MarketCap2!$B$2:$B$224,0),MATCH(G840,MarketCap2!$E$1:$AR$1,0))</f>
        <v>42895552512</v>
      </c>
      <c r="K840">
        <f t="shared" si="61"/>
        <v>24.482033986457218</v>
      </c>
      <c r="L840">
        <f>INDEX('PB2'!$D$2:$AQ$224,MATCH(A840,'PB2'!$B$2:$B$224,0),MATCH(G840,'PB2'!$D$1:$AQ$1,0))</f>
        <v>3.0381999015808101</v>
      </c>
      <c r="M840" s="16">
        <f t="shared" si="62"/>
        <v>0.3291422659449395</v>
      </c>
      <c r="N840" s="6">
        <f>INDEX('ROA2'!$D$2:$AQ$224,MATCH(A840,'ROA2'!$B$2:$B$224,0),MATCH(G840,'ROA2'!$D$1:$AQ$1,0))</f>
        <v>2.9786000251770002</v>
      </c>
      <c r="O840" s="6">
        <v>74246.995968000003</v>
      </c>
      <c r="P840" s="28">
        <v>2.3151005906792733E-2</v>
      </c>
    </row>
    <row r="841" spans="1:16" x14ac:dyDescent="0.3">
      <c r="A841" t="s">
        <v>469</v>
      </c>
      <c r="B841" t="e">
        <f>VLOOKUP(A841,Sheet3!L:L,1,FALSE)</f>
        <v>#N/A</v>
      </c>
      <c r="C841" t="str">
        <f>VLOOKUP(A841,'ALL - prices'!B:C,2,FALSE)</f>
        <v>BCE Inc</v>
      </c>
      <c r="D841" t="str">
        <f>VLOOKUP(A841,'ALL - prices'!B:I,8,FALSE)</f>
        <v>Communication Services</v>
      </c>
      <c r="E841" s="18">
        <v>2024</v>
      </c>
      <c r="F841" t="s">
        <v>682</v>
      </c>
      <c r="G841" t="str">
        <f t="shared" si="60"/>
        <v>2024-Q4</v>
      </c>
      <c r="H841" s="4">
        <f>INDEX('ALL - prices'!$J$3:$DY$219,MATCH('COMBINED DATA'!A841,'ALL - prices'!$B$3:$B$219,0),MATCH('COMBINED DATA'!G841,'ALL - prices'!$J$1:$DY$1,0))</f>
        <v>31.077999999999999</v>
      </c>
      <c r="I841" s="14" t="s">
        <v>769</v>
      </c>
      <c r="J841" s="15">
        <f>INDEX(MarketCap2!$E$2:$AR$224,MATCH(A841,MarketCap2!$B$2:$B$224,0),MATCH(G841,MarketCap2!$E$1:$AR$1,0))</f>
        <v>30397272064</v>
      </c>
      <c r="K841">
        <f t="shared" si="61"/>
        <v>24.137618706595344</v>
      </c>
      <c r="L841">
        <f>INDEX('PB2'!$D$2:$AQ$224,MATCH(A841,'PB2'!$B$2:$B$224,0),MATCH(G841,'PB2'!$D$1:$AQ$1,0))</f>
        <v>2.1529737040397499</v>
      </c>
      <c r="M841" s="16">
        <f t="shared" si="62"/>
        <v>0.46447385684443881</v>
      </c>
      <c r="N841" s="6">
        <f>INDEX('ROA2'!$D$2:$AQ$224,MATCH(A841,'ROA2'!$B$2:$B$224,0),MATCH(G841,'ROA2'!$D$1:$AQ$1,0))</f>
        <v>0.377389997243881</v>
      </c>
      <c r="O841" s="6">
        <v>72716.001279999997</v>
      </c>
      <c r="P841" s="28">
        <v>-2.0620291340269919E-2</v>
      </c>
    </row>
    <row r="842" spans="1:16" x14ac:dyDescent="0.3">
      <c r="A842" t="s">
        <v>470</v>
      </c>
      <c r="B842" t="str">
        <f>VLOOKUP(A842,Sheet3!L:L,1,FALSE)</f>
        <v>BDGI CN EQUITY</v>
      </c>
      <c r="C842" t="str">
        <f>VLOOKUP(A842,'ALL - prices'!B:C,2,FALSE)</f>
        <v>Badger Infrastructure Solution</v>
      </c>
      <c r="D842" t="str">
        <f>VLOOKUP(A842,'ALL - prices'!B:I,8,FALSE)</f>
        <v>Industrials</v>
      </c>
      <c r="E842">
        <v>2015</v>
      </c>
      <c r="F842" t="s">
        <v>679</v>
      </c>
      <c r="G842" t="str">
        <f t="shared" si="60"/>
        <v>2015-Q1</v>
      </c>
      <c r="H842" s="4">
        <f>INDEX('ALL - prices'!$J$3:$DY$219,MATCH('COMBINED DATA'!A842,'ALL - prices'!$B$3:$B$219,0),MATCH('COMBINED DATA'!G842,'ALL - prices'!$J$1:$DY$1,0))</f>
        <v>22.427399999999999</v>
      </c>
      <c r="I842" s="14">
        <f t="shared" ref="I842:I877" si="64">STDEV(H843:H846)</f>
        <v>2.3978418537996444</v>
      </c>
      <c r="J842" s="6">
        <f>INDEX('market cap'!$B$3:$DQ$219,MATCH(A842,'market cap'!$A$3:$A$219,0),MATCH(G842,'market cap'!$B$1:$DQ$1,0))</f>
        <v>1001.7182</v>
      </c>
      <c r="K842">
        <f t="shared" si="61"/>
        <v>6.9094720045651705</v>
      </c>
      <c r="L842">
        <f>INDEX('PB2'!$D$2:$AQ$224,MATCH(A842,'PB2'!$B$2:$B$224,0),MATCH(G842,'PB2'!$D$1:$AQ$1,0))</f>
        <v>4.1524758338928196</v>
      </c>
      <c r="M842" s="16">
        <f t="shared" si="62"/>
        <v>0.24082018535494534</v>
      </c>
      <c r="N842" s="6">
        <f>INDEX('ROA2'!$D$2:$AQ$224,MATCH(A842,'ROA2'!$B$2:$B$224,0),MATCH(G842,'ROA2'!$D$1:$AQ$1,0))</f>
        <v>13.647443771362299</v>
      </c>
      <c r="O842" s="6">
        <v>382.521728</v>
      </c>
      <c r="P842" s="28">
        <v>4.4934493403884869E-2</v>
      </c>
    </row>
    <row r="843" spans="1:16" x14ac:dyDescent="0.3">
      <c r="A843" t="s">
        <v>470</v>
      </c>
      <c r="B843" t="str">
        <f>VLOOKUP(A843,Sheet3!L:L,1,FALSE)</f>
        <v>BDGI CN EQUITY</v>
      </c>
      <c r="C843" t="str">
        <f>VLOOKUP(A843,'ALL - prices'!B:C,2,FALSE)</f>
        <v>Badger Infrastructure Solution</v>
      </c>
      <c r="D843" t="str">
        <f>VLOOKUP(A843,'ALL - prices'!B:I,8,FALSE)</f>
        <v>Industrials</v>
      </c>
      <c r="E843">
        <v>2015</v>
      </c>
      <c r="F843" t="s">
        <v>680</v>
      </c>
      <c r="G843" t="str">
        <f t="shared" si="60"/>
        <v>2015-Q2</v>
      </c>
      <c r="H843" s="4">
        <f>INDEX('ALL - prices'!$J$3:$DY$219,MATCH('COMBINED DATA'!A843,'ALL - prices'!$B$3:$B$219,0),MATCH('COMBINED DATA'!G843,'ALL - prices'!$J$1:$DY$1,0))</f>
        <v>21.791899999999998</v>
      </c>
      <c r="I843" s="14">
        <f t="shared" si="64"/>
        <v>1.7389795225936389</v>
      </c>
      <c r="J843" s="6">
        <f>INDEX('market cap'!$B$3:$DQ$219,MATCH(A843,'market cap'!$A$3:$A$219,0),MATCH(G843,'market cap'!$B$1:$DQ$1,0))</f>
        <v>970.22929999999997</v>
      </c>
      <c r="K843">
        <f t="shared" si="61"/>
        <v>6.8775324353138778</v>
      </c>
      <c r="L843">
        <f>INDEX('PB2'!$D$2:$AQ$224,MATCH(A843,'PB2'!$B$2:$B$224,0),MATCH(G843,'PB2'!$D$1:$AQ$1,0))</f>
        <v>4.3008160591125497</v>
      </c>
      <c r="M843" s="16">
        <f t="shared" si="62"/>
        <v>0.23251401274909317</v>
      </c>
      <c r="N843" s="6">
        <f>INDEX('ROA2'!$D$2:$AQ$224,MATCH(A843,'ROA2'!$B$2:$B$224,0),MATCH(G843,'ROA2'!$D$1:$AQ$1,0))</f>
        <v>14.3017463684082</v>
      </c>
      <c r="O843" s="6">
        <v>364.61193600000001</v>
      </c>
      <c r="P843" s="28">
        <v>-4.6820325981587071E-2</v>
      </c>
    </row>
    <row r="844" spans="1:16" x14ac:dyDescent="0.3">
      <c r="A844" t="s">
        <v>470</v>
      </c>
      <c r="B844" t="str">
        <f>VLOOKUP(A844,Sheet3!L:L,1,FALSE)</f>
        <v>BDGI CN EQUITY</v>
      </c>
      <c r="C844" t="str">
        <f>VLOOKUP(A844,'ALL - prices'!B:C,2,FALSE)</f>
        <v>Badger Infrastructure Solution</v>
      </c>
      <c r="D844" t="str">
        <f>VLOOKUP(A844,'ALL - prices'!B:I,8,FALSE)</f>
        <v>Industrials</v>
      </c>
      <c r="E844">
        <v>2015</v>
      </c>
      <c r="F844" t="s">
        <v>681</v>
      </c>
      <c r="G844" t="str">
        <f t="shared" si="60"/>
        <v>2015-Q3</v>
      </c>
      <c r="H844" s="4">
        <f>INDEX('ALL - prices'!$J$3:$DY$219,MATCH('COMBINED DATA'!A844,'ALL - prices'!$B$3:$B$219,0),MATCH('COMBINED DATA'!G844,'ALL - prices'!$J$1:$DY$1,0))</f>
        <v>16.296099999999999</v>
      </c>
      <c r="I844" s="14">
        <f t="shared" si="64"/>
        <v>2.507832560200149</v>
      </c>
      <c r="J844" s="6">
        <f>INDEX('market cap'!$B$3:$DQ$219,MATCH(A844,'market cap'!$A$3:$A$219,0),MATCH(G844,'market cap'!$B$1:$DQ$1,0))</f>
        <v>722.39290000000005</v>
      </c>
      <c r="K844">
        <f t="shared" si="61"/>
        <v>6.5825691737045329</v>
      </c>
      <c r="L844">
        <f>INDEX('PB2'!$D$2:$AQ$224,MATCH(A844,'PB2'!$B$2:$B$224,0),MATCH(G844,'PB2'!$D$1:$AQ$1,0))</f>
        <v>2.9301519393920898</v>
      </c>
      <c r="M844" s="16">
        <f t="shared" si="62"/>
        <v>0.34127923079902373</v>
      </c>
      <c r="N844" s="6">
        <f>INDEX('ROA2'!$D$2:$AQ$224,MATCH(A844,'ROA2'!$B$2:$B$224,0),MATCH(G844,'ROA2'!$D$1:$AQ$1,0))</f>
        <v>8.4800748825073207</v>
      </c>
      <c r="O844" s="6">
        <v>351.17520000000002</v>
      </c>
      <c r="P844" s="28">
        <v>-3.6852156151026265E-2</v>
      </c>
    </row>
    <row r="845" spans="1:16" x14ac:dyDescent="0.3">
      <c r="A845" t="s">
        <v>470</v>
      </c>
      <c r="B845" t="str">
        <f>VLOOKUP(A845,Sheet3!L:L,1,FALSE)</f>
        <v>BDGI CN EQUITY</v>
      </c>
      <c r="C845" t="str">
        <f>VLOOKUP(A845,'ALL - prices'!B:C,2,FALSE)</f>
        <v>Badger Infrastructure Solution</v>
      </c>
      <c r="D845" t="str">
        <f>VLOOKUP(A845,'ALL - prices'!B:I,8,FALSE)</f>
        <v>Industrials</v>
      </c>
      <c r="E845">
        <v>2015</v>
      </c>
      <c r="F845" t="s">
        <v>682</v>
      </c>
      <c r="G845" t="str">
        <f t="shared" si="60"/>
        <v>2015-Q4</v>
      </c>
      <c r="H845" s="4">
        <f>INDEX('ALL - prices'!$J$3:$DY$219,MATCH('COMBINED DATA'!A845,'ALL - prices'!$B$3:$B$219,0),MATCH('COMBINED DATA'!G845,'ALL - prices'!$J$1:$DY$1,0))</f>
        <v>20.489599999999999</v>
      </c>
      <c r="I845" s="14">
        <f t="shared" si="64"/>
        <v>4.2280008210145894</v>
      </c>
      <c r="J845" s="6">
        <f>INDEX('market cap'!$B$3:$DQ$219,MATCH(A845,'market cap'!$A$3:$A$219,0),MATCH(G845,'market cap'!$B$1:$DQ$1,0))</f>
        <v>905.99860000000001</v>
      </c>
      <c r="K845">
        <f t="shared" si="61"/>
        <v>6.8090377607879224</v>
      </c>
      <c r="L845">
        <f>INDEX('PB2'!$D$2:$AQ$224,MATCH(A845,'PB2'!$B$2:$B$224,0),MATCH(G845,'PB2'!$D$1:$AQ$1,0))</f>
        <v>3.3845570087432901</v>
      </c>
      <c r="M845" s="16">
        <f t="shared" si="62"/>
        <v>0.29545964137011449</v>
      </c>
      <c r="N845" s="6">
        <f>INDEX('ROA2'!$D$2:$AQ$224,MATCH(A845,'ROA2'!$B$2:$B$224,0),MATCH(G845,'ROA2'!$D$1:$AQ$1,0))</f>
        <v>8.0928421020507795</v>
      </c>
      <c r="O845" s="6">
        <v>340.18508800000001</v>
      </c>
      <c r="P845" s="28">
        <v>-3.1295239527164814E-2</v>
      </c>
    </row>
    <row r="846" spans="1:16" x14ac:dyDescent="0.3">
      <c r="A846" t="s">
        <v>470</v>
      </c>
      <c r="B846" t="str">
        <f>VLOOKUP(A846,Sheet3!L:L,1,FALSE)</f>
        <v>BDGI CN EQUITY</v>
      </c>
      <c r="C846" t="str">
        <f>VLOOKUP(A846,'ALL - prices'!B:C,2,FALSE)</f>
        <v>Badger Infrastructure Solution</v>
      </c>
      <c r="D846" t="str">
        <f>VLOOKUP(A846,'ALL - prices'!B:I,8,FALSE)</f>
        <v>Industrials</v>
      </c>
      <c r="E846">
        <v>2016</v>
      </c>
      <c r="F846" t="s">
        <v>679</v>
      </c>
      <c r="G846" t="str">
        <f t="shared" si="60"/>
        <v>2016-Q1</v>
      </c>
      <c r="H846" s="4">
        <f>INDEX('ALL - prices'!$J$3:$DY$219,MATCH('COMBINED DATA'!A846,'ALL - prices'!$B$3:$B$219,0),MATCH('COMBINED DATA'!G846,'ALL - prices'!$J$1:$DY$1,0))</f>
        <v>18.523299999999999</v>
      </c>
      <c r="I846" s="14">
        <f t="shared" si="64"/>
        <v>4.6782789406646836</v>
      </c>
      <c r="J846" s="6">
        <f>INDEX('market cap'!$B$3:$DQ$219,MATCH(A846,'market cap'!$A$3:$A$219,0),MATCH(G846,'market cap'!$B$1:$DQ$1,0))</f>
        <v>815.84400000000005</v>
      </c>
      <c r="K846">
        <f t="shared" si="61"/>
        <v>6.7042231602169684</v>
      </c>
      <c r="L846">
        <f>INDEX('PB2'!$D$2:$AQ$224,MATCH(A846,'PB2'!$B$2:$B$224,0),MATCH(G846,'PB2'!$D$1:$AQ$1,0))</f>
        <v>3.1362450122833301</v>
      </c>
      <c r="M846" s="16">
        <f t="shared" si="62"/>
        <v>0.3188526394090474</v>
      </c>
      <c r="N846" s="6">
        <f>INDEX('ROA2'!$D$2:$AQ$224,MATCH(A846,'ROA2'!$B$2:$B$224,0),MATCH(G846,'ROA2'!$D$1:$AQ$1,0))</f>
        <v>8.6394367218017596</v>
      </c>
      <c r="O846" s="6">
        <v>323.02937600000001</v>
      </c>
      <c r="P846" s="28">
        <v>-5.0430523280314964E-2</v>
      </c>
    </row>
    <row r="847" spans="1:16" x14ac:dyDescent="0.3">
      <c r="A847" t="s">
        <v>470</v>
      </c>
      <c r="B847" t="str">
        <f>VLOOKUP(A847,Sheet3!L:L,1,FALSE)</f>
        <v>BDGI CN EQUITY</v>
      </c>
      <c r="C847" t="str">
        <f>VLOOKUP(A847,'ALL - prices'!B:C,2,FALSE)</f>
        <v>Badger Infrastructure Solution</v>
      </c>
      <c r="D847" t="str">
        <f>VLOOKUP(A847,'ALL - prices'!B:I,8,FALSE)</f>
        <v>Industrials</v>
      </c>
      <c r="E847">
        <v>2016</v>
      </c>
      <c r="F847" t="s">
        <v>680</v>
      </c>
      <c r="G847" t="str">
        <f t="shared" si="60"/>
        <v>2016-Q2</v>
      </c>
      <c r="H847" s="4">
        <f>INDEX('ALL - prices'!$J$3:$DY$219,MATCH('COMBINED DATA'!A847,'ALL - prices'!$B$3:$B$219,0),MATCH('COMBINED DATA'!G847,'ALL - prices'!$J$1:$DY$1,0))</f>
        <v>19.034199999999998</v>
      </c>
      <c r="I847" s="14">
        <f t="shared" si="64"/>
        <v>3.1893804553810763</v>
      </c>
      <c r="J847" s="6">
        <f>INDEX('market cap'!$B$3:$DQ$219,MATCH(A847,'market cap'!$A$3:$A$219,0),MATCH(G847,'market cap'!$B$1:$DQ$1,0))</f>
        <v>834.76530000000002</v>
      </c>
      <c r="K847">
        <f t="shared" si="61"/>
        <v>6.7271506074967631</v>
      </c>
      <c r="L847">
        <f>INDEX('PB2'!$D$2:$AQ$224,MATCH(A847,'PB2'!$B$2:$B$224,0),MATCH(G847,'PB2'!$D$1:$AQ$1,0))</f>
        <v>3.1759328842163099</v>
      </c>
      <c r="M847" s="16">
        <f t="shared" si="62"/>
        <v>0.31486811480487537</v>
      </c>
      <c r="N847" s="6">
        <f>INDEX('ROA2'!$D$2:$AQ$224,MATCH(A847,'ROA2'!$B$2:$B$224,0),MATCH(G847,'ROA2'!$D$1:$AQ$1,0))</f>
        <v>6.9390349388122603</v>
      </c>
      <c r="O847" s="6">
        <v>325.96256</v>
      </c>
      <c r="P847" s="28">
        <v>9.080239191620711E-3</v>
      </c>
    </row>
    <row r="848" spans="1:16" x14ac:dyDescent="0.3">
      <c r="A848" t="s">
        <v>470</v>
      </c>
      <c r="B848" t="str">
        <f>VLOOKUP(A848,Sheet3!L:L,1,FALSE)</f>
        <v>BDGI CN EQUITY</v>
      </c>
      <c r="C848" t="str">
        <f>VLOOKUP(A848,'ALL - prices'!B:C,2,FALSE)</f>
        <v>Badger Infrastructure Solution</v>
      </c>
      <c r="D848" t="str">
        <f>VLOOKUP(A848,'ALL - prices'!B:I,8,FALSE)</f>
        <v>Industrials</v>
      </c>
      <c r="E848">
        <v>2016</v>
      </c>
      <c r="F848" t="s">
        <v>681</v>
      </c>
      <c r="G848" t="str">
        <f t="shared" si="60"/>
        <v>2016-Q3</v>
      </c>
      <c r="H848" s="4">
        <f>INDEX('ALL - prices'!$J$3:$DY$219,MATCH('COMBINED DATA'!A848,'ALL - prices'!$B$3:$B$219,0),MATCH('COMBINED DATA'!G848,'ALL - prices'!$J$1:$DY$1,0))</f>
        <v>24.079899999999999</v>
      </c>
      <c r="I848" s="14">
        <f t="shared" si="64"/>
        <v>3.4771068687440185</v>
      </c>
      <c r="J848" s="6">
        <f>INDEX('market cap'!$B$3:$DQ$219,MATCH(A848,'market cap'!$A$3:$A$219,0),MATCH(G848,'market cap'!$B$1:$DQ$1,0))</f>
        <v>1051.8043</v>
      </c>
      <c r="K848">
        <f t="shared" si="61"/>
        <v>6.9582623493765885</v>
      </c>
      <c r="L848">
        <f>INDEX('PB2'!$D$2:$AQ$224,MATCH(A848,'PB2'!$B$2:$B$224,0),MATCH(G848,'PB2'!$D$1:$AQ$1,0))</f>
        <v>3.8642559051513699</v>
      </c>
      <c r="M848" s="16">
        <f t="shared" si="62"/>
        <v>0.25878203321548088</v>
      </c>
      <c r="N848" s="6">
        <f>INDEX('ROA2'!$D$2:$AQ$224,MATCH(A848,'ROA2'!$B$2:$B$224,0),MATCH(G848,'ROA2'!$D$1:$AQ$1,0))</f>
        <v>10.8518676757812</v>
      </c>
      <c r="O848" s="6">
        <v>332.43625600000001</v>
      </c>
      <c r="P848" s="28">
        <v>1.9860244072202705E-2</v>
      </c>
    </row>
    <row r="849" spans="1:16" x14ac:dyDescent="0.3">
      <c r="A849" t="s">
        <v>470</v>
      </c>
      <c r="B849" t="str">
        <f>VLOOKUP(A849,Sheet3!L:L,1,FALSE)</f>
        <v>BDGI CN EQUITY</v>
      </c>
      <c r="C849" t="str">
        <f>VLOOKUP(A849,'ALL - prices'!B:C,2,FALSE)</f>
        <v>Badger Infrastructure Solution</v>
      </c>
      <c r="D849" t="str">
        <f>VLOOKUP(A849,'ALL - prices'!B:I,8,FALSE)</f>
        <v>Industrials</v>
      </c>
      <c r="E849">
        <v>2016</v>
      </c>
      <c r="F849" t="s">
        <v>682</v>
      </c>
      <c r="G849" t="str">
        <f t="shared" si="60"/>
        <v>2016-Q4</v>
      </c>
      <c r="H849" s="4">
        <f>INDEX('ALL - prices'!$J$3:$DY$219,MATCH('COMBINED DATA'!A849,'ALL - prices'!$B$3:$B$219,0),MATCH('COMBINED DATA'!G849,'ALL - prices'!$J$1:$DY$1,0))</f>
        <v>27.353899999999999</v>
      </c>
      <c r="I849" s="14">
        <f t="shared" si="64"/>
        <v>3.4118423068287962</v>
      </c>
      <c r="J849" s="6">
        <f>INDEX('market cap'!$B$3:$DQ$219,MATCH(A849,'market cap'!$A$3:$A$219,0),MATCH(G849,'market cap'!$B$1:$DQ$1,0))</f>
        <v>1190.9319</v>
      </c>
      <c r="K849">
        <f t="shared" si="61"/>
        <v>7.0824913888792178</v>
      </c>
      <c r="L849">
        <f>INDEX('PB2'!$D$2:$AQ$224,MATCH(A849,'PB2'!$B$2:$B$224,0),MATCH(G849,'PB2'!$D$1:$AQ$1,0))</f>
        <v>4.2674870491027797</v>
      </c>
      <c r="M849" s="16">
        <f t="shared" si="62"/>
        <v>0.23432994371013863</v>
      </c>
      <c r="N849" s="6">
        <f>INDEX('ROA2'!$D$2:$AQ$224,MATCH(A849,'ROA2'!$B$2:$B$224,0),MATCH(G849,'ROA2'!$D$1:$AQ$1,0))</f>
        <v>9.3075609207153303</v>
      </c>
      <c r="O849" s="6">
        <v>341.39513599999998</v>
      </c>
      <c r="P849" s="28">
        <v>2.6949166459148081E-2</v>
      </c>
    </row>
    <row r="850" spans="1:16" x14ac:dyDescent="0.3">
      <c r="A850" t="s">
        <v>470</v>
      </c>
      <c r="B850" t="str">
        <f>VLOOKUP(A850,Sheet3!L:L,1,FALSE)</f>
        <v>BDGI CN EQUITY</v>
      </c>
      <c r="C850" t="str">
        <f>VLOOKUP(A850,'ALL - prices'!B:C,2,FALSE)</f>
        <v>Badger Infrastructure Solution</v>
      </c>
      <c r="D850" t="str">
        <f>VLOOKUP(A850,'ALL - prices'!B:I,8,FALSE)</f>
        <v>Industrials</v>
      </c>
      <c r="E850">
        <v>2017</v>
      </c>
      <c r="F850" t="s">
        <v>679</v>
      </c>
      <c r="G850" t="str">
        <f t="shared" si="60"/>
        <v>2017-Q1</v>
      </c>
      <c r="H850" s="4">
        <f>INDEX('ALL - prices'!$J$3:$DY$219,MATCH('COMBINED DATA'!A850,'ALL - prices'!$B$3:$B$219,0),MATCH('COMBINED DATA'!G850,'ALL - prices'!$J$1:$DY$1,0))</f>
        <v>29.869199999999999</v>
      </c>
      <c r="I850" s="14">
        <f t="shared" si="64"/>
        <v>0.45863708601318648</v>
      </c>
      <c r="J850" s="6">
        <f>INDEX('market cap'!$B$3:$DQ$219,MATCH(A850,'market cap'!$A$3:$A$219,0),MATCH(G850,'market cap'!$B$1:$DQ$1,0))</f>
        <v>1296.6687999999999</v>
      </c>
      <c r="K850">
        <f t="shared" si="61"/>
        <v>7.1675537931872446</v>
      </c>
      <c r="L850">
        <f>INDEX('PB2'!$D$2:$AQ$224,MATCH(A850,'PB2'!$B$2:$B$224,0),MATCH(G850,'PB2'!$D$1:$AQ$1,0))</f>
        <v>4.6624650955200204</v>
      </c>
      <c r="M850" s="16">
        <f t="shared" si="62"/>
        <v>0.21447881743090383</v>
      </c>
      <c r="N850" s="6">
        <f>INDEX('ROA2'!$D$2:$AQ$224,MATCH(A850,'ROA2'!$B$2:$B$224,0),MATCH(G850,'ROA2'!$D$1:$AQ$1,0))</f>
        <v>6.3891658782959002</v>
      </c>
      <c r="O850" s="6">
        <v>340.77843200000001</v>
      </c>
      <c r="P850" s="28">
        <v>-1.8064229245491365E-3</v>
      </c>
    </row>
    <row r="851" spans="1:16" x14ac:dyDescent="0.3">
      <c r="A851" t="s">
        <v>470</v>
      </c>
      <c r="B851" t="str">
        <f>VLOOKUP(A851,Sheet3!L:L,1,FALSE)</f>
        <v>BDGI CN EQUITY</v>
      </c>
      <c r="C851" t="str">
        <f>VLOOKUP(A851,'ALL - prices'!B:C,2,FALSE)</f>
        <v>Badger Infrastructure Solution</v>
      </c>
      <c r="D851" t="str">
        <f>VLOOKUP(A851,'ALL - prices'!B:I,8,FALSE)</f>
        <v>Industrials</v>
      </c>
      <c r="E851">
        <v>2017</v>
      </c>
      <c r="F851" t="s">
        <v>680</v>
      </c>
      <c r="G851" t="str">
        <f t="shared" si="60"/>
        <v>2017-Q2</v>
      </c>
      <c r="H851" s="4">
        <f>INDEX('ALL - prices'!$J$3:$DY$219,MATCH('COMBINED DATA'!A851,'ALL - prices'!$B$3:$B$219,0),MATCH('COMBINED DATA'!G851,'ALL - prices'!$J$1:$DY$1,0))</f>
        <v>22.832899999999999</v>
      </c>
      <c r="I851" s="14">
        <f t="shared" si="64"/>
        <v>2.4039633002952994</v>
      </c>
      <c r="J851" s="6">
        <f>INDEX('market cap'!$B$3:$DQ$219,MATCH(A851,'market cap'!$A$3:$A$219,0),MATCH(G851,'market cap'!$B$1:$DQ$1,0))</f>
        <v>987.62009999999998</v>
      </c>
      <c r="K851">
        <f t="shared" si="61"/>
        <v>6.8952981096332984</v>
      </c>
      <c r="L851">
        <f>INDEX('PB2'!$D$2:$AQ$224,MATCH(A851,'PB2'!$B$2:$B$224,0),MATCH(G851,'PB2'!$D$1:$AQ$1,0))</f>
        <v>3.4622728824615501</v>
      </c>
      <c r="M851" s="16">
        <f t="shared" si="62"/>
        <v>0.28882760947745872</v>
      </c>
      <c r="N851" s="6">
        <f>INDEX('ROA2'!$D$2:$AQ$224,MATCH(A851,'ROA2'!$B$2:$B$224,0),MATCH(G851,'ROA2'!$D$1:$AQ$1,0))</f>
        <v>6.5742158889770499</v>
      </c>
      <c r="O851" s="6">
        <v>343.90812799999998</v>
      </c>
      <c r="P851" s="28">
        <v>9.183961501413233E-3</v>
      </c>
    </row>
    <row r="852" spans="1:16" x14ac:dyDescent="0.3">
      <c r="A852" t="s">
        <v>470</v>
      </c>
      <c r="B852" t="str">
        <f>VLOOKUP(A852,Sheet3!L:L,1,FALSE)</f>
        <v>BDGI CN EQUITY</v>
      </c>
      <c r="C852" t="str">
        <f>VLOOKUP(A852,'ALL - prices'!B:C,2,FALSE)</f>
        <v>Badger Infrastructure Solution</v>
      </c>
      <c r="D852" t="str">
        <f>VLOOKUP(A852,'ALL - prices'!B:I,8,FALSE)</f>
        <v>Industrials</v>
      </c>
      <c r="E852">
        <v>2017</v>
      </c>
      <c r="F852" t="s">
        <v>681</v>
      </c>
      <c r="G852" t="str">
        <f t="shared" si="60"/>
        <v>2017-Q3</v>
      </c>
      <c r="H852" s="4">
        <f>INDEX('ALL - prices'!$J$3:$DY$219,MATCH('COMBINED DATA'!A852,'ALL - prices'!$B$3:$B$219,0),MATCH('COMBINED DATA'!G852,'ALL - prices'!$J$1:$DY$1,0))</f>
        <v>22.8826</v>
      </c>
      <c r="I852" s="14">
        <f t="shared" si="64"/>
        <v>2.3743990543223075</v>
      </c>
      <c r="J852" s="6">
        <f>INDEX('market cap'!$B$3:$DQ$219,MATCH(A852,'market cap'!$A$3:$A$219,0),MATCH(G852,'market cap'!$B$1:$DQ$1,0))</f>
        <v>985.76509999999996</v>
      </c>
      <c r="K852">
        <f t="shared" si="61"/>
        <v>6.8934180909259819</v>
      </c>
      <c r="L852">
        <f>INDEX('PB2'!$D$2:$AQ$224,MATCH(A852,'PB2'!$B$2:$B$224,0),MATCH(G852,'PB2'!$D$1:$AQ$1,0))</f>
        <v>3.38354396820068</v>
      </c>
      <c r="M852" s="16">
        <f t="shared" si="62"/>
        <v>0.29554810263978498</v>
      </c>
      <c r="N852" s="6">
        <f>INDEX('ROA2'!$D$2:$AQ$224,MATCH(A852,'ROA2'!$B$2:$B$224,0),MATCH(G852,'ROA2'!$D$1:$AQ$1,0))</f>
        <v>8.3726243972778303</v>
      </c>
      <c r="O852" s="6">
        <v>361.250112</v>
      </c>
      <c r="P852" s="28">
        <v>5.0426211502625565E-2</v>
      </c>
    </row>
    <row r="853" spans="1:16" x14ac:dyDescent="0.3">
      <c r="A853" t="s">
        <v>470</v>
      </c>
      <c r="B853" t="str">
        <f>VLOOKUP(A853,Sheet3!L:L,1,FALSE)</f>
        <v>BDGI CN EQUITY</v>
      </c>
      <c r="C853" t="str">
        <f>VLOOKUP(A853,'ALL - prices'!B:C,2,FALSE)</f>
        <v>Badger Infrastructure Solution</v>
      </c>
      <c r="D853" t="str">
        <f>VLOOKUP(A853,'ALL - prices'!B:I,8,FALSE)</f>
        <v>Industrials</v>
      </c>
      <c r="E853">
        <v>2017</v>
      </c>
      <c r="F853" t="s">
        <v>682</v>
      </c>
      <c r="G853" t="str">
        <f t="shared" si="60"/>
        <v>2017-Q4</v>
      </c>
      <c r="H853" s="4">
        <f>INDEX('ALL - prices'!$J$3:$DY$219,MATCH('COMBINED DATA'!A853,'ALL - prices'!$B$3:$B$219,0),MATCH('COMBINED DATA'!G853,'ALL - prices'!$J$1:$DY$1,0))</f>
        <v>23.5029</v>
      </c>
      <c r="I853" s="14">
        <f t="shared" si="64"/>
        <v>2.6791633768771925</v>
      </c>
      <c r="J853" s="6">
        <f>INDEX('market cap'!$B$3:$DQ$219,MATCH(A853,'market cap'!$A$3:$A$219,0),MATCH(G853,'market cap'!$B$1:$DQ$1,0))</f>
        <v>1008.3964999999999</v>
      </c>
      <c r="K853">
        <f t="shared" si="61"/>
        <v>6.9161167244628388</v>
      </c>
      <c r="L853">
        <f>INDEX('PB2'!$D$2:$AQ$224,MATCH(A853,'PB2'!$B$2:$B$224,0),MATCH(G853,'PB2'!$D$1:$AQ$1,0))</f>
        <v>3.1661388874053999</v>
      </c>
      <c r="M853" s="16">
        <f t="shared" si="62"/>
        <v>0.31584211418453723</v>
      </c>
      <c r="N853" s="6">
        <f>INDEX('ROA2'!$D$2:$AQ$224,MATCH(A853,'ROA2'!$B$2:$B$224,0),MATCH(G853,'ROA2'!$D$1:$AQ$1,0))</f>
        <v>9.0471563339233398</v>
      </c>
      <c r="O853" s="6">
        <v>384.25984</v>
      </c>
      <c r="P853" s="28">
        <v>6.3694729041357354E-2</v>
      </c>
    </row>
    <row r="854" spans="1:16" x14ac:dyDescent="0.3">
      <c r="A854" t="s">
        <v>470</v>
      </c>
      <c r="B854" t="str">
        <f>VLOOKUP(A854,Sheet3!L:L,1,FALSE)</f>
        <v>BDGI CN EQUITY</v>
      </c>
      <c r="C854" t="str">
        <f>VLOOKUP(A854,'ALL - prices'!B:C,2,FALSE)</f>
        <v>Badger Infrastructure Solution</v>
      </c>
      <c r="D854" t="str">
        <f>VLOOKUP(A854,'ALL - prices'!B:I,8,FALSE)</f>
        <v>Industrials</v>
      </c>
      <c r="E854">
        <v>2018</v>
      </c>
      <c r="F854" t="s">
        <v>679</v>
      </c>
      <c r="G854" t="str">
        <f t="shared" si="60"/>
        <v>2018-Q1</v>
      </c>
      <c r="H854" s="4">
        <f>INDEX('ALL - prices'!$J$3:$DY$219,MATCH('COMBINED DATA'!A854,'ALL - prices'!$B$3:$B$219,0),MATCH('COMBINED DATA'!G854,'ALL - prices'!$J$1:$DY$1,0))</f>
        <v>22.3874</v>
      </c>
      <c r="I854" s="14">
        <f t="shared" si="64"/>
        <v>4.4098065107780187</v>
      </c>
      <c r="J854" s="6">
        <f>INDEX('market cap'!$B$3:$DQ$219,MATCH(A854,'market cap'!$A$3:$A$219,0),MATCH(G854,'market cap'!$B$1:$DQ$1,0))</f>
        <v>956.08450000000005</v>
      </c>
      <c r="K854">
        <f t="shared" si="61"/>
        <v>6.8628462982666516</v>
      </c>
      <c r="L854">
        <f>INDEX('PB2'!$D$2:$AQ$224,MATCH(A854,'PB2'!$B$2:$B$224,0),MATCH(G854,'PB2'!$D$1:$AQ$1,0))</f>
        <v>2.9175860881805402</v>
      </c>
      <c r="M854" s="16">
        <f t="shared" si="62"/>
        <v>0.34274909797901393</v>
      </c>
      <c r="N854" s="6">
        <f>INDEX('ROA2'!$D$2:$AQ$224,MATCH(A854,'ROA2'!$B$2:$B$224,0),MATCH(G854,'ROA2'!$D$1:$AQ$1,0))</f>
        <v>13.7235269546509</v>
      </c>
      <c r="O854" s="6">
        <v>400.21395200000001</v>
      </c>
      <c r="P854" s="28">
        <v>4.1519072094549379E-2</v>
      </c>
    </row>
    <row r="855" spans="1:16" x14ac:dyDescent="0.3">
      <c r="A855" t="s">
        <v>470</v>
      </c>
      <c r="B855" t="str">
        <f>VLOOKUP(A855,Sheet3!L:L,1,FALSE)</f>
        <v>BDGI CN EQUITY</v>
      </c>
      <c r="C855" t="str">
        <f>VLOOKUP(A855,'ALL - prices'!B:C,2,FALSE)</f>
        <v>Badger Infrastructure Solution</v>
      </c>
      <c r="D855" t="str">
        <f>VLOOKUP(A855,'ALL - prices'!B:I,8,FALSE)</f>
        <v>Industrials</v>
      </c>
      <c r="E855">
        <v>2018</v>
      </c>
      <c r="F855" t="s">
        <v>680</v>
      </c>
      <c r="G855" t="str">
        <f t="shared" si="60"/>
        <v>2018-Q2</v>
      </c>
      <c r="H855" s="4">
        <f>INDEX('ALL - prices'!$J$3:$DY$219,MATCH('COMBINED DATA'!A855,'ALL - prices'!$B$3:$B$219,0),MATCH('COMBINED DATA'!G855,'ALL - prices'!$J$1:$DY$1,0))</f>
        <v>27.6448</v>
      </c>
      <c r="I855" s="14">
        <f t="shared" si="64"/>
        <v>7.4602984332621469</v>
      </c>
      <c r="J855" s="6">
        <f>INDEX('market cap'!$B$3:$DQ$219,MATCH(A855,'market cap'!$A$3:$A$219,0),MATCH(G855,'market cap'!$B$1:$DQ$1,0))</f>
        <v>1174.9785999999999</v>
      </c>
      <c r="K855">
        <f t="shared" si="61"/>
        <v>7.069005213646447</v>
      </c>
      <c r="L855">
        <f>INDEX('PB2'!$D$2:$AQ$224,MATCH(A855,'PB2'!$B$2:$B$224,0),MATCH(G855,'PB2'!$D$1:$AQ$1,0))</f>
        <v>3.4842259883880602</v>
      </c>
      <c r="M855" s="16">
        <f t="shared" si="62"/>
        <v>0.28700778977388869</v>
      </c>
      <c r="N855" s="6">
        <f>INDEX('ROA2'!$D$2:$AQ$224,MATCH(A855,'ROA2'!$B$2:$B$224,0),MATCH(G855,'ROA2'!$D$1:$AQ$1,0))</f>
        <v>14.3536577224731</v>
      </c>
      <c r="O855" s="6">
        <v>404.24934400000001</v>
      </c>
      <c r="P855" s="28">
        <v>1.0083086758554589E-2</v>
      </c>
    </row>
    <row r="856" spans="1:16" x14ac:dyDescent="0.3">
      <c r="A856" t="s">
        <v>470</v>
      </c>
      <c r="B856" t="str">
        <f>VLOOKUP(A856,Sheet3!L:L,1,FALSE)</f>
        <v>BDGI CN EQUITY</v>
      </c>
      <c r="C856" t="str">
        <f>VLOOKUP(A856,'ALL - prices'!B:C,2,FALSE)</f>
        <v>Badger Infrastructure Solution</v>
      </c>
      <c r="D856" t="str">
        <f>VLOOKUP(A856,'ALL - prices'!B:I,8,FALSE)</f>
        <v>Industrials</v>
      </c>
      <c r="E856">
        <v>2018</v>
      </c>
      <c r="F856" t="s">
        <v>681</v>
      </c>
      <c r="G856" t="str">
        <f t="shared" si="60"/>
        <v>2018-Q3</v>
      </c>
      <c r="H856" s="4">
        <f>INDEX('ALL - prices'!$J$3:$DY$219,MATCH('COMBINED DATA'!A856,'ALL - prices'!$B$3:$B$219,0),MATCH('COMBINED DATA'!G856,'ALL - prices'!$J$1:$DY$1,0))</f>
        <v>25.957000000000001</v>
      </c>
      <c r="I856" s="14">
        <f t="shared" si="64"/>
        <v>5.7154230111019055</v>
      </c>
      <c r="J856" s="6">
        <f>INDEX('market cap'!$B$3:$DQ$219,MATCH(A856,'market cap'!$A$3:$A$219,0),MATCH(G856,'market cap'!$B$1:$DQ$1,0))</f>
        <v>1098.1802</v>
      </c>
      <c r="K856">
        <f t="shared" si="61"/>
        <v>7.0014097251794158</v>
      </c>
      <c r="L856">
        <f>INDEX('PB2'!$D$2:$AQ$224,MATCH(A856,'PB2'!$B$2:$B$224,0),MATCH(G856,'PB2'!$D$1:$AQ$1,0))</f>
        <v>3.0902540683746298</v>
      </c>
      <c r="M856" s="16">
        <f t="shared" si="62"/>
        <v>0.32359798834468212</v>
      </c>
      <c r="N856" s="6">
        <f>INDEX('ROA2'!$D$2:$AQ$224,MATCH(A856,'ROA2'!$B$2:$B$224,0),MATCH(G856,'ROA2'!$D$1:$AQ$1,0))</f>
        <v>13.041085243225099</v>
      </c>
      <c r="O856" s="6">
        <v>414.11792000000003</v>
      </c>
      <c r="P856" s="28">
        <v>2.4412101457856709E-2</v>
      </c>
    </row>
    <row r="857" spans="1:16" x14ac:dyDescent="0.3">
      <c r="A857" t="s">
        <v>470</v>
      </c>
      <c r="B857" t="str">
        <f>VLOOKUP(A857,Sheet3!L:L,1,FALSE)</f>
        <v>BDGI CN EQUITY</v>
      </c>
      <c r="C857" t="str">
        <f>VLOOKUP(A857,'ALL - prices'!B:C,2,FALSE)</f>
        <v>Badger Infrastructure Solution</v>
      </c>
      <c r="D857" t="str">
        <f>VLOOKUP(A857,'ALL - prices'!B:I,8,FALSE)</f>
        <v>Industrials</v>
      </c>
      <c r="E857">
        <v>2018</v>
      </c>
      <c r="F857" t="s">
        <v>682</v>
      </c>
      <c r="G857" t="str">
        <f t="shared" si="60"/>
        <v>2018-Q4</v>
      </c>
      <c r="H857" s="4">
        <f>INDEX('ALL - prices'!$J$3:$DY$219,MATCH('COMBINED DATA'!A857,'ALL - prices'!$B$3:$B$219,0),MATCH('COMBINED DATA'!G857,'ALL - prices'!$J$1:$DY$1,0))</f>
        <v>28.4116</v>
      </c>
      <c r="I857" s="14">
        <f t="shared" si="64"/>
        <v>4.5108175714054548</v>
      </c>
      <c r="J857" s="6">
        <f>INDEX('market cap'!$B$3:$DQ$219,MATCH(A857,'market cap'!$A$3:$A$219,0),MATCH(G857,'market cap'!$B$1:$DQ$1,0))</f>
        <v>1196.4970000000001</v>
      </c>
      <c r="K857">
        <f t="shared" si="61"/>
        <v>7.0871534000322889</v>
      </c>
      <c r="L857">
        <f>INDEX('PB2'!$D$2:$AQ$224,MATCH(A857,'PB2'!$B$2:$B$224,0),MATCH(G857,'PB2'!$D$1:$AQ$1,0))</f>
        <v>3.2646389007568399</v>
      </c>
      <c r="M857" s="16">
        <f t="shared" si="62"/>
        <v>0.30631259088659712</v>
      </c>
      <c r="N857" s="6">
        <f>INDEX('ROA2'!$D$2:$AQ$224,MATCH(A857,'ROA2'!$B$2:$B$224,0),MATCH(G857,'ROA2'!$D$1:$AQ$1,0))</f>
        <v>14.4657735824585</v>
      </c>
      <c r="O857" s="6">
        <v>436.98815999999999</v>
      </c>
      <c r="P857" s="28">
        <v>5.5226395418966574E-2</v>
      </c>
    </row>
    <row r="858" spans="1:16" x14ac:dyDescent="0.3">
      <c r="A858" t="s">
        <v>470</v>
      </c>
      <c r="B858" t="str">
        <f>VLOOKUP(A858,Sheet3!L:L,1,FALSE)</f>
        <v>BDGI CN EQUITY</v>
      </c>
      <c r="C858" t="str">
        <f>VLOOKUP(A858,'ALL - prices'!B:C,2,FALSE)</f>
        <v>Badger Infrastructure Solution</v>
      </c>
      <c r="D858" t="str">
        <f>VLOOKUP(A858,'ALL - prices'!B:I,8,FALSE)</f>
        <v>Industrials</v>
      </c>
      <c r="E858">
        <v>2019</v>
      </c>
      <c r="F858" t="s">
        <v>679</v>
      </c>
      <c r="G858" t="str">
        <f t="shared" ref="G858:G921" si="65">E858&amp;"-"&amp;F858</f>
        <v>2019-Q1</v>
      </c>
      <c r="H858" s="4">
        <f>INDEX('ALL - prices'!$J$3:$DY$219,MATCH('COMBINED DATA'!A858,'ALL - prices'!$B$3:$B$219,0),MATCH('COMBINED DATA'!G858,'ALL - prices'!$J$1:$DY$1,0))</f>
        <v>35.915700000000001</v>
      </c>
      <c r="I858" s="14">
        <f t="shared" si="64"/>
        <v>9.2692631805338177</v>
      </c>
      <c r="J858" s="6">
        <f>INDEX('market cap'!$B$3:$DQ$219,MATCH(A858,'market cap'!$A$3:$A$219,0),MATCH(G858,'market cap'!$B$1:$DQ$1,0))</f>
        <v>1457.4228000000001</v>
      </c>
      <c r="K858">
        <f t="shared" ref="K858:K921" si="66">LN(J858)</f>
        <v>7.2844249494118758</v>
      </c>
      <c r="L858">
        <f>INDEX('PB2'!$D$2:$AQ$224,MATCH(A858,'PB2'!$B$2:$B$224,0),MATCH(G858,'PB2'!$D$1:$AQ$1,0))</f>
        <v>4.2523307800293004</v>
      </c>
      <c r="M858" s="16">
        <f t="shared" ref="M858:M921" si="67">1/L858</f>
        <v>0.23516514865127908</v>
      </c>
      <c r="N858" s="6">
        <f>INDEX('ROA2'!$D$2:$AQ$224,MATCH(A858,'ROA2'!$B$2:$B$224,0),MATCH(G858,'ROA2'!$D$1:$AQ$1,0))</f>
        <v>12.2719268798828</v>
      </c>
      <c r="O858" s="6">
        <v>443.25456000000003</v>
      </c>
      <c r="P858" s="28">
        <v>1.4339976625453726E-2</v>
      </c>
    </row>
    <row r="859" spans="1:16" x14ac:dyDescent="0.3">
      <c r="A859" t="s">
        <v>470</v>
      </c>
      <c r="B859" t="str">
        <f>VLOOKUP(A859,Sheet3!L:L,1,FALSE)</f>
        <v>BDGI CN EQUITY</v>
      </c>
      <c r="C859" t="str">
        <f>VLOOKUP(A859,'ALL - prices'!B:C,2,FALSE)</f>
        <v>Badger Infrastructure Solution</v>
      </c>
      <c r="D859" t="str">
        <f>VLOOKUP(A859,'ALL - prices'!B:I,8,FALSE)</f>
        <v>Industrials</v>
      </c>
      <c r="E859">
        <v>2019</v>
      </c>
      <c r="F859" t="s">
        <v>680</v>
      </c>
      <c r="G859" t="str">
        <f t="shared" si="65"/>
        <v>2019-Q2</v>
      </c>
      <c r="H859" s="4">
        <f>INDEX('ALL - prices'!$J$3:$DY$219,MATCH('COMBINED DATA'!A859,'ALL - prices'!$B$3:$B$219,0),MATCH('COMBINED DATA'!G859,'ALL - prices'!$J$1:$DY$1,0))</f>
        <v>42.3765</v>
      </c>
      <c r="I859" s="14">
        <f t="shared" si="64"/>
        <v>6.7142085852814377</v>
      </c>
      <c r="J859" s="6">
        <f>INDEX('market cap'!$B$3:$DQ$219,MATCH(A859,'market cap'!$A$3:$A$219,0),MATCH(G859,'market cap'!$B$1:$DQ$1,0))</f>
        <v>1714.3195000000001</v>
      </c>
      <c r="K859">
        <f t="shared" si="66"/>
        <v>7.446771487853951</v>
      </c>
      <c r="L859">
        <f>INDEX('PB2'!$D$2:$AQ$224,MATCH(A859,'PB2'!$B$2:$B$224,0),MATCH(G859,'PB2'!$D$1:$AQ$1,0))</f>
        <v>5.0506100654602104</v>
      </c>
      <c r="M859" s="16">
        <f t="shared" si="67"/>
        <v>0.19799588307930088</v>
      </c>
      <c r="N859" s="6">
        <f>INDEX('ROA2'!$D$2:$AQ$224,MATCH(A859,'ROA2'!$B$2:$B$224,0),MATCH(G859,'ROA2'!$D$1:$AQ$1,0))</f>
        <v>11.7006130218506</v>
      </c>
      <c r="O859" s="6">
        <v>451.29497600000002</v>
      </c>
      <c r="P859" s="28">
        <v>1.8139499794429623E-2</v>
      </c>
    </row>
    <row r="860" spans="1:16" x14ac:dyDescent="0.3">
      <c r="A860" t="s">
        <v>470</v>
      </c>
      <c r="B860" t="str">
        <f>VLOOKUP(A860,Sheet3!L:L,1,FALSE)</f>
        <v>BDGI CN EQUITY</v>
      </c>
      <c r="C860" t="str">
        <f>VLOOKUP(A860,'ALL - prices'!B:C,2,FALSE)</f>
        <v>Badger Infrastructure Solution</v>
      </c>
      <c r="D860" t="str">
        <f>VLOOKUP(A860,'ALL - prices'!B:I,8,FALSE)</f>
        <v>Industrials</v>
      </c>
      <c r="E860">
        <v>2019</v>
      </c>
      <c r="F860" t="s">
        <v>681</v>
      </c>
      <c r="G860" t="str">
        <f t="shared" si="65"/>
        <v>2019-Q3</v>
      </c>
      <c r="H860" s="4">
        <f>INDEX('ALL - prices'!$J$3:$DY$219,MATCH('COMBINED DATA'!A860,'ALL - prices'!$B$3:$B$219,0),MATCH('COMBINED DATA'!G860,'ALL - prices'!$J$1:$DY$1,0))</f>
        <v>36.208300000000001</v>
      </c>
      <c r="I860" s="14">
        <f t="shared" si="64"/>
        <v>6.1140132790036708</v>
      </c>
      <c r="J860" s="6">
        <f>INDEX('market cap'!$B$3:$DQ$219,MATCH(A860,'market cap'!$A$3:$A$219,0),MATCH(G860,'market cap'!$B$1:$DQ$1,0))</f>
        <v>1450.954</v>
      </c>
      <c r="K860">
        <f t="shared" si="66"/>
        <v>7.2799765501073663</v>
      </c>
      <c r="L860">
        <f>INDEX('PB2'!$D$2:$AQ$224,MATCH(A860,'PB2'!$B$2:$B$224,0),MATCH(G860,'PB2'!$D$1:$AQ$1,0))</f>
        <v>4.2580151557922399</v>
      </c>
      <c r="M860" s="16">
        <f t="shared" si="67"/>
        <v>0.23485120729072217</v>
      </c>
      <c r="N860" s="6">
        <f>INDEX('ROA2'!$D$2:$AQ$224,MATCH(A860,'ROA2'!$B$2:$B$224,0),MATCH(G860,'ROA2'!$D$1:$AQ$1,0))</f>
        <v>11.501792907714799</v>
      </c>
      <c r="O860" s="6">
        <v>475.87260800000001</v>
      </c>
      <c r="P860" s="28">
        <v>5.4460238440589226E-2</v>
      </c>
    </row>
    <row r="861" spans="1:16" x14ac:dyDescent="0.3">
      <c r="A861" t="s">
        <v>470</v>
      </c>
      <c r="B861" t="str">
        <f>VLOOKUP(A861,Sheet3!L:L,1,FALSE)</f>
        <v>BDGI CN EQUITY</v>
      </c>
      <c r="C861" t="str">
        <f>VLOOKUP(A861,'ALL - prices'!B:C,2,FALSE)</f>
        <v>Badger Infrastructure Solution</v>
      </c>
      <c r="D861" t="str">
        <f>VLOOKUP(A861,'ALL - prices'!B:I,8,FALSE)</f>
        <v>Industrials</v>
      </c>
      <c r="E861">
        <v>2019</v>
      </c>
      <c r="F861" t="s">
        <v>682</v>
      </c>
      <c r="G861" t="str">
        <f t="shared" si="65"/>
        <v>2019-Q4</v>
      </c>
      <c r="H861" s="4">
        <f>INDEX('ALL - prices'!$J$3:$DY$219,MATCH('COMBINED DATA'!A861,'ALL - prices'!$B$3:$B$219,0),MATCH('COMBINED DATA'!G861,'ALL - prices'!$J$1:$DY$1,0))</f>
        <v>31.392600000000002</v>
      </c>
      <c r="I861" s="14">
        <f t="shared" si="64"/>
        <v>6.8280229127227372</v>
      </c>
      <c r="J861" s="6">
        <f>INDEX('market cap'!$B$3:$DQ$219,MATCH(A861,'market cap'!$A$3:$A$219,0),MATCH(G861,'market cap'!$B$1:$DQ$1,0))</f>
        <v>1231.0856000000001</v>
      </c>
      <c r="K861">
        <f t="shared" si="66"/>
        <v>7.115651660728691</v>
      </c>
      <c r="L861">
        <f>INDEX('PB2'!$D$2:$AQ$224,MATCH(A861,'PB2'!$B$2:$B$224,0),MATCH(G861,'PB2'!$D$1:$AQ$1,0))</f>
        <v>3.7113020420074498</v>
      </c>
      <c r="M861" s="16">
        <f t="shared" si="67"/>
        <v>0.26944721520404691</v>
      </c>
      <c r="N861" s="6">
        <f>INDEX('ROA2'!$D$2:$AQ$224,MATCH(A861,'ROA2'!$B$2:$B$224,0),MATCH(G861,'ROA2'!$D$1:$AQ$1,0))</f>
        <v>10.8766794204712</v>
      </c>
      <c r="O861" s="6">
        <v>507.40275200000002</v>
      </c>
      <c r="P861" s="28">
        <v>6.6257530839009773E-2</v>
      </c>
    </row>
    <row r="862" spans="1:16" x14ac:dyDescent="0.3">
      <c r="A862" t="s">
        <v>470</v>
      </c>
      <c r="B862" t="str">
        <f>VLOOKUP(A862,Sheet3!L:L,1,FALSE)</f>
        <v>BDGI CN EQUITY</v>
      </c>
      <c r="C862" t="str">
        <f>VLOOKUP(A862,'ALL - prices'!B:C,2,FALSE)</f>
        <v>Badger Infrastructure Solution</v>
      </c>
      <c r="D862" t="str">
        <f>VLOOKUP(A862,'ALL - prices'!B:I,8,FALSE)</f>
        <v>Industrials</v>
      </c>
      <c r="E862">
        <v>2020</v>
      </c>
      <c r="F862" t="s">
        <v>679</v>
      </c>
      <c r="G862" t="str">
        <f t="shared" si="65"/>
        <v>2020-Q1</v>
      </c>
      <c r="H862" s="4">
        <f>INDEX('ALL - prices'!$J$3:$DY$219,MATCH('COMBINED DATA'!A862,'ALL - prices'!$B$3:$B$219,0),MATCH('COMBINED DATA'!G862,'ALL - prices'!$J$1:$DY$1,0))</f>
        <v>20.4468</v>
      </c>
      <c r="I862" s="14">
        <f t="shared" si="64"/>
        <v>5.118479228165965</v>
      </c>
      <c r="J862" s="6">
        <f>INDEX('market cap'!$B$3:$DQ$219,MATCH(A862,'market cap'!$A$3:$A$219,0),MATCH(G862,'market cap'!$B$1:$DQ$1,0))</f>
        <v>794.18889999999999</v>
      </c>
      <c r="K862">
        <f t="shared" si="66"/>
        <v>6.6773213422711004</v>
      </c>
      <c r="L862">
        <f>INDEX('PB2'!$D$2:$AQ$224,MATCH(A862,'PB2'!$B$2:$B$224,0),MATCH(G862,'PB2'!$D$1:$AQ$1,0))</f>
        <v>2.2323288917541499</v>
      </c>
      <c r="M862" s="16">
        <f t="shared" si="67"/>
        <v>0.44796266522098649</v>
      </c>
      <c r="N862" s="6">
        <f>INDEX('ROA2'!$D$2:$AQ$224,MATCH(A862,'ROA2'!$B$2:$B$224,0),MATCH(G862,'ROA2'!$D$1:$AQ$1,0))</f>
        <v>9.3855371475219709</v>
      </c>
      <c r="O862" s="6">
        <v>515.45846400000005</v>
      </c>
      <c r="P862" s="28">
        <v>1.5876366393850438E-2</v>
      </c>
    </row>
    <row r="863" spans="1:16" x14ac:dyDescent="0.3">
      <c r="A863" t="s">
        <v>470</v>
      </c>
      <c r="B863" t="str">
        <f>VLOOKUP(A863,Sheet3!L:L,1,FALSE)</f>
        <v>BDGI CN EQUITY</v>
      </c>
      <c r="C863" t="str">
        <f>VLOOKUP(A863,'ALL - prices'!B:C,2,FALSE)</f>
        <v>Badger Infrastructure Solution</v>
      </c>
      <c r="D863" t="str">
        <f>VLOOKUP(A863,'ALL - prices'!B:I,8,FALSE)</f>
        <v>Industrials</v>
      </c>
      <c r="E863">
        <v>2020</v>
      </c>
      <c r="F863" t="s">
        <v>680</v>
      </c>
      <c r="G863" t="str">
        <f t="shared" si="65"/>
        <v>2020-Q2</v>
      </c>
      <c r="H863" s="4">
        <f>INDEX('ALL - prices'!$J$3:$DY$219,MATCH('COMBINED DATA'!A863,'ALL - prices'!$B$3:$B$219,0),MATCH('COMBINED DATA'!G863,'ALL - prices'!$J$1:$DY$1,0))</f>
        <v>26.828299999999999</v>
      </c>
      <c r="I863" s="14">
        <f t="shared" si="64"/>
        <v>2.3095347164887259</v>
      </c>
      <c r="J863" s="6">
        <f>INDEX('market cap'!$B$3:$DQ$219,MATCH(A863,'market cap'!$A$3:$A$219,0),MATCH(G863,'market cap'!$B$1:$DQ$1,0))</f>
        <v>1035.8561</v>
      </c>
      <c r="K863">
        <f t="shared" si="66"/>
        <v>6.942983513558084</v>
      </c>
      <c r="L863">
        <f>INDEX('PB2'!$D$2:$AQ$224,MATCH(A863,'PB2'!$B$2:$B$224,0),MATCH(G863,'PB2'!$D$1:$AQ$1,0))</f>
        <v>3.0315039157867401</v>
      </c>
      <c r="M863" s="16">
        <f t="shared" si="67"/>
        <v>0.3298692753759741</v>
      </c>
      <c r="N863" s="6">
        <f>INDEX('ROA2'!$D$2:$AQ$224,MATCH(A863,'ROA2'!$B$2:$B$224,0),MATCH(G863,'ROA2'!$D$1:$AQ$1,0))</f>
        <v>8.4140157699584996</v>
      </c>
      <c r="O863" s="6">
        <v>559.48467200000005</v>
      </c>
      <c r="P863" s="28">
        <v>8.5411747162619081E-2</v>
      </c>
    </row>
    <row r="864" spans="1:16" x14ac:dyDescent="0.3">
      <c r="A864" t="s">
        <v>470</v>
      </c>
      <c r="B864" t="str">
        <f>VLOOKUP(A864,Sheet3!L:L,1,FALSE)</f>
        <v>BDGI CN EQUITY</v>
      </c>
      <c r="C864" t="str">
        <f>VLOOKUP(A864,'ALL - prices'!B:C,2,FALSE)</f>
        <v>Badger Infrastructure Solution</v>
      </c>
      <c r="D864" t="str">
        <f>VLOOKUP(A864,'ALL - prices'!B:I,8,FALSE)</f>
        <v>Industrials</v>
      </c>
      <c r="E864">
        <v>2020</v>
      </c>
      <c r="F864" t="s">
        <v>681</v>
      </c>
      <c r="G864" t="str">
        <f t="shared" si="65"/>
        <v>2020-Q3</v>
      </c>
      <c r="H864" s="4">
        <f>INDEX('ALL - prices'!$J$3:$DY$219,MATCH('COMBINED DATA'!A864,'ALL - prices'!$B$3:$B$219,0),MATCH('COMBINED DATA'!G864,'ALL - prices'!$J$1:$DY$1,0))</f>
        <v>34.5242</v>
      </c>
      <c r="I864" s="14">
        <f t="shared" si="64"/>
        <v>3.2761707020798934</v>
      </c>
      <c r="J864" s="6">
        <f>INDEX('market cap'!$B$3:$DQ$219,MATCH(A864,'market cap'!$A$3:$A$219,0),MATCH(G864,'market cap'!$B$1:$DQ$1,0))</f>
        <v>1327.2342000000001</v>
      </c>
      <c r="K864">
        <f t="shared" si="66"/>
        <v>7.1908525070794944</v>
      </c>
      <c r="L864">
        <f>INDEX('PB2'!$D$2:$AQ$224,MATCH(A864,'PB2'!$B$2:$B$224,0),MATCH(G864,'PB2'!$D$1:$AQ$1,0))</f>
        <v>3.8355379104614298</v>
      </c>
      <c r="M864" s="16">
        <f t="shared" si="67"/>
        <v>0.26071962351682143</v>
      </c>
      <c r="N864" s="6">
        <f>INDEX('ROA2'!$D$2:$AQ$224,MATCH(A864,'ROA2'!$B$2:$B$224,0),MATCH(G864,'ROA2'!$D$1:$AQ$1,0))</f>
        <v>7.4589910507202104</v>
      </c>
      <c r="O864" s="6">
        <v>497.90467200000001</v>
      </c>
      <c r="P864" s="28">
        <v>-0.11006557119763244</v>
      </c>
    </row>
    <row r="865" spans="1:16" x14ac:dyDescent="0.3">
      <c r="A865" t="s">
        <v>470</v>
      </c>
      <c r="B865" t="str">
        <f>VLOOKUP(A865,Sheet3!L:L,1,FALSE)</f>
        <v>BDGI CN EQUITY</v>
      </c>
      <c r="C865" t="str">
        <f>VLOOKUP(A865,'ALL - prices'!B:C,2,FALSE)</f>
        <v>Badger Infrastructure Solution</v>
      </c>
      <c r="D865" t="str">
        <f>VLOOKUP(A865,'ALL - prices'!B:I,8,FALSE)</f>
        <v>Industrials</v>
      </c>
      <c r="E865">
        <v>2020</v>
      </c>
      <c r="F865" t="s">
        <v>682</v>
      </c>
      <c r="G865" t="str">
        <f t="shared" si="65"/>
        <v>2020-Q4</v>
      </c>
      <c r="H865" s="4">
        <f>INDEX('ALL - prices'!$J$3:$DY$219,MATCH('COMBINED DATA'!A865,'ALL - prices'!$B$3:$B$219,0),MATCH('COMBINED DATA'!G865,'ALL - prices'!$J$1:$DY$1,0))</f>
        <v>34.614100000000001</v>
      </c>
      <c r="I865" s="14">
        <f t="shared" si="64"/>
        <v>4.2810388980557974</v>
      </c>
      <c r="J865" s="6">
        <f>INDEX('market cap'!$B$3:$DQ$219,MATCH(A865,'market cap'!$A$3:$A$219,0),MATCH(G865,'market cap'!$B$1:$DQ$1,0))</f>
        <v>1325.4915000000001</v>
      </c>
      <c r="K865">
        <f t="shared" si="66"/>
        <v>7.1895386130340562</v>
      </c>
      <c r="L865">
        <f>INDEX('PB2'!$D$2:$AQ$224,MATCH(A865,'PB2'!$B$2:$B$224,0),MATCH(G865,'PB2'!$D$1:$AQ$1,0))</f>
        <v>4.0347480773925799</v>
      </c>
      <c r="M865" s="16">
        <f t="shared" si="67"/>
        <v>0.24784694876073679</v>
      </c>
      <c r="N865" s="6">
        <f>INDEX('ROA2'!$D$2:$AQ$224,MATCH(A865,'ROA2'!$B$2:$B$224,0),MATCH(G865,'ROA2'!$D$1:$AQ$1,0))</f>
        <v>5.7757430076599103</v>
      </c>
      <c r="O865" s="6">
        <v>505.529248</v>
      </c>
      <c r="P865" s="28">
        <v>1.5313324876774786E-2</v>
      </c>
    </row>
    <row r="866" spans="1:16" x14ac:dyDescent="0.3">
      <c r="A866" t="s">
        <v>470</v>
      </c>
      <c r="B866" t="str">
        <f>VLOOKUP(A866,Sheet3!L:L,1,FALSE)</f>
        <v>BDGI CN EQUITY</v>
      </c>
      <c r="C866" t="str">
        <f>VLOOKUP(A866,'ALL - prices'!B:C,2,FALSE)</f>
        <v>Badger Infrastructure Solution</v>
      </c>
      <c r="D866" t="str">
        <f>VLOOKUP(A866,'ALL - prices'!B:I,8,FALSE)</f>
        <v>Industrials</v>
      </c>
      <c r="E866">
        <v>2021</v>
      </c>
      <c r="F866" t="s">
        <v>679</v>
      </c>
      <c r="G866" t="str">
        <f t="shared" si="65"/>
        <v>2021-Q1</v>
      </c>
      <c r="H866" s="4">
        <f>INDEX('ALL - prices'!$J$3:$DY$219,MATCH('COMBINED DATA'!A866,'ALL - prices'!$B$3:$B$219,0),MATCH('COMBINED DATA'!G866,'ALL - prices'!$J$1:$DY$1,0))</f>
        <v>39.167099999999998</v>
      </c>
      <c r="I866" s="14">
        <f t="shared" si="64"/>
        <v>2.4297844504880133</v>
      </c>
      <c r="J866" s="6">
        <f>INDEX('market cap'!$B$3:$DQ$219,MATCH(A866,'market cap'!$A$3:$A$219,0),MATCH(G866,'market cap'!$B$1:$DQ$1,0))</f>
        <v>1494.184</v>
      </c>
      <c r="K866">
        <f t="shared" si="66"/>
        <v>7.3093355174131602</v>
      </c>
      <c r="L866">
        <f>INDEX('PB2'!$D$2:$AQ$224,MATCH(A866,'PB2'!$B$2:$B$224,0),MATCH(G866,'PB2'!$D$1:$AQ$1,0))</f>
        <v>3.8869600296020499</v>
      </c>
      <c r="M866" s="16">
        <f t="shared" si="67"/>
        <v>0.25727046133334713</v>
      </c>
      <c r="N866" s="6">
        <f>INDEX('ROA2'!$D$2:$AQ$224,MATCH(A866,'ROA2'!$B$2:$B$224,0),MATCH(G866,'ROA2'!$D$1:$AQ$1,0))</f>
        <v>3.8315680027008101</v>
      </c>
      <c r="O866" s="6">
        <v>487.84851200000003</v>
      </c>
      <c r="P866" s="28">
        <v>-3.4974704371605353E-2</v>
      </c>
    </row>
    <row r="867" spans="1:16" x14ac:dyDescent="0.3">
      <c r="A867" t="s">
        <v>470</v>
      </c>
      <c r="B867" t="str">
        <f>VLOOKUP(A867,Sheet3!L:L,1,FALSE)</f>
        <v>BDGI CN EQUITY</v>
      </c>
      <c r="C867" t="str">
        <f>VLOOKUP(A867,'ALL - prices'!B:C,2,FALSE)</f>
        <v>Badger Infrastructure Solution</v>
      </c>
      <c r="D867" t="str">
        <f>VLOOKUP(A867,'ALL - prices'!B:I,8,FALSE)</f>
        <v>Industrials</v>
      </c>
      <c r="E867">
        <v>2021</v>
      </c>
      <c r="F867" t="s">
        <v>680</v>
      </c>
      <c r="G867" t="str">
        <f t="shared" si="65"/>
        <v>2021-Q2</v>
      </c>
      <c r="H867" s="4">
        <f>INDEX('ALL - prices'!$J$3:$DY$219,MATCH('COMBINED DATA'!A867,'ALL - prices'!$B$3:$B$219,0),MATCH('COMBINED DATA'!G867,'ALL - prices'!$J$1:$DY$1,0))</f>
        <v>34.508600000000001</v>
      </c>
      <c r="I867" s="14">
        <f t="shared" si="64"/>
        <v>1.9666273759493262</v>
      </c>
      <c r="J867" s="6">
        <f>INDEX('market cap'!$B$3:$DQ$219,MATCH(A867,'market cap'!$A$3:$A$219,0),MATCH(G867,'market cap'!$B$1:$DQ$1,0))</f>
        <v>1309.7342000000001</v>
      </c>
      <c r="K867">
        <f t="shared" si="66"/>
        <v>7.1775794948446938</v>
      </c>
      <c r="L867">
        <f>INDEX('PB2'!$D$2:$AQ$224,MATCH(A867,'PB2'!$B$2:$B$224,0),MATCH(G867,'PB2'!$D$1:$AQ$1,0))</f>
        <v>4.5318679809570304</v>
      </c>
      <c r="M867" s="16">
        <f t="shared" si="67"/>
        <v>0.22065956117918997</v>
      </c>
      <c r="N867" s="6">
        <f>INDEX('ROA2'!$D$2:$AQ$224,MATCH(A867,'ROA2'!$B$2:$B$224,0),MATCH(G867,'ROA2'!$D$1:$AQ$1,0))</f>
        <v>0.52635198831558205</v>
      </c>
      <c r="O867" s="6">
        <v>583.75199999999995</v>
      </c>
      <c r="P867" s="28">
        <v>0.19658456598920593</v>
      </c>
    </row>
    <row r="868" spans="1:16" x14ac:dyDescent="0.3">
      <c r="A868" t="s">
        <v>470</v>
      </c>
      <c r="B868" t="str">
        <f>VLOOKUP(A868,Sheet3!L:L,1,FALSE)</f>
        <v>BDGI CN EQUITY</v>
      </c>
      <c r="C868" t="str">
        <f>VLOOKUP(A868,'ALL - prices'!B:C,2,FALSE)</f>
        <v>Badger Infrastructure Solution</v>
      </c>
      <c r="D868" t="str">
        <f>VLOOKUP(A868,'ALL - prices'!B:I,8,FALSE)</f>
        <v>Industrials</v>
      </c>
      <c r="E868">
        <v>2021</v>
      </c>
      <c r="F868" t="s">
        <v>681</v>
      </c>
      <c r="G868" t="str">
        <f t="shared" si="65"/>
        <v>2021-Q3</v>
      </c>
      <c r="H868" s="4">
        <f>INDEX('ALL - prices'!$J$3:$DY$219,MATCH('COMBINED DATA'!A868,'ALL - prices'!$B$3:$B$219,0),MATCH('COMBINED DATA'!G868,'ALL - prices'!$J$1:$DY$1,0))</f>
        <v>31.1905</v>
      </c>
      <c r="I868" s="14">
        <f t="shared" si="64"/>
        <v>1.6693671884879018</v>
      </c>
      <c r="J868" s="6">
        <f>INDEX('market cap'!$B$3:$DQ$219,MATCH(A868,'market cap'!$A$3:$A$219,0),MATCH(G868,'market cap'!$B$1:$DQ$1,0))</f>
        <v>1166.9259</v>
      </c>
      <c r="K868">
        <f t="shared" si="66"/>
        <v>7.062128134126632</v>
      </c>
      <c r="L868">
        <f>INDEX('PB2'!$D$2:$AQ$224,MATCH(A868,'PB2'!$B$2:$B$224,0),MATCH(G868,'PB2'!$D$1:$AQ$1,0))</f>
        <v>3.1303160190582302</v>
      </c>
      <c r="M868" s="16">
        <f t="shared" si="67"/>
        <v>0.3194565641014272</v>
      </c>
      <c r="N868" s="6">
        <f>INDEX('ROA2'!$D$2:$AQ$224,MATCH(A868,'ROA2'!$B$2:$B$224,0),MATCH(G868,'ROA2'!$D$1:$AQ$1,0))</f>
        <v>4.6303000301122998E-2</v>
      </c>
      <c r="O868" s="6">
        <v>470.98323199999999</v>
      </c>
      <c r="P868" s="28">
        <v>-0.19317924049939011</v>
      </c>
    </row>
    <row r="869" spans="1:16" x14ac:dyDescent="0.3">
      <c r="A869" t="s">
        <v>470</v>
      </c>
      <c r="B869" t="str">
        <f>VLOOKUP(A869,Sheet3!L:L,1,FALSE)</f>
        <v>BDGI CN EQUITY</v>
      </c>
      <c r="C869" t="str">
        <f>VLOOKUP(A869,'ALL - prices'!B:C,2,FALSE)</f>
        <v>Badger Infrastructure Solution</v>
      </c>
      <c r="D869" t="str">
        <f>VLOOKUP(A869,'ALL - prices'!B:I,8,FALSE)</f>
        <v>Industrials</v>
      </c>
      <c r="E869">
        <v>2021</v>
      </c>
      <c r="F869" t="s">
        <v>682</v>
      </c>
      <c r="G869" t="str">
        <f t="shared" si="65"/>
        <v>2021-Q4</v>
      </c>
      <c r="H869" s="4">
        <f>INDEX('ALL - prices'!$J$3:$DY$219,MATCH('COMBINED DATA'!A869,'ALL - prices'!$B$3:$B$219,0),MATCH('COMBINED DATA'!G869,'ALL - prices'!$J$1:$DY$1,0))</f>
        <v>29.433399999999999</v>
      </c>
      <c r="I869" s="14">
        <f t="shared" si="64"/>
        <v>1.7038278580889572</v>
      </c>
      <c r="J869" s="6">
        <f>INDEX('market cap'!$B$3:$DQ$219,MATCH(A869,'market cap'!$A$3:$A$219,0),MATCH(G869,'market cap'!$B$1:$DQ$1,0))</f>
        <v>1095.9105999999999</v>
      </c>
      <c r="K869">
        <f t="shared" si="66"/>
        <v>6.9993408948379354</v>
      </c>
      <c r="L869">
        <f>INDEX('PB2'!$D$2:$AQ$224,MATCH(A869,'PB2'!$B$2:$B$224,0),MATCH(G869,'PB2'!$D$1:$AQ$1,0))</f>
        <v>3.8972361087799099</v>
      </c>
      <c r="M869" s="16">
        <f t="shared" si="67"/>
        <v>0.25659210068056809</v>
      </c>
      <c r="N869" s="6">
        <f>INDEX('ROA2'!$D$2:$AQ$224,MATCH(A869,'ROA2'!$B$2:$B$224,0),MATCH(G869,'ROA2'!$D$1:$AQ$1,0))</f>
        <v>-0.495335012674332</v>
      </c>
      <c r="O869" s="6">
        <v>626.79001600000004</v>
      </c>
      <c r="P869" s="28">
        <v>0.33081174320872647</v>
      </c>
    </row>
    <row r="870" spans="1:16" x14ac:dyDescent="0.3">
      <c r="A870" t="s">
        <v>470</v>
      </c>
      <c r="B870" t="str">
        <f>VLOOKUP(A870,Sheet3!L:L,1,FALSE)</f>
        <v>BDGI CN EQUITY</v>
      </c>
      <c r="C870" t="str">
        <f>VLOOKUP(A870,'ALL - prices'!B:C,2,FALSE)</f>
        <v>Badger Infrastructure Solution</v>
      </c>
      <c r="D870" t="str">
        <f>VLOOKUP(A870,'ALL - prices'!B:I,8,FALSE)</f>
        <v>Industrials</v>
      </c>
      <c r="E870">
        <v>2022</v>
      </c>
      <c r="F870" t="s">
        <v>679</v>
      </c>
      <c r="G870" t="str">
        <f t="shared" si="65"/>
        <v>2022-Q1</v>
      </c>
      <c r="H870" s="4">
        <f>INDEX('ALL - prices'!$J$3:$DY$219,MATCH('COMBINED DATA'!A870,'ALL - prices'!$B$3:$B$219,0),MATCH('COMBINED DATA'!G870,'ALL - prices'!$J$1:$DY$1,0))</f>
        <v>29.281400000000001</v>
      </c>
      <c r="I870" s="14">
        <f t="shared" si="64"/>
        <v>2.5999153543913707</v>
      </c>
      <c r="J870" s="6">
        <f>INDEX('market cap'!$B$3:$DQ$219,MATCH(A870,'market cap'!$A$3:$A$219,0),MATCH(G870,'market cap'!$B$1:$DQ$1,0))</f>
        <v>1084.5344</v>
      </c>
      <c r="K870">
        <f t="shared" si="66"/>
        <v>6.9889060494503621</v>
      </c>
      <c r="L870">
        <f>INDEX('PB2'!$D$2:$AQ$224,MATCH(A870,'PB2'!$B$2:$B$224,0),MATCH(G870,'PB2'!$D$1:$AQ$1,0))</f>
        <v>4.0885128974914604</v>
      </c>
      <c r="M870" s="16">
        <f t="shared" si="67"/>
        <v>0.24458770831163526</v>
      </c>
      <c r="N870" s="6">
        <f>INDEX('ROA2'!$D$2:$AQ$224,MATCH(A870,'ROA2'!$B$2:$B$224,0),MATCH(G870,'ROA2'!$D$1:$AQ$1,0))</f>
        <v>-1.82372605800629</v>
      </c>
      <c r="O870" s="6">
        <v>479.41023999999999</v>
      </c>
      <c r="P870" s="28">
        <v>-0.23513421119968836</v>
      </c>
    </row>
    <row r="871" spans="1:16" x14ac:dyDescent="0.3">
      <c r="A871" t="s">
        <v>470</v>
      </c>
      <c r="B871" t="str">
        <f>VLOOKUP(A871,Sheet3!L:L,1,FALSE)</f>
        <v>BDGI CN EQUITY</v>
      </c>
      <c r="C871" t="str">
        <f>VLOOKUP(A871,'ALL - prices'!B:C,2,FALSE)</f>
        <v>Badger Infrastructure Solution</v>
      </c>
      <c r="D871" t="str">
        <f>VLOOKUP(A871,'ALL - prices'!B:I,8,FALSE)</f>
        <v>Industrials</v>
      </c>
      <c r="E871">
        <v>2022</v>
      </c>
      <c r="F871" t="s">
        <v>680</v>
      </c>
      <c r="G871" t="str">
        <f t="shared" si="65"/>
        <v>2022-Q2</v>
      </c>
      <c r="H871" s="4">
        <f>INDEX('ALL - prices'!$J$3:$DY$219,MATCH('COMBINED DATA'!A871,'ALL - prices'!$B$3:$B$219,0),MATCH('COMBINED DATA'!G871,'ALL - prices'!$J$1:$DY$1,0))</f>
        <v>26.4374</v>
      </c>
      <c r="I871" s="14">
        <f t="shared" si="64"/>
        <v>2.6902309442375647</v>
      </c>
      <c r="J871" s="6">
        <f>INDEX('market cap'!$B$3:$DQ$219,MATCH(A871,'market cap'!$A$3:$A$219,0),MATCH(G871,'market cap'!$B$1:$DQ$1,0))</f>
        <v>973.5299</v>
      </c>
      <c r="K871">
        <f t="shared" si="66"/>
        <v>6.8809285382594414</v>
      </c>
      <c r="L871">
        <f>INDEX('PB2'!$D$2:$AQ$224,MATCH(A871,'PB2'!$B$2:$B$224,0),MATCH(G871,'PB2'!$D$1:$AQ$1,0))</f>
        <v>3.5631239414215101</v>
      </c>
      <c r="M871" s="16">
        <f t="shared" si="67"/>
        <v>0.28065260048210655</v>
      </c>
      <c r="N871" s="6">
        <f>INDEX('ROA2'!$D$2:$AQ$224,MATCH(A871,'ROA2'!$B$2:$B$224,0),MATCH(G871,'ROA2'!$D$1:$AQ$1,0))</f>
        <v>-0.45707800984382602</v>
      </c>
      <c r="O871" s="6">
        <v>470.54598399999998</v>
      </c>
      <c r="P871" s="28">
        <v>-1.8489917945849491E-2</v>
      </c>
    </row>
    <row r="872" spans="1:16" x14ac:dyDescent="0.3">
      <c r="A872" t="s">
        <v>470</v>
      </c>
      <c r="B872" t="str">
        <f>VLOOKUP(A872,Sheet3!L:L,1,FALSE)</f>
        <v>BDGI CN EQUITY</v>
      </c>
      <c r="C872" t="str">
        <f>VLOOKUP(A872,'ALL - prices'!B:C,2,FALSE)</f>
        <v>Badger Infrastructure Solution</v>
      </c>
      <c r="D872" t="str">
        <f>VLOOKUP(A872,'ALL - prices'!B:I,8,FALSE)</f>
        <v>Industrials</v>
      </c>
      <c r="E872">
        <v>2022</v>
      </c>
      <c r="F872" t="s">
        <v>681</v>
      </c>
      <c r="G872" t="str">
        <f t="shared" si="65"/>
        <v>2022-Q3</v>
      </c>
      <c r="H872" s="4">
        <f>INDEX('ALL - prices'!$J$3:$DY$219,MATCH('COMBINED DATA'!A872,'ALL - prices'!$B$3:$B$219,0),MATCH('COMBINED DATA'!G872,'ALL - prices'!$J$1:$DY$1,0))</f>
        <v>26.499199999999998</v>
      </c>
      <c r="I872" s="14">
        <f t="shared" si="64"/>
        <v>4.0206172428289619</v>
      </c>
      <c r="J872" s="6">
        <f>INDEX('market cap'!$B$3:$DQ$219,MATCH(A872,'market cap'!$A$3:$A$219,0),MATCH(G872,'market cap'!$B$1:$DQ$1,0))</f>
        <v>970.42729999999995</v>
      </c>
      <c r="K872">
        <f t="shared" si="66"/>
        <v>6.8777364899628939</v>
      </c>
      <c r="L872">
        <f>INDEX('PB2'!$D$2:$AQ$224,MATCH(A872,'PB2'!$B$2:$B$224,0),MATCH(G872,'PB2'!$D$1:$AQ$1,0))</f>
        <v>3.16318607330322</v>
      </c>
      <c r="M872" s="16">
        <f t="shared" si="67"/>
        <v>0.316136950791431</v>
      </c>
      <c r="N872" s="6">
        <f>INDEX('ROA2'!$D$2:$AQ$224,MATCH(A872,'ROA2'!$B$2:$B$224,0),MATCH(G872,'ROA2'!$D$1:$AQ$1,0))</f>
        <v>0.95305198431015004</v>
      </c>
      <c r="O872" s="6">
        <v>513.11100799999997</v>
      </c>
      <c r="P872" s="28">
        <v>9.0458797752697426E-2</v>
      </c>
    </row>
    <row r="873" spans="1:16" x14ac:dyDescent="0.3">
      <c r="A873" t="s">
        <v>470</v>
      </c>
      <c r="B873" t="str">
        <f>VLOOKUP(A873,Sheet3!L:L,1,FALSE)</f>
        <v>BDGI CN EQUITY</v>
      </c>
      <c r="C873" t="str">
        <f>VLOOKUP(A873,'ALL - prices'!B:C,2,FALSE)</f>
        <v>Badger Infrastructure Solution</v>
      </c>
      <c r="D873" t="str">
        <f>VLOOKUP(A873,'ALL - prices'!B:I,8,FALSE)</f>
        <v>Industrials</v>
      </c>
      <c r="E873">
        <v>2022</v>
      </c>
      <c r="F873" t="s">
        <v>682</v>
      </c>
      <c r="G873" t="str">
        <f t="shared" si="65"/>
        <v>2022-Q4</v>
      </c>
      <c r="H873" s="4">
        <f>INDEX('ALL - prices'!$J$3:$DY$219,MATCH('COMBINED DATA'!A873,'ALL - prices'!$B$3:$B$219,0),MATCH('COMBINED DATA'!G873,'ALL - prices'!$J$1:$DY$1,0))</f>
        <v>25.266999999999999</v>
      </c>
      <c r="I873" s="14">
        <f t="shared" si="64"/>
        <v>5.6399388114292908</v>
      </c>
      <c r="J873" s="6">
        <f>INDEX('market cap'!$B$3:$DQ$219,MATCH(A873,'market cap'!$A$3:$A$219,0),MATCH(G873,'market cap'!$B$1:$DQ$1,0))</f>
        <v>919.06190000000004</v>
      </c>
      <c r="K873">
        <f t="shared" si="66"/>
        <v>6.8233534759089309</v>
      </c>
      <c r="L873">
        <f>INDEX('PB2'!$D$2:$AQ$224,MATCH(A873,'PB2'!$B$2:$B$224,0),MATCH(G873,'PB2'!$D$1:$AQ$1,0))</f>
        <v>3.0481770038604701</v>
      </c>
      <c r="M873" s="16">
        <f t="shared" si="67"/>
        <v>0.32806493807069442</v>
      </c>
      <c r="N873" s="6">
        <f>INDEX('ROA2'!$D$2:$AQ$224,MATCH(A873,'ROA2'!$B$2:$B$224,0),MATCH(G873,'ROA2'!$D$1:$AQ$1,0))</f>
        <v>1.6079059839248699</v>
      </c>
      <c r="O873" s="6">
        <v>538.74803199999997</v>
      </c>
      <c r="P873" s="28">
        <v>4.9963893972822346E-2</v>
      </c>
    </row>
    <row r="874" spans="1:16" x14ac:dyDescent="0.3">
      <c r="A874" t="s">
        <v>470</v>
      </c>
      <c r="B874" t="str">
        <f>VLOOKUP(A874,Sheet3!L:L,1,FALSE)</f>
        <v>BDGI CN EQUITY</v>
      </c>
      <c r="C874" t="str">
        <f>VLOOKUP(A874,'ALL - prices'!B:C,2,FALSE)</f>
        <v>Badger Infrastructure Solution</v>
      </c>
      <c r="D874" t="str">
        <f>VLOOKUP(A874,'ALL - prices'!B:I,8,FALSE)</f>
        <v>Industrials</v>
      </c>
      <c r="E874">
        <v>2023</v>
      </c>
      <c r="F874" t="s">
        <v>679</v>
      </c>
      <c r="G874" t="str">
        <f t="shared" si="65"/>
        <v>2023-Q1</v>
      </c>
      <c r="H874" s="4">
        <f>INDEX('ALL - prices'!$J$3:$DY$219,MATCH('COMBINED DATA'!A874,'ALL - prices'!$B$3:$B$219,0),MATCH('COMBINED DATA'!G874,'ALL - prices'!$J$1:$DY$1,0))</f>
        <v>31.142600000000002</v>
      </c>
      <c r="I874" s="14">
        <f t="shared" si="64"/>
        <v>9.7037141238118885</v>
      </c>
      <c r="J874" s="6">
        <f>INDEX('market cap'!$B$3:$DQ$219,MATCH(A874,'market cap'!$A$3:$A$219,0),MATCH(G874,'market cap'!$B$1:$DQ$1,0))</f>
        <v>1126.5920000000001</v>
      </c>
      <c r="K874">
        <f t="shared" si="66"/>
        <v>7.0269524254235076</v>
      </c>
      <c r="L874">
        <f>INDEX('PB2'!$D$2:$AQ$224,MATCH(A874,'PB2'!$B$2:$B$224,0),MATCH(G874,'PB2'!$D$1:$AQ$1,0))</f>
        <v>3.77428007125854</v>
      </c>
      <c r="M874" s="16">
        <f t="shared" si="67"/>
        <v>0.26495119098741082</v>
      </c>
      <c r="N874" s="6">
        <f>INDEX('ROA2'!$D$2:$AQ$224,MATCH(A874,'ROA2'!$B$2:$B$224,0),MATCH(G874,'ROA2'!$D$1:$AQ$1,0))</f>
        <v>3.61310911178589</v>
      </c>
      <c r="O874" s="6">
        <v>533</v>
      </c>
      <c r="P874" s="28">
        <v>-1.0669239901743097E-2</v>
      </c>
    </row>
    <row r="875" spans="1:16" x14ac:dyDescent="0.3">
      <c r="A875" t="s">
        <v>470</v>
      </c>
      <c r="B875" t="str">
        <f>VLOOKUP(A875,Sheet3!L:L,1,FALSE)</f>
        <v>BDGI CN EQUITY</v>
      </c>
      <c r="C875" t="str">
        <f>VLOOKUP(A875,'ALL - prices'!B:C,2,FALSE)</f>
        <v>Badger Infrastructure Solution</v>
      </c>
      <c r="D875" t="str">
        <f>VLOOKUP(A875,'ALL - prices'!B:I,8,FALSE)</f>
        <v>Industrials</v>
      </c>
      <c r="E875">
        <v>2023</v>
      </c>
      <c r="F875" t="s">
        <v>680</v>
      </c>
      <c r="G875" t="str">
        <f t="shared" si="65"/>
        <v>2023-Q2</v>
      </c>
      <c r="H875" s="4">
        <f>INDEX('ALL - prices'!$J$3:$DY$219,MATCH('COMBINED DATA'!A875,'ALL - prices'!$B$3:$B$219,0),MATCH('COMBINED DATA'!G875,'ALL - prices'!$J$1:$DY$1,0))</f>
        <v>25.8064</v>
      </c>
      <c r="I875" s="14">
        <f t="shared" si="64"/>
        <v>6.3124548919180734</v>
      </c>
      <c r="J875" s="6">
        <f>INDEX('market cap'!$B$3:$DQ$219,MATCH(A875,'market cap'!$A$3:$A$219,0),MATCH(G875,'market cap'!$B$1:$DQ$1,0))</f>
        <v>927.33550000000002</v>
      </c>
      <c r="K875">
        <f t="shared" si="66"/>
        <v>6.8323154202611471</v>
      </c>
      <c r="L875">
        <f>INDEX('PB2'!$D$2:$AQ$224,MATCH(A875,'PB2'!$B$2:$B$224,0),MATCH(G875,'PB2'!$D$1:$AQ$1,0))</f>
        <v>3.1053659915924099</v>
      </c>
      <c r="M875" s="16">
        <f t="shared" si="67"/>
        <v>0.32202323420409684</v>
      </c>
      <c r="N875" s="6">
        <f>INDEX('ROA2'!$D$2:$AQ$224,MATCH(A875,'ROA2'!$B$2:$B$224,0),MATCH(G875,'ROA2'!$D$1:$AQ$1,0))</f>
        <v>5.1916460990905797</v>
      </c>
      <c r="O875" s="6">
        <v>543.35199999999998</v>
      </c>
      <c r="P875" s="28">
        <v>1.9422138836772938E-2</v>
      </c>
    </row>
    <row r="876" spans="1:16" x14ac:dyDescent="0.3">
      <c r="A876" t="s">
        <v>470</v>
      </c>
      <c r="B876" t="str">
        <f>VLOOKUP(A876,Sheet3!L:L,1,FALSE)</f>
        <v>BDGI CN EQUITY</v>
      </c>
      <c r="C876" t="str">
        <f>VLOOKUP(A876,'ALL - prices'!B:C,2,FALSE)</f>
        <v>Badger Infrastructure Solution</v>
      </c>
      <c r="D876" t="str">
        <f>VLOOKUP(A876,'ALL - prices'!B:I,8,FALSE)</f>
        <v>Industrials</v>
      </c>
      <c r="E876">
        <v>2023</v>
      </c>
      <c r="F876" t="s">
        <v>681</v>
      </c>
      <c r="G876" t="str">
        <f t="shared" si="65"/>
        <v>2023-Q3</v>
      </c>
      <c r="H876" s="4">
        <f>INDEX('ALL - prices'!$J$3:$DY$219,MATCH('COMBINED DATA'!A876,'ALL - prices'!$B$3:$B$219,0),MATCH('COMBINED DATA'!G876,'ALL - prices'!$J$1:$DY$1,0))</f>
        <v>33.449599999999997</v>
      </c>
      <c r="I876" s="14">
        <f t="shared" si="64"/>
        <v>5.4178272536137788</v>
      </c>
      <c r="J876" s="6">
        <f>INDEX('market cap'!$B$3:$DQ$219,MATCH(A876,'market cap'!$A$3:$A$219,0),MATCH(G876,'market cap'!$B$1:$DQ$1,0))</f>
        <v>1195.8835999999999</v>
      </c>
      <c r="K876">
        <f t="shared" si="66"/>
        <v>7.0866406053595332</v>
      </c>
      <c r="L876">
        <f>INDEX('PB2'!$D$2:$AQ$224,MATCH(A876,'PB2'!$B$2:$B$224,0),MATCH(G876,'PB2'!$D$1:$AQ$1,0))</f>
        <v>3.5871739387512198</v>
      </c>
      <c r="M876" s="16">
        <f t="shared" si="67"/>
        <v>0.2787709815789205</v>
      </c>
      <c r="N876" s="6">
        <f>INDEX('ROA2'!$D$2:$AQ$224,MATCH(A876,'ROA2'!$B$2:$B$224,0),MATCH(G876,'ROA2'!$D$1:$AQ$1,0))</f>
        <v>5.8846888542175302</v>
      </c>
      <c r="O876" s="6">
        <v>592.36800000000005</v>
      </c>
      <c r="P876" s="28">
        <v>9.0210397679589063E-2</v>
      </c>
    </row>
    <row r="877" spans="1:16" x14ac:dyDescent="0.3">
      <c r="A877" t="s">
        <v>470</v>
      </c>
      <c r="B877" t="str">
        <f>VLOOKUP(A877,Sheet3!L:L,1,FALSE)</f>
        <v>BDGI CN EQUITY</v>
      </c>
      <c r="C877" t="str">
        <f>VLOOKUP(A877,'ALL - prices'!B:C,2,FALSE)</f>
        <v>Badger Infrastructure Solution</v>
      </c>
      <c r="D877" t="str">
        <f>VLOOKUP(A877,'ALL - prices'!B:I,8,FALSE)</f>
        <v>Industrials</v>
      </c>
      <c r="E877">
        <v>2023</v>
      </c>
      <c r="F877" t="s">
        <v>682</v>
      </c>
      <c r="G877" t="str">
        <f t="shared" si="65"/>
        <v>2023-Q4</v>
      </c>
      <c r="H877" s="4">
        <f>INDEX('ALL - prices'!$J$3:$DY$219,MATCH('COMBINED DATA'!A877,'ALL - prices'!$B$3:$B$219,0),MATCH('COMBINED DATA'!G877,'ALL - prices'!$J$1:$DY$1,0))</f>
        <v>39.42</v>
      </c>
      <c r="I877" s="14">
        <f t="shared" si="64"/>
        <v>6.1681793351036731</v>
      </c>
      <c r="J877" s="6">
        <f>INDEX('market cap'!$B$3:$DQ$219,MATCH(A877,'market cap'!$A$3:$A$219,0),MATCH(G877,'market cap'!$B$1:$DQ$1,0))</f>
        <v>1403.4137000000001</v>
      </c>
      <c r="K877">
        <f t="shared" si="66"/>
        <v>7.2466629047770956</v>
      </c>
      <c r="L877">
        <f>INDEX('PB2'!$D$2:$AQ$224,MATCH(A877,'PB2'!$B$2:$B$224,0),MATCH(G877,'PB2'!$D$1:$AQ$1,0))</f>
        <v>4.3373661041259801</v>
      </c>
      <c r="M877" s="16">
        <f t="shared" si="67"/>
        <v>0.23055466750863757</v>
      </c>
      <c r="N877" s="6">
        <f>INDEX('ROA2'!$D$2:$AQ$224,MATCH(A877,'ROA2'!$B$2:$B$224,0),MATCH(G877,'ROA2'!$D$1:$AQ$1,0))</f>
        <v>7.0630931854248002</v>
      </c>
      <c r="O877" s="6">
        <v>630.68300799999997</v>
      </c>
      <c r="P877" s="28">
        <v>6.4681090133160327E-2</v>
      </c>
    </row>
    <row r="878" spans="1:16" x14ac:dyDescent="0.3">
      <c r="A878" t="s">
        <v>470</v>
      </c>
      <c r="B878" t="str">
        <f>VLOOKUP(A878,Sheet3!L:L,1,FALSE)</f>
        <v>BDGI CN EQUITY</v>
      </c>
      <c r="C878" t="str">
        <f>VLOOKUP(A878,'ALL - prices'!B:C,2,FALSE)</f>
        <v>Badger Infrastructure Solution</v>
      </c>
      <c r="D878" t="str">
        <f>VLOOKUP(A878,'ALL - prices'!B:I,8,FALSE)</f>
        <v>Industrials</v>
      </c>
      <c r="E878" s="18">
        <v>2024</v>
      </c>
      <c r="F878" t="s">
        <v>679</v>
      </c>
      <c r="G878" t="str">
        <f t="shared" si="65"/>
        <v>2024-Q1</v>
      </c>
      <c r="H878" s="4">
        <f>INDEX('ALL - prices'!$J$3:$DY$219,MATCH('COMBINED DATA'!A878,'ALL - prices'!$B$3:$B$219,0),MATCH('COMBINED DATA'!G878,'ALL - prices'!$J$1:$DY$1,0))</f>
        <v>48.781399999999998</v>
      </c>
      <c r="I878" s="14" t="s">
        <v>769</v>
      </c>
      <c r="J878" s="6">
        <f>INDEX('market cap'!$B$3:$DQ$219,MATCH(A878,'market cap'!$A$3:$A$219,0),MATCH(G878,'market cap'!$B$1:$DQ$1,0))</f>
        <v>1730.5666000000001</v>
      </c>
      <c r="K878">
        <f t="shared" si="66"/>
        <v>7.4562041483215413</v>
      </c>
      <c r="L878">
        <f>INDEX('PB2'!$D$2:$AQ$224,MATCH(A878,'PB2'!$B$2:$B$224,0),MATCH(G878,'PB2'!$D$1:$AQ$1,0))</f>
        <v>5.2834200859069798</v>
      </c>
      <c r="M878" s="16">
        <f t="shared" si="67"/>
        <v>0.18927134010551325</v>
      </c>
      <c r="N878" s="6">
        <f>INDEX('ROA2'!$D$2:$AQ$224,MATCH(A878,'ROA2'!$B$2:$B$224,0),MATCH(G878,'ROA2'!$D$1:$AQ$1,0))</f>
        <v>7.1647510528564498</v>
      </c>
      <c r="O878" s="6">
        <v>633.01401599999997</v>
      </c>
      <c r="P878" s="28">
        <v>3.6960057119534719E-3</v>
      </c>
    </row>
    <row r="879" spans="1:16" x14ac:dyDescent="0.3">
      <c r="A879" t="s">
        <v>470</v>
      </c>
      <c r="B879" t="str">
        <f>VLOOKUP(A879,Sheet3!L:L,1,FALSE)</f>
        <v>BDGI CN EQUITY</v>
      </c>
      <c r="C879" t="str">
        <f>VLOOKUP(A879,'ALL - prices'!B:C,2,FALSE)</f>
        <v>Badger Infrastructure Solution</v>
      </c>
      <c r="D879" t="str">
        <f>VLOOKUP(A879,'ALL - prices'!B:I,8,FALSE)</f>
        <v>Industrials</v>
      </c>
      <c r="E879" s="18">
        <v>2024</v>
      </c>
      <c r="F879" t="s">
        <v>680</v>
      </c>
      <c r="G879" t="str">
        <f t="shared" si="65"/>
        <v>2024-Q2</v>
      </c>
      <c r="H879" s="4">
        <f>INDEX('ALL - prices'!$J$3:$DY$219,MATCH('COMBINED DATA'!A879,'ALL - prices'!$B$3:$B$219,0),MATCH('COMBINED DATA'!G879,'ALL - prices'!$J$1:$DY$1,0))</f>
        <v>40.198700000000002</v>
      </c>
      <c r="I879" s="14" t="s">
        <v>769</v>
      </c>
      <c r="J879" s="6">
        <f>INDEX('market cap'!$B$3:$DQ$219,MATCH(A879,'market cap'!$A$3:$A$219,0),MATCH(G879,'market cap'!$B$1:$DQ$1,0))</f>
        <v>1419.9609</v>
      </c>
      <c r="K879">
        <f t="shared" si="66"/>
        <v>7.258384615004938</v>
      </c>
      <c r="L879">
        <f>INDEX('PB2'!$D$2:$AQ$224,MATCH(A879,'PB2'!$B$2:$B$224,0),MATCH(G879,'PB2'!$D$1:$AQ$1,0))</f>
        <v>4.1631398200988796</v>
      </c>
      <c r="M879" s="16">
        <f t="shared" si="67"/>
        <v>0.24020331845982745</v>
      </c>
      <c r="N879" s="6">
        <f>INDEX('ROA2'!$D$2:$AQ$224,MATCH(A879,'ROA2'!$B$2:$B$224,0),MATCH(G879,'ROA2'!$D$1:$AQ$1,0))</f>
        <v>6.8777289390564</v>
      </c>
      <c r="O879" s="6">
        <v>642.67897600000003</v>
      </c>
      <c r="P879" s="28">
        <v>1.5268161139737014E-2</v>
      </c>
    </row>
    <row r="880" spans="1:16" x14ac:dyDescent="0.3">
      <c r="A880" t="s">
        <v>470</v>
      </c>
      <c r="B880" t="str">
        <f>VLOOKUP(A880,Sheet3!L:L,1,FALSE)</f>
        <v>BDGI CN EQUITY</v>
      </c>
      <c r="C880" t="str">
        <f>VLOOKUP(A880,'ALL - prices'!B:C,2,FALSE)</f>
        <v>Badger Infrastructure Solution</v>
      </c>
      <c r="D880" t="str">
        <f>VLOOKUP(A880,'ALL - prices'!B:I,8,FALSE)</f>
        <v>Industrials</v>
      </c>
      <c r="E880" s="18">
        <v>2024</v>
      </c>
      <c r="F880" t="s">
        <v>681</v>
      </c>
      <c r="G880" t="str">
        <f t="shared" si="65"/>
        <v>2024-Q3</v>
      </c>
      <c r="H880" s="4">
        <f>INDEX('ALL - prices'!$J$3:$DY$219,MATCH('COMBINED DATA'!A880,'ALL - prices'!$B$3:$B$219,0),MATCH('COMBINED DATA'!G880,'ALL - prices'!$J$1:$DY$1,0))</f>
        <v>36.058100000000003</v>
      </c>
      <c r="I880" s="14" t="s">
        <v>769</v>
      </c>
      <c r="J880" s="6">
        <f>INDEX('market cap'!$B$3:$DQ$219,MATCH(A880,'market cap'!$A$3:$A$219,0),MATCH(G880,'market cap'!$B$1:$DQ$1,0))</f>
        <v>1267.3603000000001</v>
      </c>
      <c r="K880">
        <f t="shared" si="66"/>
        <v>7.1446915124284782</v>
      </c>
      <c r="L880">
        <f>INDEX('PB2'!$D$2:$AQ$224,MATCH(A880,'PB2'!$B$2:$B$224,0),MATCH(G880,'PB2'!$D$1:$AQ$1,0))</f>
        <v>3.5203011035919198</v>
      </c>
      <c r="M880" s="16">
        <f t="shared" si="67"/>
        <v>0.28406660980779613</v>
      </c>
      <c r="N880" s="6">
        <f>INDEX('ROA2'!$D$2:$AQ$224,MATCH(A880,'ROA2'!$B$2:$B$224,0),MATCH(G880,'ROA2'!$D$1:$AQ$1,0))</f>
        <v>6.6682238578796396</v>
      </c>
      <c r="O880" s="6">
        <v>657.830016</v>
      </c>
      <c r="P880" s="28">
        <v>2.3574818168627887E-2</v>
      </c>
    </row>
    <row r="881" spans="1:16" x14ac:dyDescent="0.3">
      <c r="A881" t="s">
        <v>470</v>
      </c>
      <c r="B881" t="str">
        <f>VLOOKUP(A881,Sheet3!L:L,1,FALSE)</f>
        <v>BDGI CN EQUITY</v>
      </c>
      <c r="C881" t="str">
        <f>VLOOKUP(A881,'ALL - prices'!B:C,2,FALSE)</f>
        <v>Badger Infrastructure Solution</v>
      </c>
      <c r="D881" t="str">
        <f>VLOOKUP(A881,'ALL - prices'!B:I,8,FALSE)</f>
        <v>Industrials</v>
      </c>
      <c r="E881" s="18">
        <v>2024</v>
      </c>
      <c r="F881" t="s">
        <v>682</v>
      </c>
      <c r="G881" t="str">
        <f t="shared" si="65"/>
        <v>2024-Q4</v>
      </c>
      <c r="H881" s="4">
        <f>INDEX('ALL - prices'!$J$3:$DY$219,MATCH('COMBINED DATA'!A881,'ALL - prices'!$B$3:$B$219,0),MATCH('COMBINED DATA'!G881,'ALL - prices'!$J$1:$DY$1,0))</f>
        <v>35.364400000000003</v>
      </c>
      <c r="I881" s="14" t="s">
        <v>769</v>
      </c>
      <c r="J881" s="6">
        <f>INDEX('market cap'!$B$3:$DQ$219,MATCH(A881,'market cap'!$A$3:$A$219,0),MATCH(G881,'market cap'!$B$1:$DQ$1,0))</f>
        <v>1232.1564000000001</v>
      </c>
      <c r="K881">
        <f t="shared" si="66"/>
        <v>7.1165210840881912</v>
      </c>
      <c r="L881">
        <f>INDEX('PB2'!$D$2:$AQ$224,MATCH(A881,'PB2'!$B$2:$B$224,0),MATCH(G881,'PB2'!$D$1:$AQ$1,0))</f>
        <v>3.2243092908811799</v>
      </c>
      <c r="M881" s="16">
        <f t="shared" si="67"/>
        <v>0.31014394395356143</v>
      </c>
      <c r="N881" s="6">
        <f>INDEX('ROA2'!$D$2:$AQ$224,MATCH(A881,'ROA2'!$B$2:$B$224,0),MATCH(G881,'ROA2'!$D$1:$AQ$1,0))</f>
        <v>6.3093400001525897</v>
      </c>
      <c r="O881" s="6">
        <v>691.57900800000004</v>
      </c>
      <c r="P881" s="28">
        <v>5.1303514858160627E-2</v>
      </c>
    </row>
    <row r="882" spans="1:16" x14ac:dyDescent="0.3">
      <c r="A882" t="s">
        <v>471</v>
      </c>
      <c r="B882" t="str">
        <f>VLOOKUP(A882,Sheet3!L:L,1,FALSE)</f>
        <v>BDT CN EQUITY</v>
      </c>
      <c r="C882" t="str">
        <f>VLOOKUP(A882,'ALL - prices'!B:C,2,FALSE)</f>
        <v>Bird Construction Inc</v>
      </c>
      <c r="D882" t="str">
        <f>VLOOKUP(A882,'ALL - prices'!B:I,8,FALSE)</f>
        <v>Industrials</v>
      </c>
      <c r="E882">
        <v>2015</v>
      </c>
      <c r="F882" t="s">
        <v>679</v>
      </c>
      <c r="G882" t="str">
        <f t="shared" si="65"/>
        <v>2015-Q1</v>
      </c>
      <c r="H882" s="4">
        <f>INDEX('ALL - prices'!$J$3:$DY$219,MATCH('COMBINED DATA'!A882,'ALL - prices'!$B$3:$B$219,0),MATCH('COMBINED DATA'!G882,'ALL - prices'!$J$1:$DY$1,0))</f>
        <v>5.5643000000000002</v>
      </c>
      <c r="I882" s="14">
        <f t="shared" ref="I882:I917" si="68">STDEV(H883:H886)</f>
        <v>0.58856672802098942</v>
      </c>
      <c r="J882" s="6">
        <f>INDEX('market cap'!$B$3:$DQ$219,MATCH(A882,'market cap'!$A$3:$A$219,0),MATCH(G882,'market cap'!$B$1:$DQ$1,0))</f>
        <v>400.93389999999999</v>
      </c>
      <c r="K882">
        <f t="shared" si="66"/>
        <v>5.9937965758140717</v>
      </c>
      <c r="L882">
        <f>INDEX('PB2'!$D$2:$AQ$224,MATCH(A882,'PB2'!$B$2:$B$224,0),MATCH(G882,'PB2'!$D$1:$AQ$1,0))</f>
        <v>2.2495689392089799</v>
      </c>
      <c r="M882" s="16">
        <f t="shared" si="67"/>
        <v>0.44452960857097884</v>
      </c>
      <c r="N882" s="6">
        <f>INDEX('ROA2'!$D$2:$AQ$224,MATCH(A882,'ROA2'!$B$2:$B$224,0),MATCH(G882,'ROA2'!$D$1:$AQ$1,0))</f>
        <v>5.6385340690612802</v>
      </c>
      <c r="O882" s="6">
        <v>637.283008</v>
      </c>
      <c r="P882" s="28">
        <v>9.7171699984555555E-3</v>
      </c>
    </row>
    <row r="883" spans="1:16" x14ac:dyDescent="0.3">
      <c r="A883" t="s">
        <v>471</v>
      </c>
      <c r="B883" t="str">
        <f>VLOOKUP(A883,Sheet3!L:L,1,FALSE)</f>
        <v>BDT CN EQUITY</v>
      </c>
      <c r="C883" t="str">
        <f>VLOOKUP(A883,'ALL - prices'!B:C,2,FALSE)</f>
        <v>Bird Construction Inc</v>
      </c>
      <c r="D883" t="str">
        <f>VLOOKUP(A883,'ALL - prices'!B:I,8,FALSE)</f>
        <v>Industrials</v>
      </c>
      <c r="E883">
        <v>2015</v>
      </c>
      <c r="F883" t="s">
        <v>680</v>
      </c>
      <c r="G883" t="str">
        <f t="shared" si="65"/>
        <v>2015-Q2</v>
      </c>
      <c r="H883" s="4">
        <f>INDEX('ALL - prices'!$J$3:$DY$219,MATCH('COMBINED DATA'!A883,'ALL - prices'!$B$3:$B$219,0),MATCH('COMBINED DATA'!G883,'ALL - prices'!$J$1:$DY$1,0))</f>
        <v>6.6885000000000003</v>
      </c>
      <c r="I883" s="14">
        <f t="shared" si="68"/>
        <v>0.70533260416629007</v>
      </c>
      <c r="J883" s="6">
        <f>INDEX('market cap'!$B$3:$DQ$219,MATCH(A883,'market cap'!$A$3:$A$219,0),MATCH(G883,'market cap'!$B$1:$DQ$1,0))</f>
        <v>473.6377</v>
      </c>
      <c r="K883">
        <f t="shared" si="66"/>
        <v>6.1604426834421826</v>
      </c>
      <c r="L883">
        <f>INDEX('PB2'!$D$2:$AQ$224,MATCH(A883,'PB2'!$B$2:$B$224,0),MATCH(G883,'PB2'!$D$1:$AQ$1,0))</f>
        <v>2.6166241168975799</v>
      </c>
      <c r="M883" s="16">
        <f t="shared" si="67"/>
        <v>0.38217181961376157</v>
      </c>
      <c r="N883" s="6">
        <f>INDEX('ROA2'!$D$2:$AQ$224,MATCH(A883,'ROA2'!$B$2:$B$224,0),MATCH(G883,'ROA2'!$D$1:$AQ$1,0))</f>
        <v>6.69748783111572</v>
      </c>
      <c r="O883" s="6">
        <v>604.01599999999996</v>
      </c>
      <c r="P883" s="28">
        <v>-5.2201310222286725E-2</v>
      </c>
    </row>
    <row r="884" spans="1:16" x14ac:dyDescent="0.3">
      <c r="A884" t="s">
        <v>471</v>
      </c>
      <c r="B884" t="str">
        <f>VLOOKUP(A884,Sheet3!L:L,1,FALSE)</f>
        <v>BDT CN EQUITY</v>
      </c>
      <c r="C884" t="str">
        <f>VLOOKUP(A884,'ALL - prices'!B:C,2,FALSE)</f>
        <v>Bird Construction Inc</v>
      </c>
      <c r="D884" t="str">
        <f>VLOOKUP(A884,'ALL - prices'!B:I,8,FALSE)</f>
        <v>Industrials</v>
      </c>
      <c r="E884">
        <v>2015</v>
      </c>
      <c r="F884" t="s">
        <v>681</v>
      </c>
      <c r="G884" t="str">
        <f t="shared" si="65"/>
        <v>2015-Q3</v>
      </c>
      <c r="H884" s="4">
        <f>INDEX('ALL - prices'!$J$3:$DY$219,MATCH('COMBINED DATA'!A884,'ALL - prices'!$B$3:$B$219,0),MATCH('COMBINED DATA'!G884,'ALL - prices'!$J$1:$DY$1,0))</f>
        <v>7.3266999999999998</v>
      </c>
      <c r="I884" s="14">
        <f t="shared" si="68"/>
        <v>0.69792185570210297</v>
      </c>
      <c r="J884" s="6">
        <f>INDEX('market cap'!$B$3:$DQ$219,MATCH(A884,'market cap'!$A$3:$A$219,0),MATCH(G884,'market cap'!$B$1:$DQ$1,0))</f>
        <v>510.2022</v>
      </c>
      <c r="K884">
        <f t="shared" si="66"/>
        <v>6.2348071177329105</v>
      </c>
      <c r="L884">
        <f>INDEX('PB2'!$D$2:$AQ$224,MATCH(A884,'PB2'!$B$2:$B$224,0),MATCH(G884,'PB2'!$D$1:$AQ$1,0))</f>
        <v>3.04843997955322</v>
      </c>
      <c r="M884" s="16">
        <f t="shared" si="67"/>
        <v>0.32803663733164928</v>
      </c>
      <c r="N884" s="6">
        <f>INDEX('ROA2'!$D$2:$AQ$224,MATCH(A884,'ROA2'!$B$2:$B$224,0),MATCH(G884,'ROA2'!$D$1:$AQ$1,0))</f>
        <v>6.5692272186279297</v>
      </c>
      <c r="O884" s="6">
        <v>635.31302400000004</v>
      </c>
      <c r="P884" s="28">
        <v>5.1814892320733358E-2</v>
      </c>
    </row>
    <row r="885" spans="1:16" x14ac:dyDescent="0.3">
      <c r="A885" t="s">
        <v>471</v>
      </c>
      <c r="B885" t="str">
        <f>VLOOKUP(A885,Sheet3!L:L,1,FALSE)</f>
        <v>BDT CN EQUITY</v>
      </c>
      <c r="C885" t="str">
        <f>VLOOKUP(A885,'ALL - prices'!B:C,2,FALSE)</f>
        <v>Bird Construction Inc</v>
      </c>
      <c r="D885" t="str">
        <f>VLOOKUP(A885,'ALL - prices'!B:I,8,FALSE)</f>
        <v>Industrials</v>
      </c>
      <c r="E885">
        <v>2015</v>
      </c>
      <c r="F885" t="s">
        <v>682</v>
      </c>
      <c r="G885" t="str">
        <f t="shared" si="65"/>
        <v>2015-Q4</v>
      </c>
      <c r="H885" s="4">
        <f>INDEX('ALL - prices'!$J$3:$DY$219,MATCH('COMBINED DATA'!A885,'ALL - prices'!$B$3:$B$219,0),MATCH('COMBINED DATA'!G885,'ALL - prices'!$J$1:$DY$1,0))</f>
        <v>8.0518000000000001</v>
      </c>
      <c r="I885" s="14">
        <f t="shared" si="68"/>
        <v>1.0523663794832512</v>
      </c>
      <c r="J885" s="6">
        <f>INDEX('market cap'!$B$3:$DQ$219,MATCH(A885,'market cap'!$A$3:$A$219,0),MATCH(G885,'market cap'!$B$1:$DQ$1,0))</f>
        <v>552.71910000000003</v>
      </c>
      <c r="K885">
        <f t="shared" si="66"/>
        <v>6.3148499158683151</v>
      </c>
      <c r="L885">
        <f>INDEX('PB2'!$D$2:$AQ$224,MATCH(A885,'PB2'!$B$2:$B$224,0),MATCH(G885,'PB2'!$D$1:$AQ$1,0))</f>
        <v>3.2343370914459202</v>
      </c>
      <c r="M885" s="16">
        <f t="shared" si="67"/>
        <v>0.30918236773921021</v>
      </c>
      <c r="N885" s="6">
        <f>INDEX('ROA2'!$D$2:$AQ$224,MATCH(A885,'ROA2'!$B$2:$B$224,0),MATCH(G885,'ROA2'!$D$1:$AQ$1,0))</f>
        <v>3.4367249011993399</v>
      </c>
      <c r="O885" s="6">
        <v>696.16</v>
      </c>
      <c r="P885" s="28">
        <v>9.5774797149444119E-2</v>
      </c>
    </row>
    <row r="886" spans="1:16" x14ac:dyDescent="0.3">
      <c r="A886" t="s">
        <v>471</v>
      </c>
      <c r="B886" t="str">
        <f>VLOOKUP(A886,Sheet3!L:L,1,FALSE)</f>
        <v>BDT CN EQUITY</v>
      </c>
      <c r="C886" t="str">
        <f>VLOOKUP(A886,'ALL - prices'!B:C,2,FALSE)</f>
        <v>Bird Construction Inc</v>
      </c>
      <c r="D886" t="str">
        <f>VLOOKUP(A886,'ALL - prices'!B:I,8,FALSE)</f>
        <v>Industrials</v>
      </c>
      <c r="E886">
        <v>2016</v>
      </c>
      <c r="F886" t="s">
        <v>679</v>
      </c>
      <c r="G886" t="str">
        <f t="shared" si="65"/>
        <v>2016-Q1</v>
      </c>
      <c r="H886" s="4">
        <f>INDEX('ALL - prices'!$J$3:$DY$219,MATCH('COMBINED DATA'!A886,'ALL - prices'!$B$3:$B$219,0),MATCH('COMBINED DATA'!G886,'ALL - prices'!$J$1:$DY$1,0))</f>
        <v>6.9749999999999996</v>
      </c>
      <c r="I886" s="14">
        <f t="shared" si="68"/>
        <v>1.0830392432871458</v>
      </c>
      <c r="J886" s="6">
        <f>INDEX('market cap'!$B$3:$DQ$219,MATCH(A886,'market cap'!$A$3:$A$219,0),MATCH(G886,'market cap'!$B$1:$DQ$1,0))</f>
        <v>471.08670000000001</v>
      </c>
      <c r="K886">
        <f t="shared" si="66"/>
        <v>6.1550421535095508</v>
      </c>
      <c r="L886">
        <f>INDEX('PB2'!$D$2:$AQ$224,MATCH(A886,'PB2'!$B$2:$B$224,0),MATCH(G886,'PB2'!$D$1:$AQ$1,0))</f>
        <v>2.7358379364013699</v>
      </c>
      <c r="M886" s="16">
        <f t="shared" si="67"/>
        <v>0.36551872707612454</v>
      </c>
      <c r="N886" s="6">
        <f>INDEX('ROA2'!$D$2:$AQ$224,MATCH(A886,'ROA2'!$B$2:$B$224,0),MATCH(G886,'ROA2'!$D$1:$AQ$1,0))</f>
        <v>3.1331429481506401</v>
      </c>
      <c r="O886" s="6">
        <v>733.99199999999996</v>
      </c>
      <c r="P886" s="28">
        <v>5.4343829004826469E-2</v>
      </c>
    </row>
    <row r="887" spans="1:16" x14ac:dyDescent="0.3">
      <c r="A887" t="s">
        <v>471</v>
      </c>
      <c r="B887" t="str">
        <f>VLOOKUP(A887,Sheet3!L:L,1,FALSE)</f>
        <v>BDT CN EQUITY</v>
      </c>
      <c r="C887" t="str">
        <f>VLOOKUP(A887,'ALL - prices'!B:C,2,FALSE)</f>
        <v>Bird Construction Inc</v>
      </c>
      <c r="D887" t="str">
        <f>VLOOKUP(A887,'ALL - prices'!B:I,8,FALSE)</f>
        <v>Industrials</v>
      </c>
      <c r="E887">
        <v>2016</v>
      </c>
      <c r="F887" t="s">
        <v>680</v>
      </c>
      <c r="G887" t="str">
        <f t="shared" si="65"/>
        <v>2016-Q2</v>
      </c>
      <c r="H887" s="4">
        <f>INDEX('ALL - prices'!$J$3:$DY$219,MATCH('COMBINED DATA'!A887,'ALL - prices'!$B$3:$B$219,0),MATCH('COMBINED DATA'!G887,'ALL - prices'!$J$1:$DY$1,0))</f>
        <v>8.5402000000000005</v>
      </c>
      <c r="I887" s="14">
        <f t="shared" si="68"/>
        <v>0.72619963738171456</v>
      </c>
      <c r="J887" s="6">
        <f>INDEX('market cap'!$B$3:$DQ$219,MATCH(A887,'market cap'!$A$3:$A$219,0),MATCH(G887,'market cap'!$B$1:$DQ$1,0))</f>
        <v>568.45029999999997</v>
      </c>
      <c r="K887">
        <f t="shared" si="66"/>
        <v>6.3429138863258778</v>
      </c>
      <c r="L887">
        <f>INDEX('PB2'!$D$2:$AQ$224,MATCH(A887,'PB2'!$B$2:$B$224,0),MATCH(G887,'PB2'!$D$1:$AQ$1,0))</f>
        <v>3.3851239681243901</v>
      </c>
      <c r="M887" s="16">
        <f t="shared" si="67"/>
        <v>0.29541015614682914</v>
      </c>
      <c r="N887" s="6">
        <f>INDEX('ROA2'!$D$2:$AQ$224,MATCH(A887,'ROA2'!$B$2:$B$224,0),MATCH(G887,'ROA2'!$D$1:$AQ$1,0))</f>
        <v>3.91742992401123</v>
      </c>
      <c r="O887" s="6">
        <v>728.387968</v>
      </c>
      <c r="P887" s="28">
        <v>-7.6350041962309689E-3</v>
      </c>
    </row>
    <row r="888" spans="1:16" x14ac:dyDescent="0.3">
      <c r="A888" t="s">
        <v>471</v>
      </c>
      <c r="B888" t="str">
        <f>VLOOKUP(A888,Sheet3!L:L,1,FALSE)</f>
        <v>BDT CN EQUITY</v>
      </c>
      <c r="C888" t="str">
        <f>VLOOKUP(A888,'ALL - prices'!B:C,2,FALSE)</f>
        <v>Bird Construction Inc</v>
      </c>
      <c r="D888" t="str">
        <f>VLOOKUP(A888,'ALL - prices'!B:I,8,FALSE)</f>
        <v>Industrials</v>
      </c>
      <c r="E888">
        <v>2016</v>
      </c>
      <c r="F888" t="s">
        <v>681</v>
      </c>
      <c r="G888" t="str">
        <f t="shared" si="65"/>
        <v>2016-Q3</v>
      </c>
      <c r="H888" s="4">
        <f>INDEX('ALL - prices'!$J$3:$DY$219,MATCH('COMBINED DATA'!A888,'ALL - prices'!$B$3:$B$219,0),MATCH('COMBINED DATA'!G888,'ALL - prices'!$J$1:$DY$1,0))</f>
        <v>7.3676000000000004</v>
      </c>
      <c r="I888" s="14">
        <f t="shared" si="68"/>
        <v>0.51222551674042949</v>
      </c>
      <c r="J888" s="6">
        <f>INDEX('market cap'!$B$3:$DQ$219,MATCH(A888,'market cap'!$A$3:$A$219,0),MATCH(G888,'market cap'!$B$1:$DQ$1,0))</f>
        <v>482.56630000000001</v>
      </c>
      <c r="K888">
        <f t="shared" si="66"/>
        <v>6.179118320665669</v>
      </c>
      <c r="L888">
        <f>INDEX('PB2'!$D$2:$AQ$224,MATCH(A888,'PB2'!$B$2:$B$224,0),MATCH(G888,'PB2'!$D$1:$AQ$1,0))</f>
        <v>2.9099359512329102</v>
      </c>
      <c r="M888" s="16">
        <f t="shared" si="67"/>
        <v>0.34365017538489473</v>
      </c>
      <c r="N888" s="6">
        <f>INDEX('ROA2'!$D$2:$AQ$224,MATCH(A888,'ROA2'!$B$2:$B$224,0),MATCH(G888,'ROA2'!$D$1:$AQ$1,0))</f>
        <v>2.7495090961456299</v>
      </c>
      <c r="O888" s="6">
        <v>759.04499199999998</v>
      </c>
      <c r="P888" s="28">
        <v>4.2088866575017314E-2</v>
      </c>
    </row>
    <row r="889" spans="1:16" x14ac:dyDescent="0.3">
      <c r="A889" t="s">
        <v>471</v>
      </c>
      <c r="B889" t="str">
        <f>VLOOKUP(A889,Sheet3!L:L,1,FALSE)</f>
        <v>BDT CN EQUITY</v>
      </c>
      <c r="C889" t="str">
        <f>VLOOKUP(A889,'ALL - prices'!B:C,2,FALSE)</f>
        <v>Bird Construction Inc</v>
      </c>
      <c r="D889" t="str">
        <f>VLOOKUP(A889,'ALL - prices'!B:I,8,FALSE)</f>
        <v>Industrials</v>
      </c>
      <c r="E889">
        <v>2016</v>
      </c>
      <c r="F889" t="s">
        <v>682</v>
      </c>
      <c r="G889" t="str">
        <f t="shared" si="65"/>
        <v>2016-Q4</v>
      </c>
      <c r="H889" s="4">
        <f>INDEX('ALL - prices'!$J$3:$DY$219,MATCH('COMBINED DATA'!A889,'ALL - prices'!$B$3:$B$219,0),MATCH('COMBINED DATA'!G889,'ALL - prices'!$J$1:$DY$1,0))</f>
        <v>5.9962</v>
      </c>
      <c r="I889" s="14">
        <f t="shared" si="68"/>
        <v>0.54962737907907511</v>
      </c>
      <c r="J889" s="6">
        <f>INDEX('market cap'!$B$3:$DQ$219,MATCH(A889,'market cap'!$A$3:$A$219,0),MATCH(G889,'market cap'!$B$1:$DQ$1,0))</f>
        <v>385.20269999999999</v>
      </c>
      <c r="K889">
        <f t="shared" si="66"/>
        <v>5.9537696892451999</v>
      </c>
      <c r="L889">
        <f>INDEX('PB2'!$D$2:$AQ$224,MATCH(A889,'PB2'!$B$2:$B$224,0),MATCH(G889,'PB2'!$D$1:$AQ$1,0))</f>
        <v>2.3550291061401398</v>
      </c>
      <c r="M889" s="16">
        <f t="shared" si="67"/>
        <v>0.42462320206266418</v>
      </c>
      <c r="N889" s="6">
        <f>INDEX('ROA2'!$D$2:$AQ$224,MATCH(A889,'ROA2'!$B$2:$B$224,0),MATCH(G889,'ROA2'!$D$1:$AQ$1,0))</f>
        <v>4.1104941368103001</v>
      </c>
      <c r="O889" s="6">
        <v>800.49702400000001</v>
      </c>
      <c r="P889" s="28">
        <v>5.4610770688017438E-2</v>
      </c>
    </row>
    <row r="890" spans="1:16" x14ac:dyDescent="0.3">
      <c r="A890" t="s">
        <v>471</v>
      </c>
      <c r="B890" t="str">
        <f>VLOOKUP(A890,Sheet3!L:L,1,FALSE)</f>
        <v>BDT CN EQUITY</v>
      </c>
      <c r="C890" t="str">
        <f>VLOOKUP(A890,'ALL - prices'!B:C,2,FALSE)</f>
        <v>Bird Construction Inc</v>
      </c>
      <c r="D890" t="str">
        <f>VLOOKUP(A890,'ALL - prices'!B:I,8,FALSE)</f>
        <v>Industrials</v>
      </c>
      <c r="E890">
        <v>2017</v>
      </c>
      <c r="F890" t="s">
        <v>679</v>
      </c>
      <c r="G890" t="str">
        <f t="shared" si="65"/>
        <v>2017-Q1</v>
      </c>
      <c r="H890" s="4">
        <f>INDEX('ALL - prices'!$J$3:$DY$219,MATCH('COMBINED DATA'!A890,'ALL - prices'!$B$3:$B$219,0),MATCH('COMBINED DATA'!G890,'ALL - prices'!$J$1:$DY$1,0))</f>
        <v>6.6943000000000001</v>
      </c>
      <c r="I890" s="14">
        <f t="shared" si="68"/>
        <v>0.60912820968440895</v>
      </c>
      <c r="J890" s="6">
        <f>INDEX('market cap'!$B$3:$DQ$219,MATCH(A890,'market cap'!$A$3:$A$219,0),MATCH(G890,'market cap'!$B$1:$DQ$1,0))</f>
        <v>425.59370000000001</v>
      </c>
      <c r="K890">
        <f t="shared" si="66"/>
        <v>6.0534851352862953</v>
      </c>
      <c r="L890">
        <f>INDEX('PB2'!$D$2:$AQ$224,MATCH(A890,'PB2'!$B$2:$B$224,0),MATCH(G890,'PB2'!$D$1:$AQ$1,0))</f>
        <v>2.6887979507446298</v>
      </c>
      <c r="M890" s="16">
        <f t="shared" si="67"/>
        <v>0.3719134045468393</v>
      </c>
      <c r="N890" s="6">
        <f>INDEX('ROA2'!$D$2:$AQ$224,MATCH(A890,'ROA2'!$B$2:$B$224,0),MATCH(G890,'ROA2'!$D$1:$AQ$1,0))</f>
        <v>3.22320508956909</v>
      </c>
      <c r="O890" s="6">
        <v>817.38297599999999</v>
      </c>
      <c r="P890" s="28">
        <v>2.1094334511854444E-2</v>
      </c>
    </row>
    <row r="891" spans="1:16" x14ac:dyDescent="0.3">
      <c r="A891" t="s">
        <v>471</v>
      </c>
      <c r="B891" t="str">
        <f>VLOOKUP(A891,Sheet3!L:L,1,FALSE)</f>
        <v>BDT CN EQUITY</v>
      </c>
      <c r="C891" t="str">
        <f>VLOOKUP(A891,'ALL - prices'!B:C,2,FALSE)</f>
        <v>Bird Construction Inc</v>
      </c>
      <c r="D891" t="str">
        <f>VLOOKUP(A891,'ALL - prices'!B:I,8,FALSE)</f>
        <v>Industrials</v>
      </c>
      <c r="E891">
        <v>2017</v>
      </c>
      <c r="F891" t="s">
        <v>680</v>
      </c>
      <c r="G891" t="str">
        <f t="shared" si="65"/>
        <v>2017-Q2</v>
      </c>
      <c r="H891" s="4">
        <f>INDEX('ALL - prices'!$J$3:$DY$219,MATCH('COMBINED DATA'!A891,'ALL - prices'!$B$3:$B$219,0),MATCH('COMBINED DATA'!G891,'ALL - prices'!$J$1:$DY$1,0))</f>
        <v>5.7610999999999999</v>
      </c>
      <c r="I891" s="14">
        <f t="shared" si="68"/>
        <v>0.85459391916083061</v>
      </c>
      <c r="J891" s="6">
        <f>INDEX('market cap'!$B$3:$DQ$219,MATCH(A891,'market cap'!$A$3:$A$219,0),MATCH(G891,'market cap'!$B$1:$DQ$1,0))</f>
        <v>362.24360000000001</v>
      </c>
      <c r="K891">
        <f t="shared" si="66"/>
        <v>5.8923169136879245</v>
      </c>
      <c r="L891">
        <f>INDEX('PB2'!$D$2:$AQ$224,MATCH(A891,'PB2'!$B$2:$B$224,0),MATCH(G891,'PB2'!$D$1:$AQ$1,0))</f>
        <v>2.3126020431518599</v>
      </c>
      <c r="M891" s="16">
        <f t="shared" si="67"/>
        <v>0.43241335142863302</v>
      </c>
      <c r="N891" s="6">
        <f>INDEX('ROA2'!$D$2:$AQ$224,MATCH(A891,'ROA2'!$B$2:$B$224,0),MATCH(G891,'ROA2'!$D$1:$AQ$1,0))</f>
        <v>1.85980200767517</v>
      </c>
      <c r="O891" s="6">
        <v>717.24998400000004</v>
      </c>
      <c r="P891" s="28">
        <v>-0.122504376699913</v>
      </c>
    </row>
    <row r="892" spans="1:16" x14ac:dyDescent="0.3">
      <c r="A892" t="s">
        <v>471</v>
      </c>
      <c r="B892" t="str">
        <f>VLOOKUP(A892,Sheet3!L:L,1,FALSE)</f>
        <v>BDT CN EQUITY</v>
      </c>
      <c r="C892" t="str">
        <f>VLOOKUP(A892,'ALL - prices'!B:C,2,FALSE)</f>
        <v>Bird Construction Inc</v>
      </c>
      <c r="D892" t="str">
        <f>VLOOKUP(A892,'ALL - prices'!B:I,8,FALSE)</f>
        <v>Industrials</v>
      </c>
      <c r="E892">
        <v>2017</v>
      </c>
      <c r="F892" t="s">
        <v>681</v>
      </c>
      <c r="G892" t="str">
        <f t="shared" si="65"/>
        <v>2017-Q3</v>
      </c>
      <c r="H892" s="4">
        <f>INDEX('ALL - prices'!$J$3:$DY$219,MATCH('COMBINED DATA'!A892,'ALL - prices'!$B$3:$B$219,0),MATCH('COMBINED DATA'!G892,'ALL - prices'!$J$1:$DY$1,0))</f>
        <v>6.7995999999999999</v>
      </c>
      <c r="I892" s="14">
        <f t="shared" si="68"/>
        <v>0.78767430240339231</v>
      </c>
      <c r="J892" s="6">
        <f>INDEX('market cap'!$B$3:$DQ$219,MATCH(A892,'market cap'!$A$3:$A$219,0),MATCH(G892,'market cap'!$B$1:$DQ$1,0))</f>
        <v>423.04270000000002</v>
      </c>
      <c r="K892">
        <f t="shared" si="66"/>
        <v>6.0474731195780889</v>
      </c>
      <c r="L892">
        <f>INDEX('PB2'!$D$2:$AQ$224,MATCH(A892,'PB2'!$B$2:$B$224,0),MATCH(G892,'PB2'!$D$1:$AQ$1,0))</f>
        <v>2.6770279407501198</v>
      </c>
      <c r="M892" s="16">
        <f t="shared" si="67"/>
        <v>0.37354858527169266</v>
      </c>
      <c r="N892" s="6" t="str">
        <f>INDEX('ROA2'!$D$2:$AQ$224,MATCH(A892,'ROA2'!$B$2:$B$224,0),MATCH(G892,'ROA2'!$D$1:$AQ$1,0))</f>
        <v>--</v>
      </c>
      <c r="O892" s="6">
        <v>697.95001600000001</v>
      </c>
      <c r="P892" s="28">
        <v>-2.6908286414127035E-2</v>
      </c>
    </row>
    <row r="893" spans="1:16" x14ac:dyDescent="0.3">
      <c r="A893" t="s">
        <v>471</v>
      </c>
      <c r="B893" t="str">
        <f>VLOOKUP(A893,Sheet3!L:L,1,FALSE)</f>
        <v>BDT CN EQUITY</v>
      </c>
      <c r="C893" t="str">
        <f>VLOOKUP(A893,'ALL - prices'!B:C,2,FALSE)</f>
        <v>Bird Construction Inc</v>
      </c>
      <c r="D893" t="str">
        <f>VLOOKUP(A893,'ALL - prices'!B:I,8,FALSE)</f>
        <v>Industrials</v>
      </c>
      <c r="E893">
        <v>2017</v>
      </c>
      <c r="F893" t="s">
        <v>682</v>
      </c>
      <c r="G893" t="str">
        <f t="shared" si="65"/>
        <v>2017-Q4</v>
      </c>
      <c r="H893" s="4">
        <f>INDEX('ALL - prices'!$J$3:$DY$219,MATCH('COMBINED DATA'!A893,'ALL - prices'!$B$3:$B$219,0),MATCH('COMBINED DATA'!G893,'ALL - prices'!$J$1:$DY$1,0))</f>
        <v>6.9988999999999999</v>
      </c>
      <c r="I893" s="14">
        <f t="shared" si="68"/>
        <v>0.6654032330098737</v>
      </c>
      <c r="J893" s="6">
        <f>INDEX('market cap'!$B$3:$DQ$219,MATCH(A893,'market cap'!$A$3:$A$219,0),MATCH(G893,'market cap'!$B$1:$DQ$1,0))</f>
        <v>431.12090000000001</v>
      </c>
      <c r="K893">
        <f t="shared" si="66"/>
        <v>6.0663885612088855</v>
      </c>
      <c r="L893">
        <f>INDEX('PB2'!$D$2:$AQ$224,MATCH(A893,'PB2'!$B$2:$B$224,0),MATCH(G893,'PB2'!$D$1:$AQ$1,0))</f>
        <v>2.80283498764038</v>
      </c>
      <c r="M893" s="16">
        <f t="shared" si="67"/>
        <v>0.35678161733019792</v>
      </c>
      <c r="N893" s="6" t="str">
        <f>INDEX('ROA2'!$D$2:$AQ$224,MATCH(A893,'ROA2'!$B$2:$B$224,0),MATCH(G893,'ROA2'!$D$1:$AQ$1,0))</f>
        <v>--</v>
      </c>
      <c r="O893" s="6">
        <v>728.67398400000002</v>
      </c>
      <c r="P893" s="28">
        <v>4.4020298439251003E-2</v>
      </c>
    </row>
    <row r="894" spans="1:16" x14ac:dyDescent="0.3">
      <c r="A894" t="s">
        <v>471</v>
      </c>
      <c r="B894" t="str">
        <f>VLOOKUP(A894,Sheet3!L:L,1,FALSE)</f>
        <v>BDT CN EQUITY</v>
      </c>
      <c r="C894" t="str">
        <f>VLOOKUP(A894,'ALL - prices'!B:C,2,FALSE)</f>
        <v>Bird Construction Inc</v>
      </c>
      <c r="D894" t="str">
        <f>VLOOKUP(A894,'ALL - prices'!B:I,8,FALSE)</f>
        <v>Industrials</v>
      </c>
      <c r="E894">
        <v>2018</v>
      </c>
      <c r="F894" t="s">
        <v>679</v>
      </c>
      <c r="G894" t="str">
        <f t="shared" si="65"/>
        <v>2018-Q1</v>
      </c>
      <c r="H894" s="4">
        <f>INDEX('ALL - prices'!$J$3:$DY$219,MATCH('COMBINED DATA'!A894,'ALL - prices'!$B$3:$B$219,0),MATCH('COMBINED DATA'!G894,'ALL - prices'!$J$1:$DY$1,0))</f>
        <v>5.9664999999999999</v>
      </c>
      <c r="I894" s="14">
        <f t="shared" si="68"/>
        <v>0.61575320813888945</v>
      </c>
      <c r="J894" s="6">
        <f>INDEX('market cap'!$B$3:$DQ$219,MATCH(A894,'market cap'!$A$3:$A$219,0),MATCH(G894,'market cap'!$B$1:$DQ$1,0))</f>
        <v>363.51909999999998</v>
      </c>
      <c r="K894">
        <f t="shared" si="66"/>
        <v>5.8958318402974133</v>
      </c>
      <c r="L894">
        <f>INDEX('PB2'!$D$2:$AQ$224,MATCH(A894,'PB2'!$B$2:$B$224,0),MATCH(G894,'PB2'!$D$1:$AQ$1,0))</f>
        <v>2.5374069213867201</v>
      </c>
      <c r="M894" s="16">
        <f t="shared" si="67"/>
        <v>0.39410312613693405</v>
      </c>
      <c r="N894" s="6" t="str">
        <f>INDEX('ROA2'!$D$2:$AQ$224,MATCH(A894,'ROA2'!$B$2:$B$224,0),MATCH(G894,'ROA2'!$D$1:$AQ$1,0))</f>
        <v>--</v>
      </c>
      <c r="O894" s="6">
        <v>706.732032</v>
      </c>
      <c r="P894" s="28">
        <v>-3.0112166046537506E-2</v>
      </c>
    </row>
    <row r="895" spans="1:16" x14ac:dyDescent="0.3">
      <c r="A895" t="s">
        <v>471</v>
      </c>
      <c r="B895" t="str">
        <f>VLOOKUP(A895,Sheet3!L:L,1,FALSE)</f>
        <v>BDT CN EQUITY</v>
      </c>
      <c r="C895" t="str">
        <f>VLOOKUP(A895,'ALL - prices'!B:C,2,FALSE)</f>
        <v>Bird Construction Inc</v>
      </c>
      <c r="D895" t="str">
        <f>VLOOKUP(A895,'ALL - prices'!B:I,8,FALSE)</f>
        <v>Industrials</v>
      </c>
      <c r="E895">
        <v>2018</v>
      </c>
      <c r="F895" t="s">
        <v>680</v>
      </c>
      <c r="G895" t="str">
        <f t="shared" si="65"/>
        <v>2018-Q2</v>
      </c>
      <c r="H895" s="4">
        <f>INDEX('ALL - prices'!$J$3:$DY$219,MATCH('COMBINED DATA'!A895,'ALL - prices'!$B$3:$B$219,0),MATCH('COMBINED DATA'!G895,'ALL - prices'!$J$1:$DY$1,0))</f>
        <v>5.1318000000000001</v>
      </c>
      <c r="I895" s="14">
        <f t="shared" si="68"/>
        <v>0.8106408714714548</v>
      </c>
      <c r="J895" s="6">
        <f>INDEX('market cap'!$B$3:$DQ$219,MATCH(A895,'market cap'!$A$3:$A$219,0),MATCH(G895,'market cap'!$B$1:$DQ$1,0))</f>
        <v>308.67239999999998</v>
      </c>
      <c r="K895">
        <f t="shared" si="66"/>
        <v>5.7322805203196046</v>
      </c>
      <c r="L895">
        <f>INDEX('PB2'!$D$2:$AQ$224,MATCH(A895,'PB2'!$B$2:$B$224,0),MATCH(G895,'PB2'!$D$1:$AQ$1,0))</f>
        <v>2.3074679374694802</v>
      </c>
      <c r="M895" s="16">
        <f t="shared" si="67"/>
        <v>0.43337546917192066</v>
      </c>
      <c r="N895" s="6" t="str">
        <f>INDEX('ROA2'!$D$2:$AQ$224,MATCH(A895,'ROA2'!$B$2:$B$224,0),MATCH(G895,'ROA2'!$D$1:$AQ$1,0))</f>
        <v>--</v>
      </c>
      <c r="O895" s="6">
        <v>679.89702399999999</v>
      </c>
      <c r="P895" s="28">
        <v>-3.7970555719766805E-2</v>
      </c>
    </row>
    <row r="896" spans="1:16" x14ac:dyDescent="0.3">
      <c r="A896" t="s">
        <v>471</v>
      </c>
      <c r="B896" t="str">
        <f>VLOOKUP(A896,Sheet3!L:L,1,FALSE)</f>
        <v>BDT CN EQUITY</v>
      </c>
      <c r="C896" t="str">
        <f>VLOOKUP(A896,'ALL - prices'!B:C,2,FALSE)</f>
        <v>Bird Construction Inc</v>
      </c>
      <c r="D896" t="str">
        <f>VLOOKUP(A896,'ALL - prices'!B:I,8,FALSE)</f>
        <v>Industrials</v>
      </c>
      <c r="E896">
        <v>2018</v>
      </c>
      <c r="F896" t="s">
        <v>681</v>
      </c>
      <c r="G896" t="str">
        <f t="shared" si="65"/>
        <v>2018-Q3</v>
      </c>
      <c r="H896" s="4">
        <f>INDEX('ALL - prices'!$J$3:$DY$219,MATCH('COMBINED DATA'!A896,'ALL - prices'!$B$3:$B$219,0),MATCH('COMBINED DATA'!G896,'ALL - prices'!$J$1:$DY$1,0))</f>
        <v>5.6463999999999999</v>
      </c>
      <c r="I896" s="14">
        <f t="shared" si="68"/>
        <v>0.74268479855184599</v>
      </c>
      <c r="J896" s="6">
        <f>INDEX('market cap'!$B$3:$DQ$219,MATCH(A896,'market cap'!$A$3:$A$219,0),MATCH(G896,'market cap'!$B$1:$DQ$1,0))</f>
        <v>335.45800000000003</v>
      </c>
      <c r="K896">
        <f t="shared" si="66"/>
        <v>5.8154967622861582</v>
      </c>
      <c r="L896">
        <f>INDEX('PB2'!$D$2:$AQ$224,MATCH(A896,'PB2'!$B$2:$B$224,0),MATCH(G896,'PB2'!$D$1:$AQ$1,0))</f>
        <v>2.50353002548218</v>
      </c>
      <c r="M896" s="16">
        <f t="shared" si="67"/>
        <v>0.39943599230746191</v>
      </c>
      <c r="N896" s="6" t="str">
        <f>INDEX('ROA2'!$D$2:$AQ$224,MATCH(A896,'ROA2'!$B$2:$B$224,0),MATCH(G896,'ROA2'!$D$1:$AQ$1,0))</f>
        <v>--</v>
      </c>
      <c r="O896" s="6">
        <v>675.60396800000001</v>
      </c>
      <c r="P896" s="28">
        <v>-6.3142738509765544E-3</v>
      </c>
    </row>
    <row r="897" spans="1:16" x14ac:dyDescent="0.3">
      <c r="A897" t="s">
        <v>471</v>
      </c>
      <c r="B897" t="str">
        <f>VLOOKUP(A897,Sheet3!L:L,1,FALSE)</f>
        <v>BDT CN EQUITY</v>
      </c>
      <c r="C897" t="str">
        <f>VLOOKUP(A897,'ALL - prices'!B:C,2,FALSE)</f>
        <v>Bird Construction Inc</v>
      </c>
      <c r="D897" t="str">
        <f>VLOOKUP(A897,'ALL - prices'!B:I,8,FALSE)</f>
        <v>Industrials</v>
      </c>
      <c r="E897">
        <v>2018</v>
      </c>
      <c r="F897" t="s">
        <v>682</v>
      </c>
      <c r="G897" t="str">
        <f t="shared" si="65"/>
        <v>2018-Q4</v>
      </c>
      <c r="H897" s="4">
        <f>INDEX('ALL - prices'!$J$3:$DY$219,MATCH('COMBINED DATA'!A897,'ALL - prices'!$B$3:$B$219,0),MATCH('COMBINED DATA'!G897,'ALL - prices'!$J$1:$DY$1,0))</f>
        <v>4.4421999999999997</v>
      </c>
      <c r="I897" s="14">
        <f t="shared" si="68"/>
        <v>0.80589881653964113</v>
      </c>
      <c r="J897" s="6">
        <f>INDEX('market cap'!$B$3:$DQ$219,MATCH(A897,'market cap'!$A$3:$A$219,0),MATCH(G897,'market cap'!$B$1:$DQ$1,0))</f>
        <v>259.77800000000002</v>
      </c>
      <c r="K897">
        <f t="shared" si="66"/>
        <v>5.559827420127422</v>
      </c>
      <c r="L897">
        <f>INDEX('PB2'!$D$2:$AQ$224,MATCH(A897,'PB2'!$B$2:$B$224,0),MATCH(G897,'PB2'!$D$1:$AQ$1,0))</f>
        <v>1.90692102909088</v>
      </c>
      <c r="M897" s="16">
        <f t="shared" si="67"/>
        <v>0.52440556517264247</v>
      </c>
      <c r="N897" s="6" t="str">
        <f>INDEX('ROA2'!$D$2:$AQ$224,MATCH(A897,'ROA2'!$B$2:$B$224,0),MATCH(G897,'ROA2'!$D$1:$AQ$1,0))</f>
        <v>--</v>
      </c>
      <c r="O897" s="6">
        <v>648.37702400000001</v>
      </c>
      <c r="P897" s="28">
        <v>-4.0300154068958934E-2</v>
      </c>
    </row>
    <row r="898" spans="1:16" x14ac:dyDescent="0.3">
      <c r="A898" t="s">
        <v>471</v>
      </c>
      <c r="B898" t="str">
        <f>VLOOKUP(A898,Sheet3!L:L,1,FALSE)</f>
        <v>BDT CN EQUITY</v>
      </c>
      <c r="C898" t="str">
        <f>VLOOKUP(A898,'ALL - prices'!B:C,2,FALSE)</f>
        <v>Bird Construction Inc</v>
      </c>
      <c r="D898" t="str">
        <f>VLOOKUP(A898,'ALL - prices'!B:I,8,FALSE)</f>
        <v>Industrials</v>
      </c>
      <c r="E898">
        <v>2019</v>
      </c>
      <c r="F898" t="s">
        <v>679</v>
      </c>
      <c r="G898" t="str">
        <f t="shared" si="65"/>
        <v>2019-Q1</v>
      </c>
      <c r="H898" s="4">
        <f>INDEX('ALL - prices'!$J$3:$DY$219,MATCH('COMBINED DATA'!A898,'ALL - prices'!$B$3:$B$219,0),MATCH('COMBINED DATA'!G898,'ALL - prices'!$J$1:$DY$1,0))</f>
        <v>5.8103999999999996</v>
      </c>
      <c r="I898" s="14">
        <f t="shared" si="68"/>
        <v>0.80457935749061138</v>
      </c>
      <c r="J898" s="6">
        <f>INDEX('market cap'!$B$3:$DQ$219,MATCH(A898,'market cap'!$A$3:$A$219,0),MATCH(G898,'market cap'!$B$1:$DQ$1,0))</f>
        <v>335.03280000000001</v>
      </c>
      <c r="K898">
        <f t="shared" si="66"/>
        <v>5.8142284374799127</v>
      </c>
      <c r="L898">
        <f>INDEX('PB2'!$D$2:$AQ$224,MATCH(A898,'PB2'!$B$2:$B$224,0),MATCH(G898,'PB2'!$D$1:$AQ$1,0))</f>
        <v>2.7090210914611799</v>
      </c>
      <c r="M898" s="16">
        <f t="shared" si="67"/>
        <v>0.3691370300334666</v>
      </c>
      <c r="N898" s="6" t="str">
        <f>INDEX('ROA2'!$D$2:$AQ$224,MATCH(A898,'ROA2'!$B$2:$B$224,0),MATCH(G898,'ROA2'!$D$1:$AQ$1,0))</f>
        <v>--</v>
      </c>
      <c r="O898" s="6">
        <v>652.02099199999998</v>
      </c>
      <c r="P898" s="28">
        <v>5.6201374587881332E-3</v>
      </c>
    </row>
    <row r="899" spans="1:16" x14ac:dyDescent="0.3">
      <c r="A899" t="s">
        <v>471</v>
      </c>
      <c r="B899" t="str">
        <f>VLOOKUP(A899,Sheet3!L:L,1,FALSE)</f>
        <v>BDT CN EQUITY</v>
      </c>
      <c r="C899" t="str">
        <f>VLOOKUP(A899,'ALL - prices'!B:C,2,FALSE)</f>
        <v>Bird Construction Inc</v>
      </c>
      <c r="D899" t="str">
        <f>VLOOKUP(A899,'ALL - prices'!B:I,8,FALSE)</f>
        <v>Industrials</v>
      </c>
      <c r="E899">
        <v>2019</v>
      </c>
      <c r="F899" t="s">
        <v>680</v>
      </c>
      <c r="G899" t="str">
        <f t="shared" si="65"/>
        <v>2019-Q2</v>
      </c>
      <c r="H899" s="4">
        <f>INDEX('ALL - prices'!$J$3:$DY$219,MATCH('COMBINED DATA'!A899,'ALL - prices'!$B$3:$B$219,0),MATCH('COMBINED DATA'!G899,'ALL - prices'!$J$1:$DY$1,0))</f>
        <v>4.2319000000000004</v>
      </c>
      <c r="I899" s="14">
        <f t="shared" si="68"/>
        <v>0.80740110385111707</v>
      </c>
      <c r="J899" s="6">
        <f>INDEX('market cap'!$B$3:$DQ$219,MATCH(A899,'market cap'!$A$3:$A$219,0),MATCH(G899,'market cap'!$B$1:$DQ$1,0))</f>
        <v>240.22020000000001</v>
      </c>
      <c r="K899">
        <f t="shared" si="66"/>
        <v>5.4815560026961414</v>
      </c>
      <c r="L899">
        <f>INDEX('PB2'!$D$2:$AQ$224,MATCH(A899,'PB2'!$B$2:$B$224,0),MATCH(G899,'PB2'!$D$1:$AQ$1,0))</f>
        <v>1.9843729734420801</v>
      </c>
      <c r="M899" s="16">
        <f t="shared" si="67"/>
        <v>0.50393752252400748</v>
      </c>
      <c r="N899" s="6" t="str">
        <f>INDEX('ROA2'!$D$2:$AQ$224,MATCH(A899,'ROA2'!$B$2:$B$224,0),MATCH(G899,'ROA2'!$D$1:$AQ$1,0))</f>
        <v>--</v>
      </c>
      <c r="O899" s="6">
        <v>605.072</v>
      </c>
      <c r="P899" s="28">
        <v>-7.2005338134880137E-2</v>
      </c>
    </row>
    <row r="900" spans="1:16" x14ac:dyDescent="0.3">
      <c r="A900" t="s">
        <v>471</v>
      </c>
      <c r="B900" t="str">
        <f>VLOOKUP(A900,Sheet3!L:L,1,FALSE)</f>
        <v>BDT CN EQUITY</v>
      </c>
      <c r="C900" t="str">
        <f>VLOOKUP(A900,'ALL - prices'!B:C,2,FALSE)</f>
        <v>Bird Construction Inc</v>
      </c>
      <c r="D900" t="str">
        <f>VLOOKUP(A900,'ALL - prices'!B:I,8,FALSE)</f>
        <v>Industrials</v>
      </c>
      <c r="E900">
        <v>2019</v>
      </c>
      <c r="F900" t="s">
        <v>681</v>
      </c>
      <c r="G900" t="str">
        <f t="shared" si="65"/>
        <v>2019-Q3</v>
      </c>
      <c r="H900" s="4">
        <f>INDEX('ALL - prices'!$J$3:$DY$219,MATCH('COMBINED DATA'!A900,'ALL - prices'!$B$3:$B$219,0),MATCH('COMBINED DATA'!G900,'ALL - prices'!$J$1:$DY$1,0))</f>
        <v>4.3308999999999997</v>
      </c>
      <c r="I900" s="14">
        <f t="shared" si="68"/>
        <v>0.84927789915904406</v>
      </c>
      <c r="J900" s="6">
        <f>INDEX('market cap'!$B$3:$DQ$219,MATCH(A900,'market cap'!$A$3:$A$219,0),MATCH(G900,'market cap'!$B$1:$DQ$1,0))</f>
        <v>241.4957</v>
      </c>
      <c r="K900">
        <f t="shared" si="66"/>
        <v>5.486851667551087</v>
      </c>
      <c r="L900">
        <f>INDEX('PB2'!$D$2:$AQ$224,MATCH(A900,'PB2'!$B$2:$B$224,0),MATCH(G900,'PB2'!$D$1:$AQ$1,0))</f>
        <v>1.9526170492172199</v>
      </c>
      <c r="M900" s="16">
        <f t="shared" si="67"/>
        <v>0.51213319088906228</v>
      </c>
      <c r="N900" s="6">
        <f>INDEX('ROA2'!$D$2:$AQ$224,MATCH(A900,'ROA2'!$B$2:$B$224,0),MATCH(G900,'ROA2'!$D$1:$AQ$1,0))</f>
        <v>0.79995000362396196</v>
      </c>
      <c r="O900" s="6">
        <v>642.97900800000002</v>
      </c>
      <c r="P900" s="28">
        <v>6.2648755850543442E-2</v>
      </c>
    </row>
    <row r="901" spans="1:16" x14ac:dyDescent="0.3">
      <c r="A901" t="s">
        <v>471</v>
      </c>
      <c r="B901" t="str">
        <f>VLOOKUP(A901,Sheet3!L:L,1,FALSE)</f>
        <v>BDT CN EQUITY</v>
      </c>
      <c r="C901" t="str">
        <f>VLOOKUP(A901,'ALL - prices'!B:C,2,FALSE)</f>
        <v>Bird Construction Inc</v>
      </c>
      <c r="D901" t="str">
        <f>VLOOKUP(A901,'ALL - prices'!B:I,8,FALSE)</f>
        <v>Industrials</v>
      </c>
      <c r="E901">
        <v>2019</v>
      </c>
      <c r="F901" t="s">
        <v>682</v>
      </c>
      <c r="G901" t="str">
        <f t="shared" si="65"/>
        <v>2019-Q4</v>
      </c>
      <c r="H901" s="4">
        <f>INDEX('ALL - prices'!$J$3:$DY$219,MATCH('COMBINED DATA'!A901,'ALL - prices'!$B$3:$B$219,0),MATCH('COMBINED DATA'!G901,'ALL - prices'!$J$1:$DY$1,0))</f>
        <v>5.5075000000000003</v>
      </c>
      <c r="I901" s="14">
        <f t="shared" si="68"/>
        <v>1.236381259967976</v>
      </c>
      <c r="J901" s="6">
        <f>INDEX('market cap'!$B$3:$DQ$219,MATCH(A901,'market cap'!$A$3:$A$219,0),MATCH(G901,'market cap'!$B$1:$DQ$1,0))</f>
        <v>303.99549999999999</v>
      </c>
      <c r="K901">
        <f t="shared" si="66"/>
        <v>5.7170128986650823</v>
      </c>
      <c r="L901">
        <f>INDEX('PB2'!$D$2:$AQ$224,MATCH(A901,'PB2'!$B$2:$B$224,0),MATCH(G901,'PB2'!$D$1:$AQ$1,0))</f>
        <v>2.3801710605621298</v>
      </c>
      <c r="M901" s="16">
        <f t="shared" si="67"/>
        <v>0.42013787015956239</v>
      </c>
      <c r="N901" s="6">
        <f>INDEX('ROA2'!$D$2:$AQ$224,MATCH(A901,'ROA2'!$B$2:$B$224,0),MATCH(G901,'ROA2'!$D$1:$AQ$1,0))</f>
        <v>1.09747397899628</v>
      </c>
      <c r="O901" s="6">
        <v>754.11699199999998</v>
      </c>
      <c r="P901" s="28">
        <v>0.17284854189205498</v>
      </c>
    </row>
    <row r="902" spans="1:16" x14ac:dyDescent="0.3">
      <c r="A902" t="s">
        <v>471</v>
      </c>
      <c r="B902" t="str">
        <f>VLOOKUP(A902,Sheet3!L:L,1,FALSE)</f>
        <v>BDT CN EQUITY</v>
      </c>
      <c r="C902" t="str">
        <f>VLOOKUP(A902,'ALL - prices'!B:C,2,FALSE)</f>
        <v>Bird Construction Inc</v>
      </c>
      <c r="D902" t="str">
        <f>VLOOKUP(A902,'ALL - prices'!B:I,8,FALSE)</f>
        <v>Industrials</v>
      </c>
      <c r="E902">
        <v>2020</v>
      </c>
      <c r="F902" t="s">
        <v>679</v>
      </c>
      <c r="G902" t="str">
        <f t="shared" si="65"/>
        <v>2020-Q1</v>
      </c>
      <c r="H902" s="4">
        <f>INDEX('ALL - prices'!$J$3:$DY$219,MATCH('COMBINED DATA'!A902,'ALL - prices'!$B$3:$B$219,0),MATCH('COMBINED DATA'!G902,'ALL - prices'!$J$1:$DY$1,0))</f>
        <v>3.5735999999999999</v>
      </c>
      <c r="I902" s="14">
        <f t="shared" si="68"/>
        <v>1.2332215058536695</v>
      </c>
      <c r="J902" s="6">
        <f>INDEX('market cap'!$B$3:$DQ$219,MATCH(A902,'market cap'!$A$3:$A$219,0),MATCH(G902,'market cap'!$B$1:$DQ$1,0))</f>
        <v>193.8768</v>
      </c>
      <c r="K902">
        <f t="shared" si="66"/>
        <v>5.2672229057862925</v>
      </c>
      <c r="L902">
        <f>INDEX('PB2'!$D$2:$AQ$224,MATCH(A902,'PB2'!$B$2:$B$224,0),MATCH(G902,'PB2'!$D$1:$AQ$1,0))</f>
        <v>1.5553450584411601</v>
      </c>
      <c r="M902" s="16">
        <f t="shared" si="67"/>
        <v>0.64294414578476045</v>
      </c>
      <c r="N902" s="6">
        <f>INDEX('ROA2'!$D$2:$AQ$224,MATCH(A902,'ROA2'!$B$2:$B$224,0),MATCH(G902,'ROA2'!$D$1:$AQ$1,0))</f>
        <v>1.2571510076522801</v>
      </c>
      <c r="O902" s="6">
        <v>856.78700800000001</v>
      </c>
      <c r="P902" s="28">
        <v>0.13614600531372198</v>
      </c>
    </row>
    <row r="903" spans="1:16" x14ac:dyDescent="0.3">
      <c r="A903" t="s">
        <v>471</v>
      </c>
      <c r="B903" t="str">
        <f>VLOOKUP(A903,Sheet3!L:L,1,FALSE)</f>
        <v>BDT CN EQUITY</v>
      </c>
      <c r="C903" t="str">
        <f>VLOOKUP(A903,'ALL - prices'!B:C,2,FALSE)</f>
        <v>Bird Construction Inc</v>
      </c>
      <c r="D903" t="str">
        <f>VLOOKUP(A903,'ALL - prices'!B:I,8,FALSE)</f>
        <v>Industrials</v>
      </c>
      <c r="E903">
        <v>2020</v>
      </c>
      <c r="F903" t="s">
        <v>680</v>
      </c>
      <c r="G903" t="str">
        <f t="shared" si="65"/>
        <v>2020-Q2</v>
      </c>
      <c r="H903" s="4">
        <f>INDEX('ALL - prices'!$J$3:$DY$219,MATCH('COMBINED DATA'!A903,'ALL - prices'!$B$3:$B$219,0),MATCH('COMBINED DATA'!G903,'ALL - prices'!$J$1:$DY$1,0))</f>
        <v>4.7449000000000003</v>
      </c>
      <c r="I903" s="14">
        <f t="shared" si="68"/>
        <v>1.0445071002630908</v>
      </c>
      <c r="J903" s="6">
        <f>INDEX('market cap'!$B$3:$DQ$219,MATCH(A903,'market cap'!$A$3:$A$219,0),MATCH(G903,'market cap'!$B$1:$DQ$1,0))</f>
        <v>252.9753</v>
      </c>
      <c r="K903">
        <f t="shared" si="66"/>
        <v>5.5332918555030544</v>
      </c>
      <c r="L903">
        <f>INDEX('PB2'!$D$2:$AQ$224,MATCH(A903,'PB2'!$B$2:$B$224,0),MATCH(G903,'PB2'!$D$1:$AQ$1,0))</f>
        <v>2.0059890747070299</v>
      </c>
      <c r="M903" s="16">
        <f t="shared" si="67"/>
        <v>0.49850720156392064</v>
      </c>
      <c r="N903" s="6">
        <f>INDEX('ROA2'!$D$2:$AQ$224,MATCH(A903,'ROA2'!$B$2:$B$224,0),MATCH(G903,'ROA2'!$D$1:$AQ$1,0))</f>
        <v>2.39339399337769</v>
      </c>
      <c r="O903" s="6">
        <v>821.60499200000004</v>
      </c>
      <c r="P903" s="28">
        <v>-4.1062732827993553E-2</v>
      </c>
    </row>
    <row r="904" spans="1:16" x14ac:dyDescent="0.3">
      <c r="A904" t="s">
        <v>471</v>
      </c>
      <c r="B904" t="str">
        <f>VLOOKUP(A904,Sheet3!L:L,1,FALSE)</f>
        <v>BDT CN EQUITY</v>
      </c>
      <c r="C904" t="str">
        <f>VLOOKUP(A904,'ALL - prices'!B:C,2,FALSE)</f>
        <v>Bird Construction Inc</v>
      </c>
      <c r="D904" t="str">
        <f>VLOOKUP(A904,'ALL - prices'!B:I,8,FALSE)</f>
        <v>Industrials</v>
      </c>
      <c r="E904">
        <v>2020</v>
      </c>
      <c r="F904" t="s">
        <v>681</v>
      </c>
      <c r="G904" t="str">
        <f t="shared" si="65"/>
        <v>2020-Q3</v>
      </c>
      <c r="H904" s="4">
        <f>INDEX('ALL - prices'!$J$3:$DY$219,MATCH('COMBINED DATA'!A904,'ALL - prices'!$B$3:$B$219,0),MATCH('COMBINED DATA'!G904,'ALL - prices'!$J$1:$DY$1,0))</f>
        <v>5.2042000000000002</v>
      </c>
      <c r="I904" s="14">
        <f t="shared" si="68"/>
        <v>0.72518376234349546</v>
      </c>
      <c r="J904" s="6">
        <f>INDEX('market cap'!$B$3:$DQ$219,MATCH(A904,'market cap'!$A$3:$A$219,0),MATCH(G904,'market cap'!$B$1:$DQ$1,0))</f>
        <v>341.04020000000003</v>
      </c>
      <c r="K904">
        <f t="shared" si="66"/>
        <v>5.8320003588982559</v>
      </c>
      <c r="L904">
        <f>INDEX('PB2'!$D$2:$AQ$224,MATCH(A904,'PB2'!$B$2:$B$224,0),MATCH(G904,'PB2'!$D$1:$AQ$1,0))</f>
        <v>1.73991298675537</v>
      </c>
      <c r="M904" s="16">
        <f t="shared" si="67"/>
        <v>0.57474138512226591</v>
      </c>
      <c r="N904" s="6">
        <f>INDEX('ROA2'!$D$2:$AQ$224,MATCH(A904,'ROA2'!$B$2:$B$224,0),MATCH(G904,'ROA2'!$D$1:$AQ$1,0))</f>
        <v>3.0184350013732901</v>
      </c>
      <c r="O904" s="6">
        <v>794.58700799999997</v>
      </c>
      <c r="P904" s="28">
        <v>-3.2884396106493068E-2</v>
      </c>
    </row>
    <row r="905" spans="1:16" x14ac:dyDescent="0.3">
      <c r="A905" t="s">
        <v>471</v>
      </c>
      <c r="B905" t="str">
        <f>VLOOKUP(A905,Sheet3!L:L,1,FALSE)</f>
        <v>BDT CN EQUITY</v>
      </c>
      <c r="C905" t="str">
        <f>VLOOKUP(A905,'ALL - prices'!B:C,2,FALSE)</f>
        <v>Bird Construction Inc</v>
      </c>
      <c r="D905" t="str">
        <f>VLOOKUP(A905,'ALL - prices'!B:I,8,FALSE)</f>
        <v>Industrials</v>
      </c>
      <c r="E905">
        <v>2020</v>
      </c>
      <c r="F905" t="s">
        <v>682</v>
      </c>
      <c r="G905" t="str">
        <f t="shared" si="65"/>
        <v>2020-Q4</v>
      </c>
      <c r="H905" s="4">
        <f>INDEX('ALL - prices'!$J$3:$DY$219,MATCH('COMBINED DATA'!A905,'ALL - prices'!$B$3:$B$219,0),MATCH('COMBINED DATA'!G905,'ALL - prices'!$J$1:$DY$1,0))</f>
        <v>6.5640999999999998</v>
      </c>
      <c r="I905" s="14">
        <f t="shared" si="68"/>
        <v>0.55257550539873423</v>
      </c>
      <c r="J905" s="6">
        <f>INDEX('market cap'!$B$3:$DQ$219,MATCH(A905,'market cap'!$A$3:$A$219,0),MATCH(G905,'market cap'!$B$1:$DQ$1,0))</f>
        <v>424.31139999999999</v>
      </c>
      <c r="K905">
        <f t="shared" si="66"/>
        <v>6.0504676196295764</v>
      </c>
      <c r="L905">
        <f>INDEX('PB2'!$D$2:$AQ$224,MATCH(A905,'PB2'!$B$2:$B$224,0),MATCH(G905,'PB2'!$D$1:$AQ$1,0))</f>
        <v>1.99572694301605</v>
      </c>
      <c r="M905" s="16">
        <f t="shared" si="67"/>
        <v>0.5010705515097903</v>
      </c>
      <c r="N905" s="6">
        <f>INDEX('ROA2'!$D$2:$AQ$224,MATCH(A905,'ROA2'!$B$2:$B$224,0),MATCH(G905,'ROA2'!$D$1:$AQ$1,0))</f>
        <v>2.41364693641663</v>
      </c>
      <c r="O905" s="6">
        <v>1212.699008</v>
      </c>
      <c r="P905" s="28">
        <v>0.52620039818219644</v>
      </c>
    </row>
    <row r="906" spans="1:16" x14ac:dyDescent="0.3">
      <c r="A906" t="s">
        <v>471</v>
      </c>
      <c r="B906" t="str">
        <f>VLOOKUP(A906,Sheet3!L:L,1,FALSE)</f>
        <v>BDT CN EQUITY</v>
      </c>
      <c r="C906" t="str">
        <f>VLOOKUP(A906,'ALL - prices'!B:C,2,FALSE)</f>
        <v>Bird Construction Inc</v>
      </c>
      <c r="D906" t="str">
        <f>VLOOKUP(A906,'ALL - prices'!B:I,8,FALSE)</f>
        <v>Industrials</v>
      </c>
      <c r="E906">
        <v>2021</v>
      </c>
      <c r="F906" t="s">
        <v>679</v>
      </c>
      <c r="G906" t="str">
        <f t="shared" si="65"/>
        <v>2021-Q1</v>
      </c>
      <c r="H906" s="4">
        <f>INDEX('ALL - prices'!$J$3:$DY$219,MATCH('COMBINED DATA'!A906,'ALL - prices'!$B$3:$B$219,0),MATCH('COMBINED DATA'!G906,'ALL - prices'!$J$1:$DY$1,0))</f>
        <v>7.4271000000000003</v>
      </c>
      <c r="I906" s="14">
        <f t="shared" si="68"/>
        <v>0.46275678997359576</v>
      </c>
      <c r="J906" s="6">
        <f>INDEX('market cap'!$B$3:$DQ$219,MATCH(A906,'market cap'!$A$3:$A$219,0),MATCH(G906,'market cap'!$B$1:$DQ$1,0))</f>
        <v>474.69839999999999</v>
      </c>
      <c r="K906">
        <f t="shared" si="66"/>
        <v>6.1626796550017708</v>
      </c>
      <c r="L906">
        <f>INDEX('PB2'!$D$2:$AQ$224,MATCH(A906,'PB2'!$B$2:$B$224,0),MATCH(G906,'PB2'!$D$1:$AQ$1,0))</f>
        <v>2.187833070755</v>
      </c>
      <c r="M906" s="16">
        <f t="shared" si="67"/>
        <v>0.45707326274893068</v>
      </c>
      <c r="N906" s="6">
        <f>INDEX('ROA2'!$D$2:$AQ$224,MATCH(A906,'ROA2'!$B$2:$B$224,0),MATCH(G906,'ROA2'!$D$1:$AQ$1,0))</f>
        <v>3.7635068893432599</v>
      </c>
      <c r="O906" s="6">
        <v>1061.7959679999999</v>
      </c>
      <c r="P906" s="28">
        <v>-0.124435691795338</v>
      </c>
    </row>
    <row r="907" spans="1:16" x14ac:dyDescent="0.3">
      <c r="A907" t="s">
        <v>471</v>
      </c>
      <c r="B907" t="str">
        <f>VLOOKUP(A907,Sheet3!L:L,1,FALSE)</f>
        <v>BDT CN EQUITY</v>
      </c>
      <c r="C907" t="str">
        <f>VLOOKUP(A907,'ALL - prices'!B:C,2,FALSE)</f>
        <v>Bird Construction Inc</v>
      </c>
      <c r="D907" t="str">
        <f>VLOOKUP(A907,'ALL - prices'!B:I,8,FALSE)</f>
        <v>Industrials</v>
      </c>
      <c r="E907">
        <v>2021</v>
      </c>
      <c r="F907" t="s">
        <v>680</v>
      </c>
      <c r="G907" t="str">
        <f t="shared" si="65"/>
        <v>2021-Q2</v>
      </c>
      <c r="H907" s="4">
        <f>INDEX('ALL - prices'!$J$3:$DY$219,MATCH('COMBINED DATA'!A907,'ALL - prices'!$B$3:$B$219,0),MATCH('COMBINED DATA'!G907,'ALL - prices'!$J$1:$DY$1,0))</f>
        <v>7.4058999999999999</v>
      </c>
      <c r="I907" s="14">
        <f t="shared" si="68"/>
        <v>0.86756506192139071</v>
      </c>
      <c r="J907" s="6">
        <f>INDEX('market cap'!$B$3:$DQ$219,MATCH(A907,'market cap'!$A$3:$A$219,0),MATCH(G907,'market cap'!$B$1:$DQ$1,0))</f>
        <v>468.33370000000002</v>
      </c>
      <c r="K907">
        <f t="shared" si="66"/>
        <v>6.1491810760175794</v>
      </c>
      <c r="L907">
        <f>INDEX('PB2'!$D$2:$AQ$224,MATCH(A907,'PB2'!$B$2:$B$224,0),MATCH(G907,'PB2'!$D$1:$AQ$1,0))</f>
        <v>2.0758829116821298</v>
      </c>
      <c r="M907" s="16">
        <f t="shared" si="67"/>
        <v>0.48172273800822407</v>
      </c>
      <c r="N907" s="6">
        <f>INDEX('ROA2'!$D$2:$AQ$224,MATCH(A907,'ROA2'!$B$2:$B$224,0),MATCH(G907,'ROA2'!$D$1:$AQ$1,0))</f>
        <v>4.7562851905822798</v>
      </c>
      <c r="O907" s="6">
        <v>948.64198399999998</v>
      </c>
      <c r="P907" s="28">
        <v>-0.10656848152582167</v>
      </c>
    </row>
    <row r="908" spans="1:16" x14ac:dyDescent="0.3">
      <c r="A908" t="s">
        <v>471</v>
      </c>
      <c r="B908" t="str">
        <f>VLOOKUP(A908,Sheet3!L:L,1,FALSE)</f>
        <v>BDT CN EQUITY</v>
      </c>
      <c r="C908" t="str">
        <f>VLOOKUP(A908,'ALL - prices'!B:C,2,FALSE)</f>
        <v>Bird Construction Inc</v>
      </c>
      <c r="D908" t="str">
        <f>VLOOKUP(A908,'ALL - prices'!B:I,8,FALSE)</f>
        <v>Industrials</v>
      </c>
      <c r="E908">
        <v>2021</v>
      </c>
      <c r="F908" t="s">
        <v>681</v>
      </c>
      <c r="G908" t="str">
        <f t="shared" si="65"/>
        <v>2021-Q3</v>
      </c>
      <c r="H908" s="4">
        <f>INDEX('ALL - prices'!$J$3:$DY$219,MATCH('COMBINED DATA'!A908,'ALL - prices'!$B$3:$B$219,0),MATCH('COMBINED DATA'!G908,'ALL - prices'!$J$1:$DY$1,0))</f>
        <v>8.3396000000000008</v>
      </c>
      <c r="I908" s="14">
        <f t="shared" si="68"/>
        <v>1.4018697823502253</v>
      </c>
      <c r="J908" s="6">
        <f>INDEX('market cap'!$B$3:$DQ$219,MATCH(A908,'market cap'!$A$3:$A$219,0),MATCH(G908,'market cap'!$B$1:$DQ$1,0))</f>
        <v>528.36170000000004</v>
      </c>
      <c r="K908">
        <f t="shared" si="66"/>
        <v>6.2697810870537038</v>
      </c>
      <c r="L908">
        <f>INDEX('PB2'!$D$2:$AQ$224,MATCH(A908,'PB2'!$B$2:$B$224,0),MATCH(G908,'PB2'!$D$1:$AQ$1,0))</f>
        <v>2.21364498138428</v>
      </c>
      <c r="M908" s="16">
        <f t="shared" si="67"/>
        <v>0.451743621226318</v>
      </c>
      <c r="N908" s="6">
        <f>INDEX('ROA2'!$D$2:$AQ$224,MATCH(A908,'ROA2'!$B$2:$B$224,0),MATCH(G908,'ROA2'!$D$1:$AQ$1,0))</f>
        <v>5.6302747726440403</v>
      </c>
      <c r="O908" s="6">
        <v>985.25497600000006</v>
      </c>
      <c r="P908" s="28">
        <v>3.8595162998815873E-2</v>
      </c>
    </row>
    <row r="909" spans="1:16" x14ac:dyDescent="0.3">
      <c r="A909" t="s">
        <v>471</v>
      </c>
      <c r="B909" t="str">
        <f>VLOOKUP(A909,Sheet3!L:L,1,FALSE)</f>
        <v>BDT CN EQUITY</v>
      </c>
      <c r="C909" t="str">
        <f>VLOOKUP(A909,'ALL - prices'!B:C,2,FALSE)</f>
        <v>Bird Construction Inc</v>
      </c>
      <c r="D909" t="str">
        <f>VLOOKUP(A909,'ALL - prices'!B:I,8,FALSE)</f>
        <v>Industrials</v>
      </c>
      <c r="E909">
        <v>2021</v>
      </c>
      <c r="F909" t="s">
        <v>682</v>
      </c>
      <c r="G909" t="str">
        <f t="shared" si="65"/>
        <v>2021-Q4</v>
      </c>
      <c r="H909" s="4">
        <f>INDEX('ALL - prices'!$J$3:$DY$219,MATCH('COMBINED DATA'!A909,'ALL - prices'!$B$3:$B$219,0),MATCH('COMBINED DATA'!G909,'ALL - prices'!$J$1:$DY$1,0))</f>
        <v>8.4050999999999991</v>
      </c>
      <c r="I909" s="14">
        <f t="shared" si="68"/>
        <v>1.1249403036013383</v>
      </c>
      <c r="J909" s="6">
        <f>INDEX('market cap'!$B$3:$DQ$219,MATCH(A909,'market cap'!$A$3:$A$219,0),MATCH(G909,'market cap'!$B$1:$DQ$1,0))</f>
        <v>527.28779999999995</v>
      </c>
      <c r="K909">
        <f t="shared" si="66"/>
        <v>6.2677465095344589</v>
      </c>
      <c r="L909">
        <f>INDEX('PB2'!$D$2:$AQ$224,MATCH(A909,'PB2'!$B$2:$B$224,0),MATCH(G909,'PB2'!$D$1:$AQ$1,0))</f>
        <v>2.16556000709534</v>
      </c>
      <c r="M909" s="16">
        <f t="shared" si="67"/>
        <v>0.46177432014054293</v>
      </c>
      <c r="N909" s="6">
        <f>INDEX('ROA2'!$D$2:$AQ$224,MATCH(A909,'ROA2'!$B$2:$B$224,0),MATCH(G909,'ROA2'!$D$1:$AQ$1,0))</f>
        <v>4.5056848526001003</v>
      </c>
      <c r="O909" s="6">
        <v>1157.639936</v>
      </c>
      <c r="P909" s="28">
        <v>0.17496482047709036</v>
      </c>
    </row>
    <row r="910" spans="1:16" x14ac:dyDescent="0.3">
      <c r="A910" t="s">
        <v>471</v>
      </c>
      <c r="B910" t="str">
        <f>VLOOKUP(A910,Sheet3!L:L,1,FALSE)</f>
        <v>BDT CN EQUITY</v>
      </c>
      <c r="C910" t="str">
        <f>VLOOKUP(A910,'ALL - prices'!B:C,2,FALSE)</f>
        <v>Bird Construction Inc</v>
      </c>
      <c r="D910" t="str">
        <f>VLOOKUP(A910,'ALL - prices'!B:I,8,FALSE)</f>
        <v>Industrials</v>
      </c>
      <c r="E910">
        <v>2022</v>
      </c>
      <c r="F910" t="s">
        <v>679</v>
      </c>
      <c r="G910" t="str">
        <f t="shared" si="65"/>
        <v>2022-Q1</v>
      </c>
      <c r="H910" s="4">
        <f>INDEX('ALL - prices'!$J$3:$DY$219,MATCH('COMBINED DATA'!A910,'ALL - prices'!$B$3:$B$219,0),MATCH('COMBINED DATA'!G910,'ALL - prices'!$J$1:$DY$1,0))</f>
        <v>7.8970000000000002</v>
      </c>
      <c r="I910" s="14">
        <f t="shared" si="68"/>
        <v>1.2621985131771676</v>
      </c>
      <c r="J910" s="6">
        <f>INDEX('market cap'!$B$3:$DQ$219,MATCH(A910,'market cap'!$A$3:$A$219,0),MATCH(G910,'market cap'!$B$1:$DQ$1,0))</f>
        <v>490.238</v>
      </c>
      <c r="K910">
        <f t="shared" si="66"/>
        <v>6.1948909874693854</v>
      </c>
      <c r="L910">
        <f>INDEX('PB2'!$D$2:$AQ$224,MATCH(A910,'PB2'!$B$2:$B$224,0),MATCH(G910,'PB2'!$D$1:$AQ$1,0))</f>
        <v>2.0013389587402299</v>
      </c>
      <c r="M910" s="16">
        <f t="shared" si="67"/>
        <v>0.49966548426632518</v>
      </c>
      <c r="N910" s="6">
        <f>INDEX('ROA2'!$D$2:$AQ$224,MATCH(A910,'ROA2'!$B$2:$B$224,0),MATCH(G910,'ROA2'!$D$1:$AQ$1,0))</f>
        <v>3.8912310600280802</v>
      </c>
      <c r="O910" s="6">
        <v>1137.1480320000001</v>
      </c>
      <c r="P910" s="28">
        <v>-1.7701448751678152E-2</v>
      </c>
    </row>
    <row r="911" spans="1:16" x14ac:dyDescent="0.3">
      <c r="A911" t="s">
        <v>471</v>
      </c>
      <c r="B911" t="str">
        <f>VLOOKUP(A911,Sheet3!L:L,1,FALSE)</f>
        <v>BDT CN EQUITY</v>
      </c>
      <c r="C911" t="str">
        <f>VLOOKUP(A911,'ALL - prices'!B:C,2,FALSE)</f>
        <v>Bird Construction Inc</v>
      </c>
      <c r="D911" t="str">
        <f>VLOOKUP(A911,'ALL - prices'!B:I,8,FALSE)</f>
        <v>Industrials</v>
      </c>
      <c r="E911">
        <v>2022</v>
      </c>
      <c r="F911" t="s">
        <v>680</v>
      </c>
      <c r="G911" t="str">
        <f t="shared" si="65"/>
        <v>2022-Q2</v>
      </c>
      <c r="H911" s="4">
        <f>INDEX('ALL - prices'!$J$3:$DY$219,MATCH('COMBINED DATA'!A911,'ALL - prices'!$B$3:$B$219,0),MATCH('COMBINED DATA'!G911,'ALL - prices'!$J$1:$DY$1,0))</f>
        <v>6.5385</v>
      </c>
      <c r="I911" s="14">
        <f t="shared" si="68"/>
        <v>1.3104350991814417</v>
      </c>
      <c r="J911" s="6">
        <f>INDEX('market cap'!$B$3:$DQ$219,MATCH(A911,'market cap'!$A$3:$A$219,0),MATCH(G911,'market cap'!$B$1:$DQ$1,0))</f>
        <v>401.10379999999998</v>
      </c>
      <c r="K911">
        <f t="shared" si="66"/>
        <v>5.9942202466777763</v>
      </c>
      <c r="L911">
        <f>INDEX('PB2'!$D$2:$AQ$224,MATCH(A911,'PB2'!$B$2:$B$224,0),MATCH(G911,'PB2'!$D$1:$AQ$1,0))</f>
        <v>1.5816830396652199</v>
      </c>
      <c r="M911" s="16">
        <f t="shared" si="67"/>
        <v>0.63223792309972593</v>
      </c>
      <c r="N911" s="6">
        <f>INDEX('ROA2'!$D$2:$AQ$224,MATCH(A911,'ROA2'!$B$2:$B$224,0),MATCH(G911,'ROA2'!$D$1:$AQ$1,0))</f>
        <v>4.1493511199951199</v>
      </c>
      <c r="O911" s="6">
        <v>1076.9760000000001</v>
      </c>
      <c r="P911" s="28">
        <v>-5.2914862715076963E-2</v>
      </c>
    </row>
    <row r="912" spans="1:16" x14ac:dyDescent="0.3">
      <c r="A912" t="s">
        <v>471</v>
      </c>
      <c r="B912" t="str">
        <f>VLOOKUP(A912,Sheet3!L:L,1,FALSE)</f>
        <v>BDT CN EQUITY</v>
      </c>
      <c r="C912" t="str">
        <f>VLOOKUP(A912,'ALL - prices'!B:C,2,FALSE)</f>
        <v>Bird Construction Inc</v>
      </c>
      <c r="D912" t="str">
        <f>VLOOKUP(A912,'ALL - prices'!B:I,8,FALSE)</f>
        <v>Industrials</v>
      </c>
      <c r="E912">
        <v>2022</v>
      </c>
      <c r="F912" t="s">
        <v>681</v>
      </c>
      <c r="G912" t="str">
        <f t="shared" si="65"/>
        <v>2022-Q3</v>
      </c>
      <c r="H912" s="4">
        <f>INDEX('ALL - prices'!$J$3:$DY$219,MATCH('COMBINED DATA'!A912,'ALL - prices'!$B$3:$B$219,0),MATCH('COMBINED DATA'!G912,'ALL - prices'!$J$1:$DY$1,0))</f>
        <v>5.2946</v>
      </c>
      <c r="I912" s="14">
        <f t="shared" si="68"/>
        <v>0.98326088264168987</v>
      </c>
      <c r="J912" s="6">
        <f>INDEX('market cap'!$B$3:$DQ$219,MATCH(A912,'market cap'!$A$3:$A$219,0),MATCH(G912,'market cap'!$B$1:$DQ$1,0))</f>
        <v>320.02390000000003</v>
      </c>
      <c r="K912">
        <f t="shared" si="66"/>
        <v>5.7683956805048</v>
      </c>
      <c r="L912">
        <f>INDEX('PB2'!$D$2:$AQ$224,MATCH(A912,'PB2'!$B$2:$B$224,0),MATCH(G912,'PB2'!$D$1:$AQ$1,0))</f>
        <v>1.2169779539108301</v>
      </c>
      <c r="M912" s="16">
        <f t="shared" si="67"/>
        <v>0.82170757225834812</v>
      </c>
      <c r="N912" s="6">
        <f>INDEX('ROA2'!$D$2:$AQ$224,MATCH(A912,'ROA2'!$B$2:$B$224,0),MATCH(G912,'ROA2'!$D$1:$AQ$1,0))</f>
        <v>4.0722718238830602</v>
      </c>
      <c r="O912" s="6">
        <v>1101.982976</v>
      </c>
      <c r="P912" s="28">
        <v>2.3219622349987271E-2</v>
      </c>
    </row>
    <row r="913" spans="1:16" x14ac:dyDescent="0.3">
      <c r="A913" t="s">
        <v>471</v>
      </c>
      <c r="B913" t="str">
        <f>VLOOKUP(A913,Sheet3!L:L,1,FALSE)</f>
        <v>BDT CN EQUITY</v>
      </c>
      <c r="C913" t="str">
        <f>VLOOKUP(A913,'ALL - prices'!B:C,2,FALSE)</f>
        <v>Bird Construction Inc</v>
      </c>
      <c r="D913" t="str">
        <f>VLOOKUP(A913,'ALL - prices'!B:I,8,FALSE)</f>
        <v>Industrials</v>
      </c>
      <c r="E913">
        <v>2022</v>
      </c>
      <c r="F913" t="s">
        <v>682</v>
      </c>
      <c r="G913" t="str">
        <f t="shared" si="65"/>
        <v>2022-Q4</v>
      </c>
      <c r="H913" s="4">
        <f>INDEX('ALL - prices'!$J$3:$DY$219,MATCH('COMBINED DATA'!A913,'ALL - prices'!$B$3:$B$219,0),MATCH('COMBINED DATA'!G913,'ALL - prices'!$J$1:$DY$1,0))</f>
        <v>7.3143000000000002</v>
      </c>
      <c r="I913" s="14">
        <f t="shared" si="68"/>
        <v>2.6116943504169834</v>
      </c>
      <c r="J913" s="6">
        <f>INDEX('market cap'!$B$3:$DQ$219,MATCH(A913,'market cap'!$A$3:$A$219,0),MATCH(G913,'market cap'!$B$1:$DQ$1,0))</f>
        <v>436.00580000000002</v>
      </c>
      <c r="K913">
        <f t="shared" si="66"/>
        <v>6.0776555460128474</v>
      </c>
      <c r="L913">
        <f>INDEX('PB2'!$D$2:$AQ$224,MATCH(A913,'PB2'!$B$2:$B$224,0),MATCH(G913,'PB2'!$D$1:$AQ$1,0))</f>
        <v>1.5971610546112101</v>
      </c>
      <c r="M913" s="16">
        <f t="shared" si="67"/>
        <v>0.62611093421848163</v>
      </c>
      <c r="N913" s="6">
        <f>INDEX('ROA2'!$D$2:$AQ$224,MATCH(A913,'ROA2'!$B$2:$B$224,0),MATCH(G913,'ROA2'!$D$1:$AQ$1,0))</f>
        <v>3.77613496780396</v>
      </c>
      <c r="O913" s="6">
        <v>1217.698944</v>
      </c>
      <c r="P913" s="28">
        <v>0.10500703778567264</v>
      </c>
    </row>
    <row r="914" spans="1:16" x14ac:dyDescent="0.3">
      <c r="A914" t="s">
        <v>471</v>
      </c>
      <c r="B914" t="str">
        <f>VLOOKUP(A914,Sheet3!L:L,1,FALSE)</f>
        <v>BDT CN EQUITY</v>
      </c>
      <c r="C914" t="str">
        <f>VLOOKUP(A914,'ALL - prices'!B:C,2,FALSE)</f>
        <v>Bird Construction Inc</v>
      </c>
      <c r="D914" t="str">
        <f>VLOOKUP(A914,'ALL - prices'!B:I,8,FALSE)</f>
        <v>Industrials</v>
      </c>
      <c r="E914">
        <v>2023</v>
      </c>
      <c r="F914" t="s">
        <v>679</v>
      </c>
      <c r="G914" t="str">
        <f t="shared" si="65"/>
        <v>2023-Q1</v>
      </c>
      <c r="H914" s="4">
        <f>INDEX('ALL - prices'!$J$3:$DY$219,MATCH('COMBINED DATA'!A914,'ALL - prices'!$B$3:$B$219,0),MATCH('COMBINED DATA'!G914,'ALL - prices'!$J$1:$DY$1,0))</f>
        <v>8.2810000000000006</v>
      </c>
      <c r="I914" s="14">
        <f t="shared" si="68"/>
        <v>4.3931335167319219</v>
      </c>
      <c r="J914" s="6">
        <f>INDEX('market cap'!$B$3:$DQ$219,MATCH(A914,'market cap'!$A$3:$A$219,0),MATCH(G914,'market cap'!$B$1:$DQ$1,0))</f>
        <v>488.81150000000002</v>
      </c>
      <c r="K914">
        <f t="shared" si="66"/>
        <v>6.19197693458554</v>
      </c>
      <c r="L914">
        <f>INDEX('PB2'!$D$2:$AQ$224,MATCH(A914,'PB2'!$B$2:$B$224,0),MATCH(G914,'PB2'!$D$1:$AQ$1,0))</f>
        <v>1.78678095340729</v>
      </c>
      <c r="M914" s="16">
        <f t="shared" si="67"/>
        <v>0.55966569270455713</v>
      </c>
      <c r="N914" s="6">
        <f>INDEX('ROA2'!$D$2:$AQ$224,MATCH(A914,'ROA2'!$B$2:$B$224,0),MATCH(G914,'ROA2'!$D$1:$AQ$1,0))</f>
        <v>4.2187380790710396</v>
      </c>
      <c r="O914" s="6">
        <v>1226.733952</v>
      </c>
      <c r="P914" s="28">
        <v>7.4197387166331169E-3</v>
      </c>
    </row>
    <row r="915" spans="1:16" x14ac:dyDescent="0.3">
      <c r="A915" t="s">
        <v>471</v>
      </c>
      <c r="B915" t="str">
        <f>VLOOKUP(A915,Sheet3!L:L,1,FALSE)</f>
        <v>BDT CN EQUITY</v>
      </c>
      <c r="C915" t="str">
        <f>VLOOKUP(A915,'ALL - prices'!B:C,2,FALSE)</f>
        <v>Bird Construction Inc</v>
      </c>
      <c r="D915" t="str">
        <f>VLOOKUP(A915,'ALL - prices'!B:I,8,FALSE)</f>
        <v>Industrials</v>
      </c>
      <c r="E915">
        <v>2023</v>
      </c>
      <c r="F915" t="s">
        <v>680</v>
      </c>
      <c r="G915" t="str">
        <f t="shared" si="65"/>
        <v>2023-Q2</v>
      </c>
      <c r="H915" s="4">
        <f>INDEX('ALL - prices'!$J$3:$DY$219,MATCH('COMBINED DATA'!A915,'ALL - prices'!$B$3:$B$219,0),MATCH('COMBINED DATA'!G915,'ALL - prices'!$J$1:$DY$1,0))</f>
        <v>7.7859999999999996</v>
      </c>
      <c r="I915" s="14">
        <f t="shared" si="68"/>
        <v>6.8318245324729991</v>
      </c>
      <c r="J915" s="6">
        <f>INDEX('market cap'!$B$3:$DQ$219,MATCH(A915,'market cap'!$A$3:$A$219,0),MATCH(G915,'market cap'!$B$1:$DQ$1,0))</f>
        <v>453.858</v>
      </c>
      <c r="K915">
        <f t="shared" si="66"/>
        <v>6.117784373786546</v>
      </c>
      <c r="L915">
        <f>INDEX('PB2'!$D$2:$AQ$224,MATCH(A915,'PB2'!$B$2:$B$224,0),MATCH(G915,'PB2'!$D$1:$AQ$1,0))</f>
        <v>1.6127190589904801</v>
      </c>
      <c r="M915" s="16">
        <f t="shared" si="67"/>
        <v>0.62007080180845253</v>
      </c>
      <c r="N915" s="6">
        <f>INDEX('ROA2'!$D$2:$AQ$224,MATCH(A915,'ROA2'!$B$2:$B$224,0),MATCH(G915,'ROA2'!$D$1:$AQ$1,0))</f>
        <v>4.25522804260254</v>
      </c>
      <c r="O915" s="6">
        <v>1209.670016</v>
      </c>
      <c r="P915" s="28">
        <v>-1.3910054394581565E-2</v>
      </c>
    </row>
    <row r="916" spans="1:16" x14ac:dyDescent="0.3">
      <c r="A916" t="s">
        <v>471</v>
      </c>
      <c r="B916" t="str">
        <f>VLOOKUP(A916,Sheet3!L:L,1,FALSE)</f>
        <v>BDT CN EQUITY</v>
      </c>
      <c r="C916" t="str">
        <f>VLOOKUP(A916,'ALL - prices'!B:C,2,FALSE)</f>
        <v>Bird Construction Inc</v>
      </c>
      <c r="D916" t="str">
        <f>VLOOKUP(A916,'ALL - prices'!B:I,8,FALSE)</f>
        <v>Industrials</v>
      </c>
      <c r="E916">
        <v>2023</v>
      </c>
      <c r="F916" t="s">
        <v>681</v>
      </c>
      <c r="G916" t="str">
        <f t="shared" si="65"/>
        <v>2023-Q3</v>
      </c>
      <c r="H916" s="4">
        <f>INDEX('ALL - prices'!$J$3:$DY$219,MATCH('COMBINED DATA'!A916,'ALL - prices'!$B$3:$B$219,0),MATCH('COMBINED DATA'!G916,'ALL - prices'!$J$1:$DY$1,0))</f>
        <v>9.5949000000000009</v>
      </c>
      <c r="I916" s="14">
        <f t="shared" si="68"/>
        <v>5.4204102430074315</v>
      </c>
      <c r="J916" s="6">
        <f>INDEX('market cap'!$B$3:$DQ$219,MATCH(A916,'market cap'!$A$3:$A$219,0),MATCH(G916,'market cap'!$B$1:$DQ$1,0))</f>
        <v>553.34100000000001</v>
      </c>
      <c r="K916">
        <f t="shared" si="66"/>
        <v>6.3159744480081805</v>
      </c>
      <c r="L916">
        <f>INDEX('PB2'!$D$2:$AQ$224,MATCH(A916,'PB2'!$B$2:$B$224,0),MATCH(G916,'PB2'!$D$1:$AQ$1,0))</f>
        <v>1.81799399852753</v>
      </c>
      <c r="M916" s="16">
        <f t="shared" si="67"/>
        <v>0.55005682131511002</v>
      </c>
      <c r="N916" s="6">
        <f>INDEX('ROA2'!$D$2:$AQ$224,MATCH(A916,'ROA2'!$B$2:$B$224,0),MATCH(G916,'ROA2'!$D$1:$AQ$1,0))</f>
        <v>4.0904369354248002</v>
      </c>
      <c r="O916" s="6">
        <v>1257.715968</v>
      </c>
      <c r="P916" s="28">
        <v>3.9718230066471238E-2</v>
      </c>
    </row>
    <row r="917" spans="1:16" x14ac:dyDescent="0.3">
      <c r="A917" t="s">
        <v>471</v>
      </c>
      <c r="B917" t="str">
        <f>VLOOKUP(A917,Sheet3!L:L,1,FALSE)</f>
        <v>BDT CN EQUITY</v>
      </c>
      <c r="C917" t="str">
        <f>VLOOKUP(A917,'ALL - prices'!B:C,2,FALSE)</f>
        <v>Bird Construction Inc</v>
      </c>
      <c r="D917" t="str">
        <f>VLOOKUP(A917,'ALL - prices'!B:I,8,FALSE)</f>
        <v>Industrials</v>
      </c>
      <c r="E917">
        <v>2023</v>
      </c>
      <c r="F917" t="s">
        <v>682</v>
      </c>
      <c r="G917" t="str">
        <f t="shared" si="65"/>
        <v>2023-Q4</v>
      </c>
      <c r="H917" s="4">
        <f>INDEX('ALL - prices'!$J$3:$DY$219,MATCH('COMBINED DATA'!A917,'ALL - prices'!$B$3:$B$219,0),MATCH('COMBINED DATA'!G917,'ALL - prices'!$J$1:$DY$1,0))</f>
        <v>13.549300000000001</v>
      </c>
      <c r="I917" s="14">
        <f t="shared" si="68"/>
        <v>3.6406290778517962</v>
      </c>
      <c r="J917" s="6">
        <f>INDEX('market cap'!$B$3:$DQ$219,MATCH(A917,'market cap'!$A$3:$A$219,0),MATCH(G917,'market cap'!$B$1:$DQ$1,0))</f>
        <v>774.35479999999995</v>
      </c>
      <c r="K917">
        <f t="shared" si="66"/>
        <v>6.6520301664903076</v>
      </c>
      <c r="L917">
        <f>INDEX('PB2'!$D$2:$AQ$224,MATCH(A917,'PB2'!$B$2:$B$224,0),MATCH(G917,'PB2'!$D$1:$AQ$1,0))</f>
        <v>2.40114498138428</v>
      </c>
      <c r="M917" s="16">
        <f t="shared" si="67"/>
        <v>0.41646797996491314</v>
      </c>
      <c r="N917" s="6">
        <f>INDEX('ROA2'!$D$2:$AQ$224,MATCH(A917,'ROA2'!$B$2:$B$224,0),MATCH(G917,'ROA2'!$D$1:$AQ$1,0))</f>
        <v>4.8600702285766602</v>
      </c>
      <c r="O917" s="6">
        <v>1357.9839999999999</v>
      </c>
      <c r="P917" s="28">
        <v>7.9722317718081123E-2</v>
      </c>
    </row>
    <row r="918" spans="1:16" x14ac:dyDescent="0.3">
      <c r="A918" t="s">
        <v>471</v>
      </c>
      <c r="B918" t="str">
        <f>VLOOKUP(A918,Sheet3!L:L,1,FALSE)</f>
        <v>BDT CN EQUITY</v>
      </c>
      <c r="C918" t="str">
        <f>VLOOKUP(A918,'ALL - prices'!B:C,2,FALSE)</f>
        <v>Bird Construction Inc</v>
      </c>
      <c r="D918" t="str">
        <f>VLOOKUP(A918,'ALL - prices'!B:I,8,FALSE)</f>
        <v>Industrials</v>
      </c>
      <c r="E918" s="18">
        <v>2024</v>
      </c>
      <c r="F918" t="s">
        <v>679</v>
      </c>
      <c r="G918" t="str">
        <f t="shared" si="65"/>
        <v>2024-Q1</v>
      </c>
      <c r="H918" s="4">
        <f>INDEX('ALL - prices'!$J$3:$DY$219,MATCH('COMBINED DATA'!A918,'ALL - prices'!$B$3:$B$219,0),MATCH('COMBINED DATA'!G918,'ALL - prices'!$J$1:$DY$1,0))</f>
        <v>17.660699999999999</v>
      </c>
      <c r="I918" s="14" t="s">
        <v>769</v>
      </c>
      <c r="J918" s="6">
        <f>INDEX('market cap'!$B$3:$DQ$219,MATCH(A918,'market cap'!$A$3:$A$219,0),MATCH(G918,'market cap'!$B$1:$DQ$1,0))</f>
        <v>1004.5452</v>
      </c>
      <c r="K918">
        <f t="shared" si="66"/>
        <v>6.9122901807538311</v>
      </c>
      <c r="L918">
        <f>INDEX('PB2'!$D$2:$AQ$224,MATCH(A918,'PB2'!$B$2:$B$224,0),MATCH(G918,'PB2'!$D$1:$AQ$1,0))</f>
        <v>3.0625069141387899</v>
      </c>
      <c r="M918" s="16">
        <f t="shared" si="67"/>
        <v>0.32652987504559178</v>
      </c>
      <c r="N918" s="6">
        <f>INDEX('ROA2'!$D$2:$AQ$224,MATCH(A918,'ROA2'!$B$2:$B$224,0),MATCH(G918,'ROA2'!$D$1:$AQ$1,0))</f>
        <v>5.39693403244019</v>
      </c>
      <c r="O918" s="6">
        <v>1424.364032</v>
      </c>
      <c r="P918" s="28">
        <v>4.8881306407144734E-2</v>
      </c>
    </row>
    <row r="919" spans="1:16" x14ac:dyDescent="0.3">
      <c r="A919" t="s">
        <v>471</v>
      </c>
      <c r="B919" t="str">
        <f>VLOOKUP(A919,Sheet3!L:L,1,FALSE)</f>
        <v>BDT CN EQUITY</v>
      </c>
      <c r="C919" t="str">
        <f>VLOOKUP(A919,'ALL - prices'!B:C,2,FALSE)</f>
        <v>Bird Construction Inc</v>
      </c>
      <c r="D919" t="str">
        <f>VLOOKUP(A919,'ALL - prices'!B:I,8,FALSE)</f>
        <v>Industrials</v>
      </c>
      <c r="E919" s="18">
        <v>2024</v>
      </c>
      <c r="F919" t="s">
        <v>680</v>
      </c>
      <c r="G919" t="str">
        <f t="shared" si="65"/>
        <v>2024-Q2</v>
      </c>
      <c r="H919" s="4">
        <f>INDEX('ALL - prices'!$J$3:$DY$219,MATCH('COMBINED DATA'!A919,'ALL - prices'!$B$3:$B$219,0),MATCH('COMBINED DATA'!G919,'ALL - prices'!$J$1:$DY$1,0))</f>
        <v>25.5732</v>
      </c>
      <c r="I919" s="14" t="s">
        <v>769</v>
      </c>
      <c r="J919" s="6">
        <f>INDEX('market cap'!$B$3:$DQ$219,MATCH(A919,'market cap'!$A$3:$A$219,0),MATCH(G919,'market cap'!$B$1:$DQ$1,0))</f>
        <v>1445.3810000000001</v>
      </c>
      <c r="K919">
        <f t="shared" si="66"/>
        <v>7.2761282336123507</v>
      </c>
      <c r="L919">
        <f>INDEX('PB2'!$D$2:$AQ$224,MATCH(A919,'PB2'!$B$2:$B$224,0),MATCH(G919,'PB2'!$D$1:$AQ$1,0))</f>
        <v>4.2273850440979004</v>
      </c>
      <c r="M919" s="16">
        <f t="shared" si="67"/>
        <v>0.23655285467694942</v>
      </c>
      <c r="N919" s="6">
        <f>INDEX('ROA2'!$D$2:$AQ$224,MATCH(A919,'ROA2'!$B$2:$B$224,0),MATCH(G919,'ROA2'!$D$1:$AQ$1,0))</f>
        <v>5.8227109909057599</v>
      </c>
      <c r="O919" s="6">
        <v>1413.6440319999999</v>
      </c>
      <c r="P919" s="28">
        <v>-7.5261658952084712E-3</v>
      </c>
    </row>
    <row r="920" spans="1:16" x14ac:dyDescent="0.3">
      <c r="A920" t="s">
        <v>471</v>
      </c>
      <c r="B920" t="str">
        <f>VLOOKUP(A920,Sheet3!L:L,1,FALSE)</f>
        <v>BDT CN EQUITY</v>
      </c>
      <c r="C920" t="str">
        <f>VLOOKUP(A920,'ALL - prices'!B:C,2,FALSE)</f>
        <v>Bird Construction Inc</v>
      </c>
      <c r="D920" t="str">
        <f>VLOOKUP(A920,'ALL - prices'!B:I,8,FALSE)</f>
        <v>Industrials</v>
      </c>
      <c r="E920" s="18">
        <v>2024</v>
      </c>
      <c r="F920" t="s">
        <v>681</v>
      </c>
      <c r="G920" t="str">
        <f t="shared" si="65"/>
        <v>2024-Q3</v>
      </c>
      <c r="H920" s="4">
        <f>INDEX('ALL - prices'!$J$3:$DY$219,MATCH('COMBINED DATA'!A920,'ALL - prices'!$B$3:$B$219,0),MATCH('COMBINED DATA'!G920,'ALL - prices'!$J$1:$DY$1,0))</f>
        <v>23.162099999999999</v>
      </c>
      <c r="I920" s="14" t="s">
        <v>769</v>
      </c>
      <c r="J920" s="6">
        <f>INDEX('market cap'!$B$3:$DQ$219,MATCH(A920,'market cap'!$A$3:$A$219,0),MATCH(G920,'market cap'!$B$1:$DQ$1,0))</f>
        <v>1337.4954</v>
      </c>
      <c r="K920">
        <f t="shared" si="66"/>
        <v>7.1985540395119108</v>
      </c>
      <c r="L920">
        <f>INDEX('PB2'!$D$2:$AQ$224,MATCH(A920,'PB2'!$B$2:$B$224,0),MATCH(G920,'PB2'!$D$1:$AQ$1,0))</f>
        <v>3.27208805084229</v>
      </c>
      <c r="M920" s="16">
        <f t="shared" si="67"/>
        <v>0.30561524765282011</v>
      </c>
      <c r="N920" s="6">
        <f>INDEX('ROA2'!$D$2:$AQ$224,MATCH(A920,'ROA2'!$B$2:$B$224,0),MATCH(G920,'ROA2'!$D$1:$AQ$1,0))</f>
        <v>6.0642828941345197</v>
      </c>
      <c r="O920" s="6">
        <v>1514.548992</v>
      </c>
      <c r="P920" s="28">
        <v>7.1379327267587597E-2</v>
      </c>
    </row>
    <row r="921" spans="1:16" x14ac:dyDescent="0.3">
      <c r="A921" t="s">
        <v>471</v>
      </c>
      <c r="B921" t="str">
        <f>VLOOKUP(A921,Sheet3!L:L,1,FALSE)</f>
        <v>BDT CN EQUITY</v>
      </c>
      <c r="C921" t="str">
        <f>VLOOKUP(A921,'ALL - prices'!B:C,2,FALSE)</f>
        <v>Bird Construction Inc</v>
      </c>
      <c r="D921" t="str">
        <f>VLOOKUP(A921,'ALL - prices'!B:I,8,FALSE)</f>
        <v>Industrials</v>
      </c>
      <c r="E921" s="18">
        <v>2024</v>
      </c>
      <c r="F921" t="s">
        <v>682</v>
      </c>
      <c r="G921" t="str">
        <f t="shared" si="65"/>
        <v>2024-Q4</v>
      </c>
      <c r="H921" s="4">
        <f>INDEX('ALL - prices'!$J$3:$DY$219,MATCH('COMBINED DATA'!A921,'ALL - prices'!$B$3:$B$219,0),MATCH('COMBINED DATA'!G921,'ALL - prices'!$J$1:$DY$1,0))</f>
        <v>25.157900000000001</v>
      </c>
      <c r="I921" s="14" t="s">
        <v>769</v>
      </c>
      <c r="J921" s="6">
        <f>INDEX('market cap'!$B$3:$DQ$219,MATCH(A921,'market cap'!$A$3:$A$219,0),MATCH(G921,'market cap'!$B$1:$DQ$1,0))</f>
        <v>1443.2765999999999</v>
      </c>
      <c r="K921">
        <f t="shared" si="66"/>
        <v>7.2746712243965259</v>
      </c>
      <c r="L921">
        <f>INDEX('PB2'!$D$2:$AQ$224,MATCH(A921,'PB2'!$B$2:$B$224,0),MATCH(G921,'PB2'!$D$1:$AQ$1,0))</f>
        <v>3.53087385344825</v>
      </c>
      <c r="M921" s="16">
        <f t="shared" si="67"/>
        <v>0.28321600870090569</v>
      </c>
      <c r="N921" s="6">
        <f>INDEX('ROA2'!$D$2:$AQ$224,MATCH(A921,'ROA2'!$B$2:$B$224,0),MATCH(G921,'ROA2'!$D$1:$AQ$1,0))</f>
        <v>5.8134789466857901</v>
      </c>
      <c r="O921" s="6">
        <v>1789.0129919999999</v>
      </c>
      <c r="P921" s="28">
        <v>0.18121830422769178</v>
      </c>
    </row>
    <row r="922" spans="1:16" x14ac:dyDescent="0.3">
      <c r="A922" t="s">
        <v>472</v>
      </c>
      <c r="B922" t="e">
        <f>VLOOKUP(A922,Sheet3!L:L,1,FALSE)</f>
        <v>#N/A</v>
      </c>
      <c r="C922" t="str">
        <f>VLOOKUP(A922,'ALL - prices'!B:C,2,FALSE)</f>
        <v>Boardwalk Real Estate Investme</v>
      </c>
      <c r="D922" t="str">
        <f>VLOOKUP(A922,'ALL - prices'!B:I,8,FALSE)</f>
        <v>Real Estate</v>
      </c>
      <c r="E922">
        <v>2015</v>
      </c>
      <c r="F922" t="s">
        <v>679</v>
      </c>
      <c r="G922" t="str">
        <f t="shared" ref="G922:G985" si="69">E922&amp;"-"&amp;F922</f>
        <v>2015-Q1</v>
      </c>
      <c r="H922" s="4">
        <f>INDEX('ALL - prices'!$J$3:$DY$219,MATCH('COMBINED DATA'!A922,'ALL - prices'!$B$3:$B$219,0),MATCH('COMBINED DATA'!G922,'ALL - prices'!$J$1:$DY$1,0))</f>
        <v>43.1845</v>
      </c>
      <c r="I922" s="14">
        <f t="shared" ref="I922:I957" si="70">STDEV(H923:H926)</f>
        <v>2.672779498792722</v>
      </c>
      <c r="J922" s="15">
        <f>INDEX(MarketCap2!$E$2:$AR$224,MATCH(A922,MarketCap2!$B$2:$B$224,0),MATCH(G922,MarketCap2!$E$1:$AR$1,0))</f>
        <v>3062688256</v>
      </c>
      <c r="K922">
        <f t="shared" ref="K922:K985" si="71">LN(J922)</f>
        <v>21.842558882274908</v>
      </c>
      <c r="L922">
        <f>INDEX('PB2'!$D$2:$AQ$224,MATCH(A922,'PB2'!$B$2:$B$224,0),MATCH(G922,'PB2'!$D$1:$AQ$1,0))</f>
        <v>0.90003901720046997</v>
      </c>
      <c r="M922" s="16">
        <f t="shared" ref="M922:M985" si="72">1/L922</f>
        <v>1.1110629438159849</v>
      </c>
      <c r="N922" s="6">
        <f>INDEX('ROA2'!$D$2:$AQ$224,MATCH(A922,'ROA2'!$B$2:$B$224,0),MATCH(G922,'ROA2'!$D$1:$AQ$1,0))</f>
        <v>4.1486787796020499</v>
      </c>
      <c r="O922" s="6">
        <v>5971.6449279999997</v>
      </c>
      <c r="P922" s="28">
        <v>-1.2213090984974372E-2</v>
      </c>
    </row>
    <row r="923" spans="1:16" x14ac:dyDescent="0.3">
      <c r="A923" t="s">
        <v>472</v>
      </c>
      <c r="B923" t="e">
        <f>VLOOKUP(A923,Sheet3!L:L,1,FALSE)</f>
        <v>#N/A</v>
      </c>
      <c r="C923" t="str">
        <f>VLOOKUP(A923,'ALL - prices'!B:C,2,FALSE)</f>
        <v>Boardwalk Real Estate Investme</v>
      </c>
      <c r="D923" t="str">
        <f>VLOOKUP(A923,'ALL - prices'!B:I,8,FALSE)</f>
        <v>Real Estate</v>
      </c>
      <c r="E923">
        <v>2015</v>
      </c>
      <c r="F923" t="s">
        <v>680</v>
      </c>
      <c r="G923" t="str">
        <f t="shared" si="69"/>
        <v>2015-Q2</v>
      </c>
      <c r="H923" s="4">
        <f>INDEX('ALL - prices'!$J$3:$DY$219,MATCH('COMBINED DATA'!A923,'ALL - prices'!$B$3:$B$219,0),MATCH('COMBINED DATA'!G923,'ALL - prices'!$J$1:$DY$1,0))</f>
        <v>41.843400000000003</v>
      </c>
      <c r="I923" s="14">
        <f t="shared" si="70"/>
        <v>3.555476526313551</v>
      </c>
      <c r="J923" s="15">
        <f>INDEX(MarketCap2!$E$2:$AR$224,MATCH(A923,MarketCap2!$B$2:$B$224,0),MATCH(G923,MarketCap2!$E$1:$AR$1,0))</f>
        <v>2942155008</v>
      </c>
      <c r="K923">
        <f t="shared" si="71"/>
        <v>21.802408145705066</v>
      </c>
      <c r="L923">
        <f>INDEX('PB2'!$D$2:$AQ$224,MATCH(A923,'PB2'!$B$2:$B$224,0),MATCH(G923,'PB2'!$D$1:$AQ$1,0))</f>
        <v>0.86188399791717496</v>
      </c>
      <c r="M923" s="16">
        <f t="shared" si="72"/>
        <v>1.1602489458170653</v>
      </c>
      <c r="N923" s="6">
        <f>INDEX('ROA2'!$D$2:$AQ$224,MATCH(A923,'ROA2'!$B$2:$B$224,0),MATCH(G923,'ROA2'!$D$1:$AQ$1,0))</f>
        <v>3.2834219932556201</v>
      </c>
      <c r="O923" s="6">
        <v>5918.1818880000001</v>
      </c>
      <c r="P923" s="28">
        <v>-8.9528162917592077E-3</v>
      </c>
    </row>
    <row r="924" spans="1:16" x14ac:dyDescent="0.3">
      <c r="A924" t="s">
        <v>472</v>
      </c>
      <c r="B924" t="e">
        <f>VLOOKUP(A924,Sheet3!L:L,1,FALSE)</f>
        <v>#N/A</v>
      </c>
      <c r="C924" t="str">
        <f>VLOOKUP(A924,'ALL - prices'!B:C,2,FALSE)</f>
        <v>Boardwalk Real Estate Investme</v>
      </c>
      <c r="D924" t="str">
        <f>VLOOKUP(A924,'ALL - prices'!B:I,8,FALSE)</f>
        <v>Real Estate</v>
      </c>
      <c r="E924">
        <v>2015</v>
      </c>
      <c r="F924" t="s">
        <v>681</v>
      </c>
      <c r="G924" t="str">
        <f t="shared" si="69"/>
        <v>2015-Q3</v>
      </c>
      <c r="H924" s="4">
        <f>INDEX('ALL - prices'!$J$3:$DY$219,MATCH('COMBINED DATA'!A924,'ALL - prices'!$B$3:$B$219,0),MATCH('COMBINED DATA'!G924,'ALL - prices'!$J$1:$DY$1,0))</f>
        <v>40.887500000000003</v>
      </c>
      <c r="I924" s="14">
        <f t="shared" si="70"/>
        <v>3.5254434212828709</v>
      </c>
      <c r="J924" s="15">
        <f>INDEX(MarketCap2!$E$2:$AR$224,MATCH(A924,MarketCap2!$B$2:$B$224,0),MATCH(G924,MarketCap2!$E$1:$AR$1,0))</f>
        <v>2848118272</v>
      </c>
      <c r="K924">
        <f t="shared" si="71"/>
        <v>21.76992435772376</v>
      </c>
      <c r="L924">
        <f>INDEX('PB2'!$D$2:$AQ$224,MATCH(A924,'PB2'!$B$2:$B$224,0),MATCH(G924,'PB2'!$D$1:$AQ$1,0))</f>
        <v>0.89019197225570701</v>
      </c>
      <c r="M924" s="16">
        <f t="shared" si="72"/>
        <v>1.1233531992723371</v>
      </c>
      <c r="N924" s="6">
        <f>INDEX('ROA2'!$D$2:$AQ$224,MATCH(A924,'ROA2'!$B$2:$B$224,0),MATCH(G924,'ROA2'!$D$1:$AQ$1,0))</f>
        <v>2.4459490776061998</v>
      </c>
      <c r="O924" s="6">
        <v>5959.8218239999997</v>
      </c>
      <c r="P924" s="28">
        <v>7.035933803324089E-3</v>
      </c>
    </row>
    <row r="925" spans="1:16" x14ac:dyDescent="0.3">
      <c r="A925" t="s">
        <v>472</v>
      </c>
      <c r="B925" t="e">
        <f>VLOOKUP(A925,Sheet3!L:L,1,FALSE)</f>
        <v>#N/A</v>
      </c>
      <c r="C925" t="str">
        <f>VLOOKUP(A925,'ALL - prices'!B:C,2,FALSE)</f>
        <v>Boardwalk Real Estate Investme</v>
      </c>
      <c r="D925" t="str">
        <f>VLOOKUP(A925,'ALL - prices'!B:I,8,FALSE)</f>
        <v>Real Estate</v>
      </c>
      <c r="E925">
        <v>2015</v>
      </c>
      <c r="F925" t="s">
        <v>682</v>
      </c>
      <c r="G925" t="str">
        <f t="shared" si="69"/>
        <v>2015-Q4</v>
      </c>
      <c r="H925" s="4">
        <f>INDEX('ALL - prices'!$J$3:$DY$219,MATCH('COMBINED DATA'!A925,'ALL - prices'!$B$3:$B$219,0),MATCH('COMBINED DATA'!G925,'ALL - prices'!$J$1:$DY$1,0))</f>
        <v>35.756399999999999</v>
      </c>
      <c r="I925" s="14">
        <f t="shared" si="70"/>
        <v>2.6109222411183897</v>
      </c>
      <c r="J925" s="15">
        <f>INDEX(MarketCap2!$E$2:$AR$224,MATCH(A925,MarketCap2!$B$2:$B$224,0),MATCH(G925,MarketCap2!$E$1:$AR$1,0))</f>
        <v>2465217280</v>
      </c>
      <c r="K925">
        <f t="shared" si="71"/>
        <v>21.625545786601055</v>
      </c>
      <c r="L925">
        <f>INDEX('PB2'!$D$2:$AQ$224,MATCH(A925,'PB2'!$B$2:$B$224,0),MATCH(G925,'PB2'!$D$1:$AQ$1,0))</f>
        <v>0.75847101211547896</v>
      </c>
      <c r="M925" s="16">
        <f t="shared" si="72"/>
        <v>1.318441949694114</v>
      </c>
      <c r="N925" s="6">
        <f>INDEX('ROA2'!$D$2:$AQ$224,MATCH(A925,'ROA2'!$B$2:$B$224,0),MATCH(G925,'ROA2'!$D$1:$AQ$1,0))</f>
        <v>-1.6946990489959699</v>
      </c>
      <c r="O925" s="6">
        <v>5773.2587519999997</v>
      </c>
      <c r="P925" s="28">
        <v>-3.1303464685591233E-2</v>
      </c>
    </row>
    <row r="926" spans="1:16" x14ac:dyDescent="0.3">
      <c r="A926" t="s">
        <v>472</v>
      </c>
      <c r="B926" t="e">
        <f>VLOOKUP(A926,Sheet3!L:L,1,FALSE)</f>
        <v>#N/A</v>
      </c>
      <c r="C926" t="str">
        <f>VLOOKUP(A926,'ALL - prices'!B:C,2,FALSE)</f>
        <v>Boardwalk Real Estate Investme</v>
      </c>
      <c r="D926" t="str">
        <f>VLOOKUP(A926,'ALL - prices'!B:I,8,FALSE)</f>
        <v>Real Estate</v>
      </c>
      <c r="E926">
        <v>2016</v>
      </c>
      <c r="F926" t="s">
        <v>679</v>
      </c>
      <c r="G926" t="str">
        <f t="shared" si="69"/>
        <v>2016-Q1</v>
      </c>
      <c r="H926" s="4">
        <f>INDEX('ALL - prices'!$J$3:$DY$219,MATCH('COMBINED DATA'!A926,'ALL - prices'!$B$3:$B$219,0),MATCH('COMBINED DATA'!G926,'ALL - prices'!$J$1:$DY$1,0))</f>
        <v>39.485199999999999</v>
      </c>
      <c r="I926" s="14">
        <f t="shared" si="70"/>
        <v>3.0116135818970324</v>
      </c>
      <c r="J926" s="15">
        <f>INDEX(MarketCap2!$E$2:$AR$224,MATCH(A926,MarketCap2!$B$2:$B$224,0),MATCH(G926,MarketCap2!$E$1:$AR$1,0))</f>
        <v>2690697728</v>
      </c>
      <c r="K926">
        <f t="shared" si="71"/>
        <v>21.713066375366051</v>
      </c>
      <c r="L926">
        <f>INDEX('PB2'!$D$2:$AQ$224,MATCH(A926,'PB2'!$B$2:$B$224,0),MATCH(G926,'PB2'!$D$1:$AQ$1,0))</f>
        <v>0.818057000637054</v>
      </c>
      <c r="M926" s="16">
        <f t="shared" si="72"/>
        <v>1.222408706509766</v>
      </c>
      <c r="N926" s="6">
        <f>INDEX('ROA2'!$D$2:$AQ$224,MATCH(A926,'ROA2'!$B$2:$B$224,0),MATCH(G926,'ROA2'!$D$1:$AQ$1,0))</f>
        <v>0.48872199654579201</v>
      </c>
      <c r="O926" s="6">
        <v>5833.8421760000001</v>
      </c>
      <c r="P926" s="28">
        <v>1.0493800226607335E-2</v>
      </c>
    </row>
    <row r="927" spans="1:16" x14ac:dyDescent="0.3">
      <c r="A927" t="s">
        <v>472</v>
      </c>
      <c r="B927" t="e">
        <f>VLOOKUP(A927,Sheet3!L:L,1,FALSE)</f>
        <v>#N/A</v>
      </c>
      <c r="C927" t="str">
        <f>VLOOKUP(A927,'ALL - prices'!B:C,2,FALSE)</f>
        <v>Boardwalk Real Estate Investme</v>
      </c>
      <c r="D927" t="str">
        <f>VLOOKUP(A927,'ALL - prices'!B:I,8,FALSE)</f>
        <v>Real Estate</v>
      </c>
      <c r="E927">
        <v>2016</v>
      </c>
      <c r="F927" t="s">
        <v>680</v>
      </c>
      <c r="G927" t="str">
        <f t="shared" si="69"/>
        <v>2016-Q2</v>
      </c>
      <c r="H927" s="4">
        <f>INDEX('ALL - prices'!$J$3:$DY$219,MATCH('COMBINED DATA'!A927,'ALL - prices'!$B$3:$B$219,0),MATCH('COMBINED DATA'!G927,'ALL - prices'!$J$1:$DY$1,0))</f>
        <v>44.349800000000002</v>
      </c>
      <c r="I927" s="14">
        <f t="shared" si="70"/>
        <v>1.1438493854816145</v>
      </c>
      <c r="J927" s="15">
        <f>INDEX(MarketCap2!$E$2:$AR$224,MATCH(A927,MarketCap2!$B$2:$B$224,0),MATCH(G927,MarketCap2!$E$1:$AR$1,0))</f>
        <v>2990472192</v>
      </c>
      <c r="K927">
        <f t="shared" si="71"/>
        <v>21.818697135626184</v>
      </c>
      <c r="L927">
        <f>INDEX('PB2'!$D$2:$AQ$224,MATCH(A927,'PB2'!$B$2:$B$224,0),MATCH(G927,'PB2'!$D$1:$AQ$1,0))</f>
        <v>0.91425597667694103</v>
      </c>
      <c r="M927" s="16">
        <f t="shared" si="72"/>
        <v>1.0937855759332458</v>
      </c>
      <c r="N927" s="6">
        <f>INDEX('ROA2'!$D$2:$AQ$224,MATCH(A927,'ROA2'!$B$2:$B$224,0),MATCH(G927,'ROA2'!$D$1:$AQ$1,0))</f>
        <v>0.2326769977808</v>
      </c>
      <c r="O927" s="6">
        <v>5789.8987520000001</v>
      </c>
      <c r="P927" s="28">
        <v>-7.5325013386169553E-3</v>
      </c>
    </row>
    <row r="928" spans="1:16" x14ac:dyDescent="0.3">
      <c r="A928" t="s">
        <v>472</v>
      </c>
      <c r="B928" t="e">
        <f>VLOOKUP(A928,Sheet3!L:L,1,FALSE)</f>
        <v>#N/A</v>
      </c>
      <c r="C928" t="str">
        <f>VLOOKUP(A928,'ALL - prices'!B:C,2,FALSE)</f>
        <v>Boardwalk Real Estate Investme</v>
      </c>
      <c r="D928" t="str">
        <f>VLOOKUP(A928,'ALL - prices'!B:I,8,FALSE)</f>
        <v>Real Estate</v>
      </c>
      <c r="E928">
        <v>2016</v>
      </c>
      <c r="F928" t="s">
        <v>681</v>
      </c>
      <c r="G928" t="str">
        <f t="shared" si="69"/>
        <v>2016-Q3</v>
      </c>
      <c r="H928" s="4">
        <f>INDEX('ALL - prices'!$J$3:$DY$219,MATCH('COMBINED DATA'!A928,'ALL - prices'!$B$3:$B$219,0),MATCH('COMBINED DATA'!G928,'ALL - prices'!$J$1:$DY$1,0))</f>
        <v>40.308</v>
      </c>
      <c r="I928" s="14">
        <f t="shared" si="70"/>
        <v>3.526354314184363</v>
      </c>
      <c r="J928" s="15">
        <f>INDEX(MarketCap2!$E$2:$AR$224,MATCH(A928,MarketCap2!$B$2:$B$224,0),MATCH(G928,MarketCap2!$E$1:$AR$1,0))</f>
        <v>2688619520</v>
      </c>
      <c r="K928">
        <f t="shared" si="71"/>
        <v>21.712293709242232</v>
      </c>
      <c r="L928">
        <f>INDEX('PB2'!$D$2:$AQ$224,MATCH(A928,'PB2'!$B$2:$B$224,0),MATCH(G928,'PB2'!$D$1:$AQ$1,0))</f>
        <v>0.83827698230743397</v>
      </c>
      <c r="M928" s="16">
        <f t="shared" si="72"/>
        <v>1.19292312816154</v>
      </c>
      <c r="N928" s="6">
        <f>INDEX('ROA2'!$D$2:$AQ$224,MATCH(A928,'ROA2'!$B$2:$B$224,0),MATCH(G928,'ROA2'!$D$1:$AQ$1,0))</f>
        <v>-0.24242299795150801</v>
      </c>
      <c r="O928" s="6">
        <v>5923.5630080000001</v>
      </c>
      <c r="P928" s="28">
        <v>2.3085767424487084E-2</v>
      </c>
    </row>
    <row r="929" spans="1:16" x14ac:dyDescent="0.3">
      <c r="A929" t="s">
        <v>472</v>
      </c>
      <c r="B929" t="e">
        <f>VLOOKUP(A929,Sheet3!L:L,1,FALSE)</f>
        <v>#N/A</v>
      </c>
      <c r="C929" t="str">
        <f>VLOOKUP(A929,'ALL - prices'!B:C,2,FALSE)</f>
        <v>Boardwalk Real Estate Investme</v>
      </c>
      <c r="D929" t="str">
        <f>VLOOKUP(A929,'ALL - prices'!B:I,8,FALSE)</f>
        <v>Real Estate</v>
      </c>
      <c r="E929">
        <v>2016</v>
      </c>
      <c r="F929" t="s">
        <v>682</v>
      </c>
      <c r="G929" t="str">
        <f t="shared" si="69"/>
        <v>2016-Q4</v>
      </c>
      <c r="H929" s="4">
        <f>INDEX('ALL - prices'!$J$3:$DY$219,MATCH('COMBINED DATA'!A929,'ALL - prices'!$B$3:$B$219,0),MATCH('COMBINED DATA'!G929,'ALL - prices'!$J$1:$DY$1,0))</f>
        <v>38.349699999999999</v>
      </c>
      <c r="I929" s="14">
        <f t="shared" si="70"/>
        <v>3.2708788574326628</v>
      </c>
      <c r="J929" s="15">
        <f>INDEX(MarketCap2!$E$2:$AR$224,MATCH(A929,MarketCap2!$B$2:$B$224,0),MATCH(G929,MarketCap2!$E$1:$AR$1,0))</f>
        <v>2527558912</v>
      </c>
      <c r="K929">
        <f t="shared" si="71"/>
        <v>21.65051981699478</v>
      </c>
      <c r="L929">
        <f>INDEX('PB2'!$D$2:$AQ$224,MATCH(A929,'PB2'!$B$2:$B$224,0),MATCH(G929,'PB2'!$D$1:$AQ$1,0))</f>
        <v>0.81700599193572998</v>
      </c>
      <c r="M929" s="16">
        <f t="shared" si="72"/>
        <v>1.2239812313134972</v>
      </c>
      <c r="N929" s="6">
        <f>INDEX('ROA2'!$D$2:$AQ$224,MATCH(A929,'ROA2'!$B$2:$B$224,0),MATCH(G929,'ROA2'!$D$1:$AQ$1,0))</f>
        <v>2.4356880187988299</v>
      </c>
      <c r="O929" s="6">
        <v>5861.6488959999997</v>
      </c>
      <c r="P929" s="28">
        <v>-1.0452174124995883E-2</v>
      </c>
    </row>
    <row r="930" spans="1:16" x14ac:dyDescent="0.3">
      <c r="A930" t="s">
        <v>472</v>
      </c>
      <c r="B930" t="e">
        <f>VLOOKUP(A930,Sheet3!L:L,1,FALSE)</f>
        <v>#N/A</v>
      </c>
      <c r="C930" t="str">
        <f>VLOOKUP(A930,'ALL - prices'!B:C,2,FALSE)</f>
        <v>Boardwalk Real Estate Investme</v>
      </c>
      <c r="D930" t="str">
        <f>VLOOKUP(A930,'ALL - prices'!B:I,8,FALSE)</f>
        <v>Real Estate</v>
      </c>
      <c r="E930">
        <v>2017</v>
      </c>
      <c r="F930" t="s">
        <v>679</v>
      </c>
      <c r="G930" t="str">
        <f t="shared" si="69"/>
        <v>2017-Q1</v>
      </c>
      <c r="H930" s="4">
        <f>INDEX('ALL - prices'!$J$3:$DY$219,MATCH('COMBINED DATA'!A930,'ALL - prices'!$B$3:$B$219,0),MATCH('COMBINED DATA'!G930,'ALL - prices'!$J$1:$DY$1,0))</f>
        <v>37.6389</v>
      </c>
      <c r="I930" s="14">
        <f t="shared" si="70"/>
        <v>3.1520275220879657</v>
      </c>
      <c r="J930" s="15">
        <f>INDEX(MarketCap2!$E$2:$AR$224,MATCH(A930,MarketCap2!$B$2:$B$224,0),MATCH(G930,MarketCap2!$E$1:$AR$1,0))</f>
        <v>2384555520</v>
      </c>
      <c r="K930">
        <f t="shared" si="71"/>
        <v>21.592278579138767</v>
      </c>
      <c r="L930">
        <f>INDEX('PB2'!$D$2:$AQ$224,MATCH(A930,'PB2'!$B$2:$B$224,0),MATCH(G930,'PB2'!$D$1:$AQ$1,0))</f>
        <v>0.79454600811004605</v>
      </c>
      <c r="M930" s="16">
        <f t="shared" si="72"/>
        <v>1.2585803588374433</v>
      </c>
      <c r="N930" s="6">
        <f>INDEX('ROA2'!$D$2:$AQ$224,MATCH(A930,'ROA2'!$B$2:$B$224,0),MATCH(G930,'ROA2'!$D$1:$AQ$1,0))</f>
        <v>-0.99013501405715898</v>
      </c>
      <c r="O930" s="6">
        <v>5768.6128639999997</v>
      </c>
      <c r="P930" s="28">
        <v>-1.5871989887263283E-2</v>
      </c>
    </row>
    <row r="931" spans="1:16" x14ac:dyDescent="0.3">
      <c r="A931" t="s">
        <v>472</v>
      </c>
      <c r="B931" t="e">
        <f>VLOOKUP(A931,Sheet3!L:L,1,FALSE)</f>
        <v>#N/A</v>
      </c>
      <c r="C931" t="str">
        <f>VLOOKUP(A931,'ALL - prices'!B:C,2,FALSE)</f>
        <v>Boardwalk Real Estate Investme</v>
      </c>
      <c r="D931" t="str">
        <f>VLOOKUP(A931,'ALL - prices'!B:I,8,FALSE)</f>
        <v>Real Estate</v>
      </c>
      <c r="E931">
        <v>2017</v>
      </c>
      <c r="F931" t="s">
        <v>680</v>
      </c>
      <c r="G931" t="str">
        <f t="shared" si="69"/>
        <v>2017-Q2</v>
      </c>
      <c r="H931" s="4">
        <f>INDEX('ALL - prices'!$J$3:$DY$219,MATCH('COMBINED DATA'!A931,'ALL - prices'!$B$3:$B$219,0),MATCH('COMBINED DATA'!G931,'ALL - prices'!$J$1:$DY$1,0))</f>
        <v>38.393599999999999</v>
      </c>
      <c r="I931" s="14">
        <f t="shared" si="70"/>
        <v>3.131298250992177</v>
      </c>
      <c r="J931" s="15">
        <f>INDEX(MarketCap2!$E$2:$AR$224,MATCH(A931,MarketCap2!$B$2:$B$224,0),MATCH(G931,MarketCap2!$E$1:$AR$1,0))</f>
        <v>2403765504</v>
      </c>
      <c r="K931">
        <f t="shared" si="71"/>
        <v>21.600302304768459</v>
      </c>
      <c r="L931">
        <f>INDEX('PB2'!$D$2:$AQ$224,MATCH(A931,'PB2'!$B$2:$B$224,0),MATCH(G931,'PB2'!$D$1:$AQ$1,0))</f>
        <v>0.79116302728652999</v>
      </c>
      <c r="M931" s="16">
        <f t="shared" si="72"/>
        <v>1.2639619970990341</v>
      </c>
      <c r="N931" s="6">
        <f>INDEX('ROA2'!$D$2:$AQ$224,MATCH(A931,'ROA2'!$B$2:$B$224,0),MATCH(G931,'ROA2'!$D$1:$AQ$1,0))</f>
        <v>-1.6641860008239799</v>
      </c>
      <c r="O931" s="6">
        <v>5800.8729599999997</v>
      </c>
      <c r="P931" s="28">
        <v>5.5923489338874756E-3</v>
      </c>
    </row>
    <row r="932" spans="1:16" x14ac:dyDescent="0.3">
      <c r="A932" t="s">
        <v>472</v>
      </c>
      <c r="B932" t="e">
        <f>VLOOKUP(A932,Sheet3!L:L,1,FALSE)</f>
        <v>#N/A</v>
      </c>
      <c r="C932" t="str">
        <f>VLOOKUP(A932,'ALL - prices'!B:C,2,FALSE)</f>
        <v>Boardwalk Real Estate Investme</v>
      </c>
      <c r="D932" t="str">
        <f>VLOOKUP(A932,'ALL - prices'!B:I,8,FALSE)</f>
        <v>Real Estate</v>
      </c>
      <c r="E932">
        <v>2017</v>
      </c>
      <c r="F932" t="s">
        <v>681</v>
      </c>
      <c r="G932" t="str">
        <f t="shared" si="69"/>
        <v>2017-Q3</v>
      </c>
      <c r="H932" s="4">
        <f>INDEX('ALL - prices'!$J$3:$DY$219,MATCH('COMBINED DATA'!A932,'ALL - prices'!$B$3:$B$219,0),MATCH('COMBINED DATA'!G932,'ALL - prices'!$J$1:$DY$1,0))</f>
        <v>31.108699999999999</v>
      </c>
      <c r="I932" s="14">
        <f t="shared" si="70"/>
        <v>2.8529531395847818</v>
      </c>
      <c r="J932" s="15">
        <f>INDEX(MarketCap2!$E$2:$AR$224,MATCH(A932,MarketCap2!$B$2:$B$224,0),MATCH(G932,MarketCap2!$E$1:$AR$1,0))</f>
        <v>1921495808</v>
      </c>
      <c r="K932">
        <f t="shared" si="71"/>
        <v>21.376369786337857</v>
      </c>
      <c r="L932">
        <f>INDEX('PB2'!$D$2:$AQ$224,MATCH(A932,'PB2'!$B$2:$B$224,0),MATCH(G932,'PB2'!$D$1:$AQ$1,0))</f>
        <v>0.62874501943588301</v>
      </c>
      <c r="M932" s="16">
        <f t="shared" si="72"/>
        <v>1.5904698551683336</v>
      </c>
      <c r="N932" s="6">
        <f>INDEX('ROA2'!$D$2:$AQ$224,MATCH(A932,'ROA2'!$B$2:$B$224,0),MATCH(G932,'ROA2'!$D$1:$AQ$1,0))</f>
        <v>-0.66276901960372903</v>
      </c>
      <c r="O932" s="6">
        <v>6022.6831359999996</v>
      </c>
      <c r="P932" s="28">
        <v>3.8237378672054206E-2</v>
      </c>
    </row>
    <row r="933" spans="1:16" x14ac:dyDescent="0.3">
      <c r="A933" t="s">
        <v>472</v>
      </c>
      <c r="B933" t="e">
        <f>VLOOKUP(A933,Sheet3!L:L,1,FALSE)</f>
        <v>#N/A</v>
      </c>
      <c r="C933" t="str">
        <f>VLOOKUP(A933,'ALL - prices'!B:C,2,FALSE)</f>
        <v>Boardwalk Real Estate Investme</v>
      </c>
      <c r="D933" t="str">
        <f>VLOOKUP(A933,'ALL - prices'!B:I,8,FALSE)</f>
        <v>Real Estate</v>
      </c>
      <c r="E933">
        <v>2017</v>
      </c>
      <c r="F933" t="s">
        <v>682</v>
      </c>
      <c r="G933" t="str">
        <f t="shared" si="69"/>
        <v>2017-Q4</v>
      </c>
      <c r="H933" s="4">
        <f>INDEX('ALL - prices'!$J$3:$DY$219,MATCH('COMBINED DATA'!A933,'ALL - prices'!$B$3:$B$219,0),MATCH('COMBINED DATA'!G933,'ALL - prices'!$J$1:$DY$1,0))</f>
        <v>35.760800000000003</v>
      </c>
      <c r="I933" s="14">
        <f t="shared" si="70"/>
        <v>4.224082845916576</v>
      </c>
      <c r="J933" s="15">
        <f>INDEX(MarketCap2!$E$2:$AR$224,MATCH(A933,MarketCap2!$B$2:$B$224,0),MATCH(G933,MarketCap2!$E$1:$AR$1,0))</f>
        <v>2178301952</v>
      </c>
      <c r="K933">
        <f t="shared" si="71"/>
        <v>21.501811489129832</v>
      </c>
      <c r="L933">
        <f>INDEX('PB2'!$D$2:$AQ$224,MATCH(A933,'PB2'!$B$2:$B$224,0),MATCH(G933,'PB2'!$D$1:$AQ$1,0))</f>
        <v>0.73533302545547496</v>
      </c>
      <c r="M933" s="16">
        <f t="shared" si="72"/>
        <v>1.3599280399252935</v>
      </c>
      <c r="N933" s="6">
        <f>INDEX('ROA2'!$D$2:$AQ$224,MATCH(A933,'ROA2'!$B$2:$B$224,0),MATCH(G933,'ROA2'!$D$1:$AQ$1,0))</f>
        <v>0.68118202686309803</v>
      </c>
      <c r="O933" s="6">
        <v>5981.5879679999998</v>
      </c>
      <c r="P933" s="28">
        <v>-6.8233986533937805E-3</v>
      </c>
    </row>
    <row r="934" spans="1:16" x14ac:dyDescent="0.3">
      <c r="A934" t="s">
        <v>472</v>
      </c>
      <c r="B934" t="e">
        <f>VLOOKUP(A934,Sheet3!L:L,1,FALSE)</f>
        <v>#N/A</v>
      </c>
      <c r="C934" t="str">
        <f>VLOOKUP(A934,'ALL - prices'!B:C,2,FALSE)</f>
        <v>Boardwalk Real Estate Investme</v>
      </c>
      <c r="D934" t="str">
        <f>VLOOKUP(A934,'ALL - prices'!B:I,8,FALSE)</f>
        <v>Real Estate</v>
      </c>
      <c r="E934">
        <v>2018</v>
      </c>
      <c r="F934" t="s">
        <v>679</v>
      </c>
      <c r="G934" t="str">
        <f t="shared" si="69"/>
        <v>2018-Q1</v>
      </c>
      <c r="H934" s="4">
        <f>INDEX('ALL - prices'!$J$3:$DY$219,MATCH('COMBINED DATA'!A934,'ALL - prices'!$B$3:$B$219,0),MATCH('COMBINED DATA'!G934,'ALL - prices'!$J$1:$DY$1,0))</f>
        <v>36.9465</v>
      </c>
      <c r="I934" s="14">
        <f t="shared" si="70"/>
        <v>4.4325550923442085</v>
      </c>
      <c r="J934" s="15">
        <f>INDEX(MarketCap2!$E$2:$AR$224,MATCH(A934,MarketCap2!$B$2:$B$224,0),MATCH(G934,MarketCap2!$E$1:$AR$1,0))</f>
        <v>2237953536</v>
      </c>
      <c r="K934">
        <f t="shared" si="71"/>
        <v>21.528827685226521</v>
      </c>
      <c r="L934">
        <f>INDEX('PB2'!$D$2:$AQ$224,MATCH(A934,'PB2'!$B$2:$B$224,0),MATCH(G934,'PB2'!$D$1:$AQ$1,0))</f>
        <v>0.74118101596832298</v>
      </c>
      <c r="M934" s="16">
        <f t="shared" si="72"/>
        <v>1.3491980750391193</v>
      </c>
      <c r="N934" s="6">
        <f>INDEX('ROA2'!$D$2:$AQ$224,MATCH(A934,'ROA2'!$B$2:$B$224,0),MATCH(G934,'ROA2'!$D$1:$AQ$1,0))</f>
        <v>0.98434799909591697</v>
      </c>
      <c r="O934" s="6">
        <v>5865.0752000000002</v>
      </c>
      <c r="P934" s="28">
        <v>-1.9478568002897188E-2</v>
      </c>
    </row>
    <row r="935" spans="1:16" x14ac:dyDescent="0.3">
      <c r="A935" t="s">
        <v>472</v>
      </c>
      <c r="B935" t="e">
        <f>VLOOKUP(A935,Sheet3!L:L,1,FALSE)</f>
        <v>#N/A</v>
      </c>
      <c r="C935" t="str">
        <f>VLOOKUP(A935,'ALL - prices'!B:C,2,FALSE)</f>
        <v>Boardwalk Real Estate Investme</v>
      </c>
      <c r="D935" t="str">
        <f>VLOOKUP(A935,'ALL - prices'!B:I,8,FALSE)</f>
        <v>Real Estate</v>
      </c>
      <c r="E935">
        <v>2018</v>
      </c>
      <c r="F935" t="s">
        <v>680</v>
      </c>
      <c r="G935" t="str">
        <f t="shared" si="69"/>
        <v>2018-Q2</v>
      </c>
      <c r="H935" s="4">
        <f>INDEX('ALL - prices'!$J$3:$DY$219,MATCH('COMBINED DATA'!A935,'ALL - prices'!$B$3:$B$219,0),MATCH('COMBINED DATA'!G935,'ALL - prices'!$J$1:$DY$1,0))</f>
        <v>38.324199999999998</v>
      </c>
      <c r="I935" s="14">
        <f t="shared" si="70"/>
        <v>4.4623695935194734</v>
      </c>
      <c r="J935" s="15">
        <f>INDEX(MarketCap2!$E$2:$AR$224,MATCH(A935,MarketCap2!$B$2:$B$224,0),MATCH(G935,MarketCap2!$E$1:$AR$1,0))</f>
        <v>2308727040</v>
      </c>
      <c r="K935">
        <f t="shared" si="71"/>
        <v>21.559962144652964</v>
      </c>
      <c r="L935">
        <f>INDEX('PB2'!$D$2:$AQ$224,MATCH(A935,'PB2'!$B$2:$B$224,0),MATCH(G935,'PB2'!$D$1:$AQ$1,0))</f>
        <v>0.75341200828552202</v>
      </c>
      <c r="M935" s="16">
        <f t="shared" si="72"/>
        <v>1.3272950112324571</v>
      </c>
      <c r="N935" s="6">
        <f>INDEX('ROA2'!$D$2:$AQ$224,MATCH(A935,'ROA2'!$B$2:$B$224,0),MATCH(G935,'ROA2'!$D$1:$AQ$1,0))</f>
        <v>1.85708999633789</v>
      </c>
      <c r="O935" s="6">
        <v>5972.0611840000001</v>
      </c>
      <c r="P935" s="28">
        <v>1.8241195611609536E-2</v>
      </c>
    </row>
    <row r="936" spans="1:16" x14ac:dyDescent="0.3">
      <c r="A936" t="s">
        <v>472</v>
      </c>
      <c r="B936" t="e">
        <f>VLOOKUP(A936,Sheet3!L:L,1,FALSE)</f>
        <v>#N/A</v>
      </c>
      <c r="C936" t="str">
        <f>VLOOKUP(A936,'ALL - prices'!B:C,2,FALSE)</f>
        <v>Boardwalk Real Estate Investme</v>
      </c>
      <c r="D936" t="str">
        <f>VLOOKUP(A936,'ALL - prices'!B:I,8,FALSE)</f>
        <v>Real Estate</v>
      </c>
      <c r="E936">
        <v>2018</v>
      </c>
      <c r="F936" t="s">
        <v>681</v>
      </c>
      <c r="G936" t="str">
        <f t="shared" si="69"/>
        <v>2018-Q3</v>
      </c>
      <c r="H936" s="4">
        <f>INDEX('ALL - prices'!$J$3:$DY$219,MATCH('COMBINED DATA'!A936,'ALL - prices'!$B$3:$B$219,0),MATCH('COMBINED DATA'!G936,'ALL - prices'!$J$1:$DY$1,0))</f>
        <v>42.317900000000002</v>
      </c>
      <c r="I936" s="14">
        <f t="shared" si="70"/>
        <v>2.612272980885932</v>
      </c>
      <c r="J936" s="15">
        <f>INDEX(MarketCap2!$E$2:$AR$224,MATCH(A936,MarketCap2!$B$2:$B$224,0),MATCH(G936,MarketCap2!$E$1:$AR$1,0))</f>
        <v>2536212736</v>
      </c>
      <c r="K936">
        <f t="shared" si="71"/>
        <v>21.653937756438452</v>
      </c>
      <c r="L936">
        <f>INDEX('PB2'!$D$2:$AQ$224,MATCH(A936,'PB2'!$B$2:$B$224,0),MATCH(G936,'PB2'!$D$1:$AQ$1,0))</f>
        <v>0.82196497917175304</v>
      </c>
      <c r="M936" s="16">
        <f t="shared" si="72"/>
        <v>1.2165968445609965</v>
      </c>
      <c r="N936" s="6">
        <f>INDEX('ROA2'!$D$2:$AQ$224,MATCH(A936,'ROA2'!$B$2:$B$224,0),MATCH(G936,'ROA2'!$D$1:$AQ$1,0))</f>
        <v>1.7037570476532</v>
      </c>
      <c r="O936" s="6">
        <v>6028.6848</v>
      </c>
      <c r="P936" s="28">
        <v>9.4814192714070926E-3</v>
      </c>
    </row>
    <row r="937" spans="1:16" x14ac:dyDescent="0.3">
      <c r="A937" t="s">
        <v>472</v>
      </c>
      <c r="B937" t="e">
        <f>VLOOKUP(A937,Sheet3!L:L,1,FALSE)</f>
        <v>#N/A</v>
      </c>
      <c r="C937" t="str">
        <f>VLOOKUP(A937,'ALL - prices'!B:C,2,FALSE)</f>
        <v>Boardwalk Real Estate Investme</v>
      </c>
      <c r="D937" t="str">
        <f>VLOOKUP(A937,'ALL - prices'!B:I,8,FALSE)</f>
        <v>Real Estate</v>
      </c>
      <c r="E937">
        <v>2018</v>
      </c>
      <c r="F937" t="s">
        <v>682</v>
      </c>
      <c r="G937" t="str">
        <f t="shared" si="69"/>
        <v>2018-Q4</v>
      </c>
      <c r="H937" s="4">
        <f>INDEX('ALL - prices'!$J$3:$DY$219,MATCH('COMBINED DATA'!A937,'ALL - prices'!$B$3:$B$219,0),MATCH('COMBINED DATA'!G937,'ALL - prices'!$J$1:$DY$1,0))</f>
        <v>32.081699999999998</v>
      </c>
      <c r="I937" s="14">
        <f t="shared" si="70"/>
        <v>2.7486785726660243</v>
      </c>
      <c r="J937" s="15">
        <f>INDEX(MarketCap2!$E$2:$AR$224,MATCH(A937,MarketCap2!$B$2:$B$224,0),MATCH(G937,MarketCap2!$E$1:$AR$1,0))</f>
        <v>1911385344</v>
      </c>
      <c r="K937">
        <f t="shared" si="71"/>
        <v>21.371094127088814</v>
      </c>
      <c r="L937">
        <f>INDEX('PB2'!$D$2:$AQ$224,MATCH(A937,'PB2'!$B$2:$B$224,0),MATCH(G937,'PB2'!$D$1:$AQ$1,0))</f>
        <v>0.61511802673339799</v>
      </c>
      <c r="M937" s="16">
        <f t="shared" si="72"/>
        <v>1.6257042657496623</v>
      </c>
      <c r="N937" s="6">
        <f>INDEX('ROA2'!$D$2:$AQ$224,MATCH(A937,'ROA2'!$B$2:$B$224,0),MATCH(G937,'ROA2'!$D$1:$AQ$1,0))</f>
        <v>1.5175119638443</v>
      </c>
      <c r="O937" s="6">
        <v>6055.7470720000001</v>
      </c>
      <c r="P937" s="28">
        <v>4.4889180472663156E-3</v>
      </c>
    </row>
    <row r="938" spans="1:16" x14ac:dyDescent="0.3">
      <c r="A938" t="s">
        <v>472</v>
      </c>
      <c r="B938" t="e">
        <f>VLOOKUP(A938,Sheet3!L:L,1,FALSE)</f>
        <v>#N/A</v>
      </c>
      <c r="C938" t="str">
        <f>VLOOKUP(A938,'ALL - prices'!B:C,2,FALSE)</f>
        <v>Boardwalk Real Estate Investme</v>
      </c>
      <c r="D938" t="str">
        <f>VLOOKUP(A938,'ALL - prices'!B:I,8,FALSE)</f>
        <v>Real Estate</v>
      </c>
      <c r="E938">
        <v>2019</v>
      </c>
      <c r="F938" t="s">
        <v>679</v>
      </c>
      <c r="G938" t="str">
        <f t="shared" si="69"/>
        <v>2019-Q1</v>
      </c>
      <c r="H938" s="4">
        <f>INDEX('ALL - prices'!$J$3:$DY$219,MATCH('COMBINED DATA'!A938,'ALL - prices'!$B$3:$B$219,0),MATCH('COMBINED DATA'!G938,'ALL - prices'!$J$1:$DY$1,0))</f>
        <v>34.815399999999997</v>
      </c>
      <c r="I938" s="14">
        <f t="shared" si="70"/>
        <v>9.0496830887422064</v>
      </c>
      <c r="J938" s="15">
        <f>INDEX(MarketCap2!$E$2:$AR$224,MATCH(A938,MarketCap2!$B$2:$B$224,0),MATCH(G938,MarketCap2!$E$1:$AR$1,0))</f>
        <v>2061525888</v>
      </c>
      <c r="K938">
        <f t="shared" si="71"/>
        <v>21.44671226787861</v>
      </c>
      <c r="L938">
        <f>INDEX('PB2'!$D$2:$AQ$224,MATCH(A938,'PB2'!$B$2:$B$224,0),MATCH(G938,'PB2'!$D$1:$AQ$1,0))</f>
        <v>0.66763502359390303</v>
      </c>
      <c r="M938" s="16">
        <f t="shared" si="72"/>
        <v>1.4978243571120109</v>
      </c>
      <c r="N938" s="6">
        <f>INDEX('ROA2'!$D$2:$AQ$224,MATCH(A938,'ROA2'!$B$2:$B$224,0),MATCH(G938,'ROA2'!$D$1:$AQ$1,0))</f>
        <v>3.2269470691680899</v>
      </c>
      <c r="O938" s="6">
        <v>6109.0908159999999</v>
      </c>
      <c r="P938" s="28">
        <v>8.8087800507134165E-3</v>
      </c>
    </row>
    <row r="939" spans="1:16" x14ac:dyDescent="0.3">
      <c r="A939" t="s">
        <v>472</v>
      </c>
      <c r="B939" t="e">
        <f>VLOOKUP(A939,Sheet3!L:L,1,FALSE)</f>
        <v>#N/A</v>
      </c>
      <c r="C939" t="str">
        <f>VLOOKUP(A939,'ALL - prices'!B:C,2,FALSE)</f>
        <v>Boardwalk Real Estate Investme</v>
      </c>
      <c r="D939" t="str">
        <f>VLOOKUP(A939,'ALL - prices'!B:I,8,FALSE)</f>
        <v>Real Estate</v>
      </c>
      <c r="E939">
        <v>2019</v>
      </c>
      <c r="F939" t="s">
        <v>680</v>
      </c>
      <c r="G939" t="str">
        <f t="shared" si="69"/>
        <v>2019-Q2</v>
      </c>
      <c r="H939" s="4">
        <f>INDEX('ALL - prices'!$J$3:$DY$219,MATCH('COMBINED DATA'!A939,'ALL - prices'!$B$3:$B$219,0),MATCH('COMBINED DATA'!G939,'ALL - prices'!$J$1:$DY$1,0))</f>
        <v>34.226900000000001</v>
      </c>
      <c r="I939" s="14">
        <f t="shared" si="70"/>
        <v>9.5958247248043609</v>
      </c>
      <c r="J939" s="15">
        <f>INDEX(MarketCap2!$E$2:$AR$224,MATCH(A939,MarketCap2!$B$2:$B$224,0),MATCH(G939,MarketCap2!$E$1:$AR$1,0))</f>
        <v>2014006656</v>
      </c>
      <c r="K939">
        <f t="shared" si="71"/>
        <v>21.423391936103258</v>
      </c>
      <c r="L939">
        <f>INDEX('PB2'!$D$2:$AQ$224,MATCH(A939,'PB2'!$B$2:$B$224,0),MATCH(G939,'PB2'!$D$1:$AQ$1,0))</f>
        <v>0.63989400863647505</v>
      </c>
      <c r="M939" s="16">
        <f t="shared" si="72"/>
        <v>1.5627588108394086</v>
      </c>
      <c r="N939" s="6">
        <f>INDEX('ROA2'!$D$2:$AQ$224,MATCH(A939,'ROA2'!$B$2:$B$224,0),MATCH(G939,'ROA2'!$D$1:$AQ$1,0))</f>
        <v>1.90648305416107</v>
      </c>
      <c r="O939" s="6">
        <v>6218.5528320000003</v>
      </c>
      <c r="P939" s="28">
        <v>1.79178897968441E-2</v>
      </c>
    </row>
    <row r="940" spans="1:16" x14ac:dyDescent="0.3">
      <c r="A940" t="s">
        <v>472</v>
      </c>
      <c r="B940" t="e">
        <f>VLOOKUP(A940,Sheet3!L:L,1,FALSE)</f>
        <v>#N/A</v>
      </c>
      <c r="C940" t="str">
        <f>VLOOKUP(A940,'ALL - prices'!B:C,2,FALSE)</f>
        <v>Boardwalk Real Estate Investme</v>
      </c>
      <c r="D940" t="str">
        <f>VLOOKUP(A940,'ALL - prices'!B:I,8,FALSE)</f>
        <v>Real Estate</v>
      </c>
      <c r="E940">
        <v>2019</v>
      </c>
      <c r="F940" t="s">
        <v>681</v>
      </c>
      <c r="G940" t="str">
        <f t="shared" si="69"/>
        <v>2019-Q3</v>
      </c>
      <c r="H940" s="4">
        <f>INDEX('ALL - prices'!$J$3:$DY$219,MATCH('COMBINED DATA'!A940,'ALL - prices'!$B$3:$B$219,0),MATCH('COMBINED DATA'!G940,'ALL - prices'!$J$1:$DY$1,0))</f>
        <v>38.374400000000001</v>
      </c>
      <c r="I940" s="14">
        <f t="shared" si="70"/>
        <v>8.5680630383515997</v>
      </c>
      <c r="J940" s="15">
        <f>INDEX(MarketCap2!$E$2:$AR$224,MATCH(A940,MarketCap2!$B$2:$B$224,0),MATCH(G940,MarketCap2!$E$1:$AR$1,0))</f>
        <v>2245030912</v>
      </c>
      <c r="K940">
        <f t="shared" si="71"/>
        <v>21.531985127310868</v>
      </c>
      <c r="L940">
        <f>INDEX('PB2'!$D$2:$AQ$224,MATCH(A940,'PB2'!$B$2:$B$224,0),MATCH(G940,'PB2'!$D$1:$AQ$1,0))</f>
        <v>0.69849002361297596</v>
      </c>
      <c r="M940" s="16">
        <f t="shared" si="72"/>
        <v>1.4316596747186854</v>
      </c>
      <c r="N940" s="6">
        <f>INDEX('ROA2'!$D$2:$AQ$224,MATCH(A940,'ROA2'!$B$2:$B$224,0),MATCH(G940,'ROA2'!$D$1:$AQ$1,0))</f>
        <v>2.1268041133880602</v>
      </c>
      <c r="O940" s="6">
        <v>6293.5577599999997</v>
      </c>
      <c r="P940" s="28">
        <v>1.2061476363766203E-2</v>
      </c>
    </row>
    <row r="941" spans="1:16" x14ac:dyDescent="0.3">
      <c r="A941" t="s">
        <v>472</v>
      </c>
      <c r="B941" t="e">
        <f>VLOOKUP(A941,Sheet3!L:L,1,FALSE)</f>
        <v>#N/A</v>
      </c>
      <c r="C941" t="str">
        <f>VLOOKUP(A941,'ALL - prices'!B:C,2,FALSE)</f>
        <v>Boardwalk Real Estate Investme</v>
      </c>
      <c r="D941" t="str">
        <f>VLOOKUP(A941,'ALL - prices'!B:I,8,FALSE)</f>
        <v>Real Estate</v>
      </c>
      <c r="E941">
        <v>2019</v>
      </c>
      <c r="F941" t="s">
        <v>682</v>
      </c>
      <c r="G941" t="str">
        <f t="shared" si="69"/>
        <v>2019-Q4</v>
      </c>
      <c r="H941" s="4">
        <f>INDEX('ALL - prices'!$J$3:$DY$219,MATCH('COMBINED DATA'!A941,'ALL - prices'!$B$3:$B$219,0),MATCH('COMBINED DATA'!G941,'ALL - prices'!$J$1:$DY$1,0))</f>
        <v>39.903399999999998</v>
      </c>
      <c r="I941" s="14">
        <f t="shared" si="70"/>
        <v>4.2418922118161966</v>
      </c>
      <c r="J941" s="15">
        <f>INDEX(MarketCap2!$E$2:$AR$224,MATCH(A941,MarketCap2!$B$2:$B$224,0),MATCH(G941,MarketCap2!$E$1:$AR$1,0))</f>
        <v>2321870592</v>
      </c>
      <c r="K941">
        <f t="shared" si="71"/>
        <v>21.565638987402917</v>
      </c>
      <c r="L941">
        <f>INDEX('PB2'!$D$2:$AQ$224,MATCH(A941,'PB2'!$B$2:$B$224,0),MATCH(G941,'PB2'!$D$1:$AQ$1,0))</f>
        <v>0.75030899047851596</v>
      </c>
      <c r="M941" s="16">
        <f t="shared" si="72"/>
        <v>1.3327842431452694</v>
      </c>
      <c r="N941" s="6">
        <f>INDEX('ROA2'!$D$2:$AQ$224,MATCH(A941,'ROA2'!$B$2:$B$224,0),MATCH(G941,'ROA2'!$D$1:$AQ$1,0))</f>
        <v>2.85595607757568</v>
      </c>
      <c r="O941" s="6">
        <v>6375.6057600000004</v>
      </c>
      <c r="P941" s="28">
        <v>1.303682322921919E-2</v>
      </c>
    </row>
    <row r="942" spans="1:16" x14ac:dyDescent="0.3">
      <c r="A942" t="s">
        <v>472</v>
      </c>
      <c r="B942" t="e">
        <f>VLOOKUP(A942,Sheet3!L:L,1,FALSE)</f>
        <v>#N/A</v>
      </c>
      <c r="C942" t="str">
        <f>VLOOKUP(A942,'ALL - prices'!B:C,2,FALSE)</f>
        <v>Boardwalk Real Estate Investme</v>
      </c>
      <c r="D942" t="str">
        <f>VLOOKUP(A942,'ALL - prices'!B:I,8,FALSE)</f>
        <v>Real Estate</v>
      </c>
      <c r="E942">
        <v>2020</v>
      </c>
      <c r="F942" t="s">
        <v>679</v>
      </c>
      <c r="G942" t="str">
        <f t="shared" si="69"/>
        <v>2020-Q1</v>
      </c>
      <c r="H942" s="4">
        <f>INDEX('ALL - prices'!$J$3:$DY$219,MATCH('COMBINED DATA'!A942,'ALL - prices'!$B$3:$B$219,0),MATCH('COMBINED DATA'!G942,'ALL - prices'!$J$1:$DY$1,0))</f>
        <v>20.049299999999999</v>
      </c>
      <c r="I942" s="14">
        <f t="shared" si="70"/>
        <v>3.8034333704343282</v>
      </c>
      <c r="J942" s="15">
        <f>INDEX(MarketCap2!$E$2:$AR$224,MATCH(A942,MarketCap2!$B$2:$B$224,0),MATCH(G942,MarketCap2!$E$1:$AR$1,0))</f>
        <v>1158154880</v>
      </c>
      <c r="K942">
        <f t="shared" si="71"/>
        <v>20.870093954994875</v>
      </c>
      <c r="L942">
        <f>INDEX('PB2'!$D$2:$AQ$224,MATCH(A942,'PB2'!$B$2:$B$224,0),MATCH(G942,'PB2'!$D$1:$AQ$1,0))</f>
        <v>0.36915001273155201</v>
      </c>
      <c r="M942" s="16">
        <f t="shared" si="72"/>
        <v>2.7089258174486526</v>
      </c>
      <c r="N942" s="6">
        <f>INDEX('ROA2'!$D$2:$AQ$224,MATCH(A942,'ROA2'!$B$2:$B$224,0),MATCH(G942,'ROA2'!$D$1:$AQ$1,0))</f>
        <v>0.40247100591659501</v>
      </c>
      <c r="O942" s="6">
        <v>6276.3837439999998</v>
      </c>
      <c r="P942" s="28">
        <v>-1.5562759012251192E-2</v>
      </c>
    </row>
    <row r="943" spans="1:16" x14ac:dyDescent="0.3">
      <c r="A943" t="s">
        <v>472</v>
      </c>
      <c r="B943" t="e">
        <f>VLOOKUP(A943,Sheet3!L:L,1,FALSE)</f>
        <v>#N/A</v>
      </c>
      <c r="C943" t="str">
        <f>VLOOKUP(A943,'ALL - prices'!B:C,2,FALSE)</f>
        <v>Boardwalk Real Estate Investme</v>
      </c>
      <c r="D943" t="str">
        <f>VLOOKUP(A943,'ALL - prices'!B:I,8,FALSE)</f>
        <v>Real Estate</v>
      </c>
      <c r="E943">
        <v>2020</v>
      </c>
      <c r="F943" t="s">
        <v>680</v>
      </c>
      <c r="G943" t="str">
        <f t="shared" si="69"/>
        <v>2020-Q2</v>
      </c>
      <c r="H943" s="4">
        <f>INDEX('ALL - prices'!$J$3:$DY$219,MATCH('COMBINED DATA'!A943,'ALL - prices'!$B$3:$B$219,0),MATCH('COMBINED DATA'!G943,'ALL - prices'!$J$1:$DY$1,0))</f>
        <v>26.230599999999999</v>
      </c>
      <c r="I943" s="14">
        <f t="shared" si="70"/>
        <v>5.3210957871319495</v>
      </c>
      <c r="J943" s="15">
        <f>INDEX(MarketCap2!$E$2:$AR$224,MATCH(A943,MarketCap2!$B$2:$B$224,0),MATCH(G943,MarketCap2!$E$1:$AR$1,0))</f>
        <v>1513317248</v>
      </c>
      <c r="K943">
        <f t="shared" si="71"/>
        <v>21.137569931200179</v>
      </c>
      <c r="L943">
        <f>INDEX('PB2'!$D$2:$AQ$224,MATCH(A943,'PB2'!$B$2:$B$224,0),MATCH(G943,'PB2'!$D$1:$AQ$1,0))</f>
        <v>0.48511099815368702</v>
      </c>
      <c r="M943" s="16">
        <f t="shared" si="72"/>
        <v>2.0613838973058947</v>
      </c>
      <c r="N943" s="6">
        <f>INDEX('ROA2'!$D$2:$AQ$224,MATCH(A943,'ROA2'!$B$2:$B$224,0),MATCH(G943,'ROA2'!$D$1:$AQ$1,0))</f>
        <v>1.4551529884338399</v>
      </c>
      <c r="O943" s="6">
        <v>6225.0910720000002</v>
      </c>
      <c r="P943" s="28">
        <v>-8.1723288588008269E-3</v>
      </c>
    </row>
    <row r="944" spans="1:16" x14ac:dyDescent="0.3">
      <c r="A944" t="s">
        <v>472</v>
      </c>
      <c r="B944" t="e">
        <f>VLOOKUP(A944,Sheet3!L:L,1,FALSE)</f>
        <v>#N/A</v>
      </c>
      <c r="C944" t="str">
        <f>VLOOKUP(A944,'ALL - prices'!B:C,2,FALSE)</f>
        <v>Boardwalk Real Estate Investme</v>
      </c>
      <c r="D944" t="str">
        <f>VLOOKUP(A944,'ALL - prices'!B:I,8,FALSE)</f>
        <v>Real Estate</v>
      </c>
      <c r="E944">
        <v>2020</v>
      </c>
      <c r="F944" t="s">
        <v>681</v>
      </c>
      <c r="G944" t="str">
        <f t="shared" si="69"/>
        <v>2020-Q3</v>
      </c>
      <c r="H944" s="4">
        <f>INDEX('ALL - prices'!$J$3:$DY$219,MATCH('COMBINED DATA'!A944,'ALL - prices'!$B$3:$B$219,0),MATCH('COMBINED DATA'!G944,'ALL - prices'!$J$1:$DY$1,0))</f>
        <v>24.44</v>
      </c>
      <c r="I944" s="14">
        <f t="shared" si="70"/>
        <v>5.6770076084735885</v>
      </c>
      <c r="J944" s="15">
        <f>INDEX(MarketCap2!$E$2:$AR$224,MATCH(A944,MarketCap2!$B$2:$B$224,0),MATCH(G944,MarketCap2!$E$1:$AR$1,0))</f>
        <v>1398201216</v>
      </c>
      <c r="K944">
        <f t="shared" si="71"/>
        <v>21.058452401731383</v>
      </c>
      <c r="L944">
        <f>INDEX('PB2'!$D$2:$AQ$224,MATCH(A944,'PB2'!$B$2:$B$224,0),MATCH(G944,'PB2'!$D$1:$AQ$1,0))</f>
        <v>0.45525500178337103</v>
      </c>
      <c r="M944" s="16">
        <f t="shared" si="72"/>
        <v>2.1965711438264242</v>
      </c>
      <c r="N944" s="6">
        <f>INDEX('ROA2'!$D$2:$AQ$224,MATCH(A944,'ROA2'!$B$2:$B$224,0),MATCH(G944,'ROA2'!$D$1:$AQ$1,0))</f>
        <v>-0.260744988918304</v>
      </c>
      <c r="O944" s="6">
        <v>6234.3772159999999</v>
      </c>
      <c r="P944" s="28">
        <v>1.491728216116883E-3</v>
      </c>
    </row>
    <row r="945" spans="1:16" x14ac:dyDescent="0.3">
      <c r="A945" t="s">
        <v>472</v>
      </c>
      <c r="B945" t="e">
        <f>VLOOKUP(A945,Sheet3!L:L,1,FALSE)</f>
        <v>#N/A</v>
      </c>
      <c r="C945" t="str">
        <f>VLOOKUP(A945,'ALL - prices'!B:C,2,FALSE)</f>
        <v>Boardwalk Real Estate Investme</v>
      </c>
      <c r="D945" t="str">
        <f>VLOOKUP(A945,'ALL - prices'!B:I,8,FALSE)</f>
        <v>Real Estate</v>
      </c>
      <c r="E945">
        <v>2020</v>
      </c>
      <c r="F945" t="s">
        <v>682</v>
      </c>
      <c r="G945" t="str">
        <f t="shared" si="69"/>
        <v>2020-Q4</v>
      </c>
      <c r="H945" s="4">
        <f>INDEX('ALL - prices'!$J$3:$DY$219,MATCH('COMBINED DATA'!A945,'ALL - prices'!$B$3:$B$219,0),MATCH('COMBINED DATA'!G945,'ALL - prices'!$J$1:$DY$1,0))</f>
        <v>30.281500000000001</v>
      </c>
      <c r="I945" s="14">
        <f t="shared" si="70"/>
        <v>7.6250254626896972</v>
      </c>
      <c r="J945" s="15">
        <f>INDEX(MarketCap2!$E$2:$AR$224,MATCH(A945,MarketCap2!$B$2:$B$224,0),MATCH(G945,MarketCap2!$E$1:$AR$1,0))</f>
        <v>1718590464</v>
      </c>
      <c r="K945">
        <f t="shared" si="71"/>
        <v>21.264770294125569</v>
      </c>
      <c r="L945">
        <f>INDEX('PB2'!$D$2:$AQ$224,MATCH(A945,'PB2'!$B$2:$B$224,0),MATCH(G945,'PB2'!$D$1:$AQ$1,0))</f>
        <v>0.59849798679351796</v>
      </c>
      <c r="M945" s="16">
        <f t="shared" si="72"/>
        <v>1.6708493964324735</v>
      </c>
      <c r="N945" s="6">
        <f>INDEX('ROA2'!$D$2:$AQ$224,MATCH(A945,'ROA2'!$B$2:$B$224,0),MATCH(G945,'ROA2'!$D$1:$AQ$1,0))</f>
        <v>-2.0128219127654998</v>
      </c>
      <c r="O945" s="6">
        <v>6276.9781759999996</v>
      </c>
      <c r="P945" s="28">
        <v>6.8332342628655857E-3</v>
      </c>
    </row>
    <row r="946" spans="1:16" x14ac:dyDescent="0.3">
      <c r="A946" t="s">
        <v>472</v>
      </c>
      <c r="B946" t="e">
        <f>VLOOKUP(A946,Sheet3!L:L,1,FALSE)</f>
        <v>#N/A</v>
      </c>
      <c r="C946" t="str">
        <f>VLOOKUP(A946,'ALL - prices'!B:C,2,FALSE)</f>
        <v>Boardwalk Real Estate Investme</v>
      </c>
      <c r="D946" t="str">
        <f>VLOOKUP(A946,'ALL - prices'!B:I,8,FALSE)</f>
        <v>Real Estate</v>
      </c>
      <c r="E946">
        <v>2021</v>
      </c>
      <c r="F946" t="s">
        <v>679</v>
      </c>
      <c r="G946" t="str">
        <f t="shared" si="69"/>
        <v>2021-Q1</v>
      </c>
      <c r="H946" s="4">
        <f>INDEX('ALL - prices'!$J$3:$DY$219,MATCH('COMBINED DATA'!A946,'ALL - prices'!$B$3:$B$219,0),MATCH('COMBINED DATA'!G946,'ALL - prices'!$J$1:$DY$1,0))</f>
        <v>32.813299999999998</v>
      </c>
      <c r="I946" s="14">
        <f t="shared" si="70"/>
        <v>7.5802318277544112</v>
      </c>
      <c r="J946" s="15">
        <f>INDEX(MarketCap2!$E$2:$AR$224,MATCH(A946,MarketCap2!$B$2:$B$224,0),MATCH(G946,MarketCap2!$E$1:$AR$1,0))</f>
        <v>1849496832</v>
      </c>
      <c r="K946">
        <f t="shared" si="71"/>
        <v>21.33817945633994</v>
      </c>
      <c r="L946">
        <f>INDEX('PB2'!$D$2:$AQ$224,MATCH(A946,'PB2'!$B$2:$B$224,0),MATCH(G946,'PB2'!$D$1:$AQ$1,0))</f>
        <v>0.64022797346115101</v>
      </c>
      <c r="M946" s="16">
        <f t="shared" si="72"/>
        <v>1.561943622353577</v>
      </c>
      <c r="N946" s="6">
        <f>INDEX('ROA2'!$D$2:$AQ$224,MATCH(A946,'ROA2'!$B$2:$B$224,0),MATCH(G946,'ROA2'!$D$1:$AQ$1,0))</f>
        <v>-3.1859970092773402</v>
      </c>
      <c r="O946" s="6">
        <v>6107.744256</v>
      </c>
      <c r="P946" s="28">
        <v>-2.6961049609358988E-2</v>
      </c>
    </row>
    <row r="947" spans="1:16" x14ac:dyDescent="0.3">
      <c r="A947" t="s">
        <v>472</v>
      </c>
      <c r="B947" t="e">
        <f>VLOOKUP(A947,Sheet3!L:L,1,FALSE)</f>
        <v>#N/A</v>
      </c>
      <c r="C947" t="str">
        <f>VLOOKUP(A947,'ALL - prices'!B:C,2,FALSE)</f>
        <v>Boardwalk Real Estate Investme</v>
      </c>
      <c r="D947" t="str">
        <f>VLOOKUP(A947,'ALL - prices'!B:I,8,FALSE)</f>
        <v>Real Estate</v>
      </c>
      <c r="E947">
        <v>2021</v>
      </c>
      <c r="F947" t="s">
        <v>680</v>
      </c>
      <c r="G947" t="str">
        <f t="shared" si="69"/>
        <v>2021-Q2</v>
      </c>
      <c r="H947" s="4">
        <f>INDEX('ALL - prices'!$J$3:$DY$219,MATCH('COMBINED DATA'!A947,'ALL - prices'!$B$3:$B$219,0),MATCH('COMBINED DATA'!G947,'ALL - prices'!$J$1:$DY$1,0))</f>
        <v>37.183300000000003</v>
      </c>
      <c r="I947" s="14">
        <f t="shared" si="70"/>
        <v>6.9266144960338716</v>
      </c>
      <c r="J947" s="15">
        <f>INDEX(MarketCap2!$E$2:$AR$224,MATCH(A947,MarketCap2!$B$2:$B$224,0),MATCH(G947,MarketCap2!$E$1:$AR$1,0))</f>
        <v>2082275712</v>
      </c>
      <c r="K947">
        <f t="shared" si="71"/>
        <v>21.456727224884538</v>
      </c>
      <c r="L947">
        <f>INDEX('PB2'!$D$2:$AQ$224,MATCH(A947,'PB2'!$B$2:$B$224,0),MATCH(G947,'PB2'!$D$1:$AQ$1,0))</f>
        <v>0.71099197864532504</v>
      </c>
      <c r="M947" s="16">
        <f t="shared" si="72"/>
        <v>1.4064856285795668</v>
      </c>
      <c r="N947" s="6">
        <f>INDEX('ROA2'!$D$2:$AQ$224,MATCH(A947,'ROA2'!$B$2:$B$224,0),MATCH(G947,'ROA2'!$D$1:$AQ$1,0))</f>
        <v>-3.66148805618286</v>
      </c>
      <c r="O947" s="6">
        <v>6128.9569279999996</v>
      </c>
      <c r="P947" s="28">
        <v>3.4730779664130813E-3</v>
      </c>
    </row>
    <row r="948" spans="1:16" x14ac:dyDescent="0.3">
      <c r="A948" t="s">
        <v>472</v>
      </c>
      <c r="B948" t="e">
        <f>VLOOKUP(A948,Sheet3!L:L,1,FALSE)</f>
        <v>#N/A</v>
      </c>
      <c r="C948" t="str">
        <f>VLOOKUP(A948,'ALL - prices'!B:C,2,FALSE)</f>
        <v>Boardwalk Real Estate Investme</v>
      </c>
      <c r="D948" t="str">
        <f>VLOOKUP(A948,'ALL - prices'!B:I,8,FALSE)</f>
        <v>Real Estate</v>
      </c>
      <c r="E948">
        <v>2021</v>
      </c>
      <c r="F948" t="s">
        <v>681</v>
      </c>
      <c r="G948" t="str">
        <f t="shared" si="69"/>
        <v>2021-Q3</v>
      </c>
      <c r="H948" s="4">
        <f>INDEX('ALL - prices'!$J$3:$DY$219,MATCH('COMBINED DATA'!A948,'ALL - prices'!$B$3:$B$219,0),MATCH('COMBINED DATA'!G948,'ALL - prices'!$J$1:$DY$1,0))</f>
        <v>43.244700000000002</v>
      </c>
      <c r="I948" s="14">
        <f t="shared" si="70"/>
        <v>6.9373283082058199</v>
      </c>
      <c r="J948" s="15">
        <f>INDEX(MarketCap2!$E$2:$AR$224,MATCH(A948,MarketCap2!$B$2:$B$224,0),MATCH(G948,MarketCap2!$E$1:$AR$1,0))</f>
        <v>2408777216</v>
      </c>
      <c r="K948">
        <f t="shared" si="71"/>
        <v>21.602385076435453</v>
      </c>
      <c r="L948">
        <f>INDEX('PB2'!$D$2:$AQ$224,MATCH(A948,'PB2'!$B$2:$B$224,0),MATCH(G948,'PB2'!$D$1:$AQ$1,0))</f>
        <v>0.76414102315902699</v>
      </c>
      <c r="M948" s="16">
        <f t="shared" si="72"/>
        <v>1.3086589643700988</v>
      </c>
      <c r="N948" s="6">
        <f>INDEX('ROA2'!$D$2:$AQ$224,MATCH(A948,'ROA2'!$B$2:$B$224,0),MATCH(G948,'ROA2'!$D$1:$AQ$1,0))</f>
        <v>-2.2451710700988801</v>
      </c>
      <c r="O948" s="6">
        <v>6262.7548159999997</v>
      </c>
      <c r="P948" s="28">
        <v>2.1830450037713181E-2</v>
      </c>
    </row>
    <row r="949" spans="1:16" x14ac:dyDescent="0.3">
      <c r="A949" t="s">
        <v>472</v>
      </c>
      <c r="B949" t="e">
        <f>VLOOKUP(A949,Sheet3!L:L,1,FALSE)</f>
        <v>#N/A</v>
      </c>
      <c r="C949" t="str">
        <f>VLOOKUP(A949,'ALL - prices'!B:C,2,FALSE)</f>
        <v>Boardwalk Real Estate Investme</v>
      </c>
      <c r="D949" t="str">
        <f>VLOOKUP(A949,'ALL - prices'!B:I,8,FALSE)</f>
        <v>Real Estate</v>
      </c>
      <c r="E949">
        <v>2021</v>
      </c>
      <c r="F949" t="s">
        <v>682</v>
      </c>
      <c r="G949" t="str">
        <f t="shared" si="69"/>
        <v>2021-Q4</v>
      </c>
      <c r="H949" s="4">
        <f>INDEX('ALL - prices'!$J$3:$DY$219,MATCH('COMBINED DATA'!A949,'ALL - prices'!$B$3:$B$219,0),MATCH('COMBINED DATA'!G949,'ALL - prices'!$J$1:$DY$1,0))</f>
        <v>50.371899999999997</v>
      </c>
      <c r="I949" s="14">
        <f t="shared" si="70"/>
        <v>6.5011050426702823</v>
      </c>
      <c r="J949" s="15">
        <f>INDEX(MarketCap2!$E$2:$AR$224,MATCH(A949,MarketCap2!$B$2:$B$224,0),MATCH(G949,MarketCap2!$E$1:$AR$1,0))</f>
        <v>2792836864</v>
      </c>
      <c r="K949">
        <f t="shared" si="71"/>
        <v>21.750323713324246</v>
      </c>
      <c r="L949">
        <f>INDEX('PB2'!$D$2:$AQ$224,MATCH(A949,'PB2'!$B$2:$B$224,0),MATCH(G949,'PB2'!$D$1:$AQ$1,0))</f>
        <v>0.85303097963333097</v>
      </c>
      <c r="M949" s="16">
        <f t="shared" si="72"/>
        <v>1.1722903667928246</v>
      </c>
      <c r="N949" s="6">
        <f>INDEX('ROA2'!$D$2:$AQ$224,MATCH(A949,'ROA2'!$B$2:$B$224,0),MATCH(G949,'ROA2'!$D$1:$AQ$1,0))</f>
        <v>1.9804149866104099</v>
      </c>
      <c r="O949" s="6">
        <v>6517.5091199999997</v>
      </c>
      <c r="P949" s="28">
        <v>4.0677674838739859E-2</v>
      </c>
    </row>
    <row r="950" spans="1:16" x14ac:dyDescent="0.3">
      <c r="A950" t="s">
        <v>472</v>
      </c>
      <c r="B950" t="e">
        <f>VLOOKUP(A950,Sheet3!L:L,1,FALSE)</f>
        <v>#N/A</v>
      </c>
      <c r="C950" t="str">
        <f>VLOOKUP(A950,'ALL - prices'!B:C,2,FALSE)</f>
        <v>Boardwalk Real Estate Investme</v>
      </c>
      <c r="D950" t="str">
        <f>VLOOKUP(A950,'ALL - prices'!B:I,8,FALSE)</f>
        <v>Real Estate</v>
      </c>
      <c r="E950">
        <v>2022</v>
      </c>
      <c r="F950" t="s">
        <v>679</v>
      </c>
      <c r="G950" t="str">
        <f t="shared" si="69"/>
        <v>2022-Q1</v>
      </c>
      <c r="H950" s="4">
        <f>INDEX('ALL - prices'!$J$3:$DY$219,MATCH('COMBINED DATA'!A950,'ALL - prices'!$B$3:$B$219,0),MATCH('COMBINED DATA'!G950,'ALL - prices'!$J$1:$DY$1,0))</f>
        <v>54.259599999999999</v>
      </c>
      <c r="I950" s="14">
        <f t="shared" si="70"/>
        <v>5.5377166235282269</v>
      </c>
      <c r="J950" s="15">
        <f>INDEX(MarketCap2!$E$2:$AR$224,MATCH(A950,MarketCap2!$B$2:$B$224,0),MATCH(G950,MarketCap2!$E$1:$AR$1,0))</f>
        <v>2994544640</v>
      </c>
      <c r="K950">
        <f t="shared" si="71"/>
        <v>21.820058016887785</v>
      </c>
      <c r="L950">
        <f>INDEX('PB2'!$D$2:$AQ$224,MATCH(A950,'PB2'!$B$2:$B$224,0),MATCH(G950,'PB2'!$D$1:$AQ$1,0))</f>
        <v>0.89834100008010898</v>
      </c>
      <c r="M950" s="16">
        <f t="shared" si="72"/>
        <v>1.113163041551956</v>
      </c>
      <c r="N950" s="6">
        <f>INDEX('ROA2'!$D$2:$AQ$224,MATCH(A950,'ROA2'!$B$2:$B$224,0),MATCH(G950,'ROA2'!$D$1:$AQ$1,0))</f>
        <v>6.9901809692382804</v>
      </c>
      <c r="O950" s="6">
        <v>6660.6530560000001</v>
      </c>
      <c r="P950" s="28">
        <v>2.196298207865038E-2</v>
      </c>
    </row>
    <row r="951" spans="1:16" x14ac:dyDescent="0.3">
      <c r="A951" t="s">
        <v>472</v>
      </c>
      <c r="B951" t="e">
        <f>VLOOKUP(A951,Sheet3!L:L,1,FALSE)</f>
        <v>#N/A</v>
      </c>
      <c r="C951" t="str">
        <f>VLOOKUP(A951,'ALL - prices'!B:C,2,FALSE)</f>
        <v>Boardwalk Real Estate Investme</v>
      </c>
      <c r="D951" t="str">
        <f>VLOOKUP(A951,'ALL - prices'!B:I,8,FALSE)</f>
        <v>Real Estate</v>
      </c>
      <c r="E951">
        <v>2022</v>
      </c>
      <c r="F951" t="s">
        <v>680</v>
      </c>
      <c r="G951" t="str">
        <f t="shared" si="69"/>
        <v>2022-Q2</v>
      </c>
      <c r="H951" s="4">
        <f>INDEX('ALL - prices'!$J$3:$DY$219,MATCH('COMBINED DATA'!A951,'ALL - prices'!$B$3:$B$219,0),MATCH('COMBINED DATA'!G951,'ALL - prices'!$J$1:$DY$1,0))</f>
        <v>38.866399999999999</v>
      </c>
      <c r="I951" s="14">
        <f t="shared" si="70"/>
        <v>6.9187197934299904</v>
      </c>
      <c r="J951" s="15">
        <f>INDEX(MarketCap2!$E$2:$AR$224,MATCH(A951,MarketCap2!$B$2:$B$224,0),MATCH(G951,MarketCap2!$E$1:$AR$1,0))</f>
        <v>2133211904</v>
      </c>
      <c r="K951">
        <f t="shared" si="71"/>
        <v>21.480894617023925</v>
      </c>
      <c r="L951">
        <f>INDEX('PB2'!$D$2:$AQ$224,MATCH(A951,'PB2'!$B$2:$B$224,0),MATCH(G951,'PB2'!$D$1:$AQ$1,0))</f>
        <v>0.61308401823043801</v>
      </c>
      <c r="M951" s="16">
        <f t="shared" si="72"/>
        <v>1.631097810845451</v>
      </c>
      <c r="N951" s="6">
        <f>INDEX('ROA2'!$D$2:$AQ$224,MATCH(A951,'ROA2'!$B$2:$B$224,0),MATCH(G951,'ROA2'!$D$1:$AQ$1,0))</f>
        <v>7.5175909996032697</v>
      </c>
      <c r="O951" s="6">
        <v>6819.8179840000003</v>
      </c>
      <c r="P951" s="28">
        <v>2.3896294651861858E-2</v>
      </c>
    </row>
    <row r="952" spans="1:16" x14ac:dyDescent="0.3">
      <c r="A952" t="s">
        <v>472</v>
      </c>
      <c r="B952" t="e">
        <f>VLOOKUP(A952,Sheet3!L:L,1,FALSE)</f>
        <v>#N/A</v>
      </c>
      <c r="C952" t="str">
        <f>VLOOKUP(A952,'ALL - prices'!B:C,2,FALSE)</f>
        <v>Boardwalk Real Estate Investme</v>
      </c>
      <c r="D952" t="str">
        <f>VLOOKUP(A952,'ALL - prices'!B:I,8,FALSE)</f>
        <v>Real Estate</v>
      </c>
      <c r="E952">
        <v>2022</v>
      </c>
      <c r="F952" t="s">
        <v>681</v>
      </c>
      <c r="G952" t="str">
        <f t="shared" si="69"/>
        <v>2022-Q3</v>
      </c>
      <c r="H952" s="4">
        <f>INDEX('ALL - prices'!$J$3:$DY$219,MATCH('COMBINED DATA'!A952,'ALL - prices'!$B$3:$B$219,0),MATCH('COMBINED DATA'!G952,'ALL - prices'!$J$1:$DY$1,0))</f>
        <v>43.180399999999999</v>
      </c>
      <c r="I952" s="14">
        <f t="shared" si="70"/>
        <v>7.5825325252076778</v>
      </c>
      <c r="J952" s="15">
        <f>INDEX(MarketCap2!$E$2:$AR$224,MATCH(A952,MarketCap2!$B$2:$B$224,0),MATCH(G952,MarketCap2!$E$1:$AR$1,0))</f>
        <v>2356312832</v>
      </c>
      <c r="K952">
        <f t="shared" si="71"/>
        <v>21.580363874905856</v>
      </c>
      <c r="L952">
        <f>INDEX('PB2'!$D$2:$AQ$224,MATCH(A952,'PB2'!$B$2:$B$224,0),MATCH(G952,'PB2'!$D$1:$AQ$1,0))</f>
        <v>0.67013400793075595</v>
      </c>
      <c r="M952" s="16">
        <f t="shared" si="72"/>
        <v>1.4922388479996804</v>
      </c>
      <c r="N952" s="6">
        <f>INDEX('ROA2'!$D$2:$AQ$224,MATCH(A952,'ROA2'!$B$2:$B$224,0),MATCH(G952,'ROA2'!$D$1:$AQ$1,0))</f>
        <v>8.9429101943969709</v>
      </c>
      <c r="O952" s="6">
        <v>6900.6330879999996</v>
      </c>
      <c r="P952" s="28">
        <v>1.1850038254627902E-2</v>
      </c>
    </row>
    <row r="953" spans="1:16" x14ac:dyDescent="0.3">
      <c r="A953" t="s">
        <v>472</v>
      </c>
      <c r="B953" t="e">
        <f>VLOOKUP(A953,Sheet3!L:L,1,FALSE)</f>
        <v>#N/A</v>
      </c>
      <c r="C953" t="str">
        <f>VLOOKUP(A953,'ALL - prices'!B:C,2,FALSE)</f>
        <v>Boardwalk Real Estate Investme</v>
      </c>
      <c r="D953" t="str">
        <f>VLOOKUP(A953,'ALL - prices'!B:I,8,FALSE)</f>
        <v>Real Estate</v>
      </c>
      <c r="E953">
        <v>2022</v>
      </c>
      <c r="F953" t="s">
        <v>682</v>
      </c>
      <c r="G953" t="str">
        <f t="shared" si="69"/>
        <v>2022-Q4</v>
      </c>
      <c r="H953" s="4">
        <f>INDEX('ALL - prices'!$J$3:$DY$219,MATCH('COMBINED DATA'!A953,'ALL - prices'!$B$3:$B$219,0),MATCH('COMBINED DATA'!G953,'ALL - prices'!$J$1:$DY$1,0))</f>
        <v>46.394500000000001</v>
      </c>
      <c r="I953" s="14">
        <f t="shared" si="70"/>
        <v>6.9175817983357959</v>
      </c>
      <c r="J953" s="15">
        <f>INDEX(MarketCap2!$E$2:$AR$224,MATCH(A953,MarketCap2!$B$2:$B$224,0),MATCH(G953,MarketCap2!$E$1:$AR$1,0))</f>
        <v>2517780992</v>
      </c>
      <c r="K953">
        <f t="shared" si="71"/>
        <v>21.646643791820004</v>
      </c>
      <c r="L953">
        <f>INDEX('PB2'!$D$2:$AQ$224,MATCH(A953,'PB2'!$B$2:$B$224,0),MATCH(G953,'PB2'!$D$1:$AQ$1,0))</f>
        <v>0.71568602323532104</v>
      </c>
      <c r="M953" s="16">
        <f t="shared" si="72"/>
        <v>1.3972607645450625</v>
      </c>
      <c r="N953" s="6">
        <f>INDEX('ROA2'!$D$2:$AQ$224,MATCH(A953,'ROA2'!$B$2:$B$224,0),MATCH(G953,'ROA2'!$D$1:$AQ$1,0))</f>
        <v>5.9169239997863796</v>
      </c>
      <c r="O953" s="6">
        <v>7006.3749120000002</v>
      </c>
      <c r="P953" s="28">
        <v>1.5323496069350882E-2</v>
      </c>
    </row>
    <row r="954" spans="1:16" x14ac:dyDescent="0.3">
      <c r="A954" t="s">
        <v>472</v>
      </c>
      <c r="B954" t="e">
        <f>VLOOKUP(A954,Sheet3!L:L,1,FALSE)</f>
        <v>#N/A</v>
      </c>
      <c r="C954" t="str">
        <f>VLOOKUP(A954,'ALL - prices'!B:C,2,FALSE)</f>
        <v>Boardwalk Real Estate Investme</v>
      </c>
      <c r="D954" t="str">
        <f>VLOOKUP(A954,'ALL - prices'!B:I,8,FALSE)</f>
        <v>Real Estate</v>
      </c>
      <c r="E954">
        <v>2023</v>
      </c>
      <c r="F954" t="s">
        <v>679</v>
      </c>
      <c r="G954" t="str">
        <f t="shared" si="69"/>
        <v>2023-Q1</v>
      </c>
      <c r="H954" s="4">
        <f>INDEX('ALL - prices'!$J$3:$DY$219,MATCH('COMBINED DATA'!A954,'ALL - prices'!$B$3:$B$219,0),MATCH('COMBINED DATA'!G954,'ALL - prices'!$J$1:$DY$1,0))</f>
        <v>52.0124</v>
      </c>
      <c r="I954" s="14">
        <f t="shared" si="70"/>
        <v>6.8356730617157737</v>
      </c>
      <c r="J954" s="15">
        <f>INDEX(MarketCap2!$E$2:$AR$224,MATCH(A954,MarketCap2!$B$2:$B$224,0),MATCH(G954,MarketCap2!$E$1:$AR$1,0))</f>
        <v>2808627200</v>
      </c>
      <c r="K954">
        <f t="shared" si="71"/>
        <v>21.755961659991801</v>
      </c>
      <c r="L954">
        <f>INDEX('PB2'!$D$2:$AQ$224,MATCH(A954,'PB2'!$B$2:$B$224,0),MATCH(G954,'PB2'!$D$1:$AQ$1,0))</f>
        <v>0.75303399562835704</v>
      </c>
      <c r="M954" s="16">
        <f t="shared" si="72"/>
        <v>1.3279612949818635</v>
      </c>
      <c r="N954" s="6">
        <f>INDEX('ROA2'!$D$2:$AQ$224,MATCH(A954,'ROA2'!$B$2:$B$224,0),MATCH(G954,'ROA2'!$D$1:$AQ$1,0))</f>
        <v>4.1243810653686497</v>
      </c>
      <c r="O954" s="6">
        <v>7067.2747520000003</v>
      </c>
      <c r="P954" s="28">
        <v>8.6920612677599228E-3</v>
      </c>
    </row>
    <row r="955" spans="1:16" x14ac:dyDescent="0.3">
      <c r="A955" t="s">
        <v>472</v>
      </c>
      <c r="B955" t="e">
        <f>VLOOKUP(A955,Sheet3!L:L,1,FALSE)</f>
        <v>#N/A</v>
      </c>
      <c r="C955" t="str">
        <f>VLOOKUP(A955,'ALL - prices'!B:C,2,FALSE)</f>
        <v>Boardwalk Real Estate Investme</v>
      </c>
      <c r="D955" t="str">
        <f>VLOOKUP(A955,'ALL - prices'!B:I,8,FALSE)</f>
        <v>Real Estate</v>
      </c>
      <c r="E955">
        <v>2023</v>
      </c>
      <c r="F955" t="s">
        <v>680</v>
      </c>
      <c r="G955" t="str">
        <f t="shared" si="69"/>
        <v>2023-Q2</v>
      </c>
      <c r="H955" s="4">
        <f>INDEX('ALL - prices'!$J$3:$DY$219,MATCH('COMBINED DATA'!A955,'ALL - prices'!$B$3:$B$219,0),MATCH('COMBINED DATA'!G955,'ALL - prices'!$J$1:$DY$1,0))</f>
        <v>58.951099999999997</v>
      </c>
      <c r="I955" s="14">
        <f t="shared" si="70"/>
        <v>4.691086352061749</v>
      </c>
      <c r="J955" s="15">
        <f>INDEX(MarketCap2!$E$2:$AR$224,MATCH(A955,MarketCap2!$B$2:$B$224,0),MATCH(G955,MarketCap2!$E$1:$AR$1,0))</f>
        <v>3167728128</v>
      </c>
      <c r="K955">
        <f t="shared" si="71"/>
        <v>21.87628048903418</v>
      </c>
      <c r="L955">
        <f>INDEX('PB2'!$D$2:$AQ$224,MATCH(A955,'PB2'!$B$2:$B$224,0),MATCH(G955,'PB2'!$D$1:$AQ$1,0))</f>
        <v>0.80160397291183505</v>
      </c>
      <c r="M955" s="16">
        <f t="shared" si="72"/>
        <v>1.2474988071322666</v>
      </c>
      <c r="N955" s="6">
        <f>INDEX('ROA2'!$D$2:$AQ$224,MATCH(A955,'ROA2'!$B$2:$B$224,0),MATCH(G955,'ROA2'!$D$1:$AQ$1,0))</f>
        <v>6.1650891304016104</v>
      </c>
      <c r="O955" s="6">
        <v>7293.7497599999997</v>
      </c>
      <c r="P955" s="28">
        <v>3.2045592671476122E-2</v>
      </c>
    </row>
    <row r="956" spans="1:16" x14ac:dyDescent="0.3">
      <c r="A956" t="s">
        <v>472</v>
      </c>
      <c r="B956" t="e">
        <f>VLOOKUP(A956,Sheet3!L:L,1,FALSE)</f>
        <v>#N/A</v>
      </c>
      <c r="C956" t="str">
        <f>VLOOKUP(A956,'ALL - prices'!B:C,2,FALSE)</f>
        <v>Boardwalk Real Estate Investme</v>
      </c>
      <c r="D956" t="str">
        <f>VLOOKUP(A956,'ALL - prices'!B:I,8,FALSE)</f>
        <v>Real Estate</v>
      </c>
      <c r="E956">
        <v>2023</v>
      </c>
      <c r="F956" t="s">
        <v>681</v>
      </c>
      <c r="G956" t="str">
        <f t="shared" si="69"/>
        <v>2023-Q3</v>
      </c>
      <c r="H956" s="4">
        <f>INDEX('ALL - prices'!$J$3:$DY$219,MATCH('COMBINED DATA'!A956,'ALL - prices'!$B$3:$B$219,0),MATCH('COMBINED DATA'!G956,'ALL - prices'!$J$1:$DY$1,0))</f>
        <v>63.609699999999997</v>
      </c>
      <c r="I956" s="14">
        <f t="shared" si="70"/>
        <v>7.0941711667043927</v>
      </c>
      <c r="J956" s="15">
        <f>INDEX(MarketCap2!$E$2:$AR$224,MATCH(A956,MarketCap2!$B$2:$B$224,0),MATCH(G956,MarketCap2!$E$1:$AR$1,0))</f>
        <v>3403053824</v>
      </c>
      <c r="K956">
        <f t="shared" si="71"/>
        <v>21.947939048972483</v>
      </c>
      <c r="L956">
        <f>INDEX('PB2'!$D$2:$AQ$224,MATCH(A956,'PB2'!$B$2:$B$224,0),MATCH(G956,'PB2'!$D$1:$AQ$1,0))</f>
        <v>0.85543400049209595</v>
      </c>
      <c r="M956" s="16">
        <f t="shared" si="72"/>
        <v>1.1689972568599578</v>
      </c>
      <c r="N956" s="6">
        <f>INDEX('ROA2'!$D$2:$AQ$224,MATCH(A956,'ROA2'!$B$2:$B$224,0),MATCH(G956,'ROA2'!$D$1:$AQ$1,0))</f>
        <v>7.0982398986816397</v>
      </c>
      <c r="O956" s="6">
        <v>7602.4550399999998</v>
      </c>
      <c r="P956" s="28">
        <v>4.232463275515503E-2</v>
      </c>
    </row>
    <row r="957" spans="1:16" x14ac:dyDescent="0.3">
      <c r="A957" t="s">
        <v>472</v>
      </c>
      <c r="B957" t="e">
        <f>VLOOKUP(A957,Sheet3!L:L,1,FALSE)</f>
        <v>#N/A</v>
      </c>
      <c r="C957" t="str">
        <f>VLOOKUP(A957,'ALL - prices'!B:C,2,FALSE)</f>
        <v>Boardwalk Real Estate Investme</v>
      </c>
      <c r="D957" t="str">
        <f>VLOOKUP(A957,'ALL - prices'!B:I,8,FALSE)</f>
        <v>Real Estate</v>
      </c>
      <c r="E957">
        <v>2023</v>
      </c>
      <c r="F957" t="s">
        <v>682</v>
      </c>
      <c r="G957" t="str">
        <f t="shared" si="69"/>
        <v>2023-Q4</v>
      </c>
      <c r="H957" s="4">
        <f>INDEX('ALL - prices'!$J$3:$DY$219,MATCH('COMBINED DATA'!A957,'ALL - prices'!$B$3:$B$219,0),MATCH('COMBINED DATA'!G957,'ALL - prices'!$J$1:$DY$1,0))</f>
        <v>68.220600000000005</v>
      </c>
      <c r="I957" s="14">
        <f t="shared" si="70"/>
        <v>8.8427707348998705</v>
      </c>
      <c r="J957" s="15">
        <f>INDEX(MarketCap2!$E$2:$AR$224,MATCH(A957,MarketCap2!$B$2:$B$224,0),MATCH(G957,MarketCap2!$E$1:$AR$1,0))</f>
        <v>3900366336</v>
      </c>
      <c r="K957">
        <f t="shared" si="71"/>
        <v>22.084336317978341</v>
      </c>
      <c r="L957">
        <f>INDEX('PB2'!$D$2:$AQ$224,MATCH(A957,'PB2'!$B$2:$B$224,0),MATCH(G957,'PB2'!$D$1:$AQ$1,0))</f>
        <v>0.88947600126266502</v>
      </c>
      <c r="M957" s="16">
        <f t="shared" si="72"/>
        <v>1.1242574263728751</v>
      </c>
      <c r="N957" s="6">
        <f>INDEX('ROA2'!$D$2:$AQ$224,MATCH(A957,'ROA2'!$B$2:$B$224,0),MATCH(G957,'ROA2'!$D$1:$AQ$1,0))</f>
        <v>6.9216508865356499</v>
      </c>
      <c r="O957" s="6">
        <v>7646.3708159999996</v>
      </c>
      <c r="P957" s="28">
        <v>5.7765255787688057E-3</v>
      </c>
    </row>
    <row r="958" spans="1:16" x14ac:dyDescent="0.3">
      <c r="A958" t="s">
        <v>472</v>
      </c>
      <c r="B958" t="e">
        <f>VLOOKUP(A958,Sheet3!L:L,1,FALSE)</f>
        <v>#N/A</v>
      </c>
      <c r="C958" t="str">
        <f>VLOOKUP(A958,'ALL - prices'!B:C,2,FALSE)</f>
        <v>Boardwalk Real Estate Investme</v>
      </c>
      <c r="D958" t="str">
        <f>VLOOKUP(A958,'ALL - prices'!B:I,8,FALSE)</f>
        <v>Real Estate</v>
      </c>
      <c r="E958" s="18">
        <v>2024</v>
      </c>
      <c r="F958" t="s">
        <v>679</v>
      </c>
      <c r="G958" t="str">
        <f t="shared" si="69"/>
        <v>2024-Q1</v>
      </c>
      <c r="H958" s="4">
        <f>INDEX('ALL - prices'!$J$3:$DY$219,MATCH('COMBINED DATA'!A958,'ALL - prices'!$B$3:$B$219,0),MATCH('COMBINED DATA'!G958,'ALL - prices'!$J$1:$DY$1,0))</f>
        <v>74.978999999999999</v>
      </c>
      <c r="I958" s="14" t="s">
        <v>769</v>
      </c>
      <c r="J958" s="15">
        <f>INDEX(MarketCap2!$E$2:$AR$224,MATCH(A958,MarketCap2!$B$2:$B$224,0),MATCH(G958,MarketCap2!$E$1:$AR$1,0))</f>
        <v>4268861696</v>
      </c>
      <c r="K958">
        <f t="shared" si="71"/>
        <v>22.174613046914697</v>
      </c>
      <c r="L958">
        <f>INDEX('PB2'!$D$2:$AQ$224,MATCH(A958,'PB2'!$B$2:$B$224,0),MATCH(G958,'PB2'!$D$1:$AQ$1,0))</f>
        <v>0.91184699535369895</v>
      </c>
      <c r="M958" s="16">
        <f t="shared" si="72"/>
        <v>1.0966752153546409</v>
      </c>
      <c r="N958" s="6">
        <f>INDEX('ROA2'!$D$2:$AQ$224,MATCH(A958,'ROA2'!$B$2:$B$224,0),MATCH(G958,'ROA2'!$D$1:$AQ$1,0))</f>
        <v>8.7591867446899396</v>
      </c>
      <c r="O958" s="6">
        <v>8141.8762239999996</v>
      </c>
      <c r="P958" s="28">
        <v>6.4802691358252854E-2</v>
      </c>
    </row>
    <row r="959" spans="1:16" x14ac:dyDescent="0.3">
      <c r="A959" t="s">
        <v>472</v>
      </c>
      <c r="B959" t="e">
        <f>VLOOKUP(A959,Sheet3!L:L,1,FALSE)</f>
        <v>#N/A</v>
      </c>
      <c r="C959" t="str">
        <f>VLOOKUP(A959,'ALL - prices'!B:C,2,FALSE)</f>
        <v>Boardwalk Real Estate Investme</v>
      </c>
      <c r="D959" t="str">
        <f>VLOOKUP(A959,'ALL - prices'!B:I,8,FALSE)</f>
        <v>Real Estate</v>
      </c>
      <c r="E959" s="18">
        <v>2024</v>
      </c>
      <c r="F959" t="s">
        <v>680</v>
      </c>
      <c r="G959" t="str">
        <f t="shared" si="69"/>
        <v>2024-Q2</v>
      </c>
      <c r="H959" s="4">
        <f>INDEX('ALL - prices'!$J$3:$DY$219,MATCH('COMBINED DATA'!A959,'ALL - prices'!$B$3:$B$219,0),MATCH('COMBINED DATA'!G959,'ALL - prices'!$J$1:$DY$1,0))</f>
        <v>68.0274</v>
      </c>
      <c r="I959" s="14" t="s">
        <v>769</v>
      </c>
      <c r="J959" s="15">
        <f>INDEX(MarketCap2!$E$2:$AR$224,MATCH(A959,MarketCap2!$B$2:$B$224,0),MATCH(G959,MarketCap2!$E$1:$AR$1,0))</f>
        <v>3853347584</v>
      </c>
      <c r="K959">
        <f t="shared" si="71"/>
        <v>22.072208109785592</v>
      </c>
      <c r="L959">
        <f>INDEX('PB2'!$D$2:$AQ$224,MATCH(A959,'PB2'!$B$2:$B$224,0),MATCH(G959,'PB2'!$D$1:$AQ$1,0))</f>
        <v>0.79862600564956698</v>
      </c>
      <c r="M959" s="16">
        <f t="shared" si="72"/>
        <v>1.2521505597437244</v>
      </c>
      <c r="N959" s="6">
        <f>INDEX('ROA2'!$D$2:$AQ$224,MATCH(A959,'ROA2'!$B$2:$B$224,0),MATCH(G959,'ROA2'!$D$1:$AQ$1,0))</f>
        <v>9.5619821548461896</v>
      </c>
      <c r="O959" s="6">
        <v>8444.2209280000006</v>
      </c>
      <c r="P959" s="28">
        <v>3.7134524731384691E-2</v>
      </c>
    </row>
    <row r="960" spans="1:16" x14ac:dyDescent="0.3">
      <c r="A960" t="s">
        <v>472</v>
      </c>
      <c r="B960" t="e">
        <f>VLOOKUP(A960,Sheet3!L:L,1,FALSE)</f>
        <v>#N/A</v>
      </c>
      <c r="C960" t="str">
        <f>VLOOKUP(A960,'ALL - prices'!B:C,2,FALSE)</f>
        <v>Boardwalk Real Estate Investme</v>
      </c>
      <c r="D960" t="str">
        <f>VLOOKUP(A960,'ALL - prices'!B:I,8,FALSE)</f>
        <v>Real Estate</v>
      </c>
      <c r="E960" s="18">
        <v>2024</v>
      </c>
      <c r="F960" t="s">
        <v>681</v>
      </c>
      <c r="G960" t="str">
        <f t="shared" si="69"/>
        <v>2024-Q3</v>
      </c>
      <c r="H960" s="4">
        <f>INDEX('ALL - prices'!$J$3:$DY$219,MATCH('COMBINED DATA'!A960,'ALL - prices'!$B$3:$B$219,0),MATCH('COMBINED DATA'!G960,'ALL - prices'!$J$1:$DY$1,0))</f>
        <v>83.038899999999998</v>
      </c>
      <c r="I960" s="14" t="s">
        <v>769</v>
      </c>
      <c r="J960" s="15">
        <f>INDEX(MarketCap2!$E$2:$AR$224,MATCH(A960,MarketCap2!$B$2:$B$224,0),MATCH(G960,MarketCap2!$E$1:$AR$1,0))</f>
        <v>4683282432</v>
      </c>
      <c r="K960">
        <f t="shared" si="71"/>
        <v>22.267265075386891</v>
      </c>
      <c r="L960">
        <f>INDEX('PB2'!$D$2:$AQ$224,MATCH(A960,'PB2'!$B$2:$B$224,0),MATCH(G960,'PB2'!$D$1:$AQ$1,0))</f>
        <v>0.96307599544525102</v>
      </c>
      <c r="M960" s="16">
        <f t="shared" si="72"/>
        <v>1.0383396582713893</v>
      </c>
      <c r="N960" s="6">
        <f>INDEX('ROA2'!$D$2:$AQ$224,MATCH(A960,'ROA2'!$B$2:$B$224,0),MATCH(G960,'ROA2'!$D$1:$AQ$1,0))</f>
        <v>8.4179334640502894</v>
      </c>
      <c r="O960" s="6">
        <v>8539.7980160000006</v>
      </c>
      <c r="P960" s="28">
        <v>1.1318638962071458E-2</v>
      </c>
    </row>
    <row r="961" spans="1:16" x14ac:dyDescent="0.3">
      <c r="A961" t="s">
        <v>472</v>
      </c>
      <c r="B961" t="e">
        <f>VLOOKUP(A961,Sheet3!L:L,1,FALSE)</f>
        <v>#N/A</v>
      </c>
      <c r="C961" t="str">
        <f>VLOOKUP(A961,'ALL - prices'!B:C,2,FALSE)</f>
        <v>Boardwalk Real Estate Investme</v>
      </c>
      <c r="D961" t="str">
        <f>VLOOKUP(A961,'ALL - prices'!B:I,8,FALSE)</f>
        <v>Real Estate</v>
      </c>
      <c r="E961" s="18">
        <v>2024</v>
      </c>
      <c r="F961" t="s">
        <v>682</v>
      </c>
      <c r="G961" t="str">
        <f t="shared" si="69"/>
        <v>2024-Q4</v>
      </c>
      <c r="H961" s="4">
        <f>INDEX('ALL - prices'!$J$3:$DY$219,MATCH('COMBINED DATA'!A961,'ALL - prices'!$B$3:$B$219,0),MATCH('COMBINED DATA'!G961,'ALL - prices'!$J$1:$DY$1,0))</f>
        <v>62.609699999999997</v>
      </c>
      <c r="I961" s="14" t="s">
        <v>769</v>
      </c>
      <c r="J961" s="15">
        <f>INDEX(MarketCap2!$E$2:$AR$224,MATCH(A961,MarketCap2!$B$2:$B$224,0),MATCH(G961,MarketCap2!$E$1:$AR$1,0))</f>
        <v>3512735232</v>
      </c>
      <c r="K961">
        <f t="shared" si="71"/>
        <v>21.9796608393283</v>
      </c>
      <c r="L961">
        <f>INDEX('PB2'!$D$2:$AQ$224,MATCH(A961,'PB2'!$B$2:$B$224,0),MATCH(G961,'PB2'!$D$1:$AQ$1,0))</f>
        <v>0.72236302091920002</v>
      </c>
      <c r="M961" s="16">
        <f t="shared" si="72"/>
        <v>1.3843455036326604</v>
      </c>
      <c r="N961" s="6">
        <f>INDEX('ROA2'!$D$2:$AQ$224,MATCH(A961,'ROA2'!$B$2:$B$224,0),MATCH(G961,'ROA2'!$D$1:$AQ$1,0))</f>
        <v>8.5371761322021502</v>
      </c>
      <c r="O961" s="6">
        <v>8645.2930560000004</v>
      </c>
      <c r="P961" s="28">
        <v>1.2353341355655757E-2</v>
      </c>
    </row>
    <row r="962" spans="1:16" x14ac:dyDescent="0.3">
      <c r="A962" t="s">
        <v>473</v>
      </c>
      <c r="B962" t="e">
        <f>VLOOKUP(A962,Sheet3!L:L,1,FALSE)</f>
        <v>#N/A</v>
      </c>
      <c r="C962" t="str">
        <f>VLOOKUP(A962,'ALL - prices'!B:C,2,FALSE)</f>
        <v>Brookfield Renewable Partners</v>
      </c>
      <c r="D962" t="str">
        <f>VLOOKUP(A962,'ALL - prices'!B:I,8,FALSE)</f>
        <v>Utilities</v>
      </c>
      <c r="E962">
        <v>2015</v>
      </c>
      <c r="F962" t="s">
        <v>679</v>
      </c>
      <c r="G962" t="str">
        <f t="shared" si="69"/>
        <v>2015-Q1</v>
      </c>
      <c r="H962" s="4">
        <f>INDEX('ALL - prices'!$J$3:$DY$219,MATCH('COMBINED DATA'!A962,'ALL - prices'!$B$3:$B$219,0),MATCH('COMBINED DATA'!G962,'ALL - prices'!$J$1:$DY$1,0))</f>
        <v>12.1684</v>
      </c>
      <c r="I962" s="14">
        <f t="shared" ref="I962:I997" si="73">STDEV(H963:H966)</f>
        <v>0.60581414297896097</v>
      </c>
      <c r="J962" s="15">
        <f>INDEX(MarketCap2!$E$2:$AR$224,MATCH(A962,MarketCap2!$B$2:$B$224,0),MATCH(G962,MarketCap2!$E$1:$AR$1,0))</f>
        <v>5734274048</v>
      </c>
      <c r="K962">
        <f t="shared" si="71"/>
        <v>22.469726996777897</v>
      </c>
      <c r="L962">
        <f>INDEX('PB2'!$D$2:$AQ$224,MATCH(A962,'PB2'!$B$2:$B$224,0),MATCH(G962,'PB2'!$D$1:$AQ$1,0))</f>
        <v>1.56336998939514</v>
      </c>
      <c r="M962" s="16">
        <f t="shared" si="72"/>
        <v>0.63964385064529417</v>
      </c>
      <c r="N962" s="6">
        <f>INDEX('ROA2'!$D$2:$AQ$224,MATCH(A962,'ROA2'!$B$2:$B$224,0),MATCH(G962,'ROA2'!$D$1:$AQ$1,0))</f>
        <v>0.31480699777603099</v>
      </c>
      <c r="O962" s="6">
        <v>19849.000960000001</v>
      </c>
      <c r="P962" s="28">
        <v>6.9738618699944424E-2</v>
      </c>
    </row>
    <row r="963" spans="1:16" x14ac:dyDescent="0.3">
      <c r="A963" t="s">
        <v>473</v>
      </c>
      <c r="B963" t="e">
        <f>VLOOKUP(A963,Sheet3!L:L,1,FALSE)</f>
        <v>#N/A</v>
      </c>
      <c r="C963" t="str">
        <f>VLOOKUP(A963,'ALL - prices'!B:C,2,FALSE)</f>
        <v>Brookfield Renewable Partners</v>
      </c>
      <c r="D963" t="str">
        <f>VLOOKUP(A963,'ALL - prices'!B:I,8,FALSE)</f>
        <v>Utilities</v>
      </c>
      <c r="E963">
        <v>2015</v>
      </c>
      <c r="F963" t="s">
        <v>680</v>
      </c>
      <c r="G963" t="str">
        <f t="shared" si="69"/>
        <v>2015-Q2</v>
      </c>
      <c r="H963" s="4">
        <f>INDEX('ALL - prices'!$J$3:$DY$219,MATCH('COMBINED DATA'!A963,'ALL - prices'!$B$3:$B$219,0),MATCH('COMBINED DATA'!G963,'ALL - prices'!$J$1:$DY$1,0))</f>
        <v>11.4552</v>
      </c>
      <c r="I963" s="14">
        <f t="shared" si="73"/>
        <v>0.66703651261881192</v>
      </c>
      <c r="J963" s="15">
        <f>INDEX(MarketCap2!$E$2:$AR$224,MATCH(A963,MarketCap2!$B$2:$B$224,0),MATCH(G963,MarketCap2!$E$1:$AR$1,0))</f>
        <v>5325898240</v>
      </c>
      <c r="K963">
        <f t="shared" si="71"/>
        <v>22.395847217884501</v>
      </c>
      <c r="L963">
        <f>INDEX('PB2'!$D$2:$AQ$224,MATCH(A963,'PB2'!$B$2:$B$224,0),MATCH(G963,'PB2'!$D$1:$AQ$1,0))</f>
        <v>1.4707900285720801</v>
      </c>
      <c r="M963" s="16">
        <f t="shared" si="72"/>
        <v>0.67990670359035021</v>
      </c>
      <c r="N963" s="6">
        <f>INDEX('ROA2'!$D$2:$AQ$224,MATCH(A963,'ROA2'!$B$2:$B$224,0),MATCH(G963,'ROA2'!$D$1:$AQ$1,0))</f>
        <v>0.189327001571655</v>
      </c>
      <c r="O963" s="6">
        <v>19684.999167999998</v>
      </c>
      <c r="P963" s="28">
        <v>-8.2624708583823227E-3</v>
      </c>
    </row>
    <row r="964" spans="1:16" x14ac:dyDescent="0.3">
      <c r="A964" t="s">
        <v>473</v>
      </c>
      <c r="B964" t="e">
        <f>VLOOKUP(A964,Sheet3!L:L,1,FALSE)</f>
        <v>#N/A</v>
      </c>
      <c r="C964" t="str">
        <f>VLOOKUP(A964,'ALL - prices'!B:C,2,FALSE)</f>
        <v>Brookfield Renewable Partners</v>
      </c>
      <c r="D964" t="str">
        <f>VLOOKUP(A964,'ALL - prices'!B:I,8,FALSE)</f>
        <v>Utilities</v>
      </c>
      <c r="E964">
        <v>2015</v>
      </c>
      <c r="F964" t="s">
        <v>681</v>
      </c>
      <c r="G964" t="str">
        <f t="shared" si="69"/>
        <v>2015-Q3</v>
      </c>
      <c r="H964" s="4">
        <f>INDEX('ALL - prices'!$J$3:$DY$219,MATCH('COMBINED DATA'!A964,'ALL - prices'!$B$3:$B$219,0),MATCH('COMBINED DATA'!G964,'ALL - prices'!$J$1:$DY$1,0))</f>
        <v>11.4937</v>
      </c>
      <c r="I964" s="14">
        <f t="shared" si="73"/>
        <v>0.78121391223317693</v>
      </c>
      <c r="J964" s="15">
        <f>INDEX(MarketCap2!$E$2:$AR$224,MATCH(A964,MarketCap2!$B$2:$B$224,0),MATCH(G964,MarketCap2!$E$1:$AR$1,0))</f>
        <v>5260904448</v>
      </c>
      <c r="K964">
        <f t="shared" si="71"/>
        <v>22.383568797203591</v>
      </c>
      <c r="L964">
        <f>INDEX('PB2'!$D$2:$AQ$224,MATCH(A964,'PB2'!$B$2:$B$224,0),MATCH(G964,'PB2'!$D$1:$AQ$1,0))</f>
        <v>1.52014601230621</v>
      </c>
      <c r="M964" s="16">
        <f t="shared" si="72"/>
        <v>0.65783154506513641</v>
      </c>
      <c r="N964" s="6">
        <f>INDEX('ROA2'!$D$2:$AQ$224,MATCH(A964,'ROA2'!$B$2:$B$224,0),MATCH(G964,'ROA2'!$D$1:$AQ$1,0))</f>
        <v>0.11944600194692601</v>
      </c>
      <c r="O964" s="6">
        <v>19982.000128</v>
      </c>
      <c r="P964" s="28">
        <v>1.5087679581049056E-2</v>
      </c>
    </row>
    <row r="965" spans="1:16" x14ac:dyDescent="0.3">
      <c r="A965" t="s">
        <v>473</v>
      </c>
      <c r="B965" t="e">
        <f>VLOOKUP(A965,Sheet3!L:L,1,FALSE)</f>
        <v>#N/A</v>
      </c>
      <c r="C965" t="str">
        <f>VLOOKUP(A965,'ALL - prices'!B:C,2,FALSE)</f>
        <v>Brookfield Renewable Partners</v>
      </c>
      <c r="D965" t="str">
        <f>VLOOKUP(A965,'ALL - prices'!B:I,8,FALSE)</f>
        <v>Utilities</v>
      </c>
      <c r="E965">
        <v>2015</v>
      </c>
      <c r="F965" t="s">
        <v>682</v>
      </c>
      <c r="G965" t="str">
        <f t="shared" si="69"/>
        <v>2015-Q4</v>
      </c>
      <c r="H965" s="4">
        <f>INDEX('ALL - prices'!$J$3:$DY$219,MATCH('COMBINED DATA'!A965,'ALL - prices'!$B$3:$B$219,0),MATCH('COMBINED DATA'!G965,'ALL - prices'!$J$1:$DY$1,0))</f>
        <v>11.545500000000001</v>
      </c>
      <c r="I965" s="14">
        <f t="shared" si="73"/>
        <v>0.45919185079151104</v>
      </c>
      <c r="J965" s="15">
        <f>INDEX(MarketCap2!$E$2:$AR$224,MATCH(A965,MarketCap2!$B$2:$B$224,0),MATCH(G965,MarketCap2!$E$1:$AR$1,0))</f>
        <v>5194257920</v>
      </c>
      <c r="K965">
        <f t="shared" si="71"/>
        <v>22.370819606250965</v>
      </c>
      <c r="L965">
        <f>INDEX('PB2'!$D$2:$AQ$224,MATCH(A965,'PB2'!$B$2:$B$224,0),MATCH(G965,'PB2'!$D$1:$AQ$1,0))</f>
        <v>1.32852399349213</v>
      </c>
      <c r="M965" s="16">
        <f t="shared" si="72"/>
        <v>0.75271504684790913</v>
      </c>
      <c r="N965" s="6">
        <f>INDEX('ROA2'!$D$2:$AQ$224,MATCH(A965,'ROA2'!$B$2:$B$224,0),MATCH(G965,'ROA2'!$D$1:$AQ$1,0))</f>
        <v>0.16643400490283999</v>
      </c>
      <c r="O965" s="6">
        <v>18697.000960000001</v>
      </c>
      <c r="P965" s="28">
        <v>-6.4307835039965747E-2</v>
      </c>
    </row>
    <row r="966" spans="1:16" x14ac:dyDescent="0.3">
      <c r="A966" t="s">
        <v>473</v>
      </c>
      <c r="B966" t="e">
        <f>VLOOKUP(A966,Sheet3!L:L,1,FALSE)</f>
        <v>#N/A</v>
      </c>
      <c r="C966" t="str">
        <f>VLOOKUP(A966,'ALL - prices'!B:C,2,FALSE)</f>
        <v>Brookfield Renewable Partners</v>
      </c>
      <c r="D966" t="str">
        <f>VLOOKUP(A966,'ALL - prices'!B:I,8,FALSE)</f>
        <v>Utilities</v>
      </c>
      <c r="E966">
        <v>2016</v>
      </c>
      <c r="F966" t="s">
        <v>679</v>
      </c>
      <c r="G966" t="str">
        <f t="shared" si="69"/>
        <v>2016-Q1</v>
      </c>
      <c r="H966" s="4">
        <f>INDEX('ALL - prices'!$J$3:$DY$219,MATCH('COMBINED DATA'!A966,'ALL - prices'!$B$3:$B$219,0),MATCH('COMBINED DATA'!G966,'ALL - prices'!$J$1:$DY$1,0))</f>
        <v>12.7075</v>
      </c>
      <c r="I966" s="14">
        <f t="shared" si="73"/>
        <v>0.42939574209967801</v>
      </c>
      <c r="J966" s="15">
        <f>INDEX(MarketCap2!$E$2:$AR$224,MATCH(A966,MarketCap2!$B$2:$B$224,0),MATCH(G966,MarketCap2!$E$1:$AR$1,0))</f>
        <v>5621567488</v>
      </c>
      <c r="K966">
        <f t="shared" si="71"/>
        <v>22.449876374418679</v>
      </c>
      <c r="L966">
        <f>INDEX('PB2'!$D$2:$AQ$224,MATCH(A966,'PB2'!$B$2:$B$224,0),MATCH(G966,'PB2'!$D$1:$AQ$1,0))</f>
        <v>1.4781689643859901</v>
      </c>
      <c r="M966" s="16">
        <f t="shared" si="72"/>
        <v>0.67651264780503995</v>
      </c>
      <c r="N966" s="6">
        <f>INDEX('ROA2'!$D$2:$AQ$224,MATCH(A966,'ROA2'!$B$2:$B$224,0),MATCH(G966,'ROA2'!$D$1:$AQ$1,0))</f>
        <v>1.0164000093937E-2</v>
      </c>
      <c r="O966" s="6">
        <v>19506.999296000002</v>
      </c>
      <c r="P966" s="28">
        <v>4.3322366925738258E-2</v>
      </c>
    </row>
    <row r="967" spans="1:16" x14ac:dyDescent="0.3">
      <c r="A967" t="s">
        <v>473</v>
      </c>
      <c r="B967" t="e">
        <f>VLOOKUP(A967,Sheet3!L:L,1,FALSE)</f>
        <v>#N/A</v>
      </c>
      <c r="C967" t="str">
        <f>VLOOKUP(A967,'ALL - prices'!B:C,2,FALSE)</f>
        <v>Brookfield Renewable Partners</v>
      </c>
      <c r="D967" t="str">
        <f>VLOOKUP(A967,'ALL - prices'!B:I,8,FALSE)</f>
        <v>Utilities</v>
      </c>
      <c r="E967">
        <v>2016</v>
      </c>
      <c r="F967" t="s">
        <v>680</v>
      </c>
      <c r="G967" t="str">
        <f t="shared" si="69"/>
        <v>2016-Q2</v>
      </c>
      <c r="H967" s="4">
        <f>INDEX('ALL - prices'!$J$3:$DY$219,MATCH('COMBINED DATA'!A967,'ALL - prices'!$B$3:$B$219,0),MATCH('COMBINED DATA'!G967,'ALL - prices'!$J$1:$DY$1,0))</f>
        <v>12.639200000000001</v>
      </c>
      <c r="I967" s="14">
        <f t="shared" si="73"/>
        <v>0.46962060839930447</v>
      </c>
      <c r="J967" s="15">
        <f>INDEX(MarketCap2!$E$2:$AR$224,MATCH(A967,MarketCap2!$B$2:$B$224,0),MATCH(G967,MarketCap2!$E$1:$AR$1,0))</f>
        <v>11393988608</v>
      </c>
      <c r="K967">
        <f t="shared" si="71"/>
        <v>23.156351738179644</v>
      </c>
      <c r="L967">
        <f>INDEX('PB2'!$D$2:$AQ$224,MATCH(A967,'PB2'!$B$2:$B$224,0),MATCH(G967,'PB2'!$D$1:$AQ$1,0))</f>
        <v>1.38850104808807</v>
      </c>
      <c r="M967" s="16">
        <f t="shared" si="72"/>
        <v>0.72020111283097277</v>
      </c>
      <c r="N967" s="6">
        <f>INDEX('ROA2'!$D$2:$AQ$224,MATCH(A967,'ROA2'!$B$2:$B$224,0),MATCH(G967,'ROA2'!$D$1:$AQ$1,0))</f>
        <v>5.5128000676631997E-2</v>
      </c>
      <c r="O967" s="6">
        <v>27477.999616000001</v>
      </c>
      <c r="P967" s="28">
        <v>0.40862257690420323</v>
      </c>
    </row>
    <row r="968" spans="1:16" x14ac:dyDescent="0.3">
      <c r="A968" t="s">
        <v>473</v>
      </c>
      <c r="B968" t="e">
        <f>VLOOKUP(A968,Sheet3!L:L,1,FALSE)</f>
        <v>#N/A</v>
      </c>
      <c r="C968" t="str">
        <f>VLOOKUP(A968,'ALL - prices'!B:C,2,FALSE)</f>
        <v>Brookfield Renewable Partners</v>
      </c>
      <c r="D968" t="str">
        <f>VLOOKUP(A968,'ALL - prices'!B:I,8,FALSE)</f>
        <v>Utilities</v>
      </c>
      <c r="E968">
        <v>2016</v>
      </c>
      <c r="F968" t="s">
        <v>681</v>
      </c>
      <c r="G968" t="str">
        <f t="shared" si="69"/>
        <v>2016-Q3</v>
      </c>
      <c r="H968" s="4">
        <f>INDEX('ALL - prices'!$J$3:$DY$219,MATCH('COMBINED DATA'!A968,'ALL - prices'!$B$3:$B$219,0),MATCH('COMBINED DATA'!G968,'ALL - prices'!$J$1:$DY$1,0))</f>
        <v>13.440799999999999</v>
      </c>
      <c r="I968" s="14">
        <f t="shared" si="73"/>
        <v>0.64410584275153548</v>
      </c>
      <c r="J968" s="15">
        <f>INDEX(MarketCap2!$E$2:$AR$224,MATCH(A968,MarketCap2!$B$2:$B$224,0),MATCH(G968,MarketCap2!$E$1:$AR$1,0))</f>
        <v>11945080832</v>
      </c>
      <c r="K968">
        <f t="shared" si="71"/>
        <v>23.203585384716774</v>
      </c>
      <c r="L968">
        <f>INDEX('PB2'!$D$2:$AQ$224,MATCH(A968,'PB2'!$B$2:$B$224,0),MATCH(G968,'PB2'!$D$1:$AQ$1,0))</f>
        <v>1.4797830581664999</v>
      </c>
      <c r="M968" s="16">
        <f t="shared" si="72"/>
        <v>0.67577473230368856</v>
      </c>
      <c r="N968" s="6">
        <f>INDEX('ROA2'!$D$2:$AQ$224,MATCH(A968,'ROA2'!$B$2:$B$224,0),MATCH(G968,'ROA2'!$D$1:$AQ$1,0))</f>
        <v>-3.3229000866412998E-2</v>
      </c>
      <c r="O968" s="6">
        <v>28169.000960000001</v>
      </c>
      <c r="P968" s="28">
        <v>2.5147439903072173E-2</v>
      </c>
    </row>
    <row r="969" spans="1:16" x14ac:dyDescent="0.3">
      <c r="A969" t="s">
        <v>473</v>
      </c>
      <c r="B969" t="e">
        <f>VLOOKUP(A969,Sheet3!L:L,1,FALSE)</f>
        <v>#N/A</v>
      </c>
      <c r="C969" t="str">
        <f>VLOOKUP(A969,'ALL - prices'!B:C,2,FALSE)</f>
        <v>Brookfield Renewable Partners</v>
      </c>
      <c r="D969" t="str">
        <f>VLOOKUP(A969,'ALL - prices'!B:I,8,FALSE)</f>
        <v>Utilities</v>
      </c>
      <c r="E969">
        <v>2016</v>
      </c>
      <c r="F969" t="s">
        <v>682</v>
      </c>
      <c r="G969" t="str">
        <f t="shared" si="69"/>
        <v>2016-Q4</v>
      </c>
      <c r="H969" s="4">
        <f>INDEX('ALL - prices'!$J$3:$DY$219,MATCH('COMBINED DATA'!A969,'ALL - prices'!$B$3:$B$219,0),MATCH('COMBINED DATA'!G969,'ALL - prices'!$J$1:$DY$1,0))</f>
        <v>13.492000000000001</v>
      </c>
      <c r="I969" s="14">
        <f t="shared" si="73"/>
        <v>0.89507662753904282</v>
      </c>
      <c r="J969" s="15">
        <f>INDEX(MarketCap2!$E$2:$AR$224,MATCH(A969,MarketCap2!$B$2:$B$224,0),MATCH(G969,MarketCap2!$E$1:$AR$1,0))</f>
        <v>11811981312</v>
      </c>
      <c r="K969">
        <f t="shared" si="71"/>
        <v>23.192380218706958</v>
      </c>
      <c r="L969">
        <f>INDEX('PB2'!$D$2:$AQ$224,MATCH(A969,'PB2'!$B$2:$B$224,0),MATCH(G969,'PB2'!$D$1:$AQ$1,0))</f>
        <v>1.4336299896240201</v>
      </c>
      <c r="M969" s="16">
        <f t="shared" si="72"/>
        <v>0.6975300511551501</v>
      </c>
      <c r="N969" s="6">
        <f>INDEX('ROA2'!$D$2:$AQ$224,MATCH(A969,'ROA2'!$B$2:$B$224,0),MATCH(G969,'ROA2'!$D$1:$AQ$1,0))</f>
        <v>-5.1325999200344002E-2</v>
      </c>
      <c r="O969" s="6">
        <v>28063.000575999999</v>
      </c>
      <c r="P969" s="28">
        <v>-3.7630153852642231E-3</v>
      </c>
    </row>
    <row r="970" spans="1:16" x14ac:dyDescent="0.3">
      <c r="A970" t="s">
        <v>473</v>
      </c>
      <c r="B970" t="e">
        <f>VLOOKUP(A970,Sheet3!L:L,1,FALSE)</f>
        <v>#N/A</v>
      </c>
      <c r="C970" t="str">
        <f>VLOOKUP(A970,'ALL - prices'!B:C,2,FALSE)</f>
        <v>Brookfield Renewable Partners</v>
      </c>
      <c r="D970" t="str">
        <f>VLOOKUP(A970,'ALL - prices'!B:I,8,FALSE)</f>
        <v>Utilities</v>
      </c>
      <c r="E970">
        <v>2017</v>
      </c>
      <c r="F970" t="s">
        <v>679</v>
      </c>
      <c r="G970" t="str">
        <f t="shared" si="69"/>
        <v>2017-Q1</v>
      </c>
      <c r="H970" s="4">
        <f>INDEX('ALL - prices'!$J$3:$DY$219,MATCH('COMBINED DATA'!A970,'ALL - prices'!$B$3:$B$219,0),MATCH('COMBINED DATA'!G970,'ALL - prices'!$J$1:$DY$1,0))</f>
        <v>13.547800000000001</v>
      </c>
      <c r="I970" s="14">
        <f t="shared" si="73"/>
        <v>0.57380659561098368</v>
      </c>
      <c r="J970" s="15">
        <f>INDEX(MarketCap2!$E$2:$AR$224,MATCH(A970,MarketCap2!$B$2:$B$224,0),MATCH(G970,MarketCap2!$E$1:$AR$1,0))</f>
        <v>11682019328</v>
      </c>
      <c r="K970">
        <f t="shared" si="71"/>
        <v>23.181316687074375</v>
      </c>
      <c r="L970">
        <f>INDEX('PB2'!$D$2:$AQ$224,MATCH(A970,'PB2'!$B$2:$B$224,0),MATCH(G970,'PB2'!$D$1:$AQ$1,0))</f>
        <v>1.23637199401856</v>
      </c>
      <c r="M970" s="16">
        <f t="shared" si="72"/>
        <v>0.80881806190846828</v>
      </c>
      <c r="N970" s="6">
        <f>INDEX('ROA2'!$D$2:$AQ$224,MATCH(A970,'ROA2'!$B$2:$B$224,0),MATCH(G970,'ROA2'!$D$1:$AQ$1,0))</f>
        <v>-0.152400001883507</v>
      </c>
      <c r="O970" s="6">
        <v>27736.999936</v>
      </c>
      <c r="P970" s="28">
        <v>-1.161674209132149E-2</v>
      </c>
    </row>
    <row r="971" spans="1:16" x14ac:dyDescent="0.3">
      <c r="A971" t="s">
        <v>473</v>
      </c>
      <c r="B971" t="e">
        <f>VLOOKUP(A971,Sheet3!L:L,1,FALSE)</f>
        <v>#N/A</v>
      </c>
      <c r="C971" t="str">
        <f>VLOOKUP(A971,'ALL - prices'!B:C,2,FALSE)</f>
        <v>Brookfield Renewable Partners</v>
      </c>
      <c r="D971" t="str">
        <f>VLOOKUP(A971,'ALL - prices'!B:I,8,FALSE)</f>
        <v>Utilities</v>
      </c>
      <c r="E971">
        <v>2017</v>
      </c>
      <c r="F971" t="s">
        <v>680</v>
      </c>
      <c r="G971" t="str">
        <f t="shared" si="69"/>
        <v>2017-Q2</v>
      </c>
      <c r="H971" s="4">
        <f>INDEX('ALL - prices'!$J$3:$DY$219,MATCH('COMBINED DATA'!A971,'ALL - prices'!$B$3:$B$219,0),MATCH('COMBINED DATA'!G971,'ALL - prices'!$J$1:$DY$1,0))</f>
        <v>14.428699999999999</v>
      </c>
      <c r="I971" s="14">
        <f t="shared" si="73"/>
        <v>0.53475974979424168</v>
      </c>
      <c r="J971" s="15">
        <f>INDEX(MarketCap2!$E$2:$AR$224,MATCH(A971,MarketCap2!$B$2:$B$224,0),MATCH(G971,MarketCap2!$E$1:$AR$1,0))</f>
        <v>12264250368</v>
      </c>
      <c r="K971">
        <f t="shared" si="71"/>
        <v>23.229954393180343</v>
      </c>
      <c r="L971">
        <f>INDEX('PB2'!$D$2:$AQ$224,MATCH(A971,'PB2'!$B$2:$B$224,0),MATCH(G971,'PB2'!$D$1:$AQ$1,0))</f>
        <v>1.3699580430984499</v>
      </c>
      <c r="M971" s="16">
        <f t="shared" si="72"/>
        <v>0.72994936234564411</v>
      </c>
      <c r="N971" s="6">
        <f>INDEX('ROA2'!$D$2:$AQ$224,MATCH(A971,'ROA2'!$B$2:$B$224,0),MATCH(G971,'ROA2'!$D$1:$AQ$1,0))</f>
        <v>-0.16996300220489499</v>
      </c>
      <c r="O971" s="6">
        <v>27828.000768000002</v>
      </c>
      <c r="P971" s="28">
        <v>3.2808462418421492E-3</v>
      </c>
    </row>
    <row r="972" spans="1:16" x14ac:dyDescent="0.3">
      <c r="A972" t="s">
        <v>473</v>
      </c>
      <c r="B972" t="e">
        <f>VLOOKUP(A972,Sheet3!L:L,1,FALSE)</f>
        <v>#N/A</v>
      </c>
      <c r="C972" t="str">
        <f>VLOOKUP(A972,'ALL - prices'!B:C,2,FALSE)</f>
        <v>Brookfield Renewable Partners</v>
      </c>
      <c r="D972" t="str">
        <f>VLOOKUP(A972,'ALL - prices'!B:I,8,FALSE)</f>
        <v>Utilities</v>
      </c>
      <c r="E972">
        <v>2017</v>
      </c>
      <c r="F972" t="s">
        <v>681</v>
      </c>
      <c r="G972" t="str">
        <f t="shared" si="69"/>
        <v>2017-Q3</v>
      </c>
      <c r="H972" s="4">
        <f>INDEX('ALL - prices'!$J$3:$DY$219,MATCH('COMBINED DATA'!A972,'ALL - prices'!$B$3:$B$219,0),MATCH('COMBINED DATA'!G972,'ALL - prices'!$J$1:$DY$1,0))</f>
        <v>14.7837</v>
      </c>
      <c r="I972" s="14">
        <f t="shared" si="73"/>
        <v>0.54293408439699198</v>
      </c>
      <c r="J972" s="15">
        <f>INDEX(MarketCap2!$E$2:$AR$224,MATCH(A972,MarketCap2!$B$2:$B$224,0),MATCH(G972,MarketCap2!$E$1:$AR$1,0))</f>
        <v>12956984320</v>
      </c>
      <c r="K972">
        <f t="shared" si="71"/>
        <v>23.28490080943568</v>
      </c>
      <c r="L972">
        <f>INDEX('PB2'!$D$2:$AQ$224,MATCH(A972,'PB2'!$B$2:$B$224,0),MATCH(G972,'PB2'!$D$1:$AQ$1,0))</f>
        <v>1.4405859708786</v>
      </c>
      <c r="M972" s="16">
        <f t="shared" si="72"/>
        <v>0.69416197312410954</v>
      </c>
      <c r="N972" s="6">
        <f>INDEX('ROA2'!$D$2:$AQ$224,MATCH(A972,'ROA2'!$B$2:$B$224,0),MATCH(G972,'ROA2'!$D$1:$AQ$1,0))</f>
        <v>-2.5275999680161001E-2</v>
      </c>
      <c r="O972" s="6">
        <v>27220.000768000002</v>
      </c>
      <c r="P972" s="28">
        <v>-2.1848497312791218E-2</v>
      </c>
    </row>
    <row r="973" spans="1:16" x14ac:dyDescent="0.3">
      <c r="A973" t="s">
        <v>473</v>
      </c>
      <c r="B973" t="e">
        <f>VLOOKUP(A973,Sheet3!L:L,1,FALSE)</f>
        <v>#N/A</v>
      </c>
      <c r="C973" t="str">
        <f>VLOOKUP(A973,'ALL - prices'!B:C,2,FALSE)</f>
        <v>Brookfield Renewable Partners</v>
      </c>
      <c r="D973" t="str">
        <f>VLOOKUP(A973,'ALL - prices'!B:I,8,FALSE)</f>
        <v>Utilities</v>
      </c>
      <c r="E973">
        <v>2017</v>
      </c>
      <c r="F973" t="s">
        <v>682</v>
      </c>
      <c r="G973" t="str">
        <f t="shared" si="69"/>
        <v>2017-Q4</v>
      </c>
      <c r="H973" s="4">
        <f>INDEX('ALL - prices'!$J$3:$DY$219,MATCH('COMBINED DATA'!A973,'ALL - prices'!$B$3:$B$219,0),MATCH('COMBINED DATA'!G973,'ALL - prices'!$J$1:$DY$1,0))</f>
        <v>15.7111</v>
      </c>
      <c r="I973" s="14">
        <f t="shared" si="73"/>
        <v>0.56274448020393741</v>
      </c>
      <c r="J973" s="15">
        <f>INDEX(MarketCap2!$E$2:$AR$224,MATCH(A973,MarketCap2!$B$2:$B$224,0),MATCH(G973,MarketCap2!$E$1:$AR$1,0))</f>
        <v>13579982848</v>
      </c>
      <c r="K973">
        <f t="shared" si="71"/>
        <v>23.33186269604229</v>
      </c>
      <c r="L973">
        <f>INDEX('PB2'!$D$2:$AQ$224,MATCH(A973,'PB2'!$B$2:$B$224,0),MATCH(G973,'PB2'!$D$1:$AQ$1,0))</f>
        <v>1.39417099952698</v>
      </c>
      <c r="M973" s="16">
        <f t="shared" si="72"/>
        <v>0.7172721282678266</v>
      </c>
      <c r="N973" s="6">
        <f>INDEX('ROA2'!$D$2:$AQ$224,MATCH(A973,'ROA2'!$B$2:$B$224,0),MATCH(G973,'ROA2'!$D$1:$AQ$1,0))</f>
        <v>-3.5657998174429002E-2</v>
      </c>
      <c r="O973" s="6">
        <v>28024.999936</v>
      </c>
      <c r="P973" s="28">
        <v>2.9573811362502252E-2</v>
      </c>
    </row>
    <row r="974" spans="1:16" x14ac:dyDescent="0.3">
      <c r="A974" t="s">
        <v>473</v>
      </c>
      <c r="B974" t="e">
        <f>VLOOKUP(A974,Sheet3!L:L,1,FALSE)</f>
        <v>#N/A</v>
      </c>
      <c r="C974" t="str">
        <f>VLOOKUP(A974,'ALL - prices'!B:C,2,FALSE)</f>
        <v>Brookfield Renewable Partners</v>
      </c>
      <c r="D974" t="str">
        <f>VLOOKUP(A974,'ALL - prices'!B:I,8,FALSE)</f>
        <v>Utilities</v>
      </c>
      <c r="E974">
        <v>2018</v>
      </c>
      <c r="F974" t="s">
        <v>679</v>
      </c>
      <c r="G974" t="str">
        <f t="shared" si="69"/>
        <v>2018-Q1</v>
      </c>
      <c r="H974" s="4">
        <f>INDEX('ALL - prices'!$J$3:$DY$219,MATCH('COMBINED DATA'!A974,'ALL - prices'!$B$3:$B$219,0),MATCH('COMBINED DATA'!G974,'ALL - prices'!$J$1:$DY$1,0))</f>
        <v>14.59</v>
      </c>
      <c r="I974" s="14">
        <f t="shared" si="73"/>
        <v>1.2663892884891272</v>
      </c>
      <c r="J974" s="15">
        <f>INDEX(MarketCap2!$E$2:$AR$224,MATCH(A974,MarketCap2!$B$2:$B$224,0),MATCH(G974,MarketCap2!$E$1:$AR$1,0))</f>
        <v>12420482048</v>
      </c>
      <c r="K974">
        <f t="shared" si="71"/>
        <v>23.242612724936894</v>
      </c>
      <c r="L974">
        <f>INDEX('PB2'!$D$2:$AQ$224,MATCH(A974,'PB2'!$B$2:$B$224,0),MATCH(G974,'PB2'!$D$1:$AQ$1,0))</f>
        <v>1.2011400461196899</v>
      </c>
      <c r="M974" s="16">
        <f t="shared" si="72"/>
        <v>0.83254238606940345</v>
      </c>
      <c r="N974" s="6">
        <f>INDEX('ROA2'!$D$2:$AQ$224,MATCH(A974,'ROA2'!$B$2:$B$224,0),MATCH(G974,'ROA2'!$D$1:$AQ$1,0))</f>
        <v>-0.10913900285959199</v>
      </c>
      <c r="O974" s="6">
        <v>30904.000511999999</v>
      </c>
      <c r="P974" s="28">
        <v>0.10272972640766105</v>
      </c>
    </row>
    <row r="975" spans="1:16" x14ac:dyDescent="0.3">
      <c r="A975" t="s">
        <v>473</v>
      </c>
      <c r="B975" t="e">
        <f>VLOOKUP(A975,Sheet3!L:L,1,FALSE)</f>
        <v>#N/A</v>
      </c>
      <c r="C975" t="str">
        <f>VLOOKUP(A975,'ALL - prices'!B:C,2,FALSE)</f>
        <v>Brookfield Renewable Partners</v>
      </c>
      <c r="D975" t="str">
        <f>VLOOKUP(A975,'ALL - prices'!B:I,8,FALSE)</f>
        <v>Utilities</v>
      </c>
      <c r="E975">
        <v>2018</v>
      </c>
      <c r="F975" t="s">
        <v>680</v>
      </c>
      <c r="G975" t="str">
        <f t="shared" si="69"/>
        <v>2018-Q2</v>
      </c>
      <c r="H975" s="4">
        <f>INDEX('ALL - prices'!$J$3:$DY$219,MATCH('COMBINED DATA'!A975,'ALL - prices'!$B$3:$B$219,0),MATCH('COMBINED DATA'!G975,'ALL - prices'!$J$1:$DY$1,0))</f>
        <v>14.5966</v>
      </c>
      <c r="I975" s="14">
        <f t="shared" si="73"/>
        <v>1.9430499684773999</v>
      </c>
      <c r="J975" s="15">
        <f>INDEX(MarketCap2!$E$2:$AR$224,MATCH(A975,MarketCap2!$B$2:$B$224,0),MATCH(G975,MarketCap2!$E$1:$AR$1,0))</f>
        <v>12237450240</v>
      </c>
      <c r="K975">
        <f t="shared" si="71"/>
        <v>23.227766778604781</v>
      </c>
      <c r="L975">
        <f>INDEX('PB2'!$D$2:$AQ$224,MATCH(A975,'PB2'!$B$2:$B$224,0),MATCH(G975,'PB2'!$D$1:$AQ$1,0))</f>
        <v>1.23321998119354</v>
      </c>
      <c r="M975" s="16">
        <f t="shared" si="72"/>
        <v>0.81088533696330145</v>
      </c>
      <c r="N975" s="6">
        <f>INDEX('ROA2'!$D$2:$AQ$224,MATCH(A975,'ROA2'!$B$2:$B$224,0),MATCH(G975,'ROA2'!$D$1:$AQ$1,0))</f>
        <v>-0.11250499635934801</v>
      </c>
      <c r="O975" s="6">
        <v>30836.000768000002</v>
      </c>
      <c r="P975" s="28">
        <v>-2.2003540924610313E-3</v>
      </c>
    </row>
    <row r="976" spans="1:16" x14ac:dyDescent="0.3">
      <c r="A976" t="s">
        <v>473</v>
      </c>
      <c r="B976" t="e">
        <f>VLOOKUP(A976,Sheet3!L:L,1,FALSE)</f>
        <v>#N/A</v>
      </c>
      <c r="C976" t="str">
        <f>VLOOKUP(A976,'ALL - prices'!B:C,2,FALSE)</f>
        <v>Brookfield Renewable Partners</v>
      </c>
      <c r="D976" t="str">
        <f>VLOOKUP(A976,'ALL - prices'!B:I,8,FALSE)</f>
        <v>Utilities</v>
      </c>
      <c r="E976">
        <v>2018</v>
      </c>
      <c r="F976" t="s">
        <v>681</v>
      </c>
      <c r="G976" t="str">
        <f t="shared" si="69"/>
        <v>2018-Q3</v>
      </c>
      <c r="H976" s="4">
        <f>INDEX('ALL - prices'!$J$3:$DY$219,MATCH('COMBINED DATA'!A976,'ALL - prices'!$B$3:$B$219,0),MATCH('COMBINED DATA'!G976,'ALL - prices'!$J$1:$DY$1,0))</f>
        <v>14.7043</v>
      </c>
      <c r="I976" s="14">
        <f t="shared" si="73"/>
        <v>3.3289353216656643</v>
      </c>
      <c r="J976" s="15">
        <f>INDEX(MarketCap2!$E$2:$AR$224,MATCH(A976,MarketCap2!$B$2:$B$224,0),MATCH(G976,MarketCap2!$E$1:$AR$1,0))</f>
        <v>12130399232</v>
      </c>
      <c r="K976">
        <f t="shared" si="71"/>
        <v>23.218980472138991</v>
      </c>
      <c r="L976">
        <f>INDEX('PB2'!$D$2:$AQ$224,MATCH(A976,'PB2'!$B$2:$B$224,0),MATCH(G976,'PB2'!$D$1:$AQ$1,0))</f>
        <v>1.29292905330658</v>
      </c>
      <c r="M976" s="16">
        <f t="shared" si="72"/>
        <v>0.77343764334366727</v>
      </c>
      <c r="N976" s="6">
        <f>INDEX('ROA2'!$D$2:$AQ$224,MATCH(A976,'ROA2'!$B$2:$B$224,0),MATCH(G976,'ROA2'!$D$1:$AQ$1,0))</f>
        <v>-0.18146899342536901</v>
      </c>
      <c r="O976" s="6">
        <v>30090.000383999999</v>
      </c>
      <c r="P976" s="28">
        <v>-2.419251412051342E-2</v>
      </c>
    </row>
    <row r="977" spans="1:16" x14ac:dyDescent="0.3">
      <c r="A977" t="s">
        <v>473</v>
      </c>
      <c r="B977" t="e">
        <f>VLOOKUP(A977,Sheet3!L:L,1,FALSE)</f>
        <v>#N/A</v>
      </c>
      <c r="C977" t="str">
        <f>VLOOKUP(A977,'ALL - prices'!B:C,2,FALSE)</f>
        <v>Brookfield Renewable Partners</v>
      </c>
      <c r="D977" t="str">
        <f>VLOOKUP(A977,'ALL - prices'!B:I,8,FALSE)</f>
        <v>Utilities</v>
      </c>
      <c r="E977">
        <v>2018</v>
      </c>
      <c r="F977" t="s">
        <v>682</v>
      </c>
      <c r="G977" t="str">
        <f t="shared" si="69"/>
        <v>2018-Q4</v>
      </c>
      <c r="H977" s="4">
        <f>INDEX('ALL - prices'!$J$3:$DY$219,MATCH('COMBINED DATA'!A977,'ALL - prices'!$B$3:$B$219,0),MATCH('COMBINED DATA'!G977,'ALL - prices'!$J$1:$DY$1,0))</f>
        <v>13.5097</v>
      </c>
      <c r="I977" s="14">
        <f t="shared" si="73"/>
        <v>3.56453905528705</v>
      </c>
      <c r="J977" s="15">
        <f>INDEX(MarketCap2!$E$2:$AR$224,MATCH(A977,MarketCap2!$B$2:$B$224,0),MATCH(G977,MarketCap2!$E$1:$AR$1,0))</f>
        <v>10938591232</v>
      </c>
      <c r="K977">
        <f t="shared" si="71"/>
        <v>23.115562853436327</v>
      </c>
      <c r="L977">
        <f>INDEX('PB2'!$D$2:$AQ$224,MATCH(A977,'PB2'!$B$2:$B$224,0),MATCH(G977,'PB2'!$D$1:$AQ$1,0))</f>
        <v>0.88260400295257602</v>
      </c>
      <c r="M977" s="16">
        <f t="shared" si="72"/>
        <v>1.1330109501596402</v>
      </c>
      <c r="N977" s="6">
        <f>INDEX('ROA2'!$D$2:$AQ$224,MATCH(A977,'ROA2'!$B$2:$B$224,0),MATCH(G977,'ROA2'!$D$1:$AQ$1,0))</f>
        <v>-0.200117006897926</v>
      </c>
      <c r="O977" s="6">
        <v>29941.000192</v>
      </c>
      <c r="P977" s="28">
        <v>-4.9518175506314916E-3</v>
      </c>
    </row>
    <row r="978" spans="1:16" x14ac:dyDescent="0.3">
      <c r="A978" t="s">
        <v>473</v>
      </c>
      <c r="B978" t="e">
        <f>VLOOKUP(A978,Sheet3!L:L,1,FALSE)</f>
        <v>#N/A</v>
      </c>
      <c r="C978" t="str">
        <f>VLOOKUP(A978,'ALL - prices'!B:C,2,FALSE)</f>
        <v>Brookfield Renewable Partners</v>
      </c>
      <c r="D978" t="str">
        <f>VLOOKUP(A978,'ALL - prices'!B:I,8,FALSE)</f>
        <v>Utilities</v>
      </c>
      <c r="E978">
        <v>2019</v>
      </c>
      <c r="F978" t="s">
        <v>679</v>
      </c>
      <c r="G978" t="str">
        <f t="shared" si="69"/>
        <v>2019-Q1</v>
      </c>
      <c r="H978" s="4">
        <f>INDEX('ALL - prices'!$J$3:$DY$219,MATCH('COMBINED DATA'!A978,'ALL - prices'!$B$3:$B$219,0),MATCH('COMBINED DATA'!G978,'ALL - prices'!$J$1:$DY$1,0))</f>
        <v>16.561599999999999</v>
      </c>
      <c r="I978" s="14">
        <f t="shared" si="73"/>
        <v>3.0464184122507012</v>
      </c>
      <c r="J978" s="15">
        <f>INDEX(MarketCap2!$E$2:$AR$224,MATCH(A978,MarketCap2!$B$2:$B$224,0),MATCH(G978,MarketCap2!$E$1:$AR$1,0))</f>
        <v>13140388864</v>
      </c>
      <c r="K978">
        <f t="shared" si="71"/>
        <v>23.298956443476705</v>
      </c>
      <c r="L978">
        <f>INDEX('PB2'!$D$2:$AQ$224,MATCH(A978,'PB2'!$B$2:$B$224,0),MATCH(G978,'PB2'!$D$1:$AQ$1,0))</f>
        <v>1.0672010183334399</v>
      </c>
      <c r="M978" s="16">
        <f t="shared" si="72"/>
        <v>0.93703059013344814</v>
      </c>
      <c r="N978" s="6">
        <f>INDEX('ROA2'!$D$2:$AQ$224,MATCH(A978,'ROA2'!$B$2:$B$224,0),MATCH(G978,'ROA2'!$D$1:$AQ$1,0))</f>
        <v>0.19074900448322299</v>
      </c>
      <c r="O978" s="6">
        <v>34102.999040000002</v>
      </c>
      <c r="P978" s="28">
        <v>0.13900667383556733</v>
      </c>
    </row>
    <row r="979" spans="1:16" x14ac:dyDescent="0.3">
      <c r="A979" t="s">
        <v>473</v>
      </c>
      <c r="B979" t="e">
        <f>VLOOKUP(A979,Sheet3!L:L,1,FALSE)</f>
        <v>#N/A</v>
      </c>
      <c r="C979" t="str">
        <f>VLOOKUP(A979,'ALL - prices'!B:C,2,FALSE)</f>
        <v>Brookfield Renewable Partners</v>
      </c>
      <c r="D979" t="str">
        <f>VLOOKUP(A979,'ALL - prices'!B:I,8,FALSE)</f>
        <v>Utilities</v>
      </c>
      <c r="E979">
        <v>2019</v>
      </c>
      <c r="F979" t="s">
        <v>680</v>
      </c>
      <c r="G979" t="str">
        <f t="shared" si="69"/>
        <v>2019-Q2</v>
      </c>
      <c r="H979" s="4">
        <f>INDEX('ALL - prices'!$J$3:$DY$219,MATCH('COMBINED DATA'!A979,'ALL - prices'!$B$3:$B$219,0),MATCH('COMBINED DATA'!G979,'ALL - prices'!$J$1:$DY$1,0))</f>
        <v>17.890799999999999</v>
      </c>
      <c r="I979" s="14">
        <f t="shared" si="73"/>
        <v>2.1855525289195556</v>
      </c>
      <c r="J979" s="15">
        <f>INDEX(MarketCap2!$E$2:$AR$224,MATCH(A979,MarketCap2!$B$2:$B$224,0),MATCH(G979,MarketCap2!$E$1:$AR$1,0))</f>
        <v>13975518208</v>
      </c>
      <c r="K979">
        <f t="shared" si="71"/>
        <v>23.360572936373433</v>
      </c>
      <c r="L979">
        <f>INDEX('PB2'!$D$2:$AQ$224,MATCH(A979,'PB2'!$B$2:$B$224,0),MATCH(G979,'PB2'!$D$1:$AQ$1,0))</f>
        <v>1.17522704601288</v>
      </c>
      <c r="M979" s="16">
        <f t="shared" si="72"/>
        <v>0.85089940994179647</v>
      </c>
      <c r="N979" s="6">
        <f>INDEX('ROA2'!$D$2:$AQ$224,MATCH(A979,'ROA2'!$B$2:$B$224,0),MATCH(G979,'ROA2'!$D$1:$AQ$1,0))</f>
        <v>0.25414499640464799</v>
      </c>
      <c r="O979" s="6">
        <v>34481.000447999999</v>
      </c>
      <c r="P979" s="28">
        <v>1.1084110448955882E-2</v>
      </c>
    </row>
    <row r="980" spans="1:16" x14ac:dyDescent="0.3">
      <c r="A980" t="s">
        <v>473</v>
      </c>
      <c r="B980" t="e">
        <f>VLOOKUP(A980,Sheet3!L:L,1,FALSE)</f>
        <v>#N/A</v>
      </c>
      <c r="C980" t="str">
        <f>VLOOKUP(A980,'ALL - prices'!B:C,2,FALSE)</f>
        <v>Brookfield Renewable Partners</v>
      </c>
      <c r="D980" t="str">
        <f>VLOOKUP(A980,'ALL - prices'!B:I,8,FALSE)</f>
        <v>Utilities</v>
      </c>
      <c r="E980">
        <v>2019</v>
      </c>
      <c r="F980" t="s">
        <v>681</v>
      </c>
      <c r="G980" t="str">
        <f t="shared" si="69"/>
        <v>2019-Q3</v>
      </c>
      <c r="H980" s="4">
        <f>INDEX('ALL - prices'!$J$3:$DY$219,MATCH('COMBINED DATA'!A980,'ALL - prices'!$B$3:$B$219,0),MATCH('COMBINED DATA'!G980,'ALL - prices'!$J$1:$DY$1,0))</f>
        <v>21.543600000000001</v>
      </c>
      <c r="I980" s="14">
        <f t="shared" si="73"/>
        <v>5.8697070154026401</v>
      </c>
      <c r="J980" s="15">
        <f>INDEX(MarketCap2!$E$2:$AR$224,MATCH(A980,MarketCap2!$B$2:$B$224,0),MATCH(G980,MarketCap2!$E$1:$AR$1,0))</f>
        <v>16600801280</v>
      </c>
      <c r="K980">
        <f t="shared" si="71"/>
        <v>23.532716801023472</v>
      </c>
      <c r="L980">
        <f>INDEX('PB2'!$D$2:$AQ$224,MATCH(A980,'PB2'!$B$2:$B$224,0),MATCH(G980,'PB2'!$D$1:$AQ$1,0))</f>
        <v>1.4547419548034699</v>
      </c>
      <c r="M980" s="16">
        <f t="shared" si="72"/>
        <v>0.68740713547035648</v>
      </c>
      <c r="N980" s="6">
        <f>INDEX('ROA2'!$D$2:$AQ$224,MATCH(A980,'ROA2'!$B$2:$B$224,0),MATCH(G980,'ROA2'!$D$1:$AQ$1,0))</f>
        <v>0.29149100184440602</v>
      </c>
      <c r="O980" s="6">
        <v>34405.998592000004</v>
      </c>
      <c r="P980" s="28">
        <v>-2.1751647291413101E-3</v>
      </c>
    </row>
    <row r="981" spans="1:16" x14ac:dyDescent="0.3">
      <c r="A981" t="s">
        <v>473</v>
      </c>
      <c r="B981" t="e">
        <f>VLOOKUP(A981,Sheet3!L:L,1,FALSE)</f>
        <v>#N/A</v>
      </c>
      <c r="C981" t="str">
        <f>VLOOKUP(A981,'ALL - prices'!B:C,2,FALSE)</f>
        <v>Brookfield Renewable Partners</v>
      </c>
      <c r="D981" t="str">
        <f>VLOOKUP(A981,'ALL - prices'!B:I,8,FALSE)</f>
        <v>Utilities</v>
      </c>
      <c r="E981">
        <v>2019</v>
      </c>
      <c r="F981" t="s">
        <v>682</v>
      </c>
      <c r="G981" t="str">
        <f t="shared" si="69"/>
        <v>2019-Q4</v>
      </c>
      <c r="H981" s="4">
        <f>INDEX('ALL - prices'!$J$3:$DY$219,MATCH('COMBINED DATA'!A981,'ALL - prices'!$B$3:$B$219,0),MATCH('COMBINED DATA'!G981,'ALL - prices'!$J$1:$DY$1,0))</f>
        <v>24.416599999999999</v>
      </c>
      <c r="I981" s="14">
        <f t="shared" si="73"/>
        <v>8.8936281289846075</v>
      </c>
      <c r="J981" s="15">
        <f>INDEX(MarketCap2!$E$2:$AR$224,MATCH(A981,MarketCap2!$B$2:$B$224,0),MATCH(G981,MarketCap2!$E$1:$AR$1,0))</f>
        <v>18608826368</v>
      </c>
      <c r="K981">
        <f t="shared" si="71"/>
        <v>23.646901841022984</v>
      </c>
      <c r="L981">
        <f>INDEX('PB2'!$D$2:$AQ$224,MATCH(A981,'PB2'!$B$2:$B$224,0),MATCH(G981,'PB2'!$D$1:$AQ$1,0))</f>
        <v>1.5174980163574201</v>
      </c>
      <c r="M981" s="16">
        <f t="shared" si="72"/>
        <v>0.65897944459946334</v>
      </c>
      <c r="N981" s="6">
        <f>INDEX('ROA2'!$D$2:$AQ$224,MATCH(A981,'ROA2'!$B$2:$B$224,0),MATCH(G981,'ROA2'!$D$1:$AQ$1,0))</f>
        <v>0.280862987041473</v>
      </c>
      <c r="O981" s="6">
        <v>33435.000831999998</v>
      </c>
      <c r="P981" s="28">
        <v>-2.8221757825270026E-2</v>
      </c>
    </row>
    <row r="982" spans="1:16" x14ac:dyDescent="0.3">
      <c r="A982" t="s">
        <v>473</v>
      </c>
      <c r="B982" t="e">
        <f>VLOOKUP(A982,Sheet3!L:L,1,FALSE)</f>
        <v>#N/A</v>
      </c>
      <c r="C982" t="str">
        <f>VLOOKUP(A982,'ALL - prices'!B:C,2,FALSE)</f>
        <v>Brookfield Renewable Partners</v>
      </c>
      <c r="D982" t="str">
        <f>VLOOKUP(A982,'ALL - prices'!B:I,8,FALSE)</f>
        <v>Utilities</v>
      </c>
      <c r="E982">
        <v>2020</v>
      </c>
      <c r="F982" t="s">
        <v>679</v>
      </c>
      <c r="G982" t="str">
        <f t="shared" si="69"/>
        <v>2020-Q1</v>
      </c>
      <c r="H982" s="4">
        <f>INDEX('ALL - prices'!$J$3:$DY$219,MATCH('COMBINED DATA'!A982,'ALL - prices'!$B$3:$B$219,0),MATCH('COMBINED DATA'!G982,'ALL - prices'!$J$1:$DY$1,0))</f>
        <v>24.215699999999998</v>
      </c>
      <c r="I982" s="14">
        <f t="shared" si="73"/>
        <v>7.6668552416663394</v>
      </c>
      <c r="J982" s="15">
        <f>INDEX(MarketCap2!$E$2:$AR$224,MATCH(A982,MarketCap2!$B$2:$B$224,0),MATCH(G982,MarketCap2!$E$1:$AR$1,0))</f>
        <v>18268190720</v>
      </c>
      <c r="K982">
        <f t="shared" si="71"/>
        <v>23.628427172328525</v>
      </c>
      <c r="L982">
        <f>INDEX('PB2'!$D$2:$AQ$224,MATCH(A982,'PB2'!$B$2:$B$224,0),MATCH(G982,'PB2'!$D$1:$AQ$1,0))</f>
        <v>1.45800304412842</v>
      </c>
      <c r="M982" s="16">
        <f t="shared" si="72"/>
        <v>0.68586962422824727</v>
      </c>
      <c r="N982" s="6">
        <f>INDEX('ROA2'!$D$2:$AQ$224,MATCH(A982,'ROA2'!$B$2:$B$224,0),MATCH(G982,'ROA2'!$D$1:$AQ$1,0))</f>
        <v>-0.21918100118637099</v>
      </c>
      <c r="O982" s="6">
        <v>46195.998720000003</v>
      </c>
      <c r="P982" s="28">
        <v>0.38166584628245914</v>
      </c>
    </row>
    <row r="983" spans="1:16" x14ac:dyDescent="0.3">
      <c r="A983" t="s">
        <v>473</v>
      </c>
      <c r="B983" t="e">
        <f>VLOOKUP(A983,Sheet3!L:L,1,FALSE)</f>
        <v>#N/A</v>
      </c>
      <c r="C983" t="str">
        <f>VLOOKUP(A983,'ALL - prices'!B:C,2,FALSE)</f>
        <v>Brookfield Renewable Partners</v>
      </c>
      <c r="D983" t="str">
        <f>VLOOKUP(A983,'ALL - prices'!B:I,8,FALSE)</f>
        <v>Utilities</v>
      </c>
      <c r="E983">
        <v>2020</v>
      </c>
      <c r="F983" t="s">
        <v>680</v>
      </c>
      <c r="G983" t="str">
        <f t="shared" si="69"/>
        <v>2020-Q2</v>
      </c>
      <c r="H983" s="4">
        <f>INDEX('ALL - prices'!$J$3:$DY$219,MATCH('COMBINED DATA'!A983,'ALL - prices'!$B$3:$B$219,0),MATCH('COMBINED DATA'!G983,'ALL - prices'!$J$1:$DY$1,0))</f>
        <v>26.891500000000001</v>
      </c>
      <c r="I983" s="14">
        <f t="shared" si="73"/>
        <v>3.3003338885381468</v>
      </c>
      <c r="J983" s="15">
        <f>INDEX(MarketCap2!$E$2:$AR$224,MATCH(A983,MarketCap2!$B$2:$B$224,0),MATCH(G983,MarketCap2!$E$1:$AR$1,0))</f>
        <v>20063913984</v>
      </c>
      <c r="K983">
        <f t="shared" si="71"/>
        <v>23.722188714306391</v>
      </c>
      <c r="L983">
        <f>INDEX('PB2'!$D$2:$AQ$224,MATCH(A983,'PB2'!$B$2:$B$224,0),MATCH(G983,'PB2'!$D$1:$AQ$1,0))</f>
        <v>1.7184079885482799</v>
      </c>
      <c r="M983" s="16">
        <f t="shared" si="72"/>
        <v>0.58193397997690011</v>
      </c>
      <c r="N983" s="6">
        <f>INDEX('ROA2'!$D$2:$AQ$224,MATCH(A983,'ROA2'!$B$2:$B$224,0),MATCH(G983,'ROA2'!$D$1:$AQ$1,0))</f>
        <v>-0.30084601044654802</v>
      </c>
      <c r="O983" s="6">
        <v>32662.999039999999</v>
      </c>
      <c r="P983" s="28">
        <v>-0.29294744252690125</v>
      </c>
    </row>
    <row r="984" spans="1:16" x14ac:dyDescent="0.3">
      <c r="A984" t="s">
        <v>473</v>
      </c>
      <c r="B984" t="e">
        <f>VLOOKUP(A984,Sheet3!L:L,1,FALSE)</f>
        <v>#N/A</v>
      </c>
      <c r="C984" t="str">
        <f>VLOOKUP(A984,'ALL - prices'!B:C,2,FALSE)</f>
        <v>Brookfield Renewable Partners</v>
      </c>
      <c r="D984" t="str">
        <f>VLOOKUP(A984,'ALL - prices'!B:I,8,FALSE)</f>
        <v>Utilities</v>
      </c>
      <c r="E984">
        <v>2020</v>
      </c>
      <c r="F984" t="s">
        <v>681</v>
      </c>
      <c r="G984" t="str">
        <f t="shared" si="69"/>
        <v>2020-Q3</v>
      </c>
      <c r="H984" s="4">
        <f>INDEX('ALL - prices'!$J$3:$DY$219,MATCH('COMBINED DATA'!A984,'ALL - prices'!$B$3:$B$219,0),MATCH('COMBINED DATA'!G984,'ALL - prices'!$J$1:$DY$1,0))</f>
        <v>36.658999999999999</v>
      </c>
      <c r="I984" s="14">
        <f t="shared" si="73"/>
        <v>2.8865737342623565</v>
      </c>
      <c r="J984" s="15">
        <f>INDEX(MarketCap2!$E$2:$AR$224,MATCH(A984,MarketCap2!$B$2:$B$224,0),MATCH(G984,MarketCap2!$E$1:$AR$1,0))</f>
        <v>21895790592</v>
      </c>
      <c r="K984">
        <f t="shared" si="71"/>
        <v>23.809560244883119</v>
      </c>
      <c r="L984">
        <f>INDEX('PB2'!$D$2:$AQ$224,MATCH(A984,'PB2'!$B$2:$B$224,0),MATCH(G984,'PB2'!$D$1:$AQ$1,0))</f>
        <v>2.2684299945831299</v>
      </c>
      <c r="M984" s="16">
        <f t="shared" si="72"/>
        <v>0.44083352908749135</v>
      </c>
      <c r="N984" s="6">
        <f>INDEX('ROA2'!$D$2:$AQ$224,MATCH(A984,'ROA2'!$B$2:$B$224,0),MATCH(G984,'ROA2'!$D$1:$AQ$1,0))</f>
        <v>-0.38977700471878102</v>
      </c>
      <c r="O984" s="6">
        <v>33325.000703999998</v>
      </c>
      <c r="P984" s="28">
        <v>2.0267632595197219E-2</v>
      </c>
    </row>
    <row r="985" spans="1:16" x14ac:dyDescent="0.3">
      <c r="A985" t="s">
        <v>473</v>
      </c>
      <c r="B985" t="e">
        <f>VLOOKUP(A985,Sheet3!L:L,1,FALSE)</f>
        <v>#N/A</v>
      </c>
      <c r="C985" t="str">
        <f>VLOOKUP(A985,'ALL - prices'!B:C,2,FALSE)</f>
        <v>Brookfield Renewable Partners</v>
      </c>
      <c r="D985" t="str">
        <f>VLOOKUP(A985,'ALL - prices'!B:I,8,FALSE)</f>
        <v>Utilities</v>
      </c>
      <c r="E985">
        <v>2020</v>
      </c>
      <c r="F985" t="s">
        <v>682</v>
      </c>
      <c r="G985" t="str">
        <f t="shared" si="69"/>
        <v>2020-Q4</v>
      </c>
      <c r="H985" s="4">
        <f>INDEX('ALL - prices'!$J$3:$DY$219,MATCH('COMBINED DATA'!A985,'ALL - prices'!$B$3:$B$219,0),MATCH('COMBINED DATA'!G985,'ALL - prices'!$J$1:$DY$1,0))</f>
        <v>43.467599999999997</v>
      </c>
      <c r="I985" s="14">
        <f t="shared" si="73"/>
        <v>2.5702939241780625</v>
      </c>
      <c r="J985" s="15">
        <f>INDEX(MarketCap2!$E$2:$AR$224,MATCH(A985,MarketCap2!$B$2:$B$224,0),MATCH(G985,MarketCap2!$E$1:$AR$1,0))</f>
        <v>22225080320</v>
      </c>
      <c r="K985">
        <f t="shared" si="71"/>
        <v>23.824487232288106</v>
      </c>
      <c r="L985">
        <f>INDEX('PB2'!$D$2:$AQ$224,MATCH(A985,'PB2'!$B$2:$B$224,0),MATCH(G985,'PB2'!$D$1:$AQ$1,0))</f>
        <v>2.39973092079163</v>
      </c>
      <c r="M985" s="16">
        <f t="shared" si="72"/>
        <v>0.41671338704512639</v>
      </c>
      <c r="N985" s="6">
        <f>INDEX('ROA2'!$D$2:$AQ$224,MATCH(A985,'ROA2'!$B$2:$B$224,0),MATCH(G985,'ROA2'!$D$1:$AQ$1,0))</f>
        <v>-0.47190499305725098</v>
      </c>
      <c r="O985" s="6">
        <v>44123.000831999998</v>
      </c>
      <c r="P985" s="28">
        <v>0.32402100224723823</v>
      </c>
    </row>
    <row r="986" spans="1:16" x14ac:dyDescent="0.3">
      <c r="A986" t="s">
        <v>473</v>
      </c>
      <c r="B986" t="e">
        <f>VLOOKUP(A986,Sheet3!L:L,1,FALSE)</f>
        <v>#N/A</v>
      </c>
      <c r="C986" t="str">
        <f>VLOOKUP(A986,'ALL - prices'!B:C,2,FALSE)</f>
        <v>Brookfield Renewable Partners</v>
      </c>
      <c r="D986" t="str">
        <f>VLOOKUP(A986,'ALL - prices'!B:I,8,FALSE)</f>
        <v>Utilities</v>
      </c>
      <c r="E986">
        <v>2021</v>
      </c>
      <c r="F986" t="s">
        <v>679</v>
      </c>
      <c r="G986" t="str">
        <f t="shared" ref="G986:G1049" si="74">E986&amp;"-"&amp;F986</f>
        <v>2021-Q1</v>
      </c>
      <c r="H986" s="4">
        <f>INDEX('ALL - prices'!$J$3:$DY$219,MATCH('COMBINED DATA'!A986,'ALL - prices'!$B$3:$B$219,0),MATCH('COMBINED DATA'!G986,'ALL - prices'!$J$1:$DY$1,0))</f>
        <v>42.743699999999997</v>
      </c>
      <c r="I986" s="14">
        <f t="shared" si="73"/>
        <v>2.3285511523620586</v>
      </c>
      <c r="J986" s="15">
        <f>INDEX(MarketCap2!$E$2:$AR$224,MATCH(A986,MarketCap2!$B$2:$B$224,0),MATCH(G986,MarketCap2!$E$1:$AR$1,0))</f>
        <v>21701414912</v>
      </c>
      <c r="K986">
        <f t="shared" ref="K986:K1049" si="75">LN(J986)</f>
        <v>23.800643298685152</v>
      </c>
      <c r="L986">
        <f>INDEX('PB2'!$D$2:$AQ$224,MATCH(A986,'PB2'!$B$2:$B$224,0),MATCH(G986,'PB2'!$D$1:$AQ$1,0))</f>
        <v>3.7830660343170202</v>
      </c>
      <c r="M986" s="16">
        <f t="shared" ref="M986:M1049" si="76">1/L986</f>
        <v>0.26433585640027984</v>
      </c>
      <c r="N986" s="6">
        <f>INDEX('ROA2'!$D$2:$AQ$224,MATCH(A986,'ROA2'!$B$2:$B$224,0),MATCH(G986,'ROA2'!$D$1:$AQ$1,0))</f>
        <v>-0.38366100192070002</v>
      </c>
      <c r="O986" s="6">
        <v>49721.999360000002</v>
      </c>
      <c r="P986" s="28">
        <v>0.1268952342864984</v>
      </c>
    </row>
    <row r="987" spans="1:16" x14ac:dyDescent="0.3">
      <c r="A987" t="s">
        <v>473</v>
      </c>
      <c r="B987" t="e">
        <f>VLOOKUP(A987,Sheet3!L:L,1,FALSE)</f>
        <v>#N/A</v>
      </c>
      <c r="C987" t="str">
        <f>VLOOKUP(A987,'ALL - prices'!B:C,2,FALSE)</f>
        <v>Brookfield Renewable Partners</v>
      </c>
      <c r="D987" t="str">
        <f>VLOOKUP(A987,'ALL - prices'!B:I,8,FALSE)</f>
        <v>Utilities</v>
      </c>
      <c r="E987">
        <v>2021</v>
      </c>
      <c r="F987" t="s">
        <v>680</v>
      </c>
      <c r="G987" t="str">
        <f t="shared" si="74"/>
        <v>2021-Q2</v>
      </c>
      <c r="H987" s="4">
        <f>INDEX('ALL - prices'!$J$3:$DY$219,MATCH('COMBINED DATA'!A987,'ALL - prices'!$B$3:$B$219,0),MATCH('COMBINED DATA'!G987,'ALL - prices'!$J$1:$DY$1,0))</f>
        <v>38.4512</v>
      </c>
      <c r="I987" s="14">
        <f t="shared" si="73"/>
        <v>2.4923888554289979</v>
      </c>
      <c r="J987" s="15">
        <f>INDEX(MarketCap2!$E$2:$AR$224,MATCH(A987,MarketCap2!$B$2:$B$224,0),MATCH(G987,MarketCap2!$E$1:$AR$1,0))</f>
        <v>22483159040</v>
      </c>
      <c r="K987">
        <f t="shared" si="75"/>
        <v>23.836032378789344</v>
      </c>
      <c r="L987">
        <f>INDEX('PB2'!$D$2:$AQ$224,MATCH(A987,'PB2'!$B$2:$B$224,0),MATCH(G987,'PB2'!$D$1:$AQ$1,0))</f>
        <v>3.7249538898468</v>
      </c>
      <c r="M987" s="16">
        <f t="shared" si="76"/>
        <v>0.26845969898465721</v>
      </c>
      <c r="N987" s="6">
        <f>INDEX('ROA2'!$D$2:$AQ$224,MATCH(A987,'ROA2'!$B$2:$B$224,0),MATCH(G987,'ROA2'!$D$1:$AQ$1,0))</f>
        <v>-0.81135398149490401</v>
      </c>
      <c r="O987" s="6">
        <v>50901.000192</v>
      </c>
      <c r="P987" s="28">
        <v>2.3711854856513916E-2</v>
      </c>
    </row>
    <row r="988" spans="1:16" x14ac:dyDescent="0.3">
      <c r="A988" t="s">
        <v>473</v>
      </c>
      <c r="B988" t="e">
        <f>VLOOKUP(A988,Sheet3!L:L,1,FALSE)</f>
        <v>#N/A</v>
      </c>
      <c r="C988" t="str">
        <f>VLOOKUP(A988,'ALL - prices'!B:C,2,FALSE)</f>
        <v>Brookfield Renewable Partners</v>
      </c>
      <c r="D988" t="str">
        <f>VLOOKUP(A988,'ALL - prices'!B:I,8,FALSE)</f>
        <v>Utilities</v>
      </c>
      <c r="E988">
        <v>2021</v>
      </c>
      <c r="F988" t="s">
        <v>681</v>
      </c>
      <c r="G988" t="str">
        <f t="shared" si="74"/>
        <v>2021-Q3</v>
      </c>
      <c r="H988" s="4">
        <f>INDEX('ALL - prices'!$J$3:$DY$219,MATCH('COMBINED DATA'!A988,'ALL - prices'!$B$3:$B$219,0),MATCH('COMBINED DATA'!G988,'ALL - prices'!$J$1:$DY$1,0))</f>
        <v>37.849699999999999</v>
      </c>
      <c r="I988" s="14">
        <f t="shared" si="73"/>
        <v>2.7813991459635328</v>
      </c>
      <c r="J988" s="15">
        <f>INDEX(MarketCap2!$E$2:$AR$224,MATCH(A988,MarketCap2!$B$2:$B$224,0),MATCH(G988,MarketCap2!$E$1:$AR$1,0))</f>
        <v>21969442816</v>
      </c>
      <c r="K988">
        <f t="shared" si="75"/>
        <v>23.812918361892518</v>
      </c>
      <c r="L988">
        <f>INDEX('PB2'!$D$2:$AQ$224,MATCH(A988,'PB2'!$B$2:$B$224,0),MATCH(G988,'PB2'!$D$1:$AQ$1,0))</f>
        <v>3.8840270042419398</v>
      </c>
      <c r="M988" s="16">
        <f t="shared" si="76"/>
        <v>0.25746473927906527</v>
      </c>
      <c r="N988" s="6">
        <f>INDEX('ROA2'!$D$2:$AQ$224,MATCH(A988,'ROA2'!$B$2:$B$224,0),MATCH(G988,'ROA2'!$D$1:$AQ$1,0))</f>
        <v>-0.92603600025177002</v>
      </c>
      <c r="O988" s="6">
        <v>51121.000447999999</v>
      </c>
      <c r="P988" s="28">
        <v>4.3221204921347761E-3</v>
      </c>
    </row>
    <row r="989" spans="1:16" x14ac:dyDescent="0.3">
      <c r="A989" t="s">
        <v>473</v>
      </c>
      <c r="B989" t="e">
        <f>VLOOKUP(A989,Sheet3!L:L,1,FALSE)</f>
        <v>#N/A</v>
      </c>
      <c r="C989" t="str">
        <f>VLOOKUP(A989,'ALL - prices'!B:C,2,FALSE)</f>
        <v>Brookfield Renewable Partners</v>
      </c>
      <c r="D989" t="str">
        <f>VLOOKUP(A989,'ALL - prices'!B:I,8,FALSE)</f>
        <v>Utilities</v>
      </c>
      <c r="E989">
        <v>2021</v>
      </c>
      <c r="F989" t="s">
        <v>682</v>
      </c>
      <c r="G989" t="str">
        <f t="shared" si="74"/>
        <v>2021-Q4</v>
      </c>
      <c r="H989" s="4">
        <f>INDEX('ALL - prices'!$J$3:$DY$219,MATCH('COMBINED DATA'!A989,'ALL - prices'!$B$3:$B$219,0),MATCH('COMBINED DATA'!G989,'ALL - prices'!$J$1:$DY$1,0))</f>
        <v>36.955599999999997</v>
      </c>
      <c r="I989" s="14">
        <f t="shared" si="73"/>
        <v>5.4400378462990933</v>
      </c>
      <c r="J989" s="15">
        <f>INDEX(MarketCap2!$E$2:$AR$224,MATCH(A989,MarketCap2!$B$2:$B$224,0),MATCH(G989,MarketCap2!$E$1:$AR$1,0))</f>
        <v>21272969216</v>
      </c>
      <c r="K989">
        <f t="shared" si="75"/>
        <v>23.780703052842775</v>
      </c>
      <c r="L989">
        <f>INDEX('PB2'!$D$2:$AQ$224,MATCH(A989,'PB2'!$B$2:$B$224,0),MATCH(G989,'PB2'!$D$1:$AQ$1,0))</f>
        <v>1.75209701061249</v>
      </c>
      <c r="M989" s="16">
        <f t="shared" si="76"/>
        <v>0.57074465280345665</v>
      </c>
      <c r="N989" s="6">
        <f>INDEX('ROA2'!$D$2:$AQ$224,MATCH(A989,'ROA2'!$B$2:$B$224,0),MATCH(G989,'ROA2'!$D$1:$AQ$1,0))</f>
        <v>-0.78927797079086304</v>
      </c>
      <c r="O989" s="6">
        <v>49886.998527999996</v>
      </c>
      <c r="P989" s="28">
        <v>-2.4138845272702016E-2</v>
      </c>
    </row>
    <row r="990" spans="1:16" x14ac:dyDescent="0.3">
      <c r="A990" t="s">
        <v>473</v>
      </c>
      <c r="B990" t="e">
        <f>VLOOKUP(A990,Sheet3!L:L,1,FALSE)</f>
        <v>#N/A</v>
      </c>
      <c r="C990" t="str">
        <f>VLOOKUP(A990,'ALL - prices'!B:C,2,FALSE)</f>
        <v>Brookfield Renewable Partners</v>
      </c>
      <c r="D990" t="str">
        <f>VLOOKUP(A990,'ALL - prices'!B:I,8,FALSE)</f>
        <v>Utilities</v>
      </c>
      <c r="E990">
        <v>2022</v>
      </c>
      <c r="F990" t="s">
        <v>679</v>
      </c>
      <c r="G990" t="str">
        <f t="shared" si="74"/>
        <v>2022-Q1</v>
      </c>
      <c r="H990" s="4">
        <f>INDEX('ALL - prices'!$J$3:$DY$219,MATCH('COMBINED DATA'!A990,'ALL - prices'!$B$3:$B$219,0),MATCH('COMBINED DATA'!G990,'ALL - prices'!$J$1:$DY$1,0))</f>
        <v>42.244199999999999</v>
      </c>
      <c r="I990" s="14">
        <f t="shared" si="73"/>
        <v>3.8119614053441486</v>
      </c>
      <c r="J990" s="15">
        <f>INDEX(MarketCap2!$E$2:$AR$224,MATCH(A990,MarketCap2!$B$2:$B$224,0),MATCH(G990,MarketCap2!$E$1:$AR$1,0))</f>
        <v>24093843456</v>
      </c>
      <c r="K990">
        <f t="shared" si="75"/>
        <v>23.905222186550741</v>
      </c>
      <c r="L990">
        <f>INDEX('PB2'!$D$2:$AQ$224,MATCH(A990,'PB2'!$B$2:$B$224,0),MATCH(G990,'PB2'!$D$1:$AQ$1,0))</f>
        <v>2.01261711120606</v>
      </c>
      <c r="M990" s="16">
        <f t="shared" si="76"/>
        <v>0.49686549638880412</v>
      </c>
      <c r="N990" s="6">
        <f>INDEX('ROA2'!$D$2:$AQ$224,MATCH(A990,'ROA2'!$B$2:$B$224,0),MATCH(G990,'ROA2'!$D$1:$AQ$1,0))</f>
        <v>-0.58907699584960904</v>
      </c>
      <c r="O990" s="6">
        <v>55866.998784000003</v>
      </c>
      <c r="P990" s="28">
        <v>0.11987091692124194</v>
      </c>
    </row>
    <row r="991" spans="1:16" x14ac:dyDescent="0.3">
      <c r="A991" t="s">
        <v>473</v>
      </c>
      <c r="B991" t="e">
        <f>VLOOKUP(A991,Sheet3!L:L,1,FALSE)</f>
        <v>#N/A</v>
      </c>
      <c r="C991" t="str">
        <f>VLOOKUP(A991,'ALL - prices'!B:C,2,FALSE)</f>
        <v>Brookfield Renewable Partners</v>
      </c>
      <c r="D991" t="str">
        <f>VLOOKUP(A991,'ALL - prices'!B:I,8,FALSE)</f>
        <v>Utilities</v>
      </c>
      <c r="E991">
        <v>2022</v>
      </c>
      <c r="F991" t="s">
        <v>680</v>
      </c>
      <c r="G991" t="str">
        <f t="shared" si="74"/>
        <v>2022-Q2</v>
      </c>
      <c r="H991" s="4">
        <f>INDEX('ALL - prices'!$J$3:$DY$219,MATCH('COMBINED DATA'!A991,'ALL - prices'!$B$3:$B$219,0),MATCH('COMBINED DATA'!G991,'ALL - prices'!$J$1:$DY$1,0))</f>
        <v>37.151299999999999</v>
      </c>
      <c r="I991" s="14">
        <f t="shared" si="73"/>
        <v>3.4495672786597451</v>
      </c>
      <c r="J991" s="15">
        <f>INDEX(MarketCap2!$E$2:$AR$224,MATCH(A991,MarketCap2!$B$2:$B$224,0),MATCH(G991,MarketCap2!$E$1:$AR$1,0))</f>
        <v>21007316992</v>
      </c>
      <c r="K991">
        <f t="shared" si="75"/>
        <v>23.768136642173303</v>
      </c>
      <c r="L991">
        <f>INDEX('PB2'!$D$2:$AQ$224,MATCH(A991,'PB2'!$B$2:$B$224,0),MATCH(G991,'PB2'!$D$1:$AQ$1,0))</f>
        <v>1.27374196052551</v>
      </c>
      <c r="M991" s="16">
        <f t="shared" si="76"/>
        <v>0.78508837032221834</v>
      </c>
      <c r="N991" s="6">
        <f>INDEX('ROA2'!$D$2:$AQ$224,MATCH(A991,'ROA2'!$B$2:$B$224,0),MATCH(G991,'ROA2'!$D$1:$AQ$1,0))</f>
        <v>-0.46851301193237299</v>
      </c>
      <c r="O991" s="6">
        <v>58381.000703999998</v>
      </c>
      <c r="P991" s="28">
        <v>4.4999766851982592E-2</v>
      </c>
    </row>
    <row r="992" spans="1:16" x14ac:dyDescent="0.3">
      <c r="A992" t="s">
        <v>473</v>
      </c>
      <c r="B992" t="e">
        <f>VLOOKUP(A992,Sheet3!L:L,1,FALSE)</f>
        <v>#N/A</v>
      </c>
      <c r="C992" t="str">
        <f>VLOOKUP(A992,'ALL - prices'!B:C,2,FALSE)</f>
        <v>Brookfield Renewable Partners</v>
      </c>
      <c r="D992" t="str">
        <f>VLOOKUP(A992,'ALL - prices'!B:I,8,FALSE)</f>
        <v>Utilities</v>
      </c>
      <c r="E992">
        <v>2022</v>
      </c>
      <c r="F992" t="s">
        <v>681</v>
      </c>
      <c r="G992" t="str">
        <f t="shared" si="74"/>
        <v>2022-Q3</v>
      </c>
      <c r="H992" s="4">
        <f>INDEX('ALL - prices'!$J$3:$DY$219,MATCH('COMBINED DATA'!A992,'ALL - prices'!$B$3:$B$219,0),MATCH('COMBINED DATA'!G992,'ALL - prices'!$J$1:$DY$1,0))</f>
        <v>36.143799999999999</v>
      </c>
      <c r="I992" s="14">
        <f t="shared" si="73"/>
        <v>4.7672072956816081</v>
      </c>
      <c r="J992" s="15">
        <f>INDEX(MarketCap2!$E$2:$AR$224,MATCH(A992,MarketCap2!$B$2:$B$224,0),MATCH(G992,MarketCap2!$E$1:$AR$1,0))</f>
        <v>20268904448</v>
      </c>
      <c r="K992">
        <f t="shared" si="75"/>
        <v>23.732353747997038</v>
      </c>
      <c r="L992">
        <f>INDEX('PB2'!$D$2:$AQ$224,MATCH(A992,'PB2'!$B$2:$B$224,0),MATCH(G992,'PB2'!$D$1:$AQ$1,0))</f>
        <v>1.20941197872162</v>
      </c>
      <c r="M992" s="16">
        <f t="shared" si="76"/>
        <v>0.82684810270940601</v>
      </c>
      <c r="N992" s="6">
        <f>INDEX('ROA2'!$D$2:$AQ$224,MATCH(A992,'ROA2'!$B$2:$B$224,0),MATCH(G992,'ROA2'!$D$1:$AQ$1,0))</f>
        <v>-0.37355199456214899</v>
      </c>
      <c r="O992" s="6">
        <v>57030.000639999998</v>
      </c>
      <c r="P992" s="28">
        <v>-2.3141091240449319E-2</v>
      </c>
    </row>
    <row r="993" spans="1:16" x14ac:dyDescent="0.3">
      <c r="A993" t="s">
        <v>473</v>
      </c>
      <c r="B993" t="e">
        <f>VLOOKUP(A993,Sheet3!L:L,1,FALSE)</f>
        <v>#N/A</v>
      </c>
      <c r="C993" t="str">
        <f>VLOOKUP(A993,'ALL - prices'!B:C,2,FALSE)</f>
        <v>Brookfield Renewable Partners</v>
      </c>
      <c r="D993" t="str">
        <f>VLOOKUP(A993,'ALL - prices'!B:I,8,FALSE)</f>
        <v>Utilities</v>
      </c>
      <c r="E993">
        <v>2022</v>
      </c>
      <c r="F993" t="s">
        <v>682</v>
      </c>
      <c r="G993" t="str">
        <f t="shared" si="74"/>
        <v>2022-Q4</v>
      </c>
      <c r="H993" s="4">
        <f>INDEX('ALL - prices'!$J$3:$DY$219,MATCH('COMBINED DATA'!A993,'ALL - prices'!$B$3:$B$219,0),MATCH('COMBINED DATA'!G993,'ALL - prices'!$J$1:$DY$1,0))</f>
        <v>29.033799999999999</v>
      </c>
      <c r="I993" s="14">
        <f t="shared" si="73"/>
        <v>4.5463575819916811</v>
      </c>
      <c r="J993" s="15">
        <f>INDEX(MarketCap2!$E$2:$AR$224,MATCH(A993,MarketCap2!$B$2:$B$224,0),MATCH(G993,MarketCap2!$E$1:$AR$1,0))</f>
        <v>16103885824</v>
      </c>
      <c r="K993">
        <f t="shared" si="75"/>
        <v>23.502326435343218</v>
      </c>
      <c r="L993">
        <f>INDEX('PB2'!$D$2:$AQ$224,MATCH(A993,'PB2'!$B$2:$B$224,0),MATCH(G993,'PB2'!$D$1:$AQ$1,0))</f>
        <v>1.2668550014495801</v>
      </c>
      <c r="M993" s="16">
        <f t="shared" si="76"/>
        <v>0.78935631848614463</v>
      </c>
      <c r="N993" s="6">
        <f>INDEX('ROA2'!$D$2:$AQ$224,MATCH(A993,'ROA2'!$B$2:$B$224,0),MATCH(G993,'ROA2'!$D$1:$AQ$1,0))</f>
        <v>-0.39524599909782399</v>
      </c>
      <c r="O993" s="6">
        <v>57387.999232000002</v>
      </c>
      <c r="P993" s="28">
        <v>6.2773731015690823E-3</v>
      </c>
    </row>
    <row r="994" spans="1:16" x14ac:dyDescent="0.3">
      <c r="A994" t="s">
        <v>473</v>
      </c>
      <c r="B994" t="e">
        <f>VLOOKUP(A994,Sheet3!L:L,1,FALSE)</f>
        <v>#N/A</v>
      </c>
      <c r="C994" t="str">
        <f>VLOOKUP(A994,'ALL - prices'!B:C,2,FALSE)</f>
        <v>Brookfield Renewable Partners</v>
      </c>
      <c r="D994" t="str">
        <f>VLOOKUP(A994,'ALL - prices'!B:I,8,FALSE)</f>
        <v>Utilities</v>
      </c>
      <c r="E994">
        <v>2023</v>
      </c>
      <c r="F994" t="s">
        <v>679</v>
      </c>
      <c r="G994" t="str">
        <f t="shared" si="74"/>
        <v>2023-Q1</v>
      </c>
      <c r="H994" s="4">
        <f>INDEX('ALL - prices'!$J$3:$DY$219,MATCH('COMBINED DATA'!A994,'ALL - prices'!$B$3:$B$219,0),MATCH('COMBINED DATA'!G994,'ALL - prices'!$J$1:$DY$1,0))</f>
        <v>36.5426</v>
      </c>
      <c r="I994" s="14">
        <f t="shared" si="73"/>
        <v>3.4030260313432814</v>
      </c>
      <c r="J994" s="15">
        <f>INDEX(MarketCap2!$E$2:$AR$224,MATCH(A994,MarketCap2!$B$2:$B$224,0),MATCH(G994,MarketCap2!$E$1:$AR$1,0))</f>
        <v>20015509504</v>
      </c>
      <c r="K994">
        <f t="shared" si="75"/>
        <v>23.719773285174867</v>
      </c>
      <c r="L994">
        <f>INDEX('PB2'!$D$2:$AQ$224,MATCH(A994,'PB2'!$B$2:$B$224,0),MATCH(G994,'PB2'!$D$1:$AQ$1,0))</f>
        <v>1.59409296512604</v>
      </c>
      <c r="M994" s="16">
        <f t="shared" si="76"/>
        <v>0.62731598587848547</v>
      </c>
      <c r="N994" s="6">
        <f>INDEX('ROA2'!$D$2:$AQ$224,MATCH(A994,'ROA2'!$B$2:$B$224,0),MATCH(G994,'ROA2'!$D$1:$AQ$1,0))</f>
        <v>-0.39507201313972501</v>
      </c>
      <c r="O994" s="6">
        <v>64111.001600000003</v>
      </c>
      <c r="P994" s="28">
        <v>0.11714996964471976</v>
      </c>
    </row>
    <row r="995" spans="1:16" x14ac:dyDescent="0.3">
      <c r="A995" t="s">
        <v>473</v>
      </c>
      <c r="B995" t="e">
        <f>VLOOKUP(A995,Sheet3!L:L,1,FALSE)</f>
        <v>#N/A</v>
      </c>
      <c r="C995" t="str">
        <f>VLOOKUP(A995,'ALL - prices'!B:C,2,FALSE)</f>
        <v>Brookfield Renewable Partners</v>
      </c>
      <c r="D995" t="str">
        <f>VLOOKUP(A995,'ALL - prices'!B:I,8,FALSE)</f>
        <v>Utilities</v>
      </c>
      <c r="E995">
        <v>2023</v>
      </c>
      <c r="F995" t="s">
        <v>680</v>
      </c>
      <c r="G995" t="str">
        <f t="shared" si="74"/>
        <v>2023-Q2</v>
      </c>
      <c r="H995" s="4">
        <f>INDEX('ALL - prices'!$J$3:$DY$219,MATCH('COMBINED DATA'!A995,'ALL - prices'!$B$3:$B$219,0),MATCH('COMBINED DATA'!G995,'ALL - prices'!$J$1:$DY$1,0))</f>
        <v>33.874000000000002</v>
      </c>
      <c r="I995" s="14">
        <f t="shared" si="73"/>
        <v>2.4299639558369308</v>
      </c>
      <c r="J995" s="15">
        <f>INDEX(MarketCap2!$E$2:$AR$224,MATCH(A995,MarketCap2!$B$2:$B$224,0),MATCH(G995,MarketCap2!$E$1:$AR$1,0))</f>
        <v>18355118080</v>
      </c>
      <c r="K995">
        <f t="shared" si="75"/>
        <v>23.633174286999004</v>
      </c>
      <c r="L995">
        <f>INDEX('PB2'!$D$2:$AQ$224,MATCH(A995,'PB2'!$B$2:$B$224,0),MATCH(G995,'PB2'!$D$1:$AQ$1,0))</f>
        <v>1.4883949756622299</v>
      </c>
      <c r="M995" s="16">
        <f t="shared" si="76"/>
        <v>0.67186467056909482</v>
      </c>
      <c r="N995" s="6">
        <f>INDEX('ROA2'!$D$2:$AQ$224,MATCH(A995,'ROA2'!$B$2:$B$224,0),MATCH(G995,'ROA2'!$D$1:$AQ$1,0))</f>
        <v>-0.31011998653411899</v>
      </c>
      <c r="O995" s="6">
        <v>64796.999680000001</v>
      </c>
      <c r="P995" s="28">
        <v>1.0700161639652149E-2</v>
      </c>
    </row>
    <row r="996" spans="1:16" x14ac:dyDescent="0.3">
      <c r="A996" t="s">
        <v>473</v>
      </c>
      <c r="B996" t="e">
        <f>VLOOKUP(A996,Sheet3!L:L,1,FALSE)</f>
        <v>#N/A</v>
      </c>
      <c r="C996" t="str">
        <f>VLOOKUP(A996,'ALL - prices'!B:C,2,FALSE)</f>
        <v>Brookfield Renewable Partners</v>
      </c>
      <c r="D996" t="str">
        <f>VLOOKUP(A996,'ALL - prices'!B:I,8,FALSE)</f>
        <v>Utilities</v>
      </c>
      <c r="E996">
        <v>2023</v>
      </c>
      <c r="F996" t="s">
        <v>681</v>
      </c>
      <c r="G996" t="str">
        <f t="shared" si="74"/>
        <v>2023-Q3</v>
      </c>
      <c r="H996" s="4">
        <f>INDEX('ALL - prices'!$J$3:$DY$219,MATCH('COMBINED DATA'!A996,'ALL - prices'!$B$3:$B$219,0),MATCH('COMBINED DATA'!G996,'ALL - prices'!$J$1:$DY$1,0))</f>
        <v>25.920400000000001</v>
      </c>
      <c r="I996" s="14">
        <f t="shared" si="73"/>
        <v>2.8892646796662067</v>
      </c>
      <c r="J996" s="15">
        <f>INDEX(MarketCap2!$E$2:$AR$224,MATCH(A996,MarketCap2!$B$2:$B$224,0),MATCH(G996,MarketCap2!$E$1:$AR$1,0))</f>
        <v>14260872192</v>
      </c>
      <c r="K996">
        <f t="shared" si="75"/>
        <v>23.380785413596509</v>
      </c>
      <c r="L996">
        <f>INDEX('PB2'!$D$2:$AQ$224,MATCH(A996,'PB2'!$B$2:$B$224,0),MATCH(G996,'PB2'!$D$1:$AQ$1,0))</f>
        <v>1.12734198570252</v>
      </c>
      <c r="M996" s="16">
        <f t="shared" si="76"/>
        <v>0.88704227526559754</v>
      </c>
      <c r="N996" s="6">
        <f>INDEX('ROA2'!$D$2:$AQ$224,MATCH(A996,'ROA2'!$B$2:$B$224,0),MATCH(G996,'ROA2'!$D$1:$AQ$1,0))</f>
        <v>-0.34165498614311202</v>
      </c>
      <c r="O996" s="6">
        <v>65900.998655999996</v>
      </c>
      <c r="P996" s="28">
        <v>1.7037810106210079E-2</v>
      </c>
    </row>
    <row r="997" spans="1:16" x14ac:dyDescent="0.3">
      <c r="A997" t="s">
        <v>473</v>
      </c>
      <c r="B997" t="e">
        <f>VLOOKUP(A997,Sheet3!L:L,1,FALSE)</f>
        <v>#N/A</v>
      </c>
      <c r="C997" t="str">
        <f>VLOOKUP(A997,'ALL - prices'!B:C,2,FALSE)</f>
        <v>Brookfield Renewable Partners</v>
      </c>
      <c r="D997" t="str">
        <f>VLOOKUP(A997,'ALL - prices'!B:I,8,FALSE)</f>
        <v>Utilities</v>
      </c>
      <c r="E997">
        <v>2023</v>
      </c>
      <c r="F997" t="s">
        <v>682</v>
      </c>
      <c r="G997" t="str">
        <f t="shared" si="74"/>
        <v>2023-Q4</v>
      </c>
      <c r="H997" s="4">
        <f>INDEX('ALL - prices'!$J$3:$DY$219,MATCH('COMBINED DATA'!A997,'ALL - prices'!$B$3:$B$219,0),MATCH('COMBINED DATA'!G997,'ALL - prices'!$J$1:$DY$1,0))</f>
        <v>30.994399999999999</v>
      </c>
      <c r="I997" s="14">
        <f t="shared" si="73"/>
        <v>2.8988646472944084</v>
      </c>
      <c r="J997" s="15">
        <f>INDEX(MarketCap2!$E$2:$AR$224,MATCH(A997,MarketCap2!$B$2:$B$224,0),MATCH(G997,MarketCap2!$E$1:$AR$1,0))</f>
        <v>23024877568</v>
      </c>
      <c r="K997">
        <f t="shared" si="75"/>
        <v>23.859841101722939</v>
      </c>
      <c r="L997">
        <f>INDEX('PB2'!$D$2:$AQ$224,MATCH(A997,'PB2'!$B$2:$B$224,0),MATCH(G997,'PB2'!$D$1:$AQ$1,0))</f>
        <v>1.4094699621200599</v>
      </c>
      <c r="M997" s="16">
        <f t="shared" si="76"/>
        <v>0.70948656365535168</v>
      </c>
      <c r="N997" s="6">
        <f>INDEX('ROA2'!$D$2:$AQ$224,MATCH(A997,'ROA2'!$B$2:$B$224,0),MATCH(G997,'ROA2'!$D$1:$AQ$1,0))</f>
        <v>-0.29767999053001398</v>
      </c>
      <c r="O997" s="6">
        <v>65563.000832000005</v>
      </c>
      <c r="P997" s="28">
        <v>-5.1288725648047174E-3</v>
      </c>
    </row>
    <row r="998" spans="1:16" x14ac:dyDescent="0.3">
      <c r="A998" t="s">
        <v>473</v>
      </c>
      <c r="B998" t="e">
        <f>VLOOKUP(A998,Sheet3!L:L,1,FALSE)</f>
        <v>#N/A</v>
      </c>
      <c r="C998" t="str">
        <f>VLOOKUP(A998,'ALL - prices'!B:C,2,FALSE)</f>
        <v>Brookfield Renewable Partners</v>
      </c>
      <c r="D998" t="str">
        <f>VLOOKUP(A998,'ALL - prices'!B:I,8,FALSE)</f>
        <v>Utilities</v>
      </c>
      <c r="E998" s="18">
        <v>2024</v>
      </c>
      <c r="F998" t="s">
        <v>679</v>
      </c>
      <c r="G998" t="str">
        <f t="shared" si="74"/>
        <v>2024-Q1</v>
      </c>
      <c r="H998" s="4">
        <f>INDEX('ALL - prices'!$J$3:$DY$219,MATCH('COMBINED DATA'!A998,'ALL - prices'!$B$3:$B$219,0),MATCH('COMBINED DATA'!G998,'ALL - prices'!$J$1:$DY$1,0))</f>
        <v>28.508199999999999</v>
      </c>
      <c r="I998" s="14" t="s">
        <v>769</v>
      </c>
      <c r="J998" s="15">
        <f>INDEX(MarketCap2!$E$2:$AR$224,MATCH(A998,MarketCap2!$B$2:$B$224,0),MATCH(G998,MarketCap2!$E$1:$AR$1,0))</f>
        <v>20831242240</v>
      </c>
      <c r="K998">
        <f t="shared" si="75"/>
        <v>23.759719727503004</v>
      </c>
      <c r="L998">
        <f>INDEX('PB2'!$D$2:$AQ$224,MATCH(A998,'PB2'!$B$2:$B$224,0),MATCH(G998,'PB2'!$D$1:$AQ$1,0))</f>
        <v>1.28730797767639</v>
      </c>
      <c r="M998" s="16">
        <f t="shared" si="76"/>
        <v>0.77681488605781412</v>
      </c>
      <c r="N998" s="6">
        <f>INDEX('ROA2'!$D$2:$AQ$224,MATCH(A998,'ROA2'!$B$2:$B$224,0),MATCH(G998,'ROA2'!$D$1:$AQ$1,0))</f>
        <v>-9.6977002918719996E-2</v>
      </c>
      <c r="O998" s="6">
        <v>76128.002047999995</v>
      </c>
      <c r="P998" s="28">
        <v>0.1611427341935121</v>
      </c>
    </row>
    <row r="999" spans="1:16" x14ac:dyDescent="0.3">
      <c r="A999" t="s">
        <v>473</v>
      </c>
      <c r="B999" t="e">
        <f>VLOOKUP(A999,Sheet3!L:L,1,FALSE)</f>
        <v>#N/A</v>
      </c>
      <c r="C999" t="str">
        <f>VLOOKUP(A999,'ALL - prices'!B:C,2,FALSE)</f>
        <v>Brookfield Renewable Partners</v>
      </c>
      <c r="D999" t="str">
        <f>VLOOKUP(A999,'ALL - prices'!B:I,8,FALSE)</f>
        <v>Utilities</v>
      </c>
      <c r="E999" s="18">
        <v>2024</v>
      </c>
      <c r="F999" t="s">
        <v>680</v>
      </c>
      <c r="G999" t="str">
        <f t="shared" si="74"/>
        <v>2024-Q2</v>
      </c>
      <c r="H999" s="4">
        <f>INDEX('ALL - prices'!$J$3:$DY$219,MATCH('COMBINED DATA'!A999,'ALL - prices'!$B$3:$B$219,0),MATCH('COMBINED DATA'!G999,'ALL - prices'!$J$1:$DY$1,0))</f>
        <v>31.014600000000002</v>
      </c>
      <c r="I999" s="14" t="s">
        <v>769</v>
      </c>
      <c r="J999" s="15">
        <f>INDEX(MarketCap2!$E$2:$AR$224,MATCH(A999,MarketCap2!$B$2:$B$224,0),MATCH(G999,MarketCap2!$E$1:$AR$1,0))</f>
        <v>22311528448</v>
      </c>
      <c r="K999">
        <f t="shared" si="75"/>
        <v>23.828369352591469</v>
      </c>
      <c r="L999">
        <f>INDEX('PB2'!$D$2:$AQ$224,MATCH(A999,'PB2'!$B$2:$B$224,0),MATCH(G999,'PB2'!$D$1:$AQ$1,0))</f>
        <v>1.4444550275802599</v>
      </c>
      <c r="M999" s="16">
        <f t="shared" si="76"/>
        <v>0.69230261995431763</v>
      </c>
      <c r="N999" s="6">
        <f>INDEX('ROA2'!$D$2:$AQ$224,MATCH(A999,'ROA2'!$B$2:$B$224,0),MATCH(G999,'ROA2'!$D$1:$AQ$1,0))</f>
        <v>-0.147240996360779</v>
      </c>
      <c r="O999" s="6">
        <v>75109.998592000004</v>
      </c>
      <c r="P999" s="28">
        <v>-1.3372260253961779E-2</v>
      </c>
    </row>
    <row r="1000" spans="1:16" x14ac:dyDescent="0.3">
      <c r="A1000" t="s">
        <v>473</v>
      </c>
      <c r="B1000" t="e">
        <f>VLOOKUP(A1000,Sheet3!L:L,1,FALSE)</f>
        <v>#N/A</v>
      </c>
      <c r="C1000" t="str">
        <f>VLOOKUP(A1000,'ALL - prices'!B:C,2,FALSE)</f>
        <v>Brookfield Renewable Partners</v>
      </c>
      <c r="D1000" t="str">
        <f>VLOOKUP(A1000,'ALL - prices'!B:I,8,FALSE)</f>
        <v>Utilities</v>
      </c>
      <c r="E1000" s="18">
        <v>2024</v>
      </c>
      <c r="F1000" t="s">
        <v>681</v>
      </c>
      <c r="G1000" t="str">
        <f t="shared" si="74"/>
        <v>2024-Q3</v>
      </c>
      <c r="H1000" s="4">
        <f>INDEX('ALL - prices'!$J$3:$DY$219,MATCH('COMBINED DATA'!A1000,'ALL - prices'!$B$3:$B$219,0),MATCH('COMBINED DATA'!G1000,'ALL - prices'!$J$1:$DY$1,0))</f>
        <v>35.4499</v>
      </c>
      <c r="I1000" s="14" t="s">
        <v>769</v>
      </c>
      <c r="J1000" s="15">
        <f>INDEX(MarketCap2!$E$2:$AR$224,MATCH(A1000,MarketCap2!$B$2:$B$224,0),MATCH(G1000,MarketCap2!$E$1:$AR$1,0))</f>
        <v>25139193856</v>
      </c>
      <c r="K1000">
        <f t="shared" si="75"/>
        <v>23.947693973405041</v>
      </c>
      <c r="L1000">
        <f>INDEX('PB2'!$D$2:$AQ$224,MATCH(A1000,'PB2'!$B$2:$B$224,0),MATCH(G1000,'PB2'!$D$1:$AQ$1,0))</f>
        <v>1.7283699512481701</v>
      </c>
      <c r="M1000" s="16">
        <f t="shared" si="76"/>
        <v>0.57857983429868931</v>
      </c>
      <c r="N1000" s="6">
        <f>INDEX('ROA2'!$D$2:$AQ$224,MATCH(A1000,'ROA2'!$B$2:$B$224,0),MATCH(G1000,'ROA2'!$D$1:$AQ$1,0))</f>
        <v>-0.22047199308872201</v>
      </c>
      <c r="O1000" s="6">
        <v>73799.000064000007</v>
      </c>
      <c r="P1000" s="28">
        <v>-1.7454380942294831E-2</v>
      </c>
    </row>
    <row r="1001" spans="1:16" x14ac:dyDescent="0.3">
      <c r="A1001" t="s">
        <v>473</v>
      </c>
      <c r="B1001" t="e">
        <f>VLOOKUP(A1001,Sheet3!L:L,1,FALSE)</f>
        <v>#N/A</v>
      </c>
      <c r="C1001" t="str">
        <f>VLOOKUP(A1001,'ALL - prices'!B:C,2,FALSE)</f>
        <v>Brookfield Renewable Partners</v>
      </c>
      <c r="D1001" t="str">
        <f>VLOOKUP(A1001,'ALL - prices'!B:I,8,FALSE)</f>
        <v>Utilities</v>
      </c>
      <c r="E1001" s="18">
        <v>2024</v>
      </c>
      <c r="F1001" t="s">
        <v>682</v>
      </c>
      <c r="G1001" t="str">
        <f t="shared" si="74"/>
        <v>2024-Q4</v>
      </c>
      <c r="H1001" s="4">
        <f>INDEX('ALL - prices'!$J$3:$DY$219,MATCH('COMBINED DATA'!A1001,'ALL - prices'!$B$3:$B$219,0),MATCH('COMBINED DATA'!G1001,'ALL - prices'!$J$1:$DY$1,0))</f>
        <v>30.843900000000001</v>
      </c>
      <c r="I1001" s="14" t="s">
        <v>769</v>
      </c>
      <c r="J1001" s="15">
        <f>INDEX(MarketCap2!$E$2:$AR$224,MATCH(A1001,MarketCap2!$B$2:$B$224,0),MATCH(G1001,MarketCap2!$E$1:$AR$1,0))</f>
        <v>21579894784</v>
      </c>
      <c r="K1001">
        <f t="shared" si="75"/>
        <v>23.795027921138935</v>
      </c>
      <c r="L1001">
        <f>INDEX('PB2'!$D$2:$AQ$224,MATCH(A1001,'PB2'!$B$2:$B$224,0),MATCH(G1001,'PB2'!$D$1:$AQ$1,0))</f>
        <v>1.3926203428689401</v>
      </c>
      <c r="M1001" s="16">
        <f t="shared" si="76"/>
        <v>0.71807079734301305</v>
      </c>
      <c r="N1001" s="6">
        <f>INDEX('ROA2'!$D$2:$AQ$224,MATCH(A1001,'ROA2'!$B$2:$B$224,0),MATCH(G1001,'ROA2'!$D$1:$AQ$1,0))</f>
        <v>-0.29132598638534501</v>
      </c>
      <c r="O1001" s="6">
        <v>75173.003263999999</v>
      </c>
      <c r="P1001" s="28">
        <v>1.861818180203564E-2</v>
      </c>
    </row>
    <row r="1002" spans="1:16" x14ac:dyDescent="0.3">
      <c r="A1002" t="s">
        <v>474</v>
      </c>
      <c r="B1002" t="str">
        <f>VLOOKUP(A1002,Sheet3!L:L,1,FALSE)</f>
        <v>BHC CN EQUITY</v>
      </c>
      <c r="C1002" t="str">
        <f>VLOOKUP(A1002,'ALL - prices'!B:C,2,FALSE)</f>
        <v>Bausch Health Cos Inc</v>
      </c>
      <c r="D1002" t="str">
        <f>VLOOKUP(A1002,'ALL - prices'!B:I,8,FALSE)</f>
        <v>Health Care</v>
      </c>
      <c r="E1002">
        <v>2015</v>
      </c>
      <c r="F1002" t="s">
        <v>679</v>
      </c>
      <c r="G1002" t="str">
        <f t="shared" si="74"/>
        <v>2015-Q1</v>
      </c>
      <c r="H1002" s="4">
        <f>INDEX('ALL - prices'!$J$3:$DY$219,MATCH('COMBINED DATA'!A1002,'ALL - prices'!$B$3:$B$219,0),MATCH('COMBINED DATA'!G1002,'ALL - prices'!$J$1:$DY$1,0))</f>
        <v>250.21</v>
      </c>
      <c r="I1002" s="14">
        <f t="shared" ref="I1002:I1037" si="77">STDEV(H1003:H1006)</f>
        <v>108.97313705679946</v>
      </c>
      <c r="J1002" s="6">
        <f>INDEX('market cap'!$B$3:$DQ$219,MATCH(A1002,'market cap'!$A$3:$A$219,0),MATCH(G1002,'market cap'!$B$1:$DQ$1,0))</f>
        <v>84121.282099999997</v>
      </c>
      <c r="K1002">
        <f t="shared" si="75"/>
        <v>11.34001487102241</v>
      </c>
      <c r="L1002">
        <f>INDEX('PB2'!$D$2:$AQ$224,MATCH(A1002,'PB2'!$B$2:$B$224,0),MATCH(G1002,'PB2'!$D$1:$AQ$1,0))</f>
        <v>10.468960762023899</v>
      </c>
      <c r="M1002" s="16">
        <f t="shared" si="76"/>
        <v>9.5520464994719903E-2</v>
      </c>
      <c r="N1002" s="6">
        <f>INDEX('ROA2'!$D$2:$AQ$224,MATCH(A1002,'ROA2'!$B$2:$B$224,0),MATCH(G1002,'ROA2'!$D$1:$AQ$1,0))</f>
        <v>3.36615991592407</v>
      </c>
      <c r="O1002" s="6">
        <v>26304.700416</v>
      </c>
      <c r="P1002" s="28">
        <v>-2.7897639353667077E-2</v>
      </c>
    </row>
    <row r="1003" spans="1:16" x14ac:dyDescent="0.3">
      <c r="A1003" t="s">
        <v>474</v>
      </c>
      <c r="B1003" t="str">
        <f>VLOOKUP(A1003,Sheet3!L:L,1,FALSE)</f>
        <v>BHC CN EQUITY</v>
      </c>
      <c r="C1003" t="str">
        <f>VLOOKUP(A1003,'ALL - prices'!B:C,2,FALSE)</f>
        <v>Bausch Health Cos Inc</v>
      </c>
      <c r="D1003" t="str">
        <f>VLOOKUP(A1003,'ALL - prices'!B:I,8,FALSE)</f>
        <v>Health Care</v>
      </c>
      <c r="E1003">
        <v>2015</v>
      </c>
      <c r="F1003" t="s">
        <v>680</v>
      </c>
      <c r="G1003" t="str">
        <f t="shared" si="74"/>
        <v>2015-Q2</v>
      </c>
      <c r="H1003" s="4">
        <f>INDEX('ALL - prices'!$J$3:$DY$219,MATCH('COMBINED DATA'!A1003,'ALL - prices'!$B$3:$B$219,0),MATCH('COMBINED DATA'!G1003,'ALL - prices'!$J$1:$DY$1,0))</f>
        <v>277.47000000000003</v>
      </c>
      <c r="I1003" s="14">
        <f t="shared" si="77"/>
        <v>100.1505907787534</v>
      </c>
      <c r="J1003" s="6">
        <f>INDEX('market cap'!$B$3:$DQ$219,MATCH(A1003,'market cap'!$A$3:$A$219,0),MATCH(G1003,'market cap'!$B$1:$DQ$1,0))</f>
        <v>95027.681100000002</v>
      </c>
      <c r="K1003">
        <f t="shared" si="75"/>
        <v>11.461923508139771</v>
      </c>
      <c r="L1003">
        <f>INDEX('PB2'!$D$2:$AQ$224,MATCH(A1003,'PB2'!$B$2:$B$224,0),MATCH(G1003,'PB2'!$D$1:$AQ$1,0))</f>
        <v>11.839220046997101</v>
      </c>
      <c r="M1003" s="16">
        <f t="shared" si="76"/>
        <v>8.4465023542968948E-2</v>
      </c>
      <c r="N1003" s="6">
        <f>INDEX('ROA2'!$D$2:$AQ$224,MATCH(A1003,'ROA2'!$B$2:$B$224,0),MATCH(G1003,'ROA2'!$D$1:$AQ$1,0))</f>
        <v>3.1066079139709499</v>
      </c>
      <c r="O1003" s="6">
        <v>38565.900287999997</v>
      </c>
      <c r="P1003" s="28">
        <v>0.4661220115832243</v>
      </c>
    </row>
    <row r="1004" spans="1:16" x14ac:dyDescent="0.3">
      <c r="A1004" t="s">
        <v>474</v>
      </c>
      <c r="B1004" t="str">
        <f>VLOOKUP(A1004,Sheet3!L:L,1,FALSE)</f>
        <v>BHC CN EQUITY</v>
      </c>
      <c r="C1004" t="str">
        <f>VLOOKUP(A1004,'ALL - prices'!B:C,2,FALSE)</f>
        <v>Bausch Health Cos Inc</v>
      </c>
      <c r="D1004" t="str">
        <f>VLOOKUP(A1004,'ALL - prices'!B:I,8,FALSE)</f>
        <v>Health Care</v>
      </c>
      <c r="E1004">
        <v>2015</v>
      </c>
      <c r="F1004" t="s">
        <v>681</v>
      </c>
      <c r="G1004" t="str">
        <f t="shared" si="74"/>
        <v>2015-Q3</v>
      </c>
      <c r="H1004" s="4">
        <f>INDEX('ALL - prices'!$J$3:$DY$219,MATCH('COMBINED DATA'!A1004,'ALL - prices'!$B$3:$B$219,0),MATCH('COMBINED DATA'!G1004,'ALL - prices'!$J$1:$DY$1,0))</f>
        <v>238.2</v>
      </c>
      <c r="I1004" s="14">
        <f t="shared" si="77"/>
        <v>54.226177795722734</v>
      </c>
      <c r="J1004" s="6">
        <f>INDEX('market cap'!$B$3:$DQ$219,MATCH(A1004,'market cap'!$A$3:$A$219,0),MATCH(G1004,'market cap'!$B$1:$DQ$1,0))</f>
        <v>81652.312399999995</v>
      </c>
      <c r="K1004">
        <f t="shared" si="75"/>
        <v>11.310225418879394</v>
      </c>
      <c r="L1004">
        <f>INDEX('PB2'!$D$2:$AQ$224,MATCH(A1004,'PB2'!$B$2:$B$224,0),MATCH(G1004,'PB2'!$D$1:$AQ$1,0))</f>
        <v>9.6176300048828107</v>
      </c>
      <c r="M1004" s="16">
        <f t="shared" si="76"/>
        <v>0.10397571953717352</v>
      </c>
      <c r="N1004" s="6">
        <f>INDEX('ROA2'!$D$2:$AQ$224,MATCH(A1004,'ROA2'!$B$2:$B$224,0),MATCH(G1004,'ROA2'!$D$1:$AQ$1,0))</f>
        <v>2.24295210838318</v>
      </c>
      <c r="O1004" s="6">
        <v>48343.199743999998</v>
      </c>
      <c r="P1004" s="28">
        <v>0.25352187769469142</v>
      </c>
    </row>
    <row r="1005" spans="1:16" x14ac:dyDescent="0.3">
      <c r="A1005" t="s">
        <v>474</v>
      </c>
      <c r="B1005" t="str">
        <f>VLOOKUP(A1005,Sheet3!L:L,1,FALSE)</f>
        <v>BHC CN EQUITY</v>
      </c>
      <c r="C1005" t="str">
        <f>VLOOKUP(A1005,'ALL - prices'!B:C,2,FALSE)</f>
        <v>Bausch Health Cos Inc</v>
      </c>
      <c r="D1005" t="str">
        <f>VLOOKUP(A1005,'ALL - prices'!B:I,8,FALSE)</f>
        <v>Health Care</v>
      </c>
      <c r="E1005">
        <v>2015</v>
      </c>
      <c r="F1005" t="s">
        <v>682</v>
      </c>
      <c r="G1005" t="str">
        <f t="shared" si="74"/>
        <v>2015-Q4</v>
      </c>
      <c r="H1005" s="4">
        <f>INDEX('ALL - prices'!$J$3:$DY$219,MATCH('COMBINED DATA'!A1005,'ALL - prices'!$B$3:$B$219,0),MATCH('COMBINED DATA'!G1005,'ALL - prices'!$J$1:$DY$1,0))</f>
        <v>139</v>
      </c>
      <c r="I1005" s="14">
        <f t="shared" si="77"/>
        <v>6.6006969329003597</v>
      </c>
      <c r="J1005" s="6">
        <f>INDEX('market cap'!$B$3:$DQ$219,MATCH(A1005,'market cap'!$A$3:$A$219,0),MATCH(G1005,'market cap'!$B$1:$DQ$1,0))</f>
        <v>47691.149799999999</v>
      </c>
      <c r="K1005">
        <f t="shared" si="75"/>
        <v>10.772501120877916</v>
      </c>
      <c r="L1005">
        <f>INDEX('PB2'!$D$2:$AQ$224,MATCH(A1005,'PB2'!$B$2:$B$224,0),MATCH(G1005,'PB2'!$D$1:$AQ$1,0))</f>
        <v>5.8317060470581099</v>
      </c>
      <c r="M1005" s="16">
        <f t="shared" si="76"/>
        <v>0.17147640706349812</v>
      </c>
      <c r="N1005" s="6">
        <f>INDEX('ROA2'!$D$2:$AQ$224,MATCH(A1005,'ROA2'!$B$2:$B$224,0),MATCH(G1005,'ROA2'!$D$1:$AQ$1,0))</f>
        <v>1.66617703437805</v>
      </c>
      <c r="O1005" s="6">
        <v>48454.598656000002</v>
      </c>
      <c r="P1005" s="28">
        <v>2.3043346859519826E-3</v>
      </c>
    </row>
    <row r="1006" spans="1:16" x14ac:dyDescent="0.3">
      <c r="A1006" t="s">
        <v>474</v>
      </c>
      <c r="B1006" t="str">
        <f>VLOOKUP(A1006,Sheet3!L:L,1,FALSE)</f>
        <v>BHC CN EQUITY</v>
      </c>
      <c r="C1006" t="str">
        <f>VLOOKUP(A1006,'ALL - prices'!B:C,2,FALSE)</f>
        <v>Bausch Health Cos Inc</v>
      </c>
      <c r="D1006" t="str">
        <f>VLOOKUP(A1006,'ALL - prices'!B:I,8,FALSE)</f>
        <v>Health Care</v>
      </c>
      <c r="E1006">
        <v>2016</v>
      </c>
      <c r="F1006" t="s">
        <v>679</v>
      </c>
      <c r="G1006" t="str">
        <f t="shared" si="74"/>
        <v>2016-Q1</v>
      </c>
      <c r="H1006" s="4">
        <f>INDEX('ALL - prices'!$J$3:$DY$219,MATCH('COMBINED DATA'!A1006,'ALL - prices'!$B$3:$B$219,0),MATCH('COMBINED DATA'!G1006,'ALL - prices'!$J$1:$DY$1,0))</f>
        <v>34.049999999999997</v>
      </c>
      <c r="I1006" s="14">
        <f t="shared" si="77"/>
        <v>7.6427656425319501</v>
      </c>
      <c r="J1006" s="6">
        <f>INDEX('market cap'!$B$3:$DQ$219,MATCH(A1006,'market cap'!$A$3:$A$219,0),MATCH(G1006,'market cap'!$B$1:$DQ$1,0))</f>
        <v>11682.6162</v>
      </c>
      <c r="K1006">
        <f t="shared" si="75"/>
        <v>9.3658572210262925</v>
      </c>
      <c r="L1006">
        <f>INDEX('PB2'!$D$2:$AQ$224,MATCH(A1006,'PB2'!$B$2:$B$224,0),MATCH(G1006,'PB2'!$D$1:$AQ$1,0))</f>
        <v>1.59113204479218</v>
      </c>
      <c r="M1006" s="16">
        <f t="shared" si="76"/>
        <v>0.62848335138056466</v>
      </c>
      <c r="N1006" s="6">
        <f>INDEX('ROA2'!$D$2:$AQ$224,MATCH(A1006,'ROA2'!$B$2:$B$224,0),MATCH(G1006,'ROA2'!$D$1:$AQ$1,0))</f>
        <v>-0.64355701208114602</v>
      </c>
      <c r="O1006" s="6">
        <v>48964.501504</v>
      </c>
      <c r="P1006" s="28">
        <v>1.0523311762832195E-2</v>
      </c>
    </row>
    <row r="1007" spans="1:16" x14ac:dyDescent="0.3">
      <c r="A1007" t="s">
        <v>474</v>
      </c>
      <c r="B1007" t="str">
        <f>VLOOKUP(A1007,Sheet3!L:L,1,FALSE)</f>
        <v>BHC CN EQUITY</v>
      </c>
      <c r="C1007" t="str">
        <f>VLOOKUP(A1007,'ALL - prices'!B:C,2,FALSE)</f>
        <v>Bausch Health Cos Inc</v>
      </c>
      <c r="D1007" t="str">
        <f>VLOOKUP(A1007,'ALL - prices'!B:I,8,FALSE)</f>
        <v>Health Care</v>
      </c>
      <c r="E1007">
        <v>2016</v>
      </c>
      <c r="F1007" t="s">
        <v>680</v>
      </c>
      <c r="G1007" t="str">
        <f t="shared" si="74"/>
        <v>2016-Q2</v>
      </c>
      <c r="H1007" s="4">
        <f>INDEX('ALL - prices'!$J$3:$DY$219,MATCH('COMBINED DATA'!A1007,'ALL - prices'!$B$3:$B$219,0),MATCH('COMBINED DATA'!G1007,'ALL - prices'!$J$1:$DY$1,0))</f>
        <v>26.05</v>
      </c>
      <c r="I1007" s="14">
        <f t="shared" si="77"/>
        <v>7.388429580544627</v>
      </c>
      <c r="J1007" s="6">
        <f>INDEX('market cap'!$B$3:$DQ$219,MATCH(A1007,'market cap'!$A$3:$A$219,0),MATCH(G1007,'market cap'!$B$1:$DQ$1,0))</f>
        <v>8935.9387999999999</v>
      </c>
      <c r="K1007">
        <f t="shared" si="75"/>
        <v>9.0978364920237045</v>
      </c>
      <c r="L1007">
        <f>INDEX('PB2'!$D$2:$AQ$224,MATCH(A1007,'PB2'!$B$2:$B$224,0),MATCH(G1007,'PB2'!$D$1:$AQ$1,0))</f>
        <v>1.29965400695801</v>
      </c>
      <c r="M1007" s="16">
        <f t="shared" si="76"/>
        <v>0.76943555334439762</v>
      </c>
      <c r="N1007" s="6">
        <f>INDEX('ROA2'!$D$2:$AQ$224,MATCH(A1007,'ROA2'!$B$2:$B$224,0),MATCH(G1007,'ROA2'!$D$1:$AQ$1,0))</f>
        <v>-1.62948799133301</v>
      </c>
      <c r="O1007" s="6">
        <v>49019.899903999998</v>
      </c>
      <c r="P1007" s="28">
        <v>1.1313992443172862E-3</v>
      </c>
    </row>
    <row r="1008" spans="1:16" x14ac:dyDescent="0.3">
      <c r="A1008" t="s">
        <v>474</v>
      </c>
      <c r="B1008" t="str">
        <f>VLOOKUP(A1008,Sheet3!L:L,1,FALSE)</f>
        <v>BHC CN EQUITY</v>
      </c>
      <c r="C1008" t="str">
        <f>VLOOKUP(A1008,'ALL - prices'!B:C,2,FALSE)</f>
        <v>Bausch Health Cos Inc</v>
      </c>
      <c r="D1008" t="str">
        <f>VLOOKUP(A1008,'ALL - prices'!B:I,8,FALSE)</f>
        <v>Health Care</v>
      </c>
      <c r="E1008">
        <v>2016</v>
      </c>
      <c r="F1008" t="s">
        <v>681</v>
      </c>
      <c r="G1008" t="str">
        <f t="shared" si="74"/>
        <v>2016-Q3</v>
      </c>
      <c r="H1008" s="4">
        <f>INDEX('ALL - prices'!$J$3:$DY$219,MATCH('COMBINED DATA'!A1008,'ALL - prices'!$B$3:$B$219,0),MATCH('COMBINED DATA'!G1008,'ALL - prices'!$J$1:$DY$1,0))</f>
        <v>32.19</v>
      </c>
      <c r="I1008" s="14">
        <f t="shared" si="77"/>
        <v>3.2700101936640404</v>
      </c>
      <c r="J1008" s="6">
        <f>INDEX('market cap'!$B$3:$DQ$219,MATCH(A1008,'market cap'!$A$3:$A$219,0),MATCH(G1008,'market cap'!$B$1:$DQ$1,0))</f>
        <v>11187.1674</v>
      </c>
      <c r="K1008">
        <f t="shared" si="75"/>
        <v>9.3225226325322392</v>
      </c>
      <c r="L1008">
        <f>INDEX('PB2'!$D$2:$AQ$224,MATCH(A1008,'PB2'!$B$2:$B$224,0),MATCH(G1008,'PB2'!$D$1:$AQ$1,0))</f>
        <v>2.0473790168762198</v>
      </c>
      <c r="M1008" s="16">
        <f t="shared" si="76"/>
        <v>0.48842934881971484</v>
      </c>
      <c r="N1008" s="6">
        <f>INDEX('ROA2'!$D$2:$AQ$224,MATCH(A1008,'ROA2'!$B$2:$B$224,0),MATCH(G1008,'ROA2'!$D$1:$AQ$1,0))</f>
        <v>-2.0059289932250999</v>
      </c>
      <c r="O1008" s="6">
        <v>47662.198784</v>
      </c>
      <c r="P1008" s="28">
        <v>-2.7696937828492182E-2</v>
      </c>
    </row>
    <row r="1009" spans="1:16" x14ac:dyDescent="0.3">
      <c r="A1009" t="s">
        <v>474</v>
      </c>
      <c r="B1009" t="str">
        <f>VLOOKUP(A1009,Sheet3!L:L,1,FALSE)</f>
        <v>BHC CN EQUITY</v>
      </c>
      <c r="C1009" t="str">
        <f>VLOOKUP(A1009,'ALL - prices'!B:C,2,FALSE)</f>
        <v>Bausch Health Cos Inc</v>
      </c>
      <c r="D1009" t="str">
        <f>VLOOKUP(A1009,'ALL - prices'!B:I,8,FALSE)</f>
        <v>Health Care</v>
      </c>
      <c r="E1009">
        <v>2016</v>
      </c>
      <c r="F1009" t="s">
        <v>682</v>
      </c>
      <c r="G1009" t="str">
        <f t="shared" si="74"/>
        <v>2016-Q4</v>
      </c>
      <c r="H1009" s="4">
        <f>INDEX('ALL - prices'!$J$3:$DY$219,MATCH('COMBINED DATA'!A1009,'ALL - prices'!$B$3:$B$219,0),MATCH('COMBINED DATA'!G1009,'ALL - prices'!$J$1:$DY$1,0))</f>
        <v>19.47</v>
      </c>
      <c r="I1009" s="14">
        <f t="shared" si="77"/>
        <v>5.0712613486850167</v>
      </c>
      <c r="J1009" s="6">
        <f>INDEX('market cap'!$B$3:$DQ$219,MATCH(A1009,'market cap'!$A$3:$A$219,0),MATCH(G1009,'market cap'!$B$1:$DQ$1,0))</f>
        <v>6769.1320999999998</v>
      </c>
      <c r="K1009">
        <f t="shared" si="75"/>
        <v>8.8201281597562105</v>
      </c>
      <c r="L1009">
        <f>INDEX('PB2'!$D$2:$AQ$224,MATCH(A1009,'PB2'!$B$2:$B$224,0),MATCH(G1009,'PB2'!$D$1:$AQ$1,0))</f>
        <v>1.59740197658539</v>
      </c>
      <c r="M1009" s="16">
        <f t="shared" si="76"/>
        <v>0.62601650345869875</v>
      </c>
      <c r="N1009" s="6">
        <f>INDEX('ROA2'!$D$2:$AQ$224,MATCH(A1009,'ROA2'!$B$2:$B$224,0),MATCH(G1009,'ROA2'!$D$1:$AQ$1,0))</f>
        <v>-4.7346620559692401</v>
      </c>
      <c r="O1009" s="6">
        <v>45761.200127999997</v>
      </c>
      <c r="P1009" s="28">
        <v>-3.9884829162312181E-2</v>
      </c>
    </row>
    <row r="1010" spans="1:16" x14ac:dyDescent="0.3">
      <c r="A1010" t="s">
        <v>474</v>
      </c>
      <c r="B1010" t="str">
        <f>VLOOKUP(A1010,Sheet3!L:L,1,FALSE)</f>
        <v>BHC CN EQUITY</v>
      </c>
      <c r="C1010" t="str">
        <f>VLOOKUP(A1010,'ALL - prices'!B:C,2,FALSE)</f>
        <v>Bausch Health Cos Inc</v>
      </c>
      <c r="D1010" t="str">
        <f>VLOOKUP(A1010,'ALL - prices'!B:I,8,FALSE)</f>
        <v>Health Care</v>
      </c>
      <c r="E1010">
        <v>2017</v>
      </c>
      <c r="F1010" t="s">
        <v>679</v>
      </c>
      <c r="G1010" t="str">
        <f t="shared" si="74"/>
        <v>2017-Q1</v>
      </c>
      <c r="H1010" s="4">
        <f>INDEX('ALL - prices'!$J$3:$DY$219,MATCH('COMBINED DATA'!A1010,'ALL - prices'!$B$3:$B$219,0),MATCH('COMBINED DATA'!G1010,'ALL - prices'!$J$1:$DY$1,0))</f>
        <v>14.69</v>
      </c>
      <c r="I1010" s="14">
        <f t="shared" si="77"/>
        <v>3.5088875255081167</v>
      </c>
      <c r="J1010" s="6">
        <f>INDEX('market cap'!$B$3:$DQ$219,MATCH(A1010,'market cap'!$A$3:$A$219,0),MATCH(G1010,'market cap'!$B$1:$DQ$1,0))</f>
        <v>5109.7623999999996</v>
      </c>
      <c r="K1010">
        <f t="shared" si="75"/>
        <v>8.5389081850521489</v>
      </c>
      <c r="L1010">
        <f>INDEX('PB2'!$D$2:$AQ$224,MATCH(A1010,'PB2'!$B$2:$B$224,0),MATCH(G1010,'PB2'!$D$1:$AQ$1,0))</f>
        <v>0.98671901226043701</v>
      </c>
      <c r="M1010" s="16">
        <f t="shared" si="76"/>
        <v>1.0134597464673738</v>
      </c>
      <c r="N1010" s="6">
        <f>INDEX('ROA2'!$D$2:$AQ$224,MATCH(A1010,'ROA2'!$B$2:$B$224,0),MATCH(G1010,'ROA2'!$D$1:$AQ$1,0))</f>
        <v>-5.2090148925781197</v>
      </c>
      <c r="O1010" s="6">
        <v>43528.998912000003</v>
      </c>
      <c r="P1010" s="28">
        <v>-4.8779341664034997E-2</v>
      </c>
    </row>
    <row r="1011" spans="1:16" x14ac:dyDescent="0.3">
      <c r="A1011" t="s">
        <v>474</v>
      </c>
      <c r="B1011" t="str">
        <f>VLOOKUP(A1011,Sheet3!L:L,1,FALSE)</f>
        <v>BHC CN EQUITY</v>
      </c>
      <c r="C1011" t="str">
        <f>VLOOKUP(A1011,'ALL - prices'!B:C,2,FALSE)</f>
        <v>Bausch Health Cos Inc</v>
      </c>
      <c r="D1011" t="str">
        <f>VLOOKUP(A1011,'ALL - prices'!B:I,8,FALSE)</f>
        <v>Health Care</v>
      </c>
      <c r="E1011">
        <v>2017</v>
      </c>
      <c r="F1011" t="s">
        <v>680</v>
      </c>
      <c r="G1011" t="str">
        <f t="shared" si="74"/>
        <v>2017-Q2</v>
      </c>
      <c r="H1011" s="4">
        <f>INDEX('ALL - prices'!$J$3:$DY$219,MATCH('COMBINED DATA'!A1011,'ALL - prices'!$B$3:$B$219,0),MATCH('COMBINED DATA'!G1011,'ALL - prices'!$J$1:$DY$1,0))</f>
        <v>22.54</v>
      </c>
      <c r="I1011" s="14">
        <f t="shared" si="77"/>
        <v>5.7116977919587733</v>
      </c>
      <c r="J1011" s="6">
        <f>INDEX('market cap'!$B$3:$DQ$219,MATCH(A1011,'market cap'!$A$3:$A$219,0),MATCH(G1011,'market cap'!$B$1:$DQ$1,0))</f>
        <v>7841.8018000000002</v>
      </c>
      <c r="K1011">
        <f t="shared" si="75"/>
        <v>8.9672239083681262</v>
      </c>
      <c r="L1011">
        <f>INDEX('PB2'!$D$2:$AQ$224,MATCH(A1011,'PB2'!$B$2:$B$224,0),MATCH(G1011,'PB2'!$D$1:$AQ$1,0))</f>
        <v>1.5382649898529099</v>
      </c>
      <c r="M1011" s="16">
        <f t="shared" si="76"/>
        <v>0.65008305239763708</v>
      </c>
      <c r="N1011" s="6">
        <f>INDEX('ROA2'!$D$2:$AQ$224,MATCH(A1011,'ROA2'!$B$2:$B$224,0),MATCH(G1011,'ROA2'!$D$1:$AQ$1,0))</f>
        <v>-3.0810189247131401</v>
      </c>
      <c r="O1011" s="6">
        <v>42332.999680000001</v>
      </c>
      <c r="P1011" s="28">
        <v>-2.7475918626520282E-2</v>
      </c>
    </row>
    <row r="1012" spans="1:16" x14ac:dyDescent="0.3">
      <c r="A1012" t="s">
        <v>474</v>
      </c>
      <c r="B1012" t="str">
        <f>VLOOKUP(A1012,Sheet3!L:L,1,FALSE)</f>
        <v>BHC CN EQUITY</v>
      </c>
      <c r="C1012" t="str">
        <f>VLOOKUP(A1012,'ALL - prices'!B:C,2,FALSE)</f>
        <v>Bausch Health Cos Inc</v>
      </c>
      <c r="D1012" t="str">
        <f>VLOOKUP(A1012,'ALL - prices'!B:I,8,FALSE)</f>
        <v>Health Care</v>
      </c>
      <c r="E1012">
        <v>2017</v>
      </c>
      <c r="F1012" t="s">
        <v>681</v>
      </c>
      <c r="G1012" t="str">
        <f t="shared" si="74"/>
        <v>2017-Q3</v>
      </c>
      <c r="H1012" s="4">
        <f>INDEX('ALL - prices'!$J$3:$DY$219,MATCH('COMBINED DATA'!A1012,'ALL - prices'!$B$3:$B$219,0),MATCH('COMBINED DATA'!G1012,'ALL - prices'!$J$1:$DY$1,0))</f>
        <v>17.88</v>
      </c>
      <c r="I1012" s="14">
        <f t="shared" si="77"/>
        <v>5.5453103309613523</v>
      </c>
      <c r="J1012" s="6">
        <f>INDEX('market cap'!$B$3:$DQ$219,MATCH(A1012,'market cap'!$A$3:$A$219,0),MATCH(G1012,'market cap'!$B$1:$DQ$1,0))</f>
        <v>6231.5605999999998</v>
      </c>
      <c r="K1012">
        <f t="shared" si="75"/>
        <v>8.7373820780045115</v>
      </c>
      <c r="L1012">
        <f>INDEX('PB2'!$D$2:$AQ$224,MATCH(A1012,'PB2'!$B$2:$B$224,0),MATCH(G1012,'PB2'!$D$1:$AQ$1,0))</f>
        <v>0.93516302108764604</v>
      </c>
      <c r="M1012" s="16">
        <f t="shared" si="76"/>
        <v>1.0693322741065456</v>
      </c>
      <c r="N1012" s="6">
        <f>INDEX('ROA2'!$D$2:$AQ$224,MATCH(A1012,'ROA2'!$B$2:$B$224,0),MATCH(G1012,'ROA2'!$D$1:$AQ$1,0))</f>
        <v>-2.5571839809417698</v>
      </c>
      <c r="O1012" s="6">
        <v>41733.001215999997</v>
      </c>
      <c r="P1012" s="28">
        <v>-1.4173303770946095E-2</v>
      </c>
    </row>
    <row r="1013" spans="1:16" x14ac:dyDescent="0.3">
      <c r="A1013" t="s">
        <v>474</v>
      </c>
      <c r="B1013" t="str">
        <f>VLOOKUP(A1013,Sheet3!L:L,1,FALSE)</f>
        <v>BHC CN EQUITY</v>
      </c>
      <c r="C1013" t="str">
        <f>VLOOKUP(A1013,'ALL - prices'!B:C,2,FALSE)</f>
        <v>Bausch Health Cos Inc</v>
      </c>
      <c r="D1013" t="str">
        <f>VLOOKUP(A1013,'ALL - prices'!B:I,8,FALSE)</f>
        <v>Health Care</v>
      </c>
      <c r="E1013">
        <v>2017</v>
      </c>
      <c r="F1013" t="s">
        <v>682</v>
      </c>
      <c r="G1013" t="str">
        <f t="shared" si="74"/>
        <v>2017-Q4</v>
      </c>
      <c r="H1013" s="4">
        <f>INDEX('ALL - prices'!$J$3:$DY$219,MATCH('COMBINED DATA'!A1013,'ALL - prices'!$B$3:$B$219,0),MATCH('COMBINED DATA'!G1013,'ALL - prices'!$J$1:$DY$1,0))</f>
        <v>26.2</v>
      </c>
      <c r="I1013" s="14">
        <f t="shared" si="77"/>
        <v>5.6458325338252839</v>
      </c>
      <c r="J1013" s="6">
        <f>INDEX('market cap'!$B$3:$DQ$219,MATCH(A1013,'market cap'!$A$3:$A$219,0),MATCH(G1013,'market cap'!$B$1:$DQ$1,0))</f>
        <v>9133.1085000000003</v>
      </c>
      <c r="K1013">
        <f t="shared" si="75"/>
        <v>9.1196613866167322</v>
      </c>
      <c r="L1013">
        <f>INDEX('PB2'!$D$2:$AQ$224,MATCH(A1013,'PB2'!$B$2:$B$224,0),MATCH(G1013,'PB2'!$D$1:$AQ$1,0))</f>
        <v>1.24690997600555</v>
      </c>
      <c r="M1013" s="16">
        <f t="shared" si="76"/>
        <v>0.8019825161744869</v>
      </c>
      <c r="N1013" s="6">
        <f>INDEX('ROA2'!$D$2:$AQ$224,MATCH(A1013,'ROA2'!$B$2:$B$224,0),MATCH(G1013,'ROA2'!$D$1:$AQ$1,0))</f>
        <v>3.2098829746246298</v>
      </c>
      <c r="O1013" s="6">
        <v>39973.998592000004</v>
      </c>
      <c r="P1013" s="28">
        <v>-4.2148960600648343E-2</v>
      </c>
    </row>
    <row r="1014" spans="1:16" x14ac:dyDescent="0.3">
      <c r="A1014" t="s">
        <v>474</v>
      </c>
      <c r="B1014" t="str">
        <f>VLOOKUP(A1014,Sheet3!L:L,1,FALSE)</f>
        <v>BHC CN EQUITY</v>
      </c>
      <c r="C1014" t="str">
        <f>VLOOKUP(A1014,'ALL - prices'!B:C,2,FALSE)</f>
        <v>Bausch Health Cos Inc</v>
      </c>
      <c r="D1014" t="str">
        <f>VLOOKUP(A1014,'ALL - prices'!B:I,8,FALSE)</f>
        <v>Health Care</v>
      </c>
      <c r="E1014">
        <v>2018</v>
      </c>
      <c r="F1014" t="s">
        <v>679</v>
      </c>
      <c r="G1014" t="str">
        <f t="shared" si="74"/>
        <v>2018-Q1</v>
      </c>
      <c r="H1014" s="4">
        <f>INDEX('ALL - prices'!$J$3:$DY$219,MATCH('COMBINED DATA'!A1014,'ALL - prices'!$B$3:$B$219,0),MATCH('COMBINED DATA'!G1014,'ALL - prices'!$J$1:$DY$1,0))</f>
        <v>20.51</v>
      </c>
      <c r="I1014" s="14">
        <f t="shared" si="77"/>
        <v>3.6879205974821616</v>
      </c>
      <c r="J1014" s="6">
        <f>INDEX('market cap'!$B$3:$DQ$219,MATCH(A1014,'market cap'!$A$3:$A$219,0),MATCH(G1014,'market cap'!$B$1:$DQ$1,0))</f>
        <v>7154.6617999999999</v>
      </c>
      <c r="K1014">
        <f t="shared" si="75"/>
        <v>8.8755194232283969</v>
      </c>
      <c r="L1014">
        <f>INDEX('PB2'!$D$2:$AQ$224,MATCH(A1014,'PB2'!$B$2:$B$224,0),MATCH(G1014,'PB2'!$D$1:$AQ$1,0))</f>
        <v>1.25484895706177</v>
      </c>
      <c r="M1014" s="16">
        <f t="shared" si="76"/>
        <v>0.79690865930310917</v>
      </c>
      <c r="N1014" s="6">
        <f>INDEX('ROA2'!$D$2:$AQ$224,MATCH(A1014,'ROA2'!$B$2:$B$224,0),MATCH(G1014,'ROA2'!$D$1:$AQ$1,0))</f>
        <v>5.93389797210693</v>
      </c>
      <c r="O1014" s="6">
        <v>37496.999936</v>
      </c>
      <c r="P1014" s="28">
        <v>-6.1965245991070936E-2</v>
      </c>
    </row>
    <row r="1015" spans="1:16" x14ac:dyDescent="0.3">
      <c r="A1015" t="s">
        <v>474</v>
      </c>
      <c r="B1015" t="str">
        <f>VLOOKUP(A1015,Sheet3!L:L,1,FALSE)</f>
        <v>BHC CN EQUITY</v>
      </c>
      <c r="C1015" t="str">
        <f>VLOOKUP(A1015,'ALL - prices'!B:C,2,FALSE)</f>
        <v>Bausch Health Cos Inc</v>
      </c>
      <c r="D1015" t="str">
        <f>VLOOKUP(A1015,'ALL - prices'!B:I,8,FALSE)</f>
        <v>Health Care</v>
      </c>
      <c r="E1015">
        <v>2018</v>
      </c>
      <c r="F1015" t="s">
        <v>680</v>
      </c>
      <c r="G1015" t="str">
        <f t="shared" si="74"/>
        <v>2018-Q2</v>
      </c>
      <c r="H1015" s="4">
        <f>INDEX('ALL - prices'!$J$3:$DY$219,MATCH('COMBINED DATA'!A1015,'ALL - prices'!$B$3:$B$219,0),MATCH('COMBINED DATA'!G1015,'ALL - prices'!$J$1:$DY$1,0))</f>
        <v>30.6</v>
      </c>
      <c r="I1015" s="14">
        <f t="shared" si="77"/>
        <v>3.905879115726258</v>
      </c>
      <c r="J1015" s="6">
        <f>INDEX('market cap'!$B$3:$DQ$219,MATCH(A1015,'market cap'!$A$3:$A$219,0),MATCH(G1015,'market cap'!$B$1:$DQ$1,0))</f>
        <v>10688.555700000001</v>
      </c>
      <c r="K1015">
        <f t="shared" si="75"/>
        <v>9.2769288873140656</v>
      </c>
      <c r="L1015">
        <f>INDEX('PB2'!$D$2:$AQ$224,MATCH(A1015,'PB2'!$B$2:$B$224,0),MATCH(G1015,'PB2'!$D$1:$AQ$1,0))</f>
        <v>2.3473589420318599</v>
      </c>
      <c r="M1015" s="16">
        <f t="shared" si="76"/>
        <v>0.42601068890401822</v>
      </c>
      <c r="N1015" s="6">
        <f>INDEX('ROA2'!$D$2:$AQ$224,MATCH(A1015,'ROA2'!$B$2:$B$224,0),MATCH(G1015,'ROA2'!$D$1:$AQ$1,0))</f>
        <v>-2.34734010696411</v>
      </c>
      <c r="O1015" s="6">
        <v>35797.999616000001</v>
      </c>
      <c r="P1015" s="28">
        <v>-4.5310300101337665E-2</v>
      </c>
    </row>
    <row r="1016" spans="1:16" x14ac:dyDescent="0.3">
      <c r="A1016" t="s">
        <v>474</v>
      </c>
      <c r="B1016" t="str">
        <f>VLOOKUP(A1016,Sheet3!L:L,1,FALSE)</f>
        <v>BHC CN EQUITY</v>
      </c>
      <c r="C1016" t="str">
        <f>VLOOKUP(A1016,'ALL - prices'!B:C,2,FALSE)</f>
        <v>Bausch Health Cos Inc</v>
      </c>
      <c r="D1016" t="str">
        <f>VLOOKUP(A1016,'ALL - prices'!B:I,8,FALSE)</f>
        <v>Health Care</v>
      </c>
      <c r="E1016">
        <v>2018</v>
      </c>
      <c r="F1016" t="s">
        <v>681</v>
      </c>
      <c r="G1016" t="str">
        <f t="shared" si="74"/>
        <v>2018-Q3</v>
      </c>
      <c r="H1016" s="4">
        <f>INDEX('ALL - prices'!$J$3:$DY$219,MATCH('COMBINED DATA'!A1016,'ALL - prices'!$B$3:$B$219,0),MATCH('COMBINED DATA'!G1016,'ALL - prices'!$J$1:$DY$1,0))</f>
        <v>33.17</v>
      </c>
      <c r="I1016" s="14">
        <f t="shared" si="77"/>
        <v>3.7340148187529678</v>
      </c>
      <c r="J1016" s="6">
        <f>INDEX('market cap'!$B$3:$DQ$219,MATCH(A1016,'market cap'!$A$3:$A$219,0),MATCH(G1016,'market cap'!$B$1:$DQ$1,0))</f>
        <v>11596.6165</v>
      </c>
      <c r="K1016">
        <f t="shared" si="75"/>
        <v>9.3584686535127872</v>
      </c>
      <c r="L1016">
        <f>INDEX('PB2'!$D$2:$AQ$224,MATCH(A1016,'PB2'!$B$2:$B$224,0),MATCH(G1016,'PB2'!$D$1:$AQ$1,0))</f>
        <v>2.84369993209839</v>
      </c>
      <c r="M1016" s="16">
        <f t="shared" si="76"/>
        <v>0.35165454298199866</v>
      </c>
      <c r="N1016" s="6">
        <f>INDEX('ROA2'!$D$2:$AQ$224,MATCH(A1016,'ROA2'!$B$2:$B$224,0),MATCH(G1016,'ROA2'!$D$1:$AQ$1,0))</f>
        <v>-4.5995721817016602</v>
      </c>
      <c r="O1016" s="6">
        <v>34447.998976000003</v>
      </c>
      <c r="P1016" s="28">
        <v>-3.7711622282844331E-2</v>
      </c>
    </row>
    <row r="1017" spans="1:16" x14ac:dyDescent="0.3">
      <c r="A1017" t="s">
        <v>474</v>
      </c>
      <c r="B1017" t="str">
        <f>VLOOKUP(A1017,Sheet3!L:L,1,FALSE)</f>
        <v>BHC CN EQUITY</v>
      </c>
      <c r="C1017" t="str">
        <f>VLOOKUP(A1017,'ALL - prices'!B:C,2,FALSE)</f>
        <v>Bausch Health Cos Inc</v>
      </c>
      <c r="D1017" t="str">
        <f>VLOOKUP(A1017,'ALL - prices'!B:I,8,FALSE)</f>
        <v>Health Care</v>
      </c>
      <c r="E1017">
        <v>2018</v>
      </c>
      <c r="F1017" t="s">
        <v>682</v>
      </c>
      <c r="G1017" t="str">
        <f t="shared" si="74"/>
        <v>2018-Q4</v>
      </c>
      <c r="H1017" s="4">
        <f>INDEX('ALL - prices'!$J$3:$DY$219,MATCH('COMBINED DATA'!A1017,'ALL - prices'!$B$3:$B$219,0),MATCH('COMBINED DATA'!G1017,'ALL - prices'!$J$1:$DY$1,0))</f>
        <v>25.25</v>
      </c>
      <c r="I1017" s="14">
        <f t="shared" si="77"/>
        <v>4.1019223135825627</v>
      </c>
      <c r="J1017" s="6">
        <f>INDEX('market cap'!$B$3:$DQ$219,MATCH(A1017,'market cap'!$A$3:$A$219,0),MATCH(G1017,'market cap'!$B$1:$DQ$1,0))</f>
        <v>8832.2225999999991</v>
      </c>
      <c r="K1017">
        <f t="shared" si="75"/>
        <v>9.0861619720036142</v>
      </c>
      <c r="L1017">
        <f>INDEX('PB2'!$D$2:$AQ$224,MATCH(A1017,'PB2'!$B$2:$B$224,0),MATCH(G1017,'PB2'!$D$1:$AQ$1,0))</f>
        <v>2.3726038932800302</v>
      </c>
      <c r="M1017" s="16">
        <f t="shared" si="76"/>
        <v>0.42147785512462427</v>
      </c>
      <c r="N1017" s="6">
        <f>INDEX('ROA2'!$D$2:$AQ$224,MATCH(A1017,'ROA2'!$B$2:$B$224,0),MATCH(G1017,'ROA2'!$D$1:$AQ$1,0))</f>
        <v>-9.2283487319946307</v>
      </c>
      <c r="O1017" s="6">
        <v>33777.000447999999</v>
      </c>
      <c r="P1017" s="28">
        <v>-1.947859231148636E-2</v>
      </c>
    </row>
    <row r="1018" spans="1:16" x14ac:dyDescent="0.3">
      <c r="A1018" t="s">
        <v>474</v>
      </c>
      <c r="B1018" t="str">
        <f>VLOOKUP(A1018,Sheet3!L:L,1,FALSE)</f>
        <v>BHC CN EQUITY</v>
      </c>
      <c r="C1018" t="str">
        <f>VLOOKUP(A1018,'ALL - prices'!B:C,2,FALSE)</f>
        <v>Bausch Health Cos Inc</v>
      </c>
      <c r="D1018" t="str">
        <f>VLOOKUP(A1018,'ALL - prices'!B:I,8,FALSE)</f>
        <v>Health Care</v>
      </c>
      <c r="E1018">
        <v>2019</v>
      </c>
      <c r="F1018" t="s">
        <v>679</v>
      </c>
      <c r="G1018" t="str">
        <f t="shared" si="74"/>
        <v>2019-Q1</v>
      </c>
      <c r="H1018" s="4">
        <f>INDEX('ALL - prices'!$J$3:$DY$219,MATCH('COMBINED DATA'!A1018,'ALL - prices'!$B$3:$B$219,0),MATCH('COMBINED DATA'!G1018,'ALL - prices'!$J$1:$DY$1,0))</f>
        <v>32.97</v>
      </c>
      <c r="I1018" s="14">
        <f t="shared" si="77"/>
        <v>7.176082961244699</v>
      </c>
      <c r="J1018" s="6">
        <f>INDEX('market cap'!$B$3:$DQ$219,MATCH(A1018,'market cap'!$A$3:$A$219,0),MATCH(G1018,'market cap'!$B$1:$DQ$1,0))</f>
        <v>11572.776599999999</v>
      </c>
      <c r="K1018">
        <f t="shared" si="75"/>
        <v>9.3564107741103921</v>
      </c>
      <c r="L1018">
        <f>INDEX('PB2'!$D$2:$AQ$224,MATCH(A1018,'PB2'!$B$2:$B$224,0),MATCH(G1018,'PB2'!$D$1:$AQ$1,0))</f>
        <v>3.22281789779663</v>
      </c>
      <c r="M1018" s="16">
        <f t="shared" si="76"/>
        <v>0.31028746634542337</v>
      </c>
      <c r="N1018" s="6">
        <f>INDEX('ROA2'!$D$2:$AQ$224,MATCH(A1018,'ROA2'!$B$2:$B$224,0),MATCH(G1018,'ROA2'!$D$1:$AQ$1,0))</f>
        <v>-12.173341751098601</v>
      </c>
      <c r="O1018" s="6">
        <v>32491.999231999998</v>
      </c>
      <c r="P1018" s="28">
        <v>-3.804367465898198E-2</v>
      </c>
    </row>
    <row r="1019" spans="1:16" x14ac:dyDescent="0.3">
      <c r="A1019" t="s">
        <v>474</v>
      </c>
      <c r="B1019" t="str">
        <f>VLOOKUP(A1019,Sheet3!L:L,1,FALSE)</f>
        <v>BHC CN EQUITY</v>
      </c>
      <c r="C1019" t="str">
        <f>VLOOKUP(A1019,'ALL - prices'!B:C,2,FALSE)</f>
        <v>Bausch Health Cos Inc</v>
      </c>
      <c r="D1019" t="str">
        <f>VLOOKUP(A1019,'ALL - prices'!B:I,8,FALSE)</f>
        <v>Health Care</v>
      </c>
      <c r="E1019">
        <v>2019</v>
      </c>
      <c r="F1019" t="s">
        <v>680</v>
      </c>
      <c r="G1019" t="str">
        <f t="shared" si="74"/>
        <v>2019-Q2</v>
      </c>
      <c r="H1019" s="4">
        <f>INDEX('ALL - prices'!$J$3:$DY$219,MATCH('COMBINED DATA'!A1019,'ALL - prices'!$B$3:$B$219,0),MATCH('COMBINED DATA'!G1019,'ALL - prices'!$J$1:$DY$1,0))</f>
        <v>33.04</v>
      </c>
      <c r="I1019" s="14">
        <f t="shared" si="77"/>
        <v>7.4342562954653761</v>
      </c>
      <c r="J1019" s="6">
        <f>INDEX('market cap'!$B$3:$DQ$219,MATCH(A1019,'market cap'!$A$3:$A$219,0),MATCH(G1019,'market cap'!$B$1:$DQ$1,0))</f>
        <v>11638.9197</v>
      </c>
      <c r="K1019">
        <f t="shared" si="75"/>
        <v>9.3621099077000309</v>
      </c>
      <c r="L1019">
        <f>INDEX('PB2'!$D$2:$AQ$224,MATCH(A1019,'PB2'!$B$2:$B$224,0),MATCH(G1019,'PB2'!$D$1:$AQ$1,0))</f>
        <v>3.41751289367676</v>
      </c>
      <c r="M1019" s="16">
        <f t="shared" si="76"/>
        <v>0.29261045418445858</v>
      </c>
      <c r="N1019" s="6">
        <f>INDEX('ROA2'!$D$2:$AQ$224,MATCH(A1019,'ROA2'!$B$2:$B$224,0),MATCH(G1019,'ROA2'!$D$1:$AQ$1,0))</f>
        <v>-4.7374501228332502</v>
      </c>
      <c r="O1019" s="6">
        <v>32551.000064</v>
      </c>
      <c r="P1019" s="28">
        <v>1.8158572385380985E-3</v>
      </c>
    </row>
    <row r="1020" spans="1:16" x14ac:dyDescent="0.3">
      <c r="A1020" t="s">
        <v>474</v>
      </c>
      <c r="B1020" t="str">
        <f>VLOOKUP(A1020,Sheet3!L:L,1,FALSE)</f>
        <v>BHC CN EQUITY</v>
      </c>
      <c r="C1020" t="str">
        <f>VLOOKUP(A1020,'ALL - prices'!B:C,2,FALSE)</f>
        <v>Bausch Health Cos Inc</v>
      </c>
      <c r="D1020" t="str">
        <f>VLOOKUP(A1020,'ALL - prices'!B:I,8,FALSE)</f>
        <v>Health Care</v>
      </c>
      <c r="E1020">
        <v>2019</v>
      </c>
      <c r="F1020" t="s">
        <v>681</v>
      </c>
      <c r="G1020" t="str">
        <f t="shared" si="74"/>
        <v>2019-Q3</v>
      </c>
      <c r="H1020" s="4">
        <f>INDEX('ALL - prices'!$J$3:$DY$219,MATCH('COMBINED DATA'!A1020,'ALL - prices'!$B$3:$B$219,0),MATCH('COMBINED DATA'!G1020,'ALL - prices'!$J$1:$DY$1,0))</f>
        <v>28.9</v>
      </c>
      <c r="I1020" s="14">
        <f t="shared" si="77"/>
        <v>8.3943731153672196</v>
      </c>
      <c r="J1020" s="6">
        <f>INDEX('market cap'!$B$3:$DQ$219,MATCH(A1020,'market cap'!$A$3:$A$219,0),MATCH(G1020,'market cap'!$B$1:$DQ$1,0))</f>
        <v>10180.5321</v>
      </c>
      <c r="K1020">
        <f t="shared" si="75"/>
        <v>9.228232557893735</v>
      </c>
      <c r="L1020">
        <f>INDEX('PB2'!$D$2:$AQ$224,MATCH(A1020,'PB2'!$B$2:$B$224,0),MATCH(G1020,'PB2'!$D$1:$AQ$1,0))</f>
        <v>3.09881591796875</v>
      </c>
      <c r="M1020" s="16">
        <f t="shared" si="76"/>
        <v>0.32270390577298064</v>
      </c>
      <c r="N1020" s="6">
        <f>INDEX('ROA2'!$D$2:$AQ$224,MATCH(A1020,'ROA2'!$B$2:$B$224,0),MATCH(G1020,'ROA2'!$D$1:$AQ$1,0))</f>
        <v>-2.7454268932342498</v>
      </c>
      <c r="O1020" s="6">
        <v>32354.000896000001</v>
      </c>
      <c r="P1020" s="28">
        <v>-6.0520158401483658E-3</v>
      </c>
    </row>
    <row r="1021" spans="1:16" x14ac:dyDescent="0.3">
      <c r="A1021" t="s">
        <v>474</v>
      </c>
      <c r="B1021" t="str">
        <f>VLOOKUP(A1021,Sheet3!L:L,1,FALSE)</f>
        <v>BHC CN EQUITY</v>
      </c>
      <c r="C1021" t="str">
        <f>VLOOKUP(A1021,'ALL - prices'!B:C,2,FALSE)</f>
        <v>Bausch Health Cos Inc</v>
      </c>
      <c r="D1021" t="str">
        <f>VLOOKUP(A1021,'ALL - prices'!B:I,8,FALSE)</f>
        <v>Health Care</v>
      </c>
      <c r="E1021">
        <v>2019</v>
      </c>
      <c r="F1021" t="s">
        <v>682</v>
      </c>
      <c r="G1021" t="str">
        <f t="shared" si="74"/>
        <v>2019-Q4</v>
      </c>
      <c r="H1021" s="4">
        <f>INDEX('ALL - prices'!$J$3:$DY$219,MATCH('COMBINED DATA'!A1021,'ALL - prices'!$B$3:$B$219,0),MATCH('COMBINED DATA'!G1021,'ALL - prices'!$J$1:$DY$1,0))</f>
        <v>38.869999999999997</v>
      </c>
      <c r="I1021" s="14">
        <f t="shared" si="77"/>
        <v>2.6423095957892602</v>
      </c>
      <c r="J1021" s="6">
        <f>INDEX('market cap'!$B$3:$DQ$219,MATCH(A1021,'market cap'!$A$3:$A$219,0),MATCH(G1021,'market cap'!$B$1:$DQ$1,0))</f>
        <v>13699.001399999999</v>
      </c>
      <c r="K1021">
        <f t="shared" si="75"/>
        <v>9.5250782186486251</v>
      </c>
      <c r="L1021">
        <f>INDEX('PB2'!$D$2:$AQ$224,MATCH(A1021,'PB2'!$B$2:$B$224,0),MATCH(G1021,'PB2'!$D$1:$AQ$1,0))</f>
        <v>9.9336729049682599</v>
      </c>
      <c r="M1021" s="16">
        <f t="shared" si="76"/>
        <v>0.10066769960785166</v>
      </c>
      <c r="N1021" s="6">
        <f>INDEX('ROA2'!$D$2:$AQ$224,MATCH(A1021,'ROA2'!$B$2:$B$224,0),MATCH(G1021,'ROA2'!$D$1:$AQ$1,0))</f>
        <v>-1.8825260400772099</v>
      </c>
      <c r="O1021" s="6">
        <v>31666.999296000002</v>
      </c>
      <c r="P1021" s="28">
        <v>-2.1233899393411193E-2</v>
      </c>
    </row>
    <row r="1022" spans="1:16" x14ac:dyDescent="0.3">
      <c r="A1022" t="s">
        <v>474</v>
      </c>
      <c r="B1022" t="str">
        <f>VLOOKUP(A1022,Sheet3!L:L,1,FALSE)</f>
        <v>BHC CN EQUITY</v>
      </c>
      <c r="C1022" t="str">
        <f>VLOOKUP(A1022,'ALL - prices'!B:C,2,FALSE)</f>
        <v>Bausch Health Cos Inc</v>
      </c>
      <c r="D1022" t="str">
        <f>VLOOKUP(A1022,'ALL - prices'!B:I,8,FALSE)</f>
        <v>Health Care</v>
      </c>
      <c r="E1022">
        <v>2020</v>
      </c>
      <c r="F1022" t="s">
        <v>679</v>
      </c>
      <c r="G1022" t="str">
        <f t="shared" si="74"/>
        <v>2020-Q1</v>
      </c>
      <c r="H1022" s="4">
        <f>INDEX('ALL - prices'!$J$3:$DY$219,MATCH('COMBINED DATA'!A1022,'ALL - prices'!$B$3:$B$219,0),MATCH('COMBINED DATA'!G1022,'ALL - prices'!$J$1:$DY$1,0))</f>
        <v>21.81</v>
      </c>
      <c r="I1022" s="14">
        <f t="shared" si="77"/>
        <v>8.3004517949326129</v>
      </c>
      <c r="J1022" s="6">
        <f>INDEX('market cap'!$B$3:$DQ$219,MATCH(A1022,'market cap'!$A$3:$A$219,0),MATCH(G1022,'market cap'!$B$1:$DQ$1,0))</f>
        <v>7706.6967999999997</v>
      </c>
      <c r="K1022">
        <f t="shared" si="75"/>
        <v>8.9498449441451626</v>
      </c>
      <c r="L1022">
        <f>INDEX('PB2'!$D$2:$AQ$224,MATCH(A1022,'PB2'!$B$2:$B$224,0),MATCH(G1022,'PB2'!$D$1:$AQ$1,0))</f>
        <v>7.5819511413574201</v>
      </c>
      <c r="M1022" s="16">
        <f t="shared" si="76"/>
        <v>0.1318921714682755</v>
      </c>
      <c r="N1022" s="6">
        <f>INDEX('ROA2'!$D$2:$AQ$224,MATCH(A1022,'ROA2'!$B$2:$B$224,0),MATCH(G1022,'ROA2'!$D$1:$AQ$1,0))</f>
        <v>-5.3891940116882298</v>
      </c>
      <c r="O1022" s="6">
        <v>33863.000064</v>
      </c>
      <c r="P1022" s="28">
        <v>6.9346664250483137E-2</v>
      </c>
    </row>
    <row r="1023" spans="1:16" x14ac:dyDescent="0.3">
      <c r="A1023" t="s">
        <v>474</v>
      </c>
      <c r="B1023" t="str">
        <f>VLOOKUP(A1023,Sheet3!L:L,1,FALSE)</f>
        <v>BHC CN EQUITY</v>
      </c>
      <c r="C1023" t="str">
        <f>VLOOKUP(A1023,'ALL - prices'!B:C,2,FALSE)</f>
        <v>Bausch Health Cos Inc</v>
      </c>
      <c r="D1023" t="str">
        <f>VLOOKUP(A1023,'ALL - prices'!B:I,8,FALSE)</f>
        <v>Health Care</v>
      </c>
      <c r="E1023">
        <v>2020</v>
      </c>
      <c r="F1023" t="s">
        <v>680</v>
      </c>
      <c r="G1023" t="str">
        <f t="shared" si="74"/>
        <v>2020-Q2</v>
      </c>
      <c r="H1023" s="4">
        <f>INDEX('ALL - prices'!$J$3:$DY$219,MATCH('COMBINED DATA'!A1023,'ALL - prices'!$B$3:$B$219,0),MATCH('COMBINED DATA'!G1023,'ALL - prices'!$J$1:$DY$1,0))</f>
        <v>24.84</v>
      </c>
      <c r="I1023" s="14">
        <f t="shared" si="77"/>
        <v>8.8445274982141928</v>
      </c>
      <c r="J1023" s="6">
        <f>INDEX('market cap'!$B$3:$DQ$219,MATCH(A1023,'market cap'!$A$3:$A$219,0),MATCH(G1023,'market cap'!$B$1:$DQ$1,0))</f>
        <v>8811.4297000000006</v>
      </c>
      <c r="K1023">
        <f t="shared" si="75"/>
        <v>9.0838049872623046</v>
      </c>
      <c r="L1023">
        <f>INDEX('PB2'!$D$2:$AQ$224,MATCH(A1023,'PB2'!$B$2:$B$224,0),MATCH(G1023,'PB2'!$D$1:$AQ$1,0))</f>
        <v>13.6603956222534</v>
      </c>
      <c r="M1023" s="16">
        <f t="shared" si="76"/>
        <v>7.3204322016190732E-2</v>
      </c>
      <c r="N1023" s="6">
        <f>INDEX('ROA2'!$D$2:$AQ$224,MATCH(A1023,'ROA2'!$B$2:$B$224,0),MATCH(G1023,'ROA2'!$D$1:$AQ$1,0))</f>
        <v>-5.8618979454040501</v>
      </c>
      <c r="O1023" s="6">
        <v>31864.999936</v>
      </c>
      <c r="P1023" s="28">
        <v>-5.9002454721195481E-2</v>
      </c>
    </row>
    <row r="1024" spans="1:16" x14ac:dyDescent="0.3">
      <c r="A1024" t="s">
        <v>474</v>
      </c>
      <c r="B1024" t="str">
        <f>VLOOKUP(A1024,Sheet3!L:L,1,FALSE)</f>
        <v>BHC CN EQUITY</v>
      </c>
      <c r="C1024" t="str">
        <f>VLOOKUP(A1024,'ALL - prices'!B:C,2,FALSE)</f>
        <v>Bausch Health Cos Inc</v>
      </c>
      <c r="D1024" t="str">
        <f>VLOOKUP(A1024,'ALL - prices'!B:I,8,FALSE)</f>
        <v>Health Care</v>
      </c>
      <c r="E1024">
        <v>2020</v>
      </c>
      <c r="F1024" t="s">
        <v>681</v>
      </c>
      <c r="G1024" t="str">
        <f t="shared" si="74"/>
        <v>2020-Q3</v>
      </c>
      <c r="H1024" s="4">
        <f>INDEX('ALL - prices'!$J$3:$DY$219,MATCH('COMBINED DATA'!A1024,'ALL - prices'!$B$3:$B$219,0),MATCH('COMBINED DATA'!G1024,'ALL - prices'!$J$1:$DY$1,0))</f>
        <v>20.7</v>
      </c>
      <c r="I1024" s="14">
        <f t="shared" si="77"/>
        <v>5.72979638963435</v>
      </c>
      <c r="J1024" s="6">
        <f>INDEX('market cap'!$B$3:$DQ$219,MATCH(A1024,'market cap'!$A$3:$A$219,0),MATCH(G1024,'market cap'!$B$1:$DQ$1,0))</f>
        <v>7348.3584000000001</v>
      </c>
      <c r="K1024">
        <f t="shared" si="75"/>
        <v>8.9022322203224657</v>
      </c>
      <c r="L1024">
        <f>INDEX('PB2'!$D$2:$AQ$224,MATCH(A1024,'PB2'!$B$2:$B$224,0),MATCH(G1024,'PB2'!$D$1:$AQ$1,0))</f>
        <v>9.4055233001709002</v>
      </c>
      <c r="M1024" s="16">
        <f t="shared" si="76"/>
        <v>0.10632050637542197</v>
      </c>
      <c r="N1024" s="6">
        <f>INDEX('ROA2'!$D$2:$AQ$224,MATCH(A1024,'ROA2'!$B$2:$B$224,0),MATCH(G1024,'ROA2'!$D$1:$AQ$1,0))</f>
        <v>-6.4094119071960396</v>
      </c>
      <c r="O1024" s="6">
        <v>31395.999744000001</v>
      </c>
      <c r="P1024" s="28">
        <v>-1.4718349064552765E-2</v>
      </c>
    </row>
    <row r="1025" spans="1:16" x14ac:dyDescent="0.3">
      <c r="A1025" t="s">
        <v>474</v>
      </c>
      <c r="B1025" t="str">
        <f>VLOOKUP(A1025,Sheet3!L:L,1,FALSE)</f>
        <v>BHC CN EQUITY</v>
      </c>
      <c r="C1025" t="str">
        <f>VLOOKUP(A1025,'ALL - prices'!B:C,2,FALSE)</f>
        <v>Bausch Health Cos Inc</v>
      </c>
      <c r="D1025" t="str">
        <f>VLOOKUP(A1025,'ALL - prices'!B:I,8,FALSE)</f>
        <v>Health Care</v>
      </c>
      <c r="E1025">
        <v>2020</v>
      </c>
      <c r="F1025" t="s">
        <v>682</v>
      </c>
      <c r="G1025" t="str">
        <f t="shared" si="74"/>
        <v>2020-Q4</v>
      </c>
      <c r="H1025" s="4">
        <f>INDEX('ALL - prices'!$J$3:$DY$219,MATCH('COMBINED DATA'!A1025,'ALL - prices'!$B$3:$B$219,0),MATCH('COMBINED DATA'!G1025,'ALL - prices'!$J$1:$DY$1,0))</f>
        <v>26.41</v>
      </c>
      <c r="I1025" s="14">
        <f t="shared" si="77"/>
        <v>2.2459055337806761</v>
      </c>
      <c r="J1025" s="6">
        <f>INDEX('market cap'!$B$3:$DQ$219,MATCH(A1025,'market cap'!$A$3:$A$219,0),MATCH(G1025,'market cap'!$B$1:$DQ$1,0))</f>
        <v>9379.5380000000005</v>
      </c>
      <c r="K1025">
        <f t="shared" si="75"/>
        <v>9.1462857870559215</v>
      </c>
      <c r="L1025">
        <f>INDEX('PB2'!$D$2:$AQ$224,MATCH(A1025,'PB2'!$B$2:$B$224,0),MATCH(G1025,'PB2'!$D$1:$AQ$1,0))</f>
        <v>13.7415714263916</v>
      </c>
      <c r="M1025" s="16">
        <f t="shared" si="76"/>
        <v>7.2771880956746596E-2</v>
      </c>
      <c r="N1025" s="6">
        <f>INDEX('ROA2'!$D$2:$AQ$224,MATCH(A1025,'ROA2'!$B$2:$B$224,0),MATCH(G1025,'ROA2'!$D$1:$AQ$1,0))</f>
        <v>-6.0826520919799796</v>
      </c>
      <c r="O1025" s="6">
        <v>31562.000383999999</v>
      </c>
      <c r="P1025" s="28">
        <v>5.2873181728102887E-3</v>
      </c>
    </row>
    <row r="1026" spans="1:16" x14ac:dyDescent="0.3">
      <c r="A1026" t="s">
        <v>474</v>
      </c>
      <c r="B1026" t="str">
        <f>VLOOKUP(A1026,Sheet3!L:L,1,FALSE)</f>
        <v>BHC CN EQUITY</v>
      </c>
      <c r="C1026" t="str">
        <f>VLOOKUP(A1026,'ALL - prices'!B:C,2,FALSE)</f>
        <v>Bausch Health Cos Inc</v>
      </c>
      <c r="D1026" t="str">
        <f>VLOOKUP(A1026,'ALL - prices'!B:I,8,FALSE)</f>
        <v>Health Care</v>
      </c>
      <c r="E1026">
        <v>2021</v>
      </c>
      <c r="F1026" t="s">
        <v>679</v>
      </c>
      <c r="G1026" t="str">
        <f t="shared" si="74"/>
        <v>2021-Q1</v>
      </c>
      <c r="H1026" s="4">
        <f>INDEX('ALL - prices'!$J$3:$DY$219,MATCH('COMBINED DATA'!A1026,'ALL - prices'!$B$3:$B$219,0),MATCH('COMBINED DATA'!G1026,'ALL - prices'!$J$1:$DY$1,0))</f>
        <v>39.869999999999997</v>
      </c>
      <c r="I1026" s="14">
        <f t="shared" si="77"/>
        <v>3.5460776453240097</v>
      </c>
      <c r="J1026" s="6">
        <f>INDEX('market cap'!$B$3:$DQ$219,MATCH(A1026,'market cap'!$A$3:$A$219,0),MATCH(G1026,'market cap'!$B$1:$DQ$1,0))</f>
        <v>14180.221600000001</v>
      </c>
      <c r="K1026">
        <f t="shared" si="75"/>
        <v>9.5596034276085788</v>
      </c>
      <c r="L1026" t="str">
        <f>INDEX('PB2'!$D$2:$AQ$224,MATCH(A1026,'PB2'!$B$2:$B$224,0),MATCH(G1026,'PB2'!$D$1:$AQ$1,0))</f>
        <v>--</v>
      </c>
      <c r="M1026" s="19" t="e">
        <f t="shared" si="76"/>
        <v>#VALUE!</v>
      </c>
      <c r="N1026" s="6">
        <f>INDEX('ROA2'!$D$2:$AQ$224,MATCH(A1026,'ROA2'!$B$2:$B$224,0),MATCH(G1026,'ROA2'!$D$1:$AQ$1,0))</f>
        <v>-1.72143495082855</v>
      </c>
      <c r="O1026" s="6">
        <v>31199.000575999999</v>
      </c>
      <c r="P1026" s="28">
        <v>-1.1501166072604801E-2</v>
      </c>
    </row>
    <row r="1027" spans="1:16" x14ac:dyDescent="0.3">
      <c r="A1027" t="s">
        <v>474</v>
      </c>
      <c r="B1027" t="str">
        <f>VLOOKUP(A1027,Sheet3!L:L,1,FALSE)</f>
        <v>BHC CN EQUITY</v>
      </c>
      <c r="C1027" t="str">
        <f>VLOOKUP(A1027,'ALL - prices'!B:C,2,FALSE)</f>
        <v>Bausch Health Cos Inc</v>
      </c>
      <c r="D1027" t="str">
        <f>VLOOKUP(A1027,'ALL - prices'!B:I,8,FALSE)</f>
        <v>Health Care</v>
      </c>
      <c r="E1027">
        <v>2021</v>
      </c>
      <c r="F1027" t="s">
        <v>680</v>
      </c>
      <c r="G1027" t="str">
        <f t="shared" si="74"/>
        <v>2021-Q2</v>
      </c>
      <c r="H1027" s="4">
        <f>INDEX('ALL - prices'!$J$3:$DY$219,MATCH('COMBINED DATA'!A1027,'ALL - prices'!$B$3:$B$219,0),MATCH('COMBINED DATA'!G1027,'ALL - prices'!$J$1:$DY$1,0))</f>
        <v>36.380000000000003</v>
      </c>
      <c r="I1027" s="14">
        <f t="shared" si="77"/>
        <v>11.515396939170904</v>
      </c>
      <c r="J1027" s="6">
        <f>INDEX('market cap'!$B$3:$DQ$219,MATCH(A1027,'market cap'!$A$3:$A$219,0),MATCH(G1027,'market cap'!$B$1:$DQ$1,0))</f>
        <v>13038.4331</v>
      </c>
      <c r="K1027">
        <f t="shared" si="75"/>
        <v>9.4756566672177822</v>
      </c>
      <c r="L1027" t="str">
        <f>INDEX('PB2'!$D$2:$AQ$224,MATCH(A1027,'PB2'!$B$2:$B$224,0),MATCH(G1027,'PB2'!$D$1:$AQ$1,0))</f>
        <v>--</v>
      </c>
      <c r="M1027" s="19" t="e">
        <f t="shared" si="76"/>
        <v>#VALUE!</v>
      </c>
      <c r="N1027" s="6">
        <f>INDEX('ROA2'!$D$2:$AQ$224,MATCH(A1027,'ROA2'!$B$2:$B$224,0),MATCH(G1027,'ROA2'!$D$1:$AQ$1,0))</f>
        <v>-3.28059005737305</v>
      </c>
      <c r="O1027" s="6">
        <v>30197.000192</v>
      </c>
      <c r="P1027" s="28">
        <v>-3.2116425702776945E-2</v>
      </c>
    </row>
    <row r="1028" spans="1:16" x14ac:dyDescent="0.3">
      <c r="A1028" t="s">
        <v>474</v>
      </c>
      <c r="B1028" t="str">
        <f>VLOOKUP(A1028,Sheet3!L:L,1,FALSE)</f>
        <v>BHC CN EQUITY</v>
      </c>
      <c r="C1028" t="str">
        <f>VLOOKUP(A1028,'ALL - prices'!B:C,2,FALSE)</f>
        <v>Bausch Health Cos Inc</v>
      </c>
      <c r="D1028" t="str">
        <f>VLOOKUP(A1028,'ALL - prices'!B:I,8,FALSE)</f>
        <v>Health Care</v>
      </c>
      <c r="E1028">
        <v>2021</v>
      </c>
      <c r="F1028" t="s">
        <v>681</v>
      </c>
      <c r="G1028" t="str">
        <f t="shared" si="74"/>
        <v>2021-Q3</v>
      </c>
      <c r="H1028" s="4">
        <f>INDEX('ALL - prices'!$J$3:$DY$219,MATCH('COMBINED DATA'!A1028,'ALL - prices'!$B$3:$B$219,0),MATCH('COMBINED DATA'!G1028,'ALL - prices'!$J$1:$DY$1,0))</f>
        <v>35.32</v>
      </c>
      <c r="I1028" s="14">
        <f t="shared" si="77"/>
        <v>12.749593457570834</v>
      </c>
      <c r="J1028" s="6">
        <f>INDEX('market cap'!$B$3:$DQ$219,MATCH(A1028,'market cap'!$A$3:$A$219,0),MATCH(G1028,'market cap'!$B$1:$DQ$1,0))</f>
        <v>12673.1252</v>
      </c>
      <c r="K1028">
        <f t="shared" si="75"/>
        <v>9.4472389043041556</v>
      </c>
      <c r="L1028" t="str">
        <f>INDEX('PB2'!$D$2:$AQ$224,MATCH(A1028,'PB2'!$B$2:$B$224,0),MATCH(G1028,'PB2'!$D$1:$AQ$1,0))</f>
        <v>--</v>
      </c>
      <c r="M1028" s="19" t="e">
        <f t="shared" si="76"/>
        <v>#VALUE!</v>
      </c>
      <c r="N1028" s="6">
        <f>INDEX('ROA2'!$D$2:$AQ$224,MATCH(A1028,'ROA2'!$B$2:$B$224,0),MATCH(G1028,'ROA2'!$D$1:$AQ$1,0))</f>
        <v>-4.1895899772643999</v>
      </c>
      <c r="O1028" s="6">
        <v>30041.999360000002</v>
      </c>
      <c r="P1028" s="28">
        <v>-5.1329877476061943E-3</v>
      </c>
    </row>
    <row r="1029" spans="1:16" x14ac:dyDescent="0.3">
      <c r="A1029" t="s">
        <v>474</v>
      </c>
      <c r="B1029" t="str">
        <f>VLOOKUP(A1029,Sheet3!L:L,1,FALSE)</f>
        <v>BHC CN EQUITY</v>
      </c>
      <c r="C1029" t="str">
        <f>VLOOKUP(A1029,'ALL - prices'!B:C,2,FALSE)</f>
        <v>Bausch Health Cos Inc</v>
      </c>
      <c r="D1029" t="str">
        <f>VLOOKUP(A1029,'ALL - prices'!B:I,8,FALSE)</f>
        <v>Health Care</v>
      </c>
      <c r="E1029">
        <v>2021</v>
      </c>
      <c r="F1029" t="s">
        <v>682</v>
      </c>
      <c r="G1029" t="str">
        <f t="shared" si="74"/>
        <v>2021-Q4</v>
      </c>
      <c r="H1029" s="4">
        <f>INDEX('ALL - prices'!$J$3:$DY$219,MATCH('COMBINED DATA'!A1029,'ALL - prices'!$B$3:$B$219,0),MATCH('COMBINED DATA'!G1029,'ALL - prices'!$J$1:$DY$1,0))</f>
        <v>34.94</v>
      </c>
      <c r="I1029" s="14">
        <f t="shared" si="77"/>
        <v>9.5248867009884535</v>
      </c>
      <c r="J1029" s="6">
        <f>INDEX('market cap'!$B$3:$DQ$219,MATCH(A1029,'market cap'!$A$3:$A$219,0),MATCH(G1029,'market cap'!$B$1:$DQ$1,0))</f>
        <v>12555.016600000001</v>
      </c>
      <c r="K1029">
        <f t="shared" si="75"/>
        <v>9.4378755937732084</v>
      </c>
      <c r="L1029" t="str">
        <f>INDEX('PB2'!$D$2:$AQ$224,MATCH(A1029,'PB2'!$B$2:$B$224,0),MATCH(G1029,'PB2'!$D$1:$AQ$1,0))</f>
        <v>--</v>
      </c>
      <c r="M1029" s="19" t="e">
        <f t="shared" si="76"/>
        <v>#VALUE!</v>
      </c>
      <c r="N1029" s="6">
        <f>INDEX('ROA2'!$D$2:$AQ$224,MATCH(A1029,'ROA2'!$B$2:$B$224,0),MATCH(G1029,'ROA2'!$D$1:$AQ$1,0))</f>
        <v>-3.8477981090545601</v>
      </c>
      <c r="O1029" s="6">
        <v>29251.999744000001</v>
      </c>
      <c r="P1029" s="28">
        <v>-2.6296505985945167E-2</v>
      </c>
    </row>
    <row r="1030" spans="1:16" x14ac:dyDescent="0.3">
      <c r="A1030" t="s">
        <v>474</v>
      </c>
      <c r="B1030" t="str">
        <f>VLOOKUP(A1030,Sheet3!L:L,1,FALSE)</f>
        <v>BHC CN EQUITY</v>
      </c>
      <c r="C1030" t="str">
        <f>VLOOKUP(A1030,'ALL - prices'!B:C,2,FALSE)</f>
        <v>Bausch Health Cos Inc</v>
      </c>
      <c r="D1030" t="str">
        <f>VLOOKUP(A1030,'ALL - prices'!B:I,8,FALSE)</f>
        <v>Health Care</v>
      </c>
      <c r="E1030">
        <v>2022</v>
      </c>
      <c r="F1030" t="s">
        <v>679</v>
      </c>
      <c r="G1030" t="str">
        <f t="shared" si="74"/>
        <v>2022-Q1</v>
      </c>
      <c r="H1030" s="4">
        <f>INDEX('ALL - prices'!$J$3:$DY$219,MATCH('COMBINED DATA'!A1030,'ALL - prices'!$B$3:$B$219,0),MATCH('COMBINED DATA'!G1030,'ALL - prices'!$J$1:$DY$1,0))</f>
        <v>28.56</v>
      </c>
      <c r="I1030" s="14">
        <f t="shared" si="77"/>
        <v>1.1439806233790266</v>
      </c>
      <c r="J1030" s="6">
        <f>INDEX('market cap'!$B$3:$DQ$219,MATCH(A1030,'market cap'!$A$3:$A$219,0),MATCH(G1030,'market cap'!$B$1:$DQ$1,0))</f>
        <v>10271.5039</v>
      </c>
      <c r="K1030">
        <f t="shared" si="75"/>
        <v>9.2371287284238726</v>
      </c>
      <c r="L1030" t="str">
        <f>INDEX('PB2'!$D$2:$AQ$224,MATCH(A1030,'PB2'!$B$2:$B$224,0),MATCH(G1030,'PB2'!$D$1:$AQ$1,0))</f>
        <v>--</v>
      </c>
      <c r="M1030" s="19" t="e">
        <f t="shared" si="76"/>
        <v>#VALUE!</v>
      </c>
      <c r="N1030" s="6">
        <f>INDEX('ROA2'!$D$2:$AQ$224,MATCH(A1030,'ROA2'!$B$2:$B$224,0),MATCH(G1030,'ROA2'!$D$1:$AQ$1,0))</f>
        <v>-3.13902091979981</v>
      </c>
      <c r="O1030" s="6">
        <v>29201.999872</v>
      </c>
      <c r="P1030" s="28">
        <v>-1.7092804744146084E-3</v>
      </c>
    </row>
    <row r="1031" spans="1:16" x14ac:dyDescent="0.3">
      <c r="A1031" t="s">
        <v>474</v>
      </c>
      <c r="B1031" t="str">
        <f>VLOOKUP(A1031,Sheet3!L:L,1,FALSE)</f>
        <v>BHC CN EQUITY</v>
      </c>
      <c r="C1031" t="str">
        <f>VLOOKUP(A1031,'ALL - prices'!B:C,2,FALSE)</f>
        <v>Bausch Health Cos Inc</v>
      </c>
      <c r="D1031" t="str">
        <f>VLOOKUP(A1031,'ALL - prices'!B:I,8,FALSE)</f>
        <v>Health Care</v>
      </c>
      <c r="E1031">
        <v>2022</v>
      </c>
      <c r="F1031" t="s">
        <v>680</v>
      </c>
      <c r="G1031" t="str">
        <f t="shared" si="74"/>
        <v>2022-Q2</v>
      </c>
      <c r="H1031" s="4">
        <f>INDEX('ALL - prices'!$J$3:$DY$219,MATCH('COMBINED DATA'!A1031,'ALL - prices'!$B$3:$B$219,0),MATCH('COMBINED DATA'!G1031,'ALL - prices'!$J$1:$DY$1,0))</f>
        <v>10.76</v>
      </c>
      <c r="I1031" s="14">
        <f t="shared" si="77"/>
        <v>1.1078620551915896</v>
      </c>
      <c r="J1031" s="6">
        <f>INDEX('market cap'!$B$3:$DQ$219,MATCH(A1031,'market cap'!$A$3:$A$219,0),MATCH(G1031,'market cap'!$B$1:$DQ$1,0))</f>
        <v>3889.5216999999998</v>
      </c>
      <c r="K1031">
        <f t="shared" si="75"/>
        <v>8.2660414727545461</v>
      </c>
      <c r="L1031" t="str">
        <f>INDEX('PB2'!$D$2:$AQ$224,MATCH(A1031,'PB2'!$B$2:$B$224,0),MATCH(G1031,'PB2'!$D$1:$AQ$1,0))</f>
        <v>--</v>
      </c>
      <c r="M1031" s="19" t="e">
        <f t="shared" si="76"/>
        <v>#VALUE!</v>
      </c>
      <c r="N1031" s="6">
        <f>INDEX('ROA2'!$D$2:$AQ$224,MATCH(A1031,'ROA2'!$B$2:$B$224,0),MATCH(G1031,'ROA2'!$D$1:$AQ$1,0))</f>
        <v>-1.3729820251464799</v>
      </c>
      <c r="O1031" s="6">
        <v>29090.000896000001</v>
      </c>
      <c r="P1031" s="28">
        <v>-3.835318693614127E-3</v>
      </c>
    </row>
    <row r="1032" spans="1:16" x14ac:dyDescent="0.3">
      <c r="A1032" t="s">
        <v>474</v>
      </c>
      <c r="B1032" t="str">
        <f>VLOOKUP(A1032,Sheet3!L:L,1,FALSE)</f>
        <v>BHC CN EQUITY</v>
      </c>
      <c r="C1032" t="str">
        <f>VLOOKUP(A1032,'ALL - prices'!B:C,2,FALSE)</f>
        <v>Bausch Health Cos Inc</v>
      </c>
      <c r="D1032" t="str">
        <f>VLOOKUP(A1032,'ALL - prices'!B:I,8,FALSE)</f>
        <v>Health Care</v>
      </c>
      <c r="E1032">
        <v>2022</v>
      </c>
      <c r="F1032" t="s">
        <v>681</v>
      </c>
      <c r="G1032" t="str">
        <f t="shared" si="74"/>
        <v>2022-Q3</v>
      </c>
      <c r="H1032" s="4">
        <f>INDEX('ALL - prices'!$J$3:$DY$219,MATCH('COMBINED DATA'!A1032,'ALL - prices'!$B$3:$B$219,0),MATCH('COMBINED DATA'!G1032,'ALL - prices'!$J$1:$DY$1,0))</f>
        <v>9.5399999999999991</v>
      </c>
      <c r="I1032" s="14">
        <f t="shared" si="77"/>
        <v>1.2331362455138506</v>
      </c>
      <c r="J1032" s="6">
        <f>INDEX('market cap'!$B$3:$DQ$219,MATCH(A1032,'market cap'!$A$3:$A$219,0),MATCH(G1032,'market cap'!$B$1:$DQ$1,0))</f>
        <v>3450.8897999999999</v>
      </c>
      <c r="K1032">
        <f t="shared" si="75"/>
        <v>8.1463873898150325</v>
      </c>
      <c r="L1032" t="str">
        <f>INDEX('PB2'!$D$2:$AQ$224,MATCH(A1032,'PB2'!$B$2:$B$224,0),MATCH(G1032,'PB2'!$D$1:$AQ$1,0))</f>
        <v>--</v>
      </c>
      <c r="M1032" s="19" t="e">
        <f t="shared" si="76"/>
        <v>#VALUE!</v>
      </c>
      <c r="N1032" s="6">
        <f>INDEX('ROA2'!$D$2:$AQ$224,MATCH(A1032,'ROA2'!$B$2:$B$224,0),MATCH(G1032,'ROA2'!$D$1:$AQ$1,0))</f>
        <v>0.14773300290107699</v>
      </c>
      <c r="O1032" s="6">
        <v>28170.999808</v>
      </c>
      <c r="P1032" s="28">
        <v>-3.1591648665998062E-2</v>
      </c>
    </row>
    <row r="1033" spans="1:16" x14ac:dyDescent="0.3">
      <c r="A1033" t="s">
        <v>474</v>
      </c>
      <c r="B1033" t="str">
        <f>VLOOKUP(A1033,Sheet3!L:L,1,FALSE)</f>
        <v>BHC CN EQUITY</v>
      </c>
      <c r="C1033" t="str">
        <f>VLOOKUP(A1033,'ALL - prices'!B:C,2,FALSE)</f>
        <v>Bausch Health Cos Inc</v>
      </c>
      <c r="D1033" t="str">
        <f>VLOOKUP(A1033,'ALL - prices'!B:I,8,FALSE)</f>
        <v>Health Care</v>
      </c>
      <c r="E1033">
        <v>2022</v>
      </c>
      <c r="F1033" t="s">
        <v>682</v>
      </c>
      <c r="G1033" t="str">
        <f t="shared" si="74"/>
        <v>2022-Q4</v>
      </c>
      <c r="H1033" s="4">
        <f>INDEX('ALL - prices'!$J$3:$DY$219,MATCH('COMBINED DATA'!A1033,'ALL - prices'!$B$3:$B$219,0),MATCH('COMBINED DATA'!G1033,'ALL - prices'!$J$1:$DY$1,0))</f>
        <v>8.5</v>
      </c>
      <c r="I1033" s="14">
        <f t="shared" si="77"/>
        <v>0.28478061731796239</v>
      </c>
      <c r="J1033" s="6">
        <f>INDEX('market cap'!$B$3:$DQ$219,MATCH(A1033,'market cap'!$A$3:$A$219,0),MATCH(G1033,'market cap'!$B$1:$DQ$1,0))</f>
        <v>3075.8791000000001</v>
      </c>
      <c r="K1033">
        <f t="shared" si="75"/>
        <v>8.0313460255618132</v>
      </c>
      <c r="L1033" t="str">
        <f>INDEX('PB2'!$D$2:$AQ$224,MATCH(A1033,'PB2'!$B$2:$B$224,0),MATCH(G1033,'PB2'!$D$1:$AQ$1,0))</f>
        <v>--</v>
      </c>
      <c r="M1033" s="19" t="e">
        <f t="shared" si="76"/>
        <v>#VALUE!</v>
      </c>
      <c r="N1033" s="6">
        <f>INDEX('ROA2'!$D$2:$AQ$224,MATCH(A1033,'ROA2'!$B$2:$B$224,0),MATCH(G1033,'ROA2'!$D$1:$AQ$1,0))</f>
        <v>0.91449099779128995</v>
      </c>
      <c r="O1033" s="6">
        <v>26297.999360000002</v>
      </c>
      <c r="P1033" s="28">
        <v>-6.6486829035727169E-2</v>
      </c>
    </row>
    <row r="1034" spans="1:16" x14ac:dyDescent="0.3">
      <c r="A1034" t="s">
        <v>474</v>
      </c>
      <c r="B1034" t="str">
        <f>VLOOKUP(A1034,Sheet3!L:L,1,FALSE)</f>
        <v>BHC CN EQUITY</v>
      </c>
      <c r="C1034" t="str">
        <f>VLOOKUP(A1034,'ALL - prices'!B:C,2,FALSE)</f>
        <v>Bausch Health Cos Inc</v>
      </c>
      <c r="D1034" t="str">
        <f>VLOOKUP(A1034,'ALL - prices'!B:I,8,FALSE)</f>
        <v>Health Care</v>
      </c>
      <c r="E1034">
        <v>2023</v>
      </c>
      <c r="F1034" t="s">
        <v>679</v>
      </c>
      <c r="G1034" t="str">
        <f t="shared" si="74"/>
        <v>2023-Q1</v>
      </c>
      <c r="H1034" s="4">
        <f>INDEX('ALL - prices'!$J$3:$DY$219,MATCH('COMBINED DATA'!A1034,'ALL - prices'!$B$3:$B$219,0),MATCH('COMBINED DATA'!G1034,'ALL - prices'!$J$1:$DY$1,0))</f>
        <v>10.95</v>
      </c>
      <c r="I1034" s="14">
        <f t="shared" si="77"/>
        <v>1.7913961036018693</v>
      </c>
      <c r="J1034" s="6">
        <f>INDEX('market cap'!$B$3:$DQ$219,MATCH(A1034,'market cap'!$A$3:$A$219,0),MATCH(G1034,'market cap'!$B$1:$DQ$1,0))</f>
        <v>3964.3072000000002</v>
      </c>
      <c r="K1034">
        <f t="shared" si="75"/>
        <v>8.2850863899244001</v>
      </c>
      <c r="L1034" t="str">
        <f>INDEX('PB2'!$D$2:$AQ$224,MATCH(A1034,'PB2'!$B$2:$B$224,0),MATCH(G1034,'PB2'!$D$1:$AQ$1,0))</f>
        <v>--</v>
      </c>
      <c r="M1034" s="19" t="e">
        <f t="shared" si="76"/>
        <v>#VALUE!</v>
      </c>
      <c r="N1034" s="6">
        <f>INDEX('ROA2'!$D$2:$AQ$224,MATCH(A1034,'ROA2'!$B$2:$B$224,0),MATCH(G1034,'ROA2'!$D$1:$AQ$1,0))</f>
        <v>-0.81985098123550404</v>
      </c>
      <c r="O1034" s="6">
        <v>25685.999616000001</v>
      </c>
      <c r="P1034" s="28">
        <v>-2.3271722522393453E-2</v>
      </c>
    </row>
    <row r="1035" spans="1:16" x14ac:dyDescent="0.3">
      <c r="A1035" t="s">
        <v>474</v>
      </c>
      <c r="B1035" t="str">
        <f>VLOOKUP(A1035,Sheet3!L:L,1,FALSE)</f>
        <v>BHC CN EQUITY</v>
      </c>
      <c r="C1035" t="str">
        <f>VLOOKUP(A1035,'ALL - prices'!B:C,2,FALSE)</f>
        <v>Bausch Health Cos Inc</v>
      </c>
      <c r="D1035" t="str">
        <f>VLOOKUP(A1035,'ALL - prices'!B:I,8,FALSE)</f>
        <v>Health Care</v>
      </c>
      <c r="E1035">
        <v>2023</v>
      </c>
      <c r="F1035" t="s">
        <v>680</v>
      </c>
      <c r="G1035" t="str">
        <f t="shared" si="74"/>
        <v>2023-Q2</v>
      </c>
      <c r="H1035" s="4">
        <f>INDEX('ALL - prices'!$J$3:$DY$219,MATCH('COMBINED DATA'!A1035,'ALL - prices'!$B$3:$B$219,0),MATCH('COMBINED DATA'!G1035,'ALL - prices'!$J$1:$DY$1,0))</f>
        <v>10.6</v>
      </c>
      <c r="I1035" s="14">
        <f t="shared" si="77"/>
        <v>2.0648970918667948</v>
      </c>
      <c r="J1035" s="6">
        <f>INDEX('market cap'!$B$3:$DQ$219,MATCH(A1035,'market cap'!$A$3:$A$219,0),MATCH(G1035,'market cap'!$B$1:$DQ$1,0))</f>
        <v>3855.4731000000002</v>
      </c>
      <c r="K1035">
        <f t="shared" si="75"/>
        <v>8.2572490022028973</v>
      </c>
      <c r="L1035" t="str">
        <f>INDEX('PB2'!$D$2:$AQ$224,MATCH(A1035,'PB2'!$B$2:$B$224,0),MATCH(G1035,'PB2'!$D$1:$AQ$1,0))</f>
        <v>--</v>
      </c>
      <c r="M1035" s="19" t="e">
        <f t="shared" si="76"/>
        <v>#VALUE!</v>
      </c>
      <c r="N1035" s="6">
        <f>INDEX('ROA2'!$D$2:$AQ$224,MATCH(A1035,'ROA2'!$B$2:$B$224,0),MATCH(G1035,'ROA2'!$D$1:$AQ$1,0))</f>
        <v>-1.3092509508132899</v>
      </c>
      <c r="O1035" s="6">
        <v>25444.999167999998</v>
      </c>
      <c r="P1035" s="28">
        <v>-9.3825606012187864E-3</v>
      </c>
    </row>
    <row r="1036" spans="1:16" x14ac:dyDescent="0.3">
      <c r="A1036" t="s">
        <v>474</v>
      </c>
      <c r="B1036" t="str">
        <f>VLOOKUP(A1036,Sheet3!L:L,1,FALSE)</f>
        <v>BHC CN EQUITY</v>
      </c>
      <c r="C1036" t="str">
        <f>VLOOKUP(A1036,'ALL - prices'!B:C,2,FALSE)</f>
        <v>Bausch Health Cos Inc</v>
      </c>
      <c r="D1036" t="str">
        <f>VLOOKUP(A1036,'ALL - prices'!B:I,8,FALSE)</f>
        <v>Health Care</v>
      </c>
      <c r="E1036">
        <v>2023</v>
      </c>
      <c r="F1036" t="s">
        <v>681</v>
      </c>
      <c r="G1036" t="str">
        <f t="shared" si="74"/>
        <v>2023-Q3</v>
      </c>
      <c r="H1036" s="4">
        <f>INDEX('ALL - prices'!$J$3:$DY$219,MATCH('COMBINED DATA'!A1036,'ALL - prices'!$B$3:$B$219,0),MATCH('COMBINED DATA'!G1036,'ALL - prices'!$J$1:$DY$1,0))</f>
        <v>11.2</v>
      </c>
      <c r="I1036" s="14">
        <f t="shared" si="77"/>
        <v>2.0723738401488663</v>
      </c>
      <c r="J1036" s="6">
        <f>INDEX('market cap'!$B$3:$DQ$219,MATCH(A1036,'market cap'!$A$3:$A$219,0),MATCH(G1036,'market cap'!$B$1:$DQ$1,0))</f>
        <v>4080.5437999999999</v>
      </c>
      <c r="K1036">
        <f t="shared" si="75"/>
        <v>8.3139855428303679</v>
      </c>
      <c r="L1036" t="str">
        <f>INDEX('PB2'!$D$2:$AQ$224,MATCH(A1036,'PB2'!$B$2:$B$224,0),MATCH(G1036,'PB2'!$D$1:$AQ$1,0))</f>
        <v>--</v>
      </c>
      <c r="M1036" s="19" t="e">
        <f t="shared" si="76"/>
        <v>#VALUE!</v>
      </c>
      <c r="N1036" s="6">
        <f>INDEX('ROA2'!$D$2:$AQ$224,MATCH(A1036,'ROA2'!$B$2:$B$224,0),MATCH(G1036,'ROA2'!$D$1:$AQ$1,0))</f>
        <v>-0.69307297468185403</v>
      </c>
      <c r="O1036" s="6">
        <v>25503.000575999999</v>
      </c>
      <c r="P1036" s="28">
        <v>2.2794816229722457E-3</v>
      </c>
    </row>
    <row r="1037" spans="1:16" x14ac:dyDescent="0.3">
      <c r="A1037" t="s">
        <v>474</v>
      </c>
      <c r="B1037" t="str">
        <f>VLOOKUP(A1037,Sheet3!L:L,1,FALSE)</f>
        <v>BHC CN EQUITY</v>
      </c>
      <c r="C1037" t="str">
        <f>VLOOKUP(A1037,'ALL - prices'!B:C,2,FALSE)</f>
        <v>Bausch Health Cos Inc</v>
      </c>
      <c r="D1037" t="str">
        <f>VLOOKUP(A1037,'ALL - prices'!B:I,8,FALSE)</f>
        <v>Health Care</v>
      </c>
      <c r="E1037">
        <v>2023</v>
      </c>
      <c r="F1037" t="s">
        <v>682</v>
      </c>
      <c r="G1037" t="str">
        <f t="shared" si="74"/>
        <v>2023-Q4</v>
      </c>
      <c r="H1037" s="4">
        <f>INDEX('ALL - prices'!$J$3:$DY$219,MATCH('COMBINED DATA'!A1037,'ALL - prices'!$B$3:$B$219,0),MATCH('COMBINED DATA'!G1037,'ALL - prices'!$J$1:$DY$1,0))</f>
        <v>10.63</v>
      </c>
      <c r="I1037" s="14">
        <f t="shared" si="77"/>
        <v>2.0095169402951853</v>
      </c>
      <c r="J1037" s="6">
        <f>INDEX('market cap'!$B$3:$DQ$219,MATCH(A1037,'market cap'!$A$3:$A$219,0),MATCH(G1037,'market cap'!$B$1:$DQ$1,0))</f>
        <v>3882.0234</v>
      </c>
      <c r="K1037">
        <f t="shared" si="75"/>
        <v>8.2641117915314997</v>
      </c>
      <c r="L1037" t="str">
        <f>INDEX('PB2'!$D$2:$AQ$224,MATCH(A1037,'PB2'!$B$2:$B$224,0),MATCH(G1037,'PB2'!$D$1:$AQ$1,0))</f>
        <v>--</v>
      </c>
      <c r="M1037" s="19" t="e">
        <f t="shared" si="76"/>
        <v>#VALUE!</v>
      </c>
      <c r="N1037" s="6">
        <f>INDEX('ROA2'!$D$2:$AQ$224,MATCH(A1037,'ROA2'!$B$2:$B$224,0),MATCH(G1037,'ROA2'!$D$1:$AQ$1,0))</f>
        <v>-3.6093099117279102</v>
      </c>
      <c r="O1037" s="6">
        <v>27064.000511999999</v>
      </c>
      <c r="P1037" s="28">
        <v>6.1208481384304396E-2</v>
      </c>
    </row>
    <row r="1038" spans="1:16" x14ac:dyDescent="0.3">
      <c r="A1038" t="s">
        <v>474</v>
      </c>
      <c r="B1038" t="str">
        <f>VLOOKUP(A1038,Sheet3!L:L,1,FALSE)</f>
        <v>BHC CN EQUITY</v>
      </c>
      <c r="C1038" t="str">
        <f>VLOOKUP(A1038,'ALL - prices'!B:C,2,FALSE)</f>
        <v>Bausch Health Cos Inc</v>
      </c>
      <c r="D1038" t="str">
        <f>VLOOKUP(A1038,'ALL - prices'!B:I,8,FALSE)</f>
        <v>Health Care</v>
      </c>
      <c r="E1038" s="18">
        <v>2024</v>
      </c>
      <c r="F1038" t="s">
        <v>679</v>
      </c>
      <c r="G1038" t="str">
        <f t="shared" si="74"/>
        <v>2024-Q1</v>
      </c>
      <c r="H1038" s="4">
        <f>INDEX('ALL - prices'!$J$3:$DY$219,MATCH('COMBINED DATA'!A1038,'ALL - prices'!$B$3:$B$219,0),MATCH('COMBINED DATA'!G1038,'ALL - prices'!$J$1:$DY$1,0))</f>
        <v>14.35</v>
      </c>
      <c r="I1038" s="14" t="s">
        <v>769</v>
      </c>
      <c r="J1038" s="6">
        <f>INDEX('market cap'!$B$3:$DQ$219,MATCH(A1038,'market cap'!$A$3:$A$219,0),MATCH(G1038,'market cap'!$B$1:$DQ$1,0))</f>
        <v>5243.6615000000002</v>
      </c>
      <c r="K1038">
        <f t="shared" si="75"/>
        <v>8.5647752928382914</v>
      </c>
      <c r="L1038" t="str">
        <f>INDEX('PB2'!$D$2:$AQ$224,MATCH(A1038,'PB2'!$B$2:$B$224,0),MATCH(G1038,'PB2'!$D$1:$AQ$1,0))</f>
        <v>--</v>
      </c>
      <c r="M1038" s="19" t="e">
        <f t="shared" si="76"/>
        <v>#VALUE!</v>
      </c>
      <c r="N1038" s="6">
        <f>INDEX('ROA2'!$D$2:$AQ$224,MATCH(A1038,'ROA2'!$B$2:$B$224,0),MATCH(G1038,'ROA2'!$D$1:$AQ$1,0))</f>
        <v>-2.2324459552764901</v>
      </c>
      <c r="O1038" s="6">
        <v>27349.999616000001</v>
      </c>
      <c r="P1038" s="28">
        <v>1.056751029372735E-2</v>
      </c>
    </row>
    <row r="1039" spans="1:16" x14ac:dyDescent="0.3">
      <c r="A1039" t="s">
        <v>474</v>
      </c>
      <c r="B1039" t="str">
        <f>VLOOKUP(A1039,Sheet3!L:L,1,FALSE)</f>
        <v>BHC CN EQUITY</v>
      </c>
      <c r="C1039" t="str">
        <f>VLOOKUP(A1039,'ALL - prices'!B:C,2,FALSE)</f>
        <v>Bausch Health Cos Inc</v>
      </c>
      <c r="D1039" t="str">
        <f>VLOOKUP(A1039,'ALL - prices'!B:I,8,FALSE)</f>
        <v>Health Care</v>
      </c>
      <c r="E1039" s="18">
        <v>2024</v>
      </c>
      <c r="F1039" t="s">
        <v>680</v>
      </c>
      <c r="G1039" t="str">
        <f t="shared" si="74"/>
        <v>2024-Q2</v>
      </c>
      <c r="H1039" s="4">
        <f>INDEX('ALL - prices'!$J$3:$DY$219,MATCH('COMBINED DATA'!A1039,'ALL - prices'!$B$3:$B$219,0),MATCH('COMBINED DATA'!G1039,'ALL - prices'!$J$1:$DY$1,0))</f>
        <v>9.5399999999999991</v>
      </c>
      <c r="I1039" s="14" t="s">
        <v>769</v>
      </c>
      <c r="J1039" s="6">
        <f>INDEX('market cap'!$B$3:$DQ$219,MATCH(A1039,'market cap'!$A$3:$A$219,0),MATCH(G1039,'market cap'!$B$1:$DQ$1,0))</f>
        <v>3499.2406999999998</v>
      </c>
      <c r="K1039">
        <f t="shared" si="75"/>
        <v>8.1603012810848572</v>
      </c>
      <c r="L1039" t="str">
        <f>INDEX('PB2'!$D$2:$AQ$224,MATCH(A1039,'PB2'!$B$2:$B$224,0),MATCH(G1039,'PB2'!$D$1:$AQ$1,0))</f>
        <v>--</v>
      </c>
      <c r="M1039" s="19" t="e">
        <f t="shared" si="76"/>
        <v>#VALUE!</v>
      </c>
      <c r="N1039" s="6">
        <f>INDEX('ROA2'!$D$2:$AQ$224,MATCH(A1039,'ROA2'!$B$2:$B$224,0),MATCH(G1039,'ROA2'!$D$1:$AQ$1,0))</f>
        <v>-1.7380340099334699</v>
      </c>
      <c r="O1039" s="6">
        <v>26912.999424000001</v>
      </c>
      <c r="P1039" s="28">
        <v>-1.5978069401666479E-2</v>
      </c>
    </row>
    <row r="1040" spans="1:16" x14ac:dyDescent="0.3">
      <c r="A1040" t="s">
        <v>474</v>
      </c>
      <c r="B1040" t="str">
        <f>VLOOKUP(A1040,Sheet3!L:L,1,FALSE)</f>
        <v>BHC CN EQUITY</v>
      </c>
      <c r="C1040" t="str">
        <f>VLOOKUP(A1040,'ALL - prices'!B:C,2,FALSE)</f>
        <v>Bausch Health Cos Inc</v>
      </c>
      <c r="D1040" t="str">
        <f>VLOOKUP(A1040,'ALL - prices'!B:I,8,FALSE)</f>
        <v>Health Care</v>
      </c>
      <c r="E1040" s="18">
        <v>2024</v>
      </c>
      <c r="F1040" t="s">
        <v>681</v>
      </c>
      <c r="G1040" t="str">
        <f t="shared" si="74"/>
        <v>2024-Q3</v>
      </c>
      <c r="H1040" s="4">
        <f>INDEX('ALL - prices'!$J$3:$DY$219,MATCH('COMBINED DATA'!A1040,'ALL - prices'!$B$3:$B$219,0),MATCH('COMBINED DATA'!G1040,'ALL - prices'!$J$1:$DY$1,0))</f>
        <v>11.04</v>
      </c>
      <c r="I1040" s="14" t="s">
        <v>769</v>
      </c>
      <c r="J1040" s="6">
        <f>INDEX('market cap'!$B$3:$DQ$219,MATCH(A1040,'market cap'!$A$3:$A$219,0),MATCH(G1040,'market cap'!$B$1:$DQ$1,0))</f>
        <v>3989.1001000000001</v>
      </c>
      <c r="K1040">
        <f t="shared" si="75"/>
        <v>8.2913209455990806</v>
      </c>
      <c r="L1040" t="str">
        <f>INDEX('PB2'!$D$2:$AQ$224,MATCH(A1040,'PB2'!$B$2:$B$224,0),MATCH(G1040,'PB2'!$D$1:$AQ$1,0))</f>
        <v>--</v>
      </c>
      <c r="M1040" s="19" t="e">
        <f t="shared" si="76"/>
        <v>#VALUE!</v>
      </c>
      <c r="N1040" s="6">
        <f>INDEX('ROA2'!$D$2:$AQ$224,MATCH(A1040,'ROA2'!$B$2:$B$224,0),MATCH(G1040,'ROA2'!$D$1:$AQ$1,0))</f>
        <v>-1.8116079568862899</v>
      </c>
      <c r="O1040" s="6">
        <v>26495.000575999999</v>
      </c>
      <c r="P1040" s="28">
        <v>-1.5531485042401006E-2</v>
      </c>
    </row>
    <row r="1041" spans="1:16" x14ac:dyDescent="0.3">
      <c r="A1041" t="s">
        <v>474</v>
      </c>
      <c r="B1041" t="str">
        <f>VLOOKUP(A1041,Sheet3!L:L,1,FALSE)</f>
        <v>BHC CN EQUITY</v>
      </c>
      <c r="C1041" t="str">
        <f>VLOOKUP(A1041,'ALL - prices'!B:C,2,FALSE)</f>
        <v>Bausch Health Cos Inc</v>
      </c>
      <c r="D1041" t="str">
        <f>VLOOKUP(A1041,'ALL - prices'!B:I,8,FALSE)</f>
        <v>Health Care</v>
      </c>
      <c r="E1041" s="18">
        <v>2024</v>
      </c>
      <c r="F1041" t="s">
        <v>682</v>
      </c>
      <c r="G1041" t="str">
        <f t="shared" si="74"/>
        <v>2024-Q4</v>
      </c>
      <c r="H1041" s="4">
        <f>INDEX('ALL - prices'!$J$3:$DY$219,MATCH('COMBINED DATA'!A1041,'ALL - prices'!$B$3:$B$219,0),MATCH('COMBINED DATA'!G1041,'ALL - prices'!$J$1:$DY$1,0))</f>
        <v>11.62</v>
      </c>
      <c r="I1041" s="14" t="s">
        <v>769</v>
      </c>
      <c r="J1041" s="6">
        <f>INDEX('market cap'!$B$3:$DQ$219,MATCH(A1041,'market cap'!$A$3:$A$219,0),MATCH(G1041,'market cap'!$B$1:$DQ$1,0))</f>
        <v>4202.1512000000002</v>
      </c>
      <c r="K1041">
        <f t="shared" si="75"/>
        <v>8.3433518636228801</v>
      </c>
      <c r="L1041" t="str">
        <f>INDEX('PB2'!$D$2:$AQ$224,MATCH(A1041,'PB2'!$B$2:$B$224,0),MATCH(G1041,'PB2'!$D$1:$AQ$1,0))</f>
        <v>--</v>
      </c>
      <c r="M1041" s="19" t="e">
        <f t="shared" si="76"/>
        <v>#VALUE!</v>
      </c>
      <c r="N1041" s="6">
        <f>INDEX('ROA2'!$D$2:$AQ$224,MATCH(A1041,'ROA2'!$B$2:$B$224,0),MATCH(G1041,'ROA2'!$D$1:$AQ$1,0))</f>
        <v>-0.66412997245788596</v>
      </c>
      <c r="O1041" s="6">
        <v>26539.999231999998</v>
      </c>
      <c r="P1041" s="28">
        <v>1.6983829032546219E-3</v>
      </c>
    </row>
    <row r="1042" spans="1:16" x14ac:dyDescent="0.3">
      <c r="A1042" t="s">
        <v>475</v>
      </c>
      <c r="B1042" t="e">
        <f>VLOOKUP(A1042,Sheet3!L:L,1,FALSE)</f>
        <v>#N/A</v>
      </c>
      <c r="C1042" t="str">
        <f>VLOOKUP(A1042,'ALL - prices'!B:C,2,FALSE)</f>
        <v>Brookfield Infrastructure Part</v>
      </c>
      <c r="D1042" t="str">
        <f>VLOOKUP(A1042,'ALL - prices'!B:I,8,FALSE)</f>
        <v>Utilities</v>
      </c>
      <c r="E1042">
        <v>2015</v>
      </c>
      <c r="F1042" t="s">
        <v>679</v>
      </c>
      <c r="G1042" t="str">
        <f t="shared" si="74"/>
        <v>2015-Q1</v>
      </c>
      <c r="H1042" s="4">
        <f>INDEX('ALL - prices'!$J$3:$DY$219,MATCH('COMBINED DATA'!A1042,'ALL - prices'!$B$3:$B$219,0),MATCH('COMBINED DATA'!G1042,'ALL - prices'!$J$1:$DY$1,0))</f>
        <v>14.137600000000001</v>
      </c>
      <c r="I1042" s="14">
        <f t="shared" ref="I1042:I1077" si="78">STDEV(H1043:H1046)</f>
        <v>0.77483067827751928</v>
      </c>
      <c r="J1042" s="15">
        <f>INDEX(MarketCap2!$E$2:$AR$224,MATCH(A1042,MarketCap2!$B$2:$B$224,0),MATCH(G1042,MarketCap2!$E$1:$AR$1,0))</f>
        <v>12067409920</v>
      </c>
      <c r="K1042">
        <f t="shared" si="75"/>
        <v>23.213774260793208</v>
      </c>
      <c r="L1042">
        <f>INDEX('PB2'!$D$2:$AQ$224,MATCH(A1042,'PB2'!$B$2:$B$224,0),MATCH(G1042,'PB2'!$D$1:$AQ$1,0))</f>
        <v>1.98741602897644</v>
      </c>
      <c r="M1042" s="16">
        <f t="shared" si="76"/>
        <v>0.50316591263230404</v>
      </c>
      <c r="N1042" s="6">
        <f>INDEX('ROA2'!$D$2:$AQ$224,MATCH(A1042,'ROA2'!$B$2:$B$224,0),MATCH(G1042,'ROA2'!$D$1:$AQ$1,0))</f>
        <v>1.1436740159988401</v>
      </c>
      <c r="O1042" s="6">
        <v>16494.999552000001</v>
      </c>
      <c r="P1042" s="28">
        <v>2.3072613560127919E-2</v>
      </c>
    </row>
    <row r="1043" spans="1:16" x14ac:dyDescent="0.3">
      <c r="A1043" t="s">
        <v>475</v>
      </c>
      <c r="B1043" t="e">
        <f>VLOOKUP(A1043,Sheet3!L:L,1,FALSE)</f>
        <v>#N/A</v>
      </c>
      <c r="C1043" t="str">
        <f>VLOOKUP(A1043,'ALL - prices'!B:C,2,FALSE)</f>
        <v>Brookfield Infrastructure Part</v>
      </c>
      <c r="D1043" t="str">
        <f>VLOOKUP(A1043,'ALL - prices'!B:I,8,FALSE)</f>
        <v>Utilities</v>
      </c>
      <c r="E1043">
        <v>2015</v>
      </c>
      <c r="F1043" t="s">
        <v>680</v>
      </c>
      <c r="G1043" t="str">
        <f t="shared" si="74"/>
        <v>2015-Q2</v>
      </c>
      <c r="H1043" s="4">
        <f>INDEX('ALL - prices'!$J$3:$DY$219,MATCH('COMBINED DATA'!A1043,'ALL - prices'!$B$3:$B$219,0),MATCH('COMBINED DATA'!G1043,'ALL - prices'!$J$1:$DY$1,0))</f>
        <v>13.807700000000001</v>
      </c>
      <c r="I1043" s="14">
        <f t="shared" si="78"/>
        <v>1.2549094442760937</v>
      </c>
      <c r="J1043" s="15">
        <f>INDEX(MarketCap2!$E$2:$AR$224,MATCH(A1043,MarketCap2!$B$2:$B$224,0),MATCH(G1043,MarketCap2!$E$1:$AR$1,0))</f>
        <v>12387990528</v>
      </c>
      <c r="K1043">
        <f t="shared" si="75"/>
        <v>23.239993334446162</v>
      </c>
      <c r="L1043">
        <f>INDEX('PB2'!$D$2:$AQ$224,MATCH(A1043,'PB2'!$B$2:$B$224,0),MATCH(G1043,'PB2'!$D$1:$AQ$1,0))</f>
        <v>1.81008195877075</v>
      </c>
      <c r="M1043" s="16">
        <f t="shared" si="76"/>
        <v>0.55246117180191823</v>
      </c>
      <c r="N1043" s="6">
        <f>INDEX('ROA2'!$D$2:$AQ$224,MATCH(A1043,'ROA2'!$B$2:$B$224,0),MATCH(G1043,'ROA2'!$D$1:$AQ$1,0))</f>
        <v>1.7727290391921999</v>
      </c>
      <c r="O1043" s="6">
        <v>16286.000128</v>
      </c>
      <c r="P1043" s="28">
        <v>-1.2670471638458487E-2</v>
      </c>
    </row>
    <row r="1044" spans="1:16" x14ac:dyDescent="0.3">
      <c r="A1044" t="s">
        <v>475</v>
      </c>
      <c r="B1044" t="e">
        <f>VLOOKUP(A1044,Sheet3!L:L,1,FALSE)</f>
        <v>#N/A</v>
      </c>
      <c r="C1044" t="str">
        <f>VLOOKUP(A1044,'ALL - prices'!B:C,2,FALSE)</f>
        <v>Brookfield Infrastructure Part</v>
      </c>
      <c r="D1044" t="str">
        <f>VLOOKUP(A1044,'ALL - prices'!B:I,8,FALSE)</f>
        <v>Utilities</v>
      </c>
      <c r="E1044">
        <v>2015</v>
      </c>
      <c r="F1044" t="s">
        <v>681</v>
      </c>
      <c r="G1044" t="str">
        <f t="shared" si="74"/>
        <v>2015-Q3</v>
      </c>
      <c r="H1044" s="4">
        <f>INDEX('ALL - prices'!$J$3:$DY$219,MATCH('COMBINED DATA'!A1044,'ALL - prices'!$B$3:$B$219,0),MATCH('COMBINED DATA'!G1044,'ALL - prices'!$J$1:$DY$1,0))</f>
        <v>12.3675</v>
      </c>
      <c r="I1044" s="14">
        <f t="shared" si="78"/>
        <v>2.0801273470631552</v>
      </c>
      <c r="J1044" s="15">
        <f>INDEX(MarketCap2!$E$2:$AR$224,MATCH(A1044,MarketCap2!$B$2:$B$224,0),MATCH(G1044,MarketCap2!$E$1:$AR$1,0))</f>
        <v>11353442304</v>
      </c>
      <c r="K1044">
        <f t="shared" si="75"/>
        <v>23.152786821587746</v>
      </c>
      <c r="L1044">
        <f>INDEX('PB2'!$D$2:$AQ$224,MATCH(A1044,'PB2'!$B$2:$B$224,0),MATCH(G1044,'PB2'!$D$1:$AQ$1,0))</f>
        <v>1.6348910331726101</v>
      </c>
      <c r="M1044" s="16">
        <f t="shared" si="76"/>
        <v>0.61166156013433892</v>
      </c>
      <c r="N1044" s="6">
        <f>INDEX('ROA2'!$D$2:$AQ$224,MATCH(A1044,'ROA2'!$B$2:$B$224,0),MATCH(G1044,'ROA2'!$D$1:$AQ$1,0))</f>
        <v>1.73813700675964</v>
      </c>
      <c r="O1044" s="6">
        <v>16952.000511999999</v>
      </c>
      <c r="P1044" s="28">
        <v>4.0894042660294831E-2</v>
      </c>
    </row>
    <row r="1045" spans="1:16" x14ac:dyDescent="0.3">
      <c r="A1045" t="s">
        <v>475</v>
      </c>
      <c r="B1045" t="e">
        <f>VLOOKUP(A1045,Sheet3!L:L,1,FALSE)</f>
        <v>#N/A</v>
      </c>
      <c r="C1045" t="str">
        <f>VLOOKUP(A1045,'ALL - prices'!B:C,2,FALSE)</f>
        <v>Brookfield Infrastructure Part</v>
      </c>
      <c r="D1045" t="str">
        <f>VLOOKUP(A1045,'ALL - prices'!B:I,8,FALSE)</f>
        <v>Utilities</v>
      </c>
      <c r="E1045">
        <v>2015</v>
      </c>
      <c r="F1045" t="s">
        <v>682</v>
      </c>
      <c r="G1045" t="str">
        <f t="shared" si="74"/>
        <v>2015-Q4</v>
      </c>
      <c r="H1045" s="4">
        <f>INDEX('ALL - prices'!$J$3:$DY$219,MATCH('COMBINED DATA'!A1045,'ALL - prices'!$B$3:$B$219,0),MATCH('COMBINED DATA'!G1045,'ALL - prices'!$J$1:$DY$1,0))</f>
        <v>13.344200000000001</v>
      </c>
      <c r="I1045" s="14">
        <f t="shared" si="78"/>
        <v>1.9991085930150634</v>
      </c>
      <c r="J1045" s="15">
        <f>INDEX(MarketCap2!$E$2:$AR$224,MATCH(A1045,MarketCap2!$B$2:$B$224,0),MATCH(G1045,MarketCap2!$E$1:$AR$1,0))</f>
        <v>12002685952</v>
      </c>
      <c r="K1045">
        <f t="shared" si="75"/>
        <v>23.208396291021696</v>
      </c>
      <c r="L1045">
        <f>INDEX('PB2'!$D$2:$AQ$224,MATCH(A1045,'PB2'!$B$2:$B$224,0),MATCH(G1045,'PB2'!$D$1:$AQ$1,0))</f>
        <v>1.4068820476532</v>
      </c>
      <c r="M1045" s="16">
        <f t="shared" si="76"/>
        <v>0.71079164146566931</v>
      </c>
      <c r="N1045" s="6">
        <f>INDEX('ROA2'!$D$2:$AQ$224,MATCH(A1045,'ROA2'!$B$2:$B$224,0),MATCH(G1045,'ROA2'!$D$1:$AQ$1,0))</f>
        <v>2.1173911094665501</v>
      </c>
      <c r="O1045" s="6">
        <v>15992.000512000001</v>
      </c>
      <c r="P1045" s="28">
        <v>-5.6630484367932415E-2</v>
      </c>
    </row>
    <row r="1046" spans="1:16" x14ac:dyDescent="0.3">
      <c r="A1046" t="s">
        <v>475</v>
      </c>
      <c r="B1046" t="e">
        <f>VLOOKUP(A1046,Sheet3!L:L,1,FALSE)</f>
        <v>#N/A</v>
      </c>
      <c r="C1046" t="str">
        <f>VLOOKUP(A1046,'ALL - prices'!B:C,2,FALSE)</f>
        <v>Brookfield Infrastructure Part</v>
      </c>
      <c r="D1046" t="str">
        <f>VLOOKUP(A1046,'ALL - prices'!B:I,8,FALSE)</f>
        <v>Utilities</v>
      </c>
      <c r="E1046">
        <v>2016</v>
      </c>
      <c r="F1046" t="s">
        <v>679</v>
      </c>
      <c r="G1046" t="str">
        <f t="shared" si="74"/>
        <v>2016-Q1</v>
      </c>
      <c r="H1046" s="4">
        <f>INDEX('ALL - prices'!$J$3:$DY$219,MATCH('COMBINED DATA'!A1046,'ALL - prices'!$B$3:$B$219,0),MATCH('COMBINED DATA'!G1046,'ALL - prices'!$J$1:$DY$1,0))</f>
        <v>14.153</v>
      </c>
      <c r="I1046" s="14">
        <f t="shared" si="78"/>
        <v>2.3055231611646745</v>
      </c>
      <c r="J1046" s="15">
        <f>INDEX(MarketCap2!$E$2:$AR$224,MATCH(A1046,MarketCap2!$B$2:$B$224,0),MATCH(G1046,MarketCap2!$E$1:$AR$1,0))</f>
        <v>11869711360</v>
      </c>
      <c r="K1046">
        <f t="shared" si="75"/>
        <v>23.197255728507375</v>
      </c>
      <c r="L1046">
        <f>INDEX('PB2'!$D$2:$AQ$224,MATCH(A1046,'PB2'!$B$2:$B$224,0),MATCH(G1046,'PB2'!$D$1:$AQ$1,0))</f>
        <v>1.6646740436553999</v>
      </c>
      <c r="M1046" s="16">
        <f t="shared" si="76"/>
        <v>0.60071820294868938</v>
      </c>
      <c r="N1046" s="6">
        <f>INDEX('ROA2'!$D$2:$AQ$224,MATCH(A1046,'ROA2'!$B$2:$B$224,0),MATCH(G1046,'ROA2'!$D$1:$AQ$1,0))</f>
        <v>1.7411630153655999</v>
      </c>
      <c r="O1046" s="6">
        <v>17735.000064</v>
      </c>
      <c r="P1046" s="28">
        <v>0.10899196449450434</v>
      </c>
    </row>
    <row r="1047" spans="1:16" x14ac:dyDescent="0.3">
      <c r="A1047" t="s">
        <v>475</v>
      </c>
      <c r="B1047" t="e">
        <f>VLOOKUP(A1047,Sheet3!L:L,1,FALSE)</f>
        <v>#N/A</v>
      </c>
      <c r="C1047" t="str">
        <f>VLOOKUP(A1047,'ALL - prices'!B:C,2,FALSE)</f>
        <v>Brookfield Infrastructure Part</v>
      </c>
      <c r="D1047" t="str">
        <f>VLOOKUP(A1047,'ALL - prices'!B:I,8,FALSE)</f>
        <v>Utilities</v>
      </c>
      <c r="E1047">
        <v>2016</v>
      </c>
      <c r="F1047" t="s">
        <v>680</v>
      </c>
      <c r="G1047" t="str">
        <f t="shared" si="74"/>
        <v>2016-Q2</v>
      </c>
      <c r="H1047" s="4">
        <f>INDEX('ALL - prices'!$J$3:$DY$219,MATCH('COMBINED DATA'!A1047,'ALL - prices'!$B$3:$B$219,0),MATCH('COMBINED DATA'!G1047,'ALL - prices'!$J$1:$DY$1,0))</f>
        <v>15.329700000000001</v>
      </c>
      <c r="I1047" s="14">
        <f t="shared" si="78"/>
        <v>1.9588867882464944</v>
      </c>
      <c r="J1047" s="15">
        <f>INDEX(MarketCap2!$E$2:$AR$224,MATCH(A1047,MarketCap2!$B$2:$B$224,0),MATCH(G1047,MarketCap2!$E$1:$AR$1,0))</f>
        <v>13449975808</v>
      </c>
      <c r="K1047">
        <f t="shared" si="75"/>
        <v>23.322243144330933</v>
      </c>
      <c r="L1047">
        <f>INDEX('PB2'!$D$2:$AQ$224,MATCH(A1047,'PB2'!$B$2:$B$224,0),MATCH(G1047,'PB2'!$D$1:$AQ$1,0))</f>
        <v>1.77137303352356</v>
      </c>
      <c r="M1047" s="16">
        <f t="shared" si="76"/>
        <v>0.56453382832120413</v>
      </c>
      <c r="N1047" s="6">
        <f>INDEX('ROA2'!$D$2:$AQ$224,MATCH(A1047,'ROA2'!$B$2:$B$224,0),MATCH(G1047,'ROA2'!$D$1:$AQ$1,0))</f>
        <v>1.3926149606704701</v>
      </c>
      <c r="O1047" s="6">
        <v>18755.999744000001</v>
      </c>
      <c r="P1047" s="28">
        <v>5.7569759025403788E-2</v>
      </c>
    </row>
    <row r="1048" spans="1:16" x14ac:dyDescent="0.3">
      <c r="A1048" t="s">
        <v>475</v>
      </c>
      <c r="B1048" t="e">
        <f>VLOOKUP(A1048,Sheet3!L:L,1,FALSE)</f>
        <v>#N/A</v>
      </c>
      <c r="C1048" t="str">
        <f>VLOOKUP(A1048,'ALL - prices'!B:C,2,FALSE)</f>
        <v>Brookfield Infrastructure Part</v>
      </c>
      <c r="D1048" t="str">
        <f>VLOOKUP(A1048,'ALL - prices'!B:I,8,FALSE)</f>
        <v>Utilities</v>
      </c>
      <c r="E1048">
        <v>2016</v>
      </c>
      <c r="F1048" t="s">
        <v>681</v>
      </c>
      <c r="G1048" t="str">
        <f t="shared" si="74"/>
        <v>2016-Q3</v>
      </c>
      <c r="H1048" s="4">
        <f>INDEX('ALL - prices'!$J$3:$DY$219,MATCH('COMBINED DATA'!A1048,'ALL - prices'!$B$3:$B$219,0),MATCH('COMBINED DATA'!G1048,'ALL - prices'!$J$1:$DY$1,0))</f>
        <v>18.103100000000001</v>
      </c>
      <c r="I1048" s="14">
        <f t="shared" si="78"/>
        <v>1.9219639217911109</v>
      </c>
      <c r="J1048" s="15">
        <f>INDEX(MarketCap2!$E$2:$AR$224,MATCH(A1048,MarketCap2!$B$2:$B$224,0),MATCH(G1048,MarketCap2!$E$1:$AR$1,0))</f>
        <v>14096918528</v>
      </c>
      <c r="K1048">
        <f t="shared" si="75"/>
        <v>23.369222066332814</v>
      </c>
      <c r="L1048">
        <f>INDEX('PB2'!$D$2:$AQ$224,MATCH(A1048,'PB2'!$B$2:$B$224,0),MATCH(G1048,'PB2'!$D$1:$AQ$1,0))</f>
        <v>1.9745609760284399</v>
      </c>
      <c r="M1048" s="16">
        <f t="shared" si="76"/>
        <v>0.50644169116081872</v>
      </c>
      <c r="N1048" s="6">
        <f>INDEX('ROA2'!$D$2:$AQ$224,MATCH(A1048,'ROA2'!$B$2:$B$224,0),MATCH(G1048,'ROA2'!$D$1:$AQ$1,0))</f>
        <v>2.0430541038513201</v>
      </c>
      <c r="O1048" s="6">
        <v>20443.000832000002</v>
      </c>
      <c r="P1048" s="28">
        <v>8.9944610312743714E-2</v>
      </c>
    </row>
    <row r="1049" spans="1:16" x14ac:dyDescent="0.3">
      <c r="A1049" t="s">
        <v>475</v>
      </c>
      <c r="B1049" t="e">
        <f>VLOOKUP(A1049,Sheet3!L:L,1,FALSE)</f>
        <v>#N/A</v>
      </c>
      <c r="C1049" t="str">
        <f>VLOOKUP(A1049,'ALL - prices'!B:C,2,FALSE)</f>
        <v>Brookfield Infrastructure Part</v>
      </c>
      <c r="D1049" t="str">
        <f>VLOOKUP(A1049,'ALL - prices'!B:I,8,FALSE)</f>
        <v>Utilities</v>
      </c>
      <c r="E1049">
        <v>2016</v>
      </c>
      <c r="F1049" t="s">
        <v>682</v>
      </c>
      <c r="G1049" t="str">
        <f t="shared" si="74"/>
        <v>2016-Q4</v>
      </c>
      <c r="H1049" s="4">
        <f>INDEX('ALL - prices'!$J$3:$DY$219,MATCH('COMBINED DATA'!A1049,'ALL - prices'!$B$3:$B$219,0),MATCH('COMBINED DATA'!G1049,'ALL - prices'!$J$1:$DY$1,0))</f>
        <v>18.101800000000001</v>
      </c>
      <c r="I1049" s="14">
        <f t="shared" si="78"/>
        <v>1.1413171086512284</v>
      </c>
      <c r="J1049" s="15">
        <f>INDEX(MarketCap2!$E$2:$AR$224,MATCH(A1049,MarketCap2!$B$2:$B$224,0),MATCH(G1049,MarketCap2!$E$1:$AR$1,0))</f>
        <v>16184865792</v>
      </c>
      <c r="K1049">
        <f t="shared" si="75"/>
        <v>23.507342432167903</v>
      </c>
      <c r="L1049">
        <f>INDEX('PB2'!$D$2:$AQ$224,MATCH(A1049,'PB2'!$B$2:$B$224,0),MATCH(G1049,'PB2'!$D$1:$AQ$1,0))</f>
        <v>1.73101902008057</v>
      </c>
      <c r="M1049" s="16">
        <f t="shared" si="76"/>
        <v>0.57769440335407474</v>
      </c>
      <c r="N1049" s="6">
        <f>INDEX('ROA2'!$D$2:$AQ$224,MATCH(A1049,'ROA2'!$B$2:$B$224,0),MATCH(G1049,'ROA2'!$D$1:$AQ$1,0))</f>
        <v>1.8166630268096899</v>
      </c>
      <c r="O1049" s="6">
        <v>21109.000192</v>
      </c>
      <c r="P1049" s="28">
        <v>3.2578356058054377E-2</v>
      </c>
    </row>
    <row r="1050" spans="1:16" x14ac:dyDescent="0.3">
      <c r="A1050" t="s">
        <v>475</v>
      </c>
      <c r="B1050" t="e">
        <f>VLOOKUP(A1050,Sheet3!L:L,1,FALSE)</f>
        <v>#N/A</v>
      </c>
      <c r="C1050" t="str">
        <f>VLOOKUP(A1050,'ALL - prices'!B:C,2,FALSE)</f>
        <v>Brookfield Infrastructure Part</v>
      </c>
      <c r="D1050" t="str">
        <f>VLOOKUP(A1050,'ALL - prices'!B:I,8,FALSE)</f>
        <v>Utilities</v>
      </c>
      <c r="E1050">
        <v>2017</v>
      </c>
      <c r="F1050" t="s">
        <v>679</v>
      </c>
      <c r="G1050" t="str">
        <f t="shared" ref="G1050:G1113" si="79">E1050&amp;"-"&amp;F1050</f>
        <v>2017-Q1</v>
      </c>
      <c r="H1050" s="4">
        <f>INDEX('ALL - prices'!$J$3:$DY$219,MATCH('COMBINED DATA'!A1050,'ALL - prices'!$B$3:$B$219,0),MATCH('COMBINED DATA'!G1050,'ALL - prices'!$J$1:$DY$1,0))</f>
        <v>20.976600000000001</v>
      </c>
      <c r="I1050" s="14">
        <f t="shared" si="78"/>
        <v>0.76730007385203169</v>
      </c>
      <c r="J1050" s="15">
        <f>INDEX(MarketCap2!$E$2:$AR$224,MATCH(A1050,MarketCap2!$B$2:$B$224,0),MATCH(G1050,MarketCap2!$E$1:$AR$1,0))</f>
        <v>18923300864</v>
      </c>
      <c r="K1050">
        <f t="shared" ref="K1050:K1113" si="80">LN(J1050)</f>
        <v>23.663659849623635</v>
      </c>
      <c r="L1050">
        <f>INDEX('PB2'!$D$2:$AQ$224,MATCH(A1050,'PB2'!$B$2:$B$224,0),MATCH(G1050,'PB2'!$D$1:$AQ$1,0))</f>
        <v>1.9633920192718499</v>
      </c>
      <c r="M1050" s="16">
        <f t="shared" ref="M1050:M1113" si="81">1/L1050</f>
        <v>0.50932263663313826</v>
      </c>
      <c r="N1050" s="6">
        <f>INDEX('ROA2'!$D$2:$AQ$224,MATCH(A1050,'ROA2'!$B$2:$B$224,0),MATCH(G1050,'ROA2'!$D$1:$AQ$1,0))</f>
        <v>2.4301459789276101</v>
      </c>
      <c r="O1050" s="6">
        <v>21275.000832000002</v>
      </c>
      <c r="P1050" s="28">
        <v>7.863974536459279E-3</v>
      </c>
    </row>
    <row r="1051" spans="1:16" x14ac:dyDescent="0.3">
      <c r="A1051" t="s">
        <v>475</v>
      </c>
      <c r="B1051" t="e">
        <f>VLOOKUP(A1051,Sheet3!L:L,1,FALSE)</f>
        <v>#N/A</v>
      </c>
      <c r="C1051" t="str">
        <f>VLOOKUP(A1051,'ALL - prices'!B:C,2,FALSE)</f>
        <v>Brookfield Infrastructure Part</v>
      </c>
      <c r="D1051" t="str">
        <f>VLOOKUP(A1051,'ALL - prices'!B:I,8,FALSE)</f>
        <v>Utilities</v>
      </c>
      <c r="E1051">
        <v>2017</v>
      </c>
      <c r="F1051" t="s">
        <v>680</v>
      </c>
      <c r="G1051" t="str">
        <f t="shared" si="79"/>
        <v>2017-Q2</v>
      </c>
      <c r="H1051" s="4">
        <f>INDEX('ALL - prices'!$J$3:$DY$219,MATCH('COMBINED DATA'!A1051,'ALL - prices'!$B$3:$B$219,0),MATCH('COMBINED DATA'!G1051,'ALL - prices'!$J$1:$DY$1,0))</f>
        <v>21.89</v>
      </c>
      <c r="I1051" s="14">
        <f t="shared" si="78"/>
        <v>0.82424614193819545</v>
      </c>
      <c r="J1051" s="15">
        <f>INDEX(MarketCap2!$E$2:$AR$224,MATCH(A1051,MarketCap2!$B$2:$B$224,0),MATCH(G1051,MarketCap2!$E$1:$AR$1,0))</f>
        <v>19549929472</v>
      </c>
      <c r="K1051">
        <f t="shared" si="80"/>
        <v>23.696237515800945</v>
      </c>
      <c r="L1051">
        <f>INDEX('PB2'!$D$2:$AQ$224,MATCH(A1051,'PB2'!$B$2:$B$224,0),MATCH(G1051,'PB2'!$D$1:$AQ$1,0))</f>
        <v>2.17811799049377</v>
      </c>
      <c r="M1051" s="16">
        <f t="shared" si="81"/>
        <v>0.45911195094316459</v>
      </c>
      <c r="N1051" s="6">
        <f>INDEX('ROA2'!$D$2:$AQ$224,MATCH(A1051,'ROA2'!$B$2:$B$224,0),MATCH(G1051,'ROA2'!$D$1:$AQ$1,0))</f>
        <v>2.03609395027161</v>
      </c>
      <c r="O1051" s="6">
        <v>22303.000575999999</v>
      </c>
      <c r="P1051" s="28">
        <v>4.8319610049263523E-2</v>
      </c>
    </row>
    <row r="1052" spans="1:16" x14ac:dyDescent="0.3">
      <c r="A1052" t="s">
        <v>475</v>
      </c>
      <c r="B1052" t="e">
        <f>VLOOKUP(A1052,Sheet3!L:L,1,FALSE)</f>
        <v>#N/A</v>
      </c>
      <c r="C1052" t="str">
        <f>VLOOKUP(A1052,'ALL - prices'!B:C,2,FALSE)</f>
        <v>Brookfield Infrastructure Part</v>
      </c>
      <c r="D1052" t="str">
        <f>VLOOKUP(A1052,'ALL - prices'!B:I,8,FALSE)</f>
        <v>Utilities</v>
      </c>
      <c r="E1052">
        <v>2017</v>
      </c>
      <c r="F1052" t="s">
        <v>681</v>
      </c>
      <c r="G1052" t="str">
        <f t="shared" si="79"/>
        <v>2017-Q3</v>
      </c>
      <c r="H1052" s="4">
        <f>INDEX('ALL - prices'!$J$3:$DY$219,MATCH('COMBINED DATA'!A1052,'ALL - prices'!$B$3:$B$219,0),MATCH('COMBINED DATA'!G1052,'ALL - prices'!$J$1:$DY$1,0))</f>
        <v>22.409400000000002</v>
      </c>
      <c r="I1052" s="14">
        <f t="shared" si="78"/>
        <v>0.81789538654606275</v>
      </c>
      <c r="J1052" s="15">
        <f>INDEX(MarketCap2!$E$2:$AR$224,MATCH(A1052,MarketCap2!$B$2:$B$224,0),MATCH(G1052,MarketCap2!$E$1:$AR$1,0))</f>
        <v>19826309120</v>
      </c>
      <c r="K1052">
        <f t="shared" si="80"/>
        <v>23.710275636082901</v>
      </c>
      <c r="L1052">
        <f>INDEX('PB2'!$D$2:$AQ$224,MATCH(A1052,'PB2'!$B$2:$B$224,0),MATCH(G1052,'PB2'!$D$1:$AQ$1,0))</f>
        <v>2.2876739501953098</v>
      </c>
      <c r="M1052" s="16">
        <f t="shared" si="81"/>
        <v>0.43712522928130781</v>
      </c>
      <c r="N1052" s="6">
        <f>INDEX('ROA2'!$D$2:$AQ$224,MATCH(A1052,'ROA2'!$B$2:$B$224,0),MATCH(G1052,'ROA2'!$D$1:$AQ$1,0))</f>
        <v>1.1282750368118299</v>
      </c>
      <c r="O1052" s="6">
        <v>28303.998975999999</v>
      </c>
      <c r="P1052" s="28">
        <v>0.26906686297885879</v>
      </c>
    </row>
    <row r="1053" spans="1:16" x14ac:dyDescent="0.3">
      <c r="A1053" t="s">
        <v>475</v>
      </c>
      <c r="B1053" t="e">
        <f>VLOOKUP(A1053,Sheet3!L:L,1,FALSE)</f>
        <v>#N/A</v>
      </c>
      <c r="C1053" t="str">
        <f>VLOOKUP(A1053,'ALL - prices'!B:C,2,FALSE)</f>
        <v>Brookfield Infrastructure Part</v>
      </c>
      <c r="D1053" t="str">
        <f>VLOOKUP(A1053,'ALL - prices'!B:I,8,FALSE)</f>
        <v>Utilities</v>
      </c>
      <c r="E1053">
        <v>2017</v>
      </c>
      <c r="F1053" t="s">
        <v>682</v>
      </c>
      <c r="G1053" t="str">
        <f t="shared" si="79"/>
        <v>2017-Q4</v>
      </c>
      <c r="H1053" s="4">
        <f>INDEX('ALL - prices'!$J$3:$DY$219,MATCH('COMBINED DATA'!A1053,'ALL - prices'!$B$3:$B$219,0),MATCH('COMBINED DATA'!G1053,'ALL - prices'!$J$1:$DY$1,0))</f>
        <v>23.709900000000001</v>
      </c>
      <c r="I1053" s="14">
        <f t="shared" si="78"/>
        <v>0.88068829285205408</v>
      </c>
      <c r="J1053" s="15">
        <f>INDEX(MarketCap2!$E$2:$AR$224,MATCH(A1053,MarketCap2!$B$2:$B$224,0),MATCH(G1053,MarketCap2!$E$1:$AR$1,0))</f>
        <v>22021120000</v>
      </c>
      <c r="K1053">
        <f t="shared" si="80"/>
        <v>23.815267829799428</v>
      </c>
      <c r="L1053">
        <f>INDEX('PB2'!$D$2:$AQ$224,MATCH(A1053,'PB2'!$B$2:$B$224,0),MATCH(G1053,'PB2'!$D$1:$AQ$1,0))</f>
        <v>2.2174329757690399</v>
      </c>
      <c r="M1053" s="16">
        <f t="shared" si="81"/>
        <v>0.45097191704438533</v>
      </c>
      <c r="N1053" s="6">
        <f>INDEX('ROA2'!$D$2:$AQ$224,MATCH(A1053,'ROA2'!$B$2:$B$224,0),MATCH(G1053,'ROA2'!$D$1:$AQ$1,0))</f>
        <v>0.83396798372268699</v>
      </c>
      <c r="O1053" s="6">
        <v>28772.999167999998</v>
      </c>
      <c r="P1053" s="28">
        <v>1.6570103482468398E-2</v>
      </c>
    </row>
    <row r="1054" spans="1:16" x14ac:dyDescent="0.3">
      <c r="A1054" t="s">
        <v>475</v>
      </c>
      <c r="B1054" t="e">
        <f>VLOOKUP(A1054,Sheet3!L:L,1,FALSE)</f>
        <v>#N/A</v>
      </c>
      <c r="C1054" t="str">
        <f>VLOOKUP(A1054,'ALL - prices'!B:C,2,FALSE)</f>
        <v>Brookfield Infrastructure Part</v>
      </c>
      <c r="D1054" t="str">
        <f>VLOOKUP(A1054,'ALL - prices'!B:I,8,FALSE)</f>
        <v>Utilities</v>
      </c>
      <c r="E1054">
        <v>2018</v>
      </c>
      <c r="F1054" t="s">
        <v>679</v>
      </c>
      <c r="G1054" t="str">
        <f t="shared" si="79"/>
        <v>2018-Q1</v>
      </c>
      <c r="H1054" s="4">
        <f>INDEX('ALL - prices'!$J$3:$DY$219,MATCH('COMBINED DATA'!A1054,'ALL - prices'!$B$3:$B$219,0),MATCH('COMBINED DATA'!G1054,'ALL - prices'!$J$1:$DY$1,0))</f>
        <v>22.776499999999999</v>
      </c>
      <c r="I1054" s="14">
        <f t="shared" si="78"/>
        <v>1.7678838279611779</v>
      </c>
      <c r="J1054" s="15">
        <f>INDEX(MarketCap2!$E$2:$AR$224,MATCH(A1054,MarketCap2!$B$2:$B$224,0),MATCH(G1054,MarketCap2!$E$1:$AR$1,0))</f>
        <v>21081155584</v>
      </c>
      <c r="K1054">
        <f t="shared" si="80"/>
        <v>23.771645378092401</v>
      </c>
      <c r="L1054">
        <f>INDEX('PB2'!$D$2:$AQ$224,MATCH(A1054,'PB2'!$B$2:$B$224,0),MATCH(G1054,'PB2'!$D$1:$AQ$1,0))</f>
        <v>2.0023961067199698</v>
      </c>
      <c r="M1054" s="16">
        <f t="shared" si="81"/>
        <v>0.49940169012716101</v>
      </c>
      <c r="N1054" s="6">
        <f>INDEX('ROA2'!$D$2:$AQ$224,MATCH(A1054,'ROA2'!$B$2:$B$224,0),MATCH(G1054,'ROA2'!$D$1:$AQ$1,0))</f>
        <v>0.46106600761413602</v>
      </c>
      <c r="O1054" s="6">
        <v>29476.999167999998</v>
      </c>
      <c r="P1054" s="28">
        <v>2.4467383323145412E-2</v>
      </c>
    </row>
    <row r="1055" spans="1:16" x14ac:dyDescent="0.3">
      <c r="A1055" t="s">
        <v>475</v>
      </c>
      <c r="B1055" t="e">
        <f>VLOOKUP(A1055,Sheet3!L:L,1,FALSE)</f>
        <v>#N/A</v>
      </c>
      <c r="C1055" t="str">
        <f>VLOOKUP(A1055,'ALL - prices'!B:C,2,FALSE)</f>
        <v>Brookfield Infrastructure Part</v>
      </c>
      <c r="D1055" t="str">
        <f>VLOOKUP(A1055,'ALL - prices'!B:I,8,FALSE)</f>
        <v>Utilities</v>
      </c>
      <c r="E1055">
        <v>2018</v>
      </c>
      <c r="F1055" t="s">
        <v>680</v>
      </c>
      <c r="G1055" t="str">
        <f t="shared" si="79"/>
        <v>2018-Q2</v>
      </c>
      <c r="H1055" s="4">
        <f>INDEX('ALL - prices'!$J$3:$DY$219,MATCH('COMBINED DATA'!A1055,'ALL - prices'!$B$3:$B$219,0),MATCH('COMBINED DATA'!G1055,'ALL - prices'!$J$1:$DY$1,0))</f>
        <v>21.732900000000001</v>
      </c>
      <c r="I1055" s="14">
        <f t="shared" si="78"/>
        <v>2.1480359509716465</v>
      </c>
      <c r="J1055" s="15">
        <f>INDEX(MarketCap2!$E$2:$AR$224,MATCH(A1055,MarketCap2!$B$2:$B$224,0),MATCH(G1055,MarketCap2!$E$1:$AR$1,0))</f>
        <v>19806990336</v>
      </c>
      <c r="K1055">
        <f t="shared" si="80"/>
        <v>23.709300759613104</v>
      </c>
      <c r="L1055">
        <f>INDEX('PB2'!$D$2:$AQ$224,MATCH(A1055,'PB2'!$B$2:$B$224,0),MATCH(G1055,'PB2'!$D$1:$AQ$1,0))</f>
        <v>1.99760901927948</v>
      </c>
      <c r="M1055" s="16">
        <f t="shared" si="81"/>
        <v>0.500598460634049</v>
      </c>
      <c r="N1055" s="6">
        <f>INDEX('ROA2'!$D$2:$AQ$224,MATCH(A1055,'ROA2'!$B$2:$B$224,0),MATCH(G1055,'ROA2'!$D$1:$AQ$1,0))</f>
        <v>1.1812479496002199</v>
      </c>
      <c r="O1055" s="6">
        <v>29168.001024000001</v>
      </c>
      <c r="P1055" s="28">
        <v>-1.0482686593669393E-2</v>
      </c>
    </row>
    <row r="1056" spans="1:16" x14ac:dyDescent="0.3">
      <c r="A1056" t="s">
        <v>475</v>
      </c>
      <c r="B1056" t="e">
        <f>VLOOKUP(A1056,Sheet3!L:L,1,FALSE)</f>
        <v>#N/A</v>
      </c>
      <c r="C1056" t="str">
        <f>VLOOKUP(A1056,'ALL - prices'!B:C,2,FALSE)</f>
        <v>Brookfield Infrastructure Part</v>
      </c>
      <c r="D1056" t="str">
        <f>VLOOKUP(A1056,'ALL - prices'!B:I,8,FALSE)</f>
        <v>Utilities</v>
      </c>
      <c r="E1056">
        <v>2018</v>
      </c>
      <c r="F1056" t="s">
        <v>681</v>
      </c>
      <c r="G1056" t="str">
        <f t="shared" si="79"/>
        <v>2018-Q3</v>
      </c>
      <c r="H1056" s="4">
        <f>INDEX('ALL - prices'!$J$3:$DY$219,MATCH('COMBINED DATA'!A1056,'ALL - prices'!$B$3:$B$219,0),MATCH('COMBINED DATA'!G1056,'ALL - prices'!$J$1:$DY$1,0))</f>
        <v>22.4801</v>
      </c>
      <c r="I1056" s="14">
        <f t="shared" si="78"/>
        <v>3.7519680071486285</v>
      </c>
      <c r="J1056" s="15">
        <f>INDEX(MarketCap2!$E$2:$AR$224,MATCH(A1056,MarketCap2!$B$2:$B$224,0),MATCH(G1056,MarketCap2!$E$1:$AR$1,0))</f>
        <v>20258975744</v>
      </c>
      <c r="K1056">
        <f t="shared" si="80"/>
        <v>23.731863778911478</v>
      </c>
      <c r="L1056">
        <f>INDEX('PB2'!$D$2:$AQ$224,MATCH(A1056,'PB2'!$B$2:$B$224,0),MATCH(G1056,'PB2'!$D$1:$AQ$1,0))</f>
        <v>2.10171294212341</v>
      </c>
      <c r="M1056" s="16">
        <f t="shared" si="81"/>
        <v>0.47580237051291907</v>
      </c>
      <c r="N1056" s="6">
        <f>INDEX('ROA2'!$D$2:$AQ$224,MATCH(A1056,'ROA2'!$B$2:$B$224,0),MATCH(G1056,'ROA2'!$D$1:$AQ$1,0))</f>
        <v>1.45622599124908</v>
      </c>
      <c r="O1056" s="6">
        <v>28829.999103999999</v>
      </c>
      <c r="P1056" s="28">
        <v>-1.1588107108261818E-2</v>
      </c>
    </row>
    <row r="1057" spans="1:16" x14ac:dyDescent="0.3">
      <c r="A1057" t="s">
        <v>475</v>
      </c>
      <c r="B1057" t="e">
        <f>VLOOKUP(A1057,Sheet3!L:L,1,FALSE)</f>
        <v>#N/A</v>
      </c>
      <c r="C1057" t="str">
        <f>VLOOKUP(A1057,'ALL - prices'!B:C,2,FALSE)</f>
        <v>Brookfield Infrastructure Part</v>
      </c>
      <c r="D1057" t="str">
        <f>VLOOKUP(A1057,'ALL - prices'!B:I,8,FALSE)</f>
        <v>Utilities</v>
      </c>
      <c r="E1057">
        <v>2018</v>
      </c>
      <c r="F1057" t="s">
        <v>682</v>
      </c>
      <c r="G1057" t="str">
        <f t="shared" si="79"/>
        <v>2018-Q4</v>
      </c>
      <c r="H1057" s="4">
        <f>INDEX('ALL - prices'!$J$3:$DY$219,MATCH('COMBINED DATA'!A1057,'ALL - prices'!$B$3:$B$219,0),MATCH('COMBINED DATA'!G1057,'ALL - prices'!$J$1:$DY$1,0))</f>
        <v>20.803000000000001</v>
      </c>
      <c r="I1057" s="14">
        <f t="shared" si="78"/>
        <v>2.7753016248989346</v>
      </c>
      <c r="J1057" s="15">
        <f>INDEX(MarketCap2!$E$2:$AR$224,MATCH(A1057,MarketCap2!$B$2:$B$224,0),MATCH(G1057,MarketCap2!$E$1:$AR$1,0))</f>
        <v>18469826560</v>
      </c>
      <c r="K1057">
        <f t="shared" si="80"/>
        <v>23.639404240750718</v>
      </c>
      <c r="L1057">
        <f>INDEX('PB2'!$D$2:$AQ$224,MATCH(A1057,'PB2'!$B$2:$B$224,0),MATCH(G1057,'PB2'!$D$1:$AQ$1,0))</f>
        <v>1.7469179630279501</v>
      </c>
      <c r="M1057" s="16">
        <f t="shared" si="81"/>
        <v>0.57243672637419685</v>
      </c>
      <c r="N1057" s="6">
        <f>INDEX('ROA2'!$D$2:$AQ$224,MATCH(A1057,'ROA2'!$B$2:$B$224,0),MATCH(G1057,'ROA2'!$D$1:$AQ$1,0))</f>
        <v>1.41123795509338</v>
      </c>
      <c r="O1057" s="6">
        <v>29332.000768000002</v>
      </c>
      <c r="P1057" s="28">
        <v>1.7412475879347258E-2</v>
      </c>
    </row>
    <row r="1058" spans="1:16" x14ac:dyDescent="0.3">
      <c r="A1058" t="s">
        <v>475</v>
      </c>
      <c r="B1058" t="e">
        <f>VLOOKUP(A1058,Sheet3!L:L,1,FALSE)</f>
        <v>#N/A</v>
      </c>
      <c r="C1058" t="str">
        <f>VLOOKUP(A1058,'ALL - prices'!B:C,2,FALSE)</f>
        <v>Brookfield Infrastructure Part</v>
      </c>
      <c r="D1058" t="str">
        <f>VLOOKUP(A1058,'ALL - prices'!B:I,8,FALSE)</f>
        <v>Utilities</v>
      </c>
      <c r="E1058">
        <v>2019</v>
      </c>
      <c r="F1058" t="s">
        <v>679</v>
      </c>
      <c r="G1058" t="str">
        <f t="shared" si="79"/>
        <v>2019-Q1</v>
      </c>
      <c r="H1058" s="4">
        <f>INDEX('ALL - prices'!$J$3:$DY$219,MATCH('COMBINED DATA'!A1058,'ALL - prices'!$B$3:$B$219,0),MATCH('COMBINED DATA'!G1058,'ALL - prices'!$J$1:$DY$1,0))</f>
        <v>24.930700000000002</v>
      </c>
      <c r="I1058" s="14">
        <f t="shared" si="78"/>
        <v>2.5432012779172632</v>
      </c>
      <c r="J1058" s="15">
        <f>INDEX(MarketCap2!$E$2:$AR$224,MATCH(A1058,MarketCap2!$B$2:$B$224,0),MATCH(G1058,MarketCap2!$E$1:$AR$1,0))</f>
        <v>22004953088</v>
      </c>
      <c r="K1058">
        <f t="shared" si="80"/>
        <v>23.814533405328074</v>
      </c>
      <c r="L1058">
        <f>INDEX('PB2'!$D$2:$AQ$224,MATCH(A1058,'PB2'!$B$2:$B$224,0),MATCH(G1058,'PB2'!$D$1:$AQ$1,0))</f>
        <v>0.75906401872634899</v>
      </c>
      <c r="M1058" s="16">
        <f t="shared" si="81"/>
        <v>1.3174119380311597</v>
      </c>
      <c r="N1058" s="6">
        <f>INDEX('ROA2'!$D$2:$AQ$224,MATCH(A1058,'ROA2'!$B$2:$B$224,0),MATCH(G1058,'ROA2'!$D$1:$AQ$1,0))</f>
        <v>1.2413519620895399</v>
      </c>
      <c r="O1058" s="6">
        <v>36579.999744000001</v>
      </c>
      <c r="P1058" s="28">
        <v>0.24710209962585525</v>
      </c>
    </row>
    <row r="1059" spans="1:16" x14ac:dyDescent="0.3">
      <c r="A1059" t="s">
        <v>475</v>
      </c>
      <c r="B1059" t="e">
        <f>VLOOKUP(A1059,Sheet3!L:L,1,FALSE)</f>
        <v>#N/A</v>
      </c>
      <c r="C1059" t="str">
        <f>VLOOKUP(A1059,'ALL - prices'!B:C,2,FALSE)</f>
        <v>Brookfield Infrastructure Part</v>
      </c>
      <c r="D1059" t="str">
        <f>VLOOKUP(A1059,'ALL - prices'!B:I,8,FALSE)</f>
        <v>Utilities</v>
      </c>
      <c r="E1059">
        <v>2019</v>
      </c>
      <c r="F1059" t="s">
        <v>680</v>
      </c>
      <c r="G1059" t="str">
        <f t="shared" si="79"/>
        <v>2019-Q2</v>
      </c>
      <c r="H1059" s="4">
        <f>INDEX('ALL - prices'!$J$3:$DY$219,MATCH('COMBINED DATA'!A1059,'ALL - prices'!$B$3:$B$219,0),MATCH('COMBINED DATA'!G1059,'ALL - prices'!$J$1:$DY$1,0))</f>
        <v>25.376999999999999</v>
      </c>
      <c r="I1059" s="14">
        <f t="shared" si="78"/>
        <v>2.0095103358778723</v>
      </c>
      <c r="J1059" s="15">
        <f>INDEX(MarketCap2!$E$2:$AR$224,MATCH(A1059,MarketCap2!$B$2:$B$224,0),MATCH(G1059,MarketCap2!$E$1:$AR$1,0))</f>
        <v>22104707072</v>
      </c>
      <c r="K1059">
        <f t="shared" si="80"/>
        <v>23.819056412474293</v>
      </c>
      <c r="L1059">
        <f>INDEX('PB2'!$D$2:$AQ$224,MATCH(A1059,'PB2'!$B$2:$B$224,0),MATCH(G1059,'PB2'!$D$1:$AQ$1,0))</f>
        <v>0.78509098291397095</v>
      </c>
      <c r="M1059" s="16">
        <f t="shared" si="81"/>
        <v>1.2737377218222088</v>
      </c>
      <c r="N1059" s="6">
        <f>INDEX('ROA2'!$D$2:$AQ$224,MATCH(A1059,'ROA2'!$B$2:$B$224,0),MATCH(G1059,'ROA2'!$D$1:$AQ$1,0))</f>
        <v>0.65260702371597301</v>
      </c>
      <c r="O1059" s="6">
        <v>41625.001984000002</v>
      </c>
      <c r="P1059" s="28">
        <v>0.13791695667869716</v>
      </c>
    </row>
    <row r="1060" spans="1:16" x14ac:dyDescent="0.3">
      <c r="A1060" t="s">
        <v>475</v>
      </c>
      <c r="B1060" t="e">
        <f>VLOOKUP(A1060,Sheet3!L:L,1,FALSE)</f>
        <v>#N/A</v>
      </c>
      <c r="C1060" t="str">
        <f>VLOOKUP(A1060,'ALL - prices'!B:C,2,FALSE)</f>
        <v>Brookfield Infrastructure Part</v>
      </c>
      <c r="D1060" t="str">
        <f>VLOOKUP(A1060,'ALL - prices'!B:I,8,FALSE)</f>
        <v>Utilities</v>
      </c>
      <c r="E1060">
        <v>2019</v>
      </c>
      <c r="F1060" t="s">
        <v>681</v>
      </c>
      <c r="G1060" t="str">
        <f t="shared" si="79"/>
        <v>2019-Q3</v>
      </c>
      <c r="H1060" s="4">
        <f>INDEX('ALL - prices'!$J$3:$DY$219,MATCH('COMBINED DATA'!A1060,'ALL - prices'!$B$3:$B$219,0),MATCH('COMBINED DATA'!G1060,'ALL - prices'!$J$1:$DY$1,0))</f>
        <v>29.976500000000001</v>
      </c>
      <c r="I1060" s="14">
        <f t="shared" si="78"/>
        <v>3.1594381593093397</v>
      </c>
      <c r="J1060" s="15">
        <f>INDEX(MarketCap2!$E$2:$AR$224,MATCH(A1060,MarketCap2!$B$2:$B$224,0),MATCH(G1060,MarketCap2!$E$1:$AR$1,0))</f>
        <v>25989720064</v>
      </c>
      <c r="K1060">
        <f t="shared" si="80"/>
        <v>23.980966914629914</v>
      </c>
      <c r="L1060">
        <f>INDEX('PB2'!$D$2:$AQ$224,MATCH(A1060,'PB2'!$B$2:$B$224,0),MATCH(G1060,'PB2'!$D$1:$AQ$1,0))</f>
        <v>0.94490599632263195</v>
      </c>
      <c r="M1060" s="16">
        <f t="shared" si="81"/>
        <v>1.0583063330022053</v>
      </c>
      <c r="N1060" s="6">
        <f>INDEX('ROA2'!$D$2:$AQ$224,MATCH(A1060,'ROA2'!$B$2:$B$224,0),MATCH(G1060,'ROA2'!$D$1:$AQ$1,0))</f>
        <v>0.580411016941071</v>
      </c>
      <c r="O1060" s="6">
        <v>41464.999936</v>
      </c>
      <c r="P1060" s="28">
        <v>-3.843892861831079E-3</v>
      </c>
    </row>
    <row r="1061" spans="1:16" x14ac:dyDescent="0.3">
      <c r="A1061" t="s">
        <v>475</v>
      </c>
      <c r="B1061" t="e">
        <f>VLOOKUP(A1061,Sheet3!L:L,1,FALSE)</f>
        <v>#N/A</v>
      </c>
      <c r="C1061" t="str">
        <f>VLOOKUP(A1061,'ALL - prices'!B:C,2,FALSE)</f>
        <v>Brookfield Infrastructure Part</v>
      </c>
      <c r="D1061" t="str">
        <f>VLOOKUP(A1061,'ALL - prices'!B:I,8,FALSE)</f>
        <v>Utilities</v>
      </c>
      <c r="E1061">
        <v>2019</v>
      </c>
      <c r="F1061" t="s">
        <v>682</v>
      </c>
      <c r="G1061" t="str">
        <f t="shared" si="79"/>
        <v>2019-Q4</v>
      </c>
      <c r="H1061" s="4">
        <f>INDEX('ALL - prices'!$J$3:$DY$219,MATCH('COMBINED DATA'!A1061,'ALL - prices'!$B$3:$B$219,0),MATCH('COMBINED DATA'!G1061,'ALL - prices'!$J$1:$DY$1,0))</f>
        <v>29.924099999999999</v>
      </c>
      <c r="I1061" s="14">
        <f t="shared" si="78"/>
        <v>3.7461158874893852</v>
      </c>
      <c r="J1061" s="15">
        <f>INDEX(MarketCap2!$E$2:$AR$224,MATCH(A1061,MarketCap2!$B$2:$B$224,0),MATCH(G1061,MarketCap2!$E$1:$AR$1,0))</f>
        <v>25668620288</v>
      </c>
      <c r="K1061">
        <f t="shared" si="80"/>
        <v>23.968535082352261</v>
      </c>
      <c r="L1061">
        <f>INDEX('PB2'!$D$2:$AQ$224,MATCH(A1061,'PB2'!$B$2:$B$224,0),MATCH(G1061,'PB2'!$D$1:$AQ$1,0))</f>
        <v>0.65852797031402599</v>
      </c>
      <c r="M1061" s="16">
        <f t="shared" si="81"/>
        <v>1.5185383842134139</v>
      </c>
      <c r="N1061" s="6">
        <f>INDEX('ROA2'!$D$2:$AQ$224,MATCH(A1061,'ROA2'!$B$2:$B$224,0),MATCH(G1061,'ROA2'!$D$1:$AQ$1,0))</f>
        <v>0.80258202552795399</v>
      </c>
      <c r="O1061" s="6">
        <v>40691.998720000003</v>
      </c>
      <c r="P1061" s="28">
        <v>-1.86422577400965E-2</v>
      </c>
    </row>
    <row r="1062" spans="1:16" x14ac:dyDescent="0.3">
      <c r="A1062" t="s">
        <v>475</v>
      </c>
      <c r="B1062" t="e">
        <f>VLOOKUP(A1062,Sheet3!L:L,1,FALSE)</f>
        <v>#N/A</v>
      </c>
      <c r="C1062" t="str">
        <f>VLOOKUP(A1062,'ALL - prices'!B:C,2,FALSE)</f>
        <v>Brookfield Infrastructure Part</v>
      </c>
      <c r="D1062" t="str">
        <f>VLOOKUP(A1062,'ALL - prices'!B:I,8,FALSE)</f>
        <v>Utilities</v>
      </c>
      <c r="E1062">
        <v>2020</v>
      </c>
      <c r="F1062" t="s">
        <v>679</v>
      </c>
      <c r="G1062" t="str">
        <f t="shared" si="79"/>
        <v>2020-Q1</v>
      </c>
      <c r="H1062" s="4">
        <f>INDEX('ALL - prices'!$J$3:$DY$219,MATCH('COMBINED DATA'!A1062,'ALL - prices'!$B$3:$B$219,0),MATCH('COMBINED DATA'!G1062,'ALL - prices'!$J$1:$DY$1,0))</f>
        <v>25.728000000000002</v>
      </c>
      <c r="I1062" s="14">
        <f t="shared" si="78"/>
        <v>2.8683921946797981</v>
      </c>
      <c r="J1062" s="15">
        <f>INDEX(MarketCap2!$E$2:$AR$224,MATCH(A1062,MarketCap2!$B$2:$B$224,0),MATCH(G1062,MarketCap2!$E$1:$AR$1,0))</f>
        <v>21200791552</v>
      </c>
      <c r="K1062">
        <f t="shared" si="80"/>
        <v>23.777304355285846</v>
      </c>
      <c r="L1062">
        <f>INDEX('PB2'!$D$2:$AQ$224,MATCH(A1062,'PB2'!$B$2:$B$224,0),MATCH(G1062,'PB2'!$D$1:$AQ$1,0))</f>
        <v>0.58272898197174094</v>
      </c>
      <c r="M1062" s="16">
        <f t="shared" si="81"/>
        <v>1.7160636092208201</v>
      </c>
      <c r="N1062" s="6">
        <f>INDEX('ROA2'!$D$2:$AQ$224,MATCH(A1062,'ROA2'!$B$2:$B$224,0),MATCH(G1062,'ROA2'!$D$1:$AQ$1,0))</f>
        <v>0.50167900323867798</v>
      </c>
      <c r="O1062" s="6">
        <v>56307.998720000003</v>
      </c>
      <c r="P1062" s="28">
        <v>0.38376094788199183</v>
      </c>
    </row>
    <row r="1063" spans="1:16" x14ac:dyDescent="0.3">
      <c r="A1063" t="s">
        <v>475</v>
      </c>
      <c r="B1063" t="e">
        <f>VLOOKUP(A1063,Sheet3!L:L,1,FALSE)</f>
        <v>#N/A</v>
      </c>
      <c r="C1063" t="str">
        <f>VLOOKUP(A1063,'ALL - prices'!B:C,2,FALSE)</f>
        <v>Brookfield Infrastructure Part</v>
      </c>
      <c r="D1063" t="str">
        <f>VLOOKUP(A1063,'ALL - prices'!B:I,8,FALSE)</f>
        <v>Utilities</v>
      </c>
      <c r="E1063">
        <v>2020</v>
      </c>
      <c r="F1063" t="s">
        <v>680</v>
      </c>
      <c r="G1063" t="str">
        <f t="shared" si="79"/>
        <v>2020-Q2</v>
      </c>
      <c r="H1063" s="4">
        <f>INDEX('ALL - prices'!$J$3:$DY$219,MATCH('COMBINED DATA'!A1063,'ALL - prices'!$B$3:$B$219,0),MATCH('COMBINED DATA'!G1063,'ALL - prices'!$J$1:$DY$1,0))</f>
        <v>29.094000000000001</v>
      </c>
      <c r="I1063" s="14">
        <f t="shared" si="78"/>
        <v>1.9173997861687599</v>
      </c>
      <c r="J1063" s="15">
        <f>INDEX(MarketCap2!$E$2:$AR$224,MATCH(A1063,MarketCap2!$B$2:$B$224,0),MATCH(G1063,MarketCap2!$E$1:$AR$1,0))</f>
        <v>23256733696</v>
      </c>
      <c r="K1063">
        <f t="shared" si="80"/>
        <v>23.869860548380949</v>
      </c>
      <c r="L1063">
        <f>INDEX('PB2'!$D$2:$AQ$224,MATCH(A1063,'PB2'!$B$2:$B$224,0),MATCH(G1063,'PB2'!$D$1:$AQ$1,0))</f>
        <v>0.68031901121139504</v>
      </c>
      <c r="M1063" s="16">
        <f t="shared" si="81"/>
        <v>1.4698986556606319</v>
      </c>
      <c r="N1063" s="6">
        <f>INDEX('ROA2'!$D$2:$AQ$224,MATCH(A1063,'ROA2'!$B$2:$B$224,0),MATCH(G1063,'ROA2'!$D$1:$AQ$1,0))</f>
        <v>0.69599801301956199</v>
      </c>
      <c r="O1063" s="6">
        <v>50903.998463999997</v>
      </c>
      <c r="P1063" s="28">
        <v>-9.5972159885706662E-2</v>
      </c>
    </row>
    <row r="1064" spans="1:16" x14ac:dyDescent="0.3">
      <c r="A1064" t="s">
        <v>475</v>
      </c>
      <c r="B1064" t="e">
        <f>VLOOKUP(A1064,Sheet3!L:L,1,FALSE)</f>
        <v>#N/A</v>
      </c>
      <c r="C1064" t="str">
        <f>VLOOKUP(A1064,'ALL - prices'!B:C,2,FALSE)</f>
        <v>Brookfield Infrastructure Part</v>
      </c>
      <c r="D1064" t="str">
        <f>VLOOKUP(A1064,'ALL - prices'!B:I,8,FALSE)</f>
        <v>Utilities</v>
      </c>
      <c r="E1064">
        <v>2020</v>
      </c>
      <c r="F1064" t="s">
        <v>681</v>
      </c>
      <c r="G1064" t="str">
        <f t="shared" si="79"/>
        <v>2020-Q3</v>
      </c>
      <c r="H1064" s="4">
        <f>INDEX('ALL - prices'!$J$3:$DY$219,MATCH('COMBINED DATA'!A1064,'ALL - prices'!$B$3:$B$219,0),MATCH('COMBINED DATA'!G1064,'ALL - prices'!$J$1:$DY$1,0))</f>
        <v>33.421799999999998</v>
      </c>
      <c r="I1064" s="14">
        <f t="shared" si="78"/>
        <v>2.3052779022639935</v>
      </c>
      <c r="J1064" s="15">
        <f>INDEX(MarketCap2!$E$2:$AR$224,MATCH(A1064,MarketCap2!$B$2:$B$224,0),MATCH(G1064,MarketCap2!$E$1:$AR$1,0))</f>
        <v>26441033728</v>
      </c>
      <c r="K1064">
        <f t="shared" si="80"/>
        <v>23.998182948291191</v>
      </c>
      <c r="L1064">
        <f>INDEX('PB2'!$D$2:$AQ$224,MATCH(A1064,'PB2'!$B$2:$B$224,0),MATCH(G1064,'PB2'!$D$1:$AQ$1,0))</f>
        <v>0.72069400548934903</v>
      </c>
      <c r="M1064" s="16">
        <f t="shared" si="81"/>
        <v>1.3875514329011285</v>
      </c>
      <c r="N1064" s="6">
        <f>INDEX('ROA2'!$D$2:$AQ$224,MATCH(A1064,'ROA2'!$B$2:$B$224,0),MATCH(G1064,'ROA2'!$D$1:$AQ$1,0))</f>
        <v>0.351341992616653</v>
      </c>
      <c r="O1064" s="6">
        <v>51321.999360000002</v>
      </c>
      <c r="P1064" s="28">
        <v>8.2115532887975587E-3</v>
      </c>
    </row>
    <row r="1065" spans="1:16" x14ac:dyDescent="0.3">
      <c r="A1065" t="s">
        <v>475</v>
      </c>
      <c r="B1065" t="e">
        <f>VLOOKUP(A1065,Sheet3!L:L,1,FALSE)</f>
        <v>#N/A</v>
      </c>
      <c r="C1065" t="str">
        <f>VLOOKUP(A1065,'ALL - prices'!B:C,2,FALSE)</f>
        <v>Brookfield Infrastructure Part</v>
      </c>
      <c r="D1065" t="str">
        <f>VLOOKUP(A1065,'ALL - prices'!B:I,8,FALSE)</f>
        <v>Utilities</v>
      </c>
      <c r="E1065">
        <v>2020</v>
      </c>
      <c r="F1065" t="s">
        <v>682</v>
      </c>
      <c r="G1065" t="str">
        <f t="shared" si="79"/>
        <v>2020-Q4</v>
      </c>
      <c r="H1065" s="4">
        <f>INDEX('ALL - prices'!$J$3:$DY$219,MATCH('COMBINED DATA'!A1065,'ALL - prices'!$B$3:$B$219,0),MATCH('COMBINED DATA'!G1065,'ALL - prices'!$J$1:$DY$1,0))</f>
        <v>33.472299999999997</v>
      </c>
      <c r="I1065" s="14">
        <f t="shared" si="78"/>
        <v>2.8023538207490266</v>
      </c>
      <c r="J1065" s="15">
        <f>INDEX(MarketCap2!$E$2:$AR$224,MATCH(A1065,MarketCap2!$B$2:$B$224,0),MATCH(G1065,MarketCap2!$E$1:$AR$1,0))</f>
        <v>26321526784</v>
      </c>
      <c r="K1065">
        <f t="shared" si="80"/>
        <v>23.993652950231738</v>
      </c>
      <c r="L1065">
        <f>INDEX('PB2'!$D$2:$AQ$224,MATCH(A1065,'PB2'!$B$2:$B$224,0),MATCH(G1065,'PB2'!$D$1:$AQ$1,0))</f>
        <v>0.71025300025939897</v>
      </c>
      <c r="M1065" s="16">
        <f t="shared" si="81"/>
        <v>1.407948997941268</v>
      </c>
      <c r="N1065" s="6">
        <f>INDEX('ROA2'!$D$2:$AQ$224,MATCH(A1065,'ROA2'!$B$2:$B$224,0),MATCH(G1065,'ROA2'!$D$1:$AQ$1,0))</f>
        <v>0.17403300106525399</v>
      </c>
      <c r="O1065" s="6">
        <v>58140.000255999999</v>
      </c>
      <c r="P1065" s="28">
        <v>0.13284753090336343</v>
      </c>
    </row>
    <row r="1066" spans="1:16" x14ac:dyDescent="0.3">
      <c r="A1066" t="s">
        <v>475</v>
      </c>
      <c r="B1066" t="e">
        <f>VLOOKUP(A1066,Sheet3!L:L,1,FALSE)</f>
        <v>#N/A</v>
      </c>
      <c r="C1066" t="str">
        <f>VLOOKUP(A1066,'ALL - prices'!B:C,2,FALSE)</f>
        <v>Brookfield Infrastructure Part</v>
      </c>
      <c r="D1066" t="str">
        <f>VLOOKUP(A1066,'ALL - prices'!B:I,8,FALSE)</f>
        <v>Utilities</v>
      </c>
      <c r="E1066">
        <v>2021</v>
      </c>
      <c r="F1066" t="s">
        <v>679</v>
      </c>
      <c r="G1066" t="str">
        <f t="shared" si="79"/>
        <v>2021-Q1</v>
      </c>
      <c r="H1066" s="4">
        <f>INDEX('ALL - prices'!$J$3:$DY$219,MATCH('COMBINED DATA'!A1066,'ALL - prices'!$B$3:$B$219,0),MATCH('COMBINED DATA'!G1066,'ALL - prices'!$J$1:$DY$1,0))</f>
        <v>36.004199999999997</v>
      </c>
      <c r="I1066" s="14">
        <f t="shared" si="78"/>
        <v>3.9161988520971009</v>
      </c>
      <c r="J1066" s="15">
        <f>INDEX(MarketCap2!$E$2:$AR$224,MATCH(A1066,MarketCap2!$B$2:$B$224,0),MATCH(G1066,MarketCap2!$E$1:$AR$1,0))</f>
        <v>27944302592</v>
      </c>
      <c r="K1066">
        <f t="shared" si="80"/>
        <v>24.053479172906485</v>
      </c>
      <c r="L1066">
        <f>INDEX('PB2'!$D$2:$AQ$224,MATCH(A1066,'PB2'!$B$2:$B$224,0),MATCH(G1066,'PB2'!$D$1:$AQ$1,0))</f>
        <v>0.76255798339843806</v>
      </c>
      <c r="M1066" s="16">
        <f t="shared" si="81"/>
        <v>1.3113756878439211</v>
      </c>
      <c r="N1066" s="6">
        <f>INDEX('ROA2'!$D$2:$AQ$224,MATCH(A1066,'ROA2'!$B$2:$B$224,0),MATCH(G1066,'ROA2'!$D$1:$AQ$1,0))</f>
        <v>0.66984599828720104</v>
      </c>
      <c r="O1066" s="6">
        <v>61331.001343999997</v>
      </c>
      <c r="P1066" s="28">
        <v>5.488477939369614E-2</v>
      </c>
    </row>
    <row r="1067" spans="1:16" x14ac:dyDescent="0.3">
      <c r="A1067" t="s">
        <v>475</v>
      </c>
      <c r="B1067" t="e">
        <f>VLOOKUP(A1067,Sheet3!L:L,1,FALSE)</f>
        <v>#N/A</v>
      </c>
      <c r="C1067" t="str">
        <f>VLOOKUP(A1067,'ALL - prices'!B:C,2,FALSE)</f>
        <v>Brookfield Infrastructure Part</v>
      </c>
      <c r="D1067" t="str">
        <f>VLOOKUP(A1067,'ALL - prices'!B:I,8,FALSE)</f>
        <v>Utilities</v>
      </c>
      <c r="E1067">
        <v>2021</v>
      </c>
      <c r="F1067" t="s">
        <v>680</v>
      </c>
      <c r="G1067" t="str">
        <f t="shared" si="79"/>
        <v>2021-Q2</v>
      </c>
      <c r="H1067" s="4">
        <f>INDEX('ALL - prices'!$J$3:$DY$219,MATCH('COMBINED DATA'!A1067,'ALL - prices'!$B$3:$B$219,0),MATCH('COMBINED DATA'!G1067,'ALL - prices'!$J$1:$DY$1,0))</f>
        <v>37.281300000000002</v>
      </c>
      <c r="I1067" s="14">
        <f t="shared" si="78"/>
        <v>2.9676278993779959</v>
      </c>
      <c r="J1067" s="15">
        <f>INDEX(MarketCap2!$E$2:$AR$224,MATCH(A1067,MarketCap2!$B$2:$B$224,0),MATCH(G1067,MarketCap2!$E$1:$AR$1,0))</f>
        <v>28768722944</v>
      </c>
      <c r="K1067">
        <f t="shared" si="80"/>
        <v>24.082554625064468</v>
      </c>
      <c r="L1067">
        <f>INDEX('PB2'!$D$2:$AQ$224,MATCH(A1067,'PB2'!$B$2:$B$224,0),MATCH(G1067,'PB2'!$D$1:$AQ$1,0))</f>
        <v>0.81557202339172397</v>
      </c>
      <c r="M1067" s="16">
        <f t="shared" si="81"/>
        <v>1.226133279855891</v>
      </c>
      <c r="N1067" s="6">
        <f>INDEX('ROA2'!$D$2:$AQ$224,MATCH(A1067,'ROA2'!$B$2:$B$224,0),MATCH(G1067,'ROA2'!$D$1:$AQ$1,0))</f>
        <v>0.82927602529525801</v>
      </c>
      <c r="O1067" s="6">
        <v>61241.999360000002</v>
      </c>
      <c r="P1067" s="28">
        <v>-1.451174480272888E-3</v>
      </c>
    </row>
    <row r="1068" spans="1:16" x14ac:dyDescent="0.3">
      <c r="A1068" t="s">
        <v>475</v>
      </c>
      <c r="B1068" t="e">
        <f>VLOOKUP(A1068,Sheet3!L:L,1,FALSE)</f>
        <v>#N/A</v>
      </c>
      <c r="C1068" t="str">
        <f>VLOOKUP(A1068,'ALL - prices'!B:C,2,FALSE)</f>
        <v>Brookfield Infrastructure Part</v>
      </c>
      <c r="D1068" t="str">
        <f>VLOOKUP(A1068,'ALL - prices'!B:I,8,FALSE)</f>
        <v>Utilities</v>
      </c>
      <c r="E1068">
        <v>2021</v>
      </c>
      <c r="F1068" t="s">
        <v>681</v>
      </c>
      <c r="G1068" t="str">
        <f t="shared" si="79"/>
        <v>2021-Q3</v>
      </c>
      <c r="H1068" s="4">
        <f>INDEX('ALL - prices'!$J$3:$DY$219,MATCH('COMBINED DATA'!A1068,'ALL - prices'!$B$3:$B$219,0),MATCH('COMBINED DATA'!G1068,'ALL - prices'!$J$1:$DY$1,0))</f>
        <v>38.937800000000003</v>
      </c>
      <c r="I1068" s="14">
        <f t="shared" si="78"/>
        <v>2.0854998889155238</v>
      </c>
      <c r="J1068" s="15">
        <f>INDEX(MarketCap2!$E$2:$AR$224,MATCH(A1068,MarketCap2!$B$2:$B$224,0),MATCH(G1068,MarketCap2!$E$1:$AR$1,0))</f>
        <v>29712140288</v>
      </c>
      <c r="K1068">
        <f t="shared" si="80"/>
        <v>24.114821563139582</v>
      </c>
      <c r="L1068">
        <f>INDEX('PB2'!$D$2:$AQ$224,MATCH(A1068,'PB2'!$B$2:$B$224,0),MATCH(G1068,'PB2'!$D$1:$AQ$1,0))</f>
        <v>0.68472599983215299</v>
      </c>
      <c r="M1068" s="16">
        <f t="shared" si="81"/>
        <v>1.4604381902324874</v>
      </c>
      <c r="N1068" s="6">
        <f>INDEX('ROA2'!$D$2:$AQ$224,MATCH(A1068,'ROA2'!$B$2:$B$224,0),MATCH(G1068,'ROA2'!$D$1:$AQ$1,0))</f>
        <v>1.5734770298004199</v>
      </c>
      <c r="O1068" s="6">
        <v>60278.001664000003</v>
      </c>
      <c r="P1068" s="28">
        <v>-1.5740793998793422E-2</v>
      </c>
    </row>
    <row r="1069" spans="1:16" x14ac:dyDescent="0.3">
      <c r="A1069" t="s">
        <v>475</v>
      </c>
      <c r="B1069" t="e">
        <f>VLOOKUP(A1069,Sheet3!L:L,1,FALSE)</f>
        <v>#N/A</v>
      </c>
      <c r="C1069" t="str">
        <f>VLOOKUP(A1069,'ALL - prices'!B:C,2,FALSE)</f>
        <v>Brookfield Infrastructure Part</v>
      </c>
      <c r="D1069" t="str">
        <f>VLOOKUP(A1069,'ALL - prices'!B:I,8,FALSE)</f>
        <v>Utilities</v>
      </c>
      <c r="E1069">
        <v>2021</v>
      </c>
      <c r="F1069" t="s">
        <v>682</v>
      </c>
      <c r="G1069" t="str">
        <f t="shared" si="79"/>
        <v>2021-Q4</v>
      </c>
      <c r="H1069" s="4">
        <f>INDEX('ALL - prices'!$J$3:$DY$219,MATCH('COMBINED DATA'!A1069,'ALL - prices'!$B$3:$B$219,0),MATCH('COMBINED DATA'!G1069,'ALL - prices'!$J$1:$DY$1,0))</f>
        <v>42.471699999999998</v>
      </c>
      <c r="I1069" s="14">
        <f t="shared" si="78"/>
        <v>4.1558307035617634</v>
      </c>
      <c r="J1069" s="15">
        <f>INDEX(MarketCap2!$E$2:$AR$224,MATCH(A1069,MarketCap2!$B$2:$B$224,0),MATCH(G1069,MarketCap2!$E$1:$AR$1,0))</f>
        <v>32855566336</v>
      </c>
      <c r="K1069">
        <f t="shared" si="80"/>
        <v>24.215387014584902</v>
      </c>
      <c r="L1069">
        <f>INDEX('PB2'!$D$2:$AQ$224,MATCH(A1069,'PB2'!$B$2:$B$224,0),MATCH(G1069,'PB2'!$D$1:$AQ$1,0))</f>
        <v>1.0285840034484901</v>
      </c>
      <c r="M1069" s="16">
        <f t="shared" si="81"/>
        <v>0.97221033639191579</v>
      </c>
      <c r="N1069" s="6">
        <f>INDEX('ROA2'!$D$2:$AQ$224,MATCH(A1069,'ROA2'!$B$2:$B$224,0),MATCH(G1069,'ROA2'!$D$1:$AQ$1,0))</f>
        <v>1.93978500366211</v>
      </c>
      <c r="O1069" s="6">
        <v>74452.000767999998</v>
      </c>
      <c r="P1069" s="28">
        <v>0.23514381221541342</v>
      </c>
    </row>
    <row r="1070" spans="1:16" x14ac:dyDescent="0.3">
      <c r="A1070" t="s">
        <v>475</v>
      </c>
      <c r="B1070" t="e">
        <f>VLOOKUP(A1070,Sheet3!L:L,1,FALSE)</f>
        <v>#N/A</v>
      </c>
      <c r="C1070" t="str">
        <f>VLOOKUP(A1070,'ALL - prices'!B:C,2,FALSE)</f>
        <v>Brookfield Infrastructure Part</v>
      </c>
      <c r="D1070" t="str">
        <f>VLOOKUP(A1070,'ALL - prices'!B:I,8,FALSE)</f>
        <v>Utilities</v>
      </c>
      <c r="E1070">
        <v>2022</v>
      </c>
      <c r="F1070" t="s">
        <v>679</v>
      </c>
      <c r="G1070" t="str">
        <f t="shared" si="79"/>
        <v>2022-Q1</v>
      </c>
      <c r="H1070" s="4">
        <f>INDEX('ALL - prices'!$J$3:$DY$219,MATCH('COMBINED DATA'!A1070,'ALL - prices'!$B$3:$B$219,0),MATCH('COMBINED DATA'!G1070,'ALL - prices'!$J$1:$DY$1,0))</f>
        <v>46.090699999999998</v>
      </c>
      <c r="I1070" s="14">
        <f t="shared" si="78"/>
        <v>2.744536178786257</v>
      </c>
      <c r="J1070" s="15">
        <f>INDEX(MarketCap2!$E$2:$AR$224,MATCH(A1070,MarketCap2!$B$2:$B$224,0),MATCH(G1070,MarketCap2!$E$1:$AR$1,0))</f>
        <v>36621885440</v>
      </c>
      <c r="K1070">
        <f t="shared" si="80"/>
        <v>24.323911861486717</v>
      </c>
      <c r="L1070">
        <f>INDEX('PB2'!$D$2:$AQ$224,MATCH(A1070,'PB2'!$B$2:$B$224,0),MATCH(G1070,'PB2'!$D$1:$AQ$1,0))</f>
        <v>0.78507399559020996</v>
      </c>
      <c r="M1070" s="16">
        <f t="shared" si="81"/>
        <v>1.2737652827848553</v>
      </c>
      <c r="N1070" s="6">
        <f>INDEX('ROA2'!$D$2:$AQ$224,MATCH(A1070,'ROA2'!$B$2:$B$224,0),MATCH(G1070,'ROA2'!$D$1:$AQ$1,0))</f>
        <v>1.6157640218734699</v>
      </c>
      <c r="O1070" s="6">
        <v>73960.996864000001</v>
      </c>
      <c r="P1070" s="28">
        <v>-6.5949054281296679E-3</v>
      </c>
    </row>
    <row r="1071" spans="1:16" x14ac:dyDescent="0.3">
      <c r="A1071" t="s">
        <v>475</v>
      </c>
      <c r="B1071" t="e">
        <f>VLOOKUP(A1071,Sheet3!L:L,1,FALSE)</f>
        <v>#N/A</v>
      </c>
      <c r="C1071" t="str">
        <f>VLOOKUP(A1071,'ALL - prices'!B:C,2,FALSE)</f>
        <v>Brookfield Infrastructure Part</v>
      </c>
      <c r="D1071" t="str">
        <f>VLOOKUP(A1071,'ALL - prices'!B:I,8,FALSE)</f>
        <v>Utilities</v>
      </c>
      <c r="E1071">
        <v>2022</v>
      </c>
      <c r="F1071" t="s">
        <v>680</v>
      </c>
      <c r="G1071" t="str">
        <f t="shared" si="79"/>
        <v>2022-Q2</v>
      </c>
      <c r="H1071" s="4">
        <f>INDEX('ALL - prices'!$J$3:$DY$219,MATCH('COMBINED DATA'!A1071,'ALL - prices'!$B$3:$B$219,0),MATCH('COMBINED DATA'!G1071,'ALL - prices'!$J$1:$DY$1,0))</f>
        <v>41.4435</v>
      </c>
      <c r="I1071" s="14">
        <f t="shared" si="78"/>
        <v>2.956198687926777</v>
      </c>
      <c r="J1071" s="15">
        <f>INDEX(MarketCap2!$E$2:$AR$224,MATCH(A1071,MarketCap2!$B$2:$B$224,0),MATCH(G1071,MarketCap2!$E$1:$AR$1,0))</f>
        <v>29303115776</v>
      </c>
      <c r="K1071">
        <f t="shared" si="80"/>
        <v>24.100959687793502</v>
      </c>
      <c r="L1071">
        <f>INDEX('PB2'!$D$2:$AQ$224,MATCH(A1071,'PB2'!$B$2:$B$224,0),MATCH(G1071,'PB2'!$D$1:$AQ$1,0))</f>
        <v>3.21376299858093</v>
      </c>
      <c r="M1071" s="16">
        <f t="shared" si="81"/>
        <v>0.31116171305773332</v>
      </c>
      <c r="N1071" s="6">
        <f>INDEX('ROA2'!$D$2:$AQ$224,MATCH(A1071,'ROA2'!$B$2:$B$224,0),MATCH(G1071,'ROA2'!$D$1:$AQ$1,0))</f>
        <v>1.4106459617614799</v>
      </c>
      <c r="O1071" s="6">
        <v>76709.003263999999</v>
      </c>
      <c r="P1071" s="28">
        <v>3.7154804782486256E-2</v>
      </c>
    </row>
    <row r="1072" spans="1:16" x14ac:dyDescent="0.3">
      <c r="A1072" t="s">
        <v>475</v>
      </c>
      <c r="B1072" t="e">
        <f>VLOOKUP(A1072,Sheet3!L:L,1,FALSE)</f>
        <v>#N/A</v>
      </c>
      <c r="C1072" t="str">
        <f>VLOOKUP(A1072,'ALL - prices'!B:C,2,FALSE)</f>
        <v>Brookfield Infrastructure Part</v>
      </c>
      <c r="D1072" t="str">
        <f>VLOOKUP(A1072,'ALL - prices'!B:I,8,FALSE)</f>
        <v>Utilities</v>
      </c>
      <c r="E1072">
        <v>2022</v>
      </c>
      <c r="F1072" t="s">
        <v>681</v>
      </c>
      <c r="G1072" t="str">
        <f t="shared" si="79"/>
        <v>2022-Q3</v>
      </c>
      <c r="H1072" s="4">
        <f>INDEX('ALL - prices'!$J$3:$DY$219,MATCH('COMBINED DATA'!A1072,'ALL - prices'!$B$3:$B$219,0),MATCH('COMBINED DATA'!G1072,'ALL - prices'!$J$1:$DY$1,0))</f>
        <v>42.107300000000002</v>
      </c>
      <c r="I1072" s="14">
        <f t="shared" si="78"/>
        <v>3.2696184307193992</v>
      </c>
      <c r="J1072" s="15">
        <f>INDEX(MarketCap2!$E$2:$AR$224,MATCH(A1072,MarketCap2!$B$2:$B$224,0),MATCH(G1072,MarketCap2!$E$1:$AR$1,0))</f>
        <v>29476663296</v>
      </c>
      <c r="K1072">
        <f t="shared" si="80"/>
        <v>24.106864712515605</v>
      </c>
      <c r="L1072">
        <f>INDEX('PB2'!$D$2:$AQ$224,MATCH(A1072,'PB2'!$B$2:$B$224,0),MATCH(G1072,'PB2'!$D$1:$AQ$1,0))</f>
        <v>3.1463999748229998</v>
      </c>
      <c r="M1072" s="16">
        <f t="shared" si="81"/>
        <v>0.31782354691134107</v>
      </c>
      <c r="N1072" s="6">
        <f>INDEX('ROA2'!$D$2:$AQ$224,MATCH(A1072,'ROA2'!$B$2:$B$224,0),MATCH(G1072,'ROA2'!$D$1:$AQ$1,0))</f>
        <v>1.18798303604126</v>
      </c>
      <c r="O1072" s="6">
        <v>73898.999807999993</v>
      </c>
      <c r="P1072" s="28">
        <v>-3.6631990202364649E-2</v>
      </c>
    </row>
    <row r="1073" spans="1:16" x14ac:dyDescent="0.3">
      <c r="A1073" t="s">
        <v>475</v>
      </c>
      <c r="B1073" t="e">
        <f>VLOOKUP(A1073,Sheet3!L:L,1,FALSE)</f>
        <v>#N/A</v>
      </c>
      <c r="C1073" t="str">
        <f>VLOOKUP(A1073,'ALL - prices'!B:C,2,FALSE)</f>
        <v>Brookfield Infrastructure Part</v>
      </c>
      <c r="D1073" t="str">
        <f>VLOOKUP(A1073,'ALL - prices'!B:I,8,FALSE)</f>
        <v>Utilities</v>
      </c>
      <c r="E1073">
        <v>2022</v>
      </c>
      <c r="F1073" t="s">
        <v>682</v>
      </c>
      <c r="G1073" t="str">
        <f t="shared" si="79"/>
        <v>2022-Q4</v>
      </c>
      <c r="H1073" s="4">
        <f>INDEX('ALL - prices'!$J$3:$DY$219,MATCH('COMBINED DATA'!A1073,'ALL - prices'!$B$3:$B$219,0),MATCH('COMBINED DATA'!G1073,'ALL - prices'!$J$1:$DY$1,0))</f>
        <v>35.9863</v>
      </c>
      <c r="I1073" s="14">
        <f t="shared" si="78"/>
        <v>2.9675565919905651</v>
      </c>
      <c r="J1073" s="15">
        <f>INDEX(MarketCap2!$E$2:$AR$224,MATCH(A1073,MarketCap2!$B$2:$B$224,0),MATCH(G1073,MarketCap2!$E$1:$AR$1,0))</f>
        <v>24990619648</v>
      </c>
      <c r="K1073">
        <f t="shared" si="80"/>
        <v>23.941766377324196</v>
      </c>
      <c r="L1073">
        <f>INDEX('PB2'!$D$2:$AQ$224,MATCH(A1073,'PB2'!$B$2:$B$224,0),MATCH(G1073,'PB2'!$D$1:$AQ$1,0))</f>
        <v>3.4211010932922399</v>
      </c>
      <c r="M1073" s="16">
        <f t="shared" si="81"/>
        <v>0.29230355161404092</v>
      </c>
      <c r="N1073" s="6">
        <f>INDEX('ROA2'!$D$2:$AQ$224,MATCH(A1073,'ROA2'!$B$2:$B$224,0),MATCH(G1073,'ROA2'!$D$1:$AQ$1,0))</f>
        <v>0.67890602350234996</v>
      </c>
      <c r="O1073" s="6">
        <v>71960.002559999994</v>
      </c>
      <c r="P1073" s="28">
        <v>-2.6238477557717799E-2</v>
      </c>
    </row>
    <row r="1074" spans="1:16" x14ac:dyDescent="0.3">
      <c r="A1074" t="s">
        <v>475</v>
      </c>
      <c r="B1074" t="e">
        <f>VLOOKUP(A1074,Sheet3!L:L,1,FALSE)</f>
        <v>#N/A</v>
      </c>
      <c r="C1074" t="str">
        <f>VLOOKUP(A1074,'ALL - prices'!B:C,2,FALSE)</f>
        <v>Brookfield Infrastructure Part</v>
      </c>
      <c r="D1074" t="str">
        <f>VLOOKUP(A1074,'ALL - prices'!B:I,8,FALSE)</f>
        <v>Utilities</v>
      </c>
      <c r="E1074">
        <v>2023</v>
      </c>
      <c r="F1074" t="s">
        <v>679</v>
      </c>
      <c r="G1074" t="str">
        <f t="shared" si="79"/>
        <v>2023-Q1</v>
      </c>
      <c r="H1074" s="4">
        <f>INDEX('ALL - prices'!$J$3:$DY$219,MATCH('COMBINED DATA'!A1074,'ALL - prices'!$B$3:$B$219,0),MATCH('COMBINED DATA'!G1074,'ALL - prices'!$J$1:$DY$1,0))</f>
        <v>39.630699999999997</v>
      </c>
      <c r="I1074" s="14">
        <f t="shared" si="78"/>
        <v>2.9095366279128805</v>
      </c>
      <c r="J1074" s="15">
        <f>INDEX(MarketCap2!$E$2:$AR$224,MATCH(A1074,MarketCap2!$B$2:$B$224,0),MATCH(G1074,MarketCap2!$E$1:$AR$1,0))</f>
        <v>27218348032</v>
      </c>
      <c r="K1074">
        <f t="shared" si="80"/>
        <v>24.02715714283503</v>
      </c>
      <c r="L1074">
        <f>INDEX('PB2'!$D$2:$AQ$224,MATCH(A1074,'PB2'!$B$2:$B$224,0),MATCH(G1074,'PB2'!$D$1:$AQ$1,0))</f>
        <v>3.0134649276733398</v>
      </c>
      <c r="M1074" s="16">
        <f t="shared" si="81"/>
        <v>0.33184391522754109</v>
      </c>
      <c r="N1074" s="6">
        <f>INDEX('ROA2'!$D$2:$AQ$224,MATCH(A1074,'ROA2'!$B$2:$B$224,0),MATCH(G1074,'ROA2'!$D$1:$AQ$1,0))</f>
        <v>0.554005026817322</v>
      </c>
      <c r="O1074" s="6">
        <v>72969.003008</v>
      </c>
      <c r="P1074" s="28">
        <v>1.4021684437249779E-2</v>
      </c>
    </row>
    <row r="1075" spans="1:16" x14ac:dyDescent="0.3">
      <c r="A1075" t="s">
        <v>475</v>
      </c>
      <c r="B1075" t="e">
        <f>VLOOKUP(A1075,Sheet3!L:L,1,FALSE)</f>
        <v>#N/A</v>
      </c>
      <c r="C1075" t="str">
        <f>VLOOKUP(A1075,'ALL - prices'!B:C,2,FALSE)</f>
        <v>Brookfield Infrastructure Part</v>
      </c>
      <c r="D1075" t="str">
        <f>VLOOKUP(A1075,'ALL - prices'!B:I,8,FALSE)</f>
        <v>Utilities</v>
      </c>
      <c r="E1075">
        <v>2023</v>
      </c>
      <c r="F1075" t="s">
        <v>680</v>
      </c>
      <c r="G1075" t="str">
        <f t="shared" si="79"/>
        <v>2023-Q2</v>
      </c>
      <c r="H1075" s="4">
        <f>INDEX('ALL - prices'!$J$3:$DY$219,MATCH('COMBINED DATA'!A1075,'ALL - prices'!$B$3:$B$219,0),MATCH('COMBINED DATA'!G1075,'ALL - prices'!$J$1:$DY$1,0))</f>
        <v>42.351999999999997</v>
      </c>
      <c r="I1075" s="14">
        <f t="shared" si="78"/>
        <v>1.8123467236339366</v>
      </c>
      <c r="J1075" s="15">
        <f>INDEX(MarketCap2!$E$2:$AR$224,MATCH(A1075,MarketCap2!$B$2:$B$224,0),MATCH(G1075,MarketCap2!$E$1:$AR$1,0))</f>
        <v>28779122688</v>
      </c>
      <c r="K1075">
        <f t="shared" si="80"/>
        <v>24.082916054549759</v>
      </c>
      <c r="L1075">
        <f>INDEX('PB2'!$D$2:$AQ$224,MATCH(A1075,'PB2'!$B$2:$B$224,0),MATCH(G1075,'PB2'!$D$1:$AQ$1,0))</f>
        <v>2.71250295639038</v>
      </c>
      <c r="M1075" s="16">
        <f t="shared" si="81"/>
        <v>0.36866319265905395</v>
      </c>
      <c r="N1075" s="6">
        <f>INDEX('ROA2'!$D$2:$AQ$224,MATCH(A1075,'ROA2'!$B$2:$B$224,0),MATCH(G1075,'ROA2'!$D$1:$AQ$1,0))</f>
        <v>0.45387500524520902</v>
      </c>
      <c r="O1075" s="6">
        <v>81924.99712</v>
      </c>
      <c r="P1075" s="28">
        <v>0.12273696696963374</v>
      </c>
    </row>
    <row r="1076" spans="1:16" x14ac:dyDescent="0.3">
      <c r="A1076" t="s">
        <v>475</v>
      </c>
      <c r="B1076" t="e">
        <f>VLOOKUP(A1076,Sheet3!L:L,1,FALSE)</f>
        <v>#N/A</v>
      </c>
      <c r="C1076" t="str">
        <f>VLOOKUP(A1076,'ALL - prices'!B:C,2,FALSE)</f>
        <v>Brookfield Infrastructure Part</v>
      </c>
      <c r="D1076" t="str">
        <f>VLOOKUP(A1076,'ALL - prices'!B:I,8,FALSE)</f>
        <v>Utilities</v>
      </c>
      <c r="E1076">
        <v>2023</v>
      </c>
      <c r="F1076" t="s">
        <v>681</v>
      </c>
      <c r="G1076" t="str">
        <f t="shared" si="79"/>
        <v>2023-Q3</v>
      </c>
      <c r="H1076" s="4">
        <f>INDEX('ALL - prices'!$J$3:$DY$219,MATCH('COMBINED DATA'!A1076,'ALL - prices'!$B$3:$B$219,0),MATCH('COMBINED DATA'!G1076,'ALL - prices'!$J$1:$DY$1,0))</f>
        <v>35.378700000000002</v>
      </c>
      <c r="I1076" s="14">
        <f t="shared" si="78"/>
        <v>4.0891097925872977</v>
      </c>
      <c r="J1076" s="15">
        <f>INDEX(MarketCap2!$E$2:$AR$224,MATCH(A1076,MarketCap2!$B$2:$B$224,0),MATCH(G1076,MarketCap2!$E$1:$AR$1,0))</f>
        <v>23734714368</v>
      </c>
      <c r="K1076">
        <f t="shared" si="80"/>
        <v>23.890204554666202</v>
      </c>
      <c r="L1076">
        <f>INDEX('PB2'!$D$2:$AQ$224,MATCH(A1076,'PB2'!$B$2:$B$224,0),MATCH(G1076,'PB2'!$D$1:$AQ$1,0))</f>
        <v>0.41454398632049599</v>
      </c>
      <c r="M1076" s="16">
        <f t="shared" si="81"/>
        <v>2.4122892455298364</v>
      </c>
      <c r="N1076" s="6">
        <f>INDEX('ROA2'!$D$2:$AQ$224,MATCH(A1076,'ROA2'!$B$2:$B$224,0),MATCH(G1076,'ROA2'!$D$1:$AQ$1,0))</f>
        <v>0.72250401973724399</v>
      </c>
      <c r="O1076" s="6">
        <v>81670.995968000003</v>
      </c>
      <c r="P1076" s="28">
        <v>-3.1004108749365933E-3</v>
      </c>
    </row>
    <row r="1077" spans="1:16" x14ac:dyDescent="0.3">
      <c r="A1077" t="s">
        <v>475</v>
      </c>
      <c r="B1077" t="e">
        <f>VLOOKUP(A1077,Sheet3!L:L,1,FALSE)</f>
        <v>#N/A</v>
      </c>
      <c r="C1077" t="str">
        <f>VLOOKUP(A1077,'ALL - prices'!B:C,2,FALSE)</f>
        <v>Brookfield Infrastructure Part</v>
      </c>
      <c r="D1077" t="str">
        <f>VLOOKUP(A1077,'ALL - prices'!B:I,8,FALSE)</f>
        <v>Utilities</v>
      </c>
      <c r="E1077">
        <v>2023</v>
      </c>
      <c r="F1077" t="s">
        <v>682</v>
      </c>
      <c r="G1077" t="str">
        <f t="shared" si="79"/>
        <v>2023-Q4</v>
      </c>
      <c r="H1077" s="4">
        <f>INDEX('ALL - prices'!$J$3:$DY$219,MATCH('COMBINED DATA'!A1077,'ALL - prices'!$B$3:$B$219,0),MATCH('COMBINED DATA'!G1077,'ALL - prices'!$J$1:$DY$1,0))</f>
        <v>37.608199999999997</v>
      </c>
      <c r="I1077" s="14">
        <f t="shared" si="78"/>
        <v>4.47371248619831</v>
      </c>
      <c r="J1077" s="15">
        <f>INDEX(MarketCap2!$E$2:$AR$224,MATCH(A1077,MarketCap2!$B$2:$B$224,0),MATCH(G1077,MarketCap2!$E$1:$AR$1,0))</f>
        <v>24948197376</v>
      </c>
      <c r="K1077">
        <f t="shared" si="80"/>
        <v>23.940067407074903</v>
      </c>
      <c r="L1077">
        <f>INDEX('PB2'!$D$2:$AQ$224,MATCH(A1077,'PB2'!$B$2:$B$224,0),MATCH(G1077,'PB2'!$D$1:$AQ$1,0))</f>
        <v>2.7045249938964799</v>
      </c>
      <c r="M1077" s="16">
        <f t="shared" si="81"/>
        <v>0.36975069642794234</v>
      </c>
      <c r="N1077" s="6">
        <f>INDEX('ROA2'!$D$2:$AQ$224,MATCH(A1077,'ROA2'!$B$2:$B$224,0),MATCH(G1077,'ROA2'!$D$1:$AQ$1,0))</f>
        <v>0.65174597501754805</v>
      </c>
      <c r="O1077" s="6">
        <v>97737.998336000004</v>
      </c>
      <c r="P1077" s="28">
        <v>0.19672837557038375</v>
      </c>
    </row>
    <row r="1078" spans="1:16" x14ac:dyDescent="0.3">
      <c r="A1078" t="s">
        <v>475</v>
      </c>
      <c r="B1078" t="e">
        <f>VLOOKUP(A1078,Sheet3!L:L,1,FALSE)</f>
        <v>#N/A</v>
      </c>
      <c r="C1078" t="str">
        <f>VLOOKUP(A1078,'ALL - prices'!B:C,2,FALSE)</f>
        <v>Brookfield Infrastructure Part</v>
      </c>
      <c r="D1078" t="str">
        <f>VLOOKUP(A1078,'ALL - prices'!B:I,8,FALSE)</f>
        <v>Utilities</v>
      </c>
      <c r="E1078" s="18">
        <v>2024</v>
      </c>
      <c r="F1078" t="s">
        <v>679</v>
      </c>
      <c r="G1078" t="str">
        <f t="shared" si="79"/>
        <v>2024-Q1</v>
      </c>
      <c r="H1078" s="4">
        <f>INDEX('ALL - prices'!$J$3:$DY$219,MATCH('COMBINED DATA'!A1078,'ALL - prices'!$B$3:$B$219,0),MATCH('COMBINED DATA'!G1078,'ALL - prices'!$J$1:$DY$1,0))</f>
        <v>38.6434</v>
      </c>
      <c r="I1078" s="14" t="s">
        <v>769</v>
      </c>
      <c r="J1078" s="15">
        <f>INDEX(MarketCap2!$E$2:$AR$224,MATCH(A1078,MarketCap2!$B$2:$B$224,0),MATCH(G1078,MarketCap2!$E$1:$AR$1,0))</f>
        <v>25310367744</v>
      </c>
      <c r="K1078">
        <f t="shared" si="80"/>
        <v>23.954479940990936</v>
      </c>
      <c r="L1078">
        <f>INDEX('PB2'!$D$2:$AQ$224,MATCH(A1078,'PB2'!$B$2:$B$224,0),MATCH(G1078,'PB2'!$D$1:$AQ$1,0))</f>
        <v>2.7746229171752899</v>
      </c>
      <c r="M1078" s="16">
        <f t="shared" si="81"/>
        <v>0.36040933483604753</v>
      </c>
      <c r="N1078" s="6">
        <f>INDEX('ROA2'!$D$2:$AQ$224,MATCH(A1078,'ROA2'!$B$2:$B$224,0),MATCH(G1078,'ROA2'!$D$1:$AQ$1,0))</f>
        <v>0.49725800752639798</v>
      </c>
      <c r="O1078" s="6">
        <v>100783.99692799999</v>
      </c>
      <c r="P1078" s="28">
        <v>3.11649373207805E-2</v>
      </c>
    </row>
    <row r="1079" spans="1:16" x14ac:dyDescent="0.3">
      <c r="A1079" t="s">
        <v>475</v>
      </c>
      <c r="B1079" t="e">
        <f>VLOOKUP(A1079,Sheet3!L:L,1,FALSE)</f>
        <v>#N/A</v>
      </c>
      <c r="C1079" t="str">
        <f>VLOOKUP(A1079,'ALL - prices'!B:C,2,FALSE)</f>
        <v>Brookfield Infrastructure Part</v>
      </c>
      <c r="D1079" t="str">
        <f>VLOOKUP(A1079,'ALL - prices'!B:I,8,FALSE)</f>
        <v>Utilities</v>
      </c>
      <c r="E1079" s="18">
        <v>2024</v>
      </c>
      <c r="F1079" t="s">
        <v>680</v>
      </c>
      <c r="G1079" t="str">
        <f t="shared" si="79"/>
        <v>2024-Q2</v>
      </c>
      <c r="H1079" s="4">
        <f>INDEX('ALL - prices'!$J$3:$DY$219,MATCH('COMBINED DATA'!A1079,'ALL - prices'!$B$3:$B$219,0),MATCH('COMBINED DATA'!G1079,'ALL - prices'!$J$1:$DY$1,0))</f>
        <v>34.819299999999998</v>
      </c>
      <c r="I1079" s="14" t="s">
        <v>769</v>
      </c>
      <c r="J1079" s="15">
        <f>INDEX(MarketCap2!$E$2:$AR$224,MATCH(A1079,MarketCap2!$B$2:$B$224,0),MATCH(G1079,MarketCap2!$E$1:$AR$1,0))</f>
        <v>22479863808</v>
      </c>
      <c r="K1079">
        <f t="shared" si="80"/>
        <v>23.835885803590561</v>
      </c>
      <c r="L1079">
        <f>INDEX('PB2'!$D$2:$AQ$224,MATCH(A1079,'PB2'!$B$2:$B$224,0),MATCH(G1079,'PB2'!$D$1:$AQ$1,0))</f>
        <v>2.5712809562683101</v>
      </c>
      <c r="M1079" s="16">
        <f t="shared" si="81"/>
        <v>0.38891121468549905</v>
      </c>
      <c r="N1079" s="6">
        <f>INDEX('ROA2'!$D$2:$AQ$224,MATCH(A1079,'ROA2'!$B$2:$B$224,0),MATCH(G1079,'ROA2'!$D$1:$AQ$1,0))</f>
        <v>0.62532097101211503</v>
      </c>
      <c r="O1079" s="6">
        <v>103259.99616</v>
      </c>
      <c r="P1079" s="28">
        <v>2.4567384778050167E-2</v>
      </c>
    </row>
    <row r="1080" spans="1:16" x14ac:dyDescent="0.3">
      <c r="A1080" t="s">
        <v>475</v>
      </c>
      <c r="B1080" t="e">
        <f>VLOOKUP(A1080,Sheet3!L:L,1,FALSE)</f>
        <v>#N/A</v>
      </c>
      <c r="C1080" t="str">
        <f>VLOOKUP(A1080,'ALL - prices'!B:C,2,FALSE)</f>
        <v>Brookfield Infrastructure Part</v>
      </c>
      <c r="D1080" t="str">
        <f>VLOOKUP(A1080,'ALL - prices'!B:I,8,FALSE)</f>
        <v>Utilities</v>
      </c>
      <c r="E1080" s="18">
        <v>2024</v>
      </c>
      <c r="F1080" t="s">
        <v>681</v>
      </c>
      <c r="G1080" t="str">
        <f t="shared" si="79"/>
        <v>2024-Q3</v>
      </c>
      <c r="H1080" s="4">
        <f>INDEX('ALL - prices'!$J$3:$DY$219,MATCH('COMBINED DATA'!A1080,'ALL - prices'!$B$3:$B$219,0),MATCH('COMBINED DATA'!G1080,'ALL - prices'!$J$1:$DY$1,0))</f>
        <v>44.536999999999999</v>
      </c>
      <c r="I1080" s="14" t="s">
        <v>769</v>
      </c>
      <c r="J1080" s="15">
        <f>INDEX(MarketCap2!$E$2:$AR$224,MATCH(A1080,MarketCap2!$B$2:$B$224,0),MATCH(G1080,MarketCap2!$E$1:$AR$1,0))</f>
        <v>28353406976</v>
      </c>
      <c r="K1080">
        <f t="shared" si="80"/>
        <v>24.068013035419956</v>
      </c>
      <c r="L1080">
        <f>INDEX('PB2'!$D$2:$AQ$224,MATCH(A1080,'PB2'!$B$2:$B$224,0),MATCH(G1080,'PB2'!$D$1:$AQ$1,0))</f>
        <v>3.4664599895477299</v>
      </c>
      <c r="M1080" s="16">
        <f t="shared" si="81"/>
        <v>0.28847873710219002</v>
      </c>
      <c r="N1080" s="6">
        <f>INDEX('ROA2'!$D$2:$AQ$224,MATCH(A1080,'ROA2'!$B$2:$B$224,0),MATCH(G1080,'ROA2'!$D$1:$AQ$1,0))</f>
        <v>0.22896200418472301</v>
      </c>
      <c r="O1080" s="6">
        <v>100892.000256</v>
      </c>
      <c r="P1080" s="28">
        <v>-2.2932364827234909E-2</v>
      </c>
    </row>
    <row r="1081" spans="1:16" x14ac:dyDescent="0.3">
      <c r="A1081" t="s">
        <v>475</v>
      </c>
      <c r="B1081" t="e">
        <f>VLOOKUP(A1081,Sheet3!L:L,1,FALSE)</f>
        <v>#N/A</v>
      </c>
      <c r="C1081" t="str">
        <f>VLOOKUP(A1081,'ALL - prices'!B:C,2,FALSE)</f>
        <v>Brookfield Infrastructure Part</v>
      </c>
      <c r="D1081" t="str">
        <f>VLOOKUP(A1081,'ALL - prices'!B:I,8,FALSE)</f>
        <v>Utilities</v>
      </c>
      <c r="E1081" s="18">
        <v>2024</v>
      </c>
      <c r="F1081" t="s">
        <v>682</v>
      </c>
      <c r="G1081" t="str">
        <f t="shared" si="79"/>
        <v>2024-Q4</v>
      </c>
      <c r="H1081" s="4">
        <f>INDEX('ALL - prices'!$J$3:$DY$219,MATCH('COMBINED DATA'!A1081,'ALL - prices'!$B$3:$B$219,0),MATCH('COMBINED DATA'!G1081,'ALL - prices'!$J$1:$DY$1,0))</f>
        <v>43.351799999999997</v>
      </c>
      <c r="I1081" s="14" t="s">
        <v>769</v>
      </c>
      <c r="J1081" s="15">
        <f>INDEX(MarketCap2!$E$2:$AR$224,MATCH(A1081,MarketCap2!$B$2:$B$224,0),MATCH(G1081,MarketCap2!$E$1:$AR$1,0))</f>
        <v>27405238272</v>
      </c>
      <c r="K1081">
        <f t="shared" si="80"/>
        <v>24.034000009878508</v>
      </c>
      <c r="L1081">
        <f>INDEX('PB2'!$D$2:$AQ$224,MATCH(A1081,'PB2'!$B$2:$B$224,0),MATCH(G1081,'PB2'!$D$1:$AQ$1,0))</f>
        <v>3.1449418056787799</v>
      </c>
      <c r="M1081" s="16">
        <f t="shared" si="81"/>
        <v>0.31797090750433382</v>
      </c>
      <c r="N1081" s="6">
        <f>INDEX('ROA2'!$D$2:$AQ$224,MATCH(A1081,'ROA2'!$B$2:$B$224,0),MATCH(G1081,'ROA2'!$D$1:$AQ$1,0))</f>
        <v>0.103456996381283</v>
      </c>
      <c r="O1081" s="6">
        <v>105244.000256</v>
      </c>
      <c r="P1081" s="28">
        <v>4.3135233605809981E-2</v>
      </c>
    </row>
    <row r="1082" spans="1:16" x14ac:dyDescent="0.3">
      <c r="A1082" t="s">
        <v>476</v>
      </c>
      <c r="B1082" t="str">
        <f>VLOOKUP(A1082,Sheet3!L:L,1,FALSE)</f>
        <v>BIR CN EQUITY</v>
      </c>
      <c r="C1082" t="str">
        <f>VLOOKUP(A1082,'ALL - prices'!B:C,2,FALSE)</f>
        <v>Birchcliff Energy Ltd</v>
      </c>
      <c r="D1082" t="str">
        <f>VLOOKUP(A1082,'ALL - prices'!B:I,8,FALSE)</f>
        <v>Energy</v>
      </c>
      <c r="E1082">
        <v>2015</v>
      </c>
      <c r="F1082" t="s">
        <v>679</v>
      </c>
      <c r="G1082" t="str">
        <f t="shared" si="79"/>
        <v>2015-Q1</v>
      </c>
      <c r="H1082" s="4">
        <f>INDEX('ALL - prices'!$J$3:$DY$219,MATCH('COMBINED DATA'!A1082,'ALL - prices'!$B$3:$B$219,0),MATCH('COMBINED DATA'!G1082,'ALL - prices'!$J$1:$DY$1,0))</f>
        <v>4.8442999999999996</v>
      </c>
      <c r="I1082" s="14">
        <f t="shared" ref="I1082:I1117" si="82">STDEV(H1083:H1086)</f>
        <v>0.92200163909832411</v>
      </c>
      <c r="J1082" s="6">
        <f>INDEX('market cap'!$B$3:$DQ$219,MATCH(A1082,'market cap'!$A$3:$A$219,0),MATCH(G1082,'market cap'!$B$1:$DQ$1,0))</f>
        <v>1032.4417000000001</v>
      </c>
      <c r="K1082">
        <f t="shared" si="80"/>
        <v>6.9396818583499451</v>
      </c>
      <c r="L1082">
        <f>INDEX('PB2'!$D$2:$AQ$224,MATCH(A1082,'PB2'!$B$2:$B$224,0),MATCH(G1082,'PB2'!$D$1:$AQ$1,0))</f>
        <v>0.97146797180175803</v>
      </c>
      <c r="M1082" s="16">
        <f t="shared" si="81"/>
        <v>1.0293700142736815</v>
      </c>
      <c r="N1082" s="6">
        <f>INDEX('ROA2'!$D$2:$AQ$224,MATCH(A1082,'ROA2'!$B$2:$B$224,0),MATCH(G1082,'ROA2'!$D$1:$AQ$1,0))</f>
        <v>6.5219469070434597</v>
      </c>
      <c r="O1082" s="6">
        <v>1918.6800639999999</v>
      </c>
      <c r="P1082" s="28">
        <v>3.9549041313329342E-2</v>
      </c>
    </row>
    <row r="1083" spans="1:16" x14ac:dyDescent="0.3">
      <c r="A1083" t="s">
        <v>476</v>
      </c>
      <c r="B1083" t="str">
        <f>VLOOKUP(A1083,Sheet3!L:L,1,FALSE)</f>
        <v>BIR CN EQUITY</v>
      </c>
      <c r="C1083" t="str">
        <f>VLOOKUP(A1083,'ALL - prices'!B:C,2,FALSE)</f>
        <v>Birchcliff Energy Ltd</v>
      </c>
      <c r="D1083" t="str">
        <f>VLOOKUP(A1083,'ALL - prices'!B:I,8,FALSE)</f>
        <v>Energy</v>
      </c>
      <c r="E1083">
        <v>2015</v>
      </c>
      <c r="F1083" t="s">
        <v>680</v>
      </c>
      <c r="G1083" t="str">
        <f t="shared" si="79"/>
        <v>2015-Q2</v>
      </c>
      <c r="H1083" s="4">
        <f>INDEX('ALL - prices'!$J$3:$DY$219,MATCH('COMBINED DATA'!A1083,'ALL - prices'!$B$3:$B$219,0),MATCH('COMBINED DATA'!G1083,'ALL - prices'!$J$1:$DY$1,0))</f>
        <v>4.9800000000000004</v>
      </c>
      <c r="I1083" s="14">
        <f t="shared" si="82"/>
        <v>0.90072471562255851</v>
      </c>
      <c r="J1083" s="6">
        <f>INDEX('market cap'!$B$3:$DQ$219,MATCH(A1083,'market cap'!$A$3:$A$219,0),MATCH(G1083,'market cap'!$B$1:$DQ$1,0))</f>
        <v>1061.4616000000001</v>
      </c>
      <c r="K1083">
        <f t="shared" si="80"/>
        <v>6.967402105265232</v>
      </c>
      <c r="L1083">
        <f>INDEX('PB2'!$D$2:$AQ$224,MATCH(A1083,'PB2'!$B$2:$B$224,0),MATCH(G1083,'PB2'!$D$1:$AQ$1,0))</f>
        <v>1.0016460418701201</v>
      </c>
      <c r="M1083" s="16">
        <f t="shared" si="81"/>
        <v>0.99835666313117277</v>
      </c>
      <c r="N1083" s="6">
        <f>INDEX('ROA2'!$D$2:$AQ$224,MATCH(A1083,'ROA2'!$B$2:$B$224,0),MATCH(G1083,'ROA2'!$D$1:$AQ$1,0))</f>
        <v>3.8417088985443102</v>
      </c>
      <c r="O1083" s="6">
        <v>1983.249024</v>
      </c>
      <c r="P1083" s="28">
        <v>3.3652801846175882E-2</v>
      </c>
    </row>
    <row r="1084" spans="1:16" x14ac:dyDescent="0.3">
      <c r="A1084" t="s">
        <v>476</v>
      </c>
      <c r="B1084" t="str">
        <f>VLOOKUP(A1084,Sheet3!L:L,1,FALSE)</f>
        <v>BIR CN EQUITY</v>
      </c>
      <c r="C1084" t="str">
        <f>VLOOKUP(A1084,'ALL - prices'!B:C,2,FALSE)</f>
        <v>Birchcliff Energy Ltd</v>
      </c>
      <c r="D1084" t="str">
        <f>VLOOKUP(A1084,'ALL - prices'!B:I,8,FALSE)</f>
        <v>Energy</v>
      </c>
      <c r="E1084">
        <v>2015</v>
      </c>
      <c r="F1084" t="s">
        <v>681</v>
      </c>
      <c r="G1084" t="str">
        <f t="shared" si="79"/>
        <v>2015-Q3</v>
      </c>
      <c r="H1084" s="4">
        <f>INDEX('ALL - prices'!$J$3:$DY$219,MATCH('COMBINED DATA'!A1084,'ALL - prices'!$B$3:$B$219,0),MATCH('COMBINED DATA'!G1084,'ALL - prices'!$J$1:$DY$1,0))</f>
        <v>4.5585000000000004</v>
      </c>
      <c r="I1084" s="14">
        <f t="shared" si="82"/>
        <v>1.584249415075375</v>
      </c>
      <c r="J1084" s="6">
        <f>INDEX('market cap'!$B$3:$DQ$219,MATCH(A1084,'market cap'!$A$3:$A$219,0),MATCH(G1084,'market cap'!$B$1:$DQ$1,0))</f>
        <v>971.69659999999999</v>
      </c>
      <c r="K1084">
        <f t="shared" si="80"/>
        <v>6.8790436158169399</v>
      </c>
      <c r="L1084">
        <f>INDEX('PB2'!$D$2:$AQ$224,MATCH(A1084,'PB2'!$B$2:$B$224,0),MATCH(G1084,'PB2'!$D$1:$AQ$1,0))</f>
        <v>0.91188001632690396</v>
      </c>
      <c r="M1084" s="16">
        <f t="shared" si="81"/>
        <v>1.0966355025829468</v>
      </c>
      <c r="N1084" s="6">
        <f>INDEX('ROA2'!$D$2:$AQ$224,MATCH(A1084,'ROA2'!$B$2:$B$224,0),MATCH(G1084,'ROA2'!$D$1:$AQ$1,0))</f>
        <v>2.0667519569396999</v>
      </c>
      <c r="O1084" s="6">
        <v>2009.059968</v>
      </c>
      <c r="P1084" s="28">
        <v>1.3014474575634564E-2</v>
      </c>
    </row>
    <row r="1085" spans="1:16" x14ac:dyDescent="0.3">
      <c r="A1085" t="s">
        <v>476</v>
      </c>
      <c r="B1085" t="str">
        <f>VLOOKUP(A1085,Sheet3!L:L,1,FALSE)</f>
        <v>BIR CN EQUITY</v>
      </c>
      <c r="C1085" t="str">
        <f>VLOOKUP(A1085,'ALL - prices'!B:C,2,FALSE)</f>
        <v>Birchcliff Energy Ltd</v>
      </c>
      <c r="D1085" t="str">
        <f>VLOOKUP(A1085,'ALL - prices'!B:I,8,FALSE)</f>
        <v>Energy</v>
      </c>
      <c r="E1085">
        <v>2015</v>
      </c>
      <c r="F1085" t="s">
        <v>682</v>
      </c>
      <c r="G1085" t="str">
        <f t="shared" si="79"/>
        <v>2015-Q4</v>
      </c>
      <c r="H1085" s="4">
        <f>INDEX('ALL - prices'!$J$3:$DY$219,MATCH('COMBINED DATA'!A1085,'ALL - prices'!$B$3:$B$219,0),MATCH('COMBINED DATA'!G1085,'ALL - prices'!$J$1:$DY$1,0))</f>
        <v>2.8864999999999998</v>
      </c>
      <c r="I1085" s="14">
        <f t="shared" si="82"/>
        <v>1.3963310806061238</v>
      </c>
      <c r="J1085" s="6">
        <f>INDEX('market cap'!$B$3:$DQ$219,MATCH(A1085,'market cap'!$A$3:$A$219,0),MATCH(G1085,'market cap'!$B$1:$DQ$1,0))</f>
        <v>615.32249999999999</v>
      </c>
      <c r="K1085">
        <f t="shared" si="80"/>
        <v>6.4221465206059039</v>
      </c>
      <c r="L1085">
        <f>INDEX('PB2'!$D$2:$AQ$224,MATCH(A1085,'PB2'!$B$2:$B$224,0),MATCH(G1085,'PB2'!$D$1:$AQ$1,0))</f>
        <v>0.58214002847671498</v>
      </c>
      <c r="M1085" s="16">
        <f t="shared" si="81"/>
        <v>1.7177997579322946</v>
      </c>
      <c r="N1085" s="6">
        <f>INDEX('ROA2'!$D$2:$AQ$224,MATCH(A1085,'ROA2'!$B$2:$B$224,0),MATCH(G1085,'ROA2'!$D$1:$AQ$1,0))</f>
        <v>0.73506200313568104</v>
      </c>
      <c r="O1085" s="6">
        <v>2022.017024</v>
      </c>
      <c r="P1085" s="28">
        <v>6.4493127165828655E-3</v>
      </c>
    </row>
    <row r="1086" spans="1:16" x14ac:dyDescent="0.3">
      <c r="A1086" t="s">
        <v>476</v>
      </c>
      <c r="B1086" t="str">
        <f>VLOOKUP(A1086,Sheet3!L:L,1,FALSE)</f>
        <v>BIR CN EQUITY</v>
      </c>
      <c r="C1086" t="str">
        <f>VLOOKUP(A1086,'ALL - prices'!B:C,2,FALSE)</f>
        <v>Birchcliff Energy Ltd</v>
      </c>
      <c r="D1086" t="str">
        <f>VLOOKUP(A1086,'ALL - prices'!B:I,8,FALSE)</f>
        <v>Energy</v>
      </c>
      <c r="E1086">
        <v>2016</v>
      </c>
      <c r="F1086" t="s">
        <v>679</v>
      </c>
      <c r="G1086" t="str">
        <f t="shared" si="79"/>
        <v>2016-Q1</v>
      </c>
      <c r="H1086" s="4">
        <f>INDEX('ALL - prices'!$J$3:$DY$219,MATCH('COMBINED DATA'!A1086,'ALL - prices'!$B$3:$B$219,0),MATCH('COMBINED DATA'!G1086,'ALL - prices'!$J$1:$DY$1,0))</f>
        <v>3.7797000000000001</v>
      </c>
      <c r="I1086" s="14">
        <f t="shared" si="82"/>
        <v>0.86356614637598705</v>
      </c>
      <c r="J1086" s="6">
        <f>INDEX('market cap'!$B$3:$DQ$219,MATCH(A1086,'market cap'!$A$3:$A$219,0),MATCH(G1086,'market cap'!$B$1:$DQ$1,0))</f>
        <v>805.70690000000002</v>
      </c>
      <c r="K1086">
        <f t="shared" si="80"/>
        <v>6.6917200287281107</v>
      </c>
      <c r="L1086">
        <f>INDEX('PB2'!$D$2:$AQ$224,MATCH(A1086,'PB2'!$B$2:$B$224,0),MATCH(G1086,'PB2'!$D$1:$AQ$1,0))</f>
        <v>0.77061897516250599</v>
      </c>
      <c r="M1086" s="16">
        <f t="shared" si="81"/>
        <v>1.2976581582216071</v>
      </c>
      <c r="N1086" s="6">
        <f>INDEX('ROA2'!$D$2:$AQ$224,MATCH(A1086,'ROA2'!$B$2:$B$224,0),MATCH(G1086,'ROA2'!$D$1:$AQ$1,0))</f>
        <v>-0.61662501096725497</v>
      </c>
      <c r="O1086" s="6">
        <v>2025.3730559999999</v>
      </c>
      <c r="P1086" s="28">
        <v>1.6597446807648211E-3</v>
      </c>
    </row>
    <row r="1087" spans="1:16" x14ac:dyDescent="0.3">
      <c r="A1087" t="s">
        <v>476</v>
      </c>
      <c r="B1087" t="str">
        <f>VLOOKUP(A1087,Sheet3!L:L,1,FALSE)</f>
        <v>BIR CN EQUITY</v>
      </c>
      <c r="C1087" t="str">
        <f>VLOOKUP(A1087,'ALL - prices'!B:C,2,FALSE)</f>
        <v>Birchcliff Energy Ltd</v>
      </c>
      <c r="D1087" t="str">
        <f>VLOOKUP(A1087,'ALL - prices'!B:I,8,FALSE)</f>
        <v>Energy</v>
      </c>
      <c r="E1087">
        <v>2016</v>
      </c>
      <c r="F1087" t="s">
        <v>680</v>
      </c>
      <c r="G1087" t="str">
        <f t="shared" si="79"/>
        <v>2016-Q2</v>
      </c>
      <c r="H1087" s="4">
        <f>INDEX('ALL - prices'!$J$3:$DY$219,MATCH('COMBINED DATA'!A1087,'ALL - prices'!$B$3:$B$219,0),MATCH('COMBINED DATA'!G1087,'ALL - prices'!$J$1:$DY$1,0))</f>
        <v>4.9157000000000002</v>
      </c>
      <c r="I1087" s="14">
        <f t="shared" si="82"/>
        <v>1.0735004467473053</v>
      </c>
      <c r="J1087" s="6">
        <f>INDEX('market cap'!$B$3:$DQ$219,MATCH(A1087,'market cap'!$A$3:$A$219,0),MATCH(G1087,'market cap'!$B$1:$DQ$1,0))</f>
        <v>1047.8759</v>
      </c>
      <c r="K1087">
        <f t="shared" si="80"/>
        <v>6.9545204418387216</v>
      </c>
      <c r="L1087">
        <f>INDEX('PB2'!$D$2:$AQ$224,MATCH(A1087,'PB2'!$B$2:$B$224,0),MATCH(G1087,'PB2'!$D$1:$AQ$1,0))</f>
        <v>1.02474701404572</v>
      </c>
      <c r="M1087" s="16">
        <f t="shared" si="81"/>
        <v>0.9758506112176718</v>
      </c>
      <c r="N1087" s="6">
        <f>INDEX('ROA2'!$D$2:$AQ$224,MATCH(A1087,'ROA2'!$B$2:$B$224,0),MATCH(G1087,'ROA2'!$D$1:$AQ$1,0))</f>
        <v>-1.0264650583267201</v>
      </c>
      <c r="O1087" s="6">
        <v>2053.1299840000001</v>
      </c>
      <c r="P1087" s="28">
        <v>1.370460020576093E-2</v>
      </c>
    </row>
    <row r="1088" spans="1:16" x14ac:dyDescent="0.3">
      <c r="A1088" t="s">
        <v>476</v>
      </c>
      <c r="B1088" t="str">
        <f>VLOOKUP(A1088,Sheet3!L:L,1,FALSE)</f>
        <v>BIR CN EQUITY</v>
      </c>
      <c r="C1088" t="str">
        <f>VLOOKUP(A1088,'ALL - prices'!B:C,2,FALSE)</f>
        <v>Birchcliff Energy Ltd</v>
      </c>
      <c r="D1088" t="str">
        <f>VLOOKUP(A1088,'ALL - prices'!B:I,8,FALSE)</f>
        <v>Energy</v>
      </c>
      <c r="E1088">
        <v>2016</v>
      </c>
      <c r="F1088" t="s">
        <v>681</v>
      </c>
      <c r="G1088" t="str">
        <f t="shared" si="79"/>
        <v>2016-Q3</v>
      </c>
      <c r="H1088" s="4">
        <f>INDEX('ALL - prices'!$J$3:$DY$219,MATCH('COMBINED DATA'!A1088,'ALL - prices'!$B$3:$B$219,0),MATCH('COMBINED DATA'!G1088,'ALL - prices'!$J$1:$DY$1,0))</f>
        <v>6.5590000000000002</v>
      </c>
      <c r="I1088" s="14">
        <f t="shared" si="82"/>
        <v>1.0977486366043296</v>
      </c>
      <c r="J1088" s="6">
        <f>INDEX('market cap'!$B$3:$DQ$219,MATCH(A1088,'market cap'!$A$3:$A$219,0),MATCH(G1088,'market cap'!$B$1:$DQ$1,0))</f>
        <v>2413.1550000000002</v>
      </c>
      <c r="K1088">
        <f t="shared" si="80"/>
        <v>7.7886902989536564</v>
      </c>
      <c r="L1088">
        <f>INDEX('PB2'!$D$2:$AQ$224,MATCH(A1088,'PB2'!$B$2:$B$224,0),MATCH(G1088,'PB2'!$D$1:$AQ$1,0))</f>
        <v>1.4254120588302599</v>
      </c>
      <c r="M1088" s="16">
        <f t="shared" si="81"/>
        <v>0.70155152245634356</v>
      </c>
      <c r="N1088" s="6">
        <f>INDEX('ROA2'!$D$2:$AQ$224,MATCH(A1088,'ROA2'!$B$2:$B$224,0),MATCH(G1088,'ROA2'!$D$1:$AQ$1,0))</f>
        <v>-1.9597519636154199</v>
      </c>
      <c r="O1088" s="6">
        <v>2059.1069440000001</v>
      </c>
      <c r="P1088" s="28">
        <v>2.9111454445545529E-3</v>
      </c>
    </row>
    <row r="1089" spans="1:16" x14ac:dyDescent="0.3">
      <c r="A1089" t="s">
        <v>476</v>
      </c>
      <c r="B1089" t="str">
        <f>VLOOKUP(A1089,Sheet3!L:L,1,FALSE)</f>
        <v>BIR CN EQUITY</v>
      </c>
      <c r="C1089" t="str">
        <f>VLOOKUP(A1089,'ALL - prices'!B:C,2,FALSE)</f>
        <v>Birchcliff Energy Ltd</v>
      </c>
      <c r="D1089" t="str">
        <f>VLOOKUP(A1089,'ALL - prices'!B:I,8,FALSE)</f>
        <v>Energy</v>
      </c>
      <c r="E1089">
        <v>2016</v>
      </c>
      <c r="F1089" t="s">
        <v>682</v>
      </c>
      <c r="G1089" t="str">
        <f t="shared" si="79"/>
        <v>2016-Q4</v>
      </c>
      <c r="H1089" s="4">
        <f>INDEX('ALL - prices'!$J$3:$DY$219,MATCH('COMBINED DATA'!A1089,'ALL - prices'!$B$3:$B$219,0),MATCH('COMBINED DATA'!G1089,'ALL - prices'!$J$1:$DY$1,0))</f>
        <v>6.6947999999999999</v>
      </c>
      <c r="I1089" s="14">
        <f t="shared" si="82"/>
        <v>0.91894095203844794</v>
      </c>
      <c r="J1089" s="6">
        <f>INDEX('market cap'!$B$3:$DQ$219,MATCH(A1089,'market cap'!$A$3:$A$219,0),MATCH(G1089,'market cap'!$B$1:$DQ$1,0))</f>
        <v>2466.6750999999999</v>
      </c>
      <c r="K1089">
        <f t="shared" si="80"/>
        <v>7.8106264094372255</v>
      </c>
      <c r="L1089">
        <f>INDEX('PB2'!$D$2:$AQ$224,MATCH(A1089,'PB2'!$B$2:$B$224,0),MATCH(G1089,'PB2'!$D$1:$AQ$1,0))</f>
        <v>1.4443160295486499</v>
      </c>
      <c r="M1089" s="16">
        <f t="shared" si="81"/>
        <v>0.69236924574776126</v>
      </c>
      <c r="N1089" s="6">
        <f>INDEX('ROA2'!$D$2:$AQ$224,MATCH(A1089,'ROA2'!$B$2:$B$224,0),MATCH(G1089,'ROA2'!$D$1:$AQ$1,0))</f>
        <v>-1.9357559680938701</v>
      </c>
      <c r="O1089" s="6">
        <v>2703.9930880000002</v>
      </c>
      <c r="P1089" s="28">
        <v>0.31318729990160238</v>
      </c>
    </row>
    <row r="1090" spans="1:16" x14ac:dyDescent="0.3">
      <c r="A1090" t="s">
        <v>476</v>
      </c>
      <c r="B1090" t="str">
        <f>VLOOKUP(A1090,Sheet3!L:L,1,FALSE)</f>
        <v>BIR CN EQUITY</v>
      </c>
      <c r="C1090" t="str">
        <f>VLOOKUP(A1090,'ALL - prices'!B:C,2,FALSE)</f>
        <v>Birchcliff Energy Ltd</v>
      </c>
      <c r="D1090" t="str">
        <f>VLOOKUP(A1090,'ALL - prices'!B:I,8,FALSE)</f>
        <v>Energy</v>
      </c>
      <c r="E1090">
        <v>2017</v>
      </c>
      <c r="F1090" t="s">
        <v>679</v>
      </c>
      <c r="G1090" t="str">
        <f t="shared" si="79"/>
        <v>2017-Q1</v>
      </c>
      <c r="H1090" s="4">
        <f>INDEX('ALL - prices'!$J$3:$DY$219,MATCH('COMBINED DATA'!A1090,'ALL - prices'!$B$3:$B$219,0),MATCH('COMBINED DATA'!G1090,'ALL - prices'!$J$1:$DY$1,0))</f>
        <v>5.45</v>
      </c>
      <c r="I1090" s="14">
        <f t="shared" si="82"/>
        <v>0.84103959627356173</v>
      </c>
      <c r="J1090" s="6">
        <f>INDEX('market cap'!$B$3:$DQ$219,MATCH(A1090,'market cap'!$A$3:$A$219,0),MATCH(G1090,'market cap'!$B$1:$DQ$1,0))</f>
        <v>2007.3416999999999</v>
      </c>
      <c r="K1090">
        <f t="shared" si="80"/>
        <v>7.6045665884153646</v>
      </c>
      <c r="L1090">
        <f>INDEX('PB2'!$D$2:$AQ$224,MATCH(A1090,'PB2'!$B$2:$B$224,0),MATCH(G1090,'PB2'!$D$1:$AQ$1,0))</f>
        <v>1.1553970575332599</v>
      </c>
      <c r="M1090" s="16">
        <f t="shared" si="81"/>
        <v>0.86550332933595286</v>
      </c>
      <c r="N1090" s="6">
        <f>INDEX('ROA2'!$D$2:$AQ$224,MATCH(A1090,'ROA2'!$B$2:$B$224,0),MATCH(G1090,'ROA2'!$D$1:$AQ$1,0))</f>
        <v>-1.0276969671249401</v>
      </c>
      <c r="O1090" s="6">
        <v>2710.4570880000001</v>
      </c>
      <c r="P1090" s="28">
        <v>2.3905386551047064E-3</v>
      </c>
    </row>
    <row r="1091" spans="1:16" x14ac:dyDescent="0.3">
      <c r="A1091" t="s">
        <v>476</v>
      </c>
      <c r="B1091" t="str">
        <f>VLOOKUP(A1091,Sheet3!L:L,1,FALSE)</f>
        <v>BIR CN EQUITY</v>
      </c>
      <c r="C1091" t="str">
        <f>VLOOKUP(A1091,'ALL - prices'!B:C,2,FALSE)</f>
        <v>Birchcliff Energy Ltd</v>
      </c>
      <c r="D1091" t="str">
        <f>VLOOKUP(A1091,'ALL - prices'!B:I,8,FALSE)</f>
        <v>Energy</v>
      </c>
      <c r="E1091">
        <v>2017</v>
      </c>
      <c r="F1091" t="s">
        <v>680</v>
      </c>
      <c r="G1091" t="str">
        <f t="shared" si="79"/>
        <v>2017-Q2</v>
      </c>
      <c r="H1091" s="4">
        <f>INDEX('ALL - prices'!$J$3:$DY$219,MATCH('COMBINED DATA'!A1091,'ALL - prices'!$B$3:$B$219,0),MATCH('COMBINED DATA'!G1091,'ALL - prices'!$J$1:$DY$1,0))</f>
        <v>4.3998999999999997</v>
      </c>
      <c r="I1091" s="14">
        <f t="shared" si="82"/>
        <v>0.69205614114752079</v>
      </c>
      <c r="J1091" s="6">
        <f>INDEX('market cap'!$B$3:$DQ$219,MATCH(A1091,'market cap'!$A$3:$A$219,0),MATCH(G1091,'market cap'!$B$1:$DQ$1,0))</f>
        <v>1621.6833999999999</v>
      </c>
      <c r="K1091">
        <f t="shared" si="80"/>
        <v>7.3912200245010204</v>
      </c>
      <c r="L1091">
        <f>INDEX('PB2'!$D$2:$AQ$224,MATCH(A1091,'PB2'!$B$2:$B$224,0),MATCH(G1091,'PB2'!$D$1:$AQ$1,0))</f>
        <v>0.922513008117676</v>
      </c>
      <c r="M1091" s="16">
        <f t="shared" si="81"/>
        <v>1.0839955547515052</v>
      </c>
      <c r="N1091" s="6">
        <f>INDEX('ROA2'!$D$2:$AQ$224,MATCH(A1091,'ROA2'!$B$2:$B$224,0),MATCH(G1091,'ROA2'!$D$1:$AQ$1,0))</f>
        <v>0.726862013339996</v>
      </c>
      <c r="O1091" s="6">
        <v>2797.3061120000002</v>
      </c>
      <c r="P1091" s="28">
        <v>3.2042205864282657E-2</v>
      </c>
    </row>
    <row r="1092" spans="1:16" x14ac:dyDescent="0.3">
      <c r="A1092" t="s">
        <v>476</v>
      </c>
      <c r="B1092" t="str">
        <f>VLOOKUP(A1092,Sheet3!L:L,1,FALSE)</f>
        <v>BIR CN EQUITY</v>
      </c>
      <c r="C1092" t="str">
        <f>VLOOKUP(A1092,'ALL - prices'!B:C,2,FALSE)</f>
        <v>Birchcliff Energy Ltd</v>
      </c>
      <c r="D1092" t="str">
        <f>VLOOKUP(A1092,'ALL - prices'!B:I,8,FALSE)</f>
        <v>Energy</v>
      </c>
      <c r="E1092">
        <v>2017</v>
      </c>
      <c r="F1092" t="s">
        <v>681</v>
      </c>
      <c r="G1092" t="str">
        <f t="shared" si="79"/>
        <v>2017-Q3</v>
      </c>
      <c r="H1092" s="4">
        <f>INDEX('ALL - prices'!$J$3:$DY$219,MATCH('COMBINED DATA'!A1092,'ALL - prices'!$B$3:$B$219,0),MATCH('COMBINED DATA'!G1092,'ALL - prices'!$J$1:$DY$1,0))</f>
        <v>4.3743999999999996</v>
      </c>
      <c r="I1092" s="14">
        <f t="shared" si="82"/>
        <v>0.48195270860670059</v>
      </c>
      <c r="J1092" s="6">
        <f>INDEX('market cap'!$B$3:$DQ$219,MATCH(A1092,'market cap'!$A$3:$A$219,0),MATCH(G1092,'market cap'!$B$1:$DQ$1,0))</f>
        <v>1605.8271</v>
      </c>
      <c r="K1092">
        <f t="shared" si="80"/>
        <v>7.3813942299315078</v>
      </c>
      <c r="L1092">
        <f>INDEX('PB2'!$D$2:$AQ$224,MATCH(A1092,'PB2'!$B$2:$B$224,0),MATCH(G1092,'PB2'!$D$1:$AQ$1,0))</f>
        <v>0.98398399353027299</v>
      </c>
      <c r="M1092" s="16">
        <f t="shared" si="81"/>
        <v>1.0162766941078643</v>
      </c>
      <c r="N1092" s="6">
        <f>INDEX('ROA2'!$D$2:$AQ$224,MATCH(A1092,'ROA2'!$B$2:$B$224,0),MATCH(G1092,'ROA2'!$D$1:$AQ$1,0))</f>
        <v>2.39198899269104</v>
      </c>
      <c r="O1092" s="6">
        <v>2871.0169599999999</v>
      </c>
      <c r="P1092" s="28">
        <v>2.6350654897507229E-2</v>
      </c>
    </row>
    <row r="1093" spans="1:16" x14ac:dyDescent="0.3">
      <c r="A1093" t="s">
        <v>476</v>
      </c>
      <c r="B1093" t="str">
        <f>VLOOKUP(A1093,Sheet3!L:L,1,FALSE)</f>
        <v>BIR CN EQUITY</v>
      </c>
      <c r="C1093" t="str">
        <f>VLOOKUP(A1093,'ALL - prices'!B:C,2,FALSE)</f>
        <v>Birchcliff Energy Ltd</v>
      </c>
      <c r="D1093" t="str">
        <f>VLOOKUP(A1093,'ALL - prices'!B:I,8,FALSE)</f>
        <v>Energy</v>
      </c>
      <c r="E1093">
        <v>2017</v>
      </c>
      <c r="F1093" t="s">
        <v>682</v>
      </c>
      <c r="G1093" t="str">
        <f t="shared" si="79"/>
        <v>2017-Q4</v>
      </c>
      <c r="H1093" s="4">
        <f>INDEX('ALL - prices'!$J$3:$DY$219,MATCH('COMBINED DATA'!A1093,'ALL - prices'!$B$3:$B$219,0),MATCH('COMBINED DATA'!G1093,'ALL - prices'!$J$1:$DY$1,0))</f>
        <v>3.2008999999999999</v>
      </c>
      <c r="I1093" s="14">
        <f t="shared" si="82"/>
        <v>0.72909733860895765</v>
      </c>
      <c r="J1093" s="6">
        <f>INDEX('market cap'!$B$3:$DQ$219,MATCH(A1093,'market cap'!$A$3:$A$219,0),MATCH(G1093,'market cap'!$B$1:$DQ$1,0))</f>
        <v>1169.4835</v>
      </c>
      <c r="K1093">
        <f t="shared" si="80"/>
        <v>7.0643174773312909</v>
      </c>
      <c r="L1093">
        <f>INDEX('PB2'!$D$2:$AQ$224,MATCH(A1093,'PB2'!$B$2:$B$224,0),MATCH(G1093,'PB2'!$D$1:$AQ$1,0))</f>
        <v>0.70677101612091098</v>
      </c>
      <c r="M1093" s="16">
        <f t="shared" si="81"/>
        <v>1.4148854115275786</v>
      </c>
      <c r="N1093" s="6">
        <f>INDEX('ROA2'!$D$2:$AQ$224,MATCH(A1093,'ROA2'!$B$2:$B$224,0),MATCH(G1093,'ROA2'!$D$1:$AQ$1,0))</f>
        <v>-2.2830870151519802</v>
      </c>
      <c r="O1093" s="6">
        <v>2614.683904</v>
      </c>
      <c r="P1093" s="28">
        <v>-8.9283016983640509E-2</v>
      </c>
    </row>
    <row r="1094" spans="1:16" x14ac:dyDescent="0.3">
      <c r="A1094" t="s">
        <v>476</v>
      </c>
      <c r="B1094" t="str">
        <f>VLOOKUP(A1094,Sheet3!L:L,1,FALSE)</f>
        <v>BIR CN EQUITY</v>
      </c>
      <c r="C1094" t="str">
        <f>VLOOKUP(A1094,'ALL - prices'!B:C,2,FALSE)</f>
        <v>Birchcliff Energy Ltd</v>
      </c>
      <c r="D1094" t="str">
        <f>VLOOKUP(A1094,'ALL - prices'!B:I,8,FALSE)</f>
        <v>Energy</v>
      </c>
      <c r="E1094">
        <v>2018</v>
      </c>
      <c r="F1094" t="s">
        <v>679</v>
      </c>
      <c r="G1094" t="str">
        <f t="shared" si="79"/>
        <v>2018-Q1</v>
      </c>
      <c r="H1094" s="4">
        <f>INDEX('ALL - prices'!$J$3:$DY$219,MATCH('COMBINED DATA'!A1094,'ALL - prices'!$B$3:$B$219,0),MATCH('COMBINED DATA'!G1094,'ALL - prices'!$J$1:$DY$1,0))</f>
        <v>2.7355</v>
      </c>
      <c r="I1094" s="14">
        <f t="shared" si="82"/>
        <v>0.73864648456935522</v>
      </c>
      <c r="J1094" s="6">
        <f>INDEX('market cap'!$B$3:$DQ$219,MATCH(A1094,'market cap'!$A$3:$A$219,0),MATCH(G1094,'market cap'!$B$1:$DQ$1,0))</f>
        <v>991.42169999999999</v>
      </c>
      <c r="K1094">
        <f t="shared" si="80"/>
        <v>6.8991399735857835</v>
      </c>
      <c r="L1094">
        <f>INDEX('PB2'!$D$2:$AQ$224,MATCH(A1094,'PB2'!$B$2:$B$224,0),MATCH(G1094,'PB2'!$D$1:$AQ$1,0))</f>
        <v>0.59579199552536</v>
      </c>
      <c r="M1094" s="16">
        <f t="shared" si="81"/>
        <v>1.6784381252356635</v>
      </c>
      <c r="N1094" s="6">
        <f>INDEX('ROA2'!$D$2:$AQ$224,MATCH(A1094,'ROA2'!$B$2:$B$224,0),MATCH(G1094,'ROA2'!$D$1:$AQ$1,0))</f>
        <v>-1.76035296916962</v>
      </c>
      <c r="O1094" s="6">
        <v>2627.1080959999999</v>
      </c>
      <c r="P1094" s="28">
        <v>4.7516994237785876E-3</v>
      </c>
    </row>
    <row r="1095" spans="1:16" x14ac:dyDescent="0.3">
      <c r="A1095" t="s">
        <v>476</v>
      </c>
      <c r="B1095" t="str">
        <f>VLOOKUP(A1095,Sheet3!L:L,1,FALSE)</f>
        <v>BIR CN EQUITY</v>
      </c>
      <c r="C1095" t="str">
        <f>VLOOKUP(A1095,'ALL - prices'!B:C,2,FALSE)</f>
        <v>Birchcliff Energy Ltd</v>
      </c>
      <c r="D1095" t="str">
        <f>VLOOKUP(A1095,'ALL - prices'!B:I,8,FALSE)</f>
        <v>Energy</v>
      </c>
      <c r="E1095">
        <v>2018</v>
      </c>
      <c r="F1095" t="s">
        <v>680</v>
      </c>
      <c r="G1095" t="str">
        <f t="shared" si="79"/>
        <v>2018-Q2</v>
      </c>
      <c r="H1095" s="4">
        <f>INDEX('ALL - prices'!$J$3:$DY$219,MATCH('COMBINED DATA'!A1095,'ALL - prices'!$B$3:$B$219,0),MATCH('COMBINED DATA'!G1095,'ALL - prices'!$J$1:$DY$1,0))</f>
        <v>3.5539000000000001</v>
      </c>
      <c r="I1095" s="14">
        <f t="shared" si="82"/>
        <v>0.82501609024713418</v>
      </c>
      <c r="J1095" s="6">
        <f>INDEX('market cap'!$B$3:$DQ$219,MATCH(A1095,'market cap'!$A$3:$A$219,0),MATCH(G1095,'market cap'!$B$1:$DQ$1,0))</f>
        <v>1281.2654</v>
      </c>
      <c r="K1095">
        <f t="shared" si="80"/>
        <v>7.1556034623266793</v>
      </c>
      <c r="L1095">
        <f>INDEX('PB2'!$D$2:$AQ$224,MATCH(A1095,'PB2'!$B$2:$B$224,0),MATCH(G1095,'PB2'!$D$1:$AQ$1,0))</f>
        <v>0.76934897899627697</v>
      </c>
      <c r="M1095" s="16">
        <f t="shared" si="81"/>
        <v>1.2998002561914612</v>
      </c>
      <c r="N1095" s="6">
        <f>INDEX('ROA2'!$D$2:$AQ$224,MATCH(A1095,'ROA2'!$B$2:$B$224,0),MATCH(G1095,'ROA2'!$D$1:$AQ$1,0))</f>
        <v>-2.2488760948181201</v>
      </c>
      <c r="O1095" s="6">
        <v>2697.2610559999998</v>
      </c>
      <c r="P1095" s="28">
        <v>2.6703491990608938E-2</v>
      </c>
    </row>
    <row r="1096" spans="1:16" x14ac:dyDescent="0.3">
      <c r="A1096" t="s">
        <v>476</v>
      </c>
      <c r="B1096" t="str">
        <f>VLOOKUP(A1096,Sheet3!L:L,1,FALSE)</f>
        <v>BIR CN EQUITY</v>
      </c>
      <c r="C1096" t="str">
        <f>VLOOKUP(A1096,'ALL - prices'!B:C,2,FALSE)</f>
        <v>Birchcliff Energy Ltd</v>
      </c>
      <c r="D1096" t="str">
        <f>VLOOKUP(A1096,'ALL - prices'!B:I,8,FALSE)</f>
        <v>Energy</v>
      </c>
      <c r="E1096">
        <v>2018</v>
      </c>
      <c r="F1096" t="s">
        <v>681</v>
      </c>
      <c r="G1096" t="str">
        <f t="shared" si="79"/>
        <v>2018-Q3</v>
      </c>
      <c r="H1096" s="4">
        <f>INDEX('ALL - prices'!$J$3:$DY$219,MATCH('COMBINED DATA'!A1096,'ALL - prices'!$B$3:$B$219,0),MATCH('COMBINED DATA'!G1096,'ALL - prices'!$J$1:$DY$1,0))</f>
        <v>3.8561000000000001</v>
      </c>
      <c r="I1096" s="14">
        <f t="shared" si="82"/>
        <v>0.44017237059285541</v>
      </c>
      <c r="J1096" s="6">
        <f>INDEX('market cap'!$B$3:$DQ$219,MATCH(A1096,'market cap'!$A$3:$A$219,0),MATCH(G1096,'market cap'!$B$1:$DQ$1,0))</f>
        <v>1382.6039000000001</v>
      </c>
      <c r="K1096">
        <f t="shared" si="80"/>
        <v>7.2317238842796439</v>
      </c>
      <c r="L1096">
        <f>INDEX('PB2'!$D$2:$AQ$224,MATCH(A1096,'PB2'!$B$2:$B$224,0),MATCH(G1096,'PB2'!$D$1:$AQ$1,0))</f>
        <v>0.82924997806549094</v>
      </c>
      <c r="M1096" s="16">
        <f t="shared" si="81"/>
        <v>1.2059089857715062</v>
      </c>
      <c r="N1096" s="6">
        <f>INDEX('ROA2'!$D$2:$AQ$224,MATCH(A1096,'ROA2'!$B$2:$B$224,0),MATCH(G1096,'ROA2'!$D$1:$AQ$1,0))</f>
        <v>-2.5908010005950901</v>
      </c>
      <c r="O1096" s="6">
        <v>2714.9770239999998</v>
      </c>
      <c r="P1096" s="28">
        <v>6.5681324989255978E-3</v>
      </c>
    </row>
    <row r="1097" spans="1:16" x14ac:dyDescent="0.3">
      <c r="A1097" t="s">
        <v>476</v>
      </c>
      <c r="B1097" t="str">
        <f>VLOOKUP(A1097,Sheet3!L:L,1,FALSE)</f>
        <v>BIR CN EQUITY</v>
      </c>
      <c r="C1097" t="str">
        <f>VLOOKUP(A1097,'ALL - prices'!B:C,2,FALSE)</f>
        <v>Birchcliff Energy Ltd</v>
      </c>
      <c r="D1097" t="str">
        <f>VLOOKUP(A1097,'ALL - prices'!B:I,8,FALSE)</f>
        <v>Energy</v>
      </c>
      <c r="E1097">
        <v>2018</v>
      </c>
      <c r="F1097" t="s">
        <v>682</v>
      </c>
      <c r="G1097" t="str">
        <f t="shared" si="79"/>
        <v>2018-Q4</v>
      </c>
      <c r="H1097" s="4">
        <f>INDEX('ALL - prices'!$J$3:$DY$219,MATCH('COMBINED DATA'!A1097,'ALL - prices'!$B$3:$B$219,0),MATCH('COMBINED DATA'!G1097,'ALL - prices'!$J$1:$DY$1,0))</f>
        <v>2.2728000000000002</v>
      </c>
      <c r="I1097" s="14">
        <f t="shared" si="82"/>
        <v>0.43397477653276939</v>
      </c>
      <c r="J1097" s="6">
        <f>INDEX('market cap'!$B$3:$DQ$219,MATCH(A1097,'market cap'!$A$3:$A$219,0),MATCH(G1097,'market cap'!$B$1:$DQ$1,0))</f>
        <v>808.37049999999999</v>
      </c>
      <c r="K1097">
        <f t="shared" si="80"/>
        <v>6.695020493027898</v>
      </c>
      <c r="L1097">
        <f>INDEX('PB2'!$D$2:$AQ$224,MATCH(A1097,'PB2'!$B$2:$B$224,0),MATCH(G1097,'PB2'!$D$1:$AQ$1,0))</f>
        <v>0.46633398532867398</v>
      </c>
      <c r="M1097" s="16">
        <f t="shared" si="81"/>
        <v>2.144385851044496</v>
      </c>
      <c r="N1097" s="6">
        <f>INDEX('ROA2'!$D$2:$AQ$224,MATCH(A1097,'ROA2'!$B$2:$B$224,0),MATCH(G1097,'ROA2'!$D$1:$AQ$1,0))</f>
        <v>2.1077411174774201</v>
      </c>
      <c r="O1097" s="6">
        <v>2707.1270399999999</v>
      </c>
      <c r="P1097" s="28">
        <v>-2.8913629583629031E-3</v>
      </c>
    </row>
    <row r="1098" spans="1:16" x14ac:dyDescent="0.3">
      <c r="A1098" t="s">
        <v>476</v>
      </c>
      <c r="B1098" t="str">
        <f>VLOOKUP(A1098,Sheet3!L:L,1,FALSE)</f>
        <v>BIR CN EQUITY</v>
      </c>
      <c r="C1098" t="str">
        <f>VLOOKUP(A1098,'ALL - prices'!B:C,2,FALSE)</f>
        <v>Birchcliff Energy Ltd</v>
      </c>
      <c r="D1098" t="str">
        <f>VLOOKUP(A1098,'ALL - prices'!B:I,8,FALSE)</f>
        <v>Energy</v>
      </c>
      <c r="E1098">
        <v>2019</v>
      </c>
      <c r="F1098" t="s">
        <v>679</v>
      </c>
      <c r="G1098" t="str">
        <f t="shared" si="79"/>
        <v>2019-Q1</v>
      </c>
      <c r="H1098" s="4">
        <f>INDEX('ALL - prices'!$J$3:$DY$219,MATCH('COMBINED DATA'!A1098,'ALL - prices'!$B$3:$B$219,0),MATCH('COMBINED DATA'!G1098,'ALL - prices'!$J$1:$DY$1,0))</f>
        <v>2.6815000000000002</v>
      </c>
      <c r="I1098" s="14">
        <f t="shared" si="82"/>
        <v>0.6478325317292013</v>
      </c>
      <c r="J1098" s="6">
        <f>INDEX('market cap'!$B$3:$DQ$219,MATCH(A1098,'market cap'!$A$3:$A$219,0),MATCH(G1098,'market cap'!$B$1:$DQ$1,0))</f>
        <v>946.64440000000002</v>
      </c>
      <c r="K1098">
        <f t="shared" si="80"/>
        <v>6.8529235210837554</v>
      </c>
      <c r="L1098">
        <f>INDEX('PB2'!$D$2:$AQ$224,MATCH(A1098,'PB2'!$B$2:$B$224,0),MATCH(G1098,'PB2'!$D$1:$AQ$1,0))</f>
        <v>0.54284799098968495</v>
      </c>
      <c r="M1098" s="16">
        <f t="shared" si="81"/>
        <v>1.8421363191873759</v>
      </c>
      <c r="N1098" s="6">
        <f>INDEX('ROA2'!$D$2:$AQ$224,MATCH(A1098,'ROA2'!$B$2:$B$224,0),MATCH(G1098,'ROA2'!$D$1:$AQ$1,0))</f>
        <v>3.7926330566406201</v>
      </c>
      <c r="O1098" s="6">
        <v>2762.9199359999998</v>
      </c>
      <c r="P1098" s="28">
        <v>2.0609633451114259E-2</v>
      </c>
    </row>
    <row r="1099" spans="1:16" x14ac:dyDescent="0.3">
      <c r="A1099" t="s">
        <v>476</v>
      </c>
      <c r="B1099" t="str">
        <f>VLOOKUP(A1099,Sheet3!L:L,1,FALSE)</f>
        <v>BIR CN EQUITY</v>
      </c>
      <c r="C1099" t="str">
        <f>VLOOKUP(A1099,'ALL - prices'!B:C,2,FALSE)</f>
        <v>Birchcliff Energy Ltd</v>
      </c>
      <c r="D1099" t="str">
        <f>VLOOKUP(A1099,'ALL - prices'!B:I,8,FALSE)</f>
        <v>Energy</v>
      </c>
      <c r="E1099">
        <v>2019</v>
      </c>
      <c r="F1099" t="s">
        <v>680</v>
      </c>
      <c r="G1099" t="str">
        <f t="shared" si="79"/>
        <v>2019-Q2</v>
      </c>
      <c r="H1099" s="4">
        <f>INDEX('ALL - prices'!$J$3:$DY$219,MATCH('COMBINED DATA'!A1099,'ALL - prices'!$B$3:$B$219,0),MATCH('COMBINED DATA'!G1099,'ALL - prices'!$J$1:$DY$1,0))</f>
        <v>1.9771000000000001</v>
      </c>
      <c r="I1099" s="14">
        <f t="shared" si="82"/>
        <v>0.63991176735546884</v>
      </c>
      <c r="J1099" s="6">
        <f>INDEX('market cap'!$B$3:$DQ$219,MATCH(A1099,'market cap'!$A$3:$A$219,0),MATCH(G1099,'market cap'!$B$1:$DQ$1,0))</f>
        <v>691.40329999999994</v>
      </c>
      <c r="K1099">
        <f t="shared" si="80"/>
        <v>6.5387233004006351</v>
      </c>
      <c r="L1099">
        <f>INDEX('PB2'!$D$2:$AQ$224,MATCH(A1099,'PB2'!$B$2:$B$224,0),MATCH(G1099,'PB2'!$D$1:$AQ$1,0))</f>
        <v>0.39952000975608798</v>
      </c>
      <c r="M1099" s="16">
        <f t="shared" si="81"/>
        <v>2.5030035432030369</v>
      </c>
      <c r="N1099" s="6">
        <f>INDEX('ROA2'!$D$2:$AQ$224,MATCH(A1099,'ROA2'!$B$2:$B$224,0),MATCH(G1099,'ROA2'!$D$1:$AQ$1,0))</f>
        <v>3.7405099868774401</v>
      </c>
      <c r="O1099" s="6">
        <v>2859.896064</v>
      </c>
      <c r="P1099" s="28">
        <v>3.50991451965115E-2</v>
      </c>
    </row>
    <row r="1100" spans="1:16" x14ac:dyDescent="0.3">
      <c r="A1100" t="s">
        <v>476</v>
      </c>
      <c r="B1100" t="str">
        <f>VLOOKUP(A1100,Sheet3!L:L,1,FALSE)</f>
        <v>BIR CN EQUITY</v>
      </c>
      <c r="C1100" t="str">
        <f>VLOOKUP(A1100,'ALL - prices'!B:C,2,FALSE)</f>
        <v>Birchcliff Energy Ltd</v>
      </c>
      <c r="D1100" t="str">
        <f>VLOOKUP(A1100,'ALL - prices'!B:I,8,FALSE)</f>
        <v>Energy</v>
      </c>
      <c r="E1100">
        <v>2019</v>
      </c>
      <c r="F1100" t="s">
        <v>681</v>
      </c>
      <c r="G1100" t="str">
        <f t="shared" si="79"/>
        <v>2019-Q3</v>
      </c>
      <c r="H1100" s="4">
        <f>INDEX('ALL - prices'!$J$3:$DY$219,MATCH('COMBINED DATA'!A1100,'ALL - prices'!$B$3:$B$219,0),MATCH('COMBINED DATA'!G1100,'ALL - prices'!$J$1:$DY$1,0))</f>
        <v>1.6460999999999999</v>
      </c>
      <c r="I1100" s="14">
        <f t="shared" si="82"/>
        <v>0.59779450482586438</v>
      </c>
      <c r="J1100" s="6">
        <f>INDEX('market cap'!$B$3:$DQ$219,MATCH(A1100,'market cap'!$A$3:$A$219,0),MATCH(G1100,'market cap'!$B$1:$DQ$1,0))</f>
        <v>569.10140000000001</v>
      </c>
      <c r="K1100">
        <f t="shared" si="80"/>
        <v>6.3440586256306526</v>
      </c>
      <c r="L1100">
        <f>INDEX('PB2'!$D$2:$AQ$224,MATCH(A1100,'PB2'!$B$2:$B$224,0),MATCH(G1100,'PB2'!$D$1:$AQ$1,0))</f>
        <v>0.339073985815048</v>
      </c>
      <c r="M1100" s="16">
        <f t="shared" si="81"/>
        <v>2.9492088506768019</v>
      </c>
      <c r="N1100" s="6">
        <f>INDEX('ROA2'!$D$2:$AQ$224,MATCH(A1100,'ROA2'!$B$2:$B$224,0),MATCH(G1100,'ROA2'!$D$1:$AQ$1,0))</f>
        <v>3.1699790954589799</v>
      </c>
      <c r="O1100" s="6">
        <v>2839.5069440000002</v>
      </c>
      <c r="P1100" s="28">
        <v>-7.1293220255992567E-3</v>
      </c>
    </row>
    <row r="1101" spans="1:16" x14ac:dyDescent="0.3">
      <c r="A1101" t="s">
        <v>476</v>
      </c>
      <c r="B1101" t="str">
        <f>VLOOKUP(A1101,Sheet3!L:L,1,FALSE)</f>
        <v>BIR CN EQUITY</v>
      </c>
      <c r="C1101" t="str">
        <f>VLOOKUP(A1101,'ALL - prices'!B:C,2,FALSE)</f>
        <v>Birchcliff Energy Ltd</v>
      </c>
      <c r="D1101" t="str">
        <f>VLOOKUP(A1101,'ALL - prices'!B:I,8,FALSE)</f>
        <v>Energy</v>
      </c>
      <c r="E1101">
        <v>2019</v>
      </c>
      <c r="F1101" t="s">
        <v>682</v>
      </c>
      <c r="G1101" t="str">
        <f t="shared" si="79"/>
        <v>2019-Q4</v>
      </c>
      <c r="H1101" s="4">
        <f>INDEX('ALL - prices'!$J$3:$DY$219,MATCH('COMBINED DATA'!A1101,'ALL - prices'!$B$3:$B$219,0),MATCH('COMBINED DATA'!G1101,'ALL - prices'!$J$1:$DY$1,0))</f>
        <v>2.0141</v>
      </c>
      <c r="I1101" s="14">
        <f t="shared" si="82"/>
        <v>0.356324950010521</v>
      </c>
      <c r="J1101" s="6">
        <f>INDEX('market cap'!$B$3:$DQ$219,MATCH(A1101,'market cap'!$A$3:$A$219,0),MATCH(G1101,'market cap'!$B$1:$DQ$1,0))</f>
        <v>688.7722</v>
      </c>
      <c r="K1101">
        <f t="shared" si="80"/>
        <v>6.534910592252575</v>
      </c>
      <c r="L1101">
        <f>INDEX('PB2'!$D$2:$AQ$224,MATCH(A1101,'PB2'!$B$2:$B$224,0),MATCH(G1101,'PB2'!$D$1:$AQ$1,0))</f>
        <v>0.41638100147247298</v>
      </c>
      <c r="M1101" s="16">
        <f t="shared" si="81"/>
        <v>2.4016465603945432</v>
      </c>
      <c r="N1101" s="6">
        <f>INDEX('ROA2'!$D$2:$AQ$224,MATCH(A1101,'ROA2'!$B$2:$B$224,0),MATCH(G1101,'ROA2'!$D$1:$AQ$1,0))</f>
        <v>1.2477439641952499</v>
      </c>
      <c r="O1101" s="6">
        <v>2821.5710720000002</v>
      </c>
      <c r="P1101" s="28">
        <v>-6.3165445106233261E-3</v>
      </c>
    </row>
    <row r="1102" spans="1:16" x14ac:dyDescent="0.3">
      <c r="A1102" t="s">
        <v>476</v>
      </c>
      <c r="B1102" t="str">
        <f>VLOOKUP(A1102,Sheet3!L:L,1,FALSE)</f>
        <v>BIR CN EQUITY</v>
      </c>
      <c r="C1102" t="str">
        <f>VLOOKUP(A1102,'ALL - prices'!B:C,2,FALSE)</f>
        <v>Birchcliff Energy Ltd</v>
      </c>
      <c r="D1102" t="str">
        <f>VLOOKUP(A1102,'ALL - prices'!B:I,8,FALSE)</f>
        <v>Energy</v>
      </c>
      <c r="E1102">
        <v>2020</v>
      </c>
      <c r="F1102" t="s">
        <v>679</v>
      </c>
      <c r="G1102" t="str">
        <f t="shared" si="79"/>
        <v>2020-Q1</v>
      </c>
      <c r="H1102" s="4">
        <f>INDEX('ALL - prices'!$J$3:$DY$219,MATCH('COMBINED DATA'!A1102,'ALL - prices'!$B$3:$B$219,0),MATCH('COMBINED DATA'!G1102,'ALL - prices'!$J$1:$DY$1,0))</f>
        <v>0.62639999999999996</v>
      </c>
      <c r="I1102" s="14">
        <f t="shared" si="82"/>
        <v>0.5083024517942043</v>
      </c>
      <c r="J1102" s="6">
        <f>INDEX('market cap'!$B$3:$DQ$219,MATCH(A1102,'market cap'!$A$3:$A$219,0),MATCH(G1102,'market cap'!$B$1:$DQ$1,0))</f>
        <v>207.42949999999999</v>
      </c>
      <c r="K1102">
        <f t="shared" si="80"/>
        <v>5.33479152290343</v>
      </c>
      <c r="L1102">
        <f>INDEX('PB2'!$D$2:$AQ$224,MATCH(A1102,'PB2'!$B$2:$B$224,0),MATCH(G1102,'PB2'!$D$1:$AQ$1,0))</f>
        <v>0.129353001713753</v>
      </c>
      <c r="M1102" s="16">
        <f t="shared" si="81"/>
        <v>7.7307831032241019</v>
      </c>
      <c r="N1102" s="6">
        <f>INDEX('ROA2'!$D$2:$AQ$224,MATCH(A1102,'ROA2'!$B$2:$B$224,0),MATCH(G1102,'ROA2'!$D$1:$AQ$1,0))</f>
        <v>-1.9855170249939</v>
      </c>
      <c r="O1102" s="6">
        <v>2816.6850559999998</v>
      </c>
      <c r="P1102" s="28">
        <v>-1.7316650459338072E-3</v>
      </c>
    </row>
    <row r="1103" spans="1:16" x14ac:dyDescent="0.3">
      <c r="A1103" t="s">
        <v>476</v>
      </c>
      <c r="B1103" t="str">
        <f>VLOOKUP(A1103,Sheet3!L:L,1,FALSE)</f>
        <v>BIR CN EQUITY</v>
      </c>
      <c r="C1103" t="str">
        <f>VLOOKUP(A1103,'ALL - prices'!B:C,2,FALSE)</f>
        <v>Birchcliff Energy Ltd</v>
      </c>
      <c r="D1103" t="str">
        <f>VLOOKUP(A1103,'ALL - prices'!B:I,8,FALSE)</f>
        <v>Energy</v>
      </c>
      <c r="E1103">
        <v>2020</v>
      </c>
      <c r="F1103" t="s">
        <v>680</v>
      </c>
      <c r="G1103" t="str">
        <f t="shared" si="79"/>
        <v>2020-Q2</v>
      </c>
      <c r="H1103" s="4">
        <f>INDEX('ALL - prices'!$J$3:$DY$219,MATCH('COMBINED DATA'!A1103,'ALL - prices'!$B$3:$B$219,0),MATCH('COMBINED DATA'!G1103,'ALL - prices'!$J$1:$DY$1,0))</f>
        <v>0.91920000000000002</v>
      </c>
      <c r="I1103" s="14">
        <f t="shared" si="82"/>
        <v>1.3694339110255247</v>
      </c>
      <c r="J1103" s="6">
        <f>INDEX('market cap'!$B$3:$DQ$219,MATCH(A1103,'market cap'!$A$3:$A$219,0),MATCH(G1103,'market cap'!$B$1:$DQ$1,0))</f>
        <v>303.1662</v>
      </c>
      <c r="K1103">
        <f t="shared" si="80"/>
        <v>5.7142811699815708</v>
      </c>
      <c r="L1103">
        <f>INDEX('PB2'!$D$2:$AQ$224,MATCH(A1103,'PB2'!$B$2:$B$224,0),MATCH(G1103,'PB2'!$D$1:$AQ$1,0))</f>
        <v>0.19386999309062999</v>
      </c>
      <c r="M1103" s="16">
        <f t="shared" si="81"/>
        <v>5.1580958149233638</v>
      </c>
      <c r="N1103" s="6">
        <f>INDEX('ROA2'!$D$2:$AQ$224,MATCH(A1103,'ROA2'!$B$2:$B$224,0),MATCH(G1103,'ROA2'!$D$1:$AQ$1,0))</f>
        <v>-4.0617089271545401</v>
      </c>
      <c r="O1103" s="6">
        <v>2871.2870400000002</v>
      </c>
      <c r="P1103" s="28">
        <v>1.9385193202090239E-2</v>
      </c>
    </row>
    <row r="1104" spans="1:16" x14ac:dyDescent="0.3">
      <c r="A1104" t="s">
        <v>476</v>
      </c>
      <c r="B1104" t="str">
        <f>VLOOKUP(A1104,Sheet3!L:L,1,FALSE)</f>
        <v>BIR CN EQUITY</v>
      </c>
      <c r="C1104" t="str">
        <f>VLOOKUP(A1104,'ALL - prices'!B:C,2,FALSE)</f>
        <v>Birchcliff Energy Ltd</v>
      </c>
      <c r="D1104" t="str">
        <f>VLOOKUP(A1104,'ALL - prices'!B:I,8,FALSE)</f>
        <v>Energy</v>
      </c>
      <c r="E1104">
        <v>2020</v>
      </c>
      <c r="F1104" t="s">
        <v>681</v>
      </c>
      <c r="G1104" t="str">
        <f t="shared" si="79"/>
        <v>2020-Q3</v>
      </c>
      <c r="H1104" s="4">
        <f>INDEX('ALL - prices'!$J$3:$DY$219,MATCH('COMBINED DATA'!A1104,'ALL - prices'!$B$3:$B$219,0),MATCH('COMBINED DATA'!G1104,'ALL - prices'!$J$1:$DY$1,0))</f>
        <v>1.2381</v>
      </c>
      <c r="I1104" s="14">
        <f t="shared" si="82"/>
        <v>1.9584636904131429</v>
      </c>
      <c r="J1104" s="6">
        <f>INDEX('market cap'!$B$3:$DQ$219,MATCH(A1104,'market cap'!$A$3:$A$219,0),MATCH(G1104,'market cap'!$B$1:$DQ$1,0))</f>
        <v>406.8809</v>
      </c>
      <c r="K1104">
        <f t="shared" si="80"/>
        <v>6.008520513625748</v>
      </c>
      <c r="L1104">
        <f>INDEX('PB2'!$D$2:$AQ$224,MATCH(A1104,'PB2'!$B$2:$B$224,0),MATCH(G1104,'PB2'!$D$1:$AQ$1,0))</f>
        <v>0.26320400834083602</v>
      </c>
      <c r="M1104" s="16">
        <f t="shared" si="81"/>
        <v>3.7993342362212434</v>
      </c>
      <c r="N1104" s="6">
        <f>INDEX('ROA2'!$D$2:$AQ$224,MATCH(A1104,'ROA2'!$B$2:$B$224,0),MATCH(G1104,'ROA2'!$D$1:$AQ$1,0))</f>
        <v>-5.0764927864074698</v>
      </c>
      <c r="O1104" s="6">
        <v>2928.6090239999999</v>
      </c>
      <c r="P1104" s="28">
        <v>1.9963864009917901E-2</v>
      </c>
    </row>
    <row r="1105" spans="1:16" x14ac:dyDescent="0.3">
      <c r="A1105" t="s">
        <v>476</v>
      </c>
      <c r="B1105" t="str">
        <f>VLOOKUP(A1105,Sheet3!L:L,1,FALSE)</f>
        <v>BIR CN EQUITY</v>
      </c>
      <c r="C1105" t="str">
        <f>VLOOKUP(A1105,'ALL - prices'!B:C,2,FALSE)</f>
        <v>Birchcliff Energy Ltd</v>
      </c>
      <c r="D1105" t="str">
        <f>VLOOKUP(A1105,'ALL - prices'!B:I,8,FALSE)</f>
        <v>Energy</v>
      </c>
      <c r="E1105">
        <v>2020</v>
      </c>
      <c r="F1105" t="s">
        <v>682</v>
      </c>
      <c r="G1105" t="str">
        <f t="shared" si="79"/>
        <v>2020-Q4</v>
      </c>
      <c r="H1105" s="4">
        <f>INDEX('ALL - prices'!$J$3:$DY$219,MATCH('COMBINED DATA'!A1105,'ALL - prices'!$B$3:$B$219,0),MATCH('COMBINED DATA'!G1105,'ALL - prices'!$J$1:$DY$1,0))</f>
        <v>1.4360999999999999</v>
      </c>
      <c r="I1105" s="14">
        <f t="shared" si="82"/>
        <v>1.5988129846858241</v>
      </c>
      <c r="J1105" s="6">
        <f>INDEX('market cap'!$B$3:$DQ$219,MATCH(A1105,'market cap'!$A$3:$A$219,0),MATCH(G1105,'market cap'!$B$1:$DQ$1,0))</f>
        <v>470.7054</v>
      </c>
      <c r="K1105">
        <f t="shared" si="80"/>
        <v>6.1542324206166255</v>
      </c>
      <c r="L1105">
        <f>INDEX('PB2'!$D$2:$AQ$224,MATCH(A1105,'PB2'!$B$2:$B$224,0),MATCH(G1105,'PB2'!$D$1:$AQ$1,0))</f>
        <v>0.29677200317382801</v>
      </c>
      <c r="M1105" s="16">
        <f t="shared" si="81"/>
        <v>3.3695900870213515</v>
      </c>
      <c r="N1105" s="6">
        <f>INDEX('ROA2'!$D$2:$AQ$224,MATCH(A1105,'ROA2'!$B$2:$B$224,0),MATCH(G1105,'ROA2'!$D$1:$AQ$1,0))</f>
        <v>-4.08882713317871</v>
      </c>
      <c r="O1105" s="6">
        <v>2911.712</v>
      </c>
      <c r="P1105" s="28">
        <v>-5.7696414446341184E-3</v>
      </c>
    </row>
    <row r="1106" spans="1:16" x14ac:dyDescent="0.3">
      <c r="A1106" t="s">
        <v>476</v>
      </c>
      <c r="B1106" t="str">
        <f>VLOOKUP(A1106,Sheet3!L:L,1,FALSE)</f>
        <v>BIR CN EQUITY</v>
      </c>
      <c r="C1106" t="str">
        <f>VLOOKUP(A1106,'ALL - prices'!B:C,2,FALSE)</f>
        <v>Birchcliff Energy Ltd</v>
      </c>
      <c r="D1106" t="str">
        <f>VLOOKUP(A1106,'ALL - prices'!B:I,8,FALSE)</f>
        <v>Energy</v>
      </c>
      <c r="E1106">
        <v>2021</v>
      </c>
      <c r="F1106" t="s">
        <v>679</v>
      </c>
      <c r="G1106" t="str">
        <f t="shared" si="79"/>
        <v>2021-Q1</v>
      </c>
      <c r="H1106" s="4">
        <f>INDEX('ALL - prices'!$J$3:$DY$219,MATCH('COMBINED DATA'!A1106,'ALL - prices'!$B$3:$B$219,0),MATCH('COMBINED DATA'!G1106,'ALL - prices'!$J$1:$DY$1,0))</f>
        <v>2.1208999999999998</v>
      </c>
      <c r="I1106" s="14">
        <f t="shared" si="82"/>
        <v>1.0754977684774578</v>
      </c>
      <c r="J1106" s="6">
        <f>INDEX('market cap'!$B$3:$DQ$219,MATCH(A1106,'market cap'!$A$3:$A$219,0),MATCH(G1106,'market cap'!$B$1:$DQ$1,0))</f>
        <v>694.35500000000002</v>
      </c>
      <c r="K1106">
        <f t="shared" si="80"/>
        <v>6.5429833570987954</v>
      </c>
      <c r="L1106">
        <f>INDEX('PB2'!$D$2:$AQ$224,MATCH(A1106,'PB2'!$B$2:$B$224,0),MATCH(G1106,'PB2'!$D$1:$AQ$1,0))</f>
        <v>0.43170699477195701</v>
      </c>
      <c r="M1106" s="16">
        <f t="shared" si="81"/>
        <v>2.3163859101431412</v>
      </c>
      <c r="N1106" s="6">
        <f>INDEX('ROA2'!$D$2:$AQ$224,MATCH(A1106,'ROA2'!$B$2:$B$224,0),MATCH(G1106,'ROA2'!$D$1:$AQ$1,0))</f>
        <v>-2.0221629142761199</v>
      </c>
      <c r="O1106" s="6">
        <v>2902.04288</v>
      </c>
      <c r="P1106" s="28">
        <v>-3.3207679880427805E-3</v>
      </c>
    </row>
    <row r="1107" spans="1:16" x14ac:dyDescent="0.3">
      <c r="A1107" t="s">
        <v>476</v>
      </c>
      <c r="B1107" t="str">
        <f>VLOOKUP(A1107,Sheet3!L:L,1,FALSE)</f>
        <v>BIR CN EQUITY</v>
      </c>
      <c r="C1107" t="str">
        <f>VLOOKUP(A1107,'ALL - prices'!B:C,2,FALSE)</f>
        <v>Birchcliff Energy Ltd</v>
      </c>
      <c r="D1107" t="str">
        <f>VLOOKUP(A1107,'ALL - prices'!B:I,8,FALSE)</f>
        <v>Energy</v>
      </c>
      <c r="E1107">
        <v>2021</v>
      </c>
      <c r="F1107" t="s">
        <v>680</v>
      </c>
      <c r="G1107" t="str">
        <f t="shared" si="79"/>
        <v>2021-Q2</v>
      </c>
      <c r="H1107" s="4">
        <f>INDEX('ALL - prices'!$J$3:$DY$219,MATCH('COMBINED DATA'!A1107,'ALL - prices'!$B$3:$B$219,0),MATCH('COMBINED DATA'!G1107,'ALL - prices'!$J$1:$DY$1,0))</f>
        <v>4.2306999999999997</v>
      </c>
      <c r="I1107" s="14">
        <f t="shared" si="82"/>
        <v>0.89739749414626158</v>
      </c>
      <c r="J1107" s="6">
        <f>INDEX('market cap'!$B$3:$DQ$219,MATCH(A1107,'market cap'!$A$3:$A$219,0),MATCH(G1107,'market cap'!$B$1:$DQ$1,0))</f>
        <v>1383.4957999999999</v>
      </c>
      <c r="K1107">
        <f t="shared" si="80"/>
        <v>7.2323687634435503</v>
      </c>
      <c r="L1107">
        <f>INDEX('PB2'!$D$2:$AQ$224,MATCH(A1107,'PB2'!$B$2:$B$224,0),MATCH(G1107,'PB2'!$D$1:$AQ$1,0))</f>
        <v>0.83892399072647095</v>
      </c>
      <c r="M1107" s="16">
        <f t="shared" si="81"/>
        <v>1.1920031028485005</v>
      </c>
      <c r="N1107" s="6">
        <f>INDEX('ROA2'!$D$2:$AQ$224,MATCH(A1107,'ROA2'!$B$2:$B$224,0),MATCH(G1107,'ROA2'!$D$1:$AQ$1,0))</f>
        <v>0.32849699258804299</v>
      </c>
      <c r="O1107" s="6">
        <v>2940.6310400000002</v>
      </c>
      <c r="P1107" s="28">
        <v>1.3296895185780385E-2</v>
      </c>
    </row>
    <row r="1108" spans="1:16" x14ac:dyDescent="0.3">
      <c r="A1108" t="s">
        <v>476</v>
      </c>
      <c r="B1108" t="str">
        <f>VLOOKUP(A1108,Sheet3!L:L,1,FALSE)</f>
        <v>BIR CN EQUITY</v>
      </c>
      <c r="C1108" t="str">
        <f>VLOOKUP(A1108,'ALL - prices'!B:C,2,FALSE)</f>
        <v>Birchcliff Energy Ltd</v>
      </c>
      <c r="D1108" t="str">
        <f>VLOOKUP(A1108,'ALL - prices'!B:I,8,FALSE)</f>
        <v>Energy</v>
      </c>
      <c r="E1108">
        <v>2021</v>
      </c>
      <c r="F1108" t="s">
        <v>681</v>
      </c>
      <c r="G1108" t="str">
        <f t="shared" si="79"/>
        <v>2021-Q3</v>
      </c>
      <c r="H1108" s="4">
        <f>INDEX('ALL - prices'!$J$3:$DY$219,MATCH('COMBINED DATA'!A1108,'ALL - prices'!$B$3:$B$219,0),MATCH('COMBINED DATA'!G1108,'ALL - prices'!$J$1:$DY$1,0))</f>
        <v>5.7079000000000004</v>
      </c>
      <c r="I1108" s="14">
        <f t="shared" si="82"/>
        <v>1.1561730507728236</v>
      </c>
      <c r="J1108" s="6">
        <f>INDEX('market cap'!$B$3:$DQ$219,MATCH(A1108,'market cap'!$A$3:$A$219,0),MATCH(G1108,'market cap'!$B$1:$DQ$1,0))</f>
        <v>1861.8892000000001</v>
      </c>
      <c r="K1108">
        <f t="shared" si="80"/>
        <v>7.529346950158839</v>
      </c>
      <c r="L1108">
        <f>INDEX('PB2'!$D$2:$AQ$224,MATCH(A1108,'PB2'!$B$2:$B$224,0),MATCH(G1108,'PB2'!$D$1:$AQ$1,0))</f>
        <v>1.04501497745514</v>
      </c>
      <c r="M1108" s="16">
        <f t="shared" si="81"/>
        <v>0.95692408393536887</v>
      </c>
      <c r="N1108" s="6">
        <f>INDEX('ROA2'!$D$2:$AQ$224,MATCH(A1108,'ROA2'!$B$2:$B$224,0),MATCH(G1108,'ROA2'!$D$1:$AQ$1,0))</f>
        <v>3.1367440223693901</v>
      </c>
      <c r="O1108" s="6">
        <v>2996.1338879999998</v>
      </c>
      <c r="P1108" s="28">
        <v>1.8874468522239236E-2</v>
      </c>
    </row>
    <row r="1109" spans="1:16" x14ac:dyDescent="0.3">
      <c r="A1109" t="s">
        <v>476</v>
      </c>
      <c r="B1109" t="str">
        <f>VLOOKUP(A1109,Sheet3!L:L,1,FALSE)</f>
        <v>BIR CN EQUITY</v>
      </c>
      <c r="C1109" t="str">
        <f>VLOOKUP(A1109,'ALL - prices'!B:C,2,FALSE)</f>
        <v>Birchcliff Energy Ltd</v>
      </c>
      <c r="D1109" t="str">
        <f>VLOOKUP(A1109,'ALL - prices'!B:I,8,FALSE)</f>
        <v>Energy</v>
      </c>
      <c r="E1109">
        <v>2021</v>
      </c>
      <c r="F1109" t="s">
        <v>682</v>
      </c>
      <c r="G1109" t="str">
        <f t="shared" si="79"/>
        <v>2021-Q4</v>
      </c>
      <c r="H1109" s="4">
        <f>INDEX('ALL - prices'!$J$3:$DY$219,MATCH('COMBINED DATA'!A1109,'ALL - prices'!$B$3:$B$219,0),MATCH('COMBINED DATA'!G1109,'ALL - prices'!$J$1:$DY$1,0))</f>
        <v>5.2680999999999996</v>
      </c>
      <c r="I1109" s="14">
        <f t="shared" si="82"/>
        <v>0.54983791172186991</v>
      </c>
      <c r="J1109" s="6">
        <f>INDEX('market cap'!$B$3:$DQ$219,MATCH(A1109,'market cap'!$A$3:$A$219,0),MATCH(G1109,'market cap'!$B$1:$DQ$1,0))</f>
        <v>1713.0371</v>
      </c>
      <c r="K1109">
        <f t="shared" si="80"/>
        <v>7.4460231559996899</v>
      </c>
      <c r="L1109">
        <f>INDEX('PB2'!$D$2:$AQ$224,MATCH(A1109,'PB2'!$B$2:$B$224,0),MATCH(G1109,'PB2'!$D$1:$AQ$1,0))</f>
        <v>0.911720991134644</v>
      </c>
      <c r="M1109" s="16">
        <f t="shared" si="81"/>
        <v>1.0968267811356325</v>
      </c>
      <c r="N1109" s="6">
        <f>INDEX('ROA2'!$D$2:$AQ$224,MATCH(A1109,'ROA2'!$B$2:$B$224,0),MATCH(G1109,'ROA2'!$D$1:$AQ$1,0))</f>
        <v>8.4334030151367205</v>
      </c>
      <c r="O1109" s="6">
        <v>2992.9269760000002</v>
      </c>
      <c r="P1109" s="28">
        <v>-1.0703500310329415E-3</v>
      </c>
    </row>
    <row r="1110" spans="1:16" x14ac:dyDescent="0.3">
      <c r="A1110" t="s">
        <v>476</v>
      </c>
      <c r="B1110" t="str">
        <f>VLOOKUP(A1110,Sheet3!L:L,1,FALSE)</f>
        <v>BIR CN EQUITY</v>
      </c>
      <c r="C1110" t="str">
        <f>VLOOKUP(A1110,'ALL - prices'!B:C,2,FALSE)</f>
        <v>Birchcliff Energy Ltd</v>
      </c>
      <c r="D1110" t="str">
        <f>VLOOKUP(A1110,'ALL - prices'!B:I,8,FALSE)</f>
        <v>Energy</v>
      </c>
      <c r="E1110">
        <v>2022</v>
      </c>
      <c r="F1110" t="s">
        <v>679</v>
      </c>
      <c r="G1110" t="str">
        <f t="shared" si="79"/>
        <v>2022-Q1</v>
      </c>
      <c r="H1110" s="4">
        <f>INDEX('ALL - prices'!$J$3:$DY$219,MATCH('COMBINED DATA'!A1110,'ALL - prices'!$B$3:$B$219,0),MATCH('COMBINED DATA'!G1110,'ALL - prices'!$J$1:$DY$1,0))</f>
        <v>6.8274999999999997</v>
      </c>
      <c r="I1110" s="14">
        <f t="shared" si="82"/>
        <v>0.70553303489867369</v>
      </c>
      <c r="J1110" s="6">
        <f>INDEX('market cap'!$B$3:$DQ$219,MATCH(A1110,'market cap'!$A$3:$A$219,0),MATCH(G1110,'market cap'!$B$1:$DQ$1,0))</f>
        <v>2223.4474</v>
      </c>
      <c r="K1110">
        <f t="shared" si="80"/>
        <v>7.7068141532733625</v>
      </c>
      <c r="L1110">
        <f>INDEX('PB2'!$D$2:$AQ$224,MATCH(A1110,'PB2'!$B$2:$B$224,0),MATCH(G1110,'PB2'!$D$1:$AQ$1,0))</f>
        <v>1.1131939888000499</v>
      </c>
      <c r="M1110" s="16">
        <f t="shared" si="81"/>
        <v>0.89831602583295866</v>
      </c>
      <c r="N1110" s="6">
        <f>INDEX('ROA2'!$D$2:$AQ$224,MATCH(A1110,'ROA2'!$B$2:$B$224,0),MATCH(G1110,'ROA2'!$D$1:$AQ$1,0))</f>
        <v>10.736112594604499</v>
      </c>
      <c r="O1110" s="6">
        <v>2959.9669760000002</v>
      </c>
      <c r="P1110" s="28">
        <v>-1.1012630867476279E-2</v>
      </c>
    </row>
    <row r="1111" spans="1:16" x14ac:dyDescent="0.3">
      <c r="A1111" t="s">
        <v>476</v>
      </c>
      <c r="B1111" t="str">
        <f>VLOOKUP(A1111,Sheet3!L:L,1,FALSE)</f>
        <v>BIR CN EQUITY</v>
      </c>
      <c r="C1111" t="str">
        <f>VLOOKUP(A1111,'ALL - prices'!B:C,2,FALSE)</f>
        <v>Birchcliff Energy Ltd</v>
      </c>
      <c r="D1111" t="str">
        <f>VLOOKUP(A1111,'ALL - prices'!B:I,8,FALSE)</f>
        <v>Energy</v>
      </c>
      <c r="E1111">
        <v>2022</v>
      </c>
      <c r="F1111" t="s">
        <v>680</v>
      </c>
      <c r="G1111" t="str">
        <f t="shared" si="79"/>
        <v>2022-Q2</v>
      </c>
      <c r="H1111" s="4">
        <f>INDEX('ALL - prices'!$J$3:$DY$219,MATCH('COMBINED DATA'!A1111,'ALL - prices'!$B$3:$B$219,0),MATCH('COMBINED DATA'!G1111,'ALL - prices'!$J$1:$DY$1,0))</f>
        <v>7.1581999999999999</v>
      </c>
      <c r="I1111" s="14">
        <f t="shared" si="82"/>
        <v>0.76562767931503961</v>
      </c>
      <c r="J1111" s="6">
        <f>INDEX('market cap'!$B$3:$DQ$219,MATCH(A1111,'market cap'!$A$3:$A$219,0),MATCH(G1111,'market cap'!$B$1:$DQ$1,0))</f>
        <v>2321.6880000000001</v>
      </c>
      <c r="K1111">
        <f t="shared" si="80"/>
        <v>7.7500497863047286</v>
      </c>
      <c r="L1111">
        <f>INDEX('PB2'!$D$2:$AQ$224,MATCH(A1111,'PB2'!$B$2:$B$224,0),MATCH(G1111,'PB2'!$D$1:$AQ$1,0))</f>
        <v>1.07052803039551</v>
      </c>
      <c r="M1111" s="16">
        <f t="shared" si="81"/>
        <v>0.93411846453992131</v>
      </c>
      <c r="N1111" s="6">
        <f>INDEX('ROA2'!$D$2:$AQ$224,MATCH(A1111,'ROA2'!$B$2:$B$224,0),MATCH(G1111,'ROA2'!$D$1:$AQ$1,0))</f>
        <v>14.067465782165501</v>
      </c>
      <c r="O1111" s="6">
        <v>3006.452992</v>
      </c>
      <c r="P1111" s="28">
        <v>1.5704910350999753E-2</v>
      </c>
    </row>
    <row r="1112" spans="1:16" x14ac:dyDescent="0.3">
      <c r="A1112" t="s">
        <v>476</v>
      </c>
      <c r="B1112" t="str">
        <f>VLOOKUP(A1112,Sheet3!L:L,1,FALSE)</f>
        <v>BIR CN EQUITY</v>
      </c>
      <c r="C1112" t="str">
        <f>VLOOKUP(A1112,'ALL - prices'!B:C,2,FALSE)</f>
        <v>Birchcliff Energy Ltd</v>
      </c>
      <c r="D1112" t="str">
        <f>VLOOKUP(A1112,'ALL - prices'!B:I,8,FALSE)</f>
        <v>Energy</v>
      </c>
      <c r="E1112">
        <v>2022</v>
      </c>
      <c r="F1112" t="s">
        <v>681</v>
      </c>
      <c r="G1112" t="str">
        <f t="shared" si="79"/>
        <v>2022-Q3</v>
      </c>
      <c r="H1112" s="4">
        <f>INDEX('ALL - prices'!$J$3:$DY$219,MATCH('COMBINED DATA'!A1112,'ALL - prices'!$B$3:$B$219,0),MATCH('COMBINED DATA'!G1112,'ALL - prices'!$J$1:$DY$1,0))</f>
        <v>8.0396000000000001</v>
      </c>
      <c r="I1112" s="14">
        <f t="shared" si="82"/>
        <v>0.55853098615922803</v>
      </c>
      <c r="J1112" s="6">
        <f>INDEX('market cap'!$B$3:$DQ$219,MATCH(A1112,'market cap'!$A$3:$A$219,0),MATCH(G1112,'market cap'!$B$1:$DQ$1,0))</f>
        <v>2601.3906999999999</v>
      </c>
      <c r="K1112">
        <f t="shared" si="80"/>
        <v>7.8638014656251718</v>
      </c>
      <c r="L1112">
        <f>INDEX('PB2'!$D$2:$AQ$224,MATCH(A1112,'PB2'!$B$2:$B$224,0),MATCH(G1112,'PB2'!$D$1:$AQ$1,0))</f>
        <v>1.08679103851318</v>
      </c>
      <c r="M1112" s="16">
        <f t="shared" si="81"/>
        <v>0.92014008632982713</v>
      </c>
      <c r="N1112" s="6">
        <f>INDEX('ROA2'!$D$2:$AQ$224,MATCH(A1112,'ROA2'!$B$2:$B$224,0),MATCH(G1112,'ROA2'!$D$1:$AQ$1,0))</f>
        <v>19.4101467132568</v>
      </c>
      <c r="O1112" s="6">
        <v>3065.6750080000002</v>
      </c>
      <c r="P1112" s="28">
        <v>1.9698301007062668E-2</v>
      </c>
    </row>
    <row r="1113" spans="1:16" x14ac:dyDescent="0.3">
      <c r="A1113" t="s">
        <v>476</v>
      </c>
      <c r="B1113" t="str">
        <f>VLOOKUP(A1113,Sheet3!L:L,1,FALSE)</f>
        <v>BIR CN EQUITY</v>
      </c>
      <c r="C1113" t="str">
        <f>VLOOKUP(A1113,'ALL - prices'!B:C,2,FALSE)</f>
        <v>Birchcliff Energy Ltd</v>
      </c>
      <c r="D1113" t="str">
        <f>VLOOKUP(A1113,'ALL - prices'!B:I,8,FALSE)</f>
        <v>Energy</v>
      </c>
      <c r="E1113">
        <v>2022</v>
      </c>
      <c r="F1113" t="s">
        <v>682</v>
      </c>
      <c r="G1113" t="str">
        <f t="shared" si="79"/>
        <v>2022-Q4</v>
      </c>
      <c r="H1113" s="4">
        <f>INDEX('ALL - prices'!$J$3:$DY$219,MATCH('COMBINED DATA'!A1113,'ALL - prices'!$B$3:$B$219,0),MATCH('COMBINED DATA'!G1113,'ALL - prices'!$J$1:$DY$1,0))</f>
        <v>7.7447999999999997</v>
      </c>
      <c r="I1113" s="14">
        <f t="shared" si="82"/>
        <v>0.72312008857450483</v>
      </c>
      <c r="J1113" s="6">
        <f>INDEX('market cap'!$B$3:$DQ$219,MATCH(A1113,'market cap'!$A$3:$A$219,0),MATCH(G1113,'market cap'!$B$1:$DQ$1,0))</f>
        <v>2507.7856000000002</v>
      </c>
      <c r="K1113">
        <f t="shared" si="80"/>
        <v>7.827155411655256</v>
      </c>
      <c r="L1113">
        <f>INDEX('PB2'!$D$2:$AQ$224,MATCH(A1113,'PB2'!$B$2:$B$224,0),MATCH(G1113,'PB2'!$D$1:$AQ$1,0))</f>
        <v>1.03986096382141</v>
      </c>
      <c r="M1113" s="16">
        <f t="shared" si="81"/>
        <v>0.96166702548874994</v>
      </c>
      <c r="N1113" s="6">
        <f>INDEX('ROA2'!$D$2:$AQ$224,MATCH(A1113,'ROA2'!$B$2:$B$224,0),MATCH(G1113,'ROA2'!$D$1:$AQ$1,0))</f>
        <v>22.474096298217798</v>
      </c>
      <c r="O1113" s="6">
        <v>3187.7619199999999</v>
      </c>
      <c r="P1113" s="28">
        <v>3.9823827275040288E-2</v>
      </c>
    </row>
    <row r="1114" spans="1:16" x14ac:dyDescent="0.3">
      <c r="A1114" t="s">
        <v>476</v>
      </c>
      <c r="B1114" t="str">
        <f>VLOOKUP(A1114,Sheet3!L:L,1,FALSE)</f>
        <v>BIR CN EQUITY</v>
      </c>
      <c r="C1114" t="str">
        <f>VLOOKUP(A1114,'ALL - prices'!B:C,2,FALSE)</f>
        <v>Birchcliff Energy Ltd</v>
      </c>
      <c r="D1114" t="str">
        <f>VLOOKUP(A1114,'ALL - prices'!B:I,8,FALSE)</f>
        <v>Energy</v>
      </c>
      <c r="E1114">
        <v>2023</v>
      </c>
      <c r="F1114" t="s">
        <v>679</v>
      </c>
      <c r="G1114" t="str">
        <f t="shared" ref="G1114:G1177" si="83">E1114&amp;"-"&amp;F1114</f>
        <v>2023-Q1</v>
      </c>
      <c r="H1114" s="4">
        <f>INDEX('ALL - prices'!$J$3:$DY$219,MATCH('COMBINED DATA'!A1114,'ALL - prices'!$B$3:$B$219,0),MATCH('COMBINED DATA'!G1114,'ALL - prices'!$J$1:$DY$1,0))</f>
        <v>6.4416000000000002</v>
      </c>
      <c r="I1114" s="14">
        <f t="shared" si="82"/>
        <v>0.9790318427746193</v>
      </c>
      <c r="J1114" s="6">
        <f>INDEX('market cap'!$B$3:$DQ$219,MATCH(A1114,'market cap'!$A$3:$A$219,0),MATCH(G1114,'market cap'!$B$1:$DQ$1,0))</f>
        <v>2042.4838</v>
      </c>
      <c r="K1114">
        <f t="shared" ref="K1114:K1177" si="84">LN(J1114)</f>
        <v>7.6219218952461558</v>
      </c>
      <c r="L1114">
        <f>INDEX('PB2'!$D$2:$AQ$224,MATCH(A1114,'PB2'!$B$2:$B$224,0),MATCH(G1114,'PB2'!$D$1:$AQ$1,0))</f>
        <v>0.87989300489425704</v>
      </c>
      <c r="M1114" s="16">
        <f t="shared" ref="M1114:M1177" si="85">1/L1114</f>
        <v>1.136501818332079</v>
      </c>
      <c r="N1114" s="6">
        <f>INDEX('ROA2'!$D$2:$AQ$224,MATCH(A1114,'ROA2'!$B$2:$B$224,0),MATCH(G1114,'ROA2'!$D$1:$AQ$1,0))</f>
        <v>21.4323844909668</v>
      </c>
      <c r="O1114" s="6">
        <v>3169.3649919999998</v>
      </c>
      <c r="P1114" s="28">
        <v>-5.771111037050131E-3</v>
      </c>
    </row>
    <row r="1115" spans="1:16" x14ac:dyDescent="0.3">
      <c r="A1115" t="s">
        <v>476</v>
      </c>
      <c r="B1115" t="str">
        <f>VLOOKUP(A1115,Sheet3!L:L,1,FALSE)</f>
        <v>BIR CN EQUITY</v>
      </c>
      <c r="C1115" t="str">
        <f>VLOOKUP(A1115,'ALL - prices'!B:C,2,FALSE)</f>
        <v>Birchcliff Energy Ltd</v>
      </c>
      <c r="D1115" t="str">
        <f>VLOOKUP(A1115,'ALL - prices'!B:I,8,FALSE)</f>
        <v>Energy</v>
      </c>
      <c r="E1115">
        <v>2023</v>
      </c>
      <c r="F1115" t="s">
        <v>680</v>
      </c>
      <c r="G1115" t="str">
        <f t="shared" si="83"/>
        <v>2023-Q2</v>
      </c>
      <c r="H1115" s="4">
        <f>INDEX('ALL - prices'!$J$3:$DY$219,MATCH('COMBINED DATA'!A1115,'ALL - prices'!$B$3:$B$219,0),MATCH('COMBINED DATA'!G1115,'ALL - prices'!$J$1:$DY$1,0))</f>
        <v>6.7633999999999999</v>
      </c>
      <c r="I1115" s="14">
        <f t="shared" si="82"/>
        <v>0.82146360996698875</v>
      </c>
      <c r="J1115" s="6">
        <f>INDEX('market cap'!$B$3:$DQ$219,MATCH(A1115,'market cap'!$A$3:$A$219,0),MATCH(G1115,'market cap'!$B$1:$DQ$1,0))</f>
        <v>2086.1990000000001</v>
      </c>
      <c r="K1115">
        <f t="shared" si="84"/>
        <v>7.6430990289013279</v>
      </c>
      <c r="L1115">
        <f>INDEX('PB2'!$D$2:$AQ$224,MATCH(A1115,'PB2'!$B$2:$B$224,0),MATCH(G1115,'PB2'!$D$1:$AQ$1,0))</f>
        <v>0.90362900495529197</v>
      </c>
      <c r="M1115" s="16">
        <f t="shared" si="85"/>
        <v>1.1066488509291224</v>
      </c>
      <c r="N1115" s="6">
        <f>INDEX('ROA2'!$D$2:$AQ$224,MATCH(A1115,'ROA2'!$B$2:$B$224,0),MATCH(G1115,'ROA2'!$D$1:$AQ$1,0))</f>
        <v>15.8574018478394</v>
      </c>
      <c r="O1115" s="6">
        <v>3141.389056</v>
      </c>
      <c r="P1115" s="28">
        <v>-8.8269846075209706E-3</v>
      </c>
    </row>
    <row r="1116" spans="1:16" x14ac:dyDescent="0.3">
      <c r="A1116" t="s">
        <v>476</v>
      </c>
      <c r="B1116" t="str">
        <f>VLOOKUP(A1116,Sheet3!L:L,1,FALSE)</f>
        <v>BIR CN EQUITY</v>
      </c>
      <c r="C1116" t="str">
        <f>VLOOKUP(A1116,'ALL - prices'!B:C,2,FALSE)</f>
        <v>Birchcliff Energy Ltd</v>
      </c>
      <c r="D1116" t="str">
        <f>VLOOKUP(A1116,'ALL - prices'!B:I,8,FALSE)</f>
        <v>Energy</v>
      </c>
      <c r="E1116">
        <v>2023</v>
      </c>
      <c r="F1116" t="s">
        <v>681</v>
      </c>
      <c r="G1116" t="str">
        <f t="shared" si="83"/>
        <v>2023-Q3</v>
      </c>
      <c r="H1116" s="4">
        <f>INDEX('ALL - prices'!$J$3:$DY$219,MATCH('COMBINED DATA'!A1116,'ALL - prices'!$B$3:$B$219,0),MATCH('COMBINED DATA'!G1116,'ALL - prices'!$J$1:$DY$1,0))</f>
        <v>6.8456999999999999</v>
      </c>
      <c r="I1116" s="14">
        <f t="shared" si="82"/>
        <v>0.30562663905490955</v>
      </c>
      <c r="J1116" s="6">
        <f>INDEX('market cap'!$B$3:$DQ$219,MATCH(A1116,'market cap'!$A$3:$A$219,0),MATCH(G1116,'market cap'!$B$1:$DQ$1,0))</f>
        <v>2062.2015999999999</v>
      </c>
      <c r="K1116">
        <f t="shared" si="84"/>
        <v>7.6315294289539715</v>
      </c>
      <c r="L1116">
        <f>INDEX('PB2'!$D$2:$AQ$224,MATCH(A1116,'PB2'!$B$2:$B$224,0),MATCH(G1116,'PB2'!$D$1:$AQ$1,0))</f>
        <v>0.90591597557067904</v>
      </c>
      <c r="M1116" s="16">
        <f t="shared" si="85"/>
        <v>1.1038551333307187</v>
      </c>
      <c r="N1116" s="6">
        <f>INDEX('ROA2'!$D$2:$AQ$224,MATCH(A1116,'ROA2'!$B$2:$B$224,0),MATCH(G1116,'ROA2'!$D$1:$AQ$1,0))</f>
        <v>10.119926452636699</v>
      </c>
      <c r="O1116" s="6">
        <v>3165.4970880000001</v>
      </c>
      <c r="P1116" s="28">
        <v>7.6743222728029052E-3</v>
      </c>
    </row>
    <row r="1117" spans="1:16" x14ac:dyDescent="0.3">
      <c r="A1117" t="s">
        <v>476</v>
      </c>
      <c r="B1117" t="str">
        <f>VLOOKUP(A1117,Sheet3!L:L,1,FALSE)</f>
        <v>BIR CN EQUITY</v>
      </c>
      <c r="C1117" t="str">
        <f>VLOOKUP(A1117,'ALL - prices'!B:C,2,FALSE)</f>
        <v>Birchcliff Energy Ltd</v>
      </c>
      <c r="D1117" t="str">
        <f>VLOOKUP(A1117,'ALL - prices'!B:I,8,FALSE)</f>
        <v>Energy</v>
      </c>
      <c r="E1117">
        <v>2023</v>
      </c>
      <c r="F1117" t="s">
        <v>682</v>
      </c>
      <c r="G1117" t="str">
        <f t="shared" si="83"/>
        <v>2023-Q4</v>
      </c>
      <c r="H1117" s="4">
        <f>INDEX('ALL - prices'!$J$3:$DY$219,MATCH('COMBINED DATA'!A1117,'ALL - prices'!$B$3:$B$219,0),MATCH('COMBINED DATA'!G1117,'ALL - prices'!$J$1:$DY$1,0))</f>
        <v>5.28</v>
      </c>
      <c r="I1117" s="14">
        <f t="shared" si="82"/>
        <v>0.3029650076053888</v>
      </c>
      <c r="J1117" s="6">
        <f>INDEX('market cap'!$B$3:$DQ$219,MATCH(A1117,'market cap'!$A$3:$A$219,0),MATCH(G1117,'market cap'!$B$1:$DQ$1,0))</f>
        <v>1540.6206</v>
      </c>
      <c r="K1117">
        <f t="shared" si="84"/>
        <v>7.339940601243204</v>
      </c>
      <c r="L1117">
        <f>INDEX('PB2'!$D$2:$AQ$224,MATCH(A1117,'PB2'!$B$2:$B$224,0),MATCH(G1117,'PB2'!$D$1:$AQ$1,0))</f>
        <v>0.69386601448059104</v>
      </c>
      <c r="M1117" s="16">
        <f t="shared" si="85"/>
        <v>1.4412004322600702</v>
      </c>
      <c r="N1117" s="6">
        <f>INDEX('ROA2'!$D$2:$AQ$224,MATCH(A1117,'ROA2'!$B$2:$B$224,0),MATCH(G1117,'ROA2'!$D$1:$AQ$1,0))</f>
        <v>2.6643419265747101</v>
      </c>
      <c r="O1117" s="6">
        <v>3175.2340479999998</v>
      </c>
      <c r="P1117" s="28">
        <v>3.0759655527440896E-3</v>
      </c>
    </row>
    <row r="1118" spans="1:16" x14ac:dyDescent="0.3">
      <c r="A1118" t="s">
        <v>476</v>
      </c>
      <c r="B1118" t="str">
        <f>VLOOKUP(A1118,Sheet3!L:L,1,FALSE)</f>
        <v>BIR CN EQUITY</v>
      </c>
      <c r="C1118" t="str">
        <f>VLOOKUP(A1118,'ALL - prices'!B:C,2,FALSE)</f>
        <v>Birchcliff Energy Ltd</v>
      </c>
      <c r="D1118" t="str">
        <f>VLOOKUP(A1118,'ALL - prices'!B:I,8,FALSE)</f>
        <v>Energy</v>
      </c>
      <c r="E1118" s="18">
        <v>2024</v>
      </c>
      <c r="F1118" t="s">
        <v>679</v>
      </c>
      <c r="G1118" t="str">
        <f t="shared" si="83"/>
        <v>2024-Q1</v>
      </c>
      <c r="H1118" s="4">
        <f>INDEX('ALL - prices'!$J$3:$DY$219,MATCH('COMBINED DATA'!A1118,'ALL - prices'!$B$3:$B$219,0),MATCH('COMBINED DATA'!G1118,'ALL - prices'!$J$1:$DY$1,0))</f>
        <v>4.9683999999999999</v>
      </c>
      <c r="I1118" s="14" t="s">
        <v>769</v>
      </c>
      <c r="J1118" s="6">
        <f>INDEX('market cap'!$B$3:$DQ$219,MATCH(A1118,'market cap'!$A$3:$A$219,0),MATCH(G1118,'market cap'!$B$1:$DQ$1,0))</f>
        <v>1433.7026000000001</v>
      </c>
      <c r="K1118">
        <f t="shared" si="84"/>
        <v>7.2680156077401508</v>
      </c>
      <c r="L1118">
        <f>INDEX('PB2'!$D$2:$AQ$224,MATCH(A1118,'PB2'!$B$2:$B$224,0),MATCH(G1118,'PB2'!$D$1:$AQ$1,0))</f>
        <v>0.65463298559188798</v>
      </c>
      <c r="M1118" s="16">
        <f t="shared" si="85"/>
        <v>1.527573498447909</v>
      </c>
      <c r="N1118" s="6">
        <f>INDEX('ROA2'!$D$2:$AQ$224,MATCH(A1118,'ROA2'!$B$2:$B$224,0),MATCH(G1118,'ROA2'!$D$1:$AQ$1,0))</f>
        <v>0.30821201205253601</v>
      </c>
      <c r="O1118" s="6">
        <v>3176.9100800000001</v>
      </c>
      <c r="P1118" s="28">
        <v>5.2784518390258358E-4</v>
      </c>
    </row>
    <row r="1119" spans="1:16" x14ac:dyDescent="0.3">
      <c r="A1119" t="s">
        <v>476</v>
      </c>
      <c r="B1119" t="str">
        <f>VLOOKUP(A1119,Sheet3!L:L,1,FALSE)</f>
        <v>BIR CN EQUITY</v>
      </c>
      <c r="C1119" t="str">
        <f>VLOOKUP(A1119,'ALL - prices'!B:C,2,FALSE)</f>
        <v>Birchcliff Energy Ltd</v>
      </c>
      <c r="D1119" t="str">
        <f>VLOOKUP(A1119,'ALL - prices'!B:I,8,FALSE)</f>
        <v>Energy</v>
      </c>
      <c r="E1119" s="18">
        <v>2024</v>
      </c>
      <c r="F1119" t="s">
        <v>680</v>
      </c>
      <c r="G1119" t="str">
        <f t="shared" si="83"/>
        <v>2024-Q2</v>
      </c>
      <c r="H1119" s="4">
        <f>INDEX('ALL - prices'!$J$3:$DY$219,MATCH('COMBINED DATA'!A1119,'ALL - prices'!$B$3:$B$219,0),MATCH('COMBINED DATA'!G1119,'ALL - prices'!$J$1:$DY$1,0))</f>
        <v>5.6837999999999997</v>
      </c>
      <c r="I1119" s="14" t="s">
        <v>769</v>
      </c>
      <c r="J1119" s="6">
        <f>INDEX('market cap'!$B$3:$DQ$219,MATCH(A1119,'market cap'!$A$3:$A$219,0),MATCH(G1119,'market cap'!$B$1:$DQ$1,0))</f>
        <v>1616.4493</v>
      </c>
      <c r="K1119">
        <f t="shared" si="84"/>
        <v>7.3879872326154752</v>
      </c>
      <c r="L1119">
        <f>INDEX('PB2'!$D$2:$AQ$224,MATCH(A1119,'PB2'!$B$2:$B$224,0),MATCH(G1119,'PB2'!$D$1:$AQ$1,0))</f>
        <v>0.73053300380706798</v>
      </c>
      <c r="M1119" s="16">
        <f t="shared" si="85"/>
        <v>1.3688635486537137</v>
      </c>
      <c r="N1119" s="6">
        <f>INDEX('ROA2'!$D$2:$AQ$224,MATCH(A1119,'ROA2'!$B$2:$B$224,0),MATCH(G1119,'ROA2'!$D$1:$AQ$1,0))</f>
        <v>1.17499303817749</v>
      </c>
      <c r="O1119" s="6">
        <v>3206.394112</v>
      </c>
      <c r="P1119" s="28">
        <v>9.2807260065729778E-3</v>
      </c>
    </row>
    <row r="1120" spans="1:16" x14ac:dyDescent="0.3">
      <c r="A1120" t="s">
        <v>476</v>
      </c>
      <c r="B1120" t="str">
        <f>VLOOKUP(A1120,Sheet3!L:L,1,FALSE)</f>
        <v>BIR CN EQUITY</v>
      </c>
      <c r="C1120" t="str">
        <f>VLOOKUP(A1120,'ALL - prices'!B:C,2,FALSE)</f>
        <v>Birchcliff Energy Ltd</v>
      </c>
      <c r="D1120" t="str">
        <f>VLOOKUP(A1120,'ALL - prices'!B:I,8,FALSE)</f>
        <v>Energy</v>
      </c>
      <c r="E1120" s="18">
        <v>2024</v>
      </c>
      <c r="F1120" t="s">
        <v>681</v>
      </c>
      <c r="G1120" t="str">
        <f t="shared" si="83"/>
        <v>2024-Q3</v>
      </c>
      <c r="H1120" s="4">
        <f>INDEX('ALL - prices'!$J$3:$DY$219,MATCH('COMBINED DATA'!A1120,'ALL - prices'!$B$3:$B$219,0),MATCH('COMBINED DATA'!G1120,'ALL - prices'!$J$1:$DY$1,0))</f>
        <v>5.4855</v>
      </c>
      <c r="I1120" s="14" t="s">
        <v>769</v>
      </c>
      <c r="J1120" s="6">
        <f>INDEX('market cap'!$B$3:$DQ$219,MATCH(A1120,'market cap'!$A$3:$A$219,0),MATCH(G1120,'market cap'!$B$1:$DQ$1,0))</f>
        <v>1535.3904</v>
      </c>
      <c r="K1120">
        <f t="shared" si="84"/>
        <v>7.3365399599318915</v>
      </c>
      <c r="L1120">
        <f>INDEX('PB2'!$D$2:$AQ$224,MATCH(A1120,'PB2'!$B$2:$B$224,0),MATCH(G1120,'PB2'!$D$1:$AQ$1,0))</f>
        <v>0.70474201440811202</v>
      </c>
      <c r="M1120" s="16">
        <f t="shared" si="85"/>
        <v>1.4189589659130295</v>
      </c>
      <c r="N1120" s="6">
        <f>INDEX('ROA2'!$D$2:$AQ$224,MATCH(A1120,'ROA2'!$B$2:$B$224,0),MATCH(G1120,'ROA2'!$D$1:$AQ$1,0))</f>
        <v>1.2768319845199601</v>
      </c>
      <c r="O1120" s="6">
        <v>3244.1169920000002</v>
      </c>
      <c r="P1120" s="28">
        <v>1.1764891863673762E-2</v>
      </c>
    </row>
    <row r="1121" spans="1:16" x14ac:dyDescent="0.3">
      <c r="A1121" t="s">
        <v>476</v>
      </c>
      <c r="B1121" t="str">
        <f>VLOOKUP(A1121,Sheet3!L:L,1,FALSE)</f>
        <v>BIR CN EQUITY</v>
      </c>
      <c r="C1121" t="str">
        <f>VLOOKUP(A1121,'ALL - prices'!B:C,2,FALSE)</f>
        <v>Birchcliff Energy Ltd</v>
      </c>
      <c r="D1121" t="str">
        <f>VLOOKUP(A1121,'ALL - prices'!B:I,8,FALSE)</f>
        <v>Energy</v>
      </c>
      <c r="E1121" s="18">
        <v>2024</v>
      </c>
      <c r="F1121" t="s">
        <v>682</v>
      </c>
      <c r="G1121" t="str">
        <f t="shared" si="83"/>
        <v>2024-Q4</v>
      </c>
      <c r="H1121" s="4">
        <f>INDEX('ALL - prices'!$J$3:$DY$219,MATCH('COMBINED DATA'!A1121,'ALL - prices'!$B$3:$B$219,0),MATCH('COMBINED DATA'!G1121,'ALL - prices'!$J$1:$DY$1,0))</f>
        <v>5.3212000000000002</v>
      </c>
      <c r="I1121" s="14" t="s">
        <v>769</v>
      </c>
      <c r="J1121" s="6">
        <f>INDEX('market cap'!$B$3:$DQ$219,MATCH(A1121,'market cap'!$A$3:$A$219,0),MATCH(G1121,'market cap'!$B$1:$DQ$1,0))</f>
        <v>1465.0578</v>
      </c>
      <c r="K1121">
        <f t="shared" si="84"/>
        <v>7.289649974597797</v>
      </c>
      <c r="L1121">
        <f>INDEX('PB2'!$D$2:$AQ$224,MATCH(A1121,'PB2'!$B$2:$B$224,0),MATCH(G1121,'PB2'!$D$1:$AQ$1,0))</f>
        <v>0.67012303923863303</v>
      </c>
      <c r="M1121" s="16">
        <f t="shared" si="85"/>
        <v>1.4922632732283909</v>
      </c>
      <c r="N1121" s="6">
        <f>INDEX('ROA2'!$D$2:$AQ$224,MATCH(A1121,'ROA2'!$B$2:$B$224,0),MATCH(G1121,'ROA2'!$D$1:$AQ$1,0))</f>
        <v>0.47051900625228898</v>
      </c>
      <c r="O1121" s="6">
        <v>3349.9020799999998</v>
      </c>
      <c r="P1121" s="28">
        <v>3.2608283937005322E-2</v>
      </c>
    </row>
    <row r="1122" spans="1:16" x14ac:dyDescent="0.3">
      <c r="A1122" t="s">
        <v>478</v>
      </c>
      <c r="B1122" t="e">
        <f>VLOOKUP(A1122,Sheet3!L:L,1,FALSE)</f>
        <v>#N/A</v>
      </c>
      <c r="C1122" t="str">
        <f>VLOOKUP(A1122,'ALL - prices'!B:C,2,FALSE)</f>
        <v>Boralex Inc</v>
      </c>
      <c r="D1122" t="str">
        <f>VLOOKUP(A1122,'ALL - prices'!B:I,8,FALSE)</f>
        <v>Utilities</v>
      </c>
      <c r="E1122">
        <v>2015</v>
      </c>
      <c r="F1122" t="s">
        <v>679</v>
      </c>
      <c r="G1122" t="str">
        <f t="shared" si="83"/>
        <v>2015-Q1</v>
      </c>
      <c r="H1122" s="4">
        <f>INDEX('ALL - prices'!$J$3:$DY$219,MATCH('COMBINED DATA'!A1122,'ALL - prices'!$B$3:$B$219,0),MATCH('COMBINED DATA'!G1122,'ALL - prices'!$J$1:$DY$1,0))</f>
        <v>10.135</v>
      </c>
      <c r="I1122" s="14">
        <f t="shared" ref="I1122:I1157" si="86">STDEV(H1123:H1126)</f>
        <v>1.2864083835107265</v>
      </c>
      <c r="J1122" s="15">
        <f>INDEX(MarketCap2!$E$2:$AR$224,MATCH(A1122,MarketCap2!$B$2:$B$224,0),MATCH(G1122,MarketCap2!$E$1:$AR$1,0))</f>
        <v>636627328</v>
      </c>
      <c r="K1122">
        <f t="shared" si="84"/>
        <v>20.271694999946178</v>
      </c>
      <c r="L1122">
        <f>INDEX('PB2'!$D$2:$AQ$224,MATCH(A1122,'PB2'!$B$2:$B$224,0),MATCH(G1122,'PB2'!$D$1:$AQ$1,0))</f>
        <v>1.73737704753876</v>
      </c>
      <c r="M1122" s="16">
        <f t="shared" si="85"/>
        <v>0.5755802987133054</v>
      </c>
      <c r="N1122" s="6">
        <f>INDEX('ROA2'!$D$2:$AQ$224,MATCH(A1122,'ROA2'!$B$2:$B$224,0),MATCH(G1122,'ROA2'!$D$1:$AQ$1,0))</f>
        <v>-0.70161497592926003</v>
      </c>
      <c r="O1122" s="6">
        <v>1949.7780479999999</v>
      </c>
      <c r="P1122" s="28">
        <v>0.33476416624475097</v>
      </c>
    </row>
    <row r="1123" spans="1:16" x14ac:dyDescent="0.3">
      <c r="A1123" t="s">
        <v>478</v>
      </c>
      <c r="B1123" t="e">
        <f>VLOOKUP(A1123,Sheet3!L:L,1,FALSE)</f>
        <v>#N/A</v>
      </c>
      <c r="C1123" t="str">
        <f>VLOOKUP(A1123,'ALL - prices'!B:C,2,FALSE)</f>
        <v>Boralex Inc</v>
      </c>
      <c r="D1123" t="str">
        <f>VLOOKUP(A1123,'ALL - prices'!B:I,8,FALSE)</f>
        <v>Utilities</v>
      </c>
      <c r="E1123">
        <v>2015</v>
      </c>
      <c r="F1123" t="s">
        <v>680</v>
      </c>
      <c r="G1123" t="str">
        <f t="shared" si="83"/>
        <v>2015-Q2</v>
      </c>
      <c r="H1123" s="4">
        <f>INDEX('ALL - prices'!$J$3:$DY$219,MATCH('COMBINED DATA'!A1123,'ALL - prices'!$B$3:$B$219,0),MATCH('COMBINED DATA'!G1123,'ALL - prices'!$J$1:$DY$1,0))</f>
        <v>10.2294</v>
      </c>
      <c r="I1123" s="14">
        <f t="shared" si="86"/>
        <v>2.3987475454217209</v>
      </c>
      <c r="J1123" s="15">
        <f>INDEX(MarketCap2!$E$2:$AR$224,MATCH(A1123,MarketCap2!$B$2:$B$224,0),MATCH(G1123,MarketCap2!$E$1:$AR$1,0))</f>
        <v>636734848</v>
      </c>
      <c r="K1123">
        <f t="shared" si="84"/>
        <v>20.271863875702476</v>
      </c>
      <c r="L1123">
        <f>INDEX('PB2'!$D$2:$AQ$224,MATCH(A1123,'PB2'!$B$2:$B$224,0),MATCH(G1123,'PB2'!$D$1:$AQ$1,0))</f>
        <v>1.6971030235290501</v>
      </c>
      <c r="M1123" s="16">
        <f t="shared" si="85"/>
        <v>0.58923941925490453</v>
      </c>
      <c r="N1123" s="6">
        <f>INDEX('ROA2'!$D$2:$AQ$224,MATCH(A1123,'ROA2'!$B$2:$B$224,0),MATCH(G1123,'ROA2'!$D$1:$AQ$1,0))</f>
        <v>-0.85253697633743297</v>
      </c>
      <c r="O1123" s="6">
        <v>1925.7539839999999</v>
      </c>
      <c r="P1123" s="28">
        <v>-1.2321435265230741E-2</v>
      </c>
    </row>
    <row r="1124" spans="1:16" x14ac:dyDescent="0.3">
      <c r="A1124" t="s">
        <v>478</v>
      </c>
      <c r="B1124" t="e">
        <f>VLOOKUP(A1124,Sheet3!L:L,1,FALSE)</f>
        <v>#N/A</v>
      </c>
      <c r="C1124" t="str">
        <f>VLOOKUP(A1124,'ALL - prices'!B:C,2,FALSE)</f>
        <v>Boralex Inc</v>
      </c>
      <c r="D1124" t="str">
        <f>VLOOKUP(A1124,'ALL - prices'!B:I,8,FALSE)</f>
        <v>Utilities</v>
      </c>
      <c r="E1124">
        <v>2015</v>
      </c>
      <c r="F1124" t="s">
        <v>681</v>
      </c>
      <c r="G1124" t="str">
        <f t="shared" si="83"/>
        <v>2015-Q3</v>
      </c>
      <c r="H1124" s="4">
        <f>INDEX('ALL - prices'!$J$3:$DY$219,MATCH('COMBINED DATA'!A1124,'ALL - prices'!$B$3:$B$219,0),MATCH('COMBINED DATA'!G1124,'ALL - prices'!$J$1:$DY$1,0))</f>
        <v>9.9207000000000001</v>
      </c>
      <c r="I1124" s="14">
        <f t="shared" si="86"/>
        <v>1.9660028552030893</v>
      </c>
      <c r="J1124" s="15">
        <f>INDEX(MarketCap2!$E$2:$AR$224,MATCH(A1124,MarketCap2!$B$2:$B$224,0),MATCH(G1124,MarketCap2!$E$1:$AR$1,0))</f>
        <v>611554880</v>
      </c>
      <c r="K1124">
        <f t="shared" si="84"/>
        <v>20.231515255589461</v>
      </c>
      <c r="L1124">
        <f>INDEX('PB2'!$D$2:$AQ$224,MATCH(A1124,'PB2'!$B$2:$B$224,0),MATCH(G1124,'PB2'!$D$1:$AQ$1,0))</f>
        <v>1.5169370174407999</v>
      </c>
      <c r="M1124" s="16">
        <f t="shared" si="85"/>
        <v>0.65922315066652137</v>
      </c>
      <c r="N1124" s="6">
        <f>INDEX('ROA2'!$D$2:$AQ$224,MATCH(A1124,'ROA2'!$B$2:$B$224,0),MATCH(G1124,'ROA2'!$D$1:$AQ$1,0))</f>
        <v>-0.93423300981521595</v>
      </c>
      <c r="O1124" s="6">
        <v>2074.096</v>
      </c>
      <c r="P1124" s="28">
        <v>7.7030616180721906E-2</v>
      </c>
    </row>
    <row r="1125" spans="1:16" x14ac:dyDescent="0.3">
      <c r="A1125" t="s">
        <v>478</v>
      </c>
      <c r="B1125" t="e">
        <f>VLOOKUP(A1125,Sheet3!L:L,1,FALSE)</f>
        <v>#N/A</v>
      </c>
      <c r="C1125" t="str">
        <f>VLOOKUP(A1125,'ALL - prices'!B:C,2,FALSE)</f>
        <v>Boralex Inc</v>
      </c>
      <c r="D1125" t="str">
        <f>VLOOKUP(A1125,'ALL - prices'!B:I,8,FALSE)</f>
        <v>Utilities</v>
      </c>
      <c r="E1125">
        <v>2015</v>
      </c>
      <c r="F1125" t="s">
        <v>682</v>
      </c>
      <c r="G1125" t="str">
        <f t="shared" si="83"/>
        <v>2015-Q4</v>
      </c>
      <c r="H1125" s="4">
        <f>INDEX('ALL - prices'!$J$3:$DY$219,MATCH('COMBINED DATA'!A1125,'ALL - prices'!$B$3:$B$219,0),MATCH('COMBINED DATA'!G1125,'ALL - prices'!$J$1:$DY$1,0))</f>
        <v>11.363300000000001</v>
      </c>
      <c r="I1125" s="14">
        <f t="shared" si="86"/>
        <v>1.3299016464260305</v>
      </c>
      <c r="J1125" s="15">
        <f>INDEX(MarketCap2!$E$2:$AR$224,MATCH(A1125,MarketCap2!$B$2:$B$224,0),MATCH(G1125,MarketCap2!$E$1:$AR$1,0))</f>
        <v>937428928</v>
      </c>
      <c r="K1125">
        <f t="shared" si="84"/>
        <v>20.658651502801774</v>
      </c>
      <c r="L1125">
        <f>INDEX('PB2'!$D$2:$AQ$224,MATCH(A1125,'PB2'!$B$2:$B$224,0),MATCH(G1125,'PB2'!$D$1:$AQ$1,0))</f>
        <v>1.72113001346588</v>
      </c>
      <c r="M1125" s="16">
        <f t="shared" si="85"/>
        <v>0.58101363184427679</v>
      </c>
      <c r="N1125" s="6">
        <f>INDEX('ROA2'!$D$2:$AQ$224,MATCH(A1125,'ROA2'!$B$2:$B$224,0),MATCH(G1125,'ROA2'!$D$1:$AQ$1,0))</f>
        <v>-1.2194420099258401</v>
      </c>
      <c r="O1125" s="6">
        <v>2257.492992</v>
      </c>
      <c r="P1125" s="28">
        <v>8.8422614960927529E-2</v>
      </c>
    </row>
    <row r="1126" spans="1:16" x14ac:dyDescent="0.3">
      <c r="A1126" t="s">
        <v>478</v>
      </c>
      <c r="B1126" t="e">
        <f>VLOOKUP(A1126,Sheet3!L:L,1,FALSE)</f>
        <v>#N/A</v>
      </c>
      <c r="C1126" t="str">
        <f>VLOOKUP(A1126,'ALL - prices'!B:C,2,FALSE)</f>
        <v>Boralex Inc</v>
      </c>
      <c r="D1126" t="str">
        <f>VLOOKUP(A1126,'ALL - prices'!B:I,8,FALSE)</f>
        <v>Utilities</v>
      </c>
      <c r="E1126">
        <v>2016</v>
      </c>
      <c r="F1126" t="s">
        <v>679</v>
      </c>
      <c r="G1126" t="str">
        <f t="shared" si="83"/>
        <v>2016-Q1</v>
      </c>
      <c r="H1126" s="4">
        <f>INDEX('ALL - prices'!$J$3:$DY$219,MATCH('COMBINED DATA'!A1126,'ALL - prices'!$B$3:$B$219,0),MATCH('COMBINED DATA'!G1126,'ALL - prices'!$J$1:$DY$1,0))</f>
        <v>12.7585</v>
      </c>
      <c r="I1126" s="14">
        <f t="shared" si="86"/>
        <v>1.1031622395036313</v>
      </c>
      <c r="J1126" s="15">
        <f>INDEX(MarketCap2!$E$2:$AR$224,MATCH(A1126,MarketCap2!$B$2:$B$224,0),MATCH(G1126,MarketCap2!$E$1:$AR$1,0))</f>
        <v>1048702272</v>
      </c>
      <c r="K1126">
        <f t="shared" si="84"/>
        <v>20.770819305294133</v>
      </c>
      <c r="L1126">
        <f>INDEX('PB2'!$D$2:$AQ$224,MATCH(A1126,'PB2'!$B$2:$B$224,0),MATCH(G1126,'PB2'!$D$1:$AQ$1,0))</f>
        <v>1.9604849815368699</v>
      </c>
      <c r="M1126" s="16">
        <f t="shared" si="85"/>
        <v>0.51007786818957246</v>
      </c>
      <c r="N1126" s="6">
        <f>INDEX('ROA2'!$D$2:$AQ$224,MATCH(A1126,'ROA2'!$B$2:$B$224,0),MATCH(G1126,'ROA2'!$D$1:$AQ$1,0))</f>
        <v>-0.49342998862266502</v>
      </c>
      <c r="O1126" s="6">
        <v>2441.9269119999999</v>
      </c>
      <c r="P1126" s="28">
        <v>8.1698557051378851E-2</v>
      </c>
    </row>
    <row r="1127" spans="1:16" x14ac:dyDescent="0.3">
      <c r="A1127" t="s">
        <v>478</v>
      </c>
      <c r="B1127" t="e">
        <f>VLOOKUP(A1127,Sheet3!L:L,1,FALSE)</f>
        <v>#N/A</v>
      </c>
      <c r="C1127" t="str">
        <f>VLOOKUP(A1127,'ALL - prices'!B:C,2,FALSE)</f>
        <v>Boralex Inc</v>
      </c>
      <c r="D1127" t="str">
        <f>VLOOKUP(A1127,'ALL - prices'!B:I,8,FALSE)</f>
        <v>Utilities</v>
      </c>
      <c r="E1127">
        <v>2016</v>
      </c>
      <c r="F1127" t="s">
        <v>680</v>
      </c>
      <c r="G1127" t="str">
        <f t="shared" si="83"/>
        <v>2016-Q2</v>
      </c>
      <c r="H1127" s="4">
        <f>INDEX('ALL - prices'!$J$3:$DY$219,MATCH('COMBINED DATA'!A1127,'ALL - prices'!$B$3:$B$219,0),MATCH('COMBINED DATA'!G1127,'ALL - prices'!$J$1:$DY$1,0))</f>
        <v>15.548299999999999</v>
      </c>
      <c r="I1127" s="14">
        <f t="shared" si="86"/>
        <v>1.4771771965475236</v>
      </c>
      <c r="J1127" s="15">
        <f>INDEX(MarketCap2!$E$2:$AR$224,MATCH(A1127,MarketCap2!$B$2:$B$224,0),MATCH(G1127,MarketCap2!$E$1:$AR$1,0))</f>
        <v>1270153728</v>
      </c>
      <c r="K1127">
        <f t="shared" si="84"/>
        <v>20.962403775760766</v>
      </c>
      <c r="L1127">
        <f>INDEX('PB2'!$D$2:$AQ$224,MATCH(A1127,'PB2'!$B$2:$B$224,0),MATCH(G1127,'PB2'!$D$1:$AQ$1,0))</f>
        <v>2.50262403488159</v>
      </c>
      <c r="M1127" s="16">
        <f t="shared" si="85"/>
        <v>0.39958059463267098</v>
      </c>
      <c r="N1127" s="6">
        <f>INDEX('ROA2'!$D$2:$AQ$224,MATCH(A1127,'ROA2'!$B$2:$B$224,0),MATCH(G1127,'ROA2'!$D$1:$AQ$1,0))</f>
        <v>0.18740800023078899</v>
      </c>
      <c r="O1127" s="6">
        <v>2792.2828800000002</v>
      </c>
      <c r="P1127" s="28">
        <v>0.14347520651756523</v>
      </c>
    </row>
    <row r="1128" spans="1:16" x14ac:dyDescent="0.3">
      <c r="A1128" t="s">
        <v>478</v>
      </c>
      <c r="B1128" t="e">
        <f>VLOOKUP(A1128,Sheet3!L:L,1,FALSE)</f>
        <v>#N/A</v>
      </c>
      <c r="C1128" t="str">
        <f>VLOOKUP(A1128,'ALL - prices'!B:C,2,FALSE)</f>
        <v>Boralex Inc</v>
      </c>
      <c r="D1128" t="str">
        <f>VLOOKUP(A1128,'ALL - prices'!B:I,8,FALSE)</f>
        <v>Utilities</v>
      </c>
      <c r="E1128">
        <v>2016</v>
      </c>
      <c r="F1128" t="s">
        <v>681</v>
      </c>
      <c r="G1128" t="str">
        <f t="shared" si="83"/>
        <v>2016-Q3</v>
      </c>
      <c r="H1128" s="4">
        <f>INDEX('ALL - prices'!$J$3:$DY$219,MATCH('COMBINED DATA'!A1128,'ALL - prices'!$B$3:$B$219,0),MATCH('COMBINED DATA'!G1128,'ALL - prices'!$J$1:$DY$1,0))</f>
        <v>15.0543</v>
      </c>
      <c r="I1128" s="14">
        <f t="shared" si="86"/>
        <v>1.1549554605409396</v>
      </c>
      <c r="J1128" s="15">
        <f>INDEX(MarketCap2!$E$2:$AR$224,MATCH(A1128,MarketCap2!$B$2:$B$224,0),MATCH(G1128,MarketCap2!$E$1:$AR$1,0))</f>
        <v>1221076992</v>
      </c>
      <c r="K1128">
        <f t="shared" si="84"/>
        <v>20.922999086598058</v>
      </c>
      <c r="L1128">
        <f>INDEX('PB2'!$D$2:$AQ$224,MATCH(A1128,'PB2'!$B$2:$B$224,0),MATCH(G1128,'PB2'!$D$1:$AQ$1,0))</f>
        <v>2.4964470863342298</v>
      </c>
      <c r="M1128" s="16">
        <f t="shared" si="85"/>
        <v>0.40056927522080787</v>
      </c>
      <c r="N1128" s="6">
        <f>INDEX('ROA2'!$D$2:$AQ$224,MATCH(A1128,'ROA2'!$B$2:$B$224,0),MATCH(G1128,'ROA2'!$D$1:$AQ$1,0))</f>
        <v>0.14166100323200201</v>
      </c>
      <c r="O1128" s="6">
        <v>2759.96288</v>
      </c>
      <c r="P1128" s="28">
        <v>-1.1574758500113054E-2</v>
      </c>
    </row>
    <row r="1129" spans="1:16" x14ac:dyDescent="0.3">
      <c r="A1129" t="s">
        <v>478</v>
      </c>
      <c r="B1129" t="e">
        <f>VLOOKUP(A1129,Sheet3!L:L,1,FALSE)</f>
        <v>#N/A</v>
      </c>
      <c r="C1129" t="str">
        <f>VLOOKUP(A1129,'ALL - prices'!B:C,2,FALSE)</f>
        <v>Boralex Inc</v>
      </c>
      <c r="D1129" t="str">
        <f>VLOOKUP(A1129,'ALL - prices'!B:I,8,FALSE)</f>
        <v>Utilities</v>
      </c>
      <c r="E1129">
        <v>2016</v>
      </c>
      <c r="F1129" t="s">
        <v>682</v>
      </c>
      <c r="G1129" t="str">
        <f t="shared" si="83"/>
        <v>2016-Q4</v>
      </c>
      <c r="H1129" s="4">
        <f>INDEX('ALL - prices'!$J$3:$DY$219,MATCH('COMBINED DATA'!A1129,'ALL - prices'!$B$3:$B$219,0),MATCH('COMBINED DATA'!G1129,'ALL - prices'!$J$1:$DY$1,0))</f>
        <v>15.5328</v>
      </c>
      <c r="I1129" s="14">
        <f t="shared" si="86"/>
        <v>0.92126556070078613</v>
      </c>
      <c r="J1129" s="15">
        <f>INDEX(MarketCap2!$E$2:$AR$224,MATCH(A1129,MarketCap2!$B$2:$B$224,0),MATCH(G1129,MarketCap2!$E$1:$AR$1,0))</f>
        <v>1448215552</v>
      </c>
      <c r="K1129">
        <f t="shared" si="84"/>
        <v>21.093597981709557</v>
      </c>
      <c r="L1129">
        <f>INDEX('PB2'!$D$2:$AQ$224,MATCH(A1129,'PB2'!$B$2:$B$224,0),MATCH(G1129,'PB2'!$D$1:$AQ$1,0))</f>
        <v>2.52370405197144</v>
      </c>
      <c r="M1129" s="16">
        <f t="shared" si="85"/>
        <v>0.39624297437682154</v>
      </c>
      <c r="N1129" s="6">
        <f>INDEX('ROA2'!$D$2:$AQ$224,MATCH(A1129,'ROA2'!$B$2:$B$224,0),MATCH(G1129,'ROA2'!$D$1:$AQ$1,0))</f>
        <v>0.35560399293899497</v>
      </c>
      <c r="O1129" s="6">
        <v>2474.180096</v>
      </c>
      <c r="P1129" s="28">
        <v>-0.10354587957356876</v>
      </c>
    </row>
    <row r="1130" spans="1:16" x14ac:dyDescent="0.3">
      <c r="A1130" t="s">
        <v>478</v>
      </c>
      <c r="B1130" t="e">
        <f>VLOOKUP(A1130,Sheet3!L:L,1,FALSE)</f>
        <v>#N/A</v>
      </c>
      <c r="C1130" t="str">
        <f>VLOOKUP(A1130,'ALL - prices'!B:C,2,FALSE)</f>
        <v>Boralex Inc</v>
      </c>
      <c r="D1130" t="str">
        <f>VLOOKUP(A1130,'ALL - prices'!B:I,8,FALSE)</f>
        <v>Utilities</v>
      </c>
      <c r="E1130">
        <v>2017</v>
      </c>
      <c r="F1130" t="s">
        <v>679</v>
      </c>
      <c r="G1130" t="str">
        <f t="shared" si="83"/>
        <v>2017-Q1</v>
      </c>
      <c r="H1130" s="4">
        <f>INDEX('ALL - prices'!$J$3:$DY$219,MATCH('COMBINED DATA'!A1130,'ALL - prices'!$B$3:$B$219,0),MATCH('COMBINED DATA'!G1130,'ALL - prices'!$J$1:$DY$1,0))</f>
        <v>17.5366</v>
      </c>
      <c r="I1130" s="14">
        <f t="shared" si="86"/>
        <v>0.80175607834719098</v>
      </c>
      <c r="J1130" s="15">
        <f>INDEX(MarketCap2!$E$2:$AR$224,MATCH(A1130,MarketCap2!$B$2:$B$224,0),MATCH(G1130,MarketCap2!$E$1:$AR$1,0))</f>
        <v>1625110144</v>
      </c>
      <c r="K1130">
        <f t="shared" si="84"/>
        <v>21.208841431354166</v>
      </c>
      <c r="L1130">
        <f>INDEX('PB2'!$D$2:$AQ$224,MATCH(A1130,'PB2'!$B$2:$B$224,0),MATCH(G1130,'PB2'!$D$1:$AQ$1,0))</f>
        <v>2.41830611228943</v>
      </c>
      <c r="M1130" s="16">
        <f t="shared" si="85"/>
        <v>0.41351258011471997</v>
      </c>
      <c r="N1130" s="6">
        <f>INDEX('ROA2'!$D$2:$AQ$224,MATCH(A1130,'ROA2'!$B$2:$B$224,0),MATCH(G1130,'ROA2'!$D$1:$AQ$1,0))</f>
        <v>-8.3904996514319999E-2</v>
      </c>
      <c r="O1130" s="6">
        <v>2702.0001280000001</v>
      </c>
      <c r="P1130" s="28">
        <v>9.2079001188440604E-2</v>
      </c>
    </row>
    <row r="1131" spans="1:16" x14ac:dyDescent="0.3">
      <c r="A1131" t="s">
        <v>478</v>
      </c>
      <c r="B1131" t="e">
        <f>VLOOKUP(A1131,Sheet3!L:L,1,FALSE)</f>
        <v>#N/A</v>
      </c>
      <c r="C1131" t="str">
        <f>VLOOKUP(A1131,'ALL - prices'!B:C,2,FALSE)</f>
        <v>Boralex Inc</v>
      </c>
      <c r="D1131" t="str">
        <f>VLOOKUP(A1131,'ALL - prices'!B:I,8,FALSE)</f>
        <v>Utilities</v>
      </c>
      <c r="E1131">
        <v>2017</v>
      </c>
      <c r="F1131" t="s">
        <v>680</v>
      </c>
      <c r="G1131" t="str">
        <f t="shared" si="83"/>
        <v>2017-Q2</v>
      </c>
      <c r="H1131" s="4">
        <f>INDEX('ALL - prices'!$J$3:$DY$219,MATCH('COMBINED DATA'!A1131,'ALL - prices'!$B$3:$B$219,0),MATCH('COMBINED DATA'!G1131,'ALL - prices'!$J$1:$DY$1,0))</f>
        <v>18.0669</v>
      </c>
      <c r="I1131" s="14">
        <f t="shared" si="86"/>
        <v>0.86490281920379164</v>
      </c>
      <c r="J1131" s="15">
        <f>INDEX(MarketCap2!$E$2:$AR$224,MATCH(A1131,MarketCap2!$B$2:$B$224,0),MATCH(G1131,MarketCap2!$E$1:$AR$1,0))</f>
        <v>1666187136</v>
      </c>
      <c r="K1131">
        <f t="shared" si="84"/>
        <v>21.233803700913523</v>
      </c>
      <c r="L1131">
        <f>INDEX('PB2'!$D$2:$AQ$224,MATCH(A1131,'PB2'!$B$2:$B$224,0),MATCH(G1131,'PB2'!$D$1:$AQ$1,0))</f>
        <v>2.4575440883636501</v>
      </c>
      <c r="M1131" s="16">
        <f t="shared" si="85"/>
        <v>0.40691029908067594</v>
      </c>
      <c r="N1131" s="6">
        <f>INDEX('ROA2'!$D$2:$AQ$224,MATCH(A1131,'ROA2'!$B$2:$B$224,0),MATCH(G1131,'ROA2'!$D$1:$AQ$1,0))</f>
        <v>-0.239672005176544</v>
      </c>
      <c r="O1131" s="6">
        <v>3644</v>
      </c>
      <c r="P1131" s="28">
        <v>0.3486305800796764</v>
      </c>
    </row>
    <row r="1132" spans="1:16" x14ac:dyDescent="0.3">
      <c r="A1132" t="s">
        <v>478</v>
      </c>
      <c r="B1132" t="e">
        <f>VLOOKUP(A1132,Sheet3!L:L,1,FALSE)</f>
        <v>#N/A</v>
      </c>
      <c r="C1132" t="str">
        <f>VLOOKUP(A1132,'ALL - prices'!B:C,2,FALSE)</f>
        <v>Boralex Inc</v>
      </c>
      <c r="D1132" t="str">
        <f>VLOOKUP(A1132,'ALL - prices'!B:I,8,FALSE)</f>
        <v>Utilities</v>
      </c>
      <c r="E1132">
        <v>2017</v>
      </c>
      <c r="F1132" t="s">
        <v>681</v>
      </c>
      <c r="G1132" t="str">
        <f t="shared" si="83"/>
        <v>2017-Q3</v>
      </c>
      <c r="H1132" s="4">
        <f>INDEX('ALL - prices'!$J$3:$DY$219,MATCH('COMBINED DATA'!A1132,'ALL - prices'!$B$3:$B$219,0),MATCH('COMBINED DATA'!G1132,'ALL - prices'!$J$1:$DY$1,0))</f>
        <v>17.8018</v>
      </c>
      <c r="I1132" s="14">
        <f t="shared" si="86"/>
        <v>1.8299348082650375</v>
      </c>
      <c r="J1132" s="15">
        <f>INDEX(MarketCap2!$E$2:$AR$224,MATCH(A1132,MarketCap2!$B$2:$B$224,0),MATCH(G1132,MarketCap2!$E$1:$AR$1,0))</f>
        <v>1635582336</v>
      </c>
      <c r="K1132">
        <f t="shared" si="84"/>
        <v>21.215264746689915</v>
      </c>
      <c r="L1132">
        <f>INDEX('PB2'!$D$2:$AQ$224,MATCH(A1132,'PB2'!$B$2:$B$224,0),MATCH(G1132,'PB2'!$D$1:$AQ$1,0))</f>
        <v>2.4557349681854199</v>
      </c>
      <c r="M1132" s="16">
        <f t="shared" si="85"/>
        <v>0.40721006662169057</v>
      </c>
      <c r="N1132" s="6">
        <f>INDEX('ROA2'!$D$2:$AQ$224,MATCH(A1132,'ROA2'!$B$2:$B$224,0),MATCH(G1132,'ROA2'!$D$1:$AQ$1,0))</f>
        <v>-7.4612997472286002E-2</v>
      </c>
      <c r="O1132" s="6">
        <v>3759.0000639999998</v>
      </c>
      <c r="P1132" s="28">
        <v>3.1558744237102039E-2</v>
      </c>
    </row>
    <row r="1133" spans="1:16" x14ac:dyDescent="0.3">
      <c r="A1133" t="s">
        <v>478</v>
      </c>
      <c r="B1133" t="e">
        <f>VLOOKUP(A1133,Sheet3!L:L,1,FALSE)</f>
        <v>#N/A</v>
      </c>
      <c r="C1133" t="str">
        <f>VLOOKUP(A1133,'ALL - prices'!B:C,2,FALSE)</f>
        <v>Boralex Inc</v>
      </c>
      <c r="D1133" t="str">
        <f>VLOOKUP(A1133,'ALL - prices'!B:I,8,FALSE)</f>
        <v>Utilities</v>
      </c>
      <c r="E1133">
        <v>2017</v>
      </c>
      <c r="F1133" t="s">
        <v>682</v>
      </c>
      <c r="G1133" t="str">
        <f t="shared" si="83"/>
        <v>2017-Q4</v>
      </c>
      <c r="H1133" s="4">
        <f>INDEX('ALL - prices'!$J$3:$DY$219,MATCH('COMBINED DATA'!A1133,'ALL - prices'!$B$3:$B$219,0),MATCH('COMBINED DATA'!G1133,'ALL - prices'!$J$1:$DY$1,0))</f>
        <v>19.592700000000001</v>
      </c>
      <c r="I1133" s="14">
        <f t="shared" si="86"/>
        <v>2.0113389228322176</v>
      </c>
      <c r="J1133" s="15">
        <f>INDEX(MarketCap2!$E$2:$AR$224,MATCH(A1133,MarketCap2!$B$2:$B$224,0),MATCH(G1133,MarketCap2!$E$1:$AR$1,0))</f>
        <v>1791820032</v>
      </c>
      <c r="K1133">
        <f t="shared" si="84"/>
        <v>21.306497717884433</v>
      </c>
      <c r="L1133">
        <f>INDEX('PB2'!$D$2:$AQ$224,MATCH(A1133,'PB2'!$B$2:$B$224,0),MATCH(G1133,'PB2'!$D$1:$AQ$1,0))</f>
        <v>2.61604905128479</v>
      </c>
      <c r="M1133" s="16">
        <f t="shared" si="85"/>
        <v>0.38225582945735725</v>
      </c>
      <c r="N1133" s="6">
        <f>INDEX('ROA2'!$D$2:$AQ$224,MATCH(A1133,'ROA2'!$B$2:$B$224,0),MATCH(G1133,'ROA2'!$D$1:$AQ$1,0))</f>
        <v>-0.25607499480247498</v>
      </c>
      <c r="O1133" s="6">
        <v>3774.0001280000001</v>
      </c>
      <c r="P1133" s="28">
        <v>3.9904399427007553E-3</v>
      </c>
    </row>
    <row r="1134" spans="1:16" x14ac:dyDescent="0.3">
      <c r="A1134" t="s">
        <v>478</v>
      </c>
      <c r="B1134" t="e">
        <f>VLOOKUP(A1134,Sheet3!L:L,1,FALSE)</f>
        <v>#N/A</v>
      </c>
      <c r="C1134" t="str">
        <f>VLOOKUP(A1134,'ALL - prices'!B:C,2,FALSE)</f>
        <v>Boralex Inc</v>
      </c>
      <c r="D1134" t="str">
        <f>VLOOKUP(A1134,'ALL - prices'!B:I,8,FALSE)</f>
        <v>Utilities</v>
      </c>
      <c r="E1134">
        <v>2018</v>
      </c>
      <c r="F1134" t="s">
        <v>679</v>
      </c>
      <c r="G1134" t="str">
        <f t="shared" si="83"/>
        <v>2018-Q1</v>
      </c>
      <c r="H1134" s="4">
        <f>INDEX('ALL - prices'!$J$3:$DY$219,MATCH('COMBINED DATA'!A1134,'ALL - prices'!$B$3:$B$219,0),MATCH('COMBINED DATA'!G1134,'ALL - prices'!$J$1:$DY$1,0))</f>
        <v>18.7697</v>
      </c>
      <c r="I1134" s="14">
        <f t="shared" si="86"/>
        <v>1.4301653435879365</v>
      </c>
      <c r="J1134" s="15">
        <f>INDEX(MarketCap2!$E$2:$AR$224,MATCH(A1134,MarketCap2!$B$2:$B$224,0),MATCH(G1134,MarketCap2!$E$1:$AR$1,0))</f>
        <v>1705835776</v>
      </c>
      <c r="K1134">
        <f t="shared" si="84"/>
        <v>21.257321018779777</v>
      </c>
      <c r="L1134">
        <f>INDEX('PB2'!$D$2:$AQ$224,MATCH(A1134,'PB2'!$B$2:$B$224,0),MATCH(G1134,'PB2'!$D$1:$AQ$1,0))</f>
        <v>2.38109302520752</v>
      </c>
      <c r="M1134" s="16">
        <f t="shared" si="85"/>
        <v>0.41997519181882731</v>
      </c>
      <c r="N1134" s="6">
        <f>INDEX('ROA2'!$D$2:$AQ$224,MATCH(A1134,'ROA2'!$B$2:$B$224,0),MATCH(G1134,'ROA2'!$D$1:$AQ$1,0))</f>
        <v>0.69402498006820701</v>
      </c>
      <c r="O1134" s="6">
        <v>3926.0001280000001</v>
      </c>
      <c r="P1134" s="28">
        <v>4.0275568321337371E-2</v>
      </c>
    </row>
    <row r="1135" spans="1:16" x14ac:dyDescent="0.3">
      <c r="A1135" t="s">
        <v>478</v>
      </c>
      <c r="B1135" t="e">
        <f>VLOOKUP(A1135,Sheet3!L:L,1,FALSE)</f>
        <v>#N/A</v>
      </c>
      <c r="C1135" t="str">
        <f>VLOOKUP(A1135,'ALL - prices'!B:C,2,FALSE)</f>
        <v>Boralex Inc</v>
      </c>
      <c r="D1135" t="str">
        <f>VLOOKUP(A1135,'ALL - prices'!B:I,8,FALSE)</f>
        <v>Utilities</v>
      </c>
      <c r="E1135">
        <v>2018</v>
      </c>
      <c r="F1135" t="s">
        <v>680</v>
      </c>
      <c r="G1135" t="str">
        <f t="shared" si="83"/>
        <v>2018-Q2</v>
      </c>
      <c r="H1135" s="4">
        <f>INDEX('ALL - prices'!$J$3:$DY$219,MATCH('COMBINED DATA'!A1135,'ALL - prices'!$B$3:$B$219,0),MATCH('COMBINED DATA'!G1135,'ALL - prices'!$J$1:$DY$1,0))</f>
        <v>17.799800000000001</v>
      </c>
      <c r="I1135" s="14">
        <f t="shared" si="86"/>
        <v>1.2100115932640199</v>
      </c>
      <c r="J1135" s="15">
        <f>INDEX(MarketCap2!$E$2:$AR$224,MATCH(A1135,MarketCap2!$B$2:$B$224,0),MATCH(G1135,MarketCap2!$E$1:$AR$1,0))</f>
        <v>1607276032</v>
      </c>
      <c r="K1135">
        <f t="shared" si="84"/>
        <v>21.197806677464023</v>
      </c>
      <c r="L1135">
        <f>INDEX('PB2'!$D$2:$AQ$224,MATCH(A1135,'PB2'!$B$2:$B$224,0),MATCH(G1135,'PB2'!$D$1:$AQ$1,0))</f>
        <v>2.3953440189361599</v>
      </c>
      <c r="M1135" s="16">
        <f t="shared" si="85"/>
        <v>0.41747656791450288</v>
      </c>
      <c r="N1135" s="6">
        <f>INDEX('ROA2'!$D$2:$AQ$224,MATCH(A1135,'ROA2'!$B$2:$B$224,0),MATCH(G1135,'ROA2'!$D$1:$AQ$1,0))</f>
        <v>0.72935700416564897</v>
      </c>
      <c r="O1135" s="6">
        <v>4033.9998719999999</v>
      </c>
      <c r="P1135" s="28">
        <v>2.7508848822941183E-2</v>
      </c>
    </row>
    <row r="1136" spans="1:16" x14ac:dyDescent="0.3">
      <c r="A1136" t="s">
        <v>478</v>
      </c>
      <c r="B1136" t="e">
        <f>VLOOKUP(A1136,Sheet3!L:L,1,FALSE)</f>
        <v>#N/A</v>
      </c>
      <c r="C1136" t="str">
        <f>VLOOKUP(A1136,'ALL - prices'!B:C,2,FALSE)</f>
        <v>Boralex Inc</v>
      </c>
      <c r="D1136" t="str">
        <f>VLOOKUP(A1136,'ALL - prices'!B:I,8,FALSE)</f>
        <v>Utilities</v>
      </c>
      <c r="E1136">
        <v>2018</v>
      </c>
      <c r="F1136" t="s">
        <v>681</v>
      </c>
      <c r="G1136" t="str">
        <f t="shared" si="83"/>
        <v>2018-Q3</v>
      </c>
      <c r="H1136" s="4">
        <f>INDEX('ALL - prices'!$J$3:$DY$219,MATCH('COMBINED DATA'!A1136,'ALL - prices'!$B$3:$B$219,0),MATCH('COMBINED DATA'!G1136,'ALL - prices'!$J$1:$DY$1,0))</f>
        <v>15.367100000000001</v>
      </c>
      <c r="I1136" s="14">
        <f t="shared" si="86"/>
        <v>2.2744171949461389</v>
      </c>
      <c r="J1136" s="15">
        <f>INDEX(MarketCap2!$E$2:$AR$224,MATCH(A1136,MarketCap2!$B$2:$B$224,0),MATCH(G1136,MarketCap2!$E$1:$AR$1,0))</f>
        <v>1607230080</v>
      </c>
      <c r="K1136">
        <f t="shared" si="84"/>
        <v>21.197778087068855</v>
      </c>
      <c r="L1136">
        <f>INDEX('PB2'!$D$2:$AQ$224,MATCH(A1136,'PB2'!$B$2:$B$224,0),MATCH(G1136,'PB2'!$D$1:$AQ$1,0))</f>
        <v>1.6003429889678999</v>
      </c>
      <c r="M1136" s="16">
        <f t="shared" si="85"/>
        <v>0.62486604864931128</v>
      </c>
      <c r="N1136" s="6">
        <f>INDEX('ROA2'!$D$2:$AQ$224,MATCH(A1136,'ROA2'!$B$2:$B$224,0),MATCH(G1136,'ROA2'!$D$1:$AQ$1,0))</f>
        <v>4.9182001501322001E-2</v>
      </c>
      <c r="O1136" s="6">
        <v>4374.0001279999997</v>
      </c>
      <c r="P1136" s="28">
        <v>8.4283655624270634E-2</v>
      </c>
    </row>
    <row r="1137" spans="1:16" x14ac:dyDescent="0.3">
      <c r="A1137" t="s">
        <v>478</v>
      </c>
      <c r="B1137" t="e">
        <f>VLOOKUP(A1137,Sheet3!L:L,1,FALSE)</f>
        <v>#N/A</v>
      </c>
      <c r="C1137" t="str">
        <f>VLOOKUP(A1137,'ALL - prices'!B:C,2,FALSE)</f>
        <v>Boralex Inc</v>
      </c>
      <c r="D1137" t="str">
        <f>VLOOKUP(A1137,'ALL - prices'!B:I,8,FALSE)</f>
        <v>Utilities</v>
      </c>
      <c r="E1137">
        <v>2018</v>
      </c>
      <c r="F1137" t="s">
        <v>682</v>
      </c>
      <c r="G1137" t="str">
        <f t="shared" si="83"/>
        <v>2018-Q4</v>
      </c>
      <c r="H1137" s="4">
        <f>INDEX('ALL - prices'!$J$3:$DY$219,MATCH('COMBINED DATA'!A1137,'ALL - prices'!$B$3:$B$219,0),MATCH('COMBINED DATA'!G1137,'ALL - prices'!$J$1:$DY$1,0))</f>
        <v>14.485900000000001</v>
      </c>
      <c r="I1137" s="14">
        <f t="shared" si="86"/>
        <v>2.4445781536221478</v>
      </c>
      <c r="J1137" s="15">
        <f>INDEX(MarketCap2!$E$2:$AR$224,MATCH(A1137,MarketCap2!$B$2:$B$224,0),MATCH(G1137,MarketCap2!$E$1:$AR$1,0))</f>
        <v>1501564928</v>
      </c>
      <c r="K1137">
        <f t="shared" si="84"/>
        <v>21.129773686543988</v>
      </c>
      <c r="L1137">
        <f>INDEX('PB2'!$D$2:$AQ$224,MATCH(A1137,'PB2'!$B$2:$B$224,0),MATCH(G1137,'PB2'!$D$1:$AQ$1,0))</f>
        <v>1.7144540548324601</v>
      </c>
      <c r="M1137" s="16">
        <f t="shared" si="85"/>
        <v>0.58327605641069336</v>
      </c>
      <c r="N1137" s="6">
        <f>INDEX('ROA2'!$D$2:$AQ$224,MATCH(A1137,'ROA2'!$B$2:$B$224,0),MATCH(G1137,'ROA2'!$D$1:$AQ$1,0))</f>
        <v>-0.31044799089431802</v>
      </c>
      <c r="O1137" s="6">
        <v>4600.9999360000002</v>
      </c>
      <c r="P1137" s="28">
        <v>5.1897531174466507E-2</v>
      </c>
    </row>
    <row r="1138" spans="1:16" x14ac:dyDescent="0.3">
      <c r="A1138" t="s">
        <v>478</v>
      </c>
      <c r="B1138" t="e">
        <f>VLOOKUP(A1138,Sheet3!L:L,1,FALSE)</f>
        <v>#N/A</v>
      </c>
      <c r="C1138" t="str">
        <f>VLOOKUP(A1138,'ALL - prices'!B:C,2,FALSE)</f>
        <v>Boralex Inc</v>
      </c>
      <c r="D1138" t="str">
        <f>VLOOKUP(A1138,'ALL - prices'!B:I,8,FALSE)</f>
        <v>Utilities</v>
      </c>
      <c r="E1138">
        <v>2019</v>
      </c>
      <c r="F1138" t="s">
        <v>679</v>
      </c>
      <c r="G1138" t="str">
        <f t="shared" si="83"/>
        <v>2019-Q1</v>
      </c>
      <c r="H1138" s="4">
        <f>INDEX('ALL - prices'!$J$3:$DY$219,MATCH('COMBINED DATA'!A1138,'ALL - prices'!$B$3:$B$219,0),MATCH('COMBINED DATA'!G1138,'ALL - prices'!$J$1:$DY$1,0))</f>
        <v>16.454599999999999</v>
      </c>
      <c r="I1138" s="14">
        <f t="shared" si="86"/>
        <v>2.2853520669691139</v>
      </c>
      <c r="J1138" s="15">
        <f>INDEX(MarketCap2!$E$2:$AR$224,MATCH(A1138,MarketCap2!$B$2:$B$224,0),MATCH(G1138,MarketCap2!$E$1:$AR$1,0))</f>
        <v>1690931968</v>
      </c>
      <c r="K1138">
        <f t="shared" si="84"/>
        <v>21.248545674238038</v>
      </c>
      <c r="L1138">
        <f>INDEX('PB2'!$D$2:$AQ$224,MATCH(A1138,'PB2'!$B$2:$B$224,0),MATCH(G1138,'PB2'!$D$1:$AQ$1,0))</f>
        <v>2.04474997520447</v>
      </c>
      <c r="M1138" s="16">
        <f t="shared" si="85"/>
        <v>0.48905734790386901</v>
      </c>
      <c r="N1138" s="6">
        <f>INDEX('ROA2'!$D$2:$AQ$224,MATCH(A1138,'ROA2'!$B$2:$B$224,0),MATCH(G1138,'ROA2'!$D$1:$AQ$1,0))</f>
        <v>-0.690448999404907</v>
      </c>
      <c r="O1138" s="6">
        <v>4764.0002560000003</v>
      </c>
      <c r="P1138" s="28">
        <v>3.5427151112222943E-2</v>
      </c>
    </row>
    <row r="1139" spans="1:16" x14ac:dyDescent="0.3">
      <c r="A1139" t="s">
        <v>478</v>
      </c>
      <c r="B1139" t="e">
        <f>VLOOKUP(A1139,Sheet3!L:L,1,FALSE)</f>
        <v>#N/A</v>
      </c>
      <c r="C1139" t="str">
        <f>VLOOKUP(A1139,'ALL - prices'!B:C,2,FALSE)</f>
        <v>Boralex Inc</v>
      </c>
      <c r="D1139" t="str">
        <f>VLOOKUP(A1139,'ALL - prices'!B:I,8,FALSE)</f>
        <v>Utilities</v>
      </c>
      <c r="E1139">
        <v>2019</v>
      </c>
      <c r="F1139" t="s">
        <v>680</v>
      </c>
      <c r="G1139" t="str">
        <f t="shared" si="83"/>
        <v>2019-Q2</v>
      </c>
      <c r="H1139" s="4">
        <f>INDEX('ALL - prices'!$J$3:$DY$219,MATCH('COMBINED DATA'!A1139,'ALL - prices'!$B$3:$B$219,0),MATCH('COMBINED DATA'!G1139,'ALL - prices'!$J$1:$DY$1,0))</f>
        <v>17.2423</v>
      </c>
      <c r="I1139" s="14">
        <f t="shared" si="86"/>
        <v>3.3646888121340721</v>
      </c>
      <c r="J1139" s="15">
        <f>INDEX(MarketCap2!$E$2:$AR$224,MATCH(A1139,MarketCap2!$B$2:$B$224,0),MATCH(G1139,MarketCap2!$E$1:$AR$1,0))</f>
        <v>1756115328</v>
      </c>
      <c r="K1139">
        <f t="shared" si="84"/>
        <v>21.286370006540313</v>
      </c>
      <c r="L1139">
        <f>INDEX('PB2'!$D$2:$AQ$224,MATCH(A1139,'PB2'!$B$2:$B$224,0),MATCH(G1139,'PB2'!$D$1:$AQ$1,0))</f>
        <v>2.2160921096801798</v>
      </c>
      <c r="M1139" s="16">
        <f t="shared" si="85"/>
        <v>0.45124478158280035</v>
      </c>
      <c r="N1139" s="6">
        <f>INDEX('ROA2'!$D$2:$AQ$224,MATCH(A1139,'ROA2'!$B$2:$B$224,0),MATCH(G1139,'ROA2'!$D$1:$AQ$1,0))</f>
        <v>-0.54403299093246504</v>
      </c>
      <c r="O1139" s="6">
        <v>4789.0001920000004</v>
      </c>
      <c r="P1139" s="28">
        <v>5.2476772998729581E-3</v>
      </c>
    </row>
    <row r="1140" spans="1:16" x14ac:dyDescent="0.3">
      <c r="A1140" t="s">
        <v>478</v>
      </c>
      <c r="B1140" t="e">
        <f>VLOOKUP(A1140,Sheet3!L:L,1,FALSE)</f>
        <v>#N/A</v>
      </c>
      <c r="C1140" t="str">
        <f>VLOOKUP(A1140,'ALL - prices'!B:C,2,FALSE)</f>
        <v>Boralex Inc</v>
      </c>
      <c r="D1140" t="str">
        <f>VLOOKUP(A1140,'ALL - prices'!B:I,8,FALSE)</f>
        <v>Utilities</v>
      </c>
      <c r="E1140">
        <v>2019</v>
      </c>
      <c r="F1140" t="s">
        <v>681</v>
      </c>
      <c r="G1140" t="str">
        <f t="shared" si="83"/>
        <v>2019-Q3</v>
      </c>
      <c r="H1140" s="4">
        <f>INDEX('ALL - prices'!$J$3:$DY$219,MATCH('COMBINED DATA'!A1140,'ALL - prices'!$B$3:$B$219,0),MATCH('COMBINED DATA'!G1140,'ALL - prices'!$J$1:$DY$1,0))</f>
        <v>19.974599999999999</v>
      </c>
      <c r="I1140" s="14">
        <f t="shared" si="86"/>
        <v>6.052624309338908</v>
      </c>
      <c r="J1140" s="15">
        <f>INDEX(MarketCap2!$E$2:$AR$224,MATCH(A1140,MarketCap2!$B$2:$B$224,0),MATCH(G1140,MarketCap2!$E$1:$AR$1,0))</f>
        <v>2019772032</v>
      </c>
      <c r="K1140">
        <f t="shared" si="84"/>
        <v>21.426250486545324</v>
      </c>
      <c r="L1140">
        <f>INDEX('PB2'!$D$2:$AQ$224,MATCH(A1140,'PB2'!$B$2:$B$224,0),MATCH(G1140,'PB2'!$D$1:$AQ$1,0))</f>
        <v>2.72361493110657</v>
      </c>
      <c r="M1140" s="16">
        <f t="shared" si="85"/>
        <v>0.36715909748435427</v>
      </c>
      <c r="N1140" s="6">
        <f>INDEX('ROA2'!$D$2:$AQ$224,MATCH(A1140,'ROA2'!$B$2:$B$224,0),MATCH(G1140,'ROA2'!$D$1:$AQ$1,0))</f>
        <v>-0.19657100737094901</v>
      </c>
      <c r="O1140" s="6">
        <v>4783.0000639999998</v>
      </c>
      <c r="P1140" s="28">
        <v>-1.2528978407693046E-3</v>
      </c>
    </row>
    <row r="1141" spans="1:16" x14ac:dyDescent="0.3">
      <c r="A1141" t="s">
        <v>478</v>
      </c>
      <c r="B1141" t="e">
        <f>VLOOKUP(A1141,Sheet3!L:L,1,FALSE)</f>
        <v>#N/A</v>
      </c>
      <c r="C1141" t="str">
        <f>VLOOKUP(A1141,'ALL - prices'!B:C,2,FALSE)</f>
        <v>Boralex Inc</v>
      </c>
      <c r="D1141" t="str">
        <f>VLOOKUP(A1141,'ALL - prices'!B:I,8,FALSE)</f>
        <v>Utilities</v>
      </c>
      <c r="E1141">
        <v>2019</v>
      </c>
      <c r="F1141" t="s">
        <v>682</v>
      </c>
      <c r="G1141" t="str">
        <f t="shared" si="83"/>
        <v>2019-Q4</v>
      </c>
      <c r="H1141" s="4">
        <f>INDEX('ALL - prices'!$J$3:$DY$219,MATCH('COMBINED DATA'!A1141,'ALL - prices'!$B$3:$B$219,0),MATCH('COMBINED DATA'!G1141,'ALL - prices'!$J$1:$DY$1,0))</f>
        <v>21.738</v>
      </c>
      <c r="I1141" s="14">
        <f t="shared" si="86"/>
        <v>8.880560431639454</v>
      </c>
      <c r="J1141" s="15">
        <f>INDEX(MarketCap2!$E$2:$AR$224,MATCH(A1141,MarketCap2!$B$2:$B$224,0),MATCH(G1141,MarketCap2!$E$1:$AR$1,0))</f>
        <v>2356172288</v>
      </c>
      <c r="K1141">
        <f t="shared" si="84"/>
        <v>21.580304227396542</v>
      </c>
      <c r="L1141">
        <f>INDEX('PB2'!$D$2:$AQ$224,MATCH(A1141,'PB2'!$B$2:$B$224,0),MATCH(G1141,'PB2'!$D$1:$AQ$1,0))</f>
        <v>2.7436289787292498</v>
      </c>
      <c r="M1141" s="16">
        <f t="shared" si="85"/>
        <v>0.36448076899346793</v>
      </c>
      <c r="N1141" s="6">
        <f>INDEX('ROA2'!$D$2:$AQ$224,MATCH(A1141,'ROA2'!$B$2:$B$224,0),MATCH(G1141,'ROA2'!$D$1:$AQ$1,0))</f>
        <v>-0.15086199343204501</v>
      </c>
      <c r="O1141" s="6">
        <v>4679.0000639999998</v>
      </c>
      <c r="P1141" s="28">
        <v>-2.174367522651156E-2</v>
      </c>
    </row>
    <row r="1142" spans="1:16" x14ac:dyDescent="0.3">
      <c r="A1142" t="s">
        <v>478</v>
      </c>
      <c r="B1142" t="e">
        <f>VLOOKUP(A1142,Sheet3!L:L,1,FALSE)</f>
        <v>#N/A</v>
      </c>
      <c r="C1142" t="str">
        <f>VLOOKUP(A1142,'ALL - prices'!B:C,2,FALSE)</f>
        <v>Boralex Inc</v>
      </c>
      <c r="D1142" t="str">
        <f>VLOOKUP(A1142,'ALL - prices'!B:I,8,FALSE)</f>
        <v>Utilities</v>
      </c>
      <c r="E1142">
        <v>2020</v>
      </c>
      <c r="F1142" t="s">
        <v>679</v>
      </c>
      <c r="G1142" t="str">
        <f t="shared" si="83"/>
        <v>2020-Q1</v>
      </c>
      <c r="H1142" s="4">
        <f>INDEX('ALL - prices'!$J$3:$DY$219,MATCH('COMBINED DATA'!A1142,'ALL - prices'!$B$3:$B$219,0),MATCH('COMBINED DATA'!G1142,'ALL - prices'!$J$1:$DY$1,0))</f>
        <v>22.336500000000001</v>
      </c>
      <c r="I1142" s="14">
        <f t="shared" si="86"/>
        <v>6.1748121895190557</v>
      </c>
      <c r="J1142" s="15">
        <f>INDEX(MarketCap2!$E$2:$AR$224,MATCH(A1142,MarketCap2!$B$2:$B$224,0),MATCH(G1142,MarketCap2!$E$1:$AR$1,0))</f>
        <v>2411611392</v>
      </c>
      <c r="K1142">
        <f t="shared" si="84"/>
        <v>21.603560988403167</v>
      </c>
      <c r="L1142">
        <f>INDEX('PB2'!$D$2:$AQ$224,MATCH(A1142,'PB2'!$B$2:$B$224,0),MATCH(G1142,'PB2'!$D$1:$AQ$1,0))</f>
        <v>2.8709731101989799</v>
      </c>
      <c r="M1142" s="16">
        <f t="shared" si="85"/>
        <v>0.34831395544860833</v>
      </c>
      <c r="N1142" s="6">
        <f>INDEX('ROA2'!$D$2:$AQ$224,MATCH(A1142,'ROA2'!$B$2:$B$224,0),MATCH(G1142,'ROA2'!$D$1:$AQ$1,0))</f>
        <v>-0.83682000637054399</v>
      </c>
      <c r="O1142" s="6">
        <v>4557.0001920000004</v>
      </c>
      <c r="P1142" s="28">
        <v>-2.6073919711747929E-2</v>
      </c>
    </row>
    <row r="1143" spans="1:16" x14ac:dyDescent="0.3">
      <c r="A1143" t="s">
        <v>478</v>
      </c>
      <c r="B1143" t="e">
        <f>VLOOKUP(A1143,Sheet3!L:L,1,FALSE)</f>
        <v>#N/A</v>
      </c>
      <c r="C1143" t="str">
        <f>VLOOKUP(A1143,'ALL - prices'!B:C,2,FALSE)</f>
        <v>Boralex Inc</v>
      </c>
      <c r="D1143" t="str">
        <f>VLOOKUP(A1143,'ALL - prices'!B:I,8,FALSE)</f>
        <v>Utilities</v>
      </c>
      <c r="E1143">
        <v>2020</v>
      </c>
      <c r="F1143" t="s">
        <v>680</v>
      </c>
      <c r="G1143" t="str">
        <f t="shared" si="83"/>
        <v>2020-Q2</v>
      </c>
      <c r="H1143" s="4">
        <f>INDEX('ALL - prices'!$J$3:$DY$219,MATCH('COMBINED DATA'!A1143,'ALL - prices'!$B$3:$B$219,0),MATCH('COMBINED DATA'!G1143,'ALL - prices'!$J$1:$DY$1,0))</f>
        <v>27.773399999999999</v>
      </c>
      <c r="I1143" s="14">
        <f t="shared" si="86"/>
        <v>3.9292144358001098</v>
      </c>
      <c r="J1143" s="15">
        <f>INDEX(MarketCap2!$E$2:$AR$224,MATCH(A1143,MarketCap2!$B$2:$B$224,0),MATCH(G1143,MarketCap2!$E$1:$AR$1,0))</f>
        <v>2980759040</v>
      </c>
      <c r="K1143">
        <f t="shared" si="84"/>
        <v>21.815443816439675</v>
      </c>
      <c r="L1143">
        <f>INDEX('PB2'!$D$2:$AQ$224,MATCH(A1143,'PB2'!$B$2:$B$224,0),MATCH(G1143,'PB2'!$D$1:$AQ$1,0))</f>
        <v>3.7259490489959699</v>
      </c>
      <c r="M1143" s="16">
        <f t="shared" si="85"/>
        <v>0.26838799641381827</v>
      </c>
      <c r="N1143" s="6">
        <f>INDEX('ROA2'!$D$2:$AQ$224,MATCH(A1143,'ROA2'!$B$2:$B$224,0),MATCH(G1143,'ROA2'!$D$1:$AQ$1,0))</f>
        <v>-0.50457298755645796</v>
      </c>
      <c r="O1143" s="6">
        <v>4723.9997439999997</v>
      </c>
      <c r="P1143" s="28">
        <v>3.6646816976916928E-2</v>
      </c>
    </row>
    <row r="1144" spans="1:16" x14ac:dyDescent="0.3">
      <c r="A1144" t="s">
        <v>478</v>
      </c>
      <c r="B1144" t="e">
        <f>VLOOKUP(A1144,Sheet3!L:L,1,FALSE)</f>
        <v>#N/A</v>
      </c>
      <c r="C1144" t="str">
        <f>VLOOKUP(A1144,'ALL - prices'!B:C,2,FALSE)</f>
        <v>Boralex Inc</v>
      </c>
      <c r="D1144" t="str">
        <f>VLOOKUP(A1144,'ALL - prices'!B:I,8,FALSE)</f>
        <v>Utilities</v>
      </c>
      <c r="E1144">
        <v>2020</v>
      </c>
      <c r="F1144" t="s">
        <v>681</v>
      </c>
      <c r="G1144" t="str">
        <f t="shared" si="83"/>
        <v>2020-Q3</v>
      </c>
      <c r="H1144" s="4">
        <f>INDEX('ALL - prices'!$J$3:$DY$219,MATCH('COMBINED DATA'!A1144,'ALL - prices'!$B$3:$B$219,0),MATCH('COMBINED DATA'!G1144,'ALL - prices'!$J$1:$DY$1,0))</f>
        <v>34.768300000000004</v>
      </c>
      <c r="I1144" s="14">
        <f t="shared" si="86"/>
        <v>4.0126637183629841</v>
      </c>
      <c r="J1144" s="15">
        <f>INDEX(MarketCap2!$E$2:$AR$224,MATCH(A1144,MarketCap2!$B$2:$B$224,0),MATCH(G1144,MarketCap2!$E$1:$AR$1,0))</f>
        <v>3946991360</v>
      </c>
      <c r="K1144">
        <f t="shared" si="84"/>
        <v>22.096219444620417</v>
      </c>
      <c r="L1144">
        <f>INDEX('PB2'!$D$2:$AQ$224,MATCH(A1144,'PB2'!$B$2:$B$224,0),MATCH(G1144,'PB2'!$D$1:$AQ$1,0))</f>
        <v>4.0732622146606499</v>
      </c>
      <c r="M1144" s="16">
        <f t="shared" si="85"/>
        <v>0.24550346805583978</v>
      </c>
      <c r="N1144" s="6">
        <f>INDEX('ROA2'!$D$2:$AQ$224,MATCH(A1144,'ROA2'!$B$2:$B$224,0),MATCH(G1144,'ROA2'!$D$1:$AQ$1,0))</f>
        <v>-0.36166399717330899</v>
      </c>
      <c r="O1144" s="6">
        <v>4617.9998720000003</v>
      </c>
      <c r="P1144" s="28">
        <v>-2.2438585466612468E-2</v>
      </c>
    </row>
    <row r="1145" spans="1:16" x14ac:dyDescent="0.3">
      <c r="A1145" t="s">
        <v>478</v>
      </c>
      <c r="B1145" t="e">
        <f>VLOOKUP(A1145,Sheet3!L:L,1,FALSE)</f>
        <v>#N/A</v>
      </c>
      <c r="C1145" t="str">
        <f>VLOOKUP(A1145,'ALL - prices'!B:C,2,FALSE)</f>
        <v>Boralex Inc</v>
      </c>
      <c r="D1145" t="str">
        <f>VLOOKUP(A1145,'ALL - prices'!B:I,8,FALSE)</f>
        <v>Utilities</v>
      </c>
      <c r="E1145">
        <v>2020</v>
      </c>
      <c r="F1145" t="s">
        <v>682</v>
      </c>
      <c r="G1145" t="str">
        <f t="shared" si="83"/>
        <v>2020-Q4</v>
      </c>
      <c r="H1145" s="4">
        <f>INDEX('ALL - prices'!$J$3:$DY$219,MATCH('COMBINED DATA'!A1145,'ALL - prices'!$B$3:$B$219,0),MATCH('COMBINED DATA'!G1145,'ALL - prices'!$J$1:$DY$1,0))</f>
        <v>42.848999999999997</v>
      </c>
      <c r="I1145" s="14">
        <f t="shared" si="86"/>
        <v>1.6480331901491954</v>
      </c>
      <c r="J1145" s="15">
        <f>INDEX(MarketCap2!$E$2:$AR$224,MATCH(A1145,MarketCap2!$B$2:$B$224,0),MATCH(G1145,MarketCap2!$E$1:$AR$1,0))</f>
        <v>4844643840</v>
      </c>
      <c r="K1145">
        <f t="shared" si="84"/>
        <v>22.301139568751175</v>
      </c>
      <c r="L1145">
        <f>INDEX('PB2'!$D$2:$AQ$224,MATCH(A1145,'PB2'!$B$2:$B$224,0),MATCH(G1145,'PB2'!$D$1:$AQ$1,0))</f>
        <v>4.9015269279479998</v>
      </c>
      <c r="M1145" s="16">
        <f t="shared" si="85"/>
        <v>0.20401805696467837</v>
      </c>
      <c r="N1145" s="6">
        <f>INDEX('ROA2'!$D$2:$AQ$224,MATCH(A1145,'ROA2'!$B$2:$B$224,0),MATCH(G1145,'ROA2'!$D$1:$AQ$1,0))</f>
        <v>0.129674002528191</v>
      </c>
      <c r="O1145" s="6">
        <v>4575.0000639999998</v>
      </c>
      <c r="P1145" s="28">
        <v>-9.3113488938616588E-3</v>
      </c>
    </row>
    <row r="1146" spans="1:16" x14ac:dyDescent="0.3">
      <c r="A1146" t="s">
        <v>478</v>
      </c>
      <c r="B1146" t="e">
        <f>VLOOKUP(A1146,Sheet3!L:L,1,FALSE)</f>
        <v>#N/A</v>
      </c>
      <c r="C1146" t="str">
        <f>VLOOKUP(A1146,'ALL - prices'!B:C,2,FALSE)</f>
        <v>Boralex Inc</v>
      </c>
      <c r="D1146" t="str">
        <f>VLOOKUP(A1146,'ALL - prices'!B:I,8,FALSE)</f>
        <v>Utilities</v>
      </c>
      <c r="E1146">
        <v>2021</v>
      </c>
      <c r="F1146" t="s">
        <v>679</v>
      </c>
      <c r="G1146" t="str">
        <f t="shared" si="83"/>
        <v>2021-Q1</v>
      </c>
      <c r="H1146" s="4">
        <f>INDEX('ALL - prices'!$J$3:$DY$219,MATCH('COMBINED DATA'!A1146,'ALL - prices'!$B$3:$B$219,0),MATCH('COMBINED DATA'!G1146,'ALL - prices'!$J$1:$DY$1,0))</f>
        <v>35.9878</v>
      </c>
      <c r="I1146" s="14">
        <f t="shared" si="86"/>
        <v>2.2806368823569141</v>
      </c>
      <c r="J1146" s="15">
        <f>INDEX(MarketCap2!$E$2:$AR$224,MATCH(A1146,MarketCap2!$B$2:$B$224,0),MATCH(G1146,MarketCap2!$E$1:$AR$1,0))</f>
        <v>4055491072</v>
      </c>
      <c r="K1146">
        <f t="shared" si="84"/>
        <v>22.123337620017434</v>
      </c>
      <c r="L1146">
        <f>INDEX('PB2'!$D$2:$AQ$224,MATCH(A1146,'PB2'!$B$2:$B$224,0),MATCH(G1146,'PB2'!$D$1:$AQ$1,0))</f>
        <v>3.8187301158904998</v>
      </c>
      <c r="M1146" s="16">
        <f t="shared" si="85"/>
        <v>0.26186715731462668</v>
      </c>
      <c r="N1146" s="6">
        <f>INDEX('ROA2'!$D$2:$AQ$224,MATCH(A1146,'ROA2'!$B$2:$B$224,0),MATCH(G1146,'ROA2'!$D$1:$AQ$1,0))</f>
        <v>1.11437499523163</v>
      </c>
      <c r="O1146" s="6">
        <v>5313.9998720000003</v>
      </c>
      <c r="P1146" s="28">
        <v>0.16153001041794096</v>
      </c>
    </row>
    <row r="1147" spans="1:16" x14ac:dyDescent="0.3">
      <c r="A1147" t="s">
        <v>478</v>
      </c>
      <c r="B1147" t="e">
        <f>VLOOKUP(A1147,Sheet3!L:L,1,FALSE)</f>
        <v>#N/A</v>
      </c>
      <c r="C1147" t="str">
        <f>VLOOKUP(A1147,'ALL - prices'!B:C,2,FALSE)</f>
        <v>Boralex Inc</v>
      </c>
      <c r="D1147" t="str">
        <f>VLOOKUP(A1147,'ALL - prices'!B:I,8,FALSE)</f>
        <v>Utilities</v>
      </c>
      <c r="E1147">
        <v>2021</v>
      </c>
      <c r="F1147" t="s">
        <v>680</v>
      </c>
      <c r="G1147" t="str">
        <f t="shared" si="83"/>
        <v>2021-Q2</v>
      </c>
      <c r="H1147" s="4">
        <f>INDEX('ALL - prices'!$J$3:$DY$219,MATCH('COMBINED DATA'!A1147,'ALL - prices'!$B$3:$B$219,0),MATCH('COMBINED DATA'!G1147,'ALL - prices'!$J$1:$DY$1,0))</f>
        <v>34.529200000000003</v>
      </c>
      <c r="I1147" s="14">
        <f t="shared" si="86"/>
        <v>3.4858220135285163</v>
      </c>
      <c r="J1147" s="15">
        <f>INDEX(MarketCap2!$E$2:$AR$224,MATCH(A1147,MarketCap2!$B$2:$B$224,0),MATCH(G1147,MarketCap2!$E$1:$AR$1,0))</f>
        <v>3873856000</v>
      </c>
      <c r="K1147">
        <f t="shared" si="84"/>
        <v>22.077516230357553</v>
      </c>
      <c r="L1147">
        <f>INDEX('PB2'!$D$2:$AQ$224,MATCH(A1147,'PB2'!$B$2:$B$224,0),MATCH(G1147,'PB2'!$D$1:$AQ$1,0))</f>
        <v>3.7941780090332</v>
      </c>
      <c r="M1147" s="16">
        <f t="shared" si="85"/>
        <v>0.26356169837556237</v>
      </c>
      <c r="N1147" s="6">
        <f>INDEX('ROA2'!$D$2:$AQ$224,MATCH(A1147,'ROA2'!$B$2:$B$224,0),MATCH(G1147,'ROA2'!$D$1:$AQ$1,0))</f>
        <v>0.946879982948303</v>
      </c>
      <c r="O1147" s="6">
        <v>5837.0001920000004</v>
      </c>
      <c r="P1147" s="28">
        <v>9.8419332442166843E-2</v>
      </c>
    </row>
    <row r="1148" spans="1:16" x14ac:dyDescent="0.3">
      <c r="A1148" t="s">
        <v>478</v>
      </c>
      <c r="B1148" t="e">
        <f>VLOOKUP(A1148,Sheet3!L:L,1,FALSE)</f>
        <v>#N/A</v>
      </c>
      <c r="C1148" t="str">
        <f>VLOOKUP(A1148,'ALL - prices'!B:C,2,FALSE)</f>
        <v>Boralex Inc</v>
      </c>
      <c r="D1148" t="str">
        <f>VLOOKUP(A1148,'ALL - prices'!B:I,8,FALSE)</f>
        <v>Utilities</v>
      </c>
      <c r="E1148">
        <v>2021</v>
      </c>
      <c r="F1148" t="s">
        <v>681</v>
      </c>
      <c r="G1148" t="str">
        <f t="shared" si="83"/>
        <v>2021-Q3</v>
      </c>
      <c r="H1148" s="4">
        <f>INDEX('ALL - prices'!$J$3:$DY$219,MATCH('COMBINED DATA'!A1148,'ALL - prices'!$B$3:$B$219,0),MATCH('COMBINED DATA'!G1148,'ALL - prices'!$J$1:$DY$1,0))</f>
        <v>34.357399999999998</v>
      </c>
      <c r="I1148" s="14">
        <f t="shared" si="86"/>
        <v>4.0026681154574879</v>
      </c>
      <c r="J1148" s="15">
        <f>INDEX(MarketCap2!$E$2:$AR$224,MATCH(A1148,MarketCap2!$B$2:$B$224,0),MATCH(G1148,MarketCap2!$E$1:$AR$1,0))</f>
        <v>3837939456</v>
      </c>
      <c r="K1148">
        <f t="shared" si="84"/>
        <v>22.068201459524744</v>
      </c>
      <c r="L1148">
        <f>INDEX('PB2'!$D$2:$AQ$224,MATCH(A1148,'PB2'!$B$2:$B$224,0),MATCH(G1148,'PB2'!$D$1:$AQ$1,0))</f>
        <v>3.8533530235290501</v>
      </c>
      <c r="M1148" s="16">
        <f t="shared" si="85"/>
        <v>0.25951424483920271</v>
      </c>
      <c r="N1148" s="6">
        <f>INDEX('ROA2'!$D$2:$AQ$224,MATCH(A1148,'ROA2'!$B$2:$B$224,0),MATCH(G1148,'ROA2'!$D$1:$AQ$1,0))</f>
        <v>0.77489298582077004</v>
      </c>
      <c r="O1148" s="6">
        <v>5705.9998720000003</v>
      </c>
      <c r="P1148" s="28">
        <v>-2.2443089890513419E-2</v>
      </c>
    </row>
    <row r="1149" spans="1:16" x14ac:dyDescent="0.3">
      <c r="A1149" t="s">
        <v>478</v>
      </c>
      <c r="B1149" t="e">
        <f>VLOOKUP(A1149,Sheet3!L:L,1,FALSE)</f>
        <v>#N/A</v>
      </c>
      <c r="C1149" t="str">
        <f>VLOOKUP(A1149,'ALL - prices'!B:C,2,FALSE)</f>
        <v>Boralex Inc</v>
      </c>
      <c r="D1149" t="str">
        <f>VLOOKUP(A1149,'ALL - prices'!B:I,8,FALSE)</f>
        <v>Utilities</v>
      </c>
      <c r="E1149">
        <v>2021</v>
      </c>
      <c r="F1149" t="s">
        <v>682</v>
      </c>
      <c r="G1149" t="str">
        <f t="shared" si="83"/>
        <v>2021-Q4</v>
      </c>
      <c r="H1149" s="4">
        <f>INDEX('ALL - prices'!$J$3:$DY$219,MATCH('COMBINED DATA'!A1149,'ALL - prices'!$B$3:$B$219,0),MATCH('COMBINED DATA'!G1149,'ALL - prices'!$J$1:$DY$1,0))</f>
        <v>32.0045</v>
      </c>
      <c r="I1149" s="14">
        <f t="shared" si="86"/>
        <v>1.7226457345219499</v>
      </c>
      <c r="J1149" s="15">
        <f>INDEX(MarketCap2!$E$2:$AR$224,MATCH(A1149,MarketCap2!$B$2:$B$224,0),MATCH(G1149,MarketCap2!$E$1:$AR$1,0))</f>
        <v>3558816512</v>
      </c>
      <c r="K1149">
        <f t="shared" si="84"/>
        <v>21.992693886090336</v>
      </c>
      <c r="L1149">
        <f>INDEX('PB2'!$D$2:$AQ$224,MATCH(A1149,'PB2'!$B$2:$B$224,0),MATCH(G1149,'PB2'!$D$1:$AQ$1,0))</f>
        <v>3.5552608966827401</v>
      </c>
      <c r="M1149" s="16">
        <f t="shared" si="85"/>
        <v>0.28127330990900179</v>
      </c>
      <c r="N1149" s="6">
        <f>INDEX('ROA2'!$D$2:$AQ$224,MATCH(A1149,'ROA2'!$B$2:$B$224,0),MATCH(G1149,'ROA2'!$D$1:$AQ$1,0))</f>
        <v>0.50568902492523204</v>
      </c>
      <c r="O1149" s="6">
        <v>5708.0002560000003</v>
      </c>
      <c r="P1149" s="28">
        <v>3.5057554238934616E-4</v>
      </c>
    </row>
    <row r="1150" spans="1:16" x14ac:dyDescent="0.3">
      <c r="A1150" t="s">
        <v>478</v>
      </c>
      <c r="B1150" t="e">
        <f>VLOOKUP(A1150,Sheet3!L:L,1,FALSE)</f>
        <v>#N/A</v>
      </c>
      <c r="C1150" t="str">
        <f>VLOOKUP(A1150,'ALL - prices'!B:C,2,FALSE)</f>
        <v>Boralex Inc</v>
      </c>
      <c r="D1150" t="str">
        <f>VLOOKUP(A1150,'ALL - prices'!B:I,8,FALSE)</f>
        <v>Utilities</v>
      </c>
      <c r="E1150">
        <v>2022</v>
      </c>
      <c r="F1150" t="s">
        <v>679</v>
      </c>
      <c r="G1150" t="str">
        <f t="shared" si="83"/>
        <v>2022-Q1</v>
      </c>
      <c r="H1150" s="4">
        <f>INDEX('ALL - prices'!$J$3:$DY$219,MATCH('COMBINED DATA'!A1150,'ALL - prices'!$B$3:$B$219,0),MATCH('COMBINED DATA'!G1150,'ALL - prices'!$J$1:$DY$1,0))</f>
        <v>37.5672</v>
      </c>
      <c r="I1150" s="14">
        <f t="shared" si="86"/>
        <v>1.4740234787252664</v>
      </c>
      <c r="J1150" s="15">
        <f>INDEX(MarketCap2!$E$2:$AR$224,MATCH(A1150,MarketCap2!$B$2:$B$224,0),MATCH(G1150,MarketCap2!$E$1:$AR$1,0))</f>
        <v>4158109696</v>
      </c>
      <c r="K1150">
        <f t="shared" si="84"/>
        <v>22.148326407948616</v>
      </c>
      <c r="L1150">
        <f>INDEX('PB2'!$D$2:$AQ$224,MATCH(A1150,'PB2'!$B$2:$B$224,0),MATCH(G1150,'PB2'!$D$1:$AQ$1,0))</f>
        <v>3.7261610031127899</v>
      </c>
      <c r="M1150" s="16">
        <f t="shared" si="85"/>
        <v>0.26837272977861454</v>
      </c>
      <c r="N1150" s="6">
        <f>INDEX('ROA2'!$D$2:$AQ$224,MATCH(A1150,'ROA2'!$B$2:$B$224,0),MATCH(G1150,'ROA2'!$D$1:$AQ$1,0))</f>
        <v>0.30727499723434398</v>
      </c>
      <c r="O1150" s="6">
        <v>5751.0000639999998</v>
      </c>
      <c r="P1150" s="28">
        <v>7.533252640414663E-3</v>
      </c>
    </row>
    <row r="1151" spans="1:16" x14ac:dyDescent="0.3">
      <c r="A1151" t="s">
        <v>478</v>
      </c>
      <c r="B1151" t="e">
        <f>VLOOKUP(A1151,Sheet3!L:L,1,FALSE)</f>
        <v>#N/A</v>
      </c>
      <c r="C1151" t="str">
        <f>VLOOKUP(A1151,'ALL - prices'!B:C,2,FALSE)</f>
        <v>Boralex Inc</v>
      </c>
      <c r="D1151" t="str">
        <f>VLOOKUP(A1151,'ALL - prices'!B:I,8,FALSE)</f>
        <v>Utilities</v>
      </c>
      <c r="E1151">
        <v>2022</v>
      </c>
      <c r="F1151" t="s">
        <v>680</v>
      </c>
      <c r="G1151" t="str">
        <f t="shared" si="83"/>
        <v>2022-Q2</v>
      </c>
      <c r="H1151" s="4">
        <f>INDEX('ALL - prices'!$J$3:$DY$219,MATCH('COMBINED DATA'!A1151,'ALL - prices'!$B$3:$B$219,0),MATCH('COMBINED DATA'!G1151,'ALL - prices'!$J$1:$DY$1,0))</f>
        <v>39.916699999999999</v>
      </c>
      <c r="I1151" s="14">
        <f t="shared" si="86"/>
        <v>2.8528069736956732</v>
      </c>
      <c r="J1151" s="15">
        <f>INDEX(MarketCap2!$E$2:$AR$224,MATCH(A1151,MarketCap2!$B$2:$B$224,0),MATCH(G1151,MarketCap2!$E$1:$AR$1,0))</f>
        <v>4404535808</v>
      </c>
      <c r="K1151">
        <f t="shared" si="84"/>
        <v>22.20590071234826</v>
      </c>
      <c r="L1151">
        <f>INDEX('PB2'!$D$2:$AQ$224,MATCH(A1151,'PB2'!$B$2:$B$224,0),MATCH(G1151,'PB2'!$D$1:$AQ$1,0))</f>
        <v>2.5996348857879599</v>
      </c>
      <c r="M1151" s="16">
        <f t="shared" si="85"/>
        <v>0.38466940317924531</v>
      </c>
      <c r="N1151" s="6">
        <f>INDEX('ROA2'!$D$2:$AQ$224,MATCH(A1151,'ROA2'!$B$2:$B$224,0),MATCH(G1151,'ROA2'!$D$1:$AQ$1,0))</f>
        <v>0.53118598461151101</v>
      </c>
      <c r="O1151" s="6">
        <v>5834.9998079999996</v>
      </c>
      <c r="P1151" s="28">
        <v>1.4606110774684168E-2</v>
      </c>
    </row>
    <row r="1152" spans="1:16" x14ac:dyDescent="0.3">
      <c r="A1152" t="s">
        <v>478</v>
      </c>
      <c r="B1152" t="e">
        <f>VLOOKUP(A1152,Sheet3!L:L,1,FALSE)</f>
        <v>#N/A</v>
      </c>
      <c r="C1152" t="str">
        <f>VLOOKUP(A1152,'ALL - prices'!B:C,2,FALSE)</f>
        <v>Boralex Inc</v>
      </c>
      <c r="D1152" t="str">
        <f>VLOOKUP(A1152,'ALL - prices'!B:I,8,FALSE)</f>
        <v>Utilities</v>
      </c>
      <c r="E1152">
        <v>2022</v>
      </c>
      <c r="F1152" t="s">
        <v>681</v>
      </c>
      <c r="G1152" t="str">
        <f t="shared" si="83"/>
        <v>2022-Q3</v>
      </c>
      <c r="H1152" s="4">
        <f>INDEX('ALL - prices'!$J$3:$DY$219,MATCH('COMBINED DATA'!A1152,'ALL - prices'!$B$3:$B$219,0),MATCH('COMBINED DATA'!G1152,'ALL - prices'!$J$1:$DY$1,0))</f>
        <v>40.974499999999999</v>
      </c>
      <c r="I1152" s="14">
        <f t="shared" si="86"/>
        <v>4.9384272235702547</v>
      </c>
      <c r="J1152" s="15">
        <f>INDEX(MarketCap2!$E$2:$AR$224,MATCH(A1152,MarketCap2!$B$2:$B$224,0),MATCH(G1152,MarketCap2!$E$1:$AR$1,0))</f>
        <v>4508206080</v>
      </c>
      <c r="K1152">
        <f t="shared" si="84"/>
        <v>22.229165146364789</v>
      </c>
      <c r="L1152">
        <f>INDEX('PB2'!$D$2:$AQ$224,MATCH(A1152,'PB2'!$B$2:$B$224,0),MATCH(G1152,'PB2'!$D$1:$AQ$1,0))</f>
        <v>2.6962959766387899</v>
      </c>
      <c r="M1152" s="16">
        <f t="shared" si="85"/>
        <v>0.37087916484843875</v>
      </c>
      <c r="N1152" s="6">
        <f>INDEX('ROA2'!$D$2:$AQ$224,MATCH(A1152,'ROA2'!$B$2:$B$224,0),MATCH(G1152,'ROA2'!$D$1:$AQ$1,0))</f>
        <v>0.949129998683929</v>
      </c>
      <c r="O1152" s="6">
        <v>6304.9999360000002</v>
      </c>
      <c r="P1152" s="28">
        <v>8.0548439325672835E-2</v>
      </c>
    </row>
    <row r="1153" spans="1:16" x14ac:dyDescent="0.3">
      <c r="A1153" t="s">
        <v>478</v>
      </c>
      <c r="B1153" t="e">
        <f>VLOOKUP(A1153,Sheet3!L:L,1,FALSE)</f>
        <v>#N/A</v>
      </c>
      <c r="C1153" t="str">
        <f>VLOOKUP(A1153,'ALL - prices'!B:C,2,FALSE)</f>
        <v>Boralex Inc</v>
      </c>
      <c r="D1153" t="str">
        <f>VLOOKUP(A1153,'ALL - prices'!B:I,8,FALSE)</f>
        <v>Utilities</v>
      </c>
      <c r="E1153">
        <v>2022</v>
      </c>
      <c r="F1153" t="s">
        <v>682</v>
      </c>
      <c r="G1153" t="str">
        <f t="shared" si="83"/>
        <v>2022-Q4</v>
      </c>
      <c r="H1153" s="4">
        <f>INDEX('ALL - prices'!$J$3:$DY$219,MATCH('COMBINED DATA'!A1153,'ALL - prices'!$B$3:$B$219,0),MATCH('COMBINED DATA'!G1153,'ALL - prices'!$J$1:$DY$1,0))</f>
        <v>37.547199999999997</v>
      </c>
      <c r="I1153" s="14">
        <f t="shared" si="86"/>
        <v>4.5694402731625301</v>
      </c>
      <c r="J1153" s="15">
        <f>INDEX(MarketCap2!$E$2:$AR$224,MATCH(A1153,MarketCap2!$B$2:$B$224,0),MATCH(G1153,MarketCap2!$E$1:$AR$1,0))</f>
        <v>4112569344</v>
      </c>
      <c r="K1153">
        <f t="shared" si="84"/>
        <v>22.137313814658661</v>
      </c>
      <c r="L1153">
        <f>INDEX('PB2'!$D$2:$AQ$224,MATCH(A1153,'PB2'!$B$2:$B$224,0),MATCH(G1153,'PB2'!$D$1:$AQ$1,0))</f>
        <v>2.4465019702911399</v>
      </c>
      <c r="M1153" s="16">
        <f t="shared" si="85"/>
        <v>0.40874686067839033</v>
      </c>
      <c r="N1153" s="6">
        <f>INDEX('ROA2'!$D$2:$AQ$224,MATCH(A1153,'ROA2'!$B$2:$B$224,0),MATCH(G1153,'ROA2'!$D$1:$AQ$1,0))</f>
        <v>0.54830902814865101</v>
      </c>
      <c r="O1153" s="6">
        <v>6328.9999360000002</v>
      </c>
      <c r="P1153" s="28">
        <v>3.8065028142135098E-3</v>
      </c>
    </row>
    <row r="1154" spans="1:16" x14ac:dyDescent="0.3">
      <c r="A1154" t="s">
        <v>478</v>
      </c>
      <c r="B1154" t="e">
        <f>VLOOKUP(A1154,Sheet3!L:L,1,FALSE)</f>
        <v>#N/A</v>
      </c>
      <c r="C1154" t="str">
        <f>VLOOKUP(A1154,'ALL - prices'!B:C,2,FALSE)</f>
        <v>Boralex Inc</v>
      </c>
      <c r="D1154" t="str">
        <f>VLOOKUP(A1154,'ALL - prices'!B:I,8,FALSE)</f>
        <v>Utilities</v>
      </c>
      <c r="E1154">
        <v>2023</v>
      </c>
      <c r="F1154" t="s">
        <v>679</v>
      </c>
      <c r="G1154" t="str">
        <f t="shared" si="83"/>
        <v>2023-Q1</v>
      </c>
      <c r="H1154" s="4">
        <f>INDEX('ALL - prices'!$J$3:$DY$219,MATCH('COMBINED DATA'!A1154,'ALL - prices'!$B$3:$B$219,0),MATCH('COMBINED DATA'!G1154,'ALL - prices'!$J$1:$DY$1,0))</f>
        <v>38.7883</v>
      </c>
      <c r="I1154" s="14">
        <f t="shared" si="86"/>
        <v>3.2923786457008046</v>
      </c>
      <c r="J1154" s="15">
        <f>INDEX(MarketCap2!$E$2:$AR$224,MATCH(A1154,MarketCap2!$B$2:$B$224,0),MATCH(G1154,MarketCap2!$E$1:$AR$1,0))</f>
        <v>4228825088</v>
      </c>
      <c r="K1154">
        <f t="shared" si="84"/>
        <v>22.16519003444899</v>
      </c>
      <c r="L1154">
        <f>INDEX('PB2'!$D$2:$AQ$224,MATCH(A1154,'PB2'!$B$2:$B$224,0),MATCH(G1154,'PB2'!$D$1:$AQ$1,0))</f>
        <v>2.5261800289154102</v>
      </c>
      <c r="M1154" s="16">
        <f t="shared" si="85"/>
        <v>0.39585460598757877</v>
      </c>
      <c r="N1154" s="6">
        <f>INDEX('ROA2'!$D$2:$AQ$224,MATCH(A1154,'ROA2'!$B$2:$B$224,0),MATCH(G1154,'ROA2'!$D$1:$AQ$1,0))</f>
        <v>0.48820200562477101</v>
      </c>
      <c r="O1154" s="6">
        <v>6538.9998079999996</v>
      </c>
      <c r="P1154" s="28">
        <v>3.3180577361914418E-2</v>
      </c>
    </row>
    <row r="1155" spans="1:16" x14ac:dyDescent="0.3">
      <c r="A1155" t="s">
        <v>478</v>
      </c>
      <c r="B1155" t="e">
        <f>VLOOKUP(A1155,Sheet3!L:L,1,FALSE)</f>
        <v>#N/A</v>
      </c>
      <c r="C1155" t="str">
        <f>VLOOKUP(A1155,'ALL - prices'!B:C,2,FALSE)</f>
        <v>Boralex Inc</v>
      </c>
      <c r="D1155" t="str">
        <f>VLOOKUP(A1155,'ALL - prices'!B:I,8,FALSE)</f>
        <v>Utilities</v>
      </c>
      <c r="E1155">
        <v>2023</v>
      </c>
      <c r="F1155" t="s">
        <v>680</v>
      </c>
      <c r="G1155" t="str">
        <f t="shared" si="83"/>
        <v>2023-Q2</v>
      </c>
      <c r="H1155" s="4">
        <f>INDEX('ALL - prices'!$J$3:$DY$219,MATCH('COMBINED DATA'!A1155,'ALL - prices'!$B$3:$B$219,0),MATCH('COMBINED DATA'!G1155,'ALL - prices'!$J$1:$DY$1,0))</f>
        <v>34.1511</v>
      </c>
      <c r="I1155" s="14">
        <f t="shared" si="86"/>
        <v>2.6928760653497097</v>
      </c>
      <c r="J1155" s="15">
        <f>INDEX(MarketCap2!$E$2:$AR$224,MATCH(A1155,MarketCap2!$B$2:$B$224,0),MATCH(G1155,MarketCap2!$E$1:$AR$1,0))</f>
        <v>3706773248</v>
      </c>
      <c r="K1155">
        <f t="shared" si="84"/>
        <v>22.033427590644184</v>
      </c>
      <c r="L1155">
        <f>INDEX('PB2'!$D$2:$AQ$224,MATCH(A1155,'PB2'!$B$2:$B$224,0),MATCH(G1155,'PB2'!$D$1:$AQ$1,0))</f>
        <v>2.1907639503478999</v>
      </c>
      <c r="M1155" s="16">
        <f t="shared" si="85"/>
        <v>0.45646177436925461</v>
      </c>
      <c r="N1155" s="6">
        <f>INDEX('ROA2'!$D$2:$AQ$224,MATCH(A1155,'ROA2'!$B$2:$B$224,0),MATCH(G1155,'ROA2'!$D$1:$AQ$1,0))</f>
        <v>0.20664399862289401</v>
      </c>
      <c r="O1155" s="6">
        <v>6746.9998079999996</v>
      </c>
      <c r="P1155" s="28">
        <v>3.1809146063213958E-2</v>
      </c>
    </row>
    <row r="1156" spans="1:16" x14ac:dyDescent="0.3">
      <c r="A1156" t="s">
        <v>478</v>
      </c>
      <c r="B1156" t="e">
        <f>VLOOKUP(A1156,Sheet3!L:L,1,FALSE)</f>
        <v>#N/A</v>
      </c>
      <c r="C1156" t="str">
        <f>VLOOKUP(A1156,'ALL - prices'!B:C,2,FALSE)</f>
        <v>Boralex Inc</v>
      </c>
      <c r="D1156" t="str">
        <f>VLOOKUP(A1156,'ALL - prices'!B:I,8,FALSE)</f>
        <v>Utilities</v>
      </c>
      <c r="E1156">
        <v>2023</v>
      </c>
      <c r="F1156" t="s">
        <v>681</v>
      </c>
      <c r="G1156" t="str">
        <f t="shared" si="83"/>
        <v>2023-Q3</v>
      </c>
      <c r="H1156" s="4">
        <f>INDEX('ALL - prices'!$J$3:$DY$219,MATCH('COMBINED DATA'!A1156,'ALL - prices'!$B$3:$B$219,0),MATCH('COMBINED DATA'!G1156,'ALL - prices'!$J$1:$DY$1,0))</f>
        <v>27.763300000000001</v>
      </c>
      <c r="I1156" s="14">
        <f t="shared" si="86"/>
        <v>3.0922817697184937</v>
      </c>
      <c r="J1156" s="15">
        <f>INDEX(MarketCap2!$E$2:$AR$224,MATCH(A1156,MarketCap2!$B$2:$B$224,0),MATCH(G1156,MarketCap2!$E$1:$AR$1,0))</f>
        <v>2998714880</v>
      </c>
      <c r="K1156">
        <f t="shared" si="84"/>
        <v>21.82144966050312</v>
      </c>
      <c r="L1156">
        <f>INDEX('PB2'!$D$2:$AQ$224,MATCH(A1156,'PB2'!$B$2:$B$224,0),MATCH(G1156,'PB2'!$D$1:$AQ$1,0))</f>
        <v>1.7464849948883101</v>
      </c>
      <c r="M1156" s="16">
        <f t="shared" si="85"/>
        <v>0.5725786381943414</v>
      </c>
      <c r="N1156" s="6">
        <f>INDEX('ROA2'!$D$2:$AQ$224,MATCH(A1156,'ROA2'!$B$2:$B$224,0),MATCH(G1156,'ROA2'!$D$1:$AQ$1,0))</f>
        <v>0.338930994272232</v>
      </c>
      <c r="O1156" s="6">
        <v>6677.0001920000004</v>
      </c>
      <c r="P1156" s="28">
        <v>-1.0374924854303354E-2</v>
      </c>
    </row>
    <row r="1157" spans="1:16" x14ac:dyDescent="0.3">
      <c r="A1157" t="s">
        <v>478</v>
      </c>
      <c r="B1157" t="e">
        <f>VLOOKUP(A1157,Sheet3!L:L,1,FALSE)</f>
        <v>#N/A</v>
      </c>
      <c r="C1157" t="str">
        <f>VLOOKUP(A1157,'ALL - prices'!B:C,2,FALSE)</f>
        <v>Boralex Inc</v>
      </c>
      <c r="D1157" t="str">
        <f>VLOOKUP(A1157,'ALL - prices'!B:I,8,FALSE)</f>
        <v>Utilities</v>
      </c>
      <c r="E1157">
        <v>2023</v>
      </c>
      <c r="F1157" t="s">
        <v>682</v>
      </c>
      <c r="G1157" t="str">
        <f t="shared" si="83"/>
        <v>2023-Q4</v>
      </c>
      <c r="H1157" s="4">
        <f>INDEX('ALL - prices'!$J$3:$DY$219,MATCH('COMBINED DATA'!A1157,'ALL - prices'!$B$3:$B$219,0),MATCH('COMBINED DATA'!G1157,'ALL - prices'!$J$1:$DY$1,0))</f>
        <v>32.224299999999999</v>
      </c>
      <c r="I1157" s="14">
        <f t="shared" si="86"/>
        <v>3.5613949957612592</v>
      </c>
      <c r="J1157" s="15">
        <f>INDEX(MarketCap2!$E$2:$AR$224,MATCH(A1157,MarketCap2!$B$2:$B$224,0),MATCH(G1157,MarketCap2!$E$1:$AR$1,0))</f>
        <v>3461162496</v>
      </c>
      <c r="K1157">
        <f t="shared" si="84"/>
        <v>21.96487035108979</v>
      </c>
      <c r="L1157">
        <f>INDEX('PB2'!$D$2:$AQ$224,MATCH(A1157,'PB2'!$B$2:$B$224,0),MATCH(G1157,'PB2'!$D$1:$AQ$1,0))</f>
        <v>2.12471604347229</v>
      </c>
      <c r="M1157" s="16">
        <f t="shared" si="85"/>
        <v>0.47065112680457893</v>
      </c>
      <c r="N1157" s="6">
        <f>INDEX('ROA2'!$D$2:$AQ$224,MATCH(A1157,'ROA2'!$B$2:$B$224,0),MATCH(G1157,'ROA2'!$D$1:$AQ$1,0))</f>
        <v>0.900201976299286</v>
      </c>
      <c r="O1157" s="6">
        <v>6557.0001920000004</v>
      </c>
      <c r="P1157" s="28">
        <v>-1.7972142661277311E-2</v>
      </c>
    </row>
    <row r="1158" spans="1:16" x14ac:dyDescent="0.3">
      <c r="A1158" t="s">
        <v>478</v>
      </c>
      <c r="B1158" t="e">
        <f>VLOOKUP(A1158,Sheet3!L:L,1,FALSE)</f>
        <v>#N/A</v>
      </c>
      <c r="C1158" t="str">
        <f>VLOOKUP(A1158,'ALL - prices'!B:C,2,FALSE)</f>
        <v>Boralex Inc</v>
      </c>
      <c r="D1158" t="str">
        <f>VLOOKUP(A1158,'ALL - prices'!B:I,8,FALSE)</f>
        <v>Utilities</v>
      </c>
      <c r="E1158" s="18">
        <v>2024</v>
      </c>
      <c r="F1158" t="s">
        <v>679</v>
      </c>
      <c r="G1158" t="str">
        <f t="shared" si="83"/>
        <v>2024-Q1</v>
      </c>
      <c r="H1158" s="4">
        <f>INDEX('ALL - prices'!$J$3:$DY$219,MATCH('COMBINED DATA'!A1158,'ALL - prices'!$B$3:$B$219,0),MATCH('COMBINED DATA'!G1158,'ALL - prices'!$J$1:$DY$1,0))</f>
        <v>27.541699999999999</v>
      </c>
      <c r="I1158" s="14" t="s">
        <v>769</v>
      </c>
      <c r="J1158" s="15">
        <f>INDEX(MarketCap2!$E$2:$AR$224,MATCH(A1158,MarketCap2!$B$2:$B$224,0),MATCH(G1158,MarketCap2!$E$1:$AR$1,0))</f>
        <v>2941165824</v>
      </c>
      <c r="K1158">
        <f t="shared" si="84"/>
        <v>21.802071878471789</v>
      </c>
      <c r="L1158">
        <f>INDEX('PB2'!$D$2:$AQ$224,MATCH(A1158,'PB2'!$B$2:$B$224,0),MATCH(G1158,'PB2'!$D$1:$AQ$1,0))</f>
        <v>1.7341779470443699</v>
      </c>
      <c r="M1158" s="16">
        <f t="shared" si="85"/>
        <v>0.57664209241291575</v>
      </c>
      <c r="N1158" s="6">
        <f>INDEX('ROA2'!$D$2:$AQ$224,MATCH(A1158,'ROA2'!$B$2:$B$224,0),MATCH(G1158,'ROA2'!$D$1:$AQ$1,0))</f>
        <v>0.96087902784347501</v>
      </c>
      <c r="O1158" s="6">
        <v>6574.0001279999997</v>
      </c>
      <c r="P1158" s="28">
        <v>2.5926392408437571E-3</v>
      </c>
    </row>
    <row r="1159" spans="1:16" x14ac:dyDescent="0.3">
      <c r="A1159" t="s">
        <v>478</v>
      </c>
      <c r="B1159" t="e">
        <f>VLOOKUP(A1159,Sheet3!L:L,1,FALSE)</f>
        <v>#N/A</v>
      </c>
      <c r="C1159" t="str">
        <f>VLOOKUP(A1159,'ALL - prices'!B:C,2,FALSE)</f>
        <v>Boralex Inc</v>
      </c>
      <c r="D1159" t="str">
        <f>VLOOKUP(A1159,'ALL - prices'!B:I,8,FALSE)</f>
        <v>Utilities</v>
      </c>
      <c r="E1159" s="18">
        <v>2024</v>
      </c>
      <c r="F1159" t="s">
        <v>680</v>
      </c>
      <c r="G1159" t="str">
        <f t="shared" si="83"/>
        <v>2024-Q2</v>
      </c>
      <c r="H1159" s="4">
        <f>INDEX('ALL - prices'!$J$3:$DY$219,MATCH('COMBINED DATA'!A1159,'ALL - prices'!$B$3:$B$219,0),MATCH('COMBINED DATA'!G1159,'ALL - prices'!$J$1:$DY$1,0))</f>
        <v>32.400500000000001</v>
      </c>
      <c r="I1159" s="14" t="s">
        <v>769</v>
      </c>
      <c r="J1159" s="15">
        <f>INDEX(MarketCap2!$E$2:$AR$224,MATCH(A1159,MarketCap2!$B$2:$B$224,0),MATCH(G1159,MarketCap2!$E$1:$AR$1,0))</f>
        <v>3443692032</v>
      </c>
      <c r="K1159">
        <f t="shared" si="84"/>
        <v>21.959809997910757</v>
      </c>
      <c r="L1159">
        <f>INDEX('PB2'!$D$2:$AQ$224,MATCH(A1159,'PB2'!$B$2:$B$224,0),MATCH(G1159,'PB2'!$D$1:$AQ$1,0))</f>
        <v>2.02808690071106</v>
      </c>
      <c r="M1159" s="16">
        <f t="shared" si="85"/>
        <v>0.49307551843532627</v>
      </c>
      <c r="N1159" s="6">
        <f>INDEX('ROA2'!$D$2:$AQ$224,MATCH(A1159,'ROA2'!$B$2:$B$224,0),MATCH(G1159,'ROA2'!$D$1:$AQ$1,0))</f>
        <v>1.2603800296783401</v>
      </c>
      <c r="O1159" s="6">
        <v>6741.0001920000004</v>
      </c>
      <c r="P1159" s="28">
        <v>2.5403112374262606E-2</v>
      </c>
    </row>
    <row r="1160" spans="1:16" x14ac:dyDescent="0.3">
      <c r="A1160" t="s">
        <v>478</v>
      </c>
      <c r="B1160" t="e">
        <f>VLOOKUP(A1160,Sheet3!L:L,1,FALSE)</f>
        <v>#N/A</v>
      </c>
      <c r="C1160" t="str">
        <f>VLOOKUP(A1160,'ALL - prices'!B:C,2,FALSE)</f>
        <v>Boralex Inc</v>
      </c>
      <c r="D1160" t="str">
        <f>VLOOKUP(A1160,'ALL - prices'!B:I,8,FALSE)</f>
        <v>Utilities</v>
      </c>
      <c r="E1160" s="18">
        <v>2024</v>
      </c>
      <c r="F1160" t="s">
        <v>681</v>
      </c>
      <c r="G1160" t="str">
        <f t="shared" si="83"/>
        <v>2024-Q3</v>
      </c>
      <c r="H1160" s="4">
        <f>INDEX('ALL - prices'!$J$3:$DY$219,MATCH('COMBINED DATA'!A1160,'ALL - prices'!$B$3:$B$219,0),MATCH('COMBINED DATA'!G1160,'ALL - prices'!$J$1:$DY$1,0))</f>
        <v>34.964500000000001</v>
      </c>
      <c r="I1160" s="14" t="s">
        <v>769</v>
      </c>
      <c r="J1160" s="15">
        <f>INDEX(MarketCap2!$E$2:$AR$224,MATCH(A1160,MarketCap2!$B$2:$B$224,0),MATCH(G1160,MarketCap2!$E$1:$AR$1,0))</f>
        <v>3697524480</v>
      </c>
      <c r="K1160">
        <f t="shared" si="84"/>
        <v>22.030929373216967</v>
      </c>
      <c r="L1160">
        <f>INDEX('PB2'!$D$2:$AQ$224,MATCH(A1160,'PB2'!$B$2:$B$224,0),MATCH(G1160,'PB2'!$D$1:$AQ$1,0))</f>
        <v>2.3051900863647501</v>
      </c>
      <c r="M1160" s="16">
        <f t="shared" si="85"/>
        <v>0.43380370491571257</v>
      </c>
      <c r="N1160" s="6">
        <f>INDEX('ROA2'!$D$2:$AQ$224,MATCH(A1160,'ROA2'!$B$2:$B$224,0),MATCH(G1160,'ROA2'!$D$1:$AQ$1,0))</f>
        <v>1.13703501224518</v>
      </c>
      <c r="O1160" s="6">
        <v>6866.9998079999996</v>
      </c>
      <c r="P1160" s="28">
        <v>1.8691531287824525E-2</v>
      </c>
    </row>
    <row r="1161" spans="1:16" x14ac:dyDescent="0.3">
      <c r="A1161" t="s">
        <v>478</v>
      </c>
      <c r="B1161" t="e">
        <f>VLOOKUP(A1161,Sheet3!L:L,1,FALSE)</f>
        <v>#N/A</v>
      </c>
      <c r="C1161" t="str">
        <f>VLOOKUP(A1161,'ALL - prices'!B:C,2,FALSE)</f>
        <v>Boralex Inc</v>
      </c>
      <c r="D1161" t="str">
        <f>VLOOKUP(A1161,'ALL - prices'!B:I,8,FALSE)</f>
        <v>Utilities</v>
      </c>
      <c r="E1161" s="18">
        <v>2024</v>
      </c>
      <c r="F1161" t="s">
        <v>682</v>
      </c>
      <c r="G1161" t="str">
        <f t="shared" si="83"/>
        <v>2024-Q4</v>
      </c>
      <c r="H1161" s="4">
        <f>INDEX('ALL - prices'!$J$3:$DY$219,MATCH('COMBINED DATA'!A1161,'ALL - prices'!$B$3:$B$219,0),MATCH('COMBINED DATA'!G1161,'ALL - prices'!$J$1:$DY$1,0))</f>
        <v>28.0534</v>
      </c>
      <c r="I1161" s="14" t="s">
        <v>769</v>
      </c>
      <c r="J1161" s="15">
        <f>INDEX(MarketCap2!$E$2:$AR$224,MATCH(A1161,MarketCap2!$B$2:$B$224,0),MATCH(G1161,MarketCap2!$E$1:$AR$1,0))</f>
        <v>2950414848</v>
      </c>
      <c r="K1161">
        <f t="shared" si="84"/>
        <v>21.805211623851847</v>
      </c>
      <c r="L1161">
        <f>INDEX('PB2'!$D$2:$AQ$224,MATCH(A1161,'PB2'!$B$2:$B$224,0),MATCH(G1161,'PB2'!$D$1:$AQ$1,0))</f>
        <v>1.83941070651503</v>
      </c>
      <c r="M1161" s="16">
        <f t="shared" si="85"/>
        <v>0.54365237543637668</v>
      </c>
      <c r="N1161" s="6">
        <f>INDEX('ROA2'!$D$2:$AQ$224,MATCH(A1161,'ROA2'!$B$2:$B$224,0),MATCH(G1161,'ROA2'!$D$1:$AQ$1,0))</f>
        <v>1.0802589654922501</v>
      </c>
      <c r="O1161" s="6">
        <v>6588.0002560000003</v>
      </c>
      <c r="P1161" s="28">
        <v>-4.0629031571395573E-2</v>
      </c>
    </row>
    <row r="1162" spans="1:16" x14ac:dyDescent="0.3">
      <c r="A1162" t="s">
        <v>479</v>
      </c>
      <c r="B1162" t="e">
        <f>VLOOKUP(A1162,Sheet3!L:L,1,FALSE)</f>
        <v>#N/A</v>
      </c>
      <c r="C1162" t="str">
        <f>VLOOKUP(A1162,'ALL - prices'!B:C,2,FALSE)</f>
        <v>Bank of Montreal</v>
      </c>
      <c r="D1162" t="str">
        <f>VLOOKUP(A1162,'ALL - prices'!B:I,8,FALSE)</f>
        <v>Financials</v>
      </c>
      <c r="E1162">
        <v>2015</v>
      </c>
      <c r="F1162" t="s">
        <v>679</v>
      </c>
      <c r="G1162" t="str">
        <f t="shared" si="83"/>
        <v>2015-Q1</v>
      </c>
      <c r="H1162" s="4">
        <f>INDEX('ALL - prices'!$J$3:$DY$219,MATCH('COMBINED DATA'!A1162,'ALL - prices'!$B$3:$B$219,0),MATCH('COMBINED DATA'!G1162,'ALL - prices'!$J$1:$DY$1,0))</f>
        <v>47.679200000000002</v>
      </c>
      <c r="I1162" s="14">
        <f t="shared" ref="I1162:I1197" si="87">STDEV(H1163:H1166)</f>
        <v>2.5517112147210814</v>
      </c>
      <c r="J1162" s="15">
        <f>INDEX(MarketCap2!$E$2:$AR$224,MATCH(A1162,MarketCap2!$B$2:$B$224,0),MATCH(G1162,MarketCap2!$E$1:$AR$1,0))</f>
        <v>49122926592</v>
      </c>
      <c r="K1162">
        <f t="shared" si="84"/>
        <v>24.61759169946648</v>
      </c>
      <c r="L1162">
        <f>INDEX('PB2'!$D$2:$AQ$224,MATCH(A1162,'PB2'!$B$2:$B$224,0),MATCH(G1162,'PB2'!$D$1:$AQ$1,0))</f>
        <v>1.5244829654693599</v>
      </c>
      <c r="M1162" s="16">
        <f t="shared" si="85"/>
        <v>0.65596010099864821</v>
      </c>
      <c r="N1162" s="6">
        <f>INDEX('ROA2'!$D$2:$AQ$224,MATCH(A1162,'ROA2'!$B$2:$B$224,0),MATCH(G1162,'ROA2'!$D$1:$AQ$1,0))</f>
        <v>0.66636502742767301</v>
      </c>
      <c r="O1162" s="6">
        <v>672409.97683199996</v>
      </c>
      <c r="P1162" s="28">
        <v>0.14227411830299477</v>
      </c>
    </row>
    <row r="1163" spans="1:16" x14ac:dyDescent="0.3">
      <c r="A1163" t="s">
        <v>479</v>
      </c>
      <c r="B1163" t="e">
        <f>VLOOKUP(A1163,Sheet3!L:L,1,FALSE)</f>
        <v>#N/A</v>
      </c>
      <c r="C1163" t="str">
        <f>VLOOKUP(A1163,'ALL - prices'!B:C,2,FALSE)</f>
        <v>Bank of Montreal</v>
      </c>
      <c r="D1163" t="str">
        <f>VLOOKUP(A1163,'ALL - prices'!B:I,8,FALSE)</f>
        <v>Financials</v>
      </c>
      <c r="E1163">
        <v>2015</v>
      </c>
      <c r="F1163" t="s">
        <v>680</v>
      </c>
      <c r="G1163" t="str">
        <f t="shared" si="83"/>
        <v>2015-Q2</v>
      </c>
      <c r="H1163" s="4">
        <f>INDEX('ALL - prices'!$J$3:$DY$219,MATCH('COMBINED DATA'!A1163,'ALL - prices'!$B$3:$B$219,0),MATCH('COMBINED DATA'!G1163,'ALL - prices'!$J$1:$DY$1,0))</f>
        <v>46.958300000000001</v>
      </c>
      <c r="I1163" s="14">
        <f t="shared" si="87"/>
        <v>3.1379172338776997</v>
      </c>
      <c r="J1163" s="15">
        <f>INDEX(MarketCap2!$E$2:$AR$224,MATCH(A1163,MarketCap2!$B$2:$B$224,0),MATCH(G1163,MarketCap2!$E$1:$AR$1,0))</f>
        <v>47694241792</v>
      </c>
      <c r="K1163">
        <f t="shared" si="84"/>
        <v>24.588076510404957</v>
      </c>
      <c r="L1163">
        <f>INDEX('PB2'!$D$2:$AQ$224,MATCH(A1163,'PB2'!$B$2:$B$224,0),MATCH(G1163,'PB2'!$D$1:$AQ$1,0))</f>
        <v>1.31823205947876</v>
      </c>
      <c r="M1163" s="16">
        <f t="shared" si="85"/>
        <v>0.75859177662194655</v>
      </c>
      <c r="N1163" s="6">
        <f>INDEX('ROA2'!$D$2:$AQ$224,MATCH(A1163,'ROA2'!$B$2:$B$224,0),MATCH(G1163,'ROA2'!$D$1:$AQ$1,0))</f>
        <v>0.68228900432586703</v>
      </c>
      <c r="O1163" s="6">
        <v>633275.02335999999</v>
      </c>
      <c r="P1163" s="28">
        <v>-5.8201030354101575E-2</v>
      </c>
    </row>
    <row r="1164" spans="1:16" x14ac:dyDescent="0.3">
      <c r="A1164" t="s">
        <v>479</v>
      </c>
      <c r="B1164" t="e">
        <f>VLOOKUP(A1164,Sheet3!L:L,1,FALSE)</f>
        <v>#N/A</v>
      </c>
      <c r="C1164" t="str">
        <f>VLOOKUP(A1164,'ALL - prices'!B:C,2,FALSE)</f>
        <v>Bank of Montreal</v>
      </c>
      <c r="D1164" t="str">
        <f>VLOOKUP(A1164,'ALL - prices'!B:I,8,FALSE)</f>
        <v>Financials</v>
      </c>
      <c r="E1164">
        <v>2015</v>
      </c>
      <c r="F1164" t="s">
        <v>681</v>
      </c>
      <c r="G1164" t="str">
        <f t="shared" si="83"/>
        <v>2015-Q3</v>
      </c>
      <c r="H1164" s="4">
        <f>INDEX('ALL - prices'!$J$3:$DY$219,MATCH('COMBINED DATA'!A1164,'ALL - prices'!$B$3:$B$219,0),MATCH('COMBINED DATA'!G1164,'ALL - prices'!$J$1:$DY$1,0))</f>
        <v>46.694899999999997</v>
      </c>
      <c r="I1164" s="14">
        <f t="shared" si="87"/>
        <v>3.0702171056512171</v>
      </c>
      <c r="J1164" s="15">
        <f>INDEX(MarketCap2!$E$2:$AR$224,MATCH(A1164,MarketCap2!$B$2:$B$224,0),MATCH(G1164,MarketCap2!$E$1:$AR$1,0))</f>
        <v>46747967488</v>
      </c>
      <c r="K1164">
        <f t="shared" si="84"/>
        <v>24.568036615543477</v>
      </c>
      <c r="L1164">
        <f>INDEX('PB2'!$D$2:$AQ$224,MATCH(A1164,'PB2'!$B$2:$B$224,0),MATCH(G1164,'PB2'!$D$1:$AQ$1,0))</f>
        <v>1.35045194625854</v>
      </c>
      <c r="M1164" s="16">
        <f t="shared" si="85"/>
        <v>0.74049284224479395</v>
      </c>
      <c r="N1164" s="6">
        <f>INDEX('ROA2'!$D$2:$AQ$224,MATCH(A1164,'ROA2'!$B$2:$B$224,0),MATCH(G1164,'ROA2'!$D$1:$AQ$1,0))</f>
        <v>0.67038601636886597</v>
      </c>
      <c r="O1164" s="6">
        <v>672442.02393599995</v>
      </c>
      <c r="P1164" s="28">
        <v>6.1848326763606729E-2</v>
      </c>
    </row>
    <row r="1165" spans="1:16" x14ac:dyDescent="0.3">
      <c r="A1165" t="s">
        <v>479</v>
      </c>
      <c r="B1165" t="e">
        <f>VLOOKUP(A1165,Sheet3!L:L,1,FALSE)</f>
        <v>#N/A</v>
      </c>
      <c r="C1165" t="str">
        <f>VLOOKUP(A1165,'ALL - prices'!B:C,2,FALSE)</f>
        <v>Bank of Montreal</v>
      </c>
      <c r="D1165" t="str">
        <f>VLOOKUP(A1165,'ALL - prices'!B:I,8,FALSE)</f>
        <v>Financials</v>
      </c>
      <c r="E1165">
        <v>2015</v>
      </c>
      <c r="F1165" t="s">
        <v>682</v>
      </c>
      <c r="G1165" t="str">
        <f t="shared" si="83"/>
        <v>2015-Q4</v>
      </c>
      <c r="H1165" s="4">
        <f>INDEX('ALL - prices'!$J$3:$DY$219,MATCH('COMBINED DATA'!A1165,'ALL - prices'!$B$3:$B$219,0),MATCH('COMBINED DATA'!G1165,'ALL - prices'!$J$1:$DY$1,0))</f>
        <v>50.624200000000002</v>
      </c>
      <c r="I1165" s="14">
        <f t="shared" si="87"/>
        <v>5.8926313807302293</v>
      </c>
      <c r="J1165" s="15">
        <f>INDEX(MarketCap2!$E$2:$AR$224,MATCH(A1165,MarketCap2!$B$2:$B$224,0),MATCH(G1165,MarketCap2!$E$1:$AR$1,0))</f>
        <v>50172903424</v>
      </c>
      <c r="K1165">
        <f t="shared" si="84"/>
        <v>24.638740945484233</v>
      </c>
      <c r="L1165">
        <f>INDEX('PB2'!$D$2:$AQ$224,MATCH(A1165,'PB2'!$B$2:$B$224,0),MATCH(G1165,'PB2'!$D$1:$AQ$1,0))</f>
        <v>1.26186299324036</v>
      </c>
      <c r="M1165" s="16">
        <f t="shared" si="85"/>
        <v>0.79247906100493726</v>
      </c>
      <c r="N1165" s="6">
        <f>INDEX('ROA2'!$D$2:$AQ$224,MATCH(A1165,'ROA2'!$B$2:$B$224,0),MATCH(G1165,'ROA2'!$D$1:$AQ$1,0))</f>
        <v>0.71025699377059903</v>
      </c>
      <c r="O1165" s="6">
        <v>641881.01427199994</v>
      </c>
      <c r="P1165" s="28">
        <v>-4.5447798585099543E-2</v>
      </c>
    </row>
    <row r="1166" spans="1:16" x14ac:dyDescent="0.3">
      <c r="A1166" t="s">
        <v>479</v>
      </c>
      <c r="B1166" t="e">
        <f>VLOOKUP(A1166,Sheet3!L:L,1,FALSE)</f>
        <v>#N/A</v>
      </c>
      <c r="C1166" t="str">
        <f>VLOOKUP(A1166,'ALL - prices'!B:C,2,FALSE)</f>
        <v>Bank of Montreal</v>
      </c>
      <c r="D1166" t="str">
        <f>VLOOKUP(A1166,'ALL - prices'!B:I,8,FALSE)</f>
        <v>Financials</v>
      </c>
      <c r="E1166">
        <v>2016</v>
      </c>
      <c r="F1166" t="s">
        <v>679</v>
      </c>
      <c r="G1166" t="str">
        <f t="shared" si="83"/>
        <v>2016-Q1</v>
      </c>
      <c r="H1166" s="4">
        <f>INDEX('ALL - prices'!$J$3:$DY$219,MATCH('COMBINED DATA'!A1166,'ALL - prices'!$B$3:$B$219,0),MATCH('COMBINED DATA'!G1166,'ALL - prices'!$J$1:$DY$1,0))</f>
        <v>51.722799999999999</v>
      </c>
      <c r="I1166" s="14">
        <f t="shared" si="87"/>
        <v>6.3575805788575463</v>
      </c>
      <c r="J1166" s="15">
        <f>INDEX(MarketCap2!$E$2:$AR$224,MATCH(A1166,MarketCap2!$B$2:$B$224,0),MATCH(G1166,MarketCap2!$E$1:$AR$1,0))</f>
        <v>50735632384</v>
      </c>
      <c r="K1166">
        <f t="shared" si="84"/>
        <v>24.649894309052325</v>
      </c>
      <c r="L1166">
        <f>INDEX('PB2'!$D$2:$AQ$224,MATCH(A1166,'PB2'!$B$2:$B$224,0),MATCH(G1166,'PB2'!$D$1:$AQ$1,0))</f>
        <v>1.4709990024566699</v>
      </c>
      <c r="M1166" s="16">
        <f t="shared" si="85"/>
        <v>0.67981011430322591</v>
      </c>
      <c r="N1166" s="6">
        <f>INDEX('ROA2'!$D$2:$AQ$224,MATCH(A1166,'ROA2'!$B$2:$B$224,0),MATCH(G1166,'ROA2'!$D$1:$AQ$1,0))</f>
        <v>0.64795398712158203</v>
      </c>
      <c r="O1166" s="6">
        <v>699292.97510399995</v>
      </c>
      <c r="P1166" s="28">
        <v>8.9443307334950151E-2</v>
      </c>
    </row>
    <row r="1167" spans="1:16" x14ac:dyDescent="0.3">
      <c r="A1167" t="s">
        <v>479</v>
      </c>
      <c r="B1167" t="e">
        <f>VLOOKUP(A1167,Sheet3!L:L,1,FALSE)</f>
        <v>#N/A</v>
      </c>
      <c r="C1167" t="str">
        <f>VLOOKUP(A1167,'ALL - prices'!B:C,2,FALSE)</f>
        <v>Bank of Montreal</v>
      </c>
      <c r="D1167" t="str">
        <f>VLOOKUP(A1167,'ALL - prices'!B:I,8,FALSE)</f>
        <v>Financials</v>
      </c>
      <c r="E1167">
        <v>2016</v>
      </c>
      <c r="F1167" t="s">
        <v>680</v>
      </c>
      <c r="G1167" t="str">
        <f t="shared" si="83"/>
        <v>2016-Q2</v>
      </c>
      <c r="H1167" s="4">
        <f>INDEX('ALL - prices'!$J$3:$DY$219,MATCH('COMBINED DATA'!A1167,'ALL - prices'!$B$3:$B$219,0),MATCH('COMBINED DATA'!G1167,'ALL - prices'!$J$1:$DY$1,0))</f>
        <v>54.2361</v>
      </c>
      <c r="I1167" s="14">
        <f t="shared" si="87"/>
        <v>4.4580700498272403</v>
      </c>
      <c r="J1167" s="15">
        <f>INDEX(MarketCap2!$E$2:$AR$224,MATCH(A1167,MarketCap2!$B$2:$B$224,0),MATCH(G1167,MarketCap2!$E$1:$AR$1,0))</f>
        <v>52753158144</v>
      </c>
      <c r="K1167">
        <f t="shared" si="84"/>
        <v>24.688889477538883</v>
      </c>
      <c r="L1167">
        <f>INDEX('PB2'!$D$2:$AQ$224,MATCH(A1167,'PB2'!$B$2:$B$224,0),MATCH(G1167,'PB2'!$D$1:$AQ$1,0))</f>
        <v>1.4417439699173</v>
      </c>
      <c r="M1167" s="16">
        <f t="shared" si="85"/>
        <v>0.69360442690622881</v>
      </c>
      <c r="N1167" s="6">
        <f>INDEX('ROA2'!$D$2:$AQ$224,MATCH(A1167,'ROA2'!$B$2:$B$224,0),MATCH(G1167,'ROA2'!$D$1:$AQ$1,0))</f>
        <v>0.67298799753189098</v>
      </c>
      <c r="O1167" s="6">
        <v>681458.00806400005</v>
      </c>
      <c r="P1167" s="28">
        <v>-2.5504284577358233E-2</v>
      </c>
    </row>
    <row r="1168" spans="1:16" x14ac:dyDescent="0.3">
      <c r="A1168" t="s">
        <v>479</v>
      </c>
      <c r="B1168" t="e">
        <f>VLOOKUP(A1168,Sheet3!L:L,1,FALSE)</f>
        <v>#N/A</v>
      </c>
      <c r="C1168" t="str">
        <f>VLOOKUP(A1168,'ALL - prices'!B:C,2,FALSE)</f>
        <v>Bank of Montreal</v>
      </c>
      <c r="D1168" t="str">
        <f>VLOOKUP(A1168,'ALL - prices'!B:I,8,FALSE)</f>
        <v>Financials</v>
      </c>
      <c r="E1168">
        <v>2016</v>
      </c>
      <c r="F1168" t="s">
        <v>681</v>
      </c>
      <c r="G1168" t="str">
        <f t="shared" si="83"/>
        <v>2016-Q3</v>
      </c>
      <c r="H1168" s="4">
        <f>INDEX('ALL - prices'!$J$3:$DY$219,MATCH('COMBINED DATA'!A1168,'ALL - prices'!$B$3:$B$219,0),MATCH('COMBINED DATA'!G1168,'ALL - prices'!$J$1:$DY$1,0))</f>
        <v>57.538800000000002</v>
      </c>
      <c r="I1168" s="14">
        <f t="shared" si="87"/>
        <v>1.1462243613999266</v>
      </c>
      <c r="J1168" s="15">
        <f>INDEX(MarketCap2!$E$2:$AR$224,MATCH(A1168,MarketCap2!$B$2:$B$224,0),MATCH(G1168,MarketCap2!$E$1:$AR$1,0))</f>
        <v>55438409728</v>
      </c>
      <c r="K1168">
        <f t="shared" si="84"/>
        <v>24.738538506856763</v>
      </c>
      <c r="L1168">
        <f>INDEX('PB2'!$D$2:$AQ$224,MATCH(A1168,'PB2'!$B$2:$B$224,0),MATCH(G1168,'PB2'!$D$1:$AQ$1,0))</f>
        <v>1.4330849647521999</v>
      </c>
      <c r="M1168" s="16">
        <f t="shared" si="85"/>
        <v>0.69779533286284512</v>
      </c>
      <c r="N1168" s="6">
        <f>INDEX('ROA2'!$D$2:$AQ$224,MATCH(A1168,'ROA2'!$B$2:$B$224,0),MATCH(G1168,'ROA2'!$D$1:$AQ$1,0))</f>
        <v>0.657418012619019</v>
      </c>
      <c r="O1168" s="6">
        <v>691682.01728000003</v>
      </c>
      <c r="P1168" s="28">
        <v>1.5003138997582629E-2</v>
      </c>
    </row>
    <row r="1169" spans="1:16" x14ac:dyDescent="0.3">
      <c r="A1169" t="s">
        <v>479</v>
      </c>
      <c r="B1169" t="e">
        <f>VLOOKUP(A1169,Sheet3!L:L,1,FALSE)</f>
        <v>#N/A</v>
      </c>
      <c r="C1169" t="str">
        <f>VLOOKUP(A1169,'ALL - prices'!B:C,2,FALSE)</f>
        <v>Bank of Montreal</v>
      </c>
      <c r="D1169" t="str">
        <f>VLOOKUP(A1169,'ALL - prices'!B:I,8,FALSE)</f>
        <v>Financials</v>
      </c>
      <c r="E1169">
        <v>2016</v>
      </c>
      <c r="F1169" t="s">
        <v>682</v>
      </c>
      <c r="G1169" t="str">
        <f t="shared" si="83"/>
        <v>2016-Q4</v>
      </c>
      <c r="H1169" s="4">
        <f>INDEX('ALL - prices'!$J$3:$DY$219,MATCH('COMBINED DATA'!A1169,'ALL - prices'!$B$3:$B$219,0),MATCH('COMBINED DATA'!G1169,'ALL - prices'!$J$1:$DY$1,0))</f>
        <v>65.278999999999996</v>
      </c>
      <c r="I1169" s="14">
        <f t="shared" si="87"/>
        <v>2.3487561679890656</v>
      </c>
      <c r="J1169" s="15">
        <f>INDEX(MarketCap2!$E$2:$AR$224,MATCH(A1169,MarketCap2!$B$2:$B$224,0),MATCH(G1169,MarketCap2!$E$1:$AR$1,0))</f>
        <v>62573797376</v>
      </c>
      <c r="K1169">
        <f t="shared" si="84"/>
        <v>24.85961245515827</v>
      </c>
      <c r="L1169">
        <f>INDEX('PB2'!$D$2:$AQ$224,MATCH(A1169,'PB2'!$B$2:$B$224,0),MATCH(G1169,'PB2'!$D$1:$AQ$1,0))</f>
        <v>1.6540180444717401</v>
      </c>
      <c r="M1169" s="16">
        <f t="shared" si="85"/>
        <v>0.60458832558829778</v>
      </c>
      <c r="N1169" s="6">
        <f>INDEX('ROA2'!$D$2:$AQ$224,MATCH(A1169,'ROA2'!$B$2:$B$224,0),MATCH(G1169,'ROA2'!$D$1:$AQ$1,0))</f>
        <v>0.69513398408889804</v>
      </c>
      <c r="O1169" s="6">
        <v>687934.99647999997</v>
      </c>
      <c r="P1169" s="28">
        <v>-5.4172592410816197E-3</v>
      </c>
    </row>
    <row r="1170" spans="1:16" x14ac:dyDescent="0.3">
      <c r="A1170" t="s">
        <v>479</v>
      </c>
      <c r="B1170" t="e">
        <f>VLOOKUP(A1170,Sheet3!L:L,1,FALSE)</f>
        <v>#N/A</v>
      </c>
      <c r="C1170" t="str">
        <f>VLOOKUP(A1170,'ALL - prices'!B:C,2,FALSE)</f>
        <v>Bank of Montreal</v>
      </c>
      <c r="D1170" t="str">
        <f>VLOOKUP(A1170,'ALL - prices'!B:I,8,FALSE)</f>
        <v>Financials</v>
      </c>
      <c r="E1170">
        <v>2017</v>
      </c>
      <c r="F1170" t="s">
        <v>679</v>
      </c>
      <c r="G1170" t="str">
        <f t="shared" si="83"/>
        <v>2017-Q1</v>
      </c>
      <c r="H1170" s="4">
        <f>INDEX('ALL - prices'!$J$3:$DY$219,MATCH('COMBINED DATA'!A1170,'ALL - prices'!$B$3:$B$219,0),MATCH('COMBINED DATA'!G1170,'ALL - prices'!$J$1:$DY$1,0))</f>
        <v>67.735900000000001</v>
      </c>
      <c r="I1170" s="14">
        <f t="shared" si="87"/>
        <v>2.4717784668466303</v>
      </c>
      <c r="J1170" s="15">
        <f>INDEX(MarketCap2!$E$2:$AR$224,MATCH(A1170,MarketCap2!$B$2:$B$224,0),MATCH(G1170,MarketCap2!$E$1:$AR$1,0))</f>
        <v>64728539136</v>
      </c>
      <c r="K1170">
        <f t="shared" si="84"/>
        <v>24.893468040671991</v>
      </c>
      <c r="L1170">
        <f>INDEX('PB2'!$D$2:$AQ$224,MATCH(A1170,'PB2'!$B$2:$B$224,0),MATCH(G1170,'PB2'!$D$1:$AQ$1,0))</f>
        <v>1.55354404449463</v>
      </c>
      <c r="M1170" s="16">
        <f t="shared" si="85"/>
        <v>0.64368950693335591</v>
      </c>
      <c r="N1170" s="6">
        <f>INDEX('ROA2'!$D$2:$AQ$224,MATCH(A1170,'ROA2'!$B$2:$B$224,0),MATCH(G1170,'ROA2'!$D$1:$AQ$1,0))</f>
        <v>0.72559899091720603</v>
      </c>
      <c r="O1170" s="6">
        <v>692383.97337599995</v>
      </c>
      <c r="P1170" s="28">
        <v>6.4671472141471752E-3</v>
      </c>
    </row>
    <row r="1171" spans="1:16" x14ac:dyDescent="0.3">
      <c r="A1171" t="s">
        <v>479</v>
      </c>
      <c r="B1171" t="e">
        <f>VLOOKUP(A1171,Sheet3!L:L,1,FALSE)</f>
        <v>#N/A</v>
      </c>
      <c r="C1171" t="str">
        <f>VLOOKUP(A1171,'ALL - prices'!B:C,2,FALSE)</f>
        <v>Bank of Montreal</v>
      </c>
      <c r="D1171" t="str">
        <f>VLOOKUP(A1171,'ALL - prices'!B:I,8,FALSE)</f>
        <v>Financials</v>
      </c>
      <c r="E1171">
        <v>2017</v>
      </c>
      <c r="F1171" t="s">
        <v>680</v>
      </c>
      <c r="G1171" t="str">
        <f t="shared" si="83"/>
        <v>2017-Q2</v>
      </c>
      <c r="H1171" s="4">
        <f>INDEX('ALL - prices'!$J$3:$DY$219,MATCH('COMBINED DATA'!A1171,'ALL - prices'!$B$3:$B$219,0),MATCH('COMBINED DATA'!G1171,'ALL - prices'!$J$1:$DY$1,0))</f>
        <v>65.511399999999995</v>
      </c>
      <c r="I1171" s="14">
        <f t="shared" si="87"/>
        <v>2.9464241429230773</v>
      </c>
      <c r="J1171" s="15">
        <f>INDEX(MarketCap2!$E$2:$AR$224,MATCH(A1171,MarketCap2!$B$2:$B$224,0),MATCH(G1171,MarketCap2!$E$1:$AR$1,0))</f>
        <v>62143553536</v>
      </c>
      <c r="K1171">
        <f t="shared" si="84"/>
        <v>24.852712925243427</v>
      </c>
      <c r="L1171">
        <f>INDEX('PB2'!$D$2:$AQ$224,MATCH(A1171,'PB2'!$B$2:$B$224,0),MATCH(G1171,'PB2'!$D$1:$AQ$1,0))</f>
        <v>1.5852509737014799</v>
      </c>
      <c r="M1171" s="16">
        <f t="shared" si="85"/>
        <v>0.63081494134966598</v>
      </c>
      <c r="N1171" s="6">
        <f>INDEX('ROA2'!$D$2:$AQ$224,MATCH(A1171,'ROA2'!$B$2:$B$224,0),MATCH(G1171,'ROA2'!$D$1:$AQ$1,0))</f>
        <v>0.76021099090576205</v>
      </c>
      <c r="O1171" s="6">
        <v>718943.02720000001</v>
      </c>
      <c r="P1171" s="28">
        <v>3.8358851223116247E-2</v>
      </c>
    </row>
    <row r="1172" spans="1:16" x14ac:dyDescent="0.3">
      <c r="A1172" t="s">
        <v>479</v>
      </c>
      <c r="B1172" t="e">
        <f>VLOOKUP(A1172,Sheet3!L:L,1,FALSE)</f>
        <v>#N/A</v>
      </c>
      <c r="C1172" t="str">
        <f>VLOOKUP(A1172,'ALL - prices'!B:C,2,FALSE)</f>
        <v>Bank of Montreal</v>
      </c>
      <c r="D1172" t="str">
        <f>VLOOKUP(A1172,'ALL - prices'!B:I,8,FALSE)</f>
        <v>Financials</v>
      </c>
      <c r="E1172">
        <v>2017</v>
      </c>
      <c r="F1172" t="s">
        <v>681</v>
      </c>
      <c r="G1172" t="str">
        <f t="shared" si="83"/>
        <v>2017-Q3</v>
      </c>
      <c r="H1172" s="4">
        <f>INDEX('ALL - prices'!$J$3:$DY$219,MATCH('COMBINED DATA'!A1172,'ALL - prices'!$B$3:$B$219,0),MATCH('COMBINED DATA'!G1172,'ALL - prices'!$J$1:$DY$1,0))</f>
        <v>65.584500000000006</v>
      </c>
      <c r="I1172" s="14">
        <f t="shared" si="87"/>
        <v>3.4322005335498669</v>
      </c>
      <c r="J1172" s="15">
        <f>INDEX(MarketCap2!$E$2:$AR$224,MATCH(A1172,MarketCap2!$B$2:$B$224,0),MATCH(G1172,MarketCap2!$E$1:$AR$1,0))</f>
        <v>61257621504</v>
      </c>
      <c r="K1172">
        <f t="shared" si="84"/>
        <v>24.838354111348508</v>
      </c>
      <c r="L1172">
        <f>INDEX('PB2'!$D$2:$AQ$224,MATCH(A1172,'PB2'!$B$2:$B$224,0),MATCH(G1172,'PB2'!$D$1:$AQ$1,0))</f>
        <v>1.5960429906845099</v>
      </c>
      <c r="M1172" s="16">
        <f t="shared" si="85"/>
        <v>0.62654953897646615</v>
      </c>
      <c r="N1172" s="6">
        <f>INDEX('ROA2'!$D$2:$AQ$224,MATCH(A1172,'ROA2'!$B$2:$B$224,0),MATCH(G1172,'ROA2'!$D$1:$AQ$1,0))</f>
        <v>0.78054797649383501</v>
      </c>
      <c r="O1172" s="6">
        <v>708616.97843200003</v>
      </c>
      <c r="P1172" s="28">
        <v>-1.436281927403326E-2</v>
      </c>
    </row>
    <row r="1173" spans="1:16" x14ac:dyDescent="0.3">
      <c r="A1173" t="s">
        <v>479</v>
      </c>
      <c r="B1173" t="e">
        <f>VLOOKUP(A1173,Sheet3!L:L,1,FALSE)</f>
        <v>#N/A</v>
      </c>
      <c r="C1173" t="str">
        <f>VLOOKUP(A1173,'ALL - prices'!B:C,2,FALSE)</f>
        <v>Bank of Montreal</v>
      </c>
      <c r="D1173" t="str">
        <f>VLOOKUP(A1173,'ALL - prices'!B:I,8,FALSE)</f>
        <v>Financials</v>
      </c>
      <c r="E1173">
        <v>2017</v>
      </c>
      <c r="F1173" t="s">
        <v>682</v>
      </c>
      <c r="G1173" t="str">
        <f t="shared" si="83"/>
        <v>2017-Q4</v>
      </c>
      <c r="H1173" s="4">
        <f>INDEX('ALL - prices'!$J$3:$DY$219,MATCH('COMBINED DATA'!A1173,'ALL - prices'!$B$3:$B$219,0),MATCH('COMBINED DATA'!G1173,'ALL - prices'!$J$1:$DY$1,0))</f>
        <v>70.497200000000007</v>
      </c>
      <c r="I1173" s="14">
        <f t="shared" si="87"/>
        <v>5.0817372156740497</v>
      </c>
      <c r="J1173" s="15">
        <f>INDEX(MarketCap2!$E$2:$AR$224,MATCH(A1173,MarketCap2!$B$2:$B$224,0),MATCH(G1173,MarketCap2!$E$1:$AR$1,0))</f>
        <v>65166413824</v>
      </c>
      <c r="K1173">
        <f t="shared" si="84"/>
        <v>24.900210047757575</v>
      </c>
      <c r="L1173">
        <f>INDEX('PB2'!$D$2:$AQ$224,MATCH(A1173,'PB2'!$B$2:$B$224,0),MATCH(G1173,'PB2'!$D$1:$AQ$1,0))</f>
        <v>1.69551801681519</v>
      </c>
      <c r="M1173" s="16">
        <f t="shared" si="85"/>
        <v>0.58979025293896314</v>
      </c>
      <c r="N1173" s="6">
        <f>INDEX('ROA2'!$D$2:$AQ$224,MATCH(A1173,'ROA2'!$B$2:$B$224,0),MATCH(G1173,'ROA2'!$D$1:$AQ$1,0))</f>
        <v>0.834910988807678</v>
      </c>
      <c r="O1173" s="6">
        <v>709580.02995200001</v>
      </c>
      <c r="P1173" s="28">
        <v>1.3590579245377128E-3</v>
      </c>
    </row>
    <row r="1174" spans="1:16" x14ac:dyDescent="0.3">
      <c r="A1174" t="s">
        <v>479</v>
      </c>
      <c r="B1174" t="e">
        <f>VLOOKUP(A1174,Sheet3!L:L,1,FALSE)</f>
        <v>#N/A</v>
      </c>
      <c r="C1174" t="str">
        <f>VLOOKUP(A1174,'ALL - prices'!B:C,2,FALSE)</f>
        <v>Bank of Montreal</v>
      </c>
      <c r="D1174" t="str">
        <f>VLOOKUP(A1174,'ALL - prices'!B:I,8,FALSE)</f>
        <v>Financials</v>
      </c>
      <c r="E1174">
        <v>2018</v>
      </c>
      <c r="F1174" t="s">
        <v>679</v>
      </c>
      <c r="G1174" t="str">
        <f t="shared" si="83"/>
        <v>2018-Q1</v>
      </c>
      <c r="H1174" s="4">
        <f>INDEX('ALL - prices'!$J$3:$DY$219,MATCH('COMBINED DATA'!A1174,'ALL - prices'!$B$3:$B$219,0),MATCH('COMBINED DATA'!G1174,'ALL - prices'!$J$1:$DY$1,0))</f>
        <v>68.8292</v>
      </c>
      <c r="I1174" s="14">
        <f t="shared" si="87"/>
        <v>5.0259877364222296</v>
      </c>
      <c r="J1174" s="15">
        <f>INDEX(MarketCap2!$E$2:$AR$224,MATCH(A1174,MarketCap2!$B$2:$B$224,0),MATCH(G1174,MarketCap2!$E$1:$AR$1,0))</f>
        <v>62822809600</v>
      </c>
      <c r="K1174">
        <f t="shared" si="84"/>
        <v>24.863584054666791</v>
      </c>
      <c r="L1174">
        <f>INDEX('PB2'!$D$2:$AQ$224,MATCH(A1174,'PB2'!$B$2:$B$224,0),MATCH(G1174,'PB2'!$D$1:$AQ$1,0))</f>
        <v>1.5812339782714799</v>
      </c>
      <c r="M1174" s="16">
        <f t="shared" si="85"/>
        <v>0.63241747504891488</v>
      </c>
      <c r="N1174" s="6">
        <f>INDEX('ROA2'!$D$2:$AQ$224,MATCH(A1174,'ROA2'!$B$2:$B$224,0),MATCH(G1174,'ROA2'!$D$1:$AQ$1,0))</f>
        <v>0.74912899732589699</v>
      </c>
      <c r="O1174" s="6">
        <v>727932.99353600002</v>
      </c>
      <c r="P1174" s="28">
        <v>2.5864543545907726E-2</v>
      </c>
    </row>
    <row r="1175" spans="1:16" x14ac:dyDescent="0.3">
      <c r="A1175" t="s">
        <v>479</v>
      </c>
      <c r="B1175" t="e">
        <f>VLOOKUP(A1175,Sheet3!L:L,1,FALSE)</f>
        <v>#N/A</v>
      </c>
      <c r="C1175" t="str">
        <f>VLOOKUP(A1175,'ALL - prices'!B:C,2,FALSE)</f>
        <v>Bank of Montreal</v>
      </c>
      <c r="D1175" t="str">
        <f>VLOOKUP(A1175,'ALL - prices'!B:I,8,FALSE)</f>
        <v>Financials</v>
      </c>
      <c r="E1175">
        <v>2018</v>
      </c>
      <c r="F1175" t="s">
        <v>680</v>
      </c>
      <c r="G1175" t="str">
        <f t="shared" si="83"/>
        <v>2018-Q2</v>
      </c>
      <c r="H1175" s="4">
        <f>INDEX('ALL - prices'!$J$3:$DY$219,MATCH('COMBINED DATA'!A1175,'ALL - prices'!$B$3:$B$219,0),MATCH('COMBINED DATA'!G1175,'ALL - prices'!$J$1:$DY$1,0))</f>
        <v>72.556100000000001</v>
      </c>
      <c r="I1175" s="14">
        <f t="shared" si="87"/>
        <v>5.0794890086667808</v>
      </c>
      <c r="J1175" s="15">
        <f>INDEX(MarketCap2!$E$2:$AR$224,MATCH(A1175,MarketCap2!$B$2:$B$224,0),MATCH(G1175,MarketCap2!$E$1:$AR$1,0))</f>
        <v>65102888960</v>
      </c>
      <c r="K1175">
        <f t="shared" si="84"/>
        <v>24.899234762442038</v>
      </c>
      <c r="L1175">
        <f>INDEX('PB2'!$D$2:$AQ$224,MATCH(A1175,'PB2'!$B$2:$B$224,0),MATCH(G1175,'PB2'!$D$1:$AQ$1,0))</f>
        <v>1.6285710334777801</v>
      </c>
      <c r="M1175" s="16">
        <f t="shared" si="85"/>
        <v>0.61403523668508364</v>
      </c>
      <c r="N1175" s="6">
        <f>INDEX('ROA2'!$D$2:$AQ$224,MATCH(A1175,'ROA2'!$B$2:$B$224,0),MATCH(G1175,'ROA2'!$D$1:$AQ$1,0))</f>
        <v>0.72737902402877797</v>
      </c>
      <c r="O1175" s="6">
        <v>743569.03116799996</v>
      </c>
      <c r="P1175" s="28">
        <v>2.1480050733854603E-2</v>
      </c>
    </row>
    <row r="1176" spans="1:16" x14ac:dyDescent="0.3">
      <c r="A1176" t="s">
        <v>479</v>
      </c>
      <c r="B1176" t="e">
        <f>VLOOKUP(A1176,Sheet3!L:L,1,FALSE)</f>
        <v>#N/A</v>
      </c>
      <c r="C1176" t="str">
        <f>VLOOKUP(A1176,'ALL - prices'!B:C,2,FALSE)</f>
        <v>Bank of Montreal</v>
      </c>
      <c r="D1176" t="str">
        <f>VLOOKUP(A1176,'ALL - prices'!B:I,8,FALSE)</f>
        <v>Financials</v>
      </c>
      <c r="E1176">
        <v>2018</v>
      </c>
      <c r="F1176" t="s">
        <v>681</v>
      </c>
      <c r="G1176" t="str">
        <f t="shared" si="83"/>
        <v>2018-Q3</v>
      </c>
      <c r="H1176" s="4">
        <f>INDEX('ALL - prices'!$J$3:$DY$219,MATCH('COMBINED DATA'!A1176,'ALL - prices'!$B$3:$B$219,0),MATCH('COMBINED DATA'!G1176,'ALL - prices'!$J$1:$DY$1,0))</f>
        <v>76.777799999999999</v>
      </c>
      <c r="I1176" s="14">
        <f t="shared" si="87"/>
        <v>4.2361308014114298</v>
      </c>
      <c r="J1176" s="15">
        <f>INDEX(MarketCap2!$E$2:$AR$224,MATCH(A1176,MarketCap2!$B$2:$B$224,0),MATCH(G1176,MarketCap2!$E$1:$AR$1,0))</f>
        <v>68178124800</v>
      </c>
      <c r="K1176">
        <f t="shared" si="84"/>
        <v>24.945389599611172</v>
      </c>
      <c r="L1176">
        <f>INDEX('PB2'!$D$2:$AQ$224,MATCH(A1176,'PB2'!$B$2:$B$224,0),MATCH(G1176,'PB2'!$D$1:$AQ$1,0))</f>
        <v>1.5207270383834799</v>
      </c>
      <c r="M1176" s="16">
        <f t="shared" si="85"/>
        <v>0.65758020654580562</v>
      </c>
      <c r="N1176" s="6">
        <f>INDEX('ROA2'!$D$2:$AQ$224,MATCH(A1176,'ROA2'!$B$2:$B$224,0),MATCH(G1176,'ROA2'!$D$1:$AQ$1,0))</f>
        <v>0.74209499359130904</v>
      </c>
      <c r="O1176" s="6">
        <v>765318.00473599997</v>
      </c>
      <c r="P1176" s="28">
        <v>2.9249434358282346E-2</v>
      </c>
    </row>
    <row r="1177" spans="1:16" x14ac:dyDescent="0.3">
      <c r="A1177" t="s">
        <v>479</v>
      </c>
      <c r="B1177" t="e">
        <f>VLOOKUP(A1177,Sheet3!L:L,1,FALSE)</f>
        <v>#N/A</v>
      </c>
      <c r="C1177" t="str">
        <f>VLOOKUP(A1177,'ALL - prices'!B:C,2,FALSE)</f>
        <v>Bank of Montreal</v>
      </c>
      <c r="D1177" t="str">
        <f>VLOOKUP(A1177,'ALL - prices'!B:I,8,FALSE)</f>
        <v>Financials</v>
      </c>
      <c r="E1177">
        <v>2018</v>
      </c>
      <c r="F1177" t="s">
        <v>682</v>
      </c>
      <c r="G1177" t="str">
        <f t="shared" si="83"/>
        <v>2018-Q4</v>
      </c>
      <c r="H1177" s="4">
        <f>INDEX('ALL - prices'!$J$3:$DY$219,MATCH('COMBINED DATA'!A1177,'ALL - prices'!$B$3:$B$219,0),MATCH('COMBINED DATA'!G1177,'ALL - prices'!$J$1:$DY$1,0))</f>
        <v>64.903000000000006</v>
      </c>
      <c r="I1177" s="14">
        <f t="shared" si="87"/>
        <v>1.4558460183572504</v>
      </c>
      <c r="J1177" s="15">
        <f>INDEX(MarketCap2!$E$2:$AR$224,MATCH(A1177,MarketCap2!$B$2:$B$224,0),MATCH(G1177,MarketCap2!$E$1:$AR$1,0))</f>
        <v>57021808640</v>
      </c>
      <c r="K1177">
        <f t="shared" si="84"/>
        <v>24.766699639324589</v>
      </c>
      <c r="L1177">
        <f>INDEX('PB2'!$D$2:$AQ$224,MATCH(A1177,'PB2'!$B$2:$B$224,0),MATCH(G1177,'PB2'!$D$1:$AQ$1,0))</f>
        <v>1.4267560243606601</v>
      </c>
      <c r="M1177" s="16">
        <f t="shared" si="85"/>
        <v>0.7008906799241359</v>
      </c>
      <c r="N1177" s="6">
        <f>INDEX('ROA2'!$D$2:$AQ$224,MATCH(A1177,'ROA2'!$B$2:$B$224,0),MATCH(G1177,'ROA2'!$D$1:$AQ$1,0))</f>
        <v>0.74058902263641402</v>
      </c>
      <c r="O1177" s="6">
        <v>773293.01503999997</v>
      </c>
      <c r="P1177" s="28">
        <v>1.0420518339629306E-2</v>
      </c>
    </row>
    <row r="1178" spans="1:16" x14ac:dyDescent="0.3">
      <c r="A1178" t="s">
        <v>479</v>
      </c>
      <c r="B1178" t="e">
        <f>VLOOKUP(A1178,Sheet3!L:L,1,FALSE)</f>
        <v>#N/A</v>
      </c>
      <c r="C1178" t="str">
        <f>VLOOKUP(A1178,'ALL - prices'!B:C,2,FALSE)</f>
        <v>Bank of Montreal</v>
      </c>
      <c r="D1178" t="str">
        <f>VLOOKUP(A1178,'ALL - prices'!B:I,8,FALSE)</f>
        <v>Financials</v>
      </c>
      <c r="E1178">
        <v>2019</v>
      </c>
      <c r="F1178" t="s">
        <v>679</v>
      </c>
      <c r="G1178" t="str">
        <f t="shared" ref="G1178:G1241" si="88">E1178&amp;"-"&amp;F1178</f>
        <v>2019-Q1</v>
      </c>
      <c r="H1178" s="4">
        <f>INDEX('ALL - prices'!$J$3:$DY$219,MATCH('COMBINED DATA'!A1178,'ALL - prices'!$B$3:$B$219,0),MATCH('COMBINED DATA'!G1178,'ALL - prices'!$J$1:$DY$1,0))</f>
        <v>73.514300000000006</v>
      </c>
      <c r="I1178" s="14">
        <f t="shared" si="87"/>
        <v>10.038055015788615</v>
      </c>
      <c r="J1178" s="15">
        <f>INDEX(MarketCap2!$E$2:$AR$224,MATCH(A1178,MarketCap2!$B$2:$B$224,0),MATCH(G1178,MarketCap2!$E$1:$AR$1,0))</f>
        <v>63833980928</v>
      </c>
      <c r="K1178">
        <f t="shared" ref="K1178:K1241" si="89">LN(J1178)</f>
        <v>24.879551501933705</v>
      </c>
      <c r="L1178">
        <f>INDEX('PB2'!$D$2:$AQ$224,MATCH(A1178,'PB2'!$B$2:$B$224,0),MATCH(G1178,'PB2'!$D$1:$AQ$1,0))</f>
        <v>1.5119940042495701</v>
      </c>
      <c r="M1178" s="16">
        <f t="shared" ref="M1178:M1241" si="90">1/L1178</f>
        <v>0.66137828403381671</v>
      </c>
      <c r="N1178" s="6">
        <f>INDEX('ROA2'!$D$2:$AQ$224,MATCH(A1178,'ROA2'!$B$2:$B$224,0),MATCH(G1178,'ROA2'!$D$1:$AQ$1,0))</f>
        <v>0.78564798831939697</v>
      </c>
      <c r="O1178" s="6">
        <v>806596.96844800003</v>
      </c>
      <c r="P1178" s="28">
        <v>4.3067702358952971E-2</v>
      </c>
    </row>
    <row r="1179" spans="1:16" x14ac:dyDescent="0.3">
      <c r="A1179" t="s">
        <v>479</v>
      </c>
      <c r="B1179" t="e">
        <f>VLOOKUP(A1179,Sheet3!L:L,1,FALSE)</f>
        <v>#N/A</v>
      </c>
      <c r="C1179" t="str">
        <f>VLOOKUP(A1179,'ALL - prices'!B:C,2,FALSE)</f>
        <v>Bank of Montreal</v>
      </c>
      <c r="D1179" t="str">
        <f>VLOOKUP(A1179,'ALL - prices'!B:I,8,FALSE)</f>
        <v>Financials</v>
      </c>
      <c r="E1179">
        <v>2019</v>
      </c>
      <c r="F1179" t="s">
        <v>680</v>
      </c>
      <c r="G1179" t="str">
        <f t="shared" si="88"/>
        <v>2019-Q2</v>
      </c>
      <c r="H1179" s="4">
        <f>INDEX('ALL - prices'!$J$3:$DY$219,MATCH('COMBINED DATA'!A1179,'ALL - prices'!$B$3:$B$219,0),MATCH('COMBINED DATA'!G1179,'ALL - prices'!$J$1:$DY$1,0))</f>
        <v>73.417599999999993</v>
      </c>
      <c r="I1179" s="14">
        <f t="shared" si="87"/>
        <v>11.326033370072802</v>
      </c>
      <c r="J1179" s="15">
        <f>INDEX(MarketCap2!$E$2:$AR$224,MATCH(A1179,MarketCap2!$B$2:$B$224,0),MATCH(G1179,MarketCap2!$E$1:$AR$1,0))</f>
        <v>63186227200</v>
      </c>
      <c r="K1179">
        <f t="shared" si="89"/>
        <v>24.869352190299693</v>
      </c>
      <c r="L1179">
        <f>INDEX('PB2'!$D$2:$AQ$224,MATCH(A1179,'PB2'!$B$2:$B$224,0),MATCH(G1179,'PB2'!$D$1:$AQ$1,0))</f>
        <v>1.3939009904861499</v>
      </c>
      <c r="M1179" s="16">
        <f t="shared" si="90"/>
        <v>0.71741106924045639</v>
      </c>
      <c r="N1179" s="6">
        <f>INDEX('ROA2'!$D$2:$AQ$224,MATCH(A1179,'ROA2'!$B$2:$B$224,0),MATCH(G1179,'ROA2'!$D$1:$AQ$1,0))</f>
        <v>0.79781997203826904</v>
      </c>
      <c r="O1179" s="6">
        <v>830470.02931200003</v>
      </c>
      <c r="P1179" s="28">
        <v>2.9597260835154075E-2</v>
      </c>
    </row>
    <row r="1180" spans="1:16" x14ac:dyDescent="0.3">
      <c r="A1180" t="s">
        <v>479</v>
      </c>
      <c r="B1180" t="e">
        <f>VLOOKUP(A1180,Sheet3!L:L,1,FALSE)</f>
        <v>#N/A</v>
      </c>
      <c r="C1180" t="str">
        <f>VLOOKUP(A1180,'ALL - prices'!B:C,2,FALSE)</f>
        <v>Bank of Montreal</v>
      </c>
      <c r="D1180" t="str">
        <f>VLOOKUP(A1180,'ALL - prices'!B:I,8,FALSE)</f>
        <v>Financials</v>
      </c>
      <c r="E1180">
        <v>2019</v>
      </c>
      <c r="F1180" t="s">
        <v>681</v>
      </c>
      <c r="G1180" t="str">
        <f t="shared" si="88"/>
        <v>2019-Q3</v>
      </c>
      <c r="H1180" s="4">
        <f>INDEX('ALL - prices'!$J$3:$DY$219,MATCH('COMBINED DATA'!A1180,'ALL - prices'!$B$3:$B$219,0),MATCH('COMBINED DATA'!G1180,'ALL - prices'!$J$1:$DY$1,0))</f>
        <v>73.179900000000004</v>
      </c>
      <c r="I1180" s="14">
        <f t="shared" si="87"/>
        <v>9.9364450871107071</v>
      </c>
      <c r="J1180" s="15">
        <f>INDEX(MarketCap2!$E$2:$AR$224,MATCH(A1180,MarketCap2!$B$2:$B$224,0),MATCH(G1180,MarketCap2!$E$1:$AR$1,0))</f>
        <v>62347444224</v>
      </c>
      <c r="K1180">
        <f t="shared" si="89"/>
        <v>24.855988517438405</v>
      </c>
      <c r="L1180">
        <f>INDEX('PB2'!$D$2:$AQ$224,MATCH(A1180,'PB2'!$B$2:$B$224,0),MATCH(G1180,'PB2'!$D$1:$AQ$1,0))</f>
        <v>1.36295402050018</v>
      </c>
      <c r="M1180" s="16">
        <f t="shared" si="90"/>
        <v>0.73370046601646743</v>
      </c>
      <c r="N1180" s="6">
        <f>INDEX('ROA2'!$D$2:$AQ$224,MATCH(A1180,'ROA2'!$B$2:$B$224,0),MATCH(G1180,'ROA2'!$D$1:$AQ$1,0))</f>
        <v>0.78516799211502097</v>
      </c>
      <c r="O1180" s="6">
        <v>839180.02585600002</v>
      </c>
      <c r="P1180" s="28">
        <v>1.0488032363089322E-2</v>
      </c>
    </row>
    <row r="1181" spans="1:16" x14ac:dyDescent="0.3">
      <c r="A1181" t="s">
        <v>479</v>
      </c>
      <c r="B1181" t="e">
        <f>VLOOKUP(A1181,Sheet3!L:L,1,FALSE)</f>
        <v>#N/A</v>
      </c>
      <c r="C1181" t="str">
        <f>VLOOKUP(A1181,'ALL - prices'!B:C,2,FALSE)</f>
        <v>Bank of Montreal</v>
      </c>
      <c r="D1181" t="str">
        <f>VLOOKUP(A1181,'ALL - prices'!B:I,8,FALSE)</f>
        <v>Financials</v>
      </c>
      <c r="E1181">
        <v>2019</v>
      </c>
      <c r="F1181" t="s">
        <v>682</v>
      </c>
      <c r="G1181" t="str">
        <f t="shared" si="88"/>
        <v>2019-Q4</v>
      </c>
      <c r="H1181" s="4">
        <f>INDEX('ALL - prices'!$J$3:$DY$219,MATCH('COMBINED DATA'!A1181,'ALL - prices'!$B$3:$B$219,0),MATCH('COMBINED DATA'!G1181,'ALL - prices'!$J$1:$DY$1,0))</f>
        <v>76.268699999999995</v>
      </c>
      <c r="I1181" s="14">
        <f t="shared" si="87"/>
        <v>10.405836603039983</v>
      </c>
      <c r="J1181" s="15">
        <f>INDEX(MarketCap2!$E$2:$AR$224,MATCH(A1181,MarketCap2!$B$2:$B$224,0),MATCH(G1181,MarketCap2!$E$1:$AR$1,0))</f>
        <v>64325668864</v>
      </c>
      <c r="K1181">
        <f t="shared" si="89"/>
        <v>24.887224593256814</v>
      </c>
      <c r="L1181">
        <f>INDEX('PB2'!$D$2:$AQ$224,MATCH(A1181,'PB2'!$B$2:$B$224,0),MATCH(G1181,'PB2'!$D$1:$AQ$1,0))</f>
        <v>1.3786050081253001</v>
      </c>
      <c r="M1181" s="16">
        <f t="shared" si="90"/>
        <v>0.72537093228745253</v>
      </c>
      <c r="N1181" s="6">
        <f>INDEX('ROA2'!$D$2:$AQ$224,MATCH(A1181,'ROA2'!$B$2:$B$224,0),MATCH(G1181,'ROA2'!$D$1:$AQ$1,0))</f>
        <v>0.70846402645111095</v>
      </c>
      <c r="O1181" s="6">
        <v>852195.01670399995</v>
      </c>
      <c r="P1181" s="28">
        <v>1.5509176156479742E-2</v>
      </c>
    </row>
    <row r="1182" spans="1:16" x14ac:dyDescent="0.3">
      <c r="A1182" t="s">
        <v>479</v>
      </c>
      <c r="B1182" t="e">
        <f>VLOOKUP(A1182,Sheet3!L:L,1,FALSE)</f>
        <v>#N/A</v>
      </c>
      <c r="C1182" t="str">
        <f>VLOOKUP(A1182,'ALL - prices'!B:C,2,FALSE)</f>
        <v>Bank of Montreal</v>
      </c>
      <c r="D1182" t="str">
        <f>VLOOKUP(A1182,'ALL - prices'!B:I,8,FALSE)</f>
        <v>Financials</v>
      </c>
      <c r="E1182">
        <v>2020</v>
      </c>
      <c r="F1182" t="s">
        <v>679</v>
      </c>
      <c r="G1182" t="str">
        <f t="shared" si="88"/>
        <v>2020-Q1</v>
      </c>
      <c r="H1182" s="4">
        <f>INDEX('ALL - prices'!$J$3:$DY$219,MATCH('COMBINED DATA'!A1182,'ALL - prices'!$B$3:$B$219,0),MATCH('COMBINED DATA'!G1182,'ALL - prices'!$J$1:$DY$1,0))</f>
        <v>54.409799999999997</v>
      </c>
      <c r="I1182" s="14">
        <f t="shared" si="87"/>
        <v>15.596644177594715</v>
      </c>
      <c r="J1182" s="15">
        <f>INDEX(MarketCap2!$E$2:$AR$224,MATCH(A1182,MarketCap2!$B$2:$B$224,0),MATCH(G1182,MarketCap2!$E$1:$AR$1,0))</f>
        <v>45452005376</v>
      </c>
      <c r="K1182">
        <f t="shared" si="89"/>
        <v>24.53992277928079</v>
      </c>
      <c r="L1182">
        <f>INDEX('PB2'!$D$2:$AQ$224,MATCH(A1182,'PB2'!$B$2:$B$224,0),MATCH(G1182,'PB2'!$D$1:$AQ$1,0))</f>
        <v>0.90742599964141801</v>
      </c>
      <c r="M1182" s="16">
        <f t="shared" si="90"/>
        <v>1.1020182366332505</v>
      </c>
      <c r="N1182" s="6">
        <f>INDEX('ROA2'!$D$2:$AQ$224,MATCH(A1182,'ROA2'!$B$2:$B$224,0),MATCH(G1182,'ROA2'!$D$1:$AQ$1,0))</f>
        <v>0.69263398647308305</v>
      </c>
      <c r="O1182" s="6">
        <v>879720.00563200004</v>
      </c>
      <c r="P1182" s="28">
        <v>3.2298932038416953E-2</v>
      </c>
    </row>
    <row r="1183" spans="1:16" x14ac:dyDescent="0.3">
      <c r="A1183" t="s">
        <v>479</v>
      </c>
      <c r="B1183" t="e">
        <f>VLOOKUP(A1183,Sheet3!L:L,1,FALSE)</f>
        <v>#N/A</v>
      </c>
      <c r="C1183" t="str">
        <f>VLOOKUP(A1183,'ALL - prices'!B:C,2,FALSE)</f>
        <v>Bank of Montreal</v>
      </c>
      <c r="D1183" t="str">
        <f>VLOOKUP(A1183,'ALL - prices'!B:I,8,FALSE)</f>
        <v>Financials</v>
      </c>
      <c r="E1183">
        <v>2020</v>
      </c>
      <c r="F1183" t="s">
        <v>680</v>
      </c>
      <c r="G1183" t="str">
        <f t="shared" si="88"/>
        <v>2020-Q2</v>
      </c>
      <c r="H1183" s="4">
        <f>INDEX('ALL - prices'!$J$3:$DY$219,MATCH('COMBINED DATA'!A1183,'ALL - prices'!$B$3:$B$219,0),MATCH('COMBINED DATA'!G1183,'ALL - prices'!$J$1:$DY$1,0))</f>
        <v>56.123600000000003</v>
      </c>
      <c r="I1183" s="14">
        <f t="shared" si="87"/>
        <v>18.040394157995358</v>
      </c>
      <c r="J1183" s="15">
        <f>INDEX(MarketCap2!$E$2:$AR$224,MATCH(A1183,MarketCap2!$B$2:$B$224,0),MATCH(G1183,MarketCap2!$E$1:$AR$1,0))</f>
        <v>46462717952</v>
      </c>
      <c r="K1183">
        <f t="shared" si="89"/>
        <v>24.561916063481565</v>
      </c>
      <c r="L1183">
        <f>INDEX('PB2'!$D$2:$AQ$224,MATCH(A1183,'PB2'!$B$2:$B$224,0),MATCH(G1183,'PB2'!$D$1:$AQ$1,0))</f>
        <v>0.95665502548217796</v>
      </c>
      <c r="M1183" s="16">
        <f t="shared" si="90"/>
        <v>1.0453088870734517</v>
      </c>
      <c r="N1183" s="6">
        <f>INDEX('ROA2'!$D$2:$AQ$224,MATCH(A1183,'ROA2'!$B$2:$B$224,0),MATCH(G1183,'ROA2'!$D$1:$AQ$1,0))</f>
        <v>0.55371600389480602</v>
      </c>
      <c r="O1183" s="6">
        <v>987066.99059199996</v>
      </c>
      <c r="P1183" s="28">
        <v>0.12202403523025569</v>
      </c>
    </row>
    <row r="1184" spans="1:16" x14ac:dyDescent="0.3">
      <c r="A1184" t="s">
        <v>479</v>
      </c>
      <c r="B1184" t="e">
        <f>VLOOKUP(A1184,Sheet3!L:L,1,FALSE)</f>
        <v>#N/A</v>
      </c>
      <c r="C1184" t="str">
        <f>VLOOKUP(A1184,'ALL - prices'!B:C,2,FALSE)</f>
        <v>Bank of Montreal</v>
      </c>
      <c r="D1184" t="str">
        <f>VLOOKUP(A1184,'ALL - prices'!B:I,8,FALSE)</f>
        <v>Financials</v>
      </c>
      <c r="E1184">
        <v>2020</v>
      </c>
      <c r="F1184" t="s">
        <v>681</v>
      </c>
      <c r="G1184" t="str">
        <f t="shared" si="88"/>
        <v>2020-Q3</v>
      </c>
      <c r="H1184" s="4">
        <f>INDEX('ALL - prices'!$J$3:$DY$219,MATCH('COMBINED DATA'!A1184,'ALL - prices'!$B$3:$B$219,0),MATCH('COMBINED DATA'!G1184,'ALL - prices'!$J$1:$DY$1,0))</f>
        <v>61.319200000000002</v>
      </c>
      <c r="I1184" s="14">
        <f t="shared" si="87"/>
        <v>12.644172741754609</v>
      </c>
      <c r="J1184" s="15">
        <f>INDEX(MarketCap2!$E$2:$AR$224,MATCH(A1184,MarketCap2!$B$2:$B$224,0),MATCH(G1184,MarketCap2!$E$1:$AR$1,0))</f>
        <v>50052005888</v>
      </c>
      <c r="K1184">
        <f t="shared" si="89"/>
        <v>24.636328419586871</v>
      </c>
      <c r="L1184">
        <f>INDEX('PB2'!$D$2:$AQ$224,MATCH(A1184,'PB2'!$B$2:$B$224,0),MATCH(G1184,'PB2'!$D$1:$AQ$1,0))</f>
        <v>1.0248709917068499</v>
      </c>
      <c r="M1184" s="16">
        <f t="shared" si="90"/>
        <v>0.97573256350496462</v>
      </c>
      <c r="N1184" s="6">
        <f>INDEX('ROA2'!$D$2:$AQ$224,MATCH(A1184,'ROA2'!$B$2:$B$224,0),MATCH(G1184,'ROA2'!$D$1:$AQ$1,0))</f>
        <v>0.51933902502059903</v>
      </c>
      <c r="O1184" s="6">
        <v>973507.98540799995</v>
      </c>
      <c r="P1184" s="28">
        <v>-1.3736661557153184E-2</v>
      </c>
    </row>
    <row r="1185" spans="1:16" x14ac:dyDescent="0.3">
      <c r="A1185" t="s">
        <v>479</v>
      </c>
      <c r="B1185" t="e">
        <f>VLOOKUP(A1185,Sheet3!L:L,1,FALSE)</f>
        <v>#N/A</v>
      </c>
      <c r="C1185" t="str">
        <f>VLOOKUP(A1185,'ALL - prices'!B:C,2,FALSE)</f>
        <v>Bank of Montreal</v>
      </c>
      <c r="D1185" t="str">
        <f>VLOOKUP(A1185,'ALL - prices'!B:I,8,FALSE)</f>
        <v>Financials</v>
      </c>
      <c r="E1185">
        <v>2020</v>
      </c>
      <c r="F1185" t="s">
        <v>682</v>
      </c>
      <c r="G1185" t="str">
        <f t="shared" si="88"/>
        <v>2020-Q4</v>
      </c>
      <c r="H1185" s="4">
        <f>INDEX('ALL - prices'!$J$3:$DY$219,MATCH('COMBINED DATA'!A1185,'ALL - prices'!$B$3:$B$219,0),MATCH('COMBINED DATA'!G1185,'ALL - prices'!$J$1:$DY$1,0))</f>
        <v>77.249300000000005</v>
      </c>
      <c r="I1185" s="14">
        <f t="shared" si="87"/>
        <v>9.1889716018714562</v>
      </c>
      <c r="J1185" s="15">
        <f>INDEX(MarketCap2!$E$2:$AR$224,MATCH(A1185,MarketCap2!$B$2:$B$224,0),MATCH(G1185,MarketCap2!$E$1:$AR$1,0))</f>
        <v>62571487232</v>
      </c>
      <c r="K1185">
        <f t="shared" si="89"/>
        <v>24.859575535764822</v>
      </c>
      <c r="L1185">
        <f>INDEX('PB2'!$D$2:$AQ$224,MATCH(A1185,'PB2'!$B$2:$B$224,0),MATCH(G1185,'PB2'!$D$1:$AQ$1,0))</f>
        <v>1.22326600551605</v>
      </c>
      <c r="M1185" s="16">
        <f t="shared" si="90"/>
        <v>0.81748368342676014</v>
      </c>
      <c r="N1185" s="6">
        <f>INDEX('ROA2'!$D$2:$AQ$224,MATCH(A1185,'ROA2'!$B$2:$B$224,0),MATCH(G1185,'ROA2'!$D$1:$AQ$1,0))</f>
        <v>0.56587600708007801</v>
      </c>
      <c r="O1185" s="6">
        <v>949260.97612799995</v>
      </c>
      <c r="P1185" s="28">
        <v>-2.4906841693587145E-2</v>
      </c>
    </row>
    <row r="1186" spans="1:16" x14ac:dyDescent="0.3">
      <c r="A1186" t="s">
        <v>479</v>
      </c>
      <c r="B1186" t="e">
        <f>VLOOKUP(A1186,Sheet3!L:L,1,FALSE)</f>
        <v>#N/A</v>
      </c>
      <c r="C1186" t="str">
        <f>VLOOKUP(A1186,'ALL - prices'!B:C,2,FALSE)</f>
        <v>Bank of Montreal</v>
      </c>
      <c r="D1186" t="str">
        <f>VLOOKUP(A1186,'ALL - prices'!B:I,8,FALSE)</f>
        <v>Financials</v>
      </c>
      <c r="E1186">
        <v>2021</v>
      </c>
      <c r="F1186" t="s">
        <v>679</v>
      </c>
      <c r="G1186" t="str">
        <f t="shared" si="88"/>
        <v>2021-Q1</v>
      </c>
      <c r="H1186" s="4">
        <f>INDEX('ALL - prices'!$J$3:$DY$219,MATCH('COMBINED DATA'!A1186,'ALL - prices'!$B$3:$B$219,0),MATCH('COMBINED DATA'!G1186,'ALL - prices'!$J$1:$DY$1,0))</f>
        <v>90.390199999999993</v>
      </c>
      <c r="I1186" s="14">
        <f t="shared" si="87"/>
        <v>9.1560442058784357</v>
      </c>
      <c r="J1186" s="15">
        <f>INDEX(MarketCap2!$E$2:$AR$224,MATCH(A1186,MarketCap2!$B$2:$B$224,0),MATCH(G1186,MarketCap2!$E$1:$AR$1,0))</f>
        <v>72483643392</v>
      </c>
      <c r="K1186">
        <f t="shared" si="89"/>
        <v>25.006626764967432</v>
      </c>
      <c r="L1186">
        <f>INDEX('PB2'!$D$2:$AQ$224,MATCH(A1186,'PB2'!$B$2:$B$224,0),MATCH(G1186,'PB2'!$D$1:$AQ$1,0))</f>
        <v>1.5120329856872601</v>
      </c>
      <c r="M1186" s="16">
        <f t="shared" si="90"/>
        <v>0.66136123316481277</v>
      </c>
      <c r="N1186" s="6">
        <f>INDEX('ROA2'!$D$2:$AQ$224,MATCH(A1186,'ROA2'!$B$2:$B$224,0),MATCH(G1186,'ROA2'!$D$1:$AQ$1,0))</f>
        <v>0.59602898359298695</v>
      </c>
      <c r="O1186" s="6">
        <v>973210.97625599999</v>
      </c>
      <c r="P1186" s="28">
        <v>2.5230153488128418E-2</v>
      </c>
    </row>
    <row r="1187" spans="1:16" x14ac:dyDescent="0.3">
      <c r="A1187" t="s">
        <v>479</v>
      </c>
      <c r="B1187" t="e">
        <f>VLOOKUP(A1187,Sheet3!L:L,1,FALSE)</f>
        <v>#N/A</v>
      </c>
      <c r="C1187" t="str">
        <f>VLOOKUP(A1187,'ALL - prices'!B:C,2,FALSE)</f>
        <v>Bank of Montreal</v>
      </c>
      <c r="D1187" t="str">
        <f>VLOOKUP(A1187,'ALL - prices'!B:I,8,FALSE)</f>
        <v>Financials</v>
      </c>
      <c r="E1187">
        <v>2021</v>
      </c>
      <c r="F1187" t="s">
        <v>680</v>
      </c>
      <c r="G1187" t="str">
        <f t="shared" si="88"/>
        <v>2021-Q2</v>
      </c>
      <c r="H1187" s="4">
        <f>INDEX('ALL - prices'!$J$3:$DY$219,MATCH('COMBINED DATA'!A1187,'ALL - prices'!$B$3:$B$219,0),MATCH('COMBINED DATA'!G1187,'ALL - prices'!$J$1:$DY$1,0))</f>
        <v>103.4614</v>
      </c>
      <c r="I1187" s="14">
        <f t="shared" si="87"/>
        <v>8.9233730159900873</v>
      </c>
      <c r="J1187" s="15">
        <f>INDEX(MarketCap2!$E$2:$AR$224,MATCH(A1187,MarketCap2!$B$2:$B$224,0),MATCH(G1187,MarketCap2!$E$1:$AR$1,0))</f>
        <v>82238578688</v>
      </c>
      <c r="K1187">
        <f t="shared" si="89"/>
        <v>25.13289035601365</v>
      </c>
      <c r="L1187">
        <f>INDEX('PB2'!$D$2:$AQ$224,MATCH(A1187,'PB2'!$B$2:$B$224,0),MATCH(G1187,'PB2'!$D$1:$AQ$1,0))</f>
        <v>1.5441130399703999</v>
      </c>
      <c r="M1187" s="16">
        <f t="shared" si="90"/>
        <v>0.6476209798857534</v>
      </c>
      <c r="N1187" s="6">
        <f>INDEX('ROA2'!$D$2:$AQ$224,MATCH(A1187,'ROA2'!$B$2:$B$224,0),MATCH(G1187,'ROA2'!$D$1:$AQ$1,0))</f>
        <v>0.63358801603317305</v>
      </c>
      <c r="O1187" s="6">
        <v>949839.00364799995</v>
      </c>
      <c r="P1187" s="28">
        <v>-2.4015319574295594E-2</v>
      </c>
    </row>
    <row r="1188" spans="1:16" x14ac:dyDescent="0.3">
      <c r="A1188" t="s">
        <v>479</v>
      </c>
      <c r="B1188" t="e">
        <f>VLOOKUP(A1188,Sheet3!L:L,1,FALSE)</f>
        <v>#N/A</v>
      </c>
      <c r="C1188" t="str">
        <f>VLOOKUP(A1188,'ALL - prices'!B:C,2,FALSE)</f>
        <v>Bank of Montreal</v>
      </c>
      <c r="D1188" t="str">
        <f>VLOOKUP(A1188,'ALL - prices'!B:I,8,FALSE)</f>
        <v>Financials</v>
      </c>
      <c r="E1188">
        <v>2021</v>
      </c>
      <c r="F1188" t="s">
        <v>681</v>
      </c>
      <c r="G1188" t="str">
        <f t="shared" si="88"/>
        <v>2021-Q3</v>
      </c>
      <c r="H1188" s="4">
        <f>INDEX('ALL - prices'!$J$3:$DY$219,MATCH('COMBINED DATA'!A1188,'ALL - prices'!$B$3:$B$219,0),MATCH('COMBINED DATA'!G1188,'ALL - prices'!$J$1:$DY$1,0))</f>
        <v>103.8373</v>
      </c>
      <c r="I1188" s="14">
        <f t="shared" si="87"/>
        <v>9.0938119727556135</v>
      </c>
      <c r="J1188" s="15">
        <f>INDEX(MarketCap2!$E$2:$AR$224,MATCH(A1188,MarketCap2!$B$2:$B$224,0),MATCH(G1188,MarketCap2!$E$1:$AR$1,0))</f>
        <v>81930592256</v>
      </c>
      <c r="K1188">
        <f t="shared" si="89"/>
        <v>25.129138289879084</v>
      </c>
      <c r="L1188">
        <f>INDEX('PB2'!$D$2:$AQ$224,MATCH(A1188,'PB2'!$B$2:$B$224,0),MATCH(G1188,'PB2'!$D$1:$AQ$1,0))</f>
        <v>1.6759380102157599</v>
      </c>
      <c r="M1188" s="16">
        <f t="shared" si="90"/>
        <v>0.59668078049692319</v>
      </c>
      <c r="N1188" s="6">
        <f>INDEX('ROA2'!$D$2:$AQ$224,MATCH(A1188,'ROA2'!$B$2:$B$224,0),MATCH(G1188,'ROA2'!$D$1:$AQ$1,0))</f>
        <v>0.73825097084045399</v>
      </c>
      <c r="O1188" s="6">
        <v>971358.01139200001</v>
      </c>
      <c r="P1188" s="28">
        <v>2.26554265105487E-2</v>
      </c>
    </row>
    <row r="1189" spans="1:16" x14ac:dyDescent="0.3">
      <c r="A1189" t="s">
        <v>479</v>
      </c>
      <c r="B1189" t="e">
        <f>VLOOKUP(A1189,Sheet3!L:L,1,FALSE)</f>
        <v>#N/A</v>
      </c>
      <c r="C1189" t="str">
        <f>VLOOKUP(A1189,'ALL - prices'!B:C,2,FALSE)</f>
        <v>Bank of Montreal</v>
      </c>
      <c r="D1189" t="str">
        <f>VLOOKUP(A1189,'ALL - prices'!B:I,8,FALSE)</f>
        <v>Financials</v>
      </c>
      <c r="E1189">
        <v>2021</v>
      </c>
      <c r="F1189" t="s">
        <v>682</v>
      </c>
      <c r="G1189" t="str">
        <f t="shared" si="88"/>
        <v>2021-Q4</v>
      </c>
      <c r="H1189" s="4">
        <f>INDEX('ALL - prices'!$J$3:$DY$219,MATCH('COMBINED DATA'!A1189,'ALL - prices'!$B$3:$B$219,0),MATCH('COMBINED DATA'!G1189,'ALL - prices'!$J$1:$DY$1,0))</f>
        <v>112.69750000000001</v>
      </c>
      <c r="I1189" s="14">
        <f t="shared" si="87"/>
        <v>9.2732155765498447</v>
      </c>
      <c r="J1189" s="15">
        <f>INDEX(MarketCap2!$E$2:$AR$224,MATCH(A1189,MarketCap2!$B$2:$B$224,0),MATCH(G1189,MarketCap2!$E$1:$AR$1,0))</f>
        <v>88286445568</v>
      </c>
      <c r="K1189">
        <f t="shared" si="89"/>
        <v>25.203852428447171</v>
      </c>
      <c r="L1189">
        <f>INDEX('PB2'!$D$2:$AQ$224,MATCH(A1189,'PB2'!$B$2:$B$224,0),MATCH(G1189,'PB2'!$D$1:$AQ$1,0))</f>
        <v>1.7197910547256501</v>
      </c>
      <c r="M1189" s="16">
        <f t="shared" si="90"/>
        <v>0.58146598521500348</v>
      </c>
      <c r="N1189" s="6">
        <f>INDEX('ROA2'!$D$2:$AQ$224,MATCH(A1189,'ROA2'!$B$2:$B$224,0),MATCH(G1189,'ROA2'!$D$1:$AQ$1,0))</f>
        <v>0.80043900012970004</v>
      </c>
      <c r="O1189" s="6">
        <v>988175.00774399994</v>
      </c>
      <c r="P1189" s="28">
        <v>1.7312871417923873E-2</v>
      </c>
    </row>
    <row r="1190" spans="1:16" x14ac:dyDescent="0.3">
      <c r="A1190" t="s">
        <v>479</v>
      </c>
      <c r="B1190" t="e">
        <f>VLOOKUP(A1190,Sheet3!L:L,1,FALSE)</f>
        <v>#N/A</v>
      </c>
      <c r="C1190" t="str">
        <f>VLOOKUP(A1190,'ALL - prices'!B:C,2,FALSE)</f>
        <v>Bank of Montreal</v>
      </c>
      <c r="D1190" t="str">
        <f>VLOOKUP(A1190,'ALL - prices'!B:I,8,FALSE)</f>
        <v>Financials</v>
      </c>
      <c r="E1190">
        <v>2022</v>
      </c>
      <c r="F1190" t="s">
        <v>679</v>
      </c>
      <c r="G1190" t="str">
        <f t="shared" si="88"/>
        <v>2022-Q1</v>
      </c>
      <c r="H1190" s="4">
        <f>INDEX('ALL - prices'!$J$3:$DY$219,MATCH('COMBINED DATA'!A1190,'ALL - prices'!$B$3:$B$219,0),MATCH('COMBINED DATA'!G1190,'ALL - prices'!$J$1:$DY$1,0))</f>
        <v>122.86620000000001</v>
      </c>
      <c r="I1190" s="14">
        <f t="shared" si="87"/>
        <v>1.0974474323021881</v>
      </c>
      <c r="J1190" s="15">
        <f>INDEX(MarketCap2!$E$2:$AR$224,MATCH(A1190,MarketCap2!$B$2:$B$224,0),MATCH(G1190,MarketCap2!$E$1:$AR$1,0))</f>
        <v>98775031808</v>
      </c>
      <c r="K1190">
        <f t="shared" si="89"/>
        <v>25.316110695268616</v>
      </c>
      <c r="L1190">
        <f>INDEX('PB2'!$D$2:$AQ$224,MATCH(A1190,'PB2'!$B$2:$B$224,0),MATCH(G1190,'PB2'!$D$1:$AQ$1,0))</f>
        <v>1.5275969505310101</v>
      </c>
      <c r="M1190" s="16">
        <f t="shared" si="90"/>
        <v>0.65462293548857153</v>
      </c>
      <c r="N1190" s="6">
        <f>INDEX('ROA2'!$D$2:$AQ$224,MATCH(A1190,'ROA2'!$B$2:$B$224,0),MATCH(G1190,'ROA2'!$D$1:$AQ$1,0))</f>
        <v>0.856339991092682</v>
      </c>
      <c r="O1190" s="6">
        <v>1051686.01088</v>
      </c>
      <c r="P1190" s="28">
        <v>6.4271007299603139E-2</v>
      </c>
    </row>
    <row r="1191" spans="1:16" x14ac:dyDescent="0.3">
      <c r="A1191" t="s">
        <v>479</v>
      </c>
      <c r="B1191" t="e">
        <f>VLOOKUP(A1191,Sheet3!L:L,1,FALSE)</f>
        <v>#N/A</v>
      </c>
      <c r="C1191" t="str">
        <f>VLOOKUP(A1191,'ALL - prices'!B:C,2,FALSE)</f>
        <v>Bank of Montreal</v>
      </c>
      <c r="D1191" t="str">
        <f>VLOOKUP(A1191,'ALL - prices'!B:I,8,FALSE)</f>
        <v>Financials</v>
      </c>
      <c r="E1191">
        <v>2022</v>
      </c>
      <c r="F1191" t="s">
        <v>680</v>
      </c>
      <c r="G1191" t="str">
        <f t="shared" si="88"/>
        <v>2022-Q2</v>
      </c>
      <c r="H1191" s="4">
        <f>INDEX('ALL - prices'!$J$3:$DY$219,MATCH('COMBINED DATA'!A1191,'ALL - prices'!$B$3:$B$219,0),MATCH('COMBINED DATA'!G1191,'ALL - prices'!$J$1:$DY$1,0))</f>
        <v>104.37430000000001</v>
      </c>
      <c r="I1191" s="14">
        <f t="shared" si="87"/>
        <v>1.1451747446714544</v>
      </c>
      <c r="J1191" s="15">
        <f>INDEX(MarketCap2!$E$2:$AR$224,MATCH(A1191,MarketCap2!$B$2:$B$224,0),MATCH(G1191,MarketCap2!$E$1:$AR$1,0))</f>
        <v>83472424960</v>
      </c>
      <c r="K1191">
        <f t="shared" si="89"/>
        <v>25.147782174261984</v>
      </c>
      <c r="L1191">
        <f>INDEX('PB2'!$D$2:$AQ$224,MATCH(A1191,'PB2'!$B$2:$B$224,0),MATCH(G1191,'PB2'!$D$1:$AQ$1,0))</f>
        <v>1.4047889709472701</v>
      </c>
      <c r="M1191" s="16">
        <f t="shared" si="90"/>
        <v>0.71185069122922084</v>
      </c>
      <c r="N1191" s="6">
        <f>INDEX('ROA2'!$D$2:$AQ$224,MATCH(A1191,'ROA2'!$B$2:$B$224,0),MATCH(G1191,'ROA2'!$D$1:$AQ$1,0))</f>
        <v>1.19913494586945</v>
      </c>
      <c r="O1191" s="6">
        <v>1072117.9729919999</v>
      </c>
      <c r="P1191" s="28">
        <v>1.9427815812538479E-2</v>
      </c>
    </row>
    <row r="1192" spans="1:16" x14ac:dyDescent="0.3">
      <c r="A1192" t="s">
        <v>479</v>
      </c>
      <c r="B1192" t="e">
        <f>VLOOKUP(A1192,Sheet3!L:L,1,FALSE)</f>
        <v>#N/A</v>
      </c>
      <c r="C1192" t="str">
        <f>VLOOKUP(A1192,'ALL - prices'!B:C,2,FALSE)</f>
        <v>Bank of Montreal</v>
      </c>
      <c r="D1192" t="str">
        <f>VLOOKUP(A1192,'ALL - prices'!B:I,8,FALSE)</f>
        <v>Financials</v>
      </c>
      <c r="E1192">
        <v>2022</v>
      </c>
      <c r="F1192" t="s">
        <v>681</v>
      </c>
      <c r="G1192" t="str">
        <f t="shared" si="88"/>
        <v>2022-Q3</v>
      </c>
      <c r="H1192" s="4">
        <f>INDEX('ALL - prices'!$J$3:$DY$219,MATCH('COMBINED DATA'!A1192,'ALL - prices'!$B$3:$B$219,0),MATCH('COMBINED DATA'!G1192,'ALL - prices'!$J$1:$DY$1,0))</f>
        <v>103.2099</v>
      </c>
      <c r="I1192" s="14">
        <f t="shared" si="87"/>
        <v>1.6386083310236172</v>
      </c>
      <c r="J1192" s="15">
        <f>INDEX(MarketCap2!$E$2:$AR$224,MATCH(A1192,MarketCap2!$B$2:$B$224,0),MATCH(G1192,MarketCap2!$E$1:$AR$1,0))</f>
        <v>81996111872</v>
      </c>
      <c r="K1192">
        <f t="shared" si="89"/>
        <v>25.129937666891358</v>
      </c>
      <c r="L1192">
        <f>INDEX('PB2'!$D$2:$AQ$224,MATCH(A1192,'PB2'!$B$2:$B$224,0),MATCH(G1192,'PB2'!$D$1:$AQ$1,0))</f>
        <v>1.31267201900482</v>
      </c>
      <c r="M1192" s="16">
        <f t="shared" si="90"/>
        <v>0.76180491815322837</v>
      </c>
      <c r="N1192" s="6">
        <f>INDEX('ROA2'!$D$2:$AQ$224,MATCH(A1192,'ROA2'!$B$2:$B$224,0),MATCH(G1192,'ROA2'!$D$1:$AQ$1,0))</f>
        <v>1.07617104053497</v>
      </c>
      <c r="O1192" s="6">
        <v>1112510.9555200001</v>
      </c>
      <c r="P1192" s="28">
        <v>3.7675874806271478E-2</v>
      </c>
    </row>
    <row r="1193" spans="1:16" x14ac:dyDescent="0.3">
      <c r="A1193" t="s">
        <v>479</v>
      </c>
      <c r="B1193" t="e">
        <f>VLOOKUP(A1193,Sheet3!L:L,1,FALSE)</f>
        <v>#N/A</v>
      </c>
      <c r="C1193" t="str">
        <f>VLOOKUP(A1193,'ALL - prices'!B:C,2,FALSE)</f>
        <v>Bank of Montreal</v>
      </c>
      <c r="D1193" t="str">
        <f>VLOOKUP(A1193,'ALL - prices'!B:I,8,FALSE)</f>
        <v>Financials</v>
      </c>
      <c r="E1193">
        <v>2022</v>
      </c>
      <c r="F1193" t="s">
        <v>682</v>
      </c>
      <c r="G1193" t="str">
        <f t="shared" si="88"/>
        <v>2022-Q4</v>
      </c>
      <c r="H1193" s="4">
        <f>INDEX('ALL - prices'!$J$3:$DY$219,MATCH('COMBINED DATA'!A1193,'ALL - prices'!$B$3:$B$219,0),MATCH('COMBINED DATA'!G1193,'ALL - prices'!$J$1:$DY$1,0))</f>
        <v>105.71510000000001</v>
      </c>
      <c r="I1193" s="14">
        <f t="shared" si="87"/>
        <v>7.9244590330612876</v>
      </c>
      <c r="J1193" s="15">
        <f>INDEX(MarketCap2!$E$2:$AR$224,MATCH(A1193,MarketCap2!$B$2:$B$224,0),MATCH(G1193,MarketCap2!$E$1:$AR$1,0))</f>
        <v>86252838912</v>
      </c>
      <c r="K1193">
        <f t="shared" si="89"/>
        <v>25.180548807237937</v>
      </c>
      <c r="L1193">
        <f>INDEX('PB2'!$D$2:$AQ$224,MATCH(A1193,'PB2'!$B$2:$B$224,0),MATCH(G1193,'PB2'!$D$1:$AQ$1,0))</f>
        <v>1.4211410284042401</v>
      </c>
      <c r="M1193" s="16">
        <f t="shared" si="90"/>
        <v>0.70365993241562541</v>
      </c>
      <c r="N1193" s="6">
        <f>INDEX('ROA2'!$D$2:$AQ$224,MATCH(A1193,'ROA2'!$B$2:$B$224,0),MATCH(G1193,'ROA2'!$D$1:$AQ$1,0))</f>
        <v>1.27264904975891</v>
      </c>
      <c r="O1193" s="6">
        <v>1139199.0497280001</v>
      </c>
      <c r="P1193" s="28">
        <v>2.3989061928406521E-2</v>
      </c>
    </row>
    <row r="1194" spans="1:16" x14ac:dyDescent="0.3">
      <c r="A1194" t="s">
        <v>479</v>
      </c>
      <c r="B1194" t="e">
        <f>VLOOKUP(A1194,Sheet3!L:L,1,FALSE)</f>
        <v>#N/A</v>
      </c>
      <c r="C1194" t="str">
        <f>VLOOKUP(A1194,'ALL - prices'!B:C,2,FALSE)</f>
        <v>Bank of Montreal</v>
      </c>
      <c r="D1194" t="str">
        <f>VLOOKUP(A1194,'ALL - prices'!B:I,8,FALSE)</f>
        <v>Financials</v>
      </c>
      <c r="E1194">
        <v>2023</v>
      </c>
      <c r="F1194" t="s">
        <v>679</v>
      </c>
      <c r="G1194" t="str">
        <f t="shared" si="88"/>
        <v>2023-Q1</v>
      </c>
      <c r="H1194" s="4">
        <f>INDEX('ALL - prices'!$J$3:$DY$219,MATCH('COMBINED DATA'!A1194,'ALL - prices'!$B$3:$B$219,0),MATCH('COMBINED DATA'!G1194,'ALL - prices'!$J$1:$DY$1,0))</f>
        <v>105.2247</v>
      </c>
      <c r="I1194" s="14">
        <f t="shared" si="87"/>
        <v>9.6976489853211341</v>
      </c>
      <c r="J1194" s="15">
        <f>INDEX(MarketCap2!$E$2:$AR$224,MATCH(A1194,MarketCap2!$B$2:$B$224,0),MATCH(G1194,MarketCap2!$E$1:$AR$1,0))</f>
        <v>86131032064</v>
      </c>
      <c r="K1194">
        <f t="shared" si="89"/>
        <v>25.179135602306609</v>
      </c>
      <c r="L1194">
        <f>INDEX('PB2'!$D$2:$AQ$224,MATCH(A1194,'PB2'!$B$2:$B$224,0),MATCH(G1194,'PB2'!$D$1:$AQ$1,0))</f>
        <v>1.28075695037842</v>
      </c>
      <c r="M1194" s="16">
        <f t="shared" si="90"/>
        <v>0.78078826720755579</v>
      </c>
      <c r="N1194" s="6">
        <f>INDEX('ROA2'!$D$2:$AQ$224,MATCH(A1194,'ROA2'!$B$2:$B$224,0),MATCH(G1194,'ROA2'!$D$1:$AQ$1,0))</f>
        <v>0.95922899246215798</v>
      </c>
      <c r="O1194" s="6">
        <v>1186985.9348480001</v>
      </c>
      <c r="P1194" s="28">
        <v>4.1947792294428077E-2</v>
      </c>
    </row>
    <row r="1195" spans="1:16" x14ac:dyDescent="0.3">
      <c r="A1195" t="s">
        <v>479</v>
      </c>
      <c r="B1195" t="e">
        <f>VLOOKUP(A1195,Sheet3!L:L,1,FALSE)</f>
        <v>#N/A</v>
      </c>
      <c r="C1195" t="str">
        <f>VLOOKUP(A1195,'ALL - prices'!B:C,2,FALSE)</f>
        <v>Bank of Montreal</v>
      </c>
      <c r="D1195" t="str">
        <f>VLOOKUP(A1195,'ALL - prices'!B:I,8,FALSE)</f>
        <v>Financials</v>
      </c>
      <c r="E1195">
        <v>2023</v>
      </c>
      <c r="F1195" t="s">
        <v>680</v>
      </c>
      <c r="G1195" t="str">
        <f t="shared" si="88"/>
        <v>2023-Q2</v>
      </c>
      <c r="H1195" s="4">
        <f>INDEX('ALL - prices'!$J$3:$DY$219,MATCH('COMBINED DATA'!A1195,'ALL - prices'!$B$3:$B$219,0),MATCH('COMBINED DATA'!G1195,'ALL - prices'!$J$1:$DY$1,0))</f>
        <v>105.455</v>
      </c>
      <c r="I1195" s="14">
        <f t="shared" si="87"/>
        <v>9.4977441119808379</v>
      </c>
      <c r="J1195" s="15">
        <f>INDEX(MarketCap2!$E$2:$AR$224,MATCH(A1195,MarketCap2!$B$2:$B$224,0),MATCH(G1195,MarketCap2!$E$1:$AR$1,0))</f>
        <v>85753184256</v>
      </c>
      <c r="K1195">
        <f t="shared" si="89"/>
        <v>25.174739056483762</v>
      </c>
      <c r="L1195">
        <f>INDEX('PB2'!$D$2:$AQ$224,MATCH(A1195,'PB2'!$B$2:$B$224,0),MATCH(G1195,'PB2'!$D$1:$AQ$1,0))</f>
        <v>1.3065700531005899</v>
      </c>
      <c r="M1195" s="16">
        <f t="shared" si="90"/>
        <v>0.76536271256709432</v>
      </c>
      <c r="N1195" s="6">
        <f>INDEX('ROA2'!$D$2:$AQ$224,MATCH(A1195,'ROA2'!$B$2:$B$224,0),MATCH(G1195,'ROA2'!$D$1:$AQ$1,0))</f>
        <v>0.58623301982879605</v>
      </c>
      <c r="O1195" s="6">
        <v>1318400.0327679999</v>
      </c>
      <c r="P1195" s="28">
        <v>0.11071243058733307</v>
      </c>
    </row>
    <row r="1196" spans="1:16" x14ac:dyDescent="0.3">
      <c r="A1196" t="s">
        <v>479</v>
      </c>
      <c r="B1196" t="e">
        <f>VLOOKUP(A1196,Sheet3!L:L,1,FALSE)</f>
        <v>#N/A</v>
      </c>
      <c r="C1196" t="str">
        <f>VLOOKUP(A1196,'ALL - prices'!B:C,2,FALSE)</f>
        <v>Bank of Montreal</v>
      </c>
      <c r="D1196" t="str">
        <f>VLOOKUP(A1196,'ALL - prices'!B:I,8,FALSE)</f>
        <v>Financials</v>
      </c>
      <c r="E1196">
        <v>2023</v>
      </c>
      <c r="F1196" t="s">
        <v>681</v>
      </c>
      <c r="G1196" t="str">
        <f t="shared" si="88"/>
        <v>2023-Q3</v>
      </c>
      <c r="H1196" s="4">
        <f>INDEX('ALL - prices'!$J$3:$DY$219,MATCH('COMBINED DATA'!A1196,'ALL - prices'!$B$3:$B$219,0),MATCH('COMBINED DATA'!G1196,'ALL - prices'!$J$1:$DY$1,0))</f>
        <v>102.2123</v>
      </c>
      <c r="I1196" s="14">
        <f t="shared" si="87"/>
        <v>6.6887993637996557</v>
      </c>
      <c r="J1196" s="15">
        <f>INDEX(MarketCap2!$E$2:$AR$224,MATCH(A1196,MarketCap2!$B$2:$B$224,0),MATCH(G1196,MarketCap2!$E$1:$AR$1,0))</f>
        <v>82597347328</v>
      </c>
      <c r="K1196">
        <f t="shared" si="89"/>
        <v>25.137243402284533</v>
      </c>
      <c r="L1196">
        <f>INDEX('PB2'!$D$2:$AQ$224,MATCH(A1196,'PB2'!$B$2:$B$224,0),MATCH(G1196,'PB2'!$D$1:$AQ$1,0))</f>
        <v>1.09265804290772</v>
      </c>
      <c r="M1196" s="16">
        <f t="shared" si="90"/>
        <v>0.91519941347693412</v>
      </c>
      <c r="N1196" s="6">
        <f>INDEX('ROA2'!$D$2:$AQ$224,MATCH(A1196,'ROA2'!$B$2:$B$224,0),MATCH(G1196,'ROA2'!$D$1:$AQ$1,0))</f>
        <v>0.61031800508499101</v>
      </c>
      <c r="O1196" s="6">
        <v>1248553.9921919999</v>
      </c>
      <c r="P1196" s="28">
        <v>-5.2977881401714798E-2</v>
      </c>
    </row>
    <row r="1197" spans="1:16" x14ac:dyDescent="0.3">
      <c r="A1197" t="s">
        <v>479</v>
      </c>
      <c r="B1197" t="e">
        <f>VLOOKUP(A1197,Sheet3!L:L,1,FALSE)</f>
        <v>#N/A</v>
      </c>
      <c r="C1197" t="str">
        <f>VLOOKUP(A1197,'ALL - prices'!B:C,2,FALSE)</f>
        <v>Bank of Montreal</v>
      </c>
      <c r="D1197" t="str">
        <f>VLOOKUP(A1197,'ALL - prices'!B:I,8,FALSE)</f>
        <v>Financials</v>
      </c>
      <c r="E1197">
        <v>2023</v>
      </c>
      <c r="F1197" t="s">
        <v>682</v>
      </c>
      <c r="G1197" t="str">
        <f t="shared" si="88"/>
        <v>2023-Q4</v>
      </c>
      <c r="H1197" s="4">
        <f>INDEX('ALL - prices'!$J$3:$DY$219,MATCH('COMBINED DATA'!A1197,'ALL - prices'!$B$3:$B$219,0),MATCH('COMBINED DATA'!G1197,'ALL - prices'!$J$1:$DY$1,0))</f>
        <v>119.86839999999999</v>
      </c>
      <c r="I1197" s="14">
        <f t="shared" si="87"/>
        <v>11.050244209820278</v>
      </c>
      <c r="J1197" s="15">
        <f>INDEX(MarketCap2!$E$2:$AR$224,MATCH(A1197,MarketCap2!$B$2:$B$224,0),MATCH(G1197,MarketCap2!$E$1:$AR$1,0))</f>
        <v>96082706432</v>
      </c>
      <c r="K1197">
        <f t="shared" si="89"/>
        <v>25.288475182847641</v>
      </c>
      <c r="L1197">
        <f>INDEX('PB2'!$D$2:$AQ$224,MATCH(A1197,'PB2'!$B$2:$B$224,0),MATCH(G1197,'PB2'!$D$1:$AQ$1,0))</f>
        <v>1.3070809841155999</v>
      </c>
      <c r="M1197" s="16">
        <f t="shared" si="90"/>
        <v>0.76506353634746072</v>
      </c>
      <c r="N1197" s="6">
        <f>INDEX('ROA2'!$D$2:$AQ$224,MATCH(A1197,'ROA2'!$B$2:$B$224,0),MATCH(G1197,'ROA2'!$D$1:$AQ$1,0))</f>
        <v>0.355964004993439</v>
      </c>
      <c r="O1197" s="6">
        <v>1347005.97248</v>
      </c>
      <c r="P1197" s="28">
        <v>7.885280164388786E-2</v>
      </c>
    </row>
    <row r="1198" spans="1:16" x14ac:dyDescent="0.3">
      <c r="A1198" t="s">
        <v>479</v>
      </c>
      <c r="B1198" t="e">
        <f>VLOOKUP(A1198,Sheet3!L:L,1,FALSE)</f>
        <v>#N/A</v>
      </c>
      <c r="C1198" t="str">
        <f>VLOOKUP(A1198,'ALL - prices'!B:C,2,FALSE)</f>
        <v>Bank of Montreal</v>
      </c>
      <c r="D1198" t="str">
        <f>VLOOKUP(A1198,'ALL - prices'!B:I,8,FALSE)</f>
        <v>Financials</v>
      </c>
      <c r="E1198" s="18">
        <v>2024</v>
      </c>
      <c r="F1198" t="s">
        <v>679</v>
      </c>
      <c r="G1198" t="str">
        <f t="shared" si="88"/>
        <v>2024-Q1</v>
      </c>
      <c r="H1198" s="4">
        <f>INDEX('ALL - prices'!$J$3:$DY$219,MATCH('COMBINED DATA'!A1198,'ALL - prices'!$B$3:$B$219,0),MATCH('COMBINED DATA'!G1198,'ALL - prices'!$J$1:$DY$1,0))</f>
        <v>121.03700000000001</v>
      </c>
      <c r="I1198" s="14" t="s">
        <v>769</v>
      </c>
      <c r="J1198" s="15">
        <f>INDEX(MarketCap2!$E$2:$AR$224,MATCH(A1198,MarketCap2!$B$2:$B$224,0),MATCH(G1198,MarketCap2!$E$1:$AR$1,0))</f>
        <v>96434372608</v>
      </c>
      <c r="K1198">
        <f t="shared" si="89"/>
        <v>25.292128537333323</v>
      </c>
      <c r="L1198">
        <f>INDEX('PB2'!$D$2:$AQ$224,MATCH(A1198,'PB2'!$B$2:$B$224,0),MATCH(G1198,'PB2'!$D$1:$AQ$1,0))</f>
        <v>1.26263904571533</v>
      </c>
      <c r="M1198" s="16">
        <f t="shared" si="90"/>
        <v>0.79199198170959806</v>
      </c>
      <c r="N1198" s="6">
        <f>INDEX('ROA2'!$D$2:$AQ$224,MATCH(A1198,'ROA2'!$B$2:$B$224,0),MATCH(G1198,'ROA2'!$D$1:$AQ$1,0))</f>
        <v>0.44447100162506098</v>
      </c>
      <c r="O1198" s="6">
        <v>1324762.005504</v>
      </c>
      <c r="P1198" s="28">
        <v>-1.6513636487480585E-2</v>
      </c>
    </row>
    <row r="1199" spans="1:16" x14ac:dyDescent="0.3">
      <c r="A1199" t="s">
        <v>479</v>
      </c>
      <c r="B1199" t="e">
        <f>VLOOKUP(A1199,Sheet3!L:L,1,FALSE)</f>
        <v>#N/A</v>
      </c>
      <c r="C1199" t="str">
        <f>VLOOKUP(A1199,'ALL - prices'!B:C,2,FALSE)</f>
        <v>Bank of Montreal</v>
      </c>
      <c r="D1199" t="str">
        <f>VLOOKUP(A1199,'ALL - prices'!B:I,8,FALSE)</f>
        <v>Financials</v>
      </c>
      <c r="E1199" s="18">
        <v>2024</v>
      </c>
      <c r="F1199" t="s">
        <v>680</v>
      </c>
      <c r="G1199" t="str">
        <f t="shared" si="88"/>
        <v>2024-Q2</v>
      </c>
      <c r="H1199" s="4">
        <f>INDEX('ALL - prices'!$J$3:$DY$219,MATCH('COMBINED DATA'!A1199,'ALL - prices'!$B$3:$B$219,0),MATCH('COMBINED DATA'!G1199,'ALL - prices'!$J$1:$DY$1,0))</f>
        <v>106.3617</v>
      </c>
      <c r="I1199" s="14" t="s">
        <v>769</v>
      </c>
      <c r="J1199" s="15">
        <f>INDEX(MarketCap2!$E$2:$AR$224,MATCH(A1199,MarketCap2!$B$2:$B$224,0),MATCH(G1199,MarketCap2!$E$1:$AR$1,0))</f>
        <v>83743760384</v>
      </c>
      <c r="K1199">
        <f t="shared" si="89"/>
        <v>25.151027501998499</v>
      </c>
      <c r="L1199">
        <f>INDEX('PB2'!$D$2:$AQ$224,MATCH(A1199,'PB2'!$B$2:$B$224,0),MATCH(G1199,'PB2'!$D$1:$AQ$1,0))</f>
        <v>1.1410499811172501</v>
      </c>
      <c r="M1199" s="16">
        <f t="shared" si="90"/>
        <v>0.87638579952550189</v>
      </c>
      <c r="N1199" s="6">
        <f>INDEX('ROA2'!$D$2:$AQ$224,MATCH(A1199,'ROA2'!$B$2:$B$224,0),MATCH(G1199,'ROA2'!$D$1:$AQ$1,0))</f>
        <v>0.476740002632141</v>
      </c>
      <c r="O1199" s="6">
        <v>1374052.9418240001</v>
      </c>
      <c r="P1199" s="28">
        <v>3.7207389791683802E-2</v>
      </c>
    </row>
    <row r="1200" spans="1:16" x14ac:dyDescent="0.3">
      <c r="A1200" t="s">
        <v>479</v>
      </c>
      <c r="B1200" t="e">
        <f>VLOOKUP(A1200,Sheet3!L:L,1,FALSE)</f>
        <v>#N/A</v>
      </c>
      <c r="C1200" t="str">
        <f>VLOOKUP(A1200,'ALL - prices'!B:C,2,FALSE)</f>
        <v>Bank of Montreal</v>
      </c>
      <c r="D1200" t="str">
        <f>VLOOKUP(A1200,'ALL - prices'!B:I,8,FALSE)</f>
        <v>Financials</v>
      </c>
      <c r="E1200" s="18">
        <v>2024</v>
      </c>
      <c r="F1200" t="s">
        <v>681</v>
      </c>
      <c r="G1200" t="str">
        <f t="shared" si="88"/>
        <v>2024-Q3</v>
      </c>
      <c r="H1200" s="4">
        <f>INDEX('ALL - prices'!$J$3:$DY$219,MATCH('COMBINED DATA'!A1200,'ALL - prices'!$B$3:$B$219,0),MATCH('COMBINED DATA'!G1200,'ALL - prices'!$J$1:$DY$1,0))</f>
        <v>114.5086</v>
      </c>
      <c r="I1200" s="14" t="s">
        <v>769</v>
      </c>
      <c r="J1200" s="15">
        <f>INDEX(MarketCap2!$E$2:$AR$224,MATCH(A1200,MarketCap2!$B$2:$B$224,0),MATCH(G1200,MarketCap2!$E$1:$AR$1,0))</f>
        <v>89017958400</v>
      </c>
      <c r="K1200">
        <f t="shared" si="89"/>
        <v>25.212103966099033</v>
      </c>
      <c r="L1200">
        <f>INDEX('PB2'!$D$2:$AQ$224,MATCH(A1200,'PB2'!$B$2:$B$224,0),MATCH(G1200,'PB2'!$D$1:$AQ$1,0))</f>
        <v>1.2152750492095901</v>
      </c>
      <c r="M1200" s="16">
        <f t="shared" si="90"/>
        <v>0.82285899035810528</v>
      </c>
      <c r="N1200" s="6">
        <f>INDEX('ROA2'!$D$2:$AQ$224,MATCH(A1200,'ROA2'!$B$2:$B$224,0),MATCH(G1200,'ROA2'!$D$1:$AQ$1,0))</f>
        <v>0.50735700130462602</v>
      </c>
      <c r="O1200" s="6">
        <v>1400469.9791359999</v>
      </c>
      <c r="P1200" s="28">
        <v>1.9225632803443707E-2</v>
      </c>
    </row>
    <row r="1201" spans="1:16" x14ac:dyDescent="0.3">
      <c r="A1201" t="s">
        <v>479</v>
      </c>
      <c r="B1201" t="e">
        <f>VLOOKUP(A1201,Sheet3!L:L,1,FALSE)</f>
        <v>#N/A</v>
      </c>
      <c r="C1201" t="str">
        <f>VLOOKUP(A1201,'ALL - prices'!B:C,2,FALSE)</f>
        <v>Bank of Montreal</v>
      </c>
      <c r="D1201" t="str">
        <f>VLOOKUP(A1201,'ALL - prices'!B:I,8,FALSE)</f>
        <v>Financials</v>
      </c>
      <c r="E1201" s="18">
        <v>2024</v>
      </c>
      <c r="F1201" t="s">
        <v>682</v>
      </c>
      <c r="G1201" t="str">
        <f t="shared" si="88"/>
        <v>2024-Q4</v>
      </c>
      <c r="H1201" s="4">
        <f>INDEX('ALL - prices'!$J$3:$DY$219,MATCH('COMBINED DATA'!A1201,'ALL - prices'!$B$3:$B$219,0),MATCH('COMBINED DATA'!G1201,'ALL - prices'!$J$1:$DY$1,0))</f>
        <v>132.52369999999999</v>
      </c>
      <c r="I1201" s="14" t="s">
        <v>769</v>
      </c>
      <c r="J1201" s="15">
        <f>INDEX(MarketCap2!$E$2:$AR$224,MATCH(A1201,MarketCap2!$B$2:$B$224,0),MATCH(G1201,MarketCap2!$E$1:$AR$1,0))</f>
        <v>101824733184</v>
      </c>
      <c r="K1201">
        <f t="shared" si="89"/>
        <v>25.346518870138638</v>
      </c>
      <c r="L1201">
        <f>INDEX('PB2'!$D$2:$AQ$224,MATCH(A1201,'PB2'!$B$2:$B$224,0),MATCH(G1201,'PB2'!$D$1:$AQ$1,0))</f>
        <v>1.3366296680943699</v>
      </c>
      <c r="M1201" s="16">
        <f t="shared" si="90"/>
        <v>0.74815038441103732</v>
      </c>
      <c r="N1201" s="6">
        <f>INDEX('ROA2'!$D$2:$AQ$224,MATCH(A1201,'ROA2'!$B$2:$B$224,0),MATCH(G1201,'ROA2'!$D$1:$AQ$1,0))</f>
        <v>0.53093397617340099</v>
      </c>
      <c r="O1201" s="6">
        <v>1409646.9852159999</v>
      </c>
      <c r="P1201" s="28">
        <v>6.5528045704068474E-3</v>
      </c>
    </row>
    <row r="1202" spans="1:16" x14ac:dyDescent="0.3">
      <c r="A1202" t="s">
        <v>480</v>
      </c>
      <c r="B1202" t="e">
        <f>VLOOKUP(A1202,Sheet3!L:L,1,FALSE)</f>
        <v>#N/A</v>
      </c>
      <c r="C1202" t="str">
        <f>VLOOKUP(A1202,'ALL - prices'!B:C,2,FALSE)</f>
        <v>Brookfield Corp</v>
      </c>
      <c r="D1202" t="str">
        <f>VLOOKUP(A1202,'ALL - prices'!B:I,8,FALSE)</f>
        <v>Financials</v>
      </c>
      <c r="E1202">
        <v>2015</v>
      </c>
      <c r="F1202" t="s">
        <v>679</v>
      </c>
      <c r="G1202" t="str">
        <f t="shared" si="88"/>
        <v>2015-Q1</v>
      </c>
      <c r="H1202" s="4">
        <f>INDEX('ALL - prices'!$J$3:$DY$219,MATCH('COMBINED DATA'!A1202,'ALL - prices'!$B$3:$B$219,0),MATCH('COMBINED DATA'!G1202,'ALL - prices'!$J$1:$DY$1,0))</f>
        <v>14.037100000000001</v>
      </c>
      <c r="I1202" s="14">
        <f t="shared" ref="I1202:I1237" si="91">STDEV(H1203:H1206)</f>
        <v>0.45346506940079423</v>
      </c>
      <c r="J1202" s="15">
        <f>INDEX(MarketCap2!$E$2:$AR$224,MATCH(A1202,MarketCap2!$B$2:$B$224,0),MATCH(G1202,MarketCap2!$E$1:$AR$1,0))</f>
        <v>42847125504</v>
      </c>
      <c r="K1202">
        <f t="shared" si="89"/>
        <v>24.480904396986258</v>
      </c>
      <c r="L1202">
        <f>INDEX('PB2'!$D$2:$AQ$224,MATCH(A1202,'PB2'!$B$2:$B$224,0),MATCH(G1202,'PB2'!$D$1:$AQ$1,0))</f>
        <v>1.7020410299301201</v>
      </c>
      <c r="M1202" s="16">
        <f t="shared" si="90"/>
        <v>0.5875299022850563</v>
      </c>
      <c r="N1202" s="6">
        <f>INDEX('ROA2'!$D$2:$AQ$224,MATCH(A1202,'ROA2'!$B$2:$B$224,0),MATCH(G1202,'ROA2'!$D$1:$AQ$1,0))</f>
        <v>2.56785988807678</v>
      </c>
      <c r="O1202" s="6">
        <v>129479.999488</v>
      </c>
      <c r="P1202" s="28">
        <v>9.5134998732385095E-2</v>
      </c>
    </row>
    <row r="1203" spans="1:16" x14ac:dyDescent="0.3">
      <c r="A1203" t="s">
        <v>480</v>
      </c>
      <c r="B1203" t="e">
        <f>VLOOKUP(A1203,Sheet3!L:L,1,FALSE)</f>
        <v>#N/A</v>
      </c>
      <c r="C1203" t="str">
        <f>VLOOKUP(A1203,'ALL - prices'!B:C,2,FALSE)</f>
        <v>Brookfield Corp</v>
      </c>
      <c r="D1203" t="str">
        <f>VLOOKUP(A1203,'ALL - prices'!B:I,8,FALSE)</f>
        <v>Financials</v>
      </c>
      <c r="E1203">
        <v>2015</v>
      </c>
      <c r="F1203" t="s">
        <v>680</v>
      </c>
      <c r="G1203" t="str">
        <f t="shared" si="88"/>
        <v>2015-Q2</v>
      </c>
      <c r="H1203" s="4">
        <f>INDEX('ALL - prices'!$J$3:$DY$219,MATCH('COMBINED DATA'!A1203,'ALL - prices'!$B$3:$B$219,0),MATCH('COMBINED DATA'!G1203,'ALL - prices'!$J$1:$DY$1,0))</f>
        <v>13.5779</v>
      </c>
      <c r="I1203" s="14">
        <f t="shared" si="91"/>
        <v>0.45126105803625516</v>
      </c>
      <c r="J1203" s="15">
        <f>INDEX(MarketCap2!$E$2:$AR$224,MATCH(A1203,MarketCap2!$B$2:$B$224,0),MATCH(G1203,MarketCap2!$E$1:$AR$1,0))</f>
        <v>42778300416</v>
      </c>
      <c r="K1203">
        <f t="shared" si="89"/>
        <v>24.479296811340227</v>
      </c>
      <c r="L1203">
        <f>INDEX('PB2'!$D$2:$AQ$224,MATCH(A1203,'PB2'!$B$2:$B$224,0),MATCH(G1203,'PB2'!$D$1:$AQ$1,0))</f>
        <v>1.5632129907607999</v>
      </c>
      <c r="M1203" s="16">
        <f t="shared" si="90"/>
        <v>0.63970809218602398</v>
      </c>
      <c r="N1203" s="6">
        <f>INDEX('ROA2'!$D$2:$AQ$224,MATCH(A1203,'ROA2'!$B$2:$B$224,0),MATCH(G1203,'ROA2'!$D$1:$AQ$1,0))</f>
        <v>2.6969339847564702</v>
      </c>
      <c r="O1203" s="6">
        <v>129292.00128</v>
      </c>
      <c r="P1203" s="28">
        <v>-1.451947858691704E-3</v>
      </c>
    </row>
    <row r="1204" spans="1:16" x14ac:dyDescent="0.3">
      <c r="A1204" t="s">
        <v>480</v>
      </c>
      <c r="B1204" t="e">
        <f>VLOOKUP(A1204,Sheet3!L:L,1,FALSE)</f>
        <v>#N/A</v>
      </c>
      <c r="C1204" t="str">
        <f>VLOOKUP(A1204,'ALL - prices'!B:C,2,FALSE)</f>
        <v>Brookfield Corp</v>
      </c>
      <c r="D1204" t="str">
        <f>VLOOKUP(A1204,'ALL - prices'!B:I,8,FALSE)</f>
        <v>Financials</v>
      </c>
      <c r="E1204">
        <v>2015</v>
      </c>
      <c r="F1204" t="s">
        <v>681</v>
      </c>
      <c r="G1204" t="str">
        <f t="shared" si="88"/>
        <v>2015-Q3</v>
      </c>
      <c r="H1204" s="4">
        <f>INDEX('ALL - prices'!$J$3:$DY$219,MATCH('COMBINED DATA'!A1204,'ALL - prices'!$B$3:$B$219,0),MATCH('COMBINED DATA'!G1204,'ALL - prices'!$J$1:$DY$1,0))</f>
        <v>13.1206</v>
      </c>
      <c r="I1204" s="14">
        <f t="shared" si="91"/>
        <v>0.55212355727681139</v>
      </c>
      <c r="J1204" s="15">
        <f>INDEX(MarketCap2!$E$2:$AR$224,MATCH(A1204,MarketCap2!$B$2:$B$224,0),MATCH(G1204,MarketCap2!$E$1:$AR$1,0))</f>
        <v>41226108928</v>
      </c>
      <c r="K1204">
        <f t="shared" si="89"/>
        <v>24.442337604435991</v>
      </c>
      <c r="L1204">
        <f>INDEX('PB2'!$D$2:$AQ$224,MATCH(A1204,'PB2'!$B$2:$B$224,0),MATCH(G1204,'PB2'!$D$1:$AQ$1,0))</f>
        <v>1.4772100448608401</v>
      </c>
      <c r="M1204" s="16">
        <f t="shared" si="90"/>
        <v>0.67695180078077832</v>
      </c>
      <c r="N1204" s="6">
        <f>INDEX('ROA2'!$D$2:$AQ$224,MATCH(A1204,'ROA2'!$B$2:$B$224,0),MATCH(G1204,'ROA2'!$D$1:$AQ$1,0))</f>
        <v>2.5310978889465301</v>
      </c>
      <c r="O1204" s="6">
        <v>130998.001664</v>
      </c>
      <c r="P1204" s="28">
        <v>1.3194941428011586E-2</v>
      </c>
    </row>
    <row r="1205" spans="1:16" x14ac:dyDescent="0.3">
      <c r="A1205" t="s">
        <v>480</v>
      </c>
      <c r="B1205" t="e">
        <f>VLOOKUP(A1205,Sheet3!L:L,1,FALSE)</f>
        <v>#N/A</v>
      </c>
      <c r="C1205" t="str">
        <f>VLOOKUP(A1205,'ALL - prices'!B:C,2,FALSE)</f>
        <v>Brookfield Corp</v>
      </c>
      <c r="D1205" t="str">
        <f>VLOOKUP(A1205,'ALL - prices'!B:I,8,FALSE)</f>
        <v>Financials</v>
      </c>
      <c r="E1205">
        <v>2015</v>
      </c>
      <c r="F1205" t="s">
        <v>682</v>
      </c>
      <c r="G1205" t="str">
        <f t="shared" si="88"/>
        <v>2015-Q4</v>
      </c>
      <c r="H1205" s="4">
        <f>INDEX('ALL - prices'!$J$3:$DY$219,MATCH('COMBINED DATA'!A1205,'ALL - prices'!$B$3:$B$219,0),MATCH('COMBINED DATA'!G1205,'ALL - prices'!$J$1:$DY$1,0))</f>
        <v>13.6875</v>
      </c>
      <c r="I1205" s="14">
        <f t="shared" si="91"/>
        <v>0.46973015924038797</v>
      </c>
      <c r="J1205" s="15">
        <f>INDEX(MarketCap2!$E$2:$AR$224,MATCH(A1205,MarketCap2!$B$2:$B$224,0),MATCH(G1205,MarketCap2!$E$1:$AR$1,0))</f>
        <v>42826743808</v>
      </c>
      <c r="K1205">
        <f t="shared" si="89"/>
        <v>24.480428599720462</v>
      </c>
      <c r="L1205">
        <f>INDEX('PB2'!$D$2:$AQ$224,MATCH(A1205,'PB2'!$B$2:$B$224,0),MATCH(G1205,'PB2'!$D$1:$AQ$1,0))</f>
        <v>1.40692102909088</v>
      </c>
      <c r="M1205" s="16">
        <f t="shared" si="90"/>
        <v>0.71077194762393803</v>
      </c>
      <c r="N1205" s="6">
        <f>INDEX('ROA2'!$D$2:$AQ$224,MATCH(A1205,'ROA2'!$B$2:$B$224,0),MATCH(G1205,'ROA2'!$D$1:$AQ$1,0))</f>
        <v>2.1392021179199201</v>
      </c>
      <c r="O1205" s="6">
        <v>135413.99756799999</v>
      </c>
      <c r="P1205" s="28">
        <v>3.3710406631443833E-2</v>
      </c>
    </row>
    <row r="1206" spans="1:16" x14ac:dyDescent="0.3">
      <c r="A1206" t="s">
        <v>480</v>
      </c>
      <c r="B1206" t="e">
        <f>VLOOKUP(A1206,Sheet3!L:L,1,FALSE)</f>
        <v>#N/A</v>
      </c>
      <c r="C1206" t="str">
        <f>VLOOKUP(A1206,'ALL - prices'!B:C,2,FALSE)</f>
        <v>Brookfield Corp</v>
      </c>
      <c r="D1206" t="str">
        <f>VLOOKUP(A1206,'ALL - prices'!B:I,8,FALSE)</f>
        <v>Financials</v>
      </c>
      <c r="E1206">
        <v>2016</v>
      </c>
      <c r="F1206" t="s">
        <v>679</v>
      </c>
      <c r="G1206" t="str">
        <f t="shared" si="88"/>
        <v>2016-Q1</v>
      </c>
      <c r="H1206" s="4">
        <f>INDEX('ALL - prices'!$J$3:$DY$219,MATCH('COMBINED DATA'!A1206,'ALL - prices'!$B$3:$B$219,0),MATCH('COMBINED DATA'!G1206,'ALL - prices'!$J$1:$DY$1,0))</f>
        <v>14.224500000000001</v>
      </c>
      <c r="I1206" s="14">
        <f t="shared" si="91"/>
        <v>0.85346643948859158</v>
      </c>
      <c r="J1206" s="15">
        <f>INDEX(MarketCap2!$E$2:$AR$224,MATCH(A1206,MarketCap2!$B$2:$B$224,0),MATCH(G1206,MarketCap2!$E$1:$AR$1,0))</f>
        <v>44578361344</v>
      </c>
      <c r="K1206">
        <f t="shared" si="89"/>
        <v>24.520514406579384</v>
      </c>
      <c r="L1206">
        <f>INDEX('PB2'!$D$2:$AQ$224,MATCH(A1206,'PB2'!$B$2:$B$224,0),MATCH(G1206,'PB2'!$D$1:$AQ$1,0))</f>
        <v>1.5250289440155</v>
      </c>
      <c r="M1206" s="16">
        <f t="shared" si="90"/>
        <v>0.65572525946093529</v>
      </c>
      <c r="N1206" s="6">
        <f>INDEX('ROA2'!$D$2:$AQ$224,MATCH(A1206,'ROA2'!$B$2:$B$224,0),MATCH(G1206,'ROA2'!$D$1:$AQ$1,0))</f>
        <v>1.7405589818954501</v>
      </c>
      <c r="O1206" s="6">
        <v>139514.00345600001</v>
      </c>
      <c r="P1206" s="28">
        <v>3.0277563336398368E-2</v>
      </c>
    </row>
    <row r="1207" spans="1:16" x14ac:dyDescent="0.3">
      <c r="A1207" t="s">
        <v>480</v>
      </c>
      <c r="B1207" t="e">
        <f>VLOOKUP(A1207,Sheet3!L:L,1,FALSE)</f>
        <v>#N/A</v>
      </c>
      <c r="C1207" t="str">
        <f>VLOOKUP(A1207,'ALL - prices'!B:C,2,FALSE)</f>
        <v>Brookfield Corp</v>
      </c>
      <c r="D1207" t="str">
        <f>VLOOKUP(A1207,'ALL - prices'!B:I,8,FALSE)</f>
        <v>Financials</v>
      </c>
      <c r="E1207">
        <v>2016</v>
      </c>
      <c r="F1207" t="s">
        <v>680</v>
      </c>
      <c r="G1207" t="str">
        <f t="shared" si="88"/>
        <v>2016-Q2</v>
      </c>
      <c r="H1207" s="4">
        <f>INDEX('ALL - prices'!$J$3:$DY$219,MATCH('COMBINED DATA'!A1207,'ALL - prices'!$B$3:$B$219,0),MATCH('COMBINED DATA'!G1207,'ALL - prices'!$J$1:$DY$1,0))</f>
        <v>13.7217</v>
      </c>
      <c r="I1207" s="14">
        <f t="shared" si="91"/>
        <v>1.0055821547740389</v>
      </c>
      <c r="J1207" s="15">
        <f>INDEX(MarketCap2!$E$2:$AR$224,MATCH(A1207,MarketCap2!$B$2:$B$224,0),MATCH(G1207,MarketCap2!$E$1:$AR$1,0))</f>
        <v>42193850368</v>
      </c>
      <c r="K1207">
        <f t="shared" si="89"/>
        <v>24.465540321492554</v>
      </c>
      <c r="L1207">
        <f>INDEX('PB2'!$D$2:$AQ$224,MATCH(A1207,'PB2'!$B$2:$B$224,0),MATCH(G1207,'PB2'!$D$1:$AQ$1,0))</f>
        <v>1.4597959518432599</v>
      </c>
      <c r="M1207" s="16">
        <f t="shared" si="90"/>
        <v>0.68502724557998451</v>
      </c>
      <c r="N1207" s="6">
        <f>INDEX('ROA2'!$D$2:$AQ$224,MATCH(A1207,'ROA2'!$B$2:$B$224,0),MATCH(G1207,'ROA2'!$D$1:$AQ$1,0))</f>
        <v>1.3251420259475699</v>
      </c>
      <c r="O1207" s="6">
        <v>152791.007232</v>
      </c>
      <c r="P1207" s="28">
        <v>9.5166101230743524E-2</v>
      </c>
    </row>
    <row r="1208" spans="1:16" x14ac:dyDescent="0.3">
      <c r="A1208" t="s">
        <v>480</v>
      </c>
      <c r="B1208" t="e">
        <f>VLOOKUP(A1208,Sheet3!L:L,1,FALSE)</f>
        <v>#N/A</v>
      </c>
      <c r="C1208" t="str">
        <f>VLOOKUP(A1208,'ALL - prices'!B:C,2,FALSE)</f>
        <v>Brookfield Corp</v>
      </c>
      <c r="D1208" t="str">
        <f>VLOOKUP(A1208,'ALL - prices'!B:I,8,FALSE)</f>
        <v>Financials</v>
      </c>
      <c r="E1208">
        <v>2016</v>
      </c>
      <c r="F1208" t="s">
        <v>681</v>
      </c>
      <c r="G1208" t="str">
        <f t="shared" si="88"/>
        <v>2016-Q3</v>
      </c>
      <c r="H1208" s="4">
        <f>INDEX('ALL - prices'!$J$3:$DY$219,MATCH('COMBINED DATA'!A1208,'ALL - prices'!$B$3:$B$219,0),MATCH('COMBINED DATA'!G1208,'ALL - prices'!$J$1:$DY$1,0))</f>
        <v>14.867000000000001</v>
      </c>
      <c r="I1208" s="14">
        <f t="shared" si="91"/>
        <v>1.15595773567491</v>
      </c>
      <c r="J1208" s="15">
        <f>INDEX(MarketCap2!$E$2:$AR$224,MATCH(A1208,MarketCap2!$B$2:$B$224,0),MATCH(G1208,MarketCap2!$E$1:$AR$1,0))</f>
        <v>45545762816</v>
      </c>
      <c r="K1208">
        <f t="shared" si="89"/>
        <v>24.54198343362517</v>
      </c>
      <c r="L1208">
        <f>INDEX('PB2'!$D$2:$AQ$224,MATCH(A1208,'PB2'!$B$2:$B$224,0),MATCH(G1208,'PB2'!$D$1:$AQ$1,0))</f>
        <v>1.50389504432678</v>
      </c>
      <c r="M1208" s="16">
        <f t="shared" si="90"/>
        <v>0.66494001943310543</v>
      </c>
      <c r="N1208" s="6">
        <f>INDEX('ROA2'!$D$2:$AQ$224,MATCH(A1208,'ROA2'!$B$2:$B$224,0),MATCH(G1208,'ROA2'!$D$1:$AQ$1,0))</f>
        <v>0.98003399372100797</v>
      </c>
      <c r="O1208" s="6">
        <v>156542.99238400001</v>
      </c>
      <c r="P1208" s="28">
        <v>2.4556321867182547E-2</v>
      </c>
    </row>
    <row r="1209" spans="1:16" x14ac:dyDescent="0.3">
      <c r="A1209" t="s">
        <v>480</v>
      </c>
      <c r="B1209" t="e">
        <f>VLOOKUP(A1209,Sheet3!L:L,1,FALSE)</f>
        <v>#N/A</v>
      </c>
      <c r="C1209" t="str">
        <f>VLOOKUP(A1209,'ALL - prices'!B:C,2,FALSE)</f>
        <v>Brookfield Corp</v>
      </c>
      <c r="D1209" t="str">
        <f>VLOOKUP(A1209,'ALL - prices'!B:I,8,FALSE)</f>
        <v>Financials</v>
      </c>
      <c r="E1209">
        <v>2016</v>
      </c>
      <c r="F1209" t="s">
        <v>682</v>
      </c>
      <c r="G1209" t="str">
        <f t="shared" si="88"/>
        <v>2016-Q4</v>
      </c>
      <c r="H1209" s="4">
        <f>INDEX('ALL - prices'!$J$3:$DY$219,MATCH('COMBINED DATA'!A1209,'ALL - prices'!$B$3:$B$219,0),MATCH('COMBINED DATA'!G1209,'ALL - prices'!$J$1:$DY$1,0))</f>
        <v>14.3325</v>
      </c>
      <c r="I1209" s="14">
        <f t="shared" si="91"/>
        <v>0.93793685288509743</v>
      </c>
      <c r="J1209" s="15">
        <f>INDEX(MarketCap2!$E$2:$AR$224,MATCH(A1209,MarketCap2!$B$2:$B$224,0),MATCH(G1209,MarketCap2!$E$1:$AR$1,0))</f>
        <v>43750924288</v>
      </c>
      <c r="K1209">
        <f t="shared" si="89"/>
        <v>24.501778576109729</v>
      </c>
      <c r="L1209">
        <f>INDEX('PB2'!$D$2:$AQ$224,MATCH(A1209,'PB2'!$B$2:$B$224,0),MATCH(G1209,'PB2'!$D$1:$AQ$1,0))</f>
        <v>1.4026850461959799</v>
      </c>
      <c r="M1209" s="16">
        <f t="shared" si="90"/>
        <v>0.71291841508680509</v>
      </c>
      <c r="N1209" s="6">
        <f>INDEX('ROA2'!$D$2:$AQ$224,MATCH(A1209,'ROA2'!$B$2:$B$224,0),MATCH(G1209,'ROA2'!$D$1:$AQ$1,0))</f>
        <v>1.4604519605636599</v>
      </c>
      <c r="O1209" s="6">
        <v>159836.99558399999</v>
      </c>
      <c r="P1209" s="28">
        <v>2.1042163241135614E-2</v>
      </c>
    </row>
    <row r="1210" spans="1:16" x14ac:dyDescent="0.3">
      <c r="A1210" t="s">
        <v>480</v>
      </c>
      <c r="B1210" t="e">
        <f>VLOOKUP(A1210,Sheet3!L:L,1,FALSE)</f>
        <v>#N/A</v>
      </c>
      <c r="C1210" t="str">
        <f>VLOOKUP(A1210,'ALL - prices'!B:C,2,FALSE)</f>
        <v>Brookfield Corp</v>
      </c>
      <c r="D1210" t="str">
        <f>VLOOKUP(A1210,'ALL - prices'!B:I,8,FALSE)</f>
        <v>Financials</v>
      </c>
      <c r="E1210">
        <v>2017</v>
      </c>
      <c r="F1210" t="s">
        <v>679</v>
      </c>
      <c r="G1210" t="str">
        <f t="shared" si="88"/>
        <v>2017-Q1</v>
      </c>
      <c r="H1210" s="4">
        <f>INDEX('ALL - prices'!$J$3:$DY$219,MATCH('COMBINED DATA'!A1210,'ALL - prices'!$B$3:$B$219,0),MATCH('COMBINED DATA'!G1210,'ALL - prices'!$J$1:$DY$1,0))</f>
        <v>15.7346</v>
      </c>
      <c r="I1210" s="14">
        <f t="shared" si="91"/>
        <v>0.66714049182562385</v>
      </c>
      <c r="J1210" s="15">
        <f>INDEX(MarketCap2!$E$2:$AR$224,MATCH(A1210,MarketCap2!$B$2:$B$224,0),MATCH(G1210,MarketCap2!$E$1:$AR$1,0))</f>
        <v>47873687552</v>
      </c>
      <c r="K1210">
        <f t="shared" si="89"/>
        <v>24.591831870014008</v>
      </c>
      <c r="L1210">
        <f>INDEX('PB2'!$D$2:$AQ$224,MATCH(A1210,'PB2'!$B$2:$B$224,0),MATCH(G1210,'PB2'!$D$1:$AQ$1,0))</f>
        <v>1.55084705352783</v>
      </c>
      <c r="M1210" s="16">
        <f t="shared" si="90"/>
        <v>0.64480891118516415</v>
      </c>
      <c r="N1210" s="6">
        <f>INDEX('ROA2'!$D$2:$AQ$224,MATCH(A1210,'ROA2'!$B$2:$B$224,0),MATCH(G1210,'ROA2'!$D$1:$AQ$1,0))</f>
        <v>1.10309302806854</v>
      </c>
      <c r="O1210" s="6">
        <v>159826.00192000001</v>
      </c>
      <c r="P1210" s="28">
        <v>-6.8780472004067777E-5</v>
      </c>
    </row>
    <row r="1211" spans="1:16" x14ac:dyDescent="0.3">
      <c r="A1211" t="s">
        <v>480</v>
      </c>
      <c r="B1211" t="e">
        <f>VLOOKUP(A1211,Sheet3!L:L,1,FALSE)</f>
        <v>#N/A</v>
      </c>
      <c r="C1211" t="str">
        <f>VLOOKUP(A1211,'ALL - prices'!B:C,2,FALSE)</f>
        <v>Brookfield Corp</v>
      </c>
      <c r="D1211" t="str">
        <f>VLOOKUP(A1211,'ALL - prices'!B:I,8,FALSE)</f>
        <v>Financials</v>
      </c>
      <c r="E1211">
        <v>2017</v>
      </c>
      <c r="F1211" t="s">
        <v>680</v>
      </c>
      <c r="G1211" t="str">
        <f t="shared" si="88"/>
        <v>2017-Q2</v>
      </c>
      <c r="H1211" s="4">
        <f>INDEX('ALL - prices'!$J$3:$DY$219,MATCH('COMBINED DATA'!A1211,'ALL - prices'!$B$3:$B$219,0),MATCH('COMBINED DATA'!G1211,'ALL - prices'!$J$1:$DY$1,0))</f>
        <v>16.624099999999999</v>
      </c>
      <c r="I1211" s="14">
        <f t="shared" si="91"/>
        <v>0.66214047540281684</v>
      </c>
      <c r="J1211" s="15">
        <f>INDEX(MarketCap2!$E$2:$AR$224,MATCH(A1211,MarketCap2!$B$2:$B$224,0),MATCH(G1211,MarketCap2!$E$1:$AR$1,0))</f>
        <v>50284101632</v>
      </c>
      <c r="K1211">
        <f t="shared" si="89"/>
        <v>24.640954793156766</v>
      </c>
      <c r="L1211">
        <f>INDEX('PB2'!$D$2:$AQ$224,MATCH(A1211,'PB2'!$B$2:$B$224,0),MATCH(G1211,'PB2'!$D$1:$AQ$1,0))</f>
        <v>1.6809550523757899</v>
      </c>
      <c r="M1211" s="16">
        <f t="shared" si="90"/>
        <v>0.59489990442435858</v>
      </c>
      <c r="N1211" s="6">
        <f>INDEX('ROA2'!$D$2:$AQ$224,MATCH(A1211,'ROA2'!$B$2:$B$224,0),MATCH(G1211,'ROA2'!$D$1:$AQ$1,0))</f>
        <v>0.85135197639465299</v>
      </c>
      <c r="O1211" s="6">
        <v>165996.00332799999</v>
      </c>
      <c r="P1211" s="28">
        <v>3.8604490720404436E-2</v>
      </c>
    </row>
    <row r="1212" spans="1:16" x14ac:dyDescent="0.3">
      <c r="A1212" t="s">
        <v>480</v>
      </c>
      <c r="B1212" t="e">
        <f>VLOOKUP(A1212,Sheet3!L:L,1,FALSE)</f>
        <v>#N/A</v>
      </c>
      <c r="C1212" t="str">
        <f>VLOOKUP(A1212,'ALL - prices'!B:C,2,FALSE)</f>
        <v>Brookfield Corp</v>
      </c>
      <c r="D1212" t="str">
        <f>VLOOKUP(A1212,'ALL - prices'!B:I,8,FALSE)</f>
        <v>Financials</v>
      </c>
      <c r="E1212">
        <v>2017</v>
      </c>
      <c r="F1212" t="s">
        <v>681</v>
      </c>
      <c r="G1212" t="str">
        <f t="shared" si="88"/>
        <v>2017-Q3</v>
      </c>
      <c r="H1212" s="4">
        <f>INDEX('ALL - prices'!$J$3:$DY$219,MATCH('COMBINED DATA'!A1212,'ALL - prices'!$B$3:$B$219,0),MATCH('COMBINED DATA'!G1212,'ALL - prices'!$J$1:$DY$1,0))</f>
        <v>16.899999999999999</v>
      </c>
      <c r="I1212" s="14">
        <f t="shared" si="91"/>
        <v>1.0448430835138209</v>
      </c>
      <c r="J1212" s="15">
        <f>INDEX(MarketCap2!$E$2:$AR$224,MATCH(A1212,MarketCap2!$B$2:$B$224,0),MATCH(G1212,MarketCap2!$E$1:$AR$1,0))</f>
        <v>50940960768</v>
      </c>
      <c r="K1212">
        <f t="shared" si="89"/>
        <v>24.653933167097247</v>
      </c>
      <c r="L1212">
        <f>INDEX('PB2'!$D$2:$AQ$224,MATCH(A1212,'PB2'!$B$2:$B$224,0),MATCH(G1212,'PB2'!$D$1:$AQ$1,0))</f>
        <v>1.7240070104598999</v>
      </c>
      <c r="M1212" s="16">
        <f t="shared" si="90"/>
        <v>0.58004404502580176</v>
      </c>
      <c r="N1212" s="6">
        <f>INDEX('ROA2'!$D$2:$AQ$224,MATCH(A1212,'ROA2'!$B$2:$B$224,0),MATCH(G1212,'ROA2'!$D$1:$AQ$1,0))</f>
        <v>0.83471298217773404</v>
      </c>
      <c r="O1212" s="6">
        <v>178182.995968</v>
      </c>
      <c r="P1212" s="28">
        <v>7.3417385935004159E-2</v>
      </c>
    </row>
    <row r="1213" spans="1:16" x14ac:dyDescent="0.3">
      <c r="A1213" t="s">
        <v>480</v>
      </c>
      <c r="B1213" t="e">
        <f>VLOOKUP(A1213,Sheet3!L:L,1,FALSE)</f>
        <v>#N/A</v>
      </c>
      <c r="C1213" t="str">
        <f>VLOOKUP(A1213,'ALL - prices'!B:C,2,FALSE)</f>
        <v>Brookfield Corp</v>
      </c>
      <c r="D1213" t="str">
        <f>VLOOKUP(A1213,'ALL - prices'!B:I,8,FALSE)</f>
        <v>Financials</v>
      </c>
      <c r="E1213">
        <v>2017</v>
      </c>
      <c r="F1213" t="s">
        <v>682</v>
      </c>
      <c r="G1213" t="str">
        <f t="shared" si="88"/>
        <v>2017-Q4</v>
      </c>
      <c r="H1213" s="4">
        <f>INDEX('ALL - prices'!$J$3:$DY$219,MATCH('COMBINED DATA'!A1213,'ALL - prices'!$B$3:$B$219,0),MATCH('COMBINED DATA'!G1213,'ALL - prices'!$J$1:$DY$1,0))</f>
        <v>18.010100000000001</v>
      </c>
      <c r="I1213" s="14">
        <f t="shared" si="91"/>
        <v>1.0529165098271889</v>
      </c>
      <c r="J1213" s="15">
        <f>INDEX(MarketCap2!$E$2:$AR$224,MATCH(A1213,MarketCap2!$B$2:$B$224,0),MATCH(G1213,MarketCap2!$E$1:$AR$1,0))</f>
        <v>54130814976</v>
      </c>
      <c r="K1213">
        <f t="shared" si="89"/>
        <v>24.714669453544417</v>
      </c>
      <c r="L1213" t="str">
        <f>INDEX('PB2'!$D$2:$AQ$224,MATCH(A1213,'PB2'!$B$2:$B$224,0),MATCH(G1213,'PB2'!$D$1:$AQ$1,0))</f>
        <v>--</v>
      </c>
      <c r="M1213" s="19" t="e">
        <f t="shared" si="90"/>
        <v>#VALUE!</v>
      </c>
      <c r="N1213" s="6">
        <f>INDEX('ROA2'!$D$2:$AQ$224,MATCH(A1213,'ROA2'!$B$2:$B$224,0),MATCH(G1213,'ROA2'!$D$1:$AQ$1,0))</f>
        <v>0.342029988765717</v>
      </c>
      <c r="O1213" s="6">
        <v>184576.99942400001</v>
      </c>
      <c r="P1213" s="28">
        <v>3.588447607620375E-2</v>
      </c>
    </row>
    <row r="1214" spans="1:16" x14ac:dyDescent="0.3">
      <c r="A1214" t="s">
        <v>480</v>
      </c>
      <c r="B1214" t="e">
        <f>VLOOKUP(A1214,Sheet3!L:L,1,FALSE)</f>
        <v>#N/A</v>
      </c>
      <c r="C1214" t="str">
        <f>VLOOKUP(A1214,'ALL - prices'!B:C,2,FALSE)</f>
        <v>Brookfield Corp</v>
      </c>
      <c r="D1214" t="str">
        <f>VLOOKUP(A1214,'ALL - prices'!B:I,8,FALSE)</f>
        <v>Financials</v>
      </c>
      <c r="E1214">
        <v>2018</v>
      </c>
      <c r="F1214" t="s">
        <v>679</v>
      </c>
      <c r="G1214" t="str">
        <f t="shared" si="88"/>
        <v>2018-Q1</v>
      </c>
      <c r="H1214" s="4">
        <f>INDEX('ALL - prices'!$J$3:$DY$219,MATCH('COMBINED DATA'!A1214,'ALL - prices'!$B$3:$B$219,0),MATCH('COMBINED DATA'!G1214,'ALL - prices'!$J$1:$DY$1,0))</f>
        <v>16.590699999999998</v>
      </c>
      <c r="I1214" s="14">
        <f t="shared" si="91"/>
        <v>1.5678251143436464</v>
      </c>
      <c r="J1214" s="15">
        <f>INDEX(MarketCap2!$E$2:$AR$224,MATCH(A1214,MarketCap2!$B$2:$B$224,0),MATCH(G1214,MarketCap2!$E$1:$AR$1,0))</f>
        <v>49715200000</v>
      </c>
      <c r="K1214">
        <f t="shared" si="89"/>
        <v>24.629576558301061</v>
      </c>
      <c r="L1214">
        <f>INDEX('PB2'!$D$2:$AQ$224,MATCH(A1214,'PB2'!$B$2:$B$224,0),MATCH(G1214,'PB2'!$D$1:$AQ$1,0))</f>
        <v>1.52314400672913</v>
      </c>
      <c r="M1214" s="16">
        <f t="shared" si="90"/>
        <v>0.65653673952172542</v>
      </c>
      <c r="N1214" s="23" t="str">
        <f>INDEX('ROA2'!$D$2:$AQ$224,MATCH(A1214,'ROA2'!$B$2:$B$224,0),MATCH(G1214,'ROA2'!$D$1:$AQ$1,0))</f>
        <v>--</v>
      </c>
      <c r="O1214" s="6" t="e">
        <v>#VALUE!</v>
      </c>
      <c r="P1214" s="28" t="e">
        <v>#VALUE!</v>
      </c>
    </row>
    <row r="1215" spans="1:16" x14ac:dyDescent="0.3">
      <c r="A1215" t="s">
        <v>480</v>
      </c>
      <c r="B1215" t="e">
        <f>VLOOKUP(A1215,Sheet3!L:L,1,FALSE)</f>
        <v>#N/A</v>
      </c>
      <c r="C1215" t="str">
        <f>VLOOKUP(A1215,'ALL - prices'!B:C,2,FALSE)</f>
        <v>Brookfield Corp</v>
      </c>
      <c r="D1215" t="str">
        <f>VLOOKUP(A1215,'ALL - prices'!B:I,8,FALSE)</f>
        <v>Financials</v>
      </c>
      <c r="E1215">
        <v>2018</v>
      </c>
      <c r="F1215" t="s">
        <v>680</v>
      </c>
      <c r="G1215" t="str">
        <f t="shared" si="88"/>
        <v>2018-Q2</v>
      </c>
      <c r="H1215" s="4">
        <f>INDEX('ALL - prices'!$J$3:$DY$219,MATCH('COMBINED DATA'!A1215,'ALL - prices'!$B$3:$B$219,0),MATCH('COMBINED DATA'!G1215,'ALL - prices'!$J$1:$DY$1,0))</f>
        <v>17.684699999999999</v>
      </c>
      <c r="I1215" s="14">
        <f t="shared" si="91"/>
        <v>1.6831207351722175</v>
      </c>
      <c r="J1215" s="15">
        <f>INDEX(MarketCap2!$E$2:$AR$224,MATCH(A1215,MarketCap2!$B$2:$B$224,0),MATCH(G1215,MarketCap2!$E$1:$AR$1,0))</f>
        <v>52900311040</v>
      </c>
      <c r="K1215">
        <f t="shared" si="89"/>
        <v>24.691675055566535</v>
      </c>
      <c r="L1215">
        <f>INDEX('PB2'!$D$2:$AQ$224,MATCH(A1215,'PB2'!$B$2:$B$224,0),MATCH(G1215,'PB2'!$D$1:$AQ$1,0))</f>
        <v>1.59327304363251</v>
      </c>
      <c r="M1215" s="16">
        <f t="shared" si="90"/>
        <v>0.627638811813508</v>
      </c>
      <c r="N1215" s="23" t="str">
        <f>INDEX('ROA2'!$D$2:$AQ$224,MATCH(A1215,'ROA2'!$B$2:$B$224,0),MATCH(G1215,'ROA2'!$D$1:$AQ$1,0))</f>
        <v>--</v>
      </c>
      <c r="O1215" s="6">
        <v>195934.99443200001</v>
      </c>
      <c r="P1215" s="28" t="e">
        <v>#VALUE!</v>
      </c>
    </row>
    <row r="1216" spans="1:16" x14ac:dyDescent="0.3">
      <c r="A1216" t="s">
        <v>480</v>
      </c>
      <c r="B1216" t="e">
        <f>VLOOKUP(A1216,Sheet3!L:L,1,FALSE)</f>
        <v>#N/A</v>
      </c>
      <c r="C1216" t="str">
        <f>VLOOKUP(A1216,'ALL - prices'!B:C,2,FALSE)</f>
        <v>Brookfield Corp</v>
      </c>
      <c r="D1216" t="str">
        <f>VLOOKUP(A1216,'ALL - prices'!B:I,8,FALSE)</f>
        <v>Financials</v>
      </c>
      <c r="E1216">
        <v>2018</v>
      </c>
      <c r="F1216" t="s">
        <v>681</v>
      </c>
      <c r="G1216" t="str">
        <f t="shared" si="88"/>
        <v>2018-Q3</v>
      </c>
      <c r="H1216" s="4">
        <f>INDEX('ALL - prices'!$J$3:$DY$219,MATCH('COMBINED DATA'!A1216,'ALL - prices'!$B$3:$B$219,0),MATCH('COMBINED DATA'!G1216,'ALL - prices'!$J$1:$DY$1,0))</f>
        <v>19.129200000000001</v>
      </c>
      <c r="I1216" s="14">
        <f t="shared" si="91"/>
        <v>2.5654521096030671</v>
      </c>
      <c r="J1216" s="15">
        <f>INDEX(MarketCap2!$E$2:$AR$224,MATCH(A1216,MarketCap2!$B$2:$B$224,0),MATCH(G1216,MarketCap2!$E$1:$AR$1,0))</f>
        <v>57047818240</v>
      </c>
      <c r="K1216">
        <f t="shared" si="89"/>
        <v>24.767155669578429</v>
      </c>
      <c r="L1216">
        <f>INDEX('PB2'!$D$2:$AQ$224,MATCH(A1216,'PB2'!$B$2:$B$224,0),MATCH(G1216,'PB2'!$D$1:$AQ$1,0))</f>
        <v>1.8775869607925399</v>
      </c>
      <c r="M1216" s="16">
        <f t="shared" si="90"/>
        <v>0.53259850056579772</v>
      </c>
      <c r="N1216" s="23" t="str">
        <f>INDEX('ROA2'!$D$2:$AQ$224,MATCH(A1216,'ROA2'!$B$2:$B$224,0),MATCH(G1216,'ROA2'!$D$1:$AQ$1,0))</f>
        <v>--</v>
      </c>
      <c r="O1216" s="6">
        <v>199168</v>
      </c>
      <c r="P1216" s="28">
        <v>1.650039890715908E-2</v>
      </c>
    </row>
    <row r="1217" spans="1:16" x14ac:dyDescent="0.3">
      <c r="A1217" t="s">
        <v>480</v>
      </c>
      <c r="B1217" t="e">
        <f>VLOOKUP(A1217,Sheet3!L:L,1,FALSE)</f>
        <v>#N/A</v>
      </c>
      <c r="C1217" t="str">
        <f>VLOOKUP(A1217,'ALL - prices'!B:C,2,FALSE)</f>
        <v>Brookfield Corp</v>
      </c>
      <c r="D1217" t="str">
        <f>VLOOKUP(A1217,'ALL - prices'!B:I,8,FALSE)</f>
        <v>Financials</v>
      </c>
      <c r="E1217">
        <v>2018</v>
      </c>
      <c r="F1217" t="s">
        <v>682</v>
      </c>
      <c r="G1217" t="str">
        <f t="shared" si="88"/>
        <v>2018-Q4</v>
      </c>
      <c r="H1217" s="4">
        <f>INDEX('ALL - prices'!$J$3:$DY$219,MATCH('COMBINED DATA'!A1217,'ALL - prices'!$B$3:$B$219,0),MATCH('COMBINED DATA'!G1217,'ALL - prices'!$J$1:$DY$1,0))</f>
        <v>17.468</v>
      </c>
      <c r="I1217" s="14">
        <f t="shared" si="91"/>
        <v>2.1799867176583128</v>
      </c>
      <c r="J1217" s="15">
        <f>INDEX(MarketCap2!$E$2:$AR$224,MATCH(A1217,MarketCap2!$B$2:$B$224,0),MATCH(G1217,MarketCap2!$E$1:$AR$1,0))</f>
        <v>51992440832</v>
      </c>
      <c r="K1217">
        <f t="shared" si="89"/>
        <v>24.674364176345414</v>
      </c>
      <c r="L1217">
        <f>INDEX('PB2'!$D$2:$AQ$224,MATCH(A1217,'PB2'!$B$2:$B$224,0),MATCH(G1217,'PB2'!$D$1:$AQ$1,0))</f>
        <v>1.4301940202712999</v>
      </c>
      <c r="M1217" s="16">
        <f t="shared" si="90"/>
        <v>0.69920583209423959</v>
      </c>
      <c r="N1217" s="23" t="str">
        <f>INDEX('ROA2'!$D$2:$AQ$224,MATCH(A1217,'ROA2'!$B$2:$B$224,0),MATCH(G1217,'ROA2'!$D$1:$AQ$1,0))</f>
        <v>--</v>
      </c>
      <c r="O1217" s="6">
        <v>233960.99686399999</v>
      </c>
      <c r="P1217" s="28">
        <v>0.17469170179948579</v>
      </c>
    </row>
    <row r="1218" spans="1:16" x14ac:dyDescent="0.3">
      <c r="A1218" t="s">
        <v>480</v>
      </c>
      <c r="B1218" t="e">
        <f>VLOOKUP(A1218,Sheet3!L:L,1,FALSE)</f>
        <v>#N/A</v>
      </c>
      <c r="C1218" t="str">
        <f>VLOOKUP(A1218,'ALL - prices'!B:C,2,FALSE)</f>
        <v>Brookfield Corp</v>
      </c>
      <c r="D1218" t="str">
        <f>VLOOKUP(A1218,'ALL - prices'!B:I,8,FALSE)</f>
        <v>Financials</v>
      </c>
      <c r="E1218">
        <v>2019</v>
      </c>
      <c r="F1218" t="s">
        <v>679</v>
      </c>
      <c r="G1218" t="str">
        <f t="shared" si="88"/>
        <v>2019-Q1</v>
      </c>
      <c r="H1218" s="4">
        <f>INDEX('ALL - prices'!$J$3:$DY$219,MATCH('COMBINED DATA'!A1218,'ALL - prices'!$B$3:$B$219,0),MATCH('COMBINED DATA'!G1218,'ALL - prices'!$J$1:$DY$1,0))</f>
        <v>20.8612</v>
      </c>
      <c r="I1218" s="14">
        <f t="shared" si="91"/>
        <v>2.0976432066726693</v>
      </c>
      <c r="J1218" s="15">
        <f>INDEX(MarketCap2!$E$2:$AR$224,MATCH(A1218,MarketCap2!$B$2:$B$224,0),MATCH(G1218,MarketCap2!$E$1:$AR$1,0))</f>
        <v>61842223104</v>
      </c>
      <c r="K1218">
        <f t="shared" si="89"/>
        <v>24.847852189867904</v>
      </c>
      <c r="L1218">
        <f>INDEX('PB2'!$D$2:$AQ$224,MATCH(A1218,'PB2'!$B$2:$B$224,0),MATCH(G1218,'PB2'!$D$1:$AQ$1,0))</f>
        <v>1.68583500385284</v>
      </c>
      <c r="M1218" s="16">
        <f t="shared" si="90"/>
        <v>0.59317786006019602</v>
      </c>
      <c r="N1218" s="23" t="str">
        <f>INDEX('ROA2'!$D$2:$AQ$224,MATCH(A1218,'ROA2'!$B$2:$B$224,0),MATCH(G1218,'ROA2'!$D$1:$AQ$1,0))</f>
        <v>--</v>
      </c>
      <c r="O1218" s="6">
        <v>256281.001984</v>
      </c>
      <c r="P1218" s="28">
        <v>9.540053863325984E-2</v>
      </c>
    </row>
    <row r="1219" spans="1:16" x14ac:dyDescent="0.3">
      <c r="A1219" t="s">
        <v>480</v>
      </c>
      <c r="B1219" t="e">
        <f>VLOOKUP(A1219,Sheet3!L:L,1,FALSE)</f>
        <v>#N/A</v>
      </c>
      <c r="C1219" t="str">
        <f>VLOOKUP(A1219,'ALL - prices'!B:C,2,FALSE)</f>
        <v>Brookfield Corp</v>
      </c>
      <c r="D1219" t="str">
        <f>VLOOKUP(A1219,'ALL - prices'!B:I,8,FALSE)</f>
        <v>Financials</v>
      </c>
      <c r="E1219">
        <v>2019</v>
      </c>
      <c r="F1219" t="s">
        <v>680</v>
      </c>
      <c r="G1219" t="str">
        <f t="shared" si="88"/>
        <v>2019-Q2</v>
      </c>
      <c r="H1219" s="4">
        <f>INDEX('ALL - prices'!$J$3:$DY$219,MATCH('COMBINED DATA'!A1219,'ALL - prices'!$B$3:$B$219,0),MATCH('COMBINED DATA'!G1219,'ALL - prices'!$J$1:$DY$1,0))</f>
        <v>21.064499999999999</v>
      </c>
      <c r="I1219" s="14">
        <f t="shared" si="91"/>
        <v>1.7618791086034626</v>
      </c>
      <c r="J1219" s="15">
        <f>INDEX(MarketCap2!$E$2:$AR$224,MATCH(A1219,MarketCap2!$B$2:$B$224,0),MATCH(G1219,MarketCap2!$E$1:$AR$1,0))</f>
        <v>62293467136</v>
      </c>
      <c r="K1219">
        <f t="shared" si="89"/>
        <v>24.855122395861063</v>
      </c>
      <c r="L1219">
        <f>INDEX('PB2'!$D$2:$AQ$224,MATCH(A1219,'PB2'!$B$2:$B$224,0),MATCH(G1219,'PB2'!$D$1:$AQ$1,0))</f>
        <v>1.7156740427017201</v>
      </c>
      <c r="M1219" s="16">
        <f t="shared" si="90"/>
        <v>0.58286129830656641</v>
      </c>
      <c r="N1219" s="6">
        <f>INDEX('ROA2'!$D$2:$AQ$224,MATCH(A1219,'ROA2'!$B$2:$B$224,0),MATCH(G1219,'ROA2'!$D$1:$AQ$1,0))</f>
        <v>1.45253801345825</v>
      </c>
      <c r="O1219" s="6">
        <v>264224.99737599998</v>
      </c>
      <c r="P1219" s="28">
        <v>3.0997207481247235E-2</v>
      </c>
    </row>
    <row r="1220" spans="1:16" x14ac:dyDescent="0.3">
      <c r="A1220" t="s">
        <v>480</v>
      </c>
      <c r="B1220" t="e">
        <f>VLOOKUP(A1220,Sheet3!L:L,1,FALSE)</f>
        <v>#N/A</v>
      </c>
      <c r="C1220" t="str">
        <f>VLOOKUP(A1220,'ALL - prices'!B:C,2,FALSE)</f>
        <v>Brookfield Corp</v>
      </c>
      <c r="D1220" t="str">
        <f>VLOOKUP(A1220,'ALL - prices'!B:I,8,FALSE)</f>
        <v>Financials</v>
      </c>
      <c r="E1220">
        <v>2019</v>
      </c>
      <c r="F1220" t="s">
        <v>681</v>
      </c>
      <c r="G1220" t="str">
        <f t="shared" si="88"/>
        <v>2019-Q3</v>
      </c>
      <c r="H1220" s="4">
        <f>INDEX('ALL - prices'!$J$3:$DY$219,MATCH('COMBINED DATA'!A1220,'ALL - prices'!$B$3:$B$219,0),MATCH('COMBINED DATA'!G1220,'ALL - prices'!$J$1:$DY$1,0))</f>
        <v>23.727499999999999</v>
      </c>
      <c r="I1220" s="14">
        <f t="shared" si="91"/>
        <v>1.7559556382019825</v>
      </c>
      <c r="J1220" s="15">
        <f>INDEX(MarketCap2!$E$2:$AR$224,MATCH(A1220,MarketCap2!$B$2:$B$224,0),MATCH(G1220,MarketCap2!$E$1:$AR$1,0))</f>
        <v>69971222528</v>
      </c>
      <c r="K1220">
        <f t="shared" si="89"/>
        <v>24.971349887725367</v>
      </c>
      <c r="L1220">
        <f>INDEX('PB2'!$D$2:$AQ$224,MATCH(A1220,'PB2'!$B$2:$B$224,0),MATCH(G1220,'PB2'!$D$1:$AQ$1,0))</f>
        <v>1.8185629844665501</v>
      </c>
      <c r="M1220" s="16">
        <f t="shared" si="90"/>
        <v>0.54988472136604938</v>
      </c>
      <c r="N1220" s="6">
        <f>INDEX('ROA2'!$D$2:$AQ$224,MATCH(A1220,'ROA2'!$B$2:$B$224,0),MATCH(G1220,'ROA2'!$D$1:$AQ$1,0))</f>
        <v>1.26095795631409</v>
      </c>
      <c r="O1220" s="6">
        <v>286335.99180800002</v>
      </c>
      <c r="P1220" s="28">
        <v>8.3682447352002184E-2</v>
      </c>
    </row>
    <row r="1221" spans="1:16" x14ac:dyDescent="0.3">
      <c r="A1221" t="s">
        <v>480</v>
      </c>
      <c r="B1221" t="e">
        <f>VLOOKUP(A1221,Sheet3!L:L,1,FALSE)</f>
        <v>#N/A</v>
      </c>
      <c r="C1221" t="str">
        <f>VLOOKUP(A1221,'ALL - prices'!B:C,2,FALSE)</f>
        <v>Brookfield Corp</v>
      </c>
      <c r="D1221" t="str">
        <f>VLOOKUP(A1221,'ALL - prices'!B:I,8,FALSE)</f>
        <v>Financials</v>
      </c>
      <c r="E1221">
        <v>2019</v>
      </c>
      <c r="F1221" t="s">
        <v>682</v>
      </c>
      <c r="G1221" t="str">
        <f t="shared" si="88"/>
        <v>2019-Q4</v>
      </c>
      <c r="H1221" s="4">
        <f>INDEX('ALL - prices'!$J$3:$DY$219,MATCH('COMBINED DATA'!A1221,'ALL - prices'!$B$3:$B$219,0),MATCH('COMBINED DATA'!G1221,'ALL - prices'!$J$1:$DY$1,0))</f>
        <v>25.375499999999999</v>
      </c>
      <c r="I1221" s="14">
        <f t="shared" si="91"/>
        <v>2.5380797536392223</v>
      </c>
      <c r="J1221" s="15">
        <f>INDEX(MarketCap2!$E$2:$AR$224,MATCH(A1221,MarketCap2!$B$2:$B$224,0),MATCH(G1221,MarketCap2!$E$1:$AR$1,0))</f>
        <v>78628151296</v>
      </c>
      <c r="K1221">
        <f t="shared" si="89"/>
        <v>25.087995631240144</v>
      </c>
      <c r="L1221">
        <f>INDEX('PB2'!$D$2:$AQ$224,MATCH(A1221,'PB2'!$B$2:$B$224,0),MATCH(G1221,'PB2'!$D$1:$AQ$1,0))</f>
        <v>1.88452196121216</v>
      </c>
      <c r="M1221" s="16">
        <f t="shared" si="90"/>
        <v>0.53063854950078759</v>
      </c>
      <c r="N1221" s="6">
        <f>INDEX('ROA2'!$D$2:$AQ$224,MATCH(A1221,'ROA2'!$B$2:$B$224,0),MATCH(G1221,'ROA2'!$D$1:$AQ$1,0))</f>
        <v>1.46373295783997</v>
      </c>
      <c r="O1221" s="6">
        <v>291407.98668799998</v>
      </c>
      <c r="P1221" s="28">
        <v>1.7713438146472815E-2</v>
      </c>
    </row>
    <row r="1222" spans="1:16" x14ac:dyDescent="0.3">
      <c r="A1222" t="s">
        <v>480</v>
      </c>
      <c r="B1222" t="e">
        <f>VLOOKUP(A1222,Sheet3!L:L,1,FALSE)</f>
        <v>#N/A</v>
      </c>
      <c r="C1222" t="str">
        <f>VLOOKUP(A1222,'ALL - prices'!B:C,2,FALSE)</f>
        <v>Brookfield Corp</v>
      </c>
      <c r="D1222" t="str">
        <f>VLOOKUP(A1222,'ALL - prices'!B:I,8,FALSE)</f>
        <v>Financials</v>
      </c>
      <c r="E1222">
        <v>2020</v>
      </c>
      <c r="F1222" t="s">
        <v>679</v>
      </c>
      <c r="G1222" t="str">
        <f t="shared" si="88"/>
        <v>2020-Q1</v>
      </c>
      <c r="H1222" s="4">
        <f>INDEX('ALL - prices'!$J$3:$DY$219,MATCH('COMBINED DATA'!A1222,'ALL - prices'!$B$3:$B$219,0),MATCH('COMBINED DATA'!G1222,'ALL - prices'!$J$1:$DY$1,0))</f>
        <v>21.1572</v>
      </c>
      <c r="I1222" s="14">
        <f t="shared" si="91"/>
        <v>3.1078144950806048</v>
      </c>
      <c r="J1222" s="15">
        <f>INDEX(MarketCap2!$E$2:$AR$224,MATCH(A1222,MarketCap2!$B$2:$B$224,0),MATCH(G1222,MarketCap2!$E$1:$AR$1,0))</f>
        <v>62968913920</v>
      </c>
      <c r="K1222">
        <f t="shared" si="89"/>
        <v>24.865907011720111</v>
      </c>
      <c r="L1222">
        <f>INDEX('PB2'!$D$2:$AQ$224,MATCH(A1222,'PB2'!$B$2:$B$224,0),MATCH(G1222,'PB2'!$D$1:$AQ$1,0))</f>
        <v>1.54589200019836</v>
      </c>
      <c r="M1222" s="16">
        <f t="shared" si="90"/>
        <v>0.64687571956623469</v>
      </c>
      <c r="N1222" s="6">
        <f>INDEX('ROA2'!$D$2:$AQ$224,MATCH(A1222,'ROA2'!$B$2:$B$224,0),MATCH(G1222,'ROA2'!$D$1:$AQ$1,0))</f>
        <v>0.96751397848129295</v>
      </c>
      <c r="O1222" s="6">
        <v>323968.991232</v>
      </c>
      <c r="P1222" s="28">
        <v>0.11173682957036424</v>
      </c>
    </row>
    <row r="1223" spans="1:16" x14ac:dyDescent="0.3">
      <c r="A1223" t="s">
        <v>480</v>
      </c>
      <c r="B1223" t="e">
        <f>VLOOKUP(A1223,Sheet3!L:L,1,FALSE)</f>
        <v>#N/A</v>
      </c>
      <c r="C1223" t="str">
        <f>VLOOKUP(A1223,'ALL - prices'!B:C,2,FALSE)</f>
        <v>Brookfield Corp</v>
      </c>
      <c r="D1223" t="str">
        <f>VLOOKUP(A1223,'ALL - prices'!B:I,8,FALSE)</f>
        <v>Financials</v>
      </c>
      <c r="E1223">
        <v>2020</v>
      </c>
      <c r="F1223" t="s">
        <v>680</v>
      </c>
      <c r="G1223" t="str">
        <f t="shared" si="88"/>
        <v>2020-Q2</v>
      </c>
      <c r="H1223" s="4">
        <f>INDEX('ALL - prices'!$J$3:$DY$219,MATCH('COMBINED DATA'!A1223,'ALL - prices'!$B$3:$B$219,0),MATCH('COMBINED DATA'!G1223,'ALL - prices'!$J$1:$DY$1,0))</f>
        <v>22.815799999999999</v>
      </c>
      <c r="I1223" s="14">
        <f t="shared" si="91"/>
        <v>4.2878498313063158</v>
      </c>
      <c r="J1223" s="15">
        <f>INDEX(MarketCap2!$E$2:$AR$224,MATCH(A1223,MarketCap2!$B$2:$B$224,0),MATCH(G1223,MarketCap2!$E$1:$AR$1,0))</f>
        <v>70279823360</v>
      </c>
      <c r="K1223">
        <f t="shared" si="89"/>
        <v>24.975750586887077</v>
      </c>
      <c r="L1223">
        <f>INDEX('PB2'!$D$2:$AQ$224,MATCH(A1223,'PB2'!$B$2:$B$224,0),MATCH(G1223,'PB2'!$D$1:$AQ$1,0))</f>
        <v>1.7761800289154099</v>
      </c>
      <c r="M1223" s="16">
        <f t="shared" si="90"/>
        <v>0.5630059924784937</v>
      </c>
      <c r="N1223" s="6">
        <f>INDEX('ROA2'!$D$2:$AQ$224,MATCH(A1223,'ROA2'!$B$2:$B$224,0),MATCH(G1223,'ROA2'!$D$1:$AQ$1,0))</f>
        <v>0.65845102071762096</v>
      </c>
      <c r="O1223" s="6">
        <v>312582.99596799997</v>
      </c>
      <c r="P1223" s="28">
        <v>-3.5145324312370101E-2</v>
      </c>
    </row>
    <row r="1224" spans="1:16" x14ac:dyDescent="0.3">
      <c r="A1224" t="s">
        <v>480</v>
      </c>
      <c r="B1224" t="e">
        <f>VLOOKUP(A1224,Sheet3!L:L,1,FALSE)</f>
        <v>#N/A</v>
      </c>
      <c r="C1224" t="str">
        <f>VLOOKUP(A1224,'ALL - prices'!B:C,2,FALSE)</f>
        <v>Brookfield Corp</v>
      </c>
      <c r="D1224" t="str">
        <f>VLOOKUP(A1224,'ALL - prices'!B:I,8,FALSE)</f>
        <v>Financials</v>
      </c>
      <c r="E1224">
        <v>2020</v>
      </c>
      <c r="F1224" t="s">
        <v>681</v>
      </c>
      <c r="G1224" t="str">
        <f t="shared" si="88"/>
        <v>2020-Q3</v>
      </c>
      <c r="H1224" s="4">
        <f>INDEX('ALL - prices'!$J$3:$DY$219,MATCH('COMBINED DATA'!A1224,'ALL - prices'!$B$3:$B$219,0),MATCH('COMBINED DATA'!G1224,'ALL - prices'!$J$1:$DY$1,0))</f>
        <v>22.577300000000001</v>
      </c>
      <c r="I1224" s="14">
        <f t="shared" si="91"/>
        <v>3.81460308638614</v>
      </c>
      <c r="J1224" s="15">
        <f>INDEX(MarketCap2!$E$2:$AR$224,MATCH(A1224,MarketCap2!$B$2:$B$224,0),MATCH(G1224,MarketCap2!$E$1:$AR$1,0))</f>
        <v>69342814208</v>
      </c>
      <c r="K1224">
        <f t="shared" si="89"/>
        <v>24.962328362015711</v>
      </c>
      <c r="L1224">
        <f>INDEX('PB2'!$D$2:$AQ$224,MATCH(A1224,'PB2'!$B$2:$B$224,0),MATCH(G1224,'PB2'!$D$1:$AQ$1,0))</f>
        <v>1.72577905654907</v>
      </c>
      <c r="M1224" s="16">
        <f t="shared" si="90"/>
        <v>0.57944845037095072</v>
      </c>
      <c r="N1224" s="6">
        <f>INDEX('ROA2'!$D$2:$AQ$224,MATCH(A1224,'ROA2'!$B$2:$B$224,0),MATCH(G1224,'ROA2'!$D$1:$AQ$1,0))</f>
        <v>0.28003999590873702</v>
      </c>
      <c r="O1224" s="6">
        <v>316435.00543999998</v>
      </c>
      <c r="P1224" s="28">
        <v>1.2323157438782583E-2</v>
      </c>
    </row>
    <row r="1225" spans="1:16" x14ac:dyDescent="0.3">
      <c r="A1225" t="s">
        <v>480</v>
      </c>
      <c r="B1225" t="e">
        <f>VLOOKUP(A1225,Sheet3!L:L,1,FALSE)</f>
        <v>#N/A</v>
      </c>
      <c r="C1225" t="str">
        <f>VLOOKUP(A1225,'ALL - prices'!B:C,2,FALSE)</f>
        <v>Brookfield Corp</v>
      </c>
      <c r="D1225" t="str">
        <f>VLOOKUP(A1225,'ALL - prices'!B:I,8,FALSE)</f>
        <v>Financials</v>
      </c>
      <c r="E1225">
        <v>2020</v>
      </c>
      <c r="F1225" t="s">
        <v>682</v>
      </c>
      <c r="G1225" t="str">
        <f t="shared" si="88"/>
        <v>2020-Q4</v>
      </c>
      <c r="H1225" s="4">
        <f>INDEX('ALL - prices'!$J$3:$DY$219,MATCH('COMBINED DATA'!A1225,'ALL - prices'!$B$3:$B$219,0),MATCH('COMBINED DATA'!G1225,'ALL - prices'!$J$1:$DY$1,0))</f>
        <v>27.043800000000001</v>
      </c>
      <c r="I1225" s="14">
        <f t="shared" si="91"/>
        <v>4.6619986654509997</v>
      </c>
      <c r="J1225" s="15">
        <f>INDEX(MarketCap2!$E$2:$AR$224,MATCH(A1225,MarketCap2!$B$2:$B$224,0),MATCH(G1225,MarketCap2!$E$1:$AR$1,0))</f>
        <v>82881200128</v>
      </c>
      <c r="K1225">
        <f t="shared" si="89"/>
        <v>25.140674095661627</v>
      </c>
      <c r="L1225">
        <f>INDEX('PB2'!$D$2:$AQ$224,MATCH(A1225,'PB2'!$B$2:$B$224,0),MATCH(G1225,'PB2'!$D$1:$AQ$1,0))</f>
        <v>1.9645960330963099</v>
      </c>
      <c r="M1225" s="16">
        <f t="shared" si="90"/>
        <v>0.50901049536578047</v>
      </c>
      <c r="N1225" s="6">
        <f>INDEX('ROA2'!$D$2:$AQ$224,MATCH(A1225,'ROA2'!$B$2:$B$224,0),MATCH(G1225,'ROA2'!$D$1:$AQ$1,0))</f>
        <v>2.2312000393867E-2</v>
      </c>
      <c r="O1225" s="6">
        <v>327082.99980799999</v>
      </c>
      <c r="P1225" s="28">
        <v>3.364986232542154E-2</v>
      </c>
    </row>
    <row r="1226" spans="1:16" x14ac:dyDescent="0.3">
      <c r="A1226" t="s">
        <v>480</v>
      </c>
      <c r="B1226" t="e">
        <f>VLOOKUP(A1226,Sheet3!L:L,1,FALSE)</f>
        <v>#N/A</v>
      </c>
      <c r="C1226" t="str">
        <f>VLOOKUP(A1226,'ALL - prices'!B:C,2,FALSE)</f>
        <v>Brookfield Corp</v>
      </c>
      <c r="D1226" t="str">
        <f>VLOOKUP(A1226,'ALL - prices'!B:I,8,FALSE)</f>
        <v>Financials</v>
      </c>
      <c r="E1226">
        <v>2021</v>
      </c>
      <c r="F1226" t="s">
        <v>679</v>
      </c>
      <c r="G1226" t="str">
        <f t="shared" si="88"/>
        <v>2021-Q1</v>
      </c>
      <c r="H1226" s="4">
        <f>INDEX('ALL - prices'!$J$3:$DY$219,MATCH('COMBINED DATA'!A1226,'ALL - prices'!$B$3:$B$219,0),MATCH('COMBINED DATA'!G1226,'ALL - prices'!$J$1:$DY$1,0))</f>
        <v>28.814399999999999</v>
      </c>
      <c r="I1226" s="14">
        <f t="shared" si="91"/>
        <v>2.9491024684074079</v>
      </c>
      <c r="J1226" s="15">
        <f>INDEX(MarketCap2!$E$2:$AR$224,MATCH(A1226,MarketCap2!$B$2:$B$224,0),MATCH(G1226,MarketCap2!$E$1:$AR$1,0))</f>
        <v>84435189760</v>
      </c>
      <c r="K1226">
        <f t="shared" si="89"/>
        <v>25.159250091937235</v>
      </c>
      <c r="L1226">
        <f>INDEX('PB2'!$D$2:$AQ$224,MATCH(A1226,'PB2'!$B$2:$B$224,0),MATCH(G1226,'PB2'!$D$1:$AQ$1,0))</f>
        <v>2.03744292259216</v>
      </c>
      <c r="M1226" s="16">
        <f t="shared" si="90"/>
        <v>0.49081129533078582</v>
      </c>
      <c r="N1226" s="6">
        <f>INDEX('ROA2'!$D$2:$AQ$224,MATCH(A1226,'ROA2'!$B$2:$B$224,0),MATCH(G1226,'ROA2'!$D$1:$AQ$1,0))</f>
        <v>-4.0139999240636999E-2</v>
      </c>
      <c r="O1226" s="6">
        <v>343696.01536000002</v>
      </c>
      <c r="P1226" s="28">
        <v>5.0791436918922669E-2</v>
      </c>
    </row>
    <row r="1227" spans="1:16" x14ac:dyDescent="0.3">
      <c r="A1227" t="s">
        <v>480</v>
      </c>
      <c r="B1227" t="e">
        <f>VLOOKUP(A1227,Sheet3!L:L,1,FALSE)</f>
        <v>#N/A</v>
      </c>
      <c r="C1227" t="str">
        <f>VLOOKUP(A1227,'ALL - prices'!B:C,2,FALSE)</f>
        <v>Brookfield Corp</v>
      </c>
      <c r="D1227" t="str">
        <f>VLOOKUP(A1227,'ALL - prices'!B:I,8,FALSE)</f>
        <v>Financials</v>
      </c>
      <c r="E1227">
        <v>2021</v>
      </c>
      <c r="F1227" t="s">
        <v>680</v>
      </c>
      <c r="G1227" t="str">
        <f t="shared" si="88"/>
        <v>2021-Q2</v>
      </c>
      <c r="H1227" s="4">
        <f>INDEX('ALL - prices'!$J$3:$DY$219,MATCH('COMBINED DATA'!A1227,'ALL - prices'!$B$3:$B$219,0),MATCH('COMBINED DATA'!G1227,'ALL - prices'!$J$1:$DY$1,0))</f>
        <v>32.927</v>
      </c>
      <c r="I1227" s="14">
        <f t="shared" si="91"/>
        <v>4.1336332262510505</v>
      </c>
      <c r="J1227" s="15">
        <f>INDEX(MarketCap2!$E$2:$AR$224,MATCH(A1227,MarketCap2!$B$2:$B$224,0),MATCH(G1227,MarketCap2!$E$1:$AR$1,0))</f>
        <v>99787628544</v>
      </c>
      <c r="K1227">
        <f t="shared" si="89"/>
        <v>25.326310050094875</v>
      </c>
      <c r="L1227">
        <f>INDEX('PB2'!$D$2:$AQ$224,MATCH(A1227,'PB2'!$B$2:$B$224,0),MATCH(G1227,'PB2'!$D$1:$AQ$1,0))</f>
        <v>2.3013160228729199</v>
      </c>
      <c r="M1227" s="16">
        <f t="shared" si="90"/>
        <v>0.43453397536928401</v>
      </c>
      <c r="N1227" s="6">
        <f>INDEX('ROA2'!$D$2:$AQ$224,MATCH(A1227,'ROA2'!$B$2:$B$224,0),MATCH(G1227,'ROA2'!$D$1:$AQ$1,0))</f>
        <v>0.42396199703216603</v>
      </c>
      <c r="O1227" s="6">
        <v>345022.98828799999</v>
      </c>
      <c r="P1227" s="28">
        <v>3.8608912198474367E-3</v>
      </c>
    </row>
    <row r="1228" spans="1:16" x14ac:dyDescent="0.3">
      <c r="A1228" t="s">
        <v>480</v>
      </c>
      <c r="B1228" t="e">
        <f>VLOOKUP(A1228,Sheet3!L:L,1,FALSE)</f>
        <v>#N/A</v>
      </c>
      <c r="C1228" t="str">
        <f>VLOOKUP(A1228,'ALL - prices'!B:C,2,FALSE)</f>
        <v>Brookfield Corp</v>
      </c>
      <c r="D1228" t="str">
        <f>VLOOKUP(A1228,'ALL - prices'!B:I,8,FALSE)</f>
        <v>Financials</v>
      </c>
      <c r="E1228">
        <v>2021</v>
      </c>
      <c r="F1228" t="s">
        <v>681</v>
      </c>
      <c r="G1228" t="str">
        <f t="shared" si="88"/>
        <v>2021-Q3</v>
      </c>
      <c r="H1228" s="4">
        <f>INDEX('ALL - prices'!$J$3:$DY$219,MATCH('COMBINED DATA'!A1228,'ALL - prices'!$B$3:$B$219,0),MATCH('COMBINED DATA'!G1228,'ALL - prices'!$J$1:$DY$1,0))</f>
        <v>35.418399999999998</v>
      </c>
      <c r="I1228" s="14">
        <f t="shared" si="91"/>
        <v>5.0787914089705293</v>
      </c>
      <c r="J1228" s="15">
        <f>INDEX(MarketCap2!$E$2:$AR$224,MATCH(A1228,MarketCap2!$B$2:$B$224,0),MATCH(G1228,MarketCap2!$E$1:$AR$1,0))</f>
        <v>106435616768</v>
      </c>
      <c r="K1228">
        <f t="shared" si="89"/>
        <v>25.390806101899813</v>
      </c>
      <c r="L1228">
        <f>INDEX('PB2'!$D$2:$AQ$224,MATCH(A1228,'PB2'!$B$2:$B$224,0),MATCH(G1228,'PB2'!$D$1:$AQ$1,0))</f>
        <v>2.16148805618286</v>
      </c>
      <c r="M1228" s="16">
        <f t="shared" si="90"/>
        <v>0.4626442404525602</v>
      </c>
      <c r="N1228" s="6">
        <f>INDEX('ROA2'!$D$2:$AQ$224,MATCH(A1228,'ROA2'!$B$2:$B$224,0),MATCH(G1228,'ROA2'!$D$1:$AQ$1,0))</f>
        <v>0.86111098527908303</v>
      </c>
      <c r="O1228" s="6">
        <v>349216.99737599998</v>
      </c>
      <c r="P1228" s="28">
        <v>1.2155738111279528E-2</v>
      </c>
    </row>
    <row r="1229" spans="1:16" x14ac:dyDescent="0.3">
      <c r="A1229" t="s">
        <v>480</v>
      </c>
      <c r="B1229" t="e">
        <f>VLOOKUP(A1229,Sheet3!L:L,1,FALSE)</f>
        <v>#N/A</v>
      </c>
      <c r="C1229" t="str">
        <f>VLOOKUP(A1229,'ALL - prices'!B:C,2,FALSE)</f>
        <v>Brookfield Corp</v>
      </c>
      <c r="D1229" t="str">
        <f>VLOOKUP(A1229,'ALL - prices'!B:I,8,FALSE)</f>
        <v>Financials</v>
      </c>
      <c r="E1229">
        <v>2021</v>
      </c>
      <c r="F1229" t="s">
        <v>682</v>
      </c>
      <c r="G1229" t="str">
        <f t="shared" si="88"/>
        <v>2021-Q4</v>
      </c>
      <c r="H1229" s="4">
        <f>INDEX('ALL - prices'!$J$3:$DY$219,MATCH('COMBINED DATA'!A1229,'ALL - prices'!$B$3:$B$219,0),MATCH('COMBINED DATA'!G1229,'ALL - prices'!$J$1:$DY$1,0))</f>
        <v>39.954799999999999</v>
      </c>
      <c r="I1229" s="14">
        <f t="shared" si="91"/>
        <v>4.0487841214986497</v>
      </c>
      <c r="J1229" s="15">
        <f>INDEX(MarketCap2!$E$2:$AR$224,MATCH(A1229,MarketCap2!$B$2:$B$224,0),MATCH(G1229,MarketCap2!$E$1:$AR$1,0))</f>
        <v>119800979456</v>
      </c>
      <c r="K1229">
        <f t="shared" si="89"/>
        <v>25.509097698353937</v>
      </c>
      <c r="L1229">
        <f>INDEX('PB2'!$D$2:$AQ$224,MATCH(A1229,'PB2'!$B$2:$B$224,0),MATCH(G1229,'PB2'!$D$1:$AQ$1,0))</f>
        <v>2.24472999572754</v>
      </c>
      <c r="M1229" s="16">
        <f t="shared" si="90"/>
        <v>0.44548787689536345</v>
      </c>
      <c r="N1229" s="6">
        <f>INDEX('ROA2'!$D$2:$AQ$224,MATCH(A1229,'ROA2'!$B$2:$B$224,0),MATCH(G1229,'ROA2'!$D$1:$AQ$1,0))</f>
        <v>1.0082210302352901</v>
      </c>
      <c r="O1229" s="6">
        <v>365423.98463999998</v>
      </c>
      <c r="P1229" s="28">
        <v>4.6409502933071792E-2</v>
      </c>
    </row>
    <row r="1230" spans="1:16" x14ac:dyDescent="0.3">
      <c r="A1230" t="s">
        <v>480</v>
      </c>
      <c r="B1230" t="e">
        <f>VLOOKUP(A1230,Sheet3!L:L,1,FALSE)</f>
        <v>#N/A</v>
      </c>
      <c r="C1230" t="str">
        <f>VLOOKUP(A1230,'ALL - prices'!B:C,2,FALSE)</f>
        <v>Brookfield Corp</v>
      </c>
      <c r="D1230" t="str">
        <f>VLOOKUP(A1230,'ALL - prices'!B:I,8,FALSE)</f>
        <v>Financials</v>
      </c>
      <c r="E1230">
        <v>2022</v>
      </c>
      <c r="F1230" t="s">
        <v>679</v>
      </c>
      <c r="G1230" t="str">
        <f t="shared" si="88"/>
        <v>2022-Q1</v>
      </c>
      <c r="H1230" s="4">
        <f>INDEX('ALL - prices'!$J$3:$DY$219,MATCH('COMBINED DATA'!A1230,'ALL - prices'!$B$3:$B$219,0),MATCH('COMBINED DATA'!G1230,'ALL - prices'!$J$1:$DY$1,0))</f>
        <v>37.065899999999999</v>
      </c>
      <c r="I1230" s="14">
        <f t="shared" si="91"/>
        <v>1.0526000364177581</v>
      </c>
      <c r="J1230" s="15">
        <f>INDEX(MarketCap2!$E$2:$AR$224,MATCH(A1230,MarketCap2!$B$2:$B$224,0),MATCH(G1230,MarketCap2!$E$1:$AR$1,0))</f>
        <v>110846091264</v>
      </c>
      <c r="K1230">
        <f t="shared" si="89"/>
        <v>25.431408510898532</v>
      </c>
      <c r="L1230">
        <f>INDEX('PB2'!$D$2:$AQ$224,MATCH(A1230,'PB2'!$B$2:$B$224,0),MATCH(G1230,'PB2'!$D$1:$AQ$1,0))</f>
        <v>2.0437870025634801</v>
      </c>
      <c r="M1230" s="16">
        <f t="shared" si="90"/>
        <v>0.48928777741796015</v>
      </c>
      <c r="N1230" s="6">
        <f>INDEX('ROA2'!$D$2:$AQ$224,MATCH(A1230,'ROA2'!$B$2:$B$224,0),MATCH(G1230,'ROA2'!$D$1:$AQ$1,0))</f>
        <v>1.0796259641647299</v>
      </c>
      <c r="O1230" s="6">
        <v>391003.01312000002</v>
      </c>
      <c r="P1230" s="28">
        <v>6.9998220027071831E-2</v>
      </c>
    </row>
    <row r="1231" spans="1:16" x14ac:dyDescent="0.3">
      <c r="A1231" t="s">
        <v>480</v>
      </c>
      <c r="B1231" t="e">
        <f>VLOOKUP(A1231,Sheet3!L:L,1,FALSE)</f>
        <v>#N/A</v>
      </c>
      <c r="C1231" t="str">
        <f>VLOOKUP(A1231,'ALL - prices'!B:C,2,FALSE)</f>
        <v>Brookfield Corp</v>
      </c>
      <c r="D1231" t="str">
        <f>VLOOKUP(A1231,'ALL - prices'!B:I,8,FALSE)</f>
        <v>Financials</v>
      </c>
      <c r="E1231">
        <v>2022</v>
      </c>
      <c r="F1231" t="s">
        <v>680</v>
      </c>
      <c r="G1231" t="str">
        <f t="shared" si="88"/>
        <v>2022-Q2</v>
      </c>
      <c r="H1231" s="4">
        <f>INDEX('ALL - prices'!$J$3:$DY$219,MATCH('COMBINED DATA'!A1231,'ALL - prices'!$B$3:$B$219,0),MATCH('COMBINED DATA'!G1231,'ALL - prices'!$J$1:$DY$1,0))</f>
        <v>30.111799999999999</v>
      </c>
      <c r="I1231" s="14">
        <f t="shared" si="91"/>
        <v>0.85029424465887105</v>
      </c>
      <c r="J1231" s="15">
        <f>INDEX(MarketCap2!$E$2:$AR$224,MATCH(A1231,MarketCap2!$B$2:$B$224,0),MATCH(G1231,MarketCap2!$E$1:$AR$1,0))</f>
        <v>93991280640</v>
      </c>
      <c r="K1231">
        <f t="shared" si="89"/>
        <v>25.266467855765082</v>
      </c>
      <c r="L1231">
        <f>INDEX('PB2'!$D$2:$AQ$224,MATCH(A1231,'PB2'!$B$2:$B$224,0),MATCH(G1231,'PB2'!$D$1:$AQ$1,0))</f>
        <v>1.6682039499282799</v>
      </c>
      <c r="M1231" s="16">
        <f t="shared" si="90"/>
        <v>0.59944708801522284</v>
      </c>
      <c r="N1231" s="6">
        <f>INDEX('ROA2'!$D$2:$AQ$224,MATCH(A1231,'ROA2'!$B$2:$B$224,0),MATCH(G1231,'ROA2'!$D$1:$AQ$1,0))</f>
        <v>1.09508204460144</v>
      </c>
      <c r="O1231" s="6">
        <v>401952.99737599998</v>
      </c>
      <c r="P1231" s="28">
        <v>2.800485901278562E-2</v>
      </c>
    </row>
    <row r="1232" spans="1:16" x14ac:dyDescent="0.3">
      <c r="A1232" t="s">
        <v>480</v>
      </c>
      <c r="B1232" t="e">
        <f>VLOOKUP(A1232,Sheet3!L:L,1,FALSE)</f>
        <v>#N/A</v>
      </c>
      <c r="C1232" t="str">
        <f>VLOOKUP(A1232,'ALL - prices'!B:C,2,FALSE)</f>
        <v>Brookfield Corp</v>
      </c>
      <c r="D1232" t="str">
        <f>VLOOKUP(A1232,'ALL - prices'!B:I,8,FALSE)</f>
        <v>Financials</v>
      </c>
      <c r="E1232">
        <v>2022</v>
      </c>
      <c r="F1232" t="s">
        <v>681</v>
      </c>
      <c r="G1232" t="str">
        <f t="shared" si="88"/>
        <v>2022-Q3</v>
      </c>
      <c r="H1232" s="4">
        <f>INDEX('ALL - prices'!$J$3:$DY$219,MATCH('COMBINED DATA'!A1232,'ALL - prices'!$B$3:$B$219,0),MATCH('COMBINED DATA'!G1232,'ALL - prices'!$J$1:$DY$1,0))</f>
        <v>29.802</v>
      </c>
      <c r="I1232" s="14">
        <f t="shared" si="91"/>
        <v>0.70141029065257776</v>
      </c>
      <c r="J1232" s="15">
        <f>INDEX(MarketCap2!$E$2:$AR$224,MATCH(A1232,MarketCap2!$B$2:$B$224,0),MATCH(G1232,MarketCap2!$E$1:$AR$1,0))</f>
        <v>88254849024</v>
      </c>
      <c r="K1232">
        <f t="shared" si="89"/>
        <v>25.203494477697909</v>
      </c>
      <c r="L1232">
        <f>INDEX('PB2'!$D$2:$AQ$224,MATCH(A1232,'PB2'!$B$2:$B$224,0),MATCH(G1232,'PB2'!$D$1:$AQ$1,0))</f>
        <v>1.5986100435257</v>
      </c>
      <c r="M1232" s="16">
        <f t="shared" si="90"/>
        <v>0.62554342383244477</v>
      </c>
      <c r="N1232" s="6">
        <f>INDEX('ROA2'!$D$2:$AQ$224,MATCH(A1232,'ROA2'!$B$2:$B$224,0),MATCH(G1232,'ROA2'!$D$1:$AQ$1,0))</f>
        <v>1.0153950452804601</v>
      </c>
      <c r="O1232" s="6">
        <v>411866.005504</v>
      </c>
      <c r="P1232" s="28">
        <v>2.4662107740739309E-2</v>
      </c>
    </row>
    <row r="1233" spans="1:16" x14ac:dyDescent="0.3">
      <c r="A1233" t="s">
        <v>480</v>
      </c>
      <c r="B1233" t="e">
        <f>VLOOKUP(A1233,Sheet3!L:L,1,FALSE)</f>
        <v>#N/A</v>
      </c>
      <c r="C1233" t="str">
        <f>VLOOKUP(A1233,'ALL - prices'!B:C,2,FALSE)</f>
        <v>Brookfield Corp</v>
      </c>
      <c r="D1233" t="str">
        <f>VLOOKUP(A1233,'ALL - prices'!B:I,8,FALSE)</f>
        <v>Financials</v>
      </c>
      <c r="E1233">
        <v>2022</v>
      </c>
      <c r="F1233" t="s">
        <v>682</v>
      </c>
      <c r="G1233" t="str">
        <f t="shared" si="88"/>
        <v>2022-Q4</v>
      </c>
      <c r="H1233" s="4">
        <f>INDEX('ALL - prices'!$J$3:$DY$219,MATCH('COMBINED DATA'!A1233,'ALL - prices'!$B$3:$B$219,0),MATCH('COMBINED DATA'!G1233,'ALL - prices'!$J$1:$DY$1,0))</f>
        <v>27.7896</v>
      </c>
      <c r="I1233" s="14">
        <f t="shared" si="91"/>
        <v>3.218164421426184</v>
      </c>
      <c r="J1233" s="15">
        <f>INDEX(MarketCap2!$E$2:$AR$224,MATCH(A1233,MarketCap2!$B$2:$B$224,0),MATCH(G1233,MarketCap2!$E$1:$AR$1,0))</f>
        <v>69743304704</v>
      </c>
      <c r="K1233">
        <f t="shared" si="89"/>
        <v>24.96808726313375</v>
      </c>
      <c r="L1233">
        <f>INDEX('PB2'!$D$2:$AQ$224,MATCH(A1233,'PB2'!$B$2:$B$224,0),MATCH(G1233,'PB2'!$D$1:$AQ$1,0))</f>
        <v>1.25020098686218</v>
      </c>
      <c r="M1233" s="16">
        <f t="shared" si="90"/>
        <v>0.79987138908748778</v>
      </c>
      <c r="N1233" s="6">
        <f>INDEX('ROA2'!$D$2:$AQ$224,MATCH(A1233,'ROA2'!$B$2:$B$224,0),MATCH(G1233,'ROA2'!$D$1:$AQ$1,0))</f>
        <v>0.88965499401092496</v>
      </c>
      <c r="O1233" s="6">
        <v>419150.00422399997</v>
      </c>
      <c r="P1233" s="28">
        <v>1.7685360342100952E-2</v>
      </c>
    </row>
    <row r="1234" spans="1:16" x14ac:dyDescent="0.3">
      <c r="A1234" t="s">
        <v>480</v>
      </c>
      <c r="B1234" t="e">
        <f>VLOOKUP(A1234,Sheet3!L:L,1,FALSE)</f>
        <v>#N/A</v>
      </c>
      <c r="C1234" t="str">
        <f>VLOOKUP(A1234,'ALL - prices'!B:C,2,FALSE)</f>
        <v>Brookfield Corp</v>
      </c>
      <c r="D1234" t="str">
        <f>VLOOKUP(A1234,'ALL - prices'!B:I,8,FALSE)</f>
        <v>Financials</v>
      </c>
      <c r="E1234">
        <v>2023</v>
      </c>
      <c r="F1234" t="s">
        <v>679</v>
      </c>
      <c r="G1234" t="str">
        <f t="shared" si="88"/>
        <v>2023-Q1</v>
      </c>
      <c r="H1234" s="4">
        <f>INDEX('ALL - prices'!$J$3:$DY$219,MATCH('COMBINED DATA'!A1234,'ALL - prices'!$B$3:$B$219,0),MATCH('COMBINED DATA'!G1234,'ALL - prices'!$J$1:$DY$1,0))</f>
        <v>28.7956</v>
      </c>
      <c r="I1234" s="14">
        <f t="shared" si="91"/>
        <v>4.5359285108820941</v>
      </c>
      <c r="J1234" s="15">
        <f>INDEX(MarketCap2!$E$2:$AR$224,MATCH(A1234,MarketCap2!$B$2:$B$224,0),MATCH(G1234,MarketCap2!$E$1:$AR$1,0))</f>
        <v>72165679104</v>
      </c>
      <c r="K1234">
        <f t="shared" si="89"/>
        <v>25.002230411156081</v>
      </c>
      <c r="L1234">
        <f>INDEX('PB2'!$D$2:$AQ$224,MATCH(A1234,'PB2'!$B$2:$B$224,0),MATCH(G1234,'PB2'!$D$1:$AQ$1,0))</f>
        <v>1.3354680538177499</v>
      </c>
      <c r="M1234" s="16">
        <f t="shared" si="90"/>
        <v>0.7488011391521231</v>
      </c>
      <c r="N1234" s="6">
        <f>INDEX('ROA2'!$D$2:$AQ$224,MATCH(A1234,'ROA2'!$B$2:$B$224,0),MATCH(G1234,'ROA2'!$D$1:$AQ$1,0))</f>
        <v>0.49406000971794101</v>
      </c>
      <c r="O1234" s="6">
        <v>441284.00179200002</v>
      </c>
      <c r="P1234" s="28">
        <v>5.2806864714168802E-2</v>
      </c>
    </row>
    <row r="1235" spans="1:16" x14ac:dyDescent="0.3">
      <c r="A1235" t="s">
        <v>480</v>
      </c>
      <c r="B1235" t="e">
        <f>VLOOKUP(A1235,Sheet3!L:L,1,FALSE)</f>
        <v>#N/A</v>
      </c>
      <c r="C1235" t="str">
        <f>VLOOKUP(A1235,'ALL - prices'!B:C,2,FALSE)</f>
        <v>Brookfield Corp</v>
      </c>
      <c r="D1235" t="str">
        <f>VLOOKUP(A1235,'ALL - prices'!B:I,8,FALSE)</f>
        <v>Financials</v>
      </c>
      <c r="E1235">
        <v>2023</v>
      </c>
      <c r="F1235" t="s">
        <v>680</v>
      </c>
      <c r="G1235" t="str">
        <f t="shared" si="88"/>
        <v>2023-Q2</v>
      </c>
      <c r="H1235" s="4">
        <f>INDEX('ALL - prices'!$J$3:$DY$219,MATCH('COMBINED DATA'!A1235,'ALL - prices'!$B$3:$B$219,0),MATCH('COMBINED DATA'!G1235,'ALL - prices'!$J$1:$DY$1,0))</f>
        <v>29.234100000000002</v>
      </c>
      <c r="I1235" s="14">
        <f t="shared" si="91"/>
        <v>4.5339626688471597</v>
      </c>
      <c r="J1235" s="15">
        <f>INDEX(MarketCap2!$E$2:$AR$224,MATCH(A1235,MarketCap2!$B$2:$B$224,0),MATCH(G1235,MarketCap2!$E$1:$AR$1,0))</f>
        <v>73055068160</v>
      </c>
      <c r="K1235">
        <f t="shared" si="89"/>
        <v>25.014479352065713</v>
      </c>
      <c r="L1235">
        <f>INDEX('PB2'!$D$2:$AQ$224,MATCH(A1235,'PB2'!$B$2:$B$224,0),MATCH(G1235,'PB2'!$D$1:$AQ$1,0))</f>
        <v>1.3019599914550799</v>
      </c>
      <c r="M1235" s="16">
        <f t="shared" si="90"/>
        <v>0.76807275689200927</v>
      </c>
      <c r="N1235" s="6">
        <f>INDEX('ROA2'!$D$2:$AQ$224,MATCH(A1235,'ROA2'!$B$2:$B$224,0),MATCH(G1235,'ROA2'!$D$1:$AQ$1,0))</f>
        <v>0.190289005637169</v>
      </c>
      <c r="O1235" s="6">
        <v>456742.01088000002</v>
      </c>
      <c r="P1235" s="28">
        <v>3.5029615905464322E-2</v>
      </c>
    </row>
    <row r="1236" spans="1:16" x14ac:dyDescent="0.3">
      <c r="A1236" t="s">
        <v>480</v>
      </c>
      <c r="B1236" t="e">
        <f>VLOOKUP(A1236,Sheet3!L:L,1,FALSE)</f>
        <v>#N/A</v>
      </c>
      <c r="C1236" t="str">
        <f>VLOOKUP(A1236,'ALL - prices'!B:C,2,FALSE)</f>
        <v>Brookfield Corp</v>
      </c>
      <c r="D1236" t="str">
        <f>VLOOKUP(A1236,'ALL - prices'!B:I,8,FALSE)</f>
        <v>Financials</v>
      </c>
      <c r="E1236">
        <v>2023</v>
      </c>
      <c r="F1236" t="s">
        <v>681</v>
      </c>
      <c r="G1236" t="str">
        <f t="shared" si="88"/>
        <v>2023-Q3</v>
      </c>
      <c r="H1236" s="4">
        <f>INDEX('ALL - prices'!$J$3:$DY$219,MATCH('COMBINED DATA'!A1236,'ALL - prices'!$B$3:$B$219,0),MATCH('COMBINED DATA'!G1236,'ALL - prices'!$J$1:$DY$1,0))</f>
        <v>27.895600000000002</v>
      </c>
      <c r="I1236" s="14">
        <f t="shared" si="91"/>
        <v>5.569818173199212</v>
      </c>
      <c r="J1236" s="15">
        <f>INDEX(MarketCap2!$E$2:$AR$224,MATCH(A1236,MarketCap2!$B$2:$B$224,0),MATCH(G1236,MarketCap2!$E$1:$AR$1,0))</f>
        <v>69575475200</v>
      </c>
      <c r="K1236">
        <f t="shared" si="89"/>
        <v>24.965677974374568</v>
      </c>
      <c r="L1236">
        <f>INDEX('PB2'!$D$2:$AQ$224,MATCH(A1236,'PB2'!$B$2:$B$224,0),MATCH(G1236,'PB2'!$D$1:$AQ$1,0))</f>
        <v>1.2106070518493699</v>
      </c>
      <c r="M1236" s="16">
        <f t="shared" si="90"/>
        <v>0.82603186432159104</v>
      </c>
      <c r="N1236" s="6">
        <f>INDEX('ROA2'!$D$2:$AQ$224,MATCH(A1236,'ROA2'!$B$2:$B$224,0),MATCH(G1236,'ROA2'!$D$1:$AQ$1,0))</f>
        <v>7.0399999618529996E-2</v>
      </c>
      <c r="O1236" s="6">
        <v>463133.99910399999</v>
      </c>
      <c r="P1236" s="28">
        <v>1.3994745549428648E-2</v>
      </c>
    </row>
    <row r="1237" spans="1:16" x14ac:dyDescent="0.3">
      <c r="A1237" t="s">
        <v>480</v>
      </c>
      <c r="B1237" t="e">
        <f>VLOOKUP(A1237,Sheet3!L:L,1,FALSE)</f>
        <v>#N/A</v>
      </c>
      <c r="C1237" t="str">
        <f>VLOOKUP(A1237,'ALL - prices'!B:C,2,FALSE)</f>
        <v>Brookfield Corp</v>
      </c>
      <c r="D1237" t="str">
        <f>VLOOKUP(A1237,'ALL - prices'!B:I,8,FALSE)</f>
        <v>Financials</v>
      </c>
      <c r="E1237">
        <v>2023</v>
      </c>
      <c r="F1237" t="s">
        <v>682</v>
      </c>
      <c r="G1237" t="str">
        <f t="shared" si="88"/>
        <v>2023-Q4</v>
      </c>
      <c r="H1237" s="4">
        <f>INDEX('ALL - prices'!$J$3:$DY$219,MATCH('COMBINED DATA'!A1237,'ALL - prices'!$B$3:$B$219,0),MATCH('COMBINED DATA'!G1237,'ALL - prices'!$J$1:$DY$1,0))</f>
        <v>34.980899999999998</v>
      </c>
      <c r="I1237" s="14">
        <f t="shared" si="91"/>
        <v>8.4185062678898017</v>
      </c>
      <c r="J1237" s="15">
        <f>INDEX(MarketCap2!$E$2:$AR$224,MATCH(A1237,MarketCap2!$B$2:$B$224,0),MATCH(G1237,MarketCap2!$E$1:$AR$1,0))</f>
        <v>87132307456</v>
      </c>
      <c r="K1237">
        <f t="shared" si="89"/>
        <v>25.190693575749535</v>
      </c>
      <c r="L1237">
        <f>INDEX('PB2'!$D$2:$AQ$224,MATCH(A1237,'PB2'!$B$2:$B$224,0),MATCH(G1237,'PB2'!$D$1:$AQ$1,0))</f>
        <v>1.47117495536804</v>
      </c>
      <c r="M1237" s="16">
        <f t="shared" si="90"/>
        <v>0.67972880883486264</v>
      </c>
      <c r="N1237" s="6">
        <f>INDEX('ROA2'!$D$2:$AQ$224,MATCH(A1237,'ROA2'!$B$2:$B$224,0),MATCH(G1237,'ROA2'!$D$1:$AQ$1,0))</f>
        <v>2.5699000805616001E-2</v>
      </c>
      <c r="O1237" s="6">
        <v>475814.985728</v>
      </c>
      <c r="P1237" s="28">
        <v>2.7380815592319335E-2</v>
      </c>
    </row>
    <row r="1238" spans="1:16" x14ac:dyDescent="0.3">
      <c r="A1238" t="s">
        <v>480</v>
      </c>
      <c r="B1238" t="e">
        <f>VLOOKUP(A1238,Sheet3!L:L,1,FALSE)</f>
        <v>#N/A</v>
      </c>
      <c r="C1238" t="str">
        <f>VLOOKUP(A1238,'ALL - prices'!B:C,2,FALSE)</f>
        <v>Brookfield Corp</v>
      </c>
      <c r="D1238" t="str">
        <f>VLOOKUP(A1238,'ALL - prices'!B:I,8,FALSE)</f>
        <v>Financials</v>
      </c>
      <c r="E1238" s="18">
        <v>2024</v>
      </c>
      <c r="F1238" t="s">
        <v>679</v>
      </c>
      <c r="G1238" t="str">
        <f t="shared" si="88"/>
        <v>2024-Q1</v>
      </c>
      <c r="H1238" s="4">
        <f>INDEX('ALL - prices'!$J$3:$DY$219,MATCH('COMBINED DATA'!A1238,'ALL - prices'!$B$3:$B$219,0),MATCH('COMBINED DATA'!G1238,'ALL - prices'!$J$1:$DY$1,0))</f>
        <v>37.375300000000003</v>
      </c>
      <c r="I1238" s="14" t="s">
        <v>769</v>
      </c>
      <c r="J1238" s="15">
        <f>INDEX(MarketCap2!$E$2:$AR$224,MATCH(A1238,MarketCap2!$B$2:$B$224,0),MATCH(G1238,MarketCap2!$E$1:$AR$1,0))</f>
        <v>85826363392</v>
      </c>
      <c r="K1238">
        <f t="shared" si="89"/>
        <v>25.175592061884934</v>
      </c>
      <c r="L1238">
        <f>INDEX('PB2'!$D$2:$AQ$224,MATCH(A1238,'PB2'!$B$2:$B$224,0),MATCH(G1238,'PB2'!$D$1:$AQ$1,0))</f>
        <v>1.5649889707565301</v>
      </c>
      <c r="M1238" s="16">
        <f t="shared" si="90"/>
        <v>0.63898213897098</v>
      </c>
      <c r="N1238" s="6">
        <f>INDEX('ROA2'!$D$2:$AQ$224,MATCH(A1238,'ROA2'!$B$2:$B$224,0),MATCH(G1238,'ROA2'!$D$1:$AQ$1,0))</f>
        <v>0.24265100061893499</v>
      </c>
      <c r="O1238" s="6">
        <v>490094.985216</v>
      </c>
      <c r="P1238" s="28">
        <v>3.0011664021366433E-2</v>
      </c>
    </row>
    <row r="1239" spans="1:16" x14ac:dyDescent="0.3">
      <c r="A1239" t="s">
        <v>480</v>
      </c>
      <c r="B1239" t="e">
        <f>VLOOKUP(A1239,Sheet3!L:L,1,FALSE)</f>
        <v>#N/A</v>
      </c>
      <c r="C1239" t="str">
        <f>VLOOKUP(A1239,'ALL - prices'!B:C,2,FALSE)</f>
        <v>Brookfield Corp</v>
      </c>
      <c r="D1239" t="str">
        <f>VLOOKUP(A1239,'ALL - prices'!B:I,8,FALSE)</f>
        <v>Financials</v>
      </c>
      <c r="E1239" s="18">
        <v>2024</v>
      </c>
      <c r="F1239" t="s">
        <v>680</v>
      </c>
      <c r="G1239" t="str">
        <f t="shared" si="88"/>
        <v>2024-Q2</v>
      </c>
      <c r="H1239" s="4">
        <f>INDEX('ALL - prices'!$J$3:$DY$219,MATCH('COMBINED DATA'!A1239,'ALL - prices'!$B$3:$B$219,0),MATCH('COMBINED DATA'!G1239,'ALL - prices'!$J$1:$DY$1,0))</f>
        <v>37.591900000000003</v>
      </c>
      <c r="I1239" s="14" t="s">
        <v>769</v>
      </c>
      <c r="J1239" s="15">
        <f>INDEX(MarketCap2!$E$2:$AR$224,MATCH(A1239,MarketCap2!$B$2:$B$224,0),MATCH(G1239,MarketCap2!$E$1:$AR$1,0))</f>
        <v>93528629248</v>
      </c>
      <c r="K1239">
        <f t="shared" si="89"/>
        <v>25.261533421538655</v>
      </c>
      <c r="L1239">
        <f>INDEX('PB2'!$D$2:$AQ$224,MATCH(A1239,'PB2'!$B$2:$B$224,0),MATCH(G1239,'PB2'!$D$1:$AQ$1,0))</f>
        <v>1.5220140218734699</v>
      </c>
      <c r="M1239" s="16">
        <f t="shared" si="90"/>
        <v>0.65702417036150884</v>
      </c>
      <c r="N1239" s="6">
        <f>INDEX('ROA2'!$D$2:$AQ$224,MATCH(A1239,'ROA2'!$B$2:$B$224,0),MATCH(G1239,'ROA2'!$D$1:$AQ$1,0))</f>
        <v>0.234451994299889</v>
      </c>
      <c r="O1239" s="6">
        <v>491854.987264</v>
      </c>
      <c r="P1239" s="28">
        <v>3.5911447802803114E-3</v>
      </c>
    </row>
    <row r="1240" spans="1:16" x14ac:dyDescent="0.3">
      <c r="A1240" t="s">
        <v>480</v>
      </c>
      <c r="B1240" t="e">
        <f>VLOOKUP(A1240,Sheet3!L:L,1,FALSE)</f>
        <v>#N/A</v>
      </c>
      <c r="C1240" t="str">
        <f>VLOOKUP(A1240,'ALL - prices'!B:C,2,FALSE)</f>
        <v>Brookfield Corp</v>
      </c>
      <c r="D1240" t="str">
        <f>VLOOKUP(A1240,'ALL - prices'!B:I,8,FALSE)</f>
        <v>Financials</v>
      </c>
      <c r="E1240" s="18">
        <v>2024</v>
      </c>
      <c r="F1240" t="s">
        <v>681</v>
      </c>
      <c r="G1240" t="str">
        <f t="shared" si="88"/>
        <v>2024-Q3</v>
      </c>
      <c r="H1240" s="4">
        <f>INDEX('ALL - prices'!$J$3:$DY$219,MATCH('COMBINED DATA'!A1240,'ALL - prices'!$B$3:$B$219,0),MATCH('COMBINED DATA'!G1240,'ALL - prices'!$J$1:$DY$1,0))</f>
        <v>47.534799999999997</v>
      </c>
      <c r="I1240" s="14" t="s">
        <v>769</v>
      </c>
      <c r="J1240" s="15">
        <f>INDEX(MarketCap2!$E$2:$AR$224,MATCH(A1240,MarketCap2!$B$2:$B$224,0),MATCH(G1240,MarketCap2!$E$1:$AR$1,0))</f>
        <v>118175293440</v>
      </c>
      <c r="K1240">
        <f t="shared" si="89"/>
        <v>25.495434896719729</v>
      </c>
      <c r="L1240">
        <f>INDEX('PB2'!$D$2:$AQ$224,MATCH(A1240,'PB2'!$B$2:$B$224,0),MATCH(G1240,'PB2'!$D$1:$AQ$1,0))</f>
        <v>1.8942890167236299</v>
      </c>
      <c r="M1240" s="16">
        <f t="shared" si="90"/>
        <v>0.52790254875130094</v>
      </c>
      <c r="N1240" s="6">
        <f>INDEX('ROA2'!$D$2:$AQ$224,MATCH(A1240,'ROA2'!$B$2:$B$224,0),MATCH(G1240,'ROA2'!$D$1:$AQ$1,0))</f>
        <v>0.223646000027657</v>
      </c>
      <c r="O1240" s="6">
        <v>497314.004992</v>
      </c>
      <c r="P1240" s="28">
        <v>1.1098835773459208E-2</v>
      </c>
    </row>
    <row r="1241" spans="1:16" x14ac:dyDescent="0.3">
      <c r="A1241" t="s">
        <v>480</v>
      </c>
      <c r="B1241" t="e">
        <f>VLOOKUP(A1241,Sheet3!L:L,1,FALSE)</f>
        <v>#N/A</v>
      </c>
      <c r="C1241" t="str">
        <f>VLOOKUP(A1241,'ALL - prices'!B:C,2,FALSE)</f>
        <v>Brookfield Corp</v>
      </c>
      <c r="D1241" t="str">
        <f>VLOOKUP(A1241,'ALL - prices'!B:I,8,FALSE)</f>
        <v>Financials</v>
      </c>
      <c r="E1241" s="18">
        <v>2024</v>
      </c>
      <c r="F1241" t="s">
        <v>682</v>
      </c>
      <c r="G1241" t="str">
        <f t="shared" si="88"/>
        <v>2024-Q4</v>
      </c>
      <c r="H1241" s="4">
        <f>INDEX('ALL - prices'!$J$3:$DY$219,MATCH('COMBINED DATA'!A1241,'ALL - prices'!$B$3:$B$219,0),MATCH('COMBINED DATA'!G1241,'ALL - prices'!$J$1:$DY$1,0))</f>
        <v>54.749899999999997</v>
      </c>
      <c r="I1241" s="14" t="s">
        <v>769</v>
      </c>
      <c r="J1241" s="15">
        <f>INDEX(MarketCap2!$E$2:$AR$224,MATCH(A1241,MarketCap2!$B$2:$B$224,0),MATCH(G1241,MarketCap2!$E$1:$AR$1,0))</f>
        <v>136088051712</v>
      </c>
      <c r="K1241">
        <f t="shared" si="89"/>
        <v>25.636567952243038</v>
      </c>
      <c r="L1241">
        <f>INDEX('PB2'!$D$2:$AQ$224,MATCH(A1241,'PB2'!$B$2:$B$224,0),MATCH(G1241,'PB2'!$D$1:$AQ$1,0))</f>
        <v>2.04514354730301</v>
      </c>
      <c r="M1241" s="16">
        <f t="shared" si="90"/>
        <v>0.4889632325900688</v>
      </c>
      <c r="N1241" s="6">
        <f>INDEX('ROA2'!$D$2:$AQ$224,MATCH(A1241,'ROA2'!$B$2:$B$224,0),MATCH(G1241,'ROA2'!$D$1:$AQ$1,0))</f>
        <v>0.18456099927425401</v>
      </c>
      <c r="O1241" s="6">
        <v>508143.99283200002</v>
      </c>
      <c r="P1241" s="28">
        <v>2.1776961298675335E-2</v>
      </c>
    </row>
    <row r="1242" spans="1:16" x14ac:dyDescent="0.3">
      <c r="A1242" t="s">
        <v>481</v>
      </c>
      <c r="B1242" t="e">
        <f>VLOOKUP(A1242,Sheet3!L:L,1,FALSE)</f>
        <v>#N/A</v>
      </c>
      <c r="C1242" t="str">
        <f>VLOOKUP(A1242,'ALL - prices'!B:C,2,FALSE)</f>
        <v>Bank of Nova Scotia/The</v>
      </c>
      <c r="D1242" t="str">
        <f>VLOOKUP(A1242,'ALL - prices'!B:I,8,FALSE)</f>
        <v>Financials</v>
      </c>
      <c r="E1242">
        <v>2015</v>
      </c>
      <c r="F1242" t="s">
        <v>679</v>
      </c>
      <c r="G1242" t="str">
        <f t="shared" ref="G1242:G1305" si="92">E1242&amp;"-"&amp;F1242</f>
        <v>2015-Q1</v>
      </c>
      <c r="H1242" s="4">
        <f>INDEX('ALL - prices'!$J$3:$DY$219,MATCH('COMBINED DATA'!A1242,'ALL - prices'!$B$3:$B$219,0),MATCH('COMBINED DATA'!G1242,'ALL - prices'!$J$1:$DY$1,0))</f>
        <v>36.130499999999998</v>
      </c>
      <c r="I1242" s="14">
        <f t="shared" ref="I1242:I1277" si="93">STDEV(H1243:H1246)</f>
        <v>2.1675104188523142</v>
      </c>
      <c r="J1242" s="15">
        <f>INDEX(MarketCap2!$E$2:$AR$224,MATCH(A1242,MarketCap2!$B$2:$B$224,0),MATCH(G1242,MarketCap2!$E$1:$AR$1,0))</f>
        <v>76861440000</v>
      </c>
      <c r="K1242">
        <f t="shared" ref="K1242:K1305" si="94">LN(J1242)</f>
        <v>25.065270157270604</v>
      </c>
      <c r="L1242">
        <f>INDEX('PB2'!$D$2:$AQ$224,MATCH(A1242,'PB2'!$B$2:$B$224,0),MATCH(G1242,'PB2'!$D$1:$AQ$1,0))</f>
        <v>1.72329998016357</v>
      </c>
      <c r="M1242" s="16">
        <f t="shared" ref="M1242:M1305" si="95">1/L1242</f>
        <v>0.58028202373975735</v>
      </c>
      <c r="N1242" s="6">
        <f>INDEX('ROA2'!$D$2:$AQ$224,MATCH(A1242,'ROA2'!$B$2:$B$224,0),MATCH(G1242,'ROA2'!$D$1:$AQ$1,0))</f>
        <v>0.86804497241973899</v>
      </c>
      <c r="O1242" s="6">
        <v>851872.97279999999</v>
      </c>
      <c r="P1242" s="28">
        <v>5.7352477994853851E-2</v>
      </c>
    </row>
    <row r="1243" spans="1:16" x14ac:dyDescent="0.3">
      <c r="A1243" t="s">
        <v>481</v>
      </c>
      <c r="B1243" t="e">
        <f>VLOOKUP(A1243,Sheet3!L:L,1,FALSE)</f>
        <v>#N/A</v>
      </c>
      <c r="C1243" t="str">
        <f>VLOOKUP(A1243,'ALL - prices'!B:C,2,FALSE)</f>
        <v>Bank of Nova Scotia/The</v>
      </c>
      <c r="D1243" t="str">
        <f>VLOOKUP(A1243,'ALL - prices'!B:I,8,FALSE)</f>
        <v>Financials</v>
      </c>
      <c r="E1243">
        <v>2015</v>
      </c>
      <c r="F1243" t="s">
        <v>680</v>
      </c>
      <c r="G1243" t="str">
        <f t="shared" si="92"/>
        <v>2015-Q2</v>
      </c>
      <c r="H1243" s="4">
        <f>INDEX('ALL - prices'!$J$3:$DY$219,MATCH('COMBINED DATA'!A1243,'ALL - prices'!$B$3:$B$219,0),MATCH('COMBINED DATA'!G1243,'ALL - prices'!$J$1:$DY$1,0))</f>
        <v>37.049999999999997</v>
      </c>
      <c r="I1243" s="14">
        <f t="shared" si="93"/>
        <v>2.5915169103570745</v>
      </c>
      <c r="J1243" s="15">
        <f>INDEX(MarketCap2!$E$2:$AR$224,MATCH(A1243,MarketCap2!$B$2:$B$224,0),MATCH(G1243,MarketCap2!$E$1:$AR$1,0))</f>
        <v>77994139648</v>
      </c>
      <c r="K1243">
        <f t="shared" si="94"/>
        <v>25.079899528095449</v>
      </c>
      <c r="L1243">
        <f>INDEX('PB2'!$D$2:$AQ$224,MATCH(A1243,'PB2'!$B$2:$B$224,0),MATCH(G1243,'PB2'!$D$1:$AQ$1,0))</f>
        <v>1.59282803535461</v>
      </c>
      <c r="M1243" s="16">
        <f t="shared" si="95"/>
        <v>0.62781416311357852</v>
      </c>
      <c r="N1243" s="6">
        <f>INDEX('ROA2'!$D$2:$AQ$224,MATCH(A1243,'ROA2'!$B$2:$B$224,0),MATCH(G1243,'ROA2'!$D$1:$AQ$1,0))</f>
        <v>0.87296402454376198</v>
      </c>
      <c r="O1243" s="6">
        <v>837160.992768</v>
      </c>
      <c r="P1243" s="28">
        <v>-1.7270157055979313E-2</v>
      </c>
    </row>
    <row r="1244" spans="1:16" x14ac:dyDescent="0.3">
      <c r="A1244" t="s">
        <v>481</v>
      </c>
      <c r="B1244" t="e">
        <f>VLOOKUP(A1244,Sheet3!L:L,1,FALSE)</f>
        <v>#N/A</v>
      </c>
      <c r="C1244" t="str">
        <f>VLOOKUP(A1244,'ALL - prices'!B:C,2,FALSE)</f>
        <v>Bank of Nova Scotia/The</v>
      </c>
      <c r="D1244" t="str">
        <f>VLOOKUP(A1244,'ALL - prices'!B:I,8,FALSE)</f>
        <v>Financials</v>
      </c>
      <c r="E1244">
        <v>2015</v>
      </c>
      <c r="F1244" t="s">
        <v>681</v>
      </c>
      <c r="G1244" t="str">
        <f t="shared" si="92"/>
        <v>2015-Q3</v>
      </c>
      <c r="H1244" s="4">
        <f>INDEX('ALL - prices'!$J$3:$DY$219,MATCH('COMBINED DATA'!A1244,'ALL - prices'!$B$3:$B$219,0),MATCH('COMBINED DATA'!G1244,'ALL - prices'!$J$1:$DY$1,0))</f>
        <v>34.1768</v>
      </c>
      <c r="I1244" s="14">
        <f t="shared" si="93"/>
        <v>3.8749366587296219</v>
      </c>
      <c r="J1244" s="15">
        <f>INDEX(MarketCap2!$E$2:$AR$224,MATCH(A1244,MarketCap2!$B$2:$B$224,0),MATCH(G1244,MarketCap2!$E$1:$AR$1,0))</f>
        <v>71038173184</v>
      </c>
      <c r="K1244">
        <f t="shared" si="94"/>
        <v>24.986483219984365</v>
      </c>
      <c r="L1244">
        <f>INDEX('PB2'!$D$2:$AQ$224,MATCH(A1244,'PB2'!$B$2:$B$224,0),MATCH(G1244,'PB2'!$D$1:$AQ$1,0))</f>
        <v>1.5069489479064899</v>
      </c>
      <c r="M1244" s="16">
        <f t="shared" si="95"/>
        <v>0.66359248691817829</v>
      </c>
      <c r="N1244" s="6">
        <f>INDEX('ROA2'!$D$2:$AQ$224,MATCH(A1244,'ROA2'!$B$2:$B$224,0),MATCH(G1244,'ROA2'!$D$1:$AQ$1,0))</f>
        <v>0.79827201366424605</v>
      </c>
      <c r="O1244" s="6">
        <v>863064.03123199998</v>
      </c>
      <c r="P1244" s="28">
        <v>3.0941525808977122E-2</v>
      </c>
    </row>
    <row r="1245" spans="1:16" x14ac:dyDescent="0.3">
      <c r="A1245" t="s">
        <v>481</v>
      </c>
      <c r="B1245" t="e">
        <f>VLOOKUP(A1245,Sheet3!L:L,1,FALSE)</f>
        <v>#N/A</v>
      </c>
      <c r="C1245" t="str">
        <f>VLOOKUP(A1245,'ALL - prices'!B:C,2,FALSE)</f>
        <v>Bank of Nova Scotia/The</v>
      </c>
      <c r="D1245" t="str">
        <f>VLOOKUP(A1245,'ALL - prices'!B:I,8,FALSE)</f>
        <v>Financials</v>
      </c>
      <c r="E1245">
        <v>2015</v>
      </c>
      <c r="F1245" t="s">
        <v>682</v>
      </c>
      <c r="G1245" t="str">
        <f t="shared" si="92"/>
        <v>2015-Q4</v>
      </c>
      <c r="H1245" s="4">
        <f>INDEX('ALL - prices'!$J$3:$DY$219,MATCH('COMBINED DATA'!A1245,'ALL - prices'!$B$3:$B$219,0),MATCH('COMBINED DATA'!G1245,'ALL - prices'!$J$1:$DY$1,0))</f>
        <v>33.309199999999997</v>
      </c>
      <c r="I1245" s="14">
        <f t="shared" si="93"/>
        <v>4.0265415677311305</v>
      </c>
      <c r="J1245" s="15">
        <f>INDEX(MarketCap2!$E$2:$AR$224,MATCH(A1245,MarketCap2!$B$2:$B$224,0),MATCH(G1245,MarketCap2!$E$1:$AR$1,0))</f>
        <v>67340046336</v>
      </c>
      <c r="K1245">
        <f t="shared" si="94"/>
        <v>24.933020938769392</v>
      </c>
      <c r="L1245">
        <f>INDEX('PB2'!$D$2:$AQ$224,MATCH(A1245,'PB2'!$B$2:$B$224,0),MATCH(G1245,'PB2'!$D$1:$AQ$1,0))</f>
        <v>1.35600197315216</v>
      </c>
      <c r="M1245" s="16">
        <f t="shared" si="95"/>
        <v>0.73746205374274021</v>
      </c>
      <c r="N1245" s="6">
        <f>INDEX('ROA2'!$D$2:$AQ$224,MATCH(A1245,'ROA2'!$B$2:$B$224,0),MATCH(G1245,'ROA2'!$D$1:$AQ$1,0))</f>
        <v>0.84396100044250499</v>
      </c>
      <c r="O1245" s="6">
        <v>856496.99635200005</v>
      </c>
      <c r="P1245" s="28">
        <v>-7.6089775988296875E-3</v>
      </c>
    </row>
    <row r="1246" spans="1:16" x14ac:dyDescent="0.3">
      <c r="A1246" t="s">
        <v>481</v>
      </c>
      <c r="B1246" t="e">
        <f>VLOOKUP(A1246,Sheet3!L:L,1,FALSE)</f>
        <v>#N/A</v>
      </c>
      <c r="C1246" t="str">
        <f>VLOOKUP(A1246,'ALL - prices'!B:C,2,FALSE)</f>
        <v>Bank of Nova Scotia/The</v>
      </c>
      <c r="D1246" t="str">
        <f>VLOOKUP(A1246,'ALL - prices'!B:I,8,FALSE)</f>
        <v>Financials</v>
      </c>
      <c r="E1246">
        <v>2016</v>
      </c>
      <c r="F1246" t="s">
        <v>679</v>
      </c>
      <c r="G1246" t="str">
        <f t="shared" si="92"/>
        <v>2016-Q1</v>
      </c>
      <c r="H1246" s="4">
        <f>INDEX('ALL - prices'!$J$3:$DY$219,MATCH('COMBINED DATA'!A1246,'ALL - prices'!$B$3:$B$219,0),MATCH('COMBINED DATA'!G1246,'ALL - prices'!$J$1:$DY$1,0))</f>
        <v>37.7727</v>
      </c>
      <c r="I1246" s="14">
        <f t="shared" si="93"/>
        <v>4.4813548739936504</v>
      </c>
      <c r="J1246" s="15">
        <f>INDEX(MarketCap2!$E$2:$AR$224,MATCH(A1246,MarketCap2!$B$2:$B$224,0),MATCH(G1246,MarketCap2!$E$1:$AR$1,0))</f>
        <v>76310020096</v>
      </c>
      <c r="K1246">
        <f t="shared" si="94"/>
        <v>25.058070091594793</v>
      </c>
      <c r="L1246">
        <f>INDEX('PB2'!$D$2:$AQ$224,MATCH(A1246,'PB2'!$B$2:$B$224,0),MATCH(G1246,'PB2'!$D$1:$AQ$1,0))</f>
        <v>1.6168459653854399</v>
      </c>
      <c r="M1246" s="16">
        <f t="shared" si="95"/>
        <v>0.61848810672673449</v>
      </c>
      <c r="N1246" s="6">
        <f>INDEX('ROA2'!$D$2:$AQ$224,MATCH(A1246,'ROA2'!$B$2:$B$224,0),MATCH(G1246,'ROA2'!$D$1:$AQ$1,0))</f>
        <v>0.80079698562622104</v>
      </c>
      <c r="O1246" s="6">
        <v>919613.01401599997</v>
      </c>
      <c r="P1246" s="28">
        <v>7.3690880333292769E-2</v>
      </c>
    </row>
    <row r="1247" spans="1:16" x14ac:dyDescent="0.3">
      <c r="A1247" t="s">
        <v>481</v>
      </c>
      <c r="B1247" t="e">
        <f>VLOOKUP(A1247,Sheet3!L:L,1,FALSE)</f>
        <v>#N/A</v>
      </c>
      <c r="C1247" t="str">
        <f>VLOOKUP(A1247,'ALL - prices'!B:C,2,FALSE)</f>
        <v>Bank of Nova Scotia/The</v>
      </c>
      <c r="D1247" t="str">
        <f>VLOOKUP(A1247,'ALL - prices'!B:I,8,FALSE)</f>
        <v>Financials</v>
      </c>
      <c r="E1247">
        <v>2016</v>
      </c>
      <c r="F1247" t="s">
        <v>680</v>
      </c>
      <c r="G1247" t="str">
        <f t="shared" si="92"/>
        <v>2016-Q2</v>
      </c>
      <c r="H1247" s="4">
        <f>INDEX('ALL - prices'!$J$3:$DY$219,MATCH('COMBINED DATA'!A1247,'ALL - prices'!$B$3:$B$219,0),MATCH('COMBINED DATA'!G1247,'ALL - prices'!$J$1:$DY$1,0))</f>
        <v>38.539900000000003</v>
      </c>
      <c r="I1247" s="14">
        <f t="shared" si="93"/>
        <v>3.0075087878785416</v>
      </c>
      <c r="J1247" s="15">
        <f>INDEX(MarketCap2!$E$2:$AR$224,MATCH(A1247,MarketCap2!$B$2:$B$224,0),MATCH(G1247,MarketCap2!$E$1:$AR$1,0))</f>
        <v>76162138112</v>
      </c>
      <c r="K1247">
        <f t="shared" si="94"/>
        <v>25.056130300985036</v>
      </c>
      <c r="L1247">
        <f>INDEX('PB2'!$D$2:$AQ$224,MATCH(A1247,'PB2'!$B$2:$B$224,0),MATCH(G1247,'PB2'!$D$1:$AQ$1,0))</f>
        <v>1.57416796684265</v>
      </c>
      <c r="M1247" s="16">
        <f t="shared" si="95"/>
        <v>0.63525622491590028</v>
      </c>
      <c r="N1247" s="6">
        <f>INDEX('ROA2'!$D$2:$AQ$224,MATCH(A1247,'ROA2'!$B$2:$B$224,0),MATCH(G1247,'ROA2'!$D$1:$AQ$1,0))</f>
        <v>0.79197698831558205</v>
      </c>
      <c r="O1247" s="6">
        <v>894960.99225600006</v>
      </c>
      <c r="P1247" s="28">
        <v>-2.6806951820247952E-2</v>
      </c>
    </row>
    <row r="1248" spans="1:16" x14ac:dyDescent="0.3">
      <c r="A1248" t="s">
        <v>481</v>
      </c>
      <c r="B1248" t="e">
        <f>VLOOKUP(A1248,Sheet3!L:L,1,FALSE)</f>
        <v>#N/A</v>
      </c>
      <c r="C1248" t="str">
        <f>VLOOKUP(A1248,'ALL - prices'!B:C,2,FALSE)</f>
        <v>Bank of Nova Scotia/The</v>
      </c>
      <c r="D1248" t="str">
        <f>VLOOKUP(A1248,'ALL - prices'!B:I,8,FALSE)</f>
        <v>Financials</v>
      </c>
      <c r="E1248">
        <v>2016</v>
      </c>
      <c r="F1248" t="s">
        <v>681</v>
      </c>
      <c r="G1248" t="str">
        <f t="shared" si="92"/>
        <v>2016-Q3</v>
      </c>
      <c r="H1248" s="4">
        <f>INDEX('ALL - prices'!$J$3:$DY$219,MATCH('COMBINED DATA'!A1248,'ALL - prices'!$B$3:$B$219,0),MATCH('COMBINED DATA'!G1248,'ALL - prices'!$J$1:$DY$1,0))</f>
        <v>42.768300000000004</v>
      </c>
      <c r="I1248" s="14">
        <f t="shared" si="93"/>
        <v>1.8129680129095849</v>
      </c>
      <c r="J1248" s="15">
        <f>INDEX(MarketCap2!$E$2:$AR$224,MATCH(A1248,MarketCap2!$B$2:$B$224,0),MATCH(G1248,MarketCap2!$E$1:$AR$1,0))</f>
        <v>83759710208</v>
      </c>
      <c r="K1248">
        <f t="shared" si="94"/>
        <v>25.151217943712833</v>
      </c>
      <c r="L1248">
        <f>INDEX('PB2'!$D$2:$AQ$224,MATCH(A1248,'PB2'!$B$2:$B$224,0),MATCH(G1248,'PB2'!$D$1:$AQ$1,0))</f>
        <v>1.65343594551086</v>
      </c>
      <c r="M1248" s="16">
        <f t="shared" si="95"/>
        <v>0.60480117340803985</v>
      </c>
      <c r="N1248" s="6">
        <f>INDEX('ROA2'!$D$2:$AQ$224,MATCH(A1248,'ROA2'!$B$2:$B$224,0),MATCH(G1248,'ROA2'!$D$1:$AQ$1,0))</f>
        <v>0.78659498691558805</v>
      </c>
      <c r="O1248" s="6">
        <v>906843.97977600002</v>
      </c>
      <c r="P1248" s="28">
        <v>1.3277659722403728E-2</v>
      </c>
    </row>
    <row r="1249" spans="1:16" x14ac:dyDescent="0.3">
      <c r="A1249" t="s">
        <v>481</v>
      </c>
      <c r="B1249" t="e">
        <f>VLOOKUP(A1249,Sheet3!L:L,1,FALSE)</f>
        <v>#N/A</v>
      </c>
      <c r="C1249" t="str">
        <f>VLOOKUP(A1249,'ALL - prices'!B:C,2,FALSE)</f>
        <v>Bank of Nova Scotia/The</v>
      </c>
      <c r="D1249" t="str">
        <f>VLOOKUP(A1249,'ALL - prices'!B:I,8,FALSE)</f>
        <v>Financials</v>
      </c>
      <c r="E1249">
        <v>2016</v>
      </c>
      <c r="F1249" t="s">
        <v>682</v>
      </c>
      <c r="G1249" t="str">
        <f t="shared" si="92"/>
        <v>2016-Q4</v>
      </c>
      <c r="H1249" s="4">
        <f>INDEX('ALL - prices'!$J$3:$DY$219,MATCH('COMBINED DATA'!A1249,'ALL - prices'!$B$3:$B$219,0),MATCH('COMBINED DATA'!G1249,'ALL - prices'!$J$1:$DY$1,0))</f>
        <v>46.442900000000002</v>
      </c>
      <c r="I1249" s="14">
        <f t="shared" si="93"/>
        <v>1.5972736780213972</v>
      </c>
      <c r="J1249" s="15">
        <f>INDEX(MarketCap2!$E$2:$AR$224,MATCH(A1249,MarketCap2!$B$2:$B$224,0),MATCH(G1249,MarketCap2!$E$1:$AR$1,0))</f>
        <v>90345447424</v>
      </c>
      <c r="K1249">
        <f t="shared" si="94"/>
        <v>25.226906464491545</v>
      </c>
      <c r="L1249">
        <f>INDEX('PB2'!$D$2:$AQ$224,MATCH(A1249,'PB2'!$B$2:$B$224,0),MATCH(G1249,'PB2'!$D$1:$AQ$1,0))</f>
        <v>1.7724590301513701</v>
      </c>
      <c r="M1249" s="16">
        <f t="shared" si="95"/>
        <v>0.56418793494741526</v>
      </c>
      <c r="N1249" s="6">
        <f>INDEX('ROA2'!$D$2:$AQ$224,MATCH(A1249,'ROA2'!$B$2:$B$224,0),MATCH(G1249,'ROA2'!$D$1:$AQ$1,0))</f>
        <v>0.81208902597427401</v>
      </c>
      <c r="O1249" s="6">
        <v>896266.01062399999</v>
      </c>
      <c r="P1249" s="28">
        <v>-1.1664596543512262E-2</v>
      </c>
    </row>
    <row r="1250" spans="1:16" x14ac:dyDescent="0.3">
      <c r="A1250" t="s">
        <v>481</v>
      </c>
      <c r="B1250" t="e">
        <f>VLOOKUP(A1250,Sheet3!L:L,1,FALSE)</f>
        <v>#N/A</v>
      </c>
      <c r="C1250" t="str">
        <f>VLOOKUP(A1250,'ALL - prices'!B:C,2,FALSE)</f>
        <v>Bank of Nova Scotia/The</v>
      </c>
      <c r="D1250" t="str">
        <f>VLOOKUP(A1250,'ALL - prices'!B:I,8,FALSE)</f>
        <v>Financials</v>
      </c>
      <c r="E1250">
        <v>2017</v>
      </c>
      <c r="F1250" t="s">
        <v>679</v>
      </c>
      <c r="G1250" t="str">
        <f t="shared" si="92"/>
        <v>2017-Q1</v>
      </c>
      <c r="H1250" s="4">
        <f>INDEX('ALL - prices'!$J$3:$DY$219,MATCH('COMBINED DATA'!A1250,'ALL - prices'!$B$3:$B$219,0),MATCH('COMBINED DATA'!G1250,'ALL - prices'!$J$1:$DY$1,0))</f>
        <v>48.798499999999997</v>
      </c>
      <c r="I1250" s="14">
        <f t="shared" si="93"/>
        <v>1.2359123684549804</v>
      </c>
      <c r="J1250" s="15">
        <f>INDEX(MarketCap2!$E$2:$AR$224,MATCH(A1250,MarketCap2!$B$2:$B$224,0),MATCH(G1250,MarketCap2!$E$1:$AR$1,0))</f>
        <v>94080827392</v>
      </c>
      <c r="K1250">
        <f t="shared" si="94"/>
        <v>25.267420115615881</v>
      </c>
      <c r="L1250">
        <f>INDEX('PB2'!$D$2:$AQ$224,MATCH(A1250,'PB2'!$B$2:$B$224,0),MATCH(G1250,'PB2'!$D$1:$AQ$1,0))</f>
        <v>1.65486299991608</v>
      </c>
      <c r="M1250" s="16">
        <f t="shared" si="95"/>
        <v>0.60427962922049205</v>
      </c>
      <c r="N1250" s="6">
        <f>INDEX('ROA2'!$D$2:$AQ$224,MATCH(A1250,'ROA2'!$B$2:$B$224,0),MATCH(G1250,'ROA2'!$D$1:$AQ$1,0))</f>
        <v>0.80892097949981701</v>
      </c>
      <c r="O1250" s="6">
        <v>886992.01126399997</v>
      </c>
      <c r="P1250" s="28">
        <v>-1.0347373715023797E-2</v>
      </c>
    </row>
    <row r="1251" spans="1:16" x14ac:dyDescent="0.3">
      <c r="A1251" t="s">
        <v>481</v>
      </c>
      <c r="B1251" t="e">
        <f>VLOOKUP(A1251,Sheet3!L:L,1,FALSE)</f>
        <v>#N/A</v>
      </c>
      <c r="C1251" t="str">
        <f>VLOOKUP(A1251,'ALL - prices'!B:C,2,FALSE)</f>
        <v>Bank of Nova Scotia/The</v>
      </c>
      <c r="D1251" t="str">
        <f>VLOOKUP(A1251,'ALL - prices'!B:I,8,FALSE)</f>
        <v>Financials</v>
      </c>
      <c r="E1251">
        <v>2017</v>
      </c>
      <c r="F1251" t="s">
        <v>680</v>
      </c>
      <c r="G1251" t="str">
        <f t="shared" si="92"/>
        <v>2017-Q2</v>
      </c>
      <c r="H1251" s="4">
        <f>INDEX('ALL - prices'!$J$3:$DY$219,MATCH('COMBINED DATA'!A1251,'ALL - prices'!$B$3:$B$219,0),MATCH('COMBINED DATA'!G1251,'ALL - prices'!$J$1:$DY$1,0))</f>
        <v>49.402000000000001</v>
      </c>
      <c r="I1251" s="14">
        <f t="shared" si="93"/>
        <v>1.35945402613206</v>
      </c>
      <c r="J1251" s="15">
        <f>INDEX(MarketCap2!$E$2:$AR$224,MATCH(A1251,MarketCap2!$B$2:$B$224,0),MATCH(G1251,MarketCap2!$E$1:$AR$1,0))</f>
        <v>93761978368</v>
      </c>
      <c r="K1251">
        <f t="shared" si="94"/>
        <v>25.264025262893803</v>
      </c>
      <c r="L1251">
        <f>INDEX('PB2'!$D$2:$AQ$224,MATCH(A1251,'PB2'!$B$2:$B$224,0),MATCH(G1251,'PB2'!$D$1:$AQ$1,0))</f>
        <v>1.7436269521713299</v>
      </c>
      <c r="M1251" s="16">
        <f t="shared" si="95"/>
        <v>0.57351717278441072</v>
      </c>
      <c r="N1251" s="6">
        <f>INDEX('ROA2'!$D$2:$AQ$224,MATCH(A1251,'ROA2'!$B$2:$B$224,0),MATCH(G1251,'ROA2'!$D$1:$AQ$1,0))</f>
        <v>0.85665202140808105</v>
      </c>
      <c r="O1251" s="6">
        <v>921646.00627200003</v>
      </c>
      <c r="P1251" s="28">
        <v>3.9069117385416685E-2</v>
      </c>
    </row>
    <row r="1252" spans="1:16" x14ac:dyDescent="0.3">
      <c r="A1252" t="s">
        <v>481</v>
      </c>
      <c r="B1252" t="e">
        <f>VLOOKUP(A1252,Sheet3!L:L,1,FALSE)</f>
        <v>#N/A</v>
      </c>
      <c r="C1252" t="str">
        <f>VLOOKUP(A1252,'ALL - prices'!B:C,2,FALSE)</f>
        <v>Bank of Nova Scotia/The</v>
      </c>
      <c r="D1252" t="str">
        <f>VLOOKUP(A1252,'ALL - prices'!B:I,8,FALSE)</f>
        <v>Financials</v>
      </c>
      <c r="E1252">
        <v>2017</v>
      </c>
      <c r="F1252" t="s">
        <v>681</v>
      </c>
      <c r="G1252" t="str">
        <f t="shared" si="92"/>
        <v>2017-Q3</v>
      </c>
      <c r="H1252" s="4">
        <f>INDEX('ALL - prices'!$J$3:$DY$219,MATCH('COMBINED DATA'!A1252,'ALL - prices'!$B$3:$B$219,0),MATCH('COMBINED DATA'!G1252,'ALL - prices'!$J$1:$DY$1,0))</f>
        <v>50.788899999999998</v>
      </c>
      <c r="I1252" s="14">
        <f t="shared" si="93"/>
        <v>1.3593038242669178</v>
      </c>
      <c r="J1252" s="15">
        <f>INDEX(MarketCap2!$E$2:$AR$224,MATCH(A1252,MarketCap2!$B$2:$B$224,0),MATCH(G1252,MarketCap2!$E$1:$AR$1,0))</f>
        <v>96102490112</v>
      </c>
      <c r="K1252">
        <f t="shared" si="94"/>
        <v>25.288681064262295</v>
      </c>
      <c r="L1252">
        <f>INDEX('PB2'!$D$2:$AQ$224,MATCH(A1252,'PB2'!$B$2:$B$224,0),MATCH(G1252,'PB2'!$D$1:$AQ$1,0))</f>
        <v>1.8006409406662001</v>
      </c>
      <c r="M1252" s="16">
        <f t="shared" si="95"/>
        <v>0.55535780477701491</v>
      </c>
      <c r="N1252" s="6">
        <f>INDEX('ROA2'!$D$2:$AQ$224,MATCH(A1252,'ROA2'!$B$2:$B$224,0),MATCH(G1252,'ROA2'!$D$1:$AQ$1,0))</f>
        <v>0.87459802627563499</v>
      </c>
      <c r="O1252" s="6">
        <v>906332.01254400006</v>
      </c>
      <c r="P1252" s="28">
        <v>-1.6615917200080009E-2</v>
      </c>
    </row>
    <row r="1253" spans="1:16" x14ac:dyDescent="0.3">
      <c r="A1253" t="s">
        <v>481</v>
      </c>
      <c r="B1253" t="e">
        <f>VLOOKUP(A1253,Sheet3!L:L,1,FALSE)</f>
        <v>#N/A</v>
      </c>
      <c r="C1253" t="str">
        <f>VLOOKUP(A1253,'ALL - prices'!B:C,2,FALSE)</f>
        <v>Bank of Nova Scotia/The</v>
      </c>
      <c r="D1253" t="str">
        <f>VLOOKUP(A1253,'ALL - prices'!B:I,8,FALSE)</f>
        <v>Financials</v>
      </c>
      <c r="E1253">
        <v>2017</v>
      </c>
      <c r="F1253" t="s">
        <v>682</v>
      </c>
      <c r="G1253" t="str">
        <f t="shared" si="92"/>
        <v>2017-Q4</v>
      </c>
      <c r="H1253" s="4">
        <f>INDEX('ALL - prices'!$J$3:$DY$219,MATCH('COMBINED DATA'!A1253,'ALL - prices'!$B$3:$B$219,0),MATCH('COMBINED DATA'!G1253,'ALL - prices'!$J$1:$DY$1,0))</f>
        <v>52.388500000000001</v>
      </c>
      <c r="I1253" s="14">
        <f t="shared" si="93"/>
        <v>2.3940186331424682</v>
      </c>
      <c r="J1253" s="15">
        <f>INDEX(MarketCap2!$E$2:$AR$224,MATCH(A1253,MarketCap2!$B$2:$B$224,0),MATCH(G1253,MarketCap2!$E$1:$AR$1,0))</f>
        <v>97313292288</v>
      </c>
      <c r="K1253">
        <f t="shared" si="94"/>
        <v>25.301201428195345</v>
      </c>
      <c r="L1253">
        <f>INDEX('PB2'!$D$2:$AQ$224,MATCH(A1253,'PB2'!$B$2:$B$224,0),MATCH(G1253,'PB2'!$D$1:$AQ$1,0))</f>
        <v>1.77739298343658</v>
      </c>
      <c r="M1253" s="16">
        <f t="shared" si="95"/>
        <v>0.56262177769291355</v>
      </c>
      <c r="N1253" s="6">
        <f>INDEX('ROA2'!$D$2:$AQ$224,MATCH(A1253,'ROA2'!$B$2:$B$224,0),MATCH(G1253,'ROA2'!$D$1:$AQ$1,0))</f>
        <v>0.88377898931503296</v>
      </c>
      <c r="O1253" s="6">
        <v>915273.02348800004</v>
      </c>
      <c r="P1253" s="28">
        <v>9.865050357101798E-3</v>
      </c>
    </row>
    <row r="1254" spans="1:16" x14ac:dyDescent="0.3">
      <c r="A1254" t="s">
        <v>481</v>
      </c>
      <c r="B1254" t="e">
        <f>VLOOKUP(A1254,Sheet3!L:L,1,FALSE)</f>
        <v>#N/A</v>
      </c>
      <c r="C1254" t="str">
        <f>VLOOKUP(A1254,'ALL - prices'!B:C,2,FALSE)</f>
        <v>Bank of Nova Scotia/The</v>
      </c>
      <c r="D1254" t="str">
        <f>VLOOKUP(A1254,'ALL - prices'!B:I,8,FALSE)</f>
        <v>Financials</v>
      </c>
      <c r="E1254">
        <v>2018</v>
      </c>
      <c r="F1254" t="s">
        <v>679</v>
      </c>
      <c r="G1254" t="str">
        <f t="shared" si="92"/>
        <v>2018-Q1</v>
      </c>
      <c r="H1254" s="4">
        <f>INDEX('ALL - prices'!$J$3:$DY$219,MATCH('COMBINED DATA'!A1254,'ALL - prices'!$B$3:$B$219,0),MATCH('COMBINED DATA'!G1254,'ALL - prices'!$J$1:$DY$1,0))</f>
        <v>51.251899999999999</v>
      </c>
      <c r="I1254" s="14">
        <f t="shared" si="93"/>
        <v>2.0993872969273677</v>
      </c>
      <c r="J1254" s="15">
        <f>INDEX(MarketCap2!$E$2:$AR$224,MATCH(A1254,MarketCap2!$B$2:$B$224,0),MATCH(G1254,MarketCap2!$E$1:$AR$1,0))</f>
        <v>95073230848</v>
      </c>
      <c r="K1254">
        <f t="shared" si="94"/>
        <v>25.27791328262547</v>
      </c>
      <c r="L1254">
        <f>INDEX('PB2'!$D$2:$AQ$224,MATCH(A1254,'PB2'!$B$2:$B$224,0),MATCH(G1254,'PB2'!$D$1:$AQ$1,0))</f>
        <v>1.65252196788788</v>
      </c>
      <c r="M1254" s="16">
        <f t="shared" si="95"/>
        <v>0.60513567712392902</v>
      </c>
      <c r="N1254" s="6">
        <f>INDEX('ROA2'!$D$2:$AQ$224,MATCH(A1254,'ROA2'!$B$2:$B$224,0),MATCH(G1254,'ROA2'!$D$1:$AQ$1,0))</f>
        <v>0.92103201150894198</v>
      </c>
      <c r="O1254" s="6">
        <v>923152.02355200006</v>
      </c>
      <c r="P1254" s="28">
        <v>8.6083604146597274E-3</v>
      </c>
    </row>
    <row r="1255" spans="1:16" x14ac:dyDescent="0.3">
      <c r="A1255" t="s">
        <v>481</v>
      </c>
      <c r="B1255" t="e">
        <f>VLOOKUP(A1255,Sheet3!L:L,1,FALSE)</f>
        <v>#N/A</v>
      </c>
      <c r="C1255" t="str">
        <f>VLOOKUP(A1255,'ALL - prices'!B:C,2,FALSE)</f>
        <v>Bank of Nova Scotia/The</v>
      </c>
      <c r="D1255" t="str">
        <f>VLOOKUP(A1255,'ALL - prices'!B:I,8,FALSE)</f>
        <v>Financials</v>
      </c>
      <c r="E1255">
        <v>2018</v>
      </c>
      <c r="F1255" t="s">
        <v>680</v>
      </c>
      <c r="G1255" t="str">
        <f t="shared" si="92"/>
        <v>2018-Q2</v>
      </c>
      <c r="H1255" s="4">
        <f>INDEX('ALL - prices'!$J$3:$DY$219,MATCH('COMBINED DATA'!A1255,'ALL - prices'!$B$3:$B$219,0),MATCH('COMBINED DATA'!G1255,'ALL - prices'!$J$1:$DY$1,0))</f>
        <v>49.113</v>
      </c>
      <c r="I1255" s="14">
        <f t="shared" si="93"/>
        <v>2.0568834813458281</v>
      </c>
      <c r="J1255" s="15">
        <f>INDEX(MarketCap2!$E$2:$AR$224,MATCH(A1255,MarketCap2!$B$2:$B$224,0),MATCH(G1255,MarketCap2!$E$1:$AR$1,0))</f>
        <v>91748442112</v>
      </c>
      <c r="K1255">
        <f t="shared" si="94"/>
        <v>25.242316344031213</v>
      </c>
      <c r="L1255">
        <f>INDEX('PB2'!$D$2:$AQ$224,MATCH(A1255,'PB2'!$B$2:$B$224,0),MATCH(G1255,'PB2'!$D$1:$AQ$1,0))</f>
        <v>1.56332099437714</v>
      </c>
      <c r="M1255" s="16">
        <f t="shared" si="95"/>
        <v>0.63966389730371465</v>
      </c>
      <c r="N1255" s="6">
        <f>INDEX('ROA2'!$D$2:$AQ$224,MATCH(A1255,'ROA2'!$B$2:$B$224,0),MATCH(G1255,'ROA2'!$D$1:$AQ$1,0))</f>
        <v>0.91409099102020297</v>
      </c>
      <c r="O1255" s="6">
        <v>926310.00678399997</v>
      </c>
      <c r="P1255" s="28">
        <v>3.4208701832759681E-3</v>
      </c>
    </row>
    <row r="1256" spans="1:16" x14ac:dyDescent="0.3">
      <c r="A1256" t="s">
        <v>481</v>
      </c>
      <c r="B1256" t="e">
        <f>VLOOKUP(A1256,Sheet3!L:L,1,FALSE)</f>
        <v>#N/A</v>
      </c>
      <c r="C1256" t="str">
        <f>VLOOKUP(A1256,'ALL - prices'!B:C,2,FALSE)</f>
        <v>Bank of Nova Scotia/The</v>
      </c>
      <c r="D1256" t="str">
        <f>VLOOKUP(A1256,'ALL - prices'!B:I,8,FALSE)</f>
        <v>Financials</v>
      </c>
      <c r="E1256">
        <v>2018</v>
      </c>
      <c r="F1256" t="s">
        <v>681</v>
      </c>
      <c r="G1256" t="str">
        <f t="shared" si="92"/>
        <v>2018-Q3</v>
      </c>
      <c r="H1256" s="4">
        <f>INDEX('ALL - prices'!$J$3:$DY$219,MATCH('COMBINED DATA'!A1256,'ALL - prices'!$B$3:$B$219,0),MATCH('COMBINED DATA'!G1256,'ALL - prices'!$J$1:$DY$1,0))</f>
        <v>50.795400000000001</v>
      </c>
      <c r="I1256" s="14">
        <f t="shared" si="93"/>
        <v>2.9160671694367175</v>
      </c>
      <c r="J1256" s="15">
        <f>INDEX(MarketCap2!$E$2:$AR$224,MATCH(A1256,MarketCap2!$B$2:$B$224,0),MATCH(G1256,MarketCap2!$E$1:$AR$1,0))</f>
        <v>94831009792</v>
      </c>
      <c r="K1256">
        <f t="shared" si="94"/>
        <v>25.275362300229936</v>
      </c>
      <c r="L1256">
        <f>INDEX('PB2'!$D$2:$AQ$224,MATCH(A1256,'PB2'!$B$2:$B$224,0),MATCH(G1256,'PB2'!$D$1:$AQ$1,0))</f>
        <v>1.42008304595947</v>
      </c>
      <c r="M1256" s="16">
        <f t="shared" si="95"/>
        <v>0.70418416926057759</v>
      </c>
      <c r="N1256" s="6">
        <f>INDEX('ROA2'!$D$2:$AQ$224,MATCH(A1256,'ROA2'!$B$2:$B$224,0),MATCH(G1256,'ROA2'!$D$1:$AQ$1,0))</f>
        <v>0.90489399433135997</v>
      </c>
      <c r="O1256" s="6">
        <v>946702.97497600003</v>
      </c>
      <c r="P1256" s="28">
        <v>2.2015273550591533E-2</v>
      </c>
    </row>
    <row r="1257" spans="1:16" x14ac:dyDescent="0.3">
      <c r="A1257" t="s">
        <v>481</v>
      </c>
      <c r="B1257" t="e">
        <f>VLOOKUP(A1257,Sheet3!L:L,1,FALSE)</f>
        <v>#N/A</v>
      </c>
      <c r="C1257" t="str">
        <f>VLOOKUP(A1257,'ALL - prices'!B:C,2,FALSE)</f>
        <v>Bank of Nova Scotia/The</v>
      </c>
      <c r="D1257" t="str">
        <f>VLOOKUP(A1257,'ALL - prices'!B:I,8,FALSE)</f>
        <v>Financials</v>
      </c>
      <c r="E1257">
        <v>2018</v>
      </c>
      <c r="F1257" t="s">
        <v>682</v>
      </c>
      <c r="G1257" t="str">
        <f t="shared" si="92"/>
        <v>2018-Q4</v>
      </c>
      <c r="H1257" s="4">
        <f>INDEX('ALL - prices'!$J$3:$DY$219,MATCH('COMBINED DATA'!A1257,'ALL - prices'!$B$3:$B$219,0),MATCH('COMBINED DATA'!G1257,'ALL - prices'!$J$1:$DY$1,0))</f>
        <v>45.966200000000001</v>
      </c>
      <c r="I1257" s="14">
        <f t="shared" si="93"/>
        <v>2.4527260199962546</v>
      </c>
      <c r="J1257" s="15">
        <f>INDEX(MarketCap2!$E$2:$AR$224,MATCH(A1257,MarketCap2!$B$2:$B$224,0),MATCH(G1257,MarketCap2!$E$1:$AR$1,0))</f>
        <v>83500679168</v>
      </c>
      <c r="K1257">
        <f t="shared" si="94"/>
        <v>25.148120602518645</v>
      </c>
      <c r="L1257">
        <f>INDEX('PB2'!$D$2:$AQ$224,MATCH(A1257,'PB2'!$B$2:$B$224,0),MATCH(G1257,'PB2'!$D$1:$AQ$1,0))</f>
        <v>1.46629798412323</v>
      </c>
      <c r="M1257" s="16">
        <f t="shared" si="95"/>
        <v>0.68198961659075596</v>
      </c>
      <c r="N1257" s="6">
        <f>INDEX('ROA2'!$D$2:$AQ$224,MATCH(A1257,'ROA2'!$B$2:$B$224,0),MATCH(G1257,'ROA2'!$D$1:$AQ$1,0))</f>
        <v>0.89331698417663596</v>
      </c>
      <c r="O1257" s="6">
        <v>998492.99558400002</v>
      </c>
      <c r="P1257" s="28">
        <v>5.4705670074938685E-2</v>
      </c>
    </row>
    <row r="1258" spans="1:16" x14ac:dyDescent="0.3">
      <c r="A1258" t="s">
        <v>481</v>
      </c>
      <c r="B1258" t="e">
        <f>VLOOKUP(A1258,Sheet3!L:L,1,FALSE)</f>
        <v>#N/A</v>
      </c>
      <c r="C1258" t="str">
        <f>VLOOKUP(A1258,'ALL - prices'!B:C,2,FALSE)</f>
        <v>Bank of Nova Scotia/The</v>
      </c>
      <c r="D1258" t="str">
        <f>VLOOKUP(A1258,'ALL - prices'!B:I,8,FALSE)</f>
        <v>Financials</v>
      </c>
      <c r="E1258">
        <v>2019</v>
      </c>
      <c r="F1258" t="s">
        <v>679</v>
      </c>
      <c r="G1258" t="str">
        <f t="shared" si="92"/>
        <v>2019-Q1</v>
      </c>
      <c r="H1258" s="4">
        <f>INDEX('ALL - prices'!$J$3:$DY$219,MATCH('COMBINED DATA'!A1258,'ALL - prices'!$B$3:$B$219,0),MATCH('COMBINED DATA'!G1258,'ALL - prices'!$J$1:$DY$1,0))</f>
        <v>47.357700000000001</v>
      </c>
      <c r="I1258" s="14">
        <f t="shared" si="93"/>
        <v>5.4131569448120267</v>
      </c>
      <c r="J1258" s="15">
        <f>INDEX(MarketCap2!$E$2:$AR$224,MATCH(A1258,MarketCap2!$B$2:$B$224,0),MATCH(G1258,MarketCap2!$E$1:$AR$1,0))</f>
        <v>85930418176</v>
      </c>
      <c r="K1258">
        <f t="shared" si="94"/>
        <v>25.176803714732412</v>
      </c>
      <c r="L1258">
        <f>INDEX('PB2'!$D$2:$AQ$224,MATCH(A1258,'PB2'!$B$2:$B$224,0),MATCH(G1258,'PB2'!$D$1:$AQ$1,0))</f>
        <v>1.4182440042495701</v>
      </c>
      <c r="M1258" s="16">
        <f t="shared" si="95"/>
        <v>0.70509728721125542</v>
      </c>
      <c r="N1258" s="6">
        <f>INDEX('ROA2'!$D$2:$AQ$224,MATCH(A1258,'ROA2'!$B$2:$B$224,0),MATCH(G1258,'ROA2'!$D$1:$AQ$1,0))</f>
        <v>0.85877698659896895</v>
      </c>
      <c r="O1258" s="6">
        <v>1034282.991616</v>
      </c>
      <c r="P1258" s="28">
        <v>3.584401311805601E-2</v>
      </c>
    </row>
    <row r="1259" spans="1:16" x14ac:dyDescent="0.3">
      <c r="A1259" t="s">
        <v>481</v>
      </c>
      <c r="B1259" t="e">
        <f>VLOOKUP(A1259,Sheet3!L:L,1,FALSE)</f>
        <v>#N/A</v>
      </c>
      <c r="C1259" t="str">
        <f>VLOOKUP(A1259,'ALL - prices'!B:C,2,FALSE)</f>
        <v>Bank of Nova Scotia/The</v>
      </c>
      <c r="D1259" t="str">
        <f>VLOOKUP(A1259,'ALL - prices'!B:I,8,FALSE)</f>
        <v>Financials</v>
      </c>
      <c r="E1259">
        <v>2019</v>
      </c>
      <c r="F1259" t="s">
        <v>680</v>
      </c>
      <c r="G1259" t="str">
        <f t="shared" si="92"/>
        <v>2019-Q2</v>
      </c>
      <c r="H1259" s="4">
        <f>INDEX('ALL - prices'!$J$3:$DY$219,MATCH('COMBINED DATA'!A1259,'ALL - prices'!$B$3:$B$219,0),MATCH('COMBINED DATA'!G1259,'ALL - prices'!$J$1:$DY$1,0))</f>
        <v>48.707000000000001</v>
      </c>
      <c r="I1259" s="14">
        <f t="shared" si="93"/>
        <v>6.6455865682295698</v>
      </c>
      <c r="J1259" s="15">
        <f>INDEX(MarketCap2!$E$2:$AR$224,MATCH(A1259,MarketCap2!$B$2:$B$224,0),MATCH(G1259,MarketCap2!$E$1:$AR$1,0))</f>
        <v>85982740480</v>
      </c>
      <c r="K1259">
        <f t="shared" si="94"/>
        <v>25.177412420965542</v>
      </c>
      <c r="L1259">
        <f>INDEX('PB2'!$D$2:$AQ$224,MATCH(A1259,'PB2'!$B$2:$B$224,0),MATCH(G1259,'PB2'!$D$1:$AQ$1,0))</f>
        <v>1.35299503803253</v>
      </c>
      <c r="M1259" s="16">
        <f t="shared" si="95"/>
        <v>0.73910101063944711</v>
      </c>
      <c r="N1259" s="6">
        <f>INDEX('ROA2'!$D$2:$AQ$224,MATCH(A1259,'ROA2'!$B$2:$B$224,0),MATCH(G1259,'ROA2'!$D$1:$AQ$1,0))</f>
        <v>0.85533797740936302</v>
      </c>
      <c r="O1259" s="6">
        <v>1058169.0286079999</v>
      </c>
      <c r="P1259" s="28">
        <v>2.3094295454554048E-2</v>
      </c>
    </row>
    <row r="1260" spans="1:16" x14ac:dyDescent="0.3">
      <c r="A1260" t="s">
        <v>481</v>
      </c>
      <c r="B1260" t="e">
        <f>VLOOKUP(A1260,Sheet3!L:L,1,FALSE)</f>
        <v>#N/A</v>
      </c>
      <c r="C1260" t="str">
        <f>VLOOKUP(A1260,'ALL - prices'!B:C,2,FALSE)</f>
        <v>Bank of Nova Scotia/The</v>
      </c>
      <c r="D1260" t="str">
        <f>VLOOKUP(A1260,'ALL - prices'!B:I,8,FALSE)</f>
        <v>Financials</v>
      </c>
      <c r="E1260">
        <v>2019</v>
      </c>
      <c r="F1260" t="s">
        <v>681</v>
      </c>
      <c r="G1260" t="str">
        <f t="shared" si="92"/>
        <v>2019-Q3</v>
      </c>
      <c r="H1260" s="4">
        <f>INDEX('ALL - prices'!$J$3:$DY$219,MATCH('COMBINED DATA'!A1260,'ALL - prices'!$B$3:$B$219,0),MATCH('COMBINED DATA'!G1260,'ALL - prices'!$J$1:$DY$1,0))</f>
        <v>52.729300000000002</v>
      </c>
      <c r="I1260" s="14">
        <f t="shared" si="93"/>
        <v>5.4093248072194466</v>
      </c>
      <c r="J1260" s="15">
        <f>INDEX(MarketCap2!$E$2:$AR$224,MATCH(A1260,MarketCap2!$B$2:$B$224,0),MATCH(G1260,MarketCap2!$E$1:$AR$1,0))</f>
        <v>91836203008</v>
      </c>
      <c r="K1260">
        <f t="shared" si="94"/>
        <v>25.243272425108991</v>
      </c>
      <c r="L1260">
        <f>INDEX('PB2'!$D$2:$AQ$224,MATCH(A1260,'PB2'!$B$2:$B$224,0),MATCH(G1260,'PB2'!$D$1:$AQ$1,0))</f>
        <v>1.44358098506927</v>
      </c>
      <c r="M1260" s="16">
        <f t="shared" si="95"/>
        <v>0.6927217872380157</v>
      </c>
      <c r="N1260" s="6">
        <f>INDEX('ROA2'!$D$2:$AQ$224,MATCH(A1260,'ROA2'!$B$2:$B$224,0),MATCH(G1260,'ROA2'!$D$1:$AQ$1,0))</f>
        <v>0.83121299743652299</v>
      </c>
      <c r="O1260" s="6">
        <v>1066740.023296</v>
      </c>
      <c r="P1260" s="28">
        <v>8.0998351456903206E-3</v>
      </c>
    </row>
    <row r="1261" spans="1:16" x14ac:dyDescent="0.3">
      <c r="A1261" t="s">
        <v>481</v>
      </c>
      <c r="B1261" t="e">
        <f>VLOOKUP(A1261,Sheet3!L:L,1,FALSE)</f>
        <v>#N/A</v>
      </c>
      <c r="C1261" t="str">
        <f>VLOOKUP(A1261,'ALL - prices'!B:C,2,FALSE)</f>
        <v>Bank of Nova Scotia/The</v>
      </c>
      <c r="D1261" t="str">
        <f>VLOOKUP(A1261,'ALL - prices'!B:I,8,FALSE)</f>
        <v>Financials</v>
      </c>
      <c r="E1261">
        <v>2019</v>
      </c>
      <c r="F1261" t="s">
        <v>682</v>
      </c>
      <c r="G1261" t="str">
        <f t="shared" si="92"/>
        <v>2019-Q4</v>
      </c>
      <c r="H1261" s="4">
        <f>INDEX('ALL - prices'!$J$3:$DY$219,MATCH('COMBINED DATA'!A1261,'ALL - prices'!$B$3:$B$219,0),MATCH('COMBINED DATA'!G1261,'ALL - prices'!$J$1:$DY$1,0))</f>
        <v>51.3979</v>
      </c>
      <c r="I1261" s="14">
        <f t="shared" si="93"/>
        <v>5.3484273669930547</v>
      </c>
      <c r="J1261" s="15">
        <f>INDEX(MarketCap2!$E$2:$AR$224,MATCH(A1261,MarketCap2!$B$2:$B$224,0),MATCH(G1261,MarketCap2!$E$1:$AR$1,0))</f>
        <v>89193775104</v>
      </c>
      <c r="K1261">
        <f t="shared" si="94"/>
        <v>25.214077088267633</v>
      </c>
      <c r="L1261">
        <f>INDEX('PB2'!$D$2:$AQ$224,MATCH(A1261,'PB2'!$B$2:$B$224,0),MATCH(G1261,'PB2'!$D$1:$AQ$1,0))</f>
        <v>1.3810449838638299</v>
      </c>
      <c r="M1261" s="16">
        <f t="shared" si="95"/>
        <v>0.72408937556997011</v>
      </c>
      <c r="N1261" s="6">
        <f>INDEX('ROA2'!$D$2:$AQ$224,MATCH(A1261,'ROA2'!$B$2:$B$224,0),MATCH(G1261,'ROA2'!$D$1:$AQ$1,0))</f>
        <v>0.80492997169494596</v>
      </c>
      <c r="O1261" s="6">
        <v>1086161.0270720001</v>
      </c>
      <c r="P1261" s="28">
        <v>1.8205938984077245E-2</v>
      </c>
    </row>
    <row r="1262" spans="1:16" x14ac:dyDescent="0.3">
      <c r="A1262" t="s">
        <v>481</v>
      </c>
      <c r="B1262" t="e">
        <f>VLOOKUP(A1262,Sheet3!L:L,1,FALSE)</f>
        <v>#N/A</v>
      </c>
      <c r="C1262" t="str">
        <f>VLOOKUP(A1262,'ALL - prices'!B:C,2,FALSE)</f>
        <v>Bank of Nova Scotia/The</v>
      </c>
      <c r="D1262" t="str">
        <f>VLOOKUP(A1262,'ALL - prices'!B:I,8,FALSE)</f>
        <v>Financials</v>
      </c>
      <c r="E1262">
        <v>2020</v>
      </c>
      <c r="F1262" t="s">
        <v>679</v>
      </c>
      <c r="G1262" t="str">
        <f t="shared" si="92"/>
        <v>2020-Q1</v>
      </c>
      <c r="H1262" s="4">
        <f>INDEX('ALL - prices'!$J$3:$DY$219,MATCH('COMBINED DATA'!A1262,'ALL - prices'!$B$3:$B$219,0),MATCH('COMBINED DATA'!G1262,'ALL - prices'!$J$1:$DY$1,0))</f>
        <v>40.648499999999999</v>
      </c>
      <c r="I1262" s="14">
        <f t="shared" si="93"/>
        <v>9.1500821280467299</v>
      </c>
      <c r="J1262" s="15">
        <f>INDEX(MarketCap2!$E$2:$AR$224,MATCH(A1262,MarketCap2!$B$2:$B$224,0),MATCH(G1262,MarketCap2!$E$1:$AR$1,0))</f>
        <v>69439946752</v>
      </c>
      <c r="K1262">
        <f t="shared" si="94"/>
        <v>24.963728140477937</v>
      </c>
      <c r="L1262">
        <f>INDEX('PB2'!$D$2:$AQ$224,MATCH(A1262,'PB2'!$B$2:$B$224,0),MATCH(G1262,'PB2'!$D$1:$AQ$1,0))</f>
        <v>1.0523710250854501</v>
      </c>
      <c r="M1262" s="16">
        <f t="shared" si="95"/>
        <v>0.9502352080805363</v>
      </c>
      <c r="N1262" s="6">
        <f>INDEX('ROA2'!$D$2:$AQ$224,MATCH(A1262,'ROA2'!$B$2:$B$224,0),MATCH(G1262,'ROA2'!$D$1:$AQ$1,0))</f>
        <v>0.78060400485992398</v>
      </c>
      <c r="O1262" s="6">
        <v>1154021.982208</v>
      </c>
      <c r="P1262" s="28">
        <v>6.2477803423802589E-2</v>
      </c>
    </row>
    <row r="1263" spans="1:16" x14ac:dyDescent="0.3">
      <c r="A1263" t="s">
        <v>481</v>
      </c>
      <c r="B1263" t="e">
        <f>VLOOKUP(A1263,Sheet3!L:L,1,FALSE)</f>
        <v>#N/A</v>
      </c>
      <c r="C1263" t="str">
        <f>VLOOKUP(A1263,'ALL - prices'!B:C,2,FALSE)</f>
        <v>Bank of Nova Scotia/The</v>
      </c>
      <c r="D1263" t="str">
        <f>VLOOKUP(A1263,'ALL - prices'!B:I,8,FALSE)</f>
        <v>Financials</v>
      </c>
      <c r="E1263">
        <v>2020</v>
      </c>
      <c r="F1263" t="s">
        <v>680</v>
      </c>
      <c r="G1263" t="str">
        <f t="shared" si="92"/>
        <v>2020-Q2</v>
      </c>
      <c r="H1263" s="4">
        <f>INDEX('ALL - prices'!$J$3:$DY$219,MATCH('COMBINED DATA'!A1263,'ALL - prices'!$B$3:$B$219,0),MATCH('COMBINED DATA'!G1263,'ALL - prices'!$J$1:$DY$1,0))</f>
        <v>40.535400000000003</v>
      </c>
      <c r="I1263" s="14">
        <f t="shared" si="93"/>
        <v>9.5212239838163182</v>
      </c>
      <c r="J1263" s="15">
        <f>INDEX(MarketCap2!$E$2:$AR$224,MATCH(A1263,MarketCap2!$B$2:$B$224,0),MATCH(G1263,MarketCap2!$E$1:$AR$1,0))</f>
        <v>68054503424</v>
      </c>
      <c r="K1263">
        <f t="shared" si="94"/>
        <v>24.943574742017322</v>
      </c>
      <c r="L1263">
        <f>INDEX('PB2'!$D$2:$AQ$224,MATCH(A1263,'PB2'!$B$2:$B$224,0),MATCH(G1263,'PB2'!$D$1:$AQ$1,0))</f>
        <v>1.05938196182251</v>
      </c>
      <c r="M1263" s="16">
        <f t="shared" si="95"/>
        <v>0.94394659909032985</v>
      </c>
      <c r="N1263" s="6">
        <f>INDEX('ROA2'!$D$2:$AQ$224,MATCH(A1263,'ROA2'!$B$2:$B$224,0),MATCH(G1263,'ROA2'!$D$1:$AQ$1,0))</f>
        <v>0.664659023284912</v>
      </c>
      <c r="O1263" s="6">
        <v>1247073.009664</v>
      </c>
      <c r="P1263" s="28">
        <v>8.0631936731365081E-2</v>
      </c>
    </row>
    <row r="1264" spans="1:16" x14ac:dyDescent="0.3">
      <c r="A1264" t="s">
        <v>481</v>
      </c>
      <c r="B1264" t="e">
        <f>VLOOKUP(A1264,Sheet3!L:L,1,FALSE)</f>
        <v>#N/A</v>
      </c>
      <c r="C1264" t="str">
        <f>VLOOKUP(A1264,'ALL - prices'!B:C,2,FALSE)</f>
        <v>Bank of Nova Scotia/The</v>
      </c>
      <c r="D1264" t="str">
        <f>VLOOKUP(A1264,'ALL - prices'!B:I,8,FALSE)</f>
        <v>Financials</v>
      </c>
      <c r="E1264">
        <v>2020</v>
      </c>
      <c r="F1264" t="s">
        <v>681</v>
      </c>
      <c r="G1264" t="str">
        <f t="shared" si="92"/>
        <v>2020-Q3</v>
      </c>
      <c r="H1264" s="4">
        <f>INDEX('ALL - prices'!$J$3:$DY$219,MATCH('COMBINED DATA'!A1264,'ALL - prices'!$B$3:$B$219,0),MATCH('COMBINED DATA'!G1264,'ALL - prices'!$J$1:$DY$1,0))</f>
        <v>40.555199999999999</v>
      </c>
      <c r="I1264" s="14">
        <f t="shared" si="93"/>
        <v>4.6480346291022103</v>
      </c>
      <c r="J1264" s="15">
        <f>INDEX(MarketCap2!$E$2:$AR$224,MATCH(A1264,MarketCap2!$B$2:$B$224,0),MATCH(G1264,MarketCap2!$E$1:$AR$1,0))</f>
        <v>67016228864</v>
      </c>
      <c r="K1264">
        <f t="shared" si="94"/>
        <v>24.928200648857146</v>
      </c>
      <c r="L1264">
        <f>INDEX('PB2'!$D$2:$AQ$224,MATCH(A1264,'PB2'!$B$2:$B$224,0),MATCH(G1264,'PB2'!$D$1:$AQ$1,0))</f>
        <v>1.06743800640106</v>
      </c>
      <c r="M1264" s="16">
        <f t="shared" si="95"/>
        <v>0.9368225545683615</v>
      </c>
      <c r="N1264" s="6">
        <f>INDEX('ROA2'!$D$2:$AQ$224,MATCH(A1264,'ROA2'!$B$2:$B$224,0),MATCH(G1264,'ROA2'!$D$1:$AQ$1,0))</f>
        <v>0.63953900337219205</v>
      </c>
      <c r="O1264" s="6">
        <v>1169871.9948799999</v>
      </c>
      <c r="P1264" s="28">
        <v>-6.1905769899390617E-2</v>
      </c>
    </row>
    <row r="1265" spans="1:16" x14ac:dyDescent="0.3">
      <c r="A1265" t="s">
        <v>481</v>
      </c>
      <c r="B1265" t="e">
        <f>VLOOKUP(A1265,Sheet3!L:L,1,FALSE)</f>
        <v>#N/A</v>
      </c>
      <c r="C1265" t="str">
        <f>VLOOKUP(A1265,'ALL - prices'!B:C,2,FALSE)</f>
        <v>Bank of Nova Scotia/The</v>
      </c>
      <c r="D1265" t="str">
        <f>VLOOKUP(A1265,'ALL - prices'!B:I,8,FALSE)</f>
        <v>Financials</v>
      </c>
      <c r="E1265">
        <v>2020</v>
      </c>
      <c r="F1265" t="s">
        <v>682</v>
      </c>
      <c r="G1265" t="str">
        <f t="shared" si="92"/>
        <v>2020-Q4</v>
      </c>
      <c r="H1265" s="4">
        <f>INDEX('ALL - prices'!$J$3:$DY$219,MATCH('COMBINED DATA'!A1265,'ALL - prices'!$B$3:$B$219,0),MATCH('COMBINED DATA'!G1265,'ALL - prices'!$J$1:$DY$1,0))</f>
        <v>51.2761</v>
      </c>
      <c r="I1265" s="14">
        <f t="shared" si="93"/>
        <v>5.2628452516200799</v>
      </c>
      <c r="J1265" s="15">
        <f>INDEX(MarketCap2!$E$2:$AR$224,MATCH(A1265,MarketCap2!$B$2:$B$224,0),MATCH(G1265,MarketCap2!$E$1:$AR$1,0))</f>
        <v>83348447232</v>
      </c>
      <c r="K1265">
        <f t="shared" si="94"/>
        <v>25.146295816479579</v>
      </c>
      <c r="L1265">
        <f>INDEX('PB2'!$D$2:$AQ$224,MATCH(A1265,'PB2'!$B$2:$B$224,0),MATCH(G1265,'PB2'!$D$1:$AQ$1,0))</f>
        <v>1.30402803421021</v>
      </c>
      <c r="M1265" s="16">
        <f t="shared" si="95"/>
        <v>0.76685467932110385</v>
      </c>
      <c r="N1265" s="6">
        <f>INDEX('ROA2'!$D$2:$AQ$224,MATCH(A1265,'ROA2'!$B$2:$B$224,0),MATCH(G1265,'ROA2'!$D$1:$AQ$1,0))</f>
        <v>0.60990899801254295</v>
      </c>
      <c r="O1265" s="6">
        <v>1136465.9363839999</v>
      </c>
      <c r="P1265" s="28">
        <v>-2.8555310873500012E-2</v>
      </c>
    </row>
    <row r="1266" spans="1:16" x14ac:dyDescent="0.3">
      <c r="A1266" t="s">
        <v>481</v>
      </c>
      <c r="B1266" t="e">
        <f>VLOOKUP(A1266,Sheet3!L:L,1,FALSE)</f>
        <v>#N/A</v>
      </c>
      <c r="C1266" t="str">
        <f>VLOOKUP(A1266,'ALL - prices'!B:C,2,FALSE)</f>
        <v>Bank of Nova Scotia/The</v>
      </c>
      <c r="D1266" t="str">
        <f>VLOOKUP(A1266,'ALL - prices'!B:I,8,FALSE)</f>
        <v>Financials</v>
      </c>
      <c r="E1266">
        <v>2021</v>
      </c>
      <c r="F1266" t="s">
        <v>679</v>
      </c>
      <c r="G1266" t="str">
        <f t="shared" si="92"/>
        <v>2021-Q1</v>
      </c>
      <c r="H1266" s="4">
        <f>INDEX('ALL - prices'!$J$3:$DY$219,MATCH('COMBINED DATA'!A1266,'ALL - prices'!$B$3:$B$219,0),MATCH('COMBINED DATA'!G1266,'ALL - prices'!$J$1:$DY$1,0))</f>
        <v>59.371499999999997</v>
      </c>
      <c r="I1266" s="14">
        <f t="shared" si="93"/>
        <v>5.7292140638281879</v>
      </c>
      <c r="J1266" s="15">
        <f>INDEX(MarketCap2!$E$2:$AR$224,MATCH(A1266,MarketCap2!$B$2:$B$224,0),MATCH(G1266,MarketCap2!$E$1:$AR$1,0))</f>
        <v>95342108672</v>
      </c>
      <c r="K1266">
        <f t="shared" si="94"/>
        <v>25.280737403868898</v>
      </c>
      <c r="L1266">
        <f>INDEX('PB2'!$D$2:$AQ$224,MATCH(A1266,'PB2'!$B$2:$B$224,0),MATCH(G1266,'PB2'!$D$1:$AQ$1,0))</f>
        <v>1.4953429698944101</v>
      </c>
      <c r="M1266" s="16">
        <f t="shared" si="95"/>
        <v>0.66874290389087965</v>
      </c>
      <c r="N1266" s="6">
        <f>INDEX('ROA2'!$D$2:$AQ$224,MATCH(A1266,'ROA2'!$B$2:$B$224,0),MATCH(G1266,'ROA2'!$D$1:$AQ$1,0))</f>
        <v>0.58660799264907804</v>
      </c>
      <c r="O1266" s="6">
        <v>1164050.0387840001</v>
      </c>
      <c r="P1266" s="28">
        <v>2.4271825064785601E-2</v>
      </c>
    </row>
    <row r="1267" spans="1:16" x14ac:dyDescent="0.3">
      <c r="A1267" t="s">
        <v>481</v>
      </c>
      <c r="B1267" t="e">
        <f>VLOOKUP(A1267,Sheet3!L:L,1,FALSE)</f>
        <v>#N/A</v>
      </c>
      <c r="C1267" t="str">
        <f>VLOOKUP(A1267,'ALL - prices'!B:C,2,FALSE)</f>
        <v>Bank of Nova Scotia/The</v>
      </c>
      <c r="D1267" t="str">
        <f>VLOOKUP(A1267,'ALL - prices'!B:I,8,FALSE)</f>
        <v>Financials</v>
      </c>
      <c r="E1267">
        <v>2021</v>
      </c>
      <c r="F1267" t="s">
        <v>680</v>
      </c>
      <c r="G1267" t="str">
        <f t="shared" si="92"/>
        <v>2021-Q2</v>
      </c>
      <c r="H1267" s="4">
        <f>INDEX('ALL - prices'!$J$3:$DY$219,MATCH('COMBINED DATA'!A1267,'ALL - prices'!$B$3:$B$219,0),MATCH('COMBINED DATA'!G1267,'ALL - prices'!$J$1:$DY$1,0))</f>
        <v>61.583399999999997</v>
      </c>
      <c r="I1267" s="14">
        <f t="shared" si="93"/>
        <v>5.9119427988324373</v>
      </c>
      <c r="J1267" s="15">
        <f>INDEX(MarketCap2!$E$2:$AR$224,MATCH(A1267,MarketCap2!$B$2:$B$224,0),MATCH(G1267,MarketCap2!$E$1:$AR$1,0))</f>
        <v>97839628288</v>
      </c>
      <c r="K1267">
        <f t="shared" si="94"/>
        <v>25.306595529135773</v>
      </c>
      <c r="L1267">
        <f>INDEX('PB2'!$D$2:$AQ$224,MATCH(A1267,'PB2'!$B$2:$B$224,0),MATCH(G1267,'PB2'!$D$1:$AQ$1,0))</f>
        <v>1.4618669748306301</v>
      </c>
      <c r="M1267" s="16">
        <f t="shared" si="95"/>
        <v>0.68405676933488335</v>
      </c>
      <c r="N1267" s="6">
        <f>INDEX('ROA2'!$D$2:$AQ$224,MATCH(A1267,'ROA2'!$B$2:$B$224,0),MATCH(G1267,'ROA2'!$D$1:$AQ$1,0))</f>
        <v>0.66230499744415305</v>
      </c>
      <c r="O1267" s="6">
        <v>1125248.008192</v>
      </c>
      <c r="P1267" s="28">
        <v>-3.333364485991841E-2</v>
      </c>
    </row>
    <row r="1268" spans="1:16" x14ac:dyDescent="0.3">
      <c r="A1268" t="s">
        <v>481</v>
      </c>
      <c r="B1268" t="e">
        <f>VLOOKUP(A1268,Sheet3!L:L,1,FALSE)</f>
        <v>#N/A</v>
      </c>
      <c r="C1268" t="str">
        <f>VLOOKUP(A1268,'ALL - prices'!B:C,2,FALSE)</f>
        <v>Bank of Nova Scotia/The</v>
      </c>
      <c r="D1268" t="str">
        <f>VLOOKUP(A1268,'ALL - prices'!B:I,8,FALSE)</f>
        <v>Financials</v>
      </c>
      <c r="E1268">
        <v>2021</v>
      </c>
      <c r="F1268" t="s">
        <v>681</v>
      </c>
      <c r="G1268" t="str">
        <f t="shared" si="92"/>
        <v>2021-Q3</v>
      </c>
      <c r="H1268" s="4">
        <f>INDEX('ALL - prices'!$J$3:$DY$219,MATCH('COMBINED DATA'!A1268,'ALL - prices'!$B$3:$B$219,0),MATCH('COMBINED DATA'!G1268,'ALL - prices'!$J$1:$DY$1,0))</f>
        <v>60.220599999999997</v>
      </c>
      <c r="I1268" s="14">
        <f t="shared" si="93"/>
        <v>8.5199532483068001</v>
      </c>
      <c r="J1268" s="15">
        <f>INDEX(MarketCap2!$E$2:$AR$224,MATCH(A1268,MarketCap2!$B$2:$B$224,0),MATCH(G1268,MarketCap2!$E$1:$AR$1,0))</f>
        <v>94732427264</v>
      </c>
      <c r="K1268">
        <f t="shared" si="94"/>
        <v>25.274322199476138</v>
      </c>
      <c r="L1268">
        <f>INDEX('PB2'!$D$2:$AQ$224,MATCH(A1268,'PB2'!$B$2:$B$224,0),MATCH(G1268,'PB2'!$D$1:$AQ$1,0))</f>
        <v>1.5229729413986199</v>
      </c>
      <c r="M1268" s="16">
        <f t="shared" si="95"/>
        <v>0.6566104838879484</v>
      </c>
      <c r="N1268" s="6">
        <f>INDEX('ROA2'!$D$2:$AQ$224,MATCH(A1268,'ROA2'!$B$2:$B$224,0),MATCH(G1268,'ROA2'!$D$1:$AQ$1,0))</f>
        <v>0.76818197965621904</v>
      </c>
      <c r="O1268" s="6">
        <v>1163429.0196479999</v>
      </c>
      <c r="P1268" s="28">
        <v>3.3931196658901465E-2</v>
      </c>
    </row>
    <row r="1269" spans="1:16" x14ac:dyDescent="0.3">
      <c r="A1269" t="s">
        <v>481</v>
      </c>
      <c r="B1269" t="e">
        <f>VLOOKUP(A1269,Sheet3!L:L,1,FALSE)</f>
        <v>#N/A</v>
      </c>
      <c r="C1269" t="str">
        <f>VLOOKUP(A1269,'ALL - prices'!B:C,2,FALSE)</f>
        <v>Bank of Nova Scotia/The</v>
      </c>
      <c r="D1269" t="str">
        <f>VLOOKUP(A1269,'ALL - prices'!B:I,8,FALSE)</f>
        <v>Financials</v>
      </c>
      <c r="E1269">
        <v>2021</v>
      </c>
      <c r="F1269" t="s">
        <v>682</v>
      </c>
      <c r="G1269" t="str">
        <f t="shared" si="92"/>
        <v>2021-Q4</v>
      </c>
      <c r="H1269" s="4">
        <f>INDEX('ALL - prices'!$J$3:$DY$219,MATCH('COMBINED DATA'!A1269,'ALL - prices'!$B$3:$B$219,0),MATCH('COMBINED DATA'!G1269,'ALL - prices'!$J$1:$DY$1,0))</f>
        <v>70.758600000000001</v>
      </c>
      <c r="I1269" s="14">
        <f t="shared" si="93"/>
        <v>8.0018661395848447</v>
      </c>
      <c r="J1269" s="15">
        <f>INDEX(MarketCap2!$E$2:$AR$224,MATCH(A1269,MarketCap2!$B$2:$B$224,0),MATCH(G1269,MarketCap2!$E$1:$AR$1,0))</f>
        <v>108878938112</v>
      </c>
      <c r="K1269">
        <f t="shared" si="94"/>
        <v>25.413502442413261</v>
      </c>
      <c r="L1269">
        <f>INDEX('PB2'!$D$2:$AQ$224,MATCH(A1269,'PB2'!$B$2:$B$224,0),MATCH(G1269,'PB2'!$D$1:$AQ$1,0))</f>
        <v>1.67562103271484</v>
      </c>
      <c r="M1269" s="16">
        <f t="shared" si="95"/>
        <v>0.59679365469637291</v>
      </c>
      <c r="N1269" s="6">
        <f>INDEX('ROA2'!$D$2:$AQ$224,MATCH(A1269,'ROA2'!$B$2:$B$224,0),MATCH(G1269,'ROA2'!$D$1:$AQ$1,0))</f>
        <v>0.82918697595596302</v>
      </c>
      <c r="O1269" s="6">
        <v>1184843.9562240001</v>
      </c>
      <c r="P1269" s="28">
        <v>1.840674094796033E-2</v>
      </c>
    </row>
    <row r="1270" spans="1:16" x14ac:dyDescent="0.3">
      <c r="A1270" t="s">
        <v>481</v>
      </c>
      <c r="B1270" t="e">
        <f>VLOOKUP(A1270,Sheet3!L:L,1,FALSE)</f>
        <v>#N/A</v>
      </c>
      <c r="C1270" t="str">
        <f>VLOOKUP(A1270,'ALL - prices'!B:C,2,FALSE)</f>
        <v>Bank of Nova Scotia/The</v>
      </c>
      <c r="D1270" t="str">
        <f>VLOOKUP(A1270,'ALL - prices'!B:I,8,FALSE)</f>
        <v>Financials</v>
      </c>
      <c r="E1270">
        <v>2022</v>
      </c>
      <c r="F1270" t="s">
        <v>679</v>
      </c>
      <c r="G1270" t="str">
        <f t="shared" si="92"/>
        <v>2022-Q1</v>
      </c>
      <c r="H1270" s="4">
        <f>INDEX('ALL - prices'!$J$3:$DY$219,MATCH('COMBINED DATA'!A1270,'ALL - prices'!$B$3:$B$219,0),MATCH('COMBINED DATA'!G1270,'ALL - prices'!$J$1:$DY$1,0))</f>
        <v>70.798100000000005</v>
      </c>
      <c r="I1270" s="14">
        <f t="shared" si="93"/>
        <v>3.3437757115522357</v>
      </c>
      <c r="J1270" s="15">
        <f>INDEX(MarketCap2!$E$2:$AR$224,MATCH(A1270,MarketCap2!$B$2:$B$224,0),MATCH(G1270,MarketCap2!$E$1:$AR$1,0))</f>
        <v>107822759936</v>
      </c>
      <c r="K1270">
        <f t="shared" si="94"/>
        <v>25.403754604267991</v>
      </c>
      <c r="L1270">
        <f>INDEX('PB2'!$D$2:$AQ$224,MATCH(A1270,'PB2'!$B$2:$B$224,0),MATCH(G1270,'PB2'!$D$1:$AQ$1,0))</f>
        <v>1.5032049417495701</v>
      </c>
      <c r="M1270" s="16">
        <f t="shared" si="95"/>
        <v>0.66524528507477276</v>
      </c>
      <c r="N1270" s="6">
        <f>INDEX('ROA2'!$D$2:$AQ$224,MATCH(A1270,'ROA2'!$B$2:$B$224,0),MATCH(G1270,'ROA2'!$D$1:$AQ$1,0))</f>
        <v>0.82738298177719105</v>
      </c>
      <c r="O1270" s="6">
        <v>1245474.0623359999</v>
      </c>
      <c r="P1270" s="28">
        <v>5.1171384884489753E-2</v>
      </c>
    </row>
    <row r="1271" spans="1:16" x14ac:dyDescent="0.3">
      <c r="A1271" t="s">
        <v>481</v>
      </c>
      <c r="B1271" t="e">
        <f>VLOOKUP(A1271,Sheet3!L:L,1,FALSE)</f>
        <v>#N/A</v>
      </c>
      <c r="C1271" t="str">
        <f>VLOOKUP(A1271,'ALL - prices'!B:C,2,FALSE)</f>
        <v>Bank of Nova Scotia/The</v>
      </c>
      <c r="D1271" t="str">
        <f>VLOOKUP(A1271,'ALL - prices'!B:I,8,FALSE)</f>
        <v>Financials</v>
      </c>
      <c r="E1271">
        <v>2022</v>
      </c>
      <c r="F1271" t="s">
        <v>680</v>
      </c>
      <c r="G1271" t="str">
        <f t="shared" si="92"/>
        <v>2022-Q2</v>
      </c>
      <c r="H1271" s="4">
        <f>INDEX('ALL - prices'!$J$3:$DY$219,MATCH('COMBINED DATA'!A1271,'ALL - prices'!$B$3:$B$219,0),MATCH('COMBINED DATA'!G1271,'ALL - prices'!$J$1:$DY$1,0))</f>
        <v>60.877699999999997</v>
      </c>
      <c r="I1271" s="14">
        <f t="shared" si="93"/>
        <v>1.6607618761179064</v>
      </c>
      <c r="J1271" s="15">
        <f>INDEX(MarketCap2!$E$2:$AR$224,MATCH(A1271,MarketCap2!$B$2:$B$224,0),MATCH(G1271,MarketCap2!$E$1:$AR$1,0))</f>
        <v>91120304128</v>
      </c>
      <c r="K1271">
        <f t="shared" si="94"/>
        <v>25.235446493744387</v>
      </c>
      <c r="L1271">
        <f>INDEX('PB2'!$D$2:$AQ$224,MATCH(A1271,'PB2'!$B$2:$B$224,0),MATCH(G1271,'PB2'!$D$1:$AQ$1,0))</f>
        <v>1.43083703517914</v>
      </c>
      <c r="M1271" s="16">
        <f t="shared" si="95"/>
        <v>0.69889161058429028</v>
      </c>
      <c r="N1271" s="6">
        <f>INDEX('ROA2'!$D$2:$AQ$224,MATCH(A1271,'ROA2'!$B$2:$B$224,0),MATCH(G1271,'ROA2'!$D$1:$AQ$1,0))</f>
        <v>0.85104000568389904</v>
      </c>
      <c r="O1271" s="6">
        <v>1288506.0485119999</v>
      </c>
      <c r="P1271" s="28">
        <v>3.4550688350176939E-2</v>
      </c>
    </row>
    <row r="1272" spans="1:16" x14ac:dyDescent="0.3">
      <c r="A1272" t="s">
        <v>481</v>
      </c>
      <c r="B1272" t="e">
        <f>VLOOKUP(A1272,Sheet3!L:L,1,FALSE)</f>
        <v>#N/A</v>
      </c>
      <c r="C1272" t="str">
        <f>VLOOKUP(A1272,'ALL - prices'!B:C,2,FALSE)</f>
        <v>Bank of Nova Scotia/The</v>
      </c>
      <c r="D1272" t="str">
        <f>VLOOKUP(A1272,'ALL - prices'!B:I,8,FALSE)</f>
        <v>Financials</v>
      </c>
      <c r="E1272">
        <v>2022</v>
      </c>
      <c r="F1272" t="s">
        <v>681</v>
      </c>
      <c r="G1272" t="str">
        <f t="shared" si="92"/>
        <v>2022-Q3</v>
      </c>
      <c r="H1272" s="4">
        <f>INDEX('ALL - prices'!$J$3:$DY$219,MATCH('COMBINED DATA'!A1272,'ALL - prices'!$B$3:$B$219,0),MATCH('COMBINED DATA'!G1272,'ALL - prices'!$J$1:$DY$1,0))</f>
        <v>53.2224</v>
      </c>
      <c r="I1272" s="14">
        <f t="shared" si="93"/>
        <v>1.5779391834499414</v>
      </c>
      <c r="J1272" s="15">
        <f>INDEX(MarketCap2!$E$2:$AR$224,MATCH(A1272,MarketCap2!$B$2:$B$224,0),MATCH(G1272,MarketCap2!$E$1:$AR$1,0))</f>
        <v>78270201856</v>
      </c>
      <c r="K1272">
        <f t="shared" si="94"/>
        <v>25.083432803730062</v>
      </c>
      <c r="L1272">
        <f>INDEX('PB2'!$D$2:$AQ$224,MATCH(A1272,'PB2'!$B$2:$B$224,0),MATCH(G1272,'PB2'!$D$1:$AQ$1,0))</f>
        <v>1.20527303218842</v>
      </c>
      <c r="M1272" s="16">
        <f t="shared" si="95"/>
        <v>0.82968752580840144</v>
      </c>
      <c r="N1272" s="6">
        <f>INDEX('ROA2'!$D$2:$AQ$224,MATCH(A1272,'ROA2'!$B$2:$B$224,0),MATCH(G1272,'ROA2'!$D$1:$AQ$1,0))</f>
        <v>0.84299498796463002</v>
      </c>
      <c r="O1272" s="6">
        <v>1292102.008832</v>
      </c>
      <c r="P1272" s="28">
        <v>2.7907981682761822E-3</v>
      </c>
    </row>
    <row r="1273" spans="1:16" x14ac:dyDescent="0.3">
      <c r="A1273" t="s">
        <v>481</v>
      </c>
      <c r="B1273" t="e">
        <f>VLOOKUP(A1273,Sheet3!L:L,1,FALSE)</f>
        <v>#N/A</v>
      </c>
      <c r="C1273" t="str">
        <f>VLOOKUP(A1273,'ALL - prices'!B:C,2,FALSE)</f>
        <v>Bank of Nova Scotia/The</v>
      </c>
      <c r="D1273" t="str">
        <f>VLOOKUP(A1273,'ALL - prices'!B:I,8,FALSE)</f>
        <v>Financials</v>
      </c>
      <c r="E1273">
        <v>2022</v>
      </c>
      <c r="F1273" t="s">
        <v>682</v>
      </c>
      <c r="G1273" t="str">
        <f t="shared" si="92"/>
        <v>2022-Q4</v>
      </c>
      <c r="H1273" s="4">
        <f>INDEX('ALL - prices'!$J$3:$DY$219,MATCH('COMBINED DATA'!A1273,'ALL - prices'!$B$3:$B$219,0),MATCH('COMBINED DATA'!G1273,'ALL - prices'!$J$1:$DY$1,0))</f>
        <v>54.6297</v>
      </c>
      <c r="I1273" s="14">
        <f t="shared" si="93"/>
        <v>1.60419163313905</v>
      </c>
      <c r="J1273" s="15">
        <f>INDEX(MarketCap2!$E$2:$AR$224,MATCH(A1273,MarketCap2!$B$2:$B$224,0),MATCH(G1273,MarketCap2!$E$1:$AR$1,0))</f>
        <v>79088025600</v>
      </c>
      <c r="K1273">
        <f t="shared" si="94"/>
        <v>25.093827317201029</v>
      </c>
      <c r="L1273">
        <f>INDEX('PB2'!$D$2:$AQ$224,MATCH(A1273,'PB2'!$B$2:$B$224,0),MATCH(G1273,'PB2'!$D$1:$AQ$1,0))</f>
        <v>1.2987020015716599</v>
      </c>
      <c r="M1273" s="16">
        <f t="shared" si="95"/>
        <v>0.76999958326838835</v>
      </c>
      <c r="N1273" s="6">
        <f>INDEX('ROA2'!$D$2:$AQ$224,MATCH(A1273,'ROA2'!$B$2:$B$224,0),MATCH(G1273,'ROA2'!$D$1:$AQ$1,0))</f>
        <v>0.78255498409271196</v>
      </c>
      <c r="O1273" s="6">
        <v>1349417.959424</v>
      </c>
      <c r="P1273" s="28">
        <v>4.4358688555720914E-2</v>
      </c>
    </row>
    <row r="1274" spans="1:16" x14ac:dyDescent="0.3">
      <c r="A1274" t="s">
        <v>481</v>
      </c>
      <c r="B1274" t="e">
        <f>VLOOKUP(A1274,Sheet3!L:L,1,FALSE)</f>
        <v>#N/A</v>
      </c>
      <c r="C1274" t="str">
        <f>VLOOKUP(A1274,'ALL - prices'!B:C,2,FALSE)</f>
        <v>Bank of Nova Scotia/The</v>
      </c>
      <c r="D1274" t="str">
        <f>VLOOKUP(A1274,'ALL - prices'!B:I,8,FALSE)</f>
        <v>Financials</v>
      </c>
      <c r="E1274">
        <v>2023</v>
      </c>
      <c r="F1274" t="s">
        <v>679</v>
      </c>
      <c r="G1274" t="str">
        <f t="shared" si="92"/>
        <v>2023-Q1</v>
      </c>
      <c r="H1274" s="4">
        <f>INDEX('ALL - prices'!$J$3:$DY$219,MATCH('COMBINED DATA'!A1274,'ALL - prices'!$B$3:$B$219,0),MATCH('COMBINED DATA'!G1274,'ALL - prices'!$J$1:$DY$1,0))</f>
        <v>56.911900000000003</v>
      </c>
      <c r="I1274" s="14">
        <f t="shared" si="93"/>
        <v>3.8200290307579241</v>
      </c>
      <c r="J1274" s="15">
        <f>INDEX(MarketCap2!$E$2:$AR$224,MATCH(A1274,MarketCap2!$B$2:$B$224,0),MATCH(G1274,MarketCap2!$E$1:$AR$1,0))</f>
        <v>81134870528</v>
      </c>
      <c r="K1274">
        <f t="shared" si="94"/>
        <v>25.119378675176485</v>
      </c>
      <c r="L1274">
        <f>INDEX('PB2'!$D$2:$AQ$224,MATCH(A1274,'PB2'!$B$2:$B$224,0),MATCH(G1274,'PB2'!$D$1:$AQ$1,0))</f>
        <v>1.1729049682617201</v>
      </c>
      <c r="M1274" s="16">
        <f t="shared" si="95"/>
        <v>0.85258399193417145</v>
      </c>
      <c r="N1274" s="6">
        <f>INDEX('ROA2'!$D$2:$AQ$224,MATCH(A1274,'ROA2'!$B$2:$B$224,0),MATCH(G1274,'ROA2'!$D$1:$AQ$1,0))</f>
        <v>0.68674099445342995</v>
      </c>
      <c r="O1274" s="6">
        <v>1374438.0313599999</v>
      </c>
      <c r="P1274" s="28">
        <v>1.8541380571724227E-2</v>
      </c>
    </row>
    <row r="1275" spans="1:16" x14ac:dyDescent="0.3">
      <c r="A1275" t="s">
        <v>481</v>
      </c>
      <c r="B1275" t="e">
        <f>VLOOKUP(A1275,Sheet3!L:L,1,FALSE)</f>
        <v>#N/A</v>
      </c>
      <c r="C1275" t="str">
        <f>VLOOKUP(A1275,'ALL - prices'!B:C,2,FALSE)</f>
        <v>Bank of Nova Scotia/The</v>
      </c>
      <c r="D1275" t="str">
        <f>VLOOKUP(A1275,'ALL - prices'!B:I,8,FALSE)</f>
        <v>Financials</v>
      </c>
      <c r="E1275">
        <v>2023</v>
      </c>
      <c r="F1275" t="s">
        <v>680</v>
      </c>
      <c r="G1275" t="str">
        <f t="shared" si="92"/>
        <v>2023-Q2</v>
      </c>
      <c r="H1275" s="4">
        <f>INDEX('ALL - prices'!$J$3:$DY$219,MATCH('COMBINED DATA'!A1275,'ALL - prices'!$B$3:$B$219,0),MATCH('COMBINED DATA'!G1275,'ALL - prices'!$J$1:$DY$1,0))</f>
        <v>56.258299999999998</v>
      </c>
      <c r="I1275" s="14">
        <f t="shared" si="93"/>
        <v>3.790136430591911</v>
      </c>
      <c r="J1275" s="15">
        <f>INDEX(MarketCap2!$E$2:$AR$224,MATCH(A1275,MarketCap2!$B$2:$B$224,0),MATCH(G1275,MarketCap2!$E$1:$AR$1,0))</f>
        <v>79415238656</v>
      </c>
      <c r="K1275">
        <f t="shared" si="94"/>
        <v>25.097956109404358</v>
      </c>
      <c r="L1275">
        <f>INDEX('PB2'!$D$2:$AQ$224,MATCH(A1275,'PB2'!$B$2:$B$224,0),MATCH(G1275,'PB2'!$D$1:$AQ$1,0))</f>
        <v>1.1769590377807599</v>
      </c>
      <c r="M1275" s="16">
        <f t="shared" si="95"/>
        <v>0.84964724166235317</v>
      </c>
      <c r="N1275" s="6">
        <f>INDEX('ROA2'!$D$2:$AQ$224,MATCH(A1275,'ROA2'!$B$2:$B$224,0),MATCH(G1275,'ROA2'!$D$1:$AQ$1,0))</f>
        <v>0.63568300008773804</v>
      </c>
      <c r="O1275" s="6">
        <v>1373197.9591679999</v>
      </c>
      <c r="P1275" s="28">
        <v>-9.022394343766425E-4</v>
      </c>
    </row>
    <row r="1276" spans="1:16" x14ac:dyDescent="0.3">
      <c r="A1276" t="s">
        <v>481</v>
      </c>
      <c r="B1276" t="e">
        <f>VLOOKUP(A1276,Sheet3!L:L,1,FALSE)</f>
        <v>#N/A</v>
      </c>
      <c r="C1276" t="str">
        <f>VLOOKUP(A1276,'ALL - prices'!B:C,2,FALSE)</f>
        <v>Bank of Nova Scotia/The</v>
      </c>
      <c r="D1276" t="str">
        <f>VLOOKUP(A1276,'ALL - prices'!B:I,8,FALSE)</f>
        <v>Financials</v>
      </c>
      <c r="E1276">
        <v>2023</v>
      </c>
      <c r="F1276" t="s">
        <v>681</v>
      </c>
      <c r="G1276" t="str">
        <f t="shared" si="92"/>
        <v>2023-Q3</v>
      </c>
      <c r="H1276" s="4">
        <f>INDEX('ALL - prices'!$J$3:$DY$219,MATCH('COMBINED DATA'!A1276,'ALL - prices'!$B$3:$B$219,0),MATCH('COMBINED DATA'!G1276,'ALL - prices'!$J$1:$DY$1,0))</f>
        <v>53.428100000000001</v>
      </c>
      <c r="I1276" s="14">
        <f t="shared" si="93"/>
        <v>5.4131675091853557</v>
      </c>
      <c r="J1276" s="15">
        <f>INDEX(MarketCap2!$E$2:$AR$224,MATCH(A1276,MarketCap2!$B$2:$B$224,0),MATCH(G1276,MarketCap2!$E$1:$AR$1,0))</f>
        <v>73381396480</v>
      </c>
      <c r="K1276">
        <f t="shared" si="94"/>
        <v>25.018936286491048</v>
      </c>
      <c r="L1276">
        <f>INDEX('PB2'!$D$2:$AQ$224,MATCH(A1276,'PB2'!$B$2:$B$224,0),MATCH(G1276,'PB2'!$D$1:$AQ$1,0))</f>
        <v>0.99129801988601696</v>
      </c>
      <c r="M1276" s="16">
        <f t="shared" si="95"/>
        <v>1.0087783693091443</v>
      </c>
      <c r="N1276" s="6">
        <f>INDEX('ROA2'!$D$2:$AQ$224,MATCH(A1276,'ROA2'!$B$2:$B$224,0),MATCH(G1276,'ROA2'!$D$1:$AQ$1,0))</f>
        <v>0.60345202684402499</v>
      </c>
      <c r="O1276" s="6">
        <v>1396097.941504</v>
      </c>
      <c r="P1276" s="28">
        <v>1.6676388268065029E-2</v>
      </c>
    </row>
    <row r="1277" spans="1:16" x14ac:dyDescent="0.3">
      <c r="A1277" t="s">
        <v>481</v>
      </c>
      <c r="B1277" t="e">
        <f>VLOOKUP(A1277,Sheet3!L:L,1,FALSE)</f>
        <v>#N/A</v>
      </c>
      <c r="C1277" t="str">
        <f>VLOOKUP(A1277,'ALL - prices'!B:C,2,FALSE)</f>
        <v>Bank of Nova Scotia/The</v>
      </c>
      <c r="D1277" t="str">
        <f>VLOOKUP(A1277,'ALL - prices'!B:I,8,FALSE)</f>
        <v>Financials</v>
      </c>
      <c r="E1277">
        <v>2023</v>
      </c>
      <c r="F1277" t="s">
        <v>682</v>
      </c>
      <c r="G1277" t="str">
        <f t="shared" si="92"/>
        <v>2023-Q4</v>
      </c>
      <c r="H1277" s="4">
        <f>INDEX('ALL - prices'!$J$3:$DY$219,MATCH('COMBINED DATA'!A1277,'ALL - prices'!$B$3:$B$219,0),MATCH('COMBINED DATA'!G1277,'ALL - prices'!$J$1:$DY$1,0))</f>
        <v>56.604999999999997</v>
      </c>
      <c r="I1277" s="14">
        <f t="shared" si="93"/>
        <v>6.7078274800787785</v>
      </c>
      <c r="J1277" s="15">
        <f>INDEX(MarketCap2!$E$2:$AR$224,MATCH(A1277,MarketCap2!$B$2:$B$224,0),MATCH(G1277,MarketCap2!$E$1:$AR$1,0))</f>
        <v>78306205696</v>
      </c>
      <c r="K1277">
        <f t="shared" si="94"/>
        <v>25.083892692179383</v>
      </c>
      <c r="L1277">
        <f>INDEX('PB2'!$D$2:$AQ$224,MATCH(A1277,'PB2'!$B$2:$B$224,0),MATCH(G1277,'PB2'!$D$1:$AQ$1,0))</f>
        <v>1.0978909730911299</v>
      </c>
      <c r="M1277" s="16">
        <f t="shared" si="95"/>
        <v>0.91083725479997679</v>
      </c>
      <c r="N1277" s="6">
        <f>INDEX('ROA2'!$D$2:$AQ$224,MATCH(A1277,'ROA2'!$B$2:$B$224,0),MATCH(G1277,'ROA2'!$D$1:$AQ$1,0))</f>
        <v>0.53462100028991699</v>
      </c>
      <c r="O1277" s="6">
        <v>1411043.033088</v>
      </c>
      <c r="P1277" s="28">
        <v>1.0704901955445809E-2</v>
      </c>
    </row>
    <row r="1278" spans="1:16" x14ac:dyDescent="0.3">
      <c r="A1278" t="s">
        <v>481</v>
      </c>
      <c r="B1278" t="e">
        <f>VLOOKUP(A1278,Sheet3!L:L,1,FALSE)</f>
        <v>#N/A</v>
      </c>
      <c r="C1278" t="str">
        <f>VLOOKUP(A1278,'ALL - prices'!B:C,2,FALSE)</f>
        <v>Bank of Nova Scotia/The</v>
      </c>
      <c r="D1278" t="str">
        <f>VLOOKUP(A1278,'ALL - prices'!B:I,8,FALSE)</f>
        <v>Financials</v>
      </c>
      <c r="E1278" s="18">
        <v>2024</v>
      </c>
      <c r="F1278" t="s">
        <v>679</v>
      </c>
      <c r="G1278" t="str">
        <f t="shared" si="92"/>
        <v>2024-Q1</v>
      </c>
      <c r="H1278" s="4">
        <f>INDEX('ALL - prices'!$J$3:$DY$219,MATCH('COMBINED DATA'!A1278,'ALL - prices'!$B$3:$B$219,0),MATCH('COMBINED DATA'!G1278,'ALL - prices'!$J$1:$DY$1,0))</f>
        <v>62.520699999999998</v>
      </c>
      <c r="I1278" s="14" t="s">
        <v>769</v>
      </c>
      <c r="J1278" s="15">
        <f>INDEX(MarketCap2!$E$2:$AR$224,MATCH(A1278,MarketCap2!$B$2:$B$224,0),MATCH(G1278,MarketCap2!$E$1:$AR$1,0))</f>
        <v>85636816896</v>
      </c>
      <c r="K1278">
        <f t="shared" si="94"/>
        <v>25.17338113155116</v>
      </c>
      <c r="L1278">
        <f>INDEX('PB2'!$D$2:$AQ$224,MATCH(A1278,'PB2'!$B$2:$B$224,0),MATCH(G1278,'PB2'!$D$1:$AQ$1,0))</f>
        <v>1.1021319627761801</v>
      </c>
      <c r="M1278" s="16">
        <f t="shared" si="95"/>
        <v>0.90733236470257328</v>
      </c>
      <c r="N1278" s="6">
        <f>INDEX('ROA2'!$D$2:$AQ$224,MATCH(A1278,'ROA2'!$B$2:$B$224,0),MATCH(G1278,'ROA2'!$D$1:$AQ$1,0))</f>
        <v>0.56523901224136397</v>
      </c>
      <c r="O1278" s="6">
        <v>1392886.022144</v>
      </c>
      <c r="P1278" s="28">
        <v>-1.2867793907223533E-2</v>
      </c>
    </row>
    <row r="1279" spans="1:16" x14ac:dyDescent="0.3">
      <c r="A1279" t="s">
        <v>481</v>
      </c>
      <c r="B1279" t="e">
        <f>VLOOKUP(A1279,Sheet3!L:L,1,FALSE)</f>
        <v>#N/A</v>
      </c>
      <c r="C1279" t="str">
        <f>VLOOKUP(A1279,'ALL - prices'!B:C,2,FALSE)</f>
        <v>Bank of Nova Scotia/The</v>
      </c>
      <c r="D1279" t="str">
        <f>VLOOKUP(A1279,'ALL - prices'!B:I,8,FALSE)</f>
        <v>Financials</v>
      </c>
      <c r="E1279" s="18">
        <v>2024</v>
      </c>
      <c r="F1279" t="s">
        <v>680</v>
      </c>
      <c r="G1279" t="str">
        <f t="shared" si="92"/>
        <v>2024-Q2</v>
      </c>
      <c r="H1279" s="4">
        <f>INDEX('ALL - prices'!$J$3:$DY$219,MATCH('COMBINED DATA'!A1279,'ALL - prices'!$B$3:$B$219,0),MATCH('COMBINED DATA'!G1279,'ALL - prices'!$J$1:$DY$1,0))</f>
        <v>56.695300000000003</v>
      </c>
      <c r="I1279" s="14" t="s">
        <v>769</v>
      </c>
      <c r="J1279" s="15">
        <f>INDEX(MarketCap2!$E$2:$AR$224,MATCH(A1279,MarketCap2!$B$2:$B$224,0),MATCH(G1279,MarketCap2!$E$1:$AR$1,0))</f>
        <v>76946628608</v>
      </c>
      <c r="K1279">
        <f t="shared" si="94"/>
        <v>25.066377883509958</v>
      </c>
      <c r="L1279">
        <f>INDEX('PB2'!$D$2:$AQ$224,MATCH(A1279,'PB2'!$B$2:$B$224,0),MATCH(G1279,'PB2'!$D$1:$AQ$1,0))</f>
        <v>1.0965880155563399</v>
      </c>
      <c r="M1279" s="16">
        <f t="shared" si="95"/>
        <v>0.91191950469444338</v>
      </c>
      <c r="N1279" s="6">
        <f>INDEX('ROA2'!$D$2:$AQ$224,MATCH(A1279,'ROA2'!$B$2:$B$224,0),MATCH(G1279,'ROA2'!$D$1:$AQ$1,0))</f>
        <v>0.55932497978210405</v>
      </c>
      <c r="O1279" s="6">
        <v>1399430.0538880001</v>
      </c>
      <c r="P1279" s="28">
        <v>4.6981817894382587E-3</v>
      </c>
    </row>
    <row r="1280" spans="1:16" x14ac:dyDescent="0.3">
      <c r="A1280" t="s">
        <v>481</v>
      </c>
      <c r="B1280" t="e">
        <f>VLOOKUP(A1280,Sheet3!L:L,1,FALSE)</f>
        <v>#N/A</v>
      </c>
      <c r="C1280" t="str">
        <f>VLOOKUP(A1280,'ALL - prices'!B:C,2,FALSE)</f>
        <v>Bank of Nova Scotia/The</v>
      </c>
      <c r="D1280" t="str">
        <f>VLOOKUP(A1280,'ALL - prices'!B:I,8,FALSE)</f>
        <v>Financials</v>
      </c>
      <c r="E1280" s="18">
        <v>2024</v>
      </c>
      <c r="F1280" t="s">
        <v>681</v>
      </c>
      <c r="G1280" t="str">
        <f t="shared" si="92"/>
        <v>2024-Q3</v>
      </c>
      <c r="H1280" s="4">
        <f>INDEX('ALL - prices'!$J$3:$DY$219,MATCH('COMBINED DATA'!A1280,'ALL - prices'!$B$3:$B$219,0),MATCH('COMBINED DATA'!G1280,'ALL - prices'!$J$1:$DY$1,0))</f>
        <v>67.911299999999997</v>
      </c>
      <c r="I1280" s="14" t="s">
        <v>769</v>
      </c>
      <c r="J1280" s="15">
        <f>INDEX(MarketCap2!$E$2:$AR$224,MATCH(A1280,MarketCap2!$B$2:$B$224,0),MATCH(G1280,MarketCap2!$E$1:$AR$1,0))</f>
        <v>91179737088</v>
      </c>
      <c r="K1280">
        <f t="shared" si="94"/>
        <v>25.236098528288199</v>
      </c>
      <c r="L1280">
        <f>INDEX('PB2'!$D$2:$AQ$224,MATCH(A1280,'PB2'!$B$2:$B$224,0),MATCH(G1280,'PB2'!$D$1:$AQ$1,0))</f>
        <v>1.2123060226440401</v>
      </c>
      <c r="M1280" s="16">
        <f t="shared" si="95"/>
        <v>0.824874232513503</v>
      </c>
      <c r="N1280" s="6">
        <f>INDEX('ROA2'!$D$2:$AQ$224,MATCH(A1280,'ROA2'!$B$2:$B$224,0),MATCH(G1280,'ROA2'!$D$1:$AQ$1,0))</f>
        <v>0.53164899349212602</v>
      </c>
      <c r="O1280" s="6">
        <v>1402365.9356160001</v>
      </c>
      <c r="P1280" s="28">
        <v>2.097912446458702E-3</v>
      </c>
    </row>
    <row r="1281" spans="1:16" x14ac:dyDescent="0.3">
      <c r="A1281" t="s">
        <v>481</v>
      </c>
      <c r="B1281" t="e">
        <f>VLOOKUP(A1281,Sheet3!L:L,1,FALSE)</f>
        <v>#N/A</v>
      </c>
      <c r="C1281" t="str">
        <f>VLOOKUP(A1281,'ALL - prices'!B:C,2,FALSE)</f>
        <v>Bank of Nova Scotia/The</v>
      </c>
      <c r="D1281" t="str">
        <f>VLOOKUP(A1281,'ALL - prices'!B:I,8,FALSE)</f>
        <v>Financials</v>
      </c>
      <c r="E1281" s="18">
        <v>2024</v>
      </c>
      <c r="F1281" t="s">
        <v>682</v>
      </c>
      <c r="G1281" t="str">
        <f t="shared" si="92"/>
        <v>2024-Q4</v>
      </c>
      <c r="H1281" s="4">
        <f>INDEX('ALL - prices'!$J$3:$DY$219,MATCH('COMBINED DATA'!A1281,'ALL - prices'!$B$3:$B$219,0),MATCH('COMBINED DATA'!G1281,'ALL - prices'!$J$1:$DY$1,0))</f>
        <v>72.177400000000006</v>
      </c>
      <c r="I1281" s="14" t="s">
        <v>769</v>
      </c>
      <c r="J1281" s="15">
        <f>INDEX(MarketCap2!$E$2:$AR$224,MATCH(A1281,MarketCap2!$B$2:$B$224,0),MATCH(G1281,MarketCap2!$E$1:$AR$1,0))</f>
        <v>96107962368</v>
      </c>
      <c r="K1281">
        <f t="shared" si="94"/>
        <v>25.288738004516386</v>
      </c>
      <c r="L1281">
        <f>INDEX('PB2'!$D$2:$AQ$224,MATCH(A1281,'PB2'!$B$2:$B$224,0),MATCH(G1281,'PB2'!$D$1:$AQ$1,0))</f>
        <v>1.30531311290684</v>
      </c>
      <c r="M1281" s="16">
        <f t="shared" si="95"/>
        <v>0.76609971210131389</v>
      </c>
      <c r="N1281" s="6">
        <f>INDEX('ROA2'!$D$2:$AQ$224,MATCH(A1281,'ROA2'!$B$2:$B$224,0),MATCH(G1281,'ROA2'!$D$1:$AQ$1,0))</f>
        <v>0.54961401224136397</v>
      </c>
      <c r="O1281" s="6">
        <v>1412026.9905920001</v>
      </c>
      <c r="P1281" s="28">
        <v>6.8891112730546265E-3</v>
      </c>
    </row>
    <row r="1282" spans="1:16" x14ac:dyDescent="0.3">
      <c r="A1282" t="s">
        <v>482</v>
      </c>
      <c r="B1282" t="e">
        <f>VLOOKUP(A1282,Sheet3!L:L,1,FALSE)</f>
        <v>#N/A</v>
      </c>
      <c r="C1282" t="str">
        <f>VLOOKUP(A1282,'ALL - prices'!B:C,2,FALSE)</f>
        <v>Baytex Energy Corp</v>
      </c>
      <c r="D1282" t="str">
        <f>VLOOKUP(A1282,'ALL - prices'!B:I,8,FALSE)</f>
        <v>Energy</v>
      </c>
      <c r="E1282">
        <v>2015</v>
      </c>
      <c r="F1282" t="s">
        <v>679</v>
      </c>
      <c r="G1282" t="str">
        <f t="shared" si="92"/>
        <v>2015-Q1</v>
      </c>
      <c r="H1282" s="4">
        <f>INDEX('ALL - prices'!$J$3:$DY$219,MATCH('COMBINED DATA'!A1282,'ALL - prices'!$B$3:$B$219,0),MATCH('COMBINED DATA'!G1282,'ALL - prices'!$J$1:$DY$1,0))</f>
        <v>18.272600000000001</v>
      </c>
      <c r="I1282" s="14">
        <f t="shared" ref="I1282:I1317" si="96">STDEV(H1283:H1286)</f>
        <v>6.8204868293375274</v>
      </c>
      <c r="J1282" s="15">
        <f>INDEX(MarketCap2!$E$2:$AR$224,MATCH(A1282,MarketCap2!$B$2:$B$224,0),MATCH(G1282,MarketCap2!$E$1:$AR$1,0))</f>
        <v>3381658880</v>
      </c>
      <c r="K1282">
        <f t="shared" si="94"/>
        <v>21.941632218941304</v>
      </c>
      <c r="L1282">
        <f>INDEX('PB2'!$D$2:$AQ$224,MATCH(A1282,'PB2'!$B$2:$B$224,0),MATCH(G1282,'PB2'!$D$1:$AQ$1,0))</f>
        <v>1.33288097381592</v>
      </c>
      <c r="M1282" s="16">
        <f t="shared" si="95"/>
        <v>0.75025453858575886</v>
      </c>
      <c r="N1282" s="6">
        <f>INDEX('ROA2'!$D$2:$AQ$224,MATCH(A1282,'ROA2'!$B$2:$B$224,0),MATCH(G1282,'ROA2'!$D$1:$AQ$1,0))</f>
        <v>-2.9747569561004599</v>
      </c>
      <c r="O1282" s="6">
        <v>6230.5960960000002</v>
      </c>
      <c r="P1282" s="28">
        <v>-3.2161797173742901E-2</v>
      </c>
    </row>
    <row r="1283" spans="1:16" x14ac:dyDescent="0.3">
      <c r="A1283" t="s">
        <v>482</v>
      </c>
      <c r="B1283" t="e">
        <f>VLOOKUP(A1283,Sheet3!L:L,1,FALSE)</f>
        <v>#N/A</v>
      </c>
      <c r="C1283" t="str">
        <f>VLOOKUP(A1283,'ALL - prices'!B:C,2,FALSE)</f>
        <v>Baytex Energy Corp</v>
      </c>
      <c r="D1283" t="str">
        <f>VLOOKUP(A1283,'ALL - prices'!B:I,8,FALSE)</f>
        <v>Energy</v>
      </c>
      <c r="E1283">
        <v>2015</v>
      </c>
      <c r="F1283" t="s">
        <v>680</v>
      </c>
      <c r="G1283" t="str">
        <f t="shared" si="92"/>
        <v>2015-Q2</v>
      </c>
      <c r="H1283" s="4">
        <f>INDEX('ALL - prices'!$J$3:$DY$219,MATCH('COMBINED DATA'!A1283,'ALL - prices'!$B$3:$B$219,0),MATCH('COMBINED DATA'!G1283,'ALL - prices'!$J$1:$DY$1,0))</f>
        <v>17.984999999999999</v>
      </c>
      <c r="I1283" s="14">
        <f t="shared" si="96"/>
        <v>1.397580415098417</v>
      </c>
      <c r="J1283" s="15">
        <f>INDEX(MarketCap2!$E$2:$AR$224,MATCH(A1283,MarketCap2!$B$2:$B$224,0),MATCH(G1283,MarketCap2!$E$1:$AR$1,0))</f>
        <v>3996853504</v>
      </c>
      <c r="K1283">
        <f t="shared" si="94"/>
        <v>22.1087732645153</v>
      </c>
      <c r="L1283">
        <f>INDEX('PB2'!$D$2:$AQ$224,MATCH(A1283,'PB2'!$B$2:$B$224,0),MATCH(G1283,'PB2'!$D$1:$AQ$1,0))</f>
        <v>1.3161150217056301</v>
      </c>
      <c r="M1283" s="16">
        <f t="shared" si="95"/>
        <v>0.75981200997466147</v>
      </c>
      <c r="N1283" s="6">
        <f>INDEX('ROA2'!$D$2:$AQ$224,MATCH(A1283,'ROA2'!$B$2:$B$224,0),MATCH(G1283,'ROA2'!$D$1:$AQ$1,0))</f>
        <v>-7.6706500053405797</v>
      </c>
      <c r="O1283" s="6">
        <v>6419.9219199999998</v>
      </c>
      <c r="P1283" s="28">
        <v>3.0386470424803403E-2</v>
      </c>
    </row>
    <row r="1284" spans="1:16" x14ac:dyDescent="0.3">
      <c r="A1284" t="s">
        <v>482</v>
      </c>
      <c r="B1284" t="e">
        <f>VLOOKUP(A1284,Sheet3!L:L,1,FALSE)</f>
        <v>#N/A</v>
      </c>
      <c r="C1284" t="str">
        <f>VLOOKUP(A1284,'ALL - prices'!B:C,2,FALSE)</f>
        <v>Baytex Energy Corp</v>
      </c>
      <c r="D1284" t="str">
        <f>VLOOKUP(A1284,'ALL - prices'!B:I,8,FALSE)</f>
        <v>Energy</v>
      </c>
      <c r="E1284">
        <v>2015</v>
      </c>
      <c r="F1284" t="s">
        <v>681</v>
      </c>
      <c r="G1284" t="str">
        <f t="shared" si="92"/>
        <v>2015-Q3</v>
      </c>
      <c r="H1284" s="4">
        <f>INDEX('ALL - prices'!$J$3:$DY$219,MATCH('COMBINED DATA'!A1284,'ALL - prices'!$B$3:$B$219,0),MATCH('COMBINED DATA'!G1284,'ALL - prices'!$J$1:$DY$1,0))</f>
        <v>4.0252999999999997</v>
      </c>
      <c r="I1284" s="14">
        <f t="shared" si="96"/>
        <v>1.22506596931213</v>
      </c>
      <c r="J1284" s="15">
        <f>INDEX(MarketCap2!$E$2:$AR$224,MATCH(A1284,MarketCap2!$B$2:$B$224,0),MATCH(G1284,MarketCap2!$E$1:$AR$1,0))</f>
        <v>889422144</v>
      </c>
      <c r="K1284">
        <f t="shared" si="94"/>
        <v>20.60608253341476</v>
      </c>
      <c r="L1284">
        <f>INDEX('PB2'!$D$2:$AQ$224,MATCH(A1284,'PB2'!$B$2:$B$224,0),MATCH(G1284,'PB2'!$D$1:$AQ$1,0))</f>
        <v>0.32736700773239102</v>
      </c>
      <c r="M1284" s="16">
        <f t="shared" si="95"/>
        <v>3.0546755671159711</v>
      </c>
      <c r="N1284" s="6">
        <f>INDEX('ROA2'!$D$2:$AQ$224,MATCH(A1284,'ROA2'!$B$2:$B$224,0),MATCH(G1284,'ROA2'!$D$1:$AQ$1,0))</f>
        <v>-6.6312599182128897</v>
      </c>
      <c r="O1284" s="6">
        <v>6189.4169599999996</v>
      </c>
      <c r="P1284" s="28">
        <v>-3.5904636048906993E-2</v>
      </c>
    </row>
    <row r="1285" spans="1:16" x14ac:dyDescent="0.3">
      <c r="A1285" t="s">
        <v>482</v>
      </c>
      <c r="B1285" t="e">
        <f>VLOOKUP(A1285,Sheet3!L:L,1,FALSE)</f>
        <v>#N/A</v>
      </c>
      <c r="C1285" t="str">
        <f>VLOOKUP(A1285,'ALL - prices'!B:C,2,FALSE)</f>
        <v>Baytex Energy Corp</v>
      </c>
      <c r="D1285" t="str">
        <f>VLOOKUP(A1285,'ALL - prices'!B:I,8,FALSE)</f>
        <v>Energy</v>
      </c>
      <c r="E1285">
        <v>2015</v>
      </c>
      <c r="F1285" t="s">
        <v>682</v>
      </c>
      <c r="G1285" t="str">
        <f t="shared" si="92"/>
        <v>2015-Q4</v>
      </c>
      <c r="H1285" s="4">
        <f>INDEX('ALL - prices'!$J$3:$DY$219,MATCH('COMBINED DATA'!A1285,'ALL - prices'!$B$3:$B$219,0),MATCH('COMBINED DATA'!G1285,'ALL - prices'!$J$1:$DY$1,0))</f>
        <v>4.2232000000000003</v>
      </c>
      <c r="I1285" s="14">
        <f t="shared" si="96"/>
        <v>0.99775806143907853</v>
      </c>
      <c r="J1285" s="15">
        <f>INDEX(MarketCap2!$E$2:$AR$224,MATCH(A1285,MarketCap2!$B$2:$B$224,0),MATCH(G1285,MarketCap2!$E$1:$AR$1,0))</f>
        <v>941983808</v>
      </c>
      <c r="K1285">
        <f t="shared" si="94"/>
        <v>20.663498643433243</v>
      </c>
      <c r="L1285">
        <f>INDEX('PB2'!$D$2:$AQ$224,MATCH(A1285,'PB2'!$B$2:$B$224,0),MATCH(G1285,'PB2'!$D$1:$AQ$1,0))</f>
        <v>0.39073199033737199</v>
      </c>
      <c r="M1285" s="16">
        <f t="shared" si="95"/>
        <v>2.559299020120068</v>
      </c>
      <c r="N1285" s="6">
        <f>INDEX('ROA2'!$D$2:$AQ$224,MATCH(A1285,'ROA2'!$B$2:$B$224,0),MATCH(G1285,'ROA2'!$D$1:$AQ$1,0))</f>
        <v>-17.580062866210898</v>
      </c>
      <c r="O1285" s="6">
        <v>5893.7589760000001</v>
      </c>
      <c r="P1285" s="28">
        <v>-4.7768309343308404E-2</v>
      </c>
    </row>
    <row r="1286" spans="1:16" x14ac:dyDescent="0.3">
      <c r="A1286" t="s">
        <v>482</v>
      </c>
      <c r="B1286" t="e">
        <f>VLOOKUP(A1286,Sheet3!L:L,1,FALSE)</f>
        <v>#N/A</v>
      </c>
      <c r="C1286" t="str">
        <f>VLOOKUP(A1286,'ALL - prices'!B:C,2,FALSE)</f>
        <v>Baytex Energy Corp</v>
      </c>
      <c r="D1286" t="str">
        <f>VLOOKUP(A1286,'ALL - prices'!B:I,8,FALSE)</f>
        <v>Energy</v>
      </c>
      <c r="E1286">
        <v>2016</v>
      </c>
      <c r="F1286" t="s">
        <v>679</v>
      </c>
      <c r="G1286" t="str">
        <f t="shared" si="92"/>
        <v>2016-Q1</v>
      </c>
      <c r="H1286" s="4">
        <f>INDEX('ALL - prices'!$J$3:$DY$219,MATCH('COMBINED DATA'!A1286,'ALL - prices'!$B$3:$B$219,0),MATCH('COMBINED DATA'!G1286,'ALL - prices'!$J$1:$DY$1,0))</f>
        <v>4.8360000000000003</v>
      </c>
      <c r="I1286" s="14">
        <f t="shared" si="96"/>
        <v>1.2014047565939849</v>
      </c>
      <c r="J1286" s="15">
        <f>INDEX(MarketCap2!$E$2:$AR$224,MATCH(A1286,MarketCap2!$B$2:$B$224,0),MATCH(G1286,MarketCap2!$E$1:$AR$1,0))</f>
        <v>1080833792</v>
      </c>
      <c r="K1286">
        <f t="shared" si="94"/>
        <v>20.800998609850591</v>
      </c>
      <c r="L1286">
        <f>INDEX('PB2'!$D$2:$AQ$224,MATCH(A1286,'PB2'!$B$2:$B$224,0),MATCH(G1286,'PB2'!$D$1:$AQ$1,0))</f>
        <v>0.47807401418685902</v>
      </c>
      <c r="M1286" s="16">
        <f t="shared" si="95"/>
        <v>2.0917263233829355</v>
      </c>
      <c r="N1286" s="6">
        <f>INDEX('ROA2'!$D$2:$AQ$224,MATCH(A1286,'ROA2'!$B$2:$B$224,0),MATCH(G1286,'ROA2'!$D$1:$AQ$1,0))</f>
        <v>-19.504579544067401</v>
      </c>
      <c r="O1286" s="6">
        <v>5488.4981760000001</v>
      </c>
      <c r="P1286" s="28">
        <v>-6.8761006625867149E-2</v>
      </c>
    </row>
    <row r="1287" spans="1:16" x14ac:dyDescent="0.3">
      <c r="A1287" t="s">
        <v>482</v>
      </c>
      <c r="B1287" t="e">
        <f>VLOOKUP(A1287,Sheet3!L:L,1,FALSE)</f>
        <v>#N/A</v>
      </c>
      <c r="C1287" t="str">
        <f>VLOOKUP(A1287,'ALL - prices'!B:C,2,FALSE)</f>
        <v>Baytex Energy Corp</v>
      </c>
      <c r="D1287" t="str">
        <f>VLOOKUP(A1287,'ALL - prices'!B:I,8,FALSE)</f>
        <v>Energy</v>
      </c>
      <c r="E1287">
        <v>2016</v>
      </c>
      <c r="F1287" t="s">
        <v>680</v>
      </c>
      <c r="G1287" t="str">
        <f t="shared" si="92"/>
        <v>2016-Q2</v>
      </c>
      <c r="H1287" s="4">
        <f>INDEX('ALL - prices'!$J$3:$DY$219,MATCH('COMBINED DATA'!A1287,'ALL - prices'!$B$3:$B$219,0),MATCH('COMBINED DATA'!G1287,'ALL - prices'!$J$1:$DY$1,0))</f>
        <v>7.0701000000000001</v>
      </c>
      <c r="I1287" s="14">
        <f t="shared" si="96"/>
        <v>1.3751941350829953</v>
      </c>
      <c r="J1287" s="15">
        <f>INDEX(MarketCap2!$E$2:$AR$224,MATCH(A1287,MarketCap2!$B$2:$B$224,0),MATCH(G1287,MarketCap2!$E$1:$AR$1,0))</f>
        <v>1580360704</v>
      </c>
      <c r="K1287">
        <f t="shared" si="94"/>
        <v>21.180918951601139</v>
      </c>
      <c r="L1287">
        <f>INDEX('PB2'!$D$2:$AQ$224,MATCH(A1287,'PB2'!$B$2:$B$224,0),MATCH(G1287,'PB2'!$D$1:$AQ$1,0))</f>
        <v>0.72365200519561801</v>
      </c>
      <c r="M1287" s="16">
        <f t="shared" si="95"/>
        <v>1.381879678105334</v>
      </c>
      <c r="N1287" s="6">
        <f>INDEX('ROA2'!$D$2:$AQ$224,MATCH(A1287,'ROA2'!$B$2:$B$224,0),MATCH(G1287,'ROA2'!$D$1:$AQ$1,0))</f>
        <v>-16.635749816894499</v>
      </c>
      <c r="O1287" s="6">
        <v>5197.9130880000002</v>
      </c>
      <c r="P1287" s="28">
        <v>-5.2944371790203872E-2</v>
      </c>
    </row>
    <row r="1288" spans="1:16" x14ac:dyDescent="0.3">
      <c r="A1288" t="s">
        <v>482</v>
      </c>
      <c r="B1288" t="e">
        <f>VLOOKUP(A1288,Sheet3!L:L,1,FALSE)</f>
        <v>#N/A</v>
      </c>
      <c r="C1288" t="str">
        <f>VLOOKUP(A1288,'ALL - prices'!B:C,2,FALSE)</f>
        <v>Baytex Energy Corp</v>
      </c>
      <c r="D1288" t="str">
        <f>VLOOKUP(A1288,'ALL - prices'!B:I,8,FALSE)</f>
        <v>Energy</v>
      </c>
      <c r="E1288">
        <v>2016</v>
      </c>
      <c r="F1288" t="s">
        <v>681</v>
      </c>
      <c r="G1288" t="str">
        <f t="shared" si="92"/>
        <v>2016-Q3</v>
      </c>
      <c r="H1288" s="4">
        <f>INDEX('ALL - prices'!$J$3:$DY$219,MATCH('COMBINED DATA'!A1288,'ALL - prices'!$B$3:$B$219,0),MATCH('COMBINED DATA'!G1288,'ALL - prices'!$J$1:$DY$1,0))</f>
        <v>5.2507999999999999</v>
      </c>
      <c r="I1288" s="14">
        <f t="shared" si="96"/>
        <v>1.3998251474142542</v>
      </c>
      <c r="J1288" s="15">
        <f>INDEX(MarketCap2!$E$2:$AR$224,MATCH(A1288,MarketCap2!$B$2:$B$224,0),MATCH(G1288,MarketCap2!$E$1:$AR$1,0))</f>
        <v>1173681280</v>
      </c>
      <c r="K1288">
        <f t="shared" si="94"/>
        <v>20.88341103938194</v>
      </c>
      <c r="L1288">
        <f>INDEX('PB2'!$D$2:$AQ$224,MATCH(A1288,'PB2'!$B$2:$B$224,0),MATCH(G1288,'PB2'!$D$1:$AQ$1,0))</f>
        <v>0.54302597045898404</v>
      </c>
      <c r="M1288" s="16">
        <f t="shared" si="95"/>
        <v>1.8415325498240276</v>
      </c>
      <c r="N1288" s="6">
        <f>INDEX('ROA2'!$D$2:$AQ$224,MATCH(A1288,'ROA2'!$B$2:$B$224,0),MATCH(G1288,'ROA2'!$D$1:$AQ$1,0))</f>
        <v>-18.199602127075199</v>
      </c>
      <c r="O1288" s="6">
        <v>5089.28</v>
      </c>
      <c r="P1288" s="28">
        <v>-2.089936598801409E-2</v>
      </c>
    </row>
    <row r="1289" spans="1:16" x14ac:dyDescent="0.3">
      <c r="A1289" t="s">
        <v>482</v>
      </c>
      <c r="B1289" t="e">
        <f>VLOOKUP(A1289,Sheet3!L:L,1,FALSE)</f>
        <v>#N/A</v>
      </c>
      <c r="C1289" t="str">
        <f>VLOOKUP(A1289,'ALL - prices'!B:C,2,FALSE)</f>
        <v>Baytex Energy Corp</v>
      </c>
      <c r="D1289" t="str">
        <f>VLOOKUP(A1289,'ALL - prices'!B:I,8,FALSE)</f>
        <v>Energy</v>
      </c>
      <c r="E1289">
        <v>2016</v>
      </c>
      <c r="F1289" t="s">
        <v>682</v>
      </c>
      <c r="G1289" t="str">
        <f t="shared" si="92"/>
        <v>2016-Q4</v>
      </c>
      <c r="H1289" s="4">
        <f>INDEX('ALL - prices'!$J$3:$DY$219,MATCH('COMBINED DATA'!A1289,'ALL - prices'!$B$3:$B$219,0),MATCH('COMBINED DATA'!G1289,'ALL - prices'!$J$1:$DY$1,0))</f>
        <v>6.1840000000000002</v>
      </c>
      <c r="I1289" s="14">
        <f t="shared" si="96"/>
        <v>0.5367121908745226</v>
      </c>
      <c r="J1289" s="15">
        <f>INDEX(MarketCap2!$E$2:$AR$224,MATCH(A1289,MarketCap2!$B$2:$B$224,0),MATCH(G1289,MarketCap2!$E$1:$AR$1,0))</f>
        <v>1531425408</v>
      </c>
      <c r="K1289">
        <f t="shared" si="94"/>
        <v>21.149464777859979</v>
      </c>
      <c r="L1289">
        <f>INDEX('PB2'!$D$2:$AQ$224,MATCH(A1289,'PB2'!$B$2:$B$224,0),MATCH(G1289,'PB2'!$D$1:$AQ$1,0))</f>
        <v>0.77385300397872903</v>
      </c>
      <c r="M1289" s="16">
        <f t="shared" si="95"/>
        <v>1.2922350819322879</v>
      </c>
      <c r="N1289" s="6">
        <f>INDEX('ROA2'!$D$2:$AQ$224,MATCH(A1289,'ROA2'!$B$2:$B$224,0),MATCH(G1289,'ROA2'!$D$1:$AQ$1,0))</f>
        <v>-10.0374708175659</v>
      </c>
      <c r="O1289" s="6">
        <v>4995.8758399999997</v>
      </c>
      <c r="P1289" s="28">
        <v>-1.8353118712273651E-2</v>
      </c>
    </row>
    <row r="1290" spans="1:16" x14ac:dyDescent="0.3">
      <c r="A1290" t="s">
        <v>482</v>
      </c>
      <c r="B1290" t="e">
        <f>VLOOKUP(A1290,Sheet3!L:L,1,FALSE)</f>
        <v>#N/A</v>
      </c>
      <c r="C1290" t="str">
        <f>VLOOKUP(A1290,'ALL - prices'!B:C,2,FALSE)</f>
        <v>Baytex Energy Corp</v>
      </c>
      <c r="D1290" t="str">
        <f>VLOOKUP(A1290,'ALL - prices'!B:I,8,FALSE)</f>
        <v>Energy</v>
      </c>
      <c r="E1290">
        <v>2017</v>
      </c>
      <c r="F1290" t="s">
        <v>679</v>
      </c>
      <c r="G1290" t="str">
        <f t="shared" si="92"/>
        <v>2017-Q1</v>
      </c>
      <c r="H1290" s="4">
        <f>INDEX('ALL - prices'!$J$3:$DY$219,MATCH('COMBINED DATA'!A1290,'ALL - prices'!$B$3:$B$219,0),MATCH('COMBINED DATA'!G1290,'ALL - prices'!$J$1:$DY$1,0))</f>
        <v>4.2797999999999998</v>
      </c>
      <c r="I1290" s="14">
        <f t="shared" si="96"/>
        <v>0.27366534307434698</v>
      </c>
      <c r="J1290" s="15">
        <f>INDEX(MarketCap2!$E$2:$AR$224,MATCH(A1290,MarketCap2!$B$2:$B$224,0),MATCH(G1290,MarketCap2!$E$1:$AR$1,0))</f>
        <v>1063286528</v>
      </c>
      <c r="K1290">
        <f t="shared" si="94"/>
        <v>20.784630446551393</v>
      </c>
      <c r="L1290">
        <f>INDEX('PB2'!$D$2:$AQ$224,MATCH(A1290,'PB2'!$B$2:$B$224,0),MATCH(G1290,'PB2'!$D$1:$AQ$1,0))</f>
        <v>0.53797698020935103</v>
      </c>
      <c r="M1290" s="16">
        <f t="shared" si="95"/>
        <v>1.8588155939513529</v>
      </c>
      <c r="N1290" s="6">
        <f>INDEX('ROA2'!$D$2:$AQ$224,MATCH(A1290,'ROA2'!$B$2:$B$224,0),MATCH(G1290,'ROA2'!$D$1:$AQ$1,0))</f>
        <v>-9.6241998672485405</v>
      </c>
      <c r="O1290" s="6">
        <v>4594.0848640000004</v>
      </c>
      <c r="P1290" s="28">
        <v>-8.0424531927518708E-2</v>
      </c>
    </row>
    <row r="1291" spans="1:16" x14ac:dyDescent="0.3">
      <c r="A1291" t="s">
        <v>482</v>
      </c>
      <c r="B1291" t="e">
        <f>VLOOKUP(A1291,Sheet3!L:L,1,FALSE)</f>
        <v>#N/A</v>
      </c>
      <c r="C1291" t="str">
        <f>VLOOKUP(A1291,'ALL - prices'!B:C,2,FALSE)</f>
        <v>Baytex Energy Corp</v>
      </c>
      <c r="D1291" t="str">
        <f>VLOOKUP(A1291,'ALL - prices'!B:I,8,FALSE)</f>
        <v>Energy</v>
      </c>
      <c r="E1291">
        <v>2017</v>
      </c>
      <c r="F1291" t="s">
        <v>680</v>
      </c>
      <c r="G1291" t="str">
        <f t="shared" si="92"/>
        <v>2017-Q2</v>
      </c>
      <c r="H1291" s="4">
        <f>INDEX('ALL - prices'!$J$3:$DY$219,MATCH('COMBINED DATA'!A1291,'ALL - prices'!$B$3:$B$219,0),MATCH('COMBINED DATA'!G1291,'ALL - prices'!$J$1:$DY$1,0))</f>
        <v>2.9695</v>
      </c>
      <c r="I1291" s="14">
        <f t="shared" si="96"/>
        <v>0.33859176993345064</v>
      </c>
      <c r="J1291" s="15">
        <f>INDEX(MarketCap2!$E$2:$AR$224,MATCH(A1291,MarketCap2!$B$2:$B$224,0),MATCH(G1291,MarketCap2!$E$1:$AR$1,0))</f>
        <v>737742912</v>
      </c>
      <c r="K1291">
        <f t="shared" si="94"/>
        <v>20.419105964150521</v>
      </c>
      <c r="L1291">
        <f>INDEX('PB2'!$D$2:$AQ$224,MATCH(A1291,'PB2'!$B$2:$B$224,0),MATCH(G1291,'PB2'!$D$1:$AQ$1,0))</f>
        <v>0.382420003414154</v>
      </c>
      <c r="M1291" s="16">
        <f t="shared" si="95"/>
        <v>2.6149259742488367</v>
      </c>
      <c r="N1291" s="6">
        <f>INDEX('ROA2'!$D$2:$AQ$224,MATCH(A1291,'ROA2'!$B$2:$B$224,0),MATCH(G1291,'ROA2'!$D$1:$AQ$1,0))</f>
        <v>-9.5894727706909197</v>
      </c>
      <c r="O1291" s="6">
        <v>4702.4230399999997</v>
      </c>
      <c r="P1291" s="28">
        <v>2.3582101595239335E-2</v>
      </c>
    </row>
    <row r="1292" spans="1:16" x14ac:dyDescent="0.3">
      <c r="A1292" t="s">
        <v>482</v>
      </c>
      <c r="B1292" t="e">
        <f>VLOOKUP(A1292,Sheet3!L:L,1,FALSE)</f>
        <v>#N/A</v>
      </c>
      <c r="C1292" t="str">
        <f>VLOOKUP(A1292,'ALL - prices'!B:C,2,FALSE)</f>
        <v>Baytex Energy Corp</v>
      </c>
      <c r="D1292" t="str">
        <f>VLOOKUP(A1292,'ALL - prices'!B:I,8,FALSE)</f>
        <v>Energy</v>
      </c>
      <c r="E1292">
        <v>2017</v>
      </c>
      <c r="F1292" t="s">
        <v>681</v>
      </c>
      <c r="G1292" t="str">
        <f t="shared" si="92"/>
        <v>2017-Q3</v>
      </c>
      <c r="H1292" s="4">
        <f>INDEX('ALL - prices'!$J$3:$DY$219,MATCH('COMBINED DATA'!A1292,'ALL - prices'!$B$3:$B$219,0),MATCH('COMBINED DATA'!G1292,'ALL - prices'!$J$1:$DY$1,0))</f>
        <v>3.5445000000000002</v>
      </c>
      <c r="I1292" s="14">
        <f t="shared" si="96"/>
        <v>0.33947368577451392</v>
      </c>
      <c r="J1292" s="15">
        <f>INDEX(MarketCap2!$E$2:$AR$224,MATCH(A1292,MarketCap2!$B$2:$B$224,0),MATCH(G1292,MarketCap2!$E$1:$AR$1,0))</f>
        <v>880607360</v>
      </c>
      <c r="K1292">
        <f t="shared" si="94"/>
        <v>20.596122409188769</v>
      </c>
      <c r="L1292">
        <f>INDEX('PB2'!$D$2:$AQ$224,MATCH(A1292,'PB2'!$B$2:$B$224,0),MATCH(G1292,'PB2'!$D$1:$AQ$1,0))</f>
        <v>0.48195099830627403</v>
      </c>
      <c r="M1292" s="16">
        <f t="shared" si="95"/>
        <v>2.0748997377623692</v>
      </c>
      <c r="N1292" s="6">
        <f>INDEX('ROA2'!$D$2:$AQ$224,MATCH(A1292,'ROA2'!$B$2:$B$224,0),MATCH(G1292,'ROA2'!$D$1:$AQ$1,0))</f>
        <v>-7.8270530700683603</v>
      </c>
      <c r="O1292" s="6">
        <v>4582.0487679999997</v>
      </c>
      <c r="P1292" s="28">
        <v>-2.5598350249661932E-2</v>
      </c>
    </row>
    <row r="1293" spans="1:16" x14ac:dyDescent="0.3">
      <c r="A1293" t="s">
        <v>482</v>
      </c>
      <c r="B1293" t="e">
        <f>VLOOKUP(A1293,Sheet3!L:L,1,FALSE)</f>
        <v>#N/A</v>
      </c>
      <c r="C1293" t="str">
        <f>VLOOKUP(A1293,'ALL - prices'!B:C,2,FALSE)</f>
        <v>Baytex Energy Corp</v>
      </c>
      <c r="D1293" t="str">
        <f>VLOOKUP(A1293,'ALL - prices'!B:I,8,FALSE)</f>
        <v>Energy</v>
      </c>
      <c r="E1293">
        <v>2017</v>
      </c>
      <c r="F1293" t="s">
        <v>682</v>
      </c>
      <c r="G1293" t="str">
        <f t="shared" si="92"/>
        <v>2017-Q4</v>
      </c>
      <c r="H1293" s="4">
        <f>INDEX('ALL - prices'!$J$3:$DY$219,MATCH('COMBINED DATA'!A1293,'ALL - prices'!$B$3:$B$219,0),MATCH('COMBINED DATA'!G1293,'ALL - prices'!$J$1:$DY$1,0))</f>
        <v>3.5539000000000001</v>
      </c>
      <c r="I1293" s="14">
        <f t="shared" si="96"/>
        <v>0.77111926228480865</v>
      </c>
      <c r="J1293" s="15">
        <f>INDEX(MarketCap2!$E$2:$AR$224,MATCH(A1293,MarketCap2!$B$2:$B$224,0),MATCH(G1293,MarketCap2!$E$1:$AR$1,0))</f>
        <v>887649856</v>
      </c>
      <c r="K1293">
        <f t="shared" si="94"/>
        <v>20.604087916890965</v>
      </c>
      <c r="L1293">
        <f>INDEX('PB2'!$D$2:$AQ$224,MATCH(A1293,'PB2'!$B$2:$B$224,0),MATCH(G1293,'PB2'!$D$1:$AQ$1,0))</f>
        <v>0.46355301141738903</v>
      </c>
      <c r="M1293" s="16">
        <f t="shared" si="95"/>
        <v>2.1572505740871724</v>
      </c>
      <c r="N1293" s="6">
        <f>INDEX('ROA2'!$D$2:$AQ$224,MATCH(A1293,'ROA2'!$B$2:$B$224,0),MATCH(G1293,'ROA2'!$D$1:$AQ$1,0))</f>
        <v>-7.4503989219665501</v>
      </c>
      <c r="O1293" s="6">
        <v>4353.6368640000001</v>
      </c>
      <c r="P1293" s="28">
        <v>-4.9849295711380699E-2</v>
      </c>
    </row>
    <row r="1294" spans="1:16" x14ac:dyDescent="0.3">
      <c r="A1294" t="s">
        <v>482</v>
      </c>
      <c r="B1294" t="e">
        <f>VLOOKUP(A1294,Sheet3!L:L,1,FALSE)</f>
        <v>#N/A</v>
      </c>
      <c r="C1294" t="str">
        <f>VLOOKUP(A1294,'ALL - prices'!B:C,2,FALSE)</f>
        <v>Baytex Energy Corp</v>
      </c>
      <c r="D1294" t="str">
        <f>VLOOKUP(A1294,'ALL - prices'!B:I,8,FALSE)</f>
        <v>Energy</v>
      </c>
      <c r="E1294">
        <v>2018</v>
      </c>
      <c r="F1294" t="s">
        <v>679</v>
      </c>
      <c r="G1294" t="str">
        <f t="shared" si="92"/>
        <v>2018-Q1</v>
      </c>
      <c r="H1294" s="4">
        <f>INDEX('ALL - prices'!$J$3:$DY$219,MATCH('COMBINED DATA'!A1294,'ALL - prices'!$B$3:$B$219,0),MATCH('COMBINED DATA'!G1294,'ALL - prices'!$J$1:$DY$1,0))</f>
        <v>3.3277000000000001</v>
      </c>
      <c r="I1294" s="14">
        <f t="shared" si="96"/>
        <v>0.96754184061121196</v>
      </c>
      <c r="J1294" s="15">
        <f>INDEX(MarketCap2!$E$2:$AR$224,MATCH(A1294,MarketCap2!$B$2:$B$224,0),MATCH(G1294,MarketCap2!$E$1:$AR$1,0))</f>
        <v>835120704</v>
      </c>
      <c r="K1294">
        <f t="shared" si="94"/>
        <v>20.543086828056584</v>
      </c>
      <c r="L1294">
        <f>INDEX('PB2'!$D$2:$AQ$224,MATCH(A1294,'PB2'!$B$2:$B$224,0),MATCH(G1294,'PB2'!$D$1:$AQ$1,0))</f>
        <v>0.43306401371955899</v>
      </c>
      <c r="M1294" s="16">
        <f t="shared" si="95"/>
        <v>2.3091274461044784</v>
      </c>
      <c r="N1294" s="6">
        <f>INDEX('ROA2'!$D$2:$AQ$224,MATCH(A1294,'ROA2'!$B$2:$B$224,0),MATCH(G1294,'ROA2'!$D$1:$AQ$1,0))</f>
        <v>1.9445040225982699</v>
      </c>
      <c r="O1294" s="6">
        <v>4372.1108480000003</v>
      </c>
      <c r="P1294" s="28">
        <v>4.2433451794660747E-3</v>
      </c>
    </row>
    <row r="1295" spans="1:16" x14ac:dyDescent="0.3">
      <c r="A1295" t="s">
        <v>482</v>
      </c>
      <c r="B1295" t="e">
        <f>VLOOKUP(A1295,Sheet3!L:L,1,FALSE)</f>
        <v>#N/A</v>
      </c>
      <c r="C1295" t="str">
        <f>VLOOKUP(A1295,'ALL - prices'!B:C,2,FALSE)</f>
        <v>Baytex Energy Corp</v>
      </c>
      <c r="D1295" t="str">
        <f>VLOOKUP(A1295,'ALL - prices'!B:I,8,FALSE)</f>
        <v>Energy</v>
      </c>
      <c r="E1295">
        <v>2018</v>
      </c>
      <c r="F1295" t="s">
        <v>680</v>
      </c>
      <c r="G1295" t="str">
        <f t="shared" si="92"/>
        <v>2018-Q2</v>
      </c>
      <c r="H1295" s="4">
        <f>INDEX('ALL - prices'!$J$3:$DY$219,MATCH('COMBINED DATA'!A1295,'ALL - prices'!$B$3:$B$219,0),MATCH('COMBINED DATA'!G1295,'ALL - prices'!$J$1:$DY$1,0))</f>
        <v>4.1195000000000004</v>
      </c>
      <c r="I1295" s="14">
        <f t="shared" si="96"/>
        <v>0.72847402836340081</v>
      </c>
      <c r="J1295" s="15">
        <f>INDEX(MarketCap2!$E$2:$AR$224,MATCH(A1295,MarketCap2!$B$2:$B$224,0),MATCH(G1295,MarketCap2!$E$1:$AR$1,0))</f>
        <v>1033846336</v>
      </c>
      <c r="K1295">
        <f t="shared" si="94"/>
        <v>20.756551990770337</v>
      </c>
      <c r="L1295">
        <f>INDEX('PB2'!$D$2:$AQ$224,MATCH(A1295,'PB2'!$B$2:$B$224,0),MATCH(G1295,'PB2'!$D$1:$AQ$1,0))</f>
        <v>0.53930199146270796</v>
      </c>
      <c r="M1295" s="16">
        <f t="shared" si="95"/>
        <v>1.8542486692618652</v>
      </c>
      <c r="N1295" s="6">
        <f>INDEX('ROA2'!$D$2:$AQ$224,MATCH(A1295,'ROA2'!$B$2:$B$224,0),MATCH(G1295,'ROA2'!$D$1:$AQ$1,0))</f>
        <v>0.29239800572395303</v>
      </c>
      <c r="O1295" s="6">
        <v>4433.0741760000001</v>
      </c>
      <c r="P1295" s="28">
        <v>1.3943683067387731E-2</v>
      </c>
    </row>
    <row r="1296" spans="1:16" x14ac:dyDescent="0.3">
      <c r="A1296" t="s">
        <v>482</v>
      </c>
      <c r="B1296" t="e">
        <f>VLOOKUP(A1296,Sheet3!L:L,1,FALSE)</f>
        <v>#N/A</v>
      </c>
      <c r="C1296" t="str">
        <f>VLOOKUP(A1296,'ALL - prices'!B:C,2,FALSE)</f>
        <v>Baytex Energy Corp</v>
      </c>
      <c r="D1296" t="str">
        <f>VLOOKUP(A1296,'ALL - prices'!B:I,8,FALSE)</f>
        <v>Energy</v>
      </c>
      <c r="E1296">
        <v>2018</v>
      </c>
      <c r="F1296" t="s">
        <v>681</v>
      </c>
      <c r="G1296" t="str">
        <f t="shared" si="92"/>
        <v>2018-Q3</v>
      </c>
      <c r="H1296" s="4">
        <f>INDEX('ALL - prices'!$J$3:$DY$219,MATCH('COMBINED DATA'!A1296,'ALL - prices'!$B$3:$B$219,0),MATCH('COMBINED DATA'!G1296,'ALL - prices'!$J$1:$DY$1,0))</f>
        <v>3.5350999999999999</v>
      </c>
      <c r="I1296" s="14">
        <f t="shared" si="96"/>
        <v>0.19718438072017774</v>
      </c>
      <c r="J1296" s="15">
        <f>INDEX(MarketCap2!$E$2:$AR$224,MATCH(A1296,MarketCap2!$B$2:$B$224,0),MATCH(G1296,MarketCap2!$E$1:$AR$1,0))</f>
        <v>2075828864</v>
      </c>
      <c r="K1296">
        <f t="shared" si="94"/>
        <v>21.45362636339927</v>
      </c>
      <c r="L1296">
        <f>INDEX('PB2'!$D$2:$AQ$224,MATCH(A1296,'PB2'!$B$2:$B$224,0),MATCH(G1296,'PB2'!$D$1:$AQ$1,0))</f>
        <v>0.65848201513290405</v>
      </c>
      <c r="M1296" s="16">
        <f t="shared" si="95"/>
        <v>1.5186443623644998</v>
      </c>
      <c r="N1296" s="6">
        <f>INDEX('ROA2'!$D$2:$AQ$224,MATCH(A1296,'ROA2'!$B$2:$B$224,0),MATCH(G1296,'ROA2'!$D$1:$AQ$1,0))</f>
        <v>-1.20704901218414</v>
      </c>
      <c r="O1296" s="6">
        <v>4476.905984</v>
      </c>
      <c r="P1296" s="28">
        <v>9.8874519712074203E-3</v>
      </c>
    </row>
    <row r="1297" spans="1:16" x14ac:dyDescent="0.3">
      <c r="A1297" t="s">
        <v>482</v>
      </c>
      <c r="B1297" t="e">
        <f>VLOOKUP(A1297,Sheet3!L:L,1,FALSE)</f>
        <v>#N/A</v>
      </c>
      <c r="C1297" t="str">
        <f>VLOOKUP(A1297,'ALL - prices'!B:C,2,FALSE)</f>
        <v>Baytex Energy Corp</v>
      </c>
      <c r="D1297" t="str">
        <f>VLOOKUP(A1297,'ALL - prices'!B:I,8,FALSE)</f>
        <v>Energy</v>
      </c>
      <c r="E1297">
        <v>2018</v>
      </c>
      <c r="F1297" t="s">
        <v>682</v>
      </c>
      <c r="G1297" t="str">
        <f t="shared" si="92"/>
        <v>2018-Q4</v>
      </c>
      <c r="H1297" s="4">
        <f>INDEX('ALL - prices'!$J$3:$DY$219,MATCH('COMBINED DATA'!A1297,'ALL - prices'!$B$3:$B$219,0),MATCH('COMBINED DATA'!G1297,'ALL - prices'!$J$1:$DY$1,0))</f>
        <v>2.2719</v>
      </c>
      <c r="I1297" s="14">
        <f t="shared" si="96"/>
        <v>0.16152567133431142</v>
      </c>
      <c r="J1297" s="15">
        <f>INDEX(MarketCap2!$E$2:$AR$224,MATCH(A1297,MarketCap2!$B$2:$B$224,0),MATCH(G1297,MarketCap2!$E$1:$AR$1,0))</f>
        <v>1335236864</v>
      </c>
      <c r="K1297">
        <f t="shared" si="94"/>
        <v>21.012374539277683</v>
      </c>
      <c r="L1297">
        <f>INDEX('PB2'!$D$2:$AQ$224,MATCH(A1297,'PB2'!$B$2:$B$224,0),MATCH(G1297,'PB2'!$D$1:$AQ$1,0))</f>
        <v>0.43702098727226302</v>
      </c>
      <c r="M1297" s="16">
        <f t="shared" si="95"/>
        <v>2.288219625884929</v>
      </c>
      <c r="N1297" s="6">
        <f>INDEX('ROA2'!$D$2:$AQ$224,MATCH(A1297,'ROA2'!$B$2:$B$224,0),MATCH(G1297,'ROA2'!$D$1:$AQ$1,0))</f>
        <v>-0.33256098628044101</v>
      </c>
      <c r="O1297" s="6">
        <v>6491.3029120000001</v>
      </c>
      <c r="P1297" s="28">
        <v>0.44995292177214508</v>
      </c>
    </row>
    <row r="1298" spans="1:16" x14ac:dyDescent="0.3">
      <c r="A1298" t="s">
        <v>482</v>
      </c>
      <c r="B1298" t="e">
        <f>VLOOKUP(A1298,Sheet3!L:L,1,FALSE)</f>
        <v>#N/A</v>
      </c>
      <c r="C1298" t="str">
        <f>VLOOKUP(A1298,'ALL - prices'!B:C,2,FALSE)</f>
        <v>Baytex Energy Corp</v>
      </c>
      <c r="D1298" t="str">
        <f>VLOOKUP(A1298,'ALL - prices'!B:I,8,FALSE)</f>
        <v>Energy</v>
      </c>
      <c r="E1298">
        <v>2019</v>
      </c>
      <c r="F1298" t="s">
        <v>679</v>
      </c>
      <c r="G1298" t="str">
        <f t="shared" si="92"/>
        <v>2019-Q1</v>
      </c>
      <c r="H1298" s="4">
        <f>INDEX('ALL - prices'!$J$3:$DY$219,MATCH('COMBINED DATA'!A1298,'ALL - prices'!$B$3:$B$219,0),MATCH('COMBINED DATA'!G1298,'ALL - prices'!$J$1:$DY$1,0))</f>
        <v>2.1398999999999999</v>
      </c>
      <c r="I1298" s="14">
        <f t="shared" si="96"/>
        <v>0.76529655689804255</v>
      </c>
      <c r="J1298" s="15">
        <f>INDEX(MarketCap2!$E$2:$AR$224,MATCH(A1298,MarketCap2!$B$2:$B$224,0),MATCH(G1298,MarketCap2!$E$1:$AR$1,0))</f>
        <v>1261711488</v>
      </c>
      <c r="K1298">
        <f t="shared" si="94"/>
        <v>20.955734960032075</v>
      </c>
      <c r="L1298">
        <f>INDEX('PB2'!$D$2:$AQ$224,MATCH(A1298,'PB2'!$B$2:$B$224,0),MATCH(G1298,'PB2'!$D$1:$AQ$1,0))</f>
        <v>0.417160004377365</v>
      </c>
      <c r="M1298" s="16">
        <f t="shared" si="95"/>
        <v>2.3971617353215748</v>
      </c>
      <c r="N1298" s="6">
        <f>INDEX('ROA2'!$D$2:$AQ$224,MATCH(A1298,'ROA2'!$B$2:$B$224,0),MATCH(G1298,'ROA2'!$D$1:$AQ$1,0))</f>
        <v>-6.0526499748229998</v>
      </c>
      <c r="O1298" s="6">
        <v>6377.1980800000001</v>
      </c>
      <c r="P1298" s="28">
        <v>-1.7578109286667653E-2</v>
      </c>
    </row>
    <row r="1299" spans="1:16" x14ac:dyDescent="0.3">
      <c r="A1299" t="s">
        <v>482</v>
      </c>
      <c r="B1299" t="e">
        <f>VLOOKUP(A1299,Sheet3!L:L,1,FALSE)</f>
        <v>#N/A</v>
      </c>
      <c r="C1299" t="str">
        <f>VLOOKUP(A1299,'ALL - prices'!B:C,2,FALSE)</f>
        <v>Baytex Energy Corp</v>
      </c>
      <c r="D1299" t="str">
        <f>VLOOKUP(A1299,'ALL - prices'!B:I,8,FALSE)</f>
        <v>Energy</v>
      </c>
      <c r="E1299">
        <v>2019</v>
      </c>
      <c r="F1299" t="s">
        <v>680</v>
      </c>
      <c r="G1299" t="str">
        <f t="shared" si="92"/>
        <v>2019-Q2</v>
      </c>
      <c r="H1299" s="4">
        <f>INDEX('ALL - prices'!$J$3:$DY$219,MATCH('COMBINED DATA'!A1299,'ALL - prices'!$B$3:$B$219,0),MATCH('COMBINED DATA'!G1299,'ALL - prices'!$J$1:$DY$1,0))</f>
        <v>1.9137</v>
      </c>
      <c r="I1299" s="14">
        <f t="shared" si="96"/>
        <v>0.77622257546831674</v>
      </c>
      <c r="J1299" s="15">
        <f>INDEX(MarketCap2!$E$2:$AR$224,MATCH(A1299,MarketCap2!$B$2:$B$224,0),MATCH(G1299,MarketCap2!$E$1:$AR$1,0))</f>
        <v>1129781888</v>
      </c>
      <c r="K1299">
        <f t="shared" si="94"/>
        <v>20.84529043157098</v>
      </c>
      <c r="L1299">
        <f>INDEX('PB2'!$D$2:$AQ$224,MATCH(A1299,'PB2'!$B$2:$B$224,0),MATCH(G1299,'PB2'!$D$1:$AQ$1,0))</f>
        <v>0.368988007307053</v>
      </c>
      <c r="M1299" s="16">
        <f t="shared" si="95"/>
        <v>2.7101151804314632</v>
      </c>
      <c r="N1299" s="6">
        <f>INDEX('ROA2'!$D$2:$AQ$224,MATCH(A1299,'ROA2'!$B$2:$B$224,0),MATCH(G1299,'ROA2'!$D$1:$AQ$1,0))</f>
        <v>-4.6561460494995099</v>
      </c>
      <c r="O1299" s="6">
        <v>6359.1572480000004</v>
      </c>
      <c r="P1299" s="28">
        <v>-2.8289590151792309E-3</v>
      </c>
    </row>
    <row r="1300" spans="1:16" x14ac:dyDescent="0.3">
      <c r="A1300" t="s">
        <v>482</v>
      </c>
      <c r="B1300" t="e">
        <f>VLOOKUP(A1300,Sheet3!L:L,1,FALSE)</f>
        <v>#N/A</v>
      </c>
      <c r="C1300" t="str">
        <f>VLOOKUP(A1300,'ALL - prices'!B:C,2,FALSE)</f>
        <v>Baytex Energy Corp</v>
      </c>
      <c r="D1300" t="str">
        <f>VLOOKUP(A1300,'ALL - prices'!B:I,8,FALSE)</f>
        <v>Energy</v>
      </c>
      <c r="E1300">
        <v>2019</v>
      </c>
      <c r="F1300" t="s">
        <v>681</v>
      </c>
      <c r="G1300" t="str">
        <f t="shared" si="92"/>
        <v>2019-Q3</v>
      </c>
      <c r="H1300" s="4">
        <f>INDEX('ALL - prices'!$J$3:$DY$219,MATCH('COMBINED DATA'!A1300,'ALL - prices'!$B$3:$B$219,0),MATCH('COMBINED DATA'!G1300,'ALL - prices'!$J$1:$DY$1,0))</f>
        <v>1.8476999999999999</v>
      </c>
      <c r="I1300" s="14">
        <f t="shared" si="96"/>
        <v>0.66274300386097362</v>
      </c>
      <c r="J1300" s="15">
        <f>INDEX(MarketCap2!$E$2:$AR$224,MATCH(A1300,MarketCap2!$B$2:$B$224,0),MATCH(G1300,MarketCap2!$E$1:$AR$1,0))</f>
        <v>1093524736</v>
      </c>
      <c r="K1300">
        <f t="shared" si="94"/>
        <v>20.812672018767177</v>
      </c>
      <c r="L1300">
        <f>INDEX('PB2'!$D$2:$AQ$224,MATCH(A1300,'PB2'!$B$2:$B$224,0),MATCH(G1300,'PB2'!$D$1:$AQ$1,0))</f>
        <v>0.35197201371192899</v>
      </c>
      <c r="M1300" s="16">
        <f t="shared" si="95"/>
        <v>2.8411349796079204</v>
      </c>
      <c r="N1300" s="6">
        <f>INDEX('ROA2'!$D$2:$AQ$224,MATCH(A1300,'ROA2'!$B$2:$B$224,0),MATCH(G1300,'ROA2'!$D$1:$AQ$1,0))</f>
        <v>-2.1247398853302002</v>
      </c>
      <c r="O1300" s="6">
        <v>6222.1900800000003</v>
      </c>
      <c r="P1300" s="28">
        <v>-2.1538572275921822E-2</v>
      </c>
    </row>
    <row r="1301" spans="1:16" x14ac:dyDescent="0.3">
      <c r="A1301" t="s">
        <v>482</v>
      </c>
      <c r="B1301" t="e">
        <f>VLOOKUP(A1301,Sheet3!L:L,1,FALSE)</f>
        <v>#N/A</v>
      </c>
      <c r="C1301" t="str">
        <f>VLOOKUP(A1301,'ALL - prices'!B:C,2,FALSE)</f>
        <v>Baytex Energy Corp</v>
      </c>
      <c r="D1301" t="str">
        <f>VLOOKUP(A1301,'ALL - prices'!B:I,8,FALSE)</f>
        <v>Energy</v>
      </c>
      <c r="E1301">
        <v>2019</v>
      </c>
      <c r="F1301" t="s">
        <v>682</v>
      </c>
      <c r="G1301" t="str">
        <f t="shared" si="92"/>
        <v>2019-Q4</v>
      </c>
      <c r="H1301" s="4">
        <f>INDEX('ALL - prices'!$J$3:$DY$219,MATCH('COMBINED DATA'!A1301,'ALL - prices'!$B$3:$B$219,0),MATCH('COMBINED DATA'!G1301,'ALL - prices'!$J$1:$DY$1,0))</f>
        <v>1.7627999999999999</v>
      </c>
      <c r="I1301" s="14">
        <f t="shared" si="96"/>
        <v>0.16633706742635584</v>
      </c>
      <c r="J1301" s="15">
        <f>INDEX(MarketCap2!$E$2:$AR$224,MATCH(A1301,MarketCap2!$B$2:$B$224,0),MATCH(G1301,MarketCap2!$E$1:$AR$1,0))</f>
        <v>1043894912</v>
      </c>
      <c r="K1301">
        <f t="shared" si="94"/>
        <v>20.766224662336569</v>
      </c>
      <c r="L1301">
        <f>INDEX('PB2'!$D$2:$AQ$224,MATCH(A1301,'PB2'!$B$2:$B$224,0),MATCH(G1301,'PB2'!$D$1:$AQ$1,0))</f>
        <v>0.354243993759155</v>
      </c>
      <c r="M1301" s="16">
        <f t="shared" si="95"/>
        <v>2.8229130701362983</v>
      </c>
      <c r="N1301" s="6">
        <f>INDEX('ROA2'!$D$2:$AQ$224,MATCH(A1301,'ROA2'!$B$2:$B$224,0),MATCH(G1301,'ROA2'!$D$1:$AQ$1,0))</f>
        <v>-1.97914695739746</v>
      </c>
      <c r="O1301" s="6">
        <v>6233.8749440000001</v>
      </c>
      <c r="P1301" s="28">
        <v>1.8779342723004428E-3</v>
      </c>
    </row>
    <row r="1302" spans="1:16" x14ac:dyDescent="0.3">
      <c r="A1302" t="s">
        <v>482</v>
      </c>
      <c r="B1302" t="e">
        <f>VLOOKUP(A1302,Sheet3!L:L,1,FALSE)</f>
        <v>#N/A</v>
      </c>
      <c r="C1302" t="str">
        <f>VLOOKUP(A1302,'ALL - prices'!B:C,2,FALSE)</f>
        <v>Baytex Energy Corp</v>
      </c>
      <c r="D1302" t="str">
        <f>VLOOKUP(A1302,'ALL - prices'!B:I,8,FALSE)</f>
        <v>Energy</v>
      </c>
      <c r="E1302">
        <v>2020</v>
      </c>
      <c r="F1302" t="s">
        <v>679</v>
      </c>
      <c r="G1302" t="str">
        <f t="shared" si="92"/>
        <v>2020-Q1</v>
      </c>
      <c r="H1302" s="4">
        <f>INDEX('ALL - prices'!$J$3:$DY$219,MATCH('COMBINED DATA'!A1302,'ALL - prices'!$B$3:$B$219,0),MATCH('COMBINED DATA'!G1302,'ALL - prices'!$J$1:$DY$1,0))</f>
        <v>0.31580000000000003</v>
      </c>
      <c r="I1302" s="14">
        <f t="shared" si="96"/>
        <v>0.34390158839412194</v>
      </c>
      <c r="J1302" s="15">
        <f>INDEX(MarketCap2!$E$2:$AR$224,MATCH(A1302,MarketCap2!$B$2:$B$224,0),MATCH(G1302,MarketCap2!$E$1:$AR$1,0))</f>
        <v>187755264</v>
      </c>
      <c r="K1302">
        <f t="shared" si="94"/>
        <v>19.050649885499102</v>
      </c>
      <c r="L1302">
        <f>INDEX('PB2'!$D$2:$AQ$224,MATCH(A1302,'PB2'!$B$2:$B$224,0),MATCH(G1302,'PB2'!$D$1:$AQ$1,0))</f>
        <v>0.30032598972320601</v>
      </c>
      <c r="M1302" s="16">
        <f t="shared" si="95"/>
        <v>3.3297151569254635</v>
      </c>
      <c r="N1302" s="6">
        <f>INDEX('ROA2'!$D$2:$AQ$224,MATCH(A1302,'ROA2'!$B$2:$B$224,0),MATCH(G1302,'ROA2'!$D$1:$AQ$1,0))</f>
        <v>-0.202729001641273</v>
      </c>
      <c r="O1302" s="6">
        <v>5914.0828160000001</v>
      </c>
      <c r="P1302" s="28">
        <v>-5.1299092598544122E-2</v>
      </c>
    </row>
    <row r="1303" spans="1:16" x14ac:dyDescent="0.3">
      <c r="A1303" t="s">
        <v>482</v>
      </c>
      <c r="B1303" t="e">
        <f>VLOOKUP(A1303,Sheet3!L:L,1,FALSE)</f>
        <v>#N/A</v>
      </c>
      <c r="C1303" t="str">
        <f>VLOOKUP(A1303,'ALL - prices'!B:C,2,FALSE)</f>
        <v>Baytex Energy Corp</v>
      </c>
      <c r="D1303" t="str">
        <f>VLOOKUP(A1303,'ALL - prices'!B:I,8,FALSE)</f>
        <v>Energy</v>
      </c>
      <c r="E1303">
        <v>2020</v>
      </c>
      <c r="F1303" t="s">
        <v>680</v>
      </c>
      <c r="G1303" t="str">
        <f t="shared" si="92"/>
        <v>2020-Q2</v>
      </c>
      <c r="H1303" s="4">
        <f>INDEX('ALL - prices'!$J$3:$DY$219,MATCH('COMBINED DATA'!A1303,'ALL - prices'!$B$3:$B$219,0),MATCH('COMBINED DATA'!G1303,'ALL - prices'!$J$1:$DY$1,0))</f>
        <v>0.65049999999999997</v>
      </c>
      <c r="I1303" s="14">
        <f t="shared" si="96"/>
        <v>0.81370556099857183</v>
      </c>
      <c r="J1303" s="15">
        <f>INDEX(MarketCap2!$E$2:$AR$224,MATCH(A1303,MarketCap2!$B$2:$B$224,0),MATCH(G1303,MarketCap2!$E$1:$AR$1,0))</f>
        <v>386776224</v>
      </c>
      <c r="K1303">
        <f t="shared" si="94"/>
        <v>19.773356851194997</v>
      </c>
      <c r="L1303">
        <f>INDEX('PB2'!$D$2:$AQ$224,MATCH(A1303,'PB2'!$B$2:$B$224,0),MATCH(G1303,'PB2'!$D$1:$AQ$1,0))</f>
        <v>0.88780802488327004</v>
      </c>
      <c r="M1303" s="16">
        <f t="shared" si="95"/>
        <v>1.1263696339436458</v>
      </c>
      <c r="N1303" s="6">
        <f>INDEX('ROA2'!$D$2:$AQ$224,MATCH(A1303,'ROA2'!$B$2:$B$224,0),MATCH(G1303,'ROA2'!$D$1:$AQ$1,0))</f>
        <v>-51.468597412109403</v>
      </c>
      <c r="O1303" s="6">
        <v>3441.0398719999998</v>
      </c>
      <c r="P1303" s="28">
        <v>-0.41816170333452435</v>
      </c>
    </row>
    <row r="1304" spans="1:16" x14ac:dyDescent="0.3">
      <c r="A1304" t="s">
        <v>482</v>
      </c>
      <c r="B1304" t="e">
        <f>VLOOKUP(A1304,Sheet3!L:L,1,FALSE)</f>
        <v>#N/A</v>
      </c>
      <c r="C1304" t="str">
        <f>VLOOKUP(A1304,'ALL - prices'!B:C,2,FALSE)</f>
        <v>Baytex Energy Corp</v>
      </c>
      <c r="D1304" t="str">
        <f>VLOOKUP(A1304,'ALL - prices'!B:I,8,FALSE)</f>
        <v>Energy</v>
      </c>
      <c r="E1304">
        <v>2020</v>
      </c>
      <c r="F1304" t="s">
        <v>681</v>
      </c>
      <c r="G1304" t="str">
        <f t="shared" si="92"/>
        <v>2020-Q3</v>
      </c>
      <c r="H1304" s="4">
        <f>INDEX('ALL - prices'!$J$3:$DY$219,MATCH('COMBINED DATA'!A1304,'ALL - prices'!$B$3:$B$219,0),MATCH('COMBINED DATA'!G1304,'ALL - prices'!$J$1:$DY$1,0))</f>
        <v>0.43359999999999999</v>
      </c>
      <c r="I1304" s="14">
        <f t="shared" si="96"/>
        <v>1.1468770534949821</v>
      </c>
      <c r="J1304" s="15">
        <f>INDEX(MarketCap2!$E$2:$AR$224,MATCH(A1304,MarketCap2!$B$2:$B$224,0),MATCH(G1304,MarketCap2!$E$1:$AR$1,0))</f>
        <v>257850816</v>
      </c>
      <c r="K1304">
        <f t="shared" si="94"/>
        <v>19.367891743086833</v>
      </c>
      <c r="L1304">
        <f>INDEX('PB2'!$D$2:$AQ$224,MATCH(A1304,'PB2'!$B$2:$B$224,0),MATCH(G1304,'PB2'!$D$1:$AQ$1,0))</f>
        <v>0.67174202203750599</v>
      </c>
      <c r="M1304" s="16">
        <f t="shared" si="95"/>
        <v>1.4886667309673922</v>
      </c>
      <c r="N1304" s="6">
        <f>INDEX('ROA2'!$D$2:$AQ$224,MATCH(A1304,'ROA2'!$B$2:$B$224,0),MATCH(G1304,'ROA2'!$D$1:$AQ$1,0))</f>
        <v>-57.730201721191399</v>
      </c>
      <c r="O1304" s="6">
        <v>3267.8200320000001</v>
      </c>
      <c r="P1304" s="28">
        <v>-5.0339387639620981E-2</v>
      </c>
    </row>
    <row r="1305" spans="1:16" x14ac:dyDescent="0.3">
      <c r="A1305" t="s">
        <v>482</v>
      </c>
      <c r="B1305" t="e">
        <f>VLOOKUP(A1305,Sheet3!L:L,1,FALSE)</f>
        <v>#N/A</v>
      </c>
      <c r="C1305" t="str">
        <f>VLOOKUP(A1305,'ALL - prices'!B:C,2,FALSE)</f>
        <v>Baytex Energy Corp</v>
      </c>
      <c r="D1305" t="str">
        <f>VLOOKUP(A1305,'ALL - prices'!B:I,8,FALSE)</f>
        <v>Energy</v>
      </c>
      <c r="E1305">
        <v>2020</v>
      </c>
      <c r="F1305" t="s">
        <v>682</v>
      </c>
      <c r="G1305" t="str">
        <f t="shared" si="92"/>
        <v>2020-Q4</v>
      </c>
      <c r="H1305" s="4">
        <f>INDEX('ALL - prices'!$J$3:$DY$219,MATCH('COMBINED DATA'!A1305,'ALL - prices'!$B$3:$B$219,0),MATCH('COMBINED DATA'!G1305,'ALL - prices'!$J$1:$DY$1,0))</f>
        <v>0.65049999999999997</v>
      </c>
      <c r="I1305" s="14">
        <f t="shared" si="96"/>
        <v>1.093680454169925</v>
      </c>
      <c r="J1305" s="15">
        <f>INDEX(MarketCap2!$E$2:$AR$224,MATCH(A1305,MarketCap2!$B$2:$B$224,0),MATCH(G1305,MarketCap2!$E$1:$AR$1,0))</f>
        <v>387202208</v>
      </c>
      <c r="K1305">
        <f t="shared" si="94"/>
        <v>19.774457615829775</v>
      </c>
      <c r="L1305">
        <f>INDEX('PB2'!$D$2:$AQ$224,MATCH(A1305,'PB2'!$B$2:$B$224,0),MATCH(G1305,'PB2'!$D$1:$AQ$1,0))</f>
        <v>0.66973000764846802</v>
      </c>
      <c r="M1305" s="16">
        <f t="shared" si="95"/>
        <v>1.4931390091227421</v>
      </c>
      <c r="N1305" s="6">
        <f>INDEX('ROA2'!$D$2:$AQ$224,MATCH(A1305,'ROA2'!$B$2:$B$224,0),MATCH(G1305,'ROA2'!$D$1:$AQ$1,0))</f>
        <v>-59.165294647216797</v>
      </c>
      <c r="O1305" s="6">
        <v>3156.4139519999999</v>
      </c>
      <c r="P1305" s="28">
        <v>-3.4091865191185719E-2</v>
      </c>
    </row>
    <row r="1306" spans="1:16" x14ac:dyDescent="0.3">
      <c r="A1306" t="s">
        <v>482</v>
      </c>
      <c r="B1306" t="e">
        <f>VLOOKUP(A1306,Sheet3!L:L,1,FALSE)</f>
        <v>#N/A</v>
      </c>
      <c r="C1306" t="str">
        <f>VLOOKUP(A1306,'ALL - prices'!B:C,2,FALSE)</f>
        <v>Baytex Energy Corp</v>
      </c>
      <c r="D1306" t="str">
        <f>VLOOKUP(A1306,'ALL - prices'!B:I,8,FALSE)</f>
        <v>Energy</v>
      </c>
      <c r="E1306">
        <v>2021</v>
      </c>
      <c r="F1306" t="s">
        <v>679</v>
      </c>
      <c r="G1306" t="str">
        <f t="shared" ref="G1306:G1369" si="97">E1306&amp;"-"&amp;F1306</f>
        <v>2021-Q1</v>
      </c>
      <c r="H1306" s="4">
        <f>INDEX('ALL - prices'!$J$3:$DY$219,MATCH('COMBINED DATA'!A1306,'ALL - prices'!$B$3:$B$219,0),MATCH('COMBINED DATA'!G1306,'ALL - prices'!$J$1:$DY$1,0))</f>
        <v>1.2349000000000001</v>
      </c>
      <c r="I1306" s="14">
        <f t="shared" si="96"/>
        <v>1.1980024346107698</v>
      </c>
      <c r="J1306" s="15">
        <f>INDEX(MarketCap2!$E$2:$AR$224,MATCH(A1306,MarketCap2!$B$2:$B$224,0),MATCH(G1306,MarketCap2!$E$1:$AR$1,0))</f>
        <v>735207872</v>
      </c>
      <c r="K1306">
        <f t="shared" ref="K1306:K1369" si="98">LN(J1306)</f>
        <v>20.415663836238963</v>
      </c>
      <c r="L1306">
        <f>INDEX('PB2'!$D$2:$AQ$224,MATCH(A1306,'PB2'!$B$2:$B$224,0),MATCH(G1306,'PB2'!$D$1:$AQ$1,0))</f>
        <v>1.37545502185822</v>
      </c>
      <c r="M1306" s="16">
        <f t="shared" ref="M1306:M1369" si="99">1/L1306</f>
        <v>0.7270321341725986</v>
      </c>
      <c r="N1306" s="6">
        <f>INDEX('ROA2'!$D$2:$AQ$224,MATCH(A1306,'ROA2'!$B$2:$B$224,0),MATCH(G1306,'ROA2'!$D$1:$AQ$1,0))</f>
        <v>-52.3260498046875</v>
      </c>
      <c r="O1306" s="6">
        <v>3408.096</v>
      </c>
      <c r="P1306" s="28">
        <v>7.9736704952950391E-2</v>
      </c>
    </row>
    <row r="1307" spans="1:16" x14ac:dyDescent="0.3">
      <c r="A1307" t="s">
        <v>482</v>
      </c>
      <c r="B1307" t="e">
        <f>VLOOKUP(A1307,Sheet3!L:L,1,FALSE)</f>
        <v>#N/A</v>
      </c>
      <c r="C1307" t="str">
        <f>VLOOKUP(A1307,'ALL - prices'!B:C,2,FALSE)</f>
        <v>Baytex Energy Corp</v>
      </c>
      <c r="D1307" t="str">
        <f>VLOOKUP(A1307,'ALL - prices'!B:I,8,FALSE)</f>
        <v>Energy</v>
      </c>
      <c r="E1307">
        <v>2021</v>
      </c>
      <c r="F1307" t="s">
        <v>680</v>
      </c>
      <c r="G1307" t="str">
        <f t="shared" si="97"/>
        <v>2021-Q2</v>
      </c>
      <c r="H1307" s="4">
        <f>INDEX('ALL - prices'!$J$3:$DY$219,MATCH('COMBINED DATA'!A1307,'ALL - prices'!$B$3:$B$219,0),MATCH('COMBINED DATA'!G1307,'ALL - prices'!$J$1:$DY$1,0))</f>
        <v>2.2530000000000001</v>
      </c>
      <c r="I1307" s="14">
        <f t="shared" si="96"/>
        <v>1.2332737814451404</v>
      </c>
      <c r="J1307" s="15">
        <f>INDEX(MarketCap2!$E$2:$AR$224,MATCH(A1307,MarketCap2!$B$2:$B$224,0),MATCH(G1307,MarketCap2!$E$1:$AR$1,0))</f>
        <v>1348225152</v>
      </c>
      <c r="K1307">
        <f t="shared" si="98"/>
        <v>21.02205486219535</v>
      </c>
      <c r="L1307">
        <f>INDEX('PB2'!$D$2:$AQ$224,MATCH(A1307,'PB2'!$B$2:$B$224,0),MATCH(G1307,'PB2'!$D$1:$AQ$1,0))</f>
        <v>0.84708601236343395</v>
      </c>
      <c r="M1307" s="16">
        <f t="shared" si="99"/>
        <v>1.1805176633833494</v>
      </c>
      <c r="N1307" s="6">
        <f>INDEX('ROA2'!$D$2:$AQ$224,MATCH(A1307,'ROA2'!$B$2:$B$224,0),MATCH(G1307,'ROA2'!$D$1:$AQ$1,0))</f>
        <v>0.70510202646255504</v>
      </c>
      <c r="O1307" s="6">
        <v>3338.4079360000001</v>
      </c>
      <c r="P1307" s="28">
        <v>-2.0447799592499726E-2</v>
      </c>
    </row>
    <row r="1308" spans="1:16" x14ac:dyDescent="0.3">
      <c r="A1308" t="s">
        <v>482</v>
      </c>
      <c r="B1308" t="e">
        <f>VLOOKUP(A1308,Sheet3!L:L,1,FALSE)</f>
        <v>#N/A</v>
      </c>
      <c r="C1308" t="str">
        <f>VLOOKUP(A1308,'ALL - prices'!B:C,2,FALSE)</f>
        <v>Baytex Energy Corp</v>
      </c>
      <c r="D1308" t="str">
        <f>VLOOKUP(A1308,'ALL - prices'!B:I,8,FALSE)</f>
        <v>Energy</v>
      </c>
      <c r="E1308">
        <v>2021</v>
      </c>
      <c r="F1308" t="s">
        <v>681</v>
      </c>
      <c r="G1308" t="str">
        <f t="shared" si="97"/>
        <v>2021-Q3</v>
      </c>
      <c r="H1308" s="4">
        <f>INDEX('ALL - prices'!$J$3:$DY$219,MATCH('COMBINED DATA'!A1308,'ALL - prices'!$B$3:$B$219,0),MATCH('COMBINED DATA'!G1308,'ALL - prices'!$J$1:$DY$1,0))</f>
        <v>3.2523</v>
      </c>
      <c r="I1308" s="14">
        <f t="shared" si="96"/>
        <v>0.96484729361697685</v>
      </c>
      <c r="J1308" s="15">
        <f>INDEX(MarketCap2!$E$2:$AR$224,MATCH(A1308,MarketCap2!$B$2:$B$224,0),MATCH(G1308,MarketCap2!$E$1:$AR$1,0))</f>
        <v>1946535040</v>
      </c>
      <c r="K1308">
        <f t="shared" si="98"/>
        <v>21.389316726393986</v>
      </c>
      <c r="L1308">
        <f>INDEX('PB2'!$D$2:$AQ$224,MATCH(A1308,'PB2'!$B$2:$B$224,0),MATCH(G1308,'PB2'!$D$1:$AQ$1,0))</f>
        <v>1.1781860589981099</v>
      </c>
      <c r="M1308" s="16">
        <f t="shared" si="99"/>
        <v>0.84876237701400625</v>
      </c>
      <c r="N1308" s="6">
        <f>INDEX('ROA2'!$D$2:$AQ$224,MATCH(A1308,'ROA2'!$B$2:$B$224,0),MATCH(G1308,'ROA2'!$D$1:$AQ$1,0))</f>
        <v>31.5433654785156</v>
      </c>
      <c r="O1308" s="6">
        <v>4438.1619199999996</v>
      </c>
      <c r="P1308" s="28">
        <v>0.32942468538392533</v>
      </c>
    </row>
    <row r="1309" spans="1:16" x14ac:dyDescent="0.3">
      <c r="A1309" t="s">
        <v>482</v>
      </c>
      <c r="B1309" t="e">
        <f>VLOOKUP(A1309,Sheet3!L:L,1,FALSE)</f>
        <v>#N/A</v>
      </c>
      <c r="C1309" t="str">
        <f>VLOOKUP(A1309,'ALL - prices'!B:C,2,FALSE)</f>
        <v>Baytex Energy Corp</v>
      </c>
      <c r="D1309" t="str">
        <f>VLOOKUP(A1309,'ALL - prices'!B:I,8,FALSE)</f>
        <v>Energy</v>
      </c>
      <c r="E1309">
        <v>2021</v>
      </c>
      <c r="F1309" t="s">
        <v>682</v>
      </c>
      <c r="G1309" t="str">
        <f t="shared" si="97"/>
        <v>2021-Q4</v>
      </c>
      <c r="H1309" s="4">
        <f>INDEX('ALL - prices'!$J$3:$DY$219,MATCH('COMBINED DATA'!A1309,'ALL - prices'!$B$3:$B$219,0),MATCH('COMBINED DATA'!G1309,'ALL - prices'!$J$1:$DY$1,0))</f>
        <v>3.6859000000000002</v>
      </c>
      <c r="I1309" s="14">
        <f t="shared" si="96"/>
        <v>0.32642533602647933</v>
      </c>
      <c r="J1309" s="15">
        <f>INDEX(MarketCap2!$E$2:$AR$224,MATCH(A1309,MarketCap2!$B$2:$B$224,0),MATCH(G1309,MarketCap2!$E$1:$AR$1,0))</f>
        <v>2206073088</v>
      </c>
      <c r="K1309">
        <f t="shared" si="98"/>
        <v>21.514479888688541</v>
      </c>
      <c r="L1309">
        <f>INDEX('PB2'!$D$2:$AQ$224,MATCH(A1309,'PB2'!$B$2:$B$224,0),MATCH(G1309,'PB2'!$D$1:$AQ$1,0))</f>
        <v>0.99762302637100198</v>
      </c>
      <c r="M1309" s="16">
        <f t="shared" si="99"/>
        <v>1.0023826370945392</v>
      </c>
      <c r="N1309" s="6">
        <f>INDEX('ROA2'!$D$2:$AQ$224,MATCH(A1309,'ROA2'!$B$2:$B$224,0),MATCH(G1309,'ROA2'!$D$1:$AQ$1,0))</f>
        <v>33.415393829345703</v>
      </c>
      <c r="O1309" s="6">
        <v>4453.9709439999997</v>
      </c>
      <c r="P1309" s="28">
        <v>3.5620656219771578E-3</v>
      </c>
    </row>
    <row r="1310" spans="1:16" x14ac:dyDescent="0.3">
      <c r="A1310" t="s">
        <v>482</v>
      </c>
      <c r="B1310" t="e">
        <f>VLOOKUP(A1310,Sheet3!L:L,1,FALSE)</f>
        <v>#N/A</v>
      </c>
      <c r="C1310" t="str">
        <f>VLOOKUP(A1310,'ALL - prices'!B:C,2,FALSE)</f>
        <v>Baytex Energy Corp</v>
      </c>
      <c r="D1310" t="str">
        <f>VLOOKUP(A1310,'ALL - prices'!B:I,8,FALSE)</f>
        <v>Energy</v>
      </c>
      <c r="E1310">
        <v>2022</v>
      </c>
      <c r="F1310" t="s">
        <v>679</v>
      </c>
      <c r="G1310" t="str">
        <f t="shared" si="97"/>
        <v>2022-Q1</v>
      </c>
      <c r="H1310" s="4">
        <f>INDEX('ALL - prices'!$J$3:$DY$219,MATCH('COMBINED DATA'!A1310,'ALL - prices'!$B$3:$B$219,0),MATCH('COMBINED DATA'!G1310,'ALL - prices'!$J$1:$DY$1,0))</f>
        <v>5.1375999999999999</v>
      </c>
      <c r="I1310" s="14">
        <f t="shared" si="96"/>
        <v>0.49155340503347139</v>
      </c>
      <c r="J1310" s="15">
        <f>INDEX(MarketCap2!$E$2:$AR$224,MATCH(A1310,MarketCap2!$B$2:$B$224,0),MATCH(G1310,MarketCap2!$E$1:$AR$1,0))</f>
        <v>3074961152</v>
      </c>
      <c r="K1310">
        <f t="shared" si="98"/>
        <v>21.846558104629153</v>
      </c>
      <c r="L1310">
        <f>INDEX('PB2'!$D$2:$AQ$224,MATCH(A1310,'PB2'!$B$2:$B$224,0),MATCH(G1310,'PB2'!$D$1:$AQ$1,0))</f>
        <v>1.3837970495223999</v>
      </c>
      <c r="M1310" s="16">
        <f t="shared" si="99"/>
        <v>0.7226493222724657</v>
      </c>
      <c r="N1310" s="6">
        <f>INDEX('ROA2'!$D$2:$AQ$224,MATCH(A1310,'ROA2'!$B$2:$B$224,0),MATCH(G1310,'ROA2'!$D$1:$AQ$1,0))</f>
        <v>39.152034759521499</v>
      </c>
      <c r="O1310" s="6">
        <v>4834.6429440000002</v>
      </c>
      <c r="P1310" s="28">
        <v>8.5468002550130803E-2</v>
      </c>
    </row>
    <row r="1311" spans="1:16" x14ac:dyDescent="0.3">
      <c r="A1311" t="s">
        <v>482</v>
      </c>
      <c r="B1311" t="e">
        <f>VLOOKUP(A1311,Sheet3!L:L,1,FALSE)</f>
        <v>#N/A</v>
      </c>
      <c r="C1311" t="str">
        <f>VLOOKUP(A1311,'ALL - prices'!B:C,2,FALSE)</f>
        <v>Baytex Energy Corp</v>
      </c>
      <c r="D1311" t="str">
        <f>VLOOKUP(A1311,'ALL - prices'!B:I,8,FALSE)</f>
        <v>Energy</v>
      </c>
      <c r="E1311">
        <v>2022</v>
      </c>
      <c r="F1311" t="s">
        <v>680</v>
      </c>
      <c r="G1311" t="str">
        <f t="shared" si="97"/>
        <v>2022-Q2</v>
      </c>
      <c r="H1311" s="4">
        <f>INDEX('ALL - prices'!$J$3:$DY$219,MATCH('COMBINED DATA'!A1311,'ALL - prices'!$B$3:$B$219,0),MATCH('COMBINED DATA'!G1311,'ALL - prices'!$J$1:$DY$1,0))</f>
        <v>5.8917999999999999</v>
      </c>
      <c r="I1311" s="14">
        <f t="shared" si="96"/>
        <v>0.75425757315831288</v>
      </c>
      <c r="J1311" s="15">
        <f>INDEX(MarketCap2!$E$2:$AR$224,MATCH(A1311,MarketCap2!$B$2:$B$224,0),MATCH(G1311,MarketCap2!$E$1:$AR$1,0))</f>
        <v>3537859840</v>
      </c>
      <c r="K1311">
        <f t="shared" si="98"/>
        <v>21.986787816297252</v>
      </c>
      <c r="L1311">
        <f>INDEX('PB2'!$D$2:$AQ$224,MATCH(A1311,'PB2'!$B$2:$B$224,0),MATCH(G1311,'PB2'!$D$1:$AQ$1,0))</f>
        <v>1.4468729496002199</v>
      </c>
      <c r="M1311" s="16">
        <f t="shared" si="99"/>
        <v>0.69114568786174779</v>
      </c>
      <c r="N1311" s="6">
        <f>INDEX('ROA2'!$D$2:$AQ$224,MATCH(A1311,'ROA2'!$B$2:$B$224,0),MATCH(G1311,'ROA2'!$D$1:$AQ$1,0))</f>
        <v>41.734413146972699</v>
      </c>
      <c r="O1311" s="6">
        <v>4836.1891839999998</v>
      </c>
      <c r="P1311" s="28">
        <v>3.1982506627891121E-4</v>
      </c>
    </row>
    <row r="1312" spans="1:16" x14ac:dyDescent="0.3">
      <c r="A1312" t="s">
        <v>482</v>
      </c>
      <c r="B1312" t="e">
        <f>VLOOKUP(A1312,Sheet3!L:L,1,FALSE)</f>
        <v>#N/A</v>
      </c>
      <c r="C1312" t="str">
        <f>VLOOKUP(A1312,'ALL - prices'!B:C,2,FALSE)</f>
        <v>Baytex Energy Corp</v>
      </c>
      <c r="D1312" t="str">
        <f>VLOOKUP(A1312,'ALL - prices'!B:I,8,FALSE)</f>
        <v>Energy</v>
      </c>
      <c r="E1312">
        <v>2022</v>
      </c>
      <c r="F1312" t="s">
        <v>681</v>
      </c>
      <c r="G1312" t="str">
        <f t="shared" si="97"/>
        <v>2022-Q3</v>
      </c>
      <c r="H1312" s="4">
        <f>INDEX('ALL - prices'!$J$3:$DY$219,MATCH('COMBINED DATA'!A1312,'ALL - prices'!$B$3:$B$219,0),MATCH('COMBINED DATA'!G1312,'ALL - prices'!$J$1:$DY$1,0))</f>
        <v>5.5147000000000004</v>
      </c>
      <c r="I1312" s="14">
        <f t="shared" si="96"/>
        <v>0.79064550157872004</v>
      </c>
      <c r="J1312" s="15">
        <f>INDEX(MarketCap2!$E$2:$AR$224,MATCH(A1312,MarketCap2!$B$2:$B$224,0),MATCH(G1312,MarketCap2!$E$1:$AR$1,0))</f>
        <v>3226009856</v>
      </c>
      <c r="K1312">
        <f t="shared" si="98"/>
        <v>21.89451187182145</v>
      </c>
      <c r="L1312">
        <f>INDEX('PB2'!$D$2:$AQ$224,MATCH(A1312,'PB2'!$B$2:$B$224,0),MATCH(G1312,'PB2'!$D$1:$AQ$1,0))</f>
        <v>1.1762830018997199</v>
      </c>
      <c r="M1312" s="16">
        <f t="shared" si="99"/>
        <v>0.85013555274111807</v>
      </c>
      <c r="N1312" s="6">
        <f>INDEX('ROA2'!$D$2:$AQ$224,MATCH(A1312,'ROA2'!$B$2:$B$224,0),MATCH(G1312,'ROA2'!$D$1:$AQ$1,0))</f>
        <v>18.031030654907202</v>
      </c>
      <c r="O1312" s="6">
        <v>4810.1498879999999</v>
      </c>
      <c r="P1312" s="28">
        <v>-5.3842591778973554E-3</v>
      </c>
    </row>
    <row r="1313" spans="1:16" x14ac:dyDescent="0.3">
      <c r="A1313" t="s">
        <v>482</v>
      </c>
      <c r="B1313" t="e">
        <f>VLOOKUP(A1313,Sheet3!L:L,1,FALSE)</f>
        <v>#N/A</v>
      </c>
      <c r="C1313" t="str">
        <f>VLOOKUP(A1313,'ALL - prices'!B:C,2,FALSE)</f>
        <v>Baytex Energy Corp</v>
      </c>
      <c r="D1313" t="str">
        <f>VLOOKUP(A1313,'ALL - prices'!B:I,8,FALSE)</f>
        <v>Energy</v>
      </c>
      <c r="E1313">
        <v>2022</v>
      </c>
      <c r="F1313" t="s">
        <v>682</v>
      </c>
      <c r="G1313" t="str">
        <f t="shared" si="97"/>
        <v>2022-Q4</v>
      </c>
      <c r="H1313" s="4">
        <f>INDEX('ALL - prices'!$J$3:$DY$219,MATCH('COMBINED DATA'!A1313,'ALL - prices'!$B$3:$B$219,0),MATCH('COMBINED DATA'!G1313,'ALL - prices'!$J$1:$DY$1,0))</f>
        <v>5.7314999999999996</v>
      </c>
      <c r="I1313" s="14">
        <f t="shared" si="96"/>
        <v>0.70314132469937751</v>
      </c>
      <c r="J1313" s="15">
        <f>INDEX(MarketCap2!$E$2:$AR$224,MATCH(A1313,MarketCap2!$B$2:$B$224,0),MATCH(G1313,MarketCap2!$E$1:$AR$1,0))</f>
        <v>3318009600</v>
      </c>
      <c r="K1313">
        <f t="shared" si="98"/>
        <v>21.9226309220197</v>
      </c>
      <c r="L1313">
        <f>INDEX('PB2'!$D$2:$AQ$224,MATCH(A1313,'PB2'!$B$2:$B$224,0),MATCH(G1313,'PB2'!$D$1:$AQ$1,0))</f>
        <v>1.09330594539642</v>
      </c>
      <c r="M1313" s="16">
        <f t="shared" si="99"/>
        <v>0.91465705844800071</v>
      </c>
      <c r="N1313" s="6">
        <f>INDEX('ROA2'!$D$2:$AQ$224,MATCH(A1313,'ROA2'!$B$2:$B$224,0),MATCH(G1313,'ROA2'!$D$1:$AQ$1,0))</f>
        <v>22.735868453979499</v>
      </c>
      <c r="O1313" s="6">
        <v>4923.6167679999999</v>
      </c>
      <c r="P1313" s="28">
        <v>2.3589052865705618E-2</v>
      </c>
    </row>
    <row r="1314" spans="1:16" x14ac:dyDescent="0.3">
      <c r="A1314" t="s">
        <v>482</v>
      </c>
      <c r="B1314" t="e">
        <f>VLOOKUP(A1314,Sheet3!L:L,1,FALSE)</f>
        <v>#N/A</v>
      </c>
      <c r="C1314" t="str">
        <f>VLOOKUP(A1314,'ALL - prices'!B:C,2,FALSE)</f>
        <v>Baytex Energy Corp</v>
      </c>
      <c r="D1314" t="str">
        <f>VLOOKUP(A1314,'ALL - prices'!B:I,8,FALSE)</f>
        <v>Energy</v>
      </c>
      <c r="E1314">
        <v>2023</v>
      </c>
      <c r="F1314" t="s">
        <v>679</v>
      </c>
      <c r="G1314" t="str">
        <f t="shared" si="97"/>
        <v>2023-Q1</v>
      </c>
      <c r="H1314" s="4">
        <f>INDEX('ALL - prices'!$J$3:$DY$219,MATCH('COMBINED DATA'!A1314,'ALL - prices'!$B$3:$B$219,0),MATCH('COMBINED DATA'!G1314,'ALL - prices'!$J$1:$DY$1,0))</f>
        <v>4.7793999999999999</v>
      </c>
      <c r="I1314" s="14">
        <f t="shared" si="96"/>
        <v>0.70163109490197351</v>
      </c>
      <c r="J1314" s="15">
        <f>INDEX(MarketCap2!$E$2:$AR$224,MATCH(A1314,MarketCap2!$B$2:$B$224,0),MATCH(G1314,MarketCap2!$E$1:$AR$1,0))</f>
        <v>2762795520</v>
      </c>
      <c r="K1314">
        <f t="shared" si="98"/>
        <v>21.739508873634417</v>
      </c>
      <c r="L1314">
        <f>INDEX('PB2'!$D$2:$AQ$224,MATCH(A1314,'PB2'!$B$2:$B$224,0),MATCH(G1314,'PB2'!$D$1:$AQ$1,0))</f>
        <v>0.89665997028350797</v>
      </c>
      <c r="M1314" s="16">
        <f t="shared" si="99"/>
        <v>1.1152499644696057</v>
      </c>
      <c r="N1314" s="6">
        <f>INDEX('ROA2'!$D$2:$AQ$224,MATCH(A1314,'ROA2'!$B$2:$B$224,0),MATCH(G1314,'ROA2'!$D$1:$AQ$1,0))</f>
        <v>17.218143463134801</v>
      </c>
      <c r="O1314" s="6">
        <v>5103.769088</v>
      </c>
      <c r="P1314" s="28">
        <v>3.6589427749710711E-2</v>
      </c>
    </row>
    <row r="1315" spans="1:16" x14ac:dyDescent="0.3">
      <c r="A1315" t="s">
        <v>482</v>
      </c>
      <c r="B1315" t="e">
        <f>VLOOKUP(A1315,Sheet3!L:L,1,FALSE)</f>
        <v>#N/A</v>
      </c>
      <c r="C1315" t="str">
        <f>VLOOKUP(A1315,'ALL - prices'!B:C,2,FALSE)</f>
        <v>Baytex Energy Corp</v>
      </c>
      <c r="D1315" t="str">
        <f>VLOOKUP(A1315,'ALL - prices'!B:I,8,FALSE)</f>
        <v>Energy</v>
      </c>
      <c r="E1315">
        <v>2023</v>
      </c>
      <c r="F1315" t="s">
        <v>680</v>
      </c>
      <c r="G1315" t="str">
        <f t="shared" si="97"/>
        <v>2023-Q2</v>
      </c>
      <c r="H1315" s="4">
        <f>INDEX('ALL - prices'!$J$3:$DY$219,MATCH('COMBINED DATA'!A1315,'ALL - prices'!$B$3:$B$219,0),MATCH('COMBINED DATA'!G1315,'ALL - prices'!$J$1:$DY$1,0))</f>
        <v>4.0724</v>
      </c>
      <c r="I1315" s="14">
        <f t="shared" si="96"/>
        <v>0.59477333147455391</v>
      </c>
      <c r="J1315" s="15">
        <f>INDEX(MarketCap2!$E$2:$AR$224,MATCH(A1315,MarketCap2!$B$2:$B$224,0),MATCH(G1315,MarketCap2!$E$1:$AR$1,0))</f>
        <v>3701906944</v>
      </c>
      <c r="K1315">
        <f t="shared" si="98"/>
        <v>22.032113914098911</v>
      </c>
      <c r="L1315">
        <f>INDEX('PB2'!$D$2:$AQ$224,MATCH(A1315,'PB2'!$B$2:$B$224,0),MATCH(G1315,'PB2'!$D$1:$AQ$1,0))</f>
        <v>0.80949801206588701</v>
      </c>
      <c r="M1315" s="16">
        <f t="shared" si="99"/>
        <v>1.2353334845726682</v>
      </c>
      <c r="N1315" s="6">
        <f>INDEX('ROA2'!$D$2:$AQ$224,MATCH(A1315,'ROA2'!$B$2:$B$224,0),MATCH(G1315,'ROA2'!$D$1:$AQ$1,0))</f>
        <v>16.9761772155762</v>
      </c>
      <c r="O1315" s="6">
        <v>5180.0591359999999</v>
      </c>
      <c r="P1315" s="28">
        <v>1.4947785976323512E-2</v>
      </c>
    </row>
    <row r="1316" spans="1:16" x14ac:dyDescent="0.3">
      <c r="A1316" t="s">
        <v>482</v>
      </c>
      <c r="B1316" t="e">
        <f>VLOOKUP(A1316,Sheet3!L:L,1,FALSE)</f>
        <v>#N/A</v>
      </c>
      <c r="C1316" t="str">
        <f>VLOOKUP(A1316,'ALL - prices'!B:C,2,FALSE)</f>
        <v>Baytex Energy Corp</v>
      </c>
      <c r="D1316" t="str">
        <f>VLOOKUP(A1316,'ALL - prices'!B:I,8,FALSE)</f>
        <v>Energy</v>
      </c>
      <c r="E1316">
        <v>2023</v>
      </c>
      <c r="F1316" t="s">
        <v>681</v>
      </c>
      <c r="G1316" t="str">
        <f t="shared" si="97"/>
        <v>2023-Q3</v>
      </c>
      <c r="H1316" s="4">
        <f>INDEX('ALL - prices'!$J$3:$DY$219,MATCH('COMBINED DATA'!A1316,'ALL - prices'!$B$3:$B$219,0),MATCH('COMBINED DATA'!G1316,'ALL - prices'!$J$1:$DY$1,0))</f>
        <v>5.6685999999999996</v>
      </c>
      <c r="I1316" s="14">
        <f t="shared" si="96"/>
        <v>0.34042936002446489</v>
      </c>
      <c r="J1316" s="15">
        <f>INDEX(MarketCap2!$E$2:$AR$224,MATCH(A1316,MarketCap2!$B$2:$B$224,0),MATCH(G1316,MarketCap2!$E$1:$AR$1,0))</f>
        <v>5107334656</v>
      </c>
      <c r="K1316">
        <f t="shared" si="98"/>
        <v>22.353943511346923</v>
      </c>
      <c r="L1316">
        <f>INDEX('PB2'!$D$2:$AQ$224,MATCH(A1316,'PB2'!$B$2:$B$224,0),MATCH(G1316,'PB2'!$D$1:$AQ$1,0))</f>
        <v>1.0700490474700901</v>
      </c>
      <c r="M1316" s="16">
        <f t="shared" si="99"/>
        <v>0.9345366012560764</v>
      </c>
      <c r="N1316" s="6">
        <f>INDEX('ROA2'!$D$2:$AQ$224,MATCH(A1316,'ROA2'!$B$2:$B$224,0),MATCH(G1316,'ROA2'!$D$1:$AQ$1,0))</f>
        <v>13.149325370788601</v>
      </c>
      <c r="O1316" s="6">
        <v>8617.4443520000004</v>
      </c>
      <c r="P1316" s="28">
        <v>0.66358030396045287</v>
      </c>
    </row>
    <row r="1317" spans="1:16" x14ac:dyDescent="0.3">
      <c r="A1317" t="s">
        <v>482</v>
      </c>
      <c r="B1317" t="e">
        <f>VLOOKUP(A1317,Sheet3!L:L,1,FALSE)</f>
        <v>#N/A</v>
      </c>
      <c r="C1317" t="str">
        <f>VLOOKUP(A1317,'ALL - prices'!B:C,2,FALSE)</f>
        <v>Baytex Energy Corp</v>
      </c>
      <c r="D1317" t="str">
        <f>VLOOKUP(A1317,'ALL - prices'!B:I,8,FALSE)</f>
        <v>Energy</v>
      </c>
      <c r="E1317">
        <v>2023</v>
      </c>
      <c r="F1317" t="s">
        <v>682</v>
      </c>
      <c r="G1317" t="str">
        <f t="shared" si="97"/>
        <v>2023-Q4</v>
      </c>
      <c r="H1317" s="4">
        <f>INDEX('ALL - prices'!$J$3:$DY$219,MATCH('COMBINED DATA'!A1317,'ALL - prices'!$B$3:$B$219,0),MATCH('COMBINED DATA'!G1317,'ALL - prices'!$J$1:$DY$1,0))</f>
        <v>4.3189000000000002</v>
      </c>
      <c r="I1317" s="14">
        <f t="shared" si="96"/>
        <v>0.52070354569562616</v>
      </c>
      <c r="J1317" s="15">
        <f>INDEX(MarketCap2!$E$2:$AR$224,MATCH(A1317,MarketCap2!$B$2:$B$224,0),MATCH(G1317,MarketCap2!$E$1:$AR$1,0))</f>
        <v>3742175488</v>
      </c>
      <c r="K1317">
        <f t="shared" si="98"/>
        <v>22.042932960545293</v>
      </c>
      <c r="L1317">
        <f>INDEX('PB2'!$D$2:$AQ$224,MATCH(A1317,'PB2'!$B$2:$B$224,0),MATCH(G1317,'PB2'!$D$1:$AQ$1,0))</f>
        <v>0.97525399923324596</v>
      </c>
      <c r="M1317" s="16">
        <f t="shared" si="99"/>
        <v>1.0253739033997396</v>
      </c>
      <c r="N1317" s="6">
        <f>INDEX('ROA2'!$D$2:$AQ$224,MATCH(A1317,'ROA2'!$B$2:$B$224,0),MATCH(G1317,'ROA2'!$D$1:$AQ$1,0))</f>
        <v>10.7468175888062</v>
      </c>
      <c r="O1317" s="6">
        <v>8946.1811199999993</v>
      </c>
      <c r="P1317" s="28">
        <v>3.8147826034258425E-2</v>
      </c>
    </row>
    <row r="1318" spans="1:16" x14ac:dyDescent="0.3">
      <c r="A1318" t="s">
        <v>482</v>
      </c>
      <c r="B1318" t="e">
        <f>VLOOKUP(A1318,Sheet3!L:L,1,FALSE)</f>
        <v>#N/A</v>
      </c>
      <c r="C1318" t="str">
        <f>VLOOKUP(A1318,'ALL - prices'!B:C,2,FALSE)</f>
        <v>Baytex Energy Corp</v>
      </c>
      <c r="D1318" t="str">
        <f>VLOOKUP(A1318,'ALL - prices'!B:I,8,FALSE)</f>
        <v>Energy</v>
      </c>
      <c r="E1318" s="18">
        <v>2024</v>
      </c>
      <c r="F1318" t="s">
        <v>679</v>
      </c>
      <c r="G1318" t="str">
        <f t="shared" si="97"/>
        <v>2024-Q1</v>
      </c>
      <c r="H1318" s="4">
        <f>INDEX('ALL - prices'!$J$3:$DY$219,MATCH('COMBINED DATA'!A1318,'ALL - prices'!$B$3:$B$219,0),MATCH('COMBINED DATA'!G1318,'ALL - prices'!$J$1:$DY$1,0))</f>
        <v>4.6757</v>
      </c>
      <c r="I1318" s="14" t="s">
        <v>769</v>
      </c>
      <c r="J1318" s="15">
        <f>INDEX(MarketCap2!$E$2:$AR$224,MATCH(A1318,MarketCap2!$B$2:$B$224,0),MATCH(G1318,MarketCap2!$E$1:$AR$1,0))</f>
        <v>4018018304</v>
      </c>
      <c r="K1318">
        <f t="shared" si="98"/>
        <v>22.114054658829026</v>
      </c>
      <c r="L1318">
        <f>INDEX('PB2'!$D$2:$AQ$224,MATCH(A1318,'PB2'!$B$2:$B$224,0),MATCH(G1318,'PB2'!$D$1:$AQ$1,0))</f>
        <v>1.02947497367859</v>
      </c>
      <c r="M1318" s="16">
        <f t="shared" si="99"/>
        <v>0.97136892646038009</v>
      </c>
      <c r="N1318" s="6">
        <f>INDEX('ROA2'!$D$2:$AQ$224,MATCH(A1318,'ROA2'!$B$2:$B$224,0),MATCH(G1318,'ROA2'!$D$1:$AQ$1,0))</f>
        <v>-3.7144699096679701</v>
      </c>
      <c r="O1318" s="6">
        <v>7460.9310720000003</v>
      </c>
      <c r="P1318" s="28">
        <v>-0.16602056543205768</v>
      </c>
    </row>
    <row r="1319" spans="1:16" x14ac:dyDescent="0.3">
      <c r="A1319" t="s">
        <v>482</v>
      </c>
      <c r="B1319" t="e">
        <f>VLOOKUP(A1319,Sheet3!L:L,1,FALSE)</f>
        <v>#N/A</v>
      </c>
      <c r="C1319" t="str">
        <f>VLOOKUP(A1319,'ALL - prices'!B:C,2,FALSE)</f>
        <v>Baytex Energy Corp</v>
      </c>
      <c r="D1319" t="str">
        <f>VLOOKUP(A1319,'ALL - prices'!B:I,8,FALSE)</f>
        <v>Energy</v>
      </c>
      <c r="E1319" s="18">
        <v>2024</v>
      </c>
      <c r="F1319" t="s">
        <v>680</v>
      </c>
      <c r="G1319" t="str">
        <f t="shared" si="97"/>
        <v>2024-Q2</v>
      </c>
      <c r="H1319" s="4">
        <f>INDEX('ALL - prices'!$J$3:$DY$219,MATCH('COMBINED DATA'!A1319,'ALL - prices'!$B$3:$B$219,0),MATCH('COMBINED DATA'!G1319,'ALL - prices'!$J$1:$DY$1,0))</f>
        <v>4.5551000000000004</v>
      </c>
      <c r="I1319" s="14" t="s">
        <v>769</v>
      </c>
      <c r="J1319" s="15">
        <f>INDEX(MarketCap2!$E$2:$AR$224,MATCH(A1319,MarketCap2!$B$2:$B$224,0),MATCH(G1319,MarketCap2!$E$1:$AR$1,0))</f>
        <v>3844379648</v>
      </c>
      <c r="K1319">
        <f t="shared" si="98"/>
        <v>22.069878086965357</v>
      </c>
      <c r="L1319">
        <f>INDEX('PB2'!$D$2:$AQ$224,MATCH(A1319,'PB2'!$B$2:$B$224,0),MATCH(G1319,'PB2'!$D$1:$AQ$1,0))</f>
        <v>0.96398597955703702</v>
      </c>
      <c r="M1319" s="16">
        <f t="shared" si="99"/>
        <v>1.0373594857256241</v>
      </c>
      <c r="N1319" s="6">
        <f>INDEX('ROA2'!$D$2:$AQ$224,MATCH(A1319,'ROA2'!$B$2:$B$224,0),MATCH(G1319,'ROA2'!$D$1:$AQ$1,0))</f>
        <v>-4.6340570449829102</v>
      </c>
      <c r="O1319" s="6">
        <v>7717.4947840000004</v>
      </c>
      <c r="P1319" s="28">
        <v>3.4387626627841887E-2</v>
      </c>
    </row>
    <row r="1320" spans="1:16" x14ac:dyDescent="0.3">
      <c r="A1320" t="s">
        <v>482</v>
      </c>
      <c r="B1320" t="e">
        <f>VLOOKUP(A1320,Sheet3!L:L,1,FALSE)</f>
        <v>#N/A</v>
      </c>
      <c r="C1320" t="str">
        <f>VLOOKUP(A1320,'ALL - prices'!B:C,2,FALSE)</f>
        <v>Baytex Energy Corp</v>
      </c>
      <c r="D1320" t="str">
        <f>VLOOKUP(A1320,'ALL - prices'!B:I,8,FALSE)</f>
        <v>Energy</v>
      </c>
      <c r="E1320" s="18">
        <v>2024</v>
      </c>
      <c r="F1320" t="s">
        <v>681</v>
      </c>
      <c r="G1320" t="str">
        <f t="shared" si="97"/>
        <v>2024-Q3</v>
      </c>
      <c r="H1320" s="4">
        <f>INDEX('ALL - prices'!$J$3:$DY$219,MATCH('COMBINED DATA'!A1320,'ALL - prices'!$B$3:$B$219,0),MATCH('COMBINED DATA'!G1320,'ALL - prices'!$J$1:$DY$1,0))</f>
        <v>3.9036</v>
      </c>
      <c r="I1320" s="14" t="s">
        <v>769</v>
      </c>
      <c r="J1320" s="15">
        <f>INDEX(MarketCap2!$E$2:$AR$224,MATCH(A1320,MarketCap2!$B$2:$B$224,0),MATCH(G1320,MarketCap2!$E$1:$AR$1,0))</f>
        <v>3200988672</v>
      </c>
      <c r="K1320">
        <f t="shared" si="98"/>
        <v>21.886725559033781</v>
      </c>
      <c r="L1320">
        <f>INDEX('PB2'!$D$2:$AQ$224,MATCH(A1320,'PB2'!$B$2:$B$224,0),MATCH(G1320,'PB2'!$D$1:$AQ$1,0))</f>
        <v>0.79931497573852495</v>
      </c>
      <c r="M1320" s="16">
        <f t="shared" si="99"/>
        <v>1.251071267714023</v>
      </c>
      <c r="N1320" s="6">
        <f>INDEX('ROA2'!$D$2:$AQ$224,MATCH(A1320,'ROA2'!$B$2:$B$224,0),MATCH(G1320,'ROA2'!$D$1:$AQ$1,0))</f>
        <v>-4.9857921600341797</v>
      </c>
      <c r="O1320" s="6">
        <v>7770.9260800000002</v>
      </c>
      <c r="P1320" s="28">
        <v>6.9233990427533722E-3</v>
      </c>
    </row>
    <row r="1321" spans="1:16" x14ac:dyDescent="0.3">
      <c r="A1321" t="s">
        <v>482</v>
      </c>
      <c r="B1321" t="e">
        <f>VLOOKUP(A1321,Sheet3!L:L,1,FALSE)</f>
        <v>#N/A</v>
      </c>
      <c r="C1321" t="str">
        <f>VLOOKUP(A1321,'ALL - prices'!B:C,2,FALSE)</f>
        <v>Baytex Energy Corp</v>
      </c>
      <c r="D1321" t="str">
        <f>VLOOKUP(A1321,'ALL - prices'!B:I,8,FALSE)</f>
        <v>Energy</v>
      </c>
      <c r="E1321" s="18">
        <v>2024</v>
      </c>
      <c r="F1321" t="s">
        <v>682</v>
      </c>
      <c r="G1321" t="str">
        <f t="shared" si="97"/>
        <v>2024-Q4</v>
      </c>
      <c r="H1321" s="4">
        <f>INDEX('ALL - prices'!$J$3:$DY$219,MATCH('COMBINED DATA'!A1321,'ALL - prices'!$B$3:$B$219,0),MATCH('COMBINED DATA'!G1321,'ALL - prices'!$J$1:$DY$1,0))</f>
        <v>3.5878999999999999</v>
      </c>
      <c r="I1321" s="14" t="s">
        <v>769</v>
      </c>
      <c r="J1321" s="15">
        <f>INDEX(MarketCap2!$E$2:$AR$224,MATCH(A1321,MarketCap2!$B$2:$B$224,0),MATCH(G1321,MarketCap2!$E$1:$AR$1,0))</f>
        <v>2880359168</v>
      </c>
      <c r="K1321">
        <f t="shared" si="98"/>
        <v>21.781180834429591</v>
      </c>
      <c r="L1321">
        <f>INDEX('PB2'!$D$2:$AQ$224,MATCH(A1321,'PB2'!$B$2:$B$224,0),MATCH(G1321,'PB2'!$D$1:$AQ$1,0))</f>
        <v>0.73006725853269705</v>
      </c>
      <c r="M1321" s="16">
        <f t="shared" si="99"/>
        <v>1.369736813029828</v>
      </c>
      <c r="N1321" s="6">
        <f>INDEX('ROA2'!$D$2:$AQ$224,MATCH(A1321,'ROA2'!$B$2:$B$224,0),MATCH(G1321,'ROA2'!$D$1:$AQ$1,0))</f>
        <v>-4.2360968589782697</v>
      </c>
      <c r="O1321" s="6">
        <v>7614.1567999999997</v>
      </c>
      <c r="P1321" s="28">
        <v>-2.0173822062659542E-2</v>
      </c>
    </row>
    <row r="1322" spans="1:16" x14ac:dyDescent="0.3">
      <c r="A1322" t="s">
        <v>483</v>
      </c>
      <c r="B1322" t="e">
        <f>VLOOKUP(A1322,Sheet3!L:L,1,FALSE)</f>
        <v>#N/A</v>
      </c>
      <c r="C1322" t="str">
        <f>VLOOKUP(A1322,'ALL - prices'!B:C,2,FALSE)</f>
        <v>B2Gold Corp</v>
      </c>
      <c r="D1322" t="str">
        <f>VLOOKUP(A1322,'ALL - prices'!B:I,8,FALSE)</f>
        <v>Materials</v>
      </c>
      <c r="E1322">
        <v>2015</v>
      </c>
      <c r="F1322" t="s">
        <v>679</v>
      </c>
      <c r="G1322" t="str">
        <f t="shared" si="97"/>
        <v>2015-Q1</v>
      </c>
      <c r="H1322" s="4">
        <f>INDEX('ALL - prices'!$J$3:$DY$219,MATCH('COMBINED DATA'!A1322,'ALL - prices'!$B$3:$B$219,0),MATCH('COMBINED DATA'!G1322,'ALL - prices'!$J$1:$DY$1,0))</f>
        <v>1.4965999999999999</v>
      </c>
      <c r="I1322" s="14">
        <f t="shared" ref="I1322:I1357" si="100">STDEV(H1323:H1326)</f>
        <v>0.30142171316390987</v>
      </c>
      <c r="J1322" s="15">
        <f>INDEX(MarketCap2!$E$2:$AR$224,MATCH(A1322,MarketCap2!$B$2:$B$224,0),MATCH(G1322,MarketCap2!$E$1:$AR$1,0))</f>
        <v>1741198464</v>
      </c>
      <c r="K1322">
        <f t="shared" si="98"/>
        <v>21.277839485491786</v>
      </c>
      <c r="L1322">
        <f>INDEX('PB2'!$D$2:$AQ$224,MATCH(A1322,'PB2'!$B$2:$B$224,0),MATCH(G1322,'PB2'!$D$1:$AQ$1,0))</f>
        <v>0.94793200492858898</v>
      </c>
      <c r="M1322" s="16">
        <f t="shared" si="99"/>
        <v>1.0549279851304667</v>
      </c>
      <c r="N1322" s="6">
        <f>INDEX('ROA2'!$D$2:$AQ$224,MATCH(A1322,'ROA2'!$B$2:$B$224,0),MATCH(G1322,'ROA2'!$D$1:$AQ$1,0))</f>
        <v>-30.046266555786101</v>
      </c>
      <c r="O1322" s="6">
        <v>2118.5980159999999</v>
      </c>
      <c r="P1322" s="28">
        <v>-0.1849429853196099</v>
      </c>
    </row>
    <row r="1323" spans="1:16" x14ac:dyDescent="0.3">
      <c r="A1323" t="s">
        <v>483</v>
      </c>
      <c r="B1323" t="e">
        <f>VLOOKUP(A1323,Sheet3!L:L,1,FALSE)</f>
        <v>#N/A</v>
      </c>
      <c r="C1323" t="str">
        <f>VLOOKUP(A1323,'ALL - prices'!B:C,2,FALSE)</f>
        <v>B2Gold Corp</v>
      </c>
      <c r="D1323" t="str">
        <f>VLOOKUP(A1323,'ALL - prices'!B:I,8,FALSE)</f>
        <v>Materials</v>
      </c>
      <c r="E1323">
        <v>2015</v>
      </c>
      <c r="F1323" t="s">
        <v>680</v>
      </c>
      <c r="G1323" t="str">
        <f t="shared" si="97"/>
        <v>2015-Q2</v>
      </c>
      <c r="H1323" s="4">
        <f>INDEX('ALL - prices'!$J$3:$DY$219,MATCH('COMBINED DATA'!A1323,'ALL - prices'!$B$3:$B$219,0),MATCH('COMBINED DATA'!G1323,'ALL - prices'!$J$1:$DY$1,0))</f>
        <v>1.5125</v>
      </c>
      <c r="I1323" s="14">
        <f t="shared" si="100"/>
        <v>0.68931673900077806</v>
      </c>
      <c r="J1323" s="15">
        <f>INDEX(MarketCap2!$E$2:$AR$224,MATCH(A1323,MarketCap2!$B$2:$B$224,0),MATCH(G1323,MarketCap2!$E$1:$AR$1,0))</f>
        <v>1760033408</v>
      </c>
      <c r="K1323">
        <f t="shared" si="98"/>
        <v>21.288598627634499</v>
      </c>
      <c r="L1323">
        <f>INDEX('PB2'!$D$2:$AQ$224,MATCH(A1323,'PB2'!$B$2:$B$224,0),MATCH(G1323,'PB2'!$D$1:$AQ$1,0))</f>
        <v>0.98859298229217496</v>
      </c>
      <c r="M1323" s="16">
        <f t="shared" si="99"/>
        <v>1.0115386391691517</v>
      </c>
      <c r="N1323" s="6">
        <f>INDEX('ROA2'!$D$2:$AQ$224,MATCH(A1323,'ROA2'!$B$2:$B$224,0),MATCH(G1323,'ROA2'!$D$1:$AQ$1,0))</f>
        <v>-29.046918869018601</v>
      </c>
      <c r="O1323" s="6">
        <v>2059.9029759999999</v>
      </c>
      <c r="P1323" s="28">
        <v>-2.7704661080924974E-2</v>
      </c>
    </row>
    <row r="1324" spans="1:16" x14ac:dyDescent="0.3">
      <c r="A1324" t="s">
        <v>483</v>
      </c>
      <c r="B1324" t="e">
        <f>VLOOKUP(A1324,Sheet3!L:L,1,FALSE)</f>
        <v>#N/A</v>
      </c>
      <c r="C1324" t="str">
        <f>VLOOKUP(A1324,'ALL - prices'!B:C,2,FALSE)</f>
        <v>B2Gold Corp</v>
      </c>
      <c r="D1324" t="str">
        <f>VLOOKUP(A1324,'ALL - prices'!B:I,8,FALSE)</f>
        <v>Materials</v>
      </c>
      <c r="E1324">
        <v>2015</v>
      </c>
      <c r="F1324" t="s">
        <v>681</v>
      </c>
      <c r="G1324" t="str">
        <f t="shared" si="97"/>
        <v>2015-Q3</v>
      </c>
      <c r="H1324" s="4">
        <f>INDEX('ALL - prices'!$J$3:$DY$219,MATCH('COMBINED DATA'!A1324,'ALL - prices'!$B$3:$B$219,0),MATCH('COMBINED DATA'!G1324,'ALL - prices'!$J$1:$DY$1,0))</f>
        <v>1.1165</v>
      </c>
      <c r="I1324" s="14">
        <f t="shared" si="100"/>
        <v>0.76029662796832187</v>
      </c>
      <c r="J1324" s="15">
        <f>INDEX(MarketCap2!$E$2:$AR$224,MATCH(A1324,MarketCap2!$B$2:$B$224,0),MATCH(G1324,MarketCap2!$E$1:$AR$1,0))</f>
        <v>1306483968</v>
      </c>
      <c r="K1324">
        <f t="shared" si="98"/>
        <v>20.990605371896724</v>
      </c>
      <c r="L1324">
        <f>INDEX('PB2'!$D$2:$AQ$224,MATCH(A1324,'PB2'!$B$2:$B$224,0),MATCH(G1324,'PB2'!$D$1:$AQ$1,0))</f>
        <v>0.686995029449463</v>
      </c>
      <c r="M1324" s="16">
        <f t="shared" si="99"/>
        <v>1.4556146072867073</v>
      </c>
      <c r="N1324" s="6">
        <f>INDEX('ROA2'!$D$2:$AQ$224,MATCH(A1324,'ROA2'!$B$2:$B$224,0),MATCH(G1324,'ROA2'!$D$1:$AQ$1,0))</f>
        <v>-29.2481365203857</v>
      </c>
      <c r="O1324" s="6">
        <v>2073.8780160000001</v>
      </c>
      <c r="P1324" s="28">
        <v>6.784319534863502E-3</v>
      </c>
    </row>
    <row r="1325" spans="1:16" x14ac:dyDescent="0.3">
      <c r="A1325" t="s">
        <v>483</v>
      </c>
      <c r="B1325" t="e">
        <f>VLOOKUP(A1325,Sheet3!L:L,1,FALSE)</f>
        <v>#N/A</v>
      </c>
      <c r="C1325" t="str">
        <f>VLOOKUP(A1325,'ALL - prices'!B:C,2,FALSE)</f>
        <v>B2Gold Corp</v>
      </c>
      <c r="D1325" t="str">
        <f>VLOOKUP(A1325,'ALL - prices'!B:I,8,FALSE)</f>
        <v>Materials</v>
      </c>
      <c r="E1325">
        <v>2015</v>
      </c>
      <c r="F1325" t="s">
        <v>682</v>
      </c>
      <c r="G1325" t="str">
        <f t="shared" si="97"/>
        <v>2015-Q4</v>
      </c>
      <c r="H1325" s="4">
        <f>INDEX('ALL - prices'!$J$3:$DY$219,MATCH('COMBINED DATA'!A1325,'ALL - prices'!$B$3:$B$219,0),MATCH('COMBINED DATA'!G1325,'ALL - prices'!$J$1:$DY$1,0))</f>
        <v>1.1007</v>
      </c>
      <c r="I1325" s="14">
        <f t="shared" si="100"/>
        <v>0.45468605561053538</v>
      </c>
      <c r="J1325" s="15">
        <f>INDEX(MarketCap2!$E$2:$AR$224,MATCH(A1325,MarketCap2!$B$2:$B$224,0),MATCH(G1325,MarketCap2!$E$1:$AR$1,0))</f>
        <v>1288589312</v>
      </c>
      <c r="K1325">
        <f t="shared" si="98"/>
        <v>20.976813900361563</v>
      </c>
      <c r="L1325">
        <f>INDEX('PB2'!$D$2:$AQ$224,MATCH(A1325,'PB2'!$B$2:$B$224,0),MATCH(G1325,'PB2'!$D$1:$AQ$1,0))</f>
        <v>0.71482098102569602</v>
      </c>
      <c r="M1325" s="16">
        <f t="shared" si="99"/>
        <v>1.3989516627856962</v>
      </c>
      <c r="N1325" s="6">
        <f>INDEX('ROA2'!$D$2:$AQ$224,MATCH(A1325,'ROA2'!$B$2:$B$224,0),MATCH(G1325,'ROA2'!$D$1:$AQ$1,0))</f>
        <v>-16.493080139160199</v>
      </c>
      <c r="O1325" s="6">
        <v>2076.9390079999998</v>
      </c>
      <c r="P1325" s="28">
        <v>1.4759749495313202E-3</v>
      </c>
    </row>
    <row r="1326" spans="1:16" x14ac:dyDescent="0.3">
      <c r="A1326" t="s">
        <v>483</v>
      </c>
      <c r="B1326" t="e">
        <f>VLOOKUP(A1326,Sheet3!L:L,1,FALSE)</f>
        <v>#N/A</v>
      </c>
      <c r="C1326" t="str">
        <f>VLOOKUP(A1326,'ALL - prices'!B:C,2,FALSE)</f>
        <v>B2Gold Corp</v>
      </c>
      <c r="D1326" t="str">
        <f>VLOOKUP(A1326,'ALL - prices'!B:I,8,FALSE)</f>
        <v>Materials</v>
      </c>
      <c r="E1326">
        <v>2016</v>
      </c>
      <c r="F1326" t="s">
        <v>679</v>
      </c>
      <c r="G1326" t="str">
        <f t="shared" si="97"/>
        <v>2016-Q1</v>
      </c>
      <c r="H1326" s="4">
        <f>INDEX('ALL - prices'!$J$3:$DY$219,MATCH('COMBINED DATA'!A1326,'ALL - prices'!$B$3:$B$219,0),MATCH('COMBINED DATA'!G1326,'ALL - prices'!$J$1:$DY$1,0))</f>
        <v>1.7103999999999999</v>
      </c>
      <c r="I1326" s="14">
        <f t="shared" si="100"/>
        <v>0.21784460822644516</v>
      </c>
      <c r="J1326" s="15">
        <f>INDEX(MarketCap2!$E$2:$AR$224,MATCH(A1326,MarketCap2!$B$2:$B$224,0),MATCH(G1326,MarketCap2!$E$1:$AR$1,0))</f>
        <v>2002597376</v>
      </c>
      <c r="K1326">
        <f t="shared" si="98"/>
        <v>21.417710862940503</v>
      </c>
      <c r="L1326">
        <f>INDEX('PB2'!$D$2:$AQ$224,MATCH(A1326,'PB2'!$B$2:$B$224,0),MATCH(G1326,'PB2'!$D$1:$AQ$1,0))</f>
        <v>1.16933298110962</v>
      </c>
      <c r="M1326" s="16">
        <f t="shared" si="99"/>
        <v>0.85518839898885413</v>
      </c>
      <c r="N1326" s="6">
        <f>INDEX('ROA2'!$D$2:$AQ$224,MATCH(A1326,'ROA2'!$B$2:$B$224,0),MATCH(G1326,'ROA2'!$D$1:$AQ$1,0))</f>
        <v>-7.2385578155517596</v>
      </c>
      <c r="O1326" s="6">
        <v>2024.381952</v>
      </c>
      <c r="P1326" s="28">
        <v>-2.5305055082291507E-2</v>
      </c>
    </row>
    <row r="1327" spans="1:16" x14ac:dyDescent="0.3">
      <c r="A1327" t="s">
        <v>483</v>
      </c>
      <c r="B1327" t="e">
        <f>VLOOKUP(A1327,Sheet3!L:L,1,FALSE)</f>
        <v>#N/A</v>
      </c>
      <c r="C1327" t="str">
        <f>VLOOKUP(A1327,'ALL - prices'!B:C,2,FALSE)</f>
        <v>B2Gold Corp</v>
      </c>
      <c r="D1327" t="str">
        <f>VLOOKUP(A1327,'ALL - prices'!B:I,8,FALSE)</f>
        <v>Materials</v>
      </c>
      <c r="E1327">
        <v>2016</v>
      </c>
      <c r="F1327" t="s">
        <v>680</v>
      </c>
      <c r="G1327" t="str">
        <f t="shared" si="97"/>
        <v>2016-Q2</v>
      </c>
      <c r="H1327" s="4">
        <f>INDEX('ALL - prices'!$J$3:$DY$219,MATCH('COMBINED DATA'!A1327,'ALL - prices'!$B$3:$B$219,0),MATCH('COMBINED DATA'!G1327,'ALL - prices'!$J$1:$DY$1,0))</f>
        <v>2.5655999999999999</v>
      </c>
      <c r="I1327" s="14">
        <f t="shared" si="100"/>
        <v>0.21034364541546452</v>
      </c>
      <c r="J1327" s="15">
        <f>INDEX(MarketCap2!$E$2:$AR$224,MATCH(A1327,MarketCap2!$B$2:$B$224,0),MATCH(G1327,MarketCap2!$E$1:$AR$1,0))</f>
        <v>3010955776</v>
      </c>
      <c r="K1327">
        <f t="shared" si="98"/>
        <v>21.825523398858902</v>
      </c>
      <c r="L1327">
        <f>INDEX('PB2'!$D$2:$AQ$224,MATCH(A1327,'PB2'!$B$2:$B$224,0),MATCH(G1327,'PB2'!$D$1:$AQ$1,0))</f>
        <v>1.7658040523529099</v>
      </c>
      <c r="M1327" s="16">
        <f t="shared" si="99"/>
        <v>0.56631425138452574</v>
      </c>
      <c r="N1327" s="6">
        <f>INDEX('ROA2'!$D$2:$AQ$224,MATCH(A1327,'ROA2'!$B$2:$B$224,0),MATCH(G1327,'ROA2'!$D$1:$AQ$1,0))</f>
        <v>-7.0926480293273899</v>
      </c>
      <c r="O1327" s="6">
        <v>2110.3590399999998</v>
      </c>
      <c r="P1327" s="28">
        <v>4.2470783695269708E-2</v>
      </c>
    </row>
    <row r="1328" spans="1:16" x14ac:dyDescent="0.3">
      <c r="A1328" t="s">
        <v>483</v>
      </c>
      <c r="B1328" t="e">
        <f>VLOOKUP(A1328,Sheet3!L:L,1,FALSE)</f>
        <v>#N/A</v>
      </c>
      <c r="C1328" t="str">
        <f>VLOOKUP(A1328,'ALL - prices'!B:C,2,FALSE)</f>
        <v>B2Gold Corp</v>
      </c>
      <c r="D1328" t="str">
        <f>VLOOKUP(A1328,'ALL - prices'!B:I,8,FALSE)</f>
        <v>Materials</v>
      </c>
      <c r="E1328">
        <v>2016</v>
      </c>
      <c r="F1328" t="s">
        <v>681</v>
      </c>
      <c r="G1328" t="str">
        <f t="shared" si="97"/>
        <v>2016-Q3</v>
      </c>
      <c r="H1328" s="4">
        <f>INDEX('ALL - prices'!$J$3:$DY$219,MATCH('COMBINED DATA'!A1328,'ALL - prices'!$B$3:$B$219,0),MATCH('COMBINED DATA'!G1328,'ALL - prices'!$J$1:$DY$1,0))</f>
        <v>2.7240000000000002</v>
      </c>
      <c r="I1328" s="14">
        <f t="shared" si="100"/>
        <v>0.21034364541546452</v>
      </c>
      <c r="J1328" s="15">
        <f>INDEX(MarketCap2!$E$2:$AR$224,MATCH(A1328,MarketCap2!$B$2:$B$224,0),MATCH(G1328,MarketCap2!$E$1:$AR$1,0))</f>
        <v>3286757376</v>
      </c>
      <c r="K1328">
        <f t="shared" si="98"/>
        <v>21.913167315700637</v>
      </c>
      <c r="L1328">
        <f>INDEX('PB2'!$D$2:$AQ$224,MATCH(A1328,'PB2'!$B$2:$B$224,0),MATCH(G1328,'PB2'!$D$1:$AQ$1,0))</f>
        <v>1.7700790166854901</v>
      </c>
      <c r="M1328" s="16">
        <f t="shared" si="99"/>
        <v>0.56494653095912117</v>
      </c>
      <c r="N1328" s="6">
        <f>INDEX('ROA2'!$D$2:$AQ$224,MATCH(A1328,'ROA2'!$B$2:$B$224,0),MATCH(G1328,'ROA2'!$D$1:$AQ$1,0))</f>
        <v>-6.4886050224304199</v>
      </c>
      <c r="O1328" s="6">
        <v>2150.0190720000001</v>
      </c>
      <c r="P1328" s="28">
        <v>1.8793025854027298E-2</v>
      </c>
    </row>
    <row r="1329" spans="1:16" x14ac:dyDescent="0.3">
      <c r="A1329" t="s">
        <v>483</v>
      </c>
      <c r="B1329" t="e">
        <f>VLOOKUP(A1329,Sheet3!L:L,1,FALSE)</f>
        <v>#N/A</v>
      </c>
      <c r="C1329" t="str">
        <f>VLOOKUP(A1329,'ALL - prices'!B:C,2,FALSE)</f>
        <v>B2Gold Corp</v>
      </c>
      <c r="D1329" t="str">
        <f>VLOOKUP(A1329,'ALL - prices'!B:I,8,FALSE)</f>
        <v>Materials</v>
      </c>
      <c r="E1329">
        <v>2016</v>
      </c>
      <c r="F1329" t="s">
        <v>682</v>
      </c>
      <c r="G1329" t="str">
        <f t="shared" si="97"/>
        <v>2016-Q4</v>
      </c>
      <c r="H1329" s="4">
        <f>INDEX('ALL - prices'!$J$3:$DY$219,MATCH('COMBINED DATA'!A1329,'ALL - prices'!$B$3:$B$219,0),MATCH('COMBINED DATA'!G1329,'ALL - prices'!$J$1:$DY$1,0))</f>
        <v>2.5181</v>
      </c>
      <c r="I1329" s="14">
        <f t="shared" si="100"/>
        <v>0.15175182590883923</v>
      </c>
      <c r="J1329" s="15">
        <f>INDEX(MarketCap2!$E$2:$AR$224,MATCH(A1329,MarketCap2!$B$2:$B$224,0),MATCH(G1329,MarketCap2!$E$1:$AR$1,0))</f>
        <v>3066470656</v>
      </c>
      <c r="K1329">
        <f t="shared" si="98"/>
        <v>21.843793113768808</v>
      </c>
      <c r="L1329">
        <f>INDEX('PB2'!$D$2:$AQ$224,MATCH(A1329,'PB2'!$B$2:$B$224,0),MATCH(G1329,'PB2'!$D$1:$AQ$1,0))</f>
        <v>1.5787709951400799</v>
      </c>
      <c r="M1329" s="16">
        <f t="shared" si="99"/>
        <v>0.63340408651938329</v>
      </c>
      <c r="N1329" s="6">
        <f>INDEX('ROA2'!$D$2:$AQ$224,MATCH(A1329,'ROA2'!$B$2:$B$224,0),MATCH(G1329,'ROA2'!$D$1:$AQ$1,0))</f>
        <v>-4.0375571250915501</v>
      </c>
      <c r="O1329" s="6">
        <v>2234.1329919999998</v>
      </c>
      <c r="P1329" s="28">
        <v>3.9122406445332117E-2</v>
      </c>
    </row>
    <row r="1330" spans="1:16" x14ac:dyDescent="0.3">
      <c r="A1330" t="s">
        <v>483</v>
      </c>
      <c r="B1330" t="e">
        <f>VLOOKUP(A1330,Sheet3!L:L,1,FALSE)</f>
        <v>#N/A</v>
      </c>
      <c r="C1330" t="str">
        <f>VLOOKUP(A1330,'ALL - prices'!B:C,2,FALSE)</f>
        <v>B2Gold Corp</v>
      </c>
      <c r="D1330" t="str">
        <f>VLOOKUP(A1330,'ALL - prices'!B:I,8,FALSE)</f>
        <v>Materials</v>
      </c>
      <c r="E1330">
        <v>2017</v>
      </c>
      <c r="F1330" t="s">
        <v>679</v>
      </c>
      <c r="G1330" t="str">
        <f t="shared" si="97"/>
        <v>2017-Q1</v>
      </c>
      <c r="H1330" s="4">
        <f>INDEX('ALL - prices'!$J$3:$DY$219,MATCH('COMBINED DATA'!A1330,'ALL - prices'!$B$3:$B$219,0),MATCH('COMBINED DATA'!G1330,'ALL - prices'!$J$1:$DY$1,0))</f>
        <v>3.0011000000000001</v>
      </c>
      <c r="I1330" s="14">
        <f t="shared" si="100"/>
        <v>0.15085637761349915</v>
      </c>
      <c r="J1330" s="15">
        <f>INDEX(MarketCap2!$E$2:$AR$224,MATCH(A1330,MarketCap2!$B$2:$B$224,0),MATCH(G1330,MarketCap2!$E$1:$AR$1,0))</f>
        <v>3687922432</v>
      </c>
      <c r="K1330">
        <f t="shared" si="98"/>
        <v>22.028329109881611</v>
      </c>
      <c r="L1330">
        <f>INDEX('PB2'!$D$2:$AQ$224,MATCH(A1330,'PB2'!$B$2:$B$224,0),MATCH(G1330,'PB2'!$D$1:$AQ$1,0))</f>
        <v>1.8960980176925699</v>
      </c>
      <c r="M1330" s="16">
        <f t="shared" si="99"/>
        <v>0.52739889534663198</v>
      </c>
      <c r="N1330" s="6">
        <f>INDEX('ROA2'!$D$2:$AQ$224,MATCH(A1330,'ROA2'!$B$2:$B$224,0),MATCH(G1330,'ROA2'!$D$1:$AQ$1,0))</f>
        <v>1.7947870492935201</v>
      </c>
      <c r="O1330" s="6">
        <v>2336.134912</v>
      </c>
      <c r="P1330" s="28">
        <v>4.5656154027199546E-2</v>
      </c>
    </row>
    <row r="1331" spans="1:16" x14ac:dyDescent="0.3">
      <c r="A1331" t="s">
        <v>483</v>
      </c>
      <c r="B1331" t="e">
        <f>VLOOKUP(A1331,Sheet3!L:L,1,FALSE)</f>
        <v>#N/A</v>
      </c>
      <c r="C1331" t="str">
        <f>VLOOKUP(A1331,'ALL - prices'!B:C,2,FALSE)</f>
        <v>B2Gold Corp</v>
      </c>
      <c r="D1331" t="str">
        <f>VLOOKUP(A1331,'ALL - prices'!B:I,8,FALSE)</f>
        <v>Materials</v>
      </c>
      <c r="E1331">
        <v>2017</v>
      </c>
      <c r="F1331" t="s">
        <v>680</v>
      </c>
      <c r="G1331" t="str">
        <f t="shared" si="97"/>
        <v>2017-Q2</v>
      </c>
      <c r="H1331" s="4">
        <f>INDEX('ALL - prices'!$J$3:$DY$219,MATCH('COMBINED DATA'!A1331,'ALL - prices'!$B$3:$B$219,0),MATCH('COMBINED DATA'!G1331,'ALL - prices'!$J$1:$DY$1,0))</f>
        <v>2.8902999999999999</v>
      </c>
      <c r="I1331" s="14">
        <f t="shared" si="100"/>
        <v>0.1711222637959966</v>
      </c>
      <c r="J1331" s="15">
        <f>INDEX(MarketCap2!$E$2:$AR$224,MATCH(A1331,MarketCap2!$B$2:$B$224,0),MATCH(G1331,MarketCap2!$E$1:$AR$1,0))</f>
        <v>3566300928</v>
      </c>
      <c r="K1331">
        <f t="shared" si="98"/>
        <v>21.994794740936811</v>
      </c>
      <c r="L1331">
        <f>INDEX('PB2'!$D$2:$AQ$224,MATCH(A1331,'PB2'!$B$2:$B$224,0),MATCH(G1331,'PB2'!$D$1:$AQ$1,0))</f>
        <v>1.8385879993438701</v>
      </c>
      <c r="M1331" s="16">
        <f t="shared" si="99"/>
        <v>0.54389564184954231</v>
      </c>
      <c r="N1331" s="6">
        <f>INDEX('ROA2'!$D$2:$AQ$224,MATCH(A1331,'ROA2'!$B$2:$B$224,0),MATCH(G1331,'ROA2'!$D$1:$AQ$1,0))</f>
        <v>1.12271296977997</v>
      </c>
      <c r="O1331" s="6">
        <v>2399.2529920000002</v>
      </c>
      <c r="P1331" s="28">
        <v>2.701816563580391E-2</v>
      </c>
    </row>
    <row r="1332" spans="1:16" x14ac:dyDescent="0.3">
      <c r="A1332" t="s">
        <v>483</v>
      </c>
      <c r="B1332" t="e">
        <f>VLOOKUP(A1332,Sheet3!L:L,1,FALSE)</f>
        <v>#N/A</v>
      </c>
      <c r="C1332" t="str">
        <f>VLOOKUP(A1332,'ALL - prices'!B:C,2,FALSE)</f>
        <v>B2Gold Corp</v>
      </c>
      <c r="D1332" t="str">
        <f>VLOOKUP(A1332,'ALL - prices'!B:I,8,FALSE)</f>
        <v>Materials</v>
      </c>
      <c r="E1332">
        <v>2017</v>
      </c>
      <c r="F1332" t="s">
        <v>681</v>
      </c>
      <c r="G1332" t="str">
        <f t="shared" si="97"/>
        <v>2017-Q3</v>
      </c>
      <c r="H1332" s="4">
        <f>INDEX('ALL - prices'!$J$3:$DY$219,MATCH('COMBINED DATA'!A1332,'ALL - prices'!$B$3:$B$219,0),MATCH('COMBINED DATA'!G1332,'ALL - prices'!$J$1:$DY$1,0))</f>
        <v>2.7240000000000002</v>
      </c>
      <c r="I1332" s="14">
        <f t="shared" si="100"/>
        <v>0.30755460219826547</v>
      </c>
      <c r="J1332" s="15">
        <f>INDEX(MarketCap2!$E$2:$AR$224,MATCH(A1332,MarketCap2!$B$2:$B$224,0),MATCH(G1332,MarketCap2!$E$1:$AR$1,0))</f>
        <v>3361116672</v>
      </c>
      <c r="K1332">
        <f t="shared" si="98"/>
        <v>21.935539098565012</v>
      </c>
      <c r="L1332">
        <f>INDEX('PB2'!$D$2:$AQ$224,MATCH(A1332,'PB2'!$B$2:$B$224,0),MATCH(G1332,'PB2'!$D$1:$AQ$1,0))</f>
        <v>1.78356301784515</v>
      </c>
      <c r="M1332" s="16">
        <f t="shared" si="99"/>
        <v>0.56067545132673335</v>
      </c>
      <c r="N1332" s="6">
        <f>INDEX('ROA2'!$D$2:$AQ$224,MATCH(A1332,'ROA2'!$B$2:$B$224,0),MATCH(G1332,'ROA2'!$D$1:$AQ$1,0))</f>
        <v>2.4486320018768302</v>
      </c>
      <c r="O1332" s="6">
        <v>2479.013888</v>
      </c>
      <c r="P1332" s="28">
        <v>3.3244053989284247E-2</v>
      </c>
    </row>
    <row r="1333" spans="1:16" x14ac:dyDescent="0.3">
      <c r="A1333" t="s">
        <v>483</v>
      </c>
      <c r="B1333" t="e">
        <f>VLOOKUP(A1333,Sheet3!L:L,1,FALSE)</f>
        <v>#N/A</v>
      </c>
      <c r="C1333" t="str">
        <f>VLOOKUP(A1333,'ALL - prices'!B:C,2,FALSE)</f>
        <v>B2Gold Corp</v>
      </c>
      <c r="D1333" t="str">
        <f>VLOOKUP(A1333,'ALL - prices'!B:I,8,FALSE)</f>
        <v>Materials</v>
      </c>
      <c r="E1333">
        <v>2017</v>
      </c>
      <c r="F1333" t="s">
        <v>682</v>
      </c>
      <c r="G1333" t="str">
        <f t="shared" si="97"/>
        <v>2017-Q4</v>
      </c>
      <c r="H1333" s="4">
        <f>INDEX('ALL - prices'!$J$3:$DY$219,MATCH('COMBINED DATA'!A1333,'ALL - prices'!$B$3:$B$219,0),MATCH('COMBINED DATA'!G1333,'ALL - prices'!$J$1:$DY$1,0))</f>
        <v>3.0724</v>
      </c>
      <c r="I1333" s="14">
        <f t="shared" si="100"/>
        <v>0.34163849680619834</v>
      </c>
      <c r="J1333" s="15">
        <f>INDEX(MarketCap2!$E$2:$AR$224,MATCH(A1333,MarketCap2!$B$2:$B$224,0),MATCH(G1333,MarketCap2!$E$1:$AR$1,0))</f>
        <v>3802746624</v>
      </c>
      <c r="K1333">
        <f t="shared" si="98"/>
        <v>22.05898943837715</v>
      </c>
      <c r="L1333">
        <f>INDEX('PB2'!$D$2:$AQ$224,MATCH(A1333,'PB2'!$B$2:$B$224,0),MATCH(G1333,'PB2'!$D$1:$AQ$1,0))</f>
        <v>1.9575059413909901</v>
      </c>
      <c r="M1333" s="16">
        <f t="shared" si="99"/>
        <v>0.51085413272840796</v>
      </c>
      <c r="N1333" s="6">
        <f>INDEX('ROA2'!$D$2:$AQ$224,MATCH(A1333,'ROA2'!$B$2:$B$224,0),MATCH(G1333,'ROA2'!$D$1:$AQ$1,0))</f>
        <v>1.3792519569396999</v>
      </c>
      <c r="O1333" s="6">
        <v>2579.1989760000001</v>
      </c>
      <c r="P1333" s="28">
        <v>4.0413282267178725E-2</v>
      </c>
    </row>
    <row r="1334" spans="1:16" x14ac:dyDescent="0.3">
      <c r="A1334" t="s">
        <v>483</v>
      </c>
      <c r="B1334" t="e">
        <f>VLOOKUP(A1334,Sheet3!L:L,1,FALSE)</f>
        <v>#N/A</v>
      </c>
      <c r="C1334" t="str">
        <f>VLOOKUP(A1334,'ALL - prices'!B:C,2,FALSE)</f>
        <v>B2Gold Corp</v>
      </c>
      <c r="D1334" t="str">
        <f>VLOOKUP(A1334,'ALL - prices'!B:I,8,FALSE)</f>
        <v>Materials</v>
      </c>
      <c r="E1334">
        <v>2018</v>
      </c>
      <c r="F1334" t="s">
        <v>679</v>
      </c>
      <c r="G1334" t="str">
        <f t="shared" si="97"/>
        <v>2018-Q1</v>
      </c>
      <c r="H1334" s="4">
        <f>INDEX('ALL - prices'!$J$3:$DY$219,MATCH('COMBINED DATA'!A1334,'ALL - prices'!$B$3:$B$219,0),MATCH('COMBINED DATA'!G1334,'ALL - prices'!$J$1:$DY$1,0))</f>
        <v>2.7953000000000001</v>
      </c>
      <c r="I1334" s="14">
        <f t="shared" si="100"/>
        <v>0.35933474180305297</v>
      </c>
      <c r="J1334" s="15">
        <f>INDEX(MarketCap2!$E$2:$AR$224,MATCH(A1334,MarketCap2!$B$2:$B$224,0),MATCH(G1334,MarketCap2!$E$1:$AR$1,0))</f>
        <v>3466157824</v>
      </c>
      <c r="K1334">
        <f t="shared" si="98"/>
        <v>21.966312562113703</v>
      </c>
      <c r="L1334">
        <f>INDEX('PB2'!$D$2:$AQ$224,MATCH(A1334,'PB2'!$B$2:$B$224,0),MATCH(G1334,'PB2'!$D$1:$AQ$1,0))</f>
        <v>1.6662670373916599</v>
      </c>
      <c r="M1334" s="16">
        <f t="shared" si="99"/>
        <v>0.60014390104324422</v>
      </c>
      <c r="N1334" s="6">
        <f>INDEX('ROA2'!$D$2:$AQ$224,MATCH(A1334,'ROA2'!$B$2:$B$224,0),MATCH(G1334,'ROA2'!$D$1:$AQ$1,0))</f>
        <v>2.26443696022034</v>
      </c>
      <c r="O1334" s="6">
        <v>2685.1571199999998</v>
      </c>
      <c r="P1334" s="28">
        <v>4.1081802910889385E-2</v>
      </c>
    </row>
    <row r="1335" spans="1:16" x14ac:dyDescent="0.3">
      <c r="A1335" t="s">
        <v>483</v>
      </c>
      <c r="B1335" t="e">
        <f>VLOOKUP(A1335,Sheet3!L:L,1,FALSE)</f>
        <v>#N/A</v>
      </c>
      <c r="C1335" t="str">
        <f>VLOOKUP(A1335,'ALL - prices'!B:C,2,FALSE)</f>
        <v>B2Gold Corp</v>
      </c>
      <c r="D1335" t="str">
        <f>VLOOKUP(A1335,'ALL - prices'!B:I,8,FALSE)</f>
        <v>Materials</v>
      </c>
      <c r="E1335">
        <v>2018</v>
      </c>
      <c r="F1335" t="s">
        <v>680</v>
      </c>
      <c r="G1335" t="str">
        <f t="shared" si="97"/>
        <v>2018-Q2</v>
      </c>
      <c r="H1335" s="4">
        <f>INDEX('ALL - prices'!$J$3:$DY$219,MATCH('COMBINED DATA'!A1335,'ALL - prices'!$B$3:$B$219,0),MATCH('COMBINED DATA'!G1335,'ALL - prices'!$J$1:$DY$1,0))</f>
        <v>2.7002000000000002</v>
      </c>
      <c r="I1335" s="14">
        <f t="shared" si="100"/>
        <v>0.39221882497741384</v>
      </c>
      <c r="J1335" s="15">
        <f>INDEX(MarketCap2!$E$2:$AR$224,MATCH(A1335,MarketCap2!$B$2:$B$224,0),MATCH(G1335,MarketCap2!$E$1:$AR$1,0))</f>
        <v>3361078784</v>
      </c>
      <c r="K1335">
        <f t="shared" si="98"/>
        <v>21.935527826057317</v>
      </c>
      <c r="L1335">
        <f>INDEX('PB2'!$D$2:$AQ$224,MATCH(A1335,'PB2'!$B$2:$B$224,0),MATCH(G1335,'PB2'!$D$1:$AQ$1,0))</f>
        <v>1.5595949888229399</v>
      </c>
      <c r="M1335" s="16">
        <f t="shared" si="99"/>
        <v>0.64119210895562162</v>
      </c>
      <c r="N1335" s="6">
        <f>INDEX('ROA2'!$D$2:$AQ$224,MATCH(A1335,'ROA2'!$B$2:$B$224,0),MATCH(G1335,'ROA2'!$D$1:$AQ$1,0))</f>
        <v>4.6721329689025897</v>
      </c>
      <c r="O1335" s="6">
        <v>2687.6311040000001</v>
      </c>
      <c r="P1335" s="28">
        <v>9.2135539539682531E-4</v>
      </c>
    </row>
    <row r="1336" spans="1:16" x14ac:dyDescent="0.3">
      <c r="A1336" t="s">
        <v>483</v>
      </c>
      <c r="B1336" t="e">
        <f>VLOOKUP(A1336,Sheet3!L:L,1,FALSE)</f>
        <v>#N/A</v>
      </c>
      <c r="C1336" t="str">
        <f>VLOOKUP(A1336,'ALL - prices'!B:C,2,FALSE)</f>
        <v>B2Gold Corp</v>
      </c>
      <c r="D1336" t="str">
        <f>VLOOKUP(A1336,'ALL - prices'!B:I,8,FALSE)</f>
        <v>Materials</v>
      </c>
      <c r="E1336">
        <v>2018</v>
      </c>
      <c r="F1336" t="s">
        <v>681</v>
      </c>
      <c r="G1336" t="str">
        <f t="shared" si="97"/>
        <v>2018-Q3</v>
      </c>
      <c r="H1336" s="4">
        <f>INDEX('ALL - prices'!$J$3:$DY$219,MATCH('COMBINED DATA'!A1336,'ALL - prices'!$B$3:$B$219,0),MATCH('COMBINED DATA'!G1336,'ALL - prices'!$J$1:$DY$1,0))</f>
        <v>2.3281000000000001</v>
      </c>
      <c r="I1336" s="14">
        <f t="shared" si="100"/>
        <v>0.18517733842634931</v>
      </c>
      <c r="J1336" s="15">
        <f>INDEX(MarketCap2!$E$2:$AR$224,MATCH(A1336,MarketCap2!$B$2:$B$224,0),MATCH(G1336,MarketCap2!$E$1:$AR$1,0))</f>
        <v>2906718720</v>
      </c>
      <c r="K1336">
        <f t="shared" si="98"/>
        <v>21.79029069429572</v>
      </c>
      <c r="L1336">
        <f>INDEX('PB2'!$D$2:$AQ$224,MATCH(A1336,'PB2'!$B$2:$B$224,0),MATCH(G1336,'PB2'!$D$1:$AQ$1,0))</f>
        <v>1.3576810359954801</v>
      </c>
      <c r="M1336" s="16">
        <f t="shared" si="99"/>
        <v>0.73655002426013794</v>
      </c>
      <c r="N1336" s="6">
        <f>INDEX('ROA2'!$D$2:$AQ$224,MATCH(A1336,'ROA2'!$B$2:$B$224,0),MATCH(G1336,'ROA2'!$D$1:$AQ$1,0))</f>
        <v>4.6355748176574698</v>
      </c>
      <c r="O1336" s="6">
        <v>2638.3659520000001</v>
      </c>
      <c r="P1336" s="28">
        <v>-1.8330325142717183E-2</v>
      </c>
    </row>
    <row r="1337" spans="1:16" x14ac:dyDescent="0.3">
      <c r="A1337" t="s">
        <v>483</v>
      </c>
      <c r="B1337" t="e">
        <f>VLOOKUP(A1337,Sheet3!L:L,1,FALSE)</f>
        <v>#N/A</v>
      </c>
      <c r="C1337" t="str">
        <f>VLOOKUP(A1337,'ALL - prices'!B:C,2,FALSE)</f>
        <v>B2Gold Corp</v>
      </c>
      <c r="D1337" t="str">
        <f>VLOOKUP(A1337,'ALL - prices'!B:I,8,FALSE)</f>
        <v>Materials</v>
      </c>
      <c r="E1337">
        <v>2018</v>
      </c>
      <c r="F1337" t="s">
        <v>682</v>
      </c>
      <c r="G1337" t="str">
        <f t="shared" si="97"/>
        <v>2018-Q4</v>
      </c>
      <c r="H1337" s="4">
        <f>INDEX('ALL - prices'!$J$3:$DY$219,MATCH('COMBINED DATA'!A1337,'ALL - prices'!$B$3:$B$219,0),MATCH('COMBINED DATA'!G1337,'ALL - prices'!$J$1:$DY$1,0))</f>
        <v>3.1595</v>
      </c>
      <c r="I1337" s="14">
        <f t="shared" si="100"/>
        <v>0.51536855016580374</v>
      </c>
      <c r="J1337" s="15">
        <f>INDEX(MarketCap2!$E$2:$AR$224,MATCH(A1337,MarketCap2!$B$2:$B$224,0),MATCH(G1337,MarketCap2!$E$1:$AR$1,0))</f>
        <v>3948540672</v>
      </c>
      <c r="K1337">
        <f t="shared" si="98"/>
        <v>22.096611897469348</v>
      </c>
      <c r="L1337">
        <f>INDEX('PB2'!$D$2:$AQ$224,MATCH(A1337,'PB2'!$B$2:$B$224,0),MATCH(G1337,'PB2'!$D$1:$AQ$1,0))</f>
        <v>1.80819404125214</v>
      </c>
      <c r="M1337" s="16">
        <f t="shared" si="99"/>
        <v>0.55303799104852647</v>
      </c>
      <c r="N1337" s="6">
        <f>INDEX('ROA2'!$D$2:$AQ$224,MATCH(A1337,'ROA2'!$B$2:$B$224,0),MATCH(G1337,'ROA2'!$D$1:$AQ$1,0))</f>
        <v>4.3401322364807102</v>
      </c>
      <c r="O1337" s="6">
        <v>2847.5950079999998</v>
      </c>
      <c r="P1337" s="28">
        <v>7.930251519558712E-2</v>
      </c>
    </row>
    <row r="1338" spans="1:16" x14ac:dyDescent="0.3">
      <c r="A1338" t="s">
        <v>483</v>
      </c>
      <c r="B1338" t="e">
        <f>VLOOKUP(A1338,Sheet3!L:L,1,FALSE)</f>
        <v>#N/A</v>
      </c>
      <c r="C1338" t="str">
        <f>VLOOKUP(A1338,'ALL - prices'!B:C,2,FALSE)</f>
        <v>B2Gold Corp</v>
      </c>
      <c r="D1338" t="str">
        <f>VLOOKUP(A1338,'ALL - prices'!B:I,8,FALSE)</f>
        <v>Materials</v>
      </c>
      <c r="E1338">
        <v>2019</v>
      </c>
      <c r="F1338" t="s">
        <v>679</v>
      </c>
      <c r="G1338" t="str">
        <f t="shared" si="97"/>
        <v>2019-Q1</v>
      </c>
      <c r="H1338" s="4">
        <f>INDEX('ALL - prices'!$J$3:$DY$219,MATCH('COMBINED DATA'!A1338,'ALL - prices'!$B$3:$B$219,0),MATCH('COMBINED DATA'!G1338,'ALL - prices'!$J$1:$DY$1,0))</f>
        <v>2.9615999999999998</v>
      </c>
      <c r="I1338" s="14">
        <f t="shared" si="100"/>
        <v>0.42627458580121413</v>
      </c>
      <c r="J1338" s="15">
        <f>INDEX(MarketCap2!$E$2:$AR$224,MATCH(A1338,MarketCap2!$B$2:$B$224,0),MATCH(G1338,MarketCap2!$E$1:$AR$1,0))</f>
        <v>3739827200</v>
      </c>
      <c r="K1338">
        <f t="shared" si="98"/>
        <v>22.042305244096895</v>
      </c>
      <c r="L1338">
        <f>INDEX('PB2'!$D$2:$AQ$224,MATCH(A1338,'PB2'!$B$2:$B$224,0),MATCH(G1338,'PB2'!$D$1:$AQ$1,0))</f>
        <v>1.69359695911408</v>
      </c>
      <c r="M1338" s="16">
        <f t="shared" si="99"/>
        <v>0.5904592557388032</v>
      </c>
      <c r="N1338" s="6">
        <f>INDEX('ROA2'!$D$2:$AQ$224,MATCH(A1338,'ROA2'!$B$2:$B$224,0),MATCH(G1338,'ROA2'!$D$1:$AQ$1,0))</f>
        <v>1.10599005222321</v>
      </c>
      <c r="O1338" s="6">
        <v>2547.8039039999999</v>
      </c>
      <c r="P1338" s="28">
        <v>-0.10527870120497132</v>
      </c>
    </row>
    <row r="1339" spans="1:16" x14ac:dyDescent="0.3">
      <c r="A1339" t="s">
        <v>483</v>
      </c>
      <c r="B1339" t="e">
        <f>VLOOKUP(A1339,Sheet3!L:L,1,FALSE)</f>
        <v>#N/A</v>
      </c>
      <c r="C1339" t="str">
        <f>VLOOKUP(A1339,'ALL - prices'!B:C,2,FALSE)</f>
        <v>B2Gold Corp</v>
      </c>
      <c r="D1339" t="str">
        <f>VLOOKUP(A1339,'ALL - prices'!B:I,8,FALSE)</f>
        <v>Materials</v>
      </c>
      <c r="E1339">
        <v>2019</v>
      </c>
      <c r="F1339" t="s">
        <v>680</v>
      </c>
      <c r="G1339" t="str">
        <f t="shared" si="97"/>
        <v>2019-Q2</v>
      </c>
      <c r="H1339" s="4">
        <f>INDEX('ALL - prices'!$J$3:$DY$219,MATCH('COMBINED DATA'!A1339,'ALL - prices'!$B$3:$B$219,0),MATCH('COMBINED DATA'!G1339,'ALL - prices'!$J$1:$DY$1,0))</f>
        <v>3.1516000000000002</v>
      </c>
      <c r="I1339" s="14">
        <f t="shared" si="100"/>
        <v>1.3189525199945618</v>
      </c>
      <c r="J1339" s="15">
        <f>INDEX(MarketCap2!$E$2:$AR$224,MATCH(A1339,MarketCap2!$B$2:$B$224,0),MATCH(G1339,MarketCap2!$E$1:$AR$1,0))</f>
        <v>4014803968</v>
      </c>
      <c r="K1339">
        <f t="shared" si="98"/>
        <v>22.113254358246561</v>
      </c>
      <c r="L1339">
        <f>INDEX('PB2'!$D$2:$AQ$224,MATCH(A1339,'PB2'!$B$2:$B$224,0),MATCH(G1339,'PB2'!$D$1:$AQ$1,0))</f>
        <v>1.7924220561981199</v>
      </c>
      <c r="M1339" s="16">
        <f t="shared" si="99"/>
        <v>0.55790431530455797</v>
      </c>
      <c r="N1339" s="6">
        <f>INDEX('ROA2'!$D$2:$AQ$224,MATCH(A1339,'ROA2'!$B$2:$B$224,0),MATCH(G1339,'ROA2'!$D$1:$AQ$1,0))</f>
        <v>-0.19880099594593001</v>
      </c>
      <c r="O1339" s="6">
        <v>2593.0140160000001</v>
      </c>
      <c r="P1339" s="28">
        <v>1.7744737704899996E-2</v>
      </c>
    </row>
    <row r="1340" spans="1:16" x14ac:dyDescent="0.3">
      <c r="A1340" t="s">
        <v>483</v>
      </c>
      <c r="B1340" t="e">
        <f>VLOOKUP(A1340,Sheet3!L:L,1,FALSE)</f>
        <v>#N/A</v>
      </c>
      <c r="C1340" t="str">
        <f>VLOOKUP(A1340,'ALL - prices'!B:C,2,FALSE)</f>
        <v>B2Gold Corp</v>
      </c>
      <c r="D1340" t="str">
        <f>VLOOKUP(A1340,'ALL - prices'!B:I,8,FALSE)</f>
        <v>Materials</v>
      </c>
      <c r="E1340">
        <v>2019</v>
      </c>
      <c r="F1340" t="s">
        <v>681</v>
      </c>
      <c r="G1340" t="str">
        <f t="shared" si="97"/>
        <v>2019-Q3</v>
      </c>
      <c r="H1340" s="4">
        <f>INDEX('ALL - prices'!$J$3:$DY$219,MATCH('COMBINED DATA'!A1340,'ALL - prices'!$B$3:$B$219,0),MATCH('COMBINED DATA'!G1340,'ALL - prices'!$J$1:$DY$1,0))</f>
        <v>3.4129</v>
      </c>
      <c r="I1340" s="14">
        <f t="shared" si="100"/>
        <v>1.6842355832839992</v>
      </c>
      <c r="J1340" s="15">
        <f>INDEX(MarketCap2!$E$2:$AR$224,MATCH(A1340,MarketCap2!$B$2:$B$224,0),MATCH(G1340,MarketCap2!$E$1:$AR$1,0))</f>
        <v>4368356864</v>
      </c>
      <c r="K1340">
        <f t="shared" si="98"/>
        <v>22.19765277168548</v>
      </c>
      <c r="L1340">
        <f>INDEX('PB2'!$D$2:$AQ$224,MATCH(A1340,'PB2'!$B$2:$B$224,0),MATCH(G1340,'PB2'!$D$1:$AQ$1,0))</f>
        <v>1.8463050127029399</v>
      </c>
      <c r="M1340" s="16">
        <f t="shared" si="99"/>
        <v>0.54162231761263946</v>
      </c>
      <c r="N1340" s="6">
        <f>INDEX('ROA2'!$D$2:$AQ$224,MATCH(A1340,'ROA2'!$B$2:$B$224,0),MATCH(G1340,'ROA2'!$D$1:$AQ$1,0))</f>
        <v>0.45272898674011203</v>
      </c>
      <c r="O1340" s="6">
        <v>2596.1111040000001</v>
      </c>
      <c r="P1340" s="28">
        <v>1.1943969376523359E-3</v>
      </c>
    </row>
    <row r="1341" spans="1:16" x14ac:dyDescent="0.3">
      <c r="A1341" t="s">
        <v>483</v>
      </c>
      <c r="B1341" t="e">
        <f>VLOOKUP(A1341,Sheet3!L:L,1,FALSE)</f>
        <v>#N/A</v>
      </c>
      <c r="C1341" t="str">
        <f>VLOOKUP(A1341,'ALL - prices'!B:C,2,FALSE)</f>
        <v>B2Gold Corp</v>
      </c>
      <c r="D1341" t="str">
        <f>VLOOKUP(A1341,'ALL - prices'!B:I,8,FALSE)</f>
        <v>Materials</v>
      </c>
      <c r="E1341">
        <v>2019</v>
      </c>
      <c r="F1341" t="s">
        <v>682</v>
      </c>
      <c r="G1341" t="str">
        <f t="shared" si="97"/>
        <v>2019-Q4</v>
      </c>
      <c r="H1341" s="4">
        <f>INDEX('ALL - prices'!$J$3:$DY$219,MATCH('COMBINED DATA'!A1341,'ALL - prices'!$B$3:$B$219,0),MATCH('COMBINED DATA'!G1341,'ALL - prices'!$J$1:$DY$1,0))</f>
        <v>4.1374000000000004</v>
      </c>
      <c r="I1341" s="14">
        <f t="shared" si="100"/>
        <v>1.5418370177053982</v>
      </c>
      <c r="J1341" s="15">
        <f>INDEX(MarketCap2!$E$2:$AR$224,MATCH(A1341,MarketCap2!$B$2:$B$224,0),MATCH(G1341,MarketCap2!$E$1:$AR$1,0))</f>
        <v>5344165888</v>
      </c>
      <c r="K1341">
        <f t="shared" si="98"/>
        <v>22.399271314615135</v>
      </c>
      <c r="L1341">
        <f>INDEX('PB2'!$D$2:$AQ$224,MATCH(A1341,'PB2'!$B$2:$B$224,0),MATCH(G1341,'PB2'!$D$1:$AQ$1,0))</f>
        <v>2.0784029960632302</v>
      </c>
      <c r="M1341" s="16">
        <f t="shared" si="99"/>
        <v>0.48113864437942599</v>
      </c>
      <c r="N1341" s="6">
        <f>INDEX('ROA2'!$D$2:$AQ$224,MATCH(A1341,'ROA2'!$B$2:$B$224,0),MATCH(G1341,'ROA2'!$D$1:$AQ$1,0))</f>
        <v>2.0776009559631401</v>
      </c>
      <c r="O1341" s="6">
        <v>2641.4269439999998</v>
      </c>
      <c r="P1341" s="28">
        <v>1.7455277599706207E-2</v>
      </c>
    </row>
    <row r="1342" spans="1:16" x14ac:dyDescent="0.3">
      <c r="A1342" t="s">
        <v>483</v>
      </c>
      <c r="B1342" t="e">
        <f>VLOOKUP(A1342,Sheet3!L:L,1,FALSE)</f>
        <v>#N/A</v>
      </c>
      <c r="C1342" t="str">
        <f>VLOOKUP(A1342,'ALL - prices'!B:C,2,FALSE)</f>
        <v>B2Gold Corp</v>
      </c>
      <c r="D1342" t="str">
        <f>VLOOKUP(A1342,'ALL - prices'!B:I,8,FALSE)</f>
        <v>Materials</v>
      </c>
      <c r="E1342">
        <v>2020</v>
      </c>
      <c r="F1342" t="s">
        <v>679</v>
      </c>
      <c r="G1342" t="str">
        <f t="shared" si="97"/>
        <v>2020-Q1</v>
      </c>
      <c r="H1342" s="4">
        <f>INDEX('ALL - prices'!$J$3:$DY$219,MATCH('COMBINED DATA'!A1342,'ALL - prices'!$B$3:$B$219,0),MATCH('COMBINED DATA'!G1342,'ALL - prices'!$J$1:$DY$1,0))</f>
        <v>3.3904000000000001</v>
      </c>
      <c r="I1342" s="14">
        <f t="shared" si="100"/>
        <v>1.0679984066779638</v>
      </c>
      <c r="J1342" s="15">
        <f>INDEX(MarketCap2!$E$2:$AR$224,MATCH(A1342,MarketCap2!$B$2:$B$224,0),MATCH(G1342,MarketCap2!$E$1:$AR$1,0))</f>
        <v>4411186176</v>
      </c>
      <c r="K1342">
        <f t="shared" si="98"/>
        <v>22.207409464387766</v>
      </c>
      <c r="L1342">
        <f>INDEX('PB2'!$D$2:$AQ$224,MATCH(A1342,'PB2'!$B$2:$B$224,0),MATCH(G1342,'PB2'!$D$1:$AQ$1,0))</f>
        <v>1.50357902050018</v>
      </c>
      <c r="M1342" s="16">
        <f t="shared" si="99"/>
        <v>0.6650797772286956</v>
      </c>
      <c r="N1342" s="6">
        <f>INDEX('ROA2'!$D$2:$AQ$224,MATCH(A1342,'ROA2'!$B$2:$B$224,0),MATCH(G1342,'ROA2'!$D$1:$AQ$1,0))</f>
        <v>11.2173204421997</v>
      </c>
      <c r="O1342" s="6">
        <v>2683.070976</v>
      </c>
      <c r="P1342" s="28">
        <v>1.5765733023430595E-2</v>
      </c>
    </row>
    <row r="1343" spans="1:16" x14ac:dyDescent="0.3">
      <c r="A1343" t="s">
        <v>483</v>
      </c>
      <c r="B1343" t="e">
        <f>VLOOKUP(A1343,Sheet3!L:L,1,FALSE)</f>
        <v>#N/A</v>
      </c>
      <c r="C1343" t="str">
        <f>VLOOKUP(A1343,'ALL - prices'!B:C,2,FALSE)</f>
        <v>B2Gold Corp</v>
      </c>
      <c r="D1343" t="str">
        <f>VLOOKUP(A1343,'ALL - prices'!B:I,8,FALSE)</f>
        <v>Materials</v>
      </c>
      <c r="E1343">
        <v>2020</v>
      </c>
      <c r="F1343" t="s">
        <v>680</v>
      </c>
      <c r="G1343" t="str">
        <f t="shared" si="97"/>
        <v>2020-Q2</v>
      </c>
      <c r="H1343" s="4">
        <f>INDEX('ALL - prices'!$J$3:$DY$219,MATCH('COMBINED DATA'!A1343,'ALL - prices'!$B$3:$B$219,0),MATCH('COMBINED DATA'!G1343,'ALL - prices'!$J$1:$DY$1,0))</f>
        <v>6.1919000000000004</v>
      </c>
      <c r="I1343" s="14">
        <f t="shared" si="100"/>
        <v>1.264294980084429</v>
      </c>
      <c r="J1343" s="15">
        <f>INDEX(MarketCap2!$E$2:$AR$224,MATCH(A1343,MarketCap2!$B$2:$B$224,0),MATCH(G1343,MarketCap2!$E$1:$AR$1,0))</f>
        <v>8072335872</v>
      </c>
      <c r="K1343">
        <f t="shared" si="98"/>
        <v>22.811708728646437</v>
      </c>
      <c r="L1343">
        <f>INDEX('PB2'!$D$2:$AQ$224,MATCH(A1343,'PB2'!$B$2:$B$224,0),MATCH(G1343,'PB2'!$D$1:$AQ$1,0))</f>
        <v>2.70742988586426</v>
      </c>
      <c r="M1343" s="16">
        <f t="shared" si="99"/>
        <v>0.36935397855401236</v>
      </c>
      <c r="N1343" s="6">
        <f>INDEX('ROA2'!$D$2:$AQ$224,MATCH(A1343,'ROA2'!$B$2:$B$224,0),MATCH(G1343,'ROA2'!$D$1:$AQ$1,0))</f>
        <v>12.695355415344199</v>
      </c>
      <c r="O1343" s="6">
        <v>2816.4290559999999</v>
      </c>
      <c r="P1343" s="28">
        <v>4.9703523012579437E-2</v>
      </c>
    </row>
    <row r="1344" spans="1:16" x14ac:dyDescent="0.3">
      <c r="A1344" t="s">
        <v>483</v>
      </c>
      <c r="B1344" t="e">
        <f>VLOOKUP(A1344,Sheet3!L:L,1,FALSE)</f>
        <v>#N/A</v>
      </c>
      <c r="C1344" t="str">
        <f>VLOOKUP(A1344,'ALL - prices'!B:C,2,FALSE)</f>
        <v>B2Gold Corp</v>
      </c>
      <c r="D1344" t="str">
        <f>VLOOKUP(A1344,'ALL - prices'!B:I,8,FALSE)</f>
        <v>Materials</v>
      </c>
      <c r="E1344">
        <v>2020</v>
      </c>
      <c r="F1344" t="s">
        <v>681</v>
      </c>
      <c r="G1344" t="str">
        <f t="shared" si="97"/>
        <v>2020-Q3</v>
      </c>
      <c r="H1344" s="4">
        <f>INDEX('ALL - prices'!$J$3:$DY$219,MATCH('COMBINED DATA'!A1344,'ALL - prices'!$B$3:$B$219,0),MATCH('COMBINED DATA'!G1344,'ALL - prices'!$J$1:$DY$1,0))</f>
        <v>6.9679000000000002</v>
      </c>
      <c r="I1344" s="14">
        <f t="shared" si="100"/>
        <v>0.90597295581417026</v>
      </c>
      <c r="J1344" s="15">
        <f>INDEX(MarketCap2!$E$2:$AR$224,MATCH(A1344,MarketCap2!$B$2:$B$224,0),MATCH(G1344,MarketCap2!$E$1:$AR$1,0))</f>
        <v>9044579328</v>
      </c>
      <c r="K1344">
        <f t="shared" si="98"/>
        <v>22.925431445922715</v>
      </c>
      <c r="L1344">
        <f>INDEX('PB2'!$D$2:$AQ$224,MATCH(A1344,'PB2'!$B$2:$B$224,0),MATCH(G1344,'PB2'!$D$1:$AQ$1,0))</f>
        <v>2.80766105651856</v>
      </c>
      <c r="M1344" s="16">
        <f t="shared" si="99"/>
        <v>0.35616834791304142</v>
      </c>
      <c r="N1344" s="6">
        <f>INDEX('ROA2'!$D$2:$AQ$224,MATCH(A1344,'ROA2'!$B$2:$B$224,0),MATCH(G1344,'ROA2'!$D$1:$AQ$1,0))</f>
        <v>14.7170667648315</v>
      </c>
      <c r="O1344" s="6">
        <v>3246.3029759999999</v>
      </c>
      <c r="P1344" s="28">
        <v>0.15263083551996987</v>
      </c>
    </row>
    <row r="1345" spans="1:16" x14ac:dyDescent="0.3">
      <c r="A1345" t="s">
        <v>483</v>
      </c>
      <c r="B1345" t="e">
        <f>VLOOKUP(A1345,Sheet3!L:L,1,FALSE)</f>
        <v>#N/A</v>
      </c>
      <c r="C1345" t="str">
        <f>VLOOKUP(A1345,'ALL - prices'!B:C,2,FALSE)</f>
        <v>B2Gold Corp</v>
      </c>
      <c r="D1345" t="str">
        <f>VLOOKUP(A1345,'ALL - prices'!B:I,8,FALSE)</f>
        <v>Materials</v>
      </c>
      <c r="E1345">
        <v>2020</v>
      </c>
      <c r="F1345" t="s">
        <v>682</v>
      </c>
      <c r="G1345" t="str">
        <f t="shared" si="97"/>
        <v>2020-Q4</v>
      </c>
      <c r="H1345" s="4">
        <f>INDEX('ALL - prices'!$J$3:$DY$219,MATCH('COMBINED DATA'!A1345,'ALL - prices'!$B$3:$B$219,0),MATCH('COMBINED DATA'!G1345,'ALL - prices'!$J$1:$DY$1,0))</f>
        <v>5.7717000000000001</v>
      </c>
      <c r="I1345" s="14">
        <f t="shared" si="100"/>
        <v>0.35747437553853673</v>
      </c>
      <c r="J1345" s="15">
        <f>INDEX(MarketCap2!$E$2:$AR$224,MATCH(A1345,MarketCap2!$B$2:$B$224,0),MATCH(G1345,MarketCap2!$E$1:$AR$1,0))</f>
        <v>7486270464</v>
      </c>
      <c r="K1345">
        <f t="shared" si="98"/>
        <v>22.736336575084042</v>
      </c>
      <c r="L1345">
        <f>INDEX('PB2'!$D$2:$AQ$224,MATCH(A1345,'PB2'!$B$2:$B$224,0),MATCH(G1345,'PB2'!$D$1:$AQ$1,0))</f>
        <v>2.2821950912475599</v>
      </c>
      <c r="M1345" s="16">
        <f t="shared" si="99"/>
        <v>0.43817463451529504</v>
      </c>
      <c r="N1345" s="6">
        <f>INDEX('ROA2'!$D$2:$AQ$224,MATCH(A1345,'ROA2'!$B$2:$B$224,0),MATCH(G1345,'ROA2'!$D$1:$AQ$1,0))</f>
        <v>21.8760375976562</v>
      </c>
      <c r="O1345" s="6">
        <v>3182.4340480000001</v>
      </c>
      <c r="P1345" s="28">
        <v>-1.9674358330748692E-2</v>
      </c>
    </row>
    <row r="1346" spans="1:16" x14ac:dyDescent="0.3">
      <c r="A1346" t="s">
        <v>483</v>
      </c>
      <c r="B1346" t="e">
        <f>VLOOKUP(A1346,Sheet3!L:L,1,FALSE)</f>
        <v>#N/A</v>
      </c>
      <c r="C1346" t="str">
        <f>VLOOKUP(A1346,'ALL - prices'!B:C,2,FALSE)</f>
        <v>B2Gold Corp</v>
      </c>
      <c r="D1346" t="str">
        <f>VLOOKUP(A1346,'ALL - prices'!B:I,8,FALSE)</f>
        <v>Materials</v>
      </c>
      <c r="E1346">
        <v>2021</v>
      </c>
      <c r="F1346" t="s">
        <v>679</v>
      </c>
      <c r="G1346" t="str">
        <f t="shared" si="97"/>
        <v>2021-Q1</v>
      </c>
      <c r="H1346" s="4">
        <f>INDEX('ALL - prices'!$J$3:$DY$219,MATCH('COMBINED DATA'!A1346,'ALL - prices'!$B$3:$B$219,0),MATCH('COMBINED DATA'!G1346,'ALL - prices'!$J$1:$DY$1,0))</f>
        <v>4.4183000000000003</v>
      </c>
      <c r="I1346" s="14">
        <f t="shared" si="100"/>
        <v>0.52000922427715301</v>
      </c>
      <c r="J1346" s="15">
        <f>INDEX(MarketCap2!$E$2:$AR$224,MATCH(A1346,MarketCap2!$B$2:$B$224,0),MATCH(G1346,MarketCap2!$E$1:$AR$1,0))</f>
        <v>5689595392</v>
      </c>
      <c r="K1346">
        <f t="shared" si="98"/>
        <v>22.461904973944716</v>
      </c>
      <c r="L1346">
        <f>INDEX('PB2'!$D$2:$AQ$224,MATCH(A1346,'PB2'!$B$2:$B$224,0),MATCH(G1346,'PB2'!$D$1:$AQ$1,0))</f>
        <v>1.7254229784011801</v>
      </c>
      <c r="M1346" s="16">
        <f t="shared" si="99"/>
        <v>0.57956803202344331</v>
      </c>
      <c r="N1346" s="6">
        <f>INDEX('ROA2'!$D$2:$AQ$224,MATCH(A1346,'ROA2'!$B$2:$B$224,0),MATCH(G1346,'ROA2'!$D$1:$AQ$1,0))</f>
        <v>20.778039932251001</v>
      </c>
      <c r="O1346" s="6">
        <v>3362.3790079999999</v>
      </c>
      <c r="P1346" s="28">
        <v>5.6543185902968258E-2</v>
      </c>
    </row>
    <row r="1347" spans="1:16" x14ac:dyDescent="0.3">
      <c r="A1347" t="s">
        <v>483</v>
      </c>
      <c r="B1347" t="e">
        <f>VLOOKUP(A1347,Sheet3!L:L,1,FALSE)</f>
        <v>#N/A</v>
      </c>
      <c r="C1347" t="str">
        <f>VLOOKUP(A1347,'ALL - prices'!B:C,2,FALSE)</f>
        <v>B2Gold Corp</v>
      </c>
      <c r="D1347" t="str">
        <f>VLOOKUP(A1347,'ALL - prices'!B:I,8,FALSE)</f>
        <v>Materials</v>
      </c>
      <c r="E1347">
        <v>2021</v>
      </c>
      <c r="F1347" t="s">
        <v>680</v>
      </c>
      <c r="G1347" t="str">
        <f t="shared" si="97"/>
        <v>2021-Q2</v>
      </c>
      <c r="H1347" s="4">
        <f>INDEX('ALL - prices'!$J$3:$DY$219,MATCH('COMBINED DATA'!A1347,'ALL - prices'!$B$3:$B$219,0),MATCH('COMBINED DATA'!G1347,'ALL - prices'!$J$1:$DY$1,0))</f>
        <v>4.2858999999999998</v>
      </c>
      <c r="I1347" s="14">
        <f t="shared" si="100"/>
        <v>0.57238603814791345</v>
      </c>
      <c r="J1347" s="15">
        <f>INDEX(MarketCap2!$E$2:$AR$224,MATCH(A1347,MarketCap2!$B$2:$B$224,0),MATCH(G1347,MarketCap2!$E$1:$AR$1,0))</f>
        <v>5480961024</v>
      </c>
      <c r="K1347">
        <f t="shared" si="98"/>
        <v>22.424546291873995</v>
      </c>
      <c r="L1347">
        <f>INDEX('PB2'!$D$2:$AQ$224,MATCH(A1347,'PB2'!$B$2:$B$224,0),MATCH(G1347,'PB2'!$D$1:$AQ$1,0))</f>
        <v>1.6590950489044201</v>
      </c>
      <c r="M1347" s="16">
        <f t="shared" si="99"/>
        <v>0.60273822205686645</v>
      </c>
      <c r="N1347" s="6">
        <f>INDEX('ROA2'!$D$2:$AQ$224,MATCH(A1347,'ROA2'!$B$2:$B$224,0),MATCH(G1347,'ROA2'!$D$1:$AQ$1,0))</f>
        <v>20.822257995605501</v>
      </c>
      <c r="O1347" s="6">
        <v>3401.2538880000002</v>
      </c>
      <c r="P1347" s="28">
        <v>1.1561718624672162E-2</v>
      </c>
    </row>
    <row r="1348" spans="1:16" x14ac:dyDescent="0.3">
      <c r="A1348" t="s">
        <v>483</v>
      </c>
      <c r="B1348" t="e">
        <f>VLOOKUP(A1348,Sheet3!L:L,1,FALSE)</f>
        <v>#N/A</v>
      </c>
      <c r="C1348" t="str">
        <f>VLOOKUP(A1348,'ALL - prices'!B:C,2,FALSE)</f>
        <v>B2Gold Corp</v>
      </c>
      <c r="D1348" t="str">
        <f>VLOOKUP(A1348,'ALL - prices'!B:I,8,FALSE)</f>
        <v>Materials</v>
      </c>
      <c r="E1348">
        <v>2021</v>
      </c>
      <c r="F1348" t="s">
        <v>681</v>
      </c>
      <c r="G1348" t="str">
        <f t="shared" si="97"/>
        <v>2021-Q3</v>
      </c>
      <c r="H1348" s="4">
        <f>INDEX('ALL - prices'!$J$3:$DY$219,MATCH('COMBINED DATA'!A1348,'ALL - prices'!$B$3:$B$219,0),MATCH('COMBINED DATA'!G1348,'ALL - prices'!$J$1:$DY$1,0))</f>
        <v>3.6086999999999998</v>
      </c>
      <c r="I1348" s="14">
        <f t="shared" si="100"/>
        <v>0.5097699374881407</v>
      </c>
      <c r="J1348" s="15">
        <f>INDEX(MarketCap2!$E$2:$AR$224,MATCH(A1348,MarketCap2!$B$2:$B$224,0),MATCH(G1348,MarketCap2!$E$1:$AR$1,0))</f>
        <v>4569067008</v>
      </c>
      <c r="K1348">
        <f t="shared" si="98"/>
        <v>22.242574865211207</v>
      </c>
      <c r="L1348">
        <f>INDEX('PB2'!$D$2:$AQ$224,MATCH(A1348,'PB2'!$B$2:$B$224,0),MATCH(G1348,'PB2'!$D$1:$AQ$1,0))</f>
        <v>1.3097219467163099</v>
      </c>
      <c r="M1348" s="16">
        <f t="shared" si="99"/>
        <v>0.76352083929506243</v>
      </c>
      <c r="N1348" s="6">
        <f>INDEX('ROA2'!$D$2:$AQ$224,MATCH(A1348,'ROA2'!$B$2:$B$224,0),MATCH(G1348,'ROA2'!$D$1:$AQ$1,0))</f>
        <v>18.0767936706543</v>
      </c>
      <c r="O1348" s="6">
        <v>3296.2508800000001</v>
      </c>
      <c r="P1348" s="28">
        <v>-3.0871852398452922E-2</v>
      </c>
    </row>
    <row r="1349" spans="1:16" x14ac:dyDescent="0.3">
      <c r="A1349" t="s">
        <v>483</v>
      </c>
      <c r="B1349" t="e">
        <f>VLOOKUP(A1349,Sheet3!L:L,1,FALSE)</f>
        <v>#N/A</v>
      </c>
      <c r="C1349" t="str">
        <f>VLOOKUP(A1349,'ALL - prices'!B:C,2,FALSE)</f>
        <v>B2Gold Corp</v>
      </c>
      <c r="D1349" t="str">
        <f>VLOOKUP(A1349,'ALL - prices'!B:I,8,FALSE)</f>
        <v>Materials</v>
      </c>
      <c r="E1349">
        <v>2021</v>
      </c>
      <c r="F1349" t="s">
        <v>682</v>
      </c>
      <c r="G1349" t="str">
        <f t="shared" si="97"/>
        <v>2021-Q4</v>
      </c>
      <c r="H1349" s="4">
        <f>INDEX('ALL - prices'!$J$3:$DY$219,MATCH('COMBINED DATA'!A1349,'ALL - prices'!$B$3:$B$219,0),MATCH('COMBINED DATA'!G1349,'ALL - prices'!$J$1:$DY$1,0))</f>
        <v>4.1950000000000003</v>
      </c>
      <c r="I1349" s="14">
        <f t="shared" si="100"/>
        <v>0.51068163190647398</v>
      </c>
      <c r="J1349" s="15">
        <f>INDEX(MarketCap2!$E$2:$AR$224,MATCH(A1349,MarketCap2!$B$2:$B$224,0),MATCH(G1349,MarketCap2!$E$1:$AR$1,0))</f>
        <v>5256291840</v>
      </c>
      <c r="K1349">
        <f t="shared" si="98"/>
        <v>22.382691641701413</v>
      </c>
      <c r="L1349">
        <f>INDEX('PB2'!$D$2:$AQ$224,MATCH(A1349,'PB2'!$B$2:$B$224,0),MATCH(G1349,'PB2'!$D$1:$AQ$1,0))</f>
        <v>1.4539979696273799</v>
      </c>
      <c r="M1349" s="16">
        <f t="shared" si="99"/>
        <v>0.68775886960576205</v>
      </c>
      <c r="N1349" s="6">
        <f>INDEX('ROA2'!$D$2:$AQ$224,MATCH(A1349,'ROA2'!$B$2:$B$224,0),MATCH(G1349,'ROA2'!$D$1:$AQ$1,0))</f>
        <v>13.711901664733899</v>
      </c>
      <c r="O1349" s="6">
        <v>3404.31104</v>
      </c>
      <c r="P1349" s="28">
        <v>3.2782747410294202E-2</v>
      </c>
    </row>
    <row r="1350" spans="1:16" x14ac:dyDescent="0.3">
      <c r="A1350" t="s">
        <v>483</v>
      </c>
      <c r="B1350" t="e">
        <f>VLOOKUP(A1350,Sheet3!L:L,1,FALSE)</f>
        <v>#N/A</v>
      </c>
      <c r="C1350" t="str">
        <f>VLOOKUP(A1350,'ALL - prices'!B:C,2,FALSE)</f>
        <v>B2Gold Corp</v>
      </c>
      <c r="D1350" t="str">
        <f>VLOOKUP(A1350,'ALL - prices'!B:I,8,FALSE)</f>
        <v>Materials</v>
      </c>
      <c r="E1350">
        <v>2022</v>
      </c>
      <c r="F1350" t="s">
        <v>679</v>
      </c>
      <c r="G1350" t="str">
        <f t="shared" si="97"/>
        <v>2022-Q1</v>
      </c>
      <c r="H1350" s="4">
        <f>INDEX('ALL - prices'!$J$3:$DY$219,MATCH('COMBINED DATA'!A1350,'ALL - prices'!$B$3:$B$219,0),MATCH('COMBINED DATA'!G1350,'ALL - prices'!$J$1:$DY$1,0))</f>
        <v>4.8792</v>
      </c>
      <c r="I1350" s="14">
        <f t="shared" si="100"/>
        <v>0.45319914956525115</v>
      </c>
      <c r="J1350" s="15">
        <f>INDEX(MarketCap2!$E$2:$AR$224,MATCH(A1350,MarketCap2!$B$2:$B$224,0),MATCH(G1350,MarketCap2!$E$1:$AR$1,0))</f>
        <v>6064626688</v>
      </c>
      <c r="K1350">
        <f t="shared" si="98"/>
        <v>22.525738825593127</v>
      </c>
      <c r="L1350">
        <f>INDEX('PB2'!$D$2:$AQ$224,MATCH(A1350,'PB2'!$B$2:$B$224,0),MATCH(G1350,'PB2'!$D$1:$AQ$1,0))</f>
        <v>1.6743509769439699</v>
      </c>
      <c r="M1350" s="16">
        <f t="shared" si="99"/>
        <v>0.59724634426719947</v>
      </c>
      <c r="N1350" s="6">
        <f>INDEX('ROA2'!$D$2:$AQ$224,MATCH(A1350,'ROA2'!$B$2:$B$224,0),MATCH(G1350,'ROA2'!$D$1:$AQ$1,0))</f>
        <v>12.134167671203601</v>
      </c>
      <c r="O1350" s="6">
        <v>3561.293056</v>
      </c>
      <c r="P1350" s="28">
        <v>4.6112712427122969E-2</v>
      </c>
    </row>
    <row r="1351" spans="1:16" x14ac:dyDescent="0.3">
      <c r="A1351" t="s">
        <v>483</v>
      </c>
      <c r="B1351" t="e">
        <f>VLOOKUP(A1351,Sheet3!L:L,1,FALSE)</f>
        <v>#N/A</v>
      </c>
      <c r="C1351" t="str">
        <f>VLOOKUP(A1351,'ALL - prices'!B:C,2,FALSE)</f>
        <v>B2Gold Corp</v>
      </c>
      <c r="D1351" t="str">
        <f>VLOOKUP(A1351,'ALL - prices'!B:I,8,FALSE)</f>
        <v>Materials</v>
      </c>
      <c r="E1351">
        <v>2022</v>
      </c>
      <c r="F1351" t="s">
        <v>680</v>
      </c>
      <c r="G1351" t="str">
        <f t="shared" si="97"/>
        <v>2022-Q2</v>
      </c>
      <c r="H1351" s="4">
        <f>INDEX('ALL - prices'!$J$3:$DY$219,MATCH('COMBINED DATA'!A1351,'ALL - prices'!$B$3:$B$219,0),MATCH('COMBINED DATA'!G1351,'ALL - prices'!$J$1:$DY$1,0))</f>
        <v>3.7456999999999998</v>
      </c>
      <c r="I1351" s="14">
        <f t="shared" si="100"/>
        <v>0.3661157865575681</v>
      </c>
      <c r="J1351" s="15">
        <f>INDEX(MarketCap2!$E$2:$AR$224,MATCH(A1351,MarketCap2!$B$2:$B$224,0),MATCH(G1351,MarketCap2!$E$1:$AR$1,0))</f>
        <v>4606580736</v>
      </c>
      <c r="K1351">
        <f t="shared" si="98"/>
        <v>22.250751712898261</v>
      </c>
      <c r="L1351">
        <f>INDEX('PB2'!$D$2:$AQ$224,MATCH(A1351,'PB2'!$B$2:$B$224,0),MATCH(G1351,'PB2'!$D$1:$AQ$1,0))</f>
        <v>1.23590004444122</v>
      </c>
      <c r="M1351" s="16">
        <f t="shared" si="99"/>
        <v>0.80912692292370936</v>
      </c>
      <c r="N1351" s="6">
        <f>INDEX('ROA2'!$D$2:$AQ$224,MATCH(A1351,'ROA2'!$B$2:$B$224,0),MATCH(G1351,'ROA2'!$D$1:$AQ$1,0))</f>
        <v>11.7153615951538</v>
      </c>
      <c r="O1351" s="6">
        <v>3585.0088959999998</v>
      </c>
      <c r="P1351" s="28">
        <v>6.6593340191545992E-3</v>
      </c>
    </row>
    <row r="1352" spans="1:16" x14ac:dyDescent="0.3">
      <c r="A1352" t="s">
        <v>483</v>
      </c>
      <c r="B1352" t="e">
        <f>VLOOKUP(A1352,Sheet3!L:L,1,FALSE)</f>
        <v>#N/A</v>
      </c>
      <c r="C1352" t="str">
        <f>VLOOKUP(A1352,'ALL - prices'!B:C,2,FALSE)</f>
        <v>B2Gold Corp</v>
      </c>
      <c r="D1352" t="str">
        <f>VLOOKUP(A1352,'ALL - prices'!B:I,8,FALSE)</f>
        <v>Materials</v>
      </c>
      <c r="E1352">
        <v>2022</v>
      </c>
      <c r="F1352" t="s">
        <v>681</v>
      </c>
      <c r="G1352" t="str">
        <f t="shared" si="97"/>
        <v>2022-Q3</v>
      </c>
      <c r="H1352" s="4">
        <f>INDEX('ALL - prices'!$J$3:$DY$219,MATCH('COMBINED DATA'!A1352,'ALL - prices'!$B$3:$B$219,0),MATCH('COMBINED DATA'!G1352,'ALL - prices'!$J$1:$DY$1,0))</f>
        <v>3.8601999999999999</v>
      </c>
      <c r="I1352" s="14">
        <f t="shared" si="100"/>
        <v>0.49184189193953465</v>
      </c>
      <c r="J1352" s="15">
        <f>INDEX(MarketCap2!$E$2:$AR$224,MATCH(A1352,MarketCap2!$B$2:$B$224,0),MATCH(G1352,MarketCap2!$E$1:$AR$1,0))</f>
        <v>4767647232</v>
      </c>
      <c r="K1352">
        <f t="shared" si="98"/>
        <v>22.285118777395137</v>
      </c>
      <c r="L1352">
        <f>INDEX('PB2'!$D$2:$AQ$224,MATCH(A1352,'PB2'!$B$2:$B$224,0),MATCH(G1352,'PB2'!$D$1:$AQ$1,0))</f>
        <v>1.1992980241775499</v>
      </c>
      <c r="M1352" s="16">
        <f t="shared" si="99"/>
        <v>0.83382110187813929</v>
      </c>
      <c r="N1352" s="6">
        <f>INDEX('ROA2'!$D$2:$AQ$224,MATCH(A1352,'ROA2'!$B$2:$B$224,0),MATCH(G1352,'ROA2'!$D$1:$AQ$1,0))</f>
        <v>11.0352840423584</v>
      </c>
      <c r="O1352" s="6">
        <v>3565.0129919999999</v>
      </c>
      <c r="P1352" s="28">
        <v>-5.5776441788778991E-3</v>
      </c>
    </row>
    <row r="1353" spans="1:16" x14ac:dyDescent="0.3">
      <c r="A1353" t="s">
        <v>483</v>
      </c>
      <c r="B1353" t="e">
        <f>VLOOKUP(A1353,Sheet3!L:L,1,FALSE)</f>
        <v>#N/A</v>
      </c>
      <c r="C1353" t="str">
        <f>VLOOKUP(A1353,'ALL - prices'!B:C,2,FALSE)</f>
        <v>B2Gold Corp</v>
      </c>
      <c r="D1353" t="str">
        <f>VLOOKUP(A1353,'ALL - prices'!B:I,8,FALSE)</f>
        <v>Materials</v>
      </c>
      <c r="E1353">
        <v>2022</v>
      </c>
      <c r="F1353" t="s">
        <v>682</v>
      </c>
      <c r="G1353" t="str">
        <f t="shared" si="97"/>
        <v>2022-Q4</v>
      </c>
      <c r="H1353" s="4">
        <f>INDEX('ALL - prices'!$J$3:$DY$219,MATCH('COMBINED DATA'!A1353,'ALL - prices'!$B$3:$B$219,0),MATCH('COMBINED DATA'!G1353,'ALL - prices'!$J$1:$DY$1,0))</f>
        <v>4.2312000000000003</v>
      </c>
      <c r="I1353" s="14">
        <f t="shared" si="100"/>
        <v>0.51671901132691744</v>
      </c>
      <c r="J1353" s="15">
        <f>INDEX(MarketCap2!$E$2:$AR$224,MATCH(A1353,MarketCap2!$B$2:$B$224,0),MATCH(G1353,MarketCap2!$E$1:$AR$1,0))</f>
        <v>5168571392</v>
      </c>
      <c r="K1353">
        <f t="shared" si="98"/>
        <v>22.365862160782516</v>
      </c>
      <c r="L1353">
        <f>INDEX('PB2'!$D$2:$AQ$224,MATCH(A1353,'PB2'!$B$2:$B$224,0),MATCH(G1353,'PB2'!$D$1:$AQ$1,0))</f>
        <v>1.2700959444046001</v>
      </c>
      <c r="M1353" s="16">
        <f t="shared" si="99"/>
        <v>0.78734209364693586</v>
      </c>
      <c r="N1353" s="6">
        <f>INDEX('ROA2'!$D$2:$AQ$224,MATCH(A1353,'ROA2'!$B$2:$B$224,0),MATCH(G1353,'ROA2'!$D$1:$AQ$1,0))</f>
        <v>6.7050848007202104</v>
      </c>
      <c r="O1353" s="6">
        <v>3517.6</v>
      </c>
      <c r="P1353" s="28">
        <v>-1.3299528530862654E-2</v>
      </c>
    </row>
    <row r="1354" spans="1:16" x14ac:dyDescent="0.3">
      <c r="A1354" t="s">
        <v>483</v>
      </c>
      <c r="B1354" t="e">
        <f>VLOOKUP(A1354,Sheet3!L:L,1,FALSE)</f>
        <v>#N/A</v>
      </c>
      <c r="C1354" t="str">
        <f>VLOOKUP(A1354,'ALL - prices'!B:C,2,FALSE)</f>
        <v>B2Gold Corp</v>
      </c>
      <c r="D1354" t="str">
        <f>VLOOKUP(A1354,'ALL - prices'!B:I,8,FALSE)</f>
        <v>Materials</v>
      </c>
      <c r="E1354">
        <v>2023</v>
      </c>
      <c r="F1354" t="s">
        <v>679</v>
      </c>
      <c r="G1354" t="str">
        <f t="shared" si="97"/>
        <v>2023-Q1</v>
      </c>
      <c r="H1354" s="4">
        <f>INDEX('ALL - prices'!$J$3:$DY$219,MATCH('COMBINED DATA'!A1354,'ALL - prices'!$B$3:$B$219,0),MATCH('COMBINED DATA'!G1354,'ALL - prices'!$J$1:$DY$1,0))</f>
        <v>4.7518000000000002</v>
      </c>
      <c r="I1354" s="14">
        <f t="shared" si="100"/>
        <v>0.39980036163898935</v>
      </c>
      <c r="J1354" s="15">
        <f>INDEX(MarketCap2!$E$2:$AR$224,MATCH(A1354,MarketCap2!$B$2:$B$224,0),MATCH(G1354,MarketCap2!$E$1:$AR$1,0))</f>
        <v>5742571008</v>
      </c>
      <c r="K1354">
        <f t="shared" si="98"/>
        <v>22.471172857797182</v>
      </c>
      <c r="L1354">
        <f>INDEX('PB2'!$D$2:$AQ$224,MATCH(A1354,'PB2'!$B$2:$B$224,0),MATCH(G1354,'PB2'!$D$1:$AQ$1,0))</f>
        <v>1.3960330486297601</v>
      </c>
      <c r="M1354" s="16">
        <f t="shared" si="99"/>
        <v>0.71631542031295314</v>
      </c>
      <c r="N1354" s="6">
        <f>INDEX('ROA2'!$D$2:$AQ$224,MATCH(A1354,'ROA2'!$B$2:$B$224,0),MATCH(G1354,'ROA2'!$D$1:$AQ$1,0))</f>
        <v>6.9830060005187997</v>
      </c>
      <c r="O1354" s="6">
        <v>3681.232896</v>
      </c>
      <c r="P1354" s="28">
        <v>4.6518335228564953E-2</v>
      </c>
    </row>
    <row r="1355" spans="1:16" x14ac:dyDescent="0.3">
      <c r="A1355" t="s">
        <v>483</v>
      </c>
      <c r="B1355" t="e">
        <f>VLOOKUP(A1355,Sheet3!L:L,1,FALSE)</f>
        <v>#N/A</v>
      </c>
      <c r="C1355" t="str">
        <f>VLOOKUP(A1355,'ALL - prices'!B:C,2,FALSE)</f>
        <v>B2Gold Corp</v>
      </c>
      <c r="D1355" t="str">
        <f>VLOOKUP(A1355,'ALL - prices'!B:I,8,FALSE)</f>
        <v>Materials</v>
      </c>
      <c r="E1355">
        <v>2023</v>
      </c>
      <c r="F1355" t="s">
        <v>680</v>
      </c>
      <c r="G1355" t="str">
        <f t="shared" si="97"/>
        <v>2023-Q2</v>
      </c>
      <c r="H1355" s="4">
        <f>INDEX('ALL - prices'!$J$3:$DY$219,MATCH('COMBINED DATA'!A1355,'ALL - prices'!$B$3:$B$219,0),MATCH('COMBINED DATA'!G1355,'ALL - prices'!$J$1:$DY$1,0))</f>
        <v>4.2461000000000002</v>
      </c>
      <c r="I1355" s="14">
        <f t="shared" si="100"/>
        <v>0.2259528619719903</v>
      </c>
      <c r="J1355" s="15">
        <f>INDEX(MarketCap2!$E$2:$AR$224,MATCH(A1355,MarketCap2!$B$2:$B$224,0),MATCH(G1355,MarketCap2!$E$1:$AR$1,0))</f>
        <v>6112978944</v>
      </c>
      <c r="K1355">
        <f t="shared" si="98"/>
        <v>22.533680043524448</v>
      </c>
      <c r="L1355">
        <f>INDEX('PB2'!$D$2:$AQ$224,MATCH(A1355,'PB2'!$B$2:$B$224,0),MATCH(G1355,'PB2'!$D$1:$AQ$1,0))</f>
        <v>1.14917099475861</v>
      </c>
      <c r="M1355" s="16">
        <f t="shared" si="99"/>
        <v>0.87019251665854636</v>
      </c>
      <c r="N1355" s="6">
        <f>INDEX('ROA2'!$D$2:$AQ$224,MATCH(A1355,'ROA2'!$B$2:$B$224,0),MATCH(G1355,'ROA2'!$D$1:$AQ$1,0))</f>
        <v>7.0213160514831499</v>
      </c>
      <c r="O1355" s="6">
        <v>3767.5440640000002</v>
      </c>
      <c r="P1355" s="28">
        <v>2.3446266628168309E-2</v>
      </c>
    </row>
    <row r="1356" spans="1:16" x14ac:dyDescent="0.3">
      <c r="A1356" t="s">
        <v>483</v>
      </c>
      <c r="B1356" t="e">
        <f>VLOOKUP(A1356,Sheet3!L:L,1,FALSE)</f>
        <v>#N/A</v>
      </c>
      <c r="C1356" t="str">
        <f>VLOOKUP(A1356,'ALL - prices'!B:C,2,FALSE)</f>
        <v>B2Gold Corp</v>
      </c>
      <c r="D1356" t="str">
        <f>VLOOKUP(A1356,'ALL - prices'!B:I,8,FALSE)</f>
        <v>Materials</v>
      </c>
      <c r="E1356">
        <v>2023</v>
      </c>
      <c r="F1356" t="s">
        <v>681</v>
      </c>
      <c r="G1356" t="str">
        <f t="shared" si="97"/>
        <v>2023-Q3</v>
      </c>
      <c r="H1356" s="4">
        <f>INDEX('ALL - prices'!$J$3:$DY$219,MATCH('COMBINED DATA'!A1356,'ALL - prices'!$B$3:$B$219,0),MATCH('COMBINED DATA'!G1356,'ALL - prices'!$J$1:$DY$1,0))</f>
        <v>3.5533000000000001</v>
      </c>
      <c r="I1356" s="14">
        <f t="shared" si="100"/>
        <v>0.32760954910787715</v>
      </c>
      <c r="J1356" s="15">
        <f>INDEX(MarketCap2!$E$2:$AR$224,MATCH(A1356,MarketCap2!$B$2:$B$224,0),MATCH(G1356,MarketCap2!$E$1:$AR$1,0))</f>
        <v>5060743168</v>
      </c>
      <c r="K1356">
        <f t="shared" si="98"/>
        <v>22.344779180607521</v>
      </c>
      <c r="L1356">
        <f>INDEX('PB2'!$D$2:$AQ$224,MATCH(A1356,'PB2'!$B$2:$B$224,0),MATCH(G1356,'PB2'!$D$1:$AQ$1,0))</f>
        <v>0.94631099700927701</v>
      </c>
      <c r="M1356" s="16">
        <f t="shared" si="99"/>
        <v>1.0567350513313296</v>
      </c>
      <c r="N1356" s="6">
        <f>INDEX('ROA2'!$D$2:$AQ$224,MATCH(A1356,'ROA2'!$B$2:$B$224,0),MATCH(G1356,'ROA2'!$D$1:$AQ$1,0))</f>
        <v>7.0795807838439897</v>
      </c>
      <c r="O1356" s="6">
        <v>4930.8851199999999</v>
      </c>
      <c r="P1356" s="28">
        <v>0.30877968146837836</v>
      </c>
    </row>
    <row r="1357" spans="1:16" x14ac:dyDescent="0.3">
      <c r="A1357" t="s">
        <v>483</v>
      </c>
      <c r="B1357" t="e">
        <f>VLOOKUP(A1357,Sheet3!L:L,1,FALSE)</f>
        <v>#N/A</v>
      </c>
      <c r="C1357" t="str">
        <f>VLOOKUP(A1357,'ALL - prices'!B:C,2,FALSE)</f>
        <v>B2Gold Corp</v>
      </c>
      <c r="D1357" t="str">
        <f>VLOOKUP(A1357,'ALL - prices'!B:I,8,FALSE)</f>
        <v>Materials</v>
      </c>
      <c r="E1357">
        <v>2023</v>
      </c>
      <c r="F1357" t="s">
        <v>682</v>
      </c>
      <c r="G1357" t="str">
        <f t="shared" si="97"/>
        <v>2023-Q4</v>
      </c>
      <c r="H1357" s="4">
        <f>INDEX('ALL - prices'!$J$3:$DY$219,MATCH('COMBINED DATA'!A1357,'ALL - prices'!$B$3:$B$219,0),MATCH('COMBINED DATA'!G1357,'ALL - prices'!$J$1:$DY$1,0))</f>
        <v>3.8633999999999999</v>
      </c>
      <c r="I1357" s="14">
        <f t="shared" si="100"/>
        <v>0.31368469705528607</v>
      </c>
      <c r="J1357" s="15">
        <f>INDEX(MarketCap2!$E$2:$AR$224,MATCH(A1357,MarketCap2!$B$2:$B$224,0),MATCH(G1357,MarketCap2!$E$1:$AR$1,0))</f>
        <v>5448846336</v>
      </c>
      <c r="K1357">
        <f t="shared" si="98"/>
        <v>22.41866974174599</v>
      </c>
      <c r="L1357">
        <f>INDEX('PB2'!$D$2:$AQ$224,MATCH(A1357,'PB2'!$B$2:$B$224,0),MATCH(G1357,'PB2'!$D$1:$AQ$1,0))</f>
        <v>1.0843880176544201</v>
      </c>
      <c r="M1357" s="16">
        <f t="shared" si="99"/>
        <v>0.92217913119608685</v>
      </c>
      <c r="N1357" s="6">
        <f>INDEX('ROA2'!$D$2:$AQ$224,MATCH(A1357,'ROA2'!$B$2:$B$224,0),MATCH(G1357,'ROA2'!$D$1:$AQ$1,0))</f>
        <v>6.7168998718261701</v>
      </c>
      <c r="O1357" s="6">
        <v>4851.6480000000001</v>
      </c>
      <c r="P1357" s="28">
        <v>-1.6069553046086739E-2</v>
      </c>
    </row>
    <row r="1358" spans="1:16" x14ac:dyDescent="0.3">
      <c r="A1358" t="s">
        <v>483</v>
      </c>
      <c r="B1358" t="e">
        <f>VLOOKUP(A1358,Sheet3!L:L,1,FALSE)</f>
        <v>#N/A</v>
      </c>
      <c r="C1358" t="str">
        <f>VLOOKUP(A1358,'ALL - prices'!B:C,2,FALSE)</f>
        <v>B2Gold Corp</v>
      </c>
      <c r="D1358" t="str">
        <f>VLOOKUP(A1358,'ALL - prices'!B:I,8,FALSE)</f>
        <v>Materials</v>
      </c>
      <c r="E1358" s="18">
        <v>2024</v>
      </c>
      <c r="F1358" t="s">
        <v>679</v>
      </c>
      <c r="G1358" t="str">
        <f t="shared" si="97"/>
        <v>2024-Q1</v>
      </c>
      <c r="H1358" s="4">
        <f>INDEX('ALL - prices'!$J$3:$DY$219,MATCH('COMBINED DATA'!A1358,'ALL - prices'!$B$3:$B$219,0),MATCH('COMBINED DATA'!G1358,'ALL - prices'!$J$1:$DY$1,0))</f>
        <v>3.3235000000000001</v>
      </c>
      <c r="I1358" s="14" t="s">
        <v>769</v>
      </c>
      <c r="J1358" s="15">
        <f>INDEX(MarketCap2!$E$2:$AR$224,MATCH(A1358,MarketCap2!$B$2:$B$224,0),MATCH(G1358,MarketCap2!$E$1:$AR$1,0))</f>
        <v>4625119232</v>
      </c>
      <c r="K1358">
        <f t="shared" si="98"/>
        <v>22.254767987470395</v>
      </c>
      <c r="L1358">
        <f>INDEX('PB2'!$D$2:$AQ$224,MATCH(A1358,'PB2'!$B$2:$B$224,0),MATCH(G1358,'PB2'!$D$1:$AQ$1,0))</f>
        <v>0.894670009613037</v>
      </c>
      <c r="M1358" s="16">
        <f t="shared" si="99"/>
        <v>1.1177305478614628</v>
      </c>
      <c r="N1358" s="6">
        <f>INDEX('ROA2'!$D$2:$AQ$224,MATCH(A1358,'ROA2'!$B$2:$B$224,0),MATCH(G1358,'ROA2'!$D$1:$AQ$1,0))</f>
        <v>0.23602600395679499</v>
      </c>
      <c r="O1358" s="6">
        <v>4874.61888</v>
      </c>
      <c r="P1358" s="28">
        <v>4.7346551110055493E-3</v>
      </c>
    </row>
    <row r="1359" spans="1:16" x14ac:dyDescent="0.3">
      <c r="A1359" t="s">
        <v>483</v>
      </c>
      <c r="B1359" t="e">
        <f>VLOOKUP(A1359,Sheet3!L:L,1,FALSE)</f>
        <v>#N/A</v>
      </c>
      <c r="C1359" t="str">
        <f>VLOOKUP(A1359,'ALL - prices'!B:C,2,FALSE)</f>
        <v>B2Gold Corp</v>
      </c>
      <c r="D1359" t="str">
        <f>VLOOKUP(A1359,'ALL - prices'!B:I,8,FALSE)</f>
        <v>Materials</v>
      </c>
      <c r="E1359" s="18">
        <v>2024</v>
      </c>
      <c r="F1359" t="s">
        <v>680</v>
      </c>
      <c r="G1359" t="str">
        <f t="shared" si="97"/>
        <v>2024-Q2</v>
      </c>
      <c r="H1359" s="4">
        <f>INDEX('ALL - prices'!$J$3:$DY$219,MATCH('COMBINED DATA'!A1359,'ALL - prices'!$B$3:$B$219,0),MATCH('COMBINED DATA'!G1359,'ALL - prices'!$J$1:$DY$1,0))</f>
        <v>3.4881000000000002</v>
      </c>
      <c r="I1359" s="14" t="s">
        <v>769</v>
      </c>
      <c r="J1359" s="15">
        <f>INDEX(MarketCap2!$E$2:$AR$224,MATCH(A1359,MarketCap2!$B$2:$B$224,0),MATCH(G1359,MarketCap2!$E$1:$AR$1,0))</f>
        <v>4796551680</v>
      </c>
      <c r="K1359">
        <f t="shared" si="98"/>
        <v>22.29116309668732</v>
      </c>
      <c r="L1359">
        <f>INDEX('PB2'!$D$2:$AQ$224,MATCH(A1359,'PB2'!$B$2:$B$224,0),MATCH(G1359,'PB2'!$D$1:$AQ$1,0))</f>
        <v>0.93667799234390303</v>
      </c>
      <c r="M1359" s="16">
        <f t="shared" si="99"/>
        <v>1.0676027494759888</v>
      </c>
      <c r="N1359" s="6">
        <f>INDEX('ROA2'!$D$2:$AQ$224,MATCH(A1359,'ROA2'!$B$2:$B$224,0),MATCH(G1359,'ROA2'!$D$1:$AQ$1,0))</f>
        <v>-0.79712599515914895</v>
      </c>
      <c r="O1359" s="6">
        <v>5296.2718720000003</v>
      </c>
      <c r="P1359" s="28">
        <v>8.6499683848104303E-2</v>
      </c>
    </row>
    <row r="1360" spans="1:16" x14ac:dyDescent="0.3">
      <c r="A1360" t="s">
        <v>483</v>
      </c>
      <c r="B1360" t="e">
        <f>VLOOKUP(A1360,Sheet3!L:L,1,FALSE)</f>
        <v>#N/A</v>
      </c>
      <c r="C1360" t="str">
        <f>VLOOKUP(A1360,'ALL - prices'!B:C,2,FALSE)</f>
        <v>B2Gold Corp</v>
      </c>
      <c r="D1360" t="str">
        <f>VLOOKUP(A1360,'ALL - prices'!B:I,8,FALSE)</f>
        <v>Materials</v>
      </c>
      <c r="E1360" s="18">
        <v>2024</v>
      </c>
      <c r="F1360" t="s">
        <v>681</v>
      </c>
      <c r="G1360" t="str">
        <f t="shared" si="97"/>
        <v>2024-Q3</v>
      </c>
      <c r="H1360" s="4">
        <f>INDEX('ALL - prices'!$J$3:$DY$219,MATCH('COMBINED DATA'!A1360,'ALL - prices'!$B$3:$B$219,0),MATCH('COMBINED DATA'!G1360,'ALL - prices'!$J$1:$DY$1,0))</f>
        <v>4.0327999999999999</v>
      </c>
      <c r="I1360" s="14" t="s">
        <v>769</v>
      </c>
      <c r="J1360" s="15">
        <f>INDEX(MarketCap2!$E$2:$AR$224,MATCH(A1360,MarketCap2!$B$2:$B$224,0),MATCH(G1360,MarketCap2!$E$1:$AR$1,0))</f>
        <v>5479135232</v>
      </c>
      <c r="K1360">
        <f t="shared" si="98"/>
        <v>22.424213121074352</v>
      </c>
      <c r="L1360">
        <f>INDEX('PB2'!$D$2:$AQ$224,MATCH(A1360,'PB2'!$B$2:$B$224,0),MATCH(G1360,'PB2'!$D$1:$AQ$1,0))</f>
        <v>1.33780801296234</v>
      </c>
      <c r="M1360" s="16">
        <f t="shared" si="99"/>
        <v>0.74749141155589005</v>
      </c>
      <c r="N1360" s="6">
        <f>INDEX('ROA2'!$D$2:$AQ$224,MATCH(A1360,'ROA2'!$B$2:$B$224,0),MATCH(G1360,'ROA2'!$D$1:$AQ$1,0))</f>
        <v>-2.77932906150818</v>
      </c>
      <c r="O1360" s="6">
        <v>5182.8520959999996</v>
      </c>
      <c r="P1360" s="28">
        <v>-2.1415021498352688E-2</v>
      </c>
    </row>
    <row r="1361" spans="1:16" x14ac:dyDescent="0.3">
      <c r="A1361" t="s">
        <v>483</v>
      </c>
      <c r="B1361" t="e">
        <f>VLOOKUP(A1361,Sheet3!L:L,1,FALSE)</f>
        <v>#N/A</v>
      </c>
      <c r="C1361" t="str">
        <f>VLOOKUP(A1361,'ALL - prices'!B:C,2,FALSE)</f>
        <v>B2Gold Corp</v>
      </c>
      <c r="D1361" t="str">
        <f>VLOOKUP(A1361,'ALL - prices'!B:I,8,FALSE)</f>
        <v>Materials</v>
      </c>
      <c r="E1361" s="18">
        <v>2024</v>
      </c>
      <c r="F1361" t="s">
        <v>682</v>
      </c>
      <c r="G1361" t="str">
        <f t="shared" si="97"/>
        <v>2024-Q4</v>
      </c>
      <c r="H1361" s="4">
        <f>INDEX('ALL - prices'!$J$3:$DY$219,MATCH('COMBINED DATA'!A1361,'ALL - prices'!$B$3:$B$219,0),MATCH('COMBINED DATA'!G1361,'ALL - prices'!$J$1:$DY$1,0))</f>
        <v>3.4533</v>
      </c>
      <c r="I1361" s="14" t="s">
        <v>769</v>
      </c>
      <c r="J1361" s="15">
        <f>INDEX(MarketCap2!$E$2:$AR$224,MATCH(A1361,MarketCap2!$B$2:$B$224,0),MATCH(G1361,MarketCap2!$E$1:$AR$1,0))</f>
        <v>4644793344</v>
      </c>
      <c r="K1361">
        <f t="shared" si="98"/>
        <v>22.259012718233269</v>
      </c>
      <c r="L1361">
        <f>INDEX('PB2'!$D$2:$AQ$224,MATCH(A1361,'PB2'!$B$2:$B$224,0),MATCH(G1361,'PB2'!$D$1:$AQ$1,0))</f>
        <v>1.0604499933470799</v>
      </c>
      <c r="M1361" s="16">
        <f t="shared" si="99"/>
        <v>0.94299590388389498</v>
      </c>
      <c r="N1361" s="6">
        <f>INDEX('ROA2'!$D$2:$AQ$224,MATCH(A1361,'ROA2'!$B$2:$B$224,0),MATCH(G1361,'ROA2'!$D$1:$AQ$1,0))</f>
        <v>-15.170224189758301</v>
      </c>
      <c r="O1361" s="6">
        <v>4788.737024</v>
      </c>
      <c r="P1361" s="28">
        <v>-7.6042122117312233E-2</v>
      </c>
    </row>
    <row r="1362" spans="1:16" x14ac:dyDescent="0.3">
      <c r="A1362" t="s">
        <v>484</v>
      </c>
      <c r="B1362" t="e">
        <f>VLOOKUP(A1362,Sheet3!L:L,1,FALSE)</f>
        <v>#N/A</v>
      </c>
      <c r="C1362" t="str">
        <f>VLOOKUP(A1362,'ALL - prices'!B:C,2,FALSE)</f>
        <v>BOYD GROUP INC</v>
      </c>
      <c r="D1362" t="str">
        <f>VLOOKUP(A1362,'ALL - prices'!B:I,8,FALSE)</f>
        <v>Industrials</v>
      </c>
      <c r="E1362">
        <v>2015</v>
      </c>
      <c r="F1362" t="s">
        <v>679</v>
      </c>
      <c r="G1362" t="str">
        <f t="shared" si="97"/>
        <v>2015-Q1</v>
      </c>
      <c r="H1362" s="4">
        <f>INDEX('ALL - prices'!$J$3:$DY$219,MATCH('COMBINED DATA'!A1362,'ALL - prices'!$B$3:$B$219,0),MATCH('COMBINED DATA'!G1362,'ALL - prices'!$J$1:$DY$1,0))</f>
        <v>50.7408</v>
      </c>
      <c r="I1362" s="14">
        <f t="shared" ref="I1362:I1397" si="101">STDEV(H1363:H1366)</f>
        <v>9.5993408049285147</v>
      </c>
      <c r="J1362" s="15">
        <f>INDEX(MarketCap2!$E$2:$AR$224,MATCH(A1362,MarketCap2!$B$2:$B$224,0),MATCH(G1362,MarketCap2!$E$1:$AR$1,0))</f>
        <v>867102656</v>
      </c>
      <c r="K1362">
        <f t="shared" si="98"/>
        <v>20.580667931426539</v>
      </c>
      <c r="L1362">
        <f>INDEX('PB2'!$D$2:$AQ$224,MATCH(A1362,'PB2'!$B$2:$B$224,0),MATCH(G1362,'PB2'!$D$1:$AQ$1,0))</f>
        <v>5.77028608322144</v>
      </c>
      <c r="M1362" s="16">
        <f t="shared" si="99"/>
        <v>0.17330163280946362</v>
      </c>
      <c r="N1362" s="6">
        <f>INDEX('ROA2'!$D$2:$AQ$224,MATCH(A1362,'ROA2'!$B$2:$B$224,0),MATCH(G1362,'ROA2'!$D$1:$AQ$1,0))</f>
        <v>-3.97645092010498</v>
      </c>
      <c r="O1362" s="6">
        <v>419.98537599999997</v>
      </c>
      <c r="P1362" s="28">
        <v>2.3244044057376275E-3</v>
      </c>
    </row>
    <row r="1363" spans="1:16" x14ac:dyDescent="0.3">
      <c r="A1363" t="s">
        <v>484</v>
      </c>
      <c r="B1363" t="e">
        <f>VLOOKUP(A1363,Sheet3!L:L,1,FALSE)</f>
        <v>#N/A</v>
      </c>
      <c r="C1363" t="str">
        <f>VLOOKUP(A1363,'ALL - prices'!B:C,2,FALSE)</f>
        <v>BOYD GROUP INC</v>
      </c>
      <c r="D1363" t="str">
        <f>VLOOKUP(A1363,'ALL - prices'!B:I,8,FALSE)</f>
        <v>Industrials</v>
      </c>
      <c r="E1363">
        <v>2015</v>
      </c>
      <c r="F1363" t="s">
        <v>680</v>
      </c>
      <c r="G1363" t="str">
        <f t="shared" si="97"/>
        <v>2015-Q2</v>
      </c>
      <c r="H1363" s="4">
        <f>INDEX('ALL - prices'!$J$3:$DY$219,MATCH('COMBINED DATA'!A1363,'ALL - prices'!$B$3:$B$219,0),MATCH('COMBINED DATA'!G1363,'ALL - prices'!$J$1:$DY$1,0))</f>
        <v>50.589100000000002</v>
      </c>
      <c r="I1363" s="14">
        <f t="shared" si="101"/>
        <v>6.7271862951137766</v>
      </c>
      <c r="J1363" s="15">
        <f>INDEX(MarketCap2!$E$2:$AR$224,MATCH(A1363,MarketCap2!$B$2:$B$224,0),MATCH(G1363,MarketCap2!$E$1:$AR$1,0))</f>
        <v>862521728</v>
      </c>
      <c r="K1363">
        <f t="shared" si="98"/>
        <v>20.575370898436535</v>
      </c>
      <c r="L1363">
        <f>INDEX('PB2'!$D$2:$AQ$224,MATCH(A1363,'PB2'!$B$2:$B$224,0),MATCH(G1363,'PB2'!$D$1:$AQ$1,0))</f>
        <v>5.6641211509704599</v>
      </c>
      <c r="M1363" s="16">
        <f t="shared" si="99"/>
        <v>0.17654989597612428</v>
      </c>
      <c r="N1363" s="6">
        <f>INDEX('ROA2'!$D$2:$AQ$224,MATCH(A1363,'ROA2'!$B$2:$B$224,0),MATCH(G1363,'ROA2'!$D$1:$AQ$1,0))</f>
        <v>-5.1986408233642596</v>
      </c>
      <c r="O1363" s="6">
        <v>432.28662400000002</v>
      </c>
      <c r="P1363" s="28">
        <v>2.9289705553938252E-2</v>
      </c>
    </row>
    <row r="1364" spans="1:16" x14ac:dyDescent="0.3">
      <c r="A1364" t="s">
        <v>484</v>
      </c>
      <c r="B1364" t="e">
        <f>VLOOKUP(A1364,Sheet3!L:L,1,FALSE)</f>
        <v>#N/A</v>
      </c>
      <c r="C1364" t="str">
        <f>VLOOKUP(A1364,'ALL - prices'!B:C,2,FALSE)</f>
        <v>BOYD GROUP INC</v>
      </c>
      <c r="D1364" t="str">
        <f>VLOOKUP(A1364,'ALL - prices'!B:I,8,FALSE)</f>
        <v>Industrials</v>
      </c>
      <c r="E1364">
        <v>2015</v>
      </c>
      <c r="F1364" t="s">
        <v>681</v>
      </c>
      <c r="G1364" t="str">
        <f t="shared" si="97"/>
        <v>2015-Q3</v>
      </c>
      <c r="H1364" s="4">
        <f>INDEX('ALL - prices'!$J$3:$DY$219,MATCH('COMBINED DATA'!A1364,'ALL - prices'!$B$3:$B$219,0),MATCH('COMBINED DATA'!G1364,'ALL - prices'!$J$1:$DY$1,0))</f>
        <v>59.465400000000002</v>
      </c>
      <c r="I1364" s="14">
        <f t="shared" si="101"/>
        <v>6.4597178320083506</v>
      </c>
      <c r="J1364" s="15">
        <f>INDEX(MarketCap2!$E$2:$AR$224,MATCH(A1364,MarketCap2!$B$2:$B$224,0),MATCH(G1364,MarketCap2!$E$1:$AR$1,0))</f>
        <v>1011728832</v>
      </c>
      <c r="K1364">
        <f t="shared" si="98"/>
        <v>20.734926419336812</v>
      </c>
      <c r="L1364">
        <f>INDEX('PB2'!$D$2:$AQ$224,MATCH(A1364,'PB2'!$B$2:$B$224,0),MATCH(G1364,'PB2'!$D$1:$AQ$1,0))</f>
        <v>5.8143639564514196</v>
      </c>
      <c r="M1364" s="16">
        <f t="shared" si="99"/>
        <v>0.17198785756960297</v>
      </c>
      <c r="N1364" s="6">
        <f>INDEX('ROA2'!$D$2:$AQ$224,MATCH(A1364,'ROA2'!$B$2:$B$224,0),MATCH(G1364,'ROA2'!$D$1:$AQ$1,0))</f>
        <v>-0.47162199020385698</v>
      </c>
      <c r="O1364" s="6">
        <v>437.73692799999998</v>
      </c>
      <c r="P1364" s="28">
        <v>1.2608079217366577E-2</v>
      </c>
    </row>
    <row r="1365" spans="1:16" x14ac:dyDescent="0.3">
      <c r="A1365" t="s">
        <v>484</v>
      </c>
      <c r="B1365" t="e">
        <f>VLOOKUP(A1365,Sheet3!L:L,1,FALSE)</f>
        <v>#N/A</v>
      </c>
      <c r="C1365" t="str">
        <f>VLOOKUP(A1365,'ALL - prices'!B:C,2,FALSE)</f>
        <v>BOYD GROUP INC</v>
      </c>
      <c r="D1365" t="str">
        <f>VLOOKUP(A1365,'ALL - prices'!B:I,8,FALSE)</f>
        <v>Industrials</v>
      </c>
      <c r="E1365">
        <v>2015</v>
      </c>
      <c r="F1365" t="s">
        <v>682</v>
      </c>
      <c r="G1365" t="str">
        <f t="shared" si="97"/>
        <v>2015-Q4</v>
      </c>
      <c r="H1365" s="4">
        <f>INDEX('ALL - prices'!$J$3:$DY$219,MATCH('COMBINED DATA'!A1365,'ALL - prices'!$B$3:$B$219,0),MATCH('COMBINED DATA'!G1365,'ALL - prices'!$J$1:$DY$1,0))</f>
        <v>63.685600000000001</v>
      </c>
      <c r="I1365" s="14">
        <f t="shared" si="101"/>
        <v>5.1279324731480891</v>
      </c>
      <c r="J1365" s="15">
        <f>INDEX(MarketCap2!$E$2:$AR$224,MATCH(A1365,MarketCap2!$B$2:$B$224,0),MATCH(G1365,MarketCap2!$E$1:$AR$1,0))</f>
        <v>1081424256</v>
      </c>
      <c r="K1365">
        <f t="shared" si="98"/>
        <v>20.801544764843722</v>
      </c>
      <c r="L1365">
        <f>INDEX('PB2'!$D$2:$AQ$224,MATCH(A1365,'PB2'!$B$2:$B$224,0),MATCH(G1365,'PB2'!$D$1:$AQ$1,0))</f>
        <v>6.0007491111755398</v>
      </c>
      <c r="M1365" s="16">
        <f t="shared" si="99"/>
        <v>0.16664586062057529</v>
      </c>
      <c r="N1365" s="6">
        <f>INDEX('ROA2'!$D$2:$AQ$224,MATCH(A1365,'ROA2'!$B$2:$B$224,0),MATCH(G1365,'ROA2'!$D$1:$AQ$1,0))</f>
        <v>-5.6299629211425799</v>
      </c>
      <c r="O1365" s="6">
        <v>446.61292800000001</v>
      </c>
      <c r="P1365" s="28">
        <v>2.0277018986161556E-2</v>
      </c>
    </row>
    <row r="1366" spans="1:16" x14ac:dyDescent="0.3">
      <c r="A1366" t="s">
        <v>484</v>
      </c>
      <c r="B1366" t="e">
        <f>VLOOKUP(A1366,Sheet3!L:L,1,FALSE)</f>
        <v>#N/A</v>
      </c>
      <c r="C1366" t="str">
        <f>VLOOKUP(A1366,'ALL - prices'!B:C,2,FALSE)</f>
        <v>BOYD GROUP INC</v>
      </c>
      <c r="D1366" t="str">
        <f>VLOOKUP(A1366,'ALL - prices'!B:I,8,FALSE)</f>
        <v>Industrials</v>
      </c>
      <c r="E1366">
        <v>2016</v>
      </c>
      <c r="F1366" t="s">
        <v>679</v>
      </c>
      <c r="G1366" t="str">
        <f t="shared" si="97"/>
        <v>2016-Q1</v>
      </c>
      <c r="H1366" s="4">
        <f>INDEX('ALL - prices'!$J$3:$DY$219,MATCH('COMBINED DATA'!A1366,'ALL - prices'!$B$3:$B$219,0),MATCH('COMBINED DATA'!G1366,'ALL - prices'!$J$1:$DY$1,0))</f>
        <v>73.706599999999995</v>
      </c>
      <c r="I1366" s="14">
        <f t="shared" si="101"/>
        <v>5.1345077560236154</v>
      </c>
      <c r="J1366" s="15">
        <f>INDEX(MarketCap2!$E$2:$AR$224,MATCH(A1366,MarketCap2!$B$2:$B$224,0),MATCH(G1366,MarketCap2!$E$1:$AR$1,0))</f>
        <v>1376188928</v>
      </c>
      <c r="K1366">
        <f t="shared" si="98"/>
        <v>21.042583869358044</v>
      </c>
      <c r="L1366">
        <f>INDEX('PB2'!$D$2:$AQ$224,MATCH(A1366,'PB2'!$B$2:$B$224,0),MATCH(G1366,'PB2'!$D$1:$AQ$1,0))</f>
        <v>5.6862559318542498</v>
      </c>
      <c r="M1366" s="16">
        <f t="shared" si="99"/>
        <v>0.17586264353632544</v>
      </c>
      <c r="N1366" s="6">
        <f>INDEX('ROA2'!$D$2:$AQ$224,MATCH(A1366,'ROA2'!$B$2:$B$224,0),MATCH(G1366,'ROA2'!$D$1:$AQ$1,0))</f>
        <v>-3.8983430862426798</v>
      </c>
      <c r="O1366" s="6">
        <v>462.04947199999998</v>
      </c>
      <c r="P1366" s="28">
        <v>3.4563585226086352E-2</v>
      </c>
    </row>
    <row r="1367" spans="1:16" x14ac:dyDescent="0.3">
      <c r="A1367" t="s">
        <v>484</v>
      </c>
      <c r="B1367" t="e">
        <f>VLOOKUP(A1367,Sheet3!L:L,1,FALSE)</f>
        <v>#N/A</v>
      </c>
      <c r="C1367" t="str">
        <f>VLOOKUP(A1367,'ALL - prices'!B:C,2,FALSE)</f>
        <v>BOYD GROUP INC</v>
      </c>
      <c r="D1367" t="str">
        <f>VLOOKUP(A1367,'ALL - prices'!B:I,8,FALSE)</f>
        <v>Industrials</v>
      </c>
      <c r="E1367">
        <v>2016</v>
      </c>
      <c r="F1367" t="s">
        <v>680</v>
      </c>
      <c r="G1367" t="str">
        <f t="shared" si="97"/>
        <v>2016-Q2</v>
      </c>
      <c r="H1367" s="4">
        <f>INDEX('ALL - prices'!$J$3:$DY$219,MATCH('COMBINED DATA'!A1367,'ALL - prices'!$B$3:$B$219,0),MATCH('COMBINED DATA'!G1367,'ALL - prices'!$J$1:$DY$1,0))</f>
        <v>71.810699999999997</v>
      </c>
      <c r="I1367" s="14">
        <f t="shared" si="101"/>
        <v>6.203977567389062</v>
      </c>
      <c r="J1367" s="15">
        <f>INDEX(MarketCap2!$E$2:$AR$224,MATCH(A1367,MarketCap2!$B$2:$B$224,0),MATCH(G1367,MarketCap2!$E$1:$AR$1,0))</f>
        <v>1338517248</v>
      </c>
      <c r="K1367">
        <f t="shared" si="98"/>
        <v>21.01482830690815</v>
      </c>
      <c r="L1367">
        <f>INDEX('PB2'!$D$2:$AQ$224,MATCH(A1367,'PB2'!$B$2:$B$224,0),MATCH(G1367,'PB2'!$D$1:$AQ$1,0))</f>
        <v>5.2073202133178702</v>
      </c>
      <c r="M1367" s="16">
        <f t="shared" si="99"/>
        <v>0.1920373549224938</v>
      </c>
      <c r="N1367" s="6">
        <f>INDEX('ROA2'!$D$2:$AQ$224,MATCH(A1367,'ROA2'!$B$2:$B$224,0),MATCH(G1367,'ROA2'!$D$1:$AQ$1,0))</f>
        <v>-2.2431509494781499</v>
      </c>
      <c r="O1367" s="6">
        <v>487.65875199999999</v>
      </c>
      <c r="P1367" s="28">
        <v>5.5425406914002523E-2</v>
      </c>
    </row>
    <row r="1368" spans="1:16" x14ac:dyDescent="0.3">
      <c r="A1368" t="s">
        <v>484</v>
      </c>
      <c r="B1368" t="e">
        <f>VLOOKUP(A1368,Sheet3!L:L,1,FALSE)</f>
        <v>#N/A</v>
      </c>
      <c r="C1368" t="str">
        <f>VLOOKUP(A1368,'ALL - prices'!B:C,2,FALSE)</f>
        <v>BOYD GROUP INC</v>
      </c>
      <c r="D1368" t="str">
        <f>VLOOKUP(A1368,'ALL - prices'!B:I,8,FALSE)</f>
        <v>Industrials</v>
      </c>
      <c r="E1368">
        <v>2016</v>
      </c>
      <c r="F1368" t="s">
        <v>681</v>
      </c>
      <c r="G1368" t="str">
        <f t="shared" si="97"/>
        <v>2016-Q3</v>
      </c>
      <c r="H1368" s="4">
        <f>INDEX('ALL - prices'!$J$3:$DY$219,MATCH('COMBINED DATA'!A1368,'ALL - prices'!$B$3:$B$219,0),MATCH('COMBINED DATA'!G1368,'ALL - prices'!$J$1:$DY$1,0))</f>
        <v>79.291600000000003</v>
      </c>
      <c r="I1368" s="14">
        <f t="shared" si="101"/>
        <v>5.3345207672917265</v>
      </c>
      <c r="J1368" s="15">
        <f>INDEX(MarketCap2!$E$2:$AR$224,MATCH(A1368,MarketCap2!$B$2:$B$224,0),MATCH(G1368,MarketCap2!$E$1:$AR$1,0))</f>
        <v>1475685504</v>
      </c>
      <c r="K1368">
        <f t="shared" si="98"/>
        <v>21.112388467250646</v>
      </c>
      <c r="L1368">
        <f>INDEX('PB2'!$D$2:$AQ$224,MATCH(A1368,'PB2'!$B$2:$B$224,0),MATCH(G1368,'PB2'!$D$1:$AQ$1,0))</f>
        <v>5.5679068565368697</v>
      </c>
      <c r="M1368" s="16">
        <f t="shared" si="99"/>
        <v>0.17960070557322158</v>
      </c>
      <c r="N1368" s="6">
        <f>INDEX('ROA2'!$D$2:$AQ$224,MATCH(A1368,'ROA2'!$B$2:$B$224,0),MATCH(G1368,'ROA2'!$D$1:$AQ$1,0))</f>
        <v>-1.12169301509857</v>
      </c>
      <c r="O1368" s="6">
        <v>497.90739200000002</v>
      </c>
      <c r="P1368" s="28">
        <v>2.1016007521587603E-2</v>
      </c>
    </row>
    <row r="1369" spans="1:16" x14ac:dyDescent="0.3">
      <c r="A1369" t="s">
        <v>484</v>
      </c>
      <c r="B1369" t="e">
        <f>VLOOKUP(A1369,Sheet3!L:L,1,FALSE)</f>
        <v>#N/A</v>
      </c>
      <c r="C1369" t="str">
        <f>VLOOKUP(A1369,'ALL - prices'!B:C,2,FALSE)</f>
        <v>BOYD GROUP INC</v>
      </c>
      <c r="D1369" t="str">
        <f>VLOOKUP(A1369,'ALL - prices'!B:I,8,FALSE)</f>
        <v>Industrials</v>
      </c>
      <c r="E1369">
        <v>2016</v>
      </c>
      <c r="F1369" t="s">
        <v>682</v>
      </c>
      <c r="G1369" t="str">
        <f t="shared" si="97"/>
        <v>2016-Q4</v>
      </c>
      <c r="H1369" s="4">
        <f>INDEX('ALL - prices'!$J$3:$DY$219,MATCH('COMBINED DATA'!A1369,'ALL - prices'!$B$3:$B$219,0),MATCH('COMBINED DATA'!G1369,'ALL - prices'!$J$1:$DY$1,0))</f>
        <v>82.989199999999997</v>
      </c>
      <c r="I1369" s="14">
        <f t="shared" si="101"/>
        <v>6.7914774918643497</v>
      </c>
      <c r="J1369" s="15">
        <f>INDEX(MarketCap2!$E$2:$AR$224,MATCH(A1369,MarketCap2!$B$2:$B$224,0),MATCH(G1369,MarketCap2!$E$1:$AR$1,0))</f>
        <v>1542196736</v>
      </c>
      <c r="K1369">
        <f t="shared" si="98"/>
        <v>21.156473688903887</v>
      </c>
      <c r="L1369">
        <f>INDEX('PB2'!$D$2:$AQ$224,MATCH(A1369,'PB2'!$B$2:$B$224,0),MATCH(G1369,'PB2'!$D$1:$AQ$1,0))</f>
        <v>5.5095801353454599</v>
      </c>
      <c r="M1369" s="16">
        <f t="shared" si="99"/>
        <v>0.18150203380920574</v>
      </c>
      <c r="N1369" s="6">
        <f>INDEX('ROA2'!$D$2:$AQ$224,MATCH(A1369,'ROA2'!$B$2:$B$224,0),MATCH(G1369,'ROA2'!$D$1:$AQ$1,0))</f>
        <v>2.9835069179534899</v>
      </c>
      <c r="O1369" s="6">
        <v>528.31744000000003</v>
      </c>
      <c r="P1369" s="28">
        <v>6.1075711043068859E-2</v>
      </c>
    </row>
    <row r="1370" spans="1:16" x14ac:dyDescent="0.3">
      <c r="A1370" t="s">
        <v>484</v>
      </c>
      <c r="B1370" t="e">
        <f>VLOOKUP(A1370,Sheet3!L:L,1,FALSE)</f>
        <v>#N/A</v>
      </c>
      <c r="C1370" t="str">
        <f>VLOOKUP(A1370,'ALL - prices'!B:C,2,FALSE)</f>
        <v>BOYD GROUP INC</v>
      </c>
      <c r="D1370" t="str">
        <f>VLOOKUP(A1370,'ALL - prices'!B:I,8,FALSE)</f>
        <v>Industrials</v>
      </c>
      <c r="E1370">
        <v>2017</v>
      </c>
      <c r="F1370" t="s">
        <v>679</v>
      </c>
      <c r="G1370" t="str">
        <f t="shared" ref="G1370:G1433" si="102">E1370&amp;"-"&amp;F1370</f>
        <v>2017-Q1</v>
      </c>
      <c r="H1370" s="4">
        <f>INDEX('ALL - prices'!$J$3:$DY$219,MATCH('COMBINED DATA'!A1370,'ALL - prices'!$B$3:$B$219,0),MATCH('COMBINED DATA'!G1370,'ALL - prices'!$J$1:$DY$1,0))</f>
        <v>82.385499999999993</v>
      </c>
      <c r="I1370" s="14">
        <f t="shared" si="101"/>
        <v>5.4619736439007713</v>
      </c>
      <c r="J1370" s="15">
        <f>INDEX(MarketCap2!$E$2:$AR$224,MATCH(A1370,MarketCap2!$B$2:$B$224,0),MATCH(G1370,MarketCap2!$E$1:$AR$1,0))</f>
        <v>1528678144</v>
      </c>
      <c r="K1370">
        <f t="shared" ref="K1370:K1433" si="103">LN(J1370)</f>
        <v>21.147669240753864</v>
      </c>
      <c r="L1370">
        <f>INDEX('PB2'!$D$2:$AQ$224,MATCH(A1370,'PB2'!$B$2:$B$224,0),MATCH(G1370,'PB2'!$D$1:$AQ$1,0))</f>
        <v>5.2837882041931197</v>
      </c>
      <c r="M1370" s="16">
        <f t="shared" ref="M1370:M1433" si="104">1/L1370</f>
        <v>0.18925815368723861</v>
      </c>
      <c r="N1370" s="6">
        <f>INDEX('ROA2'!$D$2:$AQ$224,MATCH(A1370,'ROA2'!$B$2:$B$224,0),MATCH(G1370,'ROA2'!$D$1:$AQ$1,0))</f>
        <v>4.4121770858764604</v>
      </c>
      <c r="O1370" s="6">
        <v>548.32416000000001</v>
      </c>
      <c r="P1370" s="28">
        <v>3.7868748001201651E-2</v>
      </c>
    </row>
    <row r="1371" spans="1:16" x14ac:dyDescent="0.3">
      <c r="A1371" t="s">
        <v>484</v>
      </c>
      <c r="B1371" t="e">
        <f>VLOOKUP(A1371,Sheet3!L:L,1,FALSE)</f>
        <v>#N/A</v>
      </c>
      <c r="C1371" t="str">
        <f>VLOOKUP(A1371,'ALL - prices'!B:C,2,FALSE)</f>
        <v>BOYD GROUP INC</v>
      </c>
      <c r="D1371" t="str">
        <f>VLOOKUP(A1371,'ALL - prices'!B:I,8,FALSE)</f>
        <v>Industrials</v>
      </c>
      <c r="E1371">
        <v>2017</v>
      </c>
      <c r="F1371" t="s">
        <v>680</v>
      </c>
      <c r="G1371" t="str">
        <f t="shared" si="102"/>
        <v>2017-Q2</v>
      </c>
      <c r="H1371" s="4">
        <f>INDEX('ALL - prices'!$J$3:$DY$219,MATCH('COMBINED DATA'!A1371,'ALL - prices'!$B$3:$B$219,0),MATCH('COMBINED DATA'!G1371,'ALL - prices'!$J$1:$DY$1,0))</f>
        <v>93.533100000000005</v>
      </c>
      <c r="I1371" s="14">
        <f t="shared" si="101"/>
        <v>10.47545140888926</v>
      </c>
      <c r="J1371" s="15">
        <f>INDEX(MarketCap2!$E$2:$AR$224,MATCH(A1371,MarketCap2!$B$2:$B$224,0),MATCH(G1371,MarketCap2!$E$1:$AR$1,0))</f>
        <v>1737003392</v>
      </c>
      <c r="K1371">
        <f t="shared" si="103"/>
        <v>21.275427276995643</v>
      </c>
      <c r="L1371">
        <f>INDEX('PB2'!$D$2:$AQ$224,MATCH(A1371,'PB2'!$B$2:$B$224,0),MATCH(G1371,'PB2'!$D$1:$AQ$1,0))</f>
        <v>6.24733209609985</v>
      </c>
      <c r="M1371" s="16">
        <f t="shared" si="104"/>
        <v>0.16006832750643918</v>
      </c>
      <c r="N1371" s="6">
        <f>INDEX('ROA2'!$D$2:$AQ$224,MATCH(A1371,'ROA2'!$B$2:$B$224,0),MATCH(G1371,'ROA2'!$D$1:$AQ$1,0))</f>
        <v>6.56933498382568</v>
      </c>
      <c r="O1371" s="6">
        <v>556.34668799999997</v>
      </c>
      <c r="P1371" s="28">
        <v>1.4630994920960561E-2</v>
      </c>
    </row>
    <row r="1372" spans="1:16" x14ac:dyDescent="0.3">
      <c r="A1372" t="s">
        <v>484</v>
      </c>
      <c r="B1372" t="e">
        <f>VLOOKUP(A1372,Sheet3!L:L,1,FALSE)</f>
        <v>#N/A</v>
      </c>
      <c r="C1372" t="str">
        <f>VLOOKUP(A1372,'ALL - prices'!B:C,2,FALSE)</f>
        <v>BOYD GROUP INC</v>
      </c>
      <c r="D1372" t="str">
        <f>VLOOKUP(A1372,'ALL - prices'!B:I,8,FALSE)</f>
        <v>Industrials</v>
      </c>
      <c r="E1372">
        <v>2017</v>
      </c>
      <c r="F1372" t="s">
        <v>681</v>
      </c>
      <c r="G1372" t="str">
        <f t="shared" si="102"/>
        <v>2017-Q3</v>
      </c>
      <c r="H1372" s="4">
        <f>INDEX('ALL - prices'!$J$3:$DY$219,MATCH('COMBINED DATA'!A1372,'ALL - prices'!$B$3:$B$219,0),MATCH('COMBINED DATA'!G1372,'ALL - prices'!$J$1:$DY$1,0))</f>
        <v>89.306799999999996</v>
      </c>
      <c r="I1372" s="14">
        <f t="shared" si="101"/>
        <v>11.547010324285964</v>
      </c>
      <c r="J1372" s="15">
        <f>INDEX(MarketCap2!$E$2:$AR$224,MATCH(A1372,MarketCap2!$B$2:$B$224,0),MATCH(G1372,MarketCap2!$E$1:$AR$1,0))</f>
        <v>1656250368</v>
      </c>
      <c r="K1372">
        <f t="shared" si="103"/>
        <v>21.227822069887463</v>
      </c>
      <c r="L1372">
        <f>INDEX('PB2'!$D$2:$AQ$224,MATCH(A1372,'PB2'!$B$2:$B$224,0),MATCH(G1372,'PB2'!$D$1:$AQ$1,0))</f>
        <v>5.10624122619629</v>
      </c>
      <c r="M1372" s="16">
        <f t="shared" si="104"/>
        <v>0.19583876979210282</v>
      </c>
      <c r="N1372" s="6">
        <f>INDEX('ROA2'!$D$2:$AQ$224,MATCH(A1372,'ROA2'!$B$2:$B$224,0),MATCH(G1372,'ROA2'!$D$1:$AQ$1,0))</f>
        <v>4.3840060234069798</v>
      </c>
      <c r="O1372" s="6">
        <v>566.73542399999997</v>
      </c>
      <c r="P1372" s="28">
        <v>1.8673133540789578E-2</v>
      </c>
    </row>
    <row r="1373" spans="1:16" x14ac:dyDescent="0.3">
      <c r="A1373" t="s">
        <v>484</v>
      </c>
      <c r="B1373" t="e">
        <f>VLOOKUP(A1373,Sheet3!L:L,1,FALSE)</f>
        <v>#N/A</v>
      </c>
      <c r="C1373" t="str">
        <f>VLOOKUP(A1373,'ALL - prices'!B:C,2,FALSE)</f>
        <v>BOYD GROUP INC</v>
      </c>
      <c r="D1373" t="str">
        <f>VLOOKUP(A1373,'ALL - prices'!B:I,8,FALSE)</f>
        <v>Industrials</v>
      </c>
      <c r="E1373">
        <v>2017</v>
      </c>
      <c r="F1373" t="s">
        <v>682</v>
      </c>
      <c r="G1373" t="str">
        <f t="shared" si="102"/>
        <v>2017-Q4</v>
      </c>
      <c r="H1373" s="4">
        <f>INDEX('ALL - prices'!$J$3:$DY$219,MATCH('COMBINED DATA'!A1373,'ALL - prices'!$B$3:$B$219,0),MATCH('COMBINED DATA'!G1373,'ALL - prices'!$J$1:$DY$1,0))</f>
        <v>98.410300000000007</v>
      </c>
      <c r="I1373" s="14">
        <f t="shared" si="101"/>
        <v>8.9484128948471486</v>
      </c>
      <c r="J1373" s="15">
        <f>INDEX(MarketCap2!$E$2:$AR$224,MATCH(A1373,MarketCap2!$B$2:$B$224,0),MATCH(G1373,MarketCap2!$E$1:$AR$1,0))</f>
        <v>1968708096</v>
      </c>
      <c r="K1373">
        <f t="shared" si="103"/>
        <v>21.40064337574027</v>
      </c>
      <c r="L1373">
        <f>INDEX('PB2'!$D$2:$AQ$224,MATCH(A1373,'PB2'!$B$2:$B$224,0),MATCH(G1373,'PB2'!$D$1:$AQ$1,0))</f>
        <v>4.4760379791259801</v>
      </c>
      <c r="M1373" s="16">
        <f t="shared" si="104"/>
        <v>0.22341186662479268</v>
      </c>
      <c r="N1373" s="6">
        <f>INDEX('ROA2'!$D$2:$AQ$224,MATCH(A1373,'ROA2'!$B$2:$B$224,0),MATCH(G1373,'ROA2'!$D$1:$AQ$1,0))</f>
        <v>5.3286328315734899</v>
      </c>
      <c r="O1373" s="6">
        <v>757.68025599999999</v>
      </c>
      <c r="P1373" s="28">
        <v>0.33692058748034082</v>
      </c>
    </row>
    <row r="1374" spans="1:16" x14ac:dyDescent="0.3">
      <c r="A1374" t="s">
        <v>484</v>
      </c>
      <c r="B1374" t="e">
        <f>VLOOKUP(A1374,Sheet3!L:L,1,FALSE)</f>
        <v>#N/A</v>
      </c>
      <c r="C1374" t="str">
        <f>VLOOKUP(A1374,'ALL - prices'!B:C,2,FALSE)</f>
        <v>BOYD GROUP INC</v>
      </c>
      <c r="D1374" t="str">
        <f>VLOOKUP(A1374,'ALL - prices'!B:I,8,FALSE)</f>
        <v>Industrials</v>
      </c>
      <c r="E1374">
        <v>2018</v>
      </c>
      <c r="F1374" t="s">
        <v>679</v>
      </c>
      <c r="G1374" t="str">
        <f t="shared" si="102"/>
        <v>2018-Q1</v>
      </c>
      <c r="H1374" s="4">
        <f>INDEX('ALL - prices'!$J$3:$DY$219,MATCH('COMBINED DATA'!A1374,'ALL - prices'!$B$3:$B$219,0),MATCH('COMBINED DATA'!G1374,'ALL - prices'!$J$1:$DY$1,0))</f>
        <v>101.74939999999999</v>
      </c>
      <c r="I1374" s="14">
        <f t="shared" si="101"/>
        <v>10.735299779194175</v>
      </c>
      <c r="J1374" s="15">
        <f>INDEX(MarketCap2!$E$2:$AR$224,MATCH(A1374,MarketCap2!$B$2:$B$224,0),MATCH(G1374,MarketCap2!$E$1:$AR$1,0))</f>
        <v>2032907136</v>
      </c>
      <c r="K1374">
        <f t="shared" si="103"/>
        <v>21.432732692241416</v>
      </c>
      <c r="L1374">
        <f>INDEX('PB2'!$D$2:$AQ$224,MATCH(A1374,'PB2'!$B$2:$B$224,0),MATCH(G1374,'PB2'!$D$1:$AQ$1,0))</f>
        <v>4.3016710281372097</v>
      </c>
      <c r="M1374" s="16">
        <f t="shared" si="104"/>
        <v>0.23246779994541766</v>
      </c>
      <c r="N1374" s="6">
        <f>INDEX('ROA2'!$D$2:$AQ$224,MATCH(A1374,'ROA2'!$B$2:$B$224,0),MATCH(G1374,'ROA2'!$D$1:$AQ$1,0))</f>
        <v>6.6825280189514196</v>
      </c>
      <c r="O1374" s="6">
        <v>807.370496</v>
      </c>
      <c r="P1374" s="28">
        <v>6.5582070545599669E-2</v>
      </c>
    </row>
    <row r="1375" spans="1:16" x14ac:dyDescent="0.3">
      <c r="A1375" t="s">
        <v>484</v>
      </c>
      <c r="B1375" t="e">
        <f>VLOOKUP(A1375,Sheet3!L:L,1,FALSE)</f>
        <v>#N/A</v>
      </c>
      <c r="C1375" t="str">
        <f>VLOOKUP(A1375,'ALL - prices'!B:C,2,FALSE)</f>
        <v>BOYD GROUP INC</v>
      </c>
      <c r="D1375" t="str">
        <f>VLOOKUP(A1375,'ALL - prices'!B:I,8,FALSE)</f>
        <v>Industrials</v>
      </c>
      <c r="E1375">
        <v>2018</v>
      </c>
      <c r="F1375" t="s">
        <v>680</v>
      </c>
      <c r="G1375" t="str">
        <f t="shared" si="102"/>
        <v>2018-Q2</v>
      </c>
      <c r="H1375" s="4">
        <f>INDEX('ALL - prices'!$J$3:$DY$219,MATCH('COMBINED DATA'!A1375,'ALL - prices'!$B$3:$B$219,0),MATCH('COMBINED DATA'!G1375,'ALL - prices'!$J$1:$DY$1,0))</f>
        <v>114.6091</v>
      </c>
      <c r="I1375" s="14">
        <f t="shared" si="101"/>
        <v>22.088597833176959</v>
      </c>
      <c r="J1375" s="15">
        <f>INDEX(MarketCap2!$E$2:$AR$224,MATCH(A1375,MarketCap2!$B$2:$B$224,0),MATCH(G1375,MarketCap2!$E$1:$AR$1,0))</f>
        <v>2287166976</v>
      </c>
      <c r="K1375">
        <f t="shared" si="103"/>
        <v>21.550579760253239</v>
      </c>
      <c r="L1375">
        <f>INDEX('PB2'!$D$2:$AQ$224,MATCH(A1375,'PB2'!$B$2:$B$224,0),MATCH(G1375,'PB2'!$D$1:$AQ$1,0))</f>
        <v>4.6503281593322798</v>
      </c>
      <c r="M1375" s="16">
        <f t="shared" si="104"/>
        <v>0.21503858775927451</v>
      </c>
      <c r="N1375" s="6">
        <f>INDEX('ROA2'!$D$2:$AQ$224,MATCH(A1375,'ROA2'!$B$2:$B$224,0),MATCH(G1375,'ROA2'!$D$1:$AQ$1,0))</f>
        <v>6.9108171463012704</v>
      </c>
      <c r="O1375" s="6">
        <v>812.48038399999996</v>
      </c>
      <c r="P1375" s="28">
        <v>6.3290497055765033E-3</v>
      </c>
    </row>
    <row r="1376" spans="1:16" x14ac:dyDescent="0.3">
      <c r="A1376" t="s">
        <v>484</v>
      </c>
      <c r="B1376" t="e">
        <f>VLOOKUP(A1376,Sheet3!L:L,1,FALSE)</f>
        <v>#N/A</v>
      </c>
      <c r="C1376" t="str">
        <f>VLOOKUP(A1376,'ALL - prices'!B:C,2,FALSE)</f>
        <v>BOYD GROUP INC</v>
      </c>
      <c r="D1376" t="str">
        <f>VLOOKUP(A1376,'ALL - prices'!B:I,8,FALSE)</f>
        <v>Industrials</v>
      </c>
      <c r="E1376">
        <v>2018</v>
      </c>
      <c r="F1376" t="s">
        <v>681</v>
      </c>
      <c r="G1376" t="str">
        <f t="shared" si="102"/>
        <v>2018-Q3</v>
      </c>
      <c r="H1376" s="4">
        <f>INDEX('ALL - prices'!$J$3:$DY$219,MATCH('COMBINED DATA'!A1376,'ALL - prices'!$B$3:$B$219,0),MATCH('COMBINED DATA'!G1376,'ALL - prices'!$J$1:$DY$1,0))</f>
        <v>123.3147</v>
      </c>
      <c r="I1376" s="14">
        <f t="shared" si="101"/>
        <v>27.939601632136739</v>
      </c>
      <c r="J1376" s="15">
        <f>INDEX(MarketCap2!$E$2:$AR$224,MATCH(A1376,MarketCap2!$B$2:$B$224,0),MATCH(G1376,MarketCap2!$E$1:$AR$1,0))</f>
        <v>2458299392</v>
      </c>
      <c r="K1376">
        <f t="shared" si="103"/>
        <v>21.622735643764806</v>
      </c>
      <c r="L1376">
        <f>INDEX('PB2'!$D$2:$AQ$224,MATCH(A1376,'PB2'!$B$2:$B$224,0),MATCH(G1376,'PB2'!$D$1:$AQ$1,0))</f>
        <v>4.6761288642883301</v>
      </c>
      <c r="M1376" s="16">
        <f t="shared" si="104"/>
        <v>0.21385210481195585</v>
      </c>
      <c r="N1376" s="6">
        <f>INDEX('ROA2'!$D$2:$AQ$224,MATCH(A1376,'ROA2'!$B$2:$B$224,0),MATCH(G1376,'ROA2'!$D$1:$AQ$1,0))</f>
        <v>8.1669731140136701</v>
      </c>
      <c r="O1376" s="6">
        <v>821.60211200000003</v>
      </c>
      <c r="P1376" s="28">
        <v>1.1227013205035207E-2</v>
      </c>
    </row>
    <row r="1377" spans="1:16" x14ac:dyDescent="0.3">
      <c r="A1377" t="s">
        <v>484</v>
      </c>
      <c r="B1377" t="e">
        <f>VLOOKUP(A1377,Sheet3!L:L,1,FALSE)</f>
        <v>#N/A</v>
      </c>
      <c r="C1377" t="str">
        <f>VLOOKUP(A1377,'ALL - prices'!B:C,2,FALSE)</f>
        <v>BOYD GROUP INC</v>
      </c>
      <c r="D1377" t="str">
        <f>VLOOKUP(A1377,'ALL - prices'!B:I,8,FALSE)</f>
        <v>Industrials</v>
      </c>
      <c r="E1377">
        <v>2018</v>
      </c>
      <c r="F1377" t="s">
        <v>682</v>
      </c>
      <c r="G1377" t="str">
        <f t="shared" si="102"/>
        <v>2018-Q4</v>
      </c>
      <c r="H1377" s="4">
        <f>INDEX('ALL - prices'!$J$3:$DY$219,MATCH('COMBINED DATA'!A1377,'ALL - prices'!$B$3:$B$219,0),MATCH('COMBINED DATA'!G1377,'ALL - prices'!$J$1:$DY$1,0))</f>
        <v>110.6906</v>
      </c>
      <c r="I1377" s="14">
        <f t="shared" si="101"/>
        <v>26.343867674723331</v>
      </c>
      <c r="J1377" s="15">
        <f>INDEX(MarketCap2!$E$2:$AR$224,MATCH(A1377,MarketCap2!$B$2:$B$224,0),MATCH(G1377,MarketCap2!$E$1:$AR$1,0))</f>
        <v>2204039680</v>
      </c>
      <c r="K1377">
        <f t="shared" si="103"/>
        <v>21.513557731704779</v>
      </c>
      <c r="L1377">
        <f>INDEX('PB2'!$D$2:$AQ$224,MATCH(A1377,'PB2'!$B$2:$B$224,0),MATCH(G1377,'PB2'!$D$1:$AQ$1,0))</f>
        <v>3.92060494422913</v>
      </c>
      <c r="M1377" s="16">
        <f t="shared" si="104"/>
        <v>0.25506267890416595</v>
      </c>
      <c r="N1377" s="6">
        <f>INDEX('ROA2'!$D$2:$AQ$224,MATCH(A1377,'ROA2'!$B$2:$B$224,0),MATCH(G1377,'ROA2'!$D$1:$AQ$1,0))</f>
        <v>7.0873441696167001</v>
      </c>
      <c r="O1377" s="6">
        <v>815.30105600000002</v>
      </c>
      <c r="P1377" s="28">
        <v>-7.6692305289497806E-3</v>
      </c>
    </row>
    <row r="1378" spans="1:16" x14ac:dyDescent="0.3">
      <c r="A1378" t="s">
        <v>484</v>
      </c>
      <c r="B1378" t="e">
        <f>VLOOKUP(A1378,Sheet3!L:L,1,FALSE)</f>
        <v>#N/A</v>
      </c>
      <c r="C1378" t="str">
        <f>VLOOKUP(A1378,'ALL - prices'!B:C,2,FALSE)</f>
        <v>BOYD GROUP INC</v>
      </c>
      <c r="D1378" t="str">
        <f>VLOOKUP(A1378,'ALL - prices'!B:I,8,FALSE)</f>
        <v>Industrials</v>
      </c>
      <c r="E1378">
        <v>2019</v>
      </c>
      <c r="F1378" t="s">
        <v>679</v>
      </c>
      <c r="G1378" t="str">
        <f t="shared" si="102"/>
        <v>2019-Q1</v>
      </c>
      <c r="H1378" s="4">
        <f>INDEX('ALL - prices'!$J$3:$DY$219,MATCH('COMBINED DATA'!A1378,'ALL - prices'!$B$3:$B$219,0),MATCH('COMBINED DATA'!G1378,'ALL - prices'!$J$1:$DY$1,0))</f>
        <v>134.90369999999999</v>
      </c>
      <c r="I1378" s="14">
        <f t="shared" si="101"/>
        <v>22.712742465849271</v>
      </c>
      <c r="J1378" s="15">
        <f>INDEX(MarketCap2!$E$2:$AR$224,MATCH(A1378,MarketCap2!$B$2:$B$224,0),MATCH(G1378,MarketCap2!$E$1:$AR$1,0))</f>
        <v>2683289088</v>
      </c>
      <c r="K1378">
        <f t="shared" si="103"/>
        <v>21.710309150628731</v>
      </c>
      <c r="L1378">
        <f>INDEX('PB2'!$D$2:$AQ$224,MATCH(A1378,'PB2'!$B$2:$B$224,0),MATCH(G1378,'PB2'!$D$1:$AQ$1,0))</f>
        <v>4.7980771064758301</v>
      </c>
      <c r="M1378" s="16">
        <f t="shared" si="104"/>
        <v>0.20841682570093092</v>
      </c>
      <c r="N1378" s="6">
        <f>INDEX('ROA2'!$D$2:$AQ$224,MATCH(A1378,'ROA2'!$B$2:$B$224,0),MATCH(G1378,'ROA2'!$D$1:$AQ$1,0))</f>
        <v>6.9169969558715803</v>
      </c>
      <c r="O1378" s="6">
        <v>905.37510399999996</v>
      </c>
      <c r="P1378" s="28">
        <v>0.1104794938472396</v>
      </c>
    </row>
    <row r="1379" spans="1:16" x14ac:dyDescent="0.3">
      <c r="A1379" t="s">
        <v>484</v>
      </c>
      <c r="B1379" t="e">
        <f>VLOOKUP(A1379,Sheet3!L:L,1,FALSE)</f>
        <v>#N/A</v>
      </c>
      <c r="C1379" t="str">
        <f>VLOOKUP(A1379,'ALL - prices'!B:C,2,FALSE)</f>
        <v>BOYD GROUP INC</v>
      </c>
      <c r="D1379" t="str">
        <f>VLOOKUP(A1379,'ALL - prices'!B:I,8,FALSE)</f>
        <v>Industrials</v>
      </c>
      <c r="E1379">
        <v>2019</v>
      </c>
      <c r="F1379" t="s">
        <v>680</v>
      </c>
      <c r="G1379" t="str">
        <f t="shared" si="102"/>
        <v>2019-Q2</v>
      </c>
      <c r="H1379" s="4">
        <f>INDEX('ALL - prices'!$J$3:$DY$219,MATCH('COMBINED DATA'!A1379,'ALL - prices'!$B$3:$B$219,0),MATCH('COMBINED DATA'!G1379,'ALL - prices'!$J$1:$DY$1,0))</f>
        <v>162.47329999999999</v>
      </c>
      <c r="I1379" s="14">
        <f t="shared" si="101"/>
        <v>26.072499880317839</v>
      </c>
      <c r="J1379" s="15">
        <f>INDEX(MarketCap2!$E$2:$AR$224,MATCH(A1379,MarketCap2!$B$2:$B$224,0),MATCH(G1379,MarketCap2!$E$1:$AR$1,0))</f>
        <v>3228884224</v>
      </c>
      <c r="K1379">
        <f t="shared" si="103"/>
        <v>21.895402473016254</v>
      </c>
      <c r="L1379">
        <f>INDEX('PB2'!$D$2:$AQ$224,MATCH(A1379,'PB2'!$B$2:$B$224,0),MATCH(G1379,'PB2'!$D$1:$AQ$1,0))</f>
        <v>5.8176112174987802</v>
      </c>
      <c r="M1379" s="16">
        <f t="shared" si="104"/>
        <v>0.17189185777696903</v>
      </c>
      <c r="N1379" s="6">
        <f>INDEX('ROA2'!$D$2:$AQ$224,MATCH(A1379,'ROA2'!$B$2:$B$224,0),MATCH(G1379,'ROA2'!$D$1:$AQ$1,0))</f>
        <v>5.7060418128967303</v>
      </c>
      <c r="O1379" s="6">
        <v>1332.456064</v>
      </c>
      <c r="P1379" s="28">
        <v>0.4717171458692993</v>
      </c>
    </row>
    <row r="1380" spans="1:16" x14ac:dyDescent="0.3">
      <c r="A1380" t="s">
        <v>484</v>
      </c>
      <c r="B1380" t="e">
        <f>VLOOKUP(A1380,Sheet3!L:L,1,FALSE)</f>
        <v>#N/A</v>
      </c>
      <c r="C1380" t="str">
        <f>VLOOKUP(A1380,'ALL - prices'!B:C,2,FALSE)</f>
        <v>BOYD GROUP INC</v>
      </c>
      <c r="D1380" t="str">
        <f>VLOOKUP(A1380,'ALL - prices'!B:I,8,FALSE)</f>
        <v>Industrials</v>
      </c>
      <c r="E1380">
        <v>2019</v>
      </c>
      <c r="F1380" t="s">
        <v>681</v>
      </c>
      <c r="G1380" t="str">
        <f t="shared" si="102"/>
        <v>2019-Q3</v>
      </c>
      <c r="H1380" s="4">
        <f>INDEX('ALL - prices'!$J$3:$DY$219,MATCH('COMBINED DATA'!A1380,'ALL - prices'!$B$3:$B$219,0),MATCH('COMBINED DATA'!G1380,'ALL - prices'!$J$1:$DY$1,0))</f>
        <v>172.5239</v>
      </c>
      <c r="I1380" s="14">
        <f t="shared" si="101"/>
        <v>28.024858965152177</v>
      </c>
      <c r="J1380" s="15">
        <f>INDEX(MarketCap2!$E$2:$AR$224,MATCH(A1380,MarketCap2!$B$2:$B$224,0),MATCH(G1380,MarketCap2!$E$1:$AR$1,0))</f>
        <v>3425969664</v>
      </c>
      <c r="K1380">
        <f t="shared" si="103"/>
        <v>21.954650382168158</v>
      </c>
      <c r="L1380">
        <f>INDEX('PB2'!$D$2:$AQ$224,MATCH(A1380,'PB2'!$B$2:$B$224,0),MATCH(G1380,'PB2'!$D$1:$AQ$1,0))</f>
        <v>5.9880108833312997</v>
      </c>
      <c r="M1380" s="16">
        <f t="shared" si="104"/>
        <v>0.16700036447556885</v>
      </c>
      <c r="N1380" s="6">
        <f>INDEX('ROA2'!$D$2:$AQ$224,MATCH(A1380,'ROA2'!$B$2:$B$224,0),MATCH(G1380,'ROA2'!$D$1:$AQ$1,0))</f>
        <v>5.67773389816284</v>
      </c>
      <c r="O1380" s="6">
        <v>1370.57664</v>
      </c>
      <c r="P1380" s="28">
        <v>2.8609255516885868E-2</v>
      </c>
    </row>
    <row r="1381" spans="1:16" x14ac:dyDescent="0.3">
      <c r="A1381" t="s">
        <v>484</v>
      </c>
      <c r="B1381" t="e">
        <f>VLOOKUP(A1381,Sheet3!L:L,1,FALSE)</f>
        <v>#N/A</v>
      </c>
      <c r="C1381" t="str">
        <f>VLOOKUP(A1381,'ALL - prices'!B:C,2,FALSE)</f>
        <v>BOYD GROUP INC</v>
      </c>
      <c r="D1381" t="str">
        <f>VLOOKUP(A1381,'ALL - prices'!B:I,8,FALSE)</f>
        <v>Industrials</v>
      </c>
      <c r="E1381">
        <v>2019</v>
      </c>
      <c r="F1381" t="s">
        <v>682</v>
      </c>
      <c r="G1381" t="str">
        <f t="shared" si="102"/>
        <v>2019-Q4</v>
      </c>
      <c r="H1381" s="4">
        <f>INDEX('ALL - prices'!$J$3:$DY$219,MATCH('COMBINED DATA'!A1381,'ALL - prices'!$B$3:$B$219,0),MATCH('COMBINED DATA'!G1381,'ALL - prices'!$J$1:$DY$1,0))</f>
        <v>198.6369</v>
      </c>
      <c r="I1381" s="14">
        <f t="shared" si="101"/>
        <v>31.853264342855805</v>
      </c>
      <c r="J1381" s="15">
        <f>INDEX(MarketCap2!$E$2:$AR$224,MATCH(A1381,MarketCap2!$B$2:$B$224,0),MATCH(G1381,MarketCap2!$E$1:$AR$1,0))</f>
        <v>3941709056</v>
      </c>
      <c r="K1381">
        <f t="shared" si="103"/>
        <v>22.094880236763377</v>
      </c>
      <c r="L1381">
        <f>INDEX('PB2'!$D$2:$AQ$224,MATCH(A1381,'PB2'!$B$2:$B$224,0),MATCH(G1381,'PB2'!$D$1:$AQ$1,0))</f>
        <v>6.6096439361572301</v>
      </c>
      <c r="M1381" s="16">
        <f t="shared" si="104"/>
        <v>0.15129408023473476</v>
      </c>
      <c r="N1381" s="6">
        <f>INDEX('ROA2'!$D$2:$AQ$224,MATCH(A1381,'ROA2'!$B$2:$B$224,0),MATCH(G1381,'ROA2'!$D$1:$AQ$1,0))</f>
        <v>5.4211077690124503</v>
      </c>
      <c r="O1381" s="6">
        <v>1426.671744</v>
      </c>
      <c r="P1381" s="28">
        <v>4.0928104538539338E-2</v>
      </c>
    </row>
    <row r="1382" spans="1:16" x14ac:dyDescent="0.3">
      <c r="A1382" t="s">
        <v>484</v>
      </c>
      <c r="B1382" t="e">
        <f>VLOOKUP(A1382,Sheet3!L:L,1,FALSE)</f>
        <v>#N/A</v>
      </c>
      <c r="C1382" t="str">
        <f>VLOOKUP(A1382,'ALL - prices'!B:C,2,FALSE)</f>
        <v>BOYD GROUP INC</v>
      </c>
      <c r="D1382" t="str">
        <f>VLOOKUP(A1382,'ALL - prices'!B:I,8,FALSE)</f>
        <v>Industrials</v>
      </c>
      <c r="E1382">
        <v>2020</v>
      </c>
      <c r="F1382" t="s">
        <v>679</v>
      </c>
      <c r="G1382" t="str">
        <f t="shared" si="102"/>
        <v>2020-Q1</v>
      </c>
      <c r="H1382" s="4">
        <f>INDEX('ALL - prices'!$J$3:$DY$219,MATCH('COMBINED DATA'!A1382,'ALL - prices'!$B$3:$B$219,0),MATCH('COMBINED DATA'!G1382,'ALL - prices'!$J$1:$DY$1,0))</f>
        <v>144.19909999999999</v>
      </c>
      <c r="I1382" s="14">
        <f t="shared" si="101"/>
        <v>7.8044060322252209</v>
      </c>
      <c r="J1382" s="15">
        <f>INDEX(MarketCap2!$E$2:$AR$224,MATCH(A1382,MarketCap2!$B$2:$B$224,0),MATCH(G1382,MarketCap2!$E$1:$AR$1,0))</f>
        <v>2960354048</v>
      </c>
      <c r="K1382">
        <f t="shared" si="103"/>
        <v>21.808574708940387</v>
      </c>
      <c r="L1382">
        <f>INDEX('PB2'!$D$2:$AQ$224,MATCH(A1382,'PB2'!$B$2:$B$224,0),MATCH(G1382,'PB2'!$D$1:$AQ$1,0))</f>
        <v>4.1077728271484402</v>
      </c>
      <c r="M1382" s="16">
        <f t="shared" si="104"/>
        <v>0.24344092092701883</v>
      </c>
      <c r="N1382" s="6">
        <f>INDEX('ROA2'!$D$2:$AQ$224,MATCH(A1382,'ROA2'!$B$2:$B$224,0),MATCH(G1382,'ROA2'!$D$1:$AQ$1,0))</f>
        <v>4.0926570892334002</v>
      </c>
      <c r="O1382" s="6">
        <v>1464.9815040000001</v>
      </c>
      <c r="P1382" s="28">
        <v>2.685253994909154E-2</v>
      </c>
    </row>
    <row r="1383" spans="1:16" x14ac:dyDescent="0.3">
      <c r="A1383" t="s">
        <v>484</v>
      </c>
      <c r="B1383" t="e">
        <f>VLOOKUP(A1383,Sheet3!L:L,1,FALSE)</f>
        <v>#N/A</v>
      </c>
      <c r="C1383" t="str">
        <f>VLOOKUP(A1383,'ALL - prices'!B:C,2,FALSE)</f>
        <v>BOYD GROUP INC</v>
      </c>
      <c r="D1383" t="str">
        <f>VLOOKUP(A1383,'ALL - prices'!B:I,8,FALSE)</f>
        <v>Industrials</v>
      </c>
      <c r="E1383">
        <v>2020</v>
      </c>
      <c r="F1383" t="s">
        <v>680</v>
      </c>
      <c r="G1383" t="str">
        <f t="shared" si="102"/>
        <v>2020-Q2</v>
      </c>
      <c r="H1383" s="4">
        <f>INDEX('ALL - prices'!$J$3:$DY$219,MATCH('COMBINED DATA'!A1383,'ALL - prices'!$B$3:$B$219,0),MATCH('COMBINED DATA'!G1383,'ALL - prices'!$J$1:$DY$1,0))</f>
        <v>199.03299999999999</v>
      </c>
      <c r="I1383" s="14">
        <f t="shared" si="101"/>
        <v>8.5973023805435549</v>
      </c>
      <c r="J1383" s="15">
        <f>INDEX(MarketCap2!$E$2:$AR$224,MATCH(A1383,MarketCap2!$B$2:$B$224,0),MATCH(G1383,MarketCap2!$E$1:$AR$1,0))</f>
        <v>4338886144</v>
      </c>
      <c r="K1383">
        <f t="shared" si="103"/>
        <v>22.190883503270847</v>
      </c>
      <c r="L1383">
        <f>INDEX('PB2'!$D$2:$AQ$224,MATCH(A1383,'PB2'!$B$2:$B$224,0),MATCH(G1383,'PB2'!$D$1:$AQ$1,0))</f>
        <v>4.7659749984741202</v>
      </c>
      <c r="M1383" s="16">
        <f t="shared" si="104"/>
        <v>0.20982065586163609</v>
      </c>
      <c r="N1383" s="6">
        <f>INDEX('ROA2'!$D$2:$AQ$224,MATCH(A1383,'ROA2'!$B$2:$B$224,0),MATCH(G1383,'ROA2'!$D$1:$AQ$1,0))</f>
        <v>2.98454093933106</v>
      </c>
      <c r="O1383" s="6">
        <v>1834.4564479999999</v>
      </c>
      <c r="P1383" s="28">
        <v>0.25220451110896741</v>
      </c>
    </row>
    <row r="1384" spans="1:16" x14ac:dyDescent="0.3">
      <c r="A1384" t="s">
        <v>484</v>
      </c>
      <c r="B1384" t="e">
        <f>VLOOKUP(A1384,Sheet3!L:L,1,FALSE)</f>
        <v>#N/A</v>
      </c>
      <c r="C1384" t="str">
        <f>VLOOKUP(A1384,'ALL - prices'!B:C,2,FALSE)</f>
        <v>BOYD GROUP INC</v>
      </c>
      <c r="D1384" t="str">
        <f>VLOOKUP(A1384,'ALL - prices'!B:I,8,FALSE)</f>
        <v>Industrials</v>
      </c>
      <c r="E1384">
        <v>2020</v>
      </c>
      <c r="F1384" t="s">
        <v>681</v>
      </c>
      <c r="G1384" t="str">
        <f t="shared" si="102"/>
        <v>2020-Q3</v>
      </c>
      <c r="H1384" s="4">
        <f>INDEX('ALL - prices'!$J$3:$DY$219,MATCH('COMBINED DATA'!A1384,'ALL - prices'!$B$3:$B$219,0),MATCH('COMBINED DATA'!G1384,'ALL - prices'!$J$1:$DY$1,0))</f>
        <v>202.71520000000001</v>
      </c>
      <c r="I1384" s="14">
        <f t="shared" si="101"/>
        <v>9.3758193193981789</v>
      </c>
      <c r="J1384" s="15">
        <f>INDEX(MarketCap2!$E$2:$AR$224,MATCH(A1384,MarketCap2!$B$2:$B$224,0),MATCH(G1384,MarketCap2!$E$1:$AR$1,0))</f>
        <v>4416186368</v>
      </c>
      <c r="K1384">
        <f t="shared" si="103"/>
        <v>22.208542347929239</v>
      </c>
      <c r="L1384">
        <f>INDEX('PB2'!$D$2:$AQ$224,MATCH(A1384,'PB2'!$B$2:$B$224,0),MATCH(G1384,'PB2'!$D$1:$AQ$1,0))</f>
        <v>4.8218898773193404</v>
      </c>
      <c r="M1384" s="16">
        <f t="shared" si="104"/>
        <v>0.20738756492629307</v>
      </c>
      <c r="N1384" s="6">
        <f>INDEX('ROA2'!$D$2:$AQ$224,MATCH(A1384,'ROA2'!$B$2:$B$224,0),MATCH(G1384,'ROA2'!$D$1:$AQ$1,0))</f>
        <v>2.11311006546021</v>
      </c>
      <c r="O1384" s="6">
        <v>1783.3350399999999</v>
      </c>
      <c r="P1384" s="28">
        <v>-2.7867332612739125E-2</v>
      </c>
    </row>
    <row r="1385" spans="1:16" x14ac:dyDescent="0.3">
      <c r="A1385" t="s">
        <v>484</v>
      </c>
      <c r="B1385" t="e">
        <f>VLOOKUP(A1385,Sheet3!L:L,1,FALSE)</f>
        <v>#N/A</v>
      </c>
      <c r="C1385" t="str">
        <f>VLOOKUP(A1385,'ALL - prices'!B:C,2,FALSE)</f>
        <v>BOYD GROUP INC</v>
      </c>
      <c r="D1385" t="str">
        <f>VLOOKUP(A1385,'ALL - prices'!B:I,8,FALSE)</f>
        <v>Industrials</v>
      </c>
      <c r="E1385">
        <v>2020</v>
      </c>
      <c r="F1385" t="s">
        <v>682</v>
      </c>
      <c r="G1385" t="str">
        <f t="shared" si="102"/>
        <v>2020-Q4</v>
      </c>
      <c r="H1385" s="4">
        <f>INDEX('ALL - prices'!$J$3:$DY$219,MATCH('COMBINED DATA'!A1385,'ALL - prices'!$B$3:$B$219,0),MATCH('COMBINED DATA'!G1385,'ALL - prices'!$J$1:$DY$1,0))</f>
        <v>216.54140000000001</v>
      </c>
      <c r="I1385" s="14">
        <f t="shared" si="101"/>
        <v>15.130448847577746</v>
      </c>
      <c r="J1385" s="15">
        <f>INDEX(MarketCap2!$E$2:$AR$224,MATCH(A1385,MarketCap2!$B$2:$B$224,0),MATCH(G1385,MarketCap2!$E$1:$AR$1,0))</f>
        <v>4714435072</v>
      </c>
      <c r="K1385">
        <f t="shared" si="103"/>
        <v>22.273894930795109</v>
      </c>
      <c r="L1385">
        <f>INDEX('PB2'!$D$2:$AQ$224,MATCH(A1385,'PB2'!$B$2:$B$224,0),MATCH(G1385,'PB2'!$D$1:$AQ$1,0))</f>
        <v>5.2028479576110804</v>
      </c>
      <c r="M1385" s="16">
        <f t="shared" si="104"/>
        <v>0.19220242608418567</v>
      </c>
      <c r="N1385" s="6">
        <f>INDEX('ROA2'!$D$2:$AQ$224,MATCH(A1385,'ROA2'!$B$2:$B$224,0),MATCH(G1385,'ROA2'!$D$1:$AQ$1,0))</f>
        <v>2.58748507499695</v>
      </c>
      <c r="O1385" s="6">
        <v>1539.136</v>
      </c>
      <c r="P1385" s="28">
        <v>-0.13693391007446362</v>
      </c>
    </row>
    <row r="1386" spans="1:16" x14ac:dyDescent="0.3">
      <c r="A1386" t="s">
        <v>484</v>
      </c>
      <c r="B1386" t="e">
        <f>VLOOKUP(A1386,Sheet3!L:L,1,FALSE)</f>
        <v>#N/A</v>
      </c>
      <c r="C1386" t="str">
        <f>VLOOKUP(A1386,'ALL - prices'!B:C,2,FALSE)</f>
        <v>BOYD GROUP INC</v>
      </c>
      <c r="D1386" t="str">
        <f>VLOOKUP(A1386,'ALL - prices'!B:I,8,FALSE)</f>
        <v>Industrials</v>
      </c>
      <c r="E1386">
        <v>2021</v>
      </c>
      <c r="F1386" t="s">
        <v>679</v>
      </c>
      <c r="G1386" t="str">
        <f t="shared" si="102"/>
        <v>2021-Q1</v>
      </c>
      <c r="H1386" s="4">
        <f>INDEX('ALL - prices'!$J$3:$DY$219,MATCH('COMBINED DATA'!A1386,'ALL - prices'!$B$3:$B$219,0),MATCH('COMBINED DATA'!G1386,'ALL - prices'!$J$1:$DY$1,0))</f>
        <v>210.14689999999999</v>
      </c>
      <c r="I1386" s="14">
        <f t="shared" si="101"/>
        <v>30.549571436710078</v>
      </c>
      <c r="J1386" s="15">
        <f>INDEX(MarketCap2!$E$2:$AR$224,MATCH(A1386,MarketCap2!$B$2:$B$224,0),MATCH(G1386,MarketCap2!$E$1:$AR$1,0))</f>
        <v>4572289024</v>
      </c>
      <c r="K1386">
        <f t="shared" si="103"/>
        <v>22.243279796978911</v>
      </c>
      <c r="L1386">
        <f>INDEX('PB2'!$D$2:$AQ$224,MATCH(A1386,'PB2'!$B$2:$B$224,0),MATCH(G1386,'PB2'!$D$1:$AQ$1,0))</f>
        <v>5.0560622215270996</v>
      </c>
      <c r="M1386" s="16">
        <f t="shared" si="104"/>
        <v>0.19778237612312582</v>
      </c>
      <c r="N1386" s="6">
        <f>INDEX('ROA2'!$D$2:$AQ$224,MATCH(A1386,'ROA2'!$B$2:$B$224,0),MATCH(G1386,'ROA2'!$D$1:$AQ$1,0))</f>
        <v>2.9590809345245401</v>
      </c>
      <c r="O1386" s="6">
        <v>1567.1248639999999</v>
      </c>
      <c r="P1386" s="28">
        <v>1.8184789388332106E-2</v>
      </c>
    </row>
    <row r="1387" spans="1:16" x14ac:dyDescent="0.3">
      <c r="A1387" t="s">
        <v>484</v>
      </c>
      <c r="B1387" t="e">
        <f>VLOOKUP(A1387,Sheet3!L:L,1,FALSE)</f>
        <v>#N/A</v>
      </c>
      <c r="C1387" t="str">
        <f>VLOOKUP(A1387,'ALL - prices'!B:C,2,FALSE)</f>
        <v>BOYD GROUP INC</v>
      </c>
      <c r="D1387" t="str">
        <f>VLOOKUP(A1387,'ALL - prices'!B:I,8,FALSE)</f>
        <v>Industrials</v>
      </c>
      <c r="E1387">
        <v>2021</v>
      </c>
      <c r="F1387" t="s">
        <v>680</v>
      </c>
      <c r="G1387" t="str">
        <f t="shared" si="102"/>
        <v>2021-Q2</v>
      </c>
      <c r="H1387" s="4">
        <f>INDEX('ALL - prices'!$J$3:$DY$219,MATCH('COMBINED DATA'!A1387,'ALL - prices'!$B$3:$B$219,0),MATCH('COMBINED DATA'!G1387,'ALL - prices'!$J$1:$DY$1,0))</f>
        <v>222.76159999999999</v>
      </c>
      <c r="I1387" s="14">
        <f t="shared" si="101"/>
        <v>41.113992592709018</v>
      </c>
      <c r="J1387" s="15">
        <f>INDEX(MarketCap2!$E$2:$AR$224,MATCH(A1387,MarketCap2!$B$2:$B$224,0),MATCH(G1387,MarketCap2!$E$1:$AR$1,0))</f>
        <v>4843697664</v>
      </c>
      <c r="K1387">
        <f t="shared" si="103"/>
        <v>22.300944246155947</v>
      </c>
      <c r="L1387">
        <f>INDEX('PB2'!$D$2:$AQ$224,MATCH(A1387,'PB2'!$B$2:$B$224,0),MATCH(G1387,'PB2'!$D$1:$AQ$1,0))</f>
        <v>5.34733009338379</v>
      </c>
      <c r="M1387" s="16">
        <f t="shared" si="104"/>
        <v>0.18700921441848004</v>
      </c>
      <c r="N1387" s="6">
        <f>INDEX('ROA2'!$D$2:$AQ$224,MATCH(A1387,'ROA2'!$B$2:$B$224,0),MATCH(G1387,'ROA2'!$D$1:$AQ$1,0))</f>
        <v>2.0242240428924601</v>
      </c>
      <c r="O1387" s="6">
        <v>1587.4659839999999</v>
      </c>
      <c r="P1387" s="28">
        <v>1.2979897433367535E-2</v>
      </c>
    </row>
    <row r="1388" spans="1:16" x14ac:dyDescent="0.3">
      <c r="A1388" t="s">
        <v>484</v>
      </c>
      <c r="B1388" t="e">
        <f>VLOOKUP(A1388,Sheet3!L:L,1,FALSE)</f>
        <v>#N/A</v>
      </c>
      <c r="C1388" t="str">
        <f>VLOOKUP(A1388,'ALL - prices'!B:C,2,FALSE)</f>
        <v>BOYD GROUP INC</v>
      </c>
      <c r="D1388" t="str">
        <f>VLOOKUP(A1388,'ALL - prices'!B:I,8,FALSE)</f>
        <v>Industrials</v>
      </c>
      <c r="E1388">
        <v>2021</v>
      </c>
      <c r="F1388" t="s">
        <v>681</v>
      </c>
      <c r="G1388" t="str">
        <f t="shared" si="102"/>
        <v>2021-Q3</v>
      </c>
      <c r="H1388" s="4">
        <f>INDEX('ALL - prices'!$J$3:$DY$219,MATCH('COMBINED DATA'!A1388,'ALL - prices'!$B$3:$B$219,0),MATCH('COMBINED DATA'!G1388,'ALL - prices'!$J$1:$DY$1,0))</f>
        <v>232.15270000000001</v>
      </c>
      <c r="I1388" s="14">
        <f t="shared" si="101"/>
        <v>24.756475974361791</v>
      </c>
      <c r="J1388" s="15">
        <f>INDEX(MarketCap2!$E$2:$AR$224,MATCH(A1388,MarketCap2!$B$2:$B$224,0),MATCH(G1388,MarketCap2!$E$1:$AR$1,0))</f>
        <v>5044892160</v>
      </c>
      <c r="K1388">
        <f t="shared" si="103"/>
        <v>22.341642114904097</v>
      </c>
      <c r="L1388">
        <f>INDEX('PB2'!$D$2:$AQ$224,MATCH(A1388,'PB2'!$B$2:$B$224,0),MATCH(G1388,'PB2'!$D$1:$AQ$1,0))</f>
        <v>5.5003399848937997</v>
      </c>
      <c r="M1388" s="16">
        <f t="shared" si="104"/>
        <v>0.18180694334285011</v>
      </c>
      <c r="N1388" s="6">
        <f>INDEX('ROA2'!$D$2:$AQ$224,MATCH(A1388,'ROA2'!$B$2:$B$224,0),MATCH(G1388,'ROA2'!$D$1:$AQ$1,0))</f>
        <v>2.8595919609069802</v>
      </c>
      <c r="O1388" s="6">
        <v>1726.977024</v>
      </c>
      <c r="P1388" s="28">
        <v>8.7882853179926848E-2</v>
      </c>
    </row>
    <row r="1389" spans="1:16" x14ac:dyDescent="0.3">
      <c r="A1389" t="s">
        <v>484</v>
      </c>
      <c r="B1389" t="e">
        <f>VLOOKUP(A1389,Sheet3!L:L,1,FALSE)</f>
        <v>#N/A</v>
      </c>
      <c r="C1389" t="str">
        <f>VLOOKUP(A1389,'ALL - prices'!B:C,2,FALSE)</f>
        <v>BOYD GROUP INC</v>
      </c>
      <c r="D1389" t="str">
        <f>VLOOKUP(A1389,'ALL - prices'!B:I,8,FALSE)</f>
        <v>Industrials</v>
      </c>
      <c r="E1389">
        <v>2021</v>
      </c>
      <c r="F1389" t="s">
        <v>682</v>
      </c>
      <c r="G1389" t="str">
        <f t="shared" si="102"/>
        <v>2021-Q4</v>
      </c>
      <c r="H1389" s="4">
        <f>INDEX('ALL - prices'!$J$3:$DY$219,MATCH('COMBINED DATA'!A1389,'ALL - prices'!$B$3:$B$219,0),MATCH('COMBINED DATA'!G1389,'ALL - prices'!$J$1:$DY$1,0))</f>
        <v>197.3853</v>
      </c>
      <c r="I1389" s="14">
        <f t="shared" si="101"/>
        <v>28.964464758202695</v>
      </c>
      <c r="J1389" s="15">
        <f>INDEX(MarketCap2!$E$2:$AR$224,MATCH(A1389,MarketCap2!$B$2:$B$224,0),MATCH(G1389,MarketCap2!$E$1:$AR$1,0))</f>
        <v>4286279424</v>
      </c>
      <c r="K1389">
        <f t="shared" si="103"/>
        <v>22.178684926459749</v>
      </c>
      <c r="L1389">
        <f>INDEX('PB2'!$D$2:$AQ$224,MATCH(A1389,'PB2'!$B$2:$B$224,0),MATCH(G1389,'PB2'!$D$1:$AQ$1,0))</f>
        <v>4.6647458076477104</v>
      </c>
      <c r="M1389" s="16">
        <f t="shared" si="104"/>
        <v>0.21437395331606923</v>
      </c>
      <c r="N1389" s="6">
        <f>INDEX('ROA2'!$D$2:$AQ$224,MATCH(A1389,'ROA2'!$B$2:$B$224,0),MATCH(G1389,'ROA2'!$D$1:$AQ$1,0))</f>
        <v>1.9789470434188801</v>
      </c>
      <c r="O1389" s="6">
        <v>1976.87104</v>
      </c>
      <c r="P1389" s="28">
        <v>0.1447002551436376</v>
      </c>
    </row>
    <row r="1390" spans="1:16" x14ac:dyDescent="0.3">
      <c r="A1390" t="s">
        <v>484</v>
      </c>
      <c r="B1390" t="e">
        <f>VLOOKUP(A1390,Sheet3!L:L,1,FALSE)</f>
        <v>#N/A</v>
      </c>
      <c r="C1390" t="str">
        <f>VLOOKUP(A1390,'ALL - prices'!B:C,2,FALSE)</f>
        <v>BOYD GROUP INC</v>
      </c>
      <c r="D1390" t="str">
        <f>VLOOKUP(A1390,'ALL - prices'!B:I,8,FALSE)</f>
        <v>Industrials</v>
      </c>
      <c r="E1390">
        <v>2022</v>
      </c>
      <c r="F1390" t="s">
        <v>679</v>
      </c>
      <c r="G1390" t="str">
        <f t="shared" si="102"/>
        <v>2022-Q1</v>
      </c>
      <c r="H1390" s="4">
        <f>INDEX('ALL - prices'!$J$3:$DY$219,MATCH('COMBINED DATA'!A1390,'ALL - prices'!$B$3:$B$219,0),MATCH('COMBINED DATA'!G1390,'ALL - prices'!$J$1:$DY$1,0))</f>
        <v>163.85640000000001</v>
      </c>
      <c r="I1390" s="14">
        <f t="shared" si="101"/>
        <v>35.53064901485287</v>
      </c>
      <c r="J1390" s="15">
        <f>INDEX(MarketCap2!$E$2:$AR$224,MATCH(A1390,MarketCap2!$B$2:$B$224,0),MATCH(G1390,MarketCap2!$E$1:$AR$1,0))</f>
        <v>3555151104</v>
      </c>
      <c r="K1390">
        <f t="shared" si="103"/>
        <v>21.991663403939668</v>
      </c>
      <c r="L1390">
        <f>INDEX('PB2'!$D$2:$AQ$224,MATCH(A1390,'PB2'!$B$2:$B$224,0),MATCH(G1390,'PB2'!$D$1:$AQ$1,0))</f>
        <v>3.91057205200195</v>
      </c>
      <c r="M1390" s="16">
        <f t="shared" si="104"/>
        <v>0.25571706305425757</v>
      </c>
      <c r="N1390" s="6">
        <f>INDEX('ROA2'!$D$2:$AQ$224,MATCH(A1390,'ROA2'!$B$2:$B$224,0),MATCH(G1390,'ROA2'!$D$1:$AQ$1,0))</f>
        <v>1.30987501144409</v>
      </c>
      <c r="O1390" s="6">
        <v>2027.1270400000001</v>
      </c>
      <c r="P1390" s="28">
        <v>2.5421992119425293E-2</v>
      </c>
    </row>
    <row r="1391" spans="1:16" x14ac:dyDescent="0.3">
      <c r="A1391" t="s">
        <v>484</v>
      </c>
      <c r="B1391" t="e">
        <f>VLOOKUP(A1391,Sheet3!L:L,1,FALSE)</f>
        <v>#N/A</v>
      </c>
      <c r="C1391" t="str">
        <f>VLOOKUP(A1391,'ALL - prices'!B:C,2,FALSE)</f>
        <v>BOYD GROUP INC</v>
      </c>
      <c r="D1391" t="str">
        <f>VLOOKUP(A1391,'ALL - prices'!B:I,8,FALSE)</f>
        <v>Industrials</v>
      </c>
      <c r="E1391">
        <v>2022</v>
      </c>
      <c r="F1391" t="s">
        <v>680</v>
      </c>
      <c r="G1391" t="str">
        <f t="shared" si="102"/>
        <v>2022-Q2</v>
      </c>
      <c r="H1391" s="4">
        <f>INDEX('ALL - prices'!$J$3:$DY$219,MATCH('COMBINED DATA'!A1391,'ALL - prices'!$B$3:$B$219,0),MATCH('COMBINED DATA'!G1391,'ALL - prices'!$J$1:$DY$1,0))</f>
        <v>137.37039999999999</v>
      </c>
      <c r="I1391" s="14">
        <f t="shared" si="101"/>
        <v>32.229647108679288</v>
      </c>
      <c r="J1391" s="15">
        <f>INDEX(MarketCap2!$E$2:$AR$224,MATCH(A1391,MarketCap2!$B$2:$B$224,0),MATCH(G1391,MarketCap2!$E$1:$AR$1,0))</f>
        <v>2977334528</v>
      </c>
      <c r="K1391">
        <f t="shared" si="103"/>
        <v>21.814294283510051</v>
      </c>
      <c r="L1391">
        <f>INDEX('PB2'!$D$2:$AQ$224,MATCH(A1391,'PB2'!$B$2:$B$224,0),MATCH(G1391,'PB2'!$D$1:$AQ$1,0))</f>
        <v>3.1528809070587198</v>
      </c>
      <c r="M1391" s="16">
        <f t="shared" si="104"/>
        <v>0.31717024190833981</v>
      </c>
      <c r="N1391" s="6">
        <f>INDEX('ROA2'!$D$2:$AQ$224,MATCH(A1391,'ROA2'!$B$2:$B$224,0),MATCH(G1391,'ROA2'!$D$1:$AQ$1,0))</f>
        <v>0.94875901937484697</v>
      </c>
      <c r="O1391" s="6">
        <v>2081.5360000000001</v>
      </c>
      <c r="P1391" s="28">
        <v>2.6840429300375755E-2</v>
      </c>
    </row>
    <row r="1392" spans="1:16" x14ac:dyDescent="0.3">
      <c r="A1392" t="s">
        <v>484</v>
      </c>
      <c r="B1392" t="e">
        <f>VLOOKUP(A1392,Sheet3!L:L,1,FALSE)</f>
        <v>#N/A</v>
      </c>
      <c r="C1392" t="str">
        <f>VLOOKUP(A1392,'ALL - prices'!B:C,2,FALSE)</f>
        <v>BOYD GROUP INC</v>
      </c>
      <c r="D1392" t="str">
        <f>VLOOKUP(A1392,'ALL - prices'!B:I,8,FALSE)</f>
        <v>Industrials</v>
      </c>
      <c r="E1392">
        <v>2022</v>
      </c>
      <c r="F1392" t="s">
        <v>681</v>
      </c>
      <c r="G1392" t="str">
        <f t="shared" si="102"/>
        <v>2022-Q3</v>
      </c>
      <c r="H1392" s="4">
        <f>INDEX('ALL - prices'!$J$3:$DY$219,MATCH('COMBINED DATA'!A1392,'ALL - prices'!$B$3:$B$219,0),MATCH('COMBINED DATA'!G1392,'ALL - prices'!$J$1:$DY$1,0))</f>
        <v>172.4744</v>
      </c>
      <c r="I1392" s="14">
        <f t="shared" si="101"/>
        <v>20.663682760562473</v>
      </c>
      <c r="J1392" s="15">
        <f>INDEX(MarketCap2!$E$2:$AR$224,MATCH(A1392,MarketCap2!$B$2:$B$224,0),MATCH(G1392,MarketCap2!$E$1:$AR$1,0))</f>
        <v>3735088128</v>
      </c>
      <c r="K1392">
        <f t="shared" si="103"/>
        <v>22.041037250433554</v>
      </c>
      <c r="L1392">
        <f>INDEX('PB2'!$D$2:$AQ$224,MATCH(A1392,'PB2'!$B$2:$B$224,0),MATCH(G1392,'PB2'!$D$1:$AQ$1,0))</f>
        <v>3.6980950832366899</v>
      </c>
      <c r="M1392" s="16">
        <f t="shared" si="104"/>
        <v>0.27040948853180063</v>
      </c>
      <c r="N1392" s="6">
        <f>INDEX('ROA2'!$D$2:$AQ$224,MATCH(A1392,'ROA2'!$B$2:$B$224,0),MATCH(G1392,'ROA2'!$D$1:$AQ$1,0))</f>
        <v>1.06029605865478</v>
      </c>
      <c r="O1392" s="6">
        <v>2091.0140160000001</v>
      </c>
      <c r="P1392" s="28">
        <v>4.55337596851557E-3</v>
      </c>
    </row>
    <row r="1393" spans="1:16" x14ac:dyDescent="0.3">
      <c r="A1393" t="s">
        <v>484</v>
      </c>
      <c r="B1393" t="e">
        <f>VLOOKUP(A1393,Sheet3!L:L,1,FALSE)</f>
        <v>#N/A</v>
      </c>
      <c r="C1393" t="str">
        <f>VLOOKUP(A1393,'ALL - prices'!B:C,2,FALSE)</f>
        <v>BOYD GROUP INC</v>
      </c>
      <c r="D1393" t="str">
        <f>VLOOKUP(A1393,'ALL - prices'!B:I,8,FALSE)</f>
        <v>Industrials</v>
      </c>
      <c r="E1393">
        <v>2022</v>
      </c>
      <c r="F1393" t="s">
        <v>682</v>
      </c>
      <c r="G1393" t="str">
        <f t="shared" si="102"/>
        <v>2022-Q4</v>
      </c>
      <c r="H1393" s="4">
        <f>INDEX('ALL - prices'!$J$3:$DY$219,MATCH('COMBINED DATA'!A1393,'ALL - prices'!$B$3:$B$219,0),MATCH('COMBINED DATA'!G1393,'ALL - prices'!$J$1:$DY$1,0))</f>
        <v>207.53190000000001</v>
      </c>
      <c r="I1393" s="14">
        <f t="shared" si="101"/>
        <v>25.90412407178955</v>
      </c>
      <c r="J1393" s="15">
        <f>INDEX(MarketCap2!$E$2:$AR$224,MATCH(A1393,MarketCap2!$B$2:$B$224,0),MATCH(G1393,MarketCap2!$E$1:$AR$1,0))</f>
        <v>4491124224</v>
      </c>
      <c r="K1393">
        <f t="shared" si="103"/>
        <v>22.225368891324106</v>
      </c>
      <c r="L1393">
        <f>INDEX('PB2'!$D$2:$AQ$224,MATCH(A1393,'PB2'!$B$2:$B$224,0),MATCH(G1393,'PB2'!$D$1:$AQ$1,0))</f>
        <v>4.4460158348083496</v>
      </c>
      <c r="M1393" s="16">
        <f t="shared" si="104"/>
        <v>0.22492047647938845</v>
      </c>
      <c r="N1393" s="6">
        <f>INDEX('ROA2'!$D$2:$AQ$224,MATCH(A1393,'ROA2'!$B$2:$B$224,0),MATCH(G1393,'ROA2'!$D$1:$AQ$1,0))</f>
        <v>1.56348097324371</v>
      </c>
      <c r="O1393" s="6">
        <v>2075.4959359999998</v>
      </c>
      <c r="P1393" s="28">
        <v>-7.4213180214284516E-3</v>
      </c>
    </row>
    <row r="1394" spans="1:16" x14ac:dyDescent="0.3">
      <c r="A1394" t="s">
        <v>484</v>
      </c>
      <c r="B1394" t="e">
        <f>VLOOKUP(A1394,Sheet3!L:L,1,FALSE)</f>
        <v>#N/A</v>
      </c>
      <c r="C1394" t="str">
        <f>VLOOKUP(A1394,'ALL - prices'!B:C,2,FALSE)</f>
        <v>BOYD GROUP INC</v>
      </c>
      <c r="D1394" t="str">
        <f>VLOOKUP(A1394,'ALL - prices'!B:I,8,FALSE)</f>
        <v>Industrials</v>
      </c>
      <c r="E1394">
        <v>2023</v>
      </c>
      <c r="F1394" t="s">
        <v>679</v>
      </c>
      <c r="G1394" t="str">
        <f t="shared" si="102"/>
        <v>2023-Q1</v>
      </c>
      <c r="H1394" s="4">
        <f>INDEX('ALL - prices'!$J$3:$DY$219,MATCH('COMBINED DATA'!A1394,'ALL - prices'!$B$3:$B$219,0),MATCH('COMBINED DATA'!G1394,'ALL - prices'!$J$1:$DY$1,0))</f>
        <v>214.5059</v>
      </c>
      <c r="I1394" s="14">
        <f t="shared" si="101"/>
        <v>21.180892448068999</v>
      </c>
      <c r="J1394" s="15">
        <f>INDEX(MarketCap2!$E$2:$AR$224,MATCH(A1394,MarketCap2!$B$2:$B$224,0),MATCH(G1394,MarketCap2!$E$1:$AR$1,0))</f>
        <v>4638852608</v>
      </c>
      <c r="K1394">
        <f t="shared" si="103"/>
        <v>22.257732889846533</v>
      </c>
      <c r="L1394">
        <f>INDEX('PB2'!$D$2:$AQ$224,MATCH(A1394,'PB2'!$B$2:$B$224,0),MATCH(G1394,'PB2'!$D$1:$AQ$1,0))</f>
        <v>4.4820451736450204</v>
      </c>
      <c r="M1394" s="16">
        <f t="shared" si="104"/>
        <v>0.22311243221735549</v>
      </c>
      <c r="N1394" s="6">
        <f>INDEX('ROA2'!$D$2:$AQ$224,MATCH(A1394,'ROA2'!$B$2:$B$224,0),MATCH(G1394,'ROA2'!$D$1:$AQ$1,0))</f>
        <v>1.9836519956588701</v>
      </c>
      <c r="O1394" s="6">
        <v>2102.8319999999999</v>
      </c>
      <c r="P1394" s="28">
        <v>1.3170858841903355E-2</v>
      </c>
    </row>
    <row r="1395" spans="1:16" x14ac:dyDescent="0.3">
      <c r="A1395" t="s">
        <v>484</v>
      </c>
      <c r="B1395" t="e">
        <f>VLOOKUP(A1395,Sheet3!L:L,1,FALSE)</f>
        <v>#N/A</v>
      </c>
      <c r="C1395" t="str">
        <f>VLOOKUP(A1395,'ALL - prices'!B:C,2,FALSE)</f>
        <v>BOYD GROUP INC</v>
      </c>
      <c r="D1395" t="str">
        <f>VLOOKUP(A1395,'ALL - prices'!B:I,8,FALSE)</f>
        <v>Industrials</v>
      </c>
      <c r="E1395">
        <v>2023</v>
      </c>
      <c r="F1395" t="s">
        <v>680</v>
      </c>
      <c r="G1395" t="str">
        <f t="shared" si="102"/>
        <v>2023-Q2</v>
      </c>
      <c r="H1395" s="4">
        <f>INDEX('ALL - prices'!$J$3:$DY$219,MATCH('COMBINED DATA'!A1395,'ALL - prices'!$B$3:$B$219,0),MATCH('COMBINED DATA'!G1395,'ALL - prices'!$J$1:$DY$1,0))</f>
        <v>251.1044</v>
      </c>
      <c r="I1395" s="14">
        <f t="shared" si="101"/>
        <v>20.38411439896273</v>
      </c>
      <c r="J1395" s="15">
        <f>INDEX(MarketCap2!$E$2:$AR$224,MATCH(A1395,MarketCap2!$B$2:$B$224,0),MATCH(G1395,MarketCap2!$E$1:$AR$1,0))</f>
        <v>5427097088</v>
      </c>
      <c r="K1395">
        <f t="shared" si="103"/>
        <v>22.414670221677866</v>
      </c>
      <c r="L1395">
        <f>INDEX('PB2'!$D$2:$AQ$224,MATCH(A1395,'PB2'!$B$2:$B$224,0),MATCH(G1395,'PB2'!$D$1:$AQ$1,0))</f>
        <v>5.1728391647338903</v>
      </c>
      <c r="M1395" s="16">
        <f t="shared" si="104"/>
        <v>0.19331743519449704</v>
      </c>
      <c r="N1395" s="6">
        <f>INDEX('ROA2'!$D$2:$AQ$224,MATCH(A1395,'ROA2'!$B$2:$B$224,0),MATCH(G1395,'ROA2'!$D$1:$AQ$1,0))</f>
        <v>2.8230950832366899</v>
      </c>
      <c r="O1395" s="6">
        <v>2181.6581120000001</v>
      </c>
      <c r="P1395" s="28">
        <v>3.7485691676748402E-2</v>
      </c>
    </row>
    <row r="1396" spans="1:16" x14ac:dyDescent="0.3">
      <c r="A1396" t="s">
        <v>484</v>
      </c>
      <c r="B1396" t="e">
        <f>VLOOKUP(A1396,Sheet3!L:L,1,FALSE)</f>
        <v>#N/A</v>
      </c>
      <c r="C1396" t="str">
        <f>VLOOKUP(A1396,'ALL - prices'!B:C,2,FALSE)</f>
        <v>BOYD GROUP INC</v>
      </c>
      <c r="D1396" t="str">
        <f>VLOOKUP(A1396,'ALL - prices'!B:I,8,FALSE)</f>
        <v>Industrials</v>
      </c>
      <c r="E1396">
        <v>2023</v>
      </c>
      <c r="F1396" t="s">
        <v>681</v>
      </c>
      <c r="G1396" t="str">
        <f t="shared" si="102"/>
        <v>2023-Q3</v>
      </c>
      <c r="H1396" s="4">
        <f>INDEX('ALL - prices'!$J$3:$DY$219,MATCH('COMBINED DATA'!A1396,'ALL - prices'!$B$3:$B$219,0),MATCH('COMBINED DATA'!G1396,'ALL - prices'!$J$1:$DY$1,0))</f>
        <v>240.10390000000001</v>
      </c>
      <c r="I1396" s="14">
        <f t="shared" si="101"/>
        <v>36.337158833211198</v>
      </c>
      <c r="J1396" s="15">
        <f>INDEX(MarketCap2!$E$2:$AR$224,MATCH(A1396,MarketCap2!$B$2:$B$224,0),MATCH(G1396,MarketCap2!$E$1:$AR$1,0))</f>
        <v>5186179072</v>
      </c>
      <c r="K1396">
        <f t="shared" si="103"/>
        <v>22.369263053354903</v>
      </c>
      <c r="L1396">
        <f>INDEX('PB2'!$D$2:$AQ$224,MATCH(A1396,'PB2'!$B$2:$B$224,0),MATCH(G1396,'PB2'!$D$1:$AQ$1,0))</f>
        <v>4.7385997772216797</v>
      </c>
      <c r="M1396" s="16">
        <f t="shared" si="104"/>
        <v>0.21103280441766212</v>
      </c>
      <c r="N1396" s="6">
        <f>INDEX('ROA2'!$D$2:$AQ$224,MATCH(A1396,'ROA2'!$B$2:$B$224,0),MATCH(G1396,'ROA2'!$D$1:$AQ$1,0))</f>
        <v>3.38195896148682</v>
      </c>
      <c r="O1396" s="6">
        <v>2234.7630079999999</v>
      </c>
      <c r="P1396" s="28">
        <v>2.4341529824449332E-2</v>
      </c>
    </row>
    <row r="1397" spans="1:16" x14ac:dyDescent="0.3">
      <c r="A1397" t="s">
        <v>484</v>
      </c>
      <c r="B1397" t="e">
        <f>VLOOKUP(A1397,Sheet3!L:L,1,FALSE)</f>
        <v>#N/A</v>
      </c>
      <c r="C1397" t="str">
        <f>VLOOKUP(A1397,'ALL - prices'!B:C,2,FALSE)</f>
        <v>BOYD GROUP INC</v>
      </c>
      <c r="D1397" t="str">
        <f>VLOOKUP(A1397,'ALL - prices'!B:I,8,FALSE)</f>
        <v>Industrials</v>
      </c>
      <c r="E1397">
        <v>2023</v>
      </c>
      <c r="F1397" t="s">
        <v>682</v>
      </c>
      <c r="G1397" t="str">
        <f t="shared" si="102"/>
        <v>2023-Q4</v>
      </c>
      <c r="H1397" s="4">
        <f>INDEX('ALL - prices'!$J$3:$DY$219,MATCH('COMBINED DATA'!A1397,'ALL - prices'!$B$3:$B$219,0),MATCH('COMBINED DATA'!G1397,'ALL - prices'!$J$1:$DY$1,0))</f>
        <v>276.9966</v>
      </c>
      <c r="I1397" s="14">
        <f t="shared" si="101"/>
        <v>37.079781559092297</v>
      </c>
      <c r="J1397" s="15">
        <f>INDEX(MarketCap2!$E$2:$AR$224,MATCH(A1397,MarketCap2!$B$2:$B$224,0),MATCH(G1397,MarketCap2!$E$1:$AR$1,0))</f>
        <v>5979791360</v>
      </c>
      <c r="K1397">
        <f t="shared" si="103"/>
        <v>22.511651514668188</v>
      </c>
      <c r="L1397">
        <f>INDEX('PB2'!$D$2:$AQ$224,MATCH(A1397,'PB2'!$B$2:$B$224,0),MATCH(G1397,'PB2'!$D$1:$AQ$1,0))</f>
        <v>5.4661359786987296</v>
      </c>
      <c r="M1397" s="16">
        <f t="shared" si="104"/>
        <v>0.18294458899247149</v>
      </c>
      <c r="N1397" s="6">
        <f>INDEX('ROA2'!$D$2:$AQ$224,MATCH(A1397,'ROA2'!$B$2:$B$224,0),MATCH(G1397,'ROA2'!$D$1:$AQ$1,0))</f>
        <v>3.73604393005371</v>
      </c>
      <c r="O1397" s="6">
        <v>2302.0759039999998</v>
      </c>
      <c r="P1397" s="28">
        <v>3.0120820757741803E-2</v>
      </c>
    </row>
    <row r="1398" spans="1:16" x14ac:dyDescent="0.3">
      <c r="A1398" t="s">
        <v>484</v>
      </c>
      <c r="B1398" t="e">
        <f>VLOOKUP(A1398,Sheet3!L:L,1,FALSE)</f>
        <v>#N/A</v>
      </c>
      <c r="C1398" t="str">
        <f>VLOOKUP(A1398,'ALL - prices'!B:C,2,FALSE)</f>
        <v>BOYD GROUP INC</v>
      </c>
      <c r="D1398" t="str">
        <f>VLOOKUP(A1398,'ALL - prices'!B:I,8,FALSE)</f>
        <v>Industrials</v>
      </c>
      <c r="E1398" s="18">
        <v>2024</v>
      </c>
      <c r="F1398" t="s">
        <v>679</v>
      </c>
      <c r="G1398" t="str">
        <f t="shared" si="102"/>
        <v>2024-Q1</v>
      </c>
      <c r="H1398" s="4">
        <f>INDEX('ALL - prices'!$J$3:$DY$219,MATCH('COMBINED DATA'!A1398,'ALL - prices'!$B$3:$B$219,0),MATCH('COMBINED DATA'!G1398,'ALL - prices'!$J$1:$DY$1,0))</f>
        <v>285.01409999999998</v>
      </c>
      <c r="I1398" s="14" t="s">
        <v>769</v>
      </c>
      <c r="J1398" s="15">
        <f>INDEX(MarketCap2!$E$2:$AR$224,MATCH(A1398,MarketCap2!$B$2:$B$224,0),MATCH(G1398,MarketCap2!$E$1:$AR$1,0))</f>
        <v>6149635584</v>
      </c>
      <c r="K1398">
        <f t="shared" si="103"/>
        <v>22.539658662375068</v>
      </c>
      <c r="L1398">
        <f>INDEX('PB2'!$D$2:$AQ$224,MATCH(A1398,'PB2'!$B$2:$B$224,0),MATCH(G1398,'PB2'!$D$1:$AQ$1,0))</f>
        <v>5.4696779251098597</v>
      </c>
      <c r="M1398" s="16">
        <f t="shared" si="104"/>
        <v>0.18282612133509027</v>
      </c>
      <c r="N1398" s="6">
        <f>INDEX('ROA2'!$D$2:$AQ$224,MATCH(A1398,'ROA2'!$B$2:$B$224,0),MATCH(G1398,'ROA2'!$D$1:$AQ$1,0))</f>
        <v>3.8640449047088601</v>
      </c>
      <c r="O1398" s="6">
        <v>2382.415872</v>
      </c>
      <c r="P1398" s="28">
        <v>3.4898922255519264E-2</v>
      </c>
    </row>
    <row r="1399" spans="1:16" x14ac:dyDescent="0.3">
      <c r="A1399" t="s">
        <v>484</v>
      </c>
      <c r="B1399" t="e">
        <f>VLOOKUP(A1399,Sheet3!L:L,1,FALSE)</f>
        <v>#N/A</v>
      </c>
      <c r="C1399" t="str">
        <f>VLOOKUP(A1399,'ALL - prices'!B:C,2,FALSE)</f>
        <v>BOYD GROUP INC</v>
      </c>
      <c r="D1399" t="str">
        <f>VLOOKUP(A1399,'ALL - prices'!B:I,8,FALSE)</f>
        <v>Industrials</v>
      </c>
      <c r="E1399" s="18">
        <v>2024</v>
      </c>
      <c r="F1399" t="s">
        <v>680</v>
      </c>
      <c r="G1399" t="str">
        <f t="shared" si="102"/>
        <v>2024-Q2</v>
      </c>
      <c r="H1399" s="4">
        <f>INDEX('ALL - prices'!$J$3:$DY$219,MATCH('COMBINED DATA'!A1399,'ALL - prices'!$B$3:$B$219,0),MATCH('COMBINED DATA'!G1399,'ALL - prices'!$J$1:$DY$1,0))</f>
        <v>255.876</v>
      </c>
      <c r="I1399" s="14" t="s">
        <v>769</v>
      </c>
      <c r="J1399" s="15">
        <f>INDEX(MarketCap2!$E$2:$AR$224,MATCH(A1399,MarketCap2!$B$2:$B$224,0),MATCH(G1399,MarketCap2!$E$1:$AR$1,0))</f>
        <v>5517756416</v>
      </c>
      <c r="K1399">
        <f t="shared" si="103"/>
        <v>22.431237168236887</v>
      </c>
      <c r="L1399">
        <f>INDEX('PB2'!$D$2:$AQ$224,MATCH(A1399,'PB2'!$B$2:$B$224,0),MATCH(G1399,'PB2'!$D$1:$AQ$1,0))</f>
        <v>4.8166551589965803</v>
      </c>
      <c r="M1399" s="16">
        <f t="shared" si="104"/>
        <v>0.20761295276291336</v>
      </c>
      <c r="N1399" s="6">
        <f>INDEX('ROA2'!$D$2:$AQ$224,MATCH(A1399,'ROA2'!$B$2:$B$224,0),MATCH(G1399,'ROA2'!$D$1:$AQ$1,0))</f>
        <v>3.2288510799407999</v>
      </c>
      <c r="O1399" s="6">
        <v>2415.2719360000001</v>
      </c>
      <c r="P1399" s="28">
        <v>1.3791069974872993E-2</v>
      </c>
    </row>
    <row r="1400" spans="1:16" x14ac:dyDescent="0.3">
      <c r="A1400" t="s">
        <v>484</v>
      </c>
      <c r="B1400" t="e">
        <f>VLOOKUP(A1400,Sheet3!L:L,1,FALSE)</f>
        <v>#N/A</v>
      </c>
      <c r="C1400" t="str">
        <f>VLOOKUP(A1400,'ALL - prices'!B:C,2,FALSE)</f>
        <v>BOYD GROUP INC</v>
      </c>
      <c r="D1400" t="str">
        <f>VLOOKUP(A1400,'ALL - prices'!B:I,8,FALSE)</f>
        <v>Industrials</v>
      </c>
      <c r="E1400" s="18">
        <v>2024</v>
      </c>
      <c r="F1400" t="s">
        <v>681</v>
      </c>
      <c r="G1400" t="str">
        <f t="shared" si="102"/>
        <v>2024-Q3</v>
      </c>
      <c r="H1400" s="4">
        <f>INDEX('ALL - prices'!$J$3:$DY$219,MATCH('COMBINED DATA'!A1400,'ALL - prices'!$B$3:$B$219,0),MATCH('COMBINED DATA'!G1400,'ALL - prices'!$J$1:$DY$1,0))</f>
        <v>204.23750000000001</v>
      </c>
      <c r="I1400" s="14" t="s">
        <v>769</v>
      </c>
      <c r="J1400" s="15">
        <f>INDEX(MarketCap2!$E$2:$AR$224,MATCH(A1400,MarketCap2!$B$2:$B$224,0),MATCH(G1400,MarketCap2!$E$1:$AR$1,0))</f>
        <v>4401026048</v>
      </c>
      <c r="K1400">
        <f t="shared" si="103"/>
        <v>22.205103543412701</v>
      </c>
      <c r="L1400">
        <f>INDEX('PB2'!$D$2:$AQ$224,MATCH(A1400,'PB2'!$B$2:$B$224,0),MATCH(G1400,'PB2'!$D$1:$AQ$1,0))</f>
        <v>3.8757059574127202</v>
      </c>
      <c r="M1400" s="16">
        <f t="shared" si="104"/>
        <v>0.2580175098390497</v>
      </c>
      <c r="N1400" s="6">
        <f>INDEX('ROA2'!$D$2:$AQ$224,MATCH(A1400,'ROA2'!$B$2:$B$224,0),MATCH(G1400,'ROA2'!$D$1:$AQ$1,0))</f>
        <v>2.5051219463348402</v>
      </c>
      <c r="O1400" s="6">
        <v>2457.3040639999999</v>
      </c>
      <c r="P1400" s="28">
        <v>1.7402648278856094E-2</v>
      </c>
    </row>
    <row r="1401" spans="1:16" x14ac:dyDescent="0.3">
      <c r="A1401" t="s">
        <v>484</v>
      </c>
      <c r="B1401" t="e">
        <f>VLOOKUP(A1401,Sheet3!L:L,1,FALSE)</f>
        <v>#N/A</v>
      </c>
      <c r="C1401" t="str">
        <f>VLOOKUP(A1401,'ALL - prices'!B:C,2,FALSE)</f>
        <v>BOYD GROUP INC</v>
      </c>
      <c r="D1401" t="str">
        <f>VLOOKUP(A1401,'ALL - prices'!B:I,8,FALSE)</f>
        <v>Industrials</v>
      </c>
      <c r="E1401" s="18">
        <v>2024</v>
      </c>
      <c r="F1401" t="s">
        <v>682</v>
      </c>
      <c r="G1401" t="str">
        <f t="shared" si="102"/>
        <v>2024-Q4</v>
      </c>
      <c r="H1401" s="4">
        <f>INDEX('ALL - prices'!$J$3:$DY$219,MATCH('COMBINED DATA'!A1401,'ALL - prices'!$B$3:$B$219,0),MATCH('COMBINED DATA'!G1401,'ALL - prices'!$J$1:$DY$1,0))</f>
        <v>216.16980000000001</v>
      </c>
      <c r="I1401" s="14" t="s">
        <v>769</v>
      </c>
      <c r="J1401" s="15">
        <f>INDEX(MarketCap2!$E$2:$AR$224,MATCH(A1401,MarketCap2!$B$2:$B$224,0),MATCH(G1401,MarketCap2!$E$1:$AR$1,0))</f>
        <v>4654857216</v>
      </c>
      <c r="K1401">
        <f t="shared" si="103"/>
        <v>22.261177073950442</v>
      </c>
      <c r="L1401">
        <f>INDEX('PB2'!$D$2:$AQ$224,MATCH(A1401,'PB2'!$B$2:$B$224,0),MATCH(G1401,'PB2'!$D$1:$AQ$1,0))</f>
        <v>3.8476813520104902</v>
      </c>
      <c r="M1401" s="16">
        <f t="shared" si="104"/>
        <v>0.25989678159743662</v>
      </c>
      <c r="N1401" s="6">
        <f>INDEX('ROA2'!$D$2:$AQ$224,MATCH(A1401,'ROA2'!$B$2:$B$224,0),MATCH(G1401,'ROA2'!$D$1:$AQ$1,0))</f>
        <v>1.7108249664306601</v>
      </c>
      <c r="O1401" s="6">
        <v>2510.5730560000002</v>
      </c>
      <c r="P1401" s="28">
        <v>2.1677818704002379E-2</v>
      </c>
    </row>
    <row r="1402" spans="1:16" x14ac:dyDescent="0.3">
      <c r="A1402" t="s">
        <v>485</v>
      </c>
      <c r="B1402" t="e">
        <f>VLOOKUP(A1402,Sheet3!L:L,1,FALSE)</f>
        <v>#N/A</v>
      </c>
      <c r="C1402" t="str">
        <f>VLOOKUP(A1402,'ALL - prices'!B:C,2,FALSE)</f>
        <v>CAE Inc</v>
      </c>
      <c r="D1402" t="str">
        <f>VLOOKUP(A1402,'ALL - prices'!B:I,8,FALSE)</f>
        <v>Industrials</v>
      </c>
      <c r="E1402">
        <v>2015</v>
      </c>
      <c r="F1402" t="s">
        <v>679</v>
      </c>
      <c r="G1402" t="str">
        <f t="shared" si="102"/>
        <v>2015-Q1</v>
      </c>
      <c r="H1402" s="4">
        <f>INDEX('ALL - prices'!$J$3:$DY$219,MATCH('COMBINED DATA'!A1402,'ALL - prices'!$B$3:$B$219,0),MATCH('COMBINED DATA'!G1402,'ALL - prices'!$J$1:$DY$1,0))</f>
        <v>13.6388</v>
      </c>
      <c r="I1402" s="14">
        <f t="shared" ref="I1402:I1437" si="105">STDEV(H1403:H1406)</f>
        <v>0.52126401180208071</v>
      </c>
      <c r="J1402" s="15">
        <f>INDEX(MarketCap2!$E$2:$AR$224,MATCH(A1402,MarketCap2!$B$2:$B$224,0),MATCH(G1402,MarketCap2!$E$1:$AR$1,0))</f>
        <v>3937842176</v>
      </c>
      <c r="K1402">
        <f t="shared" si="103"/>
        <v>22.093898739163688</v>
      </c>
      <c r="L1402">
        <f>INDEX('PB2'!$D$2:$AQ$224,MATCH(A1402,'PB2'!$B$2:$B$224,0),MATCH(G1402,'PB2'!$D$1:$AQ$1,0))</f>
        <v>2.41244292259216</v>
      </c>
      <c r="M1402" s="16">
        <f t="shared" si="104"/>
        <v>0.41451757910421527</v>
      </c>
      <c r="N1402" s="6">
        <f>INDEX('ROA2'!$D$2:$AQ$224,MATCH(A1402,'ROA2'!$B$2:$B$224,0),MATCH(G1402,'ROA2'!$D$1:$AQ$1,0))</f>
        <v>4.7186589241027797</v>
      </c>
      <c r="O1402" s="6">
        <v>4395.2998399999997</v>
      </c>
      <c r="P1402" s="28">
        <v>2.3805596710586824E-2</v>
      </c>
    </row>
    <row r="1403" spans="1:16" x14ac:dyDescent="0.3">
      <c r="A1403" t="s">
        <v>485</v>
      </c>
      <c r="B1403" t="e">
        <f>VLOOKUP(A1403,Sheet3!L:L,1,FALSE)</f>
        <v>#N/A</v>
      </c>
      <c r="C1403" t="str">
        <f>VLOOKUP(A1403,'ALL - prices'!B:C,2,FALSE)</f>
        <v>CAE Inc</v>
      </c>
      <c r="D1403" t="str">
        <f>VLOOKUP(A1403,'ALL - prices'!B:I,8,FALSE)</f>
        <v>Industrials</v>
      </c>
      <c r="E1403">
        <v>2015</v>
      </c>
      <c r="F1403" t="s">
        <v>680</v>
      </c>
      <c r="G1403" t="str">
        <f t="shared" si="102"/>
        <v>2015-Q2</v>
      </c>
      <c r="H1403" s="4">
        <f>INDEX('ALL - prices'!$J$3:$DY$219,MATCH('COMBINED DATA'!A1403,'ALL - prices'!$B$3:$B$219,0),MATCH('COMBINED DATA'!G1403,'ALL - prices'!$J$1:$DY$1,0))</f>
        <v>13.785500000000001</v>
      </c>
      <c r="I1403" s="14">
        <f t="shared" si="105"/>
        <v>0.67450405175457107</v>
      </c>
      <c r="J1403" s="15">
        <f>INDEX(MarketCap2!$E$2:$AR$224,MATCH(A1403,MarketCap2!$B$2:$B$224,0),MATCH(G1403,MarketCap2!$E$1:$AR$1,0))</f>
        <v>3972974080</v>
      </c>
      <c r="K1403">
        <f t="shared" si="103"/>
        <v>22.102780789720342</v>
      </c>
      <c r="L1403">
        <f>INDEX('PB2'!$D$2:$AQ$224,MATCH(A1403,'PB2'!$B$2:$B$224,0),MATCH(G1403,'PB2'!$D$1:$AQ$1,0))</f>
        <v>2.3648769855499299</v>
      </c>
      <c r="M1403" s="16">
        <f t="shared" si="104"/>
        <v>0.42285497559081681</v>
      </c>
      <c r="N1403" s="6">
        <f>INDEX('ROA2'!$D$2:$AQ$224,MATCH(A1403,'ROA2'!$B$2:$B$224,0),MATCH(G1403,'ROA2'!$D$1:$AQ$1,0))</f>
        <v>4.5380949974060103</v>
      </c>
      <c r="O1403" s="6">
        <v>4656.9000960000003</v>
      </c>
      <c r="P1403" s="28">
        <v>5.9518182040568281E-2</v>
      </c>
    </row>
    <row r="1404" spans="1:16" x14ac:dyDescent="0.3">
      <c r="A1404" t="s">
        <v>485</v>
      </c>
      <c r="B1404" t="e">
        <f>VLOOKUP(A1404,Sheet3!L:L,1,FALSE)</f>
        <v>#N/A</v>
      </c>
      <c r="C1404" t="str">
        <f>VLOOKUP(A1404,'ALL - prices'!B:C,2,FALSE)</f>
        <v>CAE Inc</v>
      </c>
      <c r="D1404" t="str">
        <f>VLOOKUP(A1404,'ALL - prices'!B:I,8,FALSE)</f>
        <v>Industrials</v>
      </c>
      <c r="E1404">
        <v>2015</v>
      </c>
      <c r="F1404" t="s">
        <v>681</v>
      </c>
      <c r="G1404" t="str">
        <f t="shared" si="102"/>
        <v>2015-Q3</v>
      </c>
      <c r="H1404" s="4">
        <f>INDEX('ALL - prices'!$J$3:$DY$219,MATCH('COMBINED DATA'!A1404,'ALL - prices'!$B$3:$B$219,0),MATCH('COMBINED DATA'!G1404,'ALL - prices'!$J$1:$DY$1,0))</f>
        <v>13.1777</v>
      </c>
      <c r="I1404" s="14">
        <f t="shared" si="105"/>
        <v>1.6543933518060325</v>
      </c>
      <c r="J1404" s="15">
        <f>INDEX(MarketCap2!$E$2:$AR$224,MATCH(A1404,MarketCap2!$B$2:$B$224,0),MATCH(G1404,MarketCap2!$E$1:$AR$1,0))</f>
        <v>3798706944</v>
      </c>
      <c r="K1404">
        <f t="shared" si="103"/>
        <v>22.057926567876354</v>
      </c>
      <c r="L1404">
        <f>INDEX('PB2'!$D$2:$AQ$224,MATCH(A1404,'PB2'!$B$2:$B$224,0),MATCH(G1404,'PB2'!$D$1:$AQ$1,0))</f>
        <v>2.1107909679412802</v>
      </c>
      <c r="M1404" s="16">
        <f t="shared" si="104"/>
        <v>0.4737560540991565</v>
      </c>
      <c r="N1404" s="6">
        <f>INDEX('ROA2'!$D$2:$AQ$224,MATCH(A1404,'ROA2'!$B$2:$B$224,0),MATCH(G1404,'ROA2'!$D$1:$AQ$1,0))</f>
        <v>4.6331868171691903</v>
      </c>
      <c r="O1404" s="6">
        <v>4631.4997759999997</v>
      </c>
      <c r="P1404" s="28">
        <v>-5.4543407580974323E-3</v>
      </c>
    </row>
    <row r="1405" spans="1:16" x14ac:dyDescent="0.3">
      <c r="A1405" t="s">
        <v>485</v>
      </c>
      <c r="B1405" t="e">
        <f>VLOOKUP(A1405,Sheet3!L:L,1,FALSE)</f>
        <v>#N/A</v>
      </c>
      <c r="C1405" t="str">
        <f>VLOOKUP(A1405,'ALL - prices'!B:C,2,FALSE)</f>
        <v>CAE Inc</v>
      </c>
      <c r="D1405" t="str">
        <f>VLOOKUP(A1405,'ALL - prices'!B:I,8,FALSE)</f>
        <v>Industrials</v>
      </c>
      <c r="E1405">
        <v>2015</v>
      </c>
      <c r="F1405" t="s">
        <v>682</v>
      </c>
      <c r="G1405" t="str">
        <f t="shared" si="102"/>
        <v>2015-Q4</v>
      </c>
      <c r="H1405" s="4">
        <f>INDEX('ALL - prices'!$J$3:$DY$219,MATCH('COMBINED DATA'!A1405,'ALL - prices'!$B$3:$B$219,0),MATCH('COMBINED DATA'!G1405,'ALL - prices'!$J$1:$DY$1,0))</f>
        <v>14.3767</v>
      </c>
      <c r="I1405" s="14">
        <f t="shared" si="105"/>
        <v>1.9547301101004597</v>
      </c>
      <c r="J1405" s="15">
        <f>INDEX(MarketCap2!$E$2:$AR$224,MATCH(A1405,MarketCap2!$B$2:$B$224,0),MATCH(G1405,MarketCap2!$E$1:$AR$1,0))</f>
        <v>4134826496</v>
      </c>
      <c r="K1405">
        <f t="shared" si="103"/>
        <v>22.14271120468683</v>
      </c>
      <c r="L1405">
        <f>INDEX('PB2'!$D$2:$AQ$224,MATCH(A1405,'PB2'!$B$2:$B$224,0),MATCH(G1405,'PB2'!$D$1:$AQ$1,0))</f>
        <v>2.1917450428009002</v>
      </c>
      <c r="M1405" s="16">
        <f t="shared" si="104"/>
        <v>0.4562574480479118</v>
      </c>
      <c r="N1405" s="6">
        <f>INDEX('ROA2'!$D$2:$AQ$224,MATCH(A1405,'ROA2'!$B$2:$B$224,0),MATCH(G1405,'ROA2'!$D$1:$AQ$1,0))</f>
        <v>4.9832310676574698</v>
      </c>
      <c r="O1405" s="6">
        <v>4949.8997760000002</v>
      </c>
      <c r="P1405" s="28">
        <v>6.8746629687843161E-2</v>
      </c>
    </row>
    <row r="1406" spans="1:16" x14ac:dyDescent="0.3">
      <c r="A1406" t="s">
        <v>485</v>
      </c>
      <c r="B1406" t="e">
        <f>VLOOKUP(A1406,Sheet3!L:L,1,FALSE)</f>
        <v>#N/A</v>
      </c>
      <c r="C1406" t="str">
        <f>VLOOKUP(A1406,'ALL - prices'!B:C,2,FALSE)</f>
        <v>CAE Inc</v>
      </c>
      <c r="D1406" t="str">
        <f>VLOOKUP(A1406,'ALL - prices'!B:I,8,FALSE)</f>
        <v>Industrials</v>
      </c>
      <c r="E1406">
        <v>2016</v>
      </c>
      <c r="F1406" t="s">
        <v>679</v>
      </c>
      <c r="G1406" t="str">
        <f t="shared" si="102"/>
        <v>2016-Q1</v>
      </c>
      <c r="H1406" s="4">
        <f>INDEX('ALL - prices'!$J$3:$DY$219,MATCH('COMBINED DATA'!A1406,'ALL - prices'!$B$3:$B$219,0),MATCH('COMBINED DATA'!G1406,'ALL - prices'!$J$1:$DY$1,0))</f>
        <v>14.138299999999999</v>
      </c>
      <c r="I1406" s="14">
        <f t="shared" si="105"/>
        <v>1.9610250219379328</v>
      </c>
      <c r="J1406" s="15">
        <f>INDEX(MarketCap2!$E$2:$AR$224,MATCH(A1406,MarketCap2!$B$2:$B$224,0),MATCH(G1406,MarketCap2!$E$1:$AR$1,0))</f>
        <v>4054015744</v>
      </c>
      <c r="K1406">
        <f t="shared" si="103"/>
        <v>22.122973768540458</v>
      </c>
      <c r="L1406">
        <f>INDEX('PB2'!$D$2:$AQ$224,MATCH(A1406,'PB2'!$B$2:$B$224,0),MATCH(G1406,'PB2'!$D$1:$AQ$1,0))</f>
        <v>2.144287109375</v>
      </c>
      <c r="M1406" s="16">
        <f t="shared" si="104"/>
        <v>0.46635545941022427</v>
      </c>
      <c r="N1406" s="6">
        <f>INDEX('ROA2'!$D$2:$AQ$224,MATCH(A1406,'ROA2'!$B$2:$B$224,0),MATCH(G1406,'ROA2'!$D$1:$AQ$1,0))</f>
        <v>4.9182209968566903</v>
      </c>
      <c r="O1406" s="6">
        <v>5160.9999360000002</v>
      </c>
      <c r="P1406" s="28">
        <v>4.2647360462435342E-2</v>
      </c>
    </row>
    <row r="1407" spans="1:16" x14ac:dyDescent="0.3">
      <c r="A1407" t="s">
        <v>485</v>
      </c>
      <c r="B1407" t="e">
        <f>VLOOKUP(A1407,Sheet3!L:L,1,FALSE)</f>
        <v>#N/A</v>
      </c>
      <c r="C1407" t="str">
        <f>VLOOKUP(A1407,'ALL - prices'!B:C,2,FALSE)</f>
        <v>CAE Inc</v>
      </c>
      <c r="D1407" t="str">
        <f>VLOOKUP(A1407,'ALL - prices'!B:I,8,FALSE)</f>
        <v>Industrials</v>
      </c>
      <c r="E1407">
        <v>2016</v>
      </c>
      <c r="F1407" t="s">
        <v>680</v>
      </c>
      <c r="G1407" t="str">
        <f t="shared" si="102"/>
        <v>2016-Q2</v>
      </c>
      <c r="H1407" s="4">
        <f>INDEX('ALL - prices'!$J$3:$DY$219,MATCH('COMBINED DATA'!A1407,'ALL - prices'!$B$3:$B$219,0),MATCH('COMBINED DATA'!G1407,'ALL - prices'!$J$1:$DY$1,0))</f>
        <v>14.760999999999999</v>
      </c>
      <c r="I1407" s="14">
        <f t="shared" si="105"/>
        <v>1.753322356746376</v>
      </c>
      <c r="J1407" s="15">
        <f>INDEX(MarketCap2!$E$2:$AR$224,MATCH(A1407,MarketCap2!$B$2:$B$224,0),MATCH(G1407,MarketCap2!$E$1:$AR$1,0))</f>
        <v>4200578560</v>
      </c>
      <c r="K1407">
        <f t="shared" si="103"/>
        <v>22.158488105129699</v>
      </c>
      <c r="L1407">
        <f>INDEX('PB2'!$D$2:$AQ$224,MATCH(A1407,'PB2'!$B$2:$B$224,0),MATCH(G1407,'PB2'!$D$1:$AQ$1,0))</f>
        <v>2.2659440040588401</v>
      </c>
      <c r="M1407" s="16">
        <f t="shared" si="104"/>
        <v>0.44131717209638199</v>
      </c>
      <c r="N1407" s="6">
        <f>INDEX('ROA2'!$D$2:$AQ$224,MATCH(A1407,'ROA2'!$B$2:$B$224,0),MATCH(G1407,'ROA2'!$D$1:$AQ$1,0))</f>
        <v>4.7588458061218297</v>
      </c>
      <c r="O1407" s="6">
        <v>4996.7001600000003</v>
      </c>
      <c r="P1407" s="28">
        <v>-3.1834872706342124E-2</v>
      </c>
    </row>
    <row r="1408" spans="1:16" x14ac:dyDescent="0.3">
      <c r="A1408" t="s">
        <v>485</v>
      </c>
      <c r="B1408" t="e">
        <f>VLOOKUP(A1408,Sheet3!L:L,1,FALSE)</f>
        <v>#N/A</v>
      </c>
      <c r="C1408" t="str">
        <f>VLOOKUP(A1408,'ALL - prices'!B:C,2,FALSE)</f>
        <v>CAE Inc</v>
      </c>
      <c r="D1408" t="str">
        <f>VLOOKUP(A1408,'ALL - prices'!B:I,8,FALSE)</f>
        <v>Industrials</v>
      </c>
      <c r="E1408">
        <v>2016</v>
      </c>
      <c r="F1408" t="s">
        <v>681</v>
      </c>
      <c r="G1408" t="str">
        <f t="shared" si="102"/>
        <v>2016-Q3</v>
      </c>
      <c r="H1408" s="4">
        <f>INDEX('ALL - prices'!$J$3:$DY$219,MATCH('COMBINED DATA'!A1408,'ALL - prices'!$B$3:$B$219,0),MATCH('COMBINED DATA'!G1408,'ALL - prices'!$J$1:$DY$1,0))</f>
        <v>17.694099999999999</v>
      </c>
      <c r="I1408" s="14">
        <f t="shared" si="105"/>
        <v>1.6356564398328479</v>
      </c>
      <c r="J1408" s="15">
        <f>INDEX(MarketCap2!$E$2:$AR$224,MATCH(A1408,MarketCap2!$B$2:$B$224,0),MATCH(G1408,MarketCap2!$E$1:$AR$1,0))</f>
        <v>5006738432</v>
      </c>
      <c r="K1408">
        <f t="shared" si="103"/>
        <v>22.334050528466285</v>
      </c>
      <c r="L1408">
        <f>INDEX('PB2'!$D$2:$AQ$224,MATCH(A1408,'PB2'!$B$2:$B$224,0),MATCH(G1408,'PB2'!$D$1:$AQ$1,0))</f>
        <v>2.6404678821563698</v>
      </c>
      <c r="M1408" s="16">
        <f t="shared" si="104"/>
        <v>0.37872075883132422</v>
      </c>
      <c r="N1408" s="6">
        <f>INDEX('ROA2'!$D$2:$AQ$224,MATCH(A1408,'ROA2'!$B$2:$B$224,0),MATCH(G1408,'ROA2'!$D$1:$AQ$1,0))</f>
        <v>5.2808370590209996</v>
      </c>
      <c r="O1408" s="6">
        <v>4984.399872</v>
      </c>
      <c r="P1408" s="28">
        <v>-2.4616822314990306E-3</v>
      </c>
    </row>
    <row r="1409" spans="1:16" x14ac:dyDescent="0.3">
      <c r="A1409" t="s">
        <v>485</v>
      </c>
      <c r="B1409" t="e">
        <f>VLOOKUP(A1409,Sheet3!L:L,1,FALSE)</f>
        <v>#N/A</v>
      </c>
      <c r="C1409" t="str">
        <f>VLOOKUP(A1409,'ALL - prices'!B:C,2,FALSE)</f>
        <v>CAE Inc</v>
      </c>
      <c r="D1409" t="str">
        <f>VLOOKUP(A1409,'ALL - prices'!B:I,8,FALSE)</f>
        <v>Industrials</v>
      </c>
      <c r="E1409">
        <v>2016</v>
      </c>
      <c r="F1409" t="s">
        <v>682</v>
      </c>
      <c r="G1409" t="str">
        <f t="shared" si="102"/>
        <v>2016-Q4</v>
      </c>
      <c r="H1409" s="4">
        <f>INDEX('ALL - prices'!$J$3:$DY$219,MATCH('COMBINED DATA'!A1409,'ALL - prices'!$B$3:$B$219,0),MATCH('COMBINED DATA'!G1409,'ALL - prices'!$J$1:$DY$1,0))</f>
        <v>17.911999999999999</v>
      </c>
      <c r="I1409" s="14">
        <f t="shared" si="105"/>
        <v>1.3137598727824389</v>
      </c>
      <c r="J1409" s="15">
        <f>INDEX(MarketCap2!$E$2:$AR$224,MATCH(A1409,MarketCap2!$B$2:$B$224,0),MATCH(G1409,MarketCap2!$E$1:$AR$1,0))</f>
        <v>5040286208</v>
      </c>
      <c r="K1409">
        <f t="shared" si="103"/>
        <v>22.340728704718938</v>
      </c>
      <c r="L1409">
        <f>INDEX('PB2'!$D$2:$AQ$224,MATCH(A1409,'PB2'!$B$2:$B$224,0),MATCH(G1409,'PB2'!$D$1:$AQ$1,0))</f>
        <v>2.56197905540466</v>
      </c>
      <c r="M1409" s="16">
        <f t="shared" si="104"/>
        <v>0.39032325338118418</v>
      </c>
      <c r="N1409" s="6">
        <f>INDEX('ROA2'!$D$2:$AQ$224,MATCH(A1409,'ROA2'!$B$2:$B$224,0),MATCH(G1409,'ROA2'!$D$1:$AQ$1,0))</f>
        <v>4.6411781311035201</v>
      </c>
      <c r="O1409" s="6">
        <v>5112.2001920000002</v>
      </c>
      <c r="P1409" s="28">
        <v>2.5640061648729673E-2</v>
      </c>
    </row>
    <row r="1410" spans="1:16" x14ac:dyDescent="0.3">
      <c r="A1410" t="s">
        <v>485</v>
      </c>
      <c r="B1410" t="e">
        <f>VLOOKUP(A1410,Sheet3!L:L,1,FALSE)</f>
        <v>#N/A</v>
      </c>
      <c r="C1410" t="str">
        <f>VLOOKUP(A1410,'ALL - prices'!B:C,2,FALSE)</f>
        <v>CAE Inc</v>
      </c>
      <c r="D1410" t="str">
        <f>VLOOKUP(A1410,'ALL - prices'!B:I,8,FALSE)</f>
        <v>Industrials</v>
      </c>
      <c r="E1410">
        <v>2017</v>
      </c>
      <c r="F1410" t="s">
        <v>679</v>
      </c>
      <c r="G1410" t="str">
        <f t="shared" si="102"/>
        <v>2017-Q1</v>
      </c>
      <c r="H1410" s="4">
        <f>INDEX('ALL - prices'!$J$3:$DY$219,MATCH('COMBINED DATA'!A1410,'ALL - prices'!$B$3:$B$219,0),MATCH('COMBINED DATA'!G1410,'ALL - prices'!$J$1:$DY$1,0))</f>
        <v>19.458300000000001</v>
      </c>
      <c r="I1410" s="14">
        <f t="shared" si="105"/>
        <v>1.0354527620804344</v>
      </c>
      <c r="J1410" s="15">
        <f>INDEX(MarketCap2!$E$2:$AR$224,MATCH(A1410,MarketCap2!$B$2:$B$224,0),MATCH(G1410,MarketCap2!$E$1:$AR$1,0))</f>
        <v>5452940288</v>
      </c>
      <c r="K1410">
        <f t="shared" si="103"/>
        <v>22.419420802527796</v>
      </c>
      <c r="L1410">
        <f>INDEX('PB2'!$D$2:$AQ$224,MATCH(A1410,'PB2'!$B$2:$B$224,0),MATCH(G1410,'PB2'!$D$1:$AQ$1,0))</f>
        <v>2.6988480091095002</v>
      </c>
      <c r="M1410" s="16">
        <f t="shared" si="104"/>
        <v>0.37052846126372102</v>
      </c>
      <c r="N1410" s="6">
        <f>INDEX('ROA2'!$D$2:$AQ$224,MATCH(A1410,'ROA2'!$B$2:$B$224,0),MATCH(G1410,'ROA2'!$D$1:$AQ$1,0))</f>
        <v>4.7156748771667498</v>
      </c>
      <c r="O1410" s="6">
        <v>5170.5000959999998</v>
      </c>
      <c r="P1410" s="28">
        <v>1.1404072964754411E-2</v>
      </c>
    </row>
    <row r="1411" spans="1:16" x14ac:dyDescent="0.3">
      <c r="A1411" t="s">
        <v>485</v>
      </c>
      <c r="B1411" t="e">
        <f>VLOOKUP(A1411,Sheet3!L:L,1,FALSE)</f>
        <v>#N/A</v>
      </c>
      <c r="C1411" t="str">
        <f>VLOOKUP(A1411,'ALL - prices'!B:C,2,FALSE)</f>
        <v>CAE Inc</v>
      </c>
      <c r="D1411" t="str">
        <f>VLOOKUP(A1411,'ALL - prices'!B:I,8,FALSE)</f>
        <v>Industrials</v>
      </c>
      <c r="E1411">
        <v>2017</v>
      </c>
      <c r="F1411" t="s">
        <v>680</v>
      </c>
      <c r="G1411" t="str">
        <f t="shared" si="102"/>
        <v>2017-Q2</v>
      </c>
      <c r="H1411" s="4">
        <f>INDEX('ALL - prices'!$J$3:$DY$219,MATCH('COMBINED DATA'!A1411,'ALL - prices'!$B$3:$B$219,0),MATCH('COMBINED DATA'!G1411,'ALL - prices'!$J$1:$DY$1,0))</f>
        <v>21.49</v>
      </c>
      <c r="I1411" s="14">
        <f t="shared" si="105"/>
        <v>2.3527188399806729</v>
      </c>
      <c r="J1411" s="15">
        <f>INDEX(MarketCap2!$E$2:$AR$224,MATCH(A1411,MarketCap2!$B$2:$B$224,0),MATCH(G1411,MarketCap2!$E$1:$AR$1,0))</f>
        <v>6001552896</v>
      </c>
      <c r="K1411">
        <f t="shared" si="103"/>
        <v>22.515284088687384</v>
      </c>
      <c r="L1411">
        <f>INDEX('PB2'!$D$2:$AQ$224,MATCH(A1411,'PB2'!$B$2:$B$224,0),MATCH(G1411,'PB2'!$D$1:$AQ$1,0))</f>
        <v>2.9137840270996098</v>
      </c>
      <c r="M1411" s="16">
        <f t="shared" si="104"/>
        <v>0.3431963353150107</v>
      </c>
      <c r="N1411" s="6">
        <f>INDEX('ROA2'!$D$2:$AQ$224,MATCH(A1411,'ROA2'!$B$2:$B$224,0),MATCH(G1411,'ROA2'!$D$1:$AQ$1,0))</f>
        <v>4.8591990470886204</v>
      </c>
      <c r="O1411" s="6">
        <v>5354.8001279999999</v>
      </c>
      <c r="P1411" s="28">
        <v>3.5644527333551008E-2</v>
      </c>
    </row>
    <row r="1412" spans="1:16" x14ac:dyDescent="0.3">
      <c r="A1412" t="s">
        <v>485</v>
      </c>
      <c r="B1412" t="e">
        <f>VLOOKUP(A1412,Sheet3!L:L,1,FALSE)</f>
        <v>#N/A</v>
      </c>
      <c r="C1412" t="str">
        <f>VLOOKUP(A1412,'ALL - prices'!B:C,2,FALSE)</f>
        <v>CAE Inc</v>
      </c>
      <c r="D1412" t="str">
        <f>VLOOKUP(A1412,'ALL - prices'!B:I,8,FALSE)</f>
        <v>Industrials</v>
      </c>
      <c r="E1412">
        <v>2017</v>
      </c>
      <c r="F1412" t="s">
        <v>681</v>
      </c>
      <c r="G1412" t="str">
        <f t="shared" si="102"/>
        <v>2017-Q3</v>
      </c>
      <c r="H1412" s="4">
        <f>INDEX('ALL - prices'!$J$3:$DY$219,MATCH('COMBINED DATA'!A1412,'ALL - prices'!$B$3:$B$219,0),MATCH('COMBINED DATA'!G1412,'ALL - prices'!$J$1:$DY$1,0))</f>
        <v>21.074200000000001</v>
      </c>
      <c r="I1412" s="14">
        <f t="shared" si="105"/>
        <v>1.9057864920639289</v>
      </c>
      <c r="J1412" s="15">
        <f>INDEX(MarketCap2!$E$2:$AR$224,MATCH(A1412,MarketCap2!$B$2:$B$224,0),MATCH(G1412,MarketCap2!$E$1:$AR$1,0))</f>
        <v>5860669952</v>
      </c>
      <c r="K1412">
        <f t="shared" si="103"/>
        <v>22.491529760280446</v>
      </c>
      <c r="L1412">
        <f>INDEX('PB2'!$D$2:$AQ$224,MATCH(A1412,'PB2'!$B$2:$B$224,0),MATCH(G1412,'PB2'!$D$1:$AQ$1,0))</f>
        <v>2.8565700054168701</v>
      </c>
      <c r="M1412" s="16">
        <f t="shared" si="104"/>
        <v>0.35007018840907633</v>
      </c>
      <c r="N1412" s="6">
        <f>INDEX('ROA2'!$D$2:$AQ$224,MATCH(A1412,'ROA2'!$B$2:$B$224,0),MATCH(G1412,'ROA2'!$D$1:$AQ$1,0))</f>
        <v>4.7145051956176802</v>
      </c>
      <c r="O1412" s="6">
        <v>5303.0000639999998</v>
      </c>
      <c r="P1412" s="28">
        <v>-9.6735756259397811E-3</v>
      </c>
    </row>
    <row r="1413" spans="1:16" x14ac:dyDescent="0.3">
      <c r="A1413" t="s">
        <v>485</v>
      </c>
      <c r="B1413" t="e">
        <f>VLOOKUP(A1413,Sheet3!L:L,1,FALSE)</f>
        <v>#N/A</v>
      </c>
      <c r="C1413" t="str">
        <f>VLOOKUP(A1413,'ALL - prices'!B:C,2,FALSE)</f>
        <v>CAE Inc</v>
      </c>
      <c r="D1413" t="str">
        <f>VLOOKUP(A1413,'ALL - prices'!B:I,8,FALSE)</f>
        <v>Industrials</v>
      </c>
      <c r="E1413">
        <v>2017</v>
      </c>
      <c r="F1413" t="s">
        <v>682</v>
      </c>
      <c r="G1413" t="str">
        <f t="shared" si="102"/>
        <v>2017-Q4</v>
      </c>
      <c r="H1413" s="4">
        <f>INDEX('ALL - prices'!$J$3:$DY$219,MATCH('COMBINED DATA'!A1413,'ALL - prices'!$B$3:$B$219,0),MATCH('COMBINED DATA'!G1413,'ALL - prices'!$J$1:$DY$1,0))</f>
        <v>22.631699999999999</v>
      </c>
      <c r="I1413" s="14">
        <f t="shared" si="105"/>
        <v>1.4236201421610564</v>
      </c>
      <c r="J1413" s="15">
        <f>INDEX(MarketCap2!$E$2:$AR$224,MATCH(A1413,MarketCap2!$B$2:$B$224,0),MATCH(G1413,MarketCap2!$E$1:$AR$1,0))</f>
        <v>6258998272</v>
      </c>
      <c r="K1413">
        <f t="shared" si="103"/>
        <v>22.557285988806495</v>
      </c>
      <c r="L1413">
        <f>INDEX('PB2'!$D$2:$AQ$224,MATCH(A1413,'PB2'!$B$2:$B$224,0),MATCH(G1413,'PB2'!$D$1:$AQ$1,0))</f>
        <v>2.9436340332031201</v>
      </c>
      <c r="M1413" s="16">
        <f t="shared" si="104"/>
        <v>0.33971614294452507</v>
      </c>
      <c r="N1413" s="6">
        <f>INDEX('ROA2'!$D$2:$AQ$224,MATCH(A1413,'ROA2'!$B$2:$B$224,0),MATCH(G1413,'ROA2'!$D$1:$AQ$1,0))</f>
        <v>4.9375047683715803</v>
      </c>
      <c r="O1413" s="6">
        <v>5192.6000640000002</v>
      </c>
      <c r="P1413" s="28">
        <v>-2.0818404425348248E-2</v>
      </c>
    </row>
    <row r="1414" spans="1:16" x14ac:dyDescent="0.3">
      <c r="A1414" t="s">
        <v>485</v>
      </c>
      <c r="B1414" t="e">
        <f>VLOOKUP(A1414,Sheet3!L:L,1,FALSE)</f>
        <v>#N/A</v>
      </c>
      <c r="C1414" t="str">
        <f>VLOOKUP(A1414,'ALL - prices'!B:C,2,FALSE)</f>
        <v>CAE Inc</v>
      </c>
      <c r="D1414" t="str">
        <f>VLOOKUP(A1414,'ALL - prices'!B:I,8,FALSE)</f>
        <v>Industrials</v>
      </c>
      <c r="E1414">
        <v>2018</v>
      </c>
      <c r="F1414" t="s">
        <v>679</v>
      </c>
      <c r="G1414" t="str">
        <f t="shared" si="102"/>
        <v>2018-Q1</v>
      </c>
      <c r="H1414" s="4">
        <f>INDEX('ALL - prices'!$J$3:$DY$219,MATCH('COMBINED DATA'!A1414,'ALL - prices'!$B$3:$B$219,0),MATCH('COMBINED DATA'!G1414,'ALL - prices'!$J$1:$DY$1,0))</f>
        <v>23.330200000000001</v>
      </c>
      <c r="I1414" s="14">
        <f t="shared" si="105"/>
        <v>1.9506161838420866</v>
      </c>
      <c r="J1414" s="15">
        <f>INDEX(MarketCap2!$E$2:$AR$224,MATCH(A1414,MarketCap2!$B$2:$B$224,0),MATCH(G1414,MarketCap2!$E$1:$AR$1,0))</f>
        <v>6414415872</v>
      </c>
      <c r="K1414">
        <f t="shared" si="103"/>
        <v>22.581813774281983</v>
      </c>
      <c r="L1414">
        <f>INDEX('PB2'!$D$2:$AQ$224,MATCH(A1414,'PB2'!$B$2:$B$224,0),MATCH(G1414,'PB2'!$D$1:$AQ$1,0))</f>
        <v>2.8802518844604501</v>
      </c>
      <c r="M1414" s="16">
        <f t="shared" si="104"/>
        <v>0.34719185686335463</v>
      </c>
      <c r="N1414" s="6">
        <f>INDEX('ROA2'!$D$2:$AQ$224,MATCH(A1414,'ROA2'!$B$2:$B$224,0),MATCH(G1414,'ROA2'!$D$1:$AQ$1,0))</f>
        <v>6.2058019638061497</v>
      </c>
      <c r="O1414" s="6">
        <v>5477.6002559999997</v>
      </c>
      <c r="P1414" s="28">
        <v>5.4885835320900134E-2</v>
      </c>
    </row>
    <row r="1415" spans="1:16" x14ac:dyDescent="0.3">
      <c r="A1415" t="s">
        <v>485</v>
      </c>
      <c r="B1415" t="e">
        <f>VLOOKUP(A1415,Sheet3!L:L,1,FALSE)</f>
        <v>#N/A</v>
      </c>
      <c r="C1415" t="str">
        <f>VLOOKUP(A1415,'ALL - prices'!B:C,2,FALSE)</f>
        <v>CAE Inc</v>
      </c>
      <c r="D1415" t="str">
        <f>VLOOKUP(A1415,'ALL - prices'!B:I,8,FALSE)</f>
        <v>Industrials</v>
      </c>
      <c r="E1415">
        <v>2018</v>
      </c>
      <c r="F1415" t="s">
        <v>680</v>
      </c>
      <c r="G1415" t="str">
        <f t="shared" si="102"/>
        <v>2018-Q2</v>
      </c>
      <c r="H1415" s="4">
        <f>INDEX('ALL - prices'!$J$3:$DY$219,MATCH('COMBINED DATA'!A1415,'ALL - prices'!$B$3:$B$219,0),MATCH('COMBINED DATA'!G1415,'ALL - prices'!$J$1:$DY$1,0))</f>
        <v>26.656300000000002</v>
      </c>
      <c r="I1415" s="14">
        <f t="shared" si="105"/>
        <v>4.5957259900730989</v>
      </c>
      <c r="J1415" s="15">
        <f>INDEX(MarketCap2!$E$2:$AR$224,MATCH(A1415,MarketCap2!$B$2:$B$224,0),MATCH(G1415,MarketCap2!$E$1:$AR$1,0))</f>
        <v>7307264512</v>
      </c>
      <c r="K1415">
        <f t="shared" si="103"/>
        <v>22.712134828908699</v>
      </c>
      <c r="L1415">
        <f>INDEX('PB2'!$D$2:$AQ$224,MATCH(A1415,'PB2'!$B$2:$B$224,0),MATCH(G1415,'PB2'!$D$1:$AQ$1,0))</f>
        <v>3.2614779472351101</v>
      </c>
      <c r="M1415" s="16">
        <f t="shared" si="104"/>
        <v>0.30660946239042991</v>
      </c>
      <c r="N1415" s="6">
        <f>INDEX('ROA2'!$D$2:$AQ$224,MATCH(A1415,'ROA2'!$B$2:$B$224,0),MATCH(G1415,'ROA2'!$D$1:$AQ$1,0))</f>
        <v>6.21463918685913</v>
      </c>
      <c r="O1415" s="6">
        <v>5780.199936</v>
      </c>
      <c r="P1415" s="28">
        <v>5.5243111190624326E-2</v>
      </c>
    </row>
    <row r="1416" spans="1:16" x14ac:dyDescent="0.3">
      <c r="A1416" t="s">
        <v>485</v>
      </c>
      <c r="B1416" t="e">
        <f>VLOOKUP(A1416,Sheet3!L:L,1,FALSE)</f>
        <v>#N/A</v>
      </c>
      <c r="C1416" t="str">
        <f>VLOOKUP(A1416,'ALL - prices'!B:C,2,FALSE)</f>
        <v>CAE Inc</v>
      </c>
      <c r="D1416" t="str">
        <f>VLOOKUP(A1416,'ALL - prices'!B:I,8,FALSE)</f>
        <v>Industrials</v>
      </c>
      <c r="E1416">
        <v>2018</v>
      </c>
      <c r="F1416" t="s">
        <v>681</v>
      </c>
      <c r="G1416" t="str">
        <f t="shared" si="102"/>
        <v>2018-Q3</v>
      </c>
      <c r="H1416" s="4">
        <f>INDEX('ALL - prices'!$J$3:$DY$219,MATCH('COMBINED DATA'!A1416,'ALL - prices'!$B$3:$B$219,0),MATCH('COMBINED DATA'!G1416,'ALL - prices'!$J$1:$DY$1,0))</f>
        <v>25.687799999999999</v>
      </c>
      <c r="I1416" s="14">
        <f t="shared" si="105"/>
        <v>4.5851103167390432</v>
      </c>
      <c r="J1416" s="15">
        <f>INDEX(MarketCap2!$E$2:$AR$224,MATCH(A1416,MarketCap2!$B$2:$B$224,0),MATCH(G1416,MarketCap2!$E$1:$AR$1,0))</f>
        <v>7004148224</v>
      </c>
      <c r="K1416">
        <f t="shared" si="103"/>
        <v>22.669768413910223</v>
      </c>
      <c r="L1416">
        <f>INDEX('PB2'!$D$2:$AQ$224,MATCH(A1416,'PB2'!$B$2:$B$224,0),MATCH(G1416,'PB2'!$D$1:$AQ$1,0))</f>
        <v>3.16572093963623</v>
      </c>
      <c r="M1416" s="16">
        <f t="shared" si="104"/>
        <v>0.31588381258738146</v>
      </c>
      <c r="N1416" s="6">
        <f>INDEX('ROA2'!$D$2:$AQ$224,MATCH(A1416,'ROA2'!$B$2:$B$224,0),MATCH(G1416,'ROA2'!$D$1:$AQ$1,0))</f>
        <v>6.4143362045288104</v>
      </c>
      <c r="O1416" s="6">
        <v>5790.900224</v>
      </c>
      <c r="P1416" s="28">
        <v>1.8511968648968202E-3</v>
      </c>
    </row>
    <row r="1417" spans="1:16" x14ac:dyDescent="0.3">
      <c r="A1417" t="s">
        <v>485</v>
      </c>
      <c r="B1417" t="e">
        <f>VLOOKUP(A1417,Sheet3!L:L,1,FALSE)</f>
        <v>#N/A</v>
      </c>
      <c r="C1417" t="str">
        <f>VLOOKUP(A1417,'ALL - prices'!B:C,2,FALSE)</f>
        <v>CAE Inc</v>
      </c>
      <c r="D1417" t="str">
        <f>VLOOKUP(A1417,'ALL - prices'!B:I,8,FALSE)</f>
        <v>Industrials</v>
      </c>
      <c r="E1417">
        <v>2018</v>
      </c>
      <c r="F1417" t="s">
        <v>682</v>
      </c>
      <c r="G1417" t="str">
        <f t="shared" si="102"/>
        <v>2018-Q4</v>
      </c>
      <c r="H1417" s="4">
        <f>INDEX('ALL - prices'!$J$3:$DY$219,MATCH('COMBINED DATA'!A1417,'ALL - prices'!$B$3:$B$219,0),MATCH('COMBINED DATA'!G1417,'ALL - prices'!$J$1:$DY$1,0))</f>
        <v>24.674600000000002</v>
      </c>
      <c r="I1417" s="14">
        <f t="shared" si="105"/>
        <v>2.5454321655009124</v>
      </c>
      <c r="J1417" s="15">
        <f>INDEX(MarketCap2!$E$2:$AR$224,MATCH(A1417,MarketCap2!$B$2:$B$224,0),MATCH(G1417,MarketCap2!$E$1:$AR$1,0))</f>
        <v>6674468352</v>
      </c>
      <c r="K1417">
        <f t="shared" si="103"/>
        <v>22.621555390420234</v>
      </c>
      <c r="L1417">
        <f>INDEX('PB2'!$D$2:$AQ$224,MATCH(A1417,'PB2'!$B$2:$B$224,0),MATCH(G1417,'PB2'!$D$1:$AQ$1,0))</f>
        <v>2.9046149253845202</v>
      </c>
      <c r="M1417" s="16">
        <f t="shared" si="104"/>
        <v>0.34427971544889641</v>
      </c>
      <c r="N1417" s="6">
        <f>INDEX('ROA2'!$D$2:$AQ$224,MATCH(A1417,'ROA2'!$B$2:$B$224,0),MATCH(G1417,'ROA2'!$D$1:$AQ$1,0))</f>
        <v>6.4632611274719203</v>
      </c>
      <c r="O1417" s="6">
        <v>5829.7000959999996</v>
      </c>
      <c r="P1417" s="28">
        <v>6.7001451413713038E-3</v>
      </c>
    </row>
    <row r="1418" spans="1:16" x14ac:dyDescent="0.3">
      <c r="A1418" t="s">
        <v>485</v>
      </c>
      <c r="B1418" t="e">
        <f>VLOOKUP(A1418,Sheet3!L:L,1,FALSE)</f>
        <v>#N/A</v>
      </c>
      <c r="C1418" t="str">
        <f>VLOOKUP(A1418,'ALL - prices'!B:C,2,FALSE)</f>
        <v>CAE Inc</v>
      </c>
      <c r="D1418" t="str">
        <f>VLOOKUP(A1418,'ALL - prices'!B:I,8,FALSE)</f>
        <v>Industrials</v>
      </c>
      <c r="E1418">
        <v>2019</v>
      </c>
      <c r="F1418" t="s">
        <v>679</v>
      </c>
      <c r="G1418" t="str">
        <f t="shared" si="102"/>
        <v>2019-Q1</v>
      </c>
      <c r="H1418" s="4">
        <f>INDEX('ALL - prices'!$J$3:$DY$219,MATCH('COMBINED DATA'!A1418,'ALL - prices'!$B$3:$B$219,0),MATCH('COMBINED DATA'!G1418,'ALL - prices'!$J$1:$DY$1,0))</f>
        <v>29.2227</v>
      </c>
      <c r="I1418" s="14">
        <f t="shared" si="105"/>
        <v>8.2147032330247161</v>
      </c>
      <c r="J1418" s="15">
        <f>INDEX(MarketCap2!$E$2:$AR$224,MATCH(A1418,MarketCap2!$B$2:$B$224,0),MATCH(G1418,MarketCap2!$E$1:$AR$1,0))</f>
        <v>7856762880</v>
      </c>
      <c r="K1418">
        <f t="shared" si="103"/>
        <v>22.784640511226879</v>
      </c>
      <c r="L1418">
        <f>INDEX('PB2'!$D$2:$AQ$224,MATCH(A1418,'PB2'!$B$2:$B$224,0),MATCH(G1418,'PB2'!$D$1:$AQ$1,0))</f>
        <v>3.3714680671691899</v>
      </c>
      <c r="M1418" s="16">
        <f t="shared" si="104"/>
        <v>0.2966066947920516</v>
      </c>
      <c r="N1418" s="6">
        <f>INDEX('ROA2'!$D$2:$AQ$224,MATCH(A1418,'ROA2'!$B$2:$B$224,0),MATCH(G1418,'ROA2'!$D$1:$AQ$1,0))</f>
        <v>4.9269027709960902</v>
      </c>
      <c r="O1418" s="6">
        <v>6294.4998400000004</v>
      </c>
      <c r="P1418" s="28">
        <v>7.9729614962340739E-2</v>
      </c>
    </row>
    <row r="1419" spans="1:16" x14ac:dyDescent="0.3">
      <c r="A1419" t="s">
        <v>485</v>
      </c>
      <c r="B1419" t="e">
        <f>VLOOKUP(A1419,Sheet3!L:L,1,FALSE)</f>
        <v>#N/A</v>
      </c>
      <c r="C1419" t="str">
        <f>VLOOKUP(A1419,'ALL - prices'!B:C,2,FALSE)</f>
        <v>CAE Inc</v>
      </c>
      <c r="D1419" t="str">
        <f>VLOOKUP(A1419,'ALL - prices'!B:I,8,FALSE)</f>
        <v>Industrials</v>
      </c>
      <c r="E1419">
        <v>2019</v>
      </c>
      <c r="F1419" t="s">
        <v>680</v>
      </c>
      <c r="G1419" t="str">
        <f t="shared" si="102"/>
        <v>2019-Q2</v>
      </c>
      <c r="H1419" s="4">
        <f>INDEX('ALL - prices'!$J$3:$DY$219,MATCH('COMBINED DATA'!A1419,'ALL - prices'!$B$3:$B$219,0),MATCH('COMBINED DATA'!G1419,'ALL - prices'!$J$1:$DY$1,0))</f>
        <v>34.851799999999997</v>
      </c>
      <c r="I1419" s="14">
        <f t="shared" si="105"/>
        <v>8.2360366036502572</v>
      </c>
      <c r="J1419" s="15">
        <f>INDEX(MarketCap2!$E$2:$AR$224,MATCH(A1419,MarketCap2!$B$2:$B$224,0),MATCH(G1419,MarketCap2!$E$1:$AR$1,0))</f>
        <v>9359142912</v>
      </c>
      <c r="K1419">
        <f t="shared" si="103"/>
        <v>22.959619554012423</v>
      </c>
      <c r="L1419">
        <f>INDEX('PB2'!$D$2:$AQ$224,MATCH(A1419,'PB2'!$B$2:$B$224,0),MATCH(G1419,'PB2'!$D$1:$AQ$1,0))</f>
        <v>4.0988039970397896</v>
      </c>
      <c r="M1419" s="16">
        <f t="shared" si="104"/>
        <v>0.2439736080871916</v>
      </c>
      <c r="N1419" s="6">
        <f>INDEX('ROA2'!$D$2:$AQ$224,MATCH(A1419,'ROA2'!$B$2:$B$224,0),MATCH(G1419,'ROA2'!$D$1:$AQ$1,0))</f>
        <v>5.0982179641723597</v>
      </c>
      <c r="O1419" s="6">
        <v>7165.4999040000002</v>
      </c>
      <c r="P1419" s="28">
        <v>0.1383747853109803</v>
      </c>
    </row>
    <row r="1420" spans="1:16" x14ac:dyDescent="0.3">
      <c r="A1420" t="s">
        <v>485</v>
      </c>
      <c r="B1420" t="e">
        <f>VLOOKUP(A1420,Sheet3!L:L,1,FALSE)</f>
        <v>#N/A</v>
      </c>
      <c r="C1420" t="str">
        <f>VLOOKUP(A1420,'ALL - prices'!B:C,2,FALSE)</f>
        <v>CAE Inc</v>
      </c>
      <c r="D1420" t="str">
        <f>VLOOKUP(A1420,'ALL - prices'!B:I,8,FALSE)</f>
        <v>Industrials</v>
      </c>
      <c r="E1420">
        <v>2019</v>
      </c>
      <c r="F1420" t="s">
        <v>681</v>
      </c>
      <c r="G1420" t="str">
        <f t="shared" si="102"/>
        <v>2019-Q3</v>
      </c>
      <c r="H1420" s="4">
        <f>INDEX('ALL - prices'!$J$3:$DY$219,MATCH('COMBINED DATA'!A1420,'ALL - prices'!$B$3:$B$219,0),MATCH('COMBINED DATA'!G1420,'ALL - prices'!$J$1:$DY$1,0))</f>
        <v>33.427900000000001</v>
      </c>
      <c r="I1420" s="14">
        <f t="shared" si="105"/>
        <v>7.450934133997329</v>
      </c>
      <c r="J1420" s="15">
        <f>INDEX(MarketCap2!$E$2:$AR$224,MATCH(A1420,MarketCap2!$B$2:$B$224,0),MATCH(G1420,MarketCap2!$E$1:$AR$1,0))</f>
        <v>8960928768</v>
      </c>
      <c r="K1420">
        <f t="shared" si="103"/>
        <v>22.916139715704077</v>
      </c>
      <c r="L1420">
        <f>INDEX('PB2'!$D$2:$AQ$224,MATCH(A1420,'PB2'!$B$2:$B$224,0),MATCH(G1420,'PB2'!$D$1:$AQ$1,0))</f>
        <v>3.9431240558624299</v>
      </c>
      <c r="M1420" s="16">
        <f t="shared" si="104"/>
        <v>0.25360602046320418</v>
      </c>
      <c r="N1420" s="6">
        <f>INDEX('ROA2'!$D$2:$AQ$224,MATCH(A1420,'ROA2'!$B$2:$B$224,0),MATCH(G1420,'ROA2'!$D$1:$AQ$1,0))</f>
        <v>4.8791198730468803</v>
      </c>
      <c r="O1420" s="6">
        <v>7412.2997759999998</v>
      </c>
      <c r="P1420" s="28">
        <v>3.4442798870491703E-2</v>
      </c>
    </row>
    <row r="1421" spans="1:16" x14ac:dyDescent="0.3">
      <c r="A1421" t="s">
        <v>485</v>
      </c>
      <c r="B1421" t="e">
        <f>VLOOKUP(A1421,Sheet3!L:L,1,FALSE)</f>
        <v>#N/A</v>
      </c>
      <c r="C1421" t="str">
        <f>VLOOKUP(A1421,'ALL - prices'!B:C,2,FALSE)</f>
        <v>CAE Inc</v>
      </c>
      <c r="D1421" t="str">
        <f>VLOOKUP(A1421,'ALL - prices'!B:I,8,FALSE)</f>
        <v>Industrials</v>
      </c>
      <c r="E1421">
        <v>2019</v>
      </c>
      <c r="F1421" t="s">
        <v>682</v>
      </c>
      <c r="G1421" t="str">
        <f t="shared" si="102"/>
        <v>2019-Q4</v>
      </c>
      <c r="H1421" s="4">
        <f>INDEX('ALL - prices'!$J$3:$DY$219,MATCH('COMBINED DATA'!A1421,'ALL - prices'!$B$3:$B$219,0),MATCH('COMBINED DATA'!G1421,'ALL - prices'!$J$1:$DY$1,0))</f>
        <v>34.253900000000002</v>
      </c>
      <c r="I1421" s="14">
        <f t="shared" si="105"/>
        <v>7.9458458748371577</v>
      </c>
      <c r="J1421" s="15">
        <f>INDEX(MarketCap2!$E$2:$AR$224,MATCH(A1421,MarketCap2!$B$2:$B$224,0),MATCH(G1421,MarketCap2!$E$1:$AR$1,0))</f>
        <v>9139496960</v>
      </c>
      <c r="K1421">
        <f t="shared" si="103"/>
        <v>22.935871183698744</v>
      </c>
      <c r="L1421">
        <f>INDEX('PB2'!$D$2:$AQ$224,MATCH(A1421,'PB2'!$B$2:$B$224,0),MATCH(G1421,'PB2'!$D$1:$AQ$1,0))</f>
        <v>3.8692591190338099</v>
      </c>
      <c r="M1421" s="16">
        <f t="shared" si="104"/>
        <v>0.25844741053416687</v>
      </c>
      <c r="N1421" s="6">
        <f>INDEX('ROA2'!$D$2:$AQ$224,MATCH(A1421,'ROA2'!$B$2:$B$224,0),MATCH(G1421,'ROA2'!$D$1:$AQ$1,0))</f>
        <v>5.0980210304260298</v>
      </c>
      <c r="O1421" s="6">
        <v>7320.5002240000003</v>
      </c>
      <c r="P1421" s="28">
        <v>-1.2384759760693129E-2</v>
      </c>
    </row>
    <row r="1422" spans="1:16" x14ac:dyDescent="0.3">
      <c r="A1422" t="s">
        <v>485</v>
      </c>
      <c r="B1422" t="e">
        <f>VLOOKUP(A1422,Sheet3!L:L,1,FALSE)</f>
        <v>#N/A</v>
      </c>
      <c r="C1422" t="str">
        <f>VLOOKUP(A1422,'ALL - prices'!B:C,2,FALSE)</f>
        <v>CAE Inc</v>
      </c>
      <c r="D1422" t="str">
        <f>VLOOKUP(A1422,'ALL - prices'!B:I,8,FALSE)</f>
        <v>Industrials</v>
      </c>
      <c r="E1422">
        <v>2020</v>
      </c>
      <c r="F1422" t="s">
        <v>679</v>
      </c>
      <c r="G1422" t="str">
        <f t="shared" si="102"/>
        <v>2020-Q1</v>
      </c>
      <c r="H1422" s="4">
        <f>INDEX('ALL - prices'!$J$3:$DY$219,MATCH('COMBINED DATA'!A1422,'ALL - prices'!$B$3:$B$219,0),MATCH('COMBINED DATA'!G1422,'ALL - prices'!$J$1:$DY$1,0))</f>
        <v>17.79</v>
      </c>
      <c r="I1422" s="14">
        <f t="shared" si="105"/>
        <v>8.6045666170160349</v>
      </c>
      <c r="J1422" s="15">
        <f>INDEX(MarketCap2!$E$2:$AR$224,MATCH(A1422,MarketCap2!$B$2:$B$224,0),MATCH(G1422,MarketCap2!$E$1:$AR$1,0))</f>
        <v>4734100992</v>
      </c>
      <c r="K1422">
        <f t="shared" si="103"/>
        <v>22.278057681143984</v>
      </c>
      <c r="L1422">
        <f>INDEX('PB2'!$D$2:$AQ$224,MATCH(A1422,'PB2'!$B$2:$B$224,0),MATCH(G1422,'PB2'!$D$1:$AQ$1,0))</f>
        <v>1.8979690074920601</v>
      </c>
      <c r="M1422" s="16">
        <f t="shared" si="104"/>
        <v>0.52687899330947496</v>
      </c>
      <c r="N1422" s="6">
        <f>INDEX('ROA2'!$D$2:$AQ$224,MATCH(A1422,'ROA2'!$B$2:$B$224,0),MATCH(G1422,'ROA2'!$D$1:$AQ$1,0))</f>
        <v>5.1721000671386701</v>
      </c>
      <c r="O1422" s="6">
        <v>7444.5998079999999</v>
      </c>
      <c r="P1422" s="28">
        <v>1.6952336616716916E-2</v>
      </c>
    </row>
    <row r="1423" spans="1:16" x14ac:dyDescent="0.3">
      <c r="A1423" t="s">
        <v>485</v>
      </c>
      <c r="B1423" t="e">
        <f>VLOOKUP(A1423,Sheet3!L:L,1,FALSE)</f>
        <v>#N/A</v>
      </c>
      <c r="C1423" t="str">
        <f>VLOOKUP(A1423,'ALL - prices'!B:C,2,FALSE)</f>
        <v>CAE Inc</v>
      </c>
      <c r="D1423" t="str">
        <f>VLOOKUP(A1423,'ALL - prices'!B:I,8,FALSE)</f>
        <v>Industrials</v>
      </c>
      <c r="E1423">
        <v>2020</v>
      </c>
      <c r="F1423" t="s">
        <v>680</v>
      </c>
      <c r="G1423" t="str">
        <f t="shared" si="102"/>
        <v>2020-Q2</v>
      </c>
      <c r="H1423" s="4">
        <f>INDEX('ALL - prices'!$J$3:$DY$219,MATCH('COMBINED DATA'!A1423,'ALL - prices'!$B$3:$B$219,0),MATCH('COMBINED DATA'!G1423,'ALL - prices'!$J$1:$DY$1,0))</f>
        <v>22.02</v>
      </c>
      <c r="I1423" s="14">
        <f t="shared" si="105"/>
        <v>8.5637783717235312</v>
      </c>
      <c r="J1423" s="15">
        <f>INDEX(MarketCap2!$E$2:$AR$224,MATCH(A1423,MarketCap2!$B$2:$B$224,0),MATCH(G1423,MarketCap2!$E$1:$AR$1,0))</f>
        <v>5850248704</v>
      </c>
      <c r="K1423">
        <f t="shared" si="103"/>
        <v>22.489750010790775</v>
      </c>
      <c r="L1423">
        <f>INDEX('PB2'!$D$2:$AQ$224,MATCH(A1423,'PB2'!$B$2:$B$224,0),MATCH(G1423,'PB2'!$D$1:$AQ$1,0))</f>
        <v>2.5981099605560298</v>
      </c>
      <c r="M1423" s="16">
        <f t="shared" si="104"/>
        <v>0.38489517964281494</v>
      </c>
      <c r="N1423" s="6">
        <f>INDEX('ROA2'!$D$2:$AQ$224,MATCH(A1423,'ROA2'!$B$2:$B$224,0),MATCH(G1423,'ROA2'!$D$1:$AQ$1,0))</f>
        <v>3.9797821044921902</v>
      </c>
      <c r="O1423" s="6">
        <v>8483.5998720000007</v>
      </c>
      <c r="P1423" s="28">
        <v>0.13956426010750594</v>
      </c>
    </row>
    <row r="1424" spans="1:16" x14ac:dyDescent="0.3">
      <c r="A1424" t="s">
        <v>485</v>
      </c>
      <c r="B1424" t="e">
        <f>VLOOKUP(A1424,Sheet3!L:L,1,FALSE)</f>
        <v>#N/A</v>
      </c>
      <c r="C1424" t="str">
        <f>VLOOKUP(A1424,'ALL - prices'!B:C,2,FALSE)</f>
        <v>CAE Inc</v>
      </c>
      <c r="D1424" t="str">
        <f>VLOOKUP(A1424,'ALL - prices'!B:I,8,FALSE)</f>
        <v>Industrials</v>
      </c>
      <c r="E1424">
        <v>2020</v>
      </c>
      <c r="F1424" t="s">
        <v>681</v>
      </c>
      <c r="G1424" t="str">
        <f t="shared" si="102"/>
        <v>2020-Q3</v>
      </c>
      <c r="H1424" s="4">
        <f>INDEX('ALL - prices'!$J$3:$DY$219,MATCH('COMBINED DATA'!A1424,'ALL - prices'!$B$3:$B$219,0),MATCH('COMBINED DATA'!G1424,'ALL - prices'!$J$1:$DY$1,0))</f>
        <v>19.48</v>
      </c>
      <c r="I1424" s="14">
        <f t="shared" si="105"/>
        <v>1.4496551314019475</v>
      </c>
      <c r="J1424" s="15">
        <f>INDEX(MarketCap2!$E$2:$AR$224,MATCH(A1424,MarketCap2!$B$2:$B$224,0),MATCH(G1424,MarketCap2!$E$1:$AR$1,0))</f>
        <v>5177468928</v>
      </c>
      <c r="K1424">
        <f t="shared" si="103"/>
        <v>22.367582149864003</v>
      </c>
      <c r="L1424">
        <f>INDEX('PB2'!$D$2:$AQ$224,MATCH(A1424,'PB2'!$B$2:$B$224,0),MATCH(G1424,'PB2'!$D$1:$AQ$1,0))</f>
        <v>2.2876040935516402</v>
      </c>
      <c r="M1424" s="16">
        <f t="shared" si="104"/>
        <v>0.4371385777892367</v>
      </c>
      <c r="N1424" s="6">
        <f>INDEX('ROA2'!$D$2:$AQ$224,MATCH(A1424,'ROA2'!$B$2:$B$224,0),MATCH(G1424,'ROA2'!$D$1:$AQ$1,0))</f>
        <v>1.8546379804611199</v>
      </c>
      <c r="O1424" s="6">
        <v>7609.5001599999996</v>
      </c>
      <c r="P1424" s="28">
        <v>-0.10303405690843041</v>
      </c>
    </row>
    <row r="1425" spans="1:16" x14ac:dyDescent="0.3">
      <c r="A1425" t="s">
        <v>485</v>
      </c>
      <c r="B1425" t="e">
        <f>VLOOKUP(A1425,Sheet3!L:L,1,FALSE)</f>
        <v>#N/A</v>
      </c>
      <c r="C1425" t="str">
        <f>VLOOKUP(A1425,'ALL - prices'!B:C,2,FALSE)</f>
        <v>CAE Inc</v>
      </c>
      <c r="D1425" t="str">
        <f>VLOOKUP(A1425,'ALL - prices'!B:I,8,FALSE)</f>
        <v>Industrials</v>
      </c>
      <c r="E1425">
        <v>2020</v>
      </c>
      <c r="F1425" t="s">
        <v>682</v>
      </c>
      <c r="G1425" t="str">
        <f t="shared" si="102"/>
        <v>2020-Q4</v>
      </c>
      <c r="H1425" s="4">
        <f>INDEX('ALL - prices'!$J$3:$DY$219,MATCH('COMBINED DATA'!A1425,'ALL - prices'!$B$3:$B$219,0),MATCH('COMBINED DATA'!G1425,'ALL - prices'!$J$1:$DY$1,0))</f>
        <v>35.270000000000003</v>
      </c>
      <c r="I1425" s="14">
        <f t="shared" si="105"/>
        <v>2.8801215252138239</v>
      </c>
      <c r="J1425" s="15">
        <f>INDEX(MarketCap2!$E$2:$AR$224,MATCH(A1425,MarketCap2!$B$2:$B$224,0),MATCH(G1425,MarketCap2!$E$1:$AR$1,0))</f>
        <v>9962001408</v>
      </c>
      <c r="K1425">
        <f t="shared" si="103"/>
        <v>23.022043832934575</v>
      </c>
      <c r="L1425">
        <f>INDEX('PB2'!$D$2:$AQ$224,MATCH(A1425,'PB2'!$B$2:$B$224,0),MATCH(G1425,'PB2'!$D$1:$AQ$1,0))</f>
        <v>3.58482098579407</v>
      </c>
      <c r="M1425" s="16">
        <f t="shared" si="104"/>
        <v>0.27895395724439248</v>
      </c>
      <c r="N1425" s="6">
        <f>INDEX('ROA2'!$D$2:$AQ$224,MATCH(A1425,'ROA2'!$B$2:$B$224,0),MATCH(G1425,'ROA2'!$D$1:$AQ$1,0))</f>
        <v>0.81695699691772505</v>
      </c>
      <c r="O1425" s="6">
        <v>7441.6</v>
      </c>
      <c r="P1425" s="28">
        <v>-2.2064545169810372E-2</v>
      </c>
    </row>
    <row r="1426" spans="1:16" x14ac:dyDescent="0.3">
      <c r="A1426" t="s">
        <v>485</v>
      </c>
      <c r="B1426" t="e">
        <f>VLOOKUP(A1426,Sheet3!L:L,1,FALSE)</f>
        <v>#N/A</v>
      </c>
      <c r="C1426" t="str">
        <f>VLOOKUP(A1426,'ALL - prices'!B:C,2,FALSE)</f>
        <v>CAE Inc</v>
      </c>
      <c r="D1426" t="str">
        <f>VLOOKUP(A1426,'ALL - prices'!B:I,8,FALSE)</f>
        <v>Industrials</v>
      </c>
      <c r="E1426">
        <v>2021</v>
      </c>
      <c r="F1426" t="s">
        <v>679</v>
      </c>
      <c r="G1426" t="str">
        <f t="shared" si="102"/>
        <v>2021-Q1</v>
      </c>
      <c r="H1426" s="4">
        <f>INDEX('ALL - prices'!$J$3:$DY$219,MATCH('COMBINED DATA'!A1426,'ALL - prices'!$B$3:$B$219,0),MATCH('COMBINED DATA'!G1426,'ALL - prices'!$J$1:$DY$1,0))</f>
        <v>35.81</v>
      </c>
      <c r="I1426" s="14">
        <f t="shared" si="105"/>
        <v>3.3527339590250831</v>
      </c>
      <c r="J1426" s="15">
        <f>INDEX(MarketCap2!$E$2:$AR$224,MATCH(A1426,MarketCap2!$B$2:$B$224,0),MATCH(G1426,MarketCap2!$E$1:$AR$1,0))</f>
        <v>10502177792</v>
      </c>
      <c r="K1426">
        <f t="shared" si="103"/>
        <v>23.074848481365571</v>
      </c>
      <c r="L1426">
        <f>INDEX('PB2'!$D$2:$AQ$224,MATCH(A1426,'PB2'!$B$2:$B$224,0),MATCH(G1426,'PB2'!$D$1:$AQ$1,0))</f>
        <v>3.3450279235839799</v>
      </c>
      <c r="M1426" s="16">
        <f t="shared" si="104"/>
        <v>0.29895116658056625</v>
      </c>
      <c r="N1426" s="6">
        <f>INDEX('ROA2'!$D$2:$AQ$224,MATCH(A1426,'ROA2'!$B$2:$B$224,0),MATCH(G1426,'ROA2'!$D$1:$AQ$1,0))</f>
        <v>0.14976799488067599</v>
      </c>
      <c r="O1426" s="6">
        <v>7778.8999679999997</v>
      </c>
      <c r="P1426" s="28">
        <v>4.5326269619436588E-2</v>
      </c>
    </row>
    <row r="1427" spans="1:16" x14ac:dyDescent="0.3">
      <c r="A1427" t="s">
        <v>485</v>
      </c>
      <c r="B1427" t="e">
        <f>VLOOKUP(A1427,Sheet3!L:L,1,FALSE)</f>
        <v>#N/A</v>
      </c>
      <c r="C1427" t="str">
        <f>VLOOKUP(A1427,'ALL - prices'!B:C,2,FALSE)</f>
        <v>CAE Inc</v>
      </c>
      <c r="D1427" t="str">
        <f>VLOOKUP(A1427,'ALL - prices'!B:I,8,FALSE)</f>
        <v>Industrials</v>
      </c>
      <c r="E1427">
        <v>2021</v>
      </c>
      <c r="F1427" t="s">
        <v>680</v>
      </c>
      <c r="G1427" t="str">
        <f t="shared" si="102"/>
        <v>2021-Q2</v>
      </c>
      <c r="H1427" s="4">
        <f>INDEX('ALL - prices'!$J$3:$DY$219,MATCH('COMBINED DATA'!A1427,'ALL - prices'!$B$3:$B$219,0),MATCH('COMBINED DATA'!G1427,'ALL - prices'!$J$1:$DY$1,0))</f>
        <v>38.18</v>
      </c>
      <c r="I1427" s="14">
        <f t="shared" si="105"/>
        <v>2.9128265196082901</v>
      </c>
      <c r="J1427" s="15">
        <f>INDEX(MarketCap2!$E$2:$AR$224,MATCH(A1427,MarketCap2!$B$2:$B$224,0),MATCH(G1427,MarketCap2!$E$1:$AR$1,0))</f>
        <v>11203785728</v>
      </c>
      <c r="K1427">
        <f t="shared" si="103"/>
        <v>23.139517569563036</v>
      </c>
      <c r="L1427">
        <f>INDEX('PB2'!$D$2:$AQ$224,MATCH(A1427,'PB2'!$B$2:$B$224,0),MATCH(G1427,'PB2'!$D$1:$AQ$1,0))</f>
        <v>3.5354359149932901</v>
      </c>
      <c r="M1427" s="16">
        <f t="shared" si="104"/>
        <v>0.28285055196705439</v>
      </c>
      <c r="N1427" s="6">
        <f>INDEX('ROA2'!$D$2:$AQ$224,MATCH(A1427,'ROA2'!$B$2:$B$224,0),MATCH(G1427,'ROA2'!$D$1:$AQ$1,0))</f>
        <v>-0.54781800508499101</v>
      </c>
      <c r="O1427" s="6">
        <v>8748.3996160000006</v>
      </c>
      <c r="P1427" s="28">
        <v>0.12463197264243325</v>
      </c>
    </row>
    <row r="1428" spans="1:16" x14ac:dyDescent="0.3">
      <c r="A1428" t="s">
        <v>485</v>
      </c>
      <c r="B1428" t="e">
        <f>VLOOKUP(A1428,Sheet3!L:L,1,FALSE)</f>
        <v>#N/A</v>
      </c>
      <c r="C1428" t="str">
        <f>VLOOKUP(A1428,'ALL - prices'!B:C,2,FALSE)</f>
        <v>CAE Inc</v>
      </c>
      <c r="D1428" t="str">
        <f>VLOOKUP(A1428,'ALL - prices'!B:I,8,FALSE)</f>
        <v>Industrials</v>
      </c>
      <c r="E1428">
        <v>2021</v>
      </c>
      <c r="F1428" t="s">
        <v>681</v>
      </c>
      <c r="G1428" t="str">
        <f t="shared" si="102"/>
        <v>2021-Q3</v>
      </c>
      <c r="H1428" s="4">
        <f>INDEX('ALL - prices'!$J$3:$DY$219,MATCH('COMBINED DATA'!A1428,'ALL - prices'!$B$3:$B$219,0),MATCH('COMBINED DATA'!G1428,'ALL - prices'!$J$1:$DY$1,0))</f>
        <v>37.840000000000003</v>
      </c>
      <c r="I1428" s="14">
        <f t="shared" si="105"/>
        <v>5.4446242600691264</v>
      </c>
      <c r="J1428" s="15">
        <f>INDEX(MarketCap2!$E$2:$AR$224,MATCH(A1428,MarketCap2!$B$2:$B$224,0),MATCH(G1428,MarketCap2!$E$1:$AR$1,0))</f>
        <v>11986501632</v>
      </c>
      <c r="K1428">
        <f t="shared" si="103"/>
        <v>23.207046989600066</v>
      </c>
      <c r="L1428">
        <f>INDEX('PB2'!$D$2:$AQ$224,MATCH(A1428,'PB2'!$B$2:$B$224,0),MATCH(G1428,'PB2'!$D$1:$AQ$1,0))</f>
        <v>3.0390551090240501</v>
      </c>
      <c r="M1428" s="16">
        <f t="shared" si="104"/>
        <v>0.32904964343378951</v>
      </c>
      <c r="N1428" s="6">
        <f>INDEX('ROA2'!$D$2:$AQ$224,MATCH(A1428,'ROA2'!$B$2:$B$224,0),MATCH(G1428,'ROA2'!$D$1:$AQ$1,0))</f>
        <v>1.3613539934158301</v>
      </c>
      <c r="O1428" s="6">
        <v>8521.5001599999996</v>
      </c>
      <c r="P1428" s="28">
        <v>-2.5936110141222084E-2</v>
      </c>
    </row>
    <row r="1429" spans="1:16" x14ac:dyDescent="0.3">
      <c r="A1429" t="s">
        <v>485</v>
      </c>
      <c r="B1429" t="e">
        <f>VLOOKUP(A1429,Sheet3!L:L,1,FALSE)</f>
        <v>#N/A</v>
      </c>
      <c r="C1429" t="str">
        <f>VLOOKUP(A1429,'ALL - prices'!B:C,2,FALSE)</f>
        <v>CAE Inc</v>
      </c>
      <c r="D1429" t="str">
        <f>VLOOKUP(A1429,'ALL - prices'!B:I,8,FALSE)</f>
        <v>Industrials</v>
      </c>
      <c r="E1429">
        <v>2021</v>
      </c>
      <c r="F1429" t="s">
        <v>682</v>
      </c>
      <c r="G1429" t="str">
        <f t="shared" si="102"/>
        <v>2021-Q4</v>
      </c>
      <c r="H1429" s="4">
        <f>INDEX('ALL - prices'!$J$3:$DY$219,MATCH('COMBINED DATA'!A1429,'ALL - prices'!$B$3:$B$219,0),MATCH('COMBINED DATA'!G1429,'ALL - prices'!$J$1:$DY$1,0))</f>
        <v>31.91</v>
      </c>
      <c r="I1429" s="14">
        <f t="shared" si="105"/>
        <v>5.2937006589593718</v>
      </c>
      <c r="J1429" s="15">
        <f>INDEX(MarketCap2!$E$2:$AR$224,MATCH(A1429,MarketCap2!$B$2:$B$224,0),MATCH(G1429,MarketCap2!$E$1:$AR$1,0))</f>
        <v>10114938880</v>
      </c>
      <c r="K1429">
        <f t="shared" si="103"/>
        <v>23.037279265036741</v>
      </c>
      <c r="L1429">
        <f>INDEX('PB2'!$D$2:$AQ$224,MATCH(A1429,'PB2'!$B$2:$B$224,0),MATCH(G1429,'PB2'!$D$1:$AQ$1,0))</f>
        <v>2.5682210922241202</v>
      </c>
      <c r="M1429" s="16">
        <f t="shared" si="104"/>
        <v>0.38937457644426715</v>
      </c>
      <c r="N1429" s="6">
        <f>INDEX('ROA2'!$D$2:$AQ$224,MATCH(A1429,'ROA2'!$B$2:$B$224,0),MATCH(G1429,'ROA2'!$D$1:$AQ$1,0))</f>
        <v>1.55475997924805</v>
      </c>
      <c r="O1429" s="6">
        <v>9152.6000640000002</v>
      </c>
      <c r="P1429" s="28">
        <v>7.4059718611799052E-2</v>
      </c>
    </row>
    <row r="1430" spans="1:16" x14ac:dyDescent="0.3">
      <c r="A1430" t="s">
        <v>485</v>
      </c>
      <c r="B1430" t="e">
        <f>VLOOKUP(A1430,Sheet3!L:L,1,FALSE)</f>
        <v>#N/A</v>
      </c>
      <c r="C1430" t="str">
        <f>VLOOKUP(A1430,'ALL - prices'!B:C,2,FALSE)</f>
        <v>CAE Inc</v>
      </c>
      <c r="D1430" t="str">
        <f>VLOOKUP(A1430,'ALL - prices'!B:I,8,FALSE)</f>
        <v>Industrials</v>
      </c>
      <c r="E1430">
        <v>2022</v>
      </c>
      <c r="F1430" t="s">
        <v>679</v>
      </c>
      <c r="G1430" t="str">
        <f t="shared" si="102"/>
        <v>2022-Q1</v>
      </c>
      <c r="H1430" s="4">
        <f>INDEX('ALL - prices'!$J$3:$DY$219,MATCH('COMBINED DATA'!A1430,'ALL - prices'!$B$3:$B$219,0),MATCH('COMBINED DATA'!G1430,'ALL - prices'!$J$1:$DY$1,0))</f>
        <v>32.54</v>
      </c>
      <c r="I1430" s="14">
        <f t="shared" si="105"/>
        <v>4.7845341117674796</v>
      </c>
      <c r="J1430" s="15">
        <f>INDEX(MarketCap2!$E$2:$AR$224,MATCH(A1430,MarketCap2!$B$2:$B$224,0),MATCH(G1430,MarketCap2!$E$1:$AR$1,0))</f>
        <v>10314685440</v>
      </c>
      <c r="K1430">
        <f t="shared" si="103"/>
        <v>23.056834487609578</v>
      </c>
      <c r="L1430">
        <f>INDEX('PB2'!$D$2:$AQ$224,MATCH(A1430,'PB2'!$B$2:$B$224,0),MATCH(G1430,'PB2'!$D$1:$AQ$1,0))</f>
        <v>2.5727519989013699</v>
      </c>
      <c r="M1430" s="16">
        <f t="shared" si="104"/>
        <v>0.38868884386331265</v>
      </c>
      <c r="N1430" s="6">
        <f>INDEX('ROA2'!$D$2:$AQ$224,MATCH(A1430,'ROA2'!$B$2:$B$224,0),MATCH(G1430,'ROA2'!$D$1:$AQ$1,0))</f>
        <v>1.2521990537643399</v>
      </c>
      <c r="O1430" s="6">
        <v>9215.2002560000001</v>
      </c>
      <c r="P1430" s="28">
        <v>6.8396074953854637E-3</v>
      </c>
    </row>
    <row r="1431" spans="1:16" x14ac:dyDescent="0.3">
      <c r="A1431" t="s">
        <v>485</v>
      </c>
      <c r="B1431" t="e">
        <f>VLOOKUP(A1431,Sheet3!L:L,1,FALSE)</f>
        <v>#N/A</v>
      </c>
      <c r="C1431" t="str">
        <f>VLOOKUP(A1431,'ALL - prices'!B:C,2,FALSE)</f>
        <v>CAE Inc</v>
      </c>
      <c r="D1431" t="str">
        <f>VLOOKUP(A1431,'ALL - prices'!B:I,8,FALSE)</f>
        <v>Industrials</v>
      </c>
      <c r="E1431">
        <v>2022</v>
      </c>
      <c r="F1431" t="s">
        <v>680</v>
      </c>
      <c r="G1431" t="str">
        <f t="shared" si="102"/>
        <v>2022-Q2</v>
      </c>
      <c r="H1431" s="4">
        <f>INDEX('ALL - prices'!$J$3:$DY$219,MATCH('COMBINED DATA'!A1431,'ALL - prices'!$B$3:$B$219,0),MATCH('COMBINED DATA'!G1431,'ALL - prices'!$J$1:$DY$1,0))</f>
        <v>31.72</v>
      </c>
      <c r="I1431" s="14">
        <f t="shared" si="105"/>
        <v>4.245243416656642</v>
      </c>
      <c r="J1431" s="15">
        <f>INDEX(MarketCap2!$E$2:$AR$224,MATCH(A1431,MarketCap2!$B$2:$B$224,0),MATCH(G1431,MarketCap2!$E$1:$AR$1,0))</f>
        <v>10058632192</v>
      </c>
      <c r="K1431">
        <f t="shared" si="103"/>
        <v>23.031697027363982</v>
      </c>
      <c r="L1431">
        <f>INDEX('PB2'!$D$2:$AQ$224,MATCH(A1431,'PB2'!$B$2:$B$224,0),MATCH(G1431,'PB2'!$D$1:$AQ$1,0))</f>
        <v>2.4700870513915998</v>
      </c>
      <c r="M1431" s="16">
        <f t="shared" si="104"/>
        <v>0.40484403148327064</v>
      </c>
      <c r="N1431" s="6">
        <f>INDEX('ROA2'!$D$2:$AQ$224,MATCH(A1431,'ROA2'!$B$2:$B$224,0),MATCH(G1431,'ROA2'!$D$1:$AQ$1,0))</f>
        <v>1.54633605480194</v>
      </c>
      <c r="O1431" s="6">
        <v>9578.8001280000008</v>
      </c>
      <c r="P1431" s="28">
        <v>3.945653506154264E-2</v>
      </c>
    </row>
    <row r="1432" spans="1:16" x14ac:dyDescent="0.3">
      <c r="A1432" t="s">
        <v>485</v>
      </c>
      <c r="B1432" t="e">
        <f>VLOOKUP(A1432,Sheet3!L:L,1,FALSE)</f>
        <v>#N/A</v>
      </c>
      <c r="C1432" t="str">
        <f>VLOOKUP(A1432,'ALL - prices'!B:C,2,FALSE)</f>
        <v>CAE Inc</v>
      </c>
      <c r="D1432" t="str">
        <f>VLOOKUP(A1432,'ALL - prices'!B:I,8,FALSE)</f>
        <v>Industrials</v>
      </c>
      <c r="E1432">
        <v>2022</v>
      </c>
      <c r="F1432" t="s">
        <v>681</v>
      </c>
      <c r="G1432" t="str">
        <f t="shared" si="102"/>
        <v>2022-Q3</v>
      </c>
      <c r="H1432" s="4">
        <f>INDEX('ALL - prices'!$J$3:$DY$219,MATCH('COMBINED DATA'!A1432,'ALL - prices'!$B$3:$B$219,0),MATCH('COMBINED DATA'!G1432,'ALL - prices'!$J$1:$DY$1,0))</f>
        <v>21.19</v>
      </c>
      <c r="I1432" s="14">
        <f t="shared" si="105"/>
        <v>2.3793048704751278</v>
      </c>
      <c r="J1432" s="15">
        <f>INDEX(MarketCap2!$E$2:$AR$224,MATCH(A1432,MarketCap2!$B$2:$B$224,0),MATCH(G1432,MarketCap2!$E$1:$AR$1,0))</f>
        <v>6735293952</v>
      </c>
      <c r="K1432">
        <f t="shared" si="103"/>
        <v>22.630627291290601</v>
      </c>
      <c r="L1432">
        <f>INDEX('PB2'!$D$2:$AQ$224,MATCH(A1432,'PB2'!$B$2:$B$224,0),MATCH(G1432,'PB2'!$D$1:$AQ$1,0))</f>
        <v>1.58914995193481</v>
      </c>
      <c r="M1432" s="16">
        <f t="shared" si="104"/>
        <v>0.62926723735698287</v>
      </c>
      <c r="N1432" s="6">
        <f>INDEX('ROA2'!$D$2:$AQ$224,MATCH(A1432,'ROA2'!$B$2:$B$224,0),MATCH(G1432,'ROA2'!$D$1:$AQ$1,0))</f>
        <v>1.0614140033721899</v>
      </c>
      <c r="O1432" s="6">
        <v>9756.0002559999994</v>
      </c>
      <c r="P1432" s="28">
        <v>1.8499198817398955E-2</v>
      </c>
    </row>
    <row r="1433" spans="1:16" x14ac:dyDescent="0.3">
      <c r="A1433" t="s">
        <v>485</v>
      </c>
      <c r="B1433" t="e">
        <f>VLOOKUP(A1433,Sheet3!L:L,1,FALSE)</f>
        <v>#N/A</v>
      </c>
      <c r="C1433" t="str">
        <f>VLOOKUP(A1433,'ALL - prices'!B:C,2,FALSE)</f>
        <v>CAE Inc</v>
      </c>
      <c r="D1433" t="str">
        <f>VLOOKUP(A1433,'ALL - prices'!B:I,8,FALSE)</f>
        <v>Industrials</v>
      </c>
      <c r="E1433">
        <v>2022</v>
      </c>
      <c r="F1433" t="s">
        <v>682</v>
      </c>
      <c r="G1433" t="str">
        <f t="shared" si="102"/>
        <v>2022-Q4</v>
      </c>
      <c r="H1433" s="4">
        <f>INDEX('ALL - prices'!$J$3:$DY$219,MATCH('COMBINED DATA'!A1433,'ALL - prices'!$B$3:$B$219,0),MATCH('COMBINED DATA'!G1433,'ALL - prices'!$J$1:$DY$1,0))</f>
        <v>26.19</v>
      </c>
      <c r="I1433" s="14">
        <f t="shared" si="105"/>
        <v>1.3232031841960881</v>
      </c>
      <c r="J1433" s="15">
        <f>INDEX(MarketCap2!$E$2:$AR$224,MATCH(A1433,MarketCap2!$B$2:$B$224,0),MATCH(G1433,MarketCap2!$E$1:$AR$1,0))</f>
        <v>8324635136</v>
      </c>
      <c r="K1433">
        <f t="shared" si="103"/>
        <v>22.842485044344958</v>
      </c>
      <c r="L1433">
        <f>INDEX('PB2'!$D$2:$AQ$224,MATCH(A1433,'PB2'!$B$2:$B$224,0),MATCH(G1433,'PB2'!$D$1:$AQ$1,0))</f>
        <v>1.9034940004348799</v>
      </c>
      <c r="M1433" s="16">
        <f t="shared" si="104"/>
        <v>0.5253496989071339</v>
      </c>
      <c r="N1433" s="6">
        <f>INDEX('ROA2'!$D$2:$AQ$224,MATCH(A1433,'ROA2'!$B$2:$B$224,0),MATCH(G1433,'ROA2'!$D$1:$AQ$1,0))</f>
        <v>1.3244069814682</v>
      </c>
      <c r="O1433" s="6">
        <v>10101.300224000001</v>
      </c>
      <c r="P1433" s="28">
        <v>3.539359972726934E-2</v>
      </c>
    </row>
    <row r="1434" spans="1:16" x14ac:dyDescent="0.3">
      <c r="A1434" t="s">
        <v>485</v>
      </c>
      <c r="B1434" t="e">
        <f>VLOOKUP(A1434,Sheet3!L:L,1,FALSE)</f>
        <v>#N/A</v>
      </c>
      <c r="C1434" t="str">
        <f>VLOOKUP(A1434,'ALL - prices'!B:C,2,FALSE)</f>
        <v>CAE Inc</v>
      </c>
      <c r="D1434" t="str">
        <f>VLOOKUP(A1434,'ALL - prices'!B:I,8,FALSE)</f>
        <v>Industrials</v>
      </c>
      <c r="E1434">
        <v>2023</v>
      </c>
      <c r="F1434" t="s">
        <v>679</v>
      </c>
      <c r="G1434" t="str">
        <f t="shared" ref="G1434:G1497" si="106">E1434&amp;"-"&amp;F1434</f>
        <v>2023-Q1</v>
      </c>
      <c r="H1434" s="4">
        <f>INDEX('ALL - prices'!$J$3:$DY$219,MATCH('COMBINED DATA'!A1434,'ALL - prices'!$B$3:$B$219,0),MATCH('COMBINED DATA'!G1434,'ALL - prices'!$J$1:$DY$1,0))</f>
        <v>30.56</v>
      </c>
      <c r="I1434" s="14">
        <f t="shared" si="105"/>
        <v>1.6387266398029907</v>
      </c>
      <c r="J1434" s="15">
        <f>INDEX(MarketCap2!$E$2:$AR$224,MATCH(A1434,MarketCap2!$B$2:$B$224,0),MATCH(G1434,MarketCap2!$E$1:$AR$1,0))</f>
        <v>9714896896</v>
      </c>
      <c r="K1434">
        <f t="shared" ref="K1434:K1497" si="107">LN(J1434)</f>
        <v>22.996926306852796</v>
      </c>
      <c r="L1434">
        <f>INDEX('PB2'!$D$2:$AQ$224,MATCH(A1434,'PB2'!$B$2:$B$224,0),MATCH(G1434,'PB2'!$D$1:$AQ$1,0))</f>
        <v>2.1552491188049299</v>
      </c>
      <c r="M1434" s="16">
        <f t="shared" ref="M1434:M1497" si="108">1/L1434</f>
        <v>0.46398348630551478</v>
      </c>
      <c r="N1434" s="6">
        <f>INDEX('ROA2'!$D$2:$AQ$224,MATCH(A1434,'ROA2'!$B$2:$B$224,0),MATCH(G1434,'ROA2'!$D$1:$AQ$1,0))</f>
        <v>1.84117102622986</v>
      </c>
      <c r="O1434" s="6">
        <v>10272.400384</v>
      </c>
      <c r="P1434" s="28">
        <v>1.6938429331451572E-2</v>
      </c>
    </row>
    <row r="1435" spans="1:16" x14ac:dyDescent="0.3">
      <c r="A1435" t="s">
        <v>485</v>
      </c>
      <c r="B1435" t="e">
        <f>VLOOKUP(A1435,Sheet3!L:L,1,FALSE)</f>
        <v>#N/A</v>
      </c>
      <c r="C1435" t="str">
        <f>VLOOKUP(A1435,'ALL - prices'!B:C,2,FALSE)</f>
        <v>CAE Inc</v>
      </c>
      <c r="D1435" t="str">
        <f>VLOOKUP(A1435,'ALL - prices'!B:I,8,FALSE)</f>
        <v>Industrials</v>
      </c>
      <c r="E1435">
        <v>2023</v>
      </c>
      <c r="F1435" t="s">
        <v>680</v>
      </c>
      <c r="G1435" t="str">
        <f t="shared" si="106"/>
        <v>2023-Q2</v>
      </c>
      <c r="H1435" s="4">
        <f>INDEX('ALL - prices'!$J$3:$DY$219,MATCH('COMBINED DATA'!A1435,'ALL - prices'!$B$3:$B$219,0),MATCH('COMBINED DATA'!G1435,'ALL - prices'!$J$1:$DY$1,0))</f>
        <v>29.65</v>
      </c>
      <c r="I1435" s="14">
        <f t="shared" si="105"/>
        <v>2.5896637490866139</v>
      </c>
      <c r="J1435" s="15">
        <f>INDEX(MarketCap2!$E$2:$AR$224,MATCH(A1435,MarketCap2!$B$2:$B$224,0),MATCH(G1435,MarketCap2!$E$1:$AR$1,0))</f>
        <v>9431352320</v>
      </c>
      <c r="K1435">
        <f t="shared" si="107"/>
        <v>22.967305329460682</v>
      </c>
      <c r="L1435">
        <f>INDEX('PB2'!$D$2:$AQ$224,MATCH(A1435,'PB2'!$B$2:$B$224,0),MATCH(G1435,'PB2'!$D$1:$AQ$1,0))</f>
        <v>2.09634208679199</v>
      </c>
      <c r="M1435" s="16">
        <f t="shared" si="108"/>
        <v>0.47702138229275803</v>
      </c>
      <c r="N1435" s="6">
        <f>INDEX('ROA2'!$D$2:$AQ$224,MATCH(A1435,'ROA2'!$B$2:$B$224,0),MATCH(G1435,'ROA2'!$D$1:$AQ$1,0))</f>
        <v>2.22529792785644</v>
      </c>
      <c r="O1435" s="6">
        <v>10436.500480000001</v>
      </c>
      <c r="P1435" s="28">
        <v>1.5974853964570712E-2</v>
      </c>
    </row>
    <row r="1436" spans="1:16" x14ac:dyDescent="0.3">
      <c r="A1436" t="s">
        <v>485</v>
      </c>
      <c r="B1436" t="e">
        <f>VLOOKUP(A1436,Sheet3!L:L,1,FALSE)</f>
        <v>#N/A</v>
      </c>
      <c r="C1436" t="str">
        <f>VLOOKUP(A1436,'ALL - prices'!B:C,2,FALSE)</f>
        <v>CAE Inc</v>
      </c>
      <c r="D1436" t="str">
        <f>VLOOKUP(A1436,'ALL - prices'!B:I,8,FALSE)</f>
        <v>Industrials</v>
      </c>
      <c r="E1436">
        <v>2023</v>
      </c>
      <c r="F1436" t="s">
        <v>681</v>
      </c>
      <c r="G1436" t="str">
        <f t="shared" si="106"/>
        <v>2023-Q3</v>
      </c>
      <c r="H1436" s="4">
        <f>INDEX('ALL - prices'!$J$3:$DY$219,MATCH('COMBINED DATA'!A1436,'ALL - prices'!$B$3:$B$219,0),MATCH('COMBINED DATA'!G1436,'ALL - prices'!$J$1:$DY$1,0))</f>
        <v>31.71</v>
      </c>
      <c r="I1436" s="14">
        <f t="shared" si="105"/>
        <v>1.6854153790683175</v>
      </c>
      <c r="J1436" s="15">
        <f>INDEX(MarketCap2!$E$2:$AR$224,MATCH(A1436,MarketCap2!$B$2:$B$224,0),MATCH(G1436,MarketCap2!$E$1:$AR$1,0))</f>
        <v>10090584064</v>
      </c>
      <c r="K1436">
        <f t="shared" si="107"/>
        <v>23.034868555067753</v>
      </c>
      <c r="L1436">
        <f>INDEX('PB2'!$D$2:$AQ$224,MATCH(A1436,'PB2'!$B$2:$B$224,0),MATCH(G1436,'PB2'!$D$1:$AQ$1,0))</f>
        <v>2.1784110069274898</v>
      </c>
      <c r="M1436" s="16">
        <f t="shared" si="108"/>
        <v>0.45905019613834785</v>
      </c>
      <c r="N1436" s="6">
        <f>INDEX('ROA2'!$D$2:$AQ$224,MATCH(A1436,'ROA2'!$B$2:$B$224,0),MATCH(G1436,'ROA2'!$D$1:$AQ$1,0))</f>
        <v>2.8521480560302699</v>
      </c>
      <c r="O1436" s="6">
        <v>10320.100351999999</v>
      </c>
      <c r="P1436" s="28">
        <v>-1.1153176126716484E-2</v>
      </c>
    </row>
    <row r="1437" spans="1:16" x14ac:dyDescent="0.3">
      <c r="A1437" t="s">
        <v>485</v>
      </c>
      <c r="B1437" t="e">
        <f>VLOOKUP(A1437,Sheet3!L:L,1,FALSE)</f>
        <v>#N/A</v>
      </c>
      <c r="C1437" t="str">
        <f>VLOOKUP(A1437,'ALL - prices'!B:C,2,FALSE)</f>
        <v>CAE Inc</v>
      </c>
      <c r="D1437" t="str">
        <f>VLOOKUP(A1437,'ALL - prices'!B:I,8,FALSE)</f>
        <v>Industrials</v>
      </c>
      <c r="E1437">
        <v>2023</v>
      </c>
      <c r="F1437" t="s">
        <v>682</v>
      </c>
      <c r="G1437" t="str">
        <f t="shared" si="106"/>
        <v>2023-Q4</v>
      </c>
      <c r="H1437" s="4">
        <f>INDEX('ALL - prices'!$J$3:$DY$219,MATCH('COMBINED DATA'!A1437,'ALL - prices'!$B$3:$B$219,0),MATCH('COMBINED DATA'!G1437,'ALL - prices'!$J$1:$DY$1,0))</f>
        <v>28.6</v>
      </c>
      <c r="I1437" s="14">
        <f t="shared" si="105"/>
        <v>5.2484156339477037</v>
      </c>
      <c r="J1437" s="15">
        <f>INDEX(MarketCap2!$E$2:$AR$224,MATCH(A1437,MarketCap2!$B$2:$B$224,0),MATCH(G1437,MarketCap2!$E$1:$AR$1,0))</f>
        <v>9102862336</v>
      </c>
      <c r="K1437">
        <f t="shared" si="107"/>
        <v>22.931854743428701</v>
      </c>
      <c r="L1437">
        <f>INDEX('PB2'!$D$2:$AQ$224,MATCH(A1437,'PB2'!$B$2:$B$224,0),MATCH(G1437,'PB2'!$D$1:$AQ$1,0))</f>
        <v>1.9582359790802</v>
      </c>
      <c r="M1437" s="16">
        <f t="shared" si="108"/>
        <v>0.51066368439911336</v>
      </c>
      <c r="N1437" s="6">
        <f>INDEX('ROA2'!$D$2:$AQ$224,MATCH(A1437,'ROA2'!$B$2:$B$224,0),MATCH(G1437,'ROA2'!$D$1:$AQ$1,0))</f>
        <v>2.9051709175109899</v>
      </c>
      <c r="O1437" s="6">
        <v>10565.300224000001</v>
      </c>
      <c r="P1437" s="28">
        <v>2.3759446481785632E-2</v>
      </c>
    </row>
    <row r="1438" spans="1:16" x14ac:dyDescent="0.3">
      <c r="A1438" t="s">
        <v>485</v>
      </c>
      <c r="B1438" t="e">
        <f>VLOOKUP(A1438,Sheet3!L:L,1,FALSE)</f>
        <v>#N/A</v>
      </c>
      <c r="C1438" t="str">
        <f>VLOOKUP(A1438,'ALL - prices'!B:C,2,FALSE)</f>
        <v>CAE Inc</v>
      </c>
      <c r="D1438" t="str">
        <f>VLOOKUP(A1438,'ALL - prices'!B:I,8,FALSE)</f>
        <v>Industrials</v>
      </c>
      <c r="E1438" s="18">
        <v>2024</v>
      </c>
      <c r="F1438" t="s">
        <v>679</v>
      </c>
      <c r="G1438" t="str">
        <f t="shared" si="106"/>
        <v>2024-Q1</v>
      </c>
      <c r="H1438" s="4">
        <f>INDEX('ALL - prices'!$J$3:$DY$219,MATCH('COMBINED DATA'!A1438,'ALL - prices'!$B$3:$B$219,0),MATCH('COMBINED DATA'!G1438,'ALL - prices'!$J$1:$DY$1,0))</f>
        <v>27.97</v>
      </c>
      <c r="I1438" s="14" t="s">
        <v>769</v>
      </c>
      <c r="J1438" s="15">
        <f>INDEX(MarketCap2!$E$2:$AR$224,MATCH(A1438,MarketCap2!$B$2:$B$224,0),MATCH(G1438,MarketCap2!$E$1:$AR$1,0))</f>
        <v>8903008256</v>
      </c>
      <c r="K1438">
        <f t="shared" si="107"/>
        <v>22.909655062865383</v>
      </c>
      <c r="L1438">
        <f>INDEX('PB2'!$D$2:$AQ$224,MATCH(A1438,'PB2'!$B$2:$B$224,0),MATCH(G1438,'PB2'!$D$1:$AQ$1,0))</f>
        <v>2.1073150634765598</v>
      </c>
      <c r="M1438" s="16">
        <f t="shared" si="108"/>
        <v>0.47453748959125364</v>
      </c>
      <c r="N1438" s="6">
        <f>INDEX('ROA2'!$D$2:$AQ$224,MATCH(A1438,'ROA2'!$B$2:$B$224,0),MATCH(G1438,'ROA2'!$D$1:$AQ$1,0))</f>
        <v>2.6860780715942401</v>
      </c>
      <c r="O1438" s="6">
        <v>10471.600128</v>
      </c>
      <c r="P1438" s="28">
        <v>-8.8686638347628358E-3</v>
      </c>
    </row>
    <row r="1439" spans="1:16" x14ac:dyDescent="0.3">
      <c r="A1439" t="s">
        <v>485</v>
      </c>
      <c r="B1439" t="e">
        <f>VLOOKUP(A1439,Sheet3!L:L,1,FALSE)</f>
        <v>#N/A</v>
      </c>
      <c r="C1439" t="str">
        <f>VLOOKUP(A1439,'ALL - prices'!B:C,2,FALSE)</f>
        <v>CAE Inc</v>
      </c>
      <c r="D1439" t="str">
        <f>VLOOKUP(A1439,'ALL - prices'!B:I,8,FALSE)</f>
        <v>Industrials</v>
      </c>
      <c r="E1439" s="18">
        <v>2024</v>
      </c>
      <c r="F1439" t="s">
        <v>680</v>
      </c>
      <c r="G1439" t="str">
        <f t="shared" si="106"/>
        <v>2024-Q2</v>
      </c>
      <c r="H1439" s="4">
        <f>INDEX('ALL - prices'!$J$3:$DY$219,MATCH('COMBINED DATA'!A1439,'ALL - prices'!$B$3:$B$219,0),MATCH('COMBINED DATA'!G1439,'ALL - prices'!$J$1:$DY$1,0))</f>
        <v>25.41</v>
      </c>
      <c r="I1439" s="14" t="s">
        <v>769</v>
      </c>
      <c r="J1439" s="15">
        <f>INDEX(MarketCap2!$E$2:$AR$224,MATCH(A1439,MarketCap2!$B$2:$B$224,0),MATCH(G1439,MarketCap2!$E$1:$AR$1,0))</f>
        <v>8090055168</v>
      </c>
      <c r="K1439">
        <f t="shared" si="107"/>
        <v>22.813901387276626</v>
      </c>
      <c r="L1439">
        <f>INDEX('PB2'!$D$2:$AQ$224,MATCH(A1439,'PB2'!$B$2:$B$224,0),MATCH(G1439,'PB2'!$D$1:$AQ$1,0))</f>
        <v>1.8719840049743699</v>
      </c>
      <c r="M1439" s="16">
        <f t="shared" si="108"/>
        <v>0.53419259851725676</v>
      </c>
      <c r="N1439" s="6">
        <f>INDEX('ROA2'!$D$2:$AQ$224,MATCH(A1439,'ROA2'!$B$2:$B$224,0),MATCH(G1439,'ROA2'!$D$1:$AQ$1,0))</f>
        <v>-2.99941802024841</v>
      </c>
      <c r="O1439" s="6">
        <v>9834.0997119999993</v>
      </c>
      <c r="P1439" s="28">
        <v>-6.0878987758078068E-2</v>
      </c>
    </row>
    <row r="1440" spans="1:16" x14ac:dyDescent="0.3">
      <c r="A1440" t="s">
        <v>485</v>
      </c>
      <c r="B1440" t="e">
        <f>VLOOKUP(A1440,Sheet3!L:L,1,FALSE)</f>
        <v>#N/A</v>
      </c>
      <c r="C1440" t="str">
        <f>VLOOKUP(A1440,'ALL - prices'!B:C,2,FALSE)</f>
        <v>CAE Inc</v>
      </c>
      <c r="D1440" t="str">
        <f>VLOOKUP(A1440,'ALL - prices'!B:I,8,FALSE)</f>
        <v>Industrials</v>
      </c>
      <c r="E1440" s="18">
        <v>2024</v>
      </c>
      <c r="F1440" t="s">
        <v>681</v>
      </c>
      <c r="G1440" t="str">
        <f t="shared" si="106"/>
        <v>2024-Q3</v>
      </c>
      <c r="H1440" s="4">
        <f>INDEX('ALL - prices'!$J$3:$DY$219,MATCH('COMBINED DATA'!A1440,'ALL - prices'!$B$3:$B$219,0),MATCH('COMBINED DATA'!G1440,'ALL - prices'!$J$1:$DY$1,0))</f>
        <v>25.39</v>
      </c>
      <c r="I1440" s="14" t="s">
        <v>769</v>
      </c>
      <c r="J1440" s="15">
        <f>INDEX(MarketCap2!$E$2:$AR$224,MATCH(A1440,MarketCap2!$B$2:$B$224,0),MATCH(G1440,MarketCap2!$E$1:$AR$1,0))</f>
        <v>8094682624</v>
      </c>
      <c r="K1440">
        <f t="shared" si="107"/>
        <v>22.814473216883698</v>
      </c>
      <c r="L1440">
        <f>INDEX('PB2'!$D$2:$AQ$224,MATCH(A1440,'PB2'!$B$2:$B$224,0),MATCH(G1440,'PB2'!$D$1:$AQ$1,0))</f>
        <v>1.8458770513534599</v>
      </c>
      <c r="M1440" s="16">
        <f t="shared" si="108"/>
        <v>0.54174789120801192</v>
      </c>
      <c r="N1440" s="6">
        <f>INDEX('ROA2'!$D$2:$AQ$224,MATCH(A1440,'ROA2'!$B$2:$B$224,0),MATCH(G1440,'ROA2'!$D$1:$AQ$1,0))</f>
        <v>-3.1506109237670898</v>
      </c>
      <c r="O1440" s="6">
        <v>10056.899584000001</v>
      </c>
      <c r="P1440" s="28">
        <v>2.265584837706407E-2</v>
      </c>
    </row>
    <row r="1441" spans="1:16" x14ac:dyDescent="0.3">
      <c r="A1441" t="s">
        <v>485</v>
      </c>
      <c r="B1441" t="e">
        <f>VLOOKUP(A1441,Sheet3!L:L,1,FALSE)</f>
        <v>#N/A</v>
      </c>
      <c r="C1441" t="str">
        <f>VLOOKUP(A1441,'ALL - prices'!B:C,2,FALSE)</f>
        <v>CAE Inc</v>
      </c>
      <c r="D1441" t="str">
        <f>VLOOKUP(A1441,'ALL - prices'!B:I,8,FALSE)</f>
        <v>Industrials</v>
      </c>
      <c r="E1441" s="18">
        <v>2024</v>
      </c>
      <c r="F1441" t="s">
        <v>682</v>
      </c>
      <c r="G1441" t="str">
        <f t="shared" si="106"/>
        <v>2024-Q4</v>
      </c>
      <c r="H1441" s="4">
        <f>INDEX('ALL - prices'!$J$3:$DY$219,MATCH('COMBINED DATA'!A1441,'ALL - prices'!$B$3:$B$219,0),MATCH('COMBINED DATA'!G1441,'ALL - prices'!$J$1:$DY$1,0))</f>
        <v>36.47</v>
      </c>
      <c r="I1441" s="14" t="s">
        <v>769</v>
      </c>
      <c r="J1441" s="15">
        <f>INDEX(MarketCap2!$E$2:$AR$224,MATCH(A1441,MarketCap2!$B$2:$B$224,0),MATCH(G1441,MarketCap2!$E$1:$AR$1,0))</f>
        <v>11618981888</v>
      </c>
      <c r="K1441">
        <f t="shared" si="107"/>
        <v>23.17590596731986</v>
      </c>
      <c r="L1441">
        <f>INDEX('PB2'!$D$2:$AQ$224,MATCH(A1441,'PB2'!$B$2:$B$224,0),MATCH(G1441,'PB2'!$D$1:$AQ$1,0))</f>
        <v>2.6514039696906502</v>
      </c>
      <c r="M1441" s="16">
        <f t="shared" si="108"/>
        <v>0.37715867194566882</v>
      </c>
      <c r="N1441" s="6">
        <f>INDEX('ROA2'!$D$2:$AQ$224,MATCH(A1441,'ROA2'!$B$2:$B$224,0),MATCH(G1441,'ROA2'!$D$1:$AQ$1,0))</f>
        <v>-3.1596601009368901</v>
      </c>
      <c r="O1441" s="6">
        <v>10126.799872</v>
      </c>
      <c r="P1441" s="28">
        <v>6.9504808530858357E-3</v>
      </c>
    </row>
    <row r="1442" spans="1:16" x14ac:dyDescent="0.3">
      <c r="A1442" t="s">
        <v>486</v>
      </c>
      <c r="B1442" t="e">
        <f>VLOOKUP(A1442,Sheet3!L:L,1,FALSE)</f>
        <v>#N/A</v>
      </c>
      <c r="C1442" t="str">
        <f>VLOOKUP(A1442,'ALL - prices'!B:C,2,FALSE)</f>
        <v>Canadian Apartment Properties</v>
      </c>
      <c r="D1442" t="str">
        <f>VLOOKUP(A1442,'ALL - prices'!B:I,8,FALSE)</f>
        <v>Real Estate</v>
      </c>
      <c r="E1442">
        <v>2015</v>
      </c>
      <c r="F1442" t="s">
        <v>679</v>
      </c>
      <c r="G1442" t="str">
        <f t="shared" si="106"/>
        <v>2015-Q1</v>
      </c>
      <c r="H1442" s="4">
        <f>INDEX('ALL - prices'!$J$3:$DY$219,MATCH('COMBINED DATA'!A1442,'ALL - prices'!$B$3:$B$219,0),MATCH('COMBINED DATA'!G1442,'ALL - prices'!$J$1:$DY$1,0))</f>
        <v>20.415299999999998</v>
      </c>
      <c r="I1442" s="14">
        <f t="shared" ref="I1442:I1477" si="109">STDEV(H1443:H1446)</f>
        <v>0.787345000089966</v>
      </c>
      <c r="J1442" s="15">
        <f>INDEX(MarketCap2!$E$2:$AR$224,MATCH(A1442,MarketCap2!$B$2:$B$224,0),MATCH(G1442,MarketCap2!$E$1:$AR$1,0))</f>
        <v>3399844096</v>
      </c>
      <c r="K1442">
        <f t="shared" si="107"/>
        <v>21.946995413399549</v>
      </c>
      <c r="L1442">
        <f>INDEX('PB2'!$D$2:$AQ$224,MATCH(A1442,'PB2'!$B$2:$B$224,0),MATCH(G1442,'PB2'!$D$1:$AQ$1,0))</f>
        <v>1.0713479518890401</v>
      </c>
      <c r="M1442" s="16">
        <f t="shared" si="108"/>
        <v>0.93340356719473183</v>
      </c>
      <c r="N1442" s="6">
        <f>INDEX('ROA2'!$D$2:$AQ$224,MATCH(A1442,'ROA2'!$B$2:$B$224,0),MATCH(G1442,'ROA2'!$D$1:$AQ$1,0))</f>
        <v>5.5371770858764604</v>
      </c>
      <c r="O1442" s="6">
        <v>5926.1608960000003</v>
      </c>
      <c r="P1442" s="28">
        <v>1.8798403128607512E-2</v>
      </c>
    </row>
    <row r="1443" spans="1:16" x14ac:dyDescent="0.3">
      <c r="A1443" t="s">
        <v>486</v>
      </c>
      <c r="B1443" t="e">
        <f>VLOOKUP(A1443,Sheet3!L:L,1,FALSE)</f>
        <v>#N/A</v>
      </c>
      <c r="C1443" t="str">
        <f>VLOOKUP(A1443,'ALL - prices'!B:C,2,FALSE)</f>
        <v>Canadian Apartment Properties</v>
      </c>
      <c r="D1443" t="str">
        <f>VLOOKUP(A1443,'ALL - prices'!B:I,8,FALSE)</f>
        <v>Real Estate</v>
      </c>
      <c r="E1443">
        <v>2015</v>
      </c>
      <c r="F1443" t="s">
        <v>680</v>
      </c>
      <c r="G1443" t="str">
        <f t="shared" si="106"/>
        <v>2015-Q2</v>
      </c>
      <c r="H1443" s="4">
        <f>INDEX('ALL - prices'!$J$3:$DY$219,MATCH('COMBINED DATA'!A1443,'ALL - prices'!$B$3:$B$219,0),MATCH('COMBINED DATA'!G1443,'ALL - prices'!$J$1:$DY$1,0))</f>
        <v>19.505099999999999</v>
      </c>
      <c r="I1443" s="14">
        <f t="shared" si="109"/>
        <v>2.2138444139475268</v>
      </c>
      <c r="J1443" s="15">
        <f>INDEX(MarketCap2!$E$2:$AR$224,MATCH(A1443,MarketCap2!$B$2:$B$224,0),MATCH(G1443,MarketCap2!$E$1:$AR$1,0))</f>
        <v>3213551104</v>
      </c>
      <c r="K1443">
        <f t="shared" si="107"/>
        <v>21.890642425558767</v>
      </c>
      <c r="L1443">
        <f>INDEX('PB2'!$D$2:$AQ$224,MATCH(A1443,'PB2'!$B$2:$B$224,0),MATCH(G1443,'PB2'!$D$1:$AQ$1,0))</f>
        <v>0.97430801391601596</v>
      </c>
      <c r="M1443" s="16">
        <f t="shared" si="108"/>
        <v>1.0263694701439647</v>
      </c>
      <c r="N1443" s="6">
        <f>INDEX('ROA2'!$D$2:$AQ$224,MATCH(A1443,'ROA2'!$B$2:$B$224,0),MATCH(G1443,'ROA2'!$D$1:$AQ$1,0))</f>
        <v>5.5904030799865696</v>
      </c>
      <c r="O1443" s="6">
        <v>6044.652032</v>
      </c>
      <c r="P1443" s="28">
        <v>1.9994586390656044E-2</v>
      </c>
    </row>
    <row r="1444" spans="1:16" x14ac:dyDescent="0.3">
      <c r="A1444" t="s">
        <v>486</v>
      </c>
      <c r="B1444" t="e">
        <f>VLOOKUP(A1444,Sheet3!L:L,1,FALSE)</f>
        <v>#N/A</v>
      </c>
      <c r="C1444" t="str">
        <f>VLOOKUP(A1444,'ALL - prices'!B:C,2,FALSE)</f>
        <v>Canadian Apartment Properties</v>
      </c>
      <c r="D1444" t="str">
        <f>VLOOKUP(A1444,'ALL - prices'!B:I,8,FALSE)</f>
        <v>Real Estate</v>
      </c>
      <c r="E1444">
        <v>2015</v>
      </c>
      <c r="F1444" t="s">
        <v>681</v>
      </c>
      <c r="G1444" t="str">
        <f t="shared" si="106"/>
        <v>2015-Q3</v>
      </c>
      <c r="H1444" s="4">
        <f>INDEX('ALL - prices'!$J$3:$DY$219,MATCH('COMBINED DATA'!A1444,'ALL - prices'!$B$3:$B$219,0),MATCH('COMBINED DATA'!G1444,'ALL - prices'!$J$1:$DY$1,0))</f>
        <v>20.277200000000001</v>
      </c>
      <c r="I1444" s="14">
        <f t="shared" si="109"/>
        <v>2.1841690494709125</v>
      </c>
      <c r="J1444" s="15">
        <f>INDEX(MarketCap2!$E$2:$AR$224,MATCH(A1444,MarketCap2!$B$2:$B$224,0),MATCH(G1444,MarketCap2!$E$1:$AR$1,0))</f>
        <v>3304368896</v>
      </c>
      <c r="K1444">
        <f t="shared" si="107"/>
        <v>21.918511337704317</v>
      </c>
      <c r="L1444">
        <f>INDEX('PB2'!$D$2:$AQ$224,MATCH(A1444,'PB2'!$B$2:$B$224,0),MATCH(G1444,'PB2'!$D$1:$AQ$1,0))</f>
        <v>1.01196205615997</v>
      </c>
      <c r="M1444" s="16">
        <f t="shared" si="108"/>
        <v>0.98817934320051315</v>
      </c>
      <c r="N1444" s="6">
        <f>INDEX('ROA2'!$D$2:$AQ$224,MATCH(A1444,'ROA2'!$B$2:$B$224,0),MATCH(G1444,'ROA2'!$D$1:$AQ$1,0))</f>
        <v>6.9380187988281197</v>
      </c>
      <c r="O1444" s="6">
        <v>6212.9930240000003</v>
      </c>
      <c r="P1444" s="28">
        <v>2.784957531199711E-2</v>
      </c>
    </row>
    <row r="1445" spans="1:16" x14ac:dyDescent="0.3">
      <c r="A1445" t="s">
        <v>486</v>
      </c>
      <c r="B1445" t="e">
        <f>VLOOKUP(A1445,Sheet3!L:L,1,FALSE)</f>
        <v>#N/A</v>
      </c>
      <c r="C1445" t="str">
        <f>VLOOKUP(A1445,'ALL - prices'!B:C,2,FALSE)</f>
        <v>Canadian Apartment Properties</v>
      </c>
      <c r="D1445" t="str">
        <f>VLOOKUP(A1445,'ALL - prices'!B:I,8,FALSE)</f>
        <v>Real Estate</v>
      </c>
      <c r="E1445">
        <v>2015</v>
      </c>
      <c r="F1445" t="s">
        <v>682</v>
      </c>
      <c r="G1445" t="str">
        <f t="shared" si="106"/>
        <v>2015-Q4</v>
      </c>
      <c r="H1445" s="4">
        <f>INDEX('ALL - prices'!$J$3:$DY$219,MATCH('COMBINED DATA'!A1445,'ALL - prices'!$B$3:$B$219,0),MATCH('COMBINED DATA'!G1445,'ALL - prices'!$J$1:$DY$1,0))</f>
        <v>19.395099999999999</v>
      </c>
      <c r="I1445" s="14">
        <f t="shared" si="109"/>
        <v>1.4362805331828459</v>
      </c>
      <c r="J1445" s="15">
        <f>INDEX(MarketCap2!$E$2:$AR$224,MATCH(A1445,MarketCap2!$B$2:$B$224,0),MATCH(G1445,MarketCap2!$E$1:$AR$1,0))</f>
        <v>3359106816</v>
      </c>
      <c r="K1445">
        <f t="shared" si="107"/>
        <v>21.93494094701142</v>
      </c>
      <c r="L1445">
        <f>INDEX('PB2'!$D$2:$AQ$224,MATCH(A1445,'PB2'!$B$2:$B$224,0),MATCH(G1445,'PB2'!$D$1:$AQ$1,0))</f>
        <v>0.93237102031707797</v>
      </c>
      <c r="M1445" s="16">
        <f t="shared" si="108"/>
        <v>1.0725344076652263</v>
      </c>
      <c r="N1445" s="6">
        <f>INDEX('ROA2'!$D$2:$AQ$224,MATCH(A1445,'ROA2'!$B$2:$B$224,0),MATCH(G1445,'ROA2'!$D$1:$AQ$1,0))</f>
        <v>4.56860399246216</v>
      </c>
      <c r="O1445" s="6">
        <v>6923.0510080000004</v>
      </c>
      <c r="P1445" s="28">
        <v>0.11428597799114477</v>
      </c>
    </row>
    <row r="1446" spans="1:16" x14ac:dyDescent="0.3">
      <c r="A1446" t="s">
        <v>486</v>
      </c>
      <c r="B1446" t="e">
        <f>VLOOKUP(A1446,Sheet3!L:L,1,FALSE)</f>
        <v>#N/A</v>
      </c>
      <c r="C1446" t="str">
        <f>VLOOKUP(A1446,'ALL - prices'!B:C,2,FALSE)</f>
        <v>Canadian Apartment Properties</v>
      </c>
      <c r="D1446" t="str">
        <f>VLOOKUP(A1446,'ALL - prices'!B:I,8,FALSE)</f>
        <v>Real Estate</v>
      </c>
      <c r="E1446">
        <v>2016</v>
      </c>
      <c r="F1446" t="s">
        <v>679</v>
      </c>
      <c r="G1446" t="str">
        <f t="shared" si="106"/>
        <v>2016-Q1</v>
      </c>
      <c r="H1446" s="4">
        <f>INDEX('ALL - prices'!$J$3:$DY$219,MATCH('COMBINED DATA'!A1446,'ALL - prices'!$B$3:$B$219,0),MATCH('COMBINED DATA'!G1446,'ALL - prices'!$J$1:$DY$1,0))</f>
        <v>21.090900000000001</v>
      </c>
      <c r="I1446" s="14">
        <f t="shared" si="109"/>
        <v>1.076999410012218</v>
      </c>
      <c r="J1446" s="15">
        <f>INDEX(MarketCap2!$E$2:$AR$224,MATCH(A1446,MarketCap2!$B$2:$B$224,0),MATCH(G1446,MarketCap2!$E$1:$AR$1,0))</f>
        <v>3614419200</v>
      </c>
      <c r="K1446">
        <f t="shared" si="107"/>
        <v>22.008197015748898</v>
      </c>
      <c r="L1446">
        <f>INDEX('PB2'!$D$2:$AQ$224,MATCH(A1446,'PB2'!$B$2:$B$224,0),MATCH(G1446,'PB2'!$D$1:$AQ$1,0))</f>
        <v>0.99077099561691295</v>
      </c>
      <c r="M1446" s="16">
        <f t="shared" si="108"/>
        <v>1.0093149723033026</v>
      </c>
      <c r="N1446" s="6">
        <f>INDEX('ROA2'!$D$2:$AQ$224,MATCH(A1446,'ROA2'!$B$2:$B$224,0),MATCH(G1446,'ROA2'!$D$1:$AQ$1,0))</f>
        <v>5.3056001663207999</v>
      </c>
      <c r="O1446" s="6">
        <v>7102.8280320000003</v>
      </c>
      <c r="P1446" s="28">
        <v>2.5967889560868013E-2</v>
      </c>
    </row>
    <row r="1447" spans="1:16" x14ac:dyDescent="0.3">
      <c r="A1447" t="s">
        <v>486</v>
      </c>
      <c r="B1447" t="e">
        <f>VLOOKUP(A1447,Sheet3!L:L,1,FALSE)</f>
        <v>#N/A</v>
      </c>
      <c r="C1447" t="str">
        <f>VLOOKUP(A1447,'ALL - prices'!B:C,2,FALSE)</f>
        <v>Canadian Apartment Properties</v>
      </c>
      <c r="D1447" t="str">
        <f>VLOOKUP(A1447,'ALL - prices'!B:I,8,FALSE)</f>
        <v>Real Estate</v>
      </c>
      <c r="E1447">
        <v>2016</v>
      </c>
      <c r="F1447" t="s">
        <v>680</v>
      </c>
      <c r="G1447" t="str">
        <f t="shared" si="106"/>
        <v>2016-Q2</v>
      </c>
      <c r="H1447" s="4">
        <f>INDEX('ALL - prices'!$J$3:$DY$219,MATCH('COMBINED DATA'!A1447,'ALL - prices'!$B$3:$B$219,0),MATCH('COMBINED DATA'!G1447,'ALL - prices'!$J$1:$DY$1,0))</f>
        <v>24.459900000000001</v>
      </c>
      <c r="I1447" s="14">
        <f t="shared" si="109"/>
        <v>1.3919086200849058</v>
      </c>
      <c r="J1447" s="15">
        <f>INDEX(MarketCap2!$E$2:$AR$224,MATCH(A1447,MarketCap2!$B$2:$B$224,0),MATCH(G1447,MarketCap2!$E$1:$AR$1,0))</f>
        <v>4150073856</v>
      </c>
      <c r="K1447">
        <f t="shared" si="107"/>
        <v>22.146391967657166</v>
      </c>
      <c r="L1447">
        <f>INDEX('PB2'!$D$2:$AQ$224,MATCH(A1447,'PB2'!$B$2:$B$224,0),MATCH(G1447,'PB2'!$D$1:$AQ$1,0))</f>
        <v>1.11986196041107</v>
      </c>
      <c r="M1447" s="16">
        <f t="shared" si="108"/>
        <v>0.89296720073689084</v>
      </c>
      <c r="N1447" s="6">
        <f>INDEX('ROA2'!$D$2:$AQ$224,MATCH(A1447,'ROA2'!$B$2:$B$224,0),MATCH(G1447,'ROA2'!$D$1:$AQ$1,0))</f>
        <v>5.7026109695434597</v>
      </c>
      <c r="O1447" s="6">
        <v>7242.7361279999996</v>
      </c>
      <c r="P1447" s="28">
        <v>1.9697519828676489E-2</v>
      </c>
    </row>
    <row r="1448" spans="1:16" x14ac:dyDescent="0.3">
      <c r="A1448" t="s">
        <v>486</v>
      </c>
      <c r="B1448" t="e">
        <f>VLOOKUP(A1448,Sheet3!L:L,1,FALSE)</f>
        <v>#N/A</v>
      </c>
      <c r="C1448" t="str">
        <f>VLOOKUP(A1448,'ALL - prices'!B:C,2,FALSE)</f>
        <v>Canadian Apartment Properties</v>
      </c>
      <c r="D1448" t="str">
        <f>VLOOKUP(A1448,'ALL - prices'!B:I,8,FALSE)</f>
        <v>Real Estate</v>
      </c>
      <c r="E1448">
        <v>2016</v>
      </c>
      <c r="F1448" t="s">
        <v>681</v>
      </c>
      <c r="G1448" t="str">
        <f t="shared" si="106"/>
        <v>2016-Q3</v>
      </c>
      <c r="H1448" s="4">
        <f>INDEX('ALL - prices'!$J$3:$DY$219,MATCH('COMBINED DATA'!A1448,'ALL - prices'!$B$3:$B$219,0),MATCH('COMBINED DATA'!G1448,'ALL - prices'!$J$1:$DY$1,0))</f>
        <v>22.814299999999999</v>
      </c>
      <c r="I1448" s="14">
        <f t="shared" si="109"/>
        <v>1.1119766739160182</v>
      </c>
      <c r="J1448" s="15">
        <f>INDEX(MarketCap2!$E$2:$AR$224,MATCH(A1448,MarketCap2!$B$2:$B$224,0),MATCH(G1448,MarketCap2!$E$1:$AR$1,0))</f>
        <v>4143046400</v>
      </c>
      <c r="K1448">
        <f t="shared" si="107"/>
        <v>22.144697199592766</v>
      </c>
      <c r="L1448">
        <f>INDEX('PB2'!$D$2:$AQ$224,MATCH(A1448,'PB2'!$B$2:$B$224,0),MATCH(G1448,'PB2'!$D$1:$AQ$1,0))</f>
        <v>1.0089299678802499</v>
      </c>
      <c r="M1448" s="16">
        <f t="shared" si="108"/>
        <v>0.9911490706346926</v>
      </c>
      <c r="N1448" s="6">
        <f>INDEX('ROA2'!$D$2:$AQ$224,MATCH(A1448,'ROA2'!$B$2:$B$224,0),MATCH(G1448,'ROA2'!$D$1:$AQ$1,0))</f>
        <v>4.6167178153991699</v>
      </c>
      <c r="O1448" s="6">
        <v>7568.5278719999997</v>
      </c>
      <c r="P1448" s="28">
        <v>4.498186020342617E-2</v>
      </c>
    </row>
    <row r="1449" spans="1:16" x14ac:dyDescent="0.3">
      <c r="A1449" t="s">
        <v>486</v>
      </c>
      <c r="B1449" t="e">
        <f>VLOOKUP(A1449,Sheet3!L:L,1,FALSE)</f>
        <v>#N/A</v>
      </c>
      <c r="C1449" t="str">
        <f>VLOOKUP(A1449,'ALL - prices'!B:C,2,FALSE)</f>
        <v>Canadian Apartment Properties</v>
      </c>
      <c r="D1449" t="str">
        <f>VLOOKUP(A1449,'ALL - prices'!B:I,8,FALSE)</f>
        <v>Real Estate</v>
      </c>
      <c r="E1449">
        <v>2016</v>
      </c>
      <c r="F1449" t="s">
        <v>682</v>
      </c>
      <c r="G1449" t="str">
        <f t="shared" si="106"/>
        <v>2016-Q4</v>
      </c>
      <c r="H1449" s="4">
        <f>INDEX('ALL - prices'!$J$3:$DY$219,MATCH('COMBINED DATA'!A1449,'ALL - prices'!$B$3:$B$219,0),MATCH('COMBINED DATA'!G1449,'ALL - prices'!$J$1:$DY$1,0))</f>
        <v>23.615100000000002</v>
      </c>
      <c r="I1449" s="14">
        <f t="shared" si="109"/>
        <v>1.7507168729313909</v>
      </c>
      <c r="J1449" s="15">
        <f>INDEX(MarketCap2!$E$2:$AR$224,MATCH(A1449,MarketCap2!$B$2:$B$224,0),MATCH(G1449,MarketCap2!$E$1:$AR$1,0))</f>
        <v>4244525312</v>
      </c>
      <c r="K1449">
        <f t="shared" si="107"/>
        <v>22.168895827606669</v>
      </c>
      <c r="L1449">
        <f>INDEX('PB2'!$D$2:$AQ$224,MATCH(A1449,'PB2'!$B$2:$B$224,0),MATCH(G1449,'PB2'!$D$1:$AQ$1,0))</f>
        <v>1.01385605335236</v>
      </c>
      <c r="M1449" s="16">
        <f t="shared" si="108"/>
        <v>0.98633331299197324</v>
      </c>
      <c r="N1449" s="6">
        <f>INDEX('ROA2'!$D$2:$AQ$224,MATCH(A1449,'ROA2'!$B$2:$B$224,0),MATCH(G1449,'ROA2'!$D$1:$AQ$1,0))</f>
        <v>6.2044539451599103</v>
      </c>
      <c r="O1449" s="6">
        <v>7663.792128</v>
      </c>
      <c r="P1449" s="28">
        <v>1.2586893727700128E-2</v>
      </c>
    </row>
    <row r="1450" spans="1:16" x14ac:dyDescent="0.3">
      <c r="A1450" t="s">
        <v>486</v>
      </c>
      <c r="B1450" t="e">
        <f>VLOOKUP(A1450,Sheet3!L:L,1,FALSE)</f>
        <v>#N/A</v>
      </c>
      <c r="C1450" t="str">
        <f>VLOOKUP(A1450,'ALL - prices'!B:C,2,FALSE)</f>
        <v>Canadian Apartment Properties</v>
      </c>
      <c r="D1450" t="str">
        <f>VLOOKUP(A1450,'ALL - prices'!B:I,8,FALSE)</f>
        <v>Real Estate</v>
      </c>
      <c r="E1450">
        <v>2017</v>
      </c>
      <c r="F1450" t="s">
        <v>679</v>
      </c>
      <c r="G1450" t="str">
        <f t="shared" si="106"/>
        <v>2017-Q1</v>
      </c>
      <c r="H1450" s="4">
        <f>INDEX('ALL - prices'!$J$3:$DY$219,MATCH('COMBINED DATA'!A1450,'ALL - prices'!$B$3:$B$219,0),MATCH('COMBINED DATA'!G1450,'ALL - prices'!$J$1:$DY$1,0))</f>
        <v>25.313199999999998</v>
      </c>
      <c r="I1450" s="14">
        <f t="shared" si="109"/>
        <v>1.9058003487161683</v>
      </c>
      <c r="J1450" s="15">
        <f>INDEX(MarketCap2!$E$2:$AR$224,MATCH(A1450,MarketCap2!$B$2:$B$224,0),MATCH(G1450,MarketCap2!$E$1:$AR$1,0))</f>
        <v>4505664000</v>
      </c>
      <c r="K1450">
        <f t="shared" si="107"/>
        <v>22.228601108932512</v>
      </c>
      <c r="L1450">
        <f>INDEX('PB2'!$D$2:$AQ$224,MATCH(A1450,'PB2'!$B$2:$B$224,0),MATCH(G1450,'PB2'!$D$1:$AQ$1,0))</f>
        <v>1.05067002773285</v>
      </c>
      <c r="M1450" s="16">
        <f t="shared" si="108"/>
        <v>0.95177360503736219</v>
      </c>
      <c r="N1450" s="6">
        <f>INDEX('ROA2'!$D$2:$AQ$224,MATCH(A1450,'ROA2'!$B$2:$B$224,0),MATCH(G1450,'ROA2'!$D$1:$AQ$1,0))</f>
        <v>5.8604722023010298</v>
      </c>
      <c r="O1450" s="6">
        <v>7892.9940479999996</v>
      </c>
      <c r="P1450" s="28">
        <v>2.9907115977558976E-2</v>
      </c>
    </row>
    <row r="1451" spans="1:16" x14ac:dyDescent="0.3">
      <c r="A1451" t="s">
        <v>486</v>
      </c>
      <c r="B1451" t="e">
        <f>VLOOKUP(A1451,Sheet3!L:L,1,FALSE)</f>
        <v>#N/A</v>
      </c>
      <c r="C1451" t="str">
        <f>VLOOKUP(A1451,'ALL - prices'!B:C,2,FALSE)</f>
        <v>Canadian Apartment Properties</v>
      </c>
      <c r="D1451" t="str">
        <f>VLOOKUP(A1451,'ALL - prices'!B:I,8,FALSE)</f>
        <v>Real Estate</v>
      </c>
      <c r="E1451">
        <v>2017</v>
      </c>
      <c r="F1451" t="s">
        <v>680</v>
      </c>
      <c r="G1451" t="str">
        <f t="shared" si="106"/>
        <v>2017-Q2</v>
      </c>
      <c r="H1451" s="4">
        <f>INDEX('ALL - prices'!$J$3:$DY$219,MATCH('COMBINED DATA'!A1451,'ALL - prices'!$B$3:$B$219,0),MATCH('COMBINED DATA'!G1451,'ALL - prices'!$J$1:$DY$1,0))</f>
        <v>25.760200000000001</v>
      </c>
      <c r="I1451" s="14">
        <f t="shared" si="109"/>
        <v>3.2017112501233878</v>
      </c>
      <c r="J1451" s="15">
        <f>INDEX(MarketCap2!$E$2:$AR$224,MATCH(A1451,MarketCap2!$B$2:$B$224,0),MATCH(G1451,MarketCap2!$E$1:$AR$1,0))</f>
        <v>4542196736</v>
      </c>
      <c r="K1451">
        <f t="shared" si="107"/>
        <v>22.236676594530994</v>
      </c>
      <c r="L1451">
        <f>INDEX('PB2'!$D$2:$AQ$224,MATCH(A1451,'PB2'!$B$2:$B$224,0),MATCH(G1451,'PB2'!$D$1:$AQ$1,0))</f>
        <v>1.0429819822311399</v>
      </c>
      <c r="M1451" s="16">
        <f t="shared" si="108"/>
        <v>0.95878933388744347</v>
      </c>
      <c r="N1451" s="6">
        <f>INDEX('ROA2'!$D$2:$AQ$224,MATCH(A1451,'ROA2'!$B$2:$B$224,0),MATCH(G1451,'ROA2'!$D$1:$AQ$1,0))</f>
        <v>6.4343681335449201</v>
      </c>
      <c r="O1451" s="6">
        <v>8030.1240319999997</v>
      </c>
      <c r="P1451" s="28">
        <v>1.7373633270982566E-2</v>
      </c>
    </row>
    <row r="1452" spans="1:16" x14ac:dyDescent="0.3">
      <c r="A1452" t="s">
        <v>486</v>
      </c>
      <c r="B1452" t="e">
        <f>VLOOKUP(A1452,Sheet3!L:L,1,FALSE)</f>
        <v>#N/A</v>
      </c>
      <c r="C1452" t="str">
        <f>VLOOKUP(A1452,'ALL - prices'!B:C,2,FALSE)</f>
        <v>Canadian Apartment Properties</v>
      </c>
      <c r="D1452" t="str">
        <f>VLOOKUP(A1452,'ALL - prices'!B:I,8,FALSE)</f>
        <v>Real Estate</v>
      </c>
      <c r="E1452">
        <v>2017</v>
      </c>
      <c r="F1452" t="s">
        <v>681</v>
      </c>
      <c r="G1452" t="str">
        <f t="shared" si="106"/>
        <v>2017-Q3</v>
      </c>
      <c r="H1452" s="4">
        <f>INDEX('ALL - prices'!$J$3:$DY$219,MATCH('COMBINED DATA'!A1452,'ALL - prices'!$B$3:$B$219,0),MATCH('COMBINED DATA'!G1452,'ALL - prices'!$J$1:$DY$1,0))</f>
        <v>26.133299999999998</v>
      </c>
      <c r="I1452" s="14">
        <f t="shared" si="109"/>
        <v>4.3071335861761595</v>
      </c>
      <c r="J1452" s="15">
        <f>INDEX(MarketCap2!$E$2:$AR$224,MATCH(A1452,MarketCap2!$B$2:$B$224,0),MATCH(G1452,MarketCap2!$E$1:$AR$1,0))</f>
        <v>4563845632</v>
      </c>
      <c r="K1452">
        <f t="shared" si="107"/>
        <v>22.241431445411916</v>
      </c>
      <c r="L1452">
        <f>INDEX('PB2'!$D$2:$AQ$224,MATCH(A1452,'PB2'!$B$2:$B$224,0),MATCH(G1452,'PB2'!$D$1:$AQ$1,0))</f>
        <v>1.00767397880554</v>
      </c>
      <c r="M1452" s="16">
        <f t="shared" si="108"/>
        <v>0.99238446266654967</v>
      </c>
      <c r="N1452" s="6">
        <f>INDEX('ROA2'!$D$2:$AQ$224,MATCH(A1452,'ROA2'!$B$2:$B$224,0),MATCH(G1452,'ROA2'!$D$1:$AQ$1,0))</f>
        <v>6.2480401992797896</v>
      </c>
      <c r="O1452" s="6">
        <v>8202.5610240000005</v>
      </c>
      <c r="P1452" s="28">
        <v>2.1473764454053308E-2</v>
      </c>
    </row>
    <row r="1453" spans="1:16" x14ac:dyDescent="0.3">
      <c r="A1453" t="s">
        <v>486</v>
      </c>
      <c r="B1453" t="e">
        <f>VLOOKUP(A1453,Sheet3!L:L,1,FALSE)</f>
        <v>#N/A</v>
      </c>
      <c r="C1453" t="str">
        <f>VLOOKUP(A1453,'ALL - prices'!B:C,2,FALSE)</f>
        <v>Canadian Apartment Properties</v>
      </c>
      <c r="D1453" t="str">
        <f>VLOOKUP(A1453,'ALL - prices'!B:I,8,FALSE)</f>
        <v>Real Estate</v>
      </c>
      <c r="E1453">
        <v>2017</v>
      </c>
      <c r="F1453" t="s">
        <v>682</v>
      </c>
      <c r="G1453" t="str">
        <f t="shared" si="106"/>
        <v>2017-Q4</v>
      </c>
      <c r="H1453" s="4">
        <f>INDEX('ALL - prices'!$J$3:$DY$219,MATCH('COMBINED DATA'!A1453,'ALL - prices'!$B$3:$B$219,0),MATCH('COMBINED DATA'!G1453,'ALL - prices'!$J$1:$DY$1,0))</f>
        <v>29.1722</v>
      </c>
      <c r="I1453" s="14">
        <f t="shared" si="109"/>
        <v>3.7611082758277492</v>
      </c>
      <c r="J1453" s="15">
        <f>INDEX(MarketCap2!$E$2:$AR$224,MATCH(A1453,MarketCap2!$B$2:$B$224,0),MATCH(G1453,MarketCap2!$E$1:$AR$1,0))</f>
        <v>5049591296</v>
      </c>
      <c r="K1453">
        <f t="shared" si="107"/>
        <v>22.342573145473402</v>
      </c>
      <c r="L1453">
        <f>INDEX('PB2'!$D$2:$AQ$224,MATCH(A1453,'PB2'!$B$2:$B$224,0),MATCH(G1453,'PB2'!$D$1:$AQ$1,0))</f>
        <v>1.03780794143677</v>
      </c>
      <c r="M1453" s="16">
        <f t="shared" si="108"/>
        <v>0.96356942366000042</v>
      </c>
      <c r="N1453" s="6">
        <f>INDEX('ROA2'!$D$2:$AQ$224,MATCH(A1453,'ROA2'!$B$2:$B$224,0),MATCH(G1453,'ROA2'!$D$1:$AQ$1,0))</f>
        <v>7.0308709144592303</v>
      </c>
      <c r="O1453" s="6">
        <v>8678.5925119999993</v>
      </c>
      <c r="P1453" s="28">
        <v>5.803449515427813E-2</v>
      </c>
    </row>
    <row r="1454" spans="1:16" x14ac:dyDescent="0.3">
      <c r="A1454" t="s">
        <v>486</v>
      </c>
      <c r="B1454" t="e">
        <f>VLOOKUP(A1454,Sheet3!L:L,1,FALSE)</f>
        <v>#N/A</v>
      </c>
      <c r="C1454" t="str">
        <f>VLOOKUP(A1454,'ALL - prices'!B:C,2,FALSE)</f>
        <v>Canadian Apartment Properties</v>
      </c>
      <c r="D1454" t="str">
        <f>VLOOKUP(A1454,'ALL - prices'!B:I,8,FALSE)</f>
        <v>Real Estate</v>
      </c>
      <c r="E1454">
        <v>2018</v>
      </c>
      <c r="F1454" t="s">
        <v>679</v>
      </c>
      <c r="G1454" t="str">
        <f t="shared" si="106"/>
        <v>2018-Q1</v>
      </c>
      <c r="H1454" s="4">
        <f>INDEX('ALL - prices'!$J$3:$DY$219,MATCH('COMBINED DATA'!A1454,'ALL - prices'!$B$3:$B$219,0),MATCH('COMBINED DATA'!G1454,'ALL - prices'!$J$1:$DY$1,0))</f>
        <v>29.299600000000002</v>
      </c>
      <c r="I1454" s="14">
        <f t="shared" si="109"/>
        <v>3.3876902578797465</v>
      </c>
      <c r="J1454" s="15">
        <f>INDEX(MarketCap2!$E$2:$AR$224,MATCH(A1454,MarketCap2!$B$2:$B$224,0),MATCH(G1454,MarketCap2!$E$1:$AR$1,0))</f>
        <v>5340705792</v>
      </c>
      <c r="K1454">
        <f t="shared" si="107"/>
        <v>22.398623651971242</v>
      </c>
      <c r="L1454">
        <f>INDEX('PB2'!$D$2:$AQ$224,MATCH(A1454,'PB2'!$B$2:$B$224,0),MATCH(G1454,'PB2'!$D$1:$AQ$1,0))</f>
        <v>1.02014601230621</v>
      </c>
      <c r="M1454" s="16">
        <f t="shared" si="108"/>
        <v>0.98025183447939312</v>
      </c>
      <c r="N1454" s="6">
        <f>INDEX('ROA2'!$D$2:$AQ$224,MATCH(A1454,'ROA2'!$B$2:$B$224,0),MATCH(G1454,'ROA2'!$D$1:$AQ$1,0))</f>
        <v>9.4504709243774396</v>
      </c>
      <c r="O1454" s="6">
        <v>9187.1703039999993</v>
      </c>
      <c r="P1454" s="28">
        <v>5.8601413915537928E-2</v>
      </c>
    </row>
    <row r="1455" spans="1:16" x14ac:dyDescent="0.3">
      <c r="A1455" t="s">
        <v>486</v>
      </c>
      <c r="B1455" t="e">
        <f>VLOOKUP(A1455,Sheet3!L:L,1,FALSE)</f>
        <v>#N/A</v>
      </c>
      <c r="C1455" t="str">
        <f>VLOOKUP(A1455,'ALL - prices'!B:C,2,FALSE)</f>
        <v>Canadian Apartment Properties</v>
      </c>
      <c r="D1455" t="str">
        <f>VLOOKUP(A1455,'ALL - prices'!B:I,8,FALSE)</f>
        <v>Real Estate</v>
      </c>
      <c r="E1455">
        <v>2018</v>
      </c>
      <c r="F1455" t="s">
        <v>680</v>
      </c>
      <c r="G1455" t="str">
        <f t="shared" si="106"/>
        <v>2018-Q2</v>
      </c>
      <c r="H1455" s="4">
        <f>INDEX('ALL - prices'!$J$3:$DY$219,MATCH('COMBINED DATA'!A1455,'ALL - prices'!$B$3:$B$219,0),MATCH('COMBINED DATA'!G1455,'ALL - prices'!$J$1:$DY$1,0))</f>
        <v>33.896999999999998</v>
      </c>
      <c r="I1455" s="14">
        <f t="shared" si="109"/>
        <v>2.5102586989856928</v>
      </c>
      <c r="J1455" s="15">
        <f>INDEX(MarketCap2!$E$2:$AR$224,MATCH(A1455,MarketCap2!$B$2:$B$224,0),MATCH(G1455,MarketCap2!$E$1:$AR$1,0))</f>
        <v>6128513536</v>
      </c>
      <c r="K1455">
        <f t="shared" si="107"/>
        <v>22.536218067440124</v>
      </c>
      <c r="L1455">
        <f>INDEX('PB2'!$D$2:$AQ$224,MATCH(A1455,'PB2'!$B$2:$B$224,0),MATCH(G1455,'PB2'!$D$1:$AQ$1,0))</f>
        <v>1.1266629695892301</v>
      </c>
      <c r="M1455" s="16">
        <f t="shared" si="108"/>
        <v>0.88757687701814669</v>
      </c>
      <c r="N1455" s="6">
        <f>INDEX('ROA2'!$D$2:$AQ$224,MATCH(A1455,'ROA2'!$B$2:$B$224,0),MATCH(G1455,'ROA2'!$D$1:$AQ$1,0))</f>
        <v>8.8235530853271502</v>
      </c>
      <c r="O1455" s="6">
        <v>9323.6561920000004</v>
      </c>
      <c r="P1455" s="28">
        <v>1.4856139973869486E-2</v>
      </c>
    </row>
    <row r="1456" spans="1:16" x14ac:dyDescent="0.3">
      <c r="A1456" t="s">
        <v>486</v>
      </c>
      <c r="B1456" t="e">
        <f>VLOOKUP(A1456,Sheet3!L:L,1,FALSE)</f>
        <v>#N/A</v>
      </c>
      <c r="C1456" t="str">
        <f>VLOOKUP(A1456,'ALL - prices'!B:C,2,FALSE)</f>
        <v>Canadian Apartment Properties</v>
      </c>
      <c r="D1456" t="str">
        <f>VLOOKUP(A1456,'ALL - prices'!B:I,8,FALSE)</f>
        <v>Real Estate</v>
      </c>
      <c r="E1456">
        <v>2018</v>
      </c>
      <c r="F1456" t="s">
        <v>681</v>
      </c>
      <c r="G1456" t="str">
        <f t="shared" si="106"/>
        <v>2018-Q3</v>
      </c>
      <c r="H1456" s="4">
        <f>INDEX('ALL - prices'!$J$3:$DY$219,MATCH('COMBINED DATA'!A1456,'ALL - prices'!$B$3:$B$219,0),MATCH('COMBINED DATA'!G1456,'ALL - prices'!$J$1:$DY$1,0))</f>
        <v>38.197899999999997</v>
      </c>
      <c r="I1456" s="14">
        <f t="shared" si="109"/>
        <v>3.8318201117963082</v>
      </c>
      <c r="J1456" s="15">
        <f>INDEX(MarketCap2!$E$2:$AR$224,MATCH(A1456,MarketCap2!$B$2:$B$224,0),MATCH(G1456,MarketCap2!$E$1:$AR$1,0))</f>
        <v>6855942144</v>
      </c>
      <c r="K1456">
        <f t="shared" si="107"/>
        <v>22.648381579466495</v>
      </c>
      <c r="L1456">
        <f>INDEX('PB2'!$D$2:$AQ$224,MATCH(A1456,'PB2'!$B$2:$B$224,0),MATCH(G1456,'PB2'!$D$1:$AQ$1,0))</f>
        <v>1.24573194980621</v>
      </c>
      <c r="M1456" s="16">
        <f t="shared" si="108"/>
        <v>0.80274091079992216</v>
      </c>
      <c r="N1456" s="6">
        <f>INDEX('ROA2'!$D$2:$AQ$224,MATCH(A1456,'ROA2'!$B$2:$B$224,0),MATCH(G1456,'ROA2'!$D$1:$AQ$1,0))</f>
        <v>10.403237342834499</v>
      </c>
      <c r="O1456" s="6">
        <v>9565.9663359999995</v>
      </c>
      <c r="P1456" s="28">
        <v>2.5988747226427019E-2</v>
      </c>
    </row>
    <row r="1457" spans="1:16" x14ac:dyDescent="0.3">
      <c r="A1457" t="s">
        <v>486</v>
      </c>
      <c r="B1457" t="e">
        <f>VLOOKUP(A1457,Sheet3!L:L,1,FALSE)</f>
        <v>#N/A</v>
      </c>
      <c r="C1457" t="str">
        <f>VLOOKUP(A1457,'ALL - prices'!B:C,2,FALSE)</f>
        <v>Canadian Apartment Properties</v>
      </c>
      <c r="D1457" t="str">
        <f>VLOOKUP(A1457,'ALL - prices'!B:I,8,FALSE)</f>
        <v>Real Estate</v>
      </c>
      <c r="E1457">
        <v>2018</v>
      </c>
      <c r="F1457" t="s">
        <v>682</v>
      </c>
      <c r="G1457" t="str">
        <f t="shared" si="106"/>
        <v>2018-Q4</v>
      </c>
      <c r="H1457" s="4">
        <f>INDEX('ALL - prices'!$J$3:$DY$219,MATCH('COMBINED DATA'!A1457,'ALL - prices'!$B$3:$B$219,0),MATCH('COMBINED DATA'!G1457,'ALL - prices'!$J$1:$DY$1,0))</f>
        <v>35.741799999999998</v>
      </c>
      <c r="I1457" s="14">
        <f t="shared" si="109"/>
        <v>2.3683471456904268</v>
      </c>
      <c r="J1457" s="15">
        <f>INDEX(MarketCap2!$E$2:$AR$224,MATCH(A1457,MarketCap2!$B$2:$B$224,0),MATCH(G1457,MarketCap2!$E$1:$AR$1,0))</f>
        <v>6368593920</v>
      </c>
      <c r="K1457">
        <f t="shared" si="107"/>
        <v>22.574644547471117</v>
      </c>
      <c r="L1457">
        <f>INDEX('PB2'!$D$2:$AQ$224,MATCH(A1457,'PB2'!$B$2:$B$224,0),MATCH(G1457,'PB2'!$D$1:$AQ$1,0))</f>
        <v>1.0214940309524501</v>
      </c>
      <c r="M1457" s="16">
        <f t="shared" si="108"/>
        <v>0.97895824126117625</v>
      </c>
      <c r="N1457" s="6">
        <f>INDEX('ROA2'!$D$2:$AQ$224,MATCH(A1457,'ROA2'!$B$2:$B$224,0),MATCH(G1457,'ROA2'!$D$1:$AQ$1,0))</f>
        <v>8.9950799942016602</v>
      </c>
      <c r="O1457" s="6">
        <v>9727.8474239999996</v>
      </c>
      <c r="P1457" s="28">
        <v>1.6922606908074331E-2</v>
      </c>
    </row>
    <row r="1458" spans="1:16" x14ac:dyDescent="0.3">
      <c r="A1458" t="s">
        <v>486</v>
      </c>
      <c r="B1458" t="e">
        <f>VLOOKUP(A1458,Sheet3!L:L,1,FALSE)</f>
        <v>#N/A</v>
      </c>
      <c r="C1458" t="str">
        <f>VLOOKUP(A1458,'ALL - prices'!B:C,2,FALSE)</f>
        <v>Canadian Apartment Properties</v>
      </c>
      <c r="D1458" t="str">
        <f>VLOOKUP(A1458,'ALL - prices'!B:I,8,FALSE)</f>
        <v>Real Estate</v>
      </c>
      <c r="E1458">
        <v>2019</v>
      </c>
      <c r="F1458" t="s">
        <v>679</v>
      </c>
      <c r="G1458" t="str">
        <f t="shared" si="106"/>
        <v>2019-Q1</v>
      </c>
      <c r="H1458" s="4">
        <f>INDEX('ALL - prices'!$J$3:$DY$219,MATCH('COMBINED DATA'!A1458,'ALL - prices'!$B$3:$B$219,0),MATCH('COMBINED DATA'!G1458,'ALL - prices'!$J$1:$DY$1,0))</f>
        <v>41.732700000000001</v>
      </c>
      <c r="I1458" s="14">
        <f t="shared" si="109"/>
        <v>4.2974846352255858</v>
      </c>
      <c r="J1458" s="15">
        <f>INDEX(MarketCap2!$E$2:$AR$224,MATCH(A1458,MarketCap2!$B$2:$B$224,0),MATCH(G1458,MarketCap2!$E$1:$AR$1,0))</f>
        <v>7696221184</v>
      </c>
      <c r="K1458">
        <f t="shared" si="107"/>
        <v>22.763995290021565</v>
      </c>
      <c r="L1458">
        <f>INDEX('PB2'!$D$2:$AQ$224,MATCH(A1458,'PB2'!$B$2:$B$224,0),MATCH(G1458,'PB2'!$D$1:$AQ$1,0))</f>
        <v>1.16195297241211</v>
      </c>
      <c r="M1458" s="16">
        <f t="shared" si="108"/>
        <v>0.86062002829950146</v>
      </c>
      <c r="N1458" s="6">
        <f>INDEX('ROA2'!$D$2:$AQ$224,MATCH(A1458,'ROA2'!$B$2:$B$224,0),MATCH(G1458,'ROA2'!$D$1:$AQ$1,0))</f>
        <v>12.054868698120099</v>
      </c>
      <c r="O1458" s="6">
        <v>10842.262527999999</v>
      </c>
      <c r="P1458" s="28">
        <v>0.11455927045592607</v>
      </c>
    </row>
    <row r="1459" spans="1:16" x14ac:dyDescent="0.3">
      <c r="A1459" t="s">
        <v>486</v>
      </c>
      <c r="B1459" t="e">
        <f>VLOOKUP(A1459,Sheet3!L:L,1,FALSE)</f>
        <v>#N/A</v>
      </c>
      <c r="C1459" t="str">
        <f>VLOOKUP(A1459,'ALL - prices'!B:C,2,FALSE)</f>
        <v>Canadian Apartment Properties</v>
      </c>
      <c r="D1459" t="str">
        <f>VLOOKUP(A1459,'ALL - prices'!B:I,8,FALSE)</f>
        <v>Real Estate</v>
      </c>
      <c r="E1459">
        <v>2019</v>
      </c>
      <c r="F1459" t="s">
        <v>680</v>
      </c>
      <c r="G1459" t="str">
        <f t="shared" si="106"/>
        <v>2019-Q2</v>
      </c>
      <c r="H1459" s="4">
        <f>INDEX('ALL - prices'!$J$3:$DY$219,MATCH('COMBINED DATA'!A1459,'ALL - prices'!$B$3:$B$219,0),MATCH('COMBINED DATA'!G1459,'ALL - prices'!$J$1:$DY$1,0))</f>
        <v>39.567300000000003</v>
      </c>
      <c r="I1459" s="14">
        <f t="shared" si="109"/>
        <v>4.2044762313515331</v>
      </c>
      <c r="J1459" s="15">
        <f>INDEX(MarketCap2!$E$2:$AR$224,MATCH(A1459,MarketCap2!$B$2:$B$224,0),MATCH(G1459,MarketCap2!$E$1:$AR$1,0))</f>
        <v>7585900544</v>
      </c>
      <c r="K1459">
        <f t="shared" si="107"/>
        <v>22.749557169660527</v>
      </c>
      <c r="L1459">
        <f>INDEX('PB2'!$D$2:$AQ$224,MATCH(A1459,'PB2'!$B$2:$B$224,0),MATCH(G1459,'PB2'!$D$1:$AQ$1,0))</f>
        <v>1.07462298870087</v>
      </c>
      <c r="M1459" s="16">
        <f t="shared" si="108"/>
        <v>0.93055891276708769</v>
      </c>
      <c r="N1459" s="6">
        <f>INDEX('ROA2'!$D$2:$AQ$224,MATCH(A1459,'ROA2'!$B$2:$B$224,0),MATCH(G1459,'ROA2'!$D$1:$AQ$1,0))</f>
        <v>12.6604518890381</v>
      </c>
      <c r="O1459" s="6">
        <v>11406.868479999999</v>
      </c>
      <c r="P1459" s="28">
        <v>5.2074550910560645E-2</v>
      </c>
    </row>
    <row r="1460" spans="1:16" x14ac:dyDescent="0.3">
      <c r="A1460" t="s">
        <v>486</v>
      </c>
      <c r="B1460" t="e">
        <f>VLOOKUP(A1460,Sheet3!L:L,1,FALSE)</f>
        <v>#N/A</v>
      </c>
      <c r="C1460" t="str">
        <f>VLOOKUP(A1460,'ALL - prices'!B:C,2,FALSE)</f>
        <v>Canadian Apartment Properties</v>
      </c>
      <c r="D1460" t="str">
        <f>VLOOKUP(A1460,'ALL - prices'!B:I,8,FALSE)</f>
        <v>Real Estate</v>
      </c>
      <c r="E1460">
        <v>2019</v>
      </c>
      <c r="F1460" t="s">
        <v>681</v>
      </c>
      <c r="G1460" t="str">
        <f t="shared" si="106"/>
        <v>2019-Q3</v>
      </c>
      <c r="H1460" s="4">
        <f>INDEX('ALL - prices'!$J$3:$DY$219,MATCH('COMBINED DATA'!A1460,'ALL - prices'!$B$3:$B$219,0),MATCH('COMBINED DATA'!G1460,'ALL - prices'!$J$1:$DY$1,0))</f>
        <v>44.8613</v>
      </c>
      <c r="I1460" s="14">
        <f t="shared" si="109"/>
        <v>3.4892259170194171</v>
      </c>
      <c r="J1460" s="15">
        <f>INDEX(MarketCap2!$E$2:$AR$224,MATCH(A1460,MarketCap2!$B$2:$B$224,0),MATCH(G1460,MarketCap2!$E$1:$AR$1,0))</f>
        <v>8692876288</v>
      </c>
      <c r="K1460">
        <f t="shared" si="107"/>
        <v>22.885769709721551</v>
      </c>
      <c r="L1460">
        <f>INDEX('PB2'!$D$2:$AQ$224,MATCH(A1460,'PB2'!$B$2:$B$224,0),MATCH(G1460,'PB2'!$D$1:$AQ$1,0))</f>
        <v>1.17010998725891</v>
      </c>
      <c r="M1460" s="16">
        <f t="shared" si="108"/>
        <v>0.85462051507020442</v>
      </c>
      <c r="N1460" s="6">
        <f>INDEX('ROA2'!$D$2:$AQ$224,MATCH(A1460,'ROA2'!$B$2:$B$224,0),MATCH(G1460,'ROA2'!$D$1:$AQ$1,0))</f>
        <v>11.3381795883179</v>
      </c>
      <c r="O1460" s="6">
        <v>11901.059072</v>
      </c>
      <c r="P1460" s="28">
        <v>4.3323949326362431E-2</v>
      </c>
    </row>
    <row r="1461" spans="1:16" x14ac:dyDescent="0.3">
      <c r="A1461" t="s">
        <v>486</v>
      </c>
      <c r="B1461" t="e">
        <f>VLOOKUP(A1461,Sheet3!L:L,1,FALSE)</f>
        <v>#N/A</v>
      </c>
      <c r="C1461" t="str">
        <f>VLOOKUP(A1461,'ALL - prices'!B:C,2,FALSE)</f>
        <v>Canadian Apartment Properties</v>
      </c>
      <c r="D1461" t="str">
        <f>VLOOKUP(A1461,'ALL - prices'!B:I,8,FALSE)</f>
        <v>Real Estate</v>
      </c>
      <c r="E1461">
        <v>2019</v>
      </c>
      <c r="F1461" t="s">
        <v>682</v>
      </c>
      <c r="G1461" t="str">
        <f t="shared" si="106"/>
        <v>2019-Q4</v>
      </c>
      <c r="H1461" s="4">
        <f>INDEX('ALL - prices'!$J$3:$DY$219,MATCH('COMBINED DATA'!A1461,'ALL - prices'!$B$3:$B$219,0),MATCH('COMBINED DATA'!G1461,'ALL - prices'!$J$1:$DY$1,0))</f>
        <v>43.936799999999998</v>
      </c>
      <c r="I1461" s="14">
        <f t="shared" si="109"/>
        <v>3.016651113818102</v>
      </c>
      <c r="J1461" s="15">
        <f>INDEX(MarketCap2!$E$2:$AR$224,MATCH(A1461,MarketCap2!$B$2:$B$224,0),MATCH(G1461,MarketCap2!$E$1:$AR$1,0))</f>
        <v>8984745984</v>
      </c>
      <c r="K1461">
        <f t="shared" si="107"/>
        <v>22.918794085663766</v>
      </c>
      <c r="L1461">
        <f>INDEX('PB2'!$D$2:$AQ$224,MATCH(A1461,'PB2'!$B$2:$B$224,0),MATCH(G1461,'PB2'!$D$1:$AQ$1,0))</f>
        <v>1.0714989900589</v>
      </c>
      <c r="M1461" s="16">
        <f t="shared" si="108"/>
        <v>0.93327199491343449</v>
      </c>
      <c r="N1461" s="6">
        <f>INDEX('ROA2'!$D$2:$AQ$224,MATCH(A1461,'ROA2'!$B$2:$B$224,0),MATCH(G1461,'ROA2'!$D$1:$AQ$1,0))</f>
        <v>8.6881656646728498</v>
      </c>
      <c r="O1461" s="6">
        <v>12707.106816</v>
      </c>
      <c r="P1461" s="28">
        <v>6.7729076809341593E-2</v>
      </c>
    </row>
    <row r="1462" spans="1:16" x14ac:dyDescent="0.3">
      <c r="A1462" t="s">
        <v>486</v>
      </c>
      <c r="B1462" t="e">
        <f>VLOOKUP(A1462,Sheet3!L:L,1,FALSE)</f>
        <v>#N/A</v>
      </c>
      <c r="C1462" t="str">
        <f>VLOOKUP(A1462,'ALL - prices'!B:C,2,FALSE)</f>
        <v>Canadian Apartment Properties</v>
      </c>
      <c r="D1462" t="str">
        <f>VLOOKUP(A1462,'ALL - prices'!B:I,8,FALSE)</f>
        <v>Real Estate</v>
      </c>
      <c r="E1462">
        <v>2020</v>
      </c>
      <c r="F1462" t="s">
        <v>679</v>
      </c>
      <c r="G1462" t="str">
        <f t="shared" si="106"/>
        <v>2020-Q1</v>
      </c>
      <c r="H1462" s="4">
        <f>INDEX('ALL - prices'!$J$3:$DY$219,MATCH('COMBINED DATA'!A1462,'ALL - prices'!$B$3:$B$219,0),MATCH('COMBINED DATA'!G1462,'ALL - prices'!$J$1:$DY$1,0))</f>
        <v>35.539200000000001</v>
      </c>
      <c r="I1462" s="14">
        <f t="shared" si="109"/>
        <v>2.9771492539004489</v>
      </c>
      <c r="J1462" s="15">
        <f>INDEX(MarketCap2!$E$2:$AR$224,MATCH(A1462,MarketCap2!$B$2:$B$224,0),MATCH(G1462,MarketCap2!$E$1:$AR$1,0))</f>
        <v>7218643968</v>
      </c>
      <c r="K1462">
        <f t="shared" si="107"/>
        <v>22.69993295614502</v>
      </c>
      <c r="L1462">
        <f>INDEX('PB2'!$D$2:$AQ$224,MATCH(A1462,'PB2'!$B$2:$B$224,0),MATCH(G1462,'PB2'!$D$1:$AQ$1,0))</f>
        <v>0.84996598958969105</v>
      </c>
      <c r="M1462" s="16">
        <f t="shared" si="108"/>
        <v>1.1765176633511367</v>
      </c>
      <c r="N1462" s="6">
        <f>INDEX('ROA2'!$D$2:$AQ$224,MATCH(A1462,'ROA2'!$B$2:$B$224,0),MATCH(G1462,'ROA2'!$D$1:$AQ$1,0))</f>
        <v>5.8577318191528303</v>
      </c>
      <c r="O1462" s="6">
        <v>13938.182144</v>
      </c>
      <c r="P1462" s="28">
        <v>9.688085146572524E-2</v>
      </c>
    </row>
    <row r="1463" spans="1:16" x14ac:dyDescent="0.3">
      <c r="A1463" t="s">
        <v>486</v>
      </c>
      <c r="B1463" t="e">
        <f>VLOOKUP(A1463,Sheet3!L:L,1,FALSE)</f>
        <v>#N/A</v>
      </c>
      <c r="C1463" t="str">
        <f>VLOOKUP(A1463,'ALL - prices'!B:C,2,FALSE)</f>
        <v>Canadian Apartment Properties</v>
      </c>
      <c r="D1463" t="str">
        <f>VLOOKUP(A1463,'ALL - prices'!B:I,8,FALSE)</f>
        <v>Real Estate</v>
      </c>
      <c r="E1463">
        <v>2020</v>
      </c>
      <c r="F1463" t="s">
        <v>680</v>
      </c>
      <c r="G1463" t="str">
        <f t="shared" si="106"/>
        <v>2020-Q2</v>
      </c>
      <c r="H1463" s="4">
        <f>INDEX('ALL - prices'!$J$3:$DY$219,MATCH('COMBINED DATA'!A1463,'ALL - prices'!$B$3:$B$219,0),MATCH('COMBINED DATA'!G1463,'ALL - prices'!$J$1:$DY$1,0))</f>
        <v>40.841099999999997</v>
      </c>
      <c r="I1463" s="14">
        <f t="shared" si="109"/>
        <v>4.682700333141125</v>
      </c>
      <c r="J1463" s="15">
        <f>INDEX(MarketCap2!$E$2:$AR$224,MATCH(A1463,MarketCap2!$B$2:$B$224,0),MATCH(G1463,MarketCap2!$E$1:$AR$1,0))</f>
        <v>8275675648</v>
      </c>
      <c r="K1463">
        <f t="shared" si="107"/>
        <v>22.836586404181549</v>
      </c>
      <c r="L1463">
        <f>INDEX('PB2'!$D$2:$AQ$224,MATCH(A1463,'PB2'!$B$2:$B$224,0),MATCH(G1463,'PB2'!$D$1:$AQ$1,0))</f>
        <v>0.97234898805618297</v>
      </c>
      <c r="M1463" s="16">
        <f t="shared" si="108"/>
        <v>1.0284373329776317</v>
      </c>
      <c r="N1463" s="6">
        <f>INDEX('ROA2'!$D$2:$AQ$224,MATCH(A1463,'ROA2'!$B$2:$B$224,0),MATCH(G1463,'ROA2'!$D$1:$AQ$1,0))</f>
        <v>4.6555137634277299</v>
      </c>
      <c r="O1463" s="6">
        <v>14334.350336</v>
      </c>
      <c r="P1463" s="28">
        <v>2.8423232521074392E-2</v>
      </c>
    </row>
    <row r="1464" spans="1:16" x14ac:dyDescent="0.3">
      <c r="A1464" t="s">
        <v>486</v>
      </c>
      <c r="B1464" t="e">
        <f>VLOOKUP(A1464,Sheet3!L:L,1,FALSE)</f>
        <v>#N/A</v>
      </c>
      <c r="C1464" t="str">
        <f>VLOOKUP(A1464,'ALL - prices'!B:C,2,FALSE)</f>
        <v>Canadian Apartment Properties</v>
      </c>
      <c r="D1464" t="str">
        <f>VLOOKUP(A1464,'ALL - prices'!B:I,8,FALSE)</f>
        <v>Real Estate</v>
      </c>
      <c r="E1464">
        <v>2020</v>
      </c>
      <c r="F1464" t="s">
        <v>681</v>
      </c>
      <c r="G1464" t="str">
        <f t="shared" si="106"/>
        <v>2020-Q3</v>
      </c>
      <c r="H1464" s="4">
        <f>INDEX('ALL - prices'!$J$3:$DY$219,MATCH('COMBINED DATA'!A1464,'ALL - prices'!$B$3:$B$219,0),MATCH('COMBINED DATA'!G1464,'ALL - prices'!$J$1:$DY$1,0))</f>
        <v>39.328499999999998</v>
      </c>
      <c r="I1464" s="14">
        <f t="shared" si="109"/>
        <v>3.9776609511746983</v>
      </c>
      <c r="J1464" s="15">
        <f>INDEX(MarketCap2!$E$2:$AR$224,MATCH(A1464,MarketCap2!$B$2:$B$224,0),MATCH(G1464,MarketCap2!$E$1:$AR$1,0))</f>
        <v>7911198208</v>
      </c>
      <c r="K1464">
        <f t="shared" si="107"/>
        <v>22.791545087405719</v>
      </c>
      <c r="L1464">
        <f>INDEX('PB2'!$D$2:$AQ$224,MATCH(A1464,'PB2'!$B$2:$B$224,0),MATCH(G1464,'PB2'!$D$1:$AQ$1,0))</f>
        <v>0.90125799179077104</v>
      </c>
      <c r="M1464" s="16">
        <f t="shared" si="108"/>
        <v>1.109560202637462</v>
      </c>
      <c r="N1464" s="6">
        <f>INDEX('ROA2'!$D$2:$AQ$224,MATCH(A1464,'ROA2'!$B$2:$B$224,0),MATCH(G1464,'ROA2'!$D$1:$AQ$1,0))</f>
        <v>3.7316620349884002</v>
      </c>
      <c r="O1464" s="6">
        <v>14489.006079999999</v>
      </c>
      <c r="P1464" s="28">
        <v>1.078917009664467E-2</v>
      </c>
    </row>
    <row r="1465" spans="1:16" x14ac:dyDescent="0.3">
      <c r="A1465" t="s">
        <v>486</v>
      </c>
      <c r="B1465" t="e">
        <f>VLOOKUP(A1465,Sheet3!L:L,1,FALSE)</f>
        <v>#N/A</v>
      </c>
      <c r="C1465" t="str">
        <f>VLOOKUP(A1465,'ALL - prices'!B:C,2,FALSE)</f>
        <v>Canadian Apartment Properties</v>
      </c>
      <c r="D1465" t="str">
        <f>VLOOKUP(A1465,'ALL - prices'!B:I,8,FALSE)</f>
        <v>Real Estate</v>
      </c>
      <c r="E1465">
        <v>2020</v>
      </c>
      <c r="F1465" t="s">
        <v>682</v>
      </c>
      <c r="G1465" t="str">
        <f t="shared" si="106"/>
        <v>2020-Q4</v>
      </c>
      <c r="H1465" s="4">
        <f>INDEX('ALL - prices'!$J$3:$DY$219,MATCH('COMBINED DATA'!A1465,'ALL - prices'!$B$3:$B$219,0),MATCH('COMBINED DATA'!G1465,'ALL - prices'!$J$1:$DY$1,0))</f>
        <v>42.6327</v>
      </c>
      <c r="I1465" s="14">
        <f t="shared" si="109"/>
        <v>2.699999536419714</v>
      </c>
      <c r="J1465" s="15">
        <f>INDEX(MarketCap2!$E$2:$AR$224,MATCH(A1465,MarketCap2!$B$2:$B$224,0),MATCH(G1465,MarketCap2!$E$1:$AR$1,0))</f>
        <v>8514118656</v>
      </c>
      <c r="K1465">
        <f t="shared" si="107"/>
        <v>22.864991640830311</v>
      </c>
      <c r="L1465">
        <f>INDEX('PB2'!$D$2:$AQ$224,MATCH(A1465,'PB2'!$B$2:$B$224,0),MATCH(G1465,'PB2'!$D$1:$AQ$1,0))</f>
        <v>0.92583000659942605</v>
      </c>
      <c r="M1465" s="16">
        <f t="shared" si="108"/>
        <v>1.0801118918936321</v>
      </c>
      <c r="N1465" s="6">
        <f>INDEX('ROA2'!$D$2:$AQ$224,MATCH(A1465,'ROA2'!$B$2:$B$224,0),MATCH(G1465,'ROA2'!$D$1:$AQ$1,0))</f>
        <v>6.6121110916137704</v>
      </c>
      <c r="O1465" s="6">
        <v>14944.275455999999</v>
      </c>
      <c r="P1465" s="28">
        <v>3.1421711985367612E-2</v>
      </c>
    </row>
    <row r="1466" spans="1:16" x14ac:dyDescent="0.3">
      <c r="A1466" t="s">
        <v>486</v>
      </c>
      <c r="B1466" t="e">
        <f>VLOOKUP(A1466,Sheet3!L:L,1,FALSE)</f>
        <v>#N/A</v>
      </c>
      <c r="C1466" t="str">
        <f>VLOOKUP(A1466,'ALL - prices'!B:C,2,FALSE)</f>
        <v>Canadian Apartment Properties</v>
      </c>
      <c r="D1466" t="str">
        <f>VLOOKUP(A1466,'ALL - prices'!B:I,8,FALSE)</f>
        <v>Real Estate</v>
      </c>
      <c r="E1466">
        <v>2021</v>
      </c>
      <c r="F1466" t="s">
        <v>679</v>
      </c>
      <c r="G1466" t="str">
        <f t="shared" si="106"/>
        <v>2021-Q1</v>
      </c>
      <c r="H1466" s="4">
        <f>INDEX('ALL - prices'!$J$3:$DY$219,MATCH('COMBINED DATA'!A1466,'ALL - prices'!$B$3:$B$219,0),MATCH('COMBINED DATA'!G1466,'ALL - prices'!$J$1:$DY$1,0))</f>
        <v>46.240499999999997</v>
      </c>
      <c r="I1466" s="14">
        <f t="shared" si="109"/>
        <v>2.24439297119882</v>
      </c>
      <c r="J1466" s="15">
        <f>INDEX(MarketCap2!$E$2:$AR$224,MATCH(A1466,MarketCap2!$B$2:$B$224,0),MATCH(G1466,MarketCap2!$E$1:$AR$1,0))</f>
        <v>9173242880</v>
      </c>
      <c r="K1466">
        <f t="shared" si="107"/>
        <v>22.939556700829712</v>
      </c>
      <c r="L1466">
        <f>INDEX('PB2'!$D$2:$AQ$224,MATCH(A1466,'PB2'!$B$2:$B$224,0),MATCH(G1466,'PB2'!$D$1:$AQ$1,0))</f>
        <v>1.0011290311813399</v>
      </c>
      <c r="M1466" s="16">
        <f t="shared" si="108"/>
        <v>0.99887224209250269</v>
      </c>
      <c r="N1466" s="6">
        <f>INDEX('ROA2'!$D$2:$AQ$224,MATCH(A1466,'ROA2'!$B$2:$B$224,0),MATCH(G1466,'ROA2'!$D$1:$AQ$1,0))</f>
        <v>6.06009817123413</v>
      </c>
      <c r="O1466" s="6">
        <v>15499.130880000001</v>
      </c>
      <c r="P1466" s="28">
        <v>3.7128292076363693E-2</v>
      </c>
    </row>
    <row r="1467" spans="1:16" x14ac:dyDescent="0.3">
      <c r="A1467" t="s">
        <v>486</v>
      </c>
      <c r="B1467" t="e">
        <f>VLOOKUP(A1467,Sheet3!L:L,1,FALSE)</f>
        <v>#N/A</v>
      </c>
      <c r="C1467" t="str">
        <f>VLOOKUP(A1467,'ALL - prices'!B:C,2,FALSE)</f>
        <v>Canadian Apartment Properties</v>
      </c>
      <c r="D1467" t="str">
        <f>VLOOKUP(A1467,'ALL - prices'!B:I,8,FALSE)</f>
        <v>Real Estate</v>
      </c>
      <c r="E1467">
        <v>2021</v>
      </c>
      <c r="F1467" t="s">
        <v>680</v>
      </c>
      <c r="G1467" t="str">
        <f t="shared" si="106"/>
        <v>2021-Q2</v>
      </c>
      <c r="H1467" s="4">
        <f>INDEX('ALL - prices'!$J$3:$DY$219,MATCH('COMBINED DATA'!A1467,'ALL - prices'!$B$3:$B$219,0),MATCH('COMBINED DATA'!G1467,'ALL - prices'!$J$1:$DY$1,0))</f>
        <v>50.206499999999998</v>
      </c>
      <c r="I1467" s="14">
        <f t="shared" si="109"/>
        <v>5.7481293151191908</v>
      </c>
      <c r="J1467" s="15">
        <f>INDEX(MarketCap2!$E$2:$AR$224,MATCH(A1467,MarketCap2!$B$2:$B$224,0),MATCH(G1467,MarketCap2!$E$1:$AR$1,0))</f>
        <v>9898790912</v>
      </c>
      <c r="K1467">
        <f t="shared" si="107"/>
        <v>23.015678456527457</v>
      </c>
      <c r="L1467">
        <f>INDEX('PB2'!$D$2:$AQ$224,MATCH(A1467,'PB2'!$B$2:$B$224,0),MATCH(G1467,'PB2'!$D$1:$AQ$1,0))</f>
        <v>1.0368239879608101</v>
      </c>
      <c r="M1467" s="16">
        <f t="shared" si="108"/>
        <v>0.96448385802373815</v>
      </c>
      <c r="N1467" s="6">
        <f>INDEX('ROA2'!$D$2:$AQ$224,MATCH(A1467,'ROA2'!$B$2:$B$224,0),MATCH(G1467,'ROA2'!$D$1:$AQ$1,0))</f>
        <v>6.1815109252929696</v>
      </c>
      <c r="O1467" s="6">
        <v>15371.42784</v>
      </c>
      <c r="P1467" s="28">
        <v>-8.2393678064095633E-3</v>
      </c>
    </row>
    <row r="1468" spans="1:16" x14ac:dyDescent="0.3">
      <c r="A1468" t="s">
        <v>486</v>
      </c>
      <c r="B1468" t="e">
        <f>VLOOKUP(A1468,Sheet3!L:L,1,FALSE)</f>
        <v>#N/A</v>
      </c>
      <c r="C1468" t="str">
        <f>VLOOKUP(A1468,'ALL - prices'!B:C,2,FALSE)</f>
        <v>Canadian Apartment Properties</v>
      </c>
      <c r="D1468" t="str">
        <f>VLOOKUP(A1468,'ALL - prices'!B:I,8,FALSE)</f>
        <v>Real Estate</v>
      </c>
      <c r="E1468">
        <v>2021</v>
      </c>
      <c r="F1468" t="s">
        <v>681</v>
      </c>
      <c r="G1468" t="str">
        <f t="shared" si="106"/>
        <v>2021-Q3</v>
      </c>
      <c r="H1468" s="4">
        <f>INDEX('ALL - prices'!$J$3:$DY$219,MATCH('COMBINED DATA'!A1468,'ALL - prices'!$B$3:$B$219,0),MATCH('COMBINED DATA'!G1468,'ALL - prices'!$J$1:$DY$1,0))</f>
        <v>51.361600000000003</v>
      </c>
      <c r="I1468" s="14">
        <f t="shared" si="109"/>
        <v>6.8170632550486179</v>
      </c>
      <c r="J1468" s="15">
        <f>INDEX(MarketCap2!$E$2:$AR$224,MATCH(A1468,MarketCap2!$B$2:$B$224,0),MATCH(G1468,MarketCap2!$E$1:$AR$1,0))</f>
        <v>10067404800</v>
      </c>
      <c r="K1468">
        <f t="shared" si="107"/>
        <v>23.032568794474326</v>
      </c>
      <c r="L1468">
        <f>INDEX('PB2'!$D$2:$AQ$224,MATCH(A1468,'PB2'!$B$2:$B$224,0),MATCH(G1468,'PB2'!$D$1:$AQ$1,0))</f>
        <v>1.03960001468658</v>
      </c>
      <c r="M1468" s="16">
        <f t="shared" si="108"/>
        <v>0.96190841272879479</v>
      </c>
      <c r="N1468" s="6">
        <f>INDEX('ROA2'!$D$2:$AQ$224,MATCH(A1468,'ROA2'!$B$2:$B$224,0),MATCH(G1468,'ROA2'!$D$1:$AQ$1,0))</f>
        <v>8.4866657257080096</v>
      </c>
      <c r="O1468" s="6">
        <v>16341.569536000001</v>
      </c>
      <c r="P1468" s="28">
        <v>6.3113310363756073E-2</v>
      </c>
    </row>
    <row r="1469" spans="1:16" x14ac:dyDescent="0.3">
      <c r="A1469" t="s">
        <v>486</v>
      </c>
      <c r="B1469" t="e">
        <f>VLOOKUP(A1469,Sheet3!L:L,1,FALSE)</f>
        <v>#N/A</v>
      </c>
      <c r="C1469" t="str">
        <f>VLOOKUP(A1469,'ALL - prices'!B:C,2,FALSE)</f>
        <v>Canadian Apartment Properties</v>
      </c>
      <c r="D1469" t="str">
        <f>VLOOKUP(A1469,'ALL - prices'!B:I,8,FALSE)</f>
        <v>Real Estate</v>
      </c>
      <c r="E1469">
        <v>2021</v>
      </c>
      <c r="F1469" t="s">
        <v>682</v>
      </c>
      <c r="G1469" t="str">
        <f t="shared" si="106"/>
        <v>2021-Q4</v>
      </c>
      <c r="H1469" s="4">
        <f>INDEX('ALL - prices'!$J$3:$DY$219,MATCH('COMBINED DATA'!A1469,'ALL - prices'!$B$3:$B$219,0),MATCH('COMBINED DATA'!G1469,'ALL - prices'!$J$1:$DY$1,0))</f>
        <v>52.419199999999996</v>
      </c>
      <c r="I1469" s="14">
        <f t="shared" si="109"/>
        <v>4.3809006897364533</v>
      </c>
      <c r="J1469" s="15">
        <f>INDEX(MarketCap2!$E$2:$AR$224,MATCH(A1469,MarketCap2!$B$2:$B$224,0),MATCH(G1469,MarketCap2!$E$1:$AR$1,0))</f>
        <v>10212172800</v>
      </c>
      <c r="K1469">
        <f t="shared" si="107"/>
        <v>23.04684625745158</v>
      </c>
      <c r="L1469">
        <f>INDEX('PB2'!$D$2:$AQ$224,MATCH(A1469,'PB2'!$B$2:$B$224,0),MATCH(G1469,'PB2'!$D$1:$AQ$1,0))</f>
        <v>0.99976599216461204</v>
      </c>
      <c r="M1469" s="16">
        <f t="shared" si="108"/>
        <v>1.0002340626078721</v>
      </c>
      <c r="N1469" s="6">
        <f>INDEX('ROA2'!$D$2:$AQ$224,MATCH(A1469,'ROA2'!$B$2:$B$224,0),MATCH(G1469,'ROA2'!$D$1:$AQ$1,0))</f>
        <v>7.4891300201415998</v>
      </c>
      <c r="O1469" s="6">
        <v>17017.620480000001</v>
      </c>
      <c r="P1469" s="28">
        <v>4.1370012991143845E-2</v>
      </c>
    </row>
    <row r="1470" spans="1:16" x14ac:dyDescent="0.3">
      <c r="A1470" t="s">
        <v>486</v>
      </c>
      <c r="B1470" t="e">
        <f>VLOOKUP(A1470,Sheet3!L:L,1,FALSE)</f>
        <v>#N/A</v>
      </c>
      <c r="C1470" t="str">
        <f>VLOOKUP(A1470,'ALL - prices'!B:C,2,FALSE)</f>
        <v>Canadian Apartment Properties</v>
      </c>
      <c r="D1470" t="str">
        <f>VLOOKUP(A1470,'ALL - prices'!B:I,8,FALSE)</f>
        <v>Real Estate</v>
      </c>
      <c r="E1470">
        <v>2022</v>
      </c>
      <c r="F1470" t="s">
        <v>679</v>
      </c>
      <c r="G1470" t="str">
        <f t="shared" si="106"/>
        <v>2022-Q1</v>
      </c>
      <c r="H1470" s="4">
        <f>INDEX('ALL - prices'!$J$3:$DY$219,MATCH('COMBINED DATA'!A1470,'ALL - prices'!$B$3:$B$219,0),MATCH('COMBINED DATA'!G1470,'ALL - prices'!$J$1:$DY$1,0))</f>
        <v>47.220199999999998</v>
      </c>
      <c r="I1470" s="14">
        <f t="shared" si="109"/>
        <v>2.3878297152784316</v>
      </c>
      <c r="J1470" s="15">
        <f>INDEX(MarketCap2!$E$2:$AR$224,MATCH(A1470,MarketCap2!$B$2:$B$224,0),MATCH(G1470,MarketCap2!$E$1:$AR$1,0))</f>
        <v>9296187392</v>
      </c>
      <c r="K1470">
        <f t="shared" si="107"/>
        <v>22.952870195200465</v>
      </c>
      <c r="L1470">
        <f>INDEX('PB2'!$D$2:$AQ$224,MATCH(A1470,'PB2'!$B$2:$B$224,0),MATCH(G1470,'PB2'!$D$1:$AQ$1,0))</f>
        <v>0.90016901493072499</v>
      </c>
      <c r="M1470" s="16">
        <f t="shared" si="108"/>
        <v>1.1109024898807007</v>
      </c>
      <c r="N1470" s="6">
        <f>INDEX('ROA2'!$D$2:$AQ$224,MATCH(A1470,'ROA2'!$B$2:$B$224,0),MATCH(G1470,'ROA2'!$D$1:$AQ$1,0))</f>
        <v>8.2893753051757795</v>
      </c>
      <c r="O1470" s="6">
        <v>17712.973824000001</v>
      </c>
      <c r="P1470" s="28">
        <v>4.0860785726019387E-2</v>
      </c>
    </row>
    <row r="1471" spans="1:16" x14ac:dyDescent="0.3">
      <c r="A1471" t="s">
        <v>486</v>
      </c>
      <c r="B1471" t="e">
        <f>VLOOKUP(A1471,Sheet3!L:L,1,FALSE)</f>
        <v>#N/A</v>
      </c>
      <c r="C1471" t="str">
        <f>VLOOKUP(A1471,'ALL - prices'!B:C,2,FALSE)</f>
        <v>Canadian Apartment Properties</v>
      </c>
      <c r="D1471" t="str">
        <f>VLOOKUP(A1471,'ALL - prices'!B:I,8,FALSE)</f>
        <v>Real Estate</v>
      </c>
      <c r="E1471">
        <v>2022</v>
      </c>
      <c r="F1471" t="s">
        <v>680</v>
      </c>
      <c r="G1471" t="str">
        <f t="shared" si="106"/>
        <v>2022-Q2</v>
      </c>
      <c r="H1471" s="4">
        <f>INDEX('ALL - prices'!$J$3:$DY$219,MATCH('COMBINED DATA'!A1471,'ALL - prices'!$B$3:$B$219,0),MATCH('COMBINED DATA'!G1471,'ALL - prices'!$J$1:$DY$1,0))</f>
        <v>39.749200000000002</v>
      </c>
      <c r="I1471" s="14">
        <f t="shared" si="109"/>
        <v>4.1634010480215178</v>
      </c>
      <c r="J1471" s="15">
        <f>INDEX(MarketCap2!$E$2:$AR$224,MATCH(A1471,MarketCap2!$B$2:$B$224,0),MATCH(G1471,MarketCap2!$E$1:$AR$1,0))</f>
        <v>7766172160</v>
      </c>
      <c r="K1471">
        <f t="shared" si="107"/>
        <v>22.773043236436646</v>
      </c>
      <c r="L1471">
        <f>INDEX('PB2'!$D$2:$AQ$224,MATCH(A1471,'PB2'!$B$2:$B$224,0),MATCH(G1471,'PB2'!$D$1:$AQ$1,0))</f>
        <v>0.77870100736617998</v>
      </c>
      <c r="M1471" s="16">
        <f t="shared" si="108"/>
        <v>1.2841899400930854</v>
      </c>
      <c r="N1471" s="6">
        <f>INDEX('ROA2'!$D$2:$AQ$224,MATCH(A1471,'ROA2'!$B$2:$B$224,0),MATCH(G1471,'ROA2'!$D$1:$AQ$1,0))</f>
        <v>7.8573021888732901</v>
      </c>
      <c r="O1471" s="6">
        <v>18121.621503999999</v>
      </c>
      <c r="P1471" s="28">
        <v>2.3070529209855518E-2</v>
      </c>
    </row>
    <row r="1472" spans="1:16" x14ac:dyDescent="0.3">
      <c r="A1472" t="s">
        <v>486</v>
      </c>
      <c r="B1472" t="e">
        <f>VLOOKUP(A1472,Sheet3!L:L,1,FALSE)</f>
        <v>#N/A</v>
      </c>
      <c r="C1472" t="str">
        <f>VLOOKUP(A1472,'ALL - prices'!B:C,2,FALSE)</f>
        <v>Canadian Apartment Properties</v>
      </c>
      <c r="D1472" t="str">
        <f>VLOOKUP(A1472,'ALL - prices'!B:I,8,FALSE)</f>
        <v>Real Estate</v>
      </c>
      <c r="E1472">
        <v>2022</v>
      </c>
      <c r="F1472" t="s">
        <v>681</v>
      </c>
      <c r="G1472" t="str">
        <f t="shared" si="106"/>
        <v>2022-Q3</v>
      </c>
      <c r="H1472" s="4">
        <f>INDEX('ALL - prices'!$J$3:$DY$219,MATCH('COMBINED DATA'!A1472,'ALL - prices'!$B$3:$B$219,0),MATCH('COMBINED DATA'!G1472,'ALL - prices'!$J$1:$DY$1,0))</f>
        <v>37.646799999999999</v>
      </c>
      <c r="I1472" s="14">
        <f t="shared" si="109"/>
        <v>3.3519069467990916</v>
      </c>
      <c r="J1472" s="15">
        <f>INDEX(MarketCap2!$E$2:$AR$224,MATCH(A1472,MarketCap2!$B$2:$B$224,0),MATCH(G1472,MarketCap2!$E$1:$AR$1,0))</f>
        <v>7294864896</v>
      </c>
      <c r="K1472">
        <f t="shared" si="107"/>
        <v>22.710436498667413</v>
      </c>
      <c r="L1472">
        <f>INDEX('PB2'!$D$2:$AQ$224,MATCH(A1472,'PB2'!$B$2:$B$224,0),MATCH(G1472,'PB2'!$D$1:$AQ$1,0))</f>
        <v>0.72872602939605702</v>
      </c>
      <c r="M1472" s="16">
        <f t="shared" si="108"/>
        <v>1.3722578303244712</v>
      </c>
      <c r="N1472" s="6">
        <f>INDEX('ROA2'!$D$2:$AQ$224,MATCH(A1472,'ROA2'!$B$2:$B$224,0),MATCH(G1472,'ROA2'!$D$1:$AQ$1,0))</f>
        <v>3.6046481132507302</v>
      </c>
      <c r="O1472" s="6">
        <v>17557.997567999999</v>
      </c>
      <c r="P1472" s="28">
        <v>-3.1102290480771316E-2</v>
      </c>
    </row>
    <row r="1473" spans="1:16" x14ac:dyDescent="0.3">
      <c r="A1473" t="s">
        <v>486</v>
      </c>
      <c r="B1473" t="e">
        <f>VLOOKUP(A1473,Sheet3!L:L,1,FALSE)</f>
        <v>#N/A</v>
      </c>
      <c r="C1473" t="str">
        <f>VLOOKUP(A1473,'ALL - prices'!B:C,2,FALSE)</f>
        <v>Canadian Apartment Properties</v>
      </c>
      <c r="D1473" t="str">
        <f>VLOOKUP(A1473,'ALL - prices'!B:I,8,FALSE)</f>
        <v>Real Estate</v>
      </c>
      <c r="E1473">
        <v>2022</v>
      </c>
      <c r="F1473" t="s">
        <v>682</v>
      </c>
      <c r="G1473" t="str">
        <f t="shared" si="106"/>
        <v>2022-Q4</v>
      </c>
      <c r="H1473" s="4">
        <f>INDEX('ALL - prices'!$J$3:$DY$219,MATCH('COMBINED DATA'!A1473,'ALL - prices'!$B$3:$B$219,0),MATCH('COMBINED DATA'!G1473,'ALL - prices'!$J$1:$DY$1,0))</f>
        <v>38.494999999999997</v>
      </c>
      <c r="I1473" s="14">
        <f t="shared" si="109"/>
        <v>2.2405927212458763</v>
      </c>
      <c r="J1473" s="15">
        <f>INDEX(MarketCap2!$E$2:$AR$224,MATCH(A1473,MarketCap2!$B$2:$B$224,0),MATCH(G1473,MarketCap2!$E$1:$AR$1,0))</f>
        <v>7395364352</v>
      </c>
      <c r="K1473">
        <f t="shared" si="107"/>
        <v>22.724119201942774</v>
      </c>
      <c r="L1473">
        <f>INDEX('PB2'!$D$2:$AQ$224,MATCH(A1473,'PB2'!$B$2:$B$224,0),MATCH(G1473,'PB2'!$D$1:$AQ$1,0))</f>
        <v>0.72275102138519298</v>
      </c>
      <c r="M1473" s="16">
        <f t="shared" si="108"/>
        <v>1.3836023338762549</v>
      </c>
      <c r="N1473" s="6">
        <f>INDEX('ROA2'!$D$2:$AQ$224,MATCH(A1473,'ROA2'!$B$2:$B$224,0),MATCH(G1473,'ROA2'!$D$1:$AQ$1,0))</f>
        <v>2.8091731071472199</v>
      </c>
      <c r="O1473" s="6">
        <v>17456.011264000001</v>
      </c>
      <c r="P1473" s="28">
        <v>-5.8085384512110557E-3</v>
      </c>
    </row>
    <row r="1474" spans="1:16" x14ac:dyDescent="0.3">
      <c r="A1474" t="s">
        <v>486</v>
      </c>
      <c r="B1474" t="e">
        <f>VLOOKUP(A1474,Sheet3!L:L,1,FALSE)</f>
        <v>#N/A</v>
      </c>
      <c r="C1474" t="str">
        <f>VLOOKUP(A1474,'ALL - prices'!B:C,2,FALSE)</f>
        <v>Canadian Apartment Properties</v>
      </c>
      <c r="D1474" t="str">
        <f>VLOOKUP(A1474,'ALL - prices'!B:I,8,FALSE)</f>
        <v>Real Estate</v>
      </c>
      <c r="E1474">
        <v>2023</v>
      </c>
      <c r="F1474" t="s">
        <v>679</v>
      </c>
      <c r="G1474" t="str">
        <f t="shared" si="106"/>
        <v>2023-Q1</v>
      </c>
      <c r="H1474" s="4">
        <f>INDEX('ALL - prices'!$J$3:$DY$219,MATCH('COMBINED DATA'!A1474,'ALL - prices'!$B$3:$B$219,0),MATCH('COMBINED DATA'!G1474,'ALL - prices'!$J$1:$DY$1,0))</f>
        <v>43.082700000000003</v>
      </c>
      <c r="I1474" s="14">
        <f t="shared" si="109"/>
        <v>2.1759060871278439</v>
      </c>
      <c r="J1474" s="15">
        <f>INDEX(MarketCap2!$E$2:$AR$224,MATCH(A1474,MarketCap2!$B$2:$B$224,0),MATCH(G1474,MarketCap2!$E$1:$AR$1,0))</f>
        <v>8214953472</v>
      </c>
      <c r="K1474">
        <f t="shared" si="107"/>
        <v>22.829221924633845</v>
      </c>
      <c r="L1474">
        <f>INDEX('PB2'!$D$2:$AQ$224,MATCH(A1474,'PB2'!$B$2:$B$224,0),MATCH(G1474,'PB2'!$D$1:$AQ$1,0))</f>
        <v>0.81265902519226096</v>
      </c>
      <c r="M1474" s="16">
        <f t="shared" si="108"/>
        <v>1.2305283876757751</v>
      </c>
      <c r="N1474" s="6">
        <f>INDEX('ROA2'!$D$2:$AQ$224,MATCH(A1474,'ROA2'!$B$2:$B$224,0),MATCH(G1474,'ROA2'!$D$1:$AQ$1,0))</f>
        <v>-2.9467999935150001E-2</v>
      </c>
      <c r="O1474" s="6">
        <v>17741.887488</v>
      </c>
      <c r="P1474" s="28">
        <v>1.6376950018906659E-2</v>
      </c>
    </row>
    <row r="1475" spans="1:16" x14ac:dyDescent="0.3">
      <c r="A1475" t="s">
        <v>486</v>
      </c>
      <c r="B1475" t="e">
        <f>VLOOKUP(A1475,Sheet3!L:L,1,FALSE)</f>
        <v>#N/A</v>
      </c>
      <c r="C1475" t="str">
        <f>VLOOKUP(A1475,'ALL - prices'!B:C,2,FALSE)</f>
        <v>Canadian Apartment Properties</v>
      </c>
      <c r="D1475" t="str">
        <f>VLOOKUP(A1475,'ALL - prices'!B:I,8,FALSE)</f>
        <v>Real Estate</v>
      </c>
      <c r="E1475">
        <v>2023</v>
      </c>
      <c r="F1475" t="s">
        <v>680</v>
      </c>
      <c r="G1475" t="str">
        <f t="shared" si="106"/>
        <v>2023-Q2</v>
      </c>
      <c r="H1475" s="4">
        <f>INDEX('ALL - prices'!$J$3:$DY$219,MATCH('COMBINED DATA'!A1475,'ALL - prices'!$B$3:$B$219,0),MATCH('COMBINED DATA'!G1475,'ALL - prices'!$J$1:$DY$1,0))</f>
        <v>46.5627</v>
      </c>
      <c r="I1475" s="14">
        <f t="shared" si="109"/>
        <v>1.7245979096589446</v>
      </c>
      <c r="J1475" s="15">
        <f>INDEX(MarketCap2!$E$2:$AR$224,MATCH(A1475,MarketCap2!$B$2:$B$224,0),MATCH(G1475,MarketCap2!$E$1:$AR$1,0))</f>
        <v>8812750848</v>
      </c>
      <c r="K1475">
        <f t="shared" si="107"/>
        <v>22.899465469700953</v>
      </c>
      <c r="L1475">
        <f>INDEX('PB2'!$D$2:$AQ$224,MATCH(A1475,'PB2'!$B$2:$B$224,0),MATCH(G1475,'PB2'!$D$1:$AQ$1,0))</f>
        <v>0.87591898441314697</v>
      </c>
      <c r="M1475" s="16">
        <f t="shared" si="108"/>
        <v>1.1416580960052893</v>
      </c>
      <c r="N1475" s="6">
        <f>INDEX('ROA2'!$D$2:$AQ$224,MATCH(A1475,'ROA2'!$B$2:$B$224,0),MATCH(G1475,'ROA2'!$D$1:$AQ$1,0))</f>
        <v>-0.56482601165771495</v>
      </c>
      <c r="O1475" s="6">
        <v>17542.135807999999</v>
      </c>
      <c r="P1475" s="28">
        <v>-1.125876151199281E-2</v>
      </c>
    </row>
    <row r="1476" spans="1:16" x14ac:dyDescent="0.3">
      <c r="A1476" t="s">
        <v>486</v>
      </c>
      <c r="B1476" t="e">
        <f>VLOOKUP(A1476,Sheet3!L:L,1,FALSE)</f>
        <v>#N/A</v>
      </c>
      <c r="C1476" t="str">
        <f>VLOOKUP(A1476,'ALL - prices'!B:C,2,FALSE)</f>
        <v>Canadian Apartment Properties</v>
      </c>
      <c r="D1476" t="str">
        <f>VLOOKUP(A1476,'ALL - prices'!B:I,8,FALSE)</f>
        <v>Real Estate</v>
      </c>
      <c r="E1476">
        <v>2023</v>
      </c>
      <c r="F1476" t="s">
        <v>681</v>
      </c>
      <c r="G1476" t="str">
        <f t="shared" si="106"/>
        <v>2023-Q3</v>
      </c>
      <c r="H1476" s="4">
        <f>INDEX('ALL - prices'!$J$3:$DY$219,MATCH('COMBINED DATA'!A1476,'ALL - prices'!$B$3:$B$219,0),MATCH('COMBINED DATA'!G1476,'ALL - prices'!$J$1:$DY$1,0))</f>
        <v>41.583599999999997</v>
      </c>
      <c r="I1476" s="14">
        <f t="shared" si="109"/>
        <v>4.5568831749343763</v>
      </c>
      <c r="J1476" s="15">
        <f>INDEX(MarketCap2!$E$2:$AR$224,MATCH(A1476,MarketCap2!$B$2:$B$224,0),MATCH(G1476,MarketCap2!$E$1:$AR$1,0))</f>
        <v>7811223552</v>
      </c>
      <c r="K1476">
        <f t="shared" si="107"/>
        <v>22.77882745331609</v>
      </c>
      <c r="L1476">
        <f>INDEX('PB2'!$D$2:$AQ$224,MATCH(A1476,'PB2'!$B$2:$B$224,0),MATCH(G1476,'PB2'!$D$1:$AQ$1,0))</f>
        <v>0.81169897317886397</v>
      </c>
      <c r="M1476" s="16">
        <f t="shared" si="108"/>
        <v>1.2319838179463145</v>
      </c>
      <c r="N1476" s="6">
        <f>INDEX('ROA2'!$D$2:$AQ$224,MATCH(A1476,'ROA2'!$B$2:$B$224,0),MATCH(G1476,'ROA2'!$D$1:$AQ$1,0))</f>
        <v>1.12736797332764</v>
      </c>
      <c r="O1476" s="6">
        <v>17451.329536000001</v>
      </c>
      <c r="P1476" s="28">
        <v>-5.1764661380962664E-3</v>
      </c>
    </row>
    <row r="1477" spans="1:16" x14ac:dyDescent="0.3">
      <c r="A1477" t="s">
        <v>486</v>
      </c>
      <c r="B1477" t="e">
        <f>VLOOKUP(A1477,Sheet3!L:L,1,FALSE)</f>
        <v>#N/A</v>
      </c>
      <c r="C1477" t="str">
        <f>VLOOKUP(A1477,'ALL - prices'!B:C,2,FALSE)</f>
        <v>Canadian Apartment Properties</v>
      </c>
      <c r="D1477" t="str">
        <f>VLOOKUP(A1477,'ALL - prices'!B:I,8,FALSE)</f>
        <v>Real Estate</v>
      </c>
      <c r="E1477">
        <v>2023</v>
      </c>
      <c r="F1477" t="s">
        <v>682</v>
      </c>
      <c r="G1477" t="str">
        <f t="shared" si="106"/>
        <v>2023-Q4</v>
      </c>
      <c r="H1477" s="4">
        <f>INDEX('ALL - prices'!$J$3:$DY$219,MATCH('COMBINED DATA'!A1477,'ALL - prices'!$B$3:$B$219,0),MATCH('COMBINED DATA'!G1477,'ALL - prices'!$J$1:$DY$1,0))</f>
        <v>45.380499999999998</v>
      </c>
      <c r="I1477" s="14">
        <f t="shared" si="109"/>
        <v>5.2025963712842085</v>
      </c>
      <c r="J1477" s="15">
        <f>INDEX(MarketCap2!$E$2:$AR$224,MATCH(A1477,MarketCap2!$B$2:$B$224,0),MATCH(G1477,MarketCap2!$E$1:$AR$1,0))</f>
        <v>8177120768</v>
      </c>
      <c r="K1477">
        <f t="shared" si="107"/>
        <v>22.824605941247956</v>
      </c>
      <c r="L1477">
        <f>INDEX('PB2'!$D$2:$AQ$224,MATCH(A1477,'PB2'!$B$2:$B$224,0),MATCH(G1477,'PB2'!$D$1:$AQ$1,0))</f>
        <v>0.881552994251251</v>
      </c>
      <c r="M1477" s="16">
        <f t="shared" si="108"/>
        <v>1.1343617530893333</v>
      </c>
      <c r="N1477" s="6">
        <f>INDEX('ROA2'!$D$2:$AQ$224,MATCH(A1477,'ROA2'!$B$2:$B$224,0),MATCH(G1477,'ROA2'!$D$1:$AQ$1,0))</f>
        <v>-1.3626140356063801</v>
      </c>
      <c r="O1477" s="6">
        <v>16946.088960000001</v>
      </c>
      <c r="P1477" s="28">
        <v>-2.8951408828636775E-2</v>
      </c>
    </row>
    <row r="1478" spans="1:16" x14ac:dyDescent="0.3">
      <c r="A1478" t="s">
        <v>486</v>
      </c>
      <c r="B1478" t="e">
        <f>VLOOKUP(A1478,Sheet3!L:L,1,FALSE)</f>
        <v>#N/A</v>
      </c>
      <c r="C1478" t="str">
        <f>VLOOKUP(A1478,'ALL - prices'!B:C,2,FALSE)</f>
        <v>Canadian Apartment Properties</v>
      </c>
      <c r="D1478" t="str">
        <f>VLOOKUP(A1478,'ALL - prices'!B:I,8,FALSE)</f>
        <v>Real Estate</v>
      </c>
      <c r="E1478" s="18">
        <v>2024</v>
      </c>
      <c r="F1478" t="s">
        <v>679</v>
      </c>
      <c r="G1478" t="str">
        <f t="shared" si="106"/>
        <v>2024-Q1</v>
      </c>
      <c r="H1478" s="4">
        <f>INDEX('ALL - prices'!$J$3:$DY$219,MATCH('COMBINED DATA'!A1478,'ALL - prices'!$B$3:$B$219,0),MATCH('COMBINED DATA'!G1478,'ALL - prices'!$J$1:$DY$1,0))</f>
        <v>43.564799999999998</v>
      </c>
      <c r="I1478" s="14" t="s">
        <v>769</v>
      </c>
      <c r="J1478" s="15">
        <f>INDEX(MarketCap2!$E$2:$AR$224,MATCH(A1478,MarketCap2!$B$2:$B$224,0),MATCH(G1478,MarketCap2!$E$1:$AR$1,0))</f>
        <v>7790047744</v>
      </c>
      <c r="K1478">
        <f t="shared" si="107"/>
        <v>22.77611282569347</v>
      </c>
      <c r="L1478">
        <f>INDEX('PB2'!$D$2:$AQ$224,MATCH(A1478,'PB2'!$B$2:$B$224,0),MATCH(G1478,'PB2'!$D$1:$AQ$1,0))</f>
        <v>0.828727006912231</v>
      </c>
      <c r="M1478" s="16">
        <f t="shared" si="108"/>
        <v>1.206669978966799</v>
      </c>
      <c r="N1478" s="6">
        <f>INDEX('ROA2'!$D$2:$AQ$224,MATCH(A1478,'ROA2'!$B$2:$B$224,0),MATCH(G1478,'ROA2'!$D$1:$AQ$1,0))</f>
        <v>-1.7511169910430899</v>
      </c>
      <c r="O1478" s="6">
        <v>16968.640512000002</v>
      </c>
      <c r="P1478" s="28">
        <v>1.3307821086760547E-3</v>
      </c>
    </row>
    <row r="1479" spans="1:16" x14ac:dyDescent="0.3">
      <c r="A1479" t="s">
        <v>486</v>
      </c>
      <c r="B1479" t="e">
        <f>VLOOKUP(A1479,Sheet3!L:L,1,FALSE)</f>
        <v>#N/A</v>
      </c>
      <c r="C1479" t="str">
        <f>VLOOKUP(A1479,'ALL - prices'!B:C,2,FALSE)</f>
        <v>Canadian Apartment Properties</v>
      </c>
      <c r="D1479" t="str">
        <f>VLOOKUP(A1479,'ALL - prices'!B:I,8,FALSE)</f>
        <v>Real Estate</v>
      </c>
      <c r="E1479" s="18">
        <v>2024</v>
      </c>
      <c r="F1479" t="s">
        <v>680</v>
      </c>
      <c r="G1479" t="str">
        <f t="shared" si="106"/>
        <v>2024-Q2</v>
      </c>
      <c r="H1479" s="4">
        <f>INDEX('ALL - prices'!$J$3:$DY$219,MATCH('COMBINED DATA'!A1479,'ALL - prices'!$B$3:$B$219,0),MATCH('COMBINED DATA'!G1479,'ALL - prices'!$J$1:$DY$1,0))</f>
        <v>41.999699999999997</v>
      </c>
      <c r="I1479" s="14" t="s">
        <v>769</v>
      </c>
      <c r="J1479" s="15">
        <f>INDEX(MarketCap2!$E$2:$AR$224,MATCH(A1479,MarketCap2!$B$2:$B$224,0),MATCH(G1479,MarketCap2!$E$1:$AR$1,0))</f>
        <v>7448217600</v>
      </c>
      <c r="K1479">
        <f t="shared" si="107"/>
        <v>22.731240592391288</v>
      </c>
      <c r="L1479">
        <f>INDEX('PB2'!$D$2:$AQ$224,MATCH(A1479,'PB2'!$B$2:$B$224,0),MATCH(G1479,'PB2'!$D$1:$AQ$1,0))</f>
        <v>0.78779202699661299</v>
      </c>
      <c r="M1479" s="16">
        <f t="shared" si="108"/>
        <v>1.2693705517843472</v>
      </c>
      <c r="N1479" s="6">
        <f>INDEX('ROA2'!$D$2:$AQ$224,MATCH(A1479,'ROA2'!$B$2:$B$224,0),MATCH(G1479,'ROA2'!$D$1:$AQ$1,0))</f>
        <v>-0.39520999789237998</v>
      </c>
      <c r="O1479" s="6">
        <v>17111.295999999998</v>
      </c>
      <c r="P1479" s="28">
        <v>8.4070074971010541E-3</v>
      </c>
    </row>
    <row r="1480" spans="1:16" x14ac:dyDescent="0.3">
      <c r="A1480" t="s">
        <v>486</v>
      </c>
      <c r="B1480" t="e">
        <f>VLOOKUP(A1480,Sheet3!L:L,1,FALSE)</f>
        <v>#N/A</v>
      </c>
      <c r="C1480" t="str">
        <f>VLOOKUP(A1480,'ALL - prices'!B:C,2,FALSE)</f>
        <v>Canadian Apartment Properties</v>
      </c>
      <c r="D1480" t="str">
        <f>VLOOKUP(A1480,'ALL - prices'!B:I,8,FALSE)</f>
        <v>Real Estate</v>
      </c>
      <c r="E1480" s="18">
        <v>2024</v>
      </c>
      <c r="F1480" t="s">
        <v>681</v>
      </c>
      <c r="G1480" t="str">
        <f t="shared" si="106"/>
        <v>2024-Q3</v>
      </c>
      <c r="H1480" s="4">
        <f>INDEX('ALL - prices'!$J$3:$DY$219,MATCH('COMBINED DATA'!A1480,'ALL - prices'!$B$3:$B$219,0),MATCH('COMBINED DATA'!G1480,'ALL - prices'!$J$1:$DY$1,0))</f>
        <v>52.333199999999998</v>
      </c>
      <c r="I1480" s="14" t="s">
        <v>769</v>
      </c>
      <c r="J1480" s="15">
        <f>INDEX(MarketCap2!$E$2:$AR$224,MATCH(A1480,MarketCap2!$B$2:$B$224,0),MATCH(G1480,MarketCap2!$E$1:$AR$1,0))</f>
        <v>9214341120</v>
      </c>
      <c r="K1480">
        <f t="shared" si="107"/>
        <v>22.944026924698001</v>
      </c>
      <c r="L1480">
        <f>INDEX('PB2'!$D$2:$AQ$224,MATCH(A1480,'PB2'!$B$2:$B$224,0),MATCH(G1480,'PB2'!$D$1:$AQ$1,0))</f>
        <v>0.97303497791290305</v>
      </c>
      <c r="M1480" s="16">
        <f t="shared" si="108"/>
        <v>1.0277122844493578</v>
      </c>
      <c r="N1480" s="6">
        <f>INDEX('ROA2'!$D$2:$AQ$224,MATCH(A1480,'ROA2'!$B$2:$B$224,0),MATCH(G1480,'ROA2'!$D$1:$AQ$1,0))</f>
        <v>2.3212000727654E-2</v>
      </c>
      <c r="O1480" s="6">
        <v>17126.078463999998</v>
      </c>
      <c r="P1480" s="28">
        <v>8.639008991487198E-4</v>
      </c>
    </row>
    <row r="1481" spans="1:16" x14ac:dyDescent="0.3">
      <c r="A1481" t="s">
        <v>486</v>
      </c>
      <c r="B1481" t="e">
        <f>VLOOKUP(A1481,Sheet3!L:L,1,FALSE)</f>
        <v>#N/A</v>
      </c>
      <c r="C1481" t="str">
        <f>VLOOKUP(A1481,'ALL - prices'!B:C,2,FALSE)</f>
        <v>Canadian Apartment Properties</v>
      </c>
      <c r="D1481" t="str">
        <f>VLOOKUP(A1481,'ALL - prices'!B:I,8,FALSE)</f>
        <v>Real Estate</v>
      </c>
      <c r="E1481" s="18">
        <v>2024</v>
      </c>
      <c r="F1481" t="s">
        <v>682</v>
      </c>
      <c r="G1481" t="str">
        <f t="shared" si="106"/>
        <v>2024-Q4</v>
      </c>
      <c r="H1481" s="4">
        <f>INDEX('ALL - prices'!$J$3:$DY$219,MATCH('COMBINED DATA'!A1481,'ALL - prices'!$B$3:$B$219,0),MATCH('COMBINED DATA'!G1481,'ALL - prices'!$J$1:$DY$1,0))</f>
        <v>40.911200000000001</v>
      </c>
      <c r="I1481" s="14" t="s">
        <v>769</v>
      </c>
      <c r="J1481" s="15">
        <f>INDEX(MarketCap2!$E$2:$AR$224,MATCH(A1481,MarketCap2!$B$2:$B$224,0),MATCH(G1481,MarketCap2!$E$1:$AR$1,0))</f>
        <v>7143250944</v>
      </c>
      <c r="K1481">
        <f t="shared" si="107"/>
        <v>22.689433823959522</v>
      </c>
      <c r="L1481">
        <f>INDEX('PB2'!$D$2:$AQ$224,MATCH(A1481,'PB2'!$B$2:$B$224,0),MATCH(G1481,'PB2'!$D$1:$AQ$1,0))</f>
        <v>0.75432790883912104</v>
      </c>
      <c r="M1481" s="16">
        <f t="shared" si="108"/>
        <v>1.3256834173601744</v>
      </c>
      <c r="N1481" s="6">
        <f>INDEX('ROA2'!$D$2:$AQ$224,MATCH(A1481,'ROA2'!$B$2:$B$224,0),MATCH(G1481,'ROA2'!$D$1:$AQ$1,0))</f>
        <v>2.4962511062622101</v>
      </c>
      <c r="O1481" s="6">
        <v>17172.274175999999</v>
      </c>
      <c r="P1481" s="28">
        <v>2.6973899539878133E-3</v>
      </c>
    </row>
    <row r="1482" spans="1:16" x14ac:dyDescent="0.3">
      <c r="A1482" t="s">
        <v>487</v>
      </c>
      <c r="B1482" t="str">
        <f>VLOOKUP(A1482,Sheet3!L:L,1,FALSE)</f>
        <v>CCA CN EQUITY</v>
      </c>
      <c r="C1482" t="str">
        <f>VLOOKUP(A1482,'ALL - prices'!B:C,2,FALSE)</f>
        <v>Cogeco Communications Inc</v>
      </c>
      <c r="D1482" t="str">
        <f>VLOOKUP(A1482,'ALL - prices'!B:I,8,FALSE)</f>
        <v>Communication Services</v>
      </c>
      <c r="E1482">
        <v>2015</v>
      </c>
      <c r="F1482" t="s">
        <v>679</v>
      </c>
      <c r="G1482" t="str">
        <f t="shared" si="106"/>
        <v>2015-Q1</v>
      </c>
      <c r="H1482" s="4">
        <f>INDEX('ALL - prices'!$J$3:$DY$219,MATCH('COMBINED DATA'!A1482,'ALL - prices'!$B$3:$B$219,0),MATCH('COMBINED DATA'!G1482,'ALL - prices'!$J$1:$DY$1,0))</f>
        <v>46.605899999999998</v>
      </c>
      <c r="I1482" s="14">
        <f t="shared" ref="I1482:I1517" si="110">STDEV(H1483:H1486)</f>
        <v>3.1862503734797754</v>
      </c>
      <c r="J1482" s="6">
        <f>INDEX('market cap'!$B$3:$DQ$219,MATCH(A1482,'market cap'!$A$3:$A$219,0),MATCH(G1482,'market cap'!$B$1:$DQ$1,0))</f>
        <v>3342.7705999999998</v>
      </c>
      <c r="K1482">
        <f t="shared" si="107"/>
        <v>8.1145552630664675</v>
      </c>
      <c r="L1482">
        <f>INDEX('PB2'!$D$2:$AQ$224,MATCH(A1482,'PB2'!$B$2:$B$224,0),MATCH(G1482,'PB2'!$D$1:$AQ$1,0))</f>
        <v>2.2627110481262198</v>
      </c>
      <c r="M1482" s="16">
        <f t="shared" si="108"/>
        <v>0.44194772497712992</v>
      </c>
      <c r="N1482" s="6">
        <f>INDEX('ROA2'!$D$2:$AQ$224,MATCH(A1482,'ROA2'!$B$2:$B$224,0),MATCH(G1482,'ROA2'!$D$1:$AQ$1,0))</f>
        <v>4.1255087852478001</v>
      </c>
      <c r="O1482" s="6">
        <v>5244.0591359999999</v>
      </c>
      <c r="P1482" s="28">
        <v>1.359134120530674E-2</v>
      </c>
    </row>
    <row r="1483" spans="1:16" x14ac:dyDescent="0.3">
      <c r="A1483" t="s">
        <v>487</v>
      </c>
      <c r="B1483" t="str">
        <f>VLOOKUP(A1483,Sheet3!L:L,1,FALSE)</f>
        <v>CCA CN EQUITY</v>
      </c>
      <c r="C1483" t="str">
        <f>VLOOKUP(A1483,'ALL - prices'!B:C,2,FALSE)</f>
        <v>Cogeco Communications Inc</v>
      </c>
      <c r="D1483" t="str">
        <f>VLOOKUP(A1483,'ALL - prices'!B:I,8,FALSE)</f>
        <v>Communication Services</v>
      </c>
      <c r="E1483">
        <v>2015</v>
      </c>
      <c r="F1483" t="s">
        <v>680</v>
      </c>
      <c r="G1483" t="str">
        <f t="shared" si="106"/>
        <v>2015-Q2</v>
      </c>
      <c r="H1483" s="4">
        <f>INDEX('ALL - prices'!$J$3:$DY$219,MATCH('COMBINED DATA'!A1483,'ALL - prices'!$B$3:$B$219,0),MATCH('COMBINED DATA'!G1483,'ALL - prices'!$J$1:$DY$1,0))</f>
        <v>49.831400000000002</v>
      </c>
      <c r="I1483" s="14">
        <f t="shared" si="110"/>
        <v>2.6078316054722559</v>
      </c>
      <c r="J1483" s="6">
        <f>INDEX('market cap'!$B$3:$DQ$219,MATCH(A1483,'market cap'!$A$3:$A$219,0),MATCH(G1483,'market cap'!$B$1:$DQ$1,0))</f>
        <v>3555.9086000000002</v>
      </c>
      <c r="K1483">
        <f t="shared" si="107"/>
        <v>8.1763658932663468</v>
      </c>
      <c r="L1483">
        <f>INDEX('PB2'!$D$2:$AQ$224,MATCH(A1483,'PB2'!$B$2:$B$224,0),MATCH(G1483,'PB2'!$D$1:$AQ$1,0))</f>
        <v>1.9427889585495</v>
      </c>
      <c r="M1483" s="16">
        <f t="shared" si="108"/>
        <v>0.51472394651995923</v>
      </c>
      <c r="N1483" s="6">
        <f>INDEX('ROA2'!$D$2:$AQ$224,MATCH(A1483,'ROA2'!$B$2:$B$224,0),MATCH(G1483,'ROA2'!$D$1:$AQ$1,0))</f>
        <v>3.97816705703735</v>
      </c>
      <c r="O1483" s="6">
        <v>5452.8988159999999</v>
      </c>
      <c r="P1483" s="28">
        <v>3.9824051290027265E-2</v>
      </c>
    </row>
    <row r="1484" spans="1:16" x14ac:dyDescent="0.3">
      <c r="A1484" t="s">
        <v>487</v>
      </c>
      <c r="B1484" t="str">
        <f>VLOOKUP(A1484,Sheet3!L:L,1,FALSE)</f>
        <v>CCA CN EQUITY</v>
      </c>
      <c r="C1484" t="str">
        <f>VLOOKUP(A1484,'ALL - prices'!B:C,2,FALSE)</f>
        <v>Cogeco Communications Inc</v>
      </c>
      <c r="D1484" t="str">
        <f>VLOOKUP(A1484,'ALL - prices'!B:I,8,FALSE)</f>
        <v>Communication Services</v>
      </c>
      <c r="E1484">
        <v>2015</v>
      </c>
      <c r="F1484" t="s">
        <v>681</v>
      </c>
      <c r="G1484" t="str">
        <f t="shared" si="106"/>
        <v>2015-Q3</v>
      </c>
      <c r="H1484" s="4">
        <f>INDEX('ALL - prices'!$J$3:$DY$219,MATCH('COMBINED DATA'!A1484,'ALL - prices'!$B$3:$B$219,0),MATCH('COMBINED DATA'!G1484,'ALL - prices'!$J$1:$DY$1,0))</f>
        <v>44.712499999999999</v>
      </c>
      <c r="I1484" s="14">
        <f t="shared" si="110"/>
        <v>2.4626475103026828</v>
      </c>
      <c r="J1484" s="6">
        <f>INDEX('market cap'!$B$3:$DQ$219,MATCH(A1484,'market cap'!$A$3:$A$219,0),MATCH(G1484,'market cap'!$B$1:$DQ$1,0))</f>
        <v>3174.9764</v>
      </c>
      <c r="K1484">
        <f t="shared" si="107"/>
        <v>8.0630554782282999</v>
      </c>
      <c r="L1484">
        <f>INDEX('PB2'!$D$2:$AQ$224,MATCH(A1484,'PB2'!$B$2:$B$224,0),MATCH(G1484,'PB2'!$D$1:$AQ$1,0))</f>
        <v>1.86692094802856</v>
      </c>
      <c r="M1484" s="16">
        <f t="shared" si="108"/>
        <v>0.53564131949774563</v>
      </c>
      <c r="N1484" s="6">
        <f>INDEX('ROA2'!$D$2:$AQ$224,MATCH(A1484,'ROA2'!$B$2:$B$224,0),MATCH(G1484,'ROA2'!$D$1:$AQ$1,0))</f>
        <v>4.5668778419494602</v>
      </c>
      <c r="O1484" s="6">
        <v>5462.4558079999997</v>
      </c>
      <c r="P1484" s="28">
        <v>1.7526442948028855E-3</v>
      </c>
    </row>
    <row r="1485" spans="1:16" x14ac:dyDescent="0.3">
      <c r="A1485" t="s">
        <v>487</v>
      </c>
      <c r="B1485" t="str">
        <f>VLOOKUP(A1485,Sheet3!L:L,1,FALSE)</f>
        <v>CCA CN EQUITY</v>
      </c>
      <c r="C1485" t="str">
        <f>VLOOKUP(A1485,'ALL - prices'!B:C,2,FALSE)</f>
        <v>Cogeco Communications Inc</v>
      </c>
      <c r="D1485" t="str">
        <f>VLOOKUP(A1485,'ALL - prices'!B:I,8,FALSE)</f>
        <v>Communication Services</v>
      </c>
      <c r="E1485">
        <v>2015</v>
      </c>
      <c r="F1485" t="s">
        <v>682</v>
      </c>
      <c r="G1485" t="str">
        <f t="shared" si="106"/>
        <v>2015-Q4</v>
      </c>
      <c r="H1485" s="4">
        <f>INDEX('ALL - prices'!$J$3:$DY$219,MATCH('COMBINED DATA'!A1485,'ALL - prices'!$B$3:$B$219,0),MATCH('COMBINED DATA'!G1485,'ALL - prices'!$J$1:$DY$1,0))</f>
        <v>43.061599999999999</v>
      </c>
      <c r="I1485" s="14">
        <f t="shared" si="110"/>
        <v>1.0899805059418861</v>
      </c>
      <c r="J1485" s="6">
        <f>INDEX('market cap'!$B$3:$DQ$219,MATCH(A1485,'market cap'!$A$3:$A$219,0),MATCH(G1485,'market cap'!$B$1:$DQ$1,0))</f>
        <v>3041.5711000000001</v>
      </c>
      <c r="K1485">
        <f t="shared" si="107"/>
        <v>8.0201294701109074</v>
      </c>
      <c r="L1485">
        <f>INDEX('PB2'!$D$2:$AQ$224,MATCH(A1485,'PB2'!$B$2:$B$224,0),MATCH(G1485,'PB2'!$D$1:$AQ$1,0))</f>
        <v>1.77891397476196</v>
      </c>
      <c r="M1485" s="16">
        <f t="shared" si="108"/>
        <v>0.56214072978644847</v>
      </c>
      <c r="N1485" s="6">
        <f>INDEX('ROA2'!$D$2:$AQ$224,MATCH(A1485,'ROA2'!$B$2:$B$224,0),MATCH(G1485,'ROA2'!$D$1:$AQ$1,0))</f>
        <v>4.60770606994629</v>
      </c>
      <c r="O1485" s="6">
        <v>6014.0380160000004</v>
      </c>
      <c r="P1485" s="28">
        <v>0.10097696482819779</v>
      </c>
    </row>
    <row r="1486" spans="1:16" x14ac:dyDescent="0.3">
      <c r="A1486" t="s">
        <v>487</v>
      </c>
      <c r="B1486" t="str">
        <f>VLOOKUP(A1486,Sheet3!L:L,1,FALSE)</f>
        <v>CCA CN EQUITY</v>
      </c>
      <c r="C1486" t="str">
        <f>VLOOKUP(A1486,'ALL - prices'!B:C,2,FALSE)</f>
        <v>Cogeco Communications Inc</v>
      </c>
      <c r="D1486" t="str">
        <f>VLOOKUP(A1486,'ALL - prices'!B:I,8,FALSE)</f>
        <v>Communication Services</v>
      </c>
      <c r="E1486">
        <v>2016</v>
      </c>
      <c r="F1486" t="s">
        <v>679</v>
      </c>
      <c r="G1486" t="str">
        <f t="shared" si="106"/>
        <v>2016-Q1</v>
      </c>
      <c r="H1486" s="4">
        <f>INDEX('ALL - prices'!$J$3:$DY$219,MATCH('COMBINED DATA'!A1486,'ALL - prices'!$B$3:$B$219,0),MATCH('COMBINED DATA'!G1486,'ALL - prices'!$J$1:$DY$1,0))</f>
        <v>48.585599999999999</v>
      </c>
      <c r="I1486" s="14">
        <f t="shared" si="110"/>
        <v>2.1731969814078047</v>
      </c>
      <c r="J1486" s="6">
        <f>INDEX('market cap'!$B$3:$DQ$219,MATCH(A1486,'market cap'!$A$3:$A$219,0),MATCH(G1486,'market cap'!$B$1:$DQ$1,0))</f>
        <v>3417.9438</v>
      </c>
      <c r="K1486">
        <f t="shared" si="107"/>
        <v>8.1367944211764041</v>
      </c>
      <c r="L1486">
        <f>INDEX('PB2'!$D$2:$AQ$224,MATCH(A1486,'PB2'!$B$2:$B$224,0),MATCH(G1486,'PB2'!$D$1:$AQ$1,0))</f>
        <v>1.6953649520873999</v>
      </c>
      <c r="M1486" s="16">
        <f t="shared" si="108"/>
        <v>0.58984350170077582</v>
      </c>
      <c r="N1486" s="6">
        <f>INDEX('ROA2'!$D$2:$AQ$224,MATCH(A1486,'ROA2'!$B$2:$B$224,0),MATCH(G1486,'ROA2'!$D$1:$AQ$1,0))</f>
        <v>4.7074270248413104</v>
      </c>
      <c r="O1486" s="6">
        <v>5893.5321599999997</v>
      </c>
      <c r="P1486" s="28">
        <v>-2.0037428376641752E-2</v>
      </c>
    </row>
    <row r="1487" spans="1:16" x14ac:dyDescent="0.3">
      <c r="A1487" t="s">
        <v>487</v>
      </c>
      <c r="B1487" t="str">
        <f>VLOOKUP(A1487,Sheet3!L:L,1,FALSE)</f>
        <v>CCA CN EQUITY</v>
      </c>
      <c r="C1487" t="str">
        <f>VLOOKUP(A1487,'ALL - prices'!B:C,2,FALSE)</f>
        <v>Cogeco Communications Inc</v>
      </c>
      <c r="D1487" t="str">
        <f>VLOOKUP(A1487,'ALL - prices'!B:I,8,FALSE)</f>
        <v>Communication Services</v>
      </c>
      <c r="E1487">
        <v>2016</v>
      </c>
      <c r="F1487" t="s">
        <v>680</v>
      </c>
      <c r="G1487" t="str">
        <f t="shared" si="106"/>
        <v>2016-Q2</v>
      </c>
      <c r="H1487" s="4">
        <f>INDEX('ALL - prices'!$J$3:$DY$219,MATCH('COMBINED DATA'!A1487,'ALL - prices'!$B$3:$B$219,0),MATCH('COMBINED DATA'!G1487,'ALL - prices'!$J$1:$DY$1,0))</f>
        <v>47.8538</v>
      </c>
      <c r="I1487" s="14">
        <f t="shared" si="110"/>
        <v>5.0653029708662718</v>
      </c>
      <c r="J1487" s="6">
        <f>INDEX('market cap'!$B$3:$DQ$219,MATCH(A1487,'market cap'!$A$3:$A$219,0),MATCH(G1487,'market cap'!$B$1:$DQ$1,0))</f>
        <v>3346.4034000000001</v>
      </c>
      <c r="K1487">
        <f t="shared" si="107"/>
        <v>8.1156414361446849</v>
      </c>
      <c r="L1487">
        <f>INDEX('PB2'!$D$2:$AQ$224,MATCH(A1487,'PB2'!$B$2:$B$224,0),MATCH(G1487,'PB2'!$D$1:$AQ$1,0))</f>
        <v>2.36329889297485</v>
      </c>
      <c r="M1487" s="16">
        <f t="shared" si="108"/>
        <v>0.42313733695412092</v>
      </c>
      <c r="N1487" s="6">
        <f>INDEX('ROA2'!$D$2:$AQ$224,MATCH(A1487,'ROA2'!$B$2:$B$224,0),MATCH(G1487,'ROA2'!$D$1:$AQ$1,0))</f>
        <v>4.6719298362731898</v>
      </c>
      <c r="O1487" s="6">
        <v>5903.563776</v>
      </c>
      <c r="P1487" s="28">
        <v>1.7021398590281406E-3</v>
      </c>
    </row>
    <row r="1488" spans="1:16" x14ac:dyDescent="0.3">
      <c r="A1488" t="s">
        <v>487</v>
      </c>
      <c r="B1488" t="str">
        <f>VLOOKUP(A1488,Sheet3!L:L,1,FALSE)</f>
        <v>CCA CN EQUITY</v>
      </c>
      <c r="C1488" t="str">
        <f>VLOOKUP(A1488,'ALL - prices'!B:C,2,FALSE)</f>
        <v>Cogeco Communications Inc</v>
      </c>
      <c r="D1488" t="str">
        <f>VLOOKUP(A1488,'ALL - prices'!B:I,8,FALSE)</f>
        <v>Communication Services</v>
      </c>
      <c r="E1488">
        <v>2016</v>
      </c>
      <c r="F1488" t="s">
        <v>681</v>
      </c>
      <c r="G1488" t="str">
        <f t="shared" si="106"/>
        <v>2016-Q3</v>
      </c>
      <c r="H1488" s="4">
        <f>INDEX('ALL - prices'!$J$3:$DY$219,MATCH('COMBINED DATA'!A1488,'ALL - prices'!$B$3:$B$219,0),MATCH('COMBINED DATA'!G1488,'ALL - prices'!$J$1:$DY$1,0))</f>
        <v>45.998600000000003</v>
      </c>
      <c r="I1488" s="14">
        <f t="shared" si="110"/>
        <v>8.5391368642659717</v>
      </c>
      <c r="J1488" s="6">
        <f>INDEX('market cap'!$B$3:$DQ$219,MATCH(A1488,'market cap'!$A$3:$A$219,0),MATCH(G1488,'market cap'!$B$1:$DQ$1,0))</f>
        <v>3196.7984000000001</v>
      </c>
      <c r="K1488">
        <f t="shared" si="107"/>
        <v>8.0699050879536092</v>
      </c>
      <c r="L1488">
        <f>INDEX('PB2'!$D$2:$AQ$224,MATCH(A1488,'PB2'!$B$2:$B$224,0),MATCH(G1488,'PB2'!$D$1:$AQ$1,0))</f>
        <v>2.2772119045257599</v>
      </c>
      <c r="M1488" s="16">
        <f t="shared" si="108"/>
        <v>0.4391334851238865</v>
      </c>
      <c r="N1488" s="6">
        <f>INDEX('ROA2'!$D$2:$AQ$224,MATCH(A1488,'ROA2'!$B$2:$B$224,0),MATCH(G1488,'ROA2'!$D$1:$AQ$1,0))</f>
        <v>-3.4465589523315399</v>
      </c>
      <c r="O1488" s="6">
        <v>5343.8581759999997</v>
      </c>
      <c r="P1488" s="28">
        <v>-9.4808089018262889E-2</v>
      </c>
    </row>
    <row r="1489" spans="1:16" x14ac:dyDescent="0.3">
      <c r="A1489" t="s">
        <v>487</v>
      </c>
      <c r="B1489" t="str">
        <f>VLOOKUP(A1489,Sheet3!L:L,1,FALSE)</f>
        <v>CCA CN EQUITY</v>
      </c>
      <c r="C1489" t="str">
        <f>VLOOKUP(A1489,'ALL - prices'!B:C,2,FALSE)</f>
        <v>Cogeco Communications Inc</v>
      </c>
      <c r="D1489" t="str">
        <f>VLOOKUP(A1489,'ALL - prices'!B:I,8,FALSE)</f>
        <v>Communication Services</v>
      </c>
      <c r="E1489">
        <v>2016</v>
      </c>
      <c r="F1489" t="s">
        <v>682</v>
      </c>
      <c r="G1489" t="str">
        <f t="shared" si="106"/>
        <v>2016-Q4</v>
      </c>
      <c r="H1489" s="4">
        <f>INDEX('ALL - prices'!$J$3:$DY$219,MATCH('COMBINED DATA'!A1489,'ALL - prices'!$B$3:$B$219,0),MATCH('COMBINED DATA'!G1489,'ALL - prices'!$J$1:$DY$1,0))</f>
        <v>47.378999999999998</v>
      </c>
      <c r="I1489" s="14">
        <f t="shared" si="110"/>
        <v>6.9234320513745287</v>
      </c>
      <c r="J1489" s="6">
        <f>INDEX('market cap'!$B$3:$DQ$219,MATCH(A1489,'market cap'!$A$3:$A$219,0),MATCH(G1489,'market cap'!$B$1:$DQ$1,0))</f>
        <v>3269.9139</v>
      </c>
      <c r="K1489">
        <f t="shared" si="107"/>
        <v>8.0925189332694227</v>
      </c>
      <c r="L1489">
        <f>INDEX('PB2'!$D$2:$AQ$224,MATCH(A1489,'PB2'!$B$2:$B$224,0),MATCH(G1489,'PB2'!$D$1:$AQ$1,0))</f>
        <v>2.2208549976348899</v>
      </c>
      <c r="M1489" s="16">
        <f t="shared" si="108"/>
        <v>0.45027703342404379</v>
      </c>
      <c r="N1489" s="6">
        <f>INDEX('ROA2'!$D$2:$AQ$224,MATCH(A1489,'ROA2'!$B$2:$B$224,0),MATCH(G1489,'ROA2'!$D$1:$AQ$1,0))</f>
        <v>-3.3422610759735099</v>
      </c>
      <c r="O1489" s="6">
        <v>5333.2490239999997</v>
      </c>
      <c r="P1489" s="28">
        <v>-1.9852981966563318E-3</v>
      </c>
    </row>
    <row r="1490" spans="1:16" x14ac:dyDescent="0.3">
      <c r="A1490" t="s">
        <v>487</v>
      </c>
      <c r="B1490" t="str">
        <f>VLOOKUP(A1490,Sheet3!L:L,1,FALSE)</f>
        <v>CCA CN EQUITY</v>
      </c>
      <c r="C1490" t="str">
        <f>VLOOKUP(A1490,'ALL - prices'!B:C,2,FALSE)</f>
        <v>Cogeco Communications Inc</v>
      </c>
      <c r="D1490" t="str">
        <f>VLOOKUP(A1490,'ALL - prices'!B:I,8,FALSE)</f>
        <v>Communication Services</v>
      </c>
      <c r="E1490">
        <v>2017</v>
      </c>
      <c r="F1490" t="s">
        <v>679</v>
      </c>
      <c r="G1490" t="str">
        <f t="shared" si="106"/>
        <v>2017-Q1</v>
      </c>
      <c r="H1490" s="4">
        <f>INDEX('ALL - prices'!$J$3:$DY$219,MATCH('COMBINED DATA'!A1490,'ALL - prices'!$B$3:$B$219,0),MATCH('COMBINED DATA'!G1490,'ALL - prices'!$J$1:$DY$1,0))</f>
        <v>51.128599999999999</v>
      </c>
      <c r="I1490" s="14">
        <f t="shared" si="110"/>
        <v>6.6122015337177977</v>
      </c>
      <c r="J1490" s="6">
        <f>INDEX('market cap'!$B$3:$DQ$219,MATCH(A1490,'market cap'!$A$3:$A$219,0),MATCH(G1490,'market cap'!$B$1:$DQ$1,0))</f>
        <v>3513.8683000000001</v>
      </c>
      <c r="K1490">
        <f t="shared" si="107"/>
        <v>8.164472789387899</v>
      </c>
      <c r="L1490">
        <f>INDEX('PB2'!$D$2:$AQ$224,MATCH(A1490,'PB2'!$B$2:$B$224,0),MATCH(G1490,'PB2'!$D$1:$AQ$1,0))</f>
        <v>2.37175393104553</v>
      </c>
      <c r="M1490" s="16">
        <f t="shared" si="108"/>
        <v>0.42162889957103361</v>
      </c>
      <c r="N1490" s="6">
        <f>INDEX('ROA2'!$D$2:$AQ$224,MATCH(A1490,'ROA2'!$B$2:$B$224,0),MATCH(G1490,'ROA2'!$D$1:$AQ$1,0))</f>
        <v>-3.12504005432129</v>
      </c>
      <c r="O1490" s="6">
        <v>5351.7629440000001</v>
      </c>
      <c r="P1490" s="28">
        <v>3.4714148761264231E-3</v>
      </c>
    </row>
    <row r="1491" spans="1:16" x14ac:dyDescent="0.3">
      <c r="A1491" t="s">
        <v>487</v>
      </c>
      <c r="B1491" t="str">
        <f>VLOOKUP(A1491,Sheet3!L:L,1,FALSE)</f>
        <v>CCA CN EQUITY</v>
      </c>
      <c r="C1491" t="str">
        <f>VLOOKUP(A1491,'ALL - prices'!B:C,2,FALSE)</f>
        <v>Cogeco Communications Inc</v>
      </c>
      <c r="D1491" t="str">
        <f>VLOOKUP(A1491,'ALL - prices'!B:I,8,FALSE)</f>
        <v>Communication Services</v>
      </c>
      <c r="E1491">
        <v>2017</v>
      </c>
      <c r="F1491" t="s">
        <v>680</v>
      </c>
      <c r="G1491" t="str">
        <f t="shared" si="106"/>
        <v>2017-Q2</v>
      </c>
      <c r="H1491" s="4">
        <f>INDEX('ALL - prices'!$J$3:$DY$219,MATCH('COMBINED DATA'!A1491,'ALL - prices'!$B$3:$B$219,0),MATCH('COMBINED DATA'!G1491,'ALL - prices'!$J$1:$DY$1,0))</f>
        <v>57.325000000000003</v>
      </c>
      <c r="I1491" s="14">
        <f t="shared" si="110"/>
        <v>8.922249999859897</v>
      </c>
      <c r="J1491" s="6">
        <f>INDEX('market cap'!$B$3:$DQ$219,MATCH(A1491,'market cap'!$A$3:$A$219,0),MATCH(G1491,'market cap'!$B$1:$DQ$1,0))</f>
        <v>3918.1417000000001</v>
      </c>
      <c r="K1491">
        <f t="shared" si="107"/>
        <v>8.2733727642619321</v>
      </c>
      <c r="L1491">
        <f>INDEX('PB2'!$D$2:$AQ$224,MATCH(A1491,'PB2'!$B$2:$B$224,0),MATCH(G1491,'PB2'!$D$1:$AQ$1,0))</f>
        <v>2.51573705673218</v>
      </c>
      <c r="M1491" s="16">
        <f t="shared" si="108"/>
        <v>0.39749782169164821</v>
      </c>
      <c r="N1491" s="6">
        <f>INDEX('ROA2'!$D$2:$AQ$224,MATCH(A1491,'ROA2'!$B$2:$B$224,0),MATCH(G1491,'ROA2'!$D$1:$AQ$1,0))</f>
        <v>-2.8788180351257302</v>
      </c>
      <c r="O1491" s="6">
        <v>5287.7670399999997</v>
      </c>
      <c r="P1491" s="28">
        <v>-1.1957910817359316E-2</v>
      </c>
    </row>
    <row r="1492" spans="1:16" x14ac:dyDescent="0.3">
      <c r="A1492" t="s">
        <v>487</v>
      </c>
      <c r="B1492" t="str">
        <f>VLOOKUP(A1492,Sheet3!L:L,1,FALSE)</f>
        <v>CCA CN EQUITY</v>
      </c>
      <c r="C1492" t="str">
        <f>VLOOKUP(A1492,'ALL - prices'!B:C,2,FALSE)</f>
        <v>Cogeco Communications Inc</v>
      </c>
      <c r="D1492" t="str">
        <f>VLOOKUP(A1492,'ALL - prices'!B:I,8,FALSE)</f>
        <v>Communication Services</v>
      </c>
      <c r="E1492">
        <v>2017</v>
      </c>
      <c r="F1492" t="s">
        <v>681</v>
      </c>
      <c r="G1492" t="str">
        <f t="shared" si="106"/>
        <v>2017-Q3</v>
      </c>
      <c r="H1492" s="4">
        <f>INDEX('ALL - prices'!$J$3:$DY$219,MATCH('COMBINED DATA'!A1492,'ALL - prices'!$B$3:$B$219,0),MATCH('COMBINED DATA'!G1492,'ALL - prices'!$J$1:$DY$1,0))</f>
        <v>66.9238</v>
      </c>
      <c r="I1492" s="14">
        <f t="shared" si="110"/>
        <v>7.097357722889984</v>
      </c>
      <c r="J1492" s="6">
        <f>INDEX('market cap'!$B$3:$DQ$219,MATCH(A1492,'market cap'!$A$3:$A$219,0),MATCH(G1492,'market cap'!$B$1:$DQ$1,0))</f>
        <v>4555.4387999999999</v>
      </c>
      <c r="K1492">
        <f t="shared" si="107"/>
        <v>8.4240771387534981</v>
      </c>
      <c r="L1492">
        <f>INDEX('PB2'!$D$2:$AQ$224,MATCH(A1492,'PB2'!$B$2:$B$224,0),MATCH(G1492,'PB2'!$D$1:$AQ$1,0))</f>
        <v>2.8527200222015399</v>
      </c>
      <c r="M1492" s="16">
        <f t="shared" si="108"/>
        <v>0.35054263727860208</v>
      </c>
      <c r="N1492" s="6">
        <f>INDEX('ROA2'!$D$2:$AQ$224,MATCH(A1492,'ROA2'!$B$2:$B$224,0),MATCH(G1492,'ROA2'!$D$1:$AQ$1,0))</f>
        <v>5.6575450897216797</v>
      </c>
      <c r="O1492" s="6">
        <v>5348.8010240000003</v>
      </c>
      <c r="P1492" s="28">
        <v>1.1542487318049587E-2</v>
      </c>
    </row>
    <row r="1493" spans="1:16" x14ac:dyDescent="0.3">
      <c r="A1493" t="s">
        <v>487</v>
      </c>
      <c r="B1493" t="str">
        <f>VLOOKUP(A1493,Sheet3!L:L,1,FALSE)</f>
        <v>CCA CN EQUITY</v>
      </c>
      <c r="C1493" t="str">
        <f>VLOOKUP(A1493,'ALL - prices'!B:C,2,FALSE)</f>
        <v>Cogeco Communications Inc</v>
      </c>
      <c r="D1493" t="str">
        <f>VLOOKUP(A1493,'ALL - prices'!B:I,8,FALSE)</f>
        <v>Communication Services</v>
      </c>
      <c r="E1493">
        <v>2017</v>
      </c>
      <c r="F1493" t="s">
        <v>682</v>
      </c>
      <c r="G1493" t="str">
        <f t="shared" si="106"/>
        <v>2017-Q4</v>
      </c>
      <c r="H1493" s="4">
        <f>INDEX('ALL - prices'!$J$3:$DY$219,MATCH('COMBINED DATA'!A1493,'ALL - prices'!$B$3:$B$219,0),MATCH('COMBINED DATA'!G1493,'ALL - prices'!$J$1:$DY$1,0))</f>
        <v>63.238</v>
      </c>
      <c r="I1493" s="14">
        <f t="shared" si="110"/>
        <v>1.7183530222764654</v>
      </c>
      <c r="J1493" s="6">
        <f>INDEX('market cap'!$B$3:$DQ$219,MATCH(A1493,'market cap'!$A$3:$A$219,0),MATCH(G1493,'market cap'!$B$1:$DQ$1,0))</f>
        <v>4281.1818000000003</v>
      </c>
      <c r="K1493">
        <f t="shared" si="107"/>
        <v>8.3619843719566447</v>
      </c>
      <c r="L1493">
        <f>INDEX('PB2'!$D$2:$AQ$224,MATCH(A1493,'PB2'!$B$2:$B$224,0),MATCH(G1493,'PB2'!$D$1:$AQ$1,0))</f>
        <v>2.7663090229034402</v>
      </c>
      <c r="M1493" s="16">
        <f t="shared" si="108"/>
        <v>0.36149251284674916</v>
      </c>
      <c r="N1493" s="6">
        <f>INDEX('ROA2'!$D$2:$AQ$224,MATCH(A1493,'ROA2'!$B$2:$B$224,0),MATCH(G1493,'ROA2'!$D$1:$AQ$1,0))</f>
        <v>5.59688520431519</v>
      </c>
      <c r="O1493" s="6">
        <v>5359.3052159999997</v>
      </c>
      <c r="P1493" s="28">
        <v>1.9638404855344682E-3</v>
      </c>
    </row>
    <row r="1494" spans="1:16" x14ac:dyDescent="0.3">
      <c r="A1494" t="s">
        <v>487</v>
      </c>
      <c r="B1494" t="str">
        <f>VLOOKUP(A1494,Sheet3!L:L,1,FALSE)</f>
        <v>CCA CN EQUITY</v>
      </c>
      <c r="C1494" t="str">
        <f>VLOOKUP(A1494,'ALL - prices'!B:C,2,FALSE)</f>
        <v>Cogeco Communications Inc</v>
      </c>
      <c r="D1494" t="str">
        <f>VLOOKUP(A1494,'ALL - prices'!B:I,8,FALSE)</f>
        <v>Communication Services</v>
      </c>
      <c r="E1494">
        <v>2018</v>
      </c>
      <c r="F1494" t="s">
        <v>679</v>
      </c>
      <c r="G1494" t="str">
        <f t="shared" si="106"/>
        <v>2018-Q1</v>
      </c>
      <c r="H1494" s="4">
        <f>INDEX('ALL - prices'!$J$3:$DY$219,MATCH('COMBINED DATA'!A1494,'ALL - prices'!$B$3:$B$219,0),MATCH('COMBINED DATA'!G1494,'ALL - prices'!$J$1:$DY$1,0))</f>
        <v>51.895699999999998</v>
      </c>
      <c r="I1494" s="14">
        <f t="shared" si="110"/>
        <v>8.0132640251439469</v>
      </c>
      <c r="J1494" s="6">
        <f>INDEX('market cap'!$B$3:$DQ$219,MATCH(A1494,'market cap'!$A$3:$A$219,0),MATCH(G1494,'market cap'!$B$1:$DQ$1,0))</f>
        <v>3495.17</v>
      </c>
      <c r="K1494">
        <f t="shared" si="107"/>
        <v>8.1591372944005727</v>
      </c>
      <c r="L1494">
        <f>INDEX('PB2'!$D$2:$AQ$224,MATCH(A1494,'PB2'!$B$2:$B$224,0),MATCH(G1494,'PB2'!$D$1:$AQ$1,0))</f>
        <v>1.6376149654388401</v>
      </c>
      <c r="M1494" s="16">
        <f t="shared" si="108"/>
        <v>0.61064415085631862</v>
      </c>
      <c r="N1494" s="6">
        <f>INDEX('ROA2'!$D$2:$AQ$224,MATCH(A1494,'ROA2'!$B$2:$B$224,0),MATCH(G1494,'ROA2'!$D$1:$AQ$1,0))</f>
        <v>5.6398367881774902</v>
      </c>
      <c r="O1494" s="6">
        <v>5307.6587520000003</v>
      </c>
      <c r="P1494" s="28">
        <v>-9.6367834856299905E-3</v>
      </c>
    </row>
    <row r="1495" spans="1:16" x14ac:dyDescent="0.3">
      <c r="A1495" t="s">
        <v>487</v>
      </c>
      <c r="B1495" t="str">
        <f>VLOOKUP(A1495,Sheet3!L:L,1,FALSE)</f>
        <v>CCA CN EQUITY</v>
      </c>
      <c r="C1495" t="str">
        <f>VLOOKUP(A1495,'ALL - prices'!B:C,2,FALSE)</f>
        <v>Cogeco Communications Inc</v>
      </c>
      <c r="D1495" t="str">
        <f>VLOOKUP(A1495,'ALL - prices'!B:I,8,FALSE)</f>
        <v>Communication Services</v>
      </c>
      <c r="E1495">
        <v>2018</v>
      </c>
      <c r="F1495" t="s">
        <v>680</v>
      </c>
      <c r="G1495" t="str">
        <f t="shared" si="106"/>
        <v>2018-Q2</v>
      </c>
      <c r="H1495" s="4">
        <f>INDEX('ALL - prices'!$J$3:$DY$219,MATCH('COMBINED DATA'!A1495,'ALL - prices'!$B$3:$B$219,0),MATCH('COMBINED DATA'!G1495,'ALL - prices'!$J$1:$DY$1,0))</f>
        <v>48.2425</v>
      </c>
      <c r="I1495" s="14">
        <f t="shared" si="110"/>
        <v>11.544856064462879</v>
      </c>
      <c r="J1495" s="6">
        <f>INDEX('market cap'!$B$3:$DQ$219,MATCH(A1495,'market cap'!$A$3:$A$219,0),MATCH(G1495,'market cap'!$B$1:$DQ$1,0))</f>
        <v>3227.5331000000001</v>
      </c>
      <c r="K1495">
        <f t="shared" si="107"/>
        <v>8.0794733782840105</v>
      </c>
      <c r="L1495">
        <f>INDEX('PB2'!$D$2:$AQ$224,MATCH(A1495,'PB2'!$B$2:$B$224,0),MATCH(G1495,'PB2'!$D$1:$AQ$1,0))</f>
        <v>1.7696050405502299</v>
      </c>
      <c r="M1495" s="16">
        <f t="shared" si="108"/>
        <v>0.5650978478729165</v>
      </c>
      <c r="N1495" s="6">
        <f>INDEX('ROA2'!$D$2:$AQ$224,MATCH(A1495,'ROA2'!$B$2:$B$224,0),MATCH(G1495,'ROA2'!$D$1:$AQ$1,0))</f>
        <v>5.8499631881713903</v>
      </c>
      <c r="O1495" s="6">
        <v>7185.6450560000003</v>
      </c>
      <c r="P1495" s="28">
        <v>0.35382574346784229</v>
      </c>
    </row>
    <row r="1496" spans="1:16" x14ac:dyDescent="0.3">
      <c r="A1496" t="s">
        <v>487</v>
      </c>
      <c r="B1496" t="str">
        <f>VLOOKUP(A1496,Sheet3!L:L,1,FALSE)</f>
        <v>CCA CN EQUITY</v>
      </c>
      <c r="C1496" t="str">
        <f>VLOOKUP(A1496,'ALL - prices'!B:C,2,FALSE)</f>
        <v>Cogeco Communications Inc</v>
      </c>
      <c r="D1496" t="str">
        <f>VLOOKUP(A1496,'ALL - prices'!B:I,8,FALSE)</f>
        <v>Communication Services</v>
      </c>
      <c r="E1496">
        <v>2018</v>
      </c>
      <c r="F1496" t="s">
        <v>681</v>
      </c>
      <c r="G1496" t="str">
        <f t="shared" si="106"/>
        <v>2018-Q3</v>
      </c>
      <c r="H1496" s="4">
        <f>INDEX('ALL - prices'!$J$3:$DY$219,MATCH('COMBINED DATA'!A1496,'ALL - prices'!$B$3:$B$219,0),MATCH('COMBINED DATA'!G1496,'ALL - prices'!$J$1:$DY$1,0))</f>
        <v>48.258600000000001</v>
      </c>
      <c r="I1496" s="14">
        <f t="shared" si="110"/>
        <v>13.580222131344776</v>
      </c>
      <c r="J1496" s="6">
        <f>INDEX('market cap'!$B$3:$DQ$219,MATCH(A1496,'market cap'!$A$3:$A$219,0),MATCH(G1496,'market cap'!$B$1:$DQ$1,0))</f>
        <v>3206.8692999999998</v>
      </c>
      <c r="K1496">
        <f t="shared" si="107"/>
        <v>8.0730504442633499</v>
      </c>
      <c r="L1496">
        <f>INDEX('PB2'!$D$2:$AQ$224,MATCH(A1496,'PB2'!$B$2:$B$224,0),MATCH(G1496,'PB2'!$D$1:$AQ$1,0))</f>
        <v>1.61571800708771</v>
      </c>
      <c r="M1496" s="16">
        <f t="shared" si="108"/>
        <v>0.61891988305711476</v>
      </c>
      <c r="N1496" s="6">
        <f>INDEX('ROA2'!$D$2:$AQ$224,MATCH(A1496,'ROA2'!$B$2:$B$224,0),MATCH(G1496,'ROA2'!$D$1:$AQ$1,0))</f>
        <v>5.6567721366882298</v>
      </c>
      <c r="O1496" s="6">
        <v>7042.2589440000002</v>
      </c>
      <c r="P1496" s="28">
        <v>-1.9954521950715197E-2</v>
      </c>
    </row>
    <row r="1497" spans="1:16" x14ac:dyDescent="0.3">
      <c r="A1497" t="s">
        <v>487</v>
      </c>
      <c r="B1497" t="str">
        <f>VLOOKUP(A1497,Sheet3!L:L,1,FALSE)</f>
        <v>CCA CN EQUITY</v>
      </c>
      <c r="C1497" t="str">
        <f>VLOOKUP(A1497,'ALL - prices'!B:C,2,FALSE)</f>
        <v>Cogeco Communications Inc</v>
      </c>
      <c r="D1497" t="str">
        <f>VLOOKUP(A1497,'ALL - prices'!B:I,8,FALSE)</f>
        <v>Communication Services</v>
      </c>
      <c r="E1497">
        <v>2018</v>
      </c>
      <c r="F1497" t="s">
        <v>682</v>
      </c>
      <c r="G1497" t="str">
        <f t="shared" si="106"/>
        <v>2018-Q4</v>
      </c>
      <c r="H1497" s="4">
        <f>INDEX('ALL - prices'!$J$3:$DY$219,MATCH('COMBINED DATA'!A1497,'ALL - prices'!$B$3:$B$219,0),MATCH('COMBINED DATA'!G1497,'ALL - prices'!$J$1:$DY$1,0))</f>
        <v>49.467500000000001</v>
      </c>
      <c r="I1497" s="14">
        <f t="shared" si="110"/>
        <v>10.061313390863333</v>
      </c>
      <c r="J1497" s="6">
        <f>INDEX('market cap'!$B$3:$DQ$219,MATCH(A1497,'market cap'!$A$3:$A$219,0),MATCH(G1497,'market cap'!$B$1:$DQ$1,0))</f>
        <v>3261.2718</v>
      </c>
      <c r="K1497">
        <f t="shared" si="107"/>
        <v>8.0898725209820661</v>
      </c>
      <c r="L1497">
        <f>INDEX('PB2'!$D$2:$AQ$224,MATCH(A1497,'PB2'!$B$2:$B$224,0),MATCH(G1497,'PB2'!$D$1:$AQ$1,0))</f>
        <v>1.56631195545196</v>
      </c>
      <c r="M1497" s="16">
        <f t="shared" si="108"/>
        <v>0.63844242299194454</v>
      </c>
      <c r="N1497" s="6">
        <f>INDEX('ROA2'!$D$2:$AQ$224,MATCH(A1497,'ROA2'!$B$2:$B$224,0),MATCH(G1497,'ROA2'!$D$1:$AQ$1,0))</f>
        <v>5.5957140922546396</v>
      </c>
      <c r="O1497" s="6">
        <v>7180.0427520000003</v>
      </c>
      <c r="P1497" s="28">
        <v>1.9565285669790919E-2</v>
      </c>
    </row>
    <row r="1498" spans="1:16" x14ac:dyDescent="0.3">
      <c r="A1498" t="s">
        <v>487</v>
      </c>
      <c r="B1498" t="str">
        <f>VLOOKUP(A1498,Sheet3!L:L,1,FALSE)</f>
        <v>CCA CN EQUITY</v>
      </c>
      <c r="C1498" t="str">
        <f>VLOOKUP(A1498,'ALL - prices'!B:C,2,FALSE)</f>
        <v>Cogeco Communications Inc</v>
      </c>
      <c r="D1498" t="str">
        <f>VLOOKUP(A1498,'ALL - prices'!B:I,8,FALSE)</f>
        <v>Communication Services</v>
      </c>
      <c r="E1498">
        <v>2019</v>
      </c>
      <c r="F1498" t="s">
        <v>679</v>
      </c>
      <c r="G1498" t="str">
        <f t="shared" ref="G1498:G1561" si="111">E1498&amp;"-"&amp;F1498</f>
        <v>2019-Q1</v>
      </c>
      <c r="H1498" s="4">
        <f>INDEX('ALL - prices'!$J$3:$DY$219,MATCH('COMBINED DATA'!A1498,'ALL - prices'!$B$3:$B$219,0),MATCH('COMBINED DATA'!G1498,'ALL - prices'!$J$1:$DY$1,0))</f>
        <v>64.641599999999997</v>
      </c>
      <c r="I1498" s="14">
        <f t="shared" si="110"/>
        <v>7.1132602868984556</v>
      </c>
      <c r="J1498" s="6">
        <f>INDEX('market cap'!$B$3:$DQ$219,MATCH(A1498,'market cap'!$A$3:$A$219,0),MATCH(G1498,'market cap'!$B$1:$DQ$1,0))</f>
        <v>4232.3186999999998</v>
      </c>
      <c r="K1498">
        <f t="shared" ref="K1498:K1561" si="112">LN(J1498)</f>
        <v>8.3505052778860573</v>
      </c>
      <c r="L1498">
        <f>INDEX('PB2'!$D$2:$AQ$224,MATCH(A1498,'PB2'!$B$2:$B$224,0),MATCH(G1498,'PB2'!$D$1:$AQ$1,0))</f>
        <v>1.9649399518966699</v>
      </c>
      <c r="M1498" s="16">
        <f t="shared" ref="M1498:M1561" si="113">1/L1498</f>
        <v>0.50892140446060152</v>
      </c>
      <c r="N1498" s="6">
        <f>INDEX('ROA2'!$D$2:$AQ$224,MATCH(A1498,'ROA2'!$B$2:$B$224,0),MATCH(G1498,'ROA2'!$D$1:$AQ$1,0))</f>
        <v>5.4716200828552202</v>
      </c>
      <c r="O1498" s="6">
        <v>7288.8657919999996</v>
      </c>
      <c r="P1498" s="28">
        <v>1.5156322010713191E-2</v>
      </c>
    </row>
    <row r="1499" spans="1:16" x14ac:dyDescent="0.3">
      <c r="A1499" t="s">
        <v>487</v>
      </c>
      <c r="B1499" t="str">
        <f>VLOOKUP(A1499,Sheet3!L:L,1,FALSE)</f>
        <v>CCA CN EQUITY</v>
      </c>
      <c r="C1499" t="str">
        <f>VLOOKUP(A1499,'ALL - prices'!B:C,2,FALSE)</f>
        <v>Cogeco Communications Inc</v>
      </c>
      <c r="D1499" t="str">
        <f>VLOOKUP(A1499,'ALL - prices'!B:I,8,FALSE)</f>
        <v>Communication Services</v>
      </c>
      <c r="E1499">
        <v>2019</v>
      </c>
      <c r="F1499" t="s">
        <v>680</v>
      </c>
      <c r="G1499" t="str">
        <f t="shared" si="111"/>
        <v>2019-Q2</v>
      </c>
      <c r="H1499" s="4">
        <f>INDEX('ALL - prices'!$J$3:$DY$219,MATCH('COMBINED DATA'!A1499,'ALL - prices'!$B$3:$B$219,0),MATCH('COMBINED DATA'!G1499,'ALL - prices'!$J$1:$DY$1,0))</f>
        <v>71.753799999999998</v>
      </c>
      <c r="I1499" s="14">
        <f t="shared" si="110"/>
        <v>5.9374429010587821</v>
      </c>
      <c r="J1499" s="6">
        <f>INDEX('market cap'!$B$3:$DQ$219,MATCH(A1499,'market cap'!$A$3:$A$219,0),MATCH(G1499,'market cap'!$B$1:$DQ$1,0))</f>
        <v>4673.1871000000001</v>
      </c>
      <c r="K1499">
        <f t="shared" si="112"/>
        <v>8.4495965804180582</v>
      </c>
      <c r="L1499">
        <f>INDEX('PB2'!$D$2:$AQ$224,MATCH(A1499,'PB2'!$B$2:$B$224,0),MATCH(G1499,'PB2'!$D$1:$AQ$1,0))</f>
        <v>2.1122269630432098</v>
      </c>
      <c r="M1499" s="16">
        <f t="shared" si="113"/>
        <v>0.47343397158383071</v>
      </c>
      <c r="N1499" s="6">
        <f>INDEX('ROA2'!$D$2:$AQ$224,MATCH(A1499,'ROA2'!$B$2:$B$224,0),MATCH(G1499,'ROA2'!$D$1:$AQ$1,0))</f>
        <v>3.89742088317871</v>
      </c>
      <c r="O1499" s="6">
        <v>7185.1402239999998</v>
      </c>
      <c r="P1499" s="28">
        <v>-1.4230687045142928E-2</v>
      </c>
    </row>
    <row r="1500" spans="1:16" x14ac:dyDescent="0.3">
      <c r="A1500" t="s">
        <v>487</v>
      </c>
      <c r="B1500" t="str">
        <f>VLOOKUP(A1500,Sheet3!L:L,1,FALSE)</f>
        <v>CCA CN EQUITY</v>
      </c>
      <c r="C1500" t="str">
        <f>VLOOKUP(A1500,'ALL - prices'!B:C,2,FALSE)</f>
        <v>Cogeco Communications Inc</v>
      </c>
      <c r="D1500" t="str">
        <f>VLOOKUP(A1500,'ALL - prices'!B:I,8,FALSE)</f>
        <v>Communication Services</v>
      </c>
      <c r="E1500">
        <v>2019</v>
      </c>
      <c r="F1500" t="s">
        <v>681</v>
      </c>
      <c r="G1500" t="str">
        <f t="shared" si="111"/>
        <v>2019-Q3</v>
      </c>
      <c r="H1500" s="4">
        <f>INDEX('ALL - prices'!$J$3:$DY$219,MATCH('COMBINED DATA'!A1500,'ALL - prices'!$B$3:$B$219,0),MATCH('COMBINED DATA'!G1500,'ALL - prices'!$J$1:$DY$1,0))</f>
        <v>81.756500000000003</v>
      </c>
      <c r="I1500" s="14">
        <f t="shared" si="110"/>
        <v>6.6231079825990067</v>
      </c>
      <c r="J1500" s="6">
        <f>INDEX('market cap'!$B$3:$DQ$219,MATCH(A1500,'market cap'!$A$3:$A$219,0),MATCH(G1500,'market cap'!$B$1:$DQ$1,0))</f>
        <v>5283.8476000000001</v>
      </c>
      <c r="K1500">
        <f t="shared" si="112"/>
        <v>8.5724098234397577</v>
      </c>
      <c r="L1500">
        <f>INDEX('PB2'!$D$2:$AQ$224,MATCH(A1500,'PB2'!$B$2:$B$224,0),MATCH(G1500,'PB2'!$D$1:$AQ$1,0))</f>
        <v>2.35959100723267</v>
      </c>
      <c r="M1500" s="16">
        <f t="shared" si="113"/>
        <v>0.42380225934697074</v>
      </c>
      <c r="N1500" s="6">
        <f>INDEX('ROA2'!$D$2:$AQ$224,MATCH(A1500,'ROA2'!$B$2:$B$224,0),MATCH(G1500,'ROA2'!$D$1:$AQ$1,0))</f>
        <v>5.70400094985962</v>
      </c>
      <c r="O1500" s="6">
        <v>6887.7521919999999</v>
      </c>
      <c r="P1500" s="28">
        <v>-4.1389314992998506E-2</v>
      </c>
    </row>
    <row r="1501" spans="1:16" x14ac:dyDescent="0.3">
      <c r="A1501" t="s">
        <v>487</v>
      </c>
      <c r="B1501" t="str">
        <f>VLOOKUP(A1501,Sheet3!L:L,1,FALSE)</f>
        <v>CCA CN EQUITY</v>
      </c>
      <c r="C1501" t="str">
        <f>VLOOKUP(A1501,'ALL - prices'!B:C,2,FALSE)</f>
        <v>Cogeco Communications Inc</v>
      </c>
      <c r="D1501" t="str">
        <f>VLOOKUP(A1501,'ALL - prices'!B:I,8,FALSE)</f>
        <v>Communication Services</v>
      </c>
      <c r="E1501">
        <v>2019</v>
      </c>
      <c r="F1501" t="s">
        <v>682</v>
      </c>
      <c r="G1501" t="str">
        <f t="shared" si="111"/>
        <v>2019-Q4</v>
      </c>
      <c r="H1501" s="4">
        <f>INDEX('ALL - prices'!$J$3:$DY$219,MATCH('COMBINED DATA'!A1501,'ALL - prices'!$B$3:$B$219,0),MATCH('COMBINED DATA'!G1501,'ALL - prices'!$J$1:$DY$1,0))</f>
        <v>87.132000000000005</v>
      </c>
      <c r="I1501" s="14">
        <f t="shared" si="110"/>
        <v>5.0776307436802339</v>
      </c>
      <c r="J1501" s="6">
        <f>INDEX('market cap'!$B$3:$DQ$219,MATCH(A1501,'market cap'!$A$3:$A$219,0),MATCH(G1501,'market cap'!$B$1:$DQ$1,0))</f>
        <v>5586.19</v>
      </c>
      <c r="K1501">
        <f t="shared" si="112"/>
        <v>8.6280527595321139</v>
      </c>
      <c r="L1501">
        <f>INDEX('PB2'!$D$2:$AQ$224,MATCH(A1501,'PB2'!$B$2:$B$224,0),MATCH(G1501,'PB2'!$D$1:$AQ$1,0))</f>
        <v>2.5215399265289302</v>
      </c>
      <c r="M1501" s="16">
        <f t="shared" si="113"/>
        <v>0.39658305207824629</v>
      </c>
      <c r="N1501" s="6">
        <f>INDEX('ROA2'!$D$2:$AQ$224,MATCH(A1501,'ROA2'!$B$2:$B$224,0),MATCH(G1501,'ROA2'!$D$1:$AQ$1,0))</f>
        <v>5.8785572052001998</v>
      </c>
      <c r="O1501" s="6">
        <v>6951.0789119999999</v>
      </c>
      <c r="P1501" s="28">
        <v>9.1941054548322545E-3</v>
      </c>
    </row>
    <row r="1502" spans="1:16" x14ac:dyDescent="0.3">
      <c r="A1502" t="s">
        <v>487</v>
      </c>
      <c r="B1502" t="str">
        <f>VLOOKUP(A1502,Sheet3!L:L,1,FALSE)</f>
        <v>CCA CN EQUITY</v>
      </c>
      <c r="C1502" t="str">
        <f>VLOOKUP(A1502,'ALL - prices'!B:C,2,FALSE)</f>
        <v>Cogeco Communications Inc</v>
      </c>
      <c r="D1502" t="str">
        <f>VLOOKUP(A1502,'ALL - prices'!B:I,8,FALSE)</f>
        <v>Communication Services</v>
      </c>
      <c r="E1502">
        <v>2020</v>
      </c>
      <c r="F1502" t="s">
        <v>679</v>
      </c>
      <c r="G1502" t="str">
        <f t="shared" si="111"/>
        <v>2020-Q1</v>
      </c>
      <c r="H1502" s="4">
        <f>INDEX('ALL - prices'!$J$3:$DY$219,MATCH('COMBINED DATA'!A1502,'ALL - prices'!$B$3:$B$219,0),MATCH('COMBINED DATA'!G1502,'ALL - prices'!$J$1:$DY$1,0))</f>
        <v>73.891400000000004</v>
      </c>
      <c r="I1502" s="14">
        <f t="shared" si="110"/>
        <v>8.1590002971667257</v>
      </c>
      <c r="J1502" s="6">
        <f>INDEX('market cap'!$B$3:$DQ$219,MATCH(A1502,'market cap'!$A$3:$A$219,0),MATCH(G1502,'market cap'!$B$1:$DQ$1,0))</f>
        <v>4665.1441999999997</v>
      </c>
      <c r="K1502">
        <f t="shared" si="112"/>
        <v>8.4478740238433652</v>
      </c>
      <c r="L1502">
        <f>INDEX('PB2'!$D$2:$AQ$224,MATCH(A1502,'PB2'!$B$2:$B$224,0),MATCH(G1502,'PB2'!$D$1:$AQ$1,0))</f>
        <v>2.3022260665893599</v>
      </c>
      <c r="M1502" s="16">
        <f t="shared" si="113"/>
        <v>0.43436220904294304</v>
      </c>
      <c r="N1502" s="6">
        <f>INDEX('ROA2'!$D$2:$AQ$224,MATCH(A1502,'ROA2'!$B$2:$B$224,0),MATCH(G1502,'ROA2'!$D$1:$AQ$1,0))</f>
        <v>6.0136651992797896</v>
      </c>
      <c r="O1502" s="6">
        <v>6990.6457600000003</v>
      </c>
      <c r="P1502" s="28">
        <v>5.692188004324643E-3</v>
      </c>
    </row>
    <row r="1503" spans="1:16" x14ac:dyDescent="0.3">
      <c r="A1503" t="s">
        <v>487</v>
      </c>
      <c r="B1503" t="str">
        <f>VLOOKUP(A1503,Sheet3!L:L,1,FALSE)</f>
        <v>CCA CN EQUITY</v>
      </c>
      <c r="C1503" t="str">
        <f>VLOOKUP(A1503,'ALL - prices'!B:C,2,FALSE)</f>
        <v>Cogeco Communications Inc</v>
      </c>
      <c r="D1503" t="str">
        <f>VLOOKUP(A1503,'ALL - prices'!B:I,8,FALSE)</f>
        <v>Communication Services</v>
      </c>
      <c r="E1503">
        <v>2020</v>
      </c>
      <c r="F1503" t="s">
        <v>680</v>
      </c>
      <c r="G1503" t="str">
        <f t="shared" si="111"/>
        <v>2020-Q2</v>
      </c>
      <c r="H1503" s="4">
        <f>INDEX('ALL - prices'!$J$3:$DY$219,MATCH('COMBINED DATA'!A1503,'ALL - prices'!$B$3:$B$219,0),MATCH('COMBINED DATA'!G1503,'ALL - prices'!$J$1:$DY$1,0))</f>
        <v>76.155900000000003</v>
      </c>
      <c r="I1503" s="14">
        <f t="shared" si="110"/>
        <v>8.7551231818861375</v>
      </c>
      <c r="J1503" s="6">
        <f>INDEX('market cap'!$B$3:$DQ$219,MATCH(A1503,'market cap'!$A$3:$A$219,0),MATCH(G1503,'market cap'!$B$1:$DQ$1,0))</f>
        <v>4730.9418999999998</v>
      </c>
      <c r="K1503">
        <f t="shared" si="112"/>
        <v>8.4618795948539844</v>
      </c>
      <c r="L1503">
        <f>INDEX('PB2'!$D$2:$AQ$224,MATCH(A1503,'PB2'!$B$2:$B$224,0),MATCH(G1503,'PB2'!$D$1:$AQ$1,0))</f>
        <v>2.1858260631561302</v>
      </c>
      <c r="M1503" s="16">
        <f t="shared" si="113"/>
        <v>0.45749294367736321</v>
      </c>
      <c r="N1503" s="6">
        <f>INDEX('ROA2'!$D$2:$AQ$224,MATCH(A1503,'ROA2'!$B$2:$B$224,0),MATCH(G1503,'ROA2'!$D$1:$AQ$1,0))</f>
        <v>6.5220909118652299</v>
      </c>
      <c r="O1503" s="6">
        <v>6994.4529920000004</v>
      </c>
      <c r="P1503" s="28">
        <v>5.4461806973324768E-4</v>
      </c>
    </row>
    <row r="1504" spans="1:16" x14ac:dyDescent="0.3">
      <c r="A1504" t="s">
        <v>487</v>
      </c>
      <c r="B1504" t="str">
        <f>VLOOKUP(A1504,Sheet3!L:L,1,FALSE)</f>
        <v>CCA CN EQUITY</v>
      </c>
      <c r="C1504" t="str">
        <f>VLOOKUP(A1504,'ALL - prices'!B:C,2,FALSE)</f>
        <v>Cogeco Communications Inc</v>
      </c>
      <c r="D1504" t="str">
        <f>VLOOKUP(A1504,'ALL - prices'!B:I,8,FALSE)</f>
        <v>Communication Services</v>
      </c>
      <c r="E1504">
        <v>2020</v>
      </c>
      <c r="F1504" t="s">
        <v>681</v>
      </c>
      <c r="G1504" t="str">
        <f t="shared" si="111"/>
        <v>2020-Q3</v>
      </c>
      <c r="H1504" s="4">
        <f>INDEX('ALL - prices'!$J$3:$DY$219,MATCH('COMBINED DATA'!A1504,'ALL - prices'!$B$3:$B$219,0),MATCH('COMBINED DATA'!G1504,'ALL - prices'!$J$1:$DY$1,0))</f>
        <v>85.519000000000005</v>
      </c>
      <c r="I1504" s="14">
        <f t="shared" si="110"/>
        <v>8.5815066953595078</v>
      </c>
      <c r="J1504" s="6">
        <f>INDEX('market cap'!$B$3:$DQ$219,MATCH(A1504,'market cap'!$A$3:$A$219,0),MATCH(G1504,'market cap'!$B$1:$DQ$1,0))</f>
        <v>5264.0600999999997</v>
      </c>
      <c r="K1504">
        <f t="shared" si="112"/>
        <v>8.5686578901132293</v>
      </c>
      <c r="L1504">
        <f>INDEX('PB2'!$D$2:$AQ$224,MATCH(A1504,'PB2'!$B$2:$B$224,0),MATCH(G1504,'PB2'!$D$1:$AQ$1,0))</f>
        <v>2.0741391181945801</v>
      </c>
      <c r="M1504" s="16">
        <f t="shared" si="113"/>
        <v>0.4821277373479379</v>
      </c>
      <c r="N1504" s="6">
        <f>INDEX('ROA2'!$D$2:$AQ$224,MATCH(A1504,'ROA2'!$B$2:$B$224,0),MATCH(G1504,'ROA2'!$D$1:$AQ$1,0))</f>
        <v>5.3273601531982404</v>
      </c>
      <c r="O1504" s="6">
        <v>7157.1041279999999</v>
      </c>
      <c r="P1504" s="28">
        <v>2.325430397288164E-2</v>
      </c>
    </row>
    <row r="1505" spans="1:16" x14ac:dyDescent="0.3">
      <c r="A1505" t="s">
        <v>487</v>
      </c>
      <c r="B1505" t="str">
        <f>VLOOKUP(A1505,Sheet3!L:L,1,FALSE)</f>
        <v>CCA CN EQUITY</v>
      </c>
      <c r="C1505" t="str">
        <f>VLOOKUP(A1505,'ALL - prices'!B:C,2,FALSE)</f>
        <v>Cogeco Communications Inc</v>
      </c>
      <c r="D1505" t="str">
        <f>VLOOKUP(A1505,'ALL - prices'!B:I,8,FALSE)</f>
        <v>Communication Services</v>
      </c>
      <c r="E1505">
        <v>2020</v>
      </c>
      <c r="F1505" t="s">
        <v>682</v>
      </c>
      <c r="G1505" t="str">
        <f t="shared" si="111"/>
        <v>2020-Q4</v>
      </c>
      <c r="H1505" s="4">
        <f>INDEX('ALL - prices'!$J$3:$DY$219,MATCH('COMBINED DATA'!A1505,'ALL - prices'!$B$3:$B$219,0),MATCH('COMBINED DATA'!G1505,'ALL - prices'!$J$1:$DY$1,0))</f>
        <v>77.181399999999996</v>
      </c>
      <c r="I1505" s="14">
        <f t="shared" si="110"/>
        <v>6.6226792097936711</v>
      </c>
      <c r="J1505" s="6">
        <f>INDEX('market cap'!$B$3:$DQ$219,MATCH(A1505,'market cap'!$A$3:$A$219,0),MATCH(G1505,'market cap'!$B$1:$DQ$1,0))</f>
        <v>4709.3107</v>
      </c>
      <c r="K1505">
        <f t="shared" si="112"/>
        <v>8.4572968281051928</v>
      </c>
      <c r="L1505">
        <f>INDEX('PB2'!$D$2:$AQ$224,MATCH(A1505,'PB2'!$B$2:$B$224,0),MATCH(G1505,'PB2'!$D$1:$AQ$1,0))</f>
        <v>1.3008160591125499</v>
      </c>
      <c r="M1505" s="16">
        <f t="shared" si="113"/>
        <v>0.76874819694509744</v>
      </c>
      <c r="N1505" s="6">
        <f>INDEX('ROA2'!$D$2:$AQ$224,MATCH(A1505,'ROA2'!$B$2:$B$224,0),MATCH(G1505,'ROA2'!$D$1:$AQ$1,0))</f>
        <v>5.4549832344055202</v>
      </c>
      <c r="O1505" s="6">
        <v>6804.1968639999996</v>
      </c>
      <c r="P1505" s="28">
        <v>-4.9308666981573976E-2</v>
      </c>
    </row>
    <row r="1506" spans="1:16" x14ac:dyDescent="0.3">
      <c r="A1506" t="s">
        <v>487</v>
      </c>
      <c r="B1506" t="str">
        <f>VLOOKUP(A1506,Sheet3!L:L,1,FALSE)</f>
        <v>CCA CN EQUITY</v>
      </c>
      <c r="C1506" t="str">
        <f>VLOOKUP(A1506,'ALL - prices'!B:C,2,FALSE)</f>
        <v>Cogeco Communications Inc</v>
      </c>
      <c r="D1506" t="str">
        <f>VLOOKUP(A1506,'ALL - prices'!B:I,8,FALSE)</f>
        <v>Communication Services</v>
      </c>
      <c r="E1506">
        <v>2021</v>
      </c>
      <c r="F1506" t="s">
        <v>679</v>
      </c>
      <c r="G1506" t="str">
        <f t="shared" si="111"/>
        <v>2021-Q1</v>
      </c>
      <c r="H1506" s="4">
        <f>INDEX('ALL - prices'!$J$3:$DY$219,MATCH('COMBINED DATA'!A1506,'ALL - prices'!$B$3:$B$219,0),MATCH('COMBINED DATA'!G1506,'ALL - prices'!$J$1:$DY$1,0))</f>
        <v>93.617000000000004</v>
      </c>
      <c r="I1506" s="14">
        <f t="shared" si="110"/>
        <v>6.8110239066286251</v>
      </c>
      <c r="J1506" s="6">
        <f>INDEX('market cap'!$B$3:$DQ$219,MATCH(A1506,'market cap'!$A$3:$A$219,0),MATCH(G1506,'market cap'!$B$1:$DQ$1,0))</f>
        <v>5671.9506000000001</v>
      </c>
      <c r="K1506">
        <f t="shared" si="112"/>
        <v>8.6432883587241065</v>
      </c>
      <c r="L1506">
        <f>INDEX('PB2'!$D$2:$AQ$224,MATCH(A1506,'PB2'!$B$2:$B$224,0),MATCH(G1506,'PB2'!$D$1:$AQ$1,0))</f>
        <v>1.5579030513763401</v>
      </c>
      <c r="M1506" s="16">
        <f t="shared" si="113"/>
        <v>0.64188846611253703</v>
      </c>
      <c r="N1506" s="6">
        <f>INDEX('ROA2'!$D$2:$AQ$224,MATCH(A1506,'ROA2'!$B$2:$B$224,0),MATCH(G1506,'ROA2'!$D$1:$AQ$1,0))</f>
        <v>5.7449951171875</v>
      </c>
      <c r="O1506" s="6">
        <v>6853.5787520000003</v>
      </c>
      <c r="P1506" s="28">
        <v>7.2575630874634261E-3</v>
      </c>
    </row>
    <row r="1507" spans="1:16" x14ac:dyDescent="0.3">
      <c r="A1507" t="s">
        <v>487</v>
      </c>
      <c r="B1507" t="str">
        <f>VLOOKUP(A1507,Sheet3!L:L,1,FALSE)</f>
        <v>CCA CN EQUITY</v>
      </c>
      <c r="C1507" t="str">
        <f>VLOOKUP(A1507,'ALL - prices'!B:C,2,FALSE)</f>
        <v>Cogeco Communications Inc</v>
      </c>
      <c r="D1507" t="str">
        <f>VLOOKUP(A1507,'ALL - prices'!B:I,8,FALSE)</f>
        <v>Communication Services</v>
      </c>
      <c r="E1507">
        <v>2021</v>
      </c>
      <c r="F1507" t="s">
        <v>680</v>
      </c>
      <c r="G1507" t="str">
        <f t="shared" si="111"/>
        <v>2021-Q2</v>
      </c>
      <c r="H1507" s="4">
        <f>INDEX('ALL - prices'!$J$3:$DY$219,MATCH('COMBINED DATA'!A1507,'ALL - prices'!$B$3:$B$219,0),MATCH('COMBINED DATA'!G1507,'ALL - prices'!$J$1:$DY$1,0))</f>
        <v>96.686800000000005</v>
      </c>
      <c r="I1507" s="14">
        <f t="shared" si="110"/>
        <v>7.9182205378902344</v>
      </c>
      <c r="J1507" s="6">
        <f>INDEX('market cap'!$B$3:$DQ$219,MATCH(A1507,'market cap'!$A$3:$A$219,0),MATCH(G1507,'market cap'!$B$1:$DQ$1,0))</f>
        <v>5772.7527</v>
      </c>
      <c r="K1507">
        <f t="shared" si="112"/>
        <v>8.6609043167971205</v>
      </c>
      <c r="L1507">
        <f>INDEX('PB2'!$D$2:$AQ$224,MATCH(A1507,'PB2'!$B$2:$B$224,0),MATCH(G1507,'PB2'!$D$1:$AQ$1,0))</f>
        <v>1.56718301773071</v>
      </c>
      <c r="M1507" s="16">
        <f t="shared" si="113"/>
        <v>0.63808756774815345</v>
      </c>
      <c r="N1507" s="6">
        <f>INDEX('ROA2'!$D$2:$AQ$224,MATCH(A1507,'ROA2'!$B$2:$B$224,0),MATCH(G1507,'ROA2'!$D$1:$AQ$1,0))</f>
        <v>5.58272504806519</v>
      </c>
      <c r="O1507" s="6">
        <v>7020.9259519999996</v>
      </c>
      <c r="P1507" s="28">
        <v>2.4417491365538661E-2</v>
      </c>
    </row>
    <row r="1508" spans="1:16" x14ac:dyDescent="0.3">
      <c r="A1508" t="s">
        <v>487</v>
      </c>
      <c r="B1508" t="str">
        <f>VLOOKUP(A1508,Sheet3!L:L,1,FALSE)</f>
        <v>CCA CN EQUITY</v>
      </c>
      <c r="C1508" t="str">
        <f>VLOOKUP(A1508,'ALL - prices'!B:C,2,FALSE)</f>
        <v>Cogeco Communications Inc</v>
      </c>
      <c r="D1508" t="str">
        <f>VLOOKUP(A1508,'ALL - prices'!B:I,8,FALSE)</f>
        <v>Communication Services</v>
      </c>
      <c r="E1508">
        <v>2021</v>
      </c>
      <c r="F1508" t="s">
        <v>681</v>
      </c>
      <c r="G1508" t="str">
        <f t="shared" si="111"/>
        <v>2021-Q3</v>
      </c>
      <c r="H1508" s="4">
        <f>INDEX('ALL - prices'!$J$3:$DY$219,MATCH('COMBINED DATA'!A1508,'ALL - prices'!$B$3:$B$219,0),MATCH('COMBINED DATA'!G1508,'ALL - prices'!$J$1:$DY$1,0))</f>
        <v>90.270700000000005</v>
      </c>
      <c r="I1508" s="14">
        <f t="shared" si="110"/>
        <v>11.175018123325994</v>
      </c>
      <c r="J1508" s="6">
        <f>INDEX('market cap'!$B$3:$DQ$219,MATCH(A1508,'market cap'!$A$3:$A$219,0),MATCH(G1508,'market cap'!$B$1:$DQ$1,0))</f>
        <v>5298.4791999999998</v>
      </c>
      <c r="K1508">
        <f t="shared" si="112"/>
        <v>8.5751751149678537</v>
      </c>
      <c r="L1508">
        <f>INDEX('PB2'!$D$2:$AQ$224,MATCH(A1508,'PB2'!$B$2:$B$224,0),MATCH(G1508,'PB2'!$D$1:$AQ$1,0))</f>
        <v>2.25873994827271</v>
      </c>
      <c r="M1508" s="16">
        <f t="shared" si="113"/>
        <v>0.44272471506280037</v>
      </c>
      <c r="N1508" s="6">
        <f>INDEX('ROA2'!$D$2:$AQ$224,MATCH(A1508,'ROA2'!$B$2:$B$224,0),MATCH(G1508,'ROA2'!$D$1:$AQ$1,0))</f>
        <v>5.5885910987854004</v>
      </c>
      <c r="O1508" s="6">
        <v>7020.0299519999999</v>
      </c>
      <c r="P1508" s="28">
        <v>-1.2761849450135474E-4</v>
      </c>
    </row>
    <row r="1509" spans="1:16" x14ac:dyDescent="0.3">
      <c r="A1509" t="s">
        <v>487</v>
      </c>
      <c r="B1509" t="str">
        <f>VLOOKUP(A1509,Sheet3!L:L,1,FALSE)</f>
        <v>CCA CN EQUITY</v>
      </c>
      <c r="C1509" t="str">
        <f>VLOOKUP(A1509,'ALL - prices'!B:C,2,FALSE)</f>
        <v>Cogeco Communications Inc</v>
      </c>
      <c r="D1509" t="str">
        <f>VLOOKUP(A1509,'ALL - prices'!B:I,8,FALSE)</f>
        <v>Communication Services</v>
      </c>
      <c r="E1509">
        <v>2021</v>
      </c>
      <c r="F1509" t="s">
        <v>682</v>
      </c>
      <c r="G1509" t="str">
        <f t="shared" si="111"/>
        <v>2021-Q4</v>
      </c>
      <c r="H1509" s="4">
        <f>INDEX('ALL - prices'!$J$3:$DY$219,MATCH('COMBINED DATA'!A1509,'ALL - prices'!$B$3:$B$219,0),MATCH('COMBINED DATA'!G1509,'ALL - prices'!$J$1:$DY$1,0))</f>
        <v>81.360200000000006</v>
      </c>
      <c r="I1509" s="14">
        <f t="shared" si="110"/>
        <v>10.758753831919027</v>
      </c>
      <c r="J1509" s="6">
        <f>INDEX('market cap'!$B$3:$DQ$219,MATCH(A1509,'market cap'!$A$3:$A$219,0),MATCH(G1509,'market cap'!$B$1:$DQ$1,0))</f>
        <v>4741.6117000000004</v>
      </c>
      <c r="K1509">
        <f t="shared" si="112"/>
        <v>8.4641323779920956</v>
      </c>
      <c r="L1509">
        <f>INDEX('PB2'!$D$2:$AQ$224,MATCH(A1509,'PB2'!$B$2:$B$224,0),MATCH(G1509,'PB2'!$D$1:$AQ$1,0))</f>
        <v>1.83989298343658</v>
      </c>
      <c r="M1509" s="16">
        <f t="shared" si="113"/>
        <v>0.5435098720427668</v>
      </c>
      <c r="N1509" s="6">
        <f>INDEX('ROA2'!$D$2:$AQ$224,MATCH(A1509,'ROA2'!$B$2:$B$224,0),MATCH(G1509,'ROA2'!$D$1:$AQ$1,0))</f>
        <v>5.67279100418091</v>
      </c>
      <c r="O1509" s="6">
        <v>7351.6917759999997</v>
      </c>
      <c r="P1509" s="28">
        <v>4.7245072495098066E-2</v>
      </c>
    </row>
    <row r="1510" spans="1:16" x14ac:dyDescent="0.3">
      <c r="A1510" t="s">
        <v>487</v>
      </c>
      <c r="B1510" t="str">
        <f>VLOOKUP(A1510,Sheet3!L:L,1,FALSE)</f>
        <v>CCA CN EQUITY</v>
      </c>
      <c r="C1510" t="str">
        <f>VLOOKUP(A1510,'ALL - prices'!B:C,2,FALSE)</f>
        <v>Cogeco Communications Inc</v>
      </c>
      <c r="D1510" t="str">
        <f>VLOOKUP(A1510,'ALL - prices'!B:I,8,FALSE)</f>
        <v>Communication Services</v>
      </c>
      <c r="E1510">
        <v>2022</v>
      </c>
      <c r="F1510" t="s">
        <v>679</v>
      </c>
      <c r="G1510" t="str">
        <f t="shared" si="111"/>
        <v>2022-Q1</v>
      </c>
      <c r="H1510" s="4">
        <f>INDEX('ALL - prices'!$J$3:$DY$219,MATCH('COMBINED DATA'!A1510,'ALL - prices'!$B$3:$B$219,0),MATCH('COMBINED DATA'!G1510,'ALL - prices'!$J$1:$DY$1,0))</f>
        <v>84.188100000000006</v>
      </c>
      <c r="I1510" s="14">
        <f t="shared" si="110"/>
        <v>6.7422919995107478</v>
      </c>
      <c r="J1510" s="6">
        <f>INDEX('market cap'!$B$3:$DQ$219,MATCH(A1510,'market cap'!$A$3:$A$219,0),MATCH(G1510,'market cap'!$B$1:$DQ$1,0))</f>
        <v>4835.2548999999999</v>
      </c>
      <c r="K1510">
        <f t="shared" si="112"/>
        <v>8.4836891262495673</v>
      </c>
      <c r="L1510">
        <f>INDEX('PB2'!$D$2:$AQ$224,MATCH(A1510,'PB2'!$B$2:$B$224,0),MATCH(G1510,'PB2'!$D$1:$AQ$1,0))</f>
        <v>1.21860504150391</v>
      </c>
      <c r="M1510" s="16">
        <f t="shared" si="113"/>
        <v>0.82061042416653374</v>
      </c>
      <c r="N1510" s="6">
        <f>INDEX('ROA2'!$D$2:$AQ$224,MATCH(A1510,'ROA2'!$B$2:$B$224,0),MATCH(G1510,'ROA2'!$D$1:$AQ$1,0))</f>
        <v>5.0893797874450701</v>
      </c>
      <c r="O1510" s="6">
        <v>8931.2522239999998</v>
      </c>
      <c r="P1510" s="28">
        <v>0.21485672905338085</v>
      </c>
    </row>
    <row r="1511" spans="1:16" x14ac:dyDescent="0.3">
      <c r="A1511" t="s">
        <v>487</v>
      </c>
      <c r="B1511" t="str">
        <f>VLOOKUP(A1511,Sheet3!L:L,1,FALSE)</f>
        <v>CCA CN EQUITY</v>
      </c>
      <c r="C1511" t="str">
        <f>VLOOKUP(A1511,'ALL - prices'!B:C,2,FALSE)</f>
        <v>Cogeco Communications Inc</v>
      </c>
      <c r="D1511" t="str">
        <f>VLOOKUP(A1511,'ALL - prices'!B:I,8,FALSE)</f>
        <v>Communication Services</v>
      </c>
      <c r="E1511">
        <v>2022</v>
      </c>
      <c r="F1511" t="s">
        <v>680</v>
      </c>
      <c r="G1511" t="str">
        <f t="shared" si="111"/>
        <v>2022-Q2</v>
      </c>
      <c r="H1511" s="4">
        <f>INDEX('ALL - prices'!$J$3:$DY$219,MATCH('COMBINED DATA'!A1511,'ALL - prices'!$B$3:$B$219,0),MATCH('COMBINED DATA'!G1511,'ALL - prices'!$J$1:$DY$1,0))</f>
        <v>71.290599999999998</v>
      </c>
      <c r="I1511" s="14">
        <f t="shared" si="110"/>
        <v>3.4931367231568049</v>
      </c>
      <c r="J1511" s="6">
        <f>INDEX('market cap'!$B$3:$DQ$219,MATCH(A1511,'market cap'!$A$3:$A$219,0),MATCH(G1511,'market cap'!$B$1:$DQ$1,0))</f>
        <v>4040.13</v>
      </c>
      <c r="K1511">
        <f t="shared" si="112"/>
        <v>8.3040321486553097</v>
      </c>
      <c r="L1511">
        <f>INDEX('PB2'!$D$2:$AQ$224,MATCH(A1511,'PB2'!$B$2:$B$224,0),MATCH(G1511,'PB2'!$D$1:$AQ$1,0))</f>
        <v>1.21827805042267</v>
      </c>
      <c r="M1511" s="16">
        <f t="shared" si="113"/>
        <v>0.82083067954237499</v>
      </c>
      <c r="N1511" s="6">
        <f>INDEX('ROA2'!$D$2:$AQ$224,MATCH(A1511,'ROA2'!$B$2:$B$224,0),MATCH(G1511,'ROA2'!$D$1:$AQ$1,0))</f>
        <v>5.1482801437377903</v>
      </c>
      <c r="O1511" s="6">
        <v>8907.2660479999995</v>
      </c>
      <c r="P1511" s="28">
        <v>-2.6856453494331794E-3</v>
      </c>
    </row>
    <row r="1512" spans="1:16" x14ac:dyDescent="0.3">
      <c r="A1512" t="s">
        <v>487</v>
      </c>
      <c r="B1512" t="str">
        <f>VLOOKUP(A1512,Sheet3!L:L,1,FALSE)</f>
        <v>CCA CN EQUITY</v>
      </c>
      <c r="C1512" t="str">
        <f>VLOOKUP(A1512,'ALL - prices'!B:C,2,FALSE)</f>
        <v>Cogeco Communications Inc</v>
      </c>
      <c r="D1512" t="str">
        <f>VLOOKUP(A1512,'ALL - prices'!B:I,8,FALSE)</f>
        <v>Communication Services</v>
      </c>
      <c r="E1512">
        <v>2022</v>
      </c>
      <c r="F1512" t="s">
        <v>681</v>
      </c>
      <c r="G1512" t="str">
        <f t="shared" si="111"/>
        <v>2022-Q3</v>
      </c>
      <c r="H1512" s="4">
        <f>INDEX('ALL - prices'!$J$3:$DY$219,MATCH('COMBINED DATA'!A1512,'ALL - prices'!$B$3:$B$219,0),MATCH('COMBINED DATA'!G1512,'ALL - prices'!$J$1:$DY$1,0))</f>
        <v>59.530500000000004</v>
      </c>
      <c r="I1512" s="14">
        <f t="shared" si="110"/>
        <v>4.4936241060714748</v>
      </c>
      <c r="J1512" s="6">
        <f>INDEX('market cap'!$B$3:$DQ$219,MATCH(A1512,'market cap'!$A$3:$A$219,0),MATCH(G1512,'market cap'!$B$1:$DQ$1,0))</f>
        <v>3308.9207000000001</v>
      </c>
      <c r="K1512">
        <f t="shared" si="112"/>
        <v>8.1043773426903556</v>
      </c>
      <c r="L1512">
        <f>INDEX('PB2'!$D$2:$AQ$224,MATCH(A1512,'PB2'!$B$2:$B$224,0),MATCH(G1512,'PB2'!$D$1:$AQ$1,0))</f>
        <v>1.34288001060486</v>
      </c>
      <c r="M1512" s="16">
        <f t="shared" si="113"/>
        <v>0.74466816998011609</v>
      </c>
      <c r="N1512" s="6">
        <f>INDEX('ROA2'!$D$2:$AQ$224,MATCH(A1512,'ROA2'!$B$2:$B$224,0),MATCH(G1512,'ROA2'!$D$1:$AQ$1,0))</f>
        <v>5.1831331253051802</v>
      </c>
      <c r="O1512" s="6">
        <v>8976.5509120000006</v>
      </c>
      <c r="P1512" s="28">
        <v>7.778465763415481E-3</v>
      </c>
    </row>
    <row r="1513" spans="1:16" x14ac:dyDescent="0.3">
      <c r="A1513" t="s">
        <v>487</v>
      </c>
      <c r="B1513" t="str">
        <f>VLOOKUP(A1513,Sheet3!L:L,1,FALSE)</f>
        <v>CCA CN EQUITY</v>
      </c>
      <c r="C1513" t="str">
        <f>VLOOKUP(A1513,'ALL - prices'!B:C,2,FALSE)</f>
        <v>Cogeco Communications Inc</v>
      </c>
      <c r="D1513" t="str">
        <f>VLOOKUP(A1513,'ALL - prices'!B:I,8,FALSE)</f>
        <v>Communication Services</v>
      </c>
      <c r="E1513">
        <v>2022</v>
      </c>
      <c r="F1513" t="s">
        <v>682</v>
      </c>
      <c r="G1513" t="str">
        <f t="shared" si="111"/>
        <v>2022-Q4</v>
      </c>
      <c r="H1513" s="4">
        <f>INDEX('ALL - prices'!$J$3:$DY$219,MATCH('COMBINED DATA'!A1513,'ALL - prices'!$B$3:$B$219,0),MATCH('COMBINED DATA'!G1513,'ALL - prices'!$J$1:$DY$1,0))</f>
        <v>64.094499999999996</v>
      </c>
      <c r="I1513" s="14">
        <f t="shared" si="110"/>
        <v>3.4901030570982678</v>
      </c>
      <c r="J1513" s="6">
        <f>INDEX('market cap'!$B$3:$DQ$219,MATCH(A1513,'market cap'!$A$3:$A$219,0),MATCH(G1513,'market cap'!$B$1:$DQ$1,0))</f>
        <v>3507.0659000000001</v>
      </c>
      <c r="K1513">
        <f t="shared" si="112"/>
        <v>8.1625350409530792</v>
      </c>
      <c r="L1513">
        <f>INDEX('PB2'!$D$2:$AQ$224,MATCH(A1513,'PB2'!$B$2:$B$224,0),MATCH(G1513,'PB2'!$D$1:$AQ$1,0))</f>
        <v>1.20297598838806</v>
      </c>
      <c r="M1513" s="16">
        <f t="shared" si="113"/>
        <v>0.83127178734461715</v>
      </c>
      <c r="N1513" s="6">
        <f>INDEX('ROA2'!$D$2:$AQ$224,MATCH(A1513,'ROA2'!$B$2:$B$224,0),MATCH(G1513,'ROA2'!$D$1:$AQ$1,0))</f>
        <v>5.0907258987426802</v>
      </c>
      <c r="O1513" s="6">
        <v>9278.5090560000008</v>
      </c>
      <c r="P1513" s="28">
        <v>3.3638548587335206E-2</v>
      </c>
    </row>
    <row r="1514" spans="1:16" x14ac:dyDescent="0.3">
      <c r="A1514" t="s">
        <v>487</v>
      </c>
      <c r="B1514" t="str">
        <f>VLOOKUP(A1514,Sheet3!L:L,1,FALSE)</f>
        <v>CCA CN EQUITY</v>
      </c>
      <c r="C1514" t="str">
        <f>VLOOKUP(A1514,'ALL - prices'!B:C,2,FALSE)</f>
        <v>Cogeco Communications Inc</v>
      </c>
      <c r="D1514" t="str">
        <f>VLOOKUP(A1514,'ALL - prices'!B:I,8,FALSE)</f>
        <v>Communication Services</v>
      </c>
      <c r="E1514">
        <v>2023</v>
      </c>
      <c r="F1514" t="s">
        <v>679</v>
      </c>
      <c r="G1514" t="str">
        <f t="shared" si="111"/>
        <v>2023-Q1</v>
      </c>
      <c r="H1514" s="4">
        <f>INDEX('ALL - prices'!$J$3:$DY$219,MATCH('COMBINED DATA'!A1514,'ALL - prices'!$B$3:$B$219,0),MATCH('COMBINED DATA'!G1514,'ALL - prices'!$J$1:$DY$1,0))</f>
        <v>55.585999999999999</v>
      </c>
      <c r="I1514" s="14">
        <f t="shared" si="110"/>
        <v>3.6451501746613046</v>
      </c>
      <c r="J1514" s="6">
        <f>INDEX('market cap'!$B$3:$DQ$219,MATCH(A1514,'market cap'!$A$3:$A$219,0),MATCH(G1514,'market cap'!$B$1:$DQ$1,0))</f>
        <v>2933.5282000000002</v>
      </c>
      <c r="K1514">
        <f t="shared" si="112"/>
        <v>7.9839611414098748</v>
      </c>
      <c r="L1514">
        <f>INDEX('PB2'!$D$2:$AQ$224,MATCH(A1514,'PB2'!$B$2:$B$224,0),MATCH(G1514,'PB2'!$D$1:$AQ$1,0))</f>
        <v>1.0924819707870499</v>
      </c>
      <c r="M1514" s="16">
        <f t="shared" si="113"/>
        <v>0.91534691348688924</v>
      </c>
      <c r="N1514" s="6">
        <f>INDEX('ROA2'!$D$2:$AQ$224,MATCH(A1514,'ROA2'!$B$2:$B$224,0),MATCH(G1514,'ROA2'!$D$1:$AQ$1,0))</f>
        <v>4.6220002174377397</v>
      </c>
      <c r="O1514" s="6">
        <v>9587.3955839999999</v>
      </c>
      <c r="P1514" s="28">
        <v>3.3290534733083639E-2</v>
      </c>
    </row>
    <row r="1515" spans="1:16" x14ac:dyDescent="0.3">
      <c r="A1515" t="s">
        <v>487</v>
      </c>
      <c r="B1515" t="str">
        <f>VLOOKUP(A1515,Sheet3!L:L,1,FALSE)</f>
        <v>CCA CN EQUITY</v>
      </c>
      <c r="C1515" t="str">
        <f>VLOOKUP(A1515,'ALL - prices'!B:C,2,FALSE)</f>
        <v>Cogeco Communications Inc</v>
      </c>
      <c r="D1515" t="str">
        <f>VLOOKUP(A1515,'ALL - prices'!B:I,8,FALSE)</f>
        <v>Communication Services</v>
      </c>
      <c r="E1515">
        <v>2023</v>
      </c>
      <c r="F1515" t="s">
        <v>680</v>
      </c>
      <c r="G1515" t="str">
        <f t="shared" si="111"/>
        <v>2023-Q2</v>
      </c>
      <c r="H1515" s="4">
        <f>INDEX('ALL - prices'!$J$3:$DY$219,MATCH('COMBINED DATA'!A1515,'ALL - prices'!$B$3:$B$219,0),MATCH('COMBINED DATA'!G1515,'ALL - prices'!$J$1:$DY$1,0))</f>
        <v>60.414999999999999</v>
      </c>
      <c r="I1515" s="14">
        <f t="shared" si="110"/>
        <v>3.4578353488851943</v>
      </c>
      <c r="J1515" s="6">
        <f>INDEX('market cap'!$B$3:$DQ$219,MATCH(A1515,'market cap'!$A$3:$A$219,0),MATCH(G1515,'market cap'!$B$1:$DQ$1,0))</f>
        <v>3153.2319000000002</v>
      </c>
      <c r="K1515">
        <f t="shared" si="112"/>
        <v>8.0561832058414176</v>
      </c>
      <c r="L1515">
        <f>INDEX('PB2'!$D$2:$AQ$224,MATCH(A1515,'PB2'!$B$2:$B$224,0),MATCH(G1515,'PB2'!$D$1:$AQ$1,0))</f>
        <v>0.98607397079467796</v>
      </c>
      <c r="M1515" s="16">
        <f t="shared" si="113"/>
        <v>1.0141227023709987</v>
      </c>
      <c r="N1515" s="6">
        <f>INDEX('ROA2'!$D$2:$AQ$224,MATCH(A1515,'ROA2'!$B$2:$B$224,0),MATCH(G1515,'ROA2'!$D$1:$AQ$1,0))</f>
        <v>4.4795379638671902</v>
      </c>
      <c r="O1515" s="6">
        <v>9624.5114880000001</v>
      </c>
      <c r="P1515" s="28">
        <v>3.8713228921044411E-3</v>
      </c>
    </row>
    <row r="1516" spans="1:16" x14ac:dyDescent="0.3">
      <c r="A1516" t="s">
        <v>487</v>
      </c>
      <c r="B1516" t="str">
        <f>VLOOKUP(A1516,Sheet3!L:L,1,FALSE)</f>
        <v>CCA CN EQUITY</v>
      </c>
      <c r="C1516" t="str">
        <f>VLOOKUP(A1516,'ALL - prices'!B:C,2,FALSE)</f>
        <v>Cogeco Communications Inc</v>
      </c>
      <c r="D1516" t="str">
        <f>VLOOKUP(A1516,'ALL - prices'!B:I,8,FALSE)</f>
        <v>Communication Services</v>
      </c>
      <c r="E1516">
        <v>2023</v>
      </c>
      <c r="F1516" t="s">
        <v>681</v>
      </c>
      <c r="G1516" t="str">
        <f t="shared" si="111"/>
        <v>2023-Q3</v>
      </c>
      <c r="H1516" s="4">
        <f>INDEX('ALL - prices'!$J$3:$DY$219,MATCH('COMBINED DATA'!A1516,'ALL - prices'!$B$3:$B$219,0),MATCH('COMBINED DATA'!G1516,'ALL - prices'!$J$1:$DY$1,0))</f>
        <v>54.356099999999998</v>
      </c>
      <c r="I1516" s="14">
        <f t="shared" si="110"/>
        <v>7.9732556976431734</v>
      </c>
      <c r="J1516" s="6">
        <f>INDEX('market cap'!$B$3:$DQ$219,MATCH(A1516,'market cap'!$A$3:$A$219,0),MATCH(G1516,'market cap'!$B$1:$DQ$1,0))</f>
        <v>2804.4092999999998</v>
      </c>
      <c r="K1516">
        <f t="shared" si="112"/>
        <v>7.9389482075446862</v>
      </c>
      <c r="L1516">
        <f>INDEX('PB2'!$D$2:$AQ$224,MATCH(A1516,'PB2'!$B$2:$B$224,0),MATCH(G1516,'PB2'!$D$1:$AQ$1,0))</f>
        <v>1.0075869560241699</v>
      </c>
      <c r="M1516" s="16">
        <f t="shared" si="113"/>
        <v>0.99247017244634916</v>
      </c>
      <c r="N1516" s="6">
        <f>INDEX('ROA2'!$D$2:$AQ$224,MATCH(A1516,'ROA2'!$B$2:$B$224,0),MATCH(G1516,'ROA2'!$D$1:$AQ$1,0))</f>
        <v>4.3801422119140598</v>
      </c>
      <c r="O1516" s="6">
        <v>9776.7700480000003</v>
      </c>
      <c r="P1516" s="28">
        <v>1.5819874098528398E-2</v>
      </c>
    </row>
    <row r="1517" spans="1:16" x14ac:dyDescent="0.3">
      <c r="A1517" t="s">
        <v>487</v>
      </c>
      <c r="B1517" t="str">
        <f>VLOOKUP(A1517,Sheet3!L:L,1,FALSE)</f>
        <v>CCA CN EQUITY</v>
      </c>
      <c r="C1517" t="str">
        <f>VLOOKUP(A1517,'ALL - prices'!B:C,2,FALSE)</f>
        <v>Cogeco Communications Inc</v>
      </c>
      <c r="D1517" t="str">
        <f>VLOOKUP(A1517,'ALL - prices'!B:I,8,FALSE)</f>
        <v>Communication Services</v>
      </c>
      <c r="E1517">
        <v>2023</v>
      </c>
      <c r="F1517" t="s">
        <v>682</v>
      </c>
      <c r="G1517" t="str">
        <f t="shared" si="111"/>
        <v>2023-Q4</v>
      </c>
      <c r="H1517" s="4">
        <f>INDEX('ALL - prices'!$J$3:$DY$219,MATCH('COMBINED DATA'!A1517,'ALL - prices'!$B$3:$B$219,0),MATCH('COMBINED DATA'!G1517,'ALL - prices'!$J$1:$DY$1,0))</f>
        <v>52.162799999999997</v>
      </c>
      <c r="I1517" s="14">
        <f t="shared" si="110"/>
        <v>8.6371726457987172</v>
      </c>
      <c r="J1517" s="6">
        <f>INDEX('market cap'!$B$3:$DQ$219,MATCH(A1517,'market cap'!$A$3:$A$219,0),MATCH(G1517,'market cap'!$B$1:$DQ$1,0))</f>
        <v>2647.6318999999999</v>
      </c>
      <c r="K1517">
        <f t="shared" si="112"/>
        <v>7.881420896820015</v>
      </c>
      <c r="L1517">
        <f>INDEX('PB2'!$D$2:$AQ$224,MATCH(A1517,'PB2'!$B$2:$B$224,0),MATCH(G1517,'PB2'!$D$1:$AQ$1,0))</f>
        <v>0.77403599023819003</v>
      </c>
      <c r="M1517" s="16">
        <f t="shared" si="113"/>
        <v>1.2919295906283057</v>
      </c>
      <c r="N1517" s="6">
        <f>INDEX('ROA2'!$D$2:$AQ$224,MATCH(A1517,'ROA2'!$B$2:$B$224,0),MATCH(G1517,'ROA2'!$D$1:$AQ$1,0))</f>
        <v>4.1190271377563503</v>
      </c>
      <c r="O1517" s="6">
        <v>9768.3701760000004</v>
      </c>
      <c r="P1517" s="28">
        <v>-8.5916636667938116E-4</v>
      </c>
    </row>
    <row r="1518" spans="1:16" x14ac:dyDescent="0.3">
      <c r="A1518" t="s">
        <v>487</v>
      </c>
      <c r="B1518" t="str">
        <f>VLOOKUP(A1518,Sheet3!L:L,1,FALSE)</f>
        <v>CCA CN EQUITY</v>
      </c>
      <c r="C1518" t="str">
        <f>VLOOKUP(A1518,'ALL - prices'!B:C,2,FALSE)</f>
        <v>Cogeco Communications Inc</v>
      </c>
      <c r="D1518" t="str">
        <f>VLOOKUP(A1518,'ALL - prices'!B:I,8,FALSE)</f>
        <v>Communication Services</v>
      </c>
      <c r="E1518" s="18">
        <v>2024</v>
      </c>
      <c r="F1518" t="s">
        <v>679</v>
      </c>
      <c r="G1518" t="str">
        <f t="shared" si="111"/>
        <v>2024-Q1</v>
      </c>
      <c r="H1518" s="4">
        <f>INDEX('ALL - prices'!$J$3:$DY$219,MATCH('COMBINED DATA'!A1518,'ALL - prices'!$B$3:$B$219,0),MATCH('COMBINED DATA'!G1518,'ALL - prices'!$J$1:$DY$1,0))</f>
        <v>53.540199999999999</v>
      </c>
      <c r="I1518" s="14" t="s">
        <v>769</v>
      </c>
      <c r="J1518" s="6">
        <f>INDEX('market cap'!$B$3:$DQ$219,MATCH(A1518,'market cap'!$A$3:$A$219,0),MATCH(G1518,'market cap'!$B$1:$DQ$1,0))</f>
        <v>2536.6941999999999</v>
      </c>
      <c r="K1518">
        <f t="shared" si="112"/>
        <v>7.8386170162680067</v>
      </c>
      <c r="L1518">
        <f>INDEX('PB2'!$D$2:$AQ$224,MATCH(A1518,'PB2'!$B$2:$B$224,0),MATCH(G1518,'PB2'!$D$1:$AQ$1,0))</f>
        <v>0.86311101913452104</v>
      </c>
      <c r="M1518" s="16">
        <f t="shared" si="113"/>
        <v>1.1585995055453508</v>
      </c>
      <c r="N1518" s="6">
        <f>INDEX('ROA2'!$D$2:$AQ$224,MATCH(A1518,'ROA2'!$B$2:$B$224,0),MATCH(G1518,'ROA2'!$D$1:$AQ$1,0))</f>
        <v>3.87934494018555</v>
      </c>
      <c r="O1518" s="6">
        <v>9501.4973439999994</v>
      </c>
      <c r="P1518" s="28">
        <v>-2.7320098152676817E-2</v>
      </c>
    </row>
    <row r="1519" spans="1:16" x14ac:dyDescent="0.3">
      <c r="A1519" t="s">
        <v>487</v>
      </c>
      <c r="B1519" t="str">
        <f>VLOOKUP(A1519,Sheet3!L:L,1,FALSE)</f>
        <v>CCA CN EQUITY</v>
      </c>
      <c r="C1519" t="str">
        <f>VLOOKUP(A1519,'ALL - prices'!B:C,2,FALSE)</f>
        <v>Cogeco Communications Inc</v>
      </c>
      <c r="D1519" t="str">
        <f>VLOOKUP(A1519,'ALL - prices'!B:I,8,FALSE)</f>
        <v>Communication Services</v>
      </c>
      <c r="E1519" s="18">
        <v>2024</v>
      </c>
      <c r="F1519" t="s">
        <v>680</v>
      </c>
      <c r="G1519" t="str">
        <f t="shared" si="111"/>
        <v>2024-Q2</v>
      </c>
      <c r="H1519" s="4">
        <f>INDEX('ALL - prices'!$J$3:$DY$219,MATCH('COMBINED DATA'!A1519,'ALL - prices'!$B$3:$B$219,0),MATCH('COMBINED DATA'!G1519,'ALL - prices'!$J$1:$DY$1,0))</f>
        <v>46.6785</v>
      </c>
      <c r="I1519" s="14" t="s">
        <v>769</v>
      </c>
      <c r="J1519" s="6">
        <f>INDEX('market cap'!$B$3:$DQ$219,MATCH(A1519,'market cap'!$A$3:$A$219,0),MATCH(G1519,'market cap'!$B$1:$DQ$1,0))</f>
        <v>2178.2298999999998</v>
      </c>
      <c r="K1519">
        <f t="shared" si="112"/>
        <v>7.6862678534778652</v>
      </c>
      <c r="L1519">
        <f>INDEX('PB2'!$D$2:$AQ$224,MATCH(A1519,'PB2'!$B$2:$B$224,0),MATCH(G1519,'PB2'!$D$1:$AQ$1,0))</f>
        <v>0.74608701467514005</v>
      </c>
      <c r="M1519" s="16">
        <f t="shared" si="113"/>
        <v>1.340326235855235</v>
      </c>
      <c r="N1519" s="6">
        <f>INDEX('ROA2'!$D$2:$AQ$224,MATCH(A1519,'ROA2'!$B$2:$B$224,0),MATCH(G1519,'ROA2'!$D$1:$AQ$1,0))</f>
        <v>3.8002259731292698</v>
      </c>
      <c r="O1519" s="6">
        <v>9614.6063360000007</v>
      </c>
      <c r="P1519" s="28">
        <v>1.1904333380825215E-2</v>
      </c>
    </row>
    <row r="1520" spans="1:16" x14ac:dyDescent="0.3">
      <c r="A1520" t="s">
        <v>487</v>
      </c>
      <c r="B1520" t="str">
        <f>VLOOKUP(A1520,Sheet3!L:L,1,FALSE)</f>
        <v>CCA CN EQUITY</v>
      </c>
      <c r="C1520" t="str">
        <f>VLOOKUP(A1520,'ALL - prices'!B:C,2,FALSE)</f>
        <v>Cogeco Communications Inc</v>
      </c>
      <c r="D1520" t="str">
        <f>VLOOKUP(A1520,'ALL - prices'!B:I,8,FALSE)</f>
        <v>Communication Services</v>
      </c>
      <c r="E1520" s="18">
        <v>2024</v>
      </c>
      <c r="F1520" t="s">
        <v>681</v>
      </c>
      <c r="G1520" t="str">
        <f t="shared" si="111"/>
        <v>2024-Q3</v>
      </c>
      <c r="H1520" s="4">
        <f>INDEX('ALL - prices'!$J$3:$DY$219,MATCH('COMBINED DATA'!A1520,'ALL - prices'!$B$3:$B$219,0),MATCH('COMBINED DATA'!G1520,'ALL - prices'!$J$1:$DY$1,0))</f>
        <v>65.597700000000003</v>
      </c>
      <c r="I1520" s="14" t="s">
        <v>769</v>
      </c>
      <c r="J1520" s="6">
        <f>INDEX('market cap'!$B$3:$DQ$219,MATCH(A1520,'market cap'!$A$3:$A$219,0),MATCH(G1520,'market cap'!$B$1:$DQ$1,0))</f>
        <v>3018.8688000000002</v>
      </c>
      <c r="K1520">
        <f t="shared" si="112"/>
        <v>8.0126374706637993</v>
      </c>
      <c r="L1520">
        <f>INDEX('PB2'!$D$2:$AQ$224,MATCH(A1520,'PB2'!$B$2:$B$224,0),MATCH(G1520,'PB2'!$D$1:$AQ$1,0))</f>
        <v>0.919391989707947</v>
      </c>
      <c r="M1520" s="16">
        <f t="shared" si="113"/>
        <v>1.0876753454396082</v>
      </c>
      <c r="N1520" s="6">
        <f>INDEX('ROA2'!$D$2:$AQ$224,MATCH(A1520,'ROA2'!$B$2:$B$224,0),MATCH(G1520,'ROA2'!$D$1:$AQ$1,0))</f>
        <v>3.4781200885772701</v>
      </c>
      <c r="O1520" s="6">
        <v>9778.3326720000005</v>
      </c>
      <c r="P1520" s="28">
        <v>1.7028917282547355E-2</v>
      </c>
    </row>
    <row r="1521" spans="1:16" x14ac:dyDescent="0.3">
      <c r="A1521" t="s">
        <v>487</v>
      </c>
      <c r="B1521" t="str">
        <f>VLOOKUP(A1521,Sheet3!L:L,1,FALSE)</f>
        <v>CCA CN EQUITY</v>
      </c>
      <c r="C1521" t="str">
        <f>VLOOKUP(A1521,'ALL - prices'!B:C,2,FALSE)</f>
        <v>Cogeco Communications Inc</v>
      </c>
      <c r="D1521" t="str">
        <f>VLOOKUP(A1521,'ALL - prices'!B:I,8,FALSE)</f>
        <v>Communication Services</v>
      </c>
      <c r="E1521" s="18">
        <v>2024</v>
      </c>
      <c r="F1521" t="s">
        <v>682</v>
      </c>
      <c r="G1521" t="str">
        <f t="shared" si="111"/>
        <v>2024-Q4</v>
      </c>
      <c r="H1521" s="4">
        <f>INDEX('ALL - prices'!$J$3:$DY$219,MATCH('COMBINED DATA'!A1521,'ALL - prices'!$B$3:$B$219,0),MATCH('COMBINED DATA'!G1521,'ALL - prices'!$J$1:$DY$1,0))</f>
        <v>62.605600000000003</v>
      </c>
      <c r="I1521" s="14" t="s">
        <v>769</v>
      </c>
      <c r="J1521" s="6">
        <f>INDEX('market cap'!$B$3:$DQ$219,MATCH(A1521,'market cap'!$A$3:$A$219,0),MATCH(G1521,'market cap'!$B$1:$DQ$1,0))</f>
        <v>2847.0612999999998</v>
      </c>
      <c r="K1521">
        <f t="shared" si="112"/>
        <v>7.9540426184828394</v>
      </c>
      <c r="L1521">
        <f>INDEX('PB2'!$D$2:$AQ$224,MATCH(A1521,'PB2'!$B$2:$B$224,0),MATCH(G1521,'PB2'!$D$1:$AQ$1,0))</f>
        <v>0.95897556451725896</v>
      </c>
      <c r="M1521" s="16">
        <f t="shared" si="113"/>
        <v>1.0427794377674184</v>
      </c>
      <c r="N1521" s="6">
        <f>INDEX('ROA2'!$D$2:$AQ$224,MATCH(A1521,'ROA2'!$B$2:$B$224,0),MATCH(G1521,'ROA2'!$D$1:$AQ$1,0))</f>
        <v>3.4513959884643599</v>
      </c>
      <c r="O1521" s="6">
        <v>9675.0090240000009</v>
      </c>
      <c r="P1521" s="28">
        <v>-1.0566591612889604E-2</v>
      </c>
    </row>
    <row r="1522" spans="1:16" x14ac:dyDescent="0.3">
      <c r="A1522" t="s">
        <v>488</v>
      </c>
      <c r="B1522" t="e">
        <f>VLOOKUP(A1522,Sheet3!L:L,1,FALSE)</f>
        <v>#N/A</v>
      </c>
      <c r="C1522" t="str">
        <f>VLOOKUP(A1522,'ALL - prices'!B:C,2,FALSE)</f>
        <v>CCL Industries Inc</v>
      </c>
      <c r="D1522" t="str">
        <f>VLOOKUP(A1522,'ALL - prices'!B:I,8,FALSE)</f>
        <v>Materials</v>
      </c>
      <c r="E1522">
        <v>2015</v>
      </c>
      <c r="F1522" t="s">
        <v>679</v>
      </c>
      <c r="G1522" t="str">
        <f t="shared" si="111"/>
        <v>2015-Q1</v>
      </c>
      <c r="H1522" s="4">
        <f>INDEX('ALL - prices'!$J$3:$DY$219,MATCH('COMBINED DATA'!A1522,'ALL - prices'!$B$3:$B$219,0),MATCH('COMBINED DATA'!G1522,'ALL - prices'!$J$1:$DY$1,0))</f>
        <v>24.895199999999999</v>
      </c>
      <c r="I1522" s="14">
        <f t="shared" ref="I1522:I1557" si="114">STDEV(H1523:H1526)</f>
        <v>7.3147479839818272</v>
      </c>
      <c r="J1522" s="15">
        <f>INDEX(MarketCap2!$E$2:$AR$224,MATCH(A1522,MarketCap2!$B$2:$B$224,0),MATCH(G1522,MarketCap2!$E$1:$AR$1,0))</f>
        <v>4947609600</v>
      </c>
      <c r="K1522">
        <f t="shared" si="112"/>
        <v>22.322170387797954</v>
      </c>
      <c r="L1522">
        <f>INDEX('PB2'!$D$2:$AQ$224,MATCH(A1522,'PB2'!$B$2:$B$224,0),MATCH(G1522,'PB2'!$D$1:$AQ$1,0))</f>
        <v>3.7595140933990501</v>
      </c>
      <c r="M1522" s="16">
        <f t="shared" si="113"/>
        <v>0.26599182105894981</v>
      </c>
      <c r="N1522" s="6">
        <f>INDEX('ROA2'!$D$2:$AQ$224,MATCH(A1522,'ROA2'!$B$2:$B$224,0),MATCH(G1522,'ROA2'!$D$1:$AQ$1,0))</f>
        <v>8.6280879974365199</v>
      </c>
      <c r="O1522" s="6">
        <v>2618.3749120000002</v>
      </c>
      <c r="P1522" s="28">
        <v>3.6510310259626243E-3</v>
      </c>
    </row>
    <row r="1523" spans="1:16" x14ac:dyDescent="0.3">
      <c r="A1523" t="s">
        <v>488</v>
      </c>
      <c r="B1523" t="e">
        <f>VLOOKUP(A1523,Sheet3!L:L,1,FALSE)</f>
        <v>#N/A</v>
      </c>
      <c r="C1523" t="str">
        <f>VLOOKUP(A1523,'ALL - prices'!B:C,2,FALSE)</f>
        <v>CCL Industries Inc</v>
      </c>
      <c r="D1523" t="str">
        <f>VLOOKUP(A1523,'ALL - prices'!B:I,8,FALSE)</f>
        <v>Materials</v>
      </c>
      <c r="E1523">
        <v>2015</v>
      </c>
      <c r="F1523" t="s">
        <v>680</v>
      </c>
      <c r="G1523" t="str">
        <f t="shared" si="111"/>
        <v>2015-Q2</v>
      </c>
      <c r="H1523" s="4">
        <f>INDEX('ALL - prices'!$J$3:$DY$219,MATCH('COMBINED DATA'!A1523,'ALL - prices'!$B$3:$B$219,0),MATCH('COMBINED DATA'!G1523,'ALL - prices'!$J$1:$DY$1,0))</f>
        <v>26.8337</v>
      </c>
      <c r="I1523" s="14">
        <f t="shared" si="114"/>
        <v>4.4002908331912192</v>
      </c>
      <c r="J1523" s="15">
        <f>INDEX(MarketCap2!$E$2:$AR$224,MATCH(A1523,MarketCap2!$B$2:$B$224,0),MATCH(G1523,MarketCap2!$E$1:$AR$1,0))</f>
        <v>5332628992</v>
      </c>
      <c r="K1523">
        <f t="shared" si="112"/>
        <v>22.397110197796867</v>
      </c>
      <c r="L1523">
        <f>INDEX('PB2'!$D$2:$AQ$224,MATCH(A1523,'PB2'!$B$2:$B$224,0),MATCH(G1523,'PB2'!$D$1:$AQ$1,0))</f>
        <v>3.6053249835968</v>
      </c>
      <c r="M1523" s="16">
        <f t="shared" si="113"/>
        <v>0.27736750627189355</v>
      </c>
      <c r="N1523" s="6">
        <f>INDEX('ROA2'!$D$2:$AQ$224,MATCH(A1523,'ROA2'!$B$2:$B$224,0),MATCH(G1523,'ROA2'!$D$1:$AQ$1,0))</f>
        <v>8.4713764190673793</v>
      </c>
      <c r="O1523" s="6">
        <v>2845.005056</v>
      </c>
      <c r="P1523" s="28">
        <v>8.6553741009874036E-2</v>
      </c>
    </row>
    <row r="1524" spans="1:16" x14ac:dyDescent="0.3">
      <c r="A1524" t="s">
        <v>488</v>
      </c>
      <c r="B1524" t="e">
        <f>VLOOKUP(A1524,Sheet3!L:L,1,FALSE)</f>
        <v>#N/A</v>
      </c>
      <c r="C1524" t="str">
        <f>VLOOKUP(A1524,'ALL - prices'!B:C,2,FALSE)</f>
        <v>CCL Industries Inc</v>
      </c>
      <c r="D1524" t="str">
        <f>VLOOKUP(A1524,'ALL - prices'!B:I,8,FALSE)</f>
        <v>Materials</v>
      </c>
      <c r="E1524">
        <v>2015</v>
      </c>
      <c r="F1524" t="s">
        <v>681</v>
      </c>
      <c r="G1524" t="str">
        <f t="shared" si="111"/>
        <v>2015-Q3</v>
      </c>
      <c r="H1524" s="4">
        <f>INDEX('ALL - prices'!$J$3:$DY$219,MATCH('COMBINED DATA'!A1524,'ALL - prices'!$B$3:$B$219,0),MATCH('COMBINED DATA'!G1524,'ALL - prices'!$J$1:$DY$1,0))</f>
        <v>32.847200000000001</v>
      </c>
      <c r="I1524" s="14">
        <f t="shared" si="114"/>
        <v>2.6454049247389961</v>
      </c>
      <c r="J1524" s="15">
        <f>INDEX(MarketCap2!$E$2:$AR$224,MATCH(A1524,MarketCap2!$B$2:$B$224,0),MATCH(G1524,MarketCap2!$E$1:$AR$1,0))</f>
        <v>6528008192</v>
      </c>
      <c r="K1524">
        <f t="shared" si="112"/>
        <v>22.599367709509391</v>
      </c>
      <c r="L1524">
        <f>INDEX('PB2'!$D$2:$AQ$224,MATCH(A1524,'PB2'!$B$2:$B$224,0),MATCH(G1524,'PB2'!$D$1:$AQ$1,0))</f>
        <v>4.3795337677001998</v>
      </c>
      <c r="M1524" s="16">
        <f t="shared" si="113"/>
        <v>0.22833480754850405</v>
      </c>
      <c r="N1524" s="6">
        <f>INDEX('ROA2'!$D$2:$AQ$224,MATCH(A1524,'ROA2'!$B$2:$B$224,0),MATCH(G1524,'ROA2'!$D$1:$AQ$1,0))</f>
        <v>9.0405483245849592</v>
      </c>
      <c r="O1524" s="6">
        <v>2907.577088</v>
      </c>
      <c r="P1524" s="28">
        <v>2.1993645272453264E-2</v>
      </c>
    </row>
    <row r="1525" spans="1:16" x14ac:dyDescent="0.3">
      <c r="A1525" t="s">
        <v>488</v>
      </c>
      <c r="B1525" t="e">
        <f>VLOOKUP(A1525,Sheet3!L:L,1,FALSE)</f>
        <v>#N/A</v>
      </c>
      <c r="C1525" t="str">
        <f>VLOOKUP(A1525,'ALL - prices'!B:C,2,FALSE)</f>
        <v>CCL Industries Inc</v>
      </c>
      <c r="D1525" t="str">
        <f>VLOOKUP(A1525,'ALL - prices'!B:I,8,FALSE)</f>
        <v>Materials</v>
      </c>
      <c r="E1525">
        <v>2015</v>
      </c>
      <c r="F1525" t="s">
        <v>682</v>
      </c>
      <c r="G1525" t="str">
        <f t="shared" si="111"/>
        <v>2015-Q4</v>
      </c>
      <c r="H1525" s="4">
        <f>INDEX('ALL - prices'!$J$3:$DY$219,MATCH('COMBINED DATA'!A1525,'ALL - prices'!$B$3:$B$219,0),MATCH('COMBINED DATA'!G1525,'ALL - prices'!$J$1:$DY$1,0))</f>
        <v>39.445300000000003</v>
      </c>
      <c r="I1525" s="14">
        <f t="shared" si="114"/>
        <v>2.9735041117341674</v>
      </c>
      <c r="J1525" s="15">
        <f>INDEX(MarketCap2!$E$2:$AR$224,MATCH(A1525,MarketCap2!$B$2:$B$224,0),MATCH(G1525,MarketCap2!$E$1:$AR$1,0))</f>
        <v>7861528064</v>
      </c>
      <c r="K1525">
        <f t="shared" si="112"/>
        <v>22.785246834670435</v>
      </c>
      <c r="L1525">
        <f>INDEX('PB2'!$D$2:$AQ$224,MATCH(A1525,'PB2'!$B$2:$B$224,0),MATCH(G1525,'PB2'!$D$1:$AQ$1,0))</f>
        <v>4.8553061485290501</v>
      </c>
      <c r="M1525" s="16">
        <f t="shared" si="113"/>
        <v>0.20596023595812948</v>
      </c>
      <c r="N1525" s="6">
        <f>INDEX('ROA2'!$D$2:$AQ$224,MATCH(A1525,'ROA2'!$B$2:$B$224,0),MATCH(G1525,'ROA2'!$D$1:$AQ$1,0))</f>
        <v>9.4739255905151403</v>
      </c>
      <c r="O1525" s="6">
        <v>3065.7139200000001</v>
      </c>
      <c r="P1525" s="28">
        <v>5.4387838125652524E-2</v>
      </c>
    </row>
    <row r="1526" spans="1:16" x14ac:dyDescent="0.3">
      <c r="A1526" t="s">
        <v>488</v>
      </c>
      <c r="B1526" t="e">
        <f>VLOOKUP(A1526,Sheet3!L:L,1,FALSE)</f>
        <v>#N/A</v>
      </c>
      <c r="C1526" t="str">
        <f>VLOOKUP(A1526,'ALL - prices'!B:C,2,FALSE)</f>
        <v>CCL Industries Inc</v>
      </c>
      <c r="D1526" t="str">
        <f>VLOOKUP(A1526,'ALL - prices'!B:I,8,FALSE)</f>
        <v>Materials</v>
      </c>
      <c r="E1526">
        <v>2016</v>
      </c>
      <c r="F1526" t="s">
        <v>679</v>
      </c>
      <c r="G1526" t="str">
        <f t="shared" si="111"/>
        <v>2016-Q1</v>
      </c>
      <c r="H1526" s="4">
        <f>INDEX('ALL - prices'!$J$3:$DY$219,MATCH('COMBINED DATA'!A1526,'ALL - prices'!$B$3:$B$219,0),MATCH('COMBINED DATA'!G1526,'ALL - prices'!$J$1:$DY$1,0))</f>
        <v>43.430100000000003</v>
      </c>
      <c r="I1526" s="14">
        <f t="shared" si="114"/>
        <v>4.9110305132935181</v>
      </c>
      <c r="J1526" s="15">
        <f>INDEX(MarketCap2!$E$2:$AR$224,MATCH(A1526,MarketCap2!$B$2:$B$224,0),MATCH(G1526,MarketCap2!$E$1:$AR$1,0))</f>
        <v>8654417920</v>
      </c>
      <c r="K1526">
        <f t="shared" si="112"/>
        <v>22.881335769702329</v>
      </c>
      <c r="L1526">
        <f>INDEX('PB2'!$D$2:$AQ$224,MATCH(A1526,'PB2'!$B$2:$B$224,0),MATCH(G1526,'PB2'!$D$1:$AQ$1,0))</f>
        <v>5.2768530845642099</v>
      </c>
      <c r="M1526" s="16">
        <f t="shared" si="113"/>
        <v>0.18950688677029659</v>
      </c>
      <c r="N1526" s="6">
        <f>INDEX('ROA2'!$D$2:$AQ$224,MATCH(A1526,'ROA2'!$B$2:$B$224,0),MATCH(G1526,'ROA2'!$D$1:$AQ$1,0))</f>
        <v>9.5176010131835902</v>
      </c>
      <c r="O1526" s="6">
        <v>3582.3050239999998</v>
      </c>
      <c r="P1526" s="28">
        <v>0.16850597201189588</v>
      </c>
    </row>
    <row r="1527" spans="1:16" x14ac:dyDescent="0.3">
      <c r="A1527" t="s">
        <v>488</v>
      </c>
      <c r="B1527" t="e">
        <f>VLOOKUP(A1527,Sheet3!L:L,1,FALSE)</f>
        <v>#N/A</v>
      </c>
      <c r="C1527" t="str">
        <f>VLOOKUP(A1527,'ALL - prices'!B:C,2,FALSE)</f>
        <v>CCL Industries Inc</v>
      </c>
      <c r="D1527" t="str">
        <f>VLOOKUP(A1527,'ALL - prices'!B:I,8,FALSE)</f>
        <v>Materials</v>
      </c>
      <c r="E1527">
        <v>2016</v>
      </c>
      <c r="F1527" t="s">
        <v>680</v>
      </c>
      <c r="G1527" t="str">
        <f t="shared" si="111"/>
        <v>2016-Q2</v>
      </c>
      <c r="H1527" s="4">
        <f>INDEX('ALL - prices'!$J$3:$DY$219,MATCH('COMBINED DATA'!A1527,'ALL - prices'!$B$3:$B$219,0),MATCH('COMBINED DATA'!G1527,'ALL - prices'!$J$1:$DY$1,0))</f>
        <v>39.700000000000003</v>
      </c>
      <c r="I1527" s="14">
        <f t="shared" si="114"/>
        <v>6.0735946771660272</v>
      </c>
      <c r="J1527" s="15">
        <f>INDEX(MarketCap2!$E$2:$AR$224,MATCH(A1527,MarketCap2!$B$2:$B$224,0),MATCH(G1527,MarketCap2!$E$1:$AR$1,0))</f>
        <v>7890319360</v>
      </c>
      <c r="K1527">
        <f t="shared" si="112"/>
        <v>22.788902447537637</v>
      </c>
      <c r="L1527">
        <f>INDEX('PB2'!$D$2:$AQ$224,MATCH(A1527,'PB2'!$B$2:$B$224,0),MATCH(G1527,'PB2'!$D$1:$AQ$1,0))</f>
        <v>4.8093590736389196</v>
      </c>
      <c r="M1527" s="16">
        <f t="shared" si="113"/>
        <v>0.20792791402937752</v>
      </c>
      <c r="N1527" s="6">
        <f>INDEX('ROA2'!$D$2:$AQ$224,MATCH(A1527,'ROA2'!$B$2:$B$224,0),MATCH(G1527,'ROA2'!$D$1:$AQ$1,0))</f>
        <v>9.9202527999877894</v>
      </c>
      <c r="O1527" s="6">
        <v>3539.02592</v>
      </c>
      <c r="P1527" s="28">
        <v>-1.2081356475801804E-2</v>
      </c>
    </row>
    <row r="1528" spans="1:16" x14ac:dyDescent="0.3">
      <c r="A1528" t="s">
        <v>488</v>
      </c>
      <c r="B1528" t="e">
        <f>VLOOKUP(A1528,Sheet3!L:L,1,FALSE)</f>
        <v>#N/A</v>
      </c>
      <c r="C1528" t="str">
        <f>VLOOKUP(A1528,'ALL - prices'!B:C,2,FALSE)</f>
        <v>CCL Industries Inc</v>
      </c>
      <c r="D1528" t="str">
        <f>VLOOKUP(A1528,'ALL - prices'!B:I,8,FALSE)</f>
        <v>Materials</v>
      </c>
      <c r="E1528">
        <v>2016</v>
      </c>
      <c r="F1528" t="s">
        <v>681</v>
      </c>
      <c r="G1528" t="str">
        <f t="shared" si="111"/>
        <v>2016-Q3</v>
      </c>
      <c r="H1528" s="4">
        <f>INDEX('ALL - prices'!$J$3:$DY$219,MATCH('COMBINED DATA'!A1528,'ALL - prices'!$B$3:$B$219,0),MATCH('COMBINED DATA'!G1528,'ALL - prices'!$J$1:$DY$1,0))</f>
        <v>44.695500000000003</v>
      </c>
      <c r="I1528" s="14">
        <f t="shared" si="114"/>
        <v>4.8288102043878247</v>
      </c>
      <c r="J1528" s="15">
        <f>INDEX(MarketCap2!$E$2:$AR$224,MATCH(A1528,MarketCap2!$B$2:$B$224,0),MATCH(G1528,MarketCap2!$E$1:$AR$1,0))</f>
        <v>8880246784</v>
      </c>
      <c r="K1528">
        <f t="shared" si="112"/>
        <v>22.907095184555317</v>
      </c>
      <c r="L1528">
        <f>INDEX('PB2'!$D$2:$AQ$224,MATCH(A1528,'PB2'!$B$2:$B$224,0),MATCH(G1528,'PB2'!$D$1:$AQ$1,0))</f>
        <v>5.0971012115478498</v>
      </c>
      <c r="M1528" s="16">
        <f t="shared" si="113"/>
        <v>0.1961899437536041</v>
      </c>
      <c r="N1528" s="6">
        <f>INDEX('ROA2'!$D$2:$AQ$224,MATCH(A1528,'ROA2'!$B$2:$B$224,0),MATCH(G1528,'ROA2'!$D$1:$AQ$1,0))</f>
        <v>8.4351005554199201</v>
      </c>
      <c r="O1528" s="6">
        <v>4577.9292160000005</v>
      </c>
      <c r="P1528" s="28">
        <v>0.2935562834193654</v>
      </c>
    </row>
    <row r="1529" spans="1:16" x14ac:dyDescent="0.3">
      <c r="A1529" t="s">
        <v>488</v>
      </c>
      <c r="B1529" t="e">
        <f>VLOOKUP(A1529,Sheet3!L:L,1,FALSE)</f>
        <v>#N/A</v>
      </c>
      <c r="C1529" t="str">
        <f>VLOOKUP(A1529,'ALL - prices'!B:C,2,FALSE)</f>
        <v>CCL Industries Inc</v>
      </c>
      <c r="D1529" t="str">
        <f>VLOOKUP(A1529,'ALL - prices'!B:I,8,FALSE)</f>
        <v>Materials</v>
      </c>
      <c r="E1529">
        <v>2016</v>
      </c>
      <c r="F1529" t="s">
        <v>682</v>
      </c>
      <c r="G1529" t="str">
        <f t="shared" si="111"/>
        <v>2016-Q4</v>
      </c>
      <c r="H1529" s="4">
        <f>INDEX('ALL - prices'!$J$3:$DY$219,MATCH('COMBINED DATA'!A1529,'ALL - prices'!$B$3:$B$219,0),MATCH('COMBINED DATA'!G1529,'ALL - prices'!$J$1:$DY$1,0))</f>
        <v>46.777500000000003</v>
      </c>
      <c r="I1529" s="14">
        <f t="shared" si="114"/>
        <v>3.1451640872668833</v>
      </c>
      <c r="J1529" s="15">
        <f>INDEX(MarketCap2!$E$2:$AR$224,MATCH(A1529,MarketCap2!$B$2:$B$224,0),MATCH(G1529,MarketCap2!$E$1:$AR$1,0))</f>
        <v>9309577216</v>
      </c>
      <c r="K1529">
        <f t="shared" si="112"/>
        <v>22.954309515388985</v>
      </c>
      <c r="L1529">
        <f>INDEX('PB2'!$D$2:$AQ$224,MATCH(A1529,'PB2'!$B$2:$B$224,0),MATCH(G1529,'PB2'!$D$1:$AQ$1,0))</f>
        <v>4.8774471282959002</v>
      </c>
      <c r="M1529" s="16">
        <f t="shared" si="113"/>
        <v>0.2050252875522986</v>
      </c>
      <c r="N1529" s="6">
        <f>INDEX('ROA2'!$D$2:$AQ$224,MATCH(A1529,'ROA2'!$B$2:$B$224,0),MATCH(G1529,'ROA2'!$D$1:$AQ$1,0))</f>
        <v>8.2798547744750994</v>
      </c>
      <c r="O1529" s="6">
        <v>4666.2328319999997</v>
      </c>
      <c r="P1529" s="28">
        <v>1.9288986752214396E-2</v>
      </c>
    </row>
    <row r="1530" spans="1:16" x14ac:dyDescent="0.3">
      <c r="A1530" t="s">
        <v>488</v>
      </c>
      <c r="B1530" t="e">
        <f>VLOOKUP(A1530,Sheet3!L:L,1,FALSE)</f>
        <v>#N/A</v>
      </c>
      <c r="C1530" t="str">
        <f>VLOOKUP(A1530,'ALL - prices'!B:C,2,FALSE)</f>
        <v>CCL Industries Inc</v>
      </c>
      <c r="D1530" t="str">
        <f>VLOOKUP(A1530,'ALL - prices'!B:I,8,FALSE)</f>
        <v>Materials</v>
      </c>
      <c r="E1530">
        <v>2017</v>
      </c>
      <c r="F1530" t="s">
        <v>679</v>
      </c>
      <c r="G1530" t="str">
        <f t="shared" si="111"/>
        <v>2017-Q1</v>
      </c>
      <c r="H1530" s="4">
        <f>INDEX('ALL - prices'!$J$3:$DY$219,MATCH('COMBINED DATA'!A1530,'ALL - prices'!$B$3:$B$219,0),MATCH('COMBINED DATA'!G1530,'ALL - prices'!$J$1:$DY$1,0))</f>
        <v>51.546900000000001</v>
      </c>
      <c r="I1530" s="14">
        <f t="shared" si="114"/>
        <v>3.2400212072351215</v>
      </c>
      <c r="J1530" s="15">
        <f>INDEX(MarketCap2!$E$2:$AR$224,MATCH(A1530,MarketCap2!$B$2:$B$224,0),MATCH(G1530,MarketCap2!$E$1:$AR$1,0))</f>
        <v>10222091264</v>
      </c>
      <c r="K1530">
        <f t="shared" si="112"/>
        <v>23.047817025446733</v>
      </c>
      <c r="L1530">
        <f>INDEX('PB2'!$D$2:$AQ$224,MATCH(A1530,'PB2'!$B$2:$B$224,0),MATCH(G1530,'PB2'!$D$1:$AQ$1,0))</f>
        <v>5.5163269042968803</v>
      </c>
      <c r="M1530" s="16">
        <f t="shared" si="113"/>
        <v>0.18128004691329322</v>
      </c>
      <c r="N1530" s="6">
        <f>INDEX('ROA2'!$D$2:$AQ$224,MATCH(A1530,'ROA2'!$B$2:$B$224,0),MATCH(G1530,'ROA2'!$D$1:$AQ$1,0))</f>
        <v>8.3900709152221697</v>
      </c>
      <c r="O1530" s="6">
        <v>4678.8408319999999</v>
      </c>
      <c r="P1530" s="28">
        <v>2.7019654727765147E-3</v>
      </c>
    </row>
    <row r="1531" spans="1:16" x14ac:dyDescent="0.3">
      <c r="A1531" t="s">
        <v>488</v>
      </c>
      <c r="B1531" t="e">
        <f>VLOOKUP(A1531,Sheet3!L:L,1,FALSE)</f>
        <v>#N/A</v>
      </c>
      <c r="C1531" t="str">
        <f>VLOOKUP(A1531,'ALL - prices'!B:C,2,FALSE)</f>
        <v>CCL Industries Inc</v>
      </c>
      <c r="D1531" t="str">
        <f>VLOOKUP(A1531,'ALL - prices'!B:I,8,FALSE)</f>
        <v>Materials</v>
      </c>
      <c r="E1531">
        <v>2017</v>
      </c>
      <c r="F1531" t="s">
        <v>680</v>
      </c>
      <c r="G1531" t="str">
        <f t="shared" si="111"/>
        <v>2017-Q2</v>
      </c>
      <c r="H1531" s="4">
        <f>INDEX('ALL - prices'!$J$3:$DY$219,MATCH('COMBINED DATA'!A1531,'ALL - prices'!$B$3:$B$219,0),MATCH('COMBINED DATA'!G1531,'ALL - prices'!$J$1:$DY$1,0))</f>
        <v>58.381</v>
      </c>
      <c r="I1531" s="14">
        <f t="shared" si="114"/>
        <v>3.08286387673864</v>
      </c>
      <c r="J1531" s="15">
        <f>INDEX(MarketCap2!$E$2:$AR$224,MATCH(A1531,MarketCap2!$B$2:$B$224,0),MATCH(G1531,MarketCap2!$E$1:$AR$1,0))</f>
        <v>11615837184</v>
      </c>
      <c r="K1531">
        <f t="shared" si="112"/>
        <v>23.175635278401693</v>
      </c>
      <c r="L1531">
        <f>INDEX('PB2'!$D$2:$AQ$224,MATCH(A1531,'PB2'!$B$2:$B$224,0),MATCH(G1531,'PB2'!$D$1:$AQ$1,0))</f>
        <v>5.9479551315307599</v>
      </c>
      <c r="M1531" s="16">
        <f t="shared" si="113"/>
        <v>0.16812500731535293</v>
      </c>
      <c r="N1531" s="6">
        <f>INDEX('ROA2'!$D$2:$AQ$224,MATCH(A1531,'ROA2'!$B$2:$B$224,0),MATCH(G1531,'ROA2'!$D$1:$AQ$1,0))</f>
        <v>7.14568996429443</v>
      </c>
      <c r="O1531" s="6">
        <v>6106.8999679999997</v>
      </c>
      <c r="P1531" s="28">
        <v>0.3052164387027389</v>
      </c>
    </row>
    <row r="1532" spans="1:16" x14ac:dyDescent="0.3">
      <c r="A1532" t="s">
        <v>488</v>
      </c>
      <c r="B1532" t="e">
        <f>VLOOKUP(A1532,Sheet3!L:L,1,FALSE)</f>
        <v>#N/A</v>
      </c>
      <c r="C1532" t="str">
        <f>VLOOKUP(A1532,'ALL - prices'!B:C,2,FALSE)</f>
        <v>CCL Industries Inc</v>
      </c>
      <c r="D1532" t="str">
        <f>VLOOKUP(A1532,'ALL - prices'!B:I,8,FALSE)</f>
        <v>Materials</v>
      </c>
      <c r="E1532">
        <v>2017</v>
      </c>
      <c r="F1532" t="s">
        <v>681</v>
      </c>
      <c r="G1532" t="str">
        <f t="shared" si="111"/>
        <v>2017-Q3</v>
      </c>
      <c r="H1532" s="4">
        <f>INDEX('ALL - prices'!$J$3:$DY$219,MATCH('COMBINED DATA'!A1532,'ALL - prices'!$B$3:$B$219,0),MATCH('COMBINED DATA'!G1532,'ALL - prices'!$J$1:$DY$1,0))</f>
        <v>53.835599999999999</v>
      </c>
      <c r="I1532" s="14">
        <f t="shared" si="114"/>
        <v>3.4185635203254585</v>
      </c>
      <c r="J1532" s="15">
        <f>INDEX(MarketCap2!$E$2:$AR$224,MATCH(A1532,MarketCap2!$B$2:$B$224,0),MATCH(G1532,MarketCap2!$E$1:$AR$1,0))</f>
        <v>10680780800</v>
      </c>
      <c r="K1532">
        <f t="shared" si="112"/>
        <v>23.091711776420389</v>
      </c>
      <c r="L1532">
        <f>INDEX('PB2'!$D$2:$AQ$224,MATCH(A1532,'PB2'!$B$2:$B$224,0),MATCH(G1532,'PB2'!$D$1:$AQ$1,0))</f>
        <v>5.3637428283691397</v>
      </c>
      <c r="M1532" s="16">
        <f t="shared" si="113"/>
        <v>0.1864369773119888</v>
      </c>
      <c r="N1532" s="6">
        <f>INDEX('ROA2'!$D$2:$AQ$224,MATCH(A1532,'ROA2'!$B$2:$B$224,0),MATCH(G1532,'ROA2'!$D$1:$AQ$1,0))</f>
        <v>7.1223912239074698</v>
      </c>
      <c r="O1532" s="6">
        <v>6154.8999679999997</v>
      </c>
      <c r="P1532" s="28">
        <v>7.8599617238727954E-3</v>
      </c>
    </row>
    <row r="1533" spans="1:16" x14ac:dyDescent="0.3">
      <c r="A1533" t="s">
        <v>488</v>
      </c>
      <c r="B1533" t="e">
        <f>VLOOKUP(A1533,Sheet3!L:L,1,FALSE)</f>
        <v>#N/A</v>
      </c>
      <c r="C1533" t="str">
        <f>VLOOKUP(A1533,'ALL - prices'!B:C,2,FALSE)</f>
        <v>CCL Industries Inc</v>
      </c>
      <c r="D1533" t="str">
        <f>VLOOKUP(A1533,'ALL - prices'!B:I,8,FALSE)</f>
        <v>Materials</v>
      </c>
      <c r="E1533">
        <v>2017</v>
      </c>
      <c r="F1533" t="s">
        <v>682</v>
      </c>
      <c r="G1533" t="str">
        <f t="shared" si="111"/>
        <v>2017-Q4</v>
      </c>
      <c r="H1533" s="4">
        <f>INDEX('ALL - prices'!$J$3:$DY$219,MATCH('COMBINED DATA'!A1533,'ALL - prices'!$B$3:$B$219,0),MATCH('COMBINED DATA'!G1533,'ALL - prices'!$J$1:$DY$1,0))</f>
        <v>51.886000000000003</v>
      </c>
      <c r="I1533" s="14">
        <f t="shared" si="114"/>
        <v>6.1282873417048602</v>
      </c>
      <c r="J1533" s="15">
        <f>INDEX(MarketCap2!$E$2:$AR$224,MATCH(A1533,MarketCap2!$B$2:$B$224,0),MATCH(G1533,MarketCap2!$E$1:$AR$1,0))</f>
        <v>10273742848</v>
      </c>
      <c r="K1533">
        <f t="shared" si="112"/>
        <v>23.052857239283657</v>
      </c>
      <c r="L1533">
        <f>INDEX('PB2'!$D$2:$AQ$224,MATCH(A1533,'PB2'!$B$2:$B$224,0),MATCH(G1533,'PB2'!$D$1:$AQ$1,0))</f>
        <v>4.7582588195800799</v>
      </c>
      <c r="M1533" s="16">
        <f t="shared" si="113"/>
        <v>0.21016090925635078</v>
      </c>
      <c r="N1533" s="6">
        <f>INDEX('ROA2'!$D$2:$AQ$224,MATCH(A1533,'ROA2'!$B$2:$B$224,0),MATCH(G1533,'ROA2'!$D$1:$AQ$1,0))</f>
        <v>7.4981107711792001</v>
      </c>
      <c r="O1533" s="6">
        <v>6081.2999680000003</v>
      </c>
      <c r="P1533" s="28">
        <v>-1.195795226285625E-2</v>
      </c>
    </row>
    <row r="1534" spans="1:16" x14ac:dyDescent="0.3">
      <c r="A1534" t="s">
        <v>488</v>
      </c>
      <c r="B1534" t="e">
        <f>VLOOKUP(A1534,Sheet3!L:L,1,FALSE)</f>
        <v>#N/A</v>
      </c>
      <c r="C1534" t="str">
        <f>VLOOKUP(A1534,'ALL - prices'!B:C,2,FALSE)</f>
        <v>CCL Industries Inc</v>
      </c>
      <c r="D1534" t="str">
        <f>VLOOKUP(A1534,'ALL - prices'!B:I,8,FALSE)</f>
        <v>Materials</v>
      </c>
      <c r="E1534">
        <v>2018</v>
      </c>
      <c r="F1534" t="s">
        <v>679</v>
      </c>
      <c r="G1534" t="str">
        <f t="shared" si="111"/>
        <v>2018-Q1</v>
      </c>
      <c r="H1534" s="4">
        <f>INDEX('ALL - prices'!$J$3:$DY$219,MATCH('COMBINED DATA'!A1534,'ALL - prices'!$B$3:$B$219,0),MATCH('COMBINED DATA'!G1534,'ALL - prices'!$J$1:$DY$1,0))</f>
        <v>58.218000000000004</v>
      </c>
      <c r="I1534" s="14">
        <f t="shared" si="114"/>
        <v>5.3948529386814617</v>
      </c>
      <c r="J1534" s="15">
        <f>INDEX(MarketCap2!$E$2:$AR$224,MATCH(A1534,MarketCap2!$B$2:$B$224,0),MATCH(G1534,MarketCap2!$E$1:$AR$1,0))</f>
        <v>11500820480</v>
      </c>
      <c r="K1534">
        <f t="shared" si="112"/>
        <v>23.16568421585756</v>
      </c>
      <c r="L1534">
        <f>INDEX('PB2'!$D$2:$AQ$224,MATCH(A1534,'PB2'!$B$2:$B$224,0),MATCH(G1534,'PB2'!$D$1:$AQ$1,0))</f>
        <v>4.7988529205322301</v>
      </c>
      <c r="M1534" s="16">
        <f t="shared" si="113"/>
        <v>0.20838313166911818</v>
      </c>
      <c r="N1534" s="6">
        <f>INDEX('ROA2'!$D$2:$AQ$224,MATCH(A1534,'ROA2'!$B$2:$B$224,0),MATCH(G1534,'ROA2'!$D$1:$AQ$1,0))</f>
        <v>8.7592525482177699</v>
      </c>
      <c r="O1534" s="6">
        <v>6144</v>
      </c>
      <c r="P1534" s="28">
        <v>1.0310300812314696E-2</v>
      </c>
    </row>
    <row r="1535" spans="1:16" x14ac:dyDescent="0.3">
      <c r="A1535" t="s">
        <v>488</v>
      </c>
      <c r="B1535" t="e">
        <f>VLOOKUP(A1535,Sheet3!L:L,1,FALSE)</f>
        <v>#N/A</v>
      </c>
      <c r="C1535" t="str">
        <f>VLOOKUP(A1535,'ALL - prices'!B:C,2,FALSE)</f>
        <v>CCL Industries Inc</v>
      </c>
      <c r="D1535" t="str">
        <f>VLOOKUP(A1535,'ALL - prices'!B:I,8,FALSE)</f>
        <v>Materials</v>
      </c>
      <c r="E1535">
        <v>2018</v>
      </c>
      <c r="F1535" t="s">
        <v>680</v>
      </c>
      <c r="G1535" t="str">
        <f t="shared" si="111"/>
        <v>2018-Q2</v>
      </c>
      <c r="H1535" s="4">
        <f>INDEX('ALL - prices'!$J$3:$DY$219,MATCH('COMBINED DATA'!A1535,'ALL - prices'!$B$3:$B$219,0),MATCH('COMBINED DATA'!G1535,'ALL - prices'!$J$1:$DY$1,0))</f>
        <v>57.804299999999998</v>
      </c>
      <c r="I1535" s="14">
        <f t="shared" si="114"/>
        <v>5.558350749997703</v>
      </c>
      <c r="J1535" s="15">
        <f>INDEX(MarketCap2!$E$2:$AR$224,MATCH(A1535,MarketCap2!$B$2:$B$224,0),MATCH(G1535,MarketCap2!$E$1:$AR$1,0))</f>
        <v>11441100800</v>
      </c>
      <c r="K1535">
        <f t="shared" si="112"/>
        <v>23.160478042045074</v>
      </c>
      <c r="L1535">
        <f>INDEX('PB2'!$D$2:$AQ$224,MATCH(A1535,'PB2'!$B$2:$B$224,0),MATCH(G1535,'PB2'!$D$1:$AQ$1,0))</f>
        <v>4.7373957633972203</v>
      </c>
      <c r="M1535" s="16">
        <f t="shared" si="113"/>
        <v>0.21108643861387946</v>
      </c>
      <c r="N1535" s="6">
        <f>INDEX('ROA2'!$D$2:$AQ$224,MATCH(A1535,'ROA2'!$B$2:$B$224,0),MATCH(G1535,'ROA2'!$D$1:$AQ$1,0))</f>
        <v>8.0363540649414098</v>
      </c>
      <c r="O1535" s="6">
        <v>6458.5000959999998</v>
      </c>
      <c r="P1535" s="28">
        <v>5.1188166666666625E-2</v>
      </c>
    </row>
    <row r="1536" spans="1:16" x14ac:dyDescent="0.3">
      <c r="A1536" t="s">
        <v>488</v>
      </c>
      <c r="B1536" t="e">
        <f>VLOOKUP(A1536,Sheet3!L:L,1,FALSE)</f>
        <v>#N/A</v>
      </c>
      <c r="C1536" t="str">
        <f>VLOOKUP(A1536,'ALL - prices'!B:C,2,FALSE)</f>
        <v>CCL Industries Inc</v>
      </c>
      <c r="D1536" t="str">
        <f>VLOOKUP(A1536,'ALL - prices'!B:I,8,FALSE)</f>
        <v>Materials</v>
      </c>
      <c r="E1536">
        <v>2018</v>
      </c>
      <c r="F1536" t="s">
        <v>681</v>
      </c>
      <c r="G1536" t="str">
        <f t="shared" si="111"/>
        <v>2018-Q3</v>
      </c>
      <c r="H1536" s="4">
        <f>INDEX('ALL - prices'!$J$3:$DY$219,MATCH('COMBINED DATA'!A1536,'ALL - prices'!$B$3:$B$219,0),MATCH('COMBINED DATA'!G1536,'ALL - prices'!$J$1:$DY$1,0))</f>
        <v>52.324800000000003</v>
      </c>
      <c r="I1536" s="14">
        <f t="shared" si="114"/>
        <v>5.6056058479436484</v>
      </c>
      <c r="J1536" s="15">
        <f>INDEX(MarketCap2!$E$2:$AR$224,MATCH(A1536,MarketCap2!$B$2:$B$224,0),MATCH(G1536,MarketCap2!$E$1:$AR$1,0))</f>
        <v>10380112896</v>
      </c>
      <c r="K1536">
        <f t="shared" si="112"/>
        <v>23.063157590925584</v>
      </c>
      <c r="L1536">
        <f>INDEX('PB2'!$D$2:$AQ$224,MATCH(A1536,'PB2'!$B$2:$B$224,0),MATCH(G1536,'PB2'!$D$1:$AQ$1,0))</f>
        <v>4.2562608718872097</v>
      </c>
      <c r="M1536" s="16">
        <f t="shared" si="113"/>
        <v>0.23494800485680847</v>
      </c>
      <c r="N1536" s="6">
        <f>INDEX('ROA2'!$D$2:$AQ$224,MATCH(A1536,'ROA2'!$B$2:$B$224,0),MATCH(G1536,'ROA2'!$D$1:$AQ$1,0))</f>
        <v>7.9818739891052202</v>
      </c>
      <c r="O1536" s="6">
        <v>6776.9000960000003</v>
      </c>
      <c r="P1536" s="28">
        <v>4.9299372186616217E-2</v>
      </c>
    </row>
    <row r="1537" spans="1:16" x14ac:dyDescent="0.3">
      <c r="A1537" t="s">
        <v>488</v>
      </c>
      <c r="B1537" t="e">
        <f>VLOOKUP(A1537,Sheet3!L:L,1,FALSE)</f>
        <v>#N/A</v>
      </c>
      <c r="C1537" t="str">
        <f>VLOOKUP(A1537,'ALL - prices'!B:C,2,FALSE)</f>
        <v>CCL Industries Inc</v>
      </c>
      <c r="D1537" t="str">
        <f>VLOOKUP(A1537,'ALL - prices'!B:I,8,FALSE)</f>
        <v>Materials</v>
      </c>
      <c r="E1537">
        <v>2018</v>
      </c>
      <c r="F1537" t="s">
        <v>682</v>
      </c>
      <c r="G1537" t="str">
        <f t="shared" si="111"/>
        <v>2018-Q4</v>
      </c>
      <c r="H1537" s="4">
        <f>INDEX('ALL - prices'!$J$3:$DY$219,MATCH('COMBINED DATA'!A1537,'ALL - prices'!$B$3:$B$219,0),MATCH('COMBINED DATA'!G1537,'ALL - prices'!$J$1:$DY$1,0))</f>
        <v>45.098999999999997</v>
      </c>
      <c r="I1537" s="14">
        <f t="shared" si="114"/>
        <v>4.5212580915050644</v>
      </c>
      <c r="J1537" s="15">
        <f>INDEX(MarketCap2!$E$2:$AR$224,MATCH(A1537,MarketCap2!$B$2:$B$224,0),MATCH(G1537,MarketCap2!$E$1:$AR$1,0))</f>
        <v>8904209408</v>
      </c>
      <c r="K1537">
        <f t="shared" si="112"/>
        <v>22.909789969061791</v>
      </c>
      <c r="L1537">
        <f>INDEX('PB2'!$D$2:$AQ$224,MATCH(A1537,'PB2'!$B$2:$B$224,0),MATCH(G1537,'PB2'!$D$1:$AQ$1,0))</f>
        <v>3.3278450965881401</v>
      </c>
      <c r="M1537" s="16">
        <f t="shared" si="113"/>
        <v>0.30049475590833419</v>
      </c>
      <c r="N1537" s="6">
        <f>INDEX('ROA2'!$D$2:$AQ$224,MATCH(A1537,'ROA2'!$B$2:$B$224,0),MATCH(G1537,'ROA2'!$D$1:$AQ$1,0))</f>
        <v>8.1850624084472692</v>
      </c>
      <c r="O1537" s="6">
        <v>6671.2002560000001</v>
      </c>
      <c r="P1537" s="28">
        <v>-1.5597078089197232E-2</v>
      </c>
    </row>
    <row r="1538" spans="1:16" x14ac:dyDescent="0.3">
      <c r="A1538" t="s">
        <v>488</v>
      </c>
      <c r="B1538" t="e">
        <f>VLOOKUP(A1538,Sheet3!L:L,1,FALSE)</f>
        <v>#N/A</v>
      </c>
      <c r="C1538" t="str">
        <f>VLOOKUP(A1538,'ALL - prices'!B:C,2,FALSE)</f>
        <v>CCL Industries Inc</v>
      </c>
      <c r="D1538" t="str">
        <f>VLOOKUP(A1538,'ALL - prices'!B:I,8,FALSE)</f>
        <v>Materials</v>
      </c>
      <c r="E1538">
        <v>2019</v>
      </c>
      <c r="F1538" t="s">
        <v>679</v>
      </c>
      <c r="G1538" t="str">
        <f t="shared" si="111"/>
        <v>2019-Q1</v>
      </c>
      <c r="H1538" s="4">
        <f>INDEX('ALL - prices'!$J$3:$DY$219,MATCH('COMBINED DATA'!A1538,'ALL - prices'!$B$3:$B$219,0),MATCH('COMBINED DATA'!G1538,'ALL - prices'!$J$1:$DY$1,0))</f>
        <v>48.892499999999998</v>
      </c>
      <c r="I1538" s="14">
        <f t="shared" si="114"/>
        <v>7.8178586377600698</v>
      </c>
      <c r="J1538" s="15">
        <f>INDEX(MarketCap2!$E$2:$AR$224,MATCH(A1538,MarketCap2!$B$2:$B$224,0),MATCH(G1538,MarketCap2!$E$1:$AR$1,0))</f>
        <v>9633829888</v>
      </c>
      <c r="K1538">
        <f t="shared" si="112"/>
        <v>22.988546687535393</v>
      </c>
      <c r="L1538">
        <f>INDEX('PB2'!$D$2:$AQ$224,MATCH(A1538,'PB2'!$B$2:$B$224,0),MATCH(G1538,'PB2'!$D$1:$AQ$1,0))</f>
        <v>3.5263659954071001</v>
      </c>
      <c r="M1538" s="16">
        <f t="shared" si="113"/>
        <v>0.28357805210872766</v>
      </c>
      <c r="N1538" s="6">
        <f>INDEX('ROA2'!$D$2:$AQ$224,MATCH(A1538,'ROA2'!$B$2:$B$224,0),MATCH(G1538,'ROA2'!$D$1:$AQ$1,0))</f>
        <v>7.0864591598510698</v>
      </c>
      <c r="O1538" s="6">
        <v>7027.5998719999998</v>
      </c>
      <c r="P1538" s="28">
        <v>5.3423612292174565E-2</v>
      </c>
    </row>
    <row r="1539" spans="1:16" x14ac:dyDescent="0.3">
      <c r="A1539" t="s">
        <v>488</v>
      </c>
      <c r="B1539" t="e">
        <f>VLOOKUP(A1539,Sheet3!L:L,1,FALSE)</f>
        <v>#N/A</v>
      </c>
      <c r="C1539" t="str">
        <f>VLOOKUP(A1539,'ALL - prices'!B:C,2,FALSE)</f>
        <v>CCL Industries Inc</v>
      </c>
      <c r="D1539" t="str">
        <f>VLOOKUP(A1539,'ALL - prices'!B:I,8,FALSE)</f>
        <v>Materials</v>
      </c>
      <c r="E1539">
        <v>2019</v>
      </c>
      <c r="F1539" t="s">
        <v>680</v>
      </c>
      <c r="G1539" t="str">
        <f t="shared" si="111"/>
        <v>2019-Q2</v>
      </c>
      <c r="H1539" s="4">
        <f>INDEX('ALL - prices'!$J$3:$DY$219,MATCH('COMBINED DATA'!A1539,'ALL - prices'!$B$3:$B$219,0),MATCH('COMBINED DATA'!G1539,'ALL - prices'!$J$1:$DY$1,0))</f>
        <v>58.192500000000003</v>
      </c>
      <c r="I1539" s="14">
        <f t="shared" si="114"/>
        <v>5.700253108707817</v>
      </c>
      <c r="J1539" s="15">
        <f>INDEX(MarketCap2!$E$2:$AR$224,MATCH(A1539,MarketCap2!$B$2:$B$224,0),MATCH(G1539,MarketCap2!$E$1:$AR$1,0))</f>
        <v>11430798336</v>
      </c>
      <c r="K1539">
        <f t="shared" si="112"/>
        <v>23.159577157983328</v>
      </c>
      <c r="L1539">
        <f>INDEX('PB2'!$D$2:$AQ$224,MATCH(A1539,'PB2'!$B$2:$B$224,0),MATCH(G1539,'PB2'!$D$1:$AQ$1,0))</f>
        <v>4.1653060913085902</v>
      </c>
      <c r="M1539" s="16">
        <f t="shared" si="113"/>
        <v>0.24007839473949338</v>
      </c>
      <c r="N1539" s="6">
        <f>INDEX('ROA2'!$D$2:$AQ$224,MATCH(A1539,'ROA2'!$B$2:$B$224,0),MATCH(G1539,'ROA2'!$D$1:$AQ$1,0))</f>
        <v>6.9559059143066397</v>
      </c>
      <c r="O1539" s="6">
        <v>7101.1998720000001</v>
      </c>
      <c r="P1539" s="28">
        <v>1.0472992392928367E-2</v>
      </c>
    </row>
    <row r="1540" spans="1:16" x14ac:dyDescent="0.3">
      <c r="A1540" t="s">
        <v>488</v>
      </c>
      <c r="B1540" t="e">
        <f>VLOOKUP(A1540,Sheet3!L:L,1,FALSE)</f>
        <v>#N/A</v>
      </c>
      <c r="C1540" t="str">
        <f>VLOOKUP(A1540,'ALL - prices'!B:C,2,FALSE)</f>
        <v>CCL Industries Inc</v>
      </c>
      <c r="D1540" t="str">
        <f>VLOOKUP(A1540,'ALL - prices'!B:I,8,FALSE)</f>
        <v>Materials</v>
      </c>
      <c r="E1540">
        <v>2019</v>
      </c>
      <c r="F1540" t="s">
        <v>681</v>
      </c>
      <c r="G1540" t="str">
        <f t="shared" si="111"/>
        <v>2019-Q3</v>
      </c>
      <c r="H1540" s="4">
        <f>INDEX('ALL - prices'!$J$3:$DY$219,MATCH('COMBINED DATA'!A1540,'ALL - prices'!$B$3:$B$219,0),MATCH('COMBINED DATA'!G1540,'ALL - prices'!$J$1:$DY$1,0))</f>
        <v>48.569299999999998</v>
      </c>
      <c r="I1540" s="14">
        <f t="shared" si="114"/>
        <v>5.4478366994004057</v>
      </c>
      <c r="J1540" s="15">
        <f>INDEX(MarketCap2!$E$2:$AR$224,MATCH(A1540,MarketCap2!$B$2:$B$224,0),MATCH(G1540,MarketCap2!$E$1:$AR$1,0))</f>
        <v>9557606400</v>
      </c>
      <c r="K1540">
        <f t="shared" si="112"/>
        <v>22.980603156091238</v>
      </c>
      <c r="L1540">
        <f>INDEX('PB2'!$D$2:$AQ$224,MATCH(A1540,'PB2'!$B$2:$B$224,0),MATCH(G1540,'PB2'!$D$1:$AQ$1,0))</f>
        <v>3.3940129280090301</v>
      </c>
      <c r="M1540" s="16">
        <f t="shared" si="113"/>
        <v>0.2946364734640573</v>
      </c>
      <c r="N1540" s="6">
        <f>INDEX('ROA2'!$D$2:$AQ$224,MATCH(A1540,'ROA2'!$B$2:$B$224,0),MATCH(G1540,'ROA2'!$D$1:$AQ$1,0))</f>
        <v>6.8375821113586399</v>
      </c>
      <c r="O1540" s="6">
        <v>7023.3000959999999</v>
      </c>
      <c r="P1540" s="28">
        <v>-1.0969945559082019E-2</v>
      </c>
    </row>
    <row r="1541" spans="1:16" x14ac:dyDescent="0.3">
      <c r="A1541" t="s">
        <v>488</v>
      </c>
      <c r="B1541" t="e">
        <f>VLOOKUP(A1541,Sheet3!L:L,1,FALSE)</f>
        <v>#N/A</v>
      </c>
      <c r="C1541" t="str">
        <f>VLOOKUP(A1541,'ALL - prices'!B:C,2,FALSE)</f>
        <v>CCL Industries Inc</v>
      </c>
      <c r="D1541" t="str">
        <f>VLOOKUP(A1541,'ALL - prices'!B:I,8,FALSE)</f>
        <v>Materials</v>
      </c>
      <c r="E1541">
        <v>2019</v>
      </c>
      <c r="F1541" t="s">
        <v>682</v>
      </c>
      <c r="G1541" t="str">
        <f t="shared" si="111"/>
        <v>2019-Q4</v>
      </c>
      <c r="H1541" s="4">
        <f>INDEX('ALL - prices'!$J$3:$DY$219,MATCH('COMBINED DATA'!A1541,'ALL - prices'!$B$3:$B$219,0),MATCH('COMBINED DATA'!G1541,'ALL - prices'!$J$1:$DY$1,0))</f>
        <v>50.427900000000001</v>
      </c>
      <c r="I1541" s="14">
        <f t="shared" si="114"/>
        <v>6.6626181267827054</v>
      </c>
      <c r="J1541" s="15">
        <f>INDEX(MarketCap2!$E$2:$AR$224,MATCH(A1541,MarketCap2!$B$2:$B$224,0),MATCH(G1541,MarketCap2!$E$1:$AR$1,0))</f>
        <v>9873208320</v>
      </c>
      <c r="K1541">
        <f t="shared" si="112"/>
        <v>23.013090695322738</v>
      </c>
      <c r="L1541">
        <f>INDEX('PB2'!$D$2:$AQ$224,MATCH(A1541,'PB2'!$B$2:$B$224,0),MATCH(G1541,'PB2'!$D$1:$AQ$1,0))</f>
        <v>3.4096529483795202</v>
      </c>
      <c r="M1541" s="16">
        <f t="shared" si="113"/>
        <v>0.29328498094659822</v>
      </c>
      <c r="N1541" s="6">
        <f>INDEX('ROA2'!$D$2:$AQ$224,MATCH(A1541,'ROA2'!$B$2:$B$224,0),MATCH(G1541,'ROA2'!$D$1:$AQ$1,0))</f>
        <v>7.0847978591918999</v>
      </c>
      <c r="O1541" s="6">
        <v>7070.900224</v>
      </c>
      <c r="P1541" s="28">
        <v>6.7774589365916281E-3</v>
      </c>
    </row>
    <row r="1542" spans="1:16" x14ac:dyDescent="0.3">
      <c r="A1542" t="s">
        <v>488</v>
      </c>
      <c r="B1542" t="e">
        <f>VLOOKUP(A1542,Sheet3!L:L,1,FALSE)</f>
        <v>#N/A</v>
      </c>
      <c r="C1542" t="str">
        <f>VLOOKUP(A1542,'ALL - prices'!B:C,2,FALSE)</f>
        <v>CCL Industries Inc</v>
      </c>
      <c r="D1542" t="str">
        <f>VLOOKUP(A1542,'ALL - prices'!B:I,8,FALSE)</f>
        <v>Materials</v>
      </c>
      <c r="E1542">
        <v>2020</v>
      </c>
      <c r="F1542" t="s">
        <v>679</v>
      </c>
      <c r="G1542" t="str">
        <f t="shared" si="111"/>
        <v>2020-Q1</v>
      </c>
      <c r="H1542" s="4">
        <f>INDEX('ALL - prices'!$J$3:$DY$219,MATCH('COMBINED DATA'!A1542,'ALL - prices'!$B$3:$B$219,0),MATCH('COMBINED DATA'!G1542,'ALL - prices'!$J$1:$DY$1,0))</f>
        <v>39.168300000000002</v>
      </c>
      <c r="I1542" s="14">
        <f t="shared" si="114"/>
        <v>10.253376686080841</v>
      </c>
      <c r="J1542" s="15">
        <f>INDEX(MarketCap2!$E$2:$AR$224,MATCH(A1542,MarketCap2!$B$2:$B$224,0),MATCH(G1542,MarketCap2!$E$1:$AR$1,0))</f>
        <v>7674911744</v>
      </c>
      <c r="K1542">
        <f t="shared" si="112"/>
        <v>22.761222631200461</v>
      </c>
      <c r="L1542">
        <f>INDEX('PB2'!$D$2:$AQ$224,MATCH(A1542,'PB2'!$B$2:$B$224,0),MATCH(G1542,'PB2'!$D$1:$AQ$1,0))</f>
        <v>2.4817481040954599</v>
      </c>
      <c r="M1542" s="16">
        <f t="shared" si="113"/>
        <v>0.40294178057384961</v>
      </c>
      <c r="N1542" s="6">
        <f>INDEX('ROA2'!$D$2:$AQ$224,MATCH(A1542,'ROA2'!$B$2:$B$224,0),MATCH(G1542,'ROA2'!$D$1:$AQ$1,0))</f>
        <v>6.7825050354003897</v>
      </c>
      <c r="O1542" s="6">
        <v>7038.0001279999997</v>
      </c>
      <c r="P1542" s="28">
        <v>-4.6528864724085664E-3</v>
      </c>
    </row>
    <row r="1543" spans="1:16" x14ac:dyDescent="0.3">
      <c r="A1543" t="s">
        <v>488</v>
      </c>
      <c r="B1543" t="e">
        <f>VLOOKUP(A1543,Sheet3!L:L,1,FALSE)</f>
        <v>#N/A</v>
      </c>
      <c r="C1543" t="str">
        <f>VLOOKUP(A1543,'ALL - prices'!B:C,2,FALSE)</f>
        <v>CCL Industries Inc</v>
      </c>
      <c r="D1543" t="str">
        <f>VLOOKUP(A1543,'ALL - prices'!B:I,8,FALSE)</f>
        <v>Materials</v>
      </c>
      <c r="E1543">
        <v>2020</v>
      </c>
      <c r="F1543" t="s">
        <v>680</v>
      </c>
      <c r="G1543" t="str">
        <f t="shared" si="111"/>
        <v>2020-Q2</v>
      </c>
      <c r="H1543" s="4">
        <f>INDEX('ALL - prices'!$J$3:$DY$219,MATCH('COMBINED DATA'!A1543,'ALL - prices'!$B$3:$B$219,0),MATCH('COMBINED DATA'!G1543,'ALL - prices'!$J$1:$DY$1,0))</f>
        <v>40.327100000000002</v>
      </c>
      <c r="I1543" s="14">
        <f t="shared" si="114"/>
        <v>8.2603778321071726</v>
      </c>
      <c r="J1543" s="15">
        <f>INDEX(MarketCap2!$E$2:$AR$224,MATCH(A1543,MarketCap2!$B$2:$B$224,0),MATCH(G1543,MarketCap2!$E$1:$AR$1,0))</f>
        <v>7832723456</v>
      </c>
      <c r="K1543">
        <f t="shared" si="112"/>
        <v>22.781576109716575</v>
      </c>
      <c r="L1543">
        <f>INDEX('PB2'!$D$2:$AQ$224,MATCH(A1543,'PB2'!$B$2:$B$224,0),MATCH(G1543,'PB2'!$D$1:$AQ$1,0))</f>
        <v>2.55985808372498</v>
      </c>
      <c r="M1543" s="16">
        <f t="shared" si="113"/>
        <v>0.39064665590556841</v>
      </c>
      <c r="N1543" s="6">
        <f>INDEX('ROA2'!$D$2:$AQ$224,MATCH(A1543,'ROA2'!$B$2:$B$224,0),MATCH(G1543,'ROA2'!$D$1:$AQ$1,0))</f>
        <v>6.6002058982849103</v>
      </c>
      <c r="O1543" s="6">
        <v>7443.800064</v>
      </c>
      <c r="P1543" s="28">
        <v>5.7658415546991075E-2</v>
      </c>
    </row>
    <row r="1544" spans="1:16" x14ac:dyDescent="0.3">
      <c r="A1544" t="s">
        <v>488</v>
      </c>
      <c r="B1544" t="e">
        <f>VLOOKUP(A1544,Sheet3!L:L,1,FALSE)</f>
        <v>#N/A</v>
      </c>
      <c r="C1544" t="str">
        <f>VLOOKUP(A1544,'ALL - prices'!B:C,2,FALSE)</f>
        <v>CCL Industries Inc</v>
      </c>
      <c r="D1544" t="str">
        <f>VLOOKUP(A1544,'ALL - prices'!B:I,8,FALSE)</f>
        <v>Materials</v>
      </c>
      <c r="E1544">
        <v>2020</v>
      </c>
      <c r="F1544" t="s">
        <v>681</v>
      </c>
      <c r="G1544" t="str">
        <f t="shared" si="111"/>
        <v>2020-Q3</v>
      </c>
      <c r="H1544" s="4">
        <f>INDEX('ALL - prices'!$J$3:$DY$219,MATCH('COMBINED DATA'!A1544,'ALL - prices'!$B$3:$B$219,0),MATCH('COMBINED DATA'!G1544,'ALL - prices'!$J$1:$DY$1,0))</f>
        <v>47.360900000000001</v>
      </c>
      <c r="I1544" s="14">
        <f t="shared" si="114"/>
        <v>5.0099794539665199</v>
      </c>
      <c r="J1544" s="15">
        <f>INDEX(MarketCap2!$E$2:$AR$224,MATCH(A1544,MarketCap2!$B$2:$B$224,0),MATCH(G1544,MarketCap2!$E$1:$AR$1,0))</f>
        <v>9181581312</v>
      </c>
      <c r="K1544">
        <f t="shared" si="112"/>
        <v>22.940465282953564</v>
      </c>
      <c r="L1544">
        <f>INDEX('PB2'!$D$2:$AQ$224,MATCH(A1544,'PB2'!$B$2:$B$224,0),MATCH(G1544,'PB2'!$D$1:$AQ$1,0))</f>
        <v>2.8895020484924299</v>
      </c>
      <c r="M1544" s="16">
        <f t="shared" si="113"/>
        <v>0.34608039143690533</v>
      </c>
      <c r="N1544" s="6">
        <f>INDEX('ROA2'!$D$2:$AQ$224,MATCH(A1544,'ROA2'!$B$2:$B$224,0),MATCH(G1544,'ROA2'!$D$1:$AQ$1,0))</f>
        <v>6.4422688484191903</v>
      </c>
      <c r="O1544" s="6">
        <v>7338.1002239999998</v>
      </c>
      <c r="P1544" s="28">
        <v>-1.41997150771405E-2</v>
      </c>
    </row>
    <row r="1545" spans="1:16" x14ac:dyDescent="0.3">
      <c r="A1545" t="s">
        <v>488</v>
      </c>
      <c r="B1545" t="e">
        <f>VLOOKUP(A1545,Sheet3!L:L,1,FALSE)</f>
        <v>#N/A</v>
      </c>
      <c r="C1545" t="str">
        <f>VLOOKUP(A1545,'ALL - prices'!B:C,2,FALSE)</f>
        <v>CCL Industries Inc</v>
      </c>
      <c r="D1545" t="str">
        <f>VLOOKUP(A1545,'ALL - prices'!B:I,8,FALSE)</f>
        <v>Materials</v>
      </c>
      <c r="E1545">
        <v>2020</v>
      </c>
      <c r="F1545" t="s">
        <v>682</v>
      </c>
      <c r="G1545" t="str">
        <f t="shared" si="111"/>
        <v>2020-Q4</v>
      </c>
      <c r="H1545" s="4">
        <f>INDEX('ALL - prices'!$J$3:$DY$219,MATCH('COMBINED DATA'!A1545,'ALL - prices'!$B$3:$B$219,0),MATCH('COMBINED DATA'!G1545,'ALL - prices'!$J$1:$DY$1,0))</f>
        <v>53.472299999999997</v>
      </c>
      <c r="I1545" s="14">
        <f t="shared" si="114"/>
        <v>1.3902648629547758</v>
      </c>
      <c r="J1545" s="15">
        <f>INDEX(MarketCap2!$E$2:$AR$224,MATCH(A1545,MarketCap2!$B$2:$B$224,0),MATCH(G1545,MarketCap2!$E$1:$AR$1,0))</f>
        <v>10357408768</v>
      </c>
      <c r="K1545">
        <f t="shared" si="112"/>
        <v>23.060967923573877</v>
      </c>
      <c r="L1545">
        <f>INDEX('PB2'!$D$2:$AQ$224,MATCH(A1545,'PB2'!$B$2:$B$224,0),MATCH(G1545,'PB2'!$D$1:$AQ$1,0))</f>
        <v>2.94742703437805</v>
      </c>
      <c r="M1545" s="16">
        <f t="shared" si="113"/>
        <v>0.33927896715889849</v>
      </c>
      <c r="N1545" s="6">
        <f>INDEX('ROA2'!$D$2:$AQ$224,MATCH(A1545,'ROA2'!$B$2:$B$224,0),MATCH(G1545,'ROA2'!$D$1:$AQ$1,0))</f>
        <v>6.7175321578979501</v>
      </c>
      <c r="O1545" s="6">
        <v>7464.2001920000002</v>
      </c>
      <c r="P1545" s="28">
        <v>1.7184279874997856E-2</v>
      </c>
    </row>
    <row r="1546" spans="1:16" x14ac:dyDescent="0.3">
      <c r="A1546" t="s">
        <v>488</v>
      </c>
      <c r="B1546" t="e">
        <f>VLOOKUP(A1546,Sheet3!L:L,1,FALSE)</f>
        <v>#N/A</v>
      </c>
      <c r="C1546" t="str">
        <f>VLOOKUP(A1546,'ALL - prices'!B:C,2,FALSE)</f>
        <v>CCL Industries Inc</v>
      </c>
      <c r="D1546" t="str">
        <f>VLOOKUP(A1546,'ALL - prices'!B:I,8,FALSE)</f>
        <v>Materials</v>
      </c>
      <c r="E1546">
        <v>2021</v>
      </c>
      <c r="F1546" t="s">
        <v>679</v>
      </c>
      <c r="G1546" t="str">
        <f t="shared" si="111"/>
        <v>2021-Q1</v>
      </c>
      <c r="H1546" s="4">
        <f>INDEX('ALL - prices'!$J$3:$DY$219,MATCH('COMBINED DATA'!A1546,'ALL - prices'!$B$3:$B$219,0),MATCH('COMBINED DATA'!G1546,'ALL - prices'!$J$1:$DY$1,0))</f>
        <v>64.521699999999996</v>
      </c>
      <c r="I1546" s="14">
        <f t="shared" si="114"/>
        <v>4.9814792562049268</v>
      </c>
      <c r="J1546" s="15">
        <f>INDEX(MarketCap2!$E$2:$AR$224,MATCH(A1546,MarketCap2!$B$2:$B$224,0),MATCH(G1546,MarketCap2!$E$1:$AR$1,0))</f>
        <v>12470889472</v>
      </c>
      <c r="K1546">
        <f t="shared" si="112"/>
        <v>23.246662923044045</v>
      </c>
      <c r="L1546">
        <f>INDEX('PB2'!$D$2:$AQ$224,MATCH(A1546,'PB2'!$B$2:$B$224,0),MATCH(G1546,'PB2'!$D$1:$AQ$1,0))</f>
        <v>3.7151501178741499</v>
      </c>
      <c r="M1546" s="16">
        <f t="shared" si="113"/>
        <v>0.26916812733591799</v>
      </c>
      <c r="N1546" s="6">
        <f>INDEX('ROA2'!$D$2:$AQ$224,MATCH(A1546,'ROA2'!$B$2:$B$224,0),MATCH(G1546,'ROA2'!$D$1:$AQ$1,0))</f>
        <v>7.3698930740356499</v>
      </c>
      <c r="O1546" s="6">
        <v>7336.6999040000001</v>
      </c>
      <c r="P1546" s="28">
        <v>-1.7081574009316199E-2</v>
      </c>
    </row>
    <row r="1547" spans="1:16" x14ac:dyDescent="0.3">
      <c r="A1547" t="s">
        <v>488</v>
      </c>
      <c r="B1547" t="e">
        <f>VLOOKUP(A1547,Sheet3!L:L,1,FALSE)</f>
        <v>#N/A</v>
      </c>
      <c r="C1547" t="str">
        <f>VLOOKUP(A1547,'ALL - prices'!B:C,2,FALSE)</f>
        <v>CCL Industries Inc</v>
      </c>
      <c r="D1547" t="str">
        <f>VLOOKUP(A1547,'ALL - prices'!B:I,8,FALSE)</f>
        <v>Materials</v>
      </c>
      <c r="E1547">
        <v>2021</v>
      </c>
      <c r="F1547" t="s">
        <v>680</v>
      </c>
      <c r="G1547" t="str">
        <f t="shared" si="111"/>
        <v>2021-Q2</v>
      </c>
      <c r="H1547" s="4">
        <f>INDEX('ALL - prices'!$J$3:$DY$219,MATCH('COMBINED DATA'!A1547,'ALL - prices'!$B$3:$B$219,0),MATCH('COMBINED DATA'!G1547,'ALL - prices'!$J$1:$DY$1,0))</f>
        <v>63.555599999999998</v>
      </c>
      <c r="I1547" s="14">
        <f t="shared" si="114"/>
        <v>4.5898045644667711</v>
      </c>
      <c r="J1547" s="15">
        <f>INDEX(MarketCap2!$E$2:$AR$224,MATCH(A1547,MarketCap2!$B$2:$B$224,0),MATCH(G1547,MarketCap2!$E$1:$AR$1,0))</f>
        <v>12253625344</v>
      </c>
      <c r="K1547">
        <f t="shared" si="112"/>
        <v>23.229087676602614</v>
      </c>
      <c r="L1547">
        <f>INDEX('PB2'!$D$2:$AQ$224,MATCH(A1547,'PB2'!$B$2:$B$224,0),MATCH(G1547,'PB2'!$D$1:$AQ$1,0))</f>
        <v>3.29932689666748</v>
      </c>
      <c r="M1547" s="16">
        <f t="shared" si="113"/>
        <v>0.303092124945261</v>
      </c>
      <c r="N1547" s="6">
        <f>INDEX('ROA2'!$D$2:$AQ$224,MATCH(A1547,'ROA2'!$B$2:$B$224,0),MATCH(G1547,'ROA2'!$D$1:$AQ$1,0))</f>
        <v>7.5173301696777299</v>
      </c>
      <c r="O1547" s="6">
        <v>7213.0001920000004</v>
      </c>
      <c r="P1547" s="28">
        <v>-1.6860402308748929E-2</v>
      </c>
    </row>
    <row r="1548" spans="1:16" x14ac:dyDescent="0.3">
      <c r="A1548" t="s">
        <v>488</v>
      </c>
      <c r="B1548" t="e">
        <f>VLOOKUP(A1548,Sheet3!L:L,1,FALSE)</f>
        <v>#N/A</v>
      </c>
      <c r="C1548" t="str">
        <f>VLOOKUP(A1548,'ALL - prices'!B:C,2,FALSE)</f>
        <v>CCL Industries Inc</v>
      </c>
      <c r="D1548" t="str">
        <f>VLOOKUP(A1548,'ALL - prices'!B:I,8,FALSE)</f>
        <v>Materials</v>
      </c>
      <c r="E1548">
        <v>2021</v>
      </c>
      <c r="F1548" t="s">
        <v>681</v>
      </c>
      <c r="G1548" t="str">
        <f t="shared" si="111"/>
        <v>2021-Q3</v>
      </c>
      <c r="H1548" s="4">
        <f>INDEX('ALL - prices'!$J$3:$DY$219,MATCH('COMBINED DATA'!A1548,'ALL - prices'!$B$3:$B$219,0),MATCH('COMBINED DATA'!G1548,'ALL - prices'!$J$1:$DY$1,0))</f>
        <v>61.247900000000001</v>
      </c>
      <c r="I1548" s="14">
        <f t="shared" si="114"/>
        <v>5.0905027770676377</v>
      </c>
      <c r="J1548" s="15">
        <f>INDEX(MarketCap2!$E$2:$AR$224,MATCH(A1548,MarketCap2!$B$2:$B$224,0),MATCH(G1548,MarketCap2!$E$1:$AR$1,0))</f>
        <v>11792178176</v>
      </c>
      <c r="K1548">
        <f t="shared" si="112"/>
        <v>23.190702282184258</v>
      </c>
      <c r="L1548">
        <f>INDEX('PB2'!$D$2:$AQ$224,MATCH(A1548,'PB2'!$B$2:$B$224,0),MATCH(G1548,'PB2'!$D$1:$AQ$1,0))</f>
        <v>3.2256391048431401</v>
      </c>
      <c r="M1548" s="16">
        <f t="shared" si="113"/>
        <v>0.31001608285891274</v>
      </c>
      <c r="N1548" s="6">
        <f>INDEX('ROA2'!$D$2:$AQ$224,MATCH(A1548,'ROA2'!$B$2:$B$224,0),MATCH(G1548,'ROA2'!$D$1:$AQ$1,0))</f>
        <v>8.1599349975585902</v>
      </c>
      <c r="O1548" s="6">
        <v>7367.9001600000001</v>
      </c>
      <c r="P1548" s="28">
        <v>2.1475109368747913E-2</v>
      </c>
    </row>
    <row r="1549" spans="1:16" x14ac:dyDescent="0.3">
      <c r="A1549" t="s">
        <v>488</v>
      </c>
      <c r="B1549" t="e">
        <f>VLOOKUP(A1549,Sheet3!L:L,1,FALSE)</f>
        <v>#N/A</v>
      </c>
      <c r="C1549" t="str">
        <f>VLOOKUP(A1549,'ALL - prices'!B:C,2,FALSE)</f>
        <v>CCL Industries Inc</v>
      </c>
      <c r="D1549" t="str">
        <f>VLOOKUP(A1549,'ALL - prices'!B:I,8,FALSE)</f>
        <v>Materials</v>
      </c>
      <c r="E1549">
        <v>2021</v>
      </c>
      <c r="F1549" t="s">
        <v>682</v>
      </c>
      <c r="G1549" t="str">
        <f t="shared" si="111"/>
        <v>2021-Q4</v>
      </c>
      <c r="H1549" s="4">
        <f>INDEX('ALL - prices'!$J$3:$DY$219,MATCH('COMBINED DATA'!A1549,'ALL - prices'!$B$3:$B$219,0),MATCH('COMBINED DATA'!G1549,'ALL - prices'!$J$1:$DY$1,0))</f>
        <v>63.539900000000003</v>
      </c>
      <c r="I1549" s="14">
        <f t="shared" si="114"/>
        <v>4.5193879935045764</v>
      </c>
      <c r="J1549" s="15">
        <f>INDEX(MarketCap2!$E$2:$AR$224,MATCH(A1549,MarketCap2!$B$2:$B$224,0),MATCH(G1549,MarketCap2!$E$1:$AR$1,0))</f>
        <v>12242460672</v>
      </c>
      <c r="K1549">
        <f t="shared" si="112"/>
        <v>23.228176129119824</v>
      </c>
      <c r="L1549">
        <f>INDEX('PB2'!$D$2:$AQ$224,MATCH(A1549,'PB2'!$B$2:$B$224,0),MATCH(G1549,'PB2'!$D$1:$AQ$1,0))</f>
        <v>3.26206707954407</v>
      </c>
      <c r="M1549" s="16">
        <f t="shared" si="113"/>
        <v>0.30655408844007193</v>
      </c>
      <c r="N1549" s="6">
        <f>INDEX('ROA2'!$D$2:$AQ$224,MATCH(A1549,'ROA2'!$B$2:$B$224,0),MATCH(G1549,'ROA2'!$D$1:$AQ$1,0))</f>
        <v>7.9998931884765598</v>
      </c>
      <c r="O1549" s="6">
        <v>7536</v>
      </c>
      <c r="P1549" s="28">
        <v>2.2815162576795809E-2</v>
      </c>
    </row>
    <row r="1550" spans="1:16" x14ac:dyDescent="0.3">
      <c r="A1550" t="s">
        <v>488</v>
      </c>
      <c r="B1550" t="e">
        <f>VLOOKUP(A1550,Sheet3!L:L,1,FALSE)</f>
        <v>#N/A</v>
      </c>
      <c r="C1550" t="str">
        <f>VLOOKUP(A1550,'ALL - prices'!B:C,2,FALSE)</f>
        <v>CCL Industries Inc</v>
      </c>
      <c r="D1550" t="str">
        <f>VLOOKUP(A1550,'ALL - prices'!B:I,8,FALSE)</f>
        <v>Materials</v>
      </c>
      <c r="E1550">
        <v>2022</v>
      </c>
      <c r="F1550" t="s">
        <v>679</v>
      </c>
      <c r="G1550" t="str">
        <f t="shared" si="111"/>
        <v>2022-Q1</v>
      </c>
      <c r="H1550" s="4">
        <f>INDEX('ALL - prices'!$J$3:$DY$219,MATCH('COMBINED DATA'!A1550,'ALL - prices'!$B$3:$B$219,0),MATCH('COMBINED DATA'!G1550,'ALL - prices'!$J$1:$DY$1,0))</f>
        <v>53.057000000000002</v>
      </c>
      <c r="I1550" s="14">
        <f t="shared" si="114"/>
        <v>4.4867226650789682</v>
      </c>
      <c r="J1550" s="15">
        <f>INDEX(MarketCap2!$E$2:$AR$224,MATCH(A1550,MarketCap2!$B$2:$B$224,0),MATCH(G1550,MarketCap2!$E$1:$AR$1,0))</f>
        <v>10189932544</v>
      </c>
      <c r="K1550">
        <f t="shared" si="112"/>
        <v>23.044666064335779</v>
      </c>
      <c r="L1550">
        <f>INDEX('PB2'!$D$2:$AQ$224,MATCH(A1550,'PB2'!$B$2:$B$224,0),MATCH(G1550,'PB2'!$D$1:$AQ$1,0))</f>
        <v>2.53062200546265</v>
      </c>
      <c r="M1550" s="16">
        <f t="shared" si="113"/>
        <v>0.39515976619241455</v>
      </c>
      <c r="N1550" s="6">
        <f>INDEX('ROA2'!$D$2:$AQ$224,MATCH(A1550,'ROA2'!$B$2:$B$224,0),MATCH(G1550,'ROA2'!$D$1:$AQ$1,0))</f>
        <v>8.0082864761352504</v>
      </c>
      <c r="O1550" s="6">
        <v>7627.800064</v>
      </c>
      <c r="P1550" s="28">
        <v>1.2181537154989387E-2</v>
      </c>
    </row>
    <row r="1551" spans="1:16" x14ac:dyDescent="0.3">
      <c r="A1551" t="s">
        <v>488</v>
      </c>
      <c r="B1551" t="e">
        <f>VLOOKUP(A1551,Sheet3!L:L,1,FALSE)</f>
        <v>#N/A</v>
      </c>
      <c r="C1551" t="str">
        <f>VLOOKUP(A1551,'ALL - prices'!B:C,2,FALSE)</f>
        <v>CCL Industries Inc</v>
      </c>
      <c r="D1551" t="str">
        <f>VLOOKUP(A1551,'ALL - prices'!B:I,8,FALSE)</f>
        <v>Materials</v>
      </c>
      <c r="E1551">
        <v>2022</v>
      </c>
      <c r="F1551" t="s">
        <v>680</v>
      </c>
      <c r="G1551" t="str">
        <f t="shared" si="111"/>
        <v>2022-Q2</v>
      </c>
      <c r="H1551" s="4">
        <f>INDEX('ALL - prices'!$J$3:$DY$219,MATCH('COMBINED DATA'!A1551,'ALL - prices'!$B$3:$B$219,0),MATCH('COMBINED DATA'!G1551,'ALL - prices'!$J$1:$DY$1,0))</f>
        <v>57.472799999999999</v>
      </c>
      <c r="I1551" s="14">
        <f t="shared" si="114"/>
        <v>4.2227946191868391</v>
      </c>
      <c r="J1551" s="15">
        <f>INDEX(MarketCap2!$E$2:$AR$224,MATCH(A1551,MarketCap2!$B$2:$B$224,0),MATCH(G1551,MarketCap2!$E$1:$AR$1,0))</f>
        <v>10821329920</v>
      </c>
      <c r="K1551">
        <f t="shared" si="112"/>
        <v>23.104785015935391</v>
      </c>
      <c r="L1551">
        <f>INDEX('PB2'!$D$2:$AQ$224,MATCH(A1551,'PB2'!$B$2:$B$224,0),MATCH(G1551,'PB2'!$D$1:$AQ$1,0))</f>
        <v>2.8530550003051798</v>
      </c>
      <c r="M1551" s="16">
        <f t="shared" si="113"/>
        <v>0.35050147995500752</v>
      </c>
      <c r="N1551" s="6">
        <f>INDEX('ROA2'!$D$2:$AQ$224,MATCH(A1551,'ROA2'!$B$2:$B$224,0),MATCH(G1551,'ROA2'!$D$1:$AQ$1,0))</f>
        <v>8.0248641967773402</v>
      </c>
      <c r="O1551" s="6">
        <v>7780.4001280000002</v>
      </c>
      <c r="P1551" s="28">
        <v>2.0005776596086749E-2</v>
      </c>
    </row>
    <row r="1552" spans="1:16" x14ac:dyDescent="0.3">
      <c r="A1552" t="s">
        <v>488</v>
      </c>
      <c r="B1552" t="e">
        <f>VLOOKUP(A1552,Sheet3!L:L,1,FALSE)</f>
        <v>#N/A</v>
      </c>
      <c r="C1552" t="str">
        <f>VLOOKUP(A1552,'ALL - prices'!B:C,2,FALSE)</f>
        <v>CCL Industries Inc</v>
      </c>
      <c r="D1552" t="str">
        <f>VLOOKUP(A1552,'ALL - prices'!B:I,8,FALSE)</f>
        <v>Materials</v>
      </c>
      <c r="E1552">
        <v>2022</v>
      </c>
      <c r="F1552" t="s">
        <v>681</v>
      </c>
      <c r="G1552" t="str">
        <f t="shared" si="111"/>
        <v>2022-Q3</v>
      </c>
      <c r="H1552" s="4">
        <f>INDEX('ALL - prices'!$J$3:$DY$219,MATCH('COMBINED DATA'!A1552,'ALL - prices'!$B$3:$B$219,0),MATCH('COMBINED DATA'!G1552,'ALL - prices'!$J$1:$DY$1,0))</f>
        <v>63.480899999999998</v>
      </c>
      <c r="I1552" s="14">
        <f t="shared" si="114"/>
        <v>4.8546777156161438</v>
      </c>
      <c r="J1552" s="15">
        <f>INDEX(MarketCap2!$E$2:$AR$224,MATCH(A1552,MarketCap2!$B$2:$B$224,0),MATCH(G1552,MarketCap2!$E$1:$AR$1,0))</f>
        <v>11848666112</v>
      </c>
      <c r="K1552">
        <f t="shared" si="112"/>
        <v>23.195481133803519</v>
      </c>
      <c r="L1552">
        <f>INDEX('PB2'!$D$2:$AQ$224,MATCH(A1552,'PB2'!$B$2:$B$224,0),MATCH(G1552,'PB2'!$D$1:$AQ$1,0))</f>
        <v>2.8198719024658199</v>
      </c>
      <c r="M1552" s="16">
        <f t="shared" si="113"/>
        <v>0.35462603784432761</v>
      </c>
      <c r="N1552" s="6">
        <f>INDEX('ROA2'!$D$2:$AQ$224,MATCH(A1552,'ROA2'!$B$2:$B$224,0),MATCH(G1552,'ROA2'!$D$1:$AQ$1,0))</f>
        <v>7.89320993423462</v>
      </c>
      <c r="O1552" s="6">
        <v>8139.10016</v>
      </c>
      <c r="P1552" s="28">
        <v>4.6103031476378037E-2</v>
      </c>
    </row>
    <row r="1553" spans="1:16" x14ac:dyDescent="0.3">
      <c r="A1553" t="s">
        <v>488</v>
      </c>
      <c r="B1553" t="e">
        <f>VLOOKUP(A1553,Sheet3!L:L,1,FALSE)</f>
        <v>#N/A</v>
      </c>
      <c r="C1553" t="str">
        <f>VLOOKUP(A1553,'ALL - prices'!B:C,2,FALSE)</f>
        <v>CCL Industries Inc</v>
      </c>
      <c r="D1553" t="str">
        <f>VLOOKUP(A1553,'ALL - prices'!B:I,8,FALSE)</f>
        <v>Materials</v>
      </c>
      <c r="E1553">
        <v>2022</v>
      </c>
      <c r="F1553" t="s">
        <v>682</v>
      </c>
      <c r="G1553" t="str">
        <f t="shared" si="111"/>
        <v>2022-Q4</v>
      </c>
      <c r="H1553" s="4">
        <f>INDEX('ALL - prices'!$J$3:$DY$219,MATCH('COMBINED DATA'!A1553,'ALL - prices'!$B$3:$B$219,0),MATCH('COMBINED DATA'!G1553,'ALL - prices'!$J$1:$DY$1,0))</f>
        <v>55.054400000000001</v>
      </c>
      <c r="I1553" s="14">
        <f t="shared" si="114"/>
        <v>4.2445555354280993</v>
      </c>
      <c r="J1553" s="15">
        <f>INDEX(MarketCap2!$E$2:$AR$224,MATCH(A1553,MarketCap2!$B$2:$B$224,0),MATCH(G1553,MarketCap2!$E$1:$AR$1,0))</f>
        <v>10254067712</v>
      </c>
      <c r="K1553">
        <f t="shared" si="112"/>
        <v>23.050940313757934</v>
      </c>
      <c r="L1553">
        <f>INDEX('PB2'!$D$2:$AQ$224,MATCH(A1553,'PB2'!$B$2:$B$224,0),MATCH(G1553,'PB2'!$D$1:$AQ$1,0))</f>
        <v>2.4002809524536102</v>
      </c>
      <c r="M1553" s="16">
        <f t="shared" si="113"/>
        <v>0.41661789590830278</v>
      </c>
      <c r="N1553" s="6">
        <f>INDEX('ROA2'!$D$2:$AQ$224,MATCH(A1553,'ROA2'!$B$2:$B$224,0),MATCH(G1553,'ROA2'!$D$1:$AQ$1,0))</f>
        <v>7.7215480804443404</v>
      </c>
      <c r="O1553" s="6">
        <v>8590.3001600000007</v>
      </c>
      <c r="P1553" s="28">
        <v>5.5436103639250549E-2</v>
      </c>
    </row>
    <row r="1554" spans="1:16" x14ac:dyDescent="0.3">
      <c r="A1554" t="s">
        <v>488</v>
      </c>
      <c r="B1554" t="e">
        <f>VLOOKUP(A1554,Sheet3!L:L,1,FALSE)</f>
        <v>#N/A</v>
      </c>
      <c r="C1554" t="str">
        <f>VLOOKUP(A1554,'ALL - prices'!B:C,2,FALSE)</f>
        <v>CCL Industries Inc</v>
      </c>
      <c r="D1554" t="str">
        <f>VLOOKUP(A1554,'ALL - prices'!B:I,8,FALSE)</f>
        <v>Materials</v>
      </c>
      <c r="E1554">
        <v>2023</v>
      </c>
      <c r="F1554" t="s">
        <v>679</v>
      </c>
      <c r="G1554" t="str">
        <f t="shared" si="111"/>
        <v>2023-Q1</v>
      </c>
      <c r="H1554" s="4">
        <f>INDEX('ALL - prices'!$J$3:$DY$219,MATCH('COMBINED DATA'!A1554,'ALL - prices'!$B$3:$B$219,0),MATCH('COMBINED DATA'!G1554,'ALL - prices'!$J$1:$DY$1,0))</f>
        <v>64.175899999999999</v>
      </c>
      <c r="I1554" s="14">
        <f t="shared" si="114"/>
        <v>5.4380753237397013</v>
      </c>
      <c r="J1554" s="15">
        <f>INDEX(MarketCap2!$E$2:$AR$224,MATCH(A1554,MarketCap2!$B$2:$B$224,0),MATCH(G1554,MarketCap2!$E$1:$AR$1,0))</f>
        <v>11883016192</v>
      </c>
      <c r="K1554">
        <f t="shared" si="112"/>
        <v>23.198376006872241</v>
      </c>
      <c r="L1554">
        <f>INDEX('PB2'!$D$2:$AQ$224,MATCH(A1554,'PB2'!$B$2:$B$224,0),MATCH(G1554,'PB2'!$D$1:$AQ$1,0))</f>
        <v>2.5097000598907502</v>
      </c>
      <c r="M1554" s="16">
        <f t="shared" si="113"/>
        <v>0.39845398897728479</v>
      </c>
      <c r="N1554" s="6">
        <f>INDEX('ROA2'!$D$2:$AQ$224,MATCH(A1554,'ROA2'!$B$2:$B$224,0),MATCH(G1554,'ROA2'!$D$1:$AQ$1,0))</f>
        <v>7.6441488265991202</v>
      </c>
      <c r="O1554" s="6">
        <v>8664.399872</v>
      </c>
      <c r="P1554" s="28">
        <v>8.6259747179776389E-3</v>
      </c>
    </row>
    <row r="1555" spans="1:16" x14ac:dyDescent="0.3">
      <c r="A1555" t="s">
        <v>488</v>
      </c>
      <c r="B1555" t="e">
        <f>VLOOKUP(A1555,Sheet3!L:L,1,FALSE)</f>
        <v>#N/A</v>
      </c>
      <c r="C1555" t="str">
        <f>VLOOKUP(A1555,'ALL - prices'!B:C,2,FALSE)</f>
        <v>CCL Industries Inc</v>
      </c>
      <c r="D1555" t="str">
        <f>VLOOKUP(A1555,'ALL - prices'!B:I,8,FALSE)</f>
        <v>Materials</v>
      </c>
      <c r="E1555">
        <v>2023</v>
      </c>
      <c r="F1555" t="s">
        <v>680</v>
      </c>
      <c r="G1555" t="str">
        <f t="shared" si="111"/>
        <v>2023-Q2</v>
      </c>
      <c r="H1555" s="4">
        <f>INDEX('ALL - prices'!$J$3:$DY$219,MATCH('COMBINED DATA'!A1555,'ALL - prices'!$B$3:$B$219,0),MATCH('COMBINED DATA'!G1555,'ALL - prices'!$J$1:$DY$1,0))</f>
        <v>62.508899999999997</v>
      </c>
      <c r="I1555" s="14">
        <f t="shared" si="114"/>
        <v>7.3617910889040159</v>
      </c>
      <c r="J1555" s="15">
        <f>INDEX(MarketCap2!$E$2:$AR$224,MATCH(A1555,MarketCap2!$B$2:$B$224,0),MATCH(G1555,MarketCap2!$E$1:$AR$1,0))</f>
        <v>11556218880</v>
      </c>
      <c r="K1555">
        <f t="shared" si="112"/>
        <v>23.170489560180993</v>
      </c>
      <c r="L1555">
        <f>INDEX('PB2'!$D$2:$AQ$224,MATCH(A1555,'PB2'!$B$2:$B$224,0),MATCH(G1555,'PB2'!$D$1:$AQ$1,0))</f>
        <v>2.5837869644164999</v>
      </c>
      <c r="M1555" s="16">
        <f t="shared" si="113"/>
        <v>0.38702881227122815</v>
      </c>
      <c r="N1555" s="6">
        <f>INDEX('ROA2'!$D$2:$AQ$224,MATCH(A1555,'ROA2'!$B$2:$B$224,0),MATCH(G1555,'ROA2'!$D$1:$AQ$1,0))</f>
        <v>7.7316379547119096</v>
      </c>
      <c r="O1555" s="6">
        <v>8746.5000959999998</v>
      </c>
      <c r="P1555" s="28">
        <v>9.475581138090829E-3</v>
      </c>
    </row>
    <row r="1556" spans="1:16" x14ac:dyDescent="0.3">
      <c r="A1556" t="s">
        <v>488</v>
      </c>
      <c r="B1556" t="e">
        <f>VLOOKUP(A1556,Sheet3!L:L,1,FALSE)</f>
        <v>#N/A</v>
      </c>
      <c r="C1556" t="str">
        <f>VLOOKUP(A1556,'ALL - prices'!B:C,2,FALSE)</f>
        <v>CCL Industries Inc</v>
      </c>
      <c r="D1556" t="str">
        <f>VLOOKUP(A1556,'ALL - prices'!B:I,8,FALSE)</f>
        <v>Materials</v>
      </c>
      <c r="E1556">
        <v>2023</v>
      </c>
      <c r="F1556" t="s">
        <v>681</v>
      </c>
      <c r="G1556" t="str">
        <f t="shared" si="111"/>
        <v>2023-Q3</v>
      </c>
      <c r="H1556" s="4">
        <f>INDEX('ALL - prices'!$J$3:$DY$219,MATCH('COMBINED DATA'!A1556,'ALL - prices'!$B$3:$B$219,0),MATCH('COMBINED DATA'!G1556,'ALL - prices'!$J$1:$DY$1,0))</f>
        <v>54.979700000000001</v>
      </c>
      <c r="I1556" s="14">
        <f t="shared" si="114"/>
        <v>9.4992485970821114</v>
      </c>
      <c r="J1556" s="15">
        <f>INDEX(MarketCap2!$E$2:$AR$224,MATCH(A1556,MarketCap2!$B$2:$B$224,0),MATCH(G1556,MarketCap2!$E$1:$AR$1,0))</f>
        <v>10131129344</v>
      </c>
      <c r="K1556">
        <f t="shared" si="112"/>
        <v>23.038878634086782</v>
      </c>
      <c r="L1556">
        <f>INDEX('PB2'!$D$2:$AQ$224,MATCH(A1556,'PB2'!$B$2:$B$224,0),MATCH(G1556,'PB2'!$D$1:$AQ$1,0))</f>
        <v>2.04103302955627</v>
      </c>
      <c r="M1556" s="16">
        <f t="shared" si="113"/>
        <v>0.48994797512777372</v>
      </c>
      <c r="N1556" s="6">
        <f>INDEX('ROA2'!$D$2:$AQ$224,MATCH(A1556,'ROA2'!$B$2:$B$224,0),MATCH(G1556,'ROA2'!$D$1:$AQ$1,0))</f>
        <v>7.5281829833984402</v>
      </c>
      <c r="O1556" s="6">
        <v>8635.1994880000002</v>
      </c>
      <c r="P1556" s="28">
        <v>-1.2725159409865005E-2</v>
      </c>
    </row>
    <row r="1557" spans="1:16" x14ac:dyDescent="0.3">
      <c r="A1557" t="s">
        <v>488</v>
      </c>
      <c r="B1557" t="e">
        <f>VLOOKUP(A1557,Sheet3!L:L,1,FALSE)</f>
        <v>#N/A</v>
      </c>
      <c r="C1557" t="str">
        <f>VLOOKUP(A1557,'ALL - prices'!B:C,2,FALSE)</f>
        <v>CCL Industries Inc</v>
      </c>
      <c r="D1557" t="str">
        <f>VLOOKUP(A1557,'ALL - prices'!B:I,8,FALSE)</f>
        <v>Materials</v>
      </c>
      <c r="E1557">
        <v>2023</v>
      </c>
      <c r="F1557" t="s">
        <v>682</v>
      </c>
      <c r="G1557" t="str">
        <f t="shared" si="111"/>
        <v>2023-Q4</v>
      </c>
      <c r="H1557" s="4">
        <f>INDEX('ALL - prices'!$J$3:$DY$219,MATCH('COMBINED DATA'!A1557,'ALL - prices'!$B$3:$B$219,0),MATCH('COMBINED DATA'!G1557,'ALL - prices'!$J$1:$DY$1,0))</f>
        <v>57.7179</v>
      </c>
      <c r="I1557" s="14">
        <f t="shared" si="114"/>
        <v>5.78612355921475</v>
      </c>
      <c r="J1557" s="15">
        <f>INDEX(MarketCap2!$E$2:$AR$224,MATCH(A1557,MarketCap2!$B$2:$B$224,0),MATCH(G1557,MarketCap2!$E$1:$AR$1,0))</f>
        <v>10590158848</v>
      </c>
      <c r="K1557">
        <f t="shared" si="112"/>
        <v>23.083190996258374</v>
      </c>
      <c r="L1557">
        <f>INDEX('PB2'!$D$2:$AQ$224,MATCH(A1557,'PB2'!$B$2:$B$224,0),MATCH(G1557,'PB2'!$D$1:$AQ$1,0))</f>
        <v>2.2917249202728298</v>
      </c>
      <c r="M1557" s="16">
        <f t="shared" si="113"/>
        <v>0.43635254438868259</v>
      </c>
      <c r="N1557" s="6">
        <f>INDEX('ROA2'!$D$2:$AQ$224,MATCH(A1557,'ROA2'!$B$2:$B$224,0),MATCH(G1557,'ROA2'!$D$1:$AQ$1,0))</f>
        <v>7.1818590164184597</v>
      </c>
      <c r="O1557" s="6">
        <v>9137.6998399999993</v>
      </c>
      <c r="P1557" s="28">
        <v>5.8192095353246237E-2</v>
      </c>
    </row>
    <row r="1558" spans="1:16" x14ac:dyDescent="0.3">
      <c r="A1558" t="s">
        <v>488</v>
      </c>
      <c r="B1558" t="e">
        <f>VLOOKUP(A1558,Sheet3!L:L,1,FALSE)</f>
        <v>#N/A</v>
      </c>
      <c r="C1558" t="str">
        <f>VLOOKUP(A1558,'ALL - prices'!B:C,2,FALSE)</f>
        <v>CCL Industries Inc</v>
      </c>
      <c r="D1558" t="str">
        <f>VLOOKUP(A1558,'ALL - prices'!B:I,8,FALSE)</f>
        <v>Materials</v>
      </c>
      <c r="E1558" s="18">
        <v>2024</v>
      </c>
      <c r="F1558" t="s">
        <v>679</v>
      </c>
      <c r="G1558" t="str">
        <f t="shared" si="111"/>
        <v>2024-Q1</v>
      </c>
      <c r="H1558" s="4">
        <f>INDEX('ALL - prices'!$J$3:$DY$219,MATCH('COMBINED DATA'!A1558,'ALL - prices'!$B$3:$B$219,0),MATCH('COMBINED DATA'!G1558,'ALL - prices'!$J$1:$DY$1,0))</f>
        <v>67.321899999999999</v>
      </c>
      <c r="I1558" s="14" t="s">
        <v>769</v>
      </c>
      <c r="J1558" s="15">
        <f>INDEX(MarketCap2!$E$2:$AR$224,MATCH(A1558,MarketCap2!$B$2:$B$224,0),MATCH(G1558,MarketCap2!$E$1:$AR$1,0))</f>
        <v>12325669888</v>
      </c>
      <c r="K1558">
        <f t="shared" si="112"/>
        <v>23.234949907365696</v>
      </c>
      <c r="L1558">
        <f>INDEX('PB2'!$D$2:$AQ$224,MATCH(A1558,'PB2'!$B$2:$B$224,0),MATCH(G1558,'PB2'!$D$1:$AQ$1,0))</f>
        <v>2.3790650367736799</v>
      </c>
      <c r="M1558" s="16">
        <f t="shared" si="113"/>
        <v>0.42033319162898103</v>
      </c>
      <c r="N1558" s="6">
        <f>INDEX('ROA2'!$D$2:$AQ$224,MATCH(A1558,'ROA2'!$B$2:$B$224,0),MATCH(G1558,'ROA2'!$D$1:$AQ$1,0))</f>
        <v>6.0289049148559597</v>
      </c>
      <c r="O1558" s="6">
        <v>8924.1999360000009</v>
      </c>
      <c r="P1558" s="28">
        <v>-2.3364731577788227E-2</v>
      </c>
    </row>
    <row r="1559" spans="1:16" x14ac:dyDescent="0.3">
      <c r="A1559" t="s">
        <v>488</v>
      </c>
      <c r="B1559" t="e">
        <f>VLOOKUP(A1559,Sheet3!L:L,1,FALSE)</f>
        <v>#N/A</v>
      </c>
      <c r="C1559" t="str">
        <f>VLOOKUP(A1559,'ALL - prices'!B:C,2,FALSE)</f>
        <v>CCL Industries Inc</v>
      </c>
      <c r="D1559" t="str">
        <f>VLOOKUP(A1559,'ALL - prices'!B:I,8,FALSE)</f>
        <v>Materials</v>
      </c>
      <c r="E1559" s="18">
        <v>2024</v>
      </c>
      <c r="F1559" t="s">
        <v>680</v>
      </c>
      <c r="G1559" t="str">
        <f t="shared" si="111"/>
        <v>2024-Q2</v>
      </c>
      <c r="H1559" s="4">
        <f>INDEX('ALL - prices'!$J$3:$DY$219,MATCH('COMBINED DATA'!A1559,'ALL - prices'!$B$3:$B$219,0),MATCH('COMBINED DATA'!G1559,'ALL - prices'!$J$1:$DY$1,0))</f>
        <v>70.241500000000002</v>
      </c>
      <c r="I1559" s="14" t="s">
        <v>769</v>
      </c>
      <c r="J1559" s="15">
        <f>INDEX(MarketCap2!$E$2:$AR$224,MATCH(A1559,MarketCap2!$B$2:$B$224,0),MATCH(G1559,MarketCap2!$E$1:$AR$1,0))</f>
        <v>12913670144</v>
      </c>
      <c r="K1559">
        <f t="shared" si="112"/>
        <v>23.281552288312469</v>
      </c>
      <c r="L1559">
        <f>INDEX('PB2'!$D$2:$AQ$224,MATCH(A1559,'PB2'!$B$2:$B$224,0),MATCH(G1559,'PB2'!$D$1:$AQ$1,0))</f>
        <v>2.5496571063995401</v>
      </c>
      <c r="M1559" s="16">
        <f t="shared" si="113"/>
        <v>0.39220960241674807</v>
      </c>
      <c r="N1559" s="6">
        <f>INDEX('ROA2'!$D$2:$AQ$224,MATCH(A1559,'ROA2'!$B$2:$B$224,0),MATCH(G1559,'ROA2'!$D$1:$AQ$1,0))</f>
        <v>6.1784172058105504</v>
      </c>
      <c r="O1559" s="6">
        <v>9248.4003840000005</v>
      </c>
      <c r="P1559" s="28">
        <v>3.6328236741109202E-2</v>
      </c>
    </row>
    <row r="1560" spans="1:16" x14ac:dyDescent="0.3">
      <c r="A1560" t="s">
        <v>488</v>
      </c>
      <c r="B1560" t="e">
        <f>VLOOKUP(A1560,Sheet3!L:L,1,FALSE)</f>
        <v>#N/A</v>
      </c>
      <c r="C1560" t="str">
        <f>VLOOKUP(A1560,'ALL - prices'!B:C,2,FALSE)</f>
        <v>CCL Industries Inc</v>
      </c>
      <c r="D1560" t="str">
        <f>VLOOKUP(A1560,'ALL - prices'!B:I,8,FALSE)</f>
        <v>Materials</v>
      </c>
      <c r="E1560" s="18">
        <v>2024</v>
      </c>
      <c r="F1560" t="s">
        <v>681</v>
      </c>
      <c r="G1560" t="str">
        <f t="shared" si="111"/>
        <v>2024-Q3</v>
      </c>
      <c r="H1560" s="4">
        <f>INDEX('ALL - prices'!$J$3:$DY$219,MATCH('COMBINED DATA'!A1560,'ALL - prices'!$B$3:$B$219,0),MATCH('COMBINED DATA'!G1560,'ALL - prices'!$J$1:$DY$1,0))</f>
        <v>80.792599999999993</v>
      </c>
      <c r="I1560" s="14" t="s">
        <v>769</v>
      </c>
      <c r="J1560" s="15">
        <f>INDEX(MarketCap2!$E$2:$AR$224,MATCH(A1560,MarketCap2!$B$2:$B$224,0),MATCH(G1560,MarketCap2!$E$1:$AR$1,0))</f>
        <v>14675374080</v>
      </c>
      <c r="K1560">
        <f t="shared" si="112"/>
        <v>23.40943669330672</v>
      </c>
      <c r="L1560">
        <f>INDEX('PB2'!$D$2:$AQ$224,MATCH(A1560,'PB2'!$B$2:$B$224,0),MATCH(G1560,'PB2'!$D$1:$AQ$1,0))</f>
        <v>2.85900211334229</v>
      </c>
      <c r="M1560" s="16">
        <f t="shared" si="113"/>
        <v>0.34977238923092618</v>
      </c>
      <c r="N1560" s="6">
        <f>INDEX('ROA2'!$D$2:$AQ$224,MATCH(A1560,'ROA2'!$B$2:$B$224,0),MATCH(G1560,'ROA2'!$D$1:$AQ$1,0))</f>
        <v>7.4638748168945304</v>
      </c>
      <c r="O1560" s="6">
        <v>9572.5004800000006</v>
      </c>
      <c r="P1560" s="28">
        <v>3.504390841044281E-2</v>
      </c>
    </row>
    <row r="1561" spans="1:16" x14ac:dyDescent="0.3">
      <c r="A1561" t="s">
        <v>488</v>
      </c>
      <c r="B1561" t="e">
        <f>VLOOKUP(A1561,Sheet3!L:L,1,FALSE)</f>
        <v>#N/A</v>
      </c>
      <c r="C1561" t="str">
        <f>VLOOKUP(A1561,'ALL - prices'!B:C,2,FALSE)</f>
        <v>CCL Industries Inc</v>
      </c>
      <c r="D1561" t="str">
        <f>VLOOKUP(A1561,'ALL - prices'!B:I,8,FALSE)</f>
        <v>Materials</v>
      </c>
      <c r="E1561" s="18">
        <v>2024</v>
      </c>
      <c r="F1561" t="s">
        <v>682</v>
      </c>
      <c r="G1561" t="str">
        <f t="shared" si="111"/>
        <v>2024-Q4</v>
      </c>
      <c r="H1561" s="4">
        <f>INDEX('ALL - prices'!$J$3:$DY$219,MATCH('COMBINED DATA'!A1561,'ALL - prices'!$B$3:$B$219,0),MATCH('COMBINED DATA'!G1561,'ALL - prices'!$J$1:$DY$1,0))</f>
        <v>72.745900000000006</v>
      </c>
      <c r="I1561" s="14" t="s">
        <v>769</v>
      </c>
      <c r="J1561" s="15">
        <f>INDEX(MarketCap2!$E$2:$AR$224,MATCH(A1561,MarketCap2!$B$2:$B$224,0),MATCH(G1561,MarketCap2!$E$1:$AR$1,0))</f>
        <v>13090504704</v>
      </c>
      <c r="K1561">
        <f t="shared" si="112"/>
        <v>23.295152972580247</v>
      </c>
      <c r="L1561">
        <f>INDEX('PB2'!$D$2:$AQ$224,MATCH(A1561,'PB2'!$B$2:$B$224,0),MATCH(G1561,'PB2'!$D$1:$AQ$1,0))</f>
        <v>2.5642596751108</v>
      </c>
      <c r="M1561" s="16">
        <f t="shared" si="113"/>
        <v>0.38997610487978002</v>
      </c>
      <c r="N1561" s="6">
        <f>INDEX('ROA2'!$D$2:$AQ$224,MATCH(A1561,'ROA2'!$B$2:$B$224,0),MATCH(G1561,'ROA2'!$D$1:$AQ$1,0))</f>
        <v>7.4343099594116202</v>
      </c>
      <c r="O1561" s="6">
        <v>9750.4</v>
      </c>
      <c r="P1561" s="28">
        <v>1.8584435735645846E-2</v>
      </c>
    </row>
    <row r="1562" spans="1:16" x14ac:dyDescent="0.3">
      <c r="A1562" t="s">
        <v>489</v>
      </c>
      <c r="B1562" t="e">
        <f>VLOOKUP(A1562,Sheet3!L:L,1,FALSE)</f>
        <v>#N/A</v>
      </c>
      <c r="C1562" t="str">
        <f>VLOOKUP(A1562,'ALL - prices'!B:C,2,FALSE)</f>
        <v>Cameco Corp</v>
      </c>
      <c r="D1562" t="str">
        <f>VLOOKUP(A1562,'ALL - prices'!B:I,8,FALSE)</f>
        <v>Energy</v>
      </c>
      <c r="E1562">
        <v>2015</v>
      </c>
      <c r="F1562" t="s">
        <v>679</v>
      </c>
      <c r="G1562" t="str">
        <f t="shared" ref="G1562:G1625" si="115">E1562&amp;"-"&amp;F1562</f>
        <v>2015-Q1</v>
      </c>
      <c r="H1562" s="4">
        <f>INDEX('ALL - prices'!$J$3:$DY$219,MATCH('COMBINED DATA'!A1562,'ALL - prices'!$B$3:$B$219,0),MATCH('COMBINED DATA'!G1562,'ALL - prices'!$J$1:$DY$1,0))</f>
        <v>15.848599999999999</v>
      </c>
      <c r="I1562" s="14">
        <f t="shared" ref="I1562:I1597" si="116">STDEV(H1563:H1566)</f>
        <v>0.5572165968753382</v>
      </c>
      <c r="J1562" s="15">
        <f>INDEX(MarketCap2!$E$2:$AR$224,MATCH(A1562,MarketCap2!$B$2:$B$224,0),MATCH(G1562,MarketCap2!$E$1:$AR$1,0))</f>
        <v>6985737728</v>
      </c>
      <c r="K1562">
        <f t="shared" ref="K1562:K1625" si="117">LN(J1562)</f>
        <v>22.667136440112714</v>
      </c>
      <c r="L1562">
        <f>INDEX('PB2'!$D$2:$AQ$224,MATCH(A1562,'PB2'!$B$2:$B$224,0),MATCH(G1562,'PB2'!$D$1:$AQ$1,0))</f>
        <v>1.2790390253067001</v>
      </c>
      <c r="M1562" s="16">
        <f t="shared" ref="M1562:M1625" si="118">1/L1562</f>
        <v>0.78183697308235811</v>
      </c>
      <c r="N1562" s="6">
        <f>INDEX('ROA2'!$D$2:$AQ$224,MATCH(A1562,'ROA2'!$B$2:$B$224,0),MATCH(G1562,'ROA2'!$D$1:$AQ$1,0))</f>
        <v>2.24363088607788</v>
      </c>
      <c r="O1562" s="6">
        <v>8472.667136</v>
      </c>
      <c r="P1562" s="28">
        <v>1.7060346160644568E-2</v>
      </c>
    </row>
    <row r="1563" spans="1:16" x14ac:dyDescent="0.3">
      <c r="A1563" t="s">
        <v>489</v>
      </c>
      <c r="B1563" t="e">
        <f>VLOOKUP(A1563,Sheet3!L:L,1,FALSE)</f>
        <v>#N/A</v>
      </c>
      <c r="C1563" t="str">
        <f>VLOOKUP(A1563,'ALL - prices'!B:C,2,FALSE)</f>
        <v>Cameco Corp</v>
      </c>
      <c r="D1563" t="str">
        <f>VLOOKUP(A1563,'ALL - prices'!B:I,8,FALSE)</f>
        <v>Energy</v>
      </c>
      <c r="E1563">
        <v>2015</v>
      </c>
      <c r="F1563" t="s">
        <v>680</v>
      </c>
      <c r="G1563" t="str">
        <f t="shared" si="115"/>
        <v>2015-Q2</v>
      </c>
      <c r="H1563" s="4">
        <f>INDEX('ALL - prices'!$J$3:$DY$219,MATCH('COMBINED DATA'!A1563,'ALL - prices'!$B$3:$B$219,0),MATCH('COMBINED DATA'!G1563,'ALL - prices'!$J$1:$DY$1,0))</f>
        <v>16.116299999999999</v>
      </c>
      <c r="I1563" s="14">
        <f t="shared" si="116"/>
        <v>1.1014855465082904</v>
      </c>
      <c r="J1563" s="15">
        <f>INDEX(MarketCap2!$E$2:$AR$224,MATCH(A1563,MarketCap2!$B$2:$B$224,0),MATCH(G1563,MarketCap2!$E$1:$AR$1,0))</f>
        <v>7064896512</v>
      </c>
      <c r="K1563">
        <f t="shared" si="117"/>
        <v>22.678404204992603</v>
      </c>
      <c r="L1563">
        <f>INDEX('PB2'!$D$2:$AQ$224,MATCH(A1563,'PB2'!$B$2:$B$224,0),MATCH(G1563,'PB2'!$D$1:$AQ$1,0))</f>
        <v>1.2848089933395399</v>
      </c>
      <c r="M1563" s="16">
        <f t="shared" si="118"/>
        <v>0.77832580966043041</v>
      </c>
      <c r="N1563" s="6">
        <f>INDEX('ROA2'!$D$2:$AQ$224,MATCH(A1563,'ROA2'!$B$2:$B$224,0),MATCH(G1563,'ROA2'!$D$1:$AQ$1,0))</f>
        <v>0.532504022121429</v>
      </c>
      <c r="O1563" s="6">
        <v>8753.73056</v>
      </c>
      <c r="P1563" s="28">
        <v>3.3172957167852547E-2</v>
      </c>
    </row>
    <row r="1564" spans="1:16" x14ac:dyDescent="0.3">
      <c r="A1564" t="s">
        <v>489</v>
      </c>
      <c r="B1564" t="e">
        <f>VLOOKUP(A1564,Sheet3!L:L,1,FALSE)</f>
        <v>#N/A</v>
      </c>
      <c r="C1564" t="str">
        <f>VLOOKUP(A1564,'ALL - prices'!B:C,2,FALSE)</f>
        <v>Cameco Corp</v>
      </c>
      <c r="D1564" t="str">
        <f>VLOOKUP(A1564,'ALL - prices'!B:I,8,FALSE)</f>
        <v>Energy</v>
      </c>
      <c r="E1564">
        <v>2015</v>
      </c>
      <c r="F1564" t="s">
        <v>681</v>
      </c>
      <c r="G1564" t="str">
        <f t="shared" si="115"/>
        <v>2015-Q3</v>
      </c>
      <c r="H1564" s="4">
        <f>INDEX('ALL - prices'!$J$3:$DY$219,MATCH('COMBINED DATA'!A1564,'ALL - prices'!$B$3:$B$219,0),MATCH('COMBINED DATA'!G1564,'ALL - prices'!$J$1:$DY$1,0))</f>
        <v>14.779199999999999</v>
      </c>
      <c r="I1564" s="14">
        <f t="shared" si="116"/>
        <v>2.3772384389945769</v>
      </c>
      <c r="J1564" s="15">
        <f>INDEX(MarketCap2!$E$2:$AR$224,MATCH(A1564,MarketCap2!$B$2:$B$224,0),MATCH(G1564,MarketCap2!$E$1:$AR$1,0))</f>
        <v>6439544320</v>
      </c>
      <c r="K1564">
        <f t="shared" si="117"/>
        <v>22.585723616795249</v>
      </c>
      <c r="L1564">
        <f>INDEX('PB2'!$D$2:$AQ$224,MATCH(A1564,'PB2'!$B$2:$B$224,0),MATCH(G1564,'PB2'!$D$1:$AQ$1,0))</f>
        <v>1.16902899742127</v>
      </c>
      <c r="M1564" s="16">
        <f t="shared" si="118"/>
        <v>0.85541077441695068</v>
      </c>
      <c r="N1564" s="6">
        <f>INDEX('ROA2'!$D$2:$AQ$224,MATCH(A1564,'ROA2'!$B$2:$B$224,0),MATCH(G1564,'ROA2'!$D$1:$AQ$1,0))</f>
        <v>6.7819997668266005E-2</v>
      </c>
      <c r="O1564" s="6">
        <v>8522.8032000000003</v>
      </c>
      <c r="P1564" s="28">
        <v>-2.6380450987972801E-2</v>
      </c>
    </row>
    <row r="1565" spans="1:16" x14ac:dyDescent="0.3">
      <c r="A1565" t="s">
        <v>489</v>
      </c>
      <c r="B1565" t="e">
        <f>VLOOKUP(A1565,Sheet3!L:L,1,FALSE)</f>
        <v>#N/A</v>
      </c>
      <c r="C1565" t="str">
        <f>VLOOKUP(A1565,'ALL - prices'!B:C,2,FALSE)</f>
        <v>Cameco Corp</v>
      </c>
      <c r="D1565" t="str">
        <f>VLOOKUP(A1565,'ALL - prices'!B:I,8,FALSE)</f>
        <v>Energy</v>
      </c>
      <c r="E1565">
        <v>2015</v>
      </c>
      <c r="F1565" t="s">
        <v>682</v>
      </c>
      <c r="G1565" t="str">
        <f t="shared" si="115"/>
        <v>2015-Q4</v>
      </c>
      <c r="H1565" s="4">
        <f>INDEX('ALL - prices'!$J$3:$DY$219,MATCH('COMBINED DATA'!A1565,'ALL - prices'!$B$3:$B$219,0),MATCH('COMBINED DATA'!G1565,'ALL - prices'!$J$1:$DY$1,0))</f>
        <v>15.595700000000001</v>
      </c>
      <c r="I1565" s="14">
        <f t="shared" si="116"/>
        <v>1.9872714577195021</v>
      </c>
      <c r="J1565" s="15">
        <f>INDEX(MarketCap2!$E$2:$AR$224,MATCH(A1565,MarketCap2!$B$2:$B$224,0),MATCH(G1565,MarketCap2!$E$1:$AR$1,0))</f>
        <v>6756177920</v>
      </c>
      <c r="K1565">
        <f t="shared" si="117"/>
        <v>22.633723170654733</v>
      </c>
      <c r="L1565">
        <f>INDEX('PB2'!$D$2:$AQ$224,MATCH(A1565,'PB2'!$B$2:$B$224,0),MATCH(G1565,'PB2'!$D$1:$AQ$1,0))</f>
        <v>1.2179830074310301</v>
      </c>
      <c r="M1565" s="16">
        <f t="shared" si="118"/>
        <v>0.82102951674933478</v>
      </c>
      <c r="N1565" s="6">
        <f>INDEX('ROA2'!$D$2:$AQ$224,MATCH(A1565,'ROA2'!$B$2:$B$224,0),MATCH(G1565,'ROA2'!$D$1:$AQ$1,0))</f>
        <v>1.7410800457000699</v>
      </c>
      <c r="O1565" s="6">
        <v>8660.2915840000005</v>
      </c>
      <c r="P1565" s="28">
        <v>1.6131826674115883E-2</v>
      </c>
    </row>
    <row r="1566" spans="1:16" x14ac:dyDescent="0.3">
      <c r="A1566" t="s">
        <v>489</v>
      </c>
      <c r="B1566" t="e">
        <f>VLOOKUP(A1566,Sheet3!L:L,1,FALSE)</f>
        <v>#N/A</v>
      </c>
      <c r="C1566" t="str">
        <f>VLOOKUP(A1566,'ALL - prices'!B:C,2,FALSE)</f>
        <v>Cameco Corp</v>
      </c>
      <c r="D1566" t="str">
        <f>VLOOKUP(A1566,'ALL - prices'!B:I,8,FALSE)</f>
        <v>Energy</v>
      </c>
      <c r="E1566">
        <v>2016</v>
      </c>
      <c r="F1566" t="s">
        <v>679</v>
      </c>
      <c r="G1566" t="str">
        <f t="shared" si="115"/>
        <v>2016-Q1</v>
      </c>
      <c r="H1566" s="4">
        <f>INDEX('ALL - prices'!$J$3:$DY$219,MATCH('COMBINED DATA'!A1566,'ALL - prices'!$B$3:$B$219,0),MATCH('COMBINED DATA'!G1566,'ALL - prices'!$J$1:$DY$1,0))</f>
        <v>15.322100000000001</v>
      </c>
      <c r="I1566" s="14">
        <f t="shared" si="116"/>
        <v>1.5224814971508442</v>
      </c>
      <c r="J1566" s="15">
        <f>INDEX(MarketCap2!$E$2:$AR$224,MATCH(A1566,MarketCap2!$B$2:$B$224,0),MATCH(G1566,MarketCap2!$E$1:$AR$1,0))</f>
        <v>6597861376</v>
      </c>
      <c r="K1566">
        <f t="shared" si="117"/>
        <v>22.610011399529057</v>
      </c>
      <c r="L1566">
        <f>INDEX('PB2'!$D$2:$AQ$224,MATCH(A1566,'PB2'!$B$2:$B$224,0),MATCH(G1566,'PB2'!$D$1:$AQ$1,0))</f>
        <v>1.19758796691895</v>
      </c>
      <c r="M1566" s="16">
        <f t="shared" si="118"/>
        <v>0.83501172992971273</v>
      </c>
      <c r="N1566" s="6">
        <f>INDEX('ROA2'!$D$2:$AQ$224,MATCH(A1566,'ROA2'!$B$2:$B$224,0),MATCH(G1566,'ROA2'!$D$1:$AQ$1,0))</f>
        <v>0.75618100166320801</v>
      </c>
      <c r="O1566" s="6">
        <v>8794.6373120000007</v>
      </c>
      <c r="P1566" s="28">
        <v>1.5512841189805397E-2</v>
      </c>
    </row>
    <row r="1567" spans="1:16" x14ac:dyDescent="0.3">
      <c r="A1567" t="s">
        <v>489</v>
      </c>
      <c r="B1567" t="e">
        <f>VLOOKUP(A1567,Sheet3!L:L,1,FALSE)</f>
        <v>#N/A</v>
      </c>
      <c r="C1567" t="str">
        <f>VLOOKUP(A1567,'ALL - prices'!B:C,2,FALSE)</f>
        <v>Cameco Corp</v>
      </c>
      <c r="D1567" t="str">
        <f>VLOOKUP(A1567,'ALL - prices'!B:I,8,FALSE)</f>
        <v>Energy</v>
      </c>
      <c r="E1567">
        <v>2016</v>
      </c>
      <c r="F1567" t="s">
        <v>680</v>
      </c>
      <c r="G1567" t="str">
        <f t="shared" si="115"/>
        <v>2016-Q2</v>
      </c>
      <c r="H1567" s="4">
        <f>INDEX('ALL - prices'!$J$3:$DY$219,MATCH('COMBINED DATA'!A1567,'ALL - prices'!$B$3:$B$219,0),MATCH('COMBINED DATA'!G1567,'ALL - prices'!$J$1:$DY$1,0))</f>
        <v>13.1365</v>
      </c>
      <c r="I1567" s="14">
        <f t="shared" si="116"/>
        <v>1.6213055199951223</v>
      </c>
      <c r="J1567" s="15">
        <f>INDEX(MarketCap2!$E$2:$AR$224,MATCH(A1567,MarketCap2!$B$2:$B$224,0),MATCH(G1567,MarketCap2!$E$1:$AR$1,0))</f>
        <v>5616295936</v>
      </c>
      <c r="K1567">
        <f t="shared" si="117"/>
        <v>22.448938197438274</v>
      </c>
      <c r="L1567">
        <f>INDEX('PB2'!$D$2:$AQ$224,MATCH(A1567,'PB2'!$B$2:$B$224,0),MATCH(G1567,'PB2'!$D$1:$AQ$1,0))</f>
        <v>1.05671203136444</v>
      </c>
      <c r="M1567" s="16">
        <f t="shared" si="118"/>
        <v>0.94633161194236359</v>
      </c>
      <c r="N1567" s="6">
        <f>INDEX('ROA2'!$D$2:$AQ$224,MATCH(A1567,'ROA2'!$B$2:$B$224,0),MATCH(G1567,'ROA2'!$D$1:$AQ$1,0))</f>
        <v>1.7457089424133301</v>
      </c>
      <c r="O1567" s="6">
        <v>8684.9116159999994</v>
      </c>
      <c r="P1567" s="28">
        <v>-1.2476432183312907E-2</v>
      </c>
    </row>
    <row r="1568" spans="1:16" x14ac:dyDescent="0.3">
      <c r="A1568" t="s">
        <v>489</v>
      </c>
      <c r="B1568" t="e">
        <f>VLOOKUP(A1568,Sheet3!L:L,1,FALSE)</f>
        <v>#N/A</v>
      </c>
      <c r="C1568" t="str">
        <f>VLOOKUP(A1568,'ALL - prices'!B:C,2,FALSE)</f>
        <v>Cameco Corp</v>
      </c>
      <c r="D1568" t="str">
        <f>VLOOKUP(A1568,'ALL - prices'!B:I,8,FALSE)</f>
        <v>Energy</v>
      </c>
      <c r="E1568">
        <v>2016</v>
      </c>
      <c r="F1568" t="s">
        <v>681</v>
      </c>
      <c r="G1568" t="str">
        <f t="shared" si="115"/>
        <v>2016-Q3</v>
      </c>
      <c r="H1568" s="4">
        <f>INDEX('ALL - prices'!$J$3:$DY$219,MATCH('COMBINED DATA'!A1568,'ALL - prices'!$B$3:$B$219,0),MATCH('COMBINED DATA'!G1568,'ALL - prices'!$J$1:$DY$1,0))</f>
        <v>10.4704</v>
      </c>
      <c r="I1568" s="14">
        <f t="shared" si="116"/>
        <v>1.2765956117084738</v>
      </c>
      <c r="J1568" s="15">
        <f>INDEX(MarketCap2!$E$2:$AR$224,MATCH(A1568,MarketCap2!$B$2:$B$224,0),MATCH(G1568,MarketCap2!$E$1:$AR$1,0))</f>
        <v>4436834304</v>
      </c>
      <c r="K1568">
        <f t="shared" si="117"/>
        <v>22.213206964494418</v>
      </c>
      <c r="L1568">
        <f>INDEX('PB2'!$D$2:$AQ$224,MATCH(A1568,'PB2'!$B$2:$B$224,0),MATCH(G1568,'PB2'!$D$1:$AQ$1,0))</f>
        <v>0.81445497274398804</v>
      </c>
      <c r="M1568" s="16">
        <f t="shared" si="118"/>
        <v>1.2278149602683257</v>
      </c>
      <c r="N1568" s="6">
        <f>INDEX('ROA2'!$D$2:$AQ$224,MATCH(A1568,'ROA2'!$B$2:$B$224,0),MATCH(G1568,'ROA2'!$D$1:$AQ$1,0))</f>
        <v>-0.85779798030853305</v>
      </c>
      <c r="O1568" s="6">
        <v>8542.0508160000009</v>
      </c>
      <c r="P1568" s="28">
        <v>-1.6449309597671623E-2</v>
      </c>
    </row>
    <row r="1569" spans="1:16" x14ac:dyDescent="0.3">
      <c r="A1569" t="s">
        <v>489</v>
      </c>
      <c r="B1569" t="e">
        <f>VLOOKUP(A1569,Sheet3!L:L,1,FALSE)</f>
        <v>#N/A</v>
      </c>
      <c r="C1569" t="str">
        <f>VLOOKUP(A1569,'ALL - prices'!B:C,2,FALSE)</f>
        <v>Cameco Corp</v>
      </c>
      <c r="D1569" t="str">
        <f>VLOOKUP(A1569,'ALL - prices'!B:I,8,FALSE)</f>
        <v>Energy</v>
      </c>
      <c r="E1569">
        <v>2016</v>
      </c>
      <c r="F1569" t="s">
        <v>682</v>
      </c>
      <c r="G1569" t="str">
        <f t="shared" si="115"/>
        <v>2016-Q4</v>
      </c>
      <c r="H1569" s="4">
        <f>INDEX('ALL - prices'!$J$3:$DY$219,MATCH('COMBINED DATA'!A1569,'ALL - prices'!$B$3:$B$219,0),MATCH('COMBINED DATA'!G1569,'ALL - prices'!$J$1:$DY$1,0))</f>
        <v>13.2066</v>
      </c>
      <c r="I1569" s="14">
        <f t="shared" si="116"/>
        <v>1.2886882616961064</v>
      </c>
      <c r="J1569" s="15">
        <f>INDEX(MarketCap2!$E$2:$AR$224,MATCH(A1569,MarketCap2!$B$2:$B$224,0),MATCH(G1569,MarketCap2!$E$1:$AR$1,0))</f>
        <v>5556926976</v>
      </c>
      <c r="K1569">
        <f t="shared" si="117"/>
        <v>22.438311090254487</v>
      </c>
      <c r="L1569">
        <f>INDEX('PB2'!$D$2:$AQ$224,MATCH(A1569,'PB2'!$B$2:$B$224,0),MATCH(G1569,'PB2'!$D$1:$AQ$1,0))</f>
        <v>1.0567770004272501</v>
      </c>
      <c r="M1569" s="16">
        <f t="shared" si="118"/>
        <v>0.94627343289615939</v>
      </c>
      <c r="N1569" s="6">
        <f>INDEX('ROA2'!$D$2:$AQ$224,MATCH(A1569,'ROA2'!$B$2:$B$224,0),MATCH(G1569,'ROA2'!$D$1:$AQ$1,0))</f>
        <v>0.848791003227234</v>
      </c>
      <c r="O1569" s="6">
        <v>8508.8261120000006</v>
      </c>
      <c r="P1569" s="28">
        <v>-3.8895465170691156E-3</v>
      </c>
    </row>
    <row r="1570" spans="1:16" x14ac:dyDescent="0.3">
      <c r="A1570" t="s">
        <v>489</v>
      </c>
      <c r="B1570" t="e">
        <f>VLOOKUP(A1570,Sheet3!L:L,1,FALSE)</f>
        <v>#N/A</v>
      </c>
      <c r="C1570" t="str">
        <f>VLOOKUP(A1570,'ALL - prices'!B:C,2,FALSE)</f>
        <v>Cameco Corp</v>
      </c>
      <c r="D1570" t="str">
        <f>VLOOKUP(A1570,'ALL - prices'!B:I,8,FALSE)</f>
        <v>Energy</v>
      </c>
      <c r="E1570">
        <v>2017</v>
      </c>
      <c r="F1570" t="s">
        <v>679</v>
      </c>
      <c r="G1570" t="str">
        <f t="shared" si="115"/>
        <v>2017-Q1</v>
      </c>
      <c r="H1570" s="4">
        <f>INDEX('ALL - prices'!$J$3:$DY$219,MATCH('COMBINED DATA'!A1570,'ALL - prices'!$B$3:$B$219,0),MATCH('COMBINED DATA'!G1570,'ALL - prices'!$J$1:$DY$1,0))</f>
        <v>13.939399999999999</v>
      </c>
      <c r="I1570" s="14">
        <f t="shared" si="116"/>
        <v>0.1536225026919345</v>
      </c>
      <c r="J1570" s="15">
        <f>INDEX(MarketCap2!$E$2:$AR$224,MATCH(A1570,MarketCap2!$B$2:$B$224,0),MATCH(G1570,MarketCap2!$E$1:$AR$1,0))</f>
        <v>5826065920</v>
      </c>
      <c r="K1570">
        <f t="shared" si="117"/>
        <v>22.485607810215384</v>
      </c>
      <c r="L1570">
        <f>INDEX('PB2'!$D$2:$AQ$224,MATCH(A1570,'PB2'!$B$2:$B$224,0),MATCH(G1570,'PB2'!$D$1:$AQ$1,0))</f>
        <v>1.1153969764709499</v>
      </c>
      <c r="M1570" s="16">
        <f t="shared" si="118"/>
        <v>0.89654178834511533</v>
      </c>
      <c r="N1570" s="6">
        <f>INDEX('ROA2'!$D$2:$AQ$224,MATCH(A1570,'ROA2'!$B$2:$B$224,0),MATCH(G1570,'ROA2'!$D$1:$AQ$1,0))</f>
        <v>-0.72297102212905895</v>
      </c>
      <c r="O1570" s="6">
        <v>8249.1980800000001</v>
      </c>
      <c r="P1570" s="28">
        <v>-3.0512790904710936E-2</v>
      </c>
    </row>
    <row r="1571" spans="1:16" x14ac:dyDescent="0.3">
      <c r="A1571" t="s">
        <v>489</v>
      </c>
      <c r="B1571" t="e">
        <f>VLOOKUP(A1571,Sheet3!L:L,1,FALSE)</f>
        <v>#N/A</v>
      </c>
      <c r="C1571" t="str">
        <f>VLOOKUP(A1571,'ALL - prices'!B:C,2,FALSE)</f>
        <v>Cameco Corp</v>
      </c>
      <c r="D1571" t="str">
        <f>VLOOKUP(A1571,'ALL - prices'!B:I,8,FALSE)</f>
        <v>Energy</v>
      </c>
      <c r="E1571">
        <v>2017</v>
      </c>
      <c r="F1571" t="s">
        <v>680</v>
      </c>
      <c r="G1571" t="str">
        <f t="shared" si="115"/>
        <v>2017-Q2</v>
      </c>
      <c r="H1571" s="4">
        <f>INDEX('ALL - prices'!$J$3:$DY$219,MATCH('COMBINED DATA'!A1571,'ALL - prices'!$B$3:$B$219,0),MATCH('COMBINED DATA'!G1571,'ALL - prices'!$J$1:$DY$1,0))</f>
        <v>11.273899999999999</v>
      </c>
      <c r="I1571" s="14">
        <f t="shared" si="116"/>
        <v>1.4790116460551339</v>
      </c>
      <c r="J1571" s="15">
        <f>INDEX(MarketCap2!$E$2:$AR$224,MATCH(A1571,MarketCap2!$B$2:$B$224,0),MATCH(G1571,MarketCap2!$E$1:$AR$1,0))</f>
        <v>4674312192</v>
      </c>
      <c r="K1571">
        <f t="shared" si="117"/>
        <v>22.265347864157278</v>
      </c>
      <c r="L1571">
        <f>INDEX('PB2'!$D$2:$AQ$224,MATCH(A1571,'PB2'!$B$2:$B$224,0),MATCH(G1571,'PB2'!$D$1:$AQ$1,0))</f>
        <v>0.90817999839782704</v>
      </c>
      <c r="M1571" s="16">
        <f t="shared" si="118"/>
        <v>1.1011033074546432</v>
      </c>
      <c r="N1571" s="6">
        <f>INDEX('ROA2'!$D$2:$AQ$224,MATCH(A1571,'ROA2'!$B$2:$B$224,0),MATCH(G1571,'ROA2'!$D$1:$AQ$1,0))</f>
        <v>-1.87692999839783</v>
      </c>
      <c r="O1571" s="6">
        <v>8116.5639680000004</v>
      </c>
      <c r="P1571" s="28">
        <v>-1.6078424922486494E-2</v>
      </c>
    </row>
    <row r="1572" spans="1:16" x14ac:dyDescent="0.3">
      <c r="A1572" t="s">
        <v>489</v>
      </c>
      <c r="B1572" t="e">
        <f>VLOOKUP(A1572,Sheet3!L:L,1,FALSE)</f>
        <v>#N/A</v>
      </c>
      <c r="C1572" t="str">
        <f>VLOOKUP(A1572,'ALL - prices'!B:C,2,FALSE)</f>
        <v>Cameco Corp</v>
      </c>
      <c r="D1572" t="str">
        <f>VLOOKUP(A1572,'ALL - prices'!B:I,8,FALSE)</f>
        <v>Energy</v>
      </c>
      <c r="E1572">
        <v>2017</v>
      </c>
      <c r="F1572" t="s">
        <v>681</v>
      </c>
      <c r="G1572" t="str">
        <f t="shared" si="115"/>
        <v>2017-Q3</v>
      </c>
      <c r="H1572" s="4">
        <f>INDEX('ALL - prices'!$J$3:$DY$219,MATCH('COMBINED DATA'!A1572,'ALL - prices'!$B$3:$B$219,0),MATCH('COMBINED DATA'!G1572,'ALL - prices'!$J$1:$DY$1,0))</f>
        <v>11.5974</v>
      </c>
      <c r="I1572" s="14">
        <f t="shared" si="116"/>
        <v>1.7379481721750776</v>
      </c>
      <c r="J1572" s="15">
        <f>INDEX(MarketCap2!$E$2:$AR$224,MATCH(A1572,MarketCap2!$B$2:$B$224,0),MATCH(G1572,MarketCap2!$E$1:$AR$1,0))</f>
        <v>4769302528</v>
      </c>
      <c r="K1572">
        <f t="shared" si="117"/>
        <v>22.28546591061032</v>
      </c>
      <c r="L1572">
        <f>INDEX('PB2'!$D$2:$AQ$224,MATCH(A1572,'PB2'!$B$2:$B$224,0),MATCH(G1572,'PB2'!$D$1:$AQ$1,0))</f>
        <v>0.96385902166366599</v>
      </c>
      <c r="M1572" s="16">
        <f t="shared" si="118"/>
        <v>1.0374961249768175</v>
      </c>
      <c r="N1572" s="6">
        <f>INDEX('ROA2'!$D$2:$AQ$224,MATCH(A1572,'ROA2'!$B$2:$B$224,0),MATCH(G1572,'ROA2'!$D$1:$AQ$1,0))</f>
        <v>-0.26552999019622803</v>
      </c>
      <c r="O1572" s="6">
        <v>7932.1768959999999</v>
      </c>
      <c r="P1572" s="28">
        <v>-2.2717380498318823E-2</v>
      </c>
    </row>
    <row r="1573" spans="1:16" x14ac:dyDescent="0.3">
      <c r="A1573" t="s">
        <v>489</v>
      </c>
      <c r="B1573" t="e">
        <f>VLOOKUP(A1573,Sheet3!L:L,1,FALSE)</f>
        <v>#N/A</v>
      </c>
      <c r="C1573" t="str">
        <f>VLOOKUP(A1573,'ALL - prices'!B:C,2,FALSE)</f>
        <v>Cameco Corp</v>
      </c>
      <c r="D1573" t="str">
        <f>VLOOKUP(A1573,'ALL - prices'!B:I,8,FALSE)</f>
        <v>Energy</v>
      </c>
      <c r="E1573">
        <v>2017</v>
      </c>
      <c r="F1573" t="s">
        <v>682</v>
      </c>
      <c r="G1573" t="str">
        <f t="shared" si="115"/>
        <v>2017-Q4</v>
      </c>
      <c r="H1573" s="4">
        <f>INDEX('ALL - prices'!$J$3:$DY$219,MATCH('COMBINED DATA'!A1573,'ALL - prices'!$B$3:$B$219,0),MATCH('COMBINED DATA'!G1573,'ALL - prices'!$J$1:$DY$1,0))</f>
        <v>11.2698</v>
      </c>
      <c r="I1573" s="14">
        <f t="shared" si="116"/>
        <v>1.6502348082924574</v>
      </c>
      <c r="J1573" s="15">
        <f>INDEX(MarketCap2!$E$2:$AR$224,MATCH(A1573,MarketCap2!$B$2:$B$224,0),MATCH(G1573,MarketCap2!$E$1:$AR$1,0))</f>
        <v>4595153408</v>
      </c>
      <c r="K1573">
        <f t="shared" si="117"/>
        <v>22.248267978050954</v>
      </c>
      <c r="L1573">
        <f>INDEX('PB2'!$D$2:$AQ$224,MATCH(A1573,'PB2'!$B$2:$B$224,0),MATCH(G1573,'PB2'!$D$1:$AQ$1,0))</f>
        <v>0.94564300775527999</v>
      </c>
      <c r="M1573" s="16">
        <f t="shared" si="118"/>
        <v>1.0574815144816117</v>
      </c>
      <c r="N1573" s="6">
        <f>INDEX('ROA2'!$D$2:$AQ$224,MATCH(A1573,'ROA2'!$B$2:$B$224,0),MATCH(G1573,'ROA2'!$D$1:$AQ$1,0))</f>
        <v>-3.54796695709229</v>
      </c>
      <c r="O1573" s="6">
        <v>7710.5448960000003</v>
      </c>
      <c r="P1573" s="28">
        <v>-2.7940879648279543E-2</v>
      </c>
    </row>
    <row r="1574" spans="1:16" x14ac:dyDescent="0.3">
      <c r="A1574" t="s">
        <v>489</v>
      </c>
      <c r="B1574" t="e">
        <f>VLOOKUP(A1574,Sheet3!L:L,1,FALSE)</f>
        <v>#N/A</v>
      </c>
      <c r="C1574" t="str">
        <f>VLOOKUP(A1574,'ALL - prices'!B:C,2,FALSE)</f>
        <v>Cameco Corp</v>
      </c>
      <c r="D1574" t="str">
        <f>VLOOKUP(A1574,'ALL - prices'!B:I,8,FALSE)</f>
        <v>Energy</v>
      </c>
      <c r="E1574">
        <v>2018</v>
      </c>
      <c r="F1574" t="s">
        <v>679</v>
      </c>
      <c r="G1574" t="str">
        <f t="shared" si="115"/>
        <v>2018-Q1</v>
      </c>
      <c r="H1574" s="4">
        <f>INDEX('ALL - prices'!$J$3:$DY$219,MATCH('COMBINED DATA'!A1574,'ALL - prices'!$B$3:$B$219,0),MATCH('COMBINED DATA'!G1574,'ALL - prices'!$J$1:$DY$1,0))</f>
        <v>11.366899999999999</v>
      </c>
      <c r="I1574" s="14">
        <f t="shared" si="116"/>
        <v>0.53420737546387309</v>
      </c>
      <c r="J1574" s="15">
        <f>INDEX(MarketCap2!$E$2:$AR$224,MATCH(A1574,MarketCap2!$B$2:$B$224,0),MATCH(G1574,MarketCap2!$E$1:$AR$1,0))</f>
        <v>4634733056</v>
      </c>
      <c r="K1574">
        <f t="shared" si="117"/>
        <v>22.256844441209676</v>
      </c>
      <c r="L1574">
        <f>INDEX('PB2'!$D$2:$AQ$224,MATCH(A1574,'PB2'!$B$2:$B$224,0),MATCH(G1574,'PB2'!$D$1:$AQ$1,0))</f>
        <v>0.94206702709197998</v>
      </c>
      <c r="M1574" s="16">
        <f t="shared" si="118"/>
        <v>1.061495595580763</v>
      </c>
      <c r="N1574" s="6">
        <f>INDEX('ROA2'!$D$2:$AQ$224,MATCH(A1574,'ROA2'!$B$2:$B$224,0),MATCH(G1574,'ROA2'!$D$1:$AQ$1,0))</f>
        <v>-2.55731201171875</v>
      </c>
      <c r="O1574" s="6">
        <v>7778.7269120000001</v>
      </c>
      <c r="P1574" s="28">
        <v>8.8426974902085752E-3</v>
      </c>
    </row>
    <row r="1575" spans="1:16" x14ac:dyDescent="0.3">
      <c r="A1575" t="s">
        <v>489</v>
      </c>
      <c r="B1575" t="e">
        <f>VLOOKUP(A1575,Sheet3!L:L,1,FALSE)</f>
        <v>#N/A</v>
      </c>
      <c r="C1575" t="str">
        <f>VLOOKUP(A1575,'ALL - prices'!B:C,2,FALSE)</f>
        <v>Cameco Corp</v>
      </c>
      <c r="D1575" t="str">
        <f>VLOOKUP(A1575,'ALL - prices'!B:I,8,FALSE)</f>
        <v>Energy</v>
      </c>
      <c r="E1575">
        <v>2018</v>
      </c>
      <c r="F1575" t="s">
        <v>680</v>
      </c>
      <c r="G1575" t="str">
        <f t="shared" si="115"/>
        <v>2018-Q2</v>
      </c>
      <c r="H1575" s="4">
        <f>INDEX('ALL - prices'!$J$3:$DY$219,MATCH('COMBINED DATA'!A1575,'ALL - prices'!$B$3:$B$219,0),MATCH('COMBINED DATA'!G1575,'ALL - prices'!$J$1:$DY$1,0))</f>
        <v>14.3566</v>
      </c>
      <c r="I1575" s="14">
        <f t="shared" si="116"/>
        <v>0.7620516796779595</v>
      </c>
      <c r="J1575" s="15">
        <f>INDEX(MarketCap2!$E$2:$AR$224,MATCH(A1575,MarketCap2!$B$2:$B$224,0),MATCH(G1575,MarketCap2!$E$1:$AR$1,0))</f>
        <v>5853774336</v>
      </c>
      <c r="K1575">
        <f t="shared" si="117"/>
        <v>22.490352475788427</v>
      </c>
      <c r="L1575">
        <f>INDEX('PB2'!$D$2:$AQ$224,MATCH(A1575,'PB2'!$B$2:$B$224,0),MATCH(G1575,'PB2'!$D$1:$AQ$1,0))</f>
        <v>1.2101689577102701</v>
      </c>
      <c r="M1575" s="16">
        <f t="shared" si="118"/>
        <v>0.82633089671385607</v>
      </c>
      <c r="N1575" s="6">
        <f>INDEX('ROA2'!$D$2:$AQ$224,MATCH(A1575,'ROA2'!$B$2:$B$224,0),MATCH(G1575,'ROA2'!$D$1:$AQ$1,0))</f>
        <v>-1.6662249565124501</v>
      </c>
      <c r="O1575" s="6">
        <v>7739.0330880000001</v>
      </c>
      <c r="P1575" s="28">
        <v>-5.1028689461723514E-3</v>
      </c>
    </row>
    <row r="1576" spans="1:16" x14ac:dyDescent="0.3">
      <c r="A1576" t="s">
        <v>489</v>
      </c>
      <c r="B1576" t="e">
        <f>VLOOKUP(A1576,Sheet3!L:L,1,FALSE)</f>
        <v>#N/A</v>
      </c>
      <c r="C1576" t="str">
        <f>VLOOKUP(A1576,'ALL - prices'!B:C,2,FALSE)</f>
        <v>Cameco Corp</v>
      </c>
      <c r="D1576" t="str">
        <f>VLOOKUP(A1576,'ALL - prices'!B:I,8,FALSE)</f>
        <v>Energy</v>
      </c>
      <c r="E1576">
        <v>2018</v>
      </c>
      <c r="F1576" t="s">
        <v>681</v>
      </c>
      <c r="G1576" t="str">
        <f t="shared" si="115"/>
        <v>2018-Q3</v>
      </c>
      <c r="H1576" s="4">
        <f>INDEX('ALL - prices'!$J$3:$DY$219,MATCH('COMBINED DATA'!A1576,'ALL - prices'!$B$3:$B$219,0),MATCH('COMBINED DATA'!G1576,'ALL - prices'!$J$1:$DY$1,0))</f>
        <v>14.298400000000001</v>
      </c>
      <c r="I1576" s="14">
        <f t="shared" si="116"/>
        <v>1.4265321736645129</v>
      </c>
      <c r="J1576" s="15">
        <f>INDEX(MarketCap2!$E$2:$AR$224,MATCH(A1576,MarketCap2!$B$2:$B$224,0),MATCH(G1576,MarketCap2!$E$1:$AR$1,0))</f>
        <v>5830026752</v>
      </c>
      <c r="K1576">
        <f t="shared" si="117"/>
        <v>22.48628742597753</v>
      </c>
      <c r="L1576">
        <f>INDEX('PB2'!$D$2:$AQ$224,MATCH(A1576,'PB2'!$B$2:$B$224,0),MATCH(G1576,'PB2'!$D$1:$AQ$1,0))</f>
        <v>1.2060450315475499</v>
      </c>
      <c r="M1576" s="16">
        <f t="shared" si="118"/>
        <v>0.82915643598882793</v>
      </c>
      <c r="N1576" s="6">
        <f>INDEX('ROA2'!$D$2:$AQ$224,MATCH(A1576,'ROA2'!$B$2:$B$224,0),MATCH(G1576,'ROA2'!$D$1:$AQ$1,0))</f>
        <v>-2.6433620452880899</v>
      </c>
      <c r="O1576" s="6">
        <v>7730.6050560000003</v>
      </c>
      <c r="P1576" s="28">
        <v>-1.0890290691569922E-3</v>
      </c>
    </row>
    <row r="1577" spans="1:16" x14ac:dyDescent="0.3">
      <c r="A1577" t="s">
        <v>489</v>
      </c>
      <c r="B1577" t="e">
        <f>VLOOKUP(A1577,Sheet3!L:L,1,FALSE)</f>
        <v>#N/A</v>
      </c>
      <c r="C1577" t="str">
        <f>VLOOKUP(A1577,'ALL - prices'!B:C,2,FALSE)</f>
        <v>Cameco Corp</v>
      </c>
      <c r="D1577" t="str">
        <f>VLOOKUP(A1577,'ALL - prices'!B:I,8,FALSE)</f>
        <v>Energy</v>
      </c>
      <c r="E1577">
        <v>2018</v>
      </c>
      <c r="F1577" t="s">
        <v>682</v>
      </c>
      <c r="G1577" t="str">
        <f t="shared" si="115"/>
        <v>2018-Q4</v>
      </c>
      <c r="H1577" s="4">
        <f>INDEX('ALL - prices'!$J$3:$DY$219,MATCH('COMBINED DATA'!A1577,'ALL - prices'!$B$3:$B$219,0),MATCH('COMBINED DATA'!G1577,'ALL - prices'!$J$1:$DY$1,0))</f>
        <v>15.1012</v>
      </c>
      <c r="I1577" s="14">
        <f t="shared" si="116"/>
        <v>1.7591960500467234</v>
      </c>
      <c r="J1577" s="15">
        <f>INDEX(MarketCap2!$E$2:$AR$224,MATCH(A1577,MarketCap2!$B$2:$B$224,0),MATCH(G1577,MarketCap2!$E$1:$AR$1,0))</f>
        <v>6126871552</v>
      </c>
      <c r="K1577">
        <f t="shared" si="117"/>
        <v>22.535950106213605</v>
      </c>
      <c r="L1577">
        <f>INDEX('PB2'!$D$2:$AQ$224,MATCH(A1577,'PB2'!$B$2:$B$224,0),MATCH(G1577,'PB2'!$D$1:$AQ$1,0))</f>
        <v>1.22702300548554</v>
      </c>
      <c r="M1577" s="16">
        <f t="shared" si="118"/>
        <v>0.81498064464104669</v>
      </c>
      <c r="N1577" s="6">
        <f>INDEX('ROA2'!$D$2:$AQ$224,MATCH(A1577,'ROA2'!$B$2:$B$224,0),MATCH(G1577,'ROA2'!$D$1:$AQ$1,0))</f>
        <v>-0.70751702785491899</v>
      </c>
      <c r="O1577" s="6">
        <v>7886.5331200000001</v>
      </c>
      <c r="P1577" s="28">
        <v>2.0170227669175565E-2</v>
      </c>
    </row>
    <row r="1578" spans="1:16" x14ac:dyDescent="0.3">
      <c r="A1578" t="s">
        <v>489</v>
      </c>
      <c r="B1578" t="e">
        <f>VLOOKUP(A1578,Sheet3!L:L,1,FALSE)</f>
        <v>#N/A</v>
      </c>
      <c r="C1578" t="str">
        <f>VLOOKUP(A1578,'ALL - prices'!B:C,2,FALSE)</f>
        <v>Cameco Corp</v>
      </c>
      <c r="D1578" t="str">
        <f>VLOOKUP(A1578,'ALL - prices'!B:I,8,FALSE)</f>
        <v>Energy</v>
      </c>
      <c r="E1578">
        <v>2019</v>
      </c>
      <c r="F1578" t="s">
        <v>679</v>
      </c>
      <c r="G1578" t="str">
        <f t="shared" si="115"/>
        <v>2019-Q1</v>
      </c>
      <c r="H1578" s="4">
        <f>INDEX('ALL - prices'!$J$3:$DY$219,MATCH('COMBINED DATA'!A1578,'ALL - prices'!$B$3:$B$219,0),MATCH('COMBINED DATA'!G1578,'ALL - prices'!$J$1:$DY$1,0))</f>
        <v>15.364599999999999</v>
      </c>
      <c r="I1578" s="14">
        <f t="shared" si="116"/>
        <v>1.3589762727877186</v>
      </c>
      <c r="J1578" s="15">
        <f>INDEX(MarketCap2!$E$2:$AR$224,MATCH(A1578,MarketCap2!$B$2:$B$224,0),MATCH(G1578,MarketCap2!$E$1:$AR$1,0))</f>
        <v>6233735680</v>
      </c>
      <c r="K1578">
        <f t="shared" si="117"/>
        <v>22.55324161764932</v>
      </c>
      <c r="L1578">
        <f>INDEX('PB2'!$D$2:$AQ$224,MATCH(A1578,'PB2'!$B$2:$B$224,0),MATCH(G1578,'PB2'!$D$1:$AQ$1,0))</f>
        <v>1.25667500495911</v>
      </c>
      <c r="M1578" s="16">
        <f t="shared" si="118"/>
        <v>0.7957506881682096</v>
      </c>
      <c r="N1578" s="6">
        <f>INDEX('ROA2'!$D$2:$AQ$224,MATCH(A1578,'ROA2'!$B$2:$B$224,0),MATCH(G1578,'ROA2'!$D$1:$AQ$1,0))</f>
        <v>2.1057059764862101</v>
      </c>
      <c r="O1578" s="6">
        <v>8018.6357760000001</v>
      </c>
      <c r="P1578" s="28">
        <v>1.675040908215954E-2</v>
      </c>
    </row>
    <row r="1579" spans="1:16" x14ac:dyDescent="0.3">
      <c r="A1579" t="s">
        <v>489</v>
      </c>
      <c r="B1579" t="e">
        <f>VLOOKUP(A1579,Sheet3!L:L,1,FALSE)</f>
        <v>#N/A</v>
      </c>
      <c r="C1579" t="str">
        <f>VLOOKUP(A1579,'ALL - prices'!B:C,2,FALSE)</f>
        <v>Cameco Corp</v>
      </c>
      <c r="D1579" t="str">
        <f>VLOOKUP(A1579,'ALL - prices'!B:I,8,FALSE)</f>
        <v>Energy</v>
      </c>
      <c r="E1579">
        <v>2019</v>
      </c>
      <c r="F1579" t="s">
        <v>680</v>
      </c>
      <c r="G1579" t="str">
        <f t="shared" si="115"/>
        <v>2019-Q2</v>
      </c>
      <c r="H1579" s="4">
        <f>INDEX('ALL - prices'!$J$3:$DY$219,MATCH('COMBINED DATA'!A1579,'ALL - prices'!$B$3:$B$219,0),MATCH('COMBINED DATA'!G1579,'ALL - prices'!$J$1:$DY$1,0))</f>
        <v>13.6965</v>
      </c>
      <c r="I1579" s="14">
        <f t="shared" si="116"/>
        <v>1.3463796010041149</v>
      </c>
      <c r="J1579" s="15">
        <f>INDEX(MarketCap2!$E$2:$AR$224,MATCH(A1579,MarketCap2!$B$2:$B$224,0),MATCH(G1579,MarketCap2!$E$1:$AR$1,0))</f>
        <v>5557000192</v>
      </c>
      <c r="K1579">
        <f t="shared" si="117"/>
        <v>22.438324265795213</v>
      </c>
      <c r="L1579">
        <f>INDEX('PB2'!$D$2:$AQ$224,MATCH(A1579,'PB2'!$B$2:$B$224,0),MATCH(G1579,'PB2'!$D$1:$AQ$1,0))</f>
        <v>1.1261359453201301</v>
      </c>
      <c r="M1579" s="16">
        <f t="shared" si="118"/>
        <v>0.88799225720099628</v>
      </c>
      <c r="N1579" s="6">
        <f>INDEX('ROA2'!$D$2:$AQ$224,MATCH(A1579,'ROA2'!$B$2:$B$224,0),MATCH(G1579,'ROA2'!$D$1:$AQ$1,0))</f>
        <v>1.18799495697022</v>
      </c>
      <c r="O1579" s="6">
        <v>7953.9589120000001</v>
      </c>
      <c r="P1579" s="28">
        <v>-8.0658189007137195E-3</v>
      </c>
    </row>
    <row r="1580" spans="1:16" x14ac:dyDescent="0.3">
      <c r="A1580" t="s">
        <v>489</v>
      </c>
      <c r="B1580" t="e">
        <f>VLOOKUP(A1580,Sheet3!L:L,1,FALSE)</f>
        <v>#N/A</v>
      </c>
      <c r="C1580" t="str">
        <f>VLOOKUP(A1580,'ALL - prices'!B:C,2,FALSE)</f>
        <v>Cameco Corp</v>
      </c>
      <c r="D1580" t="str">
        <f>VLOOKUP(A1580,'ALL - prices'!B:I,8,FALSE)</f>
        <v>Energy</v>
      </c>
      <c r="E1580">
        <v>2019</v>
      </c>
      <c r="F1580" t="s">
        <v>681</v>
      </c>
      <c r="G1580" t="str">
        <f t="shared" si="115"/>
        <v>2019-Q3</v>
      </c>
      <c r="H1580" s="4">
        <f>INDEX('ALL - prices'!$J$3:$DY$219,MATCH('COMBINED DATA'!A1580,'ALL - prices'!$B$3:$B$219,0),MATCH('COMBINED DATA'!G1580,'ALL - prices'!$J$1:$DY$1,0))</f>
        <v>12.2722</v>
      </c>
      <c r="I1580" s="14">
        <f t="shared" si="116"/>
        <v>1.4934255195690318</v>
      </c>
      <c r="J1580" s="15">
        <f>INDEX(MarketCap2!$E$2:$AR$224,MATCH(A1580,MarketCap2!$B$2:$B$224,0),MATCH(G1580,MarketCap2!$E$1:$AR$1,0))</f>
        <v>4979135488</v>
      </c>
      <c r="K1580">
        <f t="shared" si="117"/>
        <v>22.328522116126159</v>
      </c>
      <c r="L1580">
        <f>INDEX('PB2'!$D$2:$AQ$224,MATCH(A1580,'PB2'!$B$2:$B$224,0),MATCH(G1580,'PB2'!$D$1:$AQ$1,0))</f>
        <v>1.01530194282532</v>
      </c>
      <c r="M1580" s="16">
        <f t="shared" si="118"/>
        <v>0.9849286776870152</v>
      </c>
      <c r="N1580" s="6">
        <f>INDEX('ROA2'!$D$2:$AQ$224,MATCH(A1580,'ROA2'!$B$2:$B$224,0),MATCH(G1580,'ROA2'!$D$1:$AQ$1,0))</f>
        <v>1.86240899562836</v>
      </c>
      <c r="O1580" s="6">
        <v>8067.0008319999997</v>
      </c>
      <c r="P1580" s="28">
        <v>1.4212032178020844E-2</v>
      </c>
    </row>
    <row r="1581" spans="1:16" x14ac:dyDescent="0.3">
      <c r="A1581" t="s">
        <v>489</v>
      </c>
      <c r="B1581" t="e">
        <f>VLOOKUP(A1581,Sheet3!L:L,1,FALSE)</f>
        <v>#N/A</v>
      </c>
      <c r="C1581" t="str">
        <f>VLOOKUP(A1581,'ALL - prices'!B:C,2,FALSE)</f>
        <v>Cameco Corp</v>
      </c>
      <c r="D1581" t="str">
        <f>VLOOKUP(A1581,'ALL - prices'!B:I,8,FALSE)</f>
        <v>Energy</v>
      </c>
      <c r="E1581">
        <v>2019</v>
      </c>
      <c r="F1581" t="s">
        <v>682</v>
      </c>
      <c r="G1581" t="str">
        <f t="shared" si="115"/>
        <v>2019-Q4</v>
      </c>
      <c r="H1581" s="4">
        <f>INDEX('ALL - prices'!$J$3:$DY$219,MATCH('COMBINED DATA'!A1581,'ALL - prices'!$B$3:$B$219,0),MATCH('COMBINED DATA'!G1581,'ALL - prices'!$J$1:$DY$1,0))</f>
        <v>11.3302</v>
      </c>
      <c r="I1581" s="14">
        <f t="shared" si="116"/>
        <v>2.585848039328686</v>
      </c>
      <c r="J1581" s="15">
        <f>INDEX(MarketCap2!$E$2:$AR$224,MATCH(A1581,MarketCap2!$B$2:$B$224,0),MATCH(G1581,MarketCap2!$E$1:$AR$1,0))</f>
        <v>4567505920</v>
      </c>
      <c r="K1581">
        <f t="shared" si="117"/>
        <v>22.242233142329443</v>
      </c>
      <c r="L1581">
        <f>INDEX('PB2'!$D$2:$AQ$224,MATCH(A1581,'PB2'!$B$2:$B$224,0),MATCH(G1581,'PB2'!$D$1:$AQ$1,0))</f>
        <v>0.91446602344512895</v>
      </c>
      <c r="M1581" s="16">
        <f t="shared" si="118"/>
        <v>1.0935343406555809</v>
      </c>
      <c r="N1581" s="6">
        <f>INDEX('ROA2'!$D$2:$AQ$224,MATCH(A1581,'ROA2'!$B$2:$B$224,0),MATCH(G1581,'ROA2'!$D$1:$AQ$1,0))</f>
        <v>1.37001800537109</v>
      </c>
      <c r="O1581" s="6">
        <v>7517.2060160000001</v>
      </c>
      <c r="P1581" s="28">
        <v>-6.8153558856605762E-2</v>
      </c>
    </row>
    <row r="1582" spans="1:16" x14ac:dyDescent="0.3">
      <c r="A1582" t="s">
        <v>489</v>
      </c>
      <c r="B1582" t="e">
        <f>VLOOKUP(A1582,Sheet3!L:L,1,FALSE)</f>
        <v>#N/A</v>
      </c>
      <c r="C1582" t="str">
        <f>VLOOKUP(A1582,'ALL - prices'!B:C,2,FALSE)</f>
        <v>Cameco Corp</v>
      </c>
      <c r="D1582" t="str">
        <f>VLOOKUP(A1582,'ALL - prices'!B:I,8,FALSE)</f>
        <v>Energy</v>
      </c>
      <c r="E1582">
        <v>2020</v>
      </c>
      <c r="F1582" t="s">
        <v>679</v>
      </c>
      <c r="G1582" t="str">
        <f t="shared" si="115"/>
        <v>2020-Q1</v>
      </c>
      <c r="H1582" s="4">
        <f>INDEX('ALL - prices'!$J$3:$DY$219,MATCH('COMBINED DATA'!A1582,'ALL - prices'!$B$3:$B$219,0),MATCH('COMBINED DATA'!G1582,'ALL - prices'!$J$1:$DY$1,0))</f>
        <v>10.5349</v>
      </c>
      <c r="I1582" s="14">
        <f t="shared" si="116"/>
        <v>3.4141168448077637</v>
      </c>
      <c r="J1582" s="15">
        <f>INDEX(MarketCap2!$E$2:$AR$224,MATCH(A1582,MarketCap2!$B$2:$B$224,0),MATCH(G1582,MarketCap2!$E$1:$AR$1,0))</f>
        <v>4246909696</v>
      </c>
      <c r="K1582">
        <f t="shared" si="117"/>
        <v>22.169457425042303</v>
      </c>
      <c r="L1582">
        <f>INDEX('PB2'!$D$2:$AQ$224,MATCH(A1582,'PB2'!$B$2:$B$224,0),MATCH(G1582,'PB2'!$D$1:$AQ$1,0))</f>
        <v>0.865068018436432</v>
      </c>
      <c r="M1582" s="16">
        <f t="shared" si="118"/>
        <v>1.1559784649159159</v>
      </c>
      <c r="N1582" s="6">
        <f>INDEX('ROA2'!$D$2:$AQ$224,MATCH(A1582,'ROA2'!$B$2:$B$224,0),MATCH(G1582,'ROA2'!$D$1:$AQ$1,0))</f>
        <v>0.95818400382995605</v>
      </c>
      <c r="O1582" s="6">
        <v>7427.2481280000002</v>
      </c>
      <c r="P1582" s="28">
        <v>-1.1966931305132386E-2</v>
      </c>
    </row>
    <row r="1583" spans="1:16" x14ac:dyDescent="0.3">
      <c r="A1583" t="s">
        <v>489</v>
      </c>
      <c r="B1583" t="e">
        <f>VLOOKUP(A1583,Sheet3!L:L,1,FALSE)</f>
        <v>#N/A</v>
      </c>
      <c r="C1583" t="str">
        <f>VLOOKUP(A1583,'ALL - prices'!B:C,2,FALSE)</f>
        <v>Cameco Corp</v>
      </c>
      <c r="D1583" t="str">
        <f>VLOOKUP(A1583,'ALL - prices'!B:I,8,FALSE)</f>
        <v>Energy</v>
      </c>
      <c r="E1583">
        <v>2020</v>
      </c>
      <c r="F1583" t="s">
        <v>680</v>
      </c>
      <c r="G1583" t="str">
        <f t="shared" si="115"/>
        <v>2020-Q2</v>
      </c>
      <c r="H1583" s="4">
        <f>INDEX('ALL - prices'!$J$3:$DY$219,MATCH('COMBINED DATA'!A1583,'ALL - prices'!$B$3:$B$219,0),MATCH('COMBINED DATA'!G1583,'ALL - prices'!$J$1:$DY$1,0))</f>
        <v>13.6669</v>
      </c>
      <c r="I1583" s="14">
        <f t="shared" si="116"/>
        <v>4.465850641908359</v>
      </c>
      <c r="J1583" s="15">
        <f>INDEX(MarketCap2!$E$2:$AR$224,MATCH(A1583,MarketCap2!$B$2:$B$224,0),MATCH(G1583,MarketCap2!$E$1:$AR$1,0))</f>
        <v>5509867008</v>
      </c>
      <c r="K1583">
        <f t="shared" si="117"/>
        <v>22.429806323340816</v>
      </c>
      <c r="L1583">
        <f>INDEX('PB2'!$D$2:$AQ$224,MATCH(A1583,'PB2'!$B$2:$B$224,0),MATCH(G1583,'PB2'!$D$1:$AQ$1,0))</f>
        <v>1.1204299926757799</v>
      </c>
      <c r="M1583" s="16">
        <f t="shared" si="118"/>
        <v>0.89251448688179769</v>
      </c>
      <c r="N1583" s="6">
        <f>INDEX('ROA2'!$D$2:$AQ$224,MATCH(A1583,'ROA2'!$B$2:$B$224,0),MATCH(G1583,'ROA2'!$D$1:$AQ$1,0))</f>
        <v>0.9495490193367</v>
      </c>
      <c r="O1583" s="6">
        <v>7437.7661440000002</v>
      </c>
      <c r="P1583" s="28">
        <v>1.4161390354454559E-3</v>
      </c>
    </row>
    <row r="1584" spans="1:16" x14ac:dyDescent="0.3">
      <c r="A1584" t="s">
        <v>489</v>
      </c>
      <c r="B1584" t="e">
        <f>VLOOKUP(A1584,Sheet3!L:L,1,FALSE)</f>
        <v>#N/A</v>
      </c>
      <c r="C1584" t="str">
        <f>VLOOKUP(A1584,'ALL - prices'!B:C,2,FALSE)</f>
        <v>Cameco Corp</v>
      </c>
      <c r="D1584" t="str">
        <f>VLOOKUP(A1584,'ALL - prices'!B:I,8,FALSE)</f>
        <v>Energy</v>
      </c>
      <c r="E1584">
        <v>2020</v>
      </c>
      <c r="F1584" t="s">
        <v>681</v>
      </c>
      <c r="G1584" t="str">
        <f t="shared" si="115"/>
        <v>2020-Q3</v>
      </c>
      <c r="H1584" s="4">
        <f>INDEX('ALL - prices'!$J$3:$DY$219,MATCH('COMBINED DATA'!A1584,'ALL - prices'!$B$3:$B$219,0),MATCH('COMBINED DATA'!G1584,'ALL - prices'!$J$1:$DY$1,0))</f>
        <v>13.205500000000001</v>
      </c>
      <c r="I1584" s="14">
        <f t="shared" si="116"/>
        <v>4.3833657862233313</v>
      </c>
      <c r="J1584" s="15">
        <f>INDEX(MarketCap2!$E$2:$AR$224,MATCH(A1584,MarketCap2!$B$2:$B$224,0),MATCH(G1584,MarketCap2!$E$1:$AR$1,0))</f>
        <v>5323829760</v>
      </c>
      <c r="K1584">
        <f t="shared" si="117"/>
        <v>22.395458761010108</v>
      </c>
      <c r="L1584">
        <f>INDEX('PB2'!$D$2:$AQ$224,MATCH(A1584,'PB2'!$B$2:$B$224,0),MATCH(G1584,'PB2'!$D$1:$AQ$1,0))</f>
        <v>1.0922839641571001</v>
      </c>
      <c r="M1584" s="16">
        <f t="shared" si="118"/>
        <v>0.9155128453906084</v>
      </c>
      <c r="N1584" s="6">
        <f>INDEX('ROA2'!$D$2:$AQ$224,MATCH(A1584,'ROA2'!$B$2:$B$224,0),MATCH(G1584,'ROA2'!$D$1:$AQ$1,0))</f>
        <v>0.546652972698212</v>
      </c>
      <c r="O1584" s="6">
        <v>7541.81376</v>
      </c>
      <c r="P1584" s="28">
        <v>1.3989094841861142E-2</v>
      </c>
    </row>
    <row r="1585" spans="1:16" x14ac:dyDescent="0.3">
      <c r="A1585" t="s">
        <v>489</v>
      </c>
      <c r="B1585" t="e">
        <f>VLOOKUP(A1585,Sheet3!L:L,1,FALSE)</f>
        <v>#N/A</v>
      </c>
      <c r="C1585" t="str">
        <f>VLOOKUP(A1585,'ALL - prices'!B:C,2,FALSE)</f>
        <v>Cameco Corp</v>
      </c>
      <c r="D1585" t="str">
        <f>VLOOKUP(A1585,'ALL - prices'!B:I,8,FALSE)</f>
        <v>Energy</v>
      </c>
      <c r="E1585">
        <v>2020</v>
      </c>
      <c r="F1585" t="s">
        <v>682</v>
      </c>
      <c r="G1585" t="str">
        <f t="shared" si="115"/>
        <v>2020-Q4</v>
      </c>
      <c r="H1585" s="4">
        <f>INDEX('ALL - prices'!$J$3:$DY$219,MATCH('COMBINED DATA'!A1585,'ALL - prices'!$B$3:$B$219,0),MATCH('COMBINED DATA'!G1585,'ALL - prices'!$J$1:$DY$1,0))</f>
        <v>16.841999999999999</v>
      </c>
      <c r="I1585" s="14">
        <f t="shared" si="116"/>
        <v>3.2367285510733623</v>
      </c>
      <c r="J1585" s="15">
        <f>INDEX(MarketCap2!$E$2:$AR$224,MATCH(A1585,MarketCap2!$B$2:$B$224,0),MATCH(G1585,MarketCap2!$E$1:$AR$1,0))</f>
        <v>6749177856</v>
      </c>
      <c r="K1585">
        <f t="shared" si="117"/>
        <v>22.632686535301623</v>
      </c>
      <c r="L1585">
        <f>INDEX('PB2'!$D$2:$AQ$224,MATCH(A1585,'PB2'!$B$2:$B$224,0),MATCH(G1585,'PB2'!$D$1:$AQ$1,0))</f>
        <v>1.36260497570038</v>
      </c>
      <c r="M1585" s="16">
        <f t="shared" si="118"/>
        <v>0.73388841067896382</v>
      </c>
      <c r="N1585" s="6">
        <f>INDEX('ROA2'!$D$2:$AQ$224,MATCH(A1585,'ROA2'!$B$2:$B$224,0),MATCH(G1585,'ROA2'!$D$1:$AQ$1,0))</f>
        <v>-6.1521999537945002E-2</v>
      </c>
      <c r="O1585" s="6">
        <v>7566.7512319999996</v>
      </c>
      <c r="P1585" s="28">
        <v>3.3065616300765846E-3</v>
      </c>
    </row>
    <row r="1586" spans="1:16" x14ac:dyDescent="0.3">
      <c r="A1586" t="s">
        <v>489</v>
      </c>
      <c r="B1586" t="e">
        <f>VLOOKUP(A1586,Sheet3!L:L,1,FALSE)</f>
        <v>#N/A</v>
      </c>
      <c r="C1586" t="str">
        <f>VLOOKUP(A1586,'ALL - prices'!B:C,2,FALSE)</f>
        <v>Cameco Corp</v>
      </c>
      <c r="D1586" t="str">
        <f>VLOOKUP(A1586,'ALL - prices'!B:I,8,FALSE)</f>
        <v>Energy</v>
      </c>
      <c r="E1586">
        <v>2021</v>
      </c>
      <c r="F1586" t="s">
        <v>679</v>
      </c>
      <c r="G1586" t="str">
        <f t="shared" si="115"/>
        <v>2021-Q1</v>
      </c>
      <c r="H1586" s="4">
        <f>INDEX('ALL - prices'!$J$3:$DY$219,MATCH('COMBINED DATA'!A1586,'ALL - prices'!$B$3:$B$219,0),MATCH('COMBINED DATA'!G1586,'ALL - prices'!$J$1:$DY$1,0))</f>
        <v>20.585799999999999</v>
      </c>
      <c r="I1586" s="14">
        <f t="shared" si="116"/>
        <v>5.3408677166418226</v>
      </c>
      <c r="J1586" s="15">
        <f>INDEX(MarketCap2!$E$2:$AR$224,MATCH(A1586,MarketCap2!$B$2:$B$224,0),MATCH(G1586,MarketCap2!$E$1:$AR$1,0))</f>
        <v>8275416576</v>
      </c>
      <c r="K1586">
        <f t="shared" si="117"/>
        <v>22.836555098453019</v>
      </c>
      <c r="L1586">
        <f>INDEX('PB2'!$D$2:$AQ$224,MATCH(A1586,'PB2'!$B$2:$B$224,0),MATCH(G1586,'PB2'!$D$1:$AQ$1,0))</f>
        <v>1.66578805446625</v>
      </c>
      <c r="M1586" s="16">
        <f t="shared" si="118"/>
        <v>0.6003164672233281</v>
      </c>
      <c r="N1586" s="6">
        <f>INDEX('ROA2'!$D$2:$AQ$224,MATCH(A1586,'ROA2'!$B$2:$B$224,0),MATCH(G1586,'ROA2'!$D$1:$AQ$1,0))</f>
        <v>-0.70853799581527699</v>
      </c>
      <c r="O1586" s="6">
        <v>7580.8312320000005</v>
      </c>
      <c r="P1586" s="28">
        <v>1.8607721554867733E-3</v>
      </c>
    </row>
    <row r="1587" spans="1:16" x14ac:dyDescent="0.3">
      <c r="A1587" t="s">
        <v>489</v>
      </c>
      <c r="B1587" t="e">
        <f>VLOOKUP(A1587,Sheet3!L:L,1,FALSE)</f>
        <v>#N/A</v>
      </c>
      <c r="C1587" t="str">
        <f>VLOOKUP(A1587,'ALL - prices'!B:C,2,FALSE)</f>
        <v>Cameco Corp</v>
      </c>
      <c r="D1587" t="str">
        <f>VLOOKUP(A1587,'ALL - prices'!B:I,8,FALSE)</f>
        <v>Energy</v>
      </c>
      <c r="E1587">
        <v>2021</v>
      </c>
      <c r="F1587" t="s">
        <v>680</v>
      </c>
      <c r="G1587" t="str">
        <f t="shared" si="115"/>
        <v>2021-Q2</v>
      </c>
      <c r="H1587" s="4">
        <f>INDEX('ALL - prices'!$J$3:$DY$219,MATCH('COMBINED DATA'!A1587,'ALL - prices'!$B$3:$B$219,0),MATCH('COMBINED DATA'!G1587,'ALL - prices'!$J$1:$DY$1,0))</f>
        <v>23.470199999999998</v>
      </c>
      <c r="I1587" s="14">
        <f t="shared" si="116"/>
        <v>4.4965485018141003</v>
      </c>
      <c r="J1587" s="15">
        <f>INDEX(MarketCap2!$E$2:$AR$224,MATCH(A1587,MarketCap2!$B$2:$B$224,0),MATCH(G1587,MarketCap2!$E$1:$AR$1,0))</f>
        <v>9448005632</v>
      </c>
      <c r="K1587">
        <f t="shared" si="117"/>
        <v>22.969069511946291</v>
      </c>
      <c r="L1587">
        <f>INDEX('PB2'!$D$2:$AQ$224,MATCH(A1587,'PB2'!$B$2:$B$224,0),MATCH(G1587,'PB2'!$D$1:$AQ$1,0))</f>
        <v>1.9136769771575901</v>
      </c>
      <c r="M1587" s="16">
        <f t="shared" si="118"/>
        <v>0.52255423038286919</v>
      </c>
      <c r="N1587" s="6">
        <f>INDEX('ROA2'!$D$2:$AQ$224,MATCH(A1587,'ROA2'!$B$2:$B$224,0),MATCH(G1587,'ROA2'!$D$1:$AQ$1,0))</f>
        <v>-0.52309602499008201</v>
      </c>
      <c r="O1587" s="6">
        <v>7425.2830720000002</v>
      </c>
      <c r="P1587" s="28">
        <v>-2.0518615339094291E-2</v>
      </c>
    </row>
    <row r="1588" spans="1:16" x14ac:dyDescent="0.3">
      <c r="A1588" t="s">
        <v>489</v>
      </c>
      <c r="B1588" t="e">
        <f>VLOOKUP(A1588,Sheet3!L:L,1,FALSE)</f>
        <v>#N/A</v>
      </c>
      <c r="C1588" t="str">
        <f>VLOOKUP(A1588,'ALL - prices'!B:C,2,FALSE)</f>
        <v>Cameco Corp</v>
      </c>
      <c r="D1588" t="str">
        <f>VLOOKUP(A1588,'ALL - prices'!B:I,8,FALSE)</f>
        <v>Energy</v>
      </c>
      <c r="E1588">
        <v>2021</v>
      </c>
      <c r="F1588" t="s">
        <v>681</v>
      </c>
      <c r="G1588" t="str">
        <f t="shared" si="115"/>
        <v>2021-Q3</v>
      </c>
      <c r="H1588" s="4">
        <f>INDEX('ALL - prices'!$J$3:$DY$219,MATCH('COMBINED DATA'!A1588,'ALL - prices'!$B$3:$B$219,0),MATCH('COMBINED DATA'!G1588,'ALL - prices'!$J$1:$DY$1,0))</f>
        <v>27.1843</v>
      </c>
      <c r="I1588" s="14">
        <f t="shared" si="116"/>
        <v>5.2923254299661915</v>
      </c>
      <c r="J1588" s="15">
        <f>INDEX(MarketCap2!$E$2:$AR$224,MATCH(A1588,MarketCap2!$B$2:$B$224,0),MATCH(G1588,MarketCap2!$E$1:$AR$1,0))</f>
        <v>10946465792</v>
      </c>
      <c r="K1588">
        <f t="shared" si="117"/>
        <v>23.116282482389654</v>
      </c>
      <c r="L1588">
        <f>INDEX('PB2'!$D$2:$AQ$224,MATCH(A1588,'PB2'!$B$2:$B$224,0),MATCH(G1588,'PB2'!$D$1:$AQ$1,0))</f>
        <v>2.25361299514771</v>
      </c>
      <c r="M1588" s="16">
        <f t="shared" si="118"/>
        <v>0.44373191056011657</v>
      </c>
      <c r="N1588" s="6">
        <f>INDEX('ROA2'!$D$2:$AQ$224,MATCH(A1588,'ROA2'!$B$2:$B$224,0),MATCH(G1588,'ROA2'!$D$1:$AQ$1,0))</f>
        <v>-0.302073985338211</v>
      </c>
      <c r="O1588" s="6">
        <v>7441.926144</v>
      </c>
      <c r="P1588" s="28">
        <v>2.2414057267067982E-3</v>
      </c>
    </row>
    <row r="1589" spans="1:16" x14ac:dyDescent="0.3">
      <c r="A1589" t="s">
        <v>489</v>
      </c>
      <c r="B1589" t="e">
        <f>VLOOKUP(A1589,Sheet3!L:L,1,FALSE)</f>
        <v>#N/A</v>
      </c>
      <c r="C1589" t="str">
        <f>VLOOKUP(A1589,'ALL - prices'!B:C,2,FALSE)</f>
        <v>Cameco Corp</v>
      </c>
      <c r="D1589" t="str">
        <f>VLOOKUP(A1589,'ALL - prices'!B:I,8,FALSE)</f>
        <v>Energy</v>
      </c>
      <c r="E1589">
        <v>2021</v>
      </c>
      <c r="F1589" t="s">
        <v>682</v>
      </c>
      <c r="G1589" t="str">
        <f t="shared" si="115"/>
        <v>2021-Q4</v>
      </c>
      <c r="H1589" s="4">
        <f>INDEX('ALL - prices'!$J$3:$DY$219,MATCH('COMBINED DATA'!A1589,'ALL - prices'!$B$3:$B$219,0),MATCH('COMBINED DATA'!G1589,'ALL - prices'!$J$1:$DY$1,0))</f>
        <v>27.3141</v>
      </c>
      <c r="I1589" s="14">
        <f t="shared" si="116"/>
        <v>4.6280140048584801</v>
      </c>
      <c r="J1589" s="15">
        <f>INDEX(MarketCap2!$E$2:$AR$224,MATCH(A1589,MarketCap2!$B$2:$B$224,0),MATCH(G1589,MarketCap2!$E$1:$AR$1,0))</f>
        <v>10978350080</v>
      </c>
      <c r="K1589">
        <f t="shared" si="117"/>
        <v>23.119190995798668</v>
      </c>
      <c r="L1589">
        <f>INDEX('PB2'!$D$2:$AQ$224,MATCH(A1589,'PB2'!$B$2:$B$224,0),MATCH(G1589,'PB2'!$D$1:$AQ$1,0))</f>
        <v>2.26554608345032</v>
      </c>
      <c r="M1589" s="16">
        <f t="shared" si="118"/>
        <v>0.4413946850628821</v>
      </c>
      <c r="N1589" s="6">
        <f>INDEX('ROA2'!$D$2:$AQ$224,MATCH(A1589,'ROA2'!$B$2:$B$224,0),MATCH(G1589,'ROA2'!$D$1:$AQ$1,0))</f>
        <v>-0.45373898744583102</v>
      </c>
      <c r="O1589" s="6">
        <v>7409.6967679999998</v>
      </c>
      <c r="P1589" s="28">
        <v>-4.3307841782311875E-3</v>
      </c>
    </row>
    <row r="1590" spans="1:16" x14ac:dyDescent="0.3">
      <c r="A1590" t="s">
        <v>489</v>
      </c>
      <c r="B1590" t="e">
        <f>VLOOKUP(A1590,Sheet3!L:L,1,FALSE)</f>
        <v>#N/A</v>
      </c>
      <c r="C1590" t="str">
        <f>VLOOKUP(A1590,'ALL - prices'!B:C,2,FALSE)</f>
        <v>Cameco Corp</v>
      </c>
      <c r="D1590" t="str">
        <f>VLOOKUP(A1590,'ALL - prices'!B:I,8,FALSE)</f>
        <v>Energy</v>
      </c>
      <c r="E1590">
        <v>2022</v>
      </c>
      <c r="F1590" t="s">
        <v>679</v>
      </c>
      <c r="G1590" t="str">
        <f t="shared" si="115"/>
        <v>2022-Q1</v>
      </c>
      <c r="H1590" s="4">
        <f>INDEX('ALL - prices'!$J$3:$DY$219,MATCH('COMBINED DATA'!A1590,'ALL - prices'!$B$3:$B$219,0),MATCH('COMBINED DATA'!G1590,'ALL - prices'!$J$1:$DY$1,0))</f>
        <v>36.058999999999997</v>
      </c>
      <c r="I1590" s="14">
        <f t="shared" si="116"/>
        <v>4.4133817678926102</v>
      </c>
      <c r="J1590" s="15">
        <f>INDEX(MarketCap2!$E$2:$AR$224,MATCH(A1590,MarketCap2!$B$2:$B$224,0),MATCH(G1590,MarketCap2!$E$1:$AR$1,0))</f>
        <v>14502740992</v>
      </c>
      <c r="K1590">
        <f t="shared" si="117"/>
        <v>23.397603502439313</v>
      </c>
      <c r="L1590">
        <f>INDEX('PB2'!$D$2:$AQ$224,MATCH(A1590,'PB2'!$B$2:$B$224,0),MATCH(G1590,'PB2'!$D$1:$AQ$1,0))</f>
        <v>2.9683420658111599</v>
      </c>
      <c r="M1590" s="16">
        <f t="shared" si="118"/>
        <v>0.33688839689934108</v>
      </c>
      <c r="N1590" s="6">
        <f>INDEX('ROA2'!$D$2:$AQ$224,MATCH(A1590,'ROA2'!$B$2:$B$224,0),MATCH(G1590,'ROA2'!$D$1:$AQ$1,0))</f>
        <v>-1.35876405239105</v>
      </c>
      <c r="O1590" s="6">
        <v>7517.7441280000003</v>
      </c>
      <c r="P1590" s="28">
        <v>1.4581886868383178E-2</v>
      </c>
    </row>
    <row r="1591" spans="1:16" x14ac:dyDescent="0.3">
      <c r="A1591" t="s">
        <v>489</v>
      </c>
      <c r="B1591" t="e">
        <f>VLOOKUP(A1591,Sheet3!L:L,1,FALSE)</f>
        <v>#N/A</v>
      </c>
      <c r="C1591" t="str">
        <f>VLOOKUP(A1591,'ALL - prices'!B:C,2,FALSE)</f>
        <v>Cameco Corp</v>
      </c>
      <c r="D1591" t="str">
        <f>VLOOKUP(A1591,'ALL - prices'!B:I,8,FALSE)</f>
        <v>Energy</v>
      </c>
      <c r="E1591">
        <v>2022</v>
      </c>
      <c r="F1591" t="s">
        <v>680</v>
      </c>
      <c r="G1591" t="str">
        <f t="shared" si="115"/>
        <v>2022-Q2</v>
      </c>
      <c r="H1591" s="4">
        <f>INDEX('ALL - prices'!$J$3:$DY$219,MATCH('COMBINED DATA'!A1591,'ALL - prices'!$B$3:$B$219,0),MATCH('COMBINED DATA'!G1591,'ALL - prices'!$J$1:$DY$1,0))</f>
        <v>26.739699999999999</v>
      </c>
      <c r="I1591" s="14">
        <f t="shared" si="116"/>
        <v>4.4079815565063951</v>
      </c>
      <c r="J1591" s="15">
        <f>INDEX(MarketCap2!$E$2:$AR$224,MATCH(A1591,MarketCap2!$B$2:$B$224,0),MATCH(G1591,MarketCap2!$E$1:$AR$1,0))</f>
        <v>10757672960</v>
      </c>
      <c r="K1591">
        <f t="shared" si="117"/>
        <v>23.098885100632835</v>
      </c>
      <c r="L1591">
        <f>INDEX('PB2'!$D$2:$AQ$224,MATCH(A1591,'PB2'!$B$2:$B$224,0),MATCH(G1591,'PB2'!$D$1:$AQ$1,0))</f>
        <v>2.1774609088897701</v>
      </c>
      <c r="M1591" s="16">
        <f t="shared" si="118"/>
        <v>0.45925049488483061</v>
      </c>
      <c r="N1591" s="6">
        <f>INDEX('ROA2'!$D$2:$AQ$224,MATCH(A1591,'ROA2'!$B$2:$B$224,0),MATCH(G1591,'ROA2'!$D$1:$AQ$1,0))</f>
        <v>-0.76855099201202404</v>
      </c>
      <c r="O1591" s="6">
        <v>7485.3652480000001</v>
      </c>
      <c r="P1591" s="28">
        <v>-4.3069941525948419E-3</v>
      </c>
    </row>
    <row r="1592" spans="1:16" x14ac:dyDescent="0.3">
      <c r="A1592" t="s">
        <v>489</v>
      </c>
      <c r="B1592" t="e">
        <f>VLOOKUP(A1592,Sheet3!L:L,1,FALSE)</f>
        <v>#N/A</v>
      </c>
      <c r="C1592" t="str">
        <f>VLOOKUP(A1592,'ALL - prices'!B:C,2,FALSE)</f>
        <v>Cameco Corp</v>
      </c>
      <c r="D1592" t="str">
        <f>VLOOKUP(A1592,'ALL - prices'!B:I,8,FALSE)</f>
        <v>Energy</v>
      </c>
      <c r="E1592">
        <v>2022</v>
      </c>
      <c r="F1592" t="s">
        <v>681</v>
      </c>
      <c r="G1592" t="str">
        <f t="shared" si="115"/>
        <v>2022-Q3</v>
      </c>
      <c r="H1592" s="4">
        <f>INDEX('ALL - prices'!$J$3:$DY$219,MATCH('COMBINED DATA'!A1592,'ALL - prices'!$B$3:$B$219,0),MATCH('COMBINED DATA'!G1592,'ALL - prices'!$J$1:$DY$1,0))</f>
        <v>36.306600000000003</v>
      </c>
      <c r="I1592" s="14">
        <f t="shared" si="116"/>
        <v>9.9839387208906754</v>
      </c>
      <c r="J1592" s="15">
        <f>INDEX(MarketCap2!$E$2:$AR$224,MATCH(A1592,MarketCap2!$B$2:$B$224,0),MATCH(G1592,MarketCap2!$E$1:$AR$1,0))</f>
        <v>14606840832</v>
      </c>
      <c r="K1592">
        <f t="shared" si="117"/>
        <v>23.404755806062351</v>
      </c>
      <c r="L1592">
        <f>INDEX('PB2'!$D$2:$AQ$224,MATCH(A1592,'PB2'!$B$2:$B$224,0),MATCH(G1592,'PB2'!$D$1:$AQ$1,0))</f>
        <v>2.9874360561370801</v>
      </c>
      <c r="M1592" s="16">
        <f t="shared" si="118"/>
        <v>0.33473519807920349</v>
      </c>
      <c r="N1592" s="6">
        <f>INDEX('ROA2'!$D$2:$AQ$224,MATCH(A1592,'ROA2'!$B$2:$B$224,0),MATCH(G1592,'ROA2'!$D$1:$AQ$1,0))</f>
        <v>0.85558301210403398</v>
      </c>
      <c r="O1592" s="6">
        <v>7387.7288959999996</v>
      </c>
      <c r="P1592" s="28">
        <v>-1.3043632309871279E-2</v>
      </c>
    </row>
    <row r="1593" spans="1:16" x14ac:dyDescent="0.3">
      <c r="A1593" t="s">
        <v>489</v>
      </c>
      <c r="B1593" t="e">
        <f>VLOOKUP(A1593,Sheet3!L:L,1,FALSE)</f>
        <v>#N/A</v>
      </c>
      <c r="C1593" t="str">
        <f>VLOOKUP(A1593,'ALL - prices'!B:C,2,FALSE)</f>
        <v>Cameco Corp</v>
      </c>
      <c r="D1593" t="str">
        <f>VLOOKUP(A1593,'ALL - prices'!B:I,8,FALSE)</f>
        <v>Energy</v>
      </c>
      <c r="E1593">
        <v>2022</v>
      </c>
      <c r="F1593" t="s">
        <v>682</v>
      </c>
      <c r="G1593" t="str">
        <f t="shared" si="115"/>
        <v>2022-Q4</v>
      </c>
      <c r="H1593" s="4">
        <f>INDEX('ALL - prices'!$J$3:$DY$219,MATCH('COMBINED DATA'!A1593,'ALL - prices'!$B$3:$B$219,0),MATCH('COMBINED DATA'!G1593,'ALL - prices'!$J$1:$DY$1,0))</f>
        <v>30.511399999999998</v>
      </c>
      <c r="I1593" s="14">
        <f t="shared" si="116"/>
        <v>10.228035316838653</v>
      </c>
      <c r="J1593" s="15">
        <f>INDEX(MarketCap2!$E$2:$AR$224,MATCH(A1593,MarketCap2!$B$2:$B$224,0),MATCH(G1593,MarketCap2!$E$1:$AR$1,0))</f>
        <v>13273460736</v>
      </c>
      <c r="K1593">
        <f t="shared" si="117"/>
        <v>23.309032445261053</v>
      </c>
      <c r="L1593">
        <f>INDEX('PB2'!$D$2:$AQ$224,MATCH(A1593,'PB2'!$B$2:$B$224,0),MATCH(G1593,'PB2'!$D$1:$AQ$1,0))</f>
        <v>2.2744810581207302</v>
      </c>
      <c r="M1593" s="16">
        <f t="shared" si="118"/>
        <v>0.43966072895161462</v>
      </c>
      <c r="N1593" s="6">
        <f>INDEX('ROA2'!$D$2:$AQ$224,MATCH(A1593,'ROA2'!$B$2:$B$224,0),MATCH(G1593,'ROA2'!$D$1:$AQ$1,0))</f>
        <v>1.5596460103988701</v>
      </c>
      <c r="O1593" s="6">
        <v>7468.8040959999998</v>
      </c>
      <c r="P1593" s="28">
        <v>1.09743063316654E-2</v>
      </c>
    </row>
    <row r="1594" spans="1:16" x14ac:dyDescent="0.3">
      <c r="A1594" t="s">
        <v>489</v>
      </c>
      <c r="B1594" t="e">
        <f>VLOOKUP(A1594,Sheet3!L:L,1,FALSE)</f>
        <v>#N/A</v>
      </c>
      <c r="C1594" t="str">
        <f>VLOOKUP(A1594,'ALL - prices'!B:C,2,FALSE)</f>
        <v>Cameco Corp</v>
      </c>
      <c r="D1594" t="str">
        <f>VLOOKUP(A1594,'ALL - prices'!B:I,8,FALSE)</f>
        <v>Energy</v>
      </c>
      <c r="E1594">
        <v>2023</v>
      </c>
      <c r="F1594" t="s">
        <v>679</v>
      </c>
      <c r="G1594" t="str">
        <f t="shared" si="115"/>
        <v>2023-Q1</v>
      </c>
      <c r="H1594" s="4">
        <f>INDEX('ALL - prices'!$J$3:$DY$219,MATCH('COMBINED DATA'!A1594,'ALL - prices'!$B$3:$B$219,0),MATCH('COMBINED DATA'!G1594,'ALL - prices'!$J$1:$DY$1,0))</f>
        <v>35.183999999999997</v>
      </c>
      <c r="I1594" s="14">
        <f t="shared" si="116"/>
        <v>7.7920776042080222</v>
      </c>
      <c r="J1594" s="15">
        <f>INDEX(MarketCap2!$E$2:$AR$224,MATCH(A1594,MarketCap2!$B$2:$B$224,0),MATCH(G1594,MarketCap2!$E$1:$AR$1,0))</f>
        <v>15324513280</v>
      </c>
      <c r="K1594">
        <f t="shared" si="117"/>
        <v>23.452719558394836</v>
      </c>
      <c r="L1594">
        <f>INDEX('PB2'!$D$2:$AQ$224,MATCH(A1594,'PB2'!$B$2:$B$224,0),MATCH(G1594,'PB2'!$D$1:$AQ$1,0))</f>
        <v>2.5728440284728999</v>
      </c>
      <c r="M1594" s="16">
        <f t="shared" si="118"/>
        <v>0.38867494062341024</v>
      </c>
      <c r="N1594" s="6">
        <f>INDEX('ROA2'!$D$2:$AQ$224,MATCH(A1594,'ROA2'!$B$2:$B$224,0),MATCH(G1594,'ROA2'!$D$1:$AQ$1,0))</f>
        <v>1.10686099529266</v>
      </c>
      <c r="O1594" s="6">
        <v>8632.7930880000004</v>
      </c>
      <c r="P1594" s="28">
        <v>0.15584676971556766</v>
      </c>
    </row>
    <row r="1595" spans="1:16" x14ac:dyDescent="0.3">
      <c r="A1595" t="s">
        <v>489</v>
      </c>
      <c r="B1595" t="e">
        <f>VLOOKUP(A1595,Sheet3!L:L,1,FALSE)</f>
        <v>#N/A</v>
      </c>
      <c r="C1595" t="str">
        <f>VLOOKUP(A1595,'ALL - prices'!B:C,2,FALSE)</f>
        <v>Cameco Corp</v>
      </c>
      <c r="D1595" t="str">
        <f>VLOOKUP(A1595,'ALL - prices'!B:I,8,FALSE)</f>
        <v>Energy</v>
      </c>
      <c r="E1595">
        <v>2023</v>
      </c>
      <c r="F1595" t="s">
        <v>680</v>
      </c>
      <c r="G1595" t="str">
        <f t="shared" si="115"/>
        <v>2023-Q2</v>
      </c>
      <c r="H1595" s="4">
        <f>INDEX('ALL - prices'!$J$3:$DY$219,MATCH('COMBINED DATA'!A1595,'ALL - prices'!$B$3:$B$219,0),MATCH('COMBINED DATA'!G1595,'ALL - prices'!$J$1:$DY$1,0))</f>
        <v>41.2485</v>
      </c>
      <c r="I1595" s="14">
        <f t="shared" si="116"/>
        <v>5.7796683355679406</v>
      </c>
      <c r="J1595" s="15">
        <f>INDEX(MarketCap2!$E$2:$AR$224,MATCH(A1595,MarketCap2!$B$2:$B$224,0),MATCH(G1595,MarketCap2!$E$1:$AR$1,0))</f>
        <v>17966505984</v>
      </c>
      <c r="K1595">
        <f t="shared" si="117"/>
        <v>23.611775082776639</v>
      </c>
      <c r="L1595">
        <f>INDEX('PB2'!$D$2:$AQ$224,MATCH(A1595,'PB2'!$B$2:$B$224,0),MATCH(G1595,'PB2'!$D$1:$AQ$1,0))</f>
        <v>3.0092570781707799</v>
      </c>
      <c r="M1595" s="16">
        <f t="shared" si="118"/>
        <v>0.33230793316198309</v>
      </c>
      <c r="N1595" s="6">
        <f>INDEX('ROA2'!$D$2:$AQ$224,MATCH(A1595,'ROA2'!$B$2:$B$224,0),MATCH(G1595,'ROA2'!$D$1:$AQ$1,0))</f>
        <v>2.0883469581603999</v>
      </c>
      <c r="O1595" s="6">
        <v>8604.0104960000008</v>
      </c>
      <c r="P1595" s="28">
        <v>-3.3340996021332613E-3</v>
      </c>
    </row>
    <row r="1596" spans="1:16" x14ac:dyDescent="0.3">
      <c r="A1596" t="s">
        <v>489</v>
      </c>
      <c r="B1596" t="e">
        <f>VLOOKUP(A1596,Sheet3!L:L,1,FALSE)</f>
        <v>#N/A</v>
      </c>
      <c r="C1596" t="str">
        <f>VLOOKUP(A1596,'ALL - prices'!B:C,2,FALSE)</f>
        <v>Cameco Corp</v>
      </c>
      <c r="D1596" t="str">
        <f>VLOOKUP(A1596,'ALL - prices'!B:I,8,FALSE)</f>
        <v>Energy</v>
      </c>
      <c r="E1596">
        <v>2023</v>
      </c>
      <c r="F1596" t="s">
        <v>681</v>
      </c>
      <c r="G1596" t="str">
        <f t="shared" si="115"/>
        <v>2023-Q3</v>
      </c>
      <c r="H1596" s="4">
        <f>INDEX('ALL - prices'!$J$3:$DY$219,MATCH('COMBINED DATA'!A1596,'ALL - prices'!$B$3:$B$219,0),MATCH('COMBINED DATA'!G1596,'ALL - prices'!$J$1:$DY$1,0))</f>
        <v>53.5764</v>
      </c>
      <c r="I1596" s="14">
        <f t="shared" si="116"/>
        <v>4.8284713488501385</v>
      </c>
      <c r="J1596" s="15">
        <f>INDEX(MarketCap2!$E$2:$AR$224,MATCH(A1596,MarketCap2!$B$2:$B$224,0),MATCH(G1596,MarketCap2!$E$1:$AR$1,0))</f>
        <v>23379515392</v>
      </c>
      <c r="K1596">
        <f t="shared" si="117"/>
        <v>23.875126065316149</v>
      </c>
      <c r="L1596">
        <f>INDEX('PB2'!$D$2:$AQ$224,MATCH(A1596,'PB2'!$B$2:$B$224,0),MATCH(G1596,'PB2'!$D$1:$AQ$1,0))</f>
        <v>3.8261280059814502</v>
      </c>
      <c r="M1596" s="16">
        <f t="shared" si="118"/>
        <v>0.26136083226611423</v>
      </c>
      <c r="N1596" s="6">
        <f>INDEX('ROA2'!$D$2:$AQ$224,MATCH(A1596,'ROA2'!$B$2:$B$224,0),MATCH(G1596,'ROA2'!$D$1:$AQ$1,0))</f>
        <v>1.2175940275192301</v>
      </c>
      <c r="O1596" s="6">
        <v>8662.7706880000005</v>
      </c>
      <c r="P1596" s="28">
        <v>6.8293956669761516E-3</v>
      </c>
    </row>
    <row r="1597" spans="1:16" x14ac:dyDescent="0.3">
      <c r="A1597" t="s">
        <v>489</v>
      </c>
      <c r="B1597" t="e">
        <f>VLOOKUP(A1597,Sheet3!L:L,1,FALSE)</f>
        <v>#N/A</v>
      </c>
      <c r="C1597" t="str">
        <f>VLOOKUP(A1597,'ALL - prices'!B:C,2,FALSE)</f>
        <v>Cameco Corp</v>
      </c>
      <c r="D1597" t="str">
        <f>VLOOKUP(A1597,'ALL - prices'!B:I,8,FALSE)</f>
        <v>Energy</v>
      </c>
      <c r="E1597">
        <v>2023</v>
      </c>
      <c r="F1597" t="s">
        <v>682</v>
      </c>
      <c r="G1597" t="str">
        <f t="shared" si="115"/>
        <v>2023-Q4</v>
      </c>
      <c r="H1597" s="4">
        <f>INDEX('ALL - prices'!$J$3:$DY$219,MATCH('COMBINED DATA'!A1597,'ALL - prices'!$B$3:$B$219,0),MATCH('COMBINED DATA'!G1597,'ALL - prices'!$J$1:$DY$1,0))</f>
        <v>56.908799999999999</v>
      </c>
      <c r="I1597" s="14">
        <f t="shared" si="116"/>
        <v>6.3782704219743911</v>
      </c>
      <c r="J1597" s="15">
        <f>INDEX(MarketCap2!$E$2:$AR$224,MATCH(A1597,MarketCap2!$B$2:$B$224,0),MATCH(G1597,MarketCap2!$E$1:$AR$1,0))</f>
        <v>24796002304</v>
      </c>
      <c r="K1597">
        <f t="shared" si="117"/>
        <v>23.933948279704293</v>
      </c>
      <c r="L1597">
        <f>INDEX('PB2'!$D$2:$AQ$224,MATCH(A1597,'PB2'!$B$2:$B$224,0),MATCH(G1597,'PB2'!$D$1:$AQ$1,0))</f>
        <v>4.0701050758361799</v>
      </c>
      <c r="M1597" s="16">
        <f t="shared" si="118"/>
        <v>0.24569390258175478</v>
      </c>
      <c r="N1597" s="6">
        <f>INDEX('ROA2'!$D$2:$AQ$224,MATCH(A1597,'ROA2'!$B$2:$B$224,0),MATCH(G1597,'ROA2'!$D$1:$AQ$1,0))</f>
        <v>3.2778398990631099</v>
      </c>
      <c r="O1597" s="6">
        <v>8720.2099199999993</v>
      </c>
      <c r="P1597" s="28">
        <v>6.6305843786868121E-3</v>
      </c>
    </row>
    <row r="1598" spans="1:16" x14ac:dyDescent="0.3">
      <c r="A1598" t="s">
        <v>489</v>
      </c>
      <c r="B1598" t="e">
        <f>VLOOKUP(A1598,Sheet3!L:L,1,FALSE)</f>
        <v>#N/A</v>
      </c>
      <c r="C1598" t="str">
        <f>VLOOKUP(A1598,'ALL - prices'!B:C,2,FALSE)</f>
        <v>Cameco Corp</v>
      </c>
      <c r="D1598" t="str">
        <f>VLOOKUP(A1598,'ALL - prices'!B:I,8,FALSE)</f>
        <v>Energy</v>
      </c>
      <c r="E1598" s="18">
        <v>2024</v>
      </c>
      <c r="F1598" t="s">
        <v>679</v>
      </c>
      <c r="G1598" t="str">
        <f t="shared" si="115"/>
        <v>2024-Q1</v>
      </c>
      <c r="H1598" s="4">
        <f>INDEX('ALL - prices'!$J$3:$DY$219,MATCH('COMBINED DATA'!A1598,'ALL - prices'!$B$3:$B$219,0),MATCH('COMBINED DATA'!G1598,'ALL - prices'!$J$1:$DY$1,0))</f>
        <v>58.4129</v>
      </c>
      <c r="I1598" s="14" t="s">
        <v>769</v>
      </c>
      <c r="J1598" s="15">
        <f>INDEX(MarketCap2!$E$2:$AR$224,MATCH(A1598,MarketCap2!$B$2:$B$224,0),MATCH(G1598,MarketCap2!$E$1:$AR$1,0))</f>
        <v>25460066304</v>
      </c>
      <c r="K1598">
        <f t="shared" si="117"/>
        <v>23.960377034314227</v>
      </c>
      <c r="L1598">
        <f>INDEX('PB2'!$D$2:$AQ$224,MATCH(A1598,'PB2'!$B$2:$B$224,0),MATCH(G1598,'PB2'!$D$1:$AQ$1,0))</f>
        <v>4.1659641265869096</v>
      </c>
      <c r="M1598" s="16">
        <f t="shared" si="118"/>
        <v>0.24004047313275351</v>
      </c>
      <c r="N1598" s="6">
        <f>INDEX('ROA2'!$D$2:$AQ$224,MATCH(A1598,'ROA2'!$B$2:$B$224,0),MATCH(G1598,'ROA2'!$D$1:$AQ$1,0))</f>
        <v>3.88700294494629</v>
      </c>
      <c r="O1598" s="6">
        <v>9934.0574720000004</v>
      </c>
      <c r="P1598" s="28">
        <v>0.13919934991656729</v>
      </c>
    </row>
    <row r="1599" spans="1:16" x14ac:dyDescent="0.3">
      <c r="A1599" t="s">
        <v>489</v>
      </c>
      <c r="B1599" t="e">
        <f>VLOOKUP(A1599,Sheet3!L:L,1,FALSE)</f>
        <v>#N/A</v>
      </c>
      <c r="C1599" t="str">
        <f>VLOOKUP(A1599,'ALL - prices'!B:C,2,FALSE)</f>
        <v>Cameco Corp</v>
      </c>
      <c r="D1599" t="str">
        <f>VLOOKUP(A1599,'ALL - prices'!B:I,8,FALSE)</f>
        <v>Energy</v>
      </c>
      <c r="E1599" s="18">
        <v>2024</v>
      </c>
      <c r="F1599" t="s">
        <v>680</v>
      </c>
      <c r="G1599" t="str">
        <f t="shared" si="115"/>
        <v>2024-Q2</v>
      </c>
      <c r="H1599" s="4">
        <f>INDEX('ALL - prices'!$J$3:$DY$219,MATCH('COMBINED DATA'!A1599,'ALL - prices'!$B$3:$B$219,0),MATCH('COMBINED DATA'!G1599,'ALL - prices'!$J$1:$DY$1,0))</f>
        <v>67.129000000000005</v>
      </c>
      <c r="I1599" s="14" t="s">
        <v>769</v>
      </c>
      <c r="J1599" s="15">
        <f>INDEX(MarketCap2!$E$2:$AR$224,MATCH(A1599,MarketCap2!$B$2:$B$224,0),MATCH(G1599,MarketCap2!$E$1:$AR$1,0))</f>
        <v>29319964672</v>
      </c>
      <c r="K1599">
        <f t="shared" si="117"/>
        <v>24.101534509052811</v>
      </c>
      <c r="L1599">
        <f>INDEX('PB2'!$D$2:$AQ$224,MATCH(A1599,'PB2'!$B$2:$B$224,0),MATCH(G1599,'PB2'!$D$1:$AQ$1,0))</f>
        <v>4.7343392372131303</v>
      </c>
      <c r="M1599" s="16">
        <f t="shared" si="118"/>
        <v>0.21122271765819853</v>
      </c>
      <c r="N1599" s="6">
        <f>INDEX('ROA2'!$D$2:$AQ$224,MATCH(A1599,'ROA2'!$B$2:$B$224,0),MATCH(G1599,'ROA2'!$D$1:$AQ$1,0))</f>
        <v>2.5937089920043901</v>
      </c>
      <c r="O1599" s="6">
        <v>9503.0343680000005</v>
      </c>
      <c r="P1599" s="28">
        <v>-4.3388424640674342E-2</v>
      </c>
    </row>
    <row r="1600" spans="1:16" x14ac:dyDescent="0.3">
      <c r="A1600" t="s">
        <v>489</v>
      </c>
      <c r="B1600" t="e">
        <f>VLOOKUP(A1600,Sheet3!L:L,1,FALSE)</f>
        <v>#N/A</v>
      </c>
      <c r="C1600" t="str">
        <f>VLOOKUP(A1600,'ALL - prices'!B:C,2,FALSE)</f>
        <v>Cameco Corp</v>
      </c>
      <c r="D1600" t="str">
        <f>VLOOKUP(A1600,'ALL - prices'!B:I,8,FALSE)</f>
        <v>Energy</v>
      </c>
      <c r="E1600" s="18">
        <v>2024</v>
      </c>
      <c r="F1600" t="s">
        <v>681</v>
      </c>
      <c r="G1600" t="str">
        <f t="shared" si="115"/>
        <v>2024-Q3</v>
      </c>
      <c r="H1600" s="4">
        <f>INDEX('ALL - prices'!$J$3:$DY$219,MATCH('COMBINED DATA'!A1600,'ALL - prices'!$B$3:$B$219,0),MATCH('COMBINED DATA'!G1600,'ALL - prices'!$J$1:$DY$1,0))</f>
        <v>64.290099999999995</v>
      </c>
      <c r="I1600" s="14" t="s">
        <v>769</v>
      </c>
      <c r="J1600" s="15">
        <f>INDEX(MarketCap2!$E$2:$AR$224,MATCH(A1600,MarketCap2!$B$2:$B$224,0),MATCH(G1600,MarketCap2!$E$1:$AR$1,0))</f>
        <v>28086554624</v>
      </c>
      <c r="K1600">
        <f t="shared" si="117"/>
        <v>24.058556815644856</v>
      </c>
      <c r="L1600">
        <f>INDEX('PB2'!$D$2:$AQ$224,MATCH(A1600,'PB2'!$B$2:$B$224,0),MATCH(G1600,'PB2'!$D$1:$AQ$1,0))</f>
        <v>4.5230169296264604</v>
      </c>
      <c r="M1600" s="16">
        <f t="shared" si="118"/>
        <v>0.22109136789867961</v>
      </c>
      <c r="N1600" s="6">
        <f>INDEX('ROA2'!$D$2:$AQ$224,MATCH(A1600,'ROA2'!$B$2:$B$224,0),MATCH(G1600,'ROA2'!$D$1:$AQ$1,0))</f>
        <v>2.8498940467834499</v>
      </c>
      <c r="O1600" s="6">
        <v>9382.7399679999999</v>
      </c>
      <c r="P1600" s="28">
        <v>-1.2658525197496232E-2</v>
      </c>
    </row>
    <row r="1601" spans="1:16" x14ac:dyDescent="0.3">
      <c r="A1601" t="s">
        <v>489</v>
      </c>
      <c r="B1601" t="e">
        <f>VLOOKUP(A1601,Sheet3!L:L,1,FALSE)</f>
        <v>#N/A</v>
      </c>
      <c r="C1601" t="str">
        <f>VLOOKUP(A1601,'ALL - prices'!B:C,2,FALSE)</f>
        <v>Cameco Corp</v>
      </c>
      <c r="D1601" t="str">
        <f>VLOOKUP(A1601,'ALL - prices'!B:I,8,FALSE)</f>
        <v>Energy</v>
      </c>
      <c r="E1601" s="18">
        <v>2024</v>
      </c>
      <c r="F1601" t="s">
        <v>682</v>
      </c>
      <c r="G1601" t="str">
        <f t="shared" si="115"/>
        <v>2024-Q4</v>
      </c>
      <c r="H1601" s="4">
        <f>INDEX('ALL - prices'!$J$3:$DY$219,MATCH('COMBINED DATA'!A1601,'ALL - prices'!$B$3:$B$219,0),MATCH('COMBINED DATA'!G1601,'ALL - prices'!$J$1:$DY$1,0))</f>
        <v>73.766900000000007</v>
      </c>
      <c r="I1601" s="14" t="s">
        <v>769</v>
      </c>
      <c r="J1601" s="15">
        <f>INDEX(MarketCap2!$E$2:$AR$224,MATCH(A1601,MarketCap2!$B$2:$B$224,0),MATCH(G1601,MarketCap2!$E$1:$AR$1,0))</f>
        <v>32169943040</v>
      </c>
      <c r="K1601">
        <f t="shared" si="117"/>
        <v>24.194298407602059</v>
      </c>
      <c r="L1601">
        <f>INDEX('PB2'!$D$2:$AQ$224,MATCH(A1601,'PB2'!$B$2:$B$224,0),MATCH(G1601,'PB2'!$D$1:$AQ$1,0))</f>
        <v>5.1796747027996002</v>
      </c>
      <c r="M1601" s="16">
        <f t="shared" si="118"/>
        <v>0.1930623171102816</v>
      </c>
      <c r="N1601" s="6">
        <f>INDEX('ROA2'!$D$2:$AQ$224,MATCH(A1601,'ROA2'!$B$2:$B$224,0),MATCH(G1601,'ROA2'!$D$1:$AQ$1,0))</f>
        <v>1.29374098777771</v>
      </c>
      <c r="O1601" s="6">
        <v>9287.4076160000004</v>
      </c>
      <c r="P1601" s="28">
        <v>-1.016039582522079E-2</v>
      </c>
    </row>
    <row r="1602" spans="1:16" x14ac:dyDescent="0.3">
      <c r="A1602" t="s">
        <v>490</v>
      </c>
      <c r="B1602" t="str">
        <f>VLOOKUP(A1602,Sheet3!L:L,1,FALSE)</f>
        <v>CEU CN EQUITY</v>
      </c>
      <c r="C1602" t="str">
        <f>VLOOKUP(A1602,'ALL - prices'!B:C,2,FALSE)</f>
        <v>CES Energy Solutions Corp</v>
      </c>
      <c r="D1602" t="str">
        <f>VLOOKUP(A1602,'ALL - prices'!B:I,8,FALSE)</f>
        <v>Energy</v>
      </c>
      <c r="E1602">
        <v>2015</v>
      </c>
      <c r="F1602" t="s">
        <v>679</v>
      </c>
      <c r="G1602" t="str">
        <f t="shared" si="115"/>
        <v>2015-Q1</v>
      </c>
      <c r="H1602" s="4">
        <f>INDEX('ALL - prices'!$J$3:$DY$219,MATCH('COMBINED DATA'!A1602,'ALL - prices'!$B$3:$B$219,0),MATCH('COMBINED DATA'!G1602,'ALL - prices'!$J$1:$DY$1,0))</f>
        <v>4.3277000000000001</v>
      </c>
      <c r="I1602" s="14">
        <f t="shared" ref="I1602:I1637" si="119">STDEV(H1603:H1606)</f>
        <v>1.5012365536450274</v>
      </c>
      <c r="J1602" s="6">
        <f>INDEX('market cap'!$B$3:$DQ$219,MATCH(A1602,'market cap'!$A$3:$A$219,0),MATCH(G1602,'market cap'!$B$1:$DQ$1,0))</f>
        <v>1158.1658</v>
      </c>
      <c r="K1602">
        <f t="shared" si="117"/>
        <v>7.0545928257768828</v>
      </c>
      <c r="L1602">
        <f>INDEX('PB2'!$D$2:$AQ$224,MATCH(A1602,'PB2'!$B$2:$B$224,0),MATCH(G1602,'PB2'!$D$1:$AQ$1,0))</f>
        <v>1.93482100963593</v>
      </c>
      <c r="M1602" s="16">
        <f t="shared" si="118"/>
        <v>0.5168436744379612</v>
      </c>
      <c r="N1602" s="6">
        <f>INDEX('ROA2'!$D$2:$AQ$224,MATCH(A1602,'ROA2'!$B$2:$B$224,0),MATCH(G1602,'ROA2'!$D$1:$AQ$1,0))</f>
        <v>7.1440367698669398</v>
      </c>
      <c r="O1602" s="6">
        <v>1088.08</v>
      </c>
      <c r="P1602" s="28">
        <v>4.7696512770543029E-2</v>
      </c>
    </row>
    <row r="1603" spans="1:16" x14ac:dyDescent="0.3">
      <c r="A1603" t="s">
        <v>490</v>
      </c>
      <c r="B1603" t="str">
        <f>VLOOKUP(A1603,Sheet3!L:L,1,FALSE)</f>
        <v>CEU CN EQUITY</v>
      </c>
      <c r="C1603" t="str">
        <f>VLOOKUP(A1603,'ALL - prices'!B:C,2,FALSE)</f>
        <v>CES Energy Solutions Corp</v>
      </c>
      <c r="D1603" t="str">
        <f>VLOOKUP(A1603,'ALL - prices'!B:I,8,FALSE)</f>
        <v>Energy</v>
      </c>
      <c r="E1603">
        <v>2015</v>
      </c>
      <c r="F1603" t="s">
        <v>680</v>
      </c>
      <c r="G1603" t="str">
        <f t="shared" si="115"/>
        <v>2015-Q2</v>
      </c>
      <c r="H1603" s="4">
        <f>INDEX('ALL - prices'!$J$3:$DY$219,MATCH('COMBINED DATA'!A1603,'ALL - prices'!$B$3:$B$219,0),MATCH('COMBINED DATA'!G1603,'ALL - prices'!$J$1:$DY$1,0))</f>
        <v>5.8746</v>
      </c>
      <c r="I1603" s="14">
        <f t="shared" si="119"/>
        <v>1.0340958220429419</v>
      </c>
      <c r="J1603" s="6">
        <f>INDEX('market cap'!$B$3:$DQ$219,MATCH(A1603,'market cap'!$A$3:$A$219,0),MATCH(G1603,'market cap'!$B$1:$DQ$1,0))</f>
        <v>1562.4526000000001</v>
      </c>
      <c r="K1603">
        <f t="shared" si="117"/>
        <v>7.3540120451504105</v>
      </c>
      <c r="L1603">
        <f>INDEX('PB2'!$D$2:$AQ$224,MATCH(A1603,'PB2'!$B$2:$B$224,0),MATCH(G1603,'PB2'!$D$1:$AQ$1,0))</f>
        <v>2.6911580562591602</v>
      </c>
      <c r="M1603" s="16">
        <f t="shared" si="118"/>
        <v>0.37158724203291438</v>
      </c>
      <c r="N1603" s="6">
        <f>INDEX('ROA2'!$D$2:$AQ$224,MATCH(A1603,'ROA2'!$B$2:$B$224,0),MATCH(G1603,'ROA2'!$D$1:$AQ$1,0))</f>
        <v>6.2715468406677202</v>
      </c>
      <c r="O1603" s="6">
        <v>1109.022976</v>
      </c>
      <c r="P1603" s="28">
        <v>1.9247643555620954E-2</v>
      </c>
    </row>
    <row r="1604" spans="1:16" x14ac:dyDescent="0.3">
      <c r="A1604" t="s">
        <v>490</v>
      </c>
      <c r="B1604" t="str">
        <f>VLOOKUP(A1604,Sheet3!L:L,1,FALSE)</f>
        <v>CEU CN EQUITY</v>
      </c>
      <c r="C1604" t="str">
        <f>VLOOKUP(A1604,'ALL - prices'!B:C,2,FALSE)</f>
        <v>CES Energy Solutions Corp</v>
      </c>
      <c r="D1604" t="str">
        <f>VLOOKUP(A1604,'ALL - prices'!B:I,8,FALSE)</f>
        <v>Energy</v>
      </c>
      <c r="E1604">
        <v>2015</v>
      </c>
      <c r="F1604" t="s">
        <v>681</v>
      </c>
      <c r="G1604" t="str">
        <f t="shared" si="115"/>
        <v>2015-Q3</v>
      </c>
      <c r="H1604" s="4">
        <f>INDEX('ALL - prices'!$J$3:$DY$219,MATCH('COMBINED DATA'!A1604,'ALL - prices'!$B$3:$B$219,0),MATCH('COMBINED DATA'!G1604,'ALL - prices'!$J$1:$DY$1,0))</f>
        <v>5.1010999999999997</v>
      </c>
      <c r="I1604" s="14">
        <f t="shared" si="119"/>
        <v>0.71049146077439507</v>
      </c>
      <c r="J1604" s="6">
        <f>INDEX('market cap'!$B$3:$DQ$219,MATCH(A1604,'market cap'!$A$3:$A$219,0),MATCH(G1604,'market cap'!$B$1:$DQ$1,0))</f>
        <v>1341.9374</v>
      </c>
      <c r="K1604">
        <f t="shared" si="117"/>
        <v>7.2018696696478042</v>
      </c>
      <c r="L1604">
        <f>INDEX('PB2'!$D$2:$AQ$224,MATCH(A1604,'PB2'!$B$2:$B$224,0),MATCH(G1604,'PB2'!$D$1:$AQ$1,0))</f>
        <v>2.1588389873504599</v>
      </c>
      <c r="M1604" s="16">
        <f t="shared" si="118"/>
        <v>0.46321194209453231</v>
      </c>
      <c r="N1604" s="6">
        <f>INDEX('ROA2'!$D$2:$AQ$224,MATCH(A1604,'ROA2'!$B$2:$B$224,0),MATCH(G1604,'ROA2'!$D$1:$AQ$1,0))</f>
        <v>6.0179948806762704</v>
      </c>
      <c r="O1604" s="6">
        <v>1022.161024</v>
      </c>
      <c r="P1604" s="28">
        <v>-7.8322950813239034E-2</v>
      </c>
    </row>
    <row r="1605" spans="1:16" x14ac:dyDescent="0.3">
      <c r="A1605" t="s">
        <v>490</v>
      </c>
      <c r="B1605" t="str">
        <f>VLOOKUP(A1605,Sheet3!L:L,1,FALSE)</f>
        <v>CEU CN EQUITY</v>
      </c>
      <c r="C1605" t="str">
        <f>VLOOKUP(A1605,'ALL - prices'!B:C,2,FALSE)</f>
        <v>CES Energy Solutions Corp</v>
      </c>
      <c r="D1605" t="str">
        <f>VLOOKUP(A1605,'ALL - prices'!B:I,8,FALSE)</f>
        <v>Energy</v>
      </c>
      <c r="E1605">
        <v>2015</v>
      </c>
      <c r="F1605" t="s">
        <v>682</v>
      </c>
      <c r="G1605" t="str">
        <f t="shared" si="115"/>
        <v>2015-Q4</v>
      </c>
      <c r="H1605" s="4">
        <f>INDEX('ALL - prices'!$J$3:$DY$219,MATCH('COMBINED DATA'!A1605,'ALL - prices'!$B$3:$B$219,0),MATCH('COMBINED DATA'!G1605,'ALL - prices'!$J$1:$DY$1,0))</f>
        <v>3.258</v>
      </c>
      <c r="I1605" s="14">
        <f t="shared" si="119"/>
        <v>1.6508728951174076</v>
      </c>
      <c r="J1605" s="6">
        <f>INDEX('market cap'!$B$3:$DQ$219,MATCH(A1605,'market cap'!$A$3:$A$219,0),MATCH(G1605,'market cap'!$B$1:$DQ$1,0))</f>
        <v>847.59400000000005</v>
      </c>
      <c r="K1605">
        <f t="shared" si="117"/>
        <v>6.7424017475583291</v>
      </c>
      <c r="L1605">
        <f>INDEX('PB2'!$D$2:$AQ$224,MATCH(A1605,'PB2'!$B$2:$B$224,0),MATCH(G1605,'PB2'!$D$1:$AQ$1,0))</f>
        <v>1.6086740493774401</v>
      </c>
      <c r="M1605" s="16">
        <f t="shared" si="118"/>
        <v>0.62162996934463011</v>
      </c>
      <c r="N1605" s="6">
        <f>INDEX('ROA2'!$D$2:$AQ$224,MATCH(A1605,'ROA2'!$B$2:$B$224,0),MATCH(G1605,'ROA2'!$D$1:$AQ$1,0))</f>
        <v>3.8917698860168501</v>
      </c>
      <c r="O1605" s="6">
        <v>1065.4849919999999</v>
      </c>
      <c r="P1605" s="28">
        <v>4.23846800873518E-2</v>
      </c>
    </row>
    <row r="1606" spans="1:16" x14ac:dyDescent="0.3">
      <c r="A1606" t="s">
        <v>490</v>
      </c>
      <c r="B1606" t="str">
        <f>VLOOKUP(A1606,Sheet3!L:L,1,FALSE)</f>
        <v>CEU CN EQUITY</v>
      </c>
      <c r="C1606" t="str">
        <f>VLOOKUP(A1606,'ALL - prices'!B:C,2,FALSE)</f>
        <v>CES Energy Solutions Corp</v>
      </c>
      <c r="D1606" t="str">
        <f>VLOOKUP(A1606,'ALL - prices'!B:I,8,FALSE)</f>
        <v>Energy</v>
      </c>
      <c r="E1606">
        <v>2016</v>
      </c>
      <c r="F1606" t="s">
        <v>679</v>
      </c>
      <c r="G1606" t="str">
        <f t="shared" si="115"/>
        <v>2016-Q1</v>
      </c>
      <c r="H1606" s="4">
        <f>INDEX('ALL - prices'!$J$3:$DY$219,MATCH('COMBINED DATA'!A1606,'ALL - prices'!$B$3:$B$219,0),MATCH('COMBINED DATA'!G1606,'ALL - prices'!$J$1:$DY$1,0))</f>
        <v>2.6960999999999999</v>
      </c>
      <c r="I1606" s="14">
        <f t="shared" si="119"/>
        <v>1.4603266769231209</v>
      </c>
      <c r="J1606" s="6">
        <f>INDEX('market cap'!$B$3:$DQ$219,MATCH(A1606,'market cap'!$A$3:$A$219,0),MATCH(G1606,'market cap'!$B$1:$DQ$1,0))</f>
        <v>697.24509999999998</v>
      </c>
      <c r="K1606">
        <f t="shared" si="117"/>
        <v>6.5471369988744428</v>
      </c>
      <c r="L1606">
        <f>INDEX('PB2'!$D$2:$AQ$224,MATCH(A1606,'PB2'!$B$2:$B$224,0),MATCH(G1606,'PB2'!$D$1:$AQ$1,0))</f>
        <v>1.51466596126556</v>
      </c>
      <c r="M1606" s="16">
        <f t="shared" si="118"/>
        <v>0.66021157507524808</v>
      </c>
      <c r="N1606" s="6">
        <f>INDEX('ROA2'!$D$2:$AQ$224,MATCH(A1606,'ROA2'!$B$2:$B$224,0),MATCH(G1606,'ROA2'!$D$1:$AQ$1,0))</f>
        <v>-9.1379699707031197</v>
      </c>
      <c r="O1606" s="6">
        <v>931.53702399999997</v>
      </c>
      <c r="P1606" s="28">
        <v>-0.12571549013428052</v>
      </c>
    </row>
    <row r="1607" spans="1:16" x14ac:dyDescent="0.3">
      <c r="A1607" t="s">
        <v>490</v>
      </c>
      <c r="B1607" t="str">
        <f>VLOOKUP(A1607,Sheet3!L:L,1,FALSE)</f>
        <v>CEU CN EQUITY</v>
      </c>
      <c r="C1607" t="str">
        <f>VLOOKUP(A1607,'ALL - prices'!B:C,2,FALSE)</f>
        <v>CES Energy Solutions Corp</v>
      </c>
      <c r="D1607" t="str">
        <f>VLOOKUP(A1607,'ALL - prices'!B:I,8,FALSE)</f>
        <v>Energy</v>
      </c>
      <c r="E1607">
        <v>2016</v>
      </c>
      <c r="F1607" t="s">
        <v>680</v>
      </c>
      <c r="G1607" t="str">
        <f t="shared" si="115"/>
        <v>2016-Q2</v>
      </c>
      <c r="H1607" s="4">
        <f>INDEX('ALL - prices'!$J$3:$DY$219,MATCH('COMBINED DATA'!A1607,'ALL - prices'!$B$3:$B$219,0),MATCH('COMBINED DATA'!G1607,'ALL - prices'!$J$1:$DY$1,0))</f>
        <v>3.4470999999999998</v>
      </c>
      <c r="I1607" s="14">
        <f t="shared" si="119"/>
        <v>1.0066258900405902</v>
      </c>
      <c r="J1607" s="6">
        <f>INDEX('market cap'!$B$3:$DQ$219,MATCH(A1607,'market cap'!$A$3:$A$219,0),MATCH(G1607,'market cap'!$B$1:$DQ$1,0))</f>
        <v>1032.7918999999999</v>
      </c>
      <c r="K1607">
        <f t="shared" si="117"/>
        <v>6.940020996744126</v>
      </c>
      <c r="L1607">
        <f>INDEX('PB2'!$D$2:$AQ$224,MATCH(A1607,'PB2'!$B$2:$B$224,0),MATCH(G1607,'PB2'!$D$1:$AQ$1,0))</f>
        <v>1.9557980298996001</v>
      </c>
      <c r="M1607" s="16">
        <f t="shared" si="118"/>
        <v>0.51130023893690824</v>
      </c>
      <c r="N1607" s="6">
        <f>INDEX('ROA2'!$D$2:$AQ$224,MATCH(A1607,'ROA2'!$B$2:$B$224,0),MATCH(G1607,'ROA2'!$D$1:$AQ$1,0))</f>
        <v>-13.2349901199341</v>
      </c>
      <c r="O1607" s="6">
        <v>852.14201600000001</v>
      </c>
      <c r="P1607" s="28">
        <v>-8.5230115341073082E-2</v>
      </c>
    </row>
    <row r="1608" spans="1:16" x14ac:dyDescent="0.3">
      <c r="A1608" t="s">
        <v>490</v>
      </c>
      <c r="B1608" t="str">
        <f>VLOOKUP(A1608,Sheet3!L:L,1,FALSE)</f>
        <v>CEU CN EQUITY</v>
      </c>
      <c r="C1608" t="str">
        <f>VLOOKUP(A1608,'ALL - prices'!B:C,2,FALSE)</f>
        <v>CES Energy Solutions Corp</v>
      </c>
      <c r="D1608" t="str">
        <f>VLOOKUP(A1608,'ALL - prices'!B:I,8,FALSE)</f>
        <v>Energy</v>
      </c>
      <c r="E1608">
        <v>2016</v>
      </c>
      <c r="F1608" t="s">
        <v>681</v>
      </c>
      <c r="G1608" t="str">
        <f t="shared" si="115"/>
        <v>2016-Q3</v>
      </c>
      <c r="H1608" s="4">
        <f>INDEX('ALL - prices'!$J$3:$DY$219,MATCH('COMBINED DATA'!A1608,'ALL - prices'!$B$3:$B$219,0),MATCH('COMBINED DATA'!G1608,'ALL - prices'!$J$1:$DY$1,0))</f>
        <v>4.4035000000000002</v>
      </c>
      <c r="I1608" s="14">
        <f t="shared" si="119"/>
        <v>0.73030884049147515</v>
      </c>
      <c r="J1608" s="6">
        <f>INDEX('market cap'!$B$3:$DQ$219,MATCH(A1608,'market cap'!$A$3:$A$219,0),MATCH(G1608,'market cap'!$B$1:$DQ$1,0))</f>
        <v>1355.6232</v>
      </c>
      <c r="K1608">
        <f t="shared" si="117"/>
        <v>7.2120165537794279</v>
      </c>
      <c r="L1608">
        <f>INDEX('PB2'!$D$2:$AQ$224,MATCH(A1608,'PB2'!$B$2:$B$224,0),MATCH(G1608,'PB2'!$D$1:$AQ$1,0))</f>
        <v>2.45820093154907</v>
      </c>
      <c r="M1608" s="16">
        <f t="shared" si="118"/>
        <v>0.4068015706795115</v>
      </c>
      <c r="N1608" s="6">
        <f>INDEX('ROA2'!$D$2:$AQ$224,MATCH(A1608,'ROA2'!$B$2:$B$224,0),MATCH(G1608,'ROA2'!$D$1:$AQ$1,0))</f>
        <v>-16.331415176391602</v>
      </c>
      <c r="O1608" s="6">
        <v>902.16697599999998</v>
      </c>
      <c r="P1608" s="28">
        <v>5.8704956522176659E-2</v>
      </c>
    </row>
    <row r="1609" spans="1:16" x14ac:dyDescent="0.3">
      <c r="A1609" t="s">
        <v>490</v>
      </c>
      <c r="B1609" t="str">
        <f>VLOOKUP(A1609,Sheet3!L:L,1,FALSE)</f>
        <v>CEU CN EQUITY</v>
      </c>
      <c r="C1609" t="str">
        <f>VLOOKUP(A1609,'ALL - prices'!B:C,2,FALSE)</f>
        <v>CES Energy Solutions Corp</v>
      </c>
      <c r="D1609" t="str">
        <f>VLOOKUP(A1609,'ALL - prices'!B:I,8,FALSE)</f>
        <v>Energy</v>
      </c>
      <c r="E1609">
        <v>2016</v>
      </c>
      <c r="F1609" t="s">
        <v>682</v>
      </c>
      <c r="G1609" t="str">
        <f t="shared" si="115"/>
        <v>2016-Q4</v>
      </c>
      <c r="H1609" s="4">
        <f>INDEX('ALL - prices'!$J$3:$DY$219,MATCH('COMBINED DATA'!A1609,'ALL - prices'!$B$3:$B$219,0),MATCH('COMBINED DATA'!G1609,'ALL - prices'!$J$1:$DY$1,0))</f>
        <v>6.5069999999999997</v>
      </c>
      <c r="I1609" s="14">
        <f t="shared" si="119"/>
        <v>0.52994726388575664</v>
      </c>
      <c r="J1609" s="6">
        <f>INDEX('market cap'!$B$3:$DQ$219,MATCH(A1609,'market cap'!$A$3:$A$219,0),MATCH(G1609,'market cap'!$B$1:$DQ$1,0))</f>
        <v>2005.6523</v>
      </c>
      <c r="K1609">
        <f t="shared" si="117"/>
        <v>7.603724623488529</v>
      </c>
      <c r="L1609">
        <f>INDEX('PB2'!$D$2:$AQ$224,MATCH(A1609,'PB2'!$B$2:$B$224,0),MATCH(G1609,'PB2'!$D$1:$AQ$1,0))</f>
        <v>3.5321640968322701</v>
      </c>
      <c r="M1609" s="16">
        <f t="shared" si="118"/>
        <v>0.28311255439599314</v>
      </c>
      <c r="N1609" s="6">
        <f>INDEX('ROA2'!$D$2:$AQ$224,MATCH(A1609,'ROA2'!$B$2:$B$224,0),MATCH(G1609,'ROA2'!$D$1:$AQ$1,0))</f>
        <v>-17.410638809204102</v>
      </c>
      <c r="O1609" s="6">
        <v>944.53900799999997</v>
      </c>
      <c r="P1609" s="28">
        <v>4.6966950827515098E-2</v>
      </c>
    </row>
    <row r="1610" spans="1:16" x14ac:dyDescent="0.3">
      <c r="A1610" t="s">
        <v>490</v>
      </c>
      <c r="B1610" t="str">
        <f>VLOOKUP(A1610,Sheet3!L:L,1,FALSE)</f>
        <v>CEU CN EQUITY</v>
      </c>
      <c r="C1610" t="str">
        <f>VLOOKUP(A1610,'ALL - prices'!B:C,2,FALSE)</f>
        <v>CES Energy Solutions Corp</v>
      </c>
      <c r="D1610" t="str">
        <f>VLOOKUP(A1610,'ALL - prices'!B:I,8,FALSE)</f>
        <v>Energy</v>
      </c>
      <c r="E1610">
        <v>2017</v>
      </c>
      <c r="F1610" t="s">
        <v>679</v>
      </c>
      <c r="G1610" t="str">
        <f t="shared" si="115"/>
        <v>2017-Q1</v>
      </c>
      <c r="H1610" s="4">
        <f>INDEX('ALL - prices'!$J$3:$DY$219,MATCH('COMBINED DATA'!A1610,'ALL - prices'!$B$3:$B$219,0),MATCH('COMBINED DATA'!G1610,'ALL - prices'!$J$1:$DY$1,0))</f>
        <v>6.1985999999999999</v>
      </c>
      <c r="I1610" s="14">
        <f t="shared" si="119"/>
        <v>0.30418456020427265</v>
      </c>
      <c r="J1610" s="6">
        <f>INDEX('market cap'!$B$3:$DQ$219,MATCH(A1610,'market cap'!$A$3:$A$219,0),MATCH(G1610,'market cap'!$B$1:$DQ$1,0))</f>
        <v>1926.0259000000001</v>
      </c>
      <c r="K1610">
        <f t="shared" si="117"/>
        <v>7.5632140398273622</v>
      </c>
      <c r="L1610">
        <f>INDEX('PB2'!$D$2:$AQ$224,MATCH(A1610,'PB2'!$B$2:$B$224,0),MATCH(G1610,'PB2'!$D$1:$AQ$1,0))</f>
        <v>3.2812650203704798</v>
      </c>
      <c r="M1610" s="16">
        <f t="shared" si="118"/>
        <v>0.30476050967900559</v>
      </c>
      <c r="N1610" s="6">
        <f>INDEX('ROA2'!$D$2:$AQ$224,MATCH(A1610,'ROA2'!$B$2:$B$224,0),MATCH(G1610,'ROA2'!$D$1:$AQ$1,0))</f>
        <v>-6.7574081420898402</v>
      </c>
      <c r="O1610" s="6">
        <v>978.95897600000001</v>
      </c>
      <c r="P1610" s="28">
        <v>3.6441023301813744E-2</v>
      </c>
    </row>
    <row r="1611" spans="1:16" x14ac:dyDescent="0.3">
      <c r="A1611" t="s">
        <v>490</v>
      </c>
      <c r="B1611" t="str">
        <f>VLOOKUP(A1611,Sheet3!L:L,1,FALSE)</f>
        <v>CEU CN EQUITY</v>
      </c>
      <c r="C1611" t="str">
        <f>VLOOKUP(A1611,'ALL - prices'!B:C,2,FALSE)</f>
        <v>CES Energy Solutions Corp</v>
      </c>
      <c r="D1611" t="str">
        <f>VLOOKUP(A1611,'ALL - prices'!B:I,8,FALSE)</f>
        <v>Energy</v>
      </c>
      <c r="E1611">
        <v>2017</v>
      </c>
      <c r="F1611" t="s">
        <v>680</v>
      </c>
      <c r="G1611" t="str">
        <f t="shared" si="115"/>
        <v>2017-Q2</v>
      </c>
      <c r="H1611" s="4">
        <f>INDEX('ALL - prices'!$J$3:$DY$219,MATCH('COMBINED DATA'!A1611,'ALL - prices'!$B$3:$B$219,0),MATCH('COMBINED DATA'!G1611,'ALL - prices'!$J$1:$DY$1,0))</f>
        <v>4.9206000000000003</v>
      </c>
      <c r="I1611" s="14">
        <f t="shared" si="119"/>
        <v>0.77462948992835989</v>
      </c>
      <c r="J1611" s="6">
        <f>INDEX('market cap'!$B$3:$DQ$219,MATCH(A1611,'market cap'!$A$3:$A$219,0),MATCH(G1611,'market cap'!$B$1:$DQ$1,0))</f>
        <v>1534.6717000000001</v>
      </c>
      <c r="K1611">
        <f t="shared" si="117"/>
        <v>7.3360717609250186</v>
      </c>
      <c r="L1611">
        <f>INDEX('PB2'!$D$2:$AQ$224,MATCH(A1611,'PB2'!$B$2:$B$224,0),MATCH(G1611,'PB2'!$D$1:$AQ$1,0))</f>
        <v>2.63267993927002</v>
      </c>
      <c r="M1611" s="16">
        <f t="shared" si="118"/>
        <v>0.37984108325650723</v>
      </c>
      <c r="N1611" s="6">
        <f>INDEX('ROA2'!$D$2:$AQ$224,MATCH(A1611,'ROA2'!$B$2:$B$224,0),MATCH(G1611,'ROA2'!$D$1:$AQ$1,0))</f>
        <v>-3.4451038837432901</v>
      </c>
      <c r="O1611" s="6">
        <v>1074.0120320000001</v>
      </c>
      <c r="P1611" s="28">
        <v>9.7096056454157365E-2</v>
      </c>
    </row>
    <row r="1612" spans="1:16" x14ac:dyDescent="0.3">
      <c r="A1612" t="s">
        <v>490</v>
      </c>
      <c r="B1612" t="str">
        <f>VLOOKUP(A1612,Sheet3!L:L,1,FALSE)</f>
        <v>CEU CN EQUITY</v>
      </c>
      <c r="C1612" t="str">
        <f>VLOOKUP(A1612,'ALL - prices'!B:C,2,FALSE)</f>
        <v>CES Energy Solutions Corp</v>
      </c>
      <c r="D1612" t="str">
        <f>VLOOKUP(A1612,'ALL - prices'!B:I,8,FALSE)</f>
        <v>Energy</v>
      </c>
      <c r="E1612">
        <v>2017</v>
      </c>
      <c r="F1612" t="s">
        <v>681</v>
      </c>
      <c r="G1612" t="str">
        <f t="shared" si="115"/>
        <v>2017-Q3</v>
      </c>
      <c r="H1612" s="4">
        <f>INDEX('ALL - prices'!$J$3:$DY$219,MATCH('COMBINED DATA'!A1612,'ALL - prices'!$B$3:$B$219,0),MATCH('COMBINED DATA'!G1612,'ALL - prices'!$J$1:$DY$1,0))</f>
        <v>5.3787000000000003</v>
      </c>
      <c r="I1612" s="14">
        <f t="shared" si="119"/>
        <v>0.92386073039536865</v>
      </c>
      <c r="J1612" s="6">
        <f>INDEX('market cap'!$B$3:$DQ$219,MATCH(A1612,'market cap'!$A$3:$A$219,0),MATCH(G1612,'market cap'!$B$1:$DQ$1,0))</f>
        <v>1676.0252</v>
      </c>
      <c r="K1612">
        <f t="shared" si="117"/>
        <v>7.4241803167285143</v>
      </c>
      <c r="L1612">
        <f>INDEX('PB2'!$D$2:$AQ$224,MATCH(A1612,'PB2'!$B$2:$B$224,0),MATCH(G1612,'PB2'!$D$1:$AQ$1,0))</f>
        <v>2.83274102210998</v>
      </c>
      <c r="M1612" s="16">
        <f t="shared" si="118"/>
        <v>0.35301497461110842</v>
      </c>
      <c r="N1612" s="6">
        <f>INDEX('ROA2'!$D$2:$AQ$224,MATCH(A1612,'ROA2'!$B$2:$B$224,0),MATCH(G1612,'ROA2'!$D$1:$AQ$1,0))</f>
        <v>-0.125367000699043</v>
      </c>
      <c r="O1612" s="6">
        <v>1071.2449919999999</v>
      </c>
      <c r="P1612" s="28">
        <v>-2.5763584741666833E-3</v>
      </c>
    </row>
    <row r="1613" spans="1:16" x14ac:dyDescent="0.3">
      <c r="A1613" t="s">
        <v>490</v>
      </c>
      <c r="B1613" t="str">
        <f>VLOOKUP(A1613,Sheet3!L:L,1,FALSE)</f>
        <v>CEU CN EQUITY</v>
      </c>
      <c r="C1613" t="str">
        <f>VLOOKUP(A1613,'ALL - prices'!B:C,2,FALSE)</f>
        <v>CES Energy Solutions Corp</v>
      </c>
      <c r="D1613" t="str">
        <f>VLOOKUP(A1613,'ALL - prices'!B:I,8,FALSE)</f>
        <v>Energy</v>
      </c>
      <c r="E1613">
        <v>2017</v>
      </c>
      <c r="F1613" t="s">
        <v>682</v>
      </c>
      <c r="G1613" t="str">
        <f t="shared" si="115"/>
        <v>2017-Q4</v>
      </c>
      <c r="H1613" s="4">
        <f>INDEX('ALL - prices'!$J$3:$DY$219,MATCH('COMBINED DATA'!A1613,'ALL - prices'!$B$3:$B$219,0),MATCH('COMBINED DATA'!G1613,'ALL - prices'!$J$1:$DY$1,0))</f>
        <v>5.5730000000000004</v>
      </c>
      <c r="I1613" s="14">
        <f t="shared" si="119"/>
        <v>0.94684841931888164</v>
      </c>
      <c r="J1613" s="6">
        <f>INDEX('market cap'!$B$3:$DQ$219,MATCH(A1613,'market cap'!$A$3:$A$219,0),MATCH(G1613,'market cap'!$B$1:$DQ$1,0))</f>
        <v>1748.5726999999999</v>
      </c>
      <c r="K1613">
        <f t="shared" si="117"/>
        <v>7.4665551341349223</v>
      </c>
      <c r="L1613">
        <f>INDEX('PB2'!$D$2:$AQ$224,MATCH(A1613,'PB2'!$B$2:$B$224,0),MATCH(G1613,'PB2'!$D$1:$AQ$1,0))</f>
        <v>2.9494640827178999</v>
      </c>
      <c r="M1613" s="16">
        <f t="shared" si="118"/>
        <v>0.33904464402852147</v>
      </c>
      <c r="N1613" s="6">
        <f>INDEX('ROA2'!$D$2:$AQ$224,MATCH(A1613,'ROA2'!$B$2:$B$224,0),MATCH(G1613,'ROA2'!$D$1:$AQ$1,0))</f>
        <v>2.8766160011291499</v>
      </c>
      <c r="O1613" s="6">
        <v>1112.5309440000001</v>
      </c>
      <c r="P1613" s="28">
        <v>3.8540158701624236E-2</v>
      </c>
    </row>
    <row r="1614" spans="1:16" x14ac:dyDescent="0.3">
      <c r="A1614" t="s">
        <v>490</v>
      </c>
      <c r="B1614" t="str">
        <f>VLOOKUP(A1614,Sheet3!L:L,1,FALSE)</f>
        <v>CEU CN EQUITY</v>
      </c>
      <c r="C1614" t="str">
        <f>VLOOKUP(A1614,'ALL - prices'!B:C,2,FALSE)</f>
        <v>CES Energy Solutions Corp</v>
      </c>
      <c r="D1614" t="str">
        <f>VLOOKUP(A1614,'ALL - prices'!B:I,8,FALSE)</f>
        <v>Energy</v>
      </c>
      <c r="E1614">
        <v>2018</v>
      </c>
      <c r="F1614" t="s">
        <v>679</v>
      </c>
      <c r="G1614" t="str">
        <f t="shared" si="115"/>
        <v>2018-Q1</v>
      </c>
      <c r="H1614" s="4">
        <f>INDEX('ALL - prices'!$J$3:$DY$219,MATCH('COMBINED DATA'!A1614,'ALL - prices'!$B$3:$B$219,0),MATCH('COMBINED DATA'!G1614,'ALL - prices'!$J$1:$DY$1,0))</f>
        <v>5.0244999999999997</v>
      </c>
      <c r="I1614" s="14">
        <f t="shared" si="119"/>
        <v>0.7162746842750588</v>
      </c>
      <c r="J1614" s="6">
        <f>INDEX('market cap'!$B$3:$DQ$219,MATCH(A1614,'market cap'!$A$3:$A$219,0),MATCH(G1614,'market cap'!$B$1:$DQ$1,0))</f>
        <v>1575.4583</v>
      </c>
      <c r="K1614">
        <f t="shared" si="117"/>
        <v>7.3623014930590474</v>
      </c>
      <c r="L1614">
        <f>INDEX('PB2'!$D$2:$AQ$224,MATCH(A1614,'PB2'!$B$2:$B$224,0),MATCH(G1614,'PB2'!$D$1:$AQ$1,0))</f>
        <v>2.5036940574646001</v>
      </c>
      <c r="M1614" s="16">
        <f t="shared" si="118"/>
        <v>0.39940982286496446</v>
      </c>
      <c r="N1614" s="6">
        <f>INDEX('ROA2'!$D$2:$AQ$224,MATCH(A1614,'ROA2'!$B$2:$B$224,0),MATCH(G1614,'ROA2'!$D$1:$AQ$1,0))</f>
        <v>3.4195659160614</v>
      </c>
      <c r="O1614" s="6">
        <v>1140.6670079999999</v>
      </c>
      <c r="P1614" s="28">
        <v>2.5290140603945129E-2</v>
      </c>
    </row>
    <row r="1615" spans="1:16" x14ac:dyDescent="0.3">
      <c r="A1615" t="s">
        <v>490</v>
      </c>
      <c r="B1615" t="str">
        <f>VLOOKUP(A1615,Sheet3!L:L,1,FALSE)</f>
        <v>CEU CN EQUITY</v>
      </c>
      <c r="C1615" t="str">
        <f>VLOOKUP(A1615,'ALL - prices'!B:C,2,FALSE)</f>
        <v>CES Energy Solutions Corp</v>
      </c>
      <c r="D1615" t="str">
        <f>VLOOKUP(A1615,'ALL - prices'!B:I,8,FALSE)</f>
        <v>Energy</v>
      </c>
      <c r="E1615">
        <v>2018</v>
      </c>
      <c r="F1615" t="s">
        <v>680</v>
      </c>
      <c r="G1615" t="str">
        <f t="shared" si="115"/>
        <v>2018-Q2</v>
      </c>
      <c r="H1615" s="4">
        <f>INDEX('ALL - prices'!$J$3:$DY$219,MATCH('COMBINED DATA'!A1615,'ALL - prices'!$B$3:$B$219,0),MATCH('COMBINED DATA'!G1615,'ALL - prices'!$J$1:$DY$1,0))</f>
        <v>3.8441999999999998</v>
      </c>
      <c r="I1615" s="14">
        <f t="shared" si="119"/>
        <v>0.67738314121330545</v>
      </c>
      <c r="J1615" s="6">
        <f>INDEX('market cap'!$B$3:$DQ$219,MATCH(A1615,'market cap'!$A$3:$A$219,0),MATCH(G1615,'market cap'!$B$1:$DQ$1,0))</f>
        <v>1204.1579999999999</v>
      </c>
      <c r="K1615">
        <f t="shared" si="117"/>
        <v>7.0935358464948441</v>
      </c>
      <c r="L1615">
        <f>INDEX('PB2'!$D$2:$AQ$224,MATCH(A1615,'PB2'!$B$2:$B$224,0),MATCH(G1615,'PB2'!$D$1:$AQ$1,0))</f>
        <v>1.8224730491638199</v>
      </c>
      <c r="M1615" s="16">
        <f t="shared" si="118"/>
        <v>0.54870495915361606</v>
      </c>
      <c r="N1615" s="6">
        <f>INDEX('ROA2'!$D$2:$AQ$224,MATCH(A1615,'ROA2'!$B$2:$B$224,0),MATCH(G1615,'ROA2'!$D$1:$AQ$1,0))</f>
        <v>3.69312691688538</v>
      </c>
      <c r="O1615" s="6">
        <v>1184.9410559999999</v>
      </c>
      <c r="P1615" s="28">
        <v>3.8814174241462759E-2</v>
      </c>
    </row>
    <row r="1616" spans="1:16" x14ac:dyDescent="0.3">
      <c r="A1616" t="s">
        <v>490</v>
      </c>
      <c r="B1616" t="str">
        <f>VLOOKUP(A1616,Sheet3!L:L,1,FALSE)</f>
        <v>CEU CN EQUITY</v>
      </c>
      <c r="C1616" t="str">
        <f>VLOOKUP(A1616,'ALL - prices'!B:C,2,FALSE)</f>
        <v>CES Energy Solutions Corp</v>
      </c>
      <c r="D1616" t="str">
        <f>VLOOKUP(A1616,'ALL - prices'!B:I,8,FALSE)</f>
        <v>Energy</v>
      </c>
      <c r="E1616">
        <v>2018</v>
      </c>
      <c r="F1616" t="s">
        <v>681</v>
      </c>
      <c r="G1616" t="str">
        <f t="shared" si="115"/>
        <v>2018-Q3</v>
      </c>
      <c r="H1616" s="4">
        <f>INDEX('ALL - prices'!$J$3:$DY$219,MATCH('COMBINED DATA'!A1616,'ALL - prices'!$B$3:$B$219,0),MATCH('COMBINED DATA'!G1616,'ALL - prices'!$J$1:$DY$1,0))</f>
        <v>3.6594000000000002</v>
      </c>
      <c r="I1616" s="14">
        <f t="shared" si="119"/>
        <v>0.38849814671372729</v>
      </c>
      <c r="J1616" s="6">
        <f>INDEX('market cap'!$B$3:$DQ$219,MATCH(A1616,'market cap'!$A$3:$A$219,0),MATCH(G1616,'market cap'!$B$1:$DQ$1,0))</f>
        <v>1137.7219</v>
      </c>
      <c r="K1616">
        <f t="shared" si="117"/>
        <v>7.0367832087231532</v>
      </c>
      <c r="L1616">
        <f>INDEX('PB2'!$D$2:$AQ$224,MATCH(A1616,'PB2'!$B$2:$B$224,0),MATCH(G1616,'PB2'!$D$1:$AQ$1,0))</f>
        <v>1.75742304325104</v>
      </c>
      <c r="M1616" s="16">
        <f t="shared" si="118"/>
        <v>0.5690149584872346</v>
      </c>
      <c r="N1616" s="6">
        <f>INDEX('ROA2'!$D$2:$AQ$224,MATCH(A1616,'ROA2'!$B$2:$B$224,0),MATCH(G1616,'ROA2'!$D$1:$AQ$1,0))</f>
        <v>4.2589230537414604</v>
      </c>
      <c r="O1616" s="6">
        <v>1207.5939840000001</v>
      </c>
      <c r="P1616" s="28">
        <v>1.9117345867371318E-2</v>
      </c>
    </row>
    <row r="1617" spans="1:16" x14ac:dyDescent="0.3">
      <c r="A1617" t="s">
        <v>490</v>
      </c>
      <c r="B1617" t="str">
        <f>VLOOKUP(A1617,Sheet3!L:L,1,FALSE)</f>
        <v>CEU CN EQUITY</v>
      </c>
      <c r="C1617" t="str">
        <f>VLOOKUP(A1617,'ALL - prices'!B:C,2,FALSE)</f>
        <v>CES Energy Solutions Corp</v>
      </c>
      <c r="D1617" t="str">
        <f>VLOOKUP(A1617,'ALL - prices'!B:I,8,FALSE)</f>
        <v>Energy</v>
      </c>
      <c r="E1617">
        <v>2018</v>
      </c>
      <c r="F1617" t="s">
        <v>682</v>
      </c>
      <c r="G1617" t="str">
        <f t="shared" si="115"/>
        <v>2018-Q4</v>
      </c>
      <c r="H1617" s="4">
        <f>INDEX('ALL - prices'!$J$3:$DY$219,MATCH('COMBINED DATA'!A1617,'ALL - prices'!$B$3:$B$219,0),MATCH('COMBINED DATA'!G1617,'ALL - prices'!$J$1:$DY$1,0))</f>
        <v>2.7187999999999999</v>
      </c>
      <c r="I1617" s="14">
        <f t="shared" si="119"/>
        <v>0.23146262477269772</v>
      </c>
      <c r="J1617" s="6">
        <f>INDEX('market cap'!$B$3:$DQ$219,MATCH(A1617,'market cap'!$A$3:$A$219,0),MATCH(G1617,'market cap'!$B$1:$DQ$1,0))</f>
        <v>840.27170000000001</v>
      </c>
      <c r="K1617">
        <f t="shared" si="117"/>
        <v>6.7337252919188675</v>
      </c>
      <c r="L1617">
        <f>INDEX('PB2'!$D$2:$AQ$224,MATCH(A1617,'PB2'!$B$2:$B$224,0),MATCH(G1617,'PB2'!$D$1:$AQ$1,0))</f>
        <v>1.2006579637527499</v>
      </c>
      <c r="M1617" s="16">
        <f t="shared" si="118"/>
        <v>0.83287666445356523</v>
      </c>
      <c r="N1617" s="6">
        <f>INDEX('ROA2'!$D$2:$AQ$224,MATCH(A1617,'ROA2'!$B$2:$B$224,0),MATCH(G1617,'ROA2'!$D$1:$AQ$1,0))</f>
        <v>2.9295120239257799</v>
      </c>
      <c r="O1617" s="6">
        <v>1273.464064</v>
      </c>
      <c r="P1617" s="28">
        <v>5.4546545339530204E-2</v>
      </c>
    </row>
    <row r="1618" spans="1:16" x14ac:dyDescent="0.3">
      <c r="A1618" t="s">
        <v>490</v>
      </c>
      <c r="B1618" t="str">
        <f>VLOOKUP(A1618,Sheet3!L:L,1,FALSE)</f>
        <v>CEU CN EQUITY</v>
      </c>
      <c r="C1618" t="str">
        <f>VLOOKUP(A1618,'ALL - prices'!B:C,2,FALSE)</f>
        <v>CES Energy Solutions Corp</v>
      </c>
      <c r="D1618" t="str">
        <f>VLOOKUP(A1618,'ALL - prices'!B:I,8,FALSE)</f>
        <v>Energy</v>
      </c>
      <c r="E1618">
        <v>2019</v>
      </c>
      <c r="F1618" t="s">
        <v>679</v>
      </c>
      <c r="G1618" t="str">
        <f t="shared" si="115"/>
        <v>2019-Q1</v>
      </c>
      <c r="H1618" s="4">
        <f>INDEX('ALL - prices'!$J$3:$DY$219,MATCH('COMBINED DATA'!A1618,'ALL - prices'!$B$3:$B$219,0),MATCH('COMBINED DATA'!G1618,'ALL - prices'!$J$1:$DY$1,0))</f>
        <v>2.3677999999999999</v>
      </c>
      <c r="I1618" s="14">
        <f t="shared" si="119"/>
        <v>0.64941873176454235</v>
      </c>
      <c r="J1618" s="6">
        <f>INDEX('market cap'!$B$3:$DQ$219,MATCH(A1618,'market cap'!$A$3:$A$219,0),MATCH(G1618,'market cap'!$B$1:$DQ$1,0))</f>
        <v>726.13379999999995</v>
      </c>
      <c r="K1618">
        <f t="shared" si="117"/>
        <v>6.5877342953647551</v>
      </c>
      <c r="L1618">
        <f>INDEX('PB2'!$D$2:$AQ$224,MATCH(A1618,'PB2'!$B$2:$B$224,0),MATCH(G1618,'PB2'!$D$1:$AQ$1,0))</f>
        <v>1.0638450384139999</v>
      </c>
      <c r="M1618" s="16">
        <f t="shared" si="118"/>
        <v>0.93998652425057949</v>
      </c>
      <c r="N1618" s="6">
        <f>INDEX('ROA2'!$D$2:$AQ$224,MATCH(A1618,'ROA2'!$B$2:$B$224,0),MATCH(G1618,'ROA2'!$D$1:$AQ$1,0))</f>
        <v>3.87699198722839</v>
      </c>
      <c r="O1618" s="6">
        <v>1321.8090239999999</v>
      </c>
      <c r="P1618" s="28">
        <v>3.7963348449854571E-2</v>
      </c>
    </row>
    <row r="1619" spans="1:16" x14ac:dyDescent="0.3">
      <c r="A1619" t="s">
        <v>490</v>
      </c>
      <c r="B1619" t="str">
        <f>VLOOKUP(A1619,Sheet3!L:L,1,FALSE)</f>
        <v>CEU CN EQUITY</v>
      </c>
      <c r="C1619" t="str">
        <f>VLOOKUP(A1619,'ALL - prices'!B:C,2,FALSE)</f>
        <v>CES Energy Solutions Corp</v>
      </c>
      <c r="D1619" t="str">
        <f>VLOOKUP(A1619,'ALL - prices'!B:I,8,FALSE)</f>
        <v>Energy</v>
      </c>
      <c r="E1619">
        <v>2019</v>
      </c>
      <c r="F1619" t="s">
        <v>680</v>
      </c>
      <c r="G1619" t="str">
        <f t="shared" si="115"/>
        <v>2019-Q2</v>
      </c>
      <c r="H1619" s="4">
        <f>INDEX('ALL - prices'!$J$3:$DY$219,MATCH('COMBINED DATA'!A1619,'ALL - prices'!$B$3:$B$219,0),MATCH('COMBINED DATA'!G1619,'ALL - prices'!$J$1:$DY$1,0))</f>
        <v>2.1116000000000001</v>
      </c>
      <c r="I1619" s="14">
        <f t="shared" si="119"/>
        <v>0.64605189355551484</v>
      </c>
      <c r="J1619" s="6">
        <f>INDEX('market cap'!$B$3:$DQ$219,MATCH(A1619,'market cap'!$A$3:$A$219,0),MATCH(G1619,'market cap'!$B$1:$DQ$1,0))</f>
        <v>644.50990000000002</v>
      </c>
      <c r="K1619">
        <f t="shared" si="117"/>
        <v>6.4684901830060308</v>
      </c>
      <c r="L1619">
        <f>INDEX('PB2'!$D$2:$AQ$224,MATCH(A1619,'PB2'!$B$2:$B$224,0),MATCH(G1619,'PB2'!$D$1:$AQ$1,0))</f>
        <v>0.95735800266265902</v>
      </c>
      <c r="M1619" s="16">
        <f t="shared" si="118"/>
        <v>1.0445413285508061</v>
      </c>
      <c r="N1619" s="6">
        <f>INDEX('ROA2'!$D$2:$AQ$224,MATCH(A1619,'ROA2'!$B$2:$B$224,0),MATCH(G1619,'ROA2'!$D$1:$AQ$1,0))</f>
        <v>2.9651060104370099</v>
      </c>
      <c r="O1619" s="6">
        <v>1289.372032</v>
      </c>
      <c r="P1619" s="28">
        <v>-2.4539847596016958E-2</v>
      </c>
    </row>
    <row r="1620" spans="1:16" x14ac:dyDescent="0.3">
      <c r="A1620" t="s">
        <v>490</v>
      </c>
      <c r="B1620" t="str">
        <f>VLOOKUP(A1620,Sheet3!L:L,1,FALSE)</f>
        <v>CEU CN EQUITY</v>
      </c>
      <c r="C1620" t="str">
        <f>VLOOKUP(A1620,'ALL - prices'!B:C,2,FALSE)</f>
        <v>CES Energy Solutions Corp</v>
      </c>
      <c r="D1620" t="str">
        <f>VLOOKUP(A1620,'ALL - prices'!B:I,8,FALSE)</f>
        <v>Energy</v>
      </c>
      <c r="E1620">
        <v>2019</v>
      </c>
      <c r="F1620" t="s">
        <v>681</v>
      </c>
      <c r="G1620" t="str">
        <f t="shared" si="115"/>
        <v>2019-Q3</v>
      </c>
      <c r="H1620" s="4">
        <f>INDEX('ALL - prices'!$J$3:$DY$219,MATCH('COMBINED DATA'!A1620,'ALL - prices'!$B$3:$B$219,0),MATCH('COMBINED DATA'!G1620,'ALL - prices'!$J$1:$DY$1,0))</f>
        <v>1.8028</v>
      </c>
      <c r="I1620" s="14">
        <f t="shared" si="119"/>
        <v>0.64647287388309405</v>
      </c>
      <c r="J1620" s="6">
        <f>INDEX('market cap'!$B$3:$DQ$219,MATCH(A1620,'market cap'!$A$3:$A$219,0),MATCH(G1620,'market cap'!$B$1:$DQ$1,0))</f>
        <v>544.7645</v>
      </c>
      <c r="K1620">
        <f t="shared" si="117"/>
        <v>6.3003535911850319</v>
      </c>
      <c r="L1620">
        <f>INDEX('PB2'!$D$2:$AQ$224,MATCH(A1620,'PB2'!$B$2:$B$224,0),MATCH(G1620,'PB2'!$D$1:$AQ$1,0))</f>
        <v>0.79327797889709495</v>
      </c>
      <c r="M1620" s="16">
        <f t="shared" si="118"/>
        <v>1.2605921588675806</v>
      </c>
      <c r="N1620" s="6">
        <f>INDEX('ROA2'!$D$2:$AQ$224,MATCH(A1620,'ROA2'!$B$2:$B$224,0),MATCH(G1620,'ROA2'!$D$1:$AQ$1,0))</f>
        <v>2.61868500709534</v>
      </c>
      <c r="O1620" s="6">
        <v>1227.5979520000001</v>
      </c>
      <c r="P1620" s="28">
        <v>-4.7910206260779131E-2</v>
      </c>
    </row>
    <row r="1621" spans="1:16" x14ac:dyDescent="0.3">
      <c r="A1621" t="s">
        <v>490</v>
      </c>
      <c r="B1621" t="str">
        <f>VLOOKUP(A1621,Sheet3!L:L,1,FALSE)</f>
        <v>CEU CN EQUITY</v>
      </c>
      <c r="C1621" t="str">
        <f>VLOOKUP(A1621,'ALL - prices'!B:C,2,FALSE)</f>
        <v>CES Energy Solutions Corp</v>
      </c>
      <c r="D1621" t="str">
        <f>VLOOKUP(A1621,'ALL - prices'!B:I,8,FALSE)</f>
        <v>Energy</v>
      </c>
      <c r="E1621">
        <v>2019</v>
      </c>
      <c r="F1621" t="s">
        <v>682</v>
      </c>
      <c r="G1621" t="str">
        <f t="shared" si="115"/>
        <v>2019-Q4</v>
      </c>
      <c r="H1621" s="4">
        <f>INDEX('ALL - prices'!$J$3:$DY$219,MATCH('COMBINED DATA'!A1621,'ALL - prices'!$B$3:$B$219,0),MATCH('COMBINED DATA'!G1621,'ALL - prices'!$J$1:$DY$1,0))</f>
        <v>2.0646</v>
      </c>
      <c r="I1621" s="14">
        <f t="shared" si="119"/>
        <v>0.21159461831530596</v>
      </c>
      <c r="J1621" s="6">
        <f>INDEX('market cap'!$B$3:$DQ$219,MATCH(A1621,'market cap'!$A$3:$A$219,0),MATCH(G1621,'market cap'!$B$1:$DQ$1,0))</f>
        <v>618.95950000000005</v>
      </c>
      <c r="K1621">
        <f t="shared" si="117"/>
        <v>6.4280398424342291</v>
      </c>
      <c r="L1621">
        <f>INDEX('PB2'!$D$2:$AQ$224,MATCH(A1621,'PB2'!$B$2:$B$224,0),MATCH(G1621,'PB2'!$D$1:$AQ$1,0))</f>
        <v>0.90535700321197499</v>
      </c>
      <c r="M1621" s="16">
        <f t="shared" si="118"/>
        <v>1.1045366595191244</v>
      </c>
      <c r="N1621" s="6">
        <f>INDEX('ROA2'!$D$2:$AQ$224,MATCH(A1621,'ROA2'!$B$2:$B$224,0),MATCH(G1621,'ROA2'!$D$1:$AQ$1,0))</f>
        <v>2.6811280250549299</v>
      </c>
      <c r="O1621" s="6">
        <v>1237.643008</v>
      </c>
      <c r="P1621" s="28">
        <v>8.1826920480231706E-3</v>
      </c>
    </row>
    <row r="1622" spans="1:16" x14ac:dyDescent="0.3">
      <c r="A1622" t="s">
        <v>490</v>
      </c>
      <c r="B1622" t="str">
        <f>VLOOKUP(A1622,Sheet3!L:L,1,FALSE)</f>
        <v>CEU CN EQUITY</v>
      </c>
      <c r="C1622" t="str">
        <f>VLOOKUP(A1622,'ALL - prices'!B:C,2,FALSE)</f>
        <v>CES Energy Solutions Corp</v>
      </c>
      <c r="D1622" t="str">
        <f>VLOOKUP(A1622,'ALL - prices'!B:I,8,FALSE)</f>
        <v>Energy</v>
      </c>
      <c r="E1622">
        <v>2020</v>
      </c>
      <c r="F1622" t="s">
        <v>679</v>
      </c>
      <c r="G1622" t="str">
        <f t="shared" si="115"/>
        <v>2020-Q1</v>
      </c>
      <c r="H1622" s="4">
        <f>INDEX('ALL - prices'!$J$3:$DY$219,MATCH('COMBINED DATA'!A1622,'ALL - prices'!$B$3:$B$219,0),MATCH('COMBINED DATA'!G1622,'ALL - prices'!$J$1:$DY$1,0))</f>
        <v>0.72289999999999999</v>
      </c>
      <c r="I1622" s="14">
        <f t="shared" si="119"/>
        <v>0.31114248075975359</v>
      </c>
      <c r="J1622" s="6">
        <f>INDEX('market cap'!$B$3:$DQ$219,MATCH(A1622,'market cap'!$A$3:$A$219,0),MATCH(G1622,'market cap'!$B$1:$DQ$1,0))</f>
        <v>213.80459999999999</v>
      </c>
      <c r="K1622">
        <f t="shared" si="117"/>
        <v>5.3650625137944772</v>
      </c>
      <c r="L1622">
        <f>INDEX('PB2'!$D$2:$AQ$224,MATCH(A1622,'PB2'!$B$2:$B$224,0),MATCH(G1622,'PB2'!$D$1:$AQ$1,0))</f>
        <v>0.411763995885849</v>
      </c>
      <c r="M1622" s="16">
        <f t="shared" si="118"/>
        <v>2.4285756161090499</v>
      </c>
      <c r="N1622" s="6">
        <f>INDEX('ROA2'!$D$2:$AQ$224,MATCH(A1622,'ROA2'!$B$2:$B$224,0),MATCH(G1622,'ROA2'!$D$1:$AQ$1,0))</f>
        <v>2.3690769672393799</v>
      </c>
      <c r="O1622" s="6">
        <v>1219.7720320000001</v>
      </c>
      <c r="P1622" s="28">
        <v>-1.4439524066700765E-2</v>
      </c>
    </row>
    <row r="1623" spans="1:16" x14ac:dyDescent="0.3">
      <c r="A1623" t="s">
        <v>490</v>
      </c>
      <c r="B1623" t="str">
        <f>VLOOKUP(A1623,Sheet3!L:L,1,FALSE)</f>
        <v>CEU CN EQUITY</v>
      </c>
      <c r="C1623" t="str">
        <f>VLOOKUP(A1623,'ALL - prices'!B:C,2,FALSE)</f>
        <v>CES Energy Solutions Corp</v>
      </c>
      <c r="D1623" t="str">
        <f>VLOOKUP(A1623,'ALL - prices'!B:I,8,FALSE)</f>
        <v>Energy</v>
      </c>
      <c r="E1623">
        <v>2020</v>
      </c>
      <c r="F1623" t="s">
        <v>680</v>
      </c>
      <c r="G1623" t="str">
        <f t="shared" si="115"/>
        <v>2020-Q2</v>
      </c>
      <c r="H1623" s="4">
        <f>INDEX('ALL - prices'!$J$3:$DY$219,MATCH('COMBINED DATA'!A1623,'ALL - prices'!$B$3:$B$219,0),MATCH('COMBINED DATA'!G1623,'ALL - prices'!$J$1:$DY$1,0))</f>
        <v>0.96379999999999999</v>
      </c>
      <c r="I1623" s="14">
        <f t="shared" si="119"/>
        <v>0.43835262061495628</v>
      </c>
      <c r="J1623" s="6">
        <f>INDEX('market cap'!$B$3:$DQ$219,MATCH(A1623,'market cap'!$A$3:$A$219,0),MATCH(G1623,'market cap'!$B$1:$DQ$1,0))</f>
        <v>284.94760000000002</v>
      </c>
      <c r="K1623">
        <f t="shared" si="117"/>
        <v>5.6523053037152708</v>
      </c>
      <c r="L1623">
        <f>INDEX('PB2'!$D$2:$AQ$224,MATCH(A1623,'PB2'!$B$2:$B$224,0),MATCH(G1623,'PB2'!$D$1:$AQ$1,0))</f>
        <v>0.61051201820373502</v>
      </c>
      <c r="M1623" s="16">
        <f t="shared" si="118"/>
        <v>1.637969393202491</v>
      </c>
      <c r="N1623" s="6">
        <f>INDEX('ROA2'!$D$2:$AQ$224,MATCH(A1623,'ROA2'!$B$2:$B$224,0),MATCH(G1623,'ROA2'!$D$1:$AQ$1,0))</f>
        <v>-16.753498077392599</v>
      </c>
      <c r="O1623" s="6">
        <v>1072.068992</v>
      </c>
      <c r="P1623" s="28">
        <v>-0.12109069246145832</v>
      </c>
    </row>
    <row r="1624" spans="1:16" x14ac:dyDescent="0.3">
      <c r="A1624" t="s">
        <v>490</v>
      </c>
      <c r="B1624" t="str">
        <f>VLOOKUP(A1624,Sheet3!L:L,1,FALSE)</f>
        <v>CEU CN EQUITY</v>
      </c>
      <c r="C1624" t="str">
        <f>VLOOKUP(A1624,'ALL - prices'!B:C,2,FALSE)</f>
        <v>CES Energy Solutions Corp</v>
      </c>
      <c r="D1624" t="str">
        <f>VLOOKUP(A1624,'ALL - prices'!B:I,8,FALSE)</f>
        <v>Energy</v>
      </c>
      <c r="E1624">
        <v>2020</v>
      </c>
      <c r="F1624" t="s">
        <v>681</v>
      </c>
      <c r="G1624" t="str">
        <f t="shared" si="115"/>
        <v>2020-Q3</v>
      </c>
      <c r="H1624" s="4">
        <f>INDEX('ALL - prices'!$J$3:$DY$219,MATCH('COMBINED DATA'!A1624,'ALL - prices'!$B$3:$B$219,0),MATCH('COMBINED DATA'!G1624,'ALL - prices'!$J$1:$DY$1,0))</f>
        <v>0.69610000000000005</v>
      </c>
      <c r="I1624" s="14">
        <f t="shared" si="119"/>
        <v>0.27442595236845307</v>
      </c>
      <c r="J1624" s="6">
        <f>INDEX('market cap'!$B$3:$DQ$219,MATCH(A1624,'market cap'!$A$3:$A$219,0),MATCH(G1624,'market cap'!$B$1:$DQ$1,0))</f>
        <v>206.60939999999999</v>
      </c>
      <c r="K1624">
        <f t="shared" si="117"/>
        <v>5.3308300541984295</v>
      </c>
      <c r="L1624">
        <f>INDEX('PB2'!$D$2:$AQ$224,MATCH(A1624,'PB2'!$B$2:$B$224,0),MATCH(G1624,'PB2'!$D$1:$AQ$1,0))</f>
        <v>0.46225300431251498</v>
      </c>
      <c r="M1624" s="16">
        <f t="shared" si="118"/>
        <v>2.1633174704559215</v>
      </c>
      <c r="N1624" s="6">
        <f>INDEX('ROA2'!$D$2:$AQ$224,MATCH(A1624,'ROA2'!$B$2:$B$224,0),MATCH(G1624,'ROA2'!$D$1:$AQ$1,0))</f>
        <v>-22.213710784912099</v>
      </c>
      <c r="O1624" s="6">
        <v>852.95500800000002</v>
      </c>
      <c r="P1624" s="28">
        <v>-0.20438421933203341</v>
      </c>
    </row>
    <row r="1625" spans="1:16" x14ac:dyDescent="0.3">
      <c r="A1625" t="s">
        <v>490</v>
      </c>
      <c r="B1625" t="str">
        <f>VLOOKUP(A1625,Sheet3!L:L,1,FALSE)</f>
        <v>CEU CN EQUITY</v>
      </c>
      <c r="C1625" t="str">
        <f>VLOOKUP(A1625,'ALL - prices'!B:C,2,FALSE)</f>
        <v>CES Energy Solutions Corp</v>
      </c>
      <c r="D1625" t="str">
        <f>VLOOKUP(A1625,'ALL - prices'!B:I,8,FALSE)</f>
        <v>Energy</v>
      </c>
      <c r="E1625">
        <v>2020</v>
      </c>
      <c r="F1625" t="s">
        <v>682</v>
      </c>
      <c r="G1625" t="str">
        <f t="shared" si="115"/>
        <v>2020-Q4</v>
      </c>
      <c r="H1625" s="4">
        <f>INDEX('ALL - prices'!$J$3:$DY$219,MATCH('COMBINED DATA'!A1625,'ALL - prices'!$B$3:$B$219,0),MATCH('COMBINED DATA'!G1625,'ALL - prices'!$J$1:$DY$1,0))</f>
        <v>1.1423000000000001</v>
      </c>
      <c r="I1625" s="14">
        <f t="shared" si="119"/>
        <v>0.17162968857397601</v>
      </c>
      <c r="J1625" s="6">
        <f>INDEX('market cap'!$B$3:$DQ$219,MATCH(A1625,'market cap'!$A$3:$A$219,0),MATCH(G1625,'market cap'!$B$1:$DQ$1,0))</f>
        <v>334.1078</v>
      </c>
      <c r="K1625">
        <f t="shared" si="117"/>
        <v>5.8114636953936918</v>
      </c>
      <c r="L1625">
        <f>INDEX('PB2'!$D$2:$AQ$224,MATCH(A1625,'PB2'!$B$2:$B$224,0),MATCH(G1625,'PB2'!$D$1:$AQ$1,0))</f>
        <v>0.72548997402191195</v>
      </c>
      <c r="M1625" s="16">
        <f t="shared" si="118"/>
        <v>1.378378800269674</v>
      </c>
      <c r="N1625" s="6">
        <f>INDEX('ROA2'!$D$2:$AQ$224,MATCH(A1625,'ROA2'!$B$2:$B$224,0),MATCH(G1625,'ROA2'!$D$1:$AQ$1,0))</f>
        <v>-24.225099563598601</v>
      </c>
      <c r="O1625" s="6">
        <v>838.27001600000006</v>
      </c>
      <c r="P1625" s="28">
        <v>-1.721660798314929E-2</v>
      </c>
    </row>
    <row r="1626" spans="1:16" x14ac:dyDescent="0.3">
      <c r="A1626" t="s">
        <v>490</v>
      </c>
      <c r="B1626" t="str">
        <f>VLOOKUP(A1626,Sheet3!L:L,1,FALSE)</f>
        <v>CEU CN EQUITY</v>
      </c>
      <c r="C1626" t="str">
        <f>VLOOKUP(A1626,'ALL - prices'!B:C,2,FALSE)</f>
        <v>CES Energy Solutions Corp</v>
      </c>
      <c r="D1626" t="str">
        <f>VLOOKUP(A1626,'ALL - prices'!B:I,8,FALSE)</f>
        <v>Energy</v>
      </c>
      <c r="E1626">
        <v>2021</v>
      </c>
      <c r="F1626" t="s">
        <v>679</v>
      </c>
      <c r="G1626" t="str">
        <f t="shared" ref="G1626:G1689" si="120">E1626&amp;"-"&amp;F1626</f>
        <v>2021-Q1</v>
      </c>
      <c r="H1626" s="4">
        <f>INDEX('ALL - prices'!$J$3:$DY$219,MATCH('COMBINED DATA'!A1626,'ALL - prices'!$B$3:$B$219,0),MATCH('COMBINED DATA'!G1626,'ALL - prices'!$J$1:$DY$1,0))</f>
        <v>1.4368000000000001</v>
      </c>
      <c r="I1626" s="14">
        <f t="shared" si="119"/>
        <v>0.22500722025452166</v>
      </c>
      <c r="J1626" s="6">
        <f>INDEX('market cap'!$B$3:$DQ$219,MATCH(A1626,'market cap'!$A$3:$A$219,0),MATCH(G1626,'market cap'!$B$1:$DQ$1,0))</f>
        <v>407.49669999999998</v>
      </c>
      <c r="K1626">
        <f t="shared" ref="K1626:K1689" si="121">LN(J1626)</f>
        <v>6.0100328344886176</v>
      </c>
      <c r="L1626">
        <f>INDEX('PB2'!$D$2:$AQ$224,MATCH(A1626,'PB2'!$B$2:$B$224,0),MATCH(G1626,'PB2'!$D$1:$AQ$1,0))</f>
        <v>0.91807997226715099</v>
      </c>
      <c r="M1626" s="16">
        <f t="shared" ref="M1626:M1689" si="122">1/L1626</f>
        <v>1.0892297296612972</v>
      </c>
      <c r="N1626" s="6">
        <f>INDEX('ROA2'!$D$2:$AQ$224,MATCH(A1626,'ROA2'!$B$2:$B$224,0),MATCH(G1626,'ROA2'!$D$1:$AQ$1,0))</f>
        <v>-21.4571208953857</v>
      </c>
      <c r="O1626" s="6">
        <v>857.88800000000003</v>
      </c>
      <c r="P1626" s="28">
        <v>2.3402941326246814E-2</v>
      </c>
    </row>
    <row r="1627" spans="1:16" x14ac:dyDescent="0.3">
      <c r="A1627" t="s">
        <v>490</v>
      </c>
      <c r="B1627" t="str">
        <f>VLOOKUP(A1627,Sheet3!L:L,1,FALSE)</f>
        <v>CEU CN EQUITY</v>
      </c>
      <c r="C1627" t="str">
        <f>VLOOKUP(A1627,'ALL - prices'!B:C,2,FALSE)</f>
        <v>CES Energy Solutions Corp</v>
      </c>
      <c r="D1627" t="str">
        <f>VLOOKUP(A1627,'ALL - prices'!B:I,8,FALSE)</f>
        <v>Energy</v>
      </c>
      <c r="E1627">
        <v>2021</v>
      </c>
      <c r="F1627" t="s">
        <v>680</v>
      </c>
      <c r="G1627" t="str">
        <f t="shared" si="120"/>
        <v>2021-Q2</v>
      </c>
      <c r="H1627" s="4">
        <f>INDEX('ALL - prices'!$J$3:$DY$219,MATCH('COMBINED DATA'!A1627,'ALL - prices'!$B$3:$B$219,0),MATCH('COMBINED DATA'!G1627,'ALL - prices'!$J$1:$DY$1,0))</f>
        <v>1.7223999999999999</v>
      </c>
      <c r="I1627" s="14">
        <f t="shared" si="119"/>
        <v>0.2328332164161025</v>
      </c>
      <c r="J1627" s="6">
        <f>INDEX('market cap'!$B$3:$DQ$219,MATCH(A1627,'market cap'!$A$3:$A$219,0),MATCH(G1627,'market cap'!$B$1:$DQ$1,0))</f>
        <v>491.07870000000003</v>
      </c>
      <c r="K1627">
        <f t="shared" si="121"/>
        <v>6.1966044000826139</v>
      </c>
      <c r="L1627">
        <f>INDEX('PB2'!$D$2:$AQ$224,MATCH(A1627,'PB2'!$B$2:$B$224,0),MATCH(G1627,'PB2'!$D$1:$AQ$1,0))</f>
        <v>1.1038850545883201</v>
      </c>
      <c r="M1627" s="16">
        <f t="shared" si="122"/>
        <v>0.90589142034624004</v>
      </c>
      <c r="N1627" s="6">
        <f>INDEX('ROA2'!$D$2:$AQ$224,MATCH(A1627,'ROA2'!$B$2:$B$224,0),MATCH(G1627,'ROA2'!$D$1:$AQ$1,0))</f>
        <v>0.81247901916503895</v>
      </c>
      <c r="O1627" s="6">
        <v>882.19801600000005</v>
      </c>
      <c r="P1627" s="28">
        <v>2.8337050990339088E-2</v>
      </c>
    </row>
    <row r="1628" spans="1:16" x14ac:dyDescent="0.3">
      <c r="A1628" t="s">
        <v>490</v>
      </c>
      <c r="B1628" t="str">
        <f>VLOOKUP(A1628,Sheet3!L:L,1,FALSE)</f>
        <v>CEU CN EQUITY</v>
      </c>
      <c r="C1628" t="str">
        <f>VLOOKUP(A1628,'ALL - prices'!B:C,2,FALSE)</f>
        <v>CES Energy Solutions Corp</v>
      </c>
      <c r="D1628" t="str">
        <f>VLOOKUP(A1628,'ALL - prices'!B:I,8,FALSE)</f>
        <v>Energy</v>
      </c>
      <c r="E1628">
        <v>2021</v>
      </c>
      <c r="F1628" t="s">
        <v>681</v>
      </c>
      <c r="G1628" t="str">
        <f t="shared" si="120"/>
        <v>2021-Q3</v>
      </c>
      <c r="H1628" s="4">
        <f>INDEX('ALL - prices'!$J$3:$DY$219,MATCH('COMBINED DATA'!A1628,'ALL - prices'!$B$3:$B$219,0),MATCH('COMBINED DATA'!G1628,'ALL - prices'!$J$1:$DY$1,0))</f>
        <v>1.7111000000000001</v>
      </c>
      <c r="I1628" s="14">
        <f t="shared" si="119"/>
        <v>0.15581493296001295</v>
      </c>
      <c r="J1628" s="6">
        <f>INDEX('market cap'!$B$3:$DQ$219,MATCH(A1628,'market cap'!$A$3:$A$219,0),MATCH(G1628,'market cap'!$B$1:$DQ$1,0))</f>
        <v>485.4982</v>
      </c>
      <c r="K1628">
        <f t="shared" si="121"/>
        <v>6.1851755802064838</v>
      </c>
      <c r="L1628">
        <f>INDEX('PB2'!$D$2:$AQ$224,MATCH(A1628,'PB2'!$B$2:$B$224,0),MATCH(G1628,'PB2'!$D$1:$AQ$1,0))</f>
        <v>1.02773094177246</v>
      </c>
      <c r="M1628" s="16">
        <f t="shared" si="122"/>
        <v>0.97301731353477172</v>
      </c>
      <c r="N1628" s="6">
        <f>INDEX('ROA2'!$D$2:$AQ$224,MATCH(A1628,'ROA2'!$B$2:$B$224,0),MATCH(G1628,'ROA2'!$D$1:$AQ$1,0))</f>
        <v>4.5707511901855504</v>
      </c>
      <c r="O1628" s="6">
        <v>876.169984</v>
      </c>
      <c r="P1628" s="28">
        <v>-6.8329693455126206E-3</v>
      </c>
    </row>
    <row r="1629" spans="1:16" x14ac:dyDescent="0.3">
      <c r="A1629" t="s">
        <v>490</v>
      </c>
      <c r="B1629" t="str">
        <f>VLOOKUP(A1629,Sheet3!L:L,1,FALSE)</f>
        <v>CEU CN EQUITY</v>
      </c>
      <c r="C1629" t="str">
        <f>VLOOKUP(A1629,'ALL - prices'!B:C,2,FALSE)</f>
        <v>CES Energy Solutions Corp</v>
      </c>
      <c r="D1629" t="str">
        <f>VLOOKUP(A1629,'ALL - prices'!B:I,8,FALSE)</f>
        <v>Energy</v>
      </c>
      <c r="E1629">
        <v>2021</v>
      </c>
      <c r="F1629" t="s">
        <v>682</v>
      </c>
      <c r="G1629" t="str">
        <f t="shared" si="120"/>
        <v>2021-Q4</v>
      </c>
      <c r="H1629" s="4">
        <f>INDEX('ALL - prices'!$J$3:$DY$219,MATCH('COMBINED DATA'!A1629,'ALL - prices'!$B$3:$B$219,0),MATCH('COMBINED DATA'!G1629,'ALL - prices'!$J$1:$DY$1,0))</f>
        <v>1.8427</v>
      </c>
      <c r="I1629" s="14">
        <f t="shared" si="119"/>
        <v>0.24007450926743551</v>
      </c>
      <c r="J1629" s="6">
        <f>INDEX('market cap'!$B$3:$DQ$219,MATCH(A1629,'market cap'!$A$3:$A$219,0),MATCH(G1629,'market cap'!$B$1:$DQ$1,0))</f>
        <v>517.7296</v>
      </c>
      <c r="K1629">
        <f t="shared" si="121"/>
        <v>6.249453098244012</v>
      </c>
      <c r="L1629">
        <f>INDEX('PB2'!$D$2:$AQ$224,MATCH(A1629,'PB2'!$B$2:$B$224,0),MATCH(G1629,'PB2'!$D$1:$AQ$1,0))</f>
        <v>1.0587699413299601</v>
      </c>
      <c r="M1629" s="16">
        <f t="shared" si="122"/>
        <v>0.94449224610954019</v>
      </c>
      <c r="N1629" s="6">
        <f>INDEX('ROA2'!$D$2:$AQ$224,MATCH(A1629,'ROA2'!$B$2:$B$224,0),MATCH(G1629,'ROA2'!$D$1:$AQ$1,0))</f>
        <v>7.1678700447082502</v>
      </c>
      <c r="O1629" s="6">
        <v>992.51097600000003</v>
      </c>
      <c r="P1629" s="28">
        <v>0.13278358551940536</v>
      </c>
    </row>
    <row r="1630" spans="1:16" x14ac:dyDescent="0.3">
      <c r="A1630" t="s">
        <v>490</v>
      </c>
      <c r="B1630" t="str">
        <f>VLOOKUP(A1630,Sheet3!L:L,1,FALSE)</f>
        <v>CEU CN EQUITY</v>
      </c>
      <c r="C1630" t="str">
        <f>VLOOKUP(A1630,'ALL - prices'!B:C,2,FALSE)</f>
        <v>CES Energy Solutions Corp</v>
      </c>
      <c r="D1630" t="str">
        <f>VLOOKUP(A1630,'ALL - prices'!B:I,8,FALSE)</f>
        <v>Energy</v>
      </c>
      <c r="E1630">
        <v>2022</v>
      </c>
      <c r="F1630" t="s">
        <v>679</v>
      </c>
      <c r="G1630" t="str">
        <f t="shared" si="120"/>
        <v>2022-Q1</v>
      </c>
      <c r="H1630" s="4">
        <f>INDEX('ALL - prices'!$J$3:$DY$219,MATCH('COMBINED DATA'!A1630,'ALL - prices'!$B$3:$B$219,0),MATCH('COMBINED DATA'!G1630,'ALL - prices'!$J$1:$DY$1,0))</f>
        <v>2.1926999999999999</v>
      </c>
      <c r="I1630" s="14">
        <f t="shared" si="119"/>
        <v>0.27515660238005063</v>
      </c>
      <c r="J1630" s="6">
        <f>INDEX('market cap'!$B$3:$DQ$219,MATCH(A1630,'market cap'!$A$3:$A$219,0),MATCH(G1630,'market cap'!$B$1:$DQ$1,0))</f>
        <v>609.15740000000005</v>
      </c>
      <c r="K1630">
        <f t="shared" si="121"/>
        <v>6.4120766908018156</v>
      </c>
      <c r="L1630">
        <f>INDEX('PB2'!$D$2:$AQ$224,MATCH(A1630,'PB2'!$B$2:$B$224,0),MATCH(G1630,'PB2'!$D$1:$AQ$1,0))</f>
        <v>1.2624360322952299</v>
      </c>
      <c r="M1630" s="16">
        <f t="shared" si="122"/>
        <v>0.79211934261881289</v>
      </c>
      <c r="N1630" s="6">
        <f>INDEX('ROA2'!$D$2:$AQ$224,MATCH(A1630,'ROA2'!$B$2:$B$224,0),MATCH(G1630,'ROA2'!$D$1:$AQ$1,0))</f>
        <v>5.1281790733337402</v>
      </c>
      <c r="O1630" s="6">
        <v>1087.5979520000001</v>
      </c>
      <c r="P1630" s="28">
        <v>9.5804457884403338E-2</v>
      </c>
    </row>
    <row r="1631" spans="1:16" x14ac:dyDescent="0.3">
      <c r="A1631" t="s">
        <v>490</v>
      </c>
      <c r="B1631" t="str">
        <f>VLOOKUP(A1631,Sheet3!L:L,1,FALSE)</f>
        <v>CEU CN EQUITY</v>
      </c>
      <c r="C1631" t="str">
        <f>VLOOKUP(A1631,'ALL - prices'!B:C,2,FALSE)</f>
        <v>CES Energy Solutions Corp</v>
      </c>
      <c r="D1631" t="str">
        <f>VLOOKUP(A1631,'ALL - prices'!B:I,8,FALSE)</f>
        <v>Energy</v>
      </c>
      <c r="E1631">
        <v>2022</v>
      </c>
      <c r="F1631" t="s">
        <v>680</v>
      </c>
      <c r="G1631" t="str">
        <f t="shared" si="120"/>
        <v>2022-Q2</v>
      </c>
      <c r="H1631" s="4">
        <f>INDEX('ALL - prices'!$J$3:$DY$219,MATCH('COMBINED DATA'!A1631,'ALL - prices'!$B$3:$B$219,0),MATCH('COMBINED DATA'!G1631,'ALL - prices'!$J$1:$DY$1,0))</f>
        <v>2.1427</v>
      </c>
      <c r="I1631" s="14">
        <f t="shared" si="119"/>
        <v>0.25680379507839579</v>
      </c>
      <c r="J1631" s="6">
        <f>INDEX('market cap'!$B$3:$DQ$219,MATCH(A1631,'market cap'!$A$3:$A$219,0),MATCH(G1631,'market cap'!$B$1:$DQ$1,0))</f>
        <v>595.3365</v>
      </c>
      <c r="K1631">
        <f t="shared" si="121"/>
        <v>6.3891267919031245</v>
      </c>
      <c r="L1631">
        <f>INDEX('PB2'!$D$2:$AQ$224,MATCH(A1631,'PB2'!$B$2:$B$224,0),MATCH(G1631,'PB2'!$D$1:$AQ$1,0))</f>
        <v>1.1451380252838099</v>
      </c>
      <c r="M1631" s="16">
        <f t="shared" si="122"/>
        <v>0.87325717766830857</v>
      </c>
      <c r="N1631" s="6">
        <f>INDEX('ROA2'!$D$2:$AQ$224,MATCH(A1631,'ROA2'!$B$2:$B$224,0),MATCH(G1631,'ROA2'!$D$1:$AQ$1,0))</f>
        <v>5.3816838264465297</v>
      </c>
      <c r="O1631" s="6">
        <v>1162.2179839999999</v>
      </c>
      <c r="P1631" s="28">
        <v>6.860994162666445E-2</v>
      </c>
    </row>
    <row r="1632" spans="1:16" x14ac:dyDescent="0.3">
      <c r="A1632" t="s">
        <v>490</v>
      </c>
      <c r="B1632" t="str">
        <f>VLOOKUP(A1632,Sheet3!L:L,1,FALSE)</f>
        <v>CEU CN EQUITY</v>
      </c>
      <c r="C1632" t="str">
        <f>VLOOKUP(A1632,'ALL - prices'!B:C,2,FALSE)</f>
        <v>CES Energy Solutions Corp</v>
      </c>
      <c r="D1632" t="str">
        <f>VLOOKUP(A1632,'ALL - prices'!B:I,8,FALSE)</f>
        <v>Energy</v>
      </c>
      <c r="E1632">
        <v>2022</v>
      </c>
      <c r="F1632" t="s">
        <v>681</v>
      </c>
      <c r="G1632" t="str">
        <f t="shared" si="120"/>
        <v>2022-Q3</v>
      </c>
      <c r="H1632" s="4">
        <f>INDEX('ALL - prices'!$J$3:$DY$219,MATCH('COMBINED DATA'!A1632,'ALL - prices'!$B$3:$B$219,0),MATCH('COMBINED DATA'!G1632,'ALL - prices'!$J$1:$DY$1,0))</f>
        <v>2.0198999999999998</v>
      </c>
      <c r="I1632" s="14">
        <f t="shared" si="119"/>
        <v>0.57718171243263294</v>
      </c>
      <c r="J1632" s="6">
        <f>INDEX('market cap'!$B$3:$DQ$219,MATCH(A1632,'market cap'!$A$3:$A$219,0),MATCH(G1632,'market cap'!$B$1:$DQ$1,0))</f>
        <v>558.68629999999996</v>
      </c>
      <c r="K1632">
        <f t="shared" si="121"/>
        <v>6.3255881349545016</v>
      </c>
      <c r="L1632">
        <f>INDEX('PB2'!$D$2:$AQ$224,MATCH(A1632,'PB2'!$B$2:$B$224,0),MATCH(G1632,'PB2'!$D$1:$AQ$1,0))</f>
        <v>0.95426702499389604</v>
      </c>
      <c r="M1632" s="16">
        <f t="shared" si="122"/>
        <v>1.0479247147897586</v>
      </c>
      <c r="N1632" s="6">
        <f>INDEX('ROA2'!$D$2:$AQ$224,MATCH(A1632,'ROA2'!$B$2:$B$224,0),MATCH(G1632,'ROA2'!$D$1:$AQ$1,0))</f>
        <v>6.3923420906066903</v>
      </c>
      <c r="O1632" s="6">
        <v>1265.454976</v>
      </c>
      <c r="P1632" s="28">
        <v>8.8827563693937905E-2</v>
      </c>
    </row>
    <row r="1633" spans="1:16" x14ac:dyDescent="0.3">
      <c r="A1633" t="s">
        <v>490</v>
      </c>
      <c r="B1633" t="str">
        <f>VLOOKUP(A1633,Sheet3!L:L,1,FALSE)</f>
        <v>CEU CN EQUITY</v>
      </c>
      <c r="C1633" t="str">
        <f>VLOOKUP(A1633,'ALL - prices'!B:C,2,FALSE)</f>
        <v>CES Energy Solutions Corp</v>
      </c>
      <c r="D1633" t="str">
        <f>VLOOKUP(A1633,'ALL - prices'!B:I,8,FALSE)</f>
        <v>Energy</v>
      </c>
      <c r="E1633">
        <v>2022</v>
      </c>
      <c r="F1633" t="s">
        <v>682</v>
      </c>
      <c r="G1633" t="str">
        <f t="shared" si="120"/>
        <v>2022-Q4</v>
      </c>
      <c r="H1633" s="4">
        <f>INDEX('ALL - prices'!$J$3:$DY$219,MATCH('COMBINED DATA'!A1633,'ALL - prices'!$B$3:$B$219,0),MATCH('COMBINED DATA'!G1633,'ALL - prices'!$J$1:$DY$1,0))</f>
        <v>2.5760999999999998</v>
      </c>
      <c r="I1633" s="14">
        <f t="shared" si="119"/>
        <v>0.5938169043007534</v>
      </c>
      <c r="J1633" s="6">
        <f>INDEX('market cap'!$B$3:$DQ$219,MATCH(A1633,'market cap'!$A$3:$A$219,0),MATCH(G1633,'market cap'!$B$1:$DQ$1,0))</f>
        <v>704.10270000000003</v>
      </c>
      <c r="K1633">
        <f t="shared" si="121"/>
        <v>6.5569242262003087</v>
      </c>
      <c r="L1633">
        <f>INDEX('PB2'!$D$2:$AQ$224,MATCH(A1633,'PB2'!$B$2:$B$224,0),MATCH(G1633,'PB2'!$D$1:$AQ$1,0))</f>
        <v>1.1533770561218299</v>
      </c>
      <c r="M1633" s="16">
        <f t="shared" si="122"/>
        <v>0.86701915448400524</v>
      </c>
      <c r="N1633" s="6">
        <f>INDEX('ROA2'!$D$2:$AQ$224,MATCH(A1633,'ROA2'!$B$2:$B$224,0),MATCH(G1633,'ROA2'!$D$1:$AQ$1,0))</f>
        <v>6.6680979728698704</v>
      </c>
      <c r="O1633" s="6">
        <v>1392.96704</v>
      </c>
      <c r="P1633" s="28">
        <v>0.10076380939530163</v>
      </c>
    </row>
    <row r="1634" spans="1:16" x14ac:dyDescent="0.3">
      <c r="A1634" t="s">
        <v>490</v>
      </c>
      <c r="B1634" t="str">
        <f>VLOOKUP(A1634,Sheet3!L:L,1,FALSE)</f>
        <v>CEU CN EQUITY</v>
      </c>
      <c r="C1634" t="str">
        <f>VLOOKUP(A1634,'ALL - prices'!B:C,2,FALSE)</f>
        <v>CES Energy Solutions Corp</v>
      </c>
      <c r="D1634" t="str">
        <f>VLOOKUP(A1634,'ALL - prices'!B:I,8,FALSE)</f>
        <v>Energy</v>
      </c>
      <c r="E1634">
        <v>2023</v>
      </c>
      <c r="F1634" t="s">
        <v>679</v>
      </c>
      <c r="G1634" t="str">
        <f t="shared" si="120"/>
        <v>2023-Q1</v>
      </c>
      <c r="H1634" s="4">
        <f>INDEX('ALL - prices'!$J$3:$DY$219,MATCH('COMBINED DATA'!A1634,'ALL - prices'!$B$3:$B$219,0),MATCH('COMBINED DATA'!G1634,'ALL - prices'!$J$1:$DY$1,0))</f>
        <v>2.5204</v>
      </c>
      <c r="I1634" s="14">
        <f t="shared" si="119"/>
        <v>0.8599046671967</v>
      </c>
      <c r="J1634" s="6">
        <f>INDEX('market cap'!$B$3:$DQ$219,MATCH(A1634,'market cap'!$A$3:$A$219,0),MATCH(G1634,'market cap'!$B$1:$DQ$1,0))</f>
        <v>682.41570000000002</v>
      </c>
      <c r="K1634">
        <f t="shared" si="121"/>
        <v>6.525639002946809</v>
      </c>
      <c r="L1634">
        <f>INDEX('PB2'!$D$2:$AQ$224,MATCH(A1634,'PB2'!$B$2:$B$224,0),MATCH(G1634,'PB2'!$D$1:$AQ$1,0))</f>
        <v>1.0817350149154701</v>
      </c>
      <c r="M1634" s="16">
        <f t="shared" si="122"/>
        <v>0.92444081610702311</v>
      </c>
      <c r="N1634" s="6">
        <f>INDEX('ROA2'!$D$2:$AQ$224,MATCH(A1634,'ROA2'!$B$2:$B$224,0),MATCH(G1634,'ROA2'!$D$1:$AQ$1,0))</f>
        <v>7.62170505523682</v>
      </c>
      <c r="O1634" s="6">
        <v>1411.0030079999999</v>
      </c>
      <c r="P1634" s="28">
        <v>1.2947878508309797E-2</v>
      </c>
    </row>
    <row r="1635" spans="1:16" x14ac:dyDescent="0.3">
      <c r="A1635" t="s">
        <v>490</v>
      </c>
      <c r="B1635" t="str">
        <f>VLOOKUP(A1635,Sheet3!L:L,1,FALSE)</f>
        <v>CEU CN EQUITY</v>
      </c>
      <c r="C1635" t="str">
        <f>VLOOKUP(A1635,'ALL - prices'!B:C,2,FALSE)</f>
        <v>CES Energy Solutions Corp</v>
      </c>
      <c r="D1635" t="str">
        <f>VLOOKUP(A1635,'ALL - prices'!B:I,8,FALSE)</f>
        <v>Energy</v>
      </c>
      <c r="E1635">
        <v>2023</v>
      </c>
      <c r="F1635" t="s">
        <v>680</v>
      </c>
      <c r="G1635" t="str">
        <f t="shared" si="120"/>
        <v>2023-Q2</v>
      </c>
      <c r="H1635" s="4">
        <f>INDEX('ALL - prices'!$J$3:$DY$219,MATCH('COMBINED DATA'!A1635,'ALL - prices'!$B$3:$B$219,0),MATCH('COMBINED DATA'!G1635,'ALL - prices'!$J$1:$DY$1,0))</f>
        <v>2.4887000000000001</v>
      </c>
      <c r="I1635" s="14">
        <f t="shared" si="119"/>
        <v>1.8915667465534132</v>
      </c>
      <c r="J1635" s="6">
        <f>INDEX('market cap'!$B$3:$DQ$219,MATCH(A1635,'market cap'!$A$3:$A$219,0),MATCH(G1635,'market cap'!$B$1:$DQ$1,0))</f>
        <v>664.84140000000002</v>
      </c>
      <c r="K1635">
        <f t="shared" si="121"/>
        <v>6.4995485159705018</v>
      </c>
      <c r="L1635" t="str">
        <f>INDEX('PB2'!$D$2:$AQ$224,MATCH(A1635,'PB2'!$B$2:$B$224,0),MATCH(G1635,'PB2'!$D$1:$AQ$1,0))</f>
        <v>--</v>
      </c>
      <c r="M1635" s="16" t="e">
        <f t="shared" si="122"/>
        <v>#VALUE!</v>
      </c>
      <c r="N1635" s="6">
        <f>INDEX('ROA2'!$D$2:$AQ$224,MATCH(A1635,'ROA2'!$B$2:$B$224,0),MATCH(G1635,'ROA2'!$D$1:$AQ$1,0))</f>
        <v>9.2313861846923793</v>
      </c>
      <c r="O1635" s="6">
        <v>1393.6280320000001</v>
      </c>
      <c r="P1635" s="28">
        <v>-1.231391846898163E-2</v>
      </c>
    </row>
    <row r="1636" spans="1:16" x14ac:dyDescent="0.3">
      <c r="A1636" t="s">
        <v>490</v>
      </c>
      <c r="B1636" t="str">
        <f>VLOOKUP(A1636,Sheet3!L:L,1,FALSE)</f>
        <v>CEU CN EQUITY</v>
      </c>
      <c r="C1636" t="str">
        <f>VLOOKUP(A1636,'ALL - prices'!B:C,2,FALSE)</f>
        <v>CES Energy Solutions Corp</v>
      </c>
      <c r="D1636" t="str">
        <f>VLOOKUP(A1636,'ALL - prices'!B:I,8,FALSE)</f>
        <v>Energy</v>
      </c>
      <c r="E1636">
        <v>2023</v>
      </c>
      <c r="F1636" t="s">
        <v>681</v>
      </c>
      <c r="G1636" t="str">
        <f t="shared" si="120"/>
        <v>2023-Q3</v>
      </c>
      <c r="H1636" s="4">
        <f>INDEX('ALL - prices'!$J$3:$DY$219,MATCH('COMBINED DATA'!A1636,'ALL - prices'!$B$3:$B$219,0),MATCH('COMBINED DATA'!G1636,'ALL - prices'!$J$1:$DY$1,0))</f>
        <v>3.6804999999999999</v>
      </c>
      <c r="I1636" s="14">
        <f t="shared" si="119"/>
        <v>2.060649388744562</v>
      </c>
      <c r="J1636" s="6">
        <f>INDEX('market cap'!$B$3:$DQ$219,MATCH(A1636,'market cap'!$A$3:$A$219,0),MATCH(G1636,'market cap'!$B$1:$DQ$1,0))</f>
        <v>945.08309999999994</v>
      </c>
      <c r="K1636">
        <f t="shared" si="121"/>
        <v>6.8512728601354915</v>
      </c>
      <c r="L1636">
        <f>INDEX('PB2'!$D$2:$AQ$224,MATCH(A1636,'PB2'!$B$2:$B$224,0),MATCH(G1636,'PB2'!$D$1:$AQ$1,0))</f>
        <v>1.42648005485535</v>
      </c>
      <c r="M1636" s="16">
        <f t="shared" si="122"/>
        <v>0.70102627554887431</v>
      </c>
      <c r="N1636" s="6" t="str">
        <f>INDEX('ROA2'!$D$2:$AQ$224,MATCH(A1636,'ROA2'!$B$2:$B$224,0),MATCH(G1636,'ROA2'!$D$1:$AQ$1,0))</f>
        <v>--</v>
      </c>
      <c r="O1636" s="6" t="e">
        <v>#VALUE!</v>
      </c>
      <c r="P1636" s="28" t="e">
        <v>#VALUE!</v>
      </c>
    </row>
    <row r="1637" spans="1:16" x14ac:dyDescent="0.3">
      <c r="A1637" t="s">
        <v>490</v>
      </c>
      <c r="B1637" t="str">
        <f>VLOOKUP(A1637,Sheet3!L:L,1,FALSE)</f>
        <v>CEU CN EQUITY</v>
      </c>
      <c r="C1637" t="str">
        <f>VLOOKUP(A1637,'ALL - prices'!B:C,2,FALSE)</f>
        <v>CES Energy Solutions Corp</v>
      </c>
      <c r="D1637" t="str">
        <f>VLOOKUP(A1637,'ALL - prices'!B:I,8,FALSE)</f>
        <v>Energy</v>
      </c>
      <c r="E1637">
        <v>2023</v>
      </c>
      <c r="F1637" t="s">
        <v>682</v>
      </c>
      <c r="G1637" t="str">
        <f t="shared" si="120"/>
        <v>2023-Q4</v>
      </c>
      <c r="H1637" s="4">
        <f>INDEX('ALL - prices'!$J$3:$DY$219,MATCH('COMBINED DATA'!A1637,'ALL - prices'!$B$3:$B$219,0),MATCH('COMBINED DATA'!G1637,'ALL - prices'!$J$1:$DY$1,0))</f>
        <v>3.3214999999999999</v>
      </c>
      <c r="I1637" s="14">
        <f t="shared" si="119"/>
        <v>2.1121709043462089</v>
      </c>
      <c r="J1637" s="6">
        <f>INDEX('market cap'!$B$3:$DQ$219,MATCH(A1637,'market cap'!$A$3:$A$219,0),MATCH(G1637,'market cap'!$B$1:$DQ$1,0))</f>
        <v>818.4896</v>
      </c>
      <c r="K1637">
        <f t="shared" si="121"/>
        <v>6.7074606905606426</v>
      </c>
      <c r="L1637">
        <f>INDEX('PB2'!$D$2:$AQ$224,MATCH(A1637,'PB2'!$B$2:$B$224,0),MATCH(G1637,'PB2'!$D$1:$AQ$1,0))</f>
        <v>1.2376190423965401</v>
      </c>
      <c r="M1637" s="16">
        <f t="shared" si="122"/>
        <v>0.8080030815165774</v>
      </c>
      <c r="N1637" s="6" t="str">
        <f>INDEX('ROA2'!$D$2:$AQ$224,MATCH(A1637,'ROA2'!$B$2:$B$224,0),MATCH(G1637,'ROA2'!$D$1:$AQ$1,0))</f>
        <v>--</v>
      </c>
      <c r="O1637" s="6">
        <v>1341.7919999999999</v>
      </c>
      <c r="P1637" s="28" t="e">
        <v>#VALUE!</v>
      </c>
    </row>
    <row r="1638" spans="1:16" x14ac:dyDescent="0.3">
      <c r="A1638" t="s">
        <v>490</v>
      </c>
      <c r="B1638" t="str">
        <f>VLOOKUP(A1638,Sheet3!L:L,1,FALSE)</f>
        <v>CEU CN EQUITY</v>
      </c>
      <c r="C1638" t="str">
        <f>VLOOKUP(A1638,'ALL - prices'!B:C,2,FALSE)</f>
        <v>CES Energy Solutions Corp</v>
      </c>
      <c r="D1638" t="str">
        <f>VLOOKUP(A1638,'ALL - prices'!B:I,8,FALSE)</f>
        <v>Energy</v>
      </c>
      <c r="E1638" s="18">
        <v>2024</v>
      </c>
      <c r="F1638" t="s">
        <v>679</v>
      </c>
      <c r="G1638" t="str">
        <f t="shared" si="120"/>
        <v>2024-Q1</v>
      </c>
      <c r="H1638" s="4">
        <f>INDEX('ALL - prices'!$J$3:$DY$219,MATCH('COMBINED DATA'!A1638,'ALL - prices'!$B$3:$B$219,0),MATCH('COMBINED DATA'!G1638,'ALL - prices'!$J$1:$DY$1,0))</f>
        <v>4.5639000000000003</v>
      </c>
      <c r="I1638" s="14" t="s">
        <v>769</v>
      </c>
      <c r="J1638" s="6">
        <f>INDEX('market cap'!$B$3:$DQ$219,MATCH(A1638,'market cap'!$A$3:$A$219,0),MATCH(G1638,'market cap'!$B$1:$DQ$1,0))</f>
        <v>1097.1425999999999</v>
      </c>
      <c r="K1638">
        <f t="shared" si="121"/>
        <v>7.0004644427113769</v>
      </c>
      <c r="L1638">
        <f>INDEX('PB2'!$D$2:$AQ$224,MATCH(A1638,'PB2'!$B$2:$B$224,0),MATCH(G1638,'PB2'!$D$1:$AQ$1,0))</f>
        <v>1.5595060586929299</v>
      </c>
      <c r="M1638" s="16">
        <f t="shared" si="122"/>
        <v>0.64122867264660122</v>
      </c>
      <c r="N1638" s="6" t="str">
        <f>INDEX('ROA2'!$D$2:$AQ$224,MATCH(A1638,'ROA2'!$B$2:$B$224,0),MATCH(G1638,'ROA2'!$D$1:$AQ$1,0))</f>
        <v>--</v>
      </c>
      <c r="O1638" s="6">
        <v>1377.265024</v>
      </c>
      <c r="P1638" s="28">
        <v>2.6437051346259424E-2</v>
      </c>
    </row>
    <row r="1639" spans="1:16" x14ac:dyDescent="0.3">
      <c r="A1639" t="s">
        <v>490</v>
      </c>
      <c r="B1639" t="str">
        <f>VLOOKUP(A1639,Sheet3!L:L,1,FALSE)</f>
        <v>CEU CN EQUITY</v>
      </c>
      <c r="C1639" t="str">
        <f>VLOOKUP(A1639,'ALL - prices'!B:C,2,FALSE)</f>
        <v>CES Energy Solutions Corp</v>
      </c>
      <c r="D1639" t="str">
        <f>VLOOKUP(A1639,'ALL - prices'!B:I,8,FALSE)</f>
        <v>Energy</v>
      </c>
      <c r="E1639" s="18">
        <v>2024</v>
      </c>
      <c r="F1639" t="s">
        <v>680</v>
      </c>
      <c r="G1639" t="str">
        <f t="shared" si="120"/>
        <v>2024-Q2</v>
      </c>
      <c r="H1639" s="4">
        <f>INDEX('ALL - prices'!$J$3:$DY$219,MATCH('COMBINED DATA'!A1639,'ALL - prices'!$B$3:$B$219,0),MATCH('COMBINED DATA'!G1639,'ALL - prices'!$J$1:$DY$1,0))</f>
        <v>7.4915000000000003</v>
      </c>
      <c r="I1639" s="14" t="s">
        <v>769</v>
      </c>
      <c r="J1639" s="6">
        <f>INDEX('market cap'!$B$3:$DQ$219,MATCH(A1639,'market cap'!$A$3:$A$219,0),MATCH(G1639,'market cap'!$B$1:$DQ$1,0))</f>
        <v>1810.8253999999999</v>
      </c>
      <c r="K1639">
        <f t="shared" si="121"/>
        <v>7.5015380424128413</v>
      </c>
      <c r="L1639">
        <f>INDEX('PB2'!$D$2:$AQ$224,MATCH(A1639,'PB2'!$B$2:$B$224,0),MATCH(G1639,'PB2'!$D$1:$AQ$1,0))</f>
        <v>2.3769800662994398</v>
      </c>
      <c r="M1639" s="16">
        <f t="shared" si="122"/>
        <v>0.42070188731402897</v>
      </c>
      <c r="N1639" s="6" t="str">
        <f>INDEX('ROA2'!$D$2:$AQ$224,MATCH(A1639,'ROA2'!$B$2:$B$224,0),MATCH(G1639,'ROA2'!$D$1:$AQ$1,0))</f>
        <v>--</v>
      </c>
      <c r="O1639" s="6">
        <v>1411.1100160000001</v>
      </c>
      <c r="P1639" s="28">
        <v>2.457405903019581E-2</v>
      </c>
    </row>
    <row r="1640" spans="1:16" x14ac:dyDescent="0.3">
      <c r="A1640" t="s">
        <v>490</v>
      </c>
      <c r="B1640" t="str">
        <f>VLOOKUP(A1640,Sheet3!L:L,1,FALSE)</f>
        <v>CEU CN EQUITY</v>
      </c>
      <c r="C1640" t="str">
        <f>VLOOKUP(A1640,'ALL - prices'!B:C,2,FALSE)</f>
        <v>CES Energy Solutions Corp</v>
      </c>
      <c r="D1640" t="str">
        <f>VLOOKUP(A1640,'ALL - prices'!B:I,8,FALSE)</f>
        <v>Energy</v>
      </c>
      <c r="E1640" s="18">
        <v>2024</v>
      </c>
      <c r="F1640" t="s">
        <v>681</v>
      </c>
      <c r="G1640" t="str">
        <f t="shared" si="120"/>
        <v>2024-Q3</v>
      </c>
      <c r="H1640" s="4">
        <f>INDEX('ALL - prices'!$J$3:$DY$219,MATCH('COMBINED DATA'!A1640,'ALL - prices'!$B$3:$B$219,0),MATCH('COMBINED DATA'!G1640,'ALL - prices'!$J$1:$DY$1,0))</f>
        <v>7.3076999999999996</v>
      </c>
      <c r="I1640" s="14" t="s">
        <v>769</v>
      </c>
      <c r="J1640" s="6">
        <f>INDEX('market cap'!$B$3:$DQ$219,MATCH(A1640,'market cap'!$A$3:$A$219,0),MATCH(G1640,'market cap'!$B$1:$DQ$1,0))</f>
        <v>1735.5458000000001</v>
      </c>
      <c r="K1640">
        <f t="shared" si="121"/>
        <v>7.4590772250429405</v>
      </c>
      <c r="L1640">
        <f>INDEX('PB2'!$D$2:$AQ$224,MATCH(A1640,'PB2'!$B$2:$B$224,0),MATCH(G1640,'PB2'!$D$1:$AQ$1,0))</f>
        <v>2.3004510402679399</v>
      </c>
      <c r="M1640" s="16">
        <f t="shared" si="122"/>
        <v>0.43469736260221703</v>
      </c>
      <c r="N1640" s="6" t="str">
        <f>INDEX('ROA2'!$D$2:$AQ$224,MATCH(A1640,'ROA2'!$B$2:$B$224,0),MATCH(G1640,'ROA2'!$D$1:$AQ$1,0))</f>
        <v>--</v>
      </c>
      <c r="O1640" s="6">
        <v>1413.2779519999999</v>
      </c>
      <c r="P1640" s="28">
        <v>1.5363337907168726E-3</v>
      </c>
    </row>
    <row r="1641" spans="1:16" x14ac:dyDescent="0.3">
      <c r="A1641" t="s">
        <v>490</v>
      </c>
      <c r="B1641" t="str">
        <f>VLOOKUP(A1641,Sheet3!L:L,1,FALSE)</f>
        <v>CEU CN EQUITY</v>
      </c>
      <c r="C1641" t="str">
        <f>VLOOKUP(A1641,'ALL - prices'!B:C,2,FALSE)</f>
        <v>CES Energy Solutions Corp</v>
      </c>
      <c r="D1641" t="str">
        <f>VLOOKUP(A1641,'ALL - prices'!B:I,8,FALSE)</f>
        <v>Energy</v>
      </c>
      <c r="E1641" s="18">
        <v>2024</v>
      </c>
      <c r="F1641" t="s">
        <v>682</v>
      </c>
      <c r="G1641" t="str">
        <f t="shared" si="120"/>
        <v>2024-Q4</v>
      </c>
      <c r="H1641" s="4">
        <f>INDEX('ALL - prices'!$J$3:$DY$219,MATCH('COMBINED DATA'!A1641,'ALL - prices'!$B$3:$B$219,0),MATCH('COMBINED DATA'!G1641,'ALL - prices'!$J$1:$DY$1,0))</f>
        <v>9.7216000000000005</v>
      </c>
      <c r="I1641" s="14" t="s">
        <v>769</v>
      </c>
      <c r="J1641" s="6">
        <f>INDEX('market cap'!$B$3:$DQ$219,MATCH(A1641,'market cap'!$A$3:$A$219,0),MATCH(G1641,'market cap'!$B$1:$DQ$1,0))</f>
        <v>2240.2244999999998</v>
      </c>
      <c r="K1641">
        <f t="shared" si="121"/>
        <v>7.7143313630413601</v>
      </c>
      <c r="L1641">
        <f>INDEX('PB2'!$D$2:$AQ$224,MATCH(A1641,'PB2'!$B$2:$B$224,0),MATCH(G1641,'PB2'!$D$1:$AQ$1,0))</f>
        <v>3.0508659305334498</v>
      </c>
      <c r="M1641" s="16">
        <f t="shared" si="122"/>
        <v>0.3277757930926673</v>
      </c>
      <c r="N1641" s="6">
        <f>INDEX('ROA2'!$D$2:$AQ$224,MATCH(A1641,'ROA2'!$B$2:$B$224,0),MATCH(G1641,'ROA2'!$D$1:$AQ$1,0))</f>
        <v>14.094678878784199</v>
      </c>
      <c r="O1641" s="6">
        <v>1473.993984</v>
      </c>
      <c r="P1641" s="28">
        <v>4.2961140031992834E-2</v>
      </c>
    </row>
    <row r="1642" spans="1:16" x14ac:dyDescent="0.3">
      <c r="A1642" t="s">
        <v>491</v>
      </c>
      <c r="B1642" t="str">
        <f>VLOOKUP(A1642,Sheet3!L:L,1,FALSE)</f>
        <v>CG CN EQUITY</v>
      </c>
      <c r="C1642" t="str">
        <f>VLOOKUP(A1642,'ALL - prices'!B:C,2,FALSE)</f>
        <v>Centerra Gold Inc</v>
      </c>
      <c r="D1642" t="str">
        <f>VLOOKUP(A1642,'ALL - prices'!B:I,8,FALSE)</f>
        <v>Materials</v>
      </c>
      <c r="E1642">
        <v>2015</v>
      </c>
      <c r="F1642" t="s">
        <v>679</v>
      </c>
      <c r="G1642" t="str">
        <f t="shared" si="120"/>
        <v>2015-Q1</v>
      </c>
      <c r="H1642" s="4">
        <f>INDEX('ALL - prices'!$J$3:$DY$219,MATCH('COMBINED DATA'!A1642,'ALL - prices'!$B$3:$B$219,0),MATCH('COMBINED DATA'!G1642,'ALL - prices'!$J$1:$DY$1,0))</f>
        <v>5.0568999999999997</v>
      </c>
      <c r="I1642" s="14">
        <f t="shared" ref="I1642:I1677" si="123">STDEV(H1643:H1646)</f>
        <v>0.50917995099964408</v>
      </c>
      <c r="J1642" s="6">
        <f>INDEX('market cap'!$B$3:$DQ$219,MATCH(A1642,'market cap'!$A$3:$A$219,0),MATCH(G1642,'market cap'!$B$1:$DQ$1,0))</f>
        <v>1461.2865999999999</v>
      </c>
      <c r="K1642">
        <f t="shared" si="121"/>
        <v>7.2870725595213655</v>
      </c>
      <c r="L1642">
        <f>INDEX('PB2'!$D$2:$AQ$224,MATCH(A1642,'PB2'!$B$2:$B$224,0),MATCH(G1642,'PB2'!$D$1:$AQ$1,0))</f>
        <v>0.80459100008010898</v>
      </c>
      <c r="M1642" s="16">
        <f t="shared" si="122"/>
        <v>1.2428674940440985</v>
      </c>
      <c r="N1642" s="6">
        <f>INDEX('ROA2'!$D$2:$AQ$224,MATCH(A1642,'ROA2'!$B$2:$B$224,0),MATCH(G1642,'ROA2'!$D$1:$AQ$1,0))</f>
        <v>-2.6598360538482702</v>
      </c>
      <c r="O1642" s="6">
        <v>1629.0819839999999</v>
      </c>
      <c r="P1642" s="28">
        <v>2.8131426545325469E-3</v>
      </c>
    </row>
    <row r="1643" spans="1:16" x14ac:dyDescent="0.3">
      <c r="A1643" t="s">
        <v>491</v>
      </c>
      <c r="B1643" t="str">
        <f>VLOOKUP(A1643,Sheet3!L:L,1,FALSE)</f>
        <v>CG CN EQUITY</v>
      </c>
      <c r="C1643" t="str">
        <f>VLOOKUP(A1643,'ALL - prices'!B:C,2,FALSE)</f>
        <v>Centerra Gold Inc</v>
      </c>
      <c r="D1643" t="str">
        <f>VLOOKUP(A1643,'ALL - prices'!B:I,8,FALSE)</f>
        <v>Materials</v>
      </c>
      <c r="E1643">
        <v>2015</v>
      </c>
      <c r="F1643" t="s">
        <v>680</v>
      </c>
      <c r="G1643" t="str">
        <f t="shared" si="120"/>
        <v>2015-Q2</v>
      </c>
      <c r="H1643" s="4">
        <f>INDEX('ALL - prices'!$J$3:$DY$219,MATCH('COMBINED DATA'!A1643,'ALL - prices'!$B$3:$B$219,0),MATCH('COMBINED DATA'!G1643,'ALL - prices'!$J$1:$DY$1,0))</f>
        <v>5.8419999999999996</v>
      </c>
      <c r="I1643" s="14">
        <f t="shared" si="123"/>
        <v>0.663215080121072</v>
      </c>
      <c r="J1643" s="6">
        <f>INDEX('market cap'!$B$3:$DQ$219,MATCH(A1643,'market cap'!$A$3:$A$219,0),MATCH(G1643,'market cap'!$B$1:$DQ$1,0))</f>
        <v>1678.9758999999999</v>
      </c>
      <c r="K1643">
        <f t="shared" si="121"/>
        <v>7.4259393031925107</v>
      </c>
      <c r="L1643">
        <f>INDEX('PB2'!$D$2:$AQ$224,MATCH(A1643,'PB2'!$B$2:$B$224,0),MATCH(G1643,'PB2'!$D$1:$AQ$1,0))</f>
        <v>0.92915099859237704</v>
      </c>
      <c r="M1643" s="16">
        <f t="shared" si="122"/>
        <v>1.0762513321461809</v>
      </c>
      <c r="N1643" s="6">
        <f>INDEX('ROA2'!$D$2:$AQ$224,MATCH(A1643,'ROA2'!$B$2:$B$224,0),MATCH(G1643,'ROA2'!$D$1:$AQ$1,0))</f>
        <v>-0.33003199100494401</v>
      </c>
      <c r="O1643" s="6">
        <v>1673.2500480000001</v>
      </c>
      <c r="P1643" s="28">
        <v>2.7112241393494035E-2</v>
      </c>
    </row>
    <row r="1644" spans="1:16" x14ac:dyDescent="0.3">
      <c r="A1644" t="s">
        <v>491</v>
      </c>
      <c r="B1644" t="str">
        <f>VLOOKUP(A1644,Sheet3!L:L,1,FALSE)</f>
        <v>CG CN EQUITY</v>
      </c>
      <c r="C1644" t="str">
        <f>VLOOKUP(A1644,'ALL - prices'!B:C,2,FALSE)</f>
        <v>Centerra Gold Inc</v>
      </c>
      <c r="D1644" t="str">
        <f>VLOOKUP(A1644,'ALL - prices'!B:I,8,FALSE)</f>
        <v>Materials</v>
      </c>
      <c r="E1644">
        <v>2015</v>
      </c>
      <c r="F1644" t="s">
        <v>681</v>
      </c>
      <c r="G1644" t="str">
        <f t="shared" si="120"/>
        <v>2015-Q3</v>
      </c>
      <c r="H1644" s="4">
        <f>INDEX('ALL - prices'!$J$3:$DY$219,MATCH('COMBINED DATA'!A1644,'ALL - prices'!$B$3:$B$219,0),MATCH('COMBINED DATA'!G1644,'ALL - prices'!$J$1:$DY$1,0))</f>
        <v>6.2404999999999999</v>
      </c>
      <c r="I1644" s="14">
        <f t="shared" si="123"/>
        <v>0.63279296969862109</v>
      </c>
      <c r="J1644" s="6">
        <f>INDEX('market cap'!$B$3:$DQ$219,MATCH(A1644,'market cap'!$A$3:$A$219,0),MATCH(G1644,'market cap'!$B$1:$DQ$1,0))</f>
        <v>1783.6397999999999</v>
      </c>
      <c r="K1644">
        <f t="shared" si="121"/>
        <v>7.4864113869246323</v>
      </c>
      <c r="L1644">
        <f>INDEX('PB2'!$D$2:$AQ$224,MATCH(A1644,'PB2'!$B$2:$B$224,0),MATCH(G1644,'PB2'!$D$1:$AQ$1,0))</f>
        <v>0.93520301580429099</v>
      </c>
      <c r="M1644" s="16">
        <f t="shared" si="122"/>
        <v>1.0692865432432148</v>
      </c>
      <c r="N1644" s="6">
        <f>INDEX('ROA2'!$D$2:$AQ$224,MATCH(A1644,'ROA2'!$B$2:$B$224,0),MATCH(G1644,'ROA2'!$D$1:$AQ$1,0))</f>
        <v>2.8981559276580802</v>
      </c>
      <c r="O1644" s="6">
        <v>1692.0939519999999</v>
      </c>
      <c r="P1644" s="28">
        <v>1.12618577375949E-2</v>
      </c>
    </row>
    <row r="1645" spans="1:16" x14ac:dyDescent="0.3">
      <c r="A1645" t="s">
        <v>491</v>
      </c>
      <c r="B1645" t="str">
        <f>VLOOKUP(A1645,Sheet3!L:L,1,FALSE)</f>
        <v>CG CN EQUITY</v>
      </c>
      <c r="C1645" t="str">
        <f>VLOOKUP(A1645,'ALL - prices'!B:C,2,FALSE)</f>
        <v>Centerra Gold Inc</v>
      </c>
      <c r="D1645" t="str">
        <f>VLOOKUP(A1645,'ALL - prices'!B:I,8,FALSE)</f>
        <v>Materials</v>
      </c>
      <c r="E1645">
        <v>2015</v>
      </c>
      <c r="F1645" t="s">
        <v>682</v>
      </c>
      <c r="G1645" t="str">
        <f t="shared" si="120"/>
        <v>2015-Q4</v>
      </c>
      <c r="H1645" s="4">
        <f>INDEX('ALL - prices'!$J$3:$DY$219,MATCH('COMBINED DATA'!A1645,'ALL - prices'!$B$3:$B$219,0),MATCH('COMBINED DATA'!G1645,'ALL - prices'!$J$1:$DY$1,0))</f>
        <v>5.4850000000000003</v>
      </c>
      <c r="I1645" s="14">
        <f t="shared" si="123"/>
        <v>0.66263932119970059</v>
      </c>
      <c r="J1645" s="6">
        <f>INDEX('market cap'!$B$3:$DQ$219,MATCH(A1645,'market cap'!$A$3:$A$219,0),MATCH(G1645,'market cap'!$B$1:$DQ$1,0))</f>
        <v>1566.1196</v>
      </c>
      <c r="K1645">
        <f t="shared" si="121"/>
        <v>7.3563562465591339</v>
      </c>
      <c r="L1645">
        <f>INDEX('PB2'!$D$2:$AQ$224,MATCH(A1645,'PB2'!$B$2:$B$224,0),MATCH(G1645,'PB2'!$D$1:$AQ$1,0))</f>
        <v>0.797906994819641</v>
      </c>
      <c r="M1645" s="16">
        <f t="shared" si="122"/>
        <v>1.253278899035144</v>
      </c>
      <c r="N1645" s="6">
        <f>INDEX('ROA2'!$D$2:$AQ$224,MATCH(A1645,'ROA2'!$B$2:$B$224,0),MATCH(G1645,'ROA2'!$D$1:$AQ$1,0))</f>
        <v>2.01603102684021</v>
      </c>
      <c r="O1645" s="6">
        <v>1668.3929599999999</v>
      </c>
      <c r="P1645" s="28">
        <v>-1.4006900723205257E-2</v>
      </c>
    </row>
    <row r="1646" spans="1:16" x14ac:dyDescent="0.3">
      <c r="A1646" t="s">
        <v>491</v>
      </c>
      <c r="B1646" t="str">
        <f>VLOOKUP(A1646,Sheet3!L:L,1,FALSE)</f>
        <v>CG CN EQUITY</v>
      </c>
      <c r="C1646" t="str">
        <f>VLOOKUP(A1646,'ALL - prices'!B:C,2,FALSE)</f>
        <v>Centerra Gold Inc</v>
      </c>
      <c r="D1646" t="str">
        <f>VLOOKUP(A1646,'ALL - prices'!B:I,8,FALSE)</f>
        <v>Materials</v>
      </c>
      <c r="E1646">
        <v>2016</v>
      </c>
      <c r="F1646" t="s">
        <v>679</v>
      </c>
      <c r="G1646" t="str">
        <f t="shared" si="120"/>
        <v>2016-Q1</v>
      </c>
      <c r="H1646" s="4">
        <f>INDEX('ALL - prices'!$J$3:$DY$219,MATCH('COMBINED DATA'!A1646,'ALL - prices'!$B$3:$B$219,0),MATCH('COMBINED DATA'!G1646,'ALL - prices'!$J$1:$DY$1,0))</f>
        <v>5.0457999999999998</v>
      </c>
      <c r="I1646" s="14">
        <f t="shared" si="123"/>
        <v>0.5440026370953237</v>
      </c>
      <c r="J1646" s="6">
        <f>INDEX('market cap'!$B$3:$DQ$219,MATCH(A1646,'market cap'!$A$3:$A$219,0),MATCH(G1646,'market cap'!$B$1:$DQ$1,0))</f>
        <v>1459.3169</v>
      </c>
      <c r="K1646">
        <f t="shared" si="121"/>
        <v>7.2857237285015914</v>
      </c>
      <c r="L1646">
        <f>INDEX('PB2'!$D$2:$AQ$224,MATCH(A1646,'PB2'!$B$2:$B$224,0),MATCH(G1646,'PB2'!$D$1:$AQ$1,0))</f>
        <v>0.774574995040894</v>
      </c>
      <c r="M1646" s="16">
        <f t="shared" si="122"/>
        <v>1.2910305734142691</v>
      </c>
      <c r="N1646" s="6">
        <f>INDEX('ROA2'!$D$2:$AQ$224,MATCH(A1646,'ROA2'!$B$2:$B$224,0),MATCH(G1646,'ROA2'!$D$1:$AQ$1,0))</f>
        <v>2.53095602989197</v>
      </c>
      <c r="O1646" s="6">
        <v>1660.583936</v>
      </c>
      <c r="P1646" s="28">
        <v>-4.6805663816753993E-3</v>
      </c>
    </row>
    <row r="1647" spans="1:16" x14ac:dyDescent="0.3">
      <c r="A1647" t="s">
        <v>491</v>
      </c>
      <c r="B1647" t="str">
        <f>VLOOKUP(A1647,Sheet3!L:L,1,FALSE)</f>
        <v>CG CN EQUITY</v>
      </c>
      <c r="C1647" t="str">
        <f>VLOOKUP(A1647,'ALL - prices'!B:C,2,FALSE)</f>
        <v>Centerra Gold Inc</v>
      </c>
      <c r="D1647" t="str">
        <f>VLOOKUP(A1647,'ALL - prices'!B:I,8,FALSE)</f>
        <v>Materials</v>
      </c>
      <c r="E1647">
        <v>2016</v>
      </c>
      <c r="F1647" t="s">
        <v>680</v>
      </c>
      <c r="G1647" t="str">
        <f t="shared" si="120"/>
        <v>2016-Q2</v>
      </c>
      <c r="H1647" s="4">
        <f>INDEX('ALL - prices'!$J$3:$DY$219,MATCH('COMBINED DATA'!A1647,'ALL - prices'!$B$3:$B$219,0),MATCH('COMBINED DATA'!G1647,'ALL - prices'!$J$1:$DY$1,0))</f>
        <v>6.4767999999999999</v>
      </c>
      <c r="I1647" s="14">
        <f t="shared" si="123"/>
        <v>0.47785449319501694</v>
      </c>
      <c r="J1647" s="6">
        <f>INDEX('market cap'!$B$3:$DQ$219,MATCH(A1647,'market cap'!$A$3:$A$219,0),MATCH(G1647,'market cap'!$B$1:$DQ$1,0))</f>
        <v>1863.4726000000001</v>
      </c>
      <c r="K1647">
        <f t="shared" si="121"/>
        <v>7.5301970152963245</v>
      </c>
      <c r="L1647">
        <f>INDEX('PB2'!$D$2:$AQ$224,MATCH(A1647,'PB2'!$B$2:$B$224,0),MATCH(G1647,'PB2'!$D$1:$AQ$1,0))</f>
        <v>0.99158799648284901</v>
      </c>
      <c r="M1647" s="16">
        <f t="shared" si="122"/>
        <v>1.0084833656185717</v>
      </c>
      <c r="N1647" s="6">
        <f>INDEX('ROA2'!$D$2:$AQ$224,MATCH(A1647,'ROA2'!$B$2:$B$224,0),MATCH(G1647,'ROA2'!$D$1:$AQ$1,0))</f>
        <v>1.13585305213928</v>
      </c>
      <c r="O1647" s="6">
        <v>1674.1899519999999</v>
      </c>
      <c r="P1647" s="28">
        <v>8.193512959527964E-3</v>
      </c>
    </row>
    <row r="1648" spans="1:16" x14ac:dyDescent="0.3">
      <c r="A1648" t="s">
        <v>491</v>
      </c>
      <c r="B1648" t="str">
        <f>VLOOKUP(A1648,Sheet3!L:L,1,FALSE)</f>
        <v>CG CN EQUITY</v>
      </c>
      <c r="C1648" t="str">
        <f>VLOOKUP(A1648,'ALL - prices'!B:C,2,FALSE)</f>
        <v>Centerra Gold Inc</v>
      </c>
      <c r="D1648" t="str">
        <f>VLOOKUP(A1648,'ALL - prices'!B:I,8,FALSE)</f>
        <v>Materials</v>
      </c>
      <c r="E1648">
        <v>2016</v>
      </c>
      <c r="F1648" t="s">
        <v>681</v>
      </c>
      <c r="G1648" t="str">
        <f t="shared" si="120"/>
        <v>2016-Q3</v>
      </c>
      <c r="H1648" s="4">
        <f>INDEX('ALL - prices'!$J$3:$DY$219,MATCH('COMBINED DATA'!A1648,'ALL - prices'!$B$3:$B$219,0),MATCH('COMBINED DATA'!G1648,'ALL - prices'!$J$1:$DY$1,0))</f>
        <v>6.0799000000000003</v>
      </c>
      <c r="I1648" s="14">
        <f t="shared" si="123"/>
        <v>0.88930009932905152</v>
      </c>
      <c r="J1648" s="6">
        <f>INDEX('market cap'!$B$3:$DQ$219,MATCH(A1648,'market cap'!$A$3:$A$219,0),MATCH(G1648,'market cap'!$B$1:$DQ$1,0))</f>
        <v>1931.2982</v>
      </c>
      <c r="K1648">
        <f t="shared" si="121"/>
        <v>7.5659476982634146</v>
      </c>
      <c r="L1648">
        <f>INDEX('PB2'!$D$2:$AQ$224,MATCH(A1648,'PB2'!$B$2:$B$224,0),MATCH(G1648,'PB2'!$D$1:$AQ$1,0))</f>
        <v>0.87997001409530595</v>
      </c>
      <c r="M1648" s="16">
        <f t="shared" si="122"/>
        <v>1.1364023591509496</v>
      </c>
      <c r="N1648" s="6">
        <f>INDEX('ROA2'!$D$2:$AQ$224,MATCH(A1648,'ROA2'!$B$2:$B$224,0),MATCH(G1648,'ROA2'!$D$1:$AQ$1,0))</f>
        <v>5.9000001784000001E-5</v>
      </c>
      <c r="O1648" s="6">
        <v>1711.796992</v>
      </c>
      <c r="P1648" s="28">
        <v>2.246282744384796E-2</v>
      </c>
    </row>
    <row r="1649" spans="1:16" x14ac:dyDescent="0.3">
      <c r="A1649" t="s">
        <v>491</v>
      </c>
      <c r="B1649" t="str">
        <f>VLOOKUP(A1649,Sheet3!L:L,1,FALSE)</f>
        <v>CG CN EQUITY</v>
      </c>
      <c r="C1649" t="str">
        <f>VLOOKUP(A1649,'ALL - prices'!B:C,2,FALSE)</f>
        <v>Centerra Gold Inc</v>
      </c>
      <c r="D1649" t="str">
        <f>VLOOKUP(A1649,'ALL - prices'!B:I,8,FALSE)</f>
        <v>Materials</v>
      </c>
      <c r="E1649">
        <v>2016</v>
      </c>
      <c r="F1649" t="s">
        <v>682</v>
      </c>
      <c r="G1649" t="str">
        <f t="shared" si="120"/>
        <v>2016-Q4</v>
      </c>
      <c r="H1649" s="4">
        <f>INDEX('ALL - prices'!$J$3:$DY$219,MATCH('COMBINED DATA'!A1649,'ALL - prices'!$B$3:$B$219,0),MATCH('COMBINED DATA'!G1649,'ALL - prices'!$J$1:$DY$1,0))</f>
        <v>5.3189000000000002</v>
      </c>
      <c r="I1649" s="14">
        <f t="shared" si="123"/>
        <v>0.84366934281149941</v>
      </c>
      <c r="J1649" s="6">
        <f>INDEX('market cap'!$B$3:$DQ$219,MATCH(A1649,'market cap'!$A$3:$A$219,0),MATCH(G1649,'market cap'!$B$1:$DQ$1,0))</f>
        <v>1832.1278</v>
      </c>
      <c r="K1649">
        <f t="shared" si="121"/>
        <v>7.5132333026262996</v>
      </c>
      <c r="L1649">
        <f>INDEX('PB2'!$D$2:$AQ$224,MATCH(A1649,'PB2'!$B$2:$B$224,0),MATCH(G1649,'PB2'!$D$1:$AQ$1,0))</f>
        <v>0.74669098854064897</v>
      </c>
      <c r="M1649" s="16">
        <f t="shared" si="122"/>
        <v>1.3392420898964166</v>
      </c>
      <c r="N1649" s="6">
        <f>INDEX('ROA2'!$D$2:$AQ$224,MATCH(A1649,'ROA2'!$B$2:$B$224,0),MATCH(G1649,'ROA2'!$D$1:$AQ$1,0))</f>
        <v>4.7359318733215297</v>
      </c>
      <c r="O1649" s="6">
        <v>1922.494976</v>
      </c>
      <c r="P1649" s="28">
        <v>0.12308584778725905</v>
      </c>
    </row>
    <row r="1650" spans="1:16" x14ac:dyDescent="0.3">
      <c r="A1650" t="s">
        <v>491</v>
      </c>
      <c r="B1650" t="str">
        <f>VLOOKUP(A1650,Sheet3!L:L,1,FALSE)</f>
        <v>CG CN EQUITY</v>
      </c>
      <c r="C1650" t="str">
        <f>VLOOKUP(A1650,'ALL - prices'!B:C,2,FALSE)</f>
        <v>Centerra Gold Inc</v>
      </c>
      <c r="D1650" t="str">
        <f>VLOOKUP(A1650,'ALL - prices'!B:I,8,FALSE)</f>
        <v>Materials</v>
      </c>
      <c r="E1650">
        <v>2017</v>
      </c>
      <c r="F1650" t="s">
        <v>679</v>
      </c>
      <c r="G1650" t="str">
        <f t="shared" si="120"/>
        <v>2017-Q1</v>
      </c>
      <c r="H1650" s="4">
        <f>INDEX('ALL - prices'!$J$3:$DY$219,MATCH('COMBINED DATA'!A1650,'ALL - prices'!$B$3:$B$219,0),MATCH('COMBINED DATA'!G1650,'ALL - prices'!$J$1:$DY$1,0))</f>
        <v>6.4688999999999997</v>
      </c>
      <c r="I1650" s="14">
        <f t="shared" si="123"/>
        <v>0.83906496172822476</v>
      </c>
      <c r="J1650" s="6">
        <f>INDEX('market cap'!$B$3:$DQ$219,MATCH(A1650,'market cap'!$A$3:$A$219,0),MATCH(G1650,'market cap'!$B$1:$DQ$1,0))</f>
        <v>2228.2800999999999</v>
      </c>
      <c r="K1650">
        <f t="shared" si="121"/>
        <v>7.708985311278167</v>
      </c>
      <c r="L1650">
        <f>INDEX('PB2'!$D$2:$AQ$224,MATCH(A1650,'PB2'!$B$2:$B$224,0),MATCH(G1650,'PB2'!$D$1:$AQ$1,0))</f>
        <v>0.89022397994995095</v>
      </c>
      <c r="M1650" s="16">
        <f t="shared" si="122"/>
        <v>1.1233128094979206</v>
      </c>
      <c r="N1650" s="6">
        <f>INDEX('ROA2'!$D$2:$AQ$224,MATCH(A1650,'ROA2'!$B$2:$B$224,0),MATCH(G1650,'ROA2'!$D$1:$AQ$1,0))</f>
        <v>7.0231399536132804</v>
      </c>
      <c r="O1650" s="6">
        <v>2654.7509759999998</v>
      </c>
      <c r="P1650" s="28">
        <v>0.38088838157775234</v>
      </c>
    </row>
    <row r="1651" spans="1:16" x14ac:dyDescent="0.3">
      <c r="A1651" t="s">
        <v>491</v>
      </c>
      <c r="B1651" t="str">
        <f>VLOOKUP(A1651,Sheet3!L:L,1,FALSE)</f>
        <v>CG CN EQUITY</v>
      </c>
      <c r="C1651" t="str">
        <f>VLOOKUP(A1651,'ALL - prices'!B:C,2,FALSE)</f>
        <v>Centerra Gold Inc</v>
      </c>
      <c r="D1651" t="str">
        <f>VLOOKUP(A1651,'ALL - prices'!B:I,8,FALSE)</f>
        <v>Materials</v>
      </c>
      <c r="E1651">
        <v>2017</v>
      </c>
      <c r="F1651" t="s">
        <v>680</v>
      </c>
      <c r="G1651" t="str">
        <f t="shared" si="120"/>
        <v>2017-Q2</v>
      </c>
      <c r="H1651" s="4">
        <f>INDEX('ALL - prices'!$J$3:$DY$219,MATCH('COMBINED DATA'!A1651,'ALL - prices'!$B$3:$B$219,0),MATCH('COMBINED DATA'!G1651,'ALL - prices'!$J$1:$DY$1,0))</f>
        <v>5.9869000000000003</v>
      </c>
      <c r="I1651" s="14">
        <f t="shared" si="123"/>
        <v>0.82198377265004519</v>
      </c>
      <c r="J1651" s="6">
        <f>INDEX('market cap'!$B$3:$DQ$219,MATCH(A1651,'market cap'!$A$3:$A$219,0),MATCH(G1651,'market cap'!$B$1:$DQ$1,0))</f>
        <v>2062.2709</v>
      </c>
      <c r="K1651">
        <f t="shared" si="121"/>
        <v>7.6315630332512514</v>
      </c>
      <c r="L1651">
        <f>INDEX('PB2'!$D$2:$AQ$224,MATCH(A1651,'PB2'!$B$2:$B$224,0),MATCH(G1651,'PB2'!$D$1:$AQ$1,0))</f>
        <v>0.83343297243118297</v>
      </c>
      <c r="M1651" s="16">
        <f t="shared" si="122"/>
        <v>1.1998565368525429</v>
      </c>
      <c r="N1651" s="6">
        <f>INDEX('ROA2'!$D$2:$AQ$224,MATCH(A1651,'ROA2'!$B$2:$B$224,0),MATCH(G1651,'ROA2'!$D$1:$AQ$1,0))</f>
        <v>8.7347917556762695</v>
      </c>
      <c r="O1651" s="6">
        <v>2686.1199360000001</v>
      </c>
      <c r="P1651" s="28">
        <v>1.1816159136426755E-2</v>
      </c>
    </row>
    <row r="1652" spans="1:16" x14ac:dyDescent="0.3">
      <c r="A1652" t="s">
        <v>491</v>
      </c>
      <c r="B1652" t="str">
        <f>VLOOKUP(A1652,Sheet3!L:L,1,FALSE)</f>
        <v>CG CN EQUITY</v>
      </c>
      <c r="C1652" t="str">
        <f>VLOOKUP(A1652,'ALL - prices'!B:C,2,FALSE)</f>
        <v>Centerra Gold Inc</v>
      </c>
      <c r="D1652" t="str">
        <f>VLOOKUP(A1652,'ALL - prices'!B:I,8,FALSE)</f>
        <v>Materials</v>
      </c>
      <c r="E1652">
        <v>2017</v>
      </c>
      <c r="F1652" t="s">
        <v>681</v>
      </c>
      <c r="G1652" t="str">
        <f t="shared" si="120"/>
        <v>2017-Q3</v>
      </c>
      <c r="H1652" s="4">
        <f>INDEX('ALL - prices'!$J$3:$DY$219,MATCH('COMBINED DATA'!A1652,'ALL - prices'!$B$3:$B$219,0),MATCH('COMBINED DATA'!G1652,'ALL - prices'!$J$1:$DY$1,0))</f>
        <v>7.4329000000000001</v>
      </c>
      <c r="I1652" s="14">
        <f t="shared" si="123"/>
        <v>0.88058833883943499</v>
      </c>
      <c r="J1652" s="6">
        <f>INDEX('market cap'!$B$3:$DQ$219,MATCH(A1652,'market cap'!$A$3:$A$219,0),MATCH(G1652,'market cap'!$B$1:$DQ$1,0))</f>
        <v>2560.3878</v>
      </c>
      <c r="K1652">
        <f t="shared" si="121"/>
        <v>7.8479140103760088</v>
      </c>
      <c r="L1652">
        <f>INDEX('PB2'!$D$2:$AQ$224,MATCH(A1652,'PB2'!$B$2:$B$224,0),MATCH(G1652,'PB2'!$D$1:$AQ$1,0))</f>
        <v>1.08011698722839</v>
      </c>
      <c r="M1652" s="16">
        <f t="shared" si="122"/>
        <v>0.92582563909676818</v>
      </c>
      <c r="N1652" s="6">
        <f>INDEX('ROA2'!$D$2:$AQ$224,MATCH(A1652,'ROA2'!$B$2:$B$224,0),MATCH(G1652,'ROA2'!$D$1:$AQ$1,0))</f>
        <v>9.6326084136962908</v>
      </c>
      <c r="O1652" s="6">
        <v>2668.32512</v>
      </c>
      <c r="P1652" s="28">
        <v>-6.6247287626698447E-3</v>
      </c>
    </row>
    <row r="1653" spans="1:16" x14ac:dyDescent="0.3">
      <c r="A1653" t="s">
        <v>491</v>
      </c>
      <c r="B1653" t="str">
        <f>VLOOKUP(A1653,Sheet3!L:L,1,FALSE)</f>
        <v>CG CN EQUITY</v>
      </c>
      <c r="C1653" t="str">
        <f>VLOOKUP(A1653,'ALL - prices'!B:C,2,FALSE)</f>
        <v>Centerra Gold Inc</v>
      </c>
      <c r="D1653" t="str">
        <f>VLOOKUP(A1653,'ALL - prices'!B:I,8,FALSE)</f>
        <v>Materials</v>
      </c>
      <c r="E1653">
        <v>2017</v>
      </c>
      <c r="F1653" t="s">
        <v>682</v>
      </c>
      <c r="G1653" t="str">
        <f t="shared" si="120"/>
        <v>2017-Q4</v>
      </c>
      <c r="H1653" s="4">
        <f>INDEX('ALL - prices'!$J$3:$DY$219,MATCH('COMBINED DATA'!A1653,'ALL - prices'!$B$3:$B$219,0),MATCH('COMBINED DATA'!G1653,'ALL - prices'!$J$1:$DY$1,0))</f>
        <v>5.4457000000000004</v>
      </c>
      <c r="I1653" s="14">
        <f t="shared" si="123"/>
        <v>0.93391643942770908</v>
      </c>
      <c r="J1653" s="6">
        <f>INDEX('market cap'!$B$3:$DQ$219,MATCH(A1653,'market cap'!$A$3:$A$219,0),MATCH(G1653,'market cap'!$B$1:$DQ$1,0))</f>
        <v>1879.0766000000001</v>
      </c>
      <c r="K1653">
        <f t="shared" si="121"/>
        <v>7.5385357649476274</v>
      </c>
      <c r="L1653">
        <f>INDEX('PB2'!$D$2:$AQ$224,MATCH(A1653,'PB2'!$B$2:$B$224,0),MATCH(G1653,'PB2'!$D$1:$AQ$1,0))</f>
        <v>0.74059599637985196</v>
      </c>
      <c r="M1653" s="16">
        <f t="shared" si="122"/>
        <v>1.3502638481549387</v>
      </c>
      <c r="N1653" s="6">
        <f>INDEX('ROA2'!$D$2:$AQ$224,MATCH(A1653,'ROA2'!$B$2:$B$224,0),MATCH(G1653,'ROA2'!$D$1:$AQ$1,0))</f>
        <v>6.2536129951477104</v>
      </c>
      <c r="O1653" s="6">
        <v>2656.6499840000001</v>
      </c>
      <c r="P1653" s="28">
        <v>-4.3754548171400639E-3</v>
      </c>
    </row>
    <row r="1654" spans="1:16" x14ac:dyDescent="0.3">
      <c r="A1654" t="s">
        <v>491</v>
      </c>
      <c r="B1654" t="str">
        <f>VLOOKUP(A1654,Sheet3!L:L,1,FALSE)</f>
        <v>CG CN EQUITY</v>
      </c>
      <c r="C1654" t="str">
        <f>VLOOKUP(A1654,'ALL - prices'!B:C,2,FALSE)</f>
        <v>Centerra Gold Inc</v>
      </c>
      <c r="D1654" t="str">
        <f>VLOOKUP(A1654,'ALL - prices'!B:I,8,FALSE)</f>
        <v>Materials</v>
      </c>
      <c r="E1654">
        <v>2018</v>
      </c>
      <c r="F1654" t="s">
        <v>679</v>
      </c>
      <c r="G1654" t="str">
        <f t="shared" si="120"/>
        <v>2018-Q1</v>
      </c>
      <c r="H1654" s="4">
        <f>INDEX('ALL - prices'!$J$3:$DY$219,MATCH('COMBINED DATA'!A1654,'ALL - prices'!$B$3:$B$219,0),MATCH('COMBINED DATA'!G1654,'ALL - prices'!$J$1:$DY$1,0))</f>
        <v>6.2491000000000003</v>
      </c>
      <c r="I1654" s="14">
        <f t="shared" si="123"/>
        <v>0.85066292335252702</v>
      </c>
      <c r="J1654" s="6">
        <f>INDEX('market cap'!$B$3:$DQ$219,MATCH(A1654,'market cap'!$A$3:$A$219,0),MATCH(G1654,'market cap'!$B$1:$DQ$1,0))</f>
        <v>2156.2905999999998</v>
      </c>
      <c r="K1654">
        <f t="shared" si="121"/>
        <v>7.6761447095879136</v>
      </c>
      <c r="L1654">
        <f>INDEX('PB2'!$D$2:$AQ$224,MATCH(A1654,'PB2'!$B$2:$B$224,0),MATCH(G1654,'PB2'!$D$1:$AQ$1,0))</f>
        <v>0.81882697343826305</v>
      </c>
      <c r="M1654" s="16">
        <f t="shared" si="122"/>
        <v>1.2212592311181316</v>
      </c>
      <c r="N1654" s="6">
        <f>INDEX('ROA2'!$D$2:$AQ$224,MATCH(A1654,'ROA2'!$B$2:$B$224,0),MATCH(G1654,'ROA2'!$D$1:$AQ$1,0))</f>
        <v>7.7219772338867196</v>
      </c>
      <c r="O1654" s="6">
        <v>2772.1751039999999</v>
      </c>
      <c r="P1654" s="28">
        <v>4.3485261775455544E-2</v>
      </c>
    </row>
    <row r="1655" spans="1:16" x14ac:dyDescent="0.3">
      <c r="A1655" t="s">
        <v>491</v>
      </c>
      <c r="B1655" t="str">
        <f>VLOOKUP(A1655,Sheet3!L:L,1,FALSE)</f>
        <v>CG CN EQUITY</v>
      </c>
      <c r="C1655" t="str">
        <f>VLOOKUP(A1655,'ALL - prices'!B:C,2,FALSE)</f>
        <v>Centerra Gold Inc</v>
      </c>
      <c r="D1655" t="str">
        <f>VLOOKUP(A1655,'ALL - prices'!B:I,8,FALSE)</f>
        <v>Materials</v>
      </c>
      <c r="E1655">
        <v>2018</v>
      </c>
      <c r="F1655" t="s">
        <v>680</v>
      </c>
      <c r="G1655" t="str">
        <f t="shared" si="120"/>
        <v>2018-Q2</v>
      </c>
      <c r="H1655" s="4">
        <f>INDEX('ALL - prices'!$J$3:$DY$219,MATCH('COMBINED DATA'!A1655,'ALL - prices'!$B$3:$B$219,0),MATCH('COMBINED DATA'!G1655,'ALL - prices'!$J$1:$DY$1,0))</f>
        <v>6.1814</v>
      </c>
      <c r="I1655" s="14">
        <f t="shared" si="123"/>
        <v>1.505245915678457</v>
      </c>
      <c r="J1655" s="6">
        <f>INDEX('market cap'!$B$3:$DQ$219,MATCH(A1655,'market cap'!$A$3:$A$219,0),MATCH(G1655,'market cap'!$B$1:$DQ$1,0))</f>
        <v>2133.2237</v>
      </c>
      <c r="K1655">
        <f t="shared" si="121"/>
        <v>7.6653895887341097</v>
      </c>
      <c r="L1655">
        <f>INDEX('PB2'!$D$2:$AQ$224,MATCH(A1655,'PB2'!$B$2:$B$224,0),MATCH(G1655,'PB2'!$D$1:$AQ$1,0))</f>
        <v>0.77542501688003496</v>
      </c>
      <c r="M1655" s="16">
        <f t="shared" si="122"/>
        <v>1.2896153441419196</v>
      </c>
      <c r="N1655" s="6">
        <f>INDEX('ROA2'!$D$2:$AQ$224,MATCH(A1655,'ROA2'!$B$2:$B$224,0),MATCH(G1655,'ROA2'!$D$1:$AQ$1,0))</f>
        <v>5.8253331184387198</v>
      </c>
      <c r="O1655" s="6">
        <v>2862.8851199999999</v>
      </c>
      <c r="P1655" s="28">
        <v>3.2721604010191703E-2</v>
      </c>
    </row>
    <row r="1656" spans="1:16" x14ac:dyDescent="0.3">
      <c r="A1656" t="s">
        <v>491</v>
      </c>
      <c r="B1656" t="str">
        <f>VLOOKUP(A1656,Sheet3!L:L,1,FALSE)</f>
        <v>CG CN EQUITY</v>
      </c>
      <c r="C1656" t="str">
        <f>VLOOKUP(A1656,'ALL - prices'!B:C,2,FALSE)</f>
        <v>Centerra Gold Inc</v>
      </c>
      <c r="D1656" t="str">
        <f>VLOOKUP(A1656,'ALL - prices'!B:I,8,FALSE)</f>
        <v>Materials</v>
      </c>
      <c r="E1656">
        <v>2018</v>
      </c>
      <c r="F1656" t="s">
        <v>681</v>
      </c>
      <c r="G1656" t="str">
        <f t="shared" si="120"/>
        <v>2018-Q3</v>
      </c>
      <c r="H1656" s="4">
        <f>INDEX('ALL - prices'!$J$3:$DY$219,MATCH('COMBINED DATA'!A1656,'ALL - prices'!$B$3:$B$219,0),MATCH('COMBINED DATA'!G1656,'ALL - prices'!$J$1:$DY$1,0))</f>
        <v>4.3548999999999998</v>
      </c>
      <c r="I1656" s="14">
        <f t="shared" si="123"/>
        <v>2.0259478347594913</v>
      </c>
      <c r="J1656" s="6">
        <f>INDEX('market cap'!$B$3:$DQ$219,MATCH(A1656,'market cap'!$A$3:$A$219,0),MATCH(G1656,'market cap'!$B$1:$DQ$1,0))</f>
        <v>1503.4848</v>
      </c>
      <c r="K1656">
        <f t="shared" si="121"/>
        <v>7.3155408926335488</v>
      </c>
      <c r="L1656">
        <f>INDEX('PB2'!$D$2:$AQ$224,MATCH(A1656,'PB2'!$B$2:$B$224,0),MATCH(G1656,'PB2'!$D$1:$AQ$1,0))</f>
        <v>0.55241698026657104</v>
      </c>
      <c r="M1656" s="16">
        <f t="shared" si="122"/>
        <v>1.8102267593538597</v>
      </c>
      <c r="N1656" s="6">
        <f>INDEX('ROA2'!$D$2:$AQ$224,MATCH(A1656,'ROA2'!$B$2:$B$224,0),MATCH(G1656,'ROA2'!$D$1:$AQ$1,0))</f>
        <v>6.5847520828247097</v>
      </c>
      <c r="O1656" s="6">
        <v>2850.4550399999998</v>
      </c>
      <c r="P1656" s="28">
        <v>-4.3418018813133827E-3</v>
      </c>
    </row>
    <row r="1657" spans="1:16" x14ac:dyDescent="0.3">
      <c r="A1657" t="s">
        <v>491</v>
      </c>
      <c r="B1657" t="str">
        <f>VLOOKUP(A1657,Sheet3!L:L,1,FALSE)</f>
        <v>CG CN EQUITY</v>
      </c>
      <c r="C1657" t="str">
        <f>VLOOKUP(A1657,'ALL - prices'!B:C,2,FALSE)</f>
        <v>Centerra Gold Inc</v>
      </c>
      <c r="D1657" t="str">
        <f>VLOOKUP(A1657,'ALL - prices'!B:I,8,FALSE)</f>
        <v>Materials</v>
      </c>
      <c r="E1657">
        <v>2018</v>
      </c>
      <c r="F1657" t="s">
        <v>682</v>
      </c>
      <c r="G1657" t="str">
        <f t="shared" si="120"/>
        <v>2018-Q4</v>
      </c>
      <c r="H1657" s="4">
        <f>INDEX('ALL - prices'!$J$3:$DY$219,MATCH('COMBINED DATA'!A1657,'ALL - prices'!$B$3:$B$219,0),MATCH('COMBINED DATA'!G1657,'ALL - prices'!$J$1:$DY$1,0))</f>
        <v>4.9553000000000003</v>
      </c>
      <c r="I1657" s="14">
        <f t="shared" si="123"/>
        <v>1.548266439979459</v>
      </c>
      <c r="J1657" s="6">
        <f>INDEX('market cap'!$B$3:$DQ$219,MATCH(A1657,'market cap'!$A$3:$A$219,0),MATCH(G1657,'market cap'!$B$1:$DQ$1,0))</f>
        <v>1711.097</v>
      </c>
      <c r="K1657">
        <f t="shared" si="121"/>
        <v>7.44488996427825</v>
      </c>
      <c r="L1657">
        <f>INDEX('PB2'!$D$2:$AQ$224,MATCH(A1657,'PB2'!$B$2:$B$224,0),MATCH(G1657,'PB2'!$D$1:$AQ$1,0))</f>
        <v>0.584703028202057</v>
      </c>
      <c r="M1657" s="16">
        <f t="shared" si="122"/>
        <v>1.7102699178332765</v>
      </c>
      <c r="N1657" s="6">
        <f>INDEX('ROA2'!$D$2:$AQ$224,MATCH(A1657,'ROA2'!$B$2:$B$224,0),MATCH(G1657,'ROA2'!$D$1:$AQ$1,0))</f>
        <v>6.7661838531494096</v>
      </c>
      <c r="O1657" s="6">
        <v>2916.122112</v>
      </c>
      <c r="P1657" s="28">
        <v>2.3037399670755795E-2</v>
      </c>
    </row>
    <row r="1658" spans="1:16" x14ac:dyDescent="0.3">
      <c r="A1658" t="s">
        <v>491</v>
      </c>
      <c r="B1658" t="str">
        <f>VLOOKUP(A1658,Sheet3!L:L,1,FALSE)</f>
        <v>CG CN EQUITY</v>
      </c>
      <c r="C1658" t="str">
        <f>VLOOKUP(A1658,'ALL - prices'!B:C,2,FALSE)</f>
        <v>Centerra Gold Inc</v>
      </c>
      <c r="D1658" t="str">
        <f>VLOOKUP(A1658,'ALL - prices'!B:I,8,FALSE)</f>
        <v>Materials</v>
      </c>
      <c r="E1658">
        <v>2019</v>
      </c>
      <c r="F1658" t="s">
        <v>679</v>
      </c>
      <c r="G1658" t="str">
        <f t="shared" si="120"/>
        <v>2019-Q1</v>
      </c>
      <c r="H1658" s="4">
        <f>INDEX('ALL - prices'!$J$3:$DY$219,MATCH('COMBINED DATA'!A1658,'ALL - prices'!$B$3:$B$219,0),MATCH('COMBINED DATA'!G1658,'ALL - prices'!$J$1:$DY$1,0))</f>
        <v>5.9276999999999997</v>
      </c>
      <c r="I1658" s="14">
        <f t="shared" si="123"/>
        <v>1.0689487682609817</v>
      </c>
      <c r="J1658" s="6">
        <f>INDEX('market cap'!$B$3:$DQ$219,MATCH(A1658,'market cap'!$A$3:$A$219,0),MATCH(G1658,'market cap'!$B$1:$DQ$1,0))</f>
        <v>2047.7783999999999</v>
      </c>
      <c r="K1658">
        <f t="shared" si="121"/>
        <v>7.624510777180018</v>
      </c>
      <c r="L1658">
        <f>INDEX('PB2'!$D$2:$AQ$224,MATCH(A1658,'PB2'!$B$2:$B$224,0),MATCH(G1658,'PB2'!$D$1:$AQ$1,0))</f>
        <v>0.69663697481155396</v>
      </c>
      <c r="M1658" s="16">
        <f t="shared" si="122"/>
        <v>1.4354678780443835</v>
      </c>
      <c r="N1658" s="6">
        <f>INDEX('ROA2'!$D$2:$AQ$224,MATCH(A1658,'ROA2'!$B$2:$B$224,0),MATCH(G1658,'ROA2'!$D$1:$AQ$1,0))</f>
        <v>3.8410499095916699</v>
      </c>
      <c r="O1658" s="6">
        <v>2826.7110400000001</v>
      </c>
      <c r="P1658" s="28">
        <v>-3.0660949221594146E-2</v>
      </c>
    </row>
    <row r="1659" spans="1:16" x14ac:dyDescent="0.3">
      <c r="A1659" t="s">
        <v>491</v>
      </c>
      <c r="B1659" t="str">
        <f>VLOOKUP(A1659,Sheet3!L:L,1,FALSE)</f>
        <v>CG CN EQUITY</v>
      </c>
      <c r="C1659" t="str">
        <f>VLOOKUP(A1659,'ALL - prices'!B:C,2,FALSE)</f>
        <v>Centerra Gold Inc</v>
      </c>
      <c r="D1659" t="str">
        <f>VLOOKUP(A1659,'ALL - prices'!B:I,8,FALSE)</f>
        <v>Materials</v>
      </c>
      <c r="E1659">
        <v>2019</v>
      </c>
      <c r="F1659" t="s">
        <v>680</v>
      </c>
      <c r="G1659" t="str">
        <f t="shared" si="120"/>
        <v>2019-Q2</v>
      </c>
      <c r="H1659" s="4">
        <f>INDEX('ALL - prices'!$J$3:$DY$219,MATCH('COMBINED DATA'!A1659,'ALL - prices'!$B$3:$B$219,0),MATCH('COMBINED DATA'!G1659,'ALL - prices'!$J$1:$DY$1,0))</f>
        <v>7.7965</v>
      </c>
      <c r="I1659" s="14">
        <f t="shared" si="123"/>
        <v>2.4522644100232465</v>
      </c>
      <c r="J1659" s="6">
        <f>INDEX('market cap'!$B$3:$DQ$219,MATCH(A1659,'market cap'!$A$3:$A$219,0),MATCH(G1659,'market cap'!$B$1:$DQ$1,0))</f>
        <v>2697.1264000000001</v>
      </c>
      <c r="K1659">
        <f t="shared" si="121"/>
        <v>7.8999421889306474</v>
      </c>
      <c r="L1659">
        <f>INDEX('PB2'!$D$2:$AQ$224,MATCH(A1659,'PB2'!$B$2:$B$224,0),MATCH(G1659,'PB2'!$D$1:$AQ$1,0))</f>
        <v>0.92003601789474498</v>
      </c>
      <c r="M1659" s="16">
        <f t="shared" si="122"/>
        <v>1.0869139691815881</v>
      </c>
      <c r="N1659" s="6">
        <f>INDEX('ROA2'!$D$2:$AQ$224,MATCH(A1659,'ROA2'!$B$2:$B$224,0),MATCH(G1659,'ROA2'!$D$1:$AQ$1,0))</f>
        <v>5.1778731346130398</v>
      </c>
      <c r="O1659" s="6">
        <v>2889.2840959999999</v>
      </c>
      <c r="P1659" s="28">
        <v>2.2136346840743837E-2</v>
      </c>
    </row>
    <row r="1660" spans="1:16" x14ac:dyDescent="0.3">
      <c r="A1660" t="s">
        <v>491</v>
      </c>
      <c r="B1660" t="str">
        <f>VLOOKUP(A1660,Sheet3!L:L,1,FALSE)</f>
        <v>CG CN EQUITY</v>
      </c>
      <c r="C1660" t="str">
        <f>VLOOKUP(A1660,'ALL - prices'!B:C,2,FALSE)</f>
        <v>Centerra Gold Inc</v>
      </c>
      <c r="D1660" t="str">
        <f>VLOOKUP(A1660,'ALL - prices'!B:I,8,FALSE)</f>
        <v>Materials</v>
      </c>
      <c r="E1660">
        <v>2019</v>
      </c>
      <c r="F1660" t="s">
        <v>681</v>
      </c>
      <c r="G1660" t="str">
        <f t="shared" si="120"/>
        <v>2019-Q3</v>
      </c>
      <c r="H1660" s="4">
        <f>INDEX('ALL - prices'!$J$3:$DY$219,MATCH('COMBINED DATA'!A1660,'ALL - prices'!$B$3:$B$219,0),MATCH('COMBINED DATA'!G1660,'ALL - prices'!$J$1:$DY$1,0))</f>
        <v>9.5215999999999994</v>
      </c>
      <c r="I1660" s="14">
        <f t="shared" si="123"/>
        <v>3.0607893567945217</v>
      </c>
      <c r="J1660" s="6">
        <f>INDEX('market cap'!$B$3:$DQ$219,MATCH(A1660,'market cap'!$A$3:$A$219,0),MATCH(G1660,'market cap'!$B$1:$DQ$1,0))</f>
        <v>3298.6129999999998</v>
      </c>
      <c r="K1660">
        <f t="shared" si="121"/>
        <v>8.1012573560721926</v>
      </c>
      <c r="L1660">
        <f>INDEX('PB2'!$D$2:$AQ$224,MATCH(A1660,'PB2'!$B$2:$B$224,0),MATCH(G1660,'PB2'!$D$1:$AQ$1,0))</f>
        <v>1.20244204998016</v>
      </c>
      <c r="M1660" s="16">
        <f t="shared" si="122"/>
        <v>0.83164090944465863</v>
      </c>
      <c r="N1660" s="6">
        <f>INDEX('ROA2'!$D$2:$AQ$224,MATCH(A1660,'ROA2'!$B$2:$B$224,0),MATCH(G1660,'ROA2'!$D$1:$AQ$1,0))</f>
        <v>4.8382949829101598</v>
      </c>
      <c r="O1660" s="6">
        <v>2887.8888959999999</v>
      </c>
      <c r="P1660" s="28">
        <v>-4.828877859160623E-4</v>
      </c>
    </row>
    <row r="1661" spans="1:16" x14ac:dyDescent="0.3">
      <c r="A1661" t="s">
        <v>491</v>
      </c>
      <c r="B1661" t="str">
        <f>VLOOKUP(A1661,Sheet3!L:L,1,FALSE)</f>
        <v>CG CN EQUITY</v>
      </c>
      <c r="C1661" t="str">
        <f>VLOOKUP(A1661,'ALL - prices'!B:C,2,FALSE)</f>
        <v>Centerra Gold Inc</v>
      </c>
      <c r="D1661" t="str">
        <f>VLOOKUP(A1661,'ALL - prices'!B:I,8,FALSE)</f>
        <v>Materials</v>
      </c>
      <c r="E1661">
        <v>2019</v>
      </c>
      <c r="F1661" t="s">
        <v>682</v>
      </c>
      <c r="G1661" t="str">
        <f t="shared" si="120"/>
        <v>2019-Q4</v>
      </c>
      <c r="H1661" s="4">
        <f>INDEX('ALL - prices'!$J$3:$DY$219,MATCH('COMBINED DATA'!A1661,'ALL - prices'!$B$3:$B$219,0),MATCH('COMBINED DATA'!G1661,'ALL - prices'!$J$1:$DY$1,0))</f>
        <v>8.7350999999999992</v>
      </c>
      <c r="I1661" s="14">
        <f t="shared" si="123"/>
        <v>2.9363028005753549</v>
      </c>
      <c r="J1661" s="6">
        <f>INDEX('market cap'!$B$3:$DQ$219,MATCH(A1661,'market cap'!$A$3:$A$219,0),MATCH(G1661,'market cap'!$B$1:$DQ$1,0))</f>
        <v>3032.5556000000001</v>
      </c>
      <c r="K1661">
        <f t="shared" si="121"/>
        <v>8.0171609753574629</v>
      </c>
      <c r="L1661">
        <f>INDEX('PB2'!$D$2:$AQ$224,MATCH(A1661,'PB2'!$B$2:$B$224,0),MATCH(G1661,'PB2'!$D$1:$AQ$1,0))</f>
        <v>1.1315790414810201</v>
      </c>
      <c r="M1661" s="16">
        <f t="shared" si="122"/>
        <v>0.88372085673413647</v>
      </c>
      <c r="N1661" s="6">
        <f>INDEX('ROA2'!$D$2:$AQ$224,MATCH(A1661,'ROA2'!$B$2:$B$224,0),MATCH(G1661,'ROA2'!$D$1:$AQ$1,0))</f>
        <v>-1.1501330137252801</v>
      </c>
      <c r="O1661" s="6">
        <v>2697.8391040000001</v>
      </c>
      <c r="P1661" s="28">
        <v>-6.5809246423308321E-2</v>
      </c>
    </row>
    <row r="1662" spans="1:16" x14ac:dyDescent="0.3">
      <c r="A1662" t="s">
        <v>491</v>
      </c>
      <c r="B1662" t="str">
        <f>VLOOKUP(A1662,Sheet3!L:L,1,FALSE)</f>
        <v>CG CN EQUITY</v>
      </c>
      <c r="C1662" t="str">
        <f>VLOOKUP(A1662,'ALL - prices'!B:C,2,FALSE)</f>
        <v>Centerra Gold Inc</v>
      </c>
      <c r="D1662" t="str">
        <f>VLOOKUP(A1662,'ALL - prices'!B:I,8,FALSE)</f>
        <v>Materials</v>
      </c>
      <c r="E1662">
        <v>2020</v>
      </c>
      <c r="F1662" t="s">
        <v>679</v>
      </c>
      <c r="G1662" t="str">
        <f t="shared" si="120"/>
        <v>2020-Q1</v>
      </c>
      <c r="H1662" s="4">
        <f>INDEX('ALL - prices'!$J$3:$DY$219,MATCH('COMBINED DATA'!A1662,'ALL - prices'!$B$3:$B$219,0),MATCH('COMBINED DATA'!G1662,'ALL - prices'!$J$1:$DY$1,0))</f>
        <v>7.0777000000000001</v>
      </c>
      <c r="I1662" s="14">
        <f t="shared" si="123"/>
        <v>1.6920686340984978</v>
      </c>
      <c r="J1662" s="6">
        <f>INDEX('market cap'!$B$3:$DQ$219,MATCH(A1662,'market cap'!$A$3:$A$219,0),MATCH(G1662,'market cap'!$B$1:$DQ$1,0))</f>
        <v>2458.1891000000001</v>
      </c>
      <c r="K1662">
        <f t="shared" si="121"/>
        <v>7.8071802196322491</v>
      </c>
      <c r="L1662">
        <f>INDEX('PB2'!$D$2:$AQ$224,MATCH(A1662,'PB2'!$B$2:$B$224,0),MATCH(G1662,'PB2'!$D$1:$AQ$1,0))</f>
        <v>0.83808600902557395</v>
      </c>
      <c r="M1662" s="16">
        <f t="shared" si="122"/>
        <v>1.1931949575947225</v>
      </c>
      <c r="N1662" s="6">
        <f>INDEX('ROA2'!$D$2:$AQ$224,MATCH(A1662,'ROA2'!$B$2:$B$224,0),MATCH(G1662,'ROA2'!$D$1:$AQ$1,0))</f>
        <v>-3.3822660446167001</v>
      </c>
      <c r="O1662" s="6">
        <v>2701.6529919999998</v>
      </c>
      <c r="P1662" s="28">
        <v>1.4136825262651685E-3</v>
      </c>
    </row>
    <row r="1663" spans="1:16" x14ac:dyDescent="0.3">
      <c r="A1663" t="s">
        <v>491</v>
      </c>
      <c r="B1663" t="str">
        <f>VLOOKUP(A1663,Sheet3!L:L,1,FALSE)</f>
        <v>CG CN EQUITY</v>
      </c>
      <c r="C1663" t="str">
        <f>VLOOKUP(A1663,'ALL - prices'!B:C,2,FALSE)</f>
        <v>Centerra Gold Inc</v>
      </c>
      <c r="D1663" t="str">
        <f>VLOOKUP(A1663,'ALL - prices'!B:I,8,FALSE)</f>
        <v>Materials</v>
      </c>
      <c r="E1663">
        <v>2020</v>
      </c>
      <c r="F1663" t="s">
        <v>680</v>
      </c>
      <c r="G1663" t="str">
        <f t="shared" si="120"/>
        <v>2020-Q2</v>
      </c>
      <c r="H1663" s="4">
        <f>INDEX('ALL - prices'!$J$3:$DY$219,MATCH('COMBINED DATA'!A1663,'ALL - prices'!$B$3:$B$219,0),MATCH('COMBINED DATA'!G1663,'ALL - prices'!$J$1:$DY$1,0))</f>
        <v>12.9062</v>
      </c>
      <c r="I1663" s="14">
        <f t="shared" si="123"/>
        <v>2.4369459206145634</v>
      </c>
      <c r="J1663" s="6">
        <f>INDEX('market cap'!$B$3:$DQ$219,MATCH(A1663,'market cap'!$A$3:$A$219,0),MATCH(G1663,'market cap'!$B$1:$DQ$1,0))</f>
        <v>4451.3162000000002</v>
      </c>
      <c r="K1663">
        <f t="shared" si="121"/>
        <v>8.4009551067082988</v>
      </c>
      <c r="L1663">
        <f>INDEX('PB2'!$D$2:$AQ$224,MATCH(A1663,'PB2'!$B$2:$B$224,0),MATCH(G1663,'PB2'!$D$1:$AQ$1,0))</f>
        <v>1.5222300291061399</v>
      </c>
      <c r="M1663" s="16">
        <f t="shared" si="122"/>
        <v>0.65693093742685149</v>
      </c>
      <c r="N1663" s="6">
        <f>INDEX('ROA2'!$D$2:$AQ$224,MATCH(A1663,'ROA2'!$B$2:$B$224,0),MATCH(G1663,'ROA2'!$D$1:$AQ$1,0))</f>
        <v>-4.3617591857910201</v>
      </c>
      <c r="O1663" s="6">
        <v>2792.8729600000001</v>
      </c>
      <c r="P1663" s="28">
        <v>3.3764502054896152E-2</v>
      </c>
    </row>
    <row r="1664" spans="1:16" x14ac:dyDescent="0.3">
      <c r="A1664" t="s">
        <v>491</v>
      </c>
      <c r="B1664" t="str">
        <f>VLOOKUP(A1664,Sheet3!L:L,1,FALSE)</f>
        <v>CG CN EQUITY</v>
      </c>
      <c r="C1664" t="str">
        <f>VLOOKUP(A1664,'ALL - prices'!B:C,2,FALSE)</f>
        <v>Centerra Gold Inc</v>
      </c>
      <c r="D1664" t="str">
        <f>VLOOKUP(A1664,'ALL - prices'!B:I,8,FALSE)</f>
        <v>Materials</v>
      </c>
      <c r="E1664">
        <v>2020</v>
      </c>
      <c r="F1664" t="s">
        <v>681</v>
      </c>
      <c r="G1664" t="str">
        <f t="shared" si="120"/>
        <v>2020-Q3</v>
      </c>
      <c r="H1664" s="4">
        <f>INDEX('ALL - prices'!$J$3:$DY$219,MATCH('COMBINED DATA'!A1664,'ALL - prices'!$B$3:$B$219,0),MATCH('COMBINED DATA'!G1664,'ALL - prices'!$J$1:$DY$1,0))</f>
        <v>13.236599999999999</v>
      </c>
      <c r="I1664" s="14">
        <f t="shared" si="123"/>
        <v>2.2766397905319447</v>
      </c>
      <c r="J1664" s="6">
        <f>INDEX('market cap'!$B$3:$DQ$219,MATCH(A1664,'market cap'!$A$3:$A$219,0),MATCH(G1664,'market cap'!$B$1:$DQ$1,0))</f>
        <v>4559.7595000000001</v>
      </c>
      <c r="K1664">
        <f t="shared" si="121"/>
        <v>8.4250251598894934</v>
      </c>
      <c r="L1664">
        <f>INDEX('PB2'!$D$2:$AQ$224,MATCH(A1664,'PB2'!$B$2:$B$224,0),MATCH(G1664,'PB2'!$D$1:$AQ$1,0))</f>
        <v>1.4518740177154501</v>
      </c>
      <c r="M1664" s="16">
        <f t="shared" si="122"/>
        <v>0.68876499461951801</v>
      </c>
      <c r="N1664" s="6">
        <f>INDEX('ROA2'!$D$2:$AQ$224,MATCH(A1664,'ROA2'!$B$2:$B$224,0),MATCH(G1664,'ROA2'!$D$1:$AQ$1,0))</f>
        <v>-2.7077701091766402</v>
      </c>
      <c r="O1664" s="6">
        <v>2769.313024</v>
      </c>
      <c r="P1664" s="28">
        <v>-8.4357349358275529E-3</v>
      </c>
    </row>
    <row r="1665" spans="1:16" x14ac:dyDescent="0.3">
      <c r="A1665" t="s">
        <v>491</v>
      </c>
      <c r="B1665" t="str">
        <f>VLOOKUP(A1665,Sheet3!L:L,1,FALSE)</f>
        <v>CG CN EQUITY</v>
      </c>
      <c r="C1665" t="str">
        <f>VLOOKUP(A1665,'ALL - prices'!B:C,2,FALSE)</f>
        <v>Centerra Gold Inc</v>
      </c>
      <c r="D1665" t="str">
        <f>VLOOKUP(A1665,'ALL - prices'!B:I,8,FALSE)</f>
        <v>Materials</v>
      </c>
      <c r="E1665">
        <v>2020</v>
      </c>
      <c r="F1665" t="s">
        <v>682</v>
      </c>
      <c r="G1665" t="str">
        <f t="shared" si="120"/>
        <v>2020-Q4</v>
      </c>
      <c r="H1665" s="4">
        <f>INDEX('ALL - prices'!$J$3:$DY$219,MATCH('COMBINED DATA'!A1665,'ALL - prices'!$B$3:$B$219,0),MATCH('COMBINED DATA'!G1665,'ALL - prices'!$J$1:$DY$1,0))</f>
        <v>12.648899999999999</v>
      </c>
      <c r="I1665" s="14">
        <f t="shared" si="123"/>
        <v>0.85509555167829054</v>
      </c>
      <c r="J1665" s="6">
        <f>INDEX('market cap'!$B$3:$DQ$219,MATCH(A1665,'market cap'!$A$3:$A$219,0),MATCH(G1665,'market cap'!$B$1:$DQ$1,0))</f>
        <v>4359.8166000000001</v>
      </c>
      <c r="K1665">
        <f t="shared" si="121"/>
        <v>8.3801852712381724</v>
      </c>
      <c r="L1665">
        <f>INDEX('PB2'!$D$2:$AQ$224,MATCH(A1665,'PB2'!$B$2:$B$224,0),MATCH(G1665,'PB2'!$D$1:$AQ$1,0))</f>
        <v>1.3848979473114</v>
      </c>
      <c r="M1665" s="16">
        <f t="shared" si="122"/>
        <v>0.72207486619600414</v>
      </c>
      <c r="N1665" s="6">
        <f>INDEX('ROA2'!$D$2:$AQ$224,MATCH(A1665,'ROA2'!$B$2:$B$224,0),MATCH(G1665,'ROA2'!$D$1:$AQ$1,0))</f>
        <v>10.3438663482666</v>
      </c>
      <c r="O1665" s="6">
        <v>2991.7550080000001</v>
      </c>
      <c r="P1665" s="28">
        <v>8.0323886130685404E-2</v>
      </c>
    </row>
    <row r="1666" spans="1:16" x14ac:dyDescent="0.3">
      <c r="A1666" t="s">
        <v>491</v>
      </c>
      <c r="B1666" t="str">
        <f>VLOOKUP(A1666,Sheet3!L:L,1,FALSE)</f>
        <v>CG CN EQUITY</v>
      </c>
      <c r="C1666" t="str">
        <f>VLOOKUP(A1666,'ALL - prices'!B:C,2,FALSE)</f>
        <v>Centerra Gold Inc</v>
      </c>
      <c r="D1666" t="str">
        <f>VLOOKUP(A1666,'ALL - prices'!B:I,8,FALSE)</f>
        <v>Materials</v>
      </c>
      <c r="E1666">
        <v>2021</v>
      </c>
      <c r="F1666" t="s">
        <v>679</v>
      </c>
      <c r="G1666" t="str">
        <f t="shared" si="120"/>
        <v>2021-Q1</v>
      </c>
      <c r="H1666" s="4">
        <f>INDEX('ALL - prices'!$J$3:$DY$219,MATCH('COMBINED DATA'!A1666,'ALL - prices'!$B$3:$B$219,0),MATCH('COMBINED DATA'!G1666,'ALL - prices'!$J$1:$DY$1,0))</f>
        <v>9.5808</v>
      </c>
      <c r="I1666" s="14">
        <f t="shared" si="123"/>
        <v>1.4447331942265405</v>
      </c>
      <c r="J1666" s="6">
        <f>INDEX('market cap'!$B$3:$DQ$219,MATCH(A1666,'market cap'!$A$3:$A$219,0),MATCH(G1666,'market cap'!$B$1:$DQ$1,0))</f>
        <v>3289.9247999999998</v>
      </c>
      <c r="K1666">
        <f t="shared" si="121"/>
        <v>8.0986199863553328</v>
      </c>
      <c r="L1666">
        <f>INDEX('PB2'!$D$2:$AQ$224,MATCH(A1666,'PB2'!$B$2:$B$224,0),MATCH(G1666,'PB2'!$D$1:$AQ$1,0))</f>
        <v>0.999397993087769</v>
      </c>
      <c r="M1666" s="16">
        <f t="shared" si="122"/>
        <v>1.0006023695428594</v>
      </c>
      <c r="N1666" s="6">
        <f>INDEX('ROA2'!$D$2:$AQ$224,MATCH(A1666,'ROA2'!$B$2:$B$224,0),MATCH(G1666,'ROA2'!$D$1:$AQ$1,0))</f>
        <v>13.762530326843301</v>
      </c>
      <c r="O1666" s="6">
        <v>3136.0089600000001</v>
      </c>
      <c r="P1666" s="28">
        <v>4.8217167386454665E-2</v>
      </c>
    </row>
    <row r="1667" spans="1:16" x14ac:dyDescent="0.3">
      <c r="A1667" t="s">
        <v>491</v>
      </c>
      <c r="B1667" t="str">
        <f>VLOOKUP(A1667,Sheet3!L:L,1,FALSE)</f>
        <v>CG CN EQUITY</v>
      </c>
      <c r="C1667" t="str">
        <f>VLOOKUP(A1667,'ALL - prices'!B:C,2,FALSE)</f>
        <v>Centerra Gold Inc</v>
      </c>
      <c r="D1667" t="str">
        <f>VLOOKUP(A1667,'ALL - prices'!B:I,8,FALSE)</f>
        <v>Materials</v>
      </c>
      <c r="E1667">
        <v>2021</v>
      </c>
      <c r="F1667" t="s">
        <v>680</v>
      </c>
      <c r="G1667" t="str">
        <f t="shared" si="120"/>
        <v>2021-Q2</v>
      </c>
      <c r="H1667" s="4">
        <f>INDEX('ALL - prices'!$J$3:$DY$219,MATCH('COMBINED DATA'!A1667,'ALL - prices'!$B$3:$B$219,0),MATCH('COMBINED DATA'!G1667,'ALL - prices'!$J$1:$DY$1,0))</f>
        <v>8.1509</v>
      </c>
      <c r="I1667" s="14">
        <f t="shared" si="123"/>
        <v>1.5125403958792887</v>
      </c>
      <c r="J1667" s="6">
        <f>INDEX('market cap'!$B$3:$DQ$219,MATCH(A1667,'market cap'!$A$3:$A$219,0),MATCH(G1667,'market cap'!$B$1:$DQ$1,0))</f>
        <v>2791.8026</v>
      </c>
      <c r="K1667">
        <f t="shared" si="121"/>
        <v>7.9344427593770277</v>
      </c>
      <c r="L1667">
        <f>INDEX('PB2'!$D$2:$AQ$224,MATCH(A1667,'PB2'!$B$2:$B$224,0),MATCH(G1667,'PB2'!$D$1:$AQ$1,0))</f>
        <v>1.2771739959716799</v>
      </c>
      <c r="M1667" s="16">
        <f t="shared" si="122"/>
        <v>0.78297867256465348</v>
      </c>
      <c r="N1667" s="6">
        <f>INDEX('ROA2'!$D$2:$AQ$224,MATCH(A1667,'ROA2'!$B$2:$B$224,0),MATCH(G1667,'ROA2'!$D$1:$AQ$1,0))</f>
        <v>17.9424724578857</v>
      </c>
      <c r="O1667" s="6">
        <v>3328.0670719999998</v>
      </c>
      <c r="P1667" s="28">
        <v>6.1242845428604802E-2</v>
      </c>
    </row>
    <row r="1668" spans="1:16" x14ac:dyDescent="0.3">
      <c r="A1668" t="s">
        <v>491</v>
      </c>
      <c r="B1668" t="str">
        <f>VLOOKUP(A1668,Sheet3!L:L,1,FALSE)</f>
        <v>CG CN EQUITY</v>
      </c>
      <c r="C1668" t="str">
        <f>VLOOKUP(A1668,'ALL - prices'!B:C,2,FALSE)</f>
        <v>Centerra Gold Inc</v>
      </c>
      <c r="D1668" t="str">
        <f>VLOOKUP(A1668,'ALL - prices'!B:I,8,FALSE)</f>
        <v>Materials</v>
      </c>
      <c r="E1668">
        <v>2021</v>
      </c>
      <c r="F1668" t="s">
        <v>681</v>
      </c>
      <c r="G1668" t="str">
        <f t="shared" si="120"/>
        <v>2021-Q3</v>
      </c>
      <c r="H1668" s="4">
        <f>INDEX('ALL - prices'!$J$3:$DY$219,MATCH('COMBINED DATA'!A1668,'ALL - prices'!$B$3:$B$219,0),MATCH('COMBINED DATA'!G1668,'ALL - prices'!$J$1:$DY$1,0))</f>
        <v>7.5484999999999998</v>
      </c>
      <c r="I1668" s="14">
        <f t="shared" si="123"/>
        <v>2.2226081743453299</v>
      </c>
      <c r="J1668" s="6">
        <f>INDEX('market cap'!$B$3:$DQ$219,MATCH(A1668,'market cap'!$A$3:$A$219,0),MATCH(G1668,'market cap'!$B$1:$DQ$1,0))</f>
        <v>2566.5857000000001</v>
      </c>
      <c r="K1668">
        <f t="shared" si="121"/>
        <v>7.8503317732215514</v>
      </c>
      <c r="L1668">
        <f>INDEX('PB2'!$D$2:$AQ$224,MATCH(A1668,'PB2'!$B$2:$B$224,0),MATCH(G1668,'PB2'!$D$1:$AQ$1,0))</f>
        <v>1.1348459720611599</v>
      </c>
      <c r="M1668" s="16">
        <f t="shared" si="122"/>
        <v>0.8811768509727832</v>
      </c>
      <c r="N1668" s="6">
        <f>INDEX('ROA2'!$D$2:$AQ$224,MATCH(A1668,'ROA2'!$B$2:$B$224,0),MATCH(G1668,'ROA2'!$D$1:$AQ$1,0))</f>
        <v>-15.0366859436035</v>
      </c>
      <c r="O1668" s="6">
        <v>2328.579072</v>
      </c>
      <c r="P1668" s="28">
        <v>-0.30032087045630307</v>
      </c>
    </row>
    <row r="1669" spans="1:16" x14ac:dyDescent="0.3">
      <c r="A1669" t="s">
        <v>491</v>
      </c>
      <c r="B1669" t="str">
        <f>VLOOKUP(A1669,Sheet3!L:L,1,FALSE)</f>
        <v>CG CN EQUITY</v>
      </c>
      <c r="C1669" t="str">
        <f>VLOOKUP(A1669,'ALL - prices'!B:C,2,FALSE)</f>
        <v>Centerra Gold Inc</v>
      </c>
      <c r="D1669" t="str">
        <f>VLOOKUP(A1669,'ALL - prices'!B:I,8,FALSE)</f>
        <v>Materials</v>
      </c>
      <c r="E1669">
        <v>2021</v>
      </c>
      <c r="F1669" t="s">
        <v>682</v>
      </c>
      <c r="G1669" t="str">
        <f t="shared" si="120"/>
        <v>2021-Q4</v>
      </c>
      <c r="H1669" s="4">
        <f>INDEX('ALL - prices'!$J$3:$DY$219,MATCH('COMBINED DATA'!A1669,'ALL - prices'!$B$3:$B$219,0),MATCH('COMBINED DATA'!G1669,'ALL - prices'!$J$1:$DY$1,0))</f>
        <v>8.5648999999999997</v>
      </c>
      <c r="I1669" s="14">
        <f t="shared" si="123"/>
        <v>2.3569046261286593</v>
      </c>
      <c r="J1669" s="6">
        <f>INDEX('market cap'!$B$3:$DQ$219,MATCH(A1669,'market cap'!$A$3:$A$219,0),MATCH(G1669,'market cap'!$B$1:$DQ$1,0))</f>
        <v>2894.9794999999999</v>
      </c>
      <c r="K1669">
        <f t="shared" si="121"/>
        <v>7.9707333088075849</v>
      </c>
      <c r="L1669">
        <f>INDEX('PB2'!$D$2:$AQ$224,MATCH(A1669,'PB2'!$B$2:$B$224,0),MATCH(G1669,'PB2'!$D$1:$AQ$1,0))</f>
        <v>1.1204700469970701</v>
      </c>
      <c r="M1669" s="16">
        <f t="shared" si="122"/>
        <v>0.89248258146664661</v>
      </c>
      <c r="N1669" s="6">
        <f>INDEX('ROA2'!$D$2:$AQ$224,MATCH(A1669,'ROA2'!$B$2:$B$224,0),MATCH(G1669,'ROA2'!$D$1:$AQ$1,0))</f>
        <v>-21.0605583190918</v>
      </c>
      <c r="O1669" s="6">
        <v>2339.8888959999999</v>
      </c>
      <c r="P1669" s="28">
        <v>4.8569636891419828E-3</v>
      </c>
    </row>
    <row r="1670" spans="1:16" x14ac:dyDescent="0.3">
      <c r="A1670" t="s">
        <v>491</v>
      </c>
      <c r="B1670" t="str">
        <f>VLOOKUP(A1670,Sheet3!L:L,1,FALSE)</f>
        <v>CG CN EQUITY</v>
      </c>
      <c r="C1670" t="str">
        <f>VLOOKUP(A1670,'ALL - prices'!B:C,2,FALSE)</f>
        <v>Centerra Gold Inc</v>
      </c>
      <c r="D1670" t="str">
        <f>VLOOKUP(A1670,'ALL - prices'!B:I,8,FALSE)</f>
        <v>Materials</v>
      </c>
      <c r="E1670">
        <v>2022</v>
      </c>
      <c r="F1670" t="s">
        <v>679</v>
      </c>
      <c r="G1670" t="str">
        <f t="shared" si="120"/>
        <v>2022-Q1</v>
      </c>
      <c r="H1670" s="4">
        <f>INDEX('ALL - prices'!$J$3:$DY$219,MATCH('COMBINED DATA'!A1670,'ALL - prices'!$B$3:$B$219,0),MATCH('COMBINED DATA'!G1670,'ALL - prices'!$J$1:$DY$1,0))</f>
        <v>10.8544</v>
      </c>
      <c r="I1670" s="14">
        <f t="shared" si="123"/>
        <v>1.1950636339403378</v>
      </c>
      <c r="J1670" s="6">
        <f>INDEX('market cap'!$B$3:$DQ$219,MATCH(A1670,'market cap'!$A$3:$A$219,0),MATCH(G1670,'market cap'!$B$1:$DQ$1,0))</f>
        <v>3651.5500999999999</v>
      </c>
      <c r="K1670">
        <f t="shared" si="121"/>
        <v>8.2029070413549228</v>
      </c>
      <c r="L1670">
        <f>INDEX('PB2'!$D$2:$AQ$224,MATCH(A1670,'PB2'!$B$2:$B$224,0),MATCH(G1670,'PB2'!$D$1:$AQ$1,0))</f>
        <v>1.38036501407623</v>
      </c>
      <c r="M1670" s="16">
        <f t="shared" si="122"/>
        <v>0.72444606303588588</v>
      </c>
      <c r="N1670" s="6">
        <f>INDEX('ROA2'!$D$2:$AQ$224,MATCH(A1670,'ROA2'!$B$2:$B$224,0),MATCH(G1670,'ROA2'!$D$1:$AQ$1,0))</f>
        <v>-13.135929107666</v>
      </c>
      <c r="O1670" s="6">
        <v>2676.568064</v>
      </c>
      <c r="P1670" s="28">
        <v>0.14388681812010279</v>
      </c>
    </row>
    <row r="1671" spans="1:16" x14ac:dyDescent="0.3">
      <c r="A1671" t="s">
        <v>491</v>
      </c>
      <c r="B1671" t="str">
        <f>VLOOKUP(A1671,Sheet3!L:L,1,FALSE)</f>
        <v>CG CN EQUITY</v>
      </c>
      <c r="C1671" t="str">
        <f>VLOOKUP(A1671,'ALL - prices'!B:C,2,FALSE)</f>
        <v>Centerra Gold Inc</v>
      </c>
      <c r="D1671" t="str">
        <f>VLOOKUP(A1671,'ALL - prices'!B:I,8,FALSE)</f>
        <v>Materials</v>
      </c>
      <c r="E1671">
        <v>2022</v>
      </c>
      <c r="F1671" t="s">
        <v>680</v>
      </c>
      <c r="G1671" t="str">
        <f t="shared" si="120"/>
        <v>2022-Q2</v>
      </c>
      <c r="H1671" s="4">
        <f>INDEX('ALL - prices'!$J$3:$DY$219,MATCH('COMBINED DATA'!A1671,'ALL - prices'!$B$3:$B$219,0),MATCH('COMBINED DATA'!G1671,'ALL - prices'!$J$1:$DY$1,0))</f>
        <v>7.7625000000000002</v>
      </c>
      <c r="I1671" s="14">
        <f t="shared" si="123"/>
        <v>1.1112176594469141</v>
      </c>
      <c r="J1671" s="6">
        <f>INDEX('market cap'!$B$3:$DQ$219,MATCH(A1671,'market cap'!$A$3:$A$219,0),MATCH(G1671,'market cap'!$B$1:$DQ$1,0))</f>
        <v>2593.8186999999998</v>
      </c>
      <c r="K1671">
        <f t="shared" si="121"/>
        <v>7.8608864703752284</v>
      </c>
      <c r="L1671">
        <f>INDEX('PB2'!$D$2:$AQ$224,MATCH(A1671,'PB2'!$B$2:$B$224,0),MATCH(G1671,'PB2'!$D$1:$AQ$1,0))</f>
        <v>0.95213097333908103</v>
      </c>
      <c r="M1671" s="16">
        <f t="shared" si="122"/>
        <v>1.0502756742520878</v>
      </c>
      <c r="N1671" s="6">
        <f>INDEX('ROA2'!$D$2:$AQ$224,MATCH(A1671,'ROA2'!$B$2:$B$224,0),MATCH(G1671,'ROA2'!$D$1:$AQ$1,0))</f>
        <v>-15.172176361084</v>
      </c>
      <c r="O1671" s="6">
        <v>2732.9620479999999</v>
      </c>
      <c r="P1671" s="28">
        <v>2.1069512394809704E-2</v>
      </c>
    </row>
    <row r="1672" spans="1:16" x14ac:dyDescent="0.3">
      <c r="A1672" t="s">
        <v>491</v>
      </c>
      <c r="B1672" t="str">
        <f>VLOOKUP(A1672,Sheet3!L:L,1,FALSE)</f>
        <v>CG CN EQUITY</v>
      </c>
      <c r="C1672" t="str">
        <f>VLOOKUP(A1672,'ALL - prices'!B:C,2,FALSE)</f>
        <v>Centerra Gold Inc</v>
      </c>
      <c r="D1672" t="str">
        <f>VLOOKUP(A1672,'ALL - prices'!B:I,8,FALSE)</f>
        <v>Materials</v>
      </c>
      <c r="E1672">
        <v>2022</v>
      </c>
      <c r="F1672" t="s">
        <v>681</v>
      </c>
      <c r="G1672" t="str">
        <f t="shared" si="120"/>
        <v>2022-Q3</v>
      </c>
      <c r="H1672" s="4">
        <f>INDEX('ALL - prices'!$J$3:$DY$219,MATCH('COMBINED DATA'!A1672,'ALL - prices'!$B$3:$B$219,0),MATCH('COMBINED DATA'!G1672,'ALL - prices'!$J$1:$DY$1,0))</f>
        <v>5.4695999999999998</v>
      </c>
      <c r="I1672" s="14">
        <f t="shared" si="123"/>
        <v>0.84853418856677976</v>
      </c>
      <c r="J1672" s="6">
        <f>INDEX('market cap'!$B$3:$DQ$219,MATCH(A1672,'market cap'!$A$3:$A$219,0),MATCH(G1672,'market cap'!$B$1:$DQ$1,0))</f>
        <v>1338.1117999999999</v>
      </c>
      <c r="K1672">
        <f t="shared" si="121"/>
        <v>7.1990147947460166</v>
      </c>
      <c r="L1672">
        <f>INDEX('PB2'!$D$2:$AQ$224,MATCH(A1672,'PB2'!$B$2:$B$224,0),MATCH(G1672,'PB2'!$D$1:$AQ$1,0))</f>
        <v>0.494890987873077</v>
      </c>
      <c r="M1672" s="16">
        <f t="shared" si="122"/>
        <v>2.0206470202614937</v>
      </c>
      <c r="N1672" s="6">
        <f>INDEX('ROA2'!$D$2:$AQ$224,MATCH(A1672,'ROA2'!$B$2:$B$224,0),MATCH(G1672,'ROA2'!$D$1:$AQ$1,0))</f>
        <v>15.7671604156494</v>
      </c>
      <c r="O1672" s="6">
        <v>2608.4421120000002</v>
      </c>
      <c r="P1672" s="28">
        <v>-4.5562263146363198E-2</v>
      </c>
    </row>
    <row r="1673" spans="1:16" x14ac:dyDescent="0.3">
      <c r="A1673" t="s">
        <v>491</v>
      </c>
      <c r="B1673" t="str">
        <f>VLOOKUP(A1673,Sheet3!L:L,1,FALSE)</f>
        <v>CG CN EQUITY</v>
      </c>
      <c r="C1673" t="str">
        <f>VLOOKUP(A1673,'ALL - prices'!B:C,2,FALSE)</f>
        <v>Centerra Gold Inc</v>
      </c>
      <c r="D1673" t="str">
        <f>VLOOKUP(A1673,'ALL - prices'!B:I,8,FALSE)</f>
        <v>Materials</v>
      </c>
      <c r="E1673">
        <v>2022</v>
      </c>
      <c r="F1673" t="s">
        <v>682</v>
      </c>
      <c r="G1673" t="str">
        <f t="shared" si="120"/>
        <v>2022-Q4</v>
      </c>
      <c r="H1673" s="4">
        <f>INDEX('ALL - prices'!$J$3:$DY$219,MATCH('COMBINED DATA'!A1673,'ALL - prices'!$B$3:$B$219,0),MATCH('COMBINED DATA'!G1673,'ALL - prices'!$J$1:$DY$1,0))</f>
        <v>6.3712999999999997</v>
      </c>
      <c r="I1673" s="14">
        <f t="shared" si="123"/>
        <v>0.75684051600496838</v>
      </c>
      <c r="J1673" s="6">
        <f>INDEX('market cap'!$B$3:$DQ$219,MATCH(A1673,'market cap'!$A$3:$A$219,0),MATCH(G1673,'market cap'!$B$1:$DQ$1,0))</f>
        <v>1539.6424999999999</v>
      </c>
      <c r="K1673">
        <f t="shared" si="121"/>
        <v>7.3393055256012083</v>
      </c>
      <c r="L1673">
        <f>INDEX('PB2'!$D$2:$AQ$224,MATCH(A1673,'PB2'!$B$2:$B$224,0),MATCH(G1673,'PB2'!$D$1:$AQ$1,0))</f>
        <v>0.62514597177505504</v>
      </c>
      <c r="M1673" s="16">
        <f t="shared" si="122"/>
        <v>1.5996263995120612</v>
      </c>
      <c r="N1673" s="6">
        <f>INDEX('ROA2'!$D$2:$AQ$224,MATCH(A1673,'ROA2'!$B$2:$B$224,0),MATCH(G1673,'ROA2'!$D$1:$AQ$1,0))</f>
        <v>13.685732841491699</v>
      </c>
      <c r="O1673" s="6">
        <v>2449.8291199999999</v>
      </c>
      <c r="P1673" s="28">
        <v>-6.0807556844106145E-2</v>
      </c>
    </row>
    <row r="1674" spans="1:16" x14ac:dyDescent="0.3">
      <c r="A1674" t="s">
        <v>491</v>
      </c>
      <c r="B1674" t="str">
        <f>VLOOKUP(A1674,Sheet3!L:L,1,FALSE)</f>
        <v>CG CN EQUITY</v>
      </c>
      <c r="C1674" t="str">
        <f>VLOOKUP(A1674,'ALL - prices'!B:C,2,FALSE)</f>
        <v>Centerra Gold Inc</v>
      </c>
      <c r="D1674" t="str">
        <f>VLOOKUP(A1674,'ALL - prices'!B:I,8,FALSE)</f>
        <v>Materials</v>
      </c>
      <c r="E1674">
        <v>2023</v>
      </c>
      <c r="F1674" t="s">
        <v>679</v>
      </c>
      <c r="G1674" t="str">
        <f t="shared" si="120"/>
        <v>2023-Q1</v>
      </c>
      <c r="H1674" s="4">
        <f>INDEX('ALL - prices'!$J$3:$DY$219,MATCH('COMBINED DATA'!A1674,'ALL - prices'!$B$3:$B$219,0),MATCH('COMBINED DATA'!G1674,'ALL - prices'!$J$1:$DY$1,0))</f>
        <v>8.0023</v>
      </c>
      <c r="I1674" s="14">
        <f t="shared" si="123"/>
        <v>0.6450219602204772</v>
      </c>
      <c r="J1674" s="6">
        <f>INDEX('market cap'!$B$3:$DQ$219,MATCH(A1674,'market cap'!$A$3:$A$219,0),MATCH(G1674,'market cap'!$B$1:$DQ$1,0))</f>
        <v>1907.4583</v>
      </c>
      <c r="K1674">
        <f t="shared" si="121"/>
        <v>7.5535269018449505</v>
      </c>
      <c r="L1674">
        <f>INDEX('PB2'!$D$2:$AQ$224,MATCH(A1674,'PB2'!$B$2:$B$224,0),MATCH(G1674,'PB2'!$D$1:$AQ$1,0))</f>
        <v>0.81910401582717896</v>
      </c>
      <c r="M1674" s="16">
        <f t="shared" si="122"/>
        <v>1.2208461693233694</v>
      </c>
      <c r="N1674" s="6">
        <f>INDEX('ROA2'!$D$2:$AQ$224,MATCH(A1674,'ROA2'!$B$2:$B$224,0),MATCH(G1674,'ROA2'!$D$1:$AQ$1,0))</f>
        <v>-3.0806720256805402</v>
      </c>
      <c r="O1674" s="6">
        <v>2335.9091199999998</v>
      </c>
      <c r="P1674" s="28">
        <v>-4.6501202500197271E-2</v>
      </c>
    </row>
    <row r="1675" spans="1:16" x14ac:dyDescent="0.3">
      <c r="A1675" t="s">
        <v>491</v>
      </c>
      <c r="B1675" t="str">
        <f>VLOOKUP(A1675,Sheet3!L:L,1,FALSE)</f>
        <v>CG CN EQUITY</v>
      </c>
      <c r="C1675" t="str">
        <f>VLOOKUP(A1675,'ALL - prices'!B:C,2,FALSE)</f>
        <v>Centerra Gold Inc</v>
      </c>
      <c r="D1675" t="str">
        <f>VLOOKUP(A1675,'ALL - prices'!B:I,8,FALSE)</f>
        <v>Materials</v>
      </c>
      <c r="E1675">
        <v>2023</v>
      </c>
      <c r="F1675" t="s">
        <v>680</v>
      </c>
      <c r="G1675" t="str">
        <f t="shared" si="120"/>
        <v>2023-Q2</v>
      </c>
      <c r="H1675" s="4">
        <f>INDEX('ALL - prices'!$J$3:$DY$219,MATCH('COMBINED DATA'!A1675,'ALL - prices'!$B$3:$B$219,0),MATCH('COMBINED DATA'!G1675,'ALL - prices'!$J$1:$DY$1,0))</f>
        <v>7.3524000000000003</v>
      </c>
      <c r="I1675" s="14">
        <f t="shared" si="123"/>
        <v>1.0694499661040702</v>
      </c>
      <c r="J1675" s="6">
        <f>INDEX('market cap'!$B$3:$DQ$219,MATCH(A1675,'market cap'!$A$3:$A$219,0),MATCH(G1675,'market cap'!$B$1:$DQ$1,0))</f>
        <v>1737.3382999999999</v>
      </c>
      <c r="K1675">
        <f t="shared" si="121"/>
        <v>7.4601095083599533</v>
      </c>
      <c r="L1675">
        <f>INDEX('PB2'!$D$2:$AQ$224,MATCH(A1675,'PB2'!$B$2:$B$224,0),MATCH(G1675,'PB2'!$D$1:$AQ$1,0))</f>
        <v>0.78016299009323098</v>
      </c>
      <c r="M1675" s="16">
        <f t="shared" si="122"/>
        <v>1.2817834384587996</v>
      </c>
      <c r="N1675" s="6">
        <f>INDEX('ROA2'!$D$2:$AQ$224,MATCH(A1675,'ROA2'!$B$2:$B$224,0),MATCH(G1675,'ROA2'!$D$1:$AQ$1,0))</f>
        <v>-9.6939697265625</v>
      </c>
      <c r="O1675" s="6">
        <v>2219.7870079999998</v>
      </c>
      <c r="P1675" s="28">
        <v>-4.9711742210244901E-2</v>
      </c>
    </row>
    <row r="1676" spans="1:16" x14ac:dyDescent="0.3">
      <c r="A1676" t="s">
        <v>491</v>
      </c>
      <c r="B1676" t="str">
        <f>VLOOKUP(A1676,Sheet3!L:L,1,FALSE)</f>
        <v>CG CN EQUITY</v>
      </c>
      <c r="C1676" t="str">
        <f>VLOOKUP(A1676,'ALL - prices'!B:C,2,FALSE)</f>
        <v>Centerra Gold Inc</v>
      </c>
      <c r="D1676" t="str">
        <f>VLOOKUP(A1676,'ALL - prices'!B:I,8,FALSE)</f>
        <v>Materials</v>
      </c>
      <c r="E1676">
        <v>2023</v>
      </c>
      <c r="F1676" t="s">
        <v>681</v>
      </c>
      <c r="G1676" t="str">
        <f t="shared" si="120"/>
        <v>2023-Q3</v>
      </c>
      <c r="H1676" s="4">
        <f>INDEX('ALL - prices'!$J$3:$DY$219,MATCH('COMBINED DATA'!A1676,'ALL - prices'!$B$3:$B$219,0),MATCH('COMBINED DATA'!G1676,'ALL - prices'!$J$1:$DY$1,0))</f>
        <v>6.2016999999999998</v>
      </c>
      <c r="I1676" s="14">
        <f t="shared" si="123"/>
        <v>0.93136584424882873</v>
      </c>
      <c r="J1676" s="6">
        <f>INDEX('market cap'!$B$3:$DQ$219,MATCH(A1676,'market cap'!$A$3:$A$219,0),MATCH(G1676,'market cap'!$B$1:$DQ$1,0))</f>
        <v>1435.5595000000001</v>
      </c>
      <c r="K1676">
        <f t="shared" si="121"/>
        <v>7.2693099476746168</v>
      </c>
      <c r="L1676">
        <f>INDEX('PB2'!$D$2:$AQ$224,MATCH(A1676,'PB2'!$B$2:$B$224,0),MATCH(G1676,'PB2'!$D$1:$AQ$1,0))</f>
        <v>0.617146015167236</v>
      </c>
      <c r="M1676" s="16">
        <f t="shared" si="122"/>
        <v>1.620362078703558</v>
      </c>
      <c r="N1676" s="6">
        <f>INDEX('ROA2'!$D$2:$AQ$224,MATCH(A1676,'ROA2'!$B$2:$B$224,0),MATCH(G1676,'ROA2'!$D$1:$AQ$1,0))</f>
        <v>-11.640700340271</v>
      </c>
      <c r="O1676" s="6">
        <v>2152.3200000000002</v>
      </c>
      <c r="P1676" s="28">
        <v>-3.0393460163903992E-2</v>
      </c>
    </row>
    <row r="1677" spans="1:16" x14ac:dyDescent="0.3">
      <c r="A1677" t="s">
        <v>491</v>
      </c>
      <c r="B1677" t="str">
        <f>VLOOKUP(A1677,Sheet3!L:L,1,FALSE)</f>
        <v>CG CN EQUITY</v>
      </c>
      <c r="C1677" t="str">
        <f>VLOOKUP(A1677,'ALL - prices'!B:C,2,FALSE)</f>
        <v>Centerra Gold Inc</v>
      </c>
      <c r="D1677" t="str">
        <f>VLOOKUP(A1677,'ALL - prices'!B:I,8,FALSE)</f>
        <v>Materials</v>
      </c>
      <c r="E1677">
        <v>2023</v>
      </c>
      <c r="F1677" t="s">
        <v>682</v>
      </c>
      <c r="G1677" t="str">
        <f t="shared" si="120"/>
        <v>2023-Q4</v>
      </c>
      <c r="H1677" s="4">
        <f>INDEX('ALL - prices'!$J$3:$DY$219,MATCH('COMBINED DATA'!A1677,'ALL - prices'!$B$3:$B$219,0),MATCH('COMBINED DATA'!G1677,'ALL - prices'!$J$1:$DY$1,0))</f>
        <v>7.4576000000000002</v>
      </c>
      <c r="I1677" s="14">
        <f t="shared" si="123"/>
        <v>0.80172044587457891</v>
      </c>
      <c r="J1677" s="6">
        <f>INDEX('market cap'!$B$3:$DQ$219,MATCH(A1677,'market cap'!$A$3:$A$219,0),MATCH(G1677,'market cap'!$B$1:$DQ$1,0))</f>
        <v>1706.4075</v>
      </c>
      <c r="K1677">
        <f t="shared" si="121"/>
        <v>7.4421455623654849</v>
      </c>
      <c r="L1677">
        <f>INDEX('PB2'!$D$2:$AQ$224,MATCH(A1677,'PB2'!$B$2:$B$224,0),MATCH(G1677,'PB2'!$D$1:$AQ$1,0))</f>
        <v>0.77089601755142201</v>
      </c>
      <c r="M1677" s="16">
        <f t="shared" si="122"/>
        <v>1.2971918095728077</v>
      </c>
      <c r="N1677" s="6">
        <f>INDEX('ROA2'!$D$2:$AQ$224,MATCH(A1677,'ROA2'!$B$2:$B$224,0),MATCH(G1677,'ROA2'!$D$1:$AQ$1,0))</f>
        <v>-7.86173295974731</v>
      </c>
      <c r="O1677" s="6">
        <v>2195.2791040000002</v>
      </c>
      <c r="P1677" s="28">
        <v>1.9959440975319664E-2</v>
      </c>
    </row>
    <row r="1678" spans="1:16" x14ac:dyDescent="0.3">
      <c r="A1678" t="s">
        <v>491</v>
      </c>
      <c r="B1678" t="str">
        <f>VLOOKUP(A1678,Sheet3!L:L,1,FALSE)</f>
        <v>CG CN EQUITY</v>
      </c>
      <c r="C1678" t="str">
        <f>VLOOKUP(A1678,'ALL - prices'!B:C,2,FALSE)</f>
        <v>Centerra Gold Inc</v>
      </c>
      <c r="D1678" t="str">
        <f>VLOOKUP(A1678,'ALL - prices'!B:I,8,FALSE)</f>
        <v>Materials</v>
      </c>
      <c r="E1678" s="18">
        <v>2024</v>
      </c>
      <c r="F1678" t="s">
        <v>679</v>
      </c>
      <c r="G1678" t="str">
        <f t="shared" si="120"/>
        <v>2024-Q1</v>
      </c>
      <c r="H1678" s="4">
        <f>INDEX('ALL - prices'!$J$3:$DY$219,MATCH('COMBINED DATA'!A1678,'ALL - prices'!$B$3:$B$219,0),MATCH('COMBINED DATA'!G1678,'ALL - prices'!$J$1:$DY$1,0))</f>
        <v>7.6120000000000001</v>
      </c>
      <c r="I1678" s="14" t="s">
        <v>769</v>
      </c>
      <c r="J1678" s="6">
        <f>INDEX('market cap'!$B$3:$DQ$219,MATCH(A1678,'market cap'!$A$3:$A$219,0),MATCH(G1678,'market cap'!$B$1:$DQ$1,0))</f>
        <v>1722.6094000000001</v>
      </c>
      <c r="K1678">
        <f t="shared" si="121"/>
        <v>7.4515955132077103</v>
      </c>
      <c r="L1678">
        <f>INDEX('PB2'!$D$2:$AQ$224,MATCH(A1678,'PB2'!$B$2:$B$224,0),MATCH(G1678,'PB2'!$D$1:$AQ$1,0))</f>
        <v>0.73738497495651201</v>
      </c>
      <c r="M1678" s="16">
        <f t="shared" si="122"/>
        <v>1.3561437159185077</v>
      </c>
      <c r="N1678" s="6">
        <f>INDEX('ROA2'!$D$2:$AQ$224,MATCH(A1678,'ROA2'!$B$2:$B$224,0),MATCH(G1678,'ROA2'!$D$1:$AQ$1,0))</f>
        <v>-3.5210618972778298</v>
      </c>
      <c r="O1678" s="6">
        <v>2280.7659520000002</v>
      </c>
      <c r="P1678" s="28">
        <v>3.8941220660386702E-2</v>
      </c>
    </row>
    <row r="1679" spans="1:16" x14ac:dyDescent="0.3">
      <c r="A1679" t="s">
        <v>491</v>
      </c>
      <c r="B1679" t="str">
        <f>VLOOKUP(A1679,Sheet3!L:L,1,FALSE)</f>
        <v>CG CN EQUITY</v>
      </c>
      <c r="C1679" t="str">
        <f>VLOOKUP(A1679,'ALL - prices'!B:C,2,FALSE)</f>
        <v>Centerra Gold Inc</v>
      </c>
      <c r="D1679" t="str">
        <f>VLOOKUP(A1679,'ALL - prices'!B:I,8,FALSE)</f>
        <v>Materials</v>
      </c>
      <c r="E1679" s="18">
        <v>2024</v>
      </c>
      <c r="F1679" t="s">
        <v>680</v>
      </c>
      <c r="G1679" t="str">
        <f t="shared" si="120"/>
        <v>2024-Q2</v>
      </c>
      <c r="H1679" s="4">
        <f>INDEX('ALL - prices'!$J$3:$DY$219,MATCH('COMBINED DATA'!A1679,'ALL - prices'!$B$3:$B$219,0),MATCH('COMBINED DATA'!G1679,'ALL - prices'!$J$1:$DY$1,0))</f>
        <v>8.8164999999999996</v>
      </c>
      <c r="I1679" s="14" t="s">
        <v>769</v>
      </c>
      <c r="J1679" s="6">
        <f>INDEX('market cap'!$B$3:$DQ$219,MATCH(A1679,'market cap'!$A$3:$A$219,0),MATCH(G1679,'market cap'!$B$1:$DQ$1,0))</f>
        <v>1968.9105999999999</v>
      </c>
      <c r="K1679">
        <f t="shared" si="121"/>
        <v>7.5852356738500903</v>
      </c>
      <c r="L1679">
        <f>INDEX('PB2'!$D$2:$AQ$224,MATCH(A1679,'PB2'!$B$2:$B$224,0),MATCH(G1679,'PB2'!$D$1:$AQ$1,0))</f>
        <v>0.82748597860336304</v>
      </c>
      <c r="M1679" s="16">
        <f t="shared" si="122"/>
        <v>1.2084796913269846</v>
      </c>
      <c r="N1679" s="6">
        <f>INDEX('ROA2'!$D$2:$AQ$224,MATCH(A1679,'ROA2'!$B$2:$B$224,0),MATCH(G1679,'ROA2'!$D$1:$AQ$1,0))</f>
        <v>2.57774806022644</v>
      </c>
      <c r="O1679" s="6">
        <v>2326.9729280000001</v>
      </c>
      <c r="P1679" s="28">
        <v>2.025941151895972E-2</v>
      </c>
    </row>
    <row r="1680" spans="1:16" x14ac:dyDescent="0.3">
      <c r="A1680" t="s">
        <v>491</v>
      </c>
      <c r="B1680" t="str">
        <f>VLOOKUP(A1680,Sheet3!L:L,1,FALSE)</f>
        <v>CG CN EQUITY</v>
      </c>
      <c r="C1680" t="str">
        <f>VLOOKUP(A1680,'ALL - prices'!B:C,2,FALSE)</f>
        <v>Centerra Gold Inc</v>
      </c>
      <c r="D1680" t="str">
        <f>VLOOKUP(A1680,'ALL - prices'!B:I,8,FALSE)</f>
        <v>Materials</v>
      </c>
      <c r="E1680" s="18">
        <v>2024</v>
      </c>
      <c r="F1680" t="s">
        <v>681</v>
      </c>
      <c r="G1680" t="str">
        <f t="shared" si="120"/>
        <v>2024-Q3</v>
      </c>
      <c r="H1680" s="4">
        <f>INDEX('ALL - prices'!$J$3:$DY$219,MATCH('COMBINED DATA'!A1680,'ALL - prices'!$B$3:$B$219,0),MATCH('COMBINED DATA'!G1680,'ALL - prices'!$J$1:$DY$1,0))</f>
        <v>9.3740000000000006</v>
      </c>
      <c r="I1680" s="14" t="s">
        <v>769</v>
      </c>
      <c r="J1680" s="6">
        <f>INDEX('market cap'!$B$3:$DQ$219,MATCH(A1680,'market cap'!$A$3:$A$219,0),MATCH(G1680,'market cap'!$B$1:$DQ$1,0))</f>
        <v>2063.4524999999999</v>
      </c>
      <c r="K1680">
        <f t="shared" si="121"/>
        <v>7.632135829785458</v>
      </c>
      <c r="L1680">
        <f>INDEX('PB2'!$D$2:$AQ$224,MATCH(A1680,'PB2'!$B$2:$B$224,0),MATCH(G1680,'PB2'!$D$1:$AQ$1,0))</f>
        <v>0.87254697084426902</v>
      </c>
      <c r="M1680" s="16">
        <f t="shared" si="122"/>
        <v>1.1460701067272154</v>
      </c>
      <c r="N1680" s="6">
        <f>INDEX('ROA2'!$D$2:$AQ$224,MATCH(A1680,'ROA2'!$B$2:$B$224,0),MATCH(G1680,'ROA2'!$D$1:$AQ$1,0))</f>
        <v>6.13075876235962</v>
      </c>
      <c r="O1680" s="6">
        <v>2282.8569600000001</v>
      </c>
      <c r="P1680" s="28">
        <v>-1.8958522236834575E-2</v>
      </c>
    </row>
    <row r="1681" spans="1:16" x14ac:dyDescent="0.3">
      <c r="A1681" t="s">
        <v>491</v>
      </c>
      <c r="B1681" t="str">
        <f>VLOOKUP(A1681,Sheet3!L:L,1,FALSE)</f>
        <v>CG CN EQUITY</v>
      </c>
      <c r="C1681" t="str">
        <f>VLOOKUP(A1681,'ALL - prices'!B:C,2,FALSE)</f>
        <v>Centerra Gold Inc</v>
      </c>
      <c r="D1681" t="str">
        <f>VLOOKUP(A1681,'ALL - prices'!B:I,8,FALSE)</f>
        <v>Materials</v>
      </c>
      <c r="E1681" s="18">
        <v>2024</v>
      </c>
      <c r="F1681" t="s">
        <v>682</v>
      </c>
      <c r="G1681" t="str">
        <f t="shared" si="120"/>
        <v>2024-Q4</v>
      </c>
      <c r="H1681" s="4">
        <f>INDEX('ALL - prices'!$J$3:$DY$219,MATCH('COMBINED DATA'!A1681,'ALL - prices'!$B$3:$B$219,0),MATCH('COMBINED DATA'!G1681,'ALL - prices'!$J$1:$DY$1,0))</f>
        <v>7.9619</v>
      </c>
      <c r="I1681" s="14" t="s">
        <v>769</v>
      </c>
      <c r="J1681" s="6">
        <f>INDEX('market cap'!$B$3:$DQ$219,MATCH(A1681,'market cap'!$A$3:$A$219,0),MATCH(G1681,'market cap'!$B$1:$DQ$1,0))</f>
        <v>1718.4837</v>
      </c>
      <c r="K1681">
        <f t="shared" si="121"/>
        <v>7.4491976112289029</v>
      </c>
      <c r="L1681">
        <f>INDEX('PB2'!$D$2:$AQ$224,MATCH(A1681,'PB2'!$B$2:$B$224,0),MATCH(G1681,'PB2'!$D$1:$AQ$1,0))</f>
        <v>0.68995559288430497</v>
      </c>
      <c r="M1681" s="16">
        <f t="shared" si="122"/>
        <v>1.4493686409868478</v>
      </c>
      <c r="N1681" s="6">
        <f>INDEX('ROA2'!$D$2:$AQ$224,MATCH(A1681,'ROA2'!$B$2:$B$224,0),MATCH(G1681,'ROA2'!$D$1:$AQ$1,0))</f>
        <v>4.5975408554077104</v>
      </c>
      <c r="O1681" s="6">
        <v>2334.2730240000001</v>
      </c>
      <c r="P1681" s="28">
        <v>2.2522683155759355E-2</v>
      </c>
    </row>
    <row r="1682" spans="1:16" x14ac:dyDescent="0.3">
      <c r="A1682" t="s">
        <v>492</v>
      </c>
      <c r="B1682" t="e">
        <f>VLOOKUP(A1682,Sheet3!L:L,1,FALSE)</f>
        <v>#N/A</v>
      </c>
      <c r="C1682" t="str">
        <f>VLOOKUP(A1682,'ALL - prices'!B:C,2,FALSE)</f>
        <v>Choice Properties Real Estate</v>
      </c>
      <c r="D1682" t="str">
        <f>VLOOKUP(A1682,'ALL - prices'!B:I,8,FALSE)</f>
        <v>Real Estate</v>
      </c>
      <c r="E1682">
        <v>2015</v>
      </c>
      <c r="F1682" t="s">
        <v>679</v>
      </c>
      <c r="G1682" t="str">
        <f t="shared" si="120"/>
        <v>2015-Q1</v>
      </c>
      <c r="H1682" s="4">
        <f>INDEX('ALL - prices'!$J$3:$DY$219,MATCH('COMBINED DATA'!A1682,'ALL - prices'!$B$3:$B$219,0),MATCH('COMBINED DATA'!G1682,'ALL - prices'!$J$1:$DY$1,0))</f>
        <v>6.2493999999999996</v>
      </c>
      <c r="I1682" s="14">
        <f t="shared" ref="I1682:I1717" si="124">STDEV(H1683:H1686)</f>
        <v>0.49344714255936273</v>
      </c>
      <c r="J1682" s="15">
        <f>INDEX(MarketCap2!$E$2:$AR$224,MATCH(A1682,MarketCap2!$B$2:$B$224,0),MATCH(G1682,MarketCap2!$E$1:$AR$1,0))</f>
        <v>4188980992</v>
      </c>
      <c r="K1682">
        <f t="shared" si="121"/>
        <v>22.155723341302544</v>
      </c>
      <c r="L1682">
        <f>INDEX('PB2'!$D$2:$AQ$224,MATCH(A1682,'PB2'!$B$2:$B$224,0),MATCH(G1682,'PB2'!$D$1:$AQ$1,0))</f>
        <v>5.5316128730773899</v>
      </c>
      <c r="M1682" s="16">
        <f t="shared" si="122"/>
        <v>0.1807791005887352</v>
      </c>
      <c r="N1682" s="6">
        <f>INDEX('ROA2'!$D$2:$AQ$224,MATCH(A1682,'ROA2'!$B$2:$B$224,0),MATCH(G1682,'ROA2'!$D$1:$AQ$1,0))</f>
        <v>2.5525789260864298</v>
      </c>
      <c r="O1682" s="6">
        <v>8192.4377600000007</v>
      </c>
      <c r="P1682" s="28">
        <v>5.3766344936063935E-2</v>
      </c>
    </row>
    <row r="1683" spans="1:16" x14ac:dyDescent="0.3">
      <c r="A1683" t="s">
        <v>492</v>
      </c>
      <c r="B1683" t="e">
        <f>VLOOKUP(A1683,Sheet3!L:L,1,FALSE)</f>
        <v>#N/A</v>
      </c>
      <c r="C1683" t="str">
        <f>VLOOKUP(A1683,'ALL - prices'!B:C,2,FALSE)</f>
        <v>Choice Properties Real Estate</v>
      </c>
      <c r="D1683" t="str">
        <f>VLOOKUP(A1683,'ALL - prices'!B:I,8,FALSE)</f>
        <v>Real Estate</v>
      </c>
      <c r="E1683">
        <v>2015</v>
      </c>
      <c r="F1683" t="s">
        <v>680</v>
      </c>
      <c r="G1683" t="str">
        <f t="shared" si="120"/>
        <v>2015-Q2</v>
      </c>
      <c r="H1683" s="4">
        <f>INDEX('ALL - prices'!$J$3:$DY$219,MATCH('COMBINED DATA'!A1683,'ALL - prices'!$B$3:$B$219,0),MATCH('COMBINED DATA'!G1683,'ALL - prices'!$J$1:$DY$1,0))</f>
        <v>6.0553999999999997</v>
      </c>
      <c r="I1683" s="14">
        <f t="shared" si="124"/>
        <v>0.82446571790463208</v>
      </c>
      <c r="J1683" s="15">
        <f>INDEX(MarketCap2!$E$2:$AR$224,MATCH(A1683,MarketCap2!$B$2:$B$224,0),MATCH(G1683,MarketCap2!$E$1:$AR$1,0))</f>
        <v>4357690880</v>
      </c>
      <c r="K1683">
        <f t="shared" si="121"/>
        <v>22.195208139333065</v>
      </c>
      <c r="L1683">
        <f>INDEX('PB2'!$D$2:$AQ$224,MATCH(A1683,'PB2'!$B$2:$B$224,0),MATCH(G1683,'PB2'!$D$1:$AQ$1,0))</f>
        <v>4.4315829277038601</v>
      </c>
      <c r="M1683" s="16">
        <f t="shared" si="122"/>
        <v>0.22565300397484175</v>
      </c>
      <c r="N1683" s="6">
        <f>INDEX('ROA2'!$D$2:$AQ$224,MATCH(A1683,'ROA2'!$B$2:$B$224,0),MATCH(G1683,'ROA2'!$D$1:$AQ$1,0))</f>
        <v>-4.194900020957E-2</v>
      </c>
      <c r="O1683" s="6">
        <v>8159.4941440000002</v>
      </c>
      <c r="P1683" s="28">
        <v>-4.0212226159165197E-3</v>
      </c>
    </row>
    <row r="1684" spans="1:16" x14ac:dyDescent="0.3">
      <c r="A1684" t="s">
        <v>492</v>
      </c>
      <c r="B1684" t="e">
        <f>VLOOKUP(A1684,Sheet3!L:L,1,FALSE)</f>
        <v>#N/A</v>
      </c>
      <c r="C1684" t="str">
        <f>VLOOKUP(A1684,'ALL - prices'!B:C,2,FALSE)</f>
        <v>Choice Properties Real Estate</v>
      </c>
      <c r="D1684" t="str">
        <f>VLOOKUP(A1684,'ALL - prices'!B:I,8,FALSE)</f>
        <v>Real Estate</v>
      </c>
      <c r="E1684">
        <v>2015</v>
      </c>
      <c r="F1684" t="s">
        <v>681</v>
      </c>
      <c r="G1684" t="str">
        <f t="shared" si="120"/>
        <v>2015-Q3</v>
      </c>
      <c r="H1684" s="4">
        <f>INDEX('ALL - prices'!$J$3:$DY$219,MATCH('COMBINED DATA'!A1684,'ALL - prices'!$B$3:$B$219,0),MATCH('COMBINED DATA'!G1684,'ALL - prices'!$J$1:$DY$1,0))</f>
        <v>6.5416999999999996</v>
      </c>
      <c r="I1684" s="14">
        <f t="shared" si="124"/>
        <v>0.78546470480856134</v>
      </c>
      <c r="J1684" s="15">
        <f>INDEX(MarketCap2!$E$2:$AR$224,MATCH(A1684,MarketCap2!$B$2:$B$224,0),MATCH(G1684,MarketCap2!$E$1:$AR$1,0))</f>
        <v>4640133632</v>
      </c>
      <c r="K1684">
        <f t="shared" si="121"/>
        <v>22.258009002769864</v>
      </c>
      <c r="L1684">
        <f>INDEX('PB2'!$D$2:$AQ$224,MATCH(A1684,'PB2'!$B$2:$B$224,0),MATCH(G1684,'PB2'!$D$1:$AQ$1,0))</f>
        <v>5.8028478622436497</v>
      </c>
      <c r="M1684" s="16">
        <f t="shared" si="122"/>
        <v>0.17232917762785421</v>
      </c>
      <c r="N1684" s="6">
        <f>INDEX('ROA2'!$D$2:$AQ$224,MATCH(A1684,'ROA2'!$B$2:$B$224,0),MATCH(G1684,'ROA2'!$D$1:$AQ$1,0))</f>
        <v>2.31107902526856</v>
      </c>
      <c r="O1684" s="6">
        <v>8464.8591359999991</v>
      </c>
      <c r="P1684" s="28">
        <v>3.7424500417657131E-2</v>
      </c>
    </row>
    <row r="1685" spans="1:16" x14ac:dyDescent="0.3">
      <c r="A1685" t="s">
        <v>492</v>
      </c>
      <c r="B1685" t="e">
        <f>VLOOKUP(A1685,Sheet3!L:L,1,FALSE)</f>
        <v>#N/A</v>
      </c>
      <c r="C1685" t="str">
        <f>VLOOKUP(A1685,'ALL - prices'!B:C,2,FALSE)</f>
        <v>Choice Properties Real Estate</v>
      </c>
      <c r="D1685" t="str">
        <f>VLOOKUP(A1685,'ALL - prices'!B:I,8,FALSE)</f>
        <v>Real Estate</v>
      </c>
      <c r="E1685">
        <v>2015</v>
      </c>
      <c r="F1685" t="s">
        <v>682</v>
      </c>
      <c r="G1685" t="str">
        <f t="shared" si="120"/>
        <v>2015-Q4</v>
      </c>
      <c r="H1685" s="4">
        <f>INDEX('ALL - prices'!$J$3:$DY$219,MATCH('COMBINED DATA'!A1685,'ALL - prices'!$B$3:$B$219,0),MATCH('COMBINED DATA'!G1685,'ALL - prices'!$J$1:$DY$1,0))</f>
        <v>6.8060999999999998</v>
      </c>
      <c r="I1685" s="14">
        <f t="shared" si="124"/>
        <v>0.53592512536734105</v>
      </c>
      <c r="J1685" s="15">
        <f>INDEX(MarketCap2!$E$2:$AR$224,MATCH(A1685,MarketCap2!$B$2:$B$224,0),MATCH(G1685,MarketCap2!$E$1:$AR$1,0))</f>
        <v>4761180672</v>
      </c>
      <c r="K1685">
        <f t="shared" si="121"/>
        <v>22.283761514768955</v>
      </c>
      <c r="L1685">
        <f>INDEX('PB2'!$D$2:$AQ$224,MATCH(A1685,'PB2'!$B$2:$B$224,0),MATCH(G1685,'PB2'!$D$1:$AQ$1,0))</f>
        <v>5.7644591331481898</v>
      </c>
      <c r="M1685" s="16">
        <f t="shared" si="122"/>
        <v>0.17347681315833391</v>
      </c>
      <c r="N1685" s="6">
        <f>INDEX('ROA2'!$D$2:$AQ$224,MATCH(A1685,'ROA2'!$B$2:$B$224,0),MATCH(G1685,'ROA2'!$D$1:$AQ$1,0))</f>
        <v>-1.32698094844818</v>
      </c>
      <c r="O1685" s="6">
        <v>8602.5881599999993</v>
      </c>
      <c r="P1685" s="28">
        <v>1.6270681152183112E-2</v>
      </c>
    </row>
    <row r="1686" spans="1:16" x14ac:dyDescent="0.3">
      <c r="A1686" t="s">
        <v>492</v>
      </c>
      <c r="B1686" t="e">
        <f>VLOOKUP(A1686,Sheet3!L:L,1,FALSE)</f>
        <v>#N/A</v>
      </c>
      <c r="C1686" t="str">
        <f>VLOOKUP(A1686,'ALL - prices'!B:C,2,FALSE)</f>
        <v>Choice Properties Real Estate</v>
      </c>
      <c r="D1686" t="str">
        <f>VLOOKUP(A1686,'ALL - prices'!B:I,8,FALSE)</f>
        <v>Real Estate</v>
      </c>
      <c r="E1686">
        <v>2016</v>
      </c>
      <c r="F1686" t="s">
        <v>679</v>
      </c>
      <c r="G1686" t="str">
        <f t="shared" si="120"/>
        <v>2016-Q1</v>
      </c>
      <c r="H1686" s="4">
        <f>INDEX('ALL - prices'!$J$3:$DY$219,MATCH('COMBINED DATA'!A1686,'ALL - prices'!$B$3:$B$219,0),MATCH('COMBINED DATA'!G1686,'ALL - prices'!$J$1:$DY$1,0))</f>
        <v>7.2340999999999998</v>
      </c>
      <c r="I1686" s="14">
        <f t="shared" si="124"/>
        <v>0.14525578301740691</v>
      </c>
      <c r="J1686" s="15">
        <f>INDEX(MarketCap2!$E$2:$AR$224,MATCH(A1686,MarketCap2!$B$2:$B$224,0),MATCH(G1686,MarketCap2!$E$1:$AR$1,0))</f>
        <v>4991170048</v>
      </c>
      <c r="K1686">
        <f t="shared" si="121"/>
        <v>22.330936197781153</v>
      </c>
      <c r="L1686">
        <f>INDEX('PB2'!$D$2:$AQ$224,MATCH(A1686,'PB2'!$B$2:$B$224,0),MATCH(G1686,'PB2'!$D$1:$AQ$1,0))</f>
        <v>7.3024840354919398</v>
      </c>
      <c r="M1686" s="16">
        <f t="shared" si="122"/>
        <v>0.13693970368709391</v>
      </c>
      <c r="N1686" s="6">
        <f>INDEX('ROA2'!$D$2:$AQ$224,MATCH(A1686,'ROA2'!$B$2:$B$224,0),MATCH(G1686,'ROA2'!$D$1:$AQ$1,0))</f>
        <v>-1.8162709474563601</v>
      </c>
      <c r="O1686" s="6">
        <v>8905.8887680000007</v>
      </c>
      <c r="P1686" s="28">
        <v>3.5256902034468823E-2</v>
      </c>
    </row>
    <row r="1687" spans="1:16" x14ac:dyDescent="0.3">
      <c r="A1687" t="s">
        <v>492</v>
      </c>
      <c r="B1687" t="e">
        <f>VLOOKUP(A1687,Sheet3!L:L,1,FALSE)</f>
        <v>#N/A</v>
      </c>
      <c r="C1687" t="str">
        <f>VLOOKUP(A1687,'ALL - prices'!B:C,2,FALSE)</f>
        <v>Choice Properties Real Estate</v>
      </c>
      <c r="D1687" t="str">
        <f>VLOOKUP(A1687,'ALL - prices'!B:I,8,FALSE)</f>
        <v>Real Estate</v>
      </c>
      <c r="E1687">
        <v>2016</v>
      </c>
      <c r="F1687" t="s">
        <v>680</v>
      </c>
      <c r="G1687" t="str">
        <f t="shared" si="120"/>
        <v>2016-Q2</v>
      </c>
      <c r="H1687" s="4">
        <f>INDEX('ALL - prices'!$J$3:$DY$219,MATCH('COMBINED DATA'!A1687,'ALL - prices'!$B$3:$B$219,0),MATCH('COMBINED DATA'!G1687,'ALL - prices'!$J$1:$DY$1,0))</f>
        <v>8.4077000000000002</v>
      </c>
      <c r="I1687" s="14">
        <f t="shared" si="124"/>
        <v>0.20533730583278476</v>
      </c>
      <c r="J1687" s="15">
        <f>INDEX(MarketCap2!$E$2:$AR$224,MATCH(A1687,MarketCap2!$B$2:$B$224,0),MATCH(G1687,MarketCap2!$E$1:$AR$1,0))</f>
        <v>5729556480</v>
      </c>
      <c r="K1687">
        <f t="shared" si="121"/>
        <v>22.468903961535922</v>
      </c>
      <c r="L1687">
        <f>INDEX('PB2'!$D$2:$AQ$224,MATCH(A1687,'PB2'!$B$2:$B$224,0),MATCH(G1687,'PB2'!$D$1:$AQ$1,0))</f>
        <v>47.614803314208999</v>
      </c>
      <c r="M1687" s="16">
        <f t="shared" si="122"/>
        <v>2.1001871905277501E-2</v>
      </c>
      <c r="N1687" s="6">
        <f>INDEX('ROA2'!$D$2:$AQ$224,MATCH(A1687,'ROA2'!$B$2:$B$224,0),MATCH(G1687,'ROA2'!$D$1:$AQ$1,0))</f>
        <v>-0.91040802001953103</v>
      </c>
      <c r="O1687" s="6">
        <v>8729.8478080000004</v>
      </c>
      <c r="P1687" s="28">
        <v>-1.9766804255689559E-2</v>
      </c>
    </row>
    <row r="1688" spans="1:16" x14ac:dyDescent="0.3">
      <c r="A1688" t="s">
        <v>492</v>
      </c>
      <c r="B1688" t="e">
        <f>VLOOKUP(A1688,Sheet3!L:L,1,FALSE)</f>
        <v>#N/A</v>
      </c>
      <c r="C1688" t="str">
        <f>VLOOKUP(A1688,'ALL - prices'!B:C,2,FALSE)</f>
        <v>Choice Properties Real Estate</v>
      </c>
      <c r="D1688" t="str">
        <f>VLOOKUP(A1688,'ALL - prices'!B:I,8,FALSE)</f>
        <v>Real Estate</v>
      </c>
      <c r="E1688">
        <v>2016</v>
      </c>
      <c r="F1688" t="s">
        <v>681</v>
      </c>
      <c r="G1688" t="str">
        <f t="shared" si="120"/>
        <v>2016-Q3</v>
      </c>
      <c r="H1688" s="4">
        <f>INDEX('ALL - prices'!$J$3:$DY$219,MATCH('COMBINED DATA'!A1688,'ALL - prices'!$B$3:$B$219,0),MATCH('COMBINED DATA'!G1688,'ALL - prices'!$J$1:$DY$1,0))</f>
        <v>8.2789999999999999</v>
      </c>
      <c r="I1688" s="14">
        <f t="shared" si="124"/>
        <v>0.18954453082763048</v>
      </c>
      <c r="J1688" s="15">
        <f>INDEX(MarketCap2!$E$2:$AR$224,MATCH(A1688,MarketCap2!$B$2:$B$224,0),MATCH(G1688,MarketCap2!$E$1:$AR$1,0))</f>
        <v>5572195328</v>
      </c>
      <c r="K1688">
        <f t="shared" si="121"/>
        <v>22.441054947525931</v>
      </c>
      <c r="L1688">
        <f>INDEX('PB2'!$D$2:$AQ$224,MATCH(A1688,'PB2'!$B$2:$B$224,0),MATCH(G1688,'PB2'!$D$1:$AQ$1,0))</f>
        <v>17.414451599121101</v>
      </c>
      <c r="M1688" s="16">
        <f t="shared" si="122"/>
        <v>5.7423571124712851E-2</v>
      </c>
      <c r="N1688" s="6">
        <f>INDEX('ROA2'!$D$2:$AQ$224,MATCH(A1688,'ROA2'!$B$2:$B$224,0),MATCH(G1688,'ROA2'!$D$1:$AQ$1,0))</f>
        <v>-9.4785947799682599</v>
      </c>
      <c r="O1688" s="6">
        <v>8949.641216</v>
      </c>
      <c r="P1688" s="28">
        <v>2.5177232505540551E-2</v>
      </c>
    </row>
    <row r="1689" spans="1:16" x14ac:dyDescent="0.3">
      <c r="A1689" t="s">
        <v>492</v>
      </c>
      <c r="B1689" t="e">
        <f>VLOOKUP(A1689,Sheet3!L:L,1,FALSE)</f>
        <v>#N/A</v>
      </c>
      <c r="C1689" t="str">
        <f>VLOOKUP(A1689,'ALL - prices'!B:C,2,FALSE)</f>
        <v>Choice Properties Real Estate</v>
      </c>
      <c r="D1689" t="str">
        <f>VLOOKUP(A1689,'ALL - prices'!B:I,8,FALSE)</f>
        <v>Real Estate</v>
      </c>
      <c r="E1689">
        <v>2016</v>
      </c>
      <c r="F1689" t="s">
        <v>682</v>
      </c>
      <c r="G1689" t="str">
        <f t="shared" si="120"/>
        <v>2016-Q4</v>
      </c>
      <c r="H1689" s="4">
        <f>INDEX('ALL - prices'!$J$3:$DY$219,MATCH('COMBINED DATA'!A1689,'ALL - prices'!$B$3:$B$219,0),MATCH('COMBINED DATA'!G1689,'ALL - prices'!$J$1:$DY$1,0))</f>
        <v>8.1836000000000002</v>
      </c>
      <c r="I1689" s="14">
        <f t="shared" si="124"/>
        <v>9.4664284007573651E-2</v>
      </c>
      <c r="J1689" s="15">
        <f>INDEX(MarketCap2!$E$2:$AR$224,MATCH(A1689,MarketCap2!$B$2:$B$224,0),MATCH(G1689,MarketCap2!$E$1:$AR$1,0))</f>
        <v>5435009024</v>
      </c>
      <c r="K1689">
        <f t="shared" si="121"/>
        <v>22.41612701786779</v>
      </c>
      <c r="L1689">
        <f>INDEX('PB2'!$D$2:$AQ$224,MATCH(A1689,'PB2'!$B$2:$B$224,0),MATCH(G1689,'PB2'!$D$1:$AQ$1,0))</f>
        <v>9.7127847671508807</v>
      </c>
      <c r="M1689" s="16">
        <f t="shared" si="122"/>
        <v>0.10295708429389371</v>
      </c>
      <c r="N1689" s="6">
        <f>INDEX('ROA2'!$D$2:$AQ$224,MATCH(A1689,'ROA2'!$B$2:$B$224,0),MATCH(G1689,'ROA2'!$D$1:$AQ$1,0))</f>
        <v>-4.9356818199157697</v>
      </c>
      <c r="O1689" s="6">
        <v>9155.6474880000005</v>
      </c>
      <c r="P1689" s="28">
        <v>2.3018383310350631E-2</v>
      </c>
    </row>
    <row r="1690" spans="1:16" x14ac:dyDescent="0.3">
      <c r="A1690" t="s">
        <v>492</v>
      </c>
      <c r="B1690" t="e">
        <f>VLOOKUP(A1690,Sheet3!L:L,1,FALSE)</f>
        <v>#N/A</v>
      </c>
      <c r="C1690" t="str">
        <f>VLOOKUP(A1690,'ALL - prices'!B:C,2,FALSE)</f>
        <v>Choice Properties Real Estate</v>
      </c>
      <c r="D1690" t="str">
        <f>VLOOKUP(A1690,'ALL - prices'!B:I,8,FALSE)</f>
        <v>Real Estate</v>
      </c>
      <c r="E1690">
        <v>2017</v>
      </c>
      <c r="F1690" t="s">
        <v>679</v>
      </c>
      <c r="G1690" t="str">
        <f t="shared" ref="G1690:G1753" si="125">E1690&amp;"-"&amp;F1690</f>
        <v>2017-Q1</v>
      </c>
      <c r="H1690" s="4">
        <f>INDEX('ALL - prices'!$J$3:$DY$219,MATCH('COMBINED DATA'!A1690,'ALL - prices'!$B$3:$B$219,0),MATCH('COMBINED DATA'!G1690,'ALL - prices'!$J$1:$DY$1,0))</f>
        <v>8.5152000000000001</v>
      </c>
      <c r="I1690" s="14">
        <f t="shared" si="124"/>
        <v>0.49530145282107396</v>
      </c>
      <c r="J1690" s="15">
        <f>INDEX(MarketCap2!$E$2:$AR$224,MATCH(A1690,MarketCap2!$B$2:$B$224,0),MATCH(G1690,MarketCap2!$E$1:$AR$1,0))</f>
        <v>5584300032</v>
      </c>
      <c r="K1690">
        <f t="shared" ref="K1690:K1753" si="126">LN(J1690)</f>
        <v>22.443224931622069</v>
      </c>
      <c r="L1690">
        <f>INDEX('PB2'!$D$2:$AQ$224,MATCH(A1690,'PB2'!$B$2:$B$224,0),MATCH(G1690,'PB2'!$D$1:$AQ$1,0))</f>
        <v>9.7636766433715803</v>
      </c>
      <c r="M1690" s="16">
        <f t="shared" ref="M1690:M1753" si="127">1/L1690</f>
        <v>0.1024204340768378</v>
      </c>
      <c r="N1690" s="6">
        <f>INDEX('ROA2'!$D$2:$AQ$224,MATCH(A1690,'ROA2'!$B$2:$B$224,0),MATCH(G1690,'ROA2'!$D$1:$AQ$1,0))</f>
        <v>-2.4324679374694802</v>
      </c>
      <c r="O1690" s="6">
        <v>9435.3223679999992</v>
      </c>
      <c r="P1690" s="28">
        <v>3.0546706867707513E-2</v>
      </c>
    </row>
    <row r="1691" spans="1:16" x14ac:dyDescent="0.3">
      <c r="A1691" t="s">
        <v>492</v>
      </c>
      <c r="B1691" t="e">
        <f>VLOOKUP(A1691,Sheet3!L:L,1,FALSE)</f>
        <v>#N/A</v>
      </c>
      <c r="C1691" t="str">
        <f>VLOOKUP(A1691,'ALL - prices'!B:C,2,FALSE)</f>
        <v>Choice Properties Real Estate</v>
      </c>
      <c r="D1691" t="str">
        <f>VLOOKUP(A1691,'ALL - prices'!B:I,8,FALSE)</f>
        <v>Real Estate</v>
      </c>
      <c r="E1691">
        <v>2017</v>
      </c>
      <c r="F1691" t="s">
        <v>680</v>
      </c>
      <c r="G1691" t="str">
        <f t="shared" si="125"/>
        <v>2017-Q2</v>
      </c>
      <c r="H1691" s="4">
        <f>INDEX('ALL - prices'!$J$3:$DY$219,MATCH('COMBINED DATA'!A1691,'ALL - prices'!$B$3:$B$219,0),MATCH('COMBINED DATA'!G1691,'ALL - prices'!$J$1:$DY$1,0))</f>
        <v>8.6274999999999995</v>
      </c>
      <c r="I1691" s="14">
        <f t="shared" si="124"/>
        <v>0.44733263536954981</v>
      </c>
      <c r="J1691" s="15">
        <f>INDEX(MarketCap2!$E$2:$AR$224,MATCH(A1691,MarketCap2!$B$2:$B$224,0),MATCH(G1691,MarketCap2!$E$1:$AR$1,0))</f>
        <v>5584300032</v>
      </c>
      <c r="K1691">
        <f t="shared" si="126"/>
        <v>22.443224931622069</v>
      </c>
      <c r="L1691">
        <f>INDEX('PB2'!$D$2:$AQ$224,MATCH(A1691,'PB2'!$B$2:$B$224,0),MATCH(G1691,'PB2'!$D$1:$AQ$1,0))</f>
        <v>9.2927370071411097</v>
      </c>
      <c r="M1691" s="16">
        <f t="shared" si="127"/>
        <v>0.10761092229679357</v>
      </c>
      <c r="N1691" s="6">
        <f>INDEX('ROA2'!$D$2:$AQ$224,MATCH(A1691,'ROA2'!$B$2:$B$224,0),MATCH(G1691,'ROA2'!$D$1:$AQ$1,0))</f>
        <v>-0.730723977088928</v>
      </c>
      <c r="O1691" s="6">
        <v>9380.1400319999993</v>
      </c>
      <c r="P1691" s="28">
        <v>-5.8484844341038476E-3</v>
      </c>
    </row>
    <row r="1692" spans="1:16" x14ac:dyDescent="0.3">
      <c r="A1692" t="s">
        <v>492</v>
      </c>
      <c r="B1692" t="e">
        <f>VLOOKUP(A1692,Sheet3!L:L,1,FALSE)</f>
        <v>#N/A</v>
      </c>
      <c r="C1692" t="str">
        <f>VLOOKUP(A1692,'ALL - prices'!B:C,2,FALSE)</f>
        <v>Choice Properties Real Estate</v>
      </c>
      <c r="D1692" t="str">
        <f>VLOOKUP(A1692,'ALL - prices'!B:I,8,FALSE)</f>
        <v>Real Estate</v>
      </c>
      <c r="E1692">
        <v>2017</v>
      </c>
      <c r="F1692" t="s">
        <v>681</v>
      </c>
      <c r="G1692" t="str">
        <f t="shared" si="125"/>
        <v>2017-Q3</v>
      </c>
      <c r="H1692" s="4">
        <f>INDEX('ALL - prices'!$J$3:$DY$219,MATCH('COMBINED DATA'!A1692,'ALL - prices'!$B$3:$B$219,0),MATCH('COMBINED DATA'!G1692,'ALL - prices'!$J$1:$DY$1,0))</f>
        <v>8.4014000000000006</v>
      </c>
      <c r="I1692" s="14">
        <f t="shared" si="124"/>
        <v>0.40952026404888253</v>
      </c>
      <c r="J1692" s="15">
        <f>INDEX(MarketCap2!$E$2:$AR$224,MATCH(A1692,MarketCap2!$B$2:$B$224,0),MATCH(G1692,MarketCap2!$E$1:$AR$1,0))</f>
        <v>5362380800</v>
      </c>
      <c r="K1692">
        <f t="shared" si="126"/>
        <v>22.402673892515264</v>
      </c>
      <c r="L1692">
        <f>INDEX('PB2'!$D$2:$AQ$224,MATCH(A1692,'PB2'!$B$2:$B$224,0),MATCH(G1692,'PB2'!$D$1:$AQ$1,0))</f>
        <v>6.0529060363769496</v>
      </c>
      <c r="M1692" s="16">
        <f t="shared" si="127"/>
        <v>0.16520989983822115</v>
      </c>
      <c r="N1692" s="6">
        <f>INDEX('ROA2'!$D$2:$AQ$224,MATCH(A1692,'ROA2'!$B$2:$B$224,0),MATCH(G1692,'ROA2'!$D$1:$AQ$1,0))</f>
        <v>5.7958340644836399</v>
      </c>
      <c r="O1692" s="6">
        <v>9512.2073600000003</v>
      </c>
      <c r="P1692" s="28">
        <v>1.4079462305408897E-2</v>
      </c>
    </row>
    <row r="1693" spans="1:16" x14ac:dyDescent="0.3">
      <c r="A1693" t="s">
        <v>492</v>
      </c>
      <c r="B1693" t="e">
        <f>VLOOKUP(A1693,Sheet3!L:L,1,FALSE)</f>
        <v>#N/A</v>
      </c>
      <c r="C1693" t="str">
        <f>VLOOKUP(A1693,'ALL - prices'!B:C,2,FALSE)</f>
        <v>Choice Properties Real Estate</v>
      </c>
      <c r="D1693" t="str">
        <f>VLOOKUP(A1693,'ALL - prices'!B:I,8,FALSE)</f>
        <v>Real Estate</v>
      </c>
      <c r="E1693">
        <v>2017</v>
      </c>
      <c r="F1693" t="s">
        <v>682</v>
      </c>
      <c r="G1693" t="str">
        <f t="shared" si="125"/>
        <v>2017-Q4</v>
      </c>
      <c r="H1693" s="4">
        <f>INDEX('ALL - prices'!$J$3:$DY$219,MATCH('COMBINED DATA'!A1693,'ALL - prices'!$B$3:$B$219,0),MATCH('COMBINED DATA'!G1693,'ALL - prices'!$J$1:$DY$1,0))</f>
        <v>8.5566999999999993</v>
      </c>
      <c r="I1693" s="14">
        <f t="shared" si="124"/>
        <v>0.23019879814340213</v>
      </c>
      <c r="J1693" s="15">
        <f>INDEX(MarketCap2!$E$2:$AR$224,MATCH(A1693,MarketCap2!$B$2:$B$224,0),MATCH(G1693,MarketCap2!$E$1:$AR$1,0))</f>
        <v>5386590208</v>
      </c>
      <c r="K1693">
        <f t="shared" si="126"/>
        <v>22.407178407211109</v>
      </c>
      <c r="L1693">
        <f>INDEX('PB2'!$D$2:$AQ$224,MATCH(A1693,'PB2'!$B$2:$B$224,0),MATCH(G1693,'PB2'!$D$1:$AQ$1,0))</f>
        <v>5.9450201988220197</v>
      </c>
      <c r="M1693" s="16">
        <f t="shared" si="127"/>
        <v>0.16820800713143846</v>
      </c>
      <c r="N1693" s="6">
        <f>INDEX('ROA2'!$D$2:$AQ$224,MATCH(A1693,'ROA2'!$B$2:$B$224,0),MATCH(G1693,'ROA2'!$D$1:$AQ$1,0))</f>
        <v>6.6220960617065403</v>
      </c>
      <c r="O1693" s="6">
        <v>9702.00576</v>
      </c>
      <c r="P1693" s="28">
        <v>1.9953139457212134E-2</v>
      </c>
    </row>
    <row r="1694" spans="1:16" x14ac:dyDescent="0.3">
      <c r="A1694" t="s">
        <v>492</v>
      </c>
      <c r="B1694" t="e">
        <f>VLOOKUP(A1694,Sheet3!L:L,1,FALSE)</f>
        <v>#N/A</v>
      </c>
      <c r="C1694" t="str">
        <f>VLOOKUP(A1694,'ALL - prices'!B:C,2,FALSE)</f>
        <v>Choice Properties Real Estate</v>
      </c>
      <c r="D1694" t="str">
        <f>VLOOKUP(A1694,'ALL - prices'!B:I,8,FALSE)</f>
        <v>Real Estate</v>
      </c>
      <c r="E1694">
        <v>2018</v>
      </c>
      <c r="F1694" t="s">
        <v>679</v>
      </c>
      <c r="G1694" t="str">
        <f t="shared" si="125"/>
        <v>2018-Q1</v>
      </c>
      <c r="H1694" s="4">
        <f>INDEX('ALL - prices'!$J$3:$DY$219,MATCH('COMBINED DATA'!A1694,'ALL - prices'!$B$3:$B$219,0),MATCH('COMBINED DATA'!G1694,'ALL - prices'!$J$1:$DY$1,0))</f>
        <v>7.5560999999999998</v>
      </c>
      <c r="I1694" s="14">
        <f t="shared" si="124"/>
        <v>0.87483748014512186</v>
      </c>
      <c r="J1694" s="15">
        <f>INDEX(MarketCap2!$E$2:$AR$224,MATCH(A1694,MarketCap2!$B$2:$B$224,0),MATCH(G1694,MarketCap2!$E$1:$AR$1,0))</f>
        <v>4758519296</v>
      </c>
      <c r="K1694">
        <f t="shared" si="126"/>
        <v>22.283202384527819</v>
      </c>
      <c r="L1694">
        <f>INDEX('PB2'!$D$2:$AQ$224,MATCH(A1694,'PB2'!$B$2:$B$224,0),MATCH(G1694,'PB2'!$D$1:$AQ$1,0))</f>
        <v>3.1195650100707999</v>
      </c>
      <c r="M1694" s="16">
        <f t="shared" si="127"/>
        <v>0.32055751259285492</v>
      </c>
      <c r="N1694" s="6">
        <f>INDEX('ROA2'!$D$2:$AQ$224,MATCH(A1694,'ROA2'!$B$2:$B$224,0),MATCH(G1694,'ROA2'!$D$1:$AQ$1,0))</f>
        <v>4.1780929565429696</v>
      </c>
      <c r="O1694" s="6">
        <v>9923.5112960000006</v>
      </c>
      <c r="P1694" s="28">
        <v>2.2830901308390956E-2</v>
      </c>
    </row>
    <row r="1695" spans="1:16" x14ac:dyDescent="0.3">
      <c r="A1695" t="s">
        <v>492</v>
      </c>
      <c r="B1695" t="e">
        <f>VLOOKUP(A1695,Sheet3!L:L,1,FALSE)</f>
        <v>#N/A</v>
      </c>
      <c r="C1695" t="str">
        <f>VLOOKUP(A1695,'ALL - prices'!B:C,2,FALSE)</f>
        <v>Choice Properties Real Estate</v>
      </c>
      <c r="D1695" t="str">
        <f>VLOOKUP(A1695,'ALL - prices'!B:I,8,FALSE)</f>
        <v>Real Estate</v>
      </c>
      <c r="E1695">
        <v>2018</v>
      </c>
      <c r="F1695" t="s">
        <v>680</v>
      </c>
      <c r="G1695" t="str">
        <f t="shared" si="125"/>
        <v>2018-Q2</v>
      </c>
      <c r="H1695" s="4">
        <f>INDEX('ALL - prices'!$J$3:$DY$219,MATCH('COMBINED DATA'!A1695,'ALL - prices'!$B$3:$B$219,0),MATCH('COMBINED DATA'!G1695,'ALL - prices'!$J$1:$DY$1,0))</f>
        <v>8.0066000000000006</v>
      </c>
      <c r="I1695" s="14">
        <f t="shared" si="124"/>
        <v>0.97993765447944026</v>
      </c>
      <c r="J1695" s="15">
        <f>INDEX(MarketCap2!$E$2:$AR$224,MATCH(A1695,MarketCap2!$B$2:$B$224,0),MATCH(G1695,MarketCap2!$E$1:$AR$1,0))</f>
        <v>7177601024</v>
      </c>
      <c r="K1695">
        <f t="shared" si="126"/>
        <v>22.694231044956226</v>
      </c>
      <c r="L1695">
        <f>INDEX('PB2'!$D$2:$AQ$224,MATCH(A1695,'PB2'!$B$2:$B$224,0),MATCH(G1695,'PB2'!$D$1:$AQ$1,0))</f>
        <v>2.49675488471985</v>
      </c>
      <c r="M1695" s="16">
        <f t="shared" si="127"/>
        <v>0.40051989329028814</v>
      </c>
      <c r="N1695" s="6">
        <f>INDEX('ROA2'!$D$2:$AQ$224,MATCH(A1695,'ROA2'!$B$2:$B$224,0),MATCH(G1695,'ROA2'!$D$1:$AQ$1,0))</f>
        <v>9.8253240585327095</v>
      </c>
      <c r="O1695" s="6">
        <v>11121.087487999999</v>
      </c>
      <c r="P1695" s="28">
        <v>0.12068069015880713</v>
      </c>
    </row>
    <row r="1696" spans="1:16" x14ac:dyDescent="0.3">
      <c r="A1696" t="s">
        <v>492</v>
      </c>
      <c r="B1696" t="e">
        <f>VLOOKUP(A1696,Sheet3!L:L,1,FALSE)</f>
        <v>#N/A</v>
      </c>
      <c r="C1696" t="str">
        <f>VLOOKUP(A1696,'ALL - prices'!B:C,2,FALSE)</f>
        <v>Choice Properties Real Estate</v>
      </c>
      <c r="D1696" t="str">
        <f>VLOOKUP(A1696,'ALL - prices'!B:I,8,FALSE)</f>
        <v>Real Estate</v>
      </c>
      <c r="E1696">
        <v>2018</v>
      </c>
      <c r="F1696" t="s">
        <v>681</v>
      </c>
      <c r="G1696" t="str">
        <f t="shared" si="125"/>
        <v>2018-Q3</v>
      </c>
      <c r="H1696" s="4">
        <f>INDEX('ALL - prices'!$J$3:$DY$219,MATCH('COMBINED DATA'!A1696,'ALL - prices'!$B$3:$B$219,0),MATCH('COMBINED DATA'!G1696,'ALL - prices'!$J$1:$DY$1,0))</f>
        <v>8.0738000000000003</v>
      </c>
      <c r="I1696" s="14">
        <f t="shared" si="124"/>
        <v>1.0393133261918661</v>
      </c>
      <c r="J1696" s="15">
        <f>INDEX(MarketCap2!$E$2:$AR$224,MATCH(A1696,MarketCap2!$B$2:$B$224,0),MATCH(G1696,MarketCap2!$E$1:$AR$1,0))</f>
        <v>7130185216</v>
      </c>
      <c r="K1696">
        <f t="shared" si="126"/>
        <v>22.687603048033818</v>
      </c>
      <c r="L1696">
        <f>INDEX('PB2'!$D$2:$AQ$224,MATCH(A1696,'PB2'!$B$2:$B$224,0),MATCH(G1696,'PB2'!$D$1:$AQ$1,0))</f>
        <v>2.47100901603699</v>
      </c>
      <c r="M1696" s="16">
        <f t="shared" si="127"/>
        <v>0.40469297906642299</v>
      </c>
      <c r="N1696" s="6">
        <f>INDEX('ROA2'!$D$2:$AQ$224,MATCH(A1696,'ROA2'!$B$2:$B$224,0),MATCH(G1696,'ROA2'!$D$1:$AQ$1,0))</f>
        <v>5.1484718322753897</v>
      </c>
      <c r="O1696" s="6">
        <v>15526.523904</v>
      </c>
      <c r="P1696" s="28">
        <v>0.39613359941225207</v>
      </c>
    </row>
    <row r="1697" spans="1:16" x14ac:dyDescent="0.3">
      <c r="A1697" t="s">
        <v>492</v>
      </c>
      <c r="B1697" t="e">
        <f>VLOOKUP(A1697,Sheet3!L:L,1,FALSE)</f>
        <v>#N/A</v>
      </c>
      <c r="C1697" t="str">
        <f>VLOOKUP(A1697,'ALL - prices'!B:C,2,FALSE)</f>
        <v>Choice Properties Real Estate</v>
      </c>
      <c r="D1697" t="str">
        <f>VLOOKUP(A1697,'ALL - prices'!B:I,8,FALSE)</f>
        <v>Real Estate</v>
      </c>
      <c r="E1697">
        <v>2018</v>
      </c>
      <c r="F1697" t="s">
        <v>682</v>
      </c>
      <c r="G1697" t="str">
        <f t="shared" si="125"/>
        <v>2018-Q4</v>
      </c>
      <c r="H1697" s="4">
        <f>INDEX('ALL - prices'!$J$3:$DY$219,MATCH('COMBINED DATA'!A1697,'ALL - prices'!$B$3:$B$219,0),MATCH('COMBINED DATA'!G1697,'ALL - prices'!$J$1:$DY$1,0))</f>
        <v>7.8535000000000004</v>
      </c>
      <c r="I1697" s="14">
        <f t="shared" si="124"/>
        <v>0.29821594524773493</v>
      </c>
      <c r="J1697" s="15">
        <f>INDEX(MarketCap2!$E$2:$AR$224,MATCH(A1697,MarketCap2!$B$2:$B$224,0),MATCH(G1697,MarketCap2!$E$1:$AR$1,0))</f>
        <v>6827908096</v>
      </c>
      <c r="K1697">
        <f t="shared" si="126"/>
        <v>22.644284181916902</v>
      </c>
      <c r="L1697">
        <f>INDEX('PB2'!$D$2:$AQ$224,MATCH(A1697,'PB2'!$B$2:$B$224,0),MATCH(G1697,'PB2'!$D$1:$AQ$1,0))</f>
        <v>2.2041370868682901</v>
      </c>
      <c r="M1697" s="16">
        <f t="shared" si="127"/>
        <v>0.45369228890424079</v>
      </c>
      <c r="N1697" s="6">
        <f>INDEX('ROA2'!$D$2:$AQ$224,MATCH(A1697,'ROA2'!$B$2:$B$224,0),MATCH(G1697,'ROA2'!$D$1:$AQ$1,0))</f>
        <v>3.1885199546814</v>
      </c>
      <c r="O1697" s="6">
        <v>15643.984896</v>
      </c>
      <c r="P1697" s="28">
        <v>7.5651828269004589E-3</v>
      </c>
    </row>
    <row r="1698" spans="1:16" x14ac:dyDescent="0.3">
      <c r="A1698" t="s">
        <v>492</v>
      </c>
      <c r="B1698" t="e">
        <f>VLOOKUP(A1698,Sheet3!L:L,1,FALSE)</f>
        <v>#N/A</v>
      </c>
      <c r="C1698" t="str">
        <f>VLOOKUP(A1698,'ALL - prices'!B:C,2,FALSE)</f>
        <v>Choice Properties Real Estate</v>
      </c>
      <c r="D1698" t="str">
        <f>VLOOKUP(A1698,'ALL - prices'!B:I,8,FALSE)</f>
        <v>Real Estate</v>
      </c>
      <c r="E1698">
        <v>2019</v>
      </c>
      <c r="F1698" t="s">
        <v>679</v>
      </c>
      <c r="G1698" t="str">
        <f t="shared" si="125"/>
        <v>2019-Q1</v>
      </c>
      <c r="H1698" s="4">
        <f>INDEX('ALL - prices'!$J$3:$DY$219,MATCH('COMBINED DATA'!A1698,'ALL - prices'!$B$3:$B$219,0),MATCH('COMBINED DATA'!G1698,'ALL - prices'!$J$1:$DY$1,0))</f>
        <v>9.7179000000000002</v>
      </c>
      <c r="I1698" s="14">
        <f t="shared" si="124"/>
        <v>0.38035484309611056</v>
      </c>
      <c r="J1698" s="15">
        <f>INDEX(MarketCap2!$E$2:$AR$224,MATCH(A1698,MarketCap2!$B$2:$B$224,0),MATCH(G1698,MarketCap2!$E$1:$AR$1,0))</f>
        <v>9379808256</v>
      </c>
      <c r="K1698">
        <f t="shared" si="126"/>
        <v>22.961825157964565</v>
      </c>
      <c r="L1698">
        <f>INDEX('PB2'!$D$2:$AQ$224,MATCH(A1698,'PB2'!$B$2:$B$224,0),MATCH(G1698,'PB2'!$D$1:$AQ$1,0))</f>
        <v>3.6947150230407702</v>
      </c>
      <c r="M1698" s="16">
        <f t="shared" si="127"/>
        <v>0.27065686900447189</v>
      </c>
      <c r="N1698" s="6">
        <f>INDEX('ROA2'!$D$2:$AQ$224,MATCH(A1698,'ROA2'!$B$2:$B$224,0),MATCH(G1698,'ROA2'!$D$1:$AQ$1,0))</f>
        <v>5.1001768112182599</v>
      </c>
      <c r="O1698" s="6">
        <v>15549.21472</v>
      </c>
      <c r="P1698" s="28">
        <v>-6.057930676232736E-3</v>
      </c>
    </row>
    <row r="1699" spans="1:16" x14ac:dyDescent="0.3">
      <c r="A1699" t="s">
        <v>492</v>
      </c>
      <c r="B1699" t="e">
        <f>VLOOKUP(A1699,Sheet3!L:L,1,FALSE)</f>
        <v>#N/A</v>
      </c>
      <c r="C1699" t="str">
        <f>VLOOKUP(A1699,'ALL - prices'!B:C,2,FALSE)</f>
        <v>Choice Properties Real Estate</v>
      </c>
      <c r="D1699" t="str">
        <f>VLOOKUP(A1699,'ALL - prices'!B:I,8,FALSE)</f>
        <v>Real Estate</v>
      </c>
      <c r="E1699">
        <v>2019</v>
      </c>
      <c r="F1699" t="s">
        <v>680</v>
      </c>
      <c r="G1699" t="str">
        <f t="shared" si="125"/>
        <v>2019-Q2</v>
      </c>
      <c r="H1699" s="4">
        <f>INDEX('ALL - prices'!$J$3:$DY$219,MATCH('COMBINED DATA'!A1699,'ALL - prices'!$B$3:$B$219,0),MATCH('COMBINED DATA'!G1699,'ALL - prices'!$J$1:$DY$1,0))</f>
        <v>9.5844000000000005</v>
      </c>
      <c r="I1699" s="14">
        <f t="shared" si="124"/>
        <v>0.41825973887844714</v>
      </c>
      <c r="J1699" s="15">
        <f>INDEX(MarketCap2!$E$2:$AR$224,MATCH(A1699,MarketCap2!$B$2:$B$224,0),MATCH(G1699,MarketCap2!$E$1:$AR$1,0))</f>
        <v>9537277952</v>
      </c>
      <c r="K1699">
        <f t="shared" si="126"/>
        <v>22.978473951713227</v>
      </c>
      <c r="L1699">
        <f>INDEX('PB2'!$D$2:$AQ$224,MATCH(A1699,'PB2'!$B$2:$B$224,0),MATCH(G1699,'PB2'!$D$1:$AQ$1,0))</f>
        <v>3.0752079486846902</v>
      </c>
      <c r="M1699" s="16">
        <f t="shared" si="127"/>
        <v>0.32518126145833948</v>
      </c>
      <c r="N1699" s="6">
        <f>INDEX('ROA2'!$D$2:$AQ$224,MATCH(A1699,'ROA2'!$B$2:$B$224,0),MATCH(G1699,'ROA2'!$D$1:$AQ$1,0))</f>
        <v>-6.5605511665344203</v>
      </c>
      <c r="O1699" s="6">
        <v>15692.088320000001</v>
      </c>
      <c r="P1699" s="28">
        <v>9.1884768827734612E-3</v>
      </c>
    </row>
    <row r="1700" spans="1:16" x14ac:dyDescent="0.3">
      <c r="A1700" t="s">
        <v>492</v>
      </c>
      <c r="B1700" t="e">
        <f>VLOOKUP(A1700,Sheet3!L:L,1,FALSE)</f>
        <v>#N/A</v>
      </c>
      <c r="C1700" t="str">
        <f>VLOOKUP(A1700,'ALL - prices'!B:C,2,FALSE)</f>
        <v>Choice Properties Real Estate</v>
      </c>
      <c r="D1700" t="str">
        <f>VLOOKUP(A1700,'ALL - prices'!B:I,8,FALSE)</f>
        <v>Real Estate</v>
      </c>
      <c r="E1700">
        <v>2019</v>
      </c>
      <c r="F1700" t="s">
        <v>681</v>
      </c>
      <c r="G1700" t="str">
        <f t="shared" si="125"/>
        <v>2019-Q3</v>
      </c>
      <c r="H1700" s="4">
        <f>INDEX('ALL - prices'!$J$3:$DY$219,MATCH('COMBINED DATA'!A1700,'ALL - prices'!$B$3:$B$219,0),MATCH('COMBINED DATA'!G1700,'ALL - prices'!$J$1:$DY$1,0))</f>
        <v>10.250400000000001</v>
      </c>
      <c r="I1700" s="14">
        <f t="shared" si="124"/>
        <v>0.27488835764118219</v>
      </c>
      <c r="J1700" s="15">
        <f>INDEX(MarketCap2!$E$2:$AR$224,MATCH(A1700,MarketCap2!$B$2:$B$224,0),MATCH(G1700,MarketCap2!$E$1:$AR$1,0))</f>
        <v>10067126272</v>
      </c>
      <c r="K1700">
        <f t="shared" si="126"/>
        <v>23.032541127775854</v>
      </c>
      <c r="L1700">
        <f>INDEX('PB2'!$D$2:$AQ$224,MATCH(A1700,'PB2'!$B$2:$B$224,0),MATCH(G1700,'PB2'!$D$1:$AQ$1,0))</f>
        <v>3.5417330265045202</v>
      </c>
      <c r="M1700" s="16">
        <f t="shared" si="127"/>
        <v>0.28234765085807173</v>
      </c>
      <c r="N1700" s="6">
        <f>INDEX('ROA2'!$D$2:$AQ$224,MATCH(A1700,'ROA2'!$B$2:$B$224,0),MATCH(G1700,'ROA2'!$D$1:$AQ$1,0))</f>
        <v>-2.0454030036926301</v>
      </c>
      <c r="O1700" s="6">
        <v>15773.227008</v>
      </c>
      <c r="P1700" s="28">
        <v>5.1706749506747031E-3</v>
      </c>
    </row>
    <row r="1701" spans="1:16" x14ac:dyDescent="0.3">
      <c r="A1701" t="s">
        <v>492</v>
      </c>
      <c r="B1701" t="e">
        <f>VLOOKUP(A1701,Sheet3!L:L,1,FALSE)</f>
        <v>#N/A</v>
      </c>
      <c r="C1701" t="str">
        <f>VLOOKUP(A1701,'ALL - prices'!B:C,2,FALSE)</f>
        <v>Choice Properties Real Estate</v>
      </c>
      <c r="D1701" t="str">
        <f>VLOOKUP(A1701,'ALL - prices'!B:I,8,FALSE)</f>
        <v>Real Estate</v>
      </c>
      <c r="E1701">
        <v>2019</v>
      </c>
      <c r="F1701" t="s">
        <v>682</v>
      </c>
      <c r="G1701" t="str">
        <f t="shared" si="125"/>
        <v>2019-Q4</v>
      </c>
      <c r="H1701" s="4">
        <f>INDEX('ALL - prices'!$J$3:$DY$219,MATCH('COMBINED DATA'!A1701,'ALL - prices'!$B$3:$B$219,0),MATCH('COMBINED DATA'!G1701,'ALL - prices'!$J$1:$DY$1,0))</f>
        <v>10.007899999999999</v>
      </c>
      <c r="I1701" s="14">
        <f t="shared" si="124"/>
        <v>0.22916118599506946</v>
      </c>
      <c r="J1701" s="15">
        <f>INDEX(MarketCap2!$E$2:$AR$224,MATCH(A1701,MarketCap2!$B$2:$B$224,0),MATCH(G1701,MarketCap2!$E$1:$AR$1,0))</f>
        <v>9697627136</v>
      </c>
      <c r="K1701">
        <f t="shared" si="126"/>
        <v>22.995147067375495</v>
      </c>
      <c r="L1701">
        <f>INDEX('PB2'!$D$2:$AQ$224,MATCH(A1701,'PB2'!$B$2:$B$224,0),MATCH(G1701,'PB2'!$D$1:$AQ$1,0))</f>
        <v>3.1520578861236599</v>
      </c>
      <c r="M1701" s="16">
        <f t="shared" si="127"/>
        <v>0.31725305693220651</v>
      </c>
      <c r="N1701" s="6">
        <f>INDEX('ROA2'!$D$2:$AQ$224,MATCH(A1701,'ROA2'!$B$2:$B$224,0),MATCH(G1701,'ROA2'!$D$1:$AQ$1,0))</f>
        <v>-3.8114500045776398</v>
      </c>
      <c r="O1701" s="6">
        <v>15500.01664</v>
      </c>
      <c r="P1701" s="28">
        <v>-1.7321146006548365E-2</v>
      </c>
    </row>
    <row r="1702" spans="1:16" x14ac:dyDescent="0.3">
      <c r="A1702" t="s">
        <v>492</v>
      </c>
      <c r="B1702" t="e">
        <f>VLOOKUP(A1702,Sheet3!L:L,1,FALSE)</f>
        <v>#N/A</v>
      </c>
      <c r="C1702" t="str">
        <f>VLOOKUP(A1702,'ALL - prices'!B:C,2,FALSE)</f>
        <v>Choice Properties Real Estate</v>
      </c>
      <c r="D1702" t="str">
        <f>VLOOKUP(A1702,'ALL - prices'!B:I,8,FALSE)</f>
        <v>Real Estate</v>
      </c>
      <c r="E1702">
        <v>2020</v>
      </c>
      <c r="F1702" t="s">
        <v>679</v>
      </c>
      <c r="G1702" t="str">
        <f t="shared" si="125"/>
        <v>2020-Q1</v>
      </c>
      <c r="H1702" s="4">
        <f>INDEX('ALL - prices'!$J$3:$DY$219,MATCH('COMBINED DATA'!A1702,'ALL - prices'!$B$3:$B$219,0),MATCH('COMBINED DATA'!G1702,'ALL - prices'!$J$1:$DY$1,0))</f>
        <v>9.4224999999999994</v>
      </c>
      <c r="I1702" s="14">
        <f t="shared" si="124"/>
        <v>0.46198984837331619</v>
      </c>
      <c r="J1702" s="15">
        <f>INDEX(MarketCap2!$E$2:$AR$224,MATCH(A1702,MarketCap2!$B$2:$B$224,0),MATCH(G1702,MarketCap2!$E$1:$AR$1,0))</f>
        <v>9007429632</v>
      </c>
      <c r="K1702">
        <f t="shared" si="126"/>
        <v>22.921315588399469</v>
      </c>
      <c r="L1702">
        <f>INDEX('PB2'!$D$2:$AQ$224,MATCH(A1702,'PB2'!$B$2:$B$224,0),MATCH(G1702,'PB2'!$D$1:$AQ$1,0))</f>
        <v>2.6897840499877899</v>
      </c>
      <c r="M1702" s="16">
        <f t="shared" si="127"/>
        <v>0.37177705771752922</v>
      </c>
      <c r="N1702" s="6">
        <f>INDEX('ROA2'!$D$2:$AQ$224,MATCH(A1702,'ROA2'!$B$2:$B$224,0),MATCH(G1702,'ROA2'!$D$1:$AQ$1,0))</f>
        <v>-3.73557806015015</v>
      </c>
      <c r="O1702" s="6">
        <v>15576.195072</v>
      </c>
      <c r="P1702" s="28">
        <v>4.9147322721842324E-3</v>
      </c>
    </row>
    <row r="1703" spans="1:16" x14ac:dyDescent="0.3">
      <c r="A1703" t="s">
        <v>492</v>
      </c>
      <c r="B1703" t="e">
        <f>VLOOKUP(A1703,Sheet3!L:L,1,FALSE)</f>
        <v>#N/A</v>
      </c>
      <c r="C1703" t="str">
        <f>VLOOKUP(A1703,'ALL - prices'!B:C,2,FALSE)</f>
        <v>Choice Properties Real Estate</v>
      </c>
      <c r="D1703" t="str">
        <f>VLOOKUP(A1703,'ALL - prices'!B:I,8,FALSE)</f>
        <v>Real Estate</v>
      </c>
      <c r="E1703">
        <v>2020</v>
      </c>
      <c r="F1703" t="s">
        <v>680</v>
      </c>
      <c r="G1703" t="str">
        <f t="shared" si="125"/>
        <v>2020-Q2</v>
      </c>
      <c r="H1703" s="4">
        <f>INDEX('ALL - prices'!$J$3:$DY$219,MATCH('COMBINED DATA'!A1703,'ALL - prices'!$B$3:$B$219,0),MATCH('COMBINED DATA'!G1703,'ALL - prices'!$J$1:$DY$1,0))</f>
        <v>9.4281000000000006</v>
      </c>
      <c r="I1703" s="14">
        <f t="shared" si="124"/>
        <v>0.69800371238267789</v>
      </c>
      <c r="J1703" s="15">
        <f>INDEX(MarketCap2!$E$2:$AR$224,MATCH(A1703,MarketCap2!$B$2:$B$224,0),MATCH(G1703,MarketCap2!$E$1:$AR$1,0))</f>
        <v>8923140096</v>
      </c>
      <c r="K1703">
        <f t="shared" si="126"/>
        <v>22.911913750290317</v>
      </c>
      <c r="L1703">
        <f>INDEX('PB2'!$D$2:$AQ$224,MATCH(A1703,'PB2'!$B$2:$B$224,0),MATCH(G1703,'PB2'!$D$1:$AQ$1,0))</f>
        <v>2.77932906150818</v>
      </c>
      <c r="M1703" s="16">
        <f t="shared" si="127"/>
        <v>0.35979906584265997</v>
      </c>
      <c r="N1703" s="6">
        <f>INDEX('ROA2'!$D$2:$AQ$224,MATCH(A1703,'ROA2'!$B$2:$B$224,0),MATCH(G1703,'ROA2'!$D$1:$AQ$1,0))</f>
        <v>4.2138528823852504</v>
      </c>
      <c r="O1703" s="6">
        <v>15325.461504000001</v>
      </c>
      <c r="P1703" s="28">
        <v>-1.6097228292339637E-2</v>
      </c>
    </row>
    <row r="1704" spans="1:16" x14ac:dyDescent="0.3">
      <c r="A1704" t="s">
        <v>492</v>
      </c>
      <c r="B1704" t="e">
        <f>VLOOKUP(A1704,Sheet3!L:L,1,FALSE)</f>
        <v>#N/A</v>
      </c>
      <c r="C1704" t="str">
        <f>VLOOKUP(A1704,'ALL - prices'!B:C,2,FALSE)</f>
        <v>Choice Properties Real Estate</v>
      </c>
      <c r="D1704" t="str">
        <f>VLOOKUP(A1704,'ALL - prices'!B:I,8,FALSE)</f>
        <v>Real Estate</v>
      </c>
      <c r="E1704">
        <v>2020</v>
      </c>
      <c r="F1704" t="s">
        <v>681</v>
      </c>
      <c r="G1704" t="str">
        <f t="shared" si="125"/>
        <v>2020-Q3</v>
      </c>
      <c r="H1704" s="4">
        <f>INDEX('ALL - prices'!$J$3:$DY$219,MATCH('COMBINED DATA'!A1704,'ALL - prices'!$B$3:$B$219,0),MATCH('COMBINED DATA'!G1704,'ALL - prices'!$J$1:$DY$1,0))</f>
        <v>9.5966000000000005</v>
      </c>
      <c r="I1704" s="14">
        <f t="shared" si="124"/>
        <v>0.64823757154816841</v>
      </c>
      <c r="J1704" s="15">
        <f>INDEX(MarketCap2!$E$2:$AR$224,MATCH(A1704,MarketCap2!$B$2:$B$224,0),MATCH(G1704,MarketCap2!$E$1:$AR$1,0))</f>
        <v>8951155712</v>
      </c>
      <c r="K1704">
        <f t="shared" si="126"/>
        <v>22.915048490729038</v>
      </c>
      <c r="L1704">
        <f>INDEX('PB2'!$D$2:$AQ$224,MATCH(A1704,'PB2'!$B$2:$B$224,0),MATCH(G1704,'PB2'!$D$1:$AQ$1,0))</f>
        <v>2.65030097961426</v>
      </c>
      <c r="M1704" s="16">
        <f t="shared" si="127"/>
        <v>0.37731563610769436</v>
      </c>
      <c r="N1704" s="6">
        <f>INDEX('ROA2'!$D$2:$AQ$224,MATCH(A1704,'ROA2'!$B$2:$B$224,0),MATCH(G1704,'ROA2'!$D$1:$AQ$1,0))</f>
        <v>2.0631558895111102</v>
      </c>
      <c r="O1704" s="6">
        <v>15188.463615999999</v>
      </c>
      <c r="P1704" s="28">
        <v>-8.9392340951197288E-3</v>
      </c>
    </row>
    <row r="1705" spans="1:16" x14ac:dyDescent="0.3">
      <c r="A1705" t="s">
        <v>492</v>
      </c>
      <c r="B1705" t="e">
        <f>VLOOKUP(A1705,Sheet3!L:L,1,FALSE)</f>
        <v>#N/A</v>
      </c>
      <c r="C1705" t="str">
        <f>VLOOKUP(A1705,'ALL - prices'!B:C,2,FALSE)</f>
        <v>Choice Properties Real Estate</v>
      </c>
      <c r="D1705" t="str">
        <f>VLOOKUP(A1705,'ALL - prices'!B:I,8,FALSE)</f>
        <v>Real Estate</v>
      </c>
      <c r="E1705">
        <v>2020</v>
      </c>
      <c r="F1705" t="s">
        <v>682</v>
      </c>
      <c r="G1705" t="str">
        <f t="shared" si="125"/>
        <v>2020-Q4</v>
      </c>
      <c r="H1705" s="4">
        <f>INDEX('ALL - prices'!$J$3:$DY$219,MATCH('COMBINED DATA'!A1705,'ALL - prices'!$B$3:$B$219,0),MATCH('COMBINED DATA'!G1705,'ALL - prices'!$J$1:$DY$1,0))</f>
        <v>9.9113000000000007</v>
      </c>
      <c r="I1705" s="14">
        <f t="shared" si="124"/>
        <v>0.70294929167520104</v>
      </c>
      <c r="J1705" s="15">
        <f>INDEX(MarketCap2!$E$2:$AR$224,MATCH(A1705,MarketCap2!$B$2:$B$224,0),MATCH(G1705,MarketCap2!$E$1:$AR$1,0))</f>
        <v>9112249344</v>
      </c>
      <c r="K1705">
        <f t="shared" si="126"/>
        <v>22.932885427071593</v>
      </c>
      <c r="L1705">
        <f>INDEX('PB2'!$D$2:$AQ$224,MATCH(A1705,'PB2'!$B$2:$B$224,0),MATCH(G1705,'PB2'!$D$1:$AQ$1,0))</f>
        <v>2.6752181053161599</v>
      </c>
      <c r="M1705" s="16">
        <f t="shared" si="127"/>
        <v>0.37380129792513461</v>
      </c>
      <c r="N1705" s="6">
        <f>INDEX('ROA2'!$D$2:$AQ$224,MATCH(A1705,'ROA2'!$B$2:$B$224,0),MATCH(G1705,'ROA2'!$D$1:$AQ$1,0))</f>
        <v>4.0653347969055202</v>
      </c>
      <c r="O1705" s="6">
        <v>15364.645887999999</v>
      </c>
      <c r="P1705" s="28">
        <v>1.1599742834713324E-2</v>
      </c>
    </row>
    <row r="1706" spans="1:16" x14ac:dyDescent="0.3">
      <c r="A1706" t="s">
        <v>492</v>
      </c>
      <c r="B1706" t="e">
        <f>VLOOKUP(A1706,Sheet3!L:L,1,FALSE)</f>
        <v>#N/A</v>
      </c>
      <c r="C1706" t="str">
        <f>VLOOKUP(A1706,'ALL - prices'!B:C,2,FALSE)</f>
        <v>Choice Properties Real Estate</v>
      </c>
      <c r="D1706" t="str">
        <f>VLOOKUP(A1706,'ALL - prices'!B:I,8,FALSE)</f>
        <v>Real Estate</v>
      </c>
      <c r="E1706">
        <v>2021</v>
      </c>
      <c r="F1706" t="s">
        <v>679</v>
      </c>
      <c r="G1706" t="str">
        <f t="shared" si="125"/>
        <v>2021-Q1</v>
      </c>
      <c r="H1706" s="4">
        <f>INDEX('ALL - prices'!$J$3:$DY$219,MATCH('COMBINED DATA'!A1706,'ALL - prices'!$B$3:$B$219,0),MATCH('COMBINED DATA'!G1706,'ALL - prices'!$J$1:$DY$1,0))</f>
        <v>10.478</v>
      </c>
      <c r="I1706" s="14">
        <f t="shared" si="124"/>
        <v>0.68456893249207029</v>
      </c>
      <c r="J1706" s="15">
        <f>INDEX(MarketCap2!$E$2:$AR$224,MATCH(A1706,MarketCap2!$B$2:$B$224,0),MATCH(G1706,MarketCap2!$E$1:$AR$1,0))</f>
        <v>9751880704</v>
      </c>
      <c r="K1706">
        <f t="shared" si="126"/>
        <v>23.000725996072706</v>
      </c>
      <c r="L1706">
        <f>INDEX('PB2'!$D$2:$AQ$224,MATCH(A1706,'PB2'!$B$2:$B$224,0),MATCH(G1706,'PB2'!$D$1:$AQ$1,0))</f>
        <v>2.8907508850097701</v>
      </c>
      <c r="M1706" s="16">
        <f t="shared" si="127"/>
        <v>0.34593088086060386</v>
      </c>
      <c r="N1706" s="6">
        <f>INDEX('ROA2'!$D$2:$AQ$224,MATCH(A1706,'ROA2'!$B$2:$B$224,0),MATCH(G1706,'ROA2'!$D$1:$AQ$1,0))</f>
        <v>2.8868379592895499</v>
      </c>
      <c r="O1706" s="6">
        <v>15647.24224</v>
      </c>
      <c r="P1706" s="28">
        <v>1.8392636840443694E-2</v>
      </c>
    </row>
    <row r="1707" spans="1:16" x14ac:dyDescent="0.3">
      <c r="A1707" t="s">
        <v>492</v>
      </c>
      <c r="B1707" t="e">
        <f>VLOOKUP(A1707,Sheet3!L:L,1,FALSE)</f>
        <v>#N/A</v>
      </c>
      <c r="C1707" t="str">
        <f>VLOOKUP(A1707,'ALL - prices'!B:C,2,FALSE)</f>
        <v>Choice Properties Real Estate</v>
      </c>
      <c r="D1707" t="str">
        <f>VLOOKUP(A1707,'ALL - prices'!B:I,8,FALSE)</f>
        <v>Real Estate</v>
      </c>
      <c r="E1707">
        <v>2021</v>
      </c>
      <c r="F1707" t="s">
        <v>680</v>
      </c>
      <c r="G1707" t="str">
        <f t="shared" si="125"/>
        <v>2021-Q2</v>
      </c>
      <c r="H1707" s="4">
        <f>INDEX('ALL - prices'!$J$3:$DY$219,MATCH('COMBINED DATA'!A1707,'ALL - prices'!$B$3:$B$219,0),MATCH('COMBINED DATA'!G1707,'ALL - prices'!$J$1:$DY$1,0))</f>
        <v>11.185600000000001</v>
      </c>
      <c r="I1707" s="14">
        <f t="shared" si="124"/>
        <v>0.5878899691552264</v>
      </c>
      <c r="J1707" s="15">
        <f>INDEX(MarketCap2!$E$2:$AR$224,MATCH(A1707,MarketCap2!$B$2:$B$224,0),MATCH(G1707,MarketCap2!$E$1:$AR$1,0))</f>
        <v>10276871168</v>
      </c>
      <c r="K1707">
        <f t="shared" si="126"/>
        <v>23.053161689556699</v>
      </c>
      <c r="L1707">
        <f>INDEX('PB2'!$D$2:$AQ$224,MATCH(A1707,'PB2'!$B$2:$B$224,0),MATCH(G1707,'PB2'!$D$1:$AQ$1,0))</f>
        <v>3.0174489021301301</v>
      </c>
      <c r="M1707" s="16">
        <f t="shared" si="127"/>
        <v>0.3314057776733394</v>
      </c>
      <c r="N1707" s="6">
        <f>INDEX('ROA2'!$D$2:$AQ$224,MATCH(A1707,'ROA2'!$B$2:$B$224,0),MATCH(G1707,'ROA2'!$D$1:$AQ$1,0))</f>
        <v>0.35890299081802401</v>
      </c>
      <c r="O1707" s="6">
        <v>15738.67008</v>
      </c>
      <c r="P1707" s="28">
        <v>5.8430641385660747E-3</v>
      </c>
    </row>
    <row r="1708" spans="1:16" x14ac:dyDescent="0.3">
      <c r="A1708" t="s">
        <v>492</v>
      </c>
      <c r="B1708" t="e">
        <f>VLOOKUP(A1708,Sheet3!L:L,1,FALSE)</f>
        <v>#N/A</v>
      </c>
      <c r="C1708" t="str">
        <f>VLOOKUP(A1708,'ALL - prices'!B:C,2,FALSE)</f>
        <v>Choice Properties Real Estate</v>
      </c>
      <c r="D1708" t="str">
        <f>VLOOKUP(A1708,'ALL - prices'!B:I,8,FALSE)</f>
        <v>Real Estate</v>
      </c>
      <c r="E1708">
        <v>2021</v>
      </c>
      <c r="F1708" t="s">
        <v>681</v>
      </c>
      <c r="G1708" t="str">
        <f t="shared" si="125"/>
        <v>2021-Q3</v>
      </c>
      <c r="H1708" s="4">
        <f>INDEX('ALL - prices'!$J$3:$DY$219,MATCH('COMBINED DATA'!A1708,'ALL - prices'!$B$3:$B$219,0),MATCH('COMBINED DATA'!G1708,'ALL - prices'!$J$1:$DY$1,0))</f>
        <v>11.2956</v>
      </c>
      <c r="I1708" s="14">
        <f t="shared" si="124"/>
        <v>0.90779185022412112</v>
      </c>
      <c r="J1708" s="15">
        <f>INDEX(MarketCap2!$E$2:$AR$224,MATCH(A1708,MarketCap2!$B$2:$B$224,0),MATCH(G1708,MarketCap2!$E$1:$AR$1,0))</f>
        <v>10248104960</v>
      </c>
      <c r="K1708">
        <f t="shared" si="126"/>
        <v>23.050358643486835</v>
      </c>
      <c r="L1708">
        <f>INDEX('PB2'!$D$2:$AQ$224,MATCH(A1708,'PB2'!$B$2:$B$224,0),MATCH(G1708,'PB2'!$D$1:$AQ$1,0))</f>
        <v>2.9203801155090301</v>
      </c>
      <c r="M1708" s="16">
        <f t="shared" si="127"/>
        <v>0.34242117821902007</v>
      </c>
      <c r="N1708" s="6">
        <f>INDEX('ROA2'!$D$2:$AQ$224,MATCH(A1708,'ROA2'!$B$2:$B$224,0),MATCH(G1708,'ROA2'!$D$1:$AQ$1,0))</f>
        <v>1.51606905460358</v>
      </c>
      <c r="O1708" s="6">
        <v>15968.303104000001</v>
      </c>
      <c r="P1708" s="28">
        <v>1.4590370268438886E-2</v>
      </c>
    </row>
    <row r="1709" spans="1:16" x14ac:dyDescent="0.3">
      <c r="A1709" t="s">
        <v>492</v>
      </c>
      <c r="B1709" t="e">
        <f>VLOOKUP(A1709,Sheet3!L:L,1,FALSE)</f>
        <v>#N/A</v>
      </c>
      <c r="C1709" t="str">
        <f>VLOOKUP(A1709,'ALL - prices'!B:C,2,FALSE)</f>
        <v>Choice Properties Real Estate</v>
      </c>
      <c r="D1709" t="str">
        <f>VLOOKUP(A1709,'ALL - prices'!B:I,8,FALSE)</f>
        <v>Real Estate</v>
      </c>
      <c r="E1709">
        <v>2021</v>
      </c>
      <c r="F1709" t="s">
        <v>682</v>
      </c>
      <c r="G1709" t="str">
        <f t="shared" si="125"/>
        <v>2021-Q4</v>
      </c>
      <c r="H1709" s="4">
        <f>INDEX('ALL - prices'!$J$3:$DY$219,MATCH('COMBINED DATA'!A1709,'ALL - prices'!$B$3:$B$219,0),MATCH('COMBINED DATA'!G1709,'ALL - prices'!$J$1:$DY$1,0))</f>
        <v>12.1912</v>
      </c>
      <c r="I1709" s="14">
        <f t="shared" si="124"/>
        <v>0.96836125834662901</v>
      </c>
      <c r="J1709" s="15">
        <f>INDEX(MarketCap2!$E$2:$AR$224,MATCH(A1709,MarketCap2!$B$2:$B$224,0),MATCH(G1709,MarketCap2!$E$1:$AR$1,0))</f>
        <v>10898483200</v>
      </c>
      <c r="K1709">
        <f t="shared" si="126"/>
        <v>23.111889460535117</v>
      </c>
      <c r="L1709">
        <f>INDEX('PB2'!$D$2:$AQ$224,MATCH(A1709,'PB2'!$B$2:$B$224,0),MATCH(G1709,'PB2'!$D$1:$AQ$1,0))</f>
        <v>3.31946802139282</v>
      </c>
      <c r="M1709" s="16">
        <f t="shared" si="127"/>
        <v>0.30125309042152143</v>
      </c>
      <c r="N1709" s="6">
        <f>INDEX('ROA2'!$D$2:$AQ$224,MATCH(A1709,'ROA2'!$B$2:$B$224,0),MATCH(G1709,'ROA2'!$D$1:$AQ$1,0))</f>
        <v>1.91991603374481</v>
      </c>
      <c r="O1709" s="6">
        <v>16164.339712000001</v>
      </c>
      <c r="P1709" s="28">
        <v>1.2276608649224219E-2</v>
      </c>
    </row>
    <row r="1710" spans="1:16" x14ac:dyDescent="0.3">
      <c r="A1710" t="s">
        <v>492</v>
      </c>
      <c r="B1710" t="e">
        <f>VLOOKUP(A1710,Sheet3!L:L,1,FALSE)</f>
        <v>#N/A</v>
      </c>
      <c r="C1710" t="str">
        <f>VLOOKUP(A1710,'ALL - prices'!B:C,2,FALSE)</f>
        <v>Choice Properties Real Estate</v>
      </c>
      <c r="D1710" t="str">
        <f>VLOOKUP(A1710,'ALL - prices'!B:I,8,FALSE)</f>
        <v>Real Estate</v>
      </c>
      <c r="E1710">
        <v>2022</v>
      </c>
      <c r="F1710" t="s">
        <v>679</v>
      </c>
      <c r="G1710" t="str">
        <f t="shared" si="125"/>
        <v>2022-Q1</v>
      </c>
      <c r="H1710" s="4">
        <f>INDEX('ALL - prices'!$J$3:$DY$219,MATCH('COMBINED DATA'!A1710,'ALL - prices'!$B$3:$B$219,0),MATCH('COMBINED DATA'!G1710,'ALL - prices'!$J$1:$DY$1,0))</f>
        <v>12.5886</v>
      </c>
      <c r="I1710" s="14">
        <f t="shared" si="124"/>
        <v>0.92811609681476126</v>
      </c>
      <c r="J1710" s="15">
        <f>INDEX(MarketCap2!$E$2:$AR$224,MATCH(A1710,MarketCap2!$B$2:$B$224,0),MATCH(G1710,MarketCap2!$E$1:$AR$1,0))</f>
        <v>11113726976</v>
      </c>
      <c r="K1710">
        <f t="shared" si="126"/>
        <v>23.131446845729499</v>
      </c>
      <c r="L1710">
        <f>INDEX('PB2'!$D$2:$AQ$224,MATCH(A1710,'PB2'!$B$2:$B$224,0),MATCH(G1710,'PB2'!$D$1:$AQ$1,0))</f>
        <v>3.07618308067322</v>
      </c>
      <c r="M1710" s="16">
        <f t="shared" si="127"/>
        <v>0.3250781809063038</v>
      </c>
      <c r="N1710" s="6">
        <f>INDEX('ROA2'!$D$2:$AQ$224,MATCH(A1710,'ROA2'!$B$2:$B$224,0),MATCH(G1710,'ROA2'!$D$1:$AQ$1,0))</f>
        <v>0.14461399614810899</v>
      </c>
      <c r="O1710" s="6">
        <v>16172.603392000001</v>
      </c>
      <c r="P1710" s="28">
        <v>5.112290478444519E-4</v>
      </c>
    </row>
    <row r="1711" spans="1:16" x14ac:dyDescent="0.3">
      <c r="A1711" t="s">
        <v>492</v>
      </c>
      <c r="B1711" t="e">
        <f>VLOOKUP(A1711,Sheet3!L:L,1,FALSE)</f>
        <v>#N/A</v>
      </c>
      <c r="C1711" t="str">
        <f>VLOOKUP(A1711,'ALL - prices'!B:C,2,FALSE)</f>
        <v>Choice Properties Real Estate</v>
      </c>
      <c r="D1711" t="str">
        <f>VLOOKUP(A1711,'ALL - prices'!B:I,8,FALSE)</f>
        <v>Real Estate</v>
      </c>
      <c r="E1711">
        <v>2022</v>
      </c>
      <c r="F1711" t="s">
        <v>680</v>
      </c>
      <c r="G1711" t="str">
        <f t="shared" si="125"/>
        <v>2022-Q2</v>
      </c>
      <c r="H1711" s="4">
        <f>INDEX('ALL - prices'!$J$3:$DY$219,MATCH('COMBINED DATA'!A1711,'ALL - prices'!$B$3:$B$219,0),MATCH('COMBINED DATA'!G1711,'ALL - prices'!$J$1:$DY$1,0))</f>
        <v>11.5639</v>
      </c>
      <c r="I1711" s="14">
        <f t="shared" si="124"/>
        <v>0.9201836429032344</v>
      </c>
      <c r="J1711" s="15">
        <f>INDEX(MarketCap2!$E$2:$AR$224,MATCH(A1711,MarketCap2!$B$2:$B$224,0),MATCH(G1711,MarketCap2!$E$1:$AR$1,0))</f>
        <v>10080559104</v>
      </c>
      <c r="K1711">
        <f t="shared" si="126"/>
        <v>23.033874564718083</v>
      </c>
      <c r="L1711">
        <f>INDEX('PB2'!$D$2:$AQ$224,MATCH(A1711,'PB2'!$B$2:$B$224,0),MATCH(G1711,'PB2'!$D$1:$AQ$1,0))</f>
        <v>2.8424949645996098</v>
      </c>
      <c r="M1711" s="16">
        <f t="shared" si="127"/>
        <v>0.35180361353458323</v>
      </c>
      <c r="N1711" s="6">
        <f>INDEX('ROA2'!$D$2:$AQ$224,MATCH(A1711,'ROA2'!$B$2:$B$224,0),MATCH(G1711,'ROA2'!$D$1:$AQ$1,0))</f>
        <v>2.9357540607452401</v>
      </c>
      <c r="O1711" s="6">
        <v>16429.692928</v>
      </c>
      <c r="P1711" s="28">
        <v>1.5896607971427307E-2</v>
      </c>
    </row>
    <row r="1712" spans="1:16" x14ac:dyDescent="0.3">
      <c r="A1712" t="s">
        <v>492</v>
      </c>
      <c r="B1712" t="e">
        <f>VLOOKUP(A1712,Sheet3!L:L,1,FALSE)</f>
        <v>#N/A</v>
      </c>
      <c r="C1712" t="str">
        <f>VLOOKUP(A1712,'ALL - prices'!B:C,2,FALSE)</f>
        <v>Choice Properties Real Estate</v>
      </c>
      <c r="D1712" t="str">
        <f>VLOOKUP(A1712,'ALL - prices'!B:I,8,FALSE)</f>
        <v>Real Estate</v>
      </c>
      <c r="E1712">
        <v>2022</v>
      </c>
      <c r="F1712" t="s">
        <v>681</v>
      </c>
      <c r="G1712" t="str">
        <f t="shared" si="125"/>
        <v>2022-Q3</v>
      </c>
      <c r="H1712" s="4">
        <f>INDEX('ALL - prices'!$J$3:$DY$219,MATCH('COMBINED DATA'!A1712,'ALL - prices'!$B$3:$B$219,0),MATCH('COMBINED DATA'!G1712,'ALL - prices'!$J$1:$DY$1,0))</f>
        <v>10.5069</v>
      </c>
      <c r="I1712" s="14">
        <f t="shared" si="124"/>
        <v>0.62330749166576427</v>
      </c>
      <c r="J1712" s="15">
        <f>INDEX(MarketCap2!$E$2:$AR$224,MATCH(A1712,MarketCap2!$B$2:$B$224,0),MATCH(G1712,MarketCap2!$E$1:$AR$1,0))</f>
        <v>9033041920</v>
      </c>
      <c r="K1712">
        <f t="shared" si="126"/>
        <v>22.924155015865001</v>
      </c>
      <c r="L1712">
        <f>INDEX('PB2'!$D$2:$AQ$224,MATCH(A1712,'PB2'!$B$2:$B$224,0),MATCH(G1712,'PB2'!$D$1:$AQ$1,0))</f>
        <v>2.0409181118011501</v>
      </c>
      <c r="M1712" s="16">
        <f t="shared" si="127"/>
        <v>0.48997556257535507</v>
      </c>
      <c r="N1712" s="6">
        <f>INDEX('ROA2'!$D$2:$AQ$224,MATCH(A1712,'ROA2'!$B$2:$B$224,0),MATCH(G1712,'ROA2'!$D$1:$AQ$1,0))</f>
        <v>2.3373539447784402</v>
      </c>
      <c r="O1712" s="6">
        <v>16184.384512000001</v>
      </c>
      <c r="P1712" s="28">
        <v>-1.4930797372477822E-2</v>
      </c>
    </row>
    <row r="1713" spans="1:16" x14ac:dyDescent="0.3">
      <c r="A1713" t="s">
        <v>492</v>
      </c>
      <c r="B1713" t="e">
        <f>VLOOKUP(A1713,Sheet3!L:L,1,FALSE)</f>
        <v>#N/A</v>
      </c>
      <c r="C1713" t="str">
        <f>VLOOKUP(A1713,'ALL - prices'!B:C,2,FALSE)</f>
        <v>Choice Properties Real Estate</v>
      </c>
      <c r="D1713" t="str">
        <f>VLOOKUP(A1713,'ALL - prices'!B:I,8,FALSE)</f>
        <v>Real Estate</v>
      </c>
      <c r="E1713">
        <v>2022</v>
      </c>
      <c r="F1713" t="s">
        <v>682</v>
      </c>
      <c r="G1713" t="str">
        <f t="shared" si="125"/>
        <v>2022-Q4</v>
      </c>
      <c r="H1713" s="4">
        <f>INDEX('ALL - prices'!$J$3:$DY$219,MATCH('COMBINED DATA'!A1713,'ALL - prices'!$B$3:$B$219,0),MATCH('COMBINED DATA'!G1713,'ALL - prices'!$J$1:$DY$1,0))</f>
        <v>12.481400000000001</v>
      </c>
      <c r="I1713" s="14">
        <f t="shared" si="124"/>
        <v>0.61775471399793191</v>
      </c>
      <c r="J1713" s="15">
        <f>INDEX(MarketCap2!$E$2:$AR$224,MATCH(A1713,MarketCap2!$B$2:$B$224,0),MATCH(G1713,MarketCap2!$E$1:$AR$1,0))</f>
        <v>10589968384</v>
      </c>
      <c r="K1713">
        <f t="shared" si="126"/>
        <v>23.083173011097291</v>
      </c>
      <c r="L1713">
        <f>INDEX('PB2'!$D$2:$AQ$224,MATCH(A1713,'PB2'!$B$2:$B$224,0),MATCH(G1713,'PB2'!$D$1:$AQ$1,0))</f>
        <v>2.7927000522613499</v>
      </c>
      <c r="M1713" s="16">
        <f t="shared" si="127"/>
        <v>0.35807640680575914</v>
      </c>
      <c r="N1713" s="6">
        <f>INDEX('ROA2'!$D$2:$AQ$224,MATCH(A1713,'ROA2'!$B$2:$B$224,0),MATCH(G1713,'ROA2'!$D$1:$AQ$1,0))</f>
        <v>7.1154317855834996</v>
      </c>
      <c r="O1713" s="6">
        <v>16445.513728000002</v>
      </c>
      <c r="P1713" s="28">
        <v>1.613463989355823E-2</v>
      </c>
    </row>
    <row r="1714" spans="1:16" x14ac:dyDescent="0.3">
      <c r="A1714" t="s">
        <v>492</v>
      </c>
      <c r="B1714" t="e">
        <f>VLOOKUP(A1714,Sheet3!L:L,1,FALSE)</f>
        <v>#N/A</v>
      </c>
      <c r="C1714" t="str">
        <f>VLOOKUP(A1714,'ALL - prices'!B:C,2,FALSE)</f>
        <v>Choice Properties Real Estate</v>
      </c>
      <c r="D1714" t="str">
        <f>VLOOKUP(A1714,'ALL - prices'!B:I,8,FALSE)</f>
        <v>Real Estate</v>
      </c>
      <c r="E1714">
        <v>2023</v>
      </c>
      <c r="F1714" t="s">
        <v>679</v>
      </c>
      <c r="G1714" t="str">
        <f t="shared" si="125"/>
        <v>2023-Q1</v>
      </c>
      <c r="H1714" s="4">
        <f>INDEX('ALL - prices'!$J$3:$DY$219,MATCH('COMBINED DATA'!A1714,'ALL - prices'!$B$3:$B$219,0),MATCH('COMBINED DATA'!G1714,'ALL - prices'!$J$1:$DY$1,0))</f>
        <v>12.4351</v>
      </c>
      <c r="I1714" s="14">
        <f t="shared" si="124"/>
        <v>0.62922192693304413</v>
      </c>
      <c r="J1714" s="15">
        <f>INDEX(MarketCap2!$E$2:$AR$224,MATCH(A1714,MarketCap2!$B$2:$B$224,0),MATCH(G1714,MarketCap2!$E$1:$AR$1,0))</f>
        <v>10417773568</v>
      </c>
      <c r="K1714">
        <f t="shared" si="126"/>
        <v>23.06677918134325</v>
      </c>
      <c r="L1714">
        <f>INDEX('PB2'!$D$2:$AQ$224,MATCH(A1714,'PB2'!$B$2:$B$224,0),MATCH(G1714,'PB2'!$D$1:$AQ$1,0))</f>
        <v>2.6095271110534699</v>
      </c>
      <c r="M1714" s="16">
        <f t="shared" si="127"/>
        <v>0.38321119399916814</v>
      </c>
      <c r="N1714" s="6">
        <f>INDEX('ROA2'!$D$2:$AQ$224,MATCH(A1714,'ROA2'!$B$2:$B$224,0),MATCH(G1714,'ROA2'!$D$1:$AQ$1,0))</f>
        <v>4.5117001533508301</v>
      </c>
      <c r="O1714" s="6">
        <v>16819.526655999998</v>
      </c>
      <c r="P1714" s="28">
        <v>2.2742550593795378E-2</v>
      </c>
    </row>
    <row r="1715" spans="1:16" x14ac:dyDescent="0.3">
      <c r="A1715" t="s">
        <v>492</v>
      </c>
      <c r="B1715" t="e">
        <f>VLOOKUP(A1715,Sheet3!L:L,1,FALSE)</f>
        <v>#N/A</v>
      </c>
      <c r="C1715" t="str">
        <f>VLOOKUP(A1715,'ALL - prices'!B:C,2,FALSE)</f>
        <v>Choice Properties Real Estate</v>
      </c>
      <c r="D1715" t="str">
        <f>VLOOKUP(A1715,'ALL - prices'!B:I,8,FALSE)</f>
        <v>Real Estate</v>
      </c>
      <c r="E1715">
        <v>2023</v>
      </c>
      <c r="F1715" t="s">
        <v>680</v>
      </c>
      <c r="G1715" t="str">
        <f t="shared" si="125"/>
        <v>2023-Q2</v>
      </c>
      <c r="H1715" s="4">
        <f>INDEX('ALL - prices'!$J$3:$DY$219,MATCH('COMBINED DATA'!A1715,'ALL - prices'!$B$3:$B$219,0),MATCH('COMBINED DATA'!G1715,'ALL - prices'!$J$1:$DY$1,0))</f>
        <v>11.7788</v>
      </c>
      <c r="I1715" s="14">
        <f t="shared" si="124"/>
        <v>0.6270349239343318</v>
      </c>
      <c r="J1715" s="15">
        <f>INDEX(MarketCap2!$E$2:$AR$224,MATCH(A1715,MarketCap2!$B$2:$B$224,0),MATCH(G1715,MarketCap2!$E$1:$AR$1,0))</f>
        <v>9736169472</v>
      </c>
      <c r="K1715">
        <f t="shared" si="126"/>
        <v>22.99911359921802</v>
      </c>
      <c r="L1715">
        <f>INDEX('PB2'!$D$2:$AQ$224,MATCH(A1715,'PB2'!$B$2:$B$224,0),MATCH(G1715,'PB2'!$D$1:$AQ$1,0))</f>
        <v>2.1781039237976101</v>
      </c>
      <c r="M1715" s="16">
        <f t="shared" si="127"/>
        <v>0.45911491599375137</v>
      </c>
      <c r="N1715" s="6">
        <f>INDEX('ROA2'!$D$2:$AQ$224,MATCH(A1715,'ROA2'!$B$2:$B$224,0),MATCH(G1715,'ROA2'!$D$1:$AQ$1,0))</f>
        <v>3.7609488964080802</v>
      </c>
      <c r="O1715" s="6">
        <v>16969.907200000001</v>
      </c>
      <c r="P1715" s="28">
        <v>8.9408309208486737E-3</v>
      </c>
    </row>
    <row r="1716" spans="1:16" x14ac:dyDescent="0.3">
      <c r="A1716" t="s">
        <v>492</v>
      </c>
      <c r="B1716" t="e">
        <f>VLOOKUP(A1716,Sheet3!L:L,1,FALSE)</f>
        <v>#N/A</v>
      </c>
      <c r="C1716" t="str">
        <f>VLOOKUP(A1716,'ALL - prices'!B:C,2,FALSE)</f>
        <v>Choice Properties Real Estate</v>
      </c>
      <c r="D1716" t="str">
        <f>VLOOKUP(A1716,'ALL - prices'!B:I,8,FALSE)</f>
        <v>Real Estate</v>
      </c>
      <c r="E1716">
        <v>2023</v>
      </c>
      <c r="F1716" t="s">
        <v>681</v>
      </c>
      <c r="G1716" t="str">
        <f t="shared" si="125"/>
        <v>2023-Q3</v>
      </c>
      <c r="H1716" s="4">
        <f>INDEX('ALL - prices'!$J$3:$DY$219,MATCH('COMBINED DATA'!A1716,'ALL - prices'!$B$3:$B$219,0),MATCH('COMBINED DATA'!G1716,'ALL - prices'!$J$1:$DY$1,0))</f>
        <v>11.163</v>
      </c>
      <c r="I1716" s="14">
        <f t="shared" si="124"/>
        <v>0.97321148780724953</v>
      </c>
      <c r="J1716" s="15">
        <f>INDEX(MarketCap2!$E$2:$AR$224,MATCH(A1716,MarketCap2!$B$2:$B$224,0),MATCH(G1716,MarketCap2!$E$1:$AR$1,0))</f>
        <v>9097614336</v>
      </c>
      <c r="K1716">
        <f t="shared" si="126"/>
        <v>22.931278055219924</v>
      </c>
      <c r="L1716">
        <f>INDEX('PB2'!$D$2:$AQ$224,MATCH(A1716,'PB2'!$B$2:$B$224,0),MATCH(G1716,'PB2'!$D$1:$AQ$1,0))</f>
        <v>1.8782269954681401</v>
      </c>
      <c r="M1716" s="16">
        <f t="shared" si="127"/>
        <v>0.53241700945244597</v>
      </c>
      <c r="N1716" s="6">
        <f>INDEX('ROA2'!$D$2:$AQ$224,MATCH(A1716,'ROA2'!$B$2:$B$224,0),MATCH(G1716,'ROA2'!$D$1:$AQ$1,0))</f>
        <v>7.0614261627197301</v>
      </c>
      <c r="O1716" s="6">
        <v>17110.562816000001</v>
      </c>
      <c r="P1716" s="28">
        <v>8.2885318312170848E-3</v>
      </c>
    </row>
    <row r="1717" spans="1:16" x14ac:dyDescent="0.3">
      <c r="A1717" t="s">
        <v>492</v>
      </c>
      <c r="B1717" t="e">
        <f>VLOOKUP(A1717,Sheet3!L:L,1,FALSE)</f>
        <v>#N/A</v>
      </c>
      <c r="C1717" t="str">
        <f>VLOOKUP(A1717,'ALL - prices'!B:C,2,FALSE)</f>
        <v>Choice Properties Real Estate</v>
      </c>
      <c r="D1717" t="str">
        <f>VLOOKUP(A1717,'ALL - prices'!B:I,8,FALSE)</f>
        <v>Real Estate</v>
      </c>
      <c r="E1717">
        <v>2023</v>
      </c>
      <c r="F1717" t="s">
        <v>682</v>
      </c>
      <c r="G1717" t="str">
        <f t="shared" si="125"/>
        <v>2023-Q4</v>
      </c>
      <c r="H1717" s="4">
        <f>INDEX('ALL - prices'!$J$3:$DY$219,MATCH('COMBINED DATA'!A1717,'ALL - prices'!$B$3:$B$219,0),MATCH('COMBINED DATA'!G1717,'ALL - prices'!$J$1:$DY$1,0))</f>
        <v>12.4611</v>
      </c>
      <c r="I1717" s="14">
        <f t="shared" si="124"/>
        <v>0.963820150494894</v>
      </c>
      <c r="J1717" s="15">
        <f>INDEX(MarketCap2!$E$2:$AR$224,MATCH(A1717,MarketCap2!$B$2:$B$224,0),MATCH(G1717,MarketCap2!$E$1:$AR$1,0))</f>
        <v>10008811520</v>
      </c>
      <c r="K1717">
        <f t="shared" si="126"/>
        <v>23.026731693953934</v>
      </c>
      <c r="L1717">
        <f>INDEX('PB2'!$D$2:$AQ$224,MATCH(A1717,'PB2'!$B$2:$B$224,0),MATCH(G1717,'PB2'!$D$1:$AQ$1,0))</f>
        <v>2.31083106994629</v>
      </c>
      <c r="M1717" s="16">
        <f t="shared" si="127"/>
        <v>0.43274474409037728</v>
      </c>
      <c r="N1717" s="6">
        <f>INDEX('ROA2'!$D$2:$AQ$224,MATCH(A1717,'ROA2'!$B$2:$B$224,0),MATCH(G1717,'ROA2'!$D$1:$AQ$1,0))</f>
        <v>3.9363560676574698</v>
      </c>
      <c r="O1717" s="6">
        <v>17259.515904</v>
      </c>
      <c r="P1717" s="28">
        <v>8.705329544199043E-3</v>
      </c>
    </row>
    <row r="1718" spans="1:16" x14ac:dyDescent="0.3">
      <c r="A1718" t="s">
        <v>492</v>
      </c>
      <c r="B1718" t="e">
        <f>VLOOKUP(A1718,Sheet3!L:L,1,FALSE)</f>
        <v>#N/A</v>
      </c>
      <c r="C1718" t="str">
        <f>VLOOKUP(A1718,'ALL - prices'!B:C,2,FALSE)</f>
        <v>Choice Properties Real Estate</v>
      </c>
      <c r="D1718" t="str">
        <f>VLOOKUP(A1718,'ALL - prices'!B:I,8,FALSE)</f>
        <v>Real Estate</v>
      </c>
      <c r="E1718" s="18">
        <v>2024</v>
      </c>
      <c r="F1718" t="s">
        <v>679</v>
      </c>
      <c r="G1718" t="str">
        <f t="shared" si="125"/>
        <v>2024-Q1</v>
      </c>
      <c r="H1718" s="4">
        <f>INDEX('ALL - prices'!$J$3:$DY$219,MATCH('COMBINED DATA'!A1718,'ALL - prices'!$B$3:$B$219,0),MATCH('COMBINED DATA'!G1718,'ALL - prices'!$J$1:$DY$1,0))</f>
        <v>12.4787</v>
      </c>
      <c r="I1718" s="14" t="s">
        <v>769</v>
      </c>
      <c r="J1718" s="15">
        <f>INDEX(MarketCap2!$E$2:$AR$224,MATCH(A1718,MarketCap2!$B$2:$B$224,0),MATCH(G1718,MarketCap2!$E$1:$AR$1,0))</f>
        <v>9886839808</v>
      </c>
      <c r="K1718">
        <f t="shared" si="126"/>
        <v>23.01447039744432</v>
      </c>
      <c r="L1718">
        <f>INDEX('PB2'!$D$2:$AQ$224,MATCH(A1718,'PB2'!$B$2:$B$224,0),MATCH(G1718,'PB2'!$D$1:$AQ$1,0))</f>
        <v>2.24077701568604</v>
      </c>
      <c r="M1718" s="16">
        <f t="shared" si="127"/>
        <v>0.44627376709049221</v>
      </c>
      <c r="N1718" s="6">
        <f>INDEX('ROA2'!$D$2:$AQ$224,MATCH(A1718,'ROA2'!$B$2:$B$224,0),MATCH(G1718,'ROA2'!$D$1:$AQ$1,0))</f>
        <v>4.6688060760498002</v>
      </c>
      <c r="O1718" s="6">
        <v>17308.727296000001</v>
      </c>
      <c r="P1718" s="28">
        <v>2.8512614301421991E-3</v>
      </c>
    </row>
    <row r="1719" spans="1:16" x14ac:dyDescent="0.3">
      <c r="A1719" t="s">
        <v>492</v>
      </c>
      <c r="B1719" t="e">
        <f>VLOOKUP(A1719,Sheet3!L:L,1,FALSE)</f>
        <v>#N/A</v>
      </c>
      <c r="C1719" t="str">
        <f>VLOOKUP(A1719,'ALL - prices'!B:C,2,FALSE)</f>
        <v>Choice Properties Real Estate</v>
      </c>
      <c r="D1719" t="str">
        <f>VLOOKUP(A1719,'ALL - prices'!B:I,8,FALSE)</f>
        <v>Real Estate</v>
      </c>
      <c r="E1719" s="18">
        <v>2024</v>
      </c>
      <c r="F1719" t="s">
        <v>680</v>
      </c>
      <c r="G1719" t="str">
        <f t="shared" si="125"/>
        <v>2024-Q2</v>
      </c>
      <c r="H1719" s="4">
        <f>INDEX('ALL - prices'!$J$3:$DY$219,MATCH('COMBINED DATA'!A1719,'ALL - prices'!$B$3:$B$219,0),MATCH('COMBINED DATA'!G1719,'ALL - prices'!$J$1:$DY$1,0))</f>
        <v>11.801299999999999</v>
      </c>
      <c r="I1719" s="14" t="s">
        <v>769</v>
      </c>
      <c r="J1719" s="15">
        <f>INDEX(MarketCap2!$E$2:$AR$224,MATCH(A1719,MarketCap2!$B$2:$B$224,0),MATCH(G1719,MarketCap2!$E$1:$AR$1,0))</f>
        <v>9212410880</v>
      </c>
      <c r="K1719">
        <f t="shared" si="126"/>
        <v>22.943817420602318</v>
      </c>
      <c r="L1719">
        <f>INDEX('PB2'!$D$2:$AQ$224,MATCH(A1719,'PB2'!$B$2:$B$224,0),MATCH(G1719,'PB2'!$D$1:$AQ$1,0))</f>
        <v>1.8967050313949601</v>
      </c>
      <c r="M1719" s="16">
        <f t="shared" si="127"/>
        <v>0.5272301087663247</v>
      </c>
      <c r="N1719" s="6">
        <f>INDEX('ROA2'!$D$2:$AQ$224,MATCH(A1719,'ROA2'!$B$2:$B$224,0),MATCH(G1719,'ROA2'!$D$1:$AQ$1,0))</f>
        <v>3.9484000205993701</v>
      </c>
      <c r="O1719" s="6">
        <v>16874.995712</v>
      </c>
      <c r="P1719" s="28">
        <v>-2.5058548591278297E-2</v>
      </c>
    </row>
    <row r="1720" spans="1:16" x14ac:dyDescent="0.3">
      <c r="A1720" t="s">
        <v>492</v>
      </c>
      <c r="B1720" t="e">
        <f>VLOOKUP(A1720,Sheet3!L:L,1,FALSE)</f>
        <v>#N/A</v>
      </c>
      <c r="C1720" t="str">
        <f>VLOOKUP(A1720,'ALL - prices'!B:C,2,FALSE)</f>
        <v>Choice Properties Real Estate</v>
      </c>
      <c r="D1720" t="str">
        <f>VLOOKUP(A1720,'ALL - prices'!B:I,8,FALSE)</f>
        <v>Real Estate</v>
      </c>
      <c r="E1720" s="18">
        <v>2024</v>
      </c>
      <c r="F1720" t="s">
        <v>681</v>
      </c>
      <c r="G1720" t="str">
        <f t="shared" si="125"/>
        <v>2024-Q3</v>
      </c>
      <c r="H1720" s="4">
        <f>INDEX('ALL - prices'!$J$3:$DY$219,MATCH('COMBINED DATA'!A1720,'ALL - prices'!$B$3:$B$219,0),MATCH('COMBINED DATA'!G1720,'ALL - prices'!$J$1:$DY$1,0))</f>
        <v>14.0885</v>
      </c>
      <c r="I1720" s="14" t="s">
        <v>769</v>
      </c>
      <c r="J1720" s="15">
        <f>INDEX(MarketCap2!$E$2:$AR$224,MATCH(A1720,MarketCap2!$B$2:$B$224,0),MATCH(G1720,MarketCap2!$E$1:$AR$1,0))</f>
        <v>10855434240</v>
      </c>
      <c r="K1720">
        <f t="shared" si="126"/>
        <v>23.107931643161479</v>
      </c>
      <c r="L1720">
        <f>INDEX('PB2'!$D$2:$AQ$224,MATCH(A1720,'PB2'!$B$2:$B$224,0),MATCH(G1720,'PB2'!$D$1:$AQ$1,0))</f>
        <v>2.6259191036224401</v>
      </c>
      <c r="M1720" s="16">
        <f t="shared" si="127"/>
        <v>0.38081904298594188</v>
      </c>
      <c r="N1720" s="6">
        <f>INDEX('ROA2'!$D$2:$AQ$224,MATCH(A1720,'ROA2'!$B$2:$B$224,0),MATCH(G1720,'ROA2'!$D$1:$AQ$1,0))</f>
        <v>3.71555495262146</v>
      </c>
      <c r="O1720" s="6">
        <v>17647.585279999999</v>
      </c>
      <c r="P1720" s="28">
        <v>4.5783097144765625E-2</v>
      </c>
    </row>
    <row r="1721" spans="1:16" x14ac:dyDescent="0.3">
      <c r="A1721" t="s">
        <v>492</v>
      </c>
      <c r="B1721" t="e">
        <f>VLOOKUP(A1721,Sheet3!L:L,1,FALSE)</f>
        <v>#N/A</v>
      </c>
      <c r="C1721" t="str">
        <f>VLOOKUP(A1721,'ALL - prices'!B:C,2,FALSE)</f>
        <v>Choice Properties Real Estate</v>
      </c>
      <c r="D1721" t="str">
        <f>VLOOKUP(A1721,'ALL - prices'!B:I,8,FALSE)</f>
        <v>Real Estate</v>
      </c>
      <c r="E1721" s="18">
        <v>2024</v>
      </c>
      <c r="F1721" t="s">
        <v>682</v>
      </c>
      <c r="G1721" t="str">
        <f t="shared" si="125"/>
        <v>2024-Q4</v>
      </c>
      <c r="H1721" s="4">
        <f>INDEX('ALL - prices'!$J$3:$DY$219,MATCH('COMBINED DATA'!A1721,'ALL - prices'!$B$3:$B$219,0),MATCH('COMBINED DATA'!G1721,'ALL - prices'!$J$1:$DY$1,0))</f>
        <v>12.6022</v>
      </c>
      <c r="I1721" s="14" t="s">
        <v>769</v>
      </c>
      <c r="J1721" s="15">
        <f>INDEX(MarketCap2!$E$2:$AR$224,MATCH(A1721,MarketCap2!$B$2:$B$224,0),MATCH(G1721,MarketCap2!$E$1:$AR$1,0))</f>
        <v>9578324992</v>
      </c>
      <c r="K1721">
        <f t="shared" si="126"/>
        <v>22.982768569383268</v>
      </c>
      <c r="L1721">
        <f>INDEX('PB2'!$D$2:$AQ$224,MATCH(A1721,'PB2'!$B$2:$B$224,0),MATCH(G1721,'PB2'!$D$1:$AQ$1,0))</f>
        <v>2.3169874854282999</v>
      </c>
      <c r="M1721" s="16">
        <f t="shared" si="127"/>
        <v>0.43159490773647746</v>
      </c>
      <c r="N1721" s="6">
        <f>INDEX('ROA2'!$D$2:$AQ$224,MATCH(A1721,'ROA2'!$B$2:$B$224,0),MATCH(G1721,'ROA2'!$D$1:$AQ$1,0))</f>
        <v>-2.61457300186157</v>
      </c>
      <c r="O1721" s="6">
        <v>17404.880895999999</v>
      </c>
      <c r="P1721" s="28">
        <v>-1.375283814466432E-2</v>
      </c>
    </row>
    <row r="1722" spans="1:16" x14ac:dyDescent="0.3">
      <c r="A1722" t="s">
        <v>493</v>
      </c>
      <c r="B1722" t="e">
        <f>VLOOKUP(A1722,Sheet3!L:L,1,FALSE)</f>
        <v>#N/A</v>
      </c>
      <c r="C1722" t="str">
        <f>VLOOKUP(A1722,'ALL - prices'!B:C,2,FALSE)</f>
        <v>Colliers International Group I</v>
      </c>
      <c r="D1722" t="str">
        <f>VLOOKUP(A1722,'ALL - prices'!B:I,8,FALSE)</f>
        <v>Real Estate</v>
      </c>
      <c r="E1722">
        <v>2015</v>
      </c>
      <c r="F1722" t="s">
        <v>679</v>
      </c>
      <c r="G1722" t="str">
        <f t="shared" si="125"/>
        <v>2015-Q1</v>
      </c>
      <c r="H1722" s="4">
        <f>INDEX('ALL - prices'!$J$3:$DY$219,MATCH('COMBINED DATA'!A1722,'ALL - prices'!$B$3:$B$219,0),MATCH('COMBINED DATA'!G1722,'ALL - prices'!$J$1:$DY$1,0))</f>
        <v>52.5411</v>
      </c>
      <c r="I1722" s="14">
        <f t="shared" ref="I1722:I1757" si="128">STDEV(H1723:H1726)</f>
        <v>6.1730915320040749</v>
      </c>
      <c r="J1722" s="15">
        <f>INDEX(MarketCap2!$E$2:$AR$224,MATCH(A1722,MarketCap2!$B$2:$B$224,0),MATCH(G1722,MarketCap2!$E$1:$AR$1,0))</f>
        <v>2947945472</v>
      </c>
      <c r="K1722">
        <f t="shared" si="126"/>
        <v>21.804374314494567</v>
      </c>
      <c r="L1722">
        <f>INDEX('PB2'!$D$2:$AQ$224,MATCH(A1722,'PB2'!$B$2:$B$224,0),MATCH(G1722,'PB2'!$D$1:$AQ$1,0))</f>
        <v>11.157922744751</v>
      </c>
      <c r="M1722" s="16">
        <f t="shared" si="127"/>
        <v>8.9622416544372308E-2</v>
      </c>
      <c r="N1722" s="6">
        <f>INDEX('ROA2'!$D$2:$AQ$224,MATCH(A1722,'ROA2'!$B$2:$B$224,0),MATCH(G1722,'ROA2'!$D$1:$AQ$1,0))</f>
        <v>2.8099820613861102</v>
      </c>
      <c r="O1722" s="6">
        <v>1639.426944</v>
      </c>
      <c r="P1722" s="28">
        <v>0.11637733416404861</v>
      </c>
    </row>
    <row r="1723" spans="1:16" x14ac:dyDescent="0.3">
      <c r="A1723" t="s">
        <v>493</v>
      </c>
      <c r="B1723" t="e">
        <f>VLOOKUP(A1723,Sheet3!L:L,1,FALSE)</f>
        <v>#N/A</v>
      </c>
      <c r="C1723" t="str">
        <f>VLOOKUP(A1723,'ALL - prices'!B:C,2,FALSE)</f>
        <v>Colliers International Group I</v>
      </c>
      <c r="D1723" t="str">
        <f>VLOOKUP(A1723,'ALL - prices'!B:I,8,FALSE)</f>
        <v>Real Estate</v>
      </c>
      <c r="E1723">
        <v>2015</v>
      </c>
      <c r="F1723" t="s">
        <v>680</v>
      </c>
      <c r="G1723" t="str">
        <f t="shared" si="125"/>
        <v>2015-Q2</v>
      </c>
      <c r="H1723" s="4">
        <f>INDEX('ALL - prices'!$J$3:$DY$219,MATCH('COMBINED DATA'!A1723,'ALL - prices'!$B$3:$B$219,0),MATCH('COMBINED DATA'!G1723,'ALL - prices'!$J$1:$DY$1,0))</f>
        <v>46.768799999999999</v>
      </c>
      <c r="I1723" s="14">
        <f t="shared" si="128"/>
        <v>7.3225685331378552</v>
      </c>
      <c r="J1723" s="15">
        <f>INDEX(MarketCap2!$E$2:$AR$224,MATCH(A1723,MarketCap2!$B$2:$B$224,0),MATCH(G1723,MarketCap2!$E$1:$AR$1,0))</f>
        <v>1814897536</v>
      </c>
      <c r="K1723">
        <f t="shared" si="126"/>
        <v>21.319294849075149</v>
      </c>
      <c r="L1723">
        <f>INDEX('PB2'!$D$2:$AQ$224,MATCH(A1723,'PB2'!$B$2:$B$224,0),MATCH(G1723,'PB2'!$D$1:$AQ$1,0))</f>
        <v>14.4223012924194</v>
      </c>
      <c r="M1723" s="16">
        <f t="shared" si="127"/>
        <v>6.9337062076606074E-2</v>
      </c>
      <c r="N1723" s="6">
        <f>INDEX('ROA2'!$D$2:$AQ$224,MATCH(A1723,'ROA2'!$B$2:$B$224,0),MATCH(G1723,'ROA2'!$D$1:$AQ$1,0))</f>
        <v>3.7582039833068901</v>
      </c>
      <c r="O1723" s="6">
        <v>1522.8089600000001</v>
      </c>
      <c r="P1723" s="28">
        <v>-7.1133382568098119E-2</v>
      </c>
    </row>
    <row r="1724" spans="1:16" x14ac:dyDescent="0.3">
      <c r="A1724" t="s">
        <v>493</v>
      </c>
      <c r="B1724" t="e">
        <f>VLOOKUP(A1724,Sheet3!L:L,1,FALSE)</f>
        <v>#N/A</v>
      </c>
      <c r="C1724" t="str">
        <f>VLOOKUP(A1724,'ALL - prices'!B:C,2,FALSE)</f>
        <v>Colliers International Group I</v>
      </c>
      <c r="D1724" t="str">
        <f>VLOOKUP(A1724,'ALL - prices'!B:I,8,FALSE)</f>
        <v>Real Estate</v>
      </c>
      <c r="E1724">
        <v>2015</v>
      </c>
      <c r="F1724" t="s">
        <v>681</v>
      </c>
      <c r="G1724" t="str">
        <f t="shared" si="125"/>
        <v>2015-Q3</v>
      </c>
      <c r="H1724" s="4">
        <f>INDEX('ALL - prices'!$J$3:$DY$219,MATCH('COMBINED DATA'!A1724,'ALL - prices'!$B$3:$B$219,0),MATCH('COMBINED DATA'!G1724,'ALL - prices'!$J$1:$DY$1,0))</f>
        <v>53.030700000000003</v>
      </c>
      <c r="I1724" s="14">
        <f t="shared" si="128"/>
        <v>7.4183984942842889</v>
      </c>
      <c r="J1724" s="15">
        <f>INDEX(MarketCap2!$E$2:$AR$224,MATCH(A1724,MarketCap2!$B$2:$B$224,0),MATCH(G1724,MarketCap2!$E$1:$AR$1,0))</f>
        <v>2058262144</v>
      </c>
      <c r="K1724">
        <f t="shared" si="126"/>
        <v>21.445127844283306</v>
      </c>
      <c r="L1724">
        <f>INDEX('PB2'!$D$2:$AQ$224,MATCH(A1724,'PB2'!$B$2:$B$224,0),MATCH(G1724,'PB2'!$D$1:$AQ$1,0))</f>
        <v>15.104323387146</v>
      </c>
      <c r="M1724" s="16">
        <f t="shared" si="127"/>
        <v>6.6206209597645047E-2</v>
      </c>
      <c r="N1724" s="6">
        <f>INDEX('ROA2'!$D$2:$AQ$224,MATCH(A1724,'ROA2'!$B$2:$B$224,0),MATCH(G1724,'ROA2'!$D$1:$AQ$1,0))</f>
        <v>1.6693249940872199</v>
      </c>
      <c r="O1724" s="6">
        <v>1059.107008</v>
      </c>
      <c r="P1724" s="28">
        <v>-0.30450434964606465</v>
      </c>
    </row>
    <row r="1725" spans="1:16" x14ac:dyDescent="0.3">
      <c r="A1725" t="s">
        <v>493</v>
      </c>
      <c r="B1725" t="e">
        <f>VLOOKUP(A1725,Sheet3!L:L,1,FALSE)</f>
        <v>#N/A</v>
      </c>
      <c r="C1725" t="str">
        <f>VLOOKUP(A1725,'ALL - prices'!B:C,2,FALSE)</f>
        <v>Colliers International Group I</v>
      </c>
      <c r="D1725" t="str">
        <f>VLOOKUP(A1725,'ALL - prices'!B:I,8,FALSE)</f>
        <v>Real Estate</v>
      </c>
      <c r="E1725">
        <v>2015</v>
      </c>
      <c r="F1725" t="s">
        <v>682</v>
      </c>
      <c r="G1725" t="str">
        <f t="shared" si="125"/>
        <v>2015-Q4</v>
      </c>
      <c r="H1725" s="4">
        <f>INDEX('ALL - prices'!$J$3:$DY$219,MATCH('COMBINED DATA'!A1725,'ALL - prices'!$B$3:$B$219,0),MATCH('COMBINED DATA'!G1725,'ALL - prices'!$J$1:$DY$1,0))</f>
        <v>60.451900000000002</v>
      </c>
      <c r="I1725" s="14">
        <f t="shared" si="128"/>
        <v>4.3898387194178348</v>
      </c>
      <c r="J1725" s="15">
        <f>INDEX(MarketCap2!$E$2:$AR$224,MATCH(A1725,MarketCap2!$B$2:$B$224,0),MATCH(G1725,MarketCap2!$E$1:$AR$1,0))</f>
        <v>2344216320</v>
      </c>
      <c r="K1725">
        <f t="shared" si="126"/>
        <v>21.575216991092443</v>
      </c>
      <c r="L1725">
        <f>INDEX('PB2'!$D$2:$AQ$224,MATCH(A1725,'PB2'!$B$2:$B$224,0),MATCH(G1725,'PB2'!$D$1:$AQ$1,0))</f>
        <v>12.1313781738281</v>
      </c>
      <c r="M1725" s="16">
        <f t="shared" si="127"/>
        <v>8.2430865287620197E-2</v>
      </c>
      <c r="N1725" s="6">
        <f>INDEX('ROA2'!$D$2:$AQ$224,MATCH(A1725,'ROA2'!$B$2:$B$224,0),MATCH(G1725,'ROA2'!$D$1:$AQ$1,0))</f>
        <v>0.36893600225448597</v>
      </c>
      <c r="O1725" s="6">
        <v>1037.0629759999999</v>
      </c>
      <c r="P1725" s="28">
        <v>-2.0813791083893966E-2</v>
      </c>
    </row>
    <row r="1726" spans="1:16" x14ac:dyDescent="0.3">
      <c r="A1726" t="s">
        <v>493</v>
      </c>
      <c r="B1726" t="e">
        <f>VLOOKUP(A1726,Sheet3!L:L,1,FALSE)</f>
        <v>#N/A</v>
      </c>
      <c r="C1726" t="str">
        <f>VLOOKUP(A1726,'ALL - prices'!B:C,2,FALSE)</f>
        <v>Colliers International Group I</v>
      </c>
      <c r="D1726" t="str">
        <f>VLOOKUP(A1726,'ALL - prices'!B:I,8,FALSE)</f>
        <v>Real Estate</v>
      </c>
      <c r="E1726">
        <v>2016</v>
      </c>
      <c r="F1726" t="s">
        <v>679</v>
      </c>
      <c r="G1726" t="str">
        <f t="shared" si="125"/>
        <v>2016-Q1</v>
      </c>
      <c r="H1726" s="4">
        <f>INDEX('ALL - prices'!$J$3:$DY$219,MATCH('COMBINED DATA'!A1726,'ALL - prices'!$B$3:$B$219,0),MATCH('COMBINED DATA'!G1726,'ALL - prices'!$J$1:$DY$1,0))</f>
        <v>48.191099999999999</v>
      </c>
      <c r="I1726" s="14">
        <f t="shared" si="128"/>
        <v>7.9051573855300257</v>
      </c>
      <c r="J1726" s="15">
        <f>INDEX(MarketCap2!$E$2:$AR$224,MATCH(A1726,MarketCap2!$B$2:$B$224,0),MATCH(G1726,MarketCap2!$E$1:$AR$1,0))</f>
        <v>1898857216</v>
      </c>
      <c r="K1726">
        <f t="shared" si="126"/>
        <v>21.364518076902854</v>
      </c>
      <c r="L1726">
        <f>INDEX('PB2'!$D$2:$AQ$224,MATCH(A1726,'PB2'!$B$2:$B$224,0),MATCH(G1726,'PB2'!$D$1:$AQ$1,0))</f>
        <v>10.0976467132568</v>
      </c>
      <c r="M1726" s="16">
        <f t="shared" si="127"/>
        <v>9.9032975543414448E-2</v>
      </c>
      <c r="N1726" s="6">
        <f>INDEX('ROA2'!$D$2:$AQ$224,MATCH(A1726,'ROA2'!$B$2:$B$224,0),MATCH(G1726,'ROA2'!$D$1:$AQ$1,0))</f>
        <v>1.70917296409607</v>
      </c>
      <c r="O1726" s="6">
        <v>1092.4209920000001</v>
      </c>
      <c r="P1726" s="28">
        <v>5.3379608838721226E-2</v>
      </c>
    </row>
    <row r="1727" spans="1:16" x14ac:dyDescent="0.3">
      <c r="A1727" t="s">
        <v>493</v>
      </c>
      <c r="B1727" t="e">
        <f>VLOOKUP(A1727,Sheet3!L:L,1,FALSE)</f>
        <v>#N/A</v>
      </c>
      <c r="C1727" t="str">
        <f>VLOOKUP(A1727,'ALL - prices'!B:C,2,FALSE)</f>
        <v>Colliers International Group I</v>
      </c>
      <c r="D1727" t="str">
        <f>VLOOKUP(A1727,'ALL - prices'!B:I,8,FALSE)</f>
        <v>Real Estate</v>
      </c>
      <c r="E1727">
        <v>2016</v>
      </c>
      <c r="F1727" t="s">
        <v>680</v>
      </c>
      <c r="G1727" t="str">
        <f t="shared" si="125"/>
        <v>2016-Q2</v>
      </c>
      <c r="H1727" s="4">
        <f>INDEX('ALL - prices'!$J$3:$DY$219,MATCH('COMBINED DATA'!A1727,'ALL - prices'!$B$3:$B$219,0),MATCH('COMBINED DATA'!G1727,'ALL - prices'!$J$1:$DY$1,0))</f>
        <v>43.2714</v>
      </c>
      <c r="I1727" s="14">
        <f t="shared" si="128"/>
        <v>10.183302369892912</v>
      </c>
      <c r="J1727" s="15">
        <f>INDEX(MarketCap2!$E$2:$AR$224,MATCH(A1727,MarketCap2!$B$2:$B$224,0),MATCH(G1727,MarketCap2!$E$1:$AR$1,0))</f>
        <v>1702697344</v>
      </c>
      <c r="K1727">
        <f t="shared" si="126"/>
        <v>21.255479503514163</v>
      </c>
      <c r="L1727">
        <f>INDEX('PB2'!$D$2:$AQ$224,MATCH(A1727,'PB2'!$B$2:$B$224,0),MATCH(G1727,'PB2'!$D$1:$AQ$1,0))</f>
        <v>8.2045202255249006</v>
      </c>
      <c r="M1727" s="16">
        <f t="shared" si="127"/>
        <v>0.12188403130373453</v>
      </c>
      <c r="N1727" s="6">
        <f>INDEX('ROA2'!$D$2:$AQ$224,MATCH(A1727,'ROA2'!$B$2:$B$224,0),MATCH(G1727,'ROA2'!$D$1:$AQ$1,0))</f>
        <v>0.76386499404907204</v>
      </c>
      <c r="O1727" s="6">
        <v>1123.20704</v>
      </c>
      <c r="P1727" s="28">
        <v>2.818148701411986E-2</v>
      </c>
    </row>
    <row r="1728" spans="1:16" x14ac:dyDescent="0.3">
      <c r="A1728" t="s">
        <v>493</v>
      </c>
      <c r="B1728" t="e">
        <f>VLOOKUP(A1728,Sheet3!L:L,1,FALSE)</f>
        <v>#N/A</v>
      </c>
      <c r="C1728" t="str">
        <f>VLOOKUP(A1728,'ALL - prices'!B:C,2,FALSE)</f>
        <v>Colliers International Group I</v>
      </c>
      <c r="D1728" t="str">
        <f>VLOOKUP(A1728,'ALL - prices'!B:I,8,FALSE)</f>
        <v>Real Estate</v>
      </c>
      <c r="E1728">
        <v>2016</v>
      </c>
      <c r="F1728" t="s">
        <v>681</v>
      </c>
      <c r="G1728" t="str">
        <f t="shared" si="125"/>
        <v>2016-Q3</v>
      </c>
      <c r="H1728" s="4">
        <f>INDEX('ALL - prices'!$J$3:$DY$219,MATCH('COMBINED DATA'!A1728,'ALL - prices'!$B$3:$B$219,0),MATCH('COMBINED DATA'!G1728,'ALL - prices'!$J$1:$DY$1,0))</f>
        <v>54.010800000000003</v>
      </c>
      <c r="I1728" s="14">
        <f t="shared" si="128"/>
        <v>9.5982107733247464</v>
      </c>
      <c r="J1728" s="15">
        <f>INDEX(MarketCap2!$E$2:$AR$224,MATCH(A1728,MarketCap2!$B$2:$B$224,0),MATCH(G1728,MarketCap2!$E$1:$AR$1,0))</f>
        <v>2125523968</v>
      </c>
      <c r="K1728">
        <f t="shared" si="126"/>
        <v>21.477284182105091</v>
      </c>
      <c r="L1728">
        <f>INDEX('PB2'!$D$2:$AQ$224,MATCH(A1728,'PB2'!$B$2:$B$224,0),MATCH(G1728,'PB2'!$D$1:$AQ$1,0))</f>
        <v>9.1636552810668892</v>
      </c>
      <c r="M1728" s="16">
        <f t="shared" si="127"/>
        <v>0.10912675884546956</v>
      </c>
      <c r="N1728" s="6">
        <f>INDEX('ROA2'!$D$2:$AQ$224,MATCH(A1728,'ROA2'!$B$2:$B$224,0),MATCH(G1728,'ROA2'!$D$1:$AQ$1,0))</f>
        <v>5.2574758529663104</v>
      </c>
      <c r="O1728" s="6">
        <v>1130.84096</v>
      </c>
      <c r="P1728" s="28">
        <v>6.7965385971939683E-3</v>
      </c>
    </row>
    <row r="1729" spans="1:16" x14ac:dyDescent="0.3">
      <c r="A1729" t="s">
        <v>493</v>
      </c>
      <c r="B1729" t="e">
        <f>VLOOKUP(A1729,Sheet3!L:L,1,FALSE)</f>
        <v>#N/A</v>
      </c>
      <c r="C1729" t="str">
        <f>VLOOKUP(A1729,'ALL - prices'!B:C,2,FALSE)</f>
        <v>Colliers International Group I</v>
      </c>
      <c r="D1729" t="str">
        <f>VLOOKUP(A1729,'ALL - prices'!B:I,8,FALSE)</f>
        <v>Real Estate</v>
      </c>
      <c r="E1729">
        <v>2016</v>
      </c>
      <c r="F1729" t="s">
        <v>682</v>
      </c>
      <c r="G1729" t="str">
        <f t="shared" si="125"/>
        <v>2016-Q4</v>
      </c>
      <c r="H1729" s="4">
        <f>INDEX('ALL - prices'!$J$3:$DY$219,MATCH('COMBINED DATA'!A1729,'ALL - prices'!$B$3:$B$219,0),MATCH('COMBINED DATA'!G1729,'ALL - prices'!$J$1:$DY$1,0))</f>
        <v>48.604799999999997</v>
      </c>
      <c r="I1729" s="14">
        <f t="shared" si="128"/>
        <v>7.0375024134986983</v>
      </c>
      <c r="J1729" s="15">
        <f>INDEX(MarketCap2!$E$2:$AR$224,MATCH(A1729,MarketCap2!$B$2:$B$224,0),MATCH(G1729,MarketCap2!$E$1:$AR$1,0))</f>
        <v>1912415744</v>
      </c>
      <c r="K1729">
        <f t="shared" si="126"/>
        <v>21.371633067269659</v>
      </c>
      <c r="L1729">
        <f>INDEX('PB2'!$D$2:$AQ$224,MATCH(A1729,'PB2'!$B$2:$B$224,0),MATCH(G1729,'PB2'!$D$1:$AQ$1,0))</f>
        <v>6.91241407394409</v>
      </c>
      <c r="M1729" s="16">
        <f t="shared" si="127"/>
        <v>0.14466725941222722</v>
      </c>
      <c r="N1729" s="6">
        <f>INDEX('ROA2'!$D$2:$AQ$224,MATCH(A1729,'ROA2'!$B$2:$B$224,0),MATCH(G1729,'ROA2'!$D$1:$AQ$1,0))</f>
        <v>5.4073557853698704</v>
      </c>
      <c r="O1729" s="6">
        <v>1160.2769920000001</v>
      </c>
      <c r="P1729" s="28">
        <v>2.6030213833075227E-2</v>
      </c>
    </row>
    <row r="1730" spans="1:16" x14ac:dyDescent="0.3">
      <c r="A1730" t="s">
        <v>493</v>
      </c>
      <c r="B1730" t="e">
        <f>VLOOKUP(A1730,Sheet3!L:L,1,FALSE)</f>
        <v>#N/A</v>
      </c>
      <c r="C1730" t="str">
        <f>VLOOKUP(A1730,'ALL - prices'!B:C,2,FALSE)</f>
        <v>Colliers International Group I</v>
      </c>
      <c r="D1730" t="str">
        <f>VLOOKUP(A1730,'ALL - prices'!B:I,8,FALSE)</f>
        <v>Real Estate</v>
      </c>
      <c r="E1730">
        <v>2017</v>
      </c>
      <c r="F1730" t="s">
        <v>679</v>
      </c>
      <c r="G1730" t="str">
        <f t="shared" si="125"/>
        <v>2017-Q1</v>
      </c>
      <c r="H1730" s="4">
        <f>INDEX('ALL - prices'!$J$3:$DY$219,MATCH('COMBINED DATA'!A1730,'ALL - prices'!$B$3:$B$219,0),MATCH('COMBINED DATA'!G1730,'ALL - prices'!$J$1:$DY$1,0))</f>
        <v>61.784799999999997</v>
      </c>
      <c r="I1730" s="14">
        <f t="shared" si="128"/>
        <v>11.149738796043561</v>
      </c>
      <c r="J1730" s="15">
        <f>INDEX(MarketCap2!$E$2:$AR$224,MATCH(A1730,MarketCap2!$B$2:$B$224,0),MATCH(G1730,MarketCap2!$E$1:$AR$1,0))</f>
        <v>2439688704</v>
      </c>
      <c r="K1730">
        <f t="shared" si="126"/>
        <v>21.615136287784591</v>
      </c>
      <c r="L1730">
        <f>INDEX('PB2'!$D$2:$AQ$224,MATCH(A1730,'PB2'!$B$2:$B$224,0),MATCH(G1730,'PB2'!$D$1:$AQ$1,0))</f>
        <v>8.5619850158691406</v>
      </c>
      <c r="M1730" s="16">
        <f t="shared" si="127"/>
        <v>0.11679534572258164</v>
      </c>
      <c r="N1730" s="6">
        <f>INDEX('ROA2'!$D$2:$AQ$224,MATCH(A1730,'ROA2'!$B$2:$B$224,0),MATCH(G1730,'ROA2'!$D$1:$AQ$1,0))</f>
        <v>5.9545478820800799</v>
      </c>
      <c r="O1730" s="6">
        <v>1190.270976</v>
      </c>
      <c r="P1730" s="28">
        <v>2.5850709965642371E-2</v>
      </c>
    </row>
    <row r="1731" spans="1:16" x14ac:dyDescent="0.3">
      <c r="A1731" t="s">
        <v>493</v>
      </c>
      <c r="B1731" t="e">
        <f>VLOOKUP(A1731,Sheet3!L:L,1,FALSE)</f>
        <v>#N/A</v>
      </c>
      <c r="C1731" t="str">
        <f>VLOOKUP(A1731,'ALL - prices'!B:C,2,FALSE)</f>
        <v>Colliers International Group I</v>
      </c>
      <c r="D1731" t="str">
        <f>VLOOKUP(A1731,'ALL - prices'!B:I,8,FALSE)</f>
        <v>Real Estate</v>
      </c>
      <c r="E1731">
        <v>2017</v>
      </c>
      <c r="F1731" t="s">
        <v>680</v>
      </c>
      <c r="G1731" t="str">
        <f t="shared" si="125"/>
        <v>2017-Q2</v>
      </c>
      <c r="H1731" s="4">
        <f>INDEX('ALL - prices'!$J$3:$DY$219,MATCH('COMBINED DATA'!A1731,'ALL - prices'!$B$3:$B$219,0),MATCH('COMBINED DATA'!G1731,'ALL - prices'!$J$1:$DY$1,0))</f>
        <v>72.055400000000006</v>
      </c>
      <c r="I1731" s="14">
        <f t="shared" si="128"/>
        <v>16.325482763765354</v>
      </c>
      <c r="J1731" s="15">
        <f>INDEX(MarketCap2!$E$2:$AR$224,MATCH(A1731,MarketCap2!$B$2:$B$224,0),MATCH(G1731,MarketCap2!$E$1:$AR$1,0))</f>
        <v>2846921984</v>
      </c>
      <c r="K1731">
        <f t="shared" si="126"/>
        <v>21.76950424198662</v>
      </c>
      <c r="L1731">
        <f>INDEX('PB2'!$D$2:$AQ$224,MATCH(A1731,'PB2'!$B$2:$B$224,0),MATCH(G1731,'PB2'!$D$1:$AQ$1,0))</f>
        <v>9.5505809783935494</v>
      </c>
      <c r="M1731" s="16">
        <f t="shared" si="127"/>
        <v>0.10470567206982674</v>
      </c>
      <c r="N1731" s="6">
        <f>INDEX('ROA2'!$D$2:$AQ$224,MATCH(A1731,'ROA2'!$B$2:$B$224,0),MATCH(G1731,'ROA2'!$D$1:$AQ$1,0))</f>
        <v>6.42745113372803</v>
      </c>
      <c r="O1731" s="6">
        <v>1258.328064</v>
      </c>
      <c r="P1731" s="28">
        <v>5.7177810240077655E-2</v>
      </c>
    </row>
    <row r="1732" spans="1:16" x14ac:dyDescent="0.3">
      <c r="A1732" t="s">
        <v>493</v>
      </c>
      <c r="B1732" t="e">
        <f>VLOOKUP(A1732,Sheet3!L:L,1,FALSE)</f>
        <v>#N/A</v>
      </c>
      <c r="C1732" t="str">
        <f>VLOOKUP(A1732,'ALL - prices'!B:C,2,FALSE)</f>
        <v>Colliers International Group I</v>
      </c>
      <c r="D1732" t="str">
        <f>VLOOKUP(A1732,'ALL - prices'!B:I,8,FALSE)</f>
        <v>Real Estate</v>
      </c>
      <c r="E1732">
        <v>2017</v>
      </c>
      <c r="F1732" t="s">
        <v>681</v>
      </c>
      <c r="G1732" t="str">
        <f t="shared" si="125"/>
        <v>2017-Q3</v>
      </c>
      <c r="H1732" s="4">
        <f>INDEX('ALL - prices'!$J$3:$DY$219,MATCH('COMBINED DATA'!A1732,'ALL - prices'!$B$3:$B$219,0),MATCH('COMBINED DATA'!G1732,'ALL - prices'!$J$1:$DY$1,0))</f>
        <v>60.8489</v>
      </c>
      <c r="I1732" s="14">
        <f t="shared" si="128"/>
        <v>11.310500826812834</v>
      </c>
      <c r="J1732" s="15">
        <f>INDEX(MarketCap2!$E$2:$AR$224,MATCH(A1732,MarketCap2!$B$2:$B$224,0),MATCH(G1732,MarketCap2!$E$1:$AR$1,0))</f>
        <v>2404300800</v>
      </c>
      <c r="K1732">
        <f t="shared" si="126"/>
        <v>21.600524970583933</v>
      </c>
      <c r="L1732">
        <f>INDEX('PB2'!$D$2:$AQ$224,MATCH(A1732,'PB2'!$B$2:$B$224,0),MATCH(G1732,'PB2'!$D$1:$AQ$1,0))</f>
        <v>7.8902778625488299</v>
      </c>
      <c r="M1732" s="16">
        <f t="shared" si="127"/>
        <v>0.12673824894640223</v>
      </c>
      <c r="N1732" s="6">
        <f>INDEX('ROA2'!$D$2:$AQ$224,MATCH(A1732,'ROA2'!$B$2:$B$224,0),MATCH(G1732,'ROA2'!$D$1:$AQ$1,0))</f>
        <v>5.3357071876525897</v>
      </c>
      <c r="O1732" s="6">
        <v>1360.6749440000001</v>
      </c>
      <c r="P1732" s="28">
        <v>8.1335609471076736E-2</v>
      </c>
    </row>
    <row r="1733" spans="1:16" x14ac:dyDescent="0.3">
      <c r="A1733" t="s">
        <v>493</v>
      </c>
      <c r="B1733" t="e">
        <f>VLOOKUP(A1733,Sheet3!L:L,1,FALSE)</f>
        <v>#N/A</v>
      </c>
      <c r="C1733" t="str">
        <f>VLOOKUP(A1733,'ALL - prices'!B:C,2,FALSE)</f>
        <v>Colliers International Group I</v>
      </c>
      <c r="D1733" t="str">
        <f>VLOOKUP(A1733,'ALL - prices'!B:I,8,FALSE)</f>
        <v>Real Estate</v>
      </c>
      <c r="E1733">
        <v>2017</v>
      </c>
      <c r="F1733" t="s">
        <v>682</v>
      </c>
      <c r="G1733" t="str">
        <f t="shared" si="125"/>
        <v>2017-Q4</v>
      </c>
      <c r="H1733" s="4">
        <f>INDEX('ALL - prices'!$J$3:$DY$219,MATCH('COMBINED DATA'!A1733,'ALL - prices'!$B$3:$B$219,0),MATCH('COMBINED DATA'!G1733,'ALL - prices'!$J$1:$DY$1,0))</f>
        <v>74.644099999999995</v>
      </c>
      <c r="I1733" s="14">
        <f t="shared" si="128"/>
        <v>11.514630154865239</v>
      </c>
      <c r="J1733" s="15">
        <f>INDEX(MarketCap2!$E$2:$AR$224,MATCH(A1733,MarketCap2!$B$2:$B$224,0),MATCH(G1733,MarketCap2!$E$1:$AR$1,0))</f>
        <v>2950299136</v>
      </c>
      <c r="K1733">
        <f t="shared" si="126"/>
        <v>21.8051724041912</v>
      </c>
      <c r="L1733">
        <f>INDEX('PB2'!$D$2:$AQ$224,MATCH(A1733,'PB2'!$B$2:$B$224,0),MATCH(G1733,'PB2'!$D$1:$AQ$1,0))</f>
        <v>7.89817190170288</v>
      </c>
      <c r="M1733" s="16">
        <f t="shared" si="127"/>
        <v>0.12661157701371323</v>
      </c>
      <c r="N1733" s="6">
        <f>INDEX('ROA2'!$D$2:$AQ$224,MATCH(A1733,'ROA2'!$B$2:$B$224,0),MATCH(G1733,'ROA2'!$D$1:$AQ$1,0))</f>
        <v>4.9679331779479998</v>
      </c>
      <c r="O1733" s="6">
        <v>1385.4499840000001</v>
      </c>
      <c r="P1733" s="28">
        <v>1.8207904914577445E-2</v>
      </c>
    </row>
    <row r="1734" spans="1:16" x14ac:dyDescent="0.3">
      <c r="A1734" t="s">
        <v>493</v>
      </c>
      <c r="B1734" t="e">
        <f>VLOOKUP(A1734,Sheet3!L:L,1,FALSE)</f>
        <v>#N/A</v>
      </c>
      <c r="C1734" t="str">
        <f>VLOOKUP(A1734,'ALL - prices'!B:C,2,FALSE)</f>
        <v>Colliers International Group I</v>
      </c>
      <c r="D1734" t="str">
        <f>VLOOKUP(A1734,'ALL - prices'!B:I,8,FALSE)</f>
        <v>Real Estate</v>
      </c>
      <c r="E1734">
        <v>2018</v>
      </c>
      <c r="F1734" t="s">
        <v>679</v>
      </c>
      <c r="G1734" t="str">
        <f t="shared" si="125"/>
        <v>2018-Q1</v>
      </c>
      <c r="H1734" s="4">
        <f>INDEX('ALL - prices'!$J$3:$DY$219,MATCH('COMBINED DATA'!A1734,'ALL - prices'!$B$3:$B$219,0),MATCH('COMBINED DATA'!G1734,'ALL - prices'!$J$1:$DY$1,0))</f>
        <v>87.994799999999998</v>
      </c>
      <c r="I1734" s="14">
        <f t="shared" si="128"/>
        <v>11.516077163795769</v>
      </c>
      <c r="J1734" s="15">
        <f>INDEX(MarketCap2!$E$2:$AR$224,MATCH(A1734,MarketCap2!$B$2:$B$224,0),MATCH(G1734,MarketCap2!$E$1:$AR$1,0))</f>
        <v>3501009152</v>
      </c>
      <c r="K1734">
        <f t="shared" si="126"/>
        <v>21.976317093025777</v>
      </c>
      <c r="L1734">
        <f>INDEX('PB2'!$D$2:$AQ$224,MATCH(A1734,'PB2'!$B$2:$B$224,0),MATCH(G1734,'PB2'!$D$1:$AQ$1,0))</f>
        <v>8.5934610366821307</v>
      </c>
      <c r="M1734" s="16">
        <f t="shared" si="127"/>
        <v>0.1163675492018164</v>
      </c>
      <c r="N1734" s="6">
        <f>INDEX('ROA2'!$D$2:$AQ$224,MATCH(A1734,'ROA2'!$B$2:$B$224,0),MATCH(G1734,'ROA2'!$D$1:$AQ$1,0))</f>
        <v>3.8076510429382302</v>
      </c>
      <c r="O1734" s="6">
        <v>1507.5599360000001</v>
      </c>
      <c r="P1734" s="28">
        <v>8.8137394644482531E-2</v>
      </c>
    </row>
    <row r="1735" spans="1:16" x14ac:dyDescent="0.3">
      <c r="A1735" t="s">
        <v>493</v>
      </c>
      <c r="B1735" t="e">
        <f>VLOOKUP(A1735,Sheet3!L:L,1,FALSE)</f>
        <v>#N/A</v>
      </c>
      <c r="C1735" t="str">
        <f>VLOOKUP(A1735,'ALL - prices'!B:C,2,FALSE)</f>
        <v>Colliers International Group I</v>
      </c>
      <c r="D1735" t="str">
        <f>VLOOKUP(A1735,'ALL - prices'!B:I,8,FALSE)</f>
        <v>Real Estate</v>
      </c>
      <c r="E1735">
        <v>2018</v>
      </c>
      <c r="F1735" t="s">
        <v>680</v>
      </c>
      <c r="G1735" t="str">
        <f t="shared" si="125"/>
        <v>2018-Q2</v>
      </c>
      <c r="H1735" s="4">
        <f>INDEX('ALL - prices'!$J$3:$DY$219,MATCH('COMBINED DATA'!A1735,'ALL - prices'!$B$3:$B$219,0),MATCH('COMBINED DATA'!G1735,'ALL - prices'!$J$1:$DY$1,0))</f>
        <v>98.470399999999998</v>
      </c>
      <c r="I1735" s="14">
        <f t="shared" si="128"/>
        <v>10.318827726176091</v>
      </c>
      <c r="J1735" s="15">
        <f>INDEX(MarketCap2!$E$2:$AR$224,MATCH(A1735,MarketCap2!$B$2:$B$224,0),MATCH(G1735,MarketCap2!$E$1:$AR$1,0))</f>
        <v>3915149056</v>
      </c>
      <c r="K1735">
        <f t="shared" si="126"/>
        <v>22.088119238716779</v>
      </c>
      <c r="L1735">
        <f>INDEX('PB2'!$D$2:$AQ$224,MATCH(A1735,'PB2'!$B$2:$B$224,0),MATCH(G1735,'PB2'!$D$1:$AQ$1,0))</f>
        <v>9.1302194595336896</v>
      </c>
      <c r="M1735" s="16">
        <f t="shared" si="127"/>
        <v>0.1095263924851017</v>
      </c>
      <c r="N1735" s="6">
        <f>INDEX('ROA2'!$D$2:$AQ$224,MATCH(A1735,'ROA2'!$B$2:$B$224,0),MATCH(G1735,'ROA2'!$D$1:$AQ$1,0))</f>
        <v>3.87431788444519</v>
      </c>
      <c r="O1735" s="6">
        <v>1578.3000320000001</v>
      </c>
      <c r="P1735" s="28">
        <v>4.6923571203208198E-2</v>
      </c>
    </row>
    <row r="1736" spans="1:16" x14ac:dyDescent="0.3">
      <c r="A1736" t="s">
        <v>493</v>
      </c>
      <c r="B1736" t="e">
        <f>VLOOKUP(A1736,Sheet3!L:L,1,FALSE)</f>
        <v>#N/A</v>
      </c>
      <c r="C1736" t="str">
        <f>VLOOKUP(A1736,'ALL - prices'!B:C,2,FALSE)</f>
        <v>Colliers International Group I</v>
      </c>
      <c r="D1736" t="str">
        <f>VLOOKUP(A1736,'ALL - prices'!B:I,8,FALSE)</f>
        <v>Real Estate</v>
      </c>
      <c r="E1736">
        <v>2018</v>
      </c>
      <c r="F1736" t="s">
        <v>681</v>
      </c>
      <c r="G1736" t="str">
        <f t="shared" si="125"/>
        <v>2018-Q3</v>
      </c>
      <c r="H1736" s="4">
        <f>INDEX('ALL - prices'!$J$3:$DY$219,MATCH('COMBINED DATA'!A1736,'ALL - prices'!$B$3:$B$219,0),MATCH('COMBINED DATA'!G1736,'ALL - prices'!$J$1:$DY$1,0))</f>
        <v>98.499899999999997</v>
      </c>
      <c r="I1736" s="14">
        <f t="shared" si="128"/>
        <v>10.193278104221427</v>
      </c>
      <c r="J1736" s="15">
        <f>INDEX(MarketCap2!$E$2:$AR$224,MATCH(A1736,MarketCap2!$B$2:$B$224,0),MATCH(G1736,MarketCap2!$E$1:$AR$1,0))</f>
        <v>3922023680</v>
      </c>
      <c r="K1736">
        <f t="shared" si="126"/>
        <v>22.089873602438189</v>
      </c>
      <c r="L1736">
        <f>INDEX('PB2'!$D$2:$AQ$224,MATCH(A1736,'PB2'!$B$2:$B$224,0),MATCH(G1736,'PB2'!$D$1:$AQ$1,0))</f>
        <v>8.9131450653076207</v>
      </c>
      <c r="M1736" s="16">
        <f t="shared" si="127"/>
        <v>0.11219384321391462</v>
      </c>
      <c r="N1736" s="6">
        <f>INDEX('ROA2'!$D$2:$AQ$224,MATCH(A1736,'ROA2'!$B$2:$B$224,0),MATCH(G1736,'ROA2'!$D$1:$AQ$1,0))</f>
        <v>4.5892128944396999</v>
      </c>
      <c r="O1736" s="6">
        <v>1579.3059840000001</v>
      </c>
      <c r="P1736" s="28">
        <v>6.3736423975437083E-4</v>
      </c>
    </row>
    <row r="1737" spans="1:16" x14ac:dyDescent="0.3">
      <c r="A1737" t="s">
        <v>493</v>
      </c>
      <c r="B1737" t="e">
        <f>VLOOKUP(A1737,Sheet3!L:L,1,FALSE)</f>
        <v>#N/A</v>
      </c>
      <c r="C1737" t="str">
        <f>VLOOKUP(A1737,'ALL - prices'!B:C,2,FALSE)</f>
        <v>Colliers International Group I</v>
      </c>
      <c r="D1737" t="str">
        <f>VLOOKUP(A1737,'ALL - prices'!B:I,8,FALSE)</f>
        <v>Real Estate</v>
      </c>
      <c r="E1737">
        <v>2018</v>
      </c>
      <c r="F1737" t="s">
        <v>682</v>
      </c>
      <c r="G1737" t="str">
        <f t="shared" si="125"/>
        <v>2018-Q4</v>
      </c>
      <c r="H1737" s="4">
        <f>INDEX('ALL - prices'!$J$3:$DY$219,MATCH('COMBINED DATA'!A1737,'ALL - prices'!$B$3:$B$219,0),MATCH('COMBINED DATA'!G1737,'ALL - prices'!$J$1:$DY$1,0))</f>
        <v>74.191100000000006</v>
      </c>
      <c r="I1737" s="14">
        <f t="shared" si="128"/>
        <v>5.4202621464894722</v>
      </c>
      <c r="J1737" s="15">
        <f>INDEX(MarketCap2!$E$2:$AR$224,MATCH(A1737,MarketCap2!$B$2:$B$224,0),MATCH(G1737,MarketCap2!$E$1:$AR$1,0))</f>
        <v>2951415808</v>
      </c>
      <c r="K1737">
        <f t="shared" si="126"/>
        <v>21.805550827081468</v>
      </c>
      <c r="L1737">
        <f>INDEX('PB2'!$D$2:$AQ$224,MATCH(A1737,'PB2'!$B$2:$B$224,0),MATCH(G1737,'PB2'!$D$1:$AQ$1,0))</f>
        <v>5.5915617942810103</v>
      </c>
      <c r="M1737" s="16">
        <f t="shared" si="127"/>
        <v>0.17884091006966771</v>
      </c>
      <c r="N1737" s="6">
        <f>INDEX('ROA2'!$D$2:$AQ$224,MATCH(A1737,'ROA2'!$B$2:$B$224,0),MATCH(G1737,'ROA2'!$D$1:$AQ$1,0))</f>
        <v>4.1954197883606001</v>
      </c>
      <c r="O1737" s="6">
        <v>2303.2389119999998</v>
      </c>
      <c r="P1737" s="28">
        <v>0.45838674413583408</v>
      </c>
    </row>
    <row r="1738" spans="1:16" x14ac:dyDescent="0.3">
      <c r="A1738" t="s">
        <v>493</v>
      </c>
      <c r="B1738" t="e">
        <f>VLOOKUP(A1738,Sheet3!L:L,1,FALSE)</f>
        <v>#N/A</v>
      </c>
      <c r="C1738" t="str">
        <f>VLOOKUP(A1738,'ALL - prices'!B:C,2,FALSE)</f>
        <v>Colliers International Group I</v>
      </c>
      <c r="D1738" t="str">
        <f>VLOOKUP(A1738,'ALL - prices'!B:I,8,FALSE)</f>
        <v>Real Estate</v>
      </c>
      <c r="E1738">
        <v>2019</v>
      </c>
      <c r="F1738" t="s">
        <v>679</v>
      </c>
      <c r="G1738" t="str">
        <f t="shared" si="125"/>
        <v>2019-Q1</v>
      </c>
      <c r="H1738" s="4">
        <f>INDEX('ALL - prices'!$J$3:$DY$219,MATCH('COMBINED DATA'!A1738,'ALL - prices'!$B$3:$B$219,0),MATCH('COMBINED DATA'!G1738,'ALL - prices'!$J$1:$DY$1,0))</f>
        <v>87.967100000000002</v>
      </c>
      <c r="I1738" s="14">
        <f t="shared" si="128"/>
        <v>15.485554127933801</v>
      </c>
      <c r="J1738" s="15">
        <f>INDEX(MarketCap2!$E$2:$AR$224,MATCH(A1738,MarketCap2!$B$2:$B$224,0),MATCH(G1738,MarketCap2!$E$1:$AR$1,0))</f>
        <v>3514018560</v>
      </c>
      <c r="K1738">
        <f t="shared" si="126"/>
        <v>21.980026108427591</v>
      </c>
      <c r="L1738">
        <f>INDEX('PB2'!$D$2:$AQ$224,MATCH(A1738,'PB2'!$B$2:$B$224,0),MATCH(G1738,'PB2'!$D$1:$AQ$1,0))</f>
        <v>6.5797820091247603</v>
      </c>
      <c r="M1738" s="16">
        <f t="shared" si="127"/>
        <v>0.15198071890728482</v>
      </c>
      <c r="N1738" s="6">
        <f>INDEX('ROA2'!$D$2:$AQ$224,MATCH(A1738,'ROA2'!$B$2:$B$224,0),MATCH(G1738,'ROA2'!$D$1:$AQ$1,0))</f>
        <v>5.05332279205322</v>
      </c>
      <c r="O1738" s="6">
        <v>2357.5800319999998</v>
      </c>
      <c r="P1738" s="28">
        <v>2.3593349225249652E-2</v>
      </c>
    </row>
    <row r="1739" spans="1:16" x14ac:dyDescent="0.3">
      <c r="A1739" t="s">
        <v>493</v>
      </c>
      <c r="B1739" t="e">
        <f>VLOOKUP(A1739,Sheet3!L:L,1,FALSE)</f>
        <v>#N/A</v>
      </c>
      <c r="C1739" t="str">
        <f>VLOOKUP(A1739,'ALL - prices'!B:C,2,FALSE)</f>
        <v>Colliers International Group I</v>
      </c>
      <c r="D1739" t="str">
        <f>VLOOKUP(A1739,'ALL - prices'!B:I,8,FALSE)</f>
        <v>Real Estate</v>
      </c>
      <c r="E1739">
        <v>2019</v>
      </c>
      <c r="F1739" t="s">
        <v>680</v>
      </c>
      <c r="G1739" t="str">
        <f t="shared" si="125"/>
        <v>2019-Q2</v>
      </c>
      <c r="H1739" s="4">
        <f>INDEX('ALL - prices'!$J$3:$DY$219,MATCH('COMBINED DATA'!A1739,'ALL - prices'!$B$3:$B$219,0),MATCH('COMBINED DATA'!G1739,'ALL - prices'!$J$1:$DY$1,0))</f>
        <v>92.329400000000007</v>
      </c>
      <c r="I1739" s="14">
        <f t="shared" si="128"/>
        <v>16.324689728649258</v>
      </c>
      <c r="J1739" s="15">
        <f>INDEX(MarketCap2!$E$2:$AR$224,MATCH(A1739,MarketCap2!$B$2:$B$224,0),MATCH(G1739,MarketCap2!$E$1:$AR$1,0))</f>
        <v>3696775680</v>
      </c>
      <c r="K1739">
        <f t="shared" si="126"/>
        <v>22.030726838836063</v>
      </c>
      <c r="L1739">
        <f>INDEX('PB2'!$D$2:$AQ$224,MATCH(A1739,'PB2'!$B$2:$B$224,0),MATCH(G1739,'PB2'!$D$1:$AQ$1,0))</f>
        <v>6.6608371734619096</v>
      </c>
      <c r="M1739" s="16">
        <f t="shared" si="127"/>
        <v>0.15013127839007948</v>
      </c>
      <c r="N1739" s="6">
        <f>INDEX('ROA2'!$D$2:$AQ$224,MATCH(A1739,'ROA2'!$B$2:$B$224,0),MATCH(G1739,'ROA2'!$D$1:$AQ$1,0))</f>
        <v>4.4994630813598597</v>
      </c>
      <c r="O1739" s="6">
        <v>2606.8659200000002</v>
      </c>
      <c r="P1739" s="28">
        <v>0.10573803841921933</v>
      </c>
    </row>
    <row r="1740" spans="1:16" x14ac:dyDescent="0.3">
      <c r="A1740" t="s">
        <v>493</v>
      </c>
      <c r="B1740" t="e">
        <f>VLOOKUP(A1740,Sheet3!L:L,1,FALSE)</f>
        <v>#N/A</v>
      </c>
      <c r="C1740" t="str">
        <f>VLOOKUP(A1740,'ALL - prices'!B:C,2,FALSE)</f>
        <v>Colliers International Group I</v>
      </c>
      <c r="D1740" t="str">
        <f>VLOOKUP(A1740,'ALL - prices'!B:I,8,FALSE)</f>
        <v>Real Estate</v>
      </c>
      <c r="E1740">
        <v>2019</v>
      </c>
      <c r="F1740" t="s">
        <v>681</v>
      </c>
      <c r="G1740" t="str">
        <f t="shared" si="125"/>
        <v>2019-Q3</v>
      </c>
      <c r="H1740" s="4">
        <f>INDEX('ALL - prices'!$J$3:$DY$219,MATCH('COMBINED DATA'!A1740,'ALL - prices'!$B$3:$B$219,0),MATCH('COMBINED DATA'!G1740,'ALL - prices'!$J$1:$DY$1,0))</f>
        <v>98.117800000000003</v>
      </c>
      <c r="I1740" s="14">
        <f t="shared" si="128"/>
        <v>14.292132759552286</v>
      </c>
      <c r="J1740" s="15">
        <f>INDEX(MarketCap2!$E$2:$AR$224,MATCH(A1740,MarketCap2!$B$2:$B$224,0),MATCH(G1740,MarketCap2!$E$1:$AR$1,0))</f>
        <v>3938688768</v>
      </c>
      <c r="K1740">
        <f t="shared" si="126"/>
        <v>22.094113704866043</v>
      </c>
      <c r="L1740">
        <f>INDEX('PB2'!$D$2:$AQ$224,MATCH(A1740,'PB2'!$B$2:$B$224,0),MATCH(G1740,'PB2'!$D$1:$AQ$1,0))</f>
        <v>6.5914440155029297</v>
      </c>
      <c r="M1740" s="16">
        <f t="shared" si="127"/>
        <v>0.1517118248517354</v>
      </c>
      <c r="N1740" s="6">
        <f>INDEX('ROA2'!$D$2:$AQ$224,MATCH(A1740,'ROA2'!$B$2:$B$224,0),MATCH(G1740,'ROA2'!$D$1:$AQ$1,0))</f>
        <v>4.6219220161437997</v>
      </c>
      <c r="O1740" s="6">
        <v>2492.2470400000002</v>
      </c>
      <c r="P1740" s="28">
        <v>-4.3968076424889542E-2</v>
      </c>
    </row>
    <row r="1741" spans="1:16" x14ac:dyDescent="0.3">
      <c r="A1741" t="s">
        <v>493</v>
      </c>
      <c r="B1741" t="e">
        <f>VLOOKUP(A1741,Sheet3!L:L,1,FALSE)</f>
        <v>#N/A</v>
      </c>
      <c r="C1741" t="str">
        <f>VLOOKUP(A1741,'ALL - prices'!B:C,2,FALSE)</f>
        <v>Colliers International Group I</v>
      </c>
      <c r="D1741" t="str">
        <f>VLOOKUP(A1741,'ALL - prices'!B:I,8,FALSE)</f>
        <v>Real Estate</v>
      </c>
      <c r="E1741">
        <v>2019</v>
      </c>
      <c r="F1741" t="s">
        <v>682</v>
      </c>
      <c r="G1741" t="str">
        <f t="shared" si="125"/>
        <v>2019-Q4</v>
      </c>
      <c r="H1741" s="4">
        <f>INDEX('ALL - prices'!$J$3:$DY$219,MATCH('COMBINED DATA'!A1741,'ALL - prices'!$B$3:$B$219,0),MATCH('COMBINED DATA'!G1741,'ALL - prices'!$J$1:$DY$1,0))</f>
        <v>99.759900000000002</v>
      </c>
      <c r="I1741" s="14">
        <f t="shared" si="128"/>
        <v>19.496923520562618</v>
      </c>
      <c r="J1741" s="15">
        <f>INDEX(MarketCap2!$E$2:$AR$224,MATCH(A1741,MarketCap2!$B$2:$B$224,0),MATCH(G1741,MarketCap2!$E$1:$AR$1,0))</f>
        <v>4022244352</v>
      </c>
      <c r="K1741">
        <f t="shared" si="126"/>
        <v>22.115105880305236</v>
      </c>
      <c r="L1741">
        <f>INDEX('PB2'!$D$2:$AQ$224,MATCH(A1741,'PB2'!$B$2:$B$224,0),MATCH(G1741,'PB2'!$D$1:$AQ$1,0))</f>
        <v>6.0521140098571804</v>
      </c>
      <c r="M1741" s="16">
        <f t="shared" si="127"/>
        <v>0.16523152048545073</v>
      </c>
      <c r="N1741" s="6">
        <f>INDEX('ROA2'!$D$2:$AQ$224,MATCH(A1741,'ROA2'!$B$2:$B$224,0),MATCH(G1741,'ROA2'!$D$1:$AQ$1,0))</f>
        <v>4.5350837707519496</v>
      </c>
      <c r="O1741" s="6">
        <v>2439.9150079999999</v>
      </c>
      <c r="P1741" s="28">
        <v>-2.0997931248420802E-2</v>
      </c>
    </row>
    <row r="1742" spans="1:16" x14ac:dyDescent="0.3">
      <c r="A1742" t="s">
        <v>493</v>
      </c>
      <c r="B1742" t="e">
        <f>VLOOKUP(A1742,Sheet3!L:L,1,FALSE)</f>
        <v>#N/A</v>
      </c>
      <c r="C1742" t="str">
        <f>VLOOKUP(A1742,'ALL - prices'!B:C,2,FALSE)</f>
        <v>Colliers International Group I</v>
      </c>
      <c r="D1742" t="str">
        <f>VLOOKUP(A1742,'ALL - prices'!B:I,8,FALSE)</f>
        <v>Real Estate</v>
      </c>
      <c r="E1742">
        <v>2020</v>
      </c>
      <c r="F1742" t="s">
        <v>679</v>
      </c>
      <c r="G1742" t="str">
        <f t="shared" si="125"/>
        <v>2020-Q1</v>
      </c>
      <c r="H1742" s="4">
        <f>INDEX('ALL - prices'!$J$3:$DY$219,MATCH('COMBINED DATA'!A1742,'ALL - prices'!$B$3:$B$219,0),MATCH('COMBINED DATA'!G1742,'ALL - prices'!$J$1:$DY$1,0))</f>
        <v>66.427599999999998</v>
      </c>
      <c r="I1742" s="14">
        <f t="shared" si="128"/>
        <v>20.922872517733651</v>
      </c>
      <c r="J1742" s="15">
        <f>INDEX(MarketCap2!$E$2:$AR$224,MATCH(A1742,MarketCap2!$B$2:$B$224,0),MATCH(G1742,MarketCap2!$E$1:$AR$1,0))</f>
        <v>2682379520</v>
      </c>
      <c r="K1742">
        <f t="shared" si="126"/>
        <v>21.709970118133374</v>
      </c>
      <c r="L1742">
        <f>INDEX('PB2'!$D$2:$AQ$224,MATCH(A1742,'PB2'!$B$2:$B$224,0),MATCH(G1742,'PB2'!$D$1:$AQ$1,0))</f>
        <v>3.83865189552307</v>
      </c>
      <c r="M1742" s="16">
        <f t="shared" si="127"/>
        <v>0.26050812296011439</v>
      </c>
      <c r="N1742" s="6">
        <f>INDEX('ROA2'!$D$2:$AQ$224,MATCH(A1742,'ROA2'!$B$2:$B$224,0),MATCH(G1742,'ROA2'!$D$1:$AQ$1,0))</f>
        <v>3.9200088977813698</v>
      </c>
      <c r="O1742" s="6">
        <v>2892.713984</v>
      </c>
      <c r="P1742" s="28">
        <v>0.18557981508182109</v>
      </c>
    </row>
    <row r="1743" spans="1:16" x14ac:dyDescent="0.3">
      <c r="A1743" t="s">
        <v>493</v>
      </c>
      <c r="B1743" t="e">
        <f>VLOOKUP(A1743,Sheet3!L:L,1,FALSE)</f>
        <v>#N/A</v>
      </c>
      <c r="C1743" t="str">
        <f>VLOOKUP(A1743,'ALL - prices'!B:C,2,FALSE)</f>
        <v>Colliers International Group I</v>
      </c>
      <c r="D1743" t="str">
        <f>VLOOKUP(A1743,'ALL - prices'!B:I,8,FALSE)</f>
        <v>Real Estate</v>
      </c>
      <c r="E1743">
        <v>2020</v>
      </c>
      <c r="F1743" t="s">
        <v>680</v>
      </c>
      <c r="G1743" t="str">
        <f t="shared" si="125"/>
        <v>2020-Q2</v>
      </c>
      <c r="H1743" s="4">
        <f>INDEX('ALL - prices'!$J$3:$DY$219,MATCH('COMBINED DATA'!A1743,'ALL - prices'!$B$3:$B$219,0),MATCH('COMBINED DATA'!G1743,'ALL - prices'!$J$1:$DY$1,0))</f>
        <v>76.937299999999993</v>
      </c>
      <c r="I1743" s="14">
        <f t="shared" si="128"/>
        <v>20.857477133532527</v>
      </c>
      <c r="J1743" s="15">
        <f>INDEX(MarketCap2!$E$2:$AR$224,MATCH(A1743,MarketCap2!$B$2:$B$224,0),MATCH(G1743,MarketCap2!$E$1:$AR$1,0))</f>
        <v>3108331520</v>
      </c>
      <c r="K1743">
        <f t="shared" si="126"/>
        <v>21.857351930429996</v>
      </c>
      <c r="L1743">
        <f>INDEX('PB2'!$D$2:$AQ$224,MATCH(A1743,'PB2'!$B$2:$B$224,0),MATCH(G1743,'PB2'!$D$1:$AQ$1,0))</f>
        <v>4.6201691627502397</v>
      </c>
      <c r="M1743" s="16">
        <f t="shared" si="127"/>
        <v>0.21644229134777651</v>
      </c>
      <c r="N1743" s="6">
        <f>INDEX('ROA2'!$D$2:$AQ$224,MATCH(A1743,'ROA2'!$B$2:$B$224,0),MATCH(G1743,'ROA2'!$D$1:$AQ$1,0))</f>
        <v>3.96915602684021</v>
      </c>
      <c r="O1743" s="6">
        <v>2735.8320640000002</v>
      </c>
      <c r="P1743" s="28">
        <v>-5.4233471012943325E-2</v>
      </c>
    </row>
    <row r="1744" spans="1:16" x14ac:dyDescent="0.3">
      <c r="A1744" t="s">
        <v>493</v>
      </c>
      <c r="B1744" t="e">
        <f>VLOOKUP(A1744,Sheet3!L:L,1,FALSE)</f>
        <v>#N/A</v>
      </c>
      <c r="C1744" t="str">
        <f>VLOOKUP(A1744,'ALL - prices'!B:C,2,FALSE)</f>
        <v>Colliers International Group I</v>
      </c>
      <c r="D1744" t="str">
        <f>VLOOKUP(A1744,'ALL - prices'!B:I,8,FALSE)</f>
        <v>Real Estate</v>
      </c>
      <c r="E1744">
        <v>2020</v>
      </c>
      <c r="F1744" t="s">
        <v>681</v>
      </c>
      <c r="G1744" t="str">
        <f t="shared" si="125"/>
        <v>2020-Q3</v>
      </c>
      <c r="H1744" s="4">
        <f>INDEX('ALL - prices'!$J$3:$DY$219,MATCH('COMBINED DATA'!A1744,'ALL - prices'!$B$3:$B$219,0),MATCH('COMBINED DATA'!G1744,'ALL - prices'!$J$1:$DY$1,0))</f>
        <v>87.574200000000005</v>
      </c>
      <c r="I1744" s="14">
        <f t="shared" si="128"/>
        <v>21.026535886885831</v>
      </c>
      <c r="J1744" s="15">
        <f>INDEX(MarketCap2!$E$2:$AR$224,MATCH(A1744,MarketCap2!$B$2:$B$224,0),MATCH(G1744,MarketCap2!$E$1:$AR$1,0))</f>
        <v>3546694656</v>
      </c>
      <c r="K1744">
        <f t="shared" si="126"/>
        <v>21.989281923889983</v>
      </c>
      <c r="L1744">
        <f>INDEX('PB2'!$D$2:$AQ$224,MATCH(A1744,'PB2'!$B$2:$B$224,0),MATCH(G1744,'PB2'!$D$1:$AQ$1,0))</f>
        <v>5.0469818115234402</v>
      </c>
      <c r="M1744" s="16">
        <f t="shared" si="127"/>
        <v>0.1981382214845249</v>
      </c>
      <c r="N1744" s="6">
        <f>INDEX('ROA2'!$D$2:$AQ$224,MATCH(A1744,'ROA2'!$B$2:$B$224,0),MATCH(G1744,'ROA2'!$D$1:$AQ$1,0))</f>
        <v>2.7210440635681201</v>
      </c>
      <c r="O1744" s="6">
        <v>2794.9890559999999</v>
      </c>
      <c r="P1744" s="28">
        <v>2.1623034826745751E-2</v>
      </c>
    </row>
    <row r="1745" spans="1:16" x14ac:dyDescent="0.3">
      <c r="A1745" t="s">
        <v>493</v>
      </c>
      <c r="B1745" t="e">
        <f>VLOOKUP(A1745,Sheet3!L:L,1,FALSE)</f>
        <v>#N/A</v>
      </c>
      <c r="C1745" t="str">
        <f>VLOOKUP(A1745,'ALL - prices'!B:C,2,FALSE)</f>
        <v>Colliers International Group I</v>
      </c>
      <c r="D1745" t="str">
        <f>VLOOKUP(A1745,'ALL - prices'!B:I,8,FALSE)</f>
        <v>Real Estate</v>
      </c>
      <c r="E1745">
        <v>2020</v>
      </c>
      <c r="F1745" t="s">
        <v>682</v>
      </c>
      <c r="G1745" t="str">
        <f t="shared" si="125"/>
        <v>2020-Q4</v>
      </c>
      <c r="H1745" s="4">
        <f>INDEX('ALL - prices'!$J$3:$DY$219,MATCH('COMBINED DATA'!A1745,'ALL - prices'!$B$3:$B$219,0),MATCH('COMBINED DATA'!G1745,'ALL - prices'!$J$1:$DY$1,0))</f>
        <v>111.9425</v>
      </c>
      <c r="I1745" s="14">
        <f t="shared" si="128"/>
        <v>28.103110217124339</v>
      </c>
      <c r="J1745" s="15">
        <f>INDEX(MarketCap2!$E$2:$AR$224,MATCH(A1745,MarketCap2!$B$2:$B$224,0),MATCH(G1745,MarketCap2!$E$1:$AR$1,0))</f>
        <v>4536729088</v>
      </c>
      <c r="K1745">
        <f t="shared" si="126"/>
        <v>22.235472124141655</v>
      </c>
      <c r="L1745">
        <f>INDEX('PB2'!$D$2:$AQ$224,MATCH(A1745,'PB2'!$B$2:$B$224,0),MATCH(G1745,'PB2'!$D$1:$AQ$1,0))</f>
        <v>6.1223249435424796</v>
      </c>
      <c r="M1745" s="16">
        <f t="shared" si="127"/>
        <v>0.16333664240653376</v>
      </c>
      <c r="N1745" s="6">
        <f>INDEX('ROA2'!$D$2:$AQ$224,MATCH(A1745,'ROA2'!$B$2:$B$224,0),MATCH(G1745,'ROA2'!$D$1:$AQ$1,0))</f>
        <v>2.20048904418945</v>
      </c>
      <c r="O1745" s="6">
        <v>3327.3489920000002</v>
      </c>
      <c r="P1745" s="28">
        <v>0.19046941699366723</v>
      </c>
    </row>
    <row r="1746" spans="1:16" x14ac:dyDescent="0.3">
      <c r="A1746" t="s">
        <v>493</v>
      </c>
      <c r="B1746" t="e">
        <f>VLOOKUP(A1746,Sheet3!L:L,1,FALSE)</f>
        <v>#N/A</v>
      </c>
      <c r="C1746" t="str">
        <f>VLOOKUP(A1746,'ALL - prices'!B:C,2,FALSE)</f>
        <v>Colliers International Group I</v>
      </c>
      <c r="D1746" t="str">
        <f>VLOOKUP(A1746,'ALL - prices'!B:I,8,FALSE)</f>
        <v>Real Estate</v>
      </c>
      <c r="E1746">
        <v>2021</v>
      </c>
      <c r="F1746" t="s">
        <v>679</v>
      </c>
      <c r="G1746" t="str">
        <f t="shared" si="125"/>
        <v>2021-Q1</v>
      </c>
      <c r="H1746" s="4">
        <f>INDEX('ALL - prices'!$J$3:$DY$219,MATCH('COMBINED DATA'!A1746,'ALL - prices'!$B$3:$B$219,0),MATCH('COMBINED DATA'!G1746,'ALL - prices'!$J$1:$DY$1,0))</f>
        <v>122.02200000000001</v>
      </c>
      <c r="I1746" s="14">
        <f t="shared" si="128"/>
        <v>20.093511990855632</v>
      </c>
      <c r="J1746" s="15">
        <f>INDEX(MarketCap2!$E$2:$AR$224,MATCH(A1746,MarketCap2!$B$2:$B$224,0),MATCH(G1746,MarketCap2!$E$1:$AR$1,0))</f>
        <v>4974214144</v>
      </c>
      <c r="K1746">
        <f t="shared" si="126"/>
        <v>22.327533234074789</v>
      </c>
      <c r="L1746">
        <f>INDEX('PB2'!$D$2:$AQ$224,MATCH(A1746,'PB2'!$B$2:$B$224,0),MATCH(G1746,'PB2'!$D$1:$AQ$1,0))</f>
        <v>6.66544389724731</v>
      </c>
      <c r="M1746" s="16">
        <f t="shared" si="127"/>
        <v>0.15002751735904329</v>
      </c>
      <c r="N1746" s="6">
        <f>INDEX('ROA2'!$D$2:$AQ$224,MATCH(A1746,'ROA2'!$B$2:$B$224,0),MATCH(G1746,'ROA2'!$D$1:$AQ$1,0))</f>
        <v>1.58686995506287</v>
      </c>
      <c r="O1746" s="6">
        <v>3292.1669120000001</v>
      </c>
      <c r="P1746" s="28">
        <v>-1.0573606821703673E-2</v>
      </c>
    </row>
    <row r="1747" spans="1:16" x14ac:dyDescent="0.3">
      <c r="A1747" t="s">
        <v>493</v>
      </c>
      <c r="B1747" t="e">
        <f>VLOOKUP(A1747,Sheet3!L:L,1,FALSE)</f>
        <v>#N/A</v>
      </c>
      <c r="C1747" t="str">
        <f>VLOOKUP(A1747,'ALL - prices'!B:C,2,FALSE)</f>
        <v>Colliers International Group I</v>
      </c>
      <c r="D1747" t="str">
        <f>VLOOKUP(A1747,'ALL - prices'!B:I,8,FALSE)</f>
        <v>Real Estate</v>
      </c>
      <c r="E1747">
        <v>2021</v>
      </c>
      <c r="F1747" t="s">
        <v>680</v>
      </c>
      <c r="G1747" t="str">
        <f t="shared" si="125"/>
        <v>2021-Q2</v>
      </c>
      <c r="H1747" s="4">
        <f>INDEX('ALL - prices'!$J$3:$DY$219,MATCH('COMBINED DATA'!A1747,'ALL - prices'!$B$3:$B$219,0),MATCH('COMBINED DATA'!G1747,'ALL - prices'!$J$1:$DY$1,0))</f>
        <v>137.2406</v>
      </c>
      <c r="I1747" s="14">
        <f t="shared" si="128"/>
        <v>19.102839479424308</v>
      </c>
      <c r="J1747" s="15">
        <f>INDEX(MarketCap2!$E$2:$AR$224,MATCH(A1747,MarketCap2!$B$2:$B$224,0),MATCH(G1747,MarketCap2!$E$1:$AR$1,0))</f>
        <v>6098570240</v>
      </c>
      <c r="K1747">
        <f t="shared" si="126"/>
        <v>22.531320193767531</v>
      </c>
      <c r="L1747">
        <f>INDEX('PB2'!$D$2:$AQ$224,MATCH(A1747,'PB2'!$B$2:$B$224,0),MATCH(G1747,'PB2'!$D$1:$AQ$1,0))</f>
        <v>9.4971542358398402</v>
      </c>
      <c r="M1747" s="16">
        <f t="shared" si="127"/>
        <v>0.10529469935596653</v>
      </c>
      <c r="N1747" s="6">
        <f>INDEX('ROA2'!$D$2:$AQ$224,MATCH(A1747,'ROA2'!$B$2:$B$224,0),MATCH(G1747,'ROA2'!$D$1:$AQ$1,0))</f>
        <v>1.65393602848053</v>
      </c>
      <c r="O1747" s="6">
        <v>3186.2819840000002</v>
      </c>
      <c r="P1747" s="28">
        <v>-3.2162685194984407E-2</v>
      </c>
    </row>
    <row r="1748" spans="1:16" x14ac:dyDescent="0.3">
      <c r="A1748" t="s">
        <v>493</v>
      </c>
      <c r="B1748" t="e">
        <f>VLOOKUP(A1748,Sheet3!L:L,1,FALSE)</f>
        <v>#N/A</v>
      </c>
      <c r="C1748" t="str">
        <f>VLOOKUP(A1748,'ALL - prices'!B:C,2,FALSE)</f>
        <v>Colliers International Group I</v>
      </c>
      <c r="D1748" t="str">
        <f>VLOOKUP(A1748,'ALL - prices'!B:I,8,FALSE)</f>
        <v>Real Estate</v>
      </c>
      <c r="E1748">
        <v>2021</v>
      </c>
      <c r="F1748" t="s">
        <v>681</v>
      </c>
      <c r="G1748" t="str">
        <f t="shared" si="125"/>
        <v>2021-Q3</v>
      </c>
      <c r="H1748" s="4">
        <f>INDEX('ALL - prices'!$J$3:$DY$219,MATCH('COMBINED DATA'!A1748,'ALL - prices'!$B$3:$B$219,0),MATCH('COMBINED DATA'!G1748,'ALL - prices'!$J$1:$DY$1,0))</f>
        <v>160.28540000000001</v>
      </c>
      <c r="I1748" s="14">
        <f t="shared" si="128"/>
        <v>26.580079312522553</v>
      </c>
      <c r="J1748" s="15">
        <f>INDEX(MarketCap2!$E$2:$AR$224,MATCH(A1748,MarketCap2!$B$2:$B$224,0),MATCH(G1748,MarketCap2!$E$1:$AR$1,0))</f>
        <v>7131124736</v>
      </c>
      <c r="K1748">
        <f t="shared" si="126"/>
        <v>22.687734805916442</v>
      </c>
      <c r="L1748">
        <f>INDEX('PB2'!$D$2:$AQ$224,MATCH(A1748,'PB2'!$B$2:$B$224,0),MATCH(G1748,'PB2'!$D$1:$AQ$1,0))</f>
        <v>10.454556465148899</v>
      </c>
      <c r="M1748" s="16">
        <f t="shared" si="127"/>
        <v>9.5652073173412955E-2</v>
      </c>
      <c r="N1748" s="6">
        <f>INDEX('ROA2'!$D$2:$AQ$224,MATCH(A1748,'ROA2'!$B$2:$B$224,0),MATCH(G1748,'ROA2'!$D$1:$AQ$1,0))</f>
        <v>-13.281043052673301</v>
      </c>
      <c r="O1748" s="6">
        <v>3180.9121279999999</v>
      </c>
      <c r="P1748" s="28">
        <v>-1.6853046990081635E-3</v>
      </c>
    </row>
    <row r="1749" spans="1:16" x14ac:dyDescent="0.3">
      <c r="A1749" t="s">
        <v>493</v>
      </c>
      <c r="B1749" t="e">
        <f>VLOOKUP(A1749,Sheet3!L:L,1,FALSE)</f>
        <v>#N/A</v>
      </c>
      <c r="C1749" t="str">
        <f>VLOOKUP(A1749,'ALL - prices'!B:C,2,FALSE)</f>
        <v>Colliers International Group I</v>
      </c>
      <c r="D1749" t="str">
        <f>VLOOKUP(A1749,'ALL - prices'!B:I,8,FALSE)</f>
        <v>Real Estate</v>
      </c>
      <c r="E1749">
        <v>2021</v>
      </c>
      <c r="F1749" t="s">
        <v>682</v>
      </c>
      <c r="G1749" t="str">
        <f t="shared" si="125"/>
        <v>2021-Q4</v>
      </c>
      <c r="H1749" s="4">
        <f>INDEX('ALL - prices'!$J$3:$DY$219,MATCH('COMBINED DATA'!A1749,'ALL - prices'!$B$3:$B$219,0),MATCH('COMBINED DATA'!G1749,'ALL - prices'!$J$1:$DY$1,0))</f>
        <v>186.42689999999999</v>
      </c>
      <c r="I1749" s="14">
        <f t="shared" si="128"/>
        <v>17.42852228223898</v>
      </c>
      <c r="J1749" s="15">
        <f>INDEX(MarketCap2!$E$2:$AR$224,MATCH(A1749,MarketCap2!$B$2:$B$224,0),MATCH(G1749,MarketCap2!$E$1:$AR$1,0))</f>
        <v>8294586880</v>
      </c>
      <c r="K1749">
        <f t="shared" si="126"/>
        <v>22.838868955852501</v>
      </c>
      <c r="L1749">
        <f>INDEX('PB2'!$D$2:$AQ$224,MATCH(A1749,'PB2'!$B$2:$B$224,0),MATCH(G1749,'PB2'!$D$1:$AQ$1,0))</f>
        <v>11.281002998352101</v>
      </c>
      <c r="M1749" s="16">
        <f t="shared" si="127"/>
        <v>8.864460014291968E-2</v>
      </c>
      <c r="N1749" s="6">
        <f>INDEX('ROA2'!$D$2:$AQ$224,MATCH(A1749,'ROA2'!$B$2:$B$224,0),MATCH(G1749,'ROA2'!$D$1:$AQ$1,0))</f>
        <v>-12.025367736816399</v>
      </c>
      <c r="O1749" s="6">
        <v>3325.1540479999999</v>
      </c>
      <c r="P1749" s="28">
        <v>4.5346087598682618E-2</v>
      </c>
    </row>
    <row r="1750" spans="1:16" x14ac:dyDescent="0.3">
      <c r="A1750" t="s">
        <v>493</v>
      </c>
      <c r="B1750" t="e">
        <f>VLOOKUP(A1750,Sheet3!L:L,1,FALSE)</f>
        <v>#N/A</v>
      </c>
      <c r="C1750" t="str">
        <f>VLOOKUP(A1750,'ALL - prices'!B:C,2,FALSE)</f>
        <v>Colliers International Group I</v>
      </c>
      <c r="D1750" t="str">
        <f>VLOOKUP(A1750,'ALL - prices'!B:I,8,FALSE)</f>
        <v>Real Estate</v>
      </c>
      <c r="E1750">
        <v>2022</v>
      </c>
      <c r="F1750" t="s">
        <v>679</v>
      </c>
      <c r="G1750" t="str">
        <f t="shared" si="125"/>
        <v>2022-Q1</v>
      </c>
      <c r="H1750" s="4">
        <f>INDEX('ALL - prices'!$J$3:$DY$219,MATCH('COMBINED DATA'!A1750,'ALL - prices'!$B$3:$B$219,0),MATCH('COMBINED DATA'!G1750,'ALL - prices'!$J$1:$DY$1,0))</f>
        <v>161.25069999999999</v>
      </c>
      <c r="I1750" s="14">
        <f t="shared" si="128"/>
        <v>9.4250748623021554</v>
      </c>
      <c r="J1750" s="15">
        <f>INDEX(MarketCap2!$E$2:$AR$224,MATCH(A1750,MarketCap2!$B$2:$B$224,0),MATCH(G1750,MarketCap2!$E$1:$AR$1,0))</f>
        <v>7212762112</v>
      </c>
      <c r="K1750">
        <f t="shared" si="126"/>
        <v>22.699117809472117</v>
      </c>
      <c r="L1750">
        <f>INDEX('PB2'!$D$2:$AQ$224,MATCH(A1750,'PB2'!$B$2:$B$224,0),MATCH(G1750,'PB2'!$D$1:$AQ$1,0))</f>
        <v>10.848010063171399</v>
      </c>
      <c r="M1750" s="16">
        <f t="shared" si="127"/>
        <v>9.2182805341872218E-2</v>
      </c>
      <c r="N1750" s="6">
        <f>INDEX('ROA2'!$D$2:$AQ$224,MATCH(A1750,'ROA2'!$B$2:$B$224,0),MATCH(G1750,'ROA2'!$D$1:$AQ$1,0))</f>
        <v>-10.894323348999</v>
      </c>
      <c r="O1750" s="6">
        <v>3873.7300479999999</v>
      </c>
      <c r="P1750" s="28">
        <v>0.1649776197075607</v>
      </c>
    </row>
    <row r="1751" spans="1:16" x14ac:dyDescent="0.3">
      <c r="A1751" t="s">
        <v>493</v>
      </c>
      <c r="B1751" t="e">
        <f>VLOOKUP(A1751,Sheet3!L:L,1,FALSE)</f>
        <v>#N/A</v>
      </c>
      <c r="C1751" t="str">
        <f>VLOOKUP(A1751,'ALL - prices'!B:C,2,FALSE)</f>
        <v>Colliers International Group I</v>
      </c>
      <c r="D1751" t="str">
        <f>VLOOKUP(A1751,'ALL - prices'!B:I,8,FALSE)</f>
        <v>Real Estate</v>
      </c>
      <c r="E1751">
        <v>2022</v>
      </c>
      <c r="F1751" t="s">
        <v>680</v>
      </c>
      <c r="G1751" t="str">
        <f t="shared" si="125"/>
        <v>2022-Q2</v>
      </c>
      <c r="H1751" s="4">
        <f>INDEX('ALL - prices'!$J$3:$DY$219,MATCH('COMBINED DATA'!A1751,'ALL - prices'!$B$3:$B$219,0),MATCH('COMBINED DATA'!G1751,'ALL - prices'!$J$1:$DY$1,0))</f>
        <v>139.7604</v>
      </c>
      <c r="I1751" s="14">
        <f t="shared" si="128"/>
        <v>8.1265760860586305</v>
      </c>
      <c r="J1751" s="15">
        <f>INDEX(MarketCap2!$E$2:$AR$224,MATCH(A1751,MarketCap2!$B$2:$B$224,0),MATCH(G1751,MarketCap2!$E$1:$AR$1,0))</f>
        <v>6103345664</v>
      </c>
      <c r="K1751">
        <f t="shared" si="126"/>
        <v>22.532102927279446</v>
      </c>
      <c r="L1751">
        <f>INDEX('PB2'!$D$2:$AQ$224,MATCH(A1751,'PB2'!$B$2:$B$224,0),MATCH(G1751,'PB2'!$D$1:$AQ$1,0))</f>
        <v>9.7806024551391602</v>
      </c>
      <c r="M1751" s="16">
        <f t="shared" si="127"/>
        <v>0.10224319049738657</v>
      </c>
      <c r="N1751" s="6">
        <f>INDEX('ROA2'!$D$2:$AQ$224,MATCH(A1751,'ROA2'!$B$2:$B$224,0),MATCH(G1751,'ROA2'!$D$1:$AQ$1,0))</f>
        <v>-12.1916246414185</v>
      </c>
      <c r="O1751" s="6">
        <v>3596.4889600000001</v>
      </c>
      <c r="P1751" s="28">
        <v>-7.1569542679707082E-2</v>
      </c>
    </row>
    <row r="1752" spans="1:16" x14ac:dyDescent="0.3">
      <c r="A1752" t="s">
        <v>493</v>
      </c>
      <c r="B1752" t="e">
        <f>VLOOKUP(A1752,Sheet3!L:L,1,FALSE)</f>
        <v>#N/A</v>
      </c>
      <c r="C1752" t="str">
        <f>VLOOKUP(A1752,'ALL - prices'!B:C,2,FALSE)</f>
        <v>Colliers International Group I</v>
      </c>
      <c r="D1752" t="str">
        <f>VLOOKUP(A1752,'ALL - prices'!B:I,8,FALSE)</f>
        <v>Real Estate</v>
      </c>
      <c r="E1752">
        <v>2022</v>
      </c>
      <c r="F1752" t="s">
        <v>681</v>
      </c>
      <c r="G1752" t="str">
        <f t="shared" si="125"/>
        <v>2022-Q3</v>
      </c>
      <c r="H1752" s="4">
        <f>INDEX('ALL - prices'!$J$3:$DY$219,MATCH('COMBINED DATA'!A1752,'ALL - prices'!$B$3:$B$219,0),MATCH('COMBINED DATA'!G1752,'ALL - prices'!$J$1:$DY$1,0))</f>
        <v>125.4504</v>
      </c>
      <c r="I1752" s="14">
        <f t="shared" si="128"/>
        <v>7.687090184794676</v>
      </c>
      <c r="J1752" s="15">
        <f>INDEX(MarketCap2!$E$2:$AR$224,MATCH(A1752,MarketCap2!$B$2:$B$224,0),MATCH(G1752,MarketCap2!$E$1:$AR$1,0))</f>
        <v>5479565824</v>
      </c>
      <c r="K1752">
        <f t="shared" si="126"/>
        <v>22.424291705570457</v>
      </c>
      <c r="L1752">
        <f>INDEX('PB2'!$D$2:$AQ$224,MATCH(A1752,'PB2'!$B$2:$B$224,0),MATCH(G1752,'PB2'!$D$1:$AQ$1,0))</f>
        <v>8.3172187805175799</v>
      </c>
      <c r="M1752" s="16">
        <f t="shared" si="127"/>
        <v>0.12023249915493626</v>
      </c>
      <c r="N1752" s="6">
        <f>INDEX('ROA2'!$D$2:$AQ$224,MATCH(A1752,'ROA2'!$B$2:$B$224,0),MATCH(G1752,'ROA2'!$D$1:$AQ$1,0))</f>
        <v>1.9832249879837001</v>
      </c>
      <c r="O1752" s="6">
        <v>4182.1460479999996</v>
      </c>
      <c r="P1752" s="28">
        <v>0.16284134179574944</v>
      </c>
    </row>
    <row r="1753" spans="1:16" x14ac:dyDescent="0.3">
      <c r="A1753" t="s">
        <v>493</v>
      </c>
      <c r="B1753" t="e">
        <f>VLOOKUP(A1753,Sheet3!L:L,1,FALSE)</f>
        <v>#N/A</v>
      </c>
      <c r="C1753" t="str">
        <f>VLOOKUP(A1753,'ALL - prices'!B:C,2,FALSE)</f>
        <v>Colliers International Group I</v>
      </c>
      <c r="D1753" t="str">
        <f>VLOOKUP(A1753,'ALL - prices'!B:I,8,FALSE)</f>
        <v>Real Estate</v>
      </c>
      <c r="E1753">
        <v>2022</v>
      </c>
      <c r="F1753" t="s">
        <v>682</v>
      </c>
      <c r="G1753" t="str">
        <f t="shared" si="125"/>
        <v>2022-Q4</v>
      </c>
      <c r="H1753" s="4">
        <f>INDEX('ALL - prices'!$J$3:$DY$219,MATCH('COMBINED DATA'!A1753,'ALL - prices'!$B$3:$B$219,0),MATCH('COMBINED DATA'!G1753,'ALL - prices'!$J$1:$DY$1,0))</f>
        <v>123.4692</v>
      </c>
      <c r="I1753" s="14">
        <f t="shared" si="128"/>
        <v>17.868207569568067</v>
      </c>
      <c r="J1753" s="15">
        <f>INDEX(MarketCap2!$E$2:$AR$224,MATCH(A1753,MarketCap2!$B$2:$B$224,0),MATCH(G1753,MarketCap2!$E$1:$AR$1,0))</f>
        <v>5339746304</v>
      </c>
      <c r="K1753">
        <f t="shared" si="126"/>
        <v>22.398443980175713</v>
      </c>
      <c r="L1753">
        <f>INDEX('PB2'!$D$2:$AQ$224,MATCH(A1753,'PB2'!$B$2:$B$224,0),MATCH(G1753,'PB2'!$D$1:$AQ$1,0))</f>
        <v>8.0596857070922905</v>
      </c>
      <c r="M1753" s="16">
        <f t="shared" si="127"/>
        <v>0.12407431708162378</v>
      </c>
      <c r="N1753" s="6">
        <f>INDEX('ROA2'!$D$2:$AQ$224,MATCH(A1753,'ROA2'!$B$2:$B$224,0),MATCH(G1753,'ROA2'!$D$1:$AQ$1,0))</f>
        <v>1.69997894763946</v>
      </c>
      <c r="O1753" s="6">
        <v>4561.649152</v>
      </c>
      <c r="P1753" s="28">
        <v>9.0743627707953342E-2</v>
      </c>
    </row>
    <row r="1754" spans="1:16" x14ac:dyDescent="0.3">
      <c r="A1754" t="s">
        <v>493</v>
      </c>
      <c r="B1754" t="e">
        <f>VLOOKUP(A1754,Sheet3!L:L,1,FALSE)</f>
        <v>#N/A</v>
      </c>
      <c r="C1754" t="str">
        <f>VLOOKUP(A1754,'ALL - prices'!B:C,2,FALSE)</f>
        <v>Colliers International Group I</v>
      </c>
      <c r="D1754" t="str">
        <f>VLOOKUP(A1754,'ALL - prices'!B:I,8,FALSE)</f>
        <v>Real Estate</v>
      </c>
      <c r="E1754">
        <v>2023</v>
      </c>
      <c r="F1754" t="s">
        <v>679</v>
      </c>
      <c r="G1754" t="str">
        <f t="shared" ref="G1754:G1817" si="129">E1754&amp;"-"&amp;F1754</f>
        <v>2023-Q1</v>
      </c>
      <c r="H1754" s="4">
        <f>INDEX('ALL - prices'!$J$3:$DY$219,MATCH('COMBINED DATA'!A1754,'ALL - prices'!$B$3:$B$219,0),MATCH('COMBINED DATA'!G1754,'ALL - prices'!$J$1:$DY$1,0))</f>
        <v>141.5856</v>
      </c>
      <c r="I1754" s="14">
        <f t="shared" si="128"/>
        <v>21.315908918673095</v>
      </c>
      <c r="J1754" s="15">
        <f>INDEX(MarketCap2!$E$2:$AR$224,MATCH(A1754,MarketCap2!$B$2:$B$224,0),MATCH(G1754,MarketCap2!$E$1:$AR$1,0))</f>
        <v>6156111360</v>
      </c>
      <c r="K1754">
        <f t="shared" ref="K1754:K1817" si="130">LN(J1754)</f>
        <v>22.540711142428044</v>
      </c>
      <c r="L1754">
        <f>INDEX('PB2'!$D$2:$AQ$224,MATCH(A1754,'PB2'!$B$2:$B$224,0),MATCH(G1754,'PB2'!$D$1:$AQ$1,0))</f>
        <v>9.3162755966186506</v>
      </c>
      <c r="M1754" s="16">
        <f t="shared" ref="M1754:M1817" si="131">1/L1754</f>
        <v>0.1073390315291822</v>
      </c>
      <c r="N1754" s="6">
        <f>INDEX('ROA2'!$D$2:$AQ$224,MATCH(A1754,'ROA2'!$B$2:$B$224,0),MATCH(G1754,'ROA2'!$D$1:$AQ$1,0))</f>
        <v>1.0310629606246999</v>
      </c>
      <c r="O1754" s="6">
        <v>5098.1770239999996</v>
      </c>
      <c r="P1754" s="28">
        <v>0.11761708411195225</v>
      </c>
    </row>
    <row r="1755" spans="1:16" x14ac:dyDescent="0.3">
      <c r="A1755" t="s">
        <v>493</v>
      </c>
      <c r="B1755" t="e">
        <f>VLOOKUP(A1755,Sheet3!L:L,1,FALSE)</f>
        <v>#N/A</v>
      </c>
      <c r="C1755" t="str">
        <f>VLOOKUP(A1755,'ALL - prices'!B:C,2,FALSE)</f>
        <v>Colliers International Group I</v>
      </c>
      <c r="D1755" t="str">
        <f>VLOOKUP(A1755,'ALL - prices'!B:I,8,FALSE)</f>
        <v>Real Estate</v>
      </c>
      <c r="E1755">
        <v>2023</v>
      </c>
      <c r="F1755" t="s">
        <v>680</v>
      </c>
      <c r="G1755" t="str">
        <f t="shared" si="129"/>
        <v>2023-Q2</v>
      </c>
      <c r="H1755" s="4">
        <f>INDEX('ALL - prices'!$J$3:$DY$219,MATCH('COMBINED DATA'!A1755,'ALL - prices'!$B$3:$B$219,0),MATCH('COMBINED DATA'!G1755,'ALL - prices'!$J$1:$DY$1,0))</f>
        <v>129.2501</v>
      </c>
      <c r="I1755" s="14">
        <f t="shared" si="128"/>
        <v>17.570977717721529</v>
      </c>
      <c r="J1755" s="15">
        <f>INDEX(MarketCap2!$E$2:$AR$224,MATCH(A1755,MarketCap2!$B$2:$B$224,0),MATCH(G1755,MarketCap2!$E$1:$AR$1,0))</f>
        <v>6078609920</v>
      </c>
      <c r="K1755">
        <f t="shared" si="130"/>
        <v>22.528041875205357</v>
      </c>
      <c r="L1755">
        <f>INDEX('PB2'!$D$2:$AQ$224,MATCH(A1755,'PB2'!$B$2:$B$224,0),MATCH(G1755,'PB2'!$D$1:$AQ$1,0))</f>
        <v>6.49745798110962</v>
      </c>
      <c r="M1755" s="16">
        <f t="shared" si="131"/>
        <v>0.15390634351270133</v>
      </c>
      <c r="N1755" s="6">
        <f>INDEX('ROA2'!$D$2:$AQ$224,MATCH(A1755,'ROA2'!$B$2:$B$224,0),MATCH(G1755,'ROA2'!$D$1:$AQ$1,0))</f>
        <v>1.01624095439911</v>
      </c>
      <c r="O1755" s="6">
        <v>5208.7091200000004</v>
      </c>
      <c r="P1755" s="28">
        <v>2.1680709688907191E-2</v>
      </c>
    </row>
    <row r="1756" spans="1:16" x14ac:dyDescent="0.3">
      <c r="A1756" t="s">
        <v>493</v>
      </c>
      <c r="B1756" t="e">
        <f>VLOOKUP(A1756,Sheet3!L:L,1,FALSE)</f>
        <v>#N/A</v>
      </c>
      <c r="C1756" t="str">
        <f>VLOOKUP(A1756,'ALL - prices'!B:C,2,FALSE)</f>
        <v>Colliers International Group I</v>
      </c>
      <c r="D1756" t="str">
        <f>VLOOKUP(A1756,'ALL - prices'!B:I,8,FALSE)</f>
        <v>Real Estate</v>
      </c>
      <c r="E1756">
        <v>2023</v>
      </c>
      <c r="F1756" t="s">
        <v>681</v>
      </c>
      <c r="G1756" t="str">
        <f t="shared" si="129"/>
        <v>2023-Q3</v>
      </c>
      <c r="H1756" s="4">
        <f>INDEX('ALL - prices'!$J$3:$DY$219,MATCH('COMBINED DATA'!A1756,'ALL - prices'!$B$3:$B$219,0),MATCH('COMBINED DATA'!G1756,'ALL - prices'!$J$1:$DY$1,0))</f>
        <v>128.60380000000001</v>
      </c>
      <c r="I1756" s="14">
        <f t="shared" si="128"/>
        <v>22.576802945427534</v>
      </c>
      <c r="J1756" s="15">
        <f>INDEX(MarketCap2!$E$2:$AR$224,MATCH(A1756,MarketCap2!$B$2:$B$224,0),MATCH(G1756,MarketCap2!$E$1:$AR$1,0))</f>
        <v>6107616256</v>
      </c>
      <c r="K1756">
        <f t="shared" si="130"/>
        <v>22.532802395872029</v>
      </c>
      <c r="L1756">
        <f>INDEX('PB2'!$D$2:$AQ$224,MATCH(A1756,'PB2'!$B$2:$B$224,0),MATCH(G1756,'PB2'!$D$1:$AQ$1,0))</f>
        <v>6.0218400955200204</v>
      </c>
      <c r="M1756" s="16">
        <f t="shared" si="131"/>
        <v>0.16606219762360599</v>
      </c>
      <c r="N1756" s="6">
        <f>INDEX('ROA2'!$D$2:$AQ$224,MATCH(A1756,'ROA2'!$B$2:$B$224,0),MATCH(G1756,'ROA2'!$D$1:$AQ$1,0))</f>
        <v>0.15883100032806399</v>
      </c>
      <c r="O1756" s="6">
        <v>5298.3751679999996</v>
      </c>
      <c r="P1756" s="28">
        <v>1.7214639161881078E-2</v>
      </c>
    </row>
    <row r="1757" spans="1:16" x14ac:dyDescent="0.3">
      <c r="A1757" t="s">
        <v>493</v>
      </c>
      <c r="B1757" t="e">
        <f>VLOOKUP(A1757,Sheet3!L:L,1,FALSE)</f>
        <v>#N/A</v>
      </c>
      <c r="C1757" t="str">
        <f>VLOOKUP(A1757,'ALL - prices'!B:C,2,FALSE)</f>
        <v>Colliers International Group I</v>
      </c>
      <c r="D1757" t="str">
        <f>VLOOKUP(A1757,'ALL - prices'!B:I,8,FALSE)</f>
        <v>Real Estate</v>
      </c>
      <c r="E1757">
        <v>2023</v>
      </c>
      <c r="F1757" t="s">
        <v>682</v>
      </c>
      <c r="G1757" t="str">
        <f t="shared" si="129"/>
        <v>2023-Q4</v>
      </c>
      <c r="H1757" s="4">
        <f>INDEX('ALL - prices'!$J$3:$DY$219,MATCH('COMBINED DATA'!A1757,'ALL - prices'!$B$3:$B$219,0),MATCH('COMBINED DATA'!G1757,'ALL - prices'!$J$1:$DY$1,0))</f>
        <v>166.827</v>
      </c>
      <c r="I1757" s="14">
        <f t="shared" si="128"/>
        <v>24.684861881508766</v>
      </c>
      <c r="J1757" s="15">
        <f>INDEX(MarketCap2!$E$2:$AR$224,MATCH(A1757,MarketCap2!$B$2:$B$224,0),MATCH(G1757,MarketCap2!$E$1:$AR$1,0))</f>
        <v>7925427200</v>
      </c>
      <c r="K1757">
        <f t="shared" si="130"/>
        <v>22.79334206061969</v>
      </c>
      <c r="L1757">
        <f>INDEX('PB2'!$D$2:$AQ$224,MATCH(A1757,'PB2'!$B$2:$B$224,0),MATCH(G1757,'PB2'!$D$1:$AQ$1,0))</f>
        <v>7.1157951354980504</v>
      </c>
      <c r="M1757" s="16">
        <f t="shared" si="131"/>
        <v>0.14053243256138342</v>
      </c>
      <c r="N1757" s="6">
        <f>INDEX('ROA2'!$D$2:$AQ$224,MATCH(A1757,'ROA2'!$B$2:$B$224,0),MATCH(G1757,'ROA2'!$D$1:$AQ$1,0))</f>
        <v>0.420628011226654</v>
      </c>
      <c r="O1757" s="6">
        <v>5239.8899199999996</v>
      </c>
      <c r="P1757" s="28">
        <v>-1.10383364985603E-2</v>
      </c>
    </row>
    <row r="1758" spans="1:16" x14ac:dyDescent="0.3">
      <c r="A1758" t="s">
        <v>493</v>
      </c>
      <c r="B1758" t="e">
        <f>VLOOKUP(A1758,Sheet3!L:L,1,FALSE)</f>
        <v>#N/A</v>
      </c>
      <c r="C1758" t="str">
        <f>VLOOKUP(A1758,'ALL - prices'!B:C,2,FALSE)</f>
        <v>Colliers International Group I</v>
      </c>
      <c r="D1758" t="str">
        <f>VLOOKUP(A1758,'ALL - prices'!B:I,8,FALSE)</f>
        <v>Real Estate</v>
      </c>
      <c r="E1758" s="18">
        <v>2024</v>
      </c>
      <c r="F1758" t="s">
        <v>679</v>
      </c>
      <c r="G1758" t="str">
        <f t="shared" si="129"/>
        <v>2024-Q1</v>
      </c>
      <c r="H1758" s="4">
        <f>INDEX('ALL - prices'!$J$3:$DY$219,MATCH('COMBINED DATA'!A1758,'ALL - prices'!$B$3:$B$219,0),MATCH('COMBINED DATA'!G1758,'ALL - prices'!$J$1:$DY$1,0))</f>
        <v>164.8064</v>
      </c>
      <c r="I1758" s="14" t="s">
        <v>769</v>
      </c>
      <c r="J1758" s="15">
        <f>INDEX(MarketCap2!$E$2:$AR$224,MATCH(A1758,MarketCap2!$B$2:$B$224,0),MATCH(G1758,MarketCap2!$E$1:$AR$1,0))</f>
        <v>8283280896</v>
      </c>
      <c r="K1758">
        <f t="shared" si="130"/>
        <v>22.837504970338124</v>
      </c>
      <c r="L1758">
        <f>INDEX('PB2'!$D$2:$AQ$224,MATCH(A1758,'PB2'!$B$2:$B$224,0),MATCH(G1758,'PB2'!$D$1:$AQ$1,0))</f>
        <v>5.1510357856750497</v>
      </c>
      <c r="M1758" s="16">
        <f t="shared" si="131"/>
        <v>0.19413571204086455</v>
      </c>
      <c r="N1758" s="6">
        <f>INDEX('ROA2'!$D$2:$AQ$224,MATCH(A1758,'ROA2'!$B$2:$B$224,0),MATCH(G1758,'ROA2'!$D$1:$AQ$1,0))</f>
        <v>1.23896300792694</v>
      </c>
      <c r="O1758" s="6">
        <v>5482.1258239999997</v>
      </c>
      <c r="P1758" s="28">
        <v>4.6229197120232657E-2</v>
      </c>
    </row>
    <row r="1759" spans="1:16" x14ac:dyDescent="0.3">
      <c r="A1759" t="s">
        <v>493</v>
      </c>
      <c r="B1759" t="e">
        <f>VLOOKUP(A1759,Sheet3!L:L,1,FALSE)</f>
        <v>#N/A</v>
      </c>
      <c r="C1759" t="str">
        <f>VLOOKUP(A1759,'ALL - prices'!B:C,2,FALSE)</f>
        <v>Colliers International Group I</v>
      </c>
      <c r="D1759" t="str">
        <f>VLOOKUP(A1759,'ALL - prices'!B:I,8,FALSE)</f>
        <v>Real Estate</v>
      </c>
      <c r="E1759" s="18">
        <v>2024</v>
      </c>
      <c r="F1759" t="s">
        <v>680</v>
      </c>
      <c r="G1759" t="str">
        <f t="shared" si="129"/>
        <v>2024-Q2</v>
      </c>
      <c r="H1759" s="4">
        <f>INDEX('ALL - prices'!$J$3:$DY$219,MATCH('COMBINED DATA'!A1759,'ALL - prices'!$B$3:$B$219,0),MATCH('COMBINED DATA'!G1759,'ALL - prices'!$J$1:$DY$1,0))</f>
        <v>152.2714</v>
      </c>
      <c r="I1759" s="14" t="s">
        <v>769</v>
      </c>
      <c r="J1759" s="15">
        <f>INDEX(MarketCap2!$E$2:$AR$224,MATCH(A1759,MarketCap2!$B$2:$B$224,0),MATCH(G1759,MarketCap2!$E$1:$AR$1,0))</f>
        <v>7673847296</v>
      </c>
      <c r="K1759">
        <f t="shared" si="130"/>
        <v>22.761083929693854</v>
      </c>
      <c r="L1759">
        <f>INDEX('PB2'!$D$2:$AQ$224,MATCH(A1759,'PB2'!$B$2:$B$224,0),MATCH(G1759,'PB2'!$D$1:$AQ$1,0))</f>
        <v>4.7028107643127397</v>
      </c>
      <c r="M1759" s="16">
        <f t="shared" si="131"/>
        <v>0.21263879201529773</v>
      </c>
      <c r="N1759" s="6">
        <f>INDEX('ROA2'!$D$2:$AQ$224,MATCH(A1759,'ROA2'!$B$2:$B$224,0),MATCH(G1759,'ROA2'!$D$1:$AQ$1,0))</f>
        <v>1.8767629861831701</v>
      </c>
      <c r="O1759" s="6">
        <v>5272.3138559999998</v>
      </c>
      <c r="P1759" s="28">
        <v>-3.8272008840342882E-2</v>
      </c>
    </row>
    <row r="1760" spans="1:16" x14ac:dyDescent="0.3">
      <c r="A1760" t="s">
        <v>493</v>
      </c>
      <c r="B1760" t="e">
        <f>VLOOKUP(A1760,Sheet3!L:L,1,FALSE)</f>
        <v>#N/A</v>
      </c>
      <c r="C1760" t="str">
        <f>VLOOKUP(A1760,'ALL - prices'!B:C,2,FALSE)</f>
        <v>Colliers International Group I</v>
      </c>
      <c r="D1760" t="str">
        <f>VLOOKUP(A1760,'ALL - prices'!B:I,8,FALSE)</f>
        <v>Real Estate</v>
      </c>
      <c r="E1760" s="18">
        <v>2024</v>
      </c>
      <c r="F1760" t="s">
        <v>681</v>
      </c>
      <c r="G1760" t="str">
        <f t="shared" si="129"/>
        <v>2024-Q3</v>
      </c>
      <c r="H1760" s="4">
        <f>INDEX('ALL - prices'!$J$3:$DY$219,MATCH('COMBINED DATA'!A1760,'ALL - prices'!$B$3:$B$219,0),MATCH('COMBINED DATA'!G1760,'ALL - prices'!$J$1:$DY$1,0))</f>
        <v>204.58019999999999</v>
      </c>
      <c r="I1760" s="14" t="s">
        <v>769</v>
      </c>
      <c r="J1760" s="15">
        <f>INDEX(MarketCap2!$E$2:$AR$224,MATCH(A1760,MarketCap2!$B$2:$B$224,0),MATCH(G1760,MarketCap2!$E$1:$AR$1,0))</f>
        <v>10328663040</v>
      </c>
      <c r="K1760">
        <f t="shared" si="130"/>
        <v>23.058188686726023</v>
      </c>
      <c r="L1760">
        <f>INDEX('PB2'!$D$2:$AQ$224,MATCH(A1760,'PB2'!$B$2:$B$224,0),MATCH(G1760,'PB2'!$D$1:$AQ$1,0))</f>
        <v>6.1094021797180202</v>
      </c>
      <c r="M1760" s="16">
        <f t="shared" si="131"/>
        <v>0.16368213625218483</v>
      </c>
      <c r="N1760" s="6">
        <f>INDEX('ROA2'!$D$2:$AQ$224,MATCH(A1760,'ROA2'!$B$2:$B$224,0),MATCH(G1760,'ROA2'!$D$1:$AQ$1,0))</f>
        <v>2.5875151157379199</v>
      </c>
      <c r="O1760" s="6">
        <v>5671.7660159999996</v>
      </c>
      <c r="P1760" s="28">
        <v>7.5764108683593484E-2</v>
      </c>
    </row>
    <row r="1761" spans="1:16" x14ac:dyDescent="0.3">
      <c r="A1761" t="s">
        <v>493</v>
      </c>
      <c r="B1761" t="e">
        <f>VLOOKUP(A1761,Sheet3!L:L,1,FALSE)</f>
        <v>#N/A</v>
      </c>
      <c r="C1761" t="str">
        <f>VLOOKUP(A1761,'ALL - prices'!B:C,2,FALSE)</f>
        <v>Colliers International Group I</v>
      </c>
      <c r="D1761" t="str">
        <f>VLOOKUP(A1761,'ALL - prices'!B:I,8,FALSE)</f>
        <v>Real Estate</v>
      </c>
      <c r="E1761" s="18">
        <v>2024</v>
      </c>
      <c r="F1761" t="s">
        <v>682</v>
      </c>
      <c r="G1761" t="str">
        <f t="shared" si="129"/>
        <v>2024-Q4</v>
      </c>
      <c r="H1761" s="4">
        <f>INDEX('ALL - prices'!$J$3:$DY$219,MATCH('COMBINED DATA'!A1761,'ALL - prices'!$B$3:$B$219,0),MATCH('COMBINED DATA'!G1761,'ALL - prices'!$J$1:$DY$1,0))</f>
        <v>195.06030000000001</v>
      </c>
      <c r="I1761" s="14" t="s">
        <v>769</v>
      </c>
      <c r="J1761" s="15">
        <f>INDEX(MarketCap2!$E$2:$AR$224,MATCH(A1761,MarketCap2!$B$2:$B$224,0),MATCH(G1761,MarketCap2!$E$1:$AR$1,0))</f>
        <v>9878543360</v>
      </c>
      <c r="K1761">
        <f t="shared" si="130"/>
        <v>23.013630904638465</v>
      </c>
      <c r="L1761">
        <f>INDEX('PB2'!$D$2:$AQ$224,MATCH(A1761,'PB2'!$B$2:$B$224,0),MATCH(G1761,'PB2'!$D$1:$AQ$1,0))</f>
        <v>5.4615518045503304</v>
      </c>
      <c r="M1761" s="16">
        <f t="shared" si="131"/>
        <v>0.18309814422465845</v>
      </c>
      <c r="N1761" s="6">
        <f>INDEX('ROA2'!$D$2:$AQ$224,MATCH(A1761,'ROA2'!$B$2:$B$224,0),MATCH(G1761,'ROA2'!$D$1:$AQ$1,0))</f>
        <v>2.6838140487670898</v>
      </c>
      <c r="O1761" s="6">
        <v>6239.3702400000002</v>
      </c>
      <c r="P1761" s="28">
        <v>0.1000753949296911</v>
      </c>
    </row>
    <row r="1762" spans="1:16" x14ac:dyDescent="0.3">
      <c r="A1762" t="s">
        <v>494</v>
      </c>
      <c r="B1762" t="str">
        <f>VLOOKUP(A1762,Sheet3!L:L,1,FALSE)</f>
        <v>CJT CN EQUITY</v>
      </c>
      <c r="C1762" t="str">
        <f>VLOOKUP(A1762,'ALL - prices'!B:C,2,FALSE)</f>
        <v>Cargojet Inc</v>
      </c>
      <c r="D1762" t="str">
        <f>VLOOKUP(A1762,'ALL - prices'!B:I,8,FALSE)</f>
        <v>Industrials</v>
      </c>
      <c r="E1762">
        <v>2015</v>
      </c>
      <c r="F1762" t="s">
        <v>679</v>
      </c>
      <c r="G1762" t="str">
        <f t="shared" si="129"/>
        <v>2015-Q1</v>
      </c>
      <c r="H1762" s="4">
        <f>INDEX('ALL - prices'!$J$3:$DY$219,MATCH('COMBINED DATA'!A1762,'ALL - prices'!$B$3:$B$219,0),MATCH('COMBINED DATA'!G1762,'ALL - prices'!$J$1:$DY$1,0))</f>
        <v>23.443899999999999</v>
      </c>
      <c r="I1762" s="14">
        <f t="shared" ref="I1762:I1797" si="132">STDEV(H1763:H1766)</f>
        <v>2.5422739353775397</v>
      </c>
      <c r="J1762" s="6">
        <f>INDEX('market cap'!$B$3:$DQ$219,MATCH(A1762,'market cap'!$A$3:$A$219,0),MATCH(G1762,'market cap'!$B$1:$DQ$1,0))</f>
        <v>246.2664</v>
      </c>
      <c r="K1762">
        <f t="shared" si="130"/>
        <v>5.506413876819356</v>
      </c>
      <c r="L1762">
        <f>INDEX('PB2'!$D$2:$AQ$224,MATCH(A1762,'PB2'!$B$2:$B$224,0),MATCH(G1762,'PB2'!$D$1:$AQ$1,0))</f>
        <v>4.2984280586242702</v>
      </c>
      <c r="M1762" s="16">
        <f t="shared" si="131"/>
        <v>0.23264318638382753</v>
      </c>
      <c r="N1762" s="6">
        <f>INDEX('ROA2'!$D$2:$AQ$224,MATCH(A1762,'ROA2'!$B$2:$B$224,0),MATCH(G1762,'ROA2'!$D$1:$AQ$1,0))</f>
        <v>-4.7447152137756303</v>
      </c>
      <c r="O1762" s="6">
        <v>285.33436799999998</v>
      </c>
      <c r="P1762" s="28">
        <v>0.18155237264904781</v>
      </c>
    </row>
    <row r="1763" spans="1:16" x14ac:dyDescent="0.3">
      <c r="A1763" t="s">
        <v>494</v>
      </c>
      <c r="B1763" t="str">
        <f>VLOOKUP(A1763,Sheet3!L:L,1,FALSE)</f>
        <v>CJT CN EQUITY</v>
      </c>
      <c r="C1763" t="str">
        <f>VLOOKUP(A1763,'ALL - prices'!B:C,2,FALSE)</f>
        <v>Cargojet Inc</v>
      </c>
      <c r="D1763" t="str">
        <f>VLOOKUP(A1763,'ALL - prices'!B:I,8,FALSE)</f>
        <v>Industrials</v>
      </c>
      <c r="E1763">
        <v>2015</v>
      </c>
      <c r="F1763" t="s">
        <v>680</v>
      </c>
      <c r="G1763" t="str">
        <f t="shared" si="129"/>
        <v>2015-Q2</v>
      </c>
      <c r="H1763" s="4">
        <f>INDEX('ALL - prices'!$J$3:$DY$219,MATCH('COMBINED DATA'!A1763,'ALL - prices'!$B$3:$B$219,0),MATCH('COMBINED DATA'!G1763,'ALL - prices'!$J$1:$DY$1,0))</f>
        <v>24.435700000000001</v>
      </c>
      <c r="I1763" s="14">
        <f t="shared" si="132"/>
        <v>4.6453322854775392</v>
      </c>
      <c r="J1763" s="6">
        <f>INDEX('market cap'!$B$3:$DQ$219,MATCH(A1763,'market cap'!$A$3:$A$219,0),MATCH(G1763,'market cap'!$B$1:$DQ$1,0))</f>
        <v>260.4692</v>
      </c>
      <c r="K1763">
        <f t="shared" si="130"/>
        <v>5.5624846200381448</v>
      </c>
      <c r="L1763">
        <f>INDEX('PB2'!$D$2:$AQ$224,MATCH(A1763,'PB2'!$B$2:$B$224,0),MATCH(G1763,'PB2'!$D$1:$AQ$1,0))</f>
        <v>4.9476971626281703</v>
      </c>
      <c r="M1763" s="16">
        <f t="shared" si="131"/>
        <v>0.2021142295355865</v>
      </c>
      <c r="N1763" s="6">
        <f>INDEX('ROA2'!$D$2:$AQ$224,MATCH(A1763,'ROA2'!$B$2:$B$224,0),MATCH(G1763,'ROA2'!$D$1:$AQ$1,0))</f>
        <v>-6.54620409011841</v>
      </c>
      <c r="O1763" s="6">
        <v>376.30937599999999</v>
      </c>
      <c r="P1763" s="28">
        <v>0.31883648870506903</v>
      </c>
    </row>
    <row r="1764" spans="1:16" x14ac:dyDescent="0.3">
      <c r="A1764" t="s">
        <v>494</v>
      </c>
      <c r="B1764" t="str">
        <f>VLOOKUP(A1764,Sheet3!L:L,1,FALSE)</f>
        <v>CJT CN EQUITY</v>
      </c>
      <c r="C1764" t="str">
        <f>VLOOKUP(A1764,'ALL - prices'!B:C,2,FALSE)</f>
        <v>Cargojet Inc</v>
      </c>
      <c r="D1764" t="str">
        <f>VLOOKUP(A1764,'ALL - prices'!B:I,8,FALSE)</f>
        <v>Industrials</v>
      </c>
      <c r="E1764">
        <v>2015</v>
      </c>
      <c r="F1764" t="s">
        <v>681</v>
      </c>
      <c r="G1764" t="str">
        <f t="shared" si="129"/>
        <v>2015-Q3</v>
      </c>
      <c r="H1764" s="4">
        <f>INDEX('ALL - prices'!$J$3:$DY$219,MATCH('COMBINED DATA'!A1764,'ALL - prices'!$B$3:$B$219,0),MATCH('COMBINED DATA'!G1764,'ALL - prices'!$J$1:$DY$1,0))</f>
        <v>18.590499999999999</v>
      </c>
      <c r="I1764" s="14">
        <f t="shared" si="132"/>
        <v>7.620974387832562</v>
      </c>
      <c r="J1764" s="6">
        <f>INDEX('market cap'!$B$3:$DQ$219,MATCH(A1764,'market cap'!$A$3:$A$219,0),MATCH(G1764,'market cap'!$B$1:$DQ$1,0))</f>
        <v>197.10169999999999</v>
      </c>
      <c r="K1764">
        <f t="shared" si="130"/>
        <v>5.2837198391848981</v>
      </c>
      <c r="L1764">
        <f>INDEX('PB2'!$D$2:$AQ$224,MATCH(A1764,'PB2'!$B$2:$B$224,0),MATCH(G1764,'PB2'!$D$1:$AQ$1,0))</f>
        <v>3.7303650379180899</v>
      </c>
      <c r="M1764" s="16">
        <f t="shared" si="131"/>
        <v>0.26807027994185206</v>
      </c>
      <c r="N1764" s="6">
        <f>INDEX('ROA2'!$D$2:$AQ$224,MATCH(A1764,'ROA2'!$B$2:$B$224,0),MATCH(G1764,'ROA2'!$D$1:$AQ$1,0))</f>
        <v>-7.02052879333496</v>
      </c>
      <c r="O1764" s="6">
        <v>409.97542399999998</v>
      </c>
      <c r="P1764" s="28">
        <v>8.9463750167096526E-2</v>
      </c>
    </row>
    <row r="1765" spans="1:16" x14ac:dyDescent="0.3">
      <c r="A1765" t="s">
        <v>494</v>
      </c>
      <c r="B1765" t="str">
        <f>VLOOKUP(A1765,Sheet3!L:L,1,FALSE)</f>
        <v>CJT CN EQUITY</v>
      </c>
      <c r="C1765" t="str">
        <f>VLOOKUP(A1765,'ALL - prices'!B:C,2,FALSE)</f>
        <v>Cargojet Inc</v>
      </c>
      <c r="D1765" t="str">
        <f>VLOOKUP(A1765,'ALL - prices'!B:I,8,FALSE)</f>
        <v>Industrials</v>
      </c>
      <c r="E1765">
        <v>2015</v>
      </c>
      <c r="F1765" t="s">
        <v>682</v>
      </c>
      <c r="G1765" t="str">
        <f t="shared" si="129"/>
        <v>2015-Q4</v>
      </c>
      <c r="H1765" s="4">
        <f>INDEX('ALL - prices'!$J$3:$DY$219,MATCH('COMBINED DATA'!A1765,'ALL - prices'!$B$3:$B$219,0),MATCH('COMBINED DATA'!G1765,'ALL - prices'!$J$1:$DY$1,0))</f>
        <v>23.0764</v>
      </c>
      <c r="I1765" s="14">
        <f t="shared" si="132"/>
        <v>8.5521936651754249</v>
      </c>
      <c r="J1765" s="6">
        <f>INDEX('market cap'!$B$3:$DQ$219,MATCH(A1765,'market cap'!$A$3:$A$219,0),MATCH(G1765,'market cap'!$B$1:$DQ$1,0))</f>
        <v>261.28719999999998</v>
      </c>
      <c r="K1765">
        <f t="shared" si="130"/>
        <v>5.5656201854866909</v>
      </c>
      <c r="L1765">
        <f>INDEX('PB2'!$D$2:$AQ$224,MATCH(A1765,'PB2'!$B$2:$B$224,0),MATCH(G1765,'PB2'!$D$1:$AQ$1,0))</f>
        <v>4.77477979660034</v>
      </c>
      <c r="M1765" s="16">
        <f t="shared" si="131"/>
        <v>0.20943374199413417</v>
      </c>
      <c r="N1765" s="6">
        <f>INDEX('ROA2'!$D$2:$AQ$224,MATCH(A1765,'ROA2'!$B$2:$B$224,0),MATCH(G1765,'ROA2'!$D$1:$AQ$1,0))</f>
        <v>-6.3808498382568404</v>
      </c>
      <c r="O1765" s="6">
        <v>433.41747199999998</v>
      </c>
      <c r="P1765" s="28">
        <v>5.7179154231449737E-2</v>
      </c>
    </row>
    <row r="1766" spans="1:16" x14ac:dyDescent="0.3">
      <c r="A1766" t="s">
        <v>494</v>
      </c>
      <c r="B1766" t="str">
        <f>VLOOKUP(A1766,Sheet3!L:L,1,FALSE)</f>
        <v>CJT CN EQUITY</v>
      </c>
      <c r="C1766" t="str">
        <f>VLOOKUP(A1766,'ALL - prices'!B:C,2,FALSE)</f>
        <v>Cargojet Inc</v>
      </c>
      <c r="D1766" t="str">
        <f>VLOOKUP(A1766,'ALL - prices'!B:I,8,FALSE)</f>
        <v>Industrials</v>
      </c>
      <c r="E1766">
        <v>2016</v>
      </c>
      <c r="F1766" t="s">
        <v>679</v>
      </c>
      <c r="G1766" t="str">
        <f t="shared" si="129"/>
        <v>2016-Q1</v>
      </c>
      <c r="H1766" s="4">
        <f>INDEX('ALL - prices'!$J$3:$DY$219,MATCH('COMBINED DATA'!A1766,'ALL - prices'!$B$3:$B$219,0),MATCH('COMBINED DATA'!G1766,'ALL - prices'!$J$1:$DY$1,0))</f>
        <v>22.984300000000001</v>
      </c>
      <c r="I1766" s="14">
        <f t="shared" si="132"/>
        <v>5.6840185035911643</v>
      </c>
      <c r="J1766" s="6">
        <f>INDEX('market cap'!$B$3:$DQ$219,MATCH(A1766,'market cap'!$A$3:$A$219,0),MATCH(G1766,'market cap'!$B$1:$DQ$1,0))</f>
        <v>259.41730000000001</v>
      </c>
      <c r="K1766">
        <f t="shared" si="130"/>
        <v>5.5584379620255069</v>
      </c>
      <c r="L1766">
        <f>INDEX('PB2'!$D$2:$AQ$224,MATCH(A1766,'PB2'!$B$2:$B$224,0),MATCH(G1766,'PB2'!$D$1:$AQ$1,0))</f>
        <v>4.3675050735473597</v>
      </c>
      <c r="M1766" s="16">
        <f t="shared" si="131"/>
        <v>0.22896367220193828</v>
      </c>
      <c r="N1766" s="6">
        <f>INDEX('ROA2'!$D$2:$AQ$224,MATCH(A1766,'ROA2'!$B$2:$B$224,0),MATCH(G1766,'ROA2'!$D$1:$AQ$1,0))</f>
        <v>-4.9017891883850098</v>
      </c>
      <c r="O1766" s="6">
        <v>450.8</v>
      </c>
      <c r="P1766" s="28">
        <v>4.0105738976761965E-2</v>
      </c>
    </row>
    <row r="1767" spans="1:16" x14ac:dyDescent="0.3">
      <c r="A1767" t="s">
        <v>494</v>
      </c>
      <c r="B1767" t="str">
        <f>VLOOKUP(A1767,Sheet3!L:L,1,FALSE)</f>
        <v>CJT CN EQUITY</v>
      </c>
      <c r="C1767" t="str">
        <f>VLOOKUP(A1767,'ALL - prices'!B:C,2,FALSE)</f>
        <v>Cargojet Inc</v>
      </c>
      <c r="D1767" t="str">
        <f>VLOOKUP(A1767,'ALL - prices'!B:I,8,FALSE)</f>
        <v>Industrials</v>
      </c>
      <c r="E1767">
        <v>2016</v>
      </c>
      <c r="F1767" t="s">
        <v>680</v>
      </c>
      <c r="G1767" t="str">
        <f t="shared" si="129"/>
        <v>2016-Q2</v>
      </c>
      <c r="H1767" s="4">
        <f>INDEX('ALL - prices'!$J$3:$DY$219,MATCH('COMBINED DATA'!A1767,'ALL - prices'!$B$3:$B$219,0),MATCH('COMBINED DATA'!G1767,'ALL - prices'!$J$1:$DY$1,0))</f>
        <v>29.8443</v>
      </c>
      <c r="I1767" s="14">
        <f t="shared" si="132"/>
        <v>1.8617687421284836</v>
      </c>
      <c r="J1767" s="6">
        <f>INDEX('market cap'!$B$3:$DQ$219,MATCH(A1767,'market cap'!$A$3:$A$219,0),MATCH(G1767,'market cap'!$B$1:$DQ$1,0))</f>
        <v>347.2158</v>
      </c>
      <c r="K1767">
        <f t="shared" si="130"/>
        <v>5.8499464886632291</v>
      </c>
      <c r="L1767">
        <f>INDEX('PB2'!$D$2:$AQ$224,MATCH(A1767,'PB2'!$B$2:$B$224,0),MATCH(G1767,'PB2'!$D$1:$AQ$1,0))</f>
        <v>5.2933630943298304</v>
      </c>
      <c r="M1767" s="16">
        <f t="shared" si="131"/>
        <v>0.18891581442262759</v>
      </c>
      <c r="N1767" s="6">
        <f>INDEX('ROA2'!$D$2:$AQ$224,MATCH(A1767,'ROA2'!$B$2:$B$224,0),MATCH(G1767,'ROA2'!$D$1:$AQ$1,0))</f>
        <v>-1.2593749761581401</v>
      </c>
      <c r="O1767" s="6">
        <v>472.3</v>
      </c>
      <c r="P1767" s="28">
        <v>4.7692990239574087E-2</v>
      </c>
    </row>
    <row r="1768" spans="1:16" x14ac:dyDescent="0.3">
      <c r="A1768" t="s">
        <v>494</v>
      </c>
      <c r="B1768" t="str">
        <f>VLOOKUP(A1768,Sheet3!L:L,1,FALSE)</f>
        <v>CJT CN EQUITY</v>
      </c>
      <c r="C1768" t="str">
        <f>VLOOKUP(A1768,'ALL - prices'!B:C,2,FALSE)</f>
        <v>Cargojet Inc</v>
      </c>
      <c r="D1768" t="str">
        <f>VLOOKUP(A1768,'ALL - prices'!B:I,8,FALSE)</f>
        <v>Industrials</v>
      </c>
      <c r="E1768">
        <v>2016</v>
      </c>
      <c r="F1768" t="s">
        <v>681</v>
      </c>
      <c r="G1768" t="str">
        <f t="shared" si="129"/>
        <v>2016-Q3</v>
      </c>
      <c r="H1768" s="4">
        <f>INDEX('ALL - prices'!$J$3:$DY$219,MATCH('COMBINED DATA'!A1768,'ALL - prices'!$B$3:$B$219,0),MATCH('COMBINED DATA'!G1768,'ALL - prices'!$J$1:$DY$1,0))</f>
        <v>39.123399999999997</v>
      </c>
      <c r="I1768" s="14">
        <f t="shared" si="132"/>
        <v>2.1614467490934541</v>
      </c>
      <c r="J1768" s="6">
        <f>INDEX('market cap'!$B$3:$DQ$219,MATCH(A1768,'market cap'!$A$3:$A$219,0),MATCH(G1768,'market cap'!$B$1:$DQ$1,0))</f>
        <v>459.96230000000003</v>
      </c>
      <c r="K1768">
        <f t="shared" si="130"/>
        <v>6.131144529602782</v>
      </c>
      <c r="L1768">
        <f>INDEX('PB2'!$D$2:$AQ$224,MATCH(A1768,'PB2'!$B$2:$B$224,0),MATCH(G1768,'PB2'!$D$1:$AQ$1,0))</f>
        <v>6.7543020248413104</v>
      </c>
      <c r="M1768" s="16">
        <f t="shared" si="131"/>
        <v>0.14805378798906976</v>
      </c>
      <c r="N1768" s="6">
        <f>INDEX('ROA2'!$D$2:$AQ$224,MATCH(A1768,'ROA2'!$B$2:$B$224,0),MATCH(G1768,'ROA2'!$D$1:$AQ$1,0))</f>
        <v>1.0492630004882799</v>
      </c>
      <c r="O1768" s="6">
        <v>456.1</v>
      </c>
      <c r="P1768" s="28">
        <v>-3.4300232902815982E-2</v>
      </c>
    </row>
    <row r="1769" spans="1:16" x14ac:dyDescent="0.3">
      <c r="A1769" t="s">
        <v>494</v>
      </c>
      <c r="B1769" t="str">
        <f>VLOOKUP(A1769,Sheet3!L:L,1,FALSE)</f>
        <v>CJT CN EQUITY</v>
      </c>
      <c r="C1769" t="str">
        <f>VLOOKUP(A1769,'ALL - prices'!B:C,2,FALSE)</f>
        <v>Cargojet Inc</v>
      </c>
      <c r="D1769" t="str">
        <f>VLOOKUP(A1769,'ALL - prices'!B:I,8,FALSE)</f>
        <v>Industrials</v>
      </c>
      <c r="E1769">
        <v>2016</v>
      </c>
      <c r="F1769" t="s">
        <v>682</v>
      </c>
      <c r="G1769" t="str">
        <f t="shared" si="129"/>
        <v>2016-Q4</v>
      </c>
      <c r="H1769" s="4">
        <f>INDEX('ALL - prices'!$J$3:$DY$219,MATCH('COMBINED DATA'!A1769,'ALL - prices'!$B$3:$B$219,0),MATCH('COMBINED DATA'!G1769,'ALL - prices'!$J$1:$DY$1,0))</f>
        <v>41.495600000000003</v>
      </c>
      <c r="I1769" s="14">
        <f t="shared" si="132"/>
        <v>5.305475897284488</v>
      </c>
      <c r="J1769" s="6">
        <f>INDEX('market cap'!$B$3:$DQ$219,MATCH(A1769,'market cap'!$A$3:$A$219,0),MATCH(G1769,'market cap'!$B$1:$DQ$1,0))</f>
        <v>481.91030000000001</v>
      </c>
      <c r="K1769">
        <f t="shared" si="130"/>
        <v>6.1777579971468617</v>
      </c>
      <c r="L1769">
        <f>INDEX('PB2'!$D$2:$AQ$224,MATCH(A1769,'PB2'!$B$2:$B$224,0),MATCH(G1769,'PB2'!$D$1:$AQ$1,0))</f>
        <v>7.3097219467163104</v>
      </c>
      <c r="M1769" s="16">
        <f t="shared" si="131"/>
        <v>0.13680410927931702</v>
      </c>
      <c r="N1769" s="6">
        <f>INDEX('ROA2'!$D$2:$AQ$224,MATCH(A1769,'ROA2'!$B$2:$B$224,0),MATCH(G1769,'ROA2'!$D$1:$AQ$1,0))</f>
        <v>0.41999199986457803</v>
      </c>
      <c r="O1769" s="6">
        <v>474.6</v>
      </c>
      <c r="P1769" s="28">
        <v>4.0561280420960313E-2</v>
      </c>
    </row>
    <row r="1770" spans="1:16" x14ac:dyDescent="0.3">
      <c r="A1770" t="s">
        <v>494</v>
      </c>
      <c r="B1770" t="str">
        <f>VLOOKUP(A1770,Sheet3!L:L,1,FALSE)</f>
        <v>CJT CN EQUITY</v>
      </c>
      <c r="C1770" t="str">
        <f>VLOOKUP(A1770,'ALL - prices'!B:C,2,FALSE)</f>
        <v>Cargojet Inc</v>
      </c>
      <c r="D1770" t="str">
        <f>VLOOKUP(A1770,'ALL - prices'!B:I,8,FALSE)</f>
        <v>Industrials</v>
      </c>
      <c r="E1770">
        <v>2017</v>
      </c>
      <c r="F1770" t="s">
        <v>679</v>
      </c>
      <c r="G1770" t="str">
        <f t="shared" si="129"/>
        <v>2017-Q1</v>
      </c>
      <c r="H1770" s="4">
        <f>INDEX('ALL - prices'!$J$3:$DY$219,MATCH('COMBINED DATA'!A1770,'ALL - prices'!$B$3:$B$219,0),MATCH('COMBINED DATA'!G1770,'ALL - prices'!$J$1:$DY$1,0))</f>
        <v>42.1248</v>
      </c>
      <c r="I1770" s="14">
        <f t="shared" si="132"/>
        <v>8.7271720808728723</v>
      </c>
      <c r="J1770" s="6">
        <f>INDEX('market cap'!$B$3:$DQ$219,MATCH(A1770,'market cap'!$A$3:$A$219,0),MATCH(G1770,'market cap'!$B$1:$DQ$1,0))</f>
        <v>492.2002</v>
      </c>
      <c r="K1770">
        <f t="shared" si="130"/>
        <v>6.1988855442957593</v>
      </c>
      <c r="L1770">
        <f>INDEX('PB2'!$D$2:$AQ$224,MATCH(A1770,'PB2'!$B$2:$B$224,0),MATCH(G1770,'PB2'!$D$1:$AQ$1,0))</f>
        <v>7.3155951499939</v>
      </c>
      <c r="M1770" s="16">
        <f t="shared" si="131"/>
        <v>0.13669427838702006</v>
      </c>
      <c r="N1770" s="6">
        <f>INDEX('ROA2'!$D$2:$AQ$224,MATCH(A1770,'ROA2'!$B$2:$B$224,0),MATCH(G1770,'ROA2'!$D$1:$AQ$1,0))</f>
        <v>0.52556699514389005</v>
      </c>
      <c r="O1770" s="6">
        <v>462.5</v>
      </c>
      <c r="P1770" s="28">
        <v>-2.5495153813737931E-2</v>
      </c>
    </row>
    <row r="1771" spans="1:16" x14ac:dyDescent="0.3">
      <c r="A1771" t="s">
        <v>494</v>
      </c>
      <c r="B1771" t="str">
        <f>VLOOKUP(A1771,Sheet3!L:L,1,FALSE)</f>
        <v>CJT CN EQUITY</v>
      </c>
      <c r="C1771" t="str">
        <f>VLOOKUP(A1771,'ALL - prices'!B:C,2,FALSE)</f>
        <v>Cargojet Inc</v>
      </c>
      <c r="D1771" t="str">
        <f>VLOOKUP(A1771,'ALL - prices'!B:I,8,FALSE)</f>
        <v>Industrials</v>
      </c>
      <c r="E1771">
        <v>2017</v>
      </c>
      <c r="F1771" t="s">
        <v>680</v>
      </c>
      <c r="G1771" t="str">
        <f t="shared" si="129"/>
        <v>2017-Q2</v>
      </c>
      <c r="H1771" s="4">
        <f>INDEX('ALL - prices'!$J$3:$DY$219,MATCH('COMBINED DATA'!A1771,'ALL - prices'!$B$3:$B$219,0),MATCH('COMBINED DATA'!G1771,'ALL - prices'!$J$1:$DY$1,0))</f>
        <v>43.594900000000003</v>
      </c>
      <c r="I1771" s="14">
        <f t="shared" si="132"/>
        <v>7.2693003608783666</v>
      </c>
      <c r="J1771" s="6">
        <f>INDEX('market cap'!$B$3:$DQ$219,MATCH(A1771,'market cap'!$A$3:$A$219,0),MATCH(G1771,'market cap'!$B$1:$DQ$1,0))</f>
        <v>507.03</v>
      </c>
      <c r="K1771">
        <f t="shared" si="130"/>
        <v>6.2285701734382464</v>
      </c>
      <c r="L1771">
        <f>INDEX('PB2'!$D$2:$AQ$224,MATCH(A1771,'PB2'!$B$2:$B$224,0),MATCH(G1771,'PB2'!$D$1:$AQ$1,0))</f>
        <v>4.8665099143981898</v>
      </c>
      <c r="M1771" s="16">
        <f t="shared" si="131"/>
        <v>0.20548607063172164</v>
      </c>
      <c r="N1771" s="6">
        <f>INDEX('ROA2'!$D$2:$AQ$224,MATCH(A1771,'ROA2'!$B$2:$B$224,0),MATCH(G1771,'ROA2'!$D$1:$AQ$1,0))</f>
        <v>0.125052005052567</v>
      </c>
      <c r="O1771" s="6">
        <v>487.3</v>
      </c>
      <c r="P1771" s="28">
        <v>5.3621621621621644E-2</v>
      </c>
    </row>
    <row r="1772" spans="1:16" x14ac:dyDescent="0.3">
      <c r="A1772" t="s">
        <v>494</v>
      </c>
      <c r="B1772" t="str">
        <f>VLOOKUP(A1772,Sheet3!L:L,1,FALSE)</f>
        <v>CJT CN EQUITY</v>
      </c>
      <c r="C1772" t="str">
        <f>VLOOKUP(A1772,'ALL - prices'!B:C,2,FALSE)</f>
        <v>Cargojet Inc</v>
      </c>
      <c r="D1772" t="str">
        <f>VLOOKUP(A1772,'ALL - prices'!B:I,8,FALSE)</f>
        <v>Industrials</v>
      </c>
      <c r="E1772">
        <v>2017</v>
      </c>
      <c r="F1772" t="s">
        <v>681</v>
      </c>
      <c r="G1772" t="str">
        <f t="shared" si="129"/>
        <v>2017-Q3</v>
      </c>
      <c r="H1772" s="4">
        <f>INDEX('ALL - prices'!$J$3:$DY$219,MATCH('COMBINED DATA'!A1772,'ALL - prices'!$B$3:$B$219,0),MATCH('COMBINED DATA'!G1772,'ALL - prices'!$J$1:$DY$1,0))</f>
        <v>46.3538</v>
      </c>
      <c r="I1772" s="14">
        <f t="shared" si="132"/>
        <v>10.075647587582973</v>
      </c>
      <c r="J1772" s="6">
        <f>INDEX('market cap'!$B$3:$DQ$219,MATCH(A1772,'market cap'!$A$3:$A$219,0),MATCH(G1772,'market cap'!$B$1:$DQ$1,0))</f>
        <v>671.51419999999996</v>
      </c>
      <c r="K1772">
        <f t="shared" si="130"/>
        <v>6.5095351624262268</v>
      </c>
      <c r="L1772">
        <f>INDEX('PB2'!$D$2:$AQ$224,MATCH(A1772,'PB2'!$B$2:$B$224,0),MATCH(G1772,'PB2'!$D$1:$AQ$1,0))</f>
        <v>4.6429309844970703</v>
      </c>
      <c r="M1772" s="16">
        <f t="shared" si="131"/>
        <v>0.21538118988609553</v>
      </c>
      <c r="N1772" s="6">
        <f>INDEX('ROA2'!$D$2:$AQ$224,MATCH(A1772,'ROA2'!$B$2:$B$224,0),MATCH(G1772,'ROA2'!$D$1:$AQ$1,0))</f>
        <v>0.24893699586391399</v>
      </c>
      <c r="O1772" s="6">
        <v>508</v>
      </c>
      <c r="P1772" s="28">
        <v>4.2478965729530041E-2</v>
      </c>
    </row>
    <row r="1773" spans="1:16" x14ac:dyDescent="0.3">
      <c r="A1773" t="s">
        <v>494</v>
      </c>
      <c r="B1773" t="str">
        <f>VLOOKUP(A1773,Sheet3!L:L,1,FALSE)</f>
        <v>CJT CN EQUITY</v>
      </c>
      <c r="C1773" t="str">
        <f>VLOOKUP(A1773,'ALL - prices'!B:C,2,FALSE)</f>
        <v>Cargojet Inc</v>
      </c>
      <c r="D1773" t="str">
        <f>VLOOKUP(A1773,'ALL - prices'!B:I,8,FALSE)</f>
        <v>Industrials</v>
      </c>
      <c r="E1773">
        <v>2017</v>
      </c>
      <c r="F1773" t="s">
        <v>682</v>
      </c>
      <c r="G1773" t="str">
        <f t="shared" si="129"/>
        <v>2017-Q4</v>
      </c>
      <c r="H1773" s="4">
        <f>INDEX('ALL - prices'!$J$3:$DY$219,MATCH('COMBINED DATA'!A1773,'ALL - prices'!$B$3:$B$219,0),MATCH('COMBINED DATA'!G1773,'ALL - prices'!$J$1:$DY$1,0))</f>
        <v>54.039499999999997</v>
      </c>
      <c r="I1773" s="14">
        <f t="shared" si="132"/>
        <v>7.8401704621667472</v>
      </c>
      <c r="J1773" s="6">
        <f>INDEX('market cap'!$B$3:$DQ$219,MATCH(A1773,'market cap'!$A$3:$A$219,0),MATCH(G1773,'market cap'!$B$1:$DQ$1,0))</f>
        <v>779.10220000000004</v>
      </c>
      <c r="K1773">
        <f t="shared" si="130"/>
        <v>6.6581422311038434</v>
      </c>
      <c r="L1773">
        <f>INDEX('PB2'!$D$2:$AQ$224,MATCH(A1773,'PB2'!$B$2:$B$224,0),MATCH(G1773,'PB2'!$D$1:$AQ$1,0))</f>
        <v>5.0769162178039604</v>
      </c>
      <c r="M1773" s="16">
        <f t="shared" si="131"/>
        <v>0.19696996308372286</v>
      </c>
      <c r="N1773" s="6">
        <f>INDEX('ROA2'!$D$2:$AQ$224,MATCH(A1773,'ROA2'!$B$2:$B$224,0),MATCH(G1773,'ROA2'!$D$1:$AQ$1,0))</f>
        <v>2.25922703742981</v>
      </c>
      <c r="O1773" s="6">
        <v>552.30003199999999</v>
      </c>
      <c r="P1773" s="28">
        <v>8.7204787401574779E-2</v>
      </c>
    </row>
    <row r="1774" spans="1:16" x14ac:dyDescent="0.3">
      <c r="A1774" t="s">
        <v>494</v>
      </c>
      <c r="B1774" t="str">
        <f>VLOOKUP(A1774,Sheet3!L:L,1,FALSE)</f>
        <v>CJT CN EQUITY</v>
      </c>
      <c r="C1774" t="str">
        <f>VLOOKUP(A1774,'ALL - prices'!B:C,2,FALSE)</f>
        <v>Cargojet Inc</v>
      </c>
      <c r="D1774" t="str">
        <f>VLOOKUP(A1774,'ALL - prices'!B:I,8,FALSE)</f>
        <v>Industrials</v>
      </c>
      <c r="E1774">
        <v>2018</v>
      </c>
      <c r="F1774" t="s">
        <v>679</v>
      </c>
      <c r="G1774" t="str">
        <f t="shared" si="129"/>
        <v>2018-Q1</v>
      </c>
      <c r="H1774" s="4">
        <f>INDEX('ALL - prices'!$J$3:$DY$219,MATCH('COMBINED DATA'!A1774,'ALL - prices'!$B$3:$B$219,0),MATCH('COMBINED DATA'!G1774,'ALL - prices'!$J$1:$DY$1,0))</f>
        <v>63.0471</v>
      </c>
      <c r="I1774" s="14">
        <f t="shared" si="132"/>
        <v>8.3204340513280588</v>
      </c>
      <c r="J1774" s="6">
        <f>INDEX('market cap'!$B$3:$DQ$219,MATCH(A1774,'market cap'!$A$3:$A$219,0),MATCH(G1774,'market cap'!$B$1:$DQ$1,0))</f>
        <v>912.79700000000003</v>
      </c>
      <c r="K1774">
        <f t="shared" si="130"/>
        <v>6.8165135119517553</v>
      </c>
      <c r="L1774">
        <f>INDEX('PB2'!$D$2:$AQ$224,MATCH(A1774,'PB2'!$B$2:$B$224,0),MATCH(G1774,'PB2'!$D$1:$AQ$1,0))</f>
        <v>5.8927688598632804</v>
      </c>
      <c r="M1774" s="16">
        <f t="shared" si="131"/>
        <v>0.16969951202586303</v>
      </c>
      <c r="N1774" s="6">
        <f>INDEX('ROA2'!$D$2:$AQ$224,MATCH(A1774,'ROA2'!$B$2:$B$224,0),MATCH(G1774,'ROA2'!$D$1:$AQ$1,0))</f>
        <v>4.3478260040283203</v>
      </c>
      <c r="O1774" s="6">
        <v>627.69996800000001</v>
      </c>
      <c r="P1774" s="28">
        <v>0.13651988345349222</v>
      </c>
    </row>
    <row r="1775" spans="1:16" x14ac:dyDescent="0.3">
      <c r="A1775" t="s">
        <v>494</v>
      </c>
      <c r="B1775" t="str">
        <f>VLOOKUP(A1775,Sheet3!L:L,1,FALSE)</f>
        <v>CJT CN EQUITY</v>
      </c>
      <c r="C1775" t="str">
        <f>VLOOKUP(A1775,'ALL - prices'!B:C,2,FALSE)</f>
        <v>Cargojet Inc</v>
      </c>
      <c r="D1775" t="str">
        <f>VLOOKUP(A1775,'ALL - prices'!B:I,8,FALSE)</f>
        <v>Industrials</v>
      </c>
      <c r="E1775">
        <v>2018</v>
      </c>
      <c r="F1775" t="s">
        <v>680</v>
      </c>
      <c r="G1775" t="str">
        <f t="shared" si="129"/>
        <v>2018-Q2</v>
      </c>
      <c r="H1775" s="4">
        <f>INDEX('ALL - prices'!$J$3:$DY$219,MATCH('COMBINED DATA'!A1775,'ALL - prices'!$B$3:$B$219,0),MATCH('COMBINED DATA'!G1775,'ALL - prices'!$J$1:$DY$1,0))</f>
        <v>59.500599999999999</v>
      </c>
      <c r="I1775" s="14">
        <f t="shared" si="132"/>
        <v>5.813939213075189</v>
      </c>
      <c r="J1775" s="6">
        <f>INDEX('market cap'!$B$3:$DQ$219,MATCH(A1775,'market cap'!$A$3:$A$219,0),MATCH(G1775,'market cap'!$B$1:$DQ$1,0))</f>
        <v>860.17409999999995</v>
      </c>
      <c r="K1775">
        <f t="shared" si="130"/>
        <v>6.75713481061943</v>
      </c>
      <c r="L1775">
        <f>INDEX('PB2'!$D$2:$AQ$224,MATCH(A1775,'PB2'!$B$2:$B$224,0),MATCH(G1775,'PB2'!$D$1:$AQ$1,0))</f>
        <v>5.5120668411254901</v>
      </c>
      <c r="M1775" s="16">
        <f t="shared" si="131"/>
        <v>0.18142015124689842</v>
      </c>
      <c r="N1775" s="6">
        <f>INDEX('ROA2'!$D$2:$AQ$224,MATCH(A1775,'ROA2'!$B$2:$B$224,0),MATCH(G1775,'ROA2'!$D$1:$AQ$1,0))</f>
        <v>4.5596218109130904</v>
      </c>
      <c r="O1775" s="6">
        <v>635.6</v>
      </c>
      <c r="P1775" s="28">
        <v>1.2585681699445316E-2</v>
      </c>
    </row>
    <row r="1776" spans="1:16" x14ac:dyDescent="0.3">
      <c r="A1776" t="s">
        <v>494</v>
      </c>
      <c r="B1776" t="str">
        <f>VLOOKUP(A1776,Sheet3!L:L,1,FALSE)</f>
        <v>CJT CN EQUITY</v>
      </c>
      <c r="C1776" t="str">
        <f>VLOOKUP(A1776,'ALL - prices'!B:C,2,FALSE)</f>
        <v>Cargojet Inc</v>
      </c>
      <c r="D1776" t="str">
        <f>VLOOKUP(A1776,'ALL - prices'!B:I,8,FALSE)</f>
        <v>Industrials</v>
      </c>
      <c r="E1776">
        <v>2018</v>
      </c>
      <c r="F1776" t="s">
        <v>681</v>
      </c>
      <c r="G1776" t="str">
        <f t="shared" si="129"/>
        <v>2018-Q3</v>
      </c>
      <c r="H1776" s="4">
        <f>INDEX('ALL - prices'!$J$3:$DY$219,MATCH('COMBINED DATA'!A1776,'ALL - prices'!$B$3:$B$219,0),MATCH('COMBINED DATA'!G1776,'ALL - prices'!$J$1:$DY$1,0))</f>
        <v>77.601900000000001</v>
      </c>
      <c r="I1776" s="14">
        <f t="shared" si="132"/>
        <v>9.3102532060090102</v>
      </c>
      <c r="J1776" s="6">
        <f>INDEX('market cap'!$B$3:$DQ$219,MATCH(A1776,'market cap'!$A$3:$A$219,0),MATCH(G1776,'market cap'!$B$1:$DQ$1,0))</f>
        <v>1119.7827</v>
      </c>
      <c r="K1776">
        <f t="shared" si="130"/>
        <v>7.0208899276080983</v>
      </c>
      <c r="L1776">
        <f>INDEX('PB2'!$D$2:$AQ$224,MATCH(A1776,'PB2'!$B$2:$B$224,0),MATCH(G1776,'PB2'!$D$1:$AQ$1,0))</f>
        <v>7.3934030532836896</v>
      </c>
      <c r="M1776" s="16">
        <f t="shared" si="131"/>
        <v>0.13525571280140911</v>
      </c>
      <c r="N1776" s="6">
        <f>INDEX('ROA2'!$D$2:$AQ$224,MATCH(A1776,'ROA2'!$B$2:$B$224,0),MATCH(G1776,'ROA2'!$D$1:$AQ$1,0))</f>
        <v>4.3372688293456996</v>
      </c>
      <c r="O1776" s="6">
        <v>686.30003199999999</v>
      </c>
      <c r="P1776" s="28">
        <v>7.9767199496538641E-2</v>
      </c>
    </row>
    <row r="1777" spans="1:16" x14ac:dyDescent="0.3">
      <c r="A1777" t="s">
        <v>494</v>
      </c>
      <c r="B1777" t="str">
        <f>VLOOKUP(A1777,Sheet3!L:L,1,FALSE)</f>
        <v>CJT CN EQUITY</v>
      </c>
      <c r="C1777" t="str">
        <f>VLOOKUP(A1777,'ALL - prices'!B:C,2,FALSE)</f>
        <v>Cargojet Inc</v>
      </c>
      <c r="D1777" t="str">
        <f>VLOOKUP(A1777,'ALL - prices'!B:I,8,FALSE)</f>
        <v>Industrials</v>
      </c>
      <c r="E1777">
        <v>2018</v>
      </c>
      <c r="F1777" t="s">
        <v>682</v>
      </c>
      <c r="G1777" t="str">
        <f t="shared" si="129"/>
        <v>2018-Q4</v>
      </c>
      <c r="H1777" s="4">
        <f>INDEX('ALL - prices'!$J$3:$DY$219,MATCH('COMBINED DATA'!A1777,'ALL - prices'!$B$3:$B$219,0),MATCH('COMBINED DATA'!G1777,'ALL - prices'!$J$1:$DY$1,0))</f>
        <v>66.005499999999998</v>
      </c>
      <c r="I1777" s="14">
        <f t="shared" si="132"/>
        <v>10.031781287945041</v>
      </c>
      <c r="J1777" s="6">
        <f>INDEX('market cap'!$B$3:$DQ$219,MATCH(A1777,'market cap'!$A$3:$A$219,0),MATCH(G1777,'market cap'!$B$1:$DQ$1,0))</f>
        <v>951.50030000000004</v>
      </c>
      <c r="K1777">
        <f t="shared" si="130"/>
        <v>6.8580400020277992</v>
      </c>
      <c r="L1777">
        <f>INDEX('PB2'!$D$2:$AQ$224,MATCH(A1777,'PB2'!$B$2:$B$224,0),MATCH(G1777,'PB2'!$D$1:$AQ$1,0))</f>
        <v>6.0389108657836896</v>
      </c>
      <c r="M1777" s="16">
        <f t="shared" si="131"/>
        <v>0.16559277363505623</v>
      </c>
      <c r="N1777" s="6">
        <f>INDEX('ROA2'!$D$2:$AQ$224,MATCH(A1777,'ROA2'!$B$2:$B$224,0),MATCH(G1777,'ROA2'!$D$1:$AQ$1,0))</f>
        <v>3.8037281036377002</v>
      </c>
      <c r="O1777" s="6">
        <v>762.2</v>
      </c>
      <c r="P1777" s="28">
        <v>0.11059298333239777</v>
      </c>
    </row>
    <row r="1778" spans="1:16" x14ac:dyDescent="0.3">
      <c r="A1778" t="s">
        <v>494</v>
      </c>
      <c r="B1778" t="str">
        <f>VLOOKUP(A1778,Sheet3!L:L,1,FALSE)</f>
        <v>CJT CN EQUITY</v>
      </c>
      <c r="C1778" t="str">
        <f>VLOOKUP(A1778,'ALL - prices'!B:C,2,FALSE)</f>
        <v>Cargojet Inc</v>
      </c>
      <c r="D1778" t="str">
        <f>VLOOKUP(A1778,'ALL - prices'!B:I,8,FALSE)</f>
        <v>Industrials</v>
      </c>
      <c r="E1778">
        <v>2019</v>
      </c>
      <c r="F1778" t="s">
        <v>679</v>
      </c>
      <c r="G1778" t="str">
        <f t="shared" si="129"/>
        <v>2019-Q1</v>
      </c>
      <c r="H1778" s="4">
        <f>INDEX('ALL - prices'!$J$3:$DY$219,MATCH('COMBINED DATA'!A1778,'ALL - prices'!$B$3:$B$219,0),MATCH('COMBINED DATA'!G1778,'ALL - prices'!$J$1:$DY$1,0))</f>
        <v>74.963499999999996</v>
      </c>
      <c r="I1778" s="14">
        <f t="shared" si="132"/>
        <v>8.3661745863427157</v>
      </c>
      <c r="J1778" s="6">
        <f>INDEX('market cap'!$B$3:$DQ$219,MATCH(A1778,'market cap'!$A$3:$A$219,0),MATCH(G1778,'market cap'!$B$1:$DQ$1,0))</f>
        <v>1077.0726</v>
      </c>
      <c r="K1778">
        <f t="shared" si="130"/>
        <v>6.9820020843552246</v>
      </c>
      <c r="L1778">
        <f>INDEX('PB2'!$D$2:$AQ$224,MATCH(A1778,'PB2'!$B$2:$B$224,0),MATCH(G1778,'PB2'!$D$1:$AQ$1,0))</f>
        <v>6.9285850524902299</v>
      </c>
      <c r="M1778" s="16">
        <f t="shared" si="131"/>
        <v>0.14432961310629883</v>
      </c>
      <c r="N1778" s="6">
        <f>INDEX('ROA2'!$D$2:$AQ$224,MATCH(A1778,'ROA2'!$B$2:$B$224,0),MATCH(G1778,'ROA2'!$D$1:$AQ$1,0))</f>
        <v>2.7286241054534899</v>
      </c>
      <c r="O1778" s="6">
        <v>852.89996799999994</v>
      </c>
      <c r="P1778" s="28">
        <v>0.1189975964313827</v>
      </c>
    </row>
    <row r="1779" spans="1:16" x14ac:dyDescent="0.3">
      <c r="A1779" t="s">
        <v>494</v>
      </c>
      <c r="B1779" t="str">
        <f>VLOOKUP(A1779,Sheet3!L:L,1,FALSE)</f>
        <v>CJT CN EQUITY</v>
      </c>
      <c r="C1779" t="str">
        <f>VLOOKUP(A1779,'ALL - prices'!B:C,2,FALSE)</f>
        <v>Cargojet Inc</v>
      </c>
      <c r="D1779" t="str">
        <f>VLOOKUP(A1779,'ALL - prices'!B:I,8,FALSE)</f>
        <v>Industrials</v>
      </c>
      <c r="E1779">
        <v>2019</v>
      </c>
      <c r="F1779" t="s">
        <v>680</v>
      </c>
      <c r="G1779" t="str">
        <f t="shared" si="129"/>
        <v>2019-Q2</v>
      </c>
      <c r="H1779" s="4">
        <f>INDEX('ALL - prices'!$J$3:$DY$219,MATCH('COMBINED DATA'!A1779,'ALL - prices'!$B$3:$B$219,0),MATCH('COMBINED DATA'!G1779,'ALL - prices'!$J$1:$DY$1,0))</f>
        <v>78.913499999999999</v>
      </c>
      <c r="I1779" s="14">
        <f t="shared" si="132"/>
        <v>29.072374473186233</v>
      </c>
      <c r="J1779" s="6">
        <f>INDEX('market cap'!$B$3:$DQ$219,MATCH(A1779,'market cap'!$A$3:$A$219,0),MATCH(G1779,'market cap'!$B$1:$DQ$1,0))</f>
        <v>1133.1982</v>
      </c>
      <c r="K1779">
        <f t="shared" si="130"/>
        <v>7.0327991795329323</v>
      </c>
      <c r="L1779">
        <f>INDEX('PB2'!$D$2:$AQ$224,MATCH(A1779,'PB2'!$B$2:$B$224,0),MATCH(G1779,'PB2'!$D$1:$AQ$1,0))</f>
        <v>7.0642662048339799</v>
      </c>
      <c r="M1779" s="16">
        <f t="shared" si="131"/>
        <v>0.14155751935221719</v>
      </c>
      <c r="N1779" s="6">
        <f>INDEX('ROA2'!$D$2:$AQ$224,MATCH(A1779,'ROA2'!$B$2:$B$224,0),MATCH(G1779,'ROA2'!$D$1:$AQ$1,0))</f>
        <v>2.07370209693909</v>
      </c>
      <c r="O1779" s="6">
        <v>878.6</v>
      </c>
      <c r="P1779" s="28">
        <v>3.0132527804245478E-2</v>
      </c>
    </row>
    <row r="1780" spans="1:16" x14ac:dyDescent="0.3">
      <c r="A1780" t="s">
        <v>494</v>
      </c>
      <c r="B1780" t="str">
        <f>VLOOKUP(A1780,Sheet3!L:L,1,FALSE)</f>
        <v>CJT CN EQUITY</v>
      </c>
      <c r="C1780" t="str">
        <f>VLOOKUP(A1780,'ALL - prices'!B:C,2,FALSE)</f>
        <v>Cargojet Inc</v>
      </c>
      <c r="D1780" t="str">
        <f>VLOOKUP(A1780,'ALL - prices'!B:I,8,FALSE)</f>
        <v>Industrials</v>
      </c>
      <c r="E1780">
        <v>2019</v>
      </c>
      <c r="F1780" t="s">
        <v>681</v>
      </c>
      <c r="G1780" t="str">
        <f t="shared" si="129"/>
        <v>2019-Q3</v>
      </c>
      <c r="H1780" s="4">
        <f>INDEX('ALL - prices'!$J$3:$DY$219,MATCH('COMBINED DATA'!A1780,'ALL - prices'!$B$3:$B$219,0),MATCH('COMBINED DATA'!G1780,'ALL - prices'!$J$1:$DY$1,0))</f>
        <v>88.462299999999999</v>
      </c>
      <c r="I1780" s="14">
        <f t="shared" si="132"/>
        <v>41.941237727484065</v>
      </c>
      <c r="J1780" s="6">
        <f>INDEX('market cap'!$B$3:$DQ$219,MATCH(A1780,'market cap'!$A$3:$A$219,0),MATCH(G1780,'market cap'!$B$1:$DQ$1,0))</f>
        <v>1272.7372</v>
      </c>
      <c r="K1780">
        <f t="shared" si="130"/>
        <v>7.1489251357686054</v>
      </c>
      <c r="L1780">
        <f>INDEX('PB2'!$D$2:$AQ$224,MATCH(A1780,'PB2'!$B$2:$B$224,0),MATCH(G1780,'PB2'!$D$1:$AQ$1,0))</f>
        <v>7.5721092224121103</v>
      </c>
      <c r="M1780" s="16">
        <f t="shared" si="131"/>
        <v>0.13206359953712449</v>
      </c>
      <c r="N1780" s="6">
        <f>INDEX('ROA2'!$D$2:$AQ$224,MATCH(A1780,'ROA2'!$B$2:$B$224,0),MATCH(G1780,'ROA2'!$D$1:$AQ$1,0))</f>
        <v>1.91345703601837</v>
      </c>
      <c r="O1780" s="6">
        <v>912.89996799999994</v>
      </c>
      <c r="P1780" s="28">
        <v>3.9039344411563759E-2</v>
      </c>
    </row>
    <row r="1781" spans="1:16" x14ac:dyDescent="0.3">
      <c r="A1781" t="s">
        <v>494</v>
      </c>
      <c r="B1781" t="str">
        <f>VLOOKUP(A1781,Sheet3!L:L,1,FALSE)</f>
        <v>CJT CN EQUITY</v>
      </c>
      <c r="C1781" t="str">
        <f>VLOOKUP(A1781,'ALL - prices'!B:C,2,FALSE)</f>
        <v>Cargojet Inc</v>
      </c>
      <c r="D1781" t="str">
        <f>VLOOKUP(A1781,'ALL - prices'!B:I,8,FALSE)</f>
        <v>Industrials</v>
      </c>
      <c r="E1781">
        <v>2019</v>
      </c>
      <c r="F1781" t="s">
        <v>682</v>
      </c>
      <c r="G1781" t="str">
        <f t="shared" si="129"/>
        <v>2019-Q4</v>
      </c>
      <c r="H1781" s="4">
        <f>INDEX('ALL - prices'!$J$3:$DY$219,MATCH('COMBINED DATA'!A1781,'ALL - prices'!$B$3:$B$219,0),MATCH('COMBINED DATA'!G1781,'ALL - prices'!$J$1:$DY$1,0))</f>
        <v>97.335800000000006</v>
      </c>
      <c r="I1781" s="14">
        <f t="shared" si="132"/>
        <v>46.741425939916219</v>
      </c>
      <c r="J1781" s="6">
        <f>INDEX('market cap'!$B$3:$DQ$219,MATCH(A1781,'market cap'!$A$3:$A$219,0),MATCH(G1781,'market cap'!$B$1:$DQ$1,0))</f>
        <v>1399.9208000000001</v>
      </c>
      <c r="K1781">
        <f t="shared" si="130"/>
        <v>7.2441709425745549</v>
      </c>
      <c r="L1781">
        <f>INDEX('PB2'!$D$2:$AQ$224,MATCH(A1781,'PB2'!$B$2:$B$224,0),MATCH(G1781,'PB2'!$D$1:$AQ$1,0))</f>
        <v>5.8268408775329599</v>
      </c>
      <c r="M1781" s="16">
        <f t="shared" si="131"/>
        <v>0.17161958272376787</v>
      </c>
      <c r="N1781" s="6">
        <f>INDEX('ROA2'!$D$2:$AQ$224,MATCH(A1781,'ROA2'!$B$2:$B$224,0),MATCH(G1781,'ROA2'!$D$1:$AQ$1,0))</f>
        <v>2.4718608856201199</v>
      </c>
      <c r="O1781" s="6">
        <v>1050.2</v>
      </c>
      <c r="P1781" s="28">
        <v>0.15039986505947617</v>
      </c>
    </row>
    <row r="1782" spans="1:16" x14ac:dyDescent="0.3">
      <c r="A1782" t="s">
        <v>494</v>
      </c>
      <c r="B1782" t="str">
        <f>VLOOKUP(A1782,Sheet3!L:L,1,FALSE)</f>
        <v>CJT CN EQUITY</v>
      </c>
      <c r="C1782" t="str">
        <f>VLOOKUP(A1782,'ALL - prices'!B:C,2,FALSE)</f>
        <v>Cargojet Inc</v>
      </c>
      <c r="D1782" t="str">
        <f>VLOOKUP(A1782,'ALL - prices'!B:I,8,FALSE)</f>
        <v>Industrials</v>
      </c>
      <c r="E1782">
        <v>2020</v>
      </c>
      <c r="F1782" t="s">
        <v>679</v>
      </c>
      <c r="G1782" t="str">
        <f t="shared" si="129"/>
        <v>2020-Q1</v>
      </c>
      <c r="H1782" s="4">
        <f>INDEX('ALL - prices'!$J$3:$DY$219,MATCH('COMBINED DATA'!A1782,'ALL - prices'!$B$3:$B$219,0),MATCH('COMBINED DATA'!G1782,'ALL - prices'!$J$1:$DY$1,0))</f>
        <v>95.5595</v>
      </c>
      <c r="I1782" s="14">
        <f t="shared" si="132"/>
        <v>24.682938855951964</v>
      </c>
      <c r="J1782" s="6">
        <f>INDEX('market cap'!$B$3:$DQ$219,MATCH(A1782,'market cap'!$A$3:$A$219,0),MATCH(G1782,'market cap'!$B$1:$DQ$1,0))</f>
        <v>1575.1081999999999</v>
      </c>
      <c r="K1782">
        <f t="shared" si="130"/>
        <v>7.3620792473128036</v>
      </c>
      <c r="L1782">
        <f>INDEX('PB2'!$D$2:$AQ$224,MATCH(A1782,'PB2'!$B$2:$B$224,0),MATCH(G1782,'PB2'!$D$1:$AQ$1,0))</f>
        <v>5.8290147781372097</v>
      </c>
      <c r="M1782" s="16">
        <f t="shared" si="131"/>
        <v>0.17155557809712263</v>
      </c>
      <c r="N1782" s="6">
        <f>INDEX('ROA2'!$D$2:$AQ$224,MATCH(A1782,'ROA2'!$B$2:$B$224,0),MATCH(G1782,'ROA2'!$D$1:$AQ$1,0))</f>
        <v>1.1890120506286601</v>
      </c>
      <c r="O1782" s="6">
        <v>1098.3000320000001</v>
      </c>
      <c r="P1782" s="28">
        <v>4.580083031803471E-2</v>
      </c>
    </row>
    <row r="1783" spans="1:16" x14ac:dyDescent="0.3">
      <c r="A1783" t="s">
        <v>494</v>
      </c>
      <c r="B1783" t="str">
        <f>VLOOKUP(A1783,Sheet3!L:L,1,FALSE)</f>
        <v>CJT CN EQUITY</v>
      </c>
      <c r="C1783" t="str">
        <f>VLOOKUP(A1783,'ALL - prices'!B:C,2,FALSE)</f>
        <v>Cargojet Inc</v>
      </c>
      <c r="D1783" t="str">
        <f>VLOOKUP(A1783,'ALL - prices'!B:I,8,FALSE)</f>
        <v>Industrials</v>
      </c>
      <c r="E1783">
        <v>2020</v>
      </c>
      <c r="F1783" t="s">
        <v>680</v>
      </c>
      <c r="G1783" t="str">
        <f t="shared" si="129"/>
        <v>2020-Q2</v>
      </c>
      <c r="H1783" s="4">
        <f>INDEX('ALL - prices'!$J$3:$DY$219,MATCH('COMBINED DATA'!A1783,'ALL - prices'!$B$3:$B$219,0),MATCH('COMBINED DATA'!G1783,'ALL - prices'!$J$1:$DY$1,0))</f>
        <v>151.4229</v>
      </c>
      <c r="I1783" s="14">
        <f t="shared" si="132"/>
        <v>20.40781095142658</v>
      </c>
      <c r="J1783" s="6">
        <f>INDEX('market cap'!$B$3:$DQ$219,MATCH(A1783,'market cap'!$A$3:$A$219,0),MATCH(G1783,'market cap'!$B$1:$DQ$1,0))</f>
        <v>2492.0133999999998</v>
      </c>
      <c r="K1783">
        <f t="shared" si="130"/>
        <v>7.8208462570999489</v>
      </c>
      <c r="L1783">
        <f>INDEX('PB2'!$D$2:$AQ$224,MATCH(A1783,'PB2'!$B$2:$B$224,0),MATCH(G1783,'PB2'!$D$1:$AQ$1,0))</f>
        <v>11.2209119796753</v>
      </c>
      <c r="M1783" s="16">
        <f t="shared" si="131"/>
        <v>8.911931595322406E-2</v>
      </c>
      <c r="N1783" s="6">
        <f>INDEX('ROA2'!$D$2:$AQ$224,MATCH(A1783,'ROA2'!$B$2:$B$224,0),MATCH(G1783,'ROA2'!$D$1:$AQ$1,0))</f>
        <v>0.98260402679443404</v>
      </c>
      <c r="O1783" s="6">
        <v>1116.099968</v>
      </c>
      <c r="P1783" s="28">
        <v>1.6206806411164603E-2</v>
      </c>
    </row>
    <row r="1784" spans="1:16" x14ac:dyDescent="0.3">
      <c r="A1784" t="s">
        <v>494</v>
      </c>
      <c r="B1784" t="str">
        <f>VLOOKUP(A1784,Sheet3!L:L,1,FALSE)</f>
        <v>CJT CN EQUITY</v>
      </c>
      <c r="C1784" t="str">
        <f>VLOOKUP(A1784,'ALL - prices'!B:C,2,FALSE)</f>
        <v>Cargojet Inc</v>
      </c>
      <c r="D1784" t="str">
        <f>VLOOKUP(A1784,'ALL - prices'!B:I,8,FALSE)</f>
        <v>Industrials</v>
      </c>
      <c r="E1784">
        <v>2020</v>
      </c>
      <c r="F1784" t="s">
        <v>681</v>
      </c>
      <c r="G1784" t="str">
        <f t="shared" si="129"/>
        <v>2020-Q3</v>
      </c>
      <c r="H1784" s="4">
        <f>INDEX('ALL - prices'!$J$3:$DY$219,MATCH('COMBINED DATA'!A1784,'ALL - prices'!$B$3:$B$219,0),MATCH('COMBINED DATA'!G1784,'ALL - prices'!$J$1:$DY$1,0))</f>
        <v>180.7098</v>
      </c>
      <c r="I1784" s="14">
        <f t="shared" si="132"/>
        <v>21.717823966253434</v>
      </c>
      <c r="J1784" s="6">
        <f>INDEX('market cap'!$B$3:$DQ$219,MATCH(A1784,'market cap'!$A$3:$A$219,0),MATCH(G1784,'market cap'!$B$1:$DQ$1,0))</f>
        <v>2974.5167999999999</v>
      </c>
      <c r="K1784">
        <f t="shared" si="130"/>
        <v>7.9978368846200789</v>
      </c>
      <c r="L1784">
        <f>INDEX('PB2'!$D$2:$AQ$224,MATCH(A1784,'PB2'!$B$2:$B$224,0),MATCH(G1784,'PB2'!$D$1:$AQ$1,0))</f>
        <v>14.9473209381104</v>
      </c>
      <c r="M1784" s="16">
        <f t="shared" si="131"/>
        <v>6.6901620975458723E-2</v>
      </c>
      <c r="N1784" s="6">
        <f>INDEX('ROA2'!$D$2:$AQ$224,MATCH(A1784,'ROA2'!$B$2:$B$224,0),MATCH(G1784,'ROA2'!$D$1:$AQ$1,0))</f>
        <v>-3.8457798957824698</v>
      </c>
      <c r="O1784" s="6">
        <v>1146.4999680000001</v>
      </c>
      <c r="P1784" s="28">
        <v>2.7237703495750026E-2</v>
      </c>
    </row>
    <row r="1785" spans="1:16" x14ac:dyDescent="0.3">
      <c r="A1785" t="s">
        <v>494</v>
      </c>
      <c r="B1785" t="str">
        <f>VLOOKUP(A1785,Sheet3!L:L,1,FALSE)</f>
        <v>CJT CN EQUITY</v>
      </c>
      <c r="C1785" t="str">
        <f>VLOOKUP(A1785,'ALL - prices'!B:C,2,FALSE)</f>
        <v>Cargojet Inc</v>
      </c>
      <c r="D1785" t="str">
        <f>VLOOKUP(A1785,'ALL - prices'!B:I,8,FALSE)</f>
        <v>Industrials</v>
      </c>
      <c r="E1785">
        <v>2020</v>
      </c>
      <c r="F1785" t="s">
        <v>682</v>
      </c>
      <c r="G1785" t="str">
        <f t="shared" si="129"/>
        <v>2020-Q4</v>
      </c>
      <c r="H1785" s="4">
        <f>INDEX('ALL - prices'!$J$3:$DY$219,MATCH('COMBINED DATA'!A1785,'ALL - prices'!$B$3:$B$219,0),MATCH('COMBINED DATA'!G1785,'ALL - prices'!$J$1:$DY$1,0))</f>
        <v>203.78800000000001</v>
      </c>
      <c r="I1785" s="14">
        <f t="shared" si="132"/>
        <v>17.522062088003036</v>
      </c>
      <c r="J1785" s="6">
        <f>INDEX('market cap'!$B$3:$DQ$219,MATCH(A1785,'market cap'!$A$3:$A$219,0),MATCH(G1785,'market cap'!$B$1:$DQ$1,0))</f>
        <v>3350.7181</v>
      </c>
      <c r="K1785">
        <f t="shared" si="130"/>
        <v>8.1169299600566287</v>
      </c>
      <c r="L1785">
        <f>INDEX('PB2'!$D$2:$AQ$224,MATCH(A1785,'PB2'!$B$2:$B$224,0),MATCH(G1785,'PB2'!$D$1:$AQ$1,0))</f>
        <v>19.1251029968262</v>
      </c>
      <c r="M1785" s="16">
        <f t="shared" si="131"/>
        <v>5.2287300108446441E-2</v>
      </c>
      <c r="N1785" s="6">
        <f>INDEX('ROA2'!$D$2:$AQ$224,MATCH(A1785,'ROA2'!$B$2:$B$224,0),MATCH(G1785,'ROA2'!$D$1:$AQ$1,0))</f>
        <v>-6.5585751533508301</v>
      </c>
      <c r="O1785" s="6">
        <v>1139.299968</v>
      </c>
      <c r="P1785" s="28">
        <v>-6.2799827308848604E-3</v>
      </c>
    </row>
    <row r="1786" spans="1:16" x14ac:dyDescent="0.3">
      <c r="A1786" t="s">
        <v>494</v>
      </c>
      <c r="B1786" t="str">
        <f>VLOOKUP(A1786,Sheet3!L:L,1,FALSE)</f>
        <v>CJT CN EQUITY</v>
      </c>
      <c r="C1786" t="str">
        <f>VLOOKUP(A1786,'ALL - prices'!B:C,2,FALSE)</f>
        <v>Cargojet Inc</v>
      </c>
      <c r="D1786" t="str">
        <f>VLOOKUP(A1786,'ALL - prices'!B:I,8,FALSE)</f>
        <v>Industrials</v>
      </c>
      <c r="E1786">
        <v>2021</v>
      </c>
      <c r="F1786" t="s">
        <v>679</v>
      </c>
      <c r="G1786" t="str">
        <f t="shared" si="129"/>
        <v>2021-Q1</v>
      </c>
      <c r="H1786" s="4">
        <f>INDEX('ALL - prices'!$J$3:$DY$219,MATCH('COMBINED DATA'!A1786,'ALL - prices'!$B$3:$B$219,0),MATCH('COMBINED DATA'!G1786,'ALL - prices'!$J$1:$DY$1,0))</f>
        <v>154.13810000000001</v>
      </c>
      <c r="I1786" s="14">
        <f t="shared" si="132"/>
        <v>14.167869447773951</v>
      </c>
      <c r="J1786" s="6">
        <f>INDEX('market cap'!$B$3:$DQ$219,MATCH(A1786,'market cap'!$A$3:$A$219,0),MATCH(G1786,'market cap'!$B$1:$DQ$1,0))</f>
        <v>2808.4666000000002</v>
      </c>
      <c r="K1786">
        <f t="shared" si="130"/>
        <v>7.9403939194324815</v>
      </c>
      <c r="L1786">
        <f>INDEX('PB2'!$D$2:$AQ$224,MATCH(A1786,'PB2'!$B$2:$B$224,0),MATCH(G1786,'PB2'!$D$1:$AQ$1,0))</f>
        <v>4.5948791503906197</v>
      </c>
      <c r="M1786" s="16">
        <f t="shared" si="131"/>
        <v>0.21763358018131729</v>
      </c>
      <c r="N1786" s="6">
        <f>INDEX('ROA2'!$D$2:$AQ$224,MATCH(A1786,'ROA2'!$B$2:$B$224,0),MATCH(G1786,'ROA2'!$D$1:$AQ$1,0))</f>
        <v>-7.5617952346801802</v>
      </c>
      <c r="O1786" s="6">
        <v>1223.900032</v>
      </c>
      <c r="P1786" s="28">
        <v>7.4256180440795003E-2</v>
      </c>
    </row>
    <row r="1787" spans="1:16" x14ac:dyDescent="0.3">
      <c r="A1787" t="s">
        <v>494</v>
      </c>
      <c r="B1787" t="str">
        <f>VLOOKUP(A1787,Sheet3!L:L,1,FALSE)</f>
        <v>CJT CN EQUITY</v>
      </c>
      <c r="C1787" t="str">
        <f>VLOOKUP(A1787,'ALL - prices'!B:C,2,FALSE)</f>
        <v>Cargojet Inc</v>
      </c>
      <c r="D1787" t="str">
        <f>VLOOKUP(A1787,'ALL - prices'!B:I,8,FALSE)</f>
        <v>Industrials</v>
      </c>
      <c r="E1787">
        <v>2021</v>
      </c>
      <c r="F1787" t="s">
        <v>680</v>
      </c>
      <c r="G1787" t="str">
        <f t="shared" si="129"/>
        <v>2021-Q2</v>
      </c>
      <c r="H1787" s="4">
        <f>INDEX('ALL - prices'!$J$3:$DY$219,MATCH('COMBINED DATA'!A1787,'ALL - prices'!$B$3:$B$219,0),MATCH('COMBINED DATA'!G1787,'ALL - prices'!$J$1:$DY$1,0))</f>
        <v>175.09620000000001</v>
      </c>
      <c r="I1787" s="14">
        <f t="shared" si="132"/>
        <v>24.996150782203692</v>
      </c>
      <c r="J1787" s="6">
        <f>INDEX('market cap'!$B$3:$DQ$219,MATCH(A1787,'market cap'!$A$3:$A$219,0),MATCH(G1787,'market cap'!$B$1:$DQ$1,0))</f>
        <v>3188.1831999999999</v>
      </c>
      <c r="K1787">
        <f t="shared" si="130"/>
        <v>8.067206503754635</v>
      </c>
      <c r="L1787">
        <f>INDEX('PB2'!$D$2:$AQ$224,MATCH(A1787,'PB2'!$B$2:$B$224,0),MATCH(G1787,'PB2'!$D$1:$AQ$1,0))</f>
        <v>5.35019779205322</v>
      </c>
      <c r="M1787" s="16">
        <f t="shared" si="131"/>
        <v>0.18690897773636042</v>
      </c>
      <c r="N1787" s="6">
        <f>INDEX('ROA2'!$D$2:$AQ$224,MATCH(A1787,'ROA2'!$B$2:$B$224,0),MATCH(G1787,'ROA2'!$D$1:$AQ$1,0))</f>
        <v>0.26578098535537698</v>
      </c>
      <c r="O1787" s="6">
        <v>1442.4</v>
      </c>
      <c r="P1787" s="28">
        <v>0.17852762667465971</v>
      </c>
    </row>
    <row r="1788" spans="1:16" x14ac:dyDescent="0.3">
      <c r="A1788" t="s">
        <v>494</v>
      </c>
      <c r="B1788" t="str">
        <f>VLOOKUP(A1788,Sheet3!L:L,1,FALSE)</f>
        <v>CJT CN EQUITY</v>
      </c>
      <c r="C1788" t="str">
        <f>VLOOKUP(A1788,'ALL - prices'!B:C,2,FALSE)</f>
        <v>Cargojet Inc</v>
      </c>
      <c r="D1788" t="str">
        <f>VLOOKUP(A1788,'ALL - prices'!B:I,8,FALSE)</f>
        <v>Industrials</v>
      </c>
      <c r="E1788">
        <v>2021</v>
      </c>
      <c r="F1788" t="s">
        <v>681</v>
      </c>
      <c r="G1788" t="str">
        <f t="shared" si="129"/>
        <v>2021-Q3</v>
      </c>
      <c r="H1788" s="4">
        <f>INDEX('ALL - prices'!$J$3:$DY$219,MATCH('COMBINED DATA'!A1788,'ALL - prices'!$B$3:$B$219,0),MATCH('COMBINED DATA'!G1788,'ALL - prices'!$J$1:$DY$1,0))</f>
        <v>192.83840000000001</v>
      </c>
      <c r="I1788" s="14">
        <f t="shared" si="132"/>
        <v>31.82074173746571</v>
      </c>
      <c r="J1788" s="6">
        <f>INDEX('market cap'!$B$3:$DQ$219,MATCH(A1788,'market cap'!$A$3:$A$219,0),MATCH(G1788,'market cap'!$B$1:$DQ$1,0))</f>
        <v>3506.6030999999998</v>
      </c>
      <c r="K1788">
        <f t="shared" si="130"/>
        <v>8.1624030700828616</v>
      </c>
      <c r="L1788">
        <f>INDEX('PB2'!$D$2:$AQ$224,MATCH(A1788,'PB2'!$B$2:$B$224,0),MATCH(G1788,'PB2'!$D$1:$AQ$1,0))</f>
        <v>6.0636401176452601</v>
      </c>
      <c r="M1788" s="16">
        <f t="shared" si="131"/>
        <v>0.16491743912868259</v>
      </c>
      <c r="N1788" s="6">
        <f>INDEX('ROA2'!$D$2:$AQ$224,MATCH(A1788,'ROA2'!$B$2:$B$224,0),MATCH(G1788,'ROA2'!$D$1:$AQ$1,0))</f>
        <v>2.8991119861602801</v>
      </c>
      <c r="O1788" s="6">
        <v>1433.6</v>
      </c>
      <c r="P1788" s="28">
        <v>-6.1009428729895876E-3</v>
      </c>
    </row>
    <row r="1789" spans="1:16" x14ac:dyDescent="0.3">
      <c r="A1789" t="s">
        <v>494</v>
      </c>
      <c r="B1789" t="str">
        <f>VLOOKUP(A1789,Sheet3!L:L,1,FALSE)</f>
        <v>CJT CN EQUITY</v>
      </c>
      <c r="C1789" t="str">
        <f>VLOOKUP(A1789,'ALL - prices'!B:C,2,FALSE)</f>
        <v>Cargojet Inc</v>
      </c>
      <c r="D1789" t="str">
        <f>VLOOKUP(A1789,'ALL - prices'!B:I,8,FALSE)</f>
        <v>Industrials</v>
      </c>
      <c r="E1789">
        <v>2021</v>
      </c>
      <c r="F1789" t="s">
        <v>682</v>
      </c>
      <c r="G1789" t="str">
        <f t="shared" si="129"/>
        <v>2021-Q4</v>
      </c>
      <c r="H1789" s="4">
        <f>INDEX('ALL - prices'!$J$3:$DY$219,MATCH('COMBINED DATA'!A1789,'ALL - prices'!$B$3:$B$219,0),MATCH('COMBINED DATA'!G1789,'ALL - prices'!$J$1:$DY$1,0))</f>
        <v>158.94720000000001</v>
      </c>
      <c r="I1789" s="14">
        <f t="shared" si="132"/>
        <v>34.074867728185446</v>
      </c>
      <c r="J1789" s="6">
        <f>INDEX('market cap'!$B$3:$DQ$219,MATCH(A1789,'market cap'!$A$3:$A$219,0),MATCH(G1789,'market cap'!$B$1:$DQ$1,0))</f>
        <v>2885.7017000000001</v>
      </c>
      <c r="K1789">
        <f t="shared" si="130"/>
        <v>7.9675233729383335</v>
      </c>
      <c r="L1789">
        <f>INDEX('PB2'!$D$2:$AQ$224,MATCH(A1789,'PB2'!$B$2:$B$224,0),MATCH(G1789,'PB2'!$D$1:$AQ$1,0))</f>
        <v>4.2662649154663104</v>
      </c>
      <c r="M1789" s="16">
        <f t="shared" si="131"/>
        <v>0.23439707093076714</v>
      </c>
      <c r="N1789" s="6">
        <f>INDEX('ROA2'!$D$2:$AQ$224,MATCH(A1789,'ROA2'!$B$2:$B$224,0),MATCH(G1789,'ROA2'!$D$1:$AQ$1,0))</f>
        <v>3.4242138862609899</v>
      </c>
      <c r="O1789" s="6">
        <v>1483.2</v>
      </c>
      <c r="P1789" s="28">
        <v>3.4598214285714385E-2</v>
      </c>
    </row>
    <row r="1790" spans="1:16" x14ac:dyDescent="0.3">
      <c r="A1790" t="s">
        <v>494</v>
      </c>
      <c r="B1790" t="str">
        <f>VLOOKUP(A1790,Sheet3!L:L,1,FALSE)</f>
        <v>CJT CN EQUITY</v>
      </c>
      <c r="C1790" t="str">
        <f>VLOOKUP(A1790,'ALL - prices'!B:C,2,FALSE)</f>
        <v>Cargojet Inc</v>
      </c>
      <c r="D1790" t="str">
        <f>VLOOKUP(A1790,'ALL - prices'!B:I,8,FALSE)</f>
        <v>Industrials</v>
      </c>
      <c r="E1790">
        <v>2022</v>
      </c>
      <c r="F1790" t="s">
        <v>679</v>
      </c>
      <c r="G1790" t="str">
        <f t="shared" si="129"/>
        <v>2022-Q1</v>
      </c>
      <c r="H1790" s="4">
        <f>INDEX('ALL - prices'!$J$3:$DY$219,MATCH('COMBINED DATA'!A1790,'ALL - prices'!$B$3:$B$219,0),MATCH('COMBINED DATA'!G1790,'ALL - prices'!$J$1:$DY$1,0))</f>
        <v>181.67769999999999</v>
      </c>
      <c r="I1790" s="14">
        <f t="shared" si="132"/>
        <v>14.261643916930954</v>
      </c>
      <c r="J1790" s="6">
        <f>INDEX('market cap'!$B$3:$DQ$219,MATCH(A1790,'market cap'!$A$3:$A$219,0),MATCH(G1790,'market cap'!$B$1:$DQ$1,0))</f>
        <v>3292.9949999999999</v>
      </c>
      <c r="K1790">
        <f t="shared" si="130"/>
        <v>8.0995527640029064</v>
      </c>
      <c r="L1790">
        <f>INDEX('PB2'!$D$2:$AQ$224,MATCH(A1790,'PB2'!$B$2:$B$224,0),MATCH(G1790,'PB2'!$D$1:$AQ$1,0))</f>
        <v>5.3501138687133798</v>
      </c>
      <c r="M1790" s="16">
        <f t="shared" si="131"/>
        <v>0.1869119096413708</v>
      </c>
      <c r="N1790" s="6">
        <f>INDEX('ROA2'!$D$2:$AQ$224,MATCH(A1790,'ROA2'!$B$2:$B$224,0),MATCH(G1790,'ROA2'!$D$1:$AQ$1,0))</f>
        <v>12.337398529052701</v>
      </c>
      <c r="O1790" s="6">
        <v>1489.7999359999999</v>
      </c>
      <c r="P1790" s="28">
        <v>4.4497950377560972E-3</v>
      </c>
    </row>
    <row r="1791" spans="1:16" x14ac:dyDescent="0.3">
      <c r="A1791" t="s">
        <v>494</v>
      </c>
      <c r="B1791" t="str">
        <f>VLOOKUP(A1791,Sheet3!L:L,1,FALSE)</f>
        <v>CJT CN EQUITY</v>
      </c>
      <c r="C1791" t="str">
        <f>VLOOKUP(A1791,'ALL - prices'!B:C,2,FALSE)</f>
        <v>Cargojet Inc</v>
      </c>
      <c r="D1791" t="str">
        <f>VLOOKUP(A1791,'ALL - prices'!B:I,8,FALSE)</f>
        <v>Industrials</v>
      </c>
      <c r="E1791">
        <v>2022</v>
      </c>
      <c r="F1791" t="s">
        <v>680</v>
      </c>
      <c r="G1791" t="str">
        <f t="shared" si="129"/>
        <v>2022-Q2</v>
      </c>
      <c r="H1791" s="4">
        <f>INDEX('ALL - prices'!$J$3:$DY$219,MATCH('COMBINED DATA'!A1791,'ALL - prices'!$B$3:$B$219,0),MATCH('COMBINED DATA'!G1791,'ALL - prices'!$J$1:$DY$1,0))</f>
        <v>136.54470000000001</v>
      </c>
      <c r="I1791" s="14">
        <f t="shared" si="132"/>
        <v>8.0736389061356171</v>
      </c>
      <c r="J1791" s="6">
        <f>INDEX('market cap'!$B$3:$DQ$219,MATCH(A1791,'market cap'!$A$3:$A$219,0),MATCH(G1791,'market cap'!$B$1:$DQ$1,0))</f>
        <v>2468.88</v>
      </c>
      <c r="K1791">
        <f t="shared" si="130"/>
        <v>7.8115198854908847</v>
      </c>
      <c r="L1791">
        <f>INDEX('PB2'!$D$2:$AQ$224,MATCH(A1791,'PB2'!$B$2:$B$224,0),MATCH(G1791,'PB2'!$D$1:$AQ$1,0))</f>
        <v>3.25118803977966</v>
      </c>
      <c r="M1791" s="16">
        <f t="shared" si="131"/>
        <v>0.30757987165447748</v>
      </c>
      <c r="N1791" s="6">
        <f>INDEX('ROA2'!$D$2:$AQ$224,MATCH(A1791,'ROA2'!$B$2:$B$224,0),MATCH(G1791,'ROA2'!$D$1:$AQ$1,0))</f>
        <v>1.39928102493286</v>
      </c>
      <c r="O1791" s="6">
        <v>1644.8999679999999</v>
      </c>
      <c r="P1791" s="28">
        <v>0.10410795990261075</v>
      </c>
    </row>
    <row r="1792" spans="1:16" x14ac:dyDescent="0.3">
      <c r="A1792" t="s">
        <v>494</v>
      </c>
      <c r="B1792" t="str">
        <f>VLOOKUP(A1792,Sheet3!L:L,1,FALSE)</f>
        <v>CJT CN EQUITY</v>
      </c>
      <c r="C1792" t="str">
        <f>VLOOKUP(A1792,'ALL - prices'!B:C,2,FALSE)</f>
        <v>Cargojet Inc</v>
      </c>
      <c r="D1792" t="str">
        <f>VLOOKUP(A1792,'ALL - prices'!B:I,8,FALSE)</f>
        <v>Industrials</v>
      </c>
      <c r="E1792">
        <v>2022</v>
      </c>
      <c r="F1792" t="s">
        <v>681</v>
      </c>
      <c r="G1792" t="str">
        <f t="shared" si="129"/>
        <v>2022-Q3</v>
      </c>
      <c r="H1792" s="4">
        <f>INDEX('ALL - prices'!$J$3:$DY$219,MATCH('COMBINED DATA'!A1792,'ALL - prices'!$B$3:$B$219,0),MATCH('COMBINED DATA'!G1792,'ALL - prices'!$J$1:$DY$1,0))</f>
        <v>107.1699</v>
      </c>
      <c r="I1792" s="14">
        <f t="shared" si="132"/>
        <v>11.379734696819607</v>
      </c>
      <c r="J1792" s="6">
        <f>INDEX('market cap'!$B$3:$DQ$219,MATCH(A1792,'market cap'!$A$3:$A$219,0),MATCH(G1792,'market cap'!$B$1:$DQ$1,0))</f>
        <v>1933.3871999999999</v>
      </c>
      <c r="K1792">
        <f t="shared" si="130"/>
        <v>7.5670287695472265</v>
      </c>
      <c r="L1792">
        <f>INDEX('PB2'!$D$2:$AQ$224,MATCH(A1792,'PB2'!$B$2:$B$224,0),MATCH(G1792,'PB2'!$D$1:$AQ$1,0))</f>
        <v>2.3024270534515399</v>
      </c>
      <c r="M1792" s="16">
        <f t="shared" si="131"/>
        <v>0.43432429205559953</v>
      </c>
      <c r="N1792" s="6">
        <f>INDEX('ROA2'!$D$2:$AQ$224,MATCH(A1792,'ROA2'!$B$2:$B$224,0),MATCH(G1792,'ROA2'!$D$1:$AQ$1,0))</f>
        <v>12.0084228515625</v>
      </c>
      <c r="O1792" s="6">
        <v>1795.800064</v>
      </c>
      <c r="P1792" s="28">
        <v>9.1738159727412727E-2</v>
      </c>
    </row>
    <row r="1793" spans="1:16" x14ac:dyDescent="0.3">
      <c r="A1793" t="s">
        <v>494</v>
      </c>
      <c r="B1793" t="str">
        <f>VLOOKUP(A1793,Sheet3!L:L,1,FALSE)</f>
        <v>CJT CN EQUITY</v>
      </c>
      <c r="C1793" t="str">
        <f>VLOOKUP(A1793,'ALL - prices'!B:C,2,FALSE)</f>
        <v>Cargojet Inc</v>
      </c>
      <c r="D1793" t="str">
        <f>VLOOKUP(A1793,'ALL - prices'!B:I,8,FALSE)</f>
        <v>Industrials</v>
      </c>
      <c r="E1793">
        <v>2022</v>
      </c>
      <c r="F1793" t="s">
        <v>682</v>
      </c>
      <c r="G1793" t="str">
        <f t="shared" si="129"/>
        <v>2022-Q4</v>
      </c>
      <c r="H1793" s="4">
        <f>INDEX('ALL - prices'!$J$3:$DY$219,MATCH('COMBINED DATA'!A1793,'ALL - prices'!$B$3:$B$219,0),MATCH('COMBINED DATA'!G1793,'ALL - prices'!$J$1:$DY$1,0))</f>
        <v>111.9937</v>
      </c>
      <c r="I1793" s="14">
        <f t="shared" si="132"/>
        <v>12.894883251248562</v>
      </c>
      <c r="J1793" s="6">
        <f>INDEX('market cap'!$B$3:$DQ$219,MATCH(A1793,'market cap'!$A$3:$A$219,0),MATCH(G1793,'market cap'!$B$1:$DQ$1,0))</f>
        <v>2001.4743000000001</v>
      </c>
      <c r="K1793">
        <f t="shared" si="130"/>
        <v>7.6016393379804672</v>
      </c>
      <c r="L1793">
        <f>INDEX('PB2'!$D$2:$AQ$224,MATCH(A1793,'PB2'!$B$2:$B$224,0),MATCH(G1793,'PB2'!$D$1:$AQ$1,0))</f>
        <v>2.40706491470337</v>
      </c>
      <c r="M1793" s="16">
        <f t="shared" si="131"/>
        <v>0.41544371898388666</v>
      </c>
      <c r="N1793" s="6">
        <f>INDEX('ROA2'!$D$2:$AQ$224,MATCH(A1793,'ROA2'!$B$2:$B$224,0),MATCH(G1793,'ROA2'!$D$1:$AQ$1,0))</f>
        <v>17.290275573730501</v>
      </c>
      <c r="O1793" s="6">
        <v>1873.6</v>
      </c>
      <c r="P1793" s="28">
        <v>4.3323272762729945E-2</v>
      </c>
    </row>
    <row r="1794" spans="1:16" x14ac:dyDescent="0.3">
      <c r="A1794" t="s">
        <v>494</v>
      </c>
      <c r="B1794" t="str">
        <f>VLOOKUP(A1794,Sheet3!L:L,1,FALSE)</f>
        <v>CJT CN EQUITY</v>
      </c>
      <c r="C1794" t="str">
        <f>VLOOKUP(A1794,'ALL - prices'!B:C,2,FALSE)</f>
        <v>Cargojet Inc</v>
      </c>
      <c r="D1794" t="str">
        <f>VLOOKUP(A1794,'ALL - prices'!B:I,8,FALSE)</f>
        <v>Industrials</v>
      </c>
      <c r="E1794">
        <v>2023</v>
      </c>
      <c r="F1794" t="s">
        <v>679</v>
      </c>
      <c r="G1794" t="str">
        <f t="shared" si="129"/>
        <v>2023-Q1</v>
      </c>
      <c r="H1794" s="4">
        <f>INDEX('ALL - prices'!$J$3:$DY$219,MATCH('COMBINED DATA'!A1794,'ALL - prices'!$B$3:$B$219,0),MATCH('COMBINED DATA'!G1794,'ALL - prices'!$J$1:$DY$1,0))</f>
        <v>106.2469</v>
      </c>
      <c r="I1794" s="14">
        <f t="shared" si="132"/>
        <v>13.401287319103568</v>
      </c>
      <c r="J1794" s="6">
        <f>INDEX('market cap'!$B$3:$DQ$219,MATCH(A1794,'market cap'!$A$3:$A$219,0),MATCH(G1794,'market cap'!$B$1:$DQ$1,0))</f>
        <v>1893.7887000000001</v>
      </c>
      <c r="K1794">
        <f t="shared" si="130"/>
        <v>7.5463347046924385</v>
      </c>
      <c r="L1794">
        <f>INDEX('PB2'!$D$2:$AQ$224,MATCH(A1794,'PB2'!$B$2:$B$224,0),MATCH(G1794,'PB2'!$D$1:$AQ$1,0))</f>
        <v>2.2099540233612101</v>
      </c>
      <c r="M1794" s="16">
        <f t="shared" si="131"/>
        <v>0.45249810151211145</v>
      </c>
      <c r="N1794" s="6">
        <f>INDEX('ROA2'!$D$2:$AQ$224,MATCH(A1794,'ROA2'!$B$2:$B$224,0),MATCH(G1794,'ROA2'!$D$1:$AQ$1,0))</f>
        <v>10.977820396423301</v>
      </c>
      <c r="O1794" s="6">
        <v>1986.3000320000001</v>
      </c>
      <c r="P1794" s="28">
        <v>6.0151596925704633E-2</v>
      </c>
    </row>
    <row r="1795" spans="1:16" x14ac:dyDescent="0.3">
      <c r="A1795" t="s">
        <v>494</v>
      </c>
      <c r="B1795" t="str">
        <f>VLOOKUP(A1795,Sheet3!L:L,1,FALSE)</f>
        <v>CJT CN EQUITY</v>
      </c>
      <c r="C1795" t="str">
        <f>VLOOKUP(A1795,'ALL - prices'!B:C,2,FALSE)</f>
        <v>Cargojet Inc</v>
      </c>
      <c r="D1795" t="str">
        <f>VLOOKUP(A1795,'ALL - prices'!B:I,8,FALSE)</f>
        <v>Industrials</v>
      </c>
      <c r="E1795">
        <v>2023</v>
      </c>
      <c r="F1795" t="s">
        <v>680</v>
      </c>
      <c r="G1795" t="str">
        <f t="shared" si="129"/>
        <v>2023-Q2</v>
      </c>
      <c r="H1795" s="4">
        <f>INDEX('ALL - prices'!$J$3:$DY$219,MATCH('COMBINED DATA'!A1795,'ALL - prices'!$B$3:$B$219,0),MATCH('COMBINED DATA'!G1795,'ALL - prices'!$J$1:$DY$1,0))</f>
        <v>93.129499999999993</v>
      </c>
      <c r="I1795" s="14">
        <f t="shared" si="132"/>
        <v>20.435531681281621</v>
      </c>
      <c r="J1795" s="6">
        <f>INDEX('market cap'!$B$3:$DQ$219,MATCH(A1795,'market cap'!$A$3:$A$219,0),MATCH(G1795,'market cap'!$B$1:$DQ$1,0))</f>
        <v>1655.8979999999999</v>
      </c>
      <c r="K1795">
        <f t="shared" si="130"/>
        <v>7.4120987388453052</v>
      </c>
      <c r="L1795">
        <f>INDEX('PB2'!$D$2:$AQ$224,MATCH(A1795,'PB2'!$B$2:$B$224,0),MATCH(G1795,'PB2'!$D$1:$AQ$1,0))</f>
        <v>1.87382400035858</v>
      </c>
      <c r="M1795" s="16">
        <f t="shared" si="131"/>
        <v>0.5336680498321279</v>
      </c>
      <c r="N1795" s="6">
        <f>INDEX('ROA2'!$D$2:$AQ$224,MATCH(A1795,'ROA2'!$B$2:$B$224,0),MATCH(G1795,'ROA2'!$D$1:$AQ$1,0))</f>
        <v>15.217271804809601</v>
      </c>
      <c r="O1795" s="6">
        <v>2004.8999679999999</v>
      </c>
      <c r="P1795" s="28">
        <v>9.364112017493962E-3</v>
      </c>
    </row>
    <row r="1796" spans="1:16" x14ac:dyDescent="0.3">
      <c r="A1796" t="s">
        <v>494</v>
      </c>
      <c r="B1796" t="str">
        <f>VLOOKUP(A1796,Sheet3!L:L,1,FALSE)</f>
        <v>CJT CN EQUITY</v>
      </c>
      <c r="C1796" t="str">
        <f>VLOOKUP(A1796,'ALL - prices'!B:C,2,FALSE)</f>
        <v>Cargojet Inc</v>
      </c>
      <c r="D1796" t="str">
        <f>VLOOKUP(A1796,'ALL - prices'!B:I,8,FALSE)</f>
        <v>Industrials</v>
      </c>
      <c r="E1796">
        <v>2023</v>
      </c>
      <c r="F1796" t="s">
        <v>681</v>
      </c>
      <c r="G1796" t="str">
        <f t="shared" si="129"/>
        <v>2023-Q3</v>
      </c>
      <c r="H1796" s="4">
        <f>INDEX('ALL - prices'!$J$3:$DY$219,MATCH('COMBINED DATA'!A1796,'ALL - prices'!$B$3:$B$219,0),MATCH('COMBINED DATA'!G1796,'ALL - prices'!$J$1:$DY$1,0))</f>
        <v>87.398499999999999</v>
      </c>
      <c r="I1796" s="14">
        <f t="shared" si="132"/>
        <v>13.943429393684568</v>
      </c>
      <c r="J1796" s="6">
        <f>INDEX('market cap'!$B$3:$DQ$219,MATCH(A1796,'market cap'!$A$3:$A$219,0),MATCH(G1796,'market cap'!$B$1:$DQ$1,0))</f>
        <v>1549.5433</v>
      </c>
      <c r="K1796">
        <f t="shared" si="130"/>
        <v>7.3457155213355882</v>
      </c>
      <c r="L1796">
        <f>INDEX('PB2'!$D$2:$AQ$224,MATCH(A1796,'PB2'!$B$2:$B$224,0),MATCH(G1796,'PB2'!$D$1:$AQ$1,0))</f>
        <v>1.7420389652252199</v>
      </c>
      <c r="M1796" s="16">
        <f t="shared" si="131"/>
        <v>0.5740399726769112</v>
      </c>
      <c r="N1796" s="6">
        <f>INDEX('ROA2'!$D$2:$AQ$224,MATCH(A1796,'ROA2'!$B$2:$B$224,0),MATCH(G1796,'ROA2'!$D$1:$AQ$1,0))</f>
        <v>7.7368631362915004</v>
      </c>
      <c r="O1796" s="6">
        <v>2019.6999679999999</v>
      </c>
      <c r="P1796" s="28">
        <v>7.3819144277625899E-3</v>
      </c>
    </row>
    <row r="1797" spans="1:16" x14ac:dyDescent="0.3">
      <c r="A1797" t="s">
        <v>494</v>
      </c>
      <c r="B1797" t="str">
        <f>VLOOKUP(A1797,Sheet3!L:L,1,FALSE)</f>
        <v>CJT CN EQUITY</v>
      </c>
      <c r="C1797" t="str">
        <f>VLOOKUP(A1797,'ALL - prices'!B:C,2,FALSE)</f>
        <v>Cargojet Inc</v>
      </c>
      <c r="D1797" t="str">
        <f>VLOOKUP(A1797,'ALL - prices'!B:I,8,FALSE)</f>
        <v>Industrials</v>
      </c>
      <c r="E1797">
        <v>2023</v>
      </c>
      <c r="F1797" t="s">
        <v>682</v>
      </c>
      <c r="G1797" t="str">
        <f t="shared" si="129"/>
        <v>2023-Q4</v>
      </c>
      <c r="H1797" s="4">
        <f>INDEX('ALL - prices'!$J$3:$DY$219,MATCH('COMBINED DATA'!A1797,'ALL - prices'!$B$3:$B$219,0),MATCH('COMBINED DATA'!G1797,'ALL - prices'!$J$1:$DY$1,0))</f>
        <v>115.9913</v>
      </c>
      <c r="I1797" s="14">
        <f t="shared" si="132"/>
        <v>16.539777596348472</v>
      </c>
      <c r="J1797" s="6">
        <f>INDEX('market cap'!$B$3:$DQ$219,MATCH(A1797,'market cap'!$A$3:$A$219,0),MATCH(G1797,'market cap'!$B$1:$DQ$1,0))</f>
        <v>2050.8560000000002</v>
      </c>
      <c r="K1797">
        <f t="shared" si="130"/>
        <v>7.6260125459537402</v>
      </c>
      <c r="L1797">
        <f>INDEX('PB2'!$D$2:$AQ$224,MATCH(A1797,'PB2'!$B$2:$B$224,0),MATCH(G1797,'PB2'!$D$1:$AQ$1,0))</f>
        <v>2.5622301101684601</v>
      </c>
      <c r="M1797" s="16">
        <f t="shared" si="131"/>
        <v>0.39028500837274627</v>
      </c>
      <c r="N1797" s="6">
        <f>INDEX('ROA2'!$D$2:$AQ$224,MATCH(A1797,'ROA2'!$B$2:$B$224,0),MATCH(G1797,'ROA2'!$D$1:$AQ$1,0))</f>
        <v>3.7633190155029301</v>
      </c>
      <c r="O1797" s="6">
        <v>2096.3000320000001</v>
      </c>
      <c r="P1797" s="28">
        <v>3.7926457005321004E-2</v>
      </c>
    </row>
    <row r="1798" spans="1:16" x14ac:dyDescent="0.3">
      <c r="A1798" t="s">
        <v>494</v>
      </c>
      <c r="B1798" t="str">
        <f>VLOOKUP(A1798,Sheet3!L:L,1,FALSE)</f>
        <v>CJT CN EQUITY</v>
      </c>
      <c r="C1798" t="str">
        <f>VLOOKUP(A1798,'ALL - prices'!B:C,2,FALSE)</f>
        <v>Cargojet Inc</v>
      </c>
      <c r="D1798" t="str">
        <f>VLOOKUP(A1798,'ALL - prices'!B:I,8,FALSE)</f>
        <v>Industrials</v>
      </c>
      <c r="E1798" s="18">
        <v>2024</v>
      </c>
      <c r="F1798" t="s">
        <v>679</v>
      </c>
      <c r="G1798" t="str">
        <f t="shared" si="129"/>
        <v>2024-Q1</v>
      </c>
      <c r="H1798" s="4">
        <f>INDEX('ALL - prices'!$J$3:$DY$219,MATCH('COMBINED DATA'!A1798,'ALL - prices'!$B$3:$B$219,0),MATCH('COMBINED DATA'!G1798,'ALL - prices'!$J$1:$DY$1,0))</f>
        <v>109.2384</v>
      </c>
      <c r="I1798" s="14" t="s">
        <v>769</v>
      </c>
      <c r="J1798" s="6">
        <f>INDEX('market cap'!$B$3:$DQ$219,MATCH(A1798,'market cap'!$A$3:$A$219,0),MATCH(G1798,'market cap'!$B$1:$DQ$1,0))</f>
        <v>1887.4445000000001</v>
      </c>
      <c r="K1798">
        <f t="shared" si="130"/>
        <v>7.5429790767173648</v>
      </c>
      <c r="L1798">
        <f>INDEX('PB2'!$D$2:$AQ$224,MATCH(A1798,'PB2'!$B$2:$B$224,0),MATCH(G1798,'PB2'!$D$1:$AQ$1,0))</f>
        <v>2.3431661128997798</v>
      </c>
      <c r="M1798" s="16">
        <f t="shared" si="131"/>
        <v>0.42677298655640439</v>
      </c>
      <c r="N1798" s="6">
        <f>INDEX('ROA2'!$D$2:$AQ$224,MATCH(A1798,'ROA2'!$B$2:$B$224,0),MATCH(G1798,'ROA2'!$D$1:$AQ$1,0))</f>
        <v>1.8495500087737999</v>
      </c>
      <c r="O1798" s="6">
        <v>2036.3000320000001</v>
      </c>
      <c r="P1798" s="28">
        <v>-2.8621857121643165E-2</v>
      </c>
    </row>
    <row r="1799" spans="1:16" x14ac:dyDescent="0.3">
      <c r="A1799" t="s">
        <v>494</v>
      </c>
      <c r="B1799" t="str">
        <f>VLOOKUP(A1799,Sheet3!L:L,1,FALSE)</f>
        <v>CJT CN EQUITY</v>
      </c>
      <c r="C1799" t="str">
        <f>VLOOKUP(A1799,'ALL - prices'!B:C,2,FALSE)</f>
        <v>Cargojet Inc</v>
      </c>
      <c r="D1799" t="str">
        <f>VLOOKUP(A1799,'ALL - prices'!B:I,8,FALSE)</f>
        <v>Industrials</v>
      </c>
      <c r="E1799" s="18">
        <v>2024</v>
      </c>
      <c r="F1799" t="s">
        <v>680</v>
      </c>
      <c r="G1799" t="str">
        <f t="shared" si="129"/>
        <v>2024-Q2</v>
      </c>
      <c r="H1799" s="4">
        <f>INDEX('ALL - prices'!$J$3:$DY$219,MATCH('COMBINED DATA'!A1799,'ALL - prices'!$B$3:$B$219,0),MATCH('COMBINED DATA'!G1799,'ALL - prices'!$J$1:$DY$1,0))</f>
        <v>136.994</v>
      </c>
      <c r="I1799" s="14" t="s">
        <v>769</v>
      </c>
      <c r="J1799" s="6">
        <f>INDEX('market cap'!$B$3:$DQ$219,MATCH(A1799,'market cap'!$A$3:$A$219,0),MATCH(G1799,'market cap'!$B$1:$DQ$1,0))</f>
        <v>2361.4140000000002</v>
      </c>
      <c r="K1799">
        <f t="shared" si="130"/>
        <v>7.7670158711418074</v>
      </c>
      <c r="L1799">
        <f>INDEX('PB2'!$D$2:$AQ$224,MATCH(A1799,'PB2'!$B$2:$B$224,0),MATCH(G1799,'PB2'!$D$1:$AQ$1,0))</f>
        <v>3.20142698287964</v>
      </c>
      <c r="M1799" s="16">
        <f t="shared" si="131"/>
        <v>0.31236070831779944</v>
      </c>
      <c r="N1799" s="6">
        <f>INDEX('ROA2'!$D$2:$AQ$224,MATCH(A1799,'ROA2'!$B$2:$B$224,0),MATCH(G1799,'ROA2'!$D$1:$AQ$1,0))</f>
        <v>2.0260488986968999</v>
      </c>
      <c r="O1799" s="6">
        <v>1864.700032</v>
      </c>
      <c r="P1799" s="28">
        <v>-8.4270489271396395E-2</v>
      </c>
    </row>
    <row r="1800" spans="1:16" x14ac:dyDescent="0.3">
      <c r="A1800" t="s">
        <v>494</v>
      </c>
      <c r="B1800" t="str">
        <f>VLOOKUP(A1800,Sheet3!L:L,1,FALSE)</f>
        <v>CJT CN EQUITY</v>
      </c>
      <c r="C1800" t="str">
        <f>VLOOKUP(A1800,'ALL - prices'!B:C,2,FALSE)</f>
        <v>Cargojet Inc</v>
      </c>
      <c r="D1800" t="str">
        <f>VLOOKUP(A1800,'ALL - prices'!B:I,8,FALSE)</f>
        <v>Industrials</v>
      </c>
      <c r="E1800" s="18">
        <v>2024</v>
      </c>
      <c r="F1800" t="s">
        <v>681</v>
      </c>
      <c r="G1800" t="str">
        <f t="shared" si="129"/>
        <v>2024-Q3</v>
      </c>
      <c r="H1800" s="4">
        <f>INDEX('ALL - prices'!$J$3:$DY$219,MATCH('COMBINED DATA'!A1800,'ALL - prices'!$B$3:$B$219,0),MATCH('COMBINED DATA'!G1800,'ALL - prices'!$J$1:$DY$1,0))</f>
        <v>135.53890000000001</v>
      </c>
      <c r="I1800" s="14" t="s">
        <v>769</v>
      </c>
      <c r="J1800" s="6">
        <f>INDEX('market cap'!$B$3:$DQ$219,MATCH(A1800,'market cap'!$A$3:$A$219,0),MATCH(G1800,'market cap'!$B$1:$DQ$1,0))</f>
        <v>2330.2096000000001</v>
      </c>
      <c r="K1800">
        <f t="shared" si="130"/>
        <v>7.7537134995953956</v>
      </c>
      <c r="L1800">
        <f>INDEX('PB2'!$D$2:$AQ$224,MATCH(A1800,'PB2'!$B$2:$B$224,0),MATCH(G1800,'PB2'!$D$1:$AQ$1,0))</f>
        <v>3.07638788223267</v>
      </c>
      <c r="M1800" s="16">
        <f t="shared" si="131"/>
        <v>0.32505653977360488</v>
      </c>
      <c r="N1800" s="6">
        <f>INDEX('ROA2'!$D$2:$AQ$224,MATCH(A1800,'ROA2'!$B$2:$B$224,0),MATCH(G1800,'ROA2'!$D$1:$AQ$1,0))</f>
        <v>-0.87225800752639804</v>
      </c>
      <c r="O1800" s="6">
        <v>1855.299968</v>
      </c>
      <c r="P1800" s="28">
        <v>-5.0410596013761048E-3</v>
      </c>
    </row>
    <row r="1801" spans="1:16" x14ac:dyDescent="0.3">
      <c r="A1801" t="s">
        <v>494</v>
      </c>
      <c r="B1801" t="str">
        <f>VLOOKUP(A1801,Sheet3!L:L,1,FALSE)</f>
        <v>CJT CN EQUITY</v>
      </c>
      <c r="C1801" t="str">
        <f>VLOOKUP(A1801,'ALL - prices'!B:C,2,FALSE)</f>
        <v>Cargojet Inc</v>
      </c>
      <c r="D1801" t="str">
        <f>VLOOKUP(A1801,'ALL - prices'!B:I,8,FALSE)</f>
        <v>Industrials</v>
      </c>
      <c r="E1801" s="18">
        <v>2024</v>
      </c>
      <c r="F1801" t="s">
        <v>682</v>
      </c>
      <c r="G1801" t="str">
        <f t="shared" si="129"/>
        <v>2024-Q4</v>
      </c>
      <c r="H1801" s="4">
        <f>INDEX('ALL - prices'!$J$3:$DY$219,MATCH('COMBINED DATA'!A1801,'ALL - prices'!$B$3:$B$219,0),MATCH('COMBINED DATA'!G1801,'ALL - prices'!$J$1:$DY$1,0))</f>
        <v>106.1977</v>
      </c>
      <c r="I1801" s="14" t="s">
        <v>769</v>
      </c>
      <c r="J1801" s="6">
        <f>INDEX('market cap'!$B$3:$DQ$219,MATCH(A1801,'market cap'!$A$3:$A$219,0),MATCH(G1801,'market cap'!$B$1:$DQ$1,0))</f>
        <v>1711.0147999999999</v>
      </c>
      <c r="K1801">
        <f t="shared" si="130"/>
        <v>7.4448419237671155</v>
      </c>
      <c r="L1801">
        <f>INDEX('PB2'!$D$2:$AQ$224,MATCH(A1801,'PB2'!$B$2:$B$224,0),MATCH(G1801,'PB2'!$D$1:$AQ$1,0))</f>
        <v>2.4020986431602398</v>
      </c>
      <c r="M1801" s="16">
        <f t="shared" si="131"/>
        <v>0.41630263721575722</v>
      </c>
      <c r="N1801" s="6">
        <f>INDEX('ROA2'!$D$2:$AQ$224,MATCH(A1801,'ROA2'!$B$2:$B$224,0),MATCH(G1801,'ROA2'!$D$1:$AQ$1,0))</f>
        <v>0.11636400222778299</v>
      </c>
      <c r="O1801" s="6">
        <v>1856.8</v>
      </c>
      <c r="P1801" s="28">
        <v>8.0851184491580782E-4</v>
      </c>
    </row>
    <row r="1802" spans="1:16" x14ac:dyDescent="0.3">
      <c r="A1802" t="s">
        <v>495</v>
      </c>
      <c r="B1802" t="e">
        <f>VLOOKUP(A1802,Sheet3!L:L,1,FALSE)</f>
        <v>#N/A</v>
      </c>
      <c r="C1802" t="str">
        <f>VLOOKUP(A1802,'ALL - prices'!B:C,2,FALSE)</f>
        <v>Celestica Inc</v>
      </c>
      <c r="D1802" t="str">
        <f>VLOOKUP(A1802,'ALL - prices'!B:I,8,FALSE)</f>
        <v>Information Technology</v>
      </c>
      <c r="E1802">
        <v>2015</v>
      </c>
      <c r="F1802" t="s">
        <v>679</v>
      </c>
      <c r="G1802" t="str">
        <f t="shared" si="129"/>
        <v>2015-Q1</v>
      </c>
      <c r="H1802" s="4">
        <f>INDEX('ALL - prices'!$J$3:$DY$219,MATCH('COMBINED DATA'!A1802,'ALL - prices'!$B$3:$B$219,0),MATCH('COMBINED DATA'!G1802,'ALL - prices'!$J$1:$DY$1,0))</f>
        <v>14.06</v>
      </c>
      <c r="I1802" s="14">
        <f t="shared" ref="I1802:I1837" si="133">STDEV(H1803:H1806)</f>
        <v>1.3155480480266264</v>
      </c>
      <c r="J1802" s="15">
        <f>INDEX(MarketCap2!$E$2:$AR$224,MATCH(A1802,MarketCap2!$B$2:$B$224,0),MATCH(G1802,MarketCap2!$E$1:$AR$1,0))</f>
        <v>2386560768</v>
      </c>
      <c r="K1802">
        <f t="shared" si="130"/>
        <v>21.593119157316714</v>
      </c>
      <c r="L1802">
        <f>INDEX('PB2'!$D$2:$AQ$224,MATCH(A1802,'PB2'!$B$2:$B$224,0),MATCH(G1802,'PB2'!$D$1:$AQ$1,0))</f>
        <v>1.34335494041443</v>
      </c>
      <c r="M1802" s="16">
        <f t="shared" si="131"/>
        <v>0.74440489993768599</v>
      </c>
      <c r="N1802" s="6">
        <f>INDEX('ROA2'!$D$2:$AQ$224,MATCH(A1802,'ROA2'!$B$2:$B$224,0),MATCH(G1802,'ROA2'!$D$1:$AQ$1,0))</f>
        <v>4.1436090469360396</v>
      </c>
      <c r="O1802" s="6">
        <v>2583.600128</v>
      </c>
      <c r="P1802" s="28">
        <v>-3.1016681910363199E-2</v>
      </c>
    </row>
    <row r="1803" spans="1:16" x14ac:dyDescent="0.3">
      <c r="A1803" t="s">
        <v>495</v>
      </c>
      <c r="B1803" t="e">
        <f>VLOOKUP(A1803,Sheet3!L:L,1,FALSE)</f>
        <v>#N/A</v>
      </c>
      <c r="C1803" t="str">
        <f>VLOOKUP(A1803,'ALL - prices'!B:C,2,FALSE)</f>
        <v>Celestica Inc</v>
      </c>
      <c r="D1803" t="str">
        <f>VLOOKUP(A1803,'ALL - prices'!B:I,8,FALSE)</f>
        <v>Information Technology</v>
      </c>
      <c r="E1803">
        <v>2015</v>
      </c>
      <c r="F1803" t="s">
        <v>680</v>
      </c>
      <c r="G1803" t="str">
        <f t="shared" si="129"/>
        <v>2015-Q2</v>
      </c>
      <c r="H1803" s="4">
        <f>INDEX('ALL - prices'!$J$3:$DY$219,MATCH('COMBINED DATA'!A1803,'ALL - prices'!$B$3:$B$219,0),MATCH('COMBINED DATA'!G1803,'ALL - prices'!$J$1:$DY$1,0))</f>
        <v>14.54</v>
      </c>
      <c r="I1803" s="14">
        <f t="shared" si="133"/>
        <v>2.1514336305511943</v>
      </c>
      <c r="J1803" s="15">
        <f>INDEX(MarketCap2!$E$2:$AR$224,MATCH(A1803,MarketCap2!$B$2:$B$224,0),MATCH(G1803,MarketCap2!$E$1:$AR$1,0))</f>
        <v>2459272704</v>
      </c>
      <c r="K1803">
        <f t="shared" si="130"/>
        <v>21.623131494397477</v>
      </c>
      <c r="L1803">
        <f>INDEX('PB2'!$D$2:$AQ$224,MATCH(A1803,'PB2'!$B$2:$B$224,0),MATCH(G1803,'PB2'!$D$1:$AQ$1,0))</f>
        <v>1.52914702892304</v>
      </c>
      <c r="M1803" s="16">
        <f t="shared" si="131"/>
        <v>0.65395935190371335</v>
      </c>
      <c r="N1803" s="6">
        <f>INDEX('ROA2'!$D$2:$AQ$224,MATCH(A1803,'ROA2'!$B$2:$B$224,0),MATCH(G1803,'ROA2'!$D$1:$AQ$1,0))</f>
        <v>3.5048360824585001</v>
      </c>
      <c r="O1803" s="6">
        <v>2579.3000959999999</v>
      </c>
      <c r="P1803" s="28">
        <v>-1.6643566291076222E-3</v>
      </c>
    </row>
    <row r="1804" spans="1:16" x14ac:dyDescent="0.3">
      <c r="A1804" t="s">
        <v>495</v>
      </c>
      <c r="B1804" t="e">
        <f>VLOOKUP(A1804,Sheet3!L:L,1,FALSE)</f>
        <v>#N/A</v>
      </c>
      <c r="C1804" t="str">
        <f>VLOOKUP(A1804,'ALL - prices'!B:C,2,FALSE)</f>
        <v>Celestica Inc</v>
      </c>
      <c r="D1804" t="str">
        <f>VLOOKUP(A1804,'ALL - prices'!B:I,8,FALSE)</f>
        <v>Information Technology</v>
      </c>
      <c r="E1804">
        <v>2015</v>
      </c>
      <c r="F1804" t="s">
        <v>681</v>
      </c>
      <c r="G1804" t="str">
        <f t="shared" si="129"/>
        <v>2015-Q3</v>
      </c>
      <c r="H1804" s="4">
        <f>INDEX('ALL - prices'!$J$3:$DY$219,MATCH('COMBINED DATA'!A1804,'ALL - prices'!$B$3:$B$219,0),MATCH('COMBINED DATA'!G1804,'ALL - prices'!$J$1:$DY$1,0))</f>
        <v>17.18</v>
      </c>
      <c r="I1804" s="14">
        <f t="shared" si="133"/>
        <v>1.3785106697688878</v>
      </c>
      <c r="J1804" s="15">
        <f>INDEX(MarketCap2!$E$2:$AR$224,MATCH(A1804,MarketCap2!$B$2:$B$224,0),MATCH(G1804,MarketCap2!$E$1:$AR$1,0))</f>
        <v>2455644928</v>
      </c>
      <c r="K1804">
        <f t="shared" si="130"/>
        <v>21.621655263489679</v>
      </c>
      <c r="L1804">
        <f>INDEX('PB2'!$D$2:$AQ$224,MATCH(A1804,'PB2'!$B$2:$B$224,0),MATCH(G1804,'PB2'!$D$1:$AQ$1,0))</f>
        <v>1.68798804283142</v>
      </c>
      <c r="M1804" s="16">
        <f t="shared" si="131"/>
        <v>0.59242125810477109</v>
      </c>
      <c r="N1804" s="6">
        <f>INDEX('ROA2'!$D$2:$AQ$224,MATCH(A1804,'ROA2'!$B$2:$B$224,0),MATCH(G1804,'ROA2'!$D$1:$AQ$1,0))</f>
        <v>2.7897319793701199</v>
      </c>
      <c r="O1804" s="6">
        <v>2624.6999040000001</v>
      </c>
      <c r="P1804" s="28">
        <v>1.7601599779105394E-2</v>
      </c>
    </row>
    <row r="1805" spans="1:16" x14ac:dyDescent="0.3">
      <c r="A1805" t="s">
        <v>495</v>
      </c>
      <c r="B1805" t="e">
        <f>VLOOKUP(A1805,Sheet3!L:L,1,FALSE)</f>
        <v>#N/A</v>
      </c>
      <c r="C1805" t="str">
        <f>VLOOKUP(A1805,'ALL - prices'!B:C,2,FALSE)</f>
        <v>Celestica Inc</v>
      </c>
      <c r="D1805" t="str">
        <f>VLOOKUP(A1805,'ALL - prices'!B:I,8,FALSE)</f>
        <v>Information Technology</v>
      </c>
      <c r="E1805">
        <v>2015</v>
      </c>
      <c r="F1805" t="s">
        <v>682</v>
      </c>
      <c r="G1805" t="str">
        <f t="shared" si="129"/>
        <v>2015-Q4</v>
      </c>
      <c r="H1805" s="4">
        <f>INDEX('ALL - prices'!$J$3:$DY$219,MATCH('COMBINED DATA'!A1805,'ALL - prices'!$B$3:$B$219,0),MATCH('COMBINED DATA'!G1805,'ALL - prices'!$J$1:$DY$1,0))</f>
        <v>15.3</v>
      </c>
      <c r="I1805" s="14">
        <f t="shared" si="133"/>
        <v>1.5954205297245825</v>
      </c>
      <c r="J1805" s="15">
        <f>INDEX(MarketCap2!$E$2:$AR$224,MATCH(A1805,MarketCap2!$B$2:$B$224,0),MATCH(G1805,MarketCap2!$E$1:$AR$1,0))</f>
        <v>2187177728</v>
      </c>
      <c r="K1805">
        <f t="shared" si="130"/>
        <v>21.50587784099989</v>
      </c>
      <c r="L1805">
        <f>INDEX('PB2'!$D$2:$AQ$224,MATCH(A1805,'PB2'!$B$2:$B$224,0),MATCH(G1805,'PB2'!$D$1:$AQ$1,0))</f>
        <v>1.4543089866638199</v>
      </c>
      <c r="M1805" s="16">
        <f t="shared" si="131"/>
        <v>0.68761178619544716</v>
      </c>
      <c r="N1805" s="6">
        <f>INDEX('ROA2'!$D$2:$AQ$224,MATCH(A1805,'ROA2'!$B$2:$B$224,0),MATCH(G1805,'ROA2'!$D$1:$AQ$1,0))</f>
        <v>1.9127500057220499</v>
      </c>
      <c r="O1805" s="6">
        <v>2603.5998719999998</v>
      </c>
      <c r="P1805" s="28">
        <v>-8.0390264684523267E-3</v>
      </c>
    </row>
    <row r="1806" spans="1:16" x14ac:dyDescent="0.3">
      <c r="A1806" t="s">
        <v>495</v>
      </c>
      <c r="B1806" t="e">
        <f>VLOOKUP(A1806,Sheet3!L:L,1,FALSE)</f>
        <v>#N/A</v>
      </c>
      <c r="C1806" t="str">
        <f>VLOOKUP(A1806,'ALL - prices'!B:C,2,FALSE)</f>
        <v>Celestica Inc</v>
      </c>
      <c r="D1806" t="str">
        <f>VLOOKUP(A1806,'ALL - prices'!B:I,8,FALSE)</f>
        <v>Information Technology</v>
      </c>
      <c r="E1806">
        <v>2016</v>
      </c>
      <c r="F1806" t="s">
        <v>679</v>
      </c>
      <c r="G1806" t="str">
        <f t="shared" si="129"/>
        <v>2016-Q1</v>
      </c>
      <c r="H1806" s="4">
        <f>INDEX('ALL - prices'!$J$3:$DY$219,MATCH('COMBINED DATA'!A1806,'ALL - prices'!$B$3:$B$219,0),MATCH('COMBINED DATA'!G1806,'ALL - prices'!$J$1:$DY$1,0))</f>
        <v>14.26</v>
      </c>
      <c r="I1806" s="14">
        <f t="shared" si="133"/>
        <v>3.0912403120214669</v>
      </c>
      <c r="J1806" s="15">
        <f>INDEX(MarketCap2!$E$2:$AR$224,MATCH(A1806,MarketCap2!$B$2:$B$224,0),MATCH(G1806,MarketCap2!$E$1:$AR$1,0))</f>
        <v>2045088256</v>
      </c>
      <c r="K1806">
        <f t="shared" si="130"/>
        <v>21.438706782478157</v>
      </c>
      <c r="L1806">
        <f>INDEX('PB2'!$D$2:$AQ$224,MATCH(A1806,'PB2'!$B$2:$B$224,0),MATCH(G1806,'PB2'!$D$1:$AQ$1,0))</f>
        <v>1.4087109565734901</v>
      </c>
      <c r="M1806" s="16">
        <f t="shared" si="131"/>
        <v>0.70986883102859688</v>
      </c>
      <c r="N1806" s="6">
        <f>INDEX('ROA2'!$D$2:$AQ$224,MATCH(A1806,'ROA2'!$B$2:$B$224,0),MATCH(G1806,'ROA2'!$D$1:$AQ$1,0))</f>
        <v>2.57525610923767</v>
      </c>
      <c r="O1806" s="6">
        <v>2612</v>
      </c>
      <c r="P1806" s="28">
        <v>3.2263513646386532E-3</v>
      </c>
    </row>
    <row r="1807" spans="1:16" x14ac:dyDescent="0.3">
      <c r="A1807" t="s">
        <v>495</v>
      </c>
      <c r="B1807" t="e">
        <f>VLOOKUP(A1807,Sheet3!L:L,1,FALSE)</f>
        <v>#N/A</v>
      </c>
      <c r="C1807" t="str">
        <f>VLOOKUP(A1807,'ALL - prices'!B:C,2,FALSE)</f>
        <v>Celestica Inc</v>
      </c>
      <c r="D1807" t="str">
        <f>VLOOKUP(A1807,'ALL - prices'!B:I,8,FALSE)</f>
        <v>Information Technology</v>
      </c>
      <c r="E1807">
        <v>2016</v>
      </c>
      <c r="F1807" t="s">
        <v>680</v>
      </c>
      <c r="G1807" t="str">
        <f t="shared" si="129"/>
        <v>2016-Q2</v>
      </c>
      <c r="H1807" s="4">
        <f>INDEX('ALL - prices'!$J$3:$DY$219,MATCH('COMBINED DATA'!A1807,'ALL - prices'!$B$3:$B$219,0),MATCH('COMBINED DATA'!G1807,'ALL - prices'!$J$1:$DY$1,0))</f>
        <v>12.02</v>
      </c>
      <c r="I1807" s="14">
        <f t="shared" si="133"/>
        <v>2.2153479786856742</v>
      </c>
      <c r="J1807" s="15">
        <f>INDEX(MarketCap2!$E$2:$AR$224,MATCH(A1807,MarketCap2!$B$2:$B$224,0),MATCH(G1807,MarketCap2!$E$1:$AR$1,0))</f>
        <v>1724679808</v>
      </c>
      <c r="K1807">
        <f t="shared" si="130"/>
        <v>21.268307251649755</v>
      </c>
      <c r="L1807">
        <f>INDEX('PB2'!$D$2:$AQ$224,MATCH(A1807,'PB2'!$B$2:$B$224,0),MATCH(G1807,'PB2'!$D$1:$AQ$1,0))</f>
        <v>1.1212790012359599</v>
      </c>
      <c r="M1807" s="16">
        <f t="shared" si="131"/>
        <v>0.89183869393587423</v>
      </c>
      <c r="N1807" s="6">
        <f>INDEX('ROA2'!$D$2:$AQ$224,MATCH(A1807,'ROA2'!$B$2:$B$224,0),MATCH(G1807,'ROA2'!$D$1:$AQ$1,0))</f>
        <v>2.7993540763854998</v>
      </c>
      <c r="O1807" s="6">
        <v>2621.900032</v>
      </c>
      <c r="P1807" s="28">
        <v>3.790211332312408E-3</v>
      </c>
    </row>
    <row r="1808" spans="1:16" x14ac:dyDescent="0.3">
      <c r="A1808" t="s">
        <v>495</v>
      </c>
      <c r="B1808" t="e">
        <f>VLOOKUP(A1808,Sheet3!L:L,1,FALSE)</f>
        <v>#N/A</v>
      </c>
      <c r="C1808" t="str">
        <f>VLOOKUP(A1808,'ALL - prices'!B:C,2,FALSE)</f>
        <v>Celestica Inc</v>
      </c>
      <c r="D1808" t="str">
        <f>VLOOKUP(A1808,'ALL - prices'!B:I,8,FALSE)</f>
        <v>Information Technology</v>
      </c>
      <c r="E1808">
        <v>2016</v>
      </c>
      <c r="F1808" t="s">
        <v>681</v>
      </c>
      <c r="G1808" t="str">
        <f t="shared" si="129"/>
        <v>2016-Q3</v>
      </c>
      <c r="H1808" s="4">
        <f>INDEX('ALL - prices'!$J$3:$DY$219,MATCH('COMBINED DATA'!A1808,'ALL - prices'!$B$3:$B$219,0),MATCH('COMBINED DATA'!G1808,'ALL - prices'!$J$1:$DY$1,0))</f>
        <v>14.19</v>
      </c>
      <c r="I1808" s="14">
        <f t="shared" si="133"/>
        <v>1.7755445174180606</v>
      </c>
      <c r="J1808" s="15">
        <f>INDEX(MarketCap2!$E$2:$AR$224,MATCH(A1808,MarketCap2!$B$2:$B$224,0),MATCH(G1808,MarketCap2!$E$1:$AR$1,0))</f>
        <v>2036040448</v>
      </c>
      <c r="K1808">
        <f t="shared" si="130"/>
        <v>21.434272801842067</v>
      </c>
      <c r="L1808">
        <f>INDEX('PB2'!$D$2:$AQ$224,MATCH(A1808,'PB2'!$B$2:$B$224,0),MATCH(G1808,'PB2'!$D$1:$AQ$1,0))</f>
        <v>1.25747299194336</v>
      </c>
      <c r="M1808" s="16">
        <f t="shared" si="131"/>
        <v>0.79524570818380069</v>
      </c>
      <c r="N1808" s="6">
        <f>INDEX('ROA2'!$D$2:$AQ$224,MATCH(A1808,'ROA2'!$B$2:$B$224,0),MATCH(G1808,'ROA2'!$D$1:$AQ$1,0))</f>
        <v>3.17317795753479</v>
      </c>
      <c r="O1808" s="6">
        <v>2720.1000960000001</v>
      </c>
      <c r="P1808" s="28">
        <v>3.7453778863221016E-2</v>
      </c>
    </row>
    <row r="1809" spans="1:16" x14ac:dyDescent="0.3">
      <c r="A1809" t="s">
        <v>495</v>
      </c>
      <c r="B1809" t="e">
        <f>VLOOKUP(A1809,Sheet3!L:L,1,FALSE)</f>
        <v>#N/A</v>
      </c>
      <c r="C1809" t="str">
        <f>VLOOKUP(A1809,'ALL - prices'!B:C,2,FALSE)</f>
        <v>Celestica Inc</v>
      </c>
      <c r="D1809" t="str">
        <f>VLOOKUP(A1809,'ALL - prices'!B:I,8,FALSE)</f>
        <v>Information Technology</v>
      </c>
      <c r="E1809">
        <v>2016</v>
      </c>
      <c r="F1809" t="s">
        <v>682</v>
      </c>
      <c r="G1809" t="str">
        <f t="shared" si="129"/>
        <v>2016-Q4</v>
      </c>
      <c r="H1809" s="4">
        <f>INDEX('ALL - prices'!$J$3:$DY$219,MATCH('COMBINED DATA'!A1809,'ALL - prices'!$B$3:$B$219,0),MATCH('COMBINED DATA'!G1809,'ALL - prices'!$J$1:$DY$1,0))</f>
        <v>15.91</v>
      </c>
      <c r="I1809" s="14">
        <f t="shared" si="133"/>
        <v>2.6721963500711077</v>
      </c>
      <c r="J1809" s="15">
        <f>INDEX(MarketCap2!$E$2:$AR$224,MATCH(A1809,MarketCap2!$B$2:$B$224,0),MATCH(G1809,MarketCap2!$E$1:$AR$1,0))</f>
        <v>2240795136</v>
      </c>
      <c r="K1809">
        <f t="shared" si="130"/>
        <v>21.530096611254478</v>
      </c>
      <c r="L1809">
        <f>INDEX('PB2'!$D$2:$AQ$224,MATCH(A1809,'PB2'!$B$2:$B$224,0),MATCH(G1809,'PB2'!$D$1:$AQ$1,0))</f>
        <v>1.34446501731873</v>
      </c>
      <c r="M1809" s="16">
        <f t="shared" si="131"/>
        <v>0.74379027131126296</v>
      </c>
      <c r="N1809" s="6">
        <f>INDEX('ROA2'!$D$2:$AQ$224,MATCH(A1809,'ROA2'!$B$2:$B$224,0),MATCH(G1809,'ROA2'!$D$1:$AQ$1,0))</f>
        <v>4.7071418762206996</v>
      </c>
      <c r="O1809" s="6">
        <v>2813.700096</v>
      </c>
      <c r="P1809" s="28">
        <v>3.4410498399541217E-2</v>
      </c>
    </row>
    <row r="1810" spans="1:16" x14ac:dyDescent="0.3">
      <c r="A1810" t="s">
        <v>495</v>
      </c>
      <c r="B1810" t="e">
        <f>VLOOKUP(A1810,Sheet3!L:L,1,FALSE)</f>
        <v>#N/A</v>
      </c>
      <c r="C1810" t="str">
        <f>VLOOKUP(A1810,'ALL - prices'!B:C,2,FALSE)</f>
        <v>Celestica Inc</v>
      </c>
      <c r="D1810" t="str">
        <f>VLOOKUP(A1810,'ALL - prices'!B:I,8,FALSE)</f>
        <v>Information Technology</v>
      </c>
      <c r="E1810">
        <v>2017</v>
      </c>
      <c r="F1810" t="s">
        <v>679</v>
      </c>
      <c r="G1810" t="str">
        <f t="shared" si="129"/>
        <v>2017-Q1</v>
      </c>
      <c r="H1810" s="4">
        <f>INDEX('ALL - prices'!$J$3:$DY$219,MATCH('COMBINED DATA'!A1810,'ALL - prices'!$B$3:$B$219,0),MATCH('COMBINED DATA'!G1810,'ALL - prices'!$J$1:$DY$1,0))</f>
        <v>19.34</v>
      </c>
      <c r="I1810" s="14">
        <f t="shared" si="133"/>
        <v>2.0906996436599861</v>
      </c>
      <c r="J1810" s="15">
        <f>INDEX(MarketCap2!$E$2:$AR$224,MATCH(A1810,MarketCap2!$B$2:$B$224,0),MATCH(G1810,MarketCap2!$E$1:$AR$1,0))</f>
        <v>2768206592</v>
      </c>
      <c r="K1810">
        <f t="shared" si="130"/>
        <v>21.741465507754867</v>
      </c>
      <c r="L1810">
        <f>INDEX('PB2'!$D$2:$AQ$224,MATCH(A1810,'PB2'!$B$2:$B$224,0),MATCH(G1810,'PB2'!$D$1:$AQ$1,0))</f>
        <v>1.6337349414825399</v>
      </c>
      <c r="M1810" s="16">
        <f t="shared" si="131"/>
        <v>0.61209439463450888</v>
      </c>
      <c r="N1810" s="6">
        <f>INDEX('ROA2'!$D$2:$AQ$224,MATCH(A1810,'ROA2'!$B$2:$B$224,0),MATCH(G1810,'ROA2'!$D$1:$AQ$1,0))</f>
        <v>5.0162849426269496</v>
      </c>
      <c r="O1810" s="6">
        <v>2822.299904</v>
      </c>
      <c r="P1810" s="28">
        <v>3.0564053405071705E-3</v>
      </c>
    </row>
    <row r="1811" spans="1:16" x14ac:dyDescent="0.3">
      <c r="A1811" t="s">
        <v>495</v>
      </c>
      <c r="B1811" t="e">
        <f>VLOOKUP(A1811,Sheet3!L:L,1,FALSE)</f>
        <v>#N/A</v>
      </c>
      <c r="C1811" t="str">
        <f>VLOOKUP(A1811,'ALL - prices'!B:C,2,FALSE)</f>
        <v>Celestica Inc</v>
      </c>
      <c r="D1811" t="str">
        <f>VLOOKUP(A1811,'ALL - prices'!B:I,8,FALSE)</f>
        <v>Information Technology</v>
      </c>
      <c r="E1811">
        <v>2017</v>
      </c>
      <c r="F1811" t="s">
        <v>680</v>
      </c>
      <c r="G1811" t="str">
        <f t="shared" si="129"/>
        <v>2017-Q2</v>
      </c>
      <c r="H1811" s="4">
        <f>INDEX('ALL - prices'!$J$3:$DY$219,MATCH('COMBINED DATA'!A1811,'ALL - prices'!$B$3:$B$219,0),MATCH('COMBINED DATA'!G1811,'ALL - prices'!$J$1:$DY$1,0))</f>
        <v>17.62</v>
      </c>
      <c r="I1811" s="14">
        <f t="shared" si="133"/>
        <v>1.3200631298035208</v>
      </c>
      <c r="J1811" s="15">
        <f>INDEX(MarketCap2!$E$2:$AR$224,MATCH(A1811,MarketCap2!$B$2:$B$224,0),MATCH(G1811,MarketCap2!$E$1:$AR$1,0))</f>
        <v>2533326336</v>
      </c>
      <c r="K1811">
        <f t="shared" si="130"/>
        <v>21.652799033461509</v>
      </c>
      <c r="L1811">
        <f>INDEX('PB2'!$D$2:$AQ$224,MATCH(A1811,'PB2'!$B$2:$B$224,0),MATCH(G1811,'PB2'!$D$1:$AQ$1,0))</f>
        <v>1.4736180305480999</v>
      </c>
      <c r="M1811" s="16">
        <f t="shared" si="131"/>
        <v>0.6786019031187196</v>
      </c>
      <c r="N1811" s="6">
        <f>INDEX('ROA2'!$D$2:$AQ$224,MATCH(A1811,'ROA2'!$B$2:$B$224,0),MATCH(G1811,'ROA2'!$D$1:$AQ$1,0))</f>
        <v>4.9002118110656703</v>
      </c>
      <c r="O1811" s="6">
        <v>2814.5999360000001</v>
      </c>
      <c r="P1811" s="28">
        <v>-2.7282600226456654E-3</v>
      </c>
    </row>
    <row r="1812" spans="1:16" x14ac:dyDescent="0.3">
      <c r="A1812" t="s">
        <v>495</v>
      </c>
      <c r="B1812" t="e">
        <f>VLOOKUP(A1812,Sheet3!L:L,1,FALSE)</f>
        <v>#N/A</v>
      </c>
      <c r="C1812" t="str">
        <f>VLOOKUP(A1812,'ALL - prices'!B:C,2,FALSE)</f>
        <v>Celestica Inc</v>
      </c>
      <c r="D1812" t="str">
        <f>VLOOKUP(A1812,'ALL - prices'!B:I,8,FALSE)</f>
        <v>Information Technology</v>
      </c>
      <c r="E1812">
        <v>2017</v>
      </c>
      <c r="F1812" t="s">
        <v>681</v>
      </c>
      <c r="G1812" t="str">
        <f t="shared" si="129"/>
        <v>2017-Q3</v>
      </c>
      <c r="H1812" s="4">
        <f>INDEX('ALL - prices'!$J$3:$DY$219,MATCH('COMBINED DATA'!A1812,'ALL - prices'!$B$3:$B$219,0),MATCH('COMBINED DATA'!G1812,'ALL - prices'!$J$1:$DY$1,0))</f>
        <v>15.44</v>
      </c>
      <c r="I1812" s="14">
        <f t="shared" si="133"/>
        <v>1.1216171361030469</v>
      </c>
      <c r="J1812" s="15">
        <f>INDEX(MarketCap2!$E$2:$AR$224,MATCH(A1812,MarketCap2!$B$2:$B$224,0),MATCH(G1812,MarketCap2!$E$1:$AR$1,0))</f>
        <v>2218520064</v>
      </c>
      <c r="K1812">
        <f t="shared" si="130"/>
        <v>21.520106172690955</v>
      </c>
      <c r="L1812">
        <f>INDEX('PB2'!$D$2:$AQ$224,MATCH(A1812,'PB2'!$B$2:$B$224,0),MATCH(G1812,'PB2'!$D$1:$AQ$1,0))</f>
        <v>1.3092130422592201</v>
      </c>
      <c r="M1812" s="16">
        <f t="shared" si="131"/>
        <v>0.76381762762947114</v>
      </c>
      <c r="N1812" s="6">
        <f>INDEX('ROA2'!$D$2:$AQ$224,MATCH(A1812,'ROA2'!$B$2:$B$224,0),MATCH(G1812,'ROA2'!$D$1:$AQ$1,0))</f>
        <v>4.7187061309814498</v>
      </c>
      <c r="O1812" s="6">
        <v>2857.700096</v>
      </c>
      <c r="P1812" s="28">
        <v>1.5313067924407129E-2</v>
      </c>
    </row>
    <row r="1813" spans="1:16" x14ac:dyDescent="0.3">
      <c r="A1813" t="s">
        <v>495</v>
      </c>
      <c r="B1813" t="e">
        <f>VLOOKUP(A1813,Sheet3!L:L,1,FALSE)</f>
        <v>#N/A</v>
      </c>
      <c r="C1813" t="str">
        <f>VLOOKUP(A1813,'ALL - prices'!B:C,2,FALSE)</f>
        <v>Celestica Inc</v>
      </c>
      <c r="D1813" t="str">
        <f>VLOOKUP(A1813,'ALL - prices'!B:I,8,FALSE)</f>
        <v>Information Technology</v>
      </c>
      <c r="E1813">
        <v>2017</v>
      </c>
      <c r="F1813" t="s">
        <v>682</v>
      </c>
      <c r="G1813" t="str">
        <f t="shared" si="129"/>
        <v>2017-Q4</v>
      </c>
      <c r="H1813" s="4">
        <f>INDEX('ALL - prices'!$J$3:$DY$219,MATCH('COMBINED DATA'!A1813,'ALL - prices'!$B$3:$B$219,0),MATCH('COMBINED DATA'!G1813,'ALL - prices'!$J$1:$DY$1,0))</f>
        <v>13.18</v>
      </c>
      <c r="I1813" s="14">
        <f t="shared" si="133"/>
        <v>1.524300385969467</v>
      </c>
      <c r="J1813" s="15">
        <f>INDEX(MarketCap2!$E$2:$AR$224,MATCH(A1813,MarketCap2!$B$2:$B$224,0),MATCH(G1813,MarketCap2!$E$1:$AR$1,0))</f>
        <v>1890460800</v>
      </c>
      <c r="K1813">
        <f t="shared" si="130"/>
        <v>21.360086445825061</v>
      </c>
      <c r="L1813">
        <f>INDEX('PB2'!$D$2:$AQ$224,MATCH(A1813,'PB2'!$B$2:$B$224,0),MATCH(G1813,'PB2'!$D$1:$AQ$1,0))</f>
        <v>1.0888309478759799</v>
      </c>
      <c r="M1813" s="16">
        <f t="shared" si="131"/>
        <v>0.91841621690744046</v>
      </c>
      <c r="N1813" s="6">
        <f>INDEX('ROA2'!$D$2:$AQ$224,MATCH(A1813,'ROA2'!$B$2:$B$224,0),MATCH(G1813,'ROA2'!$D$1:$AQ$1,0))</f>
        <v>3.9680590629577601</v>
      </c>
      <c r="O1813" s="6">
        <v>2871.6999679999999</v>
      </c>
      <c r="P1813" s="28">
        <v>4.8989997304461257E-3</v>
      </c>
    </row>
    <row r="1814" spans="1:16" x14ac:dyDescent="0.3">
      <c r="A1814" t="s">
        <v>495</v>
      </c>
      <c r="B1814" t="e">
        <f>VLOOKUP(A1814,Sheet3!L:L,1,FALSE)</f>
        <v>#N/A</v>
      </c>
      <c r="C1814" t="str">
        <f>VLOOKUP(A1814,'ALL - prices'!B:C,2,FALSE)</f>
        <v>Celestica Inc</v>
      </c>
      <c r="D1814" t="str">
        <f>VLOOKUP(A1814,'ALL - prices'!B:I,8,FALSE)</f>
        <v>Information Technology</v>
      </c>
      <c r="E1814">
        <v>2018</v>
      </c>
      <c r="F1814" t="s">
        <v>679</v>
      </c>
      <c r="G1814" t="str">
        <f t="shared" si="129"/>
        <v>2018-Q1</v>
      </c>
      <c r="H1814" s="4">
        <f>INDEX('ALL - prices'!$J$3:$DY$219,MATCH('COMBINED DATA'!A1814,'ALL - prices'!$B$3:$B$219,0),MATCH('COMBINED DATA'!G1814,'ALL - prices'!$J$1:$DY$1,0))</f>
        <v>13.33</v>
      </c>
      <c r="I1814" s="14">
        <f t="shared" si="133"/>
        <v>1.9759786604785767</v>
      </c>
      <c r="J1814" s="15">
        <f>INDEX(MarketCap2!$E$2:$AR$224,MATCH(A1814,MarketCap2!$B$2:$B$224,0),MATCH(G1814,MarketCap2!$E$1:$AR$1,0))</f>
        <v>1903859072</v>
      </c>
      <c r="K1814">
        <f t="shared" si="130"/>
        <v>21.367148753769484</v>
      </c>
      <c r="L1814">
        <f>INDEX('PB2'!$D$2:$AQ$224,MATCH(A1814,'PB2'!$B$2:$B$224,0),MATCH(G1814,'PB2'!$D$1:$AQ$1,0))</f>
        <v>0.94671297073364302</v>
      </c>
      <c r="M1814" s="16">
        <f t="shared" si="131"/>
        <v>1.0562863623016201</v>
      </c>
      <c r="N1814" s="6">
        <f>INDEX('ROA2'!$D$2:$AQ$224,MATCH(A1814,'ROA2'!$B$2:$B$224,0),MATCH(G1814,'ROA2'!$D$1:$AQ$1,0))</f>
        <v>3.6464180946350102</v>
      </c>
      <c r="O1814" s="6">
        <v>2964.199936</v>
      </c>
      <c r="P1814" s="28">
        <v>3.2210874753890756E-2</v>
      </c>
    </row>
    <row r="1815" spans="1:16" x14ac:dyDescent="0.3">
      <c r="A1815" t="s">
        <v>495</v>
      </c>
      <c r="B1815" t="e">
        <f>VLOOKUP(A1815,Sheet3!L:L,1,FALSE)</f>
        <v>#N/A</v>
      </c>
      <c r="C1815" t="str">
        <f>VLOOKUP(A1815,'ALL - prices'!B:C,2,FALSE)</f>
        <v>Celestica Inc</v>
      </c>
      <c r="D1815" t="str">
        <f>VLOOKUP(A1815,'ALL - prices'!B:I,8,FALSE)</f>
        <v>Information Technology</v>
      </c>
      <c r="E1815">
        <v>2018</v>
      </c>
      <c r="F1815" t="s">
        <v>680</v>
      </c>
      <c r="G1815" t="str">
        <f t="shared" si="129"/>
        <v>2018-Q2</v>
      </c>
      <c r="H1815" s="4">
        <f>INDEX('ALL - prices'!$J$3:$DY$219,MATCH('COMBINED DATA'!A1815,'ALL - prices'!$B$3:$B$219,0),MATCH('COMBINED DATA'!G1815,'ALL - prices'!$J$1:$DY$1,0))</f>
        <v>15.63</v>
      </c>
      <c r="I1815" s="14">
        <f t="shared" si="133"/>
        <v>2.081770080164155</v>
      </c>
      <c r="J1815" s="15">
        <f>INDEX(MarketCap2!$E$2:$AR$224,MATCH(A1815,MarketCap2!$B$2:$B$224,0),MATCH(G1815,MarketCap2!$E$1:$AR$1,0))</f>
        <v>2181185280</v>
      </c>
      <c r="K1815">
        <f t="shared" si="130"/>
        <v>21.503134272414645</v>
      </c>
      <c r="L1815">
        <f>INDEX('PB2'!$D$2:$AQ$224,MATCH(A1815,'PB2'!$B$2:$B$224,0),MATCH(G1815,'PB2'!$D$1:$AQ$1,0))</f>
        <v>1.28358602523804</v>
      </c>
      <c r="M1815" s="16">
        <f t="shared" si="131"/>
        <v>0.77906737868585851</v>
      </c>
      <c r="N1815" s="6">
        <f>INDEX('ROA2'!$D$2:$AQ$224,MATCH(A1815,'ROA2'!$B$2:$B$224,0),MATCH(G1815,'ROA2'!$D$1:$AQ$1,0))</f>
        <v>3.3537108898162802</v>
      </c>
      <c r="O1815" s="6">
        <v>2976</v>
      </c>
      <c r="P1815" s="28">
        <v>3.9808596770713987E-3</v>
      </c>
    </row>
    <row r="1816" spans="1:16" x14ac:dyDescent="0.3">
      <c r="A1816" t="s">
        <v>495</v>
      </c>
      <c r="B1816" t="e">
        <f>VLOOKUP(A1816,Sheet3!L:L,1,FALSE)</f>
        <v>#N/A</v>
      </c>
      <c r="C1816" t="str">
        <f>VLOOKUP(A1816,'ALL - prices'!B:C,2,FALSE)</f>
        <v>Celestica Inc</v>
      </c>
      <c r="D1816" t="str">
        <f>VLOOKUP(A1816,'ALL - prices'!B:I,8,FALSE)</f>
        <v>Information Technology</v>
      </c>
      <c r="E1816">
        <v>2018</v>
      </c>
      <c r="F1816" t="s">
        <v>681</v>
      </c>
      <c r="G1816" t="str">
        <f t="shared" si="129"/>
        <v>2018-Q3</v>
      </c>
      <c r="H1816" s="4">
        <f>INDEX('ALL - prices'!$J$3:$DY$219,MATCH('COMBINED DATA'!A1816,'ALL - prices'!$B$3:$B$219,0),MATCH('COMBINED DATA'!G1816,'ALL - prices'!$J$1:$DY$1,0))</f>
        <v>13.99</v>
      </c>
      <c r="I1816" s="14">
        <f t="shared" si="133"/>
        <v>1.433559090748159</v>
      </c>
      <c r="J1816" s="15">
        <f>INDEX(MarketCap2!$E$2:$AR$224,MATCH(A1816,MarketCap2!$B$2:$B$224,0),MATCH(G1816,MarketCap2!$E$1:$AR$1,0))</f>
        <v>1938695552</v>
      </c>
      <c r="K1816">
        <f t="shared" si="130"/>
        <v>21.385281187985868</v>
      </c>
      <c r="L1816">
        <f>INDEX('PB2'!$D$2:$AQ$224,MATCH(A1816,'PB2'!$B$2:$B$224,0),MATCH(G1816,'PB2'!$D$1:$AQ$1,0))</f>
        <v>1.1528840065002399</v>
      </c>
      <c r="M1816" s="16">
        <f t="shared" si="131"/>
        <v>0.86738994934595082</v>
      </c>
      <c r="N1816" s="6">
        <f>INDEX('ROA2'!$D$2:$AQ$224,MATCH(A1816,'ROA2'!$B$2:$B$224,0),MATCH(G1816,'ROA2'!$D$1:$AQ$1,0))</f>
        <v>2.5898280143737802</v>
      </c>
      <c r="O1816" s="6">
        <v>3212.199936</v>
      </c>
      <c r="P1816" s="28">
        <v>7.9368258064516126E-2</v>
      </c>
    </row>
    <row r="1817" spans="1:16" x14ac:dyDescent="0.3">
      <c r="A1817" t="s">
        <v>495</v>
      </c>
      <c r="B1817" t="e">
        <f>VLOOKUP(A1817,Sheet3!L:L,1,FALSE)</f>
        <v>#N/A</v>
      </c>
      <c r="C1817" t="str">
        <f>VLOOKUP(A1817,'ALL - prices'!B:C,2,FALSE)</f>
        <v>Celestica Inc</v>
      </c>
      <c r="D1817" t="str">
        <f>VLOOKUP(A1817,'ALL - prices'!B:I,8,FALSE)</f>
        <v>Information Technology</v>
      </c>
      <c r="E1817">
        <v>2018</v>
      </c>
      <c r="F1817" t="s">
        <v>682</v>
      </c>
      <c r="G1817" t="str">
        <f t="shared" si="129"/>
        <v>2018-Q4</v>
      </c>
      <c r="H1817" s="4">
        <f>INDEX('ALL - prices'!$J$3:$DY$219,MATCH('COMBINED DATA'!A1817,'ALL - prices'!$B$3:$B$219,0),MATCH('COMBINED DATA'!G1817,'ALL - prices'!$J$1:$DY$1,0))</f>
        <v>11.96</v>
      </c>
      <c r="I1817" s="14">
        <f t="shared" si="133"/>
        <v>1.090580884972163</v>
      </c>
      <c r="J1817" s="15">
        <f>INDEX(MarketCap2!$E$2:$AR$224,MATCH(A1817,MarketCap2!$B$2:$B$224,0),MATCH(G1817,MarketCap2!$E$1:$AR$1,0))</f>
        <v>1627562496</v>
      </c>
      <c r="K1817">
        <f t="shared" si="130"/>
        <v>21.210349331309736</v>
      </c>
      <c r="L1817">
        <f>INDEX('PB2'!$D$2:$AQ$224,MATCH(A1817,'PB2'!$B$2:$B$224,0),MATCH(G1817,'PB2'!$D$1:$AQ$1,0))</f>
        <v>0.89809101819992099</v>
      </c>
      <c r="M1817" s="16">
        <f t="shared" si="131"/>
        <v>1.1134728883096272</v>
      </c>
      <c r="N1817" s="6">
        <f>INDEX('ROA2'!$D$2:$AQ$224,MATCH(A1817,'ROA2'!$B$2:$B$224,0),MATCH(G1817,'ROA2'!$D$1:$AQ$1,0))</f>
        <v>1.6936550140380899</v>
      </c>
      <c r="O1817" s="6">
        <v>3316.1000960000001</v>
      </c>
      <c r="P1817" s="28">
        <v>3.2345483491099898E-2</v>
      </c>
    </row>
    <row r="1818" spans="1:16" x14ac:dyDescent="0.3">
      <c r="A1818" t="s">
        <v>495</v>
      </c>
      <c r="B1818" t="e">
        <f>VLOOKUP(A1818,Sheet3!L:L,1,FALSE)</f>
        <v>#N/A</v>
      </c>
      <c r="C1818" t="str">
        <f>VLOOKUP(A1818,'ALL - prices'!B:C,2,FALSE)</f>
        <v>Celestica Inc</v>
      </c>
      <c r="D1818" t="str">
        <f>VLOOKUP(A1818,'ALL - prices'!B:I,8,FALSE)</f>
        <v>Information Technology</v>
      </c>
      <c r="E1818">
        <v>2019</v>
      </c>
      <c r="F1818" t="s">
        <v>679</v>
      </c>
      <c r="G1818" t="str">
        <f t="shared" ref="G1818:G1881" si="134">E1818&amp;"-"&amp;F1818</f>
        <v>2019-Q1</v>
      </c>
      <c r="H1818" s="4">
        <f>INDEX('ALL - prices'!$J$3:$DY$219,MATCH('COMBINED DATA'!A1818,'ALL - prices'!$B$3:$B$219,0),MATCH('COMBINED DATA'!G1818,'ALL - prices'!$J$1:$DY$1,0))</f>
        <v>11.29</v>
      </c>
      <c r="I1818" s="14">
        <f t="shared" si="133"/>
        <v>2.5175699262052951</v>
      </c>
      <c r="J1818" s="15">
        <f>INDEX(MarketCap2!$E$2:$AR$224,MATCH(A1818,MarketCap2!$B$2:$B$224,0),MATCH(G1818,MarketCap2!$E$1:$AR$1,0))</f>
        <v>1543112576</v>
      </c>
      <c r="K1818">
        <f t="shared" ref="K1818:K1881" si="135">LN(J1818)</f>
        <v>21.15706736683649</v>
      </c>
      <c r="L1818">
        <f>INDEX('PB2'!$D$2:$AQ$224,MATCH(A1818,'PB2'!$B$2:$B$224,0),MATCH(G1818,'PB2'!$D$1:$AQ$1,0))</f>
        <v>0.82920497655868497</v>
      </c>
      <c r="M1818" s="16">
        <f t="shared" ref="M1818:M1881" si="136">1/L1818</f>
        <v>1.2059744312559941</v>
      </c>
      <c r="N1818" s="6">
        <f>INDEX('ROA2'!$D$2:$AQ$224,MATCH(A1818,'ROA2'!$B$2:$B$224,0),MATCH(G1818,'ROA2'!$D$1:$AQ$1,0))</f>
        <v>2.9514019489288299</v>
      </c>
      <c r="O1818" s="6">
        <v>3737.700096</v>
      </c>
      <c r="P1818" s="28">
        <v>0.12713729615959093</v>
      </c>
    </row>
    <row r="1819" spans="1:16" x14ac:dyDescent="0.3">
      <c r="A1819" t="s">
        <v>495</v>
      </c>
      <c r="B1819" t="e">
        <f>VLOOKUP(A1819,Sheet3!L:L,1,FALSE)</f>
        <v>#N/A</v>
      </c>
      <c r="C1819" t="str">
        <f>VLOOKUP(A1819,'ALL - prices'!B:C,2,FALSE)</f>
        <v>Celestica Inc</v>
      </c>
      <c r="D1819" t="str">
        <f>VLOOKUP(A1819,'ALL - prices'!B:I,8,FALSE)</f>
        <v>Information Technology</v>
      </c>
      <c r="E1819">
        <v>2019</v>
      </c>
      <c r="F1819" t="s">
        <v>680</v>
      </c>
      <c r="G1819" t="str">
        <f t="shared" si="134"/>
        <v>2019-Q2</v>
      </c>
      <c r="H1819" s="4">
        <f>INDEX('ALL - prices'!$J$3:$DY$219,MATCH('COMBINED DATA'!A1819,'ALL - prices'!$B$3:$B$219,0),MATCH('COMBINED DATA'!G1819,'ALL - prices'!$J$1:$DY$1,0))</f>
        <v>8.94</v>
      </c>
      <c r="I1819" s="14">
        <f t="shared" si="133"/>
        <v>2.5448428242231382</v>
      </c>
      <c r="J1819" s="15">
        <f>INDEX(MarketCap2!$E$2:$AR$224,MATCH(A1819,MarketCap2!$B$2:$B$224,0),MATCH(G1819,MarketCap2!$E$1:$AR$1,0))</f>
        <v>1176630912</v>
      </c>
      <c r="K1819">
        <f t="shared" si="135"/>
        <v>20.885921032359565</v>
      </c>
      <c r="L1819">
        <f>INDEX('PB2'!$D$2:$AQ$224,MATCH(A1819,'PB2'!$B$2:$B$224,0),MATCH(G1819,'PB2'!$D$1:$AQ$1,0))</f>
        <v>0.65500897169113204</v>
      </c>
      <c r="M1819" s="16">
        <f t="shared" si="136"/>
        <v>1.5266966457240341</v>
      </c>
      <c r="N1819" s="6">
        <f>INDEX('ROA2'!$D$2:$AQ$224,MATCH(A1819,'ROA2'!$B$2:$B$224,0),MATCH(G1819,'ROA2'!$D$1:$AQ$1,0))</f>
        <v>5.2550230026245099</v>
      </c>
      <c r="O1819" s="6">
        <v>3688.1000960000001</v>
      </c>
      <c r="P1819" s="28">
        <v>-1.327019255854173E-2</v>
      </c>
    </row>
    <row r="1820" spans="1:16" x14ac:dyDescent="0.3">
      <c r="A1820" t="s">
        <v>495</v>
      </c>
      <c r="B1820" t="e">
        <f>VLOOKUP(A1820,Sheet3!L:L,1,FALSE)</f>
        <v>#N/A</v>
      </c>
      <c r="C1820" t="str">
        <f>VLOOKUP(A1820,'ALL - prices'!B:C,2,FALSE)</f>
        <v>Celestica Inc</v>
      </c>
      <c r="D1820" t="str">
        <f>VLOOKUP(A1820,'ALL - prices'!B:I,8,FALSE)</f>
        <v>Information Technology</v>
      </c>
      <c r="E1820">
        <v>2019</v>
      </c>
      <c r="F1820" t="s">
        <v>681</v>
      </c>
      <c r="G1820" t="str">
        <f t="shared" si="134"/>
        <v>2019-Q3</v>
      </c>
      <c r="H1820" s="4">
        <f>INDEX('ALL - prices'!$J$3:$DY$219,MATCH('COMBINED DATA'!A1820,'ALL - prices'!$B$3:$B$219,0),MATCH('COMBINED DATA'!G1820,'ALL - prices'!$J$1:$DY$1,0))</f>
        <v>9.5</v>
      </c>
      <c r="I1820" s="14">
        <f t="shared" si="133"/>
        <v>2.5149999999999979</v>
      </c>
      <c r="J1820" s="15">
        <f>INDEX(MarketCap2!$E$2:$AR$224,MATCH(A1820,MarketCap2!$B$2:$B$224,0),MATCH(G1820,MarketCap2!$E$1:$AR$1,0))</f>
        <v>1220018560</v>
      </c>
      <c r="K1820">
        <f t="shared" si="135"/>
        <v>20.922131908690613</v>
      </c>
      <c r="L1820">
        <f>INDEX('PB2'!$D$2:$AQ$224,MATCH(A1820,'PB2'!$B$2:$B$224,0),MATCH(G1820,'PB2'!$D$1:$AQ$1,0))</f>
        <v>0.57720601558685303</v>
      </c>
      <c r="M1820" s="16">
        <f t="shared" si="136"/>
        <v>1.7324836765314837</v>
      </c>
      <c r="N1820" s="6">
        <f>INDEX('ROA2'!$D$2:$AQ$224,MATCH(A1820,'ROA2'!$B$2:$B$224,0),MATCH(G1820,'ROA2'!$D$1:$AQ$1,0))</f>
        <v>4.4669070243835396</v>
      </c>
      <c r="O1820" s="6">
        <v>3633.700096</v>
      </c>
      <c r="P1820" s="28">
        <v>-1.4750141965778167E-2</v>
      </c>
    </row>
    <row r="1821" spans="1:16" x14ac:dyDescent="0.3">
      <c r="A1821" t="s">
        <v>495</v>
      </c>
      <c r="B1821" t="e">
        <f>VLOOKUP(A1821,Sheet3!L:L,1,FALSE)</f>
        <v>#N/A</v>
      </c>
      <c r="C1821" t="str">
        <f>VLOOKUP(A1821,'ALL - prices'!B:C,2,FALSE)</f>
        <v>Celestica Inc</v>
      </c>
      <c r="D1821" t="str">
        <f>VLOOKUP(A1821,'ALL - prices'!B:I,8,FALSE)</f>
        <v>Information Technology</v>
      </c>
      <c r="E1821">
        <v>2019</v>
      </c>
      <c r="F1821" t="s">
        <v>682</v>
      </c>
      <c r="G1821" t="str">
        <f t="shared" si="134"/>
        <v>2019-Q4</v>
      </c>
      <c r="H1821" s="4">
        <f>INDEX('ALL - prices'!$J$3:$DY$219,MATCH('COMBINED DATA'!A1821,'ALL - prices'!$B$3:$B$219,0),MATCH('COMBINED DATA'!G1821,'ALL - prices'!$J$1:$DY$1,0))</f>
        <v>10.77</v>
      </c>
      <c r="I1821" s="14">
        <f t="shared" si="133"/>
        <v>2.3770201934354653</v>
      </c>
      <c r="J1821" s="15">
        <f>INDEX(MarketCap2!$E$2:$AR$224,MATCH(A1821,MarketCap2!$B$2:$B$224,0),MATCH(G1821,MarketCap2!$E$1:$AR$1,0))</f>
        <v>1383122048</v>
      </c>
      <c r="K1821">
        <f t="shared" si="135"/>
        <v>21.047609134469976</v>
      </c>
      <c r="L1821">
        <f>INDEX('PB2'!$D$2:$AQ$224,MATCH(A1821,'PB2'!$B$2:$B$224,0),MATCH(G1821,'PB2'!$D$1:$AQ$1,0))</f>
        <v>0.78813397884368896</v>
      </c>
      <c r="M1821" s="16">
        <f t="shared" si="136"/>
        <v>1.2688198032866826</v>
      </c>
      <c r="N1821" s="6">
        <f>INDEX('ROA2'!$D$2:$AQ$224,MATCH(A1821,'ROA2'!$B$2:$B$224,0),MATCH(G1821,'ROA2'!$D$1:$AQ$1,0))</f>
        <v>3.9978470802307098</v>
      </c>
      <c r="O1821" s="6">
        <v>3557.6</v>
      </c>
      <c r="P1821" s="28">
        <v>-2.0942866496817276E-2</v>
      </c>
    </row>
    <row r="1822" spans="1:16" x14ac:dyDescent="0.3">
      <c r="A1822" t="s">
        <v>495</v>
      </c>
      <c r="B1822" t="e">
        <f>VLOOKUP(A1822,Sheet3!L:L,1,FALSE)</f>
        <v>#N/A</v>
      </c>
      <c r="C1822" t="str">
        <f>VLOOKUP(A1822,'ALL - prices'!B:C,2,FALSE)</f>
        <v>Celestica Inc</v>
      </c>
      <c r="D1822" t="str">
        <f>VLOOKUP(A1822,'ALL - prices'!B:I,8,FALSE)</f>
        <v>Information Technology</v>
      </c>
      <c r="E1822">
        <v>2020</v>
      </c>
      <c r="F1822" t="s">
        <v>679</v>
      </c>
      <c r="G1822" t="str">
        <f t="shared" si="134"/>
        <v>2020-Q1</v>
      </c>
      <c r="H1822" s="4">
        <f>INDEX('ALL - prices'!$J$3:$DY$219,MATCH('COMBINED DATA'!A1822,'ALL - prices'!$B$3:$B$219,0),MATCH('COMBINED DATA'!G1822,'ALL - prices'!$J$1:$DY$1,0))</f>
        <v>4.9400000000000004</v>
      </c>
      <c r="I1822" s="14">
        <f t="shared" si="133"/>
        <v>0.65809700399459858</v>
      </c>
      <c r="J1822" s="15">
        <f>INDEX(MarketCap2!$E$2:$AR$224,MATCH(A1822,MarketCap2!$B$2:$B$224,0),MATCH(G1822,MarketCap2!$E$1:$AR$1,0))</f>
        <v>637515136</v>
      </c>
      <c r="K1822">
        <f t="shared" si="135"/>
        <v>20.273088577460097</v>
      </c>
      <c r="L1822">
        <f>INDEX('PB2'!$D$2:$AQ$224,MATCH(A1822,'PB2'!$B$2:$B$224,0),MATCH(G1822,'PB2'!$D$1:$AQ$1,0))</f>
        <v>0.33564698696136502</v>
      </c>
      <c r="M1822" s="16">
        <f t="shared" si="136"/>
        <v>2.9793206518940267</v>
      </c>
      <c r="N1822" s="6">
        <f>INDEX('ROA2'!$D$2:$AQ$224,MATCH(A1822,'ROA2'!$B$2:$B$224,0),MATCH(G1822,'ROA2'!$D$1:$AQ$1,0))</f>
        <v>1.9264500141143801</v>
      </c>
      <c r="O1822" s="6">
        <v>3560.6999040000001</v>
      </c>
      <c r="P1822" s="28">
        <v>8.7134697548913636E-4</v>
      </c>
    </row>
    <row r="1823" spans="1:16" x14ac:dyDescent="0.3">
      <c r="A1823" t="s">
        <v>495</v>
      </c>
      <c r="B1823" t="e">
        <f>VLOOKUP(A1823,Sheet3!L:L,1,FALSE)</f>
        <v>#N/A</v>
      </c>
      <c r="C1823" t="str">
        <f>VLOOKUP(A1823,'ALL - prices'!B:C,2,FALSE)</f>
        <v>Celestica Inc</v>
      </c>
      <c r="D1823" t="str">
        <f>VLOOKUP(A1823,'ALL - prices'!B:I,8,FALSE)</f>
        <v>Information Technology</v>
      </c>
      <c r="E1823">
        <v>2020</v>
      </c>
      <c r="F1823" t="s">
        <v>680</v>
      </c>
      <c r="G1823" t="str">
        <f t="shared" si="134"/>
        <v>2020-Q2</v>
      </c>
      <c r="H1823" s="4">
        <f>INDEX('ALL - prices'!$J$3:$DY$219,MATCH('COMBINED DATA'!A1823,'ALL - prices'!$B$3:$B$219,0),MATCH('COMBINED DATA'!G1823,'ALL - prices'!$J$1:$DY$1,0))</f>
        <v>9.32</v>
      </c>
      <c r="I1823" s="14">
        <f t="shared" si="133"/>
        <v>0.58231577916682531</v>
      </c>
      <c r="J1823" s="15">
        <f>INDEX(MarketCap2!$E$2:$AR$224,MATCH(A1823,MarketCap2!$B$2:$B$224,0),MATCH(G1823,MarketCap2!$E$1:$AR$1,0))</f>
        <v>1202772864</v>
      </c>
      <c r="K1823">
        <f t="shared" si="135"/>
        <v>20.907895448132432</v>
      </c>
      <c r="L1823">
        <f>INDEX('PB2'!$D$2:$AQ$224,MATCH(A1823,'PB2'!$B$2:$B$224,0),MATCH(G1823,'PB2'!$D$1:$AQ$1,0))</f>
        <v>0.64866399765014604</v>
      </c>
      <c r="M1823" s="16">
        <f t="shared" si="136"/>
        <v>1.5416301870037581</v>
      </c>
      <c r="N1823" s="6">
        <f>INDEX('ROA2'!$D$2:$AQ$224,MATCH(A1823,'ROA2'!$B$2:$B$224,0),MATCH(G1823,'ROA2'!$D$1:$AQ$1,0))</f>
        <v>-0.64213502407073997</v>
      </c>
      <c r="O1823" s="6">
        <v>3537.7999359999999</v>
      </c>
      <c r="P1823" s="28">
        <v>-6.4313108707293549E-3</v>
      </c>
    </row>
    <row r="1824" spans="1:16" x14ac:dyDescent="0.3">
      <c r="A1824" t="s">
        <v>495</v>
      </c>
      <c r="B1824" t="e">
        <f>VLOOKUP(A1824,Sheet3!L:L,1,FALSE)</f>
        <v>#N/A</v>
      </c>
      <c r="C1824" t="str">
        <f>VLOOKUP(A1824,'ALL - prices'!B:C,2,FALSE)</f>
        <v>Celestica Inc</v>
      </c>
      <c r="D1824" t="str">
        <f>VLOOKUP(A1824,'ALL - prices'!B:I,8,FALSE)</f>
        <v>Information Technology</v>
      </c>
      <c r="E1824">
        <v>2020</v>
      </c>
      <c r="F1824" t="s">
        <v>681</v>
      </c>
      <c r="G1824" t="str">
        <f t="shared" si="134"/>
        <v>2020-Q3</v>
      </c>
      <c r="H1824" s="4">
        <f>INDEX('ALL - prices'!$J$3:$DY$219,MATCH('COMBINED DATA'!A1824,'ALL - prices'!$B$3:$B$219,0),MATCH('COMBINED DATA'!G1824,'ALL - prices'!$J$1:$DY$1,0))</f>
        <v>9.1999999999999993</v>
      </c>
      <c r="I1824" s="14">
        <f t="shared" si="133"/>
        <v>0.63427123535597896</v>
      </c>
      <c r="J1824" s="15">
        <f>INDEX(MarketCap2!$E$2:$AR$224,MATCH(A1824,MarketCap2!$B$2:$B$224,0),MATCH(G1824,MarketCap2!$E$1:$AR$1,0))</f>
        <v>1187300480</v>
      </c>
      <c r="K1824">
        <f t="shared" si="135"/>
        <v>20.894948062914555</v>
      </c>
      <c r="L1824">
        <f>INDEX('PB2'!$D$2:$AQ$224,MATCH(A1824,'PB2'!$B$2:$B$224,0),MATCH(G1824,'PB2'!$D$1:$AQ$1,0))</f>
        <v>0.63711899518966697</v>
      </c>
      <c r="M1824" s="16">
        <f t="shared" si="136"/>
        <v>1.5695655090338427</v>
      </c>
      <c r="N1824" s="6">
        <f>INDEX('ROA2'!$D$2:$AQ$224,MATCH(A1824,'ROA2'!$B$2:$B$224,0),MATCH(G1824,'ROA2'!$D$1:$AQ$1,0))</f>
        <v>-0.102401003241539</v>
      </c>
      <c r="O1824" s="6">
        <v>3788.1000960000001</v>
      </c>
      <c r="P1824" s="28">
        <v>7.0750230235743963E-2</v>
      </c>
    </row>
    <row r="1825" spans="1:16" x14ac:dyDescent="0.3">
      <c r="A1825" t="s">
        <v>495</v>
      </c>
      <c r="B1825" t="e">
        <f>VLOOKUP(A1825,Sheet3!L:L,1,FALSE)</f>
        <v>#N/A</v>
      </c>
      <c r="C1825" t="str">
        <f>VLOOKUP(A1825,'ALL - prices'!B:C,2,FALSE)</f>
        <v>Celestica Inc</v>
      </c>
      <c r="D1825" t="str">
        <f>VLOOKUP(A1825,'ALL - prices'!B:I,8,FALSE)</f>
        <v>Information Technology</v>
      </c>
      <c r="E1825">
        <v>2020</v>
      </c>
      <c r="F1825" t="s">
        <v>682</v>
      </c>
      <c r="G1825" t="str">
        <f t="shared" si="134"/>
        <v>2020-Q4</v>
      </c>
      <c r="H1825" s="4">
        <f>INDEX('ALL - prices'!$J$3:$DY$219,MATCH('COMBINED DATA'!A1825,'ALL - prices'!$B$3:$B$219,0),MATCH('COMBINED DATA'!G1825,'ALL - prices'!$J$1:$DY$1,0))</f>
        <v>10.27</v>
      </c>
      <c r="I1825" s="14">
        <f t="shared" si="133"/>
        <v>1.910032722232786</v>
      </c>
      <c r="J1825" s="15">
        <f>INDEX(MarketCap2!$E$2:$AR$224,MATCH(A1825,MarketCap2!$B$2:$B$224,0),MATCH(G1825,MarketCap2!$E$1:$AR$1,0))</f>
        <v>1325403648</v>
      </c>
      <c r="K1825">
        <f t="shared" si="135"/>
        <v>21.004982889991254</v>
      </c>
      <c r="L1825">
        <f>INDEX('PB2'!$D$2:$AQ$224,MATCH(A1825,'PB2'!$B$2:$B$224,0),MATCH(G1825,'PB2'!$D$1:$AQ$1,0))</f>
        <v>0.73699200153350797</v>
      </c>
      <c r="M1825" s="16">
        <f t="shared" si="136"/>
        <v>1.356866828838351</v>
      </c>
      <c r="N1825" s="6">
        <f>INDEX('ROA2'!$D$2:$AQ$224,MATCH(A1825,'ROA2'!$B$2:$B$224,0),MATCH(G1825,'ROA2'!$D$1:$AQ$1,0))</f>
        <v>0.91194897890090898</v>
      </c>
      <c r="O1825" s="6">
        <v>3789.2999679999998</v>
      </c>
      <c r="P1825" s="28">
        <v>3.1674770190647216E-4</v>
      </c>
    </row>
    <row r="1826" spans="1:16" x14ac:dyDescent="0.3">
      <c r="A1826" t="s">
        <v>495</v>
      </c>
      <c r="B1826" t="e">
        <f>VLOOKUP(A1826,Sheet3!L:L,1,FALSE)</f>
        <v>#N/A</v>
      </c>
      <c r="C1826" t="str">
        <f>VLOOKUP(A1826,'ALL - prices'!B:C,2,FALSE)</f>
        <v>Celestica Inc</v>
      </c>
      <c r="D1826" t="str">
        <f>VLOOKUP(A1826,'ALL - prices'!B:I,8,FALSE)</f>
        <v>Information Technology</v>
      </c>
      <c r="E1826">
        <v>2021</v>
      </c>
      <c r="F1826" t="s">
        <v>679</v>
      </c>
      <c r="G1826" t="str">
        <f t="shared" si="134"/>
        <v>2021-Q1</v>
      </c>
      <c r="H1826" s="4">
        <f>INDEX('ALL - prices'!$J$3:$DY$219,MATCH('COMBINED DATA'!A1826,'ALL - prices'!$B$3:$B$219,0),MATCH('COMBINED DATA'!G1826,'ALL - prices'!$J$1:$DY$1,0))</f>
        <v>10.5</v>
      </c>
      <c r="I1826" s="14">
        <f t="shared" si="133"/>
        <v>2.4129442596131474</v>
      </c>
      <c r="J1826" s="15">
        <f>INDEX(MarketCap2!$E$2:$AR$224,MATCH(A1826,MarketCap2!$B$2:$B$224,0),MATCH(G1826,MarketCap2!$E$1:$AR$1,0))</f>
        <v>1352725504</v>
      </c>
      <c r="K1826">
        <f t="shared" si="135"/>
        <v>21.02538728602525</v>
      </c>
      <c r="L1826">
        <f>INDEX('PB2'!$D$2:$AQ$224,MATCH(A1826,'PB2'!$B$2:$B$224,0),MATCH(G1826,'PB2'!$D$1:$AQ$1,0))</f>
        <v>0.76017099618911699</v>
      </c>
      <c r="M1826" s="16">
        <f t="shared" si="136"/>
        <v>1.3154934942443106</v>
      </c>
      <c r="N1826" s="6">
        <f>INDEX('ROA2'!$D$2:$AQ$224,MATCH(A1826,'ROA2'!$B$2:$B$224,0),MATCH(G1826,'ROA2'!$D$1:$AQ$1,0))</f>
        <v>1.6775549650192301</v>
      </c>
      <c r="O1826" s="6">
        <v>3664.1000960000001</v>
      </c>
      <c r="P1826" s="28">
        <v>-3.3040369740398368E-2</v>
      </c>
    </row>
    <row r="1827" spans="1:16" x14ac:dyDescent="0.3">
      <c r="A1827" t="s">
        <v>495</v>
      </c>
      <c r="B1827" t="e">
        <f>VLOOKUP(A1827,Sheet3!L:L,1,FALSE)</f>
        <v>#N/A</v>
      </c>
      <c r="C1827" t="str">
        <f>VLOOKUP(A1827,'ALL - prices'!B:C,2,FALSE)</f>
        <v>Celestica Inc</v>
      </c>
      <c r="D1827" t="str">
        <f>VLOOKUP(A1827,'ALL - prices'!B:I,8,FALSE)</f>
        <v>Information Technology</v>
      </c>
      <c r="E1827">
        <v>2021</v>
      </c>
      <c r="F1827" t="s">
        <v>680</v>
      </c>
      <c r="G1827" t="str">
        <f t="shared" si="134"/>
        <v>2021-Q2</v>
      </c>
      <c r="H1827" s="4">
        <f>INDEX('ALL - prices'!$J$3:$DY$219,MATCH('COMBINED DATA'!A1827,'ALL - prices'!$B$3:$B$219,0),MATCH('COMBINED DATA'!G1827,'ALL - prices'!$J$1:$DY$1,0))</f>
        <v>9.7200000000000006</v>
      </c>
      <c r="I1827" s="14">
        <f t="shared" si="133"/>
        <v>1.6189399824164865</v>
      </c>
      <c r="J1827" s="15">
        <f>INDEX(MarketCap2!$E$2:$AR$224,MATCH(A1827,MarketCap2!$B$2:$B$224,0),MATCH(G1827,MarketCap2!$E$1:$AR$1,0))</f>
        <v>1245981696</v>
      </c>
      <c r="K1827">
        <f t="shared" si="135"/>
        <v>20.943189566995102</v>
      </c>
      <c r="L1827">
        <f>INDEX('PB2'!$D$2:$AQ$224,MATCH(A1827,'PB2'!$B$2:$B$224,0),MATCH(G1827,'PB2'!$D$1:$AQ$1,0))</f>
        <v>0.69544702768325795</v>
      </c>
      <c r="M1827" s="16">
        <f t="shared" si="136"/>
        <v>1.4379240404999631</v>
      </c>
      <c r="N1827" s="6">
        <f>INDEX('ROA2'!$D$2:$AQ$224,MATCH(A1827,'ROA2'!$B$2:$B$224,0),MATCH(G1827,'ROA2'!$D$1:$AQ$1,0))</f>
        <v>2.0955550670623802</v>
      </c>
      <c r="O1827" s="6">
        <v>3553.4000639999999</v>
      </c>
      <c r="P1827" s="28">
        <v>-3.0212065473006169E-2</v>
      </c>
    </row>
    <row r="1828" spans="1:16" x14ac:dyDescent="0.3">
      <c r="A1828" t="s">
        <v>495</v>
      </c>
      <c r="B1828" t="e">
        <f>VLOOKUP(A1828,Sheet3!L:L,1,FALSE)</f>
        <v>#N/A</v>
      </c>
      <c r="C1828" t="str">
        <f>VLOOKUP(A1828,'ALL - prices'!B:C,2,FALSE)</f>
        <v>Celestica Inc</v>
      </c>
      <c r="D1828" t="str">
        <f>VLOOKUP(A1828,'ALL - prices'!B:I,8,FALSE)</f>
        <v>Information Technology</v>
      </c>
      <c r="E1828">
        <v>2021</v>
      </c>
      <c r="F1828" t="s">
        <v>681</v>
      </c>
      <c r="G1828" t="str">
        <f t="shared" si="134"/>
        <v>2021-Q3</v>
      </c>
      <c r="H1828" s="4">
        <f>INDEX('ALL - prices'!$J$3:$DY$219,MATCH('COMBINED DATA'!A1828,'ALL - prices'!$B$3:$B$219,0),MATCH('COMBINED DATA'!G1828,'ALL - prices'!$J$1:$DY$1,0))</f>
        <v>11.25</v>
      </c>
      <c r="I1828" s="14">
        <f t="shared" si="133"/>
        <v>1.468295497053187</v>
      </c>
      <c r="J1828" s="15">
        <f>INDEX(MarketCap2!$E$2:$AR$224,MATCH(A1828,MarketCap2!$B$2:$B$224,0),MATCH(G1828,MarketCap2!$E$1:$AR$1,0))</f>
        <v>1426473088</v>
      </c>
      <c r="K1828">
        <f t="shared" si="135"/>
        <v>21.078470862684522</v>
      </c>
      <c r="L1828">
        <f>INDEX('PB2'!$D$2:$AQ$224,MATCH(A1828,'PB2'!$B$2:$B$224,0),MATCH(G1828,'PB2'!$D$1:$AQ$1,0))</f>
        <v>0.75257498025894198</v>
      </c>
      <c r="M1828" s="16">
        <f t="shared" si="136"/>
        <v>1.328771253670864</v>
      </c>
      <c r="N1828" s="6">
        <f>INDEX('ROA2'!$D$2:$AQ$224,MATCH(A1828,'ROA2'!$B$2:$B$224,0),MATCH(G1828,'ROA2'!$D$1:$AQ$1,0))</f>
        <v>2.31764793395996</v>
      </c>
      <c r="O1828" s="6">
        <v>3745.4000639999999</v>
      </c>
      <c r="P1828" s="28">
        <v>5.4032756385969383E-2</v>
      </c>
    </row>
    <row r="1829" spans="1:16" x14ac:dyDescent="0.3">
      <c r="A1829" t="s">
        <v>495</v>
      </c>
      <c r="B1829" t="e">
        <f>VLOOKUP(A1829,Sheet3!L:L,1,FALSE)</f>
        <v>#N/A</v>
      </c>
      <c r="C1829" t="str">
        <f>VLOOKUP(A1829,'ALL - prices'!B:C,2,FALSE)</f>
        <v>Celestica Inc</v>
      </c>
      <c r="D1829" t="str">
        <f>VLOOKUP(A1829,'ALL - prices'!B:I,8,FALSE)</f>
        <v>Information Technology</v>
      </c>
      <c r="E1829">
        <v>2021</v>
      </c>
      <c r="F1829" t="s">
        <v>682</v>
      </c>
      <c r="G1829" t="str">
        <f t="shared" si="134"/>
        <v>2021-Q4</v>
      </c>
      <c r="H1829" s="4">
        <f>INDEX('ALL - prices'!$J$3:$DY$219,MATCH('COMBINED DATA'!A1829,'ALL - prices'!$B$3:$B$219,0),MATCH('COMBINED DATA'!G1829,'ALL - prices'!$J$1:$DY$1,0))</f>
        <v>14.1</v>
      </c>
      <c r="I1829" s="14">
        <f t="shared" si="133"/>
        <v>1.7676231687400739</v>
      </c>
      <c r="J1829" s="15">
        <f>INDEX(MarketCap2!$E$2:$AR$224,MATCH(A1829,MarketCap2!$B$2:$B$224,0),MATCH(G1829,MarketCap2!$E$1:$AR$1,0))</f>
        <v>1758443904</v>
      </c>
      <c r="K1829">
        <f t="shared" si="135"/>
        <v>21.287695109454798</v>
      </c>
      <c r="L1829">
        <f>INDEX('PB2'!$D$2:$AQ$224,MATCH(A1829,'PB2'!$B$2:$B$224,0),MATCH(G1829,'PB2'!$D$1:$AQ$1,0))</f>
        <v>0.95013499259948697</v>
      </c>
      <c r="M1829" s="16">
        <f t="shared" si="136"/>
        <v>1.0524820239112409</v>
      </c>
      <c r="N1829" s="6">
        <f>INDEX('ROA2'!$D$2:$AQ$224,MATCH(A1829,'ROA2'!$B$2:$B$224,0),MATCH(G1829,'ROA2'!$D$1:$AQ$1,0))</f>
        <v>2.3568849563598602</v>
      </c>
      <c r="O1829" s="6">
        <v>4026.099968</v>
      </c>
      <c r="P1829" s="28">
        <v>7.4945239281119444E-2</v>
      </c>
    </row>
    <row r="1830" spans="1:16" x14ac:dyDescent="0.3">
      <c r="A1830" t="s">
        <v>495</v>
      </c>
      <c r="B1830" t="e">
        <f>VLOOKUP(A1830,Sheet3!L:L,1,FALSE)</f>
        <v>#N/A</v>
      </c>
      <c r="C1830" t="str">
        <f>VLOOKUP(A1830,'ALL - prices'!B:C,2,FALSE)</f>
        <v>Celestica Inc</v>
      </c>
      <c r="D1830" t="str">
        <f>VLOOKUP(A1830,'ALL - prices'!B:I,8,FALSE)</f>
        <v>Information Technology</v>
      </c>
      <c r="E1830">
        <v>2022</v>
      </c>
      <c r="F1830" t="s">
        <v>679</v>
      </c>
      <c r="G1830" t="str">
        <f t="shared" si="134"/>
        <v>2022-Q1</v>
      </c>
      <c r="H1830" s="4">
        <f>INDEX('ALL - prices'!$J$3:$DY$219,MATCH('COMBINED DATA'!A1830,'ALL - prices'!$B$3:$B$219,0),MATCH('COMBINED DATA'!G1830,'ALL - prices'!$J$1:$DY$1,0))</f>
        <v>14.87</v>
      </c>
      <c r="I1830" s="14">
        <f t="shared" si="133"/>
        <v>2.641456353352571</v>
      </c>
      <c r="J1830" s="15">
        <f>INDEX(MarketCap2!$E$2:$AR$224,MATCH(A1830,MarketCap2!$B$2:$B$224,0),MATCH(G1830,MarketCap2!$E$1:$AR$1,0))</f>
        <v>1849251200</v>
      </c>
      <c r="K1830">
        <f t="shared" si="135"/>
        <v>21.338046637343762</v>
      </c>
      <c r="L1830">
        <f>INDEX('PB2'!$D$2:$AQ$224,MATCH(A1830,'PB2'!$B$2:$B$224,0),MATCH(G1830,'PB2'!$D$1:$AQ$1,0))</f>
        <v>0.97947698831558205</v>
      </c>
      <c r="M1830" s="16">
        <f t="shared" si="136"/>
        <v>1.0209530309841293</v>
      </c>
      <c r="N1830" s="6">
        <f>INDEX('ROA2'!$D$2:$AQ$224,MATCH(A1830,'ROA2'!$B$2:$B$224,0),MATCH(G1830,'ROA2'!$D$1:$AQ$1,0))</f>
        <v>2.4942979812622101</v>
      </c>
      <c r="O1830" s="6">
        <v>4666.8999679999997</v>
      </c>
      <c r="P1830" s="28">
        <v>0.15916147266415809</v>
      </c>
    </row>
    <row r="1831" spans="1:16" x14ac:dyDescent="0.3">
      <c r="A1831" t="s">
        <v>495</v>
      </c>
      <c r="B1831" t="e">
        <f>VLOOKUP(A1831,Sheet3!L:L,1,FALSE)</f>
        <v>#N/A</v>
      </c>
      <c r="C1831" t="str">
        <f>VLOOKUP(A1831,'ALL - prices'!B:C,2,FALSE)</f>
        <v>Celestica Inc</v>
      </c>
      <c r="D1831" t="str">
        <f>VLOOKUP(A1831,'ALL - prices'!B:I,8,FALSE)</f>
        <v>Information Technology</v>
      </c>
      <c r="E1831">
        <v>2022</v>
      </c>
      <c r="F1831" t="s">
        <v>680</v>
      </c>
      <c r="G1831" t="str">
        <f t="shared" si="134"/>
        <v>2022-Q2</v>
      </c>
      <c r="H1831" s="4">
        <f>INDEX('ALL - prices'!$J$3:$DY$219,MATCH('COMBINED DATA'!A1831,'ALL - prices'!$B$3:$B$219,0),MATCH('COMBINED DATA'!G1831,'ALL - prices'!$J$1:$DY$1,0))</f>
        <v>12.52</v>
      </c>
      <c r="I1831" s="14">
        <f t="shared" si="133"/>
        <v>3.265302436222401</v>
      </c>
      <c r="J1831" s="15">
        <f>INDEX(MarketCap2!$E$2:$AR$224,MATCH(A1831,MarketCap2!$B$2:$B$224,0),MATCH(G1831,MarketCap2!$E$1:$AR$1,0))</f>
        <v>1553624704</v>
      </c>
      <c r="K1831">
        <f t="shared" si="135"/>
        <v>21.163856556507767</v>
      </c>
      <c r="L1831">
        <f>INDEX('PB2'!$D$2:$AQ$224,MATCH(A1831,'PB2'!$B$2:$B$224,0),MATCH(G1831,'PB2'!$D$1:$AQ$1,0))</f>
        <v>0.783414006233215</v>
      </c>
      <c r="M1831" s="16">
        <f t="shared" si="136"/>
        <v>1.2764642858610182</v>
      </c>
      <c r="N1831" s="6">
        <f>INDEX('ROA2'!$D$2:$AQ$224,MATCH(A1831,'ROA2'!$B$2:$B$224,0),MATCH(G1831,'ROA2'!$D$1:$AQ$1,0))</f>
        <v>2.7423999309539799</v>
      </c>
      <c r="O1831" s="6">
        <v>4848</v>
      </c>
      <c r="P1831" s="28">
        <v>3.8805209719892653E-2</v>
      </c>
    </row>
    <row r="1832" spans="1:16" x14ac:dyDescent="0.3">
      <c r="A1832" t="s">
        <v>495</v>
      </c>
      <c r="B1832" t="e">
        <f>VLOOKUP(A1832,Sheet3!L:L,1,FALSE)</f>
        <v>#N/A</v>
      </c>
      <c r="C1832" t="str">
        <f>VLOOKUP(A1832,'ALL - prices'!B:C,2,FALSE)</f>
        <v>Celestica Inc</v>
      </c>
      <c r="D1832" t="str">
        <f>VLOOKUP(A1832,'ALL - prices'!B:I,8,FALSE)</f>
        <v>Information Technology</v>
      </c>
      <c r="E1832">
        <v>2022</v>
      </c>
      <c r="F1832" t="s">
        <v>681</v>
      </c>
      <c r="G1832" t="str">
        <f t="shared" si="134"/>
        <v>2022-Q3</v>
      </c>
      <c r="H1832" s="4">
        <f>INDEX('ALL - prices'!$J$3:$DY$219,MATCH('COMBINED DATA'!A1832,'ALL - prices'!$B$3:$B$219,0),MATCH('COMBINED DATA'!G1832,'ALL - prices'!$J$1:$DY$1,0))</f>
        <v>11.64</v>
      </c>
      <c r="I1832" s="14">
        <f t="shared" si="133"/>
        <v>8.1303259467256357</v>
      </c>
      <c r="J1832" s="15">
        <f>INDEX(MarketCap2!$E$2:$AR$224,MATCH(A1832,MarketCap2!$B$2:$B$224,0),MATCH(G1832,MarketCap2!$E$1:$AR$1,0))</f>
        <v>1433390592</v>
      </c>
      <c r="K1832">
        <f t="shared" si="135"/>
        <v>21.083308518086898</v>
      </c>
      <c r="L1832">
        <f>INDEX('PB2'!$D$2:$AQ$224,MATCH(A1832,'PB2'!$B$2:$B$224,0),MATCH(G1832,'PB2'!$D$1:$AQ$1,0))</f>
        <v>0.65950798988342296</v>
      </c>
      <c r="M1832" s="16">
        <f t="shared" si="136"/>
        <v>1.5162818575962418</v>
      </c>
      <c r="N1832" s="6">
        <f>INDEX('ROA2'!$D$2:$AQ$224,MATCH(A1832,'ROA2'!$B$2:$B$224,0),MATCH(G1832,'ROA2'!$D$1:$AQ$1,0))</f>
        <v>2.8021919727325399</v>
      </c>
      <c r="O1832" s="6">
        <v>5140.4999680000001</v>
      </c>
      <c r="P1832" s="28">
        <v>6.0334151815181536E-2</v>
      </c>
    </row>
    <row r="1833" spans="1:16" x14ac:dyDescent="0.3">
      <c r="A1833" t="s">
        <v>495</v>
      </c>
      <c r="B1833" t="e">
        <f>VLOOKUP(A1833,Sheet3!L:L,1,FALSE)</f>
        <v>#N/A</v>
      </c>
      <c r="C1833" t="str">
        <f>VLOOKUP(A1833,'ALL - prices'!B:C,2,FALSE)</f>
        <v>Celestica Inc</v>
      </c>
      <c r="D1833" t="str">
        <f>VLOOKUP(A1833,'ALL - prices'!B:I,8,FALSE)</f>
        <v>Information Technology</v>
      </c>
      <c r="E1833">
        <v>2022</v>
      </c>
      <c r="F1833" t="s">
        <v>682</v>
      </c>
      <c r="G1833" t="str">
        <f t="shared" si="134"/>
        <v>2022-Q4</v>
      </c>
      <c r="H1833" s="4">
        <f>INDEX('ALL - prices'!$J$3:$DY$219,MATCH('COMBINED DATA'!A1833,'ALL - prices'!$B$3:$B$219,0),MATCH('COMBINED DATA'!G1833,'ALL - prices'!$J$1:$DY$1,0))</f>
        <v>15.26</v>
      </c>
      <c r="I1833" s="14">
        <f t="shared" si="133"/>
        <v>10.491988610363618</v>
      </c>
      <c r="J1833" s="15">
        <f>INDEX(MarketCap2!$E$2:$AR$224,MATCH(A1833,MarketCap2!$B$2:$B$224,0),MATCH(G1833,MarketCap2!$E$1:$AR$1,0))</f>
        <v>1863359872</v>
      </c>
      <c r="K1833">
        <f t="shared" si="135"/>
        <v>21.345647077919914</v>
      </c>
      <c r="L1833">
        <f>INDEX('PB2'!$D$2:$AQ$224,MATCH(A1833,'PB2'!$B$2:$B$224,0),MATCH(G1833,'PB2'!$D$1:$AQ$1,0))</f>
        <v>0.81747800111770597</v>
      </c>
      <c r="M1833" s="16">
        <f t="shared" si="136"/>
        <v>1.2232745084671865</v>
      </c>
      <c r="N1833" s="6">
        <f>INDEX('ROA2'!$D$2:$AQ$224,MATCH(A1833,'ROA2'!$B$2:$B$224,0),MATCH(G1833,'ROA2'!$D$1:$AQ$1,0))</f>
        <v>2.8803069591522199</v>
      </c>
      <c r="O1833" s="6">
        <v>5347.8999039999999</v>
      </c>
      <c r="P1833" s="28">
        <v>4.0346257619118774E-2</v>
      </c>
    </row>
    <row r="1834" spans="1:16" x14ac:dyDescent="0.3">
      <c r="A1834" t="s">
        <v>495</v>
      </c>
      <c r="B1834" t="e">
        <f>VLOOKUP(A1834,Sheet3!L:L,1,FALSE)</f>
        <v>#N/A</v>
      </c>
      <c r="C1834" t="str">
        <f>VLOOKUP(A1834,'ALL - prices'!B:C,2,FALSE)</f>
        <v>Celestica Inc</v>
      </c>
      <c r="D1834" t="str">
        <f>VLOOKUP(A1834,'ALL - prices'!B:I,8,FALSE)</f>
        <v>Information Technology</v>
      </c>
      <c r="E1834">
        <v>2023</v>
      </c>
      <c r="F1834" t="s">
        <v>679</v>
      </c>
      <c r="G1834" t="str">
        <f t="shared" si="134"/>
        <v>2023-Q1</v>
      </c>
      <c r="H1834" s="4">
        <f>INDEX('ALL - prices'!$J$3:$DY$219,MATCH('COMBINED DATA'!A1834,'ALL - prices'!$B$3:$B$219,0),MATCH('COMBINED DATA'!G1834,'ALL - prices'!$J$1:$DY$1,0))</f>
        <v>17.43</v>
      </c>
      <c r="I1834" s="14">
        <f t="shared" si="133"/>
        <v>17.303191420467311</v>
      </c>
      <c r="J1834" s="15">
        <f>INDEX(MarketCap2!$E$2:$AR$224,MATCH(A1834,MarketCap2!$B$2:$B$224,0),MATCH(G1834,MarketCap2!$E$1:$AR$1,0))</f>
        <v>2111129728</v>
      </c>
      <c r="K1834">
        <f t="shared" si="135"/>
        <v>21.470489057264064</v>
      </c>
      <c r="L1834">
        <f>INDEX('PB2'!$D$2:$AQ$224,MATCH(A1834,'PB2'!$B$2:$B$224,0),MATCH(G1834,'PB2'!$D$1:$AQ$1,0))</f>
        <v>0.93972802162170399</v>
      </c>
      <c r="M1834" s="16">
        <f t="shared" si="136"/>
        <v>1.0641376834483276</v>
      </c>
      <c r="N1834" s="6">
        <f>INDEX('ROA2'!$D$2:$AQ$224,MATCH(A1834,'ROA2'!$B$2:$B$224,0),MATCH(G1834,'ROA2'!$D$1:$AQ$1,0))</f>
        <v>2.8266420364379901</v>
      </c>
      <c r="O1834" s="6">
        <v>5628.0002560000003</v>
      </c>
      <c r="P1834" s="28">
        <v>5.2375765632879052E-2</v>
      </c>
    </row>
    <row r="1835" spans="1:16" x14ac:dyDescent="0.3">
      <c r="A1835" t="s">
        <v>495</v>
      </c>
      <c r="B1835" t="e">
        <f>VLOOKUP(A1835,Sheet3!L:L,1,FALSE)</f>
        <v>#N/A</v>
      </c>
      <c r="C1835" t="str">
        <f>VLOOKUP(A1835,'ALL - prices'!B:C,2,FALSE)</f>
        <v>Celestica Inc</v>
      </c>
      <c r="D1835" t="str">
        <f>VLOOKUP(A1835,'ALL - prices'!B:I,8,FALSE)</f>
        <v>Information Technology</v>
      </c>
      <c r="E1835">
        <v>2023</v>
      </c>
      <c r="F1835" t="s">
        <v>680</v>
      </c>
      <c r="G1835" t="str">
        <f t="shared" si="134"/>
        <v>2023-Q2</v>
      </c>
      <c r="H1835" s="4">
        <f>INDEX('ALL - prices'!$J$3:$DY$219,MATCH('COMBINED DATA'!A1835,'ALL - prices'!$B$3:$B$219,0),MATCH('COMBINED DATA'!G1835,'ALL - prices'!$J$1:$DY$1,0))</f>
        <v>19.23</v>
      </c>
      <c r="I1835" s="14">
        <f t="shared" si="133"/>
        <v>20.781147506012893</v>
      </c>
      <c r="J1835" s="15">
        <f>INDEX(MarketCap2!$E$2:$AR$224,MATCH(A1835,MarketCap2!$B$2:$B$224,0),MATCH(G1835,MarketCap2!$E$1:$AR$1,0))</f>
        <v>2294561792</v>
      </c>
      <c r="K1835">
        <f t="shared" si="135"/>
        <v>21.553807721922489</v>
      </c>
      <c r="L1835">
        <f>INDEX('PB2'!$D$2:$AQ$224,MATCH(A1835,'PB2'!$B$2:$B$224,0),MATCH(G1835,'PB2'!$D$1:$AQ$1,0))</f>
        <v>1.03187799453735</v>
      </c>
      <c r="M1835" s="16">
        <f t="shared" si="136"/>
        <v>0.96910681814506305</v>
      </c>
      <c r="N1835" s="6">
        <f>INDEX('ROA2'!$D$2:$AQ$224,MATCH(A1835,'ROA2'!$B$2:$B$224,0),MATCH(G1835,'ROA2'!$D$1:$AQ$1,0))</f>
        <v>2.8770558834075901</v>
      </c>
      <c r="O1835" s="6">
        <v>5468.1000960000001</v>
      </c>
      <c r="P1835" s="28">
        <v>-2.8411540996205693E-2</v>
      </c>
    </row>
    <row r="1836" spans="1:16" x14ac:dyDescent="0.3">
      <c r="A1836" t="s">
        <v>495</v>
      </c>
      <c r="B1836" t="e">
        <f>VLOOKUP(A1836,Sheet3!L:L,1,FALSE)</f>
        <v>#N/A</v>
      </c>
      <c r="C1836" t="str">
        <f>VLOOKUP(A1836,'ALL - prices'!B:C,2,FALSE)</f>
        <v>Celestica Inc</v>
      </c>
      <c r="D1836" t="str">
        <f>VLOOKUP(A1836,'ALL - prices'!B:I,8,FALSE)</f>
        <v>Information Technology</v>
      </c>
      <c r="E1836">
        <v>2023</v>
      </c>
      <c r="F1836" t="s">
        <v>681</v>
      </c>
      <c r="G1836" t="str">
        <f t="shared" si="134"/>
        <v>2023-Q3</v>
      </c>
      <c r="H1836" s="4">
        <f>INDEX('ALL - prices'!$J$3:$DY$219,MATCH('COMBINED DATA'!A1836,'ALL - prices'!$B$3:$B$219,0),MATCH('COMBINED DATA'!G1836,'ALL - prices'!$J$1:$DY$1,0))</f>
        <v>33.24</v>
      </c>
      <c r="I1836" s="14">
        <f t="shared" si="133"/>
        <v>16.900397184681815</v>
      </c>
      <c r="J1836" s="15">
        <f>INDEX(MarketCap2!$E$2:$AR$224,MATCH(A1836,MarketCap2!$B$2:$B$224,0),MATCH(G1836,MarketCap2!$E$1:$AR$1,0))</f>
        <v>4193598720</v>
      </c>
      <c r="K1836">
        <f t="shared" si="135"/>
        <v>22.156825085306355</v>
      </c>
      <c r="L1836">
        <f>INDEX('PB2'!$D$2:$AQ$224,MATCH(A1836,'PB2'!$B$2:$B$224,0),MATCH(G1836,'PB2'!$D$1:$AQ$1,0))</f>
        <v>1.6875690221786499</v>
      </c>
      <c r="M1836" s="16">
        <f t="shared" si="136"/>
        <v>0.5925683553428831</v>
      </c>
      <c r="N1836" s="6">
        <f>INDEX('ROA2'!$D$2:$AQ$224,MATCH(A1836,'ROA2'!$B$2:$B$224,0),MATCH(G1836,'ROA2'!$D$1:$AQ$1,0))</f>
        <v>3.1632370948791499</v>
      </c>
      <c r="O1836" s="6">
        <v>5500.4999680000001</v>
      </c>
      <c r="P1836" s="28">
        <v>5.925252177388078E-3</v>
      </c>
    </row>
    <row r="1837" spans="1:16" x14ac:dyDescent="0.3">
      <c r="A1837" t="s">
        <v>495</v>
      </c>
      <c r="B1837" t="e">
        <f>VLOOKUP(A1837,Sheet3!L:L,1,FALSE)</f>
        <v>#N/A</v>
      </c>
      <c r="C1837" t="str">
        <f>VLOOKUP(A1837,'ALL - prices'!B:C,2,FALSE)</f>
        <v>Celestica Inc</v>
      </c>
      <c r="D1837" t="str">
        <f>VLOOKUP(A1837,'ALL - prices'!B:I,8,FALSE)</f>
        <v>Information Technology</v>
      </c>
      <c r="E1837">
        <v>2023</v>
      </c>
      <c r="F1837" t="s">
        <v>682</v>
      </c>
      <c r="G1837" t="str">
        <f t="shared" si="134"/>
        <v>2023-Q4</v>
      </c>
      <c r="H1837" s="4">
        <f>INDEX('ALL - prices'!$J$3:$DY$219,MATCH('COMBINED DATA'!A1837,'ALL - prices'!$B$3:$B$219,0),MATCH('COMBINED DATA'!G1837,'ALL - prices'!$J$1:$DY$1,0))</f>
        <v>38.81</v>
      </c>
      <c r="I1837" s="14">
        <f t="shared" si="133"/>
        <v>32.402985459162046</v>
      </c>
      <c r="J1837" s="15">
        <f>INDEX(MarketCap2!$E$2:$AR$224,MATCH(A1837,MarketCap2!$B$2:$B$224,0),MATCH(G1837,MarketCap2!$E$1:$AR$1,0))</f>
        <v>4619991552</v>
      </c>
      <c r="K1837">
        <f t="shared" si="135"/>
        <v>22.253658713466958</v>
      </c>
      <c r="L1837">
        <f>INDEX('PB2'!$D$2:$AQ$224,MATCH(A1837,'PB2'!$B$2:$B$224,0),MATCH(G1837,'PB2'!$D$1:$AQ$1,0))</f>
        <v>1.97733998298645</v>
      </c>
      <c r="M1837" s="16">
        <f t="shared" si="136"/>
        <v>0.50572992434495911</v>
      </c>
      <c r="N1837" s="6">
        <f>INDEX('ROA2'!$D$2:$AQ$224,MATCH(A1837,'ROA2'!$B$2:$B$224,0),MATCH(G1837,'ROA2'!$D$1:$AQ$1,0))</f>
        <v>3.6562941074371298</v>
      </c>
      <c r="O1837" s="6">
        <v>5745.2999680000003</v>
      </c>
      <c r="P1837" s="28">
        <v>4.4505045254824405E-2</v>
      </c>
    </row>
    <row r="1838" spans="1:16" x14ac:dyDescent="0.3">
      <c r="A1838" t="s">
        <v>495</v>
      </c>
      <c r="B1838" t="e">
        <f>VLOOKUP(A1838,Sheet3!L:L,1,FALSE)</f>
        <v>#N/A</v>
      </c>
      <c r="C1838" t="str">
        <f>VLOOKUP(A1838,'ALL - prices'!B:C,2,FALSE)</f>
        <v>Celestica Inc</v>
      </c>
      <c r="D1838" t="str">
        <f>VLOOKUP(A1838,'ALL - prices'!B:I,8,FALSE)</f>
        <v>Information Technology</v>
      </c>
      <c r="E1838" s="18">
        <v>2024</v>
      </c>
      <c r="F1838" t="s">
        <v>679</v>
      </c>
      <c r="G1838" t="str">
        <f t="shared" si="134"/>
        <v>2024-Q1</v>
      </c>
      <c r="H1838" s="4">
        <f>INDEX('ALL - prices'!$J$3:$DY$219,MATCH('COMBINED DATA'!A1838,'ALL - prices'!$B$3:$B$219,0),MATCH('COMBINED DATA'!G1838,'ALL - prices'!$J$1:$DY$1,0))</f>
        <v>60.86</v>
      </c>
      <c r="I1838" s="14" t="s">
        <v>769</v>
      </c>
      <c r="J1838" s="15">
        <f>INDEX(MarketCap2!$E$2:$AR$224,MATCH(A1838,MarketCap2!$B$2:$B$224,0),MATCH(G1838,MarketCap2!$E$1:$AR$1,0))</f>
        <v>7229999616</v>
      </c>
      <c r="K1838">
        <f t="shared" si="135"/>
        <v>22.701504820005049</v>
      </c>
      <c r="L1838">
        <f>INDEX('PB2'!$D$2:$AQ$224,MATCH(A1838,'PB2'!$B$2:$B$224,0),MATCH(G1838,'PB2'!$D$1:$AQ$1,0))</f>
        <v>3.1206789016723602</v>
      </c>
      <c r="M1838" s="16">
        <f t="shared" si="136"/>
        <v>0.32044309315646147</v>
      </c>
      <c r="N1838" s="6">
        <f>INDEX('ROA2'!$D$2:$AQ$224,MATCH(A1838,'ROA2'!$B$2:$B$224,0),MATCH(G1838,'ROA2'!$D$1:$AQ$1,0))</f>
        <v>4.2470068931579599</v>
      </c>
      <c r="O1838" s="6">
        <v>5890.6997760000004</v>
      </c>
      <c r="P1838" s="28">
        <v>2.5307609491209096E-2</v>
      </c>
    </row>
    <row r="1839" spans="1:16" x14ac:dyDescent="0.3">
      <c r="A1839" t="s">
        <v>495</v>
      </c>
      <c r="B1839" t="e">
        <f>VLOOKUP(A1839,Sheet3!L:L,1,FALSE)</f>
        <v>#N/A</v>
      </c>
      <c r="C1839" t="str">
        <f>VLOOKUP(A1839,'ALL - prices'!B:C,2,FALSE)</f>
        <v>Celestica Inc</v>
      </c>
      <c r="D1839" t="str">
        <f>VLOOKUP(A1839,'ALL - prices'!B:I,8,FALSE)</f>
        <v>Information Technology</v>
      </c>
      <c r="E1839" s="18">
        <v>2024</v>
      </c>
      <c r="F1839" t="s">
        <v>680</v>
      </c>
      <c r="G1839" t="str">
        <f t="shared" si="134"/>
        <v>2024-Q2</v>
      </c>
      <c r="H1839" s="4">
        <f>INDEX('ALL - prices'!$J$3:$DY$219,MATCH('COMBINED DATA'!A1839,'ALL - prices'!$B$3:$B$219,0),MATCH('COMBINED DATA'!G1839,'ALL - prices'!$J$1:$DY$1,0))</f>
        <v>78.34</v>
      </c>
      <c r="I1839" s="14" t="s">
        <v>769</v>
      </c>
      <c r="J1839" s="15">
        <f>INDEX(MarketCap2!$E$2:$AR$224,MATCH(A1839,MarketCap2!$B$2:$B$224,0),MATCH(G1839,MarketCap2!$E$1:$AR$1,0))</f>
        <v>9290479616</v>
      </c>
      <c r="K1839">
        <f t="shared" si="135"/>
        <v>22.952256015565467</v>
      </c>
      <c r="L1839">
        <f>INDEX('PB2'!$D$2:$AQ$224,MATCH(A1839,'PB2'!$B$2:$B$224,0),MATCH(G1839,'PB2'!$D$1:$AQ$1,0))</f>
        <v>3.7674620151519802</v>
      </c>
      <c r="M1839" s="16">
        <f t="shared" si="136"/>
        <v>0.26543067879070836</v>
      </c>
      <c r="N1839" s="6">
        <f>INDEX('ROA2'!$D$2:$AQ$224,MATCH(A1839,'ROA2'!$B$2:$B$224,0),MATCH(G1839,'ROA2'!$D$1:$AQ$1,0))</f>
        <v>5.7057538032531703</v>
      </c>
      <c r="O1839" s="6">
        <v>5717.1000320000003</v>
      </c>
      <c r="P1839" s="28">
        <v>-2.9470139474308883E-2</v>
      </c>
    </row>
    <row r="1840" spans="1:16" x14ac:dyDescent="0.3">
      <c r="A1840" t="s">
        <v>495</v>
      </c>
      <c r="B1840" t="e">
        <f>VLOOKUP(A1840,Sheet3!L:L,1,FALSE)</f>
        <v>#N/A</v>
      </c>
      <c r="C1840" t="str">
        <f>VLOOKUP(A1840,'ALL - prices'!B:C,2,FALSE)</f>
        <v>Celestica Inc</v>
      </c>
      <c r="D1840" t="str">
        <f>VLOOKUP(A1840,'ALL - prices'!B:I,8,FALSE)</f>
        <v>Information Technology</v>
      </c>
      <c r="E1840" s="18">
        <v>2024</v>
      </c>
      <c r="F1840" t="s">
        <v>681</v>
      </c>
      <c r="G1840" t="str">
        <f t="shared" si="134"/>
        <v>2024-Q3</v>
      </c>
      <c r="H1840" s="4">
        <f>INDEX('ALL - prices'!$J$3:$DY$219,MATCH('COMBINED DATA'!A1840,'ALL - prices'!$B$3:$B$219,0),MATCH('COMBINED DATA'!G1840,'ALL - prices'!$J$1:$DY$1,0))</f>
        <v>69.14</v>
      </c>
      <c r="I1840" s="14" t="s">
        <v>769</v>
      </c>
      <c r="J1840" s="15">
        <f>INDEX(MarketCap2!$E$2:$AR$224,MATCH(A1840,MarketCap2!$B$2:$B$224,0),MATCH(G1840,MarketCap2!$E$1:$AR$1,0))</f>
        <v>8125387264</v>
      </c>
      <c r="K1840">
        <f t="shared" si="135"/>
        <v>22.818259227287893</v>
      </c>
      <c r="L1840">
        <f>INDEX('PB2'!$D$2:$AQ$224,MATCH(A1840,'PB2'!$B$2:$B$224,0),MATCH(G1840,'PB2'!$D$1:$AQ$1,0))</f>
        <v>3.2743389606475799</v>
      </c>
      <c r="M1840" s="16">
        <f t="shared" si="136"/>
        <v>0.3054051556721622</v>
      </c>
      <c r="N1840" s="6">
        <f>INDEX('ROA2'!$D$2:$AQ$224,MATCH(A1840,'ROA2'!$B$2:$B$224,0),MATCH(G1840,'ROA2'!$D$1:$AQ$1,0))</f>
        <v>6.3815021514892596</v>
      </c>
      <c r="O1840" s="6">
        <v>5882.3997440000003</v>
      </c>
      <c r="P1840" s="28">
        <v>2.8913209682317483E-2</v>
      </c>
    </row>
    <row r="1841" spans="1:16" x14ac:dyDescent="0.3">
      <c r="A1841" t="s">
        <v>495</v>
      </c>
      <c r="B1841" t="e">
        <f>VLOOKUP(A1841,Sheet3!L:L,1,FALSE)</f>
        <v>#N/A</v>
      </c>
      <c r="C1841" t="str">
        <f>VLOOKUP(A1841,'ALL - prices'!B:C,2,FALSE)</f>
        <v>Celestica Inc</v>
      </c>
      <c r="D1841" t="str">
        <f>VLOOKUP(A1841,'ALL - prices'!B:I,8,FALSE)</f>
        <v>Information Technology</v>
      </c>
      <c r="E1841" s="18">
        <v>2024</v>
      </c>
      <c r="F1841" t="s">
        <v>682</v>
      </c>
      <c r="G1841" t="str">
        <f t="shared" si="134"/>
        <v>2024-Q4</v>
      </c>
      <c r="H1841" s="4">
        <f>INDEX('ALL - prices'!$J$3:$DY$219,MATCH('COMBINED DATA'!A1841,'ALL - prices'!$B$3:$B$219,0),MATCH('COMBINED DATA'!G1841,'ALL - prices'!$J$1:$DY$1,0))</f>
        <v>132.66</v>
      </c>
      <c r="I1841" s="14" t="s">
        <v>769</v>
      </c>
      <c r="J1841" s="15">
        <f>INDEX(MarketCap2!$E$2:$AR$224,MATCH(A1841,MarketCap2!$B$2:$B$224,0),MATCH(G1841,MarketCap2!$E$1:$AR$1,0))</f>
        <v>15436300288</v>
      </c>
      <c r="K1841">
        <f t="shared" si="135"/>
        <v>23.459987734177055</v>
      </c>
      <c r="L1841">
        <f>INDEX('PB2'!$D$2:$AQ$224,MATCH(A1841,'PB2'!$B$2:$B$224,0),MATCH(G1841,'PB2'!$D$1:$AQ$1,0))</f>
        <v>5.8970174148537398</v>
      </c>
      <c r="M1841" s="16">
        <f t="shared" si="136"/>
        <v>0.16957725060827253</v>
      </c>
      <c r="N1841" s="6">
        <f>INDEX('ROA2'!$D$2:$AQ$224,MATCH(A1841,'ROA2'!$B$2:$B$224,0),MATCH(G1841,'ROA2'!$D$1:$AQ$1,0))</f>
        <v>6.4204378128051802</v>
      </c>
      <c r="O1841" s="6">
        <v>5926.7998719999996</v>
      </c>
      <c r="P1841" s="28">
        <v>7.5479617047935375E-3</v>
      </c>
    </row>
    <row r="1842" spans="1:16" x14ac:dyDescent="0.3">
      <c r="A1842" t="s">
        <v>496</v>
      </c>
      <c r="B1842" t="e">
        <f>VLOOKUP(A1842,Sheet3!L:L,1,FALSE)</f>
        <v>#N/A</v>
      </c>
      <c r="C1842" t="str">
        <f>VLOOKUP(A1842,'ALL - prices'!B:C,2,FALSE)</f>
        <v>Canadian Imperial Bank of Comm</v>
      </c>
      <c r="D1842" t="str">
        <f>VLOOKUP(A1842,'ALL - prices'!B:I,8,FALSE)</f>
        <v>Financials</v>
      </c>
      <c r="E1842">
        <v>2015</v>
      </c>
      <c r="F1842" t="s">
        <v>679</v>
      </c>
      <c r="G1842" t="str">
        <f t="shared" si="134"/>
        <v>2015-Q1</v>
      </c>
      <c r="H1842" s="4">
        <f>INDEX('ALL - prices'!$J$3:$DY$219,MATCH('COMBINED DATA'!A1842,'ALL - prices'!$B$3:$B$219,0),MATCH('COMBINED DATA'!G1842,'ALL - prices'!$J$1:$DY$1,0))</f>
        <v>26.933199999999999</v>
      </c>
      <c r="I1842" s="14">
        <f t="shared" ref="I1842:I1877" si="137">STDEV(H1843:H1846)</f>
        <v>1.1391263593210368</v>
      </c>
      <c r="J1842" s="15">
        <f>INDEX(MarketCap2!$E$2:$AR$224,MATCH(A1842,MarketCap2!$B$2:$B$224,0),MATCH(G1842,MarketCap2!$E$1:$AR$1,0))</f>
        <v>36478164992</v>
      </c>
      <c r="K1842">
        <f t="shared" si="135"/>
        <v>24.319979699132979</v>
      </c>
      <c r="L1842">
        <f>INDEX('PB2'!$D$2:$AQ$224,MATCH(A1842,'PB2'!$B$2:$B$224,0),MATCH(G1842,'PB2'!$D$1:$AQ$1,0))</f>
        <v>2.0569839477539098</v>
      </c>
      <c r="M1842" s="16">
        <f t="shared" si="136"/>
        <v>0.48614866493826253</v>
      </c>
      <c r="N1842" s="6">
        <f>INDEX('ROA2'!$D$2:$AQ$224,MATCH(A1842,'ROA2'!$B$2:$B$224,0),MATCH(G1842,'ROA2'!$D$1:$AQ$1,0))</f>
        <v>0.70056200027465798</v>
      </c>
      <c r="O1842" s="6">
        <v>445223.010304</v>
      </c>
      <c r="P1842" s="28">
        <v>7.3077322520787857E-2</v>
      </c>
    </row>
    <row r="1843" spans="1:16" x14ac:dyDescent="0.3">
      <c r="A1843" t="s">
        <v>496</v>
      </c>
      <c r="B1843" t="e">
        <f>VLOOKUP(A1843,Sheet3!L:L,1,FALSE)</f>
        <v>#N/A</v>
      </c>
      <c r="C1843" t="str">
        <f>VLOOKUP(A1843,'ALL - prices'!B:C,2,FALSE)</f>
        <v>Canadian Imperial Bank of Comm</v>
      </c>
      <c r="D1843" t="str">
        <f>VLOOKUP(A1843,'ALL - prices'!B:I,8,FALSE)</f>
        <v>Financials</v>
      </c>
      <c r="E1843">
        <v>2015</v>
      </c>
      <c r="F1843" t="s">
        <v>680</v>
      </c>
      <c r="G1843" t="str">
        <f t="shared" si="134"/>
        <v>2015-Q2</v>
      </c>
      <c r="H1843" s="4">
        <f>INDEX('ALL - prices'!$J$3:$DY$219,MATCH('COMBINED DATA'!A1843,'ALL - prices'!$B$3:$B$219,0),MATCH('COMBINED DATA'!G1843,'ALL - prices'!$J$1:$DY$1,0))</f>
        <v>27.319900000000001</v>
      </c>
      <c r="I1843" s="14">
        <f t="shared" si="137"/>
        <v>1.1216516136929513</v>
      </c>
      <c r="J1843" s="15">
        <f>INDEX(MarketCap2!$E$2:$AR$224,MATCH(A1843,MarketCap2!$B$2:$B$224,0),MATCH(G1843,MarketCap2!$E$1:$AR$1,0))</f>
        <v>36589125632</v>
      </c>
      <c r="K1843">
        <f t="shared" si="135"/>
        <v>24.323016919326879</v>
      </c>
      <c r="L1843">
        <f>INDEX('PB2'!$D$2:$AQ$224,MATCH(A1843,'PB2'!$B$2:$B$224,0),MATCH(G1843,'PB2'!$D$1:$AQ$1,0))</f>
        <v>1.86831402778626</v>
      </c>
      <c r="M1843" s="16">
        <f t="shared" si="136"/>
        <v>0.5352419267465901</v>
      </c>
      <c r="N1843" s="6">
        <f>INDEX('ROA2'!$D$2:$AQ$224,MATCH(A1843,'ROA2'!$B$2:$B$224,0),MATCH(G1843,'ROA2'!$D$1:$AQ$1,0))</f>
        <v>0.84992897510528598</v>
      </c>
      <c r="O1843" s="6">
        <v>439203.00441599998</v>
      </c>
      <c r="P1843" s="28">
        <v>-1.3521326950036862E-2</v>
      </c>
    </row>
    <row r="1844" spans="1:16" x14ac:dyDescent="0.3">
      <c r="A1844" t="s">
        <v>496</v>
      </c>
      <c r="B1844" t="e">
        <f>VLOOKUP(A1844,Sheet3!L:L,1,FALSE)</f>
        <v>#N/A</v>
      </c>
      <c r="C1844" t="str">
        <f>VLOOKUP(A1844,'ALL - prices'!B:C,2,FALSE)</f>
        <v>Canadian Imperial Bank of Comm</v>
      </c>
      <c r="D1844" t="str">
        <f>VLOOKUP(A1844,'ALL - prices'!B:I,8,FALSE)</f>
        <v>Financials</v>
      </c>
      <c r="E1844">
        <v>2015</v>
      </c>
      <c r="F1844" t="s">
        <v>681</v>
      </c>
      <c r="G1844" t="str">
        <f t="shared" si="134"/>
        <v>2015-Q3</v>
      </c>
      <c r="H1844" s="4">
        <f>INDEX('ALL - prices'!$J$3:$DY$219,MATCH('COMBINED DATA'!A1844,'ALL - prices'!$B$3:$B$219,0),MATCH('COMBINED DATA'!G1844,'ALL - prices'!$J$1:$DY$1,0))</f>
        <v>28.8048</v>
      </c>
      <c r="I1844" s="14">
        <f t="shared" si="137"/>
        <v>1.7746843670072718</v>
      </c>
      <c r="J1844" s="15">
        <f>INDEX(MarketCap2!$E$2:$AR$224,MATCH(A1844,MarketCap2!$B$2:$B$224,0),MATCH(G1844,MarketCap2!$E$1:$AR$1,0))</f>
        <v>38121336832</v>
      </c>
      <c r="K1844">
        <f t="shared" si="135"/>
        <v>24.364039984162627</v>
      </c>
      <c r="L1844">
        <f>INDEX('PB2'!$D$2:$AQ$224,MATCH(A1844,'PB2'!$B$2:$B$224,0),MATCH(G1844,'PB2'!$D$1:$AQ$1,0))</f>
        <v>1.9567949771881099</v>
      </c>
      <c r="M1844" s="16">
        <f t="shared" si="136"/>
        <v>0.51103974185225454</v>
      </c>
      <c r="N1844" s="6">
        <f>INDEX('ROA2'!$D$2:$AQ$224,MATCH(A1844,'ROA2'!$B$2:$B$224,0),MATCH(G1844,'ROA2'!$D$1:$AQ$1,0))</f>
        <v>0.836129009723663</v>
      </c>
      <c r="O1844" s="6">
        <v>457841.99987200001</v>
      </c>
      <c r="P1844" s="28">
        <v>4.2438223938800139E-2</v>
      </c>
    </row>
    <row r="1845" spans="1:16" x14ac:dyDescent="0.3">
      <c r="A1845" t="s">
        <v>496</v>
      </c>
      <c r="B1845" t="e">
        <f>VLOOKUP(A1845,Sheet3!L:L,1,FALSE)</f>
        <v>#N/A</v>
      </c>
      <c r="C1845" t="str">
        <f>VLOOKUP(A1845,'ALL - prices'!B:C,2,FALSE)</f>
        <v>Canadian Imperial Bank of Comm</v>
      </c>
      <c r="D1845" t="str">
        <f>VLOOKUP(A1845,'ALL - prices'!B:I,8,FALSE)</f>
        <v>Financials</v>
      </c>
      <c r="E1845">
        <v>2015</v>
      </c>
      <c r="F1845" t="s">
        <v>682</v>
      </c>
      <c r="G1845" t="str">
        <f t="shared" si="134"/>
        <v>2015-Q4</v>
      </c>
      <c r="H1845" s="4">
        <f>INDEX('ALL - prices'!$J$3:$DY$219,MATCH('COMBINED DATA'!A1845,'ALL - prices'!$B$3:$B$219,0),MATCH('COMBINED DATA'!G1845,'ALL - prices'!$J$1:$DY$1,0))</f>
        <v>27.718599999999999</v>
      </c>
      <c r="I1845" s="14">
        <f t="shared" si="137"/>
        <v>2.3093950641888883</v>
      </c>
      <c r="J1845" s="15">
        <f>INDEX(MarketCap2!$E$2:$AR$224,MATCH(A1845,MarketCap2!$B$2:$B$224,0),MATCH(G1845,MarketCap2!$E$1:$AR$1,0))</f>
        <v>36228378624</v>
      </c>
      <c r="K1845">
        <f t="shared" si="135"/>
        <v>24.313108588547262</v>
      </c>
      <c r="L1845">
        <f>INDEX('PB2'!$D$2:$AQ$224,MATCH(A1845,'PB2'!$B$2:$B$224,0),MATCH(G1845,'PB2'!$D$1:$AQ$1,0))</f>
        <v>1.7314050197601301</v>
      </c>
      <c r="M1845" s="16">
        <f t="shared" si="136"/>
        <v>0.57756561208222712</v>
      </c>
      <c r="N1845" s="6">
        <f>INDEX('ROA2'!$D$2:$AQ$224,MATCH(A1845,'ROA2'!$B$2:$B$224,0),MATCH(G1845,'ROA2'!$D$1:$AQ$1,0))</f>
        <v>0.81438201665878296</v>
      </c>
      <c r="O1845" s="6">
        <v>463309.01299199997</v>
      </c>
      <c r="P1845" s="28">
        <v>1.1940829197689127E-2</v>
      </c>
    </row>
    <row r="1846" spans="1:16" x14ac:dyDescent="0.3">
      <c r="A1846" t="s">
        <v>496</v>
      </c>
      <c r="B1846" t="e">
        <f>VLOOKUP(A1846,Sheet3!L:L,1,FALSE)</f>
        <v>#N/A</v>
      </c>
      <c r="C1846" t="str">
        <f>VLOOKUP(A1846,'ALL - prices'!B:C,2,FALSE)</f>
        <v>Canadian Imperial Bank of Comm</v>
      </c>
      <c r="D1846" t="str">
        <f>VLOOKUP(A1846,'ALL - prices'!B:I,8,FALSE)</f>
        <v>Financials</v>
      </c>
      <c r="E1846">
        <v>2016</v>
      </c>
      <c r="F1846" t="s">
        <v>679</v>
      </c>
      <c r="G1846" t="str">
        <f t="shared" si="134"/>
        <v>2016-Q1</v>
      </c>
      <c r="H1846" s="4">
        <f>INDEX('ALL - prices'!$J$3:$DY$219,MATCH('COMBINED DATA'!A1846,'ALL - prices'!$B$3:$B$219,0),MATCH('COMBINED DATA'!G1846,'ALL - prices'!$J$1:$DY$1,0))</f>
        <v>29.8492</v>
      </c>
      <c r="I1846" s="14">
        <f t="shared" si="137"/>
        <v>2.9800461868624333</v>
      </c>
      <c r="J1846" s="15">
        <f>INDEX(MarketCap2!$E$2:$AR$224,MATCH(A1846,MarketCap2!$B$2:$B$224,0),MATCH(G1846,MarketCap2!$E$1:$AR$1,0))</f>
        <v>38273572864</v>
      </c>
      <c r="K1846">
        <f t="shared" si="135"/>
        <v>24.368025491420084</v>
      </c>
      <c r="L1846">
        <f>INDEX('PB2'!$D$2:$AQ$224,MATCH(A1846,'PB2'!$B$2:$B$224,0),MATCH(G1846,'PB2'!$D$1:$AQ$1,0))</f>
        <v>1.9430030584335301</v>
      </c>
      <c r="M1846" s="16">
        <f t="shared" si="136"/>
        <v>0.51466722898841488</v>
      </c>
      <c r="N1846" s="6">
        <f>INDEX('ROA2'!$D$2:$AQ$224,MATCH(A1846,'ROA2'!$B$2:$B$224,0),MATCH(G1846,'ROA2'!$D$1:$AQ$1,0))</f>
        <v>0.78614699840545699</v>
      </c>
      <c r="O1846" s="6">
        <v>479031.98412799998</v>
      </c>
      <c r="P1846" s="28">
        <v>3.3936251389677798E-2</v>
      </c>
    </row>
    <row r="1847" spans="1:16" x14ac:dyDescent="0.3">
      <c r="A1847" t="s">
        <v>496</v>
      </c>
      <c r="B1847" t="e">
        <f>VLOOKUP(A1847,Sheet3!L:L,1,FALSE)</f>
        <v>#N/A</v>
      </c>
      <c r="C1847" t="str">
        <f>VLOOKUP(A1847,'ALL - prices'!B:C,2,FALSE)</f>
        <v>Canadian Imperial Bank of Comm</v>
      </c>
      <c r="D1847" t="str">
        <f>VLOOKUP(A1847,'ALL - prices'!B:I,8,FALSE)</f>
        <v>Financials</v>
      </c>
      <c r="E1847">
        <v>2016</v>
      </c>
      <c r="F1847" t="s">
        <v>680</v>
      </c>
      <c r="G1847" t="str">
        <f t="shared" si="134"/>
        <v>2016-Q2</v>
      </c>
      <c r="H1847" s="4">
        <f>INDEX('ALL - prices'!$J$3:$DY$219,MATCH('COMBINED DATA'!A1847,'ALL - prices'!$B$3:$B$219,0),MATCH('COMBINED DATA'!G1847,'ALL - prices'!$J$1:$DY$1,0))</f>
        <v>30.207100000000001</v>
      </c>
      <c r="I1847" s="14">
        <f t="shared" si="137"/>
        <v>2.0061263062595698</v>
      </c>
      <c r="J1847" s="15">
        <f>INDEX(MarketCap2!$E$2:$AR$224,MATCH(A1847,MarketCap2!$B$2:$B$224,0),MATCH(G1847,MarketCap2!$E$1:$AR$1,0))</f>
        <v>38306230272</v>
      </c>
      <c r="K1847">
        <f t="shared" si="135"/>
        <v>24.36887839019084</v>
      </c>
      <c r="L1847">
        <f>INDEX('PB2'!$D$2:$AQ$224,MATCH(A1847,'PB2'!$B$2:$B$224,0),MATCH(G1847,'PB2'!$D$1:$AQ$1,0))</f>
        <v>1.8187899589538601</v>
      </c>
      <c r="M1847" s="16">
        <f t="shared" si="136"/>
        <v>0.5498160989272145</v>
      </c>
      <c r="N1847" s="6">
        <f>INDEX('ROA2'!$D$2:$AQ$224,MATCH(A1847,'ROA2'!$B$2:$B$224,0),MATCH(G1847,'ROA2'!$D$1:$AQ$1,0))</f>
        <v>0.79838901758194003</v>
      </c>
      <c r="O1847" s="6">
        <v>478144.00409599999</v>
      </c>
      <c r="P1847" s="28">
        <v>-1.8536967497408672E-3</v>
      </c>
    </row>
    <row r="1848" spans="1:16" x14ac:dyDescent="0.3">
      <c r="A1848" t="s">
        <v>496</v>
      </c>
      <c r="B1848" t="e">
        <f>VLOOKUP(A1848,Sheet3!L:L,1,FALSE)</f>
        <v>#N/A</v>
      </c>
      <c r="C1848" t="str">
        <f>VLOOKUP(A1848,'ALL - prices'!B:C,2,FALSE)</f>
        <v>Canadian Imperial Bank of Comm</v>
      </c>
      <c r="D1848" t="str">
        <f>VLOOKUP(A1848,'ALL - prices'!B:I,8,FALSE)</f>
        <v>Financials</v>
      </c>
      <c r="E1848">
        <v>2016</v>
      </c>
      <c r="F1848" t="s">
        <v>681</v>
      </c>
      <c r="G1848" t="str">
        <f t="shared" si="134"/>
        <v>2016-Q3</v>
      </c>
      <c r="H1848" s="4">
        <f>INDEX('ALL - prices'!$J$3:$DY$219,MATCH('COMBINED DATA'!A1848,'ALL - prices'!$B$3:$B$219,0),MATCH('COMBINED DATA'!G1848,'ALL - prices'!$J$1:$DY$1,0))</f>
        <v>32.045999999999999</v>
      </c>
      <c r="I1848" s="14">
        <f t="shared" si="137"/>
        <v>1.1507013379529298</v>
      </c>
      <c r="J1848" s="15">
        <f>INDEX(MarketCap2!$E$2:$AR$224,MATCH(A1848,MarketCap2!$B$2:$B$224,0),MATCH(G1848,MarketCap2!$E$1:$AR$1,0))</f>
        <v>40174039040</v>
      </c>
      <c r="K1848">
        <f t="shared" si="135"/>
        <v>24.416486828931085</v>
      </c>
      <c r="L1848">
        <f>INDEX('PB2'!$D$2:$AQ$224,MATCH(A1848,'PB2'!$B$2:$B$224,0),MATCH(G1848,'PB2'!$D$1:$AQ$1,0))</f>
        <v>1.77575194835663</v>
      </c>
      <c r="M1848" s="16">
        <f t="shared" si="136"/>
        <v>0.56314171634470134</v>
      </c>
      <c r="N1848" s="6">
        <f>INDEX('ROA2'!$D$2:$AQ$224,MATCH(A1848,'ROA2'!$B$2:$B$224,0),MATCH(G1848,'ROA2'!$D$1:$AQ$1,0))</f>
        <v>0.86608499288559004</v>
      </c>
      <c r="O1848" s="6">
        <v>494489.99321599997</v>
      </c>
      <c r="P1848" s="28">
        <v>3.4186330854246362E-2</v>
      </c>
    </row>
    <row r="1849" spans="1:16" x14ac:dyDescent="0.3">
      <c r="A1849" t="s">
        <v>496</v>
      </c>
      <c r="B1849" t="e">
        <f>VLOOKUP(A1849,Sheet3!L:L,1,FALSE)</f>
        <v>#N/A</v>
      </c>
      <c r="C1849" t="str">
        <f>VLOOKUP(A1849,'ALL - prices'!B:C,2,FALSE)</f>
        <v>Canadian Imperial Bank of Comm</v>
      </c>
      <c r="D1849" t="str">
        <f>VLOOKUP(A1849,'ALL - prices'!B:I,8,FALSE)</f>
        <v>Financials</v>
      </c>
      <c r="E1849">
        <v>2016</v>
      </c>
      <c r="F1849" t="s">
        <v>682</v>
      </c>
      <c r="G1849" t="str">
        <f t="shared" si="134"/>
        <v>2016-Q4</v>
      </c>
      <c r="H1849" s="4">
        <f>INDEX('ALL - prices'!$J$3:$DY$219,MATCH('COMBINED DATA'!A1849,'ALL - prices'!$B$3:$B$219,0),MATCH('COMBINED DATA'!G1849,'ALL - prices'!$J$1:$DY$1,0))</f>
        <v>34.8994</v>
      </c>
      <c r="I1849" s="14">
        <f t="shared" si="137"/>
        <v>2.7576024760348128</v>
      </c>
      <c r="J1849" s="15">
        <f>INDEX(MarketCap2!$E$2:$AR$224,MATCH(A1849,MarketCap2!$B$2:$B$224,0),MATCH(G1849,MarketCap2!$E$1:$AR$1,0))</f>
        <v>43519307776</v>
      </c>
      <c r="K1849">
        <f t="shared" si="135"/>
        <v>24.496470533485244</v>
      </c>
      <c r="L1849">
        <f>INDEX('PB2'!$D$2:$AQ$224,MATCH(A1849,'PB2'!$B$2:$B$224,0),MATCH(G1849,'PB2'!$D$1:$AQ$1,0))</f>
        <v>1.88148701190949</v>
      </c>
      <c r="M1849" s="16">
        <f t="shared" si="136"/>
        <v>0.53149450071681148</v>
      </c>
      <c r="N1849" s="6">
        <f>INDEX('ROA2'!$D$2:$AQ$224,MATCH(A1849,'ROA2'!$B$2:$B$224,0),MATCH(G1849,'ROA2'!$D$1:$AQ$1,0))</f>
        <v>0.88631701469421398</v>
      </c>
      <c r="O1849" s="6">
        <v>501356.98636799998</v>
      </c>
      <c r="P1849" s="28">
        <v>1.3887021469007593E-2</v>
      </c>
    </row>
    <row r="1850" spans="1:16" x14ac:dyDescent="0.3">
      <c r="A1850" t="s">
        <v>496</v>
      </c>
      <c r="B1850" t="e">
        <f>VLOOKUP(A1850,Sheet3!L:L,1,FALSE)</f>
        <v>#N/A</v>
      </c>
      <c r="C1850" t="str">
        <f>VLOOKUP(A1850,'ALL - prices'!B:C,2,FALSE)</f>
        <v>Canadian Imperial Bank of Comm</v>
      </c>
      <c r="D1850" t="str">
        <f>VLOOKUP(A1850,'ALL - prices'!B:I,8,FALSE)</f>
        <v>Financials</v>
      </c>
      <c r="E1850">
        <v>2017</v>
      </c>
      <c r="F1850" t="s">
        <v>679</v>
      </c>
      <c r="G1850" t="str">
        <f t="shared" si="134"/>
        <v>2017-Q1</v>
      </c>
      <c r="H1850" s="4">
        <f>INDEX('ALL - prices'!$J$3:$DY$219,MATCH('COMBINED DATA'!A1850,'ALL - prices'!$B$3:$B$219,0),MATCH('COMBINED DATA'!G1850,'ALL - prices'!$J$1:$DY$1,0))</f>
        <v>36.924599999999998</v>
      </c>
      <c r="I1850" s="14">
        <f t="shared" si="137"/>
        <v>2.8306883815307766</v>
      </c>
      <c r="J1850" s="15">
        <f>INDEX(MarketCap2!$E$2:$AR$224,MATCH(A1850,MarketCap2!$B$2:$B$224,0),MATCH(G1850,MarketCap2!$E$1:$AR$1,0))</f>
        <v>45831450624</v>
      </c>
      <c r="K1850">
        <f t="shared" si="135"/>
        <v>24.548236387246686</v>
      </c>
      <c r="L1850">
        <f>INDEX('PB2'!$D$2:$AQ$224,MATCH(A1850,'PB2'!$B$2:$B$224,0),MATCH(G1850,'PB2'!$D$1:$AQ$1,0))</f>
        <v>1.7949260473251301</v>
      </c>
      <c r="M1850" s="16">
        <f t="shared" si="136"/>
        <v>0.55712601724747357</v>
      </c>
      <c r="N1850" s="6">
        <f>INDEX('ROA2'!$D$2:$AQ$224,MATCH(A1850,'ROA2'!$B$2:$B$224,0),MATCH(G1850,'ROA2'!$D$1:$AQ$1,0))</f>
        <v>0.94726902246475198</v>
      </c>
      <c r="O1850" s="6">
        <v>513294.00832000002</v>
      </c>
      <c r="P1850" s="28">
        <v>2.380942577159615E-2</v>
      </c>
    </row>
    <row r="1851" spans="1:16" x14ac:dyDescent="0.3">
      <c r="A1851" t="s">
        <v>496</v>
      </c>
      <c r="B1851" t="e">
        <f>VLOOKUP(A1851,Sheet3!L:L,1,FALSE)</f>
        <v>#N/A</v>
      </c>
      <c r="C1851" t="str">
        <f>VLOOKUP(A1851,'ALL - prices'!B:C,2,FALSE)</f>
        <v>Canadian Imperial Bank of Comm</v>
      </c>
      <c r="D1851" t="str">
        <f>VLOOKUP(A1851,'ALL - prices'!B:I,8,FALSE)</f>
        <v>Financials</v>
      </c>
      <c r="E1851">
        <v>2017</v>
      </c>
      <c r="F1851" t="s">
        <v>680</v>
      </c>
      <c r="G1851" t="str">
        <f t="shared" si="134"/>
        <v>2017-Q2</v>
      </c>
      <c r="H1851" s="4">
        <f>INDEX('ALL - prices'!$J$3:$DY$219,MATCH('COMBINED DATA'!A1851,'ALL - prices'!$B$3:$B$219,0),MATCH('COMBINED DATA'!G1851,'ALL - prices'!$J$1:$DY$1,0))</f>
        <v>34.343000000000004</v>
      </c>
      <c r="I1851" s="14">
        <f t="shared" si="137"/>
        <v>1.9999702947793998</v>
      </c>
      <c r="J1851" s="15">
        <f>INDEX(MarketCap2!$E$2:$AR$224,MATCH(A1851,MarketCap2!$B$2:$B$224,0),MATCH(G1851,MarketCap2!$E$1:$AR$1,0))</f>
        <v>45960802304</v>
      </c>
      <c r="K1851">
        <f t="shared" si="135"/>
        <v>24.551054746345532</v>
      </c>
      <c r="L1851">
        <f>INDEX('PB2'!$D$2:$AQ$224,MATCH(A1851,'PB2'!$B$2:$B$224,0),MATCH(G1851,'PB2'!$D$1:$AQ$1,0))</f>
        <v>1.6817330121994001</v>
      </c>
      <c r="M1851" s="16">
        <f t="shared" si="136"/>
        <v>0.59462470721924066</v>
      </c>
      <c r="N1851" s="6">
        <f>INDEX('ROA2'!$D$2:$AQ$224,MATCH(A1851,'ROA2'!$B$2:$B$224,0),MATCH(G1851,'ROA2'!$D$1:$AQ$1,0))</f>
        <v>0.95536601543426503</v>
      </c>
      <c r="O1851" s="6">
        <v>528590.99545599998</v>
      </c>
      <c r="P1851" s="28">
        <v>2.9801608606472251E-2</v>
      </c>
    </row>
    <row r="1852" spans="1:16" x14ac:dyDescent="0.3">
      <c r="A1852" t="s">
        <v>496</v>
      </c>
      <c r="B1852" t="e">
        <f>VLOOKUP(A1852,Sheet3!L:L,1,FALSE)</f>
        <v>#N/A</v>
      </c>
      <c r="C1852" t="str">
        <f>VLOOKUP(A1852,'ALL - prices'!B:C,2,FALSE)</f>
        <v>Canadian Imperial Bank of Comm</v>
      </c>
      <c r="D1852" t="str">
        <f>VLOOKUP(A1852,'ALL - prices'!B:I,8,FALSE)</f>
        <v>Financials</v>
      </c>
      <c r="E1852">
        <v>2017</v>
      </c>
      <c r="F1852" t="s">
        <v>681</v>
      </c>
      <c r="G1852" t="str">
        <f t="shared" si="134"/>
        <v>2017-Q3</v>
      </c>
      <c r="H1852" s="4">
        <f>INDEX('ALL - prices'!$J$3:$DY$219,MATCH('COMBINED DATA'!A1852,'ALL - prices'!$B$3:$B$219,0),MATCH('COMBINED DATA'!G1852,'ALL - prices'!$J$1:$DY$1,0))</f>
        <v>36.000500000000002</v>
      </c>
      <c r="I1852" s="14">
        <f t="shared" si="137"/>
        <v>1.5769497780525554</v>
      </c>
      <c r="J1852" s="15">
        <f>INDEX(MarketCap2!$E$2:$AR$224,MATCH(A1852,MarketCap2!$B$2:$B$224,0),MATCH(G1852,MarketCap2!$E$1:$AR$1,0))</f>
        <v>47981740032</v>
      </c>
      <c r="K1852">
        <f t="shared" si="135"/>
        <v>24.594086359477778</v>
      </c>
      <c r="L1852">
        <f>INDEX('PB2'!$D$2:$AQ$224,MATCH(A1852,'PB2'!$B$2:$B$224,0),MATCH(G1852,'PB2'!$D$1:$AQ$1,0))</f>
        <v>1.70616495609283</v>
      </c>
      <c r="M1852" s="16">
        <f t="shared" si="136"/>
        <v>0.58610979930687979</v>
      </c>
      <c r="N1852" s="6">
        <f>INDEX('ROA2'!$D$2:$AQ$224,MATCH(A1852,'ROA2'!$B$2:$B$224,0),MATCH(G1852,'ROA2'!$D$1:$AQ$1,0))</f>
        <v>0.846502006053925</v>
      </c>
      <c r="O1852" s="6">
        <v>560912.00716799998</v>
      </c>
      <c r="P1852" s="28">
        <v>6.1145596481676001E-2</v>
      </c>
    </row>
    <row r="1853" spans="1:16" x14ac:dyDescent="0.3">
      <c r="A1853" t="s">
        <v>496</v>
      </c>
      <c r="B1853" t="e">
        <f>VLOOKUP(A1853,Sheet3!L:L,1,FALSE)</f>
        <v>#N/A</v>
      </c>
      <c r="C1853" t="str">
        <f>VLOOKUP(A1853,'ALL - prices'!B:C,2,FALSE)</f>
        <v>Canadian Imperial Bank of Comm</v>
      </c>
      <c r="D1853" t="str">
        <f>VLOOKUP(A1853,'ALL - prices'!B:I,8,FALSE)</f>
        <v>Financials</v>
      </c>
      <c r="E1853">
        <v>2017</v>
      </c>
      <c r="F1853" t="s">
        <v>682</v>
      </c>
      <c r="G1853" t="str">
        <f t="shared" si="134"/>
        <v>2017-Q4</v>
      </c>
      <c r="H1853" s="4">
        <f>INDEX('ALL - prices'!$J$3:$DY$219,MATCH('COMBINED DATA'!A1853,'ALL - prices'!$B$3:$B$219,0),MATCH('COMBINED DATA'!G1853,'ALL - prices'!$J$1:$DY$1,0))</f>
        <v>40.840800000000002</v>
      </c>
      <c r="I1853" s="14">
        <f t="shared" si="137"/>
        <v>2.5432424676319543</v>
      </c>
      <c r="J1853" s="15">
        <f>INDEX(MarketCap2!$E$2:$AR$224,MATCH(A1853,MarketCap2!$B$2:$B$224,0),MATCH(G1853,MarketCap2!$E$1:$AR$1,0))</f>
        <v>54105255936</v>
      </c>
      <c r="K1853">
        <f t="shared" si="135"/>
        <v>24.714197170316474</v>
      </c>
      <c r="L1853">
        <f>INDEX('PB2'!$D$2:$AQ$224,MATCH(A1853,'PB2'!$B$2:$B$224,0),MATCH(G1853,'PB2'!$D$1:$AQ$1,0))</f>
        <v>1.8093290328979501</v>
      </c>
      <c r="M1853" s="16">
        <f t="shared" si="136"/>
        <v>0.55269107045628341</v>
      </c>
      <c r="N1853" s="6">
        <f>INDEX('ROA2'!$D$2:$AQ$224,MATCH(A1853,'ROA2'!$B$2:$B$224,0),MATCH(G1853,'ROA2'!$D$1:$AQ$1,0))</f>
        <v>0.88109999895095803</v>
      </c>
      <c r="O1853" s="6">
        <v>565263.99078400002</v>
      </c>
      <c r="P1853" s="28">
        <v>7.7587635143930326E-3</v>
      </c>
    </row>
    <row r="1854" spans="1:16" x14ac:dyDescent="0.3">
      <c r="A1854" t="s">
        <v>496</v>
      </c>
      <c r="B1854" t="e">
        <f>VLOOKUP(A1854,Sheet3!L:L,1,FALSE)</f>
        <v>#N/A</v>
      </c>
      <c r="C1854" t="str">
        <f>VLOOKUP(A1854,'ALL - prices'!B:C,2,FALSE)</f>
        <v>Canadian Imperial Bank of Comm</v>
      </c>
      <c r="D1854" t="str">
        <f>VLOOKUP(A1854,'ALL - prices'!B:I,8,FALSE)</f>
        <v>Financials</v>
      </c>
      <c r="E1854">
        <v>2018</v>
      </c>
      <c r="F1854" t="s">
        <v>679</v>
      </c>
      <c r="G1854" t="str">
        <f t="shared" si="134"/>
        <v>2018-Q1</v>
      </c>
      <c r="H1854" s="4">
        <f>INDEX('ALL - prices'!$J$3:$DY$219,MATCH('COMBINED DATA'!A1854,'ALL - prices'!$B$3:$B$219,0),MATCH('COMBINED DATA'!G1854,'ALL - prices'!$J$1:$DY$1,0))</f>
        <v>38.346899999999998</v>
      </c>
      <c r="I1854" s="14">
        <f t="shared" si="137"/>
        <v>2.6248676631721213</v>
      </c>
      <c r="J1854" s="15">
        <f>INDEX(MarketCap2!$E$2:$AR$224,MATCH(A1854,MarketCap2!$B$2:$B$224,0),MATCH(G1854,MarketCap2!$E$1:$AR$1,0))</f>
        <v>50313785344</v>
      </c>
      <c r="K1854">
        <f t="shared" si="135"/>
        <v>24.641544939008806</v>
      </c>
      <c r="L1854">
        <f>INDEX('PB2'!$D$2:$AQ$224,MATCH(A1854,'PB2'!$B$2:$B$224,0),MATCH(G1854,'PB2'!$D$1:$AQ$1,0))</f>
        <v>1.5978970527648899</v>
      </c>
      <c r="M1854" s="16">
        <f t="shared" si="136"/>
        <v>0.62582254486900113</v>
      </c>
      <c r="N1854" s="6">
        <f>INDEX('ROA2'!$D$2:$AQ$224,MATCH(A1854,'ROA2'!$B$2:$B$224,0),MATCH(G1854,'ROA2'!$D$1:$AQ$1,0))</f>
        <v>0.83983099460601796</v>
      </c>
      <c r="O1854" s="6">
        <v>586926.98112000001</v>
      </c>
      <c r="P1854" s="28">
        <v>3.8323669452133738E-2</v>
      </c>
    </row>
    <row r="1855" spans="1:16" x14ac:dyDescent="0.3">
      <c r="A1855" t="s">
        <v>496</v>
      </c>
      <c r="B1855" t="e">
        <f>VLOOKUP(A1855,Sheet3!L:L,1,FALSE)</f>
        <v>#N/A</v>
      </c>
      <c r="C1855" t="str">
        <f>VLOOKUP(A1855,'ALL - prices'!B:C,2,FALSE)</f>
        <v>Canadian Imperial Bank of Comm</v>
      </c>
      <c r="D1855" t="str">
        <f>VLOOKUP(A1855,'ALL - prices'!B:I,8,FALSE)</f>
        <v>Financials</v>
      </c>
      <c r="E1855">
        <v>2018</v>
      </c>
      <c r="F1855" t="s">
        <v>680</v>
      </c>
      <c r="G1855" t="str">
        <f t="shared" si="134"/>
        <v>2018-Q2</v>
      </c>
      <c r="H1855" s="4">
        <f>INDEX('ALL - prices'!$J$3:$DY$219,MATCH('COMBINED DATA'!A1855,'ALL - prices'!$B$3:$B$219,0),MATCH('COMBINED DATA'!G1855,'ALL - prices'!$J$1:$DY$1,0))</f>
        <v>39.009</v>
      </c>
      <c r="I1855" s="14">
        <f t="shared" si="137"/>
        <v>2.6712973807995755</v>
      </c>
      <c r="J1855" s="15">
        <f>INDEX(MarketCap2!$E$2:$AR$224,MATCH(A1855,MarketCap2!$B$2:$B$224,0),MATCH(G1855,MarketCap2!$E$1:$AR$1,0))</f>
        <v>50869972992</v>
      </c>
      <c r="K1855">
        <f t="shared" si="135"/>
        <v>24.652538664858987</v>
      </c>
      <c r="L1855">
        <f>INDEX('PB2'!$D$2:$AQ$224,MATCH(A1855,'PB2'!$B$2:$B$224,0),MATCH(G1855,'PB2'!$D$1:$AQ$1,0))</f>
        <v>1.6394790410995499</v>
      </c>
      <c r="M1855" s="16">
        <f t="shared" si="136"/>
        <v>0.60994985292970239</v>
      </c>
      <c r="N1855" s="6">
        <f>INDEX('ROA2'!$D$2:$AQ$224,MATCH(A1855,'ROA2'!$B$2:$B$224,0),MATCH(G1855,'ROA2'!$D$1:$AQ$1,0))</f>
        <v>0.87353700399398804</v>
      </c>
      <c r="O1855" s="6">
        <v>590537.03168000001</v>
      </c>
      <c r="P1855" s="28">
        <v>6.1507660682273381E-3</v>
      </c>
    </row>
    <row r="1856" spans="1:16" x14ac:dyDescent="0.3">
      <c r="A1856" t="s">
        <v>496</v>
      </c>
      <c r="B1856" t="e">
        <f>VLOOKUP(A1856,Sheet3!L:L,1,FALSE)</f>
        <v>#N/A</v>
      </c>
      <c r="C1856" t="str">
        <f>VLOOKUP(A1856,'ALL - prices'!B:C,2,FALSE)</f>
        <v>Canadian Imperial Bank of Comm</v>
      </c>
      <c r="D1856" t="str">
        <f>VLOOKUP(A1856,'ALL - prices'!B:I,8,FALSE)</f>
        <v>Financials</v>
      </c>
      <c r="E1856">
        <v>2018</v>
      </c>
      <c r="F1856" t="s">
        <v>681</v>
      </c>
      <c r="G1856" t="str">
        <f t="shared" si="134"/>
        <v>2018-Q3</v>
      </c>
      <c r="H1856" s="4">
        <f>INDEX('ALL - prices'!$J$3:$DY$219,MATCH('COMBINED DATA'!A1856,'ALL - prices'!$B$3:$B$219,0),MATCH('COMBINED DATA'!G1856,'ALL - prices'!$J$1:$DY$1,0))</f>
        <v>41.743400000000001</v>
      </c>
      <c r="I1856" s="14">
        <f t="shared" si="137"/>
        <v>1.7498166351554296</v>
      </c>
      <c r="J1856" s="15">
        <f>INDEX(MarketCap2!$E$2:$AR$224,MATCH(A1856,MarketCap2!$B$2:$B$224,0),MATCH(G1856,MarketCap2!$E$1:$AR$1,0))</f>
        <v>53692354560</v>
      </c>
      <c r="K1856">
        <f t="shared" si="135"/>
        <v>24.706536455140849</v>
      </c>
      <c r="L1856">
        <f>INDEX('PB2'!$D$2:$AQ$224,MATCH(A1856,'PB2'!$B$2:$B$224,0),MATCH(G1856,'PB2'!$D$1:$AQ$1,0))</f>
        <v>1.5397269725799601</v>
      </c>
      <c r="M1856" s="16">
        <f t="shared" si="136"/>
        <v>0.64946579348701294</v>
      </c>
      <c r="N1856" s="6">
        <f>INDEX('ROA2'!$D$2:$AQ$224,MATCH(A1856,'ROA2'!$B$2:$B$224,0),MATCH(G1856,'ROA2'!$D$1:$AQ$1,0))</f>
        <v>0.89278197288513195</v>
      </c>
      <c r="O1856" s="6">
        <v>595025.00249600003</v>
      </c>
      <c r="P1856" s="28">
        <v>7.5998126709045325E-3</v>
      </c>
    </row>
    <row r="1857" spans="1:16" x14ac:dyDescent="0.3">
      <c r="A1857" t="s">
        <v>496</v>
      </c>
      <c r="B1857" t="e">
        <f>VLOOKUP(A1857,Sheet3!L:L,1,FALSE)</f>
        <v>#N/A</v>
      </c>
      <c r="C1857" t="str">
        <f>VLOOKUP(A1857,'ALL - prices'!B:C,2,FALSE)</f>
        <v>Canadian Imperial Bank of Comm</v>
      </c>
      <c r="D1857" t="str">
        <f>VLOOKUP(A1857,'ALL - prices'!B:I,8,FALSE)</f>
        <v>Financials</v>
      </c>
      <c r="E1857">
        <v>2018</v>
      </c>
      <c r="F1857" t="s">
        <v>682</v>
      </c>
      <c r="G1857" t="str">
        <f t="shared" si="134"/>
        <v>2018-Q4</v>
      </c>
      <c r="H1857" s="4">
        <f>INDEX('ALL - prices'!$J$3:$DY$219,MATCH('COMBINED DATA'!A1857,'ALL - prices'!$B$3:$B$219,0),MATCH('COMBINED DATA'!G1857,'ALL - prices'!$J$1:$DY$1,0))</f>
        <v>35.549199999999999</v>
      </c>
      <c r="I1857" s="14">
        <f t="shared" si="137"/>
        <v>1.5160754752540087</v>
      </c>
      <c r="J1857" s="15">
        <f>INDEX(MarketCap2!$E$2:$AR$224,MATCH(A1857,MarketCap2!$B$2:$B$224,0),MATCH(G1857,MarketCap2!$E$1:$AR$1,0))</f>
        <v>45033648128</v>
      </c>
      <c r="K1857">
        <f t="shared" si="135"/>
        <v>24.53067578347909</v>
      </c>
      <c r="L1857">
        <f>INDEX('PB2'!$D$2:$AQ$224,MATCH(A1857,'PB2'!$B$2:$B$224,0),MATCH(G1857,'PB2'!$D$1:$AQ$1,0))</f>
        <v>1.4832910299301101</v>
      </c>
      <c r="M1857" s="16">
        <f t="shared" si="136"/>
        <v>0.67417653031119462</v>
      </c>
      <c r="N1857" s="6">
        <f>INDEX('ROA2'!$D$2:$AQ$224,MATCH(A1857,'ROA2'!$B$2:$B$224,0),MATCH(G1857,'ROA2'!$D$1:$AQ$1,0))</f>
        <v>0.90625697374343905</v>
      </c>
      <c r="O1857" s="6">
        <v>597099.020288</v>
      </c>
      <c r="P1857" s="28">
        <v>3.4855977199275958E-3</v>
      </c>
    </row>
    <row r="1858" spans="1:16" x14ac:dyDescent="0.3">
      <c r="A1858" t="s">
        <v>496</v>
      </c>
      <c r="B1858" t="e">
        <f>VLOOKUP(A1858,Sheet3!L:L,1,FALSE)</f>
        <v>#N/A</v>
      </c>
      <c r="C1858" t="str">
        <f>VLOOKUP(A1858,'ALL - prices'!B:C,2,FALSE)</f>
        <v>Canadian Imperial Bank of Comm</v>
      </c>
      <c r="D1858" t="str">
        <f>VLOOKUP(A1858,'ALL - prices'!B:I,8,FALSE)</f>
        <v>Financials</v>
      </c>
      <c r="E1858">
        <v>2019</v>
      </c>
      <c r="F1858" t="s">
        <v>679</v>
      </c>
      <c r="G1858" t="str">
        <f t="shared" si="134"/>
        <v>2019-Q1</v>
      </c>
      <c r="H1858" s="4">
        <f>INDEX('ALL - prices'!$J$3:$DY$219,MATCH('COMBINED DATA'!A1858,'ALL - prices'!$B$3:$B$219,0),MATCH('COMBINED DATA'!G1858,'ALL - prices'!$J$1:$DY$1,0))</f>
        <v>37.401899999999998</v>
      </c>
      <c r="I1858" s="14">
        <f t="shared" si="137"/>
        <v>4.2540448395223409</v>
      </c>
      <c r="J1858" s="15">
        <f>INDEX(MarketCap2!$E$2:$AR$224,MATCH(A1858,MarketCap2!$B$2:$B$224,0),MATCH(G1858,MarketCap2!$E$1:$AR$1,0))</f>
        <v>46870278144</v>
      </c>
      <c r="K1858">
        <f t="shared" si="135"/>
        <v>24.570649583235085</v>
      </c>
      <c r="L1858">
        <f>INDEX('PB2'!$D$2:$AQ$224,MATCH(A1858,'PB2'!$B$2:$B$224,0),MATCH(G1858,'PB2'!$D$1:$AQ$1,0))</f>
        <v>1.4558409452438399</v>
      </c>
      <c r="M1858" s="16">
        <f t="shared" si="136"/>
        <v>0.68688822310359543</v>
      </c>
      <c r="N1858" s="6">
        <f>INDEX('ROA2'!$D$2:$AQ$224,MATCH(A1858,'ROA2'!$B$2:$B$224,0),MATCH(G1858,'ROA2'!$D$1:$AQ$1,0))</f>
        <v>0.85254800319671598</v>
      </c>
      <c r="O1858" s="6">
        <v>614647.00518400001</v>
      </c>
      <c r="P1858" s="28">
        <v>2.9388735033489176E-2</v>
      </c>
    </row>
    <row r="1859" spans="1:16" x14ac:dyDescent="0.3">
      <c r="A1859" t="s">
        <v>496</v>
      </c>
      <c r="B1859" t="e">
        <f>VLOOKUP(A1859,Sheet3!L:L,1,FALSE)</f>
        <v>#N/A</v>
      </c>
      <c r="C1859" t="str">
        <f>VLOOKUP(A1859,'ALL - prices'!B:C,2,FALSE)</f>
        <v>Canadian Imperial Bank of Comm</v>
      </c>
      <c r="D1859" t="str">
        <f>VLOOKUP(A1859,'ALL - prices'!B:I,8,FALSE)</f>
        <v>Financials</v>
      </c>
      <c r="E1859">
        <v>2019</v>
      </c>
      <c r="F1859" t="s">
        <v>680</v>
      </c>
      <c r="G1859" t="str">
        <f t="shared" si="134"/>
        <v>2019-Q2</v>
      </c>
      <c r="H1859" s="4">
        <f>INDEX('ALL - prices'!$J$3:$DY$219,MATCH('COMBINED DATA'!A1859,'ALL - prices'!$B$3:$B$219,0),MATCH('COMBINED DATA'!G1859,'ALL - prices'!$J$1:$DY$1,0))</f>
        <v>36.971299999999999</v>
      </c>
      <c r="I1859" s="14">
        <f t="shared" si="137"/>
        <v>4.3830666443902828</v>
      </c>
      <c r="J1859" s="15">
        <f>INDEX(MarketCap2!$E$2:$AR$224,MATCH(A1859,MarketCap2!$B$2:$B$224,0),MATCH(G1859,MarketCap2!$E$1:$AR$1,0))</f>
        <v>45791449088</v>
      </c>
      <c r="K1859">
        <f t="shared" si="135"/>
        <v>24.547363209500354</v>
      </c>
      <c r="L1859">
        <f>INDEX('PB2'!$D$2:$AQ$224,MATCH(A1859,'PB2'!$B$2:$B$224,0),MATCH(G1859,'PB2'!$D$1:$AQ$1,0))</f>
        <v>1.32123899459839</v>
      </c>
      <c r="M1859" s="16">
        <f t="shared" si="136"/>
        <v>0.75686533934306466</v>
      </c>
      <c r="N1859" s="6">
        <f>INDEX('ROA2'!$D$2:$AQ$224,MATCH(A1859,'ROA2'!$B$2:$B$224,0),MATCH(G1859,'ROA2'!$D$1:$AQ$1,0))</f>
        <v>0.841059029102325</v>
      </c>
      <c r="O1859" s="6">
        <v>634108.96895999997</v>
      </c>
      <c r="P1859" s="28">
        <v>3.1663643704200349E-2</v>
      </c>
    </row>
    <row r="1860" spans="1:16" x14ac:dyDescent="0.3">
      <c r="A1860" t="s">
        <v>496</v>
      </c>
      <c r="B1860" t="e">
        <f>VLOOKUP(A1860,Sheet3!L:L,1,FALSE)</f>
        <v>#N/A</v>
      </c>
      <c r="C1860" t="str">
        <f>VLOOKUP(A1860,'ALL - prices'!B:C,2,FALSE)</f>
        <v>Canadian Imperial Bank of Comm</v>
      </c>
      <c r="D1860" t="str">
        <f>VLOOKUP(A1860,'ALL - prices'!B:I,8,FALSE)</f>
        <v>Financials</v>
      </c>
      <c r="E1860">
        <v>2019</v>
      </c>
      <c r="F1860" t="s">
        <v>681</v>
      </c>
      <c r="G1860" t="str">
        <f t="shared" si="134"/>
        <v>2019-Q3</v>
      </c>
      <c r="H1860" s="4">
        <f>INDEX('ALL - prices'!$J$3:$DY$219,MATCH('COMBINED DATA'!A1860,'ALL - prices'!$B$3:$B$219,0),MATCH('COMBINED DATA'!G1860,'ALL - prices'!$J$1:$DY$1,0))</f>
        <v>39.761800000000001</v>
      </c>
      <c r="I1860" s="14">
        <f t="shared" si="137"/>
        <v>4.081972014439426</v>
      </c>
      <c r="J1860" s="15">
        <f>INDEX(MarketCap2!$E$2:$AR$224,MATCH(A1860,MarketCap2!$B$2:$B$224,0),MATCH(G1860,MarketCap2!$E$1:$AR$1,0))</f>
        <v>48631607296</v>
      </c>
      <c r="K1860">
        <f t="shared" si="135"/>
        <v>24.607539512347891</v>
      </c>
      <c r="L1860">
        <f>INDEX('PB2'!$D$2:$AQ$224,MATCH(A1860,'PB2'!$B$2:$B$224,0),MATCH(G1860,'PB2'!$D$1:$AQ$1,0))</f>
        <v>1.40617799758911</v>
      </c>
      <c r="M1860" s="16">
        <f t="shared" si="136"/>
        <v>0.71114752308349194</v>
      </c>
      <c r="N1860" s="6">
        <f>INDEX('ROA2'!$D$2:$AQ$224,MATCH(A1860,'ROA2'!$B$2:$B$224,0),MATCH(G1860,'ROA2'!$D$1:$AQ$1,0))</f>
        <v>0.83665502071380604</v>
      </c>
      <c r="O1860" s="6">
        <v>642522.02188799996</v>
      </c>
      <c r="P1860" s="28">
        <v>1.3267519211718785E-2</v>
      </c>
    </row>
    <row r="1861" spans="1:16" x14ac:dyDescent="0.3">
      <c r="A1861" t="s">
        <v>496</v>
      </c>
      <c r="B1861" t="e">
        <f>VLOOKUP(A1861,Sheet3!L:L,1,FALSE)</f>
        <v>#N/A</v>
      </c>
      <c r="C1861" t="str">
        <f>VLOOKUP(A1861,'ALL - prices'!B:C,2,FALSE)</f>
        <v>Canadian Imperial Bank of Comm</v>
      </c>
      <c r="D1861" t="str">
        <f>VLOOKUP(A1861,'ALL - prices'!B:I,8,FALSE)</f>
        <v>Financials</v>
      </c>
      <c r="E1861">
        <v>2019</v>
      </c>
      <c r="F1861" t="s">
        <v>682</v>
      </c>
      <c r="G1861" t="str">
        <f t="shared" si="134"/>
        <v>2019-Q4</v>
      </c>
      <c r="H1861" s="4">
        <f>INDEX('ALL - prices'!$J$3:$DY$219,MATCH('COMBINED DATA'!A1861,'ALL - prices'!$B$3:$B$219,0),MATCH('COMBINED DATA'!G1861,'ALL - prices'!$J$1:$DY$1,0))</f>
        <v>39.826999999999998</v>
      </c>
      <c r="I1861" s="14">
        <f t="shared" si="137"/>
        <v>5.0799548705344124</v>
      </c>
      <c r="J1861" s="15">
        <f>INDEX(MarketCap2!$E$2:$AR$224,MATCH(A1861,MarketCap2!$B$2:$B$224,0),MATCH(G1861,MarketCap2!$E$1:$AR$1,0))</f>
        <v>48146468864</v>
      </c>
      <c r="K1861">
        <f t="shared" si="135"/>
        <v>24.597513636343479</v>
      </c>
      <c r="L1861">
        <f>INDEX('PB2'!$D$2:$AQ$224,MATCH(A1861,'PB2'!$B$2:$B$224,0),MATCH(G1861,'PB2'!$D$1:$AQ$1,0))</f>
        <v>1.32607305049896</v>
      </c>
      <c r="M1861" s="16">
        <f t="shared" si="136"/>
        <v>0.75410626859789598</v>
      </c>
      <c r="N1861" s="6">
        <f>INDEX('ROA2'!$D$2:$AQ$224,MATCH(A1861,'ROA2'!$B$2:$B$224,0),MATCH(G1861,'ROA2'!$D$1:$AQ$1,0))</f>
        <v>0.81620699167251598</v>
      </c>
      <c r="O1861" s="6">
        <v>651604.00076800003</v>
      </c>
      <c r="P1861" s="28">
        <v>1.4134891210908839E-2</v>
      </c>
    </row>
    <row r="1862" spans="1:16" x14ac:dyDescent="0.3">
      <c r="A1862" t="s">
        <v>496</v>
      </c>
      <c r="B1862" t="e">
        <f>VLOOKUP(A1862,Sheet3!L:L,1,FALSE)</f>
        <v>#N/A</v>
      </c>
      <c r="C1862" t="str">
        <f>VLOOKUP(A1862,'ALL - prices'!B:C,2,FALSE)</f>
        <v>Canadian Imperial Bank of Comm</v>
      </c>
      <c r="D1862" t="str">
        <f>VLOOKUP(A1862,'ALL - prices'!B:I,8,FALSE)</f>
        <v>Financials</v>
      </c>
      <c r="E1862">
        <v>2020</v>
      </c>
      <c r="F1862" t="s">
        <v>679</v>
      </c>
      <c r="G1862" t="str">
        <f t="shared" si="134"/>
        <v>2020-Q1</v>
      </c>
      <c r="H1862" s="4">
        <f>INDEX('ALL - prices'!$J$3:$DY$219,MATCH('COMBINED DATA'!A1862,'ALL - prices'!$B$3:$B$219,0),MATCH('COMBINED DATA'!G1862,'ALL - prices'!$J$1:$DY$1,0))</f>
        <v>30.772500000000001</v>
      </c>
      <c r="I1862" s="14">
        <f t="shared" si="137"/>
        <v>6.0416872414362119</v>
      </c>
      <c r="J1862" s="15">
        <f>INDEX(MarketCap2!$E$2:$AR$224,MATCH(A1862,MarketCap2!$B$2:$B$224,0),MATCH(G1862,MarketCap2!$E$1:$AR$1,0))</f>
        <v>36501520384</v>
      </c>
      <c r="K1862">
        <f t="shared" si="135"/>
        <v>24.320619751023504</v>
      </c>
      <c r="L1862">
        <f>INDEX('PB2'!$D$2:$AQ$224,MATCH(A1862,'PB2'!$B$2:$B$224,0),MATCH(G1862,'PB2'!$D$1:$AQ$1,0))</f>
        <v>0.98578602075576804</v>
      </c>
      <c r="M1862" s="16">
        <f t="shared" si="136"/>
        <v>1.0144189296104387</v>
      </c>
      <c r="N1862" s="6">
        <f>INDEX('ROA2'!$D$2:$AQ$224,MATCH(A1862,'ROA2'!$B$2:$B$224,0),MATCH(G1862,'ROA2'!$D$1:$AQ$1,0))</f>
        <v>0.79625999927520796</v>
      </c>
      <c r="O1862" s="6">
        <v>672118.01395199995</v>
      </c>
      <c r="P1862" s="28">
        <v>3.148233153851341E-2</v>
      </c>
    </row>
    <row r="1863" spans="1:16" x14ac:dyDescent="0.3">
      <c r="A1863" t="s">
        <v>496</v>
      </c>
      <c r="B1863" t="e">
        <f>VLOOKUP(A1863,Sheet3!L:L,1,FALSE)</f>
        <v>#N/A</v>
      </c>
      <c r="C1863" t="str">
        <f>VLOOKUP(A1863,'ALL - prices'!B:C,2,FALSE)</f>
        <v>Canadian Imperial Bank of Comm</v>
      </c>
      <c r="D1863" t="str">
        <f>VLOOKUP(A1863,'ALL - prices'!B:I,8,FALSE)</f>
        <v>Financials</v>
      </c>
      <c r="E1863">
        <v>2020</v>
      </c>
      <c r="F1863" t="s">
        <v>680</v>
      </c>
      <c r="G1863" t="str">
        <f t="shared" si="134"/>
        <v>2020-Q2</v>
      </c>
      <c r="H1863" s="4">
        <f>INDEX('ALL - prices'!$J$3:$DY$219,MATCH('COMBINED DATA'!A1863,'ALL - prices'!$B$3:$B$219,0),MATCH('COMBINED DATA'!G1863,'ALL - prices'!$J$1:$DY$1,0))</f>
        <v>34.6678</v>
      </c>
      <c r="I1863" s="14">
        <f t="shared" si="137"/>
        <v>7.8440357788576787</v>
      </c>
      <c r="J1863" s="15">
        <f>INDEX(MarketCap2!$E$2:$AR$224,MATCH(A1863,MarketCap2!$B$2:$B$224,0),MATCH(G1863,MarketCap2!$E$1:$AR$1,0))</f>
        <v>40493268992</v>
      </c>
      <c r="K1863">
        <f t="shared" si="135"/>
        <v>24.424401599518138</v>
      </c>
      <c r="L1863">
        <f>INDEX('PB2'!$D$2:$AQ$224,MATCH(A1863,'PB2'!$B$2:$B$224,0),MATCH(G1863,'PB2'!$D$1:$AQ$1,0))</f>
        <v>1.1149319410324099</v>
      </c>
      <c r="M1863" s="16">
        <f t="shared" si="136"/>
        <v>0.89691573377475875</v>
      </c>
      <c r="N1863" s="6">
        <f>INDEX('ROA2'!$D$2:$AQ$224,MATCH(A1863,'ROA2'!$B$2:$B$224,0),MATCH(G1863,'ROA2'!$D$1:$AQ$1,0))</f>
        <v>0.60032498836517301</v>
      </c>
      <c r="O1863" s="6">
        <v>759135.99385600002</v>
      </c>
      <c r="P1863" s="28">
        <v>0.12946830481799071</v>
      </c>
    </row>
    <row r="1864" spans="1:16" x14ac:dyDescent="0.3">
      <c r="A1864" t="s">
        <v>496</v>
      </c>
      <c r="B1864" t="e">
        <f>VLOOKUP(A1864,Sheet3!L:L,1,FALSE)</f>
        <v>#N/A</v>
      </c>
      <c r="C1864" t="str">
        <f>VLOOKUP(A1864,'ALL - prices'!B:C,2,FALSE)</f>
        <v>Canadian Imperial Bank of Comm</v>
      </c>
      <c r="D1864" t="str">
        <f>VLOOKUP(A1864,'ALL - prices'!B:I,8,FALSE)</f>
        <v>Financials</v>
      </c>
      <c r="E1864">
        <v>2020</v>
      </c>
      <c r="F1864" t="s">
        <v>681</v>
      </c>
      <c r="G1864" t="str">
        <f t="shared" si="134"/>
        <v>2020-Q3</v>
      </c>
      <c r="H1864" s="4">
        <f>INDEX('ALL - prices'!$J$3:$DY$219,MATCH('COMBINED DATA'!A1864,'ALL - prices'!$B$3:$B$219,0),MATCH('COMBINED DATA'!G1864,'ALL - prices'!$J$1:$DY$1,0))</f>
        <v>38.500700000000002</v>
      </c>
      <c r="I1864" s="14">
        <f t="shared" si="137"/>
        <v>6.8787340736384168</v>
      </c>
      <c r="J1864" s="15">
        <f>INDEX(MarketCap2!$E$2:$AR$224,MATCH(A1864,MarketCap2!$B$2:$B$224,0),MATCH(G1864,MarketCap2!$E$1:$AR$1,0))</f>
        <v>44341059584</v>
      </c>
      <c r="K1864">
        <f t="shared" si="135"/>
        <v>24.515176937646526</v>
      </c>
      <c r="L1864">
        <f>INDEX('PB2'!$D$2:$AQ$224,MATCH(A1864,'PB2'!$B$2:$B$224,0),MATCH(G1864,'PB2'!$D$1:$AQ$1,0))</f>
        <v>1.18198394775391</v>
      </c>
      <c r="M1864" s="16">
        <f t="shared" si="136"/>
        <v>0.84603517831208375</v>
      </c>
      <c r="N1864" s="6">
        <f>INDEX('ROA2'!$D$2:$AQ$224,MATCH(A1864,'ROA2'!$B$2:$B$224,0),MATCH(G1864,'ROA2'!$D$1:$AQ$1,0))</f>
        <v>0.56127697229385398</v>
      </c>
      <c r="O1864" s="6">
        <v>768544.99737600004</v>
      </c>
      <c r="P1864" s="28">
        <v>1.239435831807603E-2</v>
      </c>
    </row>
    <row r="1865" spans="1:16" x14ac:dyDescent="0.3">
      <c r="A1865" t="s">
        <v>496</v>
      </c>
      <c r="B1865" t="e">
        <f>VLOOKUP(A1865,Sheet3!L:L,1,FALSE)</f>
        <v>#N/A</v>
      </c>
      <c r="C1865" t="str">
        <f>VLOOKUP(A1865,'ALL - prices'!B:C,2,FALSE)</f>
        <v>Canadian Imperial Bank of Comm</v>
      </c>
      <c r="D1865" t="str">
        <f>VLOOKUP(A1865,'ALL - prices'!B:I,8,FALSE)</f>
        <v>Financials</v>
      </c>
      <c r="E1865">
        <v>2020</v>
      </c>
      <c r="F1865" t="s">
        <v>682</v>
      </c>
      <c r="G1865" t="str">
        <f t="shared" si="134"/>
        <v>2020-Q4</v>
      </c>
      <c r="H1865" s="4">
        <f>INDEX('ALL - prices'!$J$3:$DY$219,MATCH('COMBINED DATA'!A1865,'ALL - prices'!$B$3:$B$219,0),MATCH('COMBINED DATA'!G1865,'ALL - prices'!$J$1:$DY$1,0))</f>
        <v>42.6098</v>
      </c>
      <c r="I1865" s="14">
        <f t="shared" si="137"/>
        <v>4.8794843624437734</v>
      </c>
      <c r="J1865" s="15">
        <f>INDEX(MarketCap2!$E$2:$AR$224,MATCH(A1865,MarketCap2!$B$2:$B$224,0),MATCH(G1865,MarketCap2!$E$1:$AR$1,0))</f>
        <v>48591077376</v>
      </c>
      <c r="K1865">
        <f t="shared" si="135"/>
        <v>24.606705757911165</v>
      </c>
      <c r="L1865">
        <f>INDEX('PB2'!$D$2:$AQ$224,MATCH(A1865,'PB2'!$B$2:$B$224,0),MATCH(G1865,'PB2'!$D$1:$AQ$1,0))</f>
        <v>1.27843105792999</v>
      </c>
      <c r="M1865" s="16">
        <f t="shared" si="136"/>
        <v>0.78220878145684292</v>
      </c>
      <c r="N1865" s="6">
        <f>INDEX('ROA2'!$D$2:$AQ$224,MATCH(A1865,'ROA2'!$B$2:$B$224,0),MATCH(G1865,'ROA2'!$D$1:$AQ$1,0))</f>
        <v>0.53336900472641002</v>
      </c>
      <c r="O1865" s="6">
        <v>769550.97497600003</v>
      </c>
      <c r="P1865" s="28">
        <v>1.3089378025159704E-3</v>
      </c>
    </row>
    <row r="1866" spans="1:16" x14ac:dyDescent="0.3">
      <c r="A1866" t="s">
        <v>496</v>
      </c>
      <c r="B1866" t="e">
        <f>VLOOKUP(A1866,Sheet3!L:L,1,FALSE)</f>
        <v>#N/A</v>
      </c>
      <c r="C1866" t="str">
        <f>VLOOKUP(A1866,'ALL - prices'!B:C,2,FALSE)</f>
        <v>Canadian Imperial Bank of Comm</v>
      </c>
      <c r="D1866" t="str">
        <f>VLOOKUP(A1866,'ALL - prices'!B:I,8,FALSE)</f>
        <v>Financials</v>
      </c>
      <c r="E1866">
        <v>2021</v>
      </c>
      <c r="F1866" t="s">
        <v>679</v>
      </c>
      <c r="G1866" t="str">
        <f t="shared" si="134"/>
        <v>2021-Q1</v>
      </c>
      <c r="H1866" s="4">
        <f>INDEX('ALL - prices'!$J$3:$DY$219,MATCH('COMBINED DATA'!A1866,'ALL - prices'!$B$3:$B$219,0),MATCH('COMBINED DATA'!G1866,'ALL - prices'!$J$1:$DY$1,0))</f>
        <v>48.7879</v>
      </c>
      <c r="I1866" s="14">
        <f t="shared" si="137"/>
        <v>2.9046747590450375</v>
      </c>
      <c r="J1866" s="15">
        <f>INDEX(MarketCap2!$E$2:$AR$224,MATCH(A1866,MarketCap2!$B$2:$B$224,0),MATCH(G1866,MarketCap2!$E$1:$AR$1,0))</f>
        <v>55143206912</v>
      </c>
      <c r="K1866">
        <f t="shared" si="135"/>
        <v>24.733199400299544</v>
      </c>
      <c r="L1866">
        <f>INDEX('PB2'!$D$2:$AQ$224,MATCH(A1866,'PB2'!$B$2:$B$224,0),MATCH(G1866,'PB2'!$D$1:$AQ$1,0))</f>
        <v>1.4738689661026001</v>
      </c>
      <c r="M1866" s="16">
        <f t="shared" si="136"/>
        <v>0.67848636683377128</v>
      </c>
      <c r="N1866" s="6">
        <f>INDEX('ROA2'!$D$2:$AQ$224,MATCH(A1866,'ROA2'!$B$2:$B$224,0),MATCH(G1866,'ROA2'!$D$1:$AQ$1,0))</f>
        <v>0.57813400030136097</v>
      </c>
      <c r="O1866" s="6">
        <v>782907.99820799998</v>
      </c>
      <c r="P1866" s="28">
        <v>1.7356905086653308E-2</v>
      </c>
    </row>
    <row r="1867" spans="1:16" x14ac:dyDescent="0.3">
      <c r="A1867" t="s">
        <v>496</v>
      </c>
      <c r="B1867" t="e">
        <f>VLOOKUP(A1867,Sheet3!L:L,1,FALSE)</f>
        <v>#N/A</v>
      </c>
      <c r="C1867" t="str">
        <f>VLOOKUP(A1867,'ALL - prices'!B:C,2,FALSE)</f>
        <v>Canadian Imperial Bank of Comm</v>
      </c>
      <c r="D1867" t="str">
        <f>VLOOKUP(A1867,'ALL - prices'!B:I,8,FALSE)</f>
        <v>Financials</v>
      </c>
      <c r="E1867">
        <v>2021</v>
      </c>
      <c r="F1867" t="s">
        <v>680</v>
      </c>
      <c r="G1867" t="str">
        <f t="shared" si="134"/>
        <v>2021-Q2</v>
      </c>
      <c r="H1867" s="4">
        <f>INDEX('ALL - prices'!$J$3:$DY$219,MATCH('COMBINED DATA'!A1867,'ALL - prices'!$B$3:$B$219,0),MATCH('COMBINED DATA'!G1867,'ALL - prices'!$J$1:$DY$1,0))</f>
        <v>56.513599999999997</v>
      </c>
      <c r="I1867" s="14">
        <f t="shared" si="137"/>
        <v>4.4829164959878529</v>
      </c>
      <c r="J1867" s="15">
        <f>INDEX(MarketCap2!$E$2:$AR$224,MATCH(A1867,MarketCap2!$B$2:$B$224,0),MATCH(G1867,MarketCap2!$E$1:$AR$1,0))</f>
        <v>63370412032</v>
      </c>
      <c r="K1867">
        <f t="shared" si="135"/>
        <v>24.872262902264801</v>
      </c>
      <c r="L1867">
        <f>INDEX('PB2'!$D$2:$AQ$224,MATCH(A1867,'PB2'!$B$2:$B$224,0),MATCH(G1867,'PB2'!$D$1:$AQ$1,0))</f>
        <v>1.6108690500259399</v>
      </c>
      <c r="M1867" s="16">
        <f t="shared" si="136"/>
        <v>0.62078292458589168</v>
      </c>
      <c r="N1867" s="6">
        <f>INDEX('ROA2'!$D$2:$AQ$224,MATCH(A1867,'ROA2'!$B$2:$B$224,0),MATCH(G1867,'ROA2'!$D$1:$AQ$1,0))</f>
        <v>0.70725697278976396</v>
      </c>
      <c r="O1867" s="6">
        <v>782877.98271999997</v>
      </c>
      <c r="P1867" s="28">
        <v>-3.8338461311810682E-5</v>
      </c>
    </row>
    <row r="1868" spans="1:16" x14ac:dyDescent="0.3">
      <c r="A1868" t="s">
        <v>496</v>
      </c>
      <c r="B1868" t="e">
        <f>VLOOKUP(A1868,Sheet3!L:L,1,FALSE)</f>
        <v>#N/A</v>
      </c>
      <c r="C1868" t="str">
        <f>VLOOKUP(A1868,'ALL - prices'!B:C,2,FALSE)</f>
        <v>Canadian Imperial Bank of Comm</v>
      </c>
      <c r="D1868" t="str">
        <f>VLOOKUP(A1868,'ALL - prices'!B:I,8,FALSE)</f>
        <v>Financials</v>
      </c>
      <c r="E1868">
        <v>2021</v>
      </c>
      <c r="F1868" t="s">
        <v>681</v>
      </c>
      <c r="G1868" t="str">
        <f t="shared" si="134"/>
        <v>2021-Q3</v>
      </c>
      <c r="H1868" s="4">
        <f>INDEX('ALL - prices'!$J$3:$DY$219,MATCH('COMBINED DATA'!A1868,'ALL - prices'!$B$3:$B$219,0),MATCH('COMBINED DATA'!G1868,'ALL - prices'!$J$1:$DY$1,0))</f>
        <v>57.040599999999998</v>
      </c>
      <c r="I1868" s="14">
        <f t="shared" si="137"/>
        <v>5.6837509236858725</v>
      </c>
      <c r="J1868" s="15">
        <f>INDEX(MarketCap2!$E$2:$AR$224,MATCH(A1868,MarketCap2!$B$2:$B$224,0),MATCH(G1868,MarketCap2!$E$1:$AR$1,0))</f>
        <v>63495675904</v>
      </c>
      <c r="K1868">
        <f t="shared" si="135"/>
        <v>24.874237644526421</v>
      </c>
      <c r="L1868">
        <f>INDEX('PB2'!$D$2:$AQ$224,MATCH(A1868,'PB2'!$B$2:$B$224,0),MATCH(G1868,'PB2'!$D$1:$AQ$1,0))</f>
        <v>1.6377739906311</v>
      </c>
      <c r="M1868" s="16">
        <f t="shared" si="136"/>
        <v>0.61058485830188325</v>
      </c>
      <c r="N1868" s="6">
        <f>INDEX('ROA2'!$D$2:$AQ$224,MATCH(A1868,'ROA2'!$B$2:$B$224,0),MATCH(G1868,'ROA2'!$D$1:$AQ$1,0))</f>
        <v>0.76310902833938599</v>
      </c>
      <c r="O1868" s="6">
        <v>806066.97881600005</v>
      </c>
      <c r="P1868" s="28">
        <v>2.9620191917306391E-2</v>
      </c>
    </row>
    <row r="1869" spans="1:16" x14ac:dyDescent="0.3">
      <c r="A1869" t="s">
        <v>496</v>
      </c>
      <c r="B1869" t="e">
        <f>VLOOKUP(A1869,Sheet3!L:L,1,FALSE)</f>
        <v>#N/A</v>
      </c>
      <c r="C1869" t="str">
        <f>VLOOKUP(A1869,'ALL - prices'!B:C,2,FALSE)</f>
        <v>Canadian Imperial Bank of Comm</v>
      </c>
      <c r="D1869" t="str">
        <f>VLOOKUP(A1869,'ALL - prices'!B:I,8,FALSE)</f>
        <v>Financials</v>
      </c>
      <c r="E1869">
        <v>2021</v>
      </c>
      <c r="F1869" t="s">
        <v>682</v>
      </c>
      <c r="G1869" t="str">
        <f t="shared" si="134"/>
        <v>2021-Q4</v>
      </c>
      <c r="H1869" s="4">
        <f>INDEX('ALL - prices'!$J$3:$DY$219,MATCH('COMBINED DATA'!A1869,'ALL - prices'!$B$3:$B$219,0),MATCH('COMBINED DATA'!G1869,'ALL - prices'!$J$1:$DY$1,0))</f>
        <v>60.304099999999998</v>
      </c>
      <c r="I1869" s="14">
        <f t="shared" si="137"/>
        <v>6.5865400955281563</v>
      </c>
      <c r="J1869" s="15">
        <f>INDEX(MarketCap2!$E$2:$AR$224,MATCH(A1869,MarketCap2!$B$2:$B$224,0),MATCH(G1869,MarketCap2!$E$1:$AR$1,0))</f>
        <v>66495729664</v>
      </c>
      <c r="K1869">
        <f t="shared" si="135"/>
        <v>24.920403566967362</v>
      </c>
      <c r="L1869">
        <f>INDEX('PB2'!$D$2:$AQ$224,MATCH(A1869,'PB2'!$B$2:$B$224,0),MATCH(G1869,'PB2'!$D$1:$AQ$1,0))</f>
        <v>1.6826980113983101</v>
      </c>
      <c r="M1869" s="16">
        <f t="shared" si="136"/>
        <v>0.5942836998832649</v>
      </c>
      <c r="N1869" s="6">
        <f>INDEX('ROA2'!$D$2:$AQ$224,MATCH(A1869,'ROA2'!$B$2:$B$224,0),MATCH(G1869,'ROA2'!$D$1:$AQ$1,0))</f>
        <v>0.80000799894332897</v>
      </c>
      <c r="O1869" s="6">
        <v>837682.98700800003</v>
      </c>
      <c r="P1869" s="28">
        <v>3.9222557210369151E-2</v>
      </c>
    </row>
    <row r="1870" spans="1:16" x14ac:dyDescent="0.3">
      <c r="A1870" t="s">
        <v>496</v>
      </c>
      <c r="B1870" t="e">
        <f>VLOOKUP(A1870,Sheet3!L:L,1,FALSE)</f>
        <v>#N/A</v>
      </c>
      <c r="C1870" t="str">
        <f>VLOOKUP(A1870,'ALL - prices'!B:C,2,FALSE)</f>
        <v>Canadian Imperial Bank of Comm</v>
      </c>
      <c r="D1870" t="str">
        <f>VLOOKUP(A1870,'ALL - prices'!B:I,8,FALSE)</f>
        <v>Financials</v>
      </c>
      <c r="E1870">
        <v>2022</v>
      </c>
      <c r="F1870" t="s">
        <v>679</v>
      </c>
      <c r="G1870" t="str">
        <f t="shared" si="134"/>
        <v>2022-Q1</v>
      </c>
      <c r="H1870" s="4">
        <f>INDEX('ALL - prices'!$J$3:$DY$219,MATCH('COMBINED DATA'!A1870,'ALL - prices'!$B$3:$B$219,0),MATCH('COMBINED DATA'!G1870,'ALL - prices'!$J$1:$DY$1,0))</f>
        <v>62.696800000000003</v>
      </c>
      <c r="I1870" s="14">
        <f t="shared" si="137"/>
        <v>2.22082464019562</v>
      </c>
      <c r="J1870" s="15">
        <f>INDEX(MarketCap2!$E$2:$AR$224,MATCH(A1870,MarketCap2!$B$2:$B$224,0),MATCH(G1870,MarketCap2!$E$1:$AR$1,0))</f>
        <v>68451348480</v>
      </c>
      <c r="K1870">
        <f t="shared" si="135"/>
        <v>24.94938908870596</v>
      </c>
      <c r="L1870">
        <f>INDEX('PB2'!$D$2:$AQ$224,MATCH(A1870,'PB2'!$B$2:$B$224,0),MATCH(G1870,'PB2'!$D$1:$AQ$1,0))</f>
        <v>1.4767329692840601</v>
      </c>
      <c r="M1870" s="16">
        <f t="shared" si="136"/>
        <v>0.67717049784891947</v>
      </c>
      <c r="N1870" s="6">
        <f>INDEX('ROA2'!$D$2:$AQ$224,MATCH(A1870,'ROA2'!$B$2:$B$224,0),MATCH(G1870,'ROA2'!$D$1:$AQ$1,0))</f>
        <v>0.81139701604843095</v>
      </c>
      <c r="O1870" s="6">
        <v>861663.98566400004</v>
      </c>
      <c r="P1870" s="28">
        <v>2.8627773307960219E-2</v>
      </c>
    </row>
    <row r="1871" spans="1:16" x14ac:dyDescent="0.3">
      <c r="A1871" t="s">
        <v>496</v>
      </c>
      <c r="B1871" t="e">
        <f>VLOOKUP(A1871,Sheet3!L:L,1,FALSE)</f>
        <v>#N/A</v>
      </c>
      <c r="C1871" t="str">
        <f>VLOOKUP(A1871,'ALL - prices'!B:C,2,FALSE)</f>
        <v>Canadian Imperial Bank of Comm</v>
      </c>
      <c r="D1871" t="str">
        <f>VLOOKUP(A1871,'ALL - prices'!B:I,8,FALSE)</f>
        <v>Financials</v>
      </c>
      <c r="E1871">
        <v>2022</v>
      </c>
      <c r="F1871" t="s">
        <v>680</v>
      </c>
      <c r="G1871" t="str">
        <f t="shared" si="134"/>
        <v>2022-Q2</v>
      </c>
      <c r="H1871" s="4">
        <f>INDEX('ALL - prices'!$J$3:$DY$219,MATCH('COMBINED DATA'!A1871,'ALL - prices'!$B$3:$B$219,0),MATCH('COMBINED DATA'!G1871,'ALL - prices'!$J$1:$DY$1,0))</f>
        <v>52.3399</v>
      </c>
      <c r="I1871" s="14">
        <f t="shared" si="137"/>
        <v>1.7514514254849711</v>
      </c>
      <c r="J1871" s="15">
        <f>INDEX(MarketCap2!$E$2:$AR$224,MATCH(A1871,MarketCap2!$B$2:$B$224,0),MATCH(G1871,MarketCap2!$E$1:$AR$1,0))</f>
        <v>56463847424</v>
      </c>
      <c r="K1871">
        <f t="shared" si="135"/>
        <v>24.756866401693753</v>
      </c>
      <c r="L1871">
        <f>INDEX('PB2'!$D$2:$AQ$224,MATCH(A1871,'PB2'!$B$2:$B$224,0),MATCH(G1871,'PB2'!$D$1:$AQ$1,0))</f>
        <v>1.32117903232575</v>
      </c>
      <c r="M1871" s="16">
        <f t="shared" si="136"/>
        <v>0.75689968999859203</v>
      </c>
      <c r="N1871" s="6">
        <f>INDEX('ROA2'!$D$2:$AQ$224,MATCH(A1871,'ROA2'!$B$2:$B$224,0),MATCH(G1871,'ROA2'!$D$1:$AQ$1,0))</f>
        <v>0.78030997514724698</v>
      </c>
      <c r="O1871" s="6">
        <v>894148.01817599998</v>
      </c>
      <c r="P1871" s="28">
        <v>3.7699187911361627E-2</v>
      </c>
    </row>
    <row r="1872" spans="1:16" x14ac:dyDescent="0.3">
      <c r="A1872" t="s">
        <v>496</v>
      </c>
      <c r="B1872" t="e">
        <f>VLOOKUP(A1872,Sheet3!L:L,1,FALSE)</f>
        <v>#N/A</v>
      </c>
      <c r="C1872" t="str">
        <f>VLOOKUP(A1872,'ALL - prices'!B:C,2,FALSE)</f>
        <v>Canadian Imperial Bank of Comm</v>
      </c>
      <c r="D1872" t="str">
        <f>VLOOKUP(A1872,'ALL - prices'!B:I,8,FALSE)</f>
        <v>Financials</v>
      </c>
      <c r="E1872">
        <v>2022</v>
      </c>
      <c r="F1872" t="s">
        <v>681</v>
      </c>
      <c r="G1872" t="str">
        <f t="shared" si="134"/>
        <v>2022-Q3</v>
      </c>
      <c r="H1872" s="4">
        <f>INDEX('ALL - prices'!$J$3:$DY$219,MATCH('COMBINED DATA'!A1872,'ALL - prices'!$B$3:$B$219,0),MATCH('COMBINED DATA'!G1872,'ALL - prices'!$J$1:$DY$1,0))</f>
        <v>51.3187</v>
      </c>
      <c r="I1872" s="14">
        <f t="shared" si="137"/>
        <v>1.6404048585638871</v>
      </c>
      <c r="J1872" s="15">
        <f>INDEX(MarketCap2!$E$2:$AR$224,MATCH(A1872,MarketCap2!$B$2:$B$224,0),MATCH(G1872,MarketCap2!$E$1:$AR$1,0))</f>
        <v>54709334016</v>
      </c>
      <c r="K1872">
        <f t="shared" si="135"/>
        <v>24.725300171963227</v>
      </c>
      <c r="L1872">
        <f>INDEX('PB2'!$D$2:$AQ$224,MATCH(A1872,'PB2'!$B$2:$B$224,0),MATCH(G1872,'PB2'!$D$1:$AQ$1,0))</f>
        <v>1.23853600025177</v>
      </c>
      <c r="M1872" s="16">
        <f t="shared" si="136"/>
        <v>0.80740487139390349</v>
      </c>
      <c r="N1872" s="6">
        <f>INDEX('ROA2'!$D$2:$AQ$224,MATCH(A1872,'ROA2'!$B$2:$B$224,0),MATCH(G1872,'ROA2'!$D$1:$AQ$1,0))</f>
        <v>0.76083898544311501</v>
      </c>
      <c r="O1872" s="6">
        <v>896789.97094399994</v>
      </c>
      <c r="P1872" s="28">
        <v>2.9547152309182096E-3</v>
      </c>
    </row>
    <row r="1873" spans="1:16" x14ac:dyDescent="0.3">
      <c r="A1873" t="s">
        <v>496</v>
      </c>
      <c r="B1873" t="e">
        <f>VLOOKUP(A1873,Sheet3!L:L,1,FALSE)</f>
        <v>#N/A</v>
      </c>
      <c r="C1873" t="str">
        <f>VLOOKUP(A1873,'ALL - prices'!B:C,2,FALSE)</f>
        <v>Canadian Imperial Bank of Comm</v>
      </c>
      <c r="D1873" t="str">
        <f>VLOOKUP(A1873,'ALL - prices'!B:I,8,FALSE)</f>
        <v>Financials</v>
      </c>
      <c r="E1873">
        <v>2022</v>
      </c>
      <c r="F1873" t="s">
        <v>682</v>
      </c>
      <c r="G1873" t="str">
        <f t="shared" si="134"/>
        <v>2022-Q4</v>
      </c>
      <c r="H1873" s="4">
        <f>INDEX('ALL - prices'!$J$3:$DY$219,MATCH('COMBINED DATA'!A1873,'ALL - prices'!$B$3:$B$219,0),MATCH('COMBINED DATA'!G1873,'ALL - prices'!$J$1:$DY$1,0))</f>
        <v>47.214399999999998</v>
      </c>
      <c r="I1873" s="14">
        <f t="shared" si="137"/>
        <v>4.7954717455637246</v>
      </c>
      <c r="J1873" s="15">
        <f>INDEX(MarketCap2!$E$2:$AR$224,MATCH(A1873,MarketCap2!$B$2:$B$224,0),MATCH(G1873,MarketCap2!$E$1:$AR$1,0))</f>
        <v>49639108608</v>
      </c>
      <c r="K1873">
        <f t="shared" si="135"/>
        <v>24.628044839990242</v>
      </c>
      <c r="L1873">
        <f>INDEX('PB2'!$D$2:$AQ$224,MATCH(A1873,'PB2'!$B$2:$B$224,0),MATCH(G1873,'PB2'!$D$1:$AQ$1,0))</f>
        <v>1.2365419864654501</v>
      </c>
      <c r="M1873" s="16">
        <f t="shared" si="136"/>
        <v>0.80870687040592515</v>
      </c>
      <c r="N1873" s="6">
        <f>INDEX('ROA2'!$D$2:$AQ$224,MATCH(A1873,'ROA2'!$B$2:$B$224,0),MATCH(G1873,'ROA2'!$D$1:$AQ$1,0))</f>
        <v>0.69837397336959794</v>
      </c>
      <c r="O1873" s="6">
        <v>943597.02732800005</v>
      </c>
      <c r="P1873" s="28">
        <v>5.2194000714268669E-2</v>
      </c>
    </row>
    <row r="1874" spans="1:16" x14ac:dyDescent="0.3">
      <c r="A1874" t="s">
        <v>496</v>
      </c>
      <c r="B1874" t="e">
        <f>VLOOKUP(A1874,Sheet3!L:L,1,FALSE)</f>
        <v>#N/A</v>
      </c>
      <c r="C1874" t="str">
        <f>VLOOKUP(A1874,'ALL - prices'!B:C,2,FALSE)</f>
        <v>Canadian Imperial Bank of Comm</v>
      </c>
      <c r="D1874" t="str">
        <f>VLOOKUP(A1874,'ALL - prices'!B:I,8,FALSE)</f>
        <v>Financials</v>
      </c>
      <c r="E1874">
        <v>2023</v>
      </c>
      <c r="F1874" t="s">
        <v>679</v>
      </c>
      <c r="G1874" t="str">
        <f t="shared" si="134"/>
        <v>2023-Q1</v>
      </c>
      <c r="H1874" s="4">
        <f>INDEX('ALL - prices'!$J$3:$DY$219,MATCH('COMBINED DATA'!A1874,'ALL - prices'!$B$3:$B$219,0),MATCH('COMBINED DATA'!G1874,'ALL - prices'!$J$1:$DY$1,0))</f>
        <v>49.971499999999999</v>
      </c>
      <c r="I1874" s="14">
        <f t="shared" si="137"/>
        <v>7.5090851484496524</v>
      </c>
      <c r="J1874" s="15">
        <f>INDEX(MarketCap2!$E$2:$AR$224,MATCH(A1874,MarketCap2!$B$2:$B$224,0),MATCH(G1874,MarketCap2!$E$1:$AR$1,0))</f>
        <v>52069433344</v>
      </c>
      <c r="K1874">
        <f t="shared" si="135"/>
        <v>24.675843921480862</v>
      </c>
      <c r="L1874">
        <f>INDEX('PB2'!$D$2:$AQ$224,MATCH(A1874,'PB2'!$B$2:$B$224,0),MATCH(G1874,'PB2'!$D$1:$AQ$1,0))</f>
        <v>1.12430000305176</v>
      </c>
      <c r="M1874" s="16">
        <f t="shared" si="136"/>
        <v>0.88944231725129896</v>
      </c>
      <c r="N1874" s="6">
        <f>INDEX('ROA2'!$D$2:$AQ$224,MATCH(A1874,'ROA2'!$B$2:$B$224,0),MATCH(G1874,'ROA2'!$D$1:$AQ$1,0))</f>
        <v>0.53586602210998502</v>
      </c>
      <c r="O1874" s="6">
        <v>921990.98777600005</v>
      </c>
      <c r="P1874" s="28">
        <v>-2.2897528209878105E-2</v>
      </c>
    </row>
    <row r="1875" spans="1:16" x14ac:dyDescent="0.3">
      <c r="A1875" t="s">
        <v>496</v>
      </c>
      <c r="B1875" t="e">
        <f>VLOOKUP(A1875,Sheet3!L:L,1,FALSE)</f>
        <v>#N/A</v>
      </c>
      <c r="C1875" t="str">
        <f>VLOOKUP(A1875,'ALL - prices'!B:C,2,FALSE)</f>
        <v>Canadian Imperial Bank of Comm</v>
      </c>
      <c r="D1875" t="str">
        <f>VLOOKUP(A1875,'ALL - prices'!B:I,8,FALSE)</f>
        <v>Financials</v>
      </c>
      <c r="E1875">
        <v>2023</v>
      </c>
      <c r="F1875" t="s">
        <v>680</v>
      </c>
      <c r="G1875" t="str">
        <f t="shared" si="134"/>
        <v>2023-Q2</v>
      </c>
      <c r="H1875" s="4">
        <f>INDEX('ALL - prices'!$J$3:$DY$219,MATCH('COMBINED DATA'!A1875,'ALL - prices'!$B$3:$B$219,0),MATCH('COMBINED DATA'!G1875,'ALL - prices'!$J$1:$DY$1,0))</f>
        <v>50.275100000000002</v>
      </c>
      <c r="I1875" s="14">
        <f t="shared" si="137"/>
        <v>7.2229042785203301</v>
      </c>
      <c r="J1875" s="15">
        <f>INDEX(MarketCap2!$E$2:$AR$224,MATCH(A1875,MarketCap2!$B$2:$B$224,0),MATCH(G1875,MarketCap2!$E$1:$AR$1,0))</f>
        <v>51926261760</v>
      </c>
      <c r="K1875">
        <f t="shared" si="135"/>
        <v>24.673090506076331</v>
      </c>
      <c r="L1875">
        <f>INDEX('PB2'!$D$2:$AQ$224,MATCH(A1875,'PB2'!$B$2:$B$224,0),MATCH(G1875,'PB2'!$D$1:$AQ$1,0))</f>
        <v>1.1603870391845701</v>
      </c>
      <c r="M1875" s="16">
        <f t="shared" si="136"/>
        <v>0.86178142829199678</v>
      </c>
      <c r="N1875" s="6">
        <f>INDEX('ROA2'!$D$2:$AQ$224,MATCH(A1875,'ROA2'!$B$2:$B$224,0),MATCH(G1875,'ROA2'!$D$1:$AQ$1,0))</f>
        <v>0.53985297679901101</v>
      </c>
      <c r="O1875" s="6">
        <v>935239.02463999996</v>
      </c>
      <c r="P1875" s="28">
        <v>1.4368943991477007E-2</v>
      </c>
    </row>
    <row r="1876" spans="1:16" x14ac:dyDescent="0.3">
      <c r="A1876" t="s">
        <v>496</v>
      </c>
      <c r="B1876" t="e">
        <f>VLOOKUP(A1876,Sheet3!L:L,1,FALSE)</f>
        <v>#N/A</v>
      </c>
      <c r="C1876" t="str">
        <f>VLOOKUP(A1876,'ALL - prices'!B:C,2,FALSE)</f>
        <v>Canadian Imperial Bank of Comm</v>
      </c>
      <c r="D1876" t="str">
        <f>VLOOKUP(A1876,'ALL - prices'!B:I,8,FALSE)</f>
        <v>Financials</v>
      </c>
      <c r="E1876">
        <v>2023</v>
      </c>
      <c r="F1876" t="s">
        <v>681</v>
      </c>
      <c r="G1876" t="str">
        <f t="shared" si="134"/>
        <v>2023-Q3</v>
      </c>
      <c r="H1876" s="4">
        <f>INDEX('ALL - prices'!$J$3:$DY$219,MATCH('COMBINED DATA'!A1876,'ALL - prices'!$B$3:$B$219,0),MATCH('COMBINED DATA'!G1876,'ALL - prices'!$J$1:$DY$1,0))</f>
        <v>47.370199999999997</v>
      </c>
      <c r="I1876" s="14">
        <f t="shared" si="137"/>
        <v>9.1597994828853757</v>
      </c>
      <c r="J1876" s="15">
        <f>INDEX(MarketCap2!$E$2:$AR$224,MATCH(A1876,MarketCap2!$B$2:$B$224,0),MATCH(G1876,MarketCap2!$E$1:$AR$1,0))</f>
        <v>48461455360</v>
      </c>
      <c r="K1876">
        <f t="shared" si="135"/>
        <v>24.604034584075333</v>
      </c>
      <c r="L1876">
        <f>INDEX('PB2'!$D$2:$AQ$224,MATCH(A1876,'PB2'!$B$2:$B$224,0),MATCH(G1876,'PB2'!$D$1:$AQ$1,0))</f>
        <v>0.94860601425170898</v>
      </c>
      <c r="M1876" s="16">
        <f t="shared" si="136"/>
        <v>1.0541784312730003</v>
      </c>
      <c r="N1876" s="6">
        <f>INDEX('ROA2'!$D$2:$AQ$224,MATCH(A1876,'ROA2'!$B$2:$B$224,0),MATCH(G1876,'ROA2'!$D$1:$AQ$1,0))</f>
        <v>0.51071000099182096</v>
      </c>
      <c r="O1876" s="6">
        <v>943000.97740800004</v>
      </c>
      <c r="P1876" s="28">
        <v>8.2994320847420491E-3</v>
      </c>
    </row>
    <row r="1877" spans="1:16" x14ac:dyDescent="0.3">
      <c r="A1877" t="s">
        <v>496</v>
      </c>
      <c r="B1877" t="e">
        <f>VLOOKUP(A1877,Sheet3!L:L,1,FALSE)</f>
        <v>#N/A</v>
      </c>
      <c r="C1877" t="str">
        <f>VLOOKUP(A1877,'ALL - prices'!B:C,2,FALSE)</f>
        <v>Canadian Imperial Bank of Comm</v>
      </c>
      <c r="D1877" t="str">
        <f>VLOOKUP(A1877,'ALL - prices'!B:I,8,FALSE)</f>
        <v>Financials</v>
      </c>
      <c r="E1877">
        <v>2023</v>
      </c>
      <c r="F1877" t="s">
        <v>682</v>
      </c>
      <c r="G1877" t="str">
        <f t="shared" si="134"/>
        <v>2023-Q4</v>
      </c>
      <c r="H1877" s="4">
        <f>INDEX('ALL - prices'!$J$3:$DY$219,MATCH('COMBINED DATA'!A1877,'ALL - prices'!$B$3:$B$219,0),MATCH('COMBINED DATA'!G1877,'ALL - prices'!$J$1:$DY$1,0))</f>
        <v>58.435299999999998</v>
      </c>
      <c r="I1877" s="14">
        <f t="shared" si="137"/>
        <v>12.482333748275375</v>
      </c>
      <c r="J1877" s="15">
        <f>INDEX(MarketCap2!$E$2:$AR$224,MATCH(A1877,MarketCap2!$B$2:$B$224,0),MATCH(G1877,MarketCap2!$E$1:$AR$1,0))</f>
        <v>59375538176</v>
      </c>
      <c r="K1877">
        <f t="shared" si="135"/>
        <v>24.807148163276981</v>
      </c>
      <c r="L1877">
        <f>INDEX('PB2'!$D$2:$AQ$224,MATCH(A1877,'PB2'!$B$2:$B$224,0),MATCH(G1877,'PB2'!$D$1:$AQ$1,0))</f>
        <v>1.1582330465316799</v>
      </c>
      <c r="M1877" s="16">
        <f t="shared" si="136"/>
        <v>0.86338410304773505</v>
      </c>
      <c r="N1877" s="6">
        <f>INDEX('ROA2'!$D$2:$AQ$224,MATCH(A1877,'ROA2'!$B$2:$B$224,0),MATCH(G1877,'ROA2'!$D$1:$AQ$1,0))</f>
        <v>0.52050602436065696</v>
      </c>
      <c r="O1877" s="6">
        <v>975690.006528</v>
      </c>
      <c r="P1877" s="28">
        <v>3.4664894208117754E-2</v>
      </c>
    </row>
    <row r="1878" spans="1:16" x14ac:dyDescent="0.3">
      <c r="A1878" t="s">
        <v>496</v>
      </c>
      <c r="B1878" t="e">
        <f>VLOOKUP(A1878,Sheet3!L:L,1,FALSE)</f>
        <v>#N/A</v>
      </c>
      <c r="C1878" t="str">
        <f>VLOOKUP(A1878,'ALL - prices'!B:C,2,FALSE)</f>
        <v>Canadian Imperial Bank of Comm</v>
      </c>
      <c r="D1878" t="str">
        <f>VLOOKUP(A1878,'ALL - prices'!B:I,8,FALSE)</f>
        <v>Financials</v>
      </c>
      <c r="E1878" s="18">
        <v>2024</v>
      </c>
      <c r="F1878" t="s">
        <v>679</v>
      </c>
      <c r="G1878" t="str">
        <f t="shared" si="134"/>
        <v>2024-Q1</v>
      </c>
      <c r="H1878" s="4">
        <f>INDEX('ALL - prices'!$J$3:$DY$219,MATCH('COMBINED DATA'!A1878,'ALL - prices'!$B$3:$B$219,0),MATCH('COMBINED DATA'!G1878,'ALL - prices'!$J$1:$DY$1,0))</f>
        <v>63.765000000000001</v>
      </c>
      <c r="I1878" s="14" t="s">
        <v>769</v>
      </c>
      <c r="J1878" s="15">
        <f>INDEX(MarketCap2!$E$2:$AR$224,MATCH(A1878,MarketCap2!$B$2:$B$224,0),MATCH(G1878,MarketCap2!$E$1:$AR$1,0))</f>
        <v>64379707392</v>
      </c>
      <c r="K1878">
        <f t="shared" si="135"/>
        <v>24.888064317792765</v>
      </c>
      <c r="L1878">
        <f>INDEX('PB2'!$D$2:$AQ$224,MATCH(A1878,'PB2'!$B$2:$B$224,0),MATCH(G1878,'PB2'!$D$1:$AQ$1,0))</f>
        <v>1.2044539451599101</v>
      </c>
      <c r="M1878" s="16">
        <f t="shared" si="136"/>
        <v>0.83025175351742853</v>
      </c>
      <c r="N1878" s="6">
        <f>INDEX('ROA2'!$D$2:$AQ$224,MATCH(A1878,'ROA2'!$B$2:$B$224,0),MATCH(G1878,'ROA2'!$D$1:$AQ$1,0))</f>
        <v>0.66411101818084695</v>
      </c>
      <c r="O1878" s="6">
        <v>971667.01363199996</v>
      </c>
      <c r="P1878" s="28">
        <v>-4.1232285552620235E-3</v>
      </c>
    </row>
    <row r="1879" spans="1:16" x14ac:dyDescent="0.3">
      <c r="A1879" t="s">
        <v>496</v>
      </c>
      <c r="B1879" t="e">
        <f>VLOOKUP(A1879,Sheet3!L:L,1,FALSE)</f>
        <v>#N/A</v>
      </c>
      <c r="C1879" t="str">
        <f>VLOOKUP(A1879,'ALL - prices'!B:C,2,FALSE)</f>
        <v>Canadian Imperial Bank of Comm</v>
      </c>
      <c r="D1879" t="str">
        <f>VLOOKUP(A1879,'ALL - prices'!B:I,8,FALSE)</f>
        <v>Financials</v>
      </c>
      <c r="E1879" s="18">
        <v>2024</v>
      </c>
      <c r="F1879" t="s">
        <v>680</v>
      </c>
      <c r="G1879" t="str">
        <f t="shared" si="134"/>
        <v>2024-Q2</v>
      </c>
      <c r="H1879" s="4">
        <f>INDEX('ALL - prices'!$J$3:$DY$219,MATCH('COMBINED DATA'!A1879,'ALL - prices'!$B$3:$B$219,0),MATCH('COMBINED DATA'!G1879,'ALL - prices'!$J$1:$DY$1,0))</f>
        <v>61.232900000000001</v>
      </c>
      <c r="I1879" s="14" t="s">
        <v>769</v>
      </c>
      <c r="J1879" s="15">
        <f>INDEX(MarketCap2!$E$2:$AR$224,MATCH(A1879,MarketCap2!$B$2:$B$224,0),MATCH(G1879,MarketCap2!$E$1:$AR$1,0))</f>
        <v>61345480704</v>
      </c>
      <c r="K1879">
        <f t="shared" si="135"/>
        <v>24.839787341233514</v>
      </c>
      <c r="L1879">
        <f>INDEX('PB2'!$D$2:$AQ$224,MATCH(A1879,'PB2'!$B$2:$B$224,0),MATCH(G1879,'PB2'!$D$1:$AQ$1,0))</f>
        <v>1.28268802165985</v>
      </c>
      <c r="M1879" s="16">
        <f t="shared" si="136"/>
        <v>0.7796127999277328</v>
      </c>
      <c r="N1879" s="6">
        <f>INDEX('ROA2'!$D$2:$AQ$224,MATCH(A1879,'ROA2'!$B$2:$B$224,0),MATCH(G1879,'ROA2'!$D$1:$AQ$1,0))</f>
        <v>0.65565401315689098</v>
      </c>
      <c r="O1879" s="6">
        <v>1001757.999104</v>
      </c>
      <c r="P1879" s="28">
        <v>3.0968413098148524E-2</v>
      </c>
    </row>
    <row r="1880" spans="1:16" x14ac:dyDescent="0.3">
      <c r="A1880" t="s">
        <v>496</v>
      </c>
      <c r="B1880" t="e">
        <f>VLOOKUP(A1880,Sheet3!L:L,1,FALSE)</f>
        <v>#N/A</v>
      </c>
      <c r="C1880" t="str">
        <f>VLOOKUP(A1880,'ALL - prices'!B:C,2,FALSE)</f>
        <v>Canadian Imperial Bank of Comm</v>
      </c>
      <c r="D1880" t="str">
        <f>VLOOKUP(A1880,'ALL - prices'!B:I,8,FALSE)</f>
        <v>Financials</v>
      </c>
      <c r="E1880" s="18">
        <v>2024</v>
      </c>
      <c r="F1880" t="s">
        <v>681</v>
      </c>
      <c r="G1880" t="str">
        <f t="shared" si="134"/>
        <v>2024-Q3</v>
      </c>
      <c r="H1880" s="4">
        <f>INDEX('ALL - prices'!$J$3:$DY$219,MATCH('COMBINED DATA'!A1880,'ALL - prices'!$B$3:$B$219,0),MATCH('COMBINED DATA'!G1880,'ALL - prices'!$J$1:$DY$1,0))</f>
        <v>78.9392</v>
      </c>
      <c r="I1880" s="14" t="s">
        <v>769</v>
      </c>
      <c r="J1880" s="15">
        <f>INDEX(MarketCap2!$E$2:$AR$224,MATCH(A1880,MarketCap2!$B$2:$B$224,0),MATCH(G1880,MarketCap2!$E$1:$AR$1,0))</f>
        <v>78363615232</v>
      </c>
      <c r="K1880">
        <f t="shared" si="135"/>
        <v>25.084625565150443</v>
      </c>
      <c r="L1880">
        <f>INDEX('PB2'!$D$2:$AQ$224,MATCH(A1880,'PB2'!$B$2:$B$224,0),MATCH(G1880,'PB2'!$D$1:$AQ$1,0))</f>
        <v>1.52600598335266</v>
      </c>
      <c r="M1880" s="16">
        <f t="shared" si="136"/>
        <v>0.65530542534504599</v>
      </c>
      <c r="N1880" s="6">
        <f>INDEX('ROA2'!$D$2:$AQ$224,MATCH(A1880,'ROA2'!$B$2:$B$224,0),MATCH(G1880,'ROA2'!$D$1:$AQ$1,0))</f>
        <v>0.68376797437667802</v>
      </c>
      <c r="O1880" s="6">
        <v>1021407.002624</v>
      </c>
      <c r="P1880" s="28">
        <v>1.9614521209288593E-2</v>
      </c>
    </row>
    <row r="1881" spans="1:16" x14ac:dyDescent="0.3">
      <c r="A1881" t="s">
        <v>496</v>
      </c>
      <c r="B1881" t="e">
        <f>VLOOKUP(A1881,Sheet3!L:L,1,FALSE)</f>
        <v>#N/A</v>
      </c>
      <c r="C1881" t="str">
        <f>VLOOKUP(A1881,'ALL - prices'!B:C,2,FALSE)</f>
        <v>Canadian Imperial Bank of Comm</v>
      </c>
      <c r="D1881" t="str">
        <f>VLOOKUP(A1881,'ALL - prices'!B:I,8,FALSE)</f>
        <v>Financials</v>
      </c>
      <c r="E1881" s="18">
        <v>2024</v>
      </c>
      <c r="F1881" t="s">
        <v>682</v>
      </c>
      <c r="G1881" t="str">
        <f t="shared" si="134"/>
        <v>2024-Q4</v>
      </c>
      <c r="H1881" s="4">
        <f>INDEX('ALL - prices'!$J$3:$DY$219,MATCH('COMBINED DATA'!A1881,'ALL - prices'!$B$3:$B$219,0),MATCH('COMBINED DATA'!G1881,'ALL - prices'!$J$1:$DY$1,0))</f>
        <v>87.439499999999995</v>
      </c>
      <c r="I1881" s="14" t="s">
        <v>769</v>
      </c>
      <c r="J1881" s="15">
        <f>INDEX(MarketCap2!$E$2:$AR$224,MATCH(A1881,MarketCap2!$B$2:$B$224,0),MATCH(G1881,MarketCap2!$E$1:$AR$1,0))</f>
        <v>85692112896</v>
      </c>
      <c r="K1881">
        <f t="shared" si="135"/>
        <v>25.174026626763055</v>
      </c>
      <c r="L1881">
        <f>INDEX('PB2'!$D$2:$AQ$224,MATCH(A1881,'PB2'!$B$2:$B$224,0),MATCH(G1881,'PB2'!$D$1:$AQ$1,0))</f>
        <v>1.592925192689</v>
      </c>
      <c r="M1881" s="16">
        <f t="shared" si="136"/>
        <v>0.62777587082536546</v>
      </c>
      <c r="N1881" s="6">
        <f>INDEX('ROA2'!$D$2:$AQ$224,MATCH(A1881,'ROA2'!$B$2:$B$224,0),MATCH(G1881,'ROA2'!$D$1:$AQ$1,0))</f>
        <v>0.70526701211929299</v>
      </c>
      <c r="O1881" s="6">
        <v>1041984.978944</v>
      </c>
      <c r="P1881" s="28">
        <v>2.0146695946997709E-2</v>
      </c>
    </row>
    <row r="1882" spans="1:16" x14ac:dyDescent="0.3">
      <c r="A1882" t="s">
        <v>497</v>
      </c>
      <c r="B1882" t="e">
        <f>VLOOKUP(A1882,Sheet3!L:L,1,FALSE)</f>
        <v>#N/A</v>
      </c>
      <c r="C1882" t="str">
        <f>VLOOKUP(A1882,'ALL - prices'!B:C,2,FALSE)</f>
        <v>Canadian Natural Resources Ltd</v>
      </c>
      <c r="D1882" t="str">
        <f>VLOOKUP(A1882,'ALL - prices'!B:I,8,FALSE)</f>
        <v>Energy</v>
      </c>
      <c r="E1882">
        <v>2015</v>
      </c>
      <c r="F1882" t="s">
        <v>679</v>
      </c>
      <c r="G1882" t="str">
        <f t="shared" ref="G1882:G1945" si="138">E1882&amp;"-"&amp;F1882</f>
        <v>2015-Q1</v>
      </c>
      <c r="H1882" s="4">
        <f>INDEX('ALL - prices'!$J$3:$DY$219,MATCH('COMBINED DATA'!A1882,'ALL - prices'!$B$3:$B$219,0),MATCH('COMBINED DATA'!G1882,'ALL - prices'!$J$1:$DY$1,0))</f>
        <v>12.013299999999999</v>
      </c>
      <c r="I1882" s="14">
        <f t="shared" ref="I1882:I1917" si="139">STDEV(H1883:H1886)</f>
        <v>1.3226190567078069</v>
      </c>
      <c r="J1882" s="15">
        <f>INDEX(MarketCap2!$E$2:$AR$224,MATCH(A1882,MarketCap2!$B$2:$B$224,0),MATCH(G1882,MarketCap2!$E$1:$AR$1,0))</f>
        <v>42422681600</v>
      </c>
      <c r="K1882">
        <f t="shared" ref="K1882:K1945" si="140">LN(J1882)</f>
        <v>24.470948999549339</v>
      </c>
      <c r="L1882">
        <f>INDEX('PB2'!$D$2:$AQ$224,MATCH(A1882,'PB2'!$B$2:$B$224,0),MATCH(G1882,'PB2'!$D$1:$AQ$1,0))</f>
        <v>1.4935389757156401</v>
      </c>
      <c r="M1882" s="16">
        <f t="shared" ref="M1882:M1945" si="141">1/L1882</f>
        <v>0.66955065536260461</v>
      </c>
      <c r="N1882" s="6">
        <f>INDEX('ROA2'!$D$2:$AQ$224,MATCH(A1882,'ROA2'!$B$2:$B$224,0),MATCH(G1882,'ROA2'!$D$1:$AQ$1,0))</f>
        <v>7.0189538002014196</v>
      </c>
      <c r="O1882" s="6">
        <v>60200.001536000003</v>
      </c>
      <c r="P1882" s="28">
        <v>2.0062390847769184E-2</v>
      </c>
    </row>
    <row r="1883" spans="1:16" x14ac:dyDescent="0.3">
      <c r="A1883" t="s">
        <v>497</v>
      </c>
      <c r="B1883" t="e">
        <f>VLOOKUP(A1883,Sheet3!L:L,1,FALSE)</f>
        <v>#N/A</v>
      </c>
      <c r="C1883" t="str">
        <f>VLOOKUP(A1883,'ALL - prices'!B:C,2,FALSE)</f>
        <v>Canadian Natural Resources Ltd</v>
      </c>
      <c r="D1883" t="str">
        <f>VLOOKUP(A1883,'ALL - prices'!B:I,8,FALSE)</f>
        <v>Energy</v>
      </c>
      <c r="E1883">
        <v>2015</v>
      </c>
      <c r="F1883" t="s">
        <v>680</v>
      </c>
      <c r="G1883" t="str">
        <f t="shared" si="138"/>
        <v>2015-Q2</v>
      </c>
      <c r="H1883" s="4">
        <f>INDEX('ALL - prices'!$J$3:$DY$219,MATCH('COMBINED DATA'!A1883,'ALL - prices'!$B$3:$B$219,0),MATCH('COMBINED DATA'!G1883,'ALL - prices'!$J$1:$DY$1,0))</f>
        <v>10.559900000000001</v>
      </c>
      <c r="I1883" s="14">
        <f t="shared" si="139"/>
        <v>2.0662213547117037</v>
      </c>
      <c r="J1883" s="15">
        <f>INDEX(MarketCap2!$E$2:$AR$224,MATCH(A1883,MarketCap2!$B$2:$B$224,0),MATCH(G1883,MarketCap2!$E$1:$AR$1,0))</f>
        <v>37114589184</v>
      </c>
      <c r="K1883">
        <f t="shared" si="140"/>
        <v>24.337275968722345</v>
      </c>
      <c r="L1883">
        <f>INDEX('PB2'!$D$2:$AQ$224,MATCH(A1883,'PB2'!$B$2:$B$224,0),MATCH(G1883,'PB2'!$D$1:$AQ$1,0))</f>
        <v>1.33659696578979</v>
      </c>
      <c r="M1883" s="16">
        <f t="shared" si="141"/>
        <v>0.7481686892870536</v>
      </c>
      <c r="N1883" s="6">
        <f>INDEX('ROA2'!$D$2:$AQ$224,MATCH(A1883,'ROA2'!$B$2:$B$224,0),MATCH(G1883,'ROA2'!$D$1:$AQ$1,0))</f>
        <v>5.3621420860290501</v>
      </c>
      <c r="O1883" s="6">
        <v>60699.000831999998</v>
      </c>
      <c r="P1883" s="28">
        <v>8.2890246390041958E-3</v>
      </c>
    </row>
    <row r="1884" spans="1:16" x14ac:dyDescent="0.3">
      <c r="A1884" t="s">
        <v>497</v>
      </c>
      <c r="B1884" t="e">
        <f>VLOOKUP(A1884,Sheet3!L:L,1,FALSE)</f>
        <v>#N/A</v>
      </c>
      <c r="C1884" t="str">
        <f>VLOOKUP(A1884,'ALL - prices'!B:C,2,FALSE)</f>
        <v>Canadian Natural Resources Ltd</v>
      </c>
      <c r="D1884" t="str">
        <f>VLOOKUP(A1884,'ALL - prices'!B:I,8,FALSE)</f>
        <v>Energy</v>
      </c>
      <c r="E1884">
        <v>2015</v>
      </c>
      <c r="F1884" t="s">
        <v>681</v>
      </c>
      <c r="G1884" t="str">
        <f t="shared" si="138"/>
        <v>2015-Q3</v>
      </c>
      <c r="H1884" s="4">
        <f>INDEX('ALL - prices'!$J$3:$DY$219,MATCH('COMBINED DATA'!A1884,'ALL - prices'!$B$3:$B$219,0),MATCH('COMBINED DATA'!G1884,'ALL - prices'!$J$1:$DY$1,0))</f>
        <v>8.1553000000000004</v>
      </c>
      <c r="I1884" s="14">
        <f t="shared" si="139"/>
        <v>1.8502710549178107</v>
      </c>
      <c r="J1884" s="15">
        <f>INDEX(MarketCap2!$E$2:$AR$224,MATCH(A1884,MarketCap2!$B$2:$B$224,0),MATCH(G1884,MarketCap2!$E$1:$AR$1,0))</f>
        <v>28432709632</v>
      </c>
      <c r="K1884">
        <f t="shared" si="140"/>
        <v>24.070806066966764</v>
      </c>
      <c r="L1884">
        <f>INDEX('PB2'!$D$2:$AQ$224,MATCH(A1884,'PB2'!$B$2:$B$224,0),MATCH(G1884,'PB2'!$D$1:$AQ$1,0))</f>
        <v>1.0344810485839799</v>
      </c>
      <c r="M1884" s="16">
        <f t="shared" si="141"/>
        <v>0.96666826460361133</v>
      </c>
      <c r="N1884" s="6">
        <f>INDEX('ROA2'!$D$2:$AQ$224,MATCH(A1884,'ROA2'!$B$2:$B$224,0),MATCH(G1884,'ROA2'!$D$1:$AQ$1,0))</f>
        <v>2.6659469604492201</v>
      </c>
      <c r="O1884" s="6">
        <v>60543.000575999999</v>
      </c>
      <c r="P1884" s="28">
        <v>-2.5700629971120931E-3</v>
      </c>
    </row>
    <row r="1885" spans="1:16" x14ac:dyDescent="0.3">
      <c r="A1885" t="s">
        <v>497</v>
      </c>
      <c r="B1885" t="e">
        <f>VLOOKUP(A1885,Sheet3!L:L,1,FALSE)</f>
        <v>#N/A</v>
      </c>
      <c r="C1885" t="str">
        <f>VLOOKUP(A1885,'ALL - prices'!B:C,2,FALSE)</f>
        <v>Canadian Natural Resources Ltd</v>
      </c>
      <c r="D1885" t="str">
        <f>VLOOKUP(A1885,'ALL - prices'!B:I,8,FALSE)</f>
        <v>Energy</v>
      </c>
      <c r="E1885">
        <v>2015</v>
      </c>
      <c r="F1885" t="s">
        <v>682</v>
      </c>
      <c r="G1885" t="str">
        <f t="shared" si="138"/>
        <v>2015-Q4</v>
      </c>
      <c r="H1885" s="4">
        <f>INDEX('ALL - prices'!$J$3:$DY$219,MATCH('COMBINED DATA'!A1885,'ALL - prices'!$B$3:$B$219,0),MATCH('COMBINED DATA'!G1885,'ALL - prices'!$J$1:$DY$1,0))</f>
        <v>9.5656999999999996</v>
      </c>
      <c r="I1885" s="14">
        <f t="shared" si="139"/>
        <v>1.2759142317047281</v>
      </c>
      <c r="J1885" s="15">
        <f>INDEX(MarketCap2!$E$2:$AR$224,MATCH(A1885,MarketCap2!$B$2:$B$224,0),MATCH(G1885,MarketCap2!$E$1:$AR$1,0))</f>
        <v>33085018112</v>
      </c>
      <c r="K1885">
        <f t="shared" si="140"/>
        <v>24.222346391848699</v>
      </c>
      <c r="L1885">
        <f>INDEX('PB2'!$D$2:$AQ$224,MATCH(A1885,'PB2'!$B$2:$B$224,0),MATCH(G1885,'PB2'!$D$1:$AQ$1,0))</f>
        <v>1.2085679769516</v>
      </c>
      <c r="M1885" s="16">
        <f t="shared" si="141"/>
        <v>0.82742553093482085</v>
      </c>
      <c r="N1885" s="6">
        <f>INDEX('ROA2'!$D$2:$AQ$224,MATCH(A1885,'ROA2'!$B$2:$B$224,0),MATCH(G1885,'ROA2'!$D$1:$AQ$1,0))</f>
        <v>0.71879899501800504</v>
      </c>
      <c r="O1885" s="6">
        <v>60628.000767999998</v>
      </c>
      <c r="P1885" s="28">
        <v>1.4039639791770522E-3</v>
      </c>
    </row>
    <row r="1886" spans="1:16" x14ac:dyDescent="0.3">
      <c r="A1886" t="s">
        <v>497</v>
      </c>
      <c r="B1886" t="e">
        <f>VLOOKUP(A1886,Sheet3!L:L,1,FALSE)</f>
        <v>#N/A</v>
      </c>
      <c r="C1886" t="str">
        <f>VLOOKUP(A1886,'ALL - prices'!B:C,2,FALSE)</f>
        <v>Canadian Natural Resources Ltd</v>
      </c>
      <c r="D1886" t="str">
        <f>VLOOKUP(A1886,'ALL - prices'!B:I,8,FALSE)</f>
        <v>Energy</v>
      </c>
      <c r="E1886">
        <v>2016</v>
      </c>
      <c r="F1886" t="s">
        <v>679</v>
      </c>
      <c r="G1886" t="str">
        <f t="shared" si="138"/>
        <v>2016-Q1</v>
      </c>
      <c r="H1886" s="4">
        <f>INDEX('ALL - prices'!$J$3:$DY$219,MATCH('COMBINED DATA'!A1886,'ALL - prices'!$B$3:$B$219,0),MATCH('COMBINED DATA'!G1886,'ALL - prices'!$J$1:$DY$1,0))</f>
        <v>11.188800000000001</v>
      </c>
      <c r="I1886" s="14">
        <f t="shared" si="139"/>
        <v>0.64830978449092291</v>
      </c>
      <c r="J1886" s="15">
        <f>INDEX(MarketCap2!$E$2:$AR$224,MATCH(A1886,MarketCap2!$B$2:$B$224,0),MATCH(G1886,MarketCap2!$E$1:$AR$1,0))</f>
        <v>38456963072</v>
      </c>
      <c r="K1886">
        <f t="shared" si="140"/>
        <v>24.372805610702748</v>
      </c>
      <c r="L1886">
        <f>INDEX('PB2'!$D$2:$AQ$224,MATCH(A1886,'PB2'!$B$2:$B$224,0),MATCH(G1886,'PB2'!$D$1:$AQ$1,0))</f>
        <v>1.4257889986038199</v>
      </c>
      <c r="M1886" s="16">
        <f t="shared" si="141"/>
        <v>0.70136605134366536</v>
      </c>
      <c r="N1886" s="6">
        <f>INDEX('ROA2'!$D$2:$AQ$224,MATCH(A1886,'ROA2'!$B$2:$B$224,0),MATCH(G1886,'ROA2'!$D$1:$AQ$1,0))</f>
        <v>-1.0663319826126101</v>
      </c>
      <c r="O1886" s="6">
        <v>59275.001856000003</v>
      </c>
      <c r="P1886" s="28">
        <v>-2.2316403227238202E-2</v>
      </c>
    </row>
    <row r="1887" spans="1:16" x14ac:dyDescent="0.3">
      <c r="A1887" t="s">
        <v>497</v>
      </c>
      <c r="B1887" t="e">
        <f>VLOOKUP(A1887,Sheet3!L:L,1,FALSE)</f>
        <v>#N/A</v>
      </c>
      <c r="C1887" t="str">
        <f>VLOOKUP(A1887,'ALL - prices'!B:C,2,FALSE)</f>
        <v>Canadian Natural Resources Ltd</v>
      </c>
      <c r="D1887" t="str">
        <f>VLOOKUP(A1887,'ALL - prices'!B:I,8,FALSE)</f>
        <v>Energy</v>
      </c>
      <c r="E1887">
        <v>2016</v>
      </c>
      <c r="F1887" t="s">
        <v>680</v>
      </c>
      <c r="G1887" t="str">
        <f t="shared" si="138"/>
        <v>2016-Q2</v>
      </c>
      <c r="H1887" s="4">
        <f>INDEX('ALL - prices'!$J$3:$DY$219,MATCH('COMBINED DATA'!A1887,'ALL - prices'!$B$3:$B$219,0),MATCH('COMBINED DATA'!G1887,'ALL - prices'!$J$1:$DY$1,0))</f>
        <v>12.943</v>
      </c>
      <c r="I1887" s="14">
        <f t="shared" si="139"/>
        <v>0.86279712949607501</v>
      </c>
      <c r="J1887" s="15">
        <f>INDEX(MarketCap2!$E$2:$AR$224,MATCH(A1887,MarketCap2!$B$2:$B$224,0),MATCH(G1887,MarketCap2!$E$1:$AR$1,0))</f>
        <v>43773120512</v>
      </c>
      <c r="K1887">
        <f t="shared" si="140"/>
        <v>24.502285779005266</v>
      </c>
      <c r="L1887">
        <f>INDEX('PB2'!$D$2:$AQ$224,MATCH(A1887,'PB2'!$B$2:$B$224,0),MATCH(G1887,'PB2'!$D$1:$AQ$1,0))</f>
        <v>1.6839629411697401</v>
      </c>
      <c r="M1887" s="16">
        <f t="shared" si="141"/>
        <v>0.59383729626814985</v>
      </c>
      <c r="N1887" s="6">
        <f>INDEX('ROA2'!$D$2:$AQ$224,MATCH(A1887,'ROA2'!$B$2:$B$224,0),MATCH(G1887,'ROA2'!$D$1:$AQ$1,0))</f>
        <v>-0.82310700416564897</v>
      </c>
      <c r="O1887" s="6">
        <v>58361.999360000002</v>
      </c>
      <c r="P1887" s="28">
        <v>-1.5402825262123276E-2</v>
      </c>
    </row>
    <row r="1888" spans="1:16" x14ac:dyDescent="0.3">
      <c r="A1888" t="s">
        <v>497</v>
      </c>
      <c r="B1888" t="e">
        <f>VLOOKUP(A1888,Sheet3!L:L,1,FALSE)</f>
        <v>#N/A</v>
      </c>
      <c r="C1888" t="str">
        <f>VLOOKUP(A1888,'ALL - prices'!B:C,2,FALSE)</f>
        <v>Canadian Natural Resources Ltd</v>
      </c>
      <c r="D1888" t="str">
        <f>VLOOKUP(A1888,'ALL - prices'!B:I,8,FALSE)</f>
        <v>Energy</v>
      </c>
      <c r="E1888">
        <v>2016</v>
      </c>
      <c r="F1888" t="s">
        <v>681</v>
      </c>
      <c r="G1888" t="str">
        <f t="shared" si="138"/>
        <v>2016-Q3</v>
      </c>
      <c r="H1888" s="4">
        <f>INDEX('ALL - prices'!$J$3:$DY$219,MATCH('COMBINED DATA'!A1888,'ALL - prices'!$B$3:$B$219,0),MATCH('COMBINED DATA'!G1888,'ALL - prices'!$J$1:$DY$1,0))</f>
        <v>13.6995</v>
      </c>
      <c r="I1888" s="14">
        <f t="shared" si="139"/>
        <v>0.87968640008812249</v>
      </c>
      <c r="J1888" s="15">
        <f>INDEX(MarketCap2!$E$2:$AR$224,MATCH(A1888,MarketCap2!$B$2:$B$224,0),MATCH(G1888,MarketCap2!$E$1:$AR$1,0))</f>
        <v>46198206464</v>
      </c>
      <c r="K1888">
        <f t="shared" si="140"/>
        <v>24.556206813155004</v>
      </c>
      <c r="L1888">
        <f>INDEX('PB2'!$D$2:$AQ$224,MATCH(A1888,'PB2'!$B$2:$B$224,0),MATCH(G1888,'PB2'!$D$1:$AQ$1,0))</f>
        <v>1.8057229518890401</v>
      </c>
      <c r="M1888" s="16">
        <f t="shared" si="141"/>
        <v>0.55379481052387325</v>
      </c>
      <c r="N1888" s="6">
        <f>INDEX('ROA2'!$D$2:$AQ$224,MATCH(A1888,'ROA2'!$B$2:$B$224,0),MATCH(G1888,'ROA2'!$D$1:$AQ$1,0))</f>
        <v>-0.71417701244354204</v>
      </c>
      <c r="O1888" s="6">
        <v>58195.001343999997</v>
      </c>
      <c r="P1888" s="28">
        <v>-2.8614169807633714E-3</v>
      </c>
    </row>
    <row r="1889" spans="1:16" x14ac:dyDescent="0.3">
      <c r="A1889" t="s">
        <v>497</v>
      </c>
      <c r="B1889" t="e">
        <f>VLOOKUP(A1889,Sheet3!L:L,1,FALSE)</f>
        <v>#N/A</v>
      </c>
      <c r="C1889" t="str">
        <f>VLOOKUP(A1889,'ALL - prices'!B:C,2,FALSE)</f>
        <v>Canadian Natural Resources Ltd</v>
      </c>
      <c r="D1889" t="str">
        <f>VLOOKUP(A1889,'ALL - prices'!B:I,8,FALSE)</f>
        <v>Energy</v>
      </c>
      <c r="E1889">
        <v>2016</v>
      </c>
      <c r="F1889" t="s">
        <v>682</v>
      </c>
      <c r="G1889" t="str">
        <f t="shared" si="138"/>
        <v>2016-Q4</v>
      </c>
      <c r="H1889" s="4">
        <f>INDEX('ALL - prices'!$J$3:$DY$219,MATCH('COMBINED DATA'!A1889,'ALL - prices'!$B$3:$B$219,0),MATCH('COMBINED DATA'!G1889,'ALL - prices'!$J$1:$DY$1,0))</f>
        <v>14.0555</v>
      </c>
      <c r="I1889" s="14">
        <f t="shared" si="139"/>
        <v>1.1388319729003045</v>
      </c>
      <c r="J1889" s="15">
        <f>INDEX(MarketCap2!$E$2:$AR$224,MATCH(A1889,MarketCap2!$B$2:$B$224,0),MATCH(G1889,MarketCap2!$E$1:$AR$1,0))</f>
        <v>47421661184</v>
      </c>
      <c r="K1889">
        <f t="shared" si="140"/>
        <v>24.5823449482649</v>
      </c>
      <c r="L1889">
        <f>INDEX('PB2'!$D$2:$AQ$224,MATCH(A1889,'PB2'!$B$2:$B$224,0),MATCH(G1889,'PB2'!$D$1:$AQ$1,0))</f>
        <v>1.8097859621048</v>
      </c>
      <c r="M1889" s="16">
        <f t="shared" si="141"/>
        <v>0.55255152871060487</v>
      </c>
      <c r="N1889" s="6">
        <f>INDEX('ROA2'!$D$2:$AQ$224,MATCH(A1889,'ROA2'!$B$2:$B$224,0),MATCH(G1889,'ROA2'!$D$1:$AQ$1,0))</f>
        <v>-1.07768094539642</v>
      </c>
      <c r="O1889" s="6">
        <v>57960.001536000003</v>
      </c>
      <c r="P1889" s="28">
        <v>-4.0381442146701163E-3</v>
      </c>
    </row>
    <row r="1890" spans="1:16" x14ac:dyDescent="0.3">
      <c r="A1890" t="s">
        <v>497</v>
      </c>
      <c r="B1890" t="e">
        <f>VLOOKUP(A1890,Sheet3!L:L,1,FALSE)</f>
        <v>#N/A</v>
      </c>
      <c r="C1890" t="str">
        <f>VLOOKUP(A1890,'ALL - prices'!B:C,2,FALSE)</f>
        <v>Canadian Natural Resources Ltd</v>
      </c>
      <c r="D1890" t="str">
        <f>VLOOKUP(A1890,'ALL - prices'!B:I,8,FALSE)</f>
        <v>Energy</v>
      </c>
      <c r="E1890">
        <v>2017</v>
      </c>
      <c r="F1890" t="s">
        <v>679</v>
      </c>
      <c r="G1890" t="str">
        <f t="shared" si="138"/>
        <v>2017-Q1</v>
      </c>
      <c r="H1890" s="4">
        <f>INDEX('ALL - prices'!$J$3:$DY$219,MATCH('COMBINED DATA'!A1890,'ALL - prices'!$B$3:$B$219,0),MATCH('COMBINED DATA'!G1890,'ALL - prices'!$J$1:$DY$1,0))</f>
        <v>14.4718</v>
      </c>
      <c r="I1890" s="14">
        <f t="shared" si="139"/>
        <v>1.1004548586077181</v>
      </c>
      <c r="J1890" s="15">
        <f>INDEX(MarketCap2!$E$2:$AR$224,MATCH(A1890,MarketCap2!$B$2:$B$224,0),MATCH(G1890,MarketCap2!$E$1:$AR$1,0))</f>
        <v>48697663488</v>
      </c>
      <c r="K1890">
        <f t="shared" si="140"/>
        <v>24.608896888224852</v>
      </c>
      <c r="L1890">
        <f>INDEX('PB2'!$D$2:$AQ$224,MATCH(A1890,'PB2'!$B$2:$B$224,0),MATCH(G1890,'PB2'!$D$1:$AQ$1,0))</f>
        <v>1.8512370586395299</v>
      </c>
      <c r="M1890" s="16">
        <f t="shared" si="141"/>
        <v>0.54017933323725587</v>
      </c>
      <c r="N1890" s="6">
        <f>INDEX('ROA2'!$D$2:$AQ$224,MATCH(A1890,'ROA2'!$B$2:$B$224,0),MATCH(G1890,'ROA2'!$D$1:$AQ$1,0))</f>
        <v>-0.34598800539970398</v>
      </c>
      <c r="O1890" s="6">
        <v>58647.998463999997</v>
      </c>
      <c r="P1890" s="28">
        <v>1.1870202031873065E-2</v>
      </c>
    </row>
    <row r="1891" spans="1:16" x14ac:dyDescent="0.3">
      <c r="A1891" t="s">
        <v>497</v>
      </c>
      <c r="B1891" t="e">
        <f>VLOOKUP(A1891,Sheet3!L:L,1,FALSE)</f>
        <v>#N/A</v>
      </c>
      <c r="C1891" t="str">
        <f>VLOOKUP(A1891,'ALL - prices'!B:C,2,FALSE)</f>
        <v>Canadian Natural Resources Ltd</v>
      </c>
      <c r="D1891" t="str">
        <f>VLOOKUP(A1891,'ALL - prices'!B:I,8,FALSE)</f>
        <v>Energy</v>
      </c>
      <c r="E1891">
        <v>2017</v>
      </c>
      <c r="F1891" t="s">
        <v>680</v>
      </c>
      <c r="G1891" t="str">
        <f t="shared" si="138"/>
        <v>2017-Q2</v>
      </c>
      <c r="H1891" s="4">
        <f>INDEX('ALL - prices'!$J$3:$DY$219,MATCH('COMBINED DATA'!A1891,'ALL - prices'!$B$3:$B$219,0),MATCH('COMBINED DATA'!G1891,'ALL - prices'!$J$1:$DY$1,0))</f>
        <v>12.4696</v>
      </c>
      <c r="I1891" s="14">
        <f t="shared" si="139"/>
        <v>1.1482891923059568</v>
      </c>
      <c r="J1891" s="15">
        <f>INDEX(MarketCap2!$E$2:$AR$224,MATCH(A1891,MarketCap2!$B$2:$B$224,0),MATCH(G1891,MarketCap2!$E$1:$AR$1,0))</f>
        <v>45500088320</v>
      </c>
      <c r="K1891">
        <f t="shared" si="140"/>
        <v>24.540980104000333</v>
      </c>
      <c r="L1891">
        <f>INDEX('PB2'!$D$2:$AQ$224,MATCH(A1891,'PB2'!$B$2:$B$224,0),MATCH(G1891,'PB2'!$D$1:$AQ$1,0))</f>
        <v>1.4685319662094101</v>
      </c>
      <c r="M1891" s="16">
        <f t="shared" si="141"/>
        <v>0.68095215018111621</v>
      </c>
      <c r="N1891" s="6">
        <f>INDEX('ROA2'!$D$2:$AQ$224,MATCH(A1891,'ROA2'!$B$2:$B$224,0),MATCH(G1891,'ROA2'!$D$1:$AQ$1,0))</f>
        <v>0.25106999278068498</v>
      </c>
      <c r="O1891" s="6">
        <v>57940.000767999998</v>
      </c>
      <c r="P1891" s="28">
        <v>-1.207198394732243E-2</v>
      </c>
    </row>
    <row r="1892" spans="1:16" x14ac:dyDescent="0.3">
      <c r="A1892" t="s">
        <v>497</v>
      </c>
      <c r="B1892" t="e">
        <f>VLOOKUP(A1892,Sheet3!L:L,1,FALSE)</f>
        <v>#N/A</v>
      </c>
      <c r="C1892" t="str">
        <f>VLOOKUP(A1892,'ALL - prices'!B:C,2,FALSE)</f>
        <v>Canadian Natural Resources Ltd</v>
      </c>
      <c r="D1892" t="str">
        <f>VLOOKUP(A1892,'ALL - prices'!B:I,8,FALSE)</f>
        <v>Energy</v>
      </c>
      <c r="E1892">
        <v>2017</v>
      </c>
      <c r="F1892" t="s">
        <v>681</v>
      </c>
      <c r="G1892" t="str">
        <f t="shared" si="138"/>
        <v>2017-Q3</v>
      </c>
      <c r="H1892" s="4">
        <f>INDEX('ALL - prices'!$J$3:$DY$219,MATCH('COMBINED DATA'!A1892,'ALL - prices'!$B$3:$B$219,0),MATCH('COMBINED DATA'!G1892,'ALL - prices'!$J$1:$DY$1,0))</f>
        <v>14.010400000000001</v>
      </c>
      <c r="I1892" s="14">
        <f t="shared" si="139"/>
        <v>1.0468225490342988</v>
      </c>
      <c r="J1892" s="15">
        <f>INDEX(MarketCap2!$E$2:$AR$224,MATCH(A1892,MarketCap2!$B$2:$B$224,0),MATCH(G1892,MarketCap2!$E$1:$AR$1,0))</f>
        <v>50772996096</v>
      </c>
      <c r="K1892">
        <f t="shared" si="140"/>
        <v>24.65063047728249</v>
      </c>
      <c r="L1892">
        <f>INDEX('PB2'!$D$2:$AQ$224,MATCH(A1892,'PB2'!$B$2:$B$224,0),MATCH(G1892,'PB2'!$D$1:$AQ$1,0))</f>
        <v>1.62266504764557</v>
      </c>
      <c r="M1892" s="16">
        <f t="shared" si="141"/>
        <v>0.61627013008689924</v>
      </c>
      <c r="N1892" s="6">
        <f>INDEX('ROA2'!$D$2:$AQ$224,MATCH(A1892,'ROA2'!$B$2:$B$224,0),MATCH(G1892,'ROA2'!$D$1:$AQ$1,0))</f>
        <v>2.38465404510498</v>
      </c>
      <c r="O1892" s="6">
        <v>72390.000639999998</v>
      </c>
      <c r="P1892" s="28">
        <v>0.24939592130590152</v>
      </c>
    </row>
    <row r="1893" spans="1:16" x14ac:dyDescent="0.3">
      <c r="A1893" t="s">
        <v>497</v>
      </c>
      <c r="B1893" t="e">
        <f>VLOOKUP(A1893,Sheet3!L:L,1,FALSE)</f>
        <v>#N/A</v>
      </c>
      <c r="C1893" t="str">
        <f>VLOOKUP(A1893,'ALL - prices'!B:C,2,FALSE)</f>
        <v>Canadian Natural Resources Ltd</v>
      </c>
      <c r="D1893" t="str">
        <f>VLOOKUP(A1893,'ALL - prices'!B:I,8,FALSE)</f>
        <v>Energy</v>
      </c>
      <c r="E1893">
        <v>2017</v>
      </c>
      <c r="F1893" t="s">
        <v>682</v>
      </c>
      <c r="G1893" t="str">
        <f t="shared" si="138"/>
        <v>2017-Q4</v>
      </c>
      <c r="H1893" s="4">
        <f>INDEX('ALL - prices'!$J$3:$DY$219,MATCH('COMBINED DATA'!A1893,'ALL - prices'!$B$3:$B$219,0),MATCH('COMBINED DATA'!G1893,'ALL - prices'!$J$1:$DY$1,0))</f>
        <v>15.152699999999999</v>
      </c>
      <c r="I1893" s="14">
        <f t="shared" si="139"/>
        <v>1.9847564779253535</v>
      </c>
      <c r="J1893" s="15">
        <f>INDEX(MarketCap2!$E$2:$AR$224,MATCH(A1893,MarketCap2!$B$2:$B$224,0),MATCH(G1893,MarketCap2!$E$1:$AR$1,0))</f>
        <v>54718836736</v>
      </c>
      <c r="K1893">
        <f t="shared" si="140"/>
        <v>24.725473851555208</v>
      </c>
      <c r="L1893">
        <f>INDEX('PB2'!$D$2:$AQ$224,MATCH(A1893,'PB2'!$B$2:$B$224,0),MATCH(G1893,'PB2'!$D$1:$AQ$1,0))</f>
        <v>1.73527896404266</v>
      </c>
      <c r="M1893" s="16">
        <f t="shared" si="141"/>
        <v>0.57627621882207991</v>
      </c>
      <c r="N1893" s="6">
        <f>INDEX('ROA2'!$D$2:$AQ$224,MATCH(A1893,'ROA2'!$B$2:$B$224,0),MATCH(G1893,'ROA2'!$D$1:$AQ$1,0))</f>
        <v>3.9206399917602499</v>
      </c>
      <c r="O1893" s="6">
        <v>72988.000255999999</v>
      </c>
      <c r="P1893" s="28">
        <v>8.2608041264413089E-3</v>
      </c>
    </row>
    <row r="1894" spans="1:16" x14ac:dyDescent="0.3">
      <c r="A1894" t="s">
        <v>497</v>
      </c>
      <c r="B1894" t="e">
        <f>VLOOKUP(A1894,Sheet3!L:L,1,FALSE)</f>
        <v>#N/A</v>
      </c>
      <c r="C1894" t="str">
        <f>VLOOKUP(A1894,'ALL - prices'!B:C,2,FALSE)</f>
        <v>Canadian Natural Resources Ltd</v>
      </c>
      <c r="D1894" t="str">
        <f>VLOOKUP(A1894,'ALL - prices'!B:I,8,FALSE)</f>
        <v>Energy</v>
      </c>
      <c r="E1894">
        <v>2018</v>
      </c>
      <c r="F1894" t="s">
        <v>679</v>
      </c>
      <c r="G1894" t="str">
        <f t="shared" si="138"/>
        <v>2018-Q1</v>
      </c>
      <c r="H1894" s="4">
        <f>INDEX('ALL - prices'!$J$3:$DY$219,MATCH('COMBINED DATA'!A1894,'ALL - prices'!$B$3:$B$219,0),MATCH('COMBINED DATA'!G1894,'ALL - prices'!$J$1:$DY$1,0))</f>
        <v>13.780799999999999</v>
      </c>
      <c r="I1894" s="14">
        <f t="shared" si="139"/>
        <v>2.0643297191017478</v>
      </c>
      <c r="J1894" s="15">
        <f>INDEX(MarketCap2!$E$2:$AR$224,MATCH(A1894,MarketCap2!$B$2:$B$224,0),MATCH(G1894,MarketCap2!$E$1:$AR$1,0))</f>
        <v>49649025024</v>
      </c>
      <c r="K1894">
        <f t="shared" si="140"/>
        <v>24.628244590265933</v>
      </c>
      <c r="L1894">
        <f>INDEX('PB2'!$D$2:$AQ$224,MATCH(A1894,'PB2'!$B$2:$B$224,0),MATCH(G1894,'PB2'!$D$1:$AQ$1,0))</f>
        <v>1.5463110208511399</v>
      </c>
      <c r="M1894" s="16">
        <f t="shared" si="141"/>
        <v>0.64670042864311184</v>
      </c>
      <c r="N1894" s="6">
        <f>INDEX('ROA2'!$D$2:$AQ$224,MATCH(A1894,'ROA2'!$B$2:$B$224,0),MATCH(G1894,'ROA2'!$D$1:$AQ$1,0))</f>
        <v>3.61770391464233</v>
      </c>
      <c r="O1894" s="6">
        <v>73867.001856000003</v>
      </c>
      <c r="P1894" s="28">
        <v>1.2043097453238482E-2</v>
      </c>
    </row>
    <row r="1895" spans="1:16" x14ac:dyDescent="0.3">
      <c r="A1895" t="s">
        <v>497</v>
      </c>
      <c r="B1895" t="e">
        <f>VLOOKUP(A1895,Sheet3!L:L,1,FALSE)</f>
        <v>#N/A</v>
      </c>
      <c r="C1895" t="str">
        <f>VLOOKUP(A1895,'ALL - prices'!B:C,2,FALSE)</f>
        <v>Canadian Natural Resources Ltd</v>
      </c>
      <c r="D1895" t="str">
        <f>VLOOKUP(A1895,'ALL - prices'!B:I,8,FALSE)</f>
        <v>Energy</v>
      </c>
      <c r="E1895">
        <v>2018</v>
      </c>
      <c r="F1895" t="s">
        <v>680</v>
      </c>
      <c r="G1895" t="str">
        <f t="shared" si="138"/>
        <v>2018-Q2</v>
      </c>
      <c r="H1895" s="4">
        <f>INDEX('ALL - prices'!$J$3:$DY$219,MATCH('COMBINED DATA'!A1895,'ALL - prices'!$B$3:$B$219,0),MATCH('COMBINED DATA'!G1895,'ALL - prices'!$J$1:$DY$1,0))</f>
        <v>16.2728</v>
      </c>
      <c r="I1895" s="14">
        <f t="shared" si="139"/>
        <v>1.2813435484547719</v>
      </c>
      <c r="J1895" s="15">
        <f>INDEX(MarketCap2!$E$2:$AR$224,MATCH(A1895,MarketCap2!$B$2:$B$224,0),MATCH(G1895,MarketCap2!$E$1:$AR$1,0))</f>
        <v>58102620160</v>
      </c>
      <c r="K1895">
        <f t="shared" si="140"/>
        <v>24.785476597205662</v>
      </c>
      <c r="L1895">
        <f>INDEX('PB2'!$D$2:$AQ$224,MATCH(A1895,'PB2'!$B$2:$B$224,0),MATCH(G1895,'PB2'!$D$1:$AQ$1,0))</f>
        <v>1.7873660326003999</v>
      </c>
      <c r="M1895" s="16">
        <f t="shared" si="141"/>
        <v>0.55948249086121538</v>
      </c>
      <c r="N1895" s="6">
        <f>INDEX('ROA2'!$D$2:$AQ$224,MATCH(A1895,'ROA2'!$B$2:$B$224,0),MATCH(G1895,'ROA2'!$D$1:$AQ$1,0))</f>
        <v>4.1706700325012198</v>
      </c>
      <c r="O1895" s="6">
        <v>73214.001151999997</v>
      </c>
      <c r="P1895" s="28">
        <v>-8.8402221234455611E-3</v>
      </c>
    </row>
    <row r="1896" spans="1:16" x14ac:dyDescent="0.3">
      <c r="A1896" t="s">
        <v>497</v>
      </c>
      <c r="B1896" t="e">
        <f>VLOOKUP(A1896,Sheet3!L:L,1,FALSE)</f>
        <v>#N/A</v>
      </c>
      <c r="C1896" t="str">
        <f>VLOOKUP(A1896,'ALL - prices'!B:C,2,FALSE)</f>
        <v>Canadian Natural Resources Ltd</v>
      </c>
      <c r="D1896" t="str">
        <f>VLOOKUP(A1896,'ALL - prices'!B:I,8,FALSE)</f>
        <v>Energy</v>
      </c>
      <c r="E1896">
        <v>2018</v>
      </c>
      <c r="F1896" t="s">
        <v>681</v>
      </c>
      <c r="G1896" t="str">
        <f t="shared" si="138"/>
        <v>2018-Q3</v>
      </c>
      <c r="H1896" s="4">
        <f>INDEX('ALL - prices'!$J$3:$DY$219,MATCH('COMBINED DATA'!A1896,'ALL - prices'!$B$3:$B$219,0),MATCH('COMBINED DATA'!G1896,'ALL - prices'!$J$1:$DY$1,0))</f>
        <v>14.59</v>
      </c>
      <c r="I1896" s="14">
        <f t="shared" si="139"/>
        <v>0.63786172221467152</v>
      </c>
      <c r="J1896" s="15">
        <f>INDEX(MarketCap2!$E$2:$AR$224,MATCH(A1896,MarketCap2!$B$2:$B$224,0),MATCH(G1896,MarketCap2!$E$1:$AR$1,0))</f>
        <v>51418509312</v>
      </c>
      <c r="K1896">
        <f t="shared" si="140"/>
        <v>24.663264047932184</v>
      </c>
      <c r="L1896">
        <f>INDEX('PB2'!$D$2:$AQ$224,MATCH(A1896,'PB2'!$B$2:$B$224,0),MATCH(G1896,'PB2'!$D$1:$AQ$1,0))</f>
        <v>1.5320800542831401</v>
      </c>
      <c r="M1896" s="16">
        <f t="shared" si="141"/>
        <v>0.65270740729530596</v>
      </c>
      <c r="N1896" s="6">
        <f>INDEX('ROA2'!$D$2:$AQ$224,MATCH(A1896,'ROA2'!$B$2:$B$224,0),MATCH(G1896,'ROA2'!$D$1:$AQ$1,0))</f>
        <v>3.6215760707855198</v>
      </c>
      <c r="O1896" s="6">
        <v>73679.003647999998</v>
      </c>
      <c r="P1896" s="28">
        <v>6.3512782894436636E-3</v>
      </c>
    </row>
    <row r="1897" spans="1:16" x14ac:dyDescent="0.3">
      <c r="A1897" t="s">
        <v>497</v>
      </c>
      <c r="B1897" t="e">
        <f>VLOOKUP(A1897,Sheet3!L:L,1,FALSE)</f>
        <v>#N/A</v>
      </c>
      <c r="C1897" t="str">
        <f>VLOOKUP(A1897,'ALL - prices'!B:C,2,FALSE)</f>
        <v>Canadian Natural Resources Ltd</v>
      </c>
      <c r="D1897" t="str">
        <f>VLOOKUP(A1897,'ALL - prices'!B:I,8,FALSE)</f>
        <v>Energy</v>
      </c>
      <c r="E1897">
        <v>2018</v>
      </c>
      <c r="F1897" t="s">
        <v>682</v>
      </c>
      <c r="G1897" t="str">
        <f t="shared" si="138"/>
        <v>2018-Q4</v>
      </c>
      <c r="H1897" s="4">
        <f>INDEX('ALL - prices'!$J$3:$DY$219,MATCH('COMBINED DATA'!A1897,'ALL - prices'!$B$3:$B$219,0),MATCH('COMBINED DATA'!G1897,'ALL - prices'!$J$1:$DY$1,0))</f>
        <v>11.4978</v>
      </c>
      <c r="I1897" s="14">
        <f t="shared" si="139"/>
        <v>1.2788718895964519</v>
      </c>
      <c r="J1897" s="15">
        <f>INDEX(MarketCap2!$E$2:$AR$224,MATCH(A1897,MarketCap2!$B$2:$B$224,0),MATCH(G1897,MarketCap2!$E$1:$AR$1,0))</f>
        <v>39728173056</v>
      </c>
      <c r="K1897">
        <f t="shared" si="140"/>
        <v>24.405326421723675</v>
      </c>
      <c r="L1897">
        <f>INDEX('PB2'!$D$2:$AQ$224,MATCH(A1897,'PB2'!$B$2:$B$224,0),MATCH(G1897,'PB2'!$D$1:$AQ$1,0))</f>
        <v>1.23819696903229</v>
      </c>
      <c r="M1897" s="16">
        <f t="shared" si="141"/>
        <v>0.80762594725259884</v>
      </c>
      <c r="N1897" s="6">
        <f>INDEX('ROA2'!$D$2:$AQ$224,MATCH(A1897,'ROA2'!$B$2:$B$224,0),MATCH(G1897,'ROA2'!$D$1:$AQ$1,0))</f>
        <v>5.1430988311767596</v>
      </c>
      <c r="O1897" s="6">
        <v>73344</v>
      </c>
      <c r="P1897" s="28">
        <v>-4.5467993785647731E-3</v>
      </c>
    </row>
    <row r="1898" spans="1:16" x14ac:dyDescent="0.3">
      <c r="A1898" t="s">
        <v>497</v>
      </c>
      <c r="B1898" t="e">
        <f>VLOOKUP(A1898,Sheet3!L:L,1,FALSE)</f>
        <v>#N/A</v>
      </c>
      <c r="C1898" t="str">
        <f>VLOOKUP(A1898,'ALL - prices'!B:C,2,FALSE)</f>
        <v>Canadian Natural Resources Ltd</v>
      </c>
      <c r="D1898" t="str">
        <f>VLOOKUP(A1898,'ALL - prices'!B:I,8,FALSE)</f>
        <v>Energy</v>
      </c>
      <c r="E1898">
        <v>2019</v>
      </c>
      <c r="F1898" t="s">
        <v>679</v>
      </c>
      <c r="G1898" t="str">
        <f t="shared" si="138"/>
        <v>2019-Q1</v>
      </c>
      <c r="H1898" s="4">
        <f>INDEX('ALL - prices'!$J$3:$DY$219,MATCH('COMBINED DATA'!A1898,'ALL - prices'!$B$3:$B$219,0),MATCH('COMBINED DATA'!G1898,'ALL - prices'!$J$1:$DY$1,0))</f>
        <v>12.9353</v>
      </c>
      <c r="I1898" s="14">
        <f t="shared" si="139"/>
        <v>3.4030299136700641</v>
      </c>
      <c r="J1898" s="15">
        <f>INDEX(MarketCap2!$E$2:$AR$224,MATCH(A1898,MarketCap2!$B$2:$B$224,0),MATCH(G1898,MarketCap2!$E$1:$AR$1,0))</f>
        <v>44121755648</v>
      </c>
      <c r="K1898">
        <f t="shared" si="140"/>
        <v>24.510218823105738</v>
      </c>
      <c r="L1898">
        <f>INDEX('PB2'!$D$2:$AQ$224,MATCH(A1898,'PB2'!$B$2:$B$224,0),MATCH(G1898,'PB2'!$D$1:$AQ$1,0))</f>
        <v>1.3665920495986901</v>
      </c>
      <c r="M1898" s="16">
        <f t="shared" si="141"/>
        <v>0.73174726890417474</v>
      </c>
      <c r="N1898" s="6">
        <f>INDEX('ROA2'!$D$2:$AQ$224,MATCH(A1898,'ROA2'!$B$2:$B$224,0),MATCH(G1898,'ROA2'!$D$1:$AQ$1,0))</f>
        <v>3.5633239746093799</v>
      </c>
      <c r="O1898" s="6">
        <v>71558.995968000003</v>
      </c>
      <c r="P1898" s="28">
        <v>-2.4337424083769595E-2</v>
      </c>
    </row>
    <row r="1899" spans="1:16" x14ac:dyDescent="0.3">
      <c r="A1899" t="s">
        <v>497</v>
      </c>
      <c r="B1899" t="e">
        <f>VLOOKUP(A1899,Sheet3!L:L,1,FALSE)</f>
        <v>#N/A</v>
      </c>
      <c r="C1899" t="str">
        <f>VLOOKUP(A1899,'ALL - prices'!B:C,2,FALSE)</f>
        <v>Canadian Natural Resources Ltd</v>
      </c>
      <c r="D1899" t="str">
        <f>VLOOKUP(A1899,'ALL - prices'!B:I,8,FALSE)</f>
        <v>Energy</v>
      </c>
      <c r="E1899">
        <v>2019</v>
      </c>
      <c r="F1899" t="s">
        <v>680</v>
      </c>
      <c r="G1899" t="str">
        <f t="shared" si="138"/>
        <v>2019-Q2</v>
      </c>
      <c r="H1899" s="4">
        <f>INDEX('ALL - prices'!$J$3:$DY$219,MATCH('COMBINED DATA'!A1899,'ALL - prices'!$B$3:$B$219,0),MATCH('COMBINED DATA'!G1899,'ALL - prices'!$J$1:$DY$1,0))</f>
        <v>12.5806</v>
      </c>
      <c r="I1899" s="14">
        <f t="shared" si="139"/>
        <v>3.6300450010984653</v>
      </c>
      <c r="J1899" s="15">
        <f>INDEX(MarketCap2!$E$2:$AR$224,MATCH(A1899,MarketCap2!$B$2:$B$224,0),MATCH(G1899,MarketCap2!$E$1:$AR$1,0))</f>
        <v>42222624768</v>
      </c>
      <c r="K1899">
        <f t="shared" si="140"/>
        <v>24.466222046264122</v>
      </c>
      <c r="L1899">
        <f>INDEX('PB2'!$D$2:$AQ$224,MATCH(A1899,'PB2'!$B$2:$B$224,0),MATCH(G1899,'PB2'!$D$1:$AQ$1,0))</f>
        <v>1.22423803806305</v>
      </c>
      <c r="M1899" s="16">
        <f t="shared" si="141"/>
        <v>0.81683460969908095</v>
      </c>
      <c r="N1899" s="6">
        <f>INDEX('ROA2'!$D$2:$AQ$224,MATCH(A1899,'ROA2'!$B$2:$B$224,0),MATCH(G1899,'ROA2'!$D$1:$AQ$1,0))</f>
        <v>4.0344610214233398</v>
      </c>
      <c r="O1899" s="6">
        <v>73968.001023999997</v>
      </c>
      <c r="P1899" s="28">
        <v>3.3664601122649365E-2</v>
      </c>
    </row>
    <row r="1900" spans="1:16" x14ac:dyDescent="0.3">
      <c r="A1900" t="s">
        <v>497</v>
      </c>
      <c r="B1900" t="e">
        <f>VLOOKUP(A1900,Sheet3!L:L,1,FALSE)</f>
        <v>#N/A</v>
      </c>
      <c r="C1900" t="str">
        <f>VLOOKUP(A1900,'ALL - prices'!B:C,2,FALSE)</f>
        <v>Canadian Natural Resources Ltd</v>
      </c>
      <c r="D1900" t="str">
        <f>VLOOKUP(A1900,'ALL - prices'!B:I,8,FALSE)</f>
        <v>Energy</v>
      </c>
      <c r="E1900">
        <v>2019</v>
      </c>
      <c r="F1900" t="s">
        <v>681</v>
      </c>
      <c r="G1900" t="str">
        <f t="shared" si="138"/>
        <v>2019-Q3</v>
      </c>
      <c r="H1900" s="4">
        <f>INDEX('ALL - prices'!$J$3:$DY$219,MATCH('COMBINED DATA'!A1900,'ALL - prices'!$B$3:$B$219,0),MATCH('COMBINED DATA'!G1900,'ALL - prices'!$J$1:$DY$1,0))</f>
        <v>12.7013</v>
      </c>
      <c r="I1900" s="14">
        <f t="shared" si="139"/>
        <v>3.6243812450081236</v>
      </c>
      <c r="J1900" s="15">
        <f>INDEX(MarketCap2!$E$2:$AR$224,MATCH(A1900,MarketCap2!$B$2:$B$224,0),MATCH(G1900,MarketCap2!$E$1:$AR$1,0))</f>
        <v>41895288832</v>
      </c>
      <c r="K1900">
        <f t="shared" si="140"/>
        <v>24.458439219175748</v>
      </c>
      <c r="L1900">
        <f>INDEX('PB2'!$D$2:$AQ$224,MATCH(A1900,'PB2'!$B$2:$B$224,0),MATCH(G1900,'PB2'!$D$1:$AQ$1,0))</f>
        <v>1.1997259855270399</v>
      </c>
      <c r="M1900" s="16">
        <f t="shared" si="141"/>
        <v>0.83352366462305116</v>
      </c>
      <c r="N1900" s="6">
        <f>INDEX('ROA2'!$D$2:$AQ$224,MATCH(A1900,'ROA2'!$B$2:$B$224,0),MATCH(G1900,'ROA2'!$D$1:$AQ$1,0))</f>
        <v>6.3131408691406197</v>
      </c>
      <c r="O1900" s="6">
        <v>78955.003903999997</v>
      </c>
      <c r="P1900" s="28">
        <v>6.7421084941607312E-2</v>
      </c>
    </row>
    <row r="1901" spans="1:16" x14ac:dyDescent="0.3">
      <c r="A1901" t="s">
        <v>497</v>
      </c>
      <c r="B1901" t="e">
        <f>VLOOKUP(A1901,Sheet3!L:L,1,FALSE)</f>
        <v>#N/A</v>
      </c>
      <c r="C1901" t="str">
        <f>VLOOKUP(A1901,'ALL - prices'!B:C,2,FALSE)</f>
        <v>Canadian Natural Resources Ltd</v>
      </c>
      <c r="D1901" t="str">
        <f>VLOOKUP(A1901,'ALL - prices'!B:I,8,FALSE)</f>
        <v>Energy</v>
      </c>
      <c r="E1901">
        <v>2019</v>
      </c>
      <c r="F1901" t="s">
        <v>682</v>
      </c>
      <c r="G1901" t="str">
        <f t="shared" si="138"/>
        <v>2019-Q4</v>
      </c>
      <c r="H1901" s="4">
        <f>INDEX('ALL - prices'!$J$3:$DY$219,MATCH('COMBINED DATA'!A1901,'ALL - prices'!$B$3:$B$219,0),MATCH('COMBINED DATA'!G1901,'ALL - prices'!$J$1:$DY$1,0))</f>
        <v>15.2798</v>
      </c>
      <c r="I1901" s="14">
        <f t="shared" si="139"/>
        <v>2.1126107016359263</v>
      </c>
      <c r="J1901" s="15">
        <f>INDEX(MarketCap2!$E$2:$AR$224,MATCH(A1901,MarketCap2!$B$2:$B$224,0),MATCH(G1901,MarketCap2!$E$1:$AR$1,0))</f>
        <v>49742934016</v>
      </c>
      <c r="K1901">
        <f t="shared" si="140"/>
        <v>24.630134260634676</v>
      </c>
      <c r="L1901">
        <f>INDEX('PB2'!$D$2:$AQ$224,MATCH(A1901,'PB2'!$B$2:$B$224,0),MATCH(G1901,'PB2'!$D$1:$AQ$1,0))</f>
        <v>1.42459499835968</v>
      </c>
      <c r="M1901" s="16">
        <f t="shared" si="141"/>
        <v>0.70195388945730475</v>
      </c>
      <c r="N1901" s="6">
        <f>INDEX('ROA2'!$D$2:$AQ$224,MATCH(A1901,'ROA2'!$B$2:$B$224,0),MATCH(G1901,'ROA2'!$D$1:$AQ$1,0))</f>
        <v>5.3240799903869602</v>
      </c>
      <c r="O1901" s="6">
        <v>78532.001791999995</v>
      </c>
      <c r="P1901" s="28">
        <v>-5.3575085945701782E-3</v>
      </c>
    </row>
    <row r="1902" spans="1:16" x14ac:dyDescent="0.3">
      <c r="A1902" t="s">
        <v>497</v>
      </c>
      <c r="B1902" t="e">
        <f>VLOOKUP(A1902,Sheet3!L:L,1,FALSE)</f>
        <v>#N/A</v>
      </c>
      <c r="C1902" t="str">
        <f>VLOOKUP(A1902,'ALL - prices'!B:C,2,FALSE)</f>
        <v>Canadian Natural Resources Ltd</v>
      </c>
      <c r="D1902" t="str">
        <f>VLOOKUP(A1902,'ALL - prices'!B:I,8,FALSE)</f>
        <v>Energy</v>
      </c>
      <c r="E1902">
        <v>2020</v>
      </c>
      <c r="F1902" t="s">
        <v>679</v>
      </c>
      <c r="G1902" t="str">
        <f t="shared" si="138"/>
        <v>2020-Q1</v>
      </c>
      <c r="H1902" s="4">
        <f>INDEX('ALL - prices'!$J$3:$DY$219,MATCH('COMBINED DATA'!A1902,'ALL - prices'!$B$3:$B$219,0),MATCH('COMBINED DATA'!G1902,'ALL - prices'!$J$1:$DY$1,0))</f>
        <v>7.1863000000000001</v>
      </c>
      <c r="I1902" s="14">
        <f t="shared" si="139"/>
        <v>3.3103242222880014</v>
      </c>
      <c r="J1902" s="15">
        <f>INDEX(MarketCap2!$E$2:$AR$224,MATCH(A1902,MarketCap2!$B$2:$B$224,0),MATCH(G1902,MarketCap2!$E$1:$AR$1,0))</f>
        <v>22542213120</v>
      </c>
      <c r="K1902">
        <f t="shared" si="140"/>
        <v>23.838655527073481</v>
      </c>
      <c r="L1902">
        <f>INDEX('PB2'!$D$2:$AQ$224,MATCH(A1902,'PB2'!$B$2:$B$224,0),MATCH(G1902,'PB2'!$D$1:$AQ$1,0))</f>
        <v>0.674175024032593</v>
      </c>
      <c r="M1902" s="16">
        <f t="shared" si="141"/>
        <v>1.4832943439798134</v>
      </c>
      <c r="N1902" s="6">
        <f>INDEX('ROA2'!$D$2:$AQ$224,MATCH(A1902,'ROA2'!$B$2:$B$224,0),MATCH(G1902,'ROA2'!$D$1:$AQ$1,0))</f>
        <v>7.2367720603942898</v>
      </c>
      <c r="O1902" s="6">
        <v>78121.000960000005</v>
      </c>
      <c r="P1902" s="28">
        <v>-5.2335458490994306E-3</v>
      </c>
    </row>
    <row r="1903" spans="1:16" x14ac:dyDescent="0.3">
      <c r="A1903" t="s">
        <v>497</v>
      </c>
      <c r="B1903" t="e">
        <f>VLOOKUP(A1903,Sheet3!L:L,1,FALSE)</f>
        <v>#N/A</v>
      </c>
      <c r="C1903" t="str">
        <f>VLOOKUP(A1903,'ALL - prices'!B:C,2,FALSE)</f>
        <v>Canadian Natural Resources Ltd</v>
      </c>
      <c r="D1903" t="str">
        <f>VLOOKUP(A1903,'ALL - prices'!B:I,8,FALSE)</f>
        <v>Energy</v>
      </c>
      <c r="E1903">
        <v>2020</v>
      </c>
      <c r="F1903" t="s">
        <v>680</v>
      </c>
      <c r="G1903" t="str">
        <f t="shared" si="138"/>
        <v>2020-Q2</v>
      </c>
      <c r="H1903" s="4">
        <f>INDEX('ALL - prices'!$J$3:$DY$219,MATCH('COMBINED DATA'!A1903,'ALL - prices'!$B$3:$B$219,0),MATCH('COMBINED DATA'!G1903,'ALL - prices'!$J$1:$DY$1,0))</f>
        <v>9.0535999999999994</v>
      </c>
      <c r="I1903" s="14">
        <f t="shared" si="139"/>
        <v>4.2944878595512854</v>
      </c>
      <c r="J1903" s="15">
        <f>INDEX(MarketCap2!$E$2:$AR$224,MATCH(A1903,MarketCap2!$B$2:$B$224,0),MATCH(G1903,MarketCap2!$E$1:$AR$1,0))</f>
        <v>27813425152</v>
      </c>
      <c r="K1903">
        <f t="shared" si="140"/>
        <v>24.048784660211773</v>
      </c>
      <c r="L1903">
        <f>INDEX('PB2'!$D$2:$AQ$224,MATCH(A1903,'PB2'!$B$2:$B$224,0),MATCH(G1903,'PB2'!$D$1:$AQ$1,0))</f>
        <v>0.86021900177001998</v>
      </c>
      <c r="M1903" s="16">
        <f t="shared" si="141"/>
        <v>1.1624946646637209</v>
      </c>
      <c r="N1903" s="6">
        <f>INDEX('ROA2'!$D$2:$AQ$224,MATCH(A1903,'ROA2'!$B$2:$B$224,0),MATCH(G1903,'ROA2'!$D$1:$AQ$1,0))</f>
        <v>4.2293410301208496</v>
      </c>
      <c r="O1903" s="6">
        <v>76078.997503999999</v>
      </c>
      <c r="P1903" s="28">
        <v>-2.6138982231494513E-2</v>
      </c>
    </row>
    <row r="1904" spans="1:16" x14ac:dyDescent="0.3">
      <c r="A1904" t="s">
        <v>497</v>
      </c>
      <c r="B1904" t="e">
        <f>VLOOKUP(A1904,Sheet3!L:L,1,FALSE)</f>
        <v>#N/A</v>
      </c>
      <c r="C1904" t="str">
        <f>VLOOKUP(A1904,'ALL - prices'!B:C,2,FALSE)</f>
        <v>Canadian Natural Resources Ltd</v>
      </c>
      <c r="D1904" t="str">
        <f>VLOOKUP(A1904,'ALL - prices'!B:I,8,FALSE)</f>
        <v>Energy</v>
      </c>
      <c r="E1904">
        <v>2020</v>
      </c>
      <c r="F1904" t="s">
        <v>681</v>
      </c>
      <c r="G1904" t="str">
        <f t="shared" si="138"/>
        <v>2020-Q3</v>
      </c>
      <c r="H1904" s="4">
        <f>INDEX('ALL - prices'!$J$3:$DY$219,MATCH('COMBINED DATA'!A1904,'ALL - prices'!$B$3:$B$219,0),MATCH('COMBINED DATA'!G1904,'ALL - prices'!$J$1:$DY$1,0))</f>
        <v>8.3496000000000006</v>
      </c>
      <c r="I1904" s="14">
        <f t="shared" si="139"/>
        <v>3.1019668022885143</v>
      </c>
      <c r="J1904" s="15">
        <f>INDEX(MarketCap2!$E$2:$AR$224,MATCH(A1904,MarketCap2!$B$2:$B$224,0),MATCH(G1904,MarketCap2!$E$1:$AR$1,0))</f>
        <v>25203357696</v>
      </c>
      <c r="K1904">
        <f t="shared" si="140"/>
        <v>23.950243064492636</v>
      </c>
      <c r="L1904">
        <f>INDEX('PB2'!$D$2:$AQ$224,MATCH(A1904,'PB2'!$B$2:$B$224,0),MATCH(G1904,'PB2'!$D$1:$AQ$1,0))</f>
        <v>0.78355199098587003</v>
      </c>
      <c r="M1904" s="16">
        <f t="shared" si="141"/>
        <v>1.2762394984687535</v>
      </c>
      <c r="N1904" s="6">
        <f>INDEX('ROA2'!$D$2:$AQ$224,MATCH(A1904,'ROA2'!$B$2:$B$224,0),MATCH(G1904,'ROA2'!$D$1:$AQ$1,0))</f>
        <v>4.1639998555183001E-2</v>
      </c>
      <c r="O1904" s="6">
        <v>74745.004031999997</v>
      </c>
      <c r="P1904" s="28">
        <v>-1.7534319796075976E-2</v>
      </c>
    </row>
    <row r="1905" spans="1:16" x14ac:dyDescent="0.3">
      <c r="A1905" t="s">
        <v>497</v>
      </c>
      <c r="B1905" t="e">
        <f>VLOOKUP(A1905,Sheet3!L:L,1,FALSE)</f>
        <v>#N/A</v>
      </c>
      <c r="C1905" t="str">
        <f>VLOOKUP(A1905,'ALL - prices'!B:C,2,FALSE)</f>
        <v>Canadian Natural Resources Ltd</v>
      </c>
      <c r="D1905" t="str">
        <f>VLOOKUP(A1905,'ALL - prices'!B:I,8,FALSE)</f>
        <v>Energy</v>
      </c>
      <c r="E1905">
        <v>2020</v>
      </c>
      <c r="F1905" t="s">
        <v>682</v>
      </c>
      <c r="G1905" t="str">
        <f t="shared" si="138"/>
        <v>2020-Q4</v>
      </c>
      <c r="H1905" s="4">
        <f>INDEX('ALL - prices'!$J$3:$DY$219,MATCH('COMBINED DATA'!A1905,'ALL - prices'!$B$3:$B$219,0),MATCH('COMBINED DATA'!G1905,'ALL - prices'!$J$1:$DY$1,0))</f>
        <v>12.1311</v>
      </c>
      <c r="I1905" s="14">
        <f t="shared" si="139"/>
        <v>2.6965598639748456</v>
      </c>
      <c r="J1905" s="15">
        <f>INDEX(MarketCap2!$E$2:$AR$224,MATCH(A1905,MarketCap2!$B$2:$B$224,0),MATCH(G1905,MarketCap2!$E$1:$AR$1,0))</f>
        <v>36128575488</v>
      </c>
      <c r="K1905">
        <f t="shared" si="140"/>
        <v>24.310349953927627</v>
      </c>
      <c r="L1905">
        <f>INDEX('PB2'!$D$2:$AQ$224,MATCH(A1905,'PB2'!$B$2:$B$224,0),MATCH(G1905,'PB2'!$D$1:$AQ$1,0))</f>
        <v>1.1184209585189799</v>
      </c>
      <c r="M1905" s="16">
        <f t="shared" si="141"/>
        <v>0.8941177222968052</v>
      </c>
      <c r="N1905" s="6">
        <f>INDEX('ROA2'!$D$2:$AQ$224,MATCH(A1905,'ROA2'!$B$2:$B$224,0),MATCH(G1905,'ROA2'!$D$1:$AQ$1,0))</f>
        <v>-0.77103900909423795</v>
      </c>
      <c r="O1905" s="6">
        <v>73729.998848000003</v>
      </c>
      <c r="P1905" s="28">
        <v>-1.3579572269010085E-2</v>
      </c>
    </row>
    <row r="1906" spans="1:16" x14ac:dyDescent="0.3">
      <c r="A1906" t="s">
        <v>497</v>
      </c>
      <c r="B1906" t="e">
        <f>VLOOKUP(A1906,Sheet3!L:L,1,FALSE)</f>
        <v>#N/A</v>
      </c>
      <c r="C1906" t="str">
        <f>VLOOKUP(A1906,'ALL - prices'!B:C,2,FALSE)</f>
        <v>Canadian Natural Resources Ltd</v>
      </c>
      <c r="D1906" t="str">
        <f>VLOOKUP(A1906,'ALL - prices'!B:I,8,FALSE)</f>
        <v>Energy</v>
      </c>
      <c r="E1906">
        <v>2021</v>
      </c>
      <c r="F1906" t="s">
        <v>679</v>
      </c>
      <c r="G1906" t="str">
        <f t="shared" si="138"/>
        <v>2021-Q1</v>
      </c>
      <c r="H1906" s="4">
        <f>INDEX('ALL - prices'!$J$3:$DY$219,MATCH('COMBINED DATA'!A1906,'ALL - prices'!$B$3:$B$219,0),MATCH('COMBINED DATA'!G1906,'ALL - prices'!$J$1:$DY$1,0))</f>
        <v>15.593500000000001</v>
      </c>
      <c r="I1906" s="14">
        <f t="shared" si="139"/>
        <v>6.599846768107561</v>
      </c>
      <c r="J1906" s="15">
        <f>INDEX(MarketCap2!$E$2:$AR$224,MATCH(A1906,MarketCap2!$B$2:$B$224,0),MATCH(G1906,MarketCap2!$E$1:$AR$1,0))</f>
        <v>46059376640</v>
      </c>
      <c r="K1906">
        <f t="shared" si="140"/>
        <v>24.553197197595612</v>
      </c>
      <c r="L1906">
        <f>INDEX('PB2'!$D$2:$AQ$224,MATCH(A1906,'PB2'!$B$2:$B$224,0),MATCH(G1906,'PB2'!$D$1:$AQ$1,0))</f>
        <v>1.3861709833145099</v>
      </c>
      <c r="M1906" s="16">
        <f t="shared" si="141"/>
        <v>0.72141172484282834</v>
      </c>
      <c r="N1906" s="6">
        <f>INDEX('ROA2'!$D$2:$AQ$224,MATCH(A1906,'ROA2'!$B$2:$B$224,0),MATCH(G1906,'ROA2'!$D$1:$AQ$1,0))</f>
        <v>-0.56715601682662997</v>
      </c>
      <c r="O1906" s="6">
        <v>75276.001279999997</v>
      </c>
      <c r="P1906" s="28">
        <v>2.0968431522523083E-2</v>
      </c>
    </row>
    <row r="1907" spans="1:16" x14ac:dyDescent="0.3">
      <c r="A1907" t="s">
        <v>497</v>
      </c>
      <c r="B1907" t="e">
        <f>VLOOKUP(A1907,Sheet3!L:L,1,FALSE)</f>
        <v>#N/A</v>
      </c>
      <c r="C1907" t="str">
        <f>VLOOKUP(A1907,'ALL - prices'!B:C,2,FALSE)</f>
        <v>Canadian Natural Resources Ltd</v>
      </c>
      <c r="D1907" t="str">
        <f>VLOOKUP(A1907,'ALL - prices'!B:I,8,FALSE)</f>
        <v>Energy</v>
      </c>
      <c r="E1907">
        <v>2021</v>
      </c>
      <c r="F1907" t="s">
        <v>680</v>
      </c>
      <c r="G1907" t="str">
        <f t="shared" si="138"/>
        <v>2021-Q2</v>
      </c>
      <c r="H1907" s="4">
        <f>INDEX('ALL - prices'!$J$3:$DY$219,MATCH('COMBINED DATA'!A1907,'ALL - prices'!$B$3:$B$219,0),MATCH('COMBINED DATA'!G1907,'ALL - prices'!$J$1:$DY$1,0))</f>
        <v>18.250900000000001</v>
      </c>
      <c r="I1907" s="14">
        <f t="shared" si="139"/>
        <v>6.2505212616629029</v>
      </c>
      <c r="J1907" s="15">
        <f>INDEX(MarketCap2!$E$2:$AR$224,MATCH(A1907,MarketCap2!$B$2:$B$224,0),MATCH(G1907,MarketCap2!$E$1:$AR$1,0))</f>
        <v>53324480512</v>
      </c>
      <c r="K1907">
        <f t="shared" si="140"/>
        <v>24.699661359334197</v>
      </c>
      <c r="L1907">
        <f>INDEX('PB2'!$D$2:$AQ$224,MATCH(A1907,'PB2'!$B$2:$B$224,0),MATCH(G1907,'PB2'!$D$1:$AQ$1,0))</f>
        <v>1.5596740245819101</v>
      </c>
      <c r="M1907" s="16">
        <f t="shared" si="141"/>
        <v>0.64115961684241196</v>
      </c>
      <c r="N1907" s="6">
        <f>INDEX('ROA2'!$D$2:$AQ$224,MATCH(A1907,'ROA2'!$B$2:$B$224,0),MATCH(G1907,'ROA2'!$D$1:$AQ$1,0))</f>
        <v>2.9416821002960201</v>
      </c>
      <c r="O1907" s="6">
        <v>75126.996992</v>
      </c>
      <c r="P1907" s="28">
        <v>-1.9794394689717034E-3</v>
      </c>
    </row>
    <row r="1908" spans="1:16" x14ac:dyDescent="0.3">
      <c r="A1908" t="s">
        <v>497</v>
      </c>
      <c r="B1908" t="e">
        <f>VLOOKUP(A1908,Sheet3!L:L,1,FALSE)</f>
        <v>#N/A</v>
      </c>
      <c r="C1908" t="str">
        <f>VLOOKUP(A1908,'ALL - prices'!B:C,2,FALSE)</f>
        <v>Canadian Natural Resources Ltd</v>
      </c>
      <c r="D1908" t="str">
        <f>VLOOKUP(A1908,'ALL - prices'!B:I,8,FALSE)</f>
        <v>Energy</v>
      </c>
      <c r="E1908">
        <v>2021</v>
      </c>
      <c r="F1908" t="s">
        <v>681</v>
      </c>
      <c r="G1908" t="str">
        <f t="shared" si="138"/>
        <v>2021-Q3</v>
      </c>
      <c r="H1908" s="4">
        <f>INDEX('ALL - prices'!$J$3:$DY$219,MATCH('COMBINED DATA'!A1908,'ALL - prices'!$B$3:$B$219,0),MATCH('COMBINED DATA'!G1908,'ALL - prices'!$J$1:$DY$1,0))</f>
        <v>18.982600000000001</v>
      </c>
      <c r="I1908" s="14">
        <f t="shared" si="139"/>
        <v>4.3476057467492009</v>
      </c>
      <c r="J1908" s="15">
        <f>INDEX(MarketCap2!$E$2:$AR$224,MATCH(A1908,MarketCap2!$B$2:$B$224,0),MATCH(G1908,MarketCap2!$E$1:$AR$1,0))</f>
        <v>54729338880</v>
      </c>
      <c r="K1908">
        <f t="shared" si="140"/>
        <v>24.725665762365473</v>
      </c>
      <c r="L1908">
        <f>INDEX('PB2'!$D$2:$AQ$224,MATCH(A1908,'PB2'!$B$2:$B$224,0),MATCH(G1908,'PB2'!$D$1:$AQ$1,0))</f>
        <v>1.53258800506592</v>
      </c>
      <c r="M1908" s="16">
        <f t="shared" si="141"/>
        <v>0.65249107829014219</v>
      </c>
      <c r="N1908" s="6">
        <f>INDEX('ROA2'!$D$2:$AQ$224,MATCH(A1908,'ROA2'!$B$2:$B$224,0),MATCH(G1908,'ROA2'!$D$1:$AQ$1,0))</f>
        <v>5.4549579620361301</v>
      </c>
      <c r="O1908" s="6">
        <v>75026.997248</v>
      </c>
      <c r="P1908" s="28">
        <v>-1.3310760179945599E-3</v>
      </c>
    </row>
    <row r="1909" spans="1:16" x14ac:dyDescent="0.3">
      <c r="A1909" t="s">
        <v>497</v>
      </c>
      <c r="B1909" t="e">
        <f>VLOOKUP(A1909,Sheet3!L:L,1,FALSE)</f>
        <v>#N/A</v>
      </c>
      <c r="C1909" t="str">
        <f>VLOOKUP(A1909,'ALL - prices'!B:C,2,FALSE)</f>
        <v>Canadian Natural Resources Ltd</v>
      </c>
      <c r="D1909" t="str">
        <f>VLOOKUP(A1909,'ALL - prices'!B:I,8,FALSE)</f>
        <v>Energy</v>
      </c>
      <c r="E1909">
        <v>2021</v>
      </c>
      <c r="F1909" t="s">
        <v>682</v>
      </c>
      <c r="G1909" t="str">
        <f t="shared" si="138"/>
        <v>2021-Q4</v>
      </c>
      <c r="H1909" s="4">
        <f>INDEX('ALL - prices'!$J$3:$DY$219,MATCH('COMBINED DATA'!A1909,'ALL - prices'!$B$3:$B$219,0),MATCH('COMBINED DATA'!G1909,'ALL - prices'!$J$1:$DY$1,0))</f>
        <v>22.148199999999999</v>
      </c>
      <c r="I1909" s="14">
        <f t="shared" si="139"/>
        <v>2.5121673608990833</v>
      </c>
      <c r="J1909" s="15">
        <f>INDEX(MarketCap2!$E$2:$AR$224,MATCH(A1909,MarketCap2!$B$2:$B$224,0),MATCH(G1909,MarketCap2!$E$1:$AR$1,0))</f>
        <v>62799978496</v>
      </c>
      <c r="K1909">
        <f t="shared" si="140"/>
        <v>24.863220568000123</v>
      </c>
      <c r="L1909">
        <f>INDEX('PB2'!$D$2:$AQ$224,MATCH(A1909,'PB2'!$B$2:$B$224,0),MATCH(G1909,'PB2'!$D$1:$AQ$1,0))</f>
        <v>1.6903320550918599</v>
      </c>
      <c r="M1909" s="16">
        <f t="shared" si="141"/>
        <v>0.59159973745256567</v>
      </c>
      <c r="N1909" s="6">
        <f>INDEX('ROA2'!$D$2:$AQ$224,MATCH(A1909,'ROA2'!$B$2:$B$224,0),MATCH(G1909,'ROA2'!$D$1:$AQ$1,0))</f>
        <v>7.8901629447937003</v>
      </c>
      <c r="O1909" s="6">
        <v>75291.000832000005</v>
      </c>
      <c r="P1909" s="28">
        <v>3.5187811545669056E-3</v>
      </c>
    </row>
    <row r="1910" spans="1:16" x14ac:dyDescent="0.3">
      <c r="A1910" t="s">
        <v>497</v>
      </c>
      <c r="B1910" t="e">
        <f>VLOOKUP(A1910,Sheet3!L:L,1,FALSE)</f>
        <v>#N/A</v>
      </c>
      <c r="C1910" t="str">
        <f>VLOOKUP(A1910,'ALL - prices'!B:C,2,FALSE)</f>
        <v>Canadian Natural Resources Ltd</v>
      </c>
      <c r="D1910" t="str">
        <f>VLOOKUP(A1910,'ALL - prices'!B:I,8,FALSE)</f>
        <v>Energy</v>
      </c>
      <c r="E1910">
        <v>2022</v>
      </c>
      <c r="F1910" t="s">
        <v>679</v>
      </c>
      <c r="G1910" t="str">
        <f t="shared" si="138"/>
        <v>2022-Q1</v>
      </c>
      <c r="H1910" s="4">
        <f>INDEX('ALL - prices'!$J$3:$DY$219,MATCH('COMBINED DATA'!A1910,'ALL - prices'!$B$3:$B$219,0),MATCH('COMBINED DATA'!G1910,'ALL - prices'!$J$1:$DY$1,0))</f>
        <v>32.552799999999998</v>
      </c>
      <c r="I1910" s="14">
        <f t="shared" si="139"/>
        <v>2.5604063954770937</v>
      </c>
      <c r="J1910" s="15">
        <f>INDEX(MarketCap2!$E$2:$AR$224,MATCH(A1910,MarketCap2!$B$2:$B$224,0),MATCH(G1910,MarketCap2!$E$1:$AR$1,0))</f>
        <v>90538295296</v>
      </c>
      <c r="K1910">
        <f t="shared" si="140"/>
        <v>25.229038750590533</v>
      </c>
      <c r="L1910">
        <f>INDEX('PB2'!$D$2:$AQ$224,MATCH(A1910,'PB2'!$B$2:$B$224,0),MATCH(G1910,'PB2'!$D$1:$AQ$1,0))</f>
        <v>2.3422589302063002</v>
      </c>
      <c r="M1910" s="16">
        <f t="shared" si="141"/>
        <v>0.42693828043679294</v>
      </c>
      <c r="N1910" s="6">
        <f>INDEX('ROA2'!$D$2:$AQ$224,MATCH(A1910,'ROA2'!$B$2:$B$224,0),MATCH(G1910,'ROA2'!$D$1:$AQ$1,0))</f>
        <v>10.0881261825562</v>
      </c>
      <c r="O1910" s="6">
        <v>76665.004031999997</v>
      </c>
      <c r="P1910" s="28">
        <v>1.8249235430750393E-2</v>
      </c>
    </row>
    <row r="1911" spans="1:16" x14ac:dyDescent="0.3">
      <c r="A1911" t="s">
        <v>497</v>
      </c>
      <c r="B1911" t="e">
        <f>VLOOKUP(A1911,Sheet3!L:L,1,FALSE)</f>
        <v>#N/A</v>
      </c>
      <c r="C1911" t="str">
        <f>VLOOKUP(A1911,'ALL - prices'!B:C,2,FALSE)</f>
        <v>Canadian Natural Resources Ltd</v>
      </c>
      <c r="D1911" t="str">
        <f>VLOOKUP(A1911,'ALL - prices'!B:I,8,FALSE)</f>
        <v>Energy</v>
      </c>
      <c r="E1911">
        <v>2022</v>
      </c>
      <c r="F1911" t="s">
        <v>680</v>
      </c>
      <c r="G1911" t="str">
        <f t="shared" si="138"/>
        <v>2022-Q2</v>
      </c>
      <c r="H1911" s="4">
        <f>INDEX('ALL - prices'!$J$3:$DY$219,MATCH('COMBINED DATA'!A1911,'ALL - prices'!$B$3:$B$219,0),MATCH('COMBINED DATA'!G1911,'ALL - prices'!$J$1:$DY$1,0))</f>
        <v>29.237100000000002</v>
      </c>
      <c r="I1911" s="14">
        <f t="shared" si="139"/>
        <v>2.6393128302331537</v>
      </c>
      <c r="J1911" s="15">
        <f>INDEX(MarketCap2!$E$2:$AR$224,MATCH(A1911,MarketCap2!$B$2:$B$224,0),MATCH(G1911,MarketCap2!$E$1:$AR$1,0))</f>
        <v>79551995904</v>
      </c>
      <c r="K1911">
        <f t="shared" si="140"/>
        <v>25.09967668134632</v>
      </c>
      <c r="L1911">
        <f>INDEX('PB2'!$D$2:$AQ$224,MATCH(A1911,'PB2'!$B$2:$B$224,0),MATCH(G1911,'PB2'!$D$1:$AQ$1,0))</f>
        <v>1.99455094337463</v>
      </c>
      <c r="M1911" s="16">
        <f t="shared" si="141"/>
        <v>0.50136598582339309</v>
      </c>
      <c r="N1911" s="6">
        <f>INDEX('ROA2'!$D$2:$AQ$224,MATCH(A1911,'ROA2'!$B$2:$B$224,0),MATCH(G1911,'ROA2'!$D$1:$AQ$1,0))</f>
        <v>12.2607574462891</v>
      </c>
      <c r="O1911" s="6">
        <v>78011.998208000005</v>
      </c>
      <c r="P1911" s="28">
        <v>1.7569870281853396E-2</v>
      </c>
    </row>
    <row r="1912" spans="1:16" x14ac:dyDescent="0.3">
      <c r="A1912" t="s">
        <v>497</v>
      </c>
      <c r="B1912" t="e">
        <f>VLOOKUP(A1912,Sheet3!L:L,1,FALSE)</f>
        <v>#N/A</v>
      </c>
      <c r="C1912" t="str">
        <f>VLOOKUP(A1912,'ALL - prices'!B:C,2,FALSE)</f>
        <v>Canadian Natural Resources Ltd</v>
      </c>
      <c r="D1912" t="str">
        <f>VLOOKUP(A1912,'ALL - prices'!B:I,8,FALSE)</f>
        <v>Energy</v>
      </c>
      <c r="E1912">
        <v>2022</v>
      </c>
      <c r="F1912" t="s">
        <v>681</v>
      </c>
      <c r="G1912" t="str">
        <f t="shared" si="138"/>
        <v>2022-Q3</v>
      </c>
      <c r="H1912" s="4">
        <f>INDEX('ALL - prices'!$J$3:$DY$219,MATCH('COMBINED DATA'!A1912,'ALL - prices'!$B$3:$B$219,0),MATCH('COMBINED DATA'!G1912,'ALL - prices'!$J$1:$DY$1,0))</f>
        <v>27.4574</v>
      </c>
      <c r="I1912" s="14">
        <f t="shared" si="139"/>
        <v>3.3009235263281487</v>
      </c>
      <c r="J1912" s="15">
        <f>INDEX(MarketCap2!$E$2:$AR$224,MATCH(A1912,MarketCap2!$B$2:$B$224,0),MATCH(G1912,MarketCap2!$E$1:$AR$1,0))</f>
        <v>71657488384</v>
      </c>
      <c r="K1912">
        <f t="shared" si="140"/>
        <v>24.995163499143956</v>
      </c>
      <c r="L1912">
        <f>INDEX('PB2'!$D$2:$AQ$224,MATCH(A1912,'PB2'!$B$2:$B$224,0),MATCH(G1912,'PB2'!$D$1:$AQ$1,0))</f>
        <v>1.8704589605331401</v>
      </c>
      <c r="M1912" s="16">
        <f t="shared" si="141"/>
        <v>0.53462814266449787</v>
      </c>
      <c r="N1912" s="6">
        <f>INDEX('ROA2'!$D$2:$AQ$224,MATCH(A1912,'ROA2'!$B$2:$B$224,0),MATCH(G1912,'ROA2'!$D$1:$AQ$1,0))</f>
        <v>14.8035478591919</v>
      </c>
      <c r="O1912" s="6">
        <v>78165.999616000001</v>
      </c>
      <c r="P1912" s="28">
        <v>1.9740733673990658E-3</v>
      </c>
    </row>
    <row r="1913" spans="1:16" x14ac:dyDescent="0.3">
      <c r="A1913" t="s">
        <v>497</v>
      </c>
      <c r="B1913" t="e">
        <f>VLOOKUP(A1913,Sheet3!L:L,1,FALSE)</f>
        <v>#N/A</v>
      </c>
      <c r="C1913" t="str">
        <f>VLOOKUP(A1913,'ALL - prices'!B:C,2,FALSE)</f>
        <v>Canadian Natural Resources Ltd</v>
      </c>
      <c r="D1913" t="str">
        <f>VLOOKUP(A1913,'ALL - prices'!B:I,8,FALSE)</f>
        <v>Energy</v>
      </c>
      <c r="E1913">
        <v>2022</v>
      </c>
      <c r="F1913" t="s">
        <v>682</v>
      </c>
      <c r="G1913" t="str">
        <f t="shared" si="138"/>
        <v>2022-Q4</v>
      </c>
      <c r="H1913" s="4">
        <f>INDEX('ALL - prices'!$J$3:$DY$219,MATCH('COMBINED DATA'!A1913,'ALL - prices'!$B$3:$B$219,0),MATCH('COMBINED DATA'!G1913,'ALL - prices'!$J$1:$DY$1,0))</f>
        <v>32.471400000000003</v>
      </c>
      <c r="I1913" s="14">
        <f t="shared" si="139"/>
        <v>3.6826222310558365</v>
      </c>
      <c r="J1913" s="15">
        <f>INDEX(MarketCap2!$E$2:$AR$224,MATCH(A1913,MarketCap2!$B$2:$B$224,0),MATCH(G1913,MarketCap2!$E$1:$AR$1,0))</f>
        <v>83143442432</v>
      </c>
      <c r="K1913">
        <f t="shared" si="140"/>
        <v>25.143833175157894</v>
      </c>
      <c r="L1913">
        <f>INDEX('PB2'!$D$2:$AQ$224,MATCH(A1913,'PB2'!$B$2:$B$224,0),MATCH(G1913,'PB2'!$D$1:$AQ$1,0))</f>
        <v>2.1717669963836701</v>
      </c>
      <c r="M1913" s="16">
        <f t="shared" si="141"/>
        <v>0.4604545522909021</v>
      </c>
      <c r="N1913" s="6">
        <f>INDEX('ROA2'!$D$2:$AQ$224,MATCH(A1913,'ROA2'!$B$2:$B$224,0),MATCH(G1913,'ROA2'!$D$1:$AQ$1,0))</f>
        <v>15.6457424163818</v>
      </c>
      <c r="O1913" s="6">
        <v>77479.002112000002</v>
      </c>
      <c r="P1913" s="28">
        <v>-8.7889556504740941E-3</v>
      </c>
    </row>
    <row r="1914" spans="1:16" x14ac:dyDescent="0.3">
      <c r="A1914" t="s">
        <v>497</v>
      </c>
      <c r="B1914" t="e">
        <f>VLOOKUP(A1914,Sheet3!L:L,1,FALSE)</f>
        <v>#N/A</v>
      </c>
      <c r="C1914" t="str">
        <f>VLOOKUP(A1914,'ALL - prices'!B:C,2,FALSE)</f>
        <v>Canadian Natural Resources Ltd</v>
      </c>
      <c r="D1914" t="str">
        <f>VLOOKUP(A1914,'ALL - prices'!B:I,8,FALSE)</f>
        <v>Energy</v>
      </c>
      <c r="E1914">
        <v>2023</v>
      </c>
      <c r="F1914" t="s">
        <v>679</v>
      </c>
      <c r="G1914" t="str">
        <f t="shared" si="138"/>
        <v>2023-Q1</v>
      </c>
      <c r="H1914" s="4">
        <f>INDEX('ALL - prices'!$J$3:$DY$219,MATCH('COMBINED DATA'!A1914,'ALL - prices'!$B$3:$B$219,0),MATCH('COMBINED DATA'!G1914,'ALL - prices'!$J$1:$DY$1,0))</f>
        <v>32.720700000000001</v>
      </c>
      <c r="I1914" s="14">
        <f t="shared" si="139"/>
        <v>5.8706221058050421</v>
      </c>
      <c r="J1914" s="15">
        <f>INDEX(MarketCap2!$E$2:$AR$224,MATCH(A1914,MarketCap2!$B$2:$B$224,0),MATCH(G1914,MarketCap2!$E$1:$AR$1,0))</f>
        <v>82294546432</v>
      </c>
      <c r="K1914">
        <f t="shared" si="140"/>
        <v>25.133570677938099</v>
      </c>
      <c r="L1914">
        <f>INDEX('PB2'!$D$2:$AQ$224,MATCH(A1914,'PB2'!$B$2:$B$224,0),MATCH(G1914,'PB2'!$D$1:$AQ$1,0))</f>
        <v>2.1270909309387198</v>
      </c>
      <c r="M1914" s="16">
        <f t="shared" si="141"/>
        <v>0.47012564693634595</v>
      </c>
      <c r="N1914" s="6">
        <f>INDEX('ROA2'!$D$2:$AQ$224,MATCH(A1914,'ROA2'!$B$2:$B$224,0),MATCH(G1914,'ROA2'!$D$1:$AQ$1,0))</f>
        <v>14.3147888183594</v>
      </c>
      <c r="O1914" s="6">
        <v>76142.002175999995</v>
      </c>
      <c r="P1914" s="28">
        <v>-1.7256287504417045E-2</v>
      </c>
    </row>
    <row r="1915" spans="1:16" x14ac:dyDescent="0.3">
      <c r="A1915" t="s">
        <v>497</v>
      </c>
      <c r="B1915" t="e">
        <f>VLOOKUP(A1915,Sheet3!L:L,1,FALSE)</f>
        <v>#N/A</v>
      </c>
      <c r="C1915" t="str">
        <f>VLOOKUP(A1915,'ALL - prices'!B:C,2,FALSE)</f>
        <v>Canadian Natural Resources Ltd</v>
      </c>
      <c r="D1915" t="str">
        <f>VLOOKUP(A1915,'ALL - prices'!B:I,8,FALSE)</f>
        <v>Energy</v>
      </c>
      <c r="E1915">
        <v>2023</v>
      </c>
      <c r="F1915" t="s">
        <v>680</v>
      </c>
      <c r="G1915" t="str">
        <f t="shared" si="138"/>
        <v>2023-Q2</v>
      </c>
      <c r="H1915" s="4">
        <f>INDEX('ALL - prices'!$J$3:$DY$219,MATCH('COMBINED DATA'!A1915,'ALL - prices'!$B$3:$B$219,0),MATCH('COMBINED DATA'!G1915,'ALL - prices'!$J$1:$DY$1,0))</f>
        <v>32.969000000000001</v>
      </c>
      <c r="I1915" s="14">
        <f t="shared" si="139"/>
        <v>4.1282643172807285</v>
      </c>
      <c r="J1915" s="15">
        <f>INDEX(MarketCap2!$E$2:$AR$224,MATCH(A1915,MarketCap2!$B$2:$B$224,0),MATCH(G1915,MarketCap2!$E$1:$AR$1,0))</f>
        <v>81483792384</v>
      </c>
      <c r="K1915">
        <f t="shared" si="140"/>
        <v>25.123669970962684</v>
      </c>
      <c r="L1915">
        <f>INDEX('PB2'!$D$2:$AQ$224,MATCH(A1915,'PB2'!$B$2:$B$224,0),MATCH(G1915,'PB2'!$D$1:$AQ$1,0))</f>
        <v>2.1040220260620099</v>
      </c>
      <c r="M1915" s="16">
        <f t="shared" si="141"/>
        <v>0.47528019555558015</v>
      </c>
      <c r="N1915" s="6">
        <f>INDEX('ROA2'!$D$2:$AQ$224,MATCH(A1915,'ROA2'!$B$2:$B$224,0),MATCH(G1915,'ROA2'!$D$1:$AQ$1,0))</f>
        <v>12.5724201202393</v>
      </c>
      <c r="O1915" s="6">
        <v>75260.002303999994</v>
      </c>
      <c r="P1915" s="28">
        <v>-1.1583618066166472E-2</v>
      </c>
    </row>
    <row r="1916" spans="1:16" x14ac:dyDescent="0.3">
      <c r="A1916" t="s">
        <v>497</v>
      </c>
      <c r="B1916" t="e">
        <f>VLOOKUP(A1916,Sheet3!L:L,1,FALSE)</f>
        <v>#N/A</v>
      </c>
      <c r="C1916" t="str">
        <f>VLOOKUP(A1916,'ALL - prices'!B:C,2,FALSE)</f>
        <v>Canadian Natural Resources Ltd</v>
      </c>
      <c r="D1916" t="str">
        <f>VLOOKUP(A1916,'ALL - prices'!B:I,8,FALSE)</f>
        <v>Energy</v>
      </c>
      <c r="E1916">
        <v>2023</v>
      </c>
      <c r="F1916" t="s">
        <v>681</v>
      </c>
      <c r="G1916" t="str">
        <f t="shared" si="138"/>
        <v>2023-Q3</v>
      </c>
      <c r="H1916" s="4">
        <f>INDEX('ALL - prices'!$J$3:$DY$219,MATCH('COMBINED DATA'!A1916,'ALL - prices'!$B$3:$B$219,0),MATCH('COMBINED DATA'!G1916,'ALL - prices'!$J$1:$DY$1,0))</f>
        <v>39.309699999999999</v>
      </c>
      <c r="I1916" s="14">
        <f t="shared" si="139"/>
        <v>3.5617609413509657</v>
      </c>
      <c r="J1916" s="15">
        <f>INDEX(MarketCap2!$E$2:$AR$224,MATCH(A1916,MarketCap2!$B$2:$B$224,0),MATCH(G1916,MarketCap2!$E$1:$AR$1,0))</f>
        <v>95776342016</v>
      </c>
      <c r="K1916">
        <f t="shared" si="140"/>
        <v>25.285281539609322</v>
      </c>
      <c r="L1916">
        <f>INDEX('PB2'!$D$2:$AQ$224,MATCH(A1916,'PB2'!$B$2:$B$224,0),MATCH(G1916,'PB2'!$D$1:$AQ$1,0))</f>
        <v>2.40981793403625</v>
      </c>
      <c r="M1916" s="16">
        <f t="shared" si="141"/>
        <v>0.414969108610243</v>
      </c>
      <c r="N1916" s="6">
        <f>INDEX('ROA2'!$D$2:$AQ$224,MATCH(A1916,'ROA2'!$B$2:$B$224,0),MATCH(G1916,'ROA2'!$D$1:$AQ$1,0))</f>
        <v>9.9083652496337908</v>
      </c>
      <c r="O1916" s="6">
        <v>75159.003135999999</v>
      </c>
      <c r="P1916" s="28">
        <v>-1.3420032541591727E-3</v>
      </c>
    </row>
    <row r="1917" spans="1:16" x14ac:dyDescent="0.3">
      <c r="A1917" t="s">
        <v>497</v>
      </c>
      <c r="B1917" t="e">
        <f>VLOOKUP(A1917,Sheet3!L:L,1,FALSE)</f>
        <v>#N/A</v>
      </c>
      <c r="C1917" t="str">
        <f>VLOOKUP(A1917,'ALL - prices'!B:C,2,FALSE)</f>
        <v>Canadian Natural Resources Ltd</v>
      </c>
      <c r="D1917" t="str">
        <f>VLOOKUP(A1917,'ALL - prices'!B:I,8,FALSE)</f>
        <v>Energy</v>
      </c>
      <c r="E1917">
        <v>2023</v>
      </c>
      <c r="F1917" t="s">
        <v>682</v>
      </c>
      <c r="G1917" t="str">
        <f t="shared" si="138"/>
        <v>2023-Q4</v>
      </c>
      <c r="H1917" s="4">
        <f>INDEX('ALL - prices'!$J$3:$DY$219,MATCH('COMBINED DATA'!A1917,'ALL - prices'!$B$3:$B$219,0),MATCH('COMBINED DATA'!G1917,'ALL - prices'!$J$1:$DY$1,0))</f>
        <v>39.129600000000003</v>
      </c>
      <c r="I1917" s="14">
        <f t="shared" si="139"/>
        <v>2.5353480541798068</v>
      </c>
      <c r="J1917" s="15">
        <f>INDEX(MarketCap2!$E$2:$AR$224,MATCH(A1917,MarketCap2!$B$2:$B$224,0),MATCH(G1917,MarketCap2!$E$1:$AR$1,0))</f>
        <v>93617922048</v>
      </c>
      <c r="K1917">
        <f t="shared" si="140"/>
        <v>25.262487676972778</v>
      </c>
      <c r="L1917">
        <f>INDEX('PB2'!$D$2:$AQ$224,MATCH(A1917,'PB2'!$B$2:$B$224,0),MATCH(G1917,'PB2'!$D$1:$AQ$1,0))</f>
        <v>2.3264400959014901</v>
      </c>
      <c r="M1917" s="16">
        <f t="shared" si="141"/>
        <v>0.42984128487198475</v>
      </c>
      <c r="N1917" s="6">
        <f>INDEX('ROA2'!$D$2:$AQ$224,MATCH(A1917,'ROA2'!$B$2:$B$224,0),MATCH(G1917,'ROA2'!$D$1:$AQ$1,0))</f>
        <v>9.2670621871948207</v>
      </c>
      <c r="O1917" s="6">
        <v>76313.001984000002</v>
      </c>
      <c r="P1917" s="28">
        <v>1.5354099972718442E-2</v>
      </c>
    </row>
    <row r="1918" spans="1:16" x14ac:dyDescent="0.3">
      <c r="A1918" t="s">
        <v>497</v>
      </c>
      <c r="B1918" t="e">
        <f>VLOOKUP(A1918,Sheet3!L:L,1,FALSE)</f>
        <v>#N/A</v>
      </c>
      <c r="C1918" t="str">
        <f>VLOOKUP(A1918,'ALL - prices'!B:C,2,FALSE)</f>
        <v>Canadian Natural Resources Ltd</v>
      </c>
      <c r="D1918" t="str">
        <f>VLOOKUP(A1918,'ALL - prices'!B:I,8,FALSE)</f>
        <v>Energy</v>
      </c>
      <c r="E1918" s="18">
        <v>2024</v>
      </c>
      <c r="F1918" t="s">
        <v>679</v>
      </c>
      <c r="G1918" t="str">
        <f t="shared" si="138"/>
        <v>2024-Q1</v>
      </c>
      <c r="H1918" s="4">
        <f>INDEX('ALL - prices'!$J$3:$DY$219,MATCH('COMBINED DATA'!A1918,'ALL - prices'!$B$3:$B$219,0),MATCH('COMBINED DATA'!G1918,'ALL - prices'!$J$1:$DY$1,0))</f>
        <v>47.290199999999999</v>
      </c>
      <c r="I1918" s="14" t="s">
        <v>769</v>
      </c>
      <c r="J1918" s="15">
        <f>INDEX(MarketCap2!$E$2:$AR$224,MATCH(A1918,MarketCap2!$B$2:$B$224,0),MATCH(G1918,MarketCap2!$E$1:$AR$1,0))</f>
        <v>110663204864</v>
      </c>
      <c r="K1918">
        <f t="shared" si="140"/>
        <v>25.429757235356121</v>
      </c>
      <c r="L1918">
        <f>INDEX('PB2'!$D$2:$AQ$224,MATCH(A1918,'PB2'!$B$2:$B$224,0),MATCH(G1918,'PB2'!$D$1:$AQ$1,0))</f>
        <v>2.7984681129455602</v>
      </c>
      <c r="M1918" s="16">
        <f t="shared" si="141"/>
        <v>0.35733835785873519</v>
      </c>
      <c r="N1918" s="6">
        <f>INDEX('ROA2'!$D$2:$AQ$224,MATCH(A1918,'ROA2'!$B$2:$B$224,0),MATCH(G1918,'ROA2'!$D$1:$AQ$1,0))</f>
        <v>10.825985908508301</v>
      </c>
      <c r="O1918" s="6">
        <v>75955.003391999999</v>
      </c>
      <c r="P1918" s="28">
        <v>-4.6911873821326349E-3</v>
      </c>
    </row>
    <row r="1919" spans="1:16" x14ac:dyDescent="0.3">
      <c r="A1919" t="s">
        <v>497</v>
      </c>
      <c r="B1919" t="e">
        <f>VLOOKUP(A1919,Sheet3!L:L,1,FALSE)</f>
        <v>#N/A</v>
      </c>
      <c r="C1919" t="str">
        <f>VLOOKUP(A1919,'ALL - prices'!B:C,2,FALSE)</f>
        <v>Canadian Natural Resources Ltd</v>
      </c>
      <c r="D1919" t="str">
        <f>VLOOKUP(A1919,'ALL - prices'!B:I,8,FALSE)</f>
        <v>Energy</v>
      </c>
      <c r="E1919" s="18">
        <v>2024</v>
      </c>
      <c r="F1919" t="s">
        <v>680</v>
      </c>
      <c r="G1919" t="str">
        <f t="shared" si="138"/>
        <v>2024-Q2</v>
      </c>
      <c r="H1919" s="4">
        <f>INDEX('ALL - prices'!$J$3:$DY$219,MATCH('COMBINED DATA'!A1919,'ALL - prices'!$B$3:$B$219,0),MATCH('COMBINED DATA'!G1919,'ALL - prices'!$J$1:$DY$1,0))</f>
        <v>45.111699999999999</v>
      </c>
      <c r="I1919" s="14" t="s">
        <v>769</v>
      </c>
      <c r="J1919" s="15">
        <f>INDEX(MarketCap2!$E$2:$AR$224,MATCH(A1919,MarketCap2!$B$2:$B$224,0),MATCH(G1919,MarketCap2!$E$1:$AR$1,0))</f>
        <v>103831855104</v>
      </c>
      <c r="K1919">
        <f t="shared" si="140"/>
        <v>25.36603864984588</v>
      </c>
      <c r="L1919">
        <f>INDEX('PB2'!$D$2:$AQ$224,MATCH(A1919,'PB2'!$B$2:$B$224,0),MATCH(G1919,'PB2'!$D$1:$AQ$1,0))</f>
        <v>2.6268680095672599</v>
      </c>
      <c r="M1919" s="16">
        <f t="shared" si="141"/>
        <v>0.38068147937312469</v>
      </c>
      <c r="N1919" s="6">
        <f>INDEX('ROA2'!$D$2:$AQ$224,MATCH(A1919,'ROA2'!$B$2:$B$224,0),MATCH(G1919,'ROA2'!$D$1:$AQ$1,0))</f>
        <v>9.8135414123535192</v>
      </c>
      <c r="O1919" s="6">
        <v>75979.997184000007</v>
      </c>
      <c r="P1919" s="28">
        <v>3.2906050798282079E-4</v>
      </c>
    </row>
    <row r="1920" spans="1:16" x14ac:dyDescent="0.3">
      <c r="A1920" t="s">
        <v>497</v>
      </c>
      <c r="B1920" t="e">
        <f>VLOOKUP(A1920,Sheet3!L:L,1,FALSE)</f>
        <v>#N/A</v>
      </c>
      <c r="C1920" t="str">
        <f>VLOOKUP(A1920,'ALL - prices'!B:C,2,FALSE)</f>
        <v>Canadian Natural Resources Ltd</v>
      </c>
      <c r="D1920" t="str">
        <f>VLOOKUP(A1920,'ALL - prices'!B:I,8,FALSE)</f>
        <v>Energy</v>
      </c>
      <c r="E1920" s="18">
        <v>2024</v>
      </c>
      <c r="F1920" t="s">
        <v>681</v>
      </c>
      <c r="G1920" t="str">
        <f t="shared" si="138"/>
        <v>2024-Q3</v>
      </c>
      <c r="H1920" s="4">
        <f>INDEX('ALL - prices'!$J$3:$DY$219,MATCH('COMBINED DATA'!A1920,'ALL - prices'!$B$3:$B$219,0),MATCH('COMBINED DATA'!G1920,'ALL - prices'!$J$1:$DY$1,0))</f>
        <v>42.073900000000002</v>
      </c>
      <c r="I1920" s="14" t="s">
        <v>769</v>
      </c>
      <c r="J1920" s="15">
        <f>INDEX(MarketCap2!$E$2:$AR$224,MATCH(A1920,MarketCap2!$B$2:$B$224,0),MATCH(G1920,MarketCap2!$E$1:$AR$1,0))</f>
        <v>95100944384</v>
      </c>
      <c r="K1920">
        <f t="shared" si="140"/>
        <v>25.278204736879573</v>
      </c>
      <c r="L1920">
        <f>INDEX('PB2'!$D$2:$AQ$224,MATCH(A1920,'PB2'!$B$2:$B$224,0),MATCH(G1920,'PB2'!$D$1:$AQ$1,0))</f>
        <v>2.3786470890045202</v>
      </c>
      <c r="M1920" s="16">
        <f t="shared" si="141"/>
        <v>0.42040704761230752</v>
      </c>
      <c r="N1920" s="6">
        <f>INDEX('ROA2'!$D$2:$AQ$224,MATCH(A1920,'ROA2'!$B$2:$B$224,0),MATCH(G1920,'ROA2'!$D$1:$AQ$1,0))</f>
        <v>10.1559858322144</v>
      </c>
      <c r="O1920" s="6">
        <v>75944.001535999996</v>
      </c>
      <c r="P1920" s="28">
        <v>-4.7375163640557506E-4</v>
      </c>
    </row>
    <row r="1921" spans="1:16" x14ac:dyDescent="0.3">
      <c r="A1921" t="s">
        <v>497</v>
      </c>
      <c r="B1921" t="e">
        <f>VLOOKUP(A1921,Sheet3!L:L,1,FALSE)</f>
        <v>#N/A</v>
      </c>
      <c r="C1921" t="str">
        <f>VLOOKUP(A1921,'ALL - prices'!B:C,2,FALSE)</f>
        <v>Canadian Natural Resources Ltd</v>
      </c>
      <c r="D1921" t="str">
        <f>VLOOKUP(A1921,'ALL - prices'!B:I,8,FALSE)</f>
        <v>Energy</v>
      </c>
      <c r="E1921" s="18">
        <v>2024</v>
      </c>
      <c r="F1921" t="s">
        <v>682</v>
      </c>
      <c r="G1921" t="str">
        <f t="shared" si="138"/>
        <v>2024-Q4</v>
      </c>
      <c r="H1921" s="4">
        <f>INDEX('ALL - prices'!$J$3:$DY$219,MATCH('COMBINED DATA'!A1921,'ALL - prices'!$B$3:$B$219,0),MATCH('COMBINED DATA'!G1921,'ALL - prices'!$J$1:$DY$1,0))</f>
        <v>42.103499999999997</v>
      </c>
      <c r="I1921" s="14" t="s">
        <v>769</v>
      </c>
      <c r="J1921" s="15">
        <f>INDEX(MarketCap2!$E$2:$AR$224,MATCH(A1921,MarketCap2!$B$2:$B$224,0),MATCH(G1921,MarketCap2!$E$1:$AR$1,0))</f>
        <v>93496246272</v>
      </c>
      <c r="K1921">
        <f t="shared" si="140"/>
        <v>25.261187125611617</v>
      </c>
      <c r="L1921">
        <f>INDEX('PB2'!$D$2:$AQ$224,MATCH(A1921,'PB2'!$B$2:$B$224,0),MATCH(G1921,'PB2'!$D$1:$AQ$1,0))</f>
        <v>2.3505759127183898</v>
      </c>
      <c r="M1921" s="16">
        <f t="shared" si="141"/>
        <v>0.42542765566057461</v>
      </c>
      <c r="N1921" s="6">
        <f>INDEX('ROA2'!$D$2:$AQ$224,MATCH(A1921,'ROA2'!$B$2:$B$224,0),MATCH(G1921,'ROA2'!$D$1:$AQ$1,0))</f>
        <v>10.033423423767101</v>
      </c>
      <c r="O1921" s="6">
        <v>75080.998911999995</v>
      </c>
      <c r="P1921" s="28">
        <v>-1.1363670685576248E-2</v>
      </c>
    </row>
    <row r="1922" spans="1:16" x14ac:dyDescent="0.3">
      <c r="A1922" t="s">
        <v>498</v>
      </c>
      <c r="B1922" t="e">
        <f>VLOOKUP(A1922,Sheet3!L:L,1,FALSE)</f>
        <v>#N/A</v>
      </c>
      <c r="C1922" t="str">
        <f>VLOOKUP(A1922,'ALL - prices'!B:C,2,FALSE)</f>
        <v>Canadian National Railway Co</v>
      </c>
      <c r="D1922" t="str">
        <f>VLOOKUP(A1922,'ALL - prices'!B:I,8,FALSE)</f>
        <v>Industrials</v>
      </c>
      <c r="E1922">
        <v>2015</v>
      </c>
      <c r="F1922" t="s">
        <v>679</v>
      </c>
      <c r="G1922" t="str">
        <f t="shared" si="138"/>
        <v>2015-Q1</v>
      </c>
      <c r="H1922" s="4">
        <f>INDEX('ALL - prices'!$J$3:$DY$219,MATCH('COMBINED DATA'!A1922,'ALL - prices'!$B$3:$B$219,0),MATCH('COMBINED DATA'!G1922,'ALL - prices'!$J$1:$DY$1,0))</f>
        <v>69.293499999999995</v>
      </c>
      <c r="I1922" s="14">
        <f t="shared" ref="I1922:I1957" si="142">STDEV(H1923:H1926)</f>
        <v>3.4543345837753834</v>
      </c>
      <c r="J1922" s="15">
        <f>INDEX(MarketCap2!$E$2:$AR$224,MATCH(A1922,MarketCap2!$B$2:$B$224,0),MATCH(G1922,MarketCap2!$E$1:$AR$1,0))</f>
        <v>68453228544</v>
      </c>
      <c r="K1922">
        <f t="shared" si="140"/>
        <v>24.949416554025834</v>
      </c>
      <c r="L1922">
        <f>INDEX('PB2'!$D$2:$AQ$224,MATCH(A1922,'PB2'!$B$2:$B$224,0),MATCH(G1922,'PB2'!$D$1:$AQ$1,0))</f>
        <v>4.9636731147766104</v>
      </c>
      <c r="M1922" s="16">
        <f t="shared" si="141"/>
        <v>0.20146370981260817</v>
      </c>
      <c r="N1922" s="6">
        <f>INDEX('ROA2'!$D$2:$AQ$224,MATCH(A1922,'ROA2'!$B$2:$B$224,0),MATCH(G1922,'ROA2'!$D$1:$AQ$1,0))</f>
        <v>10.2409048080444</v>
      </c>
      <c r="O1922" s="6">
        <v>31687.000064</v>
      </c>
      <c r="P1922" s="28">
        <v>4.4202090197609998E-4</v>
      </c>
    </row>
    <row r="1923" spans="1:16" x14ac:dyDescent="0.3">
      <c r="A1923" t="s">
        <v>498</v>
      </c>
      <c r="B1923" t="e">
        <f>VLOOKUP(A1923,Sheet3!L:L,1,FALSE)</f>
        <v>#N/A</v>
      </c>
      <c r="C1923" t="str">
        <f>VLOOKUP(A1923,'ALL - prices'!B:C,2,FALSE)</f>
        <v>Canadian National Railway Co</v>
      </c>
      <c r="D1923" t="str">
        <f>VLOOKUP(A1923,'ALL - prices'!B:I,8,FALSE)</f>
        <v>Industrials</v>
      </c>
      <c r="E1923">
        <v>2015</v>
      </c>
      <c r="F1923" t="s">
        <v>680</v>
      </c>
      <c r="G1923" t="str">
        <f t="shared" si="138"/>
        <v>2015-Q2</v>
      </c>
      <c r="H1923" s="4">
        <f>INDEX('ALL - prices'!$J$3:$DY$219,MATCH('COMBINED DATA'!A1923,'ALL - prices'!$B$3:$B$219,0),MATCH('COMBINED DATA'!G1923,'ALL - prices'!$J$1:$DY$1,0))</f>
        <v>59.160299999999999</v>
      </c>
      <c r="I1923" s="14">
        <f t="shared" si="142"/>
        <v>2.1514407498232408</v>
      </c>
      <c r="J1923" s="15">
        <f>INDEX(MarketCap2!$E$2:$AR$224,MATCH(A1923,MarketCap2!$B$2:$B$224,0),MATCH(G1923,MarketCap2!$E$1:$AR$1,0))</f>
        <v>57882750976</v>
      </c>
      <c r="K1923">
        <f t="shared" si="140"/>
        <v>24.781685266536691</v>
      </c>
      <c r="L1923">
        <f>INDEX('PB2'!$D$2:$AQ$224,MATCH(A1923,'PB2'!$B$2:$B$224,0),MATCH(G1923,'PB2'!$D$1:$AQ$1,0))</f>
        <v>4.12640380859375</v>
      </c>
      <c r="M1923" s="16">
        <f t="shared" si="141"/>
        <v>0.24234176934341117</v>
      </c>
      <c r="N1923" s="6">
        <f>INDEX('ROA2'!$D$2:$AQ$224,MATCH(A1923,'ROA2'!$B$2:$B$224,0),MATCH(G1923,'ROA2'!$D$1:$AQ$1,0))</f>
        <v>10.088680267334</v>
      </c>
      <c r="O1923" s="6">
        <v>33496.000511999999</v>
      </c>
      <c r="P1923" s="28">
        <v>5.7089672242442005E-2</v>
      </c>
    </row>
    <row r="1924" spans="1:16" x14ac:dyDescent="0.3">
      <c r="A1924" t="s">
        <v>498</v>
      </c>
      <c r="B1924" t="e">
        <f>VLOOKUP(A1924,Sheet3!L:L,1,FALSE)</f>
        <v>#N/A</v>
      </c>
      <c r="C1924" t="str">
        <f>VLOOKUP(A1924,'ALL - prices'!B:C,2,FALSE)</f>
        <v>Canadian National Railway Co</v>
      </c>
      <c r="D1924" t="str">
        <f>VLOOKUP(A1924,'ALL - prices'!B:I,8,FALSE)</f>
        <v>Industrials</v>
      </c>
      <c r="E1924">
        <v>2015</v>
      </c>
      <c r="F1924" t="s">
        <v>681</v>
      </c>
      <c r="G1924" t="str">
        <f t="shared" si="138"/>
        <v>2015-Q3</v>
      </c>
      <c r="H1924" s="4">
        <f>INDEX('ALL - prices'!$J$3:$DY$219,MATCH('COMBINED DATA'!A1924,'ALL - prices'!$B$3:$B$219,0),MATCH('COMBINED DATA'!G1924,'ALL - prices'!$J$1:$DY$1,0))</f>
        <v>62.4422</v>
      </c>
      <c r="I1924" s="14">
        <f t="shared" si="142"/>
        <v>3.8458252355638858</v>
      </c>
      <c r="J1924" s="15">
        <f>INDEX(MarketCap2!$E$2:$AR$224,MATCH(A1924,MarketCap2!$B$2:$B$224,0),MATCH(G1924,MarketCap2!$E$1:$AR$1,0))</f>
        <v>60047515648</v>
      </c>
      <c r="K1924">
        <f t="shared" si="140"/>
        <v>24.818402013226077</v>
      </c>
      <c r="L1924">
        <f>INDEX('PB2'!$D$2:$AQ$224,MATCH(A1924,'PB2'!$B$2:$B$224,0),MATCH(G1924,'PB2'!$D$1:$AQ$1,0))</f>
        <v>4.1506929397582999</v>
      </c>
      <c r="M1924" s="16">
        <f t="shared" si="141"/>
        <v>0.24092362757584068</v>
      </c>
      <c r="N1924" s="6">
        <f>INDEX('ROA2'!$D$2:$AQ$224,MATCH(A1924,'ROA2'!$B$2:$B$224,0),MATCH(G1924,'ROA2'!$D$1:$AQ$1,0))</f>
        <v>10.2336587905884</v>
      </c>
      <c r="O1924" s="6">
        <v>33604.999168000002</v>
      </c>
      <c r="P1924" s="28">
        <v>3.2540797209790594E-3</v>
      </c>
    </row>
    <row r="1925" spans="1:16" x14ac:dyDescent="0.3">
      <c r="A1925" t="s">
        <v>498</v>
      </c>
      <c r="B1925" t="e">
        <f>VLOOKUP(A1925,Sheet3!L:L,1,FALSE)</f>
        <v>#N/A</v>
      </c>
      <c r="C1925" t="str">
        <f>VLOOKUP(A1925,'ALL - prices'!B:C,2,FALSE)</f>
        <v>Canadian National Railway Co</v>
      </c>
      <c r="D1925" t="str">
        <f>VLOOKUP(A1925,'ALL - prices'!B:I,8,FALSE)</f>
        <v>Industrials</v>
      </c>
      <c r="E1925">
        <v>2015</v>
      </c>
      <c r="F1925" t="s">
        <v>682</v>
      </c>
      <c r="G1925" t="str">
        <f t="shared" si="138"/>
        <v>2015-Q4</v>
      </c>
      <c r="H1925" s="4">
        <f>INDEX('ALL - prices'!$J$3:$DY$219,MATCH('COMBINED DATA'!A1925,'ALL - prices'!$B$3:$B$219,0),MATCH('COMBINED DATA'!G1925,'ALL - prices'!$J$1:$DY$1,0))</f>
        <v>64.005099999999999</v>
      </c>
      <c r="I1925" s="14">
        <f t="shared" si="142"/>
        <v>5.3933047707319508</v>
      </c>
      <c r="J1925" s="15">
        <f>INDEX(MarketCap2!$E$2:$AR$224,MATCH(A1925,MarketCap2!$B$2:$B$224,0),MATCH(G1925,MarketCap2!$E$1:$AR$1,0))</f>
        <v>61222174720</v>
      </c>
      <c r="K1925">
        <f t="shared" si="140"/>
        <v>24.837775292864439</v>
      </c>
      <c r="L1925">
        <f>INDEX('PB2'!$D$2:$AQ$224,MATCH(A1925,'PB2'!$B$2:$B$224,0),MATCH(G1925,'PB2'!$D$1:$AQ$1,0))</f>
        <v>4.0729041099548304</v>
      </c>
      <c r="M1925" s="16">
        <f t="shared" si="141"/>
        <v>0.24552505362349183</v>
      </c>
      <c r="N1925" s="6">
        <f>INDEX('ROA2'!$D$2:$AQ$224,MATCH(A1925,'ROA2'!$B$2:$B$224,0),MATCH(G1925,'ROA2'!$D$1:$AQ$1,0))</f>
        <v>10.196160316467299</v>
      </c>
      <c r="O1925" s="6">
        <v>35823.001600000003</v>
      </c>
      <c r="P1925" s="28">
        <v>6.6002157027638619E-2</v>
      </c>
    </row>
    <row r="1926" spans="1:16" x14ac:dyDescent="0.3">
      <c r="A1926" t="s">
        <v>498</v>
      </c>
      <c r="B1926" t="e">
        <f>VLOOKUP(A1926,Sheet3!L:L,1,FALSE)</f>
        <v>#N/A</v>
      </c>
      <c r="C1926" t="str">
        <f>VLOOKUP(A1926,'ALL - prices'!B:C,2,FALSE)</f>
        <v>Canadian National Railway Co</v>
      </c>
      <c r="D1926" t="str">
        <f>VLOOKUP(A1926,'ALL - prices'!B:I,8,FALSE)</f>
        <v>Industrials</v>
      </c>
      <c r="E1926">
        <v>2016</v>
      </c>
      <c r="F1926" t="s">
        <v>679</v>
      </c>
      <c r="G1926" t="str">
        <f t="shared" si="138"/>
        <v>2016-Q1</v>
      </c>
      <c r="H1926" s="4">
        <f>INDEX('ALL - prices'!$J$3:$DY$219,MATCH('COMBINED DATA'!A1926,'ALL - prices'!$B$3:$B$219,0),MATCH('COMBINED DATA'!G1926,'ALL - prices'!$J$1:$DY$1,0))</f>
        <v>67.474999999999994</v>
      </c>
      <c r="I1926" s="14">
        <f t="shared" si="142"/>
        <v>8.0859273759517922</v>
      </c>
      <c r="J1926" s="15">
        <f>INDEX(MarketCap2!$E$2:$AR$224,MATCH(A1926,MarketCap2!$B$2:$B$224,0),MATCH(G1926,MarketCap2!$E$1:$AR$1,0))</f>
        <v>63824027648</v>
      </c>
      <c r="K1926">
        <f t="shared" si="140"/>
        <v>24.879395565300644</v>
      </c>
      <c r="L1926">
        <f>INDEX('PB2'!$D$2:$AQ$224,MATCH(A1926,'PB2'!$B$2:$B$224,0),MATCH(G1926,'PB2'!$D$1:$AQ$1,0))</f>
        <v>4.2870759963989302</v>
      </c>
      <c r="M1926" s="16">
        <f t="shared" si="141"/>
        <v>0.23325921930005036</v>
      </c>
      <c r="N1926" s="6">
        <f>INDEX('ROA2'!$D$2:$AQ$224,MATCH(A1926,'ROA2'!$B$2:$B$224,0),MATCH(G1926,'ROA2'!$D$1:$AQ$1,0))</f>
        <v>10.392280578613301</v>
      </c>
      <c r="O1926" s="6">
        <v>36401.999872</v>
      </c>
      <c r="P1926" s="28">
        <v>1.6162751476414446E-2</v>
      </c>
    </row>
    <row r="1927" spans="1:16" x14ac:dyDescent="0.3">
      <c r="A1927" t="s">
        <v>498</v>
      </c>
      <c r="B1927" t="e">
        <f>VLOOKUP(A1927,Sheet3!L:L,1,FALSE)</f>
        <v>#N/A</v>
      </c>
      <c r="C1927" t="str">
        <f>VLOOKUP(A1927,'ALL - prices'!B:C,2,FALSE)</f>
        <v>Canadian National Railway Co</v>
      </c>
      <c r="D1927" t="str">
        <f>VLOOKUP(A1927,'ALL - prices'!B:I,8,FALSE)</f>
        <v>Industrials</v>
      </c>
      <c r="E1927">
        <v>2016</v>
      </c>
      <c r="F1927" t="s">
        <v>680</v>
      </c>
      <c r="G1927" t="str">
        <f t="shared" si="138"/>
        <v>2016-Q2</v>
      </c>
      <c r="H1927" s="4">
        <f>INDEX('ALL - prices'!$J$3:$DY$219,MATCH('COMBINED DATA'!A1927,'ALL - prices'!$B$3:$B$219,0),MATCH('COMBINED DATA'!G1927,'ALL - prices'!$J$1:$DY$1,0))</f>
        <v>63.734900000000003</v>
      </c>
      <c r="I1927" s="14">
        <f t="shared" si="142"/>
        <v>7.6346969297521294</v>
      </c>
      <c r="J1927" s="15">
        <f>INDEX(MarketCap2!$E$2:$AR$224,MATCH(A1927,MarketCap2!$B$2:$B$224,0),MATCH(G1927,MarketCap2!$E$1:$AR$1,0))</f>
        <v>59289796608</v>
      </c>
      <c r="K1927">
        <f t="shared" si="140"/>
        <v>24.805703064199356</v>
      </c>
      <c r="L1927">
        <f>INDEX('PB2'!$D$2:$AQ$224,MATCH(A1927,'PB2'!$B$2:$B$224,0),MATCH(G1927,'PB2'!$D$1:$AQ$1,0))</f>
        <v>3.98265409469604</v>
      </c>
      <c r="M1927" s="16">
        <f t="shared" si="141"/>
        <v>0.25108884081390981</v>
      </c>
      <c r="N1927" s="6">
        <f>INDEX('ROA2'!$D$2:$AQ$224,MATCH(A1927,'ROA2'!$B$2:$B$224,0),MATCH(G1927,'ROA2'!$D$1:$AQ$1,0))</f>
        <v>10.4647970199585</v>
      </c>
      <c r="O1927" s="6">
        <v>35803.000831999998</v>
      </c>
      <c r="P1927" s="28">
        <v>-1.6455113513165677E-2</v>
      </c>
    </row>
    <row r="1928" spans="1:16" x14ac:dyDescent="0.3">
      <c r="A1928" t="s">
        <v>498</v>
      </c>
      <c r="B1928" t="e">
        <f>VLOOKUP(A1928,Sheet3!L:L,1,FALSE)</f>
        <v>#N/A</v>
      </c>
      <c r="C1928" t="str">
        <f>VLOOKUP(A1928,'ALL - prices'!B:C,2,FALSE)</f>
        <v>Canadian National Railway Co</v>
      </c>
      <c r="D1928" t="str">
        <f>VLOOKUP(A1928,'ALL - prices'!B:I,8,FALSE)</f>
        <v>Industrials</v>
      </c>
      <c r="E1928">
        <v>2016</v>
      </c>
      <c r="F1928" t="s">
        <v>681</v>
      </c>
      <c r="G1928" t="str">
        <f t="shared" si="138"/>
        <v>2016-Q3</v>
      </c>
      <c r="H1928" s="4">
        <f>INDEX('ALL - prices'!$J$3:$DY$219,MATCH('COMBINED DATA'!A1928,'ALL - prices'!$B$3:$B$219,0),MATCH('COMBINED DATA'!G1928,'ALL - prices'!$J$1:$DY$1,0))</f>
        <v>71.968100000000007</v>
      </c>
      <c r="I1928" s="14">
        <f t="shared" si="142"/>
        <v>5.9953053603076212</v>
      </c>
      <c r="J1928" s="15">
        <f>INDEX(MarketCap2!$E$2:$AR$224,MATCH(A1928,MarketCap2!$B$2:$B$224,0),MATCH(G1928,MarketCap2!$E$1:$AR$1,0))</f>
        <v>66249383936</v>
      </c>
      <c r="K1928">
        <f t="shared" si="140"/>
        <v>24.916692002690262</v>
      </c>
      <c r="L1928">
        <f>INDEX('PB2'!$D$2:$AQ$224,MATCH(A1928,'PB2'!$B$2:$B$224,0),MATCH(G1928,'PB2'!$D$1:$AQ$1,0))</f>
        <v>4.3566579818725604</v>
      </c>
      <c r="M1928" s="16">
        <f t="shared" si="141"/>
        <v>0.2295337398898098</v>
      </c>
      <c r="N1928" s="6">
        <f>INDEX('ROA2'!$D$2:$AQ$224,MATCH(A1928,'ROA2'!$B$2:$B$224,0),MATCH(G1928,'ROA2'!$D$1:$AQ$1,0))</f>
        <v>10.3243951797485</v>
      </c>
      <c r="O1928" s="6">
        <v>36094.001151999997</v>
      </c>
      <c r="P1928" s="28">
        <v>8.127819267593598E-3</v>
      </c>
    </row>
    <row r="1929" spans="1:16" x14ac:dyDescent="0.3">
      <c r="A1929" t="s">
        <v>498</v>
      </c>
      <c r="B1929" t="e">
        <f>VLOOKUP(A1929,Sheet3!L:L,1,FALSE)</f>
        <v>#N/A</v>
      </c>
      <c r="C1929" t="str">
        <f>VLOOKUP(A1929,'ALL - prices'!B:C,2,FALSE)</f>
        <v>Canadian National Railway Co</v>
      </c>
      <c r="D1929" t="str">
        <f>VLOOKUP(A1929,'ALL - prices'!B:I,8,FALSE)</f>
        <v>Industrials</v>
      </c>
      <c r="E1929">
        <v>2016</v>
      </c>
      <c r="F1929" t="s">
        <v>682</v>
      </c>
      <c r="G1929" t="str">
        <f t="shared" si="138"/>
        <v>2016-Q4</v>
      </c>
      <c r="H1929" s="4">
        <f>INDEX('ALL - prices'!$J$3:$DY$219,MATCH('COMBINED DATA'!A1929,'ALL - prices'!$B$3:$B$219,0),MATCH('COMBINED DATA'!G1929,'ALL - prices'!$J$1:$DY$1,0))</f>
        <v>76.154200000000003</v>
      </c>
      <c r="I1929" s="14">
        <f t="shared" si="142"/>
        <v>2.8766255630512609</v>
      </c>
      <c r="J1929" s="15">
        <f>INDEX(MarketCap2!$E$2:$AR$224,MATCH(A1929,MarketCap2!$B$2:$B$224,0),MATCH(G1929,MarketCap2!$E$1:$AR$1,0))</f>
        <v>69316485120</v>
      </c>
      <c r="K1929">
        <f t="shared" si="140"/>
        <v>24.961948595372665</v>
      </c>
      <c r="L1929">
        <f>INDEX('PB2'!$D$2:$AQ$224,MATCH(A1929,'PB2'!$B$2:$B$224,0),MATCH(G1929,'PB2'!$D$1:$AQ$1,0))</f>
        <v>4.6399798393249503</v>
      </c>
      <c r="M1929" s="16">
        <f t="shared" si="141"/>
        <v>0.21551817779998922</v>
      </c>
      <c r="N1929" s="6">
        <f>INDEX('ROA2'!$D$2:$AQ$224,MATCH(A1929,'ROA2'!$B$2:$B$224,0),MATCH(G1929,'ROA2'!$D$1:$AQ$1,0))</f>
        <v>9.7762413024902308</v>
      </c>
      <c r="O1929" s="6">
        <v>37068.001279999997</v>
      </c>
      <c r="P1929" s="28">
        <v>2.698509716055765E-2</v>
      </c>
    </row>
    <row r="1930" spans="1:16" x14ac:dyDescent="0.3">
      <c r="A1930" t="s">
        <v>498</v>
      </c>
      <c r="B1930" t="e">
        <f>VLOOKUP(A1930,Sheet3!L:L,1,FALSE)</f>
        <v>#N/A</v>
      </c>
      <c r="C1930" t="str">
        <f>VLOOKUP(A1930,'ALL - prices'!B:C,2,FALSE)</f>
        <v>Canadian National Railway Co</v>
      </c>
      <c r="D1930" t="str">
        <f>VLOOKUP(A1930,'ALL - prices'!B:I,8,FALSE)</f>
        <v>Industrials</v>
      </c>
      <c r="E1930">
        <v>2017</v>
      </c>
      <c r="F1930" t="s">
        <v>679</v>
      </c>
      <c r="G1930" t="str">
        <f t="shared" si="138"/>
        <v>2017-Q1</v>
      </c>
      <c r="H1930" s="4">
        <f>INDEX('ALL - prices'!$J$3:$DY$219,MATCH('COMBINED DATA'!A1930,'ALL - prices'!$B$3:$B$219,0),MATCH('COMBINED DATA'!G1930,'ALL - prices'!$J$1:$DY$1,0))</f>
        <v>83.0715</v>
      </c>
      <c r="I1930" s="14">
        <f t="shared" si="142"/>
        <v>3.8812368977771272</v>
      </c>
      <c r="J1930" s="15">
        <f>INDEX(MarketCap2!$E$2:$AR$224,MATCH(A1930,MarketCap2!$B$2:$B$224,0),MATCH(G1930,MarketCap2!$E$1:$AR$1,0))</f>
        <v>74664493056</v>
      </c>
      <c r="K1930">
        <f t="shared" si="140"/>
        <v>25.03627048885247</v>
      </c>
      <c r="L1930">
        <f>INDEX('PB2'!$D$2:$AQ$224,MATCH(A1930,'PB2'!$B$2:$B$224,0),MATCH(G1930,'PB2'!$D$1:$AQ$1,0))</f>
        <v>4.99440622329712</v>
      </c>
      <c r="M1930" s="16">
        <f t="shared" si="141"/>
        <v>0.20022400167118112</v>
      </c>
      <c r="N1930" s="6">
        <f>INDEX('ROA2'!$D$2:$AQ$224,MATCH(A1930,'ROA2'!$B$2:$B$224,0),MATCH(G1930,'ROA2'!$D$1:$AQ$1,0))</f>
        <v>9.9102897644043004</v>
      </c>
      <c r="O1930" s="6">
        <v>37056.999424000001</v>
      </c>
      <c r="P1930" s="28">
        <v>-2.9680197529105394E-4</v>
      </c>
    </row>
    <row r="1931" spans="1:16" x14ac:dyDescent="0.3">
      <c r="A1931" t="s">
        <v>498</v>
      </c>
      <c r="B1931" t="e">
        <f>VLOOKUP(A1931,Sheet3!L:L,1,FALSE)</f>
        <v>#N/A</v>
      </c>
      <c r="C1931" t="str">
        <f>VLOOKUP(A1931,'ALL - prices'!B:C,2,FALSE)</f>
        <v>Canadian National Railway Co</v>
      </c>
      <c r="D1931" t="str">
        <f>VLOOKUP(A1931,'ALL - prices'!B:I,8,FALSE)</f>
        <v>Industrials</v>
      </c>
      <c r="E1931">
        <v>2017</v>
      </c>
      <c r="F1931" t="s">
        <v>680</v>
      </c>
      <c r="G1931" t="str">
        <f t="shared" si="138"/>
        <v>2017-Q2</v>
      </c>
      <c r="H1931" s="4">
        <f>INDEX('ALL - prices'!$J$3:$DY$219,MATCH('COMBINED DATA'!A1931,'ALL - prices'!$B$3:$B$219,0),MATCH('COMBINED DATA'!G1931,'ALL - prices'!$J$1:$DY$1,0))</f>
        <v>89.283699999999996</v>
      </c>
      <c r="I1931" s="14">
        <f t="shared" si="142"/>
        <v>4.9404504358577075</v>
      </c>
      <c r="J1931" s="15">
        <f>INDEX(MarketCap2!$E$2:$AR$224,MATCH(A1931,MarketCap2!$B$2:$B$224,0),MATCH(G1931,MarketCap2!$E$1:$AR$1,0))</f>
        <v>79577079808</v>
      </c>
      <c r="K1931">
        <f t="shared" si="140"/>
        <v>25.099991946222907</v>
      </c>
      <c r="L1931">
        <f>INDEX('PB2'!$D$2:$AQ$224,MATCH(A1931,'PB2'!$B$2:$B$224,0),MATCH(G1931,'PB2'!$D$1:$AQ$1,0))</f>
        <v>5.2520561218261701</v>
      </c>
      <c r="M1931" s="16">
        <f t="shared" si="141"/>
        <v>0.19040162115638137</v>
      </c>
      <c r="N1931" s="6">
        <f>INDEX('ROA2'!$D$2:$AQ$224,MATCH(A1931,'ROA2'!$B$2:$B$224,0),MATCH(G1931,'ROA2'!$D$1:$AQ$1,0))</f>
        <v>10.2060632705688</v>
      </c>
      <c r="O1931" s="6">
        <v>37330.001920000002</v>
      </c>
      <c r="P1931" s="28">
        <v>7.3670966414833535E-3</v>
      </c>
    </row>
    <row r="1932" spans="1:16" x14ac:dyDescent="0.3">
      <c r="A1932" t="s">
        <v>498</v>
      </c>
      <c r="B1932" t="e">
        <f>VLOOKUP(A1932,Sheet3!L:L,1,FALSE)</f>
        <v>#N/A</v>
      </c>
      <c r="C1932" t="str">
        <f>VLOOKUP(A1932,'ALL - prices'!B:C,2,FALSE)</f>
        <v>Canadian National Railway Co</v>
      </c>
      <c r="D1932" t="str">
        <f>VLOOKUP(A1932,'ALL - prices'!B:I,8,FALSE)</f>
        <v>Industrials</v>
      </c>
      <c r="E1932">
        <v>2017</v>
      </c>
      <c r="F1932" t="s">
        <v>681</v>
      </c>
      <c r="G1932" t="str">
        <f t="shared" si="138"/>
        <v>2017-Q3</v>
      </c>
      <c r="H1932" s="4">
        <f>INDEX('ALL - prices'!$J$3:$DY$219,MATCH('COMBINED DATA'!A1932,'ALL - prices'!$B$3:$B$219,0),MATCH('COMBINED DATA'!G1932,'ALL - prices'!$J$1:$DY$1,0))</f>
        <v>88.197599999999994</v>
      </c>
      <c r="I1932" s="14">
        <f t="shared" si="142"/>
        <v>8.1466713674461317</v>
      </c>
      <c r="J1932" s="15">
        <f>INDEX(MarketCap2!$E$2:$AR$224,MATCH(A1932,MarketCap2!$B$2:$B$224,0),MATCH(G1932,MarketCap2!$E$1:$AR$1,0))</f>
        <v>77583482880</v>
      </c>
      <c r="K1932">
        <f t="shared" si="140"/>
        <v>25.074620391995381</v>
      </c>
      <c r="L1932">
        <f>INDEX('PB2'!$D$2:$AQ$224,MATCH(A1932,'PB2'!$B$2:$B$224,0),MATCH(G1932,'PB2'!$D$1:$AQ$1,0))</f>
        <v>5.1206851005554199</v>
      </c>
      <c r="M1932" s="16">
        <f t="shared" si="141"/>
        <v>0.19528636898440291</v>
      </c>
      <c r="N1932" s="6">
        <f>INDEX('ROA2'!$D$2:$AQ$224,MATCH(A1932,'ROA2'!$B$2:$B$224,0),MATCH(G1932,'ROA2'!$D$1:$AQ$1,0))</f>
        <v>10.649176597595201</v>
      </c>
      <c r="O1932" s="6">
        <v>37245.001728000003</v>
      </c>
      <c r="P1932" s="28">
        <v>-2.276994043079854E-3</v>
      </c>
    </row>
    <row r="1933" spans="1:16" x14ac:dyDescent="0.3">
      <c r="A1933" t="s">
        <v>498</v>
      </c>
      <c r="B1933" t="e">
        <f>VLOOKUP(A1933,Sheet3!L:L,1,FALSE)</f>
        <v>#N/A</v>
      </c>
      <c r="C1933" t="str">
        <f>VLOOKUP(A1933,'ALL - prices'!B:C,2,FALSE)</f>
        <v>Canadian National Railway Co</v>
      </c>
      <c r="D1933" t="str">
        <f>VLOOKUP(A1933,'ALL - prices'!B:I,8,FALSE)</f>
        <v>Industrials</v>
      </c>
      <c r="E1933">
        <v>2017</v>
      </c>
      <c r="F1933" t="s">
        <v>682</v>
      </c>
      <c r="G1933" t="str">
        <f t="shared" si="138"/>
        <v>2017-Q4</v>
      </c>
      <c r="H1933" s="4">
        <f>INDEX('ALL - prices'!$J$3:$DY$219,MATCH('COMBINED DATA'!A1933,'ALL - prices'!$B$3:$B$219,0),MATCH('COMBINED DATA'!G1933,'ALL - prices'!$J$1:$DY$1,0))</f>
        <v>88.786199999999994</v>
      </c>
      <c r="I1933" s="14">
        <f t="shared" si="142"/>
        <v>8.2105259250955775</v>
      </c>
      <c r="J1933" s="15">
        <f>INDEX(MarketCap2!$E$2:$AR$224,MATCH(A1933,MarketCap2!$B$2:$B$224,0),MATCH(G1933,MarketCap2!$E$1:$AR$1,0))</f>
        <v>77275299840</v>
      </c>
      <c r="K1933">
        <f t="shared" si="140"/>
        <v>25.070640205125294</v>
      </c>
      <c r="L1933">
        <f>INDEX('PB2'!$D$2:$AQ$224,MATCH(A1933,'PB2'!$B$2:$B$224,0),MATCH(G1933,'PB2'!$D$1:$AQ$1,0))</f>
        <v>4.6211872100830096</v>
      </c>
      <c r="M1933" s="16">
        <f t="shared" si="141"/>
        <v>0.21639460912081016</v>
      </c>
      <c r="N1933" s="6">
        <f>INDEX('ROA2'!$D$2:$AQ$224,MATCH(A1933,'ROA2'!$B$2:$B$224,0),MATCH(G1933,'ROA2'!$D$1:$AQ$1,0))</f>
        <v>10.4918298721313</v>
      </c>
      <c r="O1933" s="6">
        <v>37104.001023999997</v>
      </c>
      <c r="P1933" s="28">
        <v>-3.7857617789826591E-3</v>
      </c>
    </row>
    <row r="1934" spans="1:16" x14ac:dyDescent="0.3">
      <c r="A1934" t="s">
        <v>498</v>
      </c>
      <c r="B1934" t="e">
        <f>VLOOKUP(A1934,Sheet3!L:L,1,FALSE)</f>
        <v>#N/A</v>
      </c>
      <c r="C1934" t="str">
        <f>VLOOKUP(A1934,'ALL - prices'!B:C,2,FALSE)</f>
        <v>Canadian National Railway Co</v>
      </c>
      <c r="D1934" t="str">
        <f>VLOOKUP(A1934,'ALL - prices'!B:I,8,FALSE)</f>
        <v>Industrials</v>
      </c>
      <c r="E1934">
        <v>2018</v>
      </c>
      <c r="F1934" t="s">
        <v>679</v>
      </c>
      <c r="G1934" t="str">
        <f t="shared" si="138"/>
        <v>2018-Q1</v>
      </c>
      <c r="H1934" s="4">
        <f>INDEX('ALL - prices'!$J$3:$DY$219,MATCH('COMBINED DATA'!A1934,'ALL - prices'!$B$3:$B$219,0),MATCH('COMBINED DATA'!G1934,'ALL - prices'!$J$1:$DY$1,0))</f>
        <v>81.044300000000007</v>
      </c>
      <c r="I1934" s="14">
        <f t="shared" si="142"/>
        <v>7.466882597789164</v>
      </c>
      <c r="J1934" s="15">
        <f>INDEX(MarketCap2!$E$2:$AR$224,MATCH(A1934,MarketCap2!$B$2:$B$224,0),MATCH(G1934,MarketCap2!$E$1:$AR$1,0))</f>
        <v>69695832064</v>
      </c>
      <c r="K1934">
        <f t="shared" si="140"/>
        <v>24.967406354703957</v>
      </c>
      <c r="L1934">
        <f>INDEX('PB2'!$D$2:$AQ$224,MATCH(A1934,'PB2'!$B$2:$B$224,0),MATCH(G1934,'PB2'!$D$1:$AQ$1,0))</f>
        <v>4.1817979812622097</v>
      </c>
      <c r="M1934" s="16">
        <f t="shared" si="141"/>
        <v>0.23913158992395078</v>
      </c>
      <c r="N1934" s="6">
        <f>INDEX('ROA2'!$D$2:$AQ$224,MATCH(A1934,'ROA2'!$B$2:$B$224,0),MATCH(G1934,'ROA2'!$D$1:$AQ$1,0))</f>
        <v>14.685482978820801</v>
      </c>
      <c r="O1934" s="6">
        <v>37629.001728000003</v>
      </c>
      <c r="P1934" s="28">
        <v>1.4149436435720747E-2</v>
      </c>
    </row>
    <row r="1935" spans="1:16" x14ac:dyDescent="0.3">
      <c r="A1935" t="s">
        <v>498</v>
      </c>
      <c r="B1935" t="e">
        <f>VLOOKUP(A1935,Sheet3!L:L,1,FALSE)</f>
        <v>#N/A</v>
      </c>
      <c r="C1935" t="str">
        <f>VLOOKUP(A1935,'ALL - prices'!B:C,2,FALSE)</f>
        <v>Canadian National Railway Co</v>
      </c>
      <c r="D1935" t="str">
        <f>VLOOKUP(A1935,'ALL - prices'!B:I,8,FALSE)</f>
        <v>Industrials</v>
      </c>
      <c r="E1935">
        <v>2018</v>
      </c>
      <c r="F1935" t="s">
        <v>680</v>
      </c>
      <c r="G1935" t="str">
        <f t="shared" si="138"/>
        <v>2018-Q2</v>
      </c>
      <c r="H1935" s="4">
        <f>INDEX('ALL - prices'!$J$3:$DY$219,MATCH('COMBINED DATA'!A1935,'ALL - prices'!$B$3:$B$219,0),MATCH('COMBINED DATA'!G1935,'ALL - prices'!$J$1:$DY$1,0))</f>
        <v>92.944599999999994</v>
      </c>
      <c r="I1935" s="14">
        <f t="shared" si="142"/>
        <v>8.3124812815829312</v>
      </c>
      <c r="J1935" s="15">
        <f>INDEX(MarketCap2!$E$2:$AR$224,MATCH(A1935,MarketCap2!$B$2:$B$224,0),MATCH(G1935,MarketCap2!$E$1:$AR$1,0))</f>
        <v>79160582144</v>
      </c>
      <c r="K1935">
        <f t="shared" si="140"/>
        <v>25.094744311670915</v>
      </c>
      <c r="L1935">
        <f>INDEX('PB2'!$D$2:$AQ$224,MATCH(A1935,'PB2'!$B$2:$B$224,0),MATCH(G1935,'PB2'!$D$1:$AQ$1,0))</f>
        <v>4.5428929328918501</v>
      </c>
      <c r="M1935" s="16">
        <f t="shared" si="141"/>
        <v>0.22012405195810641</v>
      </c>
      <c r="N1935" s="6">
        <f>INDEX('ROA2'!$D$2:$AQ$224,MATCH(A1935,'ROA2'!$B$2:$B$224,0),MATCH(G1935,'ROA2'!$D$1:$AQ$1,0))</f>
        <v>14.0390071868896</v>
      </c>
      <c r="O1935" s="6">
        <v>38757.998592000004</v>
      </c>
      <c r="P1935" s="28">
        <v>3.0003370064423107E-2</v>
      </c>
    </row>
    <row r="1936" spans="1:16" x14ac:dyDescent="0.3">
      <c r="A1936" t="s">
        <v>498</v>
      </c>
      <c r="B1936" t="e">
        <f>VLOOKUP(A1936,Sheet3!L:L,1,FALSE)</f>
        <v>#N/A</v>
      </c>
      <c r="C1936" t="str">
        <f>VLOOKUP(A1936,'ALL - prices'!B:C,2,FALSE)</f>
        <v>Canadian National Railway Co</v>
      </c>
      <c r="D1936" t="str">
        <f>VLOOKUP(A1936,'ALL - prices'!B:I,8,FALSE)</f>
        <v>Industrials</v>
      </c>
      <c r="E1936">
        <v>2018</v>
      </c>
      <c r="F1936" t="s">
        <v>681</v>
      </c>
      <c r="G1936" t="str">
        <f t="shared" si="138"/>
        <v>2018-Q3</v>
      </c>
      <c r="H1936" s="4">
        <f>INDEX('ALL - prices'!$J$3:$DY$219,MATCH('COMBINED DATA'!A1936,'ALL - prices'!$B$3:$B$219,0),MATCH('COMBINED DATA'!G1936,'ALL - prices'!$J$1:$DY$1,0))</f>
        <v>100.5612</v>
      </c>
      <c r="I1936" s="14">
        <f t="shared" si="142"/>
        <v>8.709404993980165</v>
      </c>
      <c r="J1936" s="15">
        <f>INDEX(MarketCap2!$E$2:$AR$224,MATCH(A1936,MarketCap2!$B$2:$B$224,0),MATCH(G1936,MarketCap2!$E$1:$AR$1,0))</f>
        <v>84889337856</v>
      </c>
      <c r="K1936">
        <f t="shared" si="140"/>
        <v>25.164614337642309</v>
      </c>
      <c r="L1936">
        <f>INDEX('PB2'!$D$2:$AQ$224,MATCH(A1936,'PB2'!$B$2:$B$224,0),MATCH(G1936,'PB2'!$D$1:$AQ$1,0))</f>
        <v>4.8013458251953098</v>
      </c>
      <c r="M1936" s="16">
        <f t="shared" si="141"/>
        <v>0.2082749371545887</v>
      </c>
      <c r="N1936" s="6">
        <f>INDEX('ROA2'!$D$2:$AQ$224,MATCH(A1936,'ROA2'!$B$2:$B$224,0),MATCH(G1936,'ROA2'!$D$1:$AQ$1,0))</f>
        <v>14.587929725646999</v>
      </c>
      <c r="O1936" s="6">
        <v>39805.001728000003</v>
      </c>
      <c r="P1936" s="28">
        <v>2.7013859694398928E-2</v>
      </c>
    </row>
    <row r="1937" spans="1:16" x14ac:dyDescent="0.3">
      <c r="A1937" t="s">
        <v>498</v>
      </c>
      <c r="B1937" t="e">
        <f>VLOOKUP(A1937,Sheet3!L:L,1,FALSE)</f>
        <v>#N/A</v>
      </c>
      <c r="C1937" t="str">
        <f>VLOOKUP(A1937,'ALL - prices'!B:C,2,FALSE)</f>
        <v>Canadian National Railway Co</v>
      </c>
      <c r="D1937" t="str">
        <f>VLOOKUP(A1937,'ALL - prices'!B:I,8,FALSE)</f>
        <v>Industrials</v>
      </c>
      <c r="E1937">
        <v>2018</v>
      </c>
      <c r="F1937" t="s">
        <v>682</v>
      </c>
      <c r="G1937" t="str">
        <f t="shared" si="138"/>
        <v>2018-Q4</v>
      </c>
      <c r="H1937" s="4">
        <f>INDEX('ALL - prices'!$J$3:$DY$219,MATCH('COMBINED DATA'!A1937,'ALL - prices'!$B$3:$B$219,0),MATCH('COMBINED DATA'!G1937,'ALL - prices'!$J$1:$DY$1,0))</f>
        <v>88.105900000000005</v>
      </c>
      <c r="I1937" s="14">
        <f t="shared" si="142"/>
        <v>1.011739106687092</v>
      </c>
      <c r="J1937" s="15">
        <f>INDEX(MarketCap2!$E$2:$AR$224,MATCH(A1937,MarketCap2!$B$2:$B$224,0),MATCH(G1937,MarketCap2!$E$1:$AR$1,0))</f>
        <v>73629097984</v>
      </c>
      <c r="K1937">
        <f t="shared" si="140"/>
        <v>25.022306137593297</v>
      </c>
      <c r="L1937">
        <f>INDEX('PB2'!$D$2:$AQ$224,MATCH(A1937,'PB2'!$B$2:$B$224,0),MATCH(G1937,'PB2'!$D$1:$AQ$1,0))</f>
        <v>4.15708208084106</v>
      </c>
      <c r="M1937" s="16">
        <f t="shared" si="141"/>
        <v>0.24055334500339723</v>
      </c>
      <c r="N1937" s="6">
        <f>INDEX('ROA2'!$D$2:$AQ$224,MATCH(A1937,'ROA2'!$B$2:$B$224,0),MATCH(G1937,'ROA2'!$D$1:$AQ$1,0))</f>
        <v>14.9935970306396</v>
      </c>
      <c r="O1937" s="6">
        <v>40208.998399999997</v>
      </c>
      <c r="P1937" s="28">
        <v>1.0149394660516012E-2</v>
      </c>
    </row>
    <row r="1938" spans="1:16" x14ac:dyDescent="0.3">
      <c r="A1938" t="s">
        <v>498</v>
      </c>
      <c r="B1938" t="e">
        <f>VLOOKUP(A1938,Sheet3!L:L,1,FALSE)</f>
        <v>#N/A</v>
      </c>
      <c r="C1938" t="str">
        <f>VLOOKUP(A1938,'ALL - prices'!B:C,2,FALSE)</f>
        <v>Canadian National Railway Co</v>
      </c>
      <c r="D1938" t="str">
        <f>VLOOKUP(A1938,'ALL - prices'!B:I,8,FALSE)</f>
        <v>Industrials</v>
      </c>
      <c r="E1938">
        <v>2019</v>
      </c>
      <c r="F1938" t="s">
        <v>679</v>
      </c>
      <c r="G1938" t="str">
        <f t="shared" si="138"/>
        <v>2019-Q1</v>
      </c>
      <c r="H1938" s="4">
        <f>INDEX('ALL - prices'!$J$3:$DY$219,MATCH('COMBINED DATA'!A1938,'ALL - prices'!$B$3:$B$219,0),MATCH('COMBINED DATA'!G1938,'ALL - prices'!$J$1:$DY$1,0))</f>
        <v>104.7278</v>
      </c>
      <c r="I1938" s="14">
        <f t="shared" si="142"/>
        <v>3.7173660500413481</v>
      </c>
      <c r="J1938" s="15">
        <f>INDEX(MarketCap2!$E$2:$AR$224,MATCH(A1938,MarketCap2!$B$2:$B$224,0),MATCH(G1938,MarketCap2!$E$1:$AR$1,0))</f>
        <v>86741762048</v>
      </c>
      <c r="K1938">
        <f t="shared" si="140"/>
        <v>25.186201289281495</v>
      </c>
      <c r="L1938">
        <f>INDEX('PB2'!$D$2:$AQ$224,MATCH(A1938,'PB2'!$B$2:$B$224,0),MATCH(G1938,'PB2'!$D$1:$AQ$1,0))</f>
        <v>4.9304380416870099</v>
      </c>
      <c r="M1938" s="16">
        <f t="shared" si="141"/>
        <v>0.20282173542086288</v>
      </c>
      <c r="N1938" s="6">
        <f>INDEX('ROA2'!$D$2:$AQ$224,MATCH(A1938,'ROA2'!$B$2:$B$224,0),MATCH(G1938,'ROA2'!$D$1:$AQ$1,0))</f>
        <v>10.97878074646</v>
      </c>
      <c r="O1938" s="6">
        <v>41214.001151999997</v>
      </c>
      <c r="P1938" s="28">
        <v>2.4994473674827981E-2</v>
      </c>
    </row>
    <row r="1939" spans="1:16" x14ac:dyDescent="0.3">
      <c r="A1939" t="s">
        <v>498</v>
      </c>
      <c r="B1939" t="e">
        <f>VLOOKUP(A1939,Sheet3!L:L,1,FALSE)</f>
        <v>#N/A</v>
      </c>
      <c r="C1939" t="str">
        <f>VLOOKUP(A1939,'ALL - prices'!B:C,2,FALSE)</f>
        <v>Canadian National Railway Co</v>
      </c>
      <c r="D1939" t="str">
        <f>VLOOKUP(A1939,'ALL - prices'!B:I,8,FALSE)</f>
        <v>Industrials</v>
      </c>
      <c r="E1939">
        <v>2019</v>
      </c>
      <c r="F1939" t="s">
        <v>680</v>
      </c>
      <c r="G1939" t="str">
        <f t="shared" si="138"/>
        <v>2019-Q2</v>
      </c>
      <c r="H1939" s="4">
        <f>INDEX('ALL - prices'!$J$3:$DY$219,MATCH('COMBINED DATA'!A1939,'ALL - prices'!$B$3:$B$219,0),MATCH('COMBINED DATA'!G1939,'ALL - prices'!$J$1:$DY$1,0))</f>
        <v>106.5693</v>
      </c>
      <c r="I1939" s="14">
        <f t="shared" si="142"/>
        <v>4.0248202137900932</v>
      </c>
      <c r="J1939" s="15">
        <f>INDEX(MarketCap2!$E$2:$AR$224,MATCH(A1939,MarketCap2!$B$2:$B$224,0),MATCH(G1939,MarketCap2!$E$1:$AR$1,0))</f>
        <v>87483310080</v>
      </c>
      <c r="K1939">
        <f t="shared" si="140"/>
        <v>25.194713870173565</v>
      </c>
      <c r="L1939">
        <f>INDEX('PB2'!$D$2:$AQ$224,MATCH(A1939,'PB2'!$B$2:$B$224,0),MATCH(G1939,'PB2'!$D$1:$AQ$1,0))</f>
        <v>4.8461132049560502</v>
      </c>
      <c r="M1939" s="16">
        <f t="shared" si="141"/>
        <v>0.20635093686571629</v>
      </c>
      <c r="N1939" s="6">
        <f>INDEX('ROA2'!$D$2:$AQ$224,MATCH(A1939,'ROA2'!$B$2:$B$224,0),MATCH(G1939,'ROA2'!$D$1:$AQ$1,0))</f>
        <v>10.748828887939499</v>
      </c>
      <c r="O1939" s="6">
        <v>42609.000447999999</v>
      </c>
      <c r="P1939" s="28">
        <v>3.3847703620309783E-2</v>
      </c>
    </row>
    <row r="1940" spans="1:16" x14ac:dyDescent="0.3">
      <c r="A1940" t="s">
        <v>498</v>
      </c>
      <c r="B1940" t="e">
        <f>VLOOKUP(A1940,Sheet3!L:L,1,FALSE)</f>
        <v>#N/A</v>
      </c>
      <c r="C1940" t="str">
        <f>VLOOKUP(A1940,'ALL - prices'!B:C,2,FALSE)</f>
        <v>Canadian National Railway Co</v>
      </c>
      <c r="D1940" t="str">
        <f>VLOOKUP(A1940,'ALL - prices'!B:I,8,FALSE)</f>
        <v>Industrials</v>
      </c>
      <c r="E1940">
        <v>2019</v>
      </c>
      <c r="F1940" t="s">
        <v>681</v>
      </c>
      <c r="G1940" t="str">
        <f t="shared" si="138"/>
        <v>2019-Q3</v>
      </c>
      <c r="H1940" s="4">
        <f>INDEX('ALL - prices'!$J$3:$DY$219,MATCH('COMBINED DATA'!A1940,'ALL - prices'!$B$3:$B$219,0),MATCH('COMBINED DATA'!G1940,'ALL - prices'!$J$1:$DY$1,0))</f>
        <v>105.0549</v>
      </c>
      <c r="I1940" s="14">
        <f t="shared" si="142"/>
        <v>12.756541770924192</v>
      </c>
      <c r="J1940" s="15">
        <f>INDEX(MarketCap2!$E$2:$AR$224,MATCH(A1940,MarketCap2!$B$2:$B$224,0),MATCH(G1940,MarketCap2!$E$1:$AR$1,0))</f>
        <v>85734391808</v>
      </c>
      <c r="K1940">
        <f t="shared" si="140"/>
        <v>25.17451988669308</v>
      </c>
      <c r="L1940">
        <f>INDEX('PB2'!$D$2:$AQ$224,MATCH(A1940,'PB2'!$B$2:$B$224,0),MATCH(G1940,'PB2'!$D$1:$AQ$1,0))</f>
        <v>4.6027870178222701</v>
      </c>
      <c r="M1940" s="16">
        <f t="shared" si="141"/>
        <v>0.2172596724827674</v>
      </c>
      <c r="N1940" s="6">
        <f>INDEX('ROA2'!$D$2:$AQ$224,MATCH(A1940,'ROA2'!$B$2:$B$224,0),MATCH(G1940,'ROA2'!$D$1:$AQ$1,0))</f>
        <v>10.687501907348601</v>
      </c>
      <c r="O1940" s="6">
        <v>43001.999360000002</v>
      </c>
      <c r="P1940" s="28">
        <v>9.2233778748135251E-3</v>
      </c>
    </row>
    <row r="1941" spans="1:16" x14ac:dyDescent="0.3">
      <c r="A1941" t="s">
        <v>498</v>
      </c>
      <c r="B1941" t="e">
        <f>VLOOKUP(A1941,Sheet3!L:L,1,FALSE)</f>
        <v>#N/A</v>
      </c>
      <c r="C1941" t="str">
        <f>VLOOKUP(A1941,'ALL - prices'!B:C,2,FALSE)</f>
        <v>Canadian National Railway Co</v>
      </c>
      <c r="D1941" t="str">
        <f>VLOOKUP(A1941,'ALL - prices'!B:I,8,FALSE)</f>
        <v>Industrials</v>
      </c>
      <c r="E1941">
        <v>2019</v>
      </c>
      <c r="F1941" t="s">
        <v>682</v>
      </c>
      <c r="G1941" t="str">
        <f t="shared" si="138"/>
        <v>2019-Q4</v>
      </c>
      <c r="H1941" s="4">
        <f>INDEX('ALL - prices'!$J$3:$DY$219,MATCH('COMBINED DATA'!A1941,'ALL - prices'!$B$3:$B$219,0),MATCH('COMBINED DATA'!G1941,'ALL - prices'!$J$1:$DY$1,0))</f>
        <v>104.2176</v>
      </c>
      <c r="I1941" s="14">
        <f t="shared" si="142"/>
        <v>14.478286307087552</v>
      </c>
      <c r="J1941" s="15">
        <f>INDEX(MarketCap2!$E$2:$AR$224,MATCH(A1941,MarketCap2!$B$2:$B$224,0),MATCH(G1941,MarketCap2!$E$1:$AR$1,0))</f>
        <v>84034568192</v>
      </c>
      <c r="K1941">
        <f t="shared" si="140"/>
        <v>25.154494077231323</v>
      </c>
      <c r="L1941">
        <f>INDEX('PB2'!$D$2:$AQ$224,MATCH(A1941,'PB2'!$B$2:$B$224,0),MATCH(G1941,'PB2'!$D$1:$AQ$1,0))</f>
        <v>4.6379852294921902</v>
      </c>
      <c r="M1941" s="16">
        <f t="shared" si="141"/>
        <v>0.21561086345018166</v>
      </c>
      <c r="N1941" s="6">
        <f>INDEX('ROA2'!$D$2:$AQ$224,MATCH(A1941,'ROA2'!$B$2:$B$224,0),MATCH(G1941,'ROA2'!$D$1:$AQ$1,0))</f>
        <v>10.642311096191399</v>
      </c>
      <c r="O1941" s="6">
        <v>44096</v>
      </c>
      <c r="P1941" s="28">
        <v>2.5440692439468896E-2</v>
      </c>
    </row>
    <row r="1942" spans="1:16" x14ac:dyDescent="0.3">
      <c r="A1942" t="s">
        <v>498</v>
      </c>
      <c r="B1942" t="e">
        <f>VLOOKUP(A1942,Sheet3!L:L,1,FALSE)</f>
        <v>#N/A</v>
      </c>
      <c r="C1942" t="str">
        <f>VLOOKUP(A1942,'ALL - prices'!B:C,2,FALSE)</f>
        <v>Canadian National Railway Co</v>
      </c>
      <c r="D1942" t="str">
        <f>VLOOKUP(A1942,'ALL - prices'!B:I,8,FALSE)</f>
        <v>Industrials</v>
      </c>
      <c r="E1942">
        <v>2020</v>
      </c>
      <c r="F1942" t="s">
        <v>679</v>
      </c>
      <c r="G1942" t="str">
        <f t="shared" si="138"/>
        <v>2020-Q1</v>
      </c>
      <c r="H1942" s="4">
        <f>INDEX('ALL - prices'!$J$3:$DY$219,MATCH('COMBINED DATA'!A1942,'ALL - prices'!$B$3:$B$219,0),MATCH('COMBINED DATA'!G1942,'ALL - prices'!$J$1:$DY$1,0))</f>
        <v>98.105199999999996</v>
      </c>
      <c r="I1942" s="14">
        <f t="shared" si="142"/>
        <v>10.88969229910408</v>
      </c>
      <c r="J1942" s="15">
        <f>INDEX(MarketCap2!$E$2:$AR$224,MATCH(A1942,MarketCap2!$B$2:$B$224,0),MATCH(G1942,MarketCap2!$E$1:$AR$1,0))</f>
        <v>78568366080</v>
      </c>
      <c r="K1942">
        <f t="shared" si="140"/>
        <v>25.08723498819435</v>
      </c>
      <c r="L1942">
        <f>INDEX('PB2'!$D$2:$AQ$224,MATCH(A1942,'PB2'!$B$2:$B$224,0),MATCH(G1942,'PB2'!$D$1:$AQ$1,0))</f>
        <v>4.1543130874633798</v>
      </c>
      <c r="M1942" s="16">
        <f t="shared" si="141"/>
        <v>0.24071368212899891</v>
      </c>
      <c r="N1942" s="6">
        <f>INDEX('ROA2'!$D$2:$AQ$224,MATCH(A1942,'ROA2'!$B$2:$B$224,0),MATCH(G1942,'ROA2'!$D$1:$AQ$1,0))</f>
        <v>9.9202327728271502</v>
      </c>
      <c r="O1942" s="6">
        <v>43783.999488000001</v>
      </c>
      <c r="P1942" s="28">
        <v>-7.0754833091436573E-3</v>
      </c>
    </row>
    <row r="1943" spans="1:16" x14ac:dyDescent="0.3">
      <c r="A1943" t="s">
        <v>498</v>
      </c>
      <c r="B1943" t="e">
        <f>VLOOKUP(A1943,Sheet3!L:L,1,FALSE)</f>
        <v>#N/A</v>
      </c>
      <c r="C1943" t="str">
        <f>VLOOKUP(A1943,'ALL - prices'!B:C,2,FALSE)</f>
        <v>Canadian National Railway Co</v>
      </c>
      <c r="D1943" t="str">
        <f>VLOOKUP(A1943,'ALL - prices'!B:I,8,FALSE)</f>
        <v>Industrials</v>
      </c>
      <c r="E1943">
        <v>2020</v>
      </c>
      <c r="F1943" t="s">
        <v>680</v>
      </c>
      <c r="G1943" t="str">
        <f t="shared" si="138"/>
        <v>2020-Q2</v>
      </c>
      <c r="H1943" s="4">
        <f>INDEX('ALL - prices'!$J$3:$DY$219,MATCH('COMBINED DATA'!A1943,'ALL - prices'!$B$3:$B$219,0),MATCH('COMBINED DATA'!G1943,'ALL - prices'!$J$1:$DY$1,0))</f>
        <v>107.59869999999999</v>
      </c>
      <c r="I1943" s="14">
        <f t="shared" si="142"/>
        <v>5.4193489654354821</v>
      </c>
      <c r="J1943" s="15">
        <f>INDEX(MarketCap2!$E$2:$AR$224,MATCH(A1943,MarketCap2!$B$2:$B$224,0),MATCH(G1943,MarketCap2!$E$1:$AR$1,0))</f>
        <v>85416394752</v>
      </c>
      <c r="K1943">
        <f t="shared" si="140"/>
        <v>25.170803895334632</v>
      </c>
      <c r="L1943">
        <f>INDEX('PB2'!$D$2:$AQ$224,MATCH(A1943,'PB2'!$B$2:$B$224,0),MATCH(G1943,'PB2'!$D$1:$AQ$1,0))</f>
        <v>4.5497860908508301</v>
      </c>
      <c r="M1943" s="16">
        <f t="shared" si="141"/>
        <v>0.21979055279343815</v>
      </c>
      <c r="N1943" s="6">
        <f>INDEX('ROA2'!$D$2:$AQ$224,MATCH(A1943,'ROA2'!$B$2:$B$224,0),MATCH(G1943,'ROA2'!$D$1:$AQ$1,0))</f>
        <v>9.9748439788818395</v>
      </c>
      <c r="O1943" s="6">
        <v>46435.000319999999</v>
      </c>
      <c r="P1943" s="28">
        <v>6.0547251575922501E-2</v>
      </c>
    </row>
    <row r="1944" spans="1:16" x14ac:dyDescent="0.3">
      <c r="A1944" t="s">
        <v>498</v>
      </c>
      <c r="B1944" t="e">
        <f>VLOOKUP(A1944,Sheet3!L:L,1,FALSE)</f>
        <v>#N/A</v>
      </c>
      <c r="C1944" t="str">
        <f>VLOOKUP(A1944,'ALL - prices'!B:C,2,FALSE)</f>
        <v>Canadian National Railway Co</v>
      </c>
      <c r="D1944" t="str">
        <f>VLOOKUP(A1944,'ALL - prices'!B:I,8,FALSE)</f>
        <v>Industrials</v>
      </c>
      <c r="E1944">
        <v>2020</v>
      </c>
      <c r="F1944" t="s">
        <v>681</v>
      </c>
      <c r="G1944" t="str">
        <f t="shared" si="138"/>
        <v>2020-Q3</v>
      </c>
      <c r="H1944" s="4">
        <f>INDEX('ALL - prices'!$J$3:$DY$219,MATCH('COMBINED DATA'!A1944,'ALL - prices'!$B$3:$B$219,0),MATCH('COMBINED DATA'!G1944,'ALL - prices'!$J$1:$DY$1,0))</f>
        <v>127.5801</v>
      </c>
      <c r="I1944" s="14">
        <f t="shared" si="142"/>
        <v>6.7852651092274883</v>
      </c>
      <c r="J1944" s="15">
        <f>INDEX(MarketCap2!$E$2:$AR$224,MATCH(A1944,MarketCap2!$B$2:$B$224,0),MATCH(G1944,MarketCap2!$E$1:$AR$1,0))</f>
        <v>100894433280</v>
      </c>
      <c r="K1944">
        <f t="shared" si="140"/>
        <v>25.337340592119993</v>
      </c>
      <c r="L1944">
        <f>INDEX('PB2'!$D$2:$AQ$224,MATCH(A1944,'PB2'!$B$2:$B$224,0),MATCH(G1944,'PB2'!$D$1:$AQ$1,0))</f>
        <v>5.2243471145629901</v>
      </c>
      <c r="M1944" s="16">
        <f t="shared" si="141"/>
        <v>0.19141147746719903</v>
      </c>
      <c r="N1944" s="6">
        <f>INDEX('ROA2'!$D$2:$AQ$224,MATCH(A1944,'ROA2'!$B$2:$B$224,0),MATCH(G1944,'ROA2'!$D$1:$AQ$1,0))</f>
        <v>8.2175941467285192</v>
      </c>
      <c r="O1944" s="6">
        <v>45198.999552000001</v>
      </c>
      <c r="P1944" s="28">
        <v>-2.6617869268488855E-2</v>
      </c>
    </row>
    <row r="1945" spans="1:16" x14ac:dyDescent="0.3">
      <c r="A1945" t="s">
        <v>498</v>
      </c>
      <c r="B1945" t="e">
        <f>VLOOKUP(A1945,Sheet3!L:L,1,FALSE)</f>
        <v>#N/A</v>
      </c>
      <c r="C1945" t="str">
        <f>VLOOKUP(A1945,'ALL - prices'!B:C,2,FALSE)</f>
        <v>Canadian National Railway Co</v>
      </c>
      <c r="D1945" t="str">
        <f>VLOOKUP(A1945,'ALL - prices'!B:I,8,FALSE)</f>
        <v>Industrials</v>
      </c>
      <c r="E1945">
        <v>2020</v>
      </c>
      <c r="F1945" t="s">
        <v>682</v>
      </c>
      <c r="G1945" t="str">
        <f t="shared" si="138"/>
        <v>2020-Q4</v>
      </c>
      <c r="H1945" s="4">
        <f>INDEX('ALL - prices'!$J$3:$DY$219,MATCH('COMBINED DATA'!A1945,'ALL - prices'!$B$3:$B$219,0),MATCH('COMBINED DATA'!G1945,'ALL - prices'!$J$1:$DY$1,0))</f>
        <v>126.4198</v>
      </c>
      <c r="I1945" s="14">
        <f t="shared" si="142"/>
        <v>9.7192226319803989</v>
      </c>
      <c r="J1945" s="15">
        <f>INDEX(MarketCap2!$E$2:$AR$224,MATCH(A1945,MarketCap2!$B$2:$B$224,0),MATCH(G1945,MarketCap2!$E$1:$AR$1,0))</f>
        <v>99576045568</v>
      </c>
      <c r="K1945">
        <f t="shared" si="140"/>
        <v>25.324187466265293</v>
      </c>
      <c r="L1945">
        <f>INDEX('PB2'!$D$2:$AQ$224,MATCH(A1945,'PB2'!$B$2:$B$224,0),MATCH(G1945,'PB2'!$D$1:$AQ$1,0))</f>
        <v>5.0582351684570304</v>
      </c>
      <c r="M1945" s="16">
        <f t="shared" si="141"/>
        <v>0.19769741158654772</v>
      </c>
      <c r="N1945" s="6">
        <f>INDEX('ROA2'!$D$2:$AQ$224,MATCH(A1945,'ROA2'!$B$2:$B$224,0),MATCH(G1945,'ROA2'!$D$1:$AQ$1,0))</f>
        <v>7.6500768661498997</v>
      </c>
      <c r="O1945" s="6">
        <v>45157.998592000004</v>
      </c>
      <c r="P1945" s="28">
        <v>-9.0712096299448589E-4</v>
      </c>
    </row>
    <row r="1946" spans="1:16" x14ac:dyDescent="0.3">
      <c r="A1946" t="s">
        <v>498</v>
      </c>
      <c r="B1946" t="e">
        <f>VLOOKUP(A1946,Sheet3!L:L,1,FALSE)</f>
        <v>#N/A</v>
      </c>
      <c r="C1946" t="str">
        <f>VLOOKUP(A1946,'ALL - prices'!B:C,2,FALSE)</f>
        <v>Canadian National Railway Co</v>
      </c>
      <c r="D1946" t="str">
        <f>VLOOKUP(A1946,'ALL - prices'!B:I,8,FALSE)</f>
        <v>Industrials</v>
      </c>
      <c r="E1946">
        <v>2021</v>
      </c>
      <c r="F1946" t="s">
        <v>679</v>
      </c>
      <c r="G1946" t="str">
        <f t="shared" ref="G1946:G2009" si="143">E1946&amp;"-"&amp;F1946</f>
        <v>2021-Q1</v>
      </c>
      <c r="H1946" s="4">
        <f>INDEX('ALL - prices'!$J$3:$DY$219,MATCH('COMBINED DATA'!A1946,'ALL - prices'!$B$3:$B$219,0),MATCH('COMBINED DATA'!G1946,'ALL - prices'!$J$1:$DY$1,0))</f>
        <v>132.3167</v>
      </c>
      <c r="I1946" s="14">
        <f t="shared" si="142"/>
        <v>14.926536281708715</v>
      </c>
      <c r="J1946" s="15">
        <f>INDEX(MarketCap2!$E$2:$AR$224,MATCH(A1946,MarketCap2!$B$2:$B$224,0),MATCH(G1946,MarketCap2!$E$1:$AR$1,0))</f>
        <v>103673430016</v>
      </c>
      <c r="K1946">
        <f t="shared" ref="K1946:K2009" si="144">LN(J1946)</f>
        <v>25.364511699641312</v>
      </c>
      <c r="L1946">
        <f>INDEX('PB2'!$D$2:$AQ$224,MATCH(A1946,'PB2'!$B$2:$B$224,0),MATCH(G1946,'PB2'!$D$1:$AQ$1,0))</f>
        <v>5.2034912109375</v>
      </c>
      <c r="M1946" s="16">
        <f t="shared" ref="M1946:M2009" si="145">1/L1946</f>
        <v>0.19217866610364323</v>
      </c>
      <c r="N1946" s="6">
        <f>INDEX('ROA2'!$D$2:$AQ$224,MATCH(A1946,'ROA2'!$B$2:$B$224,0),MATCH(G1946,'ROA2'!$D$1:$AQ$1,0))</f>
        <v>8.0417213439941406</v>
      </c>
      <c r="O1946" s="6">
        <v>44804.001792000003</v>
      </c>
      <c r="P1946" s="28">
        <v>-7.8390719482132522E-3</v>
      </c>
    </row>
    <row r="1947" spans="1:16" x14ac:dyDescent="0.3">
      <c r="A1947" t="s">
        <v>498</v>
      </c>
      <c r="B1947" t="e">
        <f>VLOOKUP(A1947,Sheet3!L:L,1,FALSE)</f>
        <v>#N/A</v>
      </c>
      <c r="C1947" t="str">
        <f>VLOOKUP(A1947,'ALL - prices'!B:C,2,FALSE)</f>
        <v>Canadian National Railway Co</v>
      </c>
      <c r="D1947" t="str">
        <f>VLOOKUP(A1947,'ALL - prices'!B:I,8,FALSE)</f>
        <v>Industrials</v>
      </c>
      <c r="E1947">
        <v>2021</v>
      </c>
      <c r="F1947" t="s">
        <v>680</v>
      </c>
      <c r="G1947" t="str">
        <f t="shared" si="143"/>
        <v>2021-Q2</v>
      </c>
      <c r="H1947" s="4">
        <f>INDEX('ALL - prices'!$J$3:$DY$219,MATCH('COMBINED DATA'!A1947,'ALL - prices'!$B$3:$B$219,0),MATCH('COMBINED DATA'!G1947,'ALL - prices'!$J$1:$DY$1,0))</f>
        <v>119.20910000000001</v>
      </c>
      <c r="I1947" s="14">
        <f t="shared" si="142"/>
        <v>9.6850459890062837</v>
      </c>
      <c r="J1947" s="15">
        <f>INDEX(MarketCap2!$E$2:$AR$224,MATCH(A1947,MarketCap2!$B$2:$B$224,0),MATCH(G1947,MarketCap2!$E$1:$AR$1,0))</f>
        <v>92725493760</v>
      </c>
      <c r="K1947">
        <f t="shared" si="144"/>
        <v>25.252909285301147</v>
      </c>
      <c r="L1947">
        <f>INDEX('PB2'!$D$2:$AQ$224,MATCH(A1947,'PB2'!$B$2:$B$224,0),MATCH(G1947,'PB2'!$D$1:$AQ$1,0))</f>
        <v>4.5594511032104501</v>
      </c>
      <c r="M1947" s="16">
        <f t="shared" si="145"/>
        <v>0.2193246461829296</v>
      </c>
      <c r="N1947" s="6">
        <f>INDEX('ROA2'!$D$2:$AQ$224,MATCH(A1947,'ROA2'!$B$2:$B$224,0),MATCH(G1947,'ROA2'!$D$1:$AQ$1,0))</f>
        <v>7.7178092002868697</v>
      </c>
      <c r="O1947" s="6">
        <v>44963.999744000001</v>
      </c>
      <c r="P1947" s="28">
        <v>3.5710638693119238E-3</v>
      </c>
    </row>
    <row r="1948" spans="1:16" x14ac:dyDescent="0.3">
      <c r="A1948" t="s">
        <v>498</v>
      </c>
      <c r="B1948" t="e">
        <f>VLOOKUP(A1948,Sheet3!L:L,1,FALSE)</f>
        <v>#N/A</v>
      </c>
      <c r="C1948" t="str">
        <f>VLOOKUP(A1948,'ALL - prices'!B:C,2,FALSE)</f>
        <v>Canadian National Railway Co</v>
      </c>
      <c r="D1948" t="str">
        <f>VLOOKUP(A1948,'ALL - prices'!B:I,8,FALSE)</f>
        <v>Industrials</v>
      </c>
      <c r="E1948">
        <v>2021</v>
      </c>
      <c r="F1948" t="s">
        <v>681</v>
      </c>
      <c r="G1948" t="str">
        <f t="shared" si="143"/>
        <v>2021-Q3</v>
      </c>
      <c r="H1948" s="4">
        <f>INDEX('ALL - prices'!$J$3:$DY$219,MATCH('COMBINED DATA'!A1948,'ALL - prices'!$B$3:$B$219,0),MATCH('COMBINED DATA'!G1948,'ALL - prices'!$J$1:$DY$1,0))</f>
        <v>134.30269999999999</v>
      </c>
      <c r="I1948" s="14">
        <f t="shared" si="142"/>
        <v>8.7650566164267651</v>
      </c>
      <c r="J1948" s="15">
        <f>INDEX(MarketCap2!$E$2:$AR$224,MATCH(A1948,MarketCap2!$B$2:$B$224,0),MATCH(G1948,MarketCap2!$E$1:$AR$1,0))</f>
        <v>104065245184</v>
      </c>
      <c r="K1948">
        <f t="shared" si="144"/>
        <v>25.36828389691977</v>
      </c>
      <c r="L1948">
        <f>INDEX('PB2'!$D$2:$AQ$224,MATCH(A1948,'PB2'!$B$2:$B$224,0),MATCH(G1948,'PB2'!$D$1:$AQ$1,0))</f>
        <v>4.8005061149597203</v>
      </c>
      <c r="M1948" s="16">
        <f t="shared" si="145"/>
        <v>0.2083113688541548</v>
      </c>
      <c r="N1948" s="6">
        <f>INDEX('ROA2'!$D$2:$AQ$224,MATCH(A1948,'ROA2'!$B$2:$B$224,0),MATCH(G1948,'ROA2'!$D$1:$AQ$1,0))</f>
        <v>8.7824611663818395</v>
      </c>
      <c r="O1948" s="6">
        <v>46256.001023999997</v>
      </c>
      <c r="P1948" s="28">
        <v>2.8734127020637251E-2</v>
      </c>
    </row>
    <row r="1949" spans="1:16" x14ac:dyDescent="0.3">
      <c r="A1949" t="s">
        <v>498</v>
      </c>
      <c r="B1949" t="e">
        <f>VLOOKUP(A1949,Sheet3!L:L,1,FALSE)</f>
        <v>#N/A</v>
      </c>
      <c r="C1949" t="str">
        <f>VLOOKUP(A1949,'ALL - prices'!B:C,2,FALSE)</f>
        <v>Canadian National Railway Co</v>
      </c>
      <c r="D1949" t="str">
        <f>VLOOKUP(A1949,'ALL - prices'!B:I,8,FALSE)</f>
        <v>Industrials</v>
      </c>
      <c r="E1949">
        <v>2021</v>
      </c>
      <c r="F1949" t="s">
        <v>682</v>
      </c>
      <c r="G1949" t="str">
        <f t="shared" si="143"/>
        <v>2021-Q4</v>
      </c>
      <c r="H1949" s="4">
        <f>INDEX('ALL - prices'!$J$3:$DY$219,MATCH('COMBINED DATA'!A1949,'ALL - prices'!$B$3:$B$219,0),MATCH('COMBINED DATA'!G1949,'ALL - prices'!$J$1:$DY$1,0))</f>
        <v>142.69810000000001</v>
      </c>
      <c r="I1949" s="14">
        <f t="shared" si="142"/>
        <v>9.6062272269953421</v>
      </c>
      <c r="J1949" s="15">
        <f>INDEX(MarketCap2!$E$2:$AR$224,MATCH(A1949,MarketCap2!$B$2:$B$224,0),MATCH(G1949,MarketCap2!$E$1:$AR$1,0))</f>
        <v>109549305856</v>
      </c>
      <c r="K1949">
        <f t="shared" si="144"/>
        <v>25.419640566646496</v>
      </c>
      <c r="L1949">
        <f>INDEX('PB2'!$D$2:$AQ$224,MATCH(A1949,'PB2'!$B$2:$B$224,0),MATCH(G1949,'PB2'!$D$1:$AQ$1,0))</f>
        <v>4.7883329391479501</v>
      </c>
      <c r="M1949" s="16">
        <f t="shared" si="145"/>
        <v>0.20884095001504696</v>
      </c>
      <c r="N1949" s="6">
        <f>INDEX('ROA2'!$D$2:$AQ$224,MATCH(A1949,'ROA2'!$B$2:$B$224,0),MATCH(G1949,'ROA2'!$D$1:$AQ$1,0))</f>
        <v>10.1506671905518</v>
      </c>
      <c r="O1949" s="6">
        <v>47762.001920000002</v>
      </c>
      <c r="P1949" s="28">
        <v>3.2557957079312028E-2</v>
      </c>
    </row>
    <row r="1950" spans="1:16" x14ac:dyDescent="0.3">
      <c r="A1950" t="s">
        <v>498</v>
      </c>
      <c r="B1950" t="e">
        <f>VLOOKUP(A1950,Sheet3!L:L,1,FALSE)</f>
        <v>#N/A</v>
      </c>
      <c r="C1950" t="str">
        <f>VLOOKUP(A1950,'ALL - prices'!B:C,2,FALSE)</f>
        <v>Canadian National Railway Co</v>
      </c>
      <c r="D1950" t="str">
        <f>VLOOKUP(A1950,'ALL - prices'!B:I,8,FALSE)</f>
        <v>Industrials</v>
      </c>
      <c r="E1950">
        <v>2022</v>
      </c>
      <c r="F1950" t="s">
        <v>679</v>
      </c>
      <c r="G1950" t="str">
        <f t="shared" si="143"/>
        <v>2022-Q1</v>
      </c>
      <c r="H1950" s="4">
        <f>INDEX('ALL - prices'!$J$3:$DY$219,MATCH('COMBINED DATA'!A1950,'ALL - prices'!$B$3:$B$219,0),MATCH('COMBINED DATA'!G1950,'ALL - prices'!$J$1:$DY$1,0))</f>
        <v>154.7286</v>
      </c>
      <c r="I1950" s="14">
        <f t="shared" si="142"/>
        <v>8.1107991570909128</v>
      </c>
      <c r="J1950" s="15">
        <f>INDEX(MarketCap2!$E$2:$AR$224,MATCH(A1950,MarketCap2!$B$2:$B$224,0),MATCH(G1950,MarketCap2!$E$1:$AR$1,0))</f>
        <v>116947361792</v>
      </c>
      <c r="K1950">
        <f t="shared" si="144"/>
        <v>25.484989771295474</v>
      </c>
      <c r="L1950">
        <f>INDEX('PB2'!$D$2:$AQ$224,MATCH(A1950,'PB2'!$B$2:$B$224,0),MATCH(G1950,'PB2'!$D$1:$AQ$1,0))</f>
        <v>5.3283047676086399</v>
      </c>
      <c r="M1950" s="16">
        <f t="shared" si="145"/>
        <v>0.18767695235436077</v>
      </c>
      <c r="N1950" s="6">
        <f>INDEX('ROA2'!$D$2:$AQ$224,MATCH(A1950,'ROA2'!$B$2:$B$224,0),MATCH(G1950,'ROA2'!$D$1:$AQ$1,0))</f>
        <v>10.4904537200928</v>
      </c>
      <c r="O1950" s="6">
        <v>48538.001407999996</v>
      </c>
      <c r="P1950" s="28">
        <v>1.6247214455117922E-2</v>
      </c>
    </row>
    <row r="1951" spans="1:16" x14ac:dyDescent="0.3">
      <c r="A1951" t="s">
        <v>498</v>
      </c>
      <c r="B1951" t="e">
        <f>VLOOKUP(A1951,Sheet3!L:L,1,FALSE)</f>
        <v>#N/A</v>
      </c>
      <c r="C1951" t="str">
        <f>VLOOKUP(A1951,'ALL - prices'!B:C,2,FALSE)</f>
        <v>Canadian National Railway Co</v>
      </c>
      <c r="D1951" t="str">
        <f>VLOOKUP(A1951,'ALL - prices'!B:I,8,FALSE)</f>
        <v>Industrials</v>
      </c>
      <c r="E1951">
        <v>2022</v>
      </c>
      <c r="F1951" t="s">
        <v>680</v>
      </c>
      <c r="G1951" t="str">
        <f t="shared" si="143"/>
        <v>2022-Q2</v>
      </c>
      <c r="H1951" s="4">
        <f>INDEX('ALL - prices'!$J$3:$DY$219,MATCH('COMBINED DATA'!A1951,'ALL - prices'!$B$3:$B$219,0),MATCH('COMBINED DATA'!G1951,'ALL - prices'!$J$1:$DY$1,0))</f>
        <v>134.20830000000001</v>
      </c>
      <c r="I1951" s="14">
        <f t="shared" si="142"/>
        <v>5.8875097378546499</v>
      </c>
      <c r="J1951" s="15">
        <f>INDEX(MarketCap2!$E$2:$AR$224,MATCH(A1951,MarketCap2!$B$2:$B$224,0),MATCH(G1951,MarketCap2!$E$1:$AR$1,0))</f>
        <v>99820503040</v>
      </c>
      <c r="K1951">
        <f t="shared" si="144"/>
        <v>25.326639440446225</v>
      </c>
      <c r="L1951">
        <f>INDEX('PB2'!$D$2:$AQ$224,MATCH(A1951,'PB2'!$B$2:$B$224,0),MATCH(G1951,'PB2'!$D$1:$AQ$1,0))</f>
        <v>4.5687398910522496</v>
      </c>
      <c r="M1951" s="16">
        <f t="shared" si="145"/>
        <v>0.21887873327139334</v>
      </c>
      <c r="N1951" s="6">
        <f>INDEX('ROA2'!$D$2:$AQ$224,MATCH(A1951,'ROA2'!$B$2:$B$224,0),MATCH(G1951,'ROA2'!$D$1:$AQ$1,0))</f>
        <v>10.3819742202759</v>
      </c>
      <c r="O1951" s="6">
        <v>48235.999232000002</v>
      </c>
      <c r="P1951" s="28">
        <v>-6.2219738604692267E-3</v>
      </c>
    </row>
    <row r="1952" spans="1:16" x14ac:dyDescent="0.3">
      <c r="A1952" t="s">
        <v>498</v>
      </c>
      <c r="B1952" t="e">
        <f>VLOOKUP(A1952,Sheet3!L:L,1,FALSE)</f>
        <v>#N/A</v>
      </c>
      <c r="C1952" t="str">
        <f>VLOOKUP(A1952,'ALL - prices'!B:C,2,FALSE)</f>
        <v>Canadian National Railway Co</v>
      </c>
      <c r="D1952" t="str">
        <f>VLOOKUP(A1952,'ALL - prices'!B:I,8,FALSE)</f>
        <v>Industrials</v>
      </c>
      <c r="E1952">
        <v>2022</v>
      </c>
      <c r="F1952" t="s">
        <v>681</v>
      </c>
      <c r="G1952" t="str">
        <f t="shared" si="143"/>
        <v>2022-Q3</v>
      </c>
      <c r="H1952" s="4">
        <f>INDEX('ALL - prices'!$J$3:$DY$219,MATCH('COMBINED DATA'!A1952,'ALL - prices'!$B$3:$B$219,0),MATCH('COMBINED DATA'!G1952,'ALL - prices'!$J$1:$DY$1,0))</f>
        <v>139.0001</v>
      </c>
      <c r="I1952" s="14">
        <f t="shared" si="142"/>
        <v>5.5112557730369769</v>
      </c>
      <c r="J1952" s="15">
        <f>INDEX(MarketCap2!$E$2:$AR$224,MATCH(A1952,MarketCap2!$B$2:$B$224,0),MATCH(G1952,MarketCap2!$E$1:$AR$1,0))</f>
        <v>101753397248</v>
      </c>
      <c r="K1952">
        <f t="shared" si="144"/>
        <v>25.345818048898476</v>
      </c>
      <c r="L1952">
        <f>INDEX('PB2'!$D$2:$AQ$224,MATCH(A1952,'PB2'!$B$2:$B$224,0),MATCH(G1952,'PB2'!$D$1:$AQ$1,0))</f>
        <v>4.6028809547424299</v>
      </c>
      <c r="M1952" s="16">
        <f t="shared" si="145"/>
        <v>0.21725523858480031</v>
      </c>
      <c r="N1952" s="6">
        <f>INDEX('ROA2'!$D$2:$AQ$224,MATCH(A1952,'ROA2'!$B$2:$B$224,0),MATCH(G1952,'ROA2'!$D$1:$AQ$1,0))</f>
        <v>10.7367515563965</v>
      </c>
      <c r="O1952" s="6">
        <v>49285.001215999997</v>
      </c>
      <c r="P1952" s="28">
        <v>2.1747284200636645E-2</v>
      </c>
    </row>
    <row r="1953" spans="1:16" x14ac:dyDescent="0.3">
      <c r="A1953" t="s">
        <v>498</v>
      </c>
      <c r="B1953" t="e">
        <f>VLOOKUP(A1953,Sheet3!L:L,1,FALSE)</f>
        <v>#N/A</v>
      </c>
      <c r="C1953" t="str">
        <f>VLOOKUP(A1953,'ALL - prices'!B:C,2,FALSE)</f>
        <v>Canadian National Railway Co</v>
      </c>
      <c r="D1953" t="str">
        <f>VLOOKUP(A1953,'ALL - prices'!B:I,8,FALSE)</f>
        <v>Industrials</v>
      </c>
      <c r="E1953">
        <v>2022</v>
      </c>
      <c r="F1953" t="s">
        <v>682</v>
      </c>
      <c r="G1953" t="str">
        <f t="shared" si="143"/>
        <v>2022-Q4</v>
      </c>
      <c r="H1953" s="4">
        <f>INDEX('ALL - prices'!$J$3:$DY$219,MATCH('COMBINED DATA'!A1953,'ALL - prices'!$B$3:$B$219,0),MATCH('COMBINED DATA'!G1953,'ALL - prices'!$J$1:$DY$1,0))</f>
        <v>150.50800000000001</v>
      </c>
      <c r="I1953" s="14">
        <f t="shared" si="142"/>
        <v>7.940218023612454</v>
      </c>
      <c r="J1953" s="15">
        <f>INDEX(MarketCap2!$E$2:$AR$224,MATCH(A1953,MarketCap2!$B$2:$B$224,0),MATCH(G1953,MarketCap2!$E$1:$AR$1,0))</f>
        <v>108514435072</v>
      </c>
      <c r="K1953">
        <f t="shared" si="144"/>
        <v>25.410149043215853</v>
      </c>
      <c r="L1953">
        <f>INDEX('PB2'!$D$2:$AQ$224,MATCH(A1953,'PB2'!$B$2:$B$224,0),MATCH(G1953,'PB2'!$D$1:$AQ$1,0))</f>
        <v>5.0469341278076199</v>
      </c>
      <c r="M1953" s="16">
        <f t="shared" si="145"/>
        <v>0.19814009350551964</v>
      </c>
      <c r="N1953" s="6">
        <f>INDEX('ROA2'!$D$2:$AQ$224,MATCH(A1953,'ROA2'!$B$2:$B$224,0),MATCH(G1953,'ROA2'!$D$1:$AQ$1,0))</f>
        <v>9.9001703262329102</v>
      </c>
      <c r="O1953" s="6">
        <v>51206.000639999998</v>
      </c>
      <c r="P1953" s="28">
        <v>3.8977363834909753E-2</v>
      </c>
    </row>
    <row r="1954" spans="1:16" x14ac:dyDescent="0.3">
      <c r="A1954" t="s">
        <v>498</v>
      </c>
      <c r="B1954" t="e">
        <f>VLOOKUP(A1954,Sheet3!L:L,1,FALSE)</f>
        <v>#N/A</v>
      </c>
      <c r="C1954" t="str">
        <f>VLOOKUP(A1954,'ALL - prices'!B:C,2,FALSE)</f>
        <v>Canadian National Railway Co</v>
      </c>
      <c r="D1954" t="str">
        <f>VLOOKUP(A1954,'ALL - prices'!B:I,8,FALSE)</f>
        <v>Industrials</v>
      </c>
      <c r="E1954">
        <v>2023</v>
      </c>
      <c r="F1954" t="s">
        <v>679</v>
      </c>
      <c r="G1954" t="str">
        <f t="shared" si="143"/>
        <v>2023-Q1</v>
      </c>
      <c r="H1954" s="4">
        <f>INDEX('ALL - prices'!$J$3:$DY$219,MATCH('COMBINED DATA'!A1954,'ALL - prices'!$B$3:$B$219,0),MATCH('COMBINED DATA'!G1954,'ALL - prices'!$J$1:$DY$1,0))</f>
        <v>149.9564</v>
      </c>
      <c r="I1954" s="14">
        <f t="shared" si="142"/>
        <v>13.166728424169513</v>
      </c>
      <c r="J1954" s="15">
        <f>INDEX(MarketCap2!$E$2:$AR$224,MATCH(A1954,MarketCap2!$B$2:$B$224,0),MATCH(G1954,MarketCap2!$E$1:$AR$1,0))</f>
        <v>106553212928</v>
      </c>
      <c r="K1954">
        <f t="shared" si="144"/>
        <v>25.391910349217543</v>
      </c>
      <c r="L1954">
        <f>INDEX('PB2'!$D$2:$AQ$224,MATCH(A1954,'PB2'!$B$2:$B$224,0),MATCH(G1954,'PB2'!$D$1:$AQ$1,0))</f>
        <v>5.0763740539550799</v>
      </c>
      <c r="M1954" s="16">
        <f t="shared" si="145"/>
        <v>0.19699099975126633</v>
      </c>
      <c r="N1954" s="6">
        <f>INDEX('ROA2'!$D$2:$AQ$224,MATCH(A1954,'ROA2'!$B$2:$B$224,0),MATCH(G1954,'ROA2'!$D$1:$AQ$1,0))</f>
        <v>10.3185482025146</v>
      </c>
      <c r="O1954" s="6">
        <v>50661.998592000004</v>
      </c>
      <c r="P1954" s="28">
        <v>-1.0623794891238646E-2</v>
      </c>
    </row>
    <row r="1955" spans="1:16" x14ac:dyDescent="0.3">
      <c r="A1955" t="s">
        <v>498</v>
      </c>
      <c r="B1955" t="e">
        <f>VLOOKUP(A1955,Sheet3!L:L,1,FALSE)</f>
        <v>#N/A</v>
      </c>
      <c r="C1955" t="str">
        <f>VLOOKUP(A1955,'ALL - prices'!B:C,2,FALSE)</f>
        <v>Canadian National Railway Co</v>
      </c>
      <c r="D1955" t="str">
        <f>VLOOKUP(A1955,'ALL - prices'!B:I,8,FALSE)</f>
        <v>Industrials</v>
      </c>
      <c r="E1955">
        <v>2023</v>
      </c>
      <c r="F1955" t="s">
        <v>680</v>
      </c>
      <c r="G1955" t="str">
        <f t="shared" si="143"/>
        <v>2023-Q2</v>
      </c>
      <c r="H1955" s="4">
        <f>INDEX('ALL - prices'!$J$3:$DY$219,MATCH('COMBINED DATA'!A1955,'ALL - prices'!$B$3:$B$219,0),MATCH('COMBINED DATA'!G1955,'ALL - prices'!$J$1:$DY$1,0))</f>
        <v>151.61709999999999</v>
      </c>
      <c r="I1955" s="14">
        <f t="shared" si="142"/>
        <v>12.930156172136259</v>
      </c>
      <c r="J1955" s="15">
        <f>INDEX(MarketCap2!$E$2:$AR$224,MATCH(A1955,MarketCap2!$B$2:$B$224,0),MATCH(G1955,MarketCap2!$E$1:$AR$1,0))</f>
        <v>106191077376</v>
      </c>
      <c r="K1955">
        <f t="shared" si="144"/>
        <v>25.388505925049468</v>
      </c>
      <c r="L1955">
        <f>INDEX('PB2'!$D$2:$AQ$224,MATCH(A1955,'PB2'!$B$2:$B$224,0),MATCH(G1955,'PB2'!$D$1:$AQ$1,0))</f>
        <v>5.1709060668945304</v>
      </c>
      <c r="M1955" s="16">
        <f t="shared" si="145"/>
        <v>0.19338970522057189</v>
      </c>
      <c r="N1955" s="6">
        <f>INDEX('ROA2'!$D$2:$AQ$224,MATCH(A1955,'ROA2'!$B$2:$B$224,0),MATCH(G1955,'ROA2'!$D$1:$AQ$1,0))</f>
        <v>10.9341430664062</v>
      </c>
      <c r="O1955" s="6">
        <v>50902.999040000002</v>
      </c>
      <c r="P1955" s="28">
        <v>4.7570260688068284E-3</v>
      </c>
    </row>
    <row r="1956" spans="1:16" x14ac:dyDescent="0.3">
      <c r="A1956" t="s">
        <v>498</v>
      </c>
      <c r="B1956" t="e">
        <f>VLOOKUP(A1956,Sheet3!L:L,1,FALSE)</f>
        <v>#N/A</v>
      </c>
      <c r="C1956" t="str">
        <f>VLOOKUP(A1956,'ALL - prices'!B:C,2,FALSE)</f>
        <v>Canadian National Railway Co</v>
      </c>
      <c r="D1956" t="str">
        <f>VLOOKUP(A1956,'ALL - prices'!B:I,8,FALSE)</f>
        <v>Industrials</v>
      </c>
      <c r="E1956">
        <v>2023</v>
      </c>
      <c r="F1956" t="s">
        <v>681</v>
      </c>
      <c r="G1956" t="str">
        <f t="shared" si="143"/>
        <v>2023-Q3</v>
      </c>
      <c r="H1956" s="4">
        <f>INDEX('ALL - prices'!$J$3:$DY$219,MATCH('COMBINED DATA'!A1956,'ALL - prices'!$B$3:$B$219,0),MATCH('COMBINED DATA'!G1956,'ALL - prices'!$J$1:$DY$1,0))</f>
        <v>139.75819999999999</v>
      </c>
      <c r="I1956" s="14">
        <f t="shared" si="142"/>
        <v>7.8342971190251998</v>
      </c>
      <c r="J1956" s="15">
        <f>INDEX(MarketCap2!$E$2:$AR$224,MATCH(A1956,MarketCap2!$B$2:$B$224,0),MATCH(G1956,MarketCap2!$E$1:$AR$1,0))</f>
        <v>96137863168</v>
      </c>
      <c r="K1956">
        <f t="shared" si="144"/>
        <v>25.289049072911837</v>
      </c>
      <c r="L1956">
        <f>INDEX('PB2'!$D$2:$AQ$224,MATCH(A1956,'PB2'!$B$2:$B$224,0),MATCH(G1956,'PB2'!$D$1:$AQ$1,0))</f>
        <v>4.7858939170837402</v>
      </c>
      <c r="M1956" s="16">
        <f t="shared" si="145"/>
        <v>0.20894738105882316</v>
      </c>
      <c r="N1956" s="6">
        <f>INDEX('ROA2'!$D$2:$AQ$224,MATCH(A1956,'ROA2'!$B$2:$B$224,0),MATCH(G1956,'ROA2'!$D$1:$AQ$1,0))</f>
        <v>10.507083892822299</v>
      </c>
      <c r="O1956" s="6">
        <v>50875.998207999997</v>
      </c>
      <c r="P1956" s="28">
        <v>-5.304369587101871E-4</v>
      </c>
    </row>
    <row r="1957" spans="1:16" x14ac:dyDescent="0.3">
      <c r="A1957" t="s">
        <v>498</v>
      </c>
      <c r="B1957" t="e">
        <f>VLOOKUP(A1957,Sheet3!L:L,1,FALSE)</f>
        <v>#N/A</v>
      </c>
      <c r="C1957" t="str">
        <f>VLOOKUP(A1957,'ALL - prices'!B:C,2,FALSE)</f>
        <v>Canadian National Railway Co</v>
      </c>
      <c r="D1957" t="str">
        <f>VLOOKUP(A1957,'ALL - prices'!B:I,8,FALSE)</f>
        <v>Industrials</v>
      </c>
      <c r="E1957">
        <v>2023</v>
      </c>
      <c r="F1957" t="s">
        <v>682</v>
      </c>
      <c r="G1957" t="str">
        <f t="shared" si="143"/>
        <v>2023-Q4</v>
      </c>
      <c r="H1957" s="4">
        <f>INDEX('ALL - prices'!$J$3:$DY$219,MATCH('COMBINED DATA'!A1957,'ALL - prices'!$B$3:$B$219,0),MATCH('COMBINED DATA'!G1957,'ALL - prices'!$J$1:$DY$1,0))</f>
        <v>159.0368</v>
      </c>
      <c r="I1957" s="14">
        <f t="shared" si="142"/>
        <v>11.875456805529629</v>
      </c>
      <c r="J1957" s="15">
        <f>INDEX(MarketCap2!$E$2:$AR$224,MATCH(A1957,MarketCap2!$B$2:$B$224,0),MATCH(G1957,MarketCap2!$E$1:$AR$1,0))</f>
        <v>107540570112</v>
      </c>
      <c r="K1957">
        <f t="shared" si="144"/>
        <v>25.40113400970872</v>
      </c>
      <c r="L1957">
        <f>INDEX('PB2'!$D$2:$AQ$224,MATCH(A1957,'PB2'!$B$2:$B$224,0),MATCH(G1957,'PB2'!$D$1:$AQ$1,0))</f>
        <v>5.3209571838378897</v>
      </c>
      <c r="M1957" s="16">
        <f t="shared" si="145"/>
        <v>0.18793611101353044</v>
      </c>
      <c r="N1957" s="6">
        <f>INDEX('ROA2'!$D$2:$AQ$224,MATCH(A1957,'ROA2'!$B$2:$B$224,0),MATCH(G1957,'ROA2'!$D$1:$AQ$1,0))</f>
        <v>9.5164337158203107</v>
      </c>
      <c r="O1957" s="6">
        <v>52088.999936</v>
      </c>
      <c r="P1957" s="28">
        <v>2.3842318003094522E-2</v>
      </c>
    </row>
    <row r="1958" spans="1:16" x14ac:dyDescent="0.3">
      <c r="A1958" t="s">
        <v>498</v>
      </c>
      <c r="B1958" t="e">
        <f>VLOOKUP(A1958,Sheet3!L:L,1,FALSE)</f>
        <v>#N/A</v>
      </c>
      <c r="C1958" t="str">
        <f>VLOOKUP(A1958,'ALL - prices'!B:C,2,FALSE)</f>
        <v>Canadian National Railway Co</v>
      </c>
      <c r="D1958" t="str">
        <f>VLOOKUP(A1958,'ALL - prices'!B:I,8,FALSE)</f>
        <v>Industrials</v>
      </c>
      <c r="E1958" s="18">
        <v>2024</v>
      </c>
      <c r="F1958" t="s">
        <v>679</v>
      </c>
      <c r="G1958" t="str">
        <f t="shared" si="143"/>
        <v>2024-Q1</v>
      </c>
      <c r="H1958" s="4">
        <f>INDEX('ALL - prices'!$J$3:$DY$219,MATCH('COMBINED DATA'!A1958,'ALL - prices'!$B$3:$B$219,0),MATCH('COMBINED DATA'!G1958,'ALL - prices'!$J$1:$DY$1,0))</f>
        <v>171.14439999999999</v>
      </c>
      <c r="I1958" s="14" t="s">
        <v>769</v>
      </c>
      <c r="J1958" s="15">
        <f>INDEX(MarketCap2!$E$2:$AR$224,MATCH(A1958,MarketCap2!$B$2:$B$224,0),MATCH(G1958,MarketCap2!$E$1:$AR$1,0))</f>
        <v>114199625728</v>
      </c>
      <c r="K1958">
        <f t="shared" si="144"/>
        <v>25.461213856824948</v>
      </c>
      <c r="L1958">
        <f>INDEX('PB2'!$D$2:$AQ$224,MATCH(A1958,'PB2'!$B$2:$B$224,0),MATCH(G1958,'PB2'!$D$1:$AQ$1,0))</f>
        <v>5.7282519340515101</v>
      </c>
      <c r="M1958" s="16">
        <f t="shared" si="145"/>
        <v>0.17457332734538342</v>
      </c>
      <c r="N1958" s="6">
        <f>INDEX('ROA2'!$D$2:$AQ$224,MATCH(A1958,'ROA2'!$B$2:$B$224,0),MATCH(G1958,'ROA2'!$D$1:$AQ$1,0))</f>
        <v>10.887659072876</v>
      </c>
      <c r="O1958" s="6">
        <v>52665.999360000002</v>
      </c>
      <c r="P1958" s="28">
        <v>1.107718375681893E-2</v>
      </c>
    </row>
    <row r="1959" spans="1:16" x14ac:dyDescent="0.3">
      <c r="A1959" t="s">
        <v>498</v>
      </c>
      <c r="B1959" t="e">
        <f>VLOOKUP(A1959,Sheet3!L:L,1,FALSE)</f>
        <v>#N/A</v>
      </c>
      <c r="C1959" t="str">
        <f>VLOOKUP(A1959,'ALL - prices'!B:C,2,FALSE)</f>
        <v>Canadian National Railway Co</v>
      </c>
      <c r="D1959" t="str">
        <f>VLOOKUP(A1959,'ALL - prices'!B:I,8,FALSE)</f>
        <v>Industrials</v>
      </c>
      <c r="E1959" s="18">
        <v>2024</v>
      </c>
      <c r="F1959" t="s">
        <v>680</v>
      </c>
      <c r="G1959" t="str">
        <f t="shared" si="143"/>
        <v>2024-Q2</v>
      </c>
      <c r="H1959" s="4">
        <f>INDEX('ALL - prices'!$J$3:$DY$219,MATCH('COMBINED DATA'!A1959,'ALL - prices'!$B$3:$B$219,0),MATCH('COMBINED DATA'!G1959,'ALL - prices'!$J$1:$DY$1,0))</f>
        <v>155.8723</v>
      </c>
      <c r="I1959" s="14" t="s">
        <v>769</v>
      </c>
      <c r="J1959" s="15">
        <f>INDEX(MarketCap2!$E$2:$AR$224,MATCH(A1959,MarketCap2!$B$2:$B$224,0),MATCH(G1959,MarketCap2!$E$1:$AR$1,0))</f>
        <v>102575382528</v>
      </c>
      <c r="K1959">
        <f t="shared" si="144"/>
        <v>25.353863804519474</v>
      </c>
      <c r="L1959">
        <f>INDEX('PB2'!$D$2:$AQ$224,MATCH(A1959,'PB2'!$B$2:$B$224,0),MATCH(G1959,'PB2'!$D$1:$AQ$1,0))</f>
        <v>5.2595319747924796</v>
      </c>
      <c r="M1959" s="16">
        <f t="shared" si="145"/>
        <v>0.19013098594945912</v>
      </c>
      <c r="N1959" s="6">
        <f>INDEX('ROA2'!$D$2:$AQ$224,MATCH(A1959,'ROA2'!$B$2:$B$224,0),MATCH(G1959,'ROA2'!$D$1:$AQ$1,0))</f>
        <v>10.5489959716797</v>
      </c>
      <c r="O1959" s="6">
        <v>53524.000767999998</v>
      </c>
      <c r="P1959" s="28">
        <v>1.6291372392558286E-2</v>
      </c>
    </row>
    <row r="1960" spans="1:16" x14ac:dyDescent="0.3">
      <c r="A1960" t="s">
        <v>498</v>
      </c>
      <c r="B1960" t="e">
        <f>VLOOKUP(A1960,Sheet3!L:L,1,FALSE)</f>
        <v>#N/A</v>
      </c>
      <c r="C1960" t="str">
        <f>VLOOKUP(A1960,'ALL - prices'!B:C,2,FALSE)</f>
        <v>Canadian National Railway Co</v>
      </c>
      <c r="D1960" t="str">
        <f>VLOOKUP(A1960,'ALL - prices'!B:I,8,FALSE)</f>
        <v>Industrials</v>
      </c>
      <c r="E1960" s="18">
        <v>2024</v>
      </c>
      <c r="F1960" t="s">
        <v>681</v>
      </c>
      <c r="G1960" t="str">
        <f t="shared" si="143"/>
        <v>2024-Q3</v>
      </c>
      <c r="H1960" s="4">
        <f>INDEX('ALL - prices'!$J$3:$DY$219,MATCH('COMBINED DATA'!A1960,'ALL - prices'!$B$3:$B$219,0),MATCH('COMBINED DATA'!G1960,'ALL - prices'!$J$1:$DY$1,0))</f>
        <v>153.51840000000001</v>
      </c>
      <c r="I1960" s="14" t="s">
        <v>769</v>
      </c>
      <c r="J1960" s="15">
        <f>INDEX(MarketCap2!$E$2:$AR$224,MATCH(A1960,MarketCap2!$B$2:$B$224,0),MATCH(G1960,MarketCap2!$E$1:$AR$1,0))</f>
        <v>99730874368</v>
      </c>
      <c r="K1960">
        <f t="shared" si="144"/>
        <v>25.325741138673603</v>
      </c>
      <c r="L1960">
        <f>INDEX('PB2'!$D$2:$AQ$224,MATCH(A1960,'PB2'!$B$2:$B$224,0),MATCH(G1960,'PB2'!$D$1:$AQ$1,0))</f>
        <v>5.1178460121154803</v>
      </c>
      <c r="M1960" s="16">
        <f t="shared" si="145"/>
        <v>0.1953947026996708</v>
      </c>
      <c r="N1960" s="6">
        <f>INDEX('ROA2'!$D$2:$AQ$224,MATCH(A1960,'ROA2'!$B$2:$B$224,0),MATCH(G1960,'ROA2'!$D$1:$AQ$1,0))</f>
        <v>10.4039516448975</v>
      </c>
      <c r="O1960" s="6">
        <v>53987.999744000001</v>
      </c>
      <c r="P1960" s="28">
        <v>8.6689890393509272E-3</v>
      </c>
    </row>
    <row r="1961" spans="1:16" x14ac:dyDescent="0.3">
      <c r="A1961" t="s">
        <v>498</v>
      </c>
      <c r="B1961" t="e">
        <f>VLOOKUP(A1961,Sheet3!L:L,1,FALSE)</f>
        <v>#N/A</v>
      </c>
      <c r="C1961" t="str">
        <f>VLOOKUP(A1961,'ALL - prices'!B:C,2,FALSE)</f>
        <v>Canadian National Railway Co</v>
      </c>
      <c r="D1961" t="str">
        <f>VLOOKUP(A1961,'ALL - prices'!B:I,8,FALSE)</f>
        <v>Industrials</v>
      </c>
      <c r="E1961" s="18">
        <v>2024</v>
      </c>
      <c r="F1961" t="s">
        <v>682</v>
      </c>
      <c r="G1961" t="str">
        <f t="shared" si="143"/>
        <v>2024-Q4</v>
      </c>
      <c r="H1961" s="4">
        <f>INDEX('ALL - prices'!$J$3:$DY$219,MATCH('COMBINED DATA'!A1961,'ALL - prices'!$B$3:$B$219,0),MATCH('COMBINED DATA'!G1961,'ALL - prices'!$J$1:$DY$1,0))</f>
        <v>142.29249999999999</v>
      </c>
      <c r="I1961" s="14" t="s">
        <v>769</v>
      </c>
      <c r="J1961" s="15">
        <f>INDEX(MarketCap2!$E$2:$AR$224,MATCH(A1961,MarketCap2!$B$2:$B$224,0),MATCH(G1961,MarketCap2!$E$1:$AR$1,0))</f>
        <v>91834335232</v>
      </c>
      <c r="K1961">
        <f t="shared" si="144"/>
        <v>25.243252086779091</v>
      </c>
      <c r="L1961">
        <f>INDEX('PB2'!$D$2:$AQ$224,MATCH(A1961,'PB2'!$B$2:$B$224,0),MATCH(G1961,'PB2'!$D$1:$AQ$1,0))</f>
        <v>4.7171311086993102</v>
      </c>
      <c r="M1961" s="16">
        <f t="shared" si="145"/>
        <v>0.21199325966492746</v>
      </c>
      <c r="N1961" s="6">
        <f>INDEX('ROA2'!$D$2:$AQ$224,MATCH(A1961,'ROA2'!$B$2:$B$224,0),MATCH(G1961,'ROA2'!$D$1:$AQ$1,0))</f>
        <v>10.1942386627197</v>
      </c>
      <c r="O1961" s="6">
        <v>54480.998399999997</v>
      </c>
      <c r="P1961" s="28">
        <v>9.1316340360393863E-3</v>
      </c>
    </row>
    <row r="1962" spans="1:16" x14ac:dyDescent="0.3">
      <c r="A1962" t="s">
        <v>499</v>
      </c>
      <c r="B1962" t="e">
        <f>VLOOKUP(A1962,Sheet3!L:L,1,FALSE)</f>
        <v>#N/A</v>
      </c>
      <c r="C1962" t="str">
        <f>VLOOKUP(A1962,'ALL - prices'!B:C,2,FALSE)</f>
        <v>Canadian Pacific Kansas City L</v>
      </c>
      <c r="D1962" t="str">
        <f>VLOOKUP(A1962,'ALL - prices'!B:I,8,FALSE)</f>
        <v>Industrials</v>
      </c>
      <c r="E1962">
        <v>2015</v>
      </c>
      <c r="F1962" t="s">
        <v>679</v>
      </c>
      <c r="G1962" t="str">
        <f t="shared" si="143"/>
        <v>2015-Q1</v>
      </c>
      <c r="H1962" s="4">
        <f>INDEX('ALL - prices'!$J$3:$DY$219,MATCH('COMBINED DATA'!A1962,'ALL - prices'!$B$3:$B$219,0),MATCH('COMBINED DATA'!G1962,'ALL - prices'!$J$1:$DY$1,0))</f>
        <v>42.149000000000001</v>
      </c>
      <c r="I1962" s="14">
        <f t="shared" ref="I1962:I1997" si="146">STDEV(H1963:H1966)</f>
        <v>2.2536936349024894</v>
      </c>
      <c r="J1962" s="15">
        <f>INDEX(MarketCap2!$E$2:$AR$224,MATCH(A1962,MarketCap2!$B$2:$B$224,0),MATCH(G1962,MarketCap2!$E$1:$AR$1,0))</f>
        <v>38115913728</v>
      </c>
      <c r="K1962">
        <f t="shared" si="144"/>
        <v>24.363897715023349</v>
      </c>
      <c r="L1962">
        <f>INDEX('PB2'!$D$2:$AQ$224,MATCH(A1962,'PB2'!$B$2:$B$224,0),MATCH(G1962,'PB2'!$D$1:$AQ$1,0))</f>
        <v>7.01949119567871</v>
      </c>
      <c r="M1962" s="16">
        <f t="shared" si="145"/>
        <v>0.14246046787773065</v>
      </c>
      <c r="N1962" s="6">
        <f>INDEX('ROA2'!$D$2:$AQ$224,MATCH(A1962,'ROA2'!$B$2:$B$224,0),MATCH(G1962,'ROA2'!$D$1:$AQ$1,0))</f>
        <v>8.7831001281738299</v>
      </c>
      <c r="O1962" s="6">
        <v>16549.999616000001</v>
      </c>
      <c r="P1962" s="28">
        <v>-3.9187303708574088E-2</v>
      </c>
    </row>
    <row r="1963" spans="1:16" x14ac:dyDescent="0.3">
      <c r="A1963" t="s">
        <v>499</v>
      </c>
      <c r="B1963" t="e">
        <f>VLOOKUP(A1963,Sheet3!L:L,1,FALSE)</f>
        <v>#N/A</v>
      </c>
      <c r="C1963" t="str">
        <f>VLOOKUP(A1963,'ALL - prices'!B:C,2,FALSE)</f>
        <v>Canadian Pacific Kansas City L</v>
      </c>
      <c r="D1963" t="str">
        <f>VLOOKUP(A1963,'ALL - prices'!B:I,8,FALSE)</f>
        <v>Industrials</v>
      </c>
      <c r="E1963">
        <v>2015</v>
      </c>
      <c r="F1963" t="s">
        <v>680</v>
      </c>
      <c r="G1963" t="str">
        <f t="shared" si="143"/>
        <v>2015-Q2</v>
      </c>
      <c r="H1963" s="4">
        <f>INDEX('ALL - prices'!$J$3:$DY$219,MATCH('COMBINED DATA'!A1963,'ALL - prices'!$B$3:$B$219,0),MATCH('COMBINED DATA'!G1963,'ALL - prices'!$J$1:$DY$1,0))</f>
        <v>36.415999999999997</v>
      </c>
      <c r="I1963" s="14">
        <f t="shared" si="146"/>
        <v>1.8692840652684823</v>
      </c>
      <c r="J1963" s="15">
        <f>INDEX(MarketCap2!$E$2:$AR$224,MATCH(A1963,MarketCap2!$B$2:$B$224,0),MATCH(G1963,MarketCap2!$E$1:$AR$1,0))</f>
        <v>32815589376</v>
      </c>
      <c r="K1963">
        <f t="shared" si="144"/>
        <v>24.214169525277622</v>
      </c>
      <c r="L1963">
        <f>INDEX('PB2'!$D$2:$AQ$224,MATCH(A1963,'PB2'!$B$2:$B$224,0),MATCH(G1963,'PB2'!$D$1:$AQ$1,0))</f>
        <v>6.1442060470581099</v>
      </c>
      <c r="M1963" s="16">
        <f t="shared" si="145"/>
        <v>0.16275495846673424</v>
      </c>
      <c r="N1963" s="6">
        <f>INDEX('ROA2'!$D$2:$AQ$224,MATCH(A1963,'ROA2'!$B$2:$B$224,0),MATCH(G1963,'ROA2'!$D$1:$AQ$1,0))</f>
        <v>8.9225778579711896</v>
      </c>
      <c r="O1963" s="6">
        <v>17248.999424000001</v>
      </c>
      <c r="P1963" s="28">
        <v>4.2235638925588265E-2</v>
      </c>
    </row>
    <row r="1964" spans="1:16" x14ac:dyDescent="0.3">
      <c r="A1964" t="s">
        <v>499</v>
      </c>
      <c r="B1964" t="e">
        <f>VLOOKUP(A1964,Sheet3!L:L,1,FALSE)</f>
        <v>#N/A</v>
      </c>
      <c r="C1964" t="str">
        <f>VLOOKUP(A1964,'ALL - prices'!B:C,2,FALSE)</f>
        <v>Canadian Pacific Kansas City L</v>
      </c>
      <c r="D1964" t="str">
        <f>VLOOKUP(A1964,'ALL - prices'!B:I,8,FALSE)</f>
        <v>Industrials</v>
      </c>
      <c r="E1964">
        <v>2015</v>
      </c>
      <c r="F1964" t="s">
        <v>681</v>
      </c>
      <c r="G1964" t="str">
        <f t="shared" si="143"/>
        <v>2015-Q3</v>
      </c>
      <c r="H1964" s="4">
        <f>INDEX('ALL - prices'!$J$3:$DY$219,MATCH('COMBINED DATA'!A1964,'ALL - prices'!$B$3:$B$219,0),MATCH('COMBINED DATA'!G1964,'ALL - prices'!$J$1:$DY$1,0))</f>
        <v>34.936999999999998</v>
      </c>
      <c r="I1964" s="14">
        <f t="shared" si="146"/>
        <v>2.7866951154847674</v>
      </c>
      <c r="J1964" s="15">
        <f>INDEX(MarketCap2!$E$2:$AR$224,MATCH(A1964,MarketCap2!$B$2:$B$224,0),MATCH(G1964,MarketCap2!$E$1:$AR$1,0))</f>
        <v>29729449984</v>
      </c>
      <c r="K1964">
        <f t="shared" si="144"/>
        <v>24.115403973415287</v>
      </c>
      <c r="L1964">
        <f>INDEX('PB2'!$D$2:$AQ$224,MATCH(A1964,'PB2'!$B$2:$B$224,0),MATCH(G1964,'PB2'!$D$1:$AQ$1,0))</f>
        <v>7.3794717788696298</v>
      </c>
      <c r="M1964" s="16">
        <f t="shared" si="145"/>
        <v>0.13551105417374165</v>
      </c>
      <c r="N1964" s="6">
        <f>INDEX('ROA2'!$D$2:$AQ$224,MATCH(A1964,'ROA2'!$B$2:$B$224,0),MATCH(G1964,'ROA2'!$D$1:$AQ$1,0))</f>
        <v>9.0750541687011701</v>
      </c>
      <c r="O1964" s="6">
        <v>17390.000128</v>
      </c>
      <c r="P1964" s="28">
        <v>8.1744280079116896E-3</v>
      </c>
    </row>
    <row r="1965" spans="1:16" x14ac:dyDescent="0.3">
      <c r="A1965" t="s">
        <v>499</v>
      </c>
      <c r="B1965" t="e">
        <f>VLOOKUP(A1965,Sheet3!L:L,1,FALSE)</f>
        <v>#N/A</v>
      </c>
      <c r="C1965" t="str">
        <f>VLOOKUP(A1965,'ALL - prices'!B:C,2,FALSE)</f>
        <v>Canadian Pacific Kansas City L</v>
      </c>
      <c r="D1965" t="str">
        <f>VLOOKUP(A1965,'ALL - prices'!B:I,8,FALSE)</f>
        <v>Industrials</v>
      </c>
      <c r="E1965">
        <v>2015</v>
      </c>
      <c r="F1965" t="s">
        <v>682</v>
      </c>
      <c r="G1965" t="str">
        <f t="shared" si="143"/>
        <v>2015-Q4</v>
      </c>
      <c r="H1965" s="4">
        <f>INDEX('ALL - prices'!$J$3:$DY$219,MATCH('COMBINED DATA'!A1965,'ALL - prices'!$B$3:$B$219,0),MATCH('COMBINED DATA'!G1965,'ALL - prices'!$J$1:$DY$1,0))</f>
        <v>32.298999999999999</v>
      </c>
      <c r="I1965" s="14">
        <f t="shared" si="146"/>
        <v>3.0062660533181904</v>
      </c>
      <c r="J1965" s="15">
        <f>INDEX(MarketCap2!$E$2:$AR$224,MATCH(A1965,MarketCap2!$B$2:$B$224,0),MATCH(G1965,MarketCap2!$E$1:$AR$1,0))</f>
        <v>27013025792</v>
      </c>
      <c r="K1965">
        <f t="shared" si="144"/>
        <v>24.019585023356292</v>
      </c>
      <c r="L1965">
        <f>INDEX('PB2'!$D$2:$AQ$224,MATCH(A1965,'PB2'!$B$2:$B$224,0),MATCH(G1965,'PB2'!$D$1:$AQ$1,0))</f>
        <v>5.6379671096801802</v>
      </c>
      <c r="M1965" s="16">
        <f t="shared" si="145"/>
        <v>0.17736889565798231</v>
      </c>
      <c r="N1965" s="6">
        <f>INDEX('ROA2'!$D$2:$AQ$224,MATCH(A1965,'ROA2'!$B$2:$B$224,0),MATCH(G1965,'ROA2'!$D$1:$AQ$1,0))</f>
        <v>8.3239850997924805</v>
      </c>
      <c r="O1965" s="6">
        <v>18431.000575999999</v>
      </c>
      <c r="P1965" s="28">
        <v>5.9862014970538294E-2</v>
      </c>
    </row>
    <row r="1966" spans="1:16" x14ac:dyDescent="0.3">
      <c r="A1966" t="s">
        <v>499</v>
      </c>
      <c r="B1966" t="e">
        <f>VLOOKUP(A1966,Sheet3!L:L,1,FALSE)</f>
        <v>#N/A</v>
      </c>
      <c r="C1966" t="str">
        <f>VLOOKUP(A1966,'ALL - prices'!B:C,2,FALSE)</f>
        <v>Canadian Pacific Kansas City L</v>
      </c>
      <c r="D1966" t="str">
        <f>VLOOKUP(A1966,'ALL - prices'!B:I,8,FALSE)</f>
        <v>Industrials</v>
      </c>
      <c r="E1966">
        <v>2016</v>
      </c>
      <c r="F1966" t="s">
        <v>679</v>
      </c>
      <c r="G1966" t="str">
        <f t="shared" si="143"/>
        <v>2016-Q1</v>
      </c>
      <c r="H1966" s="4">
        <f>INDEX('ALL - prices'!$J$3:$DY$219,MATCH('COMBINED DATA'!A1966,'ALL - prices'!$B$3:$B$219,0),MATCH('COMBINED DATA'!G1966,'ALL - prices'!$J$1:$DY$1,0))</f>
        <v>31.597999999999999</v>
      </c>
      <c r="I1966" s="14">
        <f t="shared" si="146"/>
        <v>2.856307523126083</v>
      </c>
      <c r="J1966" s="15">
        <f>INDEX(MarketCap2!$E$2:$AR$224,MATCH(A1966,MarketCap2!$B$2:$B$224,0),MATCH(G1966,MarketCap2!$E$1:$AR$1,0))</f>
        <v>26404007936</v>
      </c>
      <c r="K1966">
        <f t="shared" si="144"/>
        <v>23.996781651333411</v>
      </c>
      <c r="L1966">
        <f>INDEX('PB2'!$D$2:$AQ$224,MATCH(A1966,'PB2'!$B$2:$B$224,0),MATCH(G1966,'PB2'!$D$1:$AQ$1,0))</f>
        <v>4.9905772209167498</v>
      </c>
      <c r="M1966" s="16">
        <f t="shared" si="145"/>
        <v>0.20037762281460175</v>
      </c>
      <c r="N1966" s="6">
        <f>INDEX('ROA2'!$D$2:$AQ$224,MATCH(A1966,'ROA2'!$B$2:$B$224,0),MATCH(G1966,'ROA2'!$D$1:$AQ$1,0))</f>
        <v>7.4722971916198704</v>
      </c>
      <c r="O1966" s="6">
        <v>19637.000192</v>
      </c>
      <c r="P1966" s="28">
        <v>6.5433214600969528E-2</v>
      </c>
    </row>
    <row r="1967" spans="1:16" x14ac:dyDescent="0.3">
      <c r="A1967" t="s">
        <v>499</v>
      </c>
      <c r="B1967" t="e">
        <f>VLOOKUP(A1967,Sheet3!L:L,1,FALSE)</f>
        <v>#N/A</v>
      </c>
      <c r="C1967" t="str">
        <f>VLOOKUP(A1967,'ALL - prices'!B:C,2,FALSE)</f>
        <v>Canadian Pacific Kansas City L</v>
      </c>
      <c r="D1967" t="str">
        <f>VLOOKUP(A1967,'ALL - prices'!B:I,8,FALSE)</f>
        <v>Industrials</v>
      </c>
      <c r="E1967">
        <v>2016</v>
      </c>
      <c r="F1967" t="s">
        <v>680</v>
      </c>
      <c r="G1967" t="str">
        <f t="shared" si="143"/>
        <v>2016-Q2</v>
      </c>
      <c r="H1967" s="4">
        <f>INDEX('ALL - prices'!$J$3:$DY$219,MATCH('COMBINED DATA'!A1967,'ALL - prices'!$B$3:$B$219,0),MATCH('COMBINED DATA'!G1967,'ALL - prices'!$J$1:$DY$1,0))</f>
        <v>30.555</v>
      </c>
      <c r="I1967" s="14">
        <f t="shared" si="146"/>
        <v>1.4340856552753978</v>
      </c>
      <c r="J1967" s="15">
        <f>INDEX(MarketCap2!$E$2:$AR$224,MATCH(A1967,MarketCap2!$B$2:$B$224,0),MATCH(G1967,MarketCap2!$E$1:$AR$1,0))</f>
        <v>25140834304</v>
      </c>
      <c r="K1967">
        <f t="shared" si="144"/>
        <v>23.947759225874485</v>
      </c>
      <c r="L1967">
        <f>INDEX('PB2'!$D$2:$AQ$224,MATCH(A1967,'PB2'!$B$2:$B$224,0),MATCH(G1967,'PB2'!$D$1:$AQ$1,0))</f>
        <v>5.2618570327758798</v>
      </c>
      <c r="M1967" s="16">
        <f t="shared" si="145"/>
        <v>0.19004697272674709</v>
      </c>
      <c r="N1967" s="6">
        <f>INDEX('ROA2'!$D$2:$AQ$224,MATCH(A1967,'ROA2'!$B$2:$B$224,0),MATCH(G1967,'ROA2'!$D$1:$AQ$1,0))</f>
        <v>8.5906333923339808</v>
      </c>
      <c r="O1967" s="6">
        <v>19349.000192</v>
      </c>
      <c r="P1967" s="28">
        <v>-1.4666191230029602E-2</v>
      </c>
    </row>
    <row r="1968" spans="1:16" x14ac:dyDescent="0.3">
      <c r="A1968" t="s">
        <v>499</v>
      </c>
      <c r="B1968" t="e">
        <f>VLOOKUP(A1968,Sheet3!L:L,1,FALSE)</f>
        <v>#N/A</v>
      </c>
      <c r="C1968" t="str">
        <f>VLOOKUP(A1968,'ALL - prices'!B:C,2,FALSE)</f>
        <v>Canadian Pacific Kansas City L</v>
      </c>
      <c r="D1968" t="str">
        <f>VLOOKUP(A1968,'ALL - prices'!B:I,8,FALSE)</f>
        <v>Industrials</v>
      </c>
      <c r="E1968">
        <v>2016</v>
      </c>
      <c r="F1968" t="s">
        <v>681</v>
      </c>
      <c r="G1968" t="str">
        <f t="shared" si="143"/>
        <v>2016-Q3</v>
      </c>
      <c r="H1968" s="4">
        <f>INDEX('ALL - prices'!$J$3:$DY$219,MATCH('COMBINED DATA'!A1968,'ALL - prices'!$B$3:$B$219,0),MATCH('COMBINED DATA'!G1968,'ALL - prices'!$J$1:$DY$1,0))</f>
        <v>36.869999999999997</v>
      </c>
      <c r="I1968" s="14">
        <f t="shared" si="146"/>
        <v>1.822196934106374</v>
      </c>
      <c r="J1968" s="15">
        <f>INDEX(MarketCap2!$E$2:$AR$224,MATCH(A1968,MarketCap2!$B$2:$B$224,0),MATCH(G1968,MarketCap2!$E$1:$AR$1,0))</f>
        <v>29558870016</v>
      </c>
      <c r="K1968">
        <f t="shared" si="144"/>
        <v>24.109649705502786</v>
      </c>
      <c r="L1968">
        <f>INDEX('PB2'!$D$2:$AQ$224,MATCH(A1968,'PB2'!$B$2:$B$224,0),MATCH(G1968,'PB2'!$D$1:$AQ$1,0))</f>
        <v>6.2728199958801296</v>
      </c>
      <c r="M1968" s="16">
        <f t="shared" si="145"/>
        <v>0.15941793334684898</v>
      </c>
      <c r="N1968" s="6">
        <f>INDEX('ROA2'!$D$2:$AQ$224,MATCH(A1968,'ROA2'!$B$2:$B$224,0),MATCH(G1968,'ROA2'!$D$1:$AQ$1,0))</f>
        <v>8.2835035324096697</v>
      </c>
      <c r="O1968" s="6">
        <v>19068.000255999999</v>
      </c>
      <c r="P1968" s="28">
        <v>-1.4522710900389667E-2</v>
      </c>
    </row>
    <row r="1969" spans="1:16" x14ac:dyDescent="0.3">
      <c r="A1969" t="s">
        <v>499</v>
      </c>
      <c r="B1969" t="e">
        <f>VLOOKUP(A1969,Sheet3!L:L,1,FALSE)</f>
        <v>#N/A</v>
      </c>
      <c r="C1969" t="str">
        <f>VLOOKUP(A1969,'ALL - prices'!B:C,2,FALSE)</f>
        <v>Canadian Pacific Kansas City L</v>
      </c>
      <c r="D1969" t="str">
        <f>VLOOKUP(A1969,'ALL - prices'!B:I,8,FALSE)</f>
        <v>Industrials</v>
      </c>
      <c r="E1969">
        <v>2016</v>
      </c>
      <c r="F1969" t="s">
        <v>682</v>
      </c>
      <c r="G1969" t="str">
        <f t="shared" si="143"/>
        <v>2016-Q4</v>
      </c>
      <c r="H1969" s="4">
        <f>INDEX('ALL - prices'!$J$3:$DY$219,MATCH('COMBINED DATA'!A1969,'ALL - prices'!$B$3:$B$219,0),MATCH('COMBINED DATA'!G1969,'ALL - prices'!$J$1:$DY$1,0))</f>
        <v>35.372</v>
      </c>
      <c r="I1969" s="14">
        <f t="shared" si="146"/>
        <v>2.7557635814174404</v>
      </c>
      <c r="J1969" s="15">
        <f>INDEX(MarketCap2!$E$2:$AR$224,MATCH(A1969,MarketCap2!$B$2:$B$224,0),MATCH(G1969,MarketCap2!$E$1:$AR$1,0))</f>
        <v>28026955776</v>
      </c>
      <c r="K1969">
        <f t="shared" si="144"/>
        <v>24.056432590302833</v>
      </c>
      <c r="L1969">
        <f>INDEX('PB2'!$D$2:$AQ$224,MATCH(A1969,'PB2'!$B$2:$B$224,0),MATCH(G1969,'PB2'!$D$1:$AQ$1,0))</f>
        <v>6.0581989288330096</v>
      </c>
      <c r="M1969" s="16">
        <f t="shared" si="145"/>
        <v>0.16506556020150859</v>
      </c>
      <c r="N1969" s="6">
        <f>INDEX('ROA2'!$D$2:$AQ$224,MATCH(A1969,'ROA2'!$B$2:$B$224,0),MATCH(G1969,'ROA2'!$D$1:$AQ$1,0))</f>
        <v>8.1052522659301793</v>
      </c>
      <c r="O1969" s="6">
        <v>19420.999680000001</v>
      </c>
      <c r="P1969" s="28">
        <v>1.8512660963958479E-2</v>
      </c>
    </row>
    <row r="1970" spans="1:16" x14ac:dyDescent="0.3">
      <c r="A1970" t="s">
        <v>499</v>
      </c>
      <c r="B1970" t="e">
        <f>VLOOKUP(A1970,Sheet3!L:L,1,FALSE)</f>
        <v>#N/A</v>
      </c>
      <c r="C1970" t="str">
        <f>VLOOKUP(A1970,'ALL - prices'!B:C,2,FALSE)</f>
        <v>Canadian Pacific Kansas City L</v>
      </c>
      <c r="D1970" t="str">
        <f>VLOOKUP(A1970,'ALL - prices'!B:I,8,FALSE)</f>
        <v>Industrials</v>
      </c>
      <c r="E1970">
        <v>2017</v>
      </c>
      <c r="F1970" t="s">
        <v>679</v>
      </c>
      <c r="G1970" t="str">
        <f t="shared" si="143"/>
        <v>2017-Q1</v>
      </c>
      <c r="H1970" s="4">
        <f>INDEX('ALL - prices'!$J$3:$DY$219,MATCH('COMBINED DATA'!A1970,'ALL - prices'!$B$3:$B$219,0),MATCH('COMBINED DATA'!G1970,'ALL - prices'!$J$1:$DY$1,0))</f>
        <v>36.162999999999997</v>
      </c>
      <c r="I1970" s="14">
        <f t="shared" si="146"/>
        <v>2.2027695446112072</v>
      </c>
      <c r="J1970" s="15">
        <f>INDEX(MarketCap2!$E$2:$AR$224,MATCH(A1970,MarketCap2!$B$2:$B$224,0),MATCH(G1970,MarketCap2!$E$1:$AR$1,0))</f>
        <v>28640673792</v>
      </c>
      <c r="K1970">
        <f t="shared" si="144"/>
        <v>24.0780937050191</v>
      </c>
      <c r="L1970">
        <f>INDEX('PB2'!$D$2:$AQ$224,MATCH(A1970,'PB2'!$B$2:$B$224,0),MATCH(G1970,'PB2'!$D$1:$AQ$1,0))</f>
        <v>5.6883378028869602</v>
      </c>
      <c r="M1970" s="16">
        <f t="shared" si="145"/>
        <v>0.17579827968241923</v>
      </c>
      <c r="N1970" s="6">
        <f>INDEX('ROA2'!$D$2:$AQ$224,MATCH(A1970,'ROA2'!$B$2:$B$224,0),MATCH(G1970,'ROA2'!$D$1:$AQ$1,0))</f>
        <v>8.2299661636352504</v>
      </c>
      <c r="O1970" s="6">
        <v>19221.000192</v>
      </c>
      <c r="P1970" s="28">
        <v>-1.0298104695710559E-2</v>
      </c>
    </row>
    <row r="1971" spans="1:16" x14ac:dyDescent="0.3">
      <c r="A1971" t="s">
        <v>499</v>
      </c>
      <c r="B1971" t="e">
        <f>VLOOKUP(A1971,Sheet3!L:L,1,FALSE)</f>
        <v>#N/A</v>
      </c>
      <c r="C1971" t="str">
        <f>VLOOKUP(A1971,'ALL - prices'!B:C,2,FALSE)</f>
        <v>Canadian Pacific Kansas City L</v>
      </c>
      <c r="D1971" t="str">
        <f>VLOOKUP(A1971,'ALL - prices'!B:I,8,FALSE)</f>
        <v>Industrials</v>
      </c>
      <c r="E1971">
        <v>2017</v>
      </c>
      <c r="F1971" t="s">
        <v>680</v>
      </c>
      <c r="G1971" t="str">
        <f t="shared" si="143"/>
        <v>2017-Q2</v>
      </c>
      <c r="H1971" s="4">
        <f>INDEX('ALL - prices'!$J$3:$DY$219,MATCH('COMBINED DATA'!A1971,'ALL - prices'!$B$3:$B$219,0),MATCH('COMBINED DATA'!G1971,'ALL - prices'!$J$1:$DY$1,0))</f>
        <v>38.728999999999999</v>
      </c>
      <c r="I1971" s="14">
        <f t="shared" si="146"/>
        <v>2.5461674467062592</v>
      </c>
      <c r="J1971" s="15">
        <f>INDEX(MarketCap2!$E$2:$AR$224,MATCH(A1971,MarketCap2!$B$2:$B$224,0),MATCH(G1971,MarketCap2!$E$1:$AR$1,0))</f>
        <v>30579464192</v>
      </c>
      <c r="K1971">
        <f t="shared" si="144"/>
        <v>24.143594515776492</v>
      </c>
      <c r="L1971">
        <f>INDEX('PB2'!$D$2:$AQ$224,MATCH(A1971,'PB2'!$B$2:$B$224,0),MATCH(G1971,'PB2'!$D$1:$AQ$1,0))</f>
        <v>5.7160630226135298</v>
      </c>
      <c r="M1971" s="16">
        <f t="shared" si="145"/>
        <v>0.17494558685652392</v>
      </c>
      <c r="N1971" s="6">
        <f>INDEX('ROA2'!$D$2:$AQ$224,MATCH(A1971,'ROA2'!$B$2:$B$224,0),MATCH(G1971,'ROA2'!$D$1:$AQ$1,0))</f>
        <v>7.6911168098449698</v>
      </c>
      <c r="O1971" s="6">
        <v>19396.999167999998</v>
      </c>
      <c r="P1971" s="28">
        <v>9.1565982124724044E-3</v>
      </c>
    </row>
    <row r="1972" spans="1:16" x14ac:dyDescent="0.3">
      <c r="A1972" t="s">
        <v>499</v>
      </c>
      <c r="B1972" t="e">
        <f>VLOOKUP(A1972,Sheet3!L:L,1,FALSE)</f>
        <v>#N/A</v>
      </c>
      <c r="C1972" t="str">
        <f>VLOOKUP(A1972,'ALL - prices'!B:C,2,FALSE)</f>
        <v>Canadian Pacific Kansas City L</v>
      </c>
      <c r="D1972" t="str">
        <f>VLOOKUP(A1972,'ALL - prices'!B:I,8,FALSE)</f>
        <v>Industrials</v>
      </c>
      <c r="E1972">
        <v>2017</v>
      </c>
      <c r="F1972" t="s">
        <v>681</v>
      </c>
      <c r="G1972" t="str">
        <f t="shared" si="143"/>
        <v>2017-Q3</v>
      </c>
      <c r="H1972" s="4">
        <f>INDEX('ALL - prices'!$J$3:$DY$219,MATCH('COMBINED DATA'!A1972,'ALL - prices'!$B$3:$B$219,0),MATCH('COMBINED DATA'!G1972,'ALL - prices'!$J$1:$DY$1,0))</f>
        <v>39.006</v>
      </c>
      <c r="I1972" s="14">
        <f t="shared" si="146"/>
        <v>4.1105747367815466</v>
      </c>
      <c r="J1972" s="15">
        <f>INDEX(MarketCap2!$E$2:$AR$224,MATCH(A1972,MarketCap2!$B$2:$B$224,0),MATCH(G1972,MarketCap2!$E$1:$AR$1,0))</f>
        <v>30715762688</v>
      </c>
      <c r="K1972">
        <f t="shared" si="144"/>
        <v>24.148041802378874</v>
      </c>
      <c r="L1972">
        <f>INDEX('PB2'!$D$2:$AQ$224,MATCH(A1972,'PB2'!$B$2:$B$224,0),MATCH(G1972,'PB2'!$D$1:$AQ$1,0))</f>
        <v>5.46075487136841</v>
      </c>
      <c r="M1972" s="16">
        <f t="shared" si="145"/>
        <v>0.1831248652531825</v>
      </c>
      <c r="N1972" s="6">
        <f>INDEX('ROA2'!$D$2:$AQ$224,MATCH(A1972,'ROA2'!$B$2:$B$224,0),MATCH(G1972,'ROA2'!$D$1:$AQ$1,0))</f>
        <v>8.5066699981689506</v>
      </c>
      <c r="O1972" s="6">
        <v>19537.000447999999</v>
      </c>
      <c r="P1972" s="28">
        <v>7.2176772699442133E-3</v>
      </c>
    </row>
    <row r="1973" spans="1:16" x14ac:dyDescent="0.3">
      <c r="A1973" t="s">
        <v>499</v>
      </c>
      <c r="B1973" t="e">
        <f>VLOOKUP(A1973,Sheet3!L:L,1,FALSE)</f>
        <v>#N/A</v>
      </c>
      <c r="C1973" t="str">
        <f>VLOOKUP(A1973,'ALL - prices'!B:C,2,FALSE)</f>
        <v>Canadian Pacific Kansas City L</v>
      </c>
      <c r="D1973" t="str">
        <f>VLOOKUP(A1973,'ALL - prices'!B:I,8,FALSE)</f>
        <v>Industrials</v>
      </c>
      <c r="E1973">
        <v>2017</v>
      </c>
      <c r="F1973" t="s">
        <v>682</v>
      </c>
      <c r="G1973" t="str">
        <f t="shared" si="143"/>
        <v>2017-Q4</v>
      </c>
      <c r="H1973" s="4">
        <f>INDEX('ALL - prices'!$J$3:$DY$219,MATCH('COMBINED DATA'!A1973,'ALL - prices'!$B$3:$B$219,0),MATCH('COMBINED DATA'!G1973,'ALL - prices'!$J$1:$DY$1,0))</f>
        <v>42.847000000000001</v>
      </c>
      <c r="I1973" s="14">
        <f t="shared" si="146"/>
        <v>3.7347994591410143</v>
      </c>
      <c r="J1973" s="15">
        <f>INDEX(MarketCap2!$E$2:$AR$224,MATCH(A1973,MarketCap2!$B$2:$B$224,0),MATCH(G1973,MarketCap2!$E$1:$AR$1,0))</f>
        <v>33298505728</v>
      </c>
      <c r="K1973">
        <f t="shared" si="144"/>
        <v>24.228778359892953</v>
      </c>
      <c r="L1973">
        <f>INDEX('PB2'!$D$2:$AQ$224,MATCH(A1973,'PB2'!$B$2:$B$224,0),MATCH(G1973,'PB2'!$D$1:$AQ$1,0))</f>
        <v>5.1697578430175799</v>
      </c>
      <c r="M1973" s="16">
        <f t="shared" si="145"/>
        <v>0.19343265784694888</v>
      </c>
      <c r="N1973" s="6">
        <f>INDEX('ROA2'!$D$2:$AQ$224,MATCH(A1973,'ROA2'!$B$2:$B$224,0),MATCH(G1973,'ROA2'!$D$1:$AQ$1,0))</f>
        <v>9.2802057266235405</v>
      </c>
      <c r="O1973" s="6">
        <v>19478.999039999999</v>
      </c>
      <c r="P1973" s="28">
        <v>-2.9687980073695337E-3</v>
      </c>
    </row>
    <row r="1974" spans="1:16" x14ac:dyDescent="0.3">
      <c r="A1974" t="s">
        <v>499</v>
      </c>
      <c r="B1974" t="e">
        <f>VLOOKUP(A1974,Sheet3!L:L,1,FALSE)</f>
        <v>#N/A</v>
      </c>
      <c r="C1974" t="str">
        <f>VLOOKUP(A1974,'ALL - prices'!B:C,2,FALSE)</f>
        <v>Canadian Pacific Kansas City L</v>
      </c>
      <c r="D1974" t="str">
        <f>VLOOKUP(A1974,'ALL - prices'!B:I,8,FALSE)</f>
        <v>Industrials</v>
      </c>
      <c r="E1974">
        <v>2018</v>
      </c>
      <c r="F1974" t="s">
        <v>679</v>
      </c>
      <c r="G1974" t="str">
        <f t="shared" si="143"/>
        <v>2018-Q1</v>
      </c>
      <c r="H1974" s="4">
        <f>INDEX('ALL - prices'!$J$3:$DY$219,MATCH('COMBINED DATA'!A1974,'ALL - prices'!$B$3:$B$219,0),MATCH('COMBINED DATA'!G1974,'ALL - prices'!$J$1:$DY$1,0))</f>
        <v>42.491999999999997</v>
      </c>
      <c r="I1974" s="14">
        <f t="shared" si="146"/>
        <v>3.6407293568734285</v>
      </c>
      <c r="J1974" s="15">
        <f>INDEX(MarketCap2!$E$2:$AR$224,MATCH(A1974,MarketCap2!$B$2:$B$224,0),MATCH(G1974,MarketCap2!$E$1:$AR$1,0))</f>
        <v>32706861056</v>
      </c>
      <c r="K1974">
        <f t="shared" si="144"/>
        <v>24.210850711067152</v>
      </c>
      <c r="L1974">
        <f>INDEX('PB2'!$D$2:$AQ$224,MATCH(A1974,'PB2'!$B$2:$B$224,0),MATCH(G1974,'PB2'!$D$1:$AQ$1,0))</f>
        <v>5.0743918418884304</v>
      </c>
      <c r="M1974" s="16">
        <f t="shared" si="145"/>
        <v>0.19706795043794861</v>
      </c>
      <c r="N1974" s="6">
        <f>INDEX('ROA2'!$D$2:$AQ$224,MATCH(A1974,'ROA2'!$B$2:$B$224,0),MATCH(G1974,'ROA2'!$D$1:$AQ$1,0))</f>
        <v>12.2217712402344</v>
      </c>
      <c r="O1974" s="6">
        <v>20135.000064</v>
      </c>
      <c r="P1974" s="28">
        <v>3.3677347724742283E-2</v>
      </c>
    </row>
    <row r="1975" spans="1:16" x14ac:dyDescent="0.3">
      <c r="A1975" t="s">
        <v>499</v>
      </c>
      <c r="B1975" t="e">
        <f>VLOOKUP(A1975,Sheet3!L:L,1,FALSE)</f>
        <v>#N/A</v>
      </c>
      <c r="C1975" t="str">
        <f>VLOOKUP(A1975,'ALL - prices'!B:C,2,FALSE)</f>
        <v>Canadian Pacific Kansas City L</v>
      </c>
      <c r="D1975" t="str">
        <f>VLOOKUP(A1975,'ALL - prices'!B:I,8,FALSE)</f>
        <v>Industrials</v>
      </c>
      <c r="E1975">
        <v>2018</v>
      </c>
      <c r="F1975" t="s">
        <v>680</v>
      </c>
      <c r="G1975" t="str">
        <f t="shared" si="143"/>
        <v>2018-Q2</v>
      </c>
      <c r="H1975" s="4">
        <f>INDEX('ALL - prices'!$J$3:$DY$219,MATCH('COMBINED DATA'!A1975,'ALL - prices'!$B$3:$B$219,0),MATCH('COMBINED DATA'!G1975,'ALL - prices'!$J$1:$DY$1,0))</f>
        <v>45.179000000000002</v>
      </c>
      <c r="I1975" s="14">
        <f t="shared" si="146"/>
        <v>5.2261530147263509</v>
      </c>
      <c r="J1975" s="15">
        <f>INDEX(MarketCap2!$E$2:$AR$224,MATCH(A1975,MarketCap2!$B$2:$B$224,0),MATCH(G1975,MarketCap2!$E$1:$AR$1,0))</f>
        <v>34343360512</v>
      </c>
      <c r="K1975">
        <f t="shared" si="144"/>
        <v>24.259674547616115</v>
      </c>
      <c r="L1975">
        <f>INDEX('PB2'!$D$2:$AQ$224,MATCH(A1975,'PB2'!$B$2:$B$224,0),MATCH(G1975,'PB2'!$D$1:$AQ$1,0))</f>
        <v>5.2222537994384801</v>
      </c>
      <c r="M1975" s="16">
        <f t="shared" si="145"/>
        <v>0.19148820383021684</v>
      </c>
      <c r="N1975" s="6">
        <f>INDEX('ROA2'!$D$2:$AQ$224,MATCH(A1975,'ROA2'!$B$2:$B$224,0),MATCH(G1975,'ROA2'!$D$1:$AQ$1,0))</f>
        <v>11.6933145523071</v>
      </c>
      <c r="O1975" s="6">
        <v>20317.999103999999</v>
      </c>
      <c r="P1975" s="28">
        <v>9.0886038946276695E-3</v>
      </c>
    </row>
    <row r="1976" spans="1:16" x14ac:dyDescent="0.3">
      <c r="A1976" t="s">
        <v>499</v>
      </c>
      <c r="B1976" t="e">
        <f>VLOOKUP(A1976,Sheet3!L:L,1,FALSE)</f>
        <v>#N/A</v>
      </c>
      <c r="C1976" t="str">
        <f>VLOOKUP(A1976,'ALL - prices'!B:C,2,FALSE)</f>
        <v>Canadian Pacific Kansas City L</v>
      </c>
      <c r="D1976" t="str">
        <f>VLOOKUP(A1976,'ALL - prices'!B:I,8,FALSE)</f>
        <v>Industrials</v>
      </c>
      <c r="E1976">
        <v>2018</v>
      </c>
      <c r="F1976" t="s">
        <v>681</v>
      </c>
      <c r="G1976" t="str">
        <f t="shared" si="143"/>
        <v>2018-Q3</v>
      </c>
      <c r="H1976" s="4">
        <f>INDEX('ALL - prices'!$J$3:$DY$219,MATCH('COMBINED DATA'!A1976,'ALL - prices'!$B$3:$B$219,0),MATCH('COMBINED DATA'!G1976,'ALL - prices'!$J$1:$DY$1,0))</f>
        <v>51.374000000000002</v>
      </c>
      <c r="I1976" s="14">
        <f t="shared" si="146"/>
        <v>5.5678925097383125</v>
      </c>
      <c r="J1976" s="15">
        <f>INDEX(MarketCap2!$E$2:$AR$224,MATCH(A1976,MarketCap2!$B$2:$B$224,0),MATCH(G1976,MarketCap2!$E$1:$AR$1,0))</f>
        <v>38971269120</v>
      </c>
      <c r="K1976">
        <f t="shared" si="144"/>
        <v>24.386090522356433</v>
      </c>
      <c r="L1976">
        <f>INDEX('PB2'!$D$2:$AQ$224,MATCH(A1976,'PB2'!$B$2:$B$224,0),MATCH(G1976,'PB2'!$D$1:$AQ$1,0))</f>
        <v>5.46762990951538</v>
      </c>
      <c r="M1976" s="16">
        <f t="shared" si="145"/>
        <v>0.18289460269790542</v>
      </c>
      <c r="N1976" s="6">
        <f>INDEX('ROA2'!$D$2:$AQ$224,MATCH(A1976,'ROA2'!$B$2:$B$224,0),MATCH(G1976,'ROA2'!$D$1:$AQ$1,0))</f>
        <v>11.3271341323853</v>
      </c>
      <c r="O1976" s="6">
        <v>20685.000703999998</v>
      </c>
      <c r="P1976" s="28">
        <v>1.8062881001296438E-2</v>
      </c>
    </row>
    <row r="1977" spans="1:16" x14ac:dyDescent="0.3">
      <c r="A1977" t="s">
        <v>499</v>
      </c>
      <c r="B1977" t="e">
        <f>VLOOKUP(A1977,Sheet3!L:L,1,FALSE)</f>
        <v>#N/A</v>
      </c>
      <c r="C1977" t="str">
        <f>VLOOKUP(A1977,'ALL - prices'!B:C,2,FALSE)</f>
        <v>Canadian Pacific Kansas City L</v>
      </c>
      <c r="D1977" t="str">
        <f>VLOOKUP(A1977,'ALL - prices'!B:I,8,FALSE)</f>
        <v>Industrials</v>
      </c>
      <c r="E1977">
        <v>2018</v>
      </c>
      <c r="F1977" t="s">
        <v>682</v>
      </c>
      <c r="G1977" t="str">
        <f t="shared" si="143"/>
        <v>2018-Q4</v>
      </c>
      <c r="H1977" s="4">
        <f>INDEX('ALL - prices'!$J$3:$DY$219,MATCH('COMBINED DATA'!A1977,'ALL - prices'!$B$3:$B$219,0),MATCH('COMBINED DATA'!G1977,'ALL - prices'!$J$1:$DY$1,0))</f>
        <v>45.664999999999999</v>
      </c>
      <c r="I1977" s="14">
        <f t="shared" si="146"/>
        <v>4.6204834162671764</v>
      </c>
      <c r="J1977" s="15">
        <f>INDEX(MarketCap2!$E$2:$AR$224,MATCH(A1977,MarketCap2!$B$2:$B$224,0),MATCH(G1977,MarketCap2!$E$1:$AR$1,0))</f>
        <v>34476052480</v>
      </c>
      <c r="K1977">
        <f t="shared" si="144"/>
        <v>24.26353078894876</v>
      </c>
      <c r="L1977">
        <f>INDEX('PB2'!$D$2:$AQ$224,MATCH(A1977,'PB2'!$B$2:$B$224,0),MATCH(G1977,'PB2'!$D$1:$AQ$1,0))</f>
        <v>5.1287999153137198</v>
      </c>
      <c r="M1977" s="16">
        <f t="shared" si="145"/>
        <v>0.19497738584306457</v>
      </c>
      <c r="N1977" s="6">
        <f>INDEX('ROA2'!$D$2:$AQ$224,MATCH(A1977,'ROA2'!$B$2:$B$224,0),MATCH(G1977,'ROA2'!$D$1:$AQ$1,0))</f>
        <v>11.7768802642822</v>
      </c>
      <c r="O1977" s="6">
        <v>21109.000192</v>
      </c>
      <c r="P1977" s="28">
        <v>2.0497919921173106E-2</v>
      </c>
    </row>
    <row r="1978" spans="1:16" x14ac:dyDescent="0.3">
      <c r="A1978" t="s">
        <v>499</v>
      </c>
      <c r="B1978" t="e">
        <f>VLOOKUP(A1978,Sheet3!L:L,1,FALSE)</f>
        <v>#N/A</v>
      </c>
      <c r="C1978" t="str">
        <f>VLOOKUP(A1978,'ALL - prices'!B:C,2,FALSE)</f>
        <v>Canadian Pacific Kansas City L</v>
      </c>
      <c r="D1978" t="str">
        <f>VLOOKUP(A1978,'ALL - prices'!B:I,8,FALSE)</f>
        <v>Industrials</v>
      </c>
      <c r="E1978">
        <v>2019</v>
      </c>
      <c r="F1978" t="s">
        <v>679</v>
      </c>
      <c r="G1978" t="str">
        <f t="shared" si="143"/>
        <v>2019-Q1</v>
      </c>
      <c r="H1978" s="4">
        <f>INDEX('ALL - prices'!$J$3:$DY$219,MATCH('COMBINED DATA'!A1978,'ALL - prices'!$B$3:$B$219,0),MATCH('COMBINED DATA'!G1978,'ALL - prices'!$J$1:$DY$1,0))</f>
        <v>52.029000000000003</v>
      </c>
      <c r="I1978" s="14">
        <f t="shared" si="146"/>
        <v>2.9478582479488393</v>
      </c>
      <c r="J1978" s="15">
        <f>INDEX(MarketCap2!$E$2:$AR$224,MATCH(A1978,MarketCap2!$B$2:$B$224,0),MATCH(G1978,MarketCap2!$E$1:$AR$1,0))</f>
        <v>38587543552</v>
      </c>
      <c r="K1978">
        <f t="shared" si="144"/>
        <v>24.376195355429704</v>
      </c>
      <c r="L1978">
        <f>INDEX('PB2'!$D$2:$AQ$224,MATCH(A1978,'PB2'!$B$2:$B$224,0),MATCH(G1978,'PB2'!$D$1:$AQ$1,0))</f>
        <v>5.6490359306335396</v>
      </c>
      <c r="M1978" s="16">
        <f t="shared" si="145"/>
        <v>0.17702135590556423</v>
      </c>
      <c r="N1978" s="6">
        <f>INDEX('ROA2'!$D$2:$AQ$224,MATCH(A1978,'ROA2'!$B$2:$B$224,0),MATCH(G1978,'ROA2'!$D$1:$AQ$1,0))</f>
        <v>9.4276256561279297</v>
      </c>
      <c r="O1978" s="6">
        <v>21254.000639999998</v>
      </c>
      <c r="P1978" s="28">
        <v>6.8691291241236479E-3</v>
      </c>
    </row>
    <row r="1979" spans="1:16" x14ac:dyDescent="0.3">
      <c r="A1979" t="s">
        <v>499</v>
      </c>
      <c r="B1979" t="e">
        <f>VLOOKUP(A1979,Sheet3!L:L,1,FALSE)</f>
        <v>#N/A</v>
      </c>
      <c r="C1979" t="str">
        <f>VLOOKUP(A1979,'ALL - prices'!B:C,2,FALSE)</f>
        <v>Canadian Pacific Kansas City L</v>
      </c>
      <c r="D1979" t="str">
        <f>VLOOKUP(A1979,'ALL - prices'!B:I,8,FALSE)</f>
        <v>Industrials</v>
      </c>
      <c r="E1979">
        <v>2019</v>
      </c>
      <c r="F1979" t="s">
        <v>680</v>
      </c>
      <c r="G1979" t="str">
        <f t="shared" si="143"/>
        <v>2019-Q2</v>
      </c>
      <c r="H1979" s="4">
        <f>INDEX('ALL - prices'!$J$3:$DY$219,MATCH('COMBINED DATA'!A1979,'ALL - prices'!$B$3:$B$219,0),MATCH('COMBINED DATA'!G1979,'ALL - prices'!$J$1:$DY$1,0))</f>
        <v>58.44</v>
      </c>
      <c r="I1979" s="14">
        <f t="shared" si="146"/>
        <v>4.4287962529337479</v>
      </c>
      <c r="J1979" s="15">
        <f>INDEX(MarketCap2!$E$2:$AR$224,MATCH(A1979,MarketCap2!$B$2:$B$224,0),MATCH(G1979,MarketCap2!$E$1:$AR$1,0))</f>
        <v>43130290176</v>
      </c>
      <c r="K1979">
        <f t="shared" si="144"/>
        <v>24.487491375522321</v>
      </c>
      <c r="L1979">
        <f>INDEX('PB2'!$D$2:$AQ$224,MATCH(A1979,'PB2'!$B$2:$B$224,0),MATCH(G1979,'PB2'!$D$1:$AQ$1,0))</f>
        <v>5.9944968223571804</v>
      </c>
      <c r="M1979" s="16">
        <f t="shared" si="145"/>
        <v>0.16681967304918446</v>
      </c>
      <c r="N1979" s="6">
        <f>INDEX('ROA2'!$D$2:$AQ$224,MATCH(A1979,'ROA2'!$B$2:$B$224,0),MATCH(G1979,'ROA2'!$D$1:$AQ$1,0))</f>
        <v>9.6476268768310494</v>
      </c>
      <c r="O1979" s="6">
        <v>21909.999616000001</v>
      </c>
      <c r="P1979" s="28">
        <v>3.0864729286090895E-2</v>
      </c>
    </row>
    <row r="1980" spans="1:16" x14ac:dyDescent="0.3">
      <c r="A1980" t="s">
        <v>499</v>
      </c>
      <c r="B1980" t="e">
        <f>VLOOKUP(A1980,Sheet3!L:L,1,FALSE)</f>
        <v>#N/A</v>
      </c>
      <c r="C1980" t="str">
        <f>VLOOKUP(A1980,'ALL - prices'!B:C,2,FALSE)</f>
        <v>Canadian Pacific Kansas City L</v>
      </c>
      <c r="D1980" t="str">
        <f>VLOOKUP(A1980,'ALL - prices'!B:I,8,FALSE)</f>
        <v>Industrials</v>
      </c>
      <c r="E1980">
        <v>2019</v>
      </c>
      <c r="F1980" t="s">
        <v>681</v>
      </c>
      <c r="G1980" t="str">
        <f t="shared" si="143"/>
        <v>2019-Q3</v>
      </c>
      <c r="H1980" s="4">
        <f>INDEX('ALL - prices'!$J$3:$DY$219,MATCH('COMBINED DATA'!A1980,'ALL - prices'!$B$3:$B$219,0),MATCH('COMBINED DATA'!G1980,'ALL - prices'!$J$1:$DY$1,0))</f>
        <v>55.944000000000003</v>
      </c>
      <c r="I1980" s="14">
        <f t="shared" si="146"/>
        <v>7.9597037214543249</v>
      </c>
      <c r="J1980" s="15">
        <f>INDEX(MarketCap2!$E$2:$AR$224,MATCH(A1980,MarketCap2!$B$2:$B$224,0),MATCH(G1980,MarketCap2!$E$1:$AR$1,0))</f>
        <v>40944349184</v>
      </c>
      <c r="K1980">
        <f t="shared" si="144"/>
        <v>24.435479644658859</v>
      </c>
      <c r="L1980">
        <f>INDEX('PB2'!$D$2:$AQ$224,MATCH(A1980,'PB2'!$B$2:$B$224,0),MATCH(G1980,'PB2'!$D$1:$AQ$1,0))</f>
        <v>5.6109151840209996</v>
      </c>
      <c r="M1980" s="16">
        <f t="shared" si="145"/>
        <v>0.17822404495577515</v>
      </c>
      <c r="N1980" s="6">
        <f>INDEX('ROA2'!$D$2:$AQ$224,MATCH(A1980,'ROA2'!$B$2:$B$224,0),MATCH(G1980,'ROA2'!$D$1:$AQ$1,0))</f>
        <v>10.9108829498291</v>
      </c>
      <c r="O1980" s="6">
        <v>21933.000703999998</v>
      </c>
      <c r="P1980" s="28">
        <v>1.0497986491611105E-3</v>
      </c>
    </row>
    <row r="1981" spans="1:16" x14ac:dyDescent="0.3">
      <c r="A1981" t="s">
        <v>499</v>
      </c>
      <c r="B1981" t="e">
        <f>VLOOKUP(A1981,Sheet3!L:L,1,FALSE)</f>
        <v>#N/A</v>
      </c>
      <c r="C1981" t="str">
        <f>VLOOKUP(A1981,'ALL - prices'!B:C,2,FALSE)</f>
        <v>Canadian Pacific Kansas City L</v>
      </c>
      <c r="D1981" t="str">
        <f>VLOOKUP(A1981,'ALL - prices'!B:I,8,FALSE)</f>
        <v>Industrials</v>
      </c>
      <c r="E1981">
        <v>2019</v>
      </c>
      <c r="F1981" t="s">
        <v>682</v>
      </c>
      <c r="G1981" t="str">
        <f t="shared" si="143"/>
        <v>2019-Q4</v>
      </c>
      <c r="H1981" s="4">
        <f>INDEX('ALL - prices'!$J$3:$DY$219,MATCH('COMBINED DATA'!A1981,'ALL - prices'!$B$3:$B$219,0),MATCH('COMBINED DATA'!G1981,'ALL - prices'!$J$1:$DY$1,0))</f>
        <v>63.057000000000002</v>
      </c>
      <c r="I1981" s="14">
        <f t="shared" si="146"/>
        <v>11.48288391113773</v>
      </c>
      <c r="J1981" s="15">
        <f>INDEX(MarketCap2!$E$2:$AR$224,MATCH(A1981,MarketCap2!$B$2:$B$224,0),MATCH(G1981,MarketCap2!$E$1:$AR$1,0))</f>
        <v>45404479488</v>
      </c>
      <c r="K1981">
        <f t="shared" si="144"/>
        <v>24.538876604262995</v>
      </c>
      <c r="L1981">
        <f>INDEX('PB2'!$D$2:$AQ$224,MATCH(A1981,'PB2'!$B$2:$B$224,0),MATCH(G1981,'PB2'!$D$1:$AQ$1,0))</f>
        <v>6.4154920578002903</v>
      </c>
      <c r="M1981" s="16">
        <f t="shared" si="145"/>
        <v>0.15587268926381848</v>
      </c>
      <c r="N1981" s="6">
        <f>INDEX('ROA2'!$D$2:$AQ$224,MATCH(A1981,'ROA2'!$B$2:$B$224,0),MATCH(G1981,'ROA2'!$D$1:$AQ$1,0))</f>
        <v>10.6350812911987</v>
      </c>
      <c r="O1981" s="6">
        <v>22538.999808</v>
      </c>
      <c r="P1981" s="28">
        <v>2.7629557495499651E-2</v>
      </c>
    </row>
    <row r="1982" spans="1:16" x14ac:dyDescent="0.3">
      <c r="A1982" t="s">
        <v>499</v>
      </c>
      <c r="B1982" t="e">
        <f>VLOOKUP(A1982,Sheet3!L:L,1,FALSE)</f>
        <v>#N/A</v>
      </c>
      <c r="C1982" t="str">
        <f>VLOOKUP(A1982,'ALL - prices'!B:C,2,FALSE)</f>
        <v>Canadian Pacific Kansas City L</v>
      </c>
      <c r="D1982" t="str">
        <f>VLOOKUP(A1982,'ALL - prices'!B:I,8,FALSE)</f>
        <v>Industrials</v>
      </c>
      <c r="E1982">
        <v>2020</v>
      </c>
      <c r="F1982" t="s">
        <v>679</v>
      </c>
      <c r="G1982" t="str">
        <f t="shared" si="143"/>
        <v>2020-Q1</v>
      </c>
      <c r="H1982" s="4">
        <f>INDEX('ALL - prices'!$J$3:$DY$219,MATCH('COMBINED DATA'!A1982,'ALL - prices'!$B$3:$B$219,0),MATCH('COMBINED DATA'!G1982,'ALL - prices'!$J$1:$DY$1,0))</f>
        <v>59.32</v>
      </c>
      <c r="I1982" s="14">
        <f t="shared" si="146"/>
        <v>11.230683101070266</v>
      </c>
      <c r="J1982" s="15">
        <f>INDEX(MarketCap2!$E$2:$AR$224,MATCH(A1982,MarketCap2!$B$2:$B$224,0),MATCH(G1982,MarketCap2!$E$1:$AR$1,0))</f>
        <v>42544046080</v>
      </c>
      <c r="K1982">
        <f t="shared" si="144"/>
        <v>24.473805754560441</v>
      </c>
      <c r="L1982">
        <f>INDEX('PB2'!$D$2:$AQ$224,MATCH(A1982,'PB2'!$B$2:$B$224,0),MATCH(G1982,'PB2'!$D$1:$AQ$1,0))</f>
        <v>6.0547199249267596</v>
      </c>
      <c r="M1982" s="16">
        <f t="shared" si="145"/>
        <v>0.16516040583199998</v>
      </c>
      <c r="N1982" s="6">
        <f>INDEX('ROA2'!$D$2:$AQ$224,MATCH(A1982,'ROA2'!$B$2:$B$224,0),MATCH(G1982,'ROA2'!$D$1:$AQ$1,0))</f>
        <v>11.1872720718384</v>
      </c>
      <c r="O1982" s="6">
        <v>22367.000575999999</v>
      </c>
      <c r="P1982" s="28">
        <v>-7.6311829923771711E-3</v>
      </c>
    </row>
    <row r="1983" spans="1:16" x14ac:dyDescent="0.3">
      <c r="A1983" t="s">
        <v>499</v>
      </c>
      <c r="B1983" t="e">
        <f>VLOOKUP(A1983,Sheet3!L:L,1,FALSE)</f>
        <v>#N/A</v>
      </c>
      <c r="C1983" t="str">
        <f>VLOOKUP(A1983,'ALL - prices'!B:C,2,FALSE)</f>
        <v>Canadian Pacific Kansas City L</v>
      </c>
      <c r="D1983" t="str">
        <f>VLOOKUP(A1983,'ALL - prices'!B:I,8,FALSE)</f>
        <v>Industrials</v>
      </c>
      <c r="E1983">
        <v>2020</v>
      </c>
      <c r="F1983" t="s">
        <v>680</v>
      </c>
      <c r="G1983" t="str">
        <f t="shared" si="143"/>
        <v>2020-Q2</v>
      </c>
      <c r="H1983" s="4">
        <f>INDEX('ALL - prices'!$J$3:$DY$219,MATCH('COMBINED DATA'!A1983,'ALL - prices'!$B$3:$B$219,0),MATCH('COMBINED DATA'!G1983,'ALL - prices'!$J$1:$DY$1,0))</f>
        <v>66.126000000000005</v>
      </c>
      <c r="I1983" s="14">
        <f t="shared" si="146"/>
        <v>6.973185164136499</v>
      </c>
      <c r="J1983" s="15">
        <f>INDEX(MarketCap2!$E$2:$AR$224,MATCH(A1983,MarketCap2!$B$2:$B$224,0),MATCH(G1983,MarketCap2!$E$1:$AR$1,0))</f>
        <v>46839402496</v>
      </c>
      <c r="K1983">
        <f t="shared" si="144"/>
        <v>24.569990619317878</v>
      </c>
      <c r="L1983">
        <f>INDEX('PB2'!$D$2:$AQ$224,MATCH(A1983,'PB2'!$B$2:$B$224,0),MATCH(G1983,'PB2'!$D$1:$AQ$1,0))</f>
        <v>6.2680320739746103</v>
      </c>
      <c r="M1983" s="16">
        <f t="shared" si="145"/>
        <v>0.15953970691249061</v>
      </c>
      <c r="N1983" s="6">
        <f>INDEX('ROA2'!$D$2:$AQ$224,MATCH(A1983,'ROA2'!$B$2:$B$224,0),MATCH(G1983,'ROA2'!$D$1:$AQ$1,0))</f>
        <v>10.639234542846699</v>
      </c>
      <c r="O1983" s="6">
        <v>23488</v>
      </c>
      <c r="P1983" s="28">
        <v>5.0118451072194467E-2</v>
      </c>
    </row>
    <row r="1984" spans="1:16" x14ac:dyDescent="0.3">
      <c r="A1984" t="s">
        <v>499</v>
      </c>
      <c r="B1984" t="e">
        <f>VLOOKUP(A1984,Sheet3!L:L,1,FALSE)</f>
        <v>#N/A</v>
      </c>
      <c r="C1984" t="str">
        <f>VLOOKUP(A1984,'ALL - prices'!B:C,2,FALSE)</f>
        <v>Canadian Pacific Kansas City L</v>
      </c>
      <c r="D1984" t="str">
        <f>VLOOKUP(A1984,'ALL - prices'!B:I,8,FALSE)</f>
        <v>Industrials</v>
      </c>
      <c r="E1984">
        <v>2020</v>
      </c>
      <c r="F1984" t="s">
        <v>681</v>
      </c>
      <c r="G1984" t="str">
        <f t="shared" si="143"/>
        <v>2020-Q3</v>
      </c>
      <c r="H1984" s="4">
        <f>INDEX('ALL - prices'!$J$3:$DY$219,MATCH('COMBINED DATA'!A1984,'ALL - prices'!$B$3:$B$219,0),MATCH('COMBINED DATA'!G1984,'ALL - prices'!$J$1:$DY$1,0))</f>
        <v>77.748999999999995</v>
      </c>
      <c r="I1984" s="14">
        <f t="shared" si="146"/>
        <v>5.9975137279264903</v>
      </c>
      <c r="J1984" s="15">
        <f>INDEX(MarketCap2!$E$2:$AR$224,MATCH(A1984,MarketCap2!$B$2:$B$224,0),MATCH(G1984,MarketCap2!$E$1:$AR$1,0))</f>
        <v>54895587328</v>
      </c>
      <c r="K1984">
        <f t="shared" si="144"/>
        <v>24.728698805692368</v>
      </c>
      <c r="L1984">
        <f>INDEX('PB2'!$D$2:$AQ$224,MATCH(A1984,'PB2'!$B$2:$B$224,0),MATCH(G1984,'PB2'!$D$1:$AQ$1,0))</f>
        <v>7.1881809234619096</v>
      </c>
      <c r="M1984" s="16">
        <f t="shared" si="145"/>
        <v>0.13911725520653542</v>
      </c>
      <c r="N1984" s="6">
        <f>INDEX('ROA2'!$D$2:$AQ$224,MATCH(A1984,'ROA2'!$B$2:$B$224,0),MATCH(G1984,'ROA2'!$D$1:$AQ$1,0))</f>
        <v>10.225298881530801</v>
      </c>
      <c r="O1984" s="6">
        <v>23562.000383999999</v>
      </c>
      <c r="P1984" s="28">
        <v>3.150561307901866E-3</v>
      </c>
    </row>
    <row r="1985" spans="1:16" x14ac:dyDescent="0.3">
      <c r="A1985" t="s">
        <v>499</v>
      </c>
      <c r="B1985" t="e">
        <f>VLOOKUP(A1985,Sheet3!L:L,1,FALSE)</f>
        <v>#N/A</v>
      </c>
      <c r="C1985" t="str">
        <f>VLOOKUP(A1985,'ALL - prices'!B:C,2,FALSE)</f>
        <v>Canadian Pacific Kansas City L</v>
      </c>
      <c r="D1985" t="str">
        <f>VLOOKUP(A1985,'ALL - prices'!B:I,8,FALSE)</f>
        <v>Industrials</v>
      </c>
      <c r="E1985">
        <v>2020</v>
      </c>
      <c r="F1985" t="s">
        <v>682</v>
      </c>
      <c r="G1985" t="str">
        <f t="shared" si="143"/>
        <v>2020-Q4</v>
      </c>
      <c r="H1985" s="4">
        <f>INDEX('ALL - prices'!$J$3:$DY$219,MATCH('COMBINED DATA'!A1985,'ALL - prices'!$B$3:$B$219,0),MATCH('COMBINED DATA'!G1985,'ALL - prices'!$J$1:$DY$1,0))</f>
        <v>84.932000000000002</v>
      </c>
      <c r="I1985" s="14">
        <f t="shared" si="146"/>
        <v>5.7682467801461756</v>
      </c>
      <c r="J1985" s="15">
        <f>INDEX(MarketCap2!$E$2:$AR$224,MATCH(A1985,MarketCap2!$B$2:$B$224,0),MATCH(G1985,MarketCap2!$E$1:$AR$1,0))</f>
        <v>59302600704</v>
      </c>
      <c r="K1985">
        <f t="shared" si="144"/>
        <v>24.805918998716912</v>
      </c>
      <c r="L1985">
        <f>INDEX('PB2'!$D$2:$AQ$224,MATCH(A1985,'PB2'!$B$2:$B$224,0),MATCH(G1985,'PB2'!$D$1:$AQ$1,0))</f>
        <v>8.0415287017822301</v>
      </c>
      <c r="M1985" s="16">
        <f t="shared" si="145"/>
        <v>0.12435446506313802</v>
      </c>
      <c r="N1985" s="6">
        <f>INDEX('ROA2'!$D$2:$AQ$224,MATCH(A1985,'ROA2'!$B$2:$B$224,0),MATCH(G1985,'ROA2'!$D$1:$AQ$1,0))</f>
        <v>9.9555330276489293</v>
      </c>
      <c r="O1985" s="6">
        <v>23786.999808</v>
      </c>
      <c r="P1985" s="28">
        <v>9.5492496533863686E-3</v>
      </c>
    </row>
    <row r="1986" spans="1:16" x14ac:dyDescent="0.3">
      <c r="A1986" t="s">
        <v>499</v>
      </c>
      <c r="B1986" t="e">
        <f>VLOOKUP(A1986,Sheet3!L:L,1,FALSE)</f>
        <v>#N/A</v>
      </c>
      <c r="C1986" t="str">
        <f>VLOOKUP(A1986,'ALL - prices'!B:C,2,FALSE)</f>
        <v>Canadian Pacific Kansas City L</v>
      </c>
      <c r="D1986" t="str">
        <f>VLOOKUP(A1986,'ALL - prices'!B:I,8,FALSE)</f>
        <v>Industrials</v>
      </c>
      <c r="E1986">
        <v>2021</v>
      </c>
      <c r="F1986" t="s">
        <v>679</v>
      </c>
      <c r="G1986" t="str">
        <f t="shared" si="143"/>
        <v>2021-Q1</v>
      </c>
      <c r="H1986" s="4">
        <f>INDEX('ALL - prices'!$J$3:$DY$219,MATCH('COMBINED DATA'!A1986,'ALL - prices'!$B$3:$B$219,0),MATCH('COMBINED DATA'!G1986,'ALL - prices'!$J$1:$DY$1,0))</f>
        <v>92.528000000000006</v>
      </c>
      <c r="I1986" s="14">
        <f t="shared" si="146"/>
        <v>8.395006705377515</v>
      </c>
      <c r="J1986" s="15">
        <f>INDEX(MarketCap2!$E$2:$AR$224,MATCH(A1986,MarketCap2!$B$2:$B$224,0),MATCH(G1986,MarketCap2!$E$1:$AR$1,0))</f>
        <v>63983489024</v>
      </c>
      <c r="K1986">
        <f t="shared" si="144"/>
        <v>24.881890903022487</v>
      </c>
      <c r="L1986">
        <f>INDEX('PB2'!$D$2:$AQ$224,MATCH(A1986,'PB2'!$B$2:$B$224,0),MATCH(G1986,'PB2'!$D$1:$AQ$1,0))</f>
        <v>8.1342487335205096</v>
      </c>
      <c r="M1986" s="16">
        <f t="shared" si="145"/>
        <v>0.12293698321260937</v>
      </c>
      <c r="N1986" s="6">
        <f>INDEX('ROA2'!$D$2:$AQ$224,MATCH(A1986,'ROA2'!$B$2:$B$224,0),MATCH(G1986,'ROA2'!$D$1:$AQ$1,0))</f>
        <v>10.624469757080099</v>
      </c>
      <c r="O1986" s="6">
        <v>23640.000511999999</v>
      </c>
      <c r="P1986" s="28">
        <v>-6.1798165883266724E-3</v>
      </c>
    </row>
    <row r="1987" spans="1:16" x14ac:dyDescent="0.3">
      <c r="A1987" t="s">
        <v>499</v>
      </c>
      <c r="B1987" t="e">
        <f>VLOOKUP(A1987,Sheet3!L:L,1,FALSE)</f>
        <v>#N/A</v>
      </c>
      <c r="C1987" t="str">
        <f>VLOOKUP(A1987,'ALL - prices'!B:C,2,FALSE)</f>
        <v>Canadian Pacific Kansas City L</v>
      </c>
      <c r="D1987" t="str">
        <f>VLOOKUP(A1987,'ALL - prices'!B:I,8,FALSE)</f>
        <v>Industrials</v>
      </c>
      <c r="E1987">
        <v>2021</v>
      </c>
      <c r="F1987" t="s">
        <v>680</v>
      </c>
      <c r="G1987" t="str">
        <f t="shared" si="143"/>
        <v>2021-Q2</v>
      </c>
      <c r="H1987" s="4">
        <f>INDEX('ALL - prices'!$J$3:$DY$219,MATCH('COMBINED DATA'!A1987,'ALL - prices'!$B$3:$B$219,0),MATCH('COMBINED DATA'!G1987,'ALL - prices'!$J$1:$DY$1,0))</f>
        <v>92.058999999999997</v>
      </c>
      <c r="I1987" s="14">
        <f t="shared" si="146"/>
        <v>8.3575039934181348</v>
      </c>
      <c r="J1987" s="15">
        <f>INDEX(MarketCap2!$E$2:$AR$224,MATCH(A1987,MarketCap2!$B$2:$B$224,0),MATCH(G1987,MarketCap2!$E$1:$AR$1,0))</f>
        <v>63539740672</v>
      </c>
      <c r="K1987">
        <f t="shared" si="144"/>
        <v>24.87493138444486</v>
      </c>
      <c r="L1987">
        <f>INDEX('PB2'!$D$2:$AQ$224,MATCH(A1987,'PB2'!$B$2:$B$224,0),MATCH(G1987,'PB2'!$D$1:$AQ$1,0))</f>
        <v>7.0897240638732901</v>
      </c>
      <c r="M1987" s="16">
        <f t="shared" si="145"/>
        <v>0.14104921305691487</v>
      </c>
      <c r="N1987" s="6">
        <f>INDEX('ROA2'!$D$2:$AQ$224,MATCH(A1987,'ROA2'!$B$2:$B$224,0),MATCH(G1987,'ROA2'!$D$1:$AQ$1,0))</f>
        <v>11.0777368545532</v>
      </c>
      <c r="O1987" s="6">
        <v>24120.999936</v>
      </c>
      <c r="P1987" s="28">
        <v>2.0346844906193609E-2</v>
      </c>
    </row>
    <row r="1988" spans="1:16" x14ac:dyDescent="0.3">
      <c r="A1988" t="s">
        <v>499</v>
      </c>
      <c r="B1988" t="e">
        <f>VLOOKUP(A1988,Sheet3!L:L,1,FALSE)</f>
        <v>#N/A</v>
      </c>
      <c r="C1988" t="str">
        <f>VLOOKUP(A1988,'ALL - prices'!B:C,2,FALSE)</f>
        <v>Canadian Pacific Kansas City L</v>
      </c>
      <c r="D1988" t="str">
        <f>VLOOKUP(A1988,'ALL - prices'!B:I,8,FALSE)</f>
        <v>Industrials</v>
      </c>
      <c r="E1988">
        <v>2021</v>
      </c>
      <c r="F1988" t="s">
        <v>681</v>
      </c>
      <c r="G1988" t="str">
        <f t="shared" si="143"/>
        <v>2021-Q3</v>
      </c>
      <c r="H1988" s="4">
        <f>INDEX('ALL - prices'!$J$3:$DY$219,MATCH('COMBINED DATA'!A1988,'ALL - prices'!$B$3:$B$219,0),MATCH('COMBINED DATA'!G1988,'ALL - prices'!$J$1:$DY$1,0))</f>
        <v>80.063999999999993</v>
      </c>
      <c r="I1988" s="14">
        <f t="shared" si="146"/>
        <v>5.9257410436726561</v>
      </c>
      <c r="J1988" s="15">
        <f>INDEX(MarketCap2!$E$2:$AR$224,MATCH(A1988,MarketCap2!$B$2:$B$224,0),MATCH(G1988,MarketCap2!$E$1:$AR$1,0))</f>
        <v>55158128640</v>
      </c>
      <c r="K1988">
        <f t="shared" si="144"/>
        <v>24.733469963262653</v>
      </c>
      <c r="L1988">
        <f>INDEX('PB2'!$D$2:$AQ$224,MATCH(A1988,'PB2'!$B$2:$B$224,0),MATCH(G1988,'PB2'!$D$1:$AQ$1,0))</f>
        <v>5.82586622238159</v>
      </c>
      <c r="M1988" s="16">
        <f t="shared" si="145"/>
        <v>0.17164829431857503</v>
      </c>
      <c r="N1988" s="6">
        <f>INDEX('ROA2'!$D$2:$AQ$224,MATCH(A1988,'ROA2'!$B$2:$B$224,0),MATCH(G1988,'ROA2'!$D$1:$AQ$1,0))</f>
        <v>13.4587488174438</v>
      </c>
      <c r="O1988" s="6">
        <v>24704</v>
      </c>
      <c r="P1988" s="28">
        <v>2.4169813255954058E-2</v>
      </c>
    </row>
    <row r="1989" spans="1:16" x14ac:dyDescent="0.3">
      <c r="A1989" t="s">
        <v>499</v>
      </c>
      <c r="B1989" t="e">
        <f>VLOOKUP(A1989,Sheet3!L:L,1,FALSE)</f>
        <v>#N/A</v>
      </c>
      <c r="C1989" t="str">
        <f>VLOOKUP(A1989,'ALL - prices'!B:C,2,FALSE)</f>
        <v>Canadian Pacific Kansas City L</v>
      </c>
      <c r="D1989" t="str">
        <f>VLOOKUP(A1989,'ALL - prices'!B:I,8,FALSE)</f>
        <v>Industrials</v>
      </c>
      <c r="E1989">
        <v>2021</v>
      </c>
      <c r="F1989" t="s">
        <v>682</v>
      </c>
      <c r="G1989" t="str">
        <f t="shared" si="143"/>
        <v>2021-Q4</v>
      </c>
      <c r="H1989" s="4">
        <f>INDEX('ALL - prices'!$J$3:$DY$219,MATCH('COMBINED DATA'!A1989,'ALL - prices'!$B$3:$B$219,0),MATCH('COMBINED DATA'!G1989,'ALL - prices'!$J$1:$DY$1,0))</f>
        <v>88.251999999999995</v>
      </c>
      <c r="I1989" s="14">
        <f t="shared" si="146"/>
        <v>6.318473464110351</v>
      </c>
      <c r="J1989" s="15">
        <f>INDEX(MarketCap2!$E$2:$AR$224,MATCH(A1989,MarketCap2!$B$2:$B$224,0),MATCH(G1989,MarketCap2!$E$1:$AR$1,0))</f>
        <v>84580040704</v>
      </c>
      <c r="K1989">
        <f t="shared" si="144"/>
        <v>25.16096415023916</v>
      </c>
      <c r="L1989">
        <f>INDEX('PB2'!$D$2:$AQ$224,MATCH(A1989,'PB2'!$B$2:$B$224,0),MATCH(G1989,'PB2'!$D$1:$AQ$1,0))</f>
        <v>2.5003430843353298</v>
      </c>
      <c r="M1989" s="16">
        <f t="shared" si="145"/>
        <v>0.39994511403855265</v>
      </c>
      <c r="N1989" s="6">
        <f>INDEX('ROA2'!$D$2:$AQ$224,MATCH(A1989,'ROA2'!$B$2:$B$224,0),MATCH(G1989,'ROA2'!$D$1:$AQ$1,0))</f>
        <v>12.4303226470947</v>
      </c>
      <c r="O1989" s="6">
        <v>26445.000703999998</v>
      </c>
      <c r="P1989" s="28">
        <v>7.0474445595854848E-2</v>
      </c>
    </row>
    <row r="1990" spans="1:16" x14ac:dyDescent="0.3">
      <c r="A1990" t="s">
        <v>499</v>
      </c>
      <c r="B1990" t="e">
        <f>VLOOKUP(A1990,Sheet3!L:L,1,FALSE)</f>
        <v>#N/A</v>
      </c>
      <c r="C1990" t="str">
        <f>VLOOKUP(A1990,'ALL - prices'!B:C,2,FALSE)</f>
        <v>Canadian Pacific Kansas City L</v>
      </c>
      <c r="D1990" t="str">
        <f>VLOOKUP(A1990,'ALL - prices'!B:I,8,FALSE)</f>
        <v>Industrials</v>
      </c>
      <c r="E1990">
        <v>2022</v>
      </c>
      <c r="F1990" t="s">
        <v>679</v>
      </c>
      <c r="G1990" t="str">
        <f t="shared" si="143"/>
        <v>2022-Q1</v>
      </c>
      <c r="H1990" s="4">
        <f>INDEX('ALL - prices'!$J$3:$DY$219,MATCH('COMBINED DATA'!A1990,'ALL - prices'!$B$3:$B$219,0),MATCH('COMBINED DATA'!G1990,'ALL - prices'!$J$1:$DY$1,0))</f>
        <v>100.27200000000001</v>
      </c>
      <c r="I1990" s="14">
        <f t="shared" si="146"/>
        <v>6.8843205668146137</v>
      </c>
      <c r="J1990" s="15">
        <f>INDEX(MarketCap2!$E$2:$AR$224,MATCH(A1990,MarketCap2!$B$2:$B$224,0),MATCH(G1990,MarketCap2!$E$1:$AR$1,0))</f>
        <v>95928795136</v>
      </c>
      <c r="K1990">
        <f t="shared" si="144"/>
        <v>25.28687203587252</v>
      </c>
      <c r="L1990">
        <f>INDEX('PB2'!$D$2:$AQ$224,MATCH(A1990,'PB2'!$B$2:$B$224,0),MATCH(G1990,'PB2'!$D$1:$AQ$1,0))</f>
        <v>2.8232190608978298</v>
      </c>
      <c r="M1990" s="16">
        <f t="shared" si="145"/>
        <v>0.35420559950526248</v>
      </c>
      <c r="N1990" s="6">
        <f>INDEX('ROA2'!$D$2:$AQ$224,MATCH(A1990,'ROA2'!$B$2:$B$224,0),MATCH(G1990,'ROA2'!$D$1:$AQ$1,0))</f>
        <v>6.2123570442199698</v>
      </c>
      <c r="O1990" s="6">
        <v>68176.998399999997</v>
      </c>
      <c r="P1990" s="28">
        <v>1.5780675585192074</v>
      </c>
    </row>
    <row r="1991" spans="1:16" x14ac:dyDescent="0.3">
      <c r="A1991" t="s">
        <v>499</v>
      </c>
      <c r="B1991" t="e">
        <f>VLOOKUP(A1991,Sheet3!L:L,1,FALSE)</f>
        <v>#N/A</v>
      </c>
      <c r="C1991" t="str">
        <f>VLOOKUP(A1991,'ALL - prices'!B:C,2,FALSE)</f>
        <v>Canadian Pacific Kansas City L</v>
      </c>
      <c r="D1991" t="str">
        <f>VLOOKUP(A1991,'ALL - prices'!B:I,8,FALSE)</f>
        <v>Industrials</v>
      </c>
      <c r="E1991">
        <v>2022</v>
      </c>
      <c r="F1991" t="s">
        <v>680</v>
      </c>
      <c r="G1991" t="str">
        <f t="shared" si="143"/>
        <v>2022-Q2</v>
      </c>
      <c r="H1991" s="4">
        <f>INDEX('ALL - prices'!$J$3:$DY$219,MATCH('COMBINED DATA'!A1991,'ALL - prices'!$B$3:$B$219,0),MATCH('COMBINED DATA'!G1991,'ALL - prices'!$J$1:$DY$1,0))</f>
        <v>87.558000000000007</v>
      </c>
      <c r="I1991" s="14">
        <f t="shared" si="146"/>
        <v>6.4777630591123065</v>
      </c>
      <c r="J1991" s="15">
        <f>INDEX(MarketCap2!$E$2:$AR$224,MATCH(A1991,MarketCap2!$B$2:$B$224,0),MATCH(G1991,MarketCap2!$E$1:$AR$1,0))</f>
        <v>83605045248</v>
      </c>
      <c r="K1991">
        <f t="shared" si="144"/>
        <v>25.149369705072548</v>
      </c>
      <c r="L1991">
        <f>INDEX('PB2'!$D$2:$AQ$224,MATCH(A1991,'PB2'!$B$2:$B$224,0),MATCH(G1991,'PB2'!$D$1:$AQ$1,0))</f>
        <v>2.3611090183258101</v>
      </c>
      <c r="M1991" s="16">
        <f t="shared" si="145"/>
        <v>0.42352978716292788</v>
      </c>
      <c r="N1991" s="6">
        <f>INDEX('ROA2'!$D$2:$AQ$224,MATCH(A1991,'ROA2'!$B$2:$B$224,0),MATCH(G1991,'ROA2'!$D$1:$AQ$1,0))</f>
        <v>7.5758070945739702</v>
      </c>
      <c r="O1991" s="6">
        <v>67591.999488000001</v>
      </c>
      <c r="P1991" s="28">
        <v>-8.5805906057606005E-3</v>
      </c>
    </row>
    <row r="1992" spans="1:16" x14ac:dyDescent="0.3">
      <c r="A1992" t="s">
        <v>499</v>
      </c>
      <c r="B1992" t="e">
        <f>VLOOKUP(A1992,Sheet3!L:L,1,FALSE)</f>
        <v>#N/A</v>
      </c>
      <c r="C1992" t="str">
        <f>VLOOKUP(A1992,'ALL - prices'!B:C,2,FALSE)</f>
        <v>Canadian Pacific Kansas City L</v>
      </c>
      <c r="D1992" t="str">
        <f>VLOOKUP(A1992,'ALL - prices'!B:I,8,FALSE)</f>
        <v>Industrials</v>
      </c>
      <c r="E1992">
        <v>2022</v>
      </c>
      <c r="F1992" t="s">
        <v>681</v>
      </c>
      <c r="G1992" t="str">
        <f t="shared" si="143"/>
        <v>2022-Q3</v>
      </c>
      <c r="H1992" s="4">
        <f>INDEX('ALL - prices'!$J$3:$DY$219,MATCH('COMBINED DATA'!A1992,'ALL - prices'!$B$3:$B$219,0),MATCH('COMBINED DATA'!G1992,'ALL - prices'!$J$1:$DY$1,0))</f>
        <v>89.980999999999995</v>
      </c>
      <c r="I1992" s="14">
        <f t="shared" si="146"/>
        <v>2.8604920759664179</v>
      </c>
      <c r="J1992" s="15">
        <f>INDEX(MarketCap2!$E$2:$AR$224,MATCH(A1992,MarketCap2!$B$2:$B$224,0),MATCH(G1992,MarketCap2!$E$1:$AR$1,0))</f>
        <v>85763383296</v>
      </c>
      <c r="K1992">
        <f t="shared" si="144"/>
        <v>25.174857984237011</v>
      </c>
      <c r="L1992">
        <f>INDEX('PB2'!$D$2:$AQ$224,MATCH(A1992,'PB2'!$B$2:$B$224,0),MATCH(G1992,'PB2'!$D$1:$AQ$1,0))</f>
        <v>2.2680630683898899</v>
      </c>
      <c r="M1992" s="16">
        <f t="shared" si="145"/>
        <v>0.44090484693175014</v>
      </c>
      <c r="N1992" s="6">
        <f>INDEX('ROA2'!$D$2:$AQ$224,MATCH(A1992,'ROA2'!$B$2:$B$224,0),MATCH(G1992,'ROA2'!$D$1:$AQ$1,0))</f>
        <v>6.3904929161071804</v>
      </c>
      <c r="O1992" s="6">
        <v>69873.999872</v>
      </c>
      <c r="P1992" s="28">
        <v>3.3761397817579517E-2</v>
      </c>
    </row>
    <row r="1993" spans="1:16" x14ac:dyDescent="0.3">
      <c r="A1993" t="s">
        <v>499</v>
      </c>
      <c r="B1993" t="e">
        <f>VLOOKUP(A1993,Sheet3!L:L,1,FALSE)</f>
        <v>#N/A</v>
      </c>
      <c r="C1993" t="str">
        <f>VLOOKUP(A1993,'ALL - prices'!B:C,2,FALSE)</f>
        <v>Canadian Pacific Kansas City L</v>
      </c>
      <c r="D1993" t="str">
        <f>VLOOKUP(A1993,'ALL - prices'!B:I,8,FALSE)</f>
        <v>Industrials</v>
      </c>
      <c r="E1993">
        <v>2022</v>
      </c>
      <c r="F1993" t="s">
        <v>682</v>
      </c>
      <c r="G1993" t="str">
        <f t="shared" si="143"/>
        <v>2022-Q4</v>
      </c>
      <c r="H1993" s="4">
        <f>INDEX('ALL - prices'!$J$3:$DY$219,MATCH('COMBINED DATA'!A1993,'ALL - prices'!$B$3:$B$219,0),MATCH('COMBINED DATA'!G1993,'ALL - prices'!$J$1:$DY$1,0))</f>
        <v>98.781999999999996</v>
      </c>
      <c r="I1993" s="14">
        <f t="shared" si="146"/>
        <v>2.3774422355408205</v>
      </c>
      <c r="J1993" s="15">
        <f>INDEX(MarketCap2!$E$2:$AR$224,MATCH(A1993,MarketCap2!$B$2:$B$224,0),MATCH(G1993,MarketCap2!$E$1:$AR$1,0))</f>
        <v>94005002240</v>
      </c>
      <c r="K1993">
        <f t="shared" si="144"/>
        <v>25.266613833119678</v>
      </c>
      <c r="L1993">
        <f>INDEX('PB2'!$D$2:$AQ$224,MATCH(A1993,'PB2'!$B$2:$B$224,0),MATCH(G1993,'PB2'!$D$1:$AQ$1,0))</f>
        <v>2.4177780151367201</v>
      </c>
      <c r="M1993" s="16">
        <f t="shared" si="145"/>
        <v>0.41360290057209914</v>
      </c>
      <c r="N1993" s="6">
        <f>INDEX('ROA2'!$D$2:$AQ$224,MATCH(A1993,'ROA2'!$B$2:$B$224,0),MATCH(G1993,'ROA2'!$D$1:$AQ$1,0))</f>
        <v>6.8301959037780797</v>
      </c>
      <c r="O1993" s="6">
        <v>73434.996736000001</v>
      </c>
      <c r="P1993" s="28">
        <v>5.0963117476075216E-2</v>
      </c>
    </row>
    <row r="1994" spans="1:16" x14ac:dyDescent="0.3">
      <c r="A1994" t="s">
        <v>499</v>
      </c>
      <c r="B1994" t="e">
        <f>VLOOKUP(A1994,Sheet3!L:L,1,FALSE)</f>
        <v>#N/A</v>
      </c>
      <c r="C1994" t="str">
        <f>VLOOKUP(A1994,'ALL - prices'!B:C,2,FALSE)</f>
        <v>Canadian Pacific Kansas City L</v>
      </c>
      <c r="D1994" t="str">
        <f>VLOOKUP(A1994,'ALL - prices'!B:I,8,FALSE)</f>
        <v>Industrials</v>
      </c>
      <c r="E1994">
        <v>2023</v>
      </c>
      <c r="F1994" t="s">
        <v>679</v>
      </c>
      <c r="G1994" t="str">
        <f t="shared" si="143"/>
        <v>2023-Q1</v>
      </c>
      <c r="H1994" s="4">
        <f>INDEX('ALL - prices'!$J$3:$DY$219,MATCH('COMBINED DATA'!A1994,'ALL - prices'!$B$3:$B$219,0),MATCH('COMBINED DATA'!G1994,'ALL - prices'!$J$1:$DY$1,0))</f>
        <v>101.93300000000001</v>
      </c>
      <c r="I1994" s="14">
        <f t="shared" si="146"/>
        <v>8.0783811290794283</v>
      </c>
      <c r="J1994" s="15">
        <f>INDEX(MarketCap2!$E$2:$AR$224,MATCH(A1994,MarketCap2!$B$2:$B$224,0),MATCH(G1994,MarketCap2!$E$1:$AR$1,0))</f>
        <v>96865959936</v>
      </c>
      <c r="K1994">
        <f t="shared" si="144"/>
        <v>25.296594003475963</v>
      </c>
      <c r="L1994">
        <f>INDEX('PB2'!$D$2:$AQ$224,MATCH(A1994,'PB2'!$B$2:$B$224,0),MATCH(G1994,'PB2'!$D$1:$AQ$1,0))</f>
        <v>2.4513859748840301</v>
      </c>
      <c r="M1994" s="16">
        <f t="shared" si="145"/>
        <v>0.40793249624727412</v>
      </c>
      <c r="N1994" s="6">
        <f>INDEX('ROA2'!$D$2:$AQ$224,MATCH(A1994,'ROA2'!$B$2:$B$224,0),MATCH(G1994,'ROA2'!$D$1:$AQ$1,0))</f>
        <v>5.8628377914428702</v>
      </c>
      <c r="O1994" s="6">
        <v>73495.003135999999</v>
      </c>
      <c r="P1994" s="28">
        <v>8.1713627925554858E-4</v>
      </c>
    </row>
    <row r="1995" spans="1:16" x14ac:dyDescent="0.3">
      <c r="A1995" t="s">
        <v>499</v>
      </c>
      <c r="B1995" t="e">
        <f>VLOOKUP(A1995,Sheet3!L:L,1,FALSE)</f>
        <v>#N/A</v>
      </c>
      <c r="C1995" t="str">
        <f>VLOOKUP(A1995,'ALL - prices'!B:C,2,FALSE)</f>
        <v>Canadian Pacific Kansas City L</v>
      </c>
      <c r="D1995" t="str">
        <f>VLOOKUP(A1995,'ALL - prices'!B:I,8,FALSE)</f>
        <v>Industrials</v>
      </c>
      <c r="E1995">
        <v>2023</v>
      </c>
      <c r="F1995" t="s">
        <v>680</v>
      </c>
      <c r="G1995" t="str">
        <f t="shared" si="143"/>
        <v>2023-Q2</v>
      </c>
      <c r="H1995" s="4">
        <f>INDEX('ALL - prices'!$J$3:$DY$219,MATCH('COMBINED DATA'!A1995,'ALL - prices'!$B$3:$B$219,0),MATCH('COMBINED DATA'!G1995,'ALL - prices'!$J$1:$DY$1,0))</f>
        <v>104.99299999999999</v>
      </c>
      <c r="I1995" s="14">
        <f t="shared" si="146"/>
        <v>8.0367377502732182</v>
      </c>
      <c r="J1995" s="15">
        <f>INDEX(MarketCap2!$E$2:$AR$224,MATCH(A1995,MarketCap2!$B$2:$B$224,0),MATCH(G1995,MarketCap2!$E$1:$AR$1,0))</f>
        <v>99644694528</v>
      </c>
      <c r="K1995">
        <f t="shared" si="144"/>
        <v>25.324876641124135</v>
      </c>
      <c r="L1995">
        <f>INDEX('PB2'!$D$2:$AQ$224,MATCH(A1995,'PB2'!$B$2:$B$224,0),MATCH(G1995,'PB2'!$D$1:$AQ$1,0))</f>
        <v>2.48658394813538</v>
      </c>
      <c r="M1995" s="16">
        <f t="shared" si="145"/>
        <v>0.40215814983840464</v>
      </c>
      <c r="N1995" s="6">
        <f>INDEX('ROA2'!$D$2:$AQ$224,MATCH(A1995,'ROA2'!$B$2:$B$224,0),MATCH(G1995,'ROA2'!$D$1:$AQ$1,0))</f>
        <v>5.2234678268432599</v>
      </c>
      <c r="O1995" s="6">
        <v>73501.999104000002</v>
      </c>
      <c r="P1995" s="28">
        <v>9.5189709524293823E-5</v>
      </c>
    </row>
    <row r="1996" spans="1:16" x14ac:dyDescent="0.3">
      <c r="A1996" t="s">
        <v>499</v>
      </c>
      <c r="B1996" t="e">
        <f>VLOOKUP(A1996,Sheet3!L:L,1,FALSE)</f>
        <v>#N/A</v>
      </c>
      <c r="C1996" t="str">
        <f>VLOOKUP(A1996,'ALL - prices'!B:C,2,FALSE)</f>
        <v>Canadian Pacific Kansas City L</v>
      </c>
      <c r="D1996" t="str">
        <f>VLOOKUP(A1996,'ALL - prices'!B:I,8,FALSE)</f>
        <v>Industrials</v>
      </c>
      <c r="E1996">
        <v>2023</v>
      </c>
      <c r="F1996" t="s">
        <v>681</v>
      </c>
      <c r="G1996" t="str">
        <f t="shared" si="143"/>
        <v>2023-Q3</v>
      </c>
      <c r="H1996" s="4">
        <f>INDEX('ALL - prices'!$J$3:$DY$219,MATCH('COMBINED DATA'!A1996,'ALL - prices'!$B$3:$B$219,0),MATCH('COMBINED DATA'!G1996,'ALL - prices'!$J$1:$DY$1,0))</f>
        <v>99.254999999999995</v>
      </c>
      <c r="I1996" s="14">
        <f t="shared" si="146"/>
        <v>6.9318849468717119</v>
      </c>
      <c r="J1996" s="15">
        <f>INDEX(MarketCap2!$E$2:$AR$224,MATCH(A1996,MarketCap2!$B$2:$B$224,0),MATCH(G1996,MarketCap2!$E$1:$AR$1,0))</f>
        <v>94051344384</v>
      </c>
      <c r="K1996">
        <f t="shared" si="144"/>
        <v>25.267106686945354</v>
      </c>
      <c r="L1996">
        <f>INDEX('PB2'!$D$2:$AQ$224,MATCH(A1996,'PB2'!$B$2:$B$224,0),MATCH(G1996,'PB2'!$D$1:$AQ$1,0))</f>
        <v>2.27703809738159</v>
      </c>
      <c r="M1996" s="16">
        <f t="shared" si="145"/>
        <v>0.43916700434214045</v>
      </c>
      <c r="N1996" s="6">
        <f>INDEX('ROA2'!$D$2:$AQ$224,MATCH(A1996,'ROA2'!$B$2:$B$224,0),MATCH(G1996,'ROA2'!$D$1:$AQ$1,0))</f>
        <v>5.6559720039367702</v>
      </c>
      <c r="O1996" s="6">
        <v>79172.001791999995</v>
      </c>
      <c r="P1996" s="28">
        <v>7.7140795585401017E-2</v>
      </c>
    </row>
    <row r="1997" spans="1:16" x14ac:dyDescent="0.3">
      <c r="A1997" t="s">
        <v>499</v>
      </c>
      <c r="B1997" t="e">
        <f>VLOOKUP(A1997,Sheet3!L:L,1,FALSE)</f>
        <v>#N/A</v>
      </c>
      <c r="C1997" t="str">
        <f>VLOOKUP(A1997,'ALL - prices'!B:C,2,FALSE)</f>
        <v>Canadian Pacific Kansas City L</v>
      </c>
      <c r="D1997" t="str">
        <f>VLOOKUP(A1997,'ALL - prices'!B:I,8,FALSE)</f>
        <v>Industrials</v>
      </c>
      <c r="E1997">
        <v>2023</v>
      </c>
      <c r="F1997" t="s">
        <v>682</v>
      </c>
      <c r="G1997" t="str">
        <f t="shared" si="143"/>
        <v>2023-Q4</v>
      </c>
      <c r="H1997" s="4">
        <f>INDEX('ALL - prices'!$J$3:$DY$219,MATCH('COMBINED DATA'!A1997,'ALL - prices'!$B$3:$B$219,0),MATCH('COMBINED DATA'!G1997,'ALL - prices'!$J$1:$DY$1,0))</f>
        <v>102.852</v>
      </c>
      <c r="I1997" s="14">
        <f t="shared" si="146"/>
        <v>6.8040031844005888</v>
      </c>
      <c r="J1997" s="15">
        <f>INDEX(MarketCap2!$E$2:$AR$224,MATCH(A1997,MarketCap2!$B$2:$B$224,0),MATCH(G1997,MarketCap2!$E$1:$AR$1,0))</f>
        <v>97317797888</v>
      </c>
      <c r="K1997">
        <f t="shared" si="144"/>
        <v>25.301247727067707</v>
      </c>
      <c r="L1997">
        <f>INDEX('PB2'!$D$2:$AQ$224,MATCH(A1997,'PB2'!$B$2:$B$224,0),MATCH(G1997,'PB2'!$D$1:$AQ$1,0))</f>
        <v>2.3459749221801798</v>
      </c>
      <c r="M1997" s="16">
        <f t="shared" si="145"/>
        <v>0.42626201607929898</v>
      </c>
      <c r="N1997" s="6">
        <f>INDEX('ROA2'!$D$2:$AQ$224,MATCH(A1997,'ROA2'!$B$2:$B$224,0),MATCH(G1997,'ROA2'!$D$1:$AQ$1,0))</f>
        <v>5.3538131713867196</v>
      </c>
      <c r="O1997" s="6">
        <v>80996.999167999995</v>
      </c>
      <c r="P1997" s="28">
        <v>2.3051044999400378E-2</v>
      </c>
    </row>
    <row r="1998" spans="1:16" x14ac:dyDescent="0.3">
      <c r="A1998" t="s">
        <v>499</v>
      </c>
      <c r="B1998" t="e">
        <f>VLOOKUP(A1998,Sheet3!L:L,1,FALSE)</f>
        <v>#N/A</v>
      </c>
      <c r="C1998" t="str">
        <f>VLOOKUP(A1998,'ALL - prices'!B:C,2,FALSE)</f>
        <v>Canadian Pacific Kansas City L</v>
      </c>
      <c r="D1998" t="str">
        <f>VLOOKUP(A1998,'ALL - prices'!B:I,8,FALSE)</f>
        <v>Industrials</v>
      </c>
      <c r="E1998" s="18">
        <v>2024</v>
      </c>
      <c r="F1998" t="s">
        <v>679</v>
      </c>
      <c r="G1998" t="str">
        <f t="shared" si="143"/>
        <v>2024-Q1</v>
      </c>
      <c r="H1998" s="4">
        <f>INDEX('ALL - prices'!$J$3:$DY$219,MATCH('COMBINED DATA'!A1998,'ALL - prices'!$B$3:$B$219,0),MATCH('COMBINED DATA'!G1998,'ALL - prices'!$J$1:$DY$1,0))</f>
        <v>117.81399999999999</v>
      </c>
      <c r="I1998" s="14" t="s">
        <v>769</v>
      </c>
      <c r="J1998" s="15">
        <f>INDEX(MarketCap2!$E$2:$AR$224,MATCH(A1998,MarketCap2!$B$2:$B$224,0),MATCH(G1998,MarketCap2!$E$1:$AR$1,0))</f>
        <v>111374082048</v>
      </c>
      <c r="K1998">
        <f t="shared" si="144"/>
        <v>25.436160480710154</v>
      </c>
      <c r="L1998">
        <f>INDEX('PB2'!$D$2:$AQ$224,MATCH(A1998,'PB2'!$B$2:$B$224,0),MATCH(G1998,'PB2'!$D$1:$AQ$1,0))</f>
        <v>2.6011910438537602</v>
      </c>
      <c r="M1998" s="16">
        <f t="shared" si="145"/>
        <v>0.38443927537074063</v>
      </c>
      <c r="N1998" s="6">
        <f>INDEX('ROA2'!$D$2:$AQ$224,MATCH(A1998,'ROA2'!$B$2:$B$224,0),MATCH(G1998,'ROA2'!$D$1:$AQ$1,0))</f>
        <v>5.0626797676086399</v>
      </c>
      <c r="O1998" s="6">
        <v>79901.999104000002</v>
      </c>
      <c r="P1998" s="28">
        <v>-1.3519020151953991E-2</v>
      </c>
    </row>
    <row r="1999" spans="1:16" x14ac:dyDescent="0.3">
      <c r="A1999" t="s">
        <v>499</v>
      </c>
      <c r="B1999" t="e">
        <f>VLOOKUP(A1999,Sheet3!L:L,1,FALSE)</f>
        <v>#N/A</v>
      </c>
      <c r="C1999" t="str">
        <f>VLOOKUP(A1999,'ALL - prices'!B:C,2,FALSE)</f>
        <v>Canadian Pacific Kansas City L</v>
      </c>
      <c r="D1999" t="str">
        <f>VLOOKUP(A1999,'ALL - prices'!B:I,8,FALSE)</f>
        <v>Industrials</v>
      </c>
      <c r="E1999" s="18">
        <v>2024</v>
      </c>
      <c r="F1999" t="s">
        <v>680</v>
      </c>
      <c r="G1999" t="str">
        <f t="shared" si="143"/>
        <v>2024-Q2</v>
      </c>
      <c r="H1999" s="4">
        <f>INDEX('ALL - prices'!$J$3:$DY$219,MATCH('COMBINED DATA'!A1999,'ALL - prices'!$B$3:$B$219,0),MATCH('COMBINED DATA'!G1999,'ALL - prices'!$J$1:$DY$1,0))</f>
        <v>106.46899999999999</v>
      </c>
      <c r="I1999" s="14" t="s">
        <v>769</v>
      </c>
      <c r="J1999" s="15">
        <f>INDEX(MarketCap2!$E$2:$AR$224,MATCH(A1999,MarketCap2!$B$2:$B$224,0),MATCH(G1999,MarketCap2!$E$1:$AR$1,0))</f>
        <v>100512628736</v>
      </c>
      <c r="K1999">
        <f t="shared" si="144"/>
        <v>25.333549215615779</v>
      </c>
      <c r="L1999">
        <f>INDEX('PB2'!$D$2:$AQ$224,MATCH(A1999,'PB2'!$B$2:$B$224,0),MATCH(G1999,'PB2'!$D$1:$AQ$1,0))</f>
        <v>2.2907519340515101</v>
      </c>
      <c r="M1999" s="16">
        <f t="shared" si="145"/>
        <v>0.43653788310083946</v>
      </c>
      <c r="N1999" s="6">
        <f>INDEX('ROA2'!$D$2:$AQ$224,MATCH(A1999,'ROA2'!$B$2:$B$224,0),MATCH(G1999,'ROA2'!$D$1:$AQ$1,0))</f>
        <v>5.0293231010437003</v>
      </c>
      <c r="O1999" s="6">
        <v>81667.997696000006</v>
      </c>
      <c r="P1999" s="28">
        <v>2.2102057668186618E-2</v>
      </c>
    </row>
    <row r="2000" spans="1:16" x14ac:dyDescent="0.3">
      <c r="A2000" t="s">
        <v>499</v>
      </c>
      <c r="B2000" t="e">
        <f>VLOOKUP(A2000,Sheet3!L:L,1,FALSE)</f>
        <v>#N/A</v>
      </c>
      <c r="C2000" t="str">
        <f>VLOOKUP(A2000,'ALL - prices'!B:C,2,FALSE)</f>
        <v>Canadian Pacific Kansas City L</v>
      </c>
      <c r="D2000" t="str">
        <f>VLOOKUP(A2000,'ALL - prices'!B:I,8,FALSE)</f>
        <v>Industrials</v>
      </c>
      <c r="E2000" s="18">
        <v>2024</v>
      </c>
      <c r="F2000" t="s">
        <v>681</v>
      </c>
      <c r="G2000" t="str">
        <f t="shared" si="143"/>
        <v>2024-Q3</v>
      </c>
      <c r="H2000" s="4">
        <f>INDEX('ALL - prices'!$J$3:$DY$219,MATCH('COMBINED DATA'!A2000,'ALL - prices'!$B$3:$B$219,0),MATCH('COMBINED DATA'!G2000,'ALL - prices'!$J$1:$DY$1,0))</f>
        <v>114.494</v>
      </c>
      <c r="I2000" s="14" t="s">
        <v>769</v>
      </c>
      <c r="J2000" s="15">
        <f>INDEX(MarketCap2!$E$2:$AR$224,MATCH(A2000,MarketCap2!$B$2:$B$224,0),MATCH(G2000,MarketCap2!$E$1:$AR$1,0))</f>
        <v>107952488448</v>
      </c>
      <c r="K2000">
        <f t="shared" si="144"/>
        <v>25.404957045498879</v>
      </c>
      <c r="L2000">
        <f>INDEX('PB2'!$D$2:$AQ$224,MATCH(A2000,'PB2'!$B$2:$B$224,0),MATCH(G2000,'PB2'!$D$1:$AQ$1,0))</f>
        <v>2.4455699920654301</v>
      </c>
      <c r="M2000" s="16">
        <f t="shared" si="145"/>
        <v>0.40890262934386112</v>
      </c>
      <c r="N2000" s="6">
        <f>INDEX('ROA2'!$D$2:$AQ$224,MATCH(A2000,'ROA2'!$B$2:$B$224,0),MATCH(G2000,'ROA2'!$D$1:$AQ$1,0))</f>
        <v>4.3009557723998997</v>
      </c>
      <c r="O2000" s="6">
        <v>82791.997440000006</v>
      </c>
      <c r="P2000" s="28">
        <v>1.3763037857055882E-2</v>
      </c>
    </row>
    <row r="2001" spans="1:16" x14ac:dyDescent="0.3">
      <c r="A2001" t="s">
        <v>499</v>
      </c>
      <c r="B2001" t="e">
        <f>VLOOKUP(A2001,Sheet3!L:L,1,FALSE)</f>
        <v>#N/A</v>
      </c>
      <c r="C2001" t="str">
        <f>VLOOKUP(A2001,'ALL - prices'!B:C,2,FALSE)</f>
        <v>Canadian Pacific Kansas City L</v>
      </c>
      <c r="D2001" t="str">
        <f>VLOOKUP(A2001,'ALL - prices'!B:I,8,FALSE)</f>
        <v>Industrials</v>
      </c>
      <c r="E2001" s="18">
        <v>2024</v>
      </c>
      <c r="F2001" t="s">
        <v>682</v>
      </c>
      <c r="G2001" t="str">
        <f t="shared" si="143"/>
        <v>2024-Q4</v>
      </c>
      <c r="H2001" s="4">
        <f>INDEX('ALL - prices'!$J$3:$DY$219,MATCH('COMBINED DATA'!A2001,'ALL - prices'!$B$3:$B$219,0),MATCH('COMBINED DATA'!G2001,'ALL - prices'!$J$1:$DY$1,0))</f>
        <v>103.20699999999999</v>
      </c>
      <c r="I2001" s="14" t="s">
        <v>769</v>
      </c>
      <c r="J2001" s="15">
        <f>INDEX(MarketCap2!$E$2:$AR$224,MATCH(A2001,MarketCap2!$B$2:$B$224,0),MATCH(G2001,MarketCap2!$E$1:$AR$1,0))</f>
        <v>97148067840</v>
      </c>
      <c r="K2001">
        <f t="shared" si="144"/>
        <v>25.299502124152113</v>
      </c>
      <c r="L2001">
        <f>INDEX('PB2'!$D$2:$AQ$224,MATCH(A2001,'PB2'!$B$2:$B$224,0),MATCH(G2001,'PB2'!$D$1:$AQ$1,0))</f>
        <v>2.20052708224586</v>
      </c>
      <c r="M2001" s="16">
        <f t="shared" si="145"/>
        <v>0.45443657933961851</v>
      </c>
      <c r="N2001" s="6">
        <f>INDEX('ROA2'!$D$2:$AQ$224,MATCH(A2001,'ROA2'!$B$2:$B$224,0),MATCH(G2001,'ROA2'!$D$1:$AQ$1,0))</f>
        <v>4.3376507759094203</v>
      </c>
      <c r="O2001" s="6">
        <v>82224.996352000002</v>
      </c>
      <c r="P2001" s="28">
        <v>-6.8485011297247005E-3</v>
      </c>
    </row>
    <row r="2002" spans="1:16" x14ac:dyDescent="0.3">
      <c r="A2002" t="s">
        <v>500</v>
      </c>
      <c r="B2002" t="e">
        <f>VLOOKUP(A2002,Sheet3!L:L,1,FALSE)</f>
        <v>#N/A</v>
      </c>
      <c r="C2002" t="str">
        <f>VLOOKUP(A2002,'ALL - prices'!B:C,2,FALSE)</f>
        <v>Capital Power Corp</v>
      </c>
      <c r="D2002" t="str">
        <f>VLOOKUP(A2002,'ALL - prices'!B:I,8,FALSE)</f>
        <v>Utilities</v>
      </c>
      <c r="E2002">
        <v>2015</v>
      </c>
      <c r="F2002" t="s">
        <v>679</v>
      </c>
      <c r="G2002" t="str">
        <f t="shared" si="143"/>
        <v>2015-Q1</v>
      </c>
      <c r="H2002" s="4">
        <f>INDEX('ALL - prices'!$J$3:$DY$219,MATCH('COMBINED DATA'!A2002,'ALL - prices'!$B$3:$B$219,0),MATCH('COMBINED DATA'!G2002,'ALL - prices'!$J$1:$DY$1,0))</f>
        <v>12.7658</v>
      </c>
      <c r="I2002" s="14">
        <f t="shared" ref="I2002:I2037" si="147">STDEV(H2003:H2006)</f>
        <v>0.7085217686611095</v>
      </c>
      <c r="J2002" s="15">
        <f>INDEX(MarketCap2!$E$2:$AR$224,MATCH(A2002,MarketCap2!$B$2:$B$224,0),MATCH(G2002,MarketCap2!$E$1:$AR$1,0))</f>
        <v>2055874560</v>
      </c>
      <c r="K2002">
        <f t="shared" si="144"/>
        <v>21.443967171004889</v>
      </c>
      <c r="L2002">
        <f>INDEX('PB2'!$D$2:$AQ$224,MATCH(A2002,'PB2'!$B$2:$B$224,0),MATCH(G2002,'PB2'!$D$1:$AQ$1,0))</f>
        <v>1.00976097583771</v>
      </c>
      <c r="M2002" s="16">
        <f t="shared" si="145"/>
        <v>0.99033337980841241</v>
      </c>
      <c r="N2002" s="6">
        <f>INDEX('ROA2'!$D$2:$AQ$224,MATCH(A2002,'ROA2'!$B$2:$B$224,0),MATCH(G2002,'ROA2'!$D$1:$AQ$1,0))</f>
        <v>0.86474299430847201</v>
      </c>
      <c r="O2002" s="6">
        <v>5420.0002560000003</v>
      </c>
      <c r="P2002" s="28">
        <v>4.371275231997232E-2</v>
      </c>
    </row>
    <row r="2003" spans="1:16" x14ac:dyDescent="0.3">
      <c r="A2003" t="s">
        <v>500</v>
      </c>
      <c r="B2003" t="e">
        <f>VLOOKUP(A2003,Sheet3!L:L,1,FALSE)</f>
        <v>#N/A</v>
      </c>
      <c r="C2003" t="str">
        <f>VLOOKUP(A2003,'ALL - prices'!B:C,2,FALSE)</f>
        <v>Capital Power Corp</v>
      </c>
      <c r="D2003" t="str">
        <f>VLOOKUP(A2003,'ALL - prices'!B:I,8,FALSE)</f>
        <v>Utilities</v>
      </c>
      <c r="E2003">
        <v>2015</v>
      </c>
      <c r="F2003" t="s">
        <v>680</v>
      </c>
      <c r="G2003" t="str">
        <f t="shared" si="143"/>
        <v>2015-Q2</v>
      </c>
      <c r="H2003" s="4">
        <f>INDEX('ALL - prices'!$J$3:$DY$219,MATCH('COMBINED DATA'!A2003,'ALL - prices'!$B$3:$B$219,0),MATCH('COMBINED DATA'!G2003,'ALL - prices'!$J$1:$DY$1,0))</f>
        <v>11.3871</v>
      </c>
      <c r="I2003" s="14">
        <f t="shared" si="147"/>
        <v>0.53832917052054063</v>
      </c>
      <c r="J2003" s="15">
        <f>INDEX(MarketCap2!$E$2:$AR$224,MATCH(A2003,MarketCap2!$B$2:$B$224,0),MATCH(G2003,MarketCap2!$E$1:$AR$1,0))</f>
        <v>2223346432</v>
      </c>
      <c r="K2003">
        <f t="shared" si="144"/>
        <v>21.522279299642751</v>
      </c>
      <c r="L2003">
        <f>INDEX('PB2'!$D$2:$AQ$224,MATCH(A2003,'PB2'!$B$2:$B$224,0),MATCH(G2003,'PB2'!$D$1:$AQ$1,0))</f>
        <v>0.90861397981643699</v>
      </c>
      <c r="M2003" s="16">
        <f t="shared" si="145"/>
        <v>1.1005773873323248</v>
      </c>
      <c r="N2003" s="6">
        <f>INDEX('ROA2'!$D$2:$AQ$224,MATCH(A2003,'ROA2'!$B$2:$B$224,0),MATCH(G2003,'ROA2'!$D$1:$AQ$1,0))</f>
        <v>0.99935197830200195</v>
      </c>
      <c r="O2003" s="6">
        <v>5544.9999360000002</v>
      </c>
      <c r="P2003" s="28">
        <v>2.3062670497408903E-2</v>
      </c>
    </row>
    <row r="2004" spans="1:16" x14ac:dyDescent="0.3">
      <c r="A2004" t="s">
        <v>500</v>
      </c>
      <c r="B2004" t="e">
        <f>VLOOKUP(A2004,Sheet3!L:L,1,FALSE)</f>
        <v>#N/A</v>
      </c>
      <c r="C2004" t="str">
        <f>VLOOKUP(A2004,'ALL - prices'!B:C,2,FALSE)</f>
        <v>Capital Power Corp</v>
      </c>
      <c r="D2004" t="str">
        <f>VLOOKUP(A2004,'ALL - prices'!B:I,8,FALSE)</f>
        <v>Utilities</v>
      </c>
      <c r="E2004">
        <v>2015</v>
      </c>
      <c r="F2004" t="s">
        <v>681</v>
      </c>
      <c r="G2004" t="str">
        <f t="shared" si="143"/>
        <v>2015-Q3</v>
      </c>
      <c r="H2004" s="4">
        <f>INDEX('ALL - prices'!$J$3:$DY$219,MATCH('COMBINED DATA'!A2004,'ALL - prices'!$B$3:$B$219,0),MATCH('COMBINED DATA'!G2004,'ALL - prices'!$J$1:$DY$1,0))</f>
        <v>10.1722</v>
      </c>
      <c r="I2004" s="14">
        <f t="shared" si="147"/>
        <v>1.0149412212044597</v>
      </c>
      <c r="J2004" s="15">
        <f>INDEX(MarketCap2!$E$2:$AR$224,MATCH(A2004,MarketCap2!$B$2:$B$224,0),MATCH(G2004,MarketCap2!$E$1:$AR$1,0))</f>
        <v>1899992192</v>
      </c>
      <c r="K2004">
        <f t="shared" si="144"/>
        <v>21.365115613636679</v>
      </c>
      <c r="L2004">
        <f>INDEX('PB2'!$D$2:$AQ$224,MATCH(A2004,'PB2'!$B$2:$B$224,0),MATCH(G2004,'PB2'!$D$1:$AQ$1,0))</f>
        <v>0.81117802858352706</v>
      </c>
      <c r="M2004" s="16">
        <f t="shared" si="145"/>
        <v>1.2327750071660502</v>
      </c>
      <c r="N2004" s="6">
        <f>INDEX('ROA2'!$D$2:$AQ$224,MATCH(A2004,'ROA2'!$B$2:$B$224,0),MATCH(G2004,'ROA2'!$D$1:$AQ$1,0))</f>
        <v>0</v>
      </c>
      <c r="O2004" s="6">
        <v>5417.9998720000003</v>
      </c>
      <c r="P2004" s="28">
        <v>-2.2903528487975774E-2</v>
      </c>
    </row>
    <row r="2005" spans="1:16" x14ac:dyDescent="0.3">
      <c r="A2005" t="s">
        <v>500</v>
      </c>
      <c r="B2005" t="e">
        <f>VLOOKUP(A2005,Sheet3!L:L,1,FALSE)</f>
        <v>#N/A</v>
      </c>
      <c r="C2005" t="str">
        <f>VLOOKUP(A2005,'ALL - prices'!B:C,2,FALSE)</f>
        <v>Capital Power Corp</v>
      </c>
      <c r="D2005" t="str">
        <f>VLOOKUP(A2005,'ALL - prices'!B:I,8,FALSE)</f>
        <v>Utilities</v>
      </c>
      <c r="E2005">
        <v>2015</v>
      </c>
      <c r="F2005" t="s">
        <v>682</v>
      </c>
      <c r="G2005" t="str">
        <f t="shared" si="143"/>
        <v>2015-Q4</v>
      </c>
      <c r="H2005" s="4">
        <f>INDEX('ALL - prices'!$J$3:$DY$219,MATCH('COMBINED DATA'!A2005,'ALL - prices'!$B$3:$B$219,0),MATCH('COMBINED DATA'!G2005,'ALL - prices'!$J$1:$DY$1,0))</f>
        <v>9.7690999999999999</v>
      </c>
      <c r="I2005" s="14">
        <f t="shared" si="147"/>
        <v>1.5723826082307926</v>
      </c>
      <c r="J2005" s="15">
        <f>INDEX(MarketCap2!$E$2:$AR$224,MATCH(A2005,MarketCap2!$B$2:$B$224,0),MATCH(G2005,MarketCap2!$E$1:$AR$1,0))</f>
        <v>1763026176</v>
      </c>
      <c r="K2005">
        <f t="shared" si="144"/>
        <v>21.290297587671095</v>
      </c>
      <c r="L2005">
        <f>INDEX('PB2'!$D$2:$AQ$224,MATCH(A2005,'PB2'!$B$2:$B$224,0),MATCH(G2005,'PB2'!$D$1:$AQ$1,0))</f>
        <v>0.75763601064681996</v>
      </c>
      <c r="M2005" s="16">
        <f t="shared" si="145"/>
        <v>1.3198950233981956</v>
      </c>
      <c r="N2005" s="6">
        <f>INDEX('ROA2'!$D$2:$AQ$224,MATCH(A2005,'ROA2'!$B$2:$B$224,0),MATCH(G2005,'ROA2'!$D$1:$AQ$1,0))</f>
        <v>1.7737519741058301</v>
      </c>
      <c r="O2005" s="6">
        <v>5406.0001279999997</v>
      </c>
      <c r="P2005" s="28">
        <v>-2.2147922265585182E-3</v>
      </c>
    </row>
    <row r="2006" spans="1:16" x14ac:dyDescent="0.3">
      <c r="A2006" t="s">
        <v>500</v>
      </c>
      <c r="B2006" t="e">
        <f>VLOOKUP(A2006,Sheet3!L:L,1,FALSE)</f>
        <v>#N/A</v>
      </c>
      <c r="C2006" t="str">
        <f>VLOOKUP(A2006,'ALL - prices'!B:C,2,FALSE)</f>
        <v>Capital Power Corp</v>
      </c>
      <c r="D2006" t="str">
        <f>VLOOKUP(A2006,'ALL - prices'!B:I,8,FALSE)</f>
        <v>Utilities</v>
      </c>
      <c r="E2006">
        <v>2016</v>
      </c>
      <c r="F2006" t="s">
        <v>679</v>
      </c>
      <c r="G2006" t="str">
        <f t="shared" si="143"/>
        <v>2016-Q1</v>
      </c>
      <c r="H2006" s="4">
        <f>INDEX('ALL - prices'!$J$3:$DY$219,MATCH('COMBINED DATA'!A2006,'ALL - prices'!$B$3:$B$219,0),MATCH('COMBINED DATA'!G2006,'ALL - prices'!$J$1:$DY$1,0))</f>
        <v>10.101800000000001</v>
      </c>
      <c r="I2006" s="14">
        <f t="shared" si="147"/>
        <v>2.0482453537520176</v>
      </c>
      <c r="J2006" s="15">
        <f>INDEX(MarketCap2!$E$2:$AR$224,MATCH(A2006,MarketCap2!$B$2:$B$224,0),MATCH(G2006,MarketCap2!$E$1:$AR$1,0))</f>
        <v>1731485440</v>
      </c>
      <c r="K2006">
        <f t="shared" si="144"/>
        <v>21.272245512877372</v>
      </c>
      <c r="L2006">
        <f>INDEX('PB2'!$D$2:$AQ$224,MATCH(A2006,'PB2'!$B$2:$B$224,0),MATCH(G2006,'PB2'!$D$1:$AQ$1,0))</f>
        <v>0.647768974304199</v>
      </c>
      <c r="M2006" s="16">
        <f t="shared" si="145"/>
        <v>1.5437602597039322</v>
      </c>
      <c r="N2006" s="6">
        <f>INDEX('ROA2'!$D$2:$AQ$224,MATCH(A2006,'ROA2'!$B$2:$B$224,0),MATCH(G2006,'ROA2'!$D$1:$AQ$1,0))</f>
        <v>1.6646629571914699</v>
      </c>
      <c r="O2006" s="6">
        <v>5392.9999360000002</v>
      </c>
      <c r="P2006" s="28">
        <v>-2.4047709382517268E-3</v>
      </c>
    </row>
    <row r="2007" spans="1:16" x14ac:dyDescent="0.3">
      <c r="A2007" t="s">
        <v>500</v>
      </c>
      <c r="B2007" t="e">
        <f>VLOOKUP(A2007,Sheet3!L:L,1,FALSE)</f>
        <v>#N/A</v>
      </c>
      <c r="C2007" t="str">
        <f>VLOOKUP(A2007,'ALL - prices'!B:C,2,FALSE)</f>
        <v>Capital Power Corp</v>
      </c>
      <c r="D2007" t="str">
        <f>VLOOKUP(A2007,'ALL - prices'!B:I,8,FALSE)</f>
        <v>Utilities</v>
      </c>
      <c r="E2007">
        <v>2016</v>
      </c>
      <c r="F2007" t="s">
        <v>680</v>
      </c>
      <c r="G2007" t="str">
        <f t="shared" si="143"/>
        <v>2016-Q2</v>
      </c>
      <c r="H2007" s="4">
        <f>INDEX('ALL - prices'!$J$3:$DY$219,MATCH('COMBINED DATA'!A2007,'ALL - prices'!$B$3:$B$219,0),MATCH('COMBINED DATA'!G2007,'ALL - prices'!$J$1:$DY$1,0))</f>
        <v>11.032</v>
      </c>
      <c r="I2007" s="14">
        <f t="shared" si="147"/>
        <v>1.5840379254192958</v>
      </c>
      <c r="J2007" s="15">
        <f>INDEX(MarketCap2!$E$2:$AR$224,MATCH(A2007,MarketCap2!$B$2:$B$224,0),MATCH(G2007,MarketCap2!$E$1:$AR$1,0))</f>
        <v>1853468160</v>
      </c>
      <c r="K2007">
        <f t="shared" si="144"/>
        <v>21.340324402096208</v>
      </c>
      <c r="L2007">
        <f>INDEX('PB2'!$D$2:$AQ$224,MATCH(A2007,'PB2'!$B$2:$B$224,0),MATCH(G2007,'PB2'!$D$1:$AQ$1,0))</f>
        <v>0.70959699153900102</v>
      </c>
      <c r="M2007" s="16">
        <f t="shared" si="145"/>
        <v>1.4092506196103818</v>
      </c>
      <c r="N2007" s="6">
        <f>INDEX('ROA2'!$D$2:$AQ$224,MATCH(A2007,'ROA2'!$B$2:$B$224,0),MATCH(G2007,'ROA2'!$D$1:$AQ$1,0))</f>
        <v>0.81685698032379195</v>
      </c>
      <c r="O2007" s="6">
        <v>5228.0002560000003</v>
      </c>
      <c r="P2007" s="28">
        <v>-3.0595157047671045E-2</v>
      </c>
    </row>
    <row r="2008" spans="1:16" x14ac:dyDescent="0.3">
      <c r="A2008" t="s">
        <v>500</v>
      </c>
      <c r="B2008" t="e">
        <f>VLOOKUP(A2008,Sheet3!L:L,1,FALSE)</f>
        <v>#N/A</v>
      </c>
      <c r="C2008" t="str">
        <f>VLOOKUP(A2008,'ALL - prices'!B:C,2,FALSE)</f>
        <v>Capital Power Corp</v>
      </c>
      <c r="D2008" t="str">
        <f>VLOOKUP(A2008,'ALL - prices'!B:I,8,FALSE)</f>
        <v>Utilities</v>
      </c>
      <c r="E2008">
        <v>2016</v>
      </c>
      <c r="F2008" t="s">
        <v>681</v>
      </c>
      <c r="G2008" t="str">
        <f t="shared" si="143"/>
        <v>2016-Q3</v>
      </c>
      <c r="H2008" s="4">
        <f>INDEX('ALL - prices'!$J$3:$DY$219,MATCH('COMBINED DATA'!A2008,'ALL - prices'!$B$3:$B$219,0),MATCH('COMBINED DATA'!G2008,'ALL - prices'!$J$1:$DY$1,0))</f>
        <v>12.0266</v>
      </c>
      <c r="I2008" s="14">
        <f t="shared" si="147"/>
        <v>0.83204992838971692</v>
      </c>
      <c r="J2008" s="15">
        <f>INDEX(MarketCap2!$E$2:$AR$224,MATCH(A2008,MarketCap2!$B$2:$B$224,0),MATCH(G2008,MarketCap2!$E$1:$AR$1,0))</f>
        <v>1982288128</v>
      </c>
      <c r="K2008">
        <f t="shared" si="144"/>
        <v>21.407517634639831</v>
      </c>
      <c r="L2008">
        <f>INDEX('PB2'!$D$2:$AQ$224,MATCH(A2008,'PB2'!$B$2:$B$224,0),MATCH(G2008,'PB2'!$D$1:$AQ$1,0))</f>
        <v>0.74578201770782504</v>
      </c>
      <c r="M2008" s="16">
        <f t="shared" si="145"/>
        <v>1.3408743791832347</v>
      </c>
      <c r="N2008" s="6">
        <f>INDEX('ROA2'!$D$2:$AQ$224,MATCH(A2008,'ROA2'!$B$2:$B$224,0),MATCH(G2008,'ROA2'!$D$1:$AQ$1,0))</f>
        <v>1.89974594116211</v>
      </c>
      <c r="O2008" s="6">
        <v>5215.0000639999998</v>
      </c>
      <c r="P2008" s="28">
        <v>-2.4866471620923394E-3</v>
      </c>
    </row>
    <row r="2009" spans="1:16" x14ac:dyDescent="0.3">
      <c r="A2009" t="s">
        <v>500</v>
      </c>
      <c r="B2009" t="e">
        <f>VLOOKUP(A2009,Sheet3!L:L,1,FALSE)</f>
        <v>#N/A</v>
      </c>
      <c r="C2009" t="str">
        <f>VLOOKUP(A2009,'ALL - prices'!B:C,2,FALSE)</f>
        <v>Capital Power Corp</v>
      </c>
      <c r="D2009" t="str">
        <f>VLOOKUP(A2009,'ALL - prices'!B:I,8,FALSE)</f>
        <v>Utilities</v>
      </c>
      <c r="E2009">
        <v>2016</v>
      </c>
      <c r="F2009" t="s">
        <v>682</v>
      </c>
      <c r="G2009" t="str">
        <f t="shared" si="143"/>
        <v>2016-Q4</v>
      </c>
      <c r="H2009" s="4">
        <f>INDEX('ALL - prices'!$J$3:$DY$219,MATCH('COMBINED DATA'!A2009,'ALL - prices'!$B$3:$B$219,0),MATCH('COMBINED DATA'!G2009,'ALL - prices'!$J$1:$DY$1,0))</f>
        <v>13.777200000000001</v>
      </c>
      <c r="I2009" s="14">
        <f t="shared" si="147"/>
        <v>0.34678486486581322</v>
      </c>
      <c r="J2009" s="15">
        <f>INDEX(MarketCap2!$E$2:$AR$224,MATCH(A2009,MarketCap2!$B$2:$B$224,0),MATCH(G2009,MarketCap2!$E$1:$AR$1,0))</f>
        <v>2233296640</v>
      </c>
      <c r="K2009">
        <f t="shared" si="144"/>
        <v>21.526744644689504</v>
      </c>
      <c r="L2009">
        <f>INDEX('PB2'!$D$2:$AQ$224,MATCH(A2009,'PB2'!$B$2:$B$224,0),MATCH(G2009,'PB2'!$D$1:$AQ$1,0))</f>
        <v>1.02318894863129</v>
      </c>
      <c r="M2009" s="16">
        <f t="shared" si="145"/>
        <v>0.97733659197325229</v>
      </c>
      <c r="N2009" s="6">
        <f>INDEX('ROA2'!$D$2:$AQ$224,MATCH(A2009,'ROA2'!$B$2:$B$224,0),MATCH(G2009,'ROA2'!$D$1:$AQ$1,0))</f>
        <v>2.2211759090423602</v>
      </c>
      <c r="O2009" s="6">
        <v>5218.9998079999996</v>
      </c>
      <c r="P2009" s="28">
        <v>7.6696911810425949E-4</v>
      </c>
    </row>
    <row r="2010" spans="1:16" x14ac:dyDescent="0.3">
      <c r="A2010" t="s">
        <v>500</v>
      </c>
      <c r="B2010" t="e">
        <f>VLOOKUP(A2010,Sheet3!L:L,1,FALSE)</f>
        <v>#N/A</v>
      </c>
      <c r="C2010" t="str">
        <f>VLOOKUP(A2010,'ALL - prices'!B:C,2,FALSE)</f>
        <v>Capital Power Corp</v>
      </c>
      <c r="D2010" t="str">
        <f>VLOOKUP(A2010,'ALL - prices'!B:I,8,FALSE)</f>
        <v>Utilities</v>
      </c>
      <c r="E2010">
        <v>2017</v>
      </c>
      <c r="F2010" t="s">
        <v>679</v>
      </c>
      <c r="G2010" t="str">
        <f t="shared" ref="G2010:G2073" si="148">E2010&amp;"-"&amp;F2010</f>
        <v>2017-Q1</v>
      </c>
      <c r="H2010" s="4">
        <f>INDEX('ALL - prices'!$J$3:$DY$219,MATCH('COMBINED DATA'!A2010,'ALL - prices'!$B$3:$B$219,0),MATCH('COMBINED DATA'!G2010,'ALL - prices'!$J$1:$DY$1,0))</f>
        <v>15.6889</v>
      </c>
      <c r="I2010" s="14">
        <f t="shared" si="147"/>
        <v>0.31917249777092899</v>
      </c>
      <c r="J2010" s="15">
        <f>INDEX(MarketCap2!$E$2:$AR$224,MATCH(A2010,MarketCap2!$B$2:$B$224,0),MATCH(G2010,MarketCap2!$E$1:$AR$1,0))</f>
        <v>2531860480</v>
      </c>
      <c r="K2010">
        <f t="shared" ref="K2010:K2073" si="149">LN(J2010)</f>
        <v>21.652220237024508</v>
      </c>
      <c r="L2010">
        <f>INDEX('PB2'!$D$2:$AQ$224,MATCH(A2010,'PB2'!$B$2:$B$224,0),MATCH(G2010,'PB2'!$D$1:$AQ$1,0))</f>
        <v>0.875590980052948</v>
      </c>
      <c r="M2010" s="16">
        <f t="shared" ref="M2010:M2073" si="150">1/L2010</f>
        <v>1.1420857715317361</v>
      </c>
      <c r="N2010" s="6">
        <f>INDEX('ROA2'!$D$2:$AQ$224,MATCH(A2010,'ROA2'!$B$2:$B$224,0),MATCH(G2010,'ROA2'!$D$1:$AQ$1,0))</f>
        <v>1.9380179643630999</v>
      </c>
      <c r="O2010" s="6">
        <v>6062.0001279999997</v>
      </c>
      <c r="P2010" s="28">
        <v>0.16152526365450293</v>
      </c>
    </row>
    <row r="2011" spans="1:16" x14ac:dyDescent="0.3">
      <c r="A2011" t="s">
        <v>500</v>
      </c>
      <c r="B2011" t="e">
        <f>VLOOKUP(A2011,Sheet3!L:L,1,FALSE)</f>
        <v>#N/A</v>
      </c>
      <c r="C2011" t="str">
        <f>VLOOKUP(A2011,'ALL - prices'!B:C,2,FALSE)</f>
        <v>Capital Power Corp</v>
      </c>
      <c r="D2011" t="str">
        <f>VLOOKUP(A2011,'ALL - prices'!B:I,8,FALSE)</f>
        <v>Utilities</v>
      </c>
      <c r="E2011">
        <v>2017</v>
      </c>
      <c r="F2011" t="s">
        <v>680</v>
      </c>
      <c r="G2011" t="str">
        <f t="shared" si="148"/>
        <v>2017-Q2</v>
      </c>
      <c r="H2011" s="4">
        <f>INDEX('ALL - prices'!$J$3:$DY$219,MATCH('COMBINED DATA'!A2011,'ALL - prices'!$B$3:$B$219,0),MATCH('COMBINED DATA'!G2011,'ALL - prices'!$J$1:$DY$1,0))</f>
        <v>14.874599999999999</v>
      </c>
      <c r="I2011" s="14">
        <f t="shared" si="147"/>
        <v>0.5262495130639071</v>
      </c>
      <c r="J2011" s="15">
        <f>INDEX(MarketCap2!$E$2:$AR$224,MATCH(A2011,MarketCap2!$B$2:$B$224,0),MATCH(G2011,MarketCap2!$E$1:$AR$1,0))</f>
        <v>2553193216</v>
      </c>
      <c r="K2011">
        <f t="shared" si="149"/>
        <v>21.660610654284838</v>
      </c>
      <c r="L2011">
        <f>INDEX('PB2'!$D$2:$AQ$224,MATCH(A2011,'PB2'!$B$2:$B$224,0),MATCH(G2011,'PB2'!$D$1:$AQ$1,0))</f>
        <v>0.83903801441192605</v>
      </c>
      <c r="M2011" s="16">
        <f t="shared" si="150"/>
        <v>1.1918411118724945</v>
      </c>
      <c r="N2011" s="6">
        <f>INDEX('ROA2'!$D$2:$AQ$224,MATCH(A2011,'ROA2'!$B$2:$B$224,0),MATCH(G2011,'ROA2'!$D$1:$AQ$1,0))</f>
        <v>2.9445469379425</v>
      </c>
      <c r="O2011" s="6">
        <v>6114.9998079999996</v>
      </c>
      <c r="P2011" s="28">
        <v>8.7429361400369644E-3</v>
      </c>
    </row>
    <row r="2012" spans="1:16" x14ac:dyDescent="0.3">
      <c r="A2012" t="s">
        <v>500</v>
      </c>
      <c r="B2012" t="e">
        <f>VLOOKUP(A2012,Sheet3!L:L,1,FALSE)</f>
        <v>#N/A</v>
      </c>
      <c r="C2012" t="str">
        <f>VLOOKUP(A2012,'ALL - prices'!B:C,2,FALSE)</f>
        <v>Capital Power Corp</v>
      </c>
      <c r="D2012" t="str">
        <f>VLOOKUP(A2012,'ALL - prices'!B:I,8,FALSE)</f>
        <v>Utilities</v>
      </c>
      <c r="E2012">
        <v>2017</v>
      </c>
      <c r="F2012" t="s">
        <v>681</v>
      </c>
      <c r="G2012" t="str">
        <f t="shared" si="148"/>
        <v>2017-Q3</v>
      </c>
      <c r="H2012" s="4">
        <f>INDEX('ALL - prices'!$J$3:$DY$219,MATCH('COMBINED DATA'!A2012,'ALL - prices'!$B$3:$B$219,0),MATCH('COMBINED DATA'!G2012,'ALL - prices'!$J$1:$DY$1,0))</f>
        <v>15.3415</v>
      </c>
      <c r="I2012" s="14">
        <f t="shared" si="147"/>
        <v>1.6075252934764865</v>
      </c>
      <c r="J2012" s="15">
        <f>INDEX(MarketCap2!$E$2:$AR$224,MATCH(A2012,MarketCap2!$B$2:$B$224,0),MATCH(G2012,MarketCap2!$E$1:$AR$1,0))</f>
        <v>2590947328</v>
      </c>
      <c r="K2012">
        <f t="shared" si="149"/>
        <v>21.675289409489181</v>
      </c>
      <c r="L2012">
        <f>INDEX('PB2'!$D$2:$AQ$224,MATCH(A2012,'PB2'!$B$2:$B$224,0),MATCH(G2012,'PB2'!$D$1:$AQ$1,0))</f>
        <v>0.83444201946258501</v>
      </c>
      <c r="M2012" s="16">
        <f t="shared" si="150"/>
        <v>1.1984056131833356</v>
      </c>
      <c r="N2012" s="6">
        <f>INDEX('ROA2'!$D$2:$AQ$224,MATCH(A2012,'ROA2'!$B$2:$B$224,0),MATCH(G2012,'ROA2'!$D$1:$AQ$1,0))</f>
        <v>4.0852580070495597</v>
      </c>
      <c r="O2012" s="6">
        <v>7170.9998079999996</v>
      </c>
      <c r="P2012" s="28">
        <v>0.17269011171815232</v>
      </c>
    </row>
    <row r="2013" spans="1:16" x14ac:dyDescent="0.3">
      <c r="A2013" t="s">
        <v>500</v>
      </c>
      <c r="B2013" t="e">
        <f>VLOOKUP(A2013,Sheet3!L:L,1,FALSE)</f>
        <v>#N/A</v>
      </c>
      <c r="C2013" t="str">
        <f>VLOOKUP(A2013,'ALL - prices'!B:C,2,FALSE)</f>
        <v>Capital Power Corp</v>
      </c>
      <c r="D2013" t="str">
        <f>VLOOKUP(A2013,'ALL - prices'!B:I,8,FALSE)</f>
        <v>Utilities</v>
      </c>
      <c r="E2013">
        <v>2017</v>
      </c>
      <c r="F2013" t="s">
        <v>682</v>
      </c>
      <c r="G2013" t="str">
        <f t="shared" si="148"/>
        <v>2017-Q4</v>
      </c>
      <c r="H2013" s="4">
        <f>INDEX('ALL - prices'!$J$3:$DY$219,MATCH('COMBINED DATA'!A2013,'ALL - prices'!$B$3:$B$219,0),MATCH('COMBINED DATA'!G2013,'ALL - prices'!$J$1:$DY$1,0))</f>
        <v>15.4909</v>
      </c>
      <c r="I2013" s="14">
        <f t="shared" si="147"/>
        <v>1.4930994563881756</v>
      </c>
      <c r="J2013" s="15">
        <f>INDEX(MarketCap2!$E$2:$AR$224,MATCH(A2013,MarketCap2!$B$2:$B$224,0),MATCH(G2013,MarketCap2!$E$1:$AR$1,0))</f>
        <v>2575808256</v>
      </c>
      <c r="K2013">
        <f t="shared" si="149"/>
        <v>21.669429207635503</v>
      </c>
      <c r="L2013">
        <f>INDEX('PB2'!$D$2:$AQ$224,MATCH(A2013,'PB2'!$B$2:$B$224,0),MATCH(G2013,'PB2'!$D$1:$AQ$1,0))</f>
        <v>1.1575219631195099</v>
      </c>
      <c r="M2013" s="16">
        <f t="shared" si="150"/>
        <v>0.86391449308228252</v>
      </c>
      <c r="N2013" s="6">
        <f>INDEX('ROA2'!$D$2:$AQ$224,MATCH(A2013,'ROA2'!$B$2:$B$224,0),MATCH(G2013,'ROA2'!$D$1:$AQ$1,0))</f>
        <v>2.99440598487854</v>
      </c>
      <c r="O2013" s="6">
        <v>6936.9999360000002</v>
      </c>
      <c r="P2013" s="28">
        <v>-3.2631415181317965E-2</v>
      </c>
    </row>
    <row r="2014" spans="1:16" x14ac:dyDescent="0.3">
      <c r="A2014" t="s">
        <v>500</v>
      </c>
      <c r="B2014" t="e">
        <f>VLOOKUP(A2014,Sheet3!L:L,1,FALSE)</f>
        <v>#N/A</v>
      </c>
      <c r="C2014" t="str">
        <f>VLOOKUP(A2014,'ALL - prices'!B:C,2,FALSE)</f>
        <v>Capital Power Corp</v>
      </c>
      <c r="D2014" t="str">
        <f>VLOOKUP(A2014,'ALL - prices'!B:I,8,FALSE)</f>
        <v>Utilities</v>
      </c>
      <c r="E2014">
        <v>2018</v>
      </c>
      <c r="F2014" t="s">
        <v>679</v>
      </c>
      <c r="G2014" t="str">
        <f t="shared" si="148"/>
        <v>2018-Q1</v>
      </c>
      <c r="H2014" s="4">
        <f>INDEX('ALL - prices'!$J$3:$DY$219,MATCH('COMBINED DATA'!A2014,'ALL - prices'!$B$3:$B$219,0),MATCH('COMBINED DATA'!G2014,'ALL - prices'!$J$1:$DY$1,0))</f>
        <v>15.598800000000001</v>
      </c>
      <c r="I2014" s="14">
        <f t="shared" si="147"/>
        <v>2.0827958091229211</v>
      </c>
      <c r="J2014" s="15">
        <f>INDEX(MarketCap2!$E$2:$AR$224,MATCH(A2014,MarketCap2!$B$2:$B$224,0),MATCH(G2014,MarketCap2!$E$1:$AR$1,0))</f>
        <v>2528573696</v>
      </c>
      <c r="K2014">
        <f t="shared" si="149"/>
        <v>21.650921224193642</v>
      </c>
      <c r="L2014">
        <f>INDEX('PB2'!$D$2:$AQ$224,MATCH(A2014,'PB2'!$B$2:$B$224,0),MATCH(G2014,'PB2'!$D$1:$AQ$1,0))</f>
        <v>0.858626008033752</v>
      </c>
      <c r="M2014" s="16">
        <f t="shared" si="150"/>
        <v>1.1646514205759892</v>
      </c>
      <c r="N2014" s="6">
        <f>INDEX('ROA2'!$D$2:$AQ$224,MATCH(A2014,'ROA2'!$B$2:$B$224,0),MATCH(G2014,'ROA2'!$D$1:$AQ$1,0))</f>
        <v>2.2222220897674601</v>
      </c>
      <c r="O2014" s="6">
        <v>6897.9998720000003</v>
      </c>
      <c r="P2014" s="28">
        <v>-5.6220360905016786E-3</v>
      </c>
    </row>
    <row r="2015" spans="1:16" x14ac:dyDescent="0.3">
      <c r="A2015" t="s">
        <v>500</v>
      </c>
      <c r="B2015" t="e">
        <f>VLOOKUP(A2015,Sheet3!L:L,1,FALSE)</f>
        <v>#N/A</v>
      </c>
      <c r="C2015" t="str">
        <f>VLOOKUP(A2015,'ALL - prices'!B:C,2,FALSE)</f>
        <v>Capital Power Corp</v>
      </c>
      <c r="D2015" t="str">
        <f>VLOOKUP(A2015,'ALL - prices'!B:I,8,FALSE)</f>
        <v>Utilities</v>
      </c>
      <c r="E2015">
        <v>2018</v>
      </c>
      <c r="F2015" t="s">
        <v>680</v>
      </c>
      <c r="G2015" t="str">
        <f t="shared" si="148"/>
        <v>2018-Q2</v>
      </c>
      <c r="H2015" s="4">
        <f>INDEX('ALL - prices'!$J$3:$DY$219,MATCH('COMBINED DATA'!A2015,'ALL - prices'!$B$3:$B$219,0),MATCH('COMBINED DATA'!G2015,'ALL - prices'!$J$1:$DY$1,0))</f>
        <v>16.508199999999999</v>
      </c>
      <c r="I2015" s="14">
        <f t="shared" si="147"/>
        <v>1.653714552908089</v>
      </c>
      <c r="J2015" s="15">
        <f>INDEX(MarketCap2!$E$2:$AR$224,MATCH(A2015,MarketCap2!$B$2:$B$224,0),MATCH(G2015,MarketCap2!$E$1:$AR$1,0))</f>
        <v>2598353152</v>
      </c>
      <c r="K2015">
        <f t="shared" si="149"/>
        <v>21.678143678212447</v>
      </c>
      <c r="L2015">
        <f>INDEX('PB2'!$D$2:$AQ$224,MATCH(A2015,'PB2'!$B$2:$B$224,0),MATCH(G2015,'PB2'!$D$1:$AQ$1,0))</f>
        <v>0.88020098209381104</v>
      </c>
      <c r="M2015" s="16">
        <f t="shared" si="150"/>
        <v>1.1361041629619779</v>
      </c>
      <c r="N2015" s="6">
        <f>INDEX('ROA2'!$D$2:$AQ$224,MATCH(A2015,'ROA2'!$B$2:$B$224,0),MATCH(G2015,'ROA2'!$D$1:$AQ$1,0))</f>
        <v>2.08945989608765</v>
      </c>
      <c r="O2015" s="6">
        <v>6807.0000639999998</v>
      </c>
      <c r="P2015" s="28">
        <v>-1.3192202042418432E-2</v>
      </c>
    </row>
    <row r="2016" spans="1:16" x14ac:dyDescent="0.3">
      <c r="A2016" t="s">
        <v>500</v>
      </c>
      <c r="B2016" t="e">
        <f>VLOOKUP(A2016,Sheet3!L:L,1,FALSE)</f>
        <v>#N/A</v>
      </c>
      <c r="C2016" t="str">
        <f>VLOOKUP(A2016,'ALL - prices'!B:C,2,FALSE)</f>
        <v>Capital Power Corp</v>
      </c>
      <c r="D2016" t="str">
        <f>VLOOKUP(A2016,'ALL - prices'!B:I,8,FALSE)</f>
        <v>Utilities</v>
      </c>
      <c r="E2016">
        <v>2018</v>
      </c>
      <c r="F2016" t="s">
        <v>681</v>
      </c>
      <c r="G2016" t="str">
        <f t="shared" si="148"/>
        <v>2018-Q3</v>
      </c>
      <c r="H2016" s="4">
        <f>INDEX('ALL - prices'!$J$3:$DY$219,MATCH('COMBINED DATA'!A2016,'ALL - prices'!$B$3:$B$219,0),MATCH('COMBINED DATA'!G2016,'ALL - prices'!$J$1:$DY$1,0))</f>
        <v>18.948799999999999</v>
      </c>
      <c r="I2016" s="14">
        <f t="shared" si="147"/>
        <v>1.7259732276312971</v>
      </c>
      <c r="J2016" s="15">
        <f>INDEX(MarketCap2!$E$2:$AR$224,MATCH(A2016,MarketCap2!$B$2:$B$224,0),MATCH(G2016,MarketCap2!$E$1:$AR$1,0))</f>
        <v>2919626496</v>
      </c>
      <c r="K2016">
        <f t="shared" si="149"/>
        <v>21.794721532716355</v>
      </c>
      <c r="L2016">
        <f>INDEX('PB2'!$D$2:$AQ$224,MATCH(A2016,'PB2'!$B$2:$B$224,0),MATCH(G2016,'PB2'!$D$1:$AQ$1,0))</f>
        <v>0.991652011871338</v>
      </c>
      <c r="M2016" s="16">
        <f t="shared" si="150"/>
        <v>1.0084182636940437</v>
      </c>
      <c r="N2016" s="6">
        <f>INDEX('ROA2'!$D$2:$AQ$224,MATCH(A2016,'ROA2'!$B$2:$B$224,0),MATCH(G2016,'ROA2'!$D$1:$AQ$1,0))</f>
        <v>1.34343302249908</v>
      </c>
      <c r="O2016" s="6">
        <v>6823.0000639999998</v>
      </c>
      <c r="P2016" s="28">
        <v>2.3505214998628802E-3</v>
      </c>
    </row>
    <row r="2017" spans="1:16" x14ac:dyDescent="0.3">
      <c r="A2017" t="s">
        <v>500</v>
      </c>
      <c r="B2017" t="e">
        <f>VLOOKUP(A2017,Sheet3!L:L,1,FALSE)</f>
        <v>#N/A</v>
      </c>
      <c r="C2017" t="str">
        <f>VLOOKUP(A2017,'ALL - prices'!B:C,2,FALSE)</f>
        <v>Capital Power Corp</v>
      </c>
      <c r="D2017" t="str">
        <f>VLOOKUP(A2017,'ALL - prices'!B:I,8,FALSE)</f>
        <v>Utilities</v>
      </c>
      <c r="E2017">
        <v>2018</v>
      </c>
      <c r="F2017" t="s">
        <v>682</v>
      </c>
      <c r="G2017" t="str">
        <f t="shared" si="148"/>
        <v>2018-Q4</v>
      </c>
      <c r="H2017" s="4">
        <f>INDEX('ALL - prices'!$J$3:$DY$219,MATCH('COMBINED DATA'!A2017,'ALL - prices'!$B$3:$B$219,0),MATCH('COMBINED DATA'!G2017,'ALL - prices'!$J$1:$DY$1,0))</f>
        <v>17.975000000000001</v>
      </c>
      <c r="I2017" s="14">
        <f t="shared" si="147"/>
        <v>1.6611234240717936</v>
      </c>
      <c r="J2017" s="15">
        <f>INDEX(MarketCap2!$E$2:$AR$224,MATCH(A2017,MarketCap2!$B$2:$B$224,0),MATCH(G2017,MarketCap2!$E$1:$AR$1,0))</f>
        <v>2709143296</v>
      </c>
      <c r="K2017">
        <f t="shared" si="149"/>
        <v>21.719898294922096</v>
      </c>
      <c r="L2017">
        <f>INDEX('PB2'!$D$2:$AQ$224,MATCH(A2017,'PB2'!$B$2:$B$224,0),MATCH(G2017,'PB2'!$D$1:$AQ$1,0))</f>
        <v>1.22959303855896</v>
      </c>
      <c r="M2017" s="16">
        <f t="shared" si="150"/>
        <v>0.81327721338758152</v>
      </c>
      <c r="N2017" s="6">
        <f>INDEX('ROA2'!$D$2:$AQ$224,MATCH(A2017,'ROA2'!$B$2:$B$224,0),MATCH(G2017,'ROA2'!$D$1:$AQ$1,0))</f>
        <v>1.6919740438461299</v>
      </c>
      <c r="O2017" s="6">
        <v>6893.0001920000004</v>
      </c>
      <c r="P2017" s="28">
        <v>1.0259435342722662E-2</v>
      </c>
    </row>
    <row r="2018" spans="1:16" x14ac:dyDescent="0.3">
      <c r="A2018" t="s">
        <v>500</v>
      </c>
      <c r="B2018" t="e">
        <f>VLOOKUP(A2018,Sheet3!L:L,1,FALSE)</f>
        <v>#N/A</v>
      </c>
      <c r="C2018" t="str">
        <f>VLOOKUP(A2018,'ALL - prices'!B:C,2,FALSE)</f>
        <v>Capital Power Corp</v>
      </c>
      <c r="D2018" t="str">
        <f>VLOOKUP(A2018,'ALL - prices'!B:I,8,FALSE)</f>
        <v>Utilities</v>
      </c>
      <c r="E2018">
        <v>2019</v>
      </c>
      <c r="F2018" t="s">
        <v>679</v>
      </c>
      <c r="G2018" t="str">
        <f t="shared" si="148"/>
        <v>2019-Q1</v>
      </c>
      <c r="H2018" s="4">
        <f>INDEX('ALL - prices'!$J$3:$DY$219,MATCH('COMBINED DATA'!A2018,'ALL - prices'!$B$3:$B$219,0),MATCH('COMBINED DATA'!G2018,'ALL - prices'!$J$1:$DY$1,0))</f>
        <v>21.461300000000001</v>
      </c>
      <c r="I2018" s="14">
        <f t="shared" si="147"/>
        <v>2.0550800316938194</v>
      </c>
      <c r="J2018" s="15">
        <f>INDEX(MarketCap2!$E$2:$AR$224,MATCH(A2018,MarketCap2!$B$2:$B$224,0),MATCH(G2018,MarketCap2!$E$1:$AR$1,0))</f>
        <v>3188310272</v>
      </c>
      <c r="K2018">
        <f t="shared" si="149"/>
        <v>21.882756918107244</v>
      </c>
      <c r="L2018">
        <f>INDEX('PB2'!$D$2:$AQ$224,MATCH(A2018,'PB2'!$B$2:$B$224,0),MATCH(G2018,'PB2'!$D$1:$AQ$1,0))</f>
        <v>1.07026195526123</v>
      </c>
      <c r="M2018" s="16">
        <f t="shared" si="150"/>
        <v>0.93435069338320964</v>
      </c>
      <c r="N2018" s="6">
        <f>INDEX('ROA2'!$D$2:$AQ$224,MATCH(A2018,'ROA2'!$B$2:$B$224,0),MATCH(G2018,'ROA2'!$D$1:$AQ$1,0))</f>
        <v>3.6082119941711399</v>
      </c>
      <c r="O2018" s="6">
        <v>7568.9999360000002</v>
      </c>
      <c r="P2018" s="28">
        <v>9.8070466439934736E-2</v>
      </c>
    </row>
    <row r="2019" spans="1:16" x14ac:dyDescent="0.3">
      <c r="A2019" t="s">
        <v>500</v>
      </c>
      <c r="B2019" t="e">
        <f>VLOOKUP(A2019,Sheet3!L:L,1,FALSE)</f>
        <v>#N/A</v>
      </c>
      <c r="C2019" t="str">
        <f>VLOOKUP(A2019,'ALL - prices'!B:C,2,FALSE)</f>
        <v>Capital Power Corp</v>
      </c>
      <c r="D2019" t="str">
        <f>VLOOKUP(A2019,'ALL - prices'!B:I,8,FALSE)</f>
        <v>Utilities</v>
      </c>
      <c r="E2019">
        <v>2019</v>
      </c>
      <c r="F2019" t="s">
        <v>680</v>
      </c>
      <c r="G2019" t="str">
        <f t="shared" si="148"/>
        <v>2019-Q2</v>
      </c>
      <c r="H2019" s="4">
        <f>INDEX('ALL - prices'!$J$3:$DY$219,MATCH('COMBINED DATA'!A2019,'ALL - prices'!$B$3:$B$219,0),MATCH('COMBINED DATA'!G2019,'ALL - prices'!$J$1:$DY$1,0))</f>
        <v>20.9816</v>
      </c>
      <c r="I2019" s="14">
        <f t="shared" si="147"/>
        <v>2.0795470538477048</v>
      </c>
      <c r="J2019" s="15">
        <f>INDEX(MarketCap2!$E$2:$AR$224,MATCH(A2019,MarketCap2!$B$2:$B$224,0),MATCH(G2019,MarketCap2!$E$1:$AR$1,0))</f>
        <v>3378391040</v>
      </c>
      <c r="K2019">
        <f t="shared" si="149"/>
        <v>21.940665409437464</v>
      </c>
      <c r="L2019">
        <f>INDEX('PB2'!$D$2:$AQ$224,MATCH(A2019,'PB2'!$B$2:$B$224,0),MATCH(G2019,'PB2'!$D$1:$AQ$1,0))</f>
        <v>1.0342470407486</v>
      </c>
      <c r="M2019" s="16">
        <f t="shared" si="150"/>
        <v>0.96688698212391155</v>
      </c>
      <c r="N2019" s="6">
        <f>INDEX('ROA2'!$D$2:$AQ$224,MATCH(A2019,'ROA2'!$B$2:$B$224,0),MATCH(G2019,'ROA2'!$D$1:$AQ$1,0))</f>
        <v>3.9798879623413099</v>
      </c>
      <c r="O2019" s="6">
        <v>7313.9998720000003</v>
      </c>
      <c r="P2019" s="28">
        <v>-3.3690060266371211E-2</v>
      </c>
    </row>
    <row r="2020" spans="1:16" x14ac:dyDescent="0.3">
      <c r="A2020" t="s">
        <v>500</v>
      </c>
      <c r="B2020" t="e">
        <f>VLOOKUP(A2020,Sheet3!L:L,1,FALSE)</f>
        <v>#N/A</v>
      </c>
      <c r="C2020" t="str">
        <f>VLOOKUP(A2020,'ALL - prices'!B:C,2,FALSE)</f>
        <v>Capital Power Corp</v>
      </c>
      <c r="D2020" t="str">
        <f>VLOOKUP(A2020,'ALL - prices'!B:I,8,FALSE)</f>
        <v>Utilities</v>
      </c>
      <c r="E2020">
        <v>2019</v>
      </c>
      <c r="F2020" t="s">
        <v>681</v>
      </c>
      <c r="G2020" t="str">
        <f t="shared" si="148"/>
        <v>2019-Q3</v>
      </c>
      <c r="H2020" s="4">
        <f>INDEX('ALL - prices'!$J$3:$DY$219,MATCH('COMBINED DATA'!A2020,'ALL - prices'!$B$3:$B$219,0),MATCH('COMBINED DATA'!G2020,'ALL - prices'!$J$1:$DY$1,0))</f>
        <v>21.686599999999999</v>
      </c>
      <c r="I2020" s="14">
        <f t="shared" si="147"/>
        <v>2.0925719700884851</v>
      </c>
      <c r="J2020" s="15">
        <f>INDEX(MarketCap2!$E$2:$AR$224,MATCH(A2020,MarketCap2!$B$2:$B$224,0),MATCH(G2020,MarketCap2!$E$1:$AR$1,0))</f>
        <v>3432034816</v>
      </c>
      <c r="K2020">
        <f t="shared" si="149"/>
        <v>21.956419163042817</v>
      </c>
      <c r="L2020">
        <f>INDEX('PB2'!$D$2:$AQ$224,MATCH(A2020,'PB2'!$B$2:$B$224,0),MATCH(G2020,'PB2'!$D$1:$AQ$1,0))</f>
        <v>1.16182601451874</v>
      </c>
      <c r="M2020" s="16">
        <f t="shared" si="150"/>
        <v>0.86071407207578088</v>
      </c>
      <c r="N2020" s="6">
        <f>INDEX('ROA2'!$D$2:$AQ$224,MATCH(A2020,'ROA2'!$B$2:$B$224,0),MATCH(G2020,'ROA2'!$D$1:$AQ$1,0))</f>
        <v>4.08318996429443</v>
      </c>
      <c r="O2020" s="6">
        <v>8899.9997440000006</v>
      </c>
      <c r="P2020" s="28">
        <v>0.21684439427892846</v>
      </c>
    </row>
    <row r="2021" spans="1:16" x14ac:dyDescent="0.3">
      <c r="A2021" t="s">
        <v>500</v>
      </c>
      <c r="B2021" t="e">
        <f>VLOOKUP(A2021,Sheet3!L:L,1,FALSE)</f>
        <v>#N/A</v>
      </c>
      <c r="C2021" t="str">
        <f>VLOOKUP(A2021,'ALL - prices'!B:C,2,FALSE)</f>
        <v>Capital Power Corp</v>
      </c>
      <c r="D2021" t="str">
        <f>VLOOKUP(A2021,'ALL - prices'!B:I,8,FALSE)</f>
        <v>Utilities</v>
      </c>
      <c r="E2021">
        <v>2019</v>
      </c>
      <c r="F2021" t="s">
        <v>682</v>
      </c>
      <c r="G2021" t="str">
        <f t="shared" si="148"/>
        <v>2019-Q4</v>
      </c>
      <c r="H2021" s="4">
        <f>INDEX('ALL - prices'!$J$3:$DY$219,MATCH('COMBINED DATA'!A2021,'ALL - prices'!$B$3:$B$219,0),MATCH('COMBINED DATA'!G2021,'ALL - prices'!$J$1:$DY$1,0))</f>
        <v>24.6463</v>
      </c>
      <c r="I2021" s="14">
        <f t="shared" si="147"/>
        <v>3.1046658503774651</v>
      </c>
      <c r="J2021" s="15">
        <f>INDEX(MarketCap2!$E$2:$AR$224,MATCH(A2021,MarketCap2!$B$2:$B$224,0),MATCH(G2021,MarketCap2!$E$1:$AR$1,0))</f>
        <v>3786929152</v>
      </c>
      <c r="K2021">
        <f t="shared" si="149"/>
        <v>22.054821277478762</v>
      </c>
      <c r="L2021">
        <f>INDEX('PB2'!$D$2:$AQ$224,MATCH(A2021,'PB2'!$B$2:$B$224,0),MATCH(G2021,'PB2'!$D$1:$AQ$1,0))</f>
        <v>1.7167600393295299</v>
      </c>
      <c r="M2021" s="16">
        <f t="shared" si="150"/>
        <v>0.58249258899953416</v>
      </c>
      <c r="N2021" s="6">
        <f>INDEX('ROA2'!$D$2:$AQ$224,MATCH(A2021,'ROA2'!$B$2:$B$224,0),MATCH(G2021,'ROA2'!$D$1:$AQ$1,0))</f>
        <v>0.99766802787780795</v>
      </c>
      <c r="O2021" s="6">
        <v>8543.0000639999998</v>
      </c>
      <c r="P2021" s="28">
        <v>-4.011232474929842E-2</v>
      </c>
    </row>
    <row r="2022" spans="1:16" x14ac:dyDescent="0.3">
      <c r="A2022" t="s">
        <v>500</v>
      </c>
      <c r="B2022" t="e">
        <f>VLOOKUP(A2022,Sheet3!L:L,1,FALSE)</f>
        <v>#N/A</v>
      </c>
      <c r="C2022" t="str">
        <f>VLOOKUP(A2022,'ALL - prices'!B:C,2,FALSE)</f>
        <v>Capital Power Corp</v>
      </c>
      <c r="D2022" t="str">
        <f>VLOOKUP(A2022,'ALL - prices'!B:I,8,FALSE)</f>
        <v>Utilities</v>
      </c>
      <c r="E2022">
        <v>2020</v>
      </c>
      <c r="F2022" t="s">
        <v>679</v>
      </c>
      <c r="G2022" t="str">
        <f t="shared" si="148"/>
        <v>2020-Q1</v>
      </c>
      <c r="H2022" s="4">
        <f>INDEX('ALL - prices'!$J$3:$DY$219,MATCH('COMBINED DATA'!A2022,'ALL - prices'!$B$3:$B$219,0),MATCH('COMBINED DATA'!G2022,'ALL - prices'!$J$1:$DY$1,0))</f>
        <v>19.828499999999998</v>
      </c>
      <c r="I2022" s="14">
        <f t="shared" si="147"/>
        <v>3.6010597999061495</v>
      </c>
      <c r="J2022" s="15">
        <f>INDEX(MarketCap2!$E$2:$AR$224,MATCH(A2022,MarketCap2!$B$2:$B$224,0),MATCH(G2022,MarketCap2!$E$1:$AR$1,0))</f>
        <v>2996437248</v>
      </c>
      <c r="K2022">
        <f t="shared" si="149"/>
        <v>21.82068983587784</v>
      </c>
      <c r="L2022">
        <f>INDEX('PB2'!$D$2:$AQ$224,MATCH(A2022,'PB2'!$B$2:$B$224,0),MATCH(G2022,'PB2'!$D$1:$AQ$1,0))</f>
        <v>0.97096997499465898</v>
      </c>
      <c r="M2022" s="16">
        <f t="shared" si="150"/>
        <v>1.0298979636373418</v>
      </c>
      <c r="N2022" s="6">
        <f>INDEX('ROA2'!$D$2:$AQ$224,MATCH(A2022,'ROA2'!$B$2:$B$224,0),MATCH(G2022,'ROA2'!$D$1:$AQ$1,0))</f>
        <v>1.5478919744491599</v>
      </c>
      <c r="O2022" s="6">
        <v>8582.0001279999997</v>
      </c>
      <c r="P2022" s="28">
        <v>4.5651485084666201E-3</v>
      </c>
    </row>
    <row r="2023" spans="1:16" x14ac:dyDescent="0.3">
      <c r="A2023" t="s">
        <v>500</v>
      </c>
      <c r="B2023" t="e">
        <f>VLOOKUP(A2023,Sheet3!L:L,1,FALSE)</f>
        <v>#N/A</v>
      </c>
      <c r="C2023" t="str">
        <f>VLOOKUP(A2023,'ALL - prices'!B:C,2,FALSE)</f>
        <v>Capital Power Corp</v>
      </c>
      <c r="D2023" t="str">
        <f>VLOOKUP(A2023,'ALL - prices'!B:I,8,FALSE)</f>
        <v>Utilities</v>
      </c>
      <c r="E2023">
        <v>2020</v>
      </c>
      <c r="F2023" t="s">
        <v>680</v>
      </c>
      <c r="G2023" t="str">
        <f t="shared" si="148"/>
        <v>2020-Q2</v>
      </c>
      <c r="H2023" s="4">
        <f>INDEX('ALL - prices'!$J$3:$DY$219,MATCH('COMBINED DATA'!A2023,'ALL - prices'!$B$3:$B$219,0),MATCH('COMBINED DATA'!G2023,'ALL - prices'!$J$1:$DY$1,0))</f>
        <v>20.807099999999998</v>
      </c>
      <c r="I2023" s="14">
        <f t="shared" si="147"/>
        <v>4.1445312376672909</v>
      </c>
      <c r="J2023" s="15">
        <f>INDEX(MarketCap2!$E$2:$AR$224,MATCH(A2023,MarketCap2!$B$2:$B$224,0),MATCH(G2023,MarketCap2!$E$1:$AR$1,0))</f>
        <v>3078039552</v>
      </c>
      <c r="K2023">
        <f t="shared" si="149"/>
        <v>21.847558722183074</v>
      </c>
      <c r="L2023">
        <f>INDEX('PB2'!$D$2:$AQ$224,MATCH(A2023,'PB2'!$B$2:$B$224,0),MATCH(G2023,'PB2'!$D$1:$AQ$1,0))</f>
        <v>1.03047895431519</v>
      </c>
      <c r="M2023" s="16">
        <f t="shared" si="150"/>
        <v>0.97042253586300076</v>
      </c>
      <c r="N2023" s="6">
        <f>INDEX('ROA2'!$D$2:$AQ$224,MATCH(A2023,'ROA2'!$B$2:$B$224,0),MATCH(G2023,'ROA2'!$D$1:$AQ$1,0))</f>
        <v>0.81819897890090898</v>
      </c>
      <c r="O2023" s="6">
        <v>8819.0003199999992</v>
      </c>
      <c r="P2023" s="28">
        <v>2.7615962300763967E-2</v>
      </c>
    </row>
    <row r="2024" spans="1:16" x14ac:dyDescent="0.3">
      <c r="A2024" t="s">
        <v>500</v>
      </c>
      <c r="B2024" t="e">
        <f>VLOOKUP(A2024,Sheet3!L:L,1,FALSE)</f>
        <v>#N/A</v>
      </c>
      <c r="C2024" t="str">
        <f>VLOOKUP(A2024,'ALL - prices'!B:C,2,FALSE)</f>
        <v>Capital Power Corp</v>
      </c>
      <c r="D2024" t="str">
        <f>VLOOKUP(A2024,'ALL - prices'!B:I,8,FALSE)</f>
        <v>Utilities</v>
      </c>
      <c r="E2024">
        <v>2020</v>
      </c>
      <c r="F2024" t="s">
        <v>681</v>
      </c>
      <c r="G2024" t="str">
        <f t="shared" si="148"/>
        <v>2020-Q3</v>
      </c>
      <c r="H2024" s="4">
        <f>INDEX('ALL - prices'!$J$3:$DY$219,MATCH('COMBINED DATA'!A2024,'ALL - prices'!$B$3:$B$219,0),MATCH('COMBINED DATA'!G2024,'ALL - prices'!$J$1:$DY$1,0))</f>
        <v>22.232700000000001</v>
      </c>
      <c r="I2024" s="14">
        <f t="shared" si="147"/>
        <v>3.3645181968101583</v>
      </c>
      <c r="J2024" s="15">
        <f>INDEX(MarketCap2!$E$2:$AR$224,MATCH(A2024,MarketCap2!$B$2:$B$224,0),MATCH(G2024,MarketCap2!$E$1:$AR$1,0))</f>
        <v>3233151744</v>
      </c>
      <c r="K2024">
        <f t="shared" si="149"/>
        <v>21.896723270561029</v>
      </c>
      <c r="L2024">
        <f>INDEX('PB2'!$D$2:$AQ$224,MATCH(A2024,'PB2'!$B$2:$B$224,0),MATCH(G2024,'PB2'!$D$1:$AQ$1,0))</f>
        <v>1.0759240388870199</v>
      </c>
      <c r="M2024" s="16">
        <f t="shared" si="150"/>
        <v>0.92943364387921024</v>
      </c>
      <c r="N2024" s="6">
        <f>INDEX('ROA2'!$D$2:$AQ$224,MATCH(A2024,'ROA2'!$B$2:$B$224,0),MATCH(G2024,'ROA2'!$D$1:$AQ$1,0))</f>
        <v>-0.21216000616550401</v>
      </c>
      <c r="O2024" s="6">
        <v>9011.0003199999992</v>
      </c>
      <c r="P2024" s="28">
        <v>2.1771175080306609E-2</v>
      </c>
    </row>
    <row r="2025" spans="1:16" x14ac:dyDescent="0.3">
      <c r="A2025" t="s">
        <v>500</v>
      </c>
      <c r="B2025" t="e">
        <f>VLOOKUP(A2025,Sheet3!L:L,1,FALSE)</f>
        <v>#N/A</v>
      </c>
      <c r="C2025" t="str">
        <f>VLOOKUP(A2025,'ALL - prices'!B:C,2,FALSE)</f>
        <v>Capital Power Corp</v>
      </c>
      <c r="D2025" t="str">
        <f>VLOOKUP(A2025,'ALL - prices'!B:I,8,FALSE)</f>
        <v>Utilities</v>
      </c>
      <c r="E2025">
        <v>2020</v>
      </c>
      <c r="F2025" t="s">
        <v>682</v>
      </c>
      <c r="G2025" t="str">
        <f t="shared" si="148"/>
        <v>2020-Q4</v>
      </c>
      <c r="H2025" s="4">
        <f>INDEX('ALL - prices'!$J$3:$DY$219,MATCH('COMBINED DATA'!A2025,'ALL - prices'!$B$3:$B$219,0),MATCH('COMBINED DATA'!G2025,'ALL - prices'!$J$1:$DY$1,0))</f>
        <v>26.8432</v>
      </c>
      <c r="I2025" s="14">
        <f t="shared" si="147"/>
        <v>2.4080803660107937</v>
      </c>
      <c r="J2025" s="15">
        <f>INDEX(MarketCap2!$E$2:$AR$224,MATCH(A2025,MarketCap2!$B$2:$B$224,0),MATCH(G2025,MarketCap2!$E$1:$AR$1,0))</f>
        <v>3871744768</v>
      </c>
      <c r="K2025">
        <f t="shared" si="149"/>
        <v>22.076971086832724</v>
      </c>
      <c r="L2025">
        <f>INDEX('PB2'!$D$2:$AQ$224,MATCH(A2025,'PB2'!$B$2:$B$224,0),MATCH(G2025,'PB2'!$D$1:$AQ$1,0))</f>
        <v>1.9076579809188801</v>
      </c>
      <c r="M2025" s="16">
        <f t="shared" si="150"/>
        <v>0.52420298082904793</v>
      </c>
      <c r="N2025" s="6">
        <f>INDEX('ROA2'!$D$2:$AQ$224,MATCH(A2025,'ROA2'!$B$2:$B$224,0),MATCH(G2025,'ROA2'!$D$1:$AQ$1,0))</f>
        <v>3.61072897911072</v>
      </c>
      <c r="O2025" s="6">
        <v>8904.9999360000002</v>
      </c>
      <c r="P2025" s="28">
        <v>-1.1763442485373149E-2</v>
      </c>
    </row>
    <row r="2026" spans="1:16" x14ac:dyDescent="0.3">
      <c r="A2026" t="s">
        <v>500</v>
      </c>
      <c r="B2026" t="e">
        <f>VLOOKUP(A2026,Sheet3!L:L,1,FALSE)</f>
        <v>#N/A</v>
      </c>
      <c r="C2026" t="str">
        <f>VLOOKUP(A2026,'ALL - prices'!B:C,2,FALSE)</f>
        <v>Capital Power Corp</v>
      </c>
      <c r="D2026" t="str">
        <f>VLOOKUP(A2026,'ALL - prices'!B:I,8,FALSE)</f>
        <v>Utilities</v>
      </c>
      <c r="E2026">
        <v>2021</v>
      </c>
      <c r="F2026" t="s">
        <v>679</v>
      </c>
      <c r="G2026" t="str">
        <f t="shared" si="148"/>
        <v>2021-Q1</v>
      </c>
      <c r="H2026" s="4">
        <f>INDEX('ALL - prices'!$J$3:$DY$219,MATCH('COMBINED DATA'!A2026,'ALL - prices'!$B$3:$B$219,0),MATCH('COMBINED DATA'!G2026,'ALL - prices'!$J$1:$DY$1,0))</f>
        <v>28.326899999999998</v>
      </c>
      <c r="I2026" s="14">
        <f t="shared" si="147"/>
        <v>0.99646512691948597</v>
      </c>
      <c r="J2026" s="15">
        <f>INDEX(MarketCap2!$E$2:$AR$224,MATCH(A2026,MarketCap2!$B$2:$B$224,0),MATCH(G2026,MarketCap2!$E$1:$AR$1,0))</f>
        <v>4076254976</v>
      </c>
      <c r="K2026">
        <f t="shared" si="149"/>
        <v>22.128444505796896</v>
      </c>
      <c r="L2026">
        <f>INDEX('PB2'!$D$2:$AQ$224,MATCH(A2026,'PB2'!$B$2:$B$224,0),MATCH(G2026,'PB2'!$D$1:$AQ$1,0))</f>
        <v>1.3087860345840401</v>
      </c>
      <c r="M2026" s="16">
        <f t="shared" si="150"/>
        <v>0.7640668326032537</v>
      </c>
      <c r="N2026" s="6">
        <f>INDEX('ROA2'!$D$2:$AQ$224,MATCH(A2026,'ROA2'!$B$2:$B$224,0),MATCH(G2026,'ROA2'!$D$1:$AQ$1,0))</f>
        <v>1.5549080371856701</v>
      </c>
      <c r="O2026" s="6">
        <v>8910.9995519999993</v>
      </c>
      <c r="P2026" s="28">
        <v>6.7373565896891997E-4</v>
      </c>
    </row>
    <row r="2027" spans="1:16" x14ac:dyDescent="0.3">
      <c r="A2027" t="s">
        <v>500</v>
      </c>
      <c r="B2027" t="e">
        <f>VLOOKUP(A2027,Sheet3!L:L,1,FALSE)</f>
        <v>#N/A</v>
      </c>
      <c r="C2027" t="str">
        <f>VLOOKUP(A2027,'ALL - prices'!B:C,2,FALSE)</f>
        <v>Capital Power Corp</v>
      </c>
      <c r="D2027" t="str">
        <f>VLOOKUP(A2027,'ALL - prices'!B:I,8,FALSE)</f>
        <v>Utilities</v>
      </c>
      <c r="E2027">
        <v>2021</v>
      </c>
      <c r="F2027" t="s">
        <v>680</v>
      </c>
      <c r="G2027" t="str">
        <f t="shared" si="148"/>
        <v>2021-Q2</v>
      </c>
      <c r="H2027" s="4">
        <f>INDEX('ALL - prices'!$J$3:$DY$219,MATCH('COMBINED DATA'!A2027,'ALL - prices'!$B$3:$B$219,0),MATCH('COMBINED DATA'!G2027,'ALL - prices'!$J$1:$DY$1,0))</f>
        <v>32.264400000000002</v>
      </c>
      <c r="I2027" s="14">
        <f t="shared" si="147"/>
        <v>2.2945801320720962</v>
      </c>
      <c r="J2027" s="15">
        <f>INDEX(MarketCap2!$E$2:$AR$224,MATCH(A2027,MarketCap2!$B$2:$B$224,0),MATCH(G2027,MarketCap2!$E$1:$AR$1,0))</f>
        <v>4913926656</v>
      </c>
      <c r="K2027">
        <f t="shared" si="149"/>
        <v>22.315339185415088</v>
      </c>
      <c r="L2027">
        <f>INDEX('PB2'!$D$2:$AQ$224,MATCH(A2027,'PB2'!$B$2:$B$224,0),MATCH(G2027,'PB2'!$D$1:$AQ$1,0))</f>
        <v>1.55246698856354</v>
      </c>
      <c r="M2027" s="16">
        <f t="shared" si="150"/>
        <v>0.64413607977923937</v>
      </c>
      <c r="N2027" s="6">
        <f>INDEX('ROA2'!$D$2:$AQ$224,MATCH(A2027,'ROA2'!$B$2:$B$224,0),MATCH(G2027,'ROA2'!$D$1:$AQ$1,0))</f>
        <v>2.69104099273682</v>
      </c>
      <c r="O2027" s="6">
        <v>8794.9998080000005</v>
      </c>
      <c r="P2027" s="28">
        <v>-1.3017590599470254E-2</v>
      </c>
    </row>
    <row r="2028" spans="1:16" x14ac:dyDescent="0.3">
      <c r="A2028" t="s">
        <v>500</v>
      </c>
      <c r="B2028" t="e">
        <f>VLOOKUP(A2028,Sheet3!L:L,1,FALSE)</f>
        <v>#N/A</v>
      </c>
      <c r="C2028" t="str">
        <f>VLOOKUP(A2028,'ALL - prices'!B:C,2,FALSE)</f>
        <v>Capital Power Corp</v>
      </c>
      <c r="D2028" t="str">
        <f>VLOOKUP(A2028,'ALL - prices'!B:I,8,FALSE)</f>
        <v>Utilities</v>
      </c>
      <c r="E2028">
        <v>2021</v>
      </c>
      <c r="F2028" t="s">
        <v>681</v>
      </c>
      <c r="G2028" t="str">
        <f t="shared" si="148"/>
        <v>2021-Q3</v>
      </c>
      <c r="H2028" s="4">
        <f>INDEX('ALL - prices'!$J$3:$DY$219,MATCH('COMBINED DATA'!A2028,'ALL - prices'!$B$3:$B$219,0),MATCH('COMBINED DATA'!G2028,'ALL - prices'!$J$1:$DY$1,0))</f>
        <v>34.079300000000003</v>
      </c>
      <c r="I2028" s="14">
        <f t="shared" si="147"/>
        <v>3.45295465652244</v>
      </c>
      <c r="J2028" s="15">
        <f>INDEX(MarketCap2!$E$2:$AR$224,MATCH(A2028,MarketCap2!$B$2:$B$224,0),MATCH(G2028,MarketCap2!$E$1:$AR$1,0))</f>
        <v>5127976960</v>
      </c>
      <c r="K2028">
        <f t="shared" si="149"/>
        <v>22.357977063574968</v>
      </c>
      <c r="L2028">
        <f>INDEX('PB2'!$D$2:$AQ$224,MATCH(A2028,'PB2'!$B$2:$B$224,0),MATCH(G2028,'PB2'!$D$1:$AQ$1,0))</f>
        <v>1.6227769851684599</v>
      </c>
      <c r="M2028" s="16">
        <f t="shared" si="150"/>
        <v>0.61622762039368606</v>
      </c>
      <c r="N2028" s="6">
        <f>INDEX('ROA2'!$D$2:$AQ$224,MATCH(A2028,'ROA2'!$B$2:$B$224,0),MATCH(G2028,'ROA2'!$D$1:$AQ$1,0))</f>
        <v>2.6562230587005602</v>
      </c>
      <c r="O2028" s="6">
        <v>8608</v>
      </c>
      <c r="P2028" s="28">
        <v>-2.1262059361263887E-2</v>
      </c>
    </row>
    <row r="2029" spans="1:16" x14ac:dyDescent="0.3">
      <c r="A2029" t="s">
        <v>500</v>
      </c>
      <c r="B2029" t="e">
        <f>VLOOKUP(A2029,Sheet3!L:L,1,FALSE)</f>
        <v>#N/A</v>
      </c>
      <c r="C2029" t="str">
        <f>VLOOKUP(A2029,'ALL - prices'!B:C,2,FALSE)</f>
        <v>Capital Power Corp</v>
      </c>
      <c r="D2029" t="str">
        <f>VLOOKUP(A2029,'ALL - prices'!B:I,8,FALSE)</f>
        <v>Utilities</v>
      </c>
      <c r="E2029">
        <v>2021</v>
      </c>
      <c r="F2029" t="s">
        <v>682</v>
      </c>
      <c r="G2029" t="str">
        <f t="shared" si="148"/>
        <v>2021-Q4</v>
      </c>
      <c r="H2029" s="4">
        <f>INDEX('ALL - prices'!$J$3:$DY$219,MATCH('COMBINED DATA'!A2029,'ALL - prices'!$B$3:$B$219,0),MATCH('COMBINED DATA'!G2029,'ALL - prices'!$J$1:$DY$1,0))</f>
        <v>31.923100000000002</v>
      </c>
      <c r="I2029" s="14">
        <f t="shared" si="147"/>
        <v>2.830549738566698</v>
      </c>
      <c r="J2029" s="15">
        <f>INDEX(MarketCap2!$E$2:$AR$224,MATCH(A2029,MarketCap2!$B$2:$B$224,0),MATCH(G2029,MarketCap2!$E$1:$AR$1,0))</f>
        <v>4778893312</v>
      </c>
      <c r="K2029">
        <f t="shared" si="149"/>
        <v>22.287474831957606</v>
      </c>
      <c r="L2029">
        <f>INDEX('PB2'!$D$2:$AQ$224,MATCH(A2029,'PB2'!$B$2:$B$224,0),MATCH(G2029,'PB2'!$D$1:$AQ$1,0))</f>
        <v>2.1958820819854701</v>
      </c>
      <c r="M2029" s="16">
        <f t="shared" si="150"/>
        <v>0.45539785956804257</v>
      </c>
      <c r="N2029" s="6">
        <f>INDEX('ROA2'!$D$2:$AQ$224,MATCH(A2029,'ROA2'!$B$2:$B$224,0),MATCH(G2029,'ROA2'!$D$1:$AQ$1,0))</f>
        <v>1.8668470382690401</v>
      </c>
      <c r="O2029" s="6">
        <v>8878.9995519999993</v>
      </c>
      <c r="P2029" s="28">
        <v>3.1482289962825198E-2</v>
      </c>
    </row>
    <row r="2030" spans="1:16" x14ac:dyDescent="0.3">
      <c r="A2030" t="s">
        <v>500</v>
      </c>
      <c r="B2030" t="e">
        <f>VLOOKUP(A2030,Sheet3!L:L,1,FALSE)</f>
        <v>#N/A</v>
      </c>
      <c r="C2030" t="str">
        <f>VLOOKUP(A2030,'ALL - prices'!B:C,2,FALSE)</f>
        <v>Capital Power Corp</v>
      </c>
      <c r="D2030" t="str">
        <f>VLOOKUP(A2030,'ALL - prices'!B:I,8,FALSE)</f>
        <v>Utilities</v>
      </c>
      <c r="E2030">
        <v>2022</v>
      </c>
      <c r="F2030" t="s">
        <v>679</v>
      </c>
      <c r="G2030" t="str">
        <f t="shared" si="148"/>
        <v>2022-Q1</v>
      </c>
      <c r="H2030" s="4">
        <f>INDEX('ALL - prices'!$J$3:$DY$219,MATCH('COMBINED DATA'!A2030,'ALL - prices'!$B$3:$B$219,0),MATCH('COMBINED DATA'!G2030,'ALL - prices'!$J$1:$DY$1,0))</f>
        <v>33.379899999999999</v>
      </c>
      <c r="I2030" s="14">
        <f t="shared" si="147"/>
        <v>1.6993365104749942</v>
      </c>
      <c r="J2030" s="15">
        <f>INDEX(MarketCap2!$E$2:$AR$224,MATCH(A2030,MarketCap2!$B$2:$B$224,0),MATCH(G2030,MarketCap2!$E$1:$AR$1,0))</f>
        <v>4932220928</v>
      </c>
      <c r="K2030">
        <f t="shared" si="149"/>
        <v>22.319055216054661</v>
      </c>
      <c r="L2030">
        <f>INDEX('PB2'!$D$2:$AQ$224,MATCH(A2030,'PB2'!$B$2:$B$224,0),MATCH(G2030,'PB2'!$D$1:$AQ$1,0))</f>
        <v>1.6155910491943399</v>
      </c>
      <c r="M2030" s="16">
        <f t="shared" si="150"/>
        <v>0.6189685196007233</v>
      </c>
      <c r="N2030" s="6">
        <f>INDEX('ROA2'!$D$2:$AQ$224,MATCH(A2030,'ROA2'!$B$2:$B$224,0),MATCH(G2030,'ROA2'!$D$1:$AQ$1,0))</f>
        <v>1.0898580551147501</v>
      </c>
      <c r="O2030" s="6">
        <v>9073.0004480000007</v>
      </c>
      <c r="P2030" s="28">
        <v>2.184940936913355E-2</v>
      </c>
    </row>
    <row r="2031" spans="1:16" x14ac:dyDescent="0.3">
      <c r="A2031" t="s">
        <v>500</v>
      </c>
      <c r="B2031" t="e">
        <f>VLOOKUP(A2031,Sheet3!L:L,1,FALSE)</f>
        <v>#N/A</v>
      </c>
      <c r="C2031" t="str">
        <f>VLOOKUP(A2031,'ALL - prices'!B:C,2,FALSE)</f>
        <v>Capital Power Corp</v>
      </c>
      <c r="D2031" t="str">
        <f>VLOOKUP(A2031,'ALL - prices'!B:I,8,FALSE)</f>
        <v>Utilities</v>
      </c>
      <c r="E2031">
        <v>2022</v>
      </c>
      <c r="F2031" t="s">
        <v>680</v>
      </c>
      <c r="G2031" t="str">
        <f t="shared" si="148"/>
        <v>2022-Q2</v>
      </c>
      <c r="H2031" s="4">
        <f>INDEX('ALL - prices'!$J$3:$DY$219,MATCH('COMBINED DATA'!A2031,'ALL - prices'!$B$3:$B$219,0),MATCH('COMBINED DATA'!G2031,'ALL - prices'!$J$1:$DY$1,0))</f>
        <v>37.3504</v>
      </c>
      <c r="I2031" s="14">
        <f t="shared" si="147"/>
        <v>1.7907586939618636</v>
      </c>
      <c r="J2031" s="15">
        <f>INDEX(MarketCap2!$E$2:$AR$224,MATCH(A2031,MarketCap2!$B$2:$B$224,0),MATCH(G2031,MarketCap2!$E$1:$AR$1,0))</f>
        <v>5464349184</v>
      </c>
      <c r="K2031">
        <f t="shared" si="149"/>
        <v>22.421510863468733</v>
      </c>
      <c r="L2031">
        <f>INDEX('PB2'!$D$2:$AQ$224,MATCH(A2031,'PB2'!$B$2:$B$224,0),MATCH(G2031,'PB2'!$D$1:$AQ$1,0))</f>
        <v>1.75514805316925</v>
      </c>
      <c r="M2031" s="16">
        <f t="shared" si="150"/>
        <v>0.56975250503472452</v>
      </c>
      <c r="N2031" s="6">
        <f>INDEX('ROA2'!$D$2:$AQ$224,MATCH(A2031,'ROA2'!$B$2:$B$224,0),MATCH(G2031,'ROA2'!$D$1:$AQ$1,0))</f>
        <v>1.3110710382461599</v>
      </c>
      <c r="O2031" s="6">
        <v>9052.9996800000008</v>
      </c>
      <c r="P2031" s="28">
        <v>-2.2044270927385145E-3</v>
      </c>
    </row>
    <row r="2032" spans="1:16" x14ac:dyDescent="0.3">
      <c r="A2032" t="s">
        <v>500</v>
      </c>
      <c r="B2032" t="e">
        <f>VLOOKUP(A2032,Sheet3!L:L,1,FALSE)</f>
        <v>#N/A</v>
      </c>
      <c r="C2032" t="str">
        <f>VLOOKUP(A2032,'ALL - prices'!B:C,2,FALSE)</f>
        <v>Capital Power Corp</v>
      </c>
      <c r="D2032" t="str">
        <f>VLOOKUP(A2032,'ALL - prices'!B:I,8,FALSE)</f>
        <v>Utilities</v>
      </c>
      <c r="E2032">
        <v>2022</v>
      </c>
      <c r="F2032" t="s">
        <v>681</v>
      </c>
      <c r="G2032" t="str">
        <f t="shared" si="148"/>
        <v>2022-Q3</v>
      </c>
      <c r="H2032" s="4">
        <f>INDEX('ALL - prices'!$J$3:$DY$219,MATCH('COMBINED DATA'!A2032,'ALL - prices'!$B$3:$B$219,0),MATCH('COMBINED DATA'!G2032,'ALL - prices'!$J$1:$DY$1,0))</f>
        <v>39.380200000000002</v>
      </c>
      <c r="I2032" s="14">
        <f t="shared" si="147"/>
        <v>2.3637949953411765</v>
      </c>
      <c r="J2032" s="15">
        <f>INDEX(MarketCap2!$E$2:$AR$224,MATCH(A2032,MarketCap2!$B$2:$B$224,0),MATCH(G2032,MarketCap2!$E$1:$AR$1,0))</f>
        <v>5711289344</v>
      </c>
      <c r="K2032">
        <f t="shared" si="149"/>
        <v>22.465710639677734</v>
      </c>
      <c r="L2032">
        <f>INDEX('PB2'!$D$2:$AQ$224,MATCH(A2032,'PB2'!$B$2:$B$224,0),MATCH(G2032,'PB2'!$D$1:$AQ$1,0))</f>
        <v>1.9429229497909599</v>
      </c>
      <c r="M2032" s="16">
        <f t="shared" si="150"/>
        <v>0.51468844922933799</v>
      </c>
      <c r="N2032" s="6">
        <f>INDEX('ROA2'!$D$2:$AQ$224,MATCH(A2032,'ROA2'!$B$2:$B$224,0),MATCH(G2032,'ROA2'!$D$1:$AQ$1,0))</f>
        <v>1.9929070472717301</v>
      </c>
      <c r="O2032" s="6">
        <v>9155.0003199999992</v>
      </c>
      <c r="P2032" s="28">
        <v>1.126705441350445E-2</v>
      </c>
    </row>
    <row r="2033" spans="1:16" x14ac:dyDescent="0.3">
      <c r="A2033" t="s">
        <v>500</v>
      </c>
      <c r="B2033" t="e">
        <f>VLOOKUP(A2033,Sheet3!L:L,1,FALSE)</f>
        <v>#N/A</v>
      </c>
      <c r="C2033" t="str">
        <f>VLOOKUP(A2033,'ALL - prices'!B:C,2,FALSE)</f>
        <v>Capital Power Corp</v>
      </c>
      <c r="D2033" t="str">
        <f>VLOOKUP(A2033,'ALL - prices'!B:I,8,FALSE)</f>
        <v>Utilities</v>
      </c>
      <c r="E2033">
        <v>2022</v>
      </c>
      <c r="F2033" t="s">
        <v>682</v>
      </c>
      <c r="G2033" t="str">
        <f t="shared" si="148"/>
        <v>2022-Q4</v>
      </c>
      <c r="H2033" s="4">
        <f>INDEX('ALL - prices'!$J$3:$DY$219,MATCH('COMBINED DATA'!A2033,'ALL - prices'!$B$3:$B$219,0),MATCH('COMBINED DATA'!G2033,'ALL - prices'!$J$1:$DY$1,0))</f>
        <v>39.388399999999997</v>
      </c>
      <c r="I2033" s="14">
        <f t="shared" si="147"/>
        <v>1.4649454219071323</v>
      </c>
      <c r="J2033" s="15">
        <f>INDEX(MarketCap2!$E$2:$AR$224,MATCH(A2033,MarketCap2!$B$2:$B$224,0),MATCH(G2033,MarketCap2!$E$1:$AR$1,0))</f>
        <v>5643302912</v>
      </c>
      <c r="K2033">
        <f t="shared" si="149"/>
        <v>22.453735353741362</v>
      </c>
      <c r="L2033">
        <f>INDEX('PB2'!$D$2:$AQ$224,MATCH(A2033,'PB2'!$B$2:$B$224,0),MATCH(G2033,'PB2'!$D$1:$AQ$1,0))</f>
        <v>2.9256389141082799</v>
      </c>
      <c r="M2033" s="16">
        <f t="shared" si="150"/>
        <v>0.34180568052253807</v>
      </c>
      <c r="N2033" s="6">
        <f>INDEX('ROA2'!$D$2:$AQ$224,MATCH(A2033,'ROA2'!$B$2:$B$224,0),MATCH(G2033,'ROA2'!$D$1:$AQ$1,0))</f>
        <v>1.83525598049164</v>
      </c>
      <c r="O2033" s="6">
        <v>9756.0002559999994</v>
      </c>
      <c r="P2033" s="28">
        <v>6.5647178044009089E-2</v>
      </c>
    </row>
    <row r="2034" spans="1:16" x14ac:dyDescent="0.3">
      <c r="A2034" t="s">
        <v>500</v>
      </c>
      <c r="B2034" t="e">
        <f>VLOOKUP(A2034,Sheet3!L:L,1,FALSE)</f>
        <v>#N/A</v>
      </c>
      <c r="C2034" t="str">
        <f>VLOOKUP(A2034,'ALL - prices'!B:C,2,FALSE)</f>
        <v>Capital Power Corp</v>
      </c>
      <c r="D2034" t="str">
        <f>VLOOKUP(A2034,'ALL - prices'!B:I,8,FALSE)</f>
        <v>Utilities</v>
      </c>
      <c r="E2034">
        <v>2023</v>
      </c>
      <c r="F2034" t="s">
        <v>679</v>
      </c>
      <c r="G2034" t="str">
        <f t="shared" si="148"/>
        <v>2023-Q1</v>
      </c>
      <c r="H2034" s="4">
        <f>INDEX('ALL - prices'!$J$3:$DY$219,MATCH('COMBINED DATA'!A2034,'ALL - prices'!$B$3:$B$219,0),MATCH('COMBINED DATA'!G2034,'ALL - prices'!$J$1:$DY$1,0))</f>
        <v>35.900300000000001</v>
      </c>
      <c r="I2034" s="14">
        <f t="shared" si="147"/>
        <v>1.3750955345599316</v>
      </c>
      <c r="J2034" s="15">
        <f>INDEX(MarketCap2!$E$2:$AR$224,MATCH(A2034,MarketCap2!$B$2:$B$224,0),MATCH(G2034,MarketCap2!$E$1:$AR$1,0))</f>
        <v>5073218560</v>
      </c>
      <c r="K2034">
        <f t="shared" si="149"/>
        <v>22.347241277591287</v>
      </c>
      <c r="L2034">
        <f>INDEX('PB2'!$D$2:$AQ$224,MATCH(A2034,'PB2'!$B$2:$B$224,0),MATCH(G2034,'PB2'!$D$1:$AQ$1,0))</f>
        <v>1.73785305023193</v>
      </c>
      <c r="M2034" s="16">
        <f t="shared" si="150"/>
        <v>0.5754226456986925</v>
      </c>
      <c r="N2034" s="6">
        <f>INDEX('ROA2'!$D$2:$AQ$224,MATCH(A2034,'ROA2'!$B$2:$B$224,0),MATCH(G2034,'ROA2'!$D$1:$AQ$1,0))</f>
        <v>1.43690097332001</v>
      </c>
      <c r="O2034" s="6">
        <v>10135.000064</v>
      </c>
      <c r="P2034" s="28">
        <v>3.8847867779309792E-2</v>
      </c>
    </row>
    <row r="2035" spans="1:16" x14ac:dyDescent="0.3">
      <c r="A2035" t="s">
        <v>500</v>
      </c>
      <c r="B2035" t="e">
        <f>VLOOKUP(A2035,Sheet3!L:L,1,FALSE)</f>
        <v>#N/A</v>
      </c>
      <c r="C2035" t="str">
        <f>VLOOKUP(A2035,'ALL - prices'!B:C,2,FALSE)</f>
        <v>Capital Power Corp</v>
      </c>
      <c r="D2035" t="str">
        <f>VLOOKUP(A2035,'ALL - prices'!B:I,8,FALSE)</f>
        <v>Utilities</v>
      </c>
      <c r="E2035">
        <v>2023</v>
      </c>
      <c r="F2035" t="s">
        <v>680</v>
      </c>
      <c r="G2035" t="str">
        <f t="shared" si="148"/>
        <v>2023-Q2</v>
      </c>
      <c r="H2035" s="4">
        <f>INDEX('ALL - prices'!$J$3:$DY$219,MATCH('COMBINED DATA'!A2035,'ALL - prices'!$B$3:$B$219,0),MATCH('COMBINED DATA'!G2035,'ALL - prices'!$J$1:$DY$1,0))</f>
        <v>36.795499999999997</v>
      </c>
      <c r="I2035" s="14">
        <f t="shared" si="147"/>
        <v>1.1674132330356144</v>
      </c>
      <c r="J2035" s="15">
        <f>INDEX(MarketCap2!$E$2:$AR$224,MATCH(A2035,MarketCap2!$B$2:$B$224,0),MATCH(G2035,MarketCap2!$E$1:$AR$1,0))</f>
        <v>5131746816</v>
      </c>
      <c r="K2035">
        <f t="shared" si="149"/>
        <v>22.358711948110258</v>
      </c>
      <c r="L2035">
        <f>INDEX('PB2'!$D$2:$AQ$224,MATCH(A2035,'PB2'!$B$2:$B$224,0),MATCH(G2035,'PB2'!$D$1:$AQ$1,0))</f>
        <v>1.7799060344696001</v>
      </c>
      <c r="M2035" s="16">
        <f t="shared" si="150"/>
        <v>0.56182741146669202</v>
      </c>
      <c r="N2035" s="6">
        <f>INDEX('ROA2'!$D$2:$AQ$224,MATCH(A2035,'ROA2'!$B$2:$B$224,0),MATCH(G2035,'ROA2'!$D$1:$AQ$1,0))</f>
        <v>3.21635890007019</v>
      </c>
      <c r="O2035" s="6">
        <v>9726.0001279999997</v>
      </c>
      <c r="P2035" s="28">
        <v>-4.0355198166479277E-2</v>
      </c>
    </row>
    <row r="2036" spans="1:16" x14ac:dyDescent="0.3">
      <c r="A2036" t="s">
        <v>500</v>
      </c>
      <c r="B2036" t="e">
        <f>VLOOKUP(A2036,Sheet3!L:L,1,FALSE)</f>
        <v>#N/A</v>
      </c>
      <c r="C2036" t="str">
        <f>VLOOKUP(A2036,'ALL - prices'!B:C,2,FALSE)</f>
        <v>Capital Power Corp</v>
      </c>
      <c r="D2036" t="str">
        <f>VLOOKUP(A2036,'ALL - prices'!B:I,8,FALSE)</f>
        <v>Utilities</v>
      </c>
      <c r="E2036">
        <v>2023</v>
      </c>
      <c r="F2036" t="s">
        <v>681</v>
      </c>
      <c r="G2036" t="str">
        <f t="shared" si="148"/>
        <v>2023-Q3</v>
      </c>
      <c r="H2036" s="4">
        <f>INDEX('ALL - prices'!$J$3:$DY$219,MATCH('COMBINED DATA'!A2036,'ALL - prices'!$B$3:$B$219,0),MATCH('COMBINED DATA'!G2036,'ALL - prices'!$J$1:$DY$1,0))</f>
        <v>33.6738</v>
      </c>
      <c r="I2036" s="14">
        <f t="shared" si="147"/>
        <v>5.6864557798919924</v>
      </c>
      <c r="J2036" s="15">
        <f>INDEX(MarketCap2!$E$2:$AR$224,MATCH(A2036,MarketCap2!$B$2:$B$224,0),MATCH(G2036,MarketCap2!$E$1:$AR$1,0))</f>
        <v>4624008192</v>
      </c>
      <c r="K2036">
        <f t="shared" si="149"/>
        <v>22.254527739941217</v>
      </c>
      <c r="L2036">
        <f>INDEX('PB2'!$D$2:$AQ$224,MATCH(A2036,'PB2'!$B$2:$B$224,0),MATCH(G2036,'PB2'!$D$1:$AQ$1,0))</f>
        <v>1.38005995750427</v>
      </c>
      <c r="M2036" s="16">
        <f t="shared" si="150"/>
        <v>0.72460619885560729</v>
      </c>
      <c r="N2036" s="6">
        <f>INDEX('ROA2'!$D$2:$AQ$224,MATCH(A2036,'ROA2'!$B$2:$B$224,0),MATCH(G2036,'ROA2'!$D$1:$AQ$1,0))</f>
        <v>3.3129620552063002</v>
      </c>
      <c r="O2036" s="6">
        <v>9498.9998080000005</v>
      </c>
      <c r="P2036" s="28">
        <v>-2.3339534959134149E-2</v>
      </c>
    </row>
    <row r="2037" spans="1:16" x14ac:dyDescent="0.3">
      <c r="A2037" t="s">
        <v>500</v>
      </c>
      <c r="B2037" t="e">
        <f>VLOOKUP(A2037,Sheet3!L:L,1,FALSE)</f>
        <v>#N/A</v>
      </c>
      <c r="C2037" t="str">
        <f>VLOOKUP(A2037,'ALL - prices'!B:C,2,FALSE)</f>
        <v>Capital Power Corp</v>
      </c>
      <c r="D2037" t="str">
        <f>VLOOKUP(A2037,'ALL - prices'!B:I,8,FALSE)</f>
        <v>Utilities</v>
      </c>
      <c r="E2037">
        <v>2023</v>
      </c>
      <c r="F2037" t="s">
        <v>682</v>
      </c>
      <c r="G2037" t="str">
        <f t="shared" si="148"/>
        <v>2023-Q4</v>
      </c>
      <c r="H2037" s="4">
        <f>INDEX('ALL - prices'!$J$3:$DY$219,MATCH('COMBINED DATA'!A2037,'ALL - prices'!$B$3:$B$219,0),MATCH('COMBINED DATA'!G2037,'ALL - prices'!$J$1:$DY$1,0))</f>
        <v>34.155099999999997</v>
      </c>
      <c r="I2037" s="14">
        <f t="shared" si="147"/>
        <v>11.888325601579334</v>
      </c>
      <c r="J2037" s="15">
        <f>INDEX(MarketCap2!$E$2:$AR$224,MATCH(A2037,MarketCap2!$B$2:$B$224,0),MATCH(G2037,MarketCap2!$E$1:$AR$1,0))</f>
        <v>4639906304</v>
      </c>
      <c r="K2037">
        <f t="shared" si="149"/>
        <v>22.257960009877245</v>
      </c>
      <c r="L2037">
        <f>INDEX('PB2'!$D$2:$AQ$224,MATCH(A2037,'PB2'!$B$2:$B$224,0),MATCH(G2037,'PB2'!$D$1:$AQ$1,0))</f>
        <v>1.72134101390839</v>
      </c>
      <c r="M2037" s="16">
        <f t="shared" si="150"/>
        <v>0.58094241171274397</v>
      </c>
      <c r="N2037" s="6">
        <f>INDEX('ROA2'!$D$2:$AQ$224,MATCH(A2037,'ROA2'!$B$2:$B$224,0),MATCH(G2037,'ROA2'!$D$1:$AQ$1,0))</f>
        <v>5.6083359718322798</v>
      </c>
      <c r="O2037" s="6">
        <v>9822.0001279999997</v>
      </c>
      <c r="P2037" s="28">
        <v>3.400361369919918E-2</v>
      </c>
    </row>
    <row r="2038" spans="1:16" x14ac:dyDescent="0.3">
      <c r="A2038" t="s">
        <v>500</v>
      </c>
      <c r="B2038" t="e">
        <f>VLOOKUP(A2038,Sheet3!L:L,1,FALSE)</f>
        <v>#N/A</v>
      </c>
      <c r="C2038" t="str">
        <f>VLOOKUP(A2038,'ALL - prices'!B:C,2,FALSE)</f>
        <v>Capital Power Corp</v>
      </c>
      <c r="D2038" t="str">
        <f>VLOOKUP(A2038,'ALL - prices'!B:I,8,FALSE)</f>
        <v>Utilities</v>
      </c>
      <c r="E2038" s="18">
        <v>2024</v>
      </c>
      <c r="F2038" t="s">
        <v>679</v>
      </c>
      <c r="G2038" t="str">
        <f t="shared" si="148"/>
        <v>2024-Q1</v>
      </c>
      <c r="H2038" s="4">
        <f>INDEX('ALL - prices'!$J$3:$DY$219,MATCH('COMBINED DATA'!A2038,'ALL - prices'!$B$3:$B$219,0),MATCH('COMBINED DATA'!G2038,'ALL - prices'!$J$1:$DY$1,0))</f>
        <v>35.050699999999999</v>
      </c>
      <c r="I2038" s="14" t="s">
        <v>769</v>
      </c>
      <c r="J2038" s="15">
        <f>INDEX(MarketCap2!$E$2:$AR$224,MATCH(A2038,MarketCap2!$B$2:$B$224,0),MATCH(G2038,MarketCap2!$E$1:$AR$1,0))</f>
        <v>5121022976</v>
      </c>
      <c r="K2038">
        <f t="shared" si="149"/>
        <v>22.356620056040466</v>
      </c>
      <c r="L2038">
        <f>INDEX('PB2'!$D$2:$AQ$224,MATCH(A2038,'PB2'!$B$2:$B$224,0),MATCH(G2038,'PB2'!$D$1:$AQ$1,0))</f>
        <v>1.23475801944733</v>
      </c>
      <c r="M2038" s="16">
        <f t="shared" si="150"/>
        <v>0.80987528264654951</v>
      </c>
      <c r="N2038" s="6">
        <f>INDEX('ROA2'!$D$2:$AQ$224,MATCH(A2038,'ROA2'!$B$2:$B$224,0),MATCH(G2038,'ROA2'!$D$1:$AQ$1,0))</f>
        <v>6.98886919021606</v>
      </c>
      <c r="O2038" s="6">
        <v>11155.999744000001</v>
      </c>
      <c r="P2038" s="28">
        <v>0.13581751156743632</v>
      </c>
    </row>
    <row r="2039" spans="1:16" x14ac:dyDescent="0.3">
      <c r="A2039" t="s">
        <v>500</v>
      </c>
      <c r="B2039" t="e">
        <f>VLOOKUP(A2039,Sheet3!L:L,1,FALSE)</f>
        <v>#N/A</v>
      </c>
      <c r="C2039" t="str">
        <f>VLOOKUP(A2039,'ALL - prices'!B:C,2,FALSE)</f>
        <v>Capital Power Corp</v>
      </c>
      <c r="D2039" t="str">
        <f>VLOOKUP(A2039,'ALL - prices'!B:I,8,FALSE)</f>
        <v>Utilities</v>
      </c>
      <c r="E2039" s="18">
        <v>2024</v>
      </c>
      <c r="F2039" t="s">
        <v>680</v>
      </c>
      <c r="G2039" t="str">
        <f t="shared" si="148"/>
        <v>2024-Q2</v>
      </c>
      <c r="H2039" s="4">
        <f>INDEX('ALL - prices'!$J$3:$DY$219,MATCH('COMBINED DATA'!A2039,'ALL - prices'!$B$3:$B$219,0),MATCH('COMBINED DATA'!G2039,'ALL - prices'!$J$1:$DY$1,0))</f>
        <v>36.330199999999998</v>
      </c>
      <c r="I2039" s="14" t="s">
        <v>769</v>
      </c>
      <c r="J2039" s="15">
        <f>INDEX(MarketCap2!$E$2:$AR$224,MATCH(A2039,MarketCap2!$B$2:$B$224,0),MATCH(G2039,MarketCap2!$E$1:$AR$1,0))</f>
        <v>5247207936</v>
      </c>
      <c r="K2039">
        <f t="shared" si="149"/>
        <v>22.380961950368331</v>
      </c>
      <c r="L2039">
        <f>INDEX('PB2'!$D$2:$AQ$224,MATCH(A2039,'PB2'!$B$2:$B$224,0),MATCH(G2039,'PB2'!$D$1:$AQ$1,0))</f>
        <v>1.30459904670715</v>
      </c>
      <c r="M2039" s="16">
        <f t="shared" si="150"/>
        <v>0.76651903320336789</v>
      </c>
      <c r="N2039" s="6">
        <f>INDEX('ROA2'!$D$2:$AQ$224,MATCH(A2039,'ROA2'!$B$2:$B$224,0),MATCH(G2039,'ROA2'!$D$1:$AQ$1,0))</f>
        <v>6.2712831497192401</v>
      </c>
      <c r="O2039" s="6">
        <v>11418.000384000001</v>
      </c>
      <c r="P2039" s="28">
        <v>2.3485178021890082E-2</v>
      </c>
    </row>
    <row r="2040" spans="1:16" x14ac:dyDescent="0.3">
      <c r="A2040" t="s">
        <v>500</v>
      </c>
      <c r="B2040" t="e">
        <f>VLOOKUP(A2040,Sheet3!L:L,1,FALSE)</f>
        <v>#N/A</v>
      </c>
      <c r="C2040" t="str">
        <f>VLOOKUP(A2040,'ALL - prices'!B:C,2,FALSE)</f>
        <v>Capital Power Corp</v>
      </c>
      <c r="D2040" t="str">
        <f>VLOOKUP(A2040,'ALL - prices'!B:I,8,FALSE)</f>
        <v>Utilities</v>
      </c>
      <c r="E2040" s="18">
        <v>2024</v>
      </c>
      <c r="F2040" t="s">
        <v>681</v>
      </c>
      <c r="G2040" t="str">
        <f t="shared" si="148"/>
        <v>2024-Q3</v>
      </c>
      <c r="H2040" s="4">
        <f>INDEX('ALL - prices'!$J$3:$DY$219,MATCH('COMBINED DATA'!A2040,'ALL - prices'!$B$3:$B$219,0),MATCH('COMBINED DATA'!G2040,'ALL - prices'!$J$1:$DY$1,0))</f>
        <v>46.410600000000002</v>
      </c>
      <c r="I2040" s="14" t="s">
        <v>769</v>
      </c>
      <c r="J2040" s="15">
        <f>INDEX(MarketCap2!$E$2:$AR$224,MATCH(A2040,MarketCap2!$B$2:$B$224,0),MATCH(G2040,MarketCap2!$E$1:$AR$1,0))</f>
        <v>6657053184</v>
      </c>
      <c r="K2040">
        <f t="shared" si="149"/>
        <v>22.618942758717381</v>
      </c>
      <c r="L2040">
        <f>INDEX('PB2'!$D$2:$AQ$224,MATCH(A2040,'PB2'!$B$2:$B$224,0),MATCH(G2040,'PB2'!$D$1:$AQ$1,0))</f>
        <v>1.69813203811646</v>
      </c>
      <c r="M2040" s="16">
        <f t="shared" si="150"/>
        <v>0.58888235870585393</v>
      </c>
      <c r="N2040" s="6">
        <f>INDEX('ROA2'!$D$2:$AQ$224,MATCH(A2040,'ROA2'!$B$2:$B$224,0),MATCH(G2040,'ROA2'!$D$1:$AQ$1,0))</f>
        <v>6.06766700744629</v>
      </c>
      <c r="O2040" s="6">
        <v>11959.000064</v>
      </c>
      <c r="P2040" s="28">
        <v>4.7381298108738874E-2</v>
      </c>
    </row>
    <row r="2041" spans="1:16" x14ac:dyDescent="0.3">
      <c r="A2041" t="s">
        <v>500</v>
      </c>
      <c r="B2041" t="e">
        <f>VLOOKUP(A2041,Sheet3!L:L,1,FALSE)</f>
        <v>#N/A</v>
      </c>
      <c r="C2041" t="str">
        <f>VLOOKUP(A2041,'ALL - prices'!B:C,2,FALSE)</f>
        <v>Capital Power Corp</v>
      </c>
      <c r="D2041" t="str">
        <f>VLOOKUP(A2041,'ALL - prices'!B:I,8,FALSE)</f>
        <v>Utilities</v>
      </c>
      <c r="E2041" s="18">
        <v>2024</v>
      </c>
      <c r="F2041" t="s">
        <v>682</v>
      </c>
      <c r="G2041" t="str">
        <f t="shared" si="148"/>
        <v>2024-Q4</v>
      </c>
      <c r="H2041" s="4">
        <f>INDEX('ALL - prices'!$J$3:$DY$219,MATCH('COMBINED DATA'!A2041,'ALL - prices'!$B$3:$B$219,0),MATCH('COMBINED DATA'!G2041,'ALL - prices'!$J$1:$DY$1,0))</f>
        <v>60.76</v>
      </c>
      <c r="I2041" s="14" t="s">
        <v>769</v>
      </c>
      <c r="J2041" s="15">
        <f>INDEX(MarketCap2!$E$2:$AR$224,MATCH(A2041,MarketCap2!$B$2:$B$224,0),MATCH(G2041,MarketCap2!$E$1:$AR$1,0))</f>
        <v>9163601920</v>
      </c>
      <c r="K2041">
        <f t="shared" si="149"/>
        <v>22.938505161048084</v>
      </c>
      <c r="L2041">
        <f>INDEX('PB2'!$D$2:$AQ$224,MATCH(A2041,'PB2'!$B$2:$B$224,0),MATCH(G2041,'PB2'!$D$1:$AQ$1,0))</f>
        <v>2.2006294206737098</v>
      </c>
      <c r="M2041" s="16">
        <f t="shared" si="150"/>
        <v>0.4544154461471554</v>
      </c>
      <c r="N2041" s="6">
        <f>INDEX('ROA2'!$D$2:$AQ$224,MATCH(A2041,'ROA2'!$B$2:$B$224,0),MATCH(G2041,'ROA2'!$D$1:$AQ$1,0))</f>
        <v>5.0999817848205602</v>
      </c>
      <c r="O2041" s="6">
        <v>11982.000128</v>
      </c>
      <c r="P2041" s="28">
        <v>1.9232430702326518E-3</v>
      </c>
    </row>
    <row r="2042" spans="1:16" x14ac:dyDescent="0.3">
      <c r="A2042" t="s">
        <v>501</v>
      </c>
      <c r="B2042" t="str">
        <f>VLOOKUP(A2042,Sheet3!L:L,1,FALSE)</f>
        <v>CRR-U CN EQUITY</v>
      </c>
      <c r="C2042" t="str">
        <f>VLOOKUP(A2042,'ALL - prices'!B:C,2,FALSE)</f>
        <v>Crombie Real Estate Investment</v>
      </c>
      <c r="D2042" t="str">
        <f>VLOOKUP(A2042,'ALL - prices'!B:I,8,FALSE)</f>
        <v>Real Estate</v>
      </c>
      <c r="E2042">
        <v>2015</v>
      </c>
      <c r="F2042" t="s">
        <v>679</v>
      </c>
      <c r="G2042" t="str">
        <f t="shared" si="148"/>
        <v>2015-Q1</v>
      </c>
      <c r="H2042" s="4">
        <f>INDEX('ALL - prices'!$J$3:$DY$219,MATCH('COMBINED DATA'!A2042,'ALL - prices'!$B$3:$B$219,0),MATCH('COMBINED DATA'!G2042,'ALL - prices'!$J$1:$DY$1,0))</f>
        <v>6.8708999999999998</v>
      </c>
      <c r="I2042" s="14">
        <f t="shared" ref="I2042:I2077" si="151">STDEV(H2043:H2046)</f>
        <v>0.51600403341446865</v>
      </c>
      <c r="J2042" s="6">
        <f>INDEX('market cap'!$B$3:$DQ$219,MATCH(A2042,'market cap'!$A$3:$A$219,0),MATCH(G2042,'market cap'!$B$1:$DQ$1,0))</f>
        <v>1041.2995000000001</v>
      </c>
      <c r="K2042">
        <f t="shared" si="149"/>
        <v>6.9482247313667154</v>
      </c>
      <c r="L2042">
        <f>INDEX('PB2'!$D$2:$AQ$224,MATCH(A2042,'PB2'!$B$2:$B$224,0),MATCH(G2042,'PB2'!$D$1:$AQ$1,0))</f>
        <v>1.46923804283142</v>
      </c>
      <c r="M2042" s="16">
        <f t="shared" si="150"/>
        <v>0.68062490273724807</v>
      </c>
      <c r="N2042" s="6">
        <f>INDEX('ROA2'!$D$2:$AQ$224,MATCH(A2042,'ROA2'!$B$2:$B$224,0),MATCH(G2042,'ROA2'!$D$1:$AQ$1,0))</f>
        <v>2.1210970878601101</v>
      </c>
      <c r="O2042" s="6">
        <v>3413.413888</v>
      </c>
      <c r="P2042" s="28">
        <v>2.0828232502638662E-2</v>
      </c>
    </row>
    <row r="2043" spans="1:16" x14ac:dyDescent="0.3">
      <c r="A2043" t="s">
        <v>501</v>
      </c>
      <c r="B2043" t="str">
        <f>VLOOKUP(A2043,Sheet3!L:L,1,FALSE)</f>
        <v>CRR-U CN EQUITY</v>
      </c>
      <c r="C2043" t="str">
        <f>VLOOKUP(A2043,'ALL - prices'!B:C,2,FALSE)</f>
        <v>Crombie Real Estate Investment</v>
      </c>
      <c r="D2043" t="str">
        <f>VLOOKUP(A2043,'ALL - prices'!B:I,8,FALSE)</f>
        <v>Real Estate</v>
      </c>
      <c r="E2043">
        <v>2015</v>
      </c>
      <c r="F2043" t="s">
        <v>680</v>
      </c>
      <c r="G2043" t="str">
        <f t="shared" si="148"/>
        <v>2015-Q2</v>
      </c>
      <c r="H2043" s="4">
        <f>INDEX('ALL - prices'!$J$3:$DY$219,MATCH('COMBINED DATA'!A2043,'ALL - prices'!$B$3:$B$219,0),MATCH('COMBINED DATA'!G2043,'ALL - prices'!$J$1:$DY$1,0))</f>
        <v>6.4665999999999997</v>
      </c>
      <c r="I2043" s="14">
        <f t="shared" si="151"/>
        <v>0.81078941933155502</v>
      </c>
      <c r="J2043" s="6">
        <f>INDEX('market cap'!$B$3:$DQ$219,MATCH(A2043,'market cap'!$A$3:$A$219,0),MATCH(G2043,'market cap'!$B$1:$DQ$1,0))</f>
        <v>963.27919999999995</v>
      </c>
      <c r="K2043">
        <f t="shared" si="149"/>
        <v>6.8703432970878131</v>
      </c>
      <c r="L2043">
        <f>INDEX('PB2'!$D$2:$AQ$224,MATCH(A2043,'PB2'!$B$2:$B$224,0),MATCH(G2043,'PB2'!$D$1:$AQ$1,0))</f>
        <v>1.37107694149017</v>
      </c>
      <c r="M2043" s="16">
        <f t="shared" si="150"/>
        <v>0.72935367063582812</v>
      </c>
      <c r="N2043" s="6">
        <f>INDEX('ROA2'!$D$2:$AQ$224,MATCH(A2043,'ROA2'!$B$2:$B$224,0),MATCH(G2043,'ROA2'!$D$1:$AQ$1,0))</f>
        <v>2.13362693786621</v>
      </c>
      <c r="O2043" s="6">
        <v>3418.8239359999998</v>
      </c>
      <c r="P2043" s="28">
        <v>1.5849375954726686E-3</v>
      </c>
    </row>
    <row r="2044" spans="1:16" x14ac:dyDescent="0.3">
      <c r="A2044" t="s">
        <v>501</v>
      </c>
      <c r="B2044" t="str">
        <f>VLOOKUP(A2044,Sheet3!L:L,1,FALSE)</f>
        <v>CRR-U CN EQUITY</v>
      </c>
      <c r="C2044" t="str">
        <f>VLOOKUP(A2044,'ALL - prices'!B:C,2,FALSE)</f>
        <v>Crombie Real Estate Investment</v>
      </c>
      <c r="D2044" t="str">
        <f>VLOOKUP(A2044,'ALL - prices'!B:I,8,FALSE)</f>
        <v>Real Estate</v>
      </c>
      <c r="E2044">
        <v>2015</v>
      </c>
      <c r="F2044" t="s">
        <v>681</v>
      </c>
      <c r="G2044" t="str">
        <f t="shared" si="148"/>
        <v>2015-Q3</v>
      </c>
      <c r="H2044" s="4">
        <f>INDEX('ALL - prices'!$J$3:$DY$219,MATCH('COMBINED DATA'!A2044,'ALL - prices'!$B$3:$B$219,0),MATCH('COMBINED DATA'!G2044,'ALL - prices'!$J$1:$DY$1,0))</f>
        <v>6.7652000000000001</v>
      </c>
      <c r="I2044" s="14">
        <f t="shared" si="151"/>
        <v>0.69219999699027257</v>
      </c>
      <c r="J2044" s="6">
        <f>INDEX('market cap'!$B$3:$DQ$219,MATCH(A2044,'market cap'!$A$3:$A$219,0),MATCH(G2044,'market cap'!$B$1:$DQ$1,0))</f>
        <v>990.31600000000003</v>
      </c>
      <c r="K2044">
        <f t="shared" si="149"/>
        <v>6.8980240841169245</v>
      </c>
      <c r="L2044">
        <f>INDEX('PB2'!$D$2:$AQ$224,MATCH(A2044,'PB2'!$B$2:$B$224,0),MATCH(G2044,'PB2'!$D$1:$AQ$1,0))</f>
        <v>1.4251730442047099</v>
      </c>
      <c r="M2044" s="16">
        <f t="shared" si="150"/>
        <v>0.70166917909819893</v>
      </c>
      <c r="N2044" s="6">
        <f>INDEX('ROA2'!$D$2:$AQ$224,MATCH(A2044,'ROA2'!$B$2:$B$224,0),MATCH(G2044,'ROA2'!$D$1:$AQ$1,0))</f>
        <v>2.1408441066741899</v>
      </c>
      <c r="O2044" s="6">
        <v>3422.9560320000001</v>
      </c>
      <c r="P2044" s="28">
        <v>1.2086308266680728E-3</v>
      </c>
    </row>
    <row r="2045" spans="1:16" x14ac:dyDescent="0.3">
      <c r="A2045" t="s">
        <v>501</v>
      </c>
      <c r="B2045" t="str">
        <f>VLOOKUP(A2045,Sheet3!L:L,1,FALSE)</f>
        <v>CRR-U CN EQUITY</v>
      </c>
      <c r="C2045" t="str">
        <f>VLOOKUP(A2045,'ALL - prices'!B:C,2,FALSE)</f>
        <v>Crombie Real Estate Investment</v>
      </c>
      <c r="D2045" t="str">
        <f>VLOOKUP(A2045,'ALL - prices'!B:I,8,FALSE)</f>
        <v>Real Estate</v>
      </c>
      <c r="E2045">
        <v>2015</v>
      </c>
      <c r="F2045" t="s">
        <v>682</v>
      </c>
      <c r="G2045" t="str">
        <f t="shared" si="148"/>
        <v>2015-Q4</v>
      </c>
      <c r="H2045" s="4">
        <f>INDEX('ALL - prices'!$J$3:$DY$219,MATCH('COMBINED DATA'!A2045,'ALL - prices'!$B$3:$B$219,0),MATCH('COMBINED DATA'!G2045,'ALL - prices'!$J$1:$DY$1,0))</f>
        <v>6.8714000000000004</v>
      </c>
      <c r="I2045" s="14">
        <f t="shared" si="151"/>
        <v>0.37492421011896987</v>
      </c>
      <c r="J2045" s="6">
        <f>INDEX('market cap'!$B$3:$DQ$219,MATCH(A2045,'market cap'!$A$3:$A$219,0),MATCH(G2045,'market cap'!$B$1:$DQ$1,0))</f>
        <v>988.77099999999996</v>
      </c>
      <c r="K2045">
        <f t="shared" si="149"/>
        <v>6.8964627577943736</v>
      </c>
      <c r="L2045">
        <f>INDEX('PB2'!$D$2:$AQ$224,MATCH(A2045,'PB2'!$B$2:$B$224,0),MATCH(G2045,'PB2'!$D$1:$AQ$1,0))</f>
        <v>1.4349900484085101</v>
      </c>
      <c r="M2045" s="16">
        <f t="shared" si="150"/>
        <v>0.69686894421955048</v>
      </c>
      <c r="N2045" s="6">
        <f>INDEX('ROA2'!$D$2:$AQ$224,MATCH(A2045,'ROA2'!$B$2:$B$224,0),MATCH(G2045,'ROA2'!$D$1:$AQ$1,0))</f>
        <v>2.1992259025573699</v>
      </c>
      <c r="O2045" s="6">
        <v>3426.3390720000002</v>
      </c>
      <c r="P2045" s="28">
        <v>9.8833872488379216E-4</v>
      </c>
    </row>
    <row r="2046" spans="1:16" x14ac:dyDescent="0.3">
      <c r="A2046" t="s">
        <v>501</v>
      </c>
      <c r="B2046" t="str">
        <f>VLOOKUP(A2046,Sheet3!L:L,1,FALSE)</f>
        <v>CRR-U CN EQUITY</v>
      </c>
      <c r="C2046" t="str">
        <f>VLOOKUP(A2046,'ALL - prices'!B:C,2,FALSE)</f>
        <v>Crombie Real Estate Investment</v>
      </c>
      <c r="D2046" t="str">
        <f>VLOOKUP(A2046,'ALL - prices'!B:I,8,FALSE)</f>
        <v>Real Estate</v>
      </c>
      <c r="E2046">
        <v>2016</v>
      </c>
      <c r="F2046" t="s">
        <v>679</v>
      </c>
      <c r="G2046" t="str">
        <f t="shared" si="148"/>
        <v>2016-Q1</v>
      </c>
      <c r="H2046" s="4">
        <f>INDEX('ALL - prices'!$J$3:$DY$219,MATCH('COMBINED DATA'!A2046,'ALL - prices'!$B$3:$B$219,0),MATCH('COMBINED DATA'!G2046,'ALL - prices'!$J$1:$DY$1,0))</f>
        <v>7.6745000000000001</v>
      </c>
      <c r="I2046" s="14">
        <f t="shared" si="151"/>
        <v>0.30663686857040978</v>
      </c>
      <c r="J2046" s="6">
        <f>INDEX('market cap'!$B$3:$DQ$219,MATCH(A2046,'market cap'!$A$3:$A$219,0),MATCH(G2046,'market cap'!$B$1:$DQ$1,0))</f>
        <v>1086.1031</v>
      </c>
      <c r="K2046">
        <f t="shared" si="149"/>
        <v>6.9903514315310655</v>
      </c>
      <c r="L2046">
        <f>INDEX('PB2'!$D$2:$AQ$224,MATCH(A2046,'PB2'!$B$2:$B$224,0),MATCH(G2046,'PB2'!$D$1:$AQ$1,0))</f>
        <v>1.5552450418472299</v>
      </c>
      <c r="M2046" s="16">
        <f t="shared" si="150"/>
        <v>0.64298549302060981</v>
      </c>
      <c r="N2046" s="6">
        <f>INDEX('ROA2'!$D$2:$AQ$224,MATCH(A2046,'ROA2'!$B$2:$B$224,0),MATCH(G2046,'ROA2'!$D$1:$AQ$1,0))</f>
        <v>1.9107969999313399</v>
      </c>
      <c r="O2046" s="6">
        <v>3472.1930240000002</v>
      </c>
      <c r="P2046" s="28">
        <v>1.3382782916821588E-2</v>
      </c>
    </row>
    <row r="2047" spans="1:16" x14ac:dyDescent="0.3">
      <c r="A2047" t="s">
        <v>501</v>
      </c>
      <c r="B2047" t="str">
        <f>VLOOKUP(A2047,Sheet3!L:L,1,FALSE)</f>
        <v>CRR-U CN EQUITY</v>
      </c>
      <c r="C2047" t="str">
        <f>VLOOKUP(A2047,'ALL - prices'!B:C,2,FALSE)</f>
        <v>Crombie Real Estate Investment</v>
      </c>
      <c r="D2047" t="str">
        <f>VLOOKUP(A2047,'ALL - prices'!B:I,8,FALSE)</f>
        <v>Real Estate</v>
      </c>
      <c r="E2047">
        <v>2016</v>
      </c>
      <c r="F2047" t="s">
        <v>680</v>
      </c>
      <c r="G2047" t="str">
        <f t="shared" si="148"/>
        <v>2016-Q2</v>
      </c>
      <c r="H2047" s="4">
        <f>INDEX('ALL - prices'!$J$3:$DY$219,MATCH('COMBINED DATA'!A2047,'ALL - prices'!$B$3:$B$219,0),MATCH('COMBINED DATA'!G2047,'ALL - prices'!$J$1:$DY$1,0))</f>
        <v>8.5074000000000005</v>
      </c>
      <c r="I2047" s="14">
        <f t="shared" si="151"/>
        <v>0.21300482780131205</v>
      </c>
      <c r="J2047" s="6">
        <f>INDEX('market cap'!$B$3:$DQ$219,MATCH(A2047,'market cap'!$A$3:$A$219,0),MATCH(G2047,'market cap'!$B$1:$DQ$1,0))</f>
        <v>1338.1741999999999</v>
      </c>
      <c r="K2047">
        <f t="shared" si="149"/>
        <v>7.1990614265335093</v>
      </c>
      <c r="L2047">
        <f>INDEX('PB2'!$D$2:$AQ$224,MATCH(A2047,'PB2'!$B$2:$B$224,0),MATCH(G2047,'PB2'!$D$1:$AQ$1,0))</f>
        <v>1.6076740026473999</v>
      </c>
      <c r="M2047" s="16">
        <f t="shared" si="150"/>
        <v>0.62201665160553266</v>
      </c>
      <c r="N2047" s="6">
        <f>INDEX('ROA2'!$D$2:$AQ$224,MATCH(A2047,'ROA2'!$B$2:$B$224,0),MATCH(G2047,'ROA2'!$D$1:$AQ$1,0))</f>
        <v>2.7326719760894802</v>
      </c>
      <c r="O2047" s="6">
        <v>3360.9868799999999</v>
      </c>
      <c r="P2047" s="28">
        <v>-3.2027638795233127E-2</v>
      </c>
    </row>
    <row r="2048" spans="1:16" x14ac:dyDescent="0.3">
      <c r="A2048" t="s">
        <v>501</v>
      </c>
      <c r="B2048" t="str">
        <f>VLOOKUP(A2048,Sheet3!L:L,1,FALSE)</f>
        <v>CRR-U CN EQUITY</v>
      </c>
      <c r="C2048" t="str">
        <f>VLOOKUP(A2048,'ALL - prices'!B:C,2,FALSE)</f>
        <v>Crombie Real Estate Investment</v>
      </c>
      <c r="D2048" t="str">
        <f>VLOOKUP(A2048,'ALL - prices'!B:I,8,FALSE)</f>
        <v>Real Estate</v>
      </c>
      <c r="E2048">
        <v>2016</v>
      </c>
      <c r="F2048" t="s">
        <v>681</v>
      </c>
      <c r="G2048" t="str">
        <f t="shared" si="148"/>
        <v>2016-Q3</v>
      </c>
      <c r="H2048" s="4">
        <f>INDEX('ALL - prices'!$J$3:$DY$219,MATCH('COMBINED DATA'!A2048,'ALL - prices'!$B$3:$B$219,0),MATCH('COMBINED DATA'!G2048,'ALL - prices'!$J$1:$DY$1,0))</f>
        <v>8.0478000000000005</v>
      </c>
      <c r="I2048" s="14">
        <f t="shared" si="151"/>
        <v>0.22277997179579059</v>
      </c>
      <c r="J2048" s="6">
        <f>INDEX('market cap'!$B$3:$DQ$219,MATCH(A2048,'market cap'!$A$3:$A$219,0),MATCH(G2048,'market cap'!$B$1:$DQ$1,0))</f>
        <v>1247.5097000000001</v>
      </c>
      <c r="K2048">
        <f t="shared" si="149"/>
        <v>7.1289046031465464</v>
      </c>
      <c r="L2048">
        <f>INDEX('PB2'!$D$2:$AQ$224,MATCH(A2048,'PB2'!$B$2:$B$224,0),MATCH(G2048,'PB2'!$D$1:$AQ$1,0))</f>
        <v>1.5056849718093901</v>
      </c>
      <c r="M2048" s="16">
        <f t="shared" si="150"/>
        <v>0.66414955234513262</v>
      </c>
      <c r="N2048" s="6">
        <f>INDEX('ROA2'!$D$2:$AQ$224,MATCH(A2048,'ROA2'!$B$2:$B$224,0),MATCH(G2048,'ROA2'!$D$1:$AQ$1,0))</f>
        <v>2.7657029628753702</v>
      </c>
      <c r="O2048" s="6">
        <v>3947.684096</v>
      </c>
      <c r="P2048" s="28">
        <v>0.17456099560852795</v>
      </c>
    </row>
    <row r="2049" spans="1:16" x14ac:dyDescent="0.3">
      <c r="A2049" t="s">
        <v>501</v>
      </c>
      <c r="B2049" t="str">
        <f>VLOOKUP(A2049,Sheet3!L:L,1,FALSE)</f>
        <v>CRR-U CN EQUITY</v>
      </c>
      <c r="C2049" t="str">
        <f>VLOOKUP(A2049,'ALL - prices'!B:C,2,FALSE)</f>
        <v>Crombie Real Estate Investment</v>
      </c>
      <c r="D2049" t="str">
        <f>VLOOKUP(A2049,'ALL - prices'!B:I,8,FALSE)</f>
        <v>Real Estate</v>
      </c>
      <c r="E2049">
        <v>2016</v>
      </c>
      <c r="F2049" t="s">
        <v>682</v>
      </c>
      <c r="G2049" t="str">
        <f t="shared" si="148"/>
        <v>2016-Q4</v>
      </c>
      <c r="H2049" s="4">
        <f>INDEX('ALL - prices'!$J$3:$DY$219,MATCH('COMBINED DATA'!A2049,'ALL - prices'!$B$3:$B$219,0),MATCH('COMBINED DATA'!G2049,'ALL - prices'!$J$1:$DY$1,0))</f>
        <v>7.7633000000000001</v>
      </c>
      <c r="I2049" s="14">
        <f t="shared" si="151"/>
        <v>0.13834544625682499</v>
      </c>
      <c r="J2049" s="6">
        <f>INDEX('market cap'!$B$3:$DQ$219,MATCH(A2049,'market cap'!$A$3:$A$219,0),MATCH(G2049,'market cap'!$B$1:$DQ$1,0))</f>
        <v>1183.8701000000001</v>
      </c>
      <c r="K2049">
        <f t="shared" si="149"/>
        <v>7.0765440965872193</v>
      </c>
      <c r="L2049">
        <f>INDEX('PB2'!$D$2:$AQ$224,MATCH(A2049,'PB2'!$B$2:$B$224,0),MATCH(G2049,'PB2'!$D$1:$AQ$1,0))</f>
        <v>1.42828297615051</v>
      </c>
      <c r="M2049" s="16">
        <f t="shared" si="150"/>
        <v>0.70014137023125989</v>
      </c>
      <c r="N2049" s="6">
        <f>INDEX('ROA2'!$D$2:$AQ$224,MATCH(A2049,'ROA2'!$B$2:$B$224,0),MATCH(G2049,'ROA2'!$D$1:$AQ$1,0))</f>
        <v>3.0113000869750999</v>
      </c>
      <c r="O2049" s="6">
        <v>3947.420928</v>
      </c>
      <c r="P2049" s="28">
        <v>-6.6663895489156835E-5</v>
      </c>
    </row>
    <row r="2050" spans="1:16" x14ac:dyDescent="0.3">
      <c r="A2050" t="s">
        <v>501</v>
      </c>
      <c r="B2050" t="str">
        <f>VLOOKUP(A2050,Sheet3!L:L,1,FALSE)</f>
        <v>CRR-U CN EQUITY</v>
      </c>
      <c r="C2050" t="str">
        <f>VLOOKUP(A2050,'ALL - prices'!B:C,2,FALSE)</f>
        <v>Crombie Real Estate Investment</v>
      </c>
      <c r="D2050" t="str">
        <f>VLOOKUP(A2050,'ALL - prices'!B:I,8,FALSE)</f>
        <v>Real Estate</v>
      </c>
      <c r="E2050">
        <v>2017</v>
      </c>
      <c r="F2050" t="s">
        <v>679</v>
      </c>
      <c r="G2050" t="str">
        <f t="shared" si="148"/>
        <v>2017-Q1</v>
      </c>
      <c r="H2050" s="4">
        <f>INDEX('ALL - prices'!$J$3:$DY$219,MATCH('COMBINED DATA'!A2050,'ALL - prices'!$B$3:$B$219,0),MATCH('COMBINED DATA'!G2050,'ALL - prices'!$J$1:$DY$1,0))</f>
        <v>8.0931999999999995</v>
      </c>
      <c r="I2050" s="14">
        <f t="shared" si="151"/>
        <v>0.26496055524046092</v>
      </c>
      <c r="J2050" s="6">
        <f>INDEX('market cap'!$B$3:$DQ$219,MATCH(A2050,'market cap'!$A$3:$A$219,0),MATCH(G2050,'market cap'!$B$1:$DQ$1,0))</f>
        <v>1214.3822</v>
      </c>
      <c r="K2050">
        <f t="shared" si="149"/>
        <v>7.1019907490899392</v>
      </c>
      <c r="L2050">
        <f>INDEX('PB2'!$D$2:$AQ$224,MATCH(A2050,'PB2'!$B$2:$B$224,0),MATCH(G2050,'PB2'!$D$1:$AQ$1,0))</f>
        <v>1.4778460264205899</v>
      </c>
      <c r="M2050" s="16">
        <f t="shared" si="150"/>
        <v>0.67666047891473868</v>
      </c>
      <c r="N2050" s="6">
        <f>INDEX('ROA2'!$D$2:$AQ$224,MATCH(A2050,'ROA2'!$B$2:$B$224,0),MATCH(G2050,'ROA2'!$D$1:$AQ$1,0))</f>
        <v>3.3741331100463898</v>
      </c>
      <c r="O2050" s="6">
        <v>3963.3180160000002</v>
      </c>
      <c r="P2050" s="28">
        <v>4.0272087243694542E-3</v>
      </c>
    </row>
    <row r="2051" spans="1:16" x14ac:dyDescent="0.3">
      <c r="A2051" t="s">
        <v>501</v>
      </c>
      <c r="B2051" t="str">
        <f>VLOOKUP(A2051,Sheet3!L:L,1,FALSE)</f>
        <v>CRR-U CN EQUITY</v>
      </c>
      <c r="C2051" t="str">
        <f>VLOOKUP(A2051,'ALL - prices'!B:C,2,FALSE)</f>
        <v>Crombie Real Estate Investment</v>
      </c>
      <c r="D2051" t="str">
        <f>VLOOKUP(A2051,'ALL - prices'!B:I,8,FALSE)</f>
        <v>Real Estate</v>
      </c>
      <c r="E2051">
        <v>2017</v>
      </c>
      <c r="F2051" t="s">
        <v>680</v>
      </c>
      <c r="G2051" t="str">
        <f t="shared" si="148"/>
        <v>2017-Q2</v>
      </c>
      <c r="H2051" s="4">
        <f>INDEX('ALL - prices'!$J$3:$DY$219,MATCH('COMBINED DATA'!A2051,'ALL - prices'!$B$3:$B$219,0),MATCH('COMBINED DATA'!G2051,'ALL - prices'!$J$1:$DY$1,0))</f>
        <v>8.2782999999999998</v>
      </c>
      <c r="I2051" s="14">
        <f t="shared" si="151"/>
        <v>0.25889295567859699</v>
      </c>
      <c r="J2051" s="6">
        <f>INDEX('market cap'!$B$3:$DQ$219,MATCH(A2051,'market cap'!$A$3:$A$219,0),MATCH(G2051,'market cap'!$B$1:$DQ$1,0))</f>
        <v>1223.0999999999999</v>
      </c>
      <c r="K2051">
        <f t="shared" si="149"/>
        <v>7.1091438984933175</v>
      </c>
      <c r="L2051">
        <f>INDEX('PB2'!$D$2:$AQ$224,MATCH(A2051,'PB2'!$B$2:$B$224,0),MATCH(G2051,'PB2'!$D$1:$AQ$1,0))</f>
        <v>1.4202409982681301</v>
      </c>
      <c r="M2051" s="16">
        <f t="shared" si="150"/>
        <v>0.70410585331603559</v>
      </c>
      <c r="N2051" s="6">
        <f>INDEX('ROA2'!$D$2:$AQ$224,MATCH(A2051,'ROA2'!$B$2:$B$224,0),MATCH(G2051,'ROA2'!$D$1:$AQ$1,0))</f>
        <v>2.7687449455261199</v>
      </c>
      <c r="O2051" s="6">
        <v>3952.291072</v>
      </c>
      <c r="P2051" s="28">
        <v>-2.7822506181649251E-3</v>
      </c>
    </row>
    <row r="2052" spans="1:16" x14ac:dyDescent="0.3">
      <c r="A2052" t="s">
        <v>501</v>
      </c>
      <c r="B2052" t="str">
        <f>VLOOKUP(A2052,Sheet3!L:L,1,FALSE)</f>
        <v>CRR-U CN EQUITY</v>
      </c>
      <c r="C2052" t="str">
        <f>VLOOKUP(A2052,'ALL - prices'!B:C,2,FALSE)</f>
        <v>Crombie Real Estate Investment</v>
      </c>
      <c r="D2052" t="str">
        <f>VLOOKUP(A2052,'ALL - prices'!B:I,8,FALSE)</f>
        <v>Real Estate</v>
      </c>
      <c r="E2052">
        <v>2017</v>
      </c>
      <c r="F2052" t="s">
        <v>681</v>
      </c>
      <c r="G2052" t="str">
        <f t="shared" si="148"/>
        <v>2017-Q3</v>
      </c>
      <c r="H2052" s="4">
        <f>INDEX('ALL - prices'!$J$3:$DY$219,MATCH('COMBINED DATA'!A2052,'ALL - prices'!$B$3:$B$219,0),MATCH('COMBINED DATA'!G2052,'ALL - prices'!$J$1:$DY$1,0))</f>
        <v>8.1754999999999995</v>
      </c>
      <c r="I2052" s="14">
        <f t="shared" si="151"/>
        <v>0.2888528922017804</v>
      </c>
      <c r="J2052" s="6">
        <f>INDEX('market cap'!$B$3:$DQ$219,MATCH(A2052,'market cap'!$A$3:$A$219,0),MATCH(G2052,'market cap'!$B$1:$DQ$1,0))</f>
        <v>1188.229</v>
      </c>
      <c r="K2052">
        <f t="shared" si="149"/>
        <v>7.0802192422893482</v>
      </c>
      <c r="L2052">
        <f>INDEX('PB2'!$D$2:$AQ$224,MATCH(A2052,'PB2'!$B$2:$B$224,0),MATCH(G2052,'PB2'!$D$1:$AQ$1,0))</f>
        <v>1.3864599466323899</v>
      </c>
      <c r="M2052" s="16">
        <f t="shared" si="150"/>
        <v>0.72126136959738874</v>
      </c>
      <c r="N2052" s="6">
        <f>INDEX('ROA2'!$D$2:$AQ$224,MATCH(A2052,'ROA2'!$B$2:$B$224,0),MATCH(G2052,'ROA2'!$D$1:$AQ$1,0))</f>
        <v>4.3039569854736301</v>
      </c>
      <c r="O2052" s="6">
        <v>3988.0829440000002</v>
      </c>
      <c r="P2052" s="28">
        <v>9.0559807837959361E-3</v>
      </c>
    </row>
    <row r="2053" spans="1:16" x14ac:dyDescent="0.3">
      <c r="A2053" t="s">
        <v>501</v>
      </c>
      <c r="B2053" t="str">
        <f>VLOOKUP(A2053,Sheet3!L:L,1,FALSE)</f>
        <v>CRR-U CN EQUITY</v>
      </c>
      <c r="C2053" t="str">
        <f>VLOOKUP(A2053,'ALL - prices'!B:C,2,FALSE)</f>
        <v>Crombie Real Estate Investment</v>
      </c>
      <c r="D2053" t="str">
        <f>VLOOKUP(A2053,'ALL - prices'!B:I,8,FALSE)</f>
        <v>Real Estate</v>
      </c>
      <c r="E2053">
        <v>2017</v>
      </c>
      <c r="F2053" t="s">
        <v>682</v>
      </c>
      <c r="G2053" t="str">
        <f t="shared" si="148"/>
        <v>2017-Q4</v>
      </c>
      <c r="H2053" s="4">
        <f>INDEX('ALL - prices'!$J$3:$DY$219,MATCH('COMBINED DATA'!A2053,'ALL - prices'!$B$3:$B$219,0),MATCH('COMBINED DATA'!G2053,'ALL - prices'!$J$1:$DY$1,0))</f>
        <v>8.4138999999999999</v>
      </c>
      <c r="I2053" s="14">
        <f t="shared" si="151"/>
        <v>0.23612745675446842</v>
      </c>
      <c r="J2053" s="6">
        <f>INDEX('market cap'!$B$3:$DQ$219,MATCH(A2053,'market cap'!$A$3:$A$219,0),MATCH(G2053,'market cap'!$B$1:$DQ$1,0))</f>
        <v>1203.0491999999999</v>
      </c>
      <c r="K2053">
        <f t="shared" si="149"/>
        <v>7.0926146128939997</v>
      </c>
      <c r="L2053">
        <f>INDEX('PB2'!$D$2:$AQ$224,MATCH(A2053,'PB2'!$B$2:$B$224,0),MATCH(G2053,'PB2'!$D$1:$AQ$1,0))</f>
        <v>1.4033579826355</v>
      </c>
      <c r="M2053" s="16">
        <f t="shared" si="150"/>
        <v>0.71257655735281777</v>
      </c>
      <c r="N2053" s="6">
        <f>INDEX('ROA2'!$D$2:$AQ$224,MATCH(A2053,'ROA2'!$B$2:$B$224,0),MATCH(G2053,'ROA2'!$D$1:$AQ$1,0))</f>
        <v>4.1896328926086399</v>
      </c>
      <c r="O2053" s="6">
        <v>4082.2568959999999</v>
      </c>
      <c r="P2053" s="28">
        <v>2.3613839863005526E-2</v>
      </c>
    </row>
    <row r="2054" spans="1:16" x14ac:dyDescent="0.3">
      <c r="A2054" t="s">
        <v>501</v>
      </c>
      <c r="B2054" t="str">
        <f>VLOOKUP(A2054,Sheet3!L:L,1,FALSE)</f>
        <v>CRR-U CN EQUITY</v>
      </c>
      <c r="C2054" t="str">
        <f>VLOOKUP(A2054,'ALL - prices'!B:C,2,FALSE)</f>
        <v>Crombie Real Estate Investment</v>
      </c>
      <c r="D2054" t="str">
        <f>VLOOKUP(A2054,'ALL - prices'!B:I,8,FALSE)</f>
        <v>Real Estate</v>
      </c>
      <c r="E2054">
        <v>2018</v>
      </c>
      <c r="F2054" t="s">
        <v>679</v>
      </c>
      <c r="G2054" t="str">
        <f t="shared" si="148"/>
        <v>2018-Q1</v>
      </c>
      <c r="H2054" s="4">
        <f>INDEX('ALL - prices'!$J$3:$DY$219,MATCH('COMBINED DATA'!A2054,'ALL - prices'!$B$3:$B$219,0),MATCH('COMBINED DATA'!G2054,'ALL - prices'!$J$1:$DY$1,0))</f>
        <v>7.7965999999999998</v>
      </c>
      <c r="I2054" s="14">
        <f t="shared" si="151"/>
        <v>0.64319548285623562</v>
      </c>
      <c r="J2054" s="6">
        <f>INDEX('market cap'!$B$3:$DQ$219,MATCH(A2054,'market cap'!$A$3:$A$219,0),MATCH(G2054,'market cap'!$B$1:$DQ$1,0))</f>
        <v>1095.8208999999999</v>
      </c>
      <c r="K2054">
        <f t="shared" si="149"/>
        <v>6.9992590417459395</v>
      </c>
      <c r="L2054">
        <f>INDEX('PB2'!$D$2:$AQ$224,MATCH(A2054,'PB2'!$B$2:$B$224,0),MATCH(G2054,'PB2'!$D$1:$AQ$1,0))</f>
        <v>1.28741002082825</v>
      </c>
      <c r="M2054" s="16">
        <f t="shared" si="150"/>
        <v>0.77675331387948499</v>
      </c>
      <c r="N2054" s="6">
        <f>INDEX('ROA2'!$D$2:$AQ$224,MATCH(A2054,'ROA2'!$B$2:$B$224,0),MATCH(G2054,'ROA2'!$D$1:$AQ$1,0))</f>
        <v>4.0704970359802202</v>
      </c>
      <c r="O2054" s="6">
        <v>4086.8538880000001</v>
      </c>
      <c r="P2054" s="28">
        <v>1.1260908162111481E-3</v>
      </c>
    </row>
    <row r="2055" spans="1:16" x14ac:dyDescent="0.3">
      <c r="A2055" t="s">
        <v>501</v>
      </c>
      <c r="B2055" t="str">
        <f>VLOOKUP(A2055,Sheet3!L:L,1,FALSE)</f>
        <v>CRR-U CN EQUITY</v>
      </c>
      <c r="C2055" t="str">
        <f>VLOOKUP(A2055,'ALL - prices'!B:C,2,FALSE)</f>
        <v>Crombie Real Estate Investment</v>
      </c>
      <c r="D2055" t="str">
        <f>VLOOKUP(A2055,'ALL - prices'!B:I,8,FALSE)</f>
        <v>Real Estate</v>
      </c>
      <c r="E2055">
        <v>2018</v>
      </c>
      <c r="F2055" t="s">
        <v>680</v>
      </c>
      <c r="G2055" t="str">
        <f t="shared" si="148"/>
        <v>2018-Q2</v>
      </c>
      <c r="H2055" s="4">
        <f>INDEX('ALL - prices'!$J$3:$DY$219,MATCH('COMBINED DATA'!A2055,'ALL - prices'!$B$3:$B$219,0),MATCH('COMBINED DATA'!G2055,'ALL - prices'!$J$1:$DY$1,0))</f>
        <v>8.0303000000000004</v>
      </c>
      <c r="I2055" s="14">
        <f t="shared" si="151"/>
        <v>0.9320496481768914</v>
      </c>
      <c r="J2055" s="6">
        <f>INDEX('market cap'!$B$3:$DQ$219,MATCH(A2055,'market cap'!$A$3:$A$219,0),MATCH(G2055,'market cap'!$B$1:$DQ$1,0))</f>
        <v>1108.8975</v>
      </c>
      <c r="K2055">
        <f t="shared" si="149"/>
        <v>7.0111215574702008</v>
      </c>
      <c r="L2055">
        <f>INDEX('PB2'!$D$2:$AQ$224,MATCH(A2055,'PB2'!$B$2:$B$224,0),MATCH(G2055,'PB2'!$D$1:$AQ$1,0))</f>
        <v>1.2882009744644201</v>
      </c>
      <c r="M2055" s="16">
        <f t="shared" si="150"/>
        <v>0.77627638840729651</v>
      </c>
      <c r="N2055" s="6">
        <f>INDEX('ROA2'!$D$2:$AQ$224,MATCH(A2055,'ROA2'!$B$2:$B$224,0),MATCH(G2055,'ROA2'!$D$1:$AQ$1,0))</f>
        <v>4.2613768577575701</v>
      </c>
      <c r="O2055" s="6">
        <v>4049.6289280000001</v>
      </c>
      <c r="P2055" s="28">
        <v>-9.1084636300068304E-3</v>
      </c>
    </row>
    <row r="2056" spans="1:16" x14ac:dyDescent="0.3">
      <c r="A2056" t="s">
        <v>501</v>
      </c>
      <c r="B2056" t="str">
        <f>VLOOKUP(A2056,Sheet3!L:L,1,FALSE)</f>
        <v>CRR-U CN EQUITY</v>
      </c>
      <c r="C2056" t="str">
        <f>VLOOKUP(A2056,'ALL - prices'!B:C,2,FALSE)</f>
        <v>Crombie Real Estate Investment</v>
      </c>
      <c r="D2056" t="str">
        <f>VLOOKUP(A2056,'ALL - prices'!B:I,8,FALSE)</f>
        <v>Real Estate</v>
      </c>
      <c r="E2056">
        <v>2018</v>
      </c>
      <c r="F2056" t="s">
        <v>681</v>
      </c>
      <c r="G2056" t="str">
        <f t="shared" si="148"/>
        <v>2018-Q3</v>
      </c>
      <c r="H2056" s="4">
        <f>INDEX('ALL - prices'!$J$3:$DY$219,MATCH('COMBINED DATA'!A2056,'ALL - prices'!$B$3:$B$219,0),MATCH('COMBINED DATA'!G2056,'ALL - prices'!$J$1:$DY$1,0))</f>
        <v>8.3536000000000001</v>
      </c>
      <c r="I2056" s="14">
        <f t="shared" si="151"/>
        <v>1.1212978681718175</v>
      </c>
      <c r="J2056" s="6">
        <f>INDEX('market cap'!$B$3:$DQ$219,MATCH(A2056,'market cap'!$A$3:$A$219,0),MATCH(G2056,'market cap'!$B$1:$DQ$1,0))</f>
        <v>1134.1789000000001</v>
      </c>
      <c r="K2056">
        <f t="shared" si="149"/>
        <v>7.0336642319859681</v>
      </c>
      <c r="L2056">
        <f>INDEX('PB2'!$D$2:$AQ$224,MATCH(A2056,'PB2'!$B$2:$B$224,0),MATCH(G2056,'PB2'!$D$1:$AQ$1,0))</f>
        <v>1.33464896678925</v>
      </c>
      <c r="M2056" s="16">
        <f t="shared" si="150"/>
        <v>0.74926068568103621</v>
      </c>
      <c r="N2056" s="6">
        <f>INDEX('ROA2'!$D$2:$AQ$224,MATCH(A2056,'ROA2'!$B$2:$B$224,0),MATCH(G2056,'ROA2'!$D$1:$AQ$1,0))</f>
        <v>3.05863690376282</v>
      </c>
      <c r="O2056" s="6">
        <v>4063.54304</v>
      </c>
      <c r="P2056" s="28">
        <v>3.4358980161848379E-3</v>
      </c>
    </row>
    <row r="2057" spans="1:16" x14ac:dyDescent="0.3">
      <c r="A2057" t="s">
        <v>501</v>
      </c>
      <c r="B2057" t="str">
        <f>VLOOKUP(A2057,Sheet3!L:L,1,FALSE)</f>
        <v>CRR-U CN EQUITY</v>
      </c>
      <c r="C2057" t="str">
        <f>VLOOKUP(A2057,'ALL - prices'!B:C,2,FALSE)</f>
        <v>Crombie Real Estate Investment</v>
      </c>
      <c r="D2057" t="str">
        <f>VLOOKUP(A2057,'ALL - prices'!B:I,8,FALSE)</f>
        <v>Real Estate</v>
      </c>
      <c r="E2057">
        <v>2018</v>
      </c>
      <c r="F2057" t="s">
        <v>682</v>
      </c>
      <c r="G2057" t="str">
        <f t="shared" si="148"/>
        <v>2018-Q4</v>
      </c>
      <c r="H2057" s="4">
        <f>INDEX('ALL - prices'!$J$3:$DY$219,MATCH('COMBINED DATA'!A2057,'ALL - prices'!$B$3:$B$219,0),MATCH('COMBINED DATA'!G2057,'ALL - prices'!$J$1:$DY$1,0))</f>
        <v>8.1801999999999992</v>
      </c>
      <c r="I2057" s="14">
        <f t="shared" si="151"/>
        <v>0.71780772959523576</v>
      </c>
      <c r="J2057" s="6">
        <f>INDEX('market cap'!$B$3:$DQ$219,MATCH(A2057,'market cap'!$A$3:$A$219,0),MATCH(G2057,'market cap'!$B$1:$DQ$1,0))</f>
        <v>1091.462</v>
      </c>
      <c r="K2057">
        <f t="shared" si="149"/>
        <v>6.9952733609084685</v>
      </c>
      <c r="L2057">
        <f>INDEX('PB2'!$D$2:$AQ$224,MATCH(A2057,'PB2'!$B$2:$B$224,0),MATCH(G2057,'PB2'!$D$1:$AQ$1,0))</f>
        <v>1.2971659898757899</v>
      </c>
      <c r="M2057" s="16">
        <f t="shared" si="150"/>
        <v>0.77091136200368238</v>
      </c>
      <c r="N2057" s="6">
        <f>INDEX('ROA2'!$D$2:$AQ$224,MATCH(A2057,'ROA2'!$B$2:$B$224,0),MATCH(G2057,'ROA2'!$D$1:$AQ$1,0))</f>
        <v>2.81140208244324</v>
      </c>
      <c r="O2057" s="6">
        <v>4068.0529919999999</v>
      </c>
      <c r="P2057" s="28">
        <v>1.1098570768429427E-3</v>
      </c>
    </row>
    <row r="2058" spans="1:16" x14ac:dyDescent="0.3">
      <c r="A2058" t="s">
        <v>501</v>
      </c>
      <c r="B2058" t="str">
        <f>VLOOKUP(A2058,Sheet3!L:L,1,FALSE)</f>
        <v>CRR-U CN EQUITY</v>
      </c>
      <c r="C2058" t="str">
        <f>VLOOKUP(A2058,'ALL - prices'!B:C,2,FALSE)</f>
        <v>Crombie Real Estate Investment</v>
      </c>
      <c r="D2058" t="str">
        <f>VLOOKUP(A2058,'ALL - prices'!B:I,8,FALSE)</f>
        <v>Real Estate</v>
      </c>
      <c r="E2058">
        <v>2019</v>
      </c>
      <c r="F2058" t="s">
        <v>679</v>
      </c>
      <c r="G2058" t="str">
        <f t="shared" si="148"/>
        <v>2019-Q1</v>
      </c>
      <c r="H2058" s="4">
        <f>INDEX('ALL - prices'!$J$3:$DY$219,MATCH('COMBINED DATA'!A2058,'ALL - prices'!$B$3:$B$219,0),MATCH('COMBINED DATA'!G2058,'ALL - prices'!$J$1:$DY$1,0))</f>
        <v>9.4469999999999992</v>
      </c>
      <c r="I2058" s="14">
        <f t="shared" si="151"/>
        <v>1.0337667930921364</v>
      </c>
      <c r="J2058" s="6">
        <f>INDEX('market cap'!$B$3:$DQ$219,MATCH(A2058,'market cap'!$A$3:$A$219,0),MATCH(G2058,'market cap'!$B$1:$DQ$1,0))</f>
        <v>1275.1339</v>
      </c>
      <c r="K2058">
        <f t="shared" si="149"/>
        <v>7.150806471686197</v>
      </c>
      <c r="L2058">
        <f>INDEX('PB2'!$D$2:$AQ$224,MATCH(A2058,'PB2'!$B$2:$B$224,0),MATCH(G2058,'PB2'!$D$1:$AQ$1,0))</f>
        <v>1.4648920297622701</v>
      </c>
      <c r="M2058" s="16">
        <f t="shared" si="150"/>
        <v>0.68264416740821843</v>
      </c>
      <c r="N2058" s="6">
        <f>INDEX('ROA2'!$D$2:$AQ$224,MATCH(A2058,'ROA2'!$B$2:$B$224,0),MATCH(G2058,'ROA2'!$D$1:$AQ$1,0))</f>
        <v>2.6430981159210201</v>
      </c>
      <c r="O2058" s="6">
        <v>4071.0740479999999</v>
      </c>
      <c r="P2058" s="28">
        <v>7.4262946081112512E-4</v>
      </c>
    </row>
    <row r="2059" spans="1:16" x14ac:dyDescent="0.3">
      <c r="A2059" t="s">
        <v>501</v>
      </c>
      <c r="B2059" t="str">
        <f>VLOOKUP(A2059,Sheet3!L:L,1,FALSE)</f>
        <v>CRR-U CN EQUITY</v>
      </c>
      <c r="C2059" t="str">
        <f>VLOOKUP(A2059,'ALL - prices'!B:C,2,FALSE)</f>
        <v>Crombie Real Estate Investment</v>
      </c>
      <c r="D2059" t="str">
        <f>VLOOKUP(A2059,'ALL - prices'!B:I,8,FALSE)</f>
        <v>Real Estate</v>
      </c>
      <c r="E2059">
        <v>2019</v>
      </c>
      <c r="F2059" t="s">
        <v>680</v>
      </c>
      <c r="G2059" t="str">
        <f t="shared" si="148"/>
        <v>2019-Q2</v>
      </c>
      <c r="H2059" s="4">
        <f>INDEX('ALL - prices'!$J$3:$DY$219,MATCH('COMBINED DATA'!A2059,'ALL - prices'!$B$3:$B$219,0),MATCH('COMBINED DATA'!G2059,'ALL - prices'!$J$1:$DY$1,0))</f>
        <v>10.1492</v>
      </c>
      <c r="I2059" s="14">
        <f t="shared" si="151"/>
        <v>1.1548247843287671</v>
      </c>
      <c r="J2059" s="6">
        <f>INDEX('market cap'!$B$3:$DQ$219,MATCH(A2059,'market cap'!$A$3:$A$219,0),MATCH(G2059,'market cap'!$B$1:$DQ$1,0))</f>
        <v>1349.5092999999999</v>
      </c>
      <c r="K2059">
        <f t="shared" si="149"/>
        <v>7.2074963238755876</v>
      </c>
      <c r="L2059">
        <f>INDEX('PB2'!$D$2:$AQ$224,MATCH(A2059,'PB2'!$B$2:$B$224,0),MATCH(G2059,'PB2'!$D$1:$AQ$1,0))</f>
        <v>1.545902967453</v>
      </c>
      <c r="M2059" s="16">
        <f t="shared" si="150"/>
        <v>0.64687113037086719</v>
      </c>
      <c r="N2059" s="6">
        <f>INDEX('ROA2'!$D$2:$AQ$224,MATCH(A2059,'ROA2'!$B$2:$B$224,0),MATCH(G2059,'ROA2'!$D$1:$AQ$1,0))</f>
        <v>3.2017419338226301</v>
      </c>
      <c r="O2059" s="6">
        <v>4047.712</v>
      </c>
      <c r="P2059" s="28">
        <v>-5.7385465664710894E-3</v>
      </c>
    </row>
    <row r="2060" spans="1:16" x14ac:dyDescent="0.3">
      <c r="A2060" t="s">
        <v>501</v>
      </c>
      <c r="B2060" t="str">
        <f>VLOOKUP(A2060,Sheet3!L:L,1,FALSE)</f>
        <v>CRR-U CN EQUITY</v>
      </c>
      <c r="C2060" t="str">
        <f>VLOOKUP(A2060,'ALL - prices'!B:C,2,FALSE)</f>
        <v>Crombie Real Estate Investment</v>
      </c>
      <c r="D2060" t="str">
        <f>VLOOKUP(A2060,'ALL - prices'!B:I,8,FALSE)</f>
        <v>Real Estate</v>
      </c>
      <c r="E2060">
        <v>2019</v>
      </c>
      <c r="F2060" t="s">
        <v>681</v>
      </c>
      <c r="G2060" t="str">
        <f t="shared" si="148"/>
        <v>2019-Q3</v>
      </c>
      <c r="H2060" s="4">
        <f>INDEX('ALL - prices'!$J$3:$DY$219,MATCH('COMBINED DATA'!A2060,'ALL - prices'!$B$3:$B$219,0),MATCH('COMBINED DATA'!G2060,'ALL - prices'!$J$1:$DY$1,0))</f>
        <v>10.7995</v>
      </c>
      <c r="I2060" s="14">
        <f t="shared" si="151"/>
        <v>1.0028426945438651</v>
      </c>
      <c r="J2060" s="6">
        <f>INDEX('market cap'!$B$3:$DQ$219,MATCH(A2060,'market cap'!$A$3:$A$219,0),MATCH(G2060,'market cap'!$B$1:$DQ$1,0))</f>
        <v>1416.4513999999999</v>
      </c>
      <c r="K2060">
        <f t="shared" si="149"/>
        <v>7.2559100087631583</v>
      </c>
      <c r="L2060">
        <f>INDEX('PB2'!$D$2:$AQ$224,MATCH(A2060,'PB2'!$B$2:$B$224,0),MATCH(G2060,'PB2'!$D$1:$AQ$1,0))</f>
        <v>1.62574803829193</v>
      </c>
      <c r="M2060" s="16">
        <f t="shared" si="150"/>
        <v>0.61510146495433349</v>
      </c>
      <c r="N2060" s="6">
        <f>INDEX('ROA2'!$D$2:$AQ$224,MATCH(A2060,'ROA2'!$B$2:$B$224,0),MATCH(G2060,'ROA2'!$D$1:$AQ$1,0))</f>
        <v>3.0020229816436799</v>
      </c>
      <c r="O2060" s="6">
        <v>3915.2099840000001</v>
      </c>
      <c r="P2060" s="28">
        <v>-3.2735040437659575E-2</v>
      </c>
    </row>
    <row r="2061" spans="1:16" x14ac:dyDescent="0.3">
      <c r="A2061" t="s">
        <v>501</v>
      </c>
      <c r="B2061" t="str">
        <f>VLOOKUP(A2061,Sheet3!L:L,1,FALSE)</f>
        <v>CRR-U CN EQUITY</v>
      </c>
      <c r="C2061" t="str">
        <f>VLOOKUP(A2061,'ALL - prices'!B:C,2,FALSE)</f>
        <v>Crombie Real Estate Investment</v>
      </c>
      <c r="D2061" t="str">
        <f>VLOOKUP(A2061,'ALL - prices'!B:I,8,FALSE)</f>
        <v>Real Estate</v>
      </c>
      <c r="E2061">
        <v>2019</v>
      </c>
      <c r="F2061" t="s">
        <v>682</v>
      </c>
      <c r="G2061" t="str">
        <f t="shared" si="148"/>
        <v>2019-Q4</v>
      </c>
      <c r="H2061" s="4">
        <f>INDEX('ALL - prices'!$J$3:$DY$219,MATCH('COMBINED DATA'!A2061,'ALL - prices'!$B$3:$B$219,0),MATCH('COMBINED DATA'!G2061,'ALL - prices'!$J$1:$DY$1,0))</f>
        <v>11.0489</v>
      </c>
      <c r="I2061" s="14">
        <f t="shared" si="151"/>
        <v>0.80482201344976512</v>
      </c>
      <c r="J2061" s="6">
        <f>INDEX('market cap'!$B$3:$DQ$219,MATCH(A2061,'market cap'!$A$3:$A$219,0),MATCH(G2061,'market cap'!$B$1:$DQ$1,0))</f>
        <v>1429.643</v>
      </c>
      <c r="K2061">
        <f t="shared" si="149"/>
        <v>7.2651800417364667</v>
      </c>
      <c r="L2061">
        <f>INDEX('PB2'!$D$2:$AQ$224,MATCH(A2061,'PB2'!$B$2:$B$224,0),MATCH(G2061,'PB2'!$D$1:$AQ$1,0))</f>
        <v>1.6419310569763199</v>
      </c>
      <c r="M2061" s="16">
        <f t="shared" si="150"/>
        <v>0.60903897015112129</v>
      </c>
      <c r="N2061" s="6">
        <f>INDEX('ROA2'!$D$2:$AQ$224,MATCH(A2061,'ROA2'!$B$2:$B$224,0),MATCH(G2061,'ROA2'!$D$1:$AQ$1,0))</f>
        <v>3.4200999736785902</v>
      </c>
      <c r="O2061" s="6">
        <v>3929.7840639999999</v>
      </c>
      <c r="P2061" s="28">
        <v>3.7224261430571248E-3</v>
      </c>
    </row>
    <row r="2062" spans="1:16" x14ac:dyDescent="0.3">
      <c r="A2062" t="s">
        <v>501</v>
      </c>
      <c r="B2062" t="str">
        <f>VLOOKUP(A2062,Sheet3!L:L,1,FALSE)</f>
        <v>CRR-U CN EQUITY</v>
      </c>
      <c r="C2062" t="str">
        <f>VLOOKUP(A2062,'ALL - prices'!B:C,2,FALSE)</f>
        <v>Crombie Real Estate Investment</v>
      </c>
      <c r="D2062" t="str">
        <f>VLOOKUP(A2062,'ALL - prices'!B:I,8,FALSE)</f>
        <v>Real Estate</v>
      </c>
      <c r="E2062">
        <v>2020</v>
      </c>
      <c r="F2062" t="s">
        <v>679</v>
      </c>
      <c r="G2062" t="str">
        <f t="shared" si="148"/>
        <v>2020-Q1</v>
      </c>
      <c r="H2062" s="4">
        <f>INDEX('ALL - prices'!$J$3:$DY$219,MATCH('COMBINED DATA'!A2062,'ALL - prices'!$B$3:$B$219,0),MATCH('COMBINED DATA'!G2062,'ALL - prices'!$J$1:$DY$1,0))</f>
        <v>8.7424999999999997</v>
      </c>
      <c r="I2062" s="14">
        <f t="shared" si="151"/>
        <v>1.2106203671396452</v>
      </c>
      <c r="J2062" s="6">
        <f>INDEX('market cap'!$B$3:$DQ$219,MATCH(A2062,'market cap'!$A$3:$A$219,0),MATCH(G2062,'market cap'!$B$1:$DQ$1,0))</f>
        <v>1159.3948</v>
      </c>
      <c r="K2062">
        <f t="shared" si="149"/>
        <v>7.0556534238170858</v>
      </c>
      <c r="L2062">
        <f>INDEX('PB2'!$D$2:$AQ$224,MATCH(A2062,'PB2'!$B$2:$B$224,0),MATCH(G2062,'PB2'!$D$1:$AQ$1,0))</f>
        <v>1.2668429613113401</v>
      </c>
      <c r="M2062" s="16">
        <f t="shared" si="150"/>
        <v>0.7893638205676855</v>
      </c>
      <c r="N2062" s="6">
        <f>INDEX('ROA2'!$D$2:$AQ$224,MATCH(A2062,'ROA2'!$B$2:$B$224,0),MATCH(G2062,'ROA2'!$D$1:$AQ$1,0))</f>
        <v>4.0173230171203604</v>
      </c>
      <c r="O2062" s="6">
        <v>3921.2139520000001</v>
      </c>
      <c r="P2062" s="28">
        <v>-2.1808099021289841E-3</v>
      </c>
    </row>
    <row r="2063" spans="1:16" x14ac:dyDescent="0.3">
      <c r="A2063" t="s">
        <v>501</v>
      </c>
      <c r="B2063" t="str">
        <f>VLOOKUP(A2063,Sheet3!L:L,1,FALSE)</f>
        <v>CRR-U CN EQUITY</v>
      </c>
      <c r="C2063" t="str">
        <f>VLOOKUP(A2063,'ALL - prices'!B:C,2,FALSE)</f>
        <v>Crombie Real Estate Investment</v>
      </c>
      <c r="D2063" t="str">
        <f>VLOOKUP(A2063,'ALL - prices'!B:I,8,FALSE)</f>
        <v>Real Estate</v>
      </c>
      <c r="E2063">
        <v>2020</v>
      </c>
      <c r="F2063" t="s">
        <v>680</v>
      </c>
      <c r="G2063" t="str">
        <f t="shared" si="148"/>
        <v>2020-Q2</v>
      </c>
      <c r="H2063" s="4">
        <f>INDEX('ALL - prices'!$J$3:$DY$219,MATCH('COMBINED DATA'!A2063,'ALL - prices'!$B$3:$B$219,0),MATCH('COMBINED DATA'!G2063,'ALL - prices'!$J$1:$DY$1,0))</f>
        <v>9.1663999999999994</v>
      </c>
      <c r="I2063" s="14">
        <f t="shared" si="151"/>
        <v>1.6861729970063277</v>
      </c>
      <c r="J2063" s="6">
        <f>INDEX('market cap'!$B$3:$DQ$219,MATCH(A2063,'market cap'!$A$3:$A$219,0),MATCH(G2063,'market cap'!$B$1:$DQ$1,0))</f>
        <v>1194.8675000000001</v>
      </c>
      <c r="K2063">
        <f t="shared" si="149"/>
        <v>7.0857905795570302</v>
      </c>
      <c r="L2063">
        <f>INDEX('PB2'!$D$2:$AQ$224,MATCH(A2063,'PB2'!$B$2:$B$224,0),MATCH(G2063,'PB2'!$D$1:$AQ$1,0))</f>
        <v>1.3281090259552</v>
      </c>
      <c r="M2063" s="16">
        <f t="shared" si="150"/>
        <v>0.75295023259162175</v>
      </c>
      <c r="N2063" s="6">
        <f>INDEX('ROA2'!$D$2:$AQ$224,MATCH(A2063,'ROA2'!$B$2:$B$224,0),MATCH(G2063,'ROA2'!$D$1:$AQ$1,0))</f>
        <v>3.3696250915527299</v>
      </c>
      <c r="O2063" s="6">
        <v>4038.2909439999999</v>
      </c>
      <c r="P2063" s="28">
        <v>2.9857333324106203E-2</v>
      </c>
    </row>
    <row r="2064" spans="1:16" x14ac:dyDescent="0.3">
      <c r="A2064" t="s">
        <v>501</v>
      </c>
      <c r="B2064" t="str">
        <f>VLOOKUP(A2064,Sheet3!L:L,1,FALSE)</f>
        <v>CRR-U CN EQUITY</v>
      </c>
      <c r="C2064" t="str">
        <f>VLOOKUP(A2064,'ALL - prices'!B:C,2,FALSE)</f>
        <v>Crombie Real Estate Investment</v>
      </c>
      <c r="D2064" t="str">
        <f>VLOOKUP(A2064,'ALL - prices'!B:I,8,FALSE)</f>
        <v>Real Estate</v>
      </c>
      <c r="E2064">
        <v>2020</v>
      </c>
      <c r="F2064" t="s">
        <v>681</v>
      </c>
      <c r="G2064" t="str">
        <f t="shared" si="148"/>
        <v>2020-Q3</v>
      </c>
      <c r="H2064" s="4">
        <f>INDEX('ALL - prices'!$J$3:$DY$219,MATCH('COMBINED DATA'!A2064,'ALL - prices'!$B$3:$B$219,0),MATCH('COMBINED DATA'!G2064,'ALL - prices'!$J$1:$DY$1,0))</f>
        <v>9.5920000000000005</v>
      </c>
      <c r="I2064" s="14">
        <f t="shared" si="151"/>
        <v>1.3689909605253057</v>
      </c>
      <c r="J2064" s="6">
        <f>INDEX('market cap'!$B$3:$DQ$219,MATCH(A2064,'market cap'!$A$3:$A$219,0),MATCH(G2064,'market cap'!$B$1:$DQ$1,0))</f>
        <v>1231.1729</v>
      </c>
      <c r="K2064">
        <f t="shared" si="149"/>
        <v>7.1157225712362893</v>
      </c>
      <c r="L2064">
        <f>INDEX('PB2'!$D$2:$AQ$224,MATCH(A2064,'PB2'!$B$2:$B$224,0),MATCH(G2064,'PB2'!$D$1:$AQ$1,0))</f>
        <v>1.3804670572280899</v>
      </c>
      <c r="M2064" s="16">
        <f t="shared" si="150"/>
        <v>0.72439251249352588</v>
      </c>
      <c r="N2064" s="6">
        <f>INDEX('ROA2'!$D$2:$AQ$224,MATCH(A2064,'ROA2'!$B$2:$B$224,0),MATCH(G2064,'ROA2'!$D$1:$AQ$1,0))</f>
        <v>2.69955611228943</v>
      </c>
      <c r="O2064" s="6">
        <v>3960.0099839999998</v>
      </c>
      <c r="P2064" s="28">
        <v>-1.9384675617864559E-2</v>
      </c>
    </row>
    <row r="2065" spans="1:16" x14ac:dyDescent="0.3">
      <c r="A2065" t="s">
        <v>501</v>
      </c>
      <c r="B2065" t="str">
        <f>VLOOKUP(A2065,Sheet3!L:L,1,FALSE)</f>
        <v>CRR-U CN EQUITY</v>
      </c>
      <c r="C2065" t="str">
        <f>VLOOKUP(A2065,'ALL - prices'!B:C,2,FALSE)</f>
        <v>Crombie Real Estate Investment</v>
      </c>
      <c r="D2065" t="str">
        <f>VLOOKUP(A2065,'ALL - prices'!B:I,8,FALSE)</f>
        <v>Real Estate</v>
      </c>
      <c r="E2065">
        <v>2020</v>
      </c>
      <c r="F2065" t="s">
        <v>682</v>
      </c>
      <c r="G2065" t="str">
        <f t="shared" si="148"/>
        <v>2020-Q4</v>
      </c>
      <c r="H2065" s="4">
        <f>INDEX('ALL - prices'!$J$3:$DY$219,MATCH('COMBINED DATA'!A2065,'ALL - prices'!$B$3:$B$219,0),MATCH('COMBINED DATA'!G2065,'ALL - prices'!$J$1:$DY$1,0))</f>
        <v>10.6195</v>
      </c>
      <c r="I2065" s="14">
        <f t="shared" si="151"/>
        <v>1.087390605992161</v>
      </c>
      <c r="J2065" s="6">
        <f>INDEX('market cap'!$B$3:$DQ$219,MATCH(A2065,'market cap'!$A$3:$A$219,0),MATCH(G2065,'market cap'!$B$1:$DQ$1,0))</f>
        <v>1341.4829999999999</v>
      </c>
      <c r="K2065">
        <f t="shared" si="149"/>
        <v>7.2015309974037214</v>
      </c>
      <c r="L2065">
        <f>INDEX('PB2'!$D$2:$AQ$224,MATCH(A2065,'PB2'!$B$2:$B$224,0),MATCH(G2065,'PB2'!$D$1:$AQ$1,0))</f>
        <v>1.5226149559021001</v>
      </c>
      <c r="M2065" s="16">
        <f t="shared" si="150"/>
        <v>0.6567648610856659</v>
      </c>
      <c r="N2065" s="6">
        <f>INDEX('ROA2'!$D$2:$AQ$224,MATCH(A2065,'ROA2'!$B$2:$B$224,0),MATCH(G2065,'ROA2'!$D$1:$AQ$1,0))</f>
        <v>2.4275450706481898</v>
      </c>
      <c r="O2065" s="6">
        <v>3984.3860479999998</v>
      </c>
      <c r="P2065" s="28">
        <v>6.1555561977088297E-3</v>
      </c>
    </row>
    <row r="2066" spans="1:16" x14ac:dyDescent="0.3">
      <c r="A2066" t="s">
        <v>501</v>
      </c>
      <c r="B2066" t="str">
        <f>VLOOKUP(A2066,Sheet3!L:L,1,FALSE)</f>
        <v>CRR-U CN EQUITY</v>
      </c>
      <c r="C2066" t="str">
        <f>VLOOKUP(A2066,'ALL - prices'!B:C,2,FALSE)</f>
        <v>Crombie Real Estate Investment</v>
      </c>
      <c r="D2066" t="str">
        <f>VLOOKUP(A2066,'ALL - prices'!B:I,8,FALSE)</f>
        <v>Real Estate</v>
      </c>
      <c r="E2066">
        <v>2021</v>
      </c>
      <c r="F2066" t="s">
        <v>679</v>
      </c>
      <c r="G2066" t="str">
        <f t="shared" si="148"/>
        <v>2021-Q1</v>
      </c>
      <c r="H2066" s="4">
        <f>INDEX('ALL - prices'!$J$3:$DY$219,MATCH('COMBINED DATA'!A2066,'ALL - prices'!$B$3:$B$219,0),MATCH('COMBINED DATA'!G2066,'ALL - prices'!$J$1:$DY$1,0))</f>
        <v>11.8841</v>
      </c>
      <c r="I2066" s="14">
        <f t="shared" si="151"/>
        <v>0.615392104677985</v>
      </c>
      <c r="J2066" s="6">
        <f>INDEX('market cap'!$B$3:$DQ$219,MATCH(A2066,'market cap'!$A$3:$A$219,0),MATCH(G2066,'market cap'!$B$1:$DQ$1,0))</f>
        <v>1478.9032</v>
      </c>
      <c r="K2066">
        <f t="shared" si="149"/>
        <v>7.2990560109407525</v>
      </c>
      <c r="L2066">
        <f>INDEX('PB2'!$D$2:$AQ$224,MATCH(A2066,'PB2'!$B$2:$B$224,0),MATCH(G2066,'PB2'!$D$1:$AQ$1,0))</f>
        <v>1.6794190406799301</v>
      </c>
      <c r="M2066" s="16">
        <f t="shared" si="150"/>
        <v>0.59544400520500218</v>
      </c>
      <c r="N2066" s="6">
        <f>INDEX('ROA2'!$D$2:$AQ$224,MATCH(A2066,'ROA2'!$B$2:$B$224,0),MATCH(G2066,'ROA2'!$D$1:$AQ$1,0))</f>
        <v>1.70464599132538</v>
      </c>
      <c r="O2066" s="6">
        <v>4105.4379520000002</v>
      </c>
      <c r="P2066" s="28">
        <v>3.0381570094284292E-2</v>
      </c>
    </row>
    <row r="2067" spans="1:16" x14ac:dyDescent="0.3">
      <c r="A2067" t="s">
        <v>501</v>
      </c>
      <c r="B2067" t="str">
        <f>VLOOKUP(A2067,Sheet3!L:L,1,FALSE)</f>
        <v>CRR-U CN EQUITY</v>
      </c>
      <c r="C2067" t="str">
        <f>VLOOKUP(A2067,'ALL - prices'!B:C,2,FALSE)</f>
        <v>Crombie Real Estate Investment</v>
      </c>
      <c r="D2067" t="str">
        <f>VLOOKUP(A2067,'ALL - prices'!B:I,8,FALSE)</f>
        <v>Real Estate</v>
      </c>
      <c r="E2067">
        <v>2021</v>
      </c>
      <c r="F2067" t="s">
        <v>680</v>
      </c>
      <c r="G2067" t="str">
        <f t="shared" si="148"/>
        <v>2021-Q2</v>
      </c>
      <c r="H2067" s="4">
        <f>INDEX('ALL - prices'!$J$3:$DY$219,MATCH('COMBINED DATA'!A2067,'ALL - prices'!$B$3:$B$219,0),MATCH('COMBINED DATA'!G2067,'ALL - prices'!$J$1:$DY$1,0))</f>
        <v>13.5017</v>
      </c>
      <c r="I2067" s="14">
        <f t="shared" si="151"/>
        <v>0.80864428263194532</v>
      </c>
      <c r="J2067" s="6">
        <f>INDEX('market cap'!$B$3:$DQ$219,MATCH(A2067,'market cap'!$A$3:$A$219,0),MATCH(G2067,'market cap'!$B$1:$DQ$1,0))</f>
        <v>1722.444</v>
      </c>
      <c r="K2067">
        <f t="shared" si="149"/>
        <v>7.4514994914739825</v>
      </c>
      <c r="L2067">
        <f>INDEX('PB2'!$D$2:$AQ$224,MATCH(A2067,'PB2'!$B$2:$B$224,0),MATCH(G2067,'PB2'!$D$1:$AQ$1,0))</f>
        <v>1.85741102695465</v>
      </c>
      <c r="M2067" s="16">
        <f t="shared" si="150"/>
        <v>0.53838379631005373</v>
      </c>
      <c r="N2067" s="6">
        <f>INDEX('ROA2'!$D$2:$AQ$224,MATCH(A2067,'ROA2'!$B$2:$B$224,0),MATCH(G2067,'ROA2'!$D$1:$AQ$1,0))</f>
        <v>1.8926140069961599</v>
      </c>
      <c r="O2067" s="6">
        <v>4135.4839039999997</v>
      </c>
      <c r="P2067" s="28">
        <v>7.3185741329648739E-3</v>
      </c>
    </row>
    <row r="2068" spans="1:16" x14ac:dyDescent="0.3">
      <c r="A2068" t="s">
        <v>501</v>
      </c>
      <c r="B2068" t="str">
        <f>VLOOKUP(A2068,Sheet3!L:L,1,FALSE)</f>
        <v>CRR-U CN EQUITY</v>
      </c>
      <c r="C2068" t="str">
        <f>VLOOKUP(A2068,'ALL - prices'!B:C,2,FALSE)</f>
        <v>Crombie Real Estate Investment</v>
      </c>
      <c r="D2068" t="str">
        <f>VLOOKUP(A2068,'ALL - prices'!B:I,8,FALSE)</f>
        <v>Real Estate</v>
      </c>
      <c r="E2068">
        <v>2021</v>
      </c>
      <c r="F2068" t="s">
        <v>681</v>
      </c>
      <c r="G2068" t="str">
        <f t="shared" si="148"/>
        <v>2021-Q3</v>
      </c>
      <c r="H2068" s="4">
        <f>INDEX('ALL - prices'!$J$3:$DY$219,MATCH('COMBINED DATA'!A2068,'ALL - prices'!$B$3:$B$219,0),MATCH('COMBINED DATA'!G2068,'ALL - prices'!$J$1:$DY$1,0))</f>
        <v>13.391299999999999</v>
      </c>
      <c r="I2068" s="14">
        <f t="shared" si="151"/>
        <v>1.4151837407206176</v>
      </c>
      <c r="J2068" s="6">
        <f>INDEX('market cap'!$B$3:$DQ$219,MATCH(A2068,'market cap'!$A$3:$A$219,0),MATCH(G2068,'market cap'!$B$1:$DQ$1,0))</f>
        <v>1687.4902</v>
      </c>
      <c r="K2068">
        <f t="shared" si="149"/>
        <v>7.430997615322414</v>
      </c>
      <c r="L2068">
        <f>INDEX('PB2'!$D$2:$AQ$224,MATCH(A2068,'PB2'!$B$2:$B$224,0),MATCH(G2068,'PB2'!$D$1:$AQ$1,0))</f>
        <v>1.8335039615631099</v>
      </c>
      <c r="M2068" s="16">
        <f t="shared" si="150"/>
        <v>0.54540378475510576</v>
      </c>
      <c r="N2068" s="6">
        <f>INDEX('ROA2'!$D$2:$AQ$224,MATCH(A2068,'ROA2'!$B$2:$B$224,0),MATCH(G2068,'ROA2'!$D$1:$AQ$1,0))</f>
        <v>2.1401200294494598</v>
      </c>
      <c r="O2068" s="6">
        <v>4128.6970879999999</v>
      </c>
      <c r="P2068" s="28">
        <v>-1.6411177404016364E-3</v>
      </c>
    </row>
    <row r="2069" spans="1:16" x14ac:dyDescent="0.3">
      <c r="A2069" t="s">
        <v>501</v>
      </c>
      <c r="B2069" t="str">
        <f>VLOOKUP(A2069,Sheet3!L:L,1,FALSE)</f>
        <v>CRR-U CN EQUITY</v>
      </c>
      <c r="C2069" t="str">
        <f>VLOOKUP(A2069,'ALL - prices'!B:C,2,FALSE)</f>
        <v>Crombie Real Estate Investment</v>
      </c>
      <c r="D2069" t="str">
        <f>VLOOKUP(A2069,'ALL - prices'!B:I,8,FALSE)</f>
        <v>Real Estate</v>
      </c>
      <c r="E2069">
        <v>2021</v>
      </c>
      <c r="F2069" t="s">
        <v>682</v>
      </c>
      <c r="G2069" t="str">
        <f t="shared" si="148"/>
        <v>2021-Q4</v>
      </c>
      <c r="H2069" s="4">
        <f>INDEX('ALL - prices'!$J$3:$DY$219,MATCH('COMBINED DATA'!A2069,'ALL - prices'!$B$3:$B$219,0),MATCH('COMBINED DATA'!G2069,'ALL - prices'!$J$1:$DY$1,0))</f>
        <v>14.523099999999999</v>
      </c>
      <c r="I2069" s="14">
        <f t="shared" si="151"/>
        <v>1.1919170675149062</v>
      </c>
      <c r="J2069" s="6">
        <f>INDEX('market cap'!$B$3:$DQ$219,MATCH(A2069,'market cap'!$A$3:$A$219,0),MATCH(G2069,'market cap'!$B$1:$DQ$1,0))</f>
        <v>1807.8865000000001</v>
      </c>
      <c r="K2069">
        <f t="shared" si="149"/>
        <v>7.4999137624329189</v>
      </c>
      <c r="L2069">
        <f>INDEX('PB2'!$D$2:$AQ$224,MATCH(A2069,'PB2'!$B$2:$B$224,0),MATCH(G2069,'PB2'!$D$1:$AQ$1,0))</f>
        <v>1.9077999591827399</v>
      </c>
      <c r="M2069" s="16">
        <f t="shared" si="150"/>
        <v>0.52416396970066936</v>
      </c>
      <c r="N2069" s="6">
        <f>INDEX('ROA2'!$D$2:$AQ$224,MATCH(A2069,'ROA2'!$B$2:$B$224,0),MATCH(G2069,'ROA2'!$D$1:$AQ$1,0))</f>
        <v>2.25202488899231</v>
      </c>
      <c r="O2069" s="6">
        <v>4110.4629759999998</v>
      </c>
      <c r="P2069" s="28">
        <v>-4.4164324994917367E-3</v>
      </c>
    </row>
    <row r="2070" spans="1:16" x14ac:dyDescent="0.3">
      <c r="A2070" t="s">
        <v>501</v>
      </c>
      <c r="B2070" t="str">
        <f>VLOOKUP(A2070,Sheet3!L:L,1,FALSE)</f>
        <v>CRR-U CN EQUITY</v>
      </c>
      <c r="C2070" t="str">
        <f>VLOOKUP(A2070,'ALL - prices'!B:C,2,FALSE)</f>
        <v>Crombie Real Estate Investment</v>
      </c>
      <c r="D2070" t="str">
        <f>VLOOKUP(A2070,'ALL - prices'!B:I,8,FALSE)</f>
        <v>Real Estate</v>
      </c>
      <c r="E2070">
        <v>2022</v>
      </c>
      <c r="F2070" t="s">
        <v>679</v>
      </c>
      <c r="G2070" t="str">
        <f t="shared" si="148"/>
        <v>2022-Q1</v>
      </c>
      <c r="H2070" s="4">
        <f>INDEX('ALL - prices'!$J$3:$DY$219,MATCH('COMBINED DATA'!A2070,'ALL - prices'!$B$3:$B$219,0),MATCH('COMBINED DATA'!G2070,'ALL - prices'!$J$1:$DY$1,0))</f>
        <v>14.4956</v>
      </c>
      <c r="I2070" s="14">
        <f t="shared" si="151"/>
        <v>0.67467675902365809</v>
      </c>
      <c r="J2070" s="6">
        <f>INDEX('market cap'!$B$3:$DQ$219,MATCH(A2070,'market cap'!$A$3:$A$219,0),MATCH(G2070,'market cap'!$B$1:$DQ$1,0))</f>
        <v>1904.7056</v>
      </c>
      <c r="K2070">
        <f t="shared" si="149"/>
        <v>7.5520827349357447</v>
      </c>
      <c r="L2070">
        <f>INDEX('PB2'!$D$2:$AQ$224,MATCH(A2070,'PB2'!$B$2:$B$224,0),MATCH(G2070,'PB2'!$D$1:$AQ$1,0))</f>
        <v>1.8051279783248899</v>
      </c>
      <c r="M2070" s="16">
        <f t="shared" si="150"/>
        <v>0.5539773423311366</v>
      </c>
      <c r="N2070" s="6">
        <f>INDEX('ROA2'!$D$2:$AQ$224,MATCH(A2070,'ROA2'!$B$2:$B$224,0),MATCH(G2070,'ROA2'!$D$1:$AQ$1,0))</f>
        <v>3.7504930496215798</v>
      </c>
      <c r="O2070" s="6">
        <v>4023.0410240000001</v>
      </c>
      <c r="P2070" s="28">
        <v>-2.1268152154741534E-2</v>
      </c>
    </row>
    <row r="2071" spans="1:16" x14ac:dyDescent="0.3">
      <c r="A2071" t="s">
        <v>501</v>
      </c>
      <c r="B2071" t="str">
        <f>VLOOKUP(A2071,Sheet3!L:L,1,FALSE)</f>
        <v>CRR-U CN EQUITY</v>
      </c>
      <c r="C2071" t="str">
        <f>VLOOKUP(A2071,'ALL - prices'!B:C,2,FALSE)</f>
        <v>Crombie Real Estate Investment</v>
      </c>
      <c r="D2071" t="str">
        <f>VLOOKUP(A2071,'ALL - prices'!B:I,8,FALSE)</f>
        <v>Real Estate</v>
      </c>
      <c r="E2071">
        <v>2022</v>
      </c>
      <c r="F2071" t="s">
        <v>680</v>
      </c>
      <c r="G2071" t="str">
        <f t="shared" si="148"/>
        <v>2022-Q2</v>
      </c>
      <c r="H2071" s="4">
        <f>INDEX('ALL - prices'!$J$3:$DY$219,MATCH('COMBINED DATA'!A2071,'ALL - prices'!$B$3:$B$219,0),MATCH('COMBINED DATA'!G2071,'ALL - prices'!$J$1:$DY$1,0))</f>
        <v>12.910299999999999</v>
      </c>
      <c r="I2071" s="14">
        <f t="shared" si="151"/>
        <v>0.76593062131414158</v>
      </c>
      <c r="J2071" s="6">
        <f>INDEX('market cap'!$B$3:$DQ$219,MATCH(A2071,'market cap'!$A$3:$A$219,0),MATCH(G2071,'market cap'!$B$1:$DQ$1,0))</f>
        <v>1674.2725</v>
      </c>
      <c r="K2071">
        <f t="shared" si="149"/>
        <v>7.4231340215530768</v>
      </c>
      <c r="L2071">
        <f>INDEX('PB2'!$D$2:$AQ$224,MATCH(A2071,'PB2'!$B$2:$B$224,0),MATCH(G2071,'PB2'!$D$1:$AQ$1,0))</f>
        <v>1.5874049663543699</v>
      </c>
      <c r="M2071" s="16">
        <f t="shared" si="150"/>
        <v>0.62995897152608604</v>
      </c>
      <c r="N2071" s="6">
        <f>INDEX('ROA2'!$D$2:$AQ$224,MATCH(A2071,'ROA2'!$B$2:$B$224,0),MATCH(G2071,'ROA2'!$D$1:$AQ$1,0))</f>
        <v>3.5294098854064901</v>
      </c>
      <c r="O2071" s="6">
        <v>4120.7959039999996</v>
      </c>
      <c r="P2071" s="28">
        <v>2.4298752962455372E-2</v>
      </c>
    </row>
    <row r="2072" spans="1:16" x14ac:dyDescent="0.3">
      <c r="A2072" t="s">
        <v>501</v>
      </c>
      <c r="B2072" t="str">
        <f>VLOOKUP(A2072,Sheet3!L:L,1,FALSE)</f>
        <v>CRR-U CN EQUITY</v>
      </c>
      <c r="C2072" t="str">
        <f>VLOOKUP(A2072,'ALL - prices'!B:C,2,FALSE)</f>
        <v>Crombie Real Estate Investment</v>
      </c>
      <c r="D2072" t="str">
        <f>VLOOKUP(A2072,'ALL - prices'!B:I,8,FALSE)</f>
        <v>Real Estate</v>
      </c>
      <c r="E2072">
        <v>2022</v>
      </c>
      <c r="F2072" t="s">
        <v>681</v>
      </c>
      <c r="G2072" t="str">
        <f t="shared" si="148"/>
        <v>2022-Q3</v>
      </c>
      <c r="H2072" s="4">
        <f>INDEX('ALL - prices'!$J$3:$DY$219,MATCH('COMBINED DATA'!A2072,'ALL - prices'!$B$3:$B$219,0),MATCH('COMBINED DATA'!G2072,'ALL - prices'!$J$1:$DY$1,0))</f>
        <v>11.581</v>
      </c>
      <c r="I2072" s="14">
        <f t="shared" si="151"/>
        <v>1.0518868681247682</v>
      </c>
      <c r="J2072" s="6">
        <f>INDEX('market cap'!$B$3:$DQ$219,MATCH(A2072,'market cap'!$A$3:$A$219,0),MATCH(G2072,'market cap'!$B$1:$DQ$1,0))</f>
        <v>1480.1690000000001</v>
      </c>
      <c r="K2072">
        <f t="shared" si="149"/>
        <v>7.2999115494282609</v>
      </c>
      <c r="L2072">
        <f>INDEX('PB2'!$D$2:$AQ$224,MATCH(A2072,'PB2'!$B$2:$B$224,0),MATCH(G2072,'PB2'!$D$1:$AQ$1,0))</f>
        <v>1.4089670181274401</v>
      </c>
      <c r="M2072" s="16">
        <f t="shared" si="150"/>
        <v>0.70973982153892456</v>
      </c>
      <c r="N2072" s="6">
        <f>INDEX('ROA2'!$D$2:$AQ$224,MATCH(A2072,'ROA2'!$B$2:$B$224,0),MATCH(G2072,'ROA2'!$D$1:$AQ$1,0))</f>
        <v>3.8072369098663299</v>
      </c>
      <c r="O2072" s="6">
        <v>4159.2560640000002</v>
      </c>
      <c r="P2072" s="28">
        <v>9.3331873007027107E-3</v>
      </c>
    </row>
    <row r="2073" spans="1:16" x14ac:dyDescent="0.3">
      <c r="A2073" t="s">
        <v>501</v>
      </c>
      <c r="B2073" t="str">
        <f>VLOOKUP(A2073,Sheet3!L:L,1,FALSE)</f>
        <v>CRR-U CN EQUITY</v>
      </c>
      <c r="C2073" t="str">
        <f>VLOOKUP(A2073,'ALL - prices'!B:C,2,FALSE)</f>
        <v>Crombie Real Estate Investment</v>
      </c>
      <c r="D2073" t="str">
        <f>VLOOKUP(A2073,'ALL - prices'!B:I,8,FALSE)</f>
        <v>Real Estate</v>
      </c>
      <c r="E2073">
        <v>2022</v>
      </c>
      <c r="F2073" t="s">
        <v>682</v>
      </c>
      <c r="G2073" t="str">
        <f t="shared" si="148"/>
        <v>2022-Q4</v>
      </c>
      <c r="H2073" s="4">
        <f>INDEX('ALL - prices'!$J$3:$DY$219,MATCH('COMBINED DATA'!A2073,'ALL - prices'!$B$3:$B$219,0),MATCH('COMBINED DATA'!G2073,'ALL - prices'!$J$1:$DY$1,0))</f>
        <v>13.065200000000001</v>
      </c>
      <c r="I2073" s="14">
        <f t="shared" si="151"/>
        <v>0.82791011740405696</v>
      </c>
      <c r="J2073" s="6">
        <f>INDEX('market cap'!$B$3:$DQ$219,MATCH(A2073,'market cap'!$A$3:$A$219,0),MATCH(G2073,'market cap'!$B$1:$DQ$1,0))</f>
        <v>1646.2469000000001</v>
      </c>
      <c r="K2073">
        <f t="shared" si="149"/>
        <v>7.4062533699881401</v>
      </c>
      <c r="L2073">
        <f>INDEX('PB2'!$D$2:$AQ$224,MATCH(A2073,'PB2'!$B$2:$B$224,0),MATCH(G2073,'PB2'!$D$1:$AQ$1,0))</f>
        <v>1.52259302139282</v>
      </c>
      <c r="M2073" s="16">
        <f t="shared" si="150"/>
        <v>0.65677432245501266</v>
      </c>
      <c r="N2073" s="6">
        <f>INDEX('ROA2'!$D$2:$AQ$224,MATCH(A2073,'ROA2'!$B$2:$B$224,0),MATCH(G2073,'ROA2'!$D$1:$AQ$1,0))</f>
        <v>3.9337179660797101</v>
      </c>
      <c r="O2073" s="6">
        <v>4116.9190399999998</v>
      </c>
      <c r="P2073" s="28">
        <v>-1.0178989547300059E-2</v>
      </c>
    </row>
    <row r="2074" spans="1:16" x14ac:dyDescent="0.3">
      <c r="A2074" t="s">
        <v>501</v>
      </c>
      <c r="B2074" t="str">
        <f>VLOOKUP(A2074,Sheet3!L:L,1,FALSE)</f>
        <v>CRR-U CN EQUITY</v>
      </c>
      <c r="C2074" t="str">
        <f>VLOOKUP(A2074,'ALL - prices'!B:C,2,FALSE)</f>
        <v>Crombie Real Estate Investment</v>
      </c>
      <c r="D2074" t="str">
        <f>VLOOKUP(A2074,'ALL - prices'!B:I,8,FALSE)</f>
        <v>Real Estate</v>
      </c>
      <c r="E2074">
        <v>2023</v>
      </c>
      <c r="F2074" t="s">
        <v>679</v>
      </c>
      <c r="G2074" t="str">
        <f t="shared" ref="G2074:G2137" si="152">E2074&amp;"-"&amp;F2074</f>
        <v>2023-Q1</v>
      </c>
      <c r="H2074" s="4">
        <f>INDEX('ALL - prices'!$J$3:$DY$219,MATCH('COMBINED DATA'!A2074,'ALL - prices'!$B$3:$B$219,0),MATCH('COMBINED DATA'!G2074,'ALL - prices'!$J$1:$DY$1,0))</f>
        <v>12.7326</v>
      </c>
      <c r="I2074" s="14">
        <f t="shared" si="151"/>
        <v>0.6568682896897976</v>
      </c>
      <c r="J2074" s="6">
        <f>INDEX('market cap'!$B$3:$DQ$219,MATCH(A2074,'market cap'!$A$3:$A$219,0),MATCH(G2074,'market cap'!$B$1:$DQ$1,0))</f>
        <v>1581.8916999999999</v>
      </c>
      <c r="K2074">
        <f t="shared" ref="K2074:K2137" si="153">LN(J2074)</f>
        <v>7.3663766883357216</v>
      </c>
      <c r="L2074">
        <f>INDEX('PB2'!$D$2:$AQ$224,MATCH(A2074,'PB2'!$B$2:$B$224,0),MATCH(G2074,'PB2'!$D$1:$AQ$1,0))</f>
        <v>1.47339498996735</v>
      </c>
      <c r="M2074" s="16">
        <f t="shared" ref="M2074:M2137" si="154">1/L2074</f>
        <v>0.67870462897539763</v>
      </c>
      <c r="N2074" s="6">
        <f>INDEX('ROA2'!$D$2:$AQ$224,MATCH(A2074,'ROA2'!$B$2:$B$224,0),MATCH(G2074,'ROA2'!$D$1:$AQ$1,0))</f>
        <v>4.1998219490051296</v>
      </c>
      <c r="O2074" s="6">
        <v>4078.3979519999998</v>
      </c>
      <c r="P2074" s="28">
        <v>-9.3567756921447663E-3</v>
      </c>
    </row>
    <row r="2075" spans="1:16" x14ac:dyDescent="0.3">
      <c r="A2075" t="s">
        <v>501</v>
      </c>
      <c r="B2075" t="str">
        <f>VLOOKUP(A2075,Sheet3!L:L,1,FALSE)</f>
        <v>CRR-U CN EQUITY</v>
      </c>
      <c r="C2075" t="str">
        <f>VLOOKUP(A2075,'ALL - prices'!B:C,2,FALSE)</f>
        <v>Crombie Real Estate Investment</v>
      </c>
      <c r="D2075" t="str">
        <f>VLOOKUP(A2075,'ALL - prices'!B:I,8,FALSE)</f>
        <v>Real Estate</v>
      </c>
      <c r="E2075">
        <v>2023</v>
      </c>
      <c r="F2075" t="s">
        <v>680</v>
      </c>
      <c r="G2075" t="str">
        <f t="shared" si="152"/>
        <v>2023-Q2</v>
      </c>
      <c r="H2075" s="4">
        <f>INDEX('ALL - prices'!$J$3:$DY$219,MATCH('COMBINED DATA'!A2075,'ALL - prices'!$B$3:$B$219,0),MATCH('COMBINED DATA'!G2075,'ALL - prices'!$J$1:$DY$1,0))</f>
        <v>11.6058</v>
      </c>
      <c r="I2075" s="14">
        <f t="shared" si="151"/>
        <v>0.6582074267787219</v>
      </c>
      <c r="J2075" s="6">
        <f>INDEX('market cap'!$B$3:$DQ$219,MATCH(A2075,'market cap'!$A$3:$A$219,0),MATCH(G2075,'market cap'!$B$1:$DQ$1,0))</f>
        <v>1419.9657999999999</v>
      </c>
      <c r="K2075">
        <f t="shared" si="153"/>
        <v>7.2583880657982274</v>
      </c>
      <c r="L2075">
        <f>INDEX('PB2'!$D$2:$AQ$224,MATCH(A2075,'PB2'!$B$2:$B$224,0),MATCH(G2075,'PB2'!$D$1:$AQ$1,0))</f>
        <v>1.3326009511947601</v>
      </c>
      <c r="M2075" s="16">
        <f t="shared" si="154"/>
        <v>0.75041219136414206</v>
      </c>
      <c r="N2075" s="6">
        <f>INDEX('ROA2'!$D$2:$AQ$224,MATCH(A2075,'ROA2'!$B$2:$B$224,0),MATCH(G2075,'ROA2'!$D$1:$AQ$1,0))</f>
        <v>4.1537461280822798</v>
      </c>
      <c r="O2075" s="6">
        <v>4085.773056</v>
      </c>
      <c r="P2075" s="28">
        <v>1.8083335875508483E-3</v>
      </c>
    </row>
    <row r="2076" spans="1:16" x14ac:dyDescent="0.3">
      <c r="A2076" t="s">
        <v>501</v>
      </c>
      <c r="B2076" t="str">
        <f>VLOOKUP(A2076,Sheet3!L:L,1,FALSE)</f>
        <v>CRR-U CN EQUITY</v>
      </c>
      <c r="C2076" t="str">
        <f>VLOOKUP(A2076,'ALL - prices'!B:C,2,FALSE)</f>
        <v>Crombie Real Estate Investment</v>
      </c>
      <c r="D2076" t="str">
        <f>VLOOKUP(A2076,'ALL - prices'!B:I,8,FALSE)</f>
        <v>Real Estate</v>
      </c>
      <c r="E2076">
        <v>2023</v>
      </c>
      <c r="F2076" t="s">
        <v>681</v>
      </c>
      <c r="G2076" t="str">
        <f t="shared" si="152"/>
        <v>2023-Q3</v>
      </c>
      <c r="H2076" s="4">
        <f>INDEX('ALL - prices'!$J$3:$DY$219,MATCH('COMBINED DATA'!A2076,'ALL - prices'!$B$3:$B$219,0),MATCH('COMBINED DATA'!G2076,'ALL - prices'!$J$1:$DY$1,0))</f>
        <v>10.775</v>
      </c>
      <c r="I2076" s="14">
        <f t="shared" si="151"/>
        <v>1.3449054523769812</v>
      </c>
      <c r="J2076" s="6">
        <f>INDEX('market cap'!$B$3:$DQ$219,MATCH(A2076,'market cap'!$A$3:$A$219,0),MATCH(G2076,'market cap'!$B$1:$DQ$1,0))</f>
        <v>1296.4454000000001</v>
      </c>
      <c r="K2076">
        <f t="shared" si="153"/>
        <v>7.1673814907097428</v>
      </c>
      <c r="L2076">
        <f>INDEX('PB2'!$D$2:$AQ$224,MATCH(A2076,'PB2'!$B$2:$B$224,0),MATCH(G2076,'PB2'!$D$1:$AQ$1,0))</f>
        <v>1.2222330570220901</v>
      </c>
      <c r="M2076" s="16">
        <f t="shared" si="154"/>
        <v>0.81817456519826925</v>
      </c>
      <c r="N2076" s="6">
        <f>INDEX('ROA2'!$D$2:$AQ$224,MATCH(A2076,'ROA2'!$B$2:$B$224,0),MATCH(G2076,'ROA2'!$D$1:$AQ$1,0))</f>
        <v>3.8964750766754199</v>
      </c>
      <c r="O2076" s="6">
        <v>4107.4979839999996</v>
      </c>
      <c r="P2076" s="28">
        <v>5.3172135853449699E-3</v>
      </c>
    </row>
    <row r="2077" spans="1:16" x14ac:dyDescent="0.3">
      <c r="A2077" t="s">
        <v>501</v>
      </c>
      <c r="B2077" t="str">
        <f>VLOOKUP(A2077,Sheet3!L:L,1,FALSE)</f>
        <v>CRR-U CN EQUITY</v>
      </c>
      <c r="C2077" t="str">
        <f>VLOOKUP(A2077,'ALL - prices'!B:C,2,FALSE)</f>
        <v>Crombie Real Estate Investment</v>
      </c>
      <c r="D2077" t="str">
        <f>VLOOKUP(A2077,'ALL - prices'!B:I,8,FALSE)</f>
        <v>Real Estate</v>
      </c>
      <c r="E2077">
        <v>2023</v>
      </c>
      <c r="F2077" t="s">
        <v>682</v>
      </c>
      <c r="G2077" t="str">
        <f t="shared" si="152"/>
        <v>2023-Q4</v>
      </c>
      <c r="H2077" s="4">
        <f>INDEX('ALL - prices'!$J$3:$DY$219,MATCH('COMBINED DATA'!A2077,'ALL - prices'!$B$3:$B$219,0),MATCH('COMBINED DATA'!G2077,'ALL - prices'!$J$1:$DY$1,0))</f>
        <v>12.1137</v>
      </c>
      <c r="I2077" s="14">
        <f t="shared" si="151"/>
        <v>1.3186665512301936</v>
      </c>
      <c r="J2077" s="6">
        <f>INDEX('market cap'!$B$3:$DQ$219,MATCH(A2077,'market cap'!$A$3:$A$219,0),MATCH(G2077,'market cap'!$B$1:$DQ$1,0))</f>
        <v>1432.4215999999999</v>
      </c>
      <c r="K2077">
        <f t="shared" si="153"/>
        <v>7.2671217175972895</v>
      </c>
      <c r="L2077">
        <f>INDEX('PB2'!$D$2:$AQ$224,MATCH(A2077,'PB2'!$B$2:$B$224,0),MATCH(G2077,'PB2'!$D$1:$AQ$1,0))</f>
        <v>1.36395299434662</v>
      </c>
      <c r="M2077" s="16">
        <f t="shared" si="154"/>
        <v>0.73316309590202122</v>
      </c>
      <c r="N2077" s="6">
        <f>INDEX('ROA2'!$D$2:$AQ$224,MATCH(A2077,'ROA2'!$B$2:$B$224,0),MATCH(G2077,'ROA2'!$D$1:$AQ$1,0))</f>
        <v>3.92899489402771</v>
      </c>
      <c r="O2077" s="6">
        <v>4121.8810880000001</v>
      </c>
      <c r="P2077" s="28">
        <v>3.5016703735527527E-3</v>
      </c>
    </row>
    <row r="2078" spans="1:16" x14ac:dyDescent="0.3">
      <c r="A2078" t="s">
        <v>501</v>
      </c>
      <c r="B2078" t="str">
        <f>VLOOKUP(A2078,Sheet3!L:L,1,FALSE)</f>
        <v>CRR-U CN EQUITY</v>
      </c>
      <c r="C2078" t="str">
        <f>VLOOKUP(A2078,'ALL - prices'!B:C,2,FALSE)</f>
        <v>Crombie Real Estate Investment</v>
      </c>
      <c r="D2078" t="str">
        <f>VLOOKUP(A2078,'ALL - prices'!B:I,8,FALSE)</f>
        <v>Real Estate</v>
      </c>
      <c r="E2078" s="18">
        <v>2024</v>
      </c>
      <c r="F2078" t="s">
        <v>679</v>
      </c>
      <c r="G2078" t="str">
        <f t="shared" si="152"/>
        <v>2024-Q1</v>
      </c>
      <c r="H2078" s="4">
        <f>INDEX('ALL - prices'!$J$3:$DY$219,MATCH('COMBINED DATA'!A2078,'ALL - prices'!$B$3:$B$219,0),MATCH('COMBINED DATA'!G2078,'ALL - prices'!$J$1:$DY$1,0))</f>
        <v>12.210900000000001</v>
      </c>
      <c r="I2078" s="14" t="s">
        <v>769</v>
      </c>
      <c r="J2078" s="6">
        <f>INDEX('market cap'!$B$3:$DQ$219,MATCH(A2078,'market cap'!$A$3:$A$219,0),MATCH(G2078,'market cap'!$B$1:$DQ$1,0))</f>
        <v>1421.0038</v>
      </c>
      <c r="K2078">
        <f t="shared" si="153"/>
        <v>7.2591188022666424</v>
      </c>
      <c r="L2078">
        <f>INDEX('PB2'!$D$2:$AQ$224,MATCH(A2078,'PB2'!$B$2:$B$224,0),MATCH(G2078,'PB2'!$D$1:$AQ$1,0))</f>
        <v>1.3616199493408201</v>
      </c>
      <c r="M2078" s="16">
        <f t="shared" si="154"/>
        <v>0.73441932198783844</v>
      </c>
      <c r="N2078" s="6">
        <f>INDEX('ROA2'!$D$2:$AQ$224,MATCH(A2078,'ROA2'!$B$2:$B$224,0),MATCH(G2078,'ROA2'!$D$1:$AQ$1,0))</f>
        <v>2.4488248825073202</v>
      </c>
      <c r="O2078" s="6">
        <v>4148.568064</v>
      </c>
      <c r="P2078" s="28">
        <v>6.4744652818087209E-3</v>
      </c>
    </row>
    <row r="2079" spans="1:16" x14ac:dyDescent="0.3">
      <c r="A2079" t="s">
        <v>501</v>
      </c>
      <c r="B2079" t="str">
        <f>VLOOKUP(A2079,Sheet3!L:L,1,FALSE)</f>
        <v>CRR-U CN EQUITY</v>
      </c>
      <c r="C2079" t="str">
        <f>VLOOKUP(A2079,'ALL - prices'!B:C,2,FALSE)</f>
        <v>Crombie Real Estate Investment</v>
      </c>
      <c r="D2079" t="str">
        <f>VLOOKUP(A2079,'ALL - prices'!B:I,8,FALSE)</f>
        <v>Real Estate</v>
      </c>
      <c r="E2079" s="18">
        <v>2024</v>
      </c>
      <c r="F2079" t="s">
        <v>680</v>
      </c>
      <c r="G2079" t="str">
        <f t="shared" si="152"/>
        <v>2024-Q2</v>
      </c>
      <c r="H2079" s="4">
        <f>INDEX('ALL - prices'!$J$3:$DY$219,MATCH('COMBINED DATA'!A2079,'ALL - prices'!$B$3:$B$219,0),MATCH('COMBINED DATA'!G2079,'ALL - prices'!$J$1:$DY$1,0))</f>
        <v>11.5738</v>
      </c>
      <c r="I2079" s="14" t="s">
        <v>769</v>
      </c>
      <c r="J2079" s="6">
        <f>INDEX('market cap'!$B$3:$DQ$219,MATCH(A2079,'market cap'!$A$3:$A$219,0),MATCH(G2079,'market cap'!$B$1:$DQ$1,0))</f>
        <v>1323.433</v>
      </c>
      <c r="K2079">
        <f t="shared" si="153"/>
        <v>7.1879843970385657</v>
      </c>
      <c r="L2079">
        <f>INDEX('PB2'!$D$2:$AQ$224,MATCH(A2079,'PB2'!$B$2:$B$224,0),MATCH(G2079,'PB2'!$D$1:$AQ$1,0))</f>
        <v>1.27426898479462</v>
      </c>
      <c r="M2079" s="16">
        <f t="shared" si="154"/>
        <v>0.78476366601763814</v>
      </c>
      <c r="N2079" s="6">
        <f>INDEX('ROA2'!$D$2:$AQ$224,MATCH(A2079,'ROA2'!$B$2:$B$224,0),MATCH(G2079,'ROA2'!$D$1:$AQ$1,0))</f>
        <v>2.4624280929565399</v>
      </c>
      <c r="O2079" s="6">
        <v>4140.4968959999997</v>
      </c>
      <c r="P2079" s="28">
        <v>-1.9455310544473203E-3</v>
      </c>
    </row>
    <row r="2080" spans="1:16" x14ac:dyDescent="0.3">
      <c r="A2080" t="s">
        <v>501</v>
      </c>
      <c r="B2080" t="str">
        <f>VLOOKUP(A2080,Sheet3!L:L,1,FALSE)</f>
        <v>CRR-U CN EQUITY</v>
      </c>
      <c r="C2080" t="str">
        <f>VLOOKUP(A2080,'ALL - prices'!B:C,2,FALSE)</f>
        <v>Crombie Real Estate Investment</v>
      </c>
      <c r="D2080" t="str">
        <f>VLOOKUP(A2080,'ALL - prices'!B:I,8,FALSE)</f>
        <v>Real Estate</v>
      </c>
      <c r="E2080" s="18">
        <v>2024</v>
      </c>
      <c r="F2080" t="s">
        <v>681</v>
      </c>
      <c r="G2080" t="str">
        <f t="shared" si="152"/>
        <v>2024-Q3</v>
      </c>
      <c r="H2080" s="4">
        <f>INDEX('ALL - prices'!$J$3:$DY$219,MATCH('COMBINED DATA'!A2080,'ALL - prices'!$B$3:$B$219,0),MATCH('COMBINED DATA'!G2080,'ALL - prices'!$J$1:$DY$1,0))</f>
        <v>14.5969</v>
      </c>
      <c r="I2080" s="14" t="s">
        <v>769</v>
      </c>
      <c r="J2080" s="6">
        <f>INDEX('market cap'!$B$3:$DQ$219,MATCH(A2080,'market cap'!$A$3:$A$219,0),MATCH(G2080,'market cap'!$B$1:$DQ$1,0))</f>
        <v>1644.1709000000001</v>
      </c>
      <c r="K2080">
        <f t="shared" si="153"/>
        <v>7.404991523984596</v>
      </c>
      <c r="L2080">
        <f>INDEX('PB2'!$D$2:$AQ$224,MATCH(A2080,'PB2'!$B$2:$B$224,0),MATCH(G2080,'PB2'!$D$1:$AQ$1,0))</f>
        <v>1.59856605529785</v>
      </c>
      <c r="M2080" s="16">
        <f t="shared" si="154"/>
        <v>0.62556063710090271</v>
      </c>
      <c r="N2080" s="6">
        <f>INDEX('ROA2'!$D$2:$AQ$224,MATCH(A2080,'ROA2'!$B$2:$B$224,0),MATCH(G2080,'ROA2'!$D$1:$AQ$1,0))</f>
        <v>2.6745650768279998</v>
      </c>
      <c r="O2080" s="6">
        <v>4164.4280319999998</v>
      </c>
      <c r="P2080" s="28">
        <v>5.779773925955421E-3</v>
      </c>
    </row>
    <row r="2081" spans="1:19" x14ac:dyDescent="0.3">
      <c r="A2081" t="s">
        <v>501</v>
      </c>
      <c r="B2081" t="str">
        <f>VLOOKUP(A2081,Sheet3!L:L,1,FALSE)</f>
        <v>CRR-U CN EQUITY</v>
      </c>
      <c r="C2081" t="str">
        <f>VLOOKUP(A2081,'ALL - prices'!B:C,2,FALSE)</f>
        <v>Crombie Real Estate Investment</v>
      </c>
      <c r="D2081" t="str">
        <f>VLOOKUP(A2081,'ALL - prices'!B:I,8,FALSE)</f>
        <v>Real Estate</v>
      </c>
      <c r="E2081" s="18">
        <v>2024</v>
      </c>
      <c r="F2081" t="s">
        <v>682</v>
      </c>
      <c r="G2081" t="str">
        <f t="shared" si="152"/>
        <v>2024-Q4</v>
      </c>
      <c r="H2081" s="4">
        <f>INDEX('ALL - prices'!$J$3:$DY$219,MATCH('COMBINED DATA'!A2081,'ALL - prices'!$B$3:$B$219,0),MATCH('COMBINED DATA'!G2081,'ALL - prices'!$J$1:$DY$1,0))</f>
        <v>12.366</v>
      </c>
      <c r="I2081" s="14" t="s">
        <v>769</v>
      </c>
      <c r="J2081" s="6">
        <f>INDEX('market cap'!$B$3:$DQ$219,MATCH(A2081,'market cap'!$A$3:$A$219,0),MATCH(G2081,'market cap'!$B$1:$DQ$1,0))</f>
        <v>1371.1804</v>
      </c>
      <c r="K2081">
        <f t="shared" si="153"/>
        <v>7.2234272536923463</v>
      </c>
      <c r="L2081">
        <f>INDEX('PB2'!$D$2:$AQ$224,MATCH(A2081,'PB2'!$B$2:$B$224,0),MATCH(G2081,'PB2'!$D$1:$AQ$1,0))</f>
        <v>1.3331474853985199</v>
      </c>
      <c r="M2081" s="16">
        <f t="shared" si="154"/>
        <v>0.7501045540366964</v>
      </c>
      <c r="N2081" s="6">
        <f>INDEX('ROA2'!$D$2:$AQ$224,MATCH(A2081,'ROA2'!$B$2:$B$224,0),MATCH(G2081,'ROA2'!$D$1:$AQ$1,0))</f>
        <v>2.5265541076660201</v>
      </c>
      <c r="O2081" s="6">
        <v>4165.7699839999996</v>
      </c>
      <c r="P2081" s="28">
        <v>3.2224161149815367E-4</v>
      </c>
    </row>
    <row r="2082" spans="1:19" x14ac:dyDescent="0.3">
      <c r="A2082" t="s">
        <v>502</v>
      </c>
      <c r="B2082" t="e">
        <f>VLOOKUP(A2082,Sheet3!L:L,1,FALSE)</f>
        <v>#N/A</v>
      </c>
      <c r="C2082" t="str">
        <f>VLOOKUP(A2082,'ALL - prices'!B:C,2,FALSE)</f>
        <v>CT Real Estate Investment Trus</v>
      </c>
      <c r="D2082" t="str">
        <f>VLOOKUP(A2082,'ALL - prices'!B:I,8,FALSE)</f>
        <v>Real Estate</v>
      </c>
      <c r="E2082">
        <v>2015</v>
      </c>
      <c r="F2082" t="s">
        <v>679</v>
      </c>
      <c r="G2082" t="str">
        <f t="shared" si="152"/>
        <v>2015-Q1</v>
      </c>
      <c r="H2082" s="4">
        <f>INDEX('ALL - prices'!$J$3:$DY$219,MATCH('COMBINED DATA'!A2082,'ALL - prices'!$B$3:$B$219,0),MATCH('COMBINED DATA'!G2082,'ALL - prices'!$J$1:$DY$1,0))</f>
        <v>7.1509</v>
      </c>
      <c r="I2082" s="14">
        <f t="shared" ref="I2082:I2117" si="155">STDEV(H2083:H2086)</f>
        <v>0.68350707079980788</v>
      </c>
      <c r="J2082" s="15">
        <f>INDEX(MarketCap2!$E$2:$AR$224,MATCH(A2082,MarketCap2!$B$2:$B$224,0),MATCH(G2082,MarketCap2!$E$1:$AR$1,0))</f>
        <v>2401419776</v>
      </c>
      <c r="K2082">
        <f t="shared" si="153"/>
        <v>21.599325972723118</v>
      </c>
      <c r="L2082">
        <f>INDEX('PB2'!$D$2:$AQ$224,MATCH(A2082,'PB2'!$B$2:$B$224,0),MATCH(G2082,'PB2'!$D$1:$AQ$1,0))</f>
        <v>2.4149849414825399</v>
      </c>
      <c r="M2082" s="16">
        <f t="shared" si="154"/>
        <v>0.41408125691504644</v>
      </c>
      <c r="N2082" s="6">
        <f>INDEX('ROA2'!$D$2:$AQ$224,MATCH(A2082,'ROA2'!$B$2:$B$224,0),MATCH(G2082,'ROA2'!$D$1:$AQ$1,0))</f>
        <v>4.1802611351013201</v>
      </c>
      <c r="O2082" s="6">
        <v>4017.420032</v>
      </c>
      <c r="P2082" s="28">
        <v>1.0738867027791222E-2</v>
      </c>
    </row>
    <row r="2083" spans="1:19" x14ac:dyDescent="0.3">
      <c r="A2083" t="s">
        <v>502</v>
      </c>
      <c r="B2083" t="e">
        <f>VLOOKUP(A2083,Sheet3!L:L,1,FALSE)</f>
        <v>#N/A</v>
      </c>
      <c r="C2083" t="str">
        <f>VLOOKUP(A2083,'ALL - prices'!B:C,2,FALSE)</f>
        <v>CT Real Estate Investment Trus</v>
      </c>
      <c r="D2083" t="str">
        <f>VLOOKUP(A2083,'ALL - prices'!B:I,8,FALSE)</f>
        <v>Real Estate</v>
      </c>
      <c r="E2083">
        <v>2015</v>
      </c>
      <c r="F2083" t="s">
        <v>680</v>
      </c>
      <c r="G2083" t="str">
        <f t="shared" si="152"/>
        <v>2015-Q2</v>
      </c>
      <c r="H2083" s="4">
        <f>INDEX('ALL - prices'!$J$3:$DY$219,MATCH('COMBINED DATA'!A2083,'ALL - prices'!$B$3:$B$219,0),MATCH('COMBINED DATA'!G2083,'ALL - prices'!$J$1:$DY$1,0))</f>
        <v>6.7976000000000001</v>
      </c>
      <c r="I2083" s="14">
        <f t="shared" si="155"/>
        <v>0.69595159015073249</v>
      </c>
      <c r="J2083" s="15">
        <f>INDEX(MarketCap2!$E$2:$AR$224,MATCH(A2083,MarketCap2!$B$2:$B$224,0),MATCH(G2083,MarketCap2!$E$1:$AR$1,0))</f>
        <v>2290803200</v>
      </c>
      <c r="K2083">
        <f t="shared" si="153"/>
        <v>21.552168335374915</v>
      </c>
      <c r="L2083">
        <f>INDEX('PB2'!$D$2:$AQ$224,MATCH(A2083,'PB2'!$B$2:$B$224,0),MATCH(G2083,'PB2'!$D$1:$AQ$1,0))</f>
        <v>2.2742509841918901</v>
      </c>
      <c r="M2083" s="16">
        <f t="shared" si="154"/>
        <v>0.43970520709935196</v>
      </c>
      <c r="N2083" s="6">
        <f>INDEX('ROA2'!$D$2:$AQ$224,MATCH(A2083,'ROA2'!$B$2:$B$224,0),MATCH(G2083,'ROA2'!$D$1:$AQ$1,0))</f>
        <v>2.5713870525360099</v>
      </c>
      <c r="O2083" s="6">
        <v>4113.3219840000002</v>
      </c>
      <c r="P2083" s="28">
        <v>2.387152730760321E-2</v>
      </c>
    </row>
    <row r="2084" spans="1:19" x14ac:dyDescent="0.3">
      <c r="A2084" t="s">
        <v>502</v>
      </c>
      <c r="B2084" t="e">
        <f>VLOOKUP(A2084,Sheet3!L:L,1,FALSE)</f>
        <v>#N/A</v>
      </c>
      <c r="C2084" t="str">
        <f>VLOOKUP(A2084,'ALL - prices'!B:C,2,FALSE)</f>
        <v>CT Real Estate Investment Trus</v>
      </c>
      <c r="D2084" t="str">
        <f>VLOOKUP(A2084,'ALL - prices'!B:I,8,FALSE)</f>
        <v>Real Estate</v>
      </c>
      <c r="E2084">
        <v>2015</v>
      </c>
      <c r="F2084" t="s">
        <v>681</v>
      </c>
      <c r="G2084" t="str">
        <f t="shared" si="152"/>
        <v>2015-Q3</v>
      </c>
      <c r="H2084" s="4">
        <f>INDEX('ALL - prices'!$J$3:$DY$219,MATCH('COMBINED DATA'!A2084,'ALL - prices'!$B$3:$B$219,0),MATCH('COMBINED DATA'!G2084,'ALL - prices'!$J$1:$DY$1,0))</f>
        <v>7.3216000000000001</v>
      </c>
      <c r="I2084" s="14">
        <f t="shared" si="155"/>
        <v>0.71880589405856488</v>
      </c>
      <c r="J2084" s="15">
        <f>INDEX(MarketCap2!$E$2:$AR$224,MATCH(A2084,MarketCap2!$B$2:$B$224,0),MATCH(G2084,MarketCap2!$E$1:$AR$1,0))</f>
        <v>2437277184</v>
      </c>
      <c r="K2084">
        <f t="shared" si="153"/>
        <v>21.614147344965666</v>
      </c>
      <c r="L2084">
        <f>INDEX('PB2'!$D$2:$AQ$224,MATCH(A2084,'PB2'!$B$2:$B$224,0),MATCH(G2084,'PB2'!$D$1:$AQ$1,0))</f>
        <v>2.3855280876159699</v>
      </c>
      <c r="M2084" s="16">
        <f t="shared" si="154"/>
        <v>0.41919439355642718</v>
      </c>
      <c r="N2084" s="6">
        <f>INDEX('ROA2'!$D$2:$AQ$224,MATCH(A2084,'ROA2'!$B$2:$B$224,0),MATCH(G2084,'ROA2'!$D$1:$AQ$1,0))</f>
        <v>2.6047010421752899</v>
      </c>
      <c r="O2084" s="6">
        <v>4291.1528959999996</v>
      </c>
      <c r="P2084" s="28">
        <v>4.3232917989820908E-2</v>
      </c>
    </row>
    <row r="2085" spans="1:19" x14ac:dyDescent="0.3">
      <c r="A2085" t="s">
        <v>502</v>
      </c>
      <c r="B2085" t="e">
        <f>VLOOKUP(A2085,Sheet3!L:L,1,FALSE)</f>
        <v>#N/A</v>
      </c>
      <c r="C2085" t="str">
        <f>VLOOKUP(A2085,'ALL - prices'!B:C,2,FALSE)</f>
        <v>CT Real Estate Investment Trus</v>
      </c>
      <c r="D2085" t="str">
        <f>VLOOKUP(A2085,'ALL - prices'!B:I,8,FALSE)</f>
        <v>Real Estate</v>
      </c>
      <c r="E2085">
        <v>2015</v>
      </c>
      <c r="F2085" t="s">
        <v>682</v>
      </c>
      <c r="G2085" t="str">
        <f t="shared" si="152"/>
        <v>2015-Q4</v>
      </c>
      <c r="H2085" s="4">
        <f>INDEX('ALL - prices'!$J$3:$DY$219,MATCH('COMBINED DATA'!A2085,'ALL - prices'!$B$3:$B$219,0),MATCH('COMBINED DATA'!G2085,'ALL - prices'!$J$1:$DY$1,0))</f>
        <v>7.4968000000000004</v>
      </c>
      <c r="I2085" s="14">
        <f t="shared" si="155"/>
        <v>0.34025957738173929</v>
      </c>
      <c r="J2085" s="15">
        <f>INDEX(MarketCap2!$E$2:$AR$224,MATCH(A2085,MarketCap2!$B$2:$B$224,0),MATCH(G2085,MarketCap2!$E$1:$AR$1,0))</f>
        <v>2463810560</v>
      </c>
      <c r="K2085">
        <f t="shared" si="153"/>
        <v>21.624974996545141</v>
      </c>
      <c r="L2085">
        <f>INDEX('PB2'!$D$2:$AQ$224,MATCH(A2085,'PB2'!$B$2:$B$224,0),MATCH(G2085,'PB2'!$D$1:$AQ$1,0))</f>
        <v>2.37638592720032</v>
      </c>
      <c r="M2085" s="16">
        <f t="shared" si="154"/>
        <v>0.42080707033058606</v>
      </c>
      <c r="N2085" s="6">
        <f>INDEX('ROA2'!$D$2:$AQ$224,MATCH(A2085,'ROA2'!$B$2:$B$224,0),MATCH(G2085,'ROA2'!$D$1:$AQ$1,0))</f>
        <v>2.6396789550781201</v>
      </c>
      <c r="O2085" s="6">
        <v>4324.22912</v>
      </c>
      <c r="P2085" s="28">
        <v>7.7080040729456149E-3</v>
      </c>
    </row>
    <row r="2086" spans="1:19" x14ac:dyDescent="0.3">
      <c r="A2086" t="s">
        <v>502</v>
      </c>
      <c r="B2086" t="e">
        <f>VLOOKUP(A2086,Sheet3!L:L,1,FALSE)</f>
        <v>#N/A</v>
      </c>
      <c r="C2086" t="str">
        <f>VLOOKUP(A2086,'ALL - prices'!B:C,2,FALSE)</f>
        <v>CT Real Estate Investment Trus</v>
      </c>
      <c r="D2086" t="str">
        <f>VLOOKUP(A2086,'ALL - prices'!B:I,8,FALSE)</f>
        <v>Real Estate</v>
      </c>
      <c r="E2086">
        <v>2016</v>
      </c>
      <c r="F2086" t="s">
        <v>679</v>
      </c>
      <c r="G2086" t="str">
        <f t="shared" si="152"/>
        <v>2016-Q1</v>
      </c>
      <c r="H2086" s="4">
        <f>INDEX('ALL - prices'!$J$3:$DY$219,MATCH('COMBINED DATA'!A2086,'ALL - prices'!$B$3:$B$219,0),MATCH('COMBINED DATA'!G2086,'ALL - prices'!$J$1:$DY$1,0))</f>
        <v>8.4365000000000006</v>
      </c>
      <c r="I2086" s="14">
        <f t="shared" si="155"/>
        <v>0.21367758227447872</v>
      </c>
      <c r="J2086" s="15">
        <f>INDEX(MarketCap2!$E$2:$AR$224,MATCH(A2086,MarketCap2!$B$2:$B$224,0),MATCH(G2086,MarketCap2!$E$1:$AR$1,0))</f>
        <v>2738626560</v>
      </c>
      <c r="K2086">
        <f t="shared" si="153"/>
        <v>21.730722376201417</v>
      </c>
      <c r="L2086">
        <f>INDEX('PB2'!$D$2:$AQ$224,MATCH(A2086,'PB2'!$B$2:$B$224,0),MATCH(G2086,'PB2'!$D$1:$AQ$1,0))</f>
        <v>2.63370704650879</v>
      </c>
      <c r="M2086" s="16">
        <f t="shared" si="154"/>
        <v>0.3796929507879731</v>
      </c>
      <c r="N2086" s="6">
        <f>INDEX('ROA2'!$D$2:$AQ$224,MATCH(A2086,'ROA2'!$B$2:$B$224,0),MATCH(G2086,'ROA2'!$D$1:$AQ$1,0))</f>
        <v>2.6952829360961901</v>
      </c>
      <c r="O2086" s="6">
        <v>4350.9027839999999</v>
      </c>
      <c r="P2086" s="28">
        <v>6.1684206039479975E-3</v>
      </c>
    </row>
    <row r="2087" spans="1:19" x14ac:dyDescent="0.3">
      <c r="A2087" t="s">
        <v>502</v>
      </c>
      <c r="B2087" t="e">
        <f>VLOOKUP(A2087,Sheet3!L:L,1,FALSE)</f>
        <v>#N/A</v>
      </c>
      <c r="C2087" t="str">
        <f>VLOOKUP(A2087,'ALL - prices'!B:C,2,FALSE)</f>
        <v>CT Real Estate Investment Trus</v>
      </c>
      <c r="D2087" t="str">
        <f>VLOOKUP(A2087,'ALL - prices'!B:I,8,FALSE)</f>
        <v>Real Estate</v>
      </c>
      <c r="E2087">
        <v>2016</v>
      </c>
      <c r="F2087" t="s">
        <v>680</v>
      </c>
      <c r="G2087" t="str">
        <f t="shared" si="152"/>
        <v>2016-Q2</v>
      </c>
      <c r="H2087" s="4">
        <f>INDEX('ALL - prices'!$J$3:$DY$219,MATCH('COMBINED DATA'!A2087,'ALL - prices'!$B$3:$B$219,0),MATCH('COMBINED DATA'!G2087,'ALL - prices'!$J$1:$DY$1,0))</f>
        <v>8.7409999999999997</v>
      </c>
      <c r="I2087" s="14">
        <f t="shared" si="155"/>
        <v>0.14283184752241598</v>
      </c>
      <c r="J2087" s="15">
        <f>INDEX(MarketCap2!$E$2:$AR$224,MATCH(A2087,MarketCap2!$B$2:$B$224,0),MATCH(G2087,MarketCap2!$E$1:$AR$1,0))</f>
        <v>2804953600</v>
      </c>
      <c r="K2087">
        <f t="shared" si="153"/>
        <v>21.75465283389477</v>
      </c>
      <c r="L2087">
        <f>INDEX('PB2'!$D$2:$AQ$224,MATCH(A2087,'PB2'!$B$2:$B$224,0),MATCH(G2087,'PB2'!$D$1:$AQ$1,0))</f>
        <v>2.87794709205627</v>
      </c>
      <c r="M2087" s="16">
        <f t="shared" si="154"/>
        <v>0.34746990407162354</v>
      </c>
      <c r="N2087" s="6">
        <f>INDEX('ROA2'!$D$2:$AQ$224,MATCH(A2087,'ROA2'!$B$2:$B$224,0),MATCH(G2087,'ROA2'!$D$1:$AQ$1,0))</f>
        <v>2.6797630786895801</v>
      </c>
      <c r="O2087" s="6">
        <v>4433.1038719999997</v>
      </c>
      <c r="P2087" s="28">
        <v>1.8892880875731329E-2</v>
      </c>
    </row>
    <row r="2088" spans="1:19" x14ac:dyDescent="0.3">
      <c r="A2088" t="s">
        <v>502</v>
      </c>
      <c r="B2088" t="e">
        <f>VLOOKUP(A2088,Sheet3!L:L,1,FALSE)</f>
        <v>#N/A</v>
      </c>
      <c r="C2088" t="str">
        <f>VLOOKUP(A2088,'ALL - prices'!B:C,2,FALSE)</f>
        <v>CT Real Estate Investment Trus</v>
      </c>
      <c r="D2088" t="str">
        <f>VLOOKUP(A2088,'ALL - prices'!B:I,8,FALSE)</f>
        <v>Real Estate</v>
      </c>
      <c r="E2088">
        <v>2016</v>
      </c>
      <c r="F2088" t="s">
        <v>681</v>
      </c>
      <c r="G2088" t="str">
        <f t="shared" si="152"/>
        <v>2016-Q3</v>
      </c>
      <c r="H2088" s="4">
        <f>INDEX('ALL - prices'!$J$3:$DY$219,MATCH('COMBINED DATA'!A2088,'ALL - prices'!$B$3:$B$219,0),MATCH('COMBINED DATA'!G2088,'ALL - prices'!$J$1:$DY$1,0))</f>
        <v>9.1968999999999994</v>
      </c>
      <c r="I2088" s="14">
        <f t="shared" si="155"/>
        <v>0.2135703943278032</v>
      </c>
      <c r="J2088" s="15">
        <f>INDEX(MarketCap2!$E$2:$AR$224,MATCH(A2088,MarketCap2!$B$2:$B$224,0),MATCH(G2088,MarketCap2!$E$1:$AR$1,0))</f>
        <v>2918667776</v>
      </c>
      <c r="K2088">
        <f t="shared" si="153"/>
        <v>21.794393108021076</v>
      </c>
      <c r="L2088">
        <f>INDEX('PB2'!$D$2:$AQ$224,MATCH(A2088,'PB2'!$B$2:$B$224,0),MATCH(G2088,'PB2'!$D$1:$AQ$1,0))</f>
        <v>2.9489009380340598</v>
      </c>
      <c r="M2088" s="16">
        <f t="shared" si="154"/>
        <v>0.33910939058762307</v>
      </c>
      <c r="N2088" s="6">
        <f>INDEX('ROA2'!$D$2:$AQ$224,MATCH(A2088,'ROA2'!$B$2:$B$224,0),MATCH(G2088,'ROA2'!$D$1:$AQ$1,0))</f>
        <v>2.4848299026489298</v>
      </c>
      <c r="O2088" s="6">
        <v>4874.6260480000001</v>
      </c>
      <c r="P2088" s="28">
        <v>9.9596623212171026E-2</v>
      </c>
    </row>
    <row r="2089" spans="1:19" x14ac:dyDescent="0.3">
      <c r="A2089" t="s">
        <v>502</v>
      </c>
      <c r="B2089" t="e">
        <f>VLOOKUP(A2089,Sheet3!L:L,1,FALSE)</f>
        <v>#N/A</v>
      </c>
      <c r="C2089" t="str">
        <f>VLOOKUP(A2089,'ALL - prices'!B:C,2,FALSE)</f>
        <v>CT Real Estate Investment Trus</v>
      </c>
      <c r="D2089" t="str">
        <f>VLOOKUP(A2089,'ALL - prices'!B:I,8,FALSE)</f>
        <v>Real Estate</v>
      </c>
      <c r="E2089">
        <v>2016</v>
      </c>
      <c r="F2089" t="s">
        <v>682</v>
      </c>
      <c r="G2089" t="str">
        <f t="shared" si="152"/>
        <v>2016-Q4</v>
      </c>
      <c r="H2089" s="4">
        <f>INDEX('ALL - prices'!$J$3:$DY$219,MATCH('COMBINED DATA'!A2089,'ALL - prices'!$B$3:$B$219,0),MATCH('COMBINED DATA'!G2089,'ALL - prices'!$J$1:$DY$1,0))</f>
        <v>9.0608000000000004</v>
      </c>
      <c r="I2089" s="14">
        <f t="shared" si="155"/>
        <v>0.24222992348868341</v>
      </c>
      <c r="J2089" s="15">
        <f>INDEX(MarketCap2!$E$2:$AR$224,MATCH(A2089,MarketCap2!$B$2:$B$224,0),MATCH(G2089,MarketCap2!$E$1:$AR$1,0))</f>
        <v>2842858496</v>
      </c>
      <c r="K2089">
        <f t="shared" si="153"/>
        <v>21.768075895601331</v>
      </c>
      <c r="L2089">
        <f>INDEX('PB2'!$D$2:$AQ$224,MATCH(A2089,'PB2'!$B$2:$B$224,0),MATCH(G2089,'PB2'!$D$1:$AQ$1,0))</f>
        <v>2.83557105064392</v>
      </c>
      <c r="M2089" s="16">
        <f t="shared" si="154"/>
        <v>0.35266264965320249</v>
      </c>
      <c r="N2089" s="6">
        <f>INDEX('ROA2'!$D$2:$AQ$224,MATCH(A2089,'ROA2'!$B$2:$B$224,0),MATCH(G2089,'ROA2'!$D$1:$AQ$1,0))</f>
        <v>2.5405979156494101</v>
      </c>
      <c r="O2089" s="6">
        <v>4915.17184</v>
      </c>
      <c r="P2089" s="28">
        <v>8.317723575254626E-3</v>
      </c>
    </row>
    <row r="2090" spans="1:19" x14ac:dyDescent="0.3">
      <c r="A2090" t="s">
        <v>502</v>
      </c>
      <c r="B2090" t="e">
        <f>VLOOKUP(A2090,Sheet3!L:L,1,FALSE)</f>
        <v>#N/A</v>
      </c>
      <c r="C2090" t="str">
        <f>VLOOKUP(A2090,'ALL - prices'!B:C,2,FALSE)</f>
        <v>CT Real Estate Investment Trus</v>
      </c>
      <c r="D2090" t="str">
        <f>VLOOKUP(A2090,'ALL - prices'!B:I,8,FALSE)</f>
        <v>Real Estate</v>
      </c>
      <c r="E2090">
        <v>2017</v>
      </c>
      <c r="F2090" t="s">
        <v>679</v>
      </c>
      <c r="G2090" t="str">
        <f t="shared" si="152"/>
        <v>2017-Q1</v>
      </c>
      <c r="H2090" s="4">
        <f>INDEX('ALL - prices'!$J$3:$DY$219,MATCH('COMBINED DATA'!A2090,'ALL - prices'!$B$3:$B$219,0),MATCH('COMBINED DATA'!G2090,'ALL - prices'!$J$1:$DY$1,0))</f>
        <v>9.1907999999999994</v>
      </c>
      <c r="I2090" s="14">
        <f t="shared" si="155"/>
        <v>0.27896631069001854</v>
      </c>
      <c r="J2090" s="15">
        <f>INDEX(MarketCap2!$E$2:$AR$224,MATCH(A2090,MarketCap2!$B$2:$B$224,0),MATCH(G2090,MarketCap2!$E$1:$AR$1,0))</f>
        <v>2850439424</v>
      </c>
      <c r="K2090">
        <f t="shared" si="153"/>
        <v>21.770739003201509</v>
      </c>
      <c r="L2090">
        <f>INDEX('PB2'!$D$2:$AQ$224,MATCH(A2090,'PB2'!$B$2:$B$224,0),MATCH(G2090,'PB2'!$D$1:$AQ$1,0))</f>
        <v>2.8242440223693901</v>
      </c>
      <c r="M2090" s="16">
        <f t="shared" si="154"/>
        <v>0.35407705286069913</v>
      </c>
      <c r="N2090" s="6">
        <f>INDEX('ROA2'!$D$2:$AQ$224,MATCH(A2090,'ROA2'!$B$2:$B$224,0),MATCH(G2090,'ROA2'!$D$1:$AQ$1,0))</f>
        <v>3.26500296592712</v>
      </c>
      <c r="O2090" s="6">
        <v>5014.601216</v>
      </c>
      <c r="P2090" s="28">
        <v>2.0229074229071112E-2</v>
      </c>
    </row>
    <row r="2091" spans="1:19" x14ac:dyDescent="0.3">
      <c r="A2091" t="s">
        <v>502</v>
      </c>
      <c r="B2091" t="e">
        <f>VLOOKUP(A2091,Sheet3!L:L,1,FALSE)</f>
        <v>#N/A</v>
      </c>
      <c r="C2091" t="str">
        <f>VLOOKUP(A2091,'ALL - prices'!B:C,2,FALSE)</f>
        <v>CT Real Estate Investment Trus</v>
      </c>
      <c r="D2091" t="str">
        <f>VLOOKUP(A2091,'ALL - prices'!B:I,8,FALSE)</f>
        <v>Real Estate</v>
      </c>
      <c r="E2091">
        <v>2017</v>
      </c>
      <c r="F2091" t="s">
        <v>680</v>
      </c>
      <c r="G2091" t="str">
        <f t="shared" si="152"/>
        <v>2017-Q2</v>
      </c>
      <c r="H2091" s="4">
        <f>INDEX('ALL - prices'!$J$3:$DY$219,MATCH('COMBINED DATA'!A2091,'ALL - prices'!$B$3:$B$219,0),MATCH('COMBINED DATA'!G2091,'ALL - prices'!$J$1:$DY$1,0))</f>
        <v>8.8928999999999991</v>
      </c>
      <c r="I2091" s="14">
        <f t="shared" si="155"/>
        <v>0.3427244082349547</v>
      </c>
      <c r="J2091" s="15">
        <f>INDEX(MarketCap2!$E$2:$AR$224,MATCH(A2091,MarketCap2!$B$2:$B$224,0),MATCH(G2091,MarketCap2!$E$1:$AR$1,0))</f>
        <v>2725353472</v>
      </c>
      <c r="K2091">
        <f t="shared" si="153"/>
        <v>21.725863971144832</v>
      </c>
      <c r="L2091">
        <f>INDEX('PB2'!$D$2:$AQ$224,MATCH(A2091,'PB2'!$B$2:$B$224,0),MATCH(G2091,'PB2'!$D$1:$AQ$1,0))</f>
        <v>2.7189960479736301</v>
      </c>
      <c r="M2091" s="16">
        <f t="shared" si="154"/>
        <v>0.36778280746132896</v>
      </c>
      <c r="N2091" s="6">
        <f>INDEX('ROA2'!$D$2:$AQ$224,MATCH(A2091,'ROA2'!$B$2:$B$224,0),MATCH(G2091,'ROA2'!$D$1:$AQ$1,0))</f>
        <v>3.2851710319518999</v>
      </c>
      <c r="O2091" s="6">
        <v>5109.7180159999998</v>
      </c>
      <c r="P2091" s="28">
        <v>1.8967968917750086E-2</v>
      </c>
    </row>
    <row r="2092" spans="1:19" x14ac:dyDescent="0.3">
      <c r="A2092" t="s">
        <v>502</v>
      </c>
      <c r="B2092" t="e">
        <f>VLOOKUP(A2092,Sheet3!L:L,1,FALSE)</f>
        <v>#N/A</v>
      </c>
      <c r="C2092" t="str">
        <f>VLOOKUP(A2092,'ALL - prices'!B:C,2,FALSE)</f>
        <v>CT Real Estate Investment Trus</v>
      </c>
      <c r="D2092" t="str">
        <f>VLOOKUP(A2092,'ALL - prices'!B:I,8,FALSE)</f>
        <v>Real Estate</v>
      </c>
      <c r="E2092">
        <v>2017</v>
      </c>
      <c r="F2092" t="s">
        <v>681</v>
      </c>
      <c r="G2092" t="str">
        <f t="shared" si="152"/>
        <v>2017-Q3</v>
      </c>
      <c r="H2092" s="4">
        <f>INDEX('ALL - prices'!$J$3:$DY$219,MATCH('COMBINED DATA'!A2092,'ALL - prices'!$B$3:$B$219,0),MATCH('COMBINED DATA'!G2092,'ALL - prices'!$J$1:$DY$1,0))</f>
        <v>8.6974999999999998</v>
      </c>
      <c r="I2092" s="14">
        <f t="shared" si="155"/>
        <v>0.3607867929955309</v>
      </c>
      <c r="J2092" s="15">
        <f>INDEX(MarketCap2!$E$2:$AR$224,MATCH(A2092,MarketCap2!$B$2:$B$224,0),MATCH(G2092,MarketCap2!$E$1:$AR$1,0))</f>
        <v>2632486912</v>
      </c>
      <c r="K2092">
        <f t="shared" si="153"/>
        <v>21.691194830260141</v>
      </c>
      <c r="L2092">
        <f>INDEX('PB2'!$D$2:$AQ$224,MATCH(A2092,'PB2'!$B$2:$B$224,0),MATCH(G2092,'PB2'!$D$1:$AQ$1,0))</f>
        <v>2.5966930389404301</v>
      </c>
      <c r="M2092" s="16">
        <f t="shared" si="154"/>
        <v>0.38510520304242268</v>
      </c>
      <c r="N2092" s="6">
        <f>INDEX('ROA2'!$D$2:$AQ$224,MATCH(A2092,'ROA2'!$B$2:$B$224,0),MATCH(G2092,'ROA2'!$D$1:$AQ$1,0))</f>
        <v>3.20590996742248</v>
      </c>
      <c r="O2092" s="6">
        <v>5213.9299840000003</v>
      </c>
      <c r="P2092" s="28">
        <v>2.0394856951730569E-2</v>
      </c>
    </row>
    <row r="2093" spans="1:19" x14ac:dyDescent="0.3">
      <c r="A2093" t="s">
        <v>502</v>
      </c>
      <c r="B2093" t="e">
        <f>VLOOKUP(A2093,Sheet3!L:L,1,FALSE)</f>
        <v>#N/A</v>
      </c>
      <c r="C2093" t="str">
        <f>VLOOKUP(A2093,'ALL - prices'!B:C,2,FALSE)</f>
        <v>CT Real Estate Investment Trus</v>
      </c>
      <c r="D2093" t="str">
        <f>VLOOKUP(A2093,'ALL - prices'!B:I,8,FALSE)</f>
        <v>Real Estate</v>
      </c>
      <c r="E2093">
        <v>2017</v>
      </c>
      <c r="F2093" t="s">
        <v>682</v>
      </c>
      <c r="G2093" t="str">
        <f t="shared" si="152"/>
        <v>2017-Q4</v>
      </c>
      <c r="H2093" s="4">
        <f>INDEX('ALL - prices'!$J$3:$DY$219,MATCH('COMBINED DATA'!A2093,'ALL - prices'!$B$3:$B$219,0),MATCH('COMBINED DATA'!G2093,'ALL - prices'!$J$1:$DY$1,0))</f>
        <v>9.1919000000000004</v>
      </c>
      <c r="I2093" s="14">
        <f t="shared" si="155"/>
        <v>0.37685408759005573</v>
      </c>
      <c r="J2093" s="15">
        <f>INDEX(MarketCap2!$E$2:$AR$224,MATCH(A2093,MarketCap2!$B$2:$B$224,0),MATCH(G2093,MarketCap2!$E$1:$AR$1,0))</f>
        <v>2748096512</v>
      </c>
      <c r="K2093">
        <f t="shared" si="153"/>
        <v>21.734174331504931</v>
      </c>
      <c r="L2093">
        <f>INDEX('PB2'!$D$2:$AQ$224,MATCH(A2093,'PB2'!$B$2:$B$224,0),MATCH(G2093,'PB2'!$D$1:$AQ$1,0))</f>
        <v>2.6516640186309801</v>
      </c>
      <c r="M2093" s="16">
        <f t="shared" si="154"/>
        <v>0.37712168395914919</v>
      </c>
      <c r="N2093" s="6">
        <f>INDEX('ROA2'!$D$2:$AQ$224,MATCH(A2093,'ROA2'!$B$2:$B$224,0),MATCH(G2093,'ROA2'!$D$1:$AQ$1,0))</f>
        <v>3.14538502693176</v>
      </c>
      <c r="O2093" s="6">
        <v>5265.0772479999996</v>
      </c>
      <c r="P2093" s="28">
        <v>9.8097335708294906E-3</v>
      </c>
    </row>
    <row r="2094" spans="1:19" x14ac:dyDescent="0.3">
      <c r="A2094" t="s">
        <v>502</v>
      </c>
      <c r="B2094" t="e">
        <f>VLOOKUP(A2094,Sheet3!L:L,1,FALSE)</f>
        <v>#N/A</v>
      </c>
      <c r="C2094" t="str">
        <f>VLOOKUP(A2094,'ALL - prices'!B:C,2,FALSE)</f>
        <v>CT Real Estate Investment Trus</v>
      </c>
      <c r="D2094" t="str">
        <f>VLOOKUP(A2094,'ALL - prices'!B:I,8,FALSE)</f>
        <v>Real Estate</v>
      </c>
      <c r="E2094">
        <v>2018</v>
      </c>
      <c r="F2094" t="s">
        <v>679</v>
      </c>
      <c r="G2094" t="str">
        <f t="shared" si="152"/>
        <v>2018-Q1</v>
      </c>
      <c r="H2094" s="4">
        <f>INDEX('ALL - prices'!$J$3:$DY$219,MATCH('COMBINED DATA'!A2094,'ALL - prices'!$B$3:$B$219,0),MATCH('COMBINED DATA'!G2094,'ALL - prices'!$J$1:$DY$1,0))</f>
        <v>8.5454000000000008</v>
      </c>
      <c r="I2094" s="14">
        <f t="shared" si="155"/>
        <v>0.84993636232367442</v>
      </c>
      <c r="J2094" s="15">
        <f>INDEX(MarketCap2!$E$2:$AR$224,MATCH(A2094,MarketCap2!$B$2:$B$224,0),MATCH(G2094,MarketCap2!$E$1:$AR$1,0))</f>
        <v>2520667904</v>
      </c>
      <c r="K2094">
        <f t="shared" si="153"/>
        <v>21.647789744622351</v>
      </c>
      <c r="L2094">
        <f>INDEX('PB2'!$D$2:$AQ$224,MATCH(A2094,'PB2'!$B$2:$B$224,0),MATCH(G2094,'PB2'!$D$1:$AQ$1,0))</f>
        <v>2.4017760753631601</v>
      </c>
      <c r="M2094" s="16">
        <f t="shared" si="154"/>
        <v>0.41635854826674262</v>
      </c>
      <c r="N2094" s="6">
        <f>INDEX('ROA2'!$D$2:$AQ$224,MATCH(A2094,'ROA2'!$B$2:$B$224,0),MATCH(G2094,'ROA2'!$D$1:$AQ$1,0))</f>
        <v>3.66271305084229</v>
      </c>
      <c r="O2094" s="6">
        <v>5455.3978880000004</v>
      </c>
      <c r="P2094" s="28">
        <v>3.6147739346520762E-2</v>
      </c>
    </row>
    <row r="2095" spans="1:19" x14ac:dyDescent="0.3">
      <c r="A2095" t="s">
        <v>502</v>
      </c>
      <c r="B2095" t="e">
        <f>VLOOKUP(A2095,Sheet3!L:L,1,FALSE)</f>
        <v>#N/A</v>
      </c>
      <c r="C2095" t="str">
        <f>VLOOKUP(A2095,'ALL - prices'!B:C,2,FALSE)</f>
        <v>CT Real Estate Investment Trus</v>
      </c>
      <c r="D2095" t="str">
        <f>VLOOKUP(A2095,'ALL - prices'!B:I,8,FALSE)</f>
        <v>Real Estate</v>
      </c>
      <c r="E2095">
        <v>2018</v>
      </c>
      <c r="F2095" t="s">
        <v>680</v>
      </c>
      <c r="G2095" t="str">
        <f t="shared" si="152"/>
        <v>2018-Q2</v>
      </c>
      <c r="H2095" s="4">
        <f>INDEX('ALL - prices'!$J$3:$DY$219,MATCH('COMBINED DATA'!A2095,'ALL - prices'!$B$3:$B$219,0),MATCH('COMBINED DATA'!G2095,'ALL - prices'!$J$1:$DY$1,0))</f>
        <v>8.4052000000000007</v>
      </c>
      <c r="I2095" s="14">
        <f t="shared" si="155"/>
        <v>1.0152813682259059</v>
      </c>
      <c r="J2095" s="15">
        <f>INDEX(MarketCap2!$E$2:$AR$224,MATCH(A2095,MarketCap2!$B$2:$B$224,0),MATCH(G2095,MarketCap2!$E$1:$AR$1,0))</f>
        <v>2444858112</v>
      </c>
      <c r="K2095">
        <f t="shared" si="153"/>
        <v>21.617252926287492</v>
      </c>
      <c r="L2095">
        <f>INDEX('PB2'!$D$2:$AQ$224,MATCH(A2095,'PB2'!$B$2:$B$224,0),MATCH(G2095,'PB2'!$D$1:$AQ$1,0))</f>
        <v>2.2992999553680402</v>
      </c>
      <c r="M2095" s="16">
        <f t="shared" si="154"/>
        <v>0.43491498256474059</v>
      </c>
      <c r="N2095" s="6">
        <f>INDEX('ROA2'!$D$2:$AQ$224,MATCH(A2095,'ROA2'!$B$2:$B$224,0),MATCH(G2095,'ROA2'!$D$1:$AQ$1,0))</f>
        <v>3.5604920387268102</v>
      </c>
      <c r="O2095" s="6">
        <v>5555.3239039999999</v>
      </c>
      <c r="P2095" s="28">
        <v>1.8316907043536147E-2</v>
      </c>
      <c r="S2095">
        <v>9</v>
      </c>
    </row>
    <row r="2096" spans="1:19" x14ac:dyDescent="0.3">
      <c r="A2096" t="s">
        <v>502</v>
      </c>
      <c r="B2096" t="e">
        <f>VLOOKUP(A2096,Sheet3!L:L,1,FALSE)</f>
        <v>#N/A</v>
      </c>
      <c r="C2096" t="str">
        <f>VLOOKUP(A2096,'ALL - prices'!B:C,2,FALSE)</f>
        <v>CT Real Estate Investment Trus</v>
      </c>
      <c r="D2096" t="str">
        <f>VLOOKUP(A2096,'ALL - prices'!B:I,8,FALSE)</f>
        <v>Real Estate</v>
      </c>
      <c r="E2096">
        <v>2018</v>
      </c>
      <c r="F2096" t="s">
        <v>681</v>
      </c>
      <c r="G2096" t="str">
        <f t="shared" si="152"/>
        <v>2018-Q3</v>
      </c>
      <c r="H2096" s="4">
        <f>INDEX('ALL - prices'!$J$3:$DY$219,MATCH('COMBINED DATA'!A2096,'ALL - prices'!$B$3:$B$219,0),MATCH('COMBINED DATA'!G2096,'ALL - prices'!$J$1:$DY$1,0))</f>
        <v>8.4880999999999993</v>
      </c>
      <c r="I2096" s="14">
        <f t="shared" si="155"/>
        <v>1.1929624148871258</v>
      </c>
      <c r="J2096" s="15">
        <f>INDEX(MarketCap2!$E$2:$AR$224,MATCH(A2096,MarketCap2!$B$2:$B$224,0),MATCH(G2096,MarketCap2!$E$1:$AR$1,0))</f>
        <v>2435382016</v>
      </c>
      <c r="K2096">
        <f t="shared" si="153"/>
        <v>21.613369466596676</v>
      </c>
      <c r="L2096">
        <f>INDEX('PB2'!$D$2:$AQ$224,MATCH(A2096,'PB2'!$B$2:$B$224,0),MATCH(G2096,'PB2'!$D$1:$AQ$1,0))</f>
        <v>2.2686851024627699</v>
      </c>
      <c r="M2096" s="16">
        <f t="shared" si="154"/>
        <v>0.44078395847641022</v>
      </c>
      <c r="N2096" s="6">
        <f>INDEX('ROA2'!$D$2:$AQ$224,MATCH(A2096,'ROA2'!$B$2:$B$224,0),MATCH(G2096,'ROA2'!$D$1:$AQ$1,0))</f>
        <v>3.5071101188659699</v>
      </c>
      <c r="O2096" s="6">
        <v>5592.5749759999999</v>
      </c>
      <c r="P2096" s="28">
        <v>6.7054725599668694E-3</v>
      </c>
    </row>
    <row r="2097" spans="1:16" x14ac:dyDescent="0.3">
      <c r="A2097" t="s">
        <v>502</v>
      </c>
      <c r="B2097" t="e">
        <f>VLOOKUP(A2097,Sheet3!L:L,1,FALSE)</f>
        <v>#N/A</v>
      </c>
      <c r="C2097" t="str">
        <f>VLOOKUP(A2097,'ALL - prices'!B:C,2,FALSE)</f>
        <v>CT Real Estate Investment Trus</v>
      </c>
      <c r="D2097" t="str">
        <f>VLOOKUP(A2097,'ALL - prices'!B:I,8,FALSE)</f>
        <v>Real Estate</v>
      </c>
      <c r="E2097">
        <v>2018</v>
      </c>
      <c r="F2097" t="s">
        <v>682</v>
      </c>
      <c r="G2097" t="str">
        <f t="shared" si="152"/>
        <v>2018-Q4</v>
      </c>
      <c r="H2097" s="4">
        <f>INDEX('ALL - prices'!$J$3:$DY$219,MATCH('COMBINED DATA'!A2097,'ALL - prices'!$B$3:$B$219,0),MATCH('COMBINED DATA'!G2097,'ALL - prices'!$J$1:$DY$1,0))</f>
        <v>7.7347000000000001</v>
      </c>
      <c r="I2097" s="14">
        <f t="shared" si="155"/>
        <v>0.77247231234092295</v>
      </c>
      <c r="J2097" s="15">
        <f>INDEX(MarketCap2!$E$2:$AR$224,MATCH(A2097,MarketCap2!$B$2:$B$224,0),MATCH(G2097,MarketCap2!$E$1:$AR$1,0))</f>
        <v>2525577728</v>
      </c>
      <c r="K2097">
        <f t="shared" si="153"/>
        <v>21.649735676670598</v>
      </c>
      <c r="L2097">
        <f>INDEX('PB2'!$D$2:$AQ$224,MATCH(A2097,'PB2'!$B$2:$B$224,0),MATCH(G2097,'PB2'!$D$1:$AQ$1,0))</f>
        <v>1.9439380168914799</v>
      </c>
      <c r="M2097" s="16">
        <f t="shared" si="154"/>
        <v>0.51441969410068122</v>
      </c>
      <c r="N2097" s="6">
        <f>INDEX('ROA2'!$D$2:$AQ$224,MATCH(A2097,'ROA2'!$B$2:$B$224,0),MATCH(G2097,'ROA2'!$D$1:$AQ$1,0))</f>
        <v>3.5285708904266402</v>
      </c>
      <c r="O2097" s="6">
        <v>5676.6888959999997</v>
      </c>
      <c r="P2097" s="28">
        <v>1.5040284727691021E-2</v>
      </c>
    </row>
    <row r="2098" spans="1:16" x14ac:dyDescent="0.3">
      <c r="A2098" t="s">
        <v>502</v>
      </c>
      <c r="B2098" t="e">
        <f>VLOOKUP(A2098,Sheet3!L:L,1,FALSE)</f>
        <v>#N/A</v>
      </c>
      <c r="C2098" t="str">
        <f>VLOOKUP(A2098,'ALL - prices'!B:C,2,FALSE)</f>
        <v>CT Real Estate Investment Trus</v>
      </c>
      <c r="D2098" t="str">
        <f>VLOOKUP(A2098,'ALL - prices'!B:I,8,FALSE)</f>
        <v>Real Estate</v>
      </c>
      <c r="E2098">
        <v>2019</v>
      </c>
      <c r="F2098" t="s">
        <v>679</v>
      </c>
      <c r="G2098" t="str">
        <f t="shared" si="152"/>
        <v>2019-Q1</v>
      </c>
      <c r="H2098" s="4">
        <f>INDEX('ALL - prices'!$J$3:$DY$219,MATCH('COMBINED DATA'!A2098,'ALL - prices'!$B$3:$B$219,0),MATCH('COMBINED DATA'!G2098,'ALL - prices'!$J$1:$DY$1,0))</f>
        <v>9.7696000000000005</v>
      </c>
      <c r="I2098" s="14">
        <f t="shared" si="155"/>
        <v>1.2757975423893322</v>
      </c>
      <c r="J2098" s="15">
        <f>INDEX(MarketCap2!$E$2:$AR$224,MATCH(A2098,MarketCap2!$B$2:$B$224,0),MATCH(G2098,MarketCap2!$E$1:$AR$1,0))</f>
        <v>3145472512</v>
      </c>
      <c r="K2098">
        <f t="shared" si="153"/>
        <v>21.86922995810292</v>
      </c>
      <c r="L2098">
        <f>INDEX('PB2'!$D$2:$AQ$224,MATCH(A2098,'PB2'!$B$2:$B$224,0),MATCH(G2098,'PB2'!$D$1:$AQ$1,0))</f>
        <v>2.3941380977630602</v>
      </c>
      <c r="M2098" s="16">
        <f t="shared" si="154"/>
        <v>0.41768684978295129</v>
      </c>
      <c r="N2098" s="6">
        <f>INDEX('ROA2'!$D$2:$AQ$224,MATCH(A2098,'ROA2'!$B$2:$B$224,0),MATCH(G2098,'ROA2'!$D$1:$AQ$1,0))</f>
        <v>3.0535581111907999</v>
      </c>
      <c r="O2098" s="6">
        <v>5708.6919680000001</v>
      </c>
      <c r="P2098" s="28">
        <v>5.6376300668072457E-3</v>
      </c>
    </row>
    <row r="2099" spans="1:16" x14ac:dyDescent="0.3">
      <c r="A2099" t="s">
        <v>502</v>
      </c>
      <c r="B2099" t="e">
        <f>VLOOKUP(A2099,Sheet3!L:L,1,FALSE)</f>
        <v>#N/A</v>
      </c>
      <c r="C2099" t="str">
        <f>VLOOKUP(A2099,'ALL - prices'!B:C,2,FALSE)</f>
        <v>CT Real Estate Investment Trus</v>
      </c>
      <c r="D2099" t="str">
        <f>VLOOKUP(A2099,'ALL - prices'!B:I,8,FALSE)</f>
        <v>Real Estate</v>
      </c>
      <c r="E2099">
        <v>2019</v>
      </c>
      <c r="F2099" t="s">
        <v>680</v>
      </c>
      <c r="G2099" t="str">
        <f t="shared" si="152"/>
        <v>2019-Q2</v>
      </c>
      <c r="H2099" s="4">
        <f>INDEX('ALL - prices'!$J$3:$DY$219,MATCH('COMBINED DATA'!A2099,'ALL - prices'!$B$3:$B$219,0),MATCH('COMBINED DATA'!G2099,'ALL - prices'!$J$1:$DY$1,0))</f>
        <v>9.8046000000000006</v>
      </c>
      <c r="I2099" s="14">
        <f t="shared" si="155"/>
        <v>1.2718728746091992</v>
      </c>
      <c r="J2099" s="15">
        <f>INDEX(MarketCap2!$E$2:$AR$224,MATCH(A2099,MarketCap2!$B$2:$B$224,0),MATCH(G2099,MarketCap2!$E$1:$AR$1,0))</f>
        <v>3114806272</v>
      </c>
      <c r="K2099">
        <f t="shared" si="153"/>
        <v>21.85943279527751</v>
      </c>
      <c r="L2099">
        <f>INDEX('PB2'!$D$2:$AQ$224,MATCH(A2099,'PB2'!$B$2:$B$224,0),MATCH(G2099,'PB2'!$D$1:$AQ$1,0))</f>
        <v>2.3416318893432599</v>
      </c>
      <c r="M2099" s="16">
        <f t="shared" si="154"/>
        <v>0.42705260572807735</v>
      </c>
      <c r="N2099" s="6">
        <f>INDEX('ROA2'!$D$2:$AQ$224,MATCH(A2099,'ROA2'!$B$2:$B$224,0),MATCH(G2099,'ROA2'!$D$1:$AQ$1,0))</f>
        <v>2.9973831176757799</v>
      </c>
      <c r="O2099" s="6">
        <v>5853.296128</v>
      </c>
      <c r="P2099" s="28">
        <v>2.5330524191982444E-2</v>
      </c>
    </row>
    <row r="2100" spans="1:16" x14ac:dyDescent="0.3">
      <c r="A2100" t="s">
        <v>502</v>
      </c>
      <c r="B2100" t="e">
        <f>VLOOKUP(A2100,Sheet3!L:L,1,FALSE)</f>
        <v>#N/A</v>
      </c>
      <c r="C2100" t="str">
        <f>VLOOKUP(A2100,'ALL - prices'!B:C,2,FALSE)</f>
        <v>CT Real Estate Investment Trus</v>
      </c>
      <c r="D2100" t="str">
        <f>VLOOKUP(A2100,'ALL - prices'!B:I,8,FALSE)</f>
        <v>Real Estate</v>
      </c>
      <c r="E2100">
        <v>2019</v>
      </c>
      <c r="F2100" t="s">
        <v>681</v>
      </c>
      <c r="G2100" t="str">
        <f t="shared" si="152"/>
        <v>2019-Q3</v>
      </c>
      <c r="H2100" s="4">
        <f>INDEX('ALL - prices'!$J$3:$DY$219,MATCH('COMBINED DATA'!A2100,'ALL - prices'!$B$3:$B$219,0),MATCH('COMBINED DATA'!G2100,'ALL - prices'!$J$1:$DY$1,0))</f>
        <v>10.4985</v>
      </c>
      <c r="I2100" s="14">
        <f t="shared" si="155"/>
        <v>1.2530281464649209</v>
      </c>
      <c r="J2100" s="15">
        <f>INDEX(MarketCap2!$E$2:$AR$224,MATCH(A2100,MarketCap2!$B$2:$B$224,0),MATCH(G2100,MarketCap2!$E$1:$AR$1,0))</f>
        <v>3292231936</v>
      </c>
      <c r="K2100">
        <f t="shared" si="153"/>
        <v>21.91483157171443</v>
      </c>
      <c r="L2100">
        <f>INDEX('PB2'!$D$2:$AQ$224,MATCH(A2100,'PB2'!$B$2:$B$224,0),MATCH(G2100,'PB2'!$D$1:$AQ$1,0))</f>
        <v>2.3621780872345002</v>
      </c>
      <c r="M2100" s="16">
        <f t="shared" si="154"/>
        <v>0.42333810706488328</v>
      </c>
      <c r="N2100" s="6">
        <f>INDEX('ROA2'!$D$2:$AQ$224,MATCH(A2100,'ROA2'!$B$2:$B$224,0),MATCH(G2100,'ROA2'!$D$1:$AQ$1,0))</f>
        <v>3.0218100547790501</v>
      </c>
      <c r="O2100" s="6">
        <v>5928.0051199999998</v>
      </c>
      <c r="P2100" s="28">
        <v>1.2763576345064743E-2</v>
      </c>
    </row>
    <row r="2101" spans="1:16" x14ac:dyDescent="0.3">
      <c r="A2101" t="s">
        <v>502</v>
      </c>
      <c r="B2101" t="e">
        <f>VLOOKUP(A2101,Sheet3!L:L,1,FALSE)</f>
        <v>#N/A</v>
      </c>
      <c r="C2101" t="str">
        <f>VLOOKUP(A2101,'ALL - prices'!B:C,2,FALSE)</f>
        <v>CT Real Estate Investment Trus</v>
      </c>
      <c r="D2101" t="str">
        <f>VLOOKUP(A2101,'ALL - prices'!B:I,8,FALSE)</f>
        <v>Real Estate</v>
      </c>
      <c r="E2101">
        <v>2019</v>
      </c>
      <c r="F2101" t="s">
        <v>682</v>
      </c>
      <c r="G2101" t="str">
        <f t="shared" si="152"/>
        <v>2019-Q4</v>
      </c>
      <c r="H2101" s="4">
        <f>INDEX('ALL - prices'!$J$3:$DY$219,MATCH('COMBINED DATA'!A2101,'ALL - prices'!$B$3:$B$219,0),MATCH('COMBINED DATA'!G2101,'ALL - prices'!$J$1:$DY$1,0))</f>
        <v>11.415699999999999</v>
      </c>
      <c r="I2101" s="14">
        <f t="shared" si="155"/>
        <v>1.3732300572009002</v>
      </c>
      <c r="J2101" s="15">
        <f>INDEX(MarketCap2!$E$2:$AR$224,MATCH(A2101,MarketCap2!$B$2:$B$224,0),MATCH(G2101,MarketCap2!$E$1:$AR$1,0))</f>
        <v>3667992320</v>
      </c>
      <c r="K2101">
        <f t="shared" si="153"/>
        <v>22.022910297554358</v>
      </c>
      <c r="L2101">
        <f>INDEX('PB2'!$D$2:$AQ$224,MATCH(A2101,'PB2'!$B$2:$B$224,0),MATCH(G2101,'PB2'!$D$1:$AQ$1,0))</f>
        <v>2.5143849849700901</v>
      </c>
      <c r="M2101" s="16">
        <f t="shared" si="154"/>
        <v>0.39771157001714896</v>
      </c>
      <c r="N2101" s="6">
        <f>INDEX('ROA2'!$D$2:$AQ$224,MATCH(A2101,'ROA2'!$B$2:$B$224,0),MATCH(G2101,'ROA2'!$D$1:$AQ$1,0))</f>
        <v>3.0160119533538801</v>
      </c>
      <c r="O2101" s="6">
        <v>6001.9118079999998</v>
      </c>
      <c r="P2101" s="28">
        <v>1.2467379245448431E-2</v>
      </c>
    </row>
    <row r="2102" spans="1:16" x14ac:dyDescent="0.3">
      <c r="A2102" t="s">
        <v>502</v>
      </c>
      <c r="B2102" t="e">
        <f>VLOOKUP(A2102,Sheet3!L:L,1,FALSE)</f>
        <v>#N/A</v>
      </c>
      <c r="C2102" t="str">
        <f>VLOOKUP(A2102,'ALL - prices'!B:C,2,FALSE)</f>
        <v>CT Real Estate Investment Trus</v>
      </c>
      <c r="D2102" t="str">
        <f>VLOOKUP(A2102,'ALL - prices'!B:I,8,FALSE)</f>
        <v>Real Estate</v>
      </c>
      <c r="E2102">
        <v>2020</v>
      </c>
      <c r="F2102" t="s">
        <v>679</v>
      </c>
      <c r="G2102" t="str">
        <f t="shared" si="152"/>
        <v>2020-Q1</v>
      </c>
      <c r="H2102" s="4">
        <f>INDEX('ALL - prices'!$J$3:$DY$219,MATCH('COMBINED DATA'!A2102,'ALL - prices'!$B$3:$B$219,0),MATCH('COMBINED DATA'!G2102,'ALL - prices'!$J$1:$DY$1,0))</f>
        <v>8.3890999999999991</v>
      </c>
      <c r="I2102" s="14">
        <f t="shared" si="155"/>
        <v>1.1774560911841543</v>
      </c>
      <c r="J2102" s="15">
        <f>INDEX(MarketCap2!$E$2:$AR$224,MATCH(A2102,MarketCap2!$B$2:$B$224,0),MATCH(G2102,MarketCap2!$E$1:$AR$1,0))</f>
        <v>2658953472</v>
      </c>
      <c r="K2102">
        <f t="shared" si="153"/>
        <v>21.701198450746563</v>
      </c>
      <c r="L2102">
        <f>INDEX('PB2'!$D$2:$AQ$224,MATCH(A2102,'PB2'!$B$2:$B$224,0),MATCH(G2102,'PB2'!$D$1:$AQ$1,0))</f>
        <v>1.4310270547866799</v>
      </c>
      <c r="M2102" s="16">
        <f t="shared" si="154"/>
        <v>0.69879880792964311</v>
      </c>
      <c r="N2102" s="6">
        <f>INDEX('ROA2'!$D$2:$AQ$224,MATCH(A2102,'ROA2'!$B$2:$B$224,0),MATCH(G2102,'ROA2'!$D$1:$AQ$1,0))</f>
        <v>2.3295769691467298</v>
      </c>
      <c r="O2102" s="6">
        <v>6024.5119999999997</v>
      </c>
      <c r="P2102" s="28">
        <v>3.7654988481963178E-3</v>
      </c>
    </row>
    <row r="2103" spans="1:16" x14ac:dyDescent="0.3">
      <c r="A2103" t="s">
        <v>502</v>
      </c>
      <c r="B2103" t="e">
        <f>VLOOKUP(A2103,Sheet3!L:L,1,FALSE)</f>
        <v>#N/A</v>
      </c>
      <c r="C2103" t="str">
        <f>VLOOKUP(A2103,'ALL - prices'!B:C,2,FALSE)</f>
        <v>CT Real Estate Investment Trus</v>
      </c>
      <c r="D2103" t="str">
        <f>VLOOKUP(A2103,'ALL - prices'!B:I,8,FALSE)</f>
        <v>Real Estate</v>
      </c>
      <c r="E2103">
        <v>2020</v>
      </c>
      <c r="F2103" t="s">
        <v>680</v>
      </c>
      <c r="G2103" t="str">
        <f t="shared" si="152"/>
        <v>2020-Q2</v>
      </c>
      <c r="H2103" s="4">
        <f>INDEX('ALL - prices'!$J$3:$DY$219,MATCH('COMBINED DATA'!A2103,'ALL - prices'!$B$3:$B$219,0),MATCH('COMBINED DATA'!G2103,'ALL - prices'!$J$1:$DY$1,0))</f>
        <v>9.8821999999999992</v>
      </c>
      <c r="I2103" s="14">
        <f t="shared" si="155"/>
        <v>1.0247803943609901</v>
      </c>
      <c r="J2103" s="15">
        <f>INDEX(MarketCap2!$E$2:$AR$224,MATCH(A2103,MarketCap2!$B$2:$B$224,0),MATCH(G2103,MarketCap2!$E$1:$AR$1,0))</f>
        <v>3086204160</v>
      </c>
      <c r="K2103">
        <f t="shared" si="153"/>
        <v>21.850207745536444</v>
      </c>
      <c r="L2103">
        <f>INDEX('PB2'!$D$2:$AQ$224,MATCH(A2103,'PB2'!$B$2:$B$224,0),MATCH(G2103,'PB2'!$D$1:$AQ$1,0))</f>
        <v>2.0996179580688499</v>
      </c>
      <c r="M2103" s="16">
        <f t="shared" si="154"/>
        <v>0.47627712277702305</v>
      </c>
      <c r="N2103" s="6">
        <f>INDEX('ROA2'!$D$2:$AQ$224,MATCH(A2103,'ROA2'!$B$2:$B$224,0),MATCH(G2103,'ROA2'!$D$1:$AQ$1,0))</f>
        <v>2.0954949855804399</v>
      </c>
      <c r="O2103" s="6">
        <v>6069.0442240000002</v>
      </c>
      <c r="P2103" s="28">
        <v>7.3918392062295663E-3</v>
      </c>
    </row>
    <row r="2104" spans="1:16" x14ac:dyDescent="0.3">
      <c r="A2104" t="s">
        <v>502</v>
      </c>
      <c r="B2104" t="e">
        <f>VLOOKUP(A2104,Sheet3!L:L,1,FALSE)</f>
        <v>#N/A</v>
      </c>
      <c r="C2104" t="str">
        <f>VLOOKUP(A2104,'ALL - prices'!B:C,2,FALSE)</f>
        <v>CT Real Estate Investment Trus</v>
      </c>
      <c r="D2104" t="str">
        <f>VLOOKUP(A2104,'ALL - prices'!B:I,8,FALSE)</f>
        <v>Real Estate</v>
      </c>
      <c r="E2104">
        <v>2020</v>
      </c>
      <c r="F2104" t="s">
        <v>681</v>
      </c>
      <c r="G2104" t="str">
        <f t="shared" si="152"/>
        <v>2020-Q3</v>
      </c>
      <c r="H2104" s="4">
        <f>INDEX('ALL - prices'!$J$3:$DY$219,MATCH('COMBINED DATA'!A2104,'ALL - prices'!$B$3:$B$219,0),MATCH('COMBINED DATA'!G2104,'ALL - prices'!$J$1:$DY$1,0))</f>
        <v>10.3117</v>
      </c>
      <c r="I2104" s="14">
        <f t="shared" si="155"/>
        <v>0.61739858748893561</v>
      </c>
      <c r="J2104" s="15">
        <f>INDEX(MarketCap2!$E$2:$AR$224,MATCH(A2104,MarketCap2!$B$2:$B$224,0),MATCH(G2104,MarketCap2!$E$1:$AR$1,0))</f>
        <v>3174835968</v>
      </c>
      <c r="K2104">
        <f t="shared" si="153"/>
        <v>21.878521804334408</v>
      </c>
      <c r="L2104">
        <f>INDEX('PB2'!$D$2:$AQ$224,MATCH(A2104,'PB2'!$B$2:$B$224,0),MATCH(G2104,'PB2'!$D$1:$AQ$1,0))</f>
        <v>2.14777803421021</v>
      </c>
      <c r="M2104" s="16">
        <f t="shared" si="154"/>
        <v>0.46559746122355899</v>
      </c>
      <c r="N2104" s="6">
        <f>INDEX('ROA2'!$D$2:$AQ$224,MATCH(A2104,'ROA2'!$B$2:$B$224,0),MATCH(G2104,'ROA2'!$D$1:$AQ$1,0))</f>
        <v>1.9689149856567401</v>
      </c>
      <c r="O2104" s="6">
        <v>6112.8371200000001</v>
      </c>
      <c r="P2104" s="28">
        <v>7.215781329590774E-3</v>
      </c>
    </row>
    <row r="2105" spans="1:16" x14ac:dyDescent="0.3">
      <c r="A2105" t="s">
        <v>502</v>
      </c>
      <c r="B2105" t="e">
        <f>VLOOKUP(A2105,Sheet3!L:L,1,FALSE)</f>
        <v>#N/A</v>
      </c>
      <c r="C2105" t="str">
        <f>VLOOKUP(A2105,'ALL - prices'!B:C,2,FALSE)</f>
        <v>CT Real Estate Investment Trus</v>
      </c>
      <c r="D2105" t="str">
        <f>VLOOKUP(A2105,'ALL - prices'!B:I,8,FALSE)</f>
        <v>Real Estate</v>
      </c>
      <c r="E2105">
        <v>2020</v>
      </c>
      <c r="F2105" t="s">
        <v>682</v>
      </c>
      <c r="G2105" t="str">
        <f t="shared" si="152"/>
        <v>2020-Q4</v>
      </c>
      <c r="H2105" s="4">
        <f>INDEX('ALL - prices'!$J$3:$DY$219,MATCH('COMBINED DATA'!A2105,'ALL - prices'!$B$3:$B$219,0),MATCH('COMBINED DATA'!G2105,'ALL - prices'!$J$1:$DY$1,0))</f>
        <v>11.7248</v>
      </c>
      <c r="I2105" s="14">
        <f t="shared" si="155"/>
        <v>0.57056649846154361</v>
      </c>
      <c r="J2105" s="15">
        <f>INDEX(MarketCap2!$E$2:$AR$224,MATCH(A2105,MarketCap2!$B$2:$B$224,0),MATCH(G2105,MarketCap2!$E$1:$AR$1,0))</f>
        <v>3561179648</v>
      </c>
      <c r="K2105">
        <f t="shared" si="153"/>
        <v>21.993357688719907</v>
      </c>
      <c r="L2105">
        <f>INDEX('PB2'!$D$2:$AQ$224,MATCH(A2105,'PB2'!$B$2:$B$224,0),MATCH(G2105,'PB2'!$D$1:$AQ$1,0))</f>
        <v>2.4424169063568102</v>
      </c>
      <c r="M2105" s="16">
        <f t="shared" si="154"/>
        <v>0.40943051016283416</v>
      </c>
      <c r="N2105" s="6">
        <f>INDEX('ROA2'!$D$2:$AQ$224,MATCH(A2105,'ROA2'!$B$2:$B$224,0),MATCH(G2105,'ROA2'!$D$1:$AQ$1,0))</f>
        <v>1.85016894340515</v>
      </c>
      <c r="O2105" s="6">
        <v>6139.5747840000004</v>
      </c>
      <c r="P2105" s="28">
        <v>4.3740187207867596E-3</v>
      </c>
    </row>
    <row r="2106" spans="1:16" x14ac:dyDescent="0.3">
      <c r="A2106" t="s">
        <v>502</v>
      </c>
      <c r="B2106" t="e">
        <f>VLOOKUP(A2106,Sheet3!L:L,1,FALSE)</f>
        <v>#N/A</v>
      </c>
      <c r="C2106" t="str">
        <f>VLOOKUP(A2106,'ALL - prices'!B:C,2,FALSE)</f>
        <v>CT Real Estate Investment Trus</v>
      </c>
      <c r="D2106" t="str">
        <f>VLOOKUP(A2106,'ALL - prices'!B:I,8,FALSE)</f>
        <v>Real Estate</v>
      </c>
      <c r="E2106">
        <v>2021</v>
      </c>
      <c r="F2106" t="s">
        <v>679</v>
      </c>
      <c r="G2106" t="str">
        <f t="shared" si="152"/>
        <v>2021-Q1</v>
      </c>
      <c r="H2106" s="4">
        <f>INDEX('ALL - prices'!$J$3:$DY$219,MATCH('COMBINED DATA'!A2106,'ALL - prices'!$B$3:$B$219,0),MATCH('COMBINED DATA'!G2106,'ALL - prices'!$J$1:$DY$1,0))</f>
        <v>12.3909</v>
      </c>
      <c r="I2106" s="14">
        <f t="shared" si="155"/>
        <v>0.63563356516680791</v>
      </c>
      <c r="J2106" s="15">
        <f>INDEX(MarketCap2!$E$2:$AR$224,MATCH(A2106,MarketCap2!$B$2:$B$224,0),MATCH(G2106,MarketCap2!$E$1:$AR$1,0))</f>
        <v>3715717120</v>
      </c>
      <c r="K2106">
        <f t="shared" si="153"/>
        <v>22.035837530134913</v>
      </c>
      <c r="L2106">
        <f>INDEX('PB2'!$D$2:$AQ$224,MATCH(A2106,'PB2'!$B$2:$B$224,0),MATCH(G2106,'PB2'!$D$1:$AQ$1,0))</f>
        <v>2.5267980098724401</v>
      </c>
      <c r="M2106" s="16">
        <f t="shared" si="154"/>
        <v>0.3957577915183188</v>
      </c>
      <c r="N2106" s="6">
        <f>INDEX('ROA2'!$D$2:$AQ$224,MATCH(A2106,'ROA2'!$B$2:$B$224,0),MATCH(G2106,'ROA2'!$D$1:$AQ$1,0))</f>
        <v>1.37195897102356</v>
      </c>
      <c r="O2106" s="6">
        <v>6176.1418240000003</v>
      </c>
      <c r="P2106" s="28">
        <v>5.9559564442956551E-3</v>
      </c>
    </row>
    <row r="2107" spans="1:16" x14ac:dyDescent="0.3">
      <c r="A2107" t="s">
        <v>502</v>
      </c>
      <c r="B2107" t="e">
        <f>VLOOKUP(A2107,Sheet3!L:L,1,FALSE)</f>
        <v>#N/A</v>
      </c>
      <c r="C2107" t="str">
        <f>VLOOKUP(A2107,'ALL - prices'!B:C,2,FALSE)</f>
        <v>CT Real Estate Investment Trus</v>
      </c>
      <c r="D2107" t="str">
        <f>VLOOKUP(A2107,'ALL - prices'!B:I,8,FALSE)</f>
        <v>Real Estate</v>
      </c>
      <c r="E2107">
        <v>2021</v>
      </c>
      <c r="F2107" t="s">
        <v>680</v>
      </c>
      <c r="G2107" t="str">
        <f t="shared" si="152"/>
        <v>2021-Q2</v>
      </c>
      <c r="H2107" s="4">
        <f>INDEX('ALL - prices'!$J$3:$DY$219,MATCH('COMBINED DATA'!A2107,'ALL - prices'!$B$3:$B$219,0),MATCH('COMBINED DATA'!G2107,'ALL - prices'!$J$1:$DY$1,0))</f>
        <v>12.5688</v>
      </c>
      <c r="I2107" s="14">
        <f t="shared" si="155"/>
        <v>0.37316041680042444</v>
      </c>
      <c r="J2107" s="15">
        <f>INDEX(MarketCap2!$E$2:$AR$224,MATCH(A2107,MarketCap2!$B$2:$B$224,0),MATCH(G2107,MarketCap2!$E$1:$AR$1,0))</f>
        <v>3722534912</v>
      </c>
      <c r="K2107">
        <f t="shared" si="153"/>
        <v>22.037670701121844</v>
      </c>
      <c r="L2107">
        <f>INDEX('PB2'!$D$2:$AQ$224,MATCH(A2107,'PB2'!$B$2:$B$224,0),MATCH(G2107,'PB2'!$D$1:$AQ$1,0))</f>
        <v>2.4296560287475599</v>
      </c>
      <c r="M2107" s="16">
        <f t="shared" si="154"/>
        <v>0.41158089382532076</v>
      </c>
      <c r="N2107" s="6">
        <f>INDEX('ROA2'!$D$2:$AQ$224,MATCH(A2107,'ROA2'!$B$2:$B$224,0),MATCH(G2107,'ROA2'!$D$1:$AQ$1,0))</f>
        <v>1.5990079641342201</v>
      </c>
      <c r="O2107" s="6">
        <v>6185.3050880000001</v>
      </c>
      <c r="P2107" s="28">
        <v>1.4836550489161497E-3</v>
      </c>
    </row>
    <row r="2108" spans="1:16" x14ac:dyDescent="0.3">
      <c r="A2108" t="s">
        <v>502</v>
      </c>
      <c r="B2108" t="e">
        <f>VLOOKUP(A2108,Sheet3!L:L,1,FALSE)</f>
        <v>#N/A</v>
      </c>
      <c r="C2108" t="str">
        <f>VLOOKUP(A2108,'ALL - prices'!B:C,2,FALSE)</f>
        <v>CT Real Estate Investment Trus</v>
      </c>
      <c r="D2108" t="str">
        <f>VLOOKUP(A2108,'ALL - prices'!B:I,8,FALSE)</f>
        <v>Real Estate</v>
      </c>
      <c r="E2108">
        <v>2021</v>
      </c>
      <c r="F2108" t="s">
        <v>681</v>
      </c>
      <c r="G2108" t="str">
        <f t="shared" si="152"/>
        <v>2021-Q3</v>
      </c>
      <c r="H2108" s="4">
        <f>INDEX('ALL - prices'!$J$3:$DY$219,MATCH('COMBINED DATA'!A2108,'ALL - prices'!$B$3:$B$219,0),MATCH('COMBINED DATA'!G2108,'ALL - prices'!$J$1:$DY$1,0))</f>
        <v>13.226599999999999</v>
      </c>
      <c r="I2108" s="14">
        <f t="shared" si="155"/>
        <v>0.76846889928393769</v>
      </c>
      <c r="J2108" s="15">
        <f>INDEX(MarketCap2!$E$2:$AR$224,MATCH(A2108,MarketCap2!$B$2:$B$224,0),MATCH(G2108,MarketCap2!$E$1:$AR$1,0))</f>
        <v>3951115520</v>
      </c>
      <c r="K2108">
        <f t="shared" si="153"/>
        <v>22.097263786115789</v>
      </c>
      <c r="L2108">
        <f>INDEX('PB2'!$D$2:$AQ$224,MATCH(A2108,'PB2'!$B$2:$B$224,0),MATCH(G2108,'PB2'!$D$1:$AQ$1,0))</f>
        <v>2.5050289630889901</v>
      </c>
      <c r="M2108" s="16">
        <f t="shared" si="154"/>
        <v>0.39919698124643016</v>
      </c>
      <c r="N2108" s="6">
        <f>INDEX('ROA2'!$D$2:$AQ$224,MATCH(A2108,'ROA2'!$B$2:$B$224,0),MATCH(G2108,'ROA2'!$D$1:$AQ$1,0))</f>
        <v>2.4299480915069598</v>
      </c>
      <c r="O2108" s="6">
        <v>6320.4351999999999</v>
      </c>
      <c r="P2108" s="28">
        <v>2.1846959863332099E-2</v>
      </c>
    </row>
    <row r="2109" spans="1:16" x14ac:dyDescent="0.3">
      <c r="A2109" t="s">
        <v>502</v>
      </c>
      <c r="B2109" t="e">
        <f>VLOOKUP(A2109,Sheet3!L:L,1,FALSE)</f>
        <v>#N/A</v>
      </c>
      <c r="C2109" t="str">
        <f>VLOOKUP(A2109,'ALL - prices'!B:C,2,FALSE)</f>
        <v>CT Real Estate Investment Trus</v>
      </c>
      <c r="D2109" t="str">
        <f>VLOOKUP(A2109,'ALL - prices'!B:I,8,FALSE)</f>
        <v>Real Estate</v>
      </c>
      <c r="E2109">
        <v>2021</v>
      </c>
      <c r="F2109" t="s">
        <v>682</v>
      </c>
      <c r="G2109" t="str">
        <f t="shared" si="152"/>
        <v>2021-Q4</v>
      </c>
      <c r="H2109" s="4">
        <f>INDEX('ALL - prices'!$J$3:$DY$219,MATCH('COMBINED DATA'!A2109,'ALL - prices'!$B$3:$B$219,0),MATCH('COMBINED DATA'!G2109,'ALL - prices'!$J$1:$DY$1,0))</f>
        <v>13.615</v>
      </c>
      <c r="I2109" s="14">
        <f t="shared" si="155"/>
        <v>0.75987655740916227</v>
      </c>
      <c r="J2109" s="15">
        <f>INDEX(MarketCap2!$E$2:$AR$224,MATCH(A2109,MarketCap2!$B$2:$B$224,0),MATCH(G2109,MarketCap2!$E$1:$AR$1,0))</f>
        <v>4018398208</v>
      </c>
      <c r="K2109">
        <f t="shared" si="153"/>
        <v>22.114149204451373</v>
      </c>
      <c r="L2109">
        <f>INDEX('PB2'!$D$2:$AQ$224,MATCH(A2109,'PB2'!$B$2:$B$224,0),MATCH(G2109,'PB2'!$D$1:$AQ$1,0))</f>
        <v>2.4894320964813201</v>
      </c>
      <c r="M2109" s="16">
        <f t="shared" si="154"/>
        <v>0.40169804246255475</v>
      </c>
      <c r="N2109" s="6">
        <f>INDEX('ROA2'!$D$2:$AQ$224,MATCH(A2109,'ROA2'!$B$2:$B$224,0),MATCH(G2109,'ROA2'!$D$1:$AQ$1,0))</f>
        <v>2.5184130668640101</v>
      </c>
      <c r="O2109" s="6">
        <v>6365.7610240000004</v>
      </c>
      <c r="P2109" s="28">
        <v>7.1713137728238183E-3</v>
      </c>
    </row>
    <row r="2110" spans="1:16" x14ac:dyDescent="0.3">
      <c r="A2110" t="s">
        <v>502</v>
      </c>
      <c r="B2110" t="e">
        <f>VLOOKUP(A2110,Sheet3!L:L,1,FALSE)</f>
        <v>#N/A</v>
      </c>
      <c r="C2110" t="str">
        <f>VLOOKUP(A2110,'ALL - prices'!B:C,2,FALSE)</f>
        <v>CT Real Estate Investment Trus</v>
      </c>
      <c r="D2110" t="str">
        <f>VLOOKUP(A2110,'ALL - prices'!B:I,8,FALSE)</f>
        <v>Real Estate</v>
      </c>
      <c r="E2110">
        <v>2022</v>
      </c>
      <c r="F2110" t="s">
        <v>679</v>
      </c>
      <c r="G2110" t="str">
        <f t="shared" si="152"/>
        <v>2022-Q1</v>
      </c>
      <c r="H2110" s="4">
        <f>INDEX('ALL - prices'!$J$3:$DY$219,MATCH('COMBINED DATA'!A2110,'ALL - prices'!$B$3:$B$219,0),MATCH('COMBINED DATA'!G2110,'ALL - prices'!$J$1:$DY$1,0))</f>
        <v>14.069699999999999</v>
      </c>
      <c r="I2110" s="14">
        <f t="shared" si="155"/>
        <v>0.54336856966519531</v>
      </c>
      <c r="J2110" s="15">
        <f>INDEX(MarketCap2!$E$2:$AR$224,MATCH(A2110,MarketCap2!$B$2:$B$224,0),MATCH(G2110,MarketCap2!$E$1:$AR$1,0))</f>
        <v>4101921536</v>
      </c>
      <c r="K2110">
        <f t="shared" si="153"/>
        <v>22.13472136818352</v>
      </c>
      <c r="L2110">
        <f>INDEX('PB2'!$D$2:$AQ$224,MATCH(A2110,'PB2'!$B$2:$B$224,0),MATCH(G2110,'PB2'!$D$1:$AQ$1,0))</f>
        <v>2.5091741085052499</v>
      </c>
      <c r="M2110" s="16">
        <f t="shared" si="154"/>
        <v>0.39853750945792837</v>
      </c>
      <c r="N2110" s="6">
        <f>INDEX('ROA2'!$D$2:$AQ$224,MATCH(A2110,'ROA2'!$B$2:$B$224,0),MATCH(G2110,'ROA2'!$D$1:$AQ$1,0))</f>
        <v>3.28439593315125</v>
      </c>
      <c r="O2110" s="6">
        <v>6500.1021440000004</v>
      </c>
      <c r="P2110" s="28">
        <v>2.1103701426037076E-2</v>
      </c>
    </row>
    <row r="2111" spans="1:16" x14ac:dyDescent="0.3">
      <c r="A2111" t="s">
        <v>502</v>
      </c>
      <c r="B2111" t="e">
        <f>VLOOKUP(A2111,Sheet3!L:L,1,FALSE)</f>
        <v>#N/A</v>
      </c>
      <c r="C2111" t="str">
        <f>VLOOKUP(A2111,'ALL - prices'!B:C,2,FALSE)</f>
        <v>CT Real Estate Investment Trus</v>
      </c>
      <c r="D2111" t="str">
        <f>VLOOKUP(A2111,'ALL - prices'!B:I,8,FALSE)</f>
        <v>Real Estate</v>
      </c>
      <c r="E2111">
        <v>2022</v>
      </c>
      <c r="F2111" t="s">
        <v>680</v>
      </c>
      <c r="G2111" t="str">
        <f t="shared" si="152"/>
        <v>2022-Q2</v>
      </c>
      <c r="H2111" s="4">
        <f>INDEX('ALL - prices'!$J$3:$DY$219,MATCH('COMBINED DATA'!A2111,'ALL - prices'!$B$3:$B$219,0),MATCH('COMBINED DATA'!G2111,'ALL - prices'!$J$1:$DY$1,0))</f>
        <v>13.3505</v>
      </c>
      <c r="I2111" s="14">
        <f t="shared" si="155"/>
        <v>0.48919301575826563</v>
      </c>
      <c r="J2111" s="15">
        <f>INDEX(MarketCap2!$E$2:$AR$224,MATCH(A2111,MarketCap2!$B$2:$B$224,0),MATCH(G2111,MarketCap2!$E$1:$AR$1,0))</f>
        <v>3844391424</v>
      </c>
      <c r="K2111">
        <f t="shared" si="153"/>
        <v>22.069881150133682</v>
      </c>
      <c r="L2111">
        <f>INDEX('PB2'!$D$2:$AQ$224,MATCH(A2111,'PB2'!$B$2:$B$224,0),MATCH(G2111,'PB2'!$D$1:$AQ$1,0))</f>
        <v>2.3283600807189901</v>
      </c>
      <c r="M2111" s="16">
        <f t="shared" si="154"/>
        <v>0.42948683422334022</v>
      </c>
      <c r="N2111" s="6">
        <f>INDEX('ROA2'!$D$2:$AQ$224,MATCH(A2111,'ROA2'!$B$2:$B$224,0),MATCH(G2111,'ROA2'!$D$1:$AQ$1,0))</f>
        <v>3.3920369148254399</v>
      </c>
      <c r="O2111" s="6">
        <v>6592.3860480000003</v>
      </c>
      <c r="P2111" s="28">
        <v>1.4197300589373614E-2</v>
      </c>
    </row>
    <row r="2112" spans="1:16" x14ac:dyDescent="0.3">
      <c r="A2112" t="s">
        <v>502</v>
      </c>
      <c r="B2112" t="e">
        <f>VLOOKUP(A2112,Sheet3!L:L,1,FALSE)</f>
        <v>#N/A</v>
      </c>
      <c r="C2112" t="str">
        <f>VLOOKUP(A2112,'ALL - prices'!B:C,2,FALSE)</f>
        <v>CT Real Estate Investment Trus</v>
      </c>
      <c r="D2112" t="str">
        <f>VLOOKUP(A2112,'ALL - prices'!B:I,8,FALSE)</f>
        <v>Real Estate</v>
      </c>
      <c r="E2112">
        <v>2022</v>
      </c>
      <c r="F2112" t="s">
        <v>681</v>
      </c>
      <c r="G2112" t="str">
        <f t="shared" si="152"/>
        <v>2022-Q3</v>
      </c>
      <c r="H2112" s="4">
        <f>INDEX('ALL - prices'!$J$3:$DY$219,MATCH('COMBINED DATA'!A2112,'ALL - prices'!$B$3:$B$219,0),MATCH('COMBINED DATA'!G2112,'ALL - prices'!$J$1:$DY$1,0))</f>
        <v>12.260899999999999</v>
      </c>
      <c r="I2112" s="14">
        <f t="shared" si="155"/>
        <v>0.67615708727089885</v>
      </c>
      <c r="J2112" s="15">
        <f>INDEX(MarketCap2!$E$2:$AR$224,MATCH(A2112,MarketCap2!$B$2:$B$224,0),MATCH(G2112,MarketCap2!$E$1:$AR$1,0))</f>
        <v>3482457088</v>
      </c>
      <c r="K2112">
        <f t="shared" si="153"/>
        <v>21.971003941359974</v>
      </c>
      <c r="L2112">
        <f>INDEX('PB2'!$D$2:$AQ$224,MATCH(A2112,'PB2'!$B$2:$B$224,0),MATCH(G2112,'PB2'!$D$1:$AQ$1,0))</f>
        <v>2.0908169746398899</v>
      </c>
      <c r="M2112" s="16">
        <f t="shared" si="154"/>
        <v>0.47828194056643059</v>
      </c>
      <c r="N2112" s="6">
        <f>INDEX('ROA2'!$D$2:$AQ$224,MATCH(A2112,'ROA2'!$B$2:$B$224,0),MATCH(G2112,'ROA2'!$D$1:$AQ$1,0))</f>
        <v>2.6375150680542001</v>
      </c>
      <c r="O2112" s="6">
        <v>6702.5827840000002</v>
      </c>
      <c r="P2112" s="28">
        <v>1.6715758937301827E-2</v>
      </c>
    </row>
    <row r="2113" spans="1:16" x14ac:dyDescent="0.3">
      <c r="A2113" t="s">
        <v>502</v>
      </c>
      <c r="B2113" t="e">
        <f>VLOOKUP(A2113,Sheet3!L:L,1,FALSE)</f>
        <v>#N/A</v>
      </c>
      <c r="C2113" t="str">
        <f>VLOOKUP(A2113,'ALL - prices'!B:C,2,FALSE)</f>
        <v>CT Real Estate Investment Trus</v>
      </c>
      <c r="D2113" t="str">
        <f>VLOOKUP(A2113,'ALL - prices'!B:I,8,FALSE)</f>
        <v>Real Estate</v>
      </c>
      <c r="E2113">
        <v>2022</v>
      </c>
      <c r="F2113" t="s">
        <v>682</v>
      </c>
      <c r="G2113" t="str">
        <f t="shared" si="152"/>
        <v>2022-Q4</v>
      </c>
      <c r="H2113" s="4">
        <f>INDEX('ALL - prices'!$J$3:$DY$219,MATCH('COMBINED DATA'!A2113,'ALL - prices'!$B$3:$B$219,0),MATCH('COMBINED DATA'!G2113,'ALL - prices'!$J$1:$DY$1,0))</f>
        <v>12.914</v>
      </c>
      <c r="I2113" s="14">
        <f t="shared" si="155"/>
        <v>0.6739920400123427</v>
      </c>
      <c r="J2113" s="15">
        <f>INDEX(MarketCap2!$E$2:$AR$224,MATCH(A2113,MarketCap2!$B$2:$B$224,0),MATCH(G2113,MarketCap2!$E$1:$AR$1,0))</f>
        <v>3617022464</v>
      </c>
      <c r="K2113">
        <f t="shared" si="153"/>
        <v>22.008917000568914</v>
      </c>
      <c r="L2113">
        <f>INDEX('PB2'!$D$2:$AQ$224,MATCH(A2113,'PB2'!$B$2:$B$224,0),MATCH(G2113,'PB2'!$D$1:$AQ$1,0))</f>
        <v>2.1545159816741899</v>
      </c>
      <c r="M2113" s="16">
        <f t="shared" si="154"/>
        <v>0.46414137026866664</v>
      </c>
      <c r="N2113" s="6">
        <f>INDEX('ROA2'!$D$2:$AQ$224,MATCH(A2113,'ROA2'!$B$2:$B$224,0),MATCH(G2113,'ROA2'!$D$1:$AQ$1,0))</f>
        <v>2.6082530021667498</v>
      </c>
      <c r="O2113" s="6">
        <v>6763.6398079999999</v>
      </c>
      <c r="P2113" s="28">
        <v>9.1094770430514282E-3</v>
      </c>
    </row>
    <row r="2114" spans="1:16" x14ac:dyDescent="0.3">
      <c r="A2114" t="s">
        <v>502</v>
      </c>
      <c r="B2114" t="e">
        <f>VLOOKUP(A2114,Sheet3!L:L,1,FALSE)</f>
        <v>#N/A</v>
      </c>
      <c r="C2114" t="str">
        <f>VLOOKUP(A2114,'ALL - prices'!B:C,2,FALSE)</f>
        <v>CT Real Estate Investment Trus</v>
      </c>
      <c r="D2114" t="str">
        <f>VLOOKUP(A2114,'ALL - prices'!B:I,8,FALSE)</f>
        <v>Real Estate</v>
      </c>
      <c r="E2114">
        <v>2023</v>
      </c>
      <c r="F2114" t="s">
        <v>679</v>
      </c>
      <c r="G2114" t="str">
        <f t="shared" si="152"/>
        <v>2023-Q1</v>
      </c>
      <c r="H2114" s="4">
        <f>INDEX('ALL - prices'!$J$3:$DY$219,MATCH('COMBINED DATA'!A2114,'ALL - prices'!$B$3:$B$219,0),MATCH('COMBINED DATA'!G2114,'ALL - prices'!$J$1:$DY$1,0))</f>
        <v>13.4575</v>
      </c>
      <c r="I2114" s="14">
        <f t="shared" si="155"/>
        <v>0.50129749899635412</v>
      </c>
      <c r="J2114" s="15">
        <f>INDEX(MarketCap2!$E$2:$AR$224,MATCH(A2114,MarketCap2!$B$2:$B$224,0),MATCH(G2114,MarketCap2!$E$1:$AR$1,0))</f>
        <v>3719106304</v>
      </c>
      <c r="K2114">
        <f t="shared" si="153"/>
        <v>22.036749235508793</v>
      </c>
      <c r="L2114">
        <f>INDEX('PB2'!$D$2:$AQ$224,MATCH(A2114,'PB2'!$B$2:$B$224,0),MATCH(G2114,'PB2'!$D$1:$AQ$1,0))</f>
        <v>2.20073795318604</v>
      </c>
      <c r="M2114" s="16">
        <f t="shared" si="154"/>
        <v>0.45439303600516617</v>
      </c>
      <c r="N2114" s="6">
        <f>INDEX('ROA2'!$D$2:$AQ$224,MATCH(A2114,'ROA2'!$B$2:$B$224,0),MATCH(G2114,'ROA2'!$D$1:$AQ$1,0))</f>
        <v>2.22203397750854</v>
      </c>
      <c r="O2114" s="6">
        <v>6844.789248</v>
      </c>
      <c r="P2114" s="28">
        <v>1.1997894965373079E-2</v>
      </c>
    </row>
    <row r="2115" spans="1:16" x14ac:dyDescent="0.3">
      <c r="A2115" t="s">
        <v>502</v>
      </c>
      <c r="B2115" t="e">
        <f>VLOOKUP(A2115,Sheet3!L:L,1,FALSE)</f>
        <v>#N/A</v>
      </c>
      <c r="C2115" t="str">
        <f>VLOOKUP(A2115,'ALL - prices'!B:C,2,FALSE)</f>
        <v>CT Real Estate Investment Trus</v>
      </c>
      <c r="D2115" t="str">
        <f>VLOOKUP(A2115,'ALL - prices'!B:I,8,FALSE)</f>
        <v>Real Estate</v>
      </c>
      <c r="E2115">
        <v>2023</v>
      </c>
      <c r="F2115" t="s">
        <v>680</v>
      </c>
      <c r="G2115" t="str">
        <f t="shared" si="152"/>
        <v>2023-Q2</v>
      </c>
      <c r="H2115" s="4">
        <f>INDEX('ALL - prices'!$J$3:$DY$219,MATCH('COMBINED DATA'!A2115,'ALL - prices'!$B$3:$B$219,0),MATCH('COMBINED DATA'!G2115,'ALL - prices'!$J$1:$DY$1,0))</f>
        <v>12.875999999999999</v>
      </c>
      <c r="I2115" s="14">
        <f t="shared" si="155"/>
        <v>0.52902593824247712</v>
      </c>
      <c r="J2115" s="15">
        <f>INDEX(MarketCap2!$E$2:$AR$224,MATCH(A2115,MarketCap2!$B$2:$B$224,0),MATCH(G2115,MarketCap2!$E$1:$AR$1,0))</f>
        <v>3551411968</v>
      </c>
      <c r="K2115">
        <f t="shared" si="153"/>
        <v>21.990611098821947</v>
      </c>
      <c r="L2115">
        <f>INDEX('PB2'!$D$2:$AQ$224,MATCH(A2115,'PB2'!$B$2:$B$224,0),MATCH(G2115,'PB2'!$D$1:$AQ$1,0))</f>
        <v>2.0425488948821999</v>
      </c>
      <c r="M2115" s="16">
        <f t="shared" si="154"/>
        <v>0.48958436319717724</v>
      </c>
      <c r="N2115" s="6">
        <f>INDEX('ROA2'!$D$2:$AQ$224,MATCH(A2115,'ROA2'!$B$2:$B$224,0),MATCH(G2115,'ROA2'!$D$1:$AQ$1,0))</f>
        <v>2.0523059368133501</v>
      </c>
      <c r="O2115" s="6">
        <v>6863.7972479999999</v>
      </c>
      <c r="P2115" s="28">
        <v>2.7770029596680154E-3</v>
      </c>
    </row>
    <row r="2116" spans="1:16" x14ac:dyDescent="0.3">
      <c r="A2116" t="s">
        <v>502</v>
      </c>
      <c r="B2116" t="e">
        <f>VLOOKUP(A2116,Sheet3!L:L,1,FALSE)</f>
        <v>#N/A</v>
      </c>
      <c r="C2116" t="str">
        <f>VLOOKUP(A2116,'ALL - prices'!B:C,2,FALSE)</f>
        <v>CT Real Estate Investment Trus</v>
      </c>
      <c r="D2116" t="str">
        <f>VLOOKUP(A2116,'ALL - prices'!B:I,8,FALSE)</f>
        <v>Real Estate</v>
      </c>
      <c r="E2116">
        <v>2023</v>
      </c>
      <c r="F2116" t="s">
        <v>681</v>
      </c>
      <c r="G2116" t="str">
        <f t="shared" si="152"/>
        <v>2023-Q3</v>
      </c>
      <c r="H2116" s="4">
        <f>INDEX('ALL - prices'!$J$3:$DY$219,MATCH('COMBINED DATA'!A2116,'ALL - prices'!$B$3:$B$219,0),MATCH('COMBINED DATA'!G2116,'ALL - prices'!$J$1:$DY$1,0))</f>
        <v>11.838900000000001</v>
      </c>
      <c r="I2116" s="14">
        <f t="shared" si="155"/>
        <v>1.1334906278100991</v>
      </c>
      <c r="J2116" s="15">
        <f>INDEX(MarketCap2!$E$2:$AR$224,MATCH(A2116,MarketCap2!$B$2:$B$224,0),MATCH(G2116,MarketCap2!$E$1:$AR$1,0))</f>
        <v>3215531008</v>
      </c>
      <c r="K2116">
        <f t="shared" si="153"/>
        <v>21.891258346783008</v>
      </c>
      <c r="L2116">
        <f>INDEX('PB2'!$D$2:$AQ$224,MATCH(A2116,'PB2'!$B$2:$B$224,0),MATCH(G2116,'PB2'!$D$1:$AQ$1,0))</f>
        <v>1.8716470003128101</v>
      </c>
      <c r="M2116" s="16">
        <f t="shared" si="154"/>
        <v>0.53428878406711799</v>
      </c>
      <c r="N2116" s="6">
        <f>INDEX('ROA2'!$D$2:$AQ$224,MATCH(A2116,'ROA2'!$B$2:$B$224,0),MATCH(G2116,'ROA2'!$D$1:$AQ$1,0))</f>
        <v>2.2250049114227299</v>
      </c>
      <c r="O2116" s="6">
        <v>6950.0620799999997</v>
      </c>
      <c r="P2116" s="28">
        <v>1.2568091521808286E-2</v>
      </c>
    </row>
    <row r="2117" spans="1:16" x14ac:dyDescent="0.3">
      <c r="A2117" t="s">
        <v>502</v>
      </c>
      <c r="B2117" t="e">
        <f>VLOOKUP(A2117,Sheet3!L:L,1,FALSE)</f>
        <v>#N/A</v>
      </c>
      <c r="C2117" t="str">
        <f>VLOOKUP(A2117,'ALL - prices'!B:C,2,FALSE)</f>
        <v>CT Real Estate Investment Trus</v>
      </c>
      <c r="D2117" t="str">
        <f>VLOOKUP(A2117,'ALL - prices'!B:I,8,FALSE)</f>
        <v>Real Estate</v>
      </c>
      <c r="E2117">
        <v>2023</v>
      </c>
      <c r="F2117" t="s">
        <v>682</v>
      </c>
      <c r="G2117" t="str">
        <f t="shared" si="152"/>
        <v>2023-Q4</v>
      </c>
      <c r="H2117" s="4">
        <f>INDEX('ALL - prices'!$J$3:$DY$219,MATCH('COMBINED DATA'!A2117,'ALL - prices'!$B$3:$B$219,0),MATCH('COMBINED DATA'!G2117,'ALL - prices'!$J$1:$DY$1,0))</f>
        <v>12.8802</v>
      </c>
      <c r="I2117" s="14">
        <f t="shared" si="155"/>
        <v>1.1343936603607523</v>
      </c>
      <c r="J2117" s="15">
        <f>INDEX(MarketCap2!$E$2:$AR$224,MATCH(A2117,MarketCap2!$B$2:$B$224,0),MATCH(G2117,MarketCap2!$E$1:$AR$1,0))</f>
        <v>3441017600</v>
      </c>
      <c r="K2117">
        <f t="shared" si="153"/>
        <v>21.959033078540884</v>
      </c>
      <c r="L2117">
        <f>INDEX('PB2'!$D$2:$AQ$224,MATCH(A2117,'PB2'!$B$2:$B$224,0),MATCH(G2117,'PB2'!$D$1:$AQ$1,0))</f>
        <v>2.0208690166473402</v>
      </c>
      <c r="M2117" s="16">
        <f t="shared" si="154"/>
        <v>0.49483662313701998</v>
      </c>
      <c r="N2117" s="6">
        <f>INDEX('ROA2'!$D$2:$AQ$224,MATCH(A2117,'ROA2'!$B$2:$B$224,0),MATCH(G2117,'ROA2'!$D$1:$AQ$1,0))</f>
        <v>1.7767310142517101</v>
      </c>
      <c r="O2117" s="6">
        <v>6956.9541120000004</v>
      </c>
      <c r="P2117" s="28">
        <v>9.916504227830802E-4</v>
      </c>
    </row>
    <row r="2118" spans="1:16" x14ac:dyDescent="0.3">
      <c r="A2118" t="s">
        <v>502</v>
      </c>
      <c r="B2118" t="e">
        <f>VLOOKUP(A2118,Sheet3!L:L,1,FALSE)</f>
        <v>#N/A</v>
      </c>
      <c r="C2118" t="str">
        <f>VLOOKUP(A2118,'ALL - prices'!B:C,2,FALSE)</f>
        <v>CT Real Estate Investment Trus</v>
      </c>
      <c r="D2118" t="str">
        <f>VLOOKUP(A2118,'ALL - prices'!B:I,8,FALSE)</f>
        <v>Real Estate</v>
      </c>
      <c r="E2118" s="18">
        <v>2024</v>
      </c>
      <c r="F2118" t="s">
        <v>679</v>
      </c>
      <c r="G2118" t="str">
        <f t="shared" si="152"/>
        <v>2024-Q1</v>
      </c>
      <c r="H2118" s="4">
        <f>INDEX('ALL - prices'!$J$3:$DY$219,MATCH('COMBINED DATA'!A2118,'ALL - prices'!$B$3:$B$219,0),MATCH('COMBINED DATA'!G2118,'ALL - prices'!$J$1:$DY$1,0))</f>
        <v>12.744400000000001</v>
      </c>
      <c r="I2118" s="14" t="s">
        <v>769</v>
      </c>
      <c r="J2118" s="15">
        <f>INDEX(MarketCap2!$E$2:$AR$224,MATCH(A2118,MarketCap2!$B$2:$B$224,0),MATCH(G2118,MarketCap2!$E$1:$AR$1,0))</f>
        <v>3363651328</v>
      </c>
      <c r="K2118">
        <f t="shared" si="153"/>
        <v>21.936292925647233</v>
      </c>
      <c r="L2118">
        <f>INDEX('PB2'!$D$2:$AQ$224,MATCH(A2118,'PB2'!$B$2:$B$224,0),MATCH(G2118,'PB2'!$D$1:$AQ$1,0))</f>
        <v>1.93620204925537</v>
      </c>
      <c r="M2118" s="16">
        <f t="shared" si="154"/>
        <v>0.51647502407333101</v>
      </c>
      <c r="N2118" s="6">
        <f>INDEX('ROA2'!$D$2:$AQ$224,MATCH(A2118,'ROA2'!$B$2:$B$224,0),MATCH(G2118,'ROA2'!$D$1:$AQ$1,0))</f>
        <v>1.5246440172195399</v>
      </c>
      <c r="O2118" s="6">
        <v>6966.5638399999998</v>
      </c>
      <c r="P2118" s="28">
        <v>1.3813125464524336E-3</v>
      </c>
    </row>
    <row r="2119" spans="1:16" x14ac:dyDescent="0.3">
      <c r="A2119" t="s">
        <v>502</v>
      </c>
      <c r="B2119" t="e">
        <f>VLOOKUP(A2119,Sheet3!L:L,1,FALSE)</f>
        <v>#N/A</v>
      </c>
      <c r="C2119" t="str">
        <f>VLOOKUP(A2119,'ALL - prices'!B:C,2,FALSE)</f>
        <v>CT Real Estate Investment Trus</v>
      </c>
      <c r="D2119" t="str">
        <f>VLOOKUP(A2119,'ALL - prices'!B:I,8,FALSE)</f>
        <v>Real Estate</v>
      </c>
      <c r="E2119" s="18">
        <v>2024</v>
      </c>
      <c r="F2119" t="s">
        <v>680</v>
      </c>
      <c r="G2119" t="str">
        <f t="shared" si="152"/>
        <v>2024-Q2</v>
      </c>
      <c r="H2119" s="4">
        <f>INDEX('ALL - prices'!$J$3:$DY$219,MATCH('COMBINED DATA'!A2119,'ALL - prices'!$B$3:$B$219,0),MATCH('COMBINED DATA'!G2119,'ALL - prices'!$J$1:$DY$1,0))</f>
        <v>11.973100000000001</v>
      </c>
      <c r="I2119" s="14" t="s">
        <v>769</v>
      </c>
      <c r="J2119" s="15">
        <f>INDEX(MarketCap2!$E$2:$AR$224,MATCH(A2119,MarketCap2!$B$2:$B$224,0),MATCH(G2119,MarketCap2!$E$1:$AR$1,0))</f>
        <v>3106722048</v>
      </c>
      <c r="K2119">
        <f t="shared" si="153"/>
        <v>21.85683400342635</v>
      </c>
      <c r="L2119">
        <f>INDEX('PB2'!$D$2:$AQ$224,MATCH(A2119,'PB2'!$B$2:$B$224,0),MATCH(G2119,'PB2'!$D$1:$AQ$1,0))</f>
        <v>1.76441097259522</v>
      </c>
      <c r="M2119" s="16">
        <f t="shared" si="154"/>
        <v>0.56676138129493125</v>
      </c>
      <c r="N2119" s="6">
        <f>INDEX('ROA2'!$D$2:$AQ$224,MATCH(A2119,'ROA2'!$B$2:$B$224,0),MATCH(G2119,'ROA2'!$D$1:$AQ$1,0))</f>
        <v>1.72037100791931</v>
      </c>
      <c r="O2119" s="6">
        <v>7030.5290240000004</v>
      </c>
      <c r="P2119" s="28">
        <v>9.1817408795898722E-3</v>
      </c>
    </row>
    <row r="2120" spans="1:16" x14ac:dyDescent="0.3">
      <c r="A2120" t="s">
        <v>502</v>
      </c>
      <c r="B2120" t="e">
        <f>VLOOKUP(A2120,Sheet3!L:L,1,FALSE)</f>
        <v>#N/A</v>
      </c>
      <c r="C2120" t="str">
        <f>VLOOKUP(A2120,'ALL - prices'!B:C,2,FALSE)</f>
        <v>CT Real Estate Investment Trus</v>
      </c>
      <c r="D2120" t="str">
        <f>VLOOKUP(A2120,'ALL - prices'!B:I,8,FALSE)</f>
        <v>Real Estate</v>
      </c>
      <c r="E2120" s="18">
        <v>2024</v>
      </c>
      <c r="F2120" t="s">
        <v>681</v>
      </c>
      <c r="G2120" t="str">
        <f t="shared" si="152"/>
        <v>2024-Q3</v>
      </c>
      <c r="H2120" s="4">
        <f>INDEX('ALL - prices'!$J$3:$DY$219,MATCH('COMBINED DATA'!A2120,'ALL - prices'!$B$3:$B$219,0),MATCH('COMBINED DATA'!G2120,'ALL - prices'!$J$1:$DY$1,0))</f>
        <v>14.6541</v>
      </c>
      <c r="I2120" s="14" t="s">
        <v>769</v>
      </c>
      <c r="J2120" s="15">
        <f>INDEX(MarketCap2!$E$2:$AR$224,MATCH(A2120,MarketCap2!$B$2:$B$224,0),MATCH(G2120,MarketCap2!$E$1:$AR$1,0))</f>
        <v>3745509376</v>
      </c>
      <c r="K2120">
        <f t="shared" si="153"/>
        <v>22.04382345961967</v>
      </c>
      <c r="L2120">
        <f>INDEX('PB2'!$D$2:$AQ$224,MATCH(A2120,'PB2'!$B$2:$B$224,0),MATCH(G2120,'PB2'!$D$1:$AQ$1,0))</f>
        <v>2.1047339439392099</v>
      </c>
      <c r="M2120" s="16">
        <f t="shared" si="154"/>
        <v>0.47511943392161238</v>
      </c>
      <c r="N2120" s="6">
        <f>INDEX('ROA2'!$D$2:$AQ$224,MATCH(A2120,'ROA2'!$B$2:$B$224,0),MATCH(G2120,'ROA2'!$D$1:$AQ$1,0))</f>
        <v>1.6690050363540601</v>
      </c>
      <c r="O2120" s="6">
        <v>7045.6990720000003</v>
      </c>
      <c r="P2120" s="28">
        <v>2.1577391897841841E-3</v>
      </c>
    </row>
    <row r="2121" spans="1:16" x14ac:dyDescent="0.3">
      <c r="A2121" t="s">
        <v>502</v>
      </c>
      <c r="B2121" t="e">
        <f>VLOOKUP(A2121,Sheet3!L:L,1,FALSE)</f>
        <v>#N/A</v>
      </c>
      <c r="C2121" t="str">
        <f>VLOOKUP(A2121,'ALL - prices'!B:C,2,FALSE)</f>
        <v>CT Real Estate Investment Trus</v>
      </c>
      <c r="D2121" t="str">
        <f>VLOOKUP(A2121,'ALL - prices'!B:I,8,FALSE)</f>
        <v>Real Estate</v>
      </c>
      <c r="E2121" s="18">
        <v>2024</v>
      </c>
      <c r="F2121" t="s">
        <v>682</v>
      </c>
      <c r="G2121" t="str">
        <f t="shared" si="152"/>
        <v>2024-Q4</v>
      </c>
      <c r="H2121" s="4">
        <f>INDEX('ALL - prices'!$J$3:$DY$219,MATCH('COMBINED DATA'!A2121,'ALL - prices'!$B$3:$B$219,0),MATCH('COMBINED DATA'!G2121,'ALL - prices'!$J$1:$DY$1,0))</f>
        <v>13.383800000000001</v>
      </c>
      <c r="I2121" s="14" t="s">
        <v>769</v>
      </c>
      <c r="J2121" s="15">
        <f>INDEX(MarketCap2!$E$2:$AR$224,MATCH(A2121,MarketCap2!$B$2:$B$224,0),MATCH(G2121,MarketCap2!$E$1:$AR$1,0))</f>
        <v>3368365568</v>
      </c>
      <c r="K2121">
        <f t="shared" si="153"/>
        <v>21.937693469003978</v>
      </c>
      <c r="L2121">
        <f>INDEX('PB2'!$D$2:$AQ$224,MATCH(A2121,'PB2'!$B$2:$B$224,0),MATCH(G2121,'PB2'!$D$1:$AQ$1,0))</f>
        <v>1.89280352211513</v>
      </c>
      <c r="M2121" s="16">
        <f t="shared" si="154"/>
        <v>0.52831685292012831</v>
      </c>
      <c r="N2121" s="6">
        <f>INDEX('ROA2'!$D$2:$AQ$224,MATCH(A2121,'ROA2'!$B$2:$B$224,0),MATCH(G2121,'ROA2'!$D$1:$AQ$1,0))</f>
        <v>2.2065460681915301</v>
      </c>
      <c r="O2121" s="6">
        <v>7096.868864</v>
      </c>
      <c r="P2121" s="28">
        <v>7.2625571255734277E-3</v>
      </c>
    </row>
    <row r="2122" spans="1:16" x14ac:dyDescent="0.3">
      <c r="A2122" t="s">
        <v>504</v>
      </c>
      <c r="B2122" t="e">
        <f>VLOOKUP(A2122,Sheet3!L:L,1,FALSE)</f>
        <v>#N/A</v>
      </c>
      <c r="C2122" t="str">
        <f>VLOOKUP(A2122,'ALL - prices'!B:C,2,FALSE)</f>
        <v>Chartwell Retirement Residence</v>
      </c>
      <c r="D2122" t="str">
        <f>VLOOKUP(A2122,'ALL - prices'!B:I,8,FALSE)</f>
        <v>Health Care</v>
      </c>
      <c r="E2122">
        <v>2015</v>
      </c>
      <c r="F2122" t="s">
        <v>679</v>
      </c>
      <c r="G2122" t="str">
        <f t="shared" si="152"/>
        <v>2015-Q1</v>
      </c>
      <c r="H2122" s="4">
        <f>INDEX('ALL - prices'!$J$3:$DY$219,MATCH('COMBINED DATA'!A2122,'ALL - prices'!$B$3:$B$219,0),MATCH('COMBINED DATA'!G2122,'ALL - prices'!$J$1:$DY$1,0))</f>
        <v>7.4717000000000002</v>
      </c>
      <c r="I2122" s="14">
        <f t="shared" ref="I2122:I2157" si="156">STDEV(H2123:H2126)</f>
        <v>0.79304445598381612</v>
      </c>
      <c r="J2122" s="15">
        <f>INDEX(MarketCap2!$E$2:$AR$224,MATCH(A2122,MarketCap2!$B$2:$B$224,0),MATCH(G2122,MarketCap2!$E$1:$AR$1,0))</f>
        <v>2152673536</v>
      </c>
      <c r="K2122">
        <f t="shared" si="153"/>
        <v>21.489976411690122</v>
      </c>
      <c r="L2122">
        <f>INDEX('PB2'!$D$2:$AQ$224,MATCH(A2122,'PB2'!$B$2:$B$224,0),MATCH(G2122,'PB2'!$D$1:$AQ$1,0))</f>
        <v>4.9627099037170401</v>
      </c>
      <c r="M2122" s="16">
        <f t="shared" si="154"/>
        <v>0.20150281185104252</v>
      </c>
      <c r="N2122" s="6">
        <f>INDEX('ROA2'!$D$2:$AQ$224,MATCH(A2122,'ROA2'!$B$2:$B$224,0),MATCH(G2122,'ROA2'!$D$1:$AQ$1,0))</f>
        <v>-0.29870799183845498</v>
      </c>
      <c r="O2122" s="6">
        <v>2705.2490240000002</v>
      </c>
      <c r="P2122" s="28">
        <v>3.4336006116671429E-3</v>
      </c>
    </row>
    <row r="2123" spans="1:16" x14ac:dyDescent="0.3">
      <c r="A2123" t="s">
        <v>504</v>
      </c>
      <c r="B2123" t="e">
        <f>VLOOKUP(A2123,Sheet3!L:L,1,FALSE)</f>
        <v>#N/A</v>
      </c>
      <c r="C2123" t="str">
        <f>VLOOKUP(A2123,'ALL - prices'!B:C,2,FALSE)</f>
        <v>Chartwell Retirement Residence</v>
      </c>
      <c r="D2123" t="str">
        <f>VLOOKUP(A2123,'ALL - prices'!B:I,8,FALSE)</f>
        <v>Health Care</v>
      </c>
      <c r="E2123">
        <v>2015</v>
      </c>
      <c r="F2123" t="s">
        <v>680</v>
      </c>
      <c r="G2123" t="str">
        <f t="shared" si="152"/>
        <v>2015-Q2</v>
      </c>
      <c r="H2123" s="4">
        <f>INDEX('ALL - prices'!$J$3:$DY$219,MATCH('COMBINED DATA'!A2123,'ALL - prices'!$B$3:$B$219,0),MATCH('COMBINED DATA'!G2123,'ALL - prices'!$J$1:$DY$1,0))</f>
        <v>7.0221999999999998</v>
      </c>
      <c r="I2123" s="14">
        <f t="shared" si="156"/>
        <v>1.1050799126458561</v>
      </c>
      <c r="J2123" s="15">
        <f>INDEX(MarketCap2!$E$2:$AR$224,MATCH(A2123,MarketCap2!$B$2:$B$224,0),MATCH(G2123,MarketCap2!$E$1:$AR$1,0))</f>
        <v>1999408896</v>
      </c>
      <c r="K2123">
        <f t="shared" si="153"/>
        <v>21.416117421822257</v>
      </c>
      <c r="L2123">
        <f>INDEX('PB2'!$D$2:$AQ$224,MATCH(A2123,'PB2'!$B$2:$B$224,0),MATCH(G2123,'PB2'!$D$1:$AQ$1,0))</f>
        <v>2.64273309707642</v>
      </c>
      <c r="M2123" s="16">
        <f t="shared" si="154"/>
        <v>0.37839613887088008</v>
      </c>
      <c r="N2123" s="6">
        <f>INDEX('ROA2'!$D$2:$AQ$224,MATCH(A2123,'ROA2'!$B$2:$B$224,0),MATCH(G2123,'ROA2'!$D$1:$AQ$1,0))</f>
        <v>0.69833201169967696</v>
      </c>
      <c r="O2123" s="6">
        <v>2792.8151039999998</v>
      </c>
      <c r="P2123" s="28">
        <v>3.2368953550355149E-2</v>
      </c>
    </row>
    <row r="2124" spans="1:16" x14ac:dyDescent="0.3">
      <c r="A2124" t="s">
        <v>504</v>
      </c>
      <c r="B2124" t="e">
        <f>VLOOKUP(A2124,Sheet3!L:L,1,FALSE)</f>
        <v>#N/A</v>
      </c>
      <c r="C2124" t="str">
        <f>VLOOKUP(A2124,'ALL - prices'!B:C,2,FALSE)</f>
        <v>Chartwell Retirement Residence</v>
      </c>
      <c r="D2124" t="str">
        <f>VLOOKUP(A2124,'ALL - prices'!B:I,8,FALSE)</f>
        <v>Health Care</v>
      </c>
      <c r="E2124">
        <v>2015</v>
      </c>
      <c r="F2124" t="s">
        <v>681</v>
      </c>
      <c r="G2124" t="str">
        <f t="shared" si="152"/>
        <v>2015-Q3</v>
      </c>
      <c r="H2124" s="4">
        <f>INDEX('ALL - prices'!$J$3:$DY$219,MATCH('COMBINED DATA'!A2124,'ALL - prices'!$B$3:$B$219,0),MATCH('COMBINED DATA'!G2124,'ALL - prices'!$J$1:$DY$1,0))</f>
        <v>7.6059000000000001</v>
      </c>
      <c r="I2124" s="14">
        <f t="shared" si="156"/>
        <v>1.0550639585668102</v>
      </c>
      <c r="J2124" s="15">
        <f>INDEX(MarketCap2!$E$2:$AR$224,MATCH(A2124,MarketCap2!$B$2:$B$224,0),MATCH(G2124,MarketCap2!$E$1:$AR$1,0))</f>
        <v>2140482176</v>
      </c>
      <c r="K2124">
        <f t="shared" si="153"/>
        <v>21.484296956488208</v>
      </c>
      <c r="L2124">
        <f>INDEX('PB2'!$D$2:$AQ$224,MATCH(A2124,'PB2'!$B$2:$B$224,0),MATCH(G2124,'PB2'!$D$1:$AQ$1,0))</f>
        <v>2.9282200336456299</v>
      </c>
      <c r="M2124" s="16">
        <f t="shared" si="154"/>
        <v>0.34150439123763571</v>
      </c>
      <c r="N2124" s="6">
        <f>INDEX('ROA2'!$D$2:$AQ$224,MATCH(A2124,'ROA2'!$B$2:$B$224,0),MATCH(G2124,'ROA2'!$D$1:$AQ$1,0))</f>
        <v>14.369769096374499</v>
      </c>
      <c r="O2124" s="6">
        <v>2559.9239680000001</v>
      </c>
      <c r="P2124" s="28">
        <v>-8.3389385737151808E-2</v>
      </c>
    </row>
    <row r="2125" spans="1:16" x14ac:dyDescent="0.3">
      <c r="A2125" t="s">
        <v>504</v>
      </c>
      <c r="B2125" t="e">
        <f>VLOOKUP(A2125,Sheet3!L:L,1,FALSE)</f>
        <v>#N/A</v>
      </c>
      <c r="C2125" t="str">
        <f>VLOOKUP(A2125,'ALL - prices'!B:C,2,FALSE)</f>
        <v>Chartwell Retirement Residence</v>
      </c>
      <c r="D2125" t="str">
        <f>VLOOKUP(A2125,'ALL - prices'!B:I,8,FALSE)</f>
        <v>Health Care</v>
      </c>
      <c r="E2125">
        <v>2015</v>
      </c>
      <c r="F2125" t="s">
        <v>682</v>
      </c>
      <c r="G2125" t="str">
        <f t="shared" si="152"/>
        <v>2015-Q4</v>
      </c>
      <c r="H2125" s="4">
        <f>INDEX('ALL - prices'!$J$3:$DY$219,MATCH('COMBINED DATA'!A2125,'ALL - prices'!$B$3:$B$219,0),MATCH('COMBINED DATA'!G2125,'ALL - prices'!$J$1:$DY$1,0))</f>
        <v>7.9448999999999996</v>
      </c>
      <c r="I2125" s="14">
        <f t="shared" si="156"/>
        <v>0.57864914744025486</v>
      </c>
      <c r="J2125" s="15">
        <f>INDEX(MarketCap2!$E$2:$AR$224,MATCH(A2125,MarketCap2!$B$2:$B$224,0),MATCH(G2125,MarketCap2!$E$1:$AR$1,0))</f>
        <v>2211889664</v>
      </c>
      <c r="K2125">
        <f t="shared" si="153"/>
        <v>21.517113038711425</v>
      </c>
      <c r="L2125">
        <f>INDEX('PB2'!$D$2:$AQ$224,MATCH(A2125,'PB2'!$B$2:$B$224,0),MATCH(G2125,'PB2'!$D$1:$AQ$1,0))</f>
        <v>3.0709168910980198</v>
      </c>
      <c r="M2125" s="16">
        <f t="shared" si="154"/>
        <v>0.32563564416178181</v>
      </c>
      <c r="N2125" s="6">
        <f>INDEX('ROA2'!$D$2:$AQ$224,MATCH(A2125,'ROA2'!$B$2:$B$224,0),MATCH(G2125,'ROA2'!$D$1:$AQ$1,0))</f>
        <v>13.530570030212401</v>
      </c>
      <c r="O2125" s="6">
        <v>2409.3360640000001</v>
      </c>
      <c r="P2125" s="28">
        <v>-5.8825147106869063E-2</v>
      </c>
    </row>
    <row r="2126" spans="1:16" x14ac:dyDescent="0.3">
      <c r="A2126" t="s">
        <v>504</v>
      </c>
      <c r="B2126" t="e">
        <f>VLOOKUP(A2126,Sheet3!L:L,1,FALSE)</f>
        <v>#N/A</v>
      </c>
      <c r="C2126" t="str">
        <f>VLOOKUP(A2126,'ALL - prices'!B:C,2,FALSE)</f>
        <v>Chartwell Retirement Residence</v>
      </c>
      <c r="D2126" t="str">
        <f>VLOOKUP(A2126,'ALL - prices'!B:I,8,FALSE)</f>
        <v>Health Care</v>
      </c>
      <c r="E2126">
        <v>2016</v>
      </c>
      <c r="F2126" t="s">
        <v>679</v>
      </c>
      <c r="G2126" t="str">
        <f t="shared" si="152"/>
        <v>2016-Q1</v>
      </c>
      <c r="H2126" s="4">
        <f>INDEX('ALL - prices'!$J$3:$DY$219,MATCH('COMBINED DATA'!A2126,'ALL - prices'!$B$3:$B$219,0),MATCH('COMBINED DATA'!G2126,'ALL - prices'!$J$1:$DY$1,0))</f>
        <v>8.9153000000000002</v>
      </c>
      <c r="I2126" s="14">
        <f t="shared" si="156"/>
        <v>0.32293568503134967</v>
      </c>
      <c r="J2126" s="15">
        <f>INDEX(MarketCap2!$E$2:$AR$224,MATCH(A2126,MarketCap2!$B$2:$B$224,0),MATCH(G2126,MarketCap2!$E$1:$AR$1,0))</f>
        <v>2455719936</v>
      </c>
      <c r="K2126">
        <f t="shared" si="153"/>
        <v>21.62168580815581</v>
      </c>
      <c r="L2126">
        <f>INDEX('PB2'!$D$2:$AQ$224,MATCH(A2126,'PB2'!$B$2:$B$224,0),MATCH(G2126,'PB2'!$D$1:$AQ$1,0))</f>
        <v>3.6133849620819101</v>
      </c>
      <c r="M2126" s="16">
        <f t="shared" si="154"/>
        <v>0.27674881323019451</v>
      </c>
      <c r="N2126" s="6">
        <f>INDEX('ROA2'!$D$2:$AQ$224,MATCH(A2126,'ROA2'!$B$2:$B$224,0),MATCH(G2126,'ROA2'!$D$1:$AQ$1,0))</f>
        <v>13.6571807861328</v>
      </c>
      <c r="O2126" s="6">
        <v>2599.3889279999999</v>
      </c>
      <c r="P2126" s="28">
        <v>7.8881840868837705E-2</v>
      </c>
    </row>
    <row r="2127" spans="1:16" x14ac:dyDescent="0.3">
      <c r="A2127" t="s">
        <v>504</v>
      </c>
      <c r="B2127" t="e">
        <f>VLOOKUP(A2127,Sheet3!L:L,1,FALSE)</f>
        <v>#N/A</v>
      </c>
      <c r="C2127" t="str">
        <f>VLOOKUP(A2127,'ALL - prices'!B:C,2,FALSE)</f>
        <v>Chartwell Retirement Residence</v>
      </c>
      <c r="D2127" t="str">
        <f>VLOOKUP(A2127,'ALL - prices'!B:I,8,FALSE)</f>
        <v>Health Care</v>
      </c>
      <c r="E2127">
        <v>2016</v>
      </c>
      <c r="F2127" t="s">
        <v>680</v>
      </c>
      <c r="G2127" t="str">
        <f t="shared" si="152"/>
        <v>2016-Q2</v>
      </c>
      <c r="H2127" s="4">
        <f>INDEX('ALL - prices'!$J$3:$DY$219,MATCH('COMBINED DATA'!A2127,'ALL - prices'!$B$3:$B$219,0),MATCH('COMBINED DATA'!G2127,'ALL - prices'!$J$1:$DY$1,0))</f>
        <v>10.066700000000001</v>
      </c>
      <c r="I2127" s="14">
        <f t="shared" si="156"/>
        <v>0.34957298117369856</v>
      </c>
      <c r="J2127" s="15">
        <f>INDEX(MarketCap2!$E$2:$AR$224,MATCH(A2127,MarketCap2!$B$2:$B$224,0),MATCH(G2127,MarketCap2!$E$1:$AR$1,0))</f>
        <v>2746574848</v>
      </c>
      <c r="K2127">
        <f t="shared" si="153"/>
        <v>21.733620462514704</v>
      </c>
      <c r="L2127">
        <f>INDEX('PB2'!$D$2:$AQ$224,MATCH(A2127,'PB2'!$B$2:$B$224,0),MATCH(G2127,'PB2'!$D$1:$AQ$1,0))</f>
        <v>3.51456999778748</v>
      </c>
      <c r="M2127" s="16">
        <f t="shared" si="154"/>
        <v>0.28452982886370964</v>
      </c>
      <c r="N2127" s="6">
        <f>INDEX('ROA2'!$D$2:$AQ$224,MATCH(A2127,'ROA2'!$B$2:$B$224,0),MATCH(G2127,'ROA2'!$D$1:$AQ$1,0))</f>
        <v>12.174610137939499</v>
      </c>
      <c r="O2127" s="6">
        <v>2648.541952</v>
      </c>
      <c r="P2127" s="28">
        <v>1.8909453475982562E-2</v>
      </c>
    </row>
    <row r="2128" spans="1:16" x14ac:dyDescent="0.3">
      <c r="A2128" t="s">
        <v>504</v>
      </c>
      <c r="B2128" t="e">
        <f>VLOOKUP(A2128,Sheet3!L:L,1,FALSE)</f>
        <v>#N/A</v>
      </c>
      <c r="C2128" t="str">
        <f>VLOOKUP(A2128,'ALL - prices'!B:C,2,FALSE)</f>
        <v>Chartwell Retirement Residence</v>
      </c>
      <c r="D2128" t="str">
        <f>VLOOKUP(A2128,'ALL - prices'!B:I,8,FALSE)</f>
        <v>Health Care</v>
      </c>
      <c r="E2128">
        <v>2016</v>
      </c>
      <c r="F2128" t="s">
        <v>681</v>
      </c>
      <c r="G2128" t="str">
        <f t="shared" si="152"/>
        <v>2016-Q3</v>
      </c>
      <c r="H2128" s="4">
        <f>INDEX('ALL - prices'!$J$3:$DY$219,MATCH('COMBINED DATA'!A2128,'ALL - prices'!$B$3:$B$219,0),MATCH('COMBINED DATA'!G2128,'ALL - prices'!$J$1:$DY$1,0))</f>
        <v>10.177300000000001</v>
      </c>
      <c r="I2128" s="14">
        <f t="shared" si="156"/>
        <v>0.33965404335392047</v>
      </c>
      <c r="J2128" s="15">
        <f>INDEX(MarketCap2!$E$2:$AR$224,MATCH(A2128,MarketCap2!$B$2:$B$224,0),MATCH(G2128,MarketCap2!$E$1:$AR$1,0))</f>
        <v>3016171264</v>
      </c>
      <c r="K2128">
        <f t="shared" si="153"/>
        <v>21.827254070625795</v>
      </c>
      <c r="L2128">
        <f>INDEX('PB2'!$D$2:$AQ$224,MATCH(A2128,'PB2'!$B$2:$B$224,0),MATCH(G2128,'PB2'!$D$1:$AQ$1,0))</f>
        <v>3.6070289611816402</v>
      </c>
      <c r="M2128" s="16">
        <f t="shared" si="154"/>
        <v>0.27723647654672734</v>
      </c>
      <c r="N2128" s="6">
        <f>INDEX('ROA2'!$D$2:$AQ$224,MATCH(A2128,'ROA2'!$B$2:$B$224,0),MATCH(G2128,'ROA2'!$D$1:$AQ$1,0))</f>
        <v>-0.63667601346969604</v>
      </c>
      <c r="O2128" s="6">
        <v>2746.6969600000002</v>
      </c>
      <c r="P2128" s="28">
        <v>3.7060016333092305E-2</v>
      </c>
    </row>
    <row r="2129" spans="1:16" x14ac:dyDescent="0.3">
      <c r="A2129" t="s">
        <v>504</v>
      </c>
      <c r="B2129" t="e">
        <f>VLOOKUP(A2129,Sheet3!L:L,1,FALSE)</f>
        <v>#N/A</v>
      </c>
      <c r="C2129" t="str">
        <f>VLOOKUP(A2129,'ALL - prices'!B:C,2,FALSE)</f>
        <v>Chartwell Retirement Residence</v>
      </c>
      <c r="D2129" t="str">
        <f>VLOOKUP(A2129,'ALL - prices'!B:I,8,FALSE)</f>
        <v>Health Care</v>
      </c>
      <c r="E2129">
        <v>2016</v>
      </c>
      <c r="F2129" t="s">
        <v>682</v>
      </c>
      <c r="G2129" t="str">
        <f t="shared" si="152"/>
        <v>2016-Q4</v>
      </c>
      <c r="H2129" s="4">
        <f>INDEX('ALL - prices'!$J$3:$DY$219,MATCH('COMBINED DATA'!A2129,'ALL - prices'!$B$3:$B$219,0),MATCH('COMBINED DATA'!G2129,'ALL - prices'!$J$1:$DY$1,0))</f>
        <v>9.5277999999999992</v>
      </c>
      <c r="I2129" s="14">
        <f t="shared" si="156"/>
        <v>0.43241313964001293</v>
      </c>
      <c r="J2129" s="15">
        <f>INDEX(MarketCap2!$E$2:$AR$224,MATCH(A2129,MarketCap2!$B$2:$B$224,0),MATCH(G2129,MarketCap2!$E$1:$AR$1,0))</f>
        <v>2796639744</v>
      </c>
      <c r="K2129">
        <f t="shared" si="153"/>
        <v>21.751684442012628</v>
      </c>
      <c r="L2129">
        <f>INDEX('PB2'!$D$2:$AQ$224,MATCH(A2129,'PB2'!$B$2:$B$224,0),MATCH(G2129,'PB2'!$D$1:$AQ$1,0))</f>
        <v>3.37570405006409</v>
      </c>
      <c r="M2129" s="16">
        <f t="shared" si="154"/>
        <v>0.29623449957972897</v>
      </c>
      <c r="N2129" s="6">
        <f>INDEX('ROA2'!$D$2:$AQ$224,MATCH(A2129,'ROA2'!$B$2:$B$224,0),MATCH(G2129,'ROA2'!$D$1:$AQ$1,0))</f>
        <v>-0.37474301457405101</v>
      </c>
      <c r="O2129" s="6">
        <v>2764.8729600000001</v>
      </c>
      <c r="P2129" s="28">
        <v>6.6174027439852446E-3</v>
      </c>
    </row>
    <row r="2130" spans="1:16" x14ac:dyDescent="0.3">
      <c r="A2130" t="s">
        <v>504</v>
      </c>
      <c r="B2130" t="e">
        <f>VLOOKUP(A2130,Sheet3!L:L,1,FALSE)</f>
        <v>#N/A</v>
      </c>
      <c r="C2130" t="str">
        <f>VLOOKUP(A2130,'ALL - prices'!B:C,2,FALSE)</f>
        <v>Chartwell Retirement Residence</v>
      </c>
      <c r="D2130" t="str">
        <f>VLOOKUP(A2130,'ALL - prices'!B:I,8,FALSE)</f>
        <v>Health Care</v>
      </c>
      <c r="E2130">
        <v>2017</v>
      </c>
      <c r="F2130" t="s">
        <v>679</v>
      </c>
      <c r="G2130" t="str">
        <f t="shared" si="152"/>
        <v>2017-Q1</v>
      </c>
      <c r="H2130" s="4">
        <f>INDEX('ALL - prices'!$J$3:$DY$219,MATCH('COMBINED DATA'!A2130,'ALL - prices'!$B$3:$B$219,0),MATCH('COMBINED DATA'!G2130,'ALL - prices'!$J$1:$DY$1,0))</f>
        <v>10.2324</v>
      </c>
      <c r="I2130" s="14">
        <f t="shared" si="156"/>
        <v>0.44395799632397659</v>
      </c>
      <c r="J2130" s="15">
        <f>INDEX(MarketCap2!$E$2:$AR$224,MATCH(A2130,MarketCap2!$B$2:$B$224,0),MATCH(G2130,MarketCap2!$E$1:$AR$1,0))</f>
        <v>2976082944</v>
      </c>
      <c r="K2130">
        <f t="shared" si="153"/>
        <v>21.813873824496611</v>
      </c>
      <c r="L2130">
        <f>INDEX('PB2'!$D$2:$AQ$224,MATCH(A2130,'PB2'!$B$2:$B$224,0),MATCH(G2130,'PB2'!$D$1:$AQ$1,0))</f>
        <v>3.7141869068145801</v>
      </c>
      <c r="M2130" s="16">
        <f t="shared" si="154"/>
        <v>0.26923793150130826</v>
      </c>
      <c r="N2130" s="6">
        <f>INDEX('ROA2'!$D$2:$AQ$224,MATCH(A2130,'ROA2'!$B$2:$B$224,0),MATCH(G2130,'ROA2'!$D$1:$AQ$1,0))</f>
        <v>0.177757993340492</v>
      </c>
      <c r="O2130" s="6">
        <v>2796.7070720000002</v>
      </c>
      <c r="P2130" s="28">
        <v>1.1513770238470561E-2</v>
      </c>
    </row>
    <row r="2131" spans="1:16" x14ac:dyDescent="0.3">
      <c r="A2131" t="s">
        <v>504</v>
      </c>
      <c r="B2131" t="e">
        <f>VLOOKUP(A2131,Sheet3!L:L,1,FALSE)</f>
        <v>#N/A</v>
      </c>
      <c r="C2131" t="str">
        <f>VLOOKUP(A2131,'ALL - prices'!B:C,2,FALSE)</f>
        <v>Chartwell Retirement Residence</v>
      </c>
      <c r="D2131" t="str">
        <f>VLOOKUP(A2131,'ALL - prices'!B:I,8,FALSE)</f>
        <v>Health Care</v>
      </c>
      <c r="E2131">
        <v>2017</v>
      </c>
      <c r="F2131" t="s">
        <v>680</v>
      </c>
      <c r="G2131" t="str">
        <f t="shared" si="152"/>
        <v>2017-Q2</v>
      </c>
      <c r="H2131" s="4">
        <f>INDEX('ALL - prices'!$J$3:$DY$219,MATCH('COMBINED DATA'!A2131,'ALL - prices'!$B$3:$B$219,0),MATCH('COMBINED DATA'!G2131,'ALL - prices'!$J$1:$DY$1,0))</f>
        <v>10.2608</v>
      </c>
      <c r="I2131" s="14">
        <f t="shared" si="156"/>
        <v>0.42224184223420264</v>
      </c>
      <c r="J2131" s="15">
        <f>INDEX(MarketCap2!$E$2:$AR$224,MATCH(A2131,MarketCap2!$B$2:$B$224,0),MATCH(G2131,MarketCap2!$E$1:$AR$1,0))</f>
        <v>2956993280</v>
      </c>
      <c r="K2131">
        <f t="shared" si="153"/>
        <v>21.807438805240615</v>
      </c>
      <c r="L2131">
        <f>INDEX('PB2'!$D$2:$AQ$224,MATCH(A2131,'PB2'!$B$2:$B$224,0),MATCH(G2131,'PB2'!$D$1:$AQ$1,0))</f>
        <v>3.7615270614624001</v>
      </c>
      <c r="M2131" s="16">
        <f t="shared" si="154"/>
        <v>0.26584947646534324</v>
      </c>
      <c r="N2131" s="6">
        <f>INDEX('ROA2'!$D$2:$AQ$224,MATCH(A2131,'ROA2'!$B$2:$B$224,0),MATCH(G2131,'ROA2'!$D$1:$AQ$1,0))</f>
        <v>0.74823302030563399</v>
      </c>
      <c r="O2131" s="6">
        <v>2831.2990719999998</v>
      </c>
      <c r="P2131" s="28">
        <v>1.2368832026180696E-2</v>
      </c>
    </row>
    <row r="2132" spans="1:16" x14ac:dyDescent="0.3">
      <c r="A2132" t="s">
        <v>504</v>
      </c>
      <c r="B2132" t="e">
        <f>VLOOKUP(A2132,Sheet3!L:L,1,FALSE)</f>
        <v>#N/A</v>
      </c>
      <c r="C2132" t="str">
        <f>VLOOKUP(A2132,'ALL - prices'!B:C,2,FALSE)</f>
        <v>Chartwell Retirement Residence</v>
      </c>
      <c r="D2132" t="str">
        <f>VLOOKUP(A2132,'ALL - prices'!B:I,8,FALSE)</f>
        <v>Health Care</v>
      </c>
      <c r="E2132">
        <v>2017</v>
      </c>
      <c r="F2132" t="s">
        <v>681</v>
      </c>
      <c r="G2132" t="str">
        <f t="shared" si="152"/>
        <v>2017-Q3</v>
      </c>
      <c r="H2132" s="4">
        <f>INDEX('ALL - prices'!$J$3:$DY$219,MATCH('COMBINED DATA'!A2132,'ALL - prices'!$B$3:$B$219,0),MATCH('COMBINED DATA'!G2132,'ALL - prices'!$J$1:$DY$1,0))</f>
        <v>9.9663000000000004</v>
      </c>
      <c r="I2132" s="14">
        <f t="shared" si="156"/>
        <v>0.33178139766016629</v>
      </c>
      <c r="J2132" s="15">
        <f>INDEX(MarketCap2!$E$2:$AR$224,MATCH(A2132,MarketCap2!$B$2:$B$224,0),MATCH(G2132,MarketCap2!$E$1:$AR$1,0))</f>
        <v>2844364032</v>
      </c>
      <c r="K2132">
        <f t="shared" si="153"/>
        <v>21.768605340696105</v>
      </c>
      <c r="L2132">
        <f>INDEX('PB2'!$D$2:$AQ$224,MATCH(A2132,'PB2'!$B$2:$B$224,0),MATCH(G2132,'PB2'!$D$1:$AQ$1,0))</f>
        <v>3.6795220375061</v>
      </c>
      <c r="M2132" s="16">
        <f t="shared" si="154"/>
        <v>0.2717744287999368</v>
      </c>
      <c r="N2132" s="6">
        <f>INDEX('ROA2'!$D$2:$AQ$224,MATCH(A2132,'ROA2'!$B$2:$B$224,0),MATCH(G2132,'ROA2'!$D$1:$AQ$1,0))</f>
        <v>0.69256097078323398</v>
      </c>
      <c r="O2132" s="6">
        <v>2920.672</v>
      </c>
      <c r="P2132" s="28">
        <v>3.1566049974674042E-2</v>
      </c>
    </row>
    <row r="2133" spans="1:16" x14ac:dyDescent="0.3">
      <c r="A2133" t="s">
        <v>504</v>
      </c>
      <c r="B2133" t="e">
        <f>VLOOKUP(A2133,Sheet3!L:L,1,FALSE)</f>
        <v>#N/A</v>
      </c>
      <c r="C2133" t="str">
        <f>VLOOKUP(A2133,'ALL - prices'!B:C,2,FALSE)</f>
        <v>Chartwell Retirement Residence</v>
      </c>
      <c r="D2133" t="str">
        <f>VLOOKUP(A2133,'ALL - prices'!B:I,8,FALSE)</f>
        <v>Health Care</v>
      </c>
      <c r="E2133">
        <v>2017</v>
      </c>
      <c r="F2133" t="s">
        <v>682</v>
      </c>
      <c r="G2133" t="str">
        <f t="shared" si="152"/>
        <v>2017-Q4</v>
      </c>
      <c r="H2133" s="4">
        <f>INDEX('ALL - prices'!$J$3:$DY$219,MATCH('COMBINED DATA'!A2133,'ALL - prices'!$B$3:$B$219,0),MATCH('COMBINED DATA'!G2133,'ALL - prices'!$J$1:$DY$1,0))</f>
        <v>10.9763</v>
      </c>
      <c r="I2133" s="14">
        <f t="shared" si="156"/>
        <v>0.48017838699105736</v>
      </c>
      <c r="J2133" s="15">
        <f>INDEX(MarketCap2!$E$2:$AR$224,MATCH(A2133,MarketCap2!$B$2:$B$224,0),MATCH(G2133,MarketCap2!$E$1:$AR$1,0))</f>
        <v>3422358016</v>
      </c>
      <c r="K2133">
        <f t="shared" si="153"/>
        <v>21.953595628802489</v>
      </c>
      <c r="L2133">
        <f>INDEX('PB2'!$D$2:$AQ$224,MATCH(A2133,'PB2'!$B$2:$B$224,0),MATCH(G2133,'PB2'!$D$1:$AQ$1,0))</f>
        <v>3.3718891143798801</v>
      </c>
      <c r="M2133" s="16">
        <f t="shared" si="154"/>
        <v>0.29656965756535819</v>
      </c>
      <c r="N2133" s="6">
        <f>INDEX('ROA2'!$D$2:$AQ$224,MATCH(A2133,'ROA2'!$B$2:$B$224,0),MATCH(G2133,'ROA2'!$D$1:$AQ$1,0))</f>
        <v>0.95699197053909302</v>
      </c>
      <c r="O2133" s="6">
        <v>2965.7899520000001</v>
      </c>
      <c r="P2133" s="28">
        <v>1.5447798314908371E-2</v>
      </c>
    </row>
    <row r="2134" spans="1:16" x14ac:dyDescent="0.3">
      <c r="A2134" t="s">
        <v>504</v>
      </c>
      <c r="B2134" t="e">
        <f>VLOOKUP(A2134,Sheet3!L:L,1,FALSE)</f>
        <v>#N/A</v>
      </c>
      <c r="C2134" t="str">
        <f>VLOOKUP(A2134,'ALL - prices'!B:C,2,FALSE)</f>
        <v>Chartwell Retirement Residence</v>
      </c>
      <c r="D2134" t="str">
        <f>VLOOKUP(A2134,'ALL - prices'!B:I,8,FALSE)</f>
        <v>Health Care</v>
      </c>
      <c r="E2134">
        <v>2018</v>
      </c>
      <c r="F2134" t="s">
        <v>679</v>
      </c>
      <c r="G2134" t="str">
        <f t="shared" si="152"/>
        <v>2018-Q1</v>
      </c>
      <c r="H2134" s="4">
        <f>INDEX('ALL - prices'!$J$3:$DY$219,MATCH('COMBINED DATA'!A2134,'ALL - prices'!$B$3:$B$219,0),MATCH('COMBINED DATA'!G2134,'ALL - prices'!$J$1:$DY$1,0))</f>
        <v>10.6637</v>
      </c>
      <c r="I2134" s="14">
        <f t="shared" si="156"/>
        <v>0.46839062312703644</v>
      </c>
      <c r="J2134" s="15">
        <f>INDEX(MarketCap2!$E$2:$AR$224,MATCH(A2134,MarketCap2!$B$2:$B$224,0),MATCH(G2134,MarketCap2!$E$1:$AR$1,0))</f>
        <v>3293967104</v>
      </c>
      <c r="K2134">
        <f t="shared" si="153"/>
        <v>21.915358482009612</v>
      </c>
      <c r="L2134">
        <f>INDEX('PB2'!$D$2:$AQ$224,MATCH(A2134,'PB2'!$B$2:$B$224,0),MATCH(G2134,'PB2'!$D$1:$AQ$1,0))</f>
        <v>3.2818350791931201</v>
      </c>
      <c r="M2134" s="16">
        <f t="shared" si="154"/>
        <v>0.30470757240057972</v>
      </c>
      <c r="N2134" s="6">
        <f>INDEX('ROA2'!$D$2:$AQ$224,MATCH(A2134,'ROA2'!$B$2:$B$224,0),MATCH(G2134,'ROA2'!$D$1:$AQ$1,0))</f>
        <v>0.450280010700226</v>
      </c>
      <c r="O2134" s="6">
        <v>3013.8990079999999</v>
      </c>
      <c r="P2134" s="28">
        <v>1.622132948678888E-2</v>
      </c>
    </row>
    <row r="2135" spans="1:16" x14ac:dyDescent="0.3">
      <c r="A2135" t="s">
        <v>504</v>
      </c>
      <c r="B2135" t="e">
        <f>VLOOKUP(A2135,Sheet3!L:L,1,FALSE)</f>
        <v>#N/A</v>
      </c>
      <c r="C2135" t="str">
        <f>VLOOKUP(A2135,'ALL - prices'!B:C,2,FALSE)</f>
        <v>Chartwell Retirement Residence</v>
      </c>
      <c r="D2135" t="str">
        <f>VLOOKUP(A2135,'ALL - prices'!B:I,8,FALSE)</f>
        <v>Health Care</v>
      </c>
      <c r="E2135">
        <v>2018</v>
      </c>
      <c r="F2135" t="s">
        <v>680</v>
      </c>
      <c r="G2135" t="str">
        <f t="shared" si="152"/>
        <v>2018-Q2</v>
      </c>
      <c r="H2135" s="4">
        <f>INDEX('ALL - prices'!$J$3:$DY$219,MATCH('COMBINED DATA'!A2135,'ALL - prices'!$B$3:$B$219,0),MATCH('COMBINED DATA'!G2135,'ALL - prices'!$J$1:$DY$1,0))</f>
        <v>10.5489</v>
      </c>
      <c r="I2135" s="14">
        <f t="shared" si="156"/>
        <v>0.56965423430943352</v>
      </c>
      <c r="J2135" s="15">
        <f>INDEX(MarketCap2!$E$2:$AR$224,MATCH(A2135,MarketCap2!$B$2:$B$224,0),MATCH(G2135,MarketCap2!$E$1:$AR$1,0))</f>
        <v>3226614272</v>
      </c>
      <c r="K2135">
        <f t="shared" si="153"/>
        <v>21.89469921141842</v>
      </c>
      <c r="L2135">
        <f>INDEX('PB2'!$D$2:$AQ$224,MATCH(A2135,'PB2'!$B$2:$B$224,0),MATCH(G2135,'PB2'!$D$1:$AQ$1,0))</f>
        <v>3.2803618907928498</v>
      </c>
      <c r="M2135" s="16">
        <f t="shared" si="154"/>
        <v>0.30484441451619965</v>
      </c>
      <c r="N2135" s="6">
        <f>INDEX('ROA2'!$D$2:$AQ$224,MATCH(A2135,'ROA2'!$B$2:$B$224,0),MATCH(G2135,'ROA2'!$D$1:$AQ$1,0))</f>
        <v>1.1234170198440501</v>
      </c>
      <c r="O2135" s="6">
        <v>3001.4440960000002</v>
      </c>
      <c r="P2135" s="28">
        <v>-4.1324914892435886E-3</v>
      </c>
    </row>
    <row r="2136" spans="1:16" x14ac:dyDescent="0.3">
      <c r="A2136" t="s">
        <v>504</v>
      </c>
      <c r="B2136" t="e">
        <f>VLOOKUP(A2136,Sheet3!L:L,1,FALSE)</f>
        <v>#N/A</v>
      </c>
      <c r="C2136" t="str">
        <f>VLOOKUP(A2136,'ALL - prices'!B:C,2,FALSE)</f>
        <v>Chartwell Retirement Residence</v>
      </c>
      <c r="D2136" t="str">
        <f>VLOOKUP(A2136,'ALL - prices'!B:I,8,FALSE)</f>
        <v>Health Care</v>
      </c>
      <c r="E2136">
        <v>2018</v>
      </c>
      <c r="F2136" t="s">
        <v>681</v>
      </c>
      <c r="G2136" t="str">
        <f t="shared" si="152"/>
        <v>2018-Q3</v>
      </c>
      <c r="H2136" s="4">
        <f>INDEX('ALL - prices'!$J$3:$DY$219,MATCH('COMBINED DATA'!A2136,'ALL - prices'!$B$3:$B$219,0),MATCH('COMBINED DATA'!G2136,'ALL - prices'!$J$1:$DY$1,0))</f>
        <v>10.173</v>
      </c>
      <c r="I2136" s="14">
        <f t="shared" si="156"/>
        <v>0.57740144541442473</v>
      </c>
      <c r="J2136" s="15">
        <f>INDEX(MarketCap2!$E$2:$AR$224,MATCH(A2136,MarketCap2!$B$2:$B$224,0),MATCH(G2136,MarketCap2!$E$1:$AR$1,0))</f>
        <v>3081385216</v>
      </c>
      <c r="K2136">
        <f t="shared" si="153"/>
        <v>21.848645078281265</v>
      </c>
      <c r="L2136">
        <f>INDEX('PB2'!$D$2:$AQ$224,MATCH(A2136,'PB2'!$B$2:$B$224,0),MATCH(G2136,'PB2'!$D$1:$AQ$1,0))</f>
        <v>3.1909310817718501</v>
      </c>
      <c r="M2136" s="16">
        <f t="shared" si="154"/>
        <v>0.31338815360585071</v>
      </c>
      <c r="N2136" s="6">
        <f>INDEX('ROA2'!$D$2:$AQ$224,MATCH(A2136,'ROA2'!$B$2:$B$224,0),MATCH(G2136,'ROA2'!$D$1:$AQ$1,0))</f>
        <v>1.0726189613342301</v>
      </c>
      <c r="O2136" s="6">
        <v>3311.1790080000001</v>
      </c>
      <c r="P2136" s="28">
        <v>0.1031952960285954</v>
      </c>
    </row>
    <row r="2137" spans="1:16" x14ac:dyDescent="0.3">
      <c r="A2137" t="s">
        <v>504</v>
      </c>
      <c r="B2137" t="e">
        <f>VLOOKUP(A2137,Sheet3!L:L,1,FALSE)</f>
        <v>#N/A</v>
      </c>
      <c r="C2137" t="str">
        <f>VLOOKUP(A2137,'ALL - prices'!B:C,2,FALSE)</f>
        <v>Chartwell Retirement Residence</v>
      </c>
      <c r="D2137" t="str">
        <f>VLOOKUP(A2137,'ALL - prices'!B:I,8,FALSE)</f>
        <v>Health Care</v>
      </c>
      <c r="E2137">
        <v>2018</v>
      </c>
      <c r="F2137" t="s">
        <v>682</v>
      </c>
      <c r="G2137" t="str">
        <f t="shared" si="152"/>
        <v>2018-Q4</v>
      </c>
      <c r="H2137" s="4">
        <f>INDEX('ALL - prices'!$J$3:$DY$219,MATCH('COMBINED DATA'!A2137,'ALL - prices'!$B$3:$B$219,0),MATCH('COMBINED DATA'!G2137,'ALL - prices'!$J$1:$DY$1,0))</f>
        <v>9.5977999999999994</v>
      </c>
      <c r="I2137" s="14">
        <f t="shared" si="156"/>
        <v>0.30847816238214776</v>
      </c>
      <c r="J2137" s="15">
        <f>INDEX(MarketCap2!$E$2:$AR$224,MATCH(A2137,MarketCap2!$B$2:$B$224,0),MATCH(G2137,MarketCap2!$E$1:$AR$1,0))</f>
        <v>2877222400</v>
      </c>
      <c r="K2137">
        <f t="shared" si="153"/>
        <v>21.780091221274034</v>
      </c>
      <c r="L2137">
        <f>INDEX('PB2'!$D$2:$AQ$224,MATCH(A2137,'PB2'!$B$2:$B$224,0),MATCH(G2137,'PB2'!$D$1:$AQ$1,0))</f>
        <v>3.0896549224853498</v>
      </c>
      <c r="M2137" s="16">
        <f t="shared" si="154"/>
        <v>0.32366074046728488</v>
      </c>
      <c r="N2137" s="6">
        <f>INDEX('ROA2'!$D$2:$AQ$224,MATCH(A2137,'ROA2'!$B$2:$B$224,0),MATCH(G2137,'ROA2'!$D$1:$AQ$1,0))</f>
        <v>1.03080105781555</v>
      </c>
      <c r="O2137" s="6">
        <v>3307.193088</v>
      </c>
      <c r="P2137" s="28">
        <v>-1.203776657912443E-3</v>
      </c>
    </row>
    <row r="2138" spans="1:16" x14ac:dyDescent="0.3">
      <c r="A2138" t="s">
        <v>504</v>
      </c>
      <c r="B2138" t="e">
        <f>VLOOKUP(A2138,Sheet3!L:L,1,FALSE)</f>
        <v>#N/A</v>
      </c>
      <c r="C2138" t="str">
        <f>VLOOKUP(A2138,'ALL - prices'!B:C,2,FALSE)</f>
        <v>Chartwell Retirement Residence</v>
      </c>
      <c r="D2138" t="str">
        <f>VLOOKUP(A2138,'ALL - prices'!B:I,8,FALSE)</f>
        <v>Health Care</v>
      </c>
      <c r="E2138">
        <v>2019</v>
      </c>
      <c r="F2138" t="s">
        <v>679</v>
      </c>
      <c r="G2138" t="str">
        <f t="shared" ref="G2138:G2201" si="157">E2138&amp;"-"&amp;F2138</f>
        <v>2019-Q1</v>
      </c>
      <c r="H2138" s="4">
        <f>INDEX('ALL - prices'!$J$3:$DY$219,MATCH('COMBINED DATA'!A2138,'ALL - prices'!$B$3:$B$219,0),MATCH('COMBINED DATA'!G2138,'ALL - prices'!$J$1:$DY$1,0))</f>
        <v>10.622</v>
      </c>
      <c r="I2138" s="14">
        <f t="shared" si="156"/>
        <v>1.9943219087783548</v>
      </c>
      <c r="J2138" s="15">
        <f>INDEX(MarketCap2!$E$2:$AR$224,MATCH(A2138,MarketCap2!$B$2:$B$224,0),MATCH(G2138,MarketCap2!$E$1:$AR$1,0))</f>
        <v>3152947200</v>
      </c>
      <c r="K2138">
        <f t="shared" ref="K2138:K2201" si="158">LN(J2138)</f>
        <v>21.871603471412886</v>
      </c>
      <c r="L2138">
        <f>INDEX('PB2'!$D$2:$AQ$224,MATCH(A2138,'PB2'!$B$2:$B$224,0),MATCH(G2138,'PB2'!$D$1:$AQ$1,0))</f>
        <v>3.42862200737</v>
      </c>
      <c r="M2138" s="16">
        <f t="shared" ref="M2138:M2201" si="159">1/L2138</f>
        <v>0.2916623640198448</v>
      </c>
      <c r="N2138" s="6">
        <f>INDEX('ROA2'!$D$2:$AQ$224,MATCH(A2138,'ROA2'!$B$2:$B$224,0),MATCH(G2138,'ROA2'!$D$1:$AQ$1,0))</f>
        <v>0.58486497402191195</v>
      </c>
      <c r="O2138" s="6">
        <v>3318.848</v>
      </c>
      <c r="P2138" s="28">
        <v>3.5241099294411587E-3</v>
      </c>
    </row>
    <row r="2139" spans="1:16" x14ac:dyDescent="0.3">
      <c r="A2139" t="s">
        <v>504</v>
      </c>
      <c r="B2139" t="e">
        <f>VLOOKUP(A2139,Sheet3!L:L,1,FALSE)</f>
        <v>#N/A</v>
      </c>
      <c r="C2139" t="str">
        <f>VLOOKUP(A2139,'ALL - prices'!B:C,2,FALSE)</f>
        <v>Chartwell Retirement Residence</v>
      </c>
      <c r="D2139" t="str">
        <f>VLOOKUP(A2139,'ALL - prices'!B:I,8,FALSE)</f>
        <v>Health Care</v>
      </c>
      <c r="E2139">
        <v>2019</v>
      </c>
      <c r="F2139" t="s">
        <v>680</v>
      </c>
      <c r="G2139" t="str">
        <f t="shared" si="157"/>
        <v>2019-Q2</v>
      </c>
      <c r="H2139" s="4">
        <f>INDEX('ALL - prices'!$J$3:$DY$219,MATCH('COMBINED DATA'!A2139,'ALL - prices'!$B$3:$B$219,0),MATCH('COMBINED DATA'!G2139,'ALL - prices'!$J$1:$DY$1,0))</f>
        <v>10.9024</v>
      </c>
      <c r="I2139" s="14">
        <f t="shared" si="156"/>
        <v>2.0717714191805325</v>
      </c>
      <c r="J2139" s="15">
        <f>INDEX(MarketCap2!$E$2:$AR$224,MATCH(A2139,MarketCap2!$B$2:$B$224,0),MATCH(G2139,MarketCap2!$E$1:$AR$1,0))</f>
        <v>3203461888</v>
      </c>
      <c r="K2139">
        <f t="shared" si="158"/>
        <v>21.887497901984911</v>
      </c>
      <c r="L2139">
        <f>INDEX('PB2'!$D$2:$AQ$224,MATCH(A2139,'PB2'!$B$2:$B$224,0),MATCH(G2139,'PB2'!$D$1:$AQ$1,0))</f>
        <v>3.5669720172882098</v>
      </c>
      <c r="M2139" s="16">
        <f t="shared" si="159"/>
        <v>0.28034983037524636</v>
      </c>
      <c r="N2139" s="6">
        <f>INDEX('ROA2'!$D$2:$AQ$224,MATCH(A2139,'ROA2'!$B$2:$B$224,0),MATCH(G2139,'ROA2'!$D$1:$AQ$1,0))</f>
        <v>0.55919200181961104</v>
      </c>
      <c r="O2139" s="6">
        <v>3420.6760960000001</v>
      </c>
      <c r="P2139" s="28">
        <v>3.0681759453882851E-2</v>
      </c>
    </row>
    <row r="2140" spans="1:16" x14ac:dyDescent="0.3">
      <c r="A2140" t="s">
        <v>504</v>
      </c>
      <c r="B2140" t="e">
        <f>VLOOKUP(A2140,Sheet3!L:L,1,FALSE)</f>
        <v>#N/A</v>
      </c>
      <c r="C2140" t="str">
        <f>VLOOKUP(A2140,'ALL - prices'!B:C,2,FALSE)</f>
        <v>Chartwell Retirement Residence</v>
      </c>
      <c r="D2140" t="str">
        <f>VLOOKUP(A2140,'ALL - prices'!B:I,8,FALSE)</f>
        <v>Health Care</v>
      </c>
      <c r="E2140">
        <v>2019</v>
      </c>
      <c r="F2140" t="s">
        <v>681</v>
      </c>
      <c r="G2140" t="str">
        <f t="shared" si="157"/>
        <v>2019-Q3</v>
      </c>
      <c r="H2140" s="4">
        <f>INDEX('ALL - prices'!$J$3:$DY$219,MATCH('COMBINED DATA'!A2140,'ALL - prices'!$B$3:$B$219,0),MATCH('COMBINED DATA'!G2140,'ALL - prices'!$J$1:$DY$1,0))</f>
        <v>10.649699999999999</v>
      </c>
      <c r="I2140" s="14">
        <f t="shared" si="156"/>
        <v>1.5764522751524488</v>
      </c>
      <c r="J2140" s="15">
        <f>INDEX(MarketCap2!$E$2:$AR$224,MATCH(A2140,MarketCap2!$B$2:$B$224,0),MATCH(G2140,MarketCap2!$E$1:$AR$1,0))</f>
        <v>3098223360</v>
      </c>
      <c r="K2140">
        <f t="shared" si="158"/>
        <v>21.854094674469966</v>
      </c>
      <c r="L2140">
        <f>INDEX('PB2'!$D$2:$AQ$224,MATCH(A2140,'PB2'!$B$2:$B$224,0),MATCH(G2140,'PB2'!$D$1:$AQ$1,0))</f>
        <v>3.58160400390625</v>
      </c>
      <c r="M2140" s="16">
        <f t="shared" si="159"/>
        <v>0.27920451253386958</v>
      </c>
      <c r="N2140" s="6">
        <f>INDEX('ROA2'!$D$2:$AQ$224,MATCH(A2140,'ROA2'!$B$2:$B$224,0),MATCH(G2140,'ROA2'!$D$1:$AQ$1,0))</f>
        <v>0.27898100018501298</v>
      </c>
      <c r="O2140" s="6">
        <v>3431.2140800000002</v>
      </c>
      <c r="P2140" s="28">
        <v>3.0806728565510024E-3</v>
      </c>
    </row>
    <row r="2141" spans="1:16" x14ac:dyDescent="0.3">
      <c r="A2141" t="s">
        <v>504</v>
      </c>
      <c r="B2141" t="e">
        <f>VLOOKUP(A2141,Sheet3!L:L,1,FALSE)</f>
        <v>#N/A</v>
      </c>
      <c r="C2141" t="str">
        <f>VLOOKUP(A2141,'ALL - prices'!B:C,2,FALSE)</f>
        <v>Chartwell Retirement Residence</v>
      </c>
      <c r="D2141" t="str">
        <f>VLOOKUP(A2141,'ALL - prices'!B:I,8,FALSE)</f>
        <v>Health Care</v>
      </c>
      <c r="E2141">
        <v>2019</v>
      </c>
      <c r="F2141" t="s">
        <v>682</v>
      </c>
      <c r="G2141" t="str">
        <f t="shared" si="157"/>
        <v>2019-Q4</v>
      </c>
      <c r="H2141" s="4">
        <f>INDEX('ALL - prices'!$J$3:$DY$219,MATCH('COMBINED DATA'!A2141,'ALL - prices'!$B$3:$B$219,0),MATCH('COMBINED DATA'!G2141,'ALL - prices'!$J$1:$DY$1,0))</f>
        <v>10.1617</v>
      </c>
      <c r="I2141" s="14">
        <f t="shared" si="156"/>
        <v>0.89488660873877623</v>
      </c>
      <c r="J2141" s="15">
        <f>INDEX(MarketCap2!$E$2:$AR$224,MATCH(A2141,MarketCap2!$B$2:$B$224,0),MATCH(G2141,MarketCap2!$E$1:$AR$1,0))</f>
        <v>2925632000</v>
      </c>
      <c r="K2141">
        <f t="shared" si="158"/>
        <v>21.79677636266689</v>
      </c>
      <c r="L2141">
        <f>INDEX('PB2'!$D$2:$AQ$224,MATCH(A2141,'PB2'!$B$2:$B$224,0),MATCH(G2141,'PB2'!$D$1:$AQ$1,0))</f>
        <v>3.53579497337341</v>
      </c>
      <c r="M2141" s="16">
        <f t="shared" si="159"/>
        <v>0.28282182862145028</v>
      </c>
      <c r="N2141" s="6">
        <f>INDEX('ROA2'!$D$2:$AQ$224,MATCH(A2141,'ROA2'!$B$2:$B$224,0),MATCH(G2141,'ROA2'!$D$1:$AQ$1,0))</f>
        <v>-1.6270000487566001E-2</v>
      </c>
      <c r="O2141" s="6">
        <v>3404.7229440000001</v>
      </c>
      <c r="P2141" s="28">
        <v>-7.7206304772449797E-3</v>
      </c>
    </row>
    <row r="2142" spans="1:16" x14ac:dyDescent="0.3">
      <c r="A2142" t="s">
        <v>504</v>
      </c>
      <c r="B2142" t="e">
        <f>VLOOKUP(A2142,Sheet3!L:L,1,FALSE)</f>
        <v>#N/A</v>
      </c>
      <c r="C2142" t="str">
        <f>VLOOKUP(A2142,'ALL - prices'!B:C,2,FALSE)</f>
        <v>Chartwell Retirement Residence</v>
      </c>
      <c r="D2142" t="str">
        <f>VLOOKUP(A2142,'ALL - prices'!B:I,8,FALSE)</f>
        <v>Health Care</v>
      </c>
      <c r="E2142">
        <v>2020</v>
      </c>
      <c r="F2142" t="s">
        <v>679</v>
      </c>
      <c r="G2142" t="str">
        <f t="shared" si="157"/>
        <v>2020-Q1</v>
      </c>
      <c r="H2142" s="4">
        <f>INDEX('ALL - prices'!$J$3:$DY$219,MATCH('COMBINED DATA'!A2142,'ALL - prices'!$B$3:$B$219,0),MATCH('COMBINED DATA'!G2142,'ALL - prices'!$J$1:$DY$1,0))</f>
        <v>6.6303000000000001</v>
      </c>
      <c r="I2142" s="14">
        <f t="shared" si="156"/>
        <v>0.96206790820606591</v>
      </c>
      <c r="J2142" s="15">
        <f>INDEX(MarketCap2!$E$2:$AR$224,MATCH(A2142,MarketCap2!$B$2:$B$224,0),MATCH(G2142,MarketCap2!$E$1:$AR$1,0))</f>
        <v>1883770240</v>
      </c>
      <c r="K2142">
        <f t="shared" si="158"/>
        <v>21.356541052372805</v>
      </c>
      <c r="L2142">
        <f>INDEX('PB2'!$D$2:$AQ$224,MATCH(A2142,'PB2'!$B$2:$B$224,0),MATCH(G2142,'PB2'!$D$1:$AQ$1,0))</f>
        <v>2.3188619613647501</v>
      </c>
      <c r="M2142" s="16">
        <f t="shared" si="159"/>
        <v>0.43124602355004216</v>
      </c>
      <c r="N2142" s="6">
        <f>INDEX('ROA2'!$D$2:$AQ$224,MATCH(A2142,'ROA2'!$B$2:$B$224,0),MATCH(G2142,'ROA2'!$D$1:$AQ$1,0))</f>
        <v>3.1321000307797997E-2</v>
      </c>
      <c r="O2142" s="6">
        <v>3494.394112</v>
      </c>
      <c r="P2142" s="28">
        <v>2.6337287783731001E-2</v>
      </c>
    </row>
    <row r="2143" spans="1:16" x14ac:dyDescent="0.3">
      <c r="A2143" t="s">
        <v>504</v>
      </c>
      <c r="B2143" t="e">
        <f>VLOOKUP(A2143,Sheet3!L:L,1,FALSE)</f>
        <v>#N/A</v>
      </c>
      <c r="C2143" t="str">
        <f>VLOOKUP(A2143,'ALL - prices'!B:C,2,FALSE)</f>
        <v>Chartwell Retirement Residence</v>
      </c>
      <c r="D2143" t="str">
        <f>VLOOKUP(A2143,'ALL - prices'!B:I,8,FALSE)</f>
        <v>Health Care</v>
      </c>
      <c r="E2143">
        <v>2020</v>
      </c>
      <c r="F2143" t="s">
        <v>680</v>
      </c>
      <c r="G2143" t="str">
        <f t="shared" si="157"/>
        <v>2020-Q2</v>
      </c>
      <c r="H2143" s="4">
        <f>INDEX('ALL - prices'!$J$3:$DY$219,MATCH('COMBINED DATA'!A2143,'ALL - prices'!$B$3:$B$219,0),MATCH('COMBINED DATA'!G2143,'ALL - prices'!$J$1:$DY$1,0))</f>
        <v>7.0639000000000003</v>
      </c>
      <c r="I2143" s="14">
        <f t="shared" si="156"/>
        <v>1.177236195501999</v>
      </c>
      <c r="J2143" s="15">
        <f>INDEX(MarketCap2!$E$2:$AR$224,MATCH(A2143,MarketCap2!$B$2:$B$224,0),MATCH(G2143,MarketCap2!$E$1:$AR$1,0))</f>
        <v>1972170624</v>
      </c>
      <c r="K2143">
        <f t="shared" si="158"/>
        <v>21.402400612710501</v>
      </c>
      <c r="L2143">
        <f>INDEX('PB2'!$D$2:$AQ$224,MATCH(A2143,'PB2'!$B$2:$B$224,0),MATCH(G2143,'PB2'!$D$1:$AQ$1,0))</f>
        <v>2.5316219329834002</v>
      </c>
      <c r="M2143" s="16">
        <f t="shared" si="159"/>
        <v>0.39500368794069735</v>
      </c>
      <c r="N2143" s="6">
        <f>INDEX('ROA2'!$D$2:$AQ$224,MATCH(A2143,'ROA2'!$B$2:$B$224,0),MATCH(G2143,'ROA2'!$D$1:$AQ$1,0))</f>
        <v>-7.0638999342917994E-2</v>
      </c>
      <c r="O2143" s="6">
        <v>3629.2290560000001</v>
      </c>
      <c r="P2143" s="28">
        <v>3.8586072342832574E-2</v>
      </c>
    </row>
    <row r="2144" spans="1:16" x14ac:dyDescent="0.3">
      <c r="A2144" t="s">
        <v>504</v>
      </c>
      <c r="B2144" t="e">
        <f>VLOOKUP(A2144,Sheet3!L:L,1,FALSE)</f>
        <v>#N/A</v>
      </c>
      <c r="C2144" t="str">
        <f>VLOOKUP(A2144,'ALL - prices'!B:C,2,FALSE)</f>
        <v>Chartwell Retirement Residence</v>
      </c>
      <c r="D2144" t="str">
        <f>VLOOKUP(A2144,'ALL - prices'!B:I,8,FALSE)</f>
        <v>Health Care</v>
      </c>
      <c r="E2144">
        <v>2020</v>
      </c>
      <c r="F2144" t="s">
        <v>681</v>
      </c>
      <c r="G2144" t="str">
        <f t="shared" si="157"/>
        <v>2020-Q3</v>
      </c>
      <c r="H2144" s="4">
        <f>INDEX('ALL - prices'!$J$3:$DY$219,MATCH('COMBINED DATA'!A2144,'ALL - prices'!$B$3:$B$219,0),MATCH('COMBINED DATA'!G2144,'ALL - prices'!$J$1:$DY$1,0))</f>
        <v>7.7291999999999996</v>
      </c>
      <c r="I2144" s="14">
        <f t="shared" si="156"/>
        <v>0.79355396581875026</v>
      </c>
      <c r="J2144" s="15">
        <f>INDEX(MarketCap2!$E$2:$AR$224,MATCH(A2144,MarketCap2!$B$2:$B$224,0),MATCH(G2144,MarketCap2!$E$1:$AR$1,0))</f>
        <v>2125819008</v>
      </c>
      <c r="K2144">
        <f t="shared" si="158"/>
        <v>21.477422980598718</v>
      </c>
      <c r="L2144">
        <f>INDEX('PB2'!$D$2:$AQ$224,MATCH(A2144,'PB2'!$B$2:$B$224,0),MATCH(G2144,'PB2'!$D$1:$AQ$1,0))</f>
        <v>2.8718359470367401</v>
      </c>
      <c r="M2144" s="16">
        <f t="shared" si="159"/>
        <v>0.34820930528146454</v>
      </c>
      <c r="N2144" s="6">
        <f>INDEX('ROA2'!$D$2:$AQ$224,MATCH(A2144,'ROA2'!$B$2:$B$224,0),MATCH(G2144,'ROA2'!$D$1:$AQ$1,0))</f>
        <v>-8.1294000148772999E-2</v>
      </c>
      <c r="O2144" s="6">
        <v>3550.840064</v>
      </c>
      <c r="P2144" s="28">
        <v>-2.1599350933886093E-2</v>
      </c>
    </row>
    <row r="2145" spans="1:16" x14ac:dyDescent="0.3">
      <c r="A2145" t="s">
        <v>504</v>
      </c>
      <c r="B2145" t="e">
        <f>VLOOKUP(A2145,Sheet3!L:L,1,FALSE)</f>
        <v>#N/A</v>
      </c>
      <c r="C2145" t="str">
        <f>VLOOKUP(A2145,'ALL - prices'!B:C,2,FALSE)</f>
        <v>Chartwell Retirement Residence</v>
      </c>
      <c r="D2145" t="str">
        <f>VLOOKUP(A2145,'ALL - prices'!B:I,8,FALSE)</f>
        <v>Health Care</v>
      </c>
      <c r="E2145">
        <v>2020</v>
      </c>
      <c r="F2145" t="s">
        <v>682</v>
      </c>
      <c r="G2145" t="str">
        <f t="shared" si="157"/>
        <v>2020-Q4</v>
      </c>
      <c r="H2145" s="4">
        <f>INDEX('ALL - prices'!$J$3:$DY$219,MATCH('COMBINED DATA'!A2145,'ALL - prices'!$B$3:$B$219,0),MATCH('COMBINED DATA'!G2145,'ALL - prices'!$J$1:$DY$1,0))</f>
        <v>8.6859000000000002</v>
      </c>
      <c r="I2145" s="14">
        <f t="shared" si="156"/>
        <v>0.55791944684395656</v>
      </c>
      <c r="J2145" s="15">
        <f>INDEX(MarketCap2!$E$2:$AR$224,MATCH(A2145,MarketCap2!$B$2:$B$224,0),MATCH(G2145,MarketCap2!$E$1:$AR$1,0))</f>
        <v>2355238912</v>
      </c>
      <c r="K2145">
        <f t="shared" si="158"/>
        <v>21.57990800810148</v>
      </c>
      <c r="L2145">
        <f>INDEX('PB2'!$D$2:$AQ$224,MATCH(A2145,'PB2'!$B$2:$B$224,0),MATCH(G2145,'PB2'!$D$1:$AQ$1,0))</f>
        <v>3.26378202438354</v>
      </c>
      <c r="M2145" s="16">
        <f t="shared" si="159"/>
        <v>0.30639301047957668</v>
      </c>
      <c r="N2145" s="6">
        <f>INDEX('ROA2'!$D$2:$AQ$224,MATCH(A2145,'ROA2'!$B$2:$B$224,0),MATCH(G2145,'ROA2'!$D$1:$AQ$1,0))</f>
        <v>-0.25341999530792197</v>
      </c>
      <c r="O2145" s="6">
        <v>3530.81088</v>
      </c>
      <c r="P2145" s="28">
        <v>-5.6406888620709186E-3</v>
      </c>
    </row>
    <row r="2146" spans="1:16" x14ac:dyDescent="0.3">
      <c r="A2146" t="s">
        <v>504</v>
      </c>
      <c r="B2146" t="e">
        <f>VLOOKUP(A2146,Sheet3!L:L,1,FALSE)</f>
        <v>#N/A</v>
      </c>
      <c r="C2146" t="str">
        <f>VLOOKUP(A2146,'ALL - prices'!B:C,2,FALSE)</f>
        <v>Chartwell Retirement Residence</v>
      </c>
      <c r="D2146" t="str">
        <f>VLOOKUP(A2146,'ALL - prices'!B:I,8,FALSE)</f>
        <v>Health Care</v>
      </c>
      <c r="E2146">
        <v>2021</v>
      </c>
      <c r="F2146" t="s">
        <v>679</v>
      </c>
      <c r="G2146" t="str">
        <f t="shared" si="157"/>
        <v>2021-Q1</v>
      </c>
      <c r="H2146" s="4">
        <f>INDEX('ALL - prices'!$J$3:$DY$219,MATCH('COMBINED DATA'!A2146,'ALL - prices'!$B$3:$B$219,0),MATCH('COMBINED DATA'!G2146,'ALL - prices'!$J$1:$DY$1,0))</f>
        <v>9.2154000000000007</v>
      </c>
      <c r="I2146" s="14">
        <f t="shared" si="156"/>
        <v>0.43225775778656284</v>
      </c>
      <c r="J2146" s="15">
        <f>INDEX(MarketCap2!$E$2:$AR$224,MATCH(A2146,MarketCap2!$B$2:$B$224,0),MATCH(G2146,MarketCap2!$E$1:$AR$1,0))</f>
        <v>2464687104</v>
      </c>
      <c r="K2146">
        <f t="shared" si="158"/>
        <v>21.625330700887115</v>
      </c>
      <c r="L2146">
        <f>INDEX('PB2'!$D$2:$AQ$224,MATCH(A2146,'PB2'!$B$2:$B$224,0),MATCH(G2146,'PB2'!$D$1:$AQ$1,0))</f>
        <v>3.59985303878784</v>
      </c>
      <c r="M2146" s="16">
        <f t="shared" si="159"/>
        <v>0.27778911784041188</v>
      </c>
      <c r="N2146" s="6">
        <f>INDEX('ROA2'!$D$2:$AQ$224,MATCH(A2146,'ROA2'!$B$2:$B$224,0),MATCH(G2146,'ROA2'!$D$1:$AQ$1,0))</f>
        <v>0.42610600590705899</v>
      </c>
      <c r="O2146" s="6">
        <v>3489.3079039999998</v>
      </c>
      <c r="P2146" s="28">
        <v>-1.1754516854779891E-2</v>
      </c>
    </row>
    <row r="2147" spans="1:16" x14ac:dyDescent="0.3">
      <c r="A2147" t="s">
        <v>504</v>
      </c>
      <c r="B2147" t="e">
        <f>VLOOKUP(A2147,Sheet3!L:L,1,FALSE)</f>
        <v>#N/A</v>
      </c>
      <c r="C2147" t="str">
        <f>VLOOKUP(A2147,'ALL - prices'!B:C,2,FALSE)</f>
        <v>Chartwell Retirement Residence</v>
      </c>
      <c r="D2147" t="str">
        <f>VLOOKUP(A2147,'ALL - prices'!B:I,8,FALSE)</f>
        <v>Health Care</v>
      </c>
      <c r="E2147">
        <v>2021</v>
      </c>
      <c r="F2147" t="s">
        <v>680</v>
      </c>
      <c r="G2147" t="str">
        <f t="shared" si="157"/>
        <v>2021-Q2</v>
      </c>
      <c r="H2147" s="4">
        <f>INDEX('ALL - prices'!$J$3:$DY$219,MATCH('COMBINED DATA'!A2147,'ALL - prices'!$B$3:$B$219,0),MATCH('COMBINED DATA'!G2147,'ALL - prices'!$J$1:$DY$1,0))</f>
        <v>10.5511</v>
      </c>
      <c r="I2147" s="14">
        <f t="shared" si="156"/>
        <v>0.38003811650938363</v>
      </c>
      <c r="J2147" s="15">
        <f>INDEX(MarketCap2!$E$2:$AR$224,MATCH(A2147,MarketCap2!$B$2:$B$224,0),MATCH(G2147,MarketCap2!$E$1:$AR$1,0))</f>
        <v>2788822016</v>
      </c>
      <c r="K2147">
        <f t="shared" si="158"/>
        <v>21.748885127133754</v>
      </c>
      <c r="L2147">
        <f>INDEX('PB2'!$D$2:$AQ$224,MATCH(A2147,'PB2'!$B$2:$B$224,0),MATCH(G2147,'PB2'!$D$1:$AQ$1,0))</f>
        <v>4.2925901412963903</v>
      </c>
      <c r="M2147" s="16">
        <f t="shared" si="159"/>
        <v>0.23295958083200402</v>
      </c>
      <c r="N2147" s="6">
        <f>INDEX('ROA2'!$D$2:$AQ$224,MATCH(A2147,'ROA2'!$B$2:$B$224,0),MATCH(G2147,'ROA2'!$D$1:$AQ$1,0))</f>
        <v>-4.0725998580456002E-2</v>
      </c>
      <c r="O2147" s="6">
        <v>3481.762048</v>
      </c>
      <c r="P2147" s="28">
        <v>-2.1625652443424295E-3</v>
      </c>
    </row>
    <row r="2148" spans="1:16" x14ac:dyDescent="0.3">
      <c r="A2148" t="s">
        <v>504</v>
      </c>
      <c r="B2148" t="e">
        <f>VLOOKUP(A2148,Sheet3!L:L,1,FALSE)</f>
        <v>#N/A</v>
      </c>
      <c r="C2148" t="str">
        <f>VLOOKUP(A2148,'ALL - prices'!B:C,2,FALSE)</f>
        <v>Chartwell Retirement Residence</v>
      </c>
      <c r="D2148" t="str">
        <f>VLOOKUP(A2148,'ALL - prices'!B:I,8,FALSE)</f>
        <v>Health Care</v>
      </c>
      <c r="E2148">
        <v>2021</v>
      </c>
      <c r="F2148" t="s">
        <v>681</v>
      </c>
      <c r="G2148" t="str">
        <f t="shared" si="157"/>
        <v>2021-Q3</v>
      </c>
      <c r="H2148" s="4">
        <f>INDEX('ALL - prices'!$J$3:$DY$219,MATCH('COMBINED DATA'!A2148,'ALL - prices'!$B$3:$B$219,0),MATCH('COMBINED DATA'!G2148,'ALL - prices'!$J$1:$DY$1,0))</f>
        <v>9.7189999999999994</v>
      </c>
      <c r="I2148" s="14">
        <f t="shared" si="156"/>
        <v>0.99998479113434491</v>
      </c>
      <c r="J2148" s="15">
        <f>INDEX(MarketCap2!$E$2:$AR$224,MATCH(A2148,MarketCap2!$B$2:$B$224,0),MATCH(G2148,MarketCap2!$E$1:$AR$1,0))</f>
        <v>2798332160</v>
      </c>
      <c r="K2148">
        <f t="shared" si="158"/>
        <v>21.752289419510518</v>
      </c>
      <c r="L2148">
        <f>INDEX('PB2'!$D$2:$AQ$224,MATCH(A2148,'PB2'!$B$2:$B$224,0),MATCH(G2148,'PB2'!$D$1:$AQ$1,0))</f>
        <v>3.3341820240020801</v>
      </c>
      <c r="M2148" s="16">
        <f t="shared" si="159"/>
        <v>0.29992363728231058</v>
      </c>
      <c r="N2148" s="6">
        <f>INDEX('ROA2'!$D$2:$AQ$224,MATCH(A2148,'ROA2'!$B$2:$B$224,0),MATCH(G2148,'ROA2'!$D$1:$AQ$1,0))</f>
        <v>-0.117485001683235</v>
      </c>
      <c r="O2148" s="6">
        <v>3430.4750079999999</v>
      </c>
      <c r="P2148" s="28">
        <v>-1.4730196748930776E-2</v>
      </c>
    </row>
    <row r="2149" spans="1:16" x14ac:dyDescent="0.3">
      <c r="A2149" t="s">
        <v>504</v>
      </c>
      <c r="B2149" t="e">
        <f>VLOOKUP(A2149,Sheet3!L:L,1,FALSE)</f>
        <v>#N/A</v>
      </c>
      <c r="C2149" t="str">
        <f>VLOOKUP(A2149,'ALL - prices'!B:C,2,FALSE)</f>
        <v>Chartwell Retirement Residence</v>
      </c>
      <c r="D2149" t="str">
        <f>VLOOKUP(A2149,'ALL - prices'!B:I,8,FALSE)</f>
        <v>Health Care</v>
      </c>
      <c r="E2149">
        <v>2021</v>
      </c>
      <c r="F2149" t="s">
        <v>682</v>
      </c>
      <c r="G2149" t="str">
        <f t="shared" si="157"/>
        <v>2021-Q4</v>
      </c>
      <c r="H2149" s="4">
        <f>INDEX('ALL - prices'!$J$3:$DY$219,MATCH('COMBINED DATA'!A2149,'ALL - prices'!$B$3:$B$219,0),MATCH('COMBINED DATA'!G2149,'ALL - prices'!$J$1:$DY$1,0))</f>
        <v>9.6503999999999994</v>
      </c>
      <c r="I2149" s="14">
        <f t="shared" si="156"/>
        <v>1.3406429088935965</v>
      </c>
      <c r="J2149" s="15">
        <f>INDEX(MarketCap2!$E$2:$AR$224,MATCH(A2149,MarketCap2!$B$2:$B$224,0),MATCH(G2149,MarketCap2!$E$1:$AR$1,0))</f>
        <v>2742643968</v>
      </c>
      <c r="K2149">
        <f t="shared" si="158"/>
        <v>21.732188243904478</v>
      </c>
      <c r="L2149">
        <f>INDEX('PB2'!$D$2:$AQ$224,MATCH(A2149,'PB2'!$B$2:$B$224,0),MATCH(G2149,'PB2'!$D$1:$AQ$1,0))</f>
        <v>3.3083910942077601</v>
      </c>
      <c r="M2149" s="16">
        <f t="shared" si="159"/>
        <v>0.30226172526905071</v>
      </c>
      <c r="N2149" s="6">
        <f>INDEX('ROA2'!$D$2:$AQ$224,MATCH(A2149,'ROA2'!$B$2:$B$224,0),MATCH(G2149,'ROA2'!$D$1:$AQ$1,0))</f>
        <v>0.102796003222466</v>
      </c>
      <c r="O2149" s="6">
        <v>3438.326016</v>
      </c>
      <c r="P2149" s="28">
        <v>2.2886066744958757E-3</v>
      </c>
    </row>
    <row r="2150" spans="1:16" x14ac:dyDescent="0.3">
      <c r="A2150" t="s">
        <v>504</v>
      </c>
      <c r="B2150" t="e">
        <f>VLOOKUP(A2150,Sheet3!L:L,1,FALSE)</f>
        <v>#N/A</v>
      </c>
      <c r="C2150" t="str">
        <f>VLOOKUP(A2150,'ALL - prices'!B:C,2,FALSE)</f>
        <v>Chartwell Retirement Residence</v>
      </c>
      <c r="D2150" t="str">
        <f>VLOOKUP(A2150,'ALL - prices'!B:I,8,FALSE)</f>
        <v>Health Care</v>
      </c>
      <c r="E2150">
        <v>2022</v>
      </c>
      <c r="F2150" t="s">
        <v>679</v>
      </c>
      <c r="G2150" t="str">
        <f t="shared" si="157"/>
        <v>2022-Q1</v>
      </c>
      <c r="H2150" s="4">
        <f>INDEX('ALL - prices'!$J$3:$DY$219,MATCH('COMBINED DATA'!A2150,'ALL - prices'!$B$3:$B$219,0),MATCH('COMBINED DATA'!G2150,'ALL - prices'!$J$1:$DY$1,0))</f>
        <v>10.250999999999999</v>
      </c>
      <c r="I2150" s="14">
        <f t="shared" si="156"/>
        <v>0.91181065422963048</v>
      </c>
      <c r="J2150" s="15">
        <f>INDEX(MarketCap2!$E$2:$AR$224,MATCH(A2150,MarketCap2!$B$2:$B$224,0),MATCH(G2150,MarketCap2!$E$1:$AR$1,0))</f>
        <v>2877223936</v>
      </c>
      <c r="K2150">
        <f t="shared" si="158"/>
        <v>21.780091755122093</v>
      </c>
      <c r="L2150">
        <f>INDEX('PB2'!$D$2:$AQ$224,MATCH(A2150,'PB2'!$B$2:$B$224,0),MATCH(G2150,'PB2'!$D$1:$AQ$1,0))</f>
        <v>3.61301493644714</v>
      </c>
      <c r="M2150" s="16">
        <f t="shared" si="159"/>
        <v>0.27677715636109451</v>
      </c>
      <c r="N2150" s="6">
        <f>INDEX('ROA2'!$D$2:$AQ$224,MATCH(A2150,'ROA2'!$B$2:$B$224,0),MATCH(G2150,'ROA2'!$D$1:$AQ$1,0))</f>
        <v>0.29340198636054998</v>
      </c>
      <c r="O2150" s="6">
        <v>3417.2531199999999</v>
      </c>
      <c r="P2150" s="28">
        <v>-6.1288242888949268E-3</v>
      </c>
    </row>
    <row r="2151" spans="1:16" x14ac:dyDescent="0.3">
      <c r="A2151" t="s">
        <v>504</v>
      </c>
      <c r="B2151" t="e">
        <f>VLOOKUP(A2151,Sheet3!L:L,1,FALSE)</f>
        <v>#N/A</v>
      </c>
      <c r="C2151" t="str">
        <f>VLOOKUP(A2151,'ALL - prices'!B:C,2,FALSE)</f>
        <v>Chartwell Retirement Residence</v>
      </c>
      <c r="D2151" t="str">
        <f>VLOOKUP(A2151,'ALL - prices'!B:I,8,FALSE)</f>
        <v>Health Care</v>
      </c>
      <c r="E2151">
        <v>2022</v>
      </c>
      <c r="F2151" t="s">
        <v>680</v>
      </c>
      <c r="G2151" t="str">
        <f t="shared" si="157"/>
        <v>2022-Q2</v>
      </c>
      <c r="H2151" s="4">
        <f>INDEX('ALL - prices'!$J$3:$DY$219,MATCH('COMBINED DATA'!A2151,'ALL - prices'!$B$3:$B$219,0),MATCH('COMBINED DATA'!G2151,'ALL - prices'!$J$1:$DY$1,0))</f>
        <v>9.3353999999999999</v>
      </c>
      <c r="I2151" s="14">
        <f t="shared" si="156"/>
        <v>0.51172439522331403</v>
      </c>
      <c r="J2151" s="15">
        <f>INDEX(MarketCap2!$E$2:$AR$224,MATCH(A2151,MarketCap2!$B$2:$B$224,0),MATCH(G2151,MarketCap2!$E$1:$AR$1,0))</f>
        <v>2587181056</v>
      </c>
      <c r="K2151">
        <f t="shared" si="158"/>
        <v>21.673834724558702</v>
      </c>
      <c r="L2151">
        <f>INDEX('PB2'!$D$2:$AQ$224,MATCH(A2151,'PB2'!$B$2:$B$224,0),MATCH(G2151,'PB2'!$D$1:$AQ$1,0))</f>
        <v>3.3640289306640598</v>
      </c>
      <c r="M2151" s="16">
        <f t="shared" si="159"/>
        <v>0.29726260404145805</v>
      </c>
      <c r="N2151" s="6">
        <f>INDEX('ROA2'!$D$2:$AQ$224,MATCH(A2151,'ROA2'!$B$2:$B$224,0),MATCH(G2151,'ROA2'!$D$1:$AQ$1,0))</f>
        <v>0.33785799145698497</v>
      </c>
      <c r="O2151" s="6">
        <v>3473.2290560000001</v>
      </c>
      <c r="P2151" s="28">
        <v>1.6380389170586308E-2</v>
      </c>
    </row>
    <row r="2152" spans="1:16" x14ac:dyDescent="0.3">
      <c r="A2152" t="s">
        <v>504</v>
      </c>
      <c r="B2152" t="e">
        <f>VLOOKUP(A2152,Sheet3!L:L,1,FALSE)</f>
        <v>#N/A</v>
      </c>
      <c r="C2152" t="str">
        <f>VLOOKUP(A2152,'ALL - prices'!B:C,2,FALSE)</f>
        <v>Chartwell Retirement Residence</v>
      </c>
      <c r="D2152" t="str">
        <f>VLOOKUP(A2152,'ALL - prices'!B:I,8,FALSE)</f>
        <v>Health Care</v>
      </c>
      <c r="E2152">
        <v>2022</v>
      </c>
      <c r="F2152" t="s">
        <v>681</v>
      </c>
      <c r="G2152" t="str">
        <f t="shared" si="157"/>
        <v>2022-Q3</v>
      </c>
      <c r="H2152" s="4">
        <f>INDEX('ALL - prices'!$J$3:$DY$219,MATCH('COMBINED DATA'!A2152,'ALL - prices'!$B$3:$B$219,0),MATCH('COMBINED DATA'!G2152,'ALL - prices'!$J$1:$DY$1,0))</f>
        <v>7.8955000000000002</v>
      </c>
      <c r="I2152" s="14">
        <f t="shared" si="156"/>
        <v>0.93577190418748257</v>
      </c>
      <c r="J2152" s="15">
        <f>INDEX(MarketCap2!$E$2:$AR$224,MATCH(A2152,MarketCap2!$B$2:$B$224,0),MATCH(G2152,MarketCap2!$E$1:$AR$1,0))</f>
        <v>2155597568</v>
      </c>
      <c r="K2152">
        <f t="shared" si="158"/>
        <v>21.491333815798818</v>
      </c>
      <c r="L2152">
        <f>INDEX('PB2'!$D$2:$AQ$224,MATCH(A2152,'PB2'!$B$2:$B$224,0),MATCH(G2152,'PB2'!$D$1:$AQ$1,0))</f>
        <v>2.8966760635375999</v>
      </c>
      <c r="M2152" s="16">
        <f t="shared" si="159"/>
        <v>0.34522327594295726</v>
      </c>
      <c r="N2152" s="6">
        <f>INDEX('ROA2'!$D$2:$AQ$224,MATCH(A2152,'ROA2'!$B$2:$B$224,0),MATCH(G2152,'ROA2'!$D$1:$AQ$1,0))</f>
        <v>0.49836200475692699</v>
      </c>
      <c r="O2152" s="6">
        <v>3568.057088</v>
      </c>
      <c r="P2152" s="28">
        <v>2.7302556344847038E-2</v>
      </c>
    </row>
    <row r="2153" spans="1:16" x14ac:dyDescent="0.3">
      <c r="A2153" t="s">
        <v>504</v>
      </c>
      <c r="B2153" t="e">
        <f>VLOOKUP(A2153,Sheet3!L:L,1,FALSE)</f>
        <v>#N/A</v>
      </c>
      <c r="C2153" t="str">
        <f>VLOOKUP(A2153,'ALL - prices'!B:C,2,FALSE)</f>
        <v>Chartwell Retirement Residence</v>
      </c>
      <c r="D2153" t="str">
        <f>VLOOKUP(A2153,'ALL - prices'!B:I,8,FALSE)</f>
        <v>Health Care</v>
      </c>
      <c r="E2153">
        <v>2022</v>
      </c>
      <c r="F2153" t="s">
        <v>682</v>
      </c>
      <c r="G2153" t="str">
        <f t="shared" si="157"/>
        <v>2022-Q4</v>
      </c>
      <c r="H2153" s="4">
        <f>INDEX('ALL - prices'!$J$3:$DY$219,MATCH('COMBINED DATA'!A2153,'ALL - prices'!$B$3:$B$219,0),MATCH('COMBINED DATA'!G2153,'ALL - prices'!$J$1:$DY$1,0))</f>
        <v>7.3087999999999997</v>
      </c>
      <c r="I2153" s="14">
        <f t="shared" si="156"/>
        <v>1.3912333389238829</v>
      </c>
      <c r="J2153" s="15">
        <f>INDEX(MarketCap2!$E$2:$AR$224,MATCH(A2153,MarketCap2!$B$2:$B$224,0),MATCH(G2153,MarketCap2!$E$1:$AR$1,0))</f>
        <v>1958368512</v>
      </c>
      <c r="K2153">
        <f t="shared" si="158"/>
        <v>21.395377571721649</v>
      </c>
      <c r="L2153">
        <f>INDEX('PB2'!$D$2:$AQ$224,MATCH(A2153,'PB2'!$B$2:$B$224,0),MATCH(G2153,'PB2'!$D$1:$AQ$1,0))</f>
        <v>2.5737938880920401</v>
      </c>
      <c r="M2153" s="16">
        <f t="shared" si="159"/>
        <v>0.38853149998786518</v>
      </c>
      <c r="N2153" s="6">
        <f>INDEX('ROA2'!$D$2:$AQ$224,MATCH(A2153,'ROA2'!$B$2:$B$224,0),MATCH(G2153,'ROA2'!$D$1:$AQ$1,0))</f>
        <v>0.59507000446319602</v>
      </c>
      <c r="O2153" s="6">
        <v>3552.453888</v>
      </c>
      <c r="P2153" s="28">
        <v>-4.373024202016359E-3</v>
      </c>
    </row>
    <row r="2154" spans="1:16" x14ac:dyDescent="0.3">
      <c r="A2154" t="s">
        <v>504</v>
      </c>
      <c r="B2154" t="e">
        <f>VLOOKUP(A2154,Sheet3!L:L,1,FALSE)</f>
        <v>#N/A</v>
      </c>
      <c r="C2154" t="str">
        <f>VLOOKUP(A2154,'ALL - prices'!B:C,2,FALSE)</f>
        <v>Chartwell Retirement Residence</v>
      </c>
      <c r="D2154" t="str">
        <f>VLOOKUP(A2154,'ALL - prices'!B:I,8,FALSE)</f>
        <v>Health Care</v>
      </c>
      <c r="E2154">
        <v>2023</v>
      </c>
      <c r="F2154" t="s">
        <v>679</v>
      </c>
      <c r="G2154" t="str">
        <f t="shared" si="157"/>
        <v>2023-Q1</v>
      </c>
      <c r="H2154" s="4">
        <f>INDEX('ALL - prices'!$J$3:$DY$219,MATCH('COMBINED DATA'!A2154,'ALL - prices'!$B$3:$B$219,0),MATCH('COMBINED DATA'!G2154,'ALL - prices'!$J$1:$DY$1,0))</f>
        <v>7.5274000000000001</v>
      </c>
      <c r="I2154" s="14">
        <f t="shared" si="156"/>
        <v>1.384850685092059</v>
      </c>
      <c r="J2154" s="15">
        <f>INDEX(MarketCap2!$E$2:$AR$224,MATCH(A2154,MarketCap2!$B$2:$B$224,0),MATCH(G2154,MarketCap2!$E$1:$AR$1,0))</f>
        <v>1983892224</v>
      </c>
      <c r="K2154">
        <f t="shared" si="158"/>
        <v>21.408326521752922</v>
      </c>
      <c r="L2154">
        <f>INDEX('PB2'!$D$2:$AQ$224,MATCH(A2154,'PB2'!$B$2:$B$224,0),MATCH(G2154,'PB2'!$D$1:$AQ$1,0))</f>
        <v>2.7475531101226802</v>
      </c>
      <c r="M2154" s="16">
        <f t="shared" si="159"/>
        <v>0.36396020747178542</v>
      </c>
      <c r="N2154" s="6">
        <f>INDEX('ROA2'!$D$2:$AQ$224,MATCH(A2154,'ROA2'!$B$2:$B$224,0),MATCH(G2154,'ROA2'!$D$1:$AQ$1,0))</f>
        <v>1.4299620389938399</v>
      </c>
      <c r="O2154" s="6">
        <v>3510.3418879999999</v>
      </c>
      <c r="P2154" s="28">
        <v>-1.1854341063300546E-2</v>
      </c>
    </row>
    <row r="2155" spans="1:16" x14ac:dyDescent="0.3">
      <c r="A2155" t="s">
        <v>504</v>
      </c>
      <c r="B2155" t="e">
        <f>VLOOKUP(A2155,Sheet3!L:L,1,FALSE)</f>
        <v>#N/A</v>
      </c>
      <c r="C2155" t="str">
        <f>VLOOKUP(A2155,'ALL - prices'!B:C,2,FALSE)</f>
        <v>Chartwell Retirement Residence</v>
      </c>
      <c r="D2155" t="str">
        <f>VLOOKUP(A2155,'ALL - prices'!B:I,8,FALSE)</f>
        <v>Health Care</v>
      </c>
      <c r="E2155">
        <v>2023</v>
      </c>
      <c r="F2155" t="s">
        <v>680</v>
      </c>
      <c r="G2155" t="str">
        <f t="shared" si="157"/>
        <v>2023-Q2</v>
      </c>
      <c r="H2155" s="4">
        <f>INDEX('ALL - prices'!$J$3:$DY$219,MATCH('COMBINED DATA'!A2155,'ALL - prices'!$B$3:$B$219,0),MATCH('COMBINED DATA'!G2155,'ALL - prices'!$J$1:$DY$1,0))</f>
        <v>8.4788999999999994</v>
      </c>
      <c r="I2155" s="14">
        <f t="shared" si="156"/>
        <v>1.2077391799004726</v>
      </c>
      <c r="J2155" s="15">
        <f>INDEX(MarketCap2!$E$2:$AR$224,MATCH(A2155,MarketCap2!$B$2:$B$224,0),MATCH(G2155,MarketCap2!$E$1:$AR$1,0))</f>
        <v>2197363712</v>
      </c>
      <c r="K2155">
        <f t="shared" si="158"/>
        <v>21.510524166032624</v>
      </c>
      <c r="L2155">
        <f>INDEX('PB2'!$D$2:$AQ$224,MATCH(A2155,'PB2'!$B$2:$B$224,0),MATCH(G2155,'PB2'!$D$1:$AQ$1,0))</f>
        <v>3.2078061103820801</v>
      </c>
      <c r="M2155" s="16">
        <f t="shared" si="159"/>
        <v>0.31173953960730205</v>
      </c>
      <c r="N2155" s="6">
        <f>INDEX('ROA2'!$D$2:$AQ$224,MATCH(A2155,'ROA2'!$B$2:$B$224,0),MATCH(G2155,'ROA2'!$D$1:$AQ$1,0))</f>
        <v>1.2530759572982799</v>
      </c>
      <c r="O2155" s="6">
        <v>3484.6899199999998</v>
      </c>
      <c r="P2155" s="28">
        <v>-7.3075412077925001E-3</v>
      </c>
    </row>
    <row r="2156" spans="1:16" x14ac:dyDescent="0.3">
      <c r="A2156" t="s">
        <v>504</v>
      </c>
      <c r="B2156" t="e">
        <f>VLOOKUP(A2156,Sheet3!L:L,1,FALSE)</f>
        <v>#N/A</v>
      </c>
      <c r="C2156" t="str">
        <f>VLOOKUP(A2156,'ALL - prices'!B:C,2,FALSE)</f>
        <v>Chartwell Retirement Residence</v>
      </c>
      <c r="D2156" t="str">
        <f>VLOOKUP(A2156,'ALL - prices'!B:I,8,FALSE)</f>
        <v>Health Care</v>
      </c>
      <c r="E2156">
        <v>2023</v>
      </c>
      <c r="F2156" t="s">
        <v>681</v>
      </c>
      <c r="G2156" t="str">
        <f t="shared" si="157"/>
        <v>2023-Q3</v>
      </c>
      <c r="H2156" s="4">
        <f>INDEX('ALL - prices'!$J$3:$DY$219,MATCH('COMBINED DATA'!A2156,'ALL - prices'!$B$3:$B$219,0),MATCH('COMBINED DATA'!G2156,'ALL - prices'!$J$1:$DY$1,0))</f>
        <v>9.3435000000000006</v>
      </c>
      <c r="I2156" s="14">
        <f t="shared" si="156"/>
        <v>1.7791352524939241</v>
      </c>
      <c r="J2156" s="15">
        <f>INDEX(MarketCap2!$E$2:$AR$224,MATCH(A2156,MarketCap2!$B$2:$B$224,0),MATCH(G2156,MarketCap2!$E$1:$AR$1,0))</f>
        <v>2385311488</v>
      </c>
      <c r="K2156">
        <f t="shared" si="158"/>
        <v>21.592595555693904</v>
      </c>
      <c r="L2156">
        <f>INDEX('PB2'!$D$2:$AQ$224,MATCH(A2156,'PB2'!$B$2:$B$224,0),MATCH(G2156,'PB2'!$D$1:$AQ$1,0))</f>
        <v>2.94360303878784</v>
      </c>
      <c r="M2156" s="16">
        <f t="shared" si="159"/>
        <v>0.3397197199564635</v>
      </c>
      <c r="N2156" s="6">
        <f>INDEX('ROA2'!$D$2:$AQ$224,MATCH(A2156,'ROA2'!$B$2:$B$224,0),MATCH(G2156,'ROA2'!$D$1:$AQ$1,0))</f>
        <v>0.99348497390747104</v>
      </c>
      <c r="O2156" s="6">
        <v>3484.0901119999999</v>
      </c>
      <c r="P2156" s="28">
        <v>-1.721266493633784E-4</v>
      </c>
    </row>
    <row r="2157" spans="1:16" x14ac:dyDescent="0.3">
      <c r="A2157" t="s">
        <v>504</v>
      </c>
      <c r="B2157" t="e">
        <f>VLOOKUP(A2157,Sheet3!L:L,1,FALSE)</f>
        <v>#N/A</v>
      </c>
      <c r="C2157" t="str">
        <f>VLOOKUP(A2157,'ALL - prices'!B:C,2,FALSE)</f>
        <v>Chartwell Retirement Residence</v>
      </c>
      <c r="D2157" t="str">
        <f>VLOOKUP(A2157,'ALL - prices'!B:I,8,FALSE)</f>
        <v>Health Care</v>
      </c>
      <c r="E2157">
        <v>2023</v>
      </c>
      <c r="F2157" t="s">
        <v>682</v>
      </c>
      <c r="G2157" t="str">
        <f t="shared" si="157"/>
        <v>2023-Q4</v>
      </c>
      <c r="H2157" s="4">
        <f>INDEX('ALL - prices'!$J$3:$DY$219,MATCH('COMBINED DATA'!A2157,'ALL - prices'!$B$3:$B$219,0),MATCH('COMBINED DATA'!G2157,'ALL - prices'!$J$1:$DY$1,0))</f>
        <v>10.804</v>
      </c>
      <c r="I2157" s="14">
        <f t="shared" si="156"/>
        <v>1.6818390021540655</v>
      </c>
      <c r="J2157" s="15">
        <f>INDEX(MarketCap2!$E$2:$AR$224,MATCH(A2157,MarketCap2!$B$2:$B$224,0),MATCH(G2157,MarketCap2!$E$1:$AR$1,0))</f>
        <v>2719440640</v>
      </c>
      <c r="K2157">
        <f t="shared" si="158"/>
        <v>21.723692049047237</v>
      </c>
      <c r="L2157">
        <f>INDEX('PB2'!$D$2:$AQ$224,MATCH(A2157,'PB2'!$B$2:$B$224,0),MATCH(G2157,'PB2'!$D$1:$AQ$1,0))</f>
        <v>3.53672194480896</v>
      </c>
      <c r="M2157" s="16">
        <f t="shared" si="159"/>
        <v>0.28274770129095239</v>
      </c>
      <c r="N2157" s="6">
        <f>INDEX('ROA2'!$D$2:$AQ$224,MATCH(A2157,'ROA2'!$B$2:$B$224,0),MATCH(G2157,'ROA2'!$D$1:$AQ$1,0))</f>
        <v>5.54602098464966</v>
      </c>
      <c r="O2157" s="6">
        <v>3259.9621120000002</v>
      </c>
      <c r="P2157" s="28">
        <v>-6.4328990581515616E-2</v>
      </c>
    </row>
    <row r="2158" spans="1:16" x14ac:dyDescent="0.3">
      <c r="A2158" t="s">
        <v>504</v>
      </c>
      <c r="B2158" t="e">
        <f>VLOOKUP(A2158,Sheet3!L:L,1,FALSE)</f>
        <v>#N/A</v>
      </c>
      <c r="C2158" t="str">
        <f>VLOOKUP(A2158,'ALL - prices'!B:C,2,FALSE)</f>
        <v>Chartwell Retirement Residence</v>
      </c>
      <c r="D2158" t="str">
        <f>VLOOKUP(A2158,'ALL - prices'!B:I,8,FALSE)</f>
        <v>Health Care</v>
      </c>
      <c r="E2158" s="18">
        <v>2024</v>
      </c>
      <c r="F2158" t="s">
        <v>679</v>
      </c>
      <c r="G2158" t="str">
        <f t="shared" si="157"/>
        <v>2024-Q1</v>
      </c>
      <c r="H2158" s="4">
        <f>INDEX('ALL - prices'!$J$3:$DY$219,MATCH('COMBINED DATA'!A2158,'ALL - prices'!$B$3:$B$219,0),MATCH('COMBINED DATA'!G2158,'ALL - prices'!$J$1:$DY$1,0))</f>
        <v>11.539199999999999</v>
      </c>
      <c r="I2158" s="14" t="s">
        <v>769</v>
      </c>
      <c r="J2158" s="15">
        <f>INDEX(MarketCap2!$E$2:$AR$224,MATCH(A2158,MarketCap2!$B$2:$B$224,0),MATCH(G2158,MarketCap2!$E$1:$AR$1,0))</f>
        <v>2867942400</v>
      </c>
      <c r="K2158">
        <f t="shared" si="158"/>
        <v>21.776860675800098</v>
      </c>
      <c r="L2158">
        <f>INDEX('PB2'!$D$2:$AQ$224,MATCH(A2158,'PB2'!$B$2:$B$224,0),MATCH(G2158,'PB2'!$D$1:$AQ$1,0))</f>
        <v>3.8817069530487101</v>
      </c>
      <c r="M2158" s="16">
        <f t="shared" si="159"/>
        <v>0.25761862296549604</v>
      </c>
      <c r="N2158" s="6">
        <f>INDEX('ROA2'!$D$2:$AQ$224,MATCH(A2158,'ROA2'!$B$2:$B$224,0),MATCH(G2158,'ROA2'!$D$1:$AQ$1,0))</f>
        <v>3.8038270473480198</v>
      </c>
      <c r="O2158" s="6">
        <v>3234.0759039999998</v>
      </c>
      <c r="P2158" s="28">
        <v>-7.9406468881072535E-3</v>
      </c>
    </row>
    <row r="2159" spans="1:16" x14ac:dyDescent="0.3">
      <c r="A2159" t="s">
        <v>504</v>
      </c>
      <c r="B2159" t="e">
        <f>VLOOKUP(A2159,Sheet3!L:L,1,FALSE)</f>
        <v>#N/A</v>
      </c>
      <c r="C2159" t="str">
        <f>VLOOKUP(A2159,'ALL - prices'!B:C,2,FALSE)</f>
        <v>Chartwell Retirement Residence</v>
      </c>
      <c r="D2159" t="str">
        <f>VLOOKUP(A2159,'ALL - prices'!B:I,8,FALSE)</f>
        <v>Health Care</v>
      </c>
      <c r="E2159" s="18">
        <v>2024</v>
      </c>
      <c r="F2159" t="s">
        <v>680</v>
      </c>
      <c r="G2159" t="str">
        <f t="shared" si="157"/>
        <v>2024-Q2</v>
      </c>
      <c r="H2159" s="4">
        <f>INDEX('ALL - prices'!$J$3:$DY$219,MATCH('COMBINED DATA'!A2159,'ALL - prices'!$B$3:$B$219,0),MATCH('COMBINED DATA'!G2159,'ALL - prices'!$J$1:$DY$1,0))</f>
        <v>12.144500000000001</v>
      </c>
      <c r="I2159" s="14" t="s">
        <v>769</v>
      </c>
      <c r="J2159" s="15">
        <f>INDEX(MarketCap2!$E$2:$AR$224,MATCH(A2159,MarketCap2!$B$2:$B$224,0),MATCH(G2159,MarketCap2!$E$1:$AR$1,0))</f>
        <v>3483450880</v>
      </c>
      <c r="K2159">
        <f t="shared" si="158"/>
        <v>21.971289271574303</v>
      </c>
      <c r="L2159">
        <f>INDEX('PB2'!$D$2:$AQ$224,MATCH(A2159,'PB2'!$B$2:$B$224,0),MATCH(G2159,'PB2'!$D$1:$AQ$1,0))</f>
        <v>3.2201619148254399</v>
      </c>
      <c r="M2159" s="16">
        <f t="shared" si="159"/>
        <v>0.31054339081400151</v>
      </c>
      <c r="N2159" s="6">
        <f>INDEX('ROA2'!$D$2:$AQ$224,MATCH(A2159,'ROA2'!$B$2:$B$224,0),MATCH(G2159,'ROA2'!$D$1:$AQ$1,0))</f>
        <v>4.0447211265564</v>
      </c>
      <c r="O2159" s="6">
        <v>3218.1209600000002</v>
      </c>
      <c r="P2159" s="28">
        <v>-4.9333857564276933E-3</v>
      </c>
    </row>
    <row r="2160" spans="1:16" x14ac:dyDescent="0.3">
      <c r="A2160" t="s">
        <v>504</v>
      </c>
      <c r="B2160" t="e">
        <f>VLOOKUP(A2160,Sheet3!L:L,1,FALSE)</f>
        <v>#N/A</v>
      </c>
      <c r="C2160" t="str">
        <f>VLOOKUP(A2160,'ALL - prices'!B:C,2,FALSE)</f>
        <v>Chartwell Retirement Residence</v>
      </c>
      <c r="D2160" t="str">
        <f>VLOOKUP(A2160,'ALL - prices'!B:I,8,FALSE)</f>
        <v>Health Care</v>
      </c>
      <c r="E2160" s="18">
        <v>2024</v>
      </c>
      <c r="F2160" t="s">
        <v>681</v>
      </c>
      <c r="G2160" t="str">
        <f t="shared" si="157"/>
        <v>2024-Q3</v>
      </c>
      <c r="H2160" s="4">
        <f>INDEX('ALL - prices'!$J$3:$DY$219,MATCH('COMBINED DATA'!A2160,'ALL - prices'!$B$3:$B$219,0),MATCH('COMBINED DATA'!G2160,'ALL - prices'!$J$1:$DY$1,0))</f>
        <v>14.8811</v>
      </c>
      <c r="I2160" s="14" t="s">
        <v>769</v>
      </c>
      <c r="J2160" s="15">
        <f>INDEX(MarketCap2!$E$2:$AR$224,MATCH(A2160,MarketCap2!$B$2:$B$224,0),MATCH(G2160,MarketCap2!$E$1:$AR$1,0))</f>
        <v>4238998272</v>
      </c>
      <c r="K2160">
        <f t="shared" si="158"/>
        <v>22.167592821673516</v>
      </c>
      <c r="L2160">
        <f>INDEX('PB2'!$D$2:$AQ$224,MATCH(A2160,'PB2'!$B$2:$B$224,0),MATCH(G2160,'PB2'!$D$1:$AQ$1,0))</f>
        <v>3.9364159107208301</v>
      </c>
      <c r="M2160" s="16">
        <f t="shared" si="159"/>
        <v>0.25403819684716233</v>
      </c>
      <c r="N2160" s="6">
        <f>INDEX('ROA2'!$D$2:$AQ$224,MATCH(A2160,'ROA2'!$B$2:$B$224,0),MATCH(G2160,'ROA2'!$D$1:$AQ$1,0))</f>
        <v>4.0239667892456001</v>
      </c>
      <c r="O2160" s="6">
        <v>3484.8540159999998</v>
      </c>
      <c r="P2160" s="28">
        <v>8.2884720405288798E-2</v>
      </c>
    </row>
    <row r="2161" spans="1:16" x14ac:dyDescent="0.3">
      <c r="A2161" t="s">
        <v>504</v>
      </c>
      <c r="B2161" t="e">
        <f>VLOOKUP(A2161,Sheet3!L:L,1,FALSE)</f>
        <v>#N/A</v>
      </c>
      <c r="C2161" t="str">
        <f>VLOOKUP(A2161,'ALL - prices'!B:C,2,FALSE)</f>
        <v>Chartwell Retirement Residence</v>
      </c>
      <c r="D2161" t="str">
        <f>VLOOKUP(A2161,'ALL - prices'!B:I,8,FALSE)</f>
        <v>Health Care</v>
      </c>
      <c r="E2161" s="18">
        <v>2024</v>
      </c>
      <c r="F2161" t="s">
        <v>682</v>
      </c>
      <c r="G2161" t="str">
        <f t="shared" si="157"/>
        <v>2024-Q4</v>
      </c>
      <c r="H2161" s="4">
        <f>INDEX('ALL - prices'!$J$3:$DY$219,MATCH('COMBINED DATA'!A2161,'ALL - prices'!$B$3:$B$219,0),MATCH('COMBINED DATA'!G2161,'ALL - prices'!$J$1:$DY$1,0))</f>
        <v>14.5459</v>
      </c>
      <c r="I2161" s="14" t="s">
        <v>769</v>
      </c>
      <c r="J2161" s="15">
        <f>INDEX(MarketCap2!$E$2:$AR$224,MATCH(A2161,MarketCap2!$B$2:$B$224,0),MATCH(G2161,MarketCap2!$E$1:$AR$1,0))</f>
        <v>4102958592</v>
      </c>
      <c r="K2161">
        <f t="shared" si="158"/>
        <v>22.134974158227823</v>
      </c>
      <c r="L2161">
        <f>INDEX('PB2'!$D$2:$AQ$224,MATCH(A2161,'PB2'!$B$2:$B$224,0),MATCH(G2161,'PB2'!$D$1:$AQ$1,0))</f>
        <v>3.81008679212845</v>
      </c>
      <c r="M2161" s="16">
        <f t="shared" si="159"/>
        <v>0.26246121271199818</v>
      </c>
      <c r="N2161" s="6">
        <f>INDEX('ROA2'!$D$2:$AQ$224,MATCH(A2161,'ROA2'!$B$2:$B$224,0),MATCH(G2161,'ROA2'!$D$1:$AQ$1,0))</f>
        <v>0.16274900734424599</v>
      </c>
      <c r="O2161" s="6">
        <v>3739.7539839999999</v>
      </c>
      <c r="P2161" s="28">
        <v>7.314509211280551E-2</v>
      </c>
    </row>
    <row r="2162" spans="1:16" x14ac:dyDescent="0.3">
      <c r="A2162" t="s">
        <v>505</v>
      </c>
      <c r="B2162" t="e">
        <f>VLOOKUP(A2162,Sheet3!L:L,1,FALSE)</f>
        <v>#N/A</v>
      </c>
      <c r="C2162" t="str">
        <f>VLOOKUP(A2162,'ALL - prices'!B:C,2,FALSE)</f>
        <v>Constellation Software Inc/Can</v>
      </c>
      <c r="D2162" t="str">
        <f>VLOOKUP(A2162,'ALL - prices'!B:I,8,FALSE)</f>
        <v>Information Technology</v>
      </c>
      <c r="E2162">
        <v>2015</v>
      </c>
      <c r="F2162" t="s">
        <v>679</v>
      </c>
      <c r="G2162" t="str">
        <f t="shared" si="157"/>
        <v>2015-Q1</v>
      </c>
      <c r="H2162" s="4">
        <f>INDEX('ALL - prices'!$J$3:$DY$219,MATCH('COMBINED DATA'!A2162,'ALL - prices'!$B$3:$B$219,0),MATCH('COMBINED DATA'!G2162,'ALL - prices'!$J$1:$DY$1,0))</f>
        <v>406.85399999999998</v>
      </c>
      <c r="I2162" s="14">
        <f t="shared" ref="I2162:I2197" si="160">STDEV(H2163:H2166)</f>
        <v>33.707941995668222</v>
      </c>
      <c r="J2162" s="15">
        <f>INDEX(MarketCap2!$E$2:$AR$224,MATCH(A2162,MarketCap2!$B$2:$B$224,0),MATCH(G2162,MarketCap2!$E$1:$AR$1,0))</f>
        <v>9276804096</v>
      </c>
      <c r="K2162">
        <f t="shared" si="158"/>
        <v>22.950782938223075</v>
      </c>
      <c r="L2162">
        <f>INDEX('PB2'!$D$2:$AQ$224,MATCH(A2162,'PB2'!$B$2:$B$224,0),MATCH(G2162,'PB2'!$D$1:$AQ$1,0))</f>
        <v>28.2000827789307</v>
      </c>
      <c r="M2162" s="16">
        <f t="shared" si="159"/>
        <v>3.5460888815090151E-2</v>
      </c>
      <c r="N2162" s="6">
        <f>INDEX('ROA2'!$D$2:$AQ$224,MATCH(A2162,'ROA2'!$B$2:$B$224,0),MATCH(G2162,'ROA2'!$D$1:$AQ$1,0))</f>
        <v>6.9406890869140598</v>
      </c>
      <c r="O2162" s="6">
        <v>1433.124992</v>
      </c>
      <c r="P2162" s="28">
        <v>-2.2834785581140426E-3</v>
      </c>
    </row>
    <row r="2163" spans="1:16" x14ac:dyDescent="0.3">
      <c r="A2163" t="s">
        <v>505</v>
      </c>
      <c r="B2163" t="e">
        <f>VLOOKUP(A2163,Sheet3!L:L,1,FALSE)</f>
        <v>#N/A</v>
      </c>
      <c r="C2163" t="str">
        <f>VLOOKUP(A2163,'ALL - prices'!B:C,2,FALSE)</f>
        <v>Constellation Software Inc/Can</v>
      </c>
      <c r="D2163" t="str">
        <f>VLOOKUP(A2163,'ALL - prices'!B:I,8,FALSE)</f>
        <v>Information Technology</v>
      </c>
      <c r="E2163">
        <v>2015</v>
      </c>
      <c r="F2163" t="s">
        <v>680</v>
      </c>
      <c r="G2163" t="str">
        <f t="shared" si="157"/>
        <v>2015-Q2</v>
      </c>
      <c r="H2163" s="4">
        <f>INDEX('ALL - prices'!$J$3:$DY$219,MATCH('COMBINED DATA'!A2163,'ALL - prices'!$B$3:$B$219,0),MATCH('COMBINED DATA'!G2163,'ALL - prices'!$J$1:$DY$1,0))</f>
        <v>461.93700000000001</v>
      </c>
      <c r="I2163" s="14">
        <f t="shared" si="160"/>
        <v>30.101679144747614</v>
      </c>
      <c r="J2163" s="15">
        <f>INDEX(MarketCap2!$E$2:$AR$224,MATCH(A2163,MarketCap2!$B$2:$B$224,0),MATCH(G2163,MarketCap2!$E$1:$AR$1,0))</f>
        <v>10508032000</v>
      </c>
      <c r="K2163">
        <f t="shared" si="158"/>
        <v>23.075405754063887</v>
      </c>
      <c r="L2163">
        <f>INDEX('PB2'!$D$2:$AQ$224,MATCH(A2163,'PB2'!$B$2:$B$224,0),MATCH(G2163,'PB2'!$D$1:$AQ$1,0))</f>
        <v>30.929641723632798</v>
      </c>
      <c r="M2163" s="16">
        <f t="shared" si="159"/>
        <v>3.2331444668365412E-2</v>
      </c>
      <c r="N2163" s="6">
        <f>INDEX('ROA2'!$D$2:$AQ$224,MATCH(A2163,'ROA2'!$B$2:$B$224,0),MATCH(G2163,'ROA2'!$D$1:$AQ$1,0))</f>
        <v>8.2618856430053693</v>
      </c>
      <c r="O2163" s="6">
        <v>1486.881024</v>
      </c>
      <c r="P2163" s="28">
        <v>3.7509660566996797E-2</v>
      </c>
    </row>
    <row r="2164" spans="1:16" x14ac:dyDescent="0.3">
      <c r="A2164" t="s">
        <v>505</v>
      </c>
      <c r="B2164" t="e">
        <f>VLOOKUP(A2164,Sheet3!L:L,1,FALSE)</f>
        <v>#N/A</v>
      </c>
      <c r="C2164" t="str">
        <f>VLOOKUP(A2164,'ALL - prices'!B:C,2,FALSE)</f>
        <v>Constellation Software Inc/Can</v>
      </c>
      <c r="D2164" t="str">
        <f>VLOOKUP(A2164,'ALL - prices'!B:I,8,FALSE)</f>
        <v>Information Technology</v>
      </c>
      <c r="E2164">
        <v>2015</v>
      </c>
      <c r="F2164" t="s">
        <v>681</v>
      </c>
      <c r="G2164" t="str">
        <f t="shared" si="157"/>
        <v>2015-Q3</v>
      </c>
      <c r="H2164" s="4">
        <f>INDEX('ALL - prices'!$J$3:$DY$219,MATCH('COMBINED DATA'!A2164,'ALL - prices'!$B$3:$B$219,0),MATCH('COMBINED DATA'!G2164,'ALL - prices'!$J$1:$DY$1,0))</f>
        <v>522.31100000000004</v>
      </c>
      <c r="I2164" s="14">
        <f t="shared" si="160"/>
        <v>39.495700081359075</v>
      </c>
      <c r="J2164" s="15">
        <f>INDEX(MarketCap2!$E$2:$AR$224,MATCH(A2164,MarketCap2!$B$2:$B$224,0),MATCH(G2164,MarketCap2!$E$1:$AR$1,0))</f>
        <v>11853481984</v>
      </c>
      <c r="K2164">
        <f t="shared" si="158"/>
        <v>23.195887499677767</v>
      </c>
      <c r="L2164">
        <f>INDEX('PB2'!$D$2:$AQ$224,MATCH(A2164,'PB2'!$B$2:$B$224,0),MATCH(G2164,'PB2'!$D$1:$AQ$1,0))</f>
        <v>30.0684928894043</v>
      </c>
      <c r="M2164" s="16">
        <f t="shared" si="159"/>
        <v>3.3257403478056773E-2</v>
      </c>
      <c r="N2164" s="6">
        <f>INDEX('ROA2'!$D$2:$AQ$224,MATCH(A2164,'ROA2'!$B$2:$B$224,0),MATCH(G2164,'ROA2'!$D$1:$AQ$1,0))</f>
        <v>8.8101549148559606</v>
      </c>
      <c r="O2164" s="6">
        <v>1576.4860160000001</v>
      </c>
      <c r="P2164" s="28">
        <v>6.0263726924798013E-2</v>
      </c>
    </row>
    <row r="2165" spans="1:16" x14ac:dyDescent="0.3">
      <c r="A2165" t="s">
        <v>505</v>
      </c>
      <c r="B2165" t="e">
        <f>VLOOKUP(A2165,Sheet3!L:L,1,FALSE)</f>
        <v>#N/A</v>
      </c>
      <c r="C2165" t="str">
        <f>VLOOKUP(A2165,'ALL - prices'!B:C,2,FALSE)</f>
        <v>Constellation Software Inc/Can</v>
      </c>
      <c r="D2165" t="str">
        <f>VLOOKUP(A2165,'ALL - prices'!B:I,8,FALSE)</f>
        <v>Information Technology</v>
      </c>
      <c r="E2165">
        <v>2015</v>
      </c>
      <c r="F2165" t="s">
        <v>682</v>
      </c>
      <c r="G2165" t="str">
        <f t="shared" si="157"/>
        <v>2015-Q4</v>
      </c>
      <c r="H2165" s="4">
        <f>INDEX('ALL - prices'!$J$3:$DY$219,MATCH('COMBINED DATA'!A2165,'ALL - prices'!$B$3:$B$219,0),MATCH('COMBINED DATA'!G2165,'ALL - prices'!$J$1:$DY$1,0))</f>
        <v>539.95699999999999</v>
      </c>
      <c r="I2165" s="14">
        <f t="shared" si="160"/>
        <v>49.629657030012488</v>
      </c>
      <c r="J2165" s="15">
        <f>INDEX(MarketCap2!$E$2:$AR$224,MATCH(A2165,MarketCap2!$B$2:$B$224,0),MATCH(G2165,MarketCap2!$E$1:$AR$1,0))</f>
        <v>12224969728</v>
      </c>
      <c r="K2165">
        <f t="shared" si="158"/>
        <v>23.226746396067064</v>
      </c>
      <c r="L2165">
        <f>INDEX('PB2'!$D$2:$AQ$224,MATCH(A2165,'PB2'!$B$2:$B$224,0),MATCH(G2165,'PB2'!$D$1:$AQ$1,0))</f>
        <v>26.2117023468018</v>
      </c>
      <c r="M2165" s="16">
        <f t="shared" si="159"/>
        <v>3.815089866233027E-2</v>
      </c>
      <c r="N2165" s="6">
        <f>INDEX('ROA2'!$D$2:$AQ$224,MATCH(A2165,'ROA2'!$B$2:$B$224,0),MATCH(G2165,'ROA2'!$D$1:$AQ$1,0))</f>
        <v>9.8327903747558594</v>
      </c>
      <c r="O2165" s="6">
        <v>1627.038976</v>
      </c>
      <c r="P2165" s="28">
        <v>3.2066862304473483E-2</v>
      </c>
    </row>
    <row r="2166" spans="1:16" x14ac:dyDescent="0.3">
      <c r="A2166" t="s">
        <v>505</v>
      </c>
      <c r="B2166" t="e">
        <f>VLOOKUP(A2166,Sheet3!L:L,1,FALSE)</f>
        <v>#N/A</v>
      </c>
      <c r="C2166" t="str">
        <f>VLOOKUP(A2166,'ALL - prices'!B:C,2,FALSE)</f>
        <v>Constellation Software Inc/Can</v>
      </c>
      <c r="D2166" t="str">
        <f>VLOOKUP(A2166,'ALL - prices'!B:I,8,FALSE)</f>
        <v>Information Technology</v>
      </c>
      <c r="E2166">
        <v>2016</v>
      </c>
      <c r="F2166" t="s">
        <v>679</v>
      </c>
      <c r="G2166" t="str">
        <f t="shared" si="157"/>
        <v>2016-Q1</v>
      </c>
      <c r="H2166" s="4">
        <f>INDEX('ALL - prices'!$J$3:$DY$219,MATCH('COMBINED DATA'!A2166,'ALL - prices'!$B$3:$B$219,0),MATCH('COMBINED DATA'!G2166,'ALL - prices'!$J$1:$DY$1,0))</f>
        <v>499.06200000000001</v>
      </c>
      <c r="I2166" s="14">
        <f t="shared" si="160"/>
        <v>62.489241735411255</v>
      </c>
      <c r="J2166" s="15">
        <f>INDEX(MarketCap2!$E$2:$AR$224,MATCH(A2166,MarketCap2!$B$2:$B$224,0),MATCH(G2166,MarketCap2!$E$1:$AR$1,0))</f>
        <v>11269443584</v>
      </c>
      <c r="K2166">
        <f t="shared" si="158"/>
        <v>23.145360792350715</v>
      </c>
      <c r="L2166">
        <f>INDEX('PB2'!$D$2:$AQ$224,MATCH(A2166,'PB2'!$B$2:$B$224,0),MATCH(G2166,'PB2'!$D$1:$AQ$1,0))</f>
        <v>25.66357421875</v>
      </c>
      <c r="M2166" s="16">
        <f t="shared" si="159"/>
        <v>3.8965733746836886E-2</v>
      </c>
      <c r="N2166" s="6">
        <f>INDEX('ROA2'!$D$2:$AQ$224,MATCH(A2166,'ROA2'!$B$2:$B$224,0),MATCH(G2166,'ROA2'!$D$1:$AQ$1,0))</f>
        <v>11.5379123687744</v>
      </c>
      <c r="O2166" s="6">
        <v>1639.320064</v>
      </c>
      <c r="P2166" s="28">
        <v>7.5481215761606648E-3</v>
      </c>
    </row>
    <row r="2167" spans="1:16" x14ac:dyDescent="0.3">
      <c r="A2167" t="s">
        <v>505</v>
      </c>
      <c r="B2167" t="e">
        <f>VLOOKUP(A2167,Sheet3!L:L,1,FALSE)</f>
        <v>#N/A</v>
      </c>
      <c r="C2167" t="str">
        <f>VLOOKUP(A2167,'ALL - prices'!B:C,2,FALSE)</f>
        <v>Constellation Software Inc/Can</v>
      </c>
      <c r="D2167" t="str">
        <f>VLOOKUP(A2167,'ALL - prices'!B:I,8,FALSE)</f>
        <v>Information Technology</v>
      </c>
      <c r="E2167">
        <v>2016</v>
      </c>
      <c r="F2167" t="s">
        <v>680</v>
      </c>
      <c r="G2167" t="str">
        <f t="shared" si="157"/>
        <v>2016-Q2</v>
      </c>
      <c r="H2167" s="4">
        <f>INDEX('ALL - prices'!$J$3:$DY$219,MATCH('COMBINED DATA'!A2167,'ALL - prices'!$B$3:$B$219,0),MATCH('COMBINED DATA'!G2167,'ALL - prices'!$J$1:$DY$1,0))</f>
        <v>470.41800000000001</v>
      </c>
      <c r="I2167" s="14">
        <f t="shared" si="160"/>
        <v>39.14323398749773</v>
      </c>
      <c r="J2167" s="15">
        <f>INDEX(MarketCap2!$E$2:$AR$224,MATCH(A2167,MarketCap2!$B$2:$B$224,0),MATCH(G2167,MarketCap2!$E$1:$AR$1,0))</f>
        <v>10595977216</v>
      </c>
      <c r="K2167">
        <f t="shared" si="158"/>
        <v>23.083740258108548</v>
      </c>
      <c r="L2167">
        <f>INDEX('PB2'!$D$2:$AQ$224,MATCH(A2167,'PB2'!$B$2:$B$224,0),MATCH(G2167,'PB2'!$D$1:$AQ$1,0))</f>
        <v>21.9534511566162</v>
      </c>
      <c r="M2167" s="16">
        <f t="shared" si="159"/>
        <v>4.5550924675395559E-2</v>
      </c>
      <c r="N2167" s="6">
        <f>INDEX('ROA2'!$D$2:$AQ$224,MATCH(A2167,'ROA2'!$B$2:$B$224,0),MATCH(G2167,'ROA2'!$D$1:$AQ$1,0))</f>
        <v>10.0223484039307</v>
      </c>
      <c r="O2167" s="6">
        <v>1765.7099519999999</v>
      </c>
      <c r="P2167" s="28">
        <v>7.7098969734808259E-2</v>
      </c>
    </row>
    <row r="2168" spans="1:16" x14ac:dyDescent="0.3">
      <c r="A2168" t="s">
        <v>505</v>
      </c>
      <c r="B2168" t="e">
        <f>VLOOKUP(A2168,Sheet3!L:L,1,FALSE)</f>
        <v>#N/A</v>
      </c>
      <c r="C2168" t="str">
        <f>VLOOKUP(A2168,'ALL - prices'!B:C,2,FALSE)</f>
        <v>Constellation Software Inc/Can</v>
      </c>
      <c r="D2168" t="str">
        <f>VLOOKUP(A2168,'ALL - prices'!B:I,8,FALSE)</f>
        <v>Information Technology</v>
      </c>
      <c r="E2168">
        <v>2016</v>
      </c>
      <c r="F2168" t="s">
        <v>681</v>
      </c>
      <c r="G2168" t="str">
        <f t="shared" si="157"/>
        <v>2016-Q3</v>
      </c>
      <c r="H2168" s="4">
        <f>INDEX('ALL - prices'!$J$3:$DY$219,MATCH('COMBINED DATA'!A2168,'ALL - prices'!$B$3:$B$219,0),MATCH('COMBINED DATA'!G2168,'ALL - prices'!$J$1:$DY$1,0))</f>
        <v>557.75800000000004</v>
      </c>
      <c r="I2168" s="14">
        <f t="shared" si="160"/>
        <v>32.495394981443127</v>
      </c>
      <c r="J2168" s="15">
        <f>INDEX(MarketCap2!$E$2:$AR$224,MATCH(A2168,MarketCap2!$B$2:$B$224,0),MATCH(G2168,MarketCap2!$E$1:$AR$1,0))</f>
        <v>12533094400</v>
      </c>
      <c r="K2168">
        <f t="shared" si="158"/>
        <v>23.251638534662646</v>
      </c>
      <c r="L2168">
        <f>INDEX('PB2'!$D$2:$AQ$224,MATCH(A2168,'PB2'!$B$2:$B$224,0),MATCH(G2168,'PB2'!$D$1:$AQ$1,0))</f>
        <v>22.5830593109131</v>
      </c>
      <c r="M2168" s="16">
        <f t="shared" si="159"/>
        <v>4.428098010249467E-2</v>
      </c>
      <c r="N2168" s="6">
        <f>INDEX('ROA2'!$D$2:$AQ$224,MATCH(A2168,'ROA2'!$B$2:$B$224,0),MATCH(G2168,'ROA2'!$D$1:$AQ$1,0))</f>
        <v>11.118002891540501</v>
      </c>
      <c r="O2168" s="6">
        <v>1757.458048</v>
      </c>
      <c r="P2168" s="28">
        <v>-4.6734198845360354E-3</v>
      </c>
    </row>
    <row r="2169" spans="1:16" x14ac:dyDescent="0.3">
      <c r="A2169" t="s">
        <v>505</v>
      </c>
      <c r="B2169" t="e">
        <f>VLOOKUP(A2169,Sheet3!L:L,1,FALSE)</f>
        <v>#N/A</v>
      </c>
      <c r="C2169" t="str">
        <f>VLOOKUP(A2169,'ALL - prices'!B:C,2,FALSE)</f>
        <v>Constellation Software Inc/Can</v>
      </c>
      <c r="D2169" t="str">
        <f>VLOOKUP(A2169,'ALL - prices'!B:I,8,FALSE)</f>
        <v>Information Technology</v>
      </c>
      <c r="E2169">
        <v>2016</v>
      </c>
      <c r="F2169" t="s">
        <v>682</v>
      </c>
      <c r="G2169" t="str">
        <f t="shared" si="157"/>
        <v>2016-Q4</v>
      </c>
      <c r="H2169" s="4">
        <f>INDEX('ALL - prices'!$J$3:$DY$219,MATCH('COMBINED DATA'!A2169,'ALL - prices'!$B$3:$B$219,0),MATCH('COMBINED DATA'!G2169,'ALL - prices'!$J$1:$DY$1,0))</f>
        <v>576.65300000000002</v>
      </c>
      <c r="I2169" s="14">
        <f t="shared" si="160"/>
        <v>46.238676822006951</v>
      </c>
      <c r="J2169" s="15">
        <f>INDEX(MarketCap2!$E$2:$AR$224,MATCH(A2169,MarketCap2!$B$2:$B$224,0),MATCH(G2169,MarketCap2!$E$1:$AR$1,0))</f>
        <v>12929376256</v>
      </c>
      <c r="K2169">
        <f t="shared" si="158"/>
        <v>23.282767788504717</v>
      </c>
      <c r="L2169">
        <f>INDEX('PB2'!$D$2:$AQ$224,MATCH(A2169,'PB2'!$B$2:$B$224,0),MATCH(G2169,'PB2'!$D$1:$AQ$1,0))</f>
        <v>21.011430740356399</v>
      </c>
      <c r="M2169" s="16">
        <f t="shared" si="159"/>
        <v>4.7593141674037082E-2</v>
      </c>
      <c r="N2169" s="6">
        <f>INDEX('ROA2'!$D$2:$AQ$224,MATCH(A2169,'ROA2'!$B$2:$B$224,0),MATCH(G2169,'ROA2'!$D$1:$AQ$1,0))</f>
        <v>11.935622215271</v>
      </c>
      <c r="O2169" s="6">
        <v>1842.977024</v>
      </c>
      <c r="P2169" s="28">
        <v>4.8660607345547328E-2</v>
      </c>
    </row>
    <row r="2170" spans="1:16" x14ac:dyDescent="0.3">
      <c r="A2170" t="s">
        <v>505</v>
      </c>
      <c r="B2170" t="e">
        <f>VLOOKUP(A2170,Sheet3!L:L,1,FALSE)</f>
        <v>#N/A</v>
      </c>
      <c r="C2170" t="str">
        <f>VLOOKUP(A2170,'ALL - prices'!B:C,2,FALSE)</f>
        <v>Constellation Software Inc/Can</v>
      </c>
      <c r="D2170" t="str">
        <f>VLOOKUP(A2170,'ALL - prices'!B:I,8,FALSE)</f>
        <v>Information Technology</v>
      </c>
      <c r="E2170">
        <v>2017</v>
      </c>
      <c r="F2170" t="s">
        <v>679</v>
      </c>
      <c r="G2170" t="str">
        <f t="shared" si="157"/>
        <v>2017-Q1</v>
      </c>
      <c r="H2170" s="4">
        <f>INDEX('ALL - prices'!$J$3:$DY$219,MATCH('COMBINED DATA'!A2170,'ALL - prices'!$B$3:$B$219,0),MATCH('COMBINED DATA'!G2170,'ALL - prices'!$J$1:$DY$1,0))</f>
        <v>618.93499999999995</v>
      </c>
      <c r="I2170" s="14">
        <f t="shared" si="160"/>
        <v>89.129453341286975</v>
      </c>
      <c r="J2170" s="15">
        <f>INDEX(MarketCap2!$E$2:$AR$224,MATCH(A2170,MarketCap2!$B$2:$B$224,0),MATCH(G2170,MarketCap2!$E$1:$AR$1,0))</f>
        <v>13848665088</v>
      </c>
      <c r="K2170">
        <f t="shared" si="158"/>
        <v>23.35145468139666</v>
      </c>
      <c r="L2170">
        <f>INDEX('PB2'!$D$2:$AQ$224,MATCH(A2170,'PB2'!$B$2:$B$224,0),MATCH(G2170,'PB2'!$D$1:$AQ$1,0))</f>
        <v>21.716020584106399</v>
      </c>
      <c r="M2170" s="16">
        <f t="shared" si="159"/>
        <v>4.6048952483121318E-2</v>
      </c>
      <c r="N2170" s="6">
        <f>INDEX('ROA2'!$D$2:$AQ$224,MATCH(A2170,'ROA2'!$B$2:$B$224,0),MATCH(G2170,'ROA2'!$D$1:$AQ$1,0))</f>
        <v>11.739815711975099</v>
      </c>
      <c r="O2170" s="6">
        <v>1883.460992</v>
      </c>
      <c r="P2170" s="28">
        <v>2.1966615683647286E-2</v>
      </c>
    </row>
    <row r="2171" spans="1:16" x14ac:dyDescent="0.3">
      <c r="A2171" t="s">
        <v>505</v>
      </c>
      <c r="B2171" t="e">
        <f>VLOOKUP(A2171,Sheet3!L:L,1,FALSE)</f>
        <v>#N/A</v>
      </c>
      <c r="C2171" t="str">
        <f>VLOOKUP(A2171,'ALL - prices'!B:C,2,FALSE)</f>
        <v>Constellation Software Inc/Can</v>
      </c>
      <c r="D2171" t="str">
        <f>VLOOKUP(A2171,'ALL - prices'!B:I,8,FALSE)</f>
        <v>Information Technology</v>
      </c>
      <c r="E2171">
        <v>2017</v>
      </c>
      <c r="F2171" t="s">
        <v>680</v>
      </c>
      <c r="G2171" t="str">
        <f t="shared" si="157"/>
        <v>2017-Q2</v>
      </c>
      <c r="H2171" s="4">
        <f>INDEX('ALL - prices'!$J$3:$DY$219,MATCH('COMBINED DATA'!A2171,'ALL - prices'!$B$3:$B$219,0),MATCH('COMBINED DATA'!G2171,'ALL - prices'!$J$1:$DY$1,0))</f>
        <v>643.71199999999999</v>
      </c>
      <c r="I2171" s="14">
        <f t="shared" si="160"/>
        <v>141.42759583853038</v>
      </c>
      <c r="J2171" s="15">
        <f>INDEX(MarketCap2!$E$2:$AR$224,MATCH(A2171,MarketCap2!$B$2:$B$224,0),MATCH(G2171,MarketCap2!$E$1:$AR$1,0))</f>
        <v>14375486464</v>
      </c>
      <c r="K2171">
        <f t="shared" si="158"/>
        <v>23.388790264031144</v>
      </c>
      <c r="L2171">
        <f>INDEX('PB2'!$D$2:$AQ$224,MATCH(A2171,'PB2'!$B$2:$B$224,0),MATCH(G2171,'PB2'!$D$1:$AQ$1,0))</f>
        <v>21.4960327148438</v>
      </c>
      <c r="M2171" s="16">
        <f t="shared" si="159"/>
        <v>4.6520212044032817E-2</v>
      </c>
      <c r="N2171" s="6">
        <f>INDEX('ROA2'!$D$2:$AQ$224,MATCH(A2171,'ROA2'!$B$2:$B$224,0),MATCH(G2171,'ROA2'!$D$1:$AQ$1,0))</f>
        <v>11.9335422515869</v>
      </c>
      <c r="O2171" s="6">
        <v>2064.603008</v>
      </c>
      <c r="P2171" s="28">
        <v>9.617508234542721E-2</v>
      </c>
    </row>
    <row r="2172" spans="1:16" x14ac:dyDescent="0.3">
      <c r="A2172" t="s">
        <v>505</v>
      </c>
      <c r="B2172" t="e">
        <f>VLOOKUP(A2172,Sheet3!L:L,1,FALSE)</f>
        <v>#N/A</v>
      </c>
      <c r="C2172" t="str">
        <f>VLOOKUP(A2172,'ALL - prices'!B:C,2,FALSE)</f>
        <v>Constellation Software Inc/Can</v>
      </c>
      <c r="D2172" t="str">
        <f>VLOOKUP(A2172,'ALL - prices'!B:I,8,FALSE)</f>
        <v>Information Technology</v>
      </c>
      <c r="E2172">
        <v>2017</v>
      </c>
      <c r="F2172" t="s">
        <v>681</v>
      </c>
      <c r="G2172" t="str">
        <f t="shared" si="157"/>
        <v>2017-Q3</v>
      </c>
      <c r="H2172" s="4">
        <f>INDEX('ALL - prices'!$J$3:$DY$219,MATCH('COMBINED DATA'!A2172,'ALL - prices'!$B$3:$B$219,0),MATCH('COMBINED DATA'!G2172,'ALL - prices'!$J$1:$DY$1,0))</f>
        <v>647.12599999999998</v>
      </c>
      <c r="I2172" s="14">
        <f t="shared" si="160"/>
        <v>106.37470794750411</v>
      </c>
      <c r="J2172" s="15">
        <f>INDEX(MarketCap2!$E$2:$AR$224,MATCH(A2172,MarketCap2!$B$2:$B$224,0),MATCH(G2172,MarketCap2!$E$1:$AR$1,0))</f>
        <v>14425922560</v>
      </c>
      <c r="K2172">
        <f t="shared" si="158"/>
        <v>23.392292602928084</v>
      </c>
      <c r="L2172">
        <f>INDEX('PB2'!$D$2:$AQ$224,MATCH(A2172,'PB2'!$B$2:$B$224,0),MATCH(G2172,'PB2'!$D$1:$AQ$1,0))</f>
        <v>21.054113388061499</v>
      </c>
      <c r="M2172" s="16">
        <f t="shared" si="159"/>
        <v>4.7496656903493209E-2</v>
      </c>
      <c r="N2172" s="6">
        <f>INDEX('ROA2'!$D$2:$AQ$224,MATCH(A2172,'ROA2'!$B$2:$B$224,0),MATCH(G2172,'ROA2'!$D$1:$AQ$1,0))</f>
        <v>11.6415405273438</v>
      </c>
      <c r="O2172" s="6">
        <v>2102.8729600000001</v>
      </c>
      <c r="P2172" s="28">
        <v>1.8536227958455102E-2</v>
      </c>
    </row>
    <row r="2173" spans="1:16" x14ac:dyDescent="0.3">
      <c r="A2173" t="s">
        <v>505</v>
      </c>
      <c r="B2173" t="e">
        <f>VLOOKUP(A2173,Sheet3!L:L,1,FALSE)</f>
        <v>#N/A</v>
      </c>
      <c r="C2173" t="str">
        <f>VLOOKUP(A2173,'ALL - prices'!B:C,2,FALSE)</f>
        <v>Constellation Software Inc/Can</v>
      </c>
      <c r="D2173" t="str">
        <f>VLOOKUP(A2173,'ALL - prices'!B:I,8,FALSE)</f>
        <v>Information Technology</v>
      </c>
      <c r="E2173">
        <v>2017</v>
      </c>
      <c r="F2173" t="s">
        <v>682</v>
      </c>
      <c r="G2173" t="str">
        <f t="shared" si="157"/>
        <v>2017-Q4</v>
      </c>
      <c r="H2173" s="4">
        <f>INDEX('ALL - prices'!$J$3:$DY$219,MATCH('COMBINED DATA'!A2173,'ALL - prices'!$B$3:$B$219,0),MATCH('COMBINED DATA'!G2173,'ALL - prices'!$J$1:$DY$1,0))</f>
        <v>725.59</v>
      </c>
      <c r="I2173" s="14">
        <f t="shared" si="160"/>
        <v>66.582727499955539</v>
      </c>
      <c r="J2173" s="15">
        <f>INDEX(MarketCap2!$E$2:$AR$224,MATCH(A2173,MarketCap2!$B$2:$B$224,0),MATCH(G2173,MarketCap2!$E$1:$AR$1,0))</f>
        <v>16148369408</v>
      </c>
      <c r="K2173">
        <f t="shared" si="158"/>
        <v>23.505084916068807</v>
      </c>
      <c r="L2173">
        <f>INDEX('PB2'!$D$2:$AQ$224,MATCH(A2173,'PB2'!$B$2:$B$224,0),MATCH(G2173,'PB2'!$D$1:$AQ$1,0))</f>
        <v>21.339714050293001</v>
      </c>
      <c r="M2173" s="16">
        <f t="shared" si="159"/>
        <v>4.6860984062074146E-2</v>
      </c>
      <c r="N2173" s="6">
        <f>INDEX('ROA2'!$D$2:$AQ$224,MATCH(A2173,'ROA2'!$B$2:$B$224,0),MATCH(G2173,'ROA2'!$D$1:$AQ$1,0))</f>
        <v>10.548834800720201</v>
      </c>
      <c r="O2173" s="6">
        <v>2167.0960639999998</v>
      </c>
      <c r="P2173" s="28">
        <v>3.0540648542078209E-2</v>
      </c>
    </row>
    <row r="2174" spans="1:16" x14ac:dyDescent="0.3">
      <c r="A2174" t="s">
        <v>505</v>
      </c>
      <c r="B2174" t="e">
        <f>VLOOKUP(A2174,Sheet3!L:L,1,FALSE)</f>
        <v>#N/A</v>
      </c>
      <c r="C2174" t="str">
        <f>VLOOKUP(A2174,'ALL - prices'!B:C,2,FALSE)</f>
        <v>Constellation Software Inc/Can</v>
      </c>
      <c r="D2174" t="str">
        <f>VLOOKUP(A2174,'ALL - prices'!B:I,8,FALSE)</f>
        <v>Information Technology</v>
      </c>
      <c r="E2174">
        <v>2018</v>
      </c>
      <c r="F2174" t="s">
        <v>679</v>
      </c>
      <c r="G2174" t="str">
        <f t="shared" si="157"/>
        <v>2018-Q1</v>
      </c>
      <c r="H2174" s="4">
        <f>INDEX('ALL - prices'!$J$3:$DY$219,MATCH('COMBINED DATA'!A2174,'ALL - prices'!$B$3:$B$219,0),MATCH('COMBINED DATA'!G2174,'ALL - prices'!$J$1:$DY$1,0))</f>
        <v>833.55899999999997</v>
      </c>
      <c r="I2174" s="14">
        <f t="shared" si="160"/>
        <v>105.71900501289571</v>
      </c>
      <c r="J2174" s="15">
        <f>INDEX(MarketCap2!$E$2:$AR$224,MATCH(A2174,MarketCap2!$B$2:$B$224,0),MATCH(G2174,MarketCap2!$E$1:$AR$1,0))</f>
        <v>18524575744</v>
      </c>
      <c r="K2174">
        <f t="shared" si="158"/>
        <v>23.642364106057943</v>
      </c>
      <c r="L2174">
        <f>INDEX('PB2'!$D$2:$AQ$224,MATCH(A2174,'PB2'!$B$2:$B$224,0),MATCH(G2174,'PB2'!$D$1:$AQ$1,0))</f>
        <v>22.506324768066399</v>
      </c>
      <c r="M2174" s="16">
        <f t="shared" si="159"/>
        <v>4.443195458633354E-2</v>
      </c>
      <c r="N2174" s="6">
        <f>INDEX('ROA2'!$D$2:$AQ$224,MATCH(A2174,'ROA2'!$B$2:$B$224,0),MATCH(G2174,'ROA2'!$D$1:$AQ$1,0))</f>
        <v>10.6416625976562</v>
      </c>
      <c r="O2174" s="6">
        <v>2288.218112</v>
      </c>
      <c r="P2174" s="28">
        <v>5.5891406944108678E-2</v>
      </c>
    </row>
    <row r="2175" spans="1:16" x14ac:dyDescent="0.3">
      <c r="A2175" t="s">
        <v>505</v>
      </c>
      <c r="B2175" t="e">
        <f>VLOOKUP(A2175,Sheet3!L:L,1,FALSE)</f>
        <v>#N/A</v>
      </c>
      <c r="C2175" t="str">
        <f>VLOOKUP(A2175,'ALL - prices'!B:C,2,FALSE)</f>
        <v>Constellation Software Inc/Can</v>
      </c>
      <c r="D2175" t="str">
        <f>VLOOKUP(A2175,'ALL - prices'!B:I,8,FALSE)</f>
        <v>Information Technology</v>
      </c>
      <c r="E2175">
        <v>2018</v>
      </c>
      <c r="F2175" t="s">
        <v>680</v>
      </c>
      <c r="G2175" t="str">
        <f t="shared" si="157"/>
        <v>2018-Q2</v>
      </c>
      <c r="H2175" s="4">
        <f>INDEX('ALL - prices'!$J$3:$DY$219,MATCH('COMBINED DATA'!A2175,'ALL - prices'!$B$3:$B$219,0),MATCH('COMBINED DATA'!G2175,'ALL - prices'!$J$1:$DY$1,0))</f>
        <v>973.42100000000005</v>
      </c>
      <c r="I2175" s="14">
        <f t="shared" si="160"/>
        <v>159.59801918857406</v>
      </c>
      <c r="J2175" s="15">
        <f>INDEX(MarketCap2!$E$2:$AR$224,MATCH(A2175,MarketCap2!$B$2:$B$224,0),MATCH(G2175,MarketCap2!$E$1:$AR$1,0))</f>
        <v>21605824512</v>
      </c>
      <c r="K2175">
        <f t="shared" si="158"/>
        <v>23.796228768619937</v>
      </c>
      <c r="L2175">
        <f>INDEX('PB2'!$D$2:$AQ$224,MATCH(A2175,'PB2'!$B$2:$B$224,0),MATCH(G2175,'PB2'!$D$1:$AQ$1,0))</f>
        <v>24.675367355346701</v>
      </c>
      <c r="M2175" s="16">
        <f t="shared" si="159"/>
        <v>4.0526245692683406E-2</v>
      </c>
      <c r="N2175" s="6">
        <f>INDEX('ROA2'!$D$2:$AQ$224,MATCH(A2175,'ROA2'!$B$2:$B$224,0),MATCH(G2175,'ROA2'!$D$1:$AQ$1,0))</f>
        <v>11.3094329833984</v>
      </c>
      <c r="O2175" s="6">
        <v>2605.4630400000001</v>
      </c>
      <c r="P2175" s="28">
        <v>0.13864278336767227</v>
      </c>
    </row>
    <row r="2176" spans="1:16" x14ac:dyDescent="0.3">
      <c r="A2176" t="s">
        <v>505</v>
      </c>
      <c r="B2176" t="e">
        <f>VLOOKUP(A2176,Sheet3!L:L,1,FALSE)</f>
        <v>#N/A</v>
      </c>
      <c r="C2176" t="str">
        <f>VLOOKUP(A2176,'ALL - prices'!B:C,2,FALSE)</f>
        <v>Constellation Software Inc/Can</v>
      </c>
      <c r="D2176" t="str">
        <f>VLOOKUP(A2176,'ALL - prices'!B:I,8,FALSE)</f>
        <v>Information Technology</v>
      </c>
      <c r="E2176">
        <v>2018</v>
      </c>
      <c r="F2176" t="s">
        <v>681</v>
      </c>
      <c r="G2176" t="str">
        <f t="shared" si="157"/>
        <v>2018-Q3</v>
      </c>
      <c r="H2176" s="4">
        <f>INDEX('ALL - prices'!$J$3:$DY$219,MATCH('COMBINED DATA'!A2176,'ALL - prices'!$B$3:$B$219,0),MATCH('COMBINED DATA'!G2176,'ALL - prices'!$J$1:$DY$1,0))</f>
        <v>908.13900000000001</v>
      </c>
      <c r="I2176" s="14">
        <f t="shared" si="160"/>
        <v>187.81659095422438</v>
      </c>
      <c r="J2176" s="15">
        <f>INDEX(MarketCap2!$E$2:$AR$224,MATCH(A2176,MarketCap2!$B$2:$B$224,0),MATCH(G2176,MarketCap2!$E$1:$AR$1,0))</f>
        <v>20129198080</v>
      </c>
      <c r="K2176">
        <f t="shared" si="158"/>
        <v>23.725437238745478</v>
      </c>
      <c r="L2176">
        <f>INDEX('PB2'!$D$2:$AQ$224,MATCH(A2176,'PB2'!$B$2:$B$224,0),MATCH(G2176,'PB2'!$D$1:$AQ$1,0))</f>
        <v>21.832664489746101</v>
      </c>
      <c r="M2176" s="16">
        <f t="shared" si="159"/>
        <v>4.5802929847140676E-2</v>
      </c>
      <c r="N2176" s="6">
        <f>INDEX('ROA2'!$D$2:$AQ$224,MATCH(A2176,'ROA2'!$B$2:$B$224,0),MATCH(G2176,'ROA2'!$D$1:$AQ$1,0))</f>
        <v>11.3788385391235</v>
      </c>
      <c r="O2176" s="6">
        <v>2553.5600639999998</v>
      </c>
      <c r="P2176" s="28">
        <v>-1.9920826050175061E-2</v>
      </c>
    </row>
    <row r="2177" spans="1:16" x14ac:dyDescent="0.3">
      <c r="A2177" t="s">
        <v>505</v>
      </c>
      <c r="B2177" t="e">
        <f>VLOOKUP(A2177,Sheet3!L:L,1,FALSE)</f>
        <v>#N/A</v>
      </c>
      <c r="C2177" t="str">
        <f>VLOOKUP(A2177,'ALL - prices'!B:C,2,FALSE)</f>
        <v>Constellation Software Inc/Can</v>
      </c>
      <c r="D2177" t="str">
        <f>VLOOKUP(A2177,'ALL - prices'!B:I,8,FALSE)</f>
        <v>Information Technology</v>
      </c>
      <c r="E2177">
        <v>2018</v>
      </c>
      <c r="F2177" t="s">
        <v>682</v>
      </c>
      <c r="G2177" t="str">
        <f t="shared" si="157"/>
        <v>2018-Q4</v>
      </c>
      <c r="H2177" s="4">
        <f>INDEX('ALL - prices'!$J$3:$DY$219,MATCH('COMBINED DATA'!A2177,'ALL - prices'!$B$3:$B$219,0),MATCH('COMBINED DATA'!G2177,'ALL - prices'!$J$1:$DY$1,0))</f>
        <v>836.68100000000004</v>
      </c>
      <c r="I2177" s="14">
        <f t="shared" si="160"/>
        <v>77.483822169534221</v>
      </c>
      <c r="J2177" s="15">
        <f>INDEX(MarketCap2!$E$2:$AR$224,MATCH(A2177,MarketCap2!$B$2:$B$224,0),MATCH(G2177,MarketCap2!$E$1:$AR$1,0))</f>
        <v>18518429696</v>
      </c>
      <c r="K2177">
        <f t="shared" si="158"/>
        <v>23.64203227293677</v>
      </c>
      <c r="L2177">
        <f>INDEX('PB2'!$D$2:$AQ$224,MATCH(A2177,'PB2'!$B$2:$B$224,0),MATCH(G2177,'PB2'!$D$1:$AQ$1,0))</f>
        <v>15.6957340240479</v>
      </c>
      <c r="M2177" s="16">
        <f t="shared" si="159"/>
        <v>6.371157911237986E-2</v>
      </c>
      <c r="N2177" s="6">
        <f>INDEX('ROA2'!$D$2:$AQ$224,MATCH(A2177,'ROA2'!$B$2:$B$224,0),MATCH(G2177,'ROA2'!$D$1:$AQ$1,0))</f>
        <v>11.2714338302612</v>
      </c>
      <c r="O2177" s="6">
        <v>2736.6279679999998</v>
      </c>
      <c r="P2177" s="28">
        <v>7.1691246499694633E-2</v>
      </c>
    </row>
    <row r="2178" spans="1:16" x14ac:dyDescent="0.3">
      <c r="A2178" t="s">
        <v>505</v>
      </c>
      <c r="B2178" t="e">
        <f>VLOOKUP(A2178,Sheet3!L:L,1,FALSE)</f>
        <v>#N/A</v>
      </c>
      <c r="C2178" t="str">
        <f>VLOOKUP(A2178,'ALL - prices'!B:C,2,FALSE)</f>
        <v>Constellation Software Inc/Can</v>
      </c>
      <c r="D2178" t="str">
        <f>VLOOKUP(A2178,'ALL - prices'!B:I,8,FALSE)</f>
        <v>Information Technology</v>
      </c>
      <c r="E2178">
        <v>2019</v>
      </c>
      <c r="F2178" t="s">
        <v>679</v>
      </c>
      <c r="G2178" t="str">
        <f t="shared" si="157"/>
        <v>2019-Q1</v>
      </c>
      <c r="H2178" s="4">
        <f>INDEX('ALL - prices'!$J$3:$DY$219,MATCH('COMBINED DATA'!A2178,'ALL - prices'!$B$3:$B$219,0),MATCH('COMBINED DATA'!G2178,'ALL - prices'!$J$1:$DY$1,0))</f>
        <v>1085.614</v>
      </c>
      <c r="I2178" s="14">
        <f t="shared" si="160"/>
        <v>36.312065408759153</v>
      </c>
      <c r="J2178" s="15">
        <f>INDEX(MarketCap2!$E$2:$AR$224,MATCH(A2178,MarketCap2!$B$2:$B$224,0),MATCH(G2178,MarketCap2!$E$1:$AR$1,0))</f>
        <v>23999408128</v>
      </c>
      <c r="K2178">
        <f t="shared" si="158"/>
        <v>23.901295005656927</v>
      </c>
      <c r="L2178">
        <f>INDEX('PB2'!$D$2:$AQ$224,MATCH(A2178,'PB2'!$B$2:$B$224,0),MATCH(G2178,'PB2'!$D$1:$AQ$1,0))</f>
        <v>35.623455047607401</v>
      </c>
      <c r="M2178" s="16">
        <f t="shared" si="159"/>
        <v>2.8071392813066389E-2</v>
      </c>
      <c r="N2178" s="6">
        <f>INDEX('ROA2'!$D$2:$AQ$224,MATCH(A2178,'ROA2'!$B$2:$B$224,0),MATCH(G2178,'ROA2'!$D$1:$AQ$1,0))</f>
        <v>14.550416946411101</v>
      </c>
      <c r="O2178" s="6">
        <v>2935.0000639999998</v>
      </c>
      <c r="P2178" s="28">
        <v>7.2487783622622121E-2</v>
      </c>
    </row>
    <row r="2179" spans="1:16" x14ac:dyDescent="0.3">
      <c r="A2179" t="s">
        <v>505</v>
      </c>
      <c r="B2179" t="e">
        <f>VLOOKUP(A2179,Sheet3!L:L,1,FALSE)</f>
        <v>#N/A</v>
      </c>
      <c r="C2179" t="str">
        <f>VLOOKUP(A2179,'ALL - prices'!B:C,2,FALSE)</f>
        <v>Constellation Software Inc/Can</v>
      </c>
      <c r="D2179" t="str">
        <f>VLOOKUP(A2179,'ALL - prices'!B:I,8,FALSE)</f>
        <v>Information Technology</v>
      </c>
      <c r="E2179">
        <v>2019</v>
      </c>
      <c r="F2179" t="s">
        <v>680</v>
      </c>
      <c r="G2179" t="str">
        <f t="shared" si="157"/>
        <v>2019-Q2</v>
      </c>
      <c r="H2179" s="4">
        <f>INDEX('ALL - prices'!$J$3:$DY$219,MATCH('COMBINED DATA'!A2179,'ALL - prices'!$B$3:$B$219,0),MATCH('COMBINED DATA'!G2179,'ALL - prices'!$J$1:$DY$1,0))</f>
        <v>1184.4690000000001</v>
      </c>
      <c r="I2179" s="14">
        <f t="shared" si="160"/>
        <v>121.7923066823188</v>
      </c>
      <c r="J2179" s="15">
        <f>INDEX(MarketCap2!$E$2:$AR$224,MATCH(A2179,MarketCap2!$B$2:$B$224,0),MATCH(G2179,MarketCap2!$E$1:$AR$1,0))</f>
        <v>26155644928</v>
      </c>
      <c r="K2179">
        <f t="shared" si="158"/>
        <v>23.987330871388899</v>
      </c>
      <c r="L2179">
        <f>INDEX('PB2'!$D$2:$AQ$224,MATCH(A2179,'PB2'!$B$2:$B$224,0),MATCH(G2179,'PB2'!$D$1:$AQ$1,0))</f>
        <v>35.419887542724602</v>
      </c>
      <c r="M2179" s="16">
        <f t="shared" si="159"/>
        <v>2.8232726566219838E-2</v>
      </c>
      <c r="N2179" s="6">
        <f>INDEX('ROA2'!$D$2:$AQ$224,MATCH(A2179,'ROA2'!$B$2:$B$224,0),MATCH(G2179,'ROA2'!$D$1:$AQ$1,0))</f>
        <v>12.9676504135132</v>
      </c>
      <c r="O2179" s="6">
        <v>3324</v>
      </c>
      <c r="P2179" s="28">
        <v>0.13253830579814263</v>
      </c>
    </row>
    <row r="2180" spans="1:16" x14ac:dyDescent="0.3">
      <c r="A2180" t="s">
        <v>505</v>
      </c>
      <c r="B2180" t="e">
        <f>VLOOKUP(A2180,Sheet3!L:L,1,FALSE)</f>
        <v>#N/A</v>
      </c>
      <c r="C2180" t="str">
        <f>VLOOKUP(A2180,'ALL - prices'!B:C,2,FALSE)</f>
        <v>Constellation Software Inc/Can</v>
      </c>
      <c r="D2180" t="str">
        <f>VLOOKUP(A2180,'ALL - prices'!B:I,8,FALSE)</f>
        <v>Information Technology</v>
      </c>
      <c r="E2180">
        <v>2019</v>
      </c>
      <c r="F2180" t="s">
        <v>681</v>
      </c>
      <c r="G2180" t="str">
        <f t="shared" si="157"/>
        <v>2019-Q3</v>
      </c>
      <c r="H2180" s="4">
        <f>INDEX('ALL - prices'!$J$3:$DY$219,MATCH('COMBINED DATA'!A2180,'ALL - prices'!$B$3:$B$219,0),MATCH('COMBINED DATA'!G2180,'ALL - prices'!$J$1:$DY$1,0))</f>
        <v>1271.0820000000001</v>
      </c>
      <c r="I2180" s="14">
        <f t="shared" si="160"/>
        <v>134.56144498425249</v>
      </c>
      <c r="J2180" s="15">
        <f>INDEX(MarketCap2!$E$2:$AR$224,MATCH(A2180,MarketCap2!$B$2:$B$224,0),MATCH(G2180,MarketCap2!$E$1:$AR$1,0))</f>
        <v>28039573504</v>
      </c>
      <c r="K2180">
        <f t="shared" si="158"/>
        <v>24.05688268872608</v>
      </c>
      <c r="L2180">
        <f>INDEX('PB2'!$D$2:$AQ$224,MATCH(A2180,'PB2'!$B$2:$B$224,0),MATCH(G2180,'PB2'!$D$1:$AQ$1,0))</f>
        <v>34.5453910827637</v>
      </c>
      <c r="M2180" s="16">
        <f t="shared" si="159"/>
        <v>2.8947421599720909E-2</v>
      </c>
      <c r="N2180" s="6">
        <f>INDEX('ROA2'!$D$2:$AQ$224,MATCH(A2180,'ROA2'!$B$2:$B$224,0),MATCH(G2180,'ROA2'!$D$1:$AQ$1,0))</f>
        <v>14.790937423706101</v>
      </c>
      <c r="O2180" s="6">
        <v>2928.9999360000002</v>
      </c>
      <c r="P2180" s="28">
        <v>-0.11883275090252703</v>
      </c>
    </row>
    <row r="2181" spans="1:16" x14ac:dyDescent="0.3">
      <c r="A2181" t="s">
        <v>505</v>
      </c>
      <c r="B2181" t="e">
        <f>VLOOKUP(A2181,Sheet3!L:L,1,FALSE)</f>
        <v>#N/A</v>
      </c>
      <c r="C2181" t="str">
        <f>VLOOKUP(A2181,'ALL - prices'!B:C,2,FALSE)</f>
        <v>Constellation Software Inc/Can</v>
      </c>
      <c r="D2181" t="str">
        <f>VLOOKUP(A2181,'ALL - prices'!B:I,8,FALSE)</f>
        <v>Information Technology</v>
      </c>
      <c r="E2181">
        <v>2019</v>
      </c>
      <c r="F2181" t="s">
        <v>682</v>
      </c>
      <c r="G2181" t="str">
        <f t="shared" si="157"/>
        <v>2019-Q4</v>
      </c>
      <c r="H2181" s="4">
        <f>INDEX('ALL - prices'!$J$3:$DY$219,MATCH('COMBINED DATA'!A2181,'ALL - prices'!$B$3:$B$219,0),MATCH('COMBINED DATA'!G2181,'ALL - prices'!$J$1:$DY$1,0))</f>
        <v>1212.7829999999999</v>
      </c>
      <c r="I2181" s="14">
        <f t="shared" si="160"/>
        <v>154.59546077720606</v>
      </c>
      <c r="J2181" s="15">
        <f>INDEX(MarketCap2!$E$2:$AR$224,MATCH(A2181,MarketCap2!$B$2:$B$224,0),MATCH(G2181,MarketCap2!$E$1:$AR$1,0))</f>
        <v>26725910528</v>
      </c>
      <c r="K2181">
        <f t="shared" si="158"/>
        <v>24.008899363548423</v>
      </c>
      <c r="L2181">
        <f>INDEX('PB2'!$D$2:$AQ$224,MATCH(A2181,'PB2'!$B$2:$B$224,0),MATCH(G2181,'PB2'!$D$1:$AQ$1,0))</f>
        <v>29.975606918335</v>
      </c>
      <c r="M2181" s="16">
        <f t="shared" si="159"/>
        <v>3.3360458813207081E-2</v>
      </c>
      <c r="N2181" s="6">
        <f>INDEX('ROA2'!$D$2:$AQ$224,MATCH(A2181,'ROA2'!$B$2:$B$224,0),MATCH(G2181,'ROA2'!$D$1:$AQ$1,0))</f>
        <v>14.120597839355501</v>
      </c>
      <c r="O2181" s="6">
        <v>3236.9999360000002</v>
      </c>
      <c r="P2181" s="28">
        <v>0.10515534541821171</v>
      </c>
    </row>
    <row r="2182" spans="1:16" x14ac:dyDescent="0.3">
      <c r="A2182" t="s">
        <v>505</v>
      </c>
      <c r="B2182" t="e">
        <f>VLOOKUP(A2182,Sheet3!L:L,1,FALSE)</f>
        <v>#N/A</v>
      </c>
      <c r="C2182" t="str">
        <f>VLOOKUP(A2182,'ALL - prices'!B:C,2,FALSE)</f>
        <v>Constellation Software Inc/Can</v>
      </c>
      <c r="D2182" t="str">
        <f>VLOOKUP(A2182,'ALL - prices'!B:I,8,FALSE)</f>
        <v>Information Technology</v>
      </c>
      <c r="E2182">
        <v>2020</v>
      </c>
      <c r="F2182" t="s">
        <v>679</v>
      </c>
      <c r="G2182" t="str">
        <f t="shared" si="157"/>
        <v>2020-Q1</v>
      </c>
      <c r="H2182" s="4">
        <f>INDEX('ALL - prices'!$J$3:$DY$219,MATCH('COMBINED DATA'!A2182,'ALL - prices'!$B$3:$B$219,0),MATCH('COMBINED DATA'!G2182,'ALL - prices'!$J$1:$DY$1,0))</f>
        <v>1231.337</v>
      </c>
      <c r="I2182" s="14">
        <f t="shared" si="160"/>
        <v>125.06388893281708</v>
      </c>
      <c r="J2182" s="15">
        <f>INDEX(MarketCap2!$E$2:$AR$224,MATCH(A2182,MarketCap2!$B$2:$B$224,0),MATCH(G2182,MarketCap2!$E$1:$AR$1,0))</f>
        <v>27104391168</v>
      </c>
      <c r="K2182">
        <f t="shared" si="158"/>
        <v>24.022961587425254</v>
      </c>
      <c r="L2182">
        <f>INDEX('PB2'!$D$2:$AQ$224,MATCH(A2182,'PB2'!$B$2:$B$224,0),MATCH(G2182,'PB2'!$D$1:$AQ$1,0))</f>
        <v>26.573625564575199</v>
      </c>
      <c r="M2182" s="16">
        <f t="shared" si="159"/>
        <v>3.7631297151002281E-2</v>
      </c>
      <c r="N2182" s="6">
        <f>INDEX('ROA2'!$D$2:$AQ$224,MATCH(A2182,'ROA2'!$B$2:$B$224,0),MATCH(G2182,'ROA2'!$D$1:$AQ$1,0))</f>
        <v>10.3689861297607</v>
      </c>
      <c r="O2182" s="6">
        <v>3488</v>
      </c>
      <c r="P2182" s="28">
        <v>7.7540954267105625E-2</v>
      </c>
    </row>
    <row r="2183" spans="1:16" x14ac:dyDescent="0.3">
      <c r="A2183" t="s">
        <v>505</v>
      </c>
      <c r="B2183" t="e">
        <f>VLOOKUP(A2183,Sheet3!L:L,1,FALSE)</f>
        <v>#N/A</v>
      </c>
      <c r="C2183" t="str">
        <f>VLOOKUP(A2183,'ALL - prices'!B:C,2,FALSE)</f>
        <v>Constellation Software Inc/Can</v>
      </c>
      <c r="D2183" t="str">
        <f>VLOOKUP(A2183,'ALL - prices'!B:I,8,FALSE)</f>
        <v>Information Technology</v>
      </c>
      <c r="E2183">
        <v>2020</v>
      </c>
      <c r="F2183" t="s">
        <v>680</v>
      </c>
      <c r="G2183" t="str">
        <f t="shared" si="157"/>
        <v>2020-Q2</v>
      </c>
      <c r="H2183" s="4">
        <f>INDEX('ALL - prices'!$J$3:$DY$219,MATCH('COMBINED DATA'!A2183,'ALL - prices'!$B$3:$B$219,0),MATCH('COMBINED DATA'!G2183,'ALL - prices'!$J$1:$DY$1,0))</f>
        <v>1477.08</v>
      </c>
      <c r="I2183" s="14">
        <f t="shared" si="160"/>
        <v>167.88213542542277</v>
      </c>
      <c r="J2183" s="15">
        <f>INDEX(MarketCap2!$E$2:$AR$224,MATCH(A2183,MarketCap2!$B$2:$B$224,0),MATCH(G2183,MarketCap2!$E$1:$AR$1,0))</f>
        <v>32484284416</v>
      </c>
      <c r="K2183">
        <f t="shared" si="158"/>
        <v>24.20402225290022</v>
      </c>
      <c r="L2183">
        <f>INDEX('PB2'!$D$2:$AQ$224,MATCH(A2183,'PB2'!$B$2:$B$224,0),MATCH(G2183,'PB2'!$D$1:$AQ$1,0))</f>
        <v>30.047161102294901</v>
      </c>
      <c r="M2183" s="16">
        <f t="shared" si="159"/>
        <v>3.3281014355916086E-2</v>
      </c>
      <c r="N2183" s="6">
        <f>INDEX('ROA2'!$D$2:$AQ$224,MATCH(A2183,'ROA2'!$B$2:$B$224,0),MATCH(G2183,'ROA2'!$D$1:$AQ$1,0))</f>
        <v>9.53485012054443</v>
      </c>
      <c r="O2183" s="6">
        <v>3576.9999360000002</v>
      </c>
      <c r="P2183" s="28">
        <v>2.5516036697247751E-2</v>
      </c>
    </row>
    <row r="2184" spans="1:16" x14ac:dyDescent="0.3">
      <c r="A2184" t="s">
        <v>505</v>
      </c>
      <c r="B2184" t="e">
        <f>VLOOKUP(A2184,Sheet3!L:L,1,FALSE)</f>
        <v>#N/A</v>
      </c>
      <c r="C2184" t="str">
        <f>VLOOKUP(A2184,'ALL - prices'!B:C,2,FALSE)</f>
        <v>Constellation Software Inc/Can</v>
      </c>
      <c r="D2184" t="str">
        <f>VLOOKUP(A2184,'ALL - prices'!B:I,8,FALSE)</f>
        <v>Information Technology</v>
      </c>
      <c r="E2184">
        <v>2020</v>
      </c>
      <c r="F2184" t="s">
        <v>681</v>
      </c>
      <c r="G2184" t="str">
        <f t="shared" si="157"/>
        <v>2020-Q3</v>
      </c>
      <c r="H2184" s="4">
        <f>INDEX('ALL - prices'!$J$3:$DY$219,MATCH('COMBINED DATA'!A2184,'ALL - prices'!$B$3:$B$219,0),MATCH('COMBINED DATA'!G2184,'ALL - prices'!$J$1:$DY$1,0))</f>
        <v>1427.019</v>
      </c>
      <c r="I2184" s="14">
        <f t="shared" si="160"/>
        <v>177.79629643780549</v>
      </c>
      <c r="J2184" s="15">
        <f>INDEX(MarketCap2!$E$2:$AR$224,MATCH(A2184,MarketCap2!$B$2:$B$224,0),MATCH(G2184,MarketCap2!$E$1:$AR$1,0))</f>
        <v>31355623424</v>
      </c>
      <c r="K2184">
        <f t="shared" si="158"/>
        <v>24.168659463505655</v>
      </c>
      <c r="L2184">
        <f>INDEX('PB2'!$D$2:$AQ$224,MATCH(A2184,'PB2'!$B$2:$B$224,0),MATCH(G2184,'PB2'!$D$1:$AQ$1,0))</f>
        <v>26.115482330322301</v>
      </c>
      <c r="M2184" s="16">
        <f t="shared" si="159"/>
        <v>3.8291462028212847E-2</v>
      </c>
      <c r="N2184" s="6">
        <f>INDEX('ROA2'!$D$2:$AQ$224,MATCH(A2184,'ROA2'!$B$2:$B$224,0),MATCH(G2184,'ROA2'!$D$1:$AQ$1,0))</f>
        <v>10.1254482269287</v>
      </c>
      <c r="O2184" s="6">
        <v>3767.0000639999998</v>
      </c>
      <c r="P2184" s="28">
        <v>5.3117174000419008E-2</v>
      </c>
    </row>
    <row r="2185" spans="1:16" x14ac:dyDescent="0.3">
      <c r="A2185" t="s">
        <v>505</v>
      </c>
      <c r="B2185" t="e">
        <f>VLOOKUP(A2185,Sheet3!L:L,1,FALSE)</f>
        <v>#N/A</v>
      </c>
      <c r="C2185" t="str">
        <f>VLOOKUP(A2185,'ALL - prices'!B:C,2,FALSE)</f>
        <v>Constellation Software Inc/Can</v>
      </c>
      <c r="D2185" t="str">
        <f>VLOOKUP(A2185,'ALL - prices'!B:I,8,FALSE)</f>
        <v>Information Technology</v>
      </c>
      <c r="E2185">
        <v>2020</v>
      </c>
      <c r="F2185" t="s">
        <v>682</v>
      </c>
      <c r="G2185" t="str">
        <f t="shared" si="157"/>
        <v>2020-Q4</v>
      </c>
      <c r="H2185" s="4">
        <f>INDEX('ALL - prices'!$J$3:$DY$219,MATCH('COMBINED DATA'!A2185,'ALL - prices'!$B$3:$B$219,0),MATCH('COMBINED DATA'!G2185,'ALL - prices'!$J$1:$DY$1,0))</f>
        <v>1603.4829999999999</v>
      </c>
      <c r="I2185" s="14">
        <f t="shared" si="160"/>
        <v>252.62305838343272</v>
      </c>
      <c r="J2185" s="15">
        <f>INDEX(MarketCap2!$E$2:$AR$224,MATCH(A2185,MarketCap2!$B$2:$B$224,0),MATCH(G2185,MarketCap2!$E$1:$AR$1,0))</f>
        <v>35027902464</v>
      </c>
      <c r="K2185">
        <f t="shared" si="158"/>
        <v>24.279410794087269</v>
      </c>
      <c r="L2185">
        <f>INDEX('PB2'!$D$2:$AQ$224,MATCH(A2185,'PB2'!$B$2:$B$224,0),MATCH(G2185,'PB2'!$D$1:$AQ$1,0))</f>
        <v>26.202608108520501</v>
      </c>
      <c r="M2185" s="16">
        <f t="shared" si="159"/>
        <v>3.8164139838996504E-2</v>
      </c>
      <c r="N2185" s="6">
        <f>INDEX('ROA2'!$D$2:$AQ$224,MATCH(A2185,'ROA2'!$B$2:$B$224,0),MATCH(G2185,'ROA2'!$D$1:$AQ$1,0))</f>
        <v>10.652051925659199</v>
      </c>
      <c r="O2185" s="6">
        <v>3879.0000639999998</v>
      </c>
      <c r="P2185" s="28">
        <v>2.9731881629190226E-2</v>
      </c>
    </row>
    <row r="2186" spans="1:16" x14ac:dyDescent="0.3">
      <c r="A2186" t="s">
        <v>505</v>
      </c>
      <c r="B2186" t="e">
        <f>VLOOKUP(A2186,Sheet3!L:L,1,FALSE)</f>
        <v>#N/A</v>
      </c>
      <c r="C2186" t="str">
        <f>VLOOKUP(A2186,'ALL - prices'!B:C,2,FALSE)</f>
        <v>Constellation Software Inc/Can</v>
      </c>
      <c r="D2186" t="str">
        <f>VLOOKUP(A2186,'ALL - prices'!B:I,8,FALSE)</f>
        <v>Information Technology</v>
      </c>
      <c r="E2186">
        <v>2021</v>
      </c>
      <c r="F2186" t="s">
        <v>679</v>
      </c>
      <c r="G2186" t="str">
        <f t="shared" si="157"/>
        <v>2021-Q1</v>
      </c>
      <c r="H2186" s="4">
        <f>INDEX('ALL - prices'!$J$3:$DY$219,MATCH('COMBINED DATA'!A2186,'ALL - prices'!$B$3:$B$219,0),MATCH('COMBINED DATA'!G2186,'ALL - prices'!$J$1:$DY$1,0))</f>
        <v>1703.796</v>
      </c>
      <c r="I2186" s="14">
        <f t="shared" si="160"/>
        <v>189.05986924847372</v>
      </c>
      <c r="J2186" s="15">
        <f>INDEX(MarketCap2!$E$2:$AR$224,MATCH(A2186,MarketCap2!$B$2:$B$224,0),MATCH(G2186,MarketCap2!$E$1:$AR$1,0))</f>
        <v>37191983104</v>
      </c>
      <c r="K2186">
        <f t="shared" si="158"/>
        <v>24.339359067043347</v>
      </c>
      <c r="L2186">
        <f>INDEX('PB2'!$D$2:$AQ$224,MATCH(A2186,'PB2'!$B$2:$B$224,0),MATCH(G2186,'PB2'!$D$1:$AQ$1,0))</f>
        <v>36.206649780273402</v>
      </c>
      <c r="M2186" s="16">
        <f t="shared" si="159"/>
        <v>2.7619235860502994E-2</v>
      </c>
      <c r="N2186" s="6">
        <f>INDEX('ROA2'!$D$2:$AQ$224,MATCH(A2186,'ROA2'!$B$2:$B$224,0),MATCH(G2186,'ROA2'!$D$1:$AQ$1,0))</f>
        <v>11.0899152755737</v>
      </c>
      <c r="O2186" s="6">
        <v>4375.0000639999998</v>
      </c>
      <c r="P2186" s="28">
        <v>0.12786800510864854</v>
      </c>
    </row>
    <row r="2187" spans="1:16" x14ac:dyDescent="0.3">
      <c r="A2187" t="s">
        <v>505</v>
      </c>
      <c r="B2187" t="e">
        <f>VLOOKUP(A2187,Sheet3!L:L,1,FALSE)</f>
        <v>#N/A</v>
      </c>
      <c r="C2187" t="str">
        <f>VLOOKUP(A2187,'ALL - prices'!B:C,2,FALSE)</f>
        <v>Constellation Software Inc/Can</v>
      </c>
      <c r="D2187" t="str">
        <f>VLOOKUP(A2187,'ALL - prices'!B:I,8,FALSE)</f>
        <v>Information Technology</v>
      </c>
      <c r="E2187">
        <v>2021</v>
      </c>
      <c r="F2187" t="s">
        <v>680</v>
      </c>
      <c r="G2187" t="str">
        <f t="shared" si="157"/>
        <v>2021-Q2</v>
      </c>
      <c r="H2187" s="4">
        <f>INDEX('ALL - prices'!$J$3:$DY$219,MATCH('COMBINED DATA'!A2187,'ALL - prices'!$B$3:$B$219,0),MATCH('COMBINED DATA'!G2187,'ALL - prices'!$J$1:$DY$1,0))</f>
        <v>1823.82</v>
      </c>
      <c r="I2187" s="14">
        <f t="shared" si="160"/>
        <v>174.55077070296758</v>
      </c>
      <c r="J2187" s="15">
        <f>INDEX(MarketCap2!$E$2:$AR$224,MATCH(A2187,MarketCap2!$B$2:$B$224,0),MATCH(G2187,MarketCap2!$E$1:$AR$1,0))</f>
        <v>39785189376</v>
      </c>
      <c r="K2187">
        <f t="shared" si="158"/>
        <v>24.4067605537495</v>
      </c>
      <c r="L2187">
        <f>INDEX('PB2'!$D$2:$AQ$224,MATCH(A2187,'PB2'!$B$2:$B$224,0),MATCH(G2187,'PB2'!$D$1:$AQ$1,0))</f>
        <v>35.666454315185497</v>
      </c>
      <c r="M2187" s="16">
        <f t="shared" si="159"/>
        <v>2.8037550106970847E-2</v>
      </c>
      <c r="N2187" s="6">
        <f>INDEX('ROA2'!$D$2:$AQ$224,MATCH(A2187,'ROA2'!$B$2:$B$224,0),MATCH(G2187,'ROA2'!$D$1:$AQ$1,0))</f>
        <v>7.88629102706909</v>
      </c>
      <c r="O2187" s="6">
        <v>5146.9998079999996</v>
      </c>
      <c r="P2187" s="28">
        <v>0.17645708176154207</v>
      </c>
    </row>
    <row r="2188" spans="1:16" x14ac:dyDescent="0.3">
      <c r="A2188" t="s">
        <v>505</v>
      </c>
      <c r="B2188" t="e">
        <f>VLOOKUP(A2188,Sheet3!L:L,1,FALSE)</f>
        <v>#N/A</v>
      </c>
      <c r="C2188" t="str">
        <f>VLOOKUP(A2188,'ALL - prices'!B:C,2,FALSE)</f>
        <v>Constellation Software Inc/Can</v>
      </c>
      <c r="D2188" t="str">
        <f>VLOOKUP(A2188,'ALL - prices'!B:I,8,FALSE)</f>
        <v>Information Technology</v>
      </c>
      <c r="E2188">
        <v>2021</v>
      </c>
      <c r="F2188" t="s">
        <v>681</v>
      </c>
      <c r="G2188" t="str">
        <f t="shared" si="157"/>
        <v>2021-Q3</v>
      </c>
      <c r="H2188" s="4">
        <f>INDEX('ALL - prices'!$J$3:$DY$219,MATCH('COMBINED DATA'!A2188,'ALL - prices'!$B$3:$B$219,0),MATCH('COMBINED DATA'!G2188,'ALL - prices'!$J$1:$DY$1,0))</f>
        <v>2016.951</v>
      </c>
      <c r="I2188" s="14">
        <f t="shared" si="160"/>
        <v>199.417492234257</v>
      </c>
      <c r="J2188" s="15">
        <f>INDEX(MarketCap2!$E$2:$AR$224,MATCH(A2188,MarketCap2!$B$2:$B$224,0),MATCH(G2188,MarketCap2!$E$1:$AR$1,0))</f>
        <v>43972849664</v>
      </c>
      <c r="K2188">
        <f t="shared" si="158"/>
        <v>24.506838227318152</v>
      </c>
      <c r="L2188">
        <f>INDEX('PB2'!$D$2:$AQ$224,MATCH(A2188,'PB2'!$B$2:$B$224,0),MATCH(G2188,'PB2'!$D$1:$AQ$1,0))</f>
        <v>35.694915771484403</v>
      </c>
      <c r="M2188" s="16">
        <f t="shared" si="159"/>
        <v>2.801519427589937E-2</v>
      </c>
      <c r="N2188" s="6">
        <f>INDEX('ROA2'!$D$2:$AQ$224,MATCH(A2188,'ROA2'!$B$2:$B$224,0),MATCH(G2188,'ROA2'!$D$1:$AQ$1,0))</f>
        <v>7.7058949470520002</v>
      </c>
      <c r="O2188" s="6">
        <v>5290.9998079999996</v>
      </c>
      <c r="P2188" s="28">
        <v>2.7977463643223826E-2</v>
      </c>
    </row>
    <row r="2189" spans="1:16" x14ac:dyDescent="0.3">
      <c r="A2189" t="s">
        <v>505</v>
      </c>
      <c r="B2189" t="e">
        <f>VLOOKUP(A2189,Sheet3!L:L,1,FALSE)</f>
        <v>#N/A</v>
      </c>
      <c r="C2189" t="str">
        <f>VLOOKUP(A2189,'ALL - prices'!B:C,2,FALSE)</f>
        <v>Constellation Software Inc/Can</v>
      </c>
      <c r="D2189" t="str">
        <f>VLOOKUP(A2189,'ALL - prices'!B:I,8,FALSE)</f>
        <v>Information Technology</v>
      </c>
      <c r="E2189">
        <v>2021</v>
      </c>
      <c r="F2189" t="s">
        <v>682</v>
      </c>
      <c r="G2189" t="str">
        <f t="shared" si="157"/>
        <v>2021-Q4</v>
      </c>
      <c r="H2189" s="4">
        <f>INDEX('ALL - prices'!$J$3:$DY$219,MATCH('COMBINED DATA'!A2189,'ALL - prices'!$B$3:$B$219,0),MATCH('COMBINED DATA'!G2189,'ALL - prices'!$J$1:$DY$1,0))</f>
        <v>2282.5949999999998</v>
      </c>
      <c r="I2189" s="14">
        <f t="shared" si="160"/>
        <v>117.85215753646602</v>
      </c>
      <c r="J2189" s="15">
        <f>INDEX(MarketCap2!$E$2:$AR$224,MATCH(A2189,MarketCap2!$B$2:$B$224,0),MATCH(G2189,MarketCap2!$E$1:$AR$1,0))</f>
        <v>49735249920</v>
      </c>
      <c r="K2189">
        <f t="shared" si="158"/>
        <v>24.629979772570834</v>
      </c>
      <c r="L2189">
        <f>INDEX('PB2'!$D$2:$AQ$224,MATCH(A2189,'PB2'!$B$2:$B$224,0),MATCH(G2189,'PB2'!$D$1:$AQ$1,0))</f>
        <v>37.058914184570298</v>
      </c>
      <c r="M2189" s="16">
        <f t="shared" si="159"/>
        <v>2.6984060974359469E-2</v>
      </c>
      <c r="N2189" s="6">
        <f>INDEX('ROA2'!$D$2:$AQ$224,MATCH(A2189,'ROA2'!$B$2:$B$224,0),MATCH(G2189,'ROA2'!$D$1:$AQ$1,0))</f>
        <v>7.17276906967163</v>
      </c>
      <c r="O2189" s="6">
        <v>5433.9998720000003</v>
      </c>
      <c r="P2189" s="28">
        <v>2.702704010379748E-2</v>
      </c>
    </row>
    <row r="2190" spans="1:16" x14ac:dyDescent="0.3">
      <c r="A2190" t="s">
        <v>505</v>
      </c>
      <c r="B2190" t="e">
        <f>VLOOKUP(A2190,Sheet3!L:L,1,FALSE)</f>
        <v>#N/A</v>
      </c>
      <c r="C2190" t="str">
        <f>VLOOKUP(A2190,'ALL - prices'!B:C,2,FALSE)</f>
        <v>Constellation Software Inc/Can</v>
      </c>
      <c r="D2190" t="str">
        <f>VLOOKUP(A2190,'ALL - prices'!B:I,8,FALSE)</f>
        <v>Information Technology</v>
      </c>
      <c r="E2190">
        <v>2022</v>
      </c>
      <c r="F2190" t="s">
        <v>679</v>
      </c>
      <c r="G2190" t="str">
        <f t="shared" si="157"/>
        <v>2022-Q1</v>
      </c>
      <c r="H2190" s="4">
        <f>INDEX('ALL - prices'!$J$3:$DY$219,MATCH('COMBINED DATA'!A2190,'ALL - prices'!$B$3:$B$219,0),MATCH('COMBINED DATA'!G2190,'ALL - prices'!$J$1:$DY$1,0))</f>
        <v>2079.7190000000001</v>
      </c>
      <c r="I2190" s="14">
        <f t="shared" si="160"/>
        <v>312.49802462455551</v>
      </c>
      <c r="J2190" s="15">
        <f>INDEX(MarketCap2!$E$2:$AR$224,MATCH(A2190,MarketCap2!$B$2:$B$224,0),MATCH(G2190,MarketCap2!$E$1:$AR$1,0))</f>
        <v>45286297600</v>
      </c>
      <c r="K2190">
        <f t="shared" si="158"/>
        <v>24.536270342442521</v>
      </c>
      <c r="L2190">
        <f>INDEX('PB2'!$D$2:$AQ$224,MATCH(A2190,'PB2'!$B$2:$B$224,0),MATCH(G2190,'PB2'!$D$1:$AQ$1,0))</f>
        <v>25.0734462738037</v>
      </c>
      <c r="M2190" s="16">
        <f t="shared" si="159"/>
        <v>3.9882830189353846E-2</v>
      </c>
      <c r="N2190" s="6">
        <f>INDEX('ROA2'!$D$2:$AQ$224,MATCH(A2190,'ROA2'!$B$2:$B$224,0),MATCH(G2190,'ROA2'!$D$1:$AQ$1,0))</f>
        <v>6.1137948036193803</v>
      </c>
      <c r="O2190" s="6">
        <v>5766.0001279999997</v>
      </c>
      <c r="P2190" s="28">
        <v>6.1096846488847202E-2</v>
      </c>
    </row>
    <row r="2191" spans="1:16" x14ac:dyDescent="0.3">
      <c r="A2191" t="s">
        <v>505</v>
      </c>
      <c r="B2191" t="e">
        <f>VLOOKUP(A2191,Sheet3!L:L,1,FALSE)</f>
        <v>#N/A</v>
      </c>
      <c r="C2191" t="str">
        <f>VLOOKUP(A2191,'ALL - prices'!B:C,2,FALSE)</f>
        <v>Constellation Software Inc/Can</v>
      </c>
      <c r="D2191" t="str">
        <f>VLOOKUP(A2191,'ALL - prices'!B:I,8,FALSE)</f>
        <v>Information Technology</v>
      </c>
      <c r="E2191">
        <v>2022</v>
      </c>
      <c r="F2191" t="s">
        <v>680</v>
      </c>
      <c r="G2191" t="str">
        <f t="shared" si="157"/>
        <v>2022-Q2</v>
      </c>
      <c r="H2191" s="4">
        <f>INDEX('ALL - prices'!$J$3:$DY$219,MATCH('COMBINED DATA'!A2191,'ALL - prices'!$B$3:$B$219,0),MATCH('COMBINED DATA'!G2191,'ALL - prices'!$J$1:$DY$1,0))</f>
        <v>1860.9690000000001</v>
      </c>
      <c r="I2191" s="14">
        <f t="shared" si="160"/>
        <v>400.35404800834294</v>
      </c>
      <c r="J2191" s="15">
        <f>INDEX(MarketCap2!$E$2:$AR$224,MATCH(A2191,MarketCap2!$B$2:$B$224,0),MATCH(G2191,MarketCap2!$E$1:$AR$1,0))</f>
        <v>40494260224</v>
      </c>
      <c r="K2191">
        <f t="shared" si="158"/>
        <v>24.424426078151072</v>
      </c>
      <c r="L2191">
        <f>INDEX('PB2'!$D$2:$AQ$224,MATCH(A2191,'PB2'!$B$2:$B$224,0),MATCH(G2191,'PB2'!$D$1:$AQ$1,0))</f>
        <v>21.459199905395501</v>
      </c>
      <c r="M2191" s="16">
        <f t="shared" si="159"/>
        <v>4.6600059853516222E-2</v>
      </c>
      <c r="N2191" s="6">
        <f>INDEX('ROA2'!$D$2:$AQ$224,MATCH(A2191,'ROA2'!$B$2:$B$224,0),MATCH(G2191,'ROA2'!$D$1:$AQ$1,0))</f>
        <v>7.1612567901611301</v>
      </c>
      <c r="O2191" s="6">
        <v>6498.9998079999996</v>
      </c>
      <c r="P2191" s="28">
        <v>0.12712446474645656</v>
      </c>
    </row>
    <row r="2192" spans="1:16" x14ac:dyDescent="0.3">
      <c r="A2192" t="s">
        <v>505</v>
      </c>
      <c r="B2192" t="e">
        <f>VLOOKUP(A2192,Sheet3!L:L,1,FALSE)</f>
        <v>#N/A</v>
      </c>
      <c r="C2192" t="str">
        <f>VLOOKUP(A2192,'ALL - prices'!B:C,2,FALSE)</f>
        <v>Constellation Software Inc/Can</v>
      </c>
      <c r="D2192" t="str">
        <f>VLOOKUP(A2192,'ALL - prices'!B:I,8,FALSE)</f>
        <v>Information Technology</v>
      </c>
      <c r="E2192">
        <v>2022</v>
      </c>
      <c r="F2192" t="s">
        <v>681</v>
      </c>
      <c r="G2192" t="str">
        <f t="shared" si="157"/>
        <v>2022-Q3</v>
      </c>
      <c r="H2192" s="4">
        <f>INDEX('ALL - prices'!$J$3:$DY$219,MATCH('COMBINED DATA'!A2192,'ALL - prices'!$B$3:$B$219,0),MATCH('COMBINED DATA'!G2192,'ALL - prices'!$J$1:$DY$1,0))</f>
        <v>1873.1790000000001</v>
      </c>
      <c r="I2192" s="14">
        <f t="shared" si="160"/>
        <v>332.64064437004095</v>
      </c>
      <c r="J2192" s="15">
        <f>INDEX(MarketCap2!$E$2:$AR$224,MATCH(A2192,MarketCap2!$B$2:$B$224,0),MATCH(G2192,MarketCap2!$E$1:$AR$1,0))</f>
        <v>40732028928</v>
      </c>
      <c r="K2192">
        <f t="shared" si="158"/>
        <v>24.430280571458859</v>
      </c>
      <c r="L2192">
        <f>INDEX('PB2'!$D$2:$AQ$224,MATCH(A2192,'PB2'!$B$2:$B$224,0),MATCH(G2192,'PB2'!$D$1:$AQ$1,0))</f>
        <v>19.646324157714801</v>
      </c>
      <c r="M2192" s="16">
        <f t="shared" si="159"/>
        <v>5.0900106909175465E-2</v>
      </c>
      <c r="N2192" s="6">
        <f>INDEX('ROA2'!$D$2:$AQ$224,MATCH(A2192,'ROA2'!$B$2:$B$224,0),MATCH(G2192,'ROA2'!$D$1:$AQ$1,0))</f>
        <v>7.1585898399353001</v>
      </c>
      <c r="O2192" s="6">
        <v>7421.0001920000004</v>
      </c>
      <c r="P2192" s="28">
        <v>0.14186804296640484</v>
      </c>
    </row>
    <row r="2193" spans="1:16" x14ac:dyDescent="0.3">
      <c r="A2193" t="s">
        <v>505</v>
      </c>
      <c r="B2193" t="e">
        <f>VLOOKUP(A2193,Sheet3!L:L,1,FALSE)</f>
        <v>#N/A</v>
      </c>
      <c r="C2193" t="str">
        <f>VLOOKUP(A2193,'ALL - prices'!B:C,2,FALSE)</f>
        <v>Constellation Software Inc/Can</v>
      </c>
      <c r="D2193" t="str">
        <f>VLOOKUP(A2193,'ALL - prices'!B:I,8,FALSE)</f>
        <v>Information Technology</v>
      </c>
      <c r="E2193">
        <v>2022</v>
      </c>
      <c r="F2193" t="s">
        <v>682</v>
      </c>
      <c r="G2193" t="str">
        <f t="shared" si="157"/>
        <v>2022-Q4</v>
      </c>
      <c r="H2193" s="4">
        <f>INDEX('ALL - prices'!$J$3:$DY$219,MATCH('COMBINED DATA'!A2193,'ALL - prices'!$B$3:$B$219,0),MATCH('COMBINED DATA'!G2193,'ALL - prices'!$J$1:$DY$1,0))</f>
        <v>2061.5010000000002</v>
      </c>
      <c r="I2193" s="14">
        <f t="shared" si="160"/>
        <v>316.17833137434741</v>
      </c>
      <c r="J2193" s="15">
        <f>INDEX(MarketCap2!$E$2:$AR$224,MATCH(A2193,MarketCap2!$B$2:$B$224,0),MATCH(G2193,MarketCap2!$E$1:$AR$1,0))</f>
        <v>44798046208</v>
      </c>
      <c r="K2193">
        <f t="shared" si="158"/>
        <v>24.525430363987773</v>
      </c>
      <c r="L2193">
        <f>INDEX('PB2'!$D$2:$AQ$224,MATCH(A2193,'PB2'!$B$2:$B$224,0),MATCH(G2193,'PB2'!$D$1:$AQ$1,0))</f>
        <v>19.3404731750488</v>
      </c>
      <c r="M2193" s="16">
        <f t="shared" si="159"/>
        <v>5.1705043147036486E-2</v>
      </c>
      <c r="N2193" s="6">
        <f>INDEX('ROA2'!$D$2:$AQ$224,MATCH(A2193,'ROA2'!$B$2:$B$224,0),MATCH(G2193,'ROA2'!$D$1:$AQ$1,0))</f>
        <v>7.5868010520935103</v>
      </c>
      <c r="O2193" s="6">
        <v>7325.0001920000004</v>
      </c>
      <c r="P2193" s="28">
        <v>-1.2936261624610937E-2</v>
      </c>
    </row>
    <row r="2194" spans="1:16" x14ac:dyDescent="0.3">
      <c r="A2194" t="s">
        <v>505</v>
      </c>
      <c r="B2194" t="e">
        <f>VLOOKUP(A2194,Sheet3!L:L,1,FALSE)</f>
        <v>#N/A</v>
      </c>
      <c r="C2194" t="str">
        <f>VLOOKUP(A2194,'ALL - prices'!B:C,2,FALSE)</f>
        <v>Constellation Software Inc/Can</v>
      </c>
      <c r="D2194" t="str">
        <f>VLOOKUP(A2194,'ALL - prices'!B:I,8,FALSE)</f>
        <v>Information Technology</v>
      </c>
      <c r="E2194">
        <v>2023</v>
      </c>
      <c r="F2194" t="s">
        <v>679</v>
      </c>
      <c r="G2194" t="str">
        <f t="shared" si="157"/>
        <v>2023-Q1</v>
      </c>
      <c r="H2194" s="4">
        <f>INDEX('ALL - prices'!$J$3:$DY$219,MATCH('COMBINED DATA'!A2194,'ALL - prices'!$B$3:$B$219,0),MATCH('COMBINED DATA'!G2194,'ALL - prices'!$J$1:$DY$1,0))</f>
        <v>2529.31</v>
      </c>
      <c r="I2194" s="14">
        <f t="shared" si="160"/>
        <v>440.53047444747853</v>
      </c>
      <c r="J2194" s="15">
        <f>INDEX(MarketCap2!$E$2:$AR$224,MATCH(A2194,MarketCap2!$B$2:$B$224,0),MATCH(G2194,MarketCap2!$E$1:$AR$1,0))</f>
        <v>53845770240</v>
      </c>
      <c r="K2194">
        <f t="shared" si="158"/>
        <v>24.709389690388615</v>
      </c>
      <c r="L2194">
        <f>INDEX('PB2'!$D$2:$AQ$224,MATCH(A2194,'PB2'!$B$2:$B$224,0),MATCH(G2194,'PB2'!$D$1:$AQ$1,0))</f>
        <v>27.9032306671143</v>
      </c>
      <c r="M2194" s="16">
        <f t="shared" si="159"/>
        <v>3.5838144046114434E-2</v>
      </c>
      <c r="N2194" s="6">
        <f>INDEX('ROA2'!$D$2:$AQ$224,MATCH(A2194,'ROA2'!$B$2:$B$224,0),MATCH(G2194,'ROA2'!$D$1:$AQ$1,0))</f>
        <v>7.3124270439147896</v>
      </c>
      <c r="O2194" s="6">
        <v>7881.9998720000003</v>
      </c>
      <c r="P2194" s="28">
        <v>7.604090995223825E-2</v>
      </c>
    </row>
    <row r="2195" spans="1:16" x14ac:dyDescent="0.3">
      <c r="A2195" t="s">
        <v>505</v>
      </c>
      <c r="B2195" t="e">
        <f>VLOOKUP(A2195,Sheet3!L:L,1,FALSE)</f>
        <v>#N/A</v>
      </c>
      <c r="C2195" t="str">
        <f>VLOOKUP(A2195,'ALL - prices'!B:C,2,FALSE)</f>
        <v>Constellation Software Inc/Can</v>
      </c>
      <c r="D2195" t="str">
        <f>VLOOKUP(A2195,'ALL - prices'!B:I,8,FALSE)</f>
        <v>Information Technology</v>
      </c>
      <c r="E2195">
        <v>2023</v>
      </c>
      <c r="F2195" t="s">
        <v>680</v>
      </c>
      <c r="G2195" t="str">
        <f t="shared" si="157"/>
        <v>2023-Q2</v>
      </c>
      <c r="H2195" s="4">
        <f>INDEX('ALL - prices'!$J$3:$DY$219,MATCH('COMBINED DATA'!A2195,'ALL - prices'!$B$3:$B$219,0),MATCH('COMBINED DATA'!G2195,'ALL - prices'!$J$1:$DY$1,0))</f>
        <v>2734.982</v>
      </c>
      <c r="I2195" s="14">
        <f t="shared" si="160"/>
        <v>496.09567557369201</v>
      </c>
      <c r="J2195" s="15">
        <f>INDEX(MarketCap2!$E$2:$AR$224,MATCH(A2195,MarketCap2!$B$2:$B$224,0),MATCH(G2195,MarketCap2!$E$1:$AR$1,0))</f>
        <v>58165665792</v>
      </c>
      <c r="K2195">
        <f t="shared" si="158"/>
        <v>24.786561082758414</v>
      </c>
      <c r="L2195">
        <f>INDEX('PB2'!$D$2:$AQ$224,MATCH(A2195,'PB2'!$B$2:$B$224,0),MATCH(G2195,'PB2'!$D$1:$AQ$1,0))</f>
        <v>28.6631469726562</v>
      </c>
      <c r="M2195" s="16">
        <f t="shared" si="159"/>
        <v>3.4888004480246732E-2</v>
      </c>
      <c r="N2195" s="6">
        <f>INDEX('ROA2'!$D$2:$AQ$224,MATCH(A2195,'ROA2'!$B$2:$B$224,0),MATCH(G2195,'ROA2'!$D$1:$AQ$1,0))</f>
        <v>6.4440541267395002</v>
      </c>
      <c r="O2195" s="6">
        <v>8864</v>
      </c>
      <c r="P2195" s="28">
        <v>0.12458768636732093</v>
      </c>
    </row>
    <row r="2196" spans="1:16" x14ac:dyDescent="0.3">
      <c r="A2196" t="s">
        <v>505</v>
      </c>
      <c r="B2196" t="e">
        <f>VLOOKUP(A2196,Sheet3!L:L,1,FALSE)</f>
        <v>#N/A</v>
      </c>
      <c r="C2196" t="str">
        <f>VLOOKUP(A2196,'ALL - prices'!B:C,2,FALSE)</f>
        <v>Constellation Software Inc/Can</v>
      </c>
      <c r="D2196" t="str">
        <f>VLOOKUP(A2196,'ALL - prices'!B:I,8,FALSE)</f>
        <v>Information Technology</v>
      </c>
      <c r="E2196">
        <v>2023</v>
      </c>
      <c r="F2196" t="s">
        <v>681</v>
      </c>
      <c r="G2196" t="str">
        <f t="shared" si="157"/>
        <v>2023-Q3</v>
      </c>
      <c r="H2196" s="4">
        <f>INDEX('ALL - prices'!$J$3:$DY$219,MATCH('COMBINED DATA'!A2196,'ALL - prices'!$B$3:$B$219,0),MATCH('COMBINED DATA'!G2196,'ALL - prices'!$J$1:$DY$1,0))</f>
        <v>2795.4059999999999</v>
      </c>
      <c r="I2196" s="14">
        <f t="shared" si="160"/>
        <v>468.53203005655701</v>
      </c>
      <c r="J2196" s="15">
        <f>INDEX(MarketCap2!$E$2:$AR$224,MATCH(A2196,MarketCap2!$B$2:$B$224,0),MATCH(G2196,MarketCap2!$E$1:$AR$1,0))</f>
        <v>59422531584</v>
      </c>
      <c r="K2196">
        <f t="shared" si="158"/>
        <v>24.807939310987479</v>
      </c>
      <c r="L2196">
        <f>INDEX('PB2'!$D$2:$AQ$224,MATCH(A2196,'PB2'!$B$2:$B$224,0),MATCH(G2196,'PB2'!$D$1:$AQ$1,0))</f>
        <v>25.775823593139599</v>
      </c>
      <c r="M2196" s="16">
        <f t="shared" si="159"/>
        <v>3.8796044533225174E-2</v>
      </c>
      <c r="N2196" s="6">
        <f>INDEX('ROA2'!$D$2:$AQ$224,MATCH(A2196,'ROA2'!$B$2:$B$224,0),MATCH(G2196,'ROA2'!$D$1:$AQ$1,0))</f>
        <v>5.6836647987365696</v>
      </c>
      <c r="O2196" s="6">
        <v>9187.9997440000006</v>
      </c>
      <c r="P2196" s="28">
        <v>3.655231768953076E-2</v>
      </c>
    </row>
    <row r="2197" spans="1:16" x14ac:dyDescent="0.3">
      <c r="A2197" t="s">
        <v>505</v>
      </c>
      <c r="B2197" t="e">
        <f>VLOOKUP(A2197,Sheet3!L:L,1,FALSE)</f>
        <v>#N/A</v>
      </c>
      <c r="C2197" t="str">
        <f>VLOOKUP(A2197,'ALL - prices'!B:C,2,FALSE)</f>
        <v>Constellation Software Inc/Can</v>
      </c>
      <c r="D2197" t="str">
        <f>VLOOKUP(A2197,'ALL - prices'!B:I,8,FALSE)</f>
        <v>Information Technology</v>
      </c>
      <c r="E2197">
        <v>2023</v>
      </c>
      <c r="F2197" t="s">
        <v>682</v>
      </c>
      <c r="G2197" t="str">
        <f t="shared" si="157"/>
        <v>2023-Q4</v>
      </c>
      <c r="H2197" s="4">
        <f>INDEX('ALL - prices'!$J$3:$DY$219,MATCH('COMBINED DATA'!A2197,'ALL - prices'!$B$3:$B$219,0),MATCH('COMBINED DATA'!G2197,'ALL - prices'!$J$1:$DY$1,0))</f>
        <v>3276.4659999999999</v>
      </c>
      <c r="I2197" s="14">
        <f t="shared" si="160"/>
        <v>370.32958158229366</v>
      </c>
      <c r="J2197" s="15">
        <f>INDEX(MarketCap2!$E$2:$AR$224,MATCH(A2197,MarketCap2!$B$2:$B$224,0),MATCH(G2197,MarketCap2!$E$1:$AR$1,0))</f>
        <v>69619900416</v>
      </c>
      <c r="K2197">
        <f t="shared" si="158"/>
        <v>24.966316288935115</v>
      </c>
      <c r="L2197">
        <f>INDEX('PB2'!$D$2:$AQ$224,MATCH(A2197,'PB2'!$B$2:$B$224,0),MATCH(G2197,'PB2'!$D$1:$AQ$1,0))</f>
        <v>28.099359512329102</v>
      </c>
      <c r="M2197" s="16">
        <f t="shared" si="159"/>
        <v>3.5587999774914156E-2</v>
      </c>
      <c r="N2197" s="6">
        <f>INDEX('ROA2'!$D$2:$AQ$224,MATCH(A2197,'ROA2'!$B$2:$B$224,0),MATCH(G2197,'ROA2'!$D$1:$AQ$1,0))</f>
        <v>6.48468112945557</v>
      </c>
      <c r="O2197" s="6">
        <v>10039.000064</v>
      </c>
      <c r="P2197" s="28">
        <v>9.2620847160528513E-2</v>
      </c>
    </row>
    <row r="2198" spans="1:16" x14ac:dyDescent="0.3">
      <c r="A2198" t="s">
        <v>505</v>
      </c>
      <c r="B2198" t="e">
        <f>VLOOKUP(A2198,Sheet3!L:L,1,FALSE)</f>
        <v>#N/A</v>
      </c>
      <c r="C2198" t="str">
        <f>VLOOKUP(A2198,'ALL - prices'!B:C,2,FALSE)</f>
        <v>Constellation Software Inc/Can</v>
      </c>
      <c r="D2198" t="str">
        <f>VLOOKUP(A2198,'ALL - prices'!B:I,8,FALSE)</f>
        <v>Information Technology</v>
      </c>
      <c r="E2198" s="18">
        <v>2024</v>
      </c>
      <c r="F2198" t="s">
        <v>679</v>
      </c>
      <c r="G2198" t="str">
        <f t="shared" si="157"/>
        <v>2024-Q1</v>
      </c>
      <c r="H2198" s="4">
        <f>INDEX('ALL - prices'!$J$3:$DY$219,MATCH('COMBINED DATA'!A2198,'ALL - prices'!$B$3:$B$219,0),MATCH('COMBINED DATA'!G2198,'ALL - prices'!$J$1:$DY$1,0))</f>
        <v>3671.471</v>
      </c>
      <c r="I2198" s="14" t="s">
        <v>769</v>
      </c>
      <c r="J2198" s="15">
        <f>INDEX(MarketCap2!$E$2:$AR$224,MATCH(A2198,MarketCap2!$B$2:$B$224,0),MATCH(G2198,MarketCap2!$E$1:$AR$1,0))</f>
        <v>77984833536</v>
      </c>
      <c r="K2198">
        <f t="shared" si="158"/>
        <v>25.079780202883583</v>
      </c>
      <c r="L2198">
        <f>INDEX('PB2'!$D$2:$AQ$224,MATCH(A2198,'PB2'!$B$2:$B$224,0),MATCH(G2198,'PB2'!$D$1:$AQ$1,0))</f>
        <v>24.9064617156982</v>
      </c>
      <c r="M2198" s="16">
        <f t="shared" si="159"/>
        <v>4.0150223320148032E-2</v>
      </c>
      <c r="N2198" s="6">
        <f>INDEX('ROA2'!$D$2:$AQ$224,MATCH(A2198,'ROA2'!$B$2:$B$224,0),MATCH(G2198,'ROA2'!$D$1:$AQ$1,0))</f>
        <v>6.54917192459106</v>
      </c>
      <c r="O2198" s="6">
        <v>10899.000319999999</v>
      </c>
      <c r="P2198" s="28">
        <v>8.5665927932800076E-2</v>
      </c>
    </row>
    <row r="2199" spans="1:16" x14ac:dyDescent="0.3">
      <c r="A2199" t="s">
        <v>505</v>
      </c>
      <c r="B2199" t="e">
        <f>VLOOKUP(A2199,Sheet3!L:L,1,FALSE)</f>
        <v>#N/A</v>
      </c>
      <c r="C2199" t="str">
        <f>VLOOKUP(A2199,'ALL - prices'!B:C,2,FALSE)</f>
        <v>Constellation Software Inc/Can</v>
      </c>
      <c r="D2199" t="str">
        <f>VLOOKUP(A2199,'ALL - prices'!B:I,8,FALSE)</f>
        <v>Information Technology</v>
      </c>
      <c r="E2199" s="18">
        <v>2024</v>
      </c>
      <c r="F2199" t="s">
        <v>680</v>
      </c>
      <c r="G2199" t="str">
        <f t="shared" si="157"/>
        <v>2024-Q2</v>
      </c>
      <c r="H2199" s="4">
        <f>INDEX('ALL - prices'!$J$3:$DY$219,MATCH('COMBINED DATA'!A2199,'ALL - prices'!$B$3:$B$219,0),MATCH('COMBINED DATA'!G2199,'ALL - prices'!$J$1:$DY$1,0))</f>
        <v>3934.1759999999999</v>
      </c>
      <c r="I2199" s="14" t="s">
        <v>769</v>
      </c>
      <c r="J2199" s="15">
        <f>INDEX(MarketCap2!$E$2:$AR$224,MATCH(A2199,MarketCap2!$B$2:$B$224,0),MATCH(G2199,MarketCap2!$E$1:$AR$1,0))</f>
        <v>83534471168</v>
      </c>
      <c r="K2199">
        <f t="shared" si="158"/>
        <v>25.14852521197232</v>
      </c>
      <c r="L2199">
        <f>INDEX('PB2'!$D$2:$AQ$224,MATCH(A2199,'PB2'!$B$2:$B$224,0),MATCH(G2199,'PB2'!$D$1:$AQ$1,0))</f>
        <v>24.8517246246338</v>
      </c>
      <c r="M2199" s="16">
        <f t="shared" si="159"/>
        <v>4.0238656073340241E-2</v>
      </c>
      <c r="N2199" s="6">
        <f>INDEX('ROA2'!$D$2:$AQ$224,MATCH(A2199,'ROA2'!$B$2:$B$224,0),MATCH(G2199,'ROA2'!$D$1:$AQ$1,0))</f>
        <v>5.54245901107788</v>
      </c>
      <c r="O2199" s="6">
        <v>11921.000448000001</v>
      </c>
      <c r="P2199" s="28">
        <v>9.3770079639744569E-2</v>
      </c>
    </row>
    <row r="2200" spans="1:16" x14ac:dyDescent="0.3">
      <c r="A2200" t="s">
        <v>505</v>
      </c>
      <c r="B2200" t="e">
        <f>VLOOKUP(A2200,Sheet3!L:L,1,FALSE)</f>
        <v>#N/A</v>
      </c>
      <c r="C2200" t="str">
        <f>VLOOKUP(A2200,'ALL - prices'!B:C,2,FALSE)</f>
        <v>Constellation Software Inc/Can</v>
      </c>
      <c r="D2200" t="str">
        <f>VLOOKUP(A2200,'ALL - prices'!B:I,8,FALSE)</f>
        <v>Information Technology</v>
      </c>
      <c r="E2200" s="18">
        <v>2024</v>
      </c>
      <c r="F2200" t="s">
        <v>681</v>
      </c>
      <c r="G2200" t="str">
        <f t="shared" si="157"/>
        <v>2024-Q3</v>
      </c>
      <c r="H2200" s="4">
        <f>INDEX('ALL - prices'!$J$3:$DY$219,MATCH('COMBINED DATA'!A2200,'ALL - prices'!$B$3:$B$219,0),MATCH('COMBINED DATA'!G2200,'ALL - prices'!$J$1:$DY$1,0))</f>
        <v>4392.7539999999999</v>
      </c>
      <c r="I2200" s="14" t="s">
        <v>769</v>
      </c>
      <c r="J2200" s="15">
        <f>INDEX(MarketCap2!$E$2:$AR$224,MATCH(A2200,MarketCap2!$B$2:$B$224,0),MATCH(G2200,MarketCap2!$E$1:$AR$1,0))</f>
        <v>93242728448</v>
      </c>
      <c r="K2200">
        <f t="shared" si="158"/>
        <v>25.258471913319887</v>
      </c>
      <c r="L2200">
        <f>INDEX('PB2'!$D$2:$AQ$224,MATCH(A2200,'PB2'!$B$2:$B$224,0),MATCH(G2200,'PB2'!$D$1:$AQ$1,0))</f>
        <v>25.971742630004901</v>
      </c>
      <c r="M2200" s="16">
        <f t="shared" si="159"/>
        <v>3.8503384784227372E-2</v>
      </c>
      <c r="N2200" s="6">
        <f>INDEX('ROA2'!$D$2:$AQ$224,MATCH(A2200,'ROA2'!$B$2:$B$224,0),MATCH(G2200,'ROA2'!$D$1:$AQ$1,0))</f>
        <v>6.1021399497985804</v>
      </c>
      <c r="O2200" s="6">
        <v>12115.999744000001</v>
      </c>
      <c r="P2200" s="28">
        <v>1.6357628443233151E-2</v>
      </c>
    </row>
    <row r="2201" spans="1:16" x14ac:dyDescent="0.3">
      <c r="A2201" t="s">
        <v>505</v>
      </c>
      <c r="B2201" t="e">
        <f>VLOOKUP(A2201,Sheet3!L:L,1,FALSE)</f>
        <v>#N/A</v>
      </c>
      <c r="C2201" t="str">
        <f>VLOOKUP(A2201,'ALL - prices'!B:C,2,FALSE)</f>
        <v>Constellation Software Inc/Can</v>
      </c>
      <c r="D2201" t="str">
        <f>VLOOKUP(A2201,'ALL - prices'!B:I,8,FALSE)</f>
        <v>Information Technology</v>
      </c>
      <c r="E2201" s="18">
        <v>2024</v>
      </c>
      <c r="F2201" t="s">
        <v>682</v>
      </c>
      <c r="G2201" t="str">
        <f t="shared" si="157"/>
        <v>2024-Q4</v>
      </c>
      <c r="H2201" s="4">
        <f>INDEX('ALL - prices'!$J$3:$DY$219,MATCH('COMBINED DATA'!A2201,'ALL - prices'!$B$3:$B$219,0),MATCH('COMBINED DATA'!G2201,'ALL - prices'!$J$1:$DY$1,0))</f>
        <v>4439.0320000000002</v>
      </c>
      <c r="I2201" s="14" t="s">
        <v>769</v>
      </c>
      <c r="J2201" s="15">
        <f>INDEX(MarketCap2!$E$2:$AR$224,MATCH(A2201,MarketCap2!$B$2:$B$224,0),MATCH(G2201,MarketCap2!$E$1:$AR$1,0))</f>
        <v>94194442240</v>
      </c>
      <c r="K2201">
        <f t="shared" si="158"/>
        <v>25.268627017212815</v>
      </c>
      <c r="L2201">
        <f>INDEX('PB2'!$D$2:$AQ$224,MATCH(A2201,'PB2'!$B$2:$B$224,0),MATCH(G2201,'PB2'!$D$1:$AQ$1,0))</f>
        <v>24.626887945270699</v>
      </c>
      <c r="M2201" s="16">
        <f t="shared" si="159"/>
        <v>4.0606023880172731E-2</v>
      </c>
      <c r="N2201" s="6">
        <f>INDEX('ROA2'!$D$2:$AQ$224,MATCH(A2201,'ROA2'!$B$2:$B$224,0),MATCH(G2201,'ROA2'!$D$1:$AQ$1,0))</f>
        <v>5.19193315505981</v>
      </c>
      <c r="O2201" s="6">
        <v>12572.999680000001</v>
      </c>
      <c r="P2201" s="28">
        <v>3.7718714563881733E-2</v>
      </c>
    </row>
    <row r="2202" spans="1:16" x14ac:dyDescent="0.3">
      <c r="A2202" t="s">
        <v>506</v>
      </c>
      <c r="B2202" t="e">
        <f>VLOOKUP(A2202,Sheet3!L:L,1,FALSE)</f>
        <v>#N/A</v>
      </c>
      <c r="C2202" t="str">
        <f>VLOOKUP(A2202,'ALL - prices'!B:C,2,FALSE)</f>
        <v>Canadian Tire Corp Ltd</v>
      </c>
      <c r="D2202" t="str">
        <f>VLOOKUP(A2202,'ALL - prices'!B:I,8,FALSE)</f>
        <v>Consumer Discretionary</v>
      </c>
      <c r="E2202">
        <v>2015</v>
      </c>
      <c r="F2202" t="s">
        <v>679</v>
      </c>
      <c r="G2202" t="str">
        <f t="shared" ref="G2202:G2265" si="161">E2202&amp;"-"&amp;F2202</f>
        <v>2015-Q1</v>
      </c>
      <c r="H2202" s="4">
        <f>INDEX('ALL - prices'!$J$3:$DY$219,MATCH('COMBINED DATA'!A2202,'ALL - prices'!$B$3:$B$219,0),MATCH('COMBINED DATA'!G2202,'ALL - prices'!$J$1:$DY$1,0))</f>
        <v>91.856999999999999</v>
      </c>
      <c r="I2202" s="14">
        <f t="shared" ref="I2202:I2237" si="162">STDEV(H2203:H2206)</f>
        <v>6.4790009823403061</v>
      </c>
      <c r="J2202" s="15">
        <f>INDEX(MarketCap2!$E$2:$AR$224,MATCH(A2202,MarketCap2!$B$2:$B$224,0),MATCH(G2202,MarketCap2!$E$1:$AR$1,0))</f>
        <v>10355876864</v>
      </c>
      <c r="K2202">
        <f t="shared" ref="K2202:K2265" si="163">LN(J2202)</f>
        <v>23.060820008459874</v>
      </c>
      <c r="L2202">
        <f>INDEX('PB2'!$D$2:$AQ$224,MATCH(A2202,'PB2'!$B$2:$B$224,0),MATCH(G2202,'PB2'!$D$1:$AQ$1,0))</f>
        <v>2.0923199653625502</v>
      </c>
      <c r="M2202" s="16">
        <f t="shared" ref="M2202:M2265" si="164">1/L2202</f>
        <v>0.47793837298050318</v>
      </c>
      <c r="N2202" s="6">
        <f>INDEX('ROA2'!$D$2:$AQ$224,MATCH(A2202,'ROA2'!$B$2:$B$224,0),MATCH(G2202,'ROA2'!$D$1:$AQ$1,0))</f>
        <v>4.2862410545349103</v>
      </c>
      <c r="O2202" s="6">
        <v>14553.199616</v>
      </c>
      <c r="P2202" s="28">
        <v>2.9469609184838302E-2</v>
      </c>
    </row>
    <row r="2203" spans="1:16" x14ac:dyDescent="0.3">
      <c r="A2203" t="s">
        <v>506</v>
      </c>
      <c r="B2203" t="e">
        <f>VLOOKUP(A2203,Sheet3!L:L,1,FALSE)</f>
        <v>#N/A</v>
      </c>
      <c r="C2203" t="str">
        <f>VLOOKUP(A2203,'ALL - prices'!B:C,2,FALSE)</f>
        <v>Canadian Tire Corp Ltd</v>
      </c>
      <c r="D2203" t="str">
        <f>VLOOKUP(A2203,'ALL - prices'!B:I,8,FALSE)</f>
        <v>Consumer Discretionary</v>
      </c>
      <c r="E2203">
        <v>2015</v>
      </c>
      <c r="F2203" t="s">
        <v>680</v>
      </c>
      <c r="G2203" t="str">
        <f t="shared" si="161"/>
        <v>2015-Q2</v>
      </c>
      <c r="H2203" s="4">
        <f>INDEX('ALL - prices'!$J$3:$DY$219,MATCH('COMBINED DATA'!A2203,'ALL - prices'!$B$3:$B$219,0),MATCH('COMBINED DATA'!G2203,'ALL - prices'!$J$1:$DY$1,0))</f>
        <v>95.477999999999994</v>
      </c>
      <c r="I2203" s="14">
        <f t="shared" si="162"/>
        <v>8.6015805251128121</v>
      </c>
      <c r="J2203" s="15">
        <f>INDEX(MarketCap2!$E$2:$AR$224,MATCH(A2203,MarketCap2!$B$2:$B$224,0),MATCH(G2203,MarketCap2!$E$1:$AR$1,0))</f>
        <v>10603462656</v>
      </c>
      <c r="K2203">
        <f t="shared" si="163"/>
        <v>23.084446450381201</v>
      </c>
      <c r="L2203">
        <f>INDEX('PB2'!$D$2:$AQ$224,MATCH(A2203,'PB2'!$B$2:$B$224,0),MATCH(G2203,'PB2'!$D$1:$AQ$1,0))</f>
        <v>2.1064620018005402</v>
      </c>
      <c r="M2203" s="16">
        <f t="shared" si="164"/>
        <v>0.47472966478637174</v>
      </c>
      <c r="N2203" s="6">
        <f>INDEX('ROA2'!$D$2:$AQ$224,MATCH(A2203,'ROA2'!$B$2:$B$224,0),MATCH(G2203,'ROA2'!$D$1:$AQ$1,0))</f>
        <v>4.2808318138122603</v>
      </c>
      <c r="O2203" s="6">
        <v>14533.999615999999</v>
      </c>
      <c r="P2203" s="28">
        <v>-1.3192975089060118E-3</v>
      </c>
    </row>
    <row r="2204" spans="1:16" x14ac:dyDescent="0.3">
      <c r="A2204" t="s">
        <v>506</v>
      </c>
      <c r="B2204" t="e">
        <f>VLOOKUP(A2204,Sheet3!L:L,1,FALSE)</f>
        <v>#N/A</v>
      </c>
      <c r="C2204" t="str">
        <f>VLOOKUP(A2204,'ALL - prices'!B:C,2,FALSE)</f>
        <v>Canadian Tire Corp Ltd</v>
      </c>
      <c r="D2204" t="str">
        <f>VLOOKUP(A2204,'ALL - prices'!B:I,8,FALSE)</f>
        <v>Consumer Discretionary</v>
      </c>
      <c r="E2204">
        <v>2015</v>
      </c>
      <c r="F2204" t="s">
        <v>681</v>
      </c>
      <c r="G2204" t="str">
        <f t="shared" si="161"/>
        <v>2015-Q3</v>
      </c>
      <c r="H2204" s="4">
        <f>INDEX('ALL - prices'!$J$3:$DY$219,MATCH('COMBINED DATA'!A2204,'ALL - prices'!$B$3:$B$219,0),MATCH('COMBINED DATA'!G2204,'ALL - prices'!$J$1:$DY$1,0))</f>
        <v>86.159899999999993</v>
      </c>
      <c r="I2204" s="14">
        <f t="shared" si="162"/>
        <v>7.3266530592078638</v>
      </c>
      <c r="J2204" s="15">
        <f>INDEX(MarketCap2!$E$2:$AR$224,MATCH(A2204,MarketCap2!$B$2:$B$224,0),MATCH(G2204,MarketCap2!$E$1:$AR$1,0))</f>
        <v>9472537600</v>
      </c>
      <c r="K2204">
        <f t="shared" si="163"/>
        <v>22.971662670234213</v>
      </c>
      <c r="L2204">
        <f>INDEX('PB2'!$D$2:$AQ$224,MATCH(A2204,'PB2'!$B$2:$B$224,0),MATCH(G2204,'PB2'!$D$1:$AQ$1,0))</f>
        <v>1.8329759836196899</v>
      </c>
      <c r="M2204" s="16">
        <f t="shared" si="164"/>
        <v>0.54556088510512768</v>
      </c>
      <c r="N2204" s="6">
        <f>INDEX('ROA2'!$D$2:$AQ$224,MATCH(A2204,'ROA2'!$B$2:$B$224,0),MATCH(G2204,'ROA2'!$D$1:$AQ$1,0))</f>
        <v>4.2829008102417001</v>
      </c>
      <c r="O2204" s="6">
        <v>14891.799552</v>
      </c>
      <c r="P2204" s="28">
        <v>2.4618133029679672E-2</v>
      </c>
    </row>
    <row r="2205" spans="1:16" x14ac:dyDescent="0.3">
      <c r="A2205" t="s">
        <v>506</v>
      </c>
      <c r="B2205" t="e">
        <f>VLOOKUP(A2205,Sheet3!L:L,1,FALSE)</f>
        <v>#N/A</v>
      </c>
      <c r="C2205" t="str">
        <f>VLOOKUP(A2205,'ALL - prices'!B:C,2,FALSE)</f>
        <v>Canadian Tire Corp Ltd</v>
      </c>
      <c r="D2205" t="str">
        <f>VLOOKUP(A2205,'ALL - prices'!B:I,8,FALSE)</f>
        <v>Consumer Discretionary</v>
      </c>
      <c r="E2205">
        <v>2015</v>
      </c>
      <c r="F2205" t="s">
        <v>682</v>
      </c>
      <c r="G2205" t="str">
        <f t="shared" si="161"/>
        <v>2015-Q4</v>
      </c>
      <c r="H2205" s="4">
        <f>INDEX('ALL - prices'!$J$3:$DY$219,MATCH('COMBINED DATA'!A2205,'ALL - prices'!$B$3:$B$219,0),MATCH('COMBINED DATA'!G2205,'ALL - prices'!$J$1:$DY$1,0))</f>
        <v>85.189300000000003</v>
      </c>
      <c r="I2205" s="14">
        <f t="shared" si="162"/>
        <v>3.1863275935366926</v>
      </c>
      <c r="J2205" s="15">
        <f>INDEX(MarketCap2!$E$2:$AR$224,MATCH(A2205,MarketCap2!$B$2:$B$224,0),MATCH(G2205,MarketCap2!$E$1:$AR$1,0))</f>
        <v>9157234688</v>
      </c>
      <c r="K2205">
        <f t="shared" si="163"/>
        <v>22.937810080098171</v>
      </c>
      <c r="L2205">
        <f>INDEX('PB2'!$D$2:$AQ$224,MATCH(A2205,'PB2'!$B$2:$B$224,0),MATCH(G2205,'PB2'!$D$1:$AQ$1,0))</f>
        <v>1.7522510290145901</v>
      </c>
      <c r="M2205" s="16">
        <f t="shared" si="164"/>
        <v>0.57069448580228144</v>
      </c>
      <c r="N2205" s="6">
        <f>INDEX('ROA2'!$D$2:$AQ$224,MATCH(A2205,'ROA2'!$B$2:$B$224,0),MATCH(G2205,'ROA2'!$D$1:$AQ$1,0))</f>
        <v>4.24243211746216</v>
      </c>
      <c r="O2205" s="6">
        <v>15351.199744</v>
      </c>
      <c r="P2205" s="28">
        <v>3.0849205993932462E-2</v>
      </c>
    </row>
    <row r="2206" spans="1:16" x14ac:dyDescent="0.3">
      <c r="A2206" t="s">
        <v>506</v>
      </c>
      <c r="B2206" t="e">
        <f>VLOOKUP(A2206,Sheet3!L:L,1,FALSE)</f>
        <v>#N/A</v>
      </c>
      <c r="C2206" t="str">
        <f>VLOOKUP(A2206,'ALL - prices'!B:C,2,FALSE)</f>
        <v>Canadian Tire Corp Ltd</v>
      </c>
      <c r="D2206" t="str">
        <f>VLOOKUP(A2206,'ALL - prices'!B:I,8,FALSE)</f>
        <v>Consumer Discretionary</v>
      </c>
      <c r="E2206">
        <v>2016</v>
      </c>
      <c r="F2206" t="s">
        <v>679</v>
      </c>
      <c r="G2206" t="str">
        <f t="shared" si="161"/>
        <v>2016-Q1</v>
      </c>
      <c r="H2206" s="4">
        <f>INDEX('ALL - prices'!$J$3:$DY$219,MATCH('COMBINED DATA'!A2206,'ALL - prices'!$B$3:$B$219,0),MATCH('COMBINED DATA'!G2206,'ALL - prices'!$J$1:$DY$1,0))</f>
        <v>97.989699999999999</v>
      </c>
      <c r="I2206" s="14">
        <f t="shared" si="162"/>
        <v>8.6647851076930955</v>
      </c>
      <c r="J2206" s="15">
        <f>INDEX(MarketCap2!$E$2:$AR$224,MATCH(A2206,MarketCap2!$B$2:$B$224,0),MATCH(G2206,MarketCap2!$E$1:$AR$1,0))</f>
        <v>10175785984</v>
      </c>
      <c r="K2206">
        <f t="shared" si="163"/>
        <v>23.043276811876474</v>
      </c>
      <c r="L2206">
        <f>INDEX('PB2'!$D$2:$AQ$224,MATCH(A2206,'PB2'!$B$2:$B$224,0),MATCH(G2206,'PB2'!$D$1:$AQ$1,0))</f>
        <v>2.08412408828735</v>
      </c>
      <c r="M2206" s="16">
        <f t="shared" si="164"/>
        <v>0.47981787918480423</v>
      </c>
      <c r="N2206" s="6">
        <f>INDEX('ROA2'!$D$2:$AQ$224,MATCH(A2206,'ROA2'!$B$2:$B$224,0),MATCH(G2206,'ROA2'!$D$1:$AQ$1,0))</f>
        <v>4.4643039703369096</v>
      </c>
      <c r="O2206" s="6">
        <v>14987.799552</v>
      </c>
      <c r="P2206" s="28">
        <v>-2.3672429390545435E-2</v>
      </c>
    </row>
    <row r="2207" spans="1:16" x14ac:dyDescent="0.3">
      <c r="A2207" t="s">
        <v>506</v>
      </c>
      <c r="B2207" t="e">
        <f>VLOOKUP(A2207,Sheet3!L:L,1,FALSE)</f>
        <v>#N/A</v>
      </c>
      <c r="C2207" t="str">
        <f>VLOOKUP(A2207,'ALL - prices'!B:C,2,FALSE)</f>
        <v>Canadian Tire Corp Ltd</v>
      </c>
      <c r="D2207" t="str">
        <f>VLOOKUP(A2207,'ALL - prices'!B:I,8,FALSE)</f>
        <v>Consumer Discretionary</v>
      </c>
      <c r="E2207">
        <v>2016</v>
      </c>
      <c r="F2207" t="s">
        <v>680</v>
      </c>
      <c r="G2207" t="str">
        <f t="shared" si="161"/>
        <v>2016-Q2</v>
      </c>
      <c r="H2207" s="4">
        <f>INDEX('ALL - prices'!$J$3:$DY$219,MATCH('COMBINED DATA'!A2207,'ALL - prices'!$B$3:$B$219,0),MATCH('COMBINED DATA'!G2207,'ALL - prices'!$J$1:$DY$1,0))</f>
        <v>102.44889999999999</v>
      </c>
      <c r="I2207" s="14">
        <f t="shared" si="162"/>
        <v>8.8443194120576667</v>
      </c>
      <c r="J2207" s="15">
        <f>INDEX(MarketCap2!$E$2:$AR$224,MATCH(A2207,MarketCap2!$B$2:$B$224,0),MATCH(G2207,MarketCap2!$E$1:$AR$1,0))</f>
        <v>10446338048</v>
      </c>
      <c r="K2207">
        <f t="shared" si="163"/>
        <v>23.069517327914973</v>
      </c>
      <c r="L2207">
        <f>INDEX('PB2'!$D$2:$AQ$224,MATCH(A2207,'PB2'!$B$2:$B$224,0),MATCH(G2207,'PB2'!$D$1:$AQ$1,0))</f>
        <v>2.13455009460449</v>
      </c>
      <c r="M2207" s="16">
        <f t="shared" si="164"/>
        <v>0.46848279762920703</v>
      </c>
      <c r="N2207" s="6">
        <f>INDEX('ROA2'!$D$2:$AQ$224,MATCH(A2207,'ROA2'!$B$2:$B$224,0),MATCH(G2207,'ROA2'!$D$1:$AQ$1,0))</f>
        <v>4.4686741828918501</v>
      </c>
      <c r="O2207" s="6">
        <v>14888.599552</v>
      </c>
      <c r="P2207" s="28">
        <v>-6.6187167539722858E-3</v>
      </c>
    </row>
    <row r="2208" spans="1:16" x14ac:dyDescent="0.3">
      <c r="A2208" t="s">
        <v>506</v>
      </c>
      <c r="B2208" t="e">
        <f>VLOOKUP(A2208,Sheet3!L:L,1,FALSE)</f>
        <v>#N/A</v>
      </c>
      <c r="C2208" t="str">
        <f>VLOOKUP(A2208,'ALL - prices'!B:C,2,FALSE)</f>
        <v>Canadian Tire Corp Ltd</v>
      </c>
      <c r="D2208" t="str">
        <f>VLOOKUP(A2208,'ALL - prices'!B:I,8,FALSE)</f>
        <v>Consumer Discretionary</v>
      </c>
      <c r="E2208">
        <v>2016</v>
      </c>
      <c r="F2208" t="s">
        <v>681</v>
      </c>
      <c r="G2208" t="str">
        <f t="shared" si="161"/>
        <v>2016-Q3</v>
      </c>
      <c r="H2208" s="4">
        <f>INDEX('ALL - prices'!$J$3:$DY$219,MATCH('COMBINED DATA'!A2208,'ALL - prices'!$B$3:$B$219,0),MATCH('COMBINED DATA'!G2208,'ALL - prices'!$J$1:$DY$1,0))</f>
        <v>96.023099999999999</v>
      </c>
      <c r="I2208" s="14">
        <f t="shared" si="162"/>
        <v>6.5990768862015852</v>
      </c>
      <c r="J2208" s="15">
        <f>INDEX(MarketCap2!$E$2:$AR$224,MATCH(A2208,MarketCap2!$B$2:$B$224,0),MATCH(G2208,MarketCap2!$E$1:$AR$1,0))</f>
        <v>9696525312</v>
      </c>
      <c r="K2208">
        <f t="shared" si="163"/>
        <v>22.995033443023605</v>
      </c>
      <c r="L2208">
        <f>INDEX('PB2'!$D$2:$AQ$224,MATCH(A2208,'PB2'!$B$2:$B$224,0),MATCH(G2208,'PB2'!$D$1:$AQ$1,0))</f>
        <v>1.9603910446167001</v>
      </c>
      <c r="M2208" s="16">
        <f t="shared" si="164"/>
        <v>0.51010230981519411</v>
      </c>
      <c r="N2208" s="6">
        <f>INDEX('ROA2'!$D$2:$AQ$224,MATCH(A2208,'ROA2'!$B$2:$B$224,0),MATCH(G2208,'ROA2'!$D$1:$AQ$1,0))</f>
        <v>4.4992351531982404</v>
      </c>
      <c r="O2208" s="6">
        <v>14926.600192</v>
      </c>
      <c r="P2208" s="28">
        <v>2.5523313906911775E-3</v>
      </c>
    </row>
    <row r="2209" spans="1:16" x14ac:dyDescent="0.3">
      <c r="A2209" t="s">
        <v>506</v>
      </c>
      <c r="B2209" t="e">
        <f>VLOOKUP(A2209,Sheet3!L:L,1,FALSE)</f>
        <v>#N/A</v>
      </c>
      <c r="C2209" t="str">
        <f>VLOOKUP(A2209,'ALL - prices'!B:C,2,FALSE)</f>
        <v>Canadian Tire Corp Ltd</v>
      </c>
      <c r="D2209" t="str">
        <f>VLOOKUP(A2209,'ALL - prices'!B:I,8,FALSE)</f>
        <v>Consumer Discretionary</v>
      </c>
      <c r="E2209">
        <v>2016</v>
      </c>
      <c r="F2209" t="s">
        <v>682</v>
      </c>
      <c r="G2209" t="str">
        <f t="shared" si="161"/>
        <v>2016-Q4</v>
      </c>
      <c r="H2209" s="4">
        <f>INDEX('ALL - prices'!$J$3:$DY$219,MATCH('COMBINED DATA'!A2209,'ALL - prices'!$B$3:$B$219,0),MATCH('COMBINED DATA'!G2209,'ALL - prices'!$J$1:$DY$1,0))</f>
        <v>102.2415</v>
      </c>
      <c r="I2209" s="14">
        <f t="shared" si="162"/>
        <v>5.386102632005815</v>
      </c>
      <c r="J2209" s="15">
        <f>INDEX(MarketCap2!$E$2:$AR$224,MATCH(A2209,MarketCap2!$B$2:$B$224,0),MATCH(G2209,MarketCap2!$E$1:$AR$1,0))</f>
        <v>10065374208</v>
      </c>
      <c r="K2209">
        <f t="shared" si="163"/>
        <v>23.032367074482657</v>
      </c>
      <c r="L2209">
        <f>INDEX('PB2'!$D$2:$AQ$224,MATCH(A2209,'PB2'!$B$2:$B$224,0),MATCH(G2209,'PB2'!$D$1:$AQ$1,0))</f>
        <v>1.9950909614562999</v>
      </c>
      <c r="M2209" s="16">
        <f t="shared" si="164"/>
        <v>0.5012302793803739</v>
      </c>
      <c r="N2209" s="6">
        <f>INDEX('ROA2'!$D$2:$AQ$224,MATCH(A2209,'ROA2'!$B$2:$B$224,0),MATCH(G2209,'ROA2'!$D$1:$AQ$1,0))</f>
        <v>4.2312932014465297</v>
      </c>
      <c r="O2209" s="6">
        <v>15254.099968</v>
      </c>
      <c r="P2209" s="28">
        <v>2.1940681185761646E-2</v>
      </c>
    </row>
    <row r="2210" spans="1:16" x14ac:dyDescent="0.3">
      <c r="A2210" t="s">
        <v>506</v>
      </c>
      <c r="B2210" t="e">
        <f>VLOOKUP(A2210,Sheet3!L:L,1,FALSE)</f>
        <v>#N/A</v>
      </c>
      <c r="C2210" t="str">
        <f>VLOOKUP(A2210,'ALL - prices'!B:C,2,FALSE)</f>
        <v>Canadian Tire Corp Ltd</v>
      </c>
      <c r="D2210" t="str">
        <f>VLOOKUP(A2210,'ALL - prices'!B:I,8,FALSE)</f>
        <v>Consumer Discretionary</v>
      </c>
      <c r="E2210">
        <v>2017</v>
      </c>
      <c r="F2210" t="s">
        <v>679</v>
      </c>
      <c r="G2210" t="str">
        <f t="shared" si="161"/>
        <v>2017-Q1</v>
      </c>
      <c r="H2210" s="4">
        <f>INDEX('ALL - prices'!$J$3:$DY$219,MATCH('COMBINED DATA'!A2210,'ALL - prices'!$B$3:$B$219,0),MATCH('COMBINED DATA'!G2210,'ALL - prices'!$J$1:$DY$1,0))</f>
        <v>116.50920000000001</v>
      </c>
      <c r="I2210" s="14">
        <f t="shared" si="162"/>
        <v>7.847457815539161</v>
      </c>
      <c r="J2210" s="15">
        <f>INDEX(MarketCap2!$E$2:$AR$224,MATCH(A2210,MarketCap2!$B$2:$B$224,0),MATCH(G2210,MarketCap2!$E$1:$AR$1,0))</f>
        <v>11265765376</v>
      </c>
      <c r="K2210">
        <f t="shared" si="163"/>
        <v>23.14503435135439</v>
      </c>
      <c r="L2210">
        <f>INDEX('PB2'!$D$2:$AQ$224,MATCH(A2210,'PB2'!$B$2:$B$224,0),MATCH(G2210,'PB2'!$D$1:$AQ$1,0))</f>
        <v>2.2900590896606401</v>
      </c>
      <c r="M2210" s="16">
        <f t="shared" si="164"/>
        <v>0.4366699551618069</v>
      </c>
      <c r="N2210" s="6">
        <f>INDEX('ROA2'!$D$2:$AQ$224,MATCH(A2210,'ROA2'!$B$2:$B$224,0),MATCH(G2210,'ROA2'!$D$1:$AQ$1,0))</f>
        <v>4.4178719520568803</v>
      </c>
      <c r="O2210" s="6">
        <v>15302.800384</v>
      </c>
      <c r="P2210" s="28">
        <v>3.1926115668681368E-3</v>
      </c>
    </row>
    <row r="2211" spans="1:16" x14ac:dyDescent="0.3">
      <c r="A2211" t="s">
        <v>506</v>
      </c>
      <c r="B2211" t="e">
        <f>VLOOKUP(A2211,Sheet3!L:L,1,FALSE)</f>
        <v>#N/A</v>
      </c>
      <c r="C2211" t="str">
        <f>VLOOKUP(A2211,'ALL - prices'!B:C,2,FALSE)</f>
        <v>Canadian Tire Corp Ltd</v>
      </c>
      <c r="D2211" t="str">
        <f>VLOOKUP(A2211,'ALL - prices'!B:I,8,FALSE)</f>
        <v>Consumer Discretionary</v>
      </c>
      <c r="E2211">
        <v>2017</v>
      </c>
      <c r="F2211" t="s">
        <v>680</v>
      </c>
      <c r="G2211" t="str">
        <f t="shared" si="161"/>
        <v>2017-Q2</v>
      </c>
      <c r="H2211" s="4">
        <f>INDEX('ALL - prices'!$J$3:$DY$219,MATCH('COMBINED DATA'!A2211,'ALL - prices'!$B$3:$B$219,0),MATCH('COMBINED DATA'!G2211,'ALL - prices'!$J$1:$DY$1,0))</f>
        <v>109.24930000000001</v>
      </c>
      <c r="I2211" s="14">
        <f t="shared" si="162"/>
        <v>6.1633782051728723</v>
      </c>
      <c r="J2211" s="15">
        <f>INDEX(MarketCap2!$E$2:$AR$224,MATCH(A2211,MarketCap2!$B$2:$B$224,0),MATCH(G2211,MarketCap2!$E$1:$AR$1,0))</f>
        <v>10480175104</v>
      </c>
      <c r="K2211">
        <f t="shared" si="163"/>
        <v>23.07275122409667</v>
      </c>
      <c r="L2211">
        <f>INDEX('PB2'!$D$2:$AQ$224,MATCH(A2211,'PB2'!$B$2:$B$224,0),MATCH(G2211,'PB2'!$D$1:$AQ$1,0))</f>
        <v>2.1385450363159202</v>
      </c>
      <c r="M2211" s="16">
        <f t="shared" si="164"/>
        <v>0.46760764118519754</v>
      </c>
      <c r="N2211" s="6">
        <f>INDEX('ROA2'!$D$2:$AQ$224,MATCH(A2211,'ROA2'!$B$2:$B$224,0),MATCH(G2211,'ROA2'!$D$1:$AQ$1,0))</f>
        <v>4.5661158561706499</v>
      </c>
      <c r="O2211" s="6">
        <v>15338.399744</v>
      </c>
      <c r="P2211" s="28">
        <v>2.3263297636177387E-3</v>
      </c>
    </row>
    <row r="2212" spans="1:16" x14ac:dyDescent="0.3">
      <c r="A2212" t="s">
        <v>506</v>
      </c>
      <c r="B2212" t="e">
        <f>VLOOKUP(A2212,Sheet3!L:L,1,FALSE)</f>
        <v>#N/A</v>
      </c>
      <c r="C2212" t="str">
        <f>VLOOKUP(A2212,'ALL - prices'!B:C,2,FALSE)</f>
        <v>Canadian Tire Corp Ltd</v>
      </c>
      <c r="D2212" t="str">
        <f>VLOOKUP(A2212,'ALL - prices'!B:I,8,FALSE)</f>
        <v>Consumer Discretionary</v>
      </c>
      <c r="E2212">
        <v>2017</v>
      </c>
      <c r="F2212" t="s">
        <v>681</v>
      </c>
      <c r="G2212" t="str">
        <f t="shared" si="161"/>
        <v>2017-Q3</v>
      </c>
      <c r="H2212" s="4">
        <f>INDEX('ALL - prices'!$J$3:$DY$219,MATCH('COMBINED DATA'!A2212,'ALL - prices'!$B$3:$B$219,0),MATCH('COMBINED DATA'!G2212,'ALL - prices'!$J$1:$DY$1,0))</f>
        <v>115.5354</v>
      </c>
      <c r="I2212" s="14">
        <f t="shared" si="162"/>
        <v>6.4907364566100352</v>
      </c>
      <c r="J2212" s="15">
        <f>INDEX(MarketCap2!$E$2:$AR$224,MATCH(A2212,MarketCap2!$B$2:$B$224,0),MATCH(G2212,MarketCap2!$E$1:$AR$1,0))</f>
        <v>10869873664</v>
      </c>
      <c r="K2212">
        <f t="shared" si="163"/>
        <v>23.109260915564885</v>
      </c>
      <c r="L2212">
        <f>INDEX('PB2'!$D$2:$AQ$224,MATCH(A2212,'PB2'!$B$2:$B$224,0),MATCH(G2212,'PB2'!$D$1:$AQ$1,0))</f>
        <v>2.2355639934539799</v>
      </c>
      <c r="M2212" s="16">
        <f t="shared" si="164"/>
        <v>0.44731441503268488</v>
      </c>
      <c r="N2212" s="6">
        <f>INDEX('ROA2'!$D$2:$AQ$224,MATCH(A2212,'ROA2'!$B$2:$B$224,0),MATCH(G2212,'ROA2'!$D$1:$AQ$1,0))</f>
        <v>4.6339569091796902</v>
      </c>
      <c r="O2212" s="6">
        <v>15539.800063999999</v>
      </c>
      <c r="P2212" s="28">
        <v>1.3130464935156069E-2</v>
      </c>
    </row>
    <row r="2213" spans="1:16" x14ac:dyDescent="0.3">
      <c r="A2213" t="s">
        <v>506</v>
      </c>
      <c r="B2213" t="e">
        <f>VLOOKUP(A2213,Sheet3!L:L,1,FALSE)</f>
        <v>#N/A</v>
      </c>
      <c r="C2213" t="str">
        <f>VLOOKUP(A2213,'ALL - prices'!B:C,2,FALSE)</f>
        <v>Canadian Tire Corp Ltd</v>
      </c>
      <c r="D2213" t="str">
        <f>VLOOKUP(A2213,'ALL - prices'!B:I,8,FALSE)</f>
        <v>Consumer Discretionary</v>
      </c>
      <c r="E2213">
        <v>2017</v>
      </c>
      <c r="F2213" t="s">
        <v>682</v>
      </c>
      <c r="G2213" t="str">
        <f t="shared" si="161"/>
        <v>2017-Q4</v>
      </c>
      <c r="H2213" s="4">
        <f>INDEX('ALL - prices'!$J$3:$DY$219,MATCH('COMBINED DATA'!A2213,'ALL - prices'!$B$3:$B$219,0),MATCH('COMBINED DATA'!G2213,'ALL - prices'!$J$1:$DY$1,0))</f>
        <v>122.4036</v>
      </c>
      <c r="I2213" s="14">
        <f t="shared" si="162"/>
        <v>9.8530946889374125</v>
      </c>
      <c r="J2213" s="15">
        <f>INDEX(MarketCap2!$E$2:$AR$224,MATCH(A2213,MarketCap2!$B$2:$B$224,0),MATCH(G2213,MarketCap2!$E$1:$AR$1,0))</f>
        <v>11241613312</v>
      </c>
      <c r="K2213">
        <f t="shared" si="163"/>
        <v>23.142888204208152</v>
      </c>
      <c r="L2213">
        <f>INDEX('PB2'!$D$2:$AQ$224,MATCH(A2213,'PB2'!$B$2:$B$224,0),MATCH(G2213,'PB2'!$D$1:$AQ$1,0))</f>
        <v>2.2977349758148198</v>
      </c>
      <c r="M2213" s="16">
        <f t="shared" si="164"/>
        <v>0.43521120169456501</v>
      </c>
      <c r="N2213" s="6">
        <f>INDEX('ROA2'!$D$2:$AQ$224,MATCH(A2213,'ROA2'!$B$2:$B$224,0),MATCH(G2213,'ROA2'!$D$1:$AQ$1,0))</f>
        <v>4.5070691108703604</v>
      </c>
      <c r="O2213" s="6">
        <v>16078.900224000001</v>
      </c>
      <c r="P2213" s="28">
        <v>3.4691576325289963E-2</v>
      </c>
    </row>
    <row r="2214" spans="1:16" x14ac:dyDescent="0.3">
      <c r="A2214" t="s">
        <v>506</v>
      </c>
      <c r="B2214" t="e">
        <f>VLOOKUP(A2214,Sheet3!L:L,1,FALSE)</f>
        <v>#N/A</v>
      </c>
      <c r="C2214" t="str">
        <f>VLOOKUP(A2214,'ALL - prices'!B:C,2,FALSE)</f>
        <v>Canadian Tire Corp Ltd</v>
      </c>
      <c r="D2214" t="str">
        <f>VLOOKUP(A2214,'ALL - prices'!B:I,8,FALSE)</f>
        <v>Consumer Discretionary</v>
      </c>
      <c r="E2214">
        <v>2018</v>
      </c>
      <c r="F2214" t="s">
        <v>679</v>
      </c>
      <c r="G2214" t="str">
        <f t="shared" si="161"/>
        <v>2018-Q1</v>
      </c>
      <c r="H2214" s="4">
        <f>INDEX('ALL - prices'!$J$3:$DY$219,MATCH('COMBINED DATA'!A2214,'ALL - prices'!$B$3:$B$219,0),MATCH('COMBINED DATA'!G2214,'ALL - prices'!$J$1:$DY$1,0))</f>
        <v>127.1705</v>
      </c>
      <c r="I2214" s="14">
        <f t="shared" si="162"/>
        <v>9.348217474426157</v>
      </c>
      <c r="J2214" s="15">
        <f>INDEX(MarketCap2!$E$2:$AR$224,MATCH(A2214,MarketCap2!$B$2:$B$224,0),MATCH(G2214,MarketCap2!$E$1:$AR$1,0))</f>
        <v>11476426752</v>
      </c>
      <c r="K2214">
        <f t="shared" si="163"/>
        <v>23.163560920850255</v>
      </c>
      <c r="L2214">
        <f>INDEX('PB2'!$D$2:$AQ$224,MATCH(A2214,'PB2'!$B$2:$B$224,0),MATCH(G2214,'PB2'!$D$1:$AQ$1,0))</f>
        <v>2.5612170696258501</v>
      </c>
      <c r="M2214" s="16">
        <f t="shared" si="164"/>
        <v>0.39043937816097829</v>
      </c>
      <c r="N2214" s="6">
        <f>INDEX('ROA2'!$D$2:$AQ$224,MATCH(A2214,'ROA2'!$B$2:$B$224,0),MATCH(G2214,'ROA2'!$D$1:$AQ$1,0))</f>
        <v>4.7526979446411097</v>
      </c>
      <c r="O2214" s="6">
        <v>15626.999808</v>
      </c>
      <c r="P2214" s="28">
        <v>-2.8105181928144315E-2</v>
      </c>
    </row>
    <row r="2215" spans="1:16" x14ac:dyDescent="0.3">
      <c r="A2215" t="s">
        <v>506</v>
      </c>
      <c r="B2215" t="e">
        <f>VLOOKUP(A2215,Sheet3!L:L,1,FALSE)</f>
        <v>#N/A</v>
      </c>
      <c r="C2215" t="str">
        <f>VLOOKUP(A2215,'ALL - prices'!B:C,2,FALSE)</f>
        <v>Canadian Tire Corp Ltd</v>
      </c>
      <c r="D2215" t="str">
        <f>VLOOKUP(A2215,'ALL - prices'!B:I,8,FALSE)</f>
        <v>Consumer Discretionary</v>
      </c>
      <c r="E2215">
        <v>2018</v>
      </c>
      <c r="F2215" t="s">
        <v>680</v>
      </c>
      <c r="G2215" t="str">
        <f t="shared" si="161"/>
        <v>2018-Q2</v>
      </c>
      <c r="H2215" s="4">
        <f>INDEX('ALL - prices'!$J$3:$DY$219,MATCH('COMBINED DATA'!A2215,'ALL - prices'!$B$3:$B$219,0),MATCH('COMBINED DATA'!G2215,'ALL - prices'!$J$1:$DY$1,0))</f>
        <v>129.49529999999999</v>
      </c>
      <c r="I2215" s="14">
        <f t="shared" si="162"/>
        <v>2.5164976726924841</v>
      </c>
      <c r="J2215" s="15">
        <f>INDEX(MarketCap2!$E$2:$AR$224,MATCH(A2215,MarketCap2!$B$2:$B$224,0),MATCH(G2215,MarketCap2!$E$1:$AR$1,0))</f>
        <v>11547355136</v>
      </c>
      <c r="K2215">
        <f t="shared" si="163"/>
        <v>23.169722255137302</v>
      </c>
      <c r="L2215">
        <f>INDEX('PB2'!$D$2:$AQ$224,MATCH(A2215,'PB2'!$B$2:$B$224,0),MATCH(G2215,'PB2'!$D$1:$AQ$1,0))</f>
        <v>2.5737390518188499</v>
      </c>
      <c r="M2215" s="16">
        <f t="shared" si="164"/>
        <v>0.38853977806852813</v>
      </c>
      <c r="N2215" s="6">
        <f>INDEX('ROA2'!$D$2:$AQ$224,MATCH(A2215,'ROA2'!$B$2:$B$224,0),MATCH(G2215,'ROA2'!$D$1:$AQ$1,0))</f>
        <v>4.7136559486389196</v>
      </c>
      <c r="O2215" s="6">
        <v>15444.500480000001</v>
      </c>
      <c r="P2215" s="28">
        <v>-1.1678462292331517E-2</v>
      </c>
    </row>
    <row r="2216" spans="1:16" x14ac:dyDescent="0.3">
      <c r="A2216" t="s">
        <v>506</v>
      </c>
      <c r="B2216" t="e">
        <f>VLOOKUP(A2216,Sheet3!L:L,1,FALSE)</f>
        <v>#N/A</v>
      </c>
      <c r="C2216" t="str">
        <f>VLOOKUP(A2216,'ALL - prices'!B:C,2,FALSE)</f>
        <v>Canadian Tire Corp Ltd</v>
      </c>
      <c r="D2216" t="str">
        <f>VLOOKUP(A2216,'ALL - prices'!B:I,8,FALSE)</f>
        <v>Consumer Discretionary</v>
      </c>
      <c r="E2216">
        <v>2018</v>
      </c>
      <c r="F2216" t="s">
        <v>681</v>
      </c>
      <c r="G2216" t="str">
        <f t="shared" si="161"/>
        <v>2018-Q3</v>
      </c>
      <c r="H2216" s="4">
        <f>INDEX('ALL - prices'!$J$3:$DY$219,MATCH('COMBINED DATA'!A2216,'ALL - prices'!$B$3:$B$219,0),MATCH('COMBINED DATA'!G2216,'ALL - prices'!$J$1:$DY$1,0))</f>
        <v>114.79510000000001</v>
      </c>
      <c r="I2216" s="14">
        <f t="shared" si="162"/>
        <v>3.0355956937367932</v>
      </c>
      <c r="J2216" s="15">
        <f>INDEX(MarketCap2!$E$2:$AR$224,MATCH(A2216,MarketCap2!$B$2:$B$224,0),MATCH(G2216,MarketCap2!$E$1:$AR$1,0))</f>
        <v>10021190656</v>
      </c>
      <c r="K2216">
        <f t="shared" si="163"/>
        <v>23.027967753487761</v>
      </c>
      <c r="L2216">
        <f>INDEX('PB2'!$D$2:$AQ$224,MATCH(A2216,'PB2'!$B$2:$B$224,0),MATCH(G2216,'PB2'!$D$1:$AQ$1,0))</f>
        <v>2.2571280002593999</v>
      </c>
      <c r="M2216" s="16">
        <f t="shared" si="164"/>
        <v>0.44304089085115034</v>
      </c>
      <c r="N2216" s="6">
        <f>INDEX('ROA2'!$D$2:$AQ$224,MATCH(A2216,'ROA2'!$B$2:$B$224,0),MATCH(G2216,'ROA2'!$D$1:$AQ$1,0))</f>
        <v>4.4487371444702104</v>
      </c>
      <c r="O2216" s="6">
        <v>15313.899520000001</v>
      </c>
      <c r="P2216" s="28">
        <v>-8.4561465855838257E-3</v>
      </c>
    </row>
    <row r="2217" spans="1:16" x14ac:dyDescent="0.3">
      <c r="A2217" t="s">
        <v>506</v>
      </c>
      <c r="B2217" t="e">
        <f>VLOOKUP(A2217,Sheet3!L:L,1,FALSE)</f>
        <v>#N/A</v>
      </c>
      <c r="C2217" t="str">
        <f>VLOOKUP(A2217,'ALL - prices'!B:C,2,FALSE)</f>
        <v>Canadian Tire Corp Ltd</v>
      </c>
      <c r="D2217" t="str">
        <f>VLOOKUP(A2217,'ALL - prices'!B:I,8,FALSE)</f>
        <v>Consumer Discretionary</v>
      </c>
      <c r="E2217">
        <v>2018</v>
      </c>
      <c r="F2217" t="s">
        <v>682</v>
      </c>
      <c r="G2217" t="str">
        <f t="shared" si="161"/>
        <v>2018-Q4</v>
      </c>
      <c r="H2217" s="4">
        <f>INDEX('ALL - prices'!$J$3:$DY$219,MATCH('COMBINED DATA'!A2217,'ALL - prices'!$B$3:$B$219,0),MATCH('COMBINED DATA'!G2217,'ALL - prices'!$J$1:$DY$1,0))</f>
        <v>108.92659999999999</v>
      </c>
      <c r="I2217" s="14">
        <f t="shared" si="162"/>
        <v>2.833172096196539</v>
      </c>
      <c r="J2217" s="15">
        <f>INDEX(MarketCap2!$E$2:$AR$224,MATCH(A2217,MarketCap2!$B$2:$B$224,0),MATCH(G2217,MarketCap2!$E$1:$AR$1,0))</f>
        <v>9341231104</v>
      </c>
      <c r="K2217">
        <f t="shared" si="163"/>
        <v>22.957703890351116</v>
      </c>
      <c r="L2217">
        <f>INDEX('PB2'!$D$2:$AQ$224,MATCH(A2217,'PB2'!$B$2:$B$224,0),MATCH(G2217,'PB2'!$D$1:$AQ$1,0))</f>
        <v>2.0468809604644802</v>
      </c>
      <c r="M2217" s="16">
        <f t="shared" si="164"/>
        <v>0.48854819567674274</v>
      </c>
      <c r="N2217" s="6">
        <f>INDEX('ROA2'!$D$2:$AQ$224,MATCH(A2217,'ROA2'!$B$2:$B$224,0),MATCH(G2217,'ROA2'!$D$1:$AQ$1,0))</f>
        <v>4.2530870437622097</v>
      </c>
      <c r="O2217" s="6">
        <v>17473.200128</v>
      </c>
      <c r="P2217" s="28">
        <v>0.14100266265819142</v>
      </c>
    </row>
    <row r="2218" spans="1:16" x14ac:dyDescent="0.3">
      <c r="A2218" t="s">
        <v>506</v>
      </c>
      <c r="B2218" t="e">
        <f>VLOOKUP(A2218,Sheet3!L:L,1,FALSE)</f>
        <v>#N/A</v>
      </c>
      <c r="C2218" t="str">
        <f>VLOOKUP(A2218,'ALL - prices'!B:C,2,FALSE)</f>
        <v>Canadian Tire Corp Ltd</v>
      </c>
      <c r="D2218" t="str">
        <f>VLOOKUP(A2218,'ALL - prices'!B:I,8,FALSE)</f>
        <v>Consumer Discretionary</v>
      </c>
      <c r="E2218">
        <v>2019</v>
      </c>
      <c r="F2218" t="s">
        <v>679</v>
      </c>
      <c r="G2218" t="str">
        <f t="shared" si="161"/>
        <v>2019-Q1</v>
      </c>
      <c r="H2218" s="4">
        <f>INDEX('ALL - prices'!$J$3:$DY$219,MATCH('COMBINED DATA'!A2218,'ALL - prices'!$B$3:$B$219,0),MATCH('COMBINED DATA'!G2218,'ALL - prices'!$J$1:$DY$1,0))</f>
        <v>110.6555</v>
      </c>
      <c r="I2218" s="14">
        <f t="shared" si="162"/>
        <v>22.562185280464366</v>
      </c>
      <c r="J2218" s="15">
        <f>INDEX(MarketCap2!$E$2:$AR$224,MATCH(A2218,MarketCap2!$B$2:$B$224,0),MATCH(G2218,MarketCap2!$E$1:$AR$1,0))</f>
        <v>9341266944</v>
      </c>
      <c r="K2218">
        <f t="shared" si="163"/>
        <v>22.957707727097134</v>
      </c>
      <c r="L2218">
        <f>INDEX('PB2'!$D$2:$AQ$224,MATCH(A2218,'PB2'!$B$2:$B$224,0),MATCH(G2218,'PB2'!$D$1:$AQ$1,0))</f>
        <v>2.2904129028320299</v>
      </c>
      <c r="M2218" s="16">
        <f t="shared" si="164"/>
        <v>0.43660250025815373</v>
      </c>
      <c r="N2218" s="6">
        <f>INDEX('ROA2'!$D$2:$AQ$224,MATCH(A2218,'ROA2'!$B$2:$B$224,0),MATCH(G2218,'ROA2'!$D$1:$AQ$1,0))</f>
        <v>4.2055311203002903</v>
      </c>
      <c r="O2218" s="6">
        <v>17286.799360000001</v>
      </c>
      <c r="P2218" s="28">
        <v>-1.0667809367174869E-2</v>
      </c>
    </row>
    <row r="2219" spans="1:16" x14ac:dyDescent="0.3">
      <c r="A2219" t="s">
        <v>506</v>
      </c>
      <c r="B2219" t="e">
        <f>VLOOKUP(A2219,Sheet3!L:L,1,FALSE)</f>
        <v>#N/A</v>
      </c>
      <c r="C2219" t="str">
        <f>VLOOKUP(A2219,'ALL - prices'!B:C,2,FALSE)</f>
        <v>Canadian Tire Corp Ltd</v>
      </c>
      <c r="D2219" t="str">
        <f>VLOOKUP(A2219,'ALL - prices'!B:I,8,FALSE)</f>
        <v>Consumer Discretionary</v>
      </c>
      <c r="E2219">
        <v>2019</v>
      </c>
      <c r="F2219" t="s">
        <v>680</v>
      </c>
      <c r="G2219" t="str">
        <f t="shared" si="161"/>
        <v>2019-Q2</v>
      </c>
      <c r="H2219" s="4">
        <f>INDEX('ALL - prices'!$J$3:$DY$219,MATCH('COMBINED DATA'!A2219,'ALL - prices'!$B$3:$B$219,0),MATCH('COMBINED DATA'!G2219,'ALL - prices'!$J$1:$DY$1,0))</f>
        <v>110.4198</v>
      </c>
      <c r="I2219" s="14">
        <f t="shared" si="162"/>
        <v>21.701917611949277</v>
      </c>
      <c r="J2219" s="15">
        <f>INDEX(MarketCap2!$E$2:$AR$224,MATCH(A2219,MarketCap2!$B$2:$B$224,0),MATCH(G2219,MarketCap2!$E$1:$AR$1,0))</f>
        <v>9095933952</v>
      </c>
      <c r="K2219">
        <f t="shared" si="163"/>
        <v>22.931093332154564</v>
      </c>
      <c r="L2219">
        <f>INDEX('PB2'!$D$2:$AQ$224,MATCH(A2219,'PB2'!$B$2:$B$224,0),MATCH(G2219,'PB2'!$D$1:$AQ$1,0))</f>
        <v>2.2520799636840798</v>
      </c>
      <c r="M2219" s="16">
        <f t="shared" si="164"/>
        <v>0.44403396687750973</v>
      </c>
      <c r="N2219" s="6">
        <f>INDEX('ROA2'!$D$2:$AQ$224,MATCH(A2219,'ROA2'!$B$2:$B$224,0),MATCH(G2219,'ROA2'!$D$1:$AQ$1,0))</f>
        <v>3.95384693145752</v>
      </c>
      <c r="O2219" s="6">
        <v>19144.599552</v>
      </c>
      <c r="P2219" s="28">
        <v>0.1074692980065917</v>
      </c>
    </row>
    <row r="2220" spans="1:16" x14ac:dyDescent="0.3">
      <c r="A2220" t="s">
        <v>506</v>
      </c>
      <c r="B2220" t="e">
        <f>VLOOKUP(A2220,Sheet3!L:L,1,FALSE)</f>
        <v>#N/A</v>
      </c>
      <c r="C2220" t="str">
        <f>VLOOKUP(A2220,'ALL - prices'!B:C,2,FALSE)</f>
        <v>Canadian Tire Corp Ltd</v>
      </c>
      <c r="D2220" t="str">
        <f>VLOOKUP(A2220,'ALL - prices'!B:I,8,FALSE)</f>
        <v>Consumer Discretionary</v>
      </c>
      <c r="E2220">
        <v>2019</v>
      </c>
      <c r="F2220" t="s">
        <v>681</v>
      </c>
      <c r="G2220" t="str">
        <f t="shared" si="161"/>
        <v>2019-Q3</v>
      </c>
      <c r="H2220" s="4">
        <f>INDEX('ALL - prices'!$J$3:$DY$219,MATCH('COMBINED DATA'!A2220,'ALL - prices'!$B$3:$B$219,0),MATCH('COMBINED DATA'!G2220,'ALL - prices'!$J$1:$DY$1,0))</f>
        <v>115.87560000000001</v>
      </c>
      <c r="I2220" s="14">
        <f t="shared" si="162"/>
        <v>19.724277004134674</v>
      </c>
      <c r="J2220" s="15">
        <f>INDEX(MarketCap2!$E$2:$AR$224,MATCH(A2220,MarketCap2!$B$2:$B$224,0),MATCH(G2220,MarketCap2!$E$1:$AR$1,0))</f>
        <v>9390615552</v>
      </c>
      <c r="K2220">
        <f t="shared" si="163"/>
        <v>22.962976682011625</v>
      </c>
      <c r="L2220">
        <f>INDEX('PB2'!$D$2:$AQ$224,MATCH(A2220,'PB2'!$B$2:$B$224,0),MATCH(G2220,'PB2'!$D$1:$AQ$1,0))</f>
        <v>2.2835040092468302</v>
      </c>
      <c r="M2220" s="16">
        <f t="shared" si="164"/>
        <v>0.43792347022409245</v>
      </c>
      <c r="N2220" s="6">
        <f>INDEX('ROA2'!$D$2:$AQ$224,MATCH(A2220,'ROA2'!$B$2:$B$224,0),MATCH(G2220,'ROA2'!$D$1:$AQ$1,0))</f>
        <v>4.0820579528808603</v>
      </c>
      <c r="O2220" s="6">
        <v>19237.300223999999</v>
      </c>
      <c r="P2220" s="28">
        <v>4.8421316804359467E-3</v>
      </c>
    </row>
    <row r="2221" spans="1:16" x14ac:dyDescent="0.3">
      <c r="A2221" t="s">
        <v>506</v>
      </c>
      <c r="B2221" t="e">
        <f>VLOOKUP(A2221,Sheet3!L:L,1,FALSE)</f>
        <v>#N/A</v>
      </c>
      <c r="C2221" t="str">
        <f>VLOOKUP(A2221,'ALL - prices'!B:C,2,FALSE)</f>
        <v>Canadian Tire Corp Ltd</v>
      </c>
      <c r="D2221" t="str">
        <f>VLOOKUP(A2221,'ALL - prices'!B:I,8,FALSE)</f>
        <v>Consumer Discretionary</v>
      </c>
      <c r="E2221">
        <v>2019</v>
      </c>
      <c r="F2221" t="s">
        <v>682</v>
      </c>
      <c r="G2221" t="str">
        <f t="shared" si="161"/>
        <v>2019-Q4</v>
      </c>
      <c r="H2221" s="4">
        <f>INDEX('ALL - prices'!$J$3:$DY$219,MATCH('COMBINED DATA'!A2221,'ALL - prices'!$B$3:$B$219,0),MATCH('COMBINED DATA'!G2221,'ALL - prices'!$J$1:$DY$1,0))</f>
        <v>109.72029999999999</v>
      </c>
      <c r="I2221" s="14">
        <f t="shared" si="162"/>
        <v>28.752555272343461</v>
      </c>
      <c r="J2221" s="15">
        <f>INDEX(MarketCap2!$E$2:$AR$224,MATCH(A2221,MarketCap2!$B$2:$B$224,0),MATCH(G2221,MarketCap2!$E$1:$AR$1,0))</f>
        <v>8733616128</v>
      </c>
      <c r="K2221">
        <f t="shared" si="163"/>
        <v>22.8904453395898</v>
      </c>
      <c r="L2221">
        <f>INDEX('PB2'!$D$2:$AQ$224,MATCH(A2221,'PB2'!$B$2:$B$224,0),MATCH(G2221,'PB2'!$D$1:$AQ$1,0))</f>
        <v>2.06452608108521</v>
      </c>
      <c r="M2221" s="16">
        <f t="shared" si="164"/>
        <v>0.48437266506914456</v>
      </c>
      <c r="N2221" s="6">
        <f>INDEX('ROA2'!$D$2:$AQ$224,MATCH(A2221,'ROA2'!$B$2:$B$224,0),MATCH(G2221,'ROA2'!$D$1:$AQ$1,0))</f>
        <v>3.7671949863433798</v>
      </c>
      <c r="O2221" s="6">
        <v>19615.399936000002</v>
      </c>
      <c r="P2221" s="28">
        <v>1.9654510123426502E-2</v>
      </c>
    </row>
    <row r="2222" spans="1:16" x14ac:dyDescent="0.3">
      <c r="A2222" t="s">
        <v>506</v>
      </c>
      <c r="B2222" t="e">
        <f>VLOOKUP(A2222,Sheet3!L:L,1,FALSE)</f>
        <v>#N/A</v>
      </c>
      <c r="C2222" t="str">
        <f>VLOOKUP(A2222,'ALL - prices'!B:C,2,FALSE)</f>
        <v>Canadian Tire Corp Ltd</v>
      </c>
      <c r="D2222" t="str">
        <f>VLOOKUP(A2222,'ALL - prices'!B:I,8,FALSE)</f>
        <v>Consumer Discretionary</v>
      </c>
      <c r="E2222">
        <v>2020</v>
      </c>
      <c r="F2222" t="s">
        <v>679</v>
      </c>
      <c r="G2222" t="str">
        <f t="shared" si="161"/>
        <v>2020-Q1</v>
      </c>
      <c r="H2222" s="4">
        <f>INDEX('ALL - prices'!$J$3:$DY$219,MATCH('COMBINED DATA'!A2222,'ALL - prices'!$B$3:$B$219,0),MATCH('COMBINED DATA'!G2222,'ALL - prices'!$J$1:$DY$1,0))</f>
        <v>67.217699999999994</v>
      </c>
      <c r="I2222" s="14">
        <f t="shared" si="162"/>
        <v>24.12227470801967</v>
      </c>
      <c r="J2222" s="15">
        <f>INDEX(MarketCap2!$E$2:$AR$224,MATCH(A2222,MarketCap2!$B$2:$B$224,0),MATCH(G2222,MarketCap2!$E$1:$AR$1,0))</f>
        <v>5572677632</v>
      </c>
      <c r="K2222">
        <f t="shared" si="163"/>
        <v>22.441141499252815</v>
      </c>
      <c r="L2222">
        <f>INDEX('PB2'!$D$2:$AQ$224,MATCH(A2222,'PB2'!$B$2:$B$224,0),MATCH(G2222,'PB2'!$D$1:$AQ$1,0))</f>
        <v>1.2852480411529501</v>
      </c>
      <c r="M2222" s="16">
        <f t="shared" si="164"/>
        <v>0.77805992927476919</v>
      </c>
      <c r="N2222" s="6">
        <f>INDEX('ROA2'!$D$2:$AQ$224,MATCH(A2222,'ROA2'!$B$2:$B$224,0),MATCH(G2222,'ROA2'!$D$1:$AQ$1,0))</f>
        <v>4.2298488616943404</v>
      </c>
      <c r="O2222" s="6">
        <v>19518.300159999999</v>
      </c>
      <c r="P2222" s="28">
        <v>-4.9501807924801078E-3</v>
      </c>
    </row>
    <row r="2223" spans="1:16" x14ac:dyDescent="0.3">
      <c r="A2223" t="s">
        <v>506</v>
      </c>
      <c r="B2223" t="e">
        <f>VLOOKUP(A2223,Sheet3!L:L,1,FALSE)</f>
        <v>#N/A</v>
      </c>
      <c r="C2223" t="str">
        <f>VLOOKUP(A2223,'ALL - prices'!B:C,2,FALSE)</f>
        <v>Canadian Tire Corp Ltd</v>
      </c>
      <c r="D2223" t="str">
        <f>VLOOKUP(A2223,'ALL - prices'!B:I,8,FALSE)</f>
        <v>Consumer Discretionary</v>
      </c>
      <c r="E2223">
        <v>2020</v>
      </c>
      <c r="F2223" t="s">
        <v>680</v>
      </c>
      <c r="G2223" t="str">
        <f t="shared" si="161"/>
        <v>2020-Q2</v>
      </c>
      <c r="H2223" s="4">
        <f>INDEX('ALL - prices'!$J$3:$DY$219,MATCH('COMBINED DATA'!A2223,'ALL - prices'!$B$3:$B$219,0),MATCH('COMBINED DATA'!G2223,'ALL - prices'!$J$1:$DY$1,0))</f>
        <v>94.152699999999996</v>
      </c>
      <c r="I2223" s="14">
        <f t="shared" si="162"/>
        <v>22.461049468561509</v>
      </c>
      <c r="J2223" s="15">
        <f>INDEX(MarketCap2!$E$2:$AR$224,MATCH(A2223,MarketCap2!$B$2:$B$224,0),MATCH(G2223,MarketCap2!$E$1:$AR$1,0))</f>
        <v>7503766016</v>
      </c>
      <c r="K2223">
        <f t="shared" si="163"/>
        <v>22.738670866927517</v>
      </c>
      <c r="L2223">
        <f>INDEX('PB2'!$D$2:$AQ$224,MATCH(A2223,'PB2'!$B$2:$B$224,0),MATCH(G2223,'PB2'!$D$1:$AQ$1,0))</f>
        <v>1.79737401008606</v>
      </c>
      <c r="M2223" s="16">
        <f t="shared" si="164"/>
        <v>0.55636723040861091</v>
      </c>
      <c r="N2223" s="6">
        <f>INDEX('ROA2'!$D$2:$AQ$224,MATCH(A2223,'ROA2'!$B$2:$B$224,0),MATCH(G2223,'ROA2'!$D$1:$AQ$1,0))</f>
        <v>3.59590792655945</v>
      </c>
      <c r="O2223" s="6">
        <v>19532.699648000002</v>
      </c>
      <c r="P2223" s="28">
        <v>7.3774293263060198E-4</v>
      </c>
    </row>
    <row r="2224" spans="1:16" x14ac:dyDescent="0.3">
      <c r="A2224" t="s">
        <v>506</v>
      </c>
      <c r="B2224" t="e">
        <f>VLOOKUP(A2224,Sheet3!L:L,1,FALSE)</f>
        <v>#N/A</v>
      </c>
      <c r="C2224" t="str">
        <f>VLOOKUP(A2224,'ALL - prices'!B:C,2,FALSE)</f>
        <v>Canadian Tire Corp Ltd</v>
      </c>
      <c r="D2224" t="str">
        <f>VLOOKUP(A2224,'ALL - prices'!B:I,8,FALSE)</f>
        <v>Consumer Discretionary</v>
      </c>
      <c r="E2224">
        <v>2020</v>
      </c>
      <c r="F2224" t="s">
        <v>681</v>
      </c>
      <c r="G2224" t="str">
        <f t="shared" si="161"/>
        <v>2020-Q3</v>
      </c>
      <c r="H2224" s="4">
        <f>INDEX('ALL - prices'!$J$3:$DY$219,MATCH('COMBINED DATA'!A2224,'ALL - prices'!$B$3:$B$219,0),MATCH('COMBINED DATA'!G2224,'ALL - prices'!$J$1:$DY$1,0))</f>
        <v>108.3402</v>
      </c>
      <c r="I2224" s="14">
        <f t="shared" si="162"/>
        <v>10.523134159872077</v>
      </c>
      <c r="J2224" s="15">
        <f>INDEX(MarketCap2!$E$2:$AR$224,MATCH(A2224,MarketCap2!$B$2:$B$224,0),MATCH(G2224,MarketCap2!$E$1:$AR$1,0))</f>
        <v>8399982592</v>
      </c>
      <c r="K2224">
        <f t="shared" si="163"/>
        <v>22.85149547041258</v>
      </c>
      <c r="L2224">
        <f>INDEX('PB2'!$D$2:$AQ$224,MATCH(A2224,'PB2'!$B$2:$B$224,0),MATCH(G2224,'PB2'!$D$1:$AQ$1,0))</f>
        <v>1.9801779985427901</v>
      </c>
      <c r="M2224" s="16">
        <f t="shared" si="164"/>
        <v>0.5050051059732501</v>
      </c>
      <c r="N2224" s="6">
        <f>INDEX('ROA2'!$D$2:$AQ$224,MATCH(A2224,'ROA2'!$B$2:$B$224,0),MATCH(G2224,'ROA2'!$D$1:$AQ$1,0))</f>
        <v>2.53510594367981</v>
      </c>
      <c r="O2224" s="6">
        <v>20050.999296000002</v>
      </c>
      <c r="P2224" s="28">
        <v>2.6534972499465535E-2</v>
      </c>
    </row>
    <row r="2225" spans="1:16" x14ac:dyDescent="0.3">
      <c r="A2225" t="s">
        <v>506</v>
      </c>
      <c r="B2225" t="e">
        <f>VLOOKUP(A2225,Sheet3!L:L,1,FALSE)</f>
        <v>#N/A</v>
      </c>
      <c r="C2225" t="str">
        <f>VLOOKUP(A2225,'ALL - prices'!B:C,2,FALSE)</f>
        <v>Canadian Tire Corp Ltd</v>
      </c>
      <c r="D2225" t="str">
        <f>VLOOKUP(A2225,'ALL - prices'!B:I,8,FALSE)</f>
        <v>Consumer Discretionary</v>
      </c>
      <c r="E2225">
        <v>2020</v>
      </c>
      <c r="F2225" t="s">
        <v>682</v>
      </c>
      <c r="G2225" t="str">
        <f t="shared" si="161"/>
        <v>2020-Q4</v>
      </c>
      <c r="H2225" s="4">
        <f>INDEX('ALL - prices'!$J$3:$DY$219,MATCH('COMBINED DATA'!A2225,'ALL - prices'!$B$3:$B$219,0),MATCH('COMBINED DATA'!G2225,'ALL - prices'!$J$1:$DY$1,0))</f>
        <v>136.19990000000001</v>
      </c>
      <c r="I2225" s="14">
        <f t="shared" si="162"/>
        <v>7.1430201746763506</v>
      </c>
      <c r="J2225" s="15">
        <f>INDEX(MarketCap2!$E$2:$AR$224,MATCH(A2225,MarketCap2!$B$2:$B$224,0),MATCH(G2225,MarketCap2!$E$1:$AR$1,0))</f>
        <v>10286731264</v>
      </c>
      <c r="K2225">
        <f t="shared" si="163"/>
        <v>23.05412067490844</v>
      </c>
      <c r="L2225">
        <f>INDEX('PB2'!$D$2:$AQ$224,MATCH(A2225,'PB2'!$B$2:$B$224,0),MATCH(G2225,'PB2'!$D$1:$AQ$1,0))</f>
        <v>2.2615311145782502</v>
      </c>
      <c r="M2225" s="16">
        <f t="shared" si="164"/>
        <v>0.44217830723345525</v>
      </c>
      <c r="N2225" s="6">
        <f>INDEX('ROA2'!$D$2:$AQ$224,MATCH(A2225,'ROA2'!$B$2:$B$224,0),MATCH(G2225,'ROA2'!$D$1:$AQ$1,0))</f>
        <v>3.0165479183196999</v>
      </c>
      <c r="O2225" s="6">
        <v>19972.900863999999</v>
      </c>
      <c r="P2225" s="28">
        <v>-3.8949895138434549E-3</v>
      </c>
    </row>
    <row r="2226" spans="1:16" x14ac:dyDescent="0.3">
      <c r="A2226" t="s">
        <v>506</v>
      </c>
      <c r="B2226" t="e">
        <f>VLOOKUP(A2226,Sheet3!L:L,1,FALSE)</f>
        <v>#N/A</v>
      </c>
      <c r="C2226" t="str">
        <f>VLOOKUP(A2226,'ALL - prices'!B:C,2,FALSE)</f>
        <v>Canadian Tire Corp Ltd</v>
      </c>
      <c r="D2226" t="str">
        <f>VLOOKUP(A2226,'ALL - prices'!B:I,8,FALSE)</f>
        <v>Consumer Discretionary</v>
      </c>
      <c r="E2226">
        <v>2021</v>
      </c>
      <c r="F2226" t="s">
        <v>679</v>
      </c>
      <c r="G2226" t="str">
        <f t="shared" si="161"/>
        <v>2021-Q1</v>
      </c>
      <c r="H2226" s="4">
        <f>INDEX('ALL - prices'!$J$3:$DY$219,MATCH('COMBINED DATA'!A2226,'ALL - prices'!$B$3:$B$219,0),MATCH('COMBINED DATA'!G2226,'ALL - prices'!$J$1:$DY$1,0))</f>
        <v>146.17449999999999</v>
      </c>
      <c r="I2226" s="14">
        <f t="shared" si="162"/>
        <v>6.7118216277947482</v>
      </c>
      <c r="J2226" s="15">
        <f>INDEX(MarketCap2!$E$2:$AR$224,MATCH(A2226,MarketCap2!$B$2:$B$224,0),MATCH(G2226,MarketCap2!$E$1:$AR$1,0))</f>
        <v>10959507456</v>
      </c>
      <c r="K2226">
        <f t="shared" si="163"/>
        <v>23.117473177310458</v>
      </c>
      <c r="L2226">
        <f>INDEX('PB2'!$D$2:$AQ$224,MATCH(A2226,'PB2'!$B$2:$B$224,0),MATCH(G2226,'PB2'!$D$1:$AQ$1,0))</f>
        <v>2.4104080200195299</v>
      </c>
      <c r="M2226" s="16">
        <f t="shared" si="164"/>
        <v>0.41486752105641339</v>
      </c>
      <c r="N2226" s="6">
        <f>INDEX('ROA2'!$D$2:$AQ$224,MATCH(A2226,'ROA2'!$B$2:$B$224,0),MATCH(G2226,'ROA2'!$D$1:$AQ$1,0))</f>
        <v>3.7688560485839799</v>
      </c>
      <c r="O2226" s="6">
        <v>20377.100288000001</v>
      </c>
      <c r="P2226" s="28">
        <v>2.0237391991893793E-2</v>
      </c>
    </row>
    <row r="2227" spans="1:16" x14ac:dyDescent="0.3">
      <c r="A2227" t="s">
        <v>506</v>
      </c>
      <c r="B2227" t="e">
        <f>VLOOKUP(A2227,Sheet3!L:L,1,FALSE)</f>
        <v>#N/A</v>
      </c>
      <c r="C2227" t="str">
        <f>VLOOKUP(A2227,'ALL - prices'!B:C,2,FALSE)</f>
        <v>Canadian Tire Corp Ltd</v>
      </c>
      <c r="D2227" t="str">
        <f>VLOOKUP(A2227,'ALL - prices'!B:I,8,FALSE)</f>
        <v>Consumer Discretionary</v>
      </c>
      <c r="E2227">
        <v>2021</v>
      </c>
      <c r="F2227" t="s">
        <v>680</v>
      </c>
      <c r="G2227" t="str">
        <f t="shared" si="161"/>
        <v>2021-Q2</v>
      </c>
      <c r="H2227" s="4">
        <f>INDEX('ALL - prices'!$J$3:$DY$219,MATCH('COMBINED DATA'!A2227,'ALL - prices'!$B$3:$B$219,0),MATCH('COMBINED DATA'!G2227,'ALL - prices'!$J$1:$DY$1,0))</f>
        <v>161.7441</v>
      </c>
      <c r="I2227" s="14">
        <f t="shared" si="162"/>
        <v>8.8532348652907693</v>
      </c>
      <c r="J2227" s="15">
        <f>INDEX(MarketCap2!$E$2:$AR$224,MATCH(A2227,MarketCap2!$B$2:$B$224,0),MATCH(G2227,MarketCap2!$E$1:$AR$1,0))</f>
        <v>12119428096</v>
      </c>
      <c r="K2227">
        <f t="shared" si="163"/>
        <v>23.218075629675567</v>
      </c>
      <c r="L2227">
        <f>INDEX('PB2'!$D$2:$AQ$224,MATCH(A2227,'PB2'!$B$2:$B$224,0),MATCH(G2227,'PB2'!$D$1:$AQ$1,0))</f>
        <v>2.5086510181427002</v>
      </c>
      <c r="M2227" s="16">
        <f t="shared" si="164"/>
        <v>0.39862061034713309</v>
      </c>
      <c r="N2227" s="6">
        <f>INDEX('ROA2'!$D$2:$AQ$224,MATCH(A2227,'ROA2'!$B$2:$B$224,0),MATCH(G2227,'ROA2'!$D$1:$AQ$1,0))</f>
        <v>4.5299482345581099</v>
      </c>
      <c r="O2227" s="6">
        <v>20949.000192</v>
      </c>
      <c r="P2227" s="28">
        <v>2.8065813875234633E-2</v>
      </c>
    </row>
    <row r="2228" spans="1:16" x14ac:dyDescent="0.3">
      <c r="A2228" t="s">
        <v>506</v>
      </c>
      <c r="B2228" t="e">
        <f>VLOOKUP(A2228,Sheet3!L:L,1,FALSE)</f>
        <v>#N/A</v>
      </c>
      <c r="C2228" t="str">
        <f>VLOOKUP(A2228,'ALL - prices'!B:C,2,FALSE)</f>
        <v>Canadian Tire Corp Ltd</v>
      </c>
      <c r="D2228" t="str">
        <f>VLOOKUP(A2228,'ALL - prices'!B:I,8,FALSE)</f>
        <v>Consumer Discretionary</v>
      </c>
      <c r="E2228">
        <v>2021</v>
      </c>
      <c r="F2228" t="s">
        <v>681</v>
      </c>
      <c r="G2228" t="str">
        <f t="shared" si="161"/>
        <v>2021-Q3</v>
      </c>
      <c r="H2228" s="4">
        <f>INDEX('ALL - prices'!$J$3:$DY$219,MATCH('COMBINED DATA'!A2228,'ALL - prices'!$B$3:$B$219,0),MATCH('COMBINED DATA'!G2228,'ALL - prices'!$J$1:$DY$1,0))</f>
        <v>147.0471</v>
      </c>
      <c r="I2228" s="14">
        <f t="shared" si="162"/>
        <v>14.641535417520254</v>
      </c>
      <c r="J2228" s="15">
        <f>INDEX(MarketCap2!$E$2:$AR$224,MATCH(A2228,MarketCap2!$B$2:$B$224,0),MATCH(G2228,MarketCap2!$E$1:$AR$1,0))</f>
        <v>11026538496</v>
      </c>
      <c r="K2228">
        <f t="shared" si="163"/>
        <v>23.123570794666115</v>
      </c>
      <c r="L2228">
        <f>INDEX('PB2'!$D$2:$AQ$224,MATCH(A2228,'PB2'!$B$2:$B$224,0),MATCH(G2228,'PB2'!$D$1:$AQ$1,0))</f>
        <v>2.1559579372406001</v>
      </c>
      <c r="M2228" s="16">
        <f t="shared" si="164"/>
        <v>0.46383094156275378</v>
      </c>
      <c r="N2228" s="6">
        <f>INDEX('ROA2'!$D$2:$AQ$224,MATCH(A2228,'ROA2'!$B$2:$B$224,0),MATCH(G2228,'ROA2'!$D$1:$AQ$1,0))</f>
        <v>5.6342201232910201</v>
      </c>
      <c r="O2228" s="6">
        <v>21143.699455999998</v>
      </c>
      <c r="P2228" s="28">
        <v>9.2939644954679341E-3</v>
      </c>
    </row>
    <row r="2229" spans="1:16" x14ac:dyDescent="0.3">
      <c r="A2229" t="s">
        <v>506</v>
      </c>
      <c r="B2229" t="e">
        <f>VLOOKUP(A2229,Sheet3!L:L,1,FALSE)</f>
        <v>#N/A</v>
      </c>
      <c r="C2229" t="str">
        <f>VLOOKUP(A2229,'ALL - prices'!B:C,2,FALSE)</f>
        <v>Canadian Tire Corp Ltd</v>
      </c>
      <c r="D2229" t="str">
        <f>VLOOKUP(A2229,'ALL - prices'!B:I,8,FALSE)</f>
        <v>Consumer Discretionary</v>
      </c>
      <c r="E2229">
        <v>2021</v>
      </c>
      <c r="F2229" t="s">
        <v>682</v>
      </c>
      <c r="G2229" t="str">
        <f t="shared" si="161"/>
        <v>2021-Q4</v>
      </c>
      <c r="H2229" s="4">
        <f>INDEX('ALL - prices'!$J$3:$DY$219,MATCH('COMBINED DATA'!A2229,'ALL - prices'!$B$3:$B$219,0),MATCH('COMBINED DATA'!G2229,'ALL - prices'!$J$1:$DY$1,0))</f>
        <v>151.54179999999999</v>
      </c>
      <c r="I2229" s="14">
        <f t="shared" si="162"/>
        <v>16.421325577710675</v>
      </c>
      <c r="J2229" s="15">
        <f>INDEX(MarketCap2!$E$2:$AR$224,MATCH(A2229,MarketCap2!$B$2:$B$224,0),MATCH(G2229,MarketCap2!$E$1:$AR$1,0))</f>
        <v>11454157824</v>
      </c>
      <c r="K2229">
        <f t="shared" si="163"/>
        <v>23.161618629765002</v>
      </c>
      <c r="L2229">
        <f>INDEX('PB2'!$D$2:$AQ$224,MATCH(A2229,'PB2'!$B$2:$B$224,0),MATCH(G2229,'PB2'!$D$1:$AQ$1,0))</f>
        <v>2.12988305091858</v>
      </c>
      <c r="M2229" s="16">
        <f t="shared" si="164"/>
        <v>0.469509346801327</v>
      </c>
      <c r="N2229" s="6">
        <f>INDEX('ROA2'!$D$2:$AQ$224,MATCH(A2229,'ROA2'!$B$2:$B$224,0),MATCH(G2229,'ROA2'!$D$1:$AQ$1,0))</f>
        <v>5.3348550796508798</v>
      </c>
      <c r="O2229" s="6">
        <v>21561.499648000001</v>
      </c>
      <c r="P2229" s="28">
        <v>1.9760032669280222E-2</v>
      </c>
    </row>
    <row r="2230" spans="1:16" x14ac:dyDescent="0.3">
      <c r="A2230" t="s">
        <v>506</v>
      </c>
      <c r="B2230" t="e">
        <f>VLOOKUP(A2230,Sheet3!L:L,1,FALSE)</f>
        <v>#N/A</v>
      </c>
      <c r="C2230" t="str">
        <f>VLOOKUP(A2230,'ALL - prices'!B:C,2,FALSE)</f>
        <v>Canadian Tire Corp Ltd</v>
      </c>
      <c r="D2230" t="str">
        <f>VLOOKUP(A2230,'ALL - prices'!B:I,8,FALSE)</f>
        <v>Consumer Discretionary</v>
      </c>
      <c r="E2230">
        <v>2022</v>
      </c>
      <c r="F2230" t="s">
        <v>679</v>
      </c>
      <c r="G2230" t="str">
        <f t="shared" si="161"/>
        <v>2022-Q1</v>
      </c>
      <c r="H2230" s="4">
        <f>INDEX('ALL - prices'!$J$3:$DY$219,MATCH('COMBINED DATA'!A2230,'ALL - prices'!$B$3:$B$219,0),MATCH('COMBINED DATA'!G2230,'ALL - prices'!$J$1:$DY$1,0))</f>
        <v>158.8252</v>
      </c>
      <c r="I2230" s="14">
        <f t="shared" si="162"/>
        <v>14.359768505417023</v>
      </c>
      <c r="J2230" s="15">
        <f>INDEX(MarketCap2!$E$2:$AR$224,MATCH(A2230,MarketCap2!$B$2:$B$224,0),MATCH(G2230,MarketCap2!$E$1:$AR$1,0))</f>
        <v>11846567936</v>
      </c>
      <c r="K2230">
        <f t="shared" si="163"/>
        <v>23.195304036923933</v>
      </c>
      <c r="L2230">
        <f>INDEX('PB2'!$D$2:$AQ$224,MATCH(A2230,'PB2'!$B$2:$B$224,0),MATCH(G2230,'PB2'!$D$1:$AQ$1,0))</f>
        <v>2.1300320625305198</v>
      </c>
      <c r="M2230" s="16">
        <f t="shared" si="164"/>
        <v>0.4694765011245795</v>
      </c>
      <c r="N2230" s="6">
        <f>INDEX('ROA2'!$D$2:$AQ$224,MATCH(A2230,'ROA2'!$B$2:$B$224,0),MATCH(G2230,'ROA2'!$D$1:$AQ$1,0))</f>
        <v>5.3466978073120099</v>
      </c>
      <c r="O2230" s="6">
        <v>21802.19904</v>
      </c>
      <c r="P2230" s="28">
        <v>1.1163388258215397E-2</v>
      </c>
    </row>
    <row r="2231" spans="1:16" x14ac:dyDescent="0.3">
      <c r="A2231" t="s">
        <v>506</v>
      </c>
      <c r="B2231" t="e">
        <f>VLOOKUP(A2231,Sheet3!L:L,1,FALSE)</f>
        <v>#N/A</v>
      </c>
      <c r="C2231" t="str">
        <f>VLOOKUP(A2231,'ALL - prices'!B:C,2,FALSE)</f>
        <v>Canadian Tire Corp Ltd</v>
      </c>
      <c r="D2231" t="str">
        <f>VLOOKUP(A2231,'ALL - prices'!B:I,8,FALSE)</f>
        <v>Consumer Discretionary</v>
      </c>
      <c r="E2231">
        <v>2022</v>
      </c>
      <c r="F2231" t="s">
        <v>680</v>
      </c>
      <c r="G2231" t="str">
        <f t="shared" si="161"/>
        <v>2022-Q2</v>
      </c>
      <c r="H2231" s="4">
        <f>INDEX('ALL - prices'!$J$3:$DY$219,MATCH('COMBINED DATA'!A2231,'ALL - prices'!$B$3:$B$219,0),MATCH('COMBINED DATA'!G2231,'ALL - prices'!$J$1:$DY$1,0))</f>
        <v>137.66229999999999</v>
      </c>
      <c r="I2231" s="14">
        <f t="shared" si="162"/>
        <v>19.206183396240007</v>
      </c>
      <c r="J2231" s="15">
        <f>INDEX(MarketCap2!$E$2:$AR$224,MATCH(A2231,MarketCap2!$B$2:$B$224,0),MATCH(G2231,MarketCap2!$E$1:$AR$1,0))</f>
        <v>10022731776</v>
      </c>
      <c r="K2231">
        <f t="shared" si="163"/>
        <v>23.028121527781018</v>
      </c>
      <c r="L2231">
        <f>INDEX('PB2'!$D$2:$AQ$224,MATCH(A2231,'PB2'!$B$2:$B$224,0),MATCH(G2231,'PB2'!$D$1:$AQ$1,0))</f>
        <v>1.86044597625732</v>
      </c>
      <c r="M2231" s="16">
        <f t="shared" si="164"/>
        <v>0.53750552972879717</v>
      </c>
      <c r="N2231" s="6">
        <f>INDEX('ROA2'!$D$2:$AQ$224,MATCH(A2231,'ROA2'!$B$2:$B$224,0),MATCH(G2231,'ROA2'!$D$1:$AQ$1,0))</f>
        <v>5.4607491493225098</v>
      </c>
      <c r="O2231" s="6">
        <v>21459.099647999999</v>
      </c>
      <c r="P2231" s="28">
        <v>-1.5736916783968598E-2</v>
      </c>
    </row>
    <row r="2232" spans="1:16" x14ac:dyDescent="0.3">
      <c r="A2232" t="s">
        <v>506</v>
      </c>
      <c r="B2232" t="e">
        <f>VLOOKUP(A2232,Sheet3!L:L,1,FALSE)</f>
        <v>#N/A</v>
      </c>
      <c r="C2232" t="str">
        <f>VLOOKUP(A2232,'ALL - prices'!B:C,2,FALSE)</f>
        <v>Canadian Tire Corp Ltd</v>
      </c>
      <c r="D2232" t="str">
        <f>VLOOKUP(A2232,'ALL - prices'!B:I,8,FALSE)</f>
        <v>Consumer Discretionary</v>
      </c>
      <c r="E2232">
        <v>2022</v>
      </c>
      <c r="F2232" t="s">
        <v>681</v>
      </c>
      <c r="G2232" t="str">
        <f t="shared" si="161"/>
        <v>2022-Q3</v>
      </c>
      <c r="H2232" s="4">
        <f>INDEX('ALL - prices'!$J$3:$DY$219,MATCH('COMBINED DATA'!A2232,'ALL - prices'!$B$3:$B$219,0),MATCH('COMBINED DATA'!G2232,'ALL - prices'!$J$1:$DY$1,0))</f>
        <v>125.907</v>
      </c>
      <c r="I2232" s="14">
        <f t="shared" si="162"/>
        <v>18.203274305739498</v>
      </c>
      <c r="J2232" s="15">
        <f>INDEX(MarketCap2!$E$2:$AR$224,MATCH(A2232,MarketCap2!$B$2:$B$224,0),MATCH(G2232,MarketCap2!$E$1:$AR$1,0))</f>
        <v>9128472576</v>
      </c>
      <c r="K2232">
        <f t="shared" si="163"/>
        <v>22.934664220295765</v>
      </c>
      <c r="L2232">
        <f>INDEX('PB2'!$D$2:$AQ$224,MATCH(A2232,'PB2'!$B$2:$B$224,0),MATCH(G2232,'PB2'!$D$1:$AQ$1,0))</f>
        <v>1.59421598911285</v>
      </c>
      <c r="M2232" s="16">
        <f t="shared" si="164"/>
        <v>0.62726757655747789</v>
      </c>
      <c r="N2232" s="6">
        <f>INDEX('ROA2'!$D$2:$AQ$224,MATCH(A2232,'ROA2'!$B$2:$B$224,0),MATCH(G2232,'ROA2'!$D$1:$AQ$1,0))</f>
        <v>5.1157021522521999</v>
      </c>
      <c r="O2232" s="6">
        <v>21059.700735999999</v>
      </c>
      <c r="P2232" s="28">
        <v>-1.8612100160372982E-2</v>
      </c>
    </row>
    <row r="2233" spans="1:16" x14ac:dyDescent="0.3">
      <c r="A2233" t="s">
        <v>506</v>
      </c>
      <c r="B2233" t="e">
        <f>VLOOKUP(A2233,Sheet3!L:L,1,FALSE)</f>
        <v>#N/A</v>
      </c>
      <c r="C2233" t="str">
        <f>VLOOKUP(A2233,'ALL - prices'!B:C,2,FALSE)</f>
        <v>Canadian Tire Corp Ltd</v>
      </c>
      <c r="D2233" t="str">
        <f>VLOOKUP(A2233,'ALL - prices'!B:I,8,FALSE)</f>
        <v>Consumer Discretionary</v>
      </c>
      <c r="E2233">
        <v>2022</v>
      </c>
      <c r="F2233" t="s">
        <v>682</v>
      </c>
      <c r="G2233" t="str">
        <f t="shared" si="161"/>
        <v>2022-Q4</v>
      </c>
      <c r="H2233" s="4">
        <f>INDEX('ALL - prices'!$J$3:$DY$219,MATCH('COMBINED DATA'!A2233,'ALL - prices'!$B$3:$B$219,0),MATCH('COMBINED DATA'!G2233,'ALL - prices'!$J$1:$DY$1,0))</f>
        <v>122.4524</v>
      </c>
      <c r="I2233" s="14">
        <f t="shared" si="162"/>
        <v>16.660631685103382</v>
      </c>
      <c r="J2233" s="15">
        <f>INDEX(MarketCap2!$E$2:$AR$224,MATCH(A2233,MarketCap2!$B$2:$B$224,0),MATCH(G2233,MarketCap2!$E$1:$AR$1,0))</f>
        <v>8664607744</v>
      </c>
      <c r="K2233">
        <f t="shared" si="163"/>
        <v>22.882512490076035</v>
      </c>
      <c r="L2233">
        <f>INDEX('PB2'!$D$2:$AQ$224,MATCH(A2233,'PB2'!$B$2:$B$224,0),MATCH(G2233,'PB2'!$D$1:$AQ$1,0))</f>
        <v>1.45316398143768</v>
      </c>
      <c r="M2233" s="16">
        <f t="shared" si="164"/>
        <v>0.68815358264705639</v>
      </c>
      <c r="N2233" s="6">
        <f>INDEX('ROA2'!$D$2:$AQ$224,MATCH(A2233,'ROA2'!$B$2:$B$224,0),MATCH(G2233,'ROA2'!$D$1:$AQ$1,0))</f>
        <v>4.6636161804199201</v>
      </c>
      <c r="O2233" s="6">
        <v>22211.399679999999</v>
      </c>
      <c r="P2233" s="28">
        <v>5.4687336654848838E-2</v>
      </c>
    </row>
    <row r="2234" spans="1:16" x14ac:dyDescent="0.3">
      <c r="A2234" t="s">
        <v>506</v>
      </c>
      <c r="B2234" t="e">
        <f>VLOOKUP(A2234,Sheet3!L:L,1,FALSE)</f>
        <v>#N/A</v>
      </c>
      <c r="C2234" t="str">
        <f>VLOOKUP(A2234,'ALL - prices'!B:C,2,FALSE)</f>
        <v>Canadian Tire Corp Ltd</v>
      </c>
      <c r="D2234" t="str">
        <f>VLOOKUP(A2234,'ALL - prices'!B:I,8,FALSE)</f>
        <v>Consumer Discretionary</v>
      </c>
      <c r="E2234">
        <v>2023</v>
      </c>
      <c r="F2234" t="s">
        <v>679</v>
      </c>
      <c r="G2234" t="str">
        <f t="shared" si="161"/>
        <v>2023-Q1</v>
      </c>
      <c r="H2234" s="4">
        <f>INDEX('ALL - prices'!$J$3:$DY$219,MATCH('COMBINED DATA'!A2234,'ALL - prices'!$B$3:$B$219,0),MATCH('COMBINED DATA'!G2234,'ALL - prices'!$J$1:$DY$1,0))</f>
        <v>154.2722</v>
      </c>
      <c r="I2234" s="14">
        <f t="shared" si="162"/>
        <v>16.757627603845442</v>
      </c>
      <c r="J2234" s="15">
        <f>INDEX(MarketCap2!$E$2:$AR$224,MATCH(A2234,MarketCap2!$B$2:$B$224,0),MATCH(G2234,MarketCap2!$E$1:$AR$1,0))</f>
        <v>10518343680</v>
      </c>
      <c r="K2234">
        <f t="shared" si="163"/>
        <v>23.076386586993312</v>
      </c>
      <c r="L2234">
        <f>INDEX('PB2'!$D$2:$AQ$224,MATCH(A2234,'PB2'!$B$2:$B$224,0),MATCH(G2234,'PB2'!$D$1:$AQ$1,0))</f>
        <v>1.8939470052719101</v>
      </c>
      <c r="M2234" s="16">
        <f t="shared" si="164"/>
        <v>0.52799787809080334</v>
      </c>
      <c r="N2234" s="6">
        <f>INDEX('ROA2'!$D$2:$AQ$224,MATCH(A2234,'ROA2'!$B$2:$B$224,0),MATCH(G2234,'ROA2'!$D$1:$AQ$1,0))</f>
        <v>4.7562317848205602</v>
      </c>
      <c r="O2234" s="6">
        <v>22102.300672000001</v>
      </c>
      <c r="P2234" s="28">
        <v>-4.9118475004632138E-3</v>
      </c>
    </row>
    <row r="2235" spans="1:16" x14ac:dyDescent="0.3">
      <c r="A2235" t="s">
        <v>506</v>
      </c>
      <c r="B2235" t="e">
        <f>VLOOKUP(A2235,Sheet3!L:L,1,FALSE)</f>
        <v>#N/A</v>
      </c>
      <c r="C2235" t="str">
        <f>VLOOKUP(A2235,'ALL - prices'!B:C,2,FALSE)</f>
        <v>Canadian Tire Corp Ltd</v>
      </c>
      <c r="D2235" t="str">
        <f>VLOOKUP(A2235,'ALL - prices'!B:I,8,FALSE)</f>
        <v>Consumer Discretionary</v>
      </c>
      <c r="E2235">
        <v>2023</v>
      </c>
      <c r="F2235" t="s">
        <v>680</v>
      </c>
      <c r="G2235" t="str">
        <f t="shared" si="161"/>
        <v>2023-Q2</v>
      </c>
      <c r="H2235" s="4">
        <f>INDEX('ALL - prices'!$J$3:$DY$219,MATCH('COMBINED DATA'!A2235,'ALL - prices'!$B$3:$B$219,0),MATCH('COMBINED DATA'!G2235,'ALL - prices'!$J$1:$DY$1,0))</f>
        <v>159.95179999999999</v>
      </c>
      <c r="I2235" s="14">
        <f t="shared" si="162"/>
        <v>2.8308899394301172</v>
      </c>
      <c r="J2235" s="15">
        <f>INDEX(MarketCap2!$E$2:$AR$224,MATCH(A2235,MarketCap2!$B$2:$B$224,0),MATCH(G2235,MarketCap2!$E$1:$AR$1,0))</f>
        <v>10567449600</v>
      </c>
      <c r="K2235">
        <f t="shared" si="163"/>
        <v>23.081044321053888</v>
      </c>
      <c r="L2235">
        <f>INDEX('PB2'!$D$2:$AQ$224,MATCH(A2235,'PB2'!$B$2:$B$224,0),MATCH(G2235,'PB2'!$D$1:$AQ$1,0))</f>
        <v>1.99953401088715</v>
      </c>
      <c r="M2235" s="16">
        <f t="shared" si="164"/>
        <v>0.50011652442776988</v>
      </c>
      <c r="N2235" s="6">
        <f>INDEX('ROA2'!$D$2:$AQ$224,MATCH(A2235,'ROA2'!$B$2:$B$224,0),MATCH(G2235,'ROA2'!$D$1:$AQ$1,0))</f>
        <v>3.98790502548218</v>
      </c>
      <c r="O2235" s="6">
        <v>22162.800640000001</v>
      </c>
      <c r="P2235" s="28">
        <v>2.7372701556197558E-3</v>
      </c>
    </row>
    <row r="2236" spans="1:16" x14ac:dyDescent="0.3">
      <c r="A2236" t="s">
        <v>506</v>
      </c>
      <c r="B2236" t="e">
        <f>VLOOKUP(A2236,Sheet3!L:L,1,FALSE)</f>
        <v>#N/A</v>
      </c>
      <c r="C2236" t="str">
        <f>VLOOKUP(A2236,'ALL - prices'!B:C,2,FALSE)</f>
        <v>Canadian Tire Corp Ltd</v>
      </c>
      <c r="D2236" t="str">
        <f>VLOOKUP(A2236,'ALL - prices'!B:I,8,FALSE)</f>
        <v>Consumer Discretionary</v>
      </c>
      <c r="E2236">
        <v>2023</v>
      </c>
      <c r="F2236" t="s">
        <v>681</v>
      </c>
      <c r="G2236" t="str">
        <f t="shared" si="161"/>
        <v>2023-Q3</v>
      </c>
      <c r="H2236" s="4">
        <f>INDEX('ALL - prices'!$J$3:$DY$219,MATCH('COMBINED DATA'!A2236,'ALL - prices'!$B$3:$B$219,0),MATCH('COMBINED DATA'!G2236,'ALL - prices'!$J$1:$DY$1,0))</f>
        <v>130.1926</v>
      </c>
      <c r="I2236" s="14">
        <f t="shared" si="162"/>
        <v>13.335418606727966</v>
      </c>
      <c r="J2236" s="15">
        <f>INDEX(MarketCap2!$E$2:$AR$224,MATCH(A2236,MarketCap2!$B$2:$B$224,0),MATCH(G2236,MarketCap2!$E$1:$AR$1,0))</f>
        <v>8561821696</v>
      </c>
      <c r="K2236">
        <f t="shared" si="163"/>
        <v>22.870578819411442</v>
      </c>
      <c r="L2236">
        <f>INDEX('PB2'!$D$2:$AQ$224,MATCH(A2236,'PB2'!$B$2:$B$224,0),MATCH(G2236,'PB2'!$D$1:$AQ$1,0))</f>
        <v>1.61306595802307</v>
      </c>
      <c r="M2236" s="16">
        <f t="shared" si="164"/>
        <v>0.61993745204664352</v>
      </c>
      <c r="N2236" s="6">
        <f>INDEX('ROA2'!$D$2:$AQ$224,MATCH(A2236,'ROA2'!$B$2:$B$224,0),MATCH(G2236,'ROA2'!$D$1:$AQ$1,0))</f>
        <v>3.8414649963378902</v>
      </c>
      <c r="O2236" s="6">
        <v>21840.599040000001</v>
      </c>
      <c r="P2236" s="28">
        <v>-1.4537946049042306E-2</v>
      </c>
    </row>
    <row r="2237" spans="1:16" x14ac:dyDescent="0.3">
      <c r="A2237" t="s">
        <v>506</v>
      </c>
      <c r="B2237" t="e">
        <f>VLOOKUP(A2237,Sheet3!L:L,1,FALSE)</f>
        <v>#N/A</v>
      </c>
      <c r="C2237" t="str">
        <f>VLOOKUP(A2237,'ALL - prices'!B:C,2,FALSE)</f>
        <v>Canadian Tire Corp Ltd</v>
      </c>
      <c r="D2237" t="str">
        <f>VLOOKUP(A2237,'ALL - prices'!B:I,8,FALSE)</f>
        <v>Consumer Discretionary</v>
      </c>
      <c r="E2237">
        <v>2023</v>
      </c>
      <c r="F2237" t="s">
        <v>682</v>
      </c>
      <c r="G2237" t="str">
        <f t="shared" si="161"/>
        <v>2023-Q4</v>
      </c>
      <c r="H2237" s="4">
        <f>INDEX('ALL - prices'!$J$3:$DY$219,MATCH('COMBINED DATA'!A2237,'ALL - prices'!$B$3:$B$219,0),MATCH('COMBINED DATA'!G2237,'ALL - prices'!$J$1:$DY$1,0))</f>
        <v>127.0518</v>
      </c>
      <c r="I2237" s="14">
        <f t="shared" si="162"/>
        <v>13.799361746713741</v>
      </c>
      <c r="J2237" s="15">
        <f>INDEX(MarketCap2!$E$2:$AR$224,MATCH(A2237,MarketCap2!$B$2:$B$224,0),MATCH(G2237,MarketCap2!$E$1:$AR$1,0))</f>
        <v>8302108160</v>
      </c>
      <c r="K2237">
        <f t="shared" si="163"/>
        <v>22.83977531467837</v>
      </c>
      <c r="L2237">
        <f>INDEX('PB2'!$D$2:$AQ$224,MATCH(A2237,'PB2'!$B$2:$B$224,0),MATCH(G2237,'PB2'!$D$1:$AQ$1,0))</f>
        <v>1.4107810258865401</v>
      </c>
      <c r="M2237" s="16">
        <f t="shared" si="164"/>
        <v>0.70882722523971875</v>
      </c>
      <c r="N2237" s="6">
        <f>INDEX('ROA2'!$D$2:$AQ$224,MATCH(A2237,'ROA2'!$B$2:$B$224,0),MATCH(G2237,'ROA2'!$D$1:$AQ$1,0))</f>
        <v>2.5496280193328902</v>
      </c>
      <c r="O2237" s="6">
        <v>22712.799232000001</v>
      </c>
      <c r="P2237" s="28">
        <v>3.9934810872293738E-2</v>
      </c>
    </row>
    <row r="2238" spans="1:16" x14ac:dyDescent="0.3">
      <c r="A2238" t="s">
        <v>506</v>
      </c>
      <c r="B2238" t="e">
        <f>VLOOKUP(A2238,Sheet3!L:L,1,FALSE)</f>
        <v>#N/A</v>
      </c>
      <c r="C2238" t="str">
        <f>VLOOKUP(A2238,'ALL - prices'!B:C,2,FALSE)</f>
        <v>Canadian Tire Corp Ltd</v>
      </c>
      <c r="D2238" t="str">
        <f>VLOOKUP(A2238,'ALL - prices'!B:I,8,FALSE)</f>
        <v>Consumer Discretionary</v>
      </c>
      <c r="E2238" s="18">
        <v>2024</v>
      </c>
      <c r="F2238" t="s">
        <v>679</v>
      </c>
      <c r="G2238" t="str">
        <f t="shared" si="161"/>
        <v>2024-Q1</v>
      </c>
      <c r="H2238" s="4">
        <f>INDEX('ALL - prices'!$J$3:$DY$219,MATCH('COMBINED DATA'!A2238,'ALL - prices'!$B$3:$B$219,0),MATCH('COMBINED DATA'!G2238,'ALL - prices'!$J$1:$DY$1,0))</f>
        <v>123.43810000000001</v>
      </c>
      <c r="I2238" s="14" t="s">
        <v>769</v>
      </c>
      <c r="J2238" s="15">
        <f>INDEX(MarketCap2!$E$2:$AR$224,MATCH(A2238,MarketCap2!$B$2:$B$224,0),MATCH(G2238,MarketCap2!$E$1:$AR$1,0))</f>
        <v>7897531392</v>
      </c>
      <c r="K2238">
        <f t="shared" si="163"/>
        <v>22.789816065561389</v>
      </c>
      <c r="L2238">
        <f>INDEX('PB2'!$D$2:$AQ$224,MATCH(A2238,'PB2'!$B$2:$B$224,0),MATCH(G2238,'PB2'!$D$1:$AQ$1,0))</f>
        <v>1.35514605045319</v>
      </c>
      <c r="M2238" s="16">
        <f t="shared" si="164"/>
        <v>0.73792784155300339</v>
      </c>
      <c r="N2238" s="6">
        <f>INDEX('ROA2'!$D$2:$AQ$224,MATCH(A2238,'ROA2'!$B$2:$B$224,0),MATCH(G2238,'ROA2'!$D$1:$AQ$1,0))</f>
        <v>0.96777302026748702</v>
      </c>
      <c r="O2238" s="6">
        <v>21978.300415999998</v>
      </c>
      <c r="P2238" s="28">
        <v>-3.2338542180444657E-2</v>
      </c>
    </row>
    <row r="2239" spans="1:16" x14ac:dyDescent="0.3">
      <c r="A2239" t="s">
        <v>506</v>
      </c>
      <c r="B2239" t="e">
        <f>VLOOKUP(A2239,Sheet3!L:L,1,FALSE)</f>
        <v>#N/A</v>
      </c>
      <c r="C2239" t="str">
        <f>VLOOKUP(A2239,'ALL - prices'!B:C,2,FALSE)</f>
        <v>Canadian Tire Corp Ltd</v>
      </c>
      <c r="D2239" t="str">
        <f>VLOOKUP(A2239,'ALL - prices'!B:I,8,FALSE)</f>
        <v>Consumer Discretionary</v>
      </c>
      <c r="E2239" s="18">
        <v>2024</v>
      </c>
      <c r="F2239" t="s">
        <v>680</v>
      </c>
      <c r="G2239" t="str">
        <f t="shared" si="161"/>
        <v>2024-Q2</v>
      </c>
      <c r="H2239" s="4">
        <f>INDEX('ALL - prices'!$J$3:$DY$219,MATCH('COMBINED DATA'!A2239,'ALL - prices'!$B$3:$B$219,0),MATCH('COMBINED DATA'!G2239,'ALL - prices'!$J$1:$DY$1,0))</f>
        <v>125.633</v>
      </c>
      <c r="I2239" s="14" t="s">
        <v>769</v>
      </c>
      <c r="J2239" s="15">
        <f>INDEX(MarketCap2!$E$2:$AR$224,MATCH(A2239,MarketCap2!$B$2:$B$224,0),MATCH(G2239,MarketCap2!$E$1:$AR$1,0))</f>
        <v>7811085824</v>
      </c>
      <c r="K2239">
        <f t="shared" si="163"/>
        <v>22.778809821095823</v>
      </c>
      <c r="L2239">
        <f>INDEX('PB2'!$D$2:$AQ$224,MATCH(A2239,'PB2'!$B$2:$B$224,0),MATCH(G2239,'PB2'!$D$1:$AQ$1,0))</f>
        <v>1.33300697803497</v>
      </c>
      <c r="M2239" s="16">
        <f t="shared" si="164"/>
        <v>0.75018361979930015</v>
      </c>
      <c r="N2239" s="6">
        <f>INDEX('ROA2'!$D$2:$AQ$224,MATCH(A2239,'ROA2'!$B$2:$B$224,0),MATCH(G2239,'ROA2'!$D$1:$AQ$1,0))</f>
        <v>1.2662340402603101</v>
      </c>
      <c r="O2239" s="6">
        <v>22426.099711999999</v>
      </c>
      <c r="P2239" s="28">
        <v>2.0374609843534914E-2</v>
      </c>
    </row>
    <row r="2240" spans="1:16" x14ac:dyDescent="0.3">
      <c r="A2240" t="s">
        <v>506</v>
      </c>
      <c r="B2240" t="e">
        <f>VLOOKUP(A2240,Sheet3!L:L,1,FALSE)</f>
        <v>#N/A</v>
      </c>
      <c r="C2240" t="str">
        <f>VLOOKUP(A2240,'ALL - prices'!B:C,2,FALSE)</f>
        <v>Canadian Tire Corp Ltd</v>
      </c>
      <c r="D2240" t="str">
        <f>VLOOKUP(A2240,'ALL - prices'!B:I,8,FALSE)</f>
        <v>Consumer Discretionary</v>
      </c>
      <c r="E2240" s="18">
        <v>2024</v>
      </c>
      <c r="F2240" t="s">
        <v>681</v>
      </c>
      <c r="G2240" t="str">
        <f t="shared" si="161"/>
        <v>2024-Q3</v>
      </c>
      <c r="H2240" s="4">
        <f>INDEX('ALL - prices'!$J$3:$DY$219,MATCH('COMBINED DATA'!A2240,'ALL - prices'!$B$3:$B$219,0),MATCH('COMBINED DATA'!G2240,'ALL - prices'!$J$1:$DY$1,0))</f>
        <v>151.87889999999999</v>
      </c>
      <c r="I2240" s="14" t="s">
        <v>769</v>
      </c>
      <c r="J2240" s="15">
        <f>INDEX(MarketCap2!$E$2:$AR$224,MATCH(A2240,MarketCap2!$B$2:$B$224,0),MATCH(G2240,MarketCap2!$E$1:$AR$1,0))</f>
        <v>9214227456</v>
      </c>
      <c r="K2240">
        <f t="shared" si="163"/>
        <v>22.944014589068185</v>
      </c>
      <c r="L2240">
        <f>INDEX('PB2'!$D$2:$AQ$224,MATCH(A2240,'PB2'!$B$2:$B$224,0),MATCH(G2240,'PB2'!$D$1:$AQ$1,0))</f>
        <v>1.4792289733886701</v>
      </c>
      <c r="M2240" s="16">
        <f t="shared" si="164"/>
        <v>0.67602786180503527</v>
      </c>
      <c r="N2240" s="6">
        <f>INDEX('ROA2'!$D$2:$AQ$224,MATCH(A2240,'ROA2'!$B$2:$B$224,0),MATCH(G2240,'ROA2'!$D$1:$AQ$1,0))</f>
        <v>1.74705898761749</v>
      </c>
      <c r="O2240" s="6">
        <v>21855.700991999998</v>
      </c>
      <c r="P2240" s="28">
        <v>-2.5434593055643374E-2</v>
      </c>
    </row>
    <row r="2241" spans="1:16" x14ac:dyDescent="0.3">
      <c r="A2241" t="s">
        <v>506</v>
      </c>
      <c r="B2241" t="e">
        <f>VLOOKUP(A2241,Sheet3!L:L,1,FALSE)</f>
        <v>#N/A</v>
      </c>
      <c r="C2241" t="str">
        <f>VLOOKUP(A2241,'ALL - prices'!B:C,2,FALSE)</f>
        <v>Canadian Tire Corp Ltd</v>
      </c>
      <c r="D2241" t="str">
        <f>VLOOKUP(A2241,'ALL - prices'!B:I,8,FALSE)</f>
        <v>Consumer Discretionary</v>
      </c>
      <c r="E2241" s="18">
        <v>2024</v>
      </c>
      <c r="F2241" t="s">
        <v>682</v>
      </c>
      <c r="G2241" t="str">
        <f t="shared" si="161"/>
        <v>2024-Q4</v>
      </c>
      <c r="H2241" s="4">
        <f>INDEX('ALL - prices'!$J$3:$DY$219,MATCH('COMBINED DATA'!A2241,'ALL - prices'!$B$3:$B$219,0),MATCH('COMBINED DATA'!G2241,'ALL - prices'!$J$1:$DY$1,0))</f>
        <v>143.3398</v>
      </c>
      <c r="I2241" s="14" t="s">
        <v>769</v>
      </c>
      <c r="J2241" s="15">
        <f>INDEX(MarketCap2!$E$2:$AR$224,MATCH(A2241,MarketCap2!$B$2:$B$224,0),MATCH(G2241,MarketCap2!$E$1:$AR$1,0))</f>
        <v>8569640448</v>
      </c>
      <c r="K2241">
        <f t="shared" si="163"/>
        <v>22.871491613950187</v>
      </c>
      <c r="L2241">
        <f>INDEX('PB2'!$D$2:$AQ$224,MATCH(A2241,'PB2'!$B$2:$B$224,0),MATCH(G2241,'PB2'!$D$1:$AQ$1,0))</f>
        <v>1.38002948645868</v>
      </c>
      <c r="M2241" s="16">
        <f t="shared" si="164"/>
        <v>0.72462219815760542</v>
      </c>
      <c r="N2241" s="6">
        <f>INDEX('ROA2'!$D$2:$AQ$224,MATCH(A2241,'ROA2'!$B$2:$B$224,0),MATCH(G2241,'ROA2'!$D$1:$AQ$1,0))</f>
        <v>2.95841407775879</v>
      </c>
      <c r="O2241" s="6">
        <v>22811.600896</v>
      </c>
      <c r="P2241" s="28">
        <v>4.3736867755918549E-2</v>
      </c>
    </row>
    <row r="2242" spans="1:16" x14ac:dyDescent="0.3">
      <c r="A2242" t="s">
        <v>507</v>
      </c>
      <c r="B2242" t="e">
        <f>VLOOKUP(A2242,Sheet3!L:L,1,FALSE)</f>
        <v>#N/A</v>
      </c>
      <c r="C2242" t="str">
        <f>VLOOKUP(A2242,'ALL - prices'!B:C,2,FALSE)</f>
        <v>Canadian Utilities Ltd</v>
      </c>
      <c r="D2242" t="str">
        <f>VLOOKUP(A2242,'ALL - prices'!B:I,8,FALSE)</f>
        <v>Utilities</v>
      </c>
      <c r="E2242">
        <v>2015</v>
      </c>
      <c r="F2242" t="s">
        <v>679</v>
      </c>
      <c r="G2242" t="str">
        <f t="shared" si="161"/>
        <v>2015-Q1</v>
      </c>
      <c r="H2242" s="4">
        <f>INDEX('ALL - prices'!$J$3:$DY$219,MATCH('COMBINED DATA'!A2242,'ALL - prices'!$B$3:$B$219,0),MATCH('COMBINED DATA'!G2242,'ALL - prices'!$J$1:$DY$1,0))</f>
        <v>24.194600000000001</v>
      </c>
      <c r="I2242" s="14">
        <f t="shared" ref="I2242:I2277" si="165">STDEV(H2243:H2246)</f>
        <v>1.2945073924727752</v>
      </c>
      <c r="J2242" s="15">
        <f>INDEX(MarketCap2!$E$2:$AR$224,MATCH(A2242,MarketCap2!$B$2:$B$224,0),MATCH(G2242,MarketCap2!$E$1:$AR$1,0))</f>
        <v>10477035520</v>
      </c>
      <c r="K2242">
        <f t="shared" si="163"/>
        <v>23.072451605594971</v>
      </c>
      <c r="L2242">
        <f>INDEX('PB2'!$D$2:$AQ$224,MATCH(A2242,'PB2'!$B$2:$B$224,0),MATCH(G2242,'PB2'!$D$1:$AQ$1,0))</f>
        <v>2.3850359916686998</v>
      </c>
      <c r="M2242" s="16">
        <f t="shared" si="164"/>
        <v>0.41928088443661016</v>
      </c>
      <c r="N2242" s="6">
        <f>INDEX('ROA2'!$D$2:$AQ$224,MATCH(A2242,'ROA2'!$B$2:$B$224,0),MATCH(G2242,'ROA2'!$D$1:$AQ$1,0))</f>
        <v>4.5601987838745099</v>
      </c>
      <c r="O2242" s="6">
        <v>16702.000128</v>
      </c>
      <c r="P2242" s="28">
        <v>7.7229394842200884E-3</v>
      </c>
    </row>
    <row r="2243" spans="1:16" x14ac:dyDescent="0.3">
      <c r="A2243" t="s">
        <v>507</v>
      </c>
      <c r="B2243" t="e">
        <f>VLOOKUP(A2243,Sheet3!L:L,1,FALSE)</f>
        <v>#N/A</v>
      </c>
      <c r="C2243" t="str">
        <f>VLOOKUP(A2243,'ALL - prices'!B:C,2,FALSE)</f>
        <v>Canadian Utilities Ltd</v>
      </c>
      <c r="D2243" t="str">
        <f>VLOOKUP(A2243,'ALL - prices'!B:I,8,FALSE)</f>
        <v>Utilities</v>
      </c>
      <c r="E2243">
        <v>2015</v>
      </c>
      <c r="F2243" t="s">
        <v>680</v>
      </c>
      <c r="G2243" t="str">
        <f t="shared" si="161"/>
        <v>2015-Q2</v>
      </c>
      <c r="H2243" s="4">
        <f>INDEX('ALL - prices'!$J$3:$DY$219,MATCH('COMBINED DATA'!A2243,'ALL - prices'!$B$3:$B$219,0),MATCH('COMBINED DATA'!G2243,'ALL - prices'!$J$1:$DY$1,0))</f>
        <v>22.041899999999998</v>
      </c>
      <c r="I2243" s="14">
        <f t="shared" si="165"/>
        <v>1.6445284215137976</v>
      </c>
      <c r="J2243" s="15">
        <f>INDEX(MarketCap2!$E$2:$AR$224,MATCH(A2243,MarketCap2!$B$2:$B$224,0),MATCH(G2243,MarketCap2!$E$1:$AR$1,0))</f>
        <v>9506328576</v>
      </c>
      <c r="K2243">
        <f t="shared" si="163"/>
        <v>22.975223579657637</v>
      </c>
      <c r="L2243">
        <f>INDEX('PB2'!$D$2:$AQ$224,MATCH(A2243,'PB2'!$B$2:$B$224,0),MATCH(G2243,'PB2'!$D$1:$AQ$1,0))</f>
        <v>2.1656808853149401</v>
      </c>
      <c r="M2243" s="16">
        <f t="shared" si="164"/>
        <v>0.46174854604886856</v>
      </c>
      <c r="N2243" s="6">
        <f>INDEX('ROA2'!$D$2:$AQ$224,MATCH(A2243,'ROA2'!$B$2:$B$224,0),MATCH(G2243,'ROA2'!$D$1:$AQ$1,0))</f>
        <v>4.1429758071899396</v>
      </c>
      <c r="O2243" s="6">
        <v>17009.999872</v>
      </c>
      <c r="P2243" s="28">
        <v>1.8440889811972623E-2</v>
      </c>
    </row>
    <row r="2244" spans="1:16" x14ac:dyDescent="0.3">
      <c r="A2244" t="s">
        <v>507</v>
      </c>
      <c r="B2244" t="e">
        <f>VLOOKUP(A2244,Sheet3!L:L,1,FALSE)</f>
        <v>#N/A</v>
      </c>
      <c r="C2244" t="str">
        <f>VLOOKUP(A2244,'ALL - prices'!B:C,2,FALSE)</f>
        <v>Canadian Utilities Ltd</v>
      </c>
      <c r="D2244" t="str">
        <f>VLOOKUP(A2244,'ALL - prices'!B:I,8,FALSE)</f>
        <v>Utilities</v>
      </c>
      <c r="E2244">
        <v>2015</v>
      </c>
      <c r="F2244" t="s">
        <v>681</v>
      </c>
      <c r="G2244" t="str">
        <f t="shared" si="161"/>
        <v>2015-Q3</v>
      </c>
      <c r="H2244" s="4">
        <f>INDEX('ALL - prices'!$J$3:$DY$219,MATCH('COMBINED DATA'!A2244,'ALL - prices'!$B$3:$B$219,0),MATCH('COMBINED DATA'!G2244,'ALL - prices'!$J$1:$DY$1,0))</f>
        <v>22.321899999999999</v>
      </c>
      <c r="I2244" s="14">
        <f t="shared" si="165"/>
        <v>1.8079404882812551</v>
      </c>
      <c r="J2244" s="15">
        <f>INDEX(MarketCap2!$E$2:$AR$224,MATCH(A2244,MarketCap2!$B$2:$B$224,0),MATCH(G2244,MarketCap2!$E$1:$AR$1,0))</f>
        <v>9569776640</v>
      </c>
      <c r="K2244">
        <f t="shared" si="163"/>
        <v>22.981875702535977</v>
      </c>
      <c r="L2244">
        <f>INDEX('PB2'!$D$2:$AQ$224,MATCH(A2244,'PB2'!$B$2:$B$224,0),MATCH(G2244,'PB2'!$D$1:$AQ$1,0))</f>
        <v>2.1645319461822501</v>
      </c>
      <c r="M2244" s="16">
        <f t="shared" si="164"/>
        <v>0.46199364336653759</v>
      </c>
      <c r="N2244" s="6">
        <f>INDEX('ROA2'!$D$2:$AQ$224,MATCH(A2244,'ROA2'!$B$2:$B$224,0),MATCH(G2244,'ROA2'!$D$1:$AQ$1,0))</f>
        <v>3.6325109004974401</v>
      </c>
      <c r="O2244" s="6">
        <v>17218.000896000001</v>
      </c>
      <c r="P2244" s="28">
        <v>1.2228161408889224E-2</v>
      </c>
    </row>
    <row r="2245" spans="1:16" x14ac:dyDescent="0.3">
      <c r="A2245" t="s">
        <v>507</v>
      </c>
      <c r="B2245" t="e">
        <f>VLOOKUP(A2245,Sheet3!L:L,1,FALSE)</f>
        <v>#N/A</v>
      </c>
      <c r="C2245" t="str">
        <f>VLOOKUP(A2245,'ALL - prices'!B:C,2,FALSE)</f>
        <v>Canadian Utilities Ltd</v>
      </c>
      <c r="D2245" t="str">
        <f>VLOOKUP(A2245,'ALL - prices'!B:I,8,FALSE)</f>
        <v>Utilities</v>
      </c>
      <c r="E2245">
        <v>2015</v>
      </c>
      <c r="F2245" t="s">
        <v>682</v>
      </c>
      <c r="G2245" t="str">
        <f t="shared" si="161"/>
        <v>2015-Q4</v>
      </c>
      <c r="H2245" s="4">
        <f>INDEX('ALL - prices'!$J$3:$DY$219,MATCH('COMBINED DATA'!A2245,'ALL - prices'!$B$3:$B$219,0),MATCH('COMBINED DATA'!G2245,'ALL - prices'!$J$1:$DY$1,0))</f>
        <v>19.914200000000001</v>
      </c>
      <c r="I2245" s="14">
        <f t="shared" si="165"/>
        <v>0.40630554594623353</v>
      </c>
      <c r="J2245" s="15">
        <f>INDEX(MarketCap2!$E$2:$AR$224,MATCH(A2245,MarketCap2!$B$2:$B$224,0),MATCH(G2245,MarketCap2!$E$1:$AR$1,0))</f>
        <v>8499457024</v>
      </c>
      <c r="K2245">
        <f t="shared" si="163"/>
        <v>22.863268118872885</v>
      </c>
      <c r="L2245">
        <f>INDEX('PB2'!$D$2:$AQ$224,MATCH(A2245,'PB2'!$B$2:$B$224,0),MATCH(G2245,'PB2'!$D$1:$AQ$1,0))</f>
        <v>1.88473200798035</v>
      </c>
      <c r="M2245" s="16">
        <f t="shared" si="164"/>
        <v>0.53057941169661815</v>
      </c>
      <c r="N2245" s="6">
        <f>INDEX('ROA2'!$D$2:$AQ$224,MATCH(A2245,'ROA2'!$B$2:$B$224,0),MATCH(G2245,'ROA2'!$D$1:$AQ$1,0))</f>
        <v>2.7202529907226598</v>
      </c>
      <c r="O2245" s="6">
        <v>17614.000128</v>
      </c>
      <c r="P2245" s="28">
        <v>2.2999141096106856E-2</v>
      </c>
    </row>
    <row r="2246" spans="1:16" x14ac:dyDescent="0.3">
      <c r="A2246" t="s">
        <v>507</v>
      </c>
      <c r="B2246" t="e">
        <f>VLOOKUP(A2246,Sheet3!L:L,1,FALSE)</f>
        <v>#N/A</v>
      </c>
      <c r="C2246" t="str">
        <f>VLOOKUP(A2246,'ALL - prices'!B:C,2,FALSE)</f>
        <v>Canadian Utilities Ltd</v>
      </c>
      <c r="D2246" t="str">
        <f>VLOOKUP(A2246,'ALL - prices'!B:I,8,FALSE)</f>
        <v>Utilities</v>
      </c>
      <c r="E2246">
        <v>2016</v>
      </c>
      <c r="F2246" t="s">
        <v>679</v>
      </c>
      <c r="G2246" t="str">
        <f t="shared" si="161"/>
        <v>2016-Q1</v>
      </c>
      <c r="H2246" s="4">
        <f>INDEX('ALL - prices'!$J$3:$DY$219,MATCH('COMBINED DATA'!A2246,'ALL - prices'!$B$3:$B$219,0),MATCH('COMBINED DATA'!G2246,'ALL - prices'!$J$1:$DY$1,0))</f>
        <v>22.868099999999998</v>
      </c>
      <c r="I2246" s="14">
        <f t="shared" si="165"/>
        <v>0.91308961727021509</v>
      </c>
      <c r="J2246" s="15">
        <f>INDEX(MarketCap2!$E$2:$AR$224,MATCH(A2246,MarketCap2!$B$2:$B$224,0),MATCH(G2246,MarketCap2!$E$1:$AR$1,0))</f>
        <v>9720982528</v>
      </c>
      <c r="K2246">
        <f t="shared" si="163"/>
        <v>22.997552533437776</v>
      </c>
      <c r="L2246">
        <f>INDEX('PB2'!$D$2:$AQ$224,MATCH(A2246,'PB2'!$B$2:$B$224,0),MATCH(G2246,'PB2'!$D$1:$AQ$1,0))</f>
        <v>2.1460011005401598</v>
      </c>
      <c r="M2246" s="16">
        <f t="shared" si="164"/>
        <v>0.46598298563234414</v>
      </c>
      <c r="N2246" s="6">
        <f>INDEX('ROA2'!$D$2:$AQ$224,MATCH(A2246,'ROA2'!$B$2:$B$224,0),MATCH(G2246,'ROA2'!$D$1:$AQ$1,0))</f>
        <v>2.0706911087036102</v>
      </c>
      <c r="O2246" s="6">
        <v>18069.000192</v>
      </c>
      <c r="P2246" s="28">
        <v>2.5831728210147533E-2</v>
      </c>
    </row>
    <row r="2247" spans="1:16" x14ac:dyDescent="0.3">
      <c r="A2247" t="s">
        <v>507</v>
      </c>
      <c r="B2247" t="e">
        <f>VLOOKUP(A2247,Sheet3!L:L,1,FALSE)</f>
        <v>#N/A</v>
      </c>
      <c r="C2247" t="str">
        <f>VLOOKUP(A2247,'ALL - prices'!B:C,2,FALSE)</f>
        <v>Canadian Utilities Ltd</v>
      </c>
      <c r="D2247" t="str">
        <f>VLOOKUP(A2247,'ALL - prices'!B:I,8,FALSE)</f>
        <v>Utilities</v>
      </c>
      <c r="E2247">
        <v>2016</v>
      </c>
      <c r="F2247" t="s">
        <v>680</v>
      </c>
      <c r="G2247" t="str">
        <f t="shared" si="161"/>
        <v>2016-Q2</v>
      </c>
      <c r="H2247" s="4">
        <f>INDEX('ALL - prices'!$J$3:$DY$219,MATCH('COMBINED DATA'!A2247,'ALL - prices'!$B$3:$B$219,0),MATCH('COMBINED DATA'!G2247,'ALL - prices'!$J$1:$DY$1,0))</f>
        <v>23.758299999999998</v>
      </c>
      <c r="I2247" s="14">
        <f t="shared" si="165"/>
        <v>1.8588899597609321</v>
      </c>
      <c r="J2247" s="15">
        <f>INDEX(MarketCap2!$E$2:$AR$224,MATCH(A2247,MarketCap2!$B$2:$B$224,0),MATCH(G2247,MarketCap2!$E$1:$AR$1,0))</f>
        <v>10004930560</v>
      </c>
      <c r="K2247">
        <f t="shared" si="163"/>
        <v>23.026343864428288</v>
      </c>
      <c r="L2247">
        <f>INDEX('PB2'!$D$2:$AQ$224,MATCH(A2247,'PB2'!$B$2:$B$224,0),MATCH(G2247,'PB2'!$D$1:$AQ$1,0))</f>
        <v>2.2345159053802499</v>
      </c>
      <c r="M2247" s="16">
        <f t="shared" si="164"/>
        <v>0.44752422553458127</v>
      </c>
      <c r="N2247" s="6">
        <f>INDEX('ROA2'!$D$2:$AQ$224,MATCH(A2247,'ROA2'!$B$2:$B$224,0),MATCH(G2247,'ROA2'!$D$1:$AQ$1,0))</f>
        <v>2.15182304382324</v>
      </c>
      <c r="O2247" s="6">
        <v>18122.999808</v>
      </c>
      <c r="P2247" s="28">
        <v>2.9885226313688985E-3</v>
      </c>
    </row>
    <row r="2248" spans="1:16" x14ac:dyDescent="0.3">
      <c r="A2248" t="s">
        <v>507</v>
      </c>
      <c r="B2248" t="e">
        <f>VLOOKUP(A2248,Sheet3!L:L,1,FALSE)</f>
        <v>#N/A</v>
      </c>
      <c r="C2248" t="str">
        <f>VLOOKUP(A2248,'ALL - prices'!B:C,2,FALSE)</f>
        <v>Canadian Utilities Ltd</v>
      </c>
      <c r="D2248" t="str">
        <f>VLOOKUP(A2248,'ALL - prices'!B:I,8,FALSE)</f>
        <v>Utilities</v>
      </c>
      <c r="E2248">
        <v>2016</v>
      </c>
      <c r="F2248" t="s">
        <v>681</v>
      </c>
      <c r="G2248" t="str">
        <f t="shared" si="161"/>
        <v>2016-Q3</v>
      </c>
      <c r="H2248" s="4">
        <f>INDEX('ALL - prices'!$J$3:$DY$219,MATCH('COMBINED DATA'!A2248,'ALL - prices'!$B$3:$B$219,0),MATCH('COMBINED DATA'!G2248,'ALL - prices'!$J$1:$DY$1,0))</f>
        <v>23.6891</v>
      </c>
      <c r="I2248" s="14">
        <f t="shared" si="165"/>
        <v>1.6619045106443389</v>
      </c>
      <c r="J2248" s="15">
        <f>INDEX(MarketCap2!$E$2:$AR$224,MATCH(A2248,MarketCap2!$B$2:$B$224,0),MATCH(G2248,MarketCap2!$E$1:$AR$1,0))</f>
        <v>9929278464</v>
      </c>
      <c r="K2248">
        <f t="shared" si="163"/>
        <v>23.018753650127813</v>
      </c>
      <c r="L2248">
        <f>INDEX('PB2'!$D$2:$AQ$224,MATCH(A2248,'PB2'!$B$2:$B$224,0),MATCH(G2248,'PB2'!$D$1:$AQ$1,0))</f>
        <v>2.2096579074859601</v>
      </c>
      <c r="M2248" s="16">
        <f t="shared" si="164"/>
        <v>0.45255874070468705</v>
      </c>
      <c r="N2248" s="6">
        <f>INDEX('ROA2'!$D$2:$AQ$224,MATCH(A2248,'ROA2'!$B$2:$B$224,0),MATCH(G2248,'ROA2'!$D$1:$AQ$1,0))</f>
        <v>2.4897429943084699</v>
      </c>
      <c r="O2248" s="6">
        <v>18368</v>
      </c>
      <c r="P2248" s="28">
        <v>1.3518743839077323E-2</v>
      </c>
    </row>
    <row r="2249" spans="1:16" x14ac:dyDescent="0.3">
      <c r="A2249" t="s">
        <v>507</v>
      </c>
      <c r="B2249" t="e">
        <f>VLOOKUP(A2249,Sheet3!L:L,1,FALSE)</f>
        <v>#N/A</v>
      </c>
      <c r="C2249" t="str">
        <f>VLOOKUP(A2249,'ALL - prices'!B:C,2,FALSE)</f>
        <v>Canadian Utilities Ltd</v>
      </c>
      <c r="D2249" t="str">
        <f>VLOOKUP(A2249,'ALL - prices'!B:I,8,FALSE)</f>
        <v>Utilities</v>
      </c>
      <c r="E2249">
        <v>2016</v>
      </c>
      <c r="F2249" t="s">
        <v>682</v>
      </c>
      <c r="G2249" t="str">
        <f t="shared" si="161"/>
        <v>2016-Q4</v>
      </c>
      <c r="H2249" s="4">
        <f>INDEX('ALL - prices'!$J$3:$DY$219,MATCH('COMBINED DATA'!A2249,'ALL - prices'!$B$3:$B$219,0),MATCH('COMBINED DATA'!G2249,'ALL - prices'!$J$1:$DY$1,0))</f>
        <v>23.3583</v>
      </c>
      <c r="I2249" s="14">
        <f t="shared" si="165"/>
        <v>1.0447905005310867</v>
      </c>
      <c r="J2249" s="15">
        <f>INDEX(MarketCap2!$E$2:$AR$224,MATCH(A2249,MarketCap2!$B$2:$B$224,0),MATCH(G2249,MarketCap2!$E$1:$AR$1,0))</f>
        <v>9708345344</v>
      </c>
      <c r="K2249">
        <f t="shared" si="163"/>
        <v>22.996251697313614</v>
      </c>
      <c r="L2249">
        <f>INDEX('PB2'!$D$2:$AQ$224,MATCH(A2249,'PB2'!$B$2:$B$224,0),MATCH(G2249,'PB2'!$D$1:$AQ$1,0))</f>
        <v>2.0525789260864298</v>
      </c>
      <c r="M2249" s="16">
        <f t="shared" si="164"/>
        <v>0.48719198433292893</v>
      </c>
      <c r="N2249" s="6">
        <f>INDEX('ROA2'!$D$2:$AQ$224,MATCH(A2249,'ROA2'!$B$2:$B$224,0),MATCH(G2249,'ROA2'!$D$1:$AQ$1,0))</f>
        <v>2.6397171020507799</v>
      </c>
      <c r="O2249" s="6">
        <v>18602.000383999999</v>
      </c>
      <c r="P2249" s="28">
        <v>1.2739567944250818E-2</v>
      </c>
    </row>
    <row r="2250" spans="1:16" x14ac:dyDescent="0.3">
      <c r="A2250" t="s">
        <v>507</v>
      </c>
      <c r="B2250" t="e">
        <f>VLOOKUP(A2250,Sheet3!L:L,1,FALSE)</f>
        <v>#N/A</v>
      </c>
      <c r="C2250" t="str">
        <f>VLOOKUP(A2250,'ALL - prices'!B:C,2,FALSE)</f>
        <v>Canadian Utilities Ltd</v>
      </c>
      <c r="D2250" t="str">
        <f>VLOOKUP(A2250,'ALL - prices'!B:I,8,FALSE)</f>
        <v>Utilities</v>
      </c>
      <c r="E2250">
        <v>2017</v>
      </c>
      <c r="F2250" t="s">
        <v>679</v>
      </c>
      <c r="G2250" t="str">
        <f t="shared" si="161"/>
        <v>2017-Q1</v>
      </c>
      <c r="H2250" s="4">
        <f>INDEX('ALL - prices'!$J$3:$DY$219,MATCH('COMBINED DATA'!A2250,'ALL - prices'!$B$3:$B$219,0),MATCH('COMBINED DATA'!G2250,'ALL - prices'!$J$1:$DY$1,0))</f>
        <v>25.394400000000001</v>
      </c>
      <c r="I2250" s="14">
        <f t="shared" si="165"/>
        <v>1.702525076418357</v>
      </c>
      <c r="J2250" s="15">
        <f>INDEX(MarketCap2!$E$2:$AR$224,MATCH(A2250,MarketCap2!$B$2:$B$224,0),MATCH(G2250,MarketCap2!$E$1:$AR$1,0))</f>
        <v>10462190592</v>
      </c>
      <c r="K2250">
        <f t="shared" si="163"/>
        <v>23.071033699278118</v>
      </c>
      <c r="L2250">
        <f>INDEX('PB2'!$D$2:$AQ$224,MATCH(A2250,'PB2'!$B$2:$B$224,0),MATCH(G2250,'PB2'!$D$1:$AQ$1,0))</f>
        <v>2.1425220966339098</v>
      </c>
      <c r="M2250" s="16">
        <f t="shared" si="164"/>
        <v>0.46673964369893206</v>
      </c>
      <c r="N2250" s="6">
        <f>INDEX('ROA2'!$D$2:$AQ$224,MATCH(A2250,'ROA2'!$B$2:$B$224,0),MATCH(G2250,'ROA2'!$D$1:$AQ$1,0))</f>
        <v>3.3975579738616899</v>
      </c>
      <c r="O2250" s="6">
        <v>18780.999680000001</v>
      </c>
      <c r="P2250" s="28">
        <v>9.6225831794930564E-3</v>
      </c>
    </row>
    <row r="2251" spans="1:16" x14ac:dyDescent="0.3">
      <c r="A2251" t="s">
        <v>507</v>
      </c>
      <c r="B2251" t="e">
        <f>VLOOKUP(A2251,Sheet3!L:L,1,FALSE)</f>
        <v>#N/A</v>
      </c>
      <c r="C2251" t="str">
        <f>VLOOKUP(A2251,'ALL - prices'!B:C,2,FALSE)</f>
        <v>Canadian Utilities Ltd</v>
      </c>
      <c r="D2251" t="str">
        <f>VLOOKUP(A2251,'ALL - prices'!B:I,8,FALSE)</f>
        <v>Utilities</v>
      </c>
      <c r="E2251">
        <v>2017</v>
      </c>
      <c r="F2251" t="s">
        <v>680</v>
      </c>
      <c r="G2251" t="str">
        <f t="shared" si="161"/>
        <v>2017-Q2</v>
      </c>
      <c r="H2251" s="4">
        <f>INDEX('ALL - prices'!$J$3:$DY$219,MATCH('COMBINED DATA'!A2251,'ALL - prices'!$B$3:$B$219,0),MATCH('COMBINED DATA'!G2251,'ALL - prices'!$J$1:$DY$1,0))</f>
        <v>27.408899999999999</v>
      </c>
      <c r="I2251" s="14">
        <f t="shared" si="165"/>
        <v>1.4079224055323505</v>
      </c>
      <c r="J2251" s="15">
        <f>INDEX(MarketCap2!$E$2:$AR$224,MATCH(A2251,MarketCap2!$B$2:$B$224,0),MATCH(G2251,MarketCap2!$E$1:$AR$1,0))</f>
        <v>11225876480</v>
      </c>
      <c r="K2251">
        <f t="shared" si="163"/>
        <v>23.141487350377201</v>
      </c>
      <c r="L2251">
        <f>INDEX('PB2'!$D$2:$AQ$224,MATCH(A2251,'PB2'!$B$2:$B$224,0),MATCH(G2251,'PB2'!$D$1:$AQ$1,0))</f>
        <v>2.3123440742492698</v>
      </c>
      <c r="M2251" s="16">
        <f t="shared" si="164"/>
        <v>0.43246159217229035</v>
      </c>
      <c r="N2251" s="6">
        <f>INDEX('ROA2'!$D$2:$AQ$224,MATCH(A2251,'ROA2'!$B$2:$B$224,0),MATCH(G2251,'ROA2'!$D$1:$AQ$1,0))</f>
        <v>3.5447659492492698</v>
      </c>
      <c r="O2251" s="6">
        <v>19114.999808</v>
      </c>
      <c r="P2251" s="28">
        <v>1.7783937686537445E-2</v>
      </c>
    </row>
    <row r="2252" spans="1:16" x14ac:dyDescent="0.3">
      <c r="A2252" t="s">
        <v>507</v>
      </c>
      <c r="B2252" t="e">
        <f>VLOOKUP(A2252,Sheet3!L:L,1,FALSE)</f>
        <v>#N/A</v>
      </c>
      <c r="C2252" t="str">
        <f>VLOOKUP(A2252,'ALL - prices'!B:C,2,FALSE)</f>
        <v>Canadian Utilities Ltd</v>
      </c>
      <c r="D2252" t="str">
        <f>VLOOKUP(A2252,'ALL - prices'!B:I,8,FALSE)</f>
        <v>Utilities</v>
      </c>
      <c r="E2252">
        <v>2017</v>
      </c>
      <c r="F2252" t="s">
        <v>681</v>
      </c>
      <c r="G2252" t="str">
        <f t="shared" si="161"/>
        <v>2017-Q3</v>
      </c>
      <c r="H2252" s="4">
        <f>INDEX('ALL - prices'!$J$3:$DY$219,MATCH('COMBINED DATA'!A2252,'ALL - prices'!$B$3:$B$219,0),MATCH('COMBINED DATA'!G2252,'ALL - prices'!$J$1:$DY$1,0))</f>
        <v>25.7179</v>
      </c>
      <c r="I2252" s="14">
        <f t="shared" si="165"/>
        <v>1.2876261578967705</v>
      </c>
      <c r="J2252" s="15">
        <f>INDEX(MarketCap2!$E$2:$AR$224,MATCH(A2252,MarketCap2!$B$2:$B$224,0),MATCH(G2252,MarketCap2!$E$1:$AR$1,0))</f>
        <v>10472545280</v>
      </c>
      <c r="K2252">
        <f t="shared" si="163"/>
        <v>23.072022934481058</v>
      </c>
      <c r="L2252">
        <f>INDEX('PB2'!$D$2:$AQ$224,MATCH(A2252,'PB2'!$B$2:$B$224,0),MATCH(G2252,'PB2'!$D$1:$AQ$1,0))</f>
        <v>2.1607570648193399</v>
      </c>
      <c r="M2252" s="16">
        <f t="shared" si="164"/>
        <v>0.46280075455109509</v>
      </c>
      <c r="N2252" s="6">
        <f>INDEX('ROA2'!$D$2:$AQ$224,MATCH(A2252,'ROA2'!$B$2:$B$224,0),MATCH(G2252,'ROA2'!$D$1:$AQ$1,0))</f>
        <v>3.4059760570526101</v>
      </c>
      <c r="O2252" s="6">
        <v>19213.000703999998</v>
      </c>
      <c r="P2252" s="28">
        <v>5.1269106452714926E-3</v>
      </c>
    </row>
    <row r="2253" spans="1:16" x14ac:dyDescent="0.3">
      <c r="A2253" t="s">
        <v>507</v>
      </c>
      <c r="B2253" t="e">
        <f>VLOOKUP(A2253,Sheet3!L:L,1,FALSE)</f>
        <v>#N/A</v>
      </c>
      <c r="C2253" t="str">
        <f>VLOOKUP(A2253,'ALL - prices'!B:C,2,FALSE)</f>
        <v>Canadian Utilities Ltd</v>
      </c>
      <c r="D2253" t="str">
        <f>VLOOKUP(A2253,'ALL - prices'!B:I,8,FALSE)</f>
        <v>Utilities</v>
      </c>
      <c r="E2253">
        <v>2017</v>
      </c>
      <c r="F2253" t="s">
        <v>682</v>
      </c>
      <c r="G2253" t="str">
        <f t="shared" si="161"/>
        <v>2017-Q4</v>
      </c>
      <c r="H2253" s="4">
        <f>INDEX('ALL - prices'!$J$3:$DY$219,MATCH('COMBINED DATA'!A2253,'ALL - prices'!$B$3:$B$219,0),MATCH('COMBINED DATA'!G2253,'ALL - prices'!$J$1:$DY$1,0))</f>
        <v>25.0578</v>
      </c>
      <c r="I2253" s="14">
        <f t="shared" si="165"/>
        <v>0.61846686249143434</v>
      </c>
      <c r="J2253" s="15">
        <f>INDEX(MarketCap2!$E$2:$AR$224,MATCH(A2253,MarketCap2!$B$2:$B$224,0),MATCH(G2253,MarketCap2!$E$1:$AR$1,0))</f>
        <v>10115846144</v>
      </c>
      <c r="K2253">
        <f t="shared" si="163"/>
        <v>23.037368956464881</v>
      </c>
      <c r="L2253">
        <f>INDEX('PB2'!$D$2:$AQ$224,MATCH(A2253,'PB2'!$B$2:$B$224,0),MATCH(G2253,'PB2'!$D$1:$AQ$1,0))</f>
        <v>2.1717190742492698</v>
      </c>
      <c r="M2253" s="16">
        <f t="shared" si="164"/>
        <v>0.46046471288911284</v>
      </c>
      <c r="N2253" s="6">
        <f>INDEX('ROA2'!$D$2:$AQ$224,MATCH(A2253,'ROA2'!$B$2:$B$224,0),MATCH(G2253,'ROA2'!$D$1:$AQ$1,0))</f>
        <v>3.18845891952515</v>
      </c>
      <c r="O2253" s="6">
        <v>19661.000703999998</v>
      </c>
      <c r="P2253" s="28">
        <v>2.331754455756252E-2</v>
      </c>
    </row>
    <row r="2254" spans="1:16" x14ac:dyDescent="0.3">
      <c r="A2254" t="s">
        <v>507</v>
      </c>
      <c r="B2254" t="e">
        <f>VLOOKUP(A2254,Sheet3!L:L,1,FALSE)</f>
        <v>#N/A</v>
      </c>
      <c r="C2254" t="str">
        <f>VLOOKUP(A2254,'ALL - prices'!B:C,2,FALSE)</f>
        <v>Canadian Utilities Ltd</v>
      </c>
      <c r="D2254" t="str">
        <f>VLOOKUP(A2254,'ALL - prices'!B:I,8,FALSE)</f>
        <v>Utilities</v>
      </c>
      <c r="E2254">
        <v>2018</v>
      </c>
      <c r="F2254" t="s">
        <v>679</v>
      </c>
      <c r="G2254" t="str">
        <f t="shared" si="161"/>
        <v>2018-Q1</v>
      </c>
      <c r="H2254" s="4">
        <f>INDEX('ALL - prices'!$J$3:$DY$219,MATCH('COMBINED DATA'!A2254,'ALL - prices'!$B$3:$B$219,0),MATCH('COMBINED DATA'!G2254,'ALL - prices'!$J$1:$DY$1,0))</f>
        <v>23.291499999999999</v>
      </c>
      <c r="I2254" s="14">
        <f t="shared" si="165"/>
        <v>1.8739888055517657</v>
      </c>
      <c r="J2254" s="15">
        <f>INDEX(MarketCap2!$E$2:$AR$224,MATCH(A2254,MarketCap2!$B$2:$B$224,0),MATCH(G2254,MarketCap2!$E$1:$AR$1,0))</f>
        <v>9327646720</v>
      </c>
      <c r="K2254">
        <f t="shared" si="163"/>
        <v>22.956248592767018</v>
      </c>
      <c r="L2254">
        <f>INDEX('PB2'!$D$2:$AQ$224,MATCH(A2254,'PB2'!$B$2:$B$224,0),MATCH(G2254,'PB2'!$D$1:$AQ$1,0))</f>
        <v>1.9703220129013099</v>
      </c>
      <c r="M2254" s="16">
        <f t="shared" si="164"/>
        <v>0.50753125298919766</v>
      </c>
      <c r="N2254" s="6">
        <f>INDEX('ROA2'!$D$2:$AQ$224,MATCH(A2254,'ROA2'!$B$2:$B$224,0),MATCH(G2254,'ROA2'!$D$1:$AQ$1,0))</f>
        <v>2.6047449111938499</v>
      </c>
      <c r="O2254" s="6">
        <v>20839.000064</v>
      </c>
      <c r="P2254" s="28">
        <v>5.991553419558851E-2</v>
      </c>
    </row>
    <row r="2255" spans="1:16" x14ac:dyDescent="0.3">
      <c r="A2255" t="s">
        <v>507</v>
      </c>
      <c r="B2255" t="e">
        <f>VLOOKUP(A2255,Sheet3!L:L,1,FALSE)</f>
        <v>#N/A</v>
      </c>
      <c r="C2255" t="str">
        <f>VLOOKUP(A2255,'ALL - prices'!B:C,2,FALSE)</f>
        <v>Canadian Utilities Ltd</v>
      </c>
      <c r="D2255" t="str">
        <f>VLOOKUP(A2255,'ALL - prices'!B:I,8,FALSE)</f>
        <v>Utilities</v>
      </c>
      <c r="E2255">
        <v>2018</v>
      </c>
      <c r="F2255" t="s">
        <v>680</v>
      </c>
      <c r="G2255" t="str">
        <f t="shared" si="161"/>
        <v>2018-Q2</v>
      </c>
      <c r="H2255" s="4">
        <f>INDEX('ALL - prices'!$J$3:$DY$219,MATCH('COMBINED DATA'!A2255,'ALL - prices'!$B$3:$B$219,0),MATCH('COMBINED DATA'!G2255,'ALL - prices'!$J$1:$DY$1,0))</f>
        <v>22.757200000000001</v>
      </c>
      <c r="I2255" s="14">
        <f t="shared" si="165"/>
        <v>2.46829557843059</v>
      </c>
      <c r="J2255" s="15">
        <f>INDEX(MarketCap2!$E$2:$AR$224,MATCH(A2255,MarketCap2!$B$2:$B$224,0),MATCH(G2255,MarketCap2!$E$1:$AR$1,0))</f>
        <v>9014359040</v>
      </c>
      <c r="K2255">
        <f t="shared" si="163"/>
        <v>22.922084591795038</v>
      </c>
      <c r="L2255">
        <f>INDEX('PB2'!$D$2:$AQ$224,MATCH(A2255,'PB2'!$B$2:$B$224,0),MATCH(G2255,'PB2'!$D$1:$AQ$1,0))</f>
        <v>1.93828296661377</v>
      </c>
      <c r="M2255" s="16">
        <f t="shared" si="164"/>
        <v>0.51592054267856757</v>
      </c>
      <c r="N2255" s="6">
        <f>INDEX('ROA2'!$D$2:$AQ$224,MATCH(A2255,'ROA2'!$B$2:$B$224,0),MATCH(G2255,'ROA2'!$D$1:$AQ$1,0))</f>
        <v>2.3081679344177299</v>
      </c>
      <c r="O2255" s="6">
        <v>21350.000639999998</v>
      </c>
      <c r="P2255" s="28">
        <v>2.4521357763358686E-2</v>
      </c>
    </row>
    <row r="2256" spans="1:16" x14ac:dyDescent="0.3">
      <c r="A2256" t="s">
        <v>507</v>
      </c>
      <c r="B2256" t="e">
        <f>VLOOKUP(A2256,Sheet3!L:L,1,FALSE)</f>
        <v>#N/A</v>
      </c>
      <c r="C2256" t="str">
        <f>VLOOKUP(A2256,'ALL - prices'!B:C,2,FALSE)</f>
        <v>Canadian Utilities Ltd</v>
      </c>
      <c r="D2256" t="str">
        <f>VLOOKUP(A2256,'ALL - prices'!B:I,8,FALSE)</f>
        <v>Utilities</v>
      </c>
      <c r="E2256">
        <v>2018</v>
      </c>
      <c r="F2256" t="s">
        <v>681</v>
      </c>
      <c r="G2256" t="str">
        <f t="shared" si="161"/>
        <v>2018-Q3</v>
      </c>
      <c r="H2256" s="4">
        <f>INDEX('ALL - prices'!$J$3:$DY$219,MATCH('COMBINED DATA'!A2256,'ALL - prices'!$B$3:$B$219,0),MATCH('COMBINED DATA'!G2256,'ALL - prices'!$J$1:$DY$1,0))</f>
        <v>22.039000000000001</v>
      </c>
      <c r="I2256" s="14">
        <f t="shared" si="165"/>
        <v>2.7058976625142348</v>
      </c>
      <c r="J2256" s="15">
        <f>INDEX(MarketCap2!$E$2:$AR$224,MATCH(A2256,MarketCap2!$B$2:$B$224,0),MATCH(G2256,MarketCap2!$E$1:$AR$1,0))</f>
        <v>8631492608</v>
      </c>
      <c r="K2256">
        <f t="shared" si="163"/>
        <v>22.878683282822433</v>
      </c>
      <c r="L2256">
        <f>INDEX('PB2'!$D$2:$AQ$224,MATCH(A2256,'PB2'!$B$2:$B$224,0),MATCH(G2256,'PB2'!$D$1:$AQ$1,0))</f>
        <v>1.8171910047531099</v>
      </c>
      <c r="M2256" s="16">
        <f t="shared" si="164"/>
        <v>0.55029988448344958</v>
      </c>
      <c r="N2256" s="6">
        <f>INDEX('ROA2'!$D$2:$AQ$224,MATCH(A2256,'ROA2'!$B$2:$B$224,0),MATCH(G2256,'ROA2'!$D$1:$AQ$1,0))</f>
        <v>1.8642209768295299</v>
      </c>
      <c r="O2256" s="6">
        <v>20910.999552000001</v>
      </c>
      <c r="P2256" s="28">
        <v>-2.0562111233735181E-2</v>
      </c>
    </row>
    <row r="2257" spans="1:16" x14ac:dyDescent="0.3">
      <c r="A2257" t="s">
        <v>507</v>
      </c>
      <c r="B2257" t="e">
        <f>VLOOKUP(A2257,Sheet3!L:L,1,FALSE)</f>
        <v>#N/A</v>
      </c>
      <c r="C2257" t="str">
        <f>VLOOKUP(A2257,'ALL - prices'!B:C,2,FALSE)</f>
        <v>Canadian Utilities Ltd</v>
      </c>
      <c r="D2257" t="str">
        <f>VLOOKUP(A2257,'ALL - prices'!B:I,8,FALSE)</f>
        <v>Utilities</v>
      </c>
      <c r="E2257">
        <v>2018</v>
      </c>
      <c r="F2257" t="s">
        <v>682</v>
      </c>
      <c r="G2257" t="str">
        <f t="shared" si="161"/>
        <v>2018-Q4</v>
      </c>
      <c r="H2257" s="4">
        <f>INDEX('ALL - prices'!$J$3:$DY$219,MATCH('COMBINED DATA'!A2257,'ALL - prices'!$B$3:$B$219,0),MATCH('COMBINED DATA'!G2257,'ALL - prices'!$J$1:$DY$1,0))</f>
        <v>22.005500000000001</v>
      </c>
      <c r="I2257" s="14">
        <f t="shared" si="165"/>
        <v>1.395124926305884</v>
      </c>
      <c r="J2257" s="15">
        <f>INDEX(MarketCap2!$E$2:$AR$224,MATCH(A2257,MarketCap2!$B$2:$B$224,0),MATCH(G2257,MarketCap2!$E$1:$AR$1,0))</f>
        <v>8533787136</v>
      </c>
      <c r="K2257">
        <f t="shared" si="163"/>
        <v>22.867299078349813</v>
      </c>
      <c r="L2257">
        <f>INDEX('PB2'!$D$2:$AQ$224,MATCH(A2257,'PB2'!$B$2:$B$224,0),MATCH(G2257,'PB2'!$D$1:$AQ$1,0))</f>
        <v>1.7487310171127299</v>
      </c>
      <c r="M2257" s="16">
        <f t="shared" si="164"/>
        <v>0.57184323387313496</v>
      </c>
      <c r="N2257" s="6">
        <f>INDEX('ROA2'!$D$2:$AQ$224,MATCH(A2257,'ROA2'!$B$2:$B$224,0),MATCH(G2257,'ROA2'!$D$1:$AQ$1,0))</f>
        <v>2.3482220172882098</v>
      </c>
      <c r="O2257" s="6">
        <v>21220.999167999998</v>
      </c>
      <c r="P2257" s="28">
        <v>1.4824715347973305E-2</v>
      </c>
    </row>
    <row r="2258" spans="1:16" x14ac:dyDescent="0.3">
      <c r="A2258" t="s">
        <v>507</v>
      </c>
      <c r="B2258" t="e">
        <f>VLOOKUP(A2258,Sheet3!L:L,1,FALSE)</f>
        <v>#N/A</v>
      </c>
      <c r="C2258" t="str">
        <f>VLOOKUP(A2258,'ALL - prices'!B:C,2,FALSE)</f>
        <v>Canadian Utilities Ltd</v>
      </c>
      <c r="D2258" t="str">
        <f>VLOOKUP(A2258,'ALL - prices'!B:I,8,FALSE)</f>
        <v>Utilities</v>
      </c>
      <c r="E2258">
        <v>2019</v>
      </c>
      <c r="F2258" t="s">
        <v>679</v>
      </c>
      <c r="G2258" t="str">
        <f t="shared" si="161"/>
        <v>2019-Q1</v>
      </c>
      <c r="H2258" s="4">
        <f>INDEX('ALL - prices'!$J$3:$DY$219,MATCH('COMBINED DATA'!A2258,'ALL - prices'!$B$3:$B$219,0),MATCH('COMBINED DATA'!G2258,'ALL - prices'!$J$1:$DY$1,0))</f>
        <v>25.950500000000002</v>
      </c>
      <c r="I2258" s="14">
        <f t="shared" si="165"/>
        <v>1.7569941232590016</v>
      </c>
      <c r="J2258" s="15">
        <f>INDEX(MarketCap2!$E$2:$AR$224,MATCH(A2258,MarketCap2!$B$2:$B$224,0),MATCH(G2258,MarketCap2!$E$1:$AR$1,0))</f>
        <v>9965676544</v>
      </c>
      <c r="K2258">
        <f t="shared" si="163"/>
        <v>23.022412680328689</v>
      </c>
      <c r="L2258">
        <f>INDEX('PB2'!$D$2:$AQ$224,MATCH(A2258,'PB2'!$B$2:$B$224,0),MATCH(G2258,'PB2'!$D$1:$AQ$1,0))</f>
        <v>2.0356249809265101</v>
      </c>
      <c r="M2258" s="16">
        <f t="shared" si="164"/>
        <v>0.49124962081416995</v>
      </c>
      <c r="N2258" s="6">
        <f>INDEX('ROA2'!$D$2:$AQ$224,MATCH(A2258,'ROA2'!$B$2:$B$224,0),MATCH(G2258,'ROA2'!$D$1:$AQ$1,0))</f>
        <v>2.9724791049957302</v>
      </c>
      <c r="O2258" s="6">
        <v>21819.000832000002</v>
      </c>
      <c r="P2258" s="28">
        <v>2.8179712899746679E-2</v>
      </c>
    </row>
    <row r="2259" spans="1:16" x14ac:dyDescent="0.3">
      <c r="A2259" t="s">
        <v>507</v>
      </c>
      <c r="B2259" t="e">
        <f>VLOOKUP(A2259,Sheet3!L:L,1,FALSE)</f>
        <v>#N/A</v>
      </c>
      <c r="C2259" t="str">
        <f>VLOOKUP(A2259,'ALL - prices'!B:C,2,FALSE)</f>
        <v>Canadian Utilities Ltd</v>
      </c>
      <c r="D2259" t="str">
        <f>VLOOKUP(A2259,'ALL - prices'!B:I,8,FALSE)</f>
        <v>Utilities</v>
      </c>
      <c r="E2259">
        <v>2019</v>
      </c>
      <c r="F2259" t="s">
        <v>680</v>
      </c>
      <c r="G2259" t="str">
        <f t="shared" si="161"/>
        <v>2019-Q2</v>
      </c>
      <c r="H2259" s="4">
        <f>INDEX('ALL - prices'!$J$3:$DY$219,MATCH('COMBINED DATA'!A2259,'ALL - prices'!$B$3:$B$219,0),MATCH('COMBINED DATA'!G2259,'ALL - prices'!$J$1:$DY$1,0))</f>
        <v>26.595500000000001</v>
      </c>
      <c r="I2259" s="14">
        <f t="shared" si="165"/>
        <v>1.9673903906359484</v>
      </c>
      <c r="J2259" s="15">
        <f>INDEX(MarketCap2!$E$2:$AR$224,MATCH(A2259,MarketCap2!$B$2:$B$224,0),MATCH(G2259,MarketCap2!$E$1:$AR$1,0))</f>
        <v>10091143168</v>
      </c>
      <c r="K2259">
        <f t="shared" si="163"/>
        <v>23.034923962020162</v>
      </c>
      <c r="L2259">
        <f>INDEX('PB2'!$D$2:$AQ$224,MATCH(A2259,'PB2'!$B$2:$B$224,0),MATCH(G2259,'PB2'!$D$1:$AQ$1,0))</f>
        <v>2.01714992523193</v>
      </c>
      <c r="M2259" s="16">
        <f t="shared" si="164"/>
        <v>0.49574897110586408</v>
      </c>
      <c r="N2259" s="6">
        <f>INDEX('ROA2'!$D$2:$AQ$224,MATCH(A2259,'ROA2'!$B$2:$B$224,0),MATCH(G2259,'ROA2'!$D$1:$AQ$1,0))</f>
        <v>3.09905910491943</v>
      </c>
      <c r="O2259" s="6">
        <v>22018.000896000001</v>
      </c>
      <c r="P2259" s="28">
        <v>9.1204939003505618E-3</v>
      </c>
    </row>
    <row r="2260" spans="1:16" x14ac:dyDescent="0.3">
      <c r="A2260" t="s">
        <v>507</v>
      </c>
      <c r="B2260" t="e">
        <f>VLOOKUP(A2260,Sheet3!L:L,1,FALSE)</f>
        <v>#N/A</v>
      </c>
      <c r="C2260" t="str">
        <f>VLOOKUP(A2260,'ALL - prices'!B:C,2,FALSE)</f>
        <v>Canadian Utilities Ltd</v>
      </c>
      <c r="D2260" t="str">
        <f>VLOOKUP(A2260,'ALL - prices'!B:I,8,FALSE)</f>
        <v>Utilities</v>
      </c>
      <c r="E2260">
        <v>2019</v>
      </c>
      <c r="F2260" t="s">
        <v>681</v>
      </c>
      <c r="G2260" t="str">
        <f t="shared" si="161"/>
        <v>2019-Q3</v>
      </c>
      <c r="H2260" s="4">
        <f>INDEX('ALL - prices'!$J$3:$DY$219,MATCH('COMBINED DATA'!A2260,'ALL - prices'!$B$3:$B$219,0),MATCH('COMBINED DATA'!G2260,'ALL - prices'!$J$1:$DY$1,0))</f>
        <v>28.4313</v>
      </c>
      <c r="I2260" s="14">
        <f t="shared" si="165"/>
        <v>2.0218189852621991</v>
      </c>
      <c r="J2260" s="15">
        <f>INDEX(MarketCap2!$E$2:$AR$224,MATCH(A2260,MarketCap2!$B$2:$B$224,0),MATCH(G2260,MarketCap2!$E$1:$AR$1,0))</f>
        <v>10666741760</v>
      </c>
      <c r="K2260">
        <f t="shared" si="163"/>
        <v>23.090396491053248</v>
      </c>
      <c r="L2260">
        <f>INDEX('PB2'!$D$2:$AQ$224,MATCH(A2260,'PB2'!$B$2:$B$224,0),MATCH(G2260,'PB2'!$D$1:$AQ$1,0))</f>
        <v>2.0511031150817902</v>
      </c>
      <c r="M2260" s="16">
        <f t="shared" si="164"/>
        <v>0.48754252901620881</v>
      </c>
      <c r="N2260" s="6">
        <f>INDEX('ROA2'!$D$2:$AQ$224,MATCH(A2260,'ROA2'!$B$2:$B$224,0),MATCH(G2260,'ROA2'!$D$1:$AQ$1,0))</f>
        <v>4.5534229278564498</v>
      </c>
      <c r="O2260" s="6">
        <v>21870.000128</v>
      </c>
      <c r="P2260" s="28">
        <v>-6.7218077017559266E-3</v>
      </c>
    </row>
    <row r="2261" spans="1:16" x14ac:dyDescent="0.3">
      <c r="A2261" t="s">
        <v>507</v>
      </c>
      <c r="B2261" t="e">
        <f>VLOOKUP(A2261,Sheet3!L:L,1,FALSE)</f>
        <v>#N/A</v>
      </c>
      <c r="C2261" t="str">
        <f>VLOOKUP(A2261,'ALL - prices'!B:C,2,FALSE)</f>
        <v>Canadian Utilities Ltd</v>
      </c>
      <c r="D2261" t="str">
        <f>VLOOKUP(A2261,'ALL - prices'!B:I,8,FALSE)</f>
        <v>Utilities</v>
      </c>
      <c r="E2261">
        <v>2019</v>
      </c>
      <c r="F2261" t="s">
        <v>682</v>
      </c>
      <c r="G2261" t="str">
        <f t="shared" si="161"/>
        <v>2019-Q4</v>
      </c>
      <c r="H2261" s="4">
        <f>INDEX('ALL - prices'!$J$3:$DY$219,MATCH('COMBINED DATA'!A2261,'ALL - prices'!$B$3:$B$219,0),MATCH('COMBINED DATA'!G2261,'ALL - prices'!$J$1:$DY$1,0))</f>
        <v>28.827500000000001</v>
      </c>
      <c r="I2261" s="14">
        <f t="shared" si="165"/>
        <v>0.66192310920529107</v>
      </c>
      <c r="J2261" s="15">
        <f>INDEX(MarketCap2!$E$2:$AR$224,MATCH(A2261,MarketCap2!$B$2:$B$224,0),MATCH(G2261,MarketCap2!$E$1:$AR$1,0))</f>
        <v>10690094080</v>
      </c>
      <c r="K2261">
        <f t="shared" si="163"/>
        <v>23.092583362693002</v>
      </c>
      <c r="L2261">
        <f>INDEX('PB2'!$D$2:$AQ$224,MATCH(A2261,'PB2'!$B$2:$B$224,0),MATCH(G2261,'PB2'!$D$1:$AQ$1,0))</f>
        <v>2.03828692436218</v>
      </c>
      <c r="M2261" s="16">
        <f t="shared" si="164"/>
        <v>0.49060806309833915</v>
      </c>
      <c r="N2261" s="6">
        <f>INDEX('ROA2'!$D$2:$AQ$224,MATCH(A2261,'ROA2'!$B$2:$B$224,0),MATCH(G2261,'ROA2'!$D$1:$AQ$1,0))</f>
        <v>4.9434728622436497</v>
      </c>
      <c r="O2261" s="6">
        <v>21501.999103999999</v>
      </c>
      <c r="P2261" s="28">
        <v>-1.6826749970104117E-2</v>
      </c>
    </row>
    <row r="2262" spans="1:16" x14ac:dyDescent="0.3">
      <c r="A2262" t="s">
        <v>507</v>
      </c>
      <c r="B2262" t="e">
        <f>VLOOKUP(A2262,Sheet3!L:L,1,FALSE)</f>
        <v>#N/A</v>
      </c>
      <c r="C2262" t="str">
        <f>VLOOKUP(A2262,'ALL - prices'!B:C,2,FALSE)</f>
        <v>Canadian Utilities Ltd</v>
      </c>
      <c r="D2262" t="str">
        <f>VLOOKUP(A2262,'ALL - prices'!B:I,8,FALSE)</f>
        <v>Utilities</v>
      </c>
      <c r="E2262">
        <v>2020</v>
      </c>
      <c r="F2262" t="s">
        <v>679</v>
      </c>
      <c r="G2262" t="str">
        <f t="shared" si="161"/>
        <v>2020-Q1</v>
      </c>
      <c r="H2262" s="4">
        <f>INDEX('ALL - prices'!$J$3:$DY$219,MATCH('COMBINED DATA'!A2262,'ALL - prices'!$B$3:$B$219,0),MATCH('COMBINED DATA'!G2262,'ALL - prices'!$J$1:$DY$1,0))</f>
        <v>25.0246</v>
      </c>
      <c r="I2262" s="14">
        <f t="shared" si="165"/>
        <v>1.1285610938270023</v>
      </c>
      <c r="J2262" s="15">
        <f>INDEX(MarketCap2!$E$2:$AR$224,MATCH(A2262,MarketCap2!$B$2:$B$224,0),MATCH(G2262,MarketCap2!$E$1:$AR$1,0))</f>
        <v>9218519040</v>
      </c>
      <c r="K2262">
        <f t="shared" si="163"/>
        <v>22.94448023688453</v>
      </c>
      <c r="L2262">
        <f>INDEX('PB2'!$D$2:$AQ$224,MATCH(A2262,'PB2'!$B$2:$B$224,0),MATCH(G2262,'PB2'!$D$1:$AQ$1,0))</f>
        <v>1.70070695877075</v>
      </c>
      <c r="M2262" s="16">
        <f t="shared" si="164"/>
        <v>0.58799077339154748</v>
      </c>
      <c r="N2262" s="6">
        <f>INDEX('ROA2'!$D$2:$AQ$224,MATCH(A2262,'ROA2'!$B$2:$B$224,0),MATCH(G2262,'ROA2'!$D$1:$AQ$1,0))</f>
        <v>4.5433921813964799</v>
      </c>
      <c r="O2262" s="6">
        <v>20043.999231999998</v>
      </c>
      <c r="P2262" s="28">
        <v>-6.7807642673037308E-2</v>
      </c>
    </row>
    <row r="2263" spans="1:16" x14ac:dyDescent="0.3">
      <c r="A2263" t="s">
        <v>507</v>
      </c>
      <c r="B2263" t="e">
        <f>VLOOKUP(A2263,Sheet3!L:L,1,FALSE)</f>
        <v>#N/A</v>
      </c>
      <c r="C2263" t="str">
        <f>VLOOKUP(A2263,'ALL - prices'!B:C,2,FALSE)</f>
        <v>Canadian Utilities Ltd</v>
      </c>
      <c r="D2263" t="str">
        <f>VLOOKUP(A2263,'ALL - prices'!B:I,8,FALSE)</f>
        <v>Utilities</v>
      </c>
      <c r="E2263">
        <v>2020</v>
      </c>
      <c r="F2263" t="s">
        <v>680</v>
      </c>
      <c r="G2263" t="str">
        <f t="shared" si="161"/>
        <v>2020-Q2</v>
      </c>
      <c r="H2263" s="4">
        <f>INDEX('ALL - prices'!$J$3:$DY$219,MATCH('COMBINED DATA'!A2263,'ALL - prices'!$B$3:$B$219,0),MATCH('COMBINED DATA'!G2263,'ALL - prices'!$J$1:$DY$1,0))</f>
        <v>25.471499999999999</v>
      </c>
      <c r="I2263" s="14">
        <f t="shared" si="165"/>
        <v>1.6256874945696056</v>
      </c>
      <c r="J2263" s="15">
        <f>INDEX(MarketCap2!$E$2:$AR$224,MATCH(A2263,MarketCap2!$B$2:$B$224,0),MATCH(G2263,MarketCap2!$E$1:$AR$1,0))</f>
        <v>9183868928</v>
      </c>
      <c r="K2263">
        <f t="shared" si="163"/>
        <v>22.940714404644776</v>
      </c>
      <c r="L2263">
        <f>INDEX('PB2'!$D$2:$AQ$224,MATCH(A2263,'PB2'!$B$2:$B$224,0),MATCH(G2263,'PB2'!$D$1:$AQ$1,0))</f>
        <v>1.78302001953125</v>
      </c>
      <c r="M2263" s="16">
        <f t="shared" si="164"/>
        <v>0.56084619861020779</v>
      </c>
      <c r="N2263" s="6">
        <f>INDEX('ROA2'!$D$2:$AQ$224,MATCH(A2263,'ROA2'!$B$2:$B$224,0),MATCH(G2263,'ROA2'!$D$1:$AQ$1,0))</f>
        <v>4.2431001663207999</v>
      </c>
      <c r="O2263" s="6">
        <v>20120.999936</v>
      </c>
      <c r="P2263" s="28">
        <v>3.8415838630182736E-3</v>
      </c>
    </row>
    <row r="2264" spans="1:16" x14ac:dyDescent="0.3">
      <c r="A2264" t="s">
        <v>507</v>
      </c>
      <c r="B2264" t="e">
        <f>VLOOKUP(A2264,Sheet3!L:L,1,FALSE)</f>
        <v>#N/A</v>
      </c>
      <c r="C2264" t="str">
        <f>VLOOKUP(A2264,'ALL - prices'!B:C,2,FALSE)</f>
        <v>Canadian Utilities Ltd</v>
      </c>
      <c r="D2264" t="str">
        <f>VLOOKUP(A2264,'ALL - prices'!B:I,8,FALSE)</f>
        <v>Utilities</v>
      </c>
      <c r="E2264">
        <v>2020</v>
      </c>
      <c r="F2264" t="s">
        <v>681</v>
      </c>
      <c r="G2264" t="str">
        <f t="shared" si="161"/>
        <v>2020-Q3</v>
      </c>
      <c r="H2264" s="4">
        <f>INDEX('ALL - prices'!$J$3:$DY$219,MATCH('COMBINED DATA'!A2264,'ALL - prices'!$B$3:$B$219,0),MATCH('COMBINED DATA'!G2264,'ALL - prices'!$J$1:$DY$1,0))</f>
        <v>24.2437</v>
      </c>
      <c r="I2264" s="14">
        <f t="shared" si="165"/>
        <v>1.5710098291650934</v>
      </c>
      <c r="J2264" s="15">
        <f>INDEX(MarketCap2!$E$2:$AR$224,MATCH(A2264,MarketCap2!$B$2:$B$224,0),MATCH(G2264,MarketCap2!$E$1:$AR$1,0))</f>
        <v>8691602432</v>
      </c>
      <c r="K2264">
        <f t="shared" si="163"/>
        <v>22.885623158763906</v>
      </c>
      <c r="L2264">
        <f>INDEX('PB2'!$D$2:$AQ$224,MATCH(A2264,'PB2'!$B$2:$B$224,0),MATCH(G2264,'PB2'!$D$1:$AQ$1,0))</f>
        <v>1.6891009807586701</v>
      </c>
      <c r="M2264" s="16">
        <f t="shared" si="164"/>
        <v>0.59203091549378173</v>
      </c>
      <c r="N2264" s="6">
        <f>INDEX('ROA2'!$D$2:$AQ$224,MATCH(A2264,'ROA2'!$B$2:$B$224,0),MATCH(G2264,'ROA2'!$D$1:$AQ$1,0))</f>
        <v>3.18255591392517</v>
      </c>
      <c r="O2264" s="6">
        <v>20046.000128</v>
      </c>
      <c r="P2264" s="28">
        <v>-3.7274394035364347E-3</v>
      </c>
    </row>
    <row r="2265" spans="1:16" x14ac:dyDescent="0.3">
      <c r="A2265" t="s">
        <v>507</v>
      </c>
      <c r="B2265" t="e">
        <f>VLOOKUP(A2265,Sheet3!L:L,1,FALSE)</f>
        <v>#N/A</v>
      </c>
      <c r="C2265" t="str">
        <f>VLOOKUP(A2265,'ALL - prices'!B:C,2,FALSE)</f>
        <v>Canadian Utilities Ltd</v>
      </c>
      <c r="D2265" t="str">
        <f>VLOOKUP(A2265,'ALL - prices'!B:I,8,FALSE)</f>
        <v>Utilities</v>
      </c>
      <c r="E2265">
        <v>2020</v>
      </c>
      <c r="F2265" t="s">
        <v>682</v>
      </c>
      <c r="G2265" t="str">
        <f t="shared" si="161"/>
        <v>2020-Q4</v>
      </c>
      <c r="H2265" s="4">
        <f>INDEX('ALL - prices'!$J$3:$DY$219,MATCH('COMBINED DATA'!A2265,'ALL - prices'!$B$3:$B$219,0),MATCH('COMBINED DATA'!G2265,'ALL - prices'!$J$1:$DY$1,0))</f>
        <v>24.063099999999999</v>
      </c>
      <c r="I2265" s="14">
        <f t="shared" si="165"/>
        <v>1.4606903733052632</v>
      </c>
      <c r="J2265" s="15">
        <f>INDEX(MarketCap2!$E$2:$AR$224,MATCH(A2265,MarketCap2!$B$2:$B$224,0),MATCH(G2265,MarketCap2!$E$1:$AR$1,0))</f>
        <v>8412517888</v>
      </c>
      <c r="K2265">
        <f t="shared" si="163"/>
        <v>22.852986658274581</v>
      </c>
      <c r="L2265">
        <f>INDEX('PB2'!$D$2:$AQ$224,MATCH(A2265,'PB2'!$B$2:$B$224,0),MATCH(G2265,'PB2'!$D$1:$AQ$1,0))</f>
        <v>1.65107798576355</v>
      </c>
      <c r="M2265" s="16">
        <f t="shared" si="164"/>
        <v>0.60566491021170299</v>
      </c>
      <c r="N2265" s="6">
        <f>INDEX('ROA2'!$D$2:$AQ$224,MATCH(A2265,'ROA2'!$B$2:$B$224,0),MATCH(G2265,'ROA2'!$D$1:$AQ$1,0))</f>
        <v>2.2719650268554701</v>
      </c>
      <c r="O2265" s="6">
        <v>20224</v>
      </c>
      <c r="P2265" s="28">
        <v>8.879570530949581E-3</v>
      </c>
    </row>
    <row r="2266" spans="1:16" x14ac:dyDescent="0.3">
      <c r="A2266" t="s">
        <v>507</v>
      </c>
      <c r="B2266" t="e">
        <f>VLOOKUP(A2266,Sheet3!L:L,1,FALSE)</f>
        <v>#N/A</v>
      </c>
      <c r="C2266" t="str">
        <f>VLOOKUP(A2266,'ALL - prices'!B:C,2,FALSE)</f>
        <v>Canadian Utilities Ltd</v>
      </c>
      <c r="D2266" t="str">
        <f>VLOOKUP(A2266,'ALL - prices'!B:I,8,FALSE)</f>
        <v>Utilities</v>
      </c>
      <c r="E2266">
        <v>2021</v>
      </c>
      <c r="F2266" t="s">
        <v>679</v>
      </c>
      <c r="G2266" t="str">
        <f t="shared" ref="G2266:G2329" si="166">E2266&amp;"-"&amp;F2266</f>
        <v>2021-Q1</v>
      </c>
      <c r="H2266" s="4">
        <f>INDEX('ALL - prices'!$J$3:$DY$219,MATCH('COMBINED DATA'!A2266,'ALL - prices'!$B$3:$B$219,0),MATCH('COMBINED DATA'!G2266,'ALL - prices'!$J$1:$DY$1,0))</f>
        <v>26.4712</v>
      </c>
      <c r="I2266" s="14">
        <f t="shared" si="165"/>
        <v>2.051109873540014</v>
      </c>
      <c r="J2266" s="15">
        <f>INDEX(MarketCap2!$E$2:$AR$224,MATCH(A2266,MarketCap2!$B$2:$B$224,0),MATCH(G2266,MarketCap2!$E$1:$AR$1,0))</f>
        <v>9225354240</v>
      </c>
      <c r="K2266">
        <f t="shared" ref="K2266:K2329" si="167">LN(J2266)</f>
        <v>22.945221426135742</v>
      </c>
      <c r="L2266">
        <f>INDEX('PB2'!$D$2:$AQ$224,MATCH(A2266,'PB2'!$B$2:$B$224,0),MATCH(G2266,'PB2'!$D$1:$AQ$1,0))</f>
        <v>1.75179195404053</v>
      </c>
      <c r="M2266" s="16">
        <f t="shared" ref="M2266:M2329" si="168">1/L2266</f>
        <v>0.57084404212126194</v>
      </c>
      <c r="N2266" s="6">
        <f>INDEX('ROA2'!$D$2:$AQ$224,MATCH(A2266,'ROA2'!$B$2:$B$224,0),MATCH(G2266,'ROA2'!$D$1:$AQ$1,0))</f>
        <v>2.11700510978699</v>
      </c>
      <c r="O2266" s="6">
        <v>20295.999488000001</v>
      </c>
      <c r="P2266" s="28">
        <v>3.5601012658228485E-3</v>
      </c>
    </row>
    <row r="2267" spans="1:16" x14ac:dyDescent="0.3">
      <c r="A2267" t="s">
        <v>507</v>
      </c>
      <c r="B2267" t="e">
        <f>VLOOKUP(A2267,Sheet3!L:L,1,FALSE)</f>
        <v>#N/A</v>
      </c>
      <c r="C2267" t="str">
        <f>VLOOKUP(A2267,'ALL - prices'!B:C,2,FALSE)</f>
        <v>Canadian Utilities Ltd</v>
      </c>
      <c r="D2267" t="str">
        <f>VLOOKUP(A2267,'ALL - prices'!B:I,8,FALSE)</f>
        <v>Utilities</v>
      </c>
      <c r="E2267">
        <v>2021</v>
      </c>
      <c r="F2267" t="s">
        <v>680</v>
      </c>
      <c r="G2267" t="str">
        <f t="shared" si="166"/>
        <v>2021-Q2</v>
      </c>
      <c r="H2267" s="4">
        <f>INDEX('ALL - prices'!$J$3:$DY$219,MATCH('COMBINED DATA'!A2267,'ALL - prices'!$B$3:$B$219,0),MATCH('COMBINED DATA'!G2267,'ALL - prices'!$J$1:$DY$1,0))</f>
        <v>27.329000000000001</v>
      </c>
      <c r="I2267" s="14">
        <f t="shared" si="165"/>
        <v>2.0727161897696789</v>
      </c>
      <c r="J2267" s="15">
        <f>INDEX(MarketCap2!$E$2:$AR$224,MATCH(A2267,MarketCap2!$B$2:$B$224,0),MATCH(G2267,MarketCap2!$E$1:$AR$1,0))</f>
        <v>9317373952</v>
      </c>
      <c r="K2267">
        <f t="shared" si="167"/>
        <v>22.955146661133881</v>
      </c>
      <c r="L2267">
        <f>INDEX('PB2'!$D$2:$AQ$224,MATCH(A2267,'PB2'!$B$2:$B$224,0),MATCH(G2267,'PB2'!$D$1:$AQ$1,0))</f>
        <v>1.83694803714752</v>
      </c>
      <c r="M2267" s="16">
        <f t="shared" si="168"/>
        <v>0.5443812126296379</v>
      </c>
      <c r="N2267" s="6">
        <f>INDEX('ROA2'!$D$2:$AQ$224,MATCH(A2267,'ROA2'!$B$2:$B$224,0),MATCH(G2267,'ROA2'!$D$1:$AQ$1,0))</f>
        <v>2.0154120922088601</v>
      </c>
      <c r="O2267" s="6">
        <v>20366.999552000001</v>
      </c>
      <c r="P2267" s="28">
        <v>3.4982294930574168E-3</v>
      </c>
    </row>
    <row r="2268" spans="1:16" x14ac:dyDescent="0.3">
      <c r="A2268" t="s">
        <v>507</v>
      </c>
      <c r="B2268" t="e">
        <f>VLOOKUP(A2268,Sheet3!L:L,1,FALSE)</f>
        <v>#N/A</v>
      </c>
      <c r="C2268" t="str">
        <f>VLOOKUP(A2268,'ALL - prices'!B:C,2,FALSE)</f>
        <v>Canadian Utilities Ltd</v>
      </c>
      <c r="D2268" t="str">
        <f>VLOOKUP(A2268,'ALL - prices'!B:I,8,FALSE)</f>
        <v>Utilities</v>
      </c>
      <c r="E2268">
        <v>2021</v>
      </c>
      <c r="F2268" t="s">
        <v>681</v>
      </c>
      <c r="G2268" t="str">
        <f t="shared" si="166"/>
        <v>2021-Q3</v>
      </c>
      <c r="H2268" s="4">
        <f>INDEX('ALL - prices'!$J$3:$DY$219,MATCH('COMBINED DATA'!A2268,'ALL - prices'!$B$3:$B$219,0),MATCH('COMBINED DATA'!G2268,'ALL - prices'!$J$1:$DY$1,0))</f>
        <v>27.446899999999999</v>
      </c>
      <c r="I2268" s="14">
        <f t="shared" si="165"/>
        <v>1.0219566539242257</v>
      </c>
      <c r="J2268" s="15">
        <f>INDEX(MarketCap2!$E$2:$AR$224,MATCH(A2268,MarketCap2!$B$2:$B$224,0),MATCH(G2268,MarketCap2!$E$1:$AR$1,0))</f>
        <v>9190374400</v>
      </c>
      <c r="K2268">
        <f t="shared" si="167"/>
        <v>22.941422512418871</v>
      </c>
      <c r="L2268">
        <f>INDEX('PB2'!$D$2:$AQ$224,MATCH(A2268,'PB2'!$B$2:$B$224,0),MATCH(G2268,'PB2'!$D$1:$AQ$1,0))</f>
        <v>1.8268940448761</v>
      </c>
      <c r="M2268" s="16">
        <f t="shared" si="168"/>
        <v>0.54737711954598878</v>
      </c>
      <c r="N2268" s="6">
        <f>INDEX('ROA2'!$D$2:$AQ$224,MATCH(A2268,'ROA2'!$B$2:$B$224,0),MATCH(G2268,'ROA2'!$D$1:$AQ$1,0))</f>
        <v>1.6983339786529501</v>
      </c>
      <c r="O2268" s="6">
        <v>20110.999552000001</v>
      </c>
      <c r="P2268" s="28">
        <v>-1.2569352660238129E-2</v>
      </c>
    </row>
    <row r="2269" spans="1:16" x14ac:dyDescent="0.3">
      <c r="A2269" t="s">
        <v>507</v>
      </c>
      <c r="B2269" t="e">
        <f>VLOOKUP(A2269,Sheet3!L:L,1,FALSE)</f>
        <v>#N/A</v>
      </c>
      <c r="C2269" t="str">
        <f>VLOOKUP(A2269,'ALL - prices'!B:C,2,FALSE)</f>
        <v>Canadian Utilities Ltd</v>
      </c>
      <c r="D2269" t="str">
        <f>VLOOKUP(A2269,'ALL - prices'!B:I,8,FALSE)</f>
        <v>Utilities</v>
      </c>
      <c r="E2269">
        <v>2021</v>
      </c>
      <c r="F2269" t="s">
        <v>682</v>
      </c>
      <c r="G2269" t="str">
        <f t="shared" si="166"/>
        <v>2021-Q4</v>
      </c>
      <c r="H2269" s="4">
        <f>INDEX('ALL - prices'!$J$3:$DY$219,MATCH('COMBINED DATA'!A2269,'ALL - prices'!$B$3:$B$219,0),MATCH('COMBINED DATA'!G2269,'ALL - prices'!$J$1:$DY$1,0))</f>
        <v>29.871300000000002</v>
      </c>
      <c r="I2269" s="14">
        <f t="shared" si="165"/>
        <v>0.73305548675844912</v>
      </c>
      <c r="J2269" s="15">
        <f>INDEX(MarketCap2!$E$2:$AR$224,MATCH(A2269,MarketCap2!$B$2:$B$224,0),MATCH(G2269,MarketCap2!$E$1:$AR$1,0))</f>
        <v>9877970944</v>
      </c>
      <c r="K2269">
        <f t="shared" si="167"/>
        <v>23.013572957574386</v>
      </c>
      <c r="L2269">
        <f>INDEX('PB2'!$D$2:$AQ$224,MATCH(A2269,'PB2'!$B$2:$B$224,0),MATCH(G2269,'PB2'!$D$1:$AQ$1,0))</f>
        <v>1.9514900445938099</v>
      </c>
      <c r="M2269" s="16">
        <f t="shared" si="168"/>
        <v>0.51242895282519541</v>
      </c>
      <c r="N2269" s="6">
        <f>INDEX('ROA2'!$D$2:$AQ$224,MATCH(A2269,'ROA2'!$B$2:$B$224,0),MATCH(G2269,'ROA2'!$D$1:$AQ$1,0))</f>
        <v>1.57642698287964</v>
      </c>
      <c r="O2269" s="6">
        <v>20501.000192</v>
      </c>
      <c r="P2269" s="28">
        <v>1.9392404588921268E-2</v>
      </c>
    </row>
    <row r="2270" spans="1:16" x14ac:dyDescent="0.3">
      <c r="A2270" t="s">
        <v>507</v>
      </c>
      <c r="B2270" t="e">
        <f>VLOOKUP(A2270,Sheet3!L:L,1,FALSE)</f>
        <v>#N/A</v>
      </c>
      <c r="C2270" t="str">
        <f>VLOOKUP(A2270,'ALL - prices'!B:C,2,FALSE)</f>
        <v>Canadian Utilities Ltd</v>
      </c>
      <c r="D2270" t="str">
        <f>VLOOKUP(A2270,'ALL - prices'!B:I,8,FALSE)</f>
        <v>Utilities</v>
      </c>
      <c r="E2270">
        <v>2022</v>
      </c>
      <c r="F2270" t="s">
        <v>679</v>
      </c>
      <c r="G2270" t="str">
        <f t="shared" si="166"/>
        <v>2022-Q1</v>
      </c>
      <c r="H2270" s="4">
        <f>INDEX('ALL - prices'!$J$3:$DY$219,MATCH('COMBINED DATA'!A2270,'ALL - prices'!$B$3:$B$219,0),MATCH('COMBINED DATA'!G2270,'ALL - prices'!$J$1:$DY$1,0))</f>
        <v>31.582799999999999</v>
      </c>
      <c r="I2270" s="14">
        <f t="shared" si="165"/>
        <v>0.97567612923893332</v>
      </c>
      <c r="J2270" s="15">
        <f>INDEX(MarketCap2!$E$2:$AR$224,MATCH(A2270,MarketCap2!$B$2:$B$224,0),MATCH(G2270,MarketCap2!$E$1:$AR$1,0))</f>
        <v>10335266816</v>
      </c>
      <c r="K2270">
        <f t="shared" si="167"/>
        <v>23.058827846486132</v>
      </c>
      <c r="L2270">
        <f>INDEX('PB2'!$D$2:$AQ$224,MATCH(A2270,'PB2'!$B$2:$B$224,0),MATCH(G2270,'PB2'!$D$1:$AQ$1,0))</f>
        <v>1.98266696929932</v>
      </c>
      <c r="M2270" s="16">
        <f t="shared" si="168"/>
        <v>0.50437114022906371</v>
      </c>
      <c r="N2270" s="6">
        <f>INDEX('ROA2'!$D$2:$AQ$224,MATCH(A2270,'ROA2'!$B$2:$B$224,0),MATCH(G2270,'ROA2'!$D$1:$AQ$1,0))</f>
        <v>1.8998819589614899</v>
      </c>
      <c r="O2270" s="6">
        <v>21074.999296000002</v>
      </c>
      <c r="P2270" s="28">
        <v>2.799859024556231E-2</v>
      </c>
    </row>
    <row r="2271" spans="1:16" x14ac:dyDescent="0.3">
      <c r="A2271" t="s">
        <v>507</v>
      </c>
      <c r="B2271" t="e">
        <f>VLOOKUP(A2271,Sheet3!L:L,1,FALSE)</f>
        <v>#N/A</v>
      </c>
      <c r="C2271" t="str">
        <f>VLOOKUP(A2271,'ALL - prices'!B:C,2,FALSE)</f>
        <v>Canadian Utilities Ltd</v>
      </c>
      <c r="D2271" t="str">
        <f>VLOOKUP(A2271,'ALL - prices'!B:I,8,FALSE)</f>
        <v>Utilities</v>
      </c>
      <c r="E2271">
        <v>2022</v>
      </c>
      <c r="F2271" t="s">
        <v>680</v>
      </c>
      <c r="G2271" t="str">
        <f t="shared" si="166"/>
        <v>2022-Q2</v>
      </c>
      <c r="H2271" s="4">
        <f>INDEX('ALL - prices'!$J$3:$DY$219,MATCH('COMBINED DATA'!A2271,'ALL - prices'!$B$3:$B$219,0),MATCH('COMBINED DATA'!G2271,'ALL - prices'!$J$1:$DY$1,0))</f>
        <v>32.014400000000002</v>
      </c>
      <c r="I2271" s="14">
        <f t="shared" si="165"/>
        <v>1.1507883685398759</v>
      </c>
      <c r="J2271" s="15">
        <f>INDEX(MarketCap2!$E$2:$AR$224,MATCH(A2271,MarketCap2!$B$2:$B$224,0),MATCH(G2271,MarketCap2!$E$1:$AR$1,0))</f>
        <v>10341209088</v>
      </c>
      <c r="K2271">
        <f t="shared" si="167"/>
        <v>23.059402632265989</v>
      </c>
      <c r="L2271">
        <f>INDEX('PB2'!$D$2:$AQ$224,MATCH(A2271,'PB2'!$B$2:$B$224,0),MATCH(G2271,'PB2'!$D$1:$AQ$1,0))</f>
        <v>1.98108005523682</v>
      </c>
      <c r="M2271" s="16">
        <f t="shared" si="168"/>
        <v>0.50477515906365489</v>
      </c>
      <c r="N2271" s="6">
        <f>INDEX('ROA2'!$D$2:$AQ$224,MATCH(A2271,'ROA2'!$B$2:$B$224,0),MATCH(G2271,'ROA2'!$D$1:$AQ$1,0))</f>
        <v>2.3055999279022199</v>
      </c>
      <c r="O2271" s="6">
        <v>21184</v>
      </c>
      <c r="P2271" s="28">
        <v>5.1720383222355016E-3</v>
      </c>
    </row>
    <row r="2272" spans="1:16" x14ac:dyDescent="0.3">
      <c r="A2272" t="s">
        <v>507</v>
      </c>
      <c r="B2272" t="e">
        <f>VLOOKUP(A2272,Sheet3!L:L,1,FALSE)</f>
        <v>#N/A</v>
      </c>
      <c r="C2272" t="str">
        <f>VLOOKUP(A2272,'ALL - prices'!B:C,2,FALSE)</f>
        <v>Canadian Utilities Ltd</v>
      </c>
      <c r="D2272" t="str">
        <f>VLOOKUP(A2272,'ALL - prices'!B:I,8,FALSE)</f>
        <v>Utilities</v>
      </c>
      <c r="E2272">
        <v>2022</v>
      </c>
      <c r="F2272" t="s">
        <v>681</v>
      </c>
      <c r="G2272" t="str">
        <f t="shared" si="166"/>
        <v>2022-Q3</v>
      </c>
      <c r="H2272" s="4">
        <f>INDEX('ALL - prices'!$J$3:$DY$219,MATCH('COMBINED DATA'!A2272,'ALL - prices'!$B$3:$B$219,0),MATCH('COMBINED DATA'!G2272,'ALL - prices'!$J$1:$DY$1,0))</f>
        <v>30.289200000000001</v>
      </c>
      <c r="I2272" s="14">
        <f t="shared" si="165"/>
        <v>3.0961284861097105</v>
      </c>
      <c r="J2272" s="15">
        <f>INDEX(MarketCap2!$E$2:$AR$224,MATCH(A2272,MarketCap2!$B$2:$B$224,0),MATCH(G2272,MarketCap2!$E$1:$AR$1,0))</f>
        <v>9699207168</v>
      </c>
      <c r="K2272">
        <f t="shared" si="167"/>
        <v>22.99530998385751</v>
      </c>
      <c r="L2272">
        <f>INDEX('PB2'!$D$2:$AQ$224,MATCH(A2272,'PB2'!$B$2:$B$224,0),MATCH(G2272,'PB2'!$D$1:$AQ$1,0))</f>
        <v>1.85284900665283</v>
      </c>
      <c r="M2272" s="16">
        <f t="shared" si="168"/>
        <v>0.53970938614501518</v>
      </c>
      <c r="N2272" s="6">
        <f>INDEX('ROA2'!$D$2:$AQ$224,MATCH(A2272,'ROA2'!$B$2:$B$224,0),MATCH(G2272,'ROA2'!$D$1:$AQ$1,0))</f>
        <v>3.0129189491271999</v>
      </c>
      <c r="O2272" s="6">
        <v>21376.999424000001</v>
      </c>
      <c r="P2272" s="28">
        <v>9.1106223564955367E-3</v>
      </c>
    </row>
    <row r="2273" spans="1:16" x14ac:dyDescent="0.3">
      <c r="A2273" t="s">
        <v>507</v>
      </c>
      <c r="B2273" t="e">
        <f>VLOOKUP(A2273,Sheet3!L:L,1,FALSE)</f>
        <v>#N/A</v>
      </c>
      <c r="C2273" t="str">
        <f>VLOOKUP(A2273,'ALL - prices'!B:C,2,FALSE)</f>
        <v>Canadian Utilities Ltd</v>
      </c>
      <c r="D2273" t="str">
        <f>VLOOKUP(A2273,'ALL - prices'!B:I,8,FALSE)</f>
        <v>Utilities</v>
      </c>
      <c r="E2273">
        <v>2022</v>
      </c>
      <c r="F2273" t="s">
        <v>682</v>
      </c>
      <c r="G2273" t="str">
        <f t="shared" si="166"/>
        <v>2022-Q4</v>
      </c>
      <c r="H2273" s="4">
        <f>INDEX('ALL - prices'!$J$3:$DY$219,MATCH('COMBINED DATA'!A2273,'ALL - prices'!$B$3:$B$219,0),MATCH('COMBINED DATA'!G2273,'ALL - prices'!$J$1:$DY$1,0))</f>
        <v>31.283200000000001</v>
      </c>
      <c r="I2273" s="14">
        <f t="shared" si="165"/>
        <v>2.9532116382000133</v>
      </c>
      <c r="J2273" s="15">
        <f>INDEX(MarketCap2!$E$2:$AR$224,MATCH(A2273,MarketCap2!$B$2:$B$224,0),MATCH(G2273,MarketCap2!$E$1:$AR$1,0))</f>
        <v>9883213824</v>
      </c>
      <c r="K2273">
        <f t="shared" si="167"/>
        <v>23.014103581642182</v>
      </c>
      <c r="L2273">
        <f>INDEX('PB2'!$D$2:$AQ$224,MATCH(A2273,'PB2'!$B$2:$B$224,0),MATCH(G2273,'PB2'!$D$1:$AQ$1,0))</f>
        <v>1.8636050224304199</v>
      </c>
      <c r="M2273" s="16">
        <f t="shared" si="168"/>
        <v>0.53659438988624875</v>
      </c>
      <c r="N2273" s="6">
        <f>INDEX('ROA2'!$D$2:$AQ$224,MATCH(A2273,'ROA2'!$B$2:$B$224,0),MATCH(G2273,'ROA2'!$D$1:$AQ$1,0))</f>
        <v>3.15481400489807</v>
      </c>
      <c r="O2273" s="6">
        <v>21529.999360000002</v>
      </c>
      <c r="P2273" s="28">
        <v>7.1572222539439661E-3</v>
      </c>
    </row>
    <row r="2274" spans="1:16" x14ac:dyDescent="0.3">
      <c r="A2274" t="s">
        <v>507</v>
      </c>
      <c r="B2274" t="e">
        <f>VLOOKUP(A2274,Sheet3!L:L,1,FALSE)</f>
        <v>#N/A</v>
      </c>
      <c r="C2274" t="str">
        <f>VLOOKUP(A2274,'ALL - prices'!B:C,2,FALSE)</f>
        <v>Canadian Utilities Ltd</v>
      </c>
      <c r="D2274" t="str">
        <f>VLOOKUP(A2274,'ALL - prices'!B:I,8,FALSE)</f>
        <v>Utilities</v>
      </c>
      <c r="E2274">
        <v>2023</v>
      </c>
      <c r="F2274" t="s">
        <v>679</v>
      </c>
      <c r="G2274" t="str">
        <f t="shared" si="166"/>
        <v>2023-Q1</v>
      </c>
      <c r="H2274" s="4">
        <f>INDEX('ALL - prices'!$J$3:$DY$219,MATCH('COMBINED DATA'!A2274,'ALL - prices'!$B$3:$B$219,0),MATCH('COMBINED DATA'!G2274,'ALL - prices'!$J$1:$DY$1,0))</f>
        <v>32.540300000000002</v>
      </c>
      <c r="I2274" s="14">
        <f t="shared" si="165"/>
        <v>1.917067747672645</v>
      </c>
      <c r="J2274" s="15">
        <f>INDEX(MarketCap2!$E$2:$AR$224,MATCH(A2274,MarketCap2!$B$2:$B$224,0),MATCH(G2274,MarketCap2!$E$1:$AR$1,0))</f>
        <v>10185342976</v>
      </c>
      <c r="K2274">
        <f t="shared" si="167"/>
        <v>23.044215560677742</v>
      </c>
      <c r="L2274">
        <f>INDEX('PB2'!$D$2:$AQ$224,MATCH(A2274,'PB2'!$B$2:$B$224,0),MATCH(G2274,'PB2'!$D$1:$AQ$1,0))</f>
        <v>1.8887239694595299</v>
      </c>
      <c r="M2274" s="16">
        <f t="shared" si="168"/>
        <v>0.52945799183464393</v>
      </c>
      <c r="N2274" s="6">
        <f>INDEX('ROA2'!$D$2:$AQ$224,MATCH(A2274,'ROA2'!$B$2:$B$224,0),MATCH(G2274,'ROA2'!$D$1:$AQ$1,0))</f>
        <v>2.9361889362335201</v>
      </c>
      <c r="O2274" s="6">
        <v>21973.999616000001</v>
      </c>
      <c r="P2274" s="28">
        <v>2.0622399869871584E-2</v>
      </c>
    </row>
    <row r="2275" spans="1:16" x14ac:dyDescent="0.3">
      <c r="A2275" t="s">
        <v>507</v>
      </c>
      <c r="B2275" t="e">
        <f>VLOOKUP(A2275,Sheet3!L:L,1,FALSE)</f>
        <v>#N/A</v>
      </c>
      <c r="C2275" t="str">
        <f>VLOOKUP(A2275,'ALL - prices'!B:C,2,FALSE)</f>
        <v>Canadian Utilities Ltd</v>
      </c>
      <c r="D2275" t="str">
        <f>VLOOKUP(A2275,'ALL - prices'!B:I,8,FALSE)</f>
        <v>Utilities</v>
      </c>
      <c r="E2275">
        <v>2023</v>
      </c>
      <c r="F2275" t="s">
        <v>680</v>
      </c>
      <c r="G2275" t="str">
        <f t="shared" si="166"/>
        <v>2023-Q2</v>
      </c>
      <c r="H2275" s="4">
        <f>INDEX('ALL - prices'!$J$3:$DY$219,MATCH('COMBINED DATA'!A2275,'ALL - prices'!$B$3:$B$219,0),MATCH('COMBINED DATA'!G2275,'ALL - prices'!$J$1:$DY$1,0))</f>
        <v>29.991199999999999</v>
      </c>
      <c r="I2275" s="14">
        <f t="shared" si="165"/>
        <v>1.4314254256393057</v>
      </c>
      <c r="J2275" s="15">
        <f>INDEX(MarketCap2!$E$2:$AR$224,MATCH(A2275,MarketCap2!$B$2:$B$224,0),MATCH(G2275,MarketCap2!$E$1:$AR$1,0))</f>
        <v>9256853504</v>
      </c>
      <c r="K2275">
        <f t="shared" si="167"/>
        <v>22.948630033476856</v>
      </c>
      <c r="L2275">
        <f>INDEX('PB2'!$D$2:$AQ$224,MATCH(A2275,'PB2'!$B$2:$B$224,0),MATCH(G2275,'PB2'!$D$1:$AQ$1,0))</f>
        <v>1.72385394573212</v>
      </c>
      <c r="M2275" s="16">
        <f t="shared" si="168"/>
        <v>0.58009554839363175</v>
      </c>
      <c r="N2275" s="6">
        <f>INDEX('ROA2'!$D$2:$AQ$224,MATCH(A2275,'ROA2'!$B$2:$B$224,0),MATCH(G2275,'ROA2'!$D$1:$AQ$1,0))</f>
        <v>3.16279101371765</v>
      </c>
      <c r="O2275" s="6">
        <v>22890.999808</v>
      </c>
      <c r="P2275" s="28">
        <v>4.1731146264893042E-2</v>
      </c>
    </row>
    <row r="2276" spans="1:16" x14ac:dyDescent="0.3">
      <c r="A2276" t="s">
        <v>507</v>
      </c>
      <c r="B2276" t="e">
        <f>VLOOKUP(A2276,Sheet3!L:L,1,FALSE)</f>
        <v>#N/A</v>
      </c>
      <c r="C2276" t="str">
        <f>VLOOKUP(A2276,'ALL - prices'!B:C,2,FALSE)</f>
        <v>Canadian Utilities Ltd</v>
      </c>
      <c r="D2276" t="str">
        <f>VLOOKUP(A2276,'ALL - prices'!B:I,8,FALSE)</f>
        <v>Utilities</v>
      </c>
      <c r="E2276">
        <v>2023</v>
      </c>
      <c r="F2276" t="s">
        <v>681</v>
      </c>
      <c r="G2276" t="str">
        <f t="shared" si="166"/>
        <v>2023-Q3</v>
      </c>
      <c r="H2276" s="4">
        <f>INDEX('ALL - prices'!$J$3:$DY$219,MATCH('COMBINED DATA'!A2276,'ALL - prices'!$B$3:$B$219,0),MATCH('COMBINED DATA'!G2276,'ALL - prices'!$J$1:$DY$1,0))</f>
        <v>25.439599999999999</v>
      </c>
      <c r="I2276" s="14">
        <f t="shared" si="165"/>
        <v>2.8820454257060786</v>
      </c>
      <c r="J2276" s="15">
        <f>INDEX(MarketCap2!$E$2:$AR$224,MATCH(A2276,MarketCap2!$B$2:$B$224,0),MATCH(G2276,MarketCap2!$E$1:$AR$1,0))</f>
        <v>7761846784</v>
      </c>
      <c r="K2276">
        <f t="shared" si="167"/>
        <v>22.772486130455842</v>
      </c>
      <c r="L2276">
        <f>INDEX('PB2'!$D$2:$AQ$224,MATCH(A2276,'PB2'!$B$2:$B$224,0),MATCH(G2276,'PB2'!$D$1:$AQ$1,0))</f>
        <v>1.49173200130463</v>
      </c>
      <c r="M2276" s="16">
        <f t="shared" si="168"/>
        <v>0.67036169977276483</v>
      </c>
      <c r="N2276" s="6">
        <f>INDEX('ROA2'!$D$2:$AQ$224,MATCH(A2276,'ROA2'!$B$2:$B$224,0),MATCH(G2276,'ROA2'!$D$1:$AQ$1,0))</f>
        <v>2.96057105064392</v>
      </c>
      <c r="O2276" s="6">
        <v>22601.000960000001</v>
      </c>
      <c r="P2276" s="28">
        <v>-1.2668684217919123E-2</v>
      </c>
    </row>
    <row r="2277" spans="1:16" x14ac:dyDescent="0.3">
      <c r="A2277" t="s">
        <v>507</v>
      </c>
      <c r="B2277" t="e">
        <f>VLOOKUP(A2277,Sheet3!L:L,1,FALSE)</f>
        <v>#N/A</v>
      </c>
      <c r="C2277" t="str">
        <f>VLOOKUP(A2277,'ALL - prices'!B:C,2,FALSE)</f>
        <v>Canadian Utilities Ltd</v>
      </c>
      <c r="D2277" t="str">
        <f>VLOOKUP(A2277,'ALL - prices'!B:I,8,FALSE)</f>
        <v>Utilities</v>
      </c>
      <c r="E2277">
        <v>2023</v>
      </c>
      <c r="F2277" t="s">
        <v>682</v>
      </c>
      <c r="G2277" t="str">
        <f t="shared" si="166"/>
        <v>2023-Q4</v>
      </c>
      <c r="H2277" s="4">
        <f>INDEX('ALL - prices'!$J$3:$DY$219,MATCH('COMBINED DATA'!A2277,'ALL - prices'!$B$3:$B$219,0),MATCH('COMBINED DATA'!G2277,'ALL - prices'!$J$1:$DY$1,0))</f>
        <v>28.706099999999999</v>
      </c>
      <c r="I2277" s="14">
        <f t="shared" si="165"/>
        <v>3.307013885667855</v>
      </c>
      <c r="J2277" s="15">
        <f>INDEX(MarketCap2!$E$2:$AR$224,MATCH(A2277,MarketCap2!$B$2:$B$224,0),MATCH(G2277,MarketCap2!$E$1:$AR$1,0))</f>
        <v>8801395712</v>
      </c>
      <c r="K2277">
        <f t="shared" si="167"/>
        <v>22.898176149490709</v>
      </c>
      <c r="L2277">
        <f>INDEX('PB2'!$D$2:$AQ$224,MATCH(A2277,'PB2'!$B$2:$B$224,0),MATCH(G2277,'PB2'!$D$1:$AQ$1,0))</f>
        <v>1.6080119609832799</v>
      </c>
      <c r="M2277" s="16">
        <f t="shared" si="168"/>
        <v>0.62188592141348997</v>
      </c>
      <c r="N2277" s="6">
        <f>INDEX('ROA2'!$D$2:$AQ$224,MATCH(A2277,'ROA2'!$B$2:$B$224,0),MATCH(G2277,'ROA2'!$D$1:$AQ$1,0))</f>
        <v>3.0061290264129599</v>
      </c>
      <c r="O2277" s="6">
        <v>22845.999103999999</v>
      </c>
      <c r="P2277" s="28">
        <v>1.0840145727775651E-2</v>
      </c>
    </row>
    <row r="2278" spans="1:16" x14ac:dyDescent="0.3">
      <c r="A2278" t="s">
        <v>507</v>
      </c>
      <c r="B2278" t="e">
        <f>VLOOKUP(A2278,Sheet3!L:L,1,FALSE)</f>
        <v>#N/A</v>
      </c>
      <c r="C2278" t="str">
        <f>VLOOKUP(A2278,'ALL - prices'!B:C,2,FALSE)</f>
        <v>Canadian Utilities Ltd</v>
      </c>
      <c r="D2278" t="str">
        <f>VLOOKUP(A2278,'ALL - prices'!B:I,8,FALSE)</f>
        <v>Utilities</v>
      </c>
      <c r="E2278" s="18">
        <v>2024</v>
      </c>
      <c r="F2278" t="s">
        <v>679</v>
      </c>
      <c r="G2278" t="str">
        <f t="shared" si="166"/>
        <v>2024-Q1</v>
      </c>
      <c r="H2278" s="4">
        <f>INDEX('ALL - prices'!$J$3:$DY$219,MATCH('COMBINED DATA'!A2278,'ALL - prices'!$B$3:$B$219,0),MATCH('COMBINED DATA'!G2278,'ALL - prices'!$J$1:$DY$1,0))</f>
        <v>28.1752</v>
      </c>
      <c r="I2278" s="14" t="s">
        <v>769</v>
      </c>
      <c r="J2278" s="15">
        <f>INDEX(MarketCap2!$E$2:$AR$224,MATCH(A2278,MarketCap2!$B$2:$B$224,0),MATCH(G2278,MarketCap2!$E$1:$AR$1,0))</f>
        <v>8412577280</v>
      </c>
      <c r="K2278">
        <f t="shared" si="167"/>
        <v>22.852993718204928</v>
      </c>
      <c r="L2278">
        <f>INDEX('PB2'!$D$2:$AQ$224,MATCH(A2278,'PB2'!$B$2:$B$224,0),MATCH(G2278,'PB2'!$D$1:$AQ$1,0))</f>
        <v>1.5357869863510101</v>
      </c>
      <c r="M2278" s="16">
        <f t="shared" si="168"/>
        <v>0.65113196614328261</v>
      </c>
      <c r="N2278" s="6">
        <f>INDEX('ROA2'!$D$2:$AQ$224,MATCH(A2278,'ROA2'!$B$2:$B$224,0),MATCH(G2278,'ROA2'!$D$1:$AQ$1,0))</f>
        <v>3.1330320835113499</v>
      </c>
      <c r="O2278" s="6">
        <v>23157.999616000001</v>
      </c>
      <c r="P2278" s="28">
        <v>1.3656680567118452E-2</v>
      </c>
    </row>
    <row r="2279" spans="1:16" x14ac:dyDescent="0.3">
      <c r="A2279" t="s">
        <v>507</v>
      </c>
      <c r="B2279" t="e">
        <f>VLOOKUP(A2279,Sheet3!L:L,1,FALSE)</f>
        <v>#N/A</v>
      </c>
      <c r="C2279" t="str">
        <f>VLOOKUP(A2279,'ALL - prices'!B:C,2,FALSE)</f>
        <v>Canadian Utilities Ltd</v>
      </c>
      <c r="D2279" t="str">
        <f>VLOOKUP(A2279,'ALL - prices'!B:I,8,FALSE)</f>
        <v>Utilities</v>
      </c>
      <c r="E2279" s="18">
        <v>2024</v>
      </c>
      <c r="F2279" t="s">
        <v>680</v>
      </c>
      <c r="G2279" t="str">
        <f t="shared" si="166"/>
        <v>2024-Q2</v>
      </c>
      <c r="H2279" s="4">
        <f>INDEX('ALL - prices'!$J$3:$DY$219,MATCH('COMBINED DATA'!A2279,'ALL - prices'!$B$3:$B$219,0),MATCH('COMBINED DATA'!G2279,'ALL - prices'!$J$1:$DY$1,0))</f>
        <v>27.391200000000001</v>
      </c>
      <c r="I2279" s="14" t="s">
        <v>769</v>
      </c>
      <c r="J2279" s="15">
        <f>INDEX(MarketCap2!$E$2:$AR$224,MATCH(A2279,MarketCap2!$B$2:$B$224,0),MATCH(G2279,MarketCap2!$E$1:$AR$1,0))</f>
        <v>8068053504</v>
      </c>
      <c r="K2279">
        <f t="shared" si="167"/>
        <v>22.811178088647523</v>
      </c>
      <c r="L2279">
        <f>INDEX('PB2'!$D$2:$AQ$224,MATCH(A2279,'PB2'!$B$2:$B$224,0),MATCH(G2279,'PB2'!$D$1:$AQ$1,0))</f>
        <v>1.49432897567749</v>
      </c>
      <c r="M2279" s="16">
        <f t="shared" si="168"/>
        <v>0.66919668712615699</v>
      </c>
      <c r="N2279" s="6">
        <f>INDEX('ROA2'!$D$2:$AQ$224,MATCH(A2279,'ROA2'!$B$2:$B$224,0),MATCH(G2279,'ROA2'!$D$1:$AQ$1,0))</f>
        <v>2.8583240509033199</v>
      </c>
      <c r="O2279" s="6">
        <v>23079.999488000001</v>
      </c>
      <c r="P2279" s="28">
        <v>-3.3681720914318057E-3</v>
      </c>
    </row>
    <row r="2280" spans="1:16" x14ac:dyDescent="0.3">
      <c r="A2280" t="s">
        <v>507</v>
      </c>
      <c r="B2280" t="e">
        <f>VLOOKUP(A2280,Sheet3!L:L,1,FALSE)</f>
        <v>#N/A</v>
      </c>
      <c r="C2280" t="str">
        <f>VLOOKUP(A2280,'ALL - prices'!B:C,2,FALSE)</f>
        <v>Canadian Utilities Ltd</v>
      </c>
      <c r="D2280" t="str">
        <f>VLOOKUP(A2280,'ALL - prices'!B:I,8,FALSE)</f>
        <v>Utilities</v>
      </c>
      <c r="E2280" s="18">
        <v>2024</v>
      </c>
      <c r="F2280" t="s">
        <v>681</v>
      </c>
      <c r="G2280" t="str">
        <f t="shared" si="166"/>
        <v>2024-Q3</v>
      </c>
      <c r="H2280" s="4">
        <f>INDEX('ALL - prices'!$J$3:$DY$219,MATCH('COMBINED DATA'!A2280,'ALL - prices'!$B$3:$B$219,0),MATCH('COMBINED DATA'!G2280,'ALL - prices'!$J$1:$DY$1,0))</f>
        <v>33.752800000000001</v>
      </c>
      <c r="I2280" s="14" t="s">
        <v>769</v>
      </c>
      <c r="J2280" s="15">
        <f>INDEX(MarketCap2!$E$2:$AR$224,MATCH(A2280,MarketCap2!$B$2:$B$224,0),MATCH(G2280,MarketCap2!$E$1:$AR$1,0))</f>
        <v>9815126016</v>
      </c>
      <c r="K2280">
        <f t="shared" si="167"/>
        <v>23.007190503716206</v>
      </c>
      <c r="L2280">
        <f>INDEX('PB2'!$D$2:$AQ$224,MATCH(A2280,'PB2'!$B$2:$B$224,0),MATCH(G2280,'PB2'!$D$1:$AQ$1,0))</f>
        <v>1.83786904811859</v>
      </c>
      <c r="M2280" s="16">
        <f t="shared" si="168"/>
        <v>0.54410840697474661</v>
      </c>
      <c r="N2280" s="6">
        <f>INDEX('ROA2'!$D$2:$AQ$224,MATCH(A2280,'ROA2'!$B$2:$B$224,0),MATCH(G2280,'ROA2'!$D$1:$AQ$1,0))</f>
        <v>2.6811060905456499</v>
      </c>
      <c r="O2280" s="6">
        <v>23200.999424000001</v>
      </c>
      <c r="P2280" s="28">
        <v>5.242631658762026E-3</v>
      </c>
    </row>
    <row r="2281" spans="1:16" x14ac:dyDescent="0.3">
      <c r="A2281" t="s">
        <v>507</v>
      </c>
      <c r="B2281" t="e">
        <f>VLOOKUP(A2281,Sheet3!L:L,1,FALSE)</f>
        <v>#N/A</v>
      </c>
      <c r="C2281" t="str">
        <f>VLOOKUP(A2281,'ALL - prices'!B:C,2,FALSE)</f>
        <v>Canadian Utilities Ltd</v>
      </c>
      <c r="D2281" t="str">
        <f>VLOOKUP(A2281,'ALL - prices'!B:I,8,FALSE)</f>
        <v>Utilities</v>
      </c>
      <c r="E2281" s="18">
        <v>2024</v>
      </c>
      <c r="F2281" t="s">
        <v>682</v>
      </c>
      <c r="G2281" t="str">
        <f t="shared" si="166"/>
        <v>2024-Q4</v>
      </c>
      <c r="H2281" s="4">
        <f>INDEX('ALL - prices'!$J$3:$DY$219,MATCH('COMBINED DATA'!A2281,'ALL - prices'!$B$3:$B$219,0),MATCH('COMBINED DATA'!G2281,'ALL - prices'!$J$1:$DY$1,0))</f>
        <v>33.187600000000003</v>
      </c>
      <c r="I2281" s="14" t="s">
        <v>769</v>
      </c>
      <c r="J2281" s="15">
        <f>INDEX(MarketCap2!$E$2:$AR$224,MATCH(A2281,MarketCap2!$B$2:$B$224,0),MATCH(G2281,MarketCap2!$E$1:$AR$1,0))</f>
        <v>9525522432</v>
      </c>
      <c r="K2281">
        <f t="shared" si="167"/>
        <v>22.97724060495899</v>
      </c>
      <c r="L2281">
        <f>INDEX('PB2'!$D$2:$AQ$224,MATCH(A2281,'PB2'!$B$2:$B$224,0),MATCH(G2281,'PB2'!$D$1:$AQ$1,0))</f>
        <v>1.7836179706619399</v>
      </c>
      <c r="M2281" s="16">
        <f t="shared" si="168"/>
        <v>0.56065817705844145</v>
      </c>
      <c r="N2281" s="6">
        <f>INDEX('ROA2'!$D$2:$AQ$224,MATCH(A2281,'ROA2'!$B$2:$B$224,0),MATCH(G2281,'ROA2'!$D$1:$AQ$1,0))</f>
        <v>2.1728758811950701</v>
      </c>
      <c r="O2281" s="6">
        <v>23267.999744000001</v>
      </c>
      <c r="P2281" s="28">
        <v>2.8878204242654953E-3</v>
      </c>
    </row>
    <row r="2282" spans="1:16" x14ac:dyDescent="0.3">
      <c r="A2282" t="s">
        <v>509</v>
      </c>
      <c r="B2282" t="e">
        <f>VLOOKUP(A2282,Sheet3!L:L,1,FALSE)</f>
        <v>#N/A</v>
      </c>
      <c r="C2282" t="str">
        <f>VLOOKUP(A2282,'ALL - prices'!B:C,2,FALSE)</f>
        <v>Cenovus Energy Inc</v>
      </c>
      <c r="D2282" t="str">
        <f>VLOOKUP(A2282,'ALL - prices'!B:I,8,FALSE)</f>
        <v>Energy</v>
      </c>
      <c r="E2282">
        <v>2015</v>
      </c>
      <c r="F2282" t="s">
        <v>679</v>
      </c>
      <c r="G2282" t="str">
        <f t="shared" si="166"/>
        <v>2015-Q1</v>
      </c>
      <c r="H2282" s="4">
        <f>INDEX('ALL - prices'!$J$3:$DY$219,MATCH('COMBINED DATA'!A2282,'ALL - prices'!$B$3:$B$219,0),MATCH('COMBINED DATA'!G2282,'ALL - prices'!$J$1:$DY$1,0))</f>
        <v>17.172000000000001</v>
      </c>
      <c r="I2282" s="14">
        <f t="shared" ref="I2282:I2317" si="169">STDEV(H2283:H2286)</f>
        <v>1.2772306956850041</v>
      </c>
      <c r="J2282" s="15">
        <f>INDEX(MarketCap2!$E$2:$AR$224,MATCH(A2282,MarketCap2!$B$2:$B$224,0),MATCH(G2282,MarketCap2!$E$1:$AR$1,0))</f>
        <v>17594945536</v>
      </c>
      <c r="K2282">
        <f t="shared" si="167"/>
        <v>23.590877512290334</v>
      </c>
      <c r="L2282">
        <f>INDEX('PB2'!$D$2:$AQ$224,MATCH(A2282,'PB2'!$B$2:$B$224,0),MATCH(G2282,'PB2'!$D$1:$AQ$1,0))</f>
        <v>1.58872294425964</v>
      </c>
      <c r="M2282" s="16">
        <f t="shared" si="168"/>
        <v>0.62943636813025916</v>
      </c>
      <c r="N2282" s="6" t="str">
        <f>INDEX('ROA2'!$D$2:$AQ$224,MATCH(A2282,'ROA2'!$B$2:$B$224,0),MATCH(G2282,'ROA2'!$D$1:$AQ$1,0))</f>
        <v>--</v>
      </c>
      <c r="O2282" s="6">
        <v>25447.000064</v>
      </c>
      <c r="P2282" s="28">
        <v>0</v>
      </c>
    </row>
    <row r="2283" spans="1:16" x14ac:dyDescent="0.3">
      <c r="A2283" t="s">
        <v>509</v>
      </c>
      <c r="B2283" t="e">
        <f>VLOOKUP(A2283,Sheet3!L:L,1,FALSE)</f>
        <v>#N/A</v>
      </c>
      <c r="C2283" t="str">
        <f>VLOOKUP(A2283,'ALL - prices'!B:C,2,FALSE)</f>
        <v>Cenovus Energy Inc</v>
      </c>
      <c r="D2283" t="str">
        <f>VLOOKUP(A2283,'ALL - prices'!B:I,8,FALSE)</f>
        <v>Energy</v>
      </c>
      <c r="E2283">
        <v>2015</v>
      </c>
      <c r="F2283" t="s">
        <v>680</v>
      </c>
      <c r="G2283" t="str">
        <f t="shared" si="166"/>
        <v>2015-Q2</v>
      </c>
      <c r="H2283" s="4">
        <f>INDEX('ALL - prices'!$J$3:$DY$219,MATCH('COMBINED DATA'!A2283,'ALL - prices'!$B$3:$B$219,0),MATCH('COMBINED DATA'!G2283,'ALL - prices'!$J$1:$DY$1,0))</f>
        <v>16.285</v>
      </c>
      <c r="I2283" s="14">
        <f t="shared" si="169"/>
        <v>1.1287138698536487</v>
      </c>
      <c r="J2283" s="15">
        <f>INDEX(MarketCap2!$E$2:$AR$224,MATCH(A2283,MarketCap2!$B$2:$B$224,0),MATCH(G2283,MarketCap2!$E$1:$AR$1,0))</f>
        <v>16548003840</v>
      </c>
      <c r="K2283">
        <f t="shared" si="167"/>
        <v>23.529531317597762</v>
      </c>
      <c r="L2283">
        <f>INDEX('PB2'!$D$2:$AQ$224,MATCH(A2283,'PB2'!$B$2:$B$224,0),MATCH(G2283,'PB2'!$D$1:$AQ$1,0))</f>
        <v>1.50022196769714</v>
      </c>
      <c r="M2283" s="16">
        <f t="shared" si="168"/>
        <v>0.66656802895308409</v>
      </c>
      <c r="N2283" s="6">
        <f>INDEX('ROA2'!$D$2:$AQ$224,MATCH(A2283,'ROA2'!$B$2:$B$224,0),MATCH(G2283,'ROA2'!$D$1:$AQ$1,0))</f>
        <v>-0.67271202802658103</v>
      </c>
      <c r="O2283" s="6">
        <v>25849.999360000002</v>
      </c>
      <c r="P2283" s="28">
        <v>1.5836809643040278E-2</v>
      </c>
    </row>
    <row r="2284" spans="1:16" x14ac:dyDescent="0.3">
      <c r="A2284" t="s">
        <v>509</v>
      </c>
      <c r="B2284" t="e">
        <f>VLOOKUP(A2284,Sheet3!L:L,1,FALSE)</f>
        <v>#N/A</v>
      </c>
      <c r="C2284" t="str">
        <f>VLOOKUP(A2284,'ALL - prices'!B:C,2,FALSE)</f>
        <v>Cenovus Energy Inc</v>
      </c>
      <c r="D2284" t="str">
        <f>VLOOKUP(A2284,'ALL - prices'!B:I,8,FALSE)</f>
        <v>Energy</v>
      </c>
      <c r="E2284">
        <v>2015</v>
      </c>
      <c r="F2284" t="s">
        <v>681</v>
      </c>
      <c r="G2284" t="str">
        <f t="shared" si="166"/>
        <v>2015-Q3</v>
      </c>
      <c r="H2284" s="4">
        <f>INDEX('ALL - prices'!$J$3:$DY$219,MATCH('COMBINED DATA'!A2284,'ALL - prices'!$B$3:$B$219,0),MATCH('COMBINED DATA'!G2284,'ALL - prices'!$J$1:$DY$1,0))</f>
        <v>16.648</v>
      </c>
      <c r="I2284" s="14">
        <f t="shared" si="169"/>
        <v>0.71692229936955798</v>
      </c>
      <c r="J2284" s="15">
        <f>INDEX(MarketCap2!$E$2:$AR$224,MATCH(A2284,MarketCap2!$B$2:$B$224,0),MATCH(G2284,MarketCap2!$E$1:$AR$1,0))</f>
        <v>16863849472</v>
      </c>
      <c r="K2284">
        <f t="shared" si="167"/>
        <v>23.548438083269321</v>
      </c>
      <c r="L2284">
        <f>INDEX('PB2'!$D$2:$AQ$224,MATCH(A2284,'PB2'!$B$2:$B$224,0),MATCH(G2284,'PB2'!$D$1:$AQ$1,0))</f>
        <v>1.2960720062255899</v>
      </c>
      <c r="M2284" s="16">
        <f t="shared" si="168"/>
        <v>0.77156207000581056</v>
      </c>
      <c r="N2284" s="6">
        <f>INDEX('ROA2'!$D$2:$AQ$224,MATCH(A2284,'ROA2'!$B$2:$B$224,0),MATCH(G2284,'ROA2'!$D$1:$AQ$1,0))</f>
        <v>-2.6247239112853999</v>
      </c>
      <c r="O2284" s="6">
        <v>25166.999552000001</v>
      </c>
      <c r="P2284" s="28">
        <v>-2.6421656669627105E-2</v>
      </c>
    </row>
    <row r="2285" spans="1:16" x14ac:dyDescent="0.3">
      <c r="A2285" t="s">
        <v>509</v>
      </c>
      <c r="B2285" t="e">
        <f>VLOOKUP(A2285,Sheet3!L:L,1,FALSE)</f>
        <v>#N/A</v>
      </c>
      <c r="C2285" t="str">
        <f>VLOOKUP(A2285,'ALL - prices'!B:C,2,FALSE)</f>
        <v>Cenovus Energy Inc</v>
      </c>
      <c r="D2285" t="str">
        <f>VLOOKUP(A2285,'ALL - prices'!B:I,8,FALSE)</f>
        <v>Energy</v>
      </c>
      <c r="E2285">
        <v>2015</v>
      </c>
      <c r="F2285" t="s">
        <v>682</v>
      </c>
      <c r="G2285" t="str">
        <f t="shared" si="166"/>
        <v>2015-Q4</v>
      </c>
      <c r="H2285" s="4">
        <f>INDEX('ALL - prices'!$J$3:$DY$219,MATCH('COMBINED DATA'!A2285,'ALL - prices'!$B$3:$B$219,0),MATCH('COMBINED DATA'!G2285,'ALL - prices'!$J$1:$DY$1,0))</f>
        <v>14.521000000000001</v>
      </c>
      <c r="I2285" s="14">
        <f t="shared" si="169"/>
        <v>1.2623861994915286</v>
      </c>
      <c r="J2285" s="15">
        <f>INDEX(MarketCap2!$E$2:$AR$224,MATCH(A2285,MarketCap2!$B$2:$B$224,0),MATCH(G2285,MarketCap2!$E$1:$AR$1,0))</f>
        <v>14580897792</v>
      </c>
      <c r="K2285">
        <f t="shared" si="167"/>
        <v>23.402978138585873</v>
      </c>
      <c r="L2285">
        <f>INDEX('PB2'!$D$2:$AQ$224,MATCH(A2285,'PB2'!$B$2:$B$224,0),MATCH(G2285,'PB2'!$D$1:$AQ$1,0))</f>
        <v>1.17686796188354</v>
      </c>
      <c r="M2285" s="16">
        <f t="shared" si="168"/>
        <v>0.84971299448030824</v>
      </c>
      <c r="N2285" s="6">
        <f>INDEX('ROA2'!$D$2:$AQ$224,MATCH(A2285,'ROA2'!$B$2:$B$224,0),MATCH(G2285,'ROA2'!$D$1:$AQ$1,0))</f>
        <v>3.0169439315795898</v>
      </c>
      <c r="O2285" s="6">
        <v>26724.999167999998</v>
      </c>
      <c r="P2285" s="28">
        <v>6.1906450658961623E-2</v>
      </c>
    </row>
    <row r="2286" spans="1:16" x14ac:dyDescent="0.3">
      <c r="A2286" t="s">
        <v>509</v>
      </c>
      <c r="B2286" t="e">
        <f>VLOOKUP(A2286,Sheet3!L:L,1,FALSE)</f>
        <v>#N/A</v>
      </c>
      <c r="C2286" t="str">
        <f>VLOOKUP(A2286,'ALL - prices'!B:C,2,FALSE)</f>
        <v>Cenovus Energy Inc</v>
      </c>
      <c r="D2286" t="str">
        <f>VLOOKUP(A2286,'ALL - prices'!B:I,8,FALSE)</f>
        <v>Energy</v>
      </c>
      <c r="E2286">
        <v>2016</v>
      </c>
      <c r="F2286" t="s">
        <v>679</v>
      </c>
      <c r="G2286" t="str">
        <f t="shared" si="166"/>
        <v>2016-Q1</v>
      </c>
      <c r="H2286" s="4">
        <f>INDEX('ALL - prices'!$J$3:$DY$219,MATCH('COMBINED DATA'!A2286,'ALL - prices'!$B$3:$B$219,0),MATCH('COMBINED DATA'!G2286,'ALL - prices'!$J$1:$DY$1,0))</f>
        <v>14.065</v>
      </c>
      <c r="I2286" s="14">
        <f t="shared" si="169"/>
        <v>1.8364969144179553</v>
      </c>
      <c r="J2286" s="15">
        <f>INDEX(MarketCap2!$E$2:$AR$224,MATCH(A2286,MarketCap2!$B$2:$B$224,0),MATCH(G2286,MarketCap2!$E$1:$AR$1,0))</f>
        <v>14080985088</v>
      </c>
      <c r="K2286">
        <f t="shared" si="167"/>
        <v>23.368091148865329</v>
      </c>
      <c r="L2286">
        <f>INDEX('PB2'!$D$2:$AQ$224,MATCH(A2286,'PB2'!$B$2:$B$224,0),MATCH(G2286,'PB2'!$D$1:$AQ$1,0))</f>
        <v>1.17609798908234</v>
      </c>
      <c r="M2286" s="16">
        <f t="shared" si="168"/>
        <v>0.8502692881740731</v>
      </c>
      <c r="N2286" s="6" t="str">
        <f>INDEX('ROA2'!$D$2:$AQ$224,MATCH(A2286,'ROA2'!$B$2:$B$224,0),MATCH(G2286,'ROA2'!$D$1:$AQ$1,0))</f>
        <v>--</v>
      </c>
      <c r="O2286" s="6">
        <v>25791.000575999999</v>
      </c>
      <c r="P2286" s="28">
        <v>-3.4948498450033699E-2</v>
      </c>
    </row>
    <row r="2287" spans="1:16" x14ac:dyDescent="0.3">
      <c r="A2287" t="s">
        <v>509</v>
      </c>
      <c r="B2287" t="e">
        <f>VLOOKUP(A2287,Sheet3!L:L,1,FALSE)</f>
        <v>#N/A</v>
      </c>
      <c r="C2287" t="str">
        <f>VLOOKUP(A2287,'ALL - prices'!B:C,2,FALSE)</f>
        <v>Cenovus Energy Inc</v>
      </c>
      <c r="D2287" t="str">
        <f>VLOOKUP(A2287,'ALL - prices'!B:I,8,FALSE)</f>
        <v>Energy</v>
      </c>
      <c r="E2287">
        <v>2016</v>
      </c>
      <c r="F2287" t="s">
        <v>680</v>
      </c>
      <c r="G2287" t="str">
        <f t="shared" si="166"/>
        <v>2016-Q2</v>
      </c>
      <c r="H2287" s="4">
        <f>INDEX('ALL - prices'!$J$3:$DY$219,MATCH('COMBINED DATA'!A2287,'ALL - prices'!$B$3:$B$219,0),MATCH('COMBINED DATA'!G2287,'ALL - prices'!$J$1:$DY$1,0))</f>
        <v>14.912000000000001</v>
      </c>
      <c r="I2287" s="14">
        <f t="shared" si="169"/>
        <v>3.9814074040050995</v>
      </c>
      <c r="J2287" s="15">
        <f>INDEX(MarketCap2!$E$2:$AR$224,MATCH(A2287,MarketCap2!$B$2:$B$224,0),MATCH(G2287,MarketCap2!$E$1:$AR$1,0))</f>
        <v>14889184256</v>
      </c>
      <c r="K2287">
        <f t="shared" si="167"/>
        <v>23.423900897453883</v>
      </c>
      <c r="L2287">
        <f>INDEX('PB2'!$D$2:$AQ$224,MATCH(A2287,'PB2'!$B$2:$B$224,0),MATCH(G2287,'PB2'!$D$1:$AQ$1,0))</f>
        <v>1.2752330303192101</v>
      </c>
      <c r="M2287" s="16">
        <f t="shared" si="168"/>
        <v>0.78417040354552681</v>
      </c>
      <c r="N2287" s="6">
        <f>INDEX('ROA2'!$D$2:$AQ$224,MATCH(A2287,'ROA2'!$B$2:$B$224,0),MATCH(G2287,'ROA2'!$D$1:$AQ$1,0))</f>
        <v>4.6395230293273899</v>
      </c>
      <c r="O2287" s="6">
        <v>24500.000768000002</v>
      </c>
      <c r="P2287" s="28">
        <v>-5.0056212600039486E-2</v>
      </c>
    </row>
    <row r="2288" spans="1:16" x14ac:dyDescent="0.3">
      <c r="A2288" t="s">
        <v>509</v>
      </c>
      <c r="B2288" t="e">
        <f>VLOOKUP(A2288,Sheet3!L:L,1,FALSE)</f>
        <v>#N/A</v>
      </c>
      <c r="C2288" t="str">
        <f>VLOOKUP(A2288,'ALL - prices'!B:C,2,FALSE)</f>
        <v>Cenovus Energy Inc</v>
      </c>
      <c r="D2288" t="str">
        <f>VLOOKUP(A2288,'ALL - prices'!B:I,8,FALSE)</f>
        <v>Energy</v>
      </c>
      <c r="E2288">
        <v>2016</v>
      </c>
      <c r="F2288" t="s">
        <v>681</v>
      </c>
      <c r="G2288" t="str">
        <f t="shared" si="166"/>
        <v>2016-Q3</v>
      </c>
      <c r="H2288" s="4">
        <f>INDEX('ALL - prices'!$J$3:$DY$219,MATCH('COMBINED DATA'!A2288,'ALL - prices'!$B$3:$B$219,0),MATCH('COMBINED DATA'!G2288,'ALL - prices'!$J$1:$DY$1,0))</f>
        <v>15.755000000000001</v>
      </c>
      <c r="I2288" s="14">
        <f t="shared" si="169"/>
        <v>3.7833018537603724</v>
      </c>
      <c r="J2288" s="15">
        <f>INDEX(MarketCap2!$E$2:$AR$224,MATCH(A2288,MarketCap2!$B$2:$B$224,0),MATCH(G2288,MarketCap2!$E$1:$AR$1,0))</f>
        <v>15689051136</v>
      </c>
      <c r="K2288">
        <f t="shared" si="167"/>
        <v>23.476228926145605</v>
      </c>
      <c r="L2288">
        <f>INDEX('PB2'!$D$2:$AQ$224,MATCH(A2288,'PB2'!$B$2:$B$224,0),MATCH(G2288,'PB2'!$D$1:$AQ$1,0))</f>
        <v>1.37265801429748</v>
      </c>
      <c r="M2288" s="16">
        <f t="shared" si="168"/>
        <v>0.72851357700468122</v>
      </c>
      <c r="N2288" s="6">
        <f>INDEX('ROA2'!$D$2:$AQ$224,MATCH(A2288,'ROA2'!$B$2:$B$224,0),MATCH(G2288,'ROA2'!$D$1:$AQ$1,0))</f>
        <v>3.2517390251159699</v>
      </c>
      <c r="O2288" s="6">
        <v>24714.000383999999</v>
      </c>
      <c r="P2288" s="28">
        <v>8.7346779302761093E-3</v>
      </c>
    </row>
    <row r="2289" spans="1:16" x14ac:dyDescent="0.3">
      <c r="A2289" t="s">
        <v>509</v>
      </c>
      <c r="B2289" t="e">
        <f>VLOOKUP(A2289,Sheet3!L:L,1,FALSE)</f>
        <v>#N/A</v>
      </c>
      <c r="C2289" t="str">
        <f>VLOOKUP(A2289,'ALL - prices'!B:C,2,FALSE)</f>
        <v>Cenovus Energy Inc</v>
      </c>
      <c r="D2289" t="str">
        <f>VLOOKUP(A2289,'ALL - prices'!B:I,8,FALSE)</f>
        <v>Energy</v>
      </c>
      <c r="E2289">
        <v>2016</v>
      </c>
      <c r="F2289" t="s">
        <v>682</v>
      </c>
      <c r="G2289" t="str">
        <f t="shared" si="166"/>
        <v>2016-Q4</v>
      </c>
      <c r="H2289" s="4">
        <f>INDEX('ALL - prices'!$J$3:$DY$219,MATCH('COMBINED DATA'!A2289,'ALL - prices'!$B$3:$B$219,0),MATCH('COMBINED DATA'!G2289,'ALL - prices'!$J$1:$DY$1,0))</f>
        <v>17.024999999999999</v>
      </c>
      <c r="I2289" s="14">
        <f t="shared" si="169"/>
        <v>1.9040989119966132</v>
      </c>
      <c r="J2289" s="15">
        <f>INDEX(MarketCap2!$E$2:$AR$224,MATCH(A2289,MarketCap2!$B$2:$B$224,0),MATCH(G2289,MarketCap2!$E$1:$AR$1,0))</f>
        <v>16913858560</v>
      </c>
      <c r="K2289">
        <f t="shared" si="167"/>
        <v>23.55139915596806</v>
      </c>
      <c r="L2289">
        <f>INDEX('PB2'!$D$2:$AQ$224,MATCH(A2289,'PB2'!$B$2:$B$224,0),MATCH(G2289,'PB2'!$D$1:$AQ$1,0))</f>
        <v>1.4595160484314</v>
      </c>
      <c r="M2289" s="16">
        <f t="shared" si="168"/>
        <v>0.68515861889613328</v>
      </c>
      <c r="N2289" s="6">
        <f>INDEX('ROA2'!$D$2:$AQ$224,MATCH(A2289,'ROA2'!$B$2:$B$224,0),MATCH(G2289,'ROA2'!$D$1:$AQ$1,0))</f>
        <v>-4.84765577316284</v>
      </c>
      <c r="O2289" s="6">
        <v>24475.000832000002</v>
      </c>
      <c r="P2289" s="28">
        <v>-9.6706137527912042E-3</v>
      </c>
    </row>
    <row r="2290" spans="1:16" x14ac:dyDescent="0.3">
      <c r="A2290" t="s">
        <v>509</v>
      </c>
      <c r="B2290" t="e">
        <f>VLOOKUP(A2290,Sheet3!L:L,1,FALSE)</f>
        <v>#N/A</v>
      </c>
      <c r="C2290" t="str">
        <f>VLOOKUP(A2290,'ALL - prices'!B:C,2,FALSE)</f>
        <v>Cenovus Energy Inc</v>
      </c>
      <c r="D2290" t="str">
        <f>VLOOKUP(A2290,'ALL - prices'!B:I,8,FALSE)</f>
        <v>Energy</v>
      </c>
      <c r="E2290">
        <v>2017</v>
      </c>
      <c r="F2290" t="s">
        <v>679</v>
      </c>
      <c r="G2290" t="str">
        <f t="shared" si="166"/>
        <v>2017-Q1</v>
      </c>
      <c r="H2290" s="4">
        <f>INDEX('ALL - prices'!$J$3:$DY$219,MATCH('COMBINED DATA'!A2290,'ALL - prices'!$B$3:$B$219,0),MATCH('COMBINED DATA'!G2290,'ALL - prices'!$J$1:$DY$1,0))</f>
        <v>12.661</v>
      </c>
      <c r="I2290" s="14">
        <f t="shared" si="169"/>
        <v>1.0588038455414364</v>
      </c>
      <c r="J2290" s="15">
        <f>INDEX(MarketCap2!$E$2:$AR$224,MATCH(A2290,MarketCap2!$B$2:$B$224,0),MATCH(G2290,MarketCap2!$E$1:$AR$1,0))</f>
        <v>12539597824</v>
      </c>
      <c r="K2290">
        <f t="shared" si="167"/>
        <v>23.25215730018553</v>
      </c>
      <c r="L2290">
        <f>INDEX('PB2'!$D$2:$AQ$224,MATCH(A2290,'PB2'!$B$2:$B$224,0),MATCH(G2290,'PB2'!$D$1:$AQ$1,0))</f>
        <v>1.0703259706497199</v>
      </c>
      <c r="M2290" s="16">
        <f t="shared" si="168"/>
        <v>0.93429481057342756</v>
      </c>
      <c r="N2290" s="6">
        <f>INDEX('ROA2'!$D$2:$AQ$224,MATCH(A2290,'ROA2'!$B$2:$B$224,0),MATCH(G2290,'ROA2'!$D$1:$AQ$1,0))</f>
        <v>-2.13520288467407</v>
      </c>
      <c r="O2290" s="6">
        <v>25258.000383999999</v>
      </c>
      <c r="P2290" s="28">
        <v>3.1991809004405E-2</v>
      </c>
    </row>
    <row r="2291" spans="1:16" x14ac:dyDescent="0.3">
      <c r="A2291" t="s">
        <v>509</v>
      </c>
      <c r="B2291" t="e">
        <f>VLOOKUP(A2291,Sheet3!L:L,1,FALSE)</f>
        <v>#N/A</v>
      </c>
      <c r="C2291" t="str">
        <f>VLOOKUP(A2291,'ALL - prices'!B:C,2,FALSE)</f>
        <v>Cenovus Energy Inc</v>
      </c>
      <c r="D2291" t="str">
        <f>VLOOKUP(A2291,'ALL - prices'!B:I,8,FALSE)</f>
        <v>Energy</v>
      </c>
      <c r="E2291">
        <v>2017</v>
      </c>
      <c r="F2291" t="s">
        <v>680</v>
      </c>
      <c r="G2291" t="str">
        <f t="shared" si="166"/>
        <v>2017-Q2</v>
      </c>
      <c r="H2291" s="4">
        <f>INDEX('ALL - prices'!$J$3:$DY$219,MATCH('COMBINED DATA'!A2291,'ALL - prices'!$B$3:$B$219,0),MATCH('COMBINED DATA'!G2291,'ALL - prices'!$J$1:$DY$1,0))</f>
        <v>8.0779999999999994</v>
      </c>
      <c r="I2291" s="14">
        <f t="shared" si="169"/>
        <v>1.0363858274471591</v>
      </c>
      <c r="J2291" s="15">
        <f>INDEX(MarketCap2!$E$2:$AR$224,MATCH(A2291,MarketCap2!$B$2:$B$224,0),MATCH(G2291,MarketCap2!$E$1:$AR$1,0))</f>
        <v>11746339840</v>
      </c>
      <c r="K2291">
        <f t="shared" si="167"/>
        <v>23.186807526030726</v>
      </c>
      <c r="L2291">
        <f>INDEX('PB2'!$D$2:$AQ$224,MATCH(A2291,'PB2'!$B$2:$B$224,0),MATCH(G2291,'PB2'!$D$1:$AQ$1,0))</f>
        <v>0.404357999563217</v>
      </c>
      <c r="M2291" s="16">
        <f t="shared" si="168"/>
        <v>2.4730560569598943</v>
      </c>
      <c r="N2291" s="6">
        <f>INDEX('ROA2'!$D$2:$AQ$224,MATCH(A2291,'ROA2'!$B$2:$B$224,0),MATCH(G2291,'ROA2'!$D$1:$AQ$1,0))</f>
        <v>-0.87052899599075295</v>
      </c>
      <c r="O2291" s="6">
        <v>25124.999167999998</v>
      </c>
      <c r="P2291" s="28">
        <v>-5.2657064683652426E-3</v>
      </c>
    </row>
    <row r="2292" spans="1:16" x14ac:dyDescent="0.3">
      <c r="A2292" t="s">
        <v>509</v>
      </c>
      <c r="B2292" t="e">
        <f>VLOOKUP(A2292,Sheet3!L:L,1,FALSE)</f>
        <v>#N/A</v>
      </c>
      <c r="C2292" t="str">
        <f>VLOOKUP(A2292,'ALL - prices'!B:C,2,FALSE)</f>
        <v>Cenovus Energy Inc</v>
      </c>
      <c r="D2292" t="str">
        <f>VLOOKUP(A2292,'ALL - prices'!B:I,8,FALSE)</f>
        <v>Energy</v>
      </c>
      <c r="E2292">
        <v>2017</v>
      </c>
      <c r="F2292" t="s">
        <v>681</v>
      </c>
      <c r="G2292" t="str">
        <f t="shared" si="166"/>
        <v>2017-Q3</v>
      </c>
      <c r="H2292" s="4">
        <f>INDEX('ALL - prices'!$J$3:$DY$219,MATCH('COMBINED DATA'!A2292,'ALL - prices'!$B$3:$B$219,0),MATCH('COMBINED DATA'!G2292,'ALL - prices'!$J$1:$DY$1,0))</f>
        <v>10.619</v>
      </c>
      <c r="I2292" s="14">
        <f t="shared" si="169"/>
        <v>1.1176845112403884</v>
      </c>
      <c r="J2292" s="15">
        <f>INDEX(MarketCap2!$E$2:$AR$224,MATCH(A2292,MarketCap2!$B$2:$B$224,0),MATCH(G2292,MarketCap2!$E$1:$AR$1,0))</f>
        <v>15371004928</v>
      </c>
      <c r="K2292">
        <f t="shared" si="167"/>
        <v>23.455748774792887</v>
      </c>
      <c r="L2292">
        <f>INDEX('PB2'!$D$2:$AQ$224,MATCH(A2292,'PB2'!$B$2:$B$224,0),MATCH(G2292,'PB2'!$D$1:$AQ$1,0))</f>
        <v>0.53643101453781095</v>
      </c>
      <c r="M2292" s="16">
        <f t="shared" si="168"/>
        <v>1.8641726016934352</v>
      </c>
      <c r="N2292" s="6">
        <f>INDEX('ROA2'!$D$2:$AQ$224,MATCH(A2292,'ROA2'!$B$2:$B$224,0),MATCH(G2292,'ROA2'!$D$1:$AQ$1,0))</f>
        <v>7.6099061965942401</v>
      </c>
      <c r="O2292" s="6">
        <v>44458.999808</v>
      </c>
      <c r="P2292" s="28">
        <v>0.76951248876554801</v>
      </c>
    </row>
    <row r="2293" spans="1:16" x14ac:dyDescent="0.3">
      <c r="A2293" t="s">
        <v>509</v>
      </c>
      <c r="B2293" t="e">
        <f>VLOOKUP(A2293,Sheet3!L:L,1,FALSE)</f>
        <v>#N/A</v>
      </c>
      <c r="C2293" t="str">
        <f>VLOOKUP(A2293,'ALL - prices'!B:C,2,FALSE)</f>
        <v>Cenovus Energy Inc</v>
      </c>
      <c r="D2293" t="str">
        <f>VLOOKUP(A2293,'ALL - prices'!B:I,8,FALSE)</f>
        <v>Energy</v>
      </c>
      <c r="E2293">
        <v>2017</v>
      </c>
      <c r="F2293" t="s">
        <v>682</v>
      </c>
      <c r="G2293" t="str">
        <f t="shared" si="166"/>
        <v>2017-Q4</v>
      </c>
      <c r="H2293" s="4">
        <f>INDEX('ALL - prices'!$J$3:$DY$219,MATCH('COMBINED DATA'!A2293,'ALL - prices'!$B$3:$B$219,0),MATCH('COMBINED DATA'!G2293,'ALL - prices'!$J$1:$DY$1,0))</f>
        <v>9.7859999999999996</v>
      </c>
      <c r="I2293" s="14">
        <f t="shared" si="169"/>
        <v>1.5815747426747346</v>
      </c>
      <c r="J2293" s="15">
        <f>INDEX(MarketCap2!$E$2:$AR$224,MATCH(A2293,MarketCap2!$B$2:$B$224,0),MATCH(G2293,MarketCap2!$E$1:$AR$1,0))</f>
        <v>14105446400</v>
      </c>
      <c r="K2293">
        <f t="shared" si="167"/>
        <v>23.36982682925122</v>
      </c>
      <c r="L2293">
        <f>INDEX('PB2'!$D$2:$AQ$224,MATCH(A2293,'PB2'!$B$2:$B$224,0),MATCH(G2293,'PB2'!$D$1:$AQ$1,0))</f>
        <v>0.70599597692489602</v>
      </c>
      <c r="M2293" s="16">
        <f t="shared" si="168"/>
        <v>1.4164386663443838</v>
      </c>
      <c r="N2293" s="6">
        <f>INDEX('ROA2'!$D$2:$AQ$224,MATCH(A2293,'ROA2'!$B$2:$B$224,0),MATCH(G2293,'ROA2'!$D$1:$AQ$1,0))</f>
        <v>8.3553333282470703</v>
      </c>
      <c r="O2293" s="6">
        <v>42572.001279999997</v>
      </c>
      <c r="P2293" s="28">
        <v>-4.2443566795230855E-2</v>
      </c>
    </row>
    <row r="2294" spans="1:16" x14ac:dyDescent="0.3">
      <c r="A2294" t="s">
        <v>509</v>
      </c>
      <c r="B2294" t="e">
        <f>VLOOKUP(A2294,Sheet3!L:L,1,FALSE)</f>
        <v>#N/A</v>
      </c>
      <c r="C2294" t="str">
        <f>VLOOKUP(A2294,'ALL - prices'!B:C,2,FALSE)</f>
        <v>Cenovus Energy Inc</v>
      </c>
      <c r="D2294" t="str">
        <f>VLOOKUP(A2294,'ALL - prices'!B:I,8,FALSE)</f>
        <v>Energy</v>
      </c>
      <c r="E2294">
        <v>2018</v>
      </c>
      <c r="F2294" t="s">
        <v>679</v>
      </c>
      <c r="G2294" t="str">
        <f t="shared" si="166"/>
        <v>2018-Q1</v>
      </c>
      <c r="H2294" s="4">
        <f>INDEX('ALL - prices'!$J$3:$DY$219,MATCH('COMBINED DATA'!A2294,'ALL - prices'!$B$3:$B$219,0),MATCH('COMBINED DATA'!G2294,'ALL - prices'!$J$1:$DY$1,0))</f>
        <v>9.3960000000000008</v>
      </c>
      <c r="I2294" s="14">
        <f t="shared" si="169"/>
        <v>1.5042012276731191</v>
      </c>
      <c r="J2294" s="15">
        <f>INDEX(MarketCap2!$E$2:$AR$224,MATCH(A2294,MarketCap2!$B$2:$B$224,0),MATCH(G2294,MarketCap2!$E$1:$AR$1,0))</f>
        <v>13479824384</v>
      </c>
      <c r="K2294">
        <f t="shared" si="167"/>
        <v>23.324459914452532</v>
      </c>
      <c r="L2294">
        <f>INDEX('PB2'!$D$2:$AQ$224,MATCH(A2294,'PB2'!$B$2:$B$224,0),MATCH(G2294,'PB2'!$D$1:$AQ$1,0))</f>
        <v>0.69551801681518599</v>
      </c>
      <c r="M2294" s="16">
        <f t="shared" si="168"/>
        <v>1.4377772765385046</v>
      </c>
      <c r="N2294" s="6">
        <f>INDEX('ROA2'!$D$2:$AQ$224,MATCH(A2294,'ROA2'!$B$2:$B$224,0),MATCH(G2294,'ROA2'!$D$1:$AQ$1,0))</f>
        <v>10.1705665588379</v>
      </c>
      <c r="O2294" s="6">
        <v>40932.999168000002</v>
      </c>
      <c r="P2294" s="28">
        <v>-3.8499531680930996E-2</v>
      </c>
    </row>
    <row r="2295" spans="1:16" x14ac:dyDescent="0.3">
      <c r="A2295" t="s">
        <v>509</v>
      </c>
      <c r="B2295" t="e">
        <f>VLOOKUP(A2295,Sheet3!L:L,1,FALSE)</f>
        <v>#N/A</v>
      </c>
      <c r="C2295" t="str">
        <f>VLOOKUP(A2295,'ALL - prices'!B:C,2,FALSE)</f>
        <v>Cenovus Energy Inc</v>
      </c>
      <c r="D2295" t="str">
        <f>VLOOKUP(A2295,'ALL - prices'!B:I,8,FALSE)</f>
        <v>Energy</v>
      </c>
      <c r="E2295">
        <v>2018</v>
      </c>
      <c r="F2295" t="s">
        <v>680</v>
      </c>
      <c r="G2295" t="str">
        <f t="shared" si="166"/>
        <v>2018-Q2</v>
      </c>
      <c r="H2295" s="4">
        <f>INDEX('ALL - prices'!$J$3:$DY$219,MATCH('COMBINED DATA'!A2295,'ALL - prices'!$B$3:$B$219,0),MATCH('COMBINED DATA'!G2295,'ALL - prices'!$J$1:$DY$1,0))</f>
        <v>11.738</v>
      </c>
      <c r="I2295" s="14">
        <f t="shared" si="169"/>
        <v>1.188386581322191</v>
      </c>
      <c r="J2295" s="15">
        <f>INDEX(MarketCap2!$E$2:$AR$224,MATCH(A2295,MarketCap2!$B$2:$B$224,0),MATCH(G2295,MarketCap2!$E$1:$AR$1,0))</f>
        <v>16771735552</v>
      </c>
      <c r="K2295">
        <f t="shared" si="167"/>
        <v>23.542960898899523</v>
      </c>
      <c r="L2295">
        <f>INDEX('PB2'!$D$2:$AQ$224,MATCH(A2295,'PB2'!$B$2:$B$224,0),MATCH(G2295,'PB2'!$D$1:$AQ$1,0))</f>
        <v>0.88264900445938099</v>
      </c>
      <c r="M2295" s="16">
        <f t="shared" si="168"/>
        <v>1.1329531840490727</v>
      </c>
      <c r="N2295" s="6">
        <f>INDEX('ROA2'!$D$2:$AQ$224,MATCH(A2295,'ROA2'!$B$2:$B$224,0),MATCH(G2295,'ROA2'!$D$1:$AQ$1,0))</f>
        <v>7.7032060623168999</v>
      </c>
      <c r="O2295" s="6">
        <v>39808.999424000001</v>
      </c>
      <c r="P2295" s="28">
        <v>-2.7459501303259123E-2</v>
      </c>
    </row>
    <row r="2296" spans="1:16" x14ac:dyDescent="0.3">
      <c r="A2296" t="s">
        <v>509</v>
      </c>
      <c r="B2296" t="e">
        <f>VLOOKUP(A2296,Sheet3!L:L,1,FALSE)</f>
        <v>#N/A</v>
      </c>
      <c r="C2296" t="str">
        <f>VLOOKUP(A2296,'ALL - prices'!B:C,2,FALSE)</f>
        <v>Cenovus Energy Inc</v>
      </c>
      <c r="D2296" t="str">
        <f>VLOOKUP(A2296,'ALL - prices'!B:I,8,FALSE)</f>
        <v>Energy</v>
      </c>
      <c r="E2296">
        <v>2018</v>
      </c>
      <c r="F2296" t="s">
        <v>681</v>
      </c>
      <c r="G2296" t="str">
        <f t="shared" si="166"/>
        <v>2018-Q3</v>
      </c>
      <c r="H2296" s="4">
        <f>INDEX('ALL - prices'!$J$3:$DY$219,MATCH('COMBINED DATA'!A2296,'ALL - prices'!$B$3:$B$219,0),MATCH('COMBINED DATA'!G2296,'ALL - prices'!$J$1:$DY$1,0))</f>
        <v>11.2</v>
      </c>
      <c r="I2296" s="14">
        <f t="shared" si="169"/>
        <v>1.0952711612503394</v>
      </c>
      <c r="J2296" s="15">
        <f>INDEX(MarketCap2!$E$2:$AR$224,MATCH(A2296,MarketCap2!$B$2:$B$224,0),MATCH(G2296,MarketCap2!$E$1:$AR$1,0))</f>
        <v>15936220160</v>
      </c>
      <c r="K2296">
        <f t="shared" si="167"/>
        <v>23.491860352954269</v>
      </c>
      <c r="L2296">
        <f>INDEX('PB2'!$D$2:$AQ$224,MATCH(A2296,'PB2'!$B$2:$B$224,0),MATCH(G2296,'PB2'!$D$1:$AQ$1,0))</f>
        <v>0.85574597120285001</v>
      </c>
      <c r="M2296" s="16">
        <f t="shared" si="168"/>
        <v>1.1685710872753328</v>
      </c>
      <c r="N2296" s="6">
        <f>INDEX('ROA2'!$D$2:$AQ$224,MATCH(A2296,'ROA2'!$B$2:$B$224,0),MATCH(G2296,'ROA2'!$D$1:$AQ$1,0))</f>
        <v>-1.2600580453872701</v>
      </c>
      <c r="O2296" s="6">
        <v>40298.999808</v>
      </c>
      <c r="P2296" s="28">
        <v>1.230878422190607E-2</v>
      </c>
    </row>
    <row r="2297" spans="1:16" x14ac:dyDescent="0.3">
      <c r="A2297" t="s">
        <v>509</v>
      </c>
      <c r="B2297" t="e">
        <f>VLOOKUP(A2297,Sheet3!L:L,1,FALSE)</f>
        <v>#N/A</v>
      </c>
      <c r="C2297" t="str">
        <f>VLOOKUP(A2297,'ALL - prices'!B:C,2,FALSE)</f>
        <v>Cenovus Energy Inc</v>
      </c>
      <c r="D2297" t="str">
        <f>VLOOKUP(A2297,'ALL - prices'!B:I,8,FALSE)</f>
        <v>Energy</v>
      </c>
      <c r="E2297">
        <v>2018</v>
      </c>
      <c r="F2297" t="s">
        <v>682</v>
      </c>
      <c r="G2297" t="str">
        <f t="shared" si="166"/>
        <v>2018-Q4</v>
      </c>
      <c r="H2297" s="4">
        <f>INDEX('ALL - prices'!$J$3:$DY$219,MATCH('COMBINED DATA'!A2297,'ALL - prices'!$B$3:$B$219,0),MATCH('COMBINED DATA'!G2297,'ALL - prices'!$J$1:$DY$1,0))</f>
        <v>8.33</v>
      </c>
      <c r="I2297" s="14">
        <f t="shared" si="169"/>
        <v>0.7462767024815038</v>
      </c>
      <c r="J2297" s="15">
        <f>INDEX(MarketCap2!$E$2:$AR$224,MATCH(A2297,MarketCap2!$B$2:$B$224,0),MATCH(G2297,MarketCap2!$E$1:$AR$1,0))</f>
        <v>11795506176</v>
      </c>
      <c r="K2297">
        <f t="shared" si="167"/>
        <v>23.190984463340527</v>
      </c>
      <c r="L2297">
        <f>INDEX('PB2'!$D$2:$AQ$224,MATCH(A2297,'PB2'!$B$2:$B$224,0),MATCH(G2297,'PB2'!$D$1:$AQ$1,0))</f>
        <v>0.67531400918960605</v>
      </c>
      <c r="M2297" s="16">
        <f t="shared" si="168"/>
        <v>1.4807926185331552</v>
      </c>
      <c r="N2297" s="6">
        <f>INDEX('ROA2'!$D$2:$AQ$224,MATCH(A2297,'ROA2'!$B$2:$B$224,0),MATCH(G2297,'ROA2'!$D$1:$AQ$1,0))</f>
        <v>-1.68420505523682</v>
      </c>
      <c r="O2297" s="6">
        <v>39722.000383999999</v>
      </c>
      <c r="P2297" s="28">
        <v>-1.4317958925756212E-2</v>
      </c>
    </row>
    <row r="2298" spans="1:16" x14ac:dyDescent="0.3">
      <c r="A2298" t="s">
        <v>509</v>
      </c>
      <c r="B2298" t="e">
        <f>VLOOKUP(A2298,Sheet3!L:L,1,FALSE)</f>
        <v>#N/A</v>
      </c>
      <c r="C2298" t="str">
        <f>VLOOKUP(A2298,'ALL - prices'!B:C,2,FALSE)</f>
        <v>Cenovus Energy Inc</v>
      </c>
      <c r="D2298" t="str">
        <f>VLOOKUP(A2298,'ALL - prices'!B:I,8,FALSE)</f>
        <v>Energy</v>
      </c>
      <c r="E2298">
        <v>2019</v>
      </c>
      <c r="F2298" t="s">
        <v>679</v>
      </c>
      <c r="G2298" t="str">
        <f t="shared" si="166"/>
        <v>2019-Q1</v>
      </c>
      <c r="H2298" s="4">
        <f>INDEX('ALL - prices'!$J$3:$DY$219,MATCH('COMBINED DATA'!A2298,'ALL - prices'!$B$3:$B$219,0),MATCH('COMBINED DATA'!G2298,'ALL - prices'!$J$1:$DY$1,0))</f>
        <v>10.108000000000001</v>
      </c>
      <c r="I2298" s="14">
        <f t="shared" si="169"/>
        <v>4.2233830436432536</v>
      </c>
      <c r="J2298" s="15">
        <f>INDEX(MarketCap2!$E$2:$AR$224,MATCH(A2298,MarketCap2!$B$2:$B$224,0),MATCH(G2298,MarketCap2!$E$1:$AR$1,0))</f>
        <v>14252903424</v>
      </c>
      <c r="K2298">
        <f t="shared" si="167"/>
        <v>23.380226471959684</v>
      </c>
      <c r="L2298">
        <f>INDEX('PB2'!$D$2:$AQ$224,MATCH(A2298,'PB2'!$B$2:$B$224,0),MATCH(G2298,'PB2'!$D$1:$AQ$1,0))</f>
        <v>0.81830000877380404</v>
      </c>
      <c r="M2298" s="16">
        <f t="shared" si="168"/>
        <v>1.2220456914065876</v>
      </c>
      <c r="N2298" s="6">
        <f>INDEX('ROA2'!$D$2:$AQ$224,MATCH(A2298,'ROA2'!$B$2:$B$224,0),MATCH(G2298,'ROA2'!$D$1:$AQ$1,0))</f>
        <v>-7.0138101577758798</v>
      </c>
      <c r="O2298" s="6">
        <v>35173.998592000004</v>
      </c>
      <c r="P2298" s="28">
        <v>-0.11449578943743045</v>
      </c>
    </row>
    <row r="2299" spans="1:16" x14ac:dyDescent="0.3">
      <c r="A2299" t="s">
        <v>509</v>
      </c>
      <c r="B2299" t="e">
        <f>VLOOKUP(A2299,Sheet3!L:L,1,FALSE)</f>
        <v>#N/A</v>
      </c>
      <c r="C2299" t="str">
        <f>VLOOKUP(A2299,'ALL - prices'!B:C,2,FALSE)</f>
        <v>Cenovus Energy Inc</v>
      </c>
      <c r="D2299" t="str">
        <f>VLOOKUP(A2299,'ALL - prices'!B:I,8,FALSE)</f>
        <v>Energy</v>
      </c>
      <c r="E2299">
        <v>2019</v>
      </c>
      <c r="F2299" t="s">
        <v>680</v>
      </c>
      <c r="G2299" t="str">
        <f t="shared" si="166"/>
        <v>2019-Q2</v>
      </c>
      <c r="H2299" s="4">
        <f>INDEX('ALL - prices'!$J$3:$DY$219,MATCH('COMBINED DATA'!A2299,'ALL - prices'!$B$3:$B$219,0),MATCH('COMBINED DATA'!G2299,'ALL - prices'!$J$1:$DY$1,0))</f>
        <v>10.11</v>
      </c>
      <c r="I2299" s="14">
        <f t="shared" si="169"/>
        <v>4.3457058018999248</v>
      </c>
      <c r="J2299" s="15">
        <f>INDEX(MarketCap2!$E$2:$AR$224,MATCH(A2299,MarketCap2!$B$2:$B$224,0),MATCH(G2299,MarketCap2!$E$1:$AR$1,0))</f>
        <v>14191617024</v>
      </c>
      <c r="K2299">
        <f t="shared" si="167"/>
        <v>23.375917276805669</v>
      </c>
      <c r="L2299">
        <f>INDEX('PB2'!$D$2:$AQ$224,MATCH(A2299,'PB2'!$B$2:$B$224,0),MATCH(G2299,'PB2'!$D$1:$AQ$1,0))</f>
        <v>0.74502199888229403</v>
      </c>
      <c r="M2299" s="16">
        <f t="shared" si="168"/>
        <v>1.3422422445246345</v>
      </c>
      <c r="N2299" s="6">
        <f>INDEX('ROA2'!$D$2:$AQ$224,MATCH(A2299,'ROA2'!$B$2:$B$224,0),MATCH(G2299,'ROA2'!$D$1:$AQ$1,0))</f>
        <v>-5.0262532234191903</v>
      </c>
      <c r="O2299" s="6">
        <v>35993.001984000002</v>
      </c>
      <c r="P2299" s="28">
        <v>2.3284341410824794E-2</v>
      </c>
    </row>
    <row r="2300" spans="1:16" x14ac:dyDescent="0.3">
      <c r="A2300" t="s">
        <v>509</v>
      </c>
      <c r="B2300" t="e">
        <f>VLOOKUP(A2300,Sheet3!L:L,1,FALSE)</f>
        <v>#N/A</v>
      </c>
      <c r="C2300" t="str">
        <f>VLOOKUP(A2300,'ALL - prices'!B:C,2,FALSE)</f>
        <v>Cenovus Energy Inc</v>
      </c>
      <c r="D2300" t="str">
        <f>VLOOKUP(A2300,'ALL - prices'!B:I,8,FALSE)</f>
        <v>Energy</v>
      </c>
      <c r="E2300">
        <v>2019</v>
      </c>
      <c r="F2300" t="s">
        <v>681</v>
      </c>
      <c r="G2300" t="str">
        <f t="shared" si="166"/>
        <v>2019-Q3</v>
      </c>
      <c r="H2300" s="4">
        <f>INDEX('ALL - prices'!$J$3:$DY$219,MATCH('COMBINED DATA'!A2300,'ALL - prices'!$B$3:$B$219,0),MATCH('COMBINED DATA'!G2300,'ALL - prices'!$J$1:$DY$1,0))</f>
        <v>10.925000000000001</v>
      </c>
      <c r="I2300" s="14">
        <f t="shared" si="169"/>
        <v>3.9065456501449796</v>
      </c>
      <c r="J2300" s="15">
        <f>INDEX(MarketCap2!$E$2:$AR$224,MATCH(A2300,MarketCap2!$B$2:$B$224,0),MATCH(G2300,MarketCap2!$E$1:$AR$1,0))</f>
        <v>15272883200</v>
      </c>
      <c r="K2300">
        <f t="shared" si="167"/>
        <v>23.449344753022991</v>
      </c>
      <c r="L2300">
        <f>INDEX('PB2'!$D$2:$AQ$224,MATCH(A2300,'PB2'!$B$2:$B$224,0),MATCH(G2300,'PB2'!$D$1:$AQ$1,0))</f>
        <v>0.79442101716995195</v>
      </c>
      <c r="M2300" s="16">
        <f t="shared" si="168"/>
        <v>1.2587783787020179</v>
      </c>
      <c r="N2300" s="6">
        <f>INDEX('ROA2'!$D$2:$AQ$224,MATCH(A2300,'ROA2'!$B$2:$B$224,0),MATCH(G2300,'ROA2'!$D$1:$AQ$1,0))</f>
        <v>0.78511202335357699</v>
      </c>
      <c r="O2300" s="6">
        <v>35358.998527999996</v>
      </c>
      <c r="P2300" s="28">
        <v>-1.7614631207528614E-2</v>
      </c>
    </row>
    <row r="2301" spans="1:16" x14ac:dyDescent="0.3">
      <c r="A2301" t="s">
        <v>509</v>
      </c>
      <c r="B2301" t="e">
        <f>VLOOKUP(A2301,Sheet3!L:L,1,FALSE)</f>
        <v>#N/A</v>
      </c>
      <c r="C2301" t="str">
        <f>VLOOKUP(A2301,'ALL - prices'!B:C,2,FALSE)</f>
        <v>Cenovus Energy Inc</v>
      </c>
      <c r="D2301" t="str">
        <f>VLOOKUP(A2301,'ALL - prices'!B:I,8,FALSE)</f>
        <v>Energy</v>
      </c>
      <c r="E2301">
        <v>2019</v>
      </c>
      <c r="F2301" t="s">
        <v>682</v>
      </c>
      <c r="G2301" t="str">
        <f t="shared" si="166"/>
        <v>2019-Q4</v>
      </c>
      <c r="H2301" s="4">
        <f>INDEX('ALL - prices'!$J$3:$DY$219,MATCH('COMBINED DATA'!A2301,'ALL - prices'!$B$3:$B$219,0),MATCH('COMBINED DATA'!G2301,'ALL - prices'!$J$1:$DY$1,0))</f>
        <v>11.66</v>
      </c>
      <c r="I2301" s="14">
        <f t="shared" si="169"/>
        <v>1.863677726074616</v>
      </c>
      <c r="J2301" s="15">
        <f>INDEX(MarketCap2!$E$2:$AR$224,MATCH(A2301,MarketCap2!$B$2:$B$224,0),MATCH(G2301,MarketCap2!$E$1:$AR$1,0))</f>
        <v>16219327488</v>
      </c>
      <c r="K2301">
        <f t="shared" si="167"/>
        <v>23.50946942287522</v>
      </c>
      <c r="L2301">
        <f>INDEX('PB2'!$D$2:$AQ$224,MATCH(A2301,'PB2'!$B$2:$B$224,0),MATCH(G2301,'PB2'!$D$1:$AQ$1,0))</f>
        <v>0.84477502107620195</v>
      </c>
      <c r="M2301" s="16">
        <f t="shared" si="168"/>
        <v>1.1837471220752349</v>
      </c>
      <c r="N2301" s="6">
        <f>INDEX('ROA2'!$D$2:$AQ$224,MATCH(A2301,'ROA2'!$B$2:$B$224,0),MATCH(G2301,'ROA2'!$D$1:$AQ$1,0))</f>
        <v>1.92050397396088</v>
      </c>
      <c r="O2301" s="6">
        <v>35778.998271999997</v>
      </c>
      <c r="P2301" s="28">
        <v>1.1878157229691115E-2</v>
      </c>
    </row>
    <row r="2302" spans="1:16" x14ac:dyDescent="0.3">
      <c r="A2302" t="s">
        <v>509</v>
      </c>
      <c r="B2302" t="e">
        <f>VLOOKUP(A2302,Sheet3!L:L,1,FALSE)</f>
        <v>#N/A</v>
      </c>
      <c r="C2302" t="str">
        <f>VLOOKUP(A2302,'ALL - prices'!B:C,2,FALSE)</f>
        <v>Cenovus Energy Inc</v>
      </c>
      <c r="D2302" t="str">
        <f>VLOOKUP(A2302,'ALL - prices'!B:I,8,FALSE)</f>
        <v>Energy</v>
      </c>
      <c r="E2302">
        <v>2020</v>
      </c>
      <c r="F2302" t="s">
        <v>679</v>
      </c>
      <c r="G2302" t="str">
        <f t="shared" si="166"/>
        <v>2020-Q1</v>
      </c>
      <c r="H2302" s="4">
        <f>INDEX('ALL - prices'!$J$3:$DY$219,MATCH('COMBINED DATA'!A2302,'ALL - prices'!$B$3:$B$219,0),MATCH('COMBINED DATA'!G2302,'ALL - prices'!$J$1:$DY$1,0))</f>
        <v>2.5470000000000002</v>
      </c>
      <c r="I2302" s="14">
        <f t="shared" si="169"/>
        <v>1.6496323580321361</v>
      </c>
      <c r="J2302" s="15">
        <f>INDEX(MarketCap2!$E$2:$AR$224,MATCH(A2302,MarketCap2!$B$2:$B$224,0),MATCH(G2302,MarketCap2!$E$1:$AR$1,0))</f>
        <v>3489613056</v>
      </c>
      <c r="K2302">
        <f t="shared" si="167"/>
        <v>21.973056694807667</v>
      </c>
      <c r="L2302">
        <f>INDEX('PB2'!$D$2:$AQ$224,MATCH(A2302,'PB2'!$B$2:$B$224,0),MATCH(G2302,'PB2'!$D$1:$AQ$1,0))</f>
        <v>0.19679699838161499</v>
      </c>
      <c r="M2302" s="16">
        <f t="shared" si="168"/>
        <v>5.081378314830137</v>
      </c>
      <c r="N2302" s="6">
        <f>INDEX('ROA2'!$D$2:$AQ$224,MATCH(A2302,'ROA2'!$B$2:$B$224,0),MATCH(G2302,'ROA2'!$D$1:$AQ$1,0))</f>
        <v>6.1901340484619096</v>
      </c>
      <c r="O2302" s="6">
        <v>35712.999424000001</v>
      </c>
      <c r="P2302" s="28">
        <v>-1.8446253720760301E-3</v>
      </c>
    </row>
    <row r="2303" spans="1:16" x14ac:dyDescent="0.3">
      <c r="A2303" t="s">
        <v>509</v>
      </c>
      <c r="B2303" t="e">
        <f>VLOOKUP(A2303,Sheet3!L:L,1,FALSE)</f>
        <v>#N/A</v>
      </c>
      <c r="C2303" t="str">
        <f>VLOOKUP(A2303,'ALL - prices'!B:C,2,FALSE)</f>
        <v>Cenovus Energy Inc</v>
      </c>
      <c r="D2303" t="str">
        <f>VLOOKUP(A2303,'ALL - prices'!B:I,8,FALSE)</f>
        <v>Energy</v>
      </c>
      <c r="E2303">
        <v>2020</v>
      </c>
      <c r="F2303" t="s">
        <v>680</v>
      </c>
      <c r="G2303" t="str">
        <f t="shared" si="166"/>
        <v>2020-Q2</v>
      </c>
      <c r="H2303" s="4">
        <f>INDEX('ALL - prices'!$J$3:$DY$219,MATCH('COMBINED DATA'!A2303,'ALL - prices'!$B$3:$B$219,0),MATCH('COMBINED DATA'!G2303,'ALL - prices'!$J$1:$DY$1,0))</f>
        <v>5.6950000000000003</v>
      </c>
      <c r="I2303" s="14">
        <f t="shared" si="169"/>
        <v>2.5338930522024801</v>
      </c>
      <c r="J2303" s="15">
        <f>INDEX(MarketCap2!$E$2:$AR$224,MATCH(A2303,MarketCap2!$B$2:$B$224,0),MATCH(G2303,MarketCap2!$E$1:$AR$1,0))</f>
        <v>7802744320</v>
      </c>
      <c r="K2303">
        <f t="shared" si="167"/>
        <v>22.777741344659656</v>
      </c>
      <c r="L2303">
        <f>INDEX('PB2'!$D$2:$AQ$224,MATCH(A2303,'PB2'!$B$2:$B$224,0),MATCH(G2303,'PB2'!$D$1:$AQ$1,0))</f>
        <v>0.45077300071716297</v>
      </c>
      <c r="M2303" s="16">
        <f t="shared" si="168"/>
        <v>2.2184114807431623</v>
      </c>
      <c r="N2303" s="6">
        <f>INDEX('ROA2'!$D$2:$AQ$224,MATCH(A2303,'ROA2'!$B$2:$B$224,0),MATCH(G2303,'ROA2'!$D$1:$AQ$1,0))</f>
        <v>0.82722002267837502</v>
      </c>
      <c r="O2303" s="6">
        <v>33396.000767999998</v>
      </c>
      <c r="P2303" s="28">
        <v>-6.4878299033122491E-2</v>
      </c>
    </row>
    <row r="2304" spans="1:16" x14ac:dyDescent="0.3">
      <c r="A2304" t="s">
        <v>509</v>
      </c>
      <c r="B2304" t="e">
        <f>VLOOKUP(A2304,Sheet3!L:L,1,FALSE)</f>
        <v>#N/A</v>
      </c>
      <c r="C2304" t="str">
        <f>VLOOKUP(A2304,'ALL - prices'!B:C,2,FALSE)</f>
        <v>Cenovus Energy Inc</v>
      </c>
      <c r="D2304" t="str">
        <f>VLOOKUP(A2304,'ALL - prices'!B:I,8,FALSE)</f>
        <v>Energy</v>
      </c>
      <c r="E2304">
        <v>2020</v>
      </c>
      <c r="F2304" t="s">
        <v>681</v>
      </c>
      <c r="G2304" t="str">
        <f t="shared" si="166"/>
        <v>2020-Q3</v>
      </c>
      <c r="H2304" s="4">
        <f>INDEX('ALL - prices'!$J$3:$DY$219,MATCH('COMBINED DATA'!A2304,'ALL - prices'!$B$3:$B$219,0),MATCH('COMBINED DATA'!G2304,'ALL - prices'!$J$1:$DY$1,0))</f>
        <v>4.6550000000000002</v>
      </c>
      <c r="I2304" s="14">
        <f t="shared" si="169"/>
        <v>2.0730110749020771</v>
      </c>
      <c r="J2304" s="15">
        <f>INDEX(MarketCap2!$E$2:$AR$224,MATCH(A2304,MarketCap2!$B$2:$B$224,0),MATCH(G2304,MarketCap2!$E$1:$AR$1,0))</f>
        <v>6377360896</v>
      </c>
      <c r="K2304">
        <f t="shared" si="167"/>
        <v>22.576020196060668</v>
      </c>
      <c r="L2304">
        <f>INDEX('PB2'!$D$2:$AQ$224,MATCH(A2304,'PB2'!$B$2:$B$224,0),MATCH(G2304,'PB2'!$D$1:$AQ$1,0))</f>
        <v>0.37446200847625699</v>
      </c>
      <c r="M2304" s="16">
        <f t="shared" si="168"/>
        <v>2.6704978805971598</v>
      </c>
      <c r="N2304" s="6">
        <f>INDEX('ROA2'!$D$2:$AQ$224,MATCH(A2304,'ROA2'!$B$2:$B$224,0),MATCH(G2304,'ROA2'!$D$1:$AQ$1,0))</f>
        <v>-5.00014400482178</v>
      </c>
      <c r="O2304" s="6">
        <v>33919.000575999999</v>
      </c>
      <c r="P2304" s="28">
        <v>1.566055204134317E-2</v>
      </c>
    </row>
    <row r="2305" spans="1:16" x14ac:dyDescent="0.3">
      <c r="A2305" t="s">
        <v>509</v>
      </c>
      <c r="B2305" t="e">
        <f>VLOOKUP(A2305,Sheet3!L:L,1,FALSE)</f>
        <v>#N/A</v>
      </c>
      <c r="C2305" t="str">
        <f>VLOOKUP(A2305,'ALL - prices'!B:C,2,FALSE)</f>
        <v>Cenovus Energy Inc</v>
      </c>
      <c r="D2305" t="str">
        <f>VLOOKUP(A2305,'ALL - prices'!B:I,8,FALSE)</f>
        <v>Energy</v>
      </c>
      <c r="E2305">
        <v>2020</v>
      </c>
      <c r="F2305" t="s">
        <v>682</v>
      </c>
      <c r="G2305" t="str">
        <f t="shared" si="166"/>
        <v>2020-Q4</v>
      </c>
      <c r="H2305" s="4">
        <f>INDEX('ALL - prices'!$J$3:$DY$219,MATCH('COMBINED DATA'!A2305,'ALL - prices'!$B$3:$B$219,0),MATCH('COMBINED DATA'!G2305,'ALL - prices'!$J$1:$DY$1,0))</f>
        <v>6.9509999999999996</v>
      </c>
      <c r="I2305" s="14">
        <f t="shared" si="169"/>
        <v>2.2838193704114813</v>
      </c>
      <c r="J2305" s="15">
        <f>INDEX(MarketCap2!$E$2:$AR$224,MATCH(A2305,MarketCap2!$B$2:$B$224,0),MATCH(G2305,MarketCap2!$E$1:$AR$1,0))</f>
        <v>9523034112</v>
      </c>
      <c r="K2305">
        <f t="shared" si="167"/>
        <v>22.976979344216382</v>
      </c>
      <c r="L2305">
        <f>INDEX('PB2'!$D$2:$AQ$224,MATCH(A2305,'PB2'!$B$2:$B$224,0),MATCH(G2305,'PB2'!$D$1:$AQ$1,0))</f>
        <v>0.57004499435424805</v>
      </c>
      <c r="M2305" s="16">
        <f t="shared" si="168"/>
        <v>1.7542474890649795</v>
      </c>
      <c r="N2305" s="6">
        <f>INDEX('ROA2'!$D$2:$AQ$224,MATCH(A2305,'ROA2'!$B$2:$B$224,0),MATCH(G2305,'ROA2'!$D$1:$AQ$1,0))</f>
        <v>-6.1571187973022496</v>
      </c>
      <c r="O2305" s="6">
        <v>32856.999936</v>
      </c>
      <c r="P2305" s="28">
        <v>-3.1309903651802647E-2</v>
      </c>
    </row>
    <row r="2306" spans="1:16" x14ac:dyDescent="0.3">
      <c r="A2306" t="s">
        <v>509</v>
      </c>
      <c r="B2306" t="e">
        <f>VLOOKUP(A2306,Sheet3!L:L,1,FALSE)</f>
        <v>#N/A</v>
      </c>
      <c r="C2306" t="str">
        <f>VLOOKUP(A2306,'ALL - prices'!B:C,2,FALSE)</f>
        <v>Cenovus Energy Inc</v>
      </c>
      <c r="D2306" t="str">
        <f>VLOOKUP(A2306,'ALL - prices'!B:I,8,FALSE)</f>
        <v>Energy</v>
      </c>
      <c r="E2306">
        <v>2021</v>
      </c>
      <c r="F2306" t="s">
        <v>679</v>
      </c>
      <c r="G2306" t="str">
        <f t="shared" si="166"/>
        <v>2021-Q1</v>
      </c>
      <c r="H2306" s="4">
        <f>INDEX('ALL - prices'!$J$3:$DY$219,MATCH('COMBINED DATA'!A2306,'ALL - prices'!$B$3:$B$219,0),MATCH('COMBINED DATA'!G2306,'ALL - prices'!$J$1:$DY$1,0))</f>
        <v>8.48</v>
      </c>
      <c r="I2306" s="14">
        <f t="shared" si="169"/>
        <v>3.6800484598258598</v>
      </c>
      <c r="J2306" s="15">
        <f>INDEX(MarketCap2!$E$2:$AR$224,MATCH(A2306,MarketCap2!$B$2:$B$224,0),MATCH(G2306,MarketCap2!$E$1:$AR$1,0))</f>
        <v>19043688448</v>
      </c>
      <c r="K2306">
        <f t="shared" si="167"/>
        <v>23.670001568556543</v>
      </c>
      <c r="L2306">
        <f>INDEX('PB2'!$D$2:$AQ$224,MATCH(A2306,'PB2'!$B$2:$B$224,0),MATCH(G2306,'PB2'!$D$1:$AQ$1,0))</f>
        <v>0.82450002431869496</v>
      </c>
      <c r="M2306" s="16">
        <f t="shared" si="168"/>
        <v>1.2128562407579371</v>
      </c>
      <c r="N2306" s="6">
        <f>INDEX('ROA2'!$D$2:$AQ$224,MATCH(A2306,'ROA2'!$B$2:$B$224,0),MATCH(G2306,'ROA2'!$D$1:$AQ$1,0))</f>
        <v>-6.9477100372314498</v>
      </c>
      <c r="O2306" s="6">
        <v>32770.000895999998</v>
      </c>
      <c r="P2306" s="28">
        <v>-2.6478083869331394E-3</v>
      </c>
    </row>
    <row r="2307" spans="1:16" x14ac:dyDescent="0.3">
      <c r="A2307" t="s">
        <v>509</v>
      </c>
      <c r="B2307" t="e">
        <f>VLOOKUP(A2307,Sheet3!L:L,1,FALSE)</f>
        <v>#N/A</v>
      </c>
      <c r="C2307" t="str">
        <f>VLOOKUP(A2307,'ALL - prices'!B:C,2,FALSE)</f>
        <v>Cenovus Energy Inc</v>
      </c>
      <c r="D2307" t="str">
        <f>VLOOKUP(A2307,'ALL - prices'!B:I,8,FALSE)</f>
        <v>Energy</v>
      </c>
      <c r="E2307">
        <v>2021</v>
      </c>
      <c r="F2307" t="s">
        <v>680</v>
      </c>
      <c r="G2307" t="str">
        <f t="shared" si="166"/>
        <v>2021-Q2</v>
      </c>
      <c r="H2307" s="4">
        <f>INDEX('ALL - prices'!$J$3:$DY$219,MATCH('COMBINED DATA'!A2307,'ALL - prices'!$B$3:$B$219,0),MATCH('COMBINED DATA'!G2307,'ALL - prices'!$J$1:$DY$1,0))</f>
        <v>10.67</v>
      </c>
      <c r="I2307" s="14">
        <f t="shared" si="169"/>
        <v>4.8128861316954801</v>
      </c>
      <c r="J2307" s="15">
        <f>INDEX(MarketCap2!$E$2:$AR$224,MATCH(A2307,MarketCap2!$B$2:$B$224,0),MATCH(G2307,MarketCap2!$E$1:$AR$1,0))</f>
        <v>23926581248</v>
      </c>
      <c r="K2307">
        <f t="shared" si="167"/>
        <v>23.898255863971887</v>
      </c>
      <c r="L2307">
        <f>INDEX('PB2'!$D$2:$AQ$224,MATCH(A2307,'PB2'!$B$2:$B$224,0),MATCH(G2307,'PB2'!$D$1:$AQ$1,0))</f>
        <v>1.0354299545288099</v>
      </c>
      <c r="M2307" s="16">
        <f t="shared" si="168"/>
        <v>0.96578237439061443</v>
      </c>
      <c r="N2307" s="6">
        <f>INDEX('ROA2'!$D$2:$AQ$224,MATCH(A2307,'ROA2'!$B$2:$B$224,0),MATCH(G2307,'ROA2'!$D$1:$AQ$1,0))</f>
        <v>-0.83769100904464699</v>
      </c>
      <c r="O2307" s="6">
        <v>53032.001536000003</v>
      </c>
      <c r="P2307" s="28">
        <v>0.61830943198030996</v>
      </c>
    </row>
    <row r="2308" spans="1:16" x14ac:dyDescent="0.3">
      <c r="A2308" t="s">
        <v>509</v>
      </c>
      <c r="B2308" t="e">
        <f>VLOOKUP(A2308,Sheet3!L:L,1,FALSE)</f>
        <v>#N/A</v>
      </c>
      <c r="C2308" t="str">
        <f>VLOOKUP(A2308,'ALL - prices'!B:C,2,FALSE)</f>
        <v>Cenovus Energy Inc</v>
      </c>
      <c r="D2308" t="str">
        <f>VLOOKUP(A2308,'ALL - prices'!B:I,8,FALSE)</f>
        <v>Energy</v>
      </c>
      <c r="E2308">
        <v>2021</v>
      </c>
      <c r="F2308" t="s">
        <v>681</v>
      </c>
      <c r="G2308" t="str">
        <f t="shared" si="166"/>
        <v>2021-Q3</v>
      </c>
      <c r="H2308" s="4">
        <f>INDEX('ALL - prices'!$J$3:$DY$219,MATCH('COMBINED DATA'!A2308,'ALL - prices'!$B$3:$B$219,0),MATCH('COMBINED DATA'!G2308,'ALL - prices'!$J$1:$DY$1,0))</f>
        <v>11.506</v>
      </c>
      <c r="I2308" s="14">
        <f t="shared" si="169"/>
        <v>3.4124710865686119</v>
      </c>
      <c r="J2308" s="15">
        <f>INDEX(MarketCap2!$E$2:$AR$224,MATCH(A2308,MarketCap2!$B$2:$B$224,0),MATCH(G2308,MarketCap2!$E$1:$AR$1,0))</f>
        <v>25763739648</v>
      </c>
      <c r="K2308">
        <f t="shared" si="167"/>
        <v>23.972233900316841</v>
      </c>
      <c r="L2308">
        <f>INDEX('PB2'!$D$2:$AQ$224,MATCH(A2308,'PB2'!$B$2:$B$224,0),MATCH(G2308,'PB2'!$D$1:$AQ$1,0))</f>
        <v>1.0801210403442401</v>
      </c>
      <c r="M2308" s="16">
        <f t="shared" si="168"/>
        <v>0.92582216496893244</v>
      </c>
      <c r="N2308" s="6">
        <f>INDEX('ROA2'!$D$2:$AQ$224,MATCH(A2308,'ROA2'!$B$2:$B$224,0),MATCH(G2308,'ROA2'!$D$1:$AQ$1,0))</f>
        <v>0.22310599684715299</v>
      </c>
      <c r="O2308" s="6">
        <v>53034.999808</v>
      </c>
      <c r="P2308" s="28">
        <v>5.6537032605902181E-5</v>
      </c>
    </row>
    <row r="2309" spans="1:16" x14ac:dyDescent="0.3">
      <c r="A2309" t="s">
        <v>509</v>
      </c>
      <c r="B2309" t="e">
        <f>VLOOKUP(A2309,Sheet3!L:L,1,FALSE)</f>
        <v>#N/A</v>
      </c>
      <c r="C2309" t="str">
        <f>VLOOKUP(A2309,'ALL - prices'!B:C,2,FALSE)</f>
        <v>Cenovus Energy Inc</v>
      </c>
      <c r="D2309" t="str">
        <f>VLOOKUP(A2309,'ALL - prices'!B:I,8,FALSE)</f>
        <v>Energy</v>
      </c>
      <c r="E2309">
        <v>2021</v>
      </c>
      <c r="F2309" t="s">
        <v>682</v>
      </c>
      <c r="G2309" t="str">
        <f t="shared" si="166"/>
        <v>2021-Q4</v>
      </c>
      <c r="H2309" s="4">
        <f>INDEX('ALL - prices'!$J$3:$DY$219,MATCH('COMBINED DATA'!A2309,'ALL - prices'!$B$3:$B$219,0),MATCH('COMBINED DATA'!G2309,'ALL - prices'!$J$1:$DY$1,0))</f>
        <v>14.007</v>
      </c>
      <c r="I2309" s="14">
        <f t="shared" si="169"/>
        <v>2.4586894205382608</v>
      </c>
      <c r="J2309" s="15">
        <f>INDEX(MarketCap2!$E$2:$AR$224,MATCH(A2309,MarketCap2!$B$2:$B$224,0),MATCH(G2309,MarketCap2!$E$1:$AR$1,0))</f>
        <v>31292762112</v>
      </c>
      <c r="K2309">
        <f t="shared" si="167"/>
        <v>24.166652665323753</v>
      </c>
      <c r="L2309">
        <f>INDEX('PB2'!$D$2:$AQ$224,MATCH(A2309,'PB2'!$B$2:$B$224,0),MATCH(G2309,'PB2'!$D$1:$AQ$1,0))</f>
        <v>1.34500896930695</v>
      </c>
      <c r="M2309" s="16">
        <f t="shared" si="168"/>
        <v>0.74348946573588681</v>
      </c>
      <c r="N2309" s="6">
        <f>INDEX('ROA2'!$D$2:$AQ$224,MATCH(A2309,'ROA2'!$B$2:$B$224,0),MATCH(G2309,'ROA2'!$D$1:$AQ$1,0))</f>
        <v>1.93323194980621</v>
      </c>
      <c r="O2309" s="6">
        <v>54250.999808</v>
      </c>
      <c r="P2309" s="28">
        <v>2.2928255008998304E-2</v>
      </c>
    </row>
    <row r="2310" spans="1:16" x14ac:dyDescent="0.3">
      <c r="A2310" t="s">
        <v>509</v>
      </c>
      <c r="B2310" t="e">
        <f>VLOOKUP(A2310,Sheet3!L:L,1,FALSE)</f>
        <v>#N/A</v>
      </c>
      <c r="C2310" t="str">
        <f>VLOOKUP(A2310,'ALL - prices'!B:C,2,FALSE)</f>
        <v>Cenovus Energy Inc</v>
      </c>
      <c r="D2310" t="str">
        <f>VLOOKUP(A2310,'ALL - prices'!B:I,8,FALSE)</f>
        <v>Energy</v>
      </c>
      <c r="E2310">
        <v>2022</v>
      </c>
      <c r="F2310" t="s">
        <v>679</v>
      </c>
      <c r="G2310" t="str">
        <f t="shared" si="166"/>
        <v>2022-Q1</v>
      </c>
      <c r="H2310" s="4">
        <f>INDEX('ALL - prices'!$J$3:$DY$219,MATCH('COMBINED DATA'!A2310,'ALL - prices'!$B$3:$B$219,0),MATCH('COMBINED DATA'!G2310,'ALL - prices'!$J$1:$DY$1,0))</f>
        <v>18.853000000000002</v>
      </c>
      <c r="I2310" s="14">
        <f t="shared" si="169"/>
        <v>1.9399007491793661</v>
      </c>
      <c r="J2310" s="15">
        <f>INDEX(MarketCap2!$E$2:$AR$224,MATCH(A2310,MarketCap2!$B$2:$B$224,0),MATCH(G2310,MarketCap2!$E$1:$AR$1,0))</f>
        <v>41316782080</v>
      </c>
      <c r="K2310">
        <f t="shared" si="167"/>
        <v>24.444534600140027</v>
      </c>
      <c r="L2310">
        <f>INDEX('PB2'!$D$2:$AQ$224,MATCH(A2310,'PB2'!$B$2:$B$224,0),MATCH(G2310,'PB2'!$D$1:$AQ$1,0))</f>
        <v>1.7139530181884799</v>
      </c>
      <c r="M2310" s="16">
        <f t="shared" si="168"/>
        <v>0.58344656439703646</v>
      </c>
      <c r="N2310" s="6">
        <f>INDEX('ROA2'!$D$2:$AQ$224,MATCH(A2310,'ROA2'!$B$2:$B$224,0),MATCH(G2310,'ROA2'!$D$1:$AQ$1,0))</f>
        <v>1.3513820171356199</v>
      </c>
      <c r="O2310" s="6">
        <v>54103.998463999997</v>
      </c>
      <c r="P2310" s="28">
        <v>-2.7096522556313636E-3</v>
      </c>
    </row>
    <row r="2311" spans="1:16" x14ac:dyDescent="0.3">
      <c r="A2311" t="s">
        <v>509</v>
      </c>
      <c r="B2311" t="e">
        <f>VLOOKUP(A2311,Sheet3!L:L,1,FALSE)</f>
        <v>#N/A</v>
      </c>
      <c r="C2311" t="str">
        <f>VLOOKUP(A2311,'ALL - prices'!B:C,2,FALSE)</f>
        <v>Cenovus Energy Inc</v>
      </c>
      <c r="D2311" t="str">
        <f>VLOOKUP(A2311,'ALL - prices'!B:I,8,FALSE)</f>
        <v>Energy</v>
      </c>
      <c r="E2311">
        <v>2022</v>
      </c>
      <c r="F2311" t="s">
        <v>680</v>
      </c>
      <c r="G2311" t="str">
        <f t="shared" si="166"/>
        <v>2022-Q2</v>
      </c>
      <c r="H2311" s="4">
        <f>INDEX('ALL - prices'!$J$3:$DY$219,MATCH('COMBINED DATA'!A2311,'ALL - prices'!$B$3:$B$219,0),MATCH('COMBINED DATA'!G2311,'ALL - prices'!$J$1:$DY$1,0))</f>
        <v>22.234999999999999</v>
      </c>
      <c r="I2311" s="14">
        <f t="shared" si="169"/>
        <v>1.9703024302544687</v>
      </c>
      <c r="J2311" s="15">
        <f>INDEX(MarketCap2!$E$2:$AR$224,MATCH(A2311,MarketCap2!$B$2:$B$224,0),MATCH(G2311,MarketCap2!$E$1:$AR$1,0))</f>
        <v>48236056576</v>
      </c>
      <c r="K2311">
        <f t="shared" si="167"/>
        <v>24.59937264008698</v>
      </c>
      <c r="L2311">
        <f>INDEX('PB2'!$D$2:$AQ$224,MATCH(A2311,'PB2'!$B$2:$B$224,0),MATCH(G2311,'PB2'!$D$1:$AQ$1,0))</f>
        <v>1.8537789583206199</v>
      </c>
      <c r="M2311" s="16">
        <f t="shared" si="168"/>
        <v>0.53943863992604735</v>
      </c>
      <c r="N2311" s="6">
        <f>INDEX('ROA2'!$D$2:$AQ$224,MATCH(A2311,'ROA2'!$B$2:$B$224,0),MATCH(G2311,'ROA2'!$D$1:$AQ$1,0))</f>
        <v>3.6655719280242902</v>
      </c>
      <c r="O2311" s="6">
        <v>55654.998015999998</v>
      </c>
      <c r="P2311" s="28">
        <v>2.8667004214707224E-2</v>
      </c>
    </row>
    <row r="2312" spans="1:16" x14ac:dyDescent="0.3">
      <c r="A2312" t="s">
        <v>509</v>
      </c>
      <c r="B2312" t="e">
        <f>VLOOKUP(A2312,Sheet3!L:L,1,FALSE)</f>
        <v>#N/A</v>
      </c>
      <c r="C2312" t="str">
        <f>VLOOKUP(A2312,'ALL - prices'!B:C,2,FALSE)</f>
        <v>Cenovus Energy Inc</v>
      </c>
      <c r="D2312" t="str">
        <f>VLOOKUP(A2312,'ALL - prices'!B:I,8,FALSE)</f>
        <v>Energy</v>
      </c>
      <c r="E2312">
        <v>2022</v>
      </c>
      <c r="F2312" t="s">
        <v>681</v>
      </c>
      <c r="G2312" t="str">
        <f t="shared" si="166"/>
        <v>2022-Q3</v>
      </c>
      <c r="H2312" s="4">
        <f>INDEX('ALL - prices'!$J$3:$DY$219,MATCH('COMBINED DATA'!A2312,'ALL - prices'!$B$3:$B$219,0),MATCH('COMBINED DATA'!G2312,'ALL - prices'!$J$1:$DY$1,0))</f>
        <v>19.350000000000001</v>
      </c>
      <c r="I2312" s="14">
        <f t="shared" si="169"/>
        <v>2.4705008264182657</v>
      </c>
      <c r="J2312" s="15">
        <f>INDEX(MarketCap2!$E$2:$AR$224,MATCH(A2312,MarketCap2!$B$2:$B$224,0),MATCH(G2312,MarketCap2!$E$1:$AR$1,0))</f>
        <v>40975835136</v>
      </c>
      <c r="K2312">
        <f t="shared" si="167"/>
        <v>24.43624834296714</v>
      </c>
      <c r="L2312">
        <f>INDEX('PB2'!$D$2:$AQ$224,MATCH(A2312,'PB2'!$B$2:$B$224,0),MATCH(G2312,'PB2'!$D$1:$AQ$1,0))</f>
        <v>1.4976379871368399</v>
      </c>
      <c r="M2312" s="16">
        <f t="shared" si="168"/>
        <v>0.66771810583663405</v>
      </c>
      <c r="N2312" s="6">
        <f>INDEX('ROA2'!$D$2:$AQ$224,MATCH(A2312,'ROA2'!$B$2:$B$224,0),MATCH(G2312,'ROA2'!$D$1:$AQ$1,0))</f>
        <v>7.7114448547363299</v>
      </c>
      <c r="O2312" s="6">
        <v>55893.999616000001</v>
      </c>
      <c r="P2312" s="28">
        <v>4.2943420810345511E-3</v>
      </c>
    </row>
    <row r="2313" spans="1:16" x14ac:dyDescent="0.3">
      <c r="A2313" t="s">
        <v>509</v>
      </c>
      <c r="B2313" t="e">
        <f>VLOOKUP(A2313,Sheet3!L:L,1,FALSE)</f>
        <v>#N/A</v>
      </c>
      <c r="C2313" t="str">
        <f>VLOOKUP(A2313,'ALL - prices'!B:C,2,FALSE)</f>
        <v>Cenovus Energy Inc</v>
      </c>
      <c r="D2313" t="str">
        <f>VLOOKUP(A2313,'ALL - prices'!B:I,8,FALSE)</f>
        <v>Energy</v>
      </c>
      <c r="E2313">
        <v>2022</v>
      </c>
      <c r="F2313" t="s">
        <v>682</v>
      </c>
      <c r="G2313" t="str">
        <f t="shared" si="166"/>
        <v>2022-Q4</v>
      </c>
      <c r="H2313" s="4">
        <f>INDEX('ALL - prices'!$J$3:$DY$219,MATCH('COMBINED DATA'!A2313,'ALL - prices'!$B$3:$B$219,0),MATCH('COMBINED DATA'!G2313,'ALL - prices'!$J$1:$DY$1,0))</f>
        <v>24.056000000000001</v>
      </c>
      <c r="I2313" s="14">
        <f t="shared" si="169"/>
        <v>2.660445874284981</v>
      </c>
      <c r="J2313" s="15">
        <f>INDEX(MarketCap2!$E$2:$AR$224,MATCH(A2313,MarketCap2!$B$2:$B$224,0),MATCH(G2313,MarketCap2!$E$1:$AR$1,0))</f>
        <v>50371678208</v>
      </c>
      <c r="K2313">
        <f t="shared" si="167"/>
        <v>24.642694913758639</v>
      </c>
      <c r="L2313">
        <f>INDEX('PB2'!$D$2:$AQ$224,MATCH(A2313,'PB2'!$B$2:$B$224,0),MATCH(G2313,'PB2'!$D$1:$AQ$1,0))</f>
        <v>1.8536579608917201</v>
      </c>
      <c r="M2313" s="16">
        <f t="shared" si="168"/>
        <v>0.53947385175576856</v>
      </c>
      <c r="N2313" s="6">
        <f>INDEX('ROA2'!$D$2:$AQ$224,MATCH(A2313,'ROA2'!$B$2:$B$224,0),MATCH(G2313,'ROA2'!$D$1:$AQ$1,0))</f>
        <v>9.6179704666137695</v>
      </c>
      <c r="O2313" s="6">
        <v>55085.998079999998</v>
      </c>
      <c r="P2313" s="28">
        <v>-1.4455962027249665E-2</v>
      </c>
    </row>
    <row r="2314" spans="1:16" x14ac:dyDescent="0.3">
      <c r="A2314" t="s">
        <v>509</v>
      </c>
      <c r="B2314" t="e">
        <f>VLOOKUP(A2314,Sheet3!L:L,1,FALSE)</f>
        <v>#N/A</v>
      </c>
      <c r="C2314" t="str">
        <f>VLOOKUP(A2314,'ALL - prices'!B:C,2,FALSE)</f>
        <v>Cenovus Energy Inc</v>
      </c>
      <c r="D2314" t="str">
        <f>VLOOKUP(A2314,'ALL - prices'!B:I,8,FALSE)</f>
        <v>Energy</v>
      </c>
      <c r="E2314">
        <v>2023</v>
      </c>
      <c r="F2314" t="s">
        <v>679</v>
      </c>
      <c r="G2314" t="str">
        <f t="shared" si="166"/>
        <v>2023-Q1</v>
      </c>
      <c r="H2314" s="4">
        <f>INDEX('ALL - prices'!$J$3:$DY$219,MATCH('COMBINED DATA'!A2314,'ALL - prices'!$B$3:$B$219,0),MATCH('COMBINED DATA'!G2314,'ALL - prices'!$J$1:$DY$1,0))</f>
        <v>21.687999999999999</v>
      </c>
      <c r="I2314" s="14">
        <f t="shared" si="169"/>
        <v>2.9873614891182232</v>
      </c>
      <c r="J2314" s="15">
        <f>INDEX(MarketCap2!$E$2:$AR$224,MATCH(A2314,MarketCap2!$B$2:$B$224,0),MATCH(G2314,MarketCap2!$E$1:$AR$1,0))</f>
        <v>44980989952</v>
      </c>
      <c r="K2314">
        <f t="shared" si="167"/>
        <v>24.529505791950378</v>
      </c>
      <c r="L2314">
        <f>INDEX('PB2'!$D$2:$AQ$224,MATCH(A2314,'PB2'!$B$2:$B$224,0),MATCH(G2314,'PB2'!$D$1:$AQ$1,0))</f>
        <v>1.6404050588607799</v>
      </c>
      <c r="M2314" s="16">
        <f t="shared" si="168"/>
        <v>0.60960553285203523</v>
      </c>
      <c r="N2314" s="6">
        <f>INDEX('ROA2'!$D$2:$AQ$224,MATCH(A2314,'ROA2'!$B$2:$B$224,0),MATCH(G2314,'ROA2'!$D$1:$AQ$1,0))</f>
        <v>11.730152130126999</v>
      </c>
      <c r="O2314" s="6">
        <v>55869.001728000003</v>
      </c>
      <c r="P2314" s="28">
        <v>1.4214204612628949E-2</v>
      </c>
    </row>
    <row r="2315" spans="1:16" x14ac:dyDescent="0.3">
      <c r="A2315" t="s">
        <v>509</v>
      </c>
      <c r="B2315" t="e">
        <f>VLOOKUP(A2315,Sheet3!L:L,1,FALSE)</f>
        <v>#N/A</v>
      </c>
      <c r="C2315" t="str">
        <f>VLOOKUP(A2315,'ALL - prices'!B:C,2,FALSE)</f>
        <v>Cenovus Energy Inc</v>
      </c>
      <c r="D2315" t="str">
        <f>VLOOKUP(A2315,'ALL - prices'!B:I,8,FALSE)</f>
        <v>Energy</v>
      </c>
      <c r="E2315">
        <v>2023</v>
      </c>
      <c r="F2315" t="s">
        <v>680</v>
      </c>
      <c r="G2315" t="str">
        <f t="shared" si="166"/>
        <v>2023-Q2</v>
      </c>
      <c r="H2315" s="4">
        <f>INDEX('ALL - prices'!$J$3:$DY$219,MATCH('COMBINED DATA'!A2315,'ALL - prices'!$B$3:$B$219,0),MATCH('COMBINED DATA'!G2315,'ALL - prices'!$J$1:$DY$1,0))</f>
        <v>20.824000000000002</v>
      </c>
      <c r="I2315" s="14">
        <f t="shared" si="169"/>
        <v>2.5713138502848443</v>
      </c>
      <c r="J2315" s="15">
        <f>INDEX(MarketCap2!$E$2:$AR$224,MATCH(A2315,MarketCap2!$B$2:$B$224,0),MATCH(G2315,MarketCap2!$E$1:$AR$1,0))</f>
        <v>42715103232</v>
      </c>
      <c r="K2315">
        <f t="shared" si="167"/>
        <v>24.477818400309335</v>
      </c>
      <c r="L2315">
        <f>INDEX('PB2'!$D$2:$AQ$224,MATCH(A2315,'PB2'!$B$2:$B$224,0),MATCH(G2315,'PB2'!$D$1:$AQ$1,0))</f>
        <v>1.5945849418640099</v>
      </c>
      <c r="M2315" s="16">
        <f t="shared" si="168"/>
        <v>0.62712244029536457</v>
      </c>
      <c r="N2315" s="6">
        <f>INDEX('ROA2'!$D$2:$AQ$224,MATCH(A2315,'ROA2'!$B$2:$B$224,0),MATCH(G2315,'ROA2'!$D$1:$AQ$1,0))</f>
        <v>9.9603300094604492</v>
      </c>
      <c r="O2315" s="6">
        <v>54000.001023999997</v>
      </c>
      <c r="P2315" s="28">
        <v>-3.3453268291767486E-2</v>
      </c>
    </row>
    <row r="2316" spans="1:16" x14ac:dyDescent="0.3">
      <c r="A2316" t="s">
        <v>509</v>
      </c>
      <c r="B2316" t="e">
        <f>VLOOKUP(A2316,Sheet3!L:L,1,FALSE)</f>
        <v>#N/A</v>
      </c>
      <c r="C2316" t="str">
        <f>VLOOKUP(A2316,'ALL - prices'!B:C,2,FALSE)</f>
        <v>Cenovus Energy Inc</v>
      </c>
      <c r="D2316" t="str">
        <f>VLOOKUP(A2316,'ALL - prices'!B:I,8,FALSE)</f>
        <v>Energy</v>
      </c>
      <c r="E2316">
        <v>2023</v>
      </c>
      <c r="F2316" t="s">
        <v>681</v>
      </c>
      <c r="G2316" t="str">
        <f t="shared" si="166"/>
        <v>2023-Q3</v>
      </c>
      <c r="H2316" s="4">
        <f>INDEX('ALL - prices'!$J$3:$DY$219,MATCH('COMBINED DATA'!A2316,'ALL - prices'!$B$3:$B$219,0),MATCH('COMBINED DATA'!G2316,'ALL - prices'!$J$1:$DY$1,0))</f>
        <v>26.306000000000001</v>
      </c>
      <c r="I2316" s="14">
        <f t="shared" si="169"/>
        <v>2.5298764627283017</v>
      </c>
      <c r="J2316" s="15">
        <f>INDEX(MarketCap2!$E$2:$AR$224,MATCH(A2316,MarketCap2!$B$2:$B$224,0),MATCH(G2316,MarketCap2!$E$1:$AR$1,0))</f>
        <v>53407502336</v>
      </c>
      <c r="K2316">
        <f t="shared" si="167"/>
        <v>24.701217066227837</v>
      </c>
      <c r="L2316">
        <f>INDEX('PB2'!$D$2:$AQ$224,MATCH(A2316,'PB2'!$B$2:$B$224,0),MATCH(G2316,'PB2'!$D$1:$AQ$1,0))</f>
        <v>1.8845590353012101</v>
      </c>
      <c r="M2316" s="16">
        <f t="shared" si="168"/>
        <v>0.53062811048536318</v>
      </c>
      <c r="N2316" s="6">
        <f>INDEX('ROA2'!$D$2:$AQ$224,MATCH(A2316,'ROA2'!$B$2:$B$224,0),MATCH(G2316,'ROA2'!$D$1:$AQ$1,0))</f>
        <v>7.1050062179565403</v>
      </c>
      <c r="O2316" s="6">
        <v>53746.999296000002</v>
      </c>
      <c r="P2316" s="28">
        <v>-4.685217096339506E-3</v>
      </c>
    </row>
    <row r="2317" spans="1:16" x14ac:dyDescent="0.3">
      <c r="A2317" t="s">
        <v>509</v>
      </c>
      <c r="B2317" t="e">
        <f>VLOOKUP(A2317,Sheet3!L:L,1,FALSE)</f>
        <v>#N/A</v>
      </c>
      <c r="C2317" t="str">
        <f>VLOOKUP(A2317,'ALL - prices'!B:C,2,FALSE)</f>
        <v>Cenovus Energy Inc</v>
      </c>
      <c r="D2317" t="str">
        <f>VLOOKUP(A2317,'ALL - prices'!B:I,8,FALSE)</f>
        <v>Energy</v>
      </c>
      <c r="E2317">
        <v>2023</v>
      </c>
      <c r="F2317" t="s">
        <v>682</v>
      </c>
      <c r="G2317" t="str">
        <f t="shared" si="166"/>
        <v>2023-Q4</v>
      </c>
      <c r="H2317" s="4">
        <f>INDEX('ALL - prices'!$J$3:$DY$219,MATCH('COMBINED DATA'!A2317,'ALL - prices'!$B$3:$B$219,0),MATCH('COMBINED DATA'!G2317,'ALL - prices'!$J$1:$DY$1,0))</f>
        <v>20.670999999999999</v>
      </c>
      <c r="I2317" s="14">
        <f t="shared" si="169"/>
        <v>2.4155830904083313</v>
      </c>
      <c r="J2317" s="15">
        <f>INDEX(MarketCap2!$E$2:$AR$224,MATCH(A2317,MarketCap2!$B$2:$B$224,0),MATCH(G2317,MarketCap2!$E$1:$AR$1,0))</f>
        <v>41414766592</v>
      </c>
      <c r="K2317">
        <f t="shared" si="167"/>
        <v>24.446903335148331</v>
      </c>
      <c r="L2317">
        <f>INDEX('PB2'!$D$2:$AQ$224,MATCH(A2317,'PB2'!$B$2:$B$224,0),MATCH(G2317,'PB2'!$D$1:$AQ$1,0))</f>
        <v>1.4667249917984</v>
      </c>
      <c r="M2317" s="16">
        <f t="shared" si="168"/>
        <v>0.68179106894051555</v>
      </c>
      <c r="N2317" s="6">
        <f>INDEX('ROA2'!$D$2:$AQ$224,MATCH(A2317,'ROA2'!$B$2:$B$224,0),MATCH(G2317,'ROA2'!$D$1:$AQ$1,0))</f>
        <v>7.5790090560913104</v>
      </c>
      <c r="O2317" s="6">
        <v>54427.000831999998</v>
      </c>
      <c r="P2317" s="28">
        <v>1.2651897685581188E-2</v>
      </c>
    </row>
    <row r="2318" spans="1:16" x14ac:dyDescent="0.3">
      <c r="A2318" t="s">
        <v>509</v>
      </c>
      <c r="B2318" t="e">
        <f>VLOOKUP(A2318,Sheet3!L:L,1,FALSE)</f>
        <v>#N/A</v>
      </c>
      <c r="C2318" t="str">
        <f>VLOOKUP(A2318,'ALL - prices'!B:C,2,FALSE)</f>
        <v>Cenovus Energy Inc</v>
      </c>
      <c r="D2318" t="str">
        <f>VLOOKUP(A2318,'ALL - prices'!B:I,8,FALSE)</f>
        <v>Energy</v>
      </c>
      <c r="E2318" s="18">
        <v>2024</v>
      </c>
      <c r="F2318" t="s">
        <v>679</v>
      </c>
      <c r="G2318" t="str">
        <f t="shared" si="166"/>
        <v>2024-Q1</v>
      </c>
      <c r="H2318" s="4">
        <f>INDEX('ALL - prices'!$J$3:$DY$219,MATCH('COMBINED DATA'!A2318,'ALL - prices'!$B$3:$B$219,0),MATCH('COMBINED DATA'!G2318,'ALL - prices'!$J$1:$DY$1,0))</f>
        <v>25.466999999999999</v>
      </c>
      <c r="I2318" s="14" t="s">
        <v>769</v>
      </c>
      <c r="J2318" s="15">
        <f>INDEX(MarketCap2!$E$2:$AR$224,MATCH(A2318,MarketCap2!$B$2:$B$224,0),MATCH(G2318,MarketCap2!$E$1:$AR$1,0))</f>
        <v>50483478528</v>
      </c>
      <c r="K2318">
        <f t="shared" si="167"/>
        <v>24.644911961838531</v>
      </c>
      <c r="L2318">
        <f>INDEX('PB2'!$D$2:$AQ$224,MATCH(A2318,'PB2'!$B$2:$B$224,0),MATCH(G2318,'PB2'!$D$1:$AQ$1,0))</f>
        <v>1.7271519899368299</v>
      </c>
      <c r="M2318" s="16">
        <f t="shared" si="168"/>
        <v>0.57898783999697367</v>
      </c>
      <c r="N2318" s="6">
        <f>INDEX('ROA2'!$D$2:$AQ$224,MATCH(A2318,'ROA2'!$B$2:$B$224,0),MATCH(G2318,'ROA2'!$D$1:$AQ$1,0))</f>
        <v>7.4856081008911097</v>
      </c>
      <c r="O2318" s="6">
        <v>53915.000831999998</v>
      </c>
      <c r="P2318" s="28">
        <v>-9.4070955991198569E-3</v>
      </c>
    </row>
    <row r="2319" spans="1:16" x14ac:dyDescent="0.3">
      <c r="A2319" t="s">
        <v>509</v>
      </c>
      <c r="B2319" t="e">
        <f>VLOOKUP(A2319,Sheet3!L:L,1,FALSE)</f>
        <v>#N/A</v>
      </c>
      <c r="C2319" t="str">
        <f>VLOOKUP(A2319,'ALL - prices'!B:C,2,FALSE)</f>
        <v>Cenovus Energy Inc</v>
      </c>
      <c r="D2319" t="str">
        <f>VLOOKUP(A2319,'ALL - prices'!B:I,8,FALSE)</f>
        <v>Energy</v>
      </c>
      <c r="E2319" s="18">
        <v>2024</v>
      </c>
      <c r="F2319" t="s">
        <v>680</v>
      </c>
      <c r="G2319" t="str">
        <f t="shared" si="166"/>
        <v>2024-Q2</v>
      </c>
      <c r="H2319" s="4">
        <f>INDEX('ALL - prices'!$J$3:$DY$219,MATCH('COMBINED DATA'!A2319,'ALL - prices'!$B$3:$B$219,0),MATCH('COMBINED DATA'!G2319,'ALL - prices'!$J$1:$DY$1,0))</f>
        <v>25.489000000000001</v>
      </c>
      <c r="I2319" s="14" t="s">
        <v>769</v>
      </c>
      <c r="J2319" s="15">
        <f>INDEX(MarketCap2!$E$2:$AR$224,MATCH(A2319,MarketCap2!$B$2:$B$224,0),MATCH(G2319,MarketCap2!$E$1:$AR$1,0))</f>
        <v>49979944960</v>
      </c>
      <c r="K2319">
        <f t="shared" si="167"/>
        <v>24.634887661112113</v>
      </c>
      <c r="L2319">
        <f>INDEX('PB2'!$D$2:$AQ$224,MATCH(A2319,'PB2'!$B$2:$B$224,0),MATCH(G2319,'PB2'!$D$1:$AQ$1,0))</f>
        <v>1.6921520233154299</v>
      </c>
      <c r="M2319" s="16">
        <f t="shared" si="168"/>
        <v>0.59096345140473971</v>
      </c>
      <c r="N2319" s="6">
        <f>INDEX('ROA2'!$D$2:$AQ$224,MATCH(A2319,'ROA2'!$B$2:$B$224,0),MATCH(G2319,'ROA2'!$D$1:$AQ$1,0))</f>
        <v>8.5307445526122994</v>
      </c>
      <c r="O2319" s="6">
        <v>54994.001920000002</v>
      </c>
      <c r="P2319" s="28">
        <v>2.0013003270874262E-2</v>
      </c>
    </row>
    <row r="2320" spans="1:16" x14ac:dyDescent="0.3">
      <c r="A2320" t="s">
        <v>509</v>
      </c>
      <c r="B2320" t="e">
        <f>VLOOKUP(A2320,Sheet3!L:L,1,FALSE)</f>
        <v>#N/A</v>
      </c>
      <c r="C2320" t="str">
        <f>VLOOKUP(A2320,'ALL - prices'!B:C,2,FALSE)</f>
        <v>Cenovus Energy Inc</v>
      </c>
      <c r="D2320" t="str">
        <f>VLOOKUP(A2320,'ALL - prices'!B:I,8,FALSE)</f>
        <v>Energy</v>
      </c>
      <c r="E2320" s="18">
        <v>2024</v>
      </c>
      <c r="F2320" t="s">
        <v>681</v>
      </c>
      <c r="G2320" t="str">
        <f t="shared" si="166"/>
        <v>2024-Q3</v>
      </c>
      <c r="H2320" s="4">
        <f>INDEX('ALL - prices'!$J$3:$DY$219,MATCH('COMBINED DATA'!A2320,'ALL - prices'!$B$3:$B$219,0),MATCH('COMBINED DATA'!G2320,'ALL - prices'!$J$1:$DY$1,0))</f>
        <v>21.626000000000001</v>
      </c>
      <c r="I2320" s="14" t="s">
        <v>769</v>
      </c>
      <c r="J2320" s="15">
        <f>INDEX(MarketCap2!$E$2:$AR$224,MATCH(A2320,MarketCap2!$B$2:$B$224,0),MATCH(G2320,MarketCap2!$E$1:$AR$1,0))</f>
        <v>41557524480</v>
      </c>
      <c r="K2320">
        <f t="shared" si="167"/>
        <v>24.45034443643706</v>
      </c>
      <c r="L2320">
        <f>INDEX('PB2'!$D$2:$AQ$224,MATCH(A2320,'PB2'!$B$2:$B$224,0),MATCH(G2320,'PB2'!$D$1:$AQ$1,0))</f>
        <v>1.4234529733657799</v>
      </c>
      <c r="M2320" s="16">
        <f t="shared" si="168"/>
        <v>0.70251706147726267</v>
      </c>
      <c r="N2320" s="6">
        <f>INDEX('ROA2'!$D$2:$AQ$224,MATCH(A2320,'ROA2'!$B$2:$B$224,0),MATCH(G2320,'ROA2'!$D$1:$AQ$1,0))</f>
        <v>8.7164106369018608</v>
      </c>
      <c r="O2320" s="6">
        <v>56000</v>
      </c>
      <c r="P2320" s="28">
        <v>1.8292869128953865E-2</v>
      </c>
    </row>
    <row r="2321" spans="1:16" x14ac:dyDescent="0.3">
      <c r="A2321" t="s">
        <v>509</v>
      </c>
      <c r="B2321" t="e">
        <f>VLOOKUP(A2321,Sheet3!L:L,1,FALSE)</f>
        <v>#N/A</v>
      </c>
      <c r="C2321" t="str">
        <f>VLOOKUP(A2321,'ALL - prices'!B:C,2,FALSE)</f>
        <v>Cenovus Energy Inc</v>
      </c>
      <c r="D2321" t="str">
        <f>VLOOKUP(A2321,'ALL - prices'!B:I,8,FALSE)</f>
        <v>Energy</v>
      </c>
      <c r="E2321" s="18">
        <v>2024</v>
      </c>
      <c r="F2321" t="s">
        <v>682</v>
      </c>
      <c r="G2321" t="str">
        <f t="shared" si="166"/>
        <v>2024-Q4</v>
      </c>
      <c r="H2321" s="4">
        <f>INDEX('ALL - prices'!$J$3:$DY$219,MATCH('COMBINED DATA'!A2321,'ALL - prices'!$B$3:$B$219,0),MATCH('COMBINED DATA'!G2321,'ALL - prices'!$J$1:$DY$1,0))</f>
        <v>21.007999999999999</v>
      </c>
      <c r="I2321" s="14" t="s">
        <v>769</v>
      </c>
      <c r="J2321" s="15">
        <f>INDEX(MarketCap2!$E$2:$AR$224,MATCH(A2321,MarketCap2!$B$2:$B$224,0),MATCH(G2321,MarketCap2!$E$1:$AR$1,0))</f>
        <v>39772246016</v>
      </c>
      <c r="K2321">
        <f t="shared" si="167"/>
        <v>24.406435169703361</v>
      </c>
      <c r="L2321">
        <f>INDEX('PB2'!$D$2:$AQ$224,MATCH(A2321,'PB2'!$B$2:$B$224,0),MATCH(G2321,'PB2'!$D$1:$AQ$1,0))</f>
        <v>1.3712215892842901</v>
      </c>
      <c r="M2321" s="16">
        <f t="shared" si="168"/>
        <v>0.72927673237842661</v>
      </c>
      <c r="N2321" s="6">
        <f>INDEX('ROA2'!$D$2:$AQ$224,MATCH(A2321,'ROA2'!$B$2:$B$224,0),MATCH(G2321,'ROA2'!$D$1:$AQ$1,0))</f>
        <v>6.8538222312927202</v>
      </c>
      <c r="O2321" s="6">
        <v>54679.998463999997</v>
      </c>
      <c r="P2321" s="28">
        <v>-2.357145600000006E-2</v>
      </c>
    </row>
    <row r="2322" spans="1:16" x14ac:dyDescent="0.3">
      <c r="A2322" t="s">
        <v>511</v>
      </c>
      <c r="B2322" t="e">
        <f>VLOOKUP(A2322,Sheet3!L:L,1,FALSE)</f>
        <v>#N/A</v>
      </c>
      <c r="C2322" t="str">
        <f>VLOOKUP(A2322,'ALL - prices'!B:C,2,FALSE)</f>
        <v>Dream Industrial Real Estate I</v>
      </c>
      <c r="D2322" t="str">
        <f>VLOOKUP(A2322,'ALL - prices'!B:I,8,FALSE)</f>
        <v>Real Estate</v>
      </c>
      <c r="E2322">
        <v>2015</v>
      </c>
      <c r="F2322" t="s">
        <v>679</v>
      </c>
      <c r="G2322" t="str">
        <f t="shared" si="166"/>
        <v>2015-Q1</v>
      </c>
      <c r="H2322" s="4">
        <f>INDEX('ALL - prices'!$J$3:$DY$219,MATCH('COMBINED DATA'!A2322,'ALL - prices'!$B$3:$B$219,0),MATCH('COMBINED DATA'!G2322,'ALL - prices'!$J$1:$DY$1,0))</f>
        <v>4.5102000000000002</v>
      </c>
      <c r="I2322" s="14">
        <f t="shared" ref="I2322:I2357" si="170">STDEV(H2323:H2326)</f>
        <v>0.23125438194046541</v>
      </c>
      <c r="J2322" s="15">
        <f>INDEX(MarketCap2!$E$2:$AR$224,MATCH(A2322,MarketCap2!$B$2:$B$224,0),MATCH(G2322,MarketCap2!$E$1:$AR$1,0))</f>
        <v>496118368</v>
      </c>
      <c r="K2322">
        <f t="shared" si="167"/>
        <v>20.022325101379266</v>
      </c>
      <c r="L2322">
        <f>INDEX('PB2'!$D$2:$AQ$224,MATCH(A2322,'PB2'!$B$2:$B$224,0),MATCH(G2322,'PB2'!$D$1:$AQ$1,0))</f>
        <v>0.84191197156906095</v>
      </c>
      <c r="M2322" s="16">
        <f t="shared" si="168"/>
        <v>1.1877726339207557</v>
      </c>
      <c r="N2322" s="6">
        <f>INDEX('ROA2'!$D$2:$AQ$224,MATCH(A2322,'ROA2'!$B$2:$B$224,0),MATCH(G2322,'ROA2'!$D$1:$AQ$1,0))</f>
        <v>4.0810618400573704</v>
      </c>
      <c r="O2322" s="6">
        <v>1742.710016</v>
      </c>
      <c r="P2322" s="28">
        <v>2.5035119117833605E-3</v>
      </c>
    </row>
    <row r="2323" spans="1:16" x14ac:dyDescent="0.3">
      <c r="A2323" t="s">
        <v>511</v>
      </c>
      <c r="B2323" t="e">
        <f>VLOOKUP(A2323,Sheet3!L:L,1,FALSE)</f>
        <v>#N/A</v>
      </c>
      <c r="C2323" t="str">
        <f>VLOOKUP(A2323,'ALL - prices'!B:C,2,FALSE)</f>
        <v>Dream Industrial Real Estate I</v>
      </c>
      <c r="D2323" t="str">
        <f>VLOOKUP(A2323,'ALL - prices'!B:I,8,FALSE)</f>
        <v>Real Estate</v>
      </c>
      <c r="E2323">
        <v>2015</v>
      </c>
      <c r="F2323" t="s">
        <v>680</v>
      </c>
      <c r="G2323" t="str">
        <f t="shared" si="166"/>
        <v>2015-Q2</v>
      </c>
      <c r="H2323" s="4">
        <f>INDEX('ALL - prices'!$J$3:$DY$219,MATCH('COMBINED DATA'!A2323,'ALL - prices'!$B$3:$B$219,0),MATCH('COMBINED DATA'!G2323,'ALL - prices'!$J$1:$DY$1,0))</f>
        <v>4.1783000000000001</v>
      </c>
      <c r="I2323" s="14">
        <f t="shared" si="170"/>
        <v>0.44419108031716864</v>
      </c>
      <c r="J2323" s="15">
        <f>INDEX(MarketCap2!$E$2:$AR$224,MATCH(A2323,MarketCap2!$B$2:$B$224,0),MATCH(G2323,MarketCap2!$E$1:$AR$1,0))</f>
        <v>476410144</v>
      </c>
      <c r="K2323">
        <f t="shared" si="167"/>
        <v>19.981789688249791</v>
      </c>
      <c r="L2323">
        <f>INDEX('PB2'!$D$2:$AQ$224,MATCH(A2323,'PB2'!$B$2:$B$224,0),MATCH(G2323,'PB2'!$D$1:$AQ$1,0))</f>
        <v>0.74108797311782804</v>
      </c>
      <c r="M2323" s="16">
        <f t="shared" si="168"/>
        <v>1.3493674655019758</v>
      </c>
      <c r="N2323" s="6">
        <f>INDEX('ROA2'!$D$2:$AQ$224,MATCH(A2323,'ROA2'!$B$2:$B$224,0),MATCH(G2323,'ROA2'!$D$1:$AQ$1,0))</f>
        <v>4.0843830108642596</v>
      </c>
      <c r="O2323" s="6">
        <v>1739.975936</v>
      </c>
      <c r="P2323" s="28">
        <v>-1.5688668653408078E-3</v>
      </c>
    </row>
    <row r="2324" spans="1:16" x14ac:dyDescent="0.3">
      <c r="A2324" t="s">
        <v>511</v>
      </c>
      <c r="B2324" t="e">
        <f>VLOOKUP(A2324,Sheet3!L:L,1,FALSE)</f>
        <v>#N/A</v>
      </c>
      <c r="C2324" t="str">
        <f>VLOOKUP(A2324,'ALL - prices'!B:C,2,FALSE)</f>
        <v>Dream Industrial Real Estate I</v>
      </c>
      <c r="D2324" t="str">
        <f>VLOOKUP(A2324,'ALL - prices'!B:I,8,FALSE)</f>
        <v>Real Estate</v>
      </c>
      <c r="E2324">
        <v>2015</v>
      </c>
      <c r="F2324" t="s">
        <v>681</v>
      </c>
      <c r="G2324" t="str">
        <f t="shared" si="166"/>
        <v>2015-Q3</v>
      </c>
      <c r="H2324" s="4">
        <f>INDEX('ALL - prices'!$J$3:$DY$219,MATCH('COMBINED DATA'!A2324,'ALL - prices'!$B$3:$B$219,0),MATCH('COMBINED DATA'!G2324,'ALL - prices'!$J$1:$DY$1,0))</f>
        <v>4.1104000000000003</v>
      </c>
      <c r="I2324" s="14">
        <f t="shared" si="170"/>
        <v>0.42824351328031429</v>
      </c>
      <c r="J2324" s="15">
        <f>INDEX(MarketCap2!$E$2:$AR$224,MATCH(A2324,MarketCap2!$B$2:$B$224,0),MATCH(G2324,MarketCap2!$E$1:$AR$1,0))</f>
        <v>458355488</v>
      </c>
      <c r="K2324">
        <f t="shared" si="167"/>
        <v>19.943155615683164</v>
      </c>
      <c r="L2324">
        <f>INDEX('PB2'!$D$2:$AQ$224,MATCH(A2324,'PB2'!$B$2:$B$224,0),MATCH(G2324,'PB2'!$D$1:$AQ$1,0))</f>
        <v>0.70751899480819702</v>
      </c>
      <c r="M2324" s="16">
        <f t="shared" si="168"/>
        <v>1.4133896154563206</v>
      </c>
      <c r="N2324" s="6">
        <f>INDEX('ROA2'!$D$2:$AQ$224,MATCH(A2324,'ROA2'!$B$2:$B$224,0),MATCH(G2324,'ROA2'!$D$1:$AQ$1,0))</f>
        <v>4.8468279838562003</v>
      </c>
      <c r="O2324" s="6">
        <v>1755.1370240000001</v>
      </c>
      <c r="P2324" s="28">
        <v>8.7133894706921174E-3</v>
      </c>
    </row>
    <row r="2325" spans="1:16" x14ac:dyDescent="0.3">
      <c r="A2325" t="s">
        <v>511</v>
      </c>
      <c r="B2325" t="e">
        <f>VLOOKUP(A2325,Sheet3!L:L,1,FALSE)</f>
        <v>#N/A</v>
      </c>
      <c r="C2325" t="str">
        <f>VLOOKUP(A2325,'ALL - prices'!B:C,2,FALSE)</f>
        <v>Dream Industrial Real Estate I</v>
      </c>
      <c r="D2325" t="str">
        <f>VLOOKUP(A2325,'ALL - prices'!B:I,8,FALSE)</f>
        <v>Real Estate</v>
      </c>
      <c r="E2325">
        <v>2015</v>
      </c>
      <c r="F2325" t="s">
        <v>682</v>
      </c>
      <c r="G2325" t="str">
        <f t="shared" si="166"/>
        <v>2015-Q4</v>
      </c>
      <c r="H2325" s="4">
        <f>INDEX('ALL - prices'!$J$3:$DY$219,MATCH('COMBINED DATA'!A2325,'ALL - prices'!$B$3:$B$219,0),MATCH('COMBINED DATA'!G2325,'ALL - prices'!$J$1:$DY$1,0))</f>
        <v>3.8361000000000001</v>
      </c>
      <c r="I2325" s="14">
        <f t="shared" si="170"/>
        <v>0.28624833478409378</v>
      </c>
      <c r="J2325" s="15">
        <f>INDEX(MarketCap2!$E$2:$AR$224,MATCH(A2325,MarketCap2!$B$2:$B$224,0),MATCH(G2325,MarketCap2!$E$1:$AR$1,0))</f>
        <v>418169280</v>
      </c>
      <c r="K2325">
        <f t="shared" si="167"/>
        <v>19.851396884584908</v>
      </c>
      <c r="L2325">
        <f>INDEX('PB2'!$D$2:$AQ$224,MATCH(A2325,'PB2'!$B$2:$B$224,0),MATCH(G2325,'PB2'!$D$1:$AQ$1,0))</f>
        <v>0.67169302701950095</v>
      </c>
      <c r="M2325" s="16">
        <f t="shared" si="168"/>
        <v>1.48877531814986</v>
      </c>
      <c r="N2325" s="6">
        <f>INDEX('ROA2'!$D$2:$AQ$224,MATCH(A2325,'ROA2'!$B$2:$B$224,0),MATCH(G2325,'ROA2'!$D$1:$AQ$1,0))</f>
        <v>4.2568879127502397</v>
      </c>
      <c r="O2325" s="6">
        <v>1749.307008</v>
      </c>
      <c r="P2325" s="28">
        <v>-3.3216870935315157E-3</v>
      </c>
    </row>
    <row r="2326" spans="1:16" x14ac:dyDescent="0.3">
      <c r="A2326" t="s">
        <v>511</v>
      </c>
      <c r="B2326" t="e">
        <f>VLOOKUP(A2326,Sheet3!L:L,1,FALSE)</f>
        <v>#N/A</v>
      </c>
      <c r="C2326" t="str">
        <f>VLOOKUP(A2326,'ALL - prices'!B:C,2,FALSE)</f>
        <v>Dream Industrial Real Estate I</v>
      </c>
      <c r="D2326" t="str">
        <f>VLOOKUP(A2326,'ALL - prices'!B:I,8,FALSE)</f>
        <v>Real Estate</v>
      </c>
      <c r="E2326">
        <v>2016</v>
      </c>
      <c r="F2326" t="s">
        <v>679</v>
      </c>
      <c r="G2326" t="str">
        <f t="shared" si="166"/>
        <v>2016-Q1</v>
      </c>
      <c r="H2326" s="4">
        <f>INDEX('ALL - prices'!$J$3:$DY$219,MATCH('COMBINED DATA'!A2326,'ALL - prices'!$B$3:$B$219,0),MATCH('COMBINED DATA'!G2326,'ALL - prices'!$J$1:$DY$1,0))</f>
        <v>4.3971</v>
      </c>
      <c r="I2326" s="14">
        <f t="shared" si="170"/>
        <v>0.22267637204397464</v>
      </c>
      <c r="J2326" s="15">
        <f>INDEX(MarketCap2!$E$2:$AR$224,MATCH(A2326,MarketCap2!$B$2:$B$224,0),MATCH(G2326,MarketCap2!$E$1:$AR$1,0))</f>
        <v>468256416</v>
      </c>
      <c r="K2326">
        <f t="shared" si="167"/>
        <v>19.96452660127682</v>
      </c>
      <c r="L2326">
        <f>INDEX('PB2'!$D$2:$AQ$224,MATCH(A2326,'PB2'!$B$2:$B$224,0),MATCH(G2326,'PB2'!$D$1:$AQ$1,0))</f>
        <v>0.77534300088882402</v>
      </c>
      <c r="M2326" s="16">
        <f t="shared" si="168"/>
        <v>1.2897517599999453</v>
      </c>
      <c r="N2326" s="6">
        <f>INDEX('ROA2'!$D$2:$AQ$224,MATCH(A2326,'ROA2'!$B$2:$B$224,0),MATCH(G2326,'ROA2'!$D$1:$AQ$1,0))</f>
        <v>2.0319139957428001</v>
      </c>
      <c r="O2326" s="6">
        <v>1720.9200639999999</v>
      </c>
      <c r="P2326" s="28">
        <v>-1.6227536887567357E-2</v>
      </c>
    </row>
    <row r="2327" spans="1:16" x14ac:dyDescent="0.3">
      <c r="A2327" t="s">
        <v>511</v>
      </c>
      <c r="B2327" t="e">
        <f>VLOOKUP(A2327,Sheet3!L:L,1,FALSE)</f>
        <v>#N/A</v>
      </c>
      <c r="C2327" t="str">
        <f>VLOOKUP(A2327,'ALL - prices'!B:C,2,FALSE)</f>
        <v>Dream Industrial Real Estate I</v>
      </c>
      <c r="D2327" t="str">
        <f>VLOOKUP(A2327,'ALL - prices'!B:I,8,FALSE)</f>
        <v>Real Estate</v>
      </c>
      <c r="E2327">
        <v>2016</v>
      </c>
      <c r="F2327" t="s">
        <v>680</v>
      </c>
      <c r="G2327" t="str">
        <f t="shared" si="166"/>
        <v>2016-Q2</v>
      </c>
      <c r="H2327" s="4">
        <f>INDEX('ALL - prices'!$J$3:$DY$219,MATCH('COMBINED DATA'!A2327,'ALL - prices'!$B$3:$B$219,0),MATCH('COMBINED DATA'!G2327,'ALL - prices'!$J$1:$DY$1,0))</f>
        <v>4.8757000000000001</v>
      </c>
      <c r="I2327" s="14">
        <f t="shared" si="170"/>
        <v>0.33250396488864087</v>
      </c>
      <c r="J2327" s="15">
        <f>INDEX(MarketCap2!$E$2:$AR$224,MATCH(A2327,MarketCap2!$B$2:$B$224,0),MATCH(G2327,MarketCap2!$E$1:$AR$1,0))</f>
        <v>508442592</v>
      </c>
      <c r="K2327">
        <f t="shared" si="167"/>
        <v>20.046862870324407</v>
      </c>
      <c r="L2327">
        <f>INDEX('PB2'!$D$2:$AQ$224,MATCH(A2327,'PB2'!$B$2:$B$224,0),MATCH(G2327,'PB2'!$D$1:$AQ$1,0))</f>
        <v>0.85643899440765403</v>
      </c>
      <c r="M2327" s="16">
        <f t="shared" si="168"/>
        <v>1.1676254894157851</v>
      </c>
      <c r="N2327" s="6">
        <f>INDEX('ROA2'!$D$2:$AQ$224,MATCH(A2327,'ROA2'!$B$2:$B$224,0),MATCH(G2327,'ROA2'!$D$1:$AQ$1,0))</f>
        <v>1.3541220426559499</v>
      </c>
      <c r="O2327" s="6">
        <v>1721.0129919999999</v>
      </c>
      <c r="P2327" s="28">
        <v>5.3999021769804291E-5</v>
      </c>
    </row>
    <row r="2328" spans="1:16" x14ac:dyDescent="0.3">
      <c r="A2328" t="s">
        <v>511</v>
      </c>
      <c r="B2328" t="e">
        <f>VLOOKUP(A2328,Sheet3!L:L,1,FALSE)</f>
        <v>#N/A</v>
      </c>
      <c r="C2328" t="str">
        <f>VLOOKUP(A2328,'ALL - prices'!B:C,2,FALSE)</f>
        <v>Dream Industrial Real Estate I</v>
      </c>
      <c r="D2328" t="str">
        <f>VLOOKUP(A2328,'ALL - prices'!B:I,8,FALSE)</f>
        <v>Real Estate</v>
      </c>
      <c r="E2328">
        <v>2016</v>
      </c>
      <c r="F2328" t="s">
        <v>681</v>
      </c>
      <c r="G2328" t="str">
        <f t="shared" si="166"/>
        <v>2016-Q3</v>
      </c>
      <c r="H2328" s="4">
        <f>INDEX('ALL - prices'!$J$3:$DY$219,MATCH('COMBINED DATA'!A2328,'ALL - prices'!$B$3:$B$219,0),MATCH('COMBINED DATA'!G2328,'ALL - prices'!$J$1:$DY$1,0))</f>
        <v>4.4771000000000001</v>
      </c>
      <c r="I2328" s="14">
        <f t="shared" si="170"/>
        <v>0.33725618847793848</v>
      </c>
      <c r="J2328" s="15">
        <f>INDEX(MarketCap2!$E$2:$AR$224,MATCH(A2328,MarketCap2!$B$2:$B$224,0),MATCH(G2328,MarketCap2!$E$1:$AR$1,0))</f>
        <v>457190656</v>
      </c>
      <c r="K2328">
        <f t="shared" si="167"/>
        <v>19.940611052230764</v>
      </c>
      <c r="L2328">
        <f>INDEX('PB2'!$D$2:$AQ$224,MATCH(A2328,'PB2'!$B$2:$B$224,0),MATCH(G2328,'PB2'!$D$1:$AQ$1,0))</f>
        <v>0.76536101102829002</v>
      </c>
      <c r="M2328" s="16">
        <f t="shared" si="168"/>
        <v>1.3065729578469958</v>
      </c>
      <c r="N2328" s="6">
        <f>INDEX('ROA2'!$D$2:$AQ$224,MATCH(A2328,'ROA2'!$B$2:$B$224,0),MATCH(G2328,'ROA2'!$D$1:$AQ$1,0))</f>
        <v>-0.36045300960540799</v>
      </c>
      <c r="O2328" s="6">
        <v>1722.157056</v>
      </c>
      <c r="P2328" s="28">
        <v>6.6476197757841876E-4</v>
      </c>
    </row>
    <row r="2329" spans="1:16" x14ac:dyDescent="0.3">
      <c r="A2329" t="s">
        <v>511</v>
      </c>
      <c r="B2329" t="e">
        <f>VLOOKUP(A2329,Sheet3!L:L,1,FALSE)</f>
        <v>#N/A</v>
      </c>
      <c r="C2329" t="str">
        <f>VLOOKUP(A2329,'ALL - prices'!B:C,2,FALSE)</f>
        <v>Dream Industrial Real Estate I</v>
      </c>
      <c r="D2329" t="str">
        <f>VLOOKUP(A2329,'ALL - prices'!B:I,8,FALSE)</f>
        <v>Real Estate</v>
      </c>
      <c r="E2329">
        <v>2016</v>
      </c>
      <c r="F2329" t="s">
        <v>682</v>
      </c>
      <c r="G2329" t="str">
        <f t="shared" si="166"/>
        <v>2016-Q4</v>
      </c>
      <c r="H2329" s="4">
        <f>INDEX('ALL - prices'!$J$3:$DY$219,MATCH('COMBINED DATA'!A2329,'ALL - prices'!$B$3:$B$219,0),MATCH('COMBINED DATA'!G2329,'ALL - prices'!$J$1:$DY$1,0))</f>
        <v>4.9737999999999998</v>
      </c>
      <c r="I2329" s="14">
        <f t="shared" si="170"/>
        <v>0.33494417942895122</v>
      </c>
      <c r="J2329" s="15">
        <f>INDEX(MarketCap2!$E$2:$AR$224,MATCH(A2329,MarketCap2!$B$2:$B$224,0),MATCH(G2329,MarketCap2!$E$1:$AR$1,0))</f>
        <v>496794432</v>
      </c>
      <c r="K2329">
        <f t="shared" si="167"/>
        <v>20.023686880791267</v>
      </c>
      <c r="L2329">
        <f>INDEX('PB2'!$D$2:$AQ$224,MATCH(A2329,'PB2'!$B$2:$B$224,0),MATCH(G2329,'PB2'!$D$1:$AQ$1,0))</f>
        <v>0.86053597927093495</v>
      </c>
      <c r="M2329" s="16">
        <f t="shared" si="168"/>
        <v>1.1620664610063394</v>
      </c>
      <c r="N2329" s="6">
        <f>INDEX('ROA2'!$D$2:$AQ$224,MATCH(A2329,'ROA2'!$B$2:$B$224,0),MATCH(G2329,'ROA2'!$D$1:$AQ$1,0))</f>
        <v>-0.45653000473976102</v>
      </c>
      <c r="O2329" s="6">
        <v>1676.099968</v>
      </c>
      <c r="P2329" s="28">
        <v>-2.6743837235713781E-2</v>
      </c>
    </row>
    <row r="2330" spans="1:16" x14ac:dyDescent="0.3">
      <c r="A2330" t="s">
        <v>511</v>
      </c>
      <c r="B2330" t="e">
        <f>VLOOKUP(A2330,Sheet3!L:L,1,FALSE)</f>
        <v>#N/A</v>
      </c>
      <c r="C2330" t="str">
        <f>VLOOKUP(A2330,'ALL - prices'!B:C,2,FALSE)</f>
        <v>Dream Industrial Real Estate I</v>
      </c>
      <c r="D2330" t="str">
        <f>VLOOKUP(A2330,'ALL - prices'!B:I,8,FALSE)</f>
        <v>Real Estate</v>
      </c>
      <c r="E2330">
        <v>2017</v>
      </c>
      <c r="F2330" t="s">
        <v>679</v>
      </c>
      <c r="G2330" t="str">
        <f t="shared" ref="G2330:G2393" si="171">E2330&amp;"-"&amp;F2330</f>
        <v>2017-Q1</v>
      </c>
      <c r="H2330" s="4">
        <f>INDEX('ALL - prices'!$J$3:$DY$219,MATCH('COMBINED DATA'!A2330,'ALL - prices'!$B$3:$B$219,0),MATCH('COMBINED DATA'!G2330,'ALL - prices'!$J$1:$DY$1,0))</f>
        <v>4.8929999999999998</v>
      </c>
      <c r="I2330" s="14">
        <f t="shared" si="170"/>
        <v>0.3532656318787134</v>
      </c>
      <c r="J2330" s="15">
        <f>INDEX(MarketCap2!$E$2:$AR$224,MATCH(A2330,MarketCap2!$B$2:$B$224,0),MATCH(G2330,MarketCap2!$E$1:$AR$1,0))</f>
        <v>478739808</v>
      </c>
      <c r="K2330">
        <f t="shared" ref="K2330:K2393" si="172">LN(J2330)</f>
        <v>19.986667809459675</v>
      </c>
      <c r="L2330">
        <f>INDEX('PB2'!$D$2:$AQ$224,MATCH(A2330,'PB2'!$B$2:$B$224,0),MATCH(G2330,'PB2'!$D$1:$AQ$1,0))</f>
        <v>0.82691901922225997</v>
      </c>
      <c r="M2330" s="16">
        <f t="shared" ref="M2330:M2393" si="173">1/L2330</f>
        <v>1.209308259641346</v>
      </c>
      <c r="N2330" s="6">
        <f>INDEX('ROA2'!$D$2:$AQ$224,MATCH(A2330,'ROA2'!$B$2:$B$224,0),MATCH(G2330,'ROA2'!$D$1:$AQ$1,0))</f>
        <v>-0.15921899676322901</v>
      </c>
      <c r="O2330" s="6">
        <v>1658.0760319999999</v>
      </c>
      <c r="P2330" s="28">
        <v>-1.0753497013371489E-2</v>
      </c>
    </row>
    <row r="2331" spans="1:16" x14ac:dyDescent="0.3">
      <c r="A2331" t="s">
        <v>511</v>
      </c>
      <c r="B2331" t="e">
        <f>VLOOKUP(A2331,Sheet3!L:L,1,FALSE)</f>
        <v>#N/A</v>
      </c>
      <c r="C2331" t="str">
        <f>VLOOKUP(A2331,'ALL - prices'!B:C,2,FALSE)</f>
        <v>Dream Industrial Real Estate I</v>
      </c>
      <c r="D2331" t="str">
        <f>VLOOKUP(A2331,'ALL - prices'!B:I,8,FALSE)</f>
        <v>Real Estate</v>
      </c>
      <c r="E2331">
        <v>2017</v>
      </c>
      <c r="F2331" t="s">
        <v>680</v>
      </c>
      <c r="G2331" t="str">
        <f t="shared" si="171"/>
        <v>2017-Q2</v>
      </c>
      <c r="H2331" s="4">
        <f>INDEX('ALL - prices'!$J$3:$DY$219,MATCH('COMBINED DATA'!A2331,'ALL - prices'!$B$3:$B$219,0),MATCH('COMBINED DATA'!G2331,'ALL - prices'!$J$1:$DY$1,0))</f>
        <v>5.2840999999999996</v>
      </c>
      <c r="I2331" s="14">
        <f t="shared" si="170"/>
        <v>0.55157504400277779</v>
      </c>
      <c r="J2331" s="15">
        <f>INDEX(MarketCap2!$E$2:$AR$224,MATCH(A2331,MarketCap2!$B$2:$B$224,0),MATCH(G2331,MarketCap2!$E$1:$AR$1,0))</f>
        <v>506695392</v>
      </c>
      <c r="K2331">
        <f t="shared" si="172"/>
        <v>20.043420576266243</v>
      </c>
      <c r="L2331">
        <f>INDEX('PB2'!$D$2:$AQ$224,MATCH(A2331,'PB2'!$B$2:$B$224,0),MATCH(G2331,'PB2'!$D$1:$AQ$1,0))</f>
        <v>0.90248697996139504</v>
      </c>
      <c r="M2331" s="16">
        <f t="shared" si="173"/>
        <v>1.1080492264196169</v>
      </c>
      <c r="N2331" s="6">
        <f>INDEX('ROA2'!$D$2:$AQ$224,MATCH(A2331,'ROA2'!$B$2:$B$224,0),MATCH(G2331,'ROA2'!$D$1:$AQ$1,0))</f>
        <v>1.0725690126419101</v>
      </c>
      <c r="O2331" s="6">
        <v>1657.2309760000001</v>
      </c>
      <c r="P2331" s="28">
        <v>-5.0966058473239293E-4</v>
      </c>
    </row>
    <row r="2332" spans="1:16" x14ac:dyDescent="0.3">
      <c r="A2332" t="s">
        <v>511</v>
      </c>
      <c r="B2332" t="e">
        <f>VLOOKUP(A2332,Sheet3!L:L,1,FALSE)</f>
        <v>#N/A</v>
      </c>
      <c r="C2332" t="str">
        <f>VLOOKUP(A2332,'ALL - prices'!B:C,2,FALSE)</f>
        <v>Dream Industrial Real Estate I</v>
      </c>
      <c r="D2332" t="str">
        <f>VLOOKUP(A2332,'ALL - prices'!B:I,8,FALSE)</f>
        <v>Real Estate</v>
      </c>
      <c r="E2332">
        <v>2017</v>
      </c>
      <c r="F2332" t="s">
        <v>681</v>
      </c>
      <c r="G2332" t="str">
        <f t="shared" si="171"/>
        <v>2017-Q3</v>
      </c>
      <c r="H2332" s="4">
        <f>INDEX('ALL - prices'!$J$3:$DY$219,MATCH('COMBINED DATA'!A2332,'ALL - prices'!$B$3:$B$219,0),MATCH('COMBINED DATA'!G2332,'ALL - prices'!$J$1:$DY$1,0))</f>
        <v>5.6345000000000001</v>
      </c>
      <c r="I2332" s="14">
        <f t="shared" si="170"/>
        <v>0.56877030806234341</v>
      </c>
      <c r="J2332" s="15">
        <f>INDEX(MarketCap2!$E$2:$AR$224,MATCH(A2332,MarketCap2!$B$2:$B$224,0),MATCH(G2332,MarketCap2!$E$1:$AR$1,0))</f>
        <v>529991712</v>
      </c>
      <c r="K2332">
        <f t="shared" si="172"/>
        <v>20.088371926652322</v>
      </c>
      <c r="L2332">
        <f>INDEX('PB2'!$D$2:$AQ$224,MATCH(A2332,'PB2'!$B$2:$B$224,0),MATCH(G2332,'PB2'!$D$1:$AQ$1,0))</f>
        <v>0.94689500331878695</v>
      </c>
      <c r="M2332" s="16">
        <f t="shared" si="173"/>
        <v>1.0560833001495251</v>
      </c>
      <c r="N2332" s="6">
        <f>INDEX('ROA2'!$D$2:$AQ$224,MATCH(A2332,'ROA2'!$B$2:$B$224,0),MATCH(G2332,'ROA2'!$D$1:$AQ$1,0))</f>
        <v>0.63909101486206099</v>
      </c>
      <c r="O2332" s="6">
        <v>1652.322048</v>
      </c>
      <c r="P2332" s="28">
        <v>-2.9621266263370038E-3</v>
      </c>
    </row>
    <row r="2333" spans="1:16" x14ac:dyDescent="0.3">
      <c r="A2333" t="s">
        <v>511</v>
      </c>
      <c r="B2333" t="e">
        <f>VLOOKUP(A2333,Sheet3!L:L,1,FALSE)</f>
        <v>#N/A</v>
      </c>
      <c r="C2333" t="str">
        <f>VLOOKUP(A2333,'ALL - prices'!B:C,2,FALSE)</f>
        <v>Dream Industrial Real Estate I</v>
      </c>
      <c r="D2333" t="str">
        <f>VLOOKUP(A2333,'ALL - prices'!B:I,8,FALSE)</f>
        <v>Real Estate</v>
      </c>
      <c r="E2333">
        <v>2017</v>
      </c>
      <c r="F2333" t="s">
        <v>682</v>
      </c>
      <c r="G2333" t="str">
        <f t="shared" si="171"/>
        <v>2017-Q4</v>
      </c>
      <c r="H2333" s="4">
        <f>INDEX('ALL - prices'!$J$3:$DY$219,MATCH('COMBINED DATA'!A2333,'ALL - prices'!$B$3:$B$219,0),MATCH('COMBINED DATA'!G2333,'ALL - prices'!$J$1:$DY$1,0))</f>
        <v>5.5566000000000004</v>
      </c>
      <c r="I2333" s="14">
        <f t="shared" si="170"/>
        <v>0.29092055473387685</v>
      </c>
      <c r="J2333" s="15">
        <f>INDEX(MarketCap2!$E$2:$AR$224,MATCH(A2333,MarketCap2!$B$2:$B$224,0),MATCH(G2333,MarketCap2!$E$1:$AR$1,0))</f>
        <v>656935808</v>
      </c>
      <c r="K2333">
        <f t="shared" si="172"/>
        <v>20.303096866957052</v>
      </c>
      <c r="L2333">
        <f>INDEX('PB2'!$D$2:$AQ$224,MATCH(A2333,'PB2'!$B$2:$B$224,0),MATCH(G2333,'PB2'!$D$1:$AQ$1,0))</f>
        <v>0.92794102430343595</v>
      </c>
      <c r="M2333" s="16">
        <f t="shared" si="173"/>
        <v>1.0776546933579703</v>
      </c>
      <c r="N2333" s="6">
        <f>INDEX('ROA2'!$D$2:$AQ$224,MATCH(A2333,'ROA2'!$B$2:$B$224,0),MATCH(G2333,'ROA2'!$D$1:$AQ$1,0))</f>
        <v>0.33239299058914201</v>
      </c>
      <c r="O2333" s="6">
        <v>1687.993984</v>
      </c>
      <c r="P2333" s="28">
        <v>2.1588972950629028E-2</v>
      </c>
    </row>
    <row r="2334" spans="1:16" x14ac:dyDescent="0.3">
      <c r="A2334" t="s">
        <v>511</v>
      </c>
      <c r="B2334" t="e">
        <f>VLOOKUP(A2334,Sheet3!L:L,1,FALSE)</f>
        <v>#N/A</v>
      </c>
      <c r="C2334" t="str">
        <f>VLOOKUP(A2334,'ALL - prices'!B:C,2,FALSE)</f>
        <v>Dream Industrial Real Estate I</v>
      </c>
      <c r="D2334" t="str">
        <f>VLOOKUP(A2334,'ALL - prices'!B:I,8,FALSE)</f>
        <v>Real Estate</v>
      </c>
      <c r="E2334">
        <v>2018</v>
      </c>
      <c r="F2334" t="s">
        <v>679</v>
      </c>
      <c r="G2334" t="str">
        <f t="shared" si="171"/>
        <v>2018-Q1</v>
      </c>
      <c r="H2334" s="4">
        <f>INDEX('ALL - prices'!$J$3:$DY$219,MATCH('COMBINED DATA'!A2334,'ALL - prices'!$B$3:$B$219,0),MATCH('COMBINED DATA'!G2334,'ALL - prices'!$J$1:$DY$1,0))</f>
        <v>6.1311999999999998</v>
      </c>
      <c r="I2334" s="14">
        <f t="shared" si="170"/>
        <v>0.7954515489121049</v>
      </c>
      <c r="J2334" s="15">
        <f>INDEX(MarketCap2!$E$2:$AR$224,MATCH(A2334,MarketCap2!$B$2:$B$224,0),MATCH(G2334,MarketCap2!$E$1:$AR$1,0))</f>
        <v>718673600</v>
      </c>
      <c r="K2334">
        <f t="shared" si="172"/>
        <v>20.392917848773877</v>
      </c>
      <c r="L2334">
        <f>INDEX('PB2'!$D$2:$AQ$224,MATCH(A2334,'PB2'!$B$2:$B$224,0),MATCH(G2334,'PB2'!$D$1:$AQ$1,0))</f>
        <v>0.95949602127075195</v>
      </c>
      <c r="M2334" s="16">
        <f t="shared" si="173"/>
        <v>1.0422138058223573</v>
      </c>
      <c r="N2334" s="6">
        <f>INDEX('ROA2'!$D$2:$AQ$224,MATCH(A2334,'ROA2'!$B$2:$B$224,0),MATCH(G2334,'ROA2'!$D$1:$AQ$1,0))</f>
        <v>2.0000419616699201</v>
      </c>
      <c r="O2334" s="6">
        <v>1807.7510400000001</v>
      </c>
      <c r="P2334" s="28">
        <v>7.0946376074288275E-2</v>
      </c>
    </row>
    <row r="2335" spans="1:16" x14ac:dyDescent="0.3">
      <c r="A2335" t="s">
        <v>511</v>
      </c>
      <c r="B2335" t="e">
        <f>VLOOKUP(A2335,Sheet3!L:L,1,FALSE)</f>
        <v>#N/A</v>
      </c>
      <c r="C2335" t="str">
        <f>VLOOKUP(A2335,'ALL - prices'!B:C,2,FALSE)</f>
        <v>Dream Industrial Real Estate I</v>
      </c>
      <c r="D2335" t="str">
        <f>VLOOKUP(A2335,'ALL - prices'!B:I,8,FALSE)</f>
        <v>Real Estate</v>
      </c>
      <c r="E2335">
        <v>2018</v>
      </c>
      <c r="F2335" t="s">
        <v>680</v>
      </c>
      <c r="G2335" t="str">
        <f t="shared" si="171"/>
        <v>2018-Q2</v>
      </c>
      <c r="H2335" s="4">
        <f>INDEX('ALL - prices'!$J$3:$DY$219,MATCH('COMBINED DATA'!A2335,'ALL - prices'!$B$3:$B$219,0),MATCH('COMBINED DATA'!G2335,'ALL - prices'!$J$1:$DY$1,0))</f>
        <v>6.7527999999999997</v>
      </c>
      <c r="I2335" s="14">
        <f t="shared" si="170"/>
        <v>0.95257883838206503</v>
      </c>
      <c r="J2335" s="15">
        <f>INDEX(MarketCap2!$E$2:$AR$224,MATCH(A2335,MarketCap2!$B$2:$B$224,0),MATCH(G2335,MarketCap2!$E$1:$AR$1,0))</f>
        <v>927926592</v>
      </c>
      <c r="K2335">
        <f t="shared" si="172"/>
        <v>20.648463184173355</v>
      </c>
      <c r="L2335">
        <f>INDEX('PB2'!$D$2:$AQ$224,MATCH(A2335,'PB2'!$B$2:$B$224,0),MATCH(G2335,'PB2'!$D$1:$AQ$1,0))</f>
        <v>1.032958984375</v>
      </c>
      <c r="M2335" s="16">
        <f t="shared" si="173"/>
        <v>0.96809264949184592</v>
      </c>
      <c r="N2335" s="6">
        <f>INDEX('ROA2'!$D$2:$AQ$224,MATCH(A2335,'ROA2'!$B$2:$B$224,0),MATCH(G2335,'ROA2'!$D$1:$AQ$1,0))</f>
        <v>3.6990211009979199</v>
      </c>
      <c r="O2335" s="6">
        <v>1928.58304</v>
      </c>
      <c r="P2335" s="28">
        <v>6.6841062362215473E-2</v>
      </c>
    </row>
    <row r="2336" spans="1:16" x14ac:dyDescent="0.3">
      <c r="A2336" t="s">
        <v>511</v>
      </c>
      <c r="B2336" t="e">
        <f>VLOOKUP(A2336,Sheet3!L:L,1,FALSE)</f>
        <v>#N/A</v>
      </c>
      <c r="C2336" t="str">
        <f>VLOOKUP(A2336,'ALL - prices'!B:C,2,FALSE)</f>
        <v>Dream Industrial Real Estate I</v>
      </c>
      <c r="D2336" t="str">
        <f>VLOOKUP(A2336,'ALL - prices'!B:I,8,FALSE)</f>
        <v>Real Estate</v>
      </c>
      <c r="E2336">
        <v>2018</v>
      </c>
      <c r="F2336" t="s">
        <v>681</v>
      </c>
      <c r="G2336" t="str">
        <f t="shared" si="171"/>
        <v>2018-Q3</v>
      </c>
      <c r="H2336" s="4">
        <f>INDEX('ALL - prices'!$J$3:$DY$219,MATCH('COMBINED DATA'!A2336,'ALL - prices'!$B$3:$B$219,0),MATCH('COMBINED DATA'!G2336,'ALL - prices'!$J$1:$DY$1,0))</f>
        <v>6.7295999999999996</v>
      </c>
      <c r="I2336" s="14">
        <f t="shared" si="170"/>
        <v>1.2068454095284977</v>
      </c>
      <c r="J2336" s="15">
        <f>INDEX(MarketCap2!$E$2:$AR$224,MATCH(A2336,MarketCap2!$B$2:$B$224,0),MATCH(G2336,MarketCap2!$E$1:$AR$1,0))</f>
        <v>915370176</v>
      </c>
      <c r="K2336">
        <f t="shared" si="172"/>
        <v>20.6348391053603</v>
      </c>
      <c r="L2336">
        <f>INDEX('PB2'!$D$2:$AQ$224,MATCH(A2336,'PB2'!$B$2:$B$224,0),MATCH(G2336,'PB2'!$D$1:$AQ$1,0))</f>
        <v>0.99903202056884799</v>
      </c>
      <c r="M2336" s="16">
        <f t="shared" si="173"/>
        <v>1.0009689173231913</v>
      </c>
      <c r="N2336" s="6">
        <f>INDEX('ROA2'!$D$2:$AQ$224,MATCH(A2336,'ROA2'!$B$2:$B$224,0),MATCH(G2336,'ROA2'!$D$1:$AQ$1,0))</f>
        <v>4.71762895584106</v>
      </c>
      <c r="O2336" s="6">
        <v>2149.1640320000001</v>
      </c>
      <c r="P2336" s="28">
        <v>0.11437464056512711</v>
      </c>
    </row>
    <row r="2337" spans="1:16" x14ac:dyDescent="0.3">
      <c r="A2337" t="s">
        <v>511</v>
      </c>
      <c r="B2337" t="e">
        <f>VLOOKUP(A2337,Sheet3!L:L,1,FALSE)</f>
        <v>#N/A</v>
      </c>
      <c r="C2337" t="str">
        <f>VLOOKUP(A2337,'ALL - prices'!B:C,2,FALSE)</f>
        <v>Dream Industrial Real Estate I</v>
      </c>
      <c r="D2337" t="str">
        <f>VLOOKUP(A2337,'ALL - prices'!B:I,8,FALSE)</f>
        <v>Real Estate</v>
      </c>
      <c r="E2337">
        <v>2018</v>
      </c>
      <c r="F2337" t="s">
        <v>682</v>
      </c>
      <c r="G2337" t="str">
        <f t="shared" si="171"/>
        <v>2018-Q4</v>
      </c>
      <c r="H2337" s="4">
        <f>INDEX('ALL - prices'!$J$3:$DY$219,MATCH('COMBINED DATA'!A2337,'ALL - prices'!$B$3:$B$219,0),MATCH('COMBINED DATA'!G2337,'ALL - prices'!$J$1:$DY$1,0))</f>
        <v>6.4516999999999998</v>
      </c>
      <c r="I2337" s="14">
        <f t="shared" si="170"/>
        <v>0.67823808258359153</v>
      </c>
      <c r="J2337" s="15">
        <f>INDEX(MarketCap2!$E$2:$AR$224,MATCH(A2337,MarketCap2!$B$2:$B$224,0),MATCH(G2337,MarketCap2!$E$1:$AR$1,0))</f>
        <v>868698112</v>
      </c>
      <c r="K2337">
        <f t="shared" si="172"/>
        <v>20.582506225865291</v>
      </c>
      <c r="L2337">
        <f>INDEX('PB2'!$D$2:$AQ$224,MATCH(A2337,'PB2'!$B$2:$B$224,0),MATCH(G2337,'PB2'!$D$1:$AQ$1,0))</f>
        <v>0.88589298725128196</v>
      </c>
      <c r="M2337" s="16">
        <f t="shared" si="173"/>
        <v>1.1288045106923865</v>
      </c>
      <c r="N2337" s="6">
        <f>INDEX('ROA2'!$D$2:$AQ$224,MATCH(A2337,'ROA2'!$B$2:$B$224,0),MATCH(G2337,'ROA2'!$D$1:$AQ$1,0))</f>
        <v>5.8501491546630904</v>
      </c>
      <c r="O2337" s="6">
        <v>2091.021056</v>
      </c>
      <c r="P2337" s="28">
        <v>-2.705376375850314E-2</v>
      </c>
    </row>
    <row r="2338" spans="1:16" x14ac:dyDescent="0.3">
      <c r="A2338" t="s">
        <v>511</v>
      </c>
      <c r="B2338" t="e">
        <f>VLOOKUP(A2338,Sheet3!L:L,1,FALSE)</f>
        <v>#N/A</v>
      </c>
      <c r="C2338" t="str">
        <f>VLOOKUP(A2338,'ALL - prices'!B:C,2,FALSE)</f>
        <v>Dream Industrial Real Estate I</v>
      </c>
      <c r="D2338" t="str">
        <f>VLOOKUP(A2338,'ALL - prices'!B:I,8,FALSE)</f>
        <v>Real Estate</v>
      </c>
      <c r="E2338">
        <v>2019</v>
      </c>
      <c r="F2338" t="s">
        <v>679</v>
      </c>
      <c r="G2338" t="str">
        <f t="shared" si="171"/>
        <v>2019-Q1</v>
      </c>
      <c r="H2338" s="4">
        <f>INDEX('ALL - prices'!$J$3:$DY$219,MATCH('COMBINED DATA'!A2338,'ALL - prices'!$B$3:$B$219,0),MATCH('COMBINED DATA'!G2338,'ALL - prices'!$J$1:$DY$1,0))</f>
        <v>8.2119</v>
      </c>
      <c r="I2338" s="14">
        <f t="shared" si="170"/>
        <v>1.2172317966051849</v>
      </c>
      <c r="J2338" s="15">
        <f>INDEX(MarketCap2!$E$2:$AR$224,MATCH(A2338,MarketCap2!$B$2:$B$224,0),MATCH(G2338,MarketCap2!$E$1:$AR$1,0))</f>
        <v>1253244160</v>
      </c>
      <c r="K2338">
        <f t="shared" si="172"/>
        <v>20.949001354212729</v>
      </c>
      <c r="L2338">
        <f>INDEX('PB2'!$D$2:$AQ$224,MATCH(A2338,'PB2'!$B$2:$B$224,0),MATCH(G2338,'PB2'!$D$1:$AQ$1,0))</f>
        <v>1.14873194694519</v>
      </c>
      <c r="M2338" s="16">
        <f t="shared" si="173"/>
        <v>0.87052510610442135</v>
      </c>
      <c r="N2338" s="6">
        <f>INDEX('ROA2'!$D$2:$AQ$224,MATCH(A2338,'ROA2'!$B$2:$B$224,0),MATCH(G2338,'ROA2'!$D$1:$AQ$1,0))</f>
        <v>7.9392671585082999</v>
      </c>
      <c r="O2338" s="6">
        <v>2160.5749759999999</v>
      </c>
      <c r="P2338" s="28">
        <v>3.3263137069051034E-2</v>
      </c>
    </row>
    <row r="2339" spans="1:16" x14ac:dyDescent="0.3">
      <c r="A2339" t="s">
        <v>511</v>
      </c>
      <c r="B2339" t="e">
        <f>VLOOKUP(A2339,Sheet3!L:L,1,FALSE)</f>
        <v>#N/A</v>
      </c>
      <c r="C2339" t="str">
        <f>VLOOKUP(A2339,'ALL - prices'!B:C,2,FALSE)</f>
        <v>Dream Industrial Real Estate I</v>
      </c>
      <c r="D2339" t="str">
        <f>VLOOKUP(A2339,'ALL - prices'!B:I,8,FALSE)</f>
        <v>Real Estate</v>
      </c>
      <c r="E2339">
        <v>2019</v>
      </c>
      <c r="F2339" t="s">
        <v>680</v>
      </c>
      <c r="G2339" t="str">
        <f t="shared" si="171"/>
        <v>2019-Q2</v>
      </c>
      <c r="H2339" s="4">
        <f>INDEX('ALL - prices'!$J$3:$DY$219,MATCH('COMBINED DATA'!A2339,'ALL - prices'!$B$3:$B$219,0),MATCH('COMBINED DATA'!G2339,'ALL - prices'!$J$1:$DY$1,0))</f>
        <v>8.2454000000000001</v>
      </c>
      <c r="I2339" s="14">
        <f t="shared" si="170"/>
        <v>1.248625087512919</v>
      </c>
      <c r="J2339" s="15">
        <f>INDEX(MarketCap2!$E$2:$AR$224,MATCH(A2339,MarketCap2!$B$2:$B$224,0),MATCH(G2339,MarketCap2!$E$1:$AR$1,0))</f>
        <v>1605734016</v>
      </c>
      <c r="K2339">
        <f t="shared" si="172"/>
        <v>21.196846819825634</v>
      </c>
      <c r="L2339">
        <f>INDEX('PB2'!$D$2:$AQ$224,MATCH(A2339,'PB2'!$B$2:$B$224,0),MATCH(G2339,'PB2'!$D$1:$AQ$1,0))</f>
        <v>1.0808730125427299</v>
      </c>
      <c r="M2339" s="16">
        <f t="shared" si="173"/>
        <v>0.92517806291372018</v>
      </c>
      <c r="N2339" s="6">
        <f>INDEX('ROA2'!$D$2:$AQ$224,MATCH(A2339,'ROA2'!$B$2:$B$224,0),MATCH(G2339,'ROA2'!$D$1:$AQ$1,0))</f>
        <v>4.7930488586425799</v>
      </c>
      <c r="O2339" s="6">
        <v>2427.558912</v>
      </c>
      <c r="P2339" s="28">
        <v>0.12357078044765807</v>
      </c>
    </row>
    <row r="2340" spans="1:16" x14ac:dyDescent="0.3">
      <c r="A2340" t="s">
        <v>511</v>
      </c>
      <c r="B2340" t="e">
        <f>VLOOKUP(A2340,Sheet3!L:L,1,FALSE)</f>
        <v>#N/A</v>
      </c>
      <c r="C2340" t="str">
        <f>VLOOKUP(A2340,'ALL - prices'!B:C,2,FALSE)</f>
        <v>Dream Industrial Real Estate I</v>
      </c>
      <c r="D2340" t="str">
        <f>VLOOKUP(A2340,'ALL - prices'!B:I,8,FALSE)</f>
        <v>Real Estate</v>
      </c>
      <c r="E2340">
        <v>2019</v>
      </c>
      <c r="F2340" t="s">
        <v>681</v>
      </c>
      <c r="G2340" t="str">
        <f t="shared" si="171"/>
        <v>2019-Q3</v>
      </c>
      <c r="H2340" s="4">
        <f>INDEX('ALL - prices'!$J$3:$DY$219,MATCH('COMBINED DATA'!A2340,'ALL - prices'!$B$3:$B$219,0),MATCH('COMBINED DATA'!G2340,'ALL - prices'!$J$1:$DY$1,0))</f>
        <v>9.3736999999999995</v>
      </c>
      <c r="I2340" s="14">
        <f t="shared" si="170"/>
        <v>1.0863030777212523</v>
      </c>
      <c r="J2340" s="15">
        <f>INDEX(MarketCap2!$E$2:$AR$224,MATCH(A2340,MarketCap2!$B$2:$B$224,0),MATCH(G2340,MarketCap2!$E$1:$AR$1,0))</f>
        <v>1800327168</v>
      </c>
      <c r="K2340">
        <f t="shared" si="172"/>
        <v>21.311234245332184</v>
      </c>
      <c r="L2340">
        <f>INDEX('PB2'!$D$2:$AQ$224,MATCH(A2340,'PB2'!$B$2:$B$224,0),MATCH(G2340,'PB2'!$D$1:$AQ$1,0))</f>
        <v>1.22904896736145</v>
      </c>
      <c r="M2340" s="16">
        <f t="shared" si="173"/>
        <v>0.81363723216563333</v>
      </c>
      <c r="N2340" s="6">
        <f>INDEX('ROA2'!$D$2:$AQ$224,MATCH(A2340,'ROA2'!$B$2:$B$224,0),MATCH(G2340,'ROA2'!$D$1:$AQ$1,0))</f>
        <v>7.3182940483093297</v>
      </c>
      <c r="O2340" s="6">
        <v>2556.0581120000002</v>
      </c>
      <c r="P2340" s="28">
        <v>5.2933504255982484E-2</v>
      </c>
    </row>
    <row r="2341" spans="1:16" x14ac:dyDescent="0.3">
      <c r="A2341" t="s">
        <v>511</v>
      </c>
      <c r="B2341" t="e">
        <f>VLOOKUP(A2341,Sheet3!L:L,1,FALSE)</f>
        <v>#N/A</v>
      </c>
      <c r="C2341" t="str">
        <f>VLOOKUP(A2341,'ALL - prices'!B:C,2,FALSE)</f>
        <v>Dream Industrial Real Estate I</v>
      </c>
      <c r="D2341" t="str">
        <f>VLOOKUP(A2341,'ALL - prices'!B:I,8,FALSE)</f>
        <v>Real Estate</v>
      </c>
      <c r="E2341">
        <v>2019</v>
      </c>
      <c r="F2341" t="s">
        <v>682</v>
      </c>
      <c r="G2341" t="str">
        <f t="shared" si="171"/>
        <v>2019-Q4</v>
      </c>
      <c r="H2341" s="4">
        <f>INDEX('ALL - prices'!$J$3:$DY$219,MATCH('COMBINED DATA'!A2341,'ALL - prices'!$B$3:$B$219,0),MATCH('COMBINED DATA'!G2341,'ALL - prices'!$J$1:$DY$1,0))</f>
        <v>9.4312000000000005</v>
      </c>
      <c r="I2341" s="14">
        <f t="shared" si="170"/>
        <v>1.3343771140498477</v>
      </c>
      <c r="J2341" s="15">
        <f>INDEX(MarketCap2!$E$2:$AR$224,MATCH(A2341,MarketCap2!$B$2:$B$224,0),MATCH(G2341,MarketCap2!$E$1:$AR$1,0))</f>
        <v>2003913856</v>
      </c>
      <c r="K2341">
        <f t="shared" si="172"/>
        <v>21.41836803321716</v>
      </c>
      <c r="L2341">
        <f>INDEX('PB2'!$D$2:$AQ$224,MATCH(A2341,'PB2'!$B$2:$B$224,0),MATCH(G2341,'PB2'!$D$1:$AQ$1,0))</f>
        <v>1.13575804233551</v>
      </c>
      <c r="M2341" s="16">
        <f t="shared" si="173"/>
        <v>0.88046922207449685</v>
      </c>
      <c r="N2341" s="6">
        <f>INDEX('ROA2'!$D$2:$AQ$224,MATCH(A2341,'ROA2'!$B$2:$B$224,0),MATCH(G2341,'ROA2'!$D$1:$AQ$1,0))</f>
        <v>6.0942649841308603</v>
      </c>
      <c r="O2341" s="6">
        <v>2478.6849280000001</v>
      </c>
      <c r="P2341" s="28">
        <v>-3.0270510532117368E-2</v>
      </c>
    </row>
    <row r="2342" spans="1:16" x14ac:dyDescent="0.3">
      <c r="A2342" t="s">
        <v>511</v>
      </c>
      <c r="B2342" t="e">
        <f>VLOOKUP(A2342,Sheet3!L:L,1,FALSE)</f>
        <v>#N/A</v>
      </c>
      <c r="C2342" t="str">
        <f>VLOOKUP(A2342,'ALL - prices'!B:C,2,FALSE)</f>
        <v>Dream Industrial Real Estate I</v>
      </c>
      <c r="D2342" t="str">
        <f>VLOOKUP(A2342,'ALL - prices'!B:I,8,FALSE)</f>
        <v>Real Estate</v>
      </c>
      <c r="E2342">
        <v>2020</v>
      </c>
      <c r="F2342" t="s">
        <v>679</v>
      </c>
      <c r="G2342" t="str">
        <f t="shared" si="171"/>
        <v>2020-Q1</v>
      </c>
      <c r="H2342" s="4">
        <f>INDEX('ALL - prices'!$J$3:$DY$219,MATCH('COMBINED DATA'!A2342,'ALL - prices'!$B$3:$B$219,0),MATCH('COMBINED DATA'!G2342,'ALL - prices'!$J$1:$DY$1,0))</f>
        <v>6.8409000000000004</v>
      </c>
      <c r="I2342" s="14">
        <f t="shared" si="170"/>
        <v>1.1866587500906478</v>
      </c>
      <c r="J2342" s="15">
        <f>INDEX(MarketCap2!$E$2:$AR$224,MATCH(A2342,MarketCap2!$B$2:$B$224,0),MATCH(G2342,MarketCap2!$E$1:$AR$1,0))</f>
        <v>1600977920</v>
      </c>
      <c r="K2342">
        <f t="shared" si="172"/>
        <v>21.1938804794855</v>
      </c>
      <c r="L2342">
        <f>INDEX('PB2'!$D$2:$AQ$224,MATCH(A2342,'PB2'!$B$2:$B$224,0),MATCH(G2342,'PB2'!$D$1:$AQ$1,0))</f>
        <v>0.773554027080536</v>
      </c>
      <c r="M2342" s="16">
        <f t="shared" si="173"/>
        <v>1.2927345278959919</v>
      </c>
      <c r="N2342" s="6">
        <f>INDEX('ROA2'!$D$2:$AQ$224,MATCH(A2342,'ROA2'!$B$2:$B$224,0),MATCH(G2342,'ROA2'!$D$1:$AQ$1,0))</f>
        <v>7.1013441085815403</v>
      </c>
      <c r="O2342" s="6">
        <v>2892.8908799999999</v>
      </c>
      <c r="P2342" s="28">
        <v>0.16710714109768443</v>
      </c>
    </row>
    <row r="2343" spans="1:16" x14ac:dyDescent="0.3">
      <c r="A2343" t="s">
        <v>511</v>
      </c>
      <c r="B2343" t="e">
        <f>VLOOKUP(A2343,Sheet3!L:L,1,FALSE)</f>
        <v>#N/A</v>
      </c>
      <c r="C2343" t="str">
        <f>VLOOKUP(A2343,'ALL - prices'!B:C,2,FALSE)</f>
        <v>Dream Industrial Real Estate I</v>
      </c>
      <c r="D2343" t="str">
        <f>VLOOKUP(A2343,'ALL - prices'!B:I,8,FALSE)</f>
        <v>Real Estate</v>
      </c>
      <c r="E2343">
        <v>2020</v>
      </c>
      <c r="F2343" t="s">
        <v>680</v>
      </c>
      <c r="G2343" t="str">
        <f t="shared" si="171"/>
        <v>2020-Q2</v>
      </c>
      <c r="H2343" s="4">
        <f>INDEX('ALL - prices'!$J$3:$DY$219,MATCH('COMBINED DATA'!A2343,'ALL - prices'!$B$3:$B$219,0),MATCH('COMBINED DATA'!G2343,'ALL - prices'!$J$1:$DY$1,0))</f>
        <v>7.9149000000000003</v>
      </c>
      <c r="I2343" s="14">
        <f t="shared" si="170"/>
        <v>1.4175720613664378</v>
      </c>
      <c r="J2343" s="15">
        <f>INDEX(MarketCap2!$E$2:$AR$224,MATCH(A2343,MarketCap2!$B$2:$B$224,0),MATCH(G2343,MarketCap2!$E$1:$AR$1,0))</f>
        <v>1820920576</v>
      </c>
      <c r="K2343">
        <f t="shared" si="172"/>
        <v>21.322608021144866</v>
      </c>
      <c r="L2343">
        <f>INDEX('PB2'!$D$2:$AQ$224,MATCH(A2343,'PB2'!$B$2:$B$224,0),MATCH(G2343,'PB2'!$D$1:$AQ$1,0))</f>
        <v>0.89919602870941195</v>
      </c>
      <c r="M2343" s="16">
        <f t="shared" si="173"/>
        <v>1.1121045557054661</v>
      </c>
      <c r="N2343" s="6">
        <f>INDEX('ROA2'!$D$2:$AQ$224,MATCH(A2343,'ROA2'!$B$2:$B$224,0),MATCH(G2343,'ROA2'!$D$1:$AQ$1,0))</f>
        <v>8.4416236877441406</v>
      </c>
      <c r="O2343" s="6">
        <v>3014.7589119999998</v>
      </c>
      <c r="P2343" s="28">
        <v>4.2126729646988915E-2</v>
      </c>
    </row>
    <row r="2344" spans="1:16" x14ac:dyDescent="0.3">
      <c r="A2344" t="s">
        <v>511</v>
      </c>
      <c r="B2344" t="e">
        <f>VLOOKUP(A2344,Sheet3!L:L,1,FALSE)</f>
        <v>#N/A</v>
      </c>
      <c r="C2344" t="str">
        <f>VLOOKUP(A2344,'ALL - prices'!B:C,2,FALSE)</f>
        <v>Dream Industrial Real Estate I</v>
      </c>
      <c r="D2344" t="str">
        <f>VLOOKUP(A2344,'ALL - prices'!B:I,8,FALSE)</f>
        <v>Real Estate</v>
      </c>
      <c r="E2344">
        <v>2020</v>
      </c>
      <c r="F2344" t="s">
        <v>681</v>
      </c>
      <c r="G2344" t="str">
        <f t="shared" si="171"/>
        <v>2020-Q3</v>
      </c>
      <c r="H2344" s="4">
        <f>INDEX('ALL - prices'!$J$3:$DY$219,MATCH('COMBINED DATA'!A2344,'ALL - prices'!$B$3:$B$219,0),MATCH('COMBINED DATA'!G2344,'ALL - prices'!$J$1:$DY$1,0))</f>
        <v>8.5136000000000003</v>
      </c>
      <c r="I2344" s="14">
        <f t="shared" si="170"/>
        <v>1.3173548481078947</v>
      </c>
      <c r="J2344" s="15">
        <f>INDEX(MarketCap2!$E$2:$AR$224,MATCH(A2344,MarketCap2!$B$2:$B$224,0),MATCH(G2344,MarketCap2!$E$1:$AR$1,0))</f>
        <v>1928334464</v>
      </c>
      <c r="K2344">
        <f t="shared" si="172"/>
        <v>21.379922495267763</v>
      </c>
      <c r="L2344">
        <f>INDEX('PB2'!$D$2:$AQ$224,MATCH(A2344,'PB2'!$B$2:$B$224,0),MATCH(G2344,'PB2'!$D$1:$AQ$1,0))</f>
        <v>0.92772901058196999</v>
      </c>
      <c r="M2344" s="16">
        <f t="shared" si="173"/>
        <v>1.0779009695651254</v>
      </c>
      <c r="N2344" s="6">
        <f>INDEX('ROA2'!$D$2:$AQ$224,MATCH(A2344,'ROA2'!$B$2:$B$224,0),MATCH(G2344,'ROA2'!$D$1:$AQ$1,0))</f>
        <v>5.3713231086731001</v>
      </c>
      <c r="O2344" s="6">
        <v>2978.4069119999999</v>
      </c>
      <c r="P2344" s="28">
        <v>-1.2058012285925656E-2</v>
      </c>
    </row>
    <row r="2345" spans="1:16" x14ac:dyDescent="0.3">
      <c r="A2345" t="s">
        <v>511</v>
      </c>
      <c r="B2345" t="e">
        <f>VLOOKUP(A2345,Sheet3!L:L,1,FALSE)</f>
        <v>#N/A</v>
      </c>
      <c r="C2345" t="str">
        <f>VLOOKUP(A2345,'ALL - prices'!B:C,2,FALSE)</f>
        <v>Dream Industrial Real Estate I</v>
      </c>
      <c r="D2345" t="str">
        <f>VLOOKUP(A2345,'ALL - prices'!B:I,8,FALSE)</f>
        <v>Real Estate</v>
      </c>
      <c r="E2345">
        <v>2020</v>
      </c>
      <c r="F2345" t="s">
        <v>682</v>
      </c>
      <c r="G2345" t="str">
        <f t="shared" si="171"/>
        <v>2020-Q4</v>
      </c>
      <c r="H2345" s="4">
        <f>INDEX('ALL - prices'!$J$3:$DY$219,MATCH('COMBINED DATA'!A2345,'ALL - prices'!$B$3:$B$219,0),MATCH('COMBINED DATA'!G2345,'ALL - prices'!$J$1:$DY$1,0))</f>
        <v>10.0383</v>
      </c>
      <c r="I2345" s="14">
        <f t="shared" si="170"/>
        <v>1.440236576341998</v>
      </c>
      <c r="J2345" s="15">
        <f>INDEX(MarketCap2!$E$2:$AR$224,MATCH(A2345,MarketCap2!$B$2:$B$224,0),MATCH(G2345,MarketCap2!$E$1:$AR$1,0))</f>
        <v>2242051072</v>
      </c>
      <c r="K2345">
        <f t="shared" si="172"/>
        <v>21.530656940997943</v>
      </c>
      <c r="L2345">
        <f>INDEX('PB2'!$D$2:$AQ$224,MATCH(A2345,'PB2'!$B$2:$B$224,0),MATCH(G2345,'PB2'!$D$1:$AQ$1,0))</f>
        <v>1.05399405956268</v>
      </c>
      <c r="M2345" s="16">
        <f t="shared" si="173"/>
        <v>0.94877195077827758</v>
      </c>
      <c r="N2345" s="6">
        <f>INDEX('ROA2'!$D$2:$AQ$224,MATCH(A2345,'ROA2'!$B$2:$B$224,0),MATCH(G2345,'ROA2'!$D$1:$AQ$1,0))</f>
        <v>8.0815153121948207</v>
      </c>
      <c r="O2345" s="6">
        <v>3096.1359360000001</v>
      </c>
      <c r="P2345" s="28">
        <v>3.9527515036870894E-2</v>
      </c>
    </row>
    <row r="2346" spans="1:16" x14ac:dyDescent="0.3">
      <c r="A2346" t="s">
        <v>511</v>
      </c>
      <c r="B2346" t="e">
        <f>VLOOKUP(A2346,Sheet3!L:L,1,FALSE)</f>
        <v>#N/A</v>
      </c>
      <c r="C2346" t="str">
        <f>VLOOKUP(A2346,'ALL - prices'!B:C,2,FALSE)</f>
        <v>Dream Industrial Real Estate I</v>
      </c>
      <c r="D2346" t="str">
        <f>VLOOKUP(A2346,'ALL - prices'!B:I,8,FALSE)</f>
        <v>Real Estate</v>
      </c>
      <c r="E2346">
        <v>2021</v>
      </c>
      <c r="F2346" t="s">
        <v>679</v>
      </c>
      <c r="G2346" t="str">
        <f t="shared" si="171"/>
        <v>2021-Q1</v>
      </c>
      <c r="H2346" s="4">
        <f>INDEX('ALL - prices'!$J$3:$DY$219,MATCH('COMBINED DATA'!A2346,'ALL - prices'!$B$3:$B$219,0),MATCH('COMBINED DATA'!G2346,'ALL - prices'!$J$1:$DY$1,0))</f>
        <v>10.383100000000001</v>
      </c>
      <c r="I2346" s="14">
        <f t="shared" si="170"/>
        <v>0.74457010639249621</v>
      </c>
      <c r="J2346" s="15">
        <f>INDEX(MarketCap2!$E$2:$AR$224,MATCH(A2346,MarketCap2!$B$2:$B$224,0),MATCH(G2346,MarketCap2!$E$1:$AR$1,0))</f>
        <v>2569537024</v>
      </c>
      <c r="K2346">
        <f t="shared" si="172"/>
        <v>21.666991573321742</v>
      </c>
      <c r="L2346">
        <f>INDEX('PB2'!$D$2:$AQ$224,MATCH(A2346,'PB2'!$B$2:$B$224,0),MATCH(G2346,'PB2'!$D$1:$AQ$1,0))</f>
        <v>1.05180096626282</v>
      </c>
      <c r="M2346" s="16">
        <f t="shared" si="173"/>
        <v>0.95075021993288777</v>
      </c>
      <c r="N2346" s="6">
        <f>INDEX('ROA2'!$D$2:$AQ$224,MATCH(A2346,'ROA2'!$B$2:$B$224,0),MATCH(G2346,'ROA2'!$D$1:$AQ$1,0))</f>
        <v>6.2403841018676802</v>
      </c>
      <c r="O2346" s="6">
        <v>3521.3299200000001</v>
      </c>
      <c r="P2346" s="28">
        <v>0.13733052837121942</v>
      </c>
    </row>
    <row r="2347" spans="1:16" x14ac:dyDescent="0.3">
      <c r="A2347" t="s">
        <v>511</v>
      </c>
      <c r="B2347" t="e">
        <f>VLOOKUP(A2347,Sheet3!L:L,1,FALSE)</f>
        <v>#N/A</v>
      </c>
      <c r="C2347" t="str">
        <f>VLOOKUP(A2347,'ALL - prices'!B:C,2,FALSE)</f>
        <v>Dream Industrial Real Estate I</v>
      </c>
      <c r="D2347" t="str">
        <f>VLOOKUP(A2347,'ALL - prices'!B:I,8,FALSE)</f>
        <v>Real Estate</v>
      </c>
      <c r="E2347">
        <v>2021</v>
      </c>
      <c r="F2347" t="s">
        <v>680</v>
      </c>
      <c r="G2347" t="str">
        <f t="shared" si="171"/>
        <v>2021-Q2</v>
      </c>
      <c r="H2347" s="4">
        <f>INDEX('ALL - prices'!$J$3:$DY$219,MATCH('COMBINED DATA'!A2347,'ALL - prices'!$B$3:$B$219,0),MATCH('COMBINED DATA'!G2347,'ALL - prices'!$J$1:$DY$1,0))</f>
        <v>11.968500000000001</v>
      </c>
      <c r="I2347" s="14">
        <f t="shared" si="170"/>
        <v>1.7106256886492159</v>
      </c>
      <c r="J2347" s="15">
        <f>INDEX(MarketCap2!$E$2:$AR$224,MATCH(A2347,MarketCap2!$B$2:$B$224,0),MATCH(G2347,MarketCap2!$E$1:$AR$1,0))</f>
        <v>3156148992</v>
      </c>
      <c r="K2347">
        <f t="shared" si="172"/>
        <v>21.8726184479412</v>
      </c>
      <c r="L2347">
        <f>INDEX('PB2'!$D$2:$AQ$224,MATCH(A2347,'PB2'!$B$2:$B$224,0),MATCH(G2347,'PB2'!$D$1:$AQ$1,0))</f>
        <v>1.1281750202178999</v>
      </c>
      <c r="M2347" s="16">
        <f t="shared" si="173"/>
        <v>0.88638729104891567</v>
      </c>
      <c r="N2347" s="6">
        <f>INDEX('ROA2'!$D$2:$AQ$224,MATCH(A2347,'ROA2'!$B$2:$B$224,0),MATCH(G2347,'ROA2'!$D$1:$AQ$1,0))</f>
        <v>7.5541248321533203</v>
      </c>
      <c r="O2347" s="6">
        <v>3693.708032</v>
      </c>
      <c r="P2347" s="28">
        <v>4.8952559378474786E-2</v>
      </c>
    </row>
    <row r="2348" spans="1:16" x14ac:dyDescent="0.3">
      <c r="A2348" t="s">
        <v>511</v>
      </c>
      <c r="B2348" t="e">
        <f>VLOOKUP(A2348,Sheet3!L:L,1,FALSE)</f>
        <v>#N/A</v>
      </c>
      <c r="C2348" t="str">
        <f>VLOOKUP(A2348,'ALL - prices'!B:C,2,FALSE)</f>
        <v>Dream Industrial Real Estate I</v>
      </c>
      <c r="D2348" t="str">
        <f>VLOOKUP(A2348,'ALL - prices'!B:I,8,FALSE)</f>
        <v>Real Estate</v>
      </c>
      <c r="E2348">
        <v>2021</v>
      </c>
      <c r="F2348" t="s">
        <v>681</v>
      </c>
      <c r="G2348" t="str">
        <f t="shared" si="171"/>
        <v>2021-Q3</v>
      </c>
      <c r="H2348" s="4">
        <f>INDEX('ALL - prices'!$J$3:$DY$219,MATCH('COMBINED DATA'!A2348,'ALL - prices'!$B$3:$B$219,0),MATCH('COMBINED DATA'!G2348,'ALL - prices'!$J$1:$DY$1,0))</f>
        <v>12.8254</v>
      </c>
      <c r="I2348" s="14">
        <f t="shared" si="170"/>
        <v>2.3650275467035575</v>
      </c>
      <c r="J2348" s="15">
        <f>INDEX(MarketCap2!$E$2:$AR$224,MATCH(A2348,MarketCap2!$B$2:$B$224,0),MATCH(G2348,MarketCap2!$E$1:$AR$1,0))</f>
        <v>3693484032</v>
      </c>
      <c r="K2348">
        <f t="shared" si="172"/>
        <v>22.029836031653112</v>
      </c>
      <c r="L2348">
        <f>INDEX('PB2'!$D$2:$AQ$224,MATCH(A2348,'PB2'!$B$2:$B$224,0),MATCH(G2348,'PB2'!$D$1:$AQ$1,0))</f>
        <v>1.1403709650039699</v>
      </c>
      <c r="M2348" s="16">
        <f t="shared" si="173"/>
        <v>0.87690762978739878</v>
      </c>
      <c r="N2348" s="6">
        <f>INDEX('ROA2'!$D$2:$AQ$224,MATCH(A2348,'ROA2'!$B$2:$B$224,0),MATCH(G2348,'ROA2'!$D$1:$AQ$1,0))</f>
        <v>9.4864912033081108</v>
      </c>
      <c r="O2348" s="6">
        <v>5680.9379840000001</v>
      </c>
      <c r="P2348" s="28">
        <v>0.53800406929401834</v>
      </c>
    </row>
    <row r="2349" spans="1:16" x14ac:dyDescent="0.3">
      <c r="A2349" t="s">
        <v>511</v>
      </c>
      <c r="B2349" t="e">
        <f>VLOOKUP(A2349,Sheet3!L:L,1,FALSE)</f>
        <v>#N/A</v>
      </c>
      <c r="C2349" t="str">
        <f>VLOOKUP(A2349,'ALL - prices'!B:C,2,FALSE)</f>
        <v>Dream Industrial Real Estate I</v>
      </c>
      <c r="D2349" t="str">
        <f>VLOOKUP(A2349,'ALL - prices'!B:I,8,FALSE)</f>
        <v>Real Estate</v>
      </c>
      <c r="E2349">
        <v>2021</v>
      </c>
      <c r="F2349" t="s">
        <v>682</v>
      </c>
      <c r="G2349" t="str">
        <f t="shared" si="171"/>
        <v>2021-Q4</v>
      </c>
      <c r="H2349" s="4">
        <f>INDEX('ALL - prices'!$J$3:$DY$219,MATCH('COMBINED DATA'!A2349,'ALL - prices'!$B$3:$B$219,0),MATCH('COMBINED DATA'!G2349,'ALL - prices'!$J$1:$DY$1,0))</f>
        <v>13.775700000000001</v>
      </c>
      <c r="I2349" s="14">
        <f t="shared" si="170"/>
        <v>1.802769547806925</v>
      </c>
      <c r="J2349" s="15">
        <f>INDEX(MarketCap2!$E$2:$AR$224,MATCH(A2349,MarketCap2!$B$2:$B$224,0),MATCH(G2349,MarketCap2!$E$1:$AR$1,0))</f>
        <v>4244614656</v>
      </c>
      <c r="K2349">
        <f t="shared" si="172"/>
        <v>22.168916876617601</v>
      </c>
      <c r="L2349">
        <f>INDEX('PB2'!$D$2:$AQ$224,MATCH(A2349,'PB2'!$B$2:$B$224,0),MATCH(G2349,'PB2'!$D$1:$AQ$1,0))</f>
        <v>1.1508049964904801</v>
      </c>
      <c r="M2349" s="16">
        <f t="shared" si="173"/>
        <v>0.86895695017802477</v>
      </c>
      <c r="N2349" s="6">
        <f>INDEX('ROA2'!$D$2:$AQ$224,MATCH(A2349,'ROA2'!$B$2:$B$224,0),MATCH(G2349,'ROA2'!$D$1:$AQ$1,0))</f>
        <v>11.8688821792603</v>
      </c>
      <c r="O2349" s="6">
        <v>5327.3528319999996</v>
      </c>
      <c r="P2349" s="28">
        <v>-6.224062874755025E-2</v>
      </c>
    </row>
    <row r="2350" spans="1:16" x14ac:dyDescent="0.3">
      <c r="A2350" t="s">
        <v>511</v>
      </c>
      <c r="B2350" t="e">
        <f>VLOOKUP(A2350,Sheet3!L:L,1,FALSE)</f>
        <v>#N/A</v>
      </c>
      <c r="C2350" t="str">
        <f>VLOOKUP(A2350,'ALL - prices'!B:C,2,FALSE)</f>
        <v>Dream Industrial Real Estate I</v>
      </c>
      <c r="D2350" t="str">
        <f>VLOOKUP(A2350,'ALL - prices'!B:I,8,FALSE)</f>
        <v>Real Estate</v>
      </c>
      <c r="E2350">
        <v>2022</v>
      </c>
      <c r="F2350" t="s">
        <v>679</v>
      </c>
      <c r="G2350" t="str">
        <f t="shared" si="171"/>
        <v>2022-Q1</v>
      </c>
      <c r="H2350" s="4">
        <f>INDEX('ALL - prices'!$J$3:$DY$219,MATCH('COMBINED DATA'!A2350,'ALL - prices'!$B$3:$B$219,0),MATCH('COMBINED DATA'!G2350,'ALL - prices'!$J$1:$DY$1,0))</f>
        <v>13.052199999999999</v>
      </c>
      <c r="I2350" s="14">
        <f t="shared" si="170"/>
        <v>1.5678212546928476</v>
      </c>
      <c r="J2350" s="15">
        <f>INDEX(MarketCap2!$E$2:$AR$224,MATCH(A2350,MarketCap2!$B$2:$B$224,0),MATCH(G2350,MarketCap2!$E$1:$AR$1,0))</f>
        <v>4206145280</v>
      </c>
      <c r="K2350">
        <f t="shared" si="172"/>
        <v>22.159812454762104</v>
      </c>
      <c r="L2350">
        <f>INDEX('PB2'!$D$2:$AQ$224,MATCH(A2350,'PB2'!$B$2:$B$224,0),MATCH(G2350,'PB2'!$D$1:$AQ$1,0))</f>
        <v>0.977932989597321</v>
      </c>
      <c r="M2350" s="16">
        <f t="shared" si="173"/>
        <v>1.0225649514204092</v>
      </c>
      <c r="N2350" s="6">
        <f>INDEX('ROA2'!$D$2:$AQ$224,MATCH(A2350,'ROA2'!$B$2:$B$224,0),MATCH(G2350,'ROA2'!$D$1:$AQ$1,0))</f>
        <v>12.7070827484131</v>
      </c>
      <c r="O2350" s="6">
        <v>6053.5659519999999</v>
      </c>
      <c r="P2350" s="28">
        <v>0.13631781916861788</v>
      </c>
    </row>
    <row r="2351" spans="1:16" x14ac:dyDescent="0.3">
      <c r="A2351" t="s">
        <v>511</v>
      </c>
      <c r="B2351" t="e">
        <f>VLOOKUP(A2351,Sheet3!L:L,1,FALSE)</f>
        <v>#N/A</v>
      </c>
      <c r="C2351" t="str">
        <f>VLOOKUP(A2351,'ALL - prices'!B:C,2,FALSE)</f>
        <v>Dream Industrial Real Estate I</v>
      </c>
      <c r="D2351" t="str">
        <f>VLOOKUP(A2351,'ALL - prices'!B:I,8,FALSE)</f>
        <v>Real Estate</v>
      </c>
      <c r="E2351">
        <v>2022</v>
      </c>
      <c r="F2351" t="s">
        <v>680</v>
      </c>
      <c r="G2351" t="str">
        <f t="shared" si="171"/>
        <v>2022-Q2</v>
      </c>
      <c r="H2351" s="4">
        <f>INDEX('ALL - prices'!$J$3:$DY$219,MATCH('COMBINED DATA'!A2351,'ALL - prices'!$B$3:$B$219,0),MATCH('COMBINED DATA'!G2351,'ALL - prices'!$J$1:$DY$1,0))</f>
        <v>9.8939000000000004</v>
      </c>
      <c r="I2351" s="14">
        <f t="shared" si="170"/>
        <v>1.7759643809772707</v>
      </c>
      <c r="J2351" s="15">
        <f>INDEX(MarketCap2!$E$2:$AR$224,MATCH(A2351,MarketCap2!$B$2:$B$224,0),MATCH(G2351,MarketCap2!$E$1:$AR$1,0))</f>
        <v>3297146880</v>
      </c>
      <c r="K2351">
        <f t="shared" si="172"/>
        <v>21.91632334963424</v>
      </c>
      <c r="L2351">
        <f>INDEX('PB2'!$D$2:$AQ$224,MATCH(A2351,'PB2'!$B$2:$B$224,0),MATCH(G2351,'PB2'!$D$1:$AQ$1,0))</f>
        <v>0.71158200502395597</v>
      </c>
      <c r="M2351" s="16">
        <f t="shared" si="173"/>
        <v>1.4053194051279223</v>
      </c>
      <c r="N2351" s="6">
        <f>INDEX('ROA2'!$D$2:$AQ$224,MATCH(A2351,'ROA2'!$B$2:$B$224,0),MATCH(G2351,'ROA2'!$D$1:$AQ$1,0))</f>
        <v>18.380695343017599</v>
      </c>
      <c r="O2351" s="6">
        <v>6708.1830399999999</v>
      </c>
      <c r="P2351" s="28">
        <v>0.10813743390104226</v>
      </c>
    </row>
    <row r="2352" spans="1:16" x14ac:dyDescent="0.3">
      <c r="A2352" t="s">
        <v>511</v>
      </c>
      <c r="B2352" t="e">
        <f>VLOOKUP(A2352,Sheet3!L:L,1,FALSE)</f>
        <v>#N/A</v>
      </c>
      <c r="C2352" t="str">
        <f>VLOOKUP(A2352,'ALL - prices'!B:C,2,FALSE)</f>
        <v>Dream Industrial Real Estate I</v>
      </c>
      <c r="D2352" t="str">
        <f>VLOOKUP(A2352,'ALL - prices'!B:I,8,FALSE)</f>
        <v>Real Estate</v>
      </c>
      <c r="E2352">
        <v>2022</v>
      </c>
      <c r="F2352" t="s">
        <v>681</v>
      </c>
      <c r="G2352" t="str">
        <f t="shared" si="171"/>
        <v>2022-Q3</v>
      </c>
      <c r="H2352" s="4">
        <f>INDEX('ALL - prices'!$J$3:$DY$219,MATCH('COMBINED DATA'!A2352,'ALL - prices'!$B$3:$B$219,0),MATCH('COMBINED DATA'!G2352,'ALL - prices'!$J$1:$DY$1,0))</f>
        <v>8.9223999999999997</v>
      </c>
      <c r="I2352" s="14">
        <f t="shared" si="170"/>
        <v>1.2046463281118378</v>
      </c>
      <c r="J2352" s="15">
        <f>INDEX(MarketCap2!$E$2:$AR$224,MATCH(A2352,MarketCap2!$B$2:$B$224,0),MATCH(G2352,MarketCap2!$E$1:$AR$1,0))</f>
        <v>2928674304</v>
      </c>
      <c r="K2352">
        <f t="shared" si="172"/>
        <v>21.797815701613601</v>
      </c>
      <c r="L2352">
        <f>INDEX('PB2'!$D$2:$AQ$224,MATCH(A2352,'PB2'!$B$2:$B$224,0),MATCH(G2352,'PB2'!$D$1:$AQ$1,0))</f>
        <v>0.61291897296905495</v>
      </c>
      <c r="M2352" s="16">
        <f t="shared" si="173"/>
        <v>1.631537028713399</v>
      </c>
      <c r="N2352" s="6">
        <f>INDEX('ROA2'!$D$2:$AQ$224,MATCH(A2352,'ROA2'!$B$2:$B$224,0),MATCH(G2352,'ROA2'!$D$1:$AQ$1,0))</f>
        <v>15.298015594482401</v>
      </c>
      <c r="O2352" s="6">
        <v>6963.2511999999997</v>
      </c>
      <c r="P2352" s="28">
        <v>3.8023434733229909E-2</v>
      </c>
    </row>
    <row r="2353" spans="1:16" x14ac:dyDescent="0.3">
      <c r="A2353" t="s">
        <v>511</v>
      </c>
      <c r="B2353" t="e">
        <f>VLOOKUP(A2353,Sheet3!L:L,1,FALSE)</f>
        <v>#N/A</v>
      </c>
      <c r="C2353" t="str">
        <f>VLOOKUP(A2353,'ALL - prices'!B:C,2,FALSE)</f>
        <v>Dream Industrial Real Estate I</v>
      </c>
      <c r="D2353" t="str">
        <f>VLOOKUP(A2353,'ALL - prices'!B:I,8,FALSE)</f>
        <v>Real Estate</v>
      </c>
      <c r="E2353">
        <v>2022</v>
      </c>
      <c r="F2353" t="s">
        <v>682</v>
      </c>
      <c r="G2353" t="str">
        <f t="shared" si="171"/>
        <v>2022-Q4</v>
      </c>
      <c r="H2353" s="4">
        <f>INDEX('ALL - prices'!$J$3:$DY$219,MATCH('COMBINED DATA'!A2353,'ALL - prices'!$B$3:$B$219,0),MATCH('COMBINED DATA'!G2353,'ALL - prices'!$J$1:$DY$1,0))</f>
        <v>9.8697999999999997</v>
      </c>
      <c r="I2353" s="14">
        <f t="shared" si="170"/>
        <v>0.58580359052046294</v>
      </c>
      <c r="J2353" s="15">
        <f>INDEX(MarketCap2!$E$2:$AR$224,MATCH(A2353,MarketCap2!$B$2:$B$224,0),MATCH(G2353,MarketCap2!$E$1:$AR$1,0))</f>
        <v>3190699264</v>
      </c>
      <c r="K2353">
        <f t="shared" si="172"/>
        <v>21.883505934736931</v>
      </c>
      <c r="L2353">
        <f>INDEX('PB2'!$D$2:$AQ$224,MATCH(A2353,'PB2'!$B$2:$B$224,0),MATCH(G2353,'PB2'!$D$1:$AQ$1,0))</f>
        <v>0.67367601394653298</v>
      </c>
      <c r="M2353" s="16">
        <f t="shared" si="173"/>
        <v>1.4843930603106883</v>
      </c>
      <c r="N2353" s="6">
        <f>INDEX('ROA2'!$D$2:$AQ$224,MATCH(A2353,'ROA2'!$B$2:$B$224,0),MATCH(G2353,'ROA2'!$D$1:$AQ$1,0))</f>
        <v>14.9198713302612</v>
      </c>
      <c r="O2353" s="6">
        <v>7139.2829439999996</v>
      </c>
      <c r="P2353" s="28">
        <v>2.528010823449826E-2</v>
      </c>
    </row>
    <row r="2354" spans="1:16" x14ac:dyDescent="0.3">
      <c r="A2354" t="s">
        <v>511</v>
      </c>
      <c r="B2354" t="e">
        <f>VLOOKUP(A2354,Sheet3!L:L,1,FALSE)</f>
        <v>#N/A</v>
      </c>
      <c r="C2354" t="str">
        <f>VLOOKUP(A2354,'ALL - prices'!B:C,2,FALSE)</f>
        <v>Dream Industrial Real Estate I</v>
      </c>
      <c r="D2354" t="str">
        <f>VLOOKUP(A2354,'ALL - prices'!B:I,8,FALSE)</f>
        <v>Real Estate</v>
      </c>
      <c r="E2354">
        <v>2023</v>
      </c>
      <c r="F2354" t="s">
        <v>679</v>
      </c>
      <c r="G2354" t="str">
        <f t="shared" si="171"/>
        <v>2023-Q1</v>
      </c>
      <c r="H2354" s="4">
        <f>INDEX('ALL - prices'!$J$3:$DY$219,MATCH('COMBINED DATA'!A2354,'ALL - prices'!$B$3:$B$219,0),MATCH('COMBINED DATA'!G2354,'ALL - prices'!$J$1:$DY$1,0))</f>
        <v>12.564299999999999</v>
      </c>
      <c r="I2354" s="14">
        <f t="shared" si="170"/>
        <v>0.50252431450295687</v>
      </c>
      <c r="J2354" s="15">
        <f>INDEX(MarketCap2!$E$2:$AR$224,MATCH(A2354,MarketCap2!$B$2:$B$224,0),MATCH(G2354,MarketCap2!$E$1:$AR$1,0))</f>
        <v>4012256768</v>
      </c>
      <c r="K2354">
        <f t="shared" si="172"/>
        <v>22.112619704998188</v>
      </c>
      <c r="L2354">
        <f>INDEX('PB2'!$D$2:$AQ$224,MATCH(A2354,'PB2'!$B$2:$B$224,0),MATCH(G2354,'PB2'!$D$1:$AQ$1,0))</f>
        <v>0.85486698150634799</v>
      </c>
      <c r="M2354" s="16">
        <f t="shared" si="173"/>
        <v>1.1697726332088711</v>
      </c>
      <c r="N2354" s="6">
        <f>INDEX('ROA2'!$D$2:$AQ$224,MATCH(A2354,'ROA2'!$B$2:$B$224,0),MATCH(G2354,'ROA2'!$D$1:$AQ$1,0))</f>
        <v>10.587698936462401</v>
      </c>
      <c r="O2354" s="6">
        <v>7280.4930560000003</v>
      </c>
      <c r="P2354" s="28">
        <v>1.9779313007712709E-2</v>
      </c>
    </row>
    <row r="2355" spans="1:16" x14ac:dyDescent="0.3">
      <c r="A2355" t="s">
        <v>511</v>
      </c>
      <c r="B2355" t="e">
        <f>VLOOKUP(A2355,Sheet3!L:L,1,FALSE)</f>
        <v>#N/A</v>
      </c>
      <c r="C2355" t="str">
        <f>VLOOKUP(A2355,'ALL - prices'!B:C,2,FALSE)</f>
        <v>Dream Industrial Real Estate I</v>
      </c>
      <c r="D2355" t="str">
        <f>VLOOKUP(A2355,'ALL - prices'!B:I,8,FALSE)</f>
        <v>Real Estate</v>
      </c>
      <c r="E2355">
        <v>2023</v>
      </c>
      <c r="F2355" t="s">
        <v>680</v>
      </c>
      <c r="G2355" t="str">
        <f t="shared" si="171"/>
        <v>2023-Q2</v>
      </c>
      <c r="H2355" s="4">
        <f>INDEX('ALL - prices'!$J$3:$DY$219,MATCH('COMBINED DATA'!A2355,'ALL - prices'!$B$3:$B$219,0),MATCH('COMBINED DATA'!G2355,'ALL - prices'!$J$1:$DY$1,0))</f>
        <v>12.211600000000001</v>
      </c>
      <c r="I2355" s="14">
        <f t="shared" si="170"/>
        <v>0.48641039256989566</v>
      </c>
      <c r="J2355" s="15">
        <f>INDEX(MarketCap2!$E$2:$AR$224,MATCH(A2355,MarketCap2!$B$2:$B$224,0),MATCH(G2355,MarketCap2!$E$1:$AR$1,0))</f>
        <v>3851220480</v>
      </c>
      <c r="K2355">
        <f t="shared" si="172"/>
        <v>22.071655942801957</v>
      </c>
      <c r="L2355">
        <f>INDEX('PB2'!$D$2:$AQ$224,MATCH(A2355,'PB2'!$B$2:$B$224,0),MATCH(G2355,'PB2'!$D$1:$AQ$1,0))</f>
        <v>0.82445800304412797</v>
      </c>
      <c r="M2355" s="16">
        <f t="shared" si="173"/>
        <v>1.2129180580547732</v>
      </c>
      <c r="N2355" s="6">
        <f>INDEX('ROA2'!$D$2:$AQ$224,MATCH(A2355,'ROA2'!$B$2:$B$224,0),MATCH(G2355,'ROA2'!$D$1:$AQ$1,0))</f>
        <v>3.37821698188782</v>
      </c>
      <c r="O2355" s="6">
        <v>7812.2567680000002</v>
      </c>
      <c r="P2355" s="28">
        <v>7.3039519152039128E-2</v>
      </c>
    </row>
    <row r="2356" spans="1:16" x14ac:dyDescent="0.3">
      <c r="A2356" t="s">
        <v>511</v>
      </c>
      <c r="B2356" t="e">
        <f>VLOOKUP(A2356,Sheet3!L:L,1,FALSE)</f>
        <v>#N/A</v>
      </c>
      <c r="C2356" t="str">
        <f>VLOOKUP(A2356,'ALL - prices'!B:C,2,FALSE)</f>
        <v>Dream Industrial Real Estate I</v>
      </c>
      <c r="D2356" t="str">
        <f>VLOOKUP(A2356,'ALL - prices'!B:I,8,FALSE)</f>
        <v>Real Estate</v>
      </c>
      <c r="E2356">
        <v>2023</v>
      </c>
      <c r="F2356" t="s">
        <v>681</v>
      </c>
      <c r="G2356" t="str">
        <f t="shared" si="171"/>
        <v>2023-Q3</v>
      </c>
      <c r="H2356" s="4">
        <f>INDEX('ALL - prices'!$J$3:$DY$219,MATCH('COMBINED DATA'!A2356,'ALL - prices'!$B$3:$B$219,0),MATCH('COMBINED DATA'!G2356,'ALL - prices'!$J$1:$DY$1,0))</f>
        <v>11.256600000000001</v>
      </c>
      <c r="I2356" s="14">
        <f t="shared" si="170"/>
        <v>0.78325224704433516</v>
      </c>
      <c r="J2356" s="15">
        <f>INDEX(MarketCap2!$E$2:$AR$224,MATCH(A2356,MarketCap2!$B$2:$B$224,0),MATCH(G2356,MarketCap2!$E$1:$AR$1,0))</f>
        <v>3674213120</v>
      </c>
      <c r="K2356">
        <f t="shared" si="172"/>
        <v>22.02460482967809</v>
      </c>
      <c r="L2356">
        <f>INDEX('PB2'!$D$2:$AQ$224,MATCH(A2356,'PB2'!$B$2:$B$224,0),MATCH(G2356,'PB2'!$D$1:$AQ$1,0))</f>
        <v>0.75540602207183805</v>
      </c>
      <c r="M2356" s="16">
        <f t="shared" si="173"/>
        <v>1.3237914059214388</v>
      </c>
      <c r="N2356" s="6">
        <f>INDEX('ROA2'!$D$2:$AQ$224,MATCH(A2356,'ROA2'!$B$2:$B$224,0),MATCH(G2356,'ROA2'!$D$1:$AQ$1,0))</f>
        <v>2.0903379917144802</v>
      </c>
      <c r="O2356" s="6">
        <v>7784.4090880000003</v>
      </c>
      <c r="P2356" s="28">
        <v>-3.5646140196092251E-3</v>
      </c>
    </row>
    <row r="2357" spans="1:16" x14ac:dyDescent="0.3">
      <c r="A2357" t="s">
        <v>511</v>
      </c>
      <c r="B2357" t="e">
        <f>VLOOKUP(A2357,Sheet3!L:L,1,FALSE)</f>
        <v>#N/A</v>
      </c>
      <c r="C2357" t="str">
        <f>VLOOKUP(A2357,'ALL - prices'!B:C,2,FALSE)</f>
        <v>Dream Industrial Real Estate I</v>
      </c>
      <c r="D2357" t="str">
        <f>VLOOKUP(A2357,'ALL - prices'!B:I,8,FALSE)</f>
        <v>Real Estate</v>
      </c>
      <c r="E2357">
        <v>2023</v>
      </c>
      <c r="F2357" t="s">
        <v>682</v>
      </c>
      <c r="G2357" t="str">
        <f t="shared" si="171"/>
        <v>2023-Q4</v>
      </c>
      <c r="H2357" s="4">
        <f>INDEX('ALL - prices'!$J$3:$DY$219,MATCH('COMBINED DATA'!A2357,'ALL - prices'!$B$3:$B$219,0),MATCH('COMBINED DATA'!G2357,'ALL - prices'!$J$1:$DY$1,0))</f>
        <v>12.400700000000001</v>
      </c>
      <c r="I2357" s="14">
        <f t="shared" si="170"/>
        <v>0.98121167441077684</v>
      </c>
      <c r="J2357" s="15">
        <f>INDEX(MarketCap2!$E$2:$AR$224,MATCH(A2357,MarketCap2!$B$2:$B$224,0),MATCH(G2357,MarketCap2!$E$1:$AR$1,0))</f>
        <v>3991843584</v>
      </c>
      <c r="K2357">
        <f t="shared" si="172"/>
        <v>22.10751901226325</v>
      </c>
      <c r="L2357">
        <f>INDEX('PB2'!$D$2:$AQ$224,MATCH(A2357,'PB2'!$B$2:$B$224,0),MATCH(G2357,'PB2'!$D$1:$AQ$1,0))</f>
        <v>0.83318698406219505</v>
      </c>
      <c r="M2357" s="16">
        <f t="shared" si="173"/>
        <v>1.2002107799674326</v>
      </c>
      <c r="N2357" s="6">
        <f>INDEX('ROA2'!$D$2:$AQ$224,MATCH(A2357,'ROA2'!$B$2:$B$224,0),MATCH(G2357,'ROA2'!$D$1:$AQ$1,0))</f>
        <v>1.0535010099411</v>
      </c>
      <c r="O2357" s="6">
        <v>7852.4497920000003</v>
      </c>
      <c r="P2357" s="28">
        <v>8.7406382720671329E-3</v>
      </c>
    </row>
    <row r="2358" spans="1:16" x14ac:dyDescent="0.3">
      <c r="A2358" t="s">
        <v>511</v>
      </c>
      <c r="B2358" t="e">
        <f>VLOOKUP(A2358,Sheet3!L:L,1,FALSE)</f>
        <v>#N/A</v>
      </c>
      <c r="C2358" t="str">
        <f>VLOOKUP(A2358,'ALL - prices'!B:C,2,FALSE)</f>
        <v>Dream Industrial Real Estate I</v>
      </c>
      <c r="D2358" t="str">
        <f>VLOOKUP(A2358,'ALL - prices'!B:I,8,FALSE)</f>
        <v>Real Estate</v>
      </c>
      <c r="E2358" s="18">
        <v>2024</v>
      </c>
      <c r="F2358" t="s">
        <v>679</v>
      </c>
      <c r="G2358" t="str">
        <f t="shared" si="171"/>
        <v>2024-Q1</v>
      </c>
      <c r="H2358" s="4">
        <f>INDEX('ALL - prices'!$J$3:$DY$219,MATCH('COMBINED DATA'!A2358,'ALL - prices'!$B$3:$B$219,0),MATCH('COMBINED DATA'!G2358,'ALL - prices'!$J$1:$DY$1,0))</f>
        <v>11.8719</v>
      </c>
      <c r="I2358" s="14" t="s">
        <v>769</v>
      </c>
      <c r="J2358" s="15">
        <f>INDEX(MarketCap2!$E$2:$AR$224,MATCH(A2358,MarketCap2!$B$2:$B$224,0),MATCH(G2358,MarketCap2!$E$1:$AR$1,0))</f>
        <v>3771505408</v>
      </c>
      <c r="K2358">
        <f t="shared" si="172"/>
        <v>22.050740071169169</v>
      </c>
      <c r="L2358">
        <f>INDEX('PB2'!$D$2:$AQ$224,MATCH(A2358,'PB2'!$B$2:$B$224,0),MATCH(G2358,'PB2'!$D$1:$AQ$1,0))</f>
        <v>0.78043502569198597</v>
      </c>
      <c r="M2358" s="16">
        <f t="shared" si="173"/>
        <v>1.2813366482537518</v>
      </c>
      <c r="N2358" s="6">
        <f>INDEX('ROA2'!$D$2:$AQ$224,MATCH(A2358,'ROA2'!$B$2:$B$224,0),MATCH(G2358,'ROA2'!$D$1:$AQ$1,0))</f>
        <v>1.3779000043869001</v>
      </c>
      <c r="O2358" s="6">
        <v>7858.3398399999996</v>
      </c>
      <c r="P2358" s="28">
        <v>7.5009050118346769E-4</v>
      </c>
    </row>
    <row r="2359" spans="1:16" x14ac:dyDescent="0.3">
      <c r="A2359" t="s">
        <v>511</v>
      </c>
      <c r="B2359" t="e">
        <f>VLOOKUP(A2359,Sheet3!L:L,1,FALSE)</f>
        <v>#N/A</v>
      </c>
      <c r="C2359" t="str">
        <f>VLOOKUP(A2359,'ALL - prices'!B:C,2,FALSE)</f>
        <v>Dream Industrial Real Estate I</v>
      </c>
      <c r="D2359" t="str">
        <f>VLOOKUP(A2359,'ALL - prices'!B:I,8,FALSE)</f>
        <v>Real Estate</v>
      </c>
      <c r="E2359" s="18">
        <v>2024</v>
      </c>
      <c r="F2359" t="s">
        <v>680</v>
      </c>
      <c r="G2359" t="str">
        <f t="shared" si="171"/>
        <v>2024-Q2</v>
      </c>
      <c r="H2359" s="4">
        <f>INDEX('ALL - prices'!$J$3:$DY$219,MATCH('COMBINED DATA'!A2359,'ALL - prices'!$B$3:$B$219,0),MATCH('COMBINED DATA'!G2359,'ALL - prices'!$J$1:$DY$1,0))</f>
        <v>11.5746</v>
      </c>
      <c r="I2359" s="14" t="s">
        <v>769</v>
      </c>
      <c r="J2359" s="15">
        <f>INDEX(MarketCap2!$E$2:$AR$224,MATCH(A2359,MarketCap2!$B$2:$B$224,0),MATCH(G2359,MarketCap2!$E$1:$AR$1,0))</f>
        <v>3651407872</v>
      </c>
      <c r="K2359">
        <f t="shared" si="172"/>
        <v>22.018378648526774</v>
      </c>
      <c r="L2359">
        <f>INDEX('PB2'!$D$2:$AQ$224,MATCH(A2359,'PB2'!$B$2:$B$224,0),MATCH(G2359,'PB2'!$D$1:$AQ$1,0))</f>
        <v>0.74853998422622703</v>
      </c>
      <c r="M2359" s="16">
        <f t="shared" si="173"/>
        <v>1.3359339795772027</v>
      </c>
      <c r="N2359" s="6">
        <f>INDEX('ROA2'!$D$2:$AQ$224,MATCH(A2359,'ROA2'!$B$2:$B$224,0),MATCH(G2359,'ROA2'!$D$1:$AQ$1,0))</f>
        <v>2.48739790916443</v>
      </c>
      <c r="O2359" s="6">
        <v>7995.7447679999996</v>
      </c>
      <c r="P2359" s="28">
        <v>1.7485236169170297E-2</v>
      </c>
    </row>
    <row r="2360" spans="1:16" x14ac:dyDescent="0.3">
      <c r="A2360" t="s">
        <v>511</v>
      </c>
      <c r="B2360" t="e">
        <f>VLOOKUP(A2360,Sheet3!L:L,1,FALSE)</f>
        <v>#N/A</v>
      </c>
      <c r="C2360" t="str">
        <f>VLOOKUP(A2360,'ALL - prices'!B:C,2,FALSE)</f>
        <v>Dream Industrial Real Estate I</v>
      </c>
      <c r="D2360" t="str">
        <f>VLOOKUP(A2360,'ALL - prices'!B:I,8,FALSE)</f>
        <v>Real Estate</v>
      </c>
      <c r="E2360" s="18">
        <v>2024</v>
      </c>
      <c r="F2360" t="s">
        <v>681</v>
      </c>
      <c r="G2360" t="str">
        <f t="shared" si="171"/>
        <v>2024-Q3</v>
      </c>
      <c r="H2360" s="4">
        <f>INDEX('ALL - prices'!$J$3:$DY$219,MATCH('COMBINED DATA'!A2360,'ALL - prices'!$B$3:$B$219,0),MATCH('COMBINED DATA'!G2360,'ALL - prices'!$J$1:$DY$1,0))</f>
        <v>13.358700000000001</v>
      </c>
      <c r="I2360" s="14" t="s">
        <v>769</v>
      </c>
      <c r="J2360" s="15">
        <f>INDEX(MarketCap2!$E$2:$AR$224,MATCH(A2360,MarketCap2!$B$2:$B$224,0),MATCH(G2360,MarketCap2!$E$1:$AR$1,0))</f>
        <v>4161509632</v>
      </c>
      <c r="K2360">
        <f t="shared" si="172"/>
        <v>22.149143737697788</v>
      </c>
      <c r="L2360">
        <f>INDEX('PB2'!$D$2:$AQ$224,MATCH(A2360,'PB2'!$B$2:$B$224,0),MATCH(G2360,'PB2'!$D$1:$AQ$1,0))</f>
        <v>0.85721302032470703</v>
      </c>
      <c r="M2360" s="16">
        <f t="shared" si="173"/>
        <v>1.1665711745969585</v>
      </c>
      <c r="N2360" s="6">
        <f>INDEX('ROA2'!$D$2:$AQ$224,MATCH(A2360,'ROA2'!$B$2:$B$224,0),MATCH(G2360,'ROA2'!$D$1:$AQ$1,0))</f>
        <v>2.2503681182861301</v>
      </c>
      <c r="O2360" s="6">
        <v>8019.5809280000003</v>
      </c>
      <c r="P2360" s="28">
        <v>2.9811056620261478E-3</v>
      </c>
    </row>
    <row r="2361" spans="1:16" x14ac:dyDescent="0.3">
      <c r="A2361" t="s">
        <v>511</v>
      </c>
      <c r="B2361" t="e">
        <f>VLOOKUP(A2361,Sheet3!L:L,1,FALSE)</f>
        <v>#N/A</v>
      </c>
      <c r="C2361" t="str">
        <f>VLOOKUP(A2361,'ALL - prices'!B:C,2,FALSE)</f>
        <v>Dream Industrial Real Estate I</v>
      </c>
      <c r="D2361" t="str">
        <f>VLOOKUP(A2361,'ALL - prices'!B:I,8,FALSE)</f>
        <v>Real Estate</v>
      </c>
      <c r="E2361" s="18">
        <v>2024</v>
      </c>
      <c r="F2361" t="s">
        <v>682</v>
      </c>
      <c r="G2361" t="str">
        <f t="shared" si="171"/>
        <v>2024-Q4</v>
      </c>
      <c r="H2361" s="4">
        <f>INDEX('ALL - prices'!$J$3:$DY$219,MATCH('COMBINED DATA'!A2361,'ALL - prices'!$B$3:$B$219,0),MATCH('COMBINED DATA'!G2361,'ALL - prices'!$J$1:$DY$1,0))</f>
        <v>11.079000000000001</v>
      </c>
      <c r="I2361" s="14" t="s">
        <v>769</v>
      </c>
      <c r="J2361" s="15">
        <f>INDEX(MarketCap2!$E$2:$AR$224,MATCH(A2361,MarketCap2!$B$2:$B$224,0),MATCH(G2361,MarketCap2!$E$1:$AR$1,0))</f>
        <v>3403561728</v>
      </c>
      <c r="K2361">
        <f t="shared" si="172"/>
        <v>21.948088287311876</v>
      </c>
      <c r="L2361">
        <f>INDEX('PB2'!$D$2:$AQ$224,MATCH(A2361,'PB2'!$B$2:$B$224,0),MATCH(G2361,'PB2'!$D$1:$AQ$1,0))</f>
        <v>0.70108607716333704</v>
      </c>
      <c r="M2361" s="16">
        <f t="shared" si="173"/>
        <v>1.4263583781981493</v>
      </c>
      <c r="N2361" s="6">
        <f>INDEX('ROA2'!$D$2:$AQ$224,MATCH(A2361,'ROA2'!$B$2:$B$224,0),MATCH(G2361,'ROA2'!$D$1:$AQ$1,0))</f>
        <v>1.7719260454177901</v>
      </c>
      <c r="O2361" s="6">
        <v>8080.3788800000002</v>
      </c>
      <c r="P2361" s="28">
        <v>7.5811881625543085E-3</v>
      </c>
    </row>
    <row r="2362" spans="1:16" x14ac:dyDescent="0.3">
      <c r="A2362" t="s">
        <v>512</v>
      </c>
      <c r="B2362" t="str">
        <f>VLOOKUP(A2362,Sheet3!L:L,1,FALSE)</f>
        <v>DML CN EQUITY</v>
      </c>
      <c r="C2362" t="str">
        <f>VLOOKUP(A2362,'ALL - prices'!B:C,2,FALSE)</f>
        <v>Denison Mines Corp</v>
      </c>
      <c r="D2362" t="str">
        <f>VLOOKUP(A2362,'ALL - prices'!B:I,8,FALSE)</f>
        <v>Energy</v>
      </c>
      <c r="E2362">
        <v>2015</v>
      </c>
      <c r="F2362" t="s">
        <v>679</v>
      </c>
      <c r="G2362" t="str">
        <f t="shared" si="171"/>
        <v>2015-Q1</v>
      </c>
      <c r="H2362" s="4">
        <f>INDEX('ALL - prices'!$J$3:$DY$219,MATCH('COMBINED DATA'!A2362,'ALL - prices'!$B$3:$B$219,0),MATCH('COMBINED DATA'!G2362,'ALL - prices'!$J$1:$DY$1,0))</f>
        <v>1.01</v>
      </c>
      <c r="I2362" s="14">
        <f t="shared" ref="I2362:I2397" si="174">STDEV(H2363:H2366)</f>
        <v>0.16398678808570802</v>
      </c>
      <c r="J2362" s="6">
        <f>INDEX('market cap'!$B$3:$DQ$219,MATCH(A2362,'market cap'!$A$3:$A$219,0),MATCH(G2362,'market cap'!$B$1:$DQ$1,0))</f>
        <v>511.50299999999999</v>
      </c>
      <c r="K2362">
        <f t="shared" si="172"/>
        <v>6.2373534504771211</v>
      </c>
      <c r="L2362">
        <f>INDEX('PB2'!$D$2:$AQ$224,MATCH(A2362,'PB2'!$B$2:$B$224,0),MATCH(G2362,'PB2'!$D$1:$AQ$1,0))</f>
        <v>1.7662819623947099</v>
      </c>
      <c r="M2362" s="16">
        <f t="shared" si="173"/>
        <v>0.56616102145107605</v>
      </c>
      <c r="N2362" s="6">
        <f>INDEX('ROA2'!$D$2:$AQ$224,MATCH(A2362,'ROA2'!$B$2:$B$224,0),MATCH(G2362,'ROA2'!$D$1:$AQ$1,0))</f>
        <v>-9.8717260360717791</v>
      </c>
      <c r="O2362" s="6">
        <v>361.60979200000003</v>
      </c>
      <c r="P2362" s="28">
        <v>6.4084215401194414E-3</v>
      </c>
    </row>
    <row r="2363" spans="1:16" x14ac:dyDescent="0.3">
      <c r="A2363" t="s">
        <v>512</v>
      </c>
      <c r="B2363" t="str">
        <f>VLOOKUP(A2363,Sheet3!L:L,1,FALSE)</f>
        <v>DML CN EQUITY</v>
      </c>
      <c r="C2363" t="str">
        <f>VLOOKUP(A2363,'ALL - prices'!B:C,2,FALSE)</f>
        <v>Denison Mines Corp</v>
      </c>
      <c r="D2363" t="str">
        <f>VLOOKUP(A2363,'ALL - prices'!B:I,8,FALSE)</f>
        <v>Energy</v>
      </c>
      <c r="E2363">
        <v>2015</v>
      </c>
      <c r="F2363" t="s">
        <v>680</v>
      </c>
      <c r="G2363" t="str">
        <f t="shared" si="171"/>
        <v>2015-Q2</v>
      </c>
      <c r="H2363" s="4">
        <f>INDEX('ALL - prices'!$J$3:$DY$219,MATCH('COMBINED DATA'!A2363,'ALL - prices'!$B$3:$B$219,0),MATCH('COMBINED DATA'!G2363,'ALL - prices'!$J$1:$DY$1,0))</f>
        <v>0.9</v>
      </c>
      <c r="I2363" s="14">
        <f t="shared" si="174"/>
        <v>0.10739335795724739</v>
      </c>
      <c r="J2363" s="6">
        <f>INDEX('market cap'!$B$3:$DQ$219,MATCH(A2363,'market cap'!$A$3:$A$219,0),MATCH(G2363,'market cap'!$B$1:$DQ$1,0))</f>
        <v>466.59480000000002</v>
      </c>
      <c r="K2363">
        <f t="shared" si="172"/>
        <v>6.1454612150760228</v>
      </c>
      <c r="L2363">
        <f>INDEX('PB2'!$D$2:$AQ$224,MATCH(A2363,'PB2'!$B$2:$B$224,0),MATCH(G2363,'PB2'!$D$1:$AQ$1,0))</f>
        <v>1.58146595954895</v>
      </c>
      <c r="M2363" s="16">
        <f t="shared" si="173"/>
        <v>0.632324707314731</v>
      </c>
      <c r="N2363" s="6">
        <f>INDEX('ROA2'!$D$2:$AQ$224,MATCH(A2363,'ROA2'!$B$2:$B$224,0),MATCH(G2363,'ROA2'!$D$1:$AQ$1,0))</f>
        <v>-9.7631683349609393</v>
      </c>
      <c r="O2363" s="6">
        <v>352.49276800000001</v>
      </c>
      <c r="P2363" s="28">
        <v>-2.5212326108691254E-2</v>
      </c>
    </row>
    <row r="2364" spans="1:16" x14ac:dyDescent="0.3">
      <c r="A2364" t="s">
        <v>512</v>
      </c>
      <c r="B2364" t="str">
        <f>VLOOKUP(A2364,Sheet3!L:L,1,FALSE)</f>
        <v>DML CN EQUITY</v>
      </c>
      <c r="C2364" t="str">
        <f>VLOOKUP(A2364,'ALL - prices'!B:C,2,FALSE)</f>
        <v>Denison Mines Corp</v>
      </c>
      <c r="D2364" t="str">
        <f>VLOOKUP(A2364,'ALL - prices'!B:I,8,FALSE)</f>
        <v>Energy</v>
      </c>
      <c r="E2364">
        <v>2015</v>
      </c>
      <c r="F2364" t="s">
        <v>681</v>
      </c>
      <c r="G2364" t="str">
        <f t="shared" si="171"/>
        <v>2015-Q3</v>
      </c>
      <c r="H2364" s="4">
        <f>INDEX('ALL - prices'!$J$3:$DY$219,MATCH('COMBINED DATA'!A2364,'ALL - prices'!$B$3:$B$219,0),MATCH('COMBINED DATA'!G2364,'ALL - prices'!$J$1:$DY$1,0))</f>
        <v>0.5</v>
      </c>
      <c r="I2364" s="14">
        <f t="shared" si="174"/>
        <v>5.3150729063673234E-2</v>
      </c>
      <c r="J2364" s="6">
        <f>INDEX('market cap'!$B$3:$DQ$219,MATCH(A2364,'market cap'!$A$3:$A$219,0),MATCH(G2364,'market cap'!$B$1:$DQ$1,0))</f>
        <v>259.21929999999998</v>
      </c>
      <c r="K2364">
        <f t="shared" si="172"/>
        <v>5.5576744215826634</v>
      </c>
      <c r="L2364">
        <f>INDEX('PB2'!$D$2:$AQ$224,MATCH(A2364,'PB2'!$B$2:$B$224,0),MATCH(G2364,'PB2'!$D$1:$AQ$1,0))</f>
        <v>0.92167299985885598</v>
      </c>
      <c r="M2364" s="16">
        <f t="shared" si="173"/>
        <v>1.0849835029919928</v>
      </c>
      <c r="N2364" s="6">
        <f>INDEX('ROA2'!$D$2:$AQ$224,MATCH(A2364,'ROA2'!$B$2:$B$224,0),MATCH(G2364,'ROA2'!$D$1:$AQ$1,0))</f>
        <v>-6.9598808288574201</v>
      </c>
      <c r="O2364" s="6">
        <v>358.81635199999999</v>
      </c>
      <c r="P2364" s="28">
        <v>1.7939613444778481E-2</v>
      </c>
    </row>
    <row r="2365" spans="1:16" x14ac:dyDescent="0.3">
      <c r="A2365" t="s">
        <v>512</v>
      </c>
      <c r="B2365" t="str">
        <f>VLOOKUP(A2365,Sheet3!L:L,1,FALSE)</f>
        <v>DML CN EQUITY</v>
      </c>
      <c r="C2365" t="str">
        <f>VLOOKUP(A2365,'ALL - prices'!B:C,2,FALSE)</f>
        <v>Denison Mines Corp</v>
      </c>
      <c r="D2365" t="str">
        <f>VLOOKUP(A2365,'ALL - prices'!B:I,8,FALSE)</f>
        <v>Energy</v>
      </c>
      <c r="E2365">
        <v>2015</v>
      </c>
      <c r="F2365" t="s">
        <v>682</v>
      </c>
      <c r="G2365" t="str">
        <f t="shared" si="171"/>
        <v>2015-Q4</v>
      </c>
      <c r="H2365" s="4">
        <f>INDEX('ALL - prices'!$J$3:$DY$219,MATCH('COMBINED DATA'!A2365,'ALL - prices'!$B$3:$B$219,0),MATCH('COMBINED DATA'!G2365,'ALL - prices'!$J$1:$DY$1,0))</f>
        <v>0.7</v>
      </c>
      <c r="I2365" s="14">
        <f t="shared" si="174"/>
        <v>5.3150729063673241E-2</v>
      </c>
      <c r="J2365" s="6">
        <f>INDEX('market cap'!$B$3:$DQ$219,MATCH(A2365,'market cap'!$A$3:$A$219,0),MATCH(G2365,'market cap'!$B$1:$DQ$1,0))</f>
        <v>362.90710000000001</v>
      </c>
      <c r="K2365">
        <f t="shared" si="172"/>
        <v>5.8941468786459925</v>
      </c>
      <c r="L2365">
        <f>INDEX('PB2'!$D$2:$AQ$224,MATCH(A2365,'PB2'!$B$2:$B$224,0),MATCH(G2365,'PB2'!$D$1:$AQ$1,0))</f>
        <v>1.57106602191925</v>
      </c>
      <c r="M2365" s="16">
        <f t="shared" si="173"/>
        <v>0.63651048781411312</v>
      </c>
      <c r="N2365" s="6">
        <f>INDEX('ROA2'!$D$2:$AQ$224,MATCH(A2365,'ROA2'!$B$2:$B$224,0),MATCH(G2365,'ROA2'!$D$1:$AQ$1,0))</f>
        <v>-13.8541870117188</v>
      </c>
      <c r="O2365" s="6">
        <v>344.37548800000002</v>
      </c>
      <c r="P2365" s="28">
        <v>-4.0245835841951752E-2</v>
      </c>
    </row>
    <row r="2366" spans="1:16" x14ac:dyDescent="0.3">
      <c r="A2366" t="s">
        <v>512</v>
      </c>
      <c r="B2366" t="str">
        <f>VLOOKUP(A2366,Sheet3!L:L,1,FALSE)</f>
        <v>DML CN EQUITY</v>
      </c>
      <c r="C2366" t="str">
        <f>VLOOKUP(A2366,'ALL - prices'!B:C,2,FALSE)</f>
        <v>Denison Mines Corp</v>
      </c>
      <c r="D2366" t="str">
        <f>VLOOKUP(A2366,'ALL - prices'!B:I,8,FALSE)</f>
        <v>Energy</v>
      </c>
      <c r="E2366">
        <v>2016</v>
      </c>
      <c r="F2366" t="s">
        <v>679</v>
      </c>
      <c r="G2366" t="str">
        <f t="shared" si="171"/>
        <v>2016-Q1</v>
      </c>
      <c r="H2366" s="4">
        <f>INDEX('ALL - prices'!$J$3:$DY$219,MATCH('COMBINED DATA'!A2366,'ALL - prices'!$B$3:$B$219,0),MATCH('COMBINED DATA'!G2366,'ALL - prices'!$J$1:$DY$1,0))</f>
        <v>0.73</v>
      </c>
      <c r="I2366" s="14">
        <f t="shared" si="174"/>
        <v>8.6023252670427555E-2</v>
      </c>
      <c r="J2366" s="6">
        <f>INDEX('market cap'!$B$3:$DQ$219,MATCH(A2366,'market cap'!$A$3:$A$219,0),MATCH(G2366,'market cap'!$B$1:$DQ$1,0))</f>
        <v>378.46019999999999</v>
      </c>
      <c r="K2366">
        <f t="shared" si="172"/>
        <v>5.936110915433197</v>
      </c>
      <c r="L2366">
        <f>INDEX('PB2'!$D$2:$AQ$224,MATCH(A2366,'PB2'!$B$2:$B$224,0),MATCH(G2366,'PB2'!$D$1:$AQ$1,0))</f>
        <v>1.6665769815445</v>
      </c>
      <c r="M2366" s="16">
        <f t="shared" si="173"/>
        <v>0.60003228838145251</v>
      </c>
      <c r="N2366" s="6">
        <f>INDEX('ROA2'!$D$2:$AQ$224,MATCH(A2366,'ROA2'!$B$2:$B$224,0),MATCH(G2366,'ROA2'!$D$1:$AQ$1,0))</f>
        <v>-19.676084518432599</v>
      </c>
      <c r="O2366" s="6">
        <v>294.20175999999998</v>
      </c>
      <c r="P2366" s="28">
        <v>-0.14569482947636517</v>
      </c>
    </row>
    <row r="2367" spans="1:16" x14ac:dyDescent="0.3">
      <c r="A2367" t="s">
        <v>512</v>
      </c>
      <c r="B2367" t="str">
        <f>VLOOKUP(A2367,Sheet3!L:L,1,FALSE)</f>
        <v>DML CN EQUITY</v>
      </c>
      <c r="C2367" t="str">
        <f>VLOOKUP(A2367,'ALL - prices'!B:C,2,FALSE)</f>
        <v>Denison Mines Corp</v>
      </c>
      <c r="D2367" t="str">
        <f>VLOOKUP(A2367,'ALL - prices'!B:I,8,FALSE)</f>
        <v>Energy</v>
      </c>
      <c r="E2367">
        <v>2016</v>
      </c>
      <c r="F2367" t="s">
        <v>680</v>
      </c>
      <c r="G2367" t="str">
        <f t="shared" si="171"/>
        <v>2016-Q2</v>
      </c>
      <c r="H2367" s="4">
        <f>INDEX('ALL - prices'!$J$3:$DY$219,MATCH('COMBINED DATA'!A2367,'ALL - prices'!$B$3:$B$219,0),MATCH('COMBINED DATA'!G2367,'ALL - prices'!$J$1:$DY$1,0))</f>
        <v>0.71</v>
      </c>
      <c r="I2367" s="14">
        <f t="shared" si="174"/>
        <v>0.11412712210513323</v>
      </c>
      <c r="J2367" s="6">
        <f>INDEX('market cap'!$B$3:$DQ$219,MATCH(A2367,'market cap'!$A$3:$A$219,0),MATCH(G2367,'market cap'!$B$1:$DQ$1,0))</f>
        <v>378.8322</v>
      </c>
      <c r="K2367">
        <f t="shared" si="172"/>
        <v>5.9370933629790104</v>
      </c>
      <c r="L2367">
        <f>INDEX('PB2'!$D$2:$AQ$224,MATCH(A2367,'PB2'!$B$2:$B$224,0),MATCH(G2367,'PB2'!$D$1:$AQ$1,0))</f>
        <v>1.6210199594497701</v>
      </c>
      <c r="M2367" s="16">
        <f t="shared" si="173"/>
        <v>0.61689555034191834</v>
      </c>
      <c r="N2367" s="6">
        <f>INDEX('ROA2'!$D$2:$AQ$224,MATCH(A2367,'ROA2'!$B$2:$B$224,0),MATCH(G2367,'ROA2'!$D$1:$AQ$1,0))</f>
        <v>-20.459913253784201</v>
      </c>
      <c r="O2367" s="6">
        <v>290.85315200000002</v>
      </c>
      <c r="P2367" s="28">
        <v>-1.1382012126643826E-2</v>
      </c>
    </row>
    <row r="2368" spans="1:16" x14ac:dyDescent="0.3">
      <c r="A2368" t="s">
        <v>512</v>
      </c>
      <c r="B2368" t="str">
        <f>VLOOKUP(A2368,Sheet3!L:L,1,FALSE)</f>
        <v>DML CN EQUITY</v>
      </c>
      <c r="C2368" t="str">
        <f>VLOOKUP(A2368,'ALL - prices'!B:C,2,FALSE)</f>
        <v>Denison Mines Corp</v>
      </c>
      <c r="D2368" t="str">
        <f>VLOOKUP(A2368,'ALL - prices'!B:I,8,FALSE)</f>
        <v>Energy</v>
      </c>
      <c r="E2368">
        <v>2016</v>
      </c>
      <c r="F2368" t="s">
        <v>681</v>
      </c>
      <c r="G2368" t="str">
        <f t="shared" si="171"/>
        <v>2016-Q3</v>
      </c>
      <c r="H2368" s="4">
        <f>INDEX('ALL - prices'!$J$3:$DY$219,MATCH('COMBINED DATA'!A2368,'ALL - prices'!$B$3:$B$219,0),MATCH('COMBINED DATA'!G2368,'ALL - prices'!$J$1:$DY$1,0))</f>
        <v>0.61</v>
      </c>
      <c r="I2368" s="14">
        <f t="shared" si="174"/>
        <v>0.12041594578792278</v>
      </c>
      <c r="J2368" s="6">
        <f>INDEX('market cap'!$B$3:$DQ$219,MATCH(A2368,'market cap'!$A$3:$A$219,0),MATCH(G2368,'market cap'!$B$1:$DQ$1,0))</f>
        <v>325.38560000000001</v>
      </c>
      <c r="K2368">
        <f t="shared" si="172"/>
        <v>5.7850109405789372</v>
      </c>
      <c r="L2368">
        <f>INDEX('PB2'!$D$2:$AQ$224,MATCH(A2368,'PB2'!$B$2:$B$224,0),MATCH(G2368,'PB2'!$D$1:$AQ$1,0))</f>
        <v>1.35198295116425</v>
      </c>
      <c r="M2368" s="16">
        <f t="shared" si="173"/>
        <v>0.73965429751821754</v>
      </c>
      <c r="N2368" s="6">
        <f>INDEX('ROA2'!$D$2:$AQ$224,MATCH(A2368,'ROA2'!$B$2:$B$224,0),MATCH(G2368,'ROA2'!$D$1:$AQ$1,0))</f>
        <v>-19.950511932373001</v>
      </c>
      <c r="O2368" s="6">
        <v>297.27619199999998</v>
      </c>
      <c r="P2368" s="28">
        <v>2.2083446425913093E-2</v>
      </c>
    </row>
    <row r="2369" spans="1:16" x14ac:dyDescent="0.3">
      <c r="A2369" t="s">
        <v>512</v>
      </c>
      <c r="B2369" t="str">
        <f>VLOOKUP(A2369,Sheet3!L:L,1,FALSE)</f>
        <v>DML CN EQUITY</v>
      </c>
      <c r="C2369" t="str">
        <f>VLOOKUP(A2369,'ALL - prices'!B:C,2,FALSE)</f>
        <v>Denison Mines Corp</v>
      </c>
      <c r="D2369" t="str">
        <f>VLOOKUP(A2369,'ALL - prices'!B:I,8,FALSE)</f>
        <v>Energy</v>
      </c>
      <c r="E2369">
        <v>2016</v>
      </c>
      <c r="F2369" t="s">
        <v>682</v>
      </c>
      <c r="G2369" t="str">
        <f t="shared" si="171"/>
        <v>2016-Q4</v>
      </c>
      <c r="H2369" s="4">
        <f>INDEX('ALL - prices'!$J$3:$DY$219,MATCH('COMBINED DATA'!A2369,'ALL - prices'!$B$3:$B$219,0),MATCH('COMBINED DATA'!G2369,'ALL - prices'!$J$1:$DY$1,0))</f>
        <v>0.7</v>
      </c>
      <c r="I2369" s="14">
        <f t="shared" si="174"/>
        <v>0.11954775893619531</v>
      </c>
      <c r="J2369" s="6">
        <f>INDEX('market cap'!$B$3:$DQ$219,MATCH(A2369,'market cap'!$A$3:$A$219,0),MATCH(G2369,'market cap'!$B$1:$DQ$1,0))</f>
        <v>373.39330000000001</v>
      </c>
      <c r="K2369">
        <f t="shared" si="172"/>
        <v>5.9226322877222168</v>
      </c>
      <c r="L2369">
        <f>INDEX('PB2'!$D$2:$AQ$224,MATCH(A2369,'PB2'!$B$2:$B$224,0),MATCH(G2369,'PB2'!$D$1:$AQ$1,0))</f>
        <v>1.6294209957122801</v>
      </c>
      <c r="M2369" s="16">
        <f t="shared" si="173"/>
        <v>0.61371493471081917</v>
      </c>
      <c r="N2369" s="6">
        <f>INDEX('ROA2'!$D$2:$AQ$224,MATCH(A2369,'ROA2'!$B$2:$B$224,0),MATCH(G2369,'ROA2'!$D$1:$AQ$1,0))</f>
        <v>-9.6567926406860405</v>
      </c>
      <c r="O2369" s="6">
        <v>302.47932800000001</v>
      </c>
      <c r="P2369" s="28">
        <v>1.7502699980764116E-2</v>
      </c>
    </row>
    <row r="2370" spans="1:16" x14ac:dyDescent="0.3">
      <c r="A2370" t="s">
        <v>512</v>
      </c>
      <c r="B2370" t="str">
        <f>VLOOKUP(A2370,Sheet3!L:L,1,FALSE)</f>
        <v>DML CN EQUITY</v>
      </c>
      <c r="C2370" t="str">
        <f>VLOOKUP(A2370,'ALL - prices'!B:C,2,FALSE)</f>
        <v>Denison Mines Corp</v>
      </c>
      <c r="D2370" t="str">
        <f>VLOOKUP(A2370,'ALL - prices'!B:I,8,FALSE)</f>
        <v>Energy</v>
      </c>
      <c r="E2370">
        <v>2017</v>
      </c>
      <c r="F2370" t="s">
        <v>679</v>
      </c>
      <c r="G2370" t="str">
        <f t="shared" si="171"/>
        <v>2017-Q1</v>
      </c>
      <c r="H2370" s="4">
        <f>INDEX('ALL - prices'!$J$3:$DY$219,MATCH('COMBINED DATA'!A2370,'ALL - prices'!$B$3:$B$219,0),MATCH('COMBINED DATA'!G2370,'ALL - prices'!$J$1:$DY$1,0))</f>
        <v>0.82</v>
      </c>
      <c r="I2370" s="14">
        <f t="shared" si="174"/>
        <v>5.9090326337452759E-2</v>
      </c>
      <c r="J2370" s="6">
        <f>INDEX('market cap'!$B$3:$DQ$219,MATCH(A2370,'market cap'!$A$3:$A$219,0),MATCH(G2370,'market cap'!$B$1:$DQ$1,0))</f>
        <v>458.43819999999999</v>
      </c>
      <c r="K2370">
        <f t="shared" si="172"/>
        <v>6.1278254952618338</v>
      </c>
      <c r="L2370">
        <f>INDEX('PB2'!$D$2:$AQ$224,MATCH(A2370,'PB2'!$B$2:$B$224,0),MATCH(G2370,'PB2'!$D$1:$AQ$1,0))</f>
        <v>1.8573039770126301</v>
      </c>
      <c r="M2370" s="16">
        <f t="shared" si="173"/>
        <v>0.53841482728553902</v>
      </c>
      <c r="N2370" s="6">
        <f>INDEX('ROA2'!$D$2:$AQ$224,MATCH(A2370,'ROA2'!$B$2:$B$224,0),MATCH(G2370,'ROA2'!$D$1:$AQ$1,0))</f>
        <v>-8.0631179809570295</v>
      </c>
      <c r="O2370" s="6">
        <v>292.43392</v>
      </c>
      <c r="P2370" s="28">
        <v>-3.3210229824366735E-2</v>
      </c>
    </row>
    <row r="2371" spans="1:16" x14ac:dyDescent="0.3">
      <c r="A2371" t="s">
        <v>512</v>
      </c>
      <c r="B2371" t="str">
        <f>VLOOKUP(A2371,Sheet3!L:L,1,FALSE)</f>
        <v>DML CN EQUITY</v>
      </c>
      <c r="C2371" t="str">
        <f>VLOOKUP(A2371,'ALL - prices'!B:C,2,FALSE)</f>
        <v>Denison Mines Corp</v>
      </c>
      <c r="D2371" t="str">
        <f>VLOOKUP(A2371,'ALL - prices'!B:I,8,FALSE)</f>
        <v>Energy</v>
      </c>
      <c r="E2371">
        <v>2017</v>
      </c>
      <c r="F2371" t="s">
        <v>680</v>
      </c>
      <c r="G2371" t="str">
        <f t="shared" si="171"/>
        <v>2017-Q2</v>
      </c>
      <c r="H2371" s="4">
        <f>INDEX('ALL - prices'!$J$3:$DY$219,MATCH('COMBINED DATA'!A2371,'ALL - prices'!$B$3:$B$219,0),MATCH('COMBINED DATA'!G2371,'ALL - prices'!$J$1:$DY$1,0))</f>
        <v>0.56000000000000005</v>
      </c>
      <c r="I2371" s="14">
        <f t="shared" si="174"/>
        <v>5.3150729063673248E-2</v>
      </c>
      <c r="J2371" s="6">
        <f>INDEX('market cap'!$B$3:$DQ$219,MATCH(A2371,'market cap'!$A$3:$A$219,0),MATCH(G2371,'market cap'!$B$1:$DQ$1,0))</f>
        <v>313.08730000000003</v>
      </c>
      <c r="K2371">
        <f t="shared" si="172"/>
        <v>5.7464820653889666</v>
      </c>
      <c r="L2371">
        <f>INDEX('PB2'!$D$2:$AQ$224,MATCH(A2371,'PB2'!$B$2:$B$224,0),MATCH(G2371,'PB2'!$D$1:$AQ$1,0))</f>
        <v>1.31078100204468</v>
      </c>
      <c r="M2371" s="16">
        <f t="shared" si="173"/>
        <v>0.76290394691417218</v>
      </c>
      <c r="N2371" s="6">
        <f>INDEX('ROA2'!$D$2:$AQ$224,MATCH(A2371,'ROA2'!$B$2:$B$224,0),MATCH(G2371,'ROA2'!$D$1:$AQ$1,0))</f>
        <v>-3.4615409374237101</v>
      </c>
      <c r="O2371" s="6">
        <v>346.07222400000001</v>
      </c>
      <c r="P2371" s="28">
        <v>0.18342025439456547</v>
      </c>
    </row>
    <row r="2372" spans="1:16" x14ac:dyDescent="0.3">
      <c r="A2372" t="s">
        <v>512</v>
      </c>
      <c r="B2372" t="str">
        <f>VLOOKUP(A2372,Sheet3!L:L,1,FALSE)</f>
        <v>DML CN EQUITY</v>
      </c>
      <c r="C2372" t="str">
        <f>VLOOKUP(A2372,'ALL - prices'!B:C,2,FALSE)</f>
        <v>Denison Mines Corp</v>
      </c>
      <c r="D2372" t="str">
        <f>VLOOKUP(A2372,'ALL - prices'!B:I,8,FALSE)</f>
        <v>Energy</v>
      </c>
      <c r="E2372">
        <v>2017</v>
      </c>
      <c r="F2372" t="s">
        <v>681</v>
      </c>
      <c r="G2372" t="str">
        <f t="shared" si="171"/>
        <v>2017-Q3</v>
      </c>
      <c r="H2372" s="4">
        <f>INDEX('ALL - prices'!$J$3:$DY$219,MATCH('COMBINED DATA'!A2372,'ALL - prices'!$B$3:$B$219,0),MATCH('COMBINED DATA'!G2372,'ALL - prices'!$J$1:$DY$1,0))</f>
        <v>0.57999999999999996</v>
      </c>
      <c r="I2372" s="14">
        <f t="shared" si="174"/>
        <v>0.11575836902790164</v>
      </c>
      <c r="J2372" s="6">
        <f>INDEX('market cap'!$B$3:$DQ$219,MATCH(A2372,'market cap'!$A$3:$A$219,0),MATCH(G2372,'market cap'!$B$1:$DQ$1,0))</f>
        <v>324.26900000000001</v>
      </c>
      <c r="K2372">
        <f t="shared" si="172"/>
        <v>5.7815734182415879</v>
      </c>
      <c r="L2372">
        <f>INDEX('PB2'!$D$2:$AQ$224,MATCH(A2372,'PB2'!$B$2:$B$224,0),MATCH(G2372,'PB2'!$D$1:$AQ$1,0))</f>
        <v>1.3972749710082999</v>
      </c>
      <c r="M2372" s="16">
        <f t="shared" si="173"/>
        <v>0.71567874666672171</v>
      </c>
      <c r="N2372" s="6">
        <f>INDEX('ROA2'!$D$2:$AQ$224,MATCH(A2372,'ROA2'!$B$2:$B$224,0),MATCH(G2372,'ROA2'!$D$1:$AQ$1,0))</f>
        <v>-4.3467121124267596</v>
      </c>
      <c r="O2372" s="6">
        <v>336.29151999999999</v>
      </c>
      <c r="P2372" s="28">
        <v>-2.826203122270805E-2</v>
      </c>
    </row>
    <row r="2373" spans="1:16" x14ac:dyDescent="0.3">
      <c r="A2373" t="s">
        <v>512</v>
      </c>
      <c r="B2373" t="str">
        <f>VLOOKUP(A2373,Sheet3!L:L,1,FALSE)</f>
        <v>DML CN EQUITY</v>
      </c>
      <c r="C2373" t="str">
        <f>VLOOKUP(A2373,'ALL - prices'!B:C,2,FALSE)</f>
        <v>Denison Mines Corp</v>
      </c>
      <c r="D2373" t="str">
        <f>VLOOKUP(A2373,'ALL - prices'!B:I,8,FALSE)</f>
        <v>Energy</v>
      </c>
      <c r="E2373">
        <v>2017</v>
      </c>
      <c r="F2373" t="s">
        <v>682</v>
      </c>
      <c r="G2373" t="str">
        <f t="shared" si="171"/>
        <v>2017-Q4</v>
      </c>
      <c r="H2373" s="4">
        <f>INDEX('ALL - prices'!$J$3:$DY$219,MATCH('COMBINED DATA'!A2373,'ALL - prices'!$B$3:$B$219,0),MATCH('COMBINED DATA'!G2373,'ALL - prices'!$J$1:$DY$1,0))</f>
        <v>0.69</v>
      </c>
      <c r="I2373" s="14">
        <f t="shared" si="174"/>
        <v>0.11958260743101451</v>
      </c>
      <c r="J2373" s="6">
        <f>INDEX('market cap'!$B$3:$DQ$219,MATCH(A2373,'market cap'!$A$3:$A$219,0),MATCH(G2373,'market cap'!$B$1:$DQ$1,0))</f>
        <v>385.76819999999998</v>
      </c>
      <c r="K2373">
        <f t="shared" si="172"/>
        <v>5.9552366709468814</v>
      </c>
      <c r="L2373">
        <f>INDEX('PB2'!$D$2:$AQ$224,MATCH(A2373,'PB2'!$B$2:$B$224,0),MATCH(G2373,'PB2'!$D$1:$AQ$1,0))</f>
        <v>1.67442202568054</v>
      </c>
      <c r="M2373" s="16">
        <f t="shared" si="173"/>
        <v>0.5972210020311739</v>
      </c>
      <c r="N2373" s="6">
        <f>INDEX('ROA2'!$D$2:$AQ$224,MATCH(A2373,'ROA2'!$B$2:$B$224,0),MATCH(G2373,'ROA2'!$D$1:$AQ$1,0))</f>
        <v>-9.2857189178466797</v>
      </c>
      <c r="O2373" s="6">
        <v>328.53894400000001</v>
      </c>
      <c r="P2373" s="28">
        <v>-2.3053141512459119E-2</v>
      </c>
    </row>
    <row r="2374" spans="1:16" x14ac:dyDescent="0.3">
      <c r="A2374" t="s">
        <v>512</v>
      </c>
      <c r="B2374" t="str">
        <f>VLOOKUP(A2374,Sheet3!L:L,1,FALSE)</f>
        <v>DML CN EQUITY</v>
      </c>
      <c r="C2374" t="str">
        <f>VLOOKUP(A2374,'ALL - prices'!B:C,2,FALSE)</f>
        <v>Denison Mines Corp</v>
      </c>
      <c r="D2374" t="str">
        <f>VLOOKUP(A2374,'ALL - prices'!B:I,8,FALSE)</f>
        <v>Energy</v>
      </c>
      <c r="E2374">
        <v>2018</v>
      </c>
      <c r="F2374" t="s">
        <v>679</v>
      </c>
      <c r="G2374" t="str">
        <f t="shared" si="171"/>
        <v>2018-Q1</v>
      </c>
      <c r="H2374" s="4">
        <f>INDEX('ALL - prices'!$J$3:$DY$219,MATCH('COMBINED DATA'!A2374,'ALL - prices'!$B$3:$B$219,0),MATCH('COMBINED DATA'!G2374,'ALL - prices'!$J$1:$DY$1,0))</f>
        <v>0.57999999999999996</v>
      </c>
      <c r="I2374" s="14">
        <f t="shared" si="174"/>
        <v>0.10230672835481813</v>
      </c>
      <c r="J2374" s="6">
        <f>INDEX('market cap'!$B$3:$DQ$219,MATCH(A2374,'market cap'!$A$3:$A$219,0),MATCH(G2374,'market cap'!$B$1:$DQ$1,0))</f>
        <v>324.3263</v>
      </c>
      <c r="K2374">
        <f t="shared" si="172"/>
        <v>5.7817501077740259</v>
      </c>
      <c r="L2374">
        <f>INDEX('PB2'!$D$2:$AQ$224,MATCH(A2374,'PB2'!$B$2:$B$224,0),MATCH(G2374,'PB2'!$D$1:$AQ$1,0))</f>
        <v>1.45338702201843</v>
      </c>
      <c r="M2374" s="16">
        <f t="shared" si="173"/>
        <v>0.68804797679507512</v>
      </c>
      <c r="N2374" s="6">
        <f>INDEX('ROA2'!$D$2:$AQ$224,MATCH(A2374,'ROA2'!$B$2:$B$224,0),MATCH(G2374,'ROA2'!$D$1:$AQ$1,0))</f>
        <v>-5.9343528747558603</v>
      </c>
      <c r="O2374" s="6">
        <v>325.78716800000001</v>
      </c>
      <c r="P2374" s="28">
        <v>-8.3757985172071611E-3</v>
      </c>
    </row>
    <row r="2375" spans="1:16" x14ac:dyDescent="0.3">
      <c r="A2375" t="s">
        <v>512</v>
      </c>
      <c r="B2375" t="str">
        <f>VLOOKUP(A2375,Sheet3!L:L,1,FALSE)</f>
        <v>DML CN EQUITY</v>
      </c>
      <c r="C2375" t="str">
        <f>VLOOKUP(A2375,'ALL - prices'!B:C,2,FALSE)</f>
        <v>Denison Mines Corp</v>
      </c>
      <c r="D2375" t="str">
        <f>VLOOKUP(A2375,'ALL - prices'!B:I,8,FALSE)</f>
        <v>Energy</v>
      </c>
      <c r="E2375">
        <v>2018</v>
      </c>
      <c r="F2375" t="s">
        <v>680</v>
      </c>
      <c r="G2375" t="str">
        <f t="shared" si="171"/>
        <v>2018-Q2</v>
      </c>
      <c r="H2375" s="4">
        <f>INDEX('ALL - prices'!$J$3:$DY$219,MATCH('COMBINED DATA'!A2375,'ALL - prices'!$B$3:$B$219,0),MATCH('COMBINED DATA'!G2375,'ALL - prices'!$J$1:$DY$1,0))</f>
        <v>0.64</v>
      </c>
      <c r="I2375" s="14">
        <f t="shared" si="174"/>
        <v>9.4692484742277691E-2</v>
      </c>
      <c r="J2375" s="6">
        <f>INDEX('market cap'!$B$3:$DQ$219,MATCH(A2375,'market cap'!$A$3:$A$219,0),MATCH(G2375,'market cap'!$B$1:$DQ$1,0))</f>
        <v>357.87729999999999</v>
      </c>
      <c r="K2375">
        <f t="shared" si="172"/>
        <v>5.8801901902226357</v>
      </c>
      <c r="L2375">
        <f>INDEX('PB2'!$D$2:$AQ$224,MATCH(A2375,'PB2'!$B$2:$B$224,0),MATCH(G2375,'PB2'!$D$1:$AQ$1,0))</f>
        <v>1.6411269903182999</v>
      </c>
      <c r="M2375" s="16">
        <f t="shared" si="173"/>
        <v>0.60933736749162115</v>
      </c>
      <c r="N2375" s="6">
        <f>INDEX('ROA2'!$D$2:$AQ$224,MATCH(A2375,'ROA2'!$B$2:$B$224,0),MATCH(G2375,'ROA2'!$D$1:$AQ$1,0))</f>
        <v>-7.4109940528869602</v>
      </c>
      <c r="O2375" s="6">
        <v>316.145984</v>
      </c>
      <c r="P2375" s="28">
        <v>-2.9593504431703121E-2</v>
      </c>
    </row>
    <row r="2376" spans="1:16" x14ac:dyDescent="0.3">
      <c r="A2376" t="s">
        <v>512</v>
      </c>
      <c r="B2376" t="str">
        <f>VLOOKUP(A2376,Sheet3!L:L,1,FALSE)</f>
        <v>DML CN EQUITY</v>
      </c>
      <c r="C2376" t="str">
        <f>VLOOKUP(A2376,'ALL - prices'!B:C,2,FALSE)</f>
        <v>Denison Mines Corp</v>
      </c>
      <c r="D2376" t="str">
        <f>VLOOKUP(A2376,'ALL - prices'!B:I,8,FALSE)</f>
        <v>Energy</v>
      </c>
      <c r="E2376">
        <v>2018</v>
      </c>
      <c r="F2376" t="s">
        <v>681</v>
      </c>
      <c r="G2376" t="str">
        <f t="shared" si="171"/>
        <v>2018-Q3</v>
      </c>
      <c r="H2376" s="4">
        <f>INDEX('ALL - prices'!$J$3:$DY$219,MATCH('COMBINED DATA'!A2376,'ALL - prices'!$B$3:$B$219,0),MATCH('COMBINED DATA'!G2376,'ALL - prices'!$J$1:$DY$1,0))</f>
        <v>0.85</v>
      </c>
      <c r="I2376" s="14">
        <f t="shared" si="174"/>
        <v>3.3040379335998335E-2</v>
      </c>
      <c r="J2376" s="6">
        <f>INDEX('market cap'!$B$3:$DQ$219,MATCH(A2376,'market cap'!$A$3:$A$219,0),MATCH(G2376,'market cap'!$B$1:$DQ$1,0))</f>
        <v>475.3057</v>
      </c>
      <c r="K2376">
        <f t="shared" si="172"/>
        <v>6.1639581759738915</v>
      </c>
      <c r="L2376">
        <f>INDEX('PB2'!$D$2:$AQ$224,MATCH(A2376,'PB2'!$B$2:$B$224,0),MATCH(G2376,'PB2'!$D$1:$AQ$1,0))</f>
        <v>2.2142360210418701</v>
      </c>
      <c r="M2376" s="16">
        <f t="shared" si="173"/>
        <v>0.45162303859977287</v>
      </c>
      <c r="N2376" s="6">
        <f>INDEX('ROA2'!$D$2:$AQ$224,MATCH(A2376,'ROA2'!$B$2:$B$224,0),MATCH(G2376,'ROA2'!$D$1:$AQ$1,0))</f>
        <v>-6.6234722137451199</v>
      </c>
      <c r="O2376" s="6">
        <v>309.12</v>
      </c>
      <c r="P2376" s="28">
        <v>-2.222385972171639E-2</v>
      </c>
    </row>
    <row r="2377" spans="1:16" x14ac:dyDescent="0.3">
      <c r="A2377" t="s">
        <v>512</v>
      </c>
      <c r="B2377" t="str">
        <f>VLOOKUP(A2377,Sheet3!L:L,1,FALSE)</f>
        <v>DML CN EQUITY</v>
      </c>
      <c r="C2377" t="str">
        <f>VLOOKUP(A2377,'ALL - prices'!B:C,2,FALSE)</f>
        <v>Denison Mines Corp</v>
      </c>
      <c r="D2377" t="str">
        <f>VLOOKUP(A2377,'ALL - prices'!B:I,8,FALSE)</f>
        <v>Energy</v>
      </c>
      <c r="E2377">
        <v>2018</v>
      </c>
      <c r="F2377" t="s">
        <v>682</v>
      </c>
      <c r="G2377" t="str">
        <f t="shared" si="171"/>
        <v>2018-Q4</v>
      </c>
      <c r="H2377" s="4">
        <f>INDEX('ALL - prices'!$J$3:$DY$219,MATCH('COMBINED DATA'!A2377,'ALL - prices'!$B$3:$B$219,0),MATCH('COMBINED DATA'!G2377,'ALL - prices'!$J$1:$DY$1,0))</f>
        <v>0.63</v>
      </c>
      <c r="I2377" s="14">
        <f t="shared" si="174"/>
        <v>7.1180521680208719E-2</v>
      </c>
      <c r="J2377" s="6">
        <f>INDEX('market cap'!$B$3:$DQ$219,MATCH(A2377,'market cap'!$A$3:$A$219,0),MATCH(G2377,'market cap'!$B$1:$DQ$1,0))</f>
        <v>371.18029999999999</v>
      </c>
      <c r="K2377">
        <f t="shared" si="172"/>
        <v>5.916687928383034</v>
      </c>
      <c r="L2377">
        <f>INDEX('PB2'!$D$2:$AQ$224,MATCH(A2377,'PB2'!$B$2:$B$224,0),MATCH(G2377,'PB2'!$D$1:$AQ$1,0))</f>
        <v>1.6701250076293901</v>
      </c>
      <c r="M2377" s="16">
        <f t="shared" si="173"/>
        <v>0.59875757529037943</v>
      </c>
      <c r="N2377" s="6">
        <f>INDEX('ROA2'!$D$2:$AQ$224,MATCH(A2377,'ROA2'!$B$2:$B$224,0),MATCH(G2377,'ROA2'!$D$1:$AQ$1,0))</f>
        <v>-5.71093797683716</v>
      </c>
      <c r="O2377" s="6">
        <v>302.26899200000003</v>
      </c>
      <c r="P2377" s="28">
        <v>-2.2162939958592063E-2</v>
      </c>
    </row>
    <row r="2378" spans="1:16" x14ac:dyDescent="0.3">
      <c r="A2378" t="s">
        <v>512</v>
      </c>
      <c r="B2378" t="str">
        <f>VLOOKUP(A2378,Sheet3!L:L,1,FALSE)</f>
        <v>DML CN EQUITY</v>
      </c>
      <c r="C2378" t="str">
        <f>VLOOKUP(A2378,'ALL - prices'!B:C,2,FALSE)</f>
        <v>Denison Mines Corp</v>
      </c>
      <c r="D2378" t="str">
        <f>VLOOKUP(A2378,'ALL - prices'!B:I,8,FALSE)</f>
        <v>Energy</v>
      </c>
      <c r="E2378">
        <v>2019</v>
      </c>
      <c r="F2378" t="s">
        <v>679</v>
      </c>
      <c r="G2378" t="str">
        <f t="shared" si="171"/>
        <v>2019-Q1</v>
      </c>
      <c r="H2378" s="4">
        <f>INDEX('ALL - prices'!$J$3:$DY$219,MATCH('COMBINED DATA'!A2378,'ALL - prices'!$B$3:$B$219,0),MATCH('COMBINED DATA'!G2378,'ALL - prices'!$J$1:$DY$1,0))</f>
        <v>0.68</v>
      </c>
      <c r="I2378" s="14">
        <f t="shared" si="174"/>
        <v>0.14430869689661818</v>
      </c>
      <c r="J2378" s="6">
        <f>INDEX('market cap'!$B$3:$DQ$219,MATCH(A2378,'market cap'!$A$3:$A$219,0),MATCH(G2378,'market cap'!$B$1:$DQ$1,0))</f>
        <v>400.60770000000002</v>
      </c>
      <c r="K2378">
        <f t="shared" si="172"/>
        <v>5.9929826442152416</v>
      </c>
      <c r="L2378">
        <f>INDEX('PB2'!$D$2:$AQ$224,MATCH(A2378,'PB2'!$B$2:$B$224,0),MATCH(G2378,'PB2'!$D$1:$AQ$1,0))</f>
        <v>1.8417220115661601</v>
      </c>
      <c r="M2378" s="16">
        <f t="shared" si="173"/>
        <v>0.54297010825733782</v>
      </c>
      <c r="N2378" s="6">
        <f>INDEX('ROA2'!$D$2:$AQ$224,MATCH(A2378,'ROA2'!$B$2:$B$224,0),MATCH(G2378,'ROA2'!$D$1:$AQ$1,0))</f>
        <v>-9.4289083480834996</v>
      </c>
      <c r="O2378" s="6">
        <v>312.18700799999999</v>
      </c>
      <c r="P2378" s="28">
        <v>3.2811886969868101E-2</v>
      </c>
    </row>
    <row r="2379" spans="1:16" x14ac:dyDescent="0.3">
      <c r="A2379" t="s">
        <v>512</v>
      </c>
      <c r="B2379" t="str">
        <f>VLOOKUP(A2379,Sheet3!L:L,1,FALSE)</f>
        <v>DML CN EQUITY</v>
      </c>
      <c r="C2379" t="str">
        <f>VLOOKUP(A2379,'ALL - prices'!B:C,2,FALSE)</f>
        <v>Denison Mines Corp</v>
      </c>
      <c r="D2379" t="str">
        <f>VLOOKUP(A2379,'ALL - prices'!B:I,8,FALSE)</f>
        <v>Energy</v>
      </c>
      <c r="E2379">
        <v>2019</v>
      </c>
      <c r="F2379" t="s">
        <v>680</v>
      </c>
      <c r="G2379" t="str">
        <f t="shared" si="171"/>
        <v>2019-Q2</v>
      </c>
      <c r="H2379" s="4">
        <f>INDEX('ALL - prices'!$J$3:$DY$219,MATCH('COMBINED DATA'!A2379,'ALL - prices'!$B$3:$B$219,0),MATCH('COMBINED DATA'!G2379,'ALL - prices'!$J$1:$DY$1,0))</f>
        <v>0.7</v>
      </c>
      <c r="I2379" s="14">
        <f t="shared" si="174"/>
        <v>0.11295279249904926</v>
      </c>
      <c r="J2379" s="6">
        <f>INDEX('market cap'!$B$3:$DQ$219,MATCH(A2379,'market cap'!$A$3:$A$219,0),MATCH(G2379,'market cap'!$B$1:$DQ$1,0))</f>
        <v>412.68729999999999</v>
      </c>
      <c r="K2379">
        <f t="shared" si="172"/>
        <v>6.0226901633264731</v>
      </c>
      <c r="L2379">
        <f>INDEX('PB2'!$D$2:$AQ$224,MATCH(A2379,'PB2'!$B$2:$B$224,0),MATCH(G2379,'PB2'!$D$1:$AQ$1,0))</f>
        <v>1.9329090118408201</v>
      </c>
      <c r="M2379" s="16">
        <f t="shared" si="173"/>
        <v>0.51735492662825477</v>
      </c>
      <c r="N2379" s="6">
        <f>INDEX('ROA2'!$D$2:$AQ$224,MATCH(A2379,'ROA2'!$B$2:$B$224,0),MATCH(G2379,'ROA2'!$D$1:$AQ$1,0))</f>
        <v>-9.1194429397583008</v>
      </c>
      <c r="O2379" s="6">
        <v>307.66399999999999</v>
      </c>
      <c r="P2379" s="28">
        <v>-1.4488136546668862E-2</v>
      </c>
    </row>
    <row r="2380" spans="1:16" x14ac:dyDescent="0.3">
      <c r="A2380" t="s">
        <v>512</v>
      </c>
      <c r="B2380" t="str">
        <f>VLOOKUP(A2380,Sheet3!L:L,1,FALSE)</f>
        <v>DML CN EQUITY</v>
      </c>
      <c r="C2380" t="str">
        <f>VLOOKUP(A2380,'ALL - prices'!B:C,2,FALSE)</f>
        <v>Denison Mines Corp</v>
      </c>
      <c r="D2380" t="str">
        <f>VLOOKUP(A2380,'ALL - prices'!B:I,8,FALSE)</f>
        <v>Energy</v>
      </c>
      <c r="E2380">
        <v>2019</v>
      </c>
      <c r="F2380" t="s">
        <v>681</v>
      </c>
      <c r="G2380" t="str">
        <f t="shared" si="171"/>
        <v>2019-Q3</v>
      </c>
      <c r="H2380" s="4">
        <f>INDEX('ALL - prices'!$J$3:$DY$219,MATCH('COMBINED DATA'!A2380,'ALL - prices'!$B$3:$B$219,0),MATCH('COMBINED DATA'!G2380,'ALL - prices'!$J$1:$DY$1,0))</f>
        <v>0.64</v>
      </c>
      <c r="I2380" s="14">
        <f t="shared" si="174"/>
        <v>8.5391256382996605E-2</v>
      </c>
      <c r="J2380" s="6">
        <f>INDEX('market cap'!$B$3:$DQ$219,MATCH(A2380,'market cap'!$A$3:$A$219,0),MATCH(G2380,'market cap'!$B$1:$DQ$1,0))</f>
        <v>377.73849999999999</v>
      </c>
      <c r="K2380">
        <f t="shared" si="172"/>
        <v>5.9342021572744814</v>
      </c>
      <c r="L2380">
        <f>INDEX('PB2'!$D$2:$AQ$224,MATCH(A2380,'PB2'!$B$2:$B$224,0),MATCH(G2380,'PB2'!$D$1:$AQ$1,0))</f>
        <v>1.8179570436477701</v>
      </c>
      <c r="M2380" s="16">
        <f t="shared" si="173"/>
        <v>0.55006800270345135</v>
      </c>
      <c r="N2380" s="6">
        <f>INDEX('ROA2'!$D$2:$AQ$224,MATCH(A2380,'ROA2'!$B$2:$B$224,0),MATCH(G2380,'ROA2'!$D$1:$AQ$1,0))</f>
        <v>-9.0759210586547905</v>
      </c>
      <c r="O2380" s="6">
        <v>302.27801599999998</v>
      </c>
      <c r="P2380" s="28">
        <v>-1.7506058557387304E-2</v>
      </c>
    </row>
    <row r="2381" spans="1:16" x14ac:dyDescent="0.3">
      <c r="A2381" t="s">
        <v>512</v>
      </c>
      <c r="B2381" t="str">
        <f>VLOOKUP(A2381,Sheet3!L:L,1,FALSE)</f>
        <v>DML CN EQUITY</v>
      </c>
      <c r="C2381" t="str">
        <f>VLOOKUP(A2381,'ALL - prices'!B:C,2,FALSE)</f>
        <v>Denison Mines Corp</v>
      </c>
      <c r="D2381" t="str">
        <f>VLOOKUP(A2381,'ALL - prices'!B:I,8,FALSE)</f>
        <v>Energy</v>
      </c>
      <c r="E2381">
        <v>2019</v>
      </c>
      <c r="F2381" t="s">
        <v>682</v>
      </c>
      <c r="G2381" t="str">
        <f t="shared" si="171"/>
        <v>2019-Q4</v>
      </c>
      <c r="H2381" s="4">
        <f>INDEX('ALL - prices'!$J$3:$DY$219,MATCH('COMBINED DATA'!A2381,'ALL - prices'!$B$3:$B$219,0),MATCH('COMBINED DATA'!G2381,'ALL - prices'!$J$1:$DY$1,0))</f>
        <v>0.54</v>
      </c>
      <c r="I2381" s="14">
        <f t="shared" si="174"/>
        <v>0.20072784228070259</v>
      </c>
      <c r="J2381" s="6">
        <f>INDEX('market cap'!$B$3:$DQ$219,MATCH(A2381,'market cap'!$A$3:$A$219,0),MATCH(G2381,'market cap'!$B$1:$DQ$1,0))</f>
        <v>322.48379999999997</v>
      </c>
      <c r="K2381">
        <f t="shared" si="172"/>
        <v>5.7760529024159908</v>
      </c>
      <c r="L2381">
        <f>INDEX('PB2'!$D$2:$AQ$224,MATCH(A2381,'PB2'!$B$2:$B$224,0),MATCH(G2381,'PB2'!$D$1:$AQ$1,0))</f>
        <v>1.5345480442047099</v>
      </c>
      <c r="M2381" s="16">
        <f t="shared" si="173"/>
        <v>0.65165766805187053</v>
      </c>
      <c r="N2381" s="6">
        <f>INDEX('ROA2'!$D$2:$AQ$224,MATCH(A2381,'ROA2'!$B$2:$B$224,0),MATCH(G2381,'ROA2'!$D$1:$AQ$1,0))</f>
        <v>-10.1161766052246</v>
      </c>
      <c r="O2381" s="6">
        <v>296.475008</v>
      </c>
      <c r="P2381" s="28">
        <v>-1.9197585311662154E-2</v>
      </c>
    </row>
    <row r="2382" spans="1:16" x14ac:dyDescent="0.3">
      <c r="A2382" t="s">
        <v>512</v>
      </c>
      <c r="B2382" t="str">
        <f>VLOOKUP(A2382,Sheet3!L:L,1,FALSE)</f>
        <v>DML CN EQUITY</v>
      </c>
      <c r="C2382" t="str">
        <f>VLOOKUP(A2382,'ALL - prices'!B:C,2,FALSE)</f>
        <v>Denison Mines Corp</v>
      </c>
      <c r="D2382" t="str">
        <f>VLOOKUP(A2382,'ALL - prices'!B:I,8,FALSE)</f>
        <v>Energy</v>
      </c>
      <c r="E2382">
        <v>2020</v>
      </c>
      <c r="F2382" t="s">
        <v>679</v>
      </c>
      <c r="G2382" t="str">
        <f t="shared" si="171"/>
        <v>2020-Q1</v>
      </c>
      <c r="H2382" s="4">
        <f>INDEX('ALL - prices'!$J$3:$DY$219,MATCH('COMBINED DATA'!A2382,'ALL - prices'!$B$3:$B$219,0),MATCH('COMBINED DATA'!G2382,'ALL - prices'!$J$1:$DY$1,0))</f>
        <v>0.37</v>
      </c>
      <c r="I2382" s="14">
        <f t="shared" si="174"/>
        <v>0.40244047178847875</v>
      </c>
      <c r="J2382" s="6">
        <f>INDEX('market cap'!$B$3:$DQ$219,MATCH(A2382,'market cap'!$A$3:$A$219,0),MATCH(G2382,'market cap'!$B$1:$DQ$1,0))</f>
        <v>220.96109999999999</v>
      </c>
      <c r="K2382">
        <f t="shared" si="172"/>
        <v>5.3979866679252018</v>
      </c>
      <c r="L2382">
        <f>INDEX('PB2'!$D$2:$AQ$224,MATCH(A2382,'PB2'!$B$2:$B$224,0),MATCH(G2382,'PB2'!$D$1:$AQ$1,0))</f>
        <v>1.08343398571014</v>
      </c>
      <c r="M2382" s="16">
        <f t="shared" si="173"/>
        <v>0.92299116807245718</v>
      </c>
      <c r="N2382" s="6">
        <f>INDEX('ROA2'!$D$2:$AQ$224,MATCH(A2382,'ROA2'!$B$2:$B$224,0),MATCH(G2382,'ROA2'!$D$1:$AQ$1,0))</f>
        <v>-5.9266400337219203</v>
      </c>
      <c r="O2382" s="6">
        <v>299.99801600000001</v>
      </c>
      <c r="P2382" s="28">
        <v>1.1882984753979682E-2</v>
      </c>
    </row>
    <row r="2383" spans="1:16" x14ac:dyDescent="0.3">
      <c r="A2383" t="s">
        <v>512</v>
      </c>
      <c r="B2383" t="str">
        <f>VLOOKUP(A2383,Sheet3!L:L,1,FALSE)</f>
        <v>DML CN EQUITY</v>
      </c>
      <c r="C2383" t="str">
        <f>VLOOKUP(A2383,'ALL - prices'!B:C,2,FALSE)</f>
        <v>Denison Mines Corp</v>
      </c>
      <c r="D2383" t="str">
        <f>VLOOKUP(A2383,'ALL - prices'!B:I,8,FALSE)</f>
        <v>Energy</v>
      </c>
      <c r="E2383">
        <v>2020</v>
      </c>
      <c r="F2383" t="s">
        <v>680</v>
      </c>
      <c r="G2383" t="str">
        <f t="shared" si="171"/>
        <v>2020-Q2</v>
      </c>
      <c r="H2383" s="4">
        <f>INDEX('ALL - prices'!$J$3:$DY$219,MATCH('COMBINED DATA'!A2383,'ALL - prices'!$B$3:$B$219,0),MATCH('COMBINED DATA'!G2383,'ALL - prices'!$J$1:$DY$1,0))</f>
        <v>0.48</v>
      </c>
      <c r="I2383" s="14">
        <f t="shared" si="174"/>
        <v>0.44594469014292176</v>
      </c>
      <c r="J2383" s="6">
        <f>INDEX('market cap'!$B$3:$DQ$219,MATCH(A2383,'market cap'!$A$3:$A$219,0),MATCH(G2383,'market cap'!$B$1:$DQ$1,0))</f>
        <v>300.50740000000002</v>
      </c>
      <c r="K2383">
        <f t="shared" si="172"/>
        <v>5.7054723792960171</v>
      </c>
      <c r="L2383">
        <f>INDEX('PB2'!$D$2:$AQ$224,MATCH(A2383,'PB2'!$B$2:$B$224,0),MATCH(G2383,'PB2'!$D$1:$AQ$1,0))</f>
        <v>1.42950403690338</v>
      </c>
      <c r="M2383" s="16">
        <f t="shared" si="173"/>
        <v>0.69954332004981234</v>
      </c>
      <c r="N2383" s="6">
        <f>INDEX('ROA2'!$D$2:$AQ$224,MATCH(A2383,'ROA2'!$B$2:$B$224,0),MATCH(G2383,'ROA2'!$D$1:$AQ$1,0))</f>
        <v>-6.4900131225585902</v>
      </c>
      <c r="O2383" s="6">
        <v>292.30399999999997</v>
      </c>
      <c r="P2383" s="28">
        <v>-2.5646889611430072E-2</v>
      </c>
    </row>
    <row r="2384" spans="1:16" x14ac:dyDescent="0.3">
      <c r="A2384" t="s">
        <v>512</v>
      </c>
      <c r="B2384" t="str">
        <f>VLOOKUP(A2384,Sheet3!L:L,1,FALSE)</f>
        <v>DML CN EQUITY</v>
      </c>
      <c r="C2384" t="str">
        <f>VLOOKUP(A2384,'ALL - prices'!B:C,2,FALSE)</f>
        <v>Denison Mines Corp</v>
      </c>
      <c r="D2384" t="str">
        <f>VLOOKUP(A2384,'ALL - prices'!B:I,8,FALSE)</f>
        <v>Energy</v>
      </c>
      <c r="E2384">
        <v>2020</v>
      </c>
      <c r="F2384" t="s">
        <v>681</v>
      </c>
      <c r="G2384" t="str">
        <f t="shared" si="171"/>
        <v>2020-Q3</v>
      </c>
      <c r="H2384" s="4">
        <f>INDEX('ALL - prices'!$J$3:$DY$219,MATCH('COMBINED DATA'!A2384,'ALL - prices'!$B$3:$B$219,0),MATCH('COMBINED DATA'!G2384,'ALL - prices'!$J$1:$DY$1,0))</f>
        <v>0.56000000000000005</v>
      </c>
      <c r="I2384" s="14">
        <f t="shared" si="174"/>
        <v>0.41625312811637494</v>
      </c>
      <c r="J2384" s="6">
        <f>INDEX('market cap'!$B$3:$DQ$219,MATCH(A2384,'market cap'!$A$3:$A$219,0),MATCH(G2384,'market cap'!$B$1:$DQ$1,0))</f>
        <v>350.59199999999998</v>
      </c>
      <c r="K2384">
        <f t="shared" si="172"/>
        <v>5.8596231542005581</v>
      </c>
      <c r="L2384">
        <f>INDEX('PB2'!$D$2:$AQ$224,MATCH(A2384,'PB2'!$B$2:$B$224,0),MATCH(G2384,'PB2'!$D$1:$AQ$1,0))</f>
        <v>1.70855104923248</v>
      </c>
      <c r="M2384" s="16">
        <f t="shared" si="173"/>
        <v>0.5852912621189883</v>
      </c>
      <c r="N2384" s="6">
        <f>INDEX('ROA2'!$D$2:$AQ$224,MATCH(A2384,'ROA2'!$B$2:$B$224,0),MATCH(G2384,'ROA2'!$D$1:$AQ$1,0))</f>
        <v>-5.2225809097290004</v>
      </c>
      <c r="O2384" s="6">
        <v>296.2</v>
      </c>
      <c r="P2384" s="28">
        <v>1.3328589413761069E-2</v>
      </c>
    </row>
    <row r="2385" spans="1:16" x14ac:dyDescent="0.3">
      <c r="A2385" t="s">
        <v>512</v>
      </c>
      <c r="B2385" t="str">
        <f>VLOOKUP(A2385,Sheet3!L:L,1,FALSE)</f>
        <v>DML CN EQUITY</v>
      </c>
      <c r="C2385" t="str">
        <f>VLOOKUP(A2385,'ALL - prices'!B:C,2,FALSE)</f>
        <v>Denison Mines Corp</v>
      </c>
      <c r="D2385" t="str">
        <f>VLOOKUP(A2385,'ALL - prices'!B:I,8,FALSE)</f>
        <v>Energy</v>
      </c>
      <c r="E2385">
        <v>2020</v>
      </c>
      <c r="F2385" t="s">
        <v>682</v>
      </c>
      <c r="G2385" t="str">
        <f t="shared" si="171"/>
        <v>2020-Q4</v>
      </c>
      <c r="H2385" s="4">
        <f>INDEX('ALL - prices'!$J$3:$DY$219,MATCH('COMBINED DATA'!A2385,'ALL - prices'!$B$3:$B$219,0),MATCH('COMBINED DATA'!G2385,'ALL - prices'!$J$1:$DY$1,0))</f>
        <v>0.84</v>
      </c>
      <c r="I2385" s="14">
        <f t="shared" si="174"/>
        <v>0.21393145319626702</v>
      </c>
      <c r="J2385" s="6">
        <f>INDEX('market cap'!$B$3:$DQ$219,MATCH(A2385,'market cap'!$A$3:$A$219,0),MATCH(G2385,'market cap'!$B$1:$DQ$1,0))</f>
        <v>570.14980000000003</v>
      </c>
      <c r="K2385">
        <f t="shared" si="172"/>
        <v>6.3458991333184249</v>
      </c>
      <c r="L2385">
        <f>INDEX('PB2'!$D$2:$AQ$224,MATCH(A2385,'PB2'!$B$2:$B$224,0),MATCH(G2385,'PB2'!$D$1:$AQ$1,0))</f>
        <v>2.50938200950623</v>
      </c>
      <c r="M2385" s="16">
        <f t="shared" si="173"/>
        <v>0.39850449083149742</v>
      </c>
      <c r="N2385" s="6">
        <f>INDEX('ROA2'!$D$2:$AQ$224,MATCH(A2385,'ROA2'!$B$2:$B$224,0),MATCH(G2385,'ROA2'!$D$1:$AQ$1,0))</f>
        <v>-4.9780349731445304</v>
      </c>
      <c r="O2385" s="6">
        <v>293.55699199999998</v>
      </c>
      <c r="P2385" s="28">
        <v>-8.9230519918973971E-3</v>
      </c>
    </row>
    <row r="2386" spans="1:16" x14ac:dyDescent="0.3">
      <c r="A2386" t="s">
        <v>512</v>
      </c>
      <c r="B2386" t="str">
        <f>VLOOKUP(A2386,Sheet3!L:L,1,FALSE)</f>
        <v>DML CN EQUITY</v>
      </c>
      <c r="C2386" t="str">
        <f>VLOOKUP(A2386,'ALL - prices'!B:C,2,FALSE)</f>
        <v>Denison Mines Corp</v>
      </c>
      <c r="D2386" t="str">
        <f>VLOOKUP(A2386,'ALL - prices'!B:I,8,FALSE)</f>
        <v>Energy</v>
      </c>
      <c r="E2386">
        <v>2021</v>
      </c>
      <c r="F2386" t="s">
        <v>679</v>
      </c>
      <c r="G2386" t="str">
        <f t="shared" si="171"/>
        <v>2021-Q1</v>
      </c>
      <c r="H2386" s="4">
        <f>INDEX('ALL - prices'!$J$3:$DY$219,MATCH('COMBINED DATA'!A2386,'ALL - prices'!$B$3:$B$219,0),MATCH('COMBINED DATA'!G2386,'ALL - prices'!$J$1:$DY$1,0))</f>
        <v>1.37</v>
      </c>
      <c r="I2386" s="14">
        <f t="shared" si="174"/>
        <v>0.22035955466766935</v>
      </c>
      <c r="J2386" s="6">
        <f>INDEX('market cap'!$B$3:$DQ$219,MATCH(A2386,'market cap'!$A$3:$A$219,0),MATCH(G2386,'market cap'!$B$1:$DQ$1,0))</f>
        <v>1086.5981999999999</v>
      </c>
      <c r="K2386">
        <f t="shared" si="172"/>
        <v>6.9908071775727043</v>
      </c>
      <c r="L2386">
        <f>INDEX('PB2'!$D$2:$AQ$224,MATCH(A2386,'PB2'!$B$2:$B$224,0),MATCH(G2386,'PB2'!$D$1:$AQ$1,0))</f>
        <v>3.0909080505371098</v>
      </c>
      <c r="M2386" s="16">
        <f t="shared" si="173"/>
        <v>0.32352952066180979</v>
      </c>
      <c r="N2386" s="6">
        <f>INDEX('ROA2'!$D$2:$AQ$224,MATCH(A2386,'ROA2'!$B$2:$B$224,0),MATCH(G2386,'ROA2'!$D$1:$AQ$1,0))</f>
        <v>-5.2467579841613796</v>
      </c>
      <c r="O2386" s="6">
        <v>320.68998399999998</v>
      </c>
      <c r="P2386" s="28">
        <v>9.2428362258188027E-2</v>
      </c>
    </row>
    <row r="2387" spans="1:16" x14ac:dyDescent="0.3">
      <c r="A2387" t="s">
        <v>512</v>
      </c>
      <c r="B2387" t="str">
        <f>VLOOKUP(A2387,Sheet3!L:L,1,FALSE)</f>
        <v>DML CN EQUITY</v>
      </c>
      <c r="C2387" t="str">
        <f>VLOOKUP(A2387,'ALL - prices'!B:C,2,FALSE)</f>
        <v>Denison Mines Corp</v>
      </c>
      <c r="D2387" t="str">
        <f>VLOOKUP(A2387,'ALL - prices'!B:I,8,FALSE)</f>
        <v>Energy</v>
      </c>
      <c r="E2387">
        <v>2021</v>
      </c>
      <c r="F2387" t="s">
        <v>680</v>
      </c>
      <c r="G2387" t="str">
        <f t="shared" si="171"/>
        <v>2021-Q2</v>
      </c>
      <c r="H2387" s="4">
        <f>INDEX('ALL - prices'!$J$3:$DY$219,MATCH('COMBINED DATA'!A2387,'ALL - prices'!$B$3:$B$219,0),MATCH('COMBINED DATA'!G2387,'ALL - prices'!$J$1:$DY$1,0))</f>
        <v>1.51</v>
      </c>
      <c r="I2387" s="14">
        <f t="shared" si="174"/>
        <v>0.32643273937111883</v>
      </c>
      <c r="J2387" s="6">
        <f>INDEX('market cap'!$B$3:$DQ$219,MATCH(A2387,'market cap'!$A$3:$A$219,0),MATCH(G2387,'market cap'!$B$1:$DQ$1,0))</f>
        <v>1215.0338999999999</v>
      </c>
      <c r="K2387">
        <f t="shared" si="172"/>
        <v>7.1025272566199842</v>
      </c>
      <c r="L2387">
        <f>INDEX('PB2'!$D$2:$AQ$224,MATCH(A2387,'PB2'!$B$2:$B$224,0),MATCH(G2387,'PB2'!$D$1:$AQ$1,0))</f>
        <v>3.4205279350280802</v>
      </c>
      <c r="M2387" s="16">
        <f t="shared" si="173"/>
        <v>0.29235253124509003</v>
      </c>
      <c r="N2387" s="6">
        <f>INDEX('ROA2'!$D$2:$AQ$224,MATCH(A2387,'ROA2'!$B$2:$B$224,0),MATCH(G2387,'ROA2'!$D$1:$AQ$1,0))</f>
        <v>-4.8679490089416504</v>
      </c>
      <c r="O2387" s="6">
        <v>467.93401599999999</v>
      </c>
      <c r="P2387" s="28">
        <v>0.45914758597512051</v>
      </c>
    </row>
    <row r="2388" spans="1:16" x14ac:dyDescent="0.3">
      <c r="A2388" t="s">
        <v>512</v>
      </c>
      <c r="B2388" t="str">
        <f>VLOOKUP(A2388,Sheet3!L:L,1,FALSE)</f>
        <v>DML CN EQUITY</v>
      </c>
      <c r="C2388" t="str">
        <f>VLOOKUP(A2388,'ALL - prices'!B:C,2,FALSE)</f>
        <v>Denison Mines Corp</v>
      </c>
      <c r="D2388" t="str">
        <f>VLOOKUP(A2388,'ALL - prices'!B:I,8,FALSE)</f>
        <v>Energy</v>
      </c>
      <c r="E2388">
        <v>2021</v>
      </c>
      <c r="F2388" t="s">
        <v>681</v>
      </c>
      <c r="G2388" t="str">
        <f t="shared" si="171"/>
        <v>2021-Q3</v>
      </c>
      <c r="H2388" s="4">
        <f>INDEX('ALL - prices'!$J$3:$DY$219,MATCH('COMBINED DATA'!A2388,'ALL - prices'!$B$3:$B$219,0),MATCH('COMBINED DATA'!G2388,'ALL - prices'!$J$1:$DY$1,0))</f>
        <v>1.84</v>
      </c>
      <c r="I2388" s="14">
        <f t="shared" si="174"/>
        <v>0.31900888179902637</v>
      </c>
      <c r="J2388" s="6">
        <f>INDEX('market cap'!$B$3:$DQ$219,MATCH(A2388,'market cap'!$A$3:$A$219,0),MATCH(G2388,'market cap'!$B$1:$DQ$1,0))</f>
        <v>1482.5679</v>
      </c>
      <c r="K2388">
        <f t="shared" si="172"/>
        <v>7.3015309308348506</v>
      </c>
      <c r="L2388">
        <f>INDEX('PB2'!$D$2:$AQ$224,MATCH(A2388,'PB2'!$B$2:$B$224,0),MATCH(G2388,'PB2'!$D$1:$AQ$1,0))</f>
        <v>3.8061740398407</v>
      </c>
      <c r="M2388" s="16">
        <f t="shared" si="173"/>
        <v>0.2627310232092942</v>
      </c>
      <c r="N2388" s="6">
        <f>INDEX('ROA2'!$D$2:$AQ$224,MATCH(A2388,'ROA2'!$B$2:$B$224,0),MATCH(G2388,'ROA2'!$D$1:$AQ$1,0))</f>
        <v>-5.1187810897827104</v>
      </c>
      <c r="O2388" s="6">
        <v>478.12499200000002</v>
      </c>
      <c r="P2388" s="28">
        <v>2.1778660348556567E-2</v>
      </c>
    </row>
    <row r="2389" spans="1:16" x14ac:dyDescent="0.3">
      <c r="A2389" t="s">
        <v>512</v>
      </c>
      <c r="B2389" t="str">
        <f>VLOOKUP(A2389,Sheet3!L:L,1,FALSE)</f>
        <v>DML CN EQUITY</v>
      </c>
      <c r="C2389" t="str">
        <f>VLOOKUP(A2389,'ALL - prices'!B:C,2,FALSE)</f>
        <v>Denison Mines Corp</v>
      </c>
      <c r="D2389" t="str">
        <f>VLOOKUP(A2389,'ALL - prices'!B:I,8,FALSE)</f>
        <v>Energy</v>
      </c>
      <c r="E2389">
        <v>2021</v>
      </c>
      <c r="F2389" t="s">
        <v>682</v>
      </c>
      <c r="G2389" t="str">
        <f t="shared" si="171"/>
        <v>2021-Q4</v>
      </c>
      <c r="H2389" s="4">
        <f>INDEX('ALL - prices'!$J$3:$DY$219,MATCH('COMBINED DATA'!A2389,'ALL - prices'!$B$3:$B$219,0),MATCH('COMBINED DATA'!G2389,'ALL - prices'!$J$1:$DY$1,0))</f>
        <v>1.74</v>
      </c>
      <c r="I2389" s="14">
        <f t="shared" si="174"/>
        <v>0.31826351764955274</v>
      </c>
      <c r="J2389" s="6">
        <f>INDEX('market cap'!$B$3:$DQ$219,MATCH(A2389,'market cap'!$A$3:$A$219,0),MATCH(G2389,'market cap'!$B$1:$DQ$1,0))</f>
        <v>1404.8107</v>
      </c>
      <c r="K2389">
        <f t="shared" si="172"/>
        <v>7.2476578395944422</v>
      </c>
      <c r="L2389">
        <f>INDEX('PB2'!$D$2:$AQ$224,MATCH(A2389,'PB2'!$B$2:$B$224,0),MATCH(G2389,'PB2'!$D$1:$AQ$1,0))</f>
        <v>3.5635499954223602</v>
      </c>
      <c r="M2389" s="16">
        <f t="shared" si="173"/>
        <v>0.28061904597510151</v>
      </c>
      <c r="N2389" s="6">
        <f>INDEX('ROA2'!$D$2:$AQ$224,MATCH(A2389,'ROA2'!$B$2:$B$224,0),MATCH(G2389,'ROA2'!$D$1:$AQ$1,0))</f>
        <v>4.6137619018554696</v>
      </c>
      <c r="O2389" s="6">
        <v>509.69200000000001</v>
      </c>
      <c r="P2389" s="28">
        <v>6.6022501496847061E-2</v>
      </c>
    </row>
    <row r="2390" spans="1:16" x14ac:dyDescent="0.3">
      <c r="A2390" t="s">
        <v>512</v>
      </c>
      <c r="B2390" t="str">
        <f>VLOOKUP(A2390,Sheet3!L:L,1,FALSE)</f>
        <v>DML CN EQUITY</v>
      </c>
      <c r="C2390" t="str">
        <f>VLOOKUP(A2390,'ALL - prices'!B:C,2,FALSE)</f>
        <v>Denison Mines Corp</v>
      </c>
      <c r="D2390" t="str">
        <f>VLOOKUP(A2390,'ALL - prices'!B:I,8,FALSE)</f>
        <v>Energy</v>
      </c>
      <c r="E2390">
        <v>2022</v>
      </c>
      <c r="F2390" t="s">
        <v>679</v>
      </c>
      <c r="G2390" t="str">
        <f t="shared" si="171"/>
        <v>2022-Q1</v>
      </c>
      <c r="H2390" s="4">
        <f>INDEX('ALL - prices'!$J$3:$DY$219,MATCH('COMBINED DATA'!A2390,'ALL - prices'!$B$3:$B$219,0),MATCH('COMBINED DATA'!G2390,'ALL - prices'!$J$1:$DY$1,0))</f>
        <v>2.04</v>
      </c>
      <c r="I2390" s="14">
        <f t="shared" si="174"/>
        <v>0.14821156050277143</v>
      </c>
      <c r="J2390" s="6">
        <f>INDEX('market cap'!$B$3:$DQ$219,MATCH(A2390,'market cap'!$A$3:$A$219,0),MATCH(G2390,'market cap'!$B$1:$DQ$1,0))</f>
        <v>1661.9949999999999</v>
      </c>
      <c r="K2390">
        <f t="shared" si="172"/>
        <v>7.415773966987282</v>
      </c>
      <c r="L2390">
        <f>INDEX('PB2'!$D$2:$AQ$224,MATCH(A2390,'PB2'!$B$2:$B$224,0),MATCH(G2390,'PB2'!$D$1:$AQ$1,0))</f>
        <v>3.7136890888214098</v>
      </c>
      <c r="M2390" s="16">
        <f t="shared" si="173"/>
        <v>0.26927402269891249</v>
      </c>
      <c r="N2390" s="6">
        <f>INDEX('ROA2'!$D$2:$AQ$224,MATCH(A2390,'ROA2'!$B$2:$B$224,0),MATCH(G2390,'ROA2'!$D$1:$AQ$1,0))</f>
        <v>4.5674109458923304</v>
      </c>
      <c r="O2390" s="6">
        <v>510.28399999999999</v>
      </c>
      <c r="P2390" s="28">
        <v>1.1614857600275941E-3</v>
      </c>
    </row>
    <row r="2391" spans="1:16" x14ac:dyDescent="0.3">
      <c r="A2391" t="s">
        <v>512</v>
      </c>
      <c r="B2391" t="str">
        <f>VLOOKUP(A2391,Sheet3!L:L,1,FALSE)</f>
        <v>DML CN EQUITY</v>
      </c>
      <c r="C2391" t="str">
        <f>VLOOKUP(A2391,'ALL - prices'!B:C,2,FALSE)</f>
        <v>Denison Mines Corp</v>
      </c>
      <c r="D2391" t="str">
        <f>VLOOKUP(A2391,'ALL - prices'!B:I,8,FALSE)</f>
        <v>Energy</v>
      </c>
      <c r="E2391">
        <v>2022</v>
      </c>
      <c r="F2391" t="s">
        <v>680</v>
      </c>
      <c r="G2391" t="str">
        <f t="shared" si="171"/>
        <v>2022-Q2</v>
      </c>
      <c r="H2391" s="4">
        <f>INDEX('ALL - prices'!$J$3:$DY$219,MATCH('COMBINED DATA'!A2391,'ALL - prices'!$B$3:$B$219,0),MATCH('COMBINED DATA'!G2391,'ALL - prices'!$J$1:$DY$1,0))</f>
        <v>1.27</v>
      </c>
      <c r="I2391" s="14">
        <f t="shared" si="174"/>
        <v>8.1802607945386838E-2</v>
      </c>
      <c r="J2391" s="6">
        <f>INDEX('market cap'!$B$3:$DQ$219,MATCH(A2391,'market cap'!$A$3:$A$219,0),MATCH(G2391,'market cap'!$B$1:$DQ$1,0))</f>
        <v>1038.2747999999999</v>
      </c>
      <c r="K2391">
        <f t="shared" si="172"/>
        <v>6.9453157685728071</v>
      </c>
      <c r="L2391">
        <f>INDEX('PB2'!$D$2:$AQ$224,MATCH(A2391,'PB2'!$B$2:$B$224,0),MATCH(G2391,'PB2'!$D$1:$AQ$1,0))</f>
        <v>2.39270091056824</v>
      </c>
      <c r="M2391" s="16">
        <f t="shared" si="173"/>
        <v>0.41793773537809664</v>
      </c>
      <c r="N2391" s="6">
        <f>INDEX('ROA2'!$D$2:$AQ$224,MATCH(A2391,'ROA2'!$B$2:$B$224,0),MATCH(G2391,'ROA2'!$D$1:$AQ$1,0))</f>
        <v>13.6778211593628</v>
      </c>
      <c r="O2391" s="6">
        <v>562.69798400000002</v>
      </c>
      <c r="P2391" s="28">
        <v>0.10271531931238297</v>
      </c>
    </row>
    <row r="2392" spans="1:16" x14ac:dyDescent="0.3">
      <c r="A2392" t="s">
        <v>512</v>
      </c>
      <c r="B2392" t="str">
        <f>VLOOKUP(A2392,Sheet3!L:L,1,FALSE)</f>
        <v>DML CN EQUITY</v>
      </c>
      <c r="C2392" t="str">
        <f>VLOOKUP(A2392,'ALL - prices'!B:C,2,FALSE)</f>
        <v>Denison Mines Corp</v>
      </c>
      <c r="D2392" t="str">
        <f>VLOOKUP(A2392,'ALL - prices'!B:I,8,FALSE)</f>
        <v>Energy</v>
      </c>
      <c r="E2392">
        <v>2022</v>
      </c>
      <c r="F2392" t="s">
        <v>681</v>
      </c>
      <c r="G2392" t="str">
        <f t="shared" si="171"/>
        <v>2022-Q3</v>
      </c>
      <c r="H2392" s="4">
        <f>INDEX('ALL - prices'!$J$3:$DY$219,MATCH('COMBINED DATA'!A2392,'ALL - prices'!$B$3:$B$219,0),MATCH('COMBINED DATA'!G2392,'ALL - prices'!$J$1:$DY$1,0))</f>
        <v>1.61</v>
      </c>
      <c r="I2392" s="14">
        <f t="shared" si="174"/>
        <v>0.34393555597911946</v>
      </c>
      <c r="J2392" s="6">
        <f>INDEX('market cap'!$B$3:$DQ$219,MATCH(A2392,'market cap'!$A$3:$A$219,0),MATCH(G2392,'market cap'!$B$1:$DQ$1,0))</f>
        <v>1317.8490999999999</v>
      </c>
      <c r="K2392">
        <f t="shared" si="172"/>
        <v>7.1837562168537614</v>
      </c>
      <c r="L2392">
        <f>INDEX('PB2'!$D$2:$AQ$224,MATCH(A2392,'PB2'!$B$2:$B$224,0),MATCH(G2392,'PB2'!$D$1:$AQ$1,0))</f>
        <v>3.03925609588623</v>
      </c>
      <c r="M2392" s="16">
        <f t="shared" si="173"/>
        <v>0.32902788328813259</v>
      </c>
      <c r="N2392" s="6">
        <f>INDEX('ROA2'!$D$2:$AQ$224,MATCH(A2392,'ROA2'!$B$2:$B$224,0),MATCH(G2392,'ROA2'!$D$1:$AQ$1,0))</f>
        <v>11.3172750473022</v>
      </c>
      <c r="O2392" s="6">
        <v>523.77699199999995</v>
      </c>
      <c r="P2392" s="28">
        <v>-6.9168529311809418E-2</v>
      </c>
    </row>
    <row r="2393" spans="1:16" x14ac:dyDescent="0.3">
      <c r="A2393" t="s">
        <v>512</v>
      </c>
      <c r="B2393" t="str">
        <f>VLOOKUP(A2393,Sheet3!L:L,1,FALSE)</f>
        <v>DML CN EQUITY</v>
      </c>
      <c r="C2393" t="str">
        <f>VLOOKUP(A2393,'ALL - prices'!B:C,2,FALSE)</f>
        <v>Denison Mines Corp</v>
      </c>
      <c r="D2393" t="str">
        <f>VLOOKUP(A2393,'ALL - prices'!B:I,8,FALSE)</f>
        <v>Energy</v>
      </c>
      <c r="E2393">
        <v>2022</v>
      </c>
      <c r="F2393" t="s">
        <v>682</v>
      </c>
      <c r="G2393" t="str">
        <f t="shared" si="171"/>
        <v>2022-Q4</v>
      </c>
      <c r="H2393" s="4">
        <f>INDEX('ALL - prices'!$J$3:$DY$219,MATCH('COMBINED DATA'!A2393,'ALL - prices'!$B$3:$B$219,0),MATCH('COMBINED DATA'!G2393,'ALL - prices'!$J$1:$DY$1,0))</f>
        <v>1.55</v>
      </c>
      <c r="I2393" s="14">
        <f t="shared" si="174"/>
        <v>0.41880783182743825</v>
      </c>
      <c r="J2393" s="6">
        <f>INDEX('market cap'!$B$3:$DQ$219,MATCH(A2393,'market cap'!$A$3:$A$219,0),MATCH(G2393,'market cap'!$B$1:$DQ$1,0))</f>
        <v>1277.1506999999999</v>
      </c>
      <c r="K2393">
        <f t="shared" si="172"/>
        <v>7.1523868600329878</v>
      </c>
      <c r="L2393">
        <f>INDEX('PB2'!$D$2:$AQ$224,MATCH(A2393,'PB2'!$B$2:$B$224,0),MATCH(G2393,'PB2'!$D$1:$AQ$1,0))</f>
        <v>2.93751788139343</v>
      </c>
      <c r="M2393" s="16">
        <f t="shared" si="173"/>
        <v>0.34042345966099913</v>
      </c>
      <c r="N2393" s="6">
        <f>INDEX('ROA2'!$D$2:$AQ$224,MATCH(A2393,'ROA2'!$B$2:$B$224,0),MATCH(G2393,'ROA2'!$D$1:$AQ$1,0))</f>
        <v>3.36416888237</v>
      </c>
      <c r="O2393" s="6">
        <v>527.41401599999995</v>
      </c>
      <c r="P2393" s="28">
        <v>6.9438407099790996E-3</v>
      </c>
    </row>
    <row r="2394" spans="1:16" x14ac:dyDescent="0.3">
      <c r="A2394" t="s">
        <v>512</v>
      </c>
      <c r="B2394" t="str">
        <f>VLOOKUP(A2394,Sheet3!L:L,1,FALSE)</f>
        <v>DML CN EQUITY</v>
      </c>
      <c r="C2394" t="str">
        <f>VLOOKUP(A2394,'ALL - prices'!B:C,2,FALSE)</f>
        <v>Denison Mines Corp</v>
      </c>
      <c r="D2394" t="str">
        <f>VLOOKUP(A2394,'ALL - prices'!B:I,8,FALSE)</f>
        <v>Energy</v>
      </c>
      <c r="E2394">
        <v>2023</v>
      </c>
      <c r="F2394" t="s">
        <v>679</v>
      </c>
      <c r="G2394" t="str">
        <f t="shared" ref="G2394:G2457" si="175">E2394&amp;"-"&amp;F2394</f>
        <v>2023-Q1</v>
      </c>
      <c r="H2394" s="4">
        <f>INDEX('ALL - prices'!$J$3:$DY$219,MATCH('COMBINED DATA'!A2394,'ALL - prices'!$B$3:$B$219,0),MATCH('COMBINED DATA'!G2394,'ALL - prices'!$J$1:$DY$1,0))</f>
        <v>1.47</v>
      </c>
      <c r="I2394" s="14">
        <f t="shared" si="174"/>
        <v>0.41170377700478006</v>
      </c>
      <c r="J2394" s="6">
        <f>INDEX('market cap'!$B$3:$DQ$219,MATCH(A2394,'market cap'!$A$3:$A$219,0),MATCH(G2394,'market cap'!$B$1:$DQ$1,0))</f>
        <v>1227.9657999999999</v>
      </c>
      <c r="K2394">
        <f t="shared" ref="K2394:K2457" si="176">LN(J2394)</f>
        <v>7.113114258156398</v>
      </c>
      <c r="L2394">
        <f>INDEX('PB2'!$D$2:$AQ$224,MATCH(A2394,'PB2'!$B$2:$B$224,0),MATCH(G2394,'PB2'!$D$1:$AQ$1,0))</f>
        <v>2.7270889282226598</v>
      </c>
      <c r="M2394" s="16">
        <f t="shared" ref="M2394:M2457" si="177">1/L2394</f>
        <v>0.36669137909328658</v>
      </c>
      <c r="N2394" s="6">
        <f>INDEX('ROA2'!$D$2:$AQ$224,MATCH(A2394,'ROA2'!$B$2:$B$224,0),MATCH(G2394,'ROA2'!$D$1:$AQ$1,0))</f>
        <v>2.7978329658508301</v>
      </c>
      <c r="O2394" s="6">
        <v>515.79600000000005</v>
      </c>
      <c r="P2394" s="28">
        <v>-2.2028265551440898E-2</v>
      </c>
    </row>
    <row r="2395" spans="1:16" x14ac:dyDescent="0.3">
      <c r="A2395" t="s">
        <v>512</v>
      </c>
      <c r="B2395" t="str">
        <f>VLOOKUP(A2395,Sheet3!L:L,1,FALSE)</f>
        <v>DML CN EQUITY</v>
      </c>
      <c r="C2395" t="str">
        <f>VLOOKUP(A2395,'ALL - prices'!B:C,2,FALSE)</f>
        <v>Denison Mines Corp</v>
      </c>
      <c r="D2395" t="str">
        <f>VLOOKUP(A2395,'ALL - prices'!B:I,8,FALSE)</f>
        <v>Energy</v>
      </c>
      <c r="E2395">
        <v>2023</v>
      </c>
      <c r="F2395" t="s">
        <v>680</v>
      </c>
      <c r="G2395" t="str">
        <f t="shared" si="175"/>
        <v>2023-Q2</v>
      </c>
      <c r="H2395" s="4">
        <f>INDEX('ALL - prices'!$J$3:$DY$219,MATCH('COMBINED DATA'!A2395,'ALL - prices'!$B$3:$B$219,0),MATCH('COMBINED DATA'!G2395,'ALL - prices'!$J$1:$DY$1,0))</f>
        <v>1.66</v>
      </c>
      <c r="I2395" s="14">
        <f t="shared" si="174"/>
        <v>0.247991935352745</v>
      </c>
      <c r="J2395" s="6">
        <f>INDEX('market cap'!$B$3:$DQ$219,MATCH(A2395,'market cap'!$A$3:$A$219,0),MATCH(G2395,'market cap'!$B$1:$DQ$1,0))</f>
        <v>1387.3813</v>
      </c>
      <c r="K2395">
        <f t="shared" si="176"/>
        <v>7.2351732924114689</v>
      </c>
      <c r="L2395">
        <f>INDEX('PB2'!$D$2:$AQ$224,MATCH(A2395,'PB2'!$B$2:$B$224,0),MATCH(G2395,'PB2'!$D$1:$AQ$1,0))</f>
        <v>3.07134008407593</v>
      </c>
      <c r="M2395" s="16">
        <f t="shared" si="177"/>
        <v>0.32559077556560095</v>
      </c>
      <c r="N2395" s="6">
        <f>INDEX('ROA2'!$D$2:$AQ$224,MATCH(A2395,'ROA2'!$B$2:$B$224,0),MATCH(G2395,'ROA2'!$D$1:$AQ$1,0))</f>
        <v>-5.6019458770751998</v>
      </c>
      <c r="O2395" s="6">
        <v>532.24300800000003</v>
      </c>
      <c r="P2395" s="28">
        <v>3.1886652862759657E-2</v>
      </c>
    </row>
    <row r="2396" spans="1:16" x14ac:dyDescent="0.3">
      <c r="A2396" t="s">
        <v>512</v>
      </c>
      <c r="B2396" t="str">
        <f>VLOOKUP(A2396,Sheet3!L:L,1,FALSE)</f>
        <v>DML CN EQUITY</v>
      </c>
      <c r="C2396" t="str">
        <f>VLOOKUP(A2396,'ALL - prices'!B:C,2,FALSE)</f>
        <v>Denison Mines Corp</v>
      </c>
      <c r="D2396" t="str">
        <f>VLOOKUP(A2396,'ALL - prices'!B:I,8,FALSE)</f>
        <v>Energy</v>
      </c>
      <c r="E2396">
        <v>2023</v>
      </c>
      <c r="F2396" t="s">
        <v>681</v>
      </c>
      <c r="G2396" t="str">
        <f t="shared" si="175"/>
        <v>2023-Q3</v>
      </c>
      <c r="H2396" s="4">
        <f>INDEX('ALL - prices'!$J$3:$DY$219,MATCH('COMBINED DATA'!A2396,'ALL - prices'!$B$3:$B$219,0),MATCH('COMBINED DATA'!G2396,'ALL - prices'!$J$1:$DY$1,0))</f>
        <v>2.23</v>
      </c>
      <c r="I2396" s="14">
        <f t="shared" si="174"/>
        <v>0.18874586088176887</v>
      </c>
      <c r="J2396" s="6">
        <f>INDEX('market cap'!$B$3:$DQ$219,MATCH(A2396,'market cap'!$A$3:$A$219,0),MATCH(G2396,'market cap'!$B$1:$DQ$1,0))</f>
        <v>1874.4727</v>
      </c>
      <c r="K2396">
        <f t="shared" si="176"/>
        <v>7.5360826721862102</v>
      </c>
      <c r="L2396">
        <f>INDEX('PB2'!$D$2:$AQ$224,MATCH(A2396,'PB2'!$B$2:$B$224,0),MATCH(G2396,'PB2'!$D$1:$AQ$1,0))</f>
        <v>3.5546140670776398</v>
      </c>
      <c r="M2396" s="16">
        <f t="shared" si="177"/>
        <v>0.28132449293493383</v>
      </c>
      <c r="N2396" s="6">
        <f>INDEX('ROA2'!$D$2:$AQ$224,MATCH(A2396,'ROA2'!$B$2:$B$224,0),MATCH(G2396,'ROA2'!$D$1:$AQ$1,0))</f>
        <v>-2.7377839088439901</v>
      </c>
      <c r="O2396" s="6">
        <v>532.62499200000002</v>
      </c>
      <c r="P2396" s="28">
        <v>7.1768721102671309E-4</v>
      </c>
    </row>
    <row r="2397" spans="1:16" x14ac:dyDescent="0.3">
      <c r="A2397" t="s">
        <v>512</v>
      </c>
      <c r="B2397" t="str">
        <f>VLOOKUP(A2397,Sheet3!L:L,1,FALSE)</f>
        <v>DML CN EQUITY</v>
      </c>
      <c r="C2397" t="str">
        <f>VLOOKUP(A2397,'ALL - prices'!B:C,2,FALSE)</f>
        <v>Denison Mines Corp</v>
      </c>
      <c r="D2397" t="str">
        <f>VLOOKUP(A2397,'ALL - prices'!B:I,8,FALSE)</f>
        <v>Energy</v>
      </c>
      <c r="E2397">
        <v>2023</v>
      </c>
      <c r="F2397" t="s">
        <v>682</v>
      </c>
      <c r="G2397" t="str">
        <f t="shared" si="175"/>
        <v>2023-Q4</v>
      </c>
      <c r="H2397" s="4">
        <f>INDEX('ALL - prices'!$J$3:$DY$219,MATCH('COMBINED DATA'!A2397,'ALL - prices'!$B$3:$B$219,0),MATCH('COMBINED DATA'!G2397,'ALL - prices'!$J$1:$DY$1,0))</f>
        <v>2.3199999999999998</v>
      </c>
      <c r="I2397" s="14">
        <f t="shared" si="174"/>
        <v>0.11676186592091338</v>
      </c>
      <c r="J2397" s="6">
        <f>INDEX('market cap'!$B$3:$DQ$219,MATCH(A2397,'market cap'!$A$3:$A$219,0),MATCH(G2397,'market cap'!$B$1:$DQ$1,0))</f>
        <v>2066.7957000000001</v>
      </c>
      <c r="K2397">
        <f t="shared" si="176"/>
        <v>7.6337547158999302</v>
      </c>
      <c r="L2397">
        <f>INDEX('PB2'!$D$2:$AQ$224,MATCH(A2397,'PB2'!$B$2:$B$224,0),MATCH(G2397,'PB2'!$D$1:$AQ$1,0))</f>
        <v>3.2207899093627899</v>
      </c>
      <c r="M2397" s="16">
        <f t="shared" si="177"/>
        <v>0.31048284058920278</v>
      </c>
      <c r="N2397" s="6">
        <f>INDEX('ROA2'!$D$2:$AQ$224,MATCH(A2397,'ROA2'!$B$2:$B$224,0),MATCH(G2397,'ROA2'!$D$1:$AQ$1,0))</f>
        <v>8.7888393402099592</v>
      </c>
      <c r="O2397" s="6">
        <v>614.01100799999995</v>
      </c>
      <c r="P2397" s="28">
        <v>0.15280172207916207</v>
      </c>
    </row>
    <row r="2398" spans="1:16" x14ac:dyDescent="0.3">
      <c r="A2398" t="s">
        <v>512</v>
      </c>
      <c r="B2398" t="str">
        <f>VLOOKUP(A2398,Sheet3!L:L,1,FALSE)</f>
        <v>DML CN EQUITY</v>
      </c>
      <c r="C2398" t="str">
        <f>VLOOKUP(A2398,'ALL - prices'!B:C,2,FALSE)</f>
        <v>Denison Mines Corp</v>
      </c>
      <c r="D2398" t="str">
        <f>VLOOKUP(A2398,'ALL - prices'!B:I,8,FALSE)</f>
        <v>Energy</v>
      </c>
      <c r="E2398" s="18">
        <v>2024</v>
      </c>
      <c r="F2398" t="s">
        <v>679</v>
      </c>
      <c r="G2398" t="str">
        <f t="shared" si="175"/>
        <v>2024-Q1</v>
      </c>
      <c r="H2398" s="4">
        <f>INDEX('ALL - prices'!$J$3:$DY$219,MATCH('COMBINED DATA'!A2398,'ALL - prices'!$B$3:$B$219,0),MATCH('COMBINED DATA'!G2398,'ALL - prices'!$J$1:$DY$1,0))</f>
        <v>2.65</v>
      </c>
      <c r="I2398" s="14" t="s">
        <v>769</v>
      </c>
      <c r="J2398" s="6">
        <f>INDEX('market cap'!$B$3:$DQ$219,MATCH(A2398,'market cap'!$A$3:$A$219,0),MATCH(G2398,'market cap'!$B$1:$DQ$1,0))</f>
        <v>2361.1404000000002</v>
      </c>
      <c r="K2398">
        <f t="shared" si="176"/>
        <v>7.766900001645288</v>
      </c>
      <c r="L2398">
        <f>INDEX('PB2'!$D$2:$AQ$224,MATCH(A2398,'PB2'!$B$2:$B$224,0),MATCH(G2398,'PB2'!$D$1:$AQ$1,0))</f>
        <v>3.7909290790557901</v>
      </c>
      <c r="M2398" s="16">
        <f t="shared" si="177"/>
        <v>0.26378757796467955</v>
      </c>
      <c r="N2398" s="6">
        <f>INDEX('ROA2'!$D$2:$AQ$224,MATCH(A2398,'ROA2'!$B$2:$B$224,0),MATCH(G2398,'ROA2'!$D$1:$AQ$1,0))</f>
        <v>14.548465728759799</v>
      </c>
      <c r="O2398" s="6">
        <v>726.60300800000005</v>
      </c>
      <c r="P2398" s="28">
        <v>0.18337130529099588</v>
      </c>
    </row>
    <row r="2399" spans="1:16" x14ac:dyDescent="0.3">
      <c r="A2399" t="s">
        <v>512</v>
      </c>
      <c r="B2399" t="str">
        <f>VLOOKUP(A2399,Sheet3!L:L,1,FALSE)</f>
        <v>DML CN EQUITY</v>
      </c>
      <c r="C2399" t="str">
        <f>VLOOKUP(A2399,'ALL - prices'!B:C,2,FALSE)</f>
        <v>Denison Mines Corp</v>
      </c>
      <c r="D2399" t="str">
        <f>VLOOKUP(A2399,'ALL - prices'!B:I,8,FALSE)</f>
        <v>Energy</v>
      </c>
      <c r="E2399" s="18">
        <v>2024</v>
      </c>
      <c r="F2399" t="s">
        <v>680</v>
      </c>
      <c r="G2399" t="str">
        <f t="shared" si="175"/>
        <v>2024-Q2</v>
      </c>
      <c r="H2399" s="4">
        <f>INDEX('ALL - prices'!$J$3:$DY$219,MATCH('COMBINED DATA'!A2399,'ALL - prices'!$B$3:$B$219,0),MATCH('COMBINED DATA'!G2399,'ALL - prices'!$J$1:$DY$1,0))</f>
        <v>2.74</v>
      </c>
      <c r="I2399" s="14" t="s">
        <v>769</v>
      </c>
      <c r="J2399" s="6">
        <f>INDEX('market cap'!$B$3:$DQ$219,MATCH(A2399,'market cap'!$A$3:$A$219,0),MATCH(G2399,'market cap'!$B$1:$DQ$1,0))</f>
        <v>2444.8076999999998</v>
      </c>
      <c r="K2399">
        <f t="shared" si="176"/>
        <v>7.8017217485091264</v>
      </c>
      <c r="L2399">
        <f>INDEX('PB2'!$D$2:$AQ$224,MATCH(A2399,'PB2'!$B$2:$B$224,0),MATCH(G2399,'PB2'!$D$1:$AQ$1,0))</f>
        <v>4.01318407058716</v>
      </c>
      <c r="M2399" s="16">
        <f t="shared" si="177"/>
        <v>0.24917870259902936</v>
      </c>
      <c r="N2399" s="6">
        <f>INDEX('ROA2'!$D$2:$AQ$224,MATCH(A2399,'ROA2'!$B$2:$B$224,0),MATCH(G2399,'ROA2'!$D$1:$AQ$1,0))</f>
        <v>11.708610534668001</v>
      </c>
      <c r="O2399" s="6">
        <v>712.90899200000001</v>
      </c>
      <c r="P2399" s="28">
        <v>-1.884662718049198E-2</v>
      </c>
    </row>
    <row r="2400" spans="1:16" x14ac:dyDescent="0.3">
      <c r="A2400" t="s">
        <v>512</v>
      </c>
      <c r="B2400" t="str">
        <f>VLOOKUP(A2400,Sheet3!L:L,1,FALSE)</f>
        <v>DML CN EQUITY</v>
      </c>
      <c r="C2400" t="str">
        <f>VLOOKUP(A2400,'ALL - prices'!B:C,2,FALSE)</f>
        <v>Denison Mines Corp</v>
      </c>
      <c r="D2400" t="str">
        <f>VLOOKUP(A2400,'ALL - prices'!B:I,8,FALSE)</f>
        <v>Energy</v>
      </c>
      <c r="E2400" s="18">
        <v>2024</v>
      </c>
      <c r="F2400" t="s">
        <v>681</v>
      </c>
      <c r="G2400" t="str">
        <f t="shared" si="175"/>
        <v>2024-Q3</v>
      </c>
      <c r="H2400" s="4">
        <f>INDEX('ALL - prices'!$J$3:$DY$219,MATCH('COMBINED DATA'!A2400,'ALL - prices'!$B$3:$B$219,0),MATCH('COMBINED DATA'!G2400,'ALL - prices'!$J$1:$DY$1,0))</f>
        <v>2.46</v>
      </c>
      <c r="I2400" s="14" t="s">
        <v>769</v>
      </c>
      <c r="J2400" s="6">
        <f>INDEX('market cap'!$B$3:$DQ$219,MATCH(A2400,'market cap'!$A$3:$A$219,0),MATCH(G2400,'market cap'!$B$1:$DQ$1,0))</f>
        <v>2195.7885000000001</v>
      </c>
      <c r="K2400">
        <f t="shared" si="176"/>
        <v>7.6942964865157633</v>
      </c>
      <c r="L2400">
        <f>INDEX('PB2'!$D$2:$AQ$224,MATCH(A2400,'PB2'!$B$2:$B$224,0),MATCH(G2400,'PB2'!$D$1:$AQ$1,0))</f>
        <v>3.7540619373321502</v>
      </c>
      <c r="M2400" s="16">
        <f t="shared" si="177"/>
        <v>0.26637813032745455</v>
      </c>
      <c r="N2400" s="6">
        <f>INDEX('ROA2'!$D$2:$AQ$224,MATCH(A2400,'ROA2'!$B$2:$B$224,0),MATCH(G2400,'ROA2'!$D$1:$AQ$1,0))</f>
        <v>9.2613744735717791</v>
      </c>
      <c r="O2400" s="6">
        <v>695.35699199999999</v>
      </c>
      <c r="P2400" s="28">
        <v>-2.4620253352057621E-2</v>
      </c>
    </row>
    <row r="2401" spans="1:16" x14ac:dyDescent="0.3">
      <c r="A2401" t="s">
        <v>512</v>
      </c>
      <c r="B2401" t="str">
        <f>VLOOKUP(A2401,Sheet3!L:L,1,FALSE)</f>
        <v>DML CN EQUITY</v>
      </c>
      <c r="C2401" t="str">
        <f>VLOOKUP(A2401,'ALL - prices'!B:C,2,FALSE)</f>
        <v>Denison Mines Corp</v>
      </c>
      <c r="D2401" t="str">
        <f>VLOOKUP(A2401,'ALL - prices'!B:I,8,FALSE)</f>
        <v>Energy</v>
      </c>
      <c r="E2401" s="18">
        <v>2024</v>
      </c>
      <c r="F2401" t="s">
        <v>682</v>
      </c>
      <c r="G2401" t="str">
        <f t="shared" si="175"/>
        <v>2024-Q4</v>
      </c>
      <c r="H2401" s="4">
        <f>INDEX('ALL - prices'!$J$3:$DY$219,MATCH('COMBINED DATA'!A2401,'ALL - prices'!$B$3:$B$219,0),MATCH('COMBINED DATA'!G2401,'ALL - prices'!$J$1:$DY$1,0))</f>
        <v>2.61</v>
      </c>
      <c r="I2401" s="14" t="s">
        <v>769</v>
      </c>
      <c r="J2401" s="6">
        <f>INDEX('market cap'!$B$3:$DQ$219,MATCH(A2401,'market cap'!$A$3:$A$219,0),MATCH(G2401,'market cap'!$B$1:$DQ$1,0))</f>
        <v>2337.7815999999998</v>
      </c>
      <c r="K2401">
        <f t="shared" si="176"/>
        <v>7.7569577244950789</v>
      </c>
      <c r="L2401">
        <f>INDEX('PB2'!$D$2:$AQ$224,MATCH(A2401,'PB2'!$B$2:$B$224,0),MATCH(G2401,'PB2'!$D$1:$AQ$1,0))</f>
        <v>3.9829691661098501</v>
      </c>
      <c r="M2401" s="16">
        <f t="shared" si="177"/>
        <v>0.25106897851702326</v>
      </c>
      <c r="N2401" s="6">
        <f>INDEX('ROA2'!$D$2:$AQ$224,MATCH(A2401,'ROA2'!$B$2:$B$224,0),MATCH(G2401,'ROA2'!$D$1:$AQ$1,0))</f>
        <v>-4.2211751937866202</v>
      </c>
      <c r="O2401" s="6">
        <v>671.886976</v>
      </c>
      <c r="P2401" s="28">
        <v>-3.3752469983073081E-2</v>
      </c>
    </row>
    <row r="2402" spans="1:16" x14ac:dyDescent="0.3">
      <c r="A2402" t="s">
        <v>513</v>
      </c>
      <c r="B2402" t="e">
        <f>VLOOKUP(A2402,Sheet3!L:L,1,FALSE)</f>
        <v>#N/A</v>
      </c>
      <c r="C2402" t="str">
        <f>VLOOKUP(A2402,'ALL - prices'!B:C,2,FALSE)</f>
        <v>Dollarama Inc</v>
      </c>
      <c r="D2402" t="str">
        <f>VLOOKUP(A2402,'ALL - prices'!B:I,8,FALSE)</f>
        <v>Consumer Discretionary</v>
      </c>
      <c r="E2402">
        <v>2015</v>
      </c>
      <c r="F2402" t="s">
        <v>679</v>
      </c>
      <c r="G2402" t="str">
        <f t="shared" si="175"/>
        <v>2015-Q1</v>
      </c>
      <c r="H2402" s="4">
        <f>INDEX('ALL - prices'!$J$3:$DY$219,MATCH('COMBINED DATA'!A2402,'ALL - prices'!$B$3:$B$219,0),MATCH('COMBINED DATA'!G2402,'ALL - prices'!$J$1:$DY$1,0))</f>
        <v>22.714700000000001</v>
      </c>
      <c r="I2402" s="14">
        <f t="shared" ref="I2402:I2437" si="178">STDEV(H2403:H2406)</f>
        <v>2.5050688458603285</v>
      </c>
      <c r="J2402" s="15">
        <f>INDEX(MarketCap2!$E$2:$AR$224,MATCH(A2402,MarketCap2!$B$2:$B$224,0),MATCH(G2402,MarketCap2!$E$1:$AR$1,0))</f>
        <v>9173778432</v>
      </c>
      <c r="K2402">
        <f t="shared" si="176"/>
        <v>22.939615081096576</v>
      </c>
      <c r="L2402">
        <f>INDEX('PB2'!$D$2:$AQ$224,MATCH(A2402,'PB2'!$B$2:$B$224,0),MATCH(G2402,'PB2'!$D$1:$AQ$1,0))</f>
        <v>12.122509956359901</v>
      </c>
      <c r="M2402" s="16">
        <f t="shared" si="177"/>
        <v>8.2491167555227646E-2</v>
      </c>
      <c r="N2402" s="6">
        <f>INDEX('ROA2'!$D$2:$AQ$224,MATCH(A2402,'ROA2'!$B$2:$B$224,0),MATCH(G2402,'ROA2'!$D$1:$AQ$1,0))</f>
        <v>18.081060409545898</v>
      </c>
      <c r="O2402" s="6">
        <v>1700.8380159999999</v>
      </c>
      <c r="P2402" s="28">
        <v>6.8795254373617554E-2</v>
      </c>
    </row>
    <row r="2403" spans="1:16" x14ac:dyDescent="0.3">
      <c r="A2403" t="s">
        <v>513</v>
      </c>
      <c r="B2403" t="e">
        <f>VLOOKUP(A2403,Sheet3!L:L,1,FALSE)</f>
        <v>#N/A</v>
      </c>
      <c r="C2403" t="str">
        <f>VLOOKUP(A2403,'ALL - prices'!B:C,2,FALSE)</f>
        <v>Dollarama Inc</v>
      </c>
      <c r="D2403" t="str">
        <f>VLOOKUP(A2403,'ALL - prices'!B:I,8,FALSE)</f>
        <v>Consumer Discretionary</v>
      </c>
      <c r="E2403">
        <v>2015</v>
      </c>
      <c r="F2403" t="s">
        <v>680</v>
      </c>
      <c r="G2403" t="str">
        <f t="shared" si="175"/>
        <v>2015-Q2</v>
      </c>
      <c r="H2403" s="4">
        <f>INDEX('ALL - prices'!$J$3:$DY$219,MATCH('COMBINED DATA'!A2403,'ALL - prices'!$B$3:$B$219,0),MATCH('COMBINED DATA'!G2403,'ALL - prices'!$J$1:$DY$1,0))</f>
        <v>24.318200000000001</v>
      </c>
      <c r="I2403" s="14">
        <f t="shared" si="178"/>
        <v>1.7386069929208645</v>
      </c>
      <c r="J2403" s="15">
        <f>INDEX(MarketCap2!$E$2:$AR$224,MATCH(A2403,MarketCap2!$B$2:$B$224,0),MATCH(G2403,MarketCap2!$E$1:$AR$1,0))</f>
        <v>9792235520</v>
      </c>
      <c r="K2403">
        <f t="shared" si="176"/>
        <v>23.00485561471471</v>
      </c>
      <c r="L2403">
        <f>INDEX('PB2'!$D$2:$AQ$224,MATCH(A2403,'PB2'!$B$2:$B$224,0),MATCH(G2403,'PB2'!$D$1:$AQ$1,0))</f>
        <v>13.4985675811768</v>
      </c>
      <c r="M2403" s="16">
        <f t="shared" si="177"/>
        <v>7.4081934545000103E-2</v>
      </c>
      <c r="N2403" s="6">
        <f>INDEX('ROA2'!$D$2:$AQ$224,MATCH(A2403,'ROA2'!$B$2:$B$224,0),MATCH(G2403,'ROA2'!$D$1:$AQ$1,0))</f>
        <v>18.594387054443398</v>
      </c>
      <c r="O2403" s="6">
        <v>1752.9300479999999</v>
      </c>
      <c r="P2403" s="28">
        <v>3.0627274031955799E-2</v>
      </c>
    </row>
    <row r="2404" spans="1:16" x14ac:dyDescent="0.3">
      <c r="A2404" t="s">
        <v>513</v>
      </c>
      <c r="B2404" t="e">
        <f>VLOOKUP(A2404,Sheet3!L:L,1,FALSE)</f>
        <v>#N/A</v>
      </c>
      <c r="C2404" t="str">
        <f>VLOOKUP(A2404,'ALL - prices'!B:C,2,FALSE)</f>
        <v>Dollarama Inc</v>
      </c>
      <c r="D2404" t="str">
        <f>VLOOKUP(A2404,'ALL - prices'!B:I,8,FALSE)</f>
        <v>Consumer Discretionary</v>
      </c>
      <c r="E2404">
        <v>2015</v>
      </c>
      <c r="F2404" t="s">
        <v>681</v>
      </c>
      <c r="G2404" t="str">
        <f t="shared" si="175"/>
        <v>2015-Q3</v>
      </c>
      <c r="H2404" s="4">
        <f>INDEX('ALL - prices'!$J$3:$DY$219,MATCH('COMBINED DATA'!A2404,'ALL - prices'!$B$3:$B$219,0),MATCH('COMBINED DATA'!G2404,'ALL - prices'!$J$1:$DY$1,0))</f>
        <v>29.017900000000001</v>
      </c>
      <c r="I2404" s="14">
        <f t="shared" si="178"/>
        <v>3.0189552116584975</v>
      </c>
      <c r="J2404" s="15">
        <f>INDEX(MarketCap2!$E$2:$AR$224,MATCH(A2404,MarketCap2!$B$2:$B$224,0),MATCH(G2404,MarketCap2!$E$1:$AR$1,0))</f>
        <v>11521564672</v>
      </c>
      <c r="K2404">
        <f t="shared" si="176"/>
        <v>23.167486305213377</v>
      </c>
      <c r="L2404">
        <f>INDEX('PB2'!$D$2:$AQ$224,MATCH(A2404,'PB2'!$B$2:$B$224,0),MATCH(G2404,'PB2'!$D$1:$AQ$1,0))</f>
        <v>17.807634353637699</v>
      </c>
      <c r="M2404" s="16">
        <f t="shared" si="177"/>
        <v>5.6155690314683628E-2</v>
      </c>
      <c r="N2404" s="6">
        <f>INDEX('ROA2'!$D$2:$AQ$224,MATCH(A2404,'ROA2'!$B$2:$B$224,0),MATCH(G2404,'ROA2'!$D$1:$AQ$1,0))</f>
        <v>20.159460067748999</v>
      </c>
      <c r="O2404" s="6">
        <v>1768.157056</v>
      </c>
      <c r="P2404" s="28">
        <v>8.686603334441826E-3</v>
      </c>
    </row>
    <row r="2405" spans="1:16" x14ac:dyDescent="0.3">
      <c r="A2405" t="s">
        <v>513</v>
      </c>
      <c r="B2405" t="e">
        <f>VLOOKUP(A2405,Sheet3!L:L,1,FALSE)</f>
        <v>#N/A</v>
      </c>
      <c r="C2405" t="str">
        <f>VLOOKUP(A2405,'ALL - prices'!B:C,2,FALSE)</f>
        <v>Dollarama Inc</v>
      </c>
      <c r="D2405" t="str">
        <f>VLOOKUP(A2405,'ALL - prices'!B:I,8,FALSE)</f>
        <v>Consumer Discretionary</v>
      </c>
      <c r="E2405">
        <v>2015</v>
      </c>
      <c r="F2405" t="s">
        <v>682</v>
      </c>
      <c r="G2405" t="str">
        <f t="shared" si="175"/>
        <v>2015-Q4</v>
      </c>
      <c r="H2405" s="4">
        <f>INDEX('ALL - prices'!$J$3:$DY$219,MATCH('COMBINED DATA'!A2405,'ALL - prices'!$B$3:$B$219,0),MATCH('COMBINED DATA'!G2405,'ALL - prices'!$J$1:$DY$1,0))</f>
        <v>25.737200000000001</v>
      </c>
      <c r="I2405" s="14">
        <f t="shared" si="178"/>
        <v>1.9200961182538072</v>
      </c>
      <c r="J2405" s="15">
        <f>INDEX(MarketCap2!$E$2:$AR$224,MATCH(A2405,MarketCap2!$B$2:$B$224,0),MATCH(G2405,MarketCap2!$E$1:$AR$1,0))</f>
        <v>9976368128</v>
      </c>
      <c r="K2405">
        <f t="shared" si="176"/>
        <v>23.02348494600658</v>
      </c>
      <c r="L2405">
        <f>INDEX('PB2'!$D$2:$AQ$224,MATCH(A2405,'PB2'!$B$2:$B$224,0),MATCH(G2405,'PB2'!$D$1:$AQ$1,0))</f>
        <v>19.680028915405298</v>
      </c>
      <c r="M2405" s="16">
        <f t="shared" si="177"/>
        <v>5.0812933471719224E-2</v>
      </c>
      <c r="N2405" s="6">
        <f>INDEX('ROA2'!$D$2:$AQ$224,MATCH(A2405,'ROA2'!$B$2:$B$224,0),MATCH(G2405,'ROA2'!$D$1:$AQ$1,0))</f>
        <v>21.2977104187012</v>
      </c>
      <c r="O2405" s="6">
        <v>1794.8820479999999</v>
      </c>
      <c r="P2405" s="28">
        <v>1.5114603032186711E-2</v>
      </c>
    </row>
    <row r="2406" spans="1:16" x14ac:dyDescent="0.3">
      <c r="A2406" t="s">
        <v>513</v>
      </c>
      <c r="B2406" t="e">
        <f>VLOOKUP(A2406,Sheet3!L:L,1,FALSE)</f>
        <v>#N/A</v>
      </c>
      <c r="C2406" t="str">
        <f>VLOOKUP(A2406,'ALL - prices'!B:C,2,FALSE)</f>
        <v>Dollarama Inc</v>
      </c>
      <c r="D2406" t="str">
        <f>VLOOKUP(A2406,'ALL - prices'!B:I,8,FALSE)</f>
        <v>Consumer Discretionary</v>
      </c>
      <c r="E2406">
        <v>2016</v>
      </c>
      <c r="F2406" t="s">
        <v>679</v>
      </c>
      <c r="G2406" t="str">
        <f t="shared" si="175"/>
        <v>2016-Q1</v>
      </c>
      <c r="H2406" s="4">
        <f>INDEX('ALL - prices'!$J$3:$DY$219,MATCH('COMBINED DATA'!A2406,'ALL - prices'!$B$3:$B$219,0),MATCH('COMBINED DATA'!G2406,'ALL - prices'!$J$1:$DY$1,0))</f>
        <v>29.4572</v>
      </c>
      <c r="I2406" s="14">
        <f t="shared" si="178"/>
        <v>2.7339962477113979</v>
      </c>
      <c r="J2406" s="15">
        <f>INDEX(MarketCap2!$E$2:$AR$224,MATCH(A2406,MarketCap2!$B$2:$B$224,0),MATCH(G2406,MarketCap2!$E$1:$AR$1,0))</f>
        <v>11170152448</v>
      </c>
      <c r="K2406">
        <f t="shared" si="176"/>
        <v>23.136511097920064</v>
      </c>
      <c r="L2406">
        <f>INDEX('PB2'!$D$2:$AQ$224,MATCH(A2406,'PB2'!$B$2:$B$224,0),MATCH(G2406,'PB2'!$D$1:$AQ$1,0))</f>
        <v>33.418869018554702</v>
      </c>
      <c r="M2406" s="16">
        <f t="shared" si="177"/>
        <v>2.9923214919235708E-2</v>
      </c>
      <c r="N2406" s="6">
        <f>INDEX('ROA2'!$D$2:$AQ$224,MATCH(A2406,'ROA2'!$B$2:$B$224,0),MATCH(G2406,'ROA2'!$D$1:$AQ$1,0))</f>
        <v>21.9162197113037</v>
      </c>
      <c r="O2406" s="6">
        <v>1813.8740479999999</v>
      </c>
      <c r="P2406" s="28">
        <v>1.0581196698224464E-2</v>
      </c>
    </row>
    <row r="2407" spans="1:16" x14ac:dyDescent="0.3">
      <c r="A2407" t="s">
        <v>513</v>
      </c>
      <c r="B2407" t="e">
        <f>VLOOKUP(A2407,Sheet3!L:L,1,FALSE)</f>
        <v>#N/A</v>
      </c>
      <c r="C2407" t="str">
        <f>VLOOKUP(A2407,'ALL - prices'!B:C,2,FALSE)</f>
        <v>Dollarama Inc</v>
      </c>
      <c r="D2407" t="str">
        <f>VLOOKUP(A2407,'ALL - prices'!B:I,8,FALSE)</f>
        <v>Consumer Discretionary</v>
      </c>
      <c r="E2407">
        <v>2016</v>
      </c>
      <c r="F2407" t="s">
        <v>680</v>
      </c>
      <c r="G2407" t="str">
        <f t="shared" si="175"/>
        <v>2016-Q2</v>
      </c>
      <c r="H2407" s="4">
        <f>INDEX('ALL - prices'!$J$3:$DY$219,MATCH('COMBINED DATA'!A2407,'ALL - prices'!$B$3:$B$219,0),MATCH('COMBINED DATA'!G2407,'ALL - prices'!$J$1:$DY$1,0))</f>
        <v>29.105799999999999</v>
      </c>
      <c r="I2407" s="14">
        <f t="shared" si="178"/>
        <v>3.673134059628099</v>
      </c>
      <c r="J2407" s="15">
        <f>INDEX(MarketCap2!$E$2:$AR$224,MATCH(A2407,MarketCap2!$B$2:$B$224,0),MATCH(G2407,MarketCap2!$E$1:$AR$1,0))</f>
        <v>10803297280</v>
      </c>
      <c r="K2407">
        <f t="shared" si="176"/>
        <v>23.103117228184598</v>
      </c>
      <c r="L2407">
        <f>INDEX('PB2'!$D$2:$AQ$224,MATCH(A2407,'PB2'!$B$2:$B$224,0),MATCH(G2407,'PB2'!$D$1:$AQ$1,0))</f>
        <v>45.622726440429702</v>
      </c>
      <c r="M2407" s="16">
        <f t="shared" si="177"/>
        <v>2.1918900469609492E-2</v>
      </c>
      <c r="N2407" s="6">
        <f>INDEX('ROA2'!$D$2:$AQ$224,MATCH(A2407,'ROA2'!$B$2:$B$224,0),MATCH(G2407,'ROA2'!$D$1:$AQ$1,0))</f>
        <v>22.9248867034912</v>
      </c>
      <c r="O2407" s="6">
        <v>1767.4190080000001</v>
      </c>
      <c r="P2407" s="28">
        <v>-2.5610951350906491E-2</v>
      </c>
    </row>
    <row r="2408" spans="1:16" x14ac:dyDescent="0.3">
      <c r="A2408" t="s">
        <v>513</v>
      </c>
      <c r="B2408" t="e">
        <f>VLOOKUP(A2408,Sheet3!L:L,1,FALSE)</f>
        <v>#N/A</v>
      </c>
      <c r="C2408" t="str">
        <f>VLOOKUP(A2408,'ALL - prices'!B:C,2,FALSE)</f>
        <v>Dollarama Inc</v>
      </c>
      <c r="D2408" t="str">
        <f>VLOOKUP(A2408,'ALL - prices'!B:I,8,FALSE)</f>
        <v>Consumer Discretionary</v>
      </c>
      <c r="E2408">
        <v>2016</v>
      </c>
      <c r="F2408" t="s">
        <v>681</v>
      </c>
      <c r="G2408" t="str">
        <f t="shared" si="175"/>
        <v>2016-Q3</v>
      </c>
      <c r="H2408" s="4">
        <f>INDEX('ALL - prices'!$J$3:$DY$219,MATCH('COMBINED DATA'!A2408,'ALL - prices'!$B$3:$B$219,0),MATCH('COMBINED DATA'!G2408,'ALL - prices'!$J$1:$DY$1,0))</f>
        <v>33.120800000000003</v>
      </c>
      <c r="I2408" s="14">
        <f t="shared" si="178"/>
        <v>5.4054616176604604</v>
      </c>
      <c r="J2408" s="15">
        <f>INDEX(MarketCap2!$E$2:$AR$224,MATCH(A2408,MarketCap2!$B$2:$B$224,0),MATCH(G2408,MarketCap2!$E$1:$AR$1,0))</f>
        <v>12171290624</v>
      </c>
      <c r="K2408">
        <f t="shared" si="176"/>
        <v>23.22234578795322</v>
      </c>
      <c r="L2408">
        <f>INDEX('PB2'!$D$2:$AQ$224,MATCH(A2408,'PB2'!$B$2:$B$224,0),MATCH(G2408,'PB2'!$D$1:$AQ$1,0))</f>
        <v>58.312904357910199</v>
      </c>
      <c r="M2408" s="16">
        <f t="shared" si="177"/>
        <v>1.7148862863393788E-2</v>
      </c>
      <c r="N2408" s="6">
        <f>INDEX('ROA2'!$D$2:$AQ$224,MATCH(A2408,'ROA2'!$B$2:$B$224,0),MATCH(G2408,'ROA2'!$D$1:$AQ$1,0))</f>
        <v>23.042697906494102</v>
      </c>
      <c r="O2408" s="6">
        <v>1828.6439680000001</v>
      </c>
      <c r="P2408" s="28">
        <v>3.4640885790450889E-2</v>
      </c>
    </row>
    <row r="2409" spans="1:16" x14ac:dyDescent="0.3">
      <c r="A2409" t="s">
        <v>513</v>
      </c>
      <c r="B2409" t="e">
        <f>VLOOKUP(A2409,Sheet3!L:L,1,FALSE)</f>
        <v>#N/A</v>
      </c>
      <c r="C2409" t="str">
        <f>VLOOKUP(A2409,'ALL - prices'!B:C,2,FALSE)</f>
        <v>Dollarama Inc</v>
      </c>
      <c r="D2409" t="str">
        <f>VLOOKUP(A2409,'ALL - prices'!B:I,8,FALSE)</f>
        <v>Consumer Discretionary</v>
      </c>
      <c r="E2409">
        <v>2016</v>
      </c>
      <c r="F2409" t="s">
        <v>682</v>
      </c>
      <c r="G2409" t="str">
        <f t="shared" si="175"/>
        <v>2016-Q4</v>
      </c>
      <c r="H2409" s="4">
        <f>INDEX('ALL - prices'!$J$3:$DY$219,MATCH('COMBINED DATA'!A2409,'ALL - prices'!$B$3:$B$219,0),MATCH('COMBINED DATA'!G2409,'ALL - prices'!$J$1:$DY$1,0))</f>
        <v>31.811199999999999</v>
      </c>
      <c r="I2409" s="14">
        <f t="shared" si="178"/>
        <v>6.4992717983760704</v>
      </c>
      <c r="J2409" s="15">
        <f>INDEX(MarketCap2!$E$2:$AR$224,MATCH(A2409,MarketCap2!$B$2:$B$224,0),MATCH(G2409,MarketCap2!$E$1:$AR$1,0))</f>
        <v>11546369024</v>
      </c>
      <c r="K2409">
        <f t="shared" si="176"/>
        <v>23.169636854273087</v>
      </c>
      <c r="L2409">
        <f>INDEX('PB2'!$D$2:$AQ$224,MATCH(A2409,'PB2'!$B$2:$B$224,0),MATCH(G2409,'PB2'!$D$1:$AQ$1,0))</f>
        <v>114.06011962890599</v>
      </c>
      <c r="M2409" s="16">
        <f t="shared" si="177"/>
        <v>8.7673062526454886E-3</v>
      </c>
      <c r="N2409" s="6">
        <f>INDEX('ROA2'!$D$2:$AQ$224,MATCH(A2409,'ROA2'!$B$2:$B$224,0),MATCH(G2409,'ROA2'!$D$1:$AQ$1,0))</f>
        <v>23.200687408447301</v>
      </c>
      <c r="O2409" s="6">
        <v>1863.4749440000001</v>
      </c>
      <c r="P2409" s="28">
        <v>1.9047434388277797E-2</v>
      </c>
    </row>
    <row r="2410" spans="1:16" x14ac:dyDescent="0.3">
      <c r="A2410" t="s">
        <v>513</v>
      </c>
      <c r="B2410" t="e">
        <f>VLOOKUP(A2410,Sheet3!L:L,1,FALSE)</f>
        <v>#N/A</v>
      </c>
      <c r="C2410" t="str">
        <f>VLOOKUP(A2410,'ALL - prices'!B:C,2,FALSE)</f>
        <v>Dollarama Inc</v>
      </c>
      <c r="D2410" t="str">
        <f>VLOOKUP(A2410,'ALL - prices'!B:I,8,FALSE)</f>
        <v>Consumer Discretionary</v>
      </c>
      <c r="E2410">
        <v>2017</v>
      </c>
      <c r="F2410" t="s">
        <v>679</v>
      </c>
      <c r="G2410" t="str">
        <f t="shared" si="175"/>
        <v>2017-Q1</v>
      </c>
      <c r="H2410" s="4">
        <f>INDEX('ALL - prices'!$J$3:$DY$219,MATCH('COMBINED DATA'!A2410,'ALL - prices'!$B$3:$B$219,0),MATCH('COMBINED DATA'!G2410,'ALL - prices'!$J$1:$DY$1,0))</f>
        <v>35.672499999999999</v>
      </c>
      <c r="I2410" s="14">
        <f t="shared" si="178"/>
        <v>5.2987015078381869</v>
      </c>
      <c r="J2410" s="15">
        <f>INDEX(MarketCap2!$E$2:$AR$224,MATCH(A2410,MarketCap2!$B$2:$B$224,0),MATCH(G2410,MarketCap2!$E$1:$AR$1,0))</f>
        <v>12626290688</v>
      </c>
      <c r="K2410">
        <f t="shared" si="176"/>
        <v>23.259047039595298</v>
      </c>
      <c r="L2410">
        <f>INDEX('PB2'!$D$2:$AQ$224,MATCH(A2410,'PB2'!$B$2:$B$224,0),MATCH(G2410,'PB2'!$D$1:$AQ$1,0))</f>
        <v>381.64151000976602</v>
      </c>
      <c r="M2410" s="16">
        <f t="shared" si="177"/>
        <v>2.6202600444967597E-3</v>
      </c>
      <c r="N2410" s="6">
        <f>INDEX('ROA2'!$D$2:$AQ$224,MATCH(A2410,'ROA2'!$B$2:$B$224,0),MATCH(G2410,'ROA2'!$D$1:$AQ$1,0))</f>
        <v>24.236965179443398</v>
      </c>
      <c r="O2410" s="6">
        <v>1863.451008</v>
      </c>
      <c r="P2410" s="28">
        <v>-1.2844819876498863E-5</v>
      </c>
    </row>
    <row r="2411" spans="1:16" x14ac:dyDescent="0.3">
      <c r="A2411" t="s">
        <v>513</v>
      </c>
      <c r="B2411" t="e">
        <f>VLOOKUP(A2411,Sheet3!L:L,1,FALSE)</f>
        <v>#N/A</v>
      </c>
      <c r="C2411" t="str">
        <f>VLOOKUP(A2411,'ALL - prices'!B:C,2,FALSE)</f>
        <v>Dollarama Inc</v>
      </c>
      <c r="D2411" t="str">
        <f>VLOOKUP(A2411,'ALL - prices'!B:I,8,FALSE)</f>
        <v>Consumer Discretionary</v>
      </c>
      <c r="E2411">
        <v>2017</v>
      </c>
      <c r="F2411" t="s">
        <v>680</v>
      </c>
      <c r="G2411" t="str">
        <f t="shared" si="175"/>
        <v>2017-Q2</v>
      </c>
      <c r="H2411" s="4">
        <f>INDEX('ALL - prices'!$J$3:$DY$219,MATCH('COMBINED DATA'!A2411,'ALL - prices'!$B$3:$B$219,0),MATCH('COMBINED DATA'!G2411,'ALL - prices'!$J$1:$DY$1,0))</f>
        <v>40.144300000000001</v>
      </c>
      <c r="I2411" s="14">
        <f t="shared" si="178"/>
        <v>3.1679786030159174</v>
      </c>
      <c r="J2411" s="15">
        <f>INDEX(MarketCap2!$E$2:$AR$224,MATCH(A2411,MarketCap2!$B$2:$B$224,0),MATCH(G2411,MarketCap2!$E$1:$AR$1,0))</f>
        <v>14077144064</v>
      </c>
      <c r="K2411">
        <f t="shared" si="176"/>
        <v>23.367818330738594</v>
      </c>
      <c r="L2411" t="str">
        <f>INDEX('PB2'!$D$2:$AQ$224,MATCH(A2411,'PB2'!$B$2:$B$224,0),MATCH(G2411,'PB2'!$D$1:$AQ$1,0))</f>
        <v>--</v>
      </c>
      <c r="M2411" s="16" t="e">
        <f t="shared" si="177"/>
        <v>#VALUE!</v>
      </c>
      <c r="N2411" s="6">
        <f>INDEX('ROA2'!$D$2:$AQ$224,MATCH(A2411,'ROA2'!$B$2:$B$224,0),MATCH(G2411,'ROA2'!$D$1:$AQ$1,0))</f>
        <v>25.043830871581999</v>
      </c>
      <c r="O2411" s="6">
        <v>1883.571968</v>
      </c>
      <c r="P2411" s="28">
        <v>1.0797686611356282E-2</v>
      </c>
    </row>
    <row r="2412" spans="1:16" x14ac:dyDescent="0.3">
      <c r="A2412" t="s">
        <v>513</v>
      </c>
      <c r="B2412" t="e">
        <f>VLOOKUP(A2412,Sheet3!L:L,1,FALSE)</f>
        <v>#N/A</v>
      </c>
      <c r="C2412" t="str">
        <f>VLOOKUP(A2412,'ALL - prices'!B:C,2,FALSE)</f>
        <v>Dollarama Inc</v>
      </c>
      <c r="D2412" t="str">
        <f>VLOOKUP(A2412,'ALL - prices'!B:I,8,FALSE)</f>
        <v>Consumer Discretionary</v>
      </c>
      <c r="E2412">
        <v>2017</v>
      </c>
      <c r="F2412" t="s">
        <v>681</v>
      </c>
      <c r="G2412" t="str">
        <f t="shared" si="175"/>
        <v>2017-Q3</v>
      </c>
      <c r="H2412" s="4">
        <f>INDEX('ALL - prices'!$J$3:$DY$219,MATCH('COMBINED DATA'!A2412,'ALL - prices'!$B$3:$B$219,0),MATCH('COMBINED DATA'!G2412,'ALL - prices'!$J$1:$DY$1,0))</f>
        <v>44.272399999999998</v>
      </c>
      <c r="I2412" s="14">
        <f t="shared" si="178"/>
        <v>5.4285883944785036</v>
      </c>
      <c r="J2412" s="15">
        <f>INDEX(MarketCap2!$E$2:$AR$224,MATCH(A2412,MarketCap2!$B$2:$B$224,0),MATCH(G2412,MarketCap2!$E$1:$AR$1,0))</f>
        <v>15337324544</v>
      </c>
      <c r="K2412">
        <f t="shared" si="176"/>
        <v>23.453555207244005</v>
      </c>
      <c r="L2412" t="str">
        <f>INDEX('PB2'!$D$2:$AQ$224,MATCH(A2412,'PB2'!$B$2:$B$224,0),MATCH(G2412,'PB2'!$D$1:$AQ$1,0))</f>
        <v>--</v>
      </c>
      <c r="M2412" s="16" t="e">
        <f t="shared" si="177"/>
        <v>#VALUE!</v>
      </c>
      <c r="N2412" s="6">
        <f>INDEX('ROA2'!$D$2:$AQ$224,MATCH(A2412,'ROA2'!$B$2:$B$224,0),MATCH(G2412,'ROA2'!$D$1:$AQ$1,0))</f>
        <v>25.94700050354</v>
      </c>
      <c r="O2412" s="6">
        <v>1891.416064</v>
      </c>
      <c r="P2412" s="28">
        <v>4.1644790500513732E-3</v>
      </c>
    </row>
    <row r="2413" spans="1:16" x14ac:dyDescent="0.3">
      <c r="A2413" t="s">
        <v>513</v>
      </c>
      <c r="B2413" t="e">
        <f>VLOOKUP(A2413,Sheet3!L:L,1,FALSE)</f>
        <v>#N/A</v>
      </c>
      <c r="C2413" t="str">
        <f>VLOOKUP(A2413,'ALL - prices'!B:C,2,FALSE)</f>
        <v>Dollarama Inc</v>
      </c>
      <c r="D2413" t="str">
        <f>VLOOKUP(A2413,'ALL - prices'!B:I,8,FALSE)</f>
        <v>Consumer Discretionary</v>
      </c>
      <c r="E2413">
        <v>2017</v>
      </c>
      <c r="F2413" t="s">
        <v>682</v>
      </c>
      <c r="G2413" t="str">
        <f t="shared" si="175"/>
        <v>2017-Q4</v>
      </c>
      <c r="H2413" s="4">
        <f>INDEX('ALL - prices'!$J$3:$DY$219,MATCH('COMBINED DATA'!A2413,'ALL - prices'!$B$3:$B$219,0),MATCH('COMBINED DATA'!G2413,'ALL - prices'!$J$1:$DY$1,0))</f>
        <v>50.967300000000002</v>
      </c>
      <c r="I2413" s="14">
        <f t="shared" si="178"/>
        <v>9.028189567635712</v>
      </c>
      <c r="J2413" s="15">
        <f>INDEX(MarketCap2!$E$2:$AR$224,MATCH(A2413,MarketCap2!$B$2:$B$224,0),MATCH(G2413,MarketCap2!$E$1:$AR$1,0))</f>
        <v>17539588096</v>
      </c>
      <c r="K2413">
        <f t="shared" si="176"/>
        <v>23.587726339920287</v>
      </c>
      <c r="L2413" t="str">
        <f>INDEX('PB2'!$D$2:$AQ$224,MATCH(A2413,'PB2'!$B$2:$B$224,0),MATCH(G2413,'PB2'!$D$1:$AQ$1,0))</f>
        <v>--</v>
      </c>
      <c r="M2413" s="16" t="e">
        <f t="shared" si="177"/>
        <v>#VALUE!</v>
      </c>
      <c r="N2413" s="6">
        <f>INDEX('ROA2'!$D$2:$AQ$224,MATCH(A2413,'ROA2'!$B$2:$B$224,0),MATCH(G2413,'ROA2'!$D$1:$AQ$1,0))</f>
        <v>26.3705348968506</v>
      </c>
      <c r="O2413" s="6">
        <v>1948.7800319999999</v>
      </c>
      <c r="P2413" s="28">
        <v>3.0328582426589715E-2</v>
      </c>
    </row>
    <row r="2414" spans="1:16" x14ac:dyDescent="0.3">
      <c r="A2414" t="s">
        <v>513</v>
      </c>
      <c r="B2414" t="e">
        <f>VLOOKUP(A2414,Sheet3!L:L,1,FALSE)</f>
        <v>#N/A</v>
      </c>
      <c r="C2414" t="str">
        <f>VLOOKUP(A2414,'ALL - prices'!B:C,2,FALSE)</f>
        <v>Dollarama Inc</v>
      </c>
      <c r="D2414" t="str">
        <f>VLOOKUP(A2414,'ALL - prices'!B:I,8,FALSE)</f>
        <v>Consumer Discretionary</v>
      </c>
      <c r="E2414">
        <v>2018</v>
      </c>
      <c r="F2414" t="s">
        <v>679</v>
      </c>
      <c r="G2414" t="str">
        <f t="shared" si="175"/>
        <v>2018-Q1</v>
      </c>
      <c r="H2414" s="4">
        <f>INDEX('ALL - prices'!$J$3:$DY$219,MATCH('COMBINED DATA'!A2414,'ALL - prices'!$B$3:$B$219,0),MATCH('COMBINED DATA'!G2414,'ALL - prices'!$J$1:$DY$1,0))</f>
        <v>50.850700000000003</v>
      </c>
      <c r="I2414" s="14">
        <f t="shared" si="178"/>
        <v>7.8508163848842427</v>
      </c>
      <c r="J2414" s="15">
        <f>INDEX(MarketCap2!$E$2:$AR$224,MATCH(A2414,MarketCap2!$B$2:$B$224,0),MATCH(G2414,MarketCap2!$E$1:$AR$1,0))</f>
        <v>17118242816</v>
      </c>
      <c r="K2414">
        <f t="shared" si="176"/>
        <v>23.563410563139904</v>
      </c>
      <c r="L2414" t="str">
        <f>INDEX('PB2'!$D$2:$AQ$224,MATCH(A2414,'PB2'!$B$2:$B$224,0),MATCH(G2414,'PB2'!$D$1:$AQ$1,0))</f>
        <v>--</v>
      </c>
      <c r="M2414" s="16" t="e">
        <f t="shared" si="177"/>
        <v>#VALUE!</v>
      </c>
      <c r="N2414" s="6">
        <f>INDEX('ROA2'!$D$2:$AQ$224,MATCH(A2414,'ROA2'!$B$2:$B$224,0),MATCH(G2414,'ROA2'!$D$1:$AQ$1,0))</f>
        <v>21.060775756835898</v>
      </c>
      <c r="O2414" s="6">
        <v>3069.036032</v>
      </c>
      <c r="P2414" s="28">
        <v>0.57484989665575559</v>
      </c>
    </row>
    <row r="2415" spans="1:16" x14ac:dyDescent="0.3">
      <c r="A2415" t="s">
        <v>513</v>
      </c>
      <c r="B2415" t="e">
        <f>VLOOKUP(A2415,Sheet3!L:L,1,FALSE)</f>
        <v>#N/A</v>
      </c>
      <c r="C2415" t="str">
        <f>VLOOKUP(A2415,'ALL - prices'!B:C,2,FALSE)</f>
        <v>Dollarama Inc</v>
      </c>
      <c r="D2415" t="str">
        <f>VLOOKUP(A2415,'ALL - prices'!B:I,8,FALSE)</f>
        <v>Consumer Discretionary</v>
      </c>
      <c r="E2415">
        <v>2018</v>
      </c>
      <c r="F2415" t="s">
        <v>680</v>
      </c>
      <c r="G2415" t="str">
        <f t="shared" si="175"/>
        <v>2018-Q2</v>
      </c>
      <c r="H2415" s="4">
        <f>INDEX('ALL - prices'!$J$3:$DY$219,MATCH('COMBINED DATA'!A2415,'ALL - prices'!$B$3:$B$219,0),MATCH('COMBINED DATA'!G2415,'ALL - prices'!$J$1:$DY$1,0))</f>
        <v>49.689100000000003</v>
      </c>
      <c r="I2415" s="14">
        <f t="shared" si="178"/>
        <v>5.848357627288741</v>
      </c>
      <c r="J2415" s="15">
        <f>INDEX(MarketCap2!$E$2:$AR$224,MATCH(A2415,MarketCap2!$B$2:$B$224,0),MATCH(G2415,MarketCap2!$E$1:$AR$1,0))</f>
        <v>16701583360</v>
      </c>
      <c r="K2415">
        <f t="shared" si="176"/>
        <v>23.538769363850797</v>
      </c>
      <c r="L2415" t="str">
        <f>INDEX('PB2'!$D$2:$AQ$224,MATCH(A2415,'PB2'!$B$2:$B$224,0),MATCH(G2415,'PB2'!$D$1:$AQ$1,0))</f>
        <v>--</v>
      </c>
      <c r="M2415" s="16" t="e">
        <f t="shared" si="177"/>
        <v>#VALUE!</v>
      </c>
      <c r="N2415" s="6">
        <f>INDEX('ROA2'!$D$2:$AQ$224,MATCH(A2415,'ROA2'!$B$2:$B$224,0),MATCH(G2415,'ROA2'!$D$1:$AQ$1,0))</f>
        <v>26.738914489746101</v>
      </c>
      <c r="O2415" s="6">
        <v>2052.6909439999999</v>
      </c>
      <c r="P2415" s="28">
        <v>-0.3311610151861521</v>
      </c>
    </row>
    <row r="2416" spans="1:16" x14ac:dyDescent="0.3">
      <c r="A2416" t="s">
        <v>513</v>
      </c>
      <c r="B2416" t="e">
        <f>VLOOKUP(A2416,Sheet3!L:L,1,FALSE)</f>
        <v>#N/A</v>
      </c>
      <c r="C2416" t="str">
        <f>VLOOKUP(A2416,'ALL - prices'!B:C,2,FALSE)</f>
        <v>Dollarama Inc</v>
      </c>
      <c r="D2416" t="str">
        <f>VLOOKUP(A2416,'ALL - prices'!B:I,8,FALSE)</f>
        <v>Consumer Discretionary</v>
      </c>
      <c r="E2416">
        <v>2018</v>
      </c>
      <c r="F2416" t="s">
        <v>681</v>
      </c>
      <c r="G2416" t="str">
        <f t="shared" si="175"/>
        <v>2018-Q3</v>
      </c>
      <c r="H2416" s="4">
        <f>INDEX('ALL - prices'!$J$3:$DY$219,MATCH('COMBINED DATA'!A2416,'ALL - prices'!$B$3:$B$219,0),MATCH('COMBINED DATA'!G2416,'ALL - prices'!$J$1:$DY$1,0))</f>
        <v>39.706699999999998</v>
      </c>
      <c r="I2416" s="14">
        <f t="shared" si="178"/>
        <v>7.3522627956749931</v>
      </c>
      <c r="J2416" s="15">
        <f>INDEX(MarketCap2!$E$2:$AR$224,MATCH(A2416,MarketCap2!$B$2:$B$224,0),MATCH(G2416,MarketCap2!$E$1:$AR$1,0))</f>
        <v>13298573312</v>
      </c>
      <c r="K2416">
        <f t="shared" si="176"/>
        <v>23.31092259664587</v>
      </c>
      <c r="L2416" t="str">
        <f>INDEX('PB2'!$D$2:$AQ$224,MATCH(A2416,'PB2'!$B$2:$B$224,0),MATCH(G2416,'PB2'!$D$1:$AQ$1,0))</f>
        <v>--</v>
      </c>
      <c r="M2416" s="16" t="e">
        <f t="shared" si="177"/>
        <v>#VALUE!</v>
      </c>
      <c r="N2416" s="6">
        <f>INDEX('ROA2'!$D$2:$AQ$224,MATCH(A2416,'ROA2'!$B$2:$B$224,0),MATCH(G2416,'ROA2'!$D$1:$AQ$1,0))</f>
        <v>26.320562362670898</v>
      </c>
      <c r="O2416" s="6">
        <v>2172.3799039999999</v>
      </c>
      <c r="P2416" s="28">
        <v>5.8308319793512933E-2</v>
      </c>
    </row>
    <row r="2417" spans="1:16" x14ac:dyDescent="0.3">
      <c r="A2417" t="s">
        <v>513</v>
      </c>
      <c r="B2417" t="e">
        <f>VLOOKUP(A2417,Sheet3!L:L,1,FALSE)</f>
        <v>#N/A</v>
      </c>
      <c r="C2417" t="str">
        <f>VLOOKUP(A2417,'ALL - prices'!B:C,2,FALSE)</f>
        <v>Dollarama Inc</v>
      </c>
      <c r="D2417" t="str">
        <f>VLOOKUP(A2417,'ALL - prices'!B:I,8,FALSE)</f>
        <v>Consumer Discretionary</v>
      </c>
      <c r="E2417">
        <v>2018</v>
      </c>
      <c r="F2417" t="s">
        <v>682</v>
      </c>
      <c r="G2417" t="str">
        <f t="shared" si="175"/>
        <v>2018-Q4</v>
      </c>
      <c r="H2417" s="4">
        <f>INDEX('ALL - prices'!$J$3:$DY$219,MATCH('COMBINED DATA'!A2417,'ALL - prices'!$B$3:$B$219,0),MATCH('COMBINED DATA'!G2417,'ALL - prices'!$J$1:$DY$1,0))</f>
        <v>31.717199999999998</v>
      </c>
      <c r="I2417" s="14">
        <f t="shared" si="178"/>
        <v>5.2452115613513062</v>
      </c>
      <c r="J2417" s="15">
        <f>INDEX(MarketCap2!$E$2:$AR$224,MATCH(A2417,MarketCap2!$B$2:$B$224,0),MATCH(G2417,MarketCap2!$E$1:$AR$1,0))</f>
        <v>10388619264</v>
      </c>
      <c r="K2417">
        <f t="shared" si="176"/>
        <v>23.063976742370183</v>
      </c>
      <c r="L2417" t="str">
        <f>INDEX('PB2'!$D$2:$AQ$224,MATCH(A2417,'PB2'!$B$2:$B$224,0),MATCH(G2417,'PB2'!$D$1:$AQ$1,0))</f>
        <v>--</v>
      </c>
      <c r="M2417" s="16" t="e">
        <f t="shared" si="177"/>
        <v>#VALUE!</v>
      </c>
      <c r="N2417" s="6">
        <f>INDEX('ROA2'!$D$2:$AQ$224,MATCH(A2417,'ROA2'!$B$2:$B$224,0),MATCH(G2417,'ROA2'!$D$1:$AQ$1,0))</f>
        <v>26.244876861572301</v>
      </c>
      <c r="O2417" s="6">
        <v>2141.9839999999999</v>
      </c>
      <c r="P2417" s="28">
        <v>-1.3991983604724036E-2</v>
      </c>
    </row>
    <row r="2418" spans="1:16" x14ac:dyDescent="0.3">
      <c r="A2418" t="s">
        <v>513</v>
      </c>
      <c r="B2418" t="e">
        <f>VLOOKUP(A2418,Sheet3!L:L,1,FALSE)</f>
        <v>#N/A</v>
      </c>
      <c r="C2418" t="str">
        <f>VLOOKUP(A2418,'ALL - prices'!B:C,2,FALSE)</f>
        <v>Dollarama Inc</v>
      </c>
      <c r="D2418" t="str">
        <f>VLOOKUP(A2418,'ALL - prices'!B:I,8,FALSE)</f>
        <v>Consumer Discretionary</v>
      </c>
      <c r="E2418">
        <v>2019</v>
      </c>
      <c r="F2418" t="s">
        <v>679</v>
      </c>
      <c r="G2418" t="str">
        <f t="shared" si="175"/>
        <v>2019-Q1</v>
      </c>
      <c r="H2418" s="4">
        <f>INDEX('ALL - prices'!$J$3:$DY$219,MATCH('COMBINED DATA'!A2418,'ALL - prices'!$B$3:$B$219,0),MATCH('COMBINED DATA'!G2418,'ALL - prices'!$J$1:$DY$1,0))</f>
        <v>34.863500000000002</v>
      </c>
      <c r="I2418" s="14">
        <f t="shared" si="178"/>
        <v>3.5701189824943729</v>
      </c>
      <c r="J2418" s="15">
        <f>INDEX(MarketCap2!$E$2:$AR$224,MATCH(A2418,MarketCap2!$B$2:$B$224,0),MATCH(G2418,MarketCap2!$E$1:$AR$1,0))</f>
        <v>11218530304</v>
      </c>
      <c r="K2418">
        <f t="shared" si="176"/>
        <v>23.140832739512852</v>
      </c>
      <c r="L2418" t="str">
        <f>INDEX('PB2'!$D$2:$AQ$224,MATCH(A2418,'PB2'!$B$2:$B$224,0),MATCH(G2418,'PB2'!$D$1:$AQ$1,0))</f>
        <v>--</v>
      </c>
      <c r="M2418" s="16" t="e">
        <f t="shared" si="177"/>
        <v>#VALUE!</v>
      </c>
      <c r="N2418" s="6">
        <f>INDEX('ROA2'!$D$2:$AQ$224,MATCH(A2418,'ROA2'!$B$2:$B$224,0),MATCH(G2418,'ROA2'!$D$1:$AQ$1,0))</f>
        <v>16.954767227172901</v>
      </c>
      <c r="O2418" s="6">
        <v>3359.6689919999999</v>
      </c>
      <c r="P2418" s="28">
        <v>0.5684846348058622</v>
      </c>
    </row>
    <row r="2419" spans="1:16" x14ac:dyDescent="0.3">
      <c r="A2419" t="s">
        <v>513</v>
      </c>
      <c r="B2419" t="e">
        <f>VLOOKUP(A2419,Sheet3!L:L,1,FALSE)</f>
        <v>#N/A</v>
      </c>
      <c r="C2419" t="str">
        <f>VLOOKUP(A2419,'ALL - prices'!B:C,2,FALSE)</f>
        <v>Dollarama Inc</v>
      </c>
      <c r="D2419" t="str">
        <f>VLOOKUP(A2419,'ALL - prices'!B:I,8,FALSE)</f>
        <v>Consumer Discretionary</v>
      </c>
      <c r="E2419">
        <v>2019</v>
      </c>
      <c r="F2419" t="s">
        <v>680</v>
      </c>
      <c r="G2419" t="str">
        <f t="shared" si="175"/>
        <v>2019-Q2</v>
      </c>
      <c r="H2419" s="4">
        <f>INDEX('ALL - prices'!$J$3:$DY$219,MATCH('COMBINED DATA'!A2419,'ALL - prices'!$B$3:$B$219,0),MATCH('COMBINED DATA'!G2419,'ALL - prices'!$J$1:$DY$1,0))</f>
        <v>45.104799999999997</v>
      </c>
      <c r="I2419" s="14">
        <f t="shared" si="178"/>
        <v>3.4735759566571534</v>
      </c>
      <c r="J2419" s="15">
        <f>INDEX(MarketCap2!$E$2:$AR$224,MATCH(A2419,MarketCap2!$B$2:$B$224,0),MATCH(G2419,MarketCap2!$E$1:$AR$1,0))</f>
        <v>14500116480</v>
      </c>
      <c r="K2419">
        <f t="shared" si="176"/>
        <v>23.397422519444124</v>
      </c>
      <c r="L2419" t="str">
        <f>INDEX('PB2'!$D$2:$AQ$224,MATCH(A2419,'PB2'!$B$2:$B$224,0),MATCH(G2419,'PB2'!$D$1:$AQ$1,0))</f>
        <v>--</v>
      </c>
      <c r="M2419" s="16" t="e">
        <f t="shared" si="177"/>
        <v>#VALUE!</v>
      </c>
      <c r="N2419" s="6">
        <f>INDEX('ROA2'!$D$2:$AQ$224,MATCH(A2419,'ROA2'!$B$2:$B$224,0),MATCH(G2419,'ROA2'!$D$1:$AQ$1,0))</f>
        <v>19.999641418456999</v>
      </c>
      <c r="O2419" s="6">
        <v>3417.0170880000001</v>
      </c>
      <c r="P2419" s="28">
        <v>1.7069567310516811E-2</v>
      </c>
    </row>
    <row r="2420" spans="1:16" x14ac:dyDescent="0.3">
      <c r="A2420" t="s">
        <v>513</v>
      </c>
      <c r="B2420" t="e">
        <f>VLOOKUP(A2420,Sheet3!L:L,1,FALSE)</f>
        <v>#N/A</v>
      </c>
      <c r="C2420" t="str">
        <f>VLOOKUP(A2420,'ALL - prices'!B:C,2,FALSE)</f>
        <v>Dollarama Inc</v>
      </c>
      <c r="D2420" t="str">
        <f>VLOOKUP(A2420,'ALL - prices'!B:I,8,FALSE)</f>
        <v>Consumer Discretionary</v>
      </c>
      <c r="E2420">
        <v>2019</v>
      </c>
      <c r="F2420" t="s">
        <v>681</v>
      </c>
      <c r="G2420" t="str">
        <f t="shared" si="175"/>
        <v>2019-Q3</v>
      </c>
      <c r="H2420" s="4">
        <f>INDEX('ALL - prices'!$J$3:$DY$219,MATCH('COMBINED DATA'!A2420,'ALL - prices'!$B$3:$B$219,0),MATCH('COMBINED DATA'!G2420,'ALL - prices'!$J$1:$DY$1,0))</f>
        <v>46.477899999999998</v>
      </c>
      <c r="I2420" s="14">
        <f t="shared" si="178"/>
        <v>4.8578313318976676</v>
      </c>
      <c r="J2420" s="15">
        <f>INDEX(MarketCap2!$E$2:$AR$224,MATCH(A2420,MarketCap2!$B$2:$B$224,0),MATCH(G2420,MarketCap2!$E$1:$AR$1,0))</f>
        <v>14930022400</v>
      </c>
      <c r="K2420">
        <f t="shared" si="176"/>
        <v>23.42663994883128</v>
      </c>
      <c r="L2420" t="str">
        <f>INDEX('PB2'!$D$2:$AQ$224,MATCH(A2420,'PB2'!$B$2:$B$224,0),MATCH(G2420,'PB2'!$D$1:$AQ$1,0))</f>
        <v>--</v>
      </c>
      <c r="M2420" s="16" t="e">
        <f t="shared" si="177"/>
        <v>#VALUE!</v>
      </c>
      <c r="N2420" s="6">
        <f>INDEX('ROA2'!$D$2:$AQ$224,MATCH(A2420,'ROA2'!$B$2:$B$224,0),MATCH(G2420,'ROA2'!$D$1:$AQ$1,0))</f>
        <v>19.2632656097412</v>
      </c>
      <c r="O2420" s="6">
        <v>3535.8320640000002</v>
      </c>
      <c r="P2420" s="28">
        <v>3.4771548675380848E-2</v>
      </c>
    </row>
    <row r="2421" spans="1:16" x14ac:dyDescent="0.3">
      <c r="A2421" t="s">
        <v>513</v>
      </c>
      <c r="B2421" t="e">
        <f>VLOOKUP(A2421,Sheet3!L:L,1,FALSE)</f>
        <v>#N/A</v>
      </c>
      <c r="C2421" t="str">
        <f>VLOOKUP(A2421,'ALL - prices'!B:C,2,FALSE)</f>
        <v>Dollarama Inc</v>
      </c>
      <c r="D2421" t="str">
        <f>VLOOKUP(A2421,'ALL - prices'!B:I,8,FALSE)</f>
        <v>Consumer Discretionary</v>
      </c>
      <c r="E2421">
        <v>2019</v>
      </c>
      <c r="F2421" t="s">
        <v>682</v>
      </c>
      <c r="G2421" t="str">
        <f t="shared" si="175"/>
        <v>2019-Q4</v>
      </c>
      <c r="H2421" s="4">
        <f>INDEX('ALL - prices'!$J$3:$DY$219,MATCH('COMBINED DATA'!A2421,'ALL - prices'!$B$3:$B$219,0),MATCH('COMBINED DATA'!G2421,'ALL - prices'!$J$1:$DY$1,0))</f>
        <v>43.7744</v>
      </c>
      <c r="I2421" s="14">
        <f t="shared" si="178"/>
        <v>5.9153059210830055</v>
      </c>
      <c r="J2421" s="15">
        <f>INDEX(MarketCap2!$E$2:$AR$224,MATCH(A2421,MarketCap2!$B$2:$B$224,0),MATCH(G2421,MarketCap2!$E$1:$AR$1,0))</f>
        <v>13934418944</v>
      </c>
      <c r="K2421">
        <f t="shared" si="176"/>
        <v>23.357627799414974</v>
      </c>
      <c r="L2421" t="str">
        <f>INDEX('PB2'!$D$2:$AQ$224,MATCH(A2421,'PB2'!$B$2:$B$224,0),MATCH(G2421,'PB2'!$D$1:$AQ$1,0))</f>
        <v>--</v>
      </c>
      <c r="M2421" s="16" t="e">
        <f t="shared" si="177"/>
        <v>#VALUE!</v>
      </c>
      <c r="N2421" s="6">
        <f>INDEX('ROA2'!$D$2:$AQ$224,MATCH(A2421,'ROA2'!$B$2:$B$224,0),MATCH(G2421,'ROA2'!$D$1:$AQ$1,0))</f>
        <v>19.058107376098601</v>
      </c>
      <c r="O2421" s="6">
        <v>3696.2449919999999</v>
      </c>
      <c r="P2421" s="28">
        <v>4.5367801721478966E-2</v>
      </c>
    </row>
    <row r="2422" spans="1:16" x14ac:dyDescent="0.3">
      <c r="A2422" t="s">
        <v>513</v>
      </c>
      <c r="B2422" t="e">
        <f>VLOOKUP(A2422,Sheet3!L:L,1,FALSE)</f>
        <v>#N/A</v>
      </c>
      <c r="C2422" t="str">
        <f>VLOOKUP(A2422,'ALL - prices'!B:C,2,FALSE)</f>
        <v>Dollarama Inc</v>
      </c>
      <c r="D2422" t="str">
        <f>VLOOKUP(A2422,'ALL - prices'!B:I,8,FALSE)</f>
        <v>Consumer Discretionary</v>
      </c>
      <c r="E2422">
        <v>2020</v>
      </c>
      <c r="F2422" t="s">
        <v>679</v>
      </c>
      <c r="G2422" t="str">
        <f t="shared" si="175"/>
        <v>2020-Q1</v>
      </c>
      <c r="H2422" s="4">
        <f>INDEX('ALL - prices'!$J$3:$DY$219,MATCH('COMBINED DATA'!A2422,'ALL - prices'!$B$3:$B$219,0),MATCH('COMBINED DATA'!G2422,'ALL - prices'!$J$1:$DY$1,0))</f>
        <v>38.328600000000002</v>
      </c>
      <c r="I2422" s="14">
        <f t="shared" si="178"/>
        <v>4.2783974811448582</v>
      </c>
      <c r="J2422" s="15">
        <f>INDEX(MarketCap2!$E$2:$AR$224,MATCH(A2422,MarketCap2!$B$2:$B$224,0),MATCH(G2422,MarketCap2!$E$1:$AR$1,0))</f>
        <v>12111419392</v>
      </c>
      <c r="K2422">
        <f t="shared" si="176"/>
        <v>23.217414595900699</v>
      </c>
      <c r="L2422">
        <f>INDEX('PB2'!$D$2:$AQ$224,MATCH(A2422,'PB2'!$B$2:$B$224,0),MATCH(G2422,'PB2'!$D$1:$AQ$1,0))</f>
        <v>1284.46142578125</v>
      </c>
      <c r="M2422" s="16">
        <f t="shared" si="177"/>
        <v>7.785364199565342E-4</v>
      </c>
      <c r="N2422" s="6">
        <f>INDEX('ROA2'!$D$2:$AQ$224,MATCH(A2422,'ROA2'!$B$2:$B$224,0),MATCH(G2422,'ROA2'!$D$1:$AQ$1,0))</f>
        <v>15.942029953002899</v>
      </c>
      <c r="O2422" s="6">
        <v>3716.4559359999998</v>
      </c>
      <c r="P2422" s="28">
        <v>5.4679665562601129E-3</v>
      </c>
    </row>
    <row r="2423" spans="1:16" x14ac:dyDescent="0.3">
      <c r="A2423" t="s">
        <v>513</v>
      </c>
      <c r="B2423" t="e">
        <f>VLOOKUP(A2423,Sheet3!L:L,1,FALSE)</f>
        <v>#N/A</v>
      </c>
      <c r="C2423" t="str">
        <f>VLOOKUP(A2423,'ALL - prices'!B:C,2,FALSE)</f>
        <v>Dollarama Inc</v>
      </c>
      <c r="D2423" t="str">
        <f>VLOOKUP(A2423,'ALL - prices'!B:I,8,FALSE)</f>
        <v>Consumer Discretionary</v>
      </c>
      <c r="E2423">
        <v>2020</v>
      </c>
      <c r="F2423" t="s">
        <v>680</v>
      </c>
      <c r="G2423" t="str">
        <f t="shared" si="175"/>
        <v>2020-Q2</v>
      </c>
      <c r="H2423" s="4">
        <f>INDEX('ALL - prices'!$J$3:$DY$219,MATCH('COMBINED DATA'!A2423,'ALL - prices'!$B$3:$B$219,0),MATCH('COMBINED DATA'!G2423,'ALL - prices'!$J$1:$DY$1,0))</f>
        <v>44.3827</v>
      </c>
      <c r="I2423" s="14">
        <f t="shared" si="178"/>
        <v>2.7798011144384653</v>
      </c>
      <c r="J2423" s="15">
        <f>INDEX(MarketCap2!$E$2:$AR$224,MATCH(A2423,MarketCap2!$B$2:$B$224,0),MATCH(G2423,MarketCap2!$E$1:$AR$1,0))</f>
        <v>14018636800</v>
      </c>
      <c r="K2423">
        <f t="shared" si="176"/>
        <v>23.363653481300503</v>
      </c>
      <c r="L2423">
        <f>INDEX('PB2'!$D$2:$AQ$224,MATCH(A2423,'PB2'!$B$2:$B$224,0),MATCH(G2423,'PB2'!$D$1:$AQ$1,0))</f>
        <v>132.97018432617199</v>
      </c>
      <c r="M2423" s="16">
        <f t="shared" si="177"/>
        <v>7.5204829192913585E-3</v>
      </c>
      <c r="N2423" s="6">
        <f>INDEX('ROA2'!$D$2:$AQ$224,MATCH(A2423,'ROA2'!$B$2:$B$224,0),MATCH(G2423,'ROA2'!$D$1:$AQ$1,0))</f>
        <v>14.394020080566399</v>
      </c>
      <c r="O2423" s="6">
        <v>4177.8869759999998</v>
      </c>
      <c r="P2423" s="28">
        <v>0.12415888899160082</v>
      </c>
    </row>
    <row r="2424" spans="1:16" x14ac:dyDescent="0.3">
      <c r="A2424" t="s">
        <v>513</v>
      </c>
      <c r="B2424" t="e">
        <f>VLOOKUP(A2424,Sheet3!L:L,1,FALSE)</f>
        <v>#N/A</v>
      </c>
      <c r="C2424" t="str">
        <f>VLOOKUP(A2424,'ALL - prices'!B:C,2,FALSE)</f>
        <v>Dollarama Inc</v>
      </c>
      <c r="D2424" t="str">
        <f>VLOOKUP(A2424,'ALL - prices'!B:I,8,FALSE)</f>
        <v>Consumer Discretionary</v>
      </c>
      <c r="E2424">
        <v>2020</v>
      </c>
      <c r="F2424" t="s">
        <v>681</v>
      </c>
      <c r="G2424" t="str">
        <f t="shared" si="175"/>
        <v>2020-Q3</v>
      </c>
      <c r="H2424" s="4">
        <f>INDEX('ALL - prices'!$J$3:$DY$219,MATCH('COMBINED DATA'!A2424,'ALL - prices'!$B$3:$B$219,0),MATCH('COMBINED DATA'!G2424,'ALL - prices'!$J$1:$DY$1,0))</f>
        <v>50.209200000000003</v>
      </c>
      <c r="I2424" s="14">
        <f t="shared" si="178"/>
        <v>2.0773741839158406</v>
      </c>
      <c r="J2424" s="15">
        <f>INDEX(MarketCap2!$E$2:$AR$224,MATCH(A2424,MarketCap2!$B$2:$B$224,0),MATCH(G2424,MarketCap2!$E$1:$AR$1,0))</f>
        <v>15879832576</v>
      </c>
      <c r="K2424">
        <f t="shared" si="176"/>
        <v>23.488315749636776</v>
      </c>
      <c r="L2424">
        <f>INDEX('PB2'!$D$2:$AQ$224,MATCH(A2424,'PB2'!$B$2:$B$224,0),MATCH(G2424,'PB2'!$D$1:$AQ$1,0))</f>
        <v>54.417282104492202</v>
      </c>
      <c r="M2424" s="16">
        <f t="shared" si="177"/>
        <v>1.8376514984335263E-2</v>
      </c>
      <c r="N2424" s="6">
        <f>INDEX('ROA2'!$D$2:$AQ$224,MATCH(A2424,'ROA2'!$B$2:$B$224,0),MATCH(G2424,'ROA2'!$D$1:$AQ$1,0))</f>
        <v>14.7169179916382</v>
      </c>
      <c r="O2424" s="6">
        <v>3883.09888</v>
      </c>
      <c r="P2424" s="28">
        <v>-7.055913615983847E-2</v>
      </c>
    </row>
    <row r="2425" spans="1:16" x14ac:dyDescent="0.3">
      <c r="A2425" t="s">
        <v>513</v>
      </c>
      <c r="B2425" t="e">
        <f>VLOOKUP(A2425,Sheet3!L:L,1,FALSE)</f>
        <v>#N/A</v>
      </c>
      <c r="C2425" t="str">
        <f>VLOOKUP(A2425,'ALL - prices'!B:C,2,FALSE)</f>
        <v>Dollarama Inc</v>
      </c>
      <c r="D2425" t="str">
        <f>VLOOKUP(A2425,'ALL - prices'!B:I,8,FALSE)</f>
        <v>Consumer Discretionary</v>
      </c>
      <c r="E2425">
        <v>2020</v>
      </c>
      <c r="F2425" t="s">
        <v>682</v>
      </c>
      <c r="G2425" t="str">
        <f t="shared" si="175"/>
        <v>2020-Q4</v>
      </c>
      <c r="H2425" s="4">
        <f>INDEX('ALL - prices'!$J$3:$DY$219,MATCH('COMBINED DATA'!A2425,'ALL - prices'!$B$3:$B$219,0),MATCH('COMBINED DATA'!G2425,'ALL - prices'!$J$1:$DY$1,0))</f>
        <v>51.078299999999999</v>
      </c>
      <c r="I2425" s="14">
        <f t="shared" si="178"/>
        <v>3.8621540854813126</v>
      </c>
      <c r="J2425" s="15">
        <f>INDEX(MarketCap2!$E$2:$AR$224,MATCH(A2425,MarketCap2!$B$2:$B$224,0),MATCH(G2425,MarketCap2!$E$1:$AR$1,0))</f>
        <v>16144056320</v>
      </c>
      <c r="K2425">
        <f t="shared" si="176"/>
        <v>23.504817789154156</v>
      </c>
      <c r="L2425">
        <f>INDEX('PB2'!$D$2:$AQ$224,MATCH(A2425,'PB2'!$B$2:$B$224,0),MATCH(G2425,'PB2'!$D$1:$AQ$1,0))</f>
        <v>46.319347381591797</v>
      </c>
      <c r="M2425" s="16">
        <f t="shared" si="177"/>
        <v>2.1589250637788979E-2</v>
      </c>
      <c r="N2425" s="6">
        <f>INDEX('ROA2'!$D$2:$AQ$224,MATCH(A2425,'ROA2'!$B$2:$B$224,0),MATCH(G2425,'ROA2'!$D$1:$AQ$1,0))</f>
        <v>14.5000257492065</v>
      </c>
      <c r="O2425" s="6">
        <v>4154.2650880000001</v>
      </c>
      <c r="P2425" s="28">
        <v>6.9832424148828287E-2</v>
      </c>
    </row>
    <row r="2426" spans="1:16" x14ac:dyDescent="0.3">
      <c r="A2426" t="s">
        <v>513</v>
      </c>
      <c r="B2426" t="e">
        <f>VLOOKUP(A2426,Sheet3!L:L,1,FALSE)</f>
        <v>#N/A</v>
      </c>
      <c r="C2426" t="str">
        <f>VLOOKUP(A2426,'ALL - prices'!B:C,2,FALSE)</f>
        <v>Dollarama Inc</v>
      </c>
      <c r="D2426" t="str">
        <f>VLOOKUP(A2426,'ALL - prices'!B:I,8,FALSE)</f>
        <v>Consumer Discretionary</v>
      </c>
      <c r="E2426">
        <v>2021</v>
      </c>
      <c r="F2426" t="s">
        <v>679</v>
      </c>
      <c r="G2426" t="str">
        <f t="shared" si="175"/>
        <v>2021-Q1</v>
      </c>
      <c r="H2426" s="4">
        <f>INDEX('ALL - prices'!$J$3:$DY$219,MATCH('COMBINED DATA'!A2426,'ALL - prices'!$B$3:$B$219,0),MATCH('COMBINED DATA'!G2426,'ALL - prices'!$J$1:$DY$1,0))</f>
        <v>54.710599999999999</v>
      </c>
      <c r="I2426" s="14">
        <f t="shared" si="178"/>
        <v>7.216957338276262</v>
      </c>
      <c r="J2426" s="15">
        <f>INDEX(MarketCap2!$E$2:$AR$224,MATCH(A2426,MarketCap2!$B$2:$B$224,0),MATCH(G2426,MarketCap2!$E$1:$AR$1,0))</f>
        <v>17225992192</v>
      </c>
      <c r="K2426">
        <f t="shared" si="176"/>
        <v>23.569685254044973</v>
      </c>
      <c r="L2426">
        <f>INDEX('PB2'!$D$2:$AQ$224,MATCH(A2426,'PB2'!$B$2:$B$224,0),MATCH(G2426,'PB2'!$D$1:$AQ$1,0))</f>
        <v>124.597618103027</v>
      </c>
      <c r="M2426" s="16">
        <f t="shared" si="177"/>
        <v>8.0258356076528068E-3</v>
      </c>
      <c r="N2426" s="6">
        <f>INDEX('ROA2'!$D$2:$AQ$224,MATCH(A2426,'ROA2'!$B$2:$B$224,0),MATCH(G2426,'ROA2'!$D$1:$AQ$1,0))</f>
        <v>14.214953422546399</v>
      </c>
      <c r="O2426" s="6">
        <v>4223.746048</v>
      </c>
      <c r="P2426" s="28">
        <v>1.6725210964678782E-2</v>
      </c>
    </row>
    <row r="2427" spans="1:16" x14ac:dyDescent="0.3">
      <c r="A2427" t="s">
        <v>513</v>
      </c>
      <c r="B2427" t="e">
        <f>VLOOKUP(A2427,Sheet3!L:L,1,FALSE)</f>
        <v>#N/A</v>
      </c>
      <c r="C2427" t="str">
        <f>VLOOKUP(A2427,'ALL - prices'!B:C,2,FALSE)</f>
        <v>Dollarama Inc</v>
      </c>
      <c r="D2427" t="str">
        <f>VLOOKUP(A2427,'ALL - prices'!B:I,8,FALSE)</f>
        <v>Consumer Discretionary</v>
      </c>
      <c r="E2427">
        <v>2021</v>
      </c>
      <c r="F2427" t="s">
        <v>680</v>
      </c>
      <c r="G2427" t="str">
        <f t="shared" si="175"/>
        <v>2021-Q2</v>
      </c>
      <c r="H2427" s="4">
        <f>INDEX('ALL - prices'!$J$3:$DY$219,MATCH('COMBINED DATA'!A2427,'ALL - prices'!$B$3:$B$219,0),MATCH('COMBINED DATA'!G2427,'ALL - prices'!$J$1:$DY$1,0))</f>
        <v>55.962200000000003</v>
      </c>
      <c r="I2427" s="14">
        <f t="shared" si="178"/>
        <v>8.5189702372606906</v>
      </c>
      <c r="J2427" s="15">
        <f>INDEX(MarketCap2!$E$2:$AR$224,MATCH(A2427,MarketCap2!$B$2:$B$224,0),MATCH(G2427,MarketCap2!$E$1:$AR$1,0))</f>
        <v>17339695104</v>
      </c>
      <c r="K2427">
        <f t="shared" si="176"/>
        <v>23.576264224753213</v>
      </c>
      <c r="L2427">
        <f>INDEX('PB2'!$D$2:$AQ$224,MATCH(A2427,'PB2'!$B$2:$B$224,0),MATCH(G2427,'PB2'!$D$1:$AQ$1,0))</f>
        <v>129.82908630371099</v>
      </c>
      <c r="M2427" s="16">
        <f t="shared" si="177"/>
        <v>7.7024342423598824E-3</v>
      </c>
      <c r="N2427" s="6">
        <f>INDEX('ROA2'!$D$2:$AQ$224,MATCH(A2427,'ROA2'!$B$2:$B$224,0),MATCH(G2427,'ROA2'!$D$1:$AQ$1,0))</f>
        <v>14.6967363357544</v>
      </c>
      <c r="O2427" s="6">
        <v>3876.1868800000002</v>
      </c>
      <c r="P2427" s="28">
        <v>-8.2286947191006821E-2</v>
      </c>
    </row>
    <row r="2428" spans="1:16" x14ac:dyDescent="0.3">
      <c r="A2428" t="s">
        <v>513</v>
      </c>
      <c r="B2428" t="e">
        <f>VLOOKUP(A2428,Sheet3!L:L,1,FALSE)</f>
        <v>#N/A</v>
      </c>
      <c r="C2428" t="str">
        <f>VLOOKUP(A2428,'ALL - prices'!B:C,2,FALSE)</f>
        <v>Dollarama Inc</v>
      </c>
      <c r="D2428" t="str">
        <f>VLOOKUP(A2428,'ALL - prices'!B:I,8,FALSE)</f>
        <v>Consumer Discretionary</v>
      </c>
      <c r="E2428">
        <v>2021</v>
      </c>
      <c r="F2428" t="s">
        <v>681</v>
      </c>
      <c r="G2428" t="str">
        <f t="shared" si="175"/>
        <v>2021-Q3</v>
      </c>
      <c r="H2428" s="4">
        <f>INDEX('ALL - prices'!$J$3:$DY$219,MATCH('COMBINED DATA'!A2428,'ALL - prices'!$B$3:$B$219,0),MATCH('COMBINED DATA'!G2428,'ALL - prices'!$J$1:$DY$1,0))</f>
        <v>54.234499999999997</v>
      </c>
      <c r="I2428" s="14">
        <f t="shared" si="178"/>
        <v>6.6919829139052656</v>
      </c>
      <c r="J2428" s="15">
        <f>INDEX(MarketCap2!$E$2:$AR$224,MATCH(A2428,MarketCap2!$B$2:$B$224,0),MATCH(G2428,MarketCap2!$E$1:$AR$1,0))</f>
        <v>16640269312</v>
      </c>
      <c r="K2428">
        <f t="shared" si="176"/>
        <v>23.535091456823888</v>
      </c>
      <c r="L2428">
        <f>INDEX('PB2'!$D$2:$AQ$224,MATCH(A2428,'PB2'!$B$2:$B$224,0),MATCH(G2428,'PB2'!$D$1:$AQ$1,0))</f>
        <v>913.82861328125</v>
      </c>
      <c r="M2428" s="16">
        <f t="shared" si="177"/>
        <v>1.0942970984562823E-3</v>
      </c>
      <c r="N2428" s="6">
        <f>INDEX('ROA2'!$D$2:$AQ$224,MATCH(A2428,'ROA2'!$B$2:$B$224,0),MATCH(G2428,'ROA2'!$D$1:$AQ$1,0))</f>
        <v>15.2089548110962</v>
      </c>
      <c r="O2428" s="6">
        <v>3948.8</v>
      </c>
      <c r="P2428" s="28">
        <v>1.8733131876242246E-2</v>
      </c>
    </row>
    <row r="2429" spans="1:16" x14ac:dyDescent="0.3">
      <c r="A2429" t="s">
        <v>513</v>
      </c>
      <c r="B2429" t="e">
        <f>VLOOKUP(A2429,Sheet3!L:L,1,FALSE)</f>
        <v>#N/A</v>
      </c>
      <c r="C2429" t="str">
        <f>VLOOKUP(A2429,'ALL - prices'!B:C,2,FALSE)</f>
        <v>Dollarama Inc</v>
      </c>
      <c r="D2429" t="str">
        <f>VLOOKUP(A2429,'ALL - prices'!B:I,8,FALSE)</f>
        <v>Consumer Discretionary</v>
      </c>
      <c r="E2429">
        <v>2021</v>
      </c>
      <c r="F2429" t="s">
        <v>682</v>
      </c>
      <c r="G2429" t="str">
        <f t="shared" si="175"/>
        <v>2021-Q4</v>
      </c>
      <c r="H2429" s="4">
        <f>INDEX('ALL - prices'!$J$3:$DY$219,MATCH('COMBINED DATA'!A2429,'ALL - prices'!$B$3:$B$219,0),MATCH('COMBINED DATA'!G2429,'ALL - prices'!$J$1:$DY$1,0))</f>
        <v>62.554699999999997</v>
      </c>
      <c r="I2429" s="14">
        <f t="shared" si="178"/>
        <v>4.1298085391456096</v>
      </c>
      <c r="J2429" s="15">
        <f>INDEX(MarketCap2!$E$2:$AR$224,MATCH(A2429,MarketCap2!$B$2:$B$224,0),MATCH(G2429,MarketCap2!$E$1:$AR$1,0))</f>
        <v>18854285312</v>
      </c>
      <c r="K2429">
        <f t="shared" si="176"/>
        <v>23.660006062509808</v>
      </c>
      <c r="L2429" t="str">
        <f>INDEX('PB2'!$D$2:$AQ$224,MATCH(A2429,'PB2'!$B$2:$B$224,0),MATCH(G2429,'PB2'!$D$1:$AQ$1,0))</f>
        <v>--</v>
      </c>
      <c r="M2429" s="16" t="e">
        <f t="shared" si="177"/>
        <v>#VALUE!</v>
      </c>
      <c r="N2429" s="6">
        <f>INDEX('ROA2'!$D$2:$AQ$224,MATCH(A2429,'ROA2'!$B$2:$B$224,0),MATCH(G2429,'ROA2'!$D$1:$AQ$1,0))</f>
        <v>15.1379861831665</v>
      </c>
      <c r="O2429" s="6">
        <v>3998.8008960000002</v>
      </c>
      <c r="P2429" s="28">
        <v>1.2662301458670991E-2</v>
      </c>
    </row>
    <row r="2430" spans="1:16" x14ac:dyDescent="0.3">
      <c r="A2430" t="s">
        <v>513</v>
      </c>
      <c r="B2430" t="e">
        <f>VLOOKUP(A2430,Sheet3!L:L,1,FALSE)</f>
        <v>#N/A</v>
      </c>
      <c r="C2430" t="str">
        <f>VLOOKUP(A2430,'ALL - prices'!B:C,2,FALSE)</f>
        <v>Dollarama Inc</v>
      </c>
      <c r="D2430" t="str">
        <f>VLOOKUP(A2430,'ALL - prices'!B:I,8,FALSE)</f>
        <v>Consumer Discretionary</v>
      </c>
      <c r="E2430">
        <v>2022</v>
      </c>
      <c r="F2430" t="s">
        <v>679</v>
      </c>
      <c r="G2430" t="str">
        <f t="shared" si="175"/>
        <v>2022-Q1</v>
      </c>
      <c r="H2430" s="4">
        <f>INDEX('ALL - prices'!$J$3:$DY$219,MATCH('COMBINED DATA'!A2430,'ALL - prices'!$B$3:$B$219,0),MATCH('COMBINED DATA'!G2430,'ALL - prices'!$J$1:$DY$1,0))</f>
        <v>70.110900000000001</v>
      </c>
      <c r="I2430" s="14">
        <f t="shared" si="178"/>
        <v>2.941044605238079</v>
      </c>
      <c r="J2430" s="15">
        <f>INDEX(MarketCap2!$E$2:$AR$224,MATCH(A2430,MarketCap2!$B$2:$B$224,0),MATCH(G2430,MarketCap2!$E$1:$AR$1,0))</f>
        <v>20760481792</v>
      </c>
      <c r="K2430">
        <f t="shared" si="176"/>
        <v>23.756317102681933</v>
      </c>
      <c r="L2430" t="str">
        <f>INDEX('PB2'!$D$2:$AQ$224,MATCH(A2430,'PB2'!$B$2:$B$224,0),MATCH(G2430,'PB2'!$D$1:$AQ$1,0))</f>
        <v>--</v>
      </c>
      <c r="M2430" s="16" t="e">
        <f t="shared" si="177"/>
        <v>#VALUE!</v>
      </c>
      <c r="N2430" s="6">
        <f>INDEX('ROA2'!$D$2:$AQ$224,MATCH(A2430,'ROA2'!$B$2:$B$224,0),MATCH(G2430,'ROA2'!$D$1:$AQ$1,0))</f>
        <v>16.004449844360401</v>
      </c>
      <c r="O2430" s="6">
        <v>4063.5619839999999</v>
      </c>
      <c r="P2430" s="28">
        <v>1.6195126910364618E-2</v>
      </c>
    </row>
    <row r="2431" spans="1:16" x14ac:dyDescent="0.3">
      <c r="A2431" t="s">
        <v>513</v>
      </c>
      <c r="B2431" t="e">
        <f>VLOOKUP(A2431,Sheet3!L:L,1,FALSE)</f>
        <v>#N/A</v>
      </c>
      <c r="C2431" t="str">
        <f>VLOOKUP(A2431,'ALL - prices'!B:C,2,FALSE)</f>
        <v>Dollarama Inc</v>
      </c>
      <c r="D2431" t="str">
        <f>VLOOKUP(A2431,'ALL - prices'!B:I,8,FALSE)</f>
        <v>Consumer Discretionary</v>
      </c>
      <c r="E2431">
        <v>2022</v>
      </c>
      <c r="F2431" t="s">
        <v>680</v>
      </c>
      <c r="G2431" t="str">
        <f t="shared" si="175"/>
        <v>2022-Q2</v>
      </c>
      <c r="H2431" s="4">
        <f>INDEX('ALL - prices'!$J$3:$DY$219,MATCH('COMBINED DATA'!A2431,'ALL - prices'!$B$3:$B$219,0),MATCH('COMBINED DATA'!G2431,'ALL - prices'!$J$1:$DY$1,0))</f>
        <v>73.350899999999996</v>
      </c>
      <c r="I2431" s="14">
        <f t="shared" si="178"/>
        <v>5.0632304865569795</v>
      </c>
      <c r="J2431" s="15">
        <f>INDEX(MarketCap2!$E$2:$AR$224,MATCH(A2431,MarketCap2!$B$2:$B$224,0),MATCH(G2431,MarketCap2!$E$1:$AR$1,0))</f>
        <v>21628858368</v>
      </c>
      <c r="K2431">
        <f t="shared" si="176"/>
        <v>23.797294295490726</v>
      </c>
      <c r="L2431" t="str">
        <f>INDEX('PB2'!$D$2:$AQ$224,MATCH(A2431,'PB2'!$B$2:$B$224,0),MATCH(G2431,'PB2'!$D$1:$AQ$1,0))</f>
        <v>--</v>
      </c>
      <c r="M2431" s="16" t="e">
        <f t="shared" si="177"/>
        <v>#VALUE!</v>
      </c>
      <c r="N2431" s="6">
        <f>INDEX('ROA2'!$D$2:$AQ$224,MATCH(A2431,'ROA2'!$B$2:$B$224,0),MATCH(G2431,'ROA2'!$D$1:$AQ$1,0))</f>
        <v>17.2256965637207</v>
      </c>
      <c r="O2431" s="6">
        <v>4194.2789119999998</v>
      </c>
      <c r="P2431" s="28">
        <v>3.2168065484097175E-2</v>
      </c>
    </row>
    <row r="2432" spans="1:16" x14ac:dyDescent="0.3">
      <c r="A2432" t="s">
        <v>513</v>
      </c>
      <c r="B2432" t="e">
        <f>VLOOKUP(A2432,Sheet3!L:L,1,FALSE)</f>
        <v>#N/A</v>
      </c>
      <c r="C2432" t="str">
        <f>VLOOKUP(A2432,'ALL - prices'!B:C,2,FALSE)</f>
        <v>Dollarama Inc</v>
      </c>
      <c r="D2432" t="str">
        <f>VLOOKUP(A2432,'ALL - prices'!B:I,8,FALSE)</f>
        <v>Consumer Discretionary</v>
      </c>
      <c r="E2432">
        <v>2022</v>
      </c>
      <c r="F2432" t="s">
        <v>681</v>
      </c>
      <c r="G2432" t="str">
        <f t="shared" si="175"/>
        <v>2022-Q3</v>
      </c>
      <c r="H2432" s="4">
        <f>INDEX('ALL - prices'!$J$3:$DY$219,MATCH('COMBINED DATA'!A2432,'ALL - prices'!$B$3:$B$219,0),MATCH('COMBINED DATA'!G2432,'ALL - prices'!$J$1:$DY$1,0))</f>
        <v>78.535499999999999</v>
      </c>
      <c r="I2432" s="14">
        <f t="shared" si="178"/>
        <v>6.98076308149761</v>
      </c>
      <c r="J2432" s="15">
        <f>INDEX(MarketCap2!$E$2:$AR$224,MATCH(A2432,MarketCap2!$B$2:$B$224,0),MATCH(G2432,MarketCap2!$E$1:$AR$1,0))</f>
        <v>22853500928</v>
      </c>
      <c r="K2432">
        <f t="shared" si="176"/>
        <v>23.852370156029849</v>
      </c>
      <c r="L2432">
        <f>INDEX('PB2'!$D$2:$AQ$224,MATCH(A2432,'PB2'!$B$2:$B$224,0),MATCH(G2432,'PB2'!$D$1:$AQ$1,0))</f>
        <v>579.367431640625</v>
      </c>
      <c r="M2432" s="16">
        <f t="shared" si="177"/>
        <v>1.7260203894586339E-3</v>
      </c>
      <c r="N2432" s="6">
        <f>INDEX('ROA2'!$D$2:$AQ$224,MATCH(A2432,'ROA2'!$B$2:$B$224,0),MATCH(G2432,'ROA2'!$D$1:$AQ$1,0))</f>
        <v>17.781642913818398</v>
      </c>
      <c r="O2432" s="6">
        <v>4400.7997439999999</v>
      </c>
      <c r="P2432" s="28">
        <v>4.923869783889092E-2</v>
      </c>
    </row>
    <row r="2433" spans="1:16" x14ac:dyDescent="0.3">
      <c r="A2433" t="s">
        <v>513</v>
      </c>
      <c r="B2433" t="e">
        <f>VLOOKUP(A2433,Sheet3!L:L,1,FALSE)</f>
        <v>#N/A</v>
      </c>
      <c r="C2433" t="str">
        <f>VLOOKUP(A2433,'ALL - prices'!B:C,2,FALSE)</f>
        <v>Dollarama Inc</v>
      </c>
      <c r="D2433" t="str">
        <f>VLOOKUP(A2433,'ALL - prices'!B:I,8,FALSE)</f>
        <v>Consumer Discretionary</v>
      </c>
      <c r="E2433">
        <v>2022</v>
      </c>
      <c r="F2433" t="s">
        <v>682</v>
      </c>
      <c r="G2433" t="str">
        <f t="shared" si="175"/>
        <v>2022-Q4</v>
      </c>
      <c r="H2433" s="4">
        <f>INDEX('ALL - prices'!$J$3:$DY$219,MATCH('COMBINED DATA'!A2433,'ALL - prices'!$B$3:$B$219,0),MATCH('COMBINED DATA'!G2433,'ALL - prices'!$J$1:$DY$1,0))</f>
        <v>78.478499999999997</v>
      </c>
      <c r="I2433" s="14">
        <f t="shared" si="178"/>
        <v>6.5759308772598866</v>
      </c>
      <c r="J2433" s="15">
        <f>INDEX(MarketCap2!$E$2:$AR$224,MATCH(A2433,MarketCap2!$B$2:$B$224,0),MATCH(G2433,MarketCap2!$E$1:$AR$1,0))</f>
        <v>22747238400</v>
      </c>
      <c r="K2433">
        <f t="shared" si="176"/>
        <v>23.847709585964139</v>
      </c>
      <c r="L2433">
        <f>INDEX('PB2'!$D$2:$AQ$224,MATCH(A2433,'PB2'!$B$2:$B$224,0),MATCH(G2433,'PB2'!$D$1:$AQ$1,0))</f>
        <v>803.64581298828102</v>
      </c>
      <c r="M2433" s="16">
        <f t="shared" si="177"/>
        <v>1.2443292602764824E-3</v>
      </c>
      <c r="N2433" s="6">
        <f>INDEX('ROA2'!$D$2:$AQ$224,MATCH(A2433,'ROA2'!$B$2:$B$224,0),MATCH(G2433,'ROA2'!$D$1:$AQ$1,0))</f>
        <v>16.5731296539307</v>
      </c>
      <c r="O2433" s="6">
        <v>5179.2</v>
      </c>
      <c r="P2433" s="28">
        <v>0.17687699992740227</v>
      </c>
    </row>
    <row r="2434" spans="1:16" x14ac:dyDescent="0.3">
      <c r="A2434" t="s">
        <v>513</v>
      </c>
      <c r="B2434" t="e">
        <f>VLOOKUP(A2434,Sheet3!L:L,1,FALSE)</f>
        <v>#N/A</v>
      </c>
      <c r="C2434" t="str">
        <f>VLOOKUP(A2434,'ALL - prices'!B:C,2,FALSE)</f>
        <v>Dollarama Inc</v>
      </c>
      <c r="D2434" t="str">
        <f>VLOOKUP(A2434,'ALL - prices'!B:I,8,FALSE)</f>
        <v>Consumer Discretionary</v>
      </c>
      <c r="E2434">
        <v>2023</v>
      </c>
      <c r="F2434" t="s">
        <v>679</v>
      </c>
      <c r="G2434" t="str">
        <f t="shared" si="175"/>
        <v>2023-Q1</v>
      </c>
      <c r="H2434" s="4">
        <f>INDEX('ALL - prices'!$J$3:$DY$219,MATCH('COMBINED DATA'!A2434,'ALL - prices'!$B$3:$B$219,0),MATCH('COMBINED DATA'!G2434,'ALL - prices'!$J$1:$DY$1,0))</f>
        <v>80.099699999999999</v>
      </c>
      <c r="I2434" s="14">
        <f t="shared" si="178"/>
        <v>5.7198014140935554</v>
      </c>
      <c r="J2434" s="15">
        <f>INDEX(MarketCap2!$E$2:$AR$224,MATCH(A2434,MarketCap2!$B$2:$B$224,0),MATCH(G2434,MarketCap2!$E$1:$AR$1,0))</f>
        <v>22979520512</v>
      </c>
      <c r="K2434">
        <f t="shared" si="176"/>
        <v>23.857869243701117</v>
      </c>
      <c r="L2434">
        <f>INDEX('PB2'!$D$2:$AQ$224,MATCH(A2434,'PB2'!$B$2:$B$224,0),MATCH(G2434,'PB2'!$D$1:$AQ$1,0))</f>
        <v>109.749565124512</v>
      </c>
      <c r="M2434" s="16">
        <f t="shared" si="177"/>
        <v>9.1116534162617394E-3</v>
      </c>
      <c r="N2434" s="6">
        <f>INDEX('ROA2'!$D$2:$AQ$224,MATCH(A2434,'ROA2'!$B$2:$B$224,0),MATCH(G2434,'ROA2'!$D$1:$AQ$1,0))</f>
        <v>18.0534343719482</v>
      </c>
      <c r="O2434" s="6">
        <v>4819.6561920000004</v>
      </c>
      <c r="P2434" s="28">
        <v>-6.9420722891566158E-2</v>
      </c>
    </row>
    <row r="2435" spans="1:16" x14ac:dyDescent="0.3">
      <c r="A2435" t="s">
        <v>513</v>
      </c>
      <c r="B2435" t="e">
        <f>VLOOKUP(A2435,Sheet3!L:L,1,FALSE)</f>
        <v>#N/A</v>
      </c>
      <c r="C2435" t="str">
        <f>VLOOKUP(A2435,'ALL - prices'!B:C,2,FALSE)</f>
        <v>Dollarama Inc</v>
      </c>
      <c r="D2435" t="str">
        <f>VLOOKUP(A2435,'ALL - prices'!B:I,8,FALSE)</f>
        <v>Consumer Discretionary</v>
      </c>
      <c r="E2435">
        <v>2023</v>
      </c>
      <c r="F2435" t="s">
        <v>680</v>
      </c>
      <c r="G2435" t="str">
        <f t="shared" si="175"/>
        <v>2023-Q2</v>
      </c>
      <c r="H2435" s="4">
        <f>INDEX('ALL - prices'!$J$3:$DY$219,MATCH('COMBINED DATA'!A2435,'ALL - prices'!$B$3:$B$219,0),MATCH('COMBINED DATA'!G2435,'ALL - prices'!$J$1:$DY$1,0))</f>
        <v>89.052300000000002</v>
      </c>
      <c r="I2435" s="14">
        <f t="shared" si="178"/>
        <v>14.382459770469248</v>
      </c>
      <c r="J2435" s="15">
        <f>INDEX(MarketCap2!$E$2:$AR$224,MATCH(A2435,MarketCap2!$B$2:$B$224,0),MATCH(G2435,MarketCap2!$E$1:$AR$1,0))</f>
        <v>25606664192</v>
      </c>
      <c r="K2435">
        <f t="shared" si="176"/>
        <v>23.966118474554555</v>
      </c>
      <c r="L2435">
        <f>INDEX('PB2'!$D$2:$AQ$224,MATCH(A2435,'PB2'!$B$2:$B$224,0),MATCH(G2435,'PB2'!$D$1:$AQ$1,0))</f>
        <v>120.99895477294901</v>
      </c>
      <c r="M2435" s="16">
        <f t="shared" si="177"/>
        <v>8.2645342009480226E-3</v>
      </c>
      <c r="N2435" s="6">
        <f>INDEX('ROA2'!$D$2:$AQ$224,MATCH(A2435,'ROA2'!$B$2:$B$224,0),MATCH(G2435,'ROA2'!$D$1:$AQ$1,0))</f>
        <v>18.2024822235107</v>
      </c>
      <c r="O2435" s="6">
        <v>4993.8519040000001</v>
      </c>
      <c r="P2435" s="28">
        <v>3.6142767255710452E-2</v>
      </c>
    </row>
    <row r="2436" spans="1:16" x14ac:dyDescent="0.3">
      <c r="A2436" t="s">
        <v>513</v>
      </c>
      <c r="B2436" t="e">
        <f>VLOOKUP(A2436,Sheet3!L:L,1,FALSE)</f>
        <v>#N/A</v>
      </c>
      <c r="C2436" t="str">
        <f>VLOOKUP(A2436,'ALL - prices'!B:C,2,FALSE)</f>
        <v>Dollarama Inc</v>
      </c>
      <c r="D2436" t="str">
        <f>VLOOKUP(A2436,'ALL - prices'!B:I,8,FALSE)</f>
        <v>Consumer Discretionary</v>
      </c>
      <c r="E2436">
        <v>2023</v>
      </c>
      <c r="F2436" t="s">
        <v>681</v>
      </c>
      <c r="G2436" t="str">
        <f t="shared" si="175"/>
        <v>2023-Q3</v>
      </c>
      <c r="H2436" s="4">
        <f>INDEX('ALL - prices'!$J$3:$DY$219,MATCH('COMBINED DATA'!A2436,'ALL - prices'!$B$3:$B$219,0),MATCH('COMBINED DATA'!G2436,'ALL - prices'!$J$1:$DY$1,0))</f>
        <v>92.957099999999997</v>
      </c>
      <c r="I2436" s="14">
        <f t="shared" si="178"/>
        <v>19.779646179574808</v>
      </c>
      <c r="J2436" s="15">
        <f>INDEX(MarketCap2!$E$2:$AR$224,MATCH(A2436,MarketCap2!$B$2:$B$224,0),MATCH(G2436,MarketCap2!$E$1:$AR$1,0))</f>
        <v>26451705856</v>
      </c>
      <c r="K2436">
        <f t="shared" si="176"/>
        <v>23.998586486781683</v>
      </c>
      <c r="L2436">
        <f>INDEX('PB2'!$D$2:$AQ$224,MATCH(A2436,'PB2'!$B$2:$B$224,0),MATCH(G2436,'PB2'!$D$1:$AQ$1,0))</f>
        <v>81.229255676269503</v>
      </c>
      <c r="M2436" s="16">
        <f t="shared" si="177"/>
        <v>1.2310835445610789E-2</v>
      </c>
      <c r="N2436" s="6">
        <f>INDEX('ROA2'!$D$2:$AQ$224,MATCH(A2436,'ROA2'!$B$2:$B$224,0),MATCH(G2436,'ROA2'!$D$1:$AQ$1,0))</f>
        <v>18.903490066528299</v>
      </c>
      <c r="O2436" s="6">
        <v>4999.7598719999996</v>
      </c>
      <c r="P2436" s="28">
        <v>1.1830482989027638E-3</v>
      </c>
    </row>
    <row r="2437" spans="1:16" x14ac:dyDescent="0.3">
      <c r="A2437" t="s">
        <v>513</v>
      </c>
      <c r="B2437" t="e">
        <f>VLOOKUP(A2437,Sheet3!L:L,1,FALSE)</f>
        <v>#N/A</v>
      </c>
      <c r="C2437" t="str">
        <f>VLOOKUP(A2437,'ALL - prices'!B:C,2,FALSE)</f>
        <v>Dollarama Inc</v>
      </c>
      <c r="D2437" t="str">
        <f>VLOOKUP(A2437,'ALL - prices'!B:I,8,FALSE)</f>
        <v>Consumer Discretionary</v>
      </c>
      <c r="E2437">
        <v>2023</v>
      </c>
      <c r="F2437" t="s">
        <v>682</v>
      </c>
      <c r="G2437" t="str">
        <f t="shared" si="175"/>
        <v>2023-Q4</v>
      </c>
      <c r="H2437" s="4">
        <f>INDEX('ALL - prices'!$J$3:$DY$219,MATCH('COMBINED DATA'!A2437,'ALL - prices'!$B$3:$B$219,0),MATCH('COMBINED DATA'!G2437,'ALL - prices'!$J$1:$DY$1,0))</f>
        <v>94.926199999999994</v>
      </c>
      <c r="I2437" s="14">
        <f t="shared" si="178"/>
        <v>17.169782137498604</v>
      </c>
      <c r="J2437" s="15">
        <f>INDEX(MarketCap2!$E$2:$AR$224,MATCH(A2437,MarketCap2!$B$2:$B$224,0),MATCH(G2437,MarketCap2!$E$1:$AR$1,0))</f>
        <v>26855763968</v>
      </c>
      <c r="K2437">
        <f t="shared" si="176"/>
        <v>24.013746307786001</v>
      </c>
      <c r="L2437">
        <f>INDEX('PB2'!$D$2:$AQ$224,MATCH(A2437,'PB2'!$B$2:$B$224,0),MATCH(G2437,'PB2'!$D$1:$AQ$1,0))</f>
        <v>72.653068542480497</v>
      </c>
      <c r="M2437" s="16">
        <f t="shared" si="177"/>
        <v>1.3764043557434833E-2</v>
      </c>
      <c r="N2437" s="6">
        <f>INDEX('ROA2'!$D$2:$AQ$224,MATCH(A2437,'ROA2'!$B$2:$B$224,0),MATCH(G2437,'ROA2'!$D$1:$AQ$1,0))</f>
        <v>17.467575073242202</v>
      </c>
      <c r="O2437" s="6">
        <v>5674.9450239999996</v>
      </c>
      <c r="P2437" s="28">
        <v>0.13504351594587943</v>
      </c>
    </row>
    <row r="2438" spans="1:16" x14ac:dyDescent="0.3">
      <c r="A2438" t="s">
        <v>513</v>
      </c>
      <c r="B2438" t="e">
        <f>VLOOKUP(A2438,Sheet3!L:L,1,FALSE)</f>
        <v>#N/A</v>
      </c>
      <c r="C2438" t="str">
        <f>VLOOKUP(A2438,'ALL - prices'!B:C,2,FALSE)</f>
        <v>Dollarama Inc</v>
      </c>
      <c r="D2438" t="str">
        <f>VLOOKUP(A2438,'ALL - prices'!B:I,8,FALSE)</f>
        <v>Consumer Discretionary</v>
      </c>
      <c r="E2438" s="18">
        <v>2024</v>
      </c>
      <c r="F2438" t="s">
        <v>679</v>
      </c>
      <c r="G2438" t="str">
        <f t="shared" si="175"/>
        <v>2024-Q1</v>
      </c>
      <c r="H2438" s="4">
        <f>INDEX('ALL - prices'!$J$3:$DY$219,MATCH('COMBINED DATA'!A2438,'ALL - prices'!$B$3:$B$219,0),MATCH('COMBINED DATA'!G2438,'ALL - prices'!$J$1:$DY$1,0))</f>
        <v>102.6574</v>
      </c>
      <c r="I2438" s="14" t="s">
        <v>769</v>
      </c>
      <c r="J2438" s="15">
        <f>INDEX(MarketCap2!$E$2:$AR$224,MATCH(A2438,MarketCap2!$B$2:$B$224,0),MATCH(G2438,MarketCap2!$E$1:$AR$1,0))</f>
        <v>28765302784</v>
      </c>
      <c r="K2438">
        <f t="shared" si="176"/>
        <v>24.082435733331767</v>
      </c>
      <c r="L2438">
        <f>INDEX('PB2'!$D$2:$AQ$224,MATCH(A2438,'PB2'!$B$2:$B$224,0),MATCH(G2438,'PB2'!$D$1:$AQ$1,0))</f>
        <v>75.106719970703097</v>
      </c>
      <c r="M2438" s="16">
        <f t="shared" si="177"/>
        <v>1.3314387852246382E-2</v>
      </c>
      <c r="N2438" s="6">
        <f>INDEX('ROA2'!$D$2:$AQ$224,MATCH(A2438,'ROA2'!$B$2:$B$224,0),MATCH(G2438,'ROA2'!$D$1:$AQ$1,0))</f>
        <v>20.042322158813501</v>
      </c>
      <c r="O2438" s="6">
        <v>5263.6067839999996</v>
      </c>
      <c r="P2438" s="28">
        <v>-7.2483211425027561E-2</v>
      </c>
    </row>
    <row r="2439" spans="1:16" x14ac:dyDescent="0.3">
      <c r="A2439" t="s">
        <v>513</v>
      </c>
      <c r="B2439" t="e">
        <f>VLOOKUP(A2439,Sheet3!L:L,1,FALSE)</f>
        <v>#N/A</v>
      </c>
      <c r="C2439" t="str">
        <f>VLOOKUP(A2439,'ALL - prices'!B:C,2,FALSE)</f>
        <v>Dollarama Inc</v>
      </c>
      <c r="D2439" t="str">
        <f>VLOOKUP(A2439,'ALL - prices'!B:I,8,FALSE)</f>
        <v>Consumer Discretionary</v>
      </c>
      <c r="E2439" s="18">
        <v>2024</v>
      </c>
      <c r="F2439" t="s">
        <v>680</v>
      </c>
      <c r="G2439" t="str">
        <f t="shared" si="175"/>
        <v>2024-Q2</v>
      </c>
      <c r="H2439" s="4">
        <f>INDEX('ALL - prices'!$J$3:$DY$219,MATCH('COMBINED DATA'!A2439,'ALL - prices'!$B$3:$B$219,0),MATCH('COMBINED DATA'!G2439,'ALL - prices'!$J$1:$DY$1,0))</f>
        <v>124.36620000000001</v>
      </c>
      <c r="I2439" s="14" t="s">
        <v>769</v>
      </c>
      <c r="J2439" s="15">
        <f>INDEX(MarketCap2!$E$2:$AR$224,MATCH(A2439,MarketCap2!$B$2:$B$224,0),MATCH(G2439,MarketCap2!$E$1:$AR$1,0))</f>
        <v>35447115776</v>
      </c>
      <c r="K2439">
        <f t="shared" si="176"/>
        <v>24.291307726276109</v>
      </c>
      <c r="L2439">
        <f>INDEX('PB2'!$D$2:$AQ$224,MATCH(A2439,'PB2'!$B$2:$B$224,0),MATCH(G2439,'PB2'!$D$1:$AQ$1,0))</f>
        <v>31.117073059081999</v>
      </c>
      <c r="M2439" s="16">
        <f t="shared" si="177"/>
        <v>3.2136698657399418E-2</v>
      </c>
      <c r="N2439" s="6">
        <f>INDEX('ROA2'!$D$2:$AQ$224,MATCH(A2439,'ROA2'!$B$2:$B$224,0),MATCH(G2439,'ROA2'!$D$1:$AQ$1,0))</f>
        <v>19.964542388916001</v>
      </c>
      <c r="O2439" s="6">
        <v>5489.0332159999998</v>
      </c>
      <c r="P2439" s="28">
        <v>4.2827369378206241E-2</v>
      </c>
    </row>
    <row r="2440" spans="1:16" x14ac:dyDescent="0.3">
      <c r="A2440" t="s">
        <v>513</v>
      </c>
      <c r="B2440" t="e">
        <f>VLOOKUP(A2440,Sheet3!L:L,1,FALSE)</f>
        <v>#N/A</v>
      </c>
      <c r="C2440" t="str">
        <f>VLOOKUP(A2440,'ALL - prices'!B:C,2,FALSE)</f>
        <v>Dollarama Inc</v>
      </c>
      <c r="D2440" t="str">
        <f>VLOOKUP(A2440,'ALL - prices'!B:I,8,FALSE)</f>
        <v>Consumer Discretionary</v>
      </c>
      <c r="E2440" s="18">
        <v>2024</v>
      </c>
      <c r="F2440" t="s">
        <v>681</v>
      </c>
      <c r="G2440" t="str">
        <f t="shared" si="175"/>
        <v>2024-Q3</v>
      </c>
      <c r="H2440" s="4">
        <f>INDEX('ALL - prices'!$J$3:$DY$219,MATCH('COMBINED DATA'!A2440,'ALL - prices'!$B$3:$B$219,0),MATCH('COMBINED DATA'!G2440,'ALL - prices'!$J$1:$DY$1,0))</f>
        <v>138.03649999999999</v>
      </c>
      <c r="I2440" s="14" t="s">
        <v>769</v>
      </c>
      <c r="J2440" s="15">
        <f>INDEX(MarketCap2!$E$2:$AR$224,MATCH(A2440,MarketCap2!$B$2:$B$224,0),MATCH(G2440,MarketCap2!$E$1:$AR$1,0))</f>
        <v>39037349888</v>
      </c>
      <c r="K2440">
        <f t="shared" si="176"/>
        <v>24.387784714220004</v>
      </c>
      <c r="L2440">
        <f>INDEX('PB2'!$D$2:$AQ$224,MATCH(A2440,'PB2'!$B$2:$B$224,0),MATCH(G2440,'PB2'!$D$1:$AQ$1,0))</f>
        <v>31.534803390502901</v>
      </c>
      <c r="M2440" s="16">
        <f t="shared" si="177"/>
        <v>3.1710995233322506E-2</v>
      </c>
      <c r="N2440" s="6">
        <f>INDEX('ROA2'!$D$2:$AQ$224,MATCH(A2440,'ROA2'!$B$2:$B$224,0),MATCH(G2440,'ROA2'!$D$1:$AQ$1,0))</f>
        <v>19.2086696624756</v>
      </c>
      <c r="O2440" s="6">
        <v>6313.9860479999998</v>
      </c>
      <c r="P2440" s="28">
        <v>0.15029109854816372</v>
      </c>
    </row>
    <row r="2441" spans="1:16" x14ac:dyDescent="0.3">
      <c r="A2441" t="s">
        <v>513</v>
      </c>
      <c r="B2441" t="e">
        <f>VLOOKUP(A2441,Sheet3!L:L,1,FALSE)</f>
        <v>#N/A</v>
      </c>
      <c r="C2441" t="str">
        <f>VLOOKUP(A2441,'ALL - prices'!B:C,2,FALSE)</f>
        <v>Dollarama Inc</v>
      </c>
      <c r="D2441" t="str">
        <f>VLOOKUP(A2441,'ALL - prices'!B:I,8,FALSE)</f>
        <v>Consumer Discretionary</v>
      </c>
      <c r="E2441" s="18">
        <v>2024</v>
      </c>
      <c r="F2441" t="s">
        <v>682</v>
      </c>
      <c r="G2441" t="str">
        <f t="shared" si="175"/>
        <v>2024-Q4</v>
      </c>
      <c r="H2441" s="4">
        <f>INDEX('ALL - prices'!$J$3:$DY$219,MATCH('COMBINED DATA'!A2441,'ALL - prices'!$B$3:$B$219,0),MATCH('COMBINED DATA'!G2441,'ALL - prices'!$J$1:$DY$1,0))</f>
        <v>139.86340000000001</v>
      </c>
      <c r="I2441" s="14" t="s">
        <v>769</v>
      </c>
      <c r="J2441" s="15">
        <f>INDEX(MarketCap2!$E$2:$AR$224,MATCH(A2441,MarketCap2!$B$2:$B$224,0),MATCH(G2441,MarketCap2!$E$1:$AR$1,0))</f>
        <v>39353491456</v>
      </c>
      <c r="K2441">
        <f t="shared" si="176"/>
        <v>24.395850536107506</v>
      </c>
      <c r="L2441">
        <f>INDEX('PB2'!$D$2:$AQ$224,MATCH(A2441,'PB2'!$B$2:$B$224,0),MATCH(G2441,'PB2'!$D$1:$AQ$1,0))</f>
        <v>31.227600590354299</v>
      </c>
      <c r="M2441" s="16">
        <f t="shared" si="177"/>
        <v>3.2022953448075153E-2</v>
      </c>
      <c r="N2441" s="6">
        <f>INDEX('ROA2'!$D$2:$AQ$224,MATCH(A2441,'ROA2'!$B$2:$B$224,0),MATCH(G2441,'ROA2'!$D$1:$AQ$1,0))</f>
        <v>18.180196762085</v>
      </c>
      <c r="O2441" s="6">
        <v>6441.10592</v>
      </c>
      <c r="P2441" s="28">
        <v>2.0133061909483684E-2</v>
      </c>
    </row>
    <row r="2442" spans="1:16" x14ac:dyDescent="0.3">
      <c r="A2442" t="s">
        <v>514</v>
      </c>
      <c r="B2442" t="e">
        <f>VLOOKUP(A2442,Sheet3!L:L,1,FALSE)</f>
        <v>#N/A</v>
      </c>
      <c r="C2442" t="str">
        <f>VLOOKUP(A2442,'ALL - prices'!B:C,2,FALSE)</f>
        <v>BRP Inc</v>
      </c>
      <c r="D2442" t="str">
        <f>VLOOKUP(A2442,'ALL - prices'!B:I,8,FALSE)</f>
        <v>Consumer Discretionary</v>
      </c>
      <c r="E2442">
        <v>2015</v>
      </c>
      <c r="F2442" t="s">
        <v>679</v>
      </c>
      <c r="G2442" t="str">
        <f t="shared" si="175"/>
        <v>2015-Q1</v>
      </c>
      <c r="H2442" s="4">
        <f>INDEX('ALL - prices'!$J$3:$DY$219,MATCH('COMBINED DATA'!A2442,'ALL - prices'!$B$3:$B$219,0),MATCH('COMBINED DATA'!G2442,'ALL - prices'!$J$1:$DY$1,0))</f>
        <v>22.741800000000001</v>
      </c>
      <c r="I2442" s="14">
        <f t="shared" ref="I2442:I2477" si="179">STDEV(H2443:H2446)</f>
        <v>4.3769336225071216</v>
      </c>
      <c r="J2442" s="15">
        <f>INDEX(MarketCap2!$E$2:$AR$224,MATCH(A2442,MarketCap2!$B$2:$B$224,0),MATCH(G2442,MarketCap2!$E$1:$AR$1,0))</f>
        <v>2870619904</v>
      </c>
      <c r="K2442">
        <f t="shared" si="176"/>
        <v>21.777793837819591</v>
      </c>
      <c r="L2442">
        <f>INDEX('PB2'!$D$2:$AQ$224,MATCH(A2442,'PB2'!$B$2:$B$224,0),MATCH(G2442,'PB2'!$D$1:$AQ$1,0))</f>
        <v>69.807075500488295</v>
      </c>
      <c r="M2442" s="16">
        <f t="shared" si="177"/>
        <v>1.4325195445166659E-2</v>
      </c>
      <c r="N2442" s="6">
        <f>INDEX('ROA2'!$D$2:$AQ$224,MATCH(A2442,'ROA2'!$B$2:$B$224,0),MATCH(G2442,'ROA2'!$D$1:$AQ$1,0))</f>
        <v>3.2657999992370601</v>
      </c>
      <c r="O2442" s="6">
        <v>2347.8999039999999</v>
      </c>
      <c r="P2442" s="28">
        <v>0.10985576387833397</v>
      </c>
    </row>
    <row r="2443" spans="1:16" x14ac:dyDescent="0.3">
      <c r="A2443" t="s">
        <v>514</v>
      </c>
      <c r="B2443" t="e">
        <f>VLOOKUP(A2443,Sheet3!L:L,1,FALSE)</f>
        <v>#N/A</v>
      </c>
      <c r="C2443" t="str">
        <f>VLOOKUP(A2443,'ALL - prices'!B:C,2,FALSE)</f>
        <v>BRP Inc</v>
      </c>
      <c r="D2443" t="str">
        <f>VLOOKUP(A2443,'ALL - prices'!B:I,8,FALSE)</f>
        <v>Consumer Discretionary</v>
      </c>
      <c r="E2443">
        <v>2015</v>
      </c>
      <c r="F2443" t="s">
        <v>680</v>
      </c>
      <c r="G2443" t="str">
        <f t="shared" si="175"/>
        <v>2015-Q2</v>
      </c>
      <c r="H2443" s="4">
        <f>INDEX('ALL - prices'!$J$3:$DY$219,MATCH('COMBINED DATA'!A2443,'ALL - prices'!$B$3:$B$219,0),MATCH('COMBINED DATA'!G2443,'ALL - prices'!$J$1:$DY$1,0))</f>
        <v>27.374500000000001</v>
      </c>
      <c r="I2443" s="14">
        <f t="shared" si="179"/>
        <v>2.5434888873356543</v>
      </c>
      <c r="J2443" s="15">
        <f>INDEX(MarketCap2!$E$2:$AR$224,MATCH(A2443,MarketCap2!$B$2:$B$224,0),MATCH(G2443,MarketCap2!$E$1:$AR$1,0))</f>
        <v>3451366144</v>
      </c>
      <c r="K2443">
        <f t="shared" si="176"/>
        <v>21.962035973376913</v>
      </c>
      <c r="L2443" t="str">
        <f>INDEX('PB2'!$D$2:$AQ$224,MATCH(A2443,'PB2'!$B$2:$B$224,0),MATCH(G2443,'PB2'!$D$1:$AQ$1,0))</f>
        <v>--</v>
      </c>
      <c r="M2443" s="16" t="e">
        <f t="shared" si="177"/>
        <v>#VALUE!</v>
      </c>
      <c r="N2443" s="6">
        <f>INDEX('ROA2'!$D$2:$AQ$224,MATCH(A2443,'ROA2'!$B$2:$B$224,0),MATCH(G2443,'ROA2'!$D$1:$AQ$1,0))</f>
        <v>5.8968868255615199</v>
      </c>
      <c r="O2443" s="6">
        <v>2230.0001280000001</v>
      </c>
      <c r="P2443" s="28">
        <v>-5.0214992470138858E-2</v>
      </c>
    </row>
    <row r="2444" spans="1:16" x14ac:dyDescent="0.3">
      <c r="A2444" t="s">
        <v>514</v>
      </c>
      <c r="B2444" t="e">
        <f>VLOOKUP(A2444,Sheet3!L:L,1,FALSE)</f>
        <v>#N/A</v>
      </c>
      <c r="C2444" t="str">
        <f>VLOOKUP(A2444,'ALL - prices'!B:C,2,FALSE)</f>
        <v>BRP Inc</v>
      </c>
      <c r="D2444" t="str">
        <f>VLOOKUP(A2444,'ALL - prices'!B:I,8,FALSE)</f>
        <v>Consumer Discretionary</v>
      </c>
      <c r="E2444">
        <v>2015</v>
      </c>
      <c r="F2444" t="s">
        <v>681</v>
      </c>
      <c r="G2444" t="str">
        <f t="shared" si="175"/>
        <v>2015-Q3</v>
      </c>
      <c r="H2444" s="4">
        <f>INDEX('ALL - prices'!$J$3:$DY$219,MATCH('COMBINED DATA'!A2444,'ALL - prices'!$B$3:$B$219,0),MATCH('COMBINED DATA'!G2444,'ALL - prices'!$J$1:$DY$1,0))</f>
        <v>23.745200000000001</v>
      </c>
      <c r="I2444" s="14">
        <f t="shared" si="179"/>
        <v>2.7048594989697197</v>
      </c>
      <c r="J2444" s="15">
        <f>INDEX(MarketCap2!$E$2:$AR$224,MATCH(A2444,MarketCap2!$B$2:$B$224,0),MATCH(G2444,MarketCap2!$E$1:$AR$1,0))</f>
        <v>2962044672</v>
      </c>
      <c r="K2444">
        <f t="shared" si="176"/>
        <v>21.809145634379842</v>
      </c>
      <c r="L2444">
        <f>INDEX('PB2'!$D$2:$AQ$224,MATCH(A2444,'PB2'!$B$2:$B$224,0),MATCH(G2444,'PB2'!$D$1:$AQ$1,0))</f>
        <v>346.58746337890602</v>
      </c>
      <c r="M2444" s="16">
        <f t="shared" si="177"/>
        <v>2.885274586249971E-3</v>
      </c>
      <c r="N2444" s="6">
        <f>INDEX('ROA2'!$D$2:$AQ$224,MATCH(A2444,'ROA2'!$B$2:$B$224,0),MATCH(G2444,'ROA2'!$D$1:$AQ$1,0))</f>
        <v>2.9373209476471001</v>
      </c>
      <c r="O2444" s="6">
        <v>2223.5000319999999</v>
      </c>
      <c r="P2444" s="28">
        <v>-2.914841088296212E-3</v>
      </c>
    </row>
    <row r="2445" spans="1:16" x14ac:dyDescent="0.3">
      <c r="A2445" t="s">
        <v>514</v>
      </c>
      <c r="B2445" t="e">
        <f>VLOOKUP(A2445,Sheet3!L:L,1,FALSE)</f>
        <v>#N/A</v>
      </c>
      <c r="C2445" t="str">
        <f>VLOOKUP(A2445,'ALL - prices'!B:C,2,FALSE)</f>
        <v>BRP Inc</v>
      </c>
      <c r="D2445" t="str">
        <f>VLOOKUP(A2445,'ALL - prices'!B:I,8,FALSE)</f>
        <v>Consumer Discretionary</v>
      </c>
      <c r="E2445">
        <v>2015</v>
      </c>
      <c r="F2445" t="s">
        <v>682</v>
      </c>
      <c r="G2445" t="str">
        <f t="shared" si="175"/>
        <v>2015-Q4</v>
      </c>
      <c r="H2445" s="4">
        <f>INDEX('ALL - prices'!$J$3:$DY$219,MATCH('COMBINED DATA'!A2445,'ALL - prices'!$B$3:$B$219,0),MATCH('COMBINED DATA'!G2445,'ALL - prices'!$J$1:$DY$1,0))</f>
        <v>18.643599999999999</v>
      </c>
      <c r="I2445" s="14">
        <f t="shared" si="179"/>
        <v>3.9343816747362106</v>
      </c>
      <c r="J2445" s="15">
        <f>INDEX(MarketCap2!$E$2:$AR$224,MATCH(A2445,MarketCap2!$B$2:$B$224,0),MATCH(G2445,MarketCap2!$E$1:$AR$1,0))</f>
        <v>2299960576</v>
      </c>
      <c r="K2445">
        <f t="shared" si="176"/>
        <v>21.556157818865042</v>
      </c>
      <c r="L2445" t="str">
        <f>INDEX('PB2'!$D$2:$AQ$224,MATCH(A2445,'PB2'!$B$2:$B$224,0),MATCH(G2445,'PB2'!$D$1:$AQ$1,0))</f>
        <v>--</v>
      </c>
      <c r="M2445" s="16" t="e">
        <f t="shared" si="177"/>
        <v>#VALUE!</v>
      </c>
      <c r="N2445" s="6">
        <f>INDEX('ROA2'!$D$2:$AQ$224,MATCH(A2445,'ROA2'!$B$2:$B$224,0),MATCH(G2445,'ROA2'!$D$1:$AQ$1,0))</f>
        <v>3.9790289402008101</v>
      </c>
      <c r="O2445" s="6">
        <v>2347.8999039999999</v>
      </c>
      <c r="P2445" s="28">
        <v>5.5947771625667317E-2</v>
      </c>
    </row>
    <row r="2446" spans="1:16" x14ac:dyDescent="0.3">
      <c r="A2446" t="s">
        <v>514</v>
      </c>
      <c r="B2446" t="e">
        <f>VLOOKUP(A2446,Sheet3!L:L,1,FALSE)</f>
        <v>#N/A</v>
      </c>
      <c r="C2446" t="str">
        <f>VLOOKUP(A2446,'ALL - prices'!B:C,2,FALSE)</f>
        <v>BRP Inc</v>
      </c>
      <c r="D2446" t="str">
        <f>VLOOKUP(A2446,'ALL - prices'!B:I,8,FALSE)</f>
        <v>Consumer Discretionary</v>
      </c>
      <c r="E2446">
        <v>2016</v>
      </c>
      <c r="F2446" t="s">
        <v>679</v>
      </c>
      <c r="G2446" t="str">
        <f t="shared" si="175"/>
        <v>2016-Q1</v>
      </c>
      <c r="H2446" s="4">
        <f>INDEX('ALL - prices'!$J$3:$DY$219,MATCH('COMBINED DATA'!A2446,'ALL - prices'!$B$3:$B$219,0),MATCH('COMBINED DATA'!G2446,'ALL - prices'!$J$1:$DY$1,0))</f>
        <v>18.221599999999999</v>
      </c>
      <c r="I2446" s="14">
        <f t="shared" si="179"/>
        <v>4.2336713673438</v>
      </c>
      <c r="J2446" s="15">
        <f>INDEX(MarketCap2!$E$2:$AR$224,MATCH(A2446,MarketCap2!$B$2:$B$224,0),MATCH(G2446,MarketCap2!$E$1:$AR$1,0))</f>
        <v>2233376768</v>
      </c>
      <c r="K2446">
        <f t="shared" si="176"/>
        <v>21.526780522844312</v>
      </c>
      <c r="L2446">
        <f>INDEX('PB2'!$D$2:$AQ$224,MATCH(A2446,'PB2'!$B$2:$B$224,0),MATCH(G2446,'PB2'!$D$1:$AQ$1,0))</f>
        <v>61.979808807372997</v>
      </c>
      <c r="M2446" s="16">
        <f t="shared" si="177"/>
        <v>1.6134286620791284E-2</v>
      </c>
      <c r="N2446" s="6">
        <f>INDEX('ROA2'!$D$2:$AQ$224,MATCH(A2446,'ROA2'!$B$2:$B$224,0),MATCH(G2446,'ROA2'!$D$1:$AQ$1,0))</f>
        <v>2.1530950069427499</v>
      </c>
      <c r="O2446" s="6">
        <v>2445.1998720000001</v>
      </c>
      <c r="P2446" s="28">
        <v>4.1441276024687071E-2</v>
      </c>
    </row>
    <row r="2447" spans="1:16" x14ac:dyDescent="0.3">
      <c r="A2447" t="s">
        <v>514</v>
      </c>
      <c r="B2447" t="e">
        <f>VLOOKUP(A2447,Sheet3!L:L,1,FALSE)</f>
        <v>#N/A</v>
      </c>
      <c r="C2447" t="str">
        <f>VLOOKUP(A2447,'ALL - prices'!B:C,2,FALSE)</f>
        <v>BRP Inc</v>
      </c>
      <c r="D2447" t="str">
        <f>VLOOKUP(A2447,'ALL - prices'!B:I,8,FALSE)</f>
        <v>Consumer Discretionary</v>
      </c>
      <c r="E2447">
        <v>2016</v>
      </c>
      <c r="F2447" t="s">
        <v>680</v>
      </c>
      <c r="G2447" t="str">
        <f t="shared" si="175"/>
        <v>2016-Q2</v>
      </c>
      <c r="H2447" s="4">
        <f>INDEX('ALL - prices'!$J$3:$DY$219,MATCH('COMBINED DATA'!A2447,'ALL - prices'!$B$3:$B$219,0),MATCH('COMBINED DATA'!G2447,'ALL - prices'!$J$1:$DY$1,0))</f>
        <v>19.384399999999999</v>
      </c>
      <c r="I2447" s="14">
        <f t="shared" si="179"/>
        <v>5.0031664282898376</v>
      </c>
      <c r="J2447" s="15">
        <f>INDEX(MarketCap2!$E$2:$AR$224,MATCH(A2447,MarketCap2!$B$2:$B$224,0),MATCH(G2447,MarketCap2!$E$1:$AR$1,0))</f>
        <v>2353289216</v>
      </c>
      <c r="K2447">
        <f t="shared" si="176"/>
        <v>21.579079852865519</v>
      </c>
      <c r="L2447" t="str">
        <f>INDEX('PB2'!$D$2:$AQ$224,MATCH(A2447,'PB2'!$B$2:$B$224,0),MATCH(G2447,'PB2'!$D$1:$AQ$1,0))</f>
        <v>--</v>
      </c>
      <c r="M2447" s="16" t="e">
        <f t="shared" si="177"/>
        <v>#VALUE!</v>
      </c>
      <c r="N2447" s="6">
        <f>INDEX('ROA2'!$D$2:$AQ$224,MATCH(A2447,'ROA2'!$B$2:$B$224,0),MATCH(G2447,'ROA2'!$D$1:$AQ$1,0))</f>
        <v>3.5059800148010201</v>
      </c>
      <c r="O2447" s="6">
        <v>2293.700096</v>
      </c>
      <c r="P2447" s="28">
        <v>-6.195803367030444E-2</v>
      </c>
    </row>
    <row r="2448" spans="1:16" x14ac:dyDescent="0.3">
      <c r="A2448" t="s">
        <v>514</v>
      </c>
      <c r="B2448" t="e">
        <f>VLOOKUP(A2448,Sheet3!L:L,1,FALSE)</f>
        <v>#N/A</v>
      </c>
      <c r="C2448" t="str">
        <f>VLOOKUP(A2448,'ALL - prices'!B:C,2,FALSE)</f>
        <v>BRP Inc</v>
      </c>
      <c r="D2448" t="str">
        <f>VLOOKUP(A2448,'ALL - prices'!B:I,8,FALSE)</f>
        <v>Consumer Discretionary</v>
      </c>
      <c r="E2448">
        <v>2016</v>
      </c>
      <c r="F2448" t="s">
        <v>681</v>
      </c>
      <c r="G2448" t="str">
        <f t="shared" si="175"/>
        <v>2016-Q3</v>
      </c>
      <c r="H2448" s="4">
        <f>INDEX('ALL - prices'!$J$3:$DY$219,MATCH('COMBINED DATA'!A2448,'ALL - prices'!$B$3:$B$219,0),MATCH('COMBINED DATA'!G2448,'ALL - prices'!$J$1:$DY$1,0))</f>
        <v>24.073499999999999</v>
      </c>
      <c r="I2448" s="14">
        <f t="shared" si="179"/>
        <v>5.3333938969478103</v>
      </c>
      <c r="J2448" s="15">
        <f>INDEX(MarketCap2!$E$2:$AR$224,MATCH(A2448,MarketCap2!$B$2:$B$224,0),MATCH(G2448,MarketCap2!$E$1:$AR$1,0))</f>
        <v>2887603712</v>
      </c>
      <c r="K2448">
        <f t="shared" si="176"/>
        <v>21.783692829725059</v>
      </c>
      <c r="L2448">
        <f>INDEX('PB2'!$D$2:$AQ$224,MATCH(A2448,'PB2'!$B$2:$B$224,0),MATCH(G2448,'PB2'!$D$1:$AQ$1,0))</f>
        <v>490.43002319335898</v>
      </c>
      <c r="M2448" s="16">
        <f t="shared" si="177"/>
        <v>2.0390268798974728E-3</v>
      </c>
      <c r="N2448" s="6">
        <f>INDEX('ROA2'!$D$2:$AQ$224,MATCH(A2448,'ROA2'!$B$2:$B$224,0),MATCH(G2448,'ROA2'!$D$1:$AQ$1,0))</f>
        <v>3.55441093444824</v>
      </c>
      <c r="O2448" s="6">
        <v>2204.8000000000002</v>
      </c>
      <c r="P2448" s="28">
        <v>-3.8758378288004332E-2</v>
      </c>
    </row>
    <row r="2449" spans="1:16" x14ac:dyDescent="0.3">
      <c r="A2449" t="s">
        <v>514</v>
      </c>
      <c r="B2449" t="e">
        <f>VLOOKUP(A2449,Sheet3!L:L,1,FALSE)</f>
        <v>#N/A</v>
      </c>
      <c r="C2449" t="str">
        <f>VLOOKUP(A2449,'ALL - prices'!B:C,2,FALSE)</f>
        <v>BRP Inc</v>
      </c>
      <c r="D2449" t="str">
        <f>VLOOKUP(A2449,'ALL - prices'!B:I,8,FALSE)</f>
        <v>Consumer Discretionary</v>
      </c>
      <c r="E2449">
        <v>2016</v>
      </c>
      <c r="F2449" t="s">
        <v>682</v>
      </c>
      <c r="G2449" t="str">
        <f t="shared" si="175"/>
        <v>2016-Q4</v>
      </c>
      <c r="H2449" s="4">
        <f>INDEX('ALL - prices'!$J$3:$DY$219,MATCH('COMBINED DATA'!A2449,'ALL - prices'!$B$3:$B$219,0),MATCH('COMBINED DATA'!G2449,'ALL - prices'!$J$1:$DY$1,0))</f>
        <v>26.5868</v>
      </c>
      <c r="I2449" s="14">
        <f t="shared" si="179"/>
        <v>6.0003866721931516</v>
      </c>
      <c r="J2449" s="15">
        <f>INDEX(MarketCap2!$E$2:$AR$224,MATCH(A2449,MarketCap2!$B$2:$B$224,0),MATCH(G2449,MarketCap2!$E$1:$AR$1,0))</f>
        <v>3163585792</v>
      </c>
      <c r="K2449">
        <f t="shared" si="176"/>
        <v>21.874971965513346</v>
      </c>
      <c r="L2449" t="str">
        <f>INDEX('PB2'!$D$2:$AQ$224,MATCH(A2449,'PB2'!$B$2:$B$224,0),MATCH(G2449,'PB2'!$D$1:$AQ$1,0))</f>
        <v>--</v>
      </c>
      <c r="M2449" s="16" t="e">
        <f t="shared" si="177"/>
        <v>#VALUE!</v>
      </c>
      <c r="N2449" s="6">
        <f>INDEX('ROA2'!$D$2:$AQ$224,MATCH(A2449,'ROA2'!$B$2:$B$224,0),MATCH(G2449,'ROA2'!$D$1:$AQ$1,0))</f>
        <v>3.8501019477844198</v>
      </c>
      <c r="O2449" s="6">
        <v>2425.9998719999999</v>
      </c>
      <c r="P2449" s="28">
        <v>0.10032650217706807</v>
      </c>
    </row>
    <row r="2450" spans="1:16" x14ac:dyDescent="0.3">
      <c r="A2450" t="s">
        <v>514</v>
      </c>
      <c r="B2450" t="e">
        <f>VLOOKUP(A2450,Sheet3!L:L,1,FALSE)</f>
        <v>#N/A</v>
      </c>
      <c r="C2450" t="str">
        <f>VLOOKUP(A2450,'ALL - prices'!B:C,2,FALSE)</f>
        <v>BRP Inc</v>
      </c>
      <c r="D2450" t="str">
        <f>VLOOKUP(A2450,'ALL - prices'!B:I,8,FALSE)</f>
        <v>Consumer Discretionary</v>
      </c>
      <c r="E2450">
        <v>2017</v>
      </c>
      <c r="F2450" t="s">
        <v>679</v>
      </c>
      <c r="G2450" t="str">
        <f t="shared" si="175"/>
        <v>2017-Q1</v>
      </c>
      <c r="H2450" s="4">
        <f>INDEX('ALL - prices'!$J$3:$DY$219,MATCH('COMBINED DATA'!A2450,'ALL - prices'!$B$3:$B$219,0),MATCH('COMBINED DATA'!G2450,'ALL - prices'!$J$1:$DY$1,0))</f>
        <v>29.353300000000001</v>
      </c>
      <c r="I2450" s="14">
        <f t="shared" si="179"/>
        <v>5.1114824251384992</v>
      </c>
      <c r="J2450" s="15">
        <f>INDEX(MarketCap2!$E$2:$AR$224,MATCH(A2450,MarketCap2!$B$2:$B$224,0),MATCH(G2450,MarketCap2!$E$1:$AR$1,0))</f>
        <v>3496844032</v>
      </c>
      <c r="K2450">
        <f t="shared" si="176"/>
        <v>21.975126693518291</v>
      </c>
      <c r="L2450">
        <f>INDEX('PB2'!$D$2:$AQ$224,MATCH(A2450,'PB2'!$B$2:$B$224,0),MATCH(G2450,'PB2'!$D$1:$AQ$1,0))</f>
        <v>22.960807800293001</v>
      </c>
      <c r="M2450" s="16">
        <f t="shared" si="177"/>
        <v>4.3552474664555967E-2</v>
      </c>
      <c r="N2450" s="6">
        <f>INDEX('ROA2'!$D$2:$AQ$224,MATCH(A2450,'ROA2'!$B$2:$B$224,0),MATCH(G2450,'ROA2'!$D$1:$AQ$1,0))</f>
        <v>10.204932212829601</v>
      </c>
      <c r="O2450" s="6">
        <v>2595.5000319999999</v>
      </c>
      <c r="P2450" s="28">
        <v>6.9868165269218963E-2</v>
      </c>
    </row>
    <row r="2451" spans="1:16" x14ac:dyDescent="0.3">
      <c r="A2451" t="s">
        <v>514</v>
      </c>
      <c r="B2451" t="e">
        <f>VLOOKUP(A2451,Sheet3!L:L,1,FALSE)</f>
        <v>#N/A</v>
      </c>
      <c r="C2451" t="str">
        <f>VLOOKUP(A2451,'ALL - prices'!B:C,2,FALSE)</f>
        <v>BRP Inc</v>
      </c>
      <c r="D2451" t="str">
        <f>VLOOKUP(A2451,'ALL - prices'!B:I,8,FALSE)</f>
        <v>Consumer Discretionary</v>
      </c>
      <c r="E2451">
        <v>2017</v>
      </c>
      <c r="F2451" t="s">
        <v>680</v>
      </c>
      <c r="G2451" t="str">
        <f t="shared" si="175"/>
        <v>2017-Q2</v>
      </c>
      <c r="H2451" s="4">
        <f>INDEX('ALL - prices'!$J$3:$DY$219,MATCH('COMBINED DATA'!A2451,'ALL - prices'!$B$3:$B$219,0),MATCH('COMBINED DATA'!G2451,'ALL - prices'!$J$1:$DY$1,0))</f>
        <v>35.700499999999998</v>
      </c>
      <c r="I2451" s="14">
        <f t="shared" si="179"/>
        <v>9.2933095599289164</v>
      </c>
      <c r="J2451" s="15">
        <f>INDEX(MarketCap2!$E$2:$AR$224,MATCH(A2451,MarketCap2!$B$2:$B$224,0),MATCH(G2451,MarketCap2!$E$1:$AR$1,0))</f>
        <v>4248201728</v>
      </c>
      <c r="K2451">
        <f t="shared" si="176"/>
        <v>22.169761607517486</v>
      </c>
      <c r="L2451" t="str">
        <f>INDEX('PB2'!$D$2:$AQ$224,MATCH(A2451,'PB2'!$B$2:$B$224,0),MATCH(G2451,'PB2'!$D$1:$AQ$1,0))</f>
        <v>--</v>
      </c>
      <c r="M2451" s="16" t="e">
        <f t="shared" si="177"/>
        <v>#VALUE!</v>
      </c>
      <c r="N2451" s="6">
        <f>INDEX('ROA2'!$D$2:$AQ$224,MATCH(A2451,'ROA2'!$B$2:$B$224,0),MATCH(G2451,'ROA2'!$D$1:$AQ$1,0))</f>
        <v>5.8396878242492702</v>
      </c>
      <c r="O2451" s="6">
        <v>2545.6</v>
      </c>
      <c r="P2451" s="28">
        <v>-1.9225594831354643E-2</v>
      </c>
    </row>
    <row r="2452" spans="1:16" x14ac:dyDescent="0.3">
      <c r="A2452" t="s">
        <v>514</v>
      </c>
      <c r="B2452" t="e">
        <f>VLOOKUP(A2452,Sheet3!L:L,1,FALSE)</f>
        <v>#N/A</v>
      </c>
      <c r="C2452" t="str">
        <f>VLOOKUP(A2452,'ALL - prices'!B:C,2,FALSE)</f>
        <v>BRP Inc</v>
      </c>
      <c r="D2452" t="str">
        <f>VLOOKUP(A2452,'ALL - prices'!B:I,8,FALSE)</f>
        <v>Consumer Discretionary</v>
      </c>
      <c r="E2452">
        <v>2017</v>
      </c>
      <c r="F2452" t="s">
        <v>681</v>
      </c>
      <c r="G2452" t="str">
        <f t="shared" si="175"/>
        <v>2017-Q3</v>
      </c>
      <c r="H2452" s="4">
        <f>INDEX('ALL - prices'!$J$3:$DY$219,MATCH('COMBINED DATA'!A2452,'ALL - prices'!$B$3:$B$219,0),MATCH('COMBINED DATA'!G2452,'ALL - prices'!$J$1:$DY$1,0))</f>
        <v>38.000599999999999</v>
      </c>
      <c r="I2452" s="14">
        <f t="shared" si="179"/>
        <v>7.886992069805042</v>
      </c>
      <c r="J2452" s="15">
        <f>INDEX(MarketCap2!$E$2:$AR$224,MATCH(A2452,MarketCap2!$B$2:$B$224,0),MATCH(G2452,MarketCap2!$E$1:$AR$1,0))</f>
        <v>4416009216</v>
      </c>
      <c r="K2452">
        <f t="shared" si="176"/>
        <v>22.208502232875549</v>
      </c>
      <c r="L2452" t="str">
        <f>INDEX('PB2'!$D$2:$AQ$224,MATCH(A2452,'PB2'!$B$2:$B$224,0),MATCH(G2452,'PB2'!$D$1:$AQ$1,0))</f>
        <v>--</v>
      </c>
      <c r="M2452" s="16" t="e">
        <f t="shared" si="177"/>
        <v>#VALUE!</v>
      </c>
      <c r="N2452" s="6">
        <f>INDEX('ROA2'!$D$2:$AQ$224,MATCH(A2452,'ROA2'!$B$2:$B$224,0),MATCH(G2452,'ROA2'!$D$1:$AQ$1,0))</f>
        <v>14.0953149795532</v>
      </c>
      <c r="O2452" s="6">
        <v>2252</v>
      </c>
      <c r="P2452" s="28">
        <v>-0.11533626649905716</v>
      </c>
    </row>
    <row r="2453" spans="1:16" x14ac:dyDescent="0.3">
      <c r="A2453" t="s">
        <v>514</v>
      </c>
      <c r="B2453" t="e">
        <f>VLOOKUP(A2453,Sheet3!L:L,1,FALSE)</f>
        <v>#N/A</v>
      </c>
      <c r="C2453" t="str">
        <f>VLOOKUP(A2453,'ALL - prices'!B:C,2,FALSE)</f>
        <v>BRP Inc</v>
      </c>
      <c r="D2453" t="str">
        <f>VLOOKUP(A2453,'ALL - prices'!B:I,8,FALSE)</f>
        <v>Consumer Discretionary</v>
      </c>
      <c r="E2453">
        <v>2017</v>
      </c>
      <c r="F2453" t="s">
        <v>682</v>
      </c>
      <c r="G2453" t="str">
        <f t="shared" si="175"/>
        <v>2017-Q4</v>
      </c>
      <c r="H2453" s="4">
        <f>INDEX('ALL - prices'!$J$3:$DY$219,MATCH('COMBINED DATA'!A2453,'ALL - prices'!$B$3:$B$219,0),MATCH('COMBINED DATA'!G2453,'ALL - prices'!$J$1:$DY$1,0))</f>
        <v>43.866100000000003</v>
      </c>
      <c r="I2453" s="14">
        <f t="shared" si="179"/>
        <v>12.018466296772891</v>
      </c>
      <c r="J2453" s="15">
        <f>INDEX(MarketCap2!$E$2:$AR$224,MATCH(A2453,MarketCap2!$B$2:$B$224,0),MATCH(G2453,MarketCap2!$E$1:$AR$1,0))</f>
        <v>5490922496</v>
      </c>
      <c r="K2453">
        <f t="shared" si="176"/>
        <v>22.426362110410334</v>
      </c>
      <c r="L2453" t="str">
        <f>INDEX('PB2'!$D$2:$AQ$224,MATCH(A2453,'PB2'!$B$2:$B$224,0),MATCH(G2453,'PB2'!$D$1:$AQ$1,0))</f>
        <v>--</v>
      </c>
      <c r="M2453" s="16" t="e">
        <f t="shared" si="177"/>
        <v>#VALUE!</v>
      </c>
      <c r="N2453" s="6">
        <f>INDEX('ROA2'!$D$2:$AQ$224,MATCH(A2453,'ROA2'!$B$2:$B$224,0),MATCH(G2453,'ROA2'!$D$1:$AQ$1,0))</f>
        <v>12.2076053619385</v>
      </c>
      <c r="O2453" s="6">
        <v>2575.800064</v>
      </c>
      <c r="P2453" s="28">
        <v>0.14378333214920072</v>
      </c>
    </row>
    <row r="2454" spans="1:16" x14ac:dyDescent="0.3">
      <c r="A2454" t="s">
        <v>514</v>
      </c>
      <c r="B2454" t="e">
        <f>VLOOKUP(A2454,Sheet3!L:L,1,FALSE)</f>
        <v>#N/A</v>
      </c>
      <c r="C2454" t="str">
        <f>VLOOKUP(A2454,'ALL - prices'!B:C,2,FALSE)</f>
        <v>BRP Inc</v>
      </c>
      <c r="D2454" t="str">
        <f>VLOOKUP(A2454,'ALL - prices'!B:I,8,FALSE)</f>
        <v>Consumer Discretionary</v>
      </c>
      <c r="E2454">
        <v>2018</v>
      </c>
      <c r="F2454" t="s">
        <v>679</v>
      </c>
      <c r="G2454" t="str">
        <f t="shared" si="175"/>
        <v>2018-Q1</v>
      </c>
      <c r="H2454" s="4">
        <f>INDEX('ALL - prices'!$J$3:$DY$219,MATCH('COMBINED DATA'!A2454,'ALL - prices'!$B$3:$B$219,0),MATCH('COMBINED DATA'!G2454,'ALL - prices'!$J$1:$DY$1,0))</f>
        <v>46.754300000000001</v>
      </c>
      <c r="I2454" s="14">
        <f t="shared" si="179"/>
        <v>14.05172840575734</v>
      </c>
      <c r="J2454" s="15">
        <f>INDEX(MarketCap2!$E$2:$AR$224,MATCH(A2454,MarketCap2!$B$2:$B$224,0),MATCH(G2454,MarketCap2!$E$1:$AR$1,0))</f>
        <v>5805546496</v>
      </c>
      <c r="K2454">
        <f t="shared" si="176"/>
        <v>22.482079589956285</v>
      </c>
      <c r="L2454" t="str">
        <f>INDEX('PB2'!$D$2:$AQ$224,MATCH(A2454,'PB2'!$B$2:$B$224,0),MATCH(G2454,'PB2'!$D$1:$AQ$1,0))</f>
        <v>--</v>
      </c>
      <c r="M2454" s="16" t="e">
        <f t="shared" si="177"/>
        <v>#VALUE!</v>
      </c>
      <c r="N2454" s="6">
        <f>INDEX('ROA2'!$D$2:$AQ$224,MATCH(A2454,'ROA2'!$B$2:$B$224,0),MATCH(G2454,'ROA2'!$D$1:$AQ$1,0))</f>
        <v>9.1548347473144496</v>
      </c>
      <c r="O2454" s="6">
        <v>2623.600128</v>
      </c>
      <c r="P2454" s="28">
        <v>1.8557365794055675E-2</v>
      </c>
    </row>
    <row r="2455" spans="1:16" x14ac:dyDescent="0.3">
      <c r="A2455" t="s">
        <v>514</v>
      </c>
      <c r="B2455" t="e">
        <f>VLOOKUP(A2455,Sheet3!L:L,1,FALSE)</f>
        <v>#N/A</v>
      </c>
      <c r="C2455" t="str">
        <f>VLOOKUP(A2455,'ALL - prices'!B:C,2,FALSE)</f>
        <v>BRP Inc</v>
      </c>
      <c r="D2455" t="str">
        <f>VLOOKUP(A2455,'ALL - prices'!B:I,8,FALSE)</f>
        <v>Consumer Discretionary</v>
      </c>
      <c r="E2455">
        <v>2018</v>
      </c>
      <c r="F2455" t="s">
        <v>680</v>
      </c>
      <c r="G2455" t="str">
        <f t="shared" si="175"/>
        <v>2018-Q2</v>
      </c>
      <c r="H2455" s="4">
        <f>INDEX('ALL - prices'!$J$3:$DY$219,MATCH('COMBINED DATA'!A2455,'ALL - prices'!$B$3:$B$219,0),MATCH('COMBINED DATA'!G2455,'ALL - prices'!$J$1:$DY$1,0))</f>
        <v>59.973599999999998</v>
      </c>
      <c r="I2455" s="14">
        <f t="shared" si="179"/>
        <v>10.92428575209078</v>
      </c>
      <c r="J2455" s="15">
        <f>INDEX(MarketCap2!$E$2:$AR$224,MATCH(A2455,MarketCap2!$B$2:$B$224,0),MATCH(G2455,MarketCap2!$E$1:$AR$1,0))</f>
        <v>7290829824</v>
      </c>
      <c r="K2455">
        <f t="shared" si="176"/>
        <v>22.709883206941459</v>
      </c>
      <c r="L2455" t="str">
        <f>INDEX('PB2'!$D$2:$AQ$224,MATCH(A2455,'PB2'!$B$2:$B$224,0),MATCH(G2455,'PB2'!$D$1:$AQ$1,0))</f>
        <v>--</v>
      </c>
      <c r="M2455" s="16" t="e">
        <f t="shared" si="177"/>
        <v>#VALUE!</v>
      </c>
      <c r="N2455" s="6">
        <f>INDEX('ROA2'!$D$2:$AQ$224,MATCH(A2455,'ROA2'!$B$2:$B$224,0),MATCH(G2455,'ROA2'!$D$1:$AQ$1,0))</f>
        <v>9.9165592193603498</v>
      </c>
      <c r="O2455" s="6">
        <v>2643.6999679999999</v>
      </c>
      <c r="P2455" s="28">
        <v>7.6611674871818946E-3</v>
      </c>
    </row>
    <row r="2456" spans="1:16" x14ac:dyDescent="0.3">
      <c r="A2456" t="s">
        <v>514</v>
      </c>
      <c r="B2456" t="e">
        <f>VLOOKUP(A2456,Sheet3!L:L,1,FALSE)</f>
        <v>#N/A</v>
      </c>
      <c r="C2456" t="str">
        <f>VLOOKUP(A2456,'ALL - prices'!B:C,2,FALSE)</f>
        <v>BRP Inc</v>
      </c>
      <c r="D2456" t="str">
        <f>VLOOKUP(A2456,'ALL - prices'!B:I,8,FALSE)</f>
        <v>Consumer Discretionary</v>
      </c>
      <c r="E2456">
        <v>2018</v>
      </c>
      <c r="F2456" t="s">
        <v>681</v>
      </c>
      <c r="G2456" t="str">
        <f t="shared" si="175"/>
        <v>2018-Q3</v>
      </c>
      <c r="H2456" s="4">
        <f>INDEX('ALL - prices'!$J$3:$DY$219,MATCH('COMBINED DATA'!A2456,'ALL - prices'!$B$3:$B$219,0),MATCH('COMBINED DATA'!G2456,'ALL - prices'!$J$1:$DY$1,0))</f>
        <v>57.418300000000002</v>
      </c>
      <c r="I2456" s="14">
        <f t="shared" si="179"/>
        <v>7.5218626578350412</v>
      </c>
      <c r="J2456" s="15">
        <f>INDEX(MarketCap2!$E$2:$AR$224,MATCH(A2456,MarketCap2!$B$2:$B$224,0),MATCH(G2456,MarketCap2!$E$1:$AR$1,0))</f>
        <v>6856965120</v>
      </c>
      <c r="K2456">
        <f t="shared" si="176"/>
        <v>22.648530778463059</v>
      </c>
      <c r="L2456" t="str">
        <f>INDEX('PB2'!$D$2:$AQ$224,MATCH(A2456,'PB2'!$B$2:$B$224,0),MATCH(G2456,'PB2'!$D$1:$AQ$1,0))</f>
        <v>--</v>
      </c>
      <c r="M2456" s="16" t="e">
        <f t="shared" si="177"/>
        <v>#VALUE!</v>
      </c>
      <c r="N2456" s="6">
        <f>INDEX('ROA2'!$D$2:$AQ$224,MATCH(A2456,'ROA2'!$B$2:$B$224,0),MATCH(G2456,'ROA2'!$D$1:$AQ$1,0))</f>
        <v>7.8843150138854998</v>
      </c>
      <c r="O2456" s="6">
        <v>2671.6999679999999</v>
      </c>
      <c r="P2456" s="28">
        <v>1.0591216983363825E-2</v>
      </c>
    </row>
    <row r="2457" spans="1:16" x14ac:dyDescent="0.3">
      <c r="A2457" t="s">
        <v>514</v>
      </c>
      <c r="B2457" t="e">
        <f>VLOOKUP(A2457,Sheet3!L:L,1,FALSE)</f>
        <v>#N/A</v>
      </c>
      <c r="C2457" t="str">
        <f>VLOOKUP(A2457,'ALL - prices'!B:C,2,FALSE)</f>
        <v>BRP Inc</v>
      </c>
      <c r="D2457" t="str">
        <f>VLOOKUP(A2457,'ALL - prices'!B:I,8,FALSE)</f>
        <v>Consumer Discretionary</v>
      </c>
      <c r="E2457">
        <v>2018</v>
      </c>
      <c r="F2457" t="s">
        <v>682</v>
      </c>
      <c r="G2457" t="str">
        <f t="shared" si="175"/>
        <v>2018-Q4</v>
      </c>
      <c r="H2457" s="4">
        <f>INDEX('ALL - prices'!$J$3:$DY$219,MATCH('COMBINED DATA'!A2457,'ALL - prices'!$B$3:$B$219,0),MATCH('COMBINED DATA'!G2457,'ALL - prices'!$J$1:$DY$1,0))</f>
        <v>33.581000000000003</v>
      </c>
      <c r="I2457" s="14">
        <f t="shared" si="179"/>
        <v>8.942952185380399</v>
      </c>
      <c r="J2457" s="15">
        <f>INDEX(MarketCap2!$E$2:$AR$224,MATCH(A2457,MarketCap2!$B$2:$B$224,0),MATCH(G2457,MarketCap2!$E$1:$AR$1,0))</f>
        <v>3432673024</v>
      </c>
      <c r="K2457">
        <f t="shared" si="176"/>
        <v>21.956605101910636</v>
      </c>
      <c r="L2457" t="str">
        <f>INDEX('PB2'!$D$2:$AQ$224,MATCH(A2457,'PB2'!$B$2:$B$224,0),MATCH(G2457,'PB2'!$D$1:$AQ$1,0))</f>
        <v>--</v>
      </c>
      <c r="M2457" s="16" t="e">
        <f t="shared" si="177"/>
        <v>#VALUE!</v>
      </c>
      <c r="N2457" s="6">
        <f>INDEX('ROA2'!$D$2:$AQ$224,MATCH(A2457,'ROA2'!$B$2:$B$224,0),MATCH(G2457,'ROA2'!$D$1:$AQ$1,0))</f>
        <v>7.7315411567687997</v>
      </c>
      <c r="O2457" s="6">
        <v>2972.9000959999998</v>
      </c>
      <c r="P2457" s="28">
        <v>0.11273725777878961</v>
      </c>
    </row>
    <row r="2458" spans="1:16" x14ac:dyDescent="0.3">
      <c r="A2458" t="s">
        <v>514</v>
      </c>
      <c r="B2458" t="e">
        <f>VLOOKUP(A2458,Sheet3!L:L,1,FALSE)</f>
        <v>#N/A</v>
      </c>
      <c r="C2458" t="str">
        <f>VLOOKUP(A2458,'ALL - prices'!B:C,2,FALSE)</f>
        <v>BRP Inc</v>
      </c>
      <c r="D2458" t="str">
        <f>VLOOKUP(A2458,'ALL - prices'!B:I,8,FALSE)</f>
        <v>Consumer Discretionary</v>
      </c>
      <c r="E2458">
        <v>2019</v>
      </c>
      <c r="F2458" t="s">
        <v>679</v>
      </c>
      <c r="G2458" t="str">
        <f t="shared" ref="G2458:G2521" si="180">E2458&amp;"-"&amp;F2458</f>
        <v>2019-Q1</v>
      </c>
      <c r="H2458" s="4">
        <f>INDEX('ALL - prices'!$J$3:$DY$219,MATCH('COMBINED DATA'!A2458,'ALL - prices'!$B$3:$B$219,0),MATCH('COMBINED DATA'!G2458,'ALL - prices'!$J$1:$DY$1,0))</f>
        <v>35.331800000000001</v>
      </c>
      <c r="I2458" s="14">
        <f t="shared" si="179"/>
        <v>14.956744732394148</v>
      </c>
      <c r="J2458" s="15">
        <f>INDEX(MarketCap2!$E$2:$AR$224,MATCH(A2458,MarketCap2!$B$2:$B$224,0),MATCH(G2458,MarketCap2!$E$1:$AR$1,0))</f>
        <v>3602003456</v>
      </c>
      <c r="K2458">
        <f t="shared" ref="K2458:K2521" si="181">LN(J2458)</f>
        <v>22.00475604316668</v>
      </c>
      <c r="L2458" t="str">
        <f>INDEX('PB2'!$D$2:$AQ$224,MATCH(A2458,'PB2'!$B$2:$B$224,0),MATCH(G2458,'PB2'!$D$1:$AQ$1,0))</f>
        <v>--</v>
      </c>
      <c r="M2458" s="16" t="e">
        <f t="shared" ref="M2458:M2521" si="182">1/L2458</f>
        <v>#VALUE!</v>
      </c>
      <c r="N2458" s="6">
        <f>INDEX('ROA2'!$D$2:$AQ$224,MATCH(A2458,'ROA2'!$B$2:$B$224,0),MATCH(G2458,'ROA2'!$D$1:$AQ$1,0))</f>
        <v>7.9637951850891104</v>
      </c>
      <c r="O2458" s="6">
        <v>3077.1998720000001</v>
      </c>
      <c r="P2458" s="28">
        <v>3.508351193514183E-2</v>
      </c>
    </row>
    <row r="2459" spans="1:16" x14ac:dyDescent="0.3">
      <c r="A2459" t="s">
        <v>514</v>
      </c>
      <c r="B2459" t="e">
        <f>VLOOKUP(A2459,Sheet3!L:L,1,FALSE)</f>
        <v>#N/A</v>
      </c>
      <c r="C2459" t="str">
        <f>VLOOKUP(A2459,'ALL - prices'!B:C,2,FALSE)</f>
        <v>BRP Inc</v>
      </c>
      <c r="D2459" t="str">
        <f>VLOOKUP(A2459,'ALL - prices'!B:I,8,FALSE)</f>
        <v>Consumer Discretionary</v>
      </c>
      <c r="E2459">
        <v>2019</v>
      </c>
      <c r="F2459" t="s">
        <v>680</v>
      </c>
      <c r="G2459" t="str">
        <f t="shared" si="180"/>
        <v>2019-Q2</v>
      </c>
      <c r="H2459" s="4">
        <f>INDEX('ALL - prices'!$J$3:$DY$219,MATCH('COMBINED DATA'!A2459,'ALL - prices'!$B$3:$B$219,0),MATCH('COMBINED DATA'!G2459,'ALL - prices'!$J$1:$DY$1,0))</f>
        <v>44.689300000000003</v>
      </c>
      <c r="I2459" s="14">
        <f t="shared" si="179"/>
        <v>16.24020469144401</v>
      </c>
      <c r="J2459" s="15">
        <f>INDEX(MarketCap2!$E$2:$AR$224,MATCH(A2459,MarketCap2!$B$2:$B$224,0),MATCH(G2459,MarketCap2!$E$1:$AR$1,0))</f>
        <v>4512220160</v>
      </c>
      <c r="K2459">
        <f t="shared" si="181"/>
        <v>22.230055144278005</v>
      </c>
      <c r="L2459" t="str">
        <f>INDEX('PB2'!$D$2:$AQ$224,MATCH(A2459,'PB2'!$B$2:$B$224,0),MATCH(G2459,'PB2'!$D$1:$AQ$1,0))</f>
        <v>--</v>
      </c>
      <c r="M2459" s="16" t="e">
        <f t="shared" si="182"/>
        <v>#VALUE!</v>
      </c>
      <c r="N2459" s="6">
        <f>INDEX('ROA2'!$D$2:$AQ$224,MATCH(A2459,'ROA2'!$B$2:$B$224,0),MATCH(G2459,'ROA2'!$D$1:$AQ$1,0))</f>
        <v>7.9209570884704599</v>
      </c>
      <c r="O2459" s="6">
        <v>3358.099968</v>
      </c>
      <c r="P2459" s="28">
        <v>9.1284319408680856E-2</v>
      </c>
    </row>
    <row r="2460" spans="1:16" x14ac:dyDescent="0.3">
      <c r="A2460" t="s">
        <v>514</v>
      </c>
      <c r="B2460" t="e">
        <f>VLOOKUP(A2460,Sheet3!L:L,1,FALSE)</f>
        <v>#N/A</v>
      </c>
      <c r="C2460" t="str">
        <f>VLOOKUP(A2460,'ALL - prices'!B:C,2,FALSE)</f>
        <v>BRP Inc</v>
      </c>
      <c r="D2460" t="str">
        <f>VLOOKUP(A2460,'ALL - prices'!B:I,8,FALSE)</f>
        <v>Consumer Discretionary</v>
      </c>
      <c r="E2460">
        <v>2019</v>
      </c>
      <c r="F2460" t="s">
        <v>681</v>
      </c>
      <c r="G2460" t="str">
        <f t="shared" si="180"/>
        <v>2019-Q3</v>
      </c>
      <c r="H2460" s="4">
        <f>INDEX('ALL - prices'!$J$3:$DY$219,MATCH('COMBINED DATA'!A2460,'ALL - prices'!$B$3:$B$219,0),MATCH('COMBINED DATA'!G2460,'ALL - prices'!$J$1:$DY$1,0))</f>
        <v>49.321300000000001</v>
      </c>
      <c r="I2460" s="14">
        <f t="shared" si="179"/>
        <v>19.677130251533978</v>
      </c>
      <c r="J2460" s="15">
        <f>INDEX(MarketCap2!$E$2:$AR$224,MATCH(A2460,MarketCap2!$B$2:$B$224,0),MATCH(G2460,MarketCap2!$E$1:$AR$1,0))</f>
        <v>4644616704</v>
      </c>
      <c r="K2460">
        <f t="shared" si="181"/>
        <v>22.258974687831099</v>
      </c>
      <c r="L2460" t="str">
        <f>INDEX('PB2'!$D$2:$AQ$224,MATCH(A2460,'PB2'!$B$2:$B$224,0),MATCH(G2460,'PB2'!$D$1:$AQ$1,0))</f>
        <v>--</v>
      </c>
      <c r="M2460" s="16" t="e">
        <f t="shared" si="182"/>
        <v>#VALUE!</v>
      </c>
      <c r="N2460" s="6">
        <f>INDEX('ROA2'!$D$2:$AQ$224,MATCH(A2460,'ROA2'!$B$2:$B$224,0),MATCH(G2460,'ROA2'!$D$1:$AQ$1,0))</f>
        <v>9.4026231765747106</v>
      </c>
      <c r="O2460" s="6">
        <v>3505.2999679999998</v>
      </c>
      <c r="P2460" s="28">
        <v>4.3834311486464904E-2</v>
      </c>
    </row>
    <row r="2461" spans="1:16" x14ac:dyDescent="0.3">
      <c r="A2461" t="s">
        <v>514</v>
      </c>
      <c r="B2461" t="e">
        <f>VLOOKUP(A2461,Sheet3!L:L,1,FALSE)</f>
        <v>#N/A</v>
      </c>
      <c r="C2461" t="str">
        <f>VLOOKUP(A2461,'ALL - prices'!B:C,2,FALSE)</f>
        <v>BRP Inc</v>
      </c>
      <c r="D2461" t="str">
        <f>VLOOKUP(A2461,'ALL - prices'!B:I,8,FALSE)</f>
        <v>Consumer Discretionary</v>
      </c>
      <c r="E2461">
        <v>2019</v>
      </c>
      <c r="F2461" t="s">
        <v>682</v>
      </c>
      <c r="G2461" t="str">
        <f t="shared" si="180"/>
        <v>2019-Q4</v>
      </c>
      <c r="H2461" s="4">
        <f>INDEX('ALL - prices'!$J$3:$DY$219,MATCH('COMBINED DATA'!A2461,'ALL - prices'!$B$3:$B$219,0),MATCH('COMBINED DATA'!G2461,'ALL - prices'!$J$1:$DY$1,0))</f>
        <v>56.696199999999997</v>
      </c>
      <c r="I2461" s="14">
        <f t="shared" si="179"/>
        <v>25.136838782336287</v>
      </c>
      <c r="J2461" s="15">
        <f>INDEX(MarketCap2!$E$2:$AR$224,MATCH(A2461,MarketCap2!$B$2:$B$224,0),MATCH(G2461,MarketCap2!$E$1:$AR$1,0))</f>
        <v>5246333440</v>
      </c>
      <c r="K2461">
        <f t="shared" si="181"/>
        <v>22.380795277179427</v>
      </c>
      <c r="L2461" t="str">
        <f>INDEX('PB2'!$D$2:$AQ$224,MATCH(A2461,'PB2'!$B$2:$B$224,0),MATCH(G2461,'PB2'!$D$1:$AQ$1,0))</f>
        <v>--</v>
      </c>
      <c r="M2461" s="16" t="e">
        <f t="shared" si="182"/>
        <v>#VALUE!</v>
      </c>
      <c r="N2461" s="6">
        <f>INDEX('ROA2'!$D$2:$AQ$224,MATCH(A2461,'ROA2'!$B$2:$B$224,0),MATCH(G2461,'ROA2'!$D$1:$AQ$1,0))</f>
        <v>9.9061613082885707</v>
      </c>
      <c r="O2461" s="6">
        <v>3804.6999040000001</v>
      </c>
      <c r="P2461" s="28">
        <v>8.541349919642606E-2</v>
      </c>
    </row>
    <row r="2462" spans="1:16" x14ac:dyDescent="0.3">
      <c r="A2462" t="s">
        <v>514</v>
      </c>
      <c r="B2462" t="e">
        <f>VLOOKUP(A2462,Sheet3!L:L,1,FALSE)</f>
        <v>#N/A</v>
      </c>
      <c r="C2462" t="str">
        <f>VLOOKUP(A2462,'ALL - prices'!B:C,2,FALSE)</f>
        <v>BRP Inc</v>
      </c>
      <c r="D2462" t="str">
        <f>VLOOKUP(A2462,'ALL - prices'!B:I,8,FALSE)</f>
        <v>Consumer Discretionary</v>
      </c>
      <c r="E2462">
        <v>2020</v>
      </c>
      <c r="F2462" t="s">
        <v>679</v>
      </c>
      <c r="G2462" t="str">
        <f t="shared" si="180"/>
        <v>2020-Q1</v>
      </c>
      <c r="H2462" s="4">
        <f>INDEX('ALL - prices'!$J$3:$DY$219,MATCH('COMBINED DATA'!A2462,'ALL - prices'!$B$3:$B$219,0),MATCH('COMBINED DATA'!G2462,'ALL - prices'!$J$1:$DY$1,0))</f>
        <v>22.003799999999998</v>
      </c>
      <c r="I2462" s="14">
        <f t="shared" si="179"/>
        <v>21.041388473415072</v>
      </c>
      <c r="J2462" s="15">
        <f>INDEX(MarketCap2!$E$2:$AR$224,MATCH(A2462,MarketCap2!$B$2:$B$224,0),MATCH(G2462,MarketCap2!$E$1:$AR$1,0))</f>
        <v>2130297600</v>
      </c>
      <c r="K2462">
        <f t="shared" si="181"/>
        <v>21.479527525217911</v>
      </c>
      <c r="L2462" t="str">
        <f>INDEX('PB2'!$D$2:$AQ$224,MATCH(A2462,'PB2'!$B$2:$B$224,0),MATCH(G2462,'PB2'!$D$1:$AQ$1,0))</f>
        <v>--</v>
      </c>
      <c r="M2462" s="16" t="e">
        <f t="shared" si="182"/>
        <v>#VALUE!</v>
      </c>
      <c r="N2462" s="6">
        <f>INDEX('ROA2'!$D$2:$AQ$224,MATCH(A2462,'ROA2'!$B$2:$B$224,0),MATCH(G2462,'ROA2'!$D$1:$AQ$1,0))</f>
        <v>10.852826118469199</v>
      </c>
      <c r="O2462" s="6">
        <v>3767.0999040000002</v>
      </c>
      <c r="P2462" s="28">
        <v>-9.8825139823695042E-3</v>
      </c>
    </row>
    <row r="2463" spans="1:16" x14ac:dyDescent="0.3">
      <c r="A2463" t="s">
        <v>514</v>
      </c>
      <c r="B2463" t="e">
        <f>VLOOKUP(A2463,Sheet3!L:L,1,FALSE)</f>
        <v>#N/A</v>
      </c>
      <c r="C2463" t="str">
        <f>VLOOKUP(A2463,'ALL - prices'!B:C,2,FALSE)</f>
        <v>BRP Inc</v>
      </c>
      <c r="D2463" t="str">
        <f>VLOOKUP(A2463,'ALL - prices'!B:I,8,FALSE)</f>
        <v>Consumer Discretionary</v>
      </c>
      <c r="E2463">
        <v>2020</v>
      </c>
      <c r="F2463" t="s">
        <v>680</v>
      </c>
      <c r="G2463" t="str">
        <f t="shared" si="180"/>
        <v>2020-Q2</v>
      </c>
      <c r="H2463" s="4">
        <f>INDEX('ALL - prices'!$J$3:$DY$219,MATCH('COMBINED DATA'!A2463,'ALL - prices'!$B$3:$B$219,0),MATCH('COMBINED DATA'!G2463,'ALL - prices'!$J$1:$DY$1,0))</f>
        <v>55.488700000000001</v>
      </c>
      <c r="I2463" s="14">
        <f t="shared" si="179"/>
        <v>16.028685112530745</v>
      </c>
      <c r="J2463" s="15">
        <f>INDEX(MarketCap2!$E$2:$AR$224,MATCH(A2463,MarketCap2!$B$2:$B$224,0),MATCH(G2463,MarketCap2!$E$1:$AR$1,0))</f>
        <v>5054594560</v>
      </c>
      <c r="K2463">
        <f t="shared" si="181"/>
        <v>22.343563480465299</v>
      </c>
      <c r="L2463" t="str">
        <f>INDEX('PB2'!$D$2:$AQ$224,MATCH(A2463,'PB2'!$B$2:$B$224,0),MATCH(G2463,'PB2'!$D$1:$AQ$1,0))</f>
        <v>--</v>
      </c>
      <c r="M2463" s="16" t="e">
        <f t="shared" si="182"/>
        <v>#VALUE!</v>
      </c>
      <c r="N2463" s="6">
        <f>INDEX('ROA2'!$D$2:$AQ$224,MATCH(A2463,'ROA2'!$B$2:$B$224,0),MATCH(G2463,'ROA2'!$D$1:$AQ$1,0))</f>
        <v>3.19688200950623</v>
      </c>
      <c r="O2463" s="6">
        <v>4236.8</v>
      </c>
      <c r="P2463" s="28">
        <v>0.12468479943981862</v>
      </c>
    </row>
    <row r="2464" spans="1:16" x14ac:dyDescent="0.3">
      <c r="A2464" t="s">
        <v>514</v>
      </c>
      <c r="B2464" t="e">
        <f>VLOOKUP(A2464,Sheet3!L:L,1,FALSE)</f>
        <v>#N/A</v>
      </c>
      <c r="C2464" t="str">
        <f>VLOOKUP(A2464,'ALL - prices'!B:C,2,FALSE)</f>
        <v>BRP Inc</v>
      </c>
      <c r="D2464" t="str">
        <f>VLOOKUP(A2464,'ALL - prices'!B:I,8,FALSE)</f>
        <v>Consumer Discretionary</v>
      </c>
      <c r="E2464">
        <v>2020</v>
      </c>
      <c r="F2464" t="s">
        <v>681</v>
      </c>
      <c r="G2464" t="str">
        <f t="shared" si="180"/>
        <v>2020-Q3</v>
      </c>
      <c r="H2464" s="4">
        <f>INDEX('ALL - prices'!$J$3:$DY$219,MATCH('COMBINED DATA'!A2464,'ALL - prices'!$B$3:$B$219,0),MATCH('COMBINED DATA'!G2464,'ALL - prices'!$J$1:$DY$1,0))</f>
        <v>67.420199999999994</v>
      </c>
      <c r="I2464" s="14">
        <f t="shared" si="179"/>
        <v>13.985501136146983</v>
      </c>
      <c r="J2464" s="15">
        <f>INDEX(MarketCap2!$E$2:$AR$224,MATCH(A2464,MarketCap2!$B$2:$B$224,0),MATCH(G2464,MarketCap2!$E$1:$AR$1,0))</f>
        <v>6160522752</v>
      </c>
      <c r="K2464">
        <f t="shared" si="181"/>
        <v>22.541427473228897</v>
      </c>
      <c r="L2464" t="str">
        <f>INDEX('PB2'!$D$2:$AQ$224,MATCH(A2464,'PB2'!$B$2:$B$224,0),MATCH(G2464,'PB2'!$D$1:$AQ$1,0))</f>
        <v>--</v>
      </c>
      <c r="M2464" s="16" t="e">
        <f t="shared" si="182"/>
        <v>#VALUE!</v>
      </c>
      <c r="N2464" s="6">
        <f>INDEX('ROA2'!$D$2:$AQ$224,MATCH(A2464,'ROA2'!$B$2:$B$224,0),MATCH(G2464,'ROA2'!$D$1:$AQ$1,0))</f>
        <v>3.9843521118164098</v>
      </c>
      <c r="O2464" s="6">
        <v>4240</v>
      </c>
      <c r="P2464" s="28">
        <v>7.5528700906340117E-4</v>
      </c>
    </row>
    <row r="2465" spans="1:16" x14ac:dyDescent="0.3">
      <c r="A2465" t="s">
        <v>514</v>
      </c>
      <c r="B2465" t="e">
        <f>VLOOKUP(A2465,Sheet3!L:L,1,FALSE)</f>
        <v>#N/A</v>
      </c>
      <c r="C2465" t="str">
        <f>VLOOKUP(A2465,'ALL - prices'!B:C,2,FALSE)</f>
        <v>BRP Inc</v>
      </c>
      <c r="D2465" t="str">
        <f>VLOOKUP(A2465,'ALL - prices'!B:I,8,FALSE)</f>
        <v>Consumer Discretionary</v>
      </c>
      <c r="E2465">
        <v>2020</v>
      </c>
      <c r="F2465" t="s">
        <v>682</v>
      </c>
      <c r="G2465" t="str">
        <f t="shared" si="180"/>
        <v>2020-Q4</v>
      </c>
      <c r="H2465" s="4">
        <f>INDEX('ALL - prices'!$J$3:$DY$219,MATCH('COMBINED DATA'!A2465,'ALL - prices'!$B$3:$B$219,0),MATCH('COMBINED DATA'!G2465,'ALL - prices'!$J$1:$DY$1,0))</f>
        <v>80.694199999999995</v>
      </c>
      <c r="I2465" s="14">
        <f t="shared" si="179"/>
        <v>8.1880475240845225</v>
      </c>
      <c r="J2465" s="15">
        <f>INDEX(MarketCap2!$E$2:$AR$224,MATCH(A2465,MarketCap2!$B$2:$B$224,0),MATCH(G2465,MarketCap2!$E$1:$AR$1,0))</f>
        <v>7393334272</v>
      </c>
      <c r="K2465">
        <f t="shared" si="181"/>
        <v>22.723844657161742</v>
      </c>
      <c r="L2465" t="str">
        <f>INDEX('PB2'!$D$2:$AQ$224,MATCH(A2465,'PB2'!$B$2:$B$224,0),MATCH(G2465,'PB2'!$D$1:$AQ$1,0))</f>
        <v>--</v>
      </c>
      <c r="M2465" s="16" t="e">
        <f t="shared" si="182"/>
        <v>#VALUE!</v>
      </c>
      <c r="N2465" s="6">
        <f>INDEX('ROA2'!$D$2:$AQ$224,MATCH(A2465,'ROA2'!$B$2:$B$224,0),MATCH(G2465,'ROA2'!$D$1:$AQ$1,0))</f>
        <v>5.1005449295043999</v>
      </c>
      <c r="O2465" s="6">
        <v>4723.800064</v>
      </c>
      <c r="P2465" s="28">
        <v>0.11410378867924528</v>
      </c>
    </row>
    <row r="2466" spans="1:16" x14ac:dyDescent="0.3">
      <c r="A2466" t="s">
        <v>514</v>
      </c>
      <c r="B2466" t="e">
        <f>VLOOKUP(A2466,Sheet3!L:L,1,FALSE)</f>
        <v>#N/A</v>
      </c>
      <c r="C2466" t="str">
        <f>VLOOKUP(A2466,'ALL - prices'!B:C,2,FALSE)</f>
        <v>BRP Inc</v>
      </c>
      <c r="D2466" t="str">
        <f>VLOOKUP(A2466,'ALL - prices'!B:I,8,FALSE)</f>
        <v>Consumer Discretionary</v>
      </c>
      <c r="E2466">
        <v>2021</v>
      </c>
      <c r="F2466" t="s">
        <v>679</v>
      </c>
      <c r="G2466" t="str">
        <f t="shared" si="180"/>
        <v>2021-Q1</v>
      </c>
      <c r="H2466" s="4">
        <f>INDEX('ALL - prices'!$J$3:$DY$219,MATCH('COMBINED DATA'!A2466,'ALL - prices'!$B$3:$B$219,0),MATCH('COMBINED DATA'!G2466,'ALL - prices'!$J$1:$DY$1,0))</f>
        <v>104.5694</v>
      </c>
      <c r="I2466" s="14">
        <f t="shared" si="179"/>
        <v>8.6625083227954249</v>
      </c>
      <c r="J2466" s="15">
        <f>INDEX(MarketCap2!$E$2:$AR$224,MATCH(A2466,MarketCap2!$B$2:$B$224,0),MATCH(G2466,MarketCap2!$E$1:$AR$1,0))</f>
        <v>9361402880</v>
      </c>
      <c r="K2466">
        <f t="shared" si="181"/>
        <v>22.959860996546855</v>
      </c>
      <c r="L2466" t="str">
        <f>INDEX('PB2'!$D$2:$AQ$224,MATCH(A2466,'PB2'!$B$2:$B$224,0),MATCH(G2466,'PB2'!$D$1:$AQ$1,0))</f>
        <v>--</v>
      </c>
      <c r="M2466" s="16" t="e">
        <f t="shared" si="182"/>
        <v>#VALUE!</v>
      </c>
      <c r="N2466" s="6">
        <f>INDEX('ROA2'!$D$2:$AQ$224,MATCH(A2466,'ROA2'!$B$2:$B$224,0),MATCH(G2466,'ROA2'!$D$1:$AQ$1,0))</f>
        <v>8.3993988037109393</v>
      </c>
      <c r="O2466" s="6">
        <v>4885.8997760000002</v>
      </c>
      <c r="P2466" s="28">
        <v>3.4315531945426594E-2</v>
      </c>
    </row>
    <row r="2467" spans="1:16" x14ac:dyDescent="0.3">
      <c r="A2467" t="s">
        <v>514</v>
      </c>
      <c r="B2467" t="e">
        <f>VLOOKUP(A2467,Sheet3!L:L,1,FALSE)</f>
        <v>#N/A</v>
      </c>
      <c r="C2467" t="str">
        <f>VLOOKUP(A2467,'ALL - prices'!B:C,2,FALSE)</f>
        <v>BRP Inc</v>
      </c>
      <c r="D2467" t="str">
        <f>VLOOKUP(A2467,'ALL - prices'!B:I,8,FALSE)</f>
        <v>Consumer Discretionary</v>
      </c>
      <c r="E2467">
        <v>2021</v>
      </c>
      <c r="F2467" t="s">
        <v>680</v>
      </c>
      <c r="G2467" t="str">
        <f t="shared" si="180"/>
        <v>2021-Q2</v>
      </c>
      <c r="H2467" s="4">
        <f>INDEX('ALL - prices'!$J$3:$DY$219,MATCH('COMBINED DATA'!A2467,'ALL - prices'!$B$3:$B$219,0),MATCH('COMBINED DATA'!G2467,'ALL - prices'!$J$1:$DY$1,0))</f>
        <v>93.319599999999994</v>
      </c>
      <c r="I2467" s="14">
        <f t="shared" si="179"/>
        <v>15.855628649657346</v>
      </c>
      <c r="J2467" s="15">
        <f>INDEX(MarketCap2!$E$2:$AR$224,MATCH(A2467,MarketCap2!$B$2:$B$224,0),MATCH(G2467,MarketCap2!$E$1:$AR$1,0))</f>
        <v>8147047936</v>
      </c>
      <c r="K2467">
        <f t="shared" si="181"/>
        <v>22.820921482141244</v>
      </c>
      <c r="L2467" t="str">
        <f>INDEX('PB2'!$D$2:$AQ$224,MATCH(A2467,'PB2'!$B$2:$B$224,0),MATCH(G2467,'PB2'!$D$1:$AQ$1,0))</f>
        <v>--</v>
      </c>
      <c r="M2467" s="16" t="e">
        <f t="shared" si="182"/>
        <v>#VALUE!</v>
      </c>
      <c r="N2467" s="6">
        <f>INDEX('ROA2'!$D$2:$AQ$224,MATCH(A2467,'ROA2'!$B$2:$B$224,0),MATCH(G2467,'ROA2'!$D$1:$AQ$1,0))</f>
        <v>19.237514495849599</v>
      </c>
      <c r="O2467" s="6">
        <v>4429.5997440000001</v>
      </c>
      <c r="P2467" s="28">
        <v>-9.3391197715800234E-2</v>
      </c>
    </row>
    <row r="2468" spans="1:16" x14ac:dyDescent="0.3">
      <c r="A2468" t="s">
        <v>514</v>
      </c>
      <c r="B2468" t="e">
        <f>VLOOKUP(A2468,Sheet3!L:L,1,FALSE)</f>
        <v>#N/A</v>
      </c>
      <c r="C2468" t="str">
        <f>VLOOKUP(A2468,'ALL - prices'!B:C,2,FALSE)</f>
        <v>BRP Inc</v>
      </c>
      <c r="D2468" t="str">
        <f>VLOOKUP(A2468,'ALL - prices'!B:I,8,FALSE)</f>
        <v>Consumer Discretionary</v>
      </c>
      <c r="E2468">
        <v>2021</v>
      </c>
      <c r="F2468" t="s">
        <v>681</v>
      </c>
      <c r="G2468" t="str">
        <f t="shared" si="180"/>
        <v>2021-Q3</v>
      </c>
      <c r="H2468" s="4">
        <f>INDEX('ALL - prices'!$J$3:$DY$219,MATCH('COMBINED DATA'!A2468,'ALL - prices'!$B$3:$B$219,0),MATCH('COMBINED DATA'!G2468,'ALL - prices'!$J$1:$DY$1,0))</f>
        <v>112.90949999999999</v>
      </c>
      <c r="I2468" s="14">
        <f t="shared" si="179"/>
        <v>14.002129360535442</v>
      </c>
      <c r="J2468" s="15">
        <f>INDEX(MarketCap2!$E$2:$AR$224,MATCH(A2468,MarketCap2!$B$2:$B$224,0),MATCH(G2468,MarketCap2!$E$1:$AR$1,0))</f>
        <v>9458239488</v>
      </c>
      <c r="K2468">
        <f t="shared" si="181"/>
        <v>22.970152102057078</v>
      </c>
      <c r="L2468" t="str">
        <f>INDEX('PB2'!$D$2:$AQ$224,MATCH(A2468,'PB2'!$B$2:$B$224,0),MATCH(G2468,'PB2'!$D$1:$AQ$1,0))</f>
        <v>--</v>
      </c>
      <c r="M2468" s="16" t="e">
        <f t="shared" si="182"/>
        <v>#VALUE!</v>
      </c>
      <c r="N2468" s="6">
        <f>INDEX('ROA2'!$D$2:$AQ$224,MATCH(A2468,'ROA2'!$B$2:$B$224,0),MATCH(G2468,'ROA2'!$D$1:$AQ$1,0))</f>
        <v>21.662036895751999</v>
      </c>
      <c r="O2468" s="6">
        <v>4253.1998720000001</v>
      </c>
      <c r="P2468" s="28">
        <v>-3.9822982254533908E-2</v>
      </c>
    </row>
    <row r="2469" spans="1:16" x14ac:dyDescent="0.3">
      <c r="A2469" t="s">
        <v>514</v>
      </c>
      <c r="B2469" t="e">
        <f>VLOOKUP(A2469,Sheet3!L:L,1,FALSE)</f>
        <v>#N/A</v>
      </c>
      <c r="C2469" t="str">
        <f>VLOOKUP(A2469,'ALL - prices'!B:C,2,FALSE)</f>
        <v>BRP Inc</v>
      </c>
      <c r="D2469" t="str">
        <f>VLOOKUP(A2469,'ALL - prices'!B:I,8,FALSE)</f>
        <v>Consumer Discretionary</v>
      </c>
      <c r="E2469">
        <v>2021</v>
      </c>
      <c r="F2469" t="s">
        <v>682</v>
      </c>
      <c r="G2469" t="str">
        <f t="shared" si="180"/>
        <v>2021-Q4</v>
      </c>
      <c r="H2469" s="4">
        <f>INDEX('ALL - prices'!$J$3:$DY$219,MATCH('COMBINED DATA'!A2469,'ALL - prices'!$B$3:$B$219,0),MATCH('COMBINED DATA'!G2469,'ALL - prices'!$J$1:$DY$1,0))</f>
        <v>106.8325</v>
      </c>
      <c r="I2469" s="14">
        <f t="shared" si="179"/>
        <v>11.74605813663322</v>
      </c>
      <c r="J2469" s="15">
        <f>INDEX(MarketCap2!$E$2:$AR$224,MATCH(A2469,MarketCap2!$B$2:$B$224,0),MATCH(G2469,MarketCap2!$E$1:$AR$1,0))</f>
        <v>9086111744</v>
      </c>
      <c r="K2469">
        <f t="shared" si="181"/>
        <v>22.930012902689178</v>
      </c>
      <c r="L2469" t="str">
        <f>INDEX('PB2'!$D$2:$AQ$224,MATCH(A2469,'PB2'!$B$2:$B$224,0),MATCH(G2469,'PB2'!$D$1:$AQ$1,0))</f>
        <v>--</v>
      </c>
      <c r="M2469" s="16" t="e">
        <f t="shared" si="182"/>
        <v>#VALUE!</v>
      </c>
      <c r="N2469" s="6">
        <f>INDEX('ROA2'!$D$2:$AQ$224,MATCH(A2469,'ROA2'!$B$2:$B$224,0),MATCH(G2469,'ROA2'!$D$1:$AQ$1,0))</f>
        <v>18.258680343627901</v>
      </c>
      <c r="O2469" s="6">
        <v>4572.5998079999999</v>
      </c>
      <c r="P2469" s="28">
        <v>7.5096385218738154E-2</v>
      </c>
    </row>
    <row r="2470" spans="1:16" x14ac:dyDescent="0.3">
      <c r="A2470" t="s">
        <v>514</v>
      </c>
      <c r="B2470" t="e">
        <f>VLOOKUP(A2470,Sheet3!L:L,1,FALSE)</f>
        <v>#N/A</v>
      </c>
      <c r="C2470" t="str">
        <f>VLOOKUP(A2470,'ALL - prices'!B:C,2,FALSE)</f>
        <v>BRP Inc</v>
      </c>
      <c r="D2470" t="str">
        <f>VLOOKUP(A2470,'ALL - prices'!B:I,8,FALSE)</f>
        <v>Consumer Discretionary</v>
      </c>
      <c r="E2470">
        <v>2022</v>
      </c>
      <c r="F2470" t="s">
        <v>679</v>
      </c>
      <c r="G2470" t="str">
        <f t="shared" si="180"/>
        <v>2022-Q1</v>
      </c>
      <c r="H2470" s="4">
        <f>INDEX('ALL - prices'!$J$3:$DY$219,MATCH('COMBINED DATA'!A2470,'ALL - prices'!$B$3:$B$219,0),MATCH('COMBINED DATA'!G2470,'ALL - prices'!$J$1:$DY$1,0))</f>
        <v>98.694699999999997</v>
      </c>
      <c r="I2470" s="14">
        <f t="shared" si="179"/>
        <v>12.953632032850971</v>
      </c>
      <c r="J2470" s="15">
        <f>INDEX(MarketCap2!$E$2:$AR$224,MATCH(A2470,MarketCap2!$B$2:$B$224,0),MATCH(G2470,MarketCap2!$E$1:$AR$1,0))</f>
        <v>8294761984</v>
      </c>
      <c r="K2470">
        <f t="shared" si="181"/>
        <v>22.838890066265147</v>
      </c>
      <c r="L2470" t="str">
        <f>INDEX('PB2'!$D$2:$AQ$224,MATCH(A2470,'PB2'!$B$2:$B$224,0),MATCH(G2470,'PB2'!$D$1:$AQ$1,0))</f>
        <v>--</v>
      </c>
      <c r="M2470" s="16" t="e">
        <f t="shared" si="182"/>
        <v>#VALUE!</v>
      </c>
      <c r="N2470" s="6">
        <f>INDEX('ROA2'!$D$2:$AQ$224,MATCH(A2470,'ROA2'!$B$2:$B$224,0),MATCH(G2470,'ROA2'!$D$1:$AQ$1,0))</f>
        <v>16.011213302612301</v>
      </c>
      <c r="O2470" s="6">
        <v>5030.900224</v>
      </c>
      <c r="P2470" s="28">
        <v>0.10022753690322511</v>
      </c>
    </row>
    <row r="2471" spans="1:16" x14ac:dyDescent="0.3">
      <c r="A2471" t="s">
        <v>514</v>
      </c>
      <c r="B2471" t="e">
        <f>VLOOKUP(A2471,Sheet3!L:L,1,FALSE)</f>
        <v>#N/A</v>
      </c>
      <c r="C2471" t="str">
        <f>VLOOKUP(A2471,'ALL - prices'!B:C,2,FALSE)</f>
        <v>BRP Inc</v>
      </c>
      <c r="D2471" t="str">
        <f>VLOOKUP(A2471,'ALL - prices'!B:I,8,FALSE)</f>
        <v>Consumer Discretionary</v>
      </c>
      <c r="E2471">
        <v>2022</v>
      </c>
      <c r="F2471" t="s">
        <v>680</v>
      </c>
      <c r="G2471" t="str">
        <f t="shared" si="180"/>
        <v>2022-Q2</v>
      </c>
      <c r="H2471" s="4">
        <f>INDEX('ALL - prices'!$J$3:$DY$219,MATCH('COMBINED DATA'!A2471,'ALL - prices'!$B$3:$B$219,0),MATCH('COMBINED DATA'!G2471,'ALL - prices'!$J$1:$DY$1,0))</f>
        <v>76.650599999999997</v>
      </c>
      <c r="I2471" s="14">
        <f t="shared" si="179"/>
        <v>11.413003553366952</v>
      </c>
      <c r="J2471" s="15">
        <f>INDEX(MarketCap2!$E$2:$AR$224,MATCH(A2471,MarketCap2!$B$2:$B$224,0),MATCH(G2471,MarketCap2!$E$1:$AR$1,0))</f>
        <v>6278613504</v>
      </c>
      <c r="K2471">
        <f t="shared" si="181"/>
        <v>22.560415013433275</v>
      </c>
      <c r="L2471">
        <f>INDEX('PB2'!$D$2:$AQ$224,MATCH(A2471,'PB2'!$B$2:$B$224,0),MATCH(G2471,'PB2'!$D$1:$AQ$1,0))</f>
        <v>1394.23486328125</v>
      </c>
      <c r="M2471" s="16">
        <f t="shared" si="182"/>
        <v>7.1723927319286692E-4</v>
      </c>
      <c r="N2471" s="6">
        <f>INDEX('ROA2'!$D$2:$AQ$224,MATCH(A2471,'ROA2'!$B$2:$B$224,0),MATCH(G2471,'ROA2'!$D$1:$AQ$1,0))</f>
        <v>13.9124298095703</v>
      </c>
      <c r="O2471" s="6">
        <v>5210.6997760000004</v>
      </c>
      <c r="P2471" s="28">
        <v>3.5739041522283313E-2</v>
      </c>
    </row>
    <row r="2472" spans="1:16" x14ac:dyDescent="0.3">
      <c r="A2472" t="s">
        <v>514</v>
      </c>
      <c r="B2472" t="e">
        <f>VLOOKUP(A2472,Sheet3!L:L,1,FALSE)</f>
        <v>#N/A</v>
      </c>
      <c r="C2472" t="str">
        <f>VLOOKUP(A2472,'ALL - prices'!B:C,2,FALSE)</f>
        <v>BRP Inc</v>
      </c>
      <c r="D2472" t="str">
        <f>VLOOKUP(A2472,'ALL - prices'!B:I,8,FALSE)</f>
        <v>Consumer Discretionary</v>
      </c>
      <c r="E2472">
        <v>2022</v>
      </c>
      <c r="F2472" t="s">
        <v>681</v>
      </c>
      <c r="G2472" t="str">
        <f t="shared" si="180"/>
        <v>2022-Q3</v>
      </c>
      <c r="H2472" s="4">
        <f>INDEX('ALL - prices'!$J$3:$DY$219,MATCH('COMBINED DATA'!A2472,'ALL - prices'!$B$3:$B$219,0),MATCH('COMBINED DATA'!G2472,'ALL - prices'!$J$1:$DY$1,0))</f>
        <v>82.484899999999996</v>
      </c>
      <c r="I2472" s="14">
        <f t="shared" si="179"/>
        <v>4.1608205877366693</v>
      </c>
      <c r="J2472" s="15">
        <f>INDEX(MarketCap2!$E$2:$AR$224,MATCH(A2472,MarketCap2!$B$2:$B$224,0),MATCH(G2472,MarketCap2!$E$1:$AR$1,0))</f>
        <v>6747694080</v>
      </c>
      <c r="K2472">
        <f t="shared" si="181"/>
        <v>22.632466665688426</v>
      </c>
      <c r="L2472">
        <f>INDEX('PB2'!$D$2:$AQ$224,MATCH(A2472,'PB2'!$B$2:$B$224,0),MATCH(G2472,'PB2'!$D$1:$AQ$1,0))</f>
        <v>43.184375762939503</v>
      </c>
      <c r="M2472" s="16">
        <f t="shared" si="182"/>
        <v>2.3156523217783602E-2</v>
      </c>
      <c r="N2472" s="6">
        <f>INDEX('ROA2'!$D$2:$AQ$224,MATCH(A2472,'ROA2'!$B$2:$B$224,0),MATCH(G2472,'ROA2'!$D$1:$AQ$1,0))</f>
        <v>14.4199333190918</v>
      </c>
      <c r="O2472" s="6">
        <v>5379.2998399999997</v>
      </c>
      <c r="P2472" s="28">
        <v>3.2356510881044333E-2</v>
      </c>
    </row>
    <row r="2473" spans="1:16" x14ac:dyDescent="0.3">
      <c r="A2473" t="s">
        <v>514</v>
      </c>
      <c r="B2473" t="e">
        <f>VLOOKUP(A2473,Sheet3!L:L,1,FALSE)</f>
        <v>#N/A</v>
      </c>
      <c r="C2473" t="str">
        <f>VLOOKUP(A2473,'ALL - prices'!B:C,2,FALSE)</f>
        <v>BRP Inc</v>
      </c>
      <c r="D2473" t="str">
        <f>VLOOKUP(A2473,'ALL - prices'!B:I,8,FALSE)</f>
        <v>Consumer Discretionary</v>
      </c>
      <c r="E2473">
        <v>2022</v>
      </c>
      <c r="F2473" t="s">
        <v>682</v>
      </c>
      <c r="G2473" t="str">
        <f t="shared" si="180"/>
        <v>2022-Q4</v>
      </c>
      <c r="H2473" s="4">
        <f>INDEX('ALL - prices'!$J$3:$DY$219,MATCH('COMBINED DATA'!A2473,'ALL - prices'!$B$3:$B$219,0),MATCH('COMBINED DATA'!G2473,'ALL - prices'!$J$1:$DY$1,0))</f>
        <v>100.2261</v>
      </c>
      <c r="I2473" s="14">
        <f t="shared" si="179"/>
        <v>6.7780556791752584</v>
      </c>
      <c r="J2473" s="15">
        <f>INDEX(MarketCap2!$E$2:$AR$224,MATCH(A2473,MarketCap2!$B$2:$B$224,0),MATCH(G2473,MarketCap2!$E$1:$AR$1,0))</f>
        <v>8129008128</v>
      </c>
      <c r="K2473">
        <f t="shared" si="181"/>
        <v>22.81870475158733</v>
      </c>
      <c r="L2473">
        <f>INDEX('PB2'!$D$2:$AQ$224,MATCH(A2473,'PB2'!$B$2:$B$224,0),MATCH(G2473,'PB2'!$D$1:$AQ$1,0))</f>
        <v>16.3787841796875</v>
      </c>
      <c r="M2473" s="16">
        <f t="shared" si="182"/>
        <v>6.1054592882429662E-2</v>
      </c>
      <c r="N2473" s="6">
        <f>INDEX('ROA2'!$D$2:$AQ$224,MATCH(A2473,'ROA2'!$B$2:$B$224,0),MATCH(G2473,'ROA2'!$D$1:$AQ$1,0))</f>
        <v>13.2063856124878</v>
      </c>
      <c r="O2473" s="6">
        <v>6151.0000639999998</v>
      </c>
      <c r="P2473" s="28">
        <v>0.14345737306957781</v>
      </c>
    </row>
    <row r="2474" spans="1:16" x14ac:dyDescent="0.3">
      <c r="A2474" t="s">
        <v>514</v>
      </c>
      <c r="B2474" t="e">
        <f>VLOOKUP(A2474,Sheet3!L:L,1,FALSE)</f>
        <v>#N/A</v>
      </c>
      <c r="C2474" t="str">
        <f>VLOOKUP(A2474,'ALL - prices'!B:C,2,FALSE)</f>
        <v>BRP Inc</v>
      </c>
      <c r="D2474" t="str">
        <f>VLOOKUP(A2474,'ALL - prices'!B:I,8,FALSE)</f>
        <v>Consumer Discretionary</v>
      </c>
      <c r="E2474">
        <v>2023</v>
      </c>
      <c r="F2474" t="s">
        <v>679</v>
      </c>
      <c r="G2474" t="str">
        <f t="shared" si="180"/>
        <v>2023-Q1</v>
      </c>
      <c r="H2474" s="4">
        <f>INDEX('ALL - prices'!$J$3:$DY$219,MATCH('COMBINED DATA'!A2474,'ALL - prices'!$B$3:$B$219,0),MATCH('COMBINED DATA'!G2474,'ALL - prices'!$J$1:$DY$1,0))</f>
        <v>102.8595</v>
      </c>
      <c r="I2474" s="14">
        <f t="shared" si="179"/>
        <v>8.9179349326231314</v>
      </c>
      <c r="J2474" s="15">
        <f>INDEX(MarketCap2!$E$2:$AR$224,MATCH(A2474,MarketCap2!$B$2:$B$224,0),MATCH(G2474,MarketCap2!$E$1:$AR$1,0))</f>
        <v>8345173504</v>
      </c>
      <c r="K2474">
        <f t="shared" si="181"/>
        <v>22.844949185216151</v>
      </c>
      <c r="L2474">
        <f>INDEX('PB2'!$D$2:$AQ$224,MATCH(A2474,'PB2'!$B$2:$B$224,0),MATCH(G2474,'PB2'!$D$1:$AQ$1,0))</f>
        <v>13.8859510421753</v>
      </c>
      <c r="M2474" s="16">
        <f t="shared" si="182"/>
        <v>7.2015233019527142E-2</v>
      </c>
      <c r="N2474" s="6">
        <f>INDEX('ROA2'!$D$2:$AQ$224,MATCH(A2474,'ROA2'!$B$2:$B$224,0),MATCH(G2474,'ROA2'!$D$1:$AQ$1,0))</f>
        <v>15.0302286148071</v>
      </c>
      <c r="O2474" s="6">
        <v>6464.6000640000002</v>
      </c>
      <c r="P2474" s="28">
        <v>5.0983579375231881E-2</v>
      </c>
    </row>
    <row r="2475" spans="1:16" x14ac:dyDescent="0.3">
      <c r="A2475" t="s">
        <v>514</v>
      </c>
      <c r="B2475" t="e">
        <f>VLOOKUP(A2475,Sheet3!L:L,1,FALSE)</f>
        <v>#N/A</v>
      </c>
      <c r="C2475" t="str">
        <f>VLOOKUP(A2475,'ALL - prices'!B:C,2,FALSE)</f>
        <v>BRP Inc</v>
      </c>
      <c r="D2475" t="str">
        <f>VLOOKUP(A2475,'ALL - prices'!B:I,8,FALSE)</f>
        <v>Consumer Discretionary</v>
      </c>
      <c r="E2475">
        <v>2023</v>
      </c>
      <c r="F2475" t="s">
        <v>680</v>
      </c>
      <c r="G2475" t="str">
        <f t="shared" si="180"/>
        <v>2023-Q2</v>
      </c>
      <c r="H2475" s="4">
        <f>INDEX('ALL - prices'!$J$3:$DY$219,MATCH('COMBINED DATA'!A2475,'ALL - prices'!$B$3:$B$219,0),MATCH('COMBINED DATA'!G2475,'ALL - prices'!$J$1:$DY$1,0))</f>
        <v>109.1026</v>
      </c>
      <c r="I2475" s="14">
        <f t="shared" si="179"/>
        <v>6.1727700720584071</v>
      </c>
      <c r="J2475" s="15">
        <f>INDEX(MarketCap2!$E$2:$AR$224,MATCH(A2475,MarketCap2!$B$2:$B$224,0),MATCH(G2475,MarketCap2!$E$1:$AR$1,0))</f>
        <v>8741353472</v>
      </c>
      <c r="K2475">
        <f t="shared" si="181"/>
        <v>22.891330874120928</v>
      </c>
      <c r="L2475">
        <f>INDEX('PB2'!$D$2:$AQ$224,MATCH(A2475,'PB2'!$B$2:$B$224,0),MATCH(G2475,'PB2'!$D$1:$AQ$1,0))</f>
        <v>12.0712327957153</v>
      </c>
      <c r="M2475" s="16">
        <f t="shared" si="182"/>
        <v>8.2841580219954941E-2</v>
      </c>
      <c r="N2475" s="6">
        <f>INDEX('ROA2'!$D$2:$AQ$224,MATCH(A2475,'ROA2'!$B$2:$B$224,0),MATCH(G2475,'ROA2'!$D$1:$AQ$1,0))</f>
        <v>15.050661087036101</v>
      </c>
      <c r="O2475" s="6">
        <v>6711.6999679999999</v>
      </c>
      <c r="P2475" s="28">
        <v>3.8223540753286066E-2</v>
      </c>
    </row>
    <row r="2476" spans="1:16" x14ac:dyDescent="0.3">
      <c r="A2476" t="s">
        <v>514</v>
      </c>
      <c r="B2476" t="e">
        <f>VLOOKUP(A2476,Sheet3!L:L,1,FALSE)</f>
        <v>#N/A</v>
      </c>
      <c r="C2476" t="str">
        <f>VLOOKUP(A2476,'ALL - prices'!B:C,2,FALSE)</f>
        <v>BRP Inc</v>
      </c>
      <c r="D2476" t="str">
        <f>VLOOKUP(A2476,'ALL - prices'!B:I,8,FALSE)</f>
        <v>Consumer Discretionary</v>
      </c>
      <c r="E2476">
        <v>2023</v>
      </c>
      <c r="F2476" t="s">
        <v>681</v>
      </c>
      <c r="G2476" t="str">
        <f t="shared" si="180"/>
        <v>2023-Q3</v>
      </c>
      <c r="H2476" s="4">
        <f>INDEX('ALL - prices'!$J$3:$DY$219,MATCH('COMBINED DATA'!A2476,'ALL - prices'!$B$3:$B$219,0),MATCH('COMBINED DATA'!G2476,'ALL - prices'!$J$1:$DY$1,0))</f>
        <v>100.34439999999999</v>
      </c>
      <c r="I2476" s="14">
        <f t="shared" si="179"/>
        <v>5.678790436351739</v>
      </c>
      <c r="J2476" s="15">
        <f>INDEX(MarketCap2!$E$2:$AR$224,MATCH(A2476,MarketCap2!$B$2:$B$224,0),MATCH(G2476,MarketCap2!$E$1:$AR$1,0))</f>
        <v>7889257472</v>
      </c>
      <c r="K2476">
        <f t="shared" si="181"/>
        <v>22.788767857362895</v>
      </c>
      <c r="L2476">
        <f>INDEX('PB2'!$D$2:$AQ$224,MATCH(A2476,'PB2'!$B$2:$B$224,0),MATCH(G2476,'PB2'!$D$1:$AQ$1,0))</f>
        <v>10.127358436584499</v>
      </c>
      <c r="M2476" s="16">
        <f t="shared" si="182"/>
        <v>9.8742431825811314E-2</v>
      </c>
      <c r="N2476" s="6">
        <f>INDEX('ROA2'!$D$2:$AQ$224,MATCH(A2476,'ROA2'!$B$2:$B$224,0),MATCH(G2476,'ROA2'!$D$1:$AQ$1,0))</f>
        <v>16.5905055999756</v>
      </c>
      <c r="O2476" s="6">
        <v>6656.5002240000003</v>
      </c>
      <c r="P2476" s="28">
        <v>-8.2244057784436938E-3</v>
      </c>
    </row>
    <row r="2477" spans="1:16" x14ac:dyDescent="0.3">
      <c r="A2477" t="s">
        <v>514</v>
      </c>
      <c r="B2477" t="e">
        <f>VLOOKUP(A2477,Sheet3!L:L,1,FALSE)</f>
        <v>#N/A</v>
      </c>
      <c r="C2477" t="str">
        <f>VLOOKUP(A2477,'ALL - prices'!B:C,2,FALSE)</f>
        <v>BRP Inc</v>
      </c>
      <c r="D2477" t="str">
        <f>VLOOKUP(A2477,'ALL - prices'!B:I,8,FALSE)</f>
        <v>Consumer Discretionary</v>
      </c>
      <c r="E2477">
        <v>2023</v>
      </c>
      <c r="F2477" t="s">
        <v>682</v>
      </c>
      <c r="G2477" t="str">
        <f t="shared" si="180"/>
        <v>2023-Q4</v>
      </c>
      <c r="H2477" s="4">
        <f>INDEX('ALL - prices'!$J$3:$DY$219,MATCH('COMBINED DATA'!A2477,'ALL - prices'!$B$3:$B$219,0),MATCH('COMBINED DATA'!G2477,'ALL - prices'!$J$1:$DY$1,0))</f>
        <v>92.720500000000001</v>
      </c>
      <c r="I2477" s="14">
        <f t="shared" si="179"/>
        <v>7.4326540443168776</v>
      </c>
      <c r="J2477" s="15">
        <f>INDEX(MarketCap2!$E$2:$AR$224,MATCH(A2477,MarketCap2!$B$2:$B$224,0),MATCH(G2477,MarketCap2!$E$1:$AR$1,0))</f>
        <v>7187983360</v>
      </c>
      <c r="K2477">
        <f t="shared" si="181"/>
        <v>22.69567649089565</v>
      </c>
      <c r="L2477">
        <f>INDEX('PB2'!$D$2:$AQ$224,MATCH(A2477,'PB2'!$B$2:$B$224,0),MATCH(G2477,'PB2'!$D$1:$AQ$1,0))</f>
        <v>7.86167192459106</v>
      </c>
      <c r="M2477" s="16">
        <f t="shared" si="182"/>
        <v>0.12719940613039724</v>
      </c>
      <c r="N2477" s="6">
        <f>INDEX('ROA2'!$D$2:$AQ$224,MATCH(A2477,'ROA2'!$B$2:$B$224,0),MATCH(G2477,'ROA2'!$D$1:$AQ$1,0))</f>
        <v>14.1126308441162</v>
      </c>
      <c r="O2477" s="6">
        <v>6889.8001919999997</v>
      </c>
      <c r="P2477" s="28">
        <v>3.5048442897791354E-2</v>
      </c>
    </row>
    <row r="2478" spans="1:16" x14ac:dyDescent="0.3">
      <c r="A2478" t="s">
        <v>514</v>
      </c>
      <c r="B2478" t="e">
        <f>VLOOKUP(A2478,Sheet3!L:L,1,FALSE)</f>
        <v>#N/A</v>
      </c>
      <c r="C2478" t="str">
        <f>VLOOKUP(A2478,'ALL - prices'!B:C,2,FALSE)</f>
        <v>BRP Inc</v>
      </c>
      <c r="D2478" t="str">
        <f>VLOOKUP(A2478,'ALL - prices'!B:I,8,FALSE)</f>
        <v>Consumer Discretionary</v>
      </c>
      <c r="E2478" s="18">
        <v>2024</v>
      </c>
      <c r="F2478" t="s">
        <v>679</v>
      </c>
      <c r="G2478" t="str">
        <f t="shared" si="180"/>
        <v>2024-Q1</v>
      </c>
      <c r="H2478" s="4">
        <f>INDEX('ALL - prices'!$J$3:$DY$219,MATCH('COMBINED DATA'!A2478,'ALL - prices'!$B$3:$B$219,0),MATCH('COMBINED DATA'!G2478,'ALL - prices'!$J$1:$DY$1,0))</f>
        <v>88.936199999999999</v>
      </c>
      <c r="I2478" s="14" t="s">
        <v>769</v>
      </c>
      <c r="J2478" s="15">
        <f>INDEX(MarketCap2!$E$2:$AR$224,MATCH(A2478,MarketCap2!$B$2:$B$224,0),MATCH(G2478,MarketCap2!$E$1:$AR$1,0))</f>
        <v>7014782464</v>
      </c>
      <c r="K2478">
        <f t="shared" si="181"/>
        <v>22.671285539898843</v>
      </c>
      <c r="L2478">
        <f>INDEX('PB2'!$D$2:$AQ$224,MATCH(A2478,'PB2'!$B$2:$B$224,0),MATCH(G2478,'PB2'!$D$1:$AQ$1,0))</f>
        <v>10.6635646820068</v>
      </c>
      <c r="M2478" s="16">
        <f t="shared" si="182"/>
        <v>9.3777271467894149E-2</v>
      </c>
      <c r="N2478" s="6">
        <f>INDEX('ROA2'!$D$2:$AQ$224,MATCH(A2478,'ROA2'!$B$2:$B$224,0),MATCH(G2478,'ROA2'!$D$1:$AQ$1,0))</f>
        <v>11.2295217514038</v>
      </c>
      <c r="O2478" s="6">
        <v>6775.4997759999997</v>
      </c>
      <c r="P2478" s="28">
        <v>-1.6589801273586779E-2</v>
      </c>
    </row>
    <row r="2479" spans="1:16" x14ac:dyDescent="0.3">
      <c r="A2479" t="s">
        <v>514</v>
      </c>
      <c r="B2479" t="e">
        <f>VLOOKUP(A2479,Sheet3!L:L,1,FALSE)</f>
        <v>#N/A</v>
      </c>
      <c r="C2479" t="str">
        <f>VLOOKUP(A2479,'ALL - prices'!B:C,2,FALSE)</f>
        <v>BRP Inc</v>
      </c>
      <c r="D2479" t="str">
        <f>VLOOKUP(A2479,'ALL - prices'!B:I,8,FALSE)</f>
        <v>Consumer Discretionary</v>
      </c>
      <c r="E2479" s="18">
        <v>2024</v>
      </c>
      <c r="F2479" t="s">
        <v>680</v>
      </c>
      <c r="G2479" t="str">
        <f t="shared" si="180"/>
        <v>2024-Q2</v>
      </c>
      <c r="H2479" s="4">
        <f>INDEX('ALL - prices'!$J$3:$DY$219,MATCH('COMBINED DATA'!A2479,'ALL - prices'!$B$3:$B$219,0),MATCH('COMBINED DATA'!G2479,'ALL - prices'!$J$1:$DY$1,0))</f>
        <v>86.102800000000002</v>
      </c>
      <c r="I2479" s="14" t="s">
        <v>769</v>
      </c>
      <c r="J2479" s="15">
        <f>INDEX(MarketCap2!$E$2:$AR$224,MATCH(A2479,MarketCap2!$B$2:$B$224,0),MATCH(G2479,MarketCap2!$E$1:$AR$1,0))</f>
        <v>6633540608</v>
      </c>
      <c r="K2479">
        <f t="shared" si="181"/>
        <v>22.615404526957743</v>
      </c>
      <c r="L2479">
        <f>INDEX('PB2'!$D$2:$AQ$224,MATCH(A2479,'PB2'!$B$2:$B$224,0),MATCH(G2479,'PB2'!$D$1:$AQ$1,0))</f>
        <v>13.470547676086399</v>
      </c>
      <c r="M2479" s="16">
        <f t="shared" si="182"/>
        <v>7.4236031380910436E-2</v>
      </c>
      <c r="N2479" s="6">
        <f>INDEX('ROA2'!$D$2:$AQ$224,MATCH(A2479,'ROA2'!$B$2:$B$224,0),MATCH(G2479,'ROA2'!$D$1:$AQ$1,0))</f>
        <v>8.7101068496704102</v>
      </c>
      <c r="O2479" s="6">
        <v>6642.8999679999997</v>
      </c>
      <c r="P2479" s="28">
        <v>-1.9570483710986391E-2</v>
      </c>
    </row>
    <row r="2480" spans="1:16" x14ac:dyDescent="0.3">
      <c r="A2480" t="s">
        <v>514</v>
      </c>
      <c r="B2480" t="e">
        <f>VLOOKUP(A2480,Sheet3!L:L,1,FALSE)</f>
        <v>#N/A</v>
      </c>
      <c r="C2480" t="str">
        <f>VLOOKUP(A2480,'ALL - prices'!B:C,2,FALSE)</f>
        <v>BRP Inc</v>
      </c>
      <c r="D2480" t="str">
        <f>VLOOKUP(A2480,'ALL - prices'!B:I,8,FALSE)</f>
        <v>Consumer Discretionary</v>
      </c>
      <c r="E2480" s="18">
        <v>2024</v>
      </c>
      <c r="F2480" t="s">
        <v>681</v>
      </c>
      <c r="G2480" t="str">
        <f t="shared" si="180"/>
        <v>2024-Q3</v>
      </c>
      <c r="H2480" s="4">
        <f>INDEX('ALL - prices'!$J$3:$DY$219,MATCH('COMBINED DATA'!A2480,'ALL - prices'!$B$3:$B$219,0),MATCH('COMBINED DATA'!G2480,'ALL - prices'!$J$1:$DY$1,0))</f>
        <v>79.273300000000006</v>
      </c>
      <c r="I2480" s="14" t="s">
        <v>769</v>
      </c>
      <c r="J2480" s="15">
        <f>INDEX(MarketCap2!$E$2:$AR$224,MATCH(A2480,MarketCap2!$B$2:$B$224,0),MATCH(G2480,MarketCap2!$E$1:$AR$1,0))</f>
        <v>5875975680</v>
      </c>
      <c r="K2480">
        <f t="shared" si="181"/>
        <v>22.494137956379497</v>
      </c>
      <c r="L2480">
        <f>INDEX('PB2'!$D$2:$AQ$224,MATCH(A2480,'PB2'!$B$2:$B$224,0),MATCH(G2480,'PB2'!$D$1:$AQ$1,0))</f>
        <v>9.4444084167480504</v>
      </c>
      <c r="M2480" s="16">
        <f t="shared" si="182"/>
        <v>0.10588275685183947</v>
      </c>
      <c r="N2480" s="6">
        <f>INDEX('ROA2'!$D$2:$AQ$224,MATCH(A2480,'ROA2'!$B$2:$B$224,0),MATCH(G2480,'ROA2'!$D$1:$AQ$1,0))</f>
        <v>3.84352803230286</v>
      </c>
      <c r="O2480" s="6">
        <v>6378.3997440000003</v>
      </c>
      <c r="P2480" s="28">
        <v>-3.981698132956131E-2</v>
      </c>
    </row>
    <row r="2481" spans="1:16" x14ac:dyDescent="0.3">
      <c r="A2481" t="s">
        <v>514</v>
      </c>
      <c r="B2481" t="e">
        <f>VLOOKUP(A2481,Sheet3!L:L,1,FALSE)</f>
        <v>#N/A</v>
      </c>
      <c r="C2481" t="str">
        <f>VLOOKUP(A2481,'ALL - prices'!B:C,2,FALSE)</f>
        <v>BRP Inc</v>
      </c>
      <c r="D2481" t="str">
        <f>VLOOKUP(A2481,'ALL - prices'!B:I,8,FALSE)</f>
        <v>Consumer Discretionary</v>
      </c>
      <c r="E2481" s="18">
        <v>2024</v>
      </c>
      <c r="F2481" t="s">
        <v>682</v>
      </c>
      <c r="G2481" t="str">
        <f t="shared" si="180"/>
        <v>2024-Q4</v>
      </c>
      <c r="H2481" s="4">
        <f>INDEX('ALL - prices'!$J$3:$DY$219,MATCH('COMBINED DATA'!A2481,'ALL - prices'!$B$3:$B$219,0),MATCH('COMBINED DATA'!G2481,'ALL - prices'!$J$1:$DY$1,0))</f>
        <v>72.313599999999994</v>
      </c>
      <c r="I2481" s="14" t="s">
        <v>769</v>
      </c>
      <c r="J2481" s="15">
        <f>INDEX(MarketCap2!$E$2:$AR$224,MATCH(A2481,MarketCap2!$B$2:$B$224,0),MATCH(G2481,MarketCap2!$E$1:$AR$1,0))</f>
        <v>5345073664</v>
      </c>
      <c r="K2481">
        <f t="shared" si="181"/>
        <v>22.399441163180651</v>
      </c>
      <c r="L2481">
        <f>INDEX('PB2'!$D$2:$AQ$224,MATCH(A2481,'PB2'!$B$2:$B$224,0),MATCH(G2481,'PB2'!$D$1:$AQ$1,0))</f>
        <v>10.071741277553301</v>
      </c>
      <c r="M2481" s="16">
        <f t="shared" si="182"/>
        <v>9.928769737450277E-2</v>
      </c>
      <c r="N2481" s="6">
        <f>INDEX('ROA2'!$D$2:$AQ$224,MATCH(A2481,'ROA2'!$B$2:$B$224,0),MATCH(G2481,'ROA2'!$D$1:$AQ$1,0))</f>
        <v>2.90528011322021</v>
      </c>
      <c r="O2481" s="6">
        <v>6506.5000959999998</v>
      </c>
      <c r="P2481" s="28">
        <v>2.00834624892396E-2</v>
      </c>
    </row>
    <row r="2482" spans="1:16" x14ac:dyDescent="0.3">
      <c r="A2482" t="s">
        <v>515</v>
      </c>
      <c r="B2482" t="str">
        <f>VLOOKUP(A2482,Sheet3!L:L,1,FALSE)</f>
        <v>DPM CN EQUITY</v>
      </c>
      <c r="C2482" t="str">
        <f>VLOOKUP(A2482,'ALL - prices'!B:C,2,FALSE)</f>
        <v>DPM Metals Inc</v>
      </c>
      <c r="D2482" t="str">
        <f>VLOOKUP(A2482,'ALL - prices'!B:I,8,FALSE)</f>
        <v>Materials</v>
      </c>
      <c r="E2482">
        <v>2015</v>
      </c>
      <c r="F2482" t="s">
        <v>679</v>
      </c>
      <c r="G2482" t="str">
        <f t="shared" si="180"/>
        <v>2015-Q1</v>
      </c>
      <c r="H2482" s="4">
        <f>INDEX('ALL - prices'!$J$3:$DY$219,MATCH('COMBINED DATA'!A2482,'ALL - prices'!$B$3:$B$219,0),MATCH('COMBINED DATA'!G2482,'ALL - prices'!$J$1:$DY$1,0))</f>
        <v>2.4106000000000001</v>
      </c>
      <c r="I2482" s="14">
        <f t="shared" ref="I2482:I2517" si="183">STDEV(H2483:H2486)</f>
        <v>0.4717337031277985</v>
      </c>
      <c r="J2482" s="6">
        <f>INDEX('market cap'!$B$3:$DQ$219,MATCH(A2482,'market cap'!$A$3:$A$219,0),MATCH(G2482,'market cap'!$B$1:$DQ$1,0))</f>
        <v>382.1936</v>
      </c>
      <c r="K2482">
        <f t="shared" si="181"/>
        <v>5.945927286506369</v>
      </c>
      <c r="L2482">
        <f>INDEX('PB2'!$D$2:$AQ$224,MATCH(A2482,'PB2'!$B$2:$B$224,0),MATCH(G2482,'PB2'!$D$1:$AQ$1,0))</f>
        <v>0.431230008602142</v>
      </c>
      <c r="M2482" s="16">
        <f t="shared" si="182"/>
        <v>2.3189480788722476</v>
      </c>
      <c r="N2482" s="6">
        <f>INDEX('ROA2'!$D$2:$AQ$224,MATCH(A2482,'ROA2'!$B$2:$B$224,0),MATCH(G2482,'ROA2'!$D$1:$AQ$1,0))</f>
        <v>-12.950122833251999</v>
      </c>
      <c r="O2482" s="6">
        <v>980.15200000000004</v>
      </c>
      <c r="P2482" s="28">
        <v>-3.8855602321231431E-4</v>
      </c>
    </row>
    <row r="2483" spans="1:16" x14ac:dyDescent="0.3">
      <c r="A2483" t="s">
        <v>515</v>
      </c>
      <c r="B2483" t="str">
        <f>VLOOKUP(A2483,Sheet3!L:L,1,FALSE)</f>
        <v>DPM CN EQUITY</v>
      </c>
      <c r="C2483" t="str">
        <f>VLOOKUP(A2483,'ALL - prices'!B:C,2,FALSE)</f>
        <v>DPM Metals Inc</v>
      </c>
      <c r="D2483" t="str">
        <f>VLOOKUP(A2483,'ALL - prices'!B:I,8,FALSE)</f>
        <v>Materials</v>
      </c>
      <c r="E2483">
        <v>2015</v>
      </c>
      <c r="F2483" t="s">
        <v>680</v>
      </c>
      <c r="G2483" t="str">
        <f t="shared" si="180"/>
        <v>2015-Q2</v>
      </c>
      <c r="H2483" s="4">
        <f>INDEX('ALL - prices'!$J$3:$DY$219,MATCH('COMBINED DATA'!A2483,'ALL - prices'!$B$3:$B$219,0),MATCH('COMBINED DATA'!G2483,'ALL - prices'!$J$1:$DY$1,0))</f>
        <v>2.2511000000000001</v>
      </c>
      <c r="I2483" s="14">
        <f t="shared" si="183"/>
        <v>0.65224167555694712</v>
      </c>
      <c r="J2483" s="6">
        <f>INDEX('market cap'!$B$3:$DQ$219,MATCH(A2483,'market cap'!$A$3:$A$219,0),MATCH(G2483,'market cap'!$B$1:$DQ$1,0))</f>
        <v>356.90140000000002</v>
      </c>
      <c r="K2483">
        <f t="shared" si="181"/>
        <v>5.8774595531558349</v>
      </c>
      <c r="L2483">
        <f>INDEX('PB2'!$D$2:$AQ$224,MATCH(A2483,'PB2'!$B$2:$B$224,0),MATCH(G2483,'PB2'!$D$1:$AQ$1,0))</f>
        <v>0.40633198618888899</v>
      </c>
      <c r="M2483" s="16">
        <f t="shared" si="182"/>
        <v>2.4610417933850188</v>
      </c>
      <c r="N2483" s="6">
        <f>INDEX('ROA2'!$D$2:$AQ$224,MATCH(A2483,'ROA2'!$B$2:$B$224,0),MATCH(G2483,'ROA2'!$D$1:$AQ$1,0))</f>
        <v>-13.9596920013428</v>
      </c>
      <c r="O2483" s="6">
        <v>971.58899199999996</v>
      </c>
      <c r="P2483" s="28">
        <v>-8.7364082305602404E-3</v>
      </c>
    </row>
    <row r="2484" spans="1:16" x14ac:dyDescent="0.3">
      <c r="A2484" t="s">
        <v>515</v>
      </c>
      <c r="B2484" t="str">
        <f>VLOOKUP(A2484,Sheet3!L:L,1,FALSE)</f>
        <v>DPM CN EQUITY</v>
      </c>
      <c r="C2484" t="str">
        <f>VLOOKUP(A2484,'ALL - prices'!B:C,2,FALSE)</f>
        <v>DPM Metals Inc</v>
      </c>
      <c r="D2484" t="str">
        <f>VLOOKUP(A2484,'ALL - prices'!B:I,8,FALSE)</f>
        <v>Materials</v>
      </c>
      <c r="E2484">
        <v>2015</v>
      </c>
      <c r="F2484" t="s">
        <v>681</v>
      </c>
      <c r="G2484" t="str">
        <f t="shared" si="180"/>
        <v>2015-Q3</v>
      </c>
      <c r="H2484" s="4">
        <f>INDEX('ALL - prices'!$J$3:$DY$219,MATCH('COMBINED DATA'!A2484,'ALL - prices'!$B$3:$B$219,0),MATCH('COMBINED DATA'!G2484,'ALL - prices'!$J$1:$DY$1,0))</f>
        <v>1.9320999999999999</v>
      </c>
      <c r="I2484" s="14">
        <f t="shared" si="183"/>
        <v>0.81065006424885167</v>
      </c>
      <c r="J2484" s="6">
        <f>INDEX('market cap'!$B$3:$DQ$219,MATCH(A2484,'market cap'!$A$3:$A$219,0),MATCH(G2484,'market cap'!$B$1:$DQ$1,0))</f>
        <v>306.31689999999998</v>
      </c>
      <c r="K2484">
        <f t="shared" si="181"/>
        <v>5.7246201869820244</v>
      </c>
      <c r="L2484">
        <f>INDEX('PB2'!$D$2:$AQ$224,MATCH(A2484,'PB2'!$B$2:$B$224,0),MATCH(G2484,'PB2'!$D$1:$AQ$1,0))</f>
        <v>0.33140999078750599</v>
      </c>
      <c r="M2484" s="16">
        <f t="shared" si="182"/>
        <v>3.0174105422222519</v>
      </c>
      <c r="N2484" s="6">
        <f>INDEX('ROA2'!$D$2:$AQ$224,MATCH(A2484,'ROA2'!$B$2:$B$224,0),MATCH(G2484,'ROA2'!$D$1:$AQ$1,0))</f>
        <v>-6.0474867820739702</v>
      </c>
      <c r="O2484" s="6">
        <v>967.48800000000006</v>
      </c>
      <c r="P2484" s="28">
        <v>-4.2209123752607377E-3</v>
      </c>
    </row>
    <row r="2485" spans="1:16" x14ac:dyDescent="0.3">
      <c r="A2485" t="s">
        <v>515</v>
      </c>
      <c r="B2485" t="str">
        <f>VLOOKUP(A2485,Sheet3!L:L,1,FALSE)</f>
        <v>DPM CN EQUITY</v>
      </c>
      <c r="C2485" t="str">
        <f>VLOOKUP(A2485,'ALL - prices'!B:C,2,FALSE)</f>
        <v>DPM Metals Inc</v>
      </c>
      <c r="D2485" t="str">
        <f>VLOOKUP(A2485,'ALL - prices'!B:I,8,FALSE)</f>
        <v>Materials</v>
      </c>
      <c r="E2485">
        <v>2015</v>
      </c>
      <c r="F2485" t="s">
        <v>682</v>
      </c>
      <c r="G2485" t="str">
        <f t="shared" si="180"/>
        <v>2015-Q4</v>
      </c>
      <c r="H2485" s="4">
        <f>INDEX('ALL - prices'!$J$3:$DY$219,MATCH('COMBINED DATA'!A2485,'ALL - prices'!$B$3:$B$219,0),MATCH('COMBINED DATA'!G2485,'ALL - prices'!$J$1:$DY$1,0))</f>
        <v>1.1344000000000001</v>
      </c>
      <c r="I2485" s="14">
        <f t="shared" si="183"/>
        <v>0.51020470646594396</v>
      </c>
      <c r="J2485" s="6">
        <f>INDEX('market cap'!$B$3:$DQ$219,MATCH(A2485,'market cap'!$A$3:$A$219,0),MATCH(G2485,'market cap'!$B$1:$DQ$1,0))</f>
        <v>179.85579999999999</v>
      </c>
      <c r="K2485">
        <f t="shared" si="181"/>
        <v>5.1921554187181114</v>
      </c>
      <c r="L2485">
        <f>INDEX('PB2'!$D$2:$AQ$224,MATCH(A2485,'PB2'!$B$2:$B$224,0),MATCH(G2485,'PB2'!$D$1:$AQ$1,0))</f>
        <v>0.204132005572319</v>
      </c>
      <c r="M2485" s="16">
        <f t="shared" si="182"/>
        <v>4.8987908446611739</v>
      </c>
      <c r="N2485" s="6">
        <f>INDEX('ROA2'!$D$2:$AQ$224,MATCH(A2485,'ROA2'!$B$2:$B$224,0),MATCH(G2485,'ROA2'!$D$1:$AQ$1,0))</f>
        <v>-4.6612071990966797</v>
      </c>
      <c r="O2485" s="6">
        <v>972.694976</v>
      </c>
      <c r="P2485" s="28">
        <v>5.3819540914201939E-3</v>
      </c>
    </row>
    <row r="2486" spans="1:16" x14ac:dyDescent="0.3">
      <c r="A2486" t="s">
        <v>515</v>
      </c>
      <c r="B2486" t="str">
        <f>VLOOKUP(A2486,Sheet3!L:L,1,FALSE)</f>
        <v>DPM CN EQUITY</v>
      </c>
      <c r="C2486" t="str">
        <f>VLOOKUP(A2486,'ALL - prices'!B:C,2,FALSE)</f>
        <v>DPM Metals Inc</v>
      </c>
      <c r="D2486" t="str">
        <f>VLOOKUP(A2486,'ALL - prices'!B:I,8,FALSE)</f>
        <v>Materials</v>
      </c>
      <c r="E2486">
        <v>2016</v>
      </c>
      <c r="F2486" t="s">
        <v>679</v>
      </c>
      <c r="G2486" t="str">
        <f t="shared" si="180"/>
        <v>2016-Q1</v>
      </c>
      <c r="H2486" s="4">
        <f>INDEX('ALL - prices'!$J$3:$DY$219,MATCH('COMBINED DATA'!A2486,'ALL - prices'!$B$3:$B$219,0),MATCH('COMBINED DATA'!G2486,'ALL - prices'!$J$1:$DY$1,0))</f>
        <v>1.8612</v>
      </c>
      <c r="I2486" s="14">
        <f t="shared" si="183"/>
        <v>0.38491226273009355</v>
      </c>
      <c r="J2486" s="6">
        <f>INDEX('market cap'!$B$3:$DQ$219,MATCH(A2486,'market cap'!$A$3:$A$219,0),MATCH(G2486,'market cap'!$B$1:$DQ$1,0))</f>
        <v>295.07589999999999</v>
      </c>
      <c r="K2486">
        <f t="shared" si="181"/>
        <v>5.6872326113824965</v>
      </c>
      <c r="L2486">
        <f>INDEX('PB2'!$D$2:$AQ$224,MATCH(A2486,'PB2'!$B$2:$B$224,0),MATCH(G2486,'PB2'!$D$1:$AQ$1,0))</f>
        <v>0.35345500707626298</v>
      </c>
      <c r="M2486" s="16">
        <f t="shared" si="182"/>
        <v>2.8292144119611686</v>
      </c>
      <c r="N2486" s="6">
        <f>INDEX('ROA2'!$D$2:$AQ$224,MATCH(A2486,'ROA2'!$B$2:$B$224,0),MATCH(G2486,'ROA2'!$D$1:$AQ$1,0))</f>
        <v>-4.9821262359619096</v>
      </c>
      <c r="O2486" s="6">
        <v>906.15097600000001</v>
      </c>
      <c r="P2486" s="28">
        <v>-6.841199105771878E-2</v>
      </c>
    </row>
    <row r="2487" spans="1:16" x14ac:dyDescent="0.3">
      <c r="A2487" t="s">
        <v>515</v>
      </c>
      <c r="B2487" t="str">
        <f>VLOOKUP(A2487,Sheet3!L:L,1,FALSE)</f>
        <v>DPM CN EQUITY</v>
      </c>
      <c r="C2487" t="str">
        <f>VLOOKUP(A2487,'ALL - prices'!B:C,2,FALSE)</f>
        <v>DPM Metals Inc</v>
      </c>
      <c r="D2487" t="str">
        <f>VLOOKUP(A2487,'ALL - prices'!B:I,8,FALSE)</f>
        <v>Materials</v>
      </c>
      <c r="E2487">
        <v>2016</v>
      </c>
      <c r="F2487" t="s">
        <v>680</v>
      </c>
      <c r="G2487" t="str">
        <f t="shared" si="180"/>
        <v>2016-Q2</v>
      </c>
      <c r="H2487" s="4">
        <f>INDEX('ALL - prices'!$J$3:$DY$219,MATCH('COMBINED DATA'!A2487,'ALL - prices'!$B$3:$B$219,0),MATCH('COMBINED DATA'!G2487,'ALL - prices'!$J$1:$DY$1,0))</f>
        <v>2.7296999999999998</v>
      </c>
      <c r="I2487" s="14">
        <f t="shared" si="183"/>
        <v>0.39158484287146073</v>
      </c>
      <c r="J2487" s="6">
        <f>INDEX('market cap'!$B$3:$DQ$219,MATCH(A2487,'market cap'!$A$3:$A$219,0),MATCH(G2487,'market cap'!$B$1:$DQ$1,0))</f>
        <v>432.77800000000002</v>
      </c>
      <c r="K2487">
        <f t="shared" si="181"/>
        <v>6.0702248944473167</v>
      </c>
      <c r="L2487">
        <f>INDEX('PB2'!$D$2:$AQ$224,MATCH(A2487,'PB2'!$B$2:$B$224,0),MATCH(G2487,'PB2'!$D$1:$AQ$1,0))</f>
        <v>0.52012902498245195</v>
      </c>
      <c r="M2487" s="16">
        <f t="shared" si="182"/>
        <v>1.9225998780470632</v>
      </c>
      <c r="N2487" s="6">
        <f>INDEX('ROA2'!$D$2:$AQ$224,MATCH(A2487,'ROA2'!$B$2:$B$224,0),MATCH(G2487,'ROA2'!$D$1:$AQ$1,0))</f>
        <v>-5.3006520271301296</v>
      </c>
      <c r="O2487" s="6">
        <v>914.44300799999996</v>
      </c>
      <c r="P2487" s="28">
        <v>9.150828305238121E-3</v>
      </c>
    </row>
    <row r="2488" spans="1:16" x14ac:dyDescent="0.3">
      <c r="A2488" t="s">
        <v>515</v>
      </c>
      <c r="B2488" t="str">
        <f>VLOOKUP(A2488,Sheet3!L:L,1,FALSE)</f>
        <v>DPM CN EQUITY</v>
      </c>
      <c r="C2488" t="str">
        <f>VLOOKUP(A2488,'ALL - prices'!B:C,2,FALSE)</f>
        <v>DPM Metals Inc</v>
      </c>
      <c r="D2488" t="str">
        <f>VLOOKUP(A2488,'ALL - prices'!B:I,8,FALSE)</f>
        <v>Materials</v>
      </c>
      <c r="E2488">
        <v>2016</v>
      </c>
      <c r="F2488" t="s">
        <v>681</v>
      </c>
      <c r="G2488" t="str">
        <f t="shared" si="180"/>
        <v>2016-Q3</v>
      </c>
      <c r="H2488" s="4">
        <f>INDEX('ALL - prices'!$J$3:$DY$219,MATCH('COMBINED DATA'!A2488,'ALL - prices'!$B$3:$B$219,0),MATCH('COMBINED DATA'!G2488,'ALL - prices'!$J$1:$DY$1,0))</f>
        <v>2.8715000000000002</v>
      </c>
      <c r="I2488" s="14">
        <f t="shared" si="183"/>
        <v>0.22681305811908914</v>
      </c>
      <c r="J2488" s="6">
        <f>INDEX('market cap'!$B$3:$DQ$219,MATCH(A2488,'market cap'!$A$3:$A$219,0),MATCH(G2488,'market cap'!$B$1:$DQ$1,0))</f>
        <v>520.30550000000005</v>
      </c>
      <c r="K2488">
        <f t="shared" si="181"/>
        <v>6.2544161390649116</v>
      </c>
      <c r="L2488">
        <f>INDEX('PB2'!$D$2:$AQ$224,MATCH(A2488,'PB2'!$B$2:$B$224,0),MATCH(G2488,'PB2'!$D$1:$AQ$1,0))</f>
        <v>0.59298098087310802</v>
      </c>
      <c r="M2488" s="16">
        <f t="shared" si="182"/>
        <v>1.6863947280865488</v>
      </c>
      <c r="N2488" s="6">
        <f>INDEX('ROA2'!$D$2:$AQ$224,MATCH(A2488,'ROA2'!$B$2:$B$224,0),MATCH(G2488,'ROA2'!$D$1:$AQ$1,0))</f>
        <v>-6.1919617652893102</v>
      </c>
      <c r="O2488" s="6">
        <v>889.27398400000004</v>
      </c>
      <c r="P2488" s="28">
        <v>-2.7523884790860497E-2</v>
      </c>
    </row>
    <row r="2489" spans="1:16" x14ac:dyDescent="0.3">
      <c r="A2489" t="s">
        <v>515</v>
      </c>
      <c r="B2489" t="str">
        <f>VLOOKUP(A2489,Sheet3!L:L,1,FALSE)</f>
        <v>DPM CN EQUITY</v>
      </c>
      <c r="C2489" t="str">
        <f>VLOOKUP(A2489,'ALL - prices'!B:C,2,FALSE)</f>
        <v>DPM Metals Inc</v>
      </c>
      <c r="D2489" t="str">
        <f>VLOOKUP(A2489,'ALL - prices'!B:I,8,FALSE)</f>
        <v>Materials</v>
      </c>
      <c r="E2489">
        <v>2016</v>
      </c>
      <c r="F2489" t="s">
        <v>682</v>
      </c>
      <c r="G2489" t="str">
        <f t="shared" si="180"/>
        <v>2016-Q4</v>
      </c>
      <c r="H2489" s="4">
        <f>INDEX('ALL - prices'!$J$3:$DY$219,MATCH('COMBINED DATA'!A2489,'ALL - prices'!$B$3:$B$219,0),MATCH('COMBINED DATA'!G2489,'ALL - prices'!$J$1:$DY$1,0))</f>
        <v>1.9941</v>
      </c>
      <c r="I2489" s="14">
        <f t="shared" si="183"/>
        <v>0.21683719507194013</v>
      </c>
      <c r="J2489" s="6">
        <f>INDEX('market cap'!$B$3:$DQ$219,MATCH(A2489,'market cap'!$A$3:$A$219,0),MATCH(G2489,'market cap'!$B$1:$DQ$1,0))</f>
        <v>361.32330000000002</v>
      </c>
      <c r="K2489">
        <f t="shared" si="181"/>
        <v>5.8897731254182819</v>
      </c>
      <c r="L2489">
        <f>INDEX('PB2'!$D$2:$AQ$224,MATCH(A2489,'PB2'!$B$2:$B$224,0),MATCH(G2489,'PB2'!$D$1:$AQ$1,0))</f>
        <v>0.48684298992156999</v>
      </c>
      <c r="M2489" s="16">
        <f t="shared" si="182"/>
        <v>2.0540503215648624</v>
      </c>
      <c r="N2489" s="6">
        <f>INDEX('ROA2'!$D$2:$AQ$224,MATCH(A2489,'ROA2'!$B$2:$B$224,0),MATCH(G2489,'ROA2'!$D$1:$AQ$1,0))</f>
        <v>-9.5694742202758807</v>
      </c>
      <c r="O2489" s="6">
        <v>910.18803200000002</v>
      </c>
      <c r="P2489" s="28">
        <v>2.3518115199915687E-2</v>
      </c>
    </row>
    <row r="2490" spans="1:16" x14ac:dyDescent="0.3">
      <c r="A2490" t="s">
        <v>515</v>
      </c>
      <c r="B2490" t="str">
        <f>VLOOKUP(A2490,Sheet3!L:L,1,FALSE)</f>
        <v>DPM CN EQUITY</v>
      </c>
      <c r="C2490" t="str">
        <f>VLOOKUP(A2490,'ALL - prices'!B:C,2,FALSE)</f>
        <v>DPM Metals Inc</v>
      </c>
      <c r="D2490" t="str">
        <f>VLOOKUP(A2490,'ALL - prices'!B:I,8,FALSE)</f>
        <v>Materials</v>
      </c>
      <c r="E2490">
        <v>2017</v>
      </c>
      <c r="F2490" t="s">
        <v>679</v>
      </c>
      <c r="G2490" t="str">
        <f t="shared" si="180"/>
        <v>2017-Q1</v>
      </c>
      <c r="H2490" s="4">
        <f>INDEX('ALL - prices'!$J$3:$DY$219,MATCH('COMBINED DATA'!A2490,'ALL - prices'!$B$3:$B$219,0),MATCH('COMBINED DATA'!G2490,'ALL - prices'!$J$1:$DY$1,0))</f>
        <v>2.4992999999999999</v>
      </c>
      <c r="I2490" s="14">
        <f t="shared" si="183"/>
        <v>0.26933779750838277</v>
      </c>
      <c r="J2490" s="6">
        <f>INDEX('market cap'!$B$3:$DQ$219,MATCH(A2490,'market cap'!$A$3:$A$219,0),MATCH(G2490,'market cap'!$B$1:$DQ$1,0))</f>
        <v>503.20280000000002</v>
      </c>
      <c r="K2490">
        <f t="shared" si="181"/>
        <v>6.220993269758667</v>
      </c>
      <c r="L2490">
        <f>INDEX('PB2'!$D$2:$AQ$224,MATCH(A2490,'PB2'!$B$2:$B$224,0),MATCH(G2490,'PB2'!$D$1:$AQ$1,0))</f>
        <v>0.64617002010345503</v>
      </c>
      <c r="M2490" s="16">
        <f t="shared" si="182"/>
        <v>1.5475803099622218</v>
      </c>
      <c r="N2490" s="6">
        <f>INDEX('ROA2'!$D$2:$AQ$224,MATCH(A2490,'ROA2'!$B$2:$B$224,0),MATCH(G2490,'ROA2'!$D$1:$AQ$1,0))</f>
        <v>-18.480791091918899</v>
      </c>
      <c r="O2490" s="6">
        <v>733.952</v>
      </c>
      <c r="P2490" s="28">
        <v>-0.19362596057514411</v>
      </c>
    </row>
    <row r="2491" spans="1:16" x14ac:dyDescent="0.3">
      <c r="A2491" t="s">
        <v>515</v>
      </c>
      <c r="B2491" t="str">
        <f>VLOOKUP(A2491,Sheet3!L:L,1,FALSE)</f>
        <v>DPM CN EQUITY</v>
      </c>
      <c r="C2491" t="str">
        <f>VLOOKUP(A2491,'ALL - prices'!B:C,2,FALSE)</f>
        <v>DPM Metals Inc</v>
      </c>
      <c r="D2491" t="str">
        <f>VLOOKUP(A2491,'ALL - prices'!B:I,8,FALSE)</f>
        <v>Materials</v>
      </c>
      <c r="E2491">
        <v>2017</v>
      </c>
      <c r="F2491" t="s">
        <v>680</v>
      </c>
      <c r="G2491" t="str">
        <f t="shared" si="180"/>
        <v>2017-Q2</v>
      </c>
      <c r="H2491" s="4">
        <f>INDEX('ALL - prices'!$J$3:$DY$219,MATCH('COMBINED DATA'!A2491,'ALL - prices'!$B$3:$B$219,0),MATCH('COMBINED DATA'!G2491,'ALL - prices'!$J$1:$DY$1,0))</f>
        <v>2.1448</v>
      </c>
      <c r="I2491" s="14">
        <f t="shared" si="183"/>
        <v>0.18156182601710821</v>
      </c>
      <c r="J2491" s="6">
        <f>INDEX('market cap'!$B$3:$DQ$219,MATCH(A2491,'market cap'!$A$3:$A$219,0),MATCH(G2491,'market cap'!$B$1:$DQ$1,0))</f>
        <v>431.82650000000001</v>
      </c>
      <c r="K2491">
        <f t="shared" si="181"/>
        <v>6.0680238872026786</v>
      </c>
      <c r="L2491">
        <f>INDEX('PB2'!$D$2:$AQ$224,MATCH(A2491,'PB2'!$B$2:$B$224,0),MATCH(G2491,'PB2'!$D$1:$AQ$1,0))</f>
        <v>0.54335099458694502</v>
      </c>
      <c r="M2491" s="16">
        <f t="shared" si="182"/>
        <v>1.8404309736475208</v>
      </c>
      <c r="N2491" s="6">
        <f>INDEX('ROA2'!$D$2:$AQ$224,MATCH(A2491,'ROA2'!$B$2:$B$224,0),MATCH(G2491,'ROA2'!$D$1:$AQ$1,0))</f>
        <v>-18.959640502929702</v>
      </c>
      <c r="O2491" s="6">
        <v>752.42399999999998</v>
      </c>
      <c r="P2491" s="28">
        <v>2.5167858388559443E-2</v>
      </c>
    </row>
    <row r="2492" spans="1:16" x14ac:dyDescent="0.3">
      <c r="A2492" t="s">
        <v>515</v>
      </c>
      <c r="B2492" t="str">
        <f>VLOOKUP(A2492,Sheet3!L:L,1,FALSE)</f>
        <v>DPM CN EQUITY</v>
      </c>
      <c r="C2492" t="str">
        <f>VLOOKUP(A2492,'ALL - prices'!B:C,2,FALSE)</f>
        <v>DPM Metals Inc</v>
      </c>
      <c r="D2492" t="str">
        <f>VLOOKUP(A2492,'ALL - prices'!B:I,8,FALSE)</f>
        <v>Materials</v>
      </c>
      <c r="E2492">
        <v>2017</v>
      </c>
      <c r="F2492" t="s">
        <v>681</v>
      </c>
      <c r="G2492" t="str">
        <f t="shared" si="180"/>
        <v>2017-Q3</v>
      </c>
      <c r="H2492" s="4">
        <f>INDEX('ALL - prices'!$J$3:$DY$219,MATCH('COMBINED DATA'!A2492,'ALL - prices'!$B$3:$B$219,0),MATCH('COMBINED DATA'!G2492,'ALL - prices'!$J$1:$DY$1,0))</f>
        <v>2.3752</v>
      </c>
      <c r="I2492" s="14">
        <f t="shared" si="183"/>
        <v>5.294569544983501E-2</v>
      </c>
      <c r="J2492" s="6">
        <f>INDEX('market cap'!$B$3:$DQ$219,MATCH(A2492,'market cap'!$A$3:$A$219,0),MATCH(G2492,'market cap'!$B$1:$DQ$1,0))</f>
        <v>478.22109999999998</v>
      </c>
      <c r="K2492">
        <f t="shared" si="181"/>
        <v>6.1700731778483728</v>
      </c>
      <c r="L2492">
        <f>INDEX('PB2'!$D$2:$AQ$224,MATCH(A2492,'PB2'!$B$2:$B$224,0),MATCH(G2492,'PB2'!$D$1:$AQ$1,0))</f>
        <v>0.61924201250076305</v>
      </c>
      <c r="M2492" s="16">
        <f t="shared" si="182"/>
        <v>1.6148775112359932</v>
      </c>
      <c r="N2492" s="6">
        <f>INDEX('ROA2'!$D$2:$AQ$224,MATCH(A2492,'ROA2'!$B$2:$B$224,0),MATCH(G2492,'ROA2'!$D$1:$AQ$1,0))</f>
        <v>-17.071344375610401</v>
      </c>
      <c r="O2492" s="6">
        <v>766.23699199999999</v>
      </c>
      <c r="P2492" s="28">
        <v>1.8357989644136829E-2</v>
      </c>
    </row>
    <row r="2493" spans="1:16" x14ac:dyDescent="0.3">
      <c r="A2493" t="s">
        <v>515</v>
      </c>
      <c r="B2493" t="str">
        <f>VLOOKUP(A2493,Sheet3!L:L,1,FALSE)</f>
        <v>DPM CN EQUITY</v>
      </c>
      <c r="C2493" t="str">
        <f>VLOOKUP(A2493,'ALL - prices'!B:C,2,FALSE)</f>
        <v>DPM Metals Inc</v>
      </c>
      <c r="D2493" t="str">
        <f>VLOOKUP(A2493,'ALL - prices'!B:I,8,FALSE)</f>
        <v>Materials</v>
      </c>
      <c r="E2493">
        <v>2017</v>
      </c>
      <c r="F2493" t="s">
        <v>682</v>
      </c>
      <c r="G2493" t="str">
        <f t="shared" si="180"/>
        <v>2017-Q4</v>
      </c>
      <c r="H2493" s="4">
        <f>INDEX('ALL - prices'!$J$3:$DY$219,MATCH('COMBINED DATA'!A2493,'ALL - prices'!$B$3:$B$219,0),MATCH('COMBINED DATA'!G2493,'ALL - prices'!$J$1:$DY$1,0))</f>
        <v>2.6587999999999998</v>
      </c>
      <c r="I2493" s="14">
        <f t="shared" si="183"/>
        <v>0.23035231530563507</v>
      </c>
      <c r="J2493" s="6">
        <f>INDEX('market cap'!$B$3:$DQ$219,MATCH(A2493,'market cap'!$A$3:$A$219,0),MATCH(G2493,'market cap'!$B$1:$DQ$1,0))</f>
        <v>535.38170000000002</v>
      </c>
      <c r="K2493">
        <f t="shared" si="181"/>
        <v>6.2829799504498034</v>
      </c>
      <c r="L2493">
        <f>INDEX('PB2'!$D$2:$AQ$224,MATCH(A2493,'PB2'!$B$2:$B$224,0),MATCH(G2493,'PB2'!$D$1:$AQ$1,0))</f>
        <v>0.68266499042510997</v>
      </c>
      <c r="M2493" s="16">
        <f t="shared" si="182"/>
        <v>1.4648473468330034</v>
      </c>
      <c r="N2493" s="6">
        <f>INDEX('ROA2'!$D$2:$AQ$224,MATCH(A2493,'ROA2'!$B$2:$B$224,0),MATCH(G2493,'ROA2'!$D$1:$AQ$1,0))</f>
        <v>-12.7760782241821</v>
      </c>
      <c r="O2493" s="6">
        <v>786.84300800000005</v>
      </c>
      <c r="P2493" s="28">
        <v>2.6892483937919914E-2</v>
      </c>
    </row>
    <row r="2494" spans="1:16" x14ac:dyDescent="0.3">
      <c r="A2494" t="s">
        <v>515</v>
      </c>
      <c r="B2494" t="str">
        <f>VLOOKUP(A2494,Sheet3!L:L,1,FALSE)</f>
        <v>DPM CN EQUITY</v>
      </c>
      <c r="C2494" t="str">
        <f>VLOOKUP(A2494,'ALL - prices'!B:C,2,FALSE)</f>
        <v>DPM Metals Inc</v>
      </c>
      <c r="D2494" t="str">
        <f>VLOOKUP(A2494,'ALL - prices'!B:I,8,FALSE)</f>
        <v>Materials</v>
      </c>
      <c r="E2494">
        <v>2018</v>
      </c>
      <c r="F2494" t="s">
        <v>679</v>
      </c>
      <c r="G2494" t="str">
        <f t="shared" si="180"/>
        <v>2018-Q1</v>
      </c>
      <c r="H2494" s="4">
        <f>INDEX('ALL - prices'!$J$3:$DY$219,MATCH('COMBINED DATA'!A2494,'ALL - prices'!$B$3:$B$219,0),MATCH('COMBINED DATA'!G2494,'ALL - prices'!$J$1:$DY$1,0))</f>
        <v>2.7296999999999998</v>
      </c>
      <c r="I2494" s="14">
        <f t="shared" si="183"/>
        <v>0.56168721648855979</v>
      </c>
      <c r="J2494" s="6">
        <f>INDEX('market cap'!$B$3:$DQ$219,MATCH(A2494,'market cap'!$A$3:$A$219,0),MATCH(G2494,'market cap'!$B$1:$DQ$1,0))</f>
        <v>549.6585</v>
      </c>
      <c r="K2494">
        <f t="shared" si="181"/>
        <v>6.3092971762917278</v>
      </c>
      <c r="L2494">
        <f>INDEX('PB2'!$D$2:$AQ$224,MATCH(A2494,'PB2'!$B$2:$B$224,0),MATCH(G2494,'PB2'!$D$1:$AQ$1,0))</f>
        <v>0.684673011302948</v>
      </c>
      <c r="M2494" s="16">
        <f t="shared" si="182"/>
        <v>1.4605512171379118</v>
      </c>
      <c r="N2494" s="6">
        <f>INDEX('ROA2'!$D$2:$AQ$224,MATCH(A2494,'ROA2'!$B$2:$B$224,0),MATCH(G2494,'ROA2'!$D$1:$AQ$1,0))</f>
        <v>2.7490999549626999E-2</v>
      </c>
      <c r="O2494" s="6">
        <v>844.75001599999996</v>
      </c>
      <c r="P2494" s="28">
        <v>7.359410633537701E-2</v>
      </c>
    </row>
    <row r="2495" spans="1:16" x14ac:dyDescent="0.3">
      <c r="A2495" t="s">
        <v>515</v>
      </c>
      <c r="B2495" t="str">
        <f>VLOOKUP(A2495,Sheet3!L:L,1,FALSE)</f>
        <v>DPM CN EQUITY</v>
      </c>
      <c r="C2495" t="str">
        <f>VLOOKUP(A2495,'ALL - prices'!B:C,2,FALSE)</f>
        <v>DPM Metals Inc</v>
      </c>
      <c r="D2495" t="str">
        <f>VLOOKUP(A2495,'ALL - prices'!B:I,8,FALSE)</f>
        <v>Materials</v>
      </c>
      <c r="E2495">
        <v>2018</v>
      </c>
      <c r="F2495" t="s">
        <v>680</v>
      </c>
      <c r="G2495" t="str">
        <f t="shared" si="180"/>
        <v>2018-Q2</v>
      </c>
      <c r="H2495" s="4">
        <f>INDEX('ALL - prices'!$J$3:$DY$219,MATCH('COMBINED DATA'!A2495,'ALL - prices'!$B$3:$B$219,0),MATCH('COMBINED DATA'!G2495,'ALL - prices'!$J$1:$DY$1,0))</f>
        <v>2.7829000000000002</v>
      </c>
      <c r="I2495" s="14">
        <f t="shared" si="183"/>
        <v>0.73090804027136802</v>
      </c>
      <c r="J2495" s="6">
        <f>INDEX('market cap'!$B$3:$DQ$219,MATCH(A2495,'market cap'!$A$3:$A$219,0),MATCH(G2495,'market cap'!$B$1:$DQ$1,0))</f>
        <v>560.36620000000005</v>
      </c>
      <c r="K2495">
        <f t="shared" si="181"/>
        <v>6.3285904985825008</v>
      </c>
      <c r="L2495">
        <f>INDEX('PB2'!$D$2:$AQ$224,MATCH(A2495,'PB2'!$B$2:$B$224,0),MATCH(G2495,'PB2'!$D$1:$AQ$1,0))</f>
        <v>0.68540197610855103</v>
      </c>
      <c r="M2495" s="16">
        <f t="shared" si="182"/>
        <v>1.4589978360984828</v>
      </c>
      <c r="N2495" s="6">
        <f>INDEX('ROA2'!$D$2:$AQ$224,MATCH(A2495,'ROA2'!$B$2:$B$224,0),MATCH(G2495,'ROA2'!$D$1:$AQ$1,0))</f>
        <v>1.9149030447006199</v>
      </c>
      <c r="O2495" s="6">
        <v>860.39897599999995</v>
      </c>
      <c r="P2495" s="28">
        <v>1.8524959696479E-2</v>
      </c>
    </row>
    <row r="2496" spans="1:16" x14ac:dyDescent="0.3">
      <c r="A2496" t="s">
        <v>515</v>
      </c>
      <c r="B2496" t="str">
        <f>VLOOKUP(A2496,Sheet3!L:L,1,FALSE)</f>
        <v>DPM CN EQUITY</v>
      </c>
      <c r="C2496" t="str">
        <f>VLOOKUP(A2496,'ALL - prices'!B:C,2,FALSE)</f>
        <v>DPM Metals Inc</v>
      </c>
      <c r="D2496" t="str">
        <f>VLOOKUP(A2496,'ALL - prices'!B:I,8,FALSE)</f>
        <v>Materials</v>
      </c>
      <c r="E2496">
        <v>2018</v>
      </c>
      <c r="F2496" t="s">
        <v>681</v>
      </c>
      <c r="G2496" t="str">
        <f t="shared" si="180"/>
        <v>2018-Q3</v>
      </c>
      <c r="H2496" s="4">
        <f>INDEX('ALL - prices'!$J$3:$DY$219,MATCH('COMBINED DATA'!A2496,'ALL - prices'!$B$3:$B$219,0),MATCH('COMBINED DATA'!G2496,'ALL - prices'!$J$1:$DY$1,0))</f>
        <v>2.6941999999999999</v>
      </c>
      <c r="I2496" s="14">
        <f t="shared" si="183"/>
        <v>0.4750072376641532</v>
      </c>
      <c r="J2496" s="6">
        <f>INDEX('market cap'!$B$3:$DQ$219,MATCH(A2496,'market cap'!$A$3:$A$219,0),MATCH(G2496,'market cap'!$B$1:$DQ$1,0))</f>
        <v>542.68200000000002</v>
      </c>
      <c r="K2496">
        <f t="shared" si="181"/>
        <v>6.2965235130234518</v>
      </c>
      <c r="L2496">
        <f>INDEX('PB2'!$D$2:$AQ$224,MATCH(A2496,'PB2'!$B$2:$B$224,0),MATCH(G2496,'PB2'!$D$1:$AQ$1,0))</f>
        <v>0.659506976604462</v>
      </c>
      <c r="M2496" s="16">
        <f t="shared" si="182"/>
        <v>1.5162841872402937</v>
      </c>
      <c r="N2496" s="6">
        <f>INDEX('ROA2'!$D$2:$AQ$224,MATCH(A2496,'ROA2'!$B$2:$B$224,0),MATCH(G2496,'ROA2'!$D$1:$AQ$1,0))</f>
        <v>2.55216407775879</v>
      </c>
      <c r="O2496" s="6">
        <v>861.79302399999995</v>
      </c>
      <c r="P2496" s="28">
        <v>1.6202343783356596E-3</v>
      </c>
    </row>
    <row r="2497" spans="1:16" x14ac:dyDescent="0.3">
      <c r="A2497" t="s">
        <v>515</v>
      </c>
      <c r="B2497" t="str">
        <f>VLOOKUP(A2497,Sheet3!L:L,1,FALSE)</f>
        <v>DPM CN EQUITY</v>
      </c>
      <c r="C2497" t="str">
        <f>VLOOKUP(A2497,'ALL - prices'!B:C,2,FALSE)</f>
        <v>DPM Metals Inc</v>
      </c>
      <c r="D2497" t="str">
        <f>VLOOKUP(A2497,'ALL - prices'!B:I,8,FALSE)</f>
        <v>Materials</v>
      </c>
      <c r="E2497">
        <v>2018</v>
      </c>
      <c r="F2497" t="s">
        <v>682</v>
      </c>
      <c r="G2497" t="str">
        <f t="shared" si="180"/>
        <v>2018-Q4</v>
      </c>
      <c r="H2497" s="4">
        <f>INDEX('ALL - prices'!$J$3:$DY$219,MATCH('COMBINED DATA'!A2497,'ALL - prices'!$B$3:$B$219,0),MATCH('COMBINED DATA'!G2497,'ALL - prices'!$J$1:$DY$1,0))</f>
        <v>3.1905000000000001</v>
      </c>
      <c r="I2497" s="14">
        <f t="shared" si="183"/>
        <v>0.4750226310398275</v>
      </c>
      <c r="J2497" s="6">
        <f>INDEX('market cap'!$B$3:$DQ$219,MATCH(A2497,'market cap'!$A$3:$A$219,0),MATCH(G2497,'market cap'!$B$1:$DQ$1,0))</f>
        <v>642.64970000000005</v>
      </c>
      <c r="K2497">
        <f t="shared" si="181"/>
        <v>6.4655997857389469</v>
      </c>
      <c r="L2497">
        <f>INDEX('PB2'!$D$2:$AQ$224,MATCH(A2497,'PB2'!$B$2:$B$224,0),MATCH(G2497,'PB2'!$D$1:$AQ$1,0))</f>
        <v>0.74650901556015004</v>
      </c>
      <c r="M2497" s="16">
        <f t="shared" si="182"/>
        <v>1.3395685506217774</v>
      </c>
      <c r="N2497" s="6">
        <f>INDEX('ROA2'!$D$2:$AQ$224,MATCH(A2497,'ROA2'!$B$2:$B$224,0),MATCH(G2497,'ROA2'!$D$1:$AQ$1,0))</f>
        <v>4.59853219985962</v>
      </c>
      <c r="O2497" s="6">
        <v>868.38099199999999</v>
      </c>
      <c r="P2497" s="28">
        <v>7.644489821259039E-3</v>
      </c>
    </row>
    <row r="2498" spans="1:16" x14ac:dyDescent="0.3">
      <c r="A2498" t="s">
        <v>515</v>
      </c>
      <c r="B2498" t="str">
        <f>VLOOKUP(A2498,Sheet3!L:L,1,FALSE)</f>
        <v>DPM CN EQUITY</v>
      </c>
      <c r="C2498" t="str">
        <f>VLOOKUP(A2498,'ALL - prices'!B:C,2,FALSE)</f>
        <v>DPM Metals Inc</v>
      </c>
      <c r="D2498" t="str">
        <f>VLOOKUP(A2498,'ALL - prices'!B:I,8,FALSE)</f>
        <v>Materials</v>
      </c>
      <c r="E2498">
        <v>2019</v>
      </c>
      <c r="F2498" t="s">
        <v>679</v>
      </c>
      <c r="G2498" t="str">
        <f t="shared" si="180"/>
        <v>2019-Q1</v>
      </c>
      <c r="H2498" s="4">
        <f>INDEX('ALL - prices'!$J$3:$DY$219,MATCH('COMBINED DATA'!A2498,'ALL - prices'!$B$3:$B$219,0),MATCH('COMBINED DATA'!G2498,'ALL - prices'!$J$1:$DY$1,0))</f>
        <v>3.9260999999999999</v>
      </c>
      <c r="I2498" s="14">
        <f t="shared" si="183"/>
        <v>0.46677903766129014</v>
      </c>
      <c r="J2498" s="6">
        <f>INDEX('market cap'!$B$3:$DQ$219,MATCH(A2498,'market cap'!$A$3:$A$219,0),MATCH(G2498,'market cap'!$B$1:$DQ$1,0))</f>
        <v>790.81619999999998</v>
      </c>
      <c r="K2498">
        <f t="shared" si="181"/>
        <v>6.6730655766708535</v>
      </c>
      <c r="L2498">
        <f>INDEX('PB2'!$D$2:$AQ$224,MATCH(A2498,'PB2'!$B$2:$B$224,0),MATCH(G2498,'PB2'!$D$1:$AQ$1,0))</f>
        <v>0.93761199712753296</v>
      </c>
      <c r="M2498" s="16">
        <f t="shared" si="182"/>
        <v>1.0665392540449556</v>
      </c>
      <c r="N2498" s="6">
        <f>INDEX('ROA2'!$D$2:$AQ$224,MATCH(A2498,'ROA2'!$B$2:$B$224,0),MATCH(G2498,'ROA2'!$D$1:$AQ$1,0))</f>
        <v>4.4724779129028303</v>
      </c>
      <c r="O2498" s="6">
        <v>859.58502399999998</v>
      </c>
      <c r="P2498" s="28">
        <v>-1.0129157686583743E-2</v>
      </c>
    </row>
    <row r="2499" spans="1:16" x14ac:dyDescent="0.3">
      <c r="A2499" t="s">
        <v>515</v>
      </c>
      <c r="B2499" t="str">
        <f>VLOOKUP(A2499,Sheet3!L:L,1,FALSE)</f>
        <v>DPM CN EQUITY</v>
      </c>
      <c r="C2499" t="str">
        <f>VLOOKUP(A2499,'ALL - prices'!B:C,2,FALSE)</f>
        <v>DPM Metals Inc</v>
      </c>
      <c r="D2499" t="str">
        <f>VLOOKUP(A2499,'ALL - prices'!B:I,8,FALSE)</f>
        <v>Materials</v>
      </c>
      <c r="E2499">
        <v>2019</v>
      </c>
      <c r="F2499" t="s">
        <v>680</v>
      </c>
      <c r="G2499" t="str">
        <f t="shared" si="180"/>
        <v>2019-Q2</v>
      </c>
      <c r="H2499" s="4">
        <f>INDEX('ALL - prices'!$J$3:$DY$219,MATCH('COMBINED DATA'!A2499,'ALL - prices'!$B$3:$B$219,0),MATCH('COMBINED DATA'!G2499,'ALL - prices'!$J$1:$DY$1,0))</f>
        <v>4.3250000000000002</v>
      </c>
      <c r="I2499" s="14">
        <f t="shared" si="183"/>
        <v>1.9134705998960795</v>
      </c>
      <c r="J2499" s="6">
        <f>INDEX('market cap'!$B$3:$DQ$219,MATCH(A2499,'market cap'!$A$3:$A$219,0),MATCH(G2499,'market cap'!$B$1:$DQ$1,0))</f>
        <v>871.14739999999995</v>
      </c>
      <c r="K2499">
        <f t="shared" si="181"/>
        <v>6.7698111933038225</v>
      </c>
      <c r="L2499">
        <f>INDEX('PB2'!$D$2:$AQ$224,MATCH(A2499,'PB2'!$B$2:$B$224,0),MATCH(G2499,'PB2'!$D$1:$AQ$1,0))</f>
        <v>1.02214896678925</v>
      </c>
      <c r="M2499" s="16">
        <f t="shared" si="182"/>
        <v>0.9783309796234263</v>
      </c>
      <c r="N2499" s="6">
        <f>INDEX('ROA2'!$D$2:$AQ$224,MATCH(A2499,'ROA2'!$B$2:$B$224,0),MATCH(G2499,'ROA2'!$D$1:$AQ$1,0))</f>
        <v>3.9231090545654301</v>
      </c>
      <c r="O2499" s="6">
        <v>868.73996799999998</v>
      </c>
      <c r="P2499" s="28">
        <v>1.065042287195548E-2</v>
      </c>
    </row>
    <row r="2500" spans="1:16" x14ac:dyDescent="0.3">
      <c r="A2500" t="s">
        <v>515</v>
      </c>
      <c r="B2500" t="str">
        <f>VLOOKUP(A2500,Sheet3!L:L,1,FALSE)</f>
        <v>DPM CN EQUITY</v>
      </c>
      <c r="C2500" t="str">
        <f>VLOOKUP(A2500,'ALL - prices'!B:C,2,FALSE)</f>
        <v>DPM Metals Inc</v>
      </c>
      <c r="D2500" t="str">
        <f>VLOOKUP(A2500,'ALL - prices'!B:I,8,FALSE)</f>
        <v>Materials</v>
      </c>
      <c r="E2500">
        <v>2019</v>
      </c>
      <c r="F2500" t="s">
        <v>681</v>
      </c>
      <c r="G2500" t="str">
        <f t="shared" si="180"/>
        <v>2019-Q3</v>
      </c>
      <c r="H2500" s="4">
        <f>INDEX('ALL - prices'!$J$3:$DY$219,MATCH('COMBINED DATA'!A2500,'ALL - prices'!$B$3:$B$219,0),MATCH('COMBINED DATA'!G2500,'ALL - prices'!$J$1:$DY$1,0))</f>
        <v>3.9527000000000001</v>
      </c>
      <c r="I2500" s="14">
        <f t="shared" si="183"/>
        <v>2.2569430667756487</v>
      </c>
      <c r="J2500" s="6">
        <f>INDEX('market cap'!$B$3:$DQ$219,MATCH(A2500,'market cap'!$A$3:$A$219,0),MATCH(G2500,'market cap'!$B$1:$DQ$1,0))</f>
        <v>799.41300000000001</v>
      </c>
      <c r="K2500">
        <f t="shared" si="181"/>
        <v>6.683877708341643</v>
      </c>
      <c r="L2500">
        <f>INDEX('PB2'!$D$2:$AQ$224,MATCH(A2500,'PB2'!$B$2:$B$224,0),MATCH(G2500,'PB2'!$D$1:$AQ$1,0))</f>
        <v>0.90890401601791404</v>
      </c>
      <c r="M2500" s="16">
        <f t="shared" si="182"/>
        <v>1.1002261871184102</v>
      </c>
      <c r="N2500" s="6">
        <f>INDEX('ROA2'!$D$2:$AQ$224,MATCH(A2500,'ROA2'!$B$2:$B$224,0),MATCH(G2500,'ROA2'!$D$1:$AQ$1,0))</f>
        <v>3.7841899394989</v>
      </c>
      <c r="O2500" s="6">
        <v>909.47097599999995</v>
      </c>
      <c r="P2500" s="28">
        <v>4.6885154937409274E-2</v>
      </c>
    </row>
    <row r="2501" spans="1:16" x14ac:dyDescent="0.3">
      <c r="A2501" t="s">
        <v>515</v>
      </c>
      <c r="B2501" t="str">
        <f>VLOOKUP(A2501,Sheet3!L:L,1,FALSE)</f>
        <v>DPM CN EQUITY</v>
      </c>
      <c r="C2501" t="str">
        <f>VLOOKUP(A2501,'ALL - prices'!B:C,2,FALSE)</f>
        <v>DPM Metals Inc</v>
      </c>
      <c r="D2501" t="str">
        <f>VLOOKUP(A2501,'ALL - prices'!B:I,8,FALSE)</f>
        <v>Materials</v>
      </c>
      <c r="E2501">
        <v>2019</v>
      </c>
      <c r="F2501" t="s">
        <v>682</v>
      </c>
      <c r="G2501" t="str">
        <f t="shared" si="180"/>
        <v>2019-Q4</v>
      </c>
      <c r="H2501" s="4">
        <f>INDEX('ALL - prices'!$J$3:$DY$219,MATCH('COMBINED DATA'!A2501,'ALL - prices'!$B$3:$B$219,0),MATCH('COMBINED DATA'!G2501,'ALL - prices'!$J$1:$DY$1,0))</f>
        <v>4.9454000000000002</v>
      </c>
      <c r="I2501" s="14">
        <f t="shared" si="183"/>
        <v>2.1659589321668471</v>
      </c>
      <c r="J2501" s="6">
        <f>INDEX('market cap'!$B$3:$DQ$219,MATCH(A2501,'market cap'!$A$3:$A$219,0),MATCH(G2501,'market cap'!$B$1:$DQ$1,0))</f>
        <v>1000.1625</v>
      </c>
      <c r="K2501">
        <f t="shared" si="181"/>
        <v>6.907917765780442</v>
      </c>
      <c r="L2501">
        <f>INDEX('PB2'!$D$2:$AQ$224,MATCH(A2501,'PB2'!$B$2:$B$224,0),MATCH(G2501,'PB2'!$D$1:$AQ$1,0))</f>
        <v>1.3232409954071001</v>
      </c>
      <c r="M2501" s="16">
        <f t="shared" si="182"/>
        <v>0.75572023801480415</v>
      </c>
      <c r="N2501" s="6">
        <f>INDEX('ROA2'!$D$2:$AQ$224,MATCH(A2501,'ROA2'!$B$2:$B$224,0),MATCH(G2501,'ROA2'!$D$1:$AQ$1,0))</f>
        <v>2.35728192329407</v>
      </c>
      <c r="O2501" s="6">
        <v>902.048</v>
      </c>
      <c r="P2501" s="28">
        <v>-8.1618613412463084E-3</v>
      </c>
    </row>
    <row r="2502" spans="1:16" x14ac:dyDescent="0.3">
      <c r="A2502" t="s">
        <v>515</v>
      </c>
      <c r="B2502" t="str">
        <f>VLOOKUP(A2502,Sheet3!L:L,1,FALSE)</f>
        <v>DPM CN EQUITY</v>
      </c>
      <c r="C2502" t="str">
        <f>VLOOKUP(A2502,'ALL - prices'!B:C,2,FALSE)</f>
        <v>DPM Metals Inc</v>
      </c>
      <c r="D2502" t="str">
        <f>VLOOKUP(A2502,'ALL - prices'!B:I,8,FALSE)</f>
        <v>Materials</v>
      </c>
      <c r="E2502">
        <v>2020</v>
      </c>
      <c r="F2502" t="s">
        <v>679</v>
      </c>
      <c r="G2502" t="str">
        <f t="shared" si="180"/>
        <v>2020-Q1</v>
      </c>
      <c r="H2502" s="4">
        <f>INDEX('ALL - prices'!$J$3:$DY$219,MATCH('COMBINED DATA'!A2502,'ALL - prices'!$B$3:$B$219,0),MATCH('COMBINED DATA'!G2502,'ALL - prices'!$J$1:$DY$1,0))</f>
        <v>3.9594999999999998</v>
      </c>
      <c r="I2502" s="14">
        <f t="shared" si="183"/>
        <v>0.69982822892478402</v>
      </c>
      <c r="J2502" s="6">
        <f>INDEX('market cap'!$B$3:$DQ$219,MATCH(A2502,'market cap'!$A$3:$A$219,0),MATCH(G2502,'market cap'!$B$1:$DQ$1,0))</f>
        <v>795.82820000000004</v>
      </c>
      <c r="K2502">
        <f t="shared" si="181"/>
        <v>6.6793833334041928</v>
      </c>
      <c r="L2502">
        <f>INDEX('PB2'!$D$2:$AQ$224,MATCH(A2502,'PB2'!$B$2:$B$224,0),MATCH(G2502,'PB2'!$D$1:$AQ$1,0))</f>
        <v>0.97090500593185403</v>
      </c>
      <c r="M2502" s="16">
        <f t="shared" si="182"/>
        <v>1.0299668802718978</v>
      </c>
      <c r="N2502" s="6">
        <f>INDEX('ROA2'!$D$2:$AQ$224,MATCH(A2502,'ROA2'!$B$2:$B$224,0),MATCH(G2502,'ROA2'!$D$1:$AQ$1,0))</f>
        <v>-8.1032896041870099</v>
      </c>
      <c r="O2502" s="6">
        <v>784.710016</v>
      </c>
      <c r="P2502" s="28">
        <v>-0.13007953457022242</v>
      </c>
    </row>
    <row r="2503" spans="1:16" x14ac:dyDescent="0.3">
      <c r="A2503" t="s">
        <v>515</v>
      </c>
      <c r="B2503" t="str">
        <f>VLOOKUP(A2503,Sheet3!L:L,1,FALSE)</f>
        <v>DPM CN EQUITY</v>
      </c>
      <c r="C2503" t="str">
        <f>VLOOKUP(A2503,'ALL - prices'!B:C,2,FALSE)</f>
        <v>DPM Metals Inc</v>
      </c>
      <c r="D2503" t="str">
        <f>VLOOKUP(A2503,'ALL - prices'!B:I,8,FALSE)</f>
        <v>Materials</v>
      </c>
      <c r="E2503">
        <v>2020</v>
      </c>
      <c r="F2503" t="s">
        <v>680</v>
      </c>
      <c r="G2503" t="str">
        <f t="shared" si="180"/>
        <v>2020-Q2</v>
      </c>
      <c r="H2503" s="4">
        <f>INDEX('ALL - prices'!$J$3:$DY$219,MATCH('COMBINED DATA'!A2503,'ALL - prices'!$B$3:$B$219,0),MATCH('COMBINED DATA'!G2503,'ALL - prices'!$J$1:$DY$1,0))</f>
        <v>7.9973999999999998</v>
      </c>
      <c r="I2503" s="14">
        <f t="shared" si="183"/>
        <v>0.88360252187658817</v>
      </c>
      <c r="J2503" s="6">
        <f>INDEX('market cap'!$B$3:$DQ$219,MATCH(A2503,'market cap'!$A$3:$A$219,0),MATCH(G2503,'market cap'!$B$1:$DQ$1,0))</f>
        <v>1668.6105</v>
      </c>
      <c r="K2503">
        <f t="shared" si="181"/>
        <v>7.4197465231486426</v>
      </c>
      <c r="L2503">
        <f>INDEX('PB2'!$D$2:$AQ$224,MATCH(A2503,'PB2'!$B$2:$B$224,0),MATCH(G2503,'PB2'!$D$1:$AQ$1,0))</f>
        <v>1.79429996013641</v>
      </c>
      <c r="M2503" s="16">
        <f t="shared" si="182"/>
        <v>0.55732041588184389</v>
      </c>
      <c r="N2503" s="6">
        <f>INDEX('ROA2'!$D$2:$AQ$224,MATCH(A2503,'ROA2'!$B$2:$B$224,0),MATCH(G2503,'ROA2'!$D$1:$AQ$1,0))</f>
        <v>-2.40108394622803</v>
      </c>
      <c r="O2503" s="6">
        <v>749.86201600000004</v>
      </c>
      <c r="P2503" s="28">
        <v>-4.440876156727934E-2</v>
      </c>
    </row>
    <row r="2504" spans="1:16" x14ac:dyDescent="0.3">
      <c r="A2504" t="s">
        <v>515</v>
      </c>
      <c r="B2504" t="str">
        <f>VLOOKUP(A2504,Sheet3!L:L,1,FALSE)</f>
        <v>DPM CN EQUITY</v>
      </c>
      <c r="C2504" t="str">
        <f>VLOOKUP(A2504,'ALL - prices'!B:C,2,FALSE)</f>
        <v>DPM Metals Inc</v>
      </c>
      <c r="D2504" t="str">
        <f>VLOOKUP(A2504,'ALL - prices'!B:I,8,FALSE)</f>
        <v>Materials</v>
      </c>
      <c r="E2504">
        <v>2020</v>
      </c>
      <c r="F2504" t="s">
        <v>681</v>
      </c>
      <c r="G2504" t="str">
        <f t="shared" si="180"/>
        <v>2020-Q3</v>
      </c>
      <c r="H2504" s="4">
        <f>INDEX('ALL - prices'!$J$3:$DY$219,MATCH('COMBINED DATA'!A2504,'ALL - prices'!$B$3:$B$219,0),MATCH('COMBINED DATA'!G2504,'ALL - prices'!$J$1:$DY$1,0))</f>
        <v>8.5593000000000004</v>
      </c>
      <c r="I2504" s="14">
        <f t="shared" si="183"/>
        <v>0.66677494641495505</v>
      </c>
      <c r="J2504" s="6">
        <f>INDEX('market cap'!$B$3:$DQ$219,MATCH(A2504,'market cap'!$A$3:$A$219,0),MATCH(G2504,'market cap'!$B$1:$DQ$1,0))</f>
        <v>1780.5978</v>
      </c>
      <c r="K2504">
        <f t="shared" si="181"/>
        <v>7.4847044296002254</v>
      </c>
      <c r="L2504">
        <f>INDEX('PB2'!$D$2:$AQ$224,MATCH(A2504,'PB2'!$B$2:$B$224,0),MATCH(G2504,'PB2'!$D$1:$AQ$1,0))</f>
        <v>1.79315197467804</v>
      </c>
      <c r="M2504" s="16">
        <f t="shared" si="182"/>
        <v>0.55767721538468584</v>
      </c>
      <c r="N2504" s="6">
        <f>INDEX('ROA2'!$D$2:$AQ$224,MATCH(A2504,'ROA2'!$B$2:$B$224,0),MATCH(G2504,'ROA2'!$D$1:$AQ$1,0))</f>
        <v>1.44970595836639</v>
      </c>
      <c r="O2504" s="6">
        <v>835.29702399999996</v>
      </c>
      <c r="P2504" s="28">
        <v>0.11393430548160999</v>
      </c>
    </row>
    <row r="2505" spans="1:16" x14ac:dyDescent="0.3">
      <c r="A2505" t="s">
        <v>515</v>
      </c>
      <c r="B2505" t="str">
        <f>VLOOKUP(A2505,Sheet3!L:L,1,FALSE)</f>
        <v>DPM CN EQUITY</v>
      </c>
      <c r="C2505" t="str">
        <f>VLOOKUP(A2505,'ALL - prices'!B:C,2,FALSE)</f>
        <v>DPM Metals Inc</v>
      </c>
      <c r="D2505" t="str">
        <f>VLOOKUP(A2505,'ALL - prices'!B:I,8,FALSE)</f>
        <v>Materials</v>
      </c>
      <c r="E2505">
        <v>2020</v>
      </c>
      <c r="F2505" t="s">
        <v>682</v>
      </c>
      <c r="G2505" t="str">
        <f t="shared" si="180"/>
        <v>2020-Q4</v>
      </c>
      <c r="H2505" s="4">
        <f>INDEX('ALL - prices'!$J$3:$DY$219,MATCH('COMBINED DATA'!A2505,'ALL - prices'!$B$3:$B$219,0),MATCH('COMBINED DATA'!G2505,'ALL - prices'!$J$1:$DY$1,0))</f>
        <v>8.2440999999999995</v>
      </c>
      <c r="I2505" s="14">
        <f t="shared" si="183"/>
        <v>0.14754597870946307</v>
      </c>
      <c r="J2505" s="6">
        <f>INDEX('market cap'!$B$3:$DQ$219,MATCH(A2505,'market cap'!$A$3:$A$219,0),MATCH(G2505,'market cap'!$B$1:$DQ$1,0))</f>
        <v>1707.8061</v>
      </c>
      <c r="K2505">
        <f t="shared" si="181"/>
        <v>7.4429648433139475</v>
      </c>
      <c r="L2505">
        <f>INDEX('PB2'!$D$2:$AQ$224,MATCH(A2505,'PB2'!$B$2:$B$224,0),MATCH(G2505,'PB2'!$D$1:$AQ$1,0))</f>
        <v>1.62767994403839</v>
      </c>
      <c r="M2505" s="16">
        <f t="shared" si="182"/>
        <v>0.61437139633171911</v>
      </c>
      <c r="N2505" s="6">
        <f>INDEX('ROA2'!$D$2:$AQ$224,MATCH(A2505,'ROA2'!$B$2:$B$224,0),MATCH(G2505,'ROA2'!$D$1:$AQ$1,0))</f>
        <v>6.6821389198303196</v>
      </c>
      <c r="O2505" s="6">
        <v>897.34598400000004</v>
      </c>
      <c r="P2505" s="28">
        <v>7.4283707731730264E-2</v>
      </c>
    </row>
    <row r="2506" spans="1:16" x14ac:dyDescent="0.3">
      <c r="A2506" t="s">
        <v>515</v>
      </c>
      <c r="B2506" t="str">
        <f>VLOOKUP(A2506,Sheet3!L:L,1,FALSE)</f>
        <v>DPM CN EQUITY</v>
      </c>
      <c r="C2506" t="str">
        <f>VLOOKUP(A2506,'ALL - prices'!B:C,2,FALSE)</f>
        <v>DPM Metals Inc</v>
      </c>
      <c r="D2506" t="str">
        <f>VLOOKUP(A2506,'ALL - prices'!B:I,8,FALSE)</f>
        <v>Materials</v>
      </c>
      <c r="E2506">
        <v>2021</v>
      </c>
      <c r="F2506" t="s">
        <v>679</v>
      </c>
      <c r="G2506" t="str">
        <f t="shared" si="180"/>
        <v>2021-Q1</v>
      </c>
      <c r="H2506" s="4">
        <f>INDEX('ALL - prices'!$J$3:$DY$219,MATCH('COMBINED DATA'!A2506,'ALL - prices'!$B$3:$B$219,0),MATCH('COMBINED DATA'!G2506,'ALL - prices'!$J$1:$DY$1,0))</f>
        <v>6.9450000000000003</v>
      </c>
      <c r="I2506" s="14">
        <f t="shared" si="183"/>
        <v>0.15283063610851497</v>
      </c>
      <c r="J2506" s="6">
        <f>INDEX('market cap'!$B$3:$DQ$219,MATCH(A2506,'market cap'!$A$3:$A$219,0),MATCH(G2506,'market cap'!$B$1:$DQ$1,0))</f>
        <v>1431.5708</v>
      </c>
      <c r="K2506">
        <f t="shared" si="181"/>
        <v>7.2665275819249828</v>
      </c>
      <c r="L2506">
        <f>INDEX('PB2'!$D$2:$AQ$224,MATCH(A2506,'PB2'!$B$2:$B$224,0),MATCH(G2506,'PB2'!$D$1:$AQ$1,0))</f>
        <v>1.43406999111175</v>
      </c>
      <c r="M2506" s="16">
        <f t="shared" si="182"/>
        <v>0.69731603492013583</v>
      </c>
      <c r="N2506" s="6">
        <f>INDEX('ROA2'!$D$2:$AQ$224,MATCH(A2506,'ROA2'!$B$2:$B$224,0),MATCH(G2506,'ROA2'!$D$1:$AQ$1,0))</f>
        <v>22.6275749206543</v>
      </c>
      <c r="O2506" s="6">
        <v>974.86003200000005</v>
      </c>
      <c r="P2506" s="28">
        <v>8.6381450836247348E-2</v>
      </c>
    </row>
    <row r="2507" spans="1:16" x14ac:dyDescent="0.3">
      <c r="A2507" t="s">
        <v>515</v>
      </c>
      <c r="B2507" t="str">
        <f>VLOOKUP(A2507,Sheet3!L:L,1,FALSE)</f>
        <v>DPM CN EQUITY</v>
      </c>
      <c r="C2507" t="str">
        <f>VLOOKUP(A2507,'ALL - prices'!B:C,2,FALSE)</f>
        <v>DPM Metals Inc</v>
      </c>
      <c r="D2507" t="str">
        <f>VLOOKUP(A2507,'ALL - prices'!B:I,8,FALSE)</f>
        <v>Materials</v>
      </c>
      <c r="E2507">
        <v>2021</v>
      </c>
      <c r="F2507" t="s">
        <v>680</v>
      </c>
      <c r="G2507" t="str">
        <f t="shared" si="180"/>
        <v>2021-Q2</v>
      </c>
      <c r="H2507" s="4">
        <f>INDEX('ALL - prices'!$J$3:$DY$219,MATCH('COMBINED DATA'!A2507,'ALL - prices'!$B$3:$B$219,0),MATCH('COMBINED DATA'!G2507,'ALL - prices'!$J$1:$DY$1,0))</f>
        <v>6.8342000000000001</v>
      </c>
      <c r="I2507" s="14">
        <f t="shared" si="183"/>
        <v>0.53543514624399968</v>
      </c>
      <c r="J2507" s="6">
        <f>INDEX('market cap'!$B$3:$DQ$219,MATCH(A2507,'market cap'!$A$3:$A$219,0),MATCH(G2507,'market cap'!$B$1:$DQ$1,0))</f>
        <v>1456.6007999999999</v>
      </c>
      <c r="K2507">
        <f t="shared" si="181"/>
        <v>7.2838607810078848</v>
      </c>
      <c r="L2507">
        <f>INDEX('PB2'!$D$2:$AQ$224,MATCH(A2507,'PB2'!$B$2:$B$224,0),MATCH(G2507,'PB2'!$D$1:$AQ$1,0))</f>
        <v>1.2712990045547501</v>
      </c>
      <c r="M2507" s="16">
        <f t="shared" si="182"/>
        <v>0.78659701330469634</v>
      </c>
      <c r="N2507" s="6">
        <f>INDEX('ROA2'!$D$2:$AQ$224,MATCH(A2507,'ROA2'!$B$2:$B$224,0),MATCH(G2507,'ROA2'!$D$1:$AQ$1,0))</f>
        <v>20.2343864440918</v>
      </c>
      <c r="O2507" s="6">
        <v>970.89203199999997</v>
      </c>
      <c r="P2507" s="28">
        <v>-4.0703279134948417E-3</v>
      </c>
    </row>
    <row r="2508" spans="1:16" x14ac:dyDescent="0.3">
      <c r="A2508" t="s">
        <v>515</v>
      </c>
      <c r="B2508" t="str">
        <f>VLOOKUP(A2508,Sheet3!L:L,1,FALSE)</f>
        <v>DPM CN EQUITY</v>
      </c>
      <c r="C2508" t="str">
        <f>VLOOKUP(A2508,'ALL - prices'!B:C,2,FALSE)</f>
        <v>DPM Metals Inc</v>
      </c>
      <c r="D2508" t="str">
        <f>VLOOKUP(A2508,'ALL - prices'!B:I,8,FALSE)</f>
        <v>Materials</v>
      </c>
      <c r="E2508">
        <v>2021</v>
      </c>
      <c r="F2508" t="s">
        <v>681</v>
      </c>
      <c r="G2508" t="str">
        <f t="shared" si="180"/>
        <v>2021-Q3</v>
      </c>
      <c r="H2508" s="4">
        <f>INDEX('ALL - prices'!$J$3:$DY$219,MATCH('COMBINED DATA'!A2508,'ALL - prices'!$B$3:$B$219,0),MATCH('COMBINED DATA'!G2508,'ALL - prices'!$J$1:$DY$1,0))</f>
        <v>6.9678000000000004</v>
      </c>
      <c r="I2508" s="14">
        <f t="shared" si="183"/>
        <v>0.68714364036931908</v>
      </c>
      <c r="J2508" s="6">
        <f>INDEX('market cap'!$B$3:$DQ$219,MATCH(A2508,'market cap'!$A$3:$A$219,0),MATCH(G2508,'market cap'!$B$1:$DQ$1,0))</f>
        <v>1468.3101999999999</v>
      </c>
      <c r="K2508">
        <f t="shared" si="181"/>
        <v>7.2918674947539976</v>
      </c>
      <c r="L2508">
        <f>INDEX('PB2'!$D$2:$AQ$224,MATCH(A2508,'PB2'!$B$2:$B$224,0),MATCH(G2508,'PB2'!$D$1:$AQ$1,0))</f>
        <v>1.1978509426116899</v>
      </c>
      <c r="M2508" s="16">
        <f t="shared" si="182"/>
        <v>0.8348284118053011</v>
      </c>
      <c r="N2508" s="6">
        <f>INDEX('ROA2'!$D$2:$AQ$224,MATCH(A2508,'ROA2'!$B$2:$B$224,0),MATCH(G2508,'ROA2'!$D$1:$AQ$1,0))</f>
        <v>20.746332168579102</v>
      </c>
      <c r="O2508" s="6">
        <v>1030.5459840000001</v>
      </c>
      <c r="P2508" s="28">
        <v>6.1442415875136276E-2</v>
      </c>
    </row>
    <row r="2509" spans="1:16" x14ac:dyDescent="0.3">
      <c r="A2509" t="s">
        <v>515</v>
      </c>
      <c r="B2509" t="str">
        <f>VLOOKUP(A2509,Sheet3!L:L,1,FALSE)</f>
        <v>DPM CN EQUITY</v>
      </c>
      <c r="C2509" t="str">
        <f>VLOOKUP(A2509,'ALL - prices'!B:C,2,FALSE)</f>
        <v>DPM Metals Inc</v>
      </c>
      <c r="D2509" t="str">
        <f>VLOOKUP(A2509,'ALL - prices'!B:I,8,FALSE)</f>
        <v>Materials</v>
      </c>
      <c r="E2509">
        <v>2021</v>
      </c>
      <c r="F2509" t="s">
        <v>682</v>
      </c>
      <c r="G2509" t="str">
        <f t="shared" si="180"/>
        <v>2021-Q4</v>
      </c>
      <c r="H2509" s="4">
        <f>INDEX('ALL - prices'!$J$3:$DY$219,MATCH('COMBINED DATA'!A2509,'ALL - prices'!$B$3:$B$219,0),MATCH('COMBINED DATA'!G2509,'ALL - prices'!$J$1:$DY$1,0))</f>
        <v>7.1867000000000001</v>
      </c>
      <c r="I2509" s="14">
        <f t="shared" si="183"/>
        <v>0.48874182260848809</v>
      </c>
      <c r="J2509" s="6">
        <f>INDEX('market cap'!$B$3:$DQ$219,MATCH(A2509,'market cap'!$A$3:$A$219,0),MATCH(G2509,'market cap'!$B$1:$DQ$1,0))</f>
        <v>1506.8485000000001</v>
      </c>
      <c r="K2509">
        <f t="shared" si="181"/>
        <v>7.317775662716925</v>
      </c>
      <c r="L2509">
        <f>INDEX('PB2'!$D$2:$AQ$224,MATCH(A2509,'PB2'!$B$2:$B$224,0),MATCH(G2509,'PB2'!$D$1:$AQ$1,0))</f>
        <v>1.1783479452133201</v>
      </c>
      <c r="M2509" s="16">
        <f t="shared" si="182"/>
        <v>0.84864577059958879</v>
      </c>
      <c r="N2509" s="6">
        <f>INDEX('ROA2'!$D$2:$AQ$224,MATCH(A2509,'ROA2'!$B$2:$B$224,0),MATCH(G2509,'ROA2'!$D$1:$AQ$1,0))</f>
        <v>18.806329727172901</v>
      </c>
      <c r="O2509" s="6">
        <v>1110.6800639999999</v>
      </c>
      <c r="P2509" s="28">
        <v>7.7758859133063005E-2</v>
      </c>
    </row>
    <row r="2510" spans="1:16" x14ac:dyDescent="0.3">
      <c r="A2510" t="s">
        <v>515</v>
      </c>
      <c r="B2510" t="str">
        <f>VLOOKUP(A2510,Sheet3!L:L,1,FALSE)</f>
        <v>DPM CN EQUITY</v>
      </c>
      <c r="C2510" t="str">
        <f>VLOOKUP(A2510,'ALL - prices'!B:C,2,FALSE)</f>
        <v>DPM Metals Inc</v>
      </c>
      <c r="D2510" t="str">
        <f>VLOOKUP(A2510,'ALL - prices'!B:I,8,FALSE)</f>
        <v>Materials</v>
      </c>
      <c r="E2510">
        <v>2022</v>
      </c>
      <c r="F2510" t="s">
        <v>679</v>
      </c>
      <c r="G2510" t="str">
        <f t="shared" si="180"/>
        <v>2022-Q1</v>
      </c>
      <c r="H2510" s="4">
        <f>INDEX('ALL - prices'!$J$3:$DY$219,MATCH('COMBINED DATA'!A2510,'ALL - prices'!$B$3:$B$219,0),MATCH('COMBINED DATA'!G2510,'ALL - prices'!$J$1:$DY$1,0))</f>
        <v>6.9015000000000004</v>
      </c>
      <c r="I2510" s="14">
        <f t="shared" si="183"/>
        <v>1.7106617452514261</v>
      </c>
      <c r="J2510" s="6">
        <f>INDEX('market cap'!$B$3:$DQ$219,MATCH(A2510,'market cap'!$A$3:$A$219,0),MATCH(G2510,'market cap'!$B$1:$DQ$1,0))</f>
        <v>1437.4794999999999</v>
      </c>
      <c r="K2510">
        <f t="shared" si="181"/>
        <v>7.270646511700253</v>
      </c>
      <c r="L2510">
        <f>INDEX('PB2'!$D$2:$AQ$224,MATCH(A2510,'PB2'!$B$2:$B$224,0),MATCH(G2510,'PB2'!$D$1:$AQ$1,0))</f>
        <v>1.1172250509262101</v>
      </c>
      <c r="M2510" s="16">
        <f t="shared" si="182"/>
        <v>0.89507480983439525</v>
      </c>
      <c r="N2510" s="6">
        <f>INDEX('ROA2'!$D$2:$AQ$224,MATCH(A2510,'ROA2'!$B$2:$B$224,0),MATCH(G2510,'ROA2'!$D$1:$AQ$1,0))</f>
        <v>17.799903869628899</v>
      </c>
      <c r="O2510" s="6">
        <v>1168.4099839999999</v>
      </c>
      <c r="P2510" s="28">
        <v>5.1977092117861223E-2</v>
      </c>
    </row>
    <row r="2511" spans="1:16" x14ac:dyDescent="0.3">
      <c r="A2511" t="s">
        <v>515</v>
      </c>
      <c r="B2511" t="str">
        <f>VLOOKUP(A2511,Sheet3!L:L,1,FALSE)</f>
        <v>DPM CN EQUITY</v>
      </c>
      <c r="C2511" t="str">
        <f>VLOOKUP(A2511,'ALL - prices'!B:C,2,FALSE)</f>
        <v>DPM Metals Inc</v>
      </c>
      <c r="D2511" t="str">
        <f>VLOOKUP(A2511,'ALL - prices'!B:I,8,FALSE)</f>
        <v>Materials</v>
      </c>
      <c r="E2511">
        <v>2022</v>
      </c>
      <c r="F2511" t="s">
        <v>680</v>
      </c>
      <c r="G2511" t="str">
        <f t="shared" si="180"/>
        <v>2022-Q2</v>
      </c>
      <c r="H2511" s="4">
        <f>INDEX('ALL - prices'!$J$3:$DY$219,MATCH('COMBINED DATA'!A2511,'ALL - prices'!$B$3:$B$219,0),MATCH('COMBINED DATA'!G2511,'ALL - prices'!$J$1:$DY$1,0))</f>
        <v>5.9759000000000002</v>
      </c>
      <c r="I2511" s="14">
        <f t="shared" si="183"/>
        <v>1.7368864345911228</v>
      </c>
      <c r="J2511" s="6">
        <f>INDEX('market cap'!$B$3:$DQ$219,MATCH(A2511,'market cap'!$A$3:$A$219,0),MATCH(G2511,'market cap'!$B$1:$DQ$1,0))</f>
        <v>1235.1532999999999</v>
      </c>
      <c r="K2511">
        <f t="shared" si="181"/>
        <v>7.1189503709132973</v>
      </c>
      <c r="L2511">
        <f>INDEX('PB2'!$D$2:$AQ$224,MATCH(A2511,'PB2'!$B$2:$B$224,0),MATCH(G2511,'PB2'!$D$1:$AQ$1,0))</f>
        <v>0.92165201902389504</v>
      </c>
      <c r="M2511" s="16">
        <f t="shared" si="182"/>
        <v>1.0850082019665968</v>
      </c>
      <c r="N2511" s="6">
        <f>INDEX('ROA2'!$D$2:$AQ$224,MATCH(A2511,'ROA2'!$B$2:$B$224,0),MATCH(G2511,'ROA2'!$D$1:$AQ$1,0))</f>
        <v>18.169315338134801</v>
      </c>
      <c r="O2511" s="6">
        <v>1196.013952</v>
      </c>
      <c r="P2511" s="28">
        <v>2.3625241463188427E-2</v>
      </c>
    </row>
    <row r="2512" spans="1:16" x14ac:dyDescent="0.3">
      <c r="A2512" t="s">
        <v>515</v>
      </c>
      <c r="B2512" t="str">
        <f>VLOOKUP(A2512,Sheet3!L:L,1,FALSE)</f>
        <v>DPM CN EQUITY</v>
      </c>
      <c r="C2512" t="str">
        <f>VLOOKUP(A2512,'ALL - prices'!B:C,2,FALSE)</f>
        <v>DPM Metals Inc</v>
      </c>
      <c r="D2512" t="str">
        <f>VLOOKUP(A2512,'ALL - prices'!B:I,8,FALSE)</f>
        <v>Materials</v>
      </c>
      <c r="E2512">
        <v>2022</v>
      </c>
      <c r="F2512" t="s">
        <v>681</v>
      </c>
      <c r="G2512" t="str">
        <f t="shared" si="180"/>
        <v>2022-Q3</v>
      </c>
      <c r="H2512" s="4">
        <f>INDEX('ALL - prices'!$J$3:$DY$219,MATCH('COMBINED DATA'!A2512,'ALL - prices'!$B$3:$B$219,0),MATCH('COMBINED DATA'!G2512,'ALL - prices'!$J$1:$DY$1,0))</f>
        <v>5.7824</v>
      </c>
      <c r="I2512" s="14">
        <f t="shared" si="183"/>
        <v>1.3421208105085116</v>
      </c>
      <c r="J2512" s="6">
        <f>INDEX('market cap'!$B$3:$DQ$219,MATCH(A2512,'market cap'!$A$3:$A$219,0),MATCH(G2512,'market cap'!$B$1:$DQ$1,0))</f>
        <v>1183.1266000000001</v>
      </c>
      <c r="K2512">
        <f t="shared" si="181"/>
        <v>7.0759158743134387</v>
      </c>
      <c r="L2512">
        <f>INDEX('PB2'!$D$2:$AQ$224,MATCH(A2512,'PB2'!$B$2:$B$224,0),MATCH(G2512,'PB2'!$D$1:$AQ$1,0))</f>
        <v>0.88719099760055498</v>
      </c>
      <c r="M2512" s="16">
        <f t="shared" si="182"/>
        <v>1.1271530061785362</v>
      </c>
      <c r="N2512" s="6">
        <f>INDEX('ROA2'!$D$2:$AQ$224,MATCH(A2512,'ROA2'!$B$2:$B$224,0),MATCH(G2512,'ROA2'!$D$1:$AQ$1,0))</f>
        <v>14.704511642456101</v>
      </c>
      <c r="O2512" s="6">
        <v>1184.3659520000001</v>
      </c>
      <c r="P2512" s="28">
        <v>-9.7390168237769109E-3</v>
      </c>
    </row>
    <row r="2513" spans="1:16" x14ac:dyDescent="0.3">
      <c r="A2513" t="s">
        <v>515</v>
      </c>
      <c r="B2513" t="str">
        <f>VLOOKUP(A2513,Sheet3!L:L,1,FALSE)</f>
        <v>DPM CN EQUITY</v>
      </c>
      <c r="C2513" t="str">
        <f>VLOOKUP(A2513,'ALL - prices'!B:C,2,FALSE)</f>
        <v>DPM Metals Inc</v>
      </c>
      <c r="D2513" t="str">
        <f>VLOOKUP(A2513,'ALL - prices'!B:I,8,FALSE)</f>
        <v>Materials</v>
      </c>
      <c r="E2513">
        <v>2022</v>
      </c>
      <c r="F2513" t="s">
        <v>682</v>
      </c>
      <c r="G2513" t="str">
        <f t="shared" si="180"/>
        <v>2022-Q4</v>
      </c>
      <c r="H2513" s="4">
        <f>INDEX('ALL - prices'!$J$3:$DY$219,MATCH('COMBINED DATA'!A2513,'ALL - prices'!$B$3:$B$219,0),MATCH('COMBINED DATA'!G2513,'ALL - prices'!$J$1:$DY$1,0))</f>
        <v>6.1818999999999997</v>
      </c>
      <c r="I2513" s="14">
        <f t="shared" si="183"/>
        <v>0.57468391529605201</v>
      </c>
      <c r="J2513" s="6">
        <f>INDEX('market cap'!$B$3:$DQ$219,MATCH(A2513,'market cap'!$A$3:$A$219,0),MATCH(G2513,'market cap'!$B$1:$DQ$1,0))</f>
        <v>1254.4224999999999</v>
      </c>
      <c r="K2513">
        <f t="shared" si="181"/>
        <v>7.1344305862975244</v>
      </c>
      <c r="L2513">
        <f>INDEX('PB2'!$D$2:$AQ$224,MATCH(A2513,'PB2'!$B$2:$B$224,0),MATCH(G2513,'PB2'!$D$1:$AQ$1,0))</f>
        <v>0.920548975467682</v>
      </c>
      <c r="M2513" s="16">
        <f t="shared" si="182"/>
        <v>1.0863083080310345</v>
      </c>
      <c r="N2513" s="6">
        <f>INDEX('ROA2'!$D$2:$AQ$224,MATCH(A2513,'ROA2'!$B$2:$B$224,0),MATCH(G2513,'ROA2'!$D$1:$AQ$1,0))</f>
        <v>4.9714198112487802</v>
      </c>
      <c r="O2513" s="6">
        <v>1090.3409919999999</v>
      </c>
      <c r="P2513" s="28">
        <v>-7.9388435509500518E-2</v>
      </c>
    </row>
    <row r="2514" spans="1:16" x14ac:dyDescent="0.3">
      <c r="A2514" t="s">
        <v>515</v>
      </c>
      <c r="B2514" t="str">
        <f>VLOOKUP(A2514,Sheet3!L:L,1,FALSE)</f>
        <v>DPM CN EQUITY</v>
      </c>
      <c r="C2514" t="str">
        <f>VLOOKUP(A2514,'ALL - prices'!B:C,2,FALSE)</f>
        <v>DPM Metals Inc</v>
      </c>
      <c r="D2514" t="str">
        <f>VLOOKUP(A2514,'ALL - prices'!B:I,8,FALSE)</f>
        <v>Materials</v>
      </c>
      <c r="E2514">
        <v>2023</v>
      </c>
      <c r="F2514" t="s">
        <v>679</v>
      </c>
      <c r="G2514" t="str">
        <f t="shared" si="180"/>
        <v>2023-Q1</v>
      </c>
      <c r="H2514" s="4">
        <f>INDEX('ALL - prices'!$J$3:$DY$219,MATCH('COMBINED DATA'!A2514,'ALL - prices'!$B$3:$B$219,0),MATCH('COMBINED DATA'!G2514,'ALL - prices'!$J$1:$DY$1,0))</f>
        <v>9.3857999999999997</v>
      </c>
      <c r="I2514" s="14">
        <f t="shared" si="183"/>
        <v>0.91496144317670602</v>
      </c>
      <c r="J2514" s="6">
        <f>INDEX('market cap'!$B$3:$DQ$219,MATCH(A2514,'market cap'!$A$3:$A$219,0),MATCH(G2514,'market cap'!$B$1:$DQ$1,0))</f>
        <v>1894.1587</v>
      </c>
      <c r="K2514">
        <f t="shared" si="181"/>
        <v>7.546530061154451</v>
      </c>
      <c r="L2514">
        <f>INDEX('PB2'!$D$2:$AQ$224,MATCH(A2514,'PB2'!$B$2:$B$224,0),MATCH(G2514,'PB2'!$D$1:$AQ$1,0))</f>
        <v>1.331503033638</v>
      </c>
      <c r="M2514" s="16">
        <f t="shared" si="182"/>
        <v>0.75103095880130988</v>
      </c>
      <c r="N2514" s="6">
        <f>INDEX('ROA2'!$D$2:$AQ$224,MATCH(A2514,'ROA2'!$B$2:$B$224,0),MATCH(G2514,'ROA2'!$D$1:$AQ$1,0))</f>
        <v>3.0892679691314702</v>
      </c>
      <c r="O2514" s="6">
        <v>1157.2540160000001</v>
      </c>
      <c r="P2514" s="28">
        <v>6.1368896969802439E-2</v>
      </c>
    </row>
    <row r="2515" spans="1:16" x14ac:dyDescent="0.3">
      <c r="A2515" t="s">
        <v>515</v>
      </c>
      <c r="B2515" t="str">
        <f>VLOOKUP(A2515,Sheet3!L:L,1,FALSE)</f>
        <v>DPM CN EQUITY</v>
      </c>
      <c r="C2515" t="str">
        <f>VLOOKUP(A2515,'ALL - prices'!B:C,2,FALSE)</f>
        <v>DPM Metals Inc</v>
      </c>
      <c r="D2515" t="str">
        <f>VLOOKUP(A2515,'ALL - prices'!B:I,8,FALSE)</f>
        <v>Materials</v>
      </c>
      <c r="E2515">
        <v>2023</v>
      </c>
      <c r="F2515" t="s">
        <v>680</v>
      </c>
      <c r="G2515" t="str">
        <f t="shared" si="180"/>
        <v>2023-Q2</v>
      </c>
      <c r="H2515" s="4">
        <f>INDEX('ALL - prices'!$J$3:$DY$219,MATCH('COMBINED DATA'!A2515,'ALL - prices'!$B$3:$B$219,0),MATCH('COMBINED DATA'!G2515,'ALL - prices'!$J$1:$DY$1,0))</f>
        <v>8.4062999999999999</v>
      </c>
      <c r="I2515" s="14">
        <f t="shared" si="183"/>
        <v>1.2367062905826467</v>
      </c>
      <c r="J2515" s="6">
        <f>INDEX('market cap'!$B$3:$DQ$219,MATCH(A2515,'market cap'!$A$3:$A$219,0),MATCH(G2515,'market cap'!$B$1:$DQ$1,0))</f>
        <v>1686.0517</v>
      </c>
      <c r="K2515">
        <f t="shared" si="181"/>
        <v>7.4301448023858487</v>
      </c>
      <c r="L2515">
        <f>INDEX('PB2'!$D$2:$AQ$224,MATCH(A2515,'PB2'!$B$2:$B$224,0),MATCH(G2515,'PB2'!$D$1:$AQ$1,0))</f>
        <v>1.15302002429962</v>
      </c>
      <c r="M2515" s="16">
        <f t="shared" si="182"/>
        <v>0.86728762634233603</v>
      </c>
      <c r="N2515" s="6">
        <f>INDEX('ROA2'!$D$2:$AQ$224,MATCH(A2515,'ROA2'!$B$2:$B$224,0),MATCH(G2515,'ROA2'!$D$1:$AQ$1,0))</f>
        <v>4.6322989463806197</v>
      </c>
      <c r="O2515" s="6">
        <v>1208.7530240000001</v>
      </c>
      <c r="P2515" s="28">
        <v>4.4501040642748568E-2</v>
      </c>
    </row>
    <row r="2516" spans="1:16" x14ac:dyDescent="0.3">
      <c r="A2516" t="s">
        <v>515</v>
      </c>
      <c r="B2516" t="str">
        <f>VLOOKUP(A2516,Sheet3!L:L,1,FALSE)</f>
        <v>DPM CN EQUITY</v>
      </c>
      <c r="C2516" t="str">
        <f>VLOOKUP(A2516,'ALL - prices'!B:C,2,FALSE)</f>
        <v>DPM Metals Inc</v>
      </c>
      <c r="D2516" t="str">
        <f>VLOOKUP(A2516,'ALL - prices'!B:I,8,FALSE)</f>
        <v>Materials</v>
      </c>
      <c r="E2516">
        <v>2023</v>
      </c>
      <c r="F2516" t="s">
        <v>681</v>
      </c>
      <c r="G2516" t="str">
        <f t="shared" si="180"/>
        <v>2023-Q3</v>
      </c>
      <c r="H2516" s="4">
        <f>INDEX('ALL - prices'!$J$3:$DY$219,MATCH('COMBINED DATA'!A2516,'ALL - prices'!$B$3:$B$219,0),MATCH('COMBINED DATA'!G2516,'ALL - prices'!$J$1:$DY$1,0))</f>
        <v>8.1234000000000002</v>
      </c>
      <c r="I2516" s="14">
        <f t="shared" si="183"/>
        <v>2.1859948322598211</v>
      </c>
      <c r="J2516" s="6">
        <f>INDEX('market cap'!$B$3:$DQ$219,MATCH(A2516,'market cap'!$A$3:$A$219,0),MATCH(G2516,'market cap'!$B$1:$DQ$1,0))</f>
        <v>1618.6097</v>
      </c>
      <c r="K2516">
        <f t="shared" si="181"/>
        <v>7.3893228498769572</v>
      </c>
      <c r="L2516">
        <f>INDEX('PB2'!$D$2:$AQ$224,MATCH(A2516,'PB2'!$B$2:$B$224,0),MATCH(G2516,'PB2'!$D$1:$AQ$1,0))</f>
        <v>1.06668996810913</v>
      </c>
      <c r="M2516" s="16">
        <f t="shared" si="182"/>
        <v>0.93747952066395823</v>
      </c>
      <c r="N2516" s="6">
        <f>INDEX('ROA2'!$D$2:$AQ$224,MATCH(A2516,'ROA2'!$B$2:$B$224,0),MATCH(G2516,'ROA2'!$D$1:$AQ$1,0))</f>
        <v>6.9691047668456996</v>
      </c>
      <c r="O2516" s="6">
        <v>1224.6090240000001</v>
      </c>
      <c r="P2516" s="28">
        <v>1.3117650740206125E-2</v>
      </c>
    </row>
    <row r="2517" spans="1:16" x14ac:dyDescent="0.3">
      <c r="A2517" t="s">
        <v>515</v>
      </c>
      <c r="B2517" t="str">
        <f>VLOOKUP(A2517,Sheet3!L:L,1,FALSE)</f>
        <v>DPM CN EQUITY</v>
      </c>
      <c r="C2517" t="str">
        <f>VLOOKUP(A2517,'ALL - prices'!B:C,2,FALSE)</f>
        <v>DPM Metals Inc</v>
      </c>
      <c r="D2517" t="str">
        <f>VLOOKUP(A2517,'ALL - prices'!B:I,8,FALSE)</f>
        <v>Materials</v>
      </c>
      <c r="E2517">
        <v>2023</v>
      </c>
      <c r="F2517" t="s">
        <v>682</v>
      </c>
      <c r="G2517" t="str">
        <f t="shared" si="180"/>
        <v>2023-Q4</v>
      </c>
      <c r="H2517" s="4">
        <f>INDEX('ALL - prices'!$J$3:$DY$219,MATCH('COMBINED DATA'!A2517,'ALL - prices'!$B$3:$B$219,0),MATCH('COMBINED DATA'!G2517,'ALL - prices'!$J$1:$DY$1,0))</f>
        <v>8.2501999999999995</v>
      </c>
      <c r="I2517" s="14">
        <f t="shared" si="183"/>
        <v>1.7141786663005805</v>
      </c>
      <c r="J2517" s="6">
        <f>INDEX('market cap'!$B$3:$DQ$219,MATCH(A2517,'market cap'!$A$3:$A$219,0),MATCH(G2517,'market cap'!$B$1:$DQ$1,0))</f>
        <v>1634.0250000000001</v>
      </c>
      <c r="K2517">
        <f t="shared" si="181"/>
        <v>7.3988015751805074</v>
      </c>
      <c r="L2517">
        <f>INDEX('PB2'!$D$2:$AQ$224,MATCH(A2517,'PB2'!$B$2:$B$224,0),MATCH(G2517,'PB2'!$D$1:$AQ$1,0))</f>
        <v>1.03962802886963</v>
      </c>
      <c r="M2517" s="16">
        <f t="shared" si="182"/>
        <v>0.96188249280589622</v>
      </c>
      <c r="N2517" s="6">
        <f>INDEX('ROA2'!$D$2:$AQ$224,MATCH(A2517,'ROA2'!$B$2:$B$224,0),MATCH(G2517,'ROA2'!$D$1:$AQ$1,0))</f>
        <v>14.5473489761353</v>
      </c>
      <c r="O2517" s="6">
        <v>1230.123008</v>
      </c>
      <c r="P2517" s="28">
        <v>4.5026485122487032E-3</v>
      </c>
    </row>
    <row r="2518" spans="1:16" x14ac:dyDescent="0.3">
      <c r="A2518" t="s">
        <v>515</v>
      </c>
      <c r="B2518" t="str">
        <f>VLOOKUP(A2518,Sheet3!L:L,1,FALSE)</f>
        <v>DPM CN EQUITY</v>
      </c>
      <c r="C2518" t="str">
        <f>VLOOKUP(A2518,'ALL - prices'!B:C,2,FALSE)</f>
        <v>DPM Metals Inc</v>
      </c>
      <c r="D2518" t="str">
        <f>VLOOKUP(A2518,'ALL - prices'!B:I,8,FALSE)</f>
        <v>Materials</v>
      </c>
      <c r="E2518" s="18">
        <v>2024</v>
      </c>
      <c r="F2518" t="s">
        <v>679</v>
      </c>
      <c r="G2518" t="str">
        <f t="shared" si="180"/>
        <v>2024-Q1</v>
      </c>
      <c r="H2518" s="4">
        <f>INDEX('ALL - prices'!$J$3:$DY$219,MATCH('COMBINED DATA'!A2518,'ALL - prices'!$B$3:$B$219,0),MATCH('COMBINED DATA'!G2518,'ALL - prices'!$J$1:$DY$1,0))</f>
        <v>10.075200000000001</v>
      </c>
      <c r="I2518" s="14" t="s">
        <v>769</v>
      </c>
      <c r="J2518" s="6">
        <f>INDEX('market cap'!$B$3:$DQ$219,MATCH(A2518,'market cap'!$A$3:$A$219,0),MATCH(G2518,'market cap'!$B$1:$DQ$1,0))</f>
        <v>1868.6845000000001</v>
      </c>
      <c r="K2518">
        <f t="shared" si="181"/>
        <v>7.5329899863575012</v>
      </c>
      <c r="L2518">
        <f>INDEX('PB2'!$D$2:$AQ$224,MATCH(A2518,'PB2'!$B$2:$B$224,0),MATCH(G2518,'PB2'!$D$1:$AQ$1,0))</f>
        <v>1.18905401229858</v>
      </c>
      <c r="M2518" s="16">
        <f t="shared" si="182"/>
        <v>0.84100468915359317</v>
      </c>
      <c r="N2518" s="6">
        <f>INDEX('ROA2'!$D$2:$AQ$224,MATCH(A2518,'ROA2'!$B$2:$B$224,0),MATCH(G2518,'ROA2'!$D$1:$AQ$1,0))</f>
        <v>15.7662754058838</v>
      </c>
      <c r="O2518" s="6">
        <v>1290.236032</v>
      </c>
      <c r="P2518" s="28">
        <v>4.8867490168918129E-2</v>
      </c>
    </row>
    <row r="2519" spans="1:16" x14ac:dyDescent="0.3">
      <c r="A2519" t="s">
        <v>515</v>
      </c>
      <c r="B2519" t="str">
        <f>VLOOKUP(A2519,Sheet3!L:L,1,FALSE)</f>
        <v>DPM CN EQUITY</v>
      </c>
      <c r="C2519" t="str">
        <f>VLOOKUP(A2519,'ALL - prices'!B:C,2,FALSE)</f>
        <v>DPM Metals Inc</v>
      </c>
      <c r="D2519" t="str">
        <f>VLOOKUP(A2519,'ALL - prices'!B:I,8,FALSE)</f>
        <v>Materials</v>
      </c>
      <c r="E2519" s="18">
        <v>2024</v>
      </c>
      <c r="F2519" t="s">
        <v>680</v>
      </c>
      <c r="G2519" t="str">
        <f t="shared" si="180"/>
        <v>2024-Q2</v>
      </c>
      <c r="H2519" s="4">
        <f>INDEX('ALL - prices'!$J$3:$DY$219,MATCH('COMBINED DATA'!A2519,'ALL - prices'!$B$3:$B$219,0),MATCH('COMBINED DATA'!G2519,'ALL - prices'!$J$1:$DY$1,0))</f>
        <v>10.530099999999999</v>
      </c>
      <c r="I2519" s="14" t="s">
        <v>769</v>
      </c>
      <c r="J2519" s="6">
        <f>INDEX('market cap'!$B$3:$DQ$219,MATCH(A2519,'market cap'!$A$3:$A$219,0),MATCH(G2519,'market cap'!$B$1:$DQ$1,0))</f>
        <v>1943.069</v>
      </c>
      <c r="K2519">
        <f t="shared" si="181"/>
        <v>7.5720239608415998</v>
      </c>
      <c r="L2519">
        <f>INDEX('PB2'!$D$2:$AQ$224,MATCH(A2519,'PB2'!$B$2:$B$224,0),MATCH(G2519,'PB2'!$D$1:$AQ$1,0))</f>
        <v>1.1722710132598899</v>
      </c>
      <c r="M2519" s="16">
        <f t="shared" si="182"/>
        <v>0.85304506269345259</v>
      </c>
      <c r="N2519" s="6">
        <f>INDEX('ROA2'!$D$2:$AQ$224,MATCH(A2519,'ROA2'!$B$2:$B$224,0),MATCH(G2519,'ROA2'!$D$1:$AQ$1,0))</f>
        <v>15.0936088562012</v>
      </c>
      <c r="O2519" s="6">
        <v>1336.4170240000001</v>
      </c>
      <c r="P2519" s="28">
        <v>3.5792669600472032E-2</v>
      </c>
    </row>
    <row r="2520" spans="1:16" x14ac:dyDescent="0.3">
      <c r="A2520" t="s">
        <v>515</v>
      </c>
      <c r="B2520" t="str">
        <f>VLOOKUP(A2520,Sheet3!L:L,1,FALSE)</f>
        <v>DPM CN EQUITY</v>
      </c>
      <c r="C2520" t="str">
        <f>VLOOKUP(A2520,'ALL - prices'!B:C,2,FALSE)</f>
        <v>DPM Metals Inc</v>
      </c>
      <c r="D2520" t="str">
        <f>VLOOKUP(A2520,'ALL - prices'!B:I,8,FALSE)</f>
        <v>Materials</v>
      </c>
      <c r="E2520" s="18">
        <v>2024</v>
      </c>
      <c r="F2520" t="s">
        <v>681</v>
      </c>
      <c r="G2520" t="str">
        <f t="shared" si="180"/>
        <v>2024-Q3</v>
      </c>
      <c r="H2520" s="4">
        <f>INDEX('ALL - prices'!$J$3:$DY$219,MATCH('COMBINED DATA'!A2520,'ALL - prices'!$B$3:$B$219,0),MATCH('COMBINED DATA'!G2520,'ALL - prices'!$J$1:$DY$1,0))</f>
        <v>13.5213</v>
      </c>
      <c r="I2520" s="14" t="s">
        <v>769</v>
      </c>
      <c r="J2520" s="6">
        <f>INDEX('market cap'!$B$3:$DQ$219,MATCH(A2520,'market cap'!$A$3:$A$219,0),MATCH(G2520,'market cap'!$B$1:$DQ$1,0))</f>
        <v>2458.1558</v>
      </c>
      <c r="K2520">
        <f t="shared" si="181"/>
        <v>7.8071666729829889</v>
      </c>
      <c r="L2520">
        <f>INDEX('PB2'!$D$2:$AQ$224,MATCH(A2520,'PB2'!$B$2:$B$224,0),MATCH(G2520,'PB2'!$D$1:$AQ$1,0))</f>
        <v>1.4826300144195601</v>
      </c>
      <c r="M2520" s="16">
        <f t="shared" si="182"/>
        <v>0.67447710505948</v>
      </c>
      <c r="N2520" s="6">
        <f>INDEX('ROA2'!$D$2:$AQ$224,MATCH(A2520,'ROA2'!$B$2:$B$224,0),MATCH(G2520,'ROA2'!$D$1:$AQ$1,0))</f>
        <v>14.7967329025269</v>
      </c>
      <c r="O2520" s="6">
        <v>1380.8039679999999</v>
      </c>
      <c r="P2520" s="28">
        <v>3.3213393127203873E-2</v>
      </c>
    </row>
    <row r="2521" spans="1:16" x14ac:dyDescent="0.3">
      <c r="A2521" t="s">
        <v>515</v>
      </c>
      <c r="B2521" t="str">
        <f>VLOOKUP(A2521,Sheet3!L:L,1,FALSE)</f>
        <v>DPM CN EQUITY</v>
      </c>
      <c r="C2521" t="str">
        <f>VLOOKUP(A2521,'ALL - prices'!B:C,2,FALSE)</f>
        <v>DPM Metals Inc</v>
      </c>
      <c r="D2521" t="str">
        <f>VLOOKUP(A2521,'ALL - prices'!B:I,8,FALSE)</f>
        <v>Materials</v>
      </c>
      <c r="E2521" s="18">
        <v>2024</v>
      </c>
      <c r="F2521" t="s">
        <v>682</v>
      </c>
      <c r="G2521" t="str">
        <f t="shared" si="180"/>
        <v>2024-Q4</v>
      </c>
      <c r="H2521" s="4">
        <f>INDEX('ALL - prices'!$J$3:$DY$219,MATCH('COMBINED DATA'!A2521,'ALL - prices'!$B$3:$B$219,0),MATCH('COMBINED DATA'!G2521,'ALL - prices'!$J$1:$DY$1,0))</f>
        <v>12.927</v>
      </c>
      <c r="I2521" s="14" t="s">
        <v>769</v>
      </c>
      <c r="J2521" s="6">
        <f>INDEX('market cap'!$B$3:$DQ$219,MATCH(A2521,'market cap'!$A$3:$A$219,0),MATCH(G2521,'market cap'!$B$1:$DQ$1,0))</f>
        <v>2323.7786000000001</v>
      </c>
      <c r="K2521">
        <f t="shared" si="181"/>
        <v>7.7509498466522224</v>
      </c>
      <c r="L2521">
        <f>INDEX('PB2'!$D$2:$AQ$224,MATCH(A2521,'PB2'!$B$2:$B$224,0),MATCH(G2521,'PB2'!$D$1:$AQ$1,0))</f>
        <v>1.3246093745371399</v>
      </c>
      <c r="M2521" s="16">
        <f t="shared" si="182"/>
        <v>0.75493954612047898</v>
      </c>
      <c r="N2521" s="6">
        <f>INDEX('ROA2'!$D$2:$AQ$224,MATCH(A2521,'ROA2'!$B$2:$B$224,0),MATCH(G2521,'ROA2'!$D$1:$AQ$1,0))</f>
        <v>14.98073387146</v>
      </c>
      <c r="O2521" s="6">
        <v>1465.259008</v>
      </c>
      <c r="P2521" s="28">
        <v>6.1163671279368788E-2</v>
      </c>
    </row>
    <row r="2522" spans="1:16" x14ac:dyDescent="0.3">
      <c r="A2522" t="s">
        <v>516</v>
      </c>
      <c r="B2522" t="e">
        <f>VLOOKUP(A2522,Sheet3!L:L,1,FALSE)</f>
        <v>#N/A</v>
      </c>
      <c r="C2522" t="str">
        <f>VLOOKUP(A2522,'ALL - prices'!B:C,2,FALSE)</f>
        <v>Descartes Systems Group Inc/Th</v>
      </c>
      <c r="D2522" t="str">
        <f>VLOOKUP(A2522,'ALL - prices'!B:I,8,FALSE)</f>
        <v>Information Technology</v>
      </c>
      <c r="E2522">
        <v>2015</v>
      </c>
      <c r="F2522" t="s">
        <v>679</v>
      </c>
      <c r="G2522" t="str">
        <f t="shared" ref="G2522:G2561" si="184">E2522&amp;"-"&amp;F2522</f>
        <v>2015-Q1</v>
      </c>
      <c r="H2522" s="4">
        <f>INDEX('ALL - prices'!$J$3:$DY$219,MATCH('COMBINED DATA'!A2522,'ALL - prices'!$B$3:$B$219,0),MATCH('COMBINED DATA'!G2522,'ALL - prices'!$J$1:$DY$1,0))</f>
        <v>19.100000000000001</v>
      </c>
      <c r="I2522" s="14">
        <f t="shared" ref="I2522:I2557" si="185">STDEV(H2523:H2526)</f>
        <v>3.2635397449191141</v>
      </c>
      <c r="J2522" s="15">
        <f>INDEX(MarketCap2!$E$2:$AR$224,MATCH(A2522,MarketCap2!$B$2:$B$224,0),MATCH(G2522,MarketCap2!$E$1:$AR$1,0))</f>
        <v>1441677440</v>
      </c>
      <c r="K2522">
        <f t="shared" ref="K2522:K2561" si="186">LN(J2522)</f>
        <v>21.089073161466594</v>
      </c>
      <c r="L2522">
        <f>INDEX('PB2'!$D$2:$AQ$224,MATCH(A2522,'PB2'!$B$2:$B$224,0),MATCH(G2522,'PB2'!$D$1:$AQ$1,0))</f>
        <v>2.83815693855286</v>
      </c>
      <c r="M2522" s="16">
        <f t="shared" ref="M2522:M2561" si="187">1/L2522</f>
        <v>0.35234133335483808</v>
      </c>
      <c r="N2522" s="6">
        <f>INDEX('ROA2'!$D$2:$AQ$224,MATCH(A2522,'ROA2'!$B$2:$B$224,0),MATCH(G2522,'ROA2'!$D$1:$AQ$1,0))</f>
        <v>3.8187959194183301</v>
      </c>
      <c r="O2522" s="6">
        <v>444.20099199999999</v>
      </c>
      <c r="P2522" s="28">
        <v>-7.8066545155642247E-3</v>
      </c>
    </row>
    <row r="2523" spans="1:16" x14ac:dyDescent="0.3">
      <c r="A2523" t="s">
        <v>516</v>
      </c>
      <c r="B2523" t="e">
        <f>VLOOKUP(A2523,Sheet3!L:L,1,FALSE)</f>
        <v>#N/A</v>
      </c>
      <c r="C2523" t="str">
        <f>VLOOKUP(A2523,'ALL - prices'!B:C,2,FALSE)</f>
        <v>Descartes Systems Group Inc/Th</v>
      </c>
      <c r="D2523" t="str">
        <f>VLOOKUP(A2523,'ALL - prices'!B:I,8,FALSE)</f>
        <v>Information Technology</v>
      </c>
      <c r="E2523">
        <v>2015</v>
      </c>
      <c r="F2523" t="s">
        <v>680</v>
      </c>
      <c r="G2523" t="str">
        <f t="shared" si="184"/>
        <v>2015-Q2</v>
      </c>
      <c r="H2523" s="4">
        <f>INDEX('ALL - prices'!$J$3:$DY$219,MATCH('COMBINED DATA'!A2523,'ALL - prices'!$B$3:$B$219,0),MATCH('COMBINED DATA'!G2523,'ALL - prices'!$J$1:$DY$1,0))</f>
        <v>20.05</v>
      </c>
      <c r="I2523" s="14">
        <f t="shared" si="185"/>
        <v>1.7830194427805133</v>
      </c>
      <c r="J2523" s="15">
        <f>INDEX(MarketCap2!$E$2:$AR$224,MATCH(A2523,MarketCap2!$B$2:$B$224,0),MATCH(G2523,MarketCap2!$E$1:$AR$1,0))</f>
        <v>1513674624</v>
      </c>
      <c r="K2523">
        <f t="shared" si="186"/>
        <v>21.137806057372149</v>
      </c>
      <c r="L2523">
        <f>INDEX('PB2'!$D$2:$AQ$224,MATCH(A2523,'PB2'!$B$2:$B$224,0),MATCH(G2523,'PB2'!$D$1:$AQ$1,0))</f>
        <v>3.1868050098419198</v>
      </c>
      <c r="M2523" s="16">
        <f t="shared" si="187"/>
        <v>0.31379390860490852</v>
      </c>
      <c r="N2523" s="6">
        <f>INDEX('ROA2'!$D$2:$AQ$224,MATCH(A2523,'ROA2'!$B$2:$B$224,0),MATCH(G2523,'ROA2'!$D$1:$AQ$1,0))</f>
        <v>4.064453125</v>
      </c>
      <c r="O2523" s="6">
        <v>450.53299199999998</v>
      </c>
      <c r="P2523" s="28">
        <v>1.4254808327848114E-2</v>
      </c>
    </row>
    <row r="2524" spans="1:16" x14ac:dyDescent="0.3">
      <c r="A2524" t="s">
        <v>516</v>
      </c>
      <c r="B2524" t="e">
        <f>VLOOKUP(A2524,Sheet3!L:L,1,FALSE)</f>
        <v>#N/A</v>
      </c>
      <c r="C2524" t="str">
        <f>VLOOKUP(A2524,'ALL - prices'!B:C,2,FALSE)</f>
        <v>Descartes Systems Group Inc/Th</v>
      </c>
      <c r="D2524" t="str">
        <f>VLOOKUP(A2524,'ALL - prices'!B:I,8,FALSE)</f>
        <v>Information Technology</v>
      </c>
      <c r="E2524">
        <v>2015</v>
      </c>
      <c r="F2524" t="s">
        <v>681</v>
      </c>
      <c r="G2524" t="str">
        <f t="shared" si="184"/>
        <v>2015-Q3</v>
      </c>
      <c r="H2524" s="4">
        <f>INDEX('ALL - prices'!$J$3:$DY$219,MATCH('COMBINED DATA'!A2524,'ALL - prices'!$B$3:$B$219,0),MATCH('COMBINED DATA'!G2524,'ALL - prices'!$J$1:$DY$1,0))</f>
        <v>23.64</v>
      </c>
      <c r="I2524" s="14">
        <f t="shared" si="185"/>
        <v>1.7776482591709</v>
      </c>
      <c r="J2524" s="15">
        <f>INDEX(MarketCap2!$E$2:$AR$224,MATCH(A2524,MarketCap2!$B$2:$B$224,0),MATCH(G2524,MarketCap2!$E$1:$AR$1,0))</f>
        <v>1784831488</v>
      </c>
      <c r="K2524">
        <f t="shared" si="186"/>
        <v>21.302589843239836</v>
      </c>
      <c r="L2524">
        <f>INDEX('PB2'!$D$2:$AQ$224,MATCH(A2524,'PB2'!$B$2:$B$224,0),MATCH(G2524,'PB2'!$D$1:$AQ$1,0))</f>
        <v>3.2738389968872101</v>
      </c>
      <c r="M2524" s="16">
        <f t="shared" si="187"/>
        <v>0.30545179556807994</v>
      </c>
      <c r="N2524" s="6">
        <f>INDEX('ROA2'!$D$2:$AQ$224,MATCH(A2524,'ROA2'!$B$2:$B$224,0),MATCH(G2524,'ROA2'!$D$1:$AQ$1,0))</f>
        <v>3.91072702407837</v>
      </c>
      <c r="O2524" s="6">
        <v>450.78</v>
      </c>
      <c r="P2524" s="28">
        <v>5.4825729610495188E-4</v>
      </c>
    </row>
    <row r="2525" spans="1:16" x14ac:dyDescent="0.3">
      <c r="A2525" t="s">
        <v>516</v>
      </c>
      <c r="B2525" t="e">
        <f>VLOOKUP(A2525,Sheet3!L:L,1,FALSE)</f>
        <v>#N/A</v>
      </c>
      <c r="C2525" t="str">
        <f>VLOOKUP(A2525,'ALL - prices'!B:C,2,FALSE)</f>
        <v>Descartes Systems Group Inc/Th</v>
      </c>
      <c r="D2525" t="str">
        <f>VLOOKUP(A2525,'ALL - prices'!B:I,8,FALSE)</f>
        <v>Information Technology</v>
      </c>
      <c r="E2525">
        <v>2015</v>
      </c>
      <c r="F2525" t="s">
        <v>682</v>
      </c>
      <c r="G2525" t="str">
        <f t="shared" si="184"/>
        <v>2015-Q4</v>
      </c>
      <c r="H2525" s="4">
        <f>INDEX('ALL - prices'!$J$3:$DY$219,MATCH('COMBINED DATA'!A2525,'ALL - prices'!$B$3:$B$219,0),MATCH('COMBINED DATA'!G2525,'ALL - prices'!$J$1:$DY$1,0))</f>
        <v>27.84</v>
      </c>
      <c r="I2525" s="14">
        <f t="shared" si="185"/>
        <v>2.0034699066037063</v>
      </c>
      <c r="J2525" s="15">
        <f>INDEX(MarketCap2!$E$2:$AR$224,MATCH(A2525,MarketCap2!$B$2:$B$224,0),MATCH(G2525,MarketCap2!$E$1:$AR$1,0))</f>
        <v>2109163520</v>
      </c>
      <c r="K2525">
        <f t="shared" si="186"/>
        <v>21.469557269813897</v>
      </c>
      <c r="L2525">
        <f>INDEX('PB2'!$D$2:$AQ$224,MATCH(A2525,'PB2'!$B$2:$B$224,0),MATCH(G2525,'PB2'!$D$1:$AQ$1,0))</f>
        <v>3.3491048812866202</v>
      </c>
      <c r="M2525" s="16">
        <f t="shared" si="187"/>
        <v>0.29858724508377643</v>
      </c>
      <c r="N2525" s="6">
        <f>INDEX('ROA2'!$D$2:$AQ$224,MATCH(A2525,'ROA2'!$B$2:$B$224,0),MATCH(G2525,'ROA2'!$D$1:$AQ$1,0))</f>
        <v>4.1708359718322798</v>
      </c>
      <c r="O2525" s="6">
        <v>453.657984</v>
      </c>
      <c r="P2525" s="28">
        <v>6.3844536137362493E-3</v>
      </c>
    </row>
    <row r="2526" spans="1:16" x14ac:dyDescent="0.3">
      <c r="A2526" t="s">
        <v>516</v>
      </c>
      <c r="B2526" t="e">
        <f>VLOOKUP(A2526,Sheet3!L:L,1,FALSE)</f>
        <v>#N/A</v>
      </c>
      <c r="C2526" t="str">
        <f>VLOOKUP(A2526,'ALL - prices'!B:C,2,FALSE)</f>
        <v>Descartes Systems Group Inc/Th</v>
      </c>
      <c r="D2526" t="str">
        <f>VLOOKUP(A2526,'ALL - prices'!B:I,8,FALSE)</f>
        <v>Information Technology</v>
      </c>
      <c r="E2526">
        <v>2016</v>
      </c>
      <c r="F2526" t="s">
        <v>679</v>
      </c>
      <c r="G2526" t="str">
        <f t="shared" si="184"/>
        <v>2016-Q1</v>
      </c>
      <c r="H2526" s="4">
        <f>INDEX('ALL - prices'!$J$3:$DY$219,MATCH('COMBINED DATA'!A2526,'ALL - prices'!$B$3:$B$219,0),MATCH('COMBINED DATA'!G2526,'ALL - prices'!$J$1:$DY$1,0))</f>
        <v>25.28</v>
      </c>
      <c r="I2526" s="14">
        <f t="shared" si="185"/>
        <v>2.4065466267385434</v>
      </c>
      <c r="J2526" s="15">
        <f>INDEX(MarketCap2!$E$2:$AR$224,MATCH(A2526,MarketCap2!$B$2:$B$224,0),MATCH(G2526,MarketCap2!$E$1:$AR$1,0))</f>
        <v>1915242752</v>
      </c>
      <c r="K2526">
        <f t="shared" si="186"/>
        <v>21.373110214991687</v>
      </c>
      <c r="L2526">
        <f>INDEX('PB2'!$D$2:$AQ$224,MATCH(A2526,'PB2'!$B$2:$B$224,0),MATCH(G2526,'PB2'!$D$1:$AQ$1,0))</f>
        <v>3.3135690689086901</v>
      </c>
      <c r="M2526" s="16">
        <f t="shared" si="187"/>
        <v>0.30178939361277468</v>
      </c>
      <c r="N2526" s="6">
        <f>INDEX('ROA2'!$D$2:$AQ$224,MATCH(A2526,'ROA2'!$B$2:$B$224,0),MATCH(G2526,'ROA2'!$D$1:$AQ$1,0))</f>
        <v>4.58467721939087</v>
      </c>
      <c r="O2526" s="6">
        <v>452.78700800000001</v>
      </c>
      <c r="P2526" s="28">
        <v>-1.9198956718900922E-3</v>
      </c>
    </row>
    <row r="2527" spans="1:16" x14ac:dyDescent="0.3">
      <c r="A2527" t="s">
        <v>516</v>
      </c>
      <c r="B2527" t="e">
        <f>VLOOKUP(A2527,Sheet3!L:L,1,FALSE)</f>
        <v>#N/A</v>
      </c>
      <c r="C2527" t="str">
        <f>VLOOKUP(A2527,'ALL - prices'!B:C,2,FALSE)</f>
        <v>Descartes Systems Group Inc/Th</v>
      </c>
      <c r="D2527" t="str">
        <f>VLOOKUP(A2527,'ALL - prices'!B:I,8,FALSE)</f>
        <v>Information Technology</v>
      </c>
      <c r="E2527">
        <v>2016</v>
      </c>
      <c r="F2527" t="s">
        <v>680</v>
      </c>
      <c r="G2527" t="str">
        <f t="shared" si="184"/>
        <v>2016-Q2</v>
      </c>
      <c r="H2527" s="4">
        <f>INDEX('ALL - prices'!$J$3:$DY$219,MATCH('COMBINED DATA'!A2527,'ALL - prices'!$B$3:$B$219,0),MATCH('COMBINED DATA'!G2527,'ALL - prices'!$J$1:$DY$1,0))</f>
        <v>24.71</v>
      </c>
      <c r="I2527" s="14">
        <f t="shared" si="185"/>
        <v>1.5620072556382918</v>
      </c>
      <c r="J2527" s="15">
        <f>INDEX(MarketCap2!$E$2:$AR$224,MATCH(A2527,MarketCap2!$B$2:$B$224,0),MATCH(G2527,MarketCap2!$E$1:$AR$1,0))</f>
        <v>1872083584</v>
      </c>
      <c r="K2527">
        <f t="shared" si="186"/>
        <v>21.350317863577697</v>
      </c>
      <c r="L2527">
        <f>INDEX('PB2'!$D$2:$AQ$224,MATCH(A2527,'PB2'!$B$2:$B$224,0),MATCH(G2527,'PB2'!$D$1:$AQ$1,0))</f>
        <v>3.6406009197235099</v>
      </c>
      <c r="M2527" s="16">
        <f t="shared" si="187"/>
        <v>0.27467992841026539</v>
      </c>
      <c r="N2527" s="6">
        <f>INDEX('ROA2'!$D$2:$AQ$224,MATCH(A2527,'ROA2'!$B$2:$B$224,0),MATCH(G2527,'ROA2'!$D$1:$AQ$1,0))</f>
        <v>4.6188330650329599</v>
      </c>
      <c r="O2527" s="6">
        <v>489.05500799999999</v>
      </c>
      <c r="P2527" s="28">
        <v>8.0099471405327888E-2</v>
      </c>
    </row>
    <row r="2528" spans="1:16" x14ac:dyDescent="0.3">
      <c r="A2528" t="s">
        <v>516</v>
      </c>
      <c r="B2528" t="e">
        <f>VLOOKUP(A2528,Sheet3!L:L,1,FALSE)</f>
        <v>#N/A</v>
      </c>
      <c r="C2528" t="str">
        <f>VLOOKUP(A2528,'ALL - prices'!B:C,2,FALSE)</f>
        <v>Descartes Systems Group Inc/Th</v>
      </c>
      <c r="D2528" t="str">
        <f>VLOOKUP(A2528,'ALL - prices'!B:I,8,FALSE)</f>
        <v>Information Technology</v>
      </c>
      <c r="E2528">
        <v>2016</v>
      </c>
      <c r="F2528" t="s">
        <v>681</v>
      </c>
      <c r="G2528" t="str">
        <f t="shared" si="184"/>
        <v>2016-Q3</v>
      </c>
      <c r="H2528" s="4">
        <f>INDEX('ALL - prices'!$J$3:$DY$219,MATCH('COMBINED DATA'!A2528,'ALL - prices'!$B$3:$B$219,0),MATCH('COMBINED DATA'!G2528,'ALL - prices'!$J$1:$DY$1,0))</f>
        <v>28.23</v>
      </c>
      <c r="I2528" s="14">
        <f t="shared" si="185"/>
        <v>2.2557777668319496</v>
      </c>
      <c r="J2528" s="15">
        <f>INDEX(MarketCap2!$E$2:$AR$224,MATCH(A2528,MarketCap2!$B$2:$B$224,0),MATCH(G2528,MarketCap2!$E$1:$AR$1,0))</f>
        <v>2140234368</v>
      </c>
      <c r="K2528">
        <f t="shared" si="186"/>
        <v>21.484181177740549</v>
      </c>
      <c r="L2528">
        <f>INDEX('PB2'!$D$2:$AQ$224,MATCH(A2528,'PB2'!$B$2:$B$224,0),MATCH(G2528,'PB2'!$D$1:$AQ$1,0))</f>
        <v>3.7490270137786901</v>
      </c>
      <c r="M2528" s="16">
        <f t="shared" si="187"/>
        <v>0.26673587475489746</v>
      </c>
      <c r="N2528" s="6">
        <f>INDEX('ROA2'!$D$2:$AQ$224,MATCH(A2528,'ROA2'!$B$2:$B$224,0),MATCH(G2528,'ROA2'!$D$1:$AQ$1,0))</f>
        <v>4.7944860458373997</v>
      </c>
      <c r="O2528" s="6">
        <v>483.87699199999997</v>
      </c>
      <c r="P2528" s="28">
        <v>-1.0587798745126057E-2</v>
      </c>
    </row>
    <row r="2529" spans="1:16" x14ac:dyDescent="0.3">
      <c r="A2529" t="s">
        <v>516</v>
      </c>
      <c r="B2529" t="e">
        <f>VLOOKUP(A2529,Sheet3!L:L,1,FALSE)</f>
        <v>#N/A</v>
      </c>
      <c r="C2529" t="str">
        <f>VLOOKUP(A2529,'ALL - prices'!B:C,2,FALSE)</f>
        <v>Descartes Systems Group Inc/Th</v>
      </c>
      <c r="D2529" t="str">
        <f>VLOOKUP(A2529,'ALL - prices'!B:I,8,FALSE)</f>
        <v>Information Technology</v>
      </c>
      <c r="E2529">
        <v>2016</v>
      </c>
      <c r="F2529" t="s">
        <v>682</v>
      </c>
      <c r="G2529" t="str">
        <f t="shared" si="184"/>
        <v>2016-Q4</v>
      </c>
      <c r="H2529" s="4">
        <f>INDEX('ALL - prices'!$J$3:$DY$219,MATCH('COMBINED DATA'!A2529,'ALL - prices'!$B$3:$B$219,0),MATCH('COMBINED DATA'!G2529,'ALL - prices'!$J$1:$DY$1,0))</f>
        <v>28.63</v>
      </c>
      <c r="I2529" s="14">
        <f t="shared" si="185"/>
        <v>2.3847344366476824</v>
      </c>
      <c r="J2529" s="15">
        <f>INDEX(MarketCap2!$E$2:$AR$224,MATCH(A2529,MarketCap2!$B$2:$B$224,0),MATCH(G2529,MarketCap2!$E$1:$AR$1,0))</f>
        <v>2170688768</v>
      </c>
      <c r="K2529">
        <f t="shared" si="186"/>
        <v>21.498310358744888</v>
      </c>
      <c r="L2529">
        <f>INDEX('PB2'!$D$2:$AQ$224,MATCH(A2529,'PB2'!$B$2:$B$224,0),MATCH(G2529,'PB2'!$D$1:$AQ$1,0))</f>
        <v>3.8396189212799099</v>
      </c>
      <c r="M2529" s="16">
        <f t="shared" si="187"/>
        <v>0.26044251278630981</v>
      </c>
      <c r="N2529" s="6">
        <f>INDEX('ROA2'!$D$2:$AQ$224,MATCH(A2529,'ROA2'!$B$2:$B$224,0),MATCH(G2529,'ROA2'!$D$1:$AQ$1,0))</f>
        <v>4.9194788932800302</v>
      </c>
      <c r="O2529" s="6">
        <v>485.79100799999998</v>
      </c>
      <c r="P2529" s="28">
        <v>3.9555838191207152E-3</v>
      </c>
    </row>
    <row r="2530" spans="1:16" x14ac:dyDescent="0.3">
      <c r="A2530" t="s">
        <v>516</v>
      </c>
      <c r="B2530" t="e">
        <f>VLOOKUP(A2530,Sheet3!L:L,1,FALSE)</f>
        <v>#N/A</v>
      </c>
      <c r="C2530" t="str">
        <f>VLOOKUP(A2530,'ALL - prices'!B:C,2,FALSE)</f>
        <v>Descartes Systems Group Inc/Th</v>
      </c>
      <c r="D2530" t="str">
        <f>VLOOKUP(A2530,'ALL - prices'!B:I,8,FALSE)</f>
        <v>Information Technology</v>
      </c>
      <c r="E2530">
        <v>2017</v>
      </c>
      <c r="F2530" t="s">
        <v>679</v>
      </c>
      <c r="G2530" t="str">
        <f t="shared" si="184"/>
        <v>2017-Q1</v>
      </c>
      <c r="H2530" s="4">
        <f>INDEX('ALL - prices'!$J$3:$DY$219,MATCH('COMBINED DATA'!A2530,'ALL - prices'!$B$3:$B$219,0),MATCH('COMBINED DATA'!G2530,'ALL - prices'!$J$1:$DY$1,0))</f>
        <v>30.47</v>
      </c>
      <c r="I2530" s="14">
        <f t="shared" si="185"/>
        <v>2.2977162575043946</v>
      </c>
      <c r="J2530" s="15">
        <f>INDEX(MarketCap2!$E$2:$AR$224,MATCH(A2530,MarketCap2!$B$2:$B$224,0),MATCH(G2530,MarketCap2!$E$1:$AR$1,0))</f>
        <v>2311901696</v>
      </c>
      <c r="K2530">
        <f t="shared" si="186"/>
        <v>21.561336267821442</v>
      </c>
      <c r="L2530">
        <f>INDEX('PB2'!$D$2:$AQ$224,MATCH(A2530,'PB2'!$B$2:$B$224,0),MATCH(G2530,'PB2'!$D$1:$AQ$1,0))</f>
        <v>3.9999549388885498</v>
      </c>
      <c r="M2530" s="16">
        <f t="shared" si="187"/>
        <v>0.25000281635119259</v>
      </c>
      <c r="N2530" s="6">
        <f>INDEX('ROA2'!$D$2:$AQ$224,MATCH(A2530,'ROA2'!$B$2:$B$224,0),MATCH(G2530,'ROA2'!$D$1:$AQ$1,0))</f>
        <v>5.0010118484497097</v>
      </c>
      <c r="O2530" s="6">
        <v>500.54</v>
      </c>
      <c r="P2530" s="28">
        <v>3.036077604795856E-2</v>
      </c>
    </row>
    <row r="2531" spans="1:16" x14ac:dyDescent="0.3">
      <c r="A2531" t="s">
        <v>516</v>
      </c>
      <c r="B2531" t="e">
        <f>VLOOKUP(A2531,Sheet3!L:L,1,FALSE)</f>
        <v>#N/A</v>
      </c>
      <c r="C2531" t="str">
        <f>VLOOKUP(A2531,'ALL - prices'!B:C,2,FALSE)</f>
        <v>Descartes Systems Group Inc/Th</v>
      </c>
      <c r="D2531" t="str">
        <f>VLOOKUP(A2531,'ALL - prices'!B:I,8,FALSE)</f>
        <v>Information Technology</v>
      </c>
      <c r="E2531">
        <v>2017</v>
      </c>
      <c r="F2531" t="s">
        <v>680</v>
      </c>
      <c r="G2531" t="str">
        <f t="shared" si="184"/>
        <v>2017-Q2</v>
      </c>
      <c r="H2531" s="4">
        <f>INDEX('ALL - prices'!$J$3:$DY$219,MATCH('COMBINED DATA'!A2531,'ALL - prices'!$B$3:$B$219,0),MATCH('COMBINED DATA'!G2531,'ALL - prices'!$J$1:$DY$1,0))</f>
        <v>31.55</v>
      </c>
      <c r="I2531" s="14">
        <f t="shared" si="185"/>
        <v>3.8264735723639838</v>
      </c>
      <c r="J2531" s="15">
        <f>INDEX(MarketCap2!$E$2:$AR$224,MATCH(A2531,MarketCap2!$B$2:$B$224,0),MATCH(G2531,MarketCap2!$E$1:$AR$1,0))</f>
        <v>2396831232</v>
      </c>
      <c r="K2531">
        <f t="shared" si="186"/>
        <v>21.597413381909885</v>
      </c>
      <c r="L2531">
        <f>INDEX('PB2'!$D$2:$AQ$224,MATCH(A2531,'PB2'!$B$2:$B$224,0),MATCH(G2531,'PB2'!$D$1:$AQ$1,0))</f>
        <v>4.1669940948486301</v>
      </c>
      <c r="M2531" s="16">
        <f t="shared" si="187"/>
        <v>0.23998114161866263</v>
      </c>
      <c r="N2531" s="6">
        <f>INDEX('ROA2'!$D$2:$AQ$224,MATCH(A2531,'ROA2'!$B$2:$B$224,0),MATCH(G2531,'ROA2'!$D$1:$AQ$1,0))</f>
        <v>4.9436287879943803</v>
      </c>
      <c r="O2531" s="6">
        <v>509.60399999999998</v>
      </c>
      <c r="P2531" s="28">
        <v>1.8108442881687704E-2</v>
      </c>
    </row>
    <row r="2532" spans="1:16" x14ac:dyDescent="0.3">
      <c r="A2532" t="s">
        <v>516</v>
      </c>
      <c r="B2532" t="e">
        <f>VLOOKUP(A2532,Sheet3!L:L,1,FALSE)</f>
        <v>#N/A</v>
      </c>
      <c r="C2532" t="str">
        <f>VLOOKUP(A2532,'ALL - prices'!B:C,2,FALSE)</f>
        <v>Descartes Systems Group Inc/Th</v>
      </c>
      <c r="D2532" t="str">
        <f>VLOOKUP(A2532,'ALL - prices'!B:I,8,FALSE)</f>
        <v>Information Technology</v>
      </c>
      <c r="E2532">
        <v>2017</v>
      </c>
      <c r="F2532" t="s">
        <v>681</v>
      </c>
      <c r="G2532" t="str">
        <f t="shared" si="184"/>
        <v>2017-Q3</v>
      </c>
      <c r="H2532" s="4">
        <f>INDEX('ALL - prices'!$J$3:$DY$219,MATCH('COMBINED DATA'!A2532,'ALL - prices'!$B$3:$B$219,0),MATCH('COMBINED DATA'!G2532,'ALL - prices'!$J$1:$DY$1,0))</f>
        <v>34.03</v>
      </c>
      <c r="I2532" s="14">
        <f t="shared" si="185"/>
        <v>4.1079191812887457</v>
      </c>
      <c r="J2532" s="15">
        <f>INDEX(MarketCap2!$E$2:$AR$224,MATCH(A2532,MarketCap2!$B$2:$B$224,0),MATCH(G2532,MarketCap2!$E$1:$AR$1,0))</f>
        <v>2611019776</v>
      </c>
      <c r="K2532">
        <f t="shared" si="186"/>
        <v>21.683006700744254</v>
      </c>
      <c r="L2532">
        <f>INDEX('PB2'!$D$2:$AQ$224,MATCH(A2532,'PB2'!$B$2:$B$224,0),MATCH(G2532,'PB2'!$D$1:$AQ$1,0))</f>
        <v>4.6239700317382804</v>
      </c>
      <c r="M2532" s="16">
        <f t="shared" si="187"/>
        <v>0.21626437739348234</v>
      </c>
      <c r="N2532" s="6">
        <f>INDEX('ROA2'!$D$2:$AQ$224,MATCH(A2532,'ROA2'!$B$2:$B$224,0),MATCH(G2532,'ROA2'!$D$1:$AQ$1,0))</f>
        <v>4.9302320480346697</v>
      </c>
      <c r="O2532" s="6">
        <v>573.476992</v>
      </c>
      <c r="P2532" s="28">
        <v>0.1253384824294943</v>
      </c>
    </row>
    <row r="2533" spans="1:16" x14ac:dyDescent="0.3">
      <c r="A2533" t="s">
        <v>516</v>
      </c>
      <c r="B2533" t="e">
        <f>VLOOKUP(A2533,Sheet3!L:L,1,FALSE)</f>
        <v>#N/A</v>
      </c>
      <c r="C2533" t="str">
        <f>VLOOKUP(A2533,'ALL - prices'!B:C,2,FALSE)</f>
        <v>Descartes Systems Group Inc/Th</v>
      </c>
      <c r="D2533" t="str">
        <f>VLOOKUP(A2533,'ALL - prices'!B:I,8,FALSE)</f>
        <v>Information Technology</v>
      </c>
      <c r="E2533">
        <v>2017</v>
      </c>
      <c r="F2533" t="s">
        <v>682</v>
      </c>
      <c r="G2533" t="str">
        <f t="shared" si="184"/>
        <v>2017-Q4</v>
      </c>
      <c r="H2533" s="4">
        <f>INDEX('ALL - prices'!$J$3:$DY$219,MATCH('COMBINED DATA'!A2533,'ALL - prices'!$B$3:$B$219,0),MATCH('COMBINED DATA'!G2533,'ALL - prices'!$J$1:$DY$1,0))</f>
        <v>35.74</v>
      </c>
      <c r="I2533" s="14">
        <f t="shared" si="185"/>
        <v>4.0138624374368712</v>
      </c>
      <c r="J2533" s="15">
        <f>INDEX(MarketCap2!$E$2:$AR$224,MATCH(A2533,MarketCap2!$B$2:$B$224,0),MATCH(G2533,MarketCap2!$E$1:$AR$1,0))</f>
        <v>2743884800</v>
      </c>
      <c r="K2533">
        <f t="shared" si="186"/>
        <v>21.732640563421469</v>
      </c>
      <c r="L2533">
        <f>INDEX('PB2'!$D$2:$AQ$224,MATCH(A2533,'PB2'!$B$2:$B$224,0),MATCH(G2533,'PB2'!$D$1:$AQ$1,0))</f>
        <v>4.3485918045043999</v>
      </c>
      <c r="M2533" s="16">
        <f t="shared" si="187"/>
        <v>0.22995950067425747</v>
      </c>
      <c r="N2533" s="6">
        <f>INDEX('ROA2'!$D$2:$AQ$224,MATCH(A2533,'ROA2'!$B$2:$B$224,0),MATCH(G2533,'ROA2'!$D$1:$AQ$1,0))</f>
        <v>4.7628488540649396</v>
      </c>
      <c r="O2533" s="6">
        <v>618.758016</v>
      </c>
      <c r="P2533" s="28">
        <v>7.8958745741625161E-2</v>
      </c>
    </row>
    <row r="2534" spans="1:16" x14ac:dyDescent="0.3">
      <c r="A2534" t="s">
        <v>516</v>
      </c>
      <c r="B2534" t="e">
        <f>VLOOKUP(A2534,Sheet3!L:L,1,FALSE)</f>
        <v>#N/A</v>
      </c>
      <c r="C2534" t="str">
        <f>VLOOKUP(A2534,'ALL - prices'!B:C,2,FALSE)</f>
        <v>Descartes Systems Group Inc/Th</v>
      </c>
      <c r="D2534" t="str">
        <f>VLOOKUP(A2534,'ALL - prices'!B:I,8,FALSE)</f>
        <v>Information Technology</v>
      </c>
      <c r="E2534">
        <v>2018</v>
      </c>
      <c r="F2534" t="s">
        <v>679</v>
      </c>
      <c r="G2534" t="str">
        <f t="shared" si="184"/>
        <v>2018-Q1</v>
      </c>
      <c r="H2534" s="4">
        <f>INDEX('ALL - prices'!$J$3:$DY$219,MATCH('COMBINED DATA'!A2534,'ALL - prices'!$B$3:$B$219,0),MATCH('COMBINED DATA'!G2534,'ALL - prices'!$J$1:$DY$1,0))</f>
        <v>36.82</v>
      </c>
      <c r="I2534" s="14">
        <f t="shared" si="185"/>
        <v>5.1724164243288238</v>
      </c>
      <c r="J2534" s="15">
        <f>INDEX(MarketCap2!$E$2:$AR$224,MATCH(A2534,MarketCap2!$B$2:$B$224,0),MATCH(G2534,MarketCap2!$E$1:$AR$1,0))</f>
        <v>2826800128</v>
      </c>
      <c r="K2534">
        <f t="shared" si="186"/>
        <v>21.762411212061856</v>
      </c>
      <c r="L2534">
        <f>INDEX('PB2'!$D$2:$AQ$224,MATCH(A2534,'PB2'!$B$2:$B$224,0),MATCH(G2534,'PB2'!$D$1:$AQ$1,0))</f>
        <v>4.4591431617736799</v>
      </c>
      <c r="M2534" s="16">
        <f t="shared" si="187"/>
        <v>0.22425833029371445</v>
      </c>
      <c r="N2534" s="6">
        <f>INDEX('ROA2'!$D$2:$AQ$224,MATCH(A2534,'ROA2'!$B$2:$B$224,0),MATCH(G2534,'ROA2'!$D$1:$AQ$1,0))</f>
        <v>4.7767138481140101</v>
      </c>
      <c r="O2534" s="6">
        <v>624.878016</v>
      </c>
      <c r="P2534" s="28">
        <v>9.8907809543432312E-3</v>
      </c>
    </row>
    <row r="2535" spans="1:16" x14ac:dyDescent="0.3">
      <c r="A2535" t="s">
        <v>516</v>
      </c>
      <c r="B2535" t="e">
        <f>VLOOKUP(A2535,Sheet3!L:L,1,FALSE)</f>
        <v>#N/A</v>
      </c>
      <c r="C2535" t="str">
        <f>VLOOKUP(A2535,'ALL - prices'!B:C,2,FALSE)</f>
        <v>Descartes Systems Group Inc/Th</v>
      </c>
      <c r="D2535" t="str">
        <f>VLOOKUP(A2535,'ALL - prices'!B:I,8,FALSE)</f>
        <v>Information Technology</v>
      </c>
      <c r="E2535">
        <v>2018</v>
      </c>
      <c r="F2535" t="s">
        <v>680</v>
      </c>
      <c r="G2535" t="str">
        <f t="shared" si="184"/>
        <v>2018-Q2</v>
      </c>
      <c r="H2535" s="4">
        <f>INDEX('ALL - prices'!$J$3:$DY$219,MATCH('COMBINED DATA'!A2535,'ALL - prices'!$B$3:$B$219,0),MATCH('COMBINED DATA'!G2535,'ALL - prices'!$J$1:$DY$1,0))</f>
        <v>42.83</v>
      </c>
      <c r="I2535" s="14">
        <f t="shared" si="185"/>
        <v>5.8919910330323244</v>
      </c>
      <c r="J2535" s="15">
        <f>INDEX(MarketCap2!$E$2:$AR$224,MATCH(A2535,MarketCap2!$B$2:$B$224,0),MATCH(G2535,MarketCap2!$E$1:$AR$1,0))</f>
        <v>3289977856</v>
      </c>
      <c r="K2535">
        <f t="shared" si="186"/>
        <v>21.914146671001951</v>
      </c>
      <c r="L2535">
        <f>INDEX('PB2'!$D$2:$AQ$224,MATCH(A2535,'PB2'!$B$2:$B$224,0),MATCH(G2535,'PB2'!$D$1:$AQ$1,0))</f>
        <v>4.7643289566040004</v>
      </c>
      <c r="M2535" s="16">
        <f t="shared" si="187"/>
        <v>0.20989314741037468</v>
      </c>
      <c r="N2535" s="6">
        <f>INDEX('ROA2'!$D$2:$AQ$224,MATCH(A2535,'ROA2'!$B$2:$B$224,0),MATCH(G2535,'ROA2'!$D$1:$AQ$1,0))</f>
        <v>4.6324667930603001</v>
      </c>
      <c r="O2535" s="6">
        <v>655.217984</v>
      </c>
      <c r="P2535" s="28">
        <v>4.8553425185628551E-2</v>
      </c>
    </row>
    <row r="2536" spans="1:16" x14ac:dyDescent="0.3">
      <c r="A2536" t="s">
        <v>516</v>
      </c>
      <c r="B2536" t="e">
        <f>VLOOKUP(A2536,Sheet3!L:L,1,FALSE)</f>
        <v>#N/A</v>
      </c>
      <c r="C2536" t="str">
        <f>VLOOKUP(A2536,'ALL - prices'!B:C,2,FALSE)</f>
        <v>Descartes Systems Group Inc/Th</v>
      </c>
      <c r="D2536" t="str">
        <f>VLOOKUP(A2536,'ALL - prices'!B:I,8,FALSE)</f>
        <v>Information Technology</v>
      </c>
      <c r="E2536">
        <v>2018</v>
      </c>
      <c r="F2536" t="s">
        <v>681</v>
      </c>
      <c r="G2536" t="str">
        <f t="shared" si="184"/>
        <v>2018-Q3</v>
      </c>
      <c r="H2536" s="4">
        <f>INDEX('ALL - prices'!$J$3:$DY$219,MATCH('COMBINED DATA'!A2536,'ALL - prices'!$B$3:$B$219,0),MATCH('COMBINED DATA'!G2536,'ALL - prices'!$J$1:$DY$1,0))</f>
        <v>43.81</v>
      </c>
      <c r="I2536" s="14">
        <f t="shared" si="185"/>
        <v>7.4475342675725535</v>
      </c>
      <c r="J2536" s="15">
        <f>INDEX(MarketCap2!$E$2:$AR$224,MATCH(A2536,MarketCap2!$B$2:$B$224,0),MATCH(G2536,MarketCap2!$E$1:$AR$1,0))</f>
        <v>3367436544</v>
      </c>
      <c r="K2536">
        <f t="shared" si="186"/>
        <v>21.937417622418689</v>
      </c>
      <c r="L2536">
        <f>INDEX('PB2'!$D$2:$AQ$224,MATCH(A2536,'PB2'!$B$2:$B$224,0),MATCH(G2536,'PB2'!$D$1:$AQ$1,0))</f>
        <v>4.5017251968383798</v>
      </c>
      <c r="M2536" s="16">
        <f t="shared" si="187"/>
        <v>0.22213705996587998</v>
      </c>
      <c r="N2536" s="6">
        <f>INDEX('ROA2'!$D$2:$AQ$224,MATCH(A2536,'ROA2'!$B$2:$B$224,0),MATCH(G2536,'ROA2'!$D$1:$AQ$1,0))</f>
        <v>4.56964111328125</v>
      </c>
      <c r="O2536" s="6">
        <v>665.96403199999997</v>
      </c>
      <c r="P2536" s="28">
        <v>1.6400721992392647E-2</v>
      </c>
    </row>
    <row r="2537" spans="1:16" x14ac:dyDescent="0.3">
      <c r="A2537" t="s">
        <v>516</v>
      </c>
      <c r="B2537" t="e">
        <f>VLOOKUP(A2537,Sheet3!L:L,1,FALSE)</f>
        <v>#N/A</v>
      </c>
      <c r="C2537" t="str">
        <f>VLOOKUP(A2537,'ALL - prices'!B:C,2,FALSE)</f>
        <v>Descartes Systems Group Inc/Th</v>
      </c>
      <c r="D2537" t="str">
        <f>VLOOKUP(A2537,'ALL - prices'!B:I,8,FALSE)</f>
        <v>Information Technology</v>
      </c>
      <c r="E2537">
        <v>2018</v>
      </c>
      <c r="F2537" t="s">
        <v>682</v>
      </c>
      <c r="G2537" t="str">
        <f t="shared" si="184"/>
        <v>2018-Q4</v>
      </c>
      <c r="H2537" s="4">
        <f>INDEX('ALL - prices'!$J$3:$DY$219,MATCH('COMBINED DATA'!A2537,'ALL - prices'!$B$3:$B$219,0),MATCH('COMBINED DATA'!G2537,'ALL - prices'!$J$1:$DY$1,0))</f>
        <v>36.03</v>
      </c>
      <c r="I2537" s="14">
        <f t="shared" si="185"/>
        <v>3.5472653786637758</v>
      </c>
      <c r="J2537" s="15">
        <f>INDEX(MarketCap2!$E$2:$AR$224,MATCH(A2537,MarketCap2!$B$2:$B$224,0),MATCH(G2537,MarketCap2!$E$1:$AR$1,0))</f>
        <v>2769430272</v>
      </c>
      <c r="K2537">
        <f t="shared" si="186"/>
        <v>21.741907458012705</v>
      </c>
      <c r="L2537">
        <f>INDEX('PB2'!$D$2:$AQ$224,MATCH(A2537,'PB2'!$B$2:$B$224,0),MATCH(G2537,'PB2'!$D$1:$AQ$1,0))</f>
        <v>4.4758939743042001</v>
      </c>
      <c r="M2537" s="16">
        <f t="shared" si="187"/>
        <v>0.2234190545488636</v>
      </c>
      <c r="N2537" s="6">
        <f>INDEX('ROA2'!$D$2:$AQ$224,MATCH(A2537,'ROA2'!$B$2:$B$224,0),MATCH(G2537,'ROA2'!$D$1:$AQ$1,0))</f>
        <v>4.6810278892517099</v>
      </c>
      <c r="O2537" s="6">
        <v>665.14803199999994</v>
      </c>
      <c r="P2537" s="28">
        <v>-1.2252913983198885E-3</v>
      </c>
    </row>
    <row r="2538" spans="1:16" x14ac:dyDescent="0.3">
      <c r="A2538" t="s">
        <v>516</v>
      </c>
      <c r="B2538" t="e">
        <f>VLOOKUP(A2538,Sheet3!L:L,1,FALSE)</f>
        <v>#N/A</v>
      </c>
      <c r="C2538" t="str">
        <f>VLOOKUP(A2538,'ALL - prices'!B:C,2,FALSE)</f>
        <v>Descartes Systems Group Inc/Th</v>
      </c>
      <c r="D2538" t="str">
        <f>VLOOKUP(A2538,'ALL - prices'!B:I,8,FALSE)</f>
        <v>Information Technology</v>
      </c>
      <c r="E2538">
        <v>2019</v>
      </c>
      <c r="F2538" t="s">
        <v>679</v>
      </c>
      <c r="G2538" t="str">
        <f t="shared" si="184"/>
        <v>2019-Q1</v>
      </c>
      <c r="H2538" s="4">
        <f>INDEX('ALL - prices'!$J$3:$DY$219,MATCH('COMBINED DATA'!A2538,'ALL - prices'!$B$3:$B$219,0),MATCH('COMBINED DATA'!G2538,'ALL - prices'!$J$1:$DY$1,0))</f>
        <v>48.58</v>
      </c>
      <c r="I2538" s="14">
        <f t="shared" si="185"/>
        <v>3.5946534371665551</v>
      </c>
      <c r="J2538" s="15">
        <f>INDEX(MarketCap2!$E$2:$AR$224,MATCH(A2538,MarketCap2!$B$2:$B$224,0),MATCH(G2538,MarketCap2!$E$1:$AR$1,0))</f>
        <v>3748498176</v>
      </c>
      <c r="K2538">
        <f t="shared" si="186"/>
        <v>22.044621110312633</v>
      </c>
      <c r="L2538">
        <f>INDEX('PB2'!$D$2:$AQ$224,MATCH(A2538,'PB2'!$B$2:$B$224,0),MATCH(G2538,'PB2'!$D$1:$AQ$1,0))</f>
        <v>5.6110339164733896</v>
      </c>
      <c r="M2538" s="16">
        <f t="shared" si="187"/>
        <v>0.17822027364049753</v>
      </c>
      <c r="N2538" s="6">
        <f>INDEX('ROA2'!$D$2:$AQ$224,MATCH(A2538,'ROA2'!$B$2:$B$224,0),MATCH(G2538,'ROA2'!$D$1:$AQ$1,0))</f>
        <v>4.8938670158386204</v>
      </c>
      <c r="O2538" s="6">
        <v>653.33401600000002</v>
      </c>
      <c r="P2538" s="28">
        <v>-1.7761483807562293E-2</v>
      </c>
    </row>
    <row r="2539" spans="1:16" x14ac:dyDescent="0.3">
      <c r="A2539" t="s">
        <v>516</v>
      </c>
      <c r="B2539" t="e">
        <f>VLOOKUP(A2539,Sheet3!L:L,1,FALSE)</f>
        <v>#N/A</v>
      </c>
      <c r="C2539" t="str">
        <f>VLOOKUP(A2539,'ALL - prices'!B:C,2,FALSE)</f>
        <v>Descartes Systems Group Inc/Th</v>
      </c>
      <c r="D2539" t="str">
        <f>VLOOKUP(A2539,'ALL - prices'!B:I,8,FALSE)</f>
        <v>Information Technology</v>
      </c>
      <c r="E2539">
        <v>2019</v>
      </c>
      <c r="F2539" t="s">
        <v>680</v>
      </c>
      <c r="G2539" t="str">
        <f t="shared" si="184"/>
        <v>2019-Q2</v>
      </c>
      <c r="H2539" s="4">
        <f>INDEX('ALL - prices'!$J$3:$DY$219,MATCH('COMBINED DATA'!A2539,'ALL - prices'!$B$3:$B$219,0),MATCH('COMBINED DATA'!G2539,'ALL - prices'!$J$1:$DY$1,0))</f>
        <v>48.45</v>
      </c>
      <c r="I2539" s="14">
        <f t="shared" si="185"/>
        <v>10.0557860624286</v>
      </c>
      <c r="J2539" s="15">
        <f>INDEX(MarketCap2!$E$2:$AR$224,MATCH(A2539,MarketCap2!$B$2:$B$224,0),MATCH(G2539,MarketCap2!$E$1:$AR$1,0))</f>
        <v>4075757312</v>
      </c>
      <c r="K2539">
        <f t="shared" si="186"/>
        <v>22.128322409808067</v>
      </c>
      <c r="L2539">
        <f>INDEX('PB2'!$D$2:$AQ$224,MATCH(A2539,'PB2'!$B$2:$B$224,0),MATCH(G2539,'PB2'!$D$1:$AQ$1,0))</f>
        <v>3.8521709442138699</v>
      </c>
      <c r="M2539" s="16">
        <f t="shared" si="187"/>
        <v>0.25959387952449098</v>
      </c>
      <c r="N2539" s="6">
        <f>INDEX('ROA2'!$D$2:$AQ$224,MATCH(A2539,'ROA2'!$B$2:$B$224,0),MATCH(G2539,'ROA2'!$D$1:$AQ$1,0))</f>
        <v>4.0559339523315403</v>
      </c>
      <c r="O2539" s="6">
        <v>903.53497600000003</v>
      </c>
      <c r="P2539" s="28">
        <v>0.38296025290683777</v>
      </c>
    </row>
    <row r="2540" spans="1:16" x14ac:dyDescent="0.3">
      <c r="A2540" t="s">
        <v>516</v>
      </c>
      <c r="B2540" t="e">
        <f>VLOOKUP(A2540,Sheet3!L:L,1,FALSE)</f>
        <v>#N/A</v>
      </c>
      <c r="C2540" t="str">
        <f>VLOOKUP(A2540,'ALL - prices'!B:C,2,FALSE)</f>
        <v>Descartes Systems Group Inc/Th</v>
      </c>
      <c r="D2540" t="str">
        <f>VLOOKUP(A2540,'ALL - prices'!B:I,8,FALSE)</f>
        <v>Information Technology</v>
      </c>
      <c r="E2540">
        <v>2019</v>
      </c>
      <c r="F2540" t="s">
        <v>681</v>
      </c>
      <c r="G2540" t="str">
        <f t="shared" si="184"/>
        <v>2019-Q3</v>
      </c>
      <c r="H2540" s="4">
        <f>INDEX('ALL - prices'!$J$3:$DY$219,MATCH('COMBINED DATA'!A2540,'ALL - prices'!$B$3:$B$219,0),MATCH('COMBINED DATA'!G2540,'ALL - prices'!$J$1:$DY$1,0))</f>
        <v>53.48</v>
      </c>
      <c r="I2540" s="14">
        <f t="shared" si="185"/>
        <v>13.029815488588747</v>
      </c>
      <c r="J2540" s="15">
        <f>INDEX(MarketCap2!$E$2:$AR$224,MATCH(A2540,MarketCap2!$B$2:$B$224,0),MATCH(G2540,MarketCap2!$E$1:$AR$1,0))</f>
        <v>4499056128</v>
      </c>
      <c r="K2540">
        <f t="shared" si="186"/>
        <v>22.227133462388885</v>
      </c>
      <c r="L2540">
        <f>INDEX('PB2'!$D$2:$AQ$224,MATCH(A2540,'PB2'!$B$2:$B$224,0),MATCH(G2540,'PB2'!$D$1:$AQ$1,0))</f>
        <v>4.05127000808716</v>
      </c>
      <c r="M2540" s="16">
        <f t="shared" si="187"/>
        <v>0.24683617680475414</v>
      </c>
      <c r="N2540" s="6">
        <f>INDEX('ROA2'!$D$2:$AQ$224,MATCH(A2540,'ROA2'!$B$2:$B$224,0),MATCH(G2540,'ROA2'!$D$1:$AQ$1,0))</f>
        <v>3.9457859992981001</v>
      </c>
      <c r="O2540" s="6">
        <v>940.10400000000004</v>
      </c>
      <c r="P2540" s="28">
        <v>4.0473279918717846E-2</v>
      </c>
    </row>
    <row r="2541" spans="1:16" x14ac:dyDescent="0.3">
      <c r="A2541" t="s">
        <v>516</v>
      </c>
      <c r="B2541" t="e">
        <f>VLOOKUP(A2541,Sheet3!L:L,1,FALSE)</f>
        <v>#N/A</v>
      </c>
      <c r="C2541" t="str">
        <f>VLOOKUP(A2541,'ALL - prices'!B:C,2,FALSE)</f>
        <v>Descartes Systems Group Inc/Th</v>
      </c>
      <c r="D2541" t="str">
        <f>VLOOKUP(A2541,'ALL - prices'!B:I,8,FALSE)</f>
        <v>Information Technology</v>
      </c>
      <c r="E2541">
        <v>2019</v>
      </c>
      <c r="F2541" t="s">
        <v>682</v>
      </c>
      <c r="G2541" t="str">
        <f t="shared" si="184"/>
        <v>2019-Q4</v>
      </c>
      <c r="H2541" s="4">
        <f>INDEX('ALL - prices'!$J$3:$DY$219,MATCH('COMBINED DATA'!A2541,'ALL - prices'!$B$3:$B$219,0),MATCH('COMBINED DATA'!G2541,'ALL - prices'!$J$1:$DY$1,0))</f>
        <v>55.5</v>
      </c>
      <c r="I2541" s="14">
        <f t="shared" si="185"/>
        <v>12.907438423895986</v>
      </c>
      <c r="J2541" s="15">
        <f>INDEX(MarketCap2!$E$2:$AR$224,MATCH(A2541,MarketCap2!$B$2:$B$224,0),MATCH(G2541,MarketCap2!$E$1:$AR$1,0))</f>
        <v>4670404096</v>
      </c>
      <c r="K2541">
        <f t="shared" si="186"/>
        <v>22.264511435076415</v>
      </c>
      <c r="L2541">
        <f>INDEX('PB2'!$D$2:$AQ$224,MATCH(A2541,'PB2'!$B$2:$B$224,0),MATCH(G2541,'PB2'!$D$1:$AQ$1,0))</f>
        <v>4.5914711952209499</v>
      </c>
      <c r="M2541" s="16">
        <f t="shared" si="187"/>
        <v>0.21779511565723286</v>
      </c>
      <c r="N2541" s="6">
        <f>INDEX('ROA2'!$D$2:$AQ$224,MATCH(A2541,'ROA2'!$B$2:$B$224,0),MATCH(G2541,'ROA2'!$D$1:$AQ$1,0))</f>
        <v>4.1613740921020499</v>
      </c>
      <c r="O2541" s="6">
        <v>942.54201599999999</v>
      </c>
      <c r="P2541" s="28">
        <v>2.5933471190420928E-3</v>
      </c>
    </row>
    <row r="2542" spans="1:16" x14ac:dyDescent="0.3">
      <c r="A2542" t="s">
        <v>516</v>
      </c>
      <c r="B2542" t="e">
        <f>VLOOKUP(A2542,Sheet3!L:L,1,FALSE)</f>
        <v>#N/A</v>
      </c>
      <c r="C2542" t="str">
        <f>VLOOKUP(A2542,'ALL - prices'!B:C,2,FALSE)</f>
        <v>Descartes Systems Group Inc/Th</v>
      </c>
      <c r="D2542" t="str">
        <f>VLOOKUP(A2542,'ALL - prices'!B:I,8,FALSE)</f>
        <v>Information Technology</v>
      </c>
      <c r="E2542">
        <v>2020</v>
      </c>
      <c r="F2542" t="s">
        <v>679</v>
      </c>
      <c r="G2542" t="str">
        <f t="shared" si="184"/>
        <v>2020-Q1</v>
      </c>
      <c r="H2542" s="4">
        <f>INDEX('ALL - prices'!$J$3:$DY$219,MATCH('COMBINED DATA'!A2542,'ALL - prices'!$B$3:$B$219,0),MATCH('COMBINED DATA'!G2542,'ALL - prices'!$J$1:$DY$1,0))</f>
        <v>48.41</v>
      </c>
      <c r="I2542" s="14">
        <f t="shared" si="185"/>
        <v>2.1939614095664171</v>
      </c>
      <c r="J2542" s="15">
        <f>INDEX(MarketCap2!$E$2:$AR$224,MATCH(A2542,MarketCap2!$B$2:$B$224,0),MATCH(G2542,MarketCap2!$E$1:$AR$1,0))</f>
        <v>4074007296</v>
      </c>
      <c r="K2542">
        <f t="shared" si="186"/>
        <v>22.127892945618346</v>
      </c>
      <c r="L2542">
        <f>INDEX('PB2'!$D$2:$AQ$224,MATCH(A2542,'PB2'!$B$2:$B$224,0),MATCH(G2542,'PB2'!$D$1:$AQ$1,0))</f>
        <v>4.3245658874511701</v>
      </c>
      <c r="M2542" s="16">
        <f t="shared" si="187"/>
        <v>0.23123708275592583</v>
      </c>
      <c r="N2542" s="6">
        <f>INDEX('ROA2'!$D$2:$AQ$224,MATCH(A2542,'ROA2'!$B$2:$B$224,0),MATCH(G2542,'ROA2'!$D$1:$AQ$1,0))</f>
        <v>4.6364479064941397</v>
      </c>
      <c r="O2542" s="6">
        <v>942.58598400000005</v>
      </c>
      <c r="P2542" s="28">
        <v>4.6648318328191658E-5</v>
      </c>
    </row>
    <row r="2543" spans="1:16" x14ac:dyDescent="0.3">
      <c r="A2543" t="s">
        <v>516</v>
      </c>
      <c r="B2543" t="e">
        <f>VLOOKUP(A2543,Sheet3!L:L,1,FALSE)</f>
        <v>#N/A</v>
      </c>
      <c r="C2543" t="str">
        <f>VLOOKUP(A2543,'ALL - prices'!B:C,2,FALSE)</f>
        <v>Descartes Systems Group Inc/Th</v>
      </c>
      <c r="D2543" t="str">
        <f>VLOOKUP(A2543,'ALL - prices'!B:I,8,FALSE)</f>
        <v>Information Technology</v>
      </c>
      <c r="E2543">
        <v>2020</v>
      </c>
      <c r="F2543" t="s">
        <v>680</v>
      </c>
      <c r="G2543" t="str">
        <f t="shared" si="184"/>
        <v>2020-Q2</v>
      </c>
      <c r="H2543" s="4">
        <f>INDEX('ALL - prices'!$J$3:$DY$219,MATCH('COMBINED DATA'!A2543,'ALL - prices'!$B$3:$B$219,0),MATCH('COMBINED DATA'!G2543,'ALL - prices'!$J$1:$DY$1,0))</f>
        <v>71.67</v>
      </c>
      <c r="I2543" s="14">
        <f t="shared" si="185"/>
        <v>5.1193847286563665</v>
      </c>
      <c r="J2543" s="15">
        <f>INDEX(MarketCap2!$E$2:$AR$224,MATCH(A2543,MarketCap2!$B$2:$B$224,0),MATCH(G2543,MarketCap2!$E$1:$AR$1,0))</f>
        <v>6031641088</v>
      </c>
      <c r="K2543">
        <f t="shared" si="186"/>
        <v>22.520284964555533</v>
      </c>
      <c r="L2543">
        <f>INDEX('PB2'!$D$2:$AQ$224,MATCH(A2543,'PB2'!$B$2:$B$224,0),MATCH(G2543,'PB2'!$D$1:$AQ$1,0))</f>
        <v>5.5478601455688503</v>
      </c>
      <c r="M2543" s="16">
        <f t="shared" si="187"/>
        <v>0.18024967712978729</v>
      </c>
      <c r="N2543" s="6">
        <f>INDEX('ROA2'!$D$2:$AQ$224,MATCH(A2543,'ROA2'!$B$2:$B$224,0),MATCH(G2543,'ROA2'!$D$1:$AQ$1,0))</f>
        <v>4.4014239311218297</v>
      </c>
      <c r="O2543" s="6">
        <v>946.95699200000001</v>
      </c>
      <c r="P2543" s="28">
        <v>4.6372512154816432E-3</v>
      </c>
    </row>
    <row r="2544" spans="1:16" x14ac:dyDescent="0.3">
      <c r="A2544" t="s">
        <v>516</v>
      </c>
      <c r="B2544" t="e">
        <f>VLOOKUP(A2544,Sheet3!L:L,1,FALSE)</f>
        <v>#N/A</v>
      </c>
      <c r="C2544" t="str">
        <f>VLOOKUP(A2544,'ALL - prices'!B:C,2,FALSE)</f>
        <v>Descartes Systems Group Inc/Th</v>
      </c>
      <c r="D2544" t="str">
        <f>VLOOKUP(A2544,'ALL - prices'!B:I,8,FALSE)</f>
        <v>Information Technology</v>
      </c>
      <c r="E2544">
        <v>2020</v>
      </c>
      <c r="F2544" t="s">
        <v>681</v>
      </c>
      <c r="G2544" t="str">
        <f t="shared" si="184"/>
        <v>2020-Q3</v>
      </c>
      <c r="H2544" s="4">
        <f>INDEX('ALL - prices'!$J$3:$DY$219,MATCH('COMBINED DATA'!A2544,'ALL - prices'!$B$3:$B$219,0),MATCH('COMBINED DATA'!G2544,'ALL - prices'!$J$1:$DY$1,0))</f>
        <v>75.849999999999994</v>
      </c>
      <c r="I2544" s="14">
        <f t="shared" si="185"/>
        <v>13.02348743616694</v>
      </c>
      <c r="J2544" s="15">
        <f>INDEX(MarketCap2!$E$2:$AR$224,MATCH(A2544,MarketCap2!$B$2:$B$224,0),MATCH(G2544,MarketCap2!$E$1:$AR$1,0))</f>
        <v>6407236608</v>
      </c>
      <c r="K2544">
        <f t="shared" si="186"/>
        <v>22.580693908529657</v>
      </c>
      <c r="L2544">
        <f>INDEX('PB2'!$D$2:$AQ$224,MATCH(A2544,'PB2'!$B$2:$B$224,0),MATCH(G2544,'PB2'!$D$1:$AQ$1,0))</f>
        <v>5.1962151527404803</v>
      </c>
      <c r="M2544" s="16">
        <f t="shared" si="187"/>
        <v>0.19244776642333616</v>
      </c>
      <c r="N2544" s="6">
        <f>INDEX('ROA2'!$D$2:$AQ$224,MATCH(A2544,'ROA2'!$B$2:$B$224,0),MATCH(G2544,'ROA2'!$D$1:$AQ$1,0))</f>
        <v>4.4275841712951696</v>
      </c>
      <c r="O2544" s="6">
        <v>988.39699199999995</v>
      </c>
      <c r="P2544" s="28">
        <v>4.3761227120228015E-2</v>
      </c>
    </row>
    <row r="2545" spans="1:16" x14ac:dyDescent="0.3">
      <c r="A2545" t="s">
        <v>516</v>
      </c>
      <c r="B2545" t="e">
        <f>VLOOKUP(A2545,Sheet3!L:L,1,FALSE)</f>
        <v>#N/A</v>
      </c>
      <c r="C2545" t="str">
        <f>VLOOKUP(A2545,'ALL - prices'!B:C,2,FALSE)</f>
        <v>Descartes Systems Group Inc/Th</v>
      </c>
      <c r="D2545" t="str">
        <f>VLOOKUP(A2545,'ALL - prices'!B:I,8,FALSE)</f>
        <v>Information Technology</v>
      </c>
      <c r="E2545">
        <v>2020</v>
      </c>
      <c r="F2545" t="s">
        <v>682</v>
      </c>
      <c r="G2545" t="str">
        <f t="shared" si="184"/>
        <v>2020-Q4</v>
      </c>
      <c r="H2545" s="4">
        <f>INDEX('ALL - prices'!$J$3:$DY$219,MATCH('COMBINED DATA'!A2545,'ALL - prices'!$B$3:$B$219,0),MATCH('COMBINED DATA'!G2545,'ALL - prices'!$J$1:$DY$1,0))</f>
        <v>74.45</v>
      </c>
      <c r="I2545" s="14">
        <f t="shared" si="185"/>
        <v>13.609709769131719</v>
      </c>
      <c r="J2545" s="15">
        <f>INDEX(MarketCap2!$E$2:$AR$224,MATCH(A2545,MarketCap2!$B$2:$B$224,0),MATCH(G2545,MarketCap2!$E$1:$AR$1,0))</f>
        <v>6289832448</v>
      </c>
      <c r="K2545">
        <f t="shared" si="186"/>
        <v>22.562200269466128</v>
      </c>
      <c r="L2545">
        <f>INDEX('PB2'!$D$2:$AQ$224,MATCH(A2545,'PB2'!$B$2:$B$224,0),MATCH(G2545,'PB2'!$D$1:$AQ$1,0))</f>
        <v>5.6487188339233398</v>
      </c>
      <c r="M2545" s="16">
        <f t="shared" si="187"/>
        <v>0.17703129318359895</v>
      </c>
      <c r="N2545" s="6">
        <f>INDEX('ROA2'!$D$2:$AQ$224,MATCH(A2545,'ROA2'!$B$2:$B$224,0),MATCH(G2545,'ROA2'!$D$1:$AQ$1,0))</f>
        <v>4.7613568305969203</v>
      </c>
      <c r="O2545" s="6">
        <v>1003.752</v>
      </c>
      <c r="P2545" s="28">
        <v>1.5535263790037919E-2</v>
      </c>
    </row>
    <row r="2546" spans="1:16" x14ac:dyDescent="0.3">
      <c r="A2546" t="s">
        <v>516</v>
      </c>
      <c r="B2546" t="e">
        <f>VLOOKUP(A2546,Sheet3!L:L,1,FALSE)</f>
        <v>#N/A</v>
      </c>
      <c r="C2546" t="str">
        <f>VLOOKUP(A2546,'ALL - prices'!B:C,2,FALSE)</f>
        <v>Descartes Systems Group Inc/Th</v>
      </c>
      <c r="D2546" t="str">
        <f>VLOOKUP(A2546,'ALL - prices'!B:I,8,FALSE)</f>
        <v>Information Technology</v>
      </c>
      <c r="E2546">
        <v>2021</v>
      </c>
      <c r="F2546" t="s">
        <v>679</v>
      </c>
      <c r="G2546" t="str">
        <f t="shared" si="184"/>
        <v>2021-Q1</v>
      </c>
      <c r="H2546" s="4">
        <f>INDEX('ALL - prices'!$J$3:$DY$219,MATCH('COMBINED DATA'!A2546,'ALL - prices'!$B$3:$B$219,0),MATCH('COMBINED DATA'!G2546,'ALL - prices'!$J$1:$DY$1,0))</f>
        <v>76.67</v>
      </c>
      <c r="I2546" s="14">
        <f t="shared" si="185"/>
        <v>9.1325731131300909</v>
      </c>
      <c r="J2546" s="15">
        <f>INDEX(MarketCap2!$E$2:$AR$224,MATCH(A2546,MarketCap2!$B$2:$B$224,0),MATCH(G2546,MarketCap2!$E$1:$AR$1,0))</f>
        <v>6478412288</v>
      </c>
      <c r="K2546">
        <f t="shared" si="186"/>
        <v>22.591741300005005</v>
      </c>
      <c r="L2546">
        <f>INDEX('PB2'!$D$2:$AQ$224,MATCH(A2546,'PB2'!$B$2:$B$224,0),MATCH(G2546,'PB2'!$D$1:$AQ$1,0))</f>
        <v>5.7343330383300799</v>
      </c>
      <c r="M2546" s="16">
        <f t="shared" si="187"/>
        <v>0.17438819707814082</v>
      </c>
      <c r="N2546" s="6">
        <f>INDEX('ROA2'!$D$2:$AQ$224,MATCH(A2546,'ROA2'!$B$2:$B$224,0),MATCH(G2546,'ROA2'!$D$1:$AQ$1,0))</f>
        <v>5.1948308944702104</v>
      </c>
      <c r="O2546" s="6">
        <v>1063.2540160000001</v>
      </c>
      <c r="P2546" s="28">
        <v>5.9279598944759405E-2</v>
      </c>
    </row>
    <row r="2547" spans="1:16" x14ac:dyDescent="0.3">
      <c r="A2547" t="s">
        <v>516</v>
      </c>
      <c r="B2547" t="e">
        <f>VLOOKUP(A2547,Sheet3!L:L,1,FALSE)</f>
        <v>#N/A</v>
      </c>
      <c r="C2547" t="str">
        <f>VLOOKUP(A2547,'ALL - prices'!B:C,2,FALSE)</f>
        <v>Descartes Systems Group Inc/Th</v>
      </c>
      <c r="D2547" t="str">
        <f>VLOOKUP(A2547,'ALL - prices'!B:I,8,FALSE)</f>
        <v>Information Technology</v>
      </c>
      <c r="E2547">
        <v>2021</v>
      </c>
      <c r="F2547" t="s">
        <v>680</v>
      </c>
      <c r="G2547" t="str">
        <f t="shared" si="184"/>
        <v>2021-Q2</v>
      </c>
      <c r="H2547" s="4">
        <f>INDEX('ALL - prices'!$J$3:$DY$219,MATCH('COMBINED DATA'!A2547,'ALL - prices'!$B$3:$B$219,0),MATCH('COMBINED DATA'!G2547,'ALL - prices'!$J$1:$DY$1,0))</f>
        <v>85.73</v>
      </c>
      <c r="I2547" s="14">
        <f t="shared" si="185"/>
        <v>11.482573390432361</v>
      </c>
      <c r="J2547" s="15">
        <f>INDEX(MarketCap2!$E$2:$AR$224,MATCH(A2547,MarketCap2!$B$2:$B$224,0),MATCH(G2547,MarketCap2!$E$1:$AR$1,0))</f>
        <v>7245424128</v>
      </c>
      <c r="K2547">
        <f t="shared" si="186"/>
        <v>22.703635951792361</v>
      </c>
      <c r="L2547">
        <f>INDEX('PB2'!$D$2:$AQ$224,MATCH(A2547,'PB2'!$B$2:$B$224,0),MATCH(G2547,'PB2'!$D$1:$AQ$1,0))</f>
        <v>6.3755931854248002</v>
      </c>
      <c r="M2547" s="16">
        <f t="shared" si="187"/>
        <v>0.15684815058245766</v>
      </c>
      <c r="N2547" s="6">
        <f>INDEX('ROA2'!$D$2:$AQ$224,MATCH(A2547,'ROA2'!$B$2:$B$224,0),MATCH(G2547,'ROA2'!$D$1:$AQ$1,0))</f>
        <v>5.8241457939147896</v>
      </c>
      <c r="O2547" s="6">
        <v>1095.3679360000001</v>
      </c>
      <c r="P2547" s="28">
        <v>3.0203431651087225E-2</v>
      </c>
    </row>
    <row r="2548" spans="1:16" x14ac:dyDescent="0.3">
      <c r="A2548" t="s">
        <v>516</v>
      </c>
      <c r="B2548" t="e">
        <f>VLOOKUP(A2548,Sheet3!L:L,1,FALSE)</f>
        <v>#N/A</v>
      </c>
      <c r="C2548" t="str">
        <f>VLOOKUP(A2548,'ALL - prices'!B:C,2,FALSE)</f>
        <v>Descartes Systems Group Inc/Th</v>
      </c>
      <c r="D2548" t="str">
        <f>VLOOKUP(A2548,'ALL - prices'!B:I,8,FALSE)</f>
        <v>Information Technology</v>
      </c>
      <c r="E2548">
        <v>2021</v>
      </c>
      <c r="F2548" t="s">
        <v>681</v>
      </c>
      <c r="G2548" t="str">
        <f t="shared" si="184"/>
        <v>2021-Q3</v>
      </c>
      <c r="H2548" s="4">
        <f>INDEX('ALL - prices'!$J$3:$DY$219,MATCH('COMBINED DATA'!A2548,'ALL - prices'!$B$3:$B$219,0),MATCH('COMBINED DATA'!G2548,'ALL - prices'!$J$1:$DY$1,0))</f>
        <v>103.1</v>
      </c>
      <c r="I2548" s="14">
        <f t="shared" si="185"/>
        <v>10.292238175764627</v>
      </c>
      <c r="J2548" s="15">
        <f>INDEX(MarketCap2!$E$2:$AR$224,MATCH(A2548,MarketCap2!$B$2:$B$224,0),MATCH(G2548,MarketCap2!$E$1:$AR$1,0))</f>
        <v>8724895744</v>
      </c>
      <c r="K2548">
        <f t="shared" si="186"/>
        <v>22.889446355851764</v>
      </c>
      <c r="L2548">
        <f>INDEX('PB2'!$D$2:$AQ$224,MATCH(A2548,'PB2'!$B$2:$B$224,0),MATCH(G2548,'PB2'!$D$1:$AQ$1,0))</f>
        <v>6.9621391296386701</v>
      </c>
      <c r="M2548" s="16">
        <f t="shared" si="187"/>
        <v>0.14363401554888192</v>
      </c>
      <c r="N2548" s="6">
        <f>INDEX('ROA2'!$D$2:$AQ$224,MATCH(A2548,'ROA2'!$B$2:$B$224,0),MATCH(G2548,'ROA2'!$D$1:$AQ$1,0))</f>
        <v>6.8012490272521999</v>
      </c>
      <c r="O2548" s="6">
        <v>1132.0369920000001</v>
      </c>
      <c r="P2548" s="28">
        <v>3.3476473790081757E-2</v>
      </c>
    </row>
    <row r="2549" spans="1:16" x14ac:dyDescent="0.3">
      <c r="A2549" t="s">
        <v>516</v>
      </c>
      <c r="B2549" t="e">
        <f>VLOOKUP(A2549,Sheet3!L:L,1,FALSE)</f>
        <v>#N/A</v>
      </c>
      <c r="C2549" t="str">
        <f>VLOOKUP(A2549,'ALL - prices'!B:C,2,FALSE)</f>
        <v>Descartes Systems Group Inc/Th</v>
      </c>
      <c r="D2549" t="str">
        <f>VLOOKUP(A2549,'ALL - prices'!B:I,8,FALSE)</f>
        <v>Information Technology</v>
      </c>
      <c r="E2549">
        <v>2021</v>
      </c>
      <c r="F2549" t="s">
        <v>682</v>
      </c>
      <c r="G2549" t="str">
        <f t="shared" si="184"/>
        <v>2021-Q4</v>
      </c>
      <c r="H2549" s="4">
        <f>INDEX('ALL - prices'!$J$3:$DY$219,MATCH('COMBINED DATA'!A2549,'ALL - prices'!$B$3:$B$219,0),MATCH('COMBINED DATA'!G2549,'ALL - prices'!$J$1:$DY$1,0))</f>
        <v>104.62</v>
      </c>
      <c r="I2549" s="14">
        <f t="shared" si="185"/>
        <v>6.2368334647212365</v>
      </c>
      <c r="J2549" s="15">
        <f>INDEX(MarketCap2!$E$2:$AR$224,MATCH(A2549,MarketCap2!$B$2:$B$224,0),MATCH(G2549,MarketCap2!$E$1:$AR$1,0))</f>
        <v>8855873536</v>
      </c>
      <c r="K2549">
        <f t="shared" si="186"/>
        <v>22.904346752214654</v>
      </c>
      <c r="L2549">
        <f>INDEX('PB2'!$D$2:$AQ$224,MATCH(A2549,'PB2'!$B$2:$B$224,0),MATCH(G2549,'PB2'!$D$1:$AQ$1,0))</f>
        <v>6.1739439964294398</v>
      </c>
      <c r="M2549" s="16">
        <f t="shared" si="187"/>
        <v>0.16197101894321156</v>
      </c>
      <c r="N2549" s="6">
        <f>INDEX('ROA2'!$D$2:$AQ$224,MATCH(A2549,'ROA2'!$B$2:$B$224,0),MATCH(G2549,'ROA2'!$D$1:$AQ$1,0))</f>
        <v>7.7643980979919398</v>
      </c>
      <c r="O2549" s="6">
        <v>1167.4659839999999</v>
      </c>
      <c r="P2549" s="28">
        <v>3.1296673386446969E-2</v>
      </c>
    </row>
    <row r="2550" spans="1:16" x14ac:dyDescent="0.3">
      <c r="A2550" t="s">
        <v>516</v>
      </c>
      <c r="B2550" t="e">
        <f>VLOOKUP(A2550,Sheet3!L:L,1,FALSE)</f>
        <v>#N/A</v>
      </c>
      <c r="C2550" t="str">
        <f>VLOOKUP(A2550,'ALL - prices'!B:C,2,FALSE)</f>
        <v>Descartes Systems Group Inc/Th</v>
      </c>
      <c r="D2550" t="str">
        <f>VLOOKUP(A2550,'ALL - prices'!B:I,8,FALSE)</f>
        <v>Information Technology</v>
      </c>
      <c r="E2550">
        <v>2022</v>
      </c>
      <c r="F2550" t="s">
        <v>679</v>
      </c>
      <c r="G2550" t="str">
        <f t="shared" si="184"/>
        <v>2022-Q1</v>
      </c>
      <c r="H2550" s="4">
        <f>INDEX('ALL - prices'!$J$3:$DY$219,MATCH('COMBINED DATA'!A2550,'ALL - prices'!$B$3:$B$219,0),MATCH('COMBINED DATA'!G2550,'ALL - prices'!$J$1:$DY$1,0))</f>
        <v>91.5</v>
      </c>
      <c r="I2550" s="14">
        <f t="shared" si="185"/>
        <v>12.350040148382888</v>
      </c>
      <c r="J2550" s="15">
        <f>INDEX(MarketCap2!$E$2:$AR$224,MATCH(A2550,MarketCap2!$B$2:$B$224,0),MATCH(G2550,MarketCap2!$E$1:$AR$1,0))</f>
        <v>7755193344</v>
      </c>
      <c r="K2550">
        <f t="shared" si="186"/>
        <v>22.771628564792174</v>
      </c>
      <c r="L2550">
        <f>INDEX('PB2'!$D$2:$AQ$224,MATCH(A2550,'PB2'!$B$2:$B$224,0),MATCH(G2550,'PB2'!$D$1:$AQ$1,0))</f>
        <v>5.2025341987609899</v>
      </c>
      <c r="M2550" s="16">
        <f t="shared" si="187"/>
        <v>0.19221401759130294</v>
      </c>
      <c r="N2550" s="6">
        <f>INDEX('ROA2'!$D$2:$AQ$224,MATCH(A2550,'ROA2'!$B$2:$B$224,0),MATCH(G2550,'ROA2'!$D$1:$AQ$1,0))</f>
        <v>7.6739959716796902</v>
      </c>
      <c r="O2550" s="6">
        <v>1185.4310399999999</v>
      </c>
      <c r="P2550" s="28">
        <v>1.5388076608834202E-2</v>
      </c>
    </row>
    <row r="2551" spans="1:16" x14ac:dyDescent="0.3">
      <c r="A2551" t="s">
        <v>516</v>
      </c>
      <c r="B2551" t="e">
        <f>VLOOKUP(A2551,Sheet3!L:L,1,FALSE)</f>
        <v>#N/A</v>
      </c>
      <c r="C2551" t="str">
        <f>VLOOKUP(A2551,'ALL - prices'!B:C,2,FALSE)</f>
        <v>Descartes Systems Group Inc/Th</v>
      </c>
      <c r="D2551" t="str">
        <f>VLOOKUP(A2551,'ALL - prices'!B:I,8,FALSE)</f>
        <v>Information Technology</v>
      </c>
      <c r="E2551">
        <v>2022</v>
      </c>
      <c r="F2551" t="s">
        <v>680</v>
      </c>
      <c r="G2551" t="str">
        <f t="shared" si="184"/>
        <v>2022-Q2</v>
      </c>
      <c r="H2551" s="4">
        <f>INDEX('ALL - prices'!$J$3:$DY$219,MATCH('COMBINED DATA'!A2551,'ALL - prices'!$B$3:$B$219,0),MATCH('COMBINED DATA'!G2551,'ALL - prices'!$J$1:$DY$1,0))</f>
        <v>79.989999999999995</v>
      </c>
      <c r="I2551" s="14">
        <f t="shared" si="185"/>
        <v>10.009903429437605</v>
      </c>
      <c r="J2551" s="15">
        <f>INDEX(MarketCap2!$E$2:$AR$224,MATCH(A2551,MarketCap2!$B$2:$B$224,0),MATCH(G2551,MarketCap2!$E$1:$AR$1,0))</f>
        <v>6781677056</v>
      </c>
      <c r="K2551">
        <f t="shared" si="186"/>
        <v>22.63749026170424</v>
      </c>
      <c r="L2551">
        <f>INDEX('PB2'!$D$2:$AQ$224,MATCH(A2551,'PB2'!$B$2:$B$224,0),MATCH(G2551,'PB2'!$D$1:$AQ$1,0))</f>
        <v>5.6374959945678702</v>
      </c>
      <c r="M2551" s="16">
        <f t="shared" si="187"/>
        <v>0.17738371804850439</v>
      </c>
      <c r="N2551" s="6">
        <f>INDEX('ROA2'!$D$2:$AQ$224,MATCH(A2551,'ROA2'!$B$2:$B$224,0),MATCH(G2551,'ROA2'!$D$1:$AQ$1,0))</f>
        <v>7.8733901977539098</v>
      </c>
      <c r="O2551" s="6">
        <v>1215.606016</v>
      </c>
      <c r="P2551" s="28">
        <v>2.5454855644745068E-2</v>
      </c>
    </row>
    <row r="2552" spans="1:16" x14ac:dyDescent="0.3">
      <c r="A2552" t="s">
        <v>516</v>
      </c>
      <c r="B2552" t="e">
        <f>VLOOKUP(A2552,Sheet3!L:L,1,FALSE)</f>
        <v>#N/A</v>
      </c>
      <c r="C2552" t="str">
        <f>VLOOKUP(A2552,'ALL - prices'!B:C,2,FALSE)</f>
        <v>Descartes Systems Group Inc/Th</v>
      </c>
      <c r="D2552" t="str">
        <f>VLOOKUP(A2552,'ALL - prices'!B:I,8,FALSE)</f>
        <v>Information Technology</v>
      </c>
      <c r="E2552">
        <v>2022</v>
      </c>
      <c r="F2552" t="s">
        <v>681</v>
      </c>
      <c r="G2552" t="str">
        <f t="shared" si="184"/>
        <v>2022-Q3</v>
      </c>
      <c r="H2552" s="4">
        <f>INDEX('ALL - prices'!$J$3:$DY$219,MATCH('COMBINED DATA'!A2552,'ALL - prices'!$B$3:$B$219,0),MATCH('COMBINED DATA'!G2552,'ALL - prices'!$J$1:$DY$1,0))</f>
        <v>87.71</v>
      </c>
      <c r="I2552" s="14">
        <f t="shared" si="185"/>
        <v>6.5812714070560361</v>
      </c>
      <c r="J2552" s="15">
        <f>INDEX(MarketCap2!$E$2:$AR$224,MATCH(A2552,MarketCap2!$B$2:$B$224,0),MATCH(G2552,MarketCap2!$E$1:$AR$1,0))</f>
        <v>7436978688</v>
      </c>
      <c r="K2552">
        <f t="shared" si="186"/>
        <v>22.729730512991825</v>
      </c>
      <c r="L2552">
        <f>INDEX('PB2'!$D$2:$AQ$224,MATCH(A2552,'PB2'!$B$2:$B$224,0),MATCH(G2552,'PB2'!$D$1:$AQ$1,0))</f>
        <v>5.57704401016235</v>
      </c>
      <c r="M2552" s="16">
        <f t="shared" si="187"/>
        <v>0.17930645664223288</v>
      </c>
      <c r="N2552" s="6">
        <f>INDEX('ROA2'!$D$2:$AQ$224,MATCH(A2552,'ROA2'!$B$2:$B$224,0),MATCH(G2552,'ROA2'!$D$1:$AQ$1,0))</f>
        <v>7.6259479522705096</v>
      </c>
      <c r="O2552" s="6">
        <v>1246.7360000000001</v>
      </c>
      <c r="P2552" s="28">
        <v>2.5608612980079354E-2</v>
      </c>
    </row>
    <row r="2553" spans="1:16" x14ac:dyDescent="0.3">
      <c r="A2553" t="s">
        <v>516</v>
      </c>
      <c r="B2553" t="e">
        <f>VLOOKUP(A2553,Sheet3!L:L,1,FALSE)</f>
        <v>#N/A</v>
      </c>
      <c r="C2553" t="str">
        <f>VLOOKUP(A2553,'ALL - prices'!B:C,2,FALSE)</f>
        <v>Descartes Systems Group Inc/Th</v>
      </c>
      <c r="D2553" t="str">
        <f>VLOOKUP(A2553,'ALL - prices'!B:I,8,FALSE)</f>
        <v>Information Technology</v>
      </c>
      <c r="E2553">
        <v>2022</v>
      </c>
      <c r="F2553" t="s">
        <v>682</v>
      </c>
      <c r="G2553" t="str">
        <f t="shared" si="184"/>
        <v>2022-Q4</v>
      </c>
      <c r="H2553" s="4">
        <f>INDEX('ALL - prices'!$J$3:$DY$219,MATCH('COMBINED DATA'!A2553,'ALL - prices'!$B$3:$B$219,0),MATCH('COMBINED DATA'!G2553,'ALL - prices'!$J$1:$DY$1,0))</f>
        <v>94.39</v>
      </c>
      <c r="I2553" s="14">
        <f t="shared" si="185"/>
        <v>5.0495445339159053</v>
      </c>
      <c r="J2553" s="15">
        <f>INDEX(MarketCap2!$E$2:$AR$224,MATCH(A2553,MarketCap2!$B$2:$B$224,0),MATCH(G2553,MarketCap2!$E$1:$AR$1,0))</f>
        <v>8005970432</v>
      </c>
      <c r="K2553">
        <f t="shared" si="186"/>
        <v>22.803453404279896</v>
      </c>
      <c r="L2553">
        <f>INDEX('PB2'!$D$2:$AQ$224,MATCH(A2553,'PB2'!$B$2:$B$224,0),MATCH(G2553,'PB2'!$D$1:$AQ$1,0))</f>
        <v>5.6233668327331499</v>
      </c>
      <c r="M2553" s="16">
        <f t="shared" si="187"/>
        <v>0.1778294089190631</v>
      </c>
      <c r="N2553" s="6">
        <f>INDEX('ROA2'!$D$2:$AQ$224,MATCH(A2553,'ROA2'!$B$2:$B$224,0),MATCH(G2553,'ROA2'!$D$1:$AQ$1,0))</f>
        <v>7.5653929710388201</v>
      </c>
      <c r="O2553" s="6">
        <v>1256.201984</v>
      </c>
      <c r="P2553" s="28">
        <v>7.5926130311468783E-3</v>
      </c>
    </row>
    <row r="2554" spans="1:16" x14ac:dyDescent="0.3">
      <c r="A2554" t="s">
        <v>516</v>
      </c>
      <c r="B2554" t="e">
        <f>VLOOKUP(A2554,Sheet3!L:L,1,FALSE)</f>
        <v>#N/A</v>
      </c>
      <c r="C2554" t="str">
        <f>VLOOKUP(A2554,'ALL - prices'!B:C,2,FALSE)</f>
        <v>Descartes Systems Group Inc/Th</v>
      </c>
      <c r="D2554" t="str">
        <f>VLOOKUP(A2554,'ALL - prices'!B:I,8,FALSE)</f>
        <v>Information Technology</v>
      </c>
      <c r="E2554">
        <v>2023</v>
      </c>
      <c r="F2554" t="s">
        <v>679</v>
      </c>
      <c r="G2554" t="str">
        <f t="shared" si="184"/>
        <v>2023-Q1</v>
      </c>
      <c r="H2554" s="4">
        <f>INDEX('ALL - prices'!$J$3:$DY$219,MATCH('COMBINED DATA'!A2554,'ALL - prices'!$B$3:$B$219,0),MATCH('COMBINED DATA'!G2554,'ALL - prices'!$J$1:$DY$1,0))</f>
        <v>109.08</v>
      </c>
      <c r="I2554" s="14">
        <f t="shared" si="185"/>
        <v>10.264160949634414</v>
      </c>
      <c r="J2554" s="15">
        <f>INDEX(MarketCap2!$E$2:$AR$224,MATCH(A2554,MarketCap2!$B$2:$B$224,0),MATCH(G2554,MarketCap2!$E$1:$AR$1,0))</f>
        <v>9252467712</v>
      </c>
      <c r="K2554">
        <f t="shared" si="186"/>
        <v>22.94815613256705</v>
      </c>
      <c r="L2554">
        <f>INDEX('PB2'!$D$2:$AQ$224,MATCH(A2554,'PB2'!$B$2:$B$224,0),MATCH(G2554,'PB2'!$D$1:$AQ$1,0))</f>
        <v>5.9527711868286097</v>
      </c>
      <c r="M2554" s="16">
        <f t="shared" si="187"/>
        <v>0.16798898674497156</v>
      </c>
      <c r="N2554" s="6">
        <f>INDEX('ROA2'!$D$2:$AQ$224,MATCH(A2554,'ROA2'!$B$2:$B$224,0),MATCH(G2554,'ROA2'!$D$1:$AQ$1,0))</f>
        <v>8.1740570068359393</v>
      </c>
      <c r="O2554" s="6">
        <v>1316.044032</v>
      </c>
      <c r="P2554" s="28">
        <v>4.7637281872020966E-2</v>
      </c>
    </row>
    <row r="2555" spans="1:16" x14ac:dyDescent="0.3">
      <c r="A2555" t="s">
        <v>516</v>
      </c>
      <c r="B2555" t="e">
        <f>VLOOKUP(A2555,Sheet3!L:L,1,FALSE)</f>
        <v>#N/A</v>
      </c>
      <c r="C2555" t="str">
        <f>VLOOKUP(A2555,'ALL - prices'!B:C,2,FALSE)</f>
        <v>Descartes Systems Group Inc/Th</v>
      </c>
      <c r="D2555" t="str">
        <f>VLOOKUP(A2555,'ALL - prices'!B:I,8,FALSE)</f>
        <v>Information Technology</v>
      </c>
      <c r="E2555">
        <v>2023</v>
      </c>
      <c r="F2555" t="s">
        <v>680</v>
      </c>
      <c r="G2555" t="str">
        <f t="shared" si="184"/>
        <v>2023-Q2</v>
      </c>
      <c r="H2555" s="4">
        <f>INDEX('ALL - prices'!$J$3:$DY$219,MATCH('COMBINED DATA'!A2555,'ALL - prices'!$B$3:$B$219,0),MATCH('COMBINED DATA'!G2555,'ALL - prices'!$J$1:$DY$1,0))</f>
        <v>106.12</v>
      </c>
      <c r="I2555" s="14">
        <f t="shared" si="185"/>
        <v>14.388968865071675</v>
      </c>
      <c r="J2555" s="15">
        <f>INDEX(MarketCap2!$E$2:$AR$224,MATCH(A2555,MarketCap2!$B$2:$B$224,0),MATCH(G2555,MarketCap2!$E$1:$AR$1,0))</f>
        <v>9020594176</v>
      </c>
      <c r="K2555">
        <f t="shared" si="186"/>
        <v>22.922776042022132</v>
      </c>
      <c r="L2555">
        <f>INDEX('PB2'!$D$2:$AQ$224,MATCH(A2555,'PB2'!$B$2:$B$224,0),MATCH(G2555,'PB2'!$D$1:$AQ$1,0))</f>
        <v>5.6636528968811</v>
      </c>
      <c r="M2555" s="16">
        <f t="shared" si="187"/>
        <v>0.17656449259994147</v>
      </c>
      <c r="N2555" s="6">
        <f>INDEX('ROA2'!$D$2:$AQ$224,MATCH(A2555,'ROA2'!$B$2:$B$224,0),MATCH(G2555,'ROA2'!$D$1:$AQ$1,0))</f>
        <v>8.3805637359619105</v>
      </c>
      <c r="O2555" s="6">
        <v>1373.097984</v>
      </c>
      <c r="P2555" s="28">
        <v>4.3352616335560402E-2</v>
      </c>
    </row>
    <row r="2556" spans="1:16" x14ac:dyDescent="0.3">
      <c r="A2556" t="s">
        <v>516</v>
      </c>
      <c r="B2556" t="e">
        <f>VLOOKUP(A2556,Sheet3!L:L,1,FALSE)</f>
        <v>#N/A</v>
      </c>
      <c r="C2556" t="str">
        <f>VLOOKUP(A2556,'ALL - prices'!B:C,2,FALSE)</f>
        <v>Descartes Systems Group Inc/Th</v>
      </c>
      <c r="D2556" t="str">
        <f>VLOOKUP(A2556,'ALL - prices'!B:I,8,FALSE)</f>
        <v>Information Technology</v>
      </c>
      <c r="E2556">
        <v>2023</v>
      </c>
      <c r="F2556" t="s">
        <v>681</v>
      </c>
      <c r="G2556" t="str">
        <f t="shared" si="184"/>
        <v>2023-Q3</v>
      </c>
      <c r="H2556" s="4">
        <f>INDEX('ALL - prices'!$J$3:$DY$219,MATCH('COMBINED DATA'!A2556,'ALL - prices'!$B$3:$B$219,0),MATCH('COMBINED DATA'!G2556,'ALL - prices'!$J$1:$DY$1,0))</f>
        <v>99.69</v>
      </c>
      <c r="I2556" s="14">
        <f t="shared" si="185"/>
        <v>12.02490020748613</v>
      </c>
      <c r="J2556" s="15">
        <f>INDEX(MarketCap2!$E$2:$AR$224,MATCH(A2556,MarketCap2!$B$2:$B$224,0),MATCH(G2556,MarketCap2!$E$1:$AR$1,0))</f>
        <v>8475804160</v>
      </c>
      <c r="K2556">
        <f t="shared" si="186"/>
        <v>22.860481371847214</v>
      </c>
      <c r="L2556">
        <f>INDEX('PB2'!$D$2:$AQ$224,MATCH(A2556,'PB2'!$B$2:$B$224,0),MATCH(G2556,'PB2'!$D$1:$AQ$1,0))</f>
        <v>5.1778440475463903</v>
      </c>
      <c r="M2556" s="16">
        <f t="shared" si="187"/>
        <v>0.19313057535478825</v>
      </c>
      <c r="N2556" s="6">
        <f>INDEX('ROA2'!$D$2:$AQ$224,MATCH(A2556,'ROA2'!$B$2:$B$224,0),MATCH(G2556,'ROA2'!$D$1:$AQ$1,0))</f>
        <v>8.5387964248657209</v>
      </c>
      <c r="O2556" s="6">
        <v>1416.1219840000001</v>
      </c>
      <c r="P2556" s="28">
        <v>3.1333524993362831E-2</v>
      </c>
    </row>
    <row r="2557" spans="1:16" x14ac:dyDescent="0.3">
      <c r="A2557" t="s">
        <v>516</v>
      </c>
      <c r="B2557" t="e">
        <f>VLOOKUP(A2557,Sheet3!L:L,1,FALSE)</f>
        <v>#N/A</v>
      </c>
      <c r="C2557" t="str">
        <f>VLOOKUP(A2557,'ALL - prices'!B:C,2,FALSE)</f>
        <v>Descartes Systems Group Inc/Th</v>
      </c>
      <c r="D2557" t="str">
        <f>VLOOKUP(A2557,'ALL - prices'!B:I,8,FALSE)</f>
        <v>Information Technology</v>
      </c>
      <c r="E2557">
        <v>2023</v>
      </c>
      <c r="F2557" t="s">
        <v>682</v>
      </c>
      <c r="G2557" t="str">
        <f t="shared" si="184"/>
        <v>2023-Q4</v>
      </c>
      <c r="H2557" s="4">
        <f>INDEX('ALL - prices'!$J$3:$DY$219,MATCH('COMBINED DATA'!A2557,'ALL - prices'!$B$3:$B$219,0),MATCH('COMBINED DATA'!G2557,'ALL - prices'!$J$1:$DY$1,0))</f>
        <v>111.33</v>
      </c>
      <c r="I2557" s="14">
        <f t="shared" si="185"/>
        <v>16.958000078625528</v>
      </c>
      <c r="J2557" s="15">
        <f>INDEX(MarketCap2!$E$2:$AR$224,MATCH(A2557,MarketCap2!$B$2:$B$224,0),MATCH(G2557,MarketCap2!$E$1:$AR$1,0))</f>
        <v>9466679296</v>
      </c>
      <c r="K2557">
        <f t="shared" si="186"/>
        <v>22.971044027529079</v>
      </c>
      <c r="L2557">
        <f>INDEX('PB2'!$D$2:$AQ$224,MATCH(A2557,'PB2'!$B$2:$B$224,0),MATCH(G2557,'PB2'!$D$1:$AQ$1,0))</f>
        <v>6.0477671623229998</v>
      </c>
      <c r="M2557" s="16">
        <f t="shared" si="187"/>
        <v>0.16535028104750835</v>
      </c>
      <c r="N2557" s="6">
        <f>INDEX('ROA2'!$D$2:$AQ$224,MATCH(A2557,'ROA2'!$B$2:$B$224,0),MATCH(G2557,'ROA2'!$D$1:$AQ$1,0))</f>
        <v>8.4657354354858398</v>
      </c>
      <c r="O2557" s="6">
        <v>1432.779008</v>
      </c>
      <c r="P2557" s="28">
        <v>1.1762421732166163E-2</v>
      </c>
    </row>
    <row r="2558" spans="1:16" x14ac:dyDescent="0.3">
      <c r="A2558" t="s">
        <v>516</v>
      </c>
      <c r="B2558" t="e">
        <f>VLOOKUP(A2558,Sheet3!L:L,1,FALSE)</f>
        <v>#N/A</v>
      </c>
      <c r="C2558" t="str">
        <f>VLOOKUP(A2558,'ALL - prices'!B:C,2,FALSE)</f>
        <v>Descartes Systems Group Inc/Th</v>
      </c>
      <c r="D2558" t="str">
        <f>VLOOKUP(A2558,'ALL - prices'!B:I,8,FALSE)</f>
        <v>Information Technology</v>
      </c>
      <c r="E2558" s="18">
        <v>2024</v>
      </c>
      <c r="F2558" t="s">
        <v>679</v>
      </c>
      <c r="G2558" t="str">
        <f t="shared" si="184"/>
        <v>2024-Q1</v>
      </c>
      <c r="H2558" s="4">
        <f>INDEX('ALL - prices'!$J$3:$DY$219,MATCH('COMBINED DATA'!A2558,'ALL - prices'!$B$3:$B$219,0),MATCH('COMBINED DATA'!G2558,'ALL - prices'!$J$1:$DY$1,0))</f>
        <v>123.9</v>
      </c>
      <c r="I2558" s="14" t="s">
        <v>769</v>
      </c>
      <c r="J2558" s="15">
        <f>INDEX(MarketCap2!$E$2:$AR$224,MATCH(A2558,MarketCap2!$B$2:$B$224,0),MATCH(G2558,MarketCap2!$E$1:$AR$1,0))</f>
        <v>10554229760</v>
      </c>
      <c r="K2558">
        <f t="shared" si="186"/>
        <v>23.079792541637971</v>
      </c>
      <c r="L2558">
        <f>INDEX('PB2'!$D$2:$AQ$224,MATCH(A2558,'PB2'!$B$2:$B$224,0),MATCH(G2558,'PB2'!$D$1:$AQ$1,0))</f>
        <v>6.25911617279053</v>
      </c>
      <c r="M2558" s="16">
        <f t="shared" si="187"/>
        <v>0.15976696587725508</v>
      </c>
      <c r="N2558" s="6">
        <f>INDEX('ROA2'!$D$2:$AQ$224,MATCH(A2558,'ROA2'!$B$2:$B$224,0),MATCH(G2558,'ROA2'!$D$1:$AQ$1,0))</f>
        <v>8.3077659606933594</v>
      </c>
      <c r="O2558" s="6">
        <v>1474.2850559999999</v>
      </c>
      <c r="P2558" s="28">
        <v>2.8968911303312427E-2</v>
      </c>
    </row>
    <row r="2559" spans="1:16" x14ac:dyDescent="0.3">
      <c r="A2559" t="s">
        <v>516</v>
      </c>
      <c r="B2559" t="e">
        <f>VLOOKUP(A2559,Sheet3!L:L,1,FALSE)</f>
        <v>#N/A</v>
      </c>
      <c r="C2559" t="str">
        <f>VLOOKUP(A2559,'ALL - prices'!B:C,2,FALSE)</f>
        <v>Descartes Systems Group Inc/Th</v>
      </c>
      <c r="D2559" t="str">
        <f>VLOOKUP(A2559,'ALL - prices'!B:I,8,FALSE)</f>
        <v>Information Technology</v>
      </c>
      <c r="E2559" s="18">
        <v>2024</v>
      </c>
      <c r="F2559" t="s">
        <v>680</v>
      </c>
      <c r="G2559" t="str">
        <f t="shared" si="184"/>
        <v>2024-Q2</v>
      </c>
      <c r="H2559" s="4">
        <f>INDEX('ALL - prices'!$J$3:$DY$219,MATCH('COMBINED DATA'!A2559,'ALL - prices'!$B$3:$B$219,0),MATCH('COMBINED DATA'!G2559,'ALL - prices'!$J$1:$DY$1,0))</f>
        <v>132.55000000000001</v>
      </c>
      <c r="I2559" s="14" t="s">
        <v>769</v>
      </c>
      <c r="J2559" s="15">
        <f>INDEX(MarketCap2!$E$2:$AR$224,MATCH(A2559,MarketCap2!$B$2:$B$224,0),MATCH(G2559,MarketCap2!$E$1:$AR$1,0))</f>
        <v>11307637760</v>
      </c>
      <c r="K2559">
        <f t="shared" si="186"/>
        <v>23.148744242306396</v>
      </c>
      <c r="L2559">
        <f>INDEX('PB2'!$D$2:$AQ$224,MATCH(A2559,'PB2'!$B$2:$B$224,0),MATCH(G2559,'PB2'!$D$1:$AQ$1,0))</f>
        <v>6.6268749237060502</v>
      </c>
      <c r="M2559" s="16">
        <f t="shared" si="187"/>
        <v>0.15090069022168212</v>
      </c>
      <c r="N2559" s="6">
        <f>INDEX('ROA2'!$D$2:$AQ$224,MATCH(A2559,'ROA2'!$B$2:$B$224,0),MATCH(G2559,'ROA2'!$D$1:$AQ$1,0))</f>
        <v>8.3132600784301793</v>
      </c>
      <c r="O2559" s="6">
        <v>1543.2309760000001</v>
      </c>
      <c r="P2559" s="28">
        <v>4.6765664292265689E-2</v>
      </c>
    </row>
    <row r="2560" spans="1:16" x14ac:dyDescent="0.3">
      <c r="A2560" t="s">
        <v>516</v>
      </c>
      <c r="B2560" t="e">
        <f>VLOOKUP(A2560,Sheet3!L:L,1,FALSE)</f>
        <v>#N/A</v>
      </c>
      <c r="C2560" t="str">
        <f>VLOOKUP(A2560,'ALL - prices'!B:C,2,FALSE)</f>
        <v>Descartes Systems Group Inc/Th</v>
      </c>
      <c r="D2560" t="str">
        <f>VLOOKUP(A2560,'ALL - prices'!B:I,8,FALSE)</f>
        <v>Information Technology</v>
      </c>
      <c r="E2560" s="18">
        <v>2024</v>
      </c>
      <c r="F2560" t="s">
        <v>681</v>
      </c>
      <c r="G2560" t="str">
        <f t="shared" si="184"/>
        <v>2024-Q3</v>
      </c>
      <c r="H2560" s="4">
        <f>INDEX('ALL - prices'!$J$3:$DY$219,MATCH('COMBINED DATA'!A2560,'ALL - prices'!$B$3:$B$219,0),MATCH('COMBINED DATA'!G2560,'ALL - prices'!$J$1:$DY$1,0))</f>
        <v>139.16999999999999</v>
      </c>
      <c r="I2560" s="14" t="s">
        <v>769</v>
      </c>
      <c r="J2560" s="15">
        <f>INDEX(MarketCap2!$E$2:$AR$224,MATCH(A2560,MarketCap2!$B$2:$B$224,0),MATCH(G2560,MarketCap2!$E$1:$AR$1,0))</f>
        <v>11884973056</v>
      </c>
      <c r="K2560">
        <f t="shared" si="186"/>
        <v>23.19854067069668</v>
      </c>
      <c r="L2560">
        <f>INDEX('PB2'!$D$2:$AQ$224,MATCH(A2560,'PB2'!$B$2:$B$224,0),MATCH(G2560,'PB2'!$D$1:$AQ$1,0))</f>
        <v>6.5525140762329102</v>
      </c>
      <c r="M2560" s="16">
        <f t="shared" si="187"/>
        <v>0.15261317844812744</v>
      </c>
      <c r="N2560" s="6">
        <f>INDEX('ROA2'!$D$2:$AQ$224,MATCH(A2560,'ROA2'!$B$2:$B$224,0),MATCH(G2560,'ROA2'!$D$1:$AQ$1,0))</f>
        <v>8.5718059539794904</v>
      </c>
      <c r="O2560" s="6">
        <v>1565.420032</v>
      </c>
      <c r="P2560" s="28">
        <v>1.4378311701280896E-2</v>
      </c>
    </row>
    <row r="2561" spans="1:16" x14ac:dyDescent="0.3">
      <c r="A2561" t="s">
        <v>516</v>
      </c>
      <c r="B2561" t="e">
        <f>VLOOKUP(A2561,Sheet3!L:L,1,FALSE)</f>
        <v>#N/A</v>
      </c>
      <c r="C2561" t="str">
        <f>VLOOKUP(A2561,'ALL - prices'!B:C,2,FALSE)</f>
        <v>Descartes Systems Group Inc/Th</v>
      </c>
      <c r="D2561" t="str">
        <f>VLOOKUP(A2561,'ALL - prices'!B:I,8,FALSE)</f>
        <v>Information Technology</v>
      </c>
      <c r="E2561" s="18">
        <v>2024</v>
      </c>
      <c r="F2561" t="s">
        <v>682</v>
      </c>
      <c r="G2561" t="str">
        <f t="shared" si="184"/>
        <v>2024-Q4</v>
      </c>
      <c r="H2561" s="4">
        <f>INDEX('ALL - prices'!$J$3:$DY$219,MATCH('COMBINED DATA'!A2561,'ALL - prices'!$B$3:$B$219,0),MATCH('COMBINED DATA'!G2561,'ALL - prices'!$J$1:$DY$1,0))</f>
        <v>163.4</v>
      </c>
      <c r="I2561" s="14" t="s">
        <v>769</v>
      </c>
      <c r="J2561" s="15">
        <f>INDEX(MarketCap2!$E$2:$AR$224,MATCH(A2561,MarketCap2!$B$2:$B$224,0),MATCH(G2561,MarketCap2!$E$1:$AR$1,0))</f>
        <v>13963799552</v>
      </c>
      <c r="K2561">
        <f t="shared" si="186"/>
        <v>23.359734071459989</v>
      </c>
      <c r="L2561">
        <f>INDEX('PB2'!$D$2:$AQ$224,MATCH(A2561,'PB2'!$B$2:$B$224,0),MATCH(G2561,'PB2'!$D$1:$AQ$1,0))</f>
        <v>7.1616602921614199</v>
      </c>
      <c r="M2561" s="16">
        <f t="shared" si="187"/>
        <v>0.13963242589075608</v>
      </c>
      <c r="N2561" s="6">
        <f>INDEX('ROA2'!$D$2:$AQ$224,MATCH(A2561,'ROA2'!$B$2:$B$224,0),MATCH(G2561,'ROA2'!$D$1:$AQ$1,0))</f>
        <v>9.0262928009033203</v>
      </c>
      <c r="O2561" s="6">
        <v>1619.238016</v>
      </c>
      <c r="P2561" s="28">
        <v>3.4379261092782554E-2</v>
      </c>
    </row>
    <row r="2562" spans="1:16" x14ac:dyDescent="0.3">
      <c r="A2562" t="s">
        <v>519</v>
      </c>
      <c r="B2562" t="e">
        <f>VLOOKUP(A2562,Sheet3!L:L,1,FALSE)</f>
        <v>#N/A</v>
      </c>
      <c r="C2562" t="str">
        <f>VLOOKUP(A2562,'ALL - prices'!B:C,2,FALSE)</f>
        <v>Element Fleet Management Corp</v>
      </c>
      <c r="D2562" t="str">
        <f>VLOOKUP(A2562,'ALL - prices'!B:I,8,FALSE)</f>
        <v>Industrials</v>
      </c>
      <c r="E2562">
        <v>2015</v>
      </c>
      <c r="F2562" t="s">
        <v>679</v>
      </c>
      <c r="G2562" t="str">
        <f t="shared" ref="G2562:G2609" si="188">E2562&amp;"-"&amp;F2562</f>
        <v>2015-Q1</v>
      </c>
      <c r="H2562" s="4">
        <f>INDEX('ALL - prices'!$J$3:$DY$219,MATCH('COMBINED DATA'!A2562,'ALL - prices'!$B$3:$B$219,0),MATCH('COMBINED DATA'!G2562,'ALL - prices'!$J$1:$DY$1,0))</f>
        <v>10.885999999999999</v>
      </c>
      <c r="I2562" s="14">
        <f t="shared" ref="I2562:I2597" si="189">STDEV(H2563:H2566)</f>
        <v>1.544986509919525</v>
      </c>
      <c r="J2562" s="15">
        <f>INDEX(MarketCap2!$E$2:$AR$224,MATCH(A2562,MarketCap2!$B$2:$B$224,0),MATCH(G2562,MarketCap2!$E$1:$AR$1,0))</f>
        <v>4520785920</v>
      </c>
      <c r="K2562">
        <f t="shared" ref="K2562:K2609" si="190">LN(J2562)</f>
        <v>22.231951691782047</v>
      </c>
      <c r="L2562">
        <f>INDEX('PB2'!$D$2:$AQ$224,MATCH(A2562,'PB2'!$B$2:$B$224,0),MATCH(G2562,'PB2'!$D$1:$AQ$1,0))</f>
        <v>1.69948601722717</v>
      </c>
      <c r="M2562" s="16">
        <f t="shared" ref="M2562:M2609" si="191">1/L2562</f>
        <v>0.5884131966155095</v>
      </c>
      <c r="N2562" s="6">
        <f>INDEX('ROA2'!$D$2:$AQ$224,MATCH(A2562,'ROA2'!$B$2:$B$224,0),MATCH(G2562,'ROA2'!$D$1:$AQ$1,0))</f>
        <v>0.73338001966476396</v>
      </c>
      <c r="O2562" s="6">
        <v>9720.6220799999992</v>
      </c>
      <c r="P2562" s="28">
        <v>4.2620289984961521E-2</v>
      </c>
    </row>
    <row r="2563" spans="1:16" x14ac:dyDescent="0.3">
      <c r="A2563" t="s">
        <v>519</v>
      </c>
      <c r="B2563" t="e">
        <f>VLOOKUP(A2563,Sheet3!L:L,1,FALSE)</f>
        <v>#N/A</v>
      </c>
      <c r="C2563" t="str">
        <f>VLOOKUP(A2563,'ALL - prices'!B:C,2,FALSE)</f>
        <v>Element Fleet Management Corp</v>
      </c>
      <c r="D2563" t="str">
        <f>VLOOKUP(A2563,'ALL - prices'!B:I,8,FALSE)</f>
        <v>Industrials</v>
      </c>
      <c r="E2563">
        <v>2015</v>
      </c>
      <c r="F2563" t="s">
        <v>680</v>
      </c>
      <c r="G2563" t="str">
        <f t="shared" si="188"/>
        <v>2015-Q2</v>
      </c>
      <c r="H2563" s="4">
        <f>INDEX('ALL - prices'!$J$3:$DY$219,MATCH('COMBINED DATA'!A2563,'ALL - prices'!$B$3:$B$219,0),MATCH('COMBINED DATA'!G2563,'ALL - prices'!$J$1:$DY$1,0))</f>
        <v>12.558299999999999</v>
      </c>
      <c r="I2563" s="14">
        <f t="shared" si="189"/>
        <v>1.3663478461455858</v>
      </c>
      <c r="J2563" s="15">
        <f>INDEX(MarketCap2!$E$2:$AR$224,MATCH(A2563,MarketCap2!$B$2:$B$224,0),MATCH(G2563,MarketCap2!$E$1:$AR$1,0))</f>
        <v>5218020352</v>
      </c>
      <c r="K2563">
        <f t="shared" si="190"/>
        <v>22.375383923998303</v>
      </c>
      <c r="L2563">
        <f>INDEX('PB2'!$D$2:$AQ$224,MATCH(A2563,'PB2'!$B$2:$B$224,0),MATCH(G2563,'PB2'!$D$1:$AQ$1,0))</f>
        <v>1.9527360200882</v>
      </c>
      <c r="M2563" s="16">
        <f t="shared" si="191"/>
        <v>0.5121019890619074</v>
      </c>
      <c r="N2563" s="6">
        <f>INDEX('ROA2'!$D$2:$AQ$224,MATCH(A2563,'ROA2'!$B$2:$B$224,0),MATCH(G2563,'ROA2'!$D$1:$AQ$1,0))</f>
        <v>1.04652500152588</v>
      </c>
      <c r="O2563" s="6">
        <v>9884.0565760000009</v>
      </c>
      <c r="P2563" s="28">
        <v>1.6813172516629889E-2</v>
      </c>
    </row>
    <row r="2564" spans="1:16" x14ac:dyDescent="0.3">
      <c r="A2564" t="s">
        <v>519</v>
      </c>
      <c r="B2564" t="e">
        <f>VLOOKUP(A2564,Sheet3!L:L,1,FALSE)</f>
        <v>#N/A</v>
      </c>
      <c r="C2564" t="str">
        <f>VLOOKUP(A2564,'ALL - prices'!B:C,2,FALSE)</f>
        <v>Element Fleet Management Corp</v>
      </c>
      <c r="D2564" t="str">
        <f>VLOOKUP(A2564,'ALL - prices'!B:I,8,FALSE)</f>
        <v>Industrials</v>
      </c>
      <c r="E2564">
        <v>2015</v>
      </c>
      <c r="F2564" t="s">
        <v>681</v>
      </c>
      <c r="G2564" t="str">
        <f t="shared" si="188"/>
        <v>2015-Q3</v>
      </c>
      <c r="H2564" s="4">
        <f>INDEX('ALL - prices'!$J$3:$DY$219,MATCH('COMBINED DATA'!A2564,'ALL - prices'!$B$3:$B$219,0),MATCH('COMBINED DATA'!G2564,'ALL - prices'!$J$1:$DY$1,0))</f>
        <v>11.5854</v>
      </c>
      <c r="I2564" s="14">
        <f t="shared" si="189"/>
        <v>1.0019892930233001</v>
      </c>
      <c r="J2564" s="15">
        <f>INDEX(MarketCap2!$E$2:$AR$224,MATCH(A2564,MarketCap2!$B$2:$B$224,0),MATCH(G2564,MarketCap2!$E$1:$AR$1,0))</f>
        <v>6995360256</v>
      </c>
      <c r="K2564">
        <f t="shared" si="190"/>
        <v>22.668512945667626</v>
      </c>
      <c r="L2564">
        <f>INDEX('PB2'!$D$2:$AQ$224,MATCH(A2564,'PB2'!$B$2:$B$224,0),MATCH(G2564,'PB2'!$D$1:$AQ$1,0))</f>
        <v>1.45121002197266</v>
      </c>
      <c r="M2564" s="16">
        <f t="shared" si="191"/>
        <v>0.68908013647857747</v>
      </c>
      <c r="N2564" s="6">
        <f>INDEX('ROA2'!$D$2:$AQ$224,MATCH(A2564,'ROA2'!$B$2:$B$224,0),MATCH(G2564,'ROA2'!$D$1:$AQ$1,0))</f>
        <v>0.97992098331451405</v>
      </c>
      <c r="O2564" s="6">
        <v>12245.100544000001</v>
      </c>
      <c r="P2564" s="28">
        <v>0.23887398355579786</v>
      </c>
    </row>
    <row r="2565" spans="1:16" x14ac:dyDescent="0.3">
      <c r="A2565" t="s">
        <v>519</v>
      </c>
      <c r="B2565" t="e">
        <f>VLOOKUP(A2565,Sheet3!L:L,1,FALSE)</f>
        <v>#N/A</v>
      </c>
      <c r="C2565" t="str">
        <f>VLOOKUP(A2565,'ALL - prices'!B:C,2,FALSE)</f>
        <v>Element Fleet Management Corp</v>
      </c>
      <c r="D2565" t="str">
        <f>VLOOKUP(A2565,'ALL - prices'!B:I,8,FALSE)</f>
        <v>Industrials</v>
      </c>
      <c r="E2565">
        <v>2015</v>
      </c>
      <c r="F2565" t="s">
        <v>682</v>
      </c>
      <c r="G2565" t="str">
        <f t="shared" si="188"/>
        <v>2015-Q4</v>
      </c>
      <c r="H2565" s="4">
        <f>INDEX('ALL - prices'!$J$3:$DY$219,MATCH('COMBINED DATA'!A2565,'ALL - prices'!$B$3:$B$219,0),MATCH('COMBINED DATA'!G2565,'ALL - prices'!$J$1:$DY$1,0))</f>
        <v>10.634600000000001</v>
      </c>
      <c r="I2565" s="14">
        <f t="shared" si="189"/>
        <v>0.85061589206488042</v>
      </c>
      <c r="J2565" s="15">
        <f>INDEX(MarketCap2!$E$2:$AR$224,MATCH(A2565,MarketCap2!$B$2:$B$224,0),MATCH(G2565,MarketCap2!$E$1:$AR$1,0))</f>
        <v>6442829312</v>
      </c>
      <c r="K2565">
        <f t="shared" si="190"/>
        <v>22.586233614745169</v>
      </c>
      <c r="L2565">
        <f>INDEX('PB2'!$D$2:$AQ$224,MATCH(A2565,'PB2'!$B$2:$B$224,0),MATCH(G2565,'PB2'!$D$1:$AQ$1,0))</f>
        <v>1.24405097961426</v>
      </c>
      <c r="M2565" s="16">
        <f t="shared" si="191"/>
        <v>0.80382557980868896</v>
      </c>
      <c r="N2565" s="6">
        <f>INDEX('ROA2'!$D$2:$AQ$224,MATCH(A2565,'ROA2'!$B$2:$B$224,0),MATCH(G2565,'ROA2'!$D$1:$AQ$1,0))</f>
        <v>0.68815499544143699</v>
      </c>
      <c r="O2565" s="6">
        <v>17594.028031999998</v>
      </c>
      <c r="P2565" s="28">
        <v>0.43682185121958256</v>
      </c>
    </row>
    <row r="2566" spans="1:16" x14ac:dyDescent="0.3">
      <c r="A2566" t="s">
        <v>519</v>
      </c>
      <c r="B2566" t="e">
        <f>VLOOKUP(A2566,Sheet3!L:L,1,FALSE)</f>
        <v>#N/A</v>
      </c>
      <c r="C2566" t="str">
        <f>VLOOKUP(A2566,'ALL - prices'!B:C,2,FALSE)</f>
        <v>Element Fleet Management Corp</v>
      </c>
      <c r="D2566" t="str">
        <f>VLOOKUP(A2566,'ALL - prices'!B:I,8,FALSE)</f>
        <v>Industrials</v>
      </c>
      <c r="E2566">
        <v>2016</v>
      </c>
      <c r="F2566" t="s">
        <v>679</v>
      </c>
      <c r="G2566" t="str">
        <f t="shared" si="188"/>
        <v>2016-Q1</v>
      </c>
      <c r="H2566" s="4">
        <f>INDEX('ALL - prices'!$J$3:$DY$219,MATCH('COMBINED DATA'!A2566,'ALL - prices'!$B$3:$B$219,0),MATCH('COMBINED DATA'!G2566,'ALL - prices'!$J$1:$DY$1,0))</f>
        <v>8.9318000000000008</v>
      </c>
      <c r="I2566" s="14">
        <f t="shared" si="189"/>
        <v>0.74804467335402691</v>
      </c>
      <c r="J2566" s="15">
        <f>INDEX(MarketCap2!$E$2:$AR$224,MATCH(A2566,MarketCap2!$B$2:$B$224,0),MATCH(G2566,MarketCap2!$E$1:$AR$1,0))</f>
        <v>5405883904</v>
      </c>
      <c r="K2566">
        <f t="shared" si="190"/>
        <v>22.410753809172363</v>
      </c>
      <c r="L2566">
        <f>INDEX('PB2'!$D$2:$AQ$224,MATCH(A2566,'PB2'!$B$2:$B$224,0),MATCH(G2566,'PB2'!$D$1:$AQ$1,0))</f>
        <v>1.1105710268020601</v>
      </c>
      <c r="M2566" s="16">
        <f t="shared" si="191"/>
        <v>0.90043768103652544</v>
      </c>
      <c r="N2566" s="6">
        <f>INDEX('ROA2'!$D$2:$AQ$224,MATCH(A2566,'ROA2'!$B$2:$B$224,0),MATCH(G2566,'ROA2'!$D$1:$AQ$1,0))</f>
        <v>0.957280993461609</v>
      </c>
      <c r="O2566" s="6">
        <v>18189.555712000001</v>
      </c>
      <c r="P2566" s="28">
        <v>3.3848285277075708E-2</v>
      </c>
    </row>
    <row r="2567" spans="1:16" x14ac:dyDescent="0.3">
      <c r="A2567" t="s">
        <v>519</v>
      </c>
      <c r="B2567" t="e">
        <f>VLOOKUP(A2567,Sheet3!L:L,1,FALSE)</f>
        <v>#N/A</v>
      </c>
      <c r="C2567" t="str">
        <f>VLOOKUP(A2567,'ALL - prices'!B:C,2,FALSE)</f>
        <v>Element Fleet Management Corp</v>
      </c>
      <c r="D2567" t="str">
        <f>VLOOKUP(A2567,'ALL - prices'!B:I,8,FALSE)</f>
        <v>Industrials</v>
      </c>
      <c r="E2567">
        <v>2016</v>
      </c>
      <c r="F2567" t="s">
        <v>680</v>
      </c>
      <c r="G2567" t="str">
        <f t="shared" si="188"/>
        <v>2016-Q2</v>
      </c>
      <c r="H2567" s="4">
        <f>INDEX('ALL - prices'!$J$3:$DY$219,MATCH('COMBINED DATA'!A2567,'ALL - prices'!$B$3:$B$219,0),MATCH('COMBINED DATA'!G2567,'ALL - prices'!$J$1:$DY$1,0))</f>
        <v>8.7568000000000001</v>
      </c>
      <c r="I2567" s="14">
        <f t="shared" si="189"/>
        <v>1.4694953178444186</v>
      </c>
      <c r="J2567" s="15">
        <f>INDEX(MarketCap2!$E$2:$AR$224,MATCH(A2567,MarketCap2!$B$2:$B$224,0),MATCH(G2567,MarketCap2!$E$1:$AR$1,0))</f>
        <v>5293072384</v>
      </c>
      <c r="K2567">
        <f t="shared" si="190"/>
        <v>22.389664705149119</v>
      </c>
      <c r="L2567">
        <f>INDEX('PB2'!$D$2:$AQ$224,MATCH(A2567,'PB2'!$B$2:$B$224,0),MATCH(G2567,'PB2'!$D$1:$AQ$1,0))</f>
        <v>1.0796920061111499</v>
      </c>
      <c r="M2567" s="16">
        <f t="shared" si="191"/>
        <v>0.92619005636784724</v>
      </c>
      <c r="N2567" s="6">
        <f>INDEX('ROA2'!$D$2:$AQ$224,MATCH(A2567,'ROA2'!$B$2:$B$224,0),MATCH(G2567,'ROA2'!$D$1:$AQ$1,0))</f>
        <v>1.24067401885986</v>
      </c>
      <c r="O2567" s="6">
        <v>18444.449791999999</v>
      </c>
      <c r="P2567" s="28">
        <v>1.4013210879682986E-2</v>
      </c>
    </row>
    <row r="2568" spans="1:16" x14ac:dyDescent="0.3">
      <c r="A2568" t="s">
        <v>519</v>
      </c>
      <c r="B2568" t="e">
        <f>VLOOKUP(A2568,Sheet3!L:L,1,FALSE)</f>
        <v>#N/A</v>
      </c>
      <c r="C2568" t="str">
        <f>VLOOKUP(A2568,'ALL - prices'!B:C,2,FALSE)</f>
        <v>Element Fleet Management Corp</v>
      </c>
      <c r="D2568" t="str">
        <f>VLOOKUP(A2568,'ALL - prices'!B:I,8,FALSE)</f>
        <v>Industrials</v>
      </c>
      <c r="E2568">
        <v>2016</v>
      </c>
      <c r="F2568" t="s">
        <v>681</v>
      </c>
      <c r="G2568" t="str">
        <f t="shared" si="188"/>
        <v>2016-Q3</v>
      </c>
      <c r="H2568" s="4">
        <f>INDEX('ALL - prices'!$J$3:$DY$219,MATCH('COMBINED DATA'!A2568,'ALL - prices'!$B$3:$B$219,0),MATCH('COMBINED DATA'!G2568,'ALL - prices'!$J$1:$DY$1,0))</f>
        <v>10.511799999999999</v>
      </c>
      <c r="I2568" s="14">
        <f t="shared" si="189"/>
        <v>1.4829716481331152</v>
      </c>
      <c r="J2568" s="15">
        <f>INDEX(MarketCap2!$E$2:$AR$224,MATCH(A2568,MarketCap2!$B$2:$B$224,0),MATCH(G2568,MarketCap2!$E$1:$AR$1,0))</f>
        <v>6350423552</v>
      </c>
      <c r="K2568">
        <f t="shared" si="190"/>
        <v>22.571787348728954</v>
      </c>
      <c r="L2568">
        <f>INDEX('PB2'!$D$2:$AQ$224,MATCH(A2568,'PB2'!$B$2:$B$224,0),MATCH(G2568,'PB2'!$D$1:$AQ$1,0))</f>
        <v>1.9114309549331701</v>
      </c>
      <c r="M2568" s="16">
        <f t="shared" si="191"/>
        <v>0.52316825644113485</v>
      </c>
      <c r="N2568" s="6">
        <f>INDEX('ROA2'!$D$2:$AQ$224,MATCH(A2568,'ROA2'!$B$2:$B$224,0),MATCH(G2568,'ROA2'!$D$1:$AQ$1,0))</f>
        <v>1.53164994716644</v>
      </c>
      <c r="O2568" s="6">
        <v>18493.456384000001</v>
      </c>
      <c r="P2568" s="28">
        <v>2.6569831332815042E-3</v>
      </c>
    </row>
    <row r="2569" spans="1:16" x14ac:dyDescent="0.3">
      <c r="A2569" t="s">
        <v>519</v>
      </c>
      <c r="B2569" t="e">
        <f>VLOOKUP(A2569,Sheet3!L:L,1,FALSE)</f>
        <v>#N/A</v>
      </c>
      <c r="C2569" t="str">
        <f>VLOOKUP(A2569,'ALL - prices'!B:C,2,FALSE)</f>
        <v>Element Fleet Management Corp</v>
      </c>
      <c r="D2569" t="str">
        <f>VLOOKUP(A2569,'ALL - prices'!B:I,8,FALSE)</f>
        <v>Industrials</v>
      </c>
      <c r="E2569">
        <v>2016</v>
      </c>
      <c r="F2569" t="s">
        <v>682</v>
      </c>
      <c r="G2569" t="str">
        <f t="shared" si="188"/>
        <v>2016-Q4</v>
      </c>
      <c r="H2569" s="4">
        <f>INDEX('ALL - prices'!$J$3:$DY$219,MATCH('COMBINED DATA'!A2569,'ALL - prices'!$B$3:$B$219,0),MATCH('COMBINED DATA'!G2569,'ALL - prices'!$J$1:$DY$1,0))</f>
        <v>10.0343</v>
      </c>
      <c r="I2569" s="14">
        <f t="shared" si="189"/>
        <v>1.216017849032911</v>
      </c>
      <c r="J2569" s="15">
        <f>INDEX(MarketCap2!$E$2:$AR$224,MATCH(A2569,MarketCap2!$B$2:$B$224,0),MATCH(G2569,MarketCap2!$E$1:$AR$1,0))</f>
        <v>4823338496</v>
      </c>
      <c r="K2569">
        <f t="shared" si="190"/>
        <v>22.296732159273574</v>
      </c>
      <c r="L2569">
        <f>INDEX('PB2'!$D$2:$AQ$224,MATCH(A2569,'PB2'!$B$2:$B$224,0),MATCH(G2569,'PB2'!$D$1:$AQ$1,0))</f>
        <v>1.39904201030731</v>
      </c>
      <c r="M2569" s="16">
        <f t="shared" si="191"/>
        <v>0.71477481922100572</v>
      </c>
      <c r="N2569" s="6">
        <f>INDEX('ROA2'!$D$2:$AQ$224,MATCH(A2569,'ROA2'!$B$2:$B$224,0),MATCH(G2569,'ROA2'!$D$1:$AQ$1,0))</f>
        <v>1.4297620058059699</v>
      </c>
      <c r="O2569" s="6">
        <v>18544.003072</v>
      </c>
      <c r="P2569" s="28">
        <v>2.7332201699045325E-3</v>
      </c>
    </row>
    <row r="2570" spans="1:16" x14ac:dyDescent="0.3">
      <c r="A2570" t="s">
        <v>519</v>
      </c>
      <c r="B2570" t="e">
        <f>VLOOKUP(A2570,Sheet3!L:L,1,FALSE)</f>
        <v>#N/A</v>
      </c>
      <c r="C2570" t="str">
        <f>VLOOKUP(A2570,'ALL - prices'!B:C,2,FALSE)</f>
        <v>Element Fleet Management Corp</v>
      </c>
      <c r="D2570" t="str">
        <f>VLOOKUP(A2570,'ALL - prices'!B:I,8,FALSE)</f>
        <v>Industrials</v>
      </c>
      <c r="E2570">
        <v>2017</v>
      </c>
      <c r="F2570" t="s">
        <v>679</v>
      </c>
      <c r="G2570" t="str">
        <f t="shared" si="188"/>
        <v>2017-Q1</v>
      </c>
      <c r="H2570" s="4">
        <f>INDEX('ALL - prices'!$J$3:$DY$219,MATCH('COMBINED DATA'!A2570,'ALL - prices'!$B$3:$B$219,0),MATCH('COMBINED DATA'!G2570,'ALL - prices'!$J$1:$DY$1,0))</f>
        <v>9.9742999999999995</v>
      </c>
      <c r="I2570" s="14">
        <f t="shared" si="189"/>
        <v>2.0562823071423493</v>
      </c>
      <c r="J2570" s="15">
        <f>INDEX(MarketCap2!$E$2:$AR$224,MATCH(A2570,MarketCap2!$B$2:$B$224,0),MATCH(G2570,MarketCap2!$E$1:$AR$1,0))</f>
        <v>4765406208</v>
      </c>
      <c r="K2570">
        <f t="shared" si="190"/>
        <v>22.284648618687775</v>
      </c>
      <c r="L2570">
        <f>INDEX('PB2'!$D$2:$AQ$224,MATCH(A2570,'PB2'!$B$2:$B$224,0),MATCH(G2570,'PB2'!$D$1:$AQ$1,0))</f>
        <v>1.3893949985504199</v>
      </c>
      <c r="M2570" s="16">
        <f t="shared" si="191"/>
        <v>0.71973772832298766</v>
      </c>
      <c r="N2570" s="6">
        <f>INDEX('ROA2'!$D$2:$AQ$224,MATCH(A2570,'ROA2'!$B$2:$B$224,0),MATCH(G2570,'ROA2'!$D$1:$AQ$1,0))</f>
        <v>1.89721703529358</v>
      </c>
      <c r="O2570" s="6">
        <v>13695.661056000001</v>
      </c>
      <c r="P2570" s="28">
        <v>-0.2614506693714162</v>
      </c>
    </row>
    <row r="2571" spans="1:16" x14ac:dyDescent="0.3">
      <c r="A2571" t="s">
        <v>519</v>
      </c>
      <c r="B2571" t="e">
        <f>VLOOKUP(A2571,Sheet3!L:L,1,FALSE)</f>
        <v>#N/A</v>
      </c>
      <c r="C2571" t="str">
        <f>VLOOKUP(A2571,'ALL - prices'!B:C,2,FALSE)</f>
        <v>Element Fleet Management Corp</v>
      </c>
      <c r="D2571" t="str">
        <f>VLOOKUP(A2571,'ALL - prices'!B:I,8,FALSE)</f>
        <v>Industrials</v>
      </c>
      <c r="E2571">
        <v>2017</v>
      </c>
      <c r="F2571" t="s">
        <v>680</v>
      </c>
      <c r="G2571" t="str">
        <f t="shared" si="188"/>
        <v>2017-Q2</v>
      </c>
      <c r="H2571" s="4">
        <f>INDEX('ALL - prices'!$J$3:$DY$219,MATCH('COMBINED DATA'!A2571,'ALL - prices'!$B$3:$B$219,0),MATCH('COMBINED DATA'!G2571,'ALL - prices'!$J$1:$DY$1,0))</f>
        <v>7.2740999999999998</v>
      </c>
      <c r="I2571" s="14">
        <f t="shared" si="189"/>
        <v>2.0698609333318334</v>
      </c>
      <c r="J2571" s="15">
        <f>INDEX(MarketCap2!$E$2:$AR$224,MATCH(A2571,MarketCap2!$B$2:$B$224,0),MATCH(G2571,MarketCap2!$E$1:$AR$1,0))</f>
        <v>3462304512</v>
      </c>
      <c r="K2571">
        <f t="shared" si="190"/>
        <v>21.96520024823786</v>
      </c>
      <c r="L2571">
        <f>INDEX('PB2'!$D$2:$AQ$224,MATCH(A2571,'PB2'!$B$2:$B$224,0),MATCH(G2571,'PB2'!$D$1:$AQ$1,0))</f>
        <v>1.03568994998932</v>
      </c>
      <c r="M2571" s="16">
        <f t="shared" si="191"/>
        <v>0.96553992824813262</v>
      </c>
      <c r="N2571" s="6">
        <f>INDEX('ROA2'!$D$2:$AQ$224,MATCH(A2571,'ROA2'!$B$2:$B$224,0),MATCH(G2571,'ROA2'!$D$1:$AQ$1,0))</f>
        <v>1.7037320137023899</v>
      </c>
      <c r="O2571" s="6">
        <v>14121.803776000001</v>
      </c>
      <c r="P2571" s="28">
        <v>3.111516255093863E-2</v>
      </c>
    </row>
    <row r="2572" spans="1:16" x14ac:dyDescent="0.3">
      <c r="A2572" t="s">
        <v>519</v>
      </c>
      <c r="B2572" t="e">
        <f>VLOOKUP(A2572,Sheet3!L:L,1,FALSE)</f>
        <v>#N/A</v>
      </c>
      <c r="C2572" t="str">
        <f>VLOOKUP(A2572,'ALL - prices'!B:C,2,FALSE)</f>
        <v>Element Fleet Management Corp</v>
      </c>
      <c r="D2572" t="str">
        <f>VLOOKUP(A2572,'ALL - prices'!B:I,8,FALSE)</f>
        <v>Industrials</v>
      </c>
      <c r="E2572">
        <v>2017</v>
      </c>
      <c r="F2572" t="s">
        <v>681</v>
      </c>
      <c r="G2572" t="str">
        <f t="shared" si="188"/>
        <v>2017-Q3</v>
      </c>
      <c r="H2572" s="4">
        <f>INDEX('ALL - prices'!$J$3:$DY$219,MATCH('COMBINED DATA'!A2572,'ALL - prices'!$B$3:$B$219,0),MATCH('COMBINED DATA'!G2572,'ALL - prices'!$J$1:$DY$1,0))</f>
        <v>7.6215999999999999</v>
      </c>
      <c r="I2572" s="14">
        <f t="shared" si="189"/>
        <v>1.7993653455223237</v>
      </c>
      <c r="J2572" s="15">
        <f>INDEX(MarketCap2!$E$2:$AR$224,MATCH(A2572,MarketCap2!$B$2:$B$224,0),MATCH(G2572,MarketCap2!$E$1:$AR$1,0))</f>
        <v>3586173952</v>
      </c>
      <c r="K2572">
        <f t="shared" si="190"/>
        <v>22.000351719597575</v>
      </c>
      <c r="L2572">
        <f>INDEX('PB2'!$D$2:$AQ$224,MATCH(A2572,'PB2'!$B$2:$B$224,0),MATCH(G2572,'PB2'!$D$1:$AQ$1,0))</f>
        <v>1.1317930221557599</v>
      </c>
      <c r="M2572" s="16">
        <f t="shared" si="191"/>
        <v>0.88355377743473817</v>
      </c>
      <c r="N2572" s="6">
        <f>INDEX('ROA2'!$D$2:$AQ$224,MATCH(A2572,'ROA2'!$B$2:$B$224,0),MATCH(G2572,'ROA2'!$D$1:$AQ$1,0))</f>
        <v>1.4061089754104601</v>
      </c>
      <c r="O2572" s="6">
        <v>14498.156543999999</v>
      </c>
      <c r="P2572" s="28">
        <v>2.6650474257375691E-2</v>
      </c>
    </row>
    <row r="2573" spans="1:16" x14ac:dyDescent="0.3">
      <c r="A2573" t="s">
        <v>519</v>
      </c>
      <c r="B2573" t="e">
        <f>VLOOKUP(A2573,Sheet3!L:L,1,FALSE)</f>
        <v>#N/A</v>
      </c>
      <c r="C2573" t="str">
        <f>VLOOKUP(A2573,'ALL - prices'!B:C,2,FALSE)</f>
        <v>Element Fleet Management Corp</v>
      </c>
      <c r="D2573" t="str">
        <f>VLOOKUP(A2573,'ALL - prices'!B:I,8,FALSE)</f>
        <v>Industrials</v>
      </c>
      <c r="E2573">
        <v>2017</v>
      </c>
      <c r="F2573" t="s">
        <v>682</v>
      </c>
      <c r="G2573" t="str">
        <f t="shared" si="188"/>
        <v>2017-Q4</v>
      </c>
      <c r="H2573" s="4">
        <f>INDEX('ALL - prices'!$J$3:$DY$219,MATCH('COMBINED DATA'!A2573,'ALL - prices'!$B$3:$B$219,0),MATCH('COMBINED DATA'!G2573,'ALL - prices'!$J$1:$DY$1,0))</f>
        <v>7.8893000000000004</v>
      </c>
      <c r="I2573" s="14">
        <f t="shared" si="189"/>
        <v>1.1328650622058487</v>
      </c>
      <c r="J2573" s="15">
        <f>INDEX(MarketCap2!$E$2:$AR$224,MATCH(A2573,MarketCap2!$B$2:$B$224,0),MATCH(G2573,MarketCap2!$E$1:$AR$1,0))</f>
        <v>3610200320</v>
      </c>
      <c r="K2573">
        <f t="shared" si="190"/>
        <v>22.007029098056378</v>
      </c>
      <c r="L2573">
        <f>INDEX('PB2'!$D$2:$AQ$224,MATCH(A2573,'PB2'!$B$2:$B$224,0),MATCH(G2573,'PB2'!$D$1:$AQ$1,0))</f>
        <v>1.18096995353699</v>
      </c>
      <c r="M2573" s="16">
        <f t="shared" si="191"/>
        <v>0.8467615937264219</v>
      </c>
      <c r="N2573" s="6">
        <f>INDEX('ROA2'!$D$2:$AQ$224,MATCH(A2573,'ROA2'!$B$2:$B$224,0),MATCH(G2573,'ROA2'!$D$1:$AQ$1,0))</f>
        <v>1.58029997348785</v>
      </c>
      <c r="O2573" s="6">
        <v>14119.4496</v>
      </c>
      <c r="P2573" s="28">
        <v>-2.6121041171729233E-2</v>
      </c>
    </row>
    <row r="2574" spans="1:16" x14ac:dyDescent="0.3">
      <c r="A2574" t="s">
        <v>519</v>
      </c>
      <c r="B2574" t="e">
        <f>VLOOKUP(A2574,Sheet3!L:L,1,FALSE)</f>
        <v>#N/A</v>
      </c>
      <c r="C2574" t="str">
        <f>VLOOKUP(A2574,'ALL - prices'!B:C,2,FALSE)</f>
        <v>Element Fleet Management Corp</v>
      </c>
      <c r="D2574" t="str">
        <f>VLOOKUP(A2574,'ALL - prices'!B:I,8,FALSE)</f>
        <v>Industrials</v>
      </c>
      <c r="E2574">
        <v>2018</v>
      </c>
      <c r="F2574" t="s">
        <v>679</v>
      </c>
      <c r="G2574" t="str">
        <f t="shared" si="188"/>
        <v>2018-Q1</v>
      </c>
      <c r="H2574" s="4">
        <f>INDEX('ALL - prices'!$J$3:$DY$219,MATCH('COMBINED DATA'!A2574,'ALL - prices'!$B$3:$B$219,0),MATCH('COMBINED DATA'!G2574,'ALL - prices'!$J$1:$DY$1,0))</f>
        <v>3.5133999999999999</v>
      </c>
      <c r="I2574" s="14">
        <f t="shared" si="189"/>
        <v>0.91045539154864386</v>
      </c>
      <c r="J2574" s="15">
        <f>INDEX(MarketCap2!$E$2:$AR$224,MATCH(A2574,MarketCap2!$B$2:$B$224,0),MATCH(G2574,MarketCap2!$E$1:$AR$1,0))</f>
        <v>1578476672</v>
      </c>
      <c r="K2574">
        <f t="shared" si="190"/>
        <v>21.179726087265848</v>
      </c>
      <c r="L2574">
        <f>INDEX('PB2'!$D$2:$AQ$224,MATCH(A2574,'PB2'!$B$2:$B$224,0),MATCH(G2574,'PB2'!$D$1:$AQ$1,0))</f>
        <v>0.50507998466491699</v>
      </c>
      <c r="M2574" s="16">
        <f t="shared" si="191"/>
        <v>1.9798844348651543</v>
      </c>
      <c r="N2574" s="6">
        <f>INDEX('ROA2'!$D$2:$AQ$224,MATCH(A2574,'ROA2'!$B$2:$B$224,0),MATCH(G2574,'ROA2'!$D$1:$AQ$1,0))</f>
        <v>0.85936498641967796</v>
      </c>
      <c r="O2574" s="6">
        <v>14025.411583999999</v>
      </c>
      <c r="P2574" s="28">
        <v>-6.6601757620920595E-3</v>
      </c>
    </row>
    <row r="2575" spans="1:16" x14ac:dyDescent="0.3">
      <c r="A2575" t="s">
        <v>519</v>
      </c>
      <c r="B2575" t="e">
        <f>VLOOKUP(A2575,Sheet3!L:L,1,FALSE)</f>
        <v>#N/A</v>
      </c>
      <c r="C2575" t="str">
        <f>VLOOKUP(A2575,'ALL - prices'!B:C,2,FALSE)</f>
        <v>Element Fleet Management Corp</v>
      </c>
      <c r="D2575" t="str">
        <f>VLOOKUP(A2575,'ALL - prices'!B:I,8,FALSE)</f>
        <v>Industrials</v>
      </c>
      <c r="E2575">
        <v>2018</v>
      </c>
      <c r="F2575" t="s">
        <v>680</v>
      </c>
      <c r="G2575" t="str">
        <f t="shared" si="188"/>
        <v>2018-Q2</v>
      </c>
      <c r="H2575" s="4">
        <f>INDEX('ALL - prices'!$J$3:$DY$219,MATCH('COMBINED DATA'!A2575,'ALL - prices'!$B$3:$B$219,0),MATCH('COMBINED DATA'!G2575,'ALL - prices'!$J$1:$DY$1,0))</f>
        <v>5.2954999999999997</v>
      </c>
      <c r="I2575" s="14">
        <f t="shared" si="189"/>
        <v>1.2437992134317093</v>
      </c>
      <c r="J2575" s="15">
        <f>INDEX(MarketCap2!$E$2:$AR$224,MATCH(A2575,MarketCap2!$B$2:$B$224,0),MATCH(G2575,MarketCap2!$E$1:$AR$1,0))</f>
        <v>2350599168</v>
      </c>
      <c r="K2575">
        <f t="shared" si="190"/>
        <v>21.577936097710783</v>
      </c>
      <c r="L2575">
        <f>INDEX('PB2'!$D$2:$AQ$224,MATCH(A2575,'PB2'!$B$2:$B$224,0),MATCH(G2575,'PB2'!$D$1:$AQ$1,0))</f>
        <v>0.73559200763702404</v>
      </c>
      <c r="M2575" s="16">
        <f t="shared" si="191"/>
        <v>1.3594492458018215</v>
      </c>
      <c r="N2575" s="6">
        <f>INDEX('ROA2'!$D$2:$AQ$224,MATCH(A2575,'ROA2'!$B$2:$B$224,0),MATCH(G2575,'ROA2'!$D$1:$AQ$1,0))</f>
        <v>0.67609000205993697</v>
      </c>
      <c r="O2575" s="6">
        <v>14012.190720000001</v>
      </c>
      <c r="P2575" s="28">
        <v>-9.4263643678600966E-4</v>
      </c>
    </row>
    <row r="2576" spans="1:16" x14ac:dyDescent="0.3">
      <c r="A2576" t="s">
        <v>519</v>
      </c>
      <c r="B2576" t="e">
        <f>VLOOKUP(A2576,Sheet3!L:L,1,FALSE)</f>
        <v>#N/A</v>
      </c>
      <c r="C2576" t="str">
        <f>VLOOKUP(A2576,'ALL - prices'!B:C,2,FALSE)</f>
        <v>Element Fleet Management Corp</v>
      </c>
      <c r="D2576" t="str">
        <f>VLOOKUP(A2576,'ALL - prices'!B:I,8,FALSE)</f>
        <v>Industrials</v>
      </c>
      <c r="E2576">
        <v>2018</v>
      </c>
      <c r="F2576" t="s">
        <v>681</v>
      </c>
      <c r="G2576" t="str">
        <f t="shared" si="188"/>
        <v>2018-Q3</v>
      </c>
      <c r="H2576" s="4">
        <f>INDEX('ALL - prices'!$J$3:$DY$219,MATCH('COMBINED DATA'!A2576,'ALL - prices'!$B$3:$B$219,0),MATCH('COMBINED DATA'!G2576,'ALL - prices'!$J$1:$DY$1,0))</f>
        <v>5.7629999999999999</v>
      </c>
      <c r="I2576" s="14">
        <f t="shared" si="189"/>
        <v>1.435036771886586</v>
      </c>
      <c r="J2576" s="15">
        <f>INDEX(MarketCap2!$E$2:$AR$224,MATCH(A2576,MarketCap2!$B$2:$B$224,0),MATCH(G2576,MarketCap2!$E$1:$AR$1,0))</f>
        <v>2530662656</v>
      </c>
      <c r="K2576">
        <f t="shared" si="190"/>
        <v>21.651747024758539</v>
      </c>
      <c r="L2576">
        <f>INDEX('PB2'!$D$2:$AQ$224,MATCH(A2576,'PB2'!$B$2:$B$224,0),MATCH(G2576,'PB2'!$D$1:$AQ$1,0))</f>
        <v>0.91359901428222701</v>
      </c>
      <c r="M2576" s="16">
        <f t="shared" si="191"/>
        <v>1.0945721091716087</v>
      </c>
      <c r="N2576" s="6">
        <f>INDEX('ROA2'!$D$2:$AQ$224,MATCH(A2576,'ROA2'!$B$2:$B$224,0),MATCH(G2576,'ROA2'!$D$1:$AQ$1,0))</f>
        <v>0.88945597410202004</v>
      </c>
      <c r="O2576" s="6">
        <v>14164.414463999999</v>
      </c>
      <c r="P2576" s="28">
        <v>1.0863664864532973E-2</v>
      </c>
    </row>
    <row r="2577" spans="1:16" x14ac:dyDescent="0.3">
      <c r="A2577" t="s">
        <v>519</v>
      </c>
      <c r="B2577" t="e">
        <f>VLOOKUP(A2577,Sheet3!L:L,1,FALSE)</f>
        <v>#N/A</v>
      </c>
      <c r="C2577" t="str">
        <f>VLOOKUP(A2577,'ALL - prices'!B:C,2,FALSE)</f>
        <v>Element Fleet Management Corp</v>
      </c>
      <c r="D2577" t="str">
        <f>VLOOKUP(A2577,'ALL - prices'!B:I,8,FALSE)</f>
        <v>Industrials</v>
      </c>
      <c r="E2577">
        <v>2018</v>
      </c>
      <c r="F2577" t="s">
        <v>682</v>
      </c>
      <c r="G2577" t="str">
        <f t="shared" si="188"/>
        <v>2018-Q4</v>
      </c>
      <c r="H2577" s="4">
        <f>INDEX('ALL - prices'!$J$3:$DY$219,MATCH('COMBINED DATA'!A2577,'ALL - prices'!$B$3:$B$219,0),MATCH('COMBINED DATA'!G2577,'ALL - prices'!$J$1:$DY$1,0))</f>
        <v>6.0301999999999998</v>
      </c>
      <c r="I2577" s="14">
        <f t="shared" si="189"/>
        <v>1.0825506497003599</v>
      </c>
      <c r="J2577" s="15">
        <f>INDEX(MarketCap2!$E$2:$AR$224,MATCH(A2577,MarketCap2!$B$2:$B$224,0),MATCH(G2577,MarketCap2!$E$1:$AR$1,0))</f>
        <v>2993437184</v>
      </c>
      <c r="K2577">
        <f t="shared" si="190"/>
        <v>21.819688123977222</v>
      </c>
      <c r="L2577">
        <f>INDEX('PB2'!$D$2:$AQ$224,MATCH(A2577,'PB2'!$B$2:$B$224,0),MATCH(G2577,'PB2'!$D$1:$AQ$1,0))</f>
        <v>0.90846002101898204</v>
      </c>
      <c r="M2577" s="16">
        <f t="shared" si="191"/>
        <v>1.1007639046992308</v>
      </c>
      <c r="N2577" s="6">
        <f>INDEX('ROA2'!$D$2:$AQ$224,MATCH(A2577,'ROA2'!$B$2:$B$224,0),MATCH(G2577,'ROA2'!$D$1:$AQ$1,0))</f>
        <v>-1.3758349418640099</v>
      </c>
      <c r="O2577" s="6">
        <v>13532.872703999999</v>
      </c>
      <c r="P2577" s="28">
        <v>-4.4586506671709894E-2</v>
      </c>
    </row>
    <row r="2578" spans="1:16" x14ac:dyDescent="0.3">
      <c r="A2578" t="s">
        <v>519</v>
      </c>
      <c r="B2578" t="e">
        <f>VLOOKUP(A2578,Sheet3!L:L,1,FALSE)</f>
        <v>#N/A</v>
      </c>
      <c r="C2578" t="str">
        <f>VLOOKUP(A2578,'ALL - prices'!B:C,2,FALSE)</f>
        <v>Element Fleet Management Corp</v>
      </c>
      <c r="D2578" t="str">
        <f>VLOOKUP(A2578,'ALL - prices'!B:I,8,FALSE)</f>
        <v>Industrials</v>
      </c>
      <c r="E2578">
        <v>2019</v>
      </c>
      <c r="F2578" t="s">
        <v>679</v>
      </c>
      <c r="G2578" t="str">
        <f t="shared" si="188"/>
        <v>2019-Q1</v>
      </c>
      <c r="H2578" s="4">
        <f>INDEX('ALL - prices'!$J$3:$DY$219,MATCH('COMBINED DATA'!A2578,'ALL - prices'!$B$3:$B$219,0),MATCH('COMBINED DATA'!G2578,'ALL - prices'!$J$1:$DY$1,0))</f>
        <v>7.4128999999999996</v>
      </c>
      <c r="I2578" s="14">
        <f t="shared" si="189"/>
        <v>0.85130835140192718</v>
      </c>
      <c r="J2578" s="15">
        <f>INDEX(MarketCap2!$E$2:$AR$224,MATCH(A2578,MarketCap2!$B$2:$B$224,0),MATCH(G2578,MarketCap2!$E$1:$AR$1,0))</f>
        <v>3665961472</v>
      </c>
      <c r="K2578">
        <f t="shared" si="190"/>
        <v>22.022356476761509</v>
      </c>
      <c r="L2578">
        <f>INDEX('PB2'!$D$2:$AQ$224,MATCH(A2578,'PB2'!$B$2:$B$224,0),MATCH(G2578,'PB2'!$D$1:$AQ$1,0))</f>
        <v>1.1205699443817101</v>
      </c>
      <c r="M2578" s="16">
        <f t="shared" si="191"/>
        <v>0.89240301778017417</v>
      </c>
      <c r="N2578" s="6">
        <f>INDEX('ROA2'!$D$2:$AQ$224,MATCH(A2578,'ROA2'!$B$2:$B$224,0),MATCH(G2578,'ROA2'!$D$1:$AQ$1,0))</f>
        <v>-1.08998203277588</v>
      </c>
      <c r="O2578" s="6">
        <v>13919.557632</v>
      </c>
      <c r="P2578" s="28">
        <v>2.8573750485786038E-2</v>
      </c>
    </row>
    <row r="2579" spans="1:16" x14ac:dyDescent="0.3">
      <c r="A2579" t="s">
        <v>519</v>
      </c>
      <c r="B2579" t="e">
        <f>VLOOKUP(A2579,Sheet3!L:L,1,FALSE)</f>
        <v>#N/A</v>
      </c>
      <c r="C2579" t="str">
        <f>VLOOKUP(A2579,'ALL - prices'!B:C,2,FALSE)</f>
        <v>Element Fleet Management Corp</v>
      </c>
      <c r="D2579" t="str">
        <f>VLOOKUP(A2579,'ALL - prices'!B:I,8,FALSE)</f>
        <v>Industrials</v>
      </c>
      <c r="E2579">
        <v>2019</v>
      </c>
      <c r="F2579" t="s">
        <v>680</v>
      </c>
      <c r="G2579" t="str">
        <f t="shared" si="188"/>
        <v>2019-Q2</v>
      </c>
      <c r="H2579" s="4">
        <f>INDEX('ALL - prices'!$J$3:$DY$219,MATCH('COMBINED DATA'!A2579,'ALL - prices'!$B$3:$B$219,0),MATCH('COMBINED DATA'!G2579,'ALL - prices'!$J$1:$DY$1,0))</f>
        <v>8.4260999999999999</v>
      </c>
      <c r="I2579" s="14">
        <f t="shared" si="189"/>
        <v>0.78583108659982848</v>
      </c>
      <c r="J2579" s="15">
        <f>INDEX(MarketCap2!$E$2:$AR$224,MATCH(A2579,MarketCap2!$B$2:$B$224,0),MATCH(G2579,MarketCap2!$E$1:$AR$1,0))</f>
        <v>4157134336</v>
      </c>
      <c r="K2579">
        <f t="shared" si="190"/>
        <v>22.148091812306994</v>
      </c>
      <c r="L2579">
        <f>INDEX('PB2'!$D$2:$AQ$224,MATCH(A2579,'PB2'!$B$2:$B$224,0),MATCH(G2579,'PB2'!$D$1:$AQ$1,0))</f>
        <v>1.27641201019287</v>
      </c>
      <c r="M2579" s="16">
        <f t="shared" si="191"/>
        <v>0.78344609108535168</v>
      </c>
      <c r="N2579" s="6">
        <f>INDEX('ROA2'!$D$2:$AQ$224,MATCH(A2579,'ROA2'!$B$2:$B$224,0),MATCH(G2579,'ROA2'!$D$1:$AQ$1,0))</f>
        <v>-0.76848202943801902</v>
      </c>
      <c r="O2579" s="6">
        <v>13822.798848</v>
      </c>
      <c r="P2579" s="28">
        <v>-6.9512829759444793E-3</v>
      </c>
    </row>
    <row r="2580" spans="1:16" x14ac:dyDescent="0.3">
      <c r="A2580" t="s">
        <v>519</v>
      </c>
      <c r="B2580" t="e">
        <f>VLOOKUP(A2580,Sheet3!L:L,1,FALSE)</f>
        <v>#N/A</v>
      </c>
      <c r="C2580" t="str">
        <f>VLOOKUP(A2580,'ALL - prices'!B:C,2,FALSE)</f>
        <v>Element Fleet Management Corp</v>
      </c>
      <c r="D2580" t="str">
        <f>VLOOKUP(A2580,'ALL - prices'!B:I,8,FALSE)</f>
        <v>Industrials</v>
      </c>
      <c r="E2580">
        <v>2019</v>
      </c>
      <c r="F2580" t="s">
        <v>681</v>
      </c>
      <c r="G2580" t="str">
        <f t="shared" si="188"/>
        <v>2019-Q3</v>
      </c>
      <c r="H2580" s="4">
        <f>INDEX('ALL - prices'!$J$3:$DY$219,MATCH('COMBINED DATA'!A2580,'ALL - prices'!$B$3:$B$219,0),MATCH('COMBINED DATA'!G2580,'ALL - prices'!$J$1:$DY$1,0))</f>
        <v>9.3826000000000001</v>
      </c>
      <c r="I2580" s="14">
        <f t="shared" si="189"/>
        <v>0.90992308969861113</v>
      </c>
      <c r="J2580" s="15">
        <f>INDEX(MarketCap2!$E$2:$AR$224,MATCH(A2580,MarketCap2!$B$2:$B$224,0),MATCH(G2580,MarketCap2!$E$1:$AR$1,0))</f>
        <v>4613294592</v>
      </c>
      <c r="K2580">
        <f t="shared" si="190"/>
        <v>22.252208100744703</v>
      </c>
      <c r="L2580">
        <f>INDEX('PB2'!$D$2:$AQ$224,MATCH(A2580,'PB2'!$B$2:$B$224,0),MATCH(G2580,'PB2'!$D$1:$AQ$1,0))</f>
        <v>1.39458000659943</v>
      </c>
      <c r="M2580" s="16">
        <f t="shared" si="191"/>
        <v>0.71706176430739077</v>
      </c>
      <c r="N2580" s="6">
        <f>INDEX('ROA2'!$D$2:$AQ$224,MATCH(A2580,'ROA2'!$B$2:$B$224,0),MATCH(G2580,'ROA2'!$D$1:$AQ$1,0))</f>
        <v>-0.85418599843978904</v>
      </c>
      <c r="O2580" s="6">
        <v>13574.029312000001</v>
      </c>
      <c r="P2580" s="28">
        <v>-1.7997045224744327E-2</v>
      </c>
    </row>
    <row r="2581" spans="1:16" x14ac:dyDescent="0.3">
      <c r="A2581" t="s">
        <v>519</v>
      </c>
      <c r="B2581" t="e">
        <f>VLOOKUP(A2581,Sheet3!L:L,1,FALSE)</f>
        <v>#N/A</v>
      </c>
      <c r="C2581" t="str">
        <f>VLOOKUP(A2581,'ALL - prices'!B:C,2,FALSE)</f>
        <v>Element Fleet Management Corp</v>
      </c>
      <c r="D2581" t="str">
        <f>VLOOKUP(A2581,'ALL - prices'!B:I,8,FALSE)</f>
        <v>Industrials</v>
      </c>
      <c r="E2581">
        <v>2019</v>
      </c>
      <c r="F2581" t="s">
        <v>682</v>
      </c>
      <c r="G2581" t="str">
        <f t="shared" si="188"/>
        <v>2019-Q4</v>
      </c>
      <c r="H2581" s="4">
        <f>INDEX('ALL - prices'!$J$3:$DY$219,MATCH('COMBINED DATA'!A2581,'ALL - prices'!$B$3:$B$219,0),MATCH('COMBINED DATA'!G2581,'ALL - prices'!$J$1:$DY$1,0))</f>
        <v>9.8565000000000005</v>
      </c>
      <c r="I2581" s="14">
        <f t="shared" si="189"/>
        <v>1.7440527942601511</v>
      </c>
      <c r="J2581" s="15">
        <f>INDEX(MarketCap2!$E$2:$AR$224,MATCH(A2581,MarketCap2!$B$2:$B$224,0),MATCH(G2581,MarketCap2!$E$1:$AR$1,0))</f>
        <v>4826550784</v>
      </c>
      <c r="K2581">
        <f t="shared" si="190"/>
        <v>22.297397926107877</v>
      </c>
      <c r="L2581">
        <f>INDEX('PB2'!$D$2:$AQ$224,MATCH(A2581,'PB2'!$B$2:$B$224,0),MATCH(G2581,'PB2'!$D$1:$AQ$1,0))</f>
        <v>1.5455060005187999</v>
      </c>
      <c r="M2581" s="16">
        <f t="shared" si="191"/>
        <v>0.64703728077685696</v>
      </c>
      <c r="N2581" s="6">
        <f>INDEX('ROA2'!$D$2:$AQ$224,MATCH(A2581,'ROA2'!$B$2:$B$224,0),MATCH(G2581,'ROA2'!$D$1:$AQ$1,0))</f>
        <v>1.4463859796524099</v>
      </c>
      <c r="O2581" s="6">
        <v>13491.475456</v>
      </c>
      <c r="P2581" s="28">
        <v>-6.081750238082914E-3</v>
      </c>
    </row>
    <row r="2582" spans="1:16" x14ac:dyDescent="0.3">
      <c r="A2582" t="s">
        <v>519</v>
      </c>
      <c r="B2582" t="e">
        <f>VLOOKUP(A2582,Sheet3!L:L,1,FALSE)</f>
        <v>#N/A</v>
      </c>
      <c r="C2582" t="str">
        <f>VLOOKUP(A2582,'ALL - prices'!B:C,2,FALSE)</f>
        <v>Element Fleet Management Corp</v>
      </c>
      <c r="D2582" t="str">
        <f>VLOOKUP(A2582,'ALL - prices'!B:I,8,FALSE)</f>
        <v>Industrials</v>
      </c>
      <c r="E2582">
        <v>2020</v>
      </c>
      <c r="F2582" t="s">
        <v>679</v>
      </c>
      <c r="G2582" t="str">
        <f t="shared" si="188"/>
        <v>2020-Q1</v>
      </c>
      <c r="H2582" s="4">
        <f>INDEX('ALL - prices'!$J$3:$DY$219,MATCH('COMBINED DATA'!A2582,'ALL - prices'!$B$3:$B$219,0),MATCH('COMBINED DATA'!G2582,'ALL - prices'!$J$1:$DY$1,0))</f>
        <v>8.0038999999999998</v>
      </c>
      <c r="I2582" s="14">
        <f t="shared" si="189"/>
        <v>1.650964967072293</v>
      </c>
      <c r="J2582" s="15">
        <f>INDEX(MarketCap2!$E$2:$AR$224,MATCH(A2582,MarketCap2!$B$2:$B$224,0),MATCH(G2582,MarketCap2!$E$1:$AR$1,0))</f>
        <v>3911121664</v>
      </c>
      <c r="K2582">
        <f t="shared" si="190"/>
        <v>22.087090040392422</v>
      </c>
      <c r="L2582">
        <f>INDEX('PB2'!$D$2:$AQ$224,MATCH(A2582,'PB2'!$B$2:$B$224,0),MATCH(G2582,'PB2'!$D$1:$AQ$1,0))</f>
        <v>1.2000600099563601</v>
      </c>
      <c r="M2582" s="16">
        <f t="shared" si="191"/>
        <v>0.83329166183644832</v>
      </c>
      <c r="N2582" s="6">
        <f>INDEX('ROA2'!$D$2:$AQ$224,MATCH(A2582,'ROA2'!$B$2:$B$224,0),MATCH(G2582,'ROA2'!$D$1:$AQ$1,0))</f>
        <v>0.53691297769546498</v>
      </c>
      <c r="O2582" s="6">
        <v>13430.114304000001</v>
      </c>
      <c r="P2582" s="28">
        <v>-4.5481424326136721E-3</v>
      </c>
    </row>
    <row r="2583" spans="1:16" x14ac:dyDescent="0.3">
      <c r="A2583" t="s">
        <v>519</v>
      </c>
      <c r="B2583" t="e">
        <f>VLOOKUP(A2583,Sheet3!L:L,1,FALSE)</f>
        <v>#N/A</v>
      </c>
      <c r="C2583" t="str">
        <f>VLOOKUP(A2583,'ALL - prices'!B:C,2,FALSE)</f>
        <v>Element Fleet Management Corp</v>
      </c>
      <c r="D2583" t="str">
        <f>VLOOKUP(A2583,'ALL - prices'!B:I,8,FALSE)</f>
        <v>Industrials</v>
      </c>
      <c r="E2583">
        <v>2020</v>
      </c>
      <c r="F2583" t="s">
        <v>680</v>
      </c>
      <c r="G2583" t="str">
        <f t="shared" si="188"/>
        <v>2020-Q2</v>
      </c>
      <c r="H2583" s="4">
        <f>INDEX('ALL - prices'!$J$3:$DY$219,MATCH('COMBINED DATA'!A2583,'ALL - prices'!$B$3:$B$219,0),MATCH('COMBINED DATA'!G2583,'ALL - prices'!$J$1:$DY$1,0))</f>
        <v>9.0915999999999997</v>
      </c>
      <c r="I2583" s="14">
        <f t="shared" si="189"/>
        <v>1.3912870300552498</v>
      </c>
      <c r="J2583" s="15">
        <f>INDEX(MarketCap2!$E$2:$AR$224,MATCH(A2583,MarketCap2!$B$2:$B$224,0),MATCH(G2583,MarketCap2!$E$1:$AR$1,0))</f>
        <v>4433722880</v>
      </c>
      <c r="K2583">
        <f t="shared" si="190"/>
        <v>22.212505447315046</v>
      </c>
      <c r="L2583">
        <f>INDEX('PB2'!$D$2:$AQ$224,MATCH(A2583,'PB2'!$B$2:$B$224,0),MATCH(G2583,'PB2'!$D$1:$AQ$1,0))</f>
        <v>1.3870699405670199</v>
      </c>
      <c r="M2583" s="16">
        <f t="shared" si="191"/>
        <v>0.72094417934773369</v>
      </c>
      <c r="N2583" s="6">
        <f>INDEX('ROA2'!$D$2:$AQ$224,MATCH(A2583,'ROA2'!$B$2:$B$224,0),MATCH(G2583,'ROA2'!$D$1:$AQ$1,0))</f>
        <v>0.52639299631118797</v>
      </c>
      <c r="O2583" s="6">
        <v>12843.898880000001</v>
      </c>
      <c r="P2583" s="28">
        <v>-4.3649324996839579E-2</v>
      </c>
    </row>
    <row r="2584" spans="1:16" x14ac:dyDescent="0.3">
      <c r="A2584" t="s">
        <v>519</v>
      </c>
      <c r="B2584" t="e">
        <f>VLOOKUP(A2584,Sheet3!L:L,1,FALSE)</f>
        <v>#N/A</v>
      </c>
      <c r="C2584" t="str">
        <f>VLOOKUP(A2584,'ALL - prices'!B:C,2,FALSE)</f>
        <v>Element Fleet Management Corp</v>
      </c>
      <c r="D2584" t="str">
        <f>VLOOKUP(A2584,'ALL - prices'!B:I,8,FALSE)</f>
        <v>Industrials</v>
      </c>
      <c r="E2584">
        <v>2020</v>
      </c>
      <c r="F2584" t="s">
        <v>681</v>
      </c>
      <c r="G2584" t="str">
        <f t="shared" si="188"/>
        <v>2020-Q3</v>
      </c>
      <c r="H2584" s="4">
        <f>INDEX('ALL - prices'!$J$3:$DY$219,MATCH('COMBINED DATA'!A2584,'ALL - prices'!$B$3:$B$219,0),MATCH('COMBINED DATA'!G2584,'ALL - prices'!$J$1:$DY$1,0))</f>
        <v>9.9842999999999993</v>
      </c>
      <c r="I2584" s="14">
        <f t="shared" si="189"/>
        <v>0.63072853312657429</v>
      </c>
      <c r="J2584" s="15">
        <f>INDEX(MarketCap2!$E$2:$AR$224,MATCH(A2584,MarketCap2!$B$2:$B$224,0),MATCH(G2584,MarketCap2!$E$1:$AR$1,0))</f>
        <v>4852516352</v>
      </c>
      <c r="K2584">
        <f t="shared" si="190"/>
        <v>22.302763242811139</v>
      </c>
      <c r="L2584">
        <f>INDEX('PB2'!$D$2:$AQ$224,MATCH(A2584,'PB2'!$B$2:$B$224,0),MATCH(G2584,'PB2'!$D$1:$AQ$1,0))</f>
        <v>1.51011002063751</v>
      </c>
      <c r="M2584" s="16">
        <f t="shared" si="191"/>
        <v>0.66220340659539412</v>
      </c>
      <c r="N2584" s="6">
        <f>INDEX('ROA2'!$D$2:$AQ$224,MATCH(A2584,'ROA2'!$B$2:$B$224,0),MATCH(G2584,'ROA2'!$D$1:$AQ$1,0))</f>
        <v>0.52585500478744496</v>
      </c>
      <c r="O2584" s="6">
        <v>12399.460352</v>
      </c>
      <c r="P2584" s="28">
        <v>-3.4603085258796476E-2</v>
      </c>
    </row>
    <row r="2585" spans="1:16" x14ac:dyDescent="0.3">
      <c r="A2585" t="s">
        <v>519</v>
      </c>
      <c r="B2585" t="e">
        <f>VLOOKUP(A2585,Sheet3!L:L,1,FALSE)</f>
        <v>#N/A</v>
      </c>
      <c r="C2585" t="str">
        <f>VLOOKUP(A2585,'ALL - prices'!B:C,2,FALSE)</f>
        <v>Element Fleet Management Corp</v>
      </c>
      <c r="D2585" t="str">
        <f>VLOOKUP(A2585,'ALL - prices'!B:I,8,FALSE)</f>
        <v>Industrials</v>
      </c>
      <c r="E2585">
        <v>2020</v>
      </c>
      <c r="F2585" t="s">
        <v>682</v>
      </c>
      <c r="G2585" t="str">
        <f t="shared" si="188"/>
        <v>2020-Q4</v>
      </c>
      <c r="H2585" s="4">
        <f>INDEX('ALL - prices'!$J$3:$DY$219,MATCH('COMBINED DATA'!A2585,'ALL - prices'!$B$3:$B$219,0),MATCH('COMBINED DATA'!G2585,'ALL - prices'!$J$1:$DY$1,0))</f>
        <v>12.1159</v>
      </c>
      <c r="I2585" s="14">
        <f t="shared" si="189"/>
        <v>0.66981750250845673</v>
      </c>
      <c r="J2585" s="15">
        <f>INDEX(MarketCap2!$E$2:$AR$224,MATCH(A2585,MarketCap2!$B$2:$B$224,0),MATCH(G2585,MarketCap2!$E$1:$AR$1,0))</f>
        <v>5891606016</v>
      </c>
      <c r="K2585">
        <f t="shared" si="190"/>
        <v>22.496794465693949</v>
      </c>
      <c r="L2585">
        <f>INDEX('PB2'!$D$2:$AQ$224,MATCH(A2585,'PB2'!$B$2:$B$224,0),MATCH(G2585,'PB2'!$D$1:$AQ$1,0))</f>
        <v>1.80025494098663</v>
      </c>
      <c r="M2585" s="16">
        <f t="shared" si="191"/>
        <v>0.555476881208808</v>
      </c>
      <c r="N2585" s="6">
        <f>INDEX('ROA2'!$D$2:$AQ$224,MATCH(A2585,'ROA2'!$B$2:$B$224,0),MATCH(G2585,'ROA2'!$D$1:$AQ$1,0))</f>
        <v>0.54653400182723999</v>
      </c>
      <c r="O2585" s="6">
        <v>11803.672576000001</v>
      </c>
      <c r="P2585" s="28">
        <v>-4.8049492404231946E-2</v>
      </c>
    </row>
    <row r="2586" spans="1:16" x14ac:dyDescent="0.3">
      <c r="A2586" t="s">
        <v>519</v>
      </c>
      <c r="B2586" t="e">
        <f>VLOOKUP(A2586,Sheet3!L:L,1,FALSE)</f>
        <v>#N/A</v>
      </c>
      <c r="C2586" t="str">
        <f>VLOOKUP(A2586,'ALL - prices'!B:C,2,FALSE)</f>
        <v>Element Fleet Management Corp</v>
      </c>
      <c r="D2586" t="str">
        <f>VLOOKUP(A2586,'ALL - prices'!B:I,8,FALSE)</f>
        <v>Industrials</v>
      </c>
      <c r="E2586">
        <v>2021</v>
      </c>
      <c r="F2586" t="s">
        <v>679</v>
      </c>
      <c r="G2586" t="str">
        <f t="shared" si="188"/>
        <v>2021-Q1</v>
      </c>
      <c r="H2586" s="4">
        <f>INDEX('ALL - prices'!$J$3:$DY$219,MATCH('COMBINED DATA'!A2586,'ALL - prices'!$B$3:$B$219,0),MATCH('COMBINED DATA'!G2586,'ALL - prices'!$J$1:$DY$1,0))</f>
        <v>12.5101</v>
      </c>
      <c r="I2586" s="14">
        <f t="shared" si="189"/>
        <v>0.83816195133557947</v>
      </c>
      <c r="J2586" s="15">
        <f>INDEX(MarketCap2!$E$2:$AR$224,MATCH(A2586,MarketCap2!$B$2:$B$224,0),MATCH(G2586,MarketCap2!$E$1:$AR$1,0))</f>
        <v>6021674496</v>
      </c>
      <c r="K2586">
        <f t="shared" si="190"/>
        <v>22.518631213070805</v>
      </c>
      <c r="L2586">
        <f>INDEX('PB2'!$D$2:$AQ$224,MATCH(A2586,'PB2'!$B$2:$B$224,0),MATCH(G2586,'PB2'!$D$1:$AQ$1,0))</f>
        <v>1.8784149885177599</v>
      </c>
      <c r="M2586" s="16">
        <f t="shared" si="191"/>
        <v>0.53236372479602645</v>
      </c>
      <c r="N2586" s="6">
        <f>INDEX('ROA2'!$D$2:$AQ$224,MATCH(A2586,'ROA2'!$B$2:$B$224,0),MATCH(G2586,'ROA2'!$D$1:$AQ$1,0))</f>
        <v>1.77102494239807</v>
      </c>
      <c r="O2586" s="6">
        <v>11741.375488</v>
      </c>
      <c r="P2586" s="28">
        <v>-5.2777716086997942E-3</v>
      </c>
    </row>
    <row r="2587" spans="1:16" x14ac:dyDescent="0.3">
      <c r="A2587" t="s">
        <v>519</v>
      </c>
      <c r="B2587" t="e">
        <f>VLOOKUP(A2587,Sheet3!L:L,1,FALSE)</f>
        <v>#N/A</v>
      </c>
      <c r="C2587" t="str">
        <f>VLOOKUP(A2587,'ALL - prices'!B:C,2,FALSE)</f>
        <v>Element Fleet Management Corp</v>
      </c>
      <c r="D2587" t="str">
        <f>VLOOKUP(A2587,'ALL - prices'!B:I,8,FALSE)</f>
        <v>Industrials</v>
      </c>
      <c r="E2587">
        <v>2021</v>
      </c>
      <c r="F2587" t="s">
        <v>680</v>
      </c>
      <c r="G2587" t="str">
        <f t="shared" si="188"/>
        <v>2021-Q2</v>
      </c>
      <c r="H2587" s="4">
        <f>INDEX('ALL - prices'!$J$3:$DY$219,MATCH('COMBINED DATA'!A2587,'ALL - prices'!$B$3:$B$219,0),MATCH('COMBINED DATA'!G2587,'ALL - prices'!$J$1:$DY$1,0))</f>
        <v>13.2157</v>
      </c>
      <c r="I2587" s="14">
        <f t="shared" si="189"/>
        <v>0.53773964812599229</v>
      </c>
      <c r="J2587" s="15">
        <f>INDEX(MarketCap2!$E$2:$AR$224,MATCH(A2587,MarketCap2!$B$2:$B$224,0),MATCH(G2587,MarketCap2!$E$1:$AR$1,0))</f>
        <v>6235172352</v>
      </c>
      <c r="K2587">
        <f t="shared" si="190"/>
        <v>22.55347205835875</v>
      </c>
      <c r="L2587">
        <f>INDEX('PB2'!$D$2:$AQ$224,MATCH(A2587,'PB2'!$B$2:$B$224,0),MATCH(G2587,'PB2'!$D$1:$AQ$1,0))</f>
        <v>2.0080120563507098</v>
      </c>
      <c r="M2587" s="16">
        <f t="shared" si="191"/>
        <v>0.49800497802655863</v>
      </c>
      <c r="N2587" s="6">
        <f>INDEX('ROA2'!$D$2:$AQ$224,MATCH(A2587,'ROA2'!$B$2:$B$224,0),MATCH(G2587,'ROA2'!$D$1:$AQ$1,0))</f>
        <v>1.8804639577865601</v>
      </c>
      <c r="O2587" s="6">
        <v>11161.781247999999</v>
      </c>
      <c r="P2587" s="28">
        <v>-4.9363402149293426E-2</v>
      </c>
    </row>
    <row r="2588" spans="1:16" x14ac:dyDescent="0.3">
      <c r="A2588" t="s">
        <v>519</v>
      </c>
      <c r="B2588" t="e">
        <f>VLOOKUP(A2588,Sheet3!L:L,1,FALSE)</f>
        <v>#N/A</v>
      </c>
      <c r="C2588" t="str">
        <f>VLOOKUP(A2588,'ALL - prices'!B:C,2,FALSE)</f>
        <v>Element Fleet Management Corp</v>
      </c>
      <c r="D2588" t="str">
        <f>VLOOKUP(A2588,'ALL - prices'!B:I,8,FALSE)</f>
        <v>Industrials</v>
      </c>
      <c r="E2588">
        <v>2021</v>
      </c>
      <c r="F2588" t="s">
        <v>681</v>
      </c>
      <c r="G2588" t="str">
        <f t="shared" si="188"/>
        <v>2021-Q3</v>
      </c>
      <c r="H2588" s="4">
        <f>INDEX('ALL - prices'!$J$3:$DY$219,MATCH('COMBINED DATA'!A2588,'ALL - prices'!$B$3:$B$219,0),MATCH('COMBINED DATA'!G2588,'ALL - prices'!$J$1:$DY$1,0))</f>
        <v>11.7402</v>
      </c>
      <c r="I2588" s="14">
        <f t="shared" si="189"/>
        <v>1.7906555640788866</v>
      </c>
      <c r="J2588" s="15">
        <f>INDEX(MarketCap2!$E$2:$AR$224,MATCH(A2588,MarketCap2!$B$2:$B$224,0),MATCH(G2588,MarketCap2!$E$1:$AR$1,0))</f>
        <v>5385560576</v>
      </c>
      <c r="K2588">
        <f t="shared" si="190"/>
        <v>22.406987241672528</v>
      </c>
      <c r="L2588">
        <f>INDEX('PB2'!$D$2:$AQ$224,MATCH(A2588,'PB2'!$B$2:$B$224,0),MATCH(G2588,'PB2'!$D$1:$AQ$1,0))</f>
        <v>1.7657179832458501</v>
      </c>
      <c r="M2588" s="16">
        <f t="shared" si="191"/>
        <v>0.56634185611098509</v>
      </c>
      <c r="N2588" s="6">
        <f>INDEX('ROA2'!$D$2:$AQ$224,MATCH(A2588,'ROA2'!$B$2:$B$224,0),MATCH(G2588,'ROA2'!$D$1:$AQ$1,0))</f>
        <v>2.14406394958496</v>
      </c>
      <c r="O2588" s="6">
        <v>10866.876415999999</v>
      </c>
      <c r="P2588" s="28">
        <v>-2.6420947109390993E-2</v>
      </c>
    </row>
    <row r="2589" spans="1:16" x14ac:dyDescent="0.3">
      <c r="A2589" t="s">
        <v>519</v>
      </c>
      <c r="B2589" t="e">
        <f>VLOOKUP(A2589,Sheet3!L:L,1,FALSE)</f>
        <v>#N/A</v>
      </c>
      <c r="C2589" t="str">
        <f>VLOOKUP(A2589,'ALL - prices'!B:C,2,FALSE)</f>
        <v>Element Fleet Management Corp</v>
      </c>
      <c r="D2589" t="str">
        <f>VLOOKUP(A2589,'ALL - prices'!B:I,8,FALSE)</f>
        <v>Industrials</v>
      </c>
      <c r="E2589">
        <v>2021</v>
      </c>
      <c r="F2589" t="s">
        <v>682</v>
      </c>
      <c r="G2589" t="str">
        <f t="shared" si="188"/>
        <v>2021-Q4</v>
      </c>
      <c r="H2589" s="4">
        <f>INDEX('ALL - prices'!$J$3:$DY$219,MATCH('COMBINED DATA'!A2589,'ALL - prices'!$B$3:$B$219,0),MATCH('COMBINED DATA'!G2589,'ALL - prices'!$J$1:$DY$1,0))</f>
        <v>11.903600000000001</v>
      </c>
      <c r="I2589" s="14">
        <f t="shared" si="189"/>
        <v>2.7771360720173628</v>
      </c>
      <c r="J2589" s="15">
        <f>INDEX(MarketCap2!$E$2:$AR$224,MATCH(A2589,MarketCap2!$B$2:$B$224,0),MATCH(G2589,MarketCap2!$E$1:$AR$1,0))</f>
        <v>5287262208</v>
      </c>
      <c r="K2589">
        <f t="shared" si="190"/>
        <v>22.388566407825245</v>
      </c>
      <c r="L2589">
        <f>INDEX('PB2'!$D$2:$AQ$224,MATCH(A2589,'PB2'!$B$2:$B$224,0),MATCH(G2589,'PB2'!$D$1:$AQ$1,0))</f>
        <v>1.77517902851105</v>
      </c>
      <c r="M2589" s="16">
        <f t="shared" si="191"/>
        <v>0.56332346424729929</v>
      </c>
      <c r="N2589" s="6">
        <f>INDEX('ROA2'!$D$2:$AQ$224,MATCH(A2589,'ROA2'!$B$2:$B$224,0),MATCH(G2589,'ROA2'!$D$1:$AQ$1,0))</f>
        <v>2.3576350212097199</v>
      </c>
      <c r="O2589" s="6">
        <v>10329.847808</v>
      </c>
      <c r="P2589" s="28">
        <v>-4.9418856665131211E-2</v>
      </c>
    </row>
    <row r="2590" spans="1:16" x14ac:dyDescent="0.3">
      <c r="A2590" t="s">
        <v>519</v>
      </c>
      <c r="B2590" t="e">
        <f>VLOOKUP(A2590,Sheet3!L:L,1,FALSE)</f>
        <v>#N/A</v>
      </c>
      <c r="C2590" t="str">
        <f>VLOOKUP(A2590,'ALL - prices'!B:C,2,FALSE)</f>
        <v>Element Fleet Management Corp</v>
      </c>
      <c r="D2590" t="str">
        <f>VLOOKUP(A2590,'ALL - prices'!B:I,8,FALSE)</f>
        <v>Industrials</v>
      </c>
      <c r="E2590">
        <v>2022</v>
      </c>
      <c r="F2590" t="s">
        <v>679</v>
      </c>
      <c r="G2590" t="str">
        <f t="shared" si="188"/>
        <v>2022-Q1</v>
      </c>
      <c r="H2590" s="4">
        <f>INDEX('ALL - prices'!$J$3:$DY$219,MATCH('COMBINED DATA'!A2590,'ALL - prices'!$B$3:$B$219,0),MATCH('COMBINED DATA'!G2590,'ALL - prices'!$J$1:$DY$1,0))</f>
        <v>11.254300000000001</v>
      </c>
      <c r="I2590" s="14">
        <f t="shared" si="189"/>
        <v>2.1870847192476717</v>
      </c>
      <c r="J2590" s="15">
        <f>INDEX(MarketCap2!$E$2:$AR$224,MATCH(A2590,MarketCap2!$B$2:$B$224,0),MATCH(G2590,MarketCap2!$E$1:$AR$1,0))</f>
        <v>4837142528</v>
      </c>
      <c r="K2590">
        <f t="shared" si="190"/>
        <v>22.299589996551195</v>
      </c>
      <c r="L2590">
        <f>INDEX('PB2'!$D$2:$AQ$224,MATCH(A2590,'PB2'!$B$2:$B$224,0),MATCH(G2590,'PB2'!$D$1:$AQ$1,0))</f>
        <v>1.6349790096282999</v>
      </c>
      <c r="M2590" s="16">
        <f t="shared" si="191"/>
        <v>0.61162864728602384</v>
      </c>
      <c r="N2590" s="6">
        <f>INDEX('ROA2'!$D$2:$AQ$224,MATCH(A2590,'ROA2'!$B$2:$B$224,0),MATCH(G2590,'ROA2'!$D$1:$AQ$1,0))</f>
        <v>2.5461010932922399</v>
      </c>
      <c r="O2590" s="6">
        <v>10256.472064</v>
      </c>
      <c r="P2590" s="28">
        <v>-7.1032744493267994E-3</v>
      </c>
    </row>
    <row r="2591" spans="1:16" x14ac:dyDescent="0.3">
      <c r="A2591" t="s">
        <v>519</v>
      </c>
      <c r="B2591" t="e">
        <f>VLOOKUP(A2591,Sheet3!L:L,1,FALSE)</f>
        <v>#N/A</v>
      </c>
      <c r="C2591" t="str">
        <f>VLOOKUP(A2591,'ALL - prices'!B:C,2,FALSE)</f>
        <v>Element Fleet Management Corp</v>
      </c>
      <c r="D2591" t="str">
        <f>VLOOKUP(A2591,'ALL - prices'!B:I,8,FALSE)</f>
        <v>Industrials</v>
      </c>
      <c r="E2591">
        <v>2022</v>
      </c>
      <c r="F2591" t="s">
        <v>680</v>
      </c>
      <c r="G2591" t="str">
        <f t="shared" si="188"/>
        <v>2022-Q2</v>
      </c>
      <c r="H2591" s="4">
        <f>INDEX('ALL - prices'!$J$3:$DY$219,MATCH('COMBINED DATA'!A2591,'ALL - prices'!$B$3:$B$219,0),MATCH('COMBINED DATA'!G2591,'ALL - prices'!$J$1:$DY$1,0))</f>
        <v>12.555999999999999</v>
      </c>
      <c r="I2591" s="14">
        <f t="shared" si="189"/>
        <v>1.6342511730657148</v>
      </c>
      <c r="J2591" s="15">
        <f>INDEX(MarketCap2!$E$2:$AR$224,MATCH(A2591,MarketCap2!$B$2:$B$224,0),MATCH(G2591,MarketCap2!$E$1:$AR$1,0))</f>
        <v>5332774400</v>
      </c>
      <c r="K2591">
        <f t="shared" si="190"/>
        <v>22.39713746502618</v>
      </c>
      <c r="L2591">
        <f>INDEX('PB2'!$D$2:$AQ$224,MATCH(A2591,'PB2'!$B$2:$B$224,0),MATCH(G2591,'PB2'!$D$1:$AQ$1,0))</f>
        <v>1.7484049797058101</v>
      </c>
      <c r="M2591" s="16">
        <f t="shared" si="191"/>
        <v>0.57194986951379068</v>
      </c>
      <c r="N2591" s="6">
        <f>INDEX('ROA2'!$D$2:$AQ$224,MATCH(A2591,'ROA2'!$B$2:$B$224,0),MATCH(G2591,'ROA2'!$D$1:$AQ$1,0))</f>
        <v>2.6373419761657702</v>
      </c>
      <c r="O2591" s="6">
        <v>10268.904447999999</v>
      </c>
      <c r="P2591" s="28">
        <v>1.2121501352923424E-3</v>
      </c>
    </row>
    <row r="2592" spans="1:16" x14ac:dyDescent="0.3">
      <c r="A2592" t="s">
        <v>519</v>
      </c>
      <c r="B2592" t="e">
        <f>VLOOKUP(A2592,Sheet3!L:L,1,FALSE)</f>
        <v>#N/A</v>
      </c>
      <c r="C2592" t="str">
        <f>VLOOKUP(A2592,'ALL - prices'!B:C,2,FALSE)</f>
        <v>Element Fleet Management Corp</v>
      </c>
      <c r="D2592" t="str">
        <f>VLOOKUP(A2592,'ALL - prices'!B:I,8,FALSE)</f>
        <v>Industrials</v>
      </c>
      <c r="E2592">
        <v>2022</v>
      </c>
      <c r="F2592" t="s">
        <v>681</v>
      </c>
      <c r="G2592" t="str">
        <f t="shared" si="188"/>
        <v>2022-Q3</v>
      </c>
      <c r="H2592" s="4">
        <f>INDEX('ALL - prices'!$J$3:$DY$219,MATCH('COMBINED DATA'!A2592,'ALL - prices'!$B$3:$B$219,0),MATCH('COMBINED DATA'!G2592,'ALL - prices'!$J$1:$DY$1,0))</f>
        <v>15.3246</v>
      </c>
      <c r="I2592" s="14">
        <f t="shared" si="189"/>
        <v>1.1125931481603384</v>
      </c>
      <c r="J2592" s="15">
        <f>INDEX(MarketCap2!$E$2:$AR$224,MATCH(A2592,MarketCap2!$B$2:$B$224,0),MATCH(G2592,MarketCap2!$E$1:$AR$1,0))</f>
        <v>6429122560</v>
      </c>
      <c r="K2592">
        <f t="shared" si="190"/>
        <v>22.584103905542232</v>
      </c>
      <c r="L2592">
        <f>INDEX('PB2'!$D$2:$AQ$224,MATCH(A2592,'PB2'!$B$2:$B$224,0),MATCH(G2592,'PB2'!$D$1:$AQ$1,0))</f>
        <v>1.9933669567108101</v>
      </c>
      <c r="M2592" s="16">
        <f t="shared" si="191"/>
        <v>0.50166377878063528</v>
      </c>
      <c r="N2592" s="6">
        <f>INDEX('ROA2'!$D$2:$AQ$224,MATCH(A2592,'ROA2'!$B$2:$B$224,0),MATCH(G2592,'ROA2'!$D$1:$AQ$1,0))</f>
        <v>2.8842511177063002</v>
      </c>
      <c r="O2592" s="6">
        <v>10228.834304</v>
      </c>
      <c r="P2592" s="28">
        <v>-3.9020855830247322E-3</v>
      </c>
    </row>
    <row r="2593" spans="1:16" x14ac:dyDescent="0.3">
      <c r="A2593" t="s">
        <v>519</v>
      </c>
      <c r="B2593" t="e">
        <f>VLOOKUP(A2593,Sheet3!L:L,1,FALSE)</f>
        <v>#N/A</v>
      </c>
      <c r="C2593" t="str">
        <f>VLOOKUP(A2593,'ALL - prices'!B:C,2,FALSE)</f>
        <v>Element Fleet Management Corp</v>
      </c>
      <c r="D2593" t="str">
        <f>VLOOKUP(A2593,'ALL - prices'!B:I,8,FALSE)</f>
        <v>Industrials</v>
      </c>
      <c r="E2593">
        <v>2022</v>
      </c>
      <c r="F2593" t="s">
        <v>682</v>
      </c>
      <c r="G2593" t="str">
        <f t="shared" si="188"/>
        <v>2022-Q4</v>
      </c>
      <c r="H2593" s="4">
        <f>INDEX('ALL - prices'!$J$3:$DY$219,MATCH('COMBINED DATA'!A2593,'ALL - prices'!$B$3:$B$219,0),MATCH('COMBINED DATA'!G2593,'ALL - prices'!$J$1:$DY$1,0))</f>
        <v>17.441199999999998</v>
      </c>
      <c r="I2593" s="14">
        <f t="shared" si="189"/>
        <v>1.6314172210586302</v>
      </c>
      <c r="J2593" s="15">
        <f>INDEX(MarketCap2!$E$2:$AR$224,MATCH(A2593,MarketCap2!$B$2:$B$224,0),MATCH(G2593,MarketCap2!$E$1:$AR$1,0))</f>
        <v>7241244160</v>
      </c>
      <c r="K2593">
        <f t="shared" si="190"/>
        <v>22.703058873884192</v>
      </c>
      <c r="L2593">
        <f>INDEX('PB2'!$D$2:$AQ$224,MATCH(A2593,'PB2'!$B$2:$B$224,0),MATCH(G2593,'PB2'!$D$1:$AQ$1,0))</f>
        <v>2.18390893936157</v>
      </c>
      <c r="M2593" s="16">
        <f t="shared" si="191"/>
        <v>0.45789454952839453</v>
      </c>
      <c r="N2593" s="6">
        <f>INDEX('ROA2'!$D$2:$AQ$224,MATCH(A2593,'ROA2'!$B$2:$B$224,0),MATCH(G2593,'ROA2'!$D$1:$AQ$1,0))</f>
        <v>3.0071818828582799</v>
      </c>
      <c r="O2593" s="6">
        <v>9940.5731840000008</v>
      </c>
      <c r="P2593" s="28">
        <v>-2.8181228811896414E-2</v>
      </c>
    </row>
    <row r="2594" spans="1:16" x14ac:dyDescent="0.3">
      <c r="A2594" t="s">
        <v>519</v>
      </c>
      <c r="B2594" t="e">
        <f>VLOOKUP(A2594,Sheet3!L:L,1,FALSE)</f>
        <v>#N/A</v>
      </c>
      <c r="C2594" t="str">
        <f>VLOOKUP(A2594,'ALL - prices'!B:C,2,FALSE)</f>
        <v>Element Fleet Management Corp</v>
      </c>
      <c r="D2594" t="str">
        <f>VLOOKUP(A2594,'ALL - prices'!B:I,8,FALSE)</f>
        <v>Industrials</v>
      </c>
      <c r="E2594">
        <v>2023</v>
      </c>
      <c r="F2594" t="s">
        <v>679</v>
      </c>
      <c r="G2594" t="str">
        <f t="shared" si="188"/>
        <v>2023-Q1</v>
      </c>
      <c r="H2594" s="4">
        <f>INDEX('ALL - prices'!$J$3:$DY$219,MATCH('COMBINED DATA'!A2594,'ALL - prices'!$B$3:$B$219,0),MATCH('COMBINED DATA'!G2594,'ALL - prices'!$J$1:$DY$1,0))</f>
        <v>16.876100000000001</v>
      </c>
      <c r="I2594" s="14">
        <f t="shared" si="189"/>
        <v>1.227838128242752</v>
      </c>
      <c r="J2594" s="15">
        <f>INDEX(MarketCap2!$E$2:$AR$224,MATCH(A2594,MarketCap2!$B$2:$B$224,0),MATCH(G2594,MarketCap2!$E$1:$AR$1,0))</f>
        <v>6964645888</v>
      </c>
      <c r="K2594">
        <f t="shared" si="190"/>
        <v>22.664112601248945</v>
      </c>
      <c r="L2594">
        <f>INDEX('PB2'!$D$2:$AQ$224,MATCH(A2594,'PB2'!$B$2:$B$224,0),MATCH(G2594,'PB2'!$D$1:$AQ$1,0))</f>
        <v>1.9899400472641</v>
      </c>
      <c r="M2594" s="16">
        <f t="shared" si="191"/>
        <v>0.50252770246765255</v>
      </c>
      <c r="N2594" s="6">
        <f>INDEX('ROA2'!$D$2:$AQ$224,MATCH(A2594,'ROA2'!$B$2:$B$224,0),MATCH(G2594,'ROA2'!$D$1:$AQ$1,0))</f>
        <v>3.0004289150238002</v>
      </c>
      <c r="O2594" s="6">
        <v>10592.917503999999</v>
      </c>
      <c r="P2594" s="28">
        <v>6.5624417015508613E-2</v>
      </c>
    </row>
    <row r="2595" spans="1:16" x14ac:dyDescent="0.3">
      <c r="A2595" t="s">
        <v>519</v>
      </c>
      <c r="B2595" t="e">
        <f>VLOOKUP(A2595,Sheet3!L:L,1,FALSE)</f>
        <v>#N/A</v>
      </c>
      <c r="C2595" t="str">
        <f>VLOOKUP(A2595,'ALL - prices'!B:C,2,FALSE)</f>
        <v>Element Fleet Management Corp</v>
      </c>
      <c r="D2595" t="str">
        <f>VLOOKUP(A2595,'ALL - prices'!B:I,8,FALSE)</f>
        <v>Industrials</v>
      </c>
      <c r="E2595">
        <v>2023</v>
      </c>
      <c r="F2595" t="s">
        <v>680</v>
      </c>
      <c r="G2595" t="str">
        <f t="shared" si="188"/>
        <v>2023-Q2</v>
      </c>
      <c r="H2595" s="4">
        <f>INDEX('ALL - prices'!$J$3:$DY$219,MATCH('COMBINED DATA'!A2595,'ALL - prices'!$B$3:$B$219,0),MATCH('COMBINED DATA'!G2595,'ALL - prices'!$J$1:$DY$1,0))</f>
        <v>19.282299999999999</v>
      </c>
      <c r="I2595" s="14">
        <f t="shared" si="189"/>
        <v>2.2974690355185774</v>
      </c>
      <c r="J2595" s="15">
        <f>INDEX(MarketCap2!$E$2:$AR$224,MATCH(A2595,MarketCap2!$B$2:$B$224,0),MATCH(G2595,MarketCap2!$E$1:$AR$1,0))</f>
        <v>7871742976</v>
      </c>
      <c r="K2595">
        <f t="shared" si="190"/>
        <v>22.786545345756824</v>
      </c>
      <c r="L2595">
        <f>INDEX('PB2'!$D$2:$AQ$224,MATCH(A2595,'PB2'!$B$2:$B$224,0),MATCH(G2595,'PB2'!$D$1:$AQ$1,0))</f>
        <v>2.2120850086212198</v>
      </c>
      <c r="M2595" s="16">
        <f t="shared" si="191"/>
        <v>0.45206219295491468</v>
      </c>
      <c r="N2595" s="6">
        <f>INDEX('ROA2'!$D$2:$AQ$224,MATCH(A2595,'ROA2'!$B$2:$B$224,0),MATCH(G2595,'ROA2'!$D$1:$AQ$1,0))</f>
        <v>3.0306580066680899</v>
      </c>
      <c r="O2595" s="6">
        <v>11140.726784</v>
      </c>
      <c r="P2595" s="28">
        <v>5.1714674431585318E-2</v>
      </c>
    </row>
    <row r="2596" spans="1:16" x14ac:dyDescent="0.3">
      <c r="A2596" t="s">
        <v>519</v>
      </c>
      <c r="B2596" t="e">
        <f>VLOOKUP(A2596,Sheet3!L:L,1,FALSE)</f>
        <v>#N/A</v>
      </c>
      <c r="C2596" t="str">
        <f>VLOOKUP(A2596,'ALL - prices'!B:C,2,FALSE)</f>
        <v>Element Fleet Management Corp</v>
      </c>
      <c r="D2596" t="str">
        <f>VLOOKUP(A2596,'ALL - prices'!B:I,8,FALSE)</f>
        <v>Industrials</v>
      </c>
      <c r="E2596">
        <v>2023</v>
      </c>
      <c r="F2596" t="s">
        <v>681</v>
      </c>
      <c r="G2596" t="str">
        <f t="shared" si="188"/>
        <v>2023-Q3</v>
      </c>
      <c r="H2596" s="4">
        <f>INDEX('ALL - prices'!$J$3:$DY$219,MATCH('COMBINED DATA'!A2596,'ALL - prices'!$B$3:$B$219,0),MATCH('COMBINED DATA'!G2596,'ALL - prices'!$J$1:$DY$1,0))</f>
        <v>18.720800000000001</v>
      </c>
      <c r="I2596" s="14">
        <f t="shared" si="189"/>
        <v>3.3912091820863073</v>
      </c>
      <c r="J2596" s="15">
        <f>INDEX(MarketCap2!$E$2:$AR$224,MATCH(A2596,MarketCap2!$B$2:$B$224,0),MATCH(G2596,MarketCap2!$E$1:$AR$1,0))</f>
        <v>7590664192</v>
      </c>
      <c r="K2596">
        <f t="shared" si="190"/>
        <v>22.750184933352681</v>
      </c>
      <c r="L2596">
        <f>INDEX('PB2'!$D$2:$AQ$224,MATCH(A2596,'PB2'!$B$2:$B$224,0),MATCH(G2596,'PB2'!$D$1:$AQ$1,0))</f>
        <v>2.1105160713195801</v>
      </c>
      <c r="M2596" s="16">
        <f t="shared" si="191"/>
        <v>0.47381776125246916</v>
      </c>
      <c r="N2596" s="6">
        <f>INDEX('ROA2'!$D$2:$AQ$224,MATCH(A2596,'ROA2'!$B$2:$B$224,0),MATCH(G2596,'ROA2'!$D$1:$AQ$1,0))</f>
        <v>2.9729859828949001</v>
      </c>
      <c r="O2596" s="6">
        <v>11986.589695999999</v>
      </c>
      <c r="P2596" s="28">
        <v>7.5925290010235541E-2</v>
      </c>
    </row>
    <row r="2597" spans="1:16" x14ac:dyDescent="0.3">
      <c r="A2597" t="s">
        <v>519</v>
      </c>
      <c r="B2597" t="e">
        <f>VLOOKUP(A2597,Sheet3!L:L,1,FALSE)</f>
        <v>#N/A</v>
      </c>
      <c r="C2597" t="str">
        <f>VLOOKUP(A2597,'ALL - prices'!B:C,2,FALSE)</f>
        <v>Element Fleet Management Corp</v>
      </c>
      <c r="D2597" t="str">
        <f>VLOOKUP(A2597,'ALL - prices'!B:I,8,FALSE)</f>
        <v>Industrials</v>
      </c>
      <c r="E2597">
        <v>2023</v>
      </c>
      <c r="F2597" t="s">
        <v>682</v>
      </c>
      <c r="G2597" t="str">
        <f t="shared" si="188"/>
        <v>2023-Q4</v>
      </c>
      <c r="H2597" s="4">
        <f>INDEX('ALL - prices'!$J$3:$DY$219,MATCH('COMBINED DATA'!A2597,'ALL - prices'!$B$3:$B$219,0),MATCH('COMBINED DATA'!G2597,'ALL - prices'!$J$1:$DY$1,0))</f>
        <v>20.826899999999998</v>
      </c>
      <c r="I2597" s="14">
        <f t="shared" si="189"/>
        <v>3.4619008837872052</v>
      </c>
      <c r="J2597" s="15">
        <f>INDEX(MarketCap2!$E$2:$AR$224,MATCH(A2597,MarketCap2!$B$2:$B$224,0),MATCH(G2597,MarketCap2!$E$1:$AR$1,0))</f>
        <v>8388237824</v>
      </c>
      <c r="K2597">
        <f t="shared" si="190"/>
        <v>22.850096302469222</v>
      </c>
      <c r="L2597">
        <f>INDEX('PB2'!$D$2:$AQ$224,MATCH(A2597,'PB2'!$B$2:$B$224,0),MATCH(G2597,'PB2'!$D$1:$AQ$1,0))</f>
        <v>2.3013250827789302</v>
      </c>
      <c r="M2597" s="16">
        <f t="shared" si="191"/>
        <v>0.4345322646865975</v>
      </c>
      <c r="N2597" s="6">
        <f>INDEX('ROA2'!$D$2:$AQ$224,MATCH(A2597,'ROA2'!$B$2:$B$224,0),MATCH(G2597,'ROA2'!$D$1:$AQ$1,0))</f>
        <v>3.0392830371856698</v>
      </c>
      <c r="O2597" s="6">
        <v>12062.372864000001</v>
      </c>
      <c r="P2597" s="28">
        <v>6.3223293632292321E-3</v>
      </c>
    </row>
    <row r="2598" spans="1:16" x14ac:dyDescent="0.3">
      <c r="A2598" t="s">
        <v>519</v>
      </c>
      <c r="B2598" t="e">
        <f>VLOOKUP(A2598,Sheet3!L:L,1,FALSE)</f>
        <v>#N/A</v>
      </c>
      <c r="C2598" t="str">
        <f>VLOOKUP(A2598,'ALL - prices'!B:C,2,FALSE)</f>
        <v>Element Fleet Management Corp</v>
      </c>
      <c r="D2598" t="str">
        <f>VLOOKUP(A2598,'ALL - prices'!B:I,8,FALSE)</f>
        <v>Industrials</v>
      </c>
      <c r="E2598" s="18">
        <v>2024</v>
      </c>
      <c r="F2598" t="s">
        <v>679</v>
      </c>
      <c r="G2598" t="str">
        <f t="shared" si="188"/>
        <v>2024-Q1</v>
      </c>
      <c r="H2598" s="4">
        <f>INDEX('ALL - prices'!$J$3:$DY$219,MATCH('COMBINED DATA'!A2598,'ALL - prices'!$B$3:$B$219,0),MATCH('COMBINED DATA'!G2598,'ALL - prices'!$J$1:$DY$1,0))</f>
        <v>21.300699999999999</v>
      </c>
      <c r="I2598" s="14" t="s">
        <v>769</v>
      </c>
      <c r="J2598" s="15">
        <f>INDEX(MarketCap2!$E$2:$AR$224,MATCH(A2598,MarketCap2!$B$2:$B$224,0),MATCH(G2598,MarketCap2!$E$1:$AR$1,0))</f>
        <v>8534470144</v>
      </c>
      <c r="K2598">
        <f t="shared" si="190"/>
        <v>22.867379110890823</v>
      </c>
      <c r="L2598">
        <f>INDEX('PB2'!$D$2:$AQ$224,MATCH(A2598,'PB2'!$B$2:$B$224,0),MATCH(G2598,'PB2'!$D$1:$AQ$1,0))</f>
        <v>2.2799329757690399</v>
      </c>
      <c r="M2598" s="16">
        <f t="shared" si="191"/>
        <v>0.43860938484943485</v>
      </c>
      <c r="N2598" s="6">
        <f>INDEX('ROA2'!$D$2:$AQ$224,MATCH(A2598,'ROA2'!$B$2:$B$224,0),MATCH(G2598,'ROA2'!$D$1:$AQ$1,0))</f>
        <v>3.0267820358276398</v>
      </c>
      <c r="O2598" s="6">
        <v>12472.608768</v>
      </c>
      <c r="P2598" s="28">
        <v>3.4009552566920148E-2</v>
      </c>
    </row>
    <row r="2599" spans="1:16" x14ac:dyDescent="0.3">
      <c r="A2599" t="s">
        <v>519</v>
      </c>
      <c r="B2599" t="e">
        <f>VLOOKUP(A2599,Sheet3!L:L,1,FALSE)</f>
        <v>#N/A</v>
      </c>
      <c r="C2599" t="str">
        <f>VLOOKUP(A2599,'ALL - prices'!B:C,2,FALSE)</f>
        <v>Element Fleet Management Corp</v>
      </c>
      <c r="D2599" t="str">
        <f>VLOOKUP(A2599,'ALL - prices'!B:I,8,FALSE)</f>
        <v>Industrials</v>
      </c>
      <c r="E2599" s="18">
        <v>2024</v>
      </c>
      <c r="F2599" t="s">
        <v>680</v>
      </c>
      <c r="G2599" t="str">
        <f t="shared" si="188"/>
        <v>2024-Q2</v>
      </c>
      <c r="H2599" s="4">
        <f>INDEX('ALL - prices'!$J$3:$DY$219,MATCH('COMBINED DATA'!A2599,'ALL - prices'!$B$3:$B$219,0),MATCH('COMBINED DATA'!G2599,'ALL - prices'!$J$1:$DY$1,0))</f>
        <v>24.293299999999999</v>
      </c>
      <c r="I2599" s="14" t="s">
        <v>769</v>
      </c>
      <c r="J2599" s="15">
        <f>INDEX(MarketCap2!$E$2:$AR$224,MATCH(A2599,MarketCap2!$B$2:$B$224,0),MATCH(G2599,MarketCap2!$E$1:$AR$1,0))</f>
        <v>9683081216</v>
      </c>
      <c r="K2599">
        <f t="shared" si="190"/>
        <v>22.993645995023847</v>
      </c>
      <c r="L2599">
        <f>INDEX('PB2'!$D$2:$AQ$224,MATCH(A2599,'PB2'!$B$2:$B$224,0),MATCH(G2599,'PB2'!$D$1:$AQ$1,0))</f>
        <v>2.60869193077087</v>
      </c>
      <c r="M2599" s="16">
        <f t="shared" si="191"/>
        <v>0.38333388017361614</v>
      </c>
      <c r="N2599" s="6">
        <f>INDEX('ROA2'!$D$2:$AQ$224,MATCH(A2599,'ROA2'!$B$2:$B$224,0),MATCH(G2599,'ROA2'!$D$1:$AQ$1,0))</f>
        <v>2.9475140571594198</v>
      </c>
      <c r="O2599" s="6">
        <v>13336.01792</v>
      </c>
      <c r="P2599" s="28">
        <v>6.9224423539619218E-2</v>
      </c>
    </row>
    <row r="2600" spans="1:16" x14ac:dyDescent="0.3">
      <c r="A2600" t="s">
        <v>519</v>
      </c>
      <c r="B2600" t="e">
        <f>VLOOKUP(A2600,Sheet3!L:L,1,FALSE)</f>
        <v>#N/A</v>
      </c>
      <c r="C2600" t="str">
        <f>VLOOKUP(A2600,'ALL - prices'!B:C,2,FALSE)</f>
        <v>Element Fleet Management Corp</v>
      </c>
      <c r="D2600" t="str">
        <f>VLOOKUP(A2600,'ALL - prices'!B:I,8,FALSE)</f>
        <v>Industrials</v>
      </c>
      <c r="E2600" s="18">
        <v>2024</v>
      </c>
      <c r="F2600" t="s">
        <v>681</v>
      </c>
      <c r="G2600" t="str">
        <f t="shared" si="188"/>
        <v>2024-Q3</v>
      </c>
      <c r="H2600" s="4">
        <f>INDEX('ALL - prices'!$J$3:$DY$219,MATCH('COMBINED DATA'!A2600,'ALL - prices'!$B$3:$B$219,0),MATCH('COMBINED DATA'!G2600,'ALL - prices'!$J$1:$DY$1,0))</f>
        <v>28.188500000000001</v>
      </c>
      <c r="I2600" s="14" t="s">
        <v>769</v>
      </c>
      <c r="J2600" s="15">
        <f>INDEX(MarketCap2!$E$2:$AR$224,MATCH(A2600,MarketCap2!$B$2:$B$224,0),MATCH(G2600,MarketCap2!$E$1:$AR$1,0))</f>
        <v>11607781376</v>
      </c>
      <c r="K2600">
        <f t="shared" si="190"/>
        <v>23.174941518443287</v>
      </c>
      <c r="L2600">
        <f>INDEX('PB2'!$D$2:$AQ$224,MATCH(A2600,'PB2'!$B$2:$B$224,0),MATCH(G2600,'PB2'!$D$1:$AQ$1,0))</f>
        <v>3.09745597839356</v>
      </c>
      <c r="M2600" s="16">
        <f t="shared" si="191"/>
        <v>0.32284558908198979</v>
      </c>
      <c r="N2600" s="6">
        <f>INDEX('ROA2'!$D$2:$AQ$224,MATCH(A2600,'ROA2'!$B$2:$B$224,0),MATCH(G2600,'ROA2'!$D$1:$AQ$1,0))</f>
        <v>3.0090870857238801</v>
      </c>
      <c r="O2600" s="6">
        <v>12874.524672</v>
      </c>
      <c r="P2600" s="28">
        <v>-3.4605026085627863E-2</v>
      </c>
    </row>
    <row r="2601" spans="1:16" x14ac:dyDescent="0.3">
      <c r="A2601" t="s">
        <v>519</v>
      </c>
      <c r="B2601" t="e">
        <f>VLOOKUP(A2601,Sheet3!L:L,1,FALSE)</f>
        <v>#N/A</v>
      </c>
      <c r="C2601" t="str">
        <f>VLOOKUP(A2601,'ALL - prices'!B:C,2,FALSE)</f>
        <v>Element Fleet Management Corp</v>
      </c>
      <c r="D2601" t="str">
        <f>VLOOKUP(A2601,'ALL - prices'!B:I,8,FALSE)</f>
        <v>Industrials</v>
      </c>
      <c r="E2601" s="18">
        <v>2024</v>
      </c>
      <c r="F2601" t="s">
        <v>682</v>
      </c>
      <c r="G2601" t="str">
        <f t="shared" si="188"/>
        <v>2024-Q4</v>
      </c>
      <c r="H2601" s="4">
        <f>INDEX('ALL - prices'!$J$3:$DY$219,MATCH('COMBINED DATA'!A2601,'ALL - prices'!$B$3:$B$219,0),MATCH('COMBINED DATA'!G2601,'ALL - prices'!$J$1:$DY$1,0))</f>
        <v>28.610399999999998</v>
      </c>
      <c r="I2601" s="14" t="s">
        <v>769</v>
      </c>
      <c r="J2601" s="15">
        <f>INDEX(MarketCap2!$E$2:$AR$224,MATCH(A2601,MarketCap2!$B$2:$B$224,0),MATCH(G2601,MarketCap2!$E$1:$AR$1,0))</f>
        <v>11767254016</v>
      </c>
      <c r="K2601">
        <f t="shared" si="190"/>
        <v>23.188586427345708</v>
      </c>
      <c r="L2601">
        <f>INDEX('PB2'!$D$2:$AQ$224,MATCH(A2601,'PB2'!$B$2:$B$224,0),MATCH(G2601,'PB2'!$D$1:$AQ$1,0))</f>
        <v>2.9377182508220199</v>
      </c>
      <c r="M2601" s="16">
        <f t="shared" si="191"/>
        <v>0.34040024080600112</v>
      </c>
      <c r="N2601" s="6">
        <f>INDEX('ROA2'!$D$2:$AQ$224,MATCH(A2601,'ROA2'!$B$2:$B$224,0),MATCH(G2601,'ROA2'!$D$1:$AQ$1,0))</f>
        <v>3.0488119125366202</v>
      </c>
      <c r="O2601" s="6">
        <v>12638.541824</v>
      </c>
      <c r="P2601" s="28">
        <v>-1.8329441591985452E-2</v>
      </c>
    </row>
    <row r="2602" spans="1:16" x14ac:dyDescent="0.3">
      <c r="A2602" t="s">
        <v>520</v>
      </c>
      <c r="B2602" t="str">
        <f>VLOOKUP(A2602,Sheet3!L:L,1,FALSE)</f>
        <v>EFR CN EQUITY</v>
      </c>
      <c r="C2602" t="str">
        <f>VLOOKUP(A2602,'ALL - prices'!B:C,2,FALSE)</f>
        <v>Energy Fuels Inc/Canada</v>
      </c>
      <c r="D2602" t="str">
        <f>VLOOKUP(A2602,'ALL - prices'!B:I,8,FALSE)</f>
        <v>Energy</v>
      </c>
      <c r="E2602">
        <v>2015</v>
      </c>
      <c r="F2602" t="s">
        <v>679</v>
      </c>
      <c r="G2602" t="str">
        <f t="shared" si="188"/>
        <v>2015-Q1</v>
      </c>
      <c r="H2602" s="4">
        <f>INDEX('ALL - prices'!$J$3:$DY$219,MATCH('COMBINED DATA'!A2602,'ALL - prices'!$B$3:$B$219,0),MATCH('COMBINED DATA'!G2602,'ALL - prices'!$J$1:$DY$1,0))</f>
        <v>5.68</v>
      </c>
      <c r="I2602" s="14">
        <f t="shared" ref="I2602:I2637" si="192">STDEV(H2603:H2606)</f>
        <v>1.1176276959107032</v>
      </c>
      <c r="J2602" s="6">
        <f>INDEX('market cap'!$B$3:$DQ$219,MATCH(A2602,'market cap'!$A$3:$A$219,0),MATCH(G2602,'market cap'!$B$1:$DQ$1,0))</f>
        <v>111.8021</v>
      </c>
      <c r="K2602">
        <f t="shared" si="190"/>
        <v>4.7167303440866295</v>
      </c>
      <c r="L2602">
        <f>INDEX('PB2'!$D$2:$AQ$224,MATCH(A2602,'PB2'!$B$2:$B$224,0),MATCH(G2602,'PB2'!$D$1:$AQ$1,0))</f>
        <v>0.91964000463485696</v>
      </c>
      <c r="M2602" s="16">
        <f t="shared" si="191"/>
        <v>1.0873820135706798</v>
      </c>
      <c r="N2602" s="6">
        <f>INDEX('ROA2'!$D$2:$AQ$224,MATCH(A2602,'ROA2'!$B$2:$B$224,0),MATCH(G2602,'ROA2'!$D$1:$AQ$1,0))</f>
        <v>-55.991825103759801</v>
      </c>
      <c r="O2602" s="6">
        <v>128.589</v>
      </c>
      <c r="P2602" s="28">
        <v>-0.10918600623484584</v>
      </c>
    </row>
    <row r="2603" spans="1:16" x14ac:dyDescent="0.3">
      <c r="A2603" t="s">
        <v>520</v>
      </c>
      <c r="B2603" t="str">
        <f>VLOOKUP(A2603,Sheet3!L:L,1,FALSE)</f>
        <v>EFR CN EQUITY</v>
      </c>
      <c r="C2603" t="str">
        <f>VLOOKUP(A2603,'ALL - prices'!B:C,2,FALSE)</f>
        <v>Energy Fuels Inc/Canada</v>
      </c>
      <c r="D2603" t="str">
        <f>VLOOKUP(A2603,'ALL - prices'!B:I,8,FALSE)</f>
        <v>Energy</v>
      </c>
      <c r="E2603">
        <v>2015</v>
      </c>
      <c r="F2603" t="s">
        <v>680</v>
      </c>
      <c r="G2603" t="str">
        <f t="shared" si="188"/>
        <v>2015-Q2</v>
      </c>
      <c r="H2603" s="4">
        <f>INDEX('ALL - prices'!$J$3:$DY$219,MATCH('COMBINED DATA'!A2603,'ALL - prices'!$B$3:$B$219,0),MATCH('COMBINED DATA'!G2603,'ALL - prices'!$J$1:$DY$1,0))</f>
        <v>5.59</v>
      </c>
      <c r="I2603" s="14">
        <f t="shared" si="192"/>
        <v>0.64329231302728784</v>
      </c>
      <c r="J2603" s="6">
        <f>INDEX('market cap'!$B$3:$DQ$219,MATCH(A2603,'market cap'!$A$3:$A$219,0),MATCH(G2603,'market cap'!$B$1:$DQ$1,0))</f>
        <v>246.75569999999999</v>
      </c>
      <c r="K2603">
        <f t="shared" si="190"/>
        <v>5.5083987783507347</v>
      </c>
      <c r="L2603">
        <f>INDEX('PB2'!$D$2:$AQ$224,MATCH(A2603,'PB2'!$B$2:$B$224,0),MATCH(G2603,'PB2'!$D$1:$AQ$1,0))</f>
        <v>0.99072998762130704</v>
      </c>
      <c r="M2603" s="16">
        <f t="shared" si="191"/>
        <v>1.0093567495629661</v>
      </c>
      <c r="N2603" s="6">
        <f>INDEX('ROA2'!$D$2:$AQ$224,MATCH(A2603,'ROA2'!$B$2:$B$224,0),MATCH(G2603,'ROA2'!$D$1:$AQ$1,0))</f>
        <v>-53.902011871337898</v>
      </c>
      <c r="O2603" s="6">
        <v>131.93299999999999</v>
      </c>
      <c r="P2603" s="28">
        <v>2.600533482646256E-2</v>
      </c>
    </row>
    <row r="2604" spans="1:16" x14ac:dyDescent="0.3">
      <c r="A2604" t="s">
        <v>520</v>
      </c>
      <c r="B2604" t="str">
        <f>VLOOKUP(A2604,Sheet3!L:L,1,FALSE)</f>
        <v>EFR CN EQUITY</v>
      </c>
      <c r="C2604" t="str">
        <f>VLOOKUP(A2604,'ALL - prices'!B:C,2,FALSE)</f>
        <v>Energy Fuels Inc/Canada</v>
      </c>
      <c r="D2604" t="str">
        <f>VLOOKUP(A2604,'ALL - prices'!B:I,8,FALSE)</f>
        <v>Energy</v>
      </c>
      <c r="E2604">
        <v>2015</v>
      </c>
      <c r="F2604" t="s">
        <v>681</v>
      </c>
      <c r="G2604" t="str">
        <f t="shared" si="188"/>
        <v>2015-Q3</v>
      </c>
      <c r="H2604" s="4">
        <f>INDEX('ALL - prices'!$J$3:$DY$219,MATCH('COMBINED DATA'!A2604,'ALL - prices'!$B$3:$B$219,0),MATCH('COMBINED DATA'!G2604,'ALL - prices'!$J$1:$DY$1,0))</f>
        <v>3.9</v>
      </c>
      <c r="I2604" s="14">
        <f t="shared" si="192"/>
        <v>0.81789873048766182</v>
      </c>
      <c r="J2604" s="6">
        <f>INDEX('market cap'!$B$3:$DQ$219,MATCH(A2604,'market cap'!$A$3:$A$219,0),MATCH(G2604,'market cap'!$B$1:$DQ$1,0))</f>
        <v>176.1678</v>
      </c>
      <c r="K2604">
        <f t="shared" si="190"/>
        <v>5.1714369499232866</v>
      </c>
      <c r="L2604">
        <f>INDEX('PB2'!$D$2:$AQ$224,MATCH(A2604,'PB2'!$B$2:$B$224,0),MATCH(G2604,'PB2'!$D$1:$AQ$1,0))</f>
        <v>0.64732301235198997</v>
      </c>
      <c r="M2604" s="16">
        <f t="shared" si="191"/>
        <v>1.5448238065360753</v>
      </c>
      <c r="N2604" s="6">
        <f>INDEX('ROA2'!$D$2:$AQ$224,MATCH(A2604,'ROA2'!$B$2:$B$224,0),MATCH(G2604,'ROA2'!$D$1:$AQ$1,0))</f>
        <v>-26.5914916992188</v>
      </c>
      <c r="O2604" s="6">
        <v>269.37798400000003</v>
      </c>
      <c r="P2604" s="28">
        <v>1.041778660380648</v>
      </c>
    </row>
    <row r="2605" spans="1:16" x14ac:dyDescent="0.3">
      <c r="A2605" t="s">
        <v>520</v>
      </c>
      <c r="B2605" t="str">
        <f>VLOOKUP(A2605,Sheet3!L:L,1,FALSE)</f>
        <v>EFR CN EQUITY</v>
      </c>
      <c r="C2605" t="str">
        <f>VLOOKUP(A2605,'ALL - prices'!B:C,2,FALSE)</f>
        <v>Energy Fuels Inc/Canada</v>
      </c>
      <c r="D2605" t="str">
        <f>VLOOKUP(A2605,'ALL - prices'!B:I,8,FALSE)</f>
        <v>Energy</v>
      </c>
      <c r="E2605">
        <v>2015</v>
      </c>
      <c r="F2605" t="s">
        <v>682</v>
      </c>
      <c r="G2605" t="str">
        <f t="shared" si="188"/>
        <v>2015-Q4</v>
      </c>
      <c r="H2605" s="4">
        <f>INDEX('ALL - prices'!$J$3:$DY$219,MATCH('COMBINED DATA'!A2605,'ALL - prices'!$B$3:$B$219,0),MATCH('COMBINED DATA'!G2605,'ALL - prices'!$J$1:$DY$1,0))</f>
        <v>4.0999999999999996</v>
      </c>
      <c r="I2605" s="14">
        <f t="shared" si="192"/>
        <v>0.42324145984689721</v>
      </c>
      <c r="J2605" s="6">
        <f>INDEX('market cap'!$B$3:$DQ$219,MATCH(A2605,'market cap'!$A$3:$A$219,0),MATCH(G2605,'market cap'!$B$1:$DQ$1,0))</f>
        <v>185.583</v>
      </c>
      <c r="K2605">
        <f t="shared" si="190"/>
        <v>5.2235022213294515</v>
      </c>
      <c r="L2605">
        <f>INDEX('PB2'!$D$2:$AQ$224,MATCH(A2605,'PB2'!$B$2:$B$224,0),MATCH(G2605,'PB2'!$D$1:$AQ$1,0))</f>
        <v>1.01919794082642</v>
      </c>
      <c r="M2605" s="16">
        <f t="shared" si="191"/>
        <v>0.98116367777307978</v>
      </c>
      <c r="N2605" s="6">
        <f>INDEX('ROA2'!$D$2:$AQ$224,MATCH(A2605,'ROA2'!$B$2:$B$224,0),MATCH(G2605,'ROA2'!$D$1:$AQ$1,0))</f>
        <v>-30.872360229492202</v>
      </c>
      <c r="O2605" s="6">
        <v>267.98</v>
      </c>
      <c r="P2605" s="28">
        <v>-5.1896742979560201E-3</v>
      </c>
    </row>
    <row r="2606" spans="1:16" x14ac:dyDescent="0.3">
      <c r="A2606" t="s">
        <v>520</v>
      </c>
      <c r="B2606" t="str">
        <f>VLOOKUP(A2606,Sheet3!L:L,1,FALSE)</f>
        <v>EFR CN EQUITY</v>
      </c>
      <c r="C2606" t="str">
        <f>VLOOKUP(A2606,'ALL - prices'!B:C,2,FALSE)</f>
        <v>Energy Fuels Inc/Canada</v>
      </c>
      <c r="D2606" t="str">
        <f>VLOOKUP(A2606,'ALL - prices'!B:I,8,FALSE)</f>
        <v>Energy</v>
      </c>
      <c r="E2606">
        <v>2016</v>
      </c>
      <c r="F2606" t="s">
        <v>679</v>
      </c>
      <c r="G2606" t="str">
        <f t="shared" si="188"/>
        <v>2016-Q1</v>
      </c>
      <c r="H2606" s="4">
        <f>INDEX('ALL - prices'!$J$3:$DY$219,MATCH('COMBINED DATA'!A2606,'ALL - prices'!$B$3:$B$219,0),MATCH('COMBINED DATA'!G2606,'ALL - prices'!$J$1:$DY$1,0))</f>
        <v>2.88</v>
      </c>
      <c r="I2606" s="14">
        <f t="shared" si="192"/>
        <v>0.42050564800012008</v>
      </c>
      <c r="J2606" s="6">
        <f>INDEX('market cap'!$B$3:$DQ$219,MATCH(A2606,'market cap'!$A$3:$A$219,0),MATCH(G2606,'market cap'!$B$1:$DQ$1,0))</f>
        <v>156.74619999999999</v>
      </c>
      <c r="K2606">
        <f t="shared" si="190"/>
        <v>5.0546279367949349</v>
      </c>
      <c r="L2606">
        <f>INDEX('PB2'!$D$2:$AQ$224,MATCH(A2606,'PB2'!$B$2:$B$224,0),MATCH(G2606,'PB2'!$D$1:$AQ$1,0))</f>
        <v>0.84731698036193803</v>
      </c>
      <c r="M2606" s="16">
        <f t="shared" si="191"/>
        <v>1.1801958690510868</v>
      </c>
      <c r="N2606" s="6">
        <f>INDEX('ROA2'!$D$2:$AQ$224,MATCH(A2606,'ROA2'!$B$2:$B$224,0),MATCH(G2606,'ROA2'!$D$1:$AQ$1,0))</f>
        <v>-53.484756469726598</v>
      </c>
      <c r="O2606" s="6">
        <v>192.28</v>
      </c>
      <c r="P2606" s="28">
        <v>-0.28248376744533177</v>
      </c>
    </row>
    <row r="2607" spans="1:16" x14ac:dyDescent="0.3">
      <c r="A2607" t="s">
        <v>520</v>
      </c>
      <c r="B2607" t="str">
        <f>VLOOKUP(A2607,Sheet3!L:L,1,FALSE)</f>
        <v>EFR CN EQUITY</v>
      </c>
      <c r="C2607" t="str">
        <f>VLOOKUP(A2607,'ALL - prices'!B:C,2,FALSE)</f>
        <v>Energy Fuels Inc/Canada</v>
      </c>
      <c r="D2607" t="str">
        <f>VLOOKUP(A2607,'ALL - prices'!B:I,8,FALSE)</f>
        <v>Energy</v>
      </c>
      <c r="E2607">
        <v>2016</v>
      </c>
      <c r="F2607" t="s">
        <v>680</v>
      </c>
      <c r="G2607" t="str">
        <f t="shared" si="188"/>
        <v>2016-Q2</v>
      </c>
      <c r="H2607" s="4">
        <f>INDEX('ALL - prices'!$J$3:$DY$219,MATCH('COMBINED DATA'!A2607,'ALL - prices'!$B$3:$B$219,0),MATCH('COMBINED DATA'!G2607,'ALL - prices'!$J$1:$DY$1,0))</f>
        <v>2.91</v>
      </c>
      <c r="I2607" s="14">
        <f t="shared" si="192"/>
        <v>0.37509998667022276</v>
      </c>
      <c r="J2607" s="6">
        <f>INDEX('market cap'!$B$3:$DQ$219,MATCH(A2607,'market cap'!$A$3:$A$219,0),MATCH(G2607,'market cap'!$B$1:$DQ$1,0))</f>
        <v>167.83359999999999</v>
      </c>
      <c r="K2607">
        <f t="shared" si="190"/>
        <v>5.1229730123671002</v>
      </c>
      <c r="L2607">
        <f>INDEX('PB2'!$D$2:$AQ$224,MATCH(A2607,'PB2'!$B$2:$B$224,0),MATCH(G2607,'PB2'!$D$1:$AQ$1,0))</f>
        <v>0.92082697153091397</v>
      </c>
      <c r="M2607" s="16">
        <f t="shared" si="191"/>
        <v>1.0859803534397536</v>
      </c>
      <c r="N2607" s="6">
        <f>INDEX('ROA2'!$D$2:$AQ$224,MATCH(A2607,'ROA2'!$B$2:$B$224,0),MATCH(G2607,'ROA2'!$D$1:$AQ$1,0))</f>
        <v>-57.633705139160199</v>
      </c>
      <c r="O2607" s="6">
        <v>192.22800000000001</v>
      </c>
      <c r="P2607" s="28">
        <v>-2.7043894320778289E-4</v>
      </c>
    </row>
    <row r="2608" spans="1:16" x14ac:dyDescent="0.3">
      <c r="A2608" t="s">
        <v>520</v>
      </c>
      <c r="B2608" t="str">
        <f>VLOOKUP(A2608,Sheet3!L:L,1,FALSE)</f>
        <v>EFR CN EQUITY</v>
      </c>
      <c r="C2608" t="str">
        <f>VLOOKUP(A2608,'ALL - prices'!B:C,2,FALSE)</f>
        <v>Energy Fuels Inc/Canada</v>
      </c>
      <c r="D2608" t="str">
        <f>VLOOKUP(A2608,'ALL - prices'!B:I,8,FALSE)</f>
        <v>Energy</v>
      </c>
      <c r="E2608">
        <v>2016</v>
      </c>
      <c r="F2608" t="s">
        <v>681</v>
      </c>
      <c r="G2608" t="str">
        <f t="shared" si="188"/>
        <v>2016-Q3</v>
      </c>
      <c r="H2608" s="4">
        <f>INDEX('ALL - prices'!$J$3:$DY$219,MATCH('COMBINED DATA'!A2608,'ALL - prices'!$B$3:$B$219,0),MATCH('COMBINED DATA'!G2608,'ALL - prices'!$J$1:$DY$1,0))</f>
        <v>2.12</v>
      </c>
      <c r="I2608" s="14">
        <f t="shared" si="192"/>
        <v>0.39987498046264308</v>
      </c>
      <c r="J2608" s="6">
        <f>INDEX('market cap'!$B$3:$DQ$219,MATCH(A2608,'market cap'!$A$3:$A$219,0),MATCH(G2608,'market cap'!$B$1:$DQ$1,0))</f>
        <v>139.97329999999999</v>
      </c>
      <c r="K2608">
        <f t="shared" si="190"/>
        <v>4.9414516901353078</v>
      </c>
      <c r="L2608">
        <f>INDEX('PB2'!$D$2:$AQ$224,MATCH(A2608,'PB2'!$B$2:$B$224,0),MATCH(G2608,'PB2'!$D$1:$AQ$1,0))</f>
        <v>0.74606102705001798</v>
      </c>
      <c r="M2608" s="16">
        <f t="shared" si="191"/>
        <v>1.3403729235851871</v>
      </c>
      <c r="N2608" s="6">
        <f>INDEX('ROA2'!$D$2:$AQ$224,MATCH(A2608,'ROA2'!$B$2:$B$224,0),MATCH(G2608,'ROA2'!$D$1:$AQ$1,0))</f>
        <v>-42.375125885009801</v>
      </c>
      <c r="O2608" s="6">
        <v>201.46899199999999</v>
      </c>
      <c r="P2608" s="28">
        <v>4.8073079884303933E-2</v>
      </c>
    </row>
    <row r="2609" spans="1:16" x14ac:dyDescent="0.3">
      <c r="A2609" t="s">
        <v>520</v>
      </c>
      <c r="B2609" t="str">
        <f>VLOOKUP(A2609,Sheet3!L:L,1,FALSE)</f>
        <v>EFR CN EQUITY</v>
      </c>
      <c r="C2609" t="str">
        <f>VLOOKUP(A2609,'ALL - prices'!B:C,2,FALSE)</f>
        <v>Energy Fuels Inc/Canada</v>
      </c>
      <c r="D2609" t="str">
        <f>VLOOKUP(A2609,'ALL - prices'!B:I,8,FALSE)</f>
        <v>Energy</v>
      </c>
      <c r="E2609">
        <v>2016</v>
      </c>
      <c r="F2609" t="s">
        <v>682</v>
      </c>
      <c r="G2609" t="str">
        <f t="shared" si="188"/>
        <v>2016-Q4</v>
      </c>
      <c r="H2609" s="4">
        <f>INDEX('ALL - prices'!$J$3:$DY$219,MATCH('COMBINED DATA'!A2609,'ALL - prices'!$B$3:$B$219,0),MATCH('COMBINED DATA'!G2609,'ALL - prices'!$J$1:$DY$1,0))</f>
        <v>2.21</v>
      </c>
      <c r="I2609" s="14">
        <f t="shared" si="192"/>
        <v>0.3975235842060188</v>
      </c>
      <c r="J2609" s="6">
        <f>INDEX('market cap'!$B$3:$DQ$219,MATCH(A2609,'market cap'!$A$3:$A$219,0),MATCH(G2609,'market cap'!$B$1:$DQ$1,0))</f>
        <v>147.27289999999999</v>
      </c>
      <c r="K2609">
        <f t="shared" si="190"/>
        <v>4.9922873282668778</v>
      </c>
      <c r="L2609">
        <f>INDEX('PB2'!$D$2:$AQ$224,MATCH(A2609,'PB2'!$B$2:$B$224,0),MATCH(G2609,'PB2'!$D$1:$AQ$1,0))</f>
        <v>0.81108301877975497</v>
      </c>
      <c r="M2609" s="16">
        <f t="shared" si="191"/>
        <v>1.2329194137296373</v>
      </c>
      <c r="N2609" s="6">
        <f>INDEX('ROA2'!$D$2:$AQ$224,MATCH(A2609,'ROA2'!$B$2:$B$224,0),MATCH(G2609,'ROA2'!$D$1:$AQ$1,0))</f>
        <v>-43.217544555664098</v>
      </c>
      <c r="O2609" s="6">
        <v>206.33199999999999</v>
      </c>
      <c r="P2609" s="28">
        <v>2.4137749197653244E-2</v>
      </c>
    </row>
    <row r="2610" spans="1:16" x14ac:dyDescent="0.3">
      <c r="A2610" t="s">
        <v>520</v>
      </c>
      <c r="B2610" t="str">
        <f>VLOOKUP(A2610,Sheet3!L:L,1,FALSE)</f>
        <v>EFR CN EQUITY</v>
      </c>
      <c r="C2610" t="str">
        <f>VLOOKUP(A2610,'ALL - prices'!B:C,2,FALSE)</f>
        <v>Energy Fuels Inc/Canada</v>
      </c>
      <c r="D2610" t="str">
        <f>VLOOKUP(A2610,'ALL - prices'!B:I,8,FALSE)</f>
        <v>Energy</v>
      </c>
      <c r="E2610">
        <v>2017</v>
      </c>
      <c r="F2610" t="s">
        <v>679</v>
      </c>
      <c r="G2610" t="str">
        <f t="shared" ref="G2610:G2673" si="193">E2610&amp;"-"&amp;F2610</f>
        <v>2017-Q1</v>
      </c>
      <c r="H2610" s="4">
        <f>INDEX('ALL - prices'!$J$3:$DY$219,MATCH('COMBINED DATA'!A2610,'ALL - prices'!$B$3:$B$219,0),MATCH('COMBINED DATA'!G2610,'ALL - prices'!$J$1:$DY$1,0))</f>
        <v>2.87</v>
      </c>
      <c r="I2610" s="14">
        <f t="shared" si="192"/>
        <v>0.11557825631723863</v>
      </c>
      <c r="J2610" s="6">
        <f>INDEX('market cap'!$B$3:$DQ$219,MATCH(A2610,'market cap'!$A$3:$A$219,0),MATCH(G2610,'market cap'!$B$1:$DQ$1,0))</f>
        <v>191.25479999999999</v>
      </c>
      <c r="K2610">
        <f t="shared" ref="K2610:K2673" si="194">LN(J2610)</f>
        <v>5.2536065704309101</v>
      </c>
      <c r="L2610">
        <f>INDEX('PB2'!$D$2:$AQ$224,MATCH(A2610,'PB2'!$B$2:$B$224,0),MATCH(G2610,'PB2'!$D$1:$AQ$1,0))</f>
        <v>1.1469869613647501</v>
      </c>
      <c r="M2610" s="16">
        <f t="shared" ref="M2610:M2673" si="195">1/L2610</f>
        <v>0.87184949235180786</v>
      </c>
      <c r="N2610" s="6">
        <f>INDEX('ROA2'!$D$2:$AQ$224,MATCH(A2610,'ROA2'!$B$2:$B$224,0),MATCH(G2610,'ROA2'!$D$1:$AQ$1,0))</f>
        <v>-20.277463912963899</v>
      </c>
      <c r="O2610" s="6">
        <v>196.45699200000001</v>
      </c>
      <c r="P2610" s="28">
        <v>-4.7859798770912801E-2</v>
      </c>
    </row>
    <row r="2611" spans="1:16" x14ac:dyDescent="0.3">
      <c r="A2611" t="s">
        <v>520</v>
      </c>
      <c r="B2611" t="str">
        <f>VLOOKUP(A2611,Sheet3!L:L,1,FALSE)</f>
        <v>EFR CN EQUITY</v>
      </c>
      <c r="C2611" t="str">
        <f>VLOOKUP(A2611,'ALL - prices'!B:C,2,FALSE)</f>
        <v>Energy Fuels Inc/Canada</v>
      </c>
      <c r="D2611" t="str">
        <f>VLOOKUP(A2611,'ALL - prices'!B:I,8,FALSE)</f>
        <v>Energy</v>
      </c>
      <c r="E2611">
        <v>2017</v>
      </c>
      <c r="F2611" t="s">
        <v>680</v>
      </c>
      <c r="G2611" t="str">
        <f t="shared" si="193"/>
        <v>2017-Q2</v>
      </c>
      <c r="H2611" s="4">
        <f>INDEX('ALL - prices'!$J$3:$DY$219,MATCH('COMBINED DATA'!A2611,'ALL - prices'!$B$3:$B$219,0),MATCH('COMBINED DATA'!G2611,'ALL - prices'!$J$1:$DY$1,0))</f>
        <v>2.06</v>
      </c>
      <c r="I2611" s="14">
        <f t="shared" si="192"/>
        <v>0.43200115740585626</v>
      </c>
      <c r="J2611" s="6">
        <f>INDEX('market cap'!$B$3:$DQ$219,MATCH(A2611,'market cap'!$A$3:$A$219,0),MATCH(G2611,'market cap'!$B$1:$DQ$1,0))</f>
        <v>145.1216</v>
      </c>
      <c r="K2611">
        <f t="shared" si="194"/>
        <v>4.977572011664372</v>
      </c>
      <c r="L2611">
        <f>INDEX('PB2'!$D$2:$AQ$224,MATCH(A2611,'PB2'!$B$2:$B$224,0),MATCH(G2611,'PB2'!$D$1:$AQ$1,0))</f>
        <v>0.87414497137069702</v>
      </c>
      <c r="M2611" s="16">
        <f t="shared" si="195"/>
        <v>1.1439750072942214</v>
      </c>
      <c r="N2611" s="6">
        <f>INDEX('ROA2'!$D$2:$AQ$224,MATCH(A2611,'ROA2'!$B$2:$B$224,0),MATCH(G2611,'ROA2'!$D$1:$AQ$1,0))</f>
        <v>-21.155029296875</v>
      </c>
      <c r="O2611" s="6">
        <v>196.45500799999999</v>
      </c>
      <c r="P2611" s="28">
        <v>-1.0098902461163225E-5</v>
      </c>
    </row>
    <row r="2612" spans="1:16" x14ac:dyDescent="0.3">
      <c r="A2612" t="s">
        <v>520</v>
      </c>
      <c r="B2612" t="str">
        <f>VLOOKUP(A2612,Sheet3!L:L,1,FALSE)</f>
        <v>EFR CN EQUITY</v>
      </c>
      <c r="C2612" t="str">
        <f>VLOOKUP(A2612,'ALL - prices'!B:C,2,FALSE)</f>
        <v>Energy Fuels Inc/Canada</v>
      </c>
      <c r="D2612" t="str">
        <f>VLOOKUP(A2612,'ALL - prices'!B:I,8,FALSE)</f>
        <v>Energy</v>
      </c>
      <c r="E2612">
        <v>2017</v>
      </c>
      <c r="F2612" t="s">
        <v>681</v>
      </c>
      <c r="G2612" t="str">
        <f t="shared" si="193"/>
        <v>2017-Q3</v>
      </c>
      <c r="H2612" s="4">
        <f>INDEX('ALL - prices'!$J$3:$DY$219,MATCH('COMBINED DATA'!A2612,'ALL - prices'!$B$3:$B$219,0),MATCH('COMBINED DATA'!G2612,'ALL - prices'!$J$1:$DY$1,0))</f>
        <v>2</v>
      </c>
      <c r="I2612" s="14">
        <f t="shared" si="192"/>
        <v>0.94711403748440004</v>
      </c>
      <c r="J2612" s="6">
        <f>INDEX('market cap'!$B$3:$DQ$219,MATCH(A2612,'market cap'!$A$3:$A$219,0),MATCH(G2612,'market cap'!$B$1:$DQ$1,0))</f>
        <v>142.72389999999999</v>
      </c>
      <c r="K2612">
        <f t="shared" si="194"/>
        <v>4.9609119946915285</v>
      </c>
      <c r="L2612">
        <f>INDEX('PB2'!$D$2:$AQ$224,MATCH(A2612,'PB2'!$B$2:$B$224,0),MATCH(G2612,'PB2'!$D$1:$AQ$1,0))</f>
        <v>0.91765099763870195</v>
      </c>
      <c r="M2612" s="16">
        <f t="shared" si="195"/>
        <v>1.0897389122587982</v>
      </c>
      <c r="N2612" s="6">
        <f>INDEX('ROA2'!$D$2:$AQ$224,MATCH(A2612,'ROA2'!$B$2:$B$224,0),MATCH(G2612,'ROA2'!$D$1:$AQ$1,0))</f>
        <v>-18.049337387085</v>
      </c>
      <c r="O2612" s="6">
        <v>188.29599999999999</v>
      </c>
      <c r="P2612" s="28">
        <v>-4.1531178477262336E-2</v>
      </c>
    </row>
    <row r="2613" spans="1:16" x14ac:dyDescent="0.3">
      <c r="A2613" t="s">
        <v>520</v>
      </c>
      <c r="B2613" t="str">
        <f>VLOOKUP(A2613,Sheet3!L:L,1,FALSE)</f>
        <v>EFR CN EQUITY</v>
      </c>
      <c r="C2613" t="str">
        <f>VLOOKUP(A2613,'ALL - prices'!B:C,2,FALSE)</f>
        <v>Energy Fuels Inc/Canada</v>
      </c>
      <c r="D2613" t="str">
        <f>VLOOKUP(A2613,'ALL - prices'!B:I,8,FALSE)</f>
        <v>Energy</v>
      </c>
      <c r="E2613">
        <v>2017</v>
      </c>
      <c r="F2613" t="s">
        <v>682</v>
      </c>
      <c r="G2613" t="str">
        <f t="shared" si="193"/>
        <v>2017-Q4</v>
      </c>
      <c r="H2613" s="4">
        <f>INDEX('ALL - prices'!$J$3:$DY$219,MATCH('COMBINED DATA'!A2613,'ALL - prices'!$B$3:$B$219,0),MATCH('COMBINED DATA'!G2613,'ALL - prices'!$J$1:$DY$1,0))</f>
        <v>2.2599999999999998</v>
      </c>
      <c r="I2613" s="14">
        <f t="shared" si="192"/>
        <v>0.92199060009669465</v>
      </c>
      <c r="J2613" s="6">
        <f>INDEX('market cap'!$B$3:$DQ$219,MATCH(A2613,'market cap'!$A$3:$A$219,0),MATCH(G2613,'market cap'!$B$1:$DQ$1,0))</f>
        <v>168.06899999999999</v>
      </c>
      <c r="K2613">
        <f t="shared" si="194"/>
        <v>5.1243746093689477</v>
      </c>
      <c r="L2613">
        <f>INDEX('PB2'!$D$2:$AQ$224,MATCH(A2613,'PB2'!$B$2:$B$224,0),MATCH(G2613,'PB2'!$D$1:$AQ$1,0))</f>
        <v>1.0873719453811601</v>
      </c>
      <c r="M2613" s="16">
        <f t="shared" si="195"/>
        <v>0.91964851976153084</v>
      </c>
      <c r="N2613" s="6">
        <f>INDEX('ROA2'!$D$2:$AQ$224,MATCH(A2613,'ROA2'!$B$2:$B$224,0),MATCH(G2613,'ROA2'!$D$1:$AQ$1,0))</f>
        <v>-16.2729301452637</v>
      </c>
      <c r="O2613" s="6">
        <v>185.3</v>
      </c>
      <c r="P2613" s="28">
        <v>-1.5911118664230686E-2</v>
      </c>
    </row>
    <row r="2614" spans="1:16" x14ac:dyDescent="0.3">
      <c r="A2614" t="s">
        <v>520</v>
      </c>
      <c r="B2614" t="str">
        <f>VLOOKUP(A2614,Sheet3!L:L,1,FALSE)</f>
        <v>EFR CN EQUITY</v>
      </c>
      <c r="C2614" t="str">
        <f>VLOOKUP(A2614,'ALL - prices'!B:C,2,FALSE)</f>
        <v>Energy Fuels Inc/Canada</v>
      </c>
      <c r="D2614" t="str">
        <f>VLOOKUP(A2614,'ALL - prices'!B:I,8,FALSE)</f>
        <v>Energy</v>
      </c>
      <c r="E2614">
        <v>2018</v>
      </c>
      <c r="F2614" t="s">
        <v>679</v>
      </c>
      <c r="G2614" t="str">
        <f t="shared" si="193"/>
        <v>2018-Q1</v>
      </c>
      <c r="H2614" s="4">
        <f>INDEX('ALL - prices'!$J$3:$DY$219,MATCH('COMBINED DATA'!A2614,'ALL - prices'!$B$3:$B$219,0),MATCH('COMBINED DATA'!G2614,'ALL - prices'!$J$1:$DY$1,0))</f>
        <v>2.17</v>
      </c>
      <c r="I2614" s="14">
        <f t="shared" si="192"/>
        <v>0.63981768236480141</v>
      </c>
      <c r="J2614" s="6">
        <f>INDEX('market cap'!$B$3:$DQ$219,MATCH(A2614,'market cap'!$A$3:$A$219,0),MATCH(G2614,'market cap'!$B$1:$DQ$1,0))</f>
        <v>164.21780000000001</v>
      </c>
      <c r="K2614">
        <f t="shared" si="194"/>
        <v>5.101193595527894</v>
      </c>
      <c r="L2614">
        <f>INDEX('PB2'!$D$2:$AQ$224,MATCH(A2614,'PB2'!$B$2:$B$224,0),MATCH(G2614,'PB2'!$D$1:$AQ$1,0))</f>
        <v>1.1036570072174099</v>
      </c>
      <c r="M2614" s="16">
        <f t="shared" si="195"/>
        <v>0.90607860364267101</v>
      </c>
      <c r="N2614" s="6">
        <f>INDEX('ROA2'!$D$2:$AQ$224,MATCH(A2614,'ROA2'!$B$2:$B$224,0),MATCH(G2614,'ROA2'!$D$1:$AQ$1,0))</f>
        <v>-14.5449781417847</v>
      </c>
      <c r="O2614" s="6">
        <v>185.33799999999999</v>
      </c>
      <c r="P2614" s="28">
        <v>2.0507285482991089E-4</v>
      </c>
    </row>
    <row r="2615" spans="1:16" x14ac:dyDescent="0.3">
      <c r="A2615" t="s">
        <v>520</v>
      </c>
      <c r="B2615" t="str">
        <f>VLOOKUP(A2615,Sheet3!L:L,1,FALSE)</f>
        <v>EFR CN EQUITY</v>
      </c>
      <c r="C2615" t="str">
        <f>VLOOKUP(A2615,'ALL - prices'!B:C,2,FALSE)</f>
        <v>Energy Fuels Inc/Canada</v>
      </c>
      <c r="D2615" t="str">
        <f>VLOOKUP(A2615,'ALL - prices'!B:I,8,FALSE)</f>
        <v>Energy</v>
      </c>
      <c r="E2615">
        <v>2018</v>
      </c>
      <c r="F2615" t="s">
        <v>680</v>
      </c>
      <c r="G2615" t="str">
        <f t="shared" si="193"/>
        <v>2018-Q2</v>
      </c>
      <c r="H2615" s="4">
        <f>INDEX('ALL - prices'!$J$3:$DY$219,MATCH('COMBINED DATA'!A2615,'ALL - prices'!$B$3:$B$219,0),MATCH('COMBINED DATA'!G2615,'ALL - prices'!$J$1:$DY$1,0))</f>
        <v>2.98</v>
      </c>
      <c r="I2615" s="14">
        <f t="shared" si="192"/>
        <v>0.23669600757089229</v>
      </c>
      <c r="J2615" s="6">
        <f>INDEX('market cap'!$B$3:$DQ$219,MATCH(A2615,'market cap'!$A$3:$A$219,0),MATCH(G2615,'market cap'!$B$1:$DQ$1,0))</f>
        <v>232.75319999999999</v>
      </c>
      <c r="K2615">
        <f t="shared" si="194"/>
        <v>5.4499786647200219</v>
      </c>
      <c r="L2615">
        <f>INDEX('PB2'!$D$2:$AQ$224,MATCH(A2615,'PB2'!$B$2:$B$224,0),MATCH(G2615,'PB2'!$D$1:$AQ$1,0))</f>
        <v>1.3571200370788601</v>
      </c>
      <c r="M2615" s="16">
        <f t="shared" si="195"/>
        <v>0.73685449531233438</v>
      </c>
      <c r="N2615" s="6">
        <f>INDEX('ROA2'!$D$2:$AQ$224,MATCH(A2615,'ROA2'!$B$2:$B$224,0),MATCH(G2615,'ROA2'!$D$1:$AQ$1,0))</f>
        <v>-15.2129173278809</v>
      </c>
      <c r="O2615" s="6">
        <v>172.79699199999999</v>
      </c>
      <c r="P2615" s="28">
        <v>-6.7665605542306523E-2</v>
      </c>
    </row>
    <row r="2616" spans="1:16" x14ac:dyDescent="0.3">
      <c r="A2616" t="s">
        <v>520</v>
      </c>
      <c r="B2616" t="str">
        <f>VLOOKUP(A2616,Sheet3!L:L,1,FALSE)</f>
        <v>EFR CN EQUITY</v>
      </c>
      <c r="C2616" t="str">
        <f>VLOOKUP(A2616,'ALL - prices'!B:C,2,FALSE)</f>
        <v>Energy Fuels Inc/Canada</v>
      </c>
      <c r="D2616" t="str">
        <f>VLOOKUP(A2616,'ALL - prices'!B:I,8,FALSE)</f>
        <v>Energy</v>
      </c>
      <c r="E2616">
        <v>2018</v>
      </c>
      <c r="F2616" t="s">
        <v>681</v>
      </c>
      <c r="G2616" t="str">
        <f t="shared" si="193"/>
        <v>2018-Q3</v>
      </c>
      <c r="H2616" s="4">
        <f>INDEX('ALL - prices'!$J$3:$DY$219,MATCH('COMBINED DATA'!A2616,'ALL - prices'!$B$3:$B$219,0),MATCH('COMBINED DATA'!G2616,'ALL - prices'!$J$1:$DY$1,0))</f>
        <v>4.22</v>
      </c>
      <c r="I2616" s="14">
        <f t="shared" si="192"/>
        <v>0.81528624829973839</v>
      </c>
      <c r="J2616" s="6">
        <f>INDEX('market cap'!$B$3:$DQ$219,MATCH(A2616,'market cap'!$A$3:$A$219,0),MATCH(G2616,'market cap'!$B$1:$DQ$1,0))</f>
        <v>370.39049999999997</v>
      </c>
      <c r="K2616">
        <f t="shared" si="194"/>
        <v>5.9145578544949462</v>
      </c>
      <c r="L2616">
        <f>INDEX('PB2'!$D$2:$AQ$224,MATCH(A2616,'PB2'!$B$2:$B$224,0),MATCH(G2616,'PB2'!$D$1:$AQ$1,0))</f>
        <v>2.0713860988616899</v>
      </c>
      <c r="M2616" s="16">
        <f t="shared" si="195"/>
        <v>0.4827685193743167</v>
      </c>
      <c r="N2616" s="6">
        <f>INDEX('ROA2'!$D$2:$AQ$224,MATCH(A2616,'ROA2'!$B$2:$B$224,0),MATCH(G2616,'ROA2'!$D$1:$AQ$1,0))</f>
        <v>-8.4219789505004901</v>
      </c>
      <c r="O2616" s="6">
        <v>202.77600000000001</v>
      </c>
      <c r="P2616" s="28">
        <v>0.17349264968686506</v>
      </c>
    </row>
    <row r="2617" spans="1:16" x14ac:dyDescent="0.3">
      <c r="A2617" t="s">
        <v>520</v>
      </c>
      <c r="B2617" t="str">
        <f>VLOOKUP(A2617,Sheet3!L:L,1,FALSE)</f>
        <v>EFR CN EQUITY</v>
      </c>
      <c r="C2617" t="str">
        <f>VLOOKUP(A2617,'ALL - prices'!B:C,2,FALSE)</f>
        <v>Energy Fuels Inc/Canada</v>
      </c>
      <c r="D2617" t="str">
        <f>VLOOKUP(A2617,'ALL - prices'!B:I,8,FALSE)</f>
        <v>Energy</v>
      </c>
      <c r="E2617">
        <v>2018</v>
      </c>
      <c r="F2617" t="s">
        <v>682</v>
      </c>
      <c r="G2617" t="str">
        <f t="shared" si="193"/>
        <v>2018-Q4</v>
      </c>
      <c r="H2617" s="4">
        <f>INDEX('ALL - prices'!$J$3:$DY$219,MATCH('COMBINED DATA'!A2617,'ALL - prices'!$B$3:$B$219,0),MATCH('COMBINED DATA'!G2617,'ALL - prices'!$J$1:$DY$1,0))</f>
        <v>3.87</v>
      </c>
      <c r="I2617" s="14">
        <f t="shared" si="192"/>
        <v>1.0100990050485132</v>
      </c>
      <c r="J2617" s="6">
        <f>INDEX('market cap'!$B$3:$DQ$219,MATCH(A2617,'market cap'!$A$3:$A$219,0),MATCH(G2617,'market cap'!$B$1:$DQ$1,0))</f>
        <v>346.56060000000002</v>
      </c>
      <c r="K2617">
        <f t="shared" si="194"/>
        <v>5.8480576951130665</v>
      </c>
      <c r="L2617">
        <f>INDEX('PB2'!$D$2:$AQ$224,MATCH(A2617,'PB2'!$B$2:$B$224,0),MATCH(G2617,'PB2'!$D$1:$AQ$1,0))</f>
        <v>1.8410960435867301</v>
      </c>
      <c r="M2617" s="16">
        <f t="shared" si="195"/>
        <v>0.54315471671529458</v>
      </c>
      <c r="N2617" s="6">
        <f>INDEX('ROA2'!$D$2:$AQ$224,MATCH(A2617,'ROA2'!$B$2:$B$224,0),MATCH(G2617,'ROA2'!$D$1:$AQ$1,0))</f>
        <v>-13.355282783508301</v>
      </c>
      <c r="O2617" s="6">
        <v>196.780992</v>
      </c>
      <c r="P2617" s="28">
        <v>-2.9564682210912595E-2</v>
      </c>
    </row>
    <row r="2618" spans="1:16" x14ac:dyDescent="0.3">
      <c r="A2618" t="s">
        <v>520</v>
      </c>
      <c r="B2618" t="str">
        <f>VLOOKUP(A2618,Sheet3!L:L,1,FALSE)</f>
        <v>EFR CN EQUITY</v>
      </c>
      <c r="C2618" t="str">
        <f>VLOOKUP(A2618,'ALL - prices'!B:C,2,FALSE)</f>
        <v>Energy Fuels Inc/Canada</v>
      </c>
      <c r="D2618" t="str">
        <f>VLOOKUP(A2618,'ALL - prices'!B:I,8,FALSE)</f>
        <v>Energy</v>
      </c>
      <c r="E2618">
        <v>2019</v>
      </c>
      <c r="F2618" t="s">
        <v>679</v>
      </c>
      <c r="G2618" t="str">
        <f t="shared" si="193"/>
        <v>2019-Q1</v>
      </c>
      <c r="H2618" s="4">
        <f>INDEX('ALL - prices'!$J$3:$DY$219,MATCH('COMBINED DATA'!A2618,'ALL - prices'!$B$3:$B$219,0),MATCH('COMBINED DATA'!G2618,'ALL - prices'!$J$1:$DY$1,0))</f>
        <v>4.43</v>
      </c>
      <c r="I2618" s="14">
        <f t="shared" si="192"/>
        <v>1.0078028907810617</v>
      </c>
      <c r="J2618" s="6">
        <f>INDEX('market cap'!$B$3:$DQ$219,MATCH(A2618,'market cap'!$A$3:$A$219,0),MATCH(G2618,'market cap'!$B$1:$DQ$1,0))</f>
        <v>405.36829999999998</v>
      </c>
      <c r="K2618">
        <f t="shared" si="194"/>
        <v>6.0047960365846347</v>
      </c>
      <c r="L2618">
        <f>INDEX('PB2'!$D$2:$AQ$224,MATCH(A2618,'PB2'!$B$2:$B$224,0),MATCH(G2618,'PB2'!$D$1:$AQ$1,0))</f>
        <v>2.3285560607910201</v>
      </c>
      <c r="M2618" s="16">
        <f t="shared" si="195"/>
        <v>0.4294506869893851</v>
      </c>
      <c r="N2618" s="6">
        <f>INDEX('ROA2'!$D$2:$AQ$224,MATCH(A2618,'ROA2'!$B$2:$B$224,0),MATCH(G2618,'ROA2'!$D$1:$AQ$1,0))</f>
        <v>-13.213680267334</v>
      </c>
      <c r="O2618" s="6">
        <v>196.76599999999999</v>
      </c>
      <c r="P2618" s="28">
        <v>-7.6186220262608275E-5</v>
      </c>
    </row>
    <row r="2619" spans="1:16" x14ac:dyDescent="0.3">
      <c r="A2619" t="s">
        <v>520</v>
      </c>
      <c r="B2619" t="str">
        <f>VLOOKUP(A2619,Sheet3!L:L,1,FALSE)</f>
        <v>EFR CN EQUITY</v>
      </c>
      <c r="C2619" t="str">
        <f>VLOOKUP(A2619,'ALL - prices'!B:C,2,FALSE)</f>
        <v>Energy Fuels Inc/Canada</v>
      </c>
      <c r="D2619" t="str">
        <f>VLOOKUP(A2619,'ALL - prices'!B:I,8,FALSE)</f>
        <v>Energy</v>
      </c>
      <c r="E2619">
        <v>2019</v>
      </c>
      <c r="F2619" t="s">
        <v>680</v>
      </c>
      <c r="G2619" t="str">
        <f t="shared" si="193"/>
        <v>2019-Q2</v>
      </c>
      <c r="H2619" s="4">
        <f>INDEX('ALL - prices'!$J$3:$DY$219,MATCH('COMBINED DATA'!A2619,'ALL - prices'!$B$3:$B$219,0),MATCH('COMBINED DATA'!G2619,'ALL - prices'!$J$1:$DY$1,0))</f>
        <v>4.07</v>
      </c>
      <c r="I2619" s="14">
        <f t="shared" si="192"/>
        <v>0.42224597886382115</v>
      </c>
      <c r="J2619" s="6">
        <f>INDEX('market cap'!$B$3:$DQ$219,MATCH(A2619,'market cap'!$A$3:$A$219,0),MATCH(G2619,'market cap'!$B$1:$DQ$1,0))</f>
        <v>380.61970000000002</v>
      </c>
      <c r="K2619">
        <f t="shared" si="194"/>
        <v>5.9418007139008768</v>
      </c>
      <c r="L2619">
        <f>INDEX('PB2'!$D$2:$AQ$224,MATCH(A2619,'PB2'!$B$2:$B$224,0),MATCH(G2619,'PB2'!$D$1:$AQ$1,0))</f>
        <v>2.2761878967285201</v>
      </c>
      <c r="M2619" s="16">
        <f t="shared" si="195"/>
        <v>0.43933104179899324</v>
      </c>
      <c r="N2619" s="6">
        <f>INDEX('ROA2'!$D$2:$AQ$224,MATCH(A2619,'ROA2'!$B$2:$B$224,0),MATCH(G2619,'ROA2'!$D$1:$AQ$1,0))</f>
        <v>-14.6186847686768</v>
      </c>
      <c r="O2619" s="6">
        <v>190.340992</v>
      </c>
      <c r="P2619" s="28">
        <v>-3.2653039651159205E-2</v>
      </c>
    </row>
    <row r="2620" spans="1:16" x14ac:dyDescent="0.3">
      <c r="A2620" t="s">
        <v>520</v>
      </c>
      <c r="B2620" t="str">
        <f>VLOOKUP(A2620,Sheet3!L:L,1,FALSE)</f>
        <v>EFR CN EQUITY</v>
      </c>
      <c r="C2620" t="str">
        <f>VLOOKUP(A2620,'ALL - prices'!B:C,2,FALSE)</f>
        <v>Energy Fuels Inc/Canada</v>
      </c>
      <c r="D2620" t="str">
        <f>VLOOKUP(A2620,'ALL - prices'!B:I,8,FALSE)</f>
        <v>Energy</v>
      </c>
      <c r="E2620">
        <v>2019</v>
      </c>
      <c r="F2620" t="s">
        <v>681</v>
      </c>
      <c r="G2620" t="str">
        <f t="shared" si="193"/>
        <v>2019-Q3</v>
      </c>
      <c r="H2620" s="4">
        <f>INDEX('ALL - prices'!$J$3:$DY$219,MATCH('COMBINED DATA'!A2620,'ALL - prices'!$B$3:$B$219,0),MATCH('COMBINED DATA'!G2620,'ALL - prices'!$J$1:$DY$1,0))</f>
        <v>2.56</v>
      </c>
      <c r="I2620" s="14">
        <f t="shared" si="192"/>
        <v>0.34874775984943512</v>
      </c>
      <c r="J2620" s="6">
        <f>INDEX('market cap'!$B$3:$DQ$219,MATCH(A2620,'market cap'!$A$3:$A$219,0),MATCH(G2620,'market cap'!$B$1:$DQ$1,0))</f>
        <v>249.0692</v>
      </c>
      <c r="K2620">
        <f t="shared" si="194"/>
        <v>5.5177307695010054</v>
      </c>
      <c r="L2620">
        <f>INDEX('PB2'!$D$2:$AQ$224,MATCH(A2620,'PB2'!$B$2:$B$224,0),MATCH(G2620,'PB2'!$D$1:$AQ$1,0))</f>
        <v>1.4545969963073699</v>
      </c>
      <c r="M2620" s="16">
        <f t="shared" si="195"/>
        <v>0.68747563932731415</v>
      </c>
      <c r="N2620" s="6">
        <f>INDEX('ROA2'!$D$2:$AQ$224,MATCH(A2620,'ROA2'!$B$2:$B$224,0),MATCH(G2620,'ROA2'!$D$1:$AQ$1,0))</f>
        <v>-22.260643005371101</v>
      </c>
      <c r="O2620" s="6">
        <v>183.59200000000001</v>
      </c>
      <c r="P2620" s="28">
        <v>-3.5457375361372431E-2</v>
      </c>
    </row>
    <row r="2621" spans="1:16" x14ac:dyDescent="0.3">
      <c r="A2621" t="s">
        <v>520</v>
      </c>
      <c r="B2621" t="str">
        <f>VLOOKUP(A2621,Sheet3!L:L,1,FALSE)</f>
        <v>EFR CN EQUITY</v>
      </c>
      <c r="C2621" t="str">
        <f>VLOOKUP(A2621,'ALL - prices'!B:C,2,FALSE)</f>
        <v>Energy Fuels Inc/Canada</v>
      </c>
      <c r="D2621" t="str">
        <f>VLOOKUP(A2621,'ALL - prices'!B:I,8,FALSE)</f>
        <v>Energy</v>
      </c>
      <c r="E2621">
        <v>2019</v>
      </c>
      <c r="F2621" t="s">
        <v>682</v>
      </c>
      <c r="G2621" t="str">
        <f t="shared" si="193"/>
        <v>2019-Q4</v>
      </c>
      <c r="H2621" s="4">
        <f>INDEX('ALL - prices'!$J$3:$DY$219,MATCH('COMBINED DATA'!A2621,'ALL - prices'!$B$3:$B$219,0),MATCH('COMBINED DATA'!G2621,'ALL - prices'!$J$1:$DY$1,0))</f>
        <v>2.48</v>
      </c>
      <c r="I2621" s="14">
        <f t="shared" si="192"/>
        <v>1.7314228253087114</v>
      </c>
      <c r="J2621" s="6">
        <f>INDEX('market cap'!$B$3:$DQ$219,MATCH(A2621,'market cap'!$A$3:$A$219,0),MATCH(G2621,'market cap'!$B$1:$DQ$1,0))</f>
        <v>245.0189</v>
      </c>
      <c r="K2621">
        <f t="shared" si="194"/>
        <v>5.5013353504265128</v>
      </c>
      <c r="L2621">
        <f>INDEX('PB2'!$D$2:$AQ$224,MATCH(A2621,'PB2'!$B$2:$B$224,0),MATCH(G2621,'PB2'!$D$1:$AQ$1,0))</f>
        <v>1.51680195331574</v>
      </c>
      <c r="M2621" s="16">
        <f t="shared" si="195"/>
        <v>0.65928185140716156</v>
      </c>
      <c r="N2621" s="6">
        <f>INDEX('ROA2'!$D$2:$AQ$224,MATCH(A2621,'ROA2'!$B$2:$B$224,0),MATCH(G2621,'ROA2'!$D$1:$AQ$1,0))</f>
        <v>-19.056837081909201</v>
      </c>
      <c r="O2621" s="6">
        <v>181.37200000000001</v>
      </c>
      <c r="P2621" s="28">
        <v>-1.2092030153819331E-2</v>
      </c>
    </row>
    <row r="2622" spans="1:16" x14ac:dyDescent="0.3">
      <c r="A2622" t="s">
        <v>520</v>
      </c>
      <c r="B2622" t="str">
        <f>VLOOKUP(A2622,Sheet3!L:L,1,FALSE)</f>
        <v>EFR CN EQUITY</v>
      </c>
      <c r="C2622" t="str">
        <f>VLOOKUP(A2622,'ALL - prices'!B:C,2,FALSE)</f>
        <v>Energy Fuels Inc/Canada</v>
      </c>
      <c r="D2622" t="str">
        <f>VLOOKUP(A2622,'ALL - prices'!B:I,8,FALSE)</f>
        <v>Energy</v>
      </c>
      <c r="E2622">
        <v>2020</v>
      </c>
      <c r="F2622" t="s">
        <v>679</v>
      </c>
      <c r="G2622" t="str">
        <f t="shared" si="193"/>
        <v>2020-Q1</v>
      </c>
      <c r="H2622" s="4">
        <f>INDEX('ALL - prices'!$J$3:$DY$219,MATCH('COMBINED DATA'!A2622,'ALL - prices'!$B$3:$B$219,0),MATCH('COMBINED DATA'!G2622,'ALL - prices'!$J$1:$DY$1,0))</f>
        <v>1.65</v>
      </c>
      <c r="I2622" s="14">
        <f t="shared" si="192"/>
        <v>2.5024987512484405</v>
      </c>
      <c r="J2622" s="6">
        <f>INDEX('market cap'!$B$3:$DQ$219,MATCH(A2622,'market cap'!$A$3:$A$219,0),MATCH(G2622,'market cap'!$B$1:$DQ$1,0))</f>
        <v>183.83019999999999</v>
      </c>
      <c r="K2622">
        <f t="shared" si="194"/>
        <v>5.2140125054558926</v>
      </c>
      <c r="L2622">
        <f>INDEX('PB2'!$D$2:$AQ$224,MATCH(A2622,'PB2'!$B$2:$B$224,0),MATCH(G2622,'PB2'!$D$1:$AQ$1,0))</f>
        <v>0.94725000858306896</v>
      </c>
      <c r="M2622" s="16">
        <f t="shared" si="195"/>
        <v>1.055687506929492</v>
      </c>
      <c r="N2622" s="6">
        <f>INDEX('ROA2'!$D$2:$AQ$224,MATCH(A2622,'ROA2'!$B$2:$B$224,0),MATCH(G2622,'ROA2'!$D$1:$AQ$1,0))</f>
        <v>-20.391639709472699</v>
      </c>
      <c r="O2622" s="6">
        <v>175.72</v>
      </c>
      <c r="P2622" s="28">
        <v>-3.1162472708025576E-2</v>
      </c>
    </row>
    <row r="2623" spans="1:16" x14ac:dyDescent="0.3">
      <c r="A2623" t="s">
        <v>520</v>
      </c>
      <c r="B2623" t="str">
        <f>VLOOKUP(A2623,Sheet3!L:L,1,FALSE)</f>
        <v>EFR CN EQUITY</v>
      </c>
      <c r="C2623" t="str">
        <f>VLOOKUP(A2623,'ALL - prices'!B:C,2,FALSE)</f>
        <v>Energy Fuels Inc/Canada</v>
      </c>
      <c r="D2623" t="str">
        <f>VLOOKUP(A2623,'ALL - prices'!B:I,8,FALSE)</f>
        <v>Energy</v>
      </c>
      <c r="E2623">
        <v>2020</v>
      </c>
      <c r="F2623" t="s">
        <v>680</v>
      </c>
      <c r="G2623" t="str">
        <f t="shared" si="193"/>
        <v>2020-Q2</v>
      </c>
      <c r="H2623" s="4">
        <f>INDEX('ALL - prices'!$J$3:$DY$219,MATCH('COMBINED DATA'!A2623,'ALL - prices'!$B$3:$B$219,0),MATCH('COMBINED DATA'!G2623,'ALL - prices'!$J$1:$DY$1,0))</f>
        <v>2.04</v>
      </c>
      <c r="I2623" s="14">
        <f t="shared" si="192"/>
        <v>2.4128734598675763</v>
      </c>
      <c r="J2623" s="6">
        <f>INDEX('market cap'!$B$3:$DQ$219,MATCH(A2623,'market cap'!$A$3:$A$219,0),MATCH(G2623,'market cap'!$B$1:$DQ$1,0))</f>
        <v>234.5308</v>
      </c>
      <c r="K2623">
        <f t="shared" si="194"/>
        <v>5.4575869225451425</v>
      </c>
      <c r="L2623">
        <f>INDEX('PB2'!$D$2:$AQ$224,MATCH(A2623,'PB2'!$B$2:$B$224,0),MATCH(G2623,'PB2'!$D$1:$AQ$1,0))</f>
        <v>1.2710590362548799</v>
      </c>
      <c r="M2623" s="16">
        <f t="shared" si="195"/>
        <v>0.78674551808896021</v>
      </c>
      <c r="N2623" s="6">
        <f>INDEX('ROA2'!$D$2:$AQ$224,MATCH(A2623,'ROA2'!$B$2:$B$224,0),MATCH(G2623,'ROA2'!$D$1:$AQ$1,0))</f>
        <v>-16.792221069335898</v>
      </c>
      <c r="O2623" s="6">
        <v>184.928</v>
      </c>
      <c r="P2623" s="28">
        <v>5.2401547917140898E-2</v>
      </c>
    </row>
    <row r="2624" spans="1:16" x14ac:dyDescent="0.3">
      <c r="A2624" t="s">
        <v>520</v>
      </c>
      <c r="B2624" t="str">
        <f>VLOOKUP(A2624,Sheet3!L:L,1,FALSE)</f>
        <v>EFR CN EQUITY</v>
      </c>
      <c r="C2624" t="str">
        <f>VLOOKUP(A2624,'ALL - prices'!B:C,2,FALSE)</f>
        <v>Energy Fuels Inc/Canada</v>
      </c>
      <c r="D2624" t="str">
        <f>VLOOKUP(A2624,'ALL - prices'!B:I,8,FALSE)</f>
        <v>Energy</v>
      </c>
      <c r="E2624">
        <v>2020</v>
      </c>
      <c r="F2624" t="s">
        <v>681</v>
      </c>
      <c r="G2624" t="str">
        <f t="shared" si="193"/>
        <v>2020-Q3</v>
      </c>
      <c r="H2624" s="4">
        <f>INDEX('ALL - prices'!$J$3:$DY$219,MATCH('COMBINED DATA'!A2624,'ALL - prices'!$B$3:$B$219,0),MATCH('COMBINED DATA'!G2624,'ALL - prices'!$J$1:$DY$1,0))</f>
        <v>2.2200000000000002</v>
      </c>
      <c r="I2624" s="14">
        <f t="shared" si="192"/>
        <v>1.4234084679622585</v>
      </c>
      <c r="J2624" s="6">
        <f>INDEX('market cap'!$B$3:$DQ$219,MATCH(A2624,'market cap'!$A$3:$A$219,0),MATCH(G2624,'market cap'!$B$1:$DQ$1,0))</f>
        <v>278.7955</v>
      </c>
      <c r="K2624">
        <f t="shared" si="194"/>
        <v>5.6304785381535254</v>
      </c>
      <c r="L2624">
        <f>INDEX('PB2'!$D$2:$AQ$224,MATCH(A2624,'PB2'!$B$2:$B$224,0),MATCH(G2624,'PB2'!$D$1:$AQ$1,0))</f>
        <v>1.44320905208588</v>
      </c>
      <c r="M2624" s="16">
        <f t="shared" si="195"/>
        <v>0.69290031028747578</v>
      </c>
      <c r="N2624" s="6">
        <f>INDEX('ROA2'!$D$2:$AQ$224,MATCH(A2624,'ROA2'!$B$2:$B$224,0),MATCH(G2624,'ROA2'!$D$1:$AQ$1,0))</f>
        <v>-16.347383499145501</v>
      </c>
      <c r="O2624" s="6">
        <v>188.12499199999999</v>
      </c>
      <c r="P2624" s="28">
        <v>1.7287766049489502E-2</v>
      </c>
    </row>
    <row r="2625" spans="1:16" x14ac:dyDescent="0.3">
      <c r="A2625" t="s">
        <v>520</v>
      </c>
      <c r="B2625" t="str">
        <f>VLOOKUP(A2625,Sheet3!L:L,1,FALSE)</f>
        <v>EFR CN EQUITY</v>
      </c>
      <c r="C2625" t="str">
        <f>VLOOKUP(A2625,'ALL - prices'!B:C,2,FALSE)</f>
        <v>Energy Fuels Inc/Canada</v>
      </c>
      <c r="D2625" t="str">
        <f>VLOOKUP(A2625,'ALL - prices'!B:I,8,FALSE)</f>
        <v>Energy</v>
      </c>
      <c r="E2625">
        <v>2020</v>
      </c>
      <c r="F2625" t="s">
        <v>682</v>
      </c>
      <c r="G2625" t="str">
        <f t="shared" si="193"/>
        <v>2020-Q4</v>
      </c>
      <c r="H2625" s="4">
        <f>INDEX('ALL - prices'!$J$3:$DY$219,MATCH('COMBINED DATA'!A2625,'ALL - prices'!$B$3:$B$219,0),MATCH('COMBINED DATA'!G2625,'ALL - prices'!$J$1:$DY$1,0))</f>
        <v>5.4</v>
      </c>
      <c r="I2625" s="14">
        <f t="shared" si="192"/>
        <v>1.171704598722163</v>
      </c>
      <c r="J2625" s="6">
        <f>INDEX('market cap'!$B$3:$DQ$219,MATCH(A2625,'market cap'!$A$3:$A$219,0),MATCH(G2625,'market cap'!$B$1:$DQ$1,0))</f>
        <v>684.86379999999997</v>
      </c>
      <c r="K2625">
        <f t="shared" si="194"/>
        <v>6.5292199863757112</v>
      </c>
      <c r="L2625">
        <f>INDEX('PB2'!$D$2:$AQ$224,MATCH(A2625,'PB2'!$B$2:$B$224,0),MATCH(G2625,'PB2'!$D$1:$AQ$1,0))</f>
        <v>3.69308710098267</v>
      </c>
      <c r="M2625" s="16">
        <f t="shared" si="195"/>
        <v>0.27077617523126285</v>
      </c>
      <c r="N2625" s="6">
        <f>INDEX('ROA2'!$D$2:$AQ$224,MATCH(A2625,'ROA2'!$B$2:$B$224,0),MATCH(G2625,'ROA2'!$D$1:$AQ$1,0))</f>
        <v>-17.499000549316399</v>
      </c>
      <c r="O2625" s="6">
        <v>188.91200000000001</v>
      </c>
      <c r="P2625" s="28">
        <v>4.1834314071360302E-3</v>
      </c>
    </row>
    <row r="2626" spans="1:16" x14ac:dyDescent="0.3">
      <c r="A2626" t="s">
        <v>520</v>
      </c>
      <c r="B2626" t="str">
        <f>VLOOKUP(A2626,Sheet3!L:L,1,FALSE)</f>
        <v>EFR CN EQUITY</v>
      </c>
      <c r="C2626" t="str">
        <f>VLOOKUP(A2626,'ALL - prices'!B:C,2,FALSE)</f>
        <v>Energy Fuels Inc/Canada</v>
      </c>
      <c r="D2626" t="str">
        <f>VLOOKUP(A2626,'ALL - prices'!B:I,8,FALSE)</f>
        <v>Energy</v>
      </c>
      <c r="E2626">
        <v>2021</v>
      </c>
      <c r="F2626" t="s">
        <v>679</v>
      </c>
      <c r="G2626" t="str">
        <f t="shared" si="193"/>
        <v>2021-Q1</v>
      </c>
      <c r="H2626" s="4">
        <f>INDEX('ALL - prices'!$J$3:$DY$219,MATCH('COMBINED DATA'!A2626,'ALL - prices'!$B$3:$B$219,0),MATCH('COMBINED DATA'!G2626,'ALL - prices'!$J$1:$DY$1,0))</f>
        <v>7.16</v>
      </c>
      <c r="I2626" s="14">
        <f t="shared" si="192"/>
        <v>1.6790672013551615</v>
      </c>
      <c r="J2626" s="6">
        <f>INDEX('market cap'!$B$3:$DQ$219,MATCH(A2626,'market cap'!$A$3:$A$219,0),MATCH(G2626,'market cap'!$B$1:$DQ$1,0))</f>
        <v>961.81679999999994</v>
      </c>
      <c r="K2626">
        <f t="shared" si="194"/>
        <v>6.8688239959399198</v>
      </c>
      <c r="L2626">
        <f>INDEX('PB2'!$D$2:$AQ$224,MATCH(A2626,'PB2'!$B$2:$B$224,0),MATCH(G2626,'PB2'!$D$1:$AQ$1,0))</f>
        <v>4.5803751945495597</v>
      </c>
      <c r="M2626" s="16">
        <f t="shared" si="195"/>
        <v>0.21832272631070812</v>
      </c>
      <c r="N2626" s="6">
        <f>INDEX('ROA2'!$D$2:$AQ$224,MATCH(A2626,'ROA2'!$B$2:$B$224,0),MATCH(G2626,'ROA2'!$D$1:$AQ$1,0))</f>
        <v>-15.475991249084499</v>
      </c>
      <c r="O2626" s="6">
        <v>183.23599999999999</v>
      </c>
      <c r="P2626" s="28">
        <v>-3.004573558058787E-2</v>
      </c>
    </row>
    <row r="2627" spans="1:16" x14ac:dyDescent="0.3">
      <c r="A2627" t="s">
        <v>520</v>
      </c>
      <c r="B2627" t="str">
        <f>VLOOKUP(A2627,Sheet3!L:L,1,FALSE)</f>
        <v>EFR CN EQUITY</v>
      </c>
      <c r="C2627" t="str">
        <f>VLOOKUP(A2627,'ALL - prices'!B:C,2,FALSE)</f>
        <v>Energy Fuels Inc/Canada</v>
      </c>
      <c r="D2627" t="str">
        <f>VLOOKUP(A2627,'ALL - prices'!B:I,8,FALSE)</f>
        <v>Energy</v>
      </c>
      <c r="E2627">
        <v>2021</v>
      </c>
      <c r="F2627" t="s">
        <v>680</v>
      </c>
      <c r="G2627" t="str">
        <f t="shared" si="193"/>
        <v>2021-Q2</v>
      </c>
      <c r="H2627" s="4">
        <f>INDEX('ALL - prices'!$J$3:$DY$219,MATCH('COMBINED DATA'!A2627,'ALL - prices'!$B$3:$B$219,0),MATCH('COMBINED DATA'!G2627,'ALL - prices'!$J$1:$DY$1,0))</f>
        <v>7.49</v>
      </c>
      <c r="I2627" s="14">
        <f t="shared" si="192"/>
        <v>2.1445026618464818</v>
      </c>
      <c r="J2627" s="6">
        <f>INDEX('market cap'!$B$3:$DQ$219,MATCH(A2627,'market cap'!$A$3:$A$219,0),MATCH(G2627,'market cap'!$B$1:$DQ$1,0))</f>
        <v>1006.1463</v>
      </c>
      <c r="K2627">
        <f t="shared" si="194"/>
        <v>6.9138827675215282</v>
      </c>
      <c r="L2627">
        <f>INDEX('PB2'!$D$2:$AQ$224,MATCH(A2627,'PB2'!$B$2:$B$224,0),MATCH(G2627,'PB2'!$D$1:$AQ$1,0))</f>
        <v>4.2335648536682102</v>
      </c>
      <c r="M2627" s="16">
        <f t="shared" si="195"/>
        <v>0.23620755428691284</v>
      </c>
      <c r="N2627" s="6">
        <f>INDEX('ROA2'!$D$2:$AQ$224,MATCH(A2627,'ROA2'!$B$2:$B$224,0),MATCH(G2627,'ROA2'!$D$1:$AQ$1,0))</f>
        <v>-16.844194412231399</v>
      </c>
      <c r="O2627" s="6">
        <v>207.219008</v>
      </c>
      <c r="P2627" s="28">
        <v>0.13088589578467122</v>
      </c>
    </row>
    <row r="2628" spans="1:16" x14ac:dyDescent="0.3">
      <c r="A2628" t="s">
        <v>520</v>
      </c>
      <c r="B2628" t="str">
        <f>VLOOKUP(A2628,Sheet3!L:L,1,FALSE)</f>
        <v>EFR CN EQUITY</v>
      </c>
      <c r="C2628" t="str">
        <f>VLOOKUP(A2628,'ALL - prices'!B:C,2,FALSE)</f>
        <v>Energy Fuels Inc/Canada</v>
      </c>
      <c r="D2628" t="str">
        <f>VLOOKUP(A2628,'ALL - prices'!B:I,8,FALSE)</f>
        <v>Energy</v>
      </c>
      <c r="E2628">
        <v>2021</v>
      </c>
      <c r="F2628" t="s">
        <v>681</v>
      </c>
      <c r="G2628" t="str">
        <f t="shared" si="193"/>
        <v>2021-Q3</v>
      </c>
      <c r="H2628" s="4">
        <f>INDEX('ALL - prices'!$J$3:$DY$219,MATCH('COMBINED DATA'!A2628,'ALL - prices'!$B$3:$B$219,0),MATCH('COMBINED DATA'!G2628,'ALL - prices'!$J$1:$DY$1,0))</f>
        <v>8.86</v>
      </c>
      <c r="I2628" s="14">
        <f t="shared" si="192"/>
        <v>2.1706604217764411</v>
      </c>
      <c r="J2628" s="6">
        <f>INDEX('market cap'!$B$3:$DQ$219,MATCH(A2628,'market cap'!$A$3:$A$219,0),MATCH(G2628,'market cap'!$B$1:$DQ$1,0))</f>
        <v>1190.1811</v>
      </c>
      <c r="K2628">
        <f t="shared" si="194"/>
        <v>7.0818607594005814</v>
      </c>
      <c r="L2628">
        <f>INDEX('PB2'!$D$2:$AQ$224,MATCH(A2628,'PB2'!$B$2:$B$224,0),MATCH(G2628,'PB2'!$D$1:$AQ$1,0))</f>
        <v>4.3864507675170898</v>
      </c>
      <c r="M2628" s="16">
        <f t="shared" si="195"/>
        <v>0.22797474609889234</v>
      </c>
      <c r="N2628" s="6">
        <f>INDEX('ROA2'!$D$2:$AQ$224,MATCH(A2628,'ROA2'!$B$2:$B$224,0),MATCH(G2628,'ROA2'!$D$1:$AQ$1,0))</f>
        <v>-16.557558059692401</v>
      </c>
      <c r="O2628" s="6">
        <v>242.18</v>
      </c>
      <c r="P2628" s="28">
        <v>0.16871517887007742</v>
      </c>
    </row>
    <row r="2629" spans="1:16" x14ac:dyDescent="0.3">
      <c r="A2629" t="s">
        <v>520</v>
      </c>
      <c r="B2629" t="str">
        <f>VLOOKUP(A2629,Sheet3!L:L,1,FALSE)</f>
        <v>EFR CN EQUITY</v>
      </c>
      <c r="C2629" t="str">
        <f>VLOOKUP(A2629,'ALL - prices'!B:C,2,FALSE)</f>
        <v>Energy Fuels Inc/Canada</v>
      </c>
      <c r="D2629" t="str">
        <f>VLOOKUP(A2629,'ALL - prices'!B:I,8,FALSE)</f>
        <v>Energy</v>
      </c>
      <c r="E2629">
        <v>2021</v>
      </c>
      <c r="F2629" t="s">
        <v>682</v>
      </c>
      <c r="G2629" t="str">
        <f t="shared" si="193"/>
        <v>2021-Q4</v>
      </c>
      <c r="H2629" s="4">
        <f>INDEX('ALL - prices'!$J$3:$DY$219,MATCH('COMBINED DATA'!A2629,'ALL - prices'!$B$3:$B$219,0),MATCH('COMBINED DATA'!G2629,'ALL - prices'!$J$1:$DY$1,0))</f>
        <v>9.66</v>
      </c>
      <c r="I2629" s="14">
        <f t="shared" si="192"/>
        <v>2.1319865540539058</v>
      </c>
      <c r="J2629" s="6">
        <f>INDEX('market cap'!$B$3:$DQ$219,MATCH(A2629,'market cap'!$A$3:$A$219,0),MATCH(G2629,'market cap'!$B$1:$DQ$1,0))</f>
        <v>1503.2954999999999</v>
      </c>
      <c r="K2629">
        <f t="shared" si="194"/>
        <v>7.3154149772148198</v>
      </c>
      <c r="L2629">
        <f>INDEX('PB2'!$D$2:$AQ$224,MATCH(A2629,'PB2'!$B$2:$B$224,0),MATCH(G2629,'PB2'!$D$1:$AQ$1,0))</f>
        <v>4.0928378105163601</v>
      </c>
      <c r="M2629" s="16">
        <f t="shared" si="195"/>
        <v>0.24432925180434603</v>
      </c>
      <c r="N2629" s="6">
        <f>INDEX('ROA2'!$D$2:$AQ$224,MATCH(A2629,'ROA2'!$B$2:$B$224,0),MATCH(G2629,'ROA2'!$D$1:$AQ$1,0))</f>
        <v>-15.1860504150391</v>
      </c>
      <c r="O2629" s="6">
        <v>267.283008</v>
      </c>
      <c r="P2629" s="28">
        <v>0.10365433974729535</v>
      </c>
    </row>
    <row r="2630" spans="1:16" x14ac:dyDescent="0.3">
      <c r="A2630" t="s">
        <v>520</v>
      </c>
      <c r="B2630" t="str">
        <f>VLOOKUP(A2630,Sheet3!L:L,1,FALSE)</f>
        <v>EFR CN EQUITY</v>
      </c>
      <c r="C2630" t="str">
        <f>VLOOKUP(A2630,'ALL - prices'!B:C,2,FALSE)</f>
        <v>Energy Fuels Inc/Canada</v>
      </c>
      <c r="D2630" t="str">
        <f>VLOOKUP(A2630,'ALL - prices'!B:I,8,FALSE)</f>
        <v>Energy</v>
      </c>
      <c r="E2630">
        <v>2022</v>
      </c>
      <c r="F2630" t="s">
        <v>679</v>
      </c>
      <c r="G2630" t="str">
        <f t="shared" si="193"/>
        <v>2022-Q1</v>
      </c>
      <c r="H2630" s="4">
        <f>INDEX('ALL - prices'!$J$3:$DY$219,MATCH('COMBINED DATA'!A2630,'ALL - prices'!$B$3:$B$219,0),MATCH('COMBINED DATA'!G2630,'ALL - prices'!$J$1:$DY$1,0))</f>
        <v>11.51</v>
      </c>
      <c r="I2630" s="14">
        <f t="shared" si="192"/>
        <v>0.97861722173006749</v>
      </c>
      <c r="J2630" s="6">
        <f>INDEX('market cap'!$B$3:$DQ$219,MATCH(A2630,'market cap'!$A$3:$A$219,0),MATCH(G2630,'market cap'!$B$1:$DQ$1,0))</f>
        <v>1798.8187</v>
      </c>
      <c r="K2630">
        <f t="shared" si="194"/>
        <v>7.4948854506619513</v>
      </c>
      <c r="L2630">
        <f>INDEX('PB2'!$D$2:$AQ$224,MATCH(A2630,'PB2'!$B$2:$B$224,0),MATCH(G2630,'PB2'!$D$1:$AQ$1,0))</f>
        <v>5.1191592216491699</v>
      </c>
      <c r="M2630" s="16">
        <f t="shared" si="195"/>
        <v>0.19534457841650091</v>
      </c>
      <c r="N2630" s="6">
        <f>INDEX('ROA2'!$D$2:$AQ$224,MATCH(A2630,'ROA2'!$B$2:$B$224,0),MATCH(G2630,'ROA2'!$D$1:$AQ$1,0))</f>
        <v>0.61802899837493896</v>
      </c>
      <c r="O2630" s="6">
        <v>315.44601599999999</v>
      </c>
      <c r="P2630" s="28">
        <v>0.18019479936412566</v>
      </c>
    </row>
    <row r="2631" spans="1:16" x14ac:dyDescent="0.3">
      <c r="A2631" t="s">
        <v>520</v>
      </c>
      <c r="B2631" t="str">
        <f>VLOOKUP(A2631,Sheet3!L:L,1,FALSE)</f>
        <v>EFR CN EQUITY</v>
      </c>
      <c r="C2631" t="str">
        <f>VLOOKUP(A2631,'ALL - prices'!B:C,2,FALSE)</f>
        <v>Energy Fuels Inc/Canada</v>
      </c>
      <c r="D2631" t="str">
        <f>VLOOKUP(A2631,'ALL - prices'!B:I,8,FALSE)</f>
        <v>Energy</v>
      </c>
      <c r="E2631">
        <v>2022</v>
      </c>
      <c r="F2631" t="s">
        <v>680</v>
      </c>
      <c r="G2631" t="str">
        <f t="shared" si="193"/>
        <v>2022-Q2</v>
      </c>
      <c r="H2631" s="4">
        <f>INDEX('ALL - prices'!$J$3:$DY$219,MATCH('COMBINED DATA'!A2631,'ALL - prices'!$B$3:$B$219,0),MATCH('COMBINED DATA'!G2631,'ALL - prices'!$J$1:$DY$1,0))</f>
        <v>6.34</v>
      </c>
      <c r="I2631" s="14">
        <f t="shared" si="192"/>
        <v>0.42197946237544187</v>
      </c>
      <c r="J2631" s="6">
        <f>INDEX('market cap'!$B$3:$DQ$219,MATCH(A2631,'market cap'!$A$3:$A$219,0),MATCH(G2631,'market cap'!$B$1:$DQ$1,0))</f>
        <v>990.83500000000004</v>
      </c>
      <c r="K2631">
        <f t="shared" si="194"/>
        <v>6.898548021981199</v>
      </c>
      <c r="L2631">
        <f>INDEX('PB2'!$D$2:$AQ$224,MATCH(A2631,'PB2'!$B$2:$B$224,0),MATCH(G2631,'PB2'!$D$1:$AQ$1,0))</f>
        <v>2.9114019870758101</v>
      </c>
      <c r="M2631" s="16">
        <f t="shared" si="195"/>
        <v>0.34347713041316991</v>
      </c>
      <c r="N2631" s="6">
        <f>INDEX('ROA2'!$D$2:$AQ$224,MATCH(A2631,'ROA2'!$B$2:$B$224,0),MATCH(G2631,'ROA2'!$D$1:$AQ$1,0))</f>
        <v>-0.88833099603652999</v>
      </c>
      <c r="O2631" s="6">
        <v>306.10300799999999</v>
      </c>
      <c r="P2631" s="28">
        <v>-2.961840545166371E-2</v>
      </c>
    </row>
    <row r="2632" spans="1:16" x14ac:dyDescent="0.3">
      <c r="A2632" t="s">
        <v>520</v>
      </c>
      <c r="B2632" t="str">
        <f>VLOOKUP(A2632,Sheet3!L:L,1,FALSE)</f>
        <v>EFR CN EQUITY</v>
      </c>
      <c r="C2632" t="str">
        <f>VLOOKUP(A2632,'ALL - prices'!B:C,2,FALSE)</f>
        <v>Energy Fuels Inc/Canada</v>
      </c>
      <c r="D2632" t="str">
        <f>VLOOKUP(A2632,'ALL - prices'!B:I,8,FALSE)</f>
        <v>Energy</v>
      </c>
      <c r="E2632">
        <v>2022</v>
      </c>
      <c r="F2632" t="s">
        <v>681</v>
      </c>
      <c r="G2632" t="str">
        <f t="shared" si="193"/>
        <v>2022-Q3</v>
      </c>
      <c r="H2632" s="4">
        <f>INDEX('ALL - prices'!$J$3:$DY$219,MATCH('COMBINED DATA'!A2632,'ALL - prices'!$B$3:$B$219,0),MATCH('COMBINED DATA'!G2632,'ALL - prices'!$J$1:$DY$1,0))</f>
        <v>8.43</v>
      </c>
      <c r="I2632" s="14">
        <f t="shared" si="192"/>
        <v>1.6028386277684481</v>
      </c>
      <c r="J2632" s="6">
        <f>INDEX('market cap'!$B$3:$DQ$219,MATCH(A2632,'market cap'!$A$3:$A$219,0),MATCH(G2632,'market cap'!$B$1:$DQ$1,0))</f>
        <v>1317.4666999999999</v>
      </c>
      <c r="K2632">
        <f t="shared" si="194"/>
        <v>7.1834660049537806</v>
      </c>
      <c r="L2632">
        <f>INDEX('PB2'!$D$2:$AQ$224,MATCH(A2632,'PB2'!$B$2:$B$224,0),MATCH(G2632,'PB2'!$D$1:$AQ$1,0))</f>
        <v>3.7648410797119101</v>
      </c>
      <c r="M2632" s="16">
        <f t="shared" si="195"/>
        <v>0.26561546127108271</v>
      </c>
      <c r="N2632" s="6">
        <f>INDEX('ROA2'!$D$2:$AQ$224,MATCH(A2632,'ROA2'!$B$2:$B$224,0),MATCH(G2632,'ROA2'!$D$1:$AQ$1,0))</f>
        <v>-3.60079789161682</v>
      </c>
      <c r="O2632" s="6">
        <v>288.25798400000002</v>
      </c>
      <c r="P2632" s="28">
        <v>-5.8297447374316448E-2</v>
      </c>
    </row>
    <row r="2633" spans="1:16" x14ac:dyDescent="0.3">
      <c r="A2633" t="s">
        <v>520</v>
      </c>
      <c r="B2633" t="str">
        <f>VLOOKUP(A2633,Sheet3!L:L,1,FALSE)</f>
        <v>EFR CN EQUITY</v>
      </c>
      <c r="C2633" t="str">
        <f>VLOOKUP(A2633,'ALL - prices'!B:C,2,FALSE)</f>
        <v>Energy Fuels Inc/Canada</v>
      </c>
      <c r="D2633" t="str">
        <f>VLOOKUP(A2633,'ALL - prices'!B:I,8,FALSE)</f>
        <v>Energy</v>
      </c>
      <c r="E2633">
        <v>2022</v>
      </c>
      <c r="F2633" t="s">
        <v>682</v>
      </c>
      <c r="G2633" t="str">
        <f t="shared" si="193"/>
        <v>2022-Q4</v>
      </c>
      <c r="H2633" s="4">
        <f>INDEX('ALL - prices'!$J$3:$DY$219,MATCH('COMBINED DATA'!A2633,'ALL - prices'!$B$3:$B$219,0),MATCH('COMBINED DATA'!G2633,'ALL - prices'!$J$1:$DY$1,0))</f>
        <v>8.3800000000000008</v>
      </c>
      <c r="I2633" s="14">
        <f t="shared" si="192"/>
        <v>1.5975893297924442</v>
      </c>
      <c r="J2633" s="6">
        <f>INDEX('market cap'!$B$3:$DQ$219,MATCH(A2633,'market cap'!$A$3:$A$219,0),MATCH(G2633,'market cap'!$B$1:$DQ$1,0))</f>
        <v>1319.7283</v>
      </c>
      <c r="K2633">
        <f t="shared" si="194"/>
        <v>7.1851811610604956</v>
      </c>
      <c r="L2633">
        <f>INDEX('PB2'!$D$2:$AQ$224,MATCH(A2633,'PB2'!$B$2:$B$224,0),MATCH(G2633,'PB2'!$D$1:$AQ$1,0))</f>
        <v>4.0620617866516104</v>
      </c>
      <c r="M2633" s="16">
        <f t="shared" si="195"/>
        <v>0.24618040111701694</v>
      </c>
      <c r="N2633" s="6">
        <f>INDEX('ROA2'!$D$2:$AQ$224,MATCH(A2633,'ROA2'!$B$2:$B$224,0),MATCH(G2633,'ROA2'!$D$1:$AQ$1,0))</f>
        <v>-3.97059106826782</v>
      </c>
      <c r="O2633" s="6">
        <v>279.084</v>
      </c>
      <c r="P2633" s="28">
        <v>-3.1825602443677735E-2</v>
      </c>
    </row>
    <row r="2634" spans="1:16" x14ac:dyDescent="0.3">
      <c r="A2634" t="s">
        <v>520</v>
      </c>
      <c r="B2634" t="str">
        <f>VLOOKUP(A2634,Sheet3!L:L,1,FALSE)</f>
        <v>EFR CN EQUITY</v>
      </c>
      <c r="C2634" t="str">
        <f>VLOOKUP(A2634,'ALL - prices'!B:C,2,FALSE)</f>
        <v>Energy Fuels Inc/Canada</v>
      </c>
      <c r="D2634" t="str">
        <f>VLOOKUP(A2634,'ALL - prices'!B:I,8,FALSE)</f>
        <v>Energy</v>
      </c>
      <c r="E2634">
        <v>2023</v>
      </c>
      <c r="F2634" t="s">
        <v>679</v>
      </c>
      <c r="G2634" t="str">
        <f t="shared" si="193"/>
        <v>2023-Q1</v>
      </c>
      <c r="H2634" s="4">
        <f>INDEX('ALL - prices'!$J$3:$DY$219,MATCH('COMBINED DATA'!A2634,'ALL - prices'!$B$3:$B$219,0),MATCH('COMBINED DATA'!G2634,'ALL - prices'!$J$1:$DY$1,0))</f>
        <v>7.52</v>
      </c>
      <c r="I2634" s="14">
        <f t="shared" si="192"/>
        <v>1.3325414315009816</v>
      </c>
      <c r="J2634" s="6">
        <f>INDEX('market cap'!$B$3:$DQ$219,MATCH(A2634,'market cap'!$A$3:$A$219,0),MATCH(G2634,'market cap'!$B$1:$DQ$1,0))</f>
        <v>1188.3361</v>
      </c>
      <c r="K2634">
        <f t="shared" si="194"/>
        <v>7.0803093723683199</v>
      </c>
      <c r="L2634">
        <f>INDEX('PB2'!$D$2:$AQ$224,MATCH(A2634,'PB2'!$B$2:$B$224,0),MATCH(G2634,'PB2'!$D$1:$AQ$1,0))</f>
        <v>2.4752280712127699</v>
      </c>
      <c r="M2634" s="16">
        <f t="shared" si="195"/>
        <v>0.40400317515389084</v>
      </c>
      <c r="N2634" s="6">
        <f>INDEX('ROA2'!$D$2:$AQ$224,MATCH(A2634,'ROA2'!$B$2:$B$224,0),MATCH(G2634,'ROA2'!$D$1:$AQ$1,0))</f>
        <v>-20.308689117431602</v>
      </c>
      <c r="O2634" s="6">
        <v>273.94700799999998</v>
      </c>
      <c r="P2634" s="28">
        <v>-1.8406615929254348E-2</v>
      </c>
    </row>
    <row r="2635" spans="1:16" x14ac:dyDescent="0.3">
      <c r="A2635" t="s">
        <v>520</v>
      </c>
      <c r="B2635" t="str">
        <f>VLOOKUP(A2635,Sheet3!L:L,1,FALSE)</f>
        <v>EFR CN EQUITY</v>
      </c>
      <c r="C2635" t="str">
        <f>VLOOKUP(A2635,'ALL - prices'!B:C,2,FALSE)</f>
        <v>Energy Fuels Inc/Canada</v>
      </c>
      <c r="D2635" t="str">
        <f>VLOOKUP(A2635,'ALL - prices'!B:I,8,FALSE)</f>
        <v>Energy</v>
      </c>
      <c r="E2635">
        <v>2023</v>
      </c>
      <c r="F2635" t="s">
        <v>680</v>
      </c>
      <c r="G2635" t="str">
        <f t="shared" si="193"/>
        <v>2023-Q2</v>
      </c>
      <c r="H2635" s="4">
        <f>INDEX('ALL - prices'!$J$3:$DY$219,MATCH('COMBINED DATA'!A2635,'ALL - prices'!$B$3:$B$219,0),MATCH('COMBINED DATA'!G2635,'ALL - prices'!$J$1:$DY$1,0))</f>
        <v>8.23</v>
      </c>
      <c r="I2635" s="14">
        <f t="shared" si="192"/>
        <v>1.3161180291549355</v>
      </c>
      <c r="J2635" s="6">
        <f>INDEX('market cap'!$B$3:$DQ$219,MATCH(A2635,'market cap'!$A$3:$A$219,0),MATCH(G2635,'market cap'!$B$1:$DQ$1,0))</f>
        <v>1302.337</v>
      </c>
      <c r="K2635">
        <f t="shared" si="194"/>
        <v>7.1719156218424294</v>
      </c>
      <c r="L2635">
        <f>INDEX('PB2'!$D$2:$AQ$224,MATCH(A2635,'PB2'!$B$2:$B$224,0),MATCH(G2635,'PB2'!$D$1:$AQ$1,0))</f>
        <v>2.8031411170959499</v>
      </c>
      <c r="M2635" s="16">
        <f t="shared" si="195"/>
        <v>0.35674265341161221</v>
      </c>
      <c r="N2635" s="6">
        <f>INDEX('ROA2'!$D$2:$AQ$224,MATCH(A2635,'ROA2'!$B$2:$B$224,0),MATCH(G2635,'ROA2'!$D$1:$AQ$1,0))</f>
        <v>20.2903957366943</v>
      </c>
      <c r="O2635" s="6">
        <v>375.451008</v>
      </c>
      <c r="P2635" s="28">
        <v>0.37052421466855379</v>
      </c>
    </row>
    <row r="2636" spans="1:16" x14ac:dyDescent="0.3">
      <c r="A2636" t="s">
        <v>520</v>
      </c>
      <c r="B2636" t="str">
        <f>VLOOKUP(A2636,Sheet3!L:L,1,FALSE)</f>
        <v>EFR CN EQUITY</v>
      </c>
      <c r="C2636" t="str">
        <f>VLOOKUP(A2636,'ALL - prices'!B:C,2,FALSE)</f>
        <v>Energy Fuels Inc/Canada</v>
      </c>
      <c r="D2636" t="str">
        <f>VLOOKUP(A2636,'ALL - prices'!B:I,8,FALSE)</f>
        <v>Energy</v>
      </c>
      <c r="E2636">
        <v>2023</v>
      </c>
      <c r="F2636" t="s">
        <v>681</v>
      </c>
      <c r="G2636" t="str">
        <f t="shared" si="193"/>
        <v>2023-Q3</v>
      </c>
      <c r="H2636" s="4">
        <f>INDEX('ALL - prices'!$J$3:$DY$219,MATCH('COMBINED DATA'!A2636,'ALL - prices'!$B$3:$B$219,0),MATCH('COMBINED DATA'!G2636,'ALL - prices'!$J$1:$DY$1,0))</f>
        <v>11.16</v>
      </c>
      <c r="I2636" s="14">
        <f t="shared" si="192"/>
        <v>0.84968131280694503</v>
      </c>
      <c r="J2636" s="6">
        <f>INDEX('market cap'!$B$3:$DQ$219,MATCH(A2636,'market cap'!$A$3:$A$219,0),MATCH(G2636,'market cap'!$B$1:$DQ$1,0))</f>
        <v>1767.1777</v>
      </c>
      <c r="K2636">
        <f t="shared" si="194"/>
        <v>7.4771390331942387</v>
      </c>
      <c r="L2636">
        <f>INDEX('PB2'!$D$2:$AQ$224,MATCH(A2636,'PB2'!$B$2:$B$224,0),MATCH(G2636,'PB2'!$D$1:$AQ$1,0))</f>
        <v>3.4840900897979701</v>
      </c>
      <c r="M2636" s="16">
        <f t="shared" si="195"/>
        <v>0.28701898464915598</v>
      </c>
      <c r="N2636" s="6">
        <f>INDEX('ROA2'!$D$2:$AQ$224,MATCH(A2636,'ROA2'!$B$2:$B$224,0),MATCH(G2636,'ROA2'!$D$1:$AQ$1,0))</f>
        <v>24.938327789306602</v>
      </c>
      <c r="O2636" s="6">
        <v>372.07500800000003</v>
      </c>
      <c r="P2636" s="28">
        <v>-8.9918522738390849E-3</v>
      </c>
    </row>
    <row r="2637" spans="1:16" x14ac:dyDescent="0.3">
      <c r="A2637" t="s">
        <v>520</v>
      </c>
      <c r="B2637" t="str">
        <f>VLOOKUP(A2637,Sheet3!L:L,1,FALSE)</f>
        <v>EFR CN EQUITY</v>
      </c>
      <c r="C2637" t="str">
        <f>VLOOKUP(A2637,'ALL - prices'!B:C,2,FALSE)</f>
        <v>Energy Fuels Inc/Canada</v>
      </c>
      <c r="D2637" t="str">
        <f>VLOOKUP(A2637,'ALL - prices'!B:I,8,FALSE)</f>
        <v>Energy</v>
      </c>
      <c r="E2637">
        <v>2023</v>
      </c>
      <c r="F2637" t="s">
        <v>682</v>
      </c>
      <c r="G2637" t="str">
        <f t="shared" si="193"/>
        <v>2023-Q4</v>
      </c>
      <c r="H2637" s="4">
        <f>INDEX('ALL - prices'!$J$3:$DY$219,MATCH('COMBINED DATA'!A2637,'ALL - prices'!$B$3:$B$219,0),MATCH('COMBINED DATA'!G2637,'ALL - prices'!$J$1:$DY$1,0))</f>
        <v>9.5</v>
      </c>
      <c r="I2637" s="14">
        <f t="shared" si="192"/>
        <v>0.56506636778346686</v>
      </c>
      <c r="J2637" s="6">
        <f>INDEX('market cap'!$B$3:$DQ$219,MATCH(A2637,'market cap'!$A$3:$A$219,0),MATCH(G2637,'market cap'!$B$1:$DQ$1,0))</f>
        <v>1524.5834</v>
      </c>
      <c r="K2637">
        <f t="shared" si="194"/>
        <v>7.3294764713931002</v>
      </c>
      <c r="L2637">
        <f>INDEX('PB2'!$D$2:$AQ$224,MATCH(A2637,'PB2'!$B$2:$B$224,0),MATCH(G2637,'PB2'!$D$1:$AQ$1,0))</f>
        <v>3.11804103851318</v>
      </c>
      <c r="M2637" s="16">
        <f t="shared" si="195"/>
        <v>0.3207141880585524</v>
      </c>
      <c r="N2637" s="6">
        <f>INDEX('ROA2'!$D$2:$AQ$224,MATCH(A2637,'ROA2'!$B$2:$B$224,0),MATCH(G2637,'ROA2'!$D$1:$AQ$1,0))</f>
        <v>30.007732391357401</v>
      </c>
      <c r="O2637" s="6">
        <v>401.193984</v>
      </c>
      <c r="P2637" s="28">
        <v>7.8261037086371499E-2</v>
      </c>
    </row>
    <row r="2638" spans="1:16" x14ac:dyDescent="0.3">
      <c r="A2638" t="s">
        <v>520</v>
      </c>
      <c r="B2638" t="str">
        <f>VLOOKUP(A2638,Sheet3!L:L,1,FALSE)</f>
        <v>EFR CN EQUITY</v>
      </c>
      <c r="C2638" t="str">
        <f>VLOOKUP(A2638,'ALL - prices'!B:C,2,FALSE)</f>
        <v>Energy Fuels Inc/Canada</v>
      </c>
      <c r="D2638" t="str">
        <f>VLOOKUP(A2638,'ALL - prices'!B:I,8,FALSE)</f>
        <v>Energy</v>
      </c>
      <c r="E2638" s="18">
        <v>2024</v>
      </c>
      <c r="F2638" t="s">
        <v>679</v>
      </c>
      <c r="G2638" t="str">
        <f t="shared" si="193"/>
        <v>2024-Q1</v>
      </c>
      <c r="H2638" s="4">
        <f>INDEX('ALL - prices'!$J$3:$DY$219,MATCH('COMBINED DATA'!A2638,'ALL - prices'!$B$3:$B$219,0),MATCH('COMBINED DATA'!G2638,'ALL - prices'!$J$1:$DY$1,0))</f>
        <v>8.4700000000000006</v>
      </c>
      <c r="I2638" s="14" t="s">
        <v>769</v>
      </c>
      <c r="J2638" s="6">
        <f>INDEX('market cap'!$B$3:$DQ$219,MATCH(A2638,'market cap'!$A$3:$A$219,0),MATCH(G2638,'market cap'!$B$1:$DQ$1,0))</f>
        <v>1365.9768999999999</v>
      </c>
      <c r="K2638">
        <f t="shared" si="194"/>
        <v>7.2196251292996072</v>
      </c>
      <c r="L2638">
        <f>INDEX('PB2'!$D$2:$AQ$224,MATCH(A2638,'PB2'!$B$2:$B$224,0),MATCH(G2638,'PB2'!$D$1:$AQ$1,0))</f>
        <v>2.6684188842773402</v>
      </c>
      <c r="M2638" s="16">
        <f t="shared" si="195"/>
        <v>0.37475375620076962</v>
      </c>
      <c r="N2638" s="6">
        <f>INDEX('ROA2'!$D$2:$AQ$224,MATCH(A2638,'ROA2'!$B$2:$B$224,0),MATCH(G2638,'ROA2'!$D$1:$AQ$1,0))</f>
        <v>29.549953460693398</v>
      </c>
      <c r="O2638" s="6">
        <v>401.939008</v>
      </c>
      <c r="P2638" s="28">
        <v>1.8570168788971692E-3</v>
      </c>
    </row>
    <row r="2639" spans="1:16" x14ac:dyDescent="0.3">
      <c r="A2639" t="s">
        <v>520</v>
      </c>
      <c r="B2639" t="str">
        <f>VLOOKUP(A2639,Sheet3!L:L,1,FALSE)</f>
        <v>EFR CN EQUITY</v>
      </c>
      <c r="C2639" t="str">
        <f>VLOOKUP(A2639,'ALL - prices'!B:C,2,FALSE)</f>
        <v>Energy Fuels Inc/Canada</v>
      </c>
      <c r="D2639" t="str">
        <f>VLOOKUP(A2639,'ALL - prices'!B:I,8,FALSE)</f>
        <v>Energy</v>
      </c>
      <c r="E2639" s="18">
        <v>2024</v>
      </c>
      <c r="F2639" t="s">
        <v>680</v>
      </c>
      <c r="G2639" t="str">
        <f t="shared" si="193"/>
        <v>2024-Q2</v>
      </c>
      <c r="H2639" s="4">
        <f>INDEX('ALL - prices'!$J$3:$DY$219,MATCH('COMBINED DATA'!A2639,'ALL - prices'!$B$3:$B$219,0),MATCH('COMBINED DATA'!G2639,'ALL - prices'!$J$1:$DY$1,0))</f>
        <v>8.2899999999999991</v>
      </c>
      <c r="I2639" s="14" t="s">
        <v>769</v>
      </c>
      <c r="J2639" s="6">
        <f>INDEX('market cap'!$B$3:$DQ$219,MATCH(A2639,'market cap'!$A$3:$A$219,0),MATCH(G2639,'market cap'!$B$1:$DQ$1,0))</f>
        <v>1356.6741999999999</v>
      </c>
      <c r="K2639">
        <f t="shared" si="194"/>
        <v>7.2127915425786666</v>
      </c>
      <c r="L2639">
        <f>INDEX('PB2'!$D$2:$AQ$224,MATCH(A2639,'PB2'!$B$2:$B$224,0),MATCH(G2639,'PB2'!$D$1:$AQ$1,0))</f>
        <v>2.6193089485168501</v>
      </c>
      <c r="M2639" s="16">
        <f t="shared" si="195"/>
        <v>0.38178008767016092</v>
      </c>
      <c r="N2639" s="6">
        <f>INDEX('ROA2'!$D$2:$AQ$224,MATCH(A2639,'ROA2'!$B$2:$B$224,0),MATCH(G2639,'ROA2'!$D$1:$AQ$1,0))</f>
        <v>-2.75562596321106</v>
      </c>
      <c r="O2639" s="6">
        <v>405.78700800000001</v>
      </c>
      <c r="P2639" s="28">
        <v>9.5735918221702271E-3</v>
      </c>
    </row>
    <row r="2640" spans="1:16" x14ac:dyDescent="0.3">
      <c r="A2640" t="s">
        <v>520</v>
      </c>
      <c r="B2640" t="str">
        <f>VLOOKUP(A2640,Sheet3!L:L,1,FALSE)</f>
        <v>EFR CN EQUITY</v>
      </c>
      <c r="C2640" t="str">
        <f>VLOOKUP(A2640,'ALL - prices'!B:C,2,FALSE)</f>
        <v>Energy Fuels Inc/Canada</v>
      </c>
      <c r="D2640" t="str">
        <f>VLOOKUP(A2640,'ALL - prices'!B:I,8,FALSE)</f>
        <v>Energy</v>
      </c>
      <c r="E2640" s="18">
        <v>2024</v>
      </c>
      <c r="F2640" t="s">
        <v>681</v>
      </c>
      <c r="G2640" t="str">
        <f t="shared" si="193"/>
        <v>2024-Q3</v>
      </c>
      <c r="H2640" s="4">
        <f>INDEX('ALL - prices'!$J$3:$DY$219,MATCH('COMBINED DATA'!A2640,'ALL - prices'!$B$3:$B$219,0),MATCH('COMBINED DATA'!G2640,'ALL - prices'!$J$1:$DY$1,0))</f>
        <v>7.43</v>
      </c>
      <c r="I2640" s="14" t="s">
        <v>769</v>
      </c>
      <c r="J2640" s="6">
        <f>INDEX('market cap'!$B$3:$DQ$219,MATCH(A2640,'market cap'!$A$3:$A$219,0),MATCH(G2640,'market cap'!$B$1:$DQ$1,0))</f>
        <v>1205.7444</v>
      </c>
      <c r="K2640">
        <f t="shared" si="194"/>
        <v>7.0948524145261045</v>
      </c>
      <c r="L2640">
        <f>INDEX('PB2'!$D$2:$AQ$224,MATCH(A2640,'PB2'!$B$2:$B$224,0),MATCH(G2640,'PB2'!$D$1:$AQ$1,0))</f>
        <v>2.4302508831024201</v>
      </c>
      <c r="M2640" s="16">
        <f t="shared" si="195"/>
        <v>0.41148015085727102</v>
      </c>
      <c r="N2640" s="6">
        <f>INDEX('ROA2'!$D$2:$AQ$224,MATCH(A2640,'ROA2'!$B$2:$B$224,0),MATCH(G2640,'ROA2'!$D$1:$AQ$1,0))</f>
        <v>-3.1776859760284402</v>
      </c>
      <c r="O2640" s="6">
        <v>403.39500800000002</v>
      </c>
      <c r="P2640" s="28">
        <v>-5.894718048735547E-3</v>
      </c>
    </row>
    <row r="2641" spans="1:16" x14ac:dyDescent="0.3">
      <c r="A2641" t="s">
        <v>520</v>
      </c>
      <c r="B2641" t="str">
        <f>VLOOKUP(A2641,Sheet3!L:L,1,FALSE)</f>
        <v>EFR CN EQUITY</v>
      </c>
      <c r="C2641" t="str">
        <f>VLOOKUP(A2641,'ALL - prices'!B:C,2,FALSE)</f>
        <v>Energy Fuels Inc/Canada</v>
      </c>
      <c r="D2641" t="str">
        <f>VLOOKUP(A2641,'ALL - prices'!B:I,8,FALSE)</f>
        <v>Energy</v>
      </c>
      <c r="E2641" s="18">
        <v>2024</v>
      </c>
      <c r="F2641" t="s">
        <v>682</v>
      </c>
      <c r="G2641" t="str">
        <f t="shared" si="193"/>
        <v>2024-Q4</v>
      </c>
      <c r="H2641" s="4">
        <f>INDEX('ALL - prices'!$J$3:$DY$219,MATCH('COMBINED DATA'!A2641,'ALL - prices'!$B$3:$B$219,0),MATCH('COMBINED DATA'!G2641,'ALL - prices'!$J$1:$DY$1,0))</f>
        <v>7.39</v>
      </c>
      <c r="I2641" s="14" t="s">
        <v>769</v>
      </c>
      <c r="J2641" s="6">
        <f>INDEX('market cap'!$B$3:$DQ$219,MATCH(A2641,'market cap'!$A$3:$A$219,0),MATCH(G2641,'market cap'!$B$1:$DQ$1,0))</f>
        <v>1457.68</v>
      </c>
      <c r="K2641">
        <f t="shared" si="194"/>
        <v>7.2846014097416232</v>
      </c>
      <c r="L2641">
        <f>INDEX('PB2'!$D$2:$AQ$224,MATCH(A2641,'PB2'!$B$2:$B$224,0),MATCH(G2641,'PB2'!$D$1:$AQ$1,0))</f>
        <v>2.26884398132924</v>
      </c>
      <c r="M2641" s="16">
        <f t="shared" si="195"/>
        <v>0.44075309198393331</v>
      </c>
      <c r="N2641" s="6">
        <f>INDEX('ROA2'!$D$2:$AQ$224,MATCH(A2641,'ROA2'!$B$2:$B$224,0),MATCH(G2641,'ROA2'!$D$1:$AQ$1,0))</f>
        <v>-8.7185850143432599</v>
      </c>
      <c r="O2641" s="6">
        <v>400.404</v>
      </c>
      <c r="P2641" s="28">
        <v>-7.4145885315467812E-3</v>
      </c>
    </row>
    <row r="2642" spans="1:16" x14ac:dyDescent="0.3">
      <c r="A2642" t="s">
        <v>521</v>
      </c>
      <c r="B2642" t="str">
        <f>VLOOKUP(A2642,Sheet3!L:L,1,FALSE)</f>
        <v>EFX CN EQUITY</v>
      </c>
      <c r="C2642" t="str">
        <f>VLOOKUP(A2642,'ALL - prices'!B:C,2,FALSE)</f>
        <v>Enerflex Ltd</v>
      </c>
      <c r="D2642" t="str">
        <f>VLOOKUP(A2642,'ALL - prices'!B:I,8,FALSE)</f>
        <v>Energy</v>
      </c>
      <c r="E2642">
        <v>2015</v>
      </c>
      <c r="F2642" t="s">
        <v>679</v>
      </c>
      <c r="G2642" t="str">
        <f t="shared" si="193"/>
        <v>2015-Q1</v>
      </c>
      <c r="H2642" s="4">
        <f>INDEX('ALL - prices'!$J$3:$DY$219,MATCH('COMBINED DATA'!A2642,'ALL - prices'!$B$3:$B$219,0),MATCH('COMBINED DATA'!G2642,'ALL - prices'!$J$1:$DY$1,0))</f>
        <v>12.395</v>
      </c>
      <c r="I2642" s="14">
        <f t="shared" ref="I2642:I2677" si="196">STDEV(H2643:H2646)</f>
        <v>1.2151382757392943</v>
      </c>
      <c r="J2642" s="6">
        <f>INDEX('market cap'!$B$3:$DQ$219,MATCH(A2642,'market cap'!$A$3:$A$219,0),MATCH(G2642,'market cap'!$B$1:$DQ$1,0))</f>
        <v>1208.6434999999999</v>
      </c>
      <c r="K2642">
        <f t="shared" si="194"/>
        <v>7.0972539353366848</v>
      </c>
      <c r="L2642">
        <f>INDEX('PB2'!$D$2:$AQ$224,MATCH(A2642,'PB2'!$B$2:$B$224,0),MATCH(G2642,'PB2'!$D$1:$AQ$1,0))</f>
        <v>1.12955594062805</v>
      </c>
      <c r="M2642" s="16">
        <f t="shared" si="195"/>
        <v>0.88530365255215693</v>
      </c>
      <c r="N2642" s="6">
        <f>INDEX('ROA2'!$D$2:$AQ$224,MATCH(A2642,'ROA2'!$B$2:$B$224,0),MATCH(G2642,'ROA2'!$D$1:$AQ$1,0))</f>
        <v>3.9510068893432599</v>
      </c>
      <c r="O2642" s="6">
        <v>1846.7395839999999</v>
      </c>
      <c r="P2642" s="28">
        <v>3.0314601290152305E-2</v>
      </c>
    </row>
    <row r="2643" spans="1:16" x14ac:dyDescent="0.3">
      <c r="A2643" t="s">
        <v>521</v>
      </c>
      <c r="B2643" t="str">
        <f>VLOOKUP(A2643,Sheet3!L:L,1,FALSE)</f>
        <v>EFX CN EQUITY</v>
      </c>
      <c r="C2643" t="str">
        <f>VLOOKUP(A2643,'ALL - prices'!B:C,2,FALSE)</f>
        <v>Enerflex Ltd</v>
      </c>
      <c r="D2643" t="str">
        <f>VLOOKUP(A2643,'ALL - prices'!B:I,8,FALSE)</f>
        <v>Energy</v>
      </c>
      <c r="E2643">
        <v>2015</v>
      </c>
      <c r="F2643" t="s">
        <v>680</v>
      </c>
      <c r="G2643" t="str">
        <f t="shared" si="193"/>
        <v>2015-Q2</v>
      </c>
      <c r="H2643" s="4">
        <f>INDEX('ALL - prices'!$J$3:$DY$219,MATCH('COMBINED DATA'!A2643,'ALL - prices'!$B$3:$B$219,0),MATCH('COMBINED DATA'!G2643,'ALL - prices'!$J$1:$DY$1,0))</f>
        <v>10.9587</v>
      </c>
      <c r="I2643" s="14">
        <f t="shared" si="196"/>
        <v>1.2623536228674936</v>
      </c>
      <c r="J2643" s="6">
        <f>INDEX('market cap'!$B$3:$DQ$219,MATCH(A2643,'market cap'!$A$3:$A$219,0),MATCH(G2643,'market cap'!$B$1:$DQ$1,0))</f>
        <v>1066.4825000000001</v>
      </c>
      <c r="K2643">
        <f t="shared" si="194"/>
        <v>6.9721211289629021</v>
      </c>
      <c r="L2643">
        <f>INDEX('PB2'!$D$2:$AQ$224,MATCH(A2643,'PB2'!$B$2:$B$224,0),MATCH(G2643,'PB2'!$D$1:$AQ$1,0))</f>
        <v>0.97440099716186501</v>
      </c>
      <c r="M2643" s="16">
        <f t="shared" si="195"/>
        <v>1.0262715277516106</v>
      </c>
      <c r="N2643" s="6">
        <f>INDEX('ROA2'!$D$2:$AQ$224,MATCH(A2643,'ROA2'!$B$2:$B$224,0),MATCH(G2643,'ROA2'!$D$1:$AQ$1,0))</f>
        <v>4.7955088615417498</v>
      </c>
      <c r="O2643" s="6">
        <v>1685.4645760000001</v>
      </c>
      <c r="P2643" s="28">
        <v>-8.7329588533907682E-2</v>
      </c>
    </row>
    <row r="2644" spans="1:16" x14ac:dyDescent="0.3">
      <c r="A2644" t="s">
        <v>521</v>
      </c>
      <c r="B2644" t="str">
        <f>VLOOKUP(A2644,Sheet3!L:L,1,FALSE)</f>
        <v>EFX CN EQUITY</v>
      </c>
      <c r="C2644" t="str">
        <f>VLOOKUP(A2644,'ALL - prices'!B:C,2,FALSE)</f>
        <v>Enerflex Ltd</v>
      </c>
      <c r="D2644" t="str">
        <f>VLOOKUP(A2644,'ALL - prices'!B:I,8,FALSE)</f>
        <v>Energy</v>
      </c>
      <c r="E2644">
        <v>2015</v>
      </c>
      <c r="F2644" t="s">
        <v>681</v>
      </c>
      <c r="G2644" t="str">
        <f t="shared" si="193"/>
        <v>2015-Q3</v>
      </c>
      <c r="H2644" s="4">
        <f>INDEX('ALL - prices'!$J$3:$DY$219,MATCH('COMBINED DATA'!A2644,'ALL - prices'!$B$3:$B$219,0),MATCH('COMBINED DATA'!G2644,'ALL - prices'!$J$1:$DY$1,0))</f>
        <v>10.785299999999999</v>
      </c>
      <c r="I2644" s="14">
        <f t="shared" si="196"/>
        <v>1.6086015569949943</v>
      </c>
      <c r="J2644" s="6">
        <f>INDEX('market cap'!$B$3:$DQ$219,MATCH(A2644,'market cap'!$A$3:$A$219,0),MATCH(G2644,'market cap'!$B$1:$DQ$1,0))</f>
        <v>1042.6876999999999</v>
      </c>
      <c r="K2644">
        <f t="shared" si="194"/>
        <v>6.9495569854278978</v>
      </c>
      <c r="L2644">
        <f>INDEX('PB2'!$D$2:$AQ$224,MATCH(A2644,'PB2'!$B$2:$B$224,0),MATCH(G2644,'PB2'!$D$1:$AQ$1,0))</f>
        <v>0.90106701850891102</v>
      </c>
      <c r="M2644" s="16">
        <f t="shared" si="195"/>
        <v>1.1097953642280722</v>
      </c>
      <c r="N2644" s="6">
        <f>INDEX('ROA2'!$D$2:$AQ$224,MATCH(A2644,'ROA2'!$B$2:$B$224,0),MATCH(G2644,'ROA2'!$D$1:$AQ$1,0))</f>
        <v>5.0551228523254403</v>
      </c>
      <c r="O2644" s="6">
        <v>1692.840704</v>
      </c>
      <c r="P2644" s="28">
        <v>4.3763174290527953E-3</v>
      </c>
    </row>
    <row r="2645" spans="1:16" x14ac:dyDescent="0.3">
      <c r="A2645" t="s">
        <v>521</v>
      </c>
      <c r="B2645" t="str">
        <f>VLOOKUP(A2645,Sheet3!L:L,1,FALSE)</f>
        <v>EFX CN EQUITY</v>
      </c>
      <c r="C2645" t="str">
        <f>VLOOKUP(A2645,'ALL - prices'!B:C,2,FALSE)</f>
        <v>Enerflex Ltd</v>
      </c>
      <c r="D2645" t="str">
        <f>VLOOKUP(A2645,'ALL - prices'!B:I,8,FALSE)</f>
        <v>Energy</v>
      </c>
      <c r="E2645">
        <v>2015</v>
      </c>
      <c r="F2645" t="s">
        <v>682</v>
      </c>
      <c r="G2645" t="str">
        <f t="shared" si="193"/>
        <v>2015-Q4</v>
      </c>
      <c r="H2645" s="4">
        <f>INDEX('ALL - prices'!$J$3:$DY$219,MATCH('COMBINED DATA'!A2645,'ALL - prices'!$B$3:$B$219,0),MATCH('COMBINED DATA'!G2645,'ALL - prices'!$J$1:$DY$1,0))</f>
        <v>10.9345</v>
      </c>
      <c r="I2645" s="14">
        <f t="shared" si="196"/>
        <v>2.7792136429812886</v>
      </c>
      <c r="J2645" s="6">
        <f>INDEX('market cap'!$B$3:$DQ$219,MATCH(A2645,'market cap'!$A$3:$A$219,0),MATCH(G2645,'market cap'!$B$1:$DQ$1,0))</f>
        <v>1051.3090999999999</v>
      </c>
      <c r="K2645">
        <f t="shared" si="194"/>
        <v>6.9577914284940992</v>
      </c>
      <c r="L2645">
        <f>INDEX('PB2'!$D$2:$AQ$224,MATCH(A2645,'PB2'!$B$2:$B$224,0),MATCH(G2645,'PB2'!$D$1:$AQ$1,0))</f>
        <v>0.91155099868774403</v>
      </c>
      <c r="M2645" s="16">
        <f t="shared" si="195"/>
        <v>1.0970313251146517</v>
      </c>
      <c r="N2645" s="6">
        <f>INDEX('ROA2'!$D$2:$AQ$224,MATCH(A2645,'ROA2'!$B$2:$B$224,0),MATCH(G2645,'ROA2'!$D$1:$AQ$1,0))</f>
        <v>4.9741110801696804</v>
      </c>
      <c r="O2645" s="6">
        <v>1658.3520000000001</v>
      </c>
      <c r="P2645" s="28">
        <v>-2.0373271931911126E-2</v>
      </c>
    </row>
    <row r="2646" spans="1:16" x14ac:dyDescent="0.3">
      <c r="A2646" t="s">
        <v>521</v>
      </c>
      <c r="B2646" t="str">
        <f>VLOOKUP(A2646,Sheet3!L:L,1,FALSE)</f>
        <v>EFX CN EQUITY</v>
      </c>
      <c r="C2646" t="str">
        <f>VLOOKUP(A2646,'ALL - prices'!B:C,2,FALSE)</f>
        <v>Enerflex Ltd</v>
      </c>
      <c r="D2646" t="str">
        <f>VLOOKUP(A2646,'ALL - prices'!B:I,8,FALSE)</f>
        <v>Energy</v>
      </c>
      <c r="E2646">
        <v>2016</v>
      </c>
      <c r="F2646" t="s">
        <v>679</v>
      </c>
      <c r="G2646" t="str">
        <f t="shared" si="193"/>
        <v>2016-Q1</v>
      </c>
      <c r="H2646" s="4">
        <f>INDEX('ALL - prices'!$J$3:$DY$219,MATCH('COMBINED DATA'!A2646,'ALL - prices'!$B$3:$B$219,0),MATCH('COMBINED DATA'!G2646,'ALL - prices'!$J$1:$DY$1,0))</f>
        <v>8.4673999999999996</v>
      </c>
      <c r="I2646" s="14">
        <f t="shared" si="196"/>
        <v>3.1473259242304894</v>
      </c>
      <c r="J2646" s="6">
        <f>INDEX('market cap'!$B$3:$DQ$219,MATCH(A2646,'market cap'!$A$3:$A$219,0),MATCH(G2646,'market cap'!$B$1:$DQ$1,0))</f>
        <v>808.48030000000006</v>
      </c>
      <c r="K2646">
        <f t="shared" si="194"/>
        <v>6.6951563126102229</v>
      </c>
      <c r="L2646">
        <f>INDEX('PB2'!$D$2:$AQ$224,MATCH(A2646,'PB2'!$B$2:$B$224,0),MATCH(G2646,'PB2'!$D$1:$AQ$1,0))</f>
        <v>0.79789102077484098</v>
      </c>
      <c r="M2646" s="16">
        <f t="shared" si="195"/>
        <v>1.2533039900974055</v>
      </c>
      <c r="N2646" s="6">
        <f>INDEX('ROA2'!$D$2:$AQ$224,MATCH(A2646,'ROA2'!$B$2:$B$224,0),MATCH(G2646,'ROA2'!$D$1:$AQ$1,0))</f>
        <v>2.1012101173400901</v>
      </c>
      <c r="O2646" s="6">
        <v>1597.6742400000001</v>
      </c>
      <c r="P2646" s="28">
        <v>-3.658919216185709E-2</v>
      </c>
    </row>
    <row r="2647" spans="1:16" x14ac:dyDescent="0.3">
      <c r="A2647" t="s">
        <v>521</v>
      </c>
      <c r="B2647" t="str">
        <f>VLOOKUP(A2647,Sheet3!L:L,1,FALSE)</f>
        <v>EFX CN EQUITY</v>
      </c>
      <c r="C2647" t="str">
        <f>VLOOKUP(A2647,'ALL - prices'!B:C,2,FALSE)</f>
        <v>Enerflex Ltd</v>
      </c>
      <c r="D2647" t="str">
        <f>VLOOKUP(A2647,'ALL - prices'!B:I,8,FALSE)</f>
        <v>Energy</v>
      </c>
      <c r="E2647">
        <v>2016</v>
      </c>
      <c r="F2647" t="s">
        <v>680</v>
      </c>
      <c r="G2647" t="str">
        <f t="shared" si="193"/>
        <v>2016-Q2</v>
      </c>
      <c r="H2647" s="4">
        <f>INDEX('ALL - prices'!$J$3:$DY$219,MATCH('COMBINED DATA'!A2647,'ALL - prices'!$B$3:$B$219,0),MATCH('COMBINED DATA'!G2647,'ALL - prices'!$J$1:$DY$1,0))</f>
        <v>8.9349000000000007</v>
      </c>
      <c r="I2647" s="14">
        <f t="shared" si="196"/>
        <v>2.0157761621354089</v>
      </c>
      <c r="J2647" s="6">
        <f>INDEX('market cap'!$B$3:$DQ$219,MATCH(A2647,'market cap'!$A$3:$A$219,0),MATCH(G2647,'market cap'!$B$1:$DQ$1,0))</f>
        <v>845.82339999999999</v>
      </c>
      <c r="K2647">
        <f t="shared" si="194"/>
        <v>6.7403105907706093</v>
      </c>
      <c r="L2647">
        <f>INDEX('PB2'!$D$2:$AQ$224,MATCH(A2647,'PB2'!$B$2:$B$224,0),MATCH(G2647,'PB2'!$D$1:$AQ$1,0))</f>
        <v>0.82658499479293801</v>
      </c>
      <c r="M2647" s="16">
        <f t="shared" si="195"/>
        <v>1.2097969432054632</v>
      </c>
      <c r="N2647" s="6">
        <f>INDEX('ROA2'!$D$2:$AQ$224,MATCH(A2647,'ROA2'!$B$2:$B$224,0),MATCH(G2647,'ROA2'!$D$1:$AQ$1,0))</f>
        <v>-3.3290059566497798</v>
      </c>
      <c r="O2647" s="6">
        <v>1535.7652479999999</v>
      </c>
      <c r="P2647" s="28">
        <v>-3.8749446194989115E-2</v>
      </c>
    </row>
    <row r="2648" spans="1:16" x14ac:dyDescent="0.3">
      <c r="A2648" t="s">
        <v>521</v>
      </c>
      <c r="B2648" t="str">
        <f>VLOOKUP(A2648,Sheet3!L:L,1,FALSE)</f>
        <v>EFX CN EQUITY</v>
      </c>
      <c r="C2648" t="str">
        <f>VLOOKUP(A2648,'ALL - prices'!B:C,2,FALSE)</f>
        <v>Enerflex Ltd</v>
      </c>
      <c r="D2648" t="str">
        <f>VLOOKUP(A2648,'ALL - prices'!B:I,8,FALSE)</f>
        <v>Energy</v>
      </c>
      <c r="E2648">
        <v>2016</v>
      </c>
      <c r="F2648" t="s">
        <v>681</v>
      </c>
      <c r="G2648" t="str">
        <f t="shared" si="193"/>
        <v>2016-Q3</v>
      </c>
      <c r="H2648" s="4">
        <f>INDEX('ALL - prices'!$J$3:$DY$219,MATCH('COMBINED DATA'!A2648,'ALL - prices'!$B$3:$B$219,0),MATCH('COMBINED DATA'!G2648,'ALL - prices'!$J$1:$DY$1,0))</f>
        <v>11.847899999999999</v>
      </c>
      <c r="I2648" s="14">
        <f t="shared" si="196"/>
        <v>0.80264241259729097</v>
      </c>
      <c r="J2648" s="6">
        <f>INDEX('market cap'!$B$3:$DQ$219,MATCH(A2648,'market cap'!$A$3:$A$219,0),MATCH(G2648,'market cap'!$B$1:$DQ$1,0))</f>
        <v>1240.2661000000001</v>
      </c>
      <c r="K2648">
        <f t="shared" si="194"/>
        <v>7.1230812323506818</v>
      </c>
      <c r="L2648">
        <f>INDEX('PB2'!$D$2:$AQ$224,MATCH(A2648,'PB2'!$B$2:$B$224,0),MATCH(G2648,'PB2'!$D$1:$AQ$1,0))</f>
        <v>1.07263100147247</v>
      </c>
      <c r="M2648" s="16">
        <f t="shared" si="195"/>
        <v>0.93228705736384199</v>
      </c>
      <c r="N2648" s="6">
        <f>INDEX('ROA2'!$D$2:$AQ$224,MATCH(A2648,'ROA2'!$B$2:$B$224,0),MATCH(G2648,'ROA2'!$D$1:$AQ$1,0))</f>
        <v>-3.91502189636231</v>
      </c>
      <c r="O2648" s="6">
        <v>1490.655616</v>
      </c>
      <c r="P2648" s="28">
        <v>-2.9372739133630872E-2</v>
      </c>
    </row>
    <row r="2649" spans="1:16" x14ac:dyDescent="0.3">
      <c r="A2649" t="s">
        <v>521</v>
      </c>
      <c r="B2649" t="str">
        <f>VLOOKUP(A2649,Sheet3!L:L,1,FALSE)</f>
        <v>EFX CN EQUITY</v>
      </c>
      <c r="C2649" t="str">
        <f>VLOOKUP(A2649,'ALL - prices'!B:C,2,FALSE)</f>
        <v>Enerflex Ltd</v>
      </c>
      <c r="D2649" t="str">
        <f>VLOOKUP(A2649,'ALL - prices'!B:I,8,FALSE)</f>
        <v>Energy</v>
      </c>
      <c r="E2649">
        <v>2016</v>
      </c>
      <c r="F2649" t="s">
        <v>682</v>
      </c>
      <c r="G2649" t="str">
        <f t="shared" si="193"/>
        <v>2016-Q4</v>
      </c>
      <c r="H2649" s="4">
        <f>INDEX('ALL - prices'!$J$3:$DY$219,MATCH('COMBINED DATA'!A2649,'ALL - prices'!$B$3:$B$219,0),MATCH('COMBINED DATA'!G2649,'ALL - prices'!$J$1:$DY$1,0))</f>
        <v>14.435</v>
      </c>
      <c r="I2649" s="14">
        <f t="shared" si="196"/>
        <v>1.3843998058725671</v>
      </c>
      <c r="J2649" s="6">
        <f>INDEX('market cap'!$B$3:$DQ$219,MATCH(A2649,'market cap'!$A$3:$A$219,0),MATCH(G2649,'market cap'!$B$1:$DQ$1,0))</f>
        <v>1504.0354</v>
      </c>
      <c r="K2649">
        <f t="shared" si="194"/>
        <v>7.315907041466831</v>
      </c>
      <c r="L2649">
        <f>INDEX('PB2'!$D$2:$AQ$224,MATCH(A2649,'PB2'!$B$2:$B$224,0),MATCH(G2649,'PB2'!$D$1:$AQ$1,0))</f>
        <v>1.3502010107040401</v>
      </c>
      <c r="M2649" s="16">
        <f t="shared" si="195"/>
        <v>0.74063046322159576</v>
      </c>
      <c r="N2649" s="6">
        <f>INDEX('ROA2'!$D$2:$AQ$224,MATCH(A2649,'ROA2'!$B$2:$B$224,0),MATCH(G2649,'ROA2'!$D$1:$AQ$1,0))</f>
        <v>-4.5015821456909197</v>
      </c>
      <c r="O2649" s="6">
        <v>1463.2545279999999</v>
      </c>
      <c r="P2649" s="28">
        <v>-1.8381903711286236E-2</v>
      </c>
    </row>
    <row r="2650" spans="1:16" x14ac:dyDescent="0.3">
      <c r="A2650" t="s">
        <v>521</v>
      </c>
      <c r="B2650" t="str">
        <f>VLOOKUP(A2650,Sheet3!L:L,1,FALSE)</f>
        <v>EFX CN EQUITY</v>
      </c>
      <c r="C2650" t="str">
        <f>VLOOKUP(A2650,'ALL - prices'!B:C,2,FALSE)</f>
        <v>Enerflex Ltd</v>
      </c>
      <c r="D2650" t="str">
        <f>VLOOKUP(A2650,'ALL - prices'!B:I,8,FALSE)</f>
        <v>Energy</v>
      </c>
      <c r="E2650">
        <v>2017</v>
      </c>
      <c r="F2650" t="s">
        <v>679</v>
      </c>
      <c r="G2650" t="str">
        <f t="shared" si="193"/>
        <v>2017-Q1</v>
      </c>
      <c r="H2650" s="4">
        <f>INDEX('ALL - prices'!$J$3:$DY$219,MATCH('COMBINED DATA'!A2650,'ALL - prices'!$B$3:$B$219,0),MATCH('COMBINED DATA'!G2650,'ALL - prices'!$J$1:$DY$1,0))</f>
        <v>16.147400000000001</v>
      </c>
      <c r="I2650" s="14">
        <f t="shared" si="196"/>
        <v>1.5279468236274893</v>
      </c>
      <c r="J2650" s="6">
        <f>INDEX('market cap'!$B$3:$DQ$219,MATCH(A2650,'market cap'!$A$3:$A$219,0),MATCH(G2650,'market cap'!$B$1:$DQ$1,0))</f>
        <v>1675.8737000000001</v>
      </c>
      <c r="K2650">
        <f t="shared" si="194"/>
        <v>7.424089920207245</v>
      </c>
      <c r="L2650">
        <f>INDEX('PB2'!$D$2:$AQ$224,MATCH(A2650,'PB2'!$B$2:$B$224,0),MATCH(G2650,'PB2'!$D$1:$AQ$1,0))</f>
        <v>1.47691094875336</v>
      </c>
      <c r="M2650" s="16">
        <f t="shared" si="195"/>
        <v>0.6770888934394359</v>
      </c>
      <c r="N2650" s="6">
        <f>INDEX('ROA2'!$D$2:$AQ$224,MATCH(A2650,'ROA2'!$B$2:$B$224,0),MATCH(G2650,'ROA2'!$D$1:$AQ$1,0))</f>
        <v>-5.1185379028320304</v>
      </c>
      <c r="O2650" s="6">
        <v>1399.21408</v>
      </c>
      <c r="P2650" s="28">
        <v>-4.3765761031015905E-2</v>
      </c>
    </row>
    <row r="2651" spans="1:16" x14ac:dyDescent="0.3">
      <c r="A2651" t="s">
        <v>521</v>
      </c>
      <c r="B2651" t="str">
        <f>VLOOKUP(A2651,Sheet3!L:L,1,FALSE)</f>
        <v>EFX CN EQUITY</v>
      </c>
      <c r="C2651" t="str">
        <f>VLOOKUP(A2651,'ALL - prices'!B:C,2,FALSE)</f>
        <v>Enerflex Ltd</v>
      </c>
      <c r="D2651" t="str">
        <f>VLOOKUP(A2651,'ALL - prices'!B:I,8,FALSE)</f>
        <v>Energy</v>
      </c>
      <c r="E2651">
        <v>2017</v>
      </c>
      <c r="F2651" t="s">
        <v>680</v>
      </c>
      <c r="G2651" t="str">
        <f t="shared" si="193"/>
        <v>2017-Q2</v>
      </c>
      <c r="H2651" s="4">
        <f>INDEX('ALL - prices'!$J$3:$DY$219,MATCH('COMBINED DATA'!A2651,'ALL - prices'!$B$3:$B$219,0),MATCH('COMBINED DATA'!G2651,'ALL - prices'!$J$1:$DY$1,0))</f>
        <v>16.0824</v>
      </c>
      <c r="I2651" s="14">
        <f t="shared" si="196"/>
        <v>1.4747194139903359</v>
      </c>
      <c r="J2651" s="6">
        <f>INDEX('market cap'!$B$3:$DQ$219,MATCH(A2651,'market cap'!$A$3:$A$219,0),MATCH(G2651,'market cap'!$B$1:$DQ$1,0))</f>
        <v>1666.1421</v>
      </c>
      <c r="K2651">
        <f t="shared" si="194"/>
        <v>7.4182661132070988</v>
      </c>
      <c r="L2651">
        <f>INDEX('PB2'!$D$2:$AQ$224,MATCH(A2651,'PB2'!$B$2:$B$224,0),MATCH(G2651,'PB2'!$D$1:$AQ$1,0))</f>
        <v>1.4791129827499401</v>
      </c>
      <c r="M2651" s="16">
        <f t="shared" si="195"/>
        <v>0.67608087526945926</v>
      </c>
      <c r="N2651" s="6">
        <f>INDEX('ROA2'!$D$2:$AQ$224,MATCH(A2651,'ROA2'!$B$2:$B$224,0),MATCH(G2651,'ROA2'!$D$1:$AQ$1,0))</f>
        <v>0.64982002973556496</v>
      </c>
      <c r="O2651" s="6">
        <v>1503.1819519999999</v>
      </c>
      <c r="P2651" s="28">
        <v>7.4304478125320136E-2</v>
      </c>
    </row>
    <row r="2652" spans="1:16" x14ac:dyDescent="0.3">
      <c r="A2652" t="s">
        <v>521</v>
      </c>
      <c r="B2652" t="str">
        <f>VLOOKUP(A2652,Sheet3!L:L,1,FALSE)</f>
        <v>EFX CN EQUITY</v>
      </c>
      <c r="C2652" t="str">
        <f>VLOOKUP(A2652,'ALL - prices'!B:C,2,FALSE)</f>
        <v>Enerflex Ltd</v>
      </c>
      <c r="D2652" t="str">
        <f>VLOOKUP(A2652,'ALL - prices'!B:I,8,FALSE)</f>
        <v>Energy</v>
      </c>
      <c r="E2652">
        <v>2017</v>
      </c>
      <c r="F2652" t="s">
        <v>681</v>
      </c>
      <c r="G2652" t="str">
        <f t="shared" si="193"/>
        <v>2017-Q3</v>
      </c>
      <c r="H2652" s="4">
        <f>INDEX('ALL - prices'!$J$3:$DY$219,MATCH('COMBINED DATA'!A2652,'ALL - prices'!$B$3:$B$219,0),MATCH('COMBINED DATA'!G2652,'ALL - prices'!$J$1:$DY$1,0))</f>
        <v>15.8111</v>
      </c>
      <c r="I2652" s="14">
        <f t="shared" si="196"/>
        <v>0.89447148827300971</v>
      </c>
      <c r="J2652" s="6">
        <f>INDEX('market cap'!$B$3:$DQ$219,MATCH(A2652,'market cap'!$A$3:$A$219,0),MATCH(G2652,'market cap'!$B$1:$DQ$1,0))</f>
        <v>1628.9593</v>
      </c>
      <c r="K2652">
        <f t="shared" si="194"/>
        <v>7.3956966236367618</v>
      </c>
      <c r="L2652">
        <f>INDEX('PB2'!$D$2:$AQ$224,MATCH(A2652,'PB2'!$B$2:$B$224,0),MATCH(G2652,'PB2'!$D$1:$AQ$1,0))</f>
        <v>1.46382403373718</v>
      </c>
      <c r="M2652" s="16">
        <f t="shared" si="195"/>
        <v>0.68314221993402757</v>
      </c>
      <c r="N2652" s="6">
        <f>INDEX('ROA2'!$D$2:$AQ$224,MATCH(A2652,'ROA2'!$B$2:$B$224,0),MATCH(G2652,'ROA2'!$D$1:$AQ$1,0))</f>
        <v>0.92274701595306396</v>
      </c>
      <c r="O2652" s="6">
        <v>1510.8706560000001</v>
      </c>
      <c r="P2652" s="28">
        <v>5.1149523115084231E-3</v>
      </c>
    </row>
    <row r="2653" spans="1:16" x14ac:dyDescent="0.3">
      <c r="A2653" t="s">
        <v>521</v>
      </c>
      <c r="B2653" t="str">
        <f>VLOOKUP(A2653,Sheet3!L:L,1,FALSE)</f>
        <v>EFX CN EQUITY</v>
      </c>
      <c r="C2653" t="str">
        <f>VLOOKUP(A2653,'ALL - prices'!B:C,2,FALSE)</f>
        <v>Enerflex Ltd</v>
      </c>
      <c r="D2653" t="str">
        <f>VLOOKUP(A2653,'ALL - prices'!B:I,8,FALSE)</f>
        <v>Energy</v>
      </c>
      <c r="E2653">
        <v>2017</v>
      </c>
      <c r="F2653" t="s">
        <v>682</v>
      </c>
      <c r="G2653" t="str">
        <f t="shared" si="193"/>
        <v>2017-Q4</v>
      </c>
      <c r="H2653" s="4">
        <f>INDEX('ALL - prices'!$J$3:$DY$219,MATCH('COMBINED DATA'!A2653,'ALL - prices'!$B$3:$B$219,0),MATCH('COMBINED DATA'!G2653,'ALL - prices'!$J$1:$DY$1,0))</f>
        <v>13.260199999999999</v>
      </c>
      <c r="I2653" s="14">
        <f t="shared" si="196"/>
        <v>0.96175753831202138</v>
      </c>
      <c r="J2653" s="6">
        <f>INDEX('market cap'!$B$3:$DQ$219,MATCH(A2653,'market cap'!$A$3:$A$219,0),MATCH(G2653,'market cap'!$B$1:$DQ$1,0))</f>
        <v>1358.2097000000001</v>
      </c>
      <c r="K2653">
        <f t="shared" si="194"/>
        <v>7.2139227144595193</v>
      </c>
      <c r="L2653">
        <f>INDEX('PB2'!$D$2:$AQ$224,MATCH(A2653,'PB2'!$B$2:$B$224,0),MATCH(G2653,'PB2'!$D$1:$AQ$1,0))</f>
        <v>1.1986169815063501</v>
      </c>
      <c r="M2653" s="16">
        <f t="shared" si="195"/>
        <v>0.83429487102982625</v>
      </c>
      <c r="N2653" s="6">
        <f>INDEX('ROA2'!$D$2:$AQ$224,MATCH(A2653,'ROA2'!$B$2:$B$224,0),MATCH(G2653,'ROA2'!$D$1:$AQ$1,0))</f>
        <v>1.25844502449036</v>
      </c>
      <c r="O2653" s="6">
        <v>1657.7530879999999</v>
      </c>
      <c r="P2653" s="28">
        <v>9.721707905087533E-2</v>
      </c>
    </row>
    <row r="2654" spans="1:16" x14ac:dyDescent="0.3">
      <c r="A2654" t="s">
        <v>521</v>
      </c>
      <c r="B2654" t="str">
        <f>VLOOKUP(A2654,Sheet3!L:L,1,FALSE)</f>
        <v>EFX CN EQUITY</v>
      </c>
      <c r="C2654" t="str">
        <f>VLOOKUP(A2654,'ALL - prices'!B:C,2,FALSE)</f>
        <v>Enerflex Ltd</v>
      </c>
      <c r="D2654" t="str">
        <f>VLOOKUP(A2654,'ALL - prices'!B:I,8,FALSE)</f>
        <v>Energy</v>
      </c>
      <c r="E2654">
        <v>2018</v>
      </c>
      <c r="F2654" t="s">
        <v>679</v>
      </c>
      <c r="G2654" t="str">
        <f t="shared" si="193"/>
        <v>2018-Q1</v>
      </c>
      <c r="H2654" s="4">
        <f>INDEX('ALL - prices'!$J$3:$DY$219,MATCH('COMBINED DATA'!A2654,'ALL - prices'!$B$3:$B$219,0),MATCH('COMBINED DATA'!G2654,'ALL - prices'!$J$1:$DY$1,0))</f>
        <v>13.356</v>
      </c>
      <c r="I2654" s="14">
        <f t="shared" si="196"/>
        <v>1.9043995895469692</v>
      </c>
      <c r="J2654" s="6">
        <f>INDEX('market cap'!$B$3:$DQ$219,MATCH(A2654,'market cap'!$A$3:$A$219,0),MATCH(G2654,'market cap'!$B$1:$DQ$1,0))</f>
        <v>1359.9804999999999</v>
      </c>
      <c r="K2654">
        <f t="shared" si="194"/>
        <v>7.2152256403920099</v>
      </c>
      <c r="L2654">
        <f>INDEX('PB2'!$D$2:$AQ$224,MATCH(A2654,'PB2'!$B$2:$B$224,0),MATCH(G2654,'PB2'!$D$1:$AQ$1,0))</f>
        <v>1.1662139892578101</v>
      </c>
      <c r="M2654" s="16">
        <f t="shared" si="195"/>
        <v>0.85747556555757809</v>
      </c>
      <c r="N2654" s="6">
        <f>INDEX('ROA2'!$D$2:$AQ$224,MATCH(A2654,'ROA2'!$B$2:$B$224,0),MATCH(G2654,'ROA2'!$D$1:$AQ$1,0))</f>
        <v>4.8658890724182102</v>
      </c>
      <c r="O2654" s="6">
        <v>1700.807808</v>
      </c>
      <c r="P2654" s="28">
        <v>2.5971732649247275E-2</v>
      </c>
    </row>
    <row r="2655" spans="1:16" x14ac:dyDescent="0.3">
      <c r="A2655" t="s">
        <v>521</v>
      </c>
      <c r="B2655" t="str">
        <f>VLOOKUP(A2655,Sheet3!L:L,1,FALSE)</f>
        <v>EFX CN EQUITY</v>
      </c>
      <c r="C2655" t="str">
        <f>VLOOKUP(A2655,'ALL - prices'!B:C,2,FALSE)</f>
        <v>Enerflex Ltd</v>
      </c>
      <c r="D2655" t="str">
        <f>VLOOKUP(A2655,'ALL - prices'!B:I,8,FALSE)</f>
        <v>Energy</v>
      </c>
      <c r="E2655">
        <v>2018</v>
      </c>
      <c r="F2655" t="s">
        <v>680</v>
      </c>
      <c r="G2655" t="str">
        <f t="shared" si="193"/>
        <v>2018-Q2</v>
      </c>
      <c r="H2655" s="4">
        <f>INDEX('ALL - prices'!$J$3:$DY$219,MATCH('COMBINED DATA'!A2655,'ALL - prices'!$B$3:$B$219,0),MATCH('COMBINED DATA'!G2655,'ALL - prices'!$J$1:$DY$1,0))</f>
        <v>12.3749</v>
      </c>
      <c r="I2655" s="14">
        <f t="shared" si="196"/>
        <v>1.2576821707013264</v>
      </c>
      <c r="J2655" s="6">
        <f>INDEX('market cap'!$B$3:$DQ$219,MATCH(A2655,'market cap'!$A$3:$A$219,0),MATCH(G2655,'market cap'!$B$1:$DQ$1,0))</f>
        <v>1252.8918000000001</v>
      </c>
      <c r="K2655">
        <f t="shared" si="194"/>
        <v>7.1332095984140631</v>
      </c>
      <c r="L2655">
        <f>INDEX('PB2'!$D$2:$AQ$224,MATCH(A2655,'PB2'!$B$2:$B$224,0),MATCH(G2655,'PB2'!$D$1:$AQ$1,0))</f>
        <v>1.0530079603195199</v>
      </c>
      <c r="M2655" s="16">
        <f t="shared" si="195"/>
        <v>0.94966043722648075</v>
      </c>
      <c r="N2655" s="6">
        <f>INDEX('ROA2'!$D$2:$AQ$224,MATCH(A2655,'ROA2'!$B$2:$B$224,0),MATCH(G2655,'ROA2'!$D$1:$AQ$1,0))</f>
        <v>4.1158461570739702</v>
      </c>
      <c r="O2655" s="6">
        <v>1613.4502399999999</v>
      </c>
      <c r="P2655" s="28">
        <v>-5.1362398261050393E-2</v>
      </c>
    </row>
    <row r="2656" spans="1:16" x14ac:dyDescent="0.3">
      <c r="A2656" t="s">
        <v>521</v>
      </c>
      <c r="B2656" t="str">
        <f>VLOOKUP(A2656,Sheet3!L:L,1,FALSE)</f>
        <v>EFX CN EQUITY</v>
      </c>
      <c r="C2656" t="str">
        <f>VLOOKUP(A2656,'ALL - prices'!B:C,2,FALSE)</f>
        <v>Enerflex Ltd</v>
      </c>
      <c r="D2656" t="str">
        <f>VLOOKUP(A2656,'ALL - prices'!B:I,8,FALSE)</f>
        <v>Energy</v>
      </c>
      <c r="E2656">
        <v>2018</v>
      </c>
      <c r="F2656" t="s">
        <v>681</v>
      </c>
      <c r="G2656" t="str">
        <f t="shared" si="193"/>
        <v>2018-Q3</v>
      </c>
      <c r="H2656" s="4">
        <f>INDEX('ALL - prices'!$J$3:$DY$219,MATCH('COMBINED DATA'!A2656,'ALL - prices'!$B$3:$B$219,0),MATCH('COMBINED DATA'!G2656,'ALL - prices'!$J$1:$DY$1,0))</f>
        <v>14.5527</v>
      </c>
      <c r="I2656" s="14">
        <f t="shared" si="196"/>
        <v>2.7520440032516373</v>
      </c>
      <c r="J2656" s="6">
        <f>INDEX('market cap'!$B$3:$DQ$219,MATCH(A2656,'market cap'!$A$3:$A$219,0),MATCH(G2656,'market cap'!$B$1:$DQ$1,0))</f>
        <v>1464.6605999999999</v>
      </c>
      <c r="K2656">
        <f t="shared" si="194"/>
        <v>7.2893788222560332</v>
      </c>
      <c r="L2656">
        <f>INDEX('PB2'!$D$2:$AQ$224,MATCH(A2656,'PB2'!$B$2:$B$224,0),MATCH(G2656,'PB2'!$D$1:$AQ$1,0))</f>
        <v>1.22342300415039</v>
      </c>
      <c r="M2656" s="16">
        <f t="shared" si="195"/>
        <v>0.81737877791046865</v>
      </c>
      <c r="N2656" s="6">
        <f>INDEX('ROA2'!$D$2:$AQ$224,MATCH(A2656,'ROA2'!$B$2:$B$224,0),MATCH(G2656,'ROA2'!$D$1:$AQ$1,0))</f>
        <v>4.0511112213134801</v>
      </c>
      <c r="O2656" s="6">
        <v>1626.4960000000001</v>
      </c>
      <c r="P2656" s="28">
        <v>8.0856289686381654E-3</v>
      </c>
    </row>
    <row r="2657" spans="1:16" x14ac:dyDescent="0.3">
      <c r="A2657" t="s">
        <v>521</v>
      </c>
      <c r="B2657" t="str">
        <f>VLOOKUP(A2657,Sheet3!L:L,1,FALSE)</f>
        <v>EFX CN EQUITY</v>
      </c>
      <c r="C2657" t="str">
        <f>VLOOKUP(A2657,'ALL - prices'!B:C,2,FALSE)</f>
        <v>Enerflex Ltd</v>
      </c>
      <c r="D2657" t="str">
        <f>VLOOKUP(A2657,'ALL - prices'!B:I,8,FALSE)</f>
        <v>Energy</v>
      </c>
      <c r="E2657">
        <v>2018</v>
      </c>
      <c r="F2657" t="s">
        <v>682</v>
      </c>
      <c r="G2657" t="str">
        <f t="shared" si="193"/>
        <v>2018-Q4</v>
      </c>
      <c r="H2657" s="4">
        <f>INDEX('ALL - prices'!$J$3:$DY$219,MATCH('COMBINED DATA'!A2657,'ALL - prices'!$B$3:$B$219,0),MATCH('COMBINED DATA'!G2657,'ALL - prices'!$J$1:$DY$1,0))</f>
        <v>14.154299999999999</v>
      </c>
      <c r="I2657" s="14">
        <f t="shared" si="196"/>
        <v>3.1581997164787947</v>
      </c>
      <c r="J2657" s="6">
        <f>INDEX('market cap'!$B$3:$DQ$219,MATCH(A2657,'market cap'!$A$3:$A$219,0),MATCH(G2657,'market cap'!$B$1:$DQ$1,0))</f>
        <v>1419.4269999999999</v>
      </c>
      <c r="K2657">
        <f t="shared" si="194"/>
        <v>7.258008548031988</v>
      </c>
      <c r="L2657">
        <f>INDEX('PB2'!$D$2:$AQ$224,MATCH(A2657,'PB2'!$B$2:$B$224,0),MATCH(G2657,'PB2'!$D$1:$AQ$1,0))</f>
        <v>1.1112240552902199</v>
      </c>
      <c r="M2657" s="16">
        <f t="shared" si="195"/>
        <v>0.89990852451338321</v>
      </c>
      <c r="N2657" s="6">
        <f>INDEX('ROA2'!$D$2:$AQ$224,MATCH(A2657,'ROA2'!$B$2:$B$224,0),MATCH(G2657,'ROA2'!$D$1:$AQ$1,0))</f>
        <v>4.5263791084289604</v>
      </c>
      <c r="O2657" s="6">
        <v>1666.4185600000001</v>
      </c>
      <c r="P2657" s="28">
        <v>2.4545132604076477E-2</v>
      </c>
    </row>
    <row r="2658" spans="1:16" x14ac:dyDescent="0.3">
      <c r="A2658" t="s">
        <v>521</v>
      </c>
      <c r="B2658" t="str">
        <f>VLOOKUP(A2658,Sheet3!L:L,1,FALSE)</f>
        <v>EFX CN EQUITY</v>
      </c>
      <c r="C2658" t="str">
        <f>VLOOKUP(A2658,'ALL - prices'!B:C,2,FALSE)</f>
        <v>Enerflex Ltd</v>
      </c>
      <c r="D2658" t="str">
        <f>VLOOKUP(A2658,'ALL - prices'!B:I,8,FALSE)</f>
        <v>Energy</v>
      </c>
      <c r="E2658">
        <v>2019</v>
      </c>
      <c r="F2658" t="s">
        <v>679</v>
      </c>
      <c r="G2658" t="str">
        <f t="shared" si="193"/>
        <v>2019-Q1</v>
      </c>
      <c r="H2658" s="4">
        <f>INDEX('ALL - prices'!$J$3:$DY$219,MATCH('COMBINED DATA'!A2658,'ALL - prices'!$B$3:$B$219,0),MATCH('COMBINED DATA'!G2658,'ALL - prices'!$J$1:$DY$1,0))</f>
        <v>16.998699999999999</v>
      </c>
      <c r="I2658" s="14">
        <f t="shared" si="196"/>
        <v>4.0372211503293514</v>
      </c>
      <c r="J2658" s="6">
        <f>INDEX('market cap'!$B$3:$DQ$219,MATCH(A2658,'market cap'!$A$3:$A$219,0),MATCH(G2658,'market cap'!$B$1:$DQ$1,0))</f>
        <v>1704.8235999999999</v>
      </c>
      <c r="K2658">
        <f t="shared" si="194"/>
        <v>7.4412169239546628</v>
      </c>
      <c r="L2658">
        <f>INDEX('PB2'!$D$2:$AQ$224,MATCH(A2658,'PB2'!$B$2:$B$224,0),MATCH(G2658,'PB2'!$D$1:$AQ$1,0))</f>
        <v>1.3457720279693599</v>
      </c>
      <c r="M2658" s="16">
        <f t="shared" si="195"/>
        <v>0.74306790393682309</v>
      </c>
      <c r="N2658" s="6">
        <f>INDEX('ROA2'!$D$2:$AQ$224,MATCH(A2658,'ROA2'!$B$2:$B$224,0),MATCH(G2658,'ROA2'!$D$1:$AQ$1,0))</f>
        <v>4.3784480094909703</v>
      </c>
      <c r="O2658" s="6">
        <v>1822.415616</v>
      </c>
      <c r="P2658" s="28">
        <v>9.3612169081938174E-2</v>
      </c>
    </row>
    <row r="2659" spans="1:16" x14ac:dyDescent="0.3">
      <c r="A2659" t="s">
        <v>521</v>
      </c>
      <c r="B2659" t="str">
        <f>VLOOKUP(A2659,Sheet3!L:L,1,FALSE)</f>
        <v>EFX CN EQUITY</v>
      </c>
      <c r="C2659" t="str">
        <f>VLOOKUP(A2659,'ALL - prices'!B:C,2,FALSE)</f>
        <v>Enerflex Ltd</v>
      </c>
      <c r="D2659" t="str">
        <f>VLOOKUP(A2659,'ALL - prices'!B:I,8,FALSE)</f>
        <v>Energy</v>
      </c>
      <c r="E2659">
        <v>2019</v>
      </c>
      <c r="F2659" t="s">
        <v>680</v>
      </c>
      <c r="G2659" t="str">
        <f t="shared" si="193"/>
        <v>2019-Q2</v>
      </c>
      <c r="H2659" s="4">
        <f>INDEX('ALL - prices'!$J$3:$DY$219,MATCH('COMBINED DATA'!A2659,'ALL - prices'!$B$3:$B$219,0),MATCH('COMBINED DATA'!G2659,'ALL - prices'!$J$1:$DY$1,0))</f>
        <v>15.275399999999999</v>
      </c>
      <c r="I2659" s="14">
        <f t="shared" si="196"/>
        <v>3.3159230072485086</v>
      </c>
      <c r="J2659" s="6">
        <f>INDEX('market cap'!$B$3:$DQ$219,MATCH(A2659,'market cap'!$A$3:$A$219,0),MATCH(G2659,'market cap'!$B$1:$DQ$1,0))</f>
        <v>1526.2637999999999</v>
      </c>
      <c r="K2659">
        <f t="shared" si="194"/>
        <v>7.3305780671530796</v>
      </c>
      <c r="L2659">
        <f>INDEX('PB2'!$D$2:$AQ$224,MATCH(A2659,'PB2'!$B$2:$B$224,0),MATCH(G2659,'PB2'!$D$1:$AQ$1,0))</f>
        <v>1.19687104225159</v>
      </c>
      <c r="M2659" s="16">
        <f t="shared" si="195"/>
        <v>0.83551190119761753</v>
      </c>
      <c r="N2659" s="6">
        <f>INDEX('ROA2'!$D$2:$AQ$224,MATCH(A2659,'ROA2'!$B$2:$B$224,0),MATCH(G2659,'ROA2'!$D$1:$AQ$1,0))</f>
        <v>4.7981438636779803</v>
      </c>
      <c r="O2659" s="6">
        <v>1783.8580480000001</v>
      </c>
      <c r="P2659" s="28">
        <v>-2.115739552574156E-2</v>
      </c>
    </row>
    <row r="2660" spans="1:16" x14ac:dyDescent="0.3">
      <c r="A2660" t="s">
        <v>521</v>
      </c>
      <c r="B2660" t="str">
        <f>VLOOKUP(A2660,Sheet3!L:L,1,FALSE)</f>
        <v>EFX CN EQUITY</v>
      </c>
      <c r="C2660" t="str">
        <f>VLOOKUP(A2660,'ALL - prices'!B:C,2,FALSE)</f>
        <v>Enerflex Ltd</v>
      </c>
      <c r="D2660" t="str">
        <f>VLOOKUP(A2660,'ALL - prices'!B:I,8,FALSE)</f>
        <v>Energy</v>
      </c>
      <c r="E2660">
        <v>2019</v>
      </c>
      <c r="F2660" t="s">
        <v>681</v>
      </c>
      <c r="G2660" t="str">
        <f t="shared" si="193"/>
        <v>2019-Q3</v>
      </c>
      <c r="H2660" s="4">
        <f>INDEX('ALL - prices'!$J$3:$DY$219,MATCH('COMBINED DATA'!A2660,'ALL - prices'!$B$3:$B$219,0),MATCH('COMBINED DATA'!G2660,'ALL - prices'!$J$1:$DY$1,0))</f>
        <v>10.4941</v>
      </c>
      <c r="I2660" s="14">
        <f t="shared" si="196"/>
        <v>3.1818500226545336</v>
      </c>
      <c r="J2660" s="6">
        <f>INDEX('market cap'!$B$3:$DQ$219,MATCH(A2660,'market cap'!$A$3:$A$219,0),MATCH(G2660,'market cap'!$B$1:$DQ$1,0))</f>
        <v>1041.8354999999999</v>
      </c>
      <c r="K2660">
        <f t="shared" si="194"/>
        <v>6.9487393403688484</v>
      </c>
      <c r="L2660">
        <f>INDEX('PB2'!$D$2:$AQ$224,MATCH(A2660,'PB2'!$B$2:$B$224,0),MATCH(G2660,'PB2'!$D$1:$AQ$1,0))</f>
        <v>0.77900898456573497</v>
      </c>
      <c r="M2660" s="16">
        <f t="shared" si="195"/>
        <v>1.2836822421983467</v>
      </c>
      <c r="N2660" s="6">
        <f>INDEX('ROA2'!$D$2:$AQ$224,MATCH(A2660,'ROA2'!$B$2:$B$224,0),MATCH(G2660,'ROA2'!$D$1:$AQ$1,0))</f>
        <v>5.6896882057189897</v>
      </c>
      <c r="O2660" s="6">
        <v>1785.3639680000001</v>
      </c>
      <c r="P2660" s="28">
        <v>8.4419273253746028E-4</v>
      </c>
    </row>
    <row r="2661" spans="1:16" x14ac:dyDescent="0.3">
      <c r="A2661" t="s">
        <v>521</v>
      </c>
      <c r="B2661" t="str">
        <f>VLOOKUP(A2661,Sheet3!L:L,1,FALSE)</f>
        <v>EFX CN EQUITY</v>
      </c>
      <c r="C2661" t="str">
        <f>VLOOKUP(A2661,'ALL - prices'!B:C,2,FALSE)</f>
        <v>Enerflex Ltd</v>
      </c>
      <c r="D2661" t="str">
        <f>VLOOKUP(A2661,'ALL - prices'!B:I,8,FALSE)</f>
        <v>Energy</v>
      </c>
      <c r="E2661">
        <v>2019</v>
      </c>
      <c r="F2661" t="s">
        <v>682</v>
      </c>
      <c r="G2661" t="str">
        <f t="shared" si="193"/>
        <v>2019-Q4</v>
      </c>
      <c r="H2661" s="4">
        <f>INDEX('ALL - prices'!$J$3:$DY$219,MATCH('COMBINED DATA'!A2661,'ALL - prices'!$B$3:$B$219,0),MATCH('COMBINED DATA'!G2661,'ALL - prices'!$J$1:$DY$1,0))</f>
        <v>11.1557</v>
      </c>
      <c r="I2661" s="14">
        <f t="shared" si="196"/>
        <v>0.79552964484884625</v>
      </c>
      <c r="J2661" s="6">
        <f>INDEX('market cap'!$B$3:$DQ$219,MATCH(A2661,'market cap'!$A$3:$A$219,0),MATCH(G2661,'market cap'!$B$1:$DQ$1,0))</f>
        <v>1096.5273</v>
      </c>
      <c r="K2661">
        <f t="shared" si="194"/>
        <v>6.9999034649488285</v>
      </c>
      <c r="L2661">
        <f>INDEX('PB2'!$D$2:$AQ$224,MATCH(A2661,'PB2'!$B$2:$B$224,0),MATCH(G2661,'PB2'!$D$1:$AQ$1,0))</f>
        <v>0.81772202253341697</v>
      </c>
      <c r="M2661" s="16">
        <f t="shared" si="195"/>
        <v>1.2229094636608422</v>
      </c>
      <c r="N2661" s="6">
        <f>INDEX('ROA2'!$D$2:$AQ$224,MATCH(A2661,'ROA2'!$B$2:$B$224,0),MATCH(G2661,'ROA2'!$D$1:$AQ$1,0))</f>
        <v>6.6440901756286603</v>
      </c>
      <c r="O2661" s="6">
        <v>1842.598784</v>
      </c>
      <c r="P2661" s="28">
        <v>3.2057785989775225E-2</v>
      </c>
    </row>
    <row r="2662" spans="1:16" x14ac:dyDescent="0.3">
      <c r="A2662" t="s">
        <v>521</v>
      </c>
      <c r="B2662" t="str">
        <f>VLOOKUP(A2662,Sheet3!L:L,1,FALSE)</f>
        <v>EFX CN EQUITY</v>
      </c>
      <c r="C2662" t="str">
        <f>VLOOKUP(A2662,'ALL - prices'!B:C,2,FALSE)</f>
        <v>Enerflex Ltd</v>
      </c>
      <c r="D2662" t="str">
        <f>VLOOKUP(A2662,'ALL - prices'!B:I,8,FALSE)</f>
        <v>Energy</v>
      </c>
      <c r="E2662">
        <v>2020</v>
      </c>
      <c r="F2662" t="s">
        <v>679</v>
      </c>
      <c r="G2662" t="str">
        <f t="shared" si="193"/>
        <v>2020-Q1</v>
      </c>
      <c r="H2662" s="4">
        <f>INDEX('ALL - prices'!$J$3:$DY$219,MATCH('COMBINED DATA'!A2662,'ALL - prices'!$B$3:$B$219,0),MATCH('COMBINED DATA'!G2662,'ALL - prices'!$J$1:$DY$1,0))</f>
        <v>5.431</v>
      </c>
      <c r="I2662" s="14">
        <f t="shared" si="196"/>
        <v>1.489583327365968</v>
      </c>
      <c r="J2662" s="6">
        <f>INDEX('market cap'!$B$3:$DQ$219,MATCH(A2662,'market cap'!$A$3:$A$219,0),MATCH(G2662,'market cap'!$B$1:$DQ$1,0))</f>
        <v>522.82770000000005</v>
      </c>
      <c r="K2662">
        <f t="shared" si="194"/>
        <v>6.2592519642791382</v>
      </c>
      <c r="L2662">
        <f>INDEX('PB2'!$D$2:$AQ$224,MATCH(A2662,'PB2'!$B$2:$B$224,0),MATCH(G2662,'PB2'!$D$1:$AQ$1,0))</f>
        <v>0.35875400900840798</v>
      </c>
      <c r="M2662" s="16">
        <f t="shared" si="195"/>
        <v>2.7874252966928195</v>
      </c>
      <c r="N2662" s="6">
        <f>INDEX('ROA2'!$D$2:$AQ$224,MATCH(A2662,'ROA2'!$B$2:$B$224,0),MATCH(G2662,'ROA2'!$D$1:$AQ$1,0))</f>
        <v>6.1678152084350604</v>
      </c>
      <c r="O2662" s="6">
        <v>1875.871488</v>
      </c>
      <c r="P2662" s="28">
        <v>1.8057487223436686E-2</v>
      </c>
    </row>
    <row r="2663" spans="1:16" x14ac:dyDescent="0.3">
      <c r="A2663" t="s">
        <v>521</v>
      </c>
      <c r="B2663" t="str">
        <f>VLOOKUP(A2663,Sheet3!L:L,1,FALSE)</f>
        <v>EFX CN EQUITY</v>
      </c>
      <c r="C2663" t="str">
        <f>VLOOKUP(A2663,'ALL - prices'!B:C,2,FALSE)</f>
        <v>Enerflex Ltd</v>
      </c>
      <c r="D2663" t="str">
        <f>VLOOKUP(A2663,'ALL - prices'!B:I,8,FALSE)</f>
        <v>Energy</v>
      </c>
      <c r="E2663">
        <v>2020</v>
      </c>
      <c r="F2663" t="s">
        <v>680</v>
      </c>
      <c r="G2663" t="str">
        <f t="shared" si="193"/>
        <v>2020-Q2</v>
      </c>
      <c r="H2663" s="4">
        <f>INDEX('ALL - prices'!$J$3:$DY$219,MATCH('COMBINED DATA'!A2663,'ALL - prices'!$B$3:$B$219,0),MATCH('COMBINED DATA'!G2663,'ALL - prices'!$J$1:$DY$1,0))</f>
        <v>4.8045999999999998</v>
      </c>
      <c r="I2663" s="14">
        <f t="shared" si="196"/>
        <v>1.6475435178875661</v>
      </c>
      <c r="J2663" s="6">
        <f>INDEX('market cap'!$B$3:$DQ$219,MATCH(A2663,'market cap'!$A$3:$A$219,0),MATCH(G2663,'market cap'!$B$1:$DQ$1,0))</f>
        <v>460.94929999999999</v>
      </c>
      <c r="K2663">
        <f t="shared" si="194"/>
        <v>6.1332880586405647</v>
      </c>
      <c r="L2663">
        <f>INDEX('PB2'!$D$2:$AQ$224,MATCH(A2663,'PB2'!$B$2:$B$224,0),MATCH(G2663,'PB2'!$D$1:$AQ$1,0))</f>
        <v>0.32354500889778098</v>
      </c>
      <c r="M2663" s="16">
        <f t="shared" si="195"/>
        <v>3.0907600874657115</v>
      </c>
      <c r="N2663" s="6">
        <f>INDEX('ROA2'!$D$2:$AQ$224,MATCH(A2663,'ROA2'!$B$2:$B$224,0),MATCH(G2663,'ROA2'!$D$1:$AQ$1,0))</f>
        <v>7.0682640075683603</v>
      </c>
      <c r="O2663" s="6">
        <v>1751.5882240000001</v>
      </c>
      <c r="P2663" s="28">
        <v>-6.6253613211269144E-2</v>
      </c>
    </row>
    <row r="2664" spans="1:16" x14ac:dyDescent="0.3">
      <c r="A2664" t="s">
        <v>521</v>
      </c>
      <c r="B2664" t="str">
        <f>VLOOKUP(A2664,Sheet3!L:L,1,FALSE)</f>
        <v>EFX CN EQUITY</v>
      </c>
      <c r="C2664" t="str">
        <f>VLOOKUP(A2664,'ALL - prices'!B:C,2,FALSE)</f>
        <v>Enerflex Ltd</v>
      </c>
      <c r="D2664" t="str">
        <f>VLOOKUP(A2664,'ALL - prices'!B:I,8,FALSE)</f>
        <v>Energy</v>
      </c>
      <c r="E2664">
        <v>2020</v>
      </c>
      <c r="F2664" t="s">
        <v>681</v>
      </c>
      <c r="G2664" t="str">
        <f t="shared" si="193"/>
        <v>2020-Q3</v>
      </c>
      <c r="H2664" s="4">
        <f>INDEX('ALL - prices'!$J$3:$DY$219,MATCH('COMBINED DATA'!A2664,'ALL - prices'!$B$3:$B$219,0),MATCH('COMBINED DATA'!G2664,'ALL - prices'!$J$1:$DY$1,0))</f>
        <v>4.3323</v>
      </c>
      <c r="I2664" s="14">
        <f t="shared" si="196"/>
        <v>1.0904689220697632</v>
      </c>
      <c r="J2664" s="6">
        <f>INDEX('market cap'!$B$3:$DQ$219,MATCH(A2664,'market cap'!$A$3:$A$219,0),MATCH(G2664,'market cap'!$B$1:$DQ$1,0))</f>
        <v>414.31630000000001</v>
      </c>
      <c r="K2664">
        <f t="shared" si="194"/>
        <v>6.0266296917803368</v>
      </c>
      <c r="L2664">
        <f>INDEX('PB2'!$D$2:$AQ$224,MATCH(A2664,'PB2'!$B$2:$B$224,0),MATCH(G2664,'PB2'!$D$1:$AQ$1,0))</f>
        <v>0.29254600405693099</v>
      </c>
      <c r="M2664" s="16">
        <f t="shared" si="195"/>
        <v>3.4182657979679489</v>
      </c>
      <c r="N2664" s="6">
        <f>INDEX('ROA2'!$D$2:$AQ$224,MATCH(A2664,'ROA2'!$B$2:$B$224,0),MATCH(G2664,'ROA2'!$D$1:$AQ$1,0))</f>
        <v>5.9001231193542498</v>
      </c>
      <c r="O2664" s="6">
        <v>1742.804736</v>
      </c>
      <c r="P2664" s="28">
        <v>-5.0145849804480265E-3</v>
      </c>
    </row>
    <row r="2665" spans="1:16" x14ac:dyDescent="0.3">
      <c r="A2665" t="s">
        <v>521</v>
      </c>
      <c r="B2665" t="str">
        <f>VLOOKUP(A2665,Sheet3!L:L,1,FALSE)</f>
        <v>EFX CN EQUITY</v>
      </c>
      <c r="C2665" t="str">
        <f>VLOOKUP(A2665,'ALL - prices'!B:C,2,FALSE)</f>
        <v>Enerflex Ltd</v>
      </c>
      <c r="D2665" t="str">
        <f>VLOOKUP(A2665,'ALL - prices'!B:I,8,FALSE)</f>
        <v>Energy</v>
      </c>
      <c r="E2665">
        <v>2020</v>
      </c>
      <c r="F2665" t="s">
        <v>682</v>
      </c>
      <c r="G2665" t="str">
        <f t="shared" si="193"/>
        <v>2020-Q4</v>
      </c>
      <c r="H2665" s="4">
        <f>INDEX('ALL - prices'!$J$3:$DY$219,MATCH('COMBINED DATA'!A2665,'ALL - prices'!$B$3:$B$219,0),MATCH('COMBINED DATA'!G2665,'ALL - prices'!$J$1:$DY$1,0))</f>
        <v>6.1680000000000001</v>
      </c>
      <c r="I2665" s="14">
        <f t="shared" si="196"/>
        <v>0.64429130251773559</v>
      </c>
      <c r="J2665" s="6">
        <f>INDEX('market cap'!$B$3:$DQ$219,MATCH(A2665,'market cap'!$A$3:$A$219,0),MATCH(G2665,'market cap'!$B$1:$DQ$1,0))</f>
        <v>588.29319999999996</v>
      </c>
      <c r="K2665">
        <f t="shared" si="194"/>
        <v>6.3772254630750673</v>
      </c>
      <c r="L2665">
        <f>INDEX('PB2'!$D$2:$AQ$224,MATCH(A2665,'PB2'!$B$2:$B$224,0),MATCH(G2665,'PB2'!$D$1:$AQ$1,0))</f>
        <v>0.42120400071144098</v>
      </c>
      <c r="M2665" s="16">
        <f t="shared" si="195"/>
        <v>2.3741464903251983</v>
      </c>
      <c r="N2665" s="6">
        <f>INDEX('ROA2'!$D$2:$AQ$224,MATCH(A2665,'ROA2'!$B$2:$B$224,0),MATCH(G2665,'ROA2'!$D$1:$AQ$1,0))</f>
        <v>3.6776869297027601</v>
      </c>
      <c r="O2665" s="6">
        <v>1711.379328</v>
      </c>
      <c r="P2665" s="28">
        <v>-1.8031514002036807E-2</v>
      </c>
    </row>
    <row r="2666" spans="1:16" x14ac:dyDescent="0.3">
      <c r="A2666" t="s">
        <v>521</v>
      </c>
      <c r="B2666" t="str">
        <f>VLOOKUP(A2666,Sheet3!L:L,1,FALSE)</f>
        <v>EFX CN EQUITY</v>
      </c>
      <c r="C2666" t="str">
        <f>VLOOKUP(A2666,'ALL - prices'!B:C,2,FALSE)</f>
        <v>Enerflex Ltd</v>
      </c>
      <c r="D2666" t="str">
        <f>VLOOKUP(A2666,'ALL - prices'!B:I,8,FALSE)</f>
        <v>Energy</v>
      </c>
      <c r="E2666">
        <v>2021</v>
      </c>
      <c r="F2666" t="s">
        <v>679</v>
      </c>
      <c r="G2666" t="str">
        <f t="shared" si="193"/>
        <v>2021-Q1</v>
      </c>
      <c r="H2666" s="4">
        <f>INDEX('ALL - prices'!$J$3:$DY$219,MATCH('COMBINED DATA'!A2666,'ALL - prices'!$B$3:$B$219,0),MATCH('COMBINED DATA'!G2666,'ALL - prices'!$J$1:$DY$1,0))</f>
        <v>7.6417999999999999</v>
      </c>
      <c r="I2666" s="14">
        <f t="shared" si="196"/>
        <v>0.64570120024667776</v>
      </c>
      <c r="J2666" s="6">
        <f>INDEX('market cap'!$B$3:$DQ$219,MATCH(A2666,'market cap'!$A$3:$A$219,0),MATCH(G2666,'market cap'!$B$1:$DQ$1,0))</f>
        <v>727.29539999999997</v>
      </c>
      <c r="K2666">
        <f t="shared" si="194"/>
        <v>6.5893327223776721</v>
      </c>
      <c r="L2666">
        <f>INDEX('PB2'!$D$2:$AQ$224,MATCH(A2666,'PB2'!$B$2:$B$224,0),MATCH(G2666,'PB2'!$D$1:$AQ$1,0))</f>
        <v>0.52802300453186002</v>
      </c>
      <c r="M2666" s="16">
        <f t="shared" si="195"/>
        <v>1.8938568801308007</v>
      </c>
      <c r="N2666" s="6">
        <f>INDEX('ROA2'!$D$2:$AQ$224,MATCH(A2666,'ROA2'!$B$2:$B$224,0),MATCH(G2666,'ROA2'!$D$1:$AQ$1,0))</f>
        <v>3.8178780078887899</v>
      </c>
      <c r="O2666" s="6">
        <v>1707.0613760000001</v>
      </c>
      <c r="P2666" s="28">
        <v>-2.5230829479786013E-3</v>
      </c>
    </row>
    <row r="2667" spans="1:16" x14ac:dyDescent="0.3">
      <c r="A2667" t="s">
        <v>521</v>
      </c>
      <c r="B2667" t="str">
        <f>VLOOKUP(A2667,Sheet3!L:L,1,FALSE)</f>
        <v>EFX CN EQUITY</v>
      </c>
      <c r="C2667" t="str">
        <f>VLOOKUP(A2667,'ALL - prices'!B:C,2,FALSE)</f>
        <v>Enerflex Ltd</v>
      </c>
      <c r="D2667" t="str">
        <f>VLOOKUP(A2667,'ALL - prices'!B:I,8,FALSE)</f>
        <v>Energy</v>
      </c>
      <c r="E2667">
        <v>2021</v>
      </c>
      <c r="F2667" t="s">
        <v>680</v>
      </c>
      <c r="G2667" t="str">
        <f t="shared" si="193"/>
        <v>2021-Q2</v>
      </c>
      <c r="H2667" s="4">
        <f>INDEX('ALL - prices'!$J$3:$DY$219,MATCH('COMBINED DATA'!A2667,'ALL - prices'!$B$3:$B$219,0),MATCH('COMBINED DATA'!G2667,'ALL - prices'!$J$1:$DY$1,0))</f>
        <v>7.9253</v>
      </c>
      <c r="I2667" s="14">
        <f t="shared" si="196"/>
        <v>1.227573691949563</v>
      </c>
      <c r="J2667" s="6">
        <f>INDEX('market cap'!$B$3:$DQ$219,MATCH(A2667,'market cap'!$A$3:$A$219,0),MATCH(G2667,'market cap'!$B$1:$DQ$1,0))</f>
        <v>752.40549999999996</v>
      </c>
      <c r="K2667">
        <f t="shared" si="194"/>
        <v>6.6232754073416782</v>
      </c>
      <c r="L2667">
        <f>INDEX('PB2'!$D$2:$AQ$224,MATCH(A2667,'PB2'!$B$2:$B$224,0),MATCH(G2667,'PB2'!$D$1:$AQ$1,0))</f>
        <v>0.55230599641799905</v>
      </c>
      <c r="M2667" s="16">
        <f t="shared" si="195"/>
        <v>1.8105905177302744</v>
      </c>
      <c r="N2667" s="6">
        <f>INDEX('ROA2'!$D$2:$AQ$224,MATCH(A2667,'ROA2'!$B$2:$B$224,0),MATCH(G2667,'ROA2'!$D$1:$AQ$1,0))</f>
        <v>2.34154200553894</v>
      </c>
      <c r="O2667" s="6">
        <v>1679.5156480000001</v>
      </c>
      <c r="P2667" s="28">
        <v>-1.6136343067257152E-2</v>
      </c>
    </row>
    <row r="2668" spans="1:16" x14ac:dyDescent="0.3">
      <c r="A2668" t="s">
        <v>521</v>
      </c>
      <c r="B2668" t="str">
        <f>VLOOKUP(A2668,Sheet3!L:L,1,FALSE)</f>
        <v>EFX CN EQUITY</v>
      </c>
      <c r="C2668" t="str">
        <f>VLOOKUP(A2668,'ALL - prices'!B:C,2,FALSE)</f>
        <v>Enerflex Ltd</v>
      </c>
      <c r="D2668" t="str">
        <f>VLOOKUP(A2668,'ALL - prices'!B:I,8,FALSE)</f>
        <v>Energy</v>
      </c>
      <c r="E2668">
        <v>2021</v>
      </c>
      <c r="F2668" t="s">
        <v>681</v>
      </c>
      <c r="G2668" t="str">
        <f t="shared" si="193"/>
        <v>2021-Q3</v>
      </c>
      <c r="H2668" s="4">
        <f>INDEX('ALL - prices'!$J$3:$DY$219,MATCH('COMBINED DATA'!A2668,'ALL - prices'!$B$3:$B$219,0),MATCH('COMBINED DATA'!G2668,'ALL - prices'!$J$1:$DY$1,0))</f>
        <v>8.7887000000000004</v>
      </c>
      <c r="I2668" s="14">
        <f t="shared" si="196"/>
        <v>0.9955916515653791</v>
      </c>
      <c r="J2668" s="6">
        <f>INDEX('market cap'!$B$3:$DQ$219,MATCH(A2668,'market cap'!$A$3:$A$219,0),MATCH(G2668,'market cap'!$B$1:$DQ$1,0))</f>
        <v>832.21969999999999</v>
      </c>
      <c r="K2668">
        <f t="shared" si="194"/>
        <v>6.724096468462843</v>
      </c>
      <c r="L2668">
        <f>INDEX('PB2'!$D$2:$AQ$224,MATCH(A2668,'PB2'!$B$2:$B$224,0),MATCH(G2668,'PB2'!$D$1:$AQ$1,0))</f>
        <v>0.59698098897934004</v>
      </c>
      <c r="M2668" s="16">
        <f t="shared" si="195"/>
        <v>1.6750952182073715</v>
      </c>
      <c r="N2668" s="6">
        <f>INDEX('ROA2'!$D$2:$AQ$224,MATCH(A2668,'ROA2'!$B$2:$B$224,0),MATCH(G2668,'ROA2'!$D$1:$AQ$1,0))</f>
        <v>2.28494501113892</v>
      </c>
      <c r="O2668" s="6">
        <v>1663.404288</v>
      </c>
      <c r="P2668" s="28">
        <v>-9.5928609055746673E-3</v>
      </c>
    </row>
    <row r="2669" spans="1:16" x14ac:dyDescent="0.3">
      <c r="A2669" t="s">
        <v>521</v>
      </c>
      <c r="B2669" t="str">
        <f>VLOOKUP(A2669,Sheet3!L:L,1,FALSE)</f>
        <v>EFX CN EQUITY</v>
      </c>
      <c r="C2669" t="str">
        <f>VLOOKUP(A2669,'ALL - prices'!B:C,2,FALSE)</f>
        <v>Enerflex Ltd</v>
      </c>
      <c r="D2669" t="str">
        <f>VLOOKUP(A2669,'ALL - prices'!B:I,8,FALSE)</f>
        <v>Energy</v>
      </c>
      <c r="E2669">
        <v>2021</v>
      </c>
      <c r="F2669" t="s">
        <v>682</v>
      </c>
      <c r="G2669" t="str">
        <f t="shared" si="193"/>
        <v>2021-Q4</v>
      </c>
      <c r="H2669" s="4">
        <f>INDEX('ALL - prices'!$J$3:$DY$219,MATCH('COMBINED DATA'!A2669,'ALL - prices'!$B$3:$B$219,0),MATCH('COMBINED DATA'!G2669,'ALL - prices'!$J$1:$DY$1,0))</f>
        <v>7.2766999999999999</v>
      </c>
      <c r="I2669" s="14">
        <f t="shared" si="196"/>
        <v>1.2788283449444411</v>
      </c>
      <c r="J2669" s="6">
        <f>INDEX('market cap'!$B$3:$DQ$219,MATCH(A2669,'market cap'!$A$3:$A$219,0),MATCH(G2669,'market cap'!$B$1:$DQ$1,0))</f>
        <v>686.94</v>
      </c>
      <c r="K2669">
        <f t="shared" si="194"/>
        <v>6.532246952163776</v>
      </c>
      <c r="L2669">
        <f>INDEX('PB2'!$D$2:$AQ$224,MATCH(A2669,'PB2'!$B$2:$B$224,0),MATCH(G2669,'PB2'!$D$1:$AQ$1,0))</f>
        <v>0.50743299722671498</v>
      </c>
      <c r="M2669" s="16">
        <f t="shared" si="195"/>
        <v>1.970703532220653</v>
      </c>
      <c r="N2669" s="6">
        <f>INDEX('ROA2'!$D$2:$AQ$224,MATCH(A2669,'ROA2'!$B$2:$B$224,0),MATCH(G2669,'ROA2'!$D$1:$AQ$1,0))</f>
        <v>2.1219799518585201</v>
      </c>
      <c r="O2669" s="6">
        <v>1688.8665599999999</v>
      </c>
      <c r="P2669" s="28">
        <v>1.5307326176617375E-2</v>
      </c>
    </row>
    <row r="2670" spans="1:16" x14ac:dyDescent="0.3">
      <c r="A2670" t="s">
        <v>521</v>
      </c>
      <c r="B2670" t="str">
        <f>VLOOKUP(A2670,Sheet3!L:L,1,FALSE)</f>
        <v>EFX CN EQUITY</v>
      </c>
      <c r="C2670" t="str">
        <f>VLOOKUP(A2670,'ALL - prices'!B:C,2,FALSE)</f>
        <v>Enerflex Ltd</v>
      </c>
      <c r="D2670" t="str">
        <f>VLOOKUP(A2670,'ALL - prices'!B:I,8,FALSE)</f>
        <v>Energy</v>
      </c>
      <c r="E2670">
        <v>2022</v>
      </c>
      <c r="F2670" t="s">
        <v>679</v>
      </c>
      <c r="G2670" t="str">
        <f t="shared" si="193"/>
        <v>2022-Q1</v>
      </c>
      <c r="H2670" s="4">
        <f>INDEX('ALL - prices'!$J$3:$DY$219,MATCH('COMBINED DATA'!A2670,'ALL - prices'!$B$3:$B$219,0),MATCH('COMBINED DATA'!G2670,'ALL - prices'!$J$1:$DY$1,0))</f>
        <v>7.6317000000000004</v>
      </c>
      <c r="I2670" s="14">
        <f t="shared" si="196"/>
        <v>1.3086779470773813</v>
      </c>
      <c r="J2670" s="6">
        <f>INDEX('market cap'!$B$3:$DQ$219,MATCH(A2670,'market cap'!$A$3:$A$219,0),MATCH(G2670,'market cap'!$B$1:$DQ$1,0))</f>
        <v>718.34450000000004</v>
      </c>
      <c r="K2670">
        <f t="shared" si="194"/>
        <v>6.5769492589925322</v>
      </c>
      <c r="L2670">
        <f>INDEX('PB2'!$D$2:$AQ$224,MATCH(A2670,'PB2'!$B$2:$B$224,0),MATCH(G2670,'PB2'!$D$1:$AQ$1,0))</f>
        <v>0.53523898124694802</v>
      </c>
      <c r="M2670" s="16">
        <f t="shared" si="195"/>
        <v>1.8683243093959574</v>
      </c>
      <c r="N2670" s="6">
        <f>INDEX('ROA2'!$D$2:$AQ$224,MATCH(A2670,'ROA2'!$B$2:$B$224,0),MATCH(G2670,'ROA2'!$D$1:$AQ$1,0))</f>
        <v>-0.84442597627639804</v>
      </c>
      <c r="O2670" s="6">
        <v>1732.502144</v>
      </c>
      <c r="P2670" s="28">
        <v>2.5837200542356709E-2</v>
      </c>
    </row>
    <row r="2671" spans="1:16" x14ac:dyDescent="0.3">
      <c r="A2671" t="s">
        <v>521</v>
      </c>
      <c r="B2671" t="str">
        <f>VLOOKUP(A2671,Sheet3!L:L,1,FALSE)</f>
        <v>EFX CN EQUITY</v>
      </c>
      <c r="C2671" t="str">
        <f>VLOOKUP(A2671,'ALL - prices'!B:C,2,FALSE)</f>
        <v>Enerflex Ltd</v>
      </c>
      <c r="D2671" t="str">
        <f>VLOOKUP(A2671,'ALL - prices'!B:I,8,FALSE)</f>
        <v>Energy</v>
      </c>
      <c r="E2671">
        <v>2022</v>
      </c>
      <c r="F2671" t="s">
        <v>680</v>
      </c>
      <c r="G2671" t="str">
        <f t="shared" si="193"/>
        <v>2022-Q2</v>
      </c>
      <c r="H2671" s="4">
        <f>INDEX('ALL - prices'!$J$3:$DY$219,MATCH('COMBINED DATA'!A2671,'ALL - prices'!$B$3:$B$219,0),MATCH('COMBINED DATA'!G2671,'ALL - prices'!$J$1:$DY$1,0))</f>
        <v>5.8108000000000004</v>
      </c>
      <c r="I2671" s="14">
        <f t="shared" si="196"/>
        <v>1.3340428513232485</v>
      </c>
      <c r="J2671" s="6">
        <f>INDEX('market cap'!$B$3:$DQ$219,MATCH(A2671,'market cap'!$A$3:$A$219,0),MATCH(G2671,'market cap'!$B$1:$DQ$1,0))</f>
        <v>545.26030000000003</v>
      </c>
      <c r="K2671">
        <f t="shared" si="194"/>
        <v>6.301263295320557</v>
      </c>
      <c r="L2671">
        <f>INDEX('PB2'!$D$2:$AQ$224,MATCH(A2671,'PB2'!$B$2:$B$224,0),MATCH(G2671,'PB2'!$D$1:$AQ$1,0))</f>
        <v>0.39543199539184598</v>
      </c>
      <c r="M2671" s="16">
        <f t="shared" si="195"/>
        <v>2.528879836870733</v>
      </c>
      <c r="N2671" s="6">
        <f>INDEX('ROA2'!$D$2:$AQ$224,MATCH(A2671,'ROA2'!$B$2:$B$224,0),MATCH(G2671,'ROA2'!$D$1:$AQ$1,0))</f>
        <v>-1.00617003440857</v>
      </c>
      <c r="O2671" s="6">
        <v>1784.14912</v>
      </c>
      <c r="P2671" s="28">
        <v>2.9810627466675156E-2</v>
      </c>
    </row>
    <row r="2672" spans="1:16" x14ac:dyDescent="0.3">
      <c r="A2672" t="s">
        <v>521</v>
      </c>
      <c r="B2672" t="str">
        <f>VLOOKUP(A2672,Sheet3!L:L,1,FALSE)</f>
        <v>EFX CN EQUITY</v>
      </c>
      <c r="C2672" t="str">
        <f>VLOOKUP(A2672,'ALL - prices'!B:C,2,FALSE)</f>
        <v>Enerflex Ltd</v>
      </c>
      <c r="D2672" t="str">
        <f>VLOOKUP(A2672,'ALL - prices'!B:I,8,FALSE)</f>
        <v>Energy</v>
      </c>
      <c r="E2672">
        <v>2022</v>
      </c>
      <c r="F2672" t="s">
        <v>681</v>
      </c>
      <c r="G2672" t="str">
        <f t="shared" si="193"/>
        <v>2022-Q3</v>
      </c>
      <c r="H2672" s="4">
        <f>INDEX('ALL - prices'!$J$3:$DY$219,MATCH('COMBINED DATA'!A2672,'ALL - prices'!$B$3:$B$219,0),MATCH('COMBINED DATA'!G2672,'ALL - prices'!$J$1:$DY$1,0))</f>
        <v>5.6898</v>
      </c>
      <c r="I2672" s="14">
        <f t="shared" si="196"/>
        <v>0.51533286977124471</v>
      </c>
      <c r="J2672" s="6">
        <f>INDEX('market cap'!$B$3:$DQ$219,MATCH(A2672,'market cap'!$A$3:$A$219,0),MATCH(G2672,'market cap'!$B$1:$DQ$1,0))</f>
        <v>531.80809999999997</v>
      </c>
      <c r="K2672">
        <f t="shared" si="194"/>
        <v>6.2762827099828833</v>
      </c>
      <c r="L2672">
        <f>INDEX('PB2'!$D$2:$AQ$224,MATCH(A2672,'PB2'!$B$2:$B$224,0),MATCH(G2672,'PB2'!$D$1:$AQ$1,0))</f>
        <v>0.51661002635955799</v>
      </c>
      <c r="M2672" s="16">
        <f t="shared" si="195"/>
        <v>1.9356960743615244</v>
      </c>
      <c r="N2672" s="6">
        <f>INDEX('ROA2'!$D$2:$AQ$224,MATCH(A2672,'ROA2'!$B$2:$B$224,0),MATCH(G2672,'ROA2'!$D$1:$AQ$1,0))</f>
        <v>-0.58602100610732999</v>
      </c>
      <c r="O2672" s="6">
        <v>1781.2974079999999</v>
      </c>
      <c r="P2672" s="28">
        <v>-1.598359670743292E-3</v>
      </c>
    </row>
    <row r="2673" spans="1:16" x14ac:dyDescent="0.3">
      <c r="A2673" t="s">
        <v>521</v>
      </c>
      <c r="B2673" t="str">
        <f>VLOOKUP(A2673,Sheet3!L:L,1,FALSE)</f>
        <v>EFX CN EQUITY</v>
      </c>
      <c r="C2673" t="str">
        <f>VLOOKUP(A2673,'ALL - prices'!B:C,2,FALSE)</f>
        <v>Enerflex Ltd</v>
      </c>
      <c r="D2673" t="str">
        <f>VLOOKUP(A2673,'ALL - prices'!B:I,8,FALSE)</f>
        <v>Energy</v>
      </c>
      <c r="E2673">
        <v>2022</v>
      </c>
      <c r="F2673" t="s">
        <v>682</v>
      </c>
      <c r="G2673" t="str">
        <f t="shared" si="193"/>
        <v>2022-Q4</v>
      </c>
      <c r="H2673" s="4">
        <f>INDEX('ALL - prices'!$J$3:$DY$219,MATCH('COMBINED DATA'!A2673,'ALL - prices'!$B$3:$B$219,0),MATCH('COMBINED DATA'!G2673,'ALL - prices'!$J$1:$DY$1,0))</f>
        <v>8.2173999999999996</v>
      </c>
      <c r="I2673" s="14">
        <f t="shared" si="196"/>
        <v>1.1422559298014896</v>
      </c>
      <c r="J2673" s="6">
        <f>INDEX('market cap'!$B$3:$DQ$219,MATCH(A2673,'market cap'!$A$3:$A$219,0),MATCH(G2673,'market cap'!$B$1:$DQ$1,0))</f>
        <v>1056.5177000000001</v>
      </c>
      <c r="K2673">
        <f t="shared" si="194"/>
        <v>6.9627335903469145</v>
      </c>
      <c r="L2673">
        <f>INDEX('PB2'!$D$2:$AQ$224,MATCH(A2673,'PB2'!$B$2:$B$224,0),MATCH(G2673,'PB2'!$D$1:$AQ$1,0))</f>
        <v>0.68489599227905296</v>
      </c>
      <c r="M2673" s="16">
        <f t="shared" si="195"/>
        <v>1.4600757067834638</v>
      </c>
      <c r="N2673" s="6">
        <f>INDEX('ROA2'!$D$2:$AQ$224,MATCH(A2673,'ROA2'!$B$2:$B$224,0),MATCH(G2673,'ROA2'!$D$1:$AQ$1,0))</f>
        <v>-2.28703808784485</v>
      </c>
      <c r="O2673" s="6">
        <v>1778.1821440000001</v>
      </c>
      <c r="P2673" s="28">
        <v>-1.7488735940493758E-3</v>
      </c>
    </row>
    <row r="2674" spans="1:16" x14ac:dyDescent="0.3">
      <c r="A2674" t="s">
        <v>521</v>
      </c>
      <c r="B2674" t="str">
        <f>VLOOKUP(A2674,Sheet3!L:L,1,FALSE)</f>
        <v>EFX CN EQUITY</v>
      </c>
      <c r="C2674" t="str">
        <f>VLOOKUP(A2674,'ALL - prices'!B:C,2,FALSE)</f>
        <v>Enerflex Ltd</v>
      </c>
      <c r="D2674" t="str">
        <f>VLOOKUP(A2674,'ALL - prices'!B:I,8,FALSE)</f>
        <v>Energy</v>
      </c>
      <c r="E2674">
        <v>2023</v>
      </c>
      <c r="F2674" t="s">
        <v>679</v>
      </c>
      <c r="G2674" t="str">
        <f t="shared" ref="G2674:G2737" si="197">E2674&amp;"-"&amp;F2674</f>
        <v>2023-Q1</v>
      </c>
      <c r="H2674" s="4">
        <f>INDEX('ALL - prices'!$J$3:$DY$219,MATCH('COMBINED DATA'!A2674,'ALL - prices'!$B$3:$B$219,0),MATCH('COMBINED DATA'!G2674,'ALL - prices'!$J$1:$DY$1,0))</f>
        <v>7.7686999999999999</v>
      </c>
      <c r="I2674" s="14">
        <f t="shared" si="196"/>
        <v>1.1379988733884341</v>
      </c>
      <c r="J2674" s="6">
        <f>INDEX('market cap'!$B$3:$DQ$219,MATCH(A2674,'market cap'!$A$3:$A$219,0),MATCH(G2674,'market cap'!$B$1:$DQ$1,0))</f>
        <v>996.09910000000002</v>
      </c>
      <c r="K2674">
        <f t="shared" ref="K2674:K2737" si="198">LN(J2674)</f>
        <v>6.9038467506269692</v>
      </c>
      <c r="L2674">
        <f>INDEX('PB2'!$D$2:$AQ$224,MATCH(A2674,'PB2'!$B$2:$B$224,0),MATCH(G2674,'PB2'!$D$1:$AQ$1,0))</f>
        <v>0.64119797945022605</v>
      </c>
      <c r="M2674" s="16">
        <f t="shared" ref="M2674:M2737" si="199">1/L2674</f>
        <v>1.559580709935201</v>
      </c>
      <c r="N2674" s="6">
        <f>INDEX('ROA2'!$D$2:$AQ$224,MATCH(A2674,'ROA2'!$B$2:$B$224,0),MATCH(G2674,'ROA2'!$D$1:$AQ$1,0))</f>
        <v>-3.1302530765533501</v>
      </c>
      <c r="O2674" s="6">
        <v>3147.1308800000002</v>
      </c>
      <c r="P2674" s="28">
        <v>0.769858555052502</v>
      </c>
    </row>
    <row r="2675" spans="1:16" x14ac:dyDescent="0.3">
      <c r="A2675" t="s">
        <v>521</v>
      </c>
      <c r="B2675" t="str">
        <f>VLOOKUP(A2675,Sheet3!L:L,1,FALSE)</f>
        <v>EFX CN EQUITY</v>
      </c>
      <c r="C2675" t="str">
        <f>VLOOKUP(A2675,'ALL - prices'!B:C,2,FALSE)</f>
        <v>Enerflex Ltd</v>
      </c>
      <c r="D2675" t="str">
        <f>VLOOKUP(A2675,'ALL - prices'!B:I,8,FALSE)</f>
        <v>Energy</v>
      </c>
      <c r="E2675">
        <v>2023</v>
      </c>
      <c r="F2675" t="s">
        <v>680</v>
      </c>
      <c r="G2675" t="str">
        <f t="shared" si="197"/>
        <v>2023-Q2</v>
      </c>
      <c r="H2675" s="4">
        <f>INDEX('ALL - prices'!$J$3:$DY$219,MATCH('COMBINED DATA'!A2675,'ALL - prices'!$B$3:$B$219,0),MATCH('COMBINED DATA'!G2675,'ALL - prices'!$J$1:$DY$1,0))</f>
        <v>8.7316000000000003</v>
      </c>
      <c r="I2675" s="14">
        <f t="shared" si="196"/>
        <v>0.78979377055026201</v>
      </c>
      <c r="J2675" s="6">
        <f>INDEX('market cap'!$B$3:$DQ$219,MATCH(A2675,'market cap'!$A$3:$A$219,0),MATCH(G2675,'market cap'!$B$1:$DQ$1,0))</f>
        <v>1116.6722</v>
      </c>
      <c r="K2675">
        <f t="shared" si="198"/>
        <v>7.0181082913626058</v>
      </c>
      <c r="L2675">
        <f>INDEX('PB2'!$D$2:$AQ$224,MATCH(A2675,'PB2'!$B$2:$B$224,0),MATCH(G2675,'PB2'!$D$1:$AQ$1,0))</f>
        <v>0.73336601257324197</v>
      </c>
      <c r="M2675" s="16">
        <f t="shared" si="199"/>
        <v>1.3635755991625382</v>
      </c>
      <c r="N2675" s="6">
        <f>INDEX('ROA2'!$D$2:$AQ$224,MATCH(A2675,'ROA2'!$B$2:$B$224,0),MATCH(G2675,'ROA2'!$D$1:$AQ$1,0))</f>
        <v>-2.6743369102478001</v>
      </c>
      <c r="O2675" s="6">
        <v>3167.2327679999999</v>
      </c>
      <c r="P2675" s="28">
        <v>6.3873695650050908E-3</v>
      </c>
    </row>
    <row r="2676" spans="1:16" x14ac:dyDescent="0.3">
      <c r="A2676" t="s">
        <v>521</v>
      </c>
      <c r="B2676" t="str">
        <f>VLOOKUP(A2676,Sheet3!L:L,1,FALSE)</f>
        <v>EFX CN EQUITY</v>
      </c>
      <c r="C2676" t="str">
        <f>VLOOKUP(A2676,'ALL - prices'!B:C,2,FALSE)</f>
        <v>Enerflex Ltd</v>
      </c>
      <c r="D2676" t="str">
        <f>VLOOKUP(A2676,'ALL - prices'!B:I,8,FALSE)</f>
        <v>Energy</v>
      </c>
      <c r="E2676">
        <v>2023</v>
      </c>
      <c r="F2676" t="s">
        <v>681</v>
      </c>
      <c r="G2676" t="str">
        <f t="shared" si="197"/>
        <v>2023-Q3</v>
      </c>
      <c r="H2676" s="4">
        <f>INDEX('ALL - prices'!$J$3:$DY$219,MATCH('COMBINED DATA'!A2676,'ALL - prices'!$B$3:$B$219,0),MATCH('COMBINED DATA'!G2676,'ALL - prices'!$J$1:$DY$1,0))</f>
        <v>7.5735000000000001</v>
      </c>
      <c r="I2676" s="14">
        <f t="shared" si="196"/>
        <v>0.87484279492566808</v>
      </c>
      <c r="J2676" s="6">
        <f>INDEX('market cap'!$B$3:$DQ$219,MATCH(A2676,'market cap'!$A$3:$A$219,0),MATCH(G2676,'market cap'!$B$1:$DQ$1,0))</f>
        <v>966.29970000000003</v>
      </c>
      <c r="K2676">
        <f t="shared" si="198"/>
        <v>6.8734740345426255</v>
      </c>
      <c r="L2676">
        <f>INDEX('PB2'!$D$2:$AQ$224,MATCH(A2676,'PB2'!$B$2:$B$224,0),MATCH(G2676,'PB2'!$D$1:$AQ$1,0))</f>
        <v>0.62465798854827903</v>
      </c>
      <c r="M2676" s="16">
        <f t="shared" si="199"/>
        <v>1.6008760286953589</v>
      </c>
      <c r="N2676" s="6">
        <f>INDEX('ROA2'!$D$2:$AQ$224,MATCH(A2676,'ROA2'!$B$2:$B$224,0),MATCH(G2676,'ROA2'!$D$1:$AQ$1,0))</f>
        <v>-3.1973450183868399</v>
      </c>
      <c r="O2676" s="6">
        <v>3147.6551679999998</v>
      </c>
      <c r="P2676" s="28">
        <v>-6.1812949770542651E-3</v>
      </c>
    </row>
    <row r="2677" spans="1:16" x14ac:dyDescent="0.3">
      <c r="A2677" t="s">
        <v>521</v>
      </c>
      <c r="B2677" t="str">
        <f>VLOOKUP(A2677,Sheet3!L:L,1,FALSE)</f>
        <v>EFX CN EQUITY</v>
      </c>
      <c r="C2677" t="str">
        <f>VLOOKUP(A2677,'ALL - prices'!B:C,2,FALSE)</f>
        <v>Enerflex Ltd</v>
      </c>
      <c r="D2677" t="str">
        <f>VLOOKUP(A2677,'ALL - prices'!B:I,8,FALSE)</f>
        <v>Energy</v>
      </c>
      <c r="E2677">
        <v>2023</v>
      </c>
      <c r="F2677" t="s">
        <v>682</v>
      </c>
      <c r="G2677" t="str">
        <f t="shared" si="197"/>
        <v>2023-Q4</v>
      </c>
      <c r="H2677" s="4">
        <f>INDEX('ALL - prices'!$J$3:$DY$219,MATCH('COMBINED DATA'!A2677,'ALL - prices'!$B$3:$B$219,0),MATCH('COMBINED DATA'!G2677,'ALL - prices'!$J$1:$DY$1,0))</f>
        <v>5.9767000000000001</v>
      </c>
      <c r="I2677" s="14">
        <f t="shared" si="196"/>
        <v>3.2642043895360939</v>
      </c>
      <c r="J2677" s="6">
        <f>INDEX('market cap'!$B$3:$DQ$219,MATCH(A2677,'market cap'!$A$3:$A$219,0),MATCH(G2677,'market cap'!$B$1:$DQ$1,0))</f>
        <v>759.73990000000003</v>
      </c>
      <c r="K2677">
        <f t="shared" si="198"/>
        <v>6.6329761378618786</v>
      </c>
      <c r="L2677">
        <f>INDEX('PB2'!$D$2:$AQ$224,MATCH(A2677,'PB2'!$B$2:$B$224,0),MATCH(G2677,'PB2'!$D$1:$AQ$1,0))</f>
        <v>0.54508101940154996</v>
      </c>
      <c r="M2677" s="16">
        <f t="shared" si="199"/>
        <v>1.8345896562274544</v>
      </c>
      <c r="N2677" s="6">
        <f>INDEX('ROA2'!$D$2:$AQ$224,MATCH(A2677,'ROA2'!$B$2:$B$224,0),MATCH(G2677,'ROA2'!$D$1:$AQ$1,0))</f>
        <v>-1.94535100460053</v>
      </c>
      <c r="O2677" s="6">
        <v>3101.3946879999999</v>
      </c>
      <c r="P2677" s="28">
        <v>-1.469680683903934E-2</v>
      </c>
    </row>
    <row r="2678" spans="1:16" x14ac:dyDescent="0.3">
      <c r="A2678" t="s">
        <v>521</v>
      </c>
      <c r="B2678" t="str">
        <f>VLOOKUP(A2678,Sheet3!L:L,1,FALSE)</f>
        <v>EFX CN EQUITY</v>
      </c>
      <c r="C2678" t="str">
        <f>VLOOKUP(A2678,'ALL - prices'!B:C,2,FALSE)</f>
        <v>Enerflex Ltd</v>
      </c>
      <c r="D2678" t="str">
        <f>VLOOKUP(A2678,'ALL - prices'!B:I,8,FALSE)</f>
        <v>Energy</v>
      </c>
      <c r="E2678" s="18">
        <v>2024</v>
      </c>
      <c r="F2678" t="s">
        <v>679</v>
      </c>
      <c r="G2678" t="str">
        <f t="shared" si="197"/>
        <v>2024-Q1</v>
      </c>
      <c r="H2678" s="4">
        <f>INDEX('ALL - prices'!$J$3:$DY$219,MATCH('COMBINED DATA'!A2678,'ALL - prices'!$B$3:$B$219,0),MATCH('COMBINED DATA'!G2678,'ALL - prices'!$J$1:$DY$1,0))</f>
        <v>7.7061000000000002</v>
      </c>
      <c r="I2678" s="14" t="s">
        <v>769</v>
      </c>
      <c r="J2678" s="6">
        <f>INDEX('market cap'!$B$3:$DQ$219,MATCH(A2678,'market cap'!$A$3:$A$219,0),MATCH(G2678,'market cap'!$B$1:$DQ$1,0))</f>
        <v>976.78009999999995</v>
      </c>
      <c r="K2678">
        <f t="shared" si="198"/>
        <v>6.8842615499435968</v>
      </c>
      <c r="L2678">
        <f>INDEX('PB2'!$D$2:$AQ$224,MATCH(A2678,'PB2'!$B$2:$B$224,0),MATCH(G2678,'PB2'!$D$1:$AQ$1,0))</f>
        <v>0.70396399497985795</v>
      </c>
      <c r="M2678" s="16">
        <f t="shared" si="199"/>
        <v>1.4205271961794188</v>
      </c>
      <c r="N2678" s="6">
        <f>INDEX('ROA2'!$D$2:$AQ$224,MATCH(A2678,'ROA2'!$B$2:$B$224,0),MATCH(G2678,'ROA2'!$D$1:$AQ$1,0))</f>
        <v>-2.71538209915161</v>
      </c>
      <c r="O2678" s="6">
        <v>2962.0503039999999</v>
      </c>
      <c r="P2678" s="28">
        <v>-4.4929587497894108E-2</v>
      </c>
    </row>
    <row r="2679" spans="1:16" x14ac:dyDescent="0.3">
      <c r="A2679" t="s">
        <v>521</v>
      </c>
      <c r="B2679" t="str">
        <f>VLOOKUP(A2679,Sheet3!L:L,1,FALSE)</f>
        <v>EFX CN EQUITY</v>
      </c>
      <c r="C2679" t="str">
        <f>VLOOKUP(A2679,'ALL - prices'!B:C,2,FALSE)</f>
        <v>Enerflex Ltd</v>
      </c>
      <c r="D2679" t="str">
        <f>VLOOKUP(A2679,'ALL - prices'!B:I,8,FALSE)</f>
        <v>Energy</v>
      </c>
      <c r="E2679" s="18">
        <v>2024</v>
      </c>
      <c r="F2679" t="s">
        <v>680</v>
      </c>
      <c r="G2679" t="str">
        <f t="shared" si="197"/>
        <v>2024-Q2</v>
      </c>
      <c r="H2679" s="4">
        <f>INDEX('ALL - prices'!$J$3:$DY$219,MATCH('COMBINED DATA'!A2679,'ALL - prices'!$B$3:$B$219,0),MATCH('COMBINED DATA'!G2679,'ALL - prices'!$J$1:$DY$1,0))</f>
        <v>7.2428999999999997</v>
      </c>
      <c r="I2679" s="14" t="s">
        <v>769</v>
      </c>
      <c r="J2679" s="6">
        <f>INDEX('market cap'!$B$3:$DQ$219,MATCH(A2679,'market cap'!$A$3:$A$219,0),MATCH(G2679,'market cap'!$B$1:$DQ$1,0))</f>
        <v>915.45069999999998</v>
      </c>
      <c r="K2679">
        <f t="shared" si="198"/>
        <v>6.8194165123095853</v>
      </c>
      <c r="L2679">
        <f>INDEX('PB2'!$D$2:$AQ$224,MATCH(A2679,'PB2'!$B$2:$B$224,0),MATCH(G2679,'PB2'!$D$1:$AQ$1,0))</f>
        <v>0.65422797203063998</v>
      </c>
      <c r="M2679" s="16">
        <f t="shared" si="199"/>
        <v>1.5285191748927027</v>
      </c>
      <c r="N2679" s="6">
        <f>INDEX('ROA2'!$D$2:$AQ$224,MATCH(A2679,'ROA2'!$B$2:$B$224,0),MATCH(G2679,'ROA2'!$D$1:$AQ$1,0))</f>
        <v>-3.5876510143279998</v>
      </c>
      <c r="O2679" s="6">
        <v>2931.0000639999998</v>
      </c>
      <c r="P2679" s="28">
        <v>-1.0482684901761895E-2</v>
      </c>
    </row>
    <row r="2680" spans="1:16" x14ac:dyDescent="0.3">
      <c r="A2680" t="s">
        <v>521</v>
      </c>
      <c r="B2680" t="str">
        <f>VLOOKUP(A2680,Sheet3!L:L,1,FALSE)</f>
        <v>EFX CN EQUITY</v>
      </c>
      <c r="C2680" t="str">
        <f>VLOOKUP(A2680,'ALL - prices'!B:C,2,FALSE)</f>
        <v>Enerflex Ltd</v>
      </c>
      <c r="D2680" t="str">
        <f>VLOOKUP(A2680,'ALL - prices'!B:I,8,FALSE)</f>
        <v>Energy</v>
      </c>
      <c r="E2680" s="18">
        <v>2024</v>
      </c>
      <c r="F2680" t="s">
        <v>681</v>
      </c>
      <c r="G2680" t="str">
        <f t="shared" si="197"/>
        <v>2024-Q3</v>
      </c>
      <c r="H2680" s="4">
        <f>INDEX('ALL - prices'!$J$3:$DY$219,MATCH('COMBINED DATA'!A2680,'ALL - prices'!$B$3:$B$219,0),MATCH('COMBINED DATA'!G2680,'ALL - prices'!$J$1:$DY$1,0))</f>
        <v>7.9366000000000003</v>
      </c>
      <c r="I2680" s="14" t="s">
        <v>769</v>
      </c>
      <c r="J2680" s="6">
        <f>INDEX('market cap'!$B$3:$DQ$219,MATCH(A2680,'market cap'!$A$3:$A$219,0),MATCH(G2680,'market cap'!$B$1:$DQ$1,0))</f>
        <v>999.80119999999999</v>
      </c>
      <c r="K2680">
        <f t="shared" si="198"/>
        <v>6.9075564592187977</v>
      </c>
      <c r="L2680">
        <f>INDEX('PB2'!$D$2:$AQ$224,MATCH(A2680,'PB2'!$B$2:$B$224,0),MATCH(G2680,'PB2'!$D$1:$AQ$1,0))</f>
        <v>0.70029300451278698</v>
      </c>
      <c r="M2680" s="16">
        <f t="shared" si="199"/>
        <v>1.4279737103696009</v>
      </c>
      <c r="N2680" s="6">
        <f>INDEX('ROA2'!$D$2:$AQ$224,MATCH(A2680,'ROA2'!$B$2:$B$224,0),MATCH(G2680,'ROA2'!$D$1:$AQ$1,0))</f>
        <v>-3.3611860275268599</v>
      </c>
      <c r="O2680" s="6">
        <v>2939.0000639999998</v>
      </c>
      <c r="P2680" s="28">
        <v>2.7294438162113943E-3</v>
      </c>
    </row>
    <row r="2681" spans="1:16" x14ac:dyDescent="0.3">
      <c r="A2681" t="s">
        <v>521</v>
      </c>
      <c r="B2681" t="str">
        <f>VLOOKUP(A2681,Sheet3!L:L,1,FALSE)</f>
        <v>EFX CN EQUITY</v>
      </c>
      <c r="C2681" t="str">
        <f>VLOOKUP(A2681,'ALL - prices'!B:C,2,FALSE)</f>
        <v>Enerflex Ltd</v>
      </c>
      <c r="D2681" t="str">
        <f>VLOOKUP(A2681,'ALL - prices'!B:I,8,FALSE)</f>
        <v>Energy</v>
      </c>
      <c r="E2681" s="18">
        <v>2024</v>
      </c>
      <c r="F2681" t="s">
        <v>682</v>
      </c>
      <c r="G2681" t="str">
        <f t="shared" si="197"/>
        <v>2024-Q4</v>
      </c>
      <c r="H2681" s="4">
        <f>INDEX('ALL - prices'!$J$3:$DY$219,MATCH('COMBINED DATA'!A2681,'ALL - prices'!$B$3:$B$219,0),MATCH('COMBINED DATA'!G2681,'ALL - prices'!$J$1:$DY$1,0))</f>
        <v>14.131399999999999</v>
      </c>
      <c r="I2681" s="14" t="s">
        <v>769</v>
      </c>
      <c r="J2681" s="6">
        <f>INDEX('market cap'!$B$3:$DQ$219,MATCH(A2681,'market cap'!$A$3:$A$219,0),MATCH(G2681,'market cap'!$B$1:$DQ$1,0))</f>
        <v>1775.9315999999999</v>
      </c>
      <c r="K2681">
        <f t="shared" si="198"/>
        <v>7.4820804092969375</v>
      </c>
      <c r="L2681">
        <f>INDEX('PB2'!$D$2:$AQ$224,MATCH(A2681,'PB2'!$B$2:$B$224,0),MATCH(G2681,'PB2'!$D$1:$AQ$1,0))</f>
        <v>1.1670312240487899</v>
      </c>
      <c r="M2681" s="16">
        <f t="shared" si="199"/>
        <v>0.85687510273349221</v>
      </c>
      <c r="N2681" s="6">
        <f>INDEX('ROA2'!$D$2:$AQ$224,MATCH(A2681,'ROA2'!$B$2:$B$224,0),MATCH(G2681,'ROA2'!$D$1:$AQ$1,0))</f>
        <v>-2.5397000312805198</v>
      </c>
      <c r="O2681" s="6">
        <v>2927.0000639999998</v>
      </c>
      <c r="P2681" s="28">
        <v>-4.0830213469501987E-3</v>
      </c>
    </row>
    <row r="2682" spans="1:16" x14ac:dyDescent="0.3">
      <c r="A2682" t="s">
        <v>522</v>
      </c>
      <c r="B2682" t="str">
        <f>VLOOKUP(A2682,Sheet3!L:L,1,FALSE)</f>
        <v>EIF CN EQUITY</v>
      </c>
      <c r="C2682" t="str">
        <f>VLOOKUP(A2682,'ALL - prices'!B:C,2,FALSE)</f>
        <v>Exchange Income Corp</v>
      </c>
      <c r="D2682" t="str">
        <f>VLOOKUP(A2682,'ALL - prices'!B:I,8,FALSE)</f>
        <v>Industrials</v>
      </c>
      <c r="E2682">
        <v>2015</v>
      </c>
      <c r="F2682" t="s">
        <v>679</v>
      </c>
      <c r="G2682" t="str">
        <f t="shared" si="197"/>
        <v>2015-Q1</v>
      </c>
      <c r="H2682" s="4">
        <f>INDEX('ALL - prices'!$J$3:$DY$219,MATCH('COMBINED DATA'!A2682,'ALL - prices'!$B$3:$B$219,0),MATCH('COMBINED DATA'!G2682,'ALL - prices'!$J$1:$DY$1,0))</f>
        <v>11.2188</v>
      </c>
      <c r="I2682" s="14">
        <f t="shared" ref="I2682:I2717" si="200">STDEV(H2683:H2686)</f>
        <v>2.38003807445036</v>
      </c>
      <c r="J2682" s="6">
        <f>INDEX('market cap'!$B$3:$DQ$219,MATCH(A2682,'market cap'!$A$3:$A$219,0),MATCH(G2682,'market cap'!$B$1:$DQ$1,0))</f>
        <v>491.27229999999997</v>
      </c>
      <c r="K2682">
        <f t="shared" si="198"/>
        <v>6.1969985565552115</v>
      </c>
      <c r="L2682">
        <f>INDEX('PB2'!$D$2:$AQ$224,MATCH(A2682,'PB2'!$B$2:$B$224,0),MATCH(G2682,'PB2'!$D$1:$AQ$1,0))</f>
        <v>1.5370789766311601</v>
      </c>
      <c r="M2682" s="16">
        <f t="shared" si="199"/>
        <v>0.65058465778493413</v>
      </c>
      <c r="N2682" s="6">
        <f>INDEX('ROA2'!$D$2:$AQ$224,MATCH(A2682,'ROA2'!$B$2:$B$224,0),MATCH(G2682,'ROA2'!$D$1:$AQ$1,0))</f>
        <v>0.98480397462844804</v>
      </c>
      <c r="O2682" s="6">
        <v>715.10297600000001</v>
      </c>
      <c r="P2682" s="28">
        <v>-0.30853139866658097</v>
      </c>
    </row>
    <row r="2683" spans="1:16" x14ac:dyDescent="0.3">
      <c r="A2683" t="s">
        <v>522</v>
      </c>
      <c r="B2683" t="str">
        <f>VLOOKUP(A2683,Sheet3!L:L,1,FALSE)</f>
        <v>EIF CN EQUITY</v>
      </c>
      <c r="C2683" t="str">
        <f>VLOOKUP(A2683,'ALL - prices'!B:C,2,FALSE)</f>
        <v>Exchange Income Corp</v>
      </c>
      <c r="D2683" t="str">
        <f>VLOOKUP(A2683,'ALL - prices'!B:I,8,FALSE)</f>
        <v>Industrials</v>
      </c>
      <c r="E2683">
        <v>2015</v>
      </c>
      <c r="F2683" t="s">
        <v>680</v>
      </c>
      <c r="G2683" t="str">
        <f t="shared" si="197"/>
        <v>2015-Q2</v>
      </c>
      <c r="H2683" s="4">
        <f>INDEX('ALL - prices'!$J$3:$DY$219,MATCH('COMBINED DATA'!A2683,'ALL - prices'!$B$3:$B$219,0),MATCH('COMBINED DATA'!G2683,'ALL - prices'!$J$1:$DY$1,0))</f>
        <v>10.8408</v>
      </c>
      <c r="I2683" s="14">
        <f t="shared" si="200"/>
        <v>1.9286683004947596</v>
      </c>
      <c r="J2683" s="6">
        <f>INDEX('market cap'!$B$3:$DQ$219,MATCH(A2683,'market cap'!$A$3:$A$219,0),MATCH(G2683,'market cap'!$B$1:$DQ$1,0))</f>
        <v>465.2706</v>
      </c>
      <c r="K2683">
        <f t="shared" si="198"/>
        <v>6.1426191718124352</v>
      </c>
      <c r="L2683">
        <f>INDEX('PB2'!$D$2:$AQ$224,MATCH(A2683,'PB2'!$B$2:$B$224,0),MATCH(G2683,'PB2'!$D$1:$AQ$1,0))</f>
        <v>1.44976699352264</v>
      </c>
      <c r="M2683" s="16">
        <f t="shared" si="199"/>
        <v>0.68976601375797819</v>
      </c>
      <c r="N2683" s="6">
        <f>INDEX('ROA2'!$D$2:$AQ$224,MATCH(A2683,'ROA2'!$B$2:$B$224,0),MATCH(G2683,'ROA2'!$D$1:$AQ$1,0))</f>
        <v>0.85375899076461803</v>
      </c>
      <c r="O2683" s="6">
        <v>1092.654976</v>
      </c>
      <c r="P2683" s="28">
        <v>0.52796871593497607</v>
      </c>
    </row>
    <row r="2684" spans="1:16" x14ac:dyDescent="0.3">
      <c r="A2684" t="s">
        <v>522</v>
      </c>
      <c r="B2684" t="str">
        <f>VLOOKUP(A2684,Sheet3!L:L,1,FALSE)</f>
        <v>EIF CN EQUITY</v>
      </c>
      <c r="C2684" t="str">
        <f>VLOOKUP(A2684,'ALL - prices'!B:C,2,FALSE)</f>
        <v>Exchange Income Corp</v>
      </c>
      <c r="D2684" t="str">
        <f>VLOOKUP(A2684,'ALL - prices'!B:I,8,FALSE)</f>
        <v>Industrials</v>
      </c>
      <c r="E2684">
        <v>2015</v>
      </c>
      <c r="F2684" t="s">
        <v>681</v>
      </c>
      <c r="G2684" t="str">
        <f t="shared" si="197"/>
        <v>2015-Q3</v>
      </c>
      <c r="H2684" s="4">
        <f>INDEX('ALL - prices'!$J$3:$DY$219,MATCH('COMBINED DATA'!A2684,'ALL - prices'!$B$3:$B$219,0),MATCH('COMBINED DATA'!G2684,'ALL - prices'!$J$1:$DY$1,0))</f>
        <v>13.289899999999999</v>
      </c>
      <c r="I2684" s="14">
        <f t="shared" si="200"/>
        <v>2.2821303955953209</v>
      </c>
      <c r="J2684" s="6">
        <f>INDEX('market cap'!$B$3:$DQ$219,MATCH(A2684,'market cap'!$A$3:$A$219,0),MATCH(G2684,'market cap'!$B$1:$DQ$1,0))</f>
        <v>632.51480000000004</v>
      </c>
      <c r="K2684">
        <f t="shared" si="198"/>
        <v>6.449703619537404</v>
      </c>
      <c r="L2684">
        <f>INDEX('PB2'!$D$2:$AQ$224,MATCH(A2684,'PB2'!$B$2:$B$224,0),MATCH(G2684,'PB2'!$D$1:$AQ$1,0))</f>
        <v>1.5245829820632899</v>
      </c>
      <c r="M2684" s="16">
        <f t="shared" si="199"/>
        <v>0.65591706831638175</v>
      </c>
      <c r="N2684" s="6">
        <f>INDEX('ROA2'!$D$2:$AQ$224,MATCH(A2684,'ROA2'!$B$2:$B$224,0),MATCH(G2684,'ROA2'!$D$1:$AQ$1,0))</f>
        <v>1.72009897232056</v>
      </c>
      <c r="O2684" s="6">
        <v>1123.0350080000001</v>
      </c>
      <c r="P2684" s="28">
        <v>2.7803865508594022E-2</v>
      </c>
    </row>
    <row r="2685" spans="1:16" x14ac:dyDescent="0.3">
      <c r="A2685" t="s">
        <v>522</v>
      </c>
      <c r="B2685" t="str">
        <f>VLOOKUP(A2685,Sheet3!L:L,1,FALSE)</f>
        <v>EIF CN EQUITY</v>
      </c>
      <c r="C2685" t="str">
        <f>VLOOKUP(A2685,'ALL - prices'!B:C,2,FALSE)</f>
        <v>Exchange Income Corp</v>
      </c>
      <c r="D2685" t="str">
        <f>VLOOKUP(A2685,'ALL - prices'!B:I,8,FALSE)</f>
        <v>Industrials</v>
      </c>
      <c r="E2685">
        <v>2015</v>
      </c>
      <c r="F2685" t="s">
        <v>682</v>
      </c>
      <c r="G2685" t="str">
        <f t="shared" si="197"/>
        <v>2015-Q4</v>
      </c>
      <c r="H2685" s="4">
        <f>INDEX('ALL - prices'!$J$3:$DY$219,MATCH('COMBINED DATA'!A2685,'ALL - prices'!$B$3:$B$219,0),MATCH('COMBINED DATA'!G2685,'ALL - prices'!$J$1:$DY$1,0))</f>
        <v>15.874700000000001</v>
      </c>
      <c r="I2685" s="14">
        <f t="shared" si="200"/>
        <v>3.8675256563466966</v>
      </c>
      <c r="J2685" s="6">
        <f>INDEX('market cap'!$B$3:$DQ$219,MATCH(A2685,'market cap'!$A$3:$A$219,0),MATCH(G2685,'market cap'!$B$1:$DQ$1,0))</f>
        <v>787.82299999999998</v>
      </c>
      <c r="K2685">
        <f t="shared" si="198"/>
        <v>6.6692734453378479</v>
      </c>
      <c r="L2685">
        <f>INDEX('PB2'!$D$2:$AQ$224,MATCH(A2685,'PB2'!$B$2:$B$224,0),MATCH(G2685,'PB2'!$D$1:$AQ$1,0))</f>
        <v>1.7639750242233301</v>
      </c>
      <c r="M2685" s="16">
        <f t="shared" si="199"/>
        <v>0.56690145056917418</v>
      </c>
      <c r="N2685" s="6">
        <f>INDEX('ROA2'!$D$2:$AQ$224,MATCH(A2685,'ROA2'!$B$2:$B$224,0),MATCH(G2685,'ROA2'!$D$1:$AQ$1,0))</f>
        <v>2.5245211124420202</v>
      </c>
      <c r="O2685" s="6">
        <v>1241.97504</v>
      </c>
      <c r="P2685" s="28">
        <v>0.10590946066037504</v>
      </c>
    </row>
    <row r="2686" spans="1:16" x14ac:dyDescent="0.3">
      <c r="A2686" t="s">
        <v>522</v>
      </c>
      <c r="B2686" t="str">
        <f>VLOOKUP(A2686,Sheet3!L:L,1,FALSE)</f>
        <v>EIF CN EQUITY</v>
      </c>
      <c r="C2686" t="str">
        <f>VLOOKUP(A2686,'ALL - prices'!B:C,2,FALSE)</f>
        <v>Exchange Income Corp</v>
      </c>
      <c r="D2686" t="str">
        <f>VLOOKUP(A2686,'ALL - prices'!B:I,8,FALSE)</f>
        <v>Industrials</v>
      </c>
      <c r="E2686">
        <v>2016</v>
      </c>
      <c r="F2686" t="s">
        <v>679</v>
      </c>
      <c r="G2686" t="str">
        <f t="shared" si="197"/>
        <v>2016-Q1</v>
      </c>
      <c r="H2686" s="4">
        <f>INDEX('ALL - prices'!$J$3:$DY$219,MATCH('COMBINED DATA'!A2686,'ALL - prices'!$B$3:$B$219,0),MATCH('COMBINED DATA'!G2686,'ALL - prices'!$J$1:$DY$1,0))</f>
        <v>15.735300000000001</v>
      </c>
      <c r="I2686" s="14">
        <f t="shared" si="200"/>
        <v>3.0105092758535168</v>
      </c>
      <c r="J2686" s="6">
        <f>INDEX('market cap'!$B$3:$DQ$219,MATCH(A2686,'market cap'!$A$3:$A$219,0),MATCH(G2686,'market cap'!$B$1:$DQ$1,0))</f>
        <v>766.26909999999998</v>
      </c>
      <c r="K2686">
        <f t="shared" si="198"/>
        <v>6.641533413530297</v>
      </c>
      <c r="L2686">
        <f>INDEX('PB2'!$D$2:$AQ$224,MATCH(A2686,'PB2'!$B$2:$B$224,0),MATCH(G2686,'PB2'!$D$1:$AQ$1,0))</f>
        <v>1.79490995407104</v>
      </c>
      <c r="M2686" s="16">
        <f t="shared" si="199"/>
        <v>0.557131012467727</v>
      </c>
      <c r="N2686" s="6">
        <f>INDEX('ROA2'!$D$2:$AQ$224,MATCH(A2686,'ROA2'!$B$2:$B$224,0),MATCH(G2686,'ROA2'!$D$1:$AQ$1,0))</f>
        <v>4.1389617919921902</v>
      </c>
      <c r="O2686" s="6">
        <v>1229.056</v>
      </c>
      <c r="P2686" s="28">
        <v>-1.0402012587950234E-2</v>
      </c>
    </row>
    <row r="2687" spans="1:16" x14ac:dyDescent="0.3">
      <c r="A2687" t="s">
        <v>522</v>
      </c>
      <c r="B2687" t="str">
        <f>VLOOKUP(A2687,Sheet3!L:L,1,FALSE)</f>
        <v>EIF CN EQUITY</v>
      </c>
      <c r="C2687" t="str">
        <f>VLOOKUP(A2687,'ALL - prices'!B:C,2,FALSE)</f>
        <v>Exchange Income Corp</v>
      </c>
      <c r="D2687" t="str">
        <f>VLOOKUP(A2687,'ALL - prices'!B:I,8,FALSE)</f>
        <v>Industrials</v>
      </c>
      <c r="E2687">
        <v>2016</v>
      </c>
      <c r="F2687" t="s">
        <v>680</v>
      </c>
      <c r="G2687" t="str">
        <f t="shared" si="197"/>
        <v>2016-Q2</v>
      </c>
      <c r="H2687" s="4">
        <f>INDEX('ALL - prices'!$J$3:$DY$219,MATCH('COMBINED DATA'!A2687,'ALL - prices'!$B$3:$B$219,0),MATCH('COMBINED DATA'!G2687,'ALL - prices'!$J$1:$DY$1,0))</f>
        <v>18.006900000000002</v>
      </c>
      <c r="I2687" s="14">
        <f t="shared" si="200"/>
        <v>2.2192396851174063</v>
      </c>
      <c r="J2687" s="6">
        <f>INDEX('market cap'!$B$3:$DQ$219,MATCH(A2687,'market cap'!$A$3:$A$219,0),MATCH(G2687,'market cap'!$B$1:$DQ$1,0))</f>
        <v>862.70899999999995</v>
      </c>
      <c r="K2687">
        <f t="shared" si="198"/>
        <v>6.760077438391626</v>
      </c>
      <c r="L2687">
        <f>INDEX('PB2'!$D$2:$AQ$224,MATCH(A2687,'PB2'!$B$2:$B$224,0),MATCH(G2687,'PB2'!$D$1:$AQ$1,0))</f>
        <v>1.92727899551392</v>
      </c>
      <c r="M2687" s="16">
        <f t="shared" si="199"/>
        <v>0.51886623697330558</v>
      </c>
      <c r="N2687" s="6">
        <f>INDEX('ROA2'!$D$2:$AQ$224,MATCH(A2687,'ROA2'!$B$2:$B$224,0),MATCH(G2687,'ROA2'!$D$1:$AQ$1,0))</f>
        <v>4.1960821151733398</v>
      </c>
      <c r="O2687" s="6">
        <v>1251.1029759999999</v>
      </c>
      <c r="P2687" s="28">
        <v>1.7938137887939899E-2</v>
      </c>
    </row>
    <row r="2688" spans="1:16" x14ac:dyDescent="0.3">
      <c r="A2688" t="s">
        <v>522</v>
      </c>
      <c r="B2688" t="str">
        <f>VLOOKUP(A2688,Sheet3!L:L,1,FALSE)</f>
        <v>EIF CN EQUITY</v>
      </c>
      <c r="C2688" t="str">
        <f>VLOOKUP(A2688,'ALL - prices'!B:C,2,FALSE)</f>
        <v>Exchange Income Corp</v>
      </c>
      <c r="D2688" t="str">
        <f>VLOOKUP(A2688,'ALL - prices'!B:I,8,FALSE)</f>
        <v>Industrials</v>
      </c>
      <c r="E2688">
        <v>2016</v>
      </c>
      <c r="F2688" t="s">
        <v>681</v>
      </c>
      <c r="G2688" t="str">
        <f t="shared" si="197"/>
        <v>2016-Q3</v>
      </c>
      <c r="H2688" s="4">
        <f>INDEX('ALL - prices'!$J$3:$DY$219,MATCH('COMBINED DATA'!A2688,'ALL - prices'!$B$3:$B$219,0),MATCH('COMBINED DATA'!G2688,'ALL - prices'!$J$1:$DY$1,0))</f>
        <v>20.6022</v>
      </c>
      <c r="I2688" s="14">
        <f t="shared" si="200"/>
        <v>2.0119809881474207</v>
      </c>
      <c r="J2688" s="6">
        <f>INDEX('market cap'!$B$3:$DQ$219,MATCH(A2688,'market cap'!$A$3:$A$219,0),MATCH(G2688,'market cap'!$B$1:$DQ$1,0))</f>
        <v>972.68920000000003</v>
      </c>
      <c r="K2688">
        <f t="shared" si="198"/>
        <v>6.8800646066987143</v>
      </c>
      <c r="L2688">
        <f>INDEX('PB2'!$D$2:$AQ$224,MATCH(A2688,'PB2'!$B$2:$B$224,0),MATCH(G2688,'PB2'!$D$1:$AQ$1,0))</f>
        <v>2.1286549568176301</v>
      </c>
      <c r="M2688" s="16">
        <f t="shared" si="199"/>
        <v>0.46978022285726123</v>
      </c>
      <c r="N2688" s="6">
        <f>INDEX('ROA2'!$D$2:$AQ$224,MATCH(A2688,'ROA2'!$B$2:$B$224,0),MATCH(G2688,'ROA2'!$D$1:$AQ$1,0))</f>
        <v>4.4382081031799299</v>
      </c>
      <c r="O2688" s="6">
        <v>1265.0009600000001</v>
      </c>
      <c r="P2688" s="28">
        <v>1.1108585197706524E-2</v>
      </c>
    </row>
    <row r="2689" spans="1:16" x14ac:dyDescent="0.3">
      <c r="A2689" t="s">
        <v>522</v>
      </c>
      <c r="B2689" t="str">
        <f>VLOOKUP(A2689,Sheet3!L:L,1,FALSE)</f>
        <v>EIF CN EQUITY</v>
      </c>
      <c r="C2689" t="str">
        <f>VLOOKUP(A2689,'ALL - prices'!B:C,2,FALSE)</f>
        <v>Exchange Income Corp</v>
      </c>
      <c r="D2689" t="str">
        <f>VLOOKUP(A2689,'ALL - prices'!B:I,8,FALSE)</f>
        <v>Industrials</v>
      </c>
      <c r="E2689">
        <v>2016</v>
      </c>
      <c r="F2689" t="s">
        <v>682</v>
      </c>
      <c r="G2689" t="str">
        <f t="shared" si="197"/>
        <v>2016-Q4</v>
      </c>
      <c r="H2689" s="4">
        <f>INDEX('ALL - prices'!$J$3:$DY$219,MATCH('COMBINED DATA'!A2689,'ALL - prices'!$B$3:$B$219,0),MATCH('COMBINED DATA'!G2689,'ALL - prices'!$J$1:$DY$1,0))</f>
        <v>24.749300000000002</v>
      </c>
      <c r="I2689" s="14">
        <f t="shared" si="200"/>
        <v>1.3873164392091666</v>
      </c>
      <c r="J2689" s="6">
        <f>INDEX('market cap'!$B$3:$DQ$219,MATCH(A2689,'market cap'!$A$3:$A$219,0),MATCH(G2689,'market cap'!$B$1:$DQ$1,0))</f>
        <v>1153.6867999999999</v>
      </c>
      <c r="K2689">
        <f t="shared" si="198"/>
        <v>7.0507180064185402</v>
      </c>
      <c r="L2689">
        <f>INDEX('PB2'!$D$2:$AQ$224,MATCH(A2689,'PB2'!$B$2:$B$224,0),MATCH(G2689,'PB2'!$D$1:$AQ$1,0))</f>
        <v>2.4728059768676798</v>
      </c>
      <c r="M2689" s="16">
        <f t="shared" si="199"/>
        <v>0.40439889314191435</v>
      </c>
      <c r="N2689" s="6">
        <f>INDEX('ROA2'!$D$2:$AQ$224,MATCH(A2689,'ROA2'!$B$2:$B$224,0),MATCH(G2689,'ROA2'!$D$1:$AQ$1,0))</f>
        <v>4.4646778106689498</v>
      </c>
      <c r="O2689" s="6">
        <v>1337.8749439999999</v>
      </c>
      <c r="P2689" s="28">
        <v>5.7607848771909102E-2</v>
      </c>
    </row>
    <row r="2690" spans="1:16" x14ac:dyDescent="0.3">
      <c r="A2690" t="s">
        <v>522</v>
      </c>
      <c r="B2690" t="str">
        <f>VLOOKUP(A2690,Sheet3!L:L,1,FALSE)</f>
        <v>EIF CN EQUITY</v>
      </c>
      <c r="C2690" t="str">
        <f>VLOOKUP(A2690,'ALL - prices'!B:C,2,FALSE)</f>
        <v>Exchange Income Corp</v>
      </c>
      <c r="D2690" t="str">
        <f>VLOOKUP(A2690,'ALL - prices'!B:I,8,FALSE)</f>
        <v>Industrials</v>
      </c>
      <c r="E2690">
        <v>2017</v>
      </c>
      <c r="F2690" t="s">
        <v>679</v>
      </c>
      <c r="G2690" t="str">
        <f t="shared" si="197"/>
        <v>2017-Q1</v>
      </c>
      <c r="H2690" s="4">
        <f>INDEX('ALL - prices'!$J$3:$DY$219,MATCH('COMBINED DATA'!A2690,'ALL - prices'!$B$3:$B$219,0),MATCH('COMBINED DATA'!G2690,'ALL - prices'!$J$1:$DY$1,0))</f>
        <v>23.445599999999999</v>
      </c>
      <c r="I2690" s="14">
        <f t="shared" si="200"/>
        <v>1.2646143058260895</v>
      </c>
      <c r="J2690" s="6">
        <f>INDEX('market cap'!$B$3:$DQ$219,MATCH(A2690,'market cap'!$A$3:$A$219,0),MATCH(G2690,'market cap'!$B$1:$DQ$1,0))</f>
        <v>1202.2022999999999</v>
      </c>
      <c r="K2690">
        <f t="shared" si="198"/>
        <v>7.0919104037624399</v>
      </c>
      <c r="L2690">
        <f>INDEX('PB2'!$D$2:$AQ$224,MATCH(A2690,'PB2'!$B$2:$B$224,0),MATCH(G2690,'PB2'!$D$1:$AQ$1,0))</f>
        <v>2.13367795944214</v>
      </c>
      <c r="M2690" s="16">
        <f t="shared" si="199"/>
        <v>0.46867428872042838</v>
      </c>
      <c r="N2690" s="6">
        <f>INDEX('ROA2'!$D$2:$AQ$224,MATCH(A2690,'ROA2'!$B$2:$B$224,0),MATCH(G2690,'ROA2'!$D$1:$AQ$1,0))</f>
        <v>4.6344799995422399</v>
      </c>
      <c r="O2690" s="6">
        <v>1424.531968</v>
      </c>
      <c r="P2690" s="28">
        <v>6.4772140616455184E-2</v>
      </c>
    </row>
    <row r="2691" spans="1:16" x14ac:dyDescent="0.3">
      <c r="A2691" t="s">
        <v>522</v>
      </c>
      <c r="B2691" t="str">
        <f>VLOOKUP(A2691,Sheet3!L:L,1,FALSE)</f>
        <v>EIF CN EQUITY</v>
      </c>
      <c r="C2691" t="str">
        <f>VLOOKUP(A2691,'ALL - prices'!B:C,2,FALSE)</f>
        <v>Exchange Income Corp</v>
      </c>
      <c r="D2691" t="str">
        <f>VLOOKUP(A2691,'ALL - prices'!B:I,8,FALSE)</f>
        <v>Industrials</v>
      </c>
      <c r="E2691">
        <v>2017</v>
      </c>
      <c r="F2691" t="s">
        <v>680</v>
      </c>
      <c r="G2691" t="str">
        <f t="shared" si="197"/>
        <v>2017-Q2</v>
      </c>
      <c r="H2691" s="4">
        <f>INDEX('ALL - prices'!$J$3:$DY$219,MATCH('COMBINED DATA'!A2691,'ALL - prices'!$B$3:$B$219,0),MATCH('COMBINED DATA'!G2691,'ALL - prices'!$J$1:$DY$1,0))</f>
        <v>20.156099999999999</v>
      </c>
      <c r="I2691" s="14">
        <f t="shared" si="200"/>
        <v>1.1523761173476892</v>
      </c>
      <c r="J2691" s="6">
        <f>INDEX('market cap'!$B$3:$DQ$219,MATCH(A2691,'market cap'!$A$3:$A$219,0),MATCH(G2691,'market cap'!$B$1:$DQ$1,0))</f>
        <v>1018.0534</v>
      </c>
      <c r="K2691">
        <f t="shared" si="198"/>
        <v>6.9256476515303884</v>
      </c>
      <c r="L2691">
        <f>INDEX('PB2'!$D$2:$AQ$224,MATCH(A2691,'PB2'!$B$2:$B$224,0),MATCH(G2691,'PB2'!$D$1:$AQ$1,0))</f>
        <v>1.81544601917267</v>
      </c>
      <c r="M2691" s="16">
        <f t="shared" si="199"/>
        <v>0.55082882632650088</v>
      </c>
      <c r="N2691" s="6">
        <f>INDEX('ROA2'!$D$2:$AQ$224,MATCH(A2691,'ROA2'!$B$2:$B$224,0),MATCH(G2691,'ROA2'!$D$1:$AQ$1,0))</f>
        <v>4.1762027740478498</v>
      </c>
      <c r="O2691" s="6">
        <v>1487.0780159999999</v>
      </c>
      <c r="P2691" s="28">
        <v>4.3906384275680874E-2</v>
      </c>
    </row>
    <row r="2692" spans="1:16" x14ac:dyDescent="0.3">
      <c r="A2692" t="s">
        <v>522</v>
      </c>
      <c r="B2692" t="str">
        <f>VLOOKUP(A2692,Sheet3!L:L,1,FALSE)</f>
        <v>EIF CN EQUITY</v>
      </c>
      <c r="C2692" t="str">
        <f>VLOOKUP(A2692,'ALL - prices'!B:C,2,FALSE)</f>
        <v>Exchange Income Corp</v>
      </c>
      <c r="D2692" t="str">
        <f>VLOOKUP(A2692,'ALL - prices'!B:I,8,FALSE)</f>
        <v>Industrials</v>
      </c>
      <c r="E2692">
        <v>2017</v>
      </c>
      <c r="F2692" t="s">
        <v>681</v>
      </c>
      <c r="G2692" t="str">
        <f t="shared" si="197"/>
        <v>2017-Q3</v>
      </c>
      <c r="H2692" s="4">
        <f>INDEX('ALL - prices'!$J$3:$DY$219,MATCH('COMBINED DATA'!A2692,'ALL - prices'!$B$3:$B$219,0),MATCH('COMBINED DATA'!G2692,'ALL - prices'!$J$1:$DY$1,0))</f>
        <v>21.665199999999999</v>
      </c>
      <c r="I2692" s="14">
        <f t="shared" si="200"/>
        <v>1.1879665118736873</v>
      </c>
      <c r="J2692" s="6">
        <f>INDEX('market cap'!$B$3:$DQ$219,MATCH(A2692,'market cap'!$A$3:$A$219,0),MATCH(G2692,'market cap'!$B$1:$DQ$1,0))</f>
        <v>1075.6384</v>
      </c>
      <c r="K2692">
        <f t="shared" si="198"/>
        <v>6.9806696247615347</v>
      </c>
      <c r="L2692">
        <f>INDEX('PB2'!$D$2:$AQ$224,MATCH(A2692,'PB2'!$B$2:$B$224,0),MATCH(G2692,'PB2'!$D$1:$AQ$1,0))</f>
        <v>1.94390904903412</v>
      </c>
      <c r="M2692" s="16">
        <f t="shared" si="199"/>
        <v>0.51442735991011257</v>
      </c>
      <c r="N2692" s="6">
        <f>INDEX('ROA2'!$D$2:$AQ$224,MATCH(A2692,'ROA2'!$B$2:$B$224,0),MATCH(G2692,'ROA2'!$D$1:$AQ$1,0))</f>
        <v>4.7014188766479501</v>
      </c>
      <c r="O2692" s="6">
        <v>1531.6440319999999</v>
      </c>
      <c r="P2692" s="28">
        <v>2.9968848655214059E-2</v>
      </c>
    </row>
    <row r="2693" spans="1:16" x14ac:dyDescent="0.3">
      <c r="A2693" t="s">
        <v>522</v>
      </c>
      <c r="B2693" t="str">
        <f>VLOOKUP(A2693,Sheet3!L:L,1,FALSE)</f>
        <v>EIF CN EQUITY</v>
      </c>
      <c r="C2693" t="str">
        <f>VLOOKUP(A2693,'ALL - prices'!B:C,2,FALSE)</f>
        <v>Exchange Income Corp</v>
      </c>
      <c r="D2693" t="str">
        <f>VLOOKUP(A2693,'ALL - prices'!B:I,8,FALSE)</f>
        <v>Industrials</v>
      </c>
      <c r="E2693">
        <v>2017</v>
      </c>
      <c r="F2693" t="s">
        <v>682</v>
      </c>
      <c r="G2693" t="str">
        <f t="shared" si="197"/>
        <v>2017-Q4</v>
      </c>
      <c r="H2693" s="4">
        <f>INDEX('ALL - prices'!$J$3:$DY$219,MATCH('COMBINED DATA'!A2693,'ALL - prices'!$B$3:$B$219,0),MATCH('COMBINED DATA'!G2693,'ALL - prices'!$J$1:$DY$1,0))</f>
        <v>22.44</v>
      </c>
      <c r="I2693" s="14">
        <f t="shared" si="200"/>
        <v>1.245374065291228</v>
      </c>
      <c r="J2693" s="6">
        <f>INDEX('market cap'!$B$3:$DQ$219,MATCH(A2693,'market cap'!$A$3:$A$219,0),MATCH(G2693,'market cap'!$B$1:$DQ$1,0))</f>
        <v>1106.5024000000001</v>
      </c>
      <c r="K2693">
        <f t="shared" si="198"/>
        <v>7.0089593284901079</v>
      </c>
      <c r="L2693">
        <f>INDEX('PB2'!$D$2:$AQ$224,MATCH(A2693,'PB2'!$B$2:$B$224,0),MATCH(G2693,'PB2'!$D$1:$AQ$1,0))</f>
        <v>1.93273401260376</v>
      </c>
      <c r="M2693" s="16">
        <f t="shared" si="199"/>
        <v>0.5174017704861571</v>
      </c>
      <c r="N2693" s="6">
        <f>INDEX('ROA2'!$D$2:$AQ$224,MATCH(A2693,'ROA2'!$B$2:$B$224,0),MATCH(G2693,'ROA2'!$D$1:$AQ$1,0))</f>
        <v>4.7679209709167498</v>
      </c>
      <c r="O2693" s="6">
        <v>1559.069056</v>
      </c>
      <c r="P2693" s="28">
        <v>1.7905612157277106E-2</v>
      </c>
    </row>
    <row r="2694" spans="1:16" x14ac:dyDescent="0.3">
      <c r="A2694" t="s">
        <v>522</v>
      </c>
      <c r="B2694" t="str">
        <f>VLOOKUP(A2694,Sheet3!L:L,1,FALSE)</f>
        <v>EIF CN EQUITY</v>
      </c>
      <c r="C2694" t="str">
        <f>VLOOKUP(A2694,'ALL - prices'!B:C,2,FALSE)</f>
        <v>Exchange Income Corp</v>
      </c>
      <c r="D2694" t="str">
        <f>VLOOKUP(A2694,'ALL - prices'!B:I,8,FALSE)</f>
        <v>Industrials</v>
      </c>
      <c r="E2694">
        <v>2018</v>
      </c>
      <c r="F2694" t="s">
        <v>679</v>
      </c>
      <c r="G2694" t="str">
        <f t="shared" si="197"/>
        <v>2018-Q1</v>
      </c>
      <c r="H2694" s="4">
        <f>INDEX('ALL - prices'!$J$3:$DY$219,MATCH('COMBINED DATA'!A2694,'ALL - prices'!$B$3:$B$219,0),MATCH('COMBINED DATA'!G2694,'ALL - prices'!$J$1:$DY$1,0))</f>
        <v>19.747199999999999</v>
      </c>
      <c r="I2694" s="14">
        <f t="shared" si="200"/>
        <v>1.5720732075829045</v>
      </c>
      <c r="J2694" s="6">
        <f>INDEX('market cap'!$B$3:$DQ$219,MATCH(A2694,'market cap'!$A$3:$A$219,0),MATCH(G2694,'market cap'!$B$1:$DQ$1,0))</f>
        <v>958.09939999999995</v>
      </c>
      <c r="K2694">
        <f t="shared" si="198"/>
        <v>6.8649515304171995</v>
      </c>
      <c r="L2694">
        <f>INDEX('PB2'!$D$2:$AQ$224,MATCH(A2694,'PB2'!$B$2:$B$224,0),MATCH(G2694,'PB2'!$D$1:$AQ$1,0))</f>
        <v>1.6625560522079501</v>
      </c>
      <c r="M2694" s="16">
        <f t="shared" si="199"/>
        <v>0.60148348001377427</v>
      </c>
      <c r="N2694" s="6">
        <f>INDEX('ROA2'!$D$2:$AQ$224,MATCH(A2694,'ROA2'!$B$2:$B$224,0),MATCH(G2694,'ROA2'!$D$1:$AQ$1,0))</f>
        <v>4.5473318099975604</v>
      </c>
      <c r="O2694" s="6">
        <v>1749.197056</v>
      </c>
      <c r="P2694" s="28">
        <v>0.12194969765341807</v>
      </c>
    </row>
    <row r="2695" spans="1:16" x14ac:dyDescent="0.3">
      <c r="A2695" t="s">
        <v>522</v>
      </c>
      <c r="B2695" t="str">
        <f>VLOOKUP(A2695,Sheet3!L:L,1,FALSE)</f>
        <v>EIF CN EQUITY</v>
      </c>
      <c r="C2695" t="str">
        <f>VLOOKUP(A2695,'ALL - prices'!B:C,2,FALSE)</f>
        <v>Exchange Income Corp</v>
      </c>
      <c r="D2695" t="str">
        <f>VLOOKUP(A2695,'ALL - prices'!B:I,8,FALSE)</f>
        <v>Industrials</v>
      </c>
      <c r="E2695">
        <v>2018</v>
      </c>
      <c r="F2695" t="s">
        <v>680</v>
      </c>
      <c r="G2695" t="str">
        <f t="shared" si="197"/>
        <v>2018-Q2</v>
      </c>
      <c r="H2695" s="4">
        <f>INDEX('ALL - prices'!$J$3:$DY$219,MATCH('COMBINED DATA'!A2695,'ALL - prices'!$B$3:$B$219,0),MATCH('COMBINED DATA'!G2695,'ALL - prices'!$J$1:$DY$1,0))</f>
        <v>20.851299999999998</v>
      </c>
      <c r="I2695" s="14">
        <f t="shared" si="200"/>
        <v>3.1132475309822132</v>
      </c>
      <c r="J2695" s="6">
        <f>INDEX('market cap'!$B$3:$DQ$219,MATCH(A2695,'market cap'!$A$3:$A$219,0),MATCH(G2695,'market cap'!$B$1:$DQ$1,0))</f>
        <v>994.73450000000003</v>
      </c>
      <c r="K2695">
        <f t="shared" si="198"/>
        <v>6.9024758673811668</v>
      </c>
      <c r="L2695">
        <f>INDEX('PB2'!$D$2:$AQ$224,MATCH(A2695,'PB2'!$B$2:$B$224,0),MATCH(G2695,'PB2'!$D$1:$AQ$1,0))</f>
        <v>1.6815539598464999</v>
      </c>
      <c r="M2695" s="16">
        <f t="shared" si="199"/>
        <v>0.59468802303036694</v>
      </c>
      <c r="N2695" s="6">
        <f>INDEX('ROA2'!$D$2:$AQ$224,MATCH(A2695,'ROA2'!$B$2:$B$224,0),MATCH(G2695,'ROA2'!$D$1:$AQ$1,0))</f>
        <v>4.6055169105529803</v>
      </c>
      <c r="O2695" s="6">
        <v>1779.2220159999999</v>
      </c>
      <c r="P2695" s="28">
        <v>1.7164995731618681E-2</v>
      </c>
    </row>
    <row r="2696" spans="1:16" x14ac:dyDescent="0.3">
      <c r="A2696" t="s">
        <v>522</v>
      </c>
      <c r="B2696" t="str">
        <f>VLOOKUP(A2696,Sheet3!L:L,1,FALSE)</f>
        <v>EIF CN EQUITY</v>
      </c>
      <c r="C2696" t="str">
        <f>VLOOKUP(A2696,'ALL - prices'!B:C,2,FALSE)</f>
        <v>Exchange Income Corp</v>
      </c>
      <c r="D2696" t="str">
        <f>VLOOKUP(A2696,'ALL - prices'!B:I,8,FALSE)</f>
        <v>Industrials</v>
      </c>
      <c r="E2696">
        <v>2018</v>
      </c>
      <c r="F2696" t="s">
        <v>681</v>
      </c>
      <c r="G2696" t="str">
        <f t="shared" si="197"/>
        <v>2018-Q3</v>
      </c>
      <c r="H2696" s="4">
        <f>INDEX('ALL - prices'!$J$3:$DY$219,MATCH('COMBINED DATA'!A2696,'ALL - prices'!$B$3:$B$219,0),MATCH('COMBINED DATA'!G2696,'ALL - prices'!$J$1:$DY$1,0))</f>
        <v>21.883900000000001</v>
      </c>
      <c r="I2696" s="14">
        <f t="shared" si="200"/>
        <v>4.4686718439785338</v>
      </c>
      <c r="J2696" s="6">
        <f>INDEX('market cap'!$B$3:$DQ$219,MATCH(A2696,'market cap'!$A$3:$A$219,0),MATCH(G2696,'market cap'!$B$1:$DQ$1,0))</f>
        <v>1043.4694</v>
      </c>
      <c r="K2696">
        <f t="shared" si="198"/>
        <v>6.9503064016982119</v>
      </c>
      <c r="L2696">
        <f>INDEX('PB2'!$D$2:$AQ$224,MATCH(A2696,'PB2'!$B$2:$B$224,0),MATCH(G2696,'PB2'!$D$1:$AQ$1,0))</f>
        <v>1.7371840476989799</v>
      </c>
      <c r="M2696" s="16">
        <f t="shared" si="199"/>
        <v>0.57564424525114022</v>
      </c>
      <c r="N2696" s="6">
        <f>INDEX('ROA2'!$D$2:$AQ$224,MATCH(A2696,'ROA2'!$B$2:$B$224,0),MATCH(G2696,'ROA2'!$D$1:$AQ$1,0))</f>
        <v>3.9667699337005602</v>
      </c>
      <c r="O2696" s="6">
        <v>1946.4</v>
      </c>
      <c r="P2696" s="28">
        <v>9.3961283356781569E-2</v>
      </c>
    </row>
    <row r="2697" spans="1:16" x14ac:dyDescent="0.3">
      <c r="A2697" t="s">
        <v>522</v>
      </c>
      <c r="B2697" t="str">
        <f>VLOOKUP(A2697,Sheet3!L:L,1,FALSE)</f>
        <v>EIF CN EQUITY</v>
      </c>
      <c r="C2697" t="str">
        <f>VLOOKUP(A2697,'ALL - prices'!B:C,2,FALSE)</f>
        <v>Exchange Income Corp</v>
      </c>
      <c r="D2697" t="str">
        <f>VLOOKUP(A2697,'ALL - prices'!B:I,8,FALSE)</f>
        <v>Industrials</v>
      </c>
      <c r="E2697">
        <v>2018</v>
      </c>
      <c r="F2697" t="s">
        <v>682</v>
      </c>
      <c r="G2697" t="str">
        <f t="shared" si="197"/>
        <v>2018-Q4</v>
      </c>
      <c r="H2697" s="4">
        <f>INDEX('ALL - prices'!$J$3:$DY$219,MATCH('COMBINED DATA'!A2697,'ALL - prices'!$B$3:$B$219,0),MATCH('COMBINED DATA'!G2697,'ALL - prices'!$J$1:$DY$1,0))</f>
        <v>19.0501</v>
      </c>
      <c r="I2697" s="14">
        <f t="shared" si="200"/>
        <v>3.9603169758450569</v>
      </c>
      <c r="J2697" s="6">
        <f>INDEX('market cap'!$B$3:$DQ$219,MATCH(A2697,'market cap'!$A$3:$A$219,0),MATCH(G2697,'market cap'!$B$1:$DQ$1,0))</f>
        <v>891.69770000000005</v>
      </c>
      <c r="K2697">
        <f t="shared" si="198"/>
        <v>6.7931271737946792</v>
      </c>
      <c r="L2697">
        <f>INDEX('PB2'!$D$2:$AQ$224,MATCH(A2697,'PB2'!$B$2:$B$224,0),MATCH(G2697,'PB2'!$D$1:$AQ$1,0))</f>
        <v>1.4337699413299601</v>
      </c>
      <c r="M2697" s="16">
        <f t="shared" si="199"/>
        <v>0.69746196455506904</v>
      </c>
      <c r="N2697" s="6">
        <f>INDEX('ROA2'!$D$2:$AQ$224,MATCH(A2697,'ROA2'!$B$2:$B$224,0),MATCH(G2697,'ROA2'!$D$1:$AQ$1,0))</f>
        <v>3.9981639385223402</v>
      </c>
      <c r="O2697" s="6">
        <v>1904.6709760000001</v>
      </c>
      <c r="P2697" s="28">
        <v>-2.143907932593505E-2</v>
      </c>
    </row>
    <row r="2698" spans="1:16" x14ac:dyDescent="0.3">
      <c r="A2698" t="s">
        <v>522</v>
      </c>
      <c r="B2698" t="str">
        <f>VLOOKUP(A2698,Sheet3!L:L,1,FALSE)</f>
        <v>EIF CN EQUITY</v>
      </c>
      <c r="C2698" t="str">
        <f>VLOOKUP(A2698,'ALL - prices'!B:C,2,FALSE)</f>
        <v>Exchange Income Corp</v>
      </c>
      <c r="D2698" t="str">
        <f>VLOOKUP(A2698,'ALL - prices'!B:I,8,FALSE)</f>
        <v>Industrials</v>
      </c>
      <c r="E2698">
        <v>2019</v>
      </c>
      <c r="F2698" t="s">
        <v>679</v>
      </c>
      <c r="G2698" t="str">
        <f t="shared" si="197"/>
        <v>2019-Q1</v>
      </c>
      <c r="H2698" s="4">
        <f>INDEX('ALL - prices'!$J$3:$DY$219,MATCH('COMBINED DATA'!A2698,'ALL - prices'!$B$3:$B$219,0),MATCH('COMBINED DATA'!G2698,'ALL - prices'!$J$1:$DY$1,0))</f>
        <v>22.692900000000002</v>
      </c>
      <c r="I2698" s="14">
        <f t="shared" si="200"/>
        <v>8.4588956020668942</v>
      </c>
      <c r="J2698" s="6">
        <f>INDEX('market cap'!$B$3:$DQ$219,MATCH(A2698,'market cap'!$A$3:$A$219,0),MATCH(G2698,'market cap'!$B$1:$DQ$1,0))</f>
        <v>1044.1004</v>
      </c>
      <c r="K2698">
        <f t="shared" si="198"/>
        <v>6.9509109324010581</v>
      </c>
      <c r="L2698">
        <f>INDEX('PB2'!$D$2:$AQ$224,MATCH(A2698,'PB2'!$B$2:$B$224,0),MATCH(G2698,'PB2'!$D$1:$AQ$1,0))</f>
        <v>1.7223609685897801</v>
      </c>
      <c r="M2698" s="16">
        <f t="shared" si="199"/>
        <v>0.58059838688679266</v>
      </c>
      <c r="N2698" s="6">
        <f>INDEX('ROA2'!$D$2:$AQ$224,MATCH(A2698,'ROA2'!$B$2:$B$224,0),MATCH(G2698,'ROA2'!$D$1:$AQ$1,0))</f>
        <v>3.8186480998992902</v>
      </c>
      <c r="O2698" s="6">
        <v>1957.2980480000001</v>
      </c>
      <c r="P2698" s="28">
        <v>2.7630531815275583E-2</v>
      </c>
    </row>
    <row r="2699" spans="1:16" x14ac:dyDescent="0.3">
      <c r="A2699" t="s">
        <v>522</v>
      </c>
      <c r="B2699" t="str">
        <f>VLOOKUP(A2699,Sheet3!L:L,1,FALSE)</f>
        <v>EIF CN EQUITY</v>
      </c>
      <c r="C2699" t="str">
        <f>VLOOKUP(A2699,'ALL - prices'!B:C,2,FALSE)</f>
        <v>Exchange Income Corp</v>
      </c>
      <c r="D2699" t="str">
        <f>VLOOKUP(A2699,'ALL - prices'!B:I,8,FALSE)</f>
        <v>Industrials</v>
      </c>
      <c r="E2699">
        <v>2019</v>
      </c>
      <c r="F2699" t="s">
        <v>680</v>
      </c>
      <c r="G2699" t="str">
        <f t="shared" si="197"/>
        <v>2019-Q2</v>
      </c>
      <c r="H2699" s="4">
        <f>INDEX('ALL - prices'!$J$3:$DY$219,MATCH('COMBINED DATA'!A2699,'ALL - prices'!$B$3:$B$219,0),MATCH('COMBINED DATA'!G2699,'ALL - prices'!$J$1:$DY$1,0))</f>
        <v>26.595199999999998</v>
      </c>
      <c r="I2699" s="14">
        <f t="shared" si="200"/>
        <v>8.7423569367286085</v>
      </c>
      <c r="J2699" s="6">
        <f>INDEX('market cap'!$B$3:$DQ$219,MATCH(A2699,'market cap'!$A$3:$A$219,0),MATCH(G2699,'market cap'!$B$1:$DQ$1,0))</f>
        <v>1205.338</v>
      </c>
      <c r="K2699">
        <f t="shared" si="198"/>
        <v>7.0945153045178788</v>
      </c>
      <c r="L2699">
        <f>INDEX('PB2'!$D$2:$AQ$224,MATCH(A2699,'PB2'!$B$2:$B$224,0),MATCH(G2699,'PB2'!$D$1:$AQ$1,0))</f>
        <v>1.9732149839401201</v>
      </c>
      <c r="M2699" s="16">
        <f t="shared" si="199"/>
        <v>0.50678715098909177</v>
      </c>
      <c r="N2699" s="6">
        <f>INDEX('ROA2'!$D$2:$AQ$224,MATCH(A2699,'ROA2'!$B$2:$B$224,0),MATCH(G2699,'ROA2'!$D$1:$AQ$1,0))</f>
        <v>3.5875270366668701</v>
      </c>
      <c r="O2699" s="6">
        <v>2103.2849919999999</v>
      </c>
      <c r="P2699" s="28">
        <v>7.4585954933726967E-2</v>
      </c>
    </row>
    <row r="2700" spans="1:16" x14ac:dyDescent="0.3">
      <c r="A2700" t="s">
        <v>522</v>
      </c>
      <c r="B2700" t="str">
        <f>VLOOKUP(A2700,Sheet3!L:L,1,FALSE)</f>
        <v>EIF CN EQUITY</v>
      </c>
      <c r="C2700" t="str">
        <f>VLOOKUP(A2700,'ALL - prices'!B:C,2,FALSE)</f>
        <v>Exchange Income Corp</v>
      </c>
      <c r="D2700" t="str">
        <f>VLOOKUP(A2700,'ALL - prices'!B:I,8,FALSE)</f>
        <v>Industrials</v>
      </c>
      <c r="E2700">
        <v>2019</v>
      </c>
      <c r="F2700" t="s">
        <v>681</v>
      </c>
      <c r="G2700" t="str">
        <f t="shared" si="197"/>
        <v>2019-Q3</v>
      </c>
      <c r="H2700" s="4">
        <f>INDEX('ALL - prices'!$J$3:$DY$219,MATCH('COMBINED DATA'!A2700,'ALL - prices'!$B$3:$B$219,0),MATCH('COMBINED DATA'!G2700,'ALL - prices'!$J$1:$DY$1,0))</f>
        <v>29.2531</v>
      </c>
      <c r="I2700" s="14">
        <f t="shared" si="200"/>
        <v>7.8984047887321207</v>
      </c>
      <c r="J2700" s="6">
        <f>INDEX('market cap'!$B$3:$DQ$219,MATCH(A2700,'market cap'!$A$3:$A$219,0),MATCH(G2700,'market cap'!$B$1:$DQ$1,0))</f>
        <v>1306.9398000000001</v>
      </c>
      <c r="K2700">
        <f t="shared" si="198"/>
        <v>7.1754436528847894</v>
      </c>
      <c r="L2700">
        <f>INDEX('PB2'!$D$2:$AQ$224,MATCH(A2700,'PB2'!$B$2:$B$224,0),MATCH(G2700,'PB2'!$D$1:$AQ$1,0))</f>
        <v>2.08382296562195</v>
      </c>
      <c r="M2700" s="16">
        <f t="shared" si="199"/>
        <v>0.47988721522777444</v>
      </c>
      <c r="N2700" s="6">
        <f>INDEX('ROA2'!$D$2:$AQ$224,MATCH(A2700,'ROA2'!$B$2:$B$224,0),MATCH(G2700,'ROA2'!$D$1:$AQ$1,0))</f>
        <v>3.5299301147460902</v>
      </c>
      <c r="O2700" s="6">
        <v>2131.3579519999998</v>
      </c>
      <c r="P2700" s="28">
        <v>1.3347197411086727E-2</v>
      </c>
    </row>
    <row r="2701" spans="1:16" x14ac:dyDescent="0.3">
      <c r="A2701" t="s">
        <v>522</v>
      </c>
      <c r="B2701" t="str">
        <f>VLOOKUP(A2701,Sheet3!L:L,1,FALSE)</f>
        <v>EIF CN EQUITY</v>
      </c>
      <c r="C2701" t="str">
        <f>VLOOKUP(A2701,'ALL - prices'!B:C,2,FALSE)</f>
        <v>Exchange Income Corp</v>
      </c>
      <c r="D2701" t="str">
        <f>VLOOKUP(A2701,'ALL - prices'!B:I,8,FALSE)</f>
        <v>Industrials</v>
      </c>
      <c r="E2701">
        <v>2019</v>
      </c>
      <c r="F2701" t="s">
        <v>682</v>
      </c>
      <c r="G2701" t="str">
        <f t="shared" si="197"/>
        <v>2019-Q4</v>
      </c>
      <c r="H2701" s="4">
        <f>INDEX('ALL - prices'!$J$3:$DY$219,MATCH('COMBINED DATA'!A2701,'ALL - prices'!$B$3:$B$219,0),MATCH('COMBINED DATA'!G2701,'ALL - prices'!$J$1:$DY$1,0))</f>
        <v>31.985700000000001</v>
      </c>
      <c r="I2701" s="14">
        <f t="shared" si="200"/>
        <v>6.4104508185202285</v>
      </c>
      <c r="J2701" s="6">
        <f>INDEX('market cap'!$B$3:$DQ$219,MATCH(A2701,'market cap'!$A$3:$A$219,0),MATCH(G2701,'market cap'!$B$1:$DQ$1,0))</f>
        <v>1537.0646999999999</v>
      </c>
      <c r="K2701">
        <f t="shared" si="198"/>
        <v>7.3376298376428677</v>
      </c>
      <c r="L2701">
        <f>INDEX('PB2'!$D$2:$AQ$224,MATCH(A2701,'PB2'!$B$2:$B$224,0),MATCH(G2701,'PB2'!$D$1:$AQ$1,0))</f>
        <v>2.12496089935303</v>
      </c>
      <c r="M2701" s="16">
        <f t="shared" si="199"/>
        <v>0.47059689442025127</v>
      </c>
      <c r="N2701" s="6">
        <f>INDEX('ROA2'!$D$2:$AQ$224,MATCH(A2701,'ROA2'!$B$2:$B$224,0),MATCH(G2701,'ROA2'!$D$1:$AQ$1,0))</f>
        <v>3.73664402961731</v>
      </c>
      <c r="O2701" s="6">
        <v>2205.915904</v>
      </c>
      <c r="P2701" s="28">
        <v>3.4981431406224964E-2</v>
      </c>
    </row>
    <row r="2702" spans="1:16" x14ac:dyDescent="0.3">
      <c r="A2702" t="s">
        <v>522</v>
      </c>
      <c r="B2702" t="str">
        <f>VLOOKUP(A2702,Sheet3!L:L,1,FALSE)</f>
        <v>EIF CN EQUITY</v>
      </c>
      <c r="C2702" t="str">
        <f>VLOOKUP(A2702,'ALL - prices'!B:C,2,FALSE)</f>
        <v>Exchange Income Corp</v>
      </c>
      <c r="D2702" t="str">
        <f>VLOOKUP(A2702,'ALL - prices'!B:I,8,FALSE)</f>
        <v>Industrials</v>
      </c>
      <c r="E2702">
        <v>2020</v>
      </c>
      <c r="F2702" t="s">
        <v>679</v>
      </c>
      <c r="G2702" t="str">
        <f t="shared" si="197"/>
        <v>2020-Q1</v>
      </c>
      <c r="H2702" s="4">
        <f>INDEX('ALL - prices'!$J$3:$DY$219,MATCH('COMBINED DATA'!A2702,'ALL - prices'!$B$3:$B$219,0),MATCH('COMBINED DATA'!G2702,'ALL - prices'!$J$1:$DY$1,0))</f>
        <v>12.9428</v>
      </c>
      <c r="I2702" s="14">
        <f t="shared" si="200"/>
        <v>5.1861486412526725</v>
      </c>
      <c r="J2702" s="6">
        <f>INDEX('market cap'!$B$3:$DQ$219,MATCH(A2702,'market cap'!$A$3:$A$219,0),MATCH(G2702,'market cap'!$B$1:$DQ$1,0))</f>
        <v>610.4923</v>
      </c>
      <c r="K2702">
        <f t="shared" si="198"/>
        <v>6.4142656808586072</v>
      </c>
      <c r="L2702">
        <f>INDEX('PB2'!$D$2:$AQ$224,MATCH(A2702,'PB2'!$B$2:$B$224,0),MATCH(G2702,'PB2'!$D$1:$AQ$1,0))</f>
        <v>0.83368301391601596</v>
      </c>
      <c r="M2702" s="16">
        <f t="shared" si="199"/>
        <v>1.199496671166121</v>
      </c>
      <c r="N2702" s="6">
        <f>INDEX('ROA2'!$D$2:$AQ$224,MATCH(A2702,'ROA2'!$B$2:$B$224,0),MATCH(G2702,'ROA2'!$D$1:$AQ$1,0))</f>
        <v>3.9601740837097199</v>
      </c>
      <c r="O2702" s="6">
        <v>2266.556928</v>
      </c>
      <c r="P2702" s="28">
        <v>2.7490179426169103E-2</v>
      </c>
    </row>
    <row r="2703" spans="1:16" x14ac:dyDescent="0.3">
      <c r="A2703" t="s">
        <v>522</v>
      </c>
      <c r="B2703" t="str">
        <f>VLOOKUP(A2703,Sheet3!L:L,1,FALSE)</f>
        <v>EIF CN EQUITY</v>
      </c>
      <c r="C2703" t="str">
        <f>VLOOKUP(A2703,'ALL - prices'!B:C,2,FALSE)</f>
        <v>Exchange Income Corp</v>
      </c>
      <c r="D2703" t="str">
        <f>VLOOKUP(A2703,'ALL - prices'!B:I,8,FALSE)</f>
        <v>Industrials</v>
      </c>
      <c r="E2703">
        <v>2020</v>
      </c>
      <c r="F2703" t="s">
        <v>680</v>
      </c>
      <c r="G2703" t="str">
        <f t="shared" si="197"/>
        <v>2020-Q2</v>
      </c>
      <c r="H2703" s="4">
        <f>INDEX('ALL - prices'!$J$3:$DY$219,MATCH('COMBINED DATA'!A2703,'ALL - prices'!$B$3:$B$219,0),MATCH('COMBINED DATA'!G2703,'ALL - prices'!$J$1:$DY$1,0))</f>
        <v>19.932099999999998</v>
      </c>
      <c r="I2703" s="14">
        <f t="shared" si="200"/>
        <v>4.0289265355881794</v>
      </c>
      <c r="J2703" s="6">
        <f>INDEX('market cap'!$B$3:$DQ$219,MATCH(A2703,'market cap'!$A$3:$A$219,0),MATCH(G2703,'market cap'!$B$1:$DQ$1,0))</f>
        <v>920.0376</v>
      </c>
      <c r="K2703">
        <f t="shared" si="198"/>
        <v>6.8244145387731656</v>
      </c>
      <c r="L2703">
        <f>INDEX('PB2'!$D$2:$AQ$224,MATCH(A2703,'PB2'!$B$2:$B$224,0),MATCH(G2703,'PB2'!$D$1:$AQ$1,0))</f>
        <v>1.3173079490661601</v>
      </c>
      <c r="M2703" s="16">
        <f t="shared" si="199"/>
        <v>0.75912393962922653</v>
      </c>
      <c r="N2703" s="6">
        <f>INDEX('ROA2'!$D$2:$AQ$224,MATCH(A2703,'ROA2'!$B$2:$B$224,0),MATCH(G2703,'ROA2'!$D$1:$AQ$1,0))</f>
        <v>3.1103179454803498</v>
      </c>
      <c r="O2703" s="6">
        <v>2452.518912</v>
      </c>
      <c r="P2703" s="28">
        <v>8.2046023950561917E-2</v>
      </c>
    </row>
    <row r="2704" spans="1:16" x14ac:dyDescent="0.3">
      <c r="A2704" t="s">
        <v>522</v>
      </c>
      <c r="B2704" t="str">
        <f>VLOOKUP(A2704,Sheet3!L:L,1,FALSE)</f>
        <v>EIF CN EQUITY</v>
      </c>
      <c r="C2704" t="str">
        <f>VLOOKUP(A2704,'ALL - prices'!B:C,2,FALSE)</f>
        <v>Exchange Income Corp</v>
      </c>
      <c r="D2704" t="str">
        <f>VLOOKUP(A2704,'ALL - prices'!B:I,8,FALSE)</f>
        <v>Industrials</v>
      </c>
      <c r="E2704">
        <v>2020</v>
      </c>
      <c r="F2704" t="s">
        <v>681</v>
      </c>
      <c r="G2704" t="str">
        <f t="shared" si="197"/>
        <v>2020-Q3</v>
      </c>
      <c r="H2704" s="4">
        <f>INDEX('ALL - prices'!$J$3:$DY$219,MATCH('COMBINED DATA'!A2704,'ALL - prices'!$B$3:$B$219,0),MATCH('COMBINED DATA'!G2704,'ALL - prices'!$J$1:$DY$1,0))</f>
        <v>23.0642</v>
      </c>
      <c r="I2704" s="14">
        <f t="shared" si="200"/>
        <v>3.0370591305570582</v>
      </c>
      <c r="J2704" s="6">
        <f>INDEX('market cap'!$B$3:$DQ$219,MATCH(A2704,'market cap'!$A$3:$A$219,0),MATCH(G2704,'market cap'!$B$1:$DQ$1,0))</f>
        <v>1044.5436999999999</v>
      </c>
      <c r="K2704">
        <f t="shared" si="198"/>
        <v>6.9513354183215235</v>
      </c>
      <c r="L2704">
        <f>INDEX('PB2'!$D$2:$AQ$224,MATCH(A2704,'PB2'!$B$2:$B$224,0),MATCH(G2704,'PB2'!$D$1:$AQ$1,0))</f>
        <v>1.5137230157852199</v>
      </c>
      <c r="M2704" s="16">
        <f t="shared" si="199"/>
        <v>0.66062284154493467</v>
      </c>
      <c r="N2704" s="6">
        <f>INDEX('ROA2'!$D$2:$AQ$224,MATCH(A2704,'ROA2'!$B$2:$B$224,0),MATCH(G2704,'ROA2'!$D$1:$AQ$1,0))</f>
        <v>2.3286330699920601</v>
      </c>
      <c r="O2704" s="6">
        <v>2300.8560640000001</v>
      </c>
      <c r="P2704" s="28">
        <v>-6.1839624256483587E-2</v>
      </c>
    </row>
    <row r="2705" spans="1:16" x14ac:dyDescent="0.3">
      <c r="A2705" t="s">
        <v>522</v>
      </c>
      <c r="B2705" t="str">
        <f>VLOOKUP(A2705,Sheet3!L:L,1,FALSE)</f>
        <v>EIF CN EQUITY</v>
      </c>
      <c r="C2705" t="str">
        <f>VLOOKUP(A2705,'ALL - prices'!B:C,2,FALSE)</f>
        <v>Exchange Income Corp</v>
      </c>
      <c r="D2705" t="str">
        <f>VLOOKUP(A2705,'ALL - prices'!B:I,8,FALSE)</f>
        <v>Industrials</v>
      </c>
      <c r="E2705">
        <v>2020</v>
      </c>
      <c r="F2705" t="s">
        <v>682</v>
      </c>
      <c r="G2705" t="str">
        <f t="shared" si="197"/>
        <v>2020-Q4</v>
      </c>
      <c r="H2705" s="4">
        <f>INDEX('ALL - prices'!$J$3:$DY$219,MATCH('COMBINED DATA'!A2705,'ALL - prices'!$B$3:$B$219,0),MATCH('COMBINED DATA'!G2705,'ALL - prices'!$J$1:$DY$1,0))</f>
        <v>28.278300000000002</v>
      </c>
      <c r="I2705" s="14">
        <f t="shared" si="200"/>
        <v>2.0604825929459665</v>
      </c>
      <c r="J2705" s="6">
        <f>INDEX('market cap'!$B$3:$DQ$219,MATCH(A2705,'market cap'!$A$3:$A$219,0),MATCH(G2705,'market cap'!$B$1:$DQ$1,0))</f>
        <v>1260.1936000000001</v>
      </c>
      <c r="K2705">
        <f t="shared" si="198"/>
        <v>7.1390206389360999</v>
      </c>
      <c r="L2705">
        <f>INDEX('PB2'!$D$2:$AQ$224,MATCH(A2705,'PB2'!$B$2:$B$224,0),MATCH(G2705,'PB2'!$D$1:$AQ$1,0))</f>
        <v>1.8947340250015301</v>
      </c>
      <c r="M2705" s="16">
        <f t="shared" si="199"/>
        <v>0.52777856248145039</v>
      </c>
      <c r="N2705" s="6">
        <f>INDEX('ROA2'!$D$2:$AQ$224,MATCH(A2705,'ROA2'!$B$2:$B$224,0),MATCH(G2705,'ROA2'!$D$1:$AQ$1,0))</f>
        <v>1.7356040477752701</v>
      </c>
      <c r="O2705" s="6">
        <v>2387.1831040000002</v>
      </c>
      <c r="P2705" s="28">
        <v>3.7519530817552313E-2</v>
      </c>
    </row>
    <row r="2706" spans="1:16" x14ac:dyDescent="0.3">
      <c r="A2706" t="s">
        <v>522</v>
      </c>
      <c r="B2706" t="str">
        <f>VLOOKUP(A2706,Sheet3!L:L,1,FALSE)</f>
        <v>EIF CN EQUITY</v>
      </c>
      <c r="C2706" t="str">
        <f>VLOOKUP(A2706,'ALL - prices'!B:C,2,FALSE)</f>
        <v>Exchange Income Corp</v>
      </c>
      <c r="D2706" t="str">
        <f>VLOOKUP(A2706,'ALL - prices'!B:I,8,FALSE)</f>
        <v>Industrials</v>
      </c>
      <c r="E2706">
        <v>2021</v>
      </c>
      <c r="F2706" t="s">
        <v>679</v>
      </c>
      <c r="G2706" t="str">
        <f t="shared" si="197"/>
        <v>2021-Q1</v>
      </c>
      <c r="H2706" s="4">
        <f>INDEX('ALL - prices'!$J$3:$DY$219,MATCH('COMBINED DATA'!A2706,'ALL - prices'!$B$3:$B$219,0),MATCH('COMBINED DATA'!G2706,'ALL - prices'!$J$1:$DY$1,0))</f>
        <v>31.515899999999998</v>
      </c>
      <c r="I2706" s="14">
        <f t="shared" si="200"/>
        <v>1.8275598904915078</v>
      </c>
      <c r="J2706" s="6">
        <f>INDEX('market cap'!$B$3:$DQ$219,MATCH(A2706,'market cap'!$A$3:$A$219,0),MATCH(G2706,'market cap'!$B$1:$DQ$1,0))</f>
        <v>1423.7035000000001</v>
      </c>
      <c r="K2706">
        <f t="shared" si="198"/>
        <v>7.2610168539997648</v>
      </c>
      <c r="L2706">
        <f>INDEX('PB2'!$D$2:$AQ$224,MATCH(A2706,'PB2'!$B$2:$B$224,0),MATCH(G2706,'PB2'!$D$1:$AQ$1,0))</f>
        <v>2.1257479190826398</v>
      </c>
      <c r="M2706" s="16">
        <f t="shared" si="199"/>
        <v>0.47042266442934916</v>
      </c>
      <c r="N2706" s="6">
        <f>INDEX('ROA2'!$D$2:$AQ$224,MATCH(A2706,'ROA2'!$B$2:$B$224,0),MATCH(G2706,'ROA2'!$D$1:$AQ$1,0))</f>
        <v>1.2302830219268801</v>
      </c>
      <c r="O2706" s="6">
        <v>2294.1839359999999</v>
      </c>
      <c r="P2706" s="28">
        <v>-3.8957702006255604E-2</v>
      </c>
    </row>
    <row r="2707" spans="1:16" x14ac:dyDescent="0.3">
      <c r="A2707" t="s">
        <v>522</v>
      </c>
      <c r="B2707" t="str">
        <f>VLOOKUP(A2707,Sheet3!L:L,1,FALSE)</f>
        <v>EIF CN EQUITY</v>
      </c>
      <c r="C2707" t="str">
        <f>VLOOKUP(A2707,'ALL - prices'!B:C,2,FALSE)</f>
        <v>Exchange Income Corp</v>
      </c>
      <c r="D2707" t="str">
        <f>VLOOKUP(A2707,'ALL - prices'!B:I,8,FALSE)</f>
        <v>Industrials</v>
      </c>
      <c r="E2707">
        <v>2021</v>
      </c>
      <c r="F2707" t="s">
        <v>680</v>
      </c>
      <c r="G2707" t="str">
        <f t="shared" si="197"/>
        <v>2021-Q2</v>
      </c>
      <c r="H2707" s="4">
        <f>INDEX('ALL - prices'!$J$3:$DY$219,MATCH('COMBINED DATA'!A2707,'ALL - prices'!$B$3:$B$219,0),MATCH('COMBINED DATA'!G2707,'ALL - prices'!$J$1:$DY$1,0))</f>
        <v>31.674099999999999</v>
      </c>
      <c r="I2707" s="14">
        <f t="shared" si="200"/>
        <v>0.56642515539713434</v>
      </c>
      <c r="J2707" s="6">
        <f>INDEX('market cap'!$B$3:$DQ$219,MATCH(A2707,'market cap'!$A$3:$A$219,0),MATCH(G2707,'market cap'!$B$1:$DQ$1,0))</f>
        <v>1507.5572</v>
      </c>
      <c r="K2707">
        <f t="shared" si="198"/>
        <v>7.3182458714967566</v>
      </c>
      <c r="L2707">
        <f>INDEX('PB2'!$D$2:$AQ$224,MATCH(A2707,'PB2'!$B$2:$B$224,0),MATCH(G2707,'PB2'!$D$1:$AQ$1,0))</f>
        <v>2.0099461078643799</v>
      </c>
      <c r="M2707" s="16">
        <f t="shared" si="199"/>
        <v>0.49752577747595733</v>
      </c>
      <c r="N2707" s="6">
        <f>INDEX('ROA2'!$D$2:$AQ$224,MATCH(A2707,'ROA2'!$B$2:$B$224,0),MATCH(G2707,'ROA2'!$D$1:$AQ$1,0))</f>
        <v>1.6966860294342001</v>
      </c>
      <c r="O2707" s="6">
        <v>2319.1349759999998</v>
      </c>
      <c r="P2707" s="28">
        <v>1.0875780101356234E-2</v>
      </c>
    </row>
    <row r="2708" spans="1:16" x14ac:dyDescent="0.3">
      <c r="A2708" t="s">
        <v>522</v>
      </c>
      <c r="B2708" t="str">
        <f>VLOOKUP(A2708,Sheet3!L:L,1,FALSE)</f>
        <v>EIF CN EQUITY</v>
      </c>
      <c r="C2708" t="str">
        <f>VLOOKUP(A2708,'ALL - prices'!B:C,2,FALSE)</f>
        <v>Exchange Income Corp</v>
      </c>
      <c r="D2708" t="str">
        <f>VLOOKUP(A2708,'ALL - prices'!B:I,8,FALSE)</f>
        <v>Industrials</v>
      </c>
      <c r="E2708">
        <v>2021</v>
      </c>
      <c r="F2708" t="s">
        <v>681</v>
      </c>
      <c r="G2708" t="str">
        <f t="shared" si="197"/>
        <v>2021-Q3</v>
      </c>
      <c r="H2708" s="4">
        <f>INDEX('ALL - prices'!$J$3:$DY$219,MATCH('COMBINED DATA'!A2708,'ALL - prices'!$B$3:$B$219,0),MATCH('COMBINED DATA'!G2708,'ALL - prices'!$J$1:$DY$1,0))</f>
        <v>35.6952</v>
      </c>
      <c r="I2708" s="14">
        <f t="shared" si="200"/>
        <v>0.46973223134746411</v>
      </c>
      <c r="J2708" s="6">
        <f>INDEX('market cap'!$B$3:$DQ$219,MATCH(A2708,'market cap'!$A$3:$A$219,0),MATCH(G2708,'market cap'!$B$1:$DQ$1,0))</f>
        <v>1676.6185</v>
      </c>
      <c r="K2708">
        <f t="shared" si="198"/>
        <v>7.4245342463788342</v>
      </c>
      <c r="L2708">
        <f>INDEX('PB2'!$D$2:$AQ$224,MATCH(A2708,'PB2'!$B$2:$B$224,0),MATCH(G2708,'PB2'!$D$1:$AQ$1,0))</f>
        <v>2.1718440055847199</v>
      </c>
      <c r="M2708" s="16">
        <f t="shared" si="199"/>
        <v>0.4604382255026519</v>
      </c>
      <c r="N2708" s="6">
        <f>INDEX('ROA2'!$D$2:$AQ$224,MATCH(A2708,'ROA2'!$B$2:$B$224,0),MATCH(G2708,'ROA2'!$D$1:$AQ$1,0))</f>
        <v>2.3538620471954399</v>
      </c>
      <c r="O2708" s="6">
        <v>2317.5969279999999</v>
      </c>
      <c r="P2708" s="28">
        <v>-6.6319900131586382E-4</v>
      </c>
    </row>
    <row r="2709" spans="1:16" x14ac:dyDescent="0.3">
      <c r="A2709" t="s">
        <v>522</v>
      </c>
      <c r="B2709" t="str">
        <f>VLOOKUP(A2709,Sheet3!L:L,1,FALSE)</f>
        <v>EIF CN EQUITY</v>
      </c>
      <c r="C2709" t="str">
        <f>VLOOKUP(A2709,'ALL - prices'!B:C,2,FALSE)</f>
        <v>Exchange Income Corp</v>
      </c>
      <c r="D2709" t="str">
        <f>VLOOKUP(A2709,'ALL - prices'!B:I,8,FALSE)</f>
        <v>Industrials</v>
      </c>
      <c r="E2709">
        <v>2021</v>
      </c>
      <c r="F2709" t="s">
        <v>682</v>
      </c>
      <c r="G2709" t="str">
        <f t="shared" si="197"/>
        <v>2021-Q4</v>
      </c>
      <c r="H2709" s="4">
        <f>INDEX('ALL - prices'!$J$3:$DY$219,MATCH('COMBINED DATA'!A2709,'ALL - prices'!$B$3:$B$219,0),MATCH('COMBINED DATA'!G2709,'ALL - prices'!$J$1:$DY$1,0))</f>
        <v>34.383699999999997</v>
      </c>
      <c r="I2709" s="14">
        <f t="shared" si="200"/>
        <v>5.0050686737712695</v>
      </c>
      <c r="J2709" s="6">
        <f>INDEX('market cap'!$B$3:$DQ$219,MATCH(A2709,'market cap'!$A$3:$A$219,0),MATCH(G2709,'market cap'!$B$1:$DQ$1,0))</f>
        <v>1607.3305</v>
      </c>
      <c r="K2709">
        <f t="shared" si="198"/>
        <v>7.3823300073174094</v>
      </c>
      <c r="L2709">
        <f>INDEX('PB2'!$D$2:$AQ$224,MATCH(A2709,'PB2'!$B$2:$B$224,0),MATCH(G2709,'PB2'!$D$1:$AQ$1,0))</f>
        <v>2.0399489402771001</v>
      </c>
      <c r="M2709" s="16">
        <f t="shared" si="199"/>
        <v>0.4902083479913783</v>
      </c>
      <c r="N2709" s="6">
        <f>INDEX('ROA2'!$D$2:$AQ$224,MATCH(A2709,'ROA2'!$B$2:$B$224,0),MATCH(G2709,'ROA2'!$D$1:$AQ$1,0))</f>
        <v>2.4161620140075701</v>
      </c>
      <c r="O2709" s="6">
        <v>2497.5060480000002</v>
      </c>
      <c r="P2709" s="28">
        <v>7.7627441522048937E-2</v>
      </c>
    </row>
    <row r="2710" spans="1:16" x14ac:dyDescent="0.3">
      <c r="A2710" t="s">
        <v>522</v>
      </c>
      <c r="B2710" t="str">
        <f>VLOOKUP(A2710,Sheet3!L:L,1,FALSE)</f>
        <v>EIF CN EQUITY</v>
      </c>
      <c r="C2710" t="str">
        <f>VLOOKUP(A2710,'ALL - prices'!B:C,2,FALSE)</f>
        <v>Exchange Income Corp</v>
      </c>
      <c r="D2710" t="str">
        <f>VLOOKUP(A2710,'ALL - prices'!B:I,8,FALSE)</f>
        <v>Industrials</v>
      </c>
      <c r="E2710">
        <v>2022</v>
      </c>
      <c r="F2710" t="s">
        <v>679</v>
      </c>
      <c r="G2710" t="str">
        <f t="shared" si="197"/>
        <v>2022-Q1</v>
      </c>
      <c r="H2710" s="4">
        <f>INDEX('ALL - prices'!$J$3:$DY$219,MATCH('COMBINED DATA'!A2710,'ALL - prices'!$B$3:$B$219,0),MATCH('COMBINED DATA'!G2710,'ALL - prices'!$J$1:$DY$1,0))</f>
        <v>35.382599999999996</v>
      </c>
      <c r="I2710" s="14">
        <f t="shared" si="200"/>
        <v>6.2129391860187209</v>
      </c>
      <c r="J2710" s="6">
        <f>INDEX('market cap'!$B$3:$DQ$219,MATCH(A2710,'market cap'!$A$3:$A$219,0),MATCH(G2710,'market cap'!$B$1:$DQ$1,0))</f>
        <v>1631.7418</v>
      </c>
      <c r="K2710">
        <f t="shared" si="198"/>
        <v>7.3974033122230924</v>
      </c>
      <c r="L2710">
        <f>INDEX('PB2'!$D$2:$AQ$224,MATCH(A2710,'PB2'!$B$2:$B$224,0),MATCH(G2710,'PB2'!$D$1:$AQ$1,0))</f>
        <v>2.1204960346221902</v>
      </c>
      <c r="M2710" s="16">
        <f t="shared" si="199"/>
        <v>0.47158777176311506</v>
      </c>
      <c r="N2710" s="6">
        <f>INDEX('ROA2'!$D$2:$AQ$224,MATCH(A2710,'ROA2'!$B$2:$B$224,0),MATCH(G2710,'ROA2'!$D$1:$AQ$1,0))</f>
        <v>2.8093419075012198</v>
      </c>
      <c r="O2710" s="6">
        <v>2588.6668800000002</v>
      </c>
      <c r="P2710" s="28">
        <v>3.6500745242639757E-2</v>
      </c>
    </row>
    <row r="2711" spans="1:16" x14ac:dyDescent="0.3">
      <c r="A2711" t="s">
        <v>522</v>
      </c>
      <c r="B2711" t="str">
        <f>VLOOKUP(A2711,Sheet3!L:L,1,FALSE)</f>
        <v>EIF CN EQUITY</v>
      </c>
      <c r="C2711" t="str">
        <f>VLOOKUP(A2711,'ALL - prices'!B:C,2,FALSE)</f>
        <v>Exchange Income Corp</v>
      </c>
      <c r="D2711" t="str">
        <f>VLOOKUP(A2711,'ALL - prices'!B:I,8,FALSE)</f>
        <v>Industrials</v>
      </c>
      <c r="E2711">
        <v>2022</v>
      </c>
      <c r="F2711" t="s">
        <v>680</v>
      </c>
      <c r="G2711" t="str">
        <f t="shared" si="197"/>
        <v>2022-Q2</v>
      </c>
      <c r="H2711" s="4">
        <f>INDEX('ALL - prices'!$J$3:$DY$219,MATCH('COMBINED DATA'!A2711,'ALL - prices'!$B$3:$B$219,0),MATCH('COMBINED DATA'!G2711,'ALL - prices'!$J$1:$DY$1,0))</f>
        <v>35.332700000000003</v>
      </c>
      <c r="I2711" s="14">
        <f t="shared" si="200"/>
        <v>5.4530952808931819</v>
      </c>
      <c r="J2711" s="6">
        <f>INDEX('market cap'!$B$3:$DQ$219,MATCH(A2711,'market cap'!$A$3:$A$219,0),MATCH(G2711,'market cap'!$B$1:$DQ$1,0))</f>
        <v>1607.3305</v>
      </c>
      <c r="K2711">
        <f t="shared" si="198"/>
        <v>7.3823300073174094</v>
      </c>
      <c r="L2711">
        <f>INDEX('PB2'!$D$2:$AQ$224,MATCH(A2711,'PB2'!$B$2:$B$224,0),MATCH(G2711,'PB2'!$D$1:$AQ$1,0))</f>
        <v>1.9843440055847199</v>
      </c>
      <c r="M2711" s="16">
        <f t="shared" si="199"/>
        <v>0.50394487910644981</v>
      </c>
      <c r="N2711" s="6">
        <f>INDEX('ROA2'!$D$2:$AQ$224,MATCH(A2711,'ROA2'!$B$2:$B$224,0),MATCH(G2711,'ROA2'!$D$1:$AQ$1,0))</f>
        <v>2.63731908798218</v>
      </c>
      <c r="O2711" s="6">
        <v>2626.3418879999999</v>
      </c>
      <c r="P2711" s="28">
        <v>1.4553826253611938E-2</v>
      </c>
    </row>
    <row r="2712" spans="1:16" x14ac:dyDescent="0.3">
      <c r="A2712" t="s">
        <v>522</v>
      </c>
      <c r="B2712" t="str">
        <f>VLOOKUP(A2712,Sheet3!L:L,1,FALSE)</f>
        <v>EIF CN EQUITY</v>
      </c>
      <c r="C2712" t="str">
        <f>VLOOKUP(A2712,'ALL - prices'!B:C,2,FALSE)</f>
        <v>Exchange Income Corp</v>
      </c>
      <c r="D2712" t="str">
        <f>VLOOKUP(A2712,'ALL - prices'!B:I,8,FALSE)</f>
        <v>Industrials</v>
      </c>
      <c r="E2712">
        <v>2022</v>
      </c>
      <c r="F2712" t="s">
        <v>681</v>
      </c>
      <c r="G2712" t="str">
        <f t="shared" si="197"/>
        <v>2022-Q3</v>
      </c>
      <c r="H2712" s="4">
        <f>INDEX('ALL - prices'!$J$3:$DY$219,MATCH('COMBINED DATA'!A2712,'ALL - prices'!$B$3:$B$219,0),MATCH('COMBINED DATA'!G2712,'ALL - prices'!$J$1:$DY$1,0))</f>
        <v>35.2273</v>
      </c>
      <c r="I2712" s="14">
        <f t="shared" si="200"/>
        <v>3.0522234751898507</v>
      </c>
      <c r="J2712" s="6">
        <f>INDEX('market cap'!$B$3:$DQ$219,MATCH(A2712,'market cap'!$A$3:$A$219,0),MATCH(G2712,'market cap'!$B$1:$DQ$1,0))</f>
        <v>1754.5092</v>
      </c>
      <c r="K2712">
        <f t="shared" si="198"/>
        <v>7.4699444386686844</v>
      </c>
      <c r="L2712">
        <f>INDEX('PB2'!$D$2:$AQ$224,MATCH(A2712,'PB2'!$B$2:$B$224,0),MATCH(G2712,'PB2'!$D$1:$AQ$1,0))</f>
        <v>1.72484195232391</v>
      </c>
      <c r="M2712" s="16">
        <f t="shared" si="199"/>
        <v>0.57976326390524202</v>
      </c>
      <c r="N2712" s="6">
        <f>INDEX('ROA2'!$D$2:$AQ$224,MATCH(A2712,'ROA2'!$B$2:$B$224,0),MATCH(G2712,'ROA2'!$D$1:$AQ$1,0))</f>
        <v>2.82890796661377</v>
      </c>
      <c r="O2712" s="6">
        <v>3246.2458879999999</v>
      </c>
      <c r="P2712" s="28">
        <v>0.2360332456457398</v>
      </c>
    </row>
    <row r="2713" spans="1:16" x14ac:dyDescent="0.3">
      <c r="A2713" t="s">
        <v>522</v>
      </c>
      <c r="B2713" t="str">
        <f>VLOOKUP(A2713,Sheet3!L:L,1,FALSE)</f>
        <v>EIF CN EQUITY</v>
      </c>
      <c r="C2713" t="str">
        <f>VLOOKUP(A2713,'ALL - prices'!B:C,2,FALSE)</f>
        <v>Exchange Income Corp</v>
      </c>
      <c r="D2713" t="str">
        <f>VLOOKUP(A2713,'ALL - prices'!B:I,8,FALSE)</f>
        <v>Industrials</v>
      </c>
      <c r="E2713">
        <v>2022</v>
      </c>
      <c r="F2713" t="s">
        <v>682</v>
      </c>
      <c r="G2713" t="str">
        <f t="shared" si="197"/>
        <v>2022-Q4</v>
      </c>
      <c r="H2713" s="4">
        <f>INDEX('ALL - prices'!$J$3:$DY$219,MATCH('COMBINED DATA'!A2713,'ALL - prices'!$B$3:$B$219,0),MATCH('COMBINED DATA'!G2713,'ALL - prices'!$J$1:$DY$1,0))</f>
        <v>45.323500000000003</v>
      </c>
      <c r="I2713" s="14">
        <f t="shared" si="200"/>
        <v>3.4638965298008948</v>
      </c>
      <c r="J2713" s="6">
        <f>INDEX('market cap'!$B$3:$DQ$219,MATCH(A2713,'market cap'!$A$3:$A$219,0),MATCH(G2713,'market cap'!$B$1:$DQ$1,0))</f>
        <v>2228.2775000000001</v>
      </c>
      <c r="K2713">
        <f t="shared" si="198"/>
        <v>7.7089841444582881</v>
      </c>
      <c r="L2713">
        <f>INDEX('PB2'!$D$2:$AQ$224,MATCH(A2713,'PB2'!$B$2:$B$224,0),MATCH(G2713,'PB2'!$D$1:$AQ$1,0))</f>
        <v>2.1938710212707502</v>
      </c>
      <c r="M2713" s="16">
        <f t="shared" si="199"/>
        <v>0.45581531015472943</v>
      </c>
      <c r="N2713" s="6">
        <f>INDEX('ROA2'!$D$2:$AQ$224,MATCH(A2713,'ROA2'!$B$2:$B$224,0),MATCH(G2713,'ROA2'!$D$1:$AQ$1,0))</f>
        <v>3.5492479801178001</v>
      </c>
      <c r="O2713" s="6">
        <v>3460.6579200000001</v>
      </c>
      <c r="P2713" s="28">
        <v>6.6049227137288308E-2</v>
      </c>
    </row>
    <row r="2714" spans="1:16" x14ac:dyDescent="0.3">
      <c r="A2714" t="s">
        <v>522</v>
      </c>
      <c r="B2714" t="str">
        <f>VLOOKUP(A2714,Sheet3!L:L,1,FALSE)</f>
        <v>EIF CN EQUITY</v>
      </c>
      <c r="C2714" t="str">
        <f>VLOOKUP(A2714,'ALL - prices'!B:C,2,FALSE)</f>
        <v>Exchange Income Corp</v>
      </c>
      <c r="D2714" t="str">
        <f>VLOOKUP(A2714,'ALL - prices'!B:I,8,FALSE)</f>
        <v>Industrials</v>
      </c>
      <c r="E2714">
        <v>2023</v>
      </c>
      <c r="F2714" t="s">
        <v>679</v>
      </c>
      <c r="G2714" t="str">
        <f t="shared" si="197"/>
        <v>2023-Q1</v>
      </c>
      <c r="H2714" s="4">
        <f>INDEX('ALL - prices'!$J$3:$DY$219,MATCH('COMBINED DATA'!A2714,'ALL - prices'!$B$3:$B$219,0),MATCH('COMBINED DATA'!G2714,'ALL - prices'!$J$1:$DY$1,0))</f>
        <v>46.673400000000001</v>
      </c>
      <c r="I2714" s="14">
        <f t="shared" si="200"/>
        <v>3.1411108624179458</v>
      </c>
      <c r="J2714" s="6">
        <f>INDEX('market cap'!$B$3:$DQ$219,MATCH(A2714,'market cap'!$A$3:$A$219,0),MATCH(G2714,'market cap'!$B$1:$DQ$1,0))</f>
        <v>2267.2289999999998</v>
      </c>
      <c r="K2714">
        <f t="shared" si="198"/>
        <v>7.7263136599625852</v>
      </c>
      <c r="L2714">
        <f>INDEX('PB2'!$D$2:$AQ$224,MATCH(A2714,'PB2'!$B$2:$B$224,0),MATCH(G2714,'PB2'!$D$1:$AQ$1,0))</f>
        <v>2.2709100246429399</v>
      </c>
      <c r="M2714" s="16">
        <f t="shared" si="199"/>
        <v>0.4403521007650808</v>
      </c>
      <c r="N2714" s="6">
        <f>INDEX('ROA2'!$D$2:$AQ$224,MATCH(A2714,'ROA2'!$B$2:$B$224,0),MATCH(G2714,'ROA2'!$D$1:$AQ$1,0))</f>
        <v>3.5737330913543701</v>
      </c>
      <c r="O2714" s="6">
        <v>3548.836096</v>
      </c>
      <c r="P2714" s="28">
        <v>2.5480176902315698E-2</v>
      </c>
    </row>
    <row r="2715" spans="1:16" x14ac:dyDescent="0.3">
      <c r="A2715" t="s">
        <v>522</v>
      </c>
      <c r="B2715" t="str">
        <f>VLOOKUP(A2715,Sheet3!L:L,1,FALSE)</f>
        <v>EIF CN EQUITY</v>
      </c>
      <c r="C2715" t="str">
        <f>VLOOKUP(A2715,'ALL - prices'!B:C,2,FALSE)</f>
        <v>Exchange Income Corp</v>
      </c>
      <c r="D2715" t="str">
        <f>VLOOKUP(A2715,'ALL - prices'!B:I,8,FALSE)</f>
        <v>Industrials</v>
      </c>
      <c r="E2715">
        <v>2023</v>
      </c>
      <c r="F2715" t="s">
        <v>680</v>
      </c>
      <c r="G2715" t="str">
        <f t="shared" si="197"/>
        <v>2023-Q2</v>
      </c>
      <c r="H2715" s="4">
        <f>INDEX('ALL - prices'!$J$3:$DY$219,MATCH('COMBINED DATA'!A2715,'ALL - prices'!$B$3:$B$219,0),MATCH('COMBINED DATA'!G2715,'ALL - prices'!$J$1:$DY$1,0))</f>
        <v>46.229500000000002</v>
      </c>
      <c r="I2715" s="14">
        <f t="shared" si="200"/>
        <v>2.3953063513184851</v>
      </c>
      <c r="J2715" s="6">
        <f>INDEX('market cap'!$B$3:$DQ$219,MATCH(A2715,'market cap'!$A$3:$A$219,0),MATCH(G2715,'market cap'!$B$1:$DQ$1,0))</f>
        <v>2434.1680999999999</v>
      </c>
      <c r="K2715">
        <f t="shared" si="198"/>
        <v>7.7973603344330513</v>
      </c>
      <c r="L2715">
        <f>INDEX('PB2'!$D$2:$AQ$224,MATCH(A2715,'PB2'!$B$2:$B$224,0),MATCH(G2715,'PB2'!$D$1:$AQ$1,0))</f>
        <v>2.0125269889831499</v>
      </c>
      <c r="M2715" s="16">
        <f t="shared" si="199"/>
        <v>0.49688774633788158</v>
      </c>
      <c r="N2715" s="6">
        <f>INDEX('ROA2'!$D$2:$AQ$224,MATCH(A2715,'ROA2'!$B$2:$B$224,0),MATCH(G2715,'ROA2'!$D$1:$AQ$1,0))</f>
        <v>3.6512479782104501</v>
      </c>
      <c r="O2715" s="6">
        <v>3551.1080959999999</v>
      </c>
      <c r="P2715" s="28">
        <v>6.4020989939793903E-4</v>
      </c>
    </row>
    <row r="2716" spans="1:16" x14ac:dyDescent="0.3">
      <c r="A2716" t="s">
        <v>522</v>
      </c>
      <c r="B2716" t="str">
        <f>VLOOKUP(A2716,Sheet3!L:L,1,FALSE)</f>
        <v>EIF CN EQUITY</v>
      </c>
      <c r="C2716" t="str">
        <f>VLOOKUP(A2716,'ALL - prices'!B:C,2,FALSE)</f>
        <v>Exchange Income Corp</v>
      </c>
      <c r="D2716" t="str">
        <f>VLOOKUP(A2716,'ALL - prices'!B:I,8,FALSE)</f>
        <v>Industrials</v>
      </c>
      <c r="E2716">
        <v>2023</v>
      </c>
      <c r="F2716" t="s">
        <v>681</v>
      </c>
      <c r="G2716" t="str">
        <f t="shared" si="197"/>
        <v>2023-Q3</v>
      </c>
      <c r="H2716" s="4">
        <f>INDEX('ALL - prices'!$J$3:$DY$219,MATCH('COMBINED DATA'!A2716,'ALL - prices'!$B$3:$B$219,0),MATCH('COMBINED DATA'!G2716,'ALL - prices'!$J$1:$DY$1,0))</f>
        <v>40.075299999999999</v>
      </c>
      <c r="I2716" s="14">
        <f t="shared" si="200"/>
        <v>3.4667187871482574</v>
      </c>
      <c r="J2716" s="6">
        <f>INDEX('market cap'!$B$3:$DQ$219,MATCH(A2716,'market cap'!$A$3:$A$219,0),MATCH(G2716,'market cap'!$B$1:$DQ$1,0))</f>
        <v>2082.5816</v>
      </c>
      <c r="K2716">
        <f t="shared" si="198"/>
        <v>7.641363556946807</v>
      </c>
      <c r="L2716">
        <f>INDEX('PB2'!$D$2:$AQ$224,MATCH(A2716,'PB2'!$B$2:$B$224,0),MATCH(G2716,'PB2'!$D$1:$AQ$1,0))</f>
        <v>1.6753180027008101</v>
      </c>
      <c r="M2716" s="16">
        <f t="shared" si="199"/>
        <v>0.59690160219605004</v>
      </c>
      <c r="N2716" s="6">
        <f>INDEX('ROA2'!$D$2:$AQ$224,MATCH(A2716,'ROA2'!$B$2:$B$224,0),MATCH(G2716,'ROA2'!$D$1:$AQ$1,0))</f>
        <v>3.3937420845031698</v>
      </c>
      <c r="O2716" s="6">
        <v>3806.9119999999998</v>
      </c>
      <c r="P2716" s="28">
        <v>7.2034952776610678E-2</v>
      </c>
    </row>
    <row r="2717" spans="1:16" x14ac:dyDescent="0.3">
      <c r="A2717" t="s">
        <v>522</v>
      </c>
      <c r="B2717" t="str">
        <f>VLOOKUP(A2717,Sheet3!L:L,1,FALSE)</f>
        <v>EIF CN EQUITY</v>
      </c>
      <c r="C2717" t="str">
        <f>VLOOKUP(A2717,'ALL - prices'!B:C,2,FALSE)</f>
        <v>Exchange Income Corp</v>
      </c>
      <c r="D2717" t="str">
        <f>VLOOKUP(A2717,'ALL - prices'!B:I,8,FALSE)</f>
        <v>Industrials</v>
      </c>
      <c r="E2717">
        <v>2023</v>
      </c>
      <c r="F2717" t="s">
        <v>682</v>
      </c>
      <c r="G2717" t="str">
        <f t="shared" si="197"/>
        <v>2023-Q4</v>
      </c>
      <c r="H2717" s="4">
        <f>INDEX('ALL - prices'!$J$3:$DY$219,MATCH('COMBINED DATA'!A2717,'ALL - prices'!$B$3:$B$219,0),MATCH('COMBINED DATA'!G2717,'ALL - prices'!$J$1:$DY$1,0))</f>
        <v>40.901899999999998</v>
      </c>
      <c r="I2717" s="14">
        <f t="shared" si="200"/>
        <v>6.0223322962675274</v>
      </c>
      <c r="J2717" s="6">
        <f>INDEX('market cap'!$B$3:$DQ$219,MATCH(A2717,'market cap'!$A$3:$A$219,0),MATCH(G2717,'market cap'!$B$1:$DQ$1,0))</f>
        <v>2094.6572000000001</v>
      </c>
      <c r="K2717">
        <f t="shared" si="198"/>
        <v>7.6471451912828039</v>
      </c>
      <c r="L2717">
        <f>INDEX('PB2'!$D$2:$AQ$224,MATCH(A2717,'PB2'!$B$2:$B$224,0),MATCH(G2717,'PB2'!$D$1:$AQ$1,0))</f>
        <v>1.70687103271484</v>
      </c>
      <c r="M2717" s="16">
        <f t="shared" si="199"/>
        <v>0.58586734488631165</v>
      </c>
      <c r="N2717" s="6">
        <f>INDEX('ROA2'!$D$2:$AQ$224,MATCH(A2717,'ROA2'!$B$2:$B$224,0),MATCH(G2717,'ROA2'!$D$1:$AQ$1,0))</f>
        <v>3.2477760314941402</v>
      </c>
      <c r="O2717" s="6">
        <v>3945.6409600000002</v>
      </c>
      <c r="P2717" s="28">
        <v>3.6441336180085167E-2</v>
      </c>
    </row>
    <row r="2718" spans="1:16" x14ac:dyDescent="0.3">
      <c r="A2718" t="s">
        <v>522</v>
      </c>
      <c r="B2718" t="str">
        <f>VLOOKUP(A2718,Sheet3!L:L,1,FALSE)</f>
        <v>EIF CN EQUITY</v>
      </c>
      <c r="C2718" t="str">
        <f>VLOOKUP(A2718,'ALL - prices'!B:C,2,FALSE)</f>
        <v>Exchange Income Corp</v>
      </c>
      <c r="D2718" t="str">
        <f>VLOOKUP(A2718,'ALL - prices'!B:I,8,FALSE)</f>
        <v>Industrials</v>
      </c>
      <c r="E2718" s="18">
        <v>2024</v>
      </c>
      <c r="F2718" t="s">
        <v>679</v>
      </c>
      <c r="G2718" t="str">
        <f t="shared" si="197"/>
        <v>2024-Q1</v>
      </c>
      <c r="H2718" s="4">
        <f>INDEX('ALL - prices'!$J$3:$DY$219,MATCH('COMBINED DATA'!A2718,'ALL - prices'!$B$3:$B$219,0),MATCH('COMBINED DATA'!G2718,'ALL - prices'!$J$1:$DY$1,0))</f>
        <v>45.519100000000002</v>
      </c>
      <c r="I2718" s="14" t="s">
        <v>769</v>
      </c>
      <c r="J2718" s="6">
        <f>INDEX('market cap'!$B$3:$DQ$219,MATCH(A2718,'market cap'!$A$3:$A$219,0),MATCH(G2718,'market cap'!$B$1:$DQ$1,0))</f>
        <v>2299.4784</v>
      </c>
      <c r="K2718">
        <f t="shared" si="198"/>
        <v>7.7404375935894807</v>
      </c>
      <c r="L2718">
        <f>INDEX('PB2'!$D$2:$AQ$224,MATCH(A2718,'PB2'!$B$2:$B$224,0),MATCH(G2718,'PB2'!$D$1:$AQ$1,0))</f>
        <v>1.8845030069351201</v>
      </c>
      <c r="M2718" s="16">
        <f t="shared" si="199"/>
        <v>0.53064388664805573</v>
      </c>
      <c r="N2718" s="6">
        <f>INDEX('ROA2'!$D$2:$AQ$224,MATCH(A2718,'ROA2'!$B$2:$B$224,0),MATCH(G2718,'ROA2'!$D$1:$AQ$1,0))</f>
        <v>3.2065200805664098</v>
      </c>
      <c r="O2718" s="6">
        <v>4079.8069759999998</v>
      </c>
      <c r="P2718" s="28">
        <v>3.4003604828757576E-2</v>
      </c>
    </row>
    <row r="2719" spans="1:16" x14ac:dyDescent="0.3">
      <c r="A2719" t="s">
        <v>522</v>
      </c>
      <c r="B2719" t="str">
        <f>VLOOKUP(A2719,Sheet3!L:L,1,FALSE)</f>
        <v>EIF CN EQUITY</v>
      </c>
      <c r="C2719" t="str">
        <f>VLOOKUP(A2719,'ALL - prices'!B:C,2,FALSE)</f>
        <v>Exchange Income Corp</v>
      </c>
      <c r="D2719" t="str">
        <f>VLOOKUP(A2719,'ALL - prices'!B:I,8,FALSE)</f>
        <v>Industrials</v>
      </c>
      <c r="E2719" s="18">
        <v>2024</v>
      </c>
      <c r="F2719" t="s">
        <v>680</v>
      </c>
      <c r="G2719" t="str">
        <f t="shared" si="197"/>
        <v>2024-Q2</v>
      </c>
      <c r="H2719" s="4">
        <f>INDEX('ALL - prices'!$J$3:$DY$219,MATCH('COMBINED DATA'!A2719,'ALL - prices'!$B$3:$B$219,0),MATCH('COMBINED DATA'!G2719,'ALL - prices'!$J$1:$DY$1,0))</f>
        <v>42.182699999999997</v>
      </c>
      <c r="I2719" s="14" t="s">
        <v>769</v>
      </c>
      <c r="J2719" s="6">
        <f>INDEX('market cap'!$B$3:$DQ$219,MATCH(A2719,'market cap'!$A$3:$A$219,0),MATCH(G2719,'market cap'!$B$1:$DQ$1,0))</f>
        <v>2131.5182</v>
      </c>
      <c r="K2719">
        <f t="shared" si="198"/>
        <v>7.66458977475666</v>
      </c>
      <c r="L2719">
        <f>INDEX('PB2'!$D$2:$AQ$224,MATCH(A2719,'PB2'!$B$2:$B$224,0),MATCH(G2719,'PB2'!$D$1:$AQ$1,0))</f>
        <v>1.70997297763825</v>
      </c>
      <c r="M2719" s="16">
        <f t="shared" si="199"/>
        <v>0.5848045630412021</v>
      </c>
      <c r="N2719" s="6">
        <f>INDEX('ROA2'!$D$2:$AQ$224,MATCH(A2719,'ROA2'!$B$2:$B$224,0),MATCH(G2719,'ROA2'!$D$1:$AQ$1,0))</f>
        <v>3.1570010185241699</v>
      </c>
      <c r="O2719" s="6">
        <v>4049.396992</v>
      </c>
      <c r="P2719" s="28">
        <v>-7.4537800878547973E-3</v>
      </c>
    </row>
    <row r="2720" spans="1:16" x14ac:dyDescent="0.3">
      <c r="A2720" t="s">
        <v>522</v>
      </c>
      <c r="B2720" t="str">
        <f>VLOOKUP(A2720,Sheet3!L:L,1,FALSE)</f>
        <v>EIF CN EQUITY</v>
      </c>
      <c r="C2720" t="str">
        <f>VLOOKUP(A2720,'ALL - prices'!B:C,2,FALSE)</f>
        <v>Exchange Income Corp</v>
      </c>
      <c r="D2720" t="str">
        <f>VLOOKUP(A2720,'ALL - prices'!B:I,8,FALSE)</f>
        <v>Industrials</v>
      </c>
      <c r="E2720" s="18">
        <v>2024</v>
      </c>
      <c r="F2720" t="s">
        <v>681</v>
      </c>
      <c r="G2720" t="str">
        <f t="shared" si="197"/>
        <v>2024-Q3</v>
      </c>
      <c r="H2720" s="4">
        <f>INDEX('ALL - prices'!$J$3:$DY$219,MATCH('COMBINED DATA'!A2720,'ALL - prices'!$B$3:$B$219,0),MATCH('COMBINED DATA'!G2720,'ALL - prices'!$J$1:$DY$1,0))</f>
        <v>48.605600000000003</v>
      </c>
      <c r="I2720" s="14" t="s">
        <v>769</v>
      </c>
      <c r="J2720" s="6">
        <f>INDEX('market cap'!$B$3:$DQ$219,MATCH(A2720,'market cap'!$A$3:$A$219,0),MATCH(G2720,'market cap'!$B$1:$DQ$1,0))</f>
        <v>2446.6561000000002</v>
      </c>
      <c r="K2720">
        <f t="shared" si="198"/>
        <v>7.802477514130036</v>
      </c>
      <c r="L2720">
        <f>INDEX('PB2'!$D$2:$AQ$224,MATCH(A2720,'PB2'!$B$2:$B$224,0),MATCH(G2720,'PB2'!$D$1:$AQ$1,0))</f>
        <v>1.92357301712036</v>
      </c>
      <c r="M2720" s="16">
        <f t="shared" si="199"/>
        <v>0.51986589076666645</v>
      </c>
      <c r="N2720" s="6">
        <f>INDEX('ROA2'!$D$2:$AQ$224,MATCH(A2720,'ROA2'!$B$2:$B$224,0),MATCH(G2720,'ROA2'!$D$1:$AQ$1,0))</f>
        <v>2.89644503593445</v>
      </c>
      <c r="O2720" s="6">
        <v>4183.9859200000001</v>
      </c>
      <c r="P2720" s="28">
        <v>3.3236782727377533E-2</v>
      </c>
    </row>
    <row r="2721" spans="1:16" x14ac:dyDescent="0.3">
      <c r="A2721" t="s">
        <v>522</v>
      </c>
      <c r="B2721" t="str">
        <f>VLOOKUP(A2721,Sheet3!L:L,1,FALSE)</f>
        <v>EIF CN EQUITY</v>
      </c>
      <c r="C2721" t="str">
        <f>VLOOKUP(A2721,'ALL - prices'!B:C,2,FALSE)</f>
        <v>Exchange Income Corp</v>
      </c>
      <c r="D2721" t="str">
        <f>VLOOKUP(A2721,'ALL - prices'!B:I,8,FALSE)</f>
        <v>Industrials</v>
      </c>
      <c r="E2721" s="18">
        <v>2024</v>
      </c>
      <c r="F2721" t="s">
        <v>682</v>
      </c>
      <c r="G2721" t="str">
        <f t="shared" si="197"/>
        <v>2024-Q4</v>
      </c>
      <c r="H2721" s="4">
        <f>INDEX('ALL - prices'!$J$3:$DY$219,MATCH('COMBINED DATA'!A2721,'ALL - prices'!$B$3:$B$219,0),MATCH('COMBINED DATA'!G2721,'ALL - prices'!$J$1:$DY$1,0))</f>
        <v>56.278199999999998</v>
      </c>
      <c r="I2721" s="14" t="s">
        <v>769</v>
      </c>
      <c r="J2721" s="6">
        <f>INDEX('market cap'!$B$3:$DQ$219,MATCH(A2721,'market cap'!$A$3:$A$219,0),MATCH(G2721,'market cap'!$B$1:$DQ$1,0))</f>
        <v>2847.0261</v>
      </c>
      <c r="K2721">
        <f t="shared" si="198"/>
        <v>7.9540302547807995</v>
      </c>
      <c r="L2721">
        <f>INDEX('PB2'!$D$2:$AQ$224,MATCH(A2721,'PB2'!$B$2:$B$224,0),MATCH(G2721,'PB2'!$D$1:$AQ$1,0))</f>
        <v>2.20152212553301</v>
      </c>
      <c r="M2721" s="16">
        <f t="shared" si="199"/>
        <v>0.4542311832355036</v>
      </c>
      <c r="N2721" s="6">
        <f>INDEX('ROA2'!$D$2:$AQ$224,MATCH(A2721,'ROA2'!$B$2:$B$224,0),MATCH(G2721,'ROA2'!$D$1:$AQ$1,0))</f>
        <v>2.9560930728912398</v>
      </c>
      <c r="O2721" s="6">
        <v>4314.4509440000002</v>
      </c>
      <c r="P2721" s="28">
        <v>3.1181994035008626E-2</v>
      </c>
    </row>
    <row r="2722" spans="1:16" x14ac:dyDescent="0.3">
      <c r="A2722" t="s">
        <v>523</v>
      </c>
      <c r="B2722" t="e">
        <f>VLOOKUP(A2722,Sheet3!L:L,1,FALSE)</f>
        <v>#N/A</v>
      </c>
      <c r="C2722" t="str">
        <f>VLOOKUP(A2722,'ALL - prices'!B:C,2,FALSE)</f>
        <v>Eldorado Gold Corp</v>
      </c>
      <c r="D2722" t="str">
        <f>VLOOKUP(A2722,'ALL - prices'!B:I,8,FALSE)</f>
        <v>Materials</v>
      </c>
      <c r="E2722">
        <v>2015</v>
      </c>
      <c r="F2722" t="s">
        <v>679</v>
      </c>
      <c r="G2722" t="str">
        <f t="shared" si="197"/>
        <v>2015-Q1</v>
      </c>
      <c r="H2722" s="4">
        <f>INDEX('ALL - prices'!$J$3:$DY$219,MATCH('COMBINED DATA'!A2722,'ALL - prices'!$B$3:$B$219,0),MATCH('COMBINED DATA'!G2722,'ALL - prices'!$J$1:$DY$1,0))</f>
        <v>28.845400000000001</v>
      </c>
      <c r="I2722" s="14">
        <f t="shared" ref="I2722:I2757" si="201">STDEV(H2723:H2726)</f>
        <v>2.5682686866188229</v>
      </c>
      <c r="J2722" s="15">
        <f>INDEX(MarketCap2!$E$2:$AR$224,MATCH(A2722,MarketCap2!$B$2:$B$224,0),MATCH(G2722,MarketCap2!$E$1:$AR$1,0))</f>
        <v>4163371264</v>
      </c>
      <c r="K2722">
        <f t="shared" si="198"/>
        <v>22.149590983022804</v>
      </c>
      <c r="L2722">
        <f>INDEX('PB2'!$D$2:$AQ$224,MATCH(A2722,'PB2'!$B$2:$B$224,0),MATCH(G2722,'PB2'!$D$1:$AQ$1,0))</f>
        <v>0.62411397695541404</v>
      </c>
      <c r="M2722" s="16">
        <f t="shared" si="199"/>
        <v>1.6022714390699166</v>
      </c>
      <c r="N2722" s="6">
        <f>INDEX('ROA2'!$D$2:$AQ$224,MATCH(A2722,'ROA2'!$B$2:$B$224,0),MATCH(G2722,'ROA2'!$D$1:$AQ$1,0))</f>
        <v>1.40279996395111</v>
      </c>
      <c r="O2722" s="6">
        <v>7393.6399359999996</v>
      </c>
      <c r="P2722" s="28">
        <v>6.2765184332312122E-3</v>
      </c>
    </row>
    <row r="2723" spans="1:16" x14ac:dyDescent="0.3">
      <c r="A2723" t="s">
        <v>523</v>
      </c>
      <c r="B2723" t="e">
        <f>VLOOKUP(A2723,Sheet3!L:L,1,FALSE)</f>
        <v>#N/A</v>
      </c>
      <c r="C2723" t="str">
        <f>VLOOKUP(A2723,'ALL - prices'!B:C,2,FALSE)</f>
        <v>Eldorado Gold Corp</v>
      </c>
      <c r="D2723" t="str">
        <f>VLOOKUP(A2723,'ALL - prices'!B:I,8,FALSE)</f>
        <v>Materials</v>
      </c>
      <c r="E2723">
        <v>2015</v>
      </c>
      <c r="F2723" t="s">
        <v>680</v>
      </c>
      <c r="G2723" t="str">
        <f t="shared" si="197"/>
        <v>2015-Q2</v>
      </c>
      <c r="H2723" s="4">
        <f>INDEX('ALL - prices'!$J$3:$DY$219,MATCH('COMBINED DATA'!A2723,'ALL - prices'!$B$3:$B$219,0),MATCH('COMBINED DATA'!G2723,'ALL - prices'!$J$1:$DY$1,0))</f>
        <v>25.717600000000001</v>
      </c>
      <c r="I2723" s="14">
        <f t="shared" si="201"/>
        <v>4.1445186857663874</v>
      </c>
      <c r="J2723" s="15">
        <f>INDEX(MarketCap2!$E$2:$AR$224,MATCH(A2723,MarketCap2!$B$2:$B$224,0),MATCH(G2723,MarketCap2!$E$1:$AR$1,0))</f>
        <v>3711921408</v>
      </c>
      <c r="K2723">
        <f t="shared" si="198"/>
        <v>22.034815479232435</v>
      </c>
      <c r="L2723">
        <f>INDEX('PB2'!$D$2:$AQ$224,MATCH(A2723,'PB2'!$B$2:$B$224,0),MATCH(G2723,'PB2'!$D$1:$AQ$1,0))</f>
        <v>0.58673602342605602</v>
      </c>
      <c r="M2723" s="16">
        <f t="shared" si="199"/>
        <v>1.7043439640212001</v>
      </c>
      <c r="N2723" s="6">
        <f>INDEX('ROA2'!$D$2:$AQ$224,MATCH(A2723,'ROA2'!$B$2:$B$224,0),MATCH(G2723,'ROA2'!$D$1:$AQ$1,0))</f>
        <v>0.86057001352310203</v>
      </c>
      <c r="O2723" s="6">
        <v>7381.6468480000003</v>
      </c>
      <c r="P2723" s="28">
        <v>-1.6220816950531119E-3</v>
      </c>
    </row>
    <row r="2724" spans="1:16" x14ac:dyDescent="0.3">
      <c r="A2724" t="s">
        <v>523</v>
      </c>
      <c r="B2724" t="e">
        <f>VLOOKUP(A2724,Sheet3!L:L,1,FALSE)</f>
        <v>#N/A</v>
      </c>
      <c r="C2724" t="str">
        <f>VLOOKUP(A2724,'ALL - prices'!B:C,2,FALSE)</f>
        <v>Eldorado Gold Corp</v>
      </c>
      <c r="D2724" t="str">
        <f>VLOOKUP(A2724,'ALL - prices'!B:I,8,FALSE)</f>
        <v>Materials</v>
      </c>
      <c r="E2724">
        <v>2015</v>
      </c>
      <c r="F2724" t="s">
        <v>681</v>
      </c>
      <c r="G2724" t="str">
        <f t="shared" si="197"/>
        <v>2015-Q3</v>
      </c>
      <c r="H2724" s="4">
        <f>INDEX('ALL - prices'!$J$3:$DY$219,MATCH('COMBINED DATA'!A2724,'ALL - prices'!$B$3:$B$219,0),MATCH('COMBINED DATA'!G2724,'ALL - prices'!$J$1:$DY$1,0))</f>
        <v>21.2897</v>
      </c>
      <c r="I2724" s="14">
        <f t="shared" si="201"/>
        <v>4.2182996632727168</v>
      </c>
      <c r="J2724" s="15">
        <f>INDEX(MarketCap2!$E$2:$AR$224,MATCH(A2724,MarketCap2!$B$2:$B$224,0),MATCH(G2724,MarketCap2!$E$1:$AR$1,0))</f>
        <v>3066993152</v>
      </c>
      <c r="K2724">
        <f t="shared" si="198"/>
        <v>21.84396348927525</v>
      </c>
      <c r="L2724">
        <f>INDEX('PB2'!$D$2:$AQ$224,MATCH(A2724,'PB2'!$B$2:$B$224,0),MATCH(G2724,'PB2'!$D$1:$AQ$1,0))</f>
        <v>0.461219012737274</v>
      </c>
      <c r="M2724" s="16">
        <f t="shared" si="199"/>
        <v>2.1681673399913239</v>
      </c>
      <c r="N2724" s="6">
        <f>INDEX('ROA2'!$D$2:$AQ$224,MATCH(A2724,'ROA2'!$B$2:$B$224,0),MATCH(G2724,'ROA2'!$D$1:$AQ$1,0))</f>
        <v>-2.3952329158782999</v>
      </c>
      <c r="O2724" s="6">
        <v>7145.2339199999997</v>
      </c>
      <c r="P2724" s="28">
        <v>-3.2027125229386298E-2</v>
      </c>
    </row>
    <row r="2725" spans="1:16" x14ac:dyDescent="0.3">
      <c r="A2725" t="s">
        <v>523</v>
      </c>
      <c r="B2725" t="e">
        <f>VLOOKUP(A2725,Sheet3!L:L,1,FALSE)</f>
        <v>#N/A</v>
      </c>
      <c r="C2725" t="str">
        <f>VLOOKUP(A2725,'ALL - prices'!B:C,2,FALSE)</f>
        <v>Eldorado Gold Corp</v>
      </c>
      <c r="D2725" t="str">
        <f>VLOOKUP(A2725,'ALL - prices'!B:I,8,FALSE)</f>
        <v>Materials</v>
      </c>
      <c r="E2725">
        <v>2015</v>
      </c>
      <c r="F2725" t="s">
        <v>682</v>
      </c>
      <c r="G2725" t="str">
        <f t="shared" si="197"/>
        <v>2015-Q4</v>
      </c>
      <c r="H2725" s="4">
        <f>INDEX('ALL - prices'!$J$3:$DY$219,MATCH('COMBINED DATA'!A2725,'ALL - prices'!$B$3:$B$219,0),MATCH('COMBINED DATA'!G2725,'ALL - prices'!$J$1:$DY$1,0))</f>
        <v>20.394300000000001</v>
      </c>
      <c r="I2725" s="14">
        <f t="shared" si="201"/>
        <v>3.9494825039702302</v>
      </c>
      <c r="J2725" s="15">
        <f>INDEX(MarketCap2!$E$2:$AR$224,MATCH(A2725,MarketCap2!$B$2:$B$224,0),MATCH(G2725,MarketCap2!$E$1:$AR$1,0))</f>
        <v>2938007296</v>
      </c>
      <c r="K2725">
        <f t="shared" si="198"/>
        <v>21.800997398017</v>
      </c>
      <c r="L2725">
        <f>INDEX('PB2'!$D$2:$AQ$224,MATCH(A2725,'PB2'!$B$2:$B$224,0),MATCH(G2725,'PB2'!$D$1:$AQ$1,0))</f>
        <v>0.56632697582244895</v>
      </c>
      <c r="M2725" s="16">
        <f t="shared" si="199"/>
        <v>1.7657643776331666</v>
      </c>
      <c r="N2725" s="6">
        <f>INDEX('ROA2'!$D$2:$AQ$224,MATCH(A2725,'ROA2'!$B$2:$B$224,0),MATCH(G2725,'ROA2'!$D$1:$AQ$1,0))</f>
        <v>-3.9986710548400901</v>
      </c>
      <c r="O2725" s="6">
        <v>7108.2311680000003</v>
      </c>
      <c r="P2725" s="28">
        <v>-5.1786620864050616E-3</v>
      </c>
    </row>
    <row r="2726" spans="1:16" x14ac:dyDescent="0.3">
      <c r="A2726" t="s">
        <v>523</v>
      </c>
      <c r="B2726" t="e">
        <f>VLOOKUP(A2726,Sheet3!L:L,1,FALSE)</f>
        <v>#N/A</v>
      </c>
      <c r="C2726" t="str">
        <f>VLOOKUP(A2726,'ALL - prices'!B:C,2,FALSE)</f>
        <v>Eldorado Gold Corp</v>
      </c>
      <c r="D2726" t="str">
        <f>VLOOKUP(A2726,'ALL - prices'!B:I,8,FALSE)</f>
        <v>Materials</v>
      </c>
      <c r="E2726">
        <v>2016</v>
      </c>
      <c r="F2726" t="s">
        <v>679</v>
      </c>
      <c r="G2726" t="str">
        <f t="shared" si="197"/>
        <v>2016-Q1</v>
      </c>
      <c r="H2726" s="4">
        <f>INDEX('ALL - prices'!$J$3:$DY$219,MATCH('COMBINED DATA'!A2726,'ALL - prices'!$B$3:$B$219,0),MATCH('COMBINED DATA'!G2726,'ALL - prices'!$J$1:$DY$1,0))</f>
        <v>20.294799999999999</v>
      </c>
      <c r="I2726" s="14">
        <f t="shared" si="201"/>
        <v>3.3010961829620462</v>
      </c>
      <c r="J2726" s="15">
        <f>INDEX(MarketCap2!$E$2:$AR$224,MATCH(A2726,MarketCap2!$B$2:$B$224,0),MATCH(G2726,MarketCap2!$E$1:$AR$1,0))</f>
        <v>2923675648</v>
      </c>
      <c r="K2726">
        <f t="shared" si="198"/>
        <v>21.796107445184454</v>
      </c>
      <c r="L2726">
        <f>INDEX('PB2'!$D$2:$AQ$224,MATCH(A2726,'PB2'!$B$2:$B$224,0),MATCH(G2726,'PB2'!$D$1:$AQ$1,0))</f>
        <v>0.646956026554108</v>
      </c>
      <c r="M2726" s="16">
        <f t="shared" si="199"/>
        <v>1.5457001078207984</v>
      </c>
      <c r="N2726" s="6">
        <f>INDEX('ROA2'!$D$2:$AQ$224,MATCH(A2726,'ROA2'!$B$2:$B$224,0),MATCH(G2726,'ROA2'!$D$1:$AQ$1,0))</f>
        <v>-23.966915130615199</v>
      </c>
      <c r="O2726" s="6">
        <v>5464.8770560000003</v>
      </c>
      <c r="P2726" s="28">
        <v>-0.23119030222287784</v>
      </c>
    </row>
    <row r="2727" spans="1:16" x14ac:dyDescent="0.3">
      <c r="A2727" t="s">
        <v>523</v>
      </c>
      <c r="B2727" t="e">
        <f>VLOOKUP(A2727,Sheet3!L:L,1,FALSE)</f>
        <v>#N/A</v>
      </c>
      <c r="C2727" t="str">
        <f>VLOOKUP(A2727,'ALL - prices'!B:C,2,FALSE)</f>
        <v>Eldorado Gold Corp</v>
      </c>
      <c r="D2727" t="str">
        <f>VLOOKUP(A2727,'ALL - prices'!B:I,8,FALSE)</f>
        <v>Materials</v>
      </c>
      <c r="E2727">
        <v>2016</v>
      </c>
      <c r="F2727" t="s">
        <v>680</v>
      </c>
      <c r="G2727" t="str">
        <f t="shared" si="197"/>
        <v>2016-Q2</v>
      </c>
      <c r="H2727" s="4">
        <f>INDEX('ALL - prices'!$J$3:$DY$219,MATCH('COMBINED DATA'!A2727,'ALL - prices'!$B$3:$B$219,0),MATCH('COMBINED DATA'!G2727,'ALL - prices'!$J$1:$DY$1,0))</f>
        <v>28.900200000000002</v>
      </c>
      <c r="I2727" s="14">
        <f t="shared" si="201"/>
        <v>3.5388506169611973</v>
      </c>
      <c r="J2727" s="15">
        <f>INDEX(MarketCap2!$E$2:$AR$224,MATCH(A2727,MarketCap2!$B$2:$B$224,0),MATCH(G2727,MarketCap2!$E$1:$AR$1,0))</f>
        <v>4163371264</v>
      </c>
      <c r="K2727">
        <f t="shared" si="198"/>
        <v>22.149590983022804</v>
      </c>
      <c r="L2727">
        <f>INDEX('PB2'!$D$2:$AQ$224,MATCH(A2727,'PB2'!$B$2:$B$224,0),MATCH(G2727,'PB2'!$D$1:$AQ$1,0))</f>
        <v>0.91593199968338002</v>
      </c>
      <c r="M2727" s="16">
        <f t="shared" si="199"/>
        <v>1.0917841066211036</v>
      </c>
      <c r="N2727" s="6">
        <f>INDEX('ROA2'!$D$2:$AQ$224,MATCH(A2727,'ROA2'!$B$2:$B$224,0),MATCH(G2727,'ROA2'!$D$1:$AQ$1,0))</f>
        <v>-25.2082710266113</v>
      </c>
      <c r="O2727" s="6">
        <v>4797.9192320000002</v>
      </c>
      <c r="P2727" s="28">
        <v>-0.12204443341826574</v>
      </c>
    </row>
    <row r="2728" spans="1:16" x14ac:dyDescent="0.3">
      <c r="A2728" t="s">
        <v>523</v>
      </c>
      <c r="B2728" t="e">
        <f>VLOOKUP(A2728,Sheet3!L:L,1,FALSE)</f>
        <v>#N/A</v>
      </c>
      <c r="C2728" t="str">
        <f>VLOOKUP(A2728,'ALL - prices'!B:C,2,FALSE)</f>
        <v>Eldorado Gold Corp</v>
      </c>
      <c r="D2728" t="str">
        <f>VLOOKUP(A2728,'ALL - prices'!B:I,8,FALSE)</f>
        <v>Materials</v>
      </c>
      <c r="E2728">
        <v>2016</v>
      </c>
      <c r="F2728" t="s">
        <v>681</v>
      </c>
      <c r="G2728" t="str">
        <f t="shared" si="197"/>
        <v>2016-Q3</v>
      </c>
      <c r="H2728" s="4">
        <f>INDEX('ALL - prices'!$J$3:$DY$219,MATCH('COMBINED DATA'!A2728,'ALL - prices'!$B$3:$B$219,0),MATCH('COMBINED DATA'!G2728,'ALL - prices'!$J$1:$DY$1,0))</f>
        <v>25.667000000000002</v>
      </c>
      <c r="I2728" s="14">
        <f t="shared" si="201"/>
        <v>4.1457211181128253</v>
      </c>
      <c r="J2728" s="15">
        <f>INDEX(MarketCap2!$E$2:$AR$224,MATCH(A2728,MarketCap2!$B$2:$B$224,0),MATCH(G2728,MarketCap2!$E$1:$AR$1,0))</f>
        <v>3697589504</v>
      </c>
      <c r="K2728">
        <f t="shared" si="198"/>
        <v>22.030946958882353</v>
      </c>
      <c r="L2728">
        <f>INDEX('PB2'!$D$2:$AQ$224,MATCH(A2728,'PB2'!$B$2:$B$224,0),MATCH(G2728,'PB2'!$D$1:$AQ$1,0))</f>
        <v>0.80007702112197898</v>
      </c>
      <c r="M2728" s="16">
        <f t="shared" si="199"/>
        <v>1.2498796660822244</v>
      </c>
      <c r="N2728" s="6">
        <f>INDEX('ROA2'!$D$2:$AQ$224,MATCH(A2728,'ROA2'!$B$2:$B$224,0),MATCH(G2728,'ROA2'!$D$1:$AQ$1,0))</f>
        <v>-27.102523803710898</v>
      </c>
      <c r="O2728" s="6">
        <v>5151.7240320000001</v>
      </c>
      <c r="P2728" s="28">
        <v>7.3741299695142482E-2</v>
      </c>
    </row>
    <row r="2729" spans="1:16" x14ac:dyDescent="0.3">
      <c r="A2729" t="s">
        <v>523</v>
      </c>
      <c r="B2729" t="e">
        <f>VLOOKUP(A2729,Sheet3!L:L,1,FALSE)</f>
        <v>#N/A</v>
      </c>
      <c r="C2729" t="str">
        <f>VLOOKUP(A2729,'ALL - prices'!B:C,2,FALSE)</f>
        <v>Eldorado Gold Corp</v>
      </c>
      <c r="D2729" t="str">
        <f>VLOOKUP(A2729,'ALL - prices'!B:I,8,FALSE)</f>
        <v>Materials</v>
      </c>
      <c r="E2729">
        <v>2016</v>
      </c>
      <c r="F2729" t="s">
        <v>682</v>
      </c>
      <c r="G2729" t="str">
        <f t="shared" si="197"/>
        <v>2016-Q4</v>
      </c>
      <c r="H2729" s="4">
        <f>INDEX('ALL - prices'!$J$3:$DY$219,MATCH('COMBINED DATA'!A2729,'ALL - prices'!$B$3:$B$219,0),MATCH('COMBINED DATA'!G2729,'ALL - prices'!$J$1:$DY$1,0))</f>
        <v>21.488700000000001</v>
      </c>
      <c r="I2729" s="14">
        <f t="shared" si="201"/>
        <v>5.7550702283580657</v>
      </c>
      <c r="J2729" s="15">
        <f>INDEX(MarketCap2!$E$2:$AR$224,MATCH(A2729,MarketCap2!$B$2:$B$224,0),MATCH(G2729,MarketCap2!$E$1:$AR$1,0))</f>
        <v>3095656448</v>
      </c>
      <c r="K2729">
        <f t="shared" si="198"/>
        <v>21.853265820108394</v>
      </c>
      <c r="L2729">
        <f>INDEX('PB2'!$D$2:$AQ$224,MATCH(A2729,'PB2'!$B$2:$B$224,0),MATCH(G2729,'PB2'!$D$1:$AQ$1,0))</f>
        <v>0.660871982574463</v>
      </c>
      <c r="M2729" s="16">
        <f t="shared" si="199"/>
        <v>1.5131523598631693</v>
      </c>
      <c r="N2729" s="6">
        <f>INDEX('ROA2'!$D$2:$AQ$224,MATCH(A2729,'ROA2'!$B$2:$B$224,0),MATCH(G2729,'ROA2'!$D$1:$AQ$1,0))</f>
        <v>-25.426681518554702</v>
      </c>
      <c r="O2729" s="6">
        <v>5080.2411519999996</v>
      </c>
      <c r="P2729" s="28">
        <v>-1.3875525854254547E-2</v>
      </c>
    </row>
    <row r="2730" spans="1:16" x14ac:dyDescent="0.3">
      <c r="A2730" t="s">
        <v>523</v>
      </c>
      <c r="B2730" t="e">
        <f>VLOOKUP(A2730,Sheet3!L:L,1,FALSE)</f>
        <v>#N/A</v>
      </c>
      <c r="C2730" t="str">
        <f>VLOOKUP(A2730,'ALL - prices'!B:C,2,FALSE)</f>
        <v>Eldorado Gold Corp</v>
      </c>
      <c r="D2730" t="str">
        <f>VLOOKUP(A2730,'ALL - prices'!B:I,8,FALSE)</f>
        <v>Materials</v>
      </c>
      <c r="E2730">
        <v>2017</v>
      </c>
      <c r="F2730" t="s">
        <v>679</v>
      </c>
      <c r="G2730" t="str">
        <f t="shared" si="197"/>
        <v>2017-Q1</v>
      </c>
      <c r="H2730" s="4">
        <f>INDEX('ALL - prices'!$J$3:$DY$219,MATCH('COMBINED DATA'!A2730,'ALL - prices'!$B$3:$B$219,0),MATCH('COMBINED DATA'!G2730,'ALL - prices'!$J$1:$DY$1,0))</f>
        <v>22.75</v>
      </c>
      <c r="I2730" s="14">
        <f t="shared" si="201"/>
        <v>5.1519211626990806</v>
      </c>
      <c r="J2730" s="15">
        <f>INDEX(MarketCap2!$E$2:$AR$224,MATCH(A2730,MarketCap2!$B$2:$B$224,0),MATCH(G2730,MarketCap2!$E$1:$AR$1,0))</f>
        <v>3260471552</v>
      </c>
      <c r="K2730">
        <f t="shared" si="198"/>
        <v>21.905137669717295</v>
      </c>
      <c r="L2730">
        <f>INDEX('PB2'!$D$2:$AQ$224,MATCH(A2730,'PB2'!$B$2:$B$224,0),MATCH(G2730,'PB2'!$D$1:$AQ$1,0))</f>
        <v>0.70174700021743797</v>
      </c>
      <c r="M2730" s="16">
        <f t="shared" si="199"/>
        <v>1.4250149978413127</v>
      </c>
      <c r="N2730" s="6">
        <f>INDEX('ROA2'!$D$2:$AQ$224,MATCH(A2730,'ROA2'!$B$2:$B$224,0),MATCH(G2730,'ROA2'!$D$1:$AQ$1,0))</f>
        <v>-6.7067689895629901</v>
      </c>
      <c r="O2730" s="6">
        <v>4797.9192320000002</v>
      </c>
      <c r="P2730" s="28">
        <v>-5.5572543025610967E-2</v>
      </c>
    </row>
    <row r="2731" spans="1:16" x14ac:dyDescent="0.3">
      <c r="A2731" t="s">
        <v>523</v>
      </c>
      <c r="B2731" t="e">
        <f>VLOOKUP(A2731,Sheet3!L:L,1,FALSE)</f>
        <v>#N/A</v>
      </c>
      <c r="C2731" t="str">
        <f>VLOOKUP(A2731,'ALL - prices'!B:C,2,FALSE)</f>
        <v>Eldorado Gold Corp</v>
      </c>
      <c r="D2731" t="str">
        <f>VLOOKUP(A2731,'ALL - prices'!B:I,8,FALSE)</f>
        <v>Materials</v>
      </c>
      <c r="E2731">
        <v>2017</v>
      </c>
      <c r="F2731" t="s">
        <v>680</v>
      </c>
      <c r="G2731" t="str">
        <f t="shared" si="197"/>
        <v>2017-Q2</v>
      </c>
      <c r="H2731" s="4">
        <f>INDEX('ALL - prices'!$J$3:$DY$219,MATCH('COMBINED DATA'!A2731,'ALL - prices'!$B$3:$B$219,0),MATCH('COMBINED DATA'!G2731,'ALL - prices'!$J$1:$DY$1,0))</f>
        <v>17.149999999999999</v>
      </c>
      <c r="I2731" s="14">
        <f t="shared" si="201"/>
        <v>3.662962143766531</v>
      </c>
      <c r="J2731" s="15">
        <f>INDEX(MarketCap2!$E$2:$AR$224,MATCH(A2731,MarketCap2!$B$2:$B$224,0),MATCH(G2731,MarketCap2!$E$1:$AR$1,0))</f>
        <v>2458726144</v>
      </c>
      <c r="K2731">
        <f t="shared" si="198"/>
        <v>21.622909225129369</v>
      </c>
      <c r="L2731">
        <f>INDEX('PB2'!$D$2:$AQ$224,MATCH(A2731,'PB2'!$B$2:$B$224,0),MATCH(G2731,'PB2'!$D$1:$AQ$1,0))</f>
        <v>0.53982800245285001</v>
      </c>
      <c r="M2731" s="16">
        <f t="shared" si="199"/>
        <v>1.85244188048089</v>
      </c>
      <c r="N2731" s="6">
        <f>INDEX('ROA2'!$D$2:$AQ$224,MATCH(A2731,'ROA2'!$B$2:$B$224,0),MATCH(G2731,'ROA2'!$D$1:$AQ$1,0))</f>
        <v>-7.0243501663207999</v>
      </c>
      <c r="O2731" s="6">
        <v>4821.1630080000004</v>
      </c>
      <c r="P2731" s="28">
        <v>4.8445534149417404E-3</v>
      </c>
    </row>
    <row r="2732" spans="1:16" x14ac:dyDescent="0.3">
      <c r="A2732" t="s">
        <v>523</v>
      </c>
      <c r="B2732" t="e">
        <f>VLOOKUP(A2732,Sheet3!L:L,1,FALSE)</f>
        <v>#N/A</v>
      </c>
      <c r="C2732" t="str">
        <f>VLOOKUP(A2732,'ALL - prices'!B:C,2,FALSE)</f>
        <v>Eldorado Gold Corp</v>
      </c>
      <c r="D2732" t="str">
        <f>VLOOKUP(A2732,'ALL - prices'!B:I,8,FALSE)</f>
        <v>Materials</v>
      </c>
      <c r="E2732">
        <v>2017</v>
      </c>
      <c r="F2732" t="s">
        <v>681</v>
      </c>
      <c r="G2732" t="str">
        <f t="shared" si="197"/>
        <v>2017-Q3</v>
      </c>
      <c r="H2732" s="4">
        <f>INDEX('ALL - prices'!$J$3:$DY$219,MATCH('COMBINED DATA'!A2732,'ALL - prices'!$B$3:$B$219,0),MATCH('COMBINED DATA'!G2732,'ALL - prices'!$J$1:$DY$1,0))</f>
        <v>13.7</v>
      </c>
      <c r="I2732" s="14">
        <f t="shared" si="201"/>
        <v>1.6886878535320489</v>
      </c>
      <c r="J2732" s="15">
        <f>INDEX(MarketCap2!$E$2:$AR$224,MATCH(A2732,MarketCap2!$B$2:$B$224,0),MATCH(G2732,MarketCap2!$E$1:$AR$1,0))</f>
        <v>2175589376</v>
      </c>
      <c r="K2732">
        <f t="shared" si="198"/>
        <v>21.500565442250558</v>
      </c>
      <c r="L2732">
        <f>INDEX('PB2'!$D$2:$AQ$224,MATCH(A2732,'PB2'!$B$2:$B$224,0),MATCH(G2732,'PB2'!$D$1:$AQ$1,0))</f>
        <v>0.475479006767273</v>
      </c>
      <c r="M2732" s="16">
        <f t="shared" si="199"/>
        <v>2.1031422749847248</v>
      </c>
      <c r="N2732" s="6">
        <f>INDEX('ROA2'!$D$2:$AQ$224,MATCH(A2732,'ROA2'!$B$2:$B$224,0),MATCH(G2732,'ROA2'!$D$1:$AQ$1,0))</f>
        <v>6.5173998475075004E-2</v>
      </c>
      <c r="O2732" s="6">
        <v>4790.8930559999999</v>
      </c>
      <c r="P2732" s="28">
        <v>-6.2785580885301095E-3</v>
      </c>
    </row>
    <row r="2733" spans="1:16" x14ac:dyDescent="0.3">
      <c r="A2733" t="s">
        <v>523</v>
      </c>
      <c r="B2733" t="e">
        <f>VLOOKUP(A2733,Sheet3!L:L,1,FALSE)</f>
        <v>#N/A</v>
      </c>
      <c r="C2733" t="str">
        <f>VLOOKUP(A2733,'ALL - prices'!B:C,2,FALSE)</f>
        <v>Eldorado Gold Corp</v>
      </c>
      <c r="D2733" t="str">
        <f>VLOOKUP(A2733,'ALL - prices'!B:I,8,FALSE)</f>
        <v>Materials</v>
      </c>
      <c r="E2733">
        <v>2017</v>
      </c>
      <c r="F2733" t="s">
        <v>682</v>
      </c>
      <c r="G2733" t="str">
        <f t="shared" si="197"/>
        <v>2017-Q4</v>
      </c>
      <c r="H2733" s="4">
        <f>INDEX('ALL - prices'!$J$3:$DY$219,MATCH('COMBINED DATA'!A2733,'ALL - prices'!$B$3:$B$219,0),MATCH('COMBINED DATA'!G2733,'ALL - prices'!$J$1:$DY$1,0))</f>
        <v>9.1</v>
      </c>
      <c r="I2733" s="14">
        <f t="shared" si="201"/>
        <v>1.0927793311856977</v>
      </c>
      <c r="J2733" s="15">
        <f>INDEX(MarketCap2!$E$2:$AR$224,MATCH(A2733,MarketCap2!$B$2:$B$224,0),MATCH(G2733,MarketCap2!$E$1:$AR$1,0))</f>
        <v>1445099392</v>
      </c>
      <c r="K2733">
        <f t="shared" si="198"/>
        <v>21.09144393953634</v>
      </c>
      <c r="L2733">
        <f>INDEX('PB2'!$D$2:$AQ$224,MATCH(A2733,'PB2'!$B$2:$B$224,0),MATCH(G2733,'PB2'!$D$1:$AQ$1,0))</f>
        <v>0.31661200523376498</v>
      </c>
      <c r="M2733" s="16">
        <f t="shared" si="199"/>
        <v>3.1584399311127429</v>
      </c>
      <c r="N2733" s="6">
        <f>INDEX('ROA2'!$D$2:$AQ$224,MATCH(A2733,'ROA2'!$B$2:$B$224,0),MATCH(G2733,'ROA2'!$D$1:$AQ$1,0))</f>
        <v>-0.42580300569534302</v>
      </c>
      <c r="O2733" s="6">
        <v>5102.4117759999999</v>
      </c>
      <c r="P2733" s="28">
        <v>6.5023100361186609E-2</v>
      </c>
    </row>
    <row r="2734" spans="1:16" x14ac:dyDescent="0.3">
      <c r="A2734" t="s">
        <v>523</v>
      </c>
      <c r="B2734" t="e">
        <f>VLOOKUP(A2734,Sheet3!L:L,1,FALSE)</f>
        <v>#N/A</v>
      </c>
      <c r="C2734" t="str">
        <f>VLOOKUP(A2734,'ALL - prices'!B:C,2,FALSE)</f>
        <v>Eldorado Gold Corp</v>
      </c>
      <c r="D2734" t="str">
        <f>VLOOKUP(A2734,'ALL - prices'!B:I,8,FALSE)</f>
        <v>Materials</v>
      </c>
      <c r="E2734">
        <v>2018</v>
      </c>
      <c r="F2734" t="s">
        <v>679</v>
      </c>
      <c r="G2734" t="str">
        <f t="shared" si="197"/>
        <v>2018-Q1</v>
      </c>
      <c r="H2734" s="4">
        <f>INDEX('ALL - prices'!$J$3:$DY$219,MATCH('COMBINED DATA'!A2734,'ALL - prices'!$B$3:$B$219,0),MATCH('COMBINED DATA'!G2734,'ALL - prices'!$J$1:$DY$1,0))</f>
        <v>5.4</v>
      </c>
      <c r="I2734" s="14">
        <f t="shared" si="201"/>
        <v>1.1530647567822667</v>
      </c>
      <c r="J2734" s="15">
        <f>INDEX(MarketCap2!$E$2:$AR$224,MATCH(A2734,MarketCap2!$B$2:$B$224,0),MATCH(G2734,MarketCap2!$E$1:$AR$1,0))</f>
        <v>857531520</v>
      </c>
      <c r="K2734">
        <f t="shared" si="198"/>
        <v>20.569568494346303</v>
      </c>
      <c r="L2734">
        <f>INDEX('PB2'!$D$2:$AQ$224,MATCH(A2734,'PB2'!$B$2:$B$224,0),MATCH(G2734,'PB2'!$D$1:$AQ$1,0))</f>
        <v>0.18193300068378401</v>
      </c>
      <c r="M2734" s="16">
        <f t="shared" si="199"/>
        <v>5.496528921314777</v>
      </c>
      <c r="N2734" s="6">
        <f>INDEX('ROA2'!$D$2:$AQ$224,MATCH(A2734,'ROA2'!$B$2:$B$224,0),MATCH(G2734,'ROA2'!$D$1:$AQ$1,0))</f>
        <v>-0.20094600319862399</v>
      </c>
      <c r="O2734" s="6">
        <v>5090.326016</v>
      </c>
      <c r="P2734" s="28">
        <v>-2.3686367409324386E-3</v>
      </c>
    </row>
    <row r="2735" spans="1:16" x14ac:dyDescent="0.3">
      <c r="A2735" t="s">
        <v>523</v>
      </c>
      <c r="B2735" t="e">
        <f>VLOOKUP(A2735,Sheet3!L:L,1,FALSE)</f>
        <v>#N/A</v>
      </c>
      <c r="C2735" t="str">
        <f>VLOOKUP(A2735,'ALL - prices'!B:C,2,FALSE)</f>
        <v>Eldorado Gold Corp</v>
      </c>
      <c r="D2735" t="str">
        <f>VLOOKUP(A2735,'ALL - prices'!B:I,8,FALSE)</f>
        <v>Materials</v>
      </c>
      <c r="E2735">
        <v>2018</v>
      </c>
      <c r="F2735" t="s">
        <v>680</v>
      </c>
      <c r="G2735" t="str">
        <f t="shared" si="197"/>
        <v>2018-Q2</v>
      </c>
      <c r="H2735" s="4">
        <f>INDEX('ALL - prices'!$J$3:$DY$219,MATCH('COMBINED DATA'!A2735,'ALL - prices'!$B$3:$B$219,0),MATCH('COMBINED DATA'!G2735,'ALL - prices'!$J$1:$DY$1,0))</f>
        <v>6.65</v>
      </c>
      <c r="I2735" s="14">
        <f t="shared" si="201"/>
        <v>1.4902209008510587</v>
      </c>
      <c r="J2735" s="15">
        <f>INDEX(MarketCap2!$E$2:$AR$224,MATCH(A2735,MarketCap2!$B$2:$B$224,0),MATCH(G2735,MarketCap2!$E$1:$AR$1,0))</f>
        <v>1056034176</v>
      </c>
      <c r="K2735">
        <f t="shared" si="198"/>
        <v>20.777786385343152</v>
      </c>
      <c r="L2735">
        <f>INDEX('PB2'!$D$2:$AQ$224,MATCH(A2735,'PB2'!$B$2:$B$224,0),MATCH(G2735,'PB2'!$D$1:$AQ$1,0))</f>
        <v>0.22138699889183</v>
      </c>
      <c r="M2735" s="16">
        <f t="shared" si="199"/>
        <v>4.5169770808836045</v>
      </c>
      <c r="N2735" s="6">
        <f>INDEX('ROA2'!$D$2:$AQ$224,MATCH(A2735,'ROA2'!$B$2:$B$224,0),MATCH(G2735,'ROA2'!$D$1:$AQ$1,0))</f>
        <v>-0.10194099694490399</v>
      </c>
      <c r="O2735" s="6">
        <v>5088.5309440000001</v>
      </c>
      <c r="P2735" s="28">
        <v>-3.5264381777465526E-4</v>
      </c>
    </row>
    <row r="2736" spans="1:16" x14ac:dyDescent="0.3">
      <c r="A2736" t="s">
        <v>523</v>
      </c>
      <c r="B2736" t="e">
        <f>VLOOKUP(A2736,Sheet3!L:L,1,FALSE)</f>
        <v>#N/A</v>
      </c>
      <c r="C2736" t="str">
        <f>VLOOKUP(A2736,'ALL - prices'!B:C,2,FALSE)</f>
        <v>Eldorado Gold Corp</v>
      </c>
      <c r="D2736" t="str">
        <f>VLOOKUP(A2736,'ALL - prices'!B:I,8,FALSE)</f>
        <v>Materials</v>
      </c>
      <c r="E2736">
        <v>2018</v>
      </c>
      <c r="F2736" t="s">
        <v>681</v>
      </c>
      <c r="G2736" t="str">
        <f t="shared" si="197"/>
        <v>2018-Q3</v>
      </c>
      <c r="H2736" s="4">
        <f>INDEX('ALL - prices'!$J$3:$DY$219,MATCH('COMBINED DATA'!A2736,'ALL - prices'!$B$3:$B$219,0),MATCH('COMBINED DATA'!G2736,'ALL - prices'!$J$1:$DY$1,0))</f>
        <v>5.65</v>
      </c>
      <c r="I2736" s="14">
        <f t="shared" si="201"/>
        <v>2.6260363033794247</v>
      </c>
      <c r="J2736" s="15">
        <f>INDEX(MarketCap2!$E$2:$AR$224,MATCH(A2736,MarketCap2!$B$2:$B$224,0),MATCH(G2736,MarketCap2!$E$1:$AR$1,0))</f>
        <v>897232064</v>
      </c>
      <c r="K2736">
        <f t="shared" si="198"/>
        <v>20.614825097822838</v>
      </c>
      <c r="L2736">
        <f>INDEX('PB2'!$D$2:$AQ$224,MATCH(A2736,'PB2'!$B$2:$B$224,0),MATCH(G2736,'PB2'!$D$1:$AQ$1,0))</f>
        <v>0.19803500175476099</v>
      </c>
      <c r="M2736" s="16">
        <f t="shared" si="199"/>
        <v>5.049612397501134</v>
      </c>
      <c r="N2736" s="6">
        <f>INDEX('ROA2'!$D$2:$AQ$224,MATCH(A2736,'ROA2'!$B$2:$B$224,0),MATCH(G2736,'ROA2'!$D$1:$AQ$1,0))</f>
        <v>-0.82526397705078103</v>
      </c>
      <c r="O2736" s="6">
        <v>5062.1962240000003</v>
      </c>
      <c r="P2736" s="28">
        <v>-5.1753090017172222E-3</v>
      </c>
    </row>
    <row r="2737" spans="1:16" x14ac:dyDescent="0.3">
      <c r="A2737" t="s">
        <v>523</v>
      </c>
      <c r="B2737" t="e">
        <f>VLOOKUP(A2737,Sheet3!L:L,1,FALSE)</f>
        <v>#N/A</v>
      </c>
      <c r="C2737" t="str">
        <f>VLOOKUP(A2737,'ALL - prices'!B:C,2,FALSE)</f>
        <v>Eldorado Gold Corp</v>
      </c>
      <c r="D2737" t="str">
        <f>VLOOKUP(A2737,'ALL - prices'!B:I,8,FALSE)</f>
        <v>Materials</v>
      </c>
      <c r="E2737">
        <v>2018</v>
      </c>
      <c r="F2737" t="s">
        <v>682</v>
      </c>
      <c r="G2737" t="str">
        <f t="shared" si="197"/>
        <v>2018-Q4</v>
      </c>
      <c r="H2737" s="4">
        <f>INDEX('ALL - prices'!$J$3:$DY$219,MATCH('COMBINED DATA'!A2737,'ALL - prices'!$B$3:$B$219,0),MATCH('COMBINED DATA'!G2737,'ALL - prices'!$J$1:$DY$1,0))</f>
        <v>4</v>
      </c>
      <c r="I2737" s="14">
        <f t="shared" si="201"/>
        <v>2.0807270363985793</v>
      </c>
      <c r="J2737" s="15">
        <f>INDEX(MarketCap2!$E$2:$AR$224,MATCH(A2737,MarketCap2!$B$2:$B$224,0),MATCH(G2737,MarketCap2!$E$1:$AR$1,0))</f>
        <v>635208576</v>
      </c>
      <c r="K2737">
        <f t="shared" si="198"/>
        <v>20.269463969065505</v>
      </c>
      <c r="L2737">
        <f>INDEX('PB2'!$D$2:$AQ$224,MATCH(A2737,'PB2'!$B$2:$B$224,0),MATCH(G2737,'PB2'!$D$1:$AQ$1,0))</f>
        <v>0.14198799431324</v>
      </c>
      <c r="M2737" s="16">
        <f t="shared" si="199"/>
        <v>7.0428489735117887</v>
      </c>
      <c r="N2737" s="6">
        <f>INDEX('ROA2'!$D$2:$AQ$224,MATCH(A2737,'ROA2'!$B$2:$B$224,0),MATCH(G2737,'ROA2'!$D$1:$AQ$1,0))</f>
        <v>-3.2809519767761199</v>
      </c>
      <c r="O2737" s="6">
        <v>4926.5669120000002</v>
      </c>
      <c r="P2737" s="28">
        <v>-2.6792582902452108E-2</v>
      </c>
    </row>
    <row r="2738" spans="1:16" x14ac:dyDescent="0.3">
      <c r="A2738" t="s">
        <v>523</v>
      </c>
      <c r="B2738" t="e">
        <f>VLOOKUP(A2738,Sheet3!L:L,1,FALSE)</f>
        <v>#N/A</v>
      </c>
      <c r="C2738" t="str">
        <f>VLOOKUP(A2738,'ALL - prices'!B:C,2,FALSE)</f>
        <v>Eldorado Gold Corp</v>
      </c>
      <c r="D2738" t="str">
        <f>VLOOKUP(A2738,'ALL - prices'!B:I,8,FALSE)</f>
        <v>Materials</v>
      </c>
      <c r="E2738">
        <v>2019</v>
      </c>
      <c r="F2738" t="s">
        <v>679</v>
      </c>
      <c r="G2738" t="str">
        <f t="shared" ref="G2738:G2801" si="202">E2738&amp;"-"&amp;F2738</f>
        <v>2019-Q1</v>
      </c>
      <c r="H2738" s="4">
        <f>INDEX('ALL - prices'!$J$3:$DY$219,MATCH('COMBINED DATA'!A2738,'ALL - prices'!$B$3:$B$219,0),MATCH('COMBINED DATA'!G2738,'ALL - prices'!$J$1:$DY$1,0))</f>
        <v>6.17</v>
      </c>
      <c r="I2738" s="14">
        <f t="shared" si="201"/>
        <v>1.3355991165016607</v>
      </c>
      <c r="J2738" s="15">
        <f>INDEX(MarketCap2!$E$2:$AR$224,MATCH(A2738,MarketCap2!$B$2:$B$224,0),MATCH(G2738,MarketCap2!$E$1:$AR$1,0))</f>
        <v>979806656</v>
      </c>
      <c r="K2738">
        <f t="shared" ref="K2738:K2801" si="203">LN(J2738)</f>
        <v>20.702865820368782</v>
      </c>
      <c r="L2738">
        <f>INDEX('PB2'!$D$2:$AQ$224,MATCH(A2738,'PB2'!$B$2:$B$224,0),MATCH(G2738,'PB2'!$D$1:$AQ$1,0))</f>
        <v>0.22427199780941001</v>
      </c>
      <c r="M2738" s="16">
        <f t="shared" ref="M2738:M2801" si="204">1/L2738</f>
        <v>4.4588714140309937</v>
      </c>
      <c r="N2738" s="6">
        <f>INDEX('ROA2'!$D$2:$AQ$224,MATCH(A2738,'ROA2'!$B$2:$B$224,0),MATCH(G2738,'ROA2'!$D$1:$AQ$1,0))</f>
        <v>-7.4467458724975604</v>
      </c>
      <c r="O2738" s="6">
        <v>4628.9259519999996</v>
      </c>
      <c r="P2738" s="28">
        <v>-6.04154912166147E-2</v>
      </c>
    </row>
    <row r="2739" spans="1:16" x14ac:dyDescent="0.3">
      <c r="A2739" t="s">
        <v>523</v>
      </c>
      <c r="B2739" t="e">
        <f>VLOOKUP(A2739,Sheet3!L:L,1,FALSE)</f>
        <v>#N/A</v>
      </c>
      <c r="C2739" t="str">
        <f>VLOOKUP(A2739,'ALL - prices'!B:C,2,FALSE)</f>
        <v>Eldorado Gold Corp</v>
      </c>
      <c r="D2739" t="str">
        <f>VLOOKUP(A2739,'ALL - prices'!B:I,8,FALSE)</f>
        <v>Materials</v>
      </c>
      <c r="E2739">
        <v>2019</v>
      </c>
      <c r="F2739" t="s">
        <v>680</v>
      </c>
      <c r="G2739" t="str">
        <f t="shared" si="202"/>
        <v>2019-Q2</v>
      </c>
      <c r="H2739" s="4">
        <f>INDEX('ALL - prices'!$J$3:$DY$219,MATCH('COMBINED DATA'!A2739,'ALL - prices'!$B$3:$B$219,0),MATCH('COMBINED DATA'!G2739,'ALL - prices'!$J$1:$DY$1,0))</f>
        <v>7.61</v>
      </c>
      <c r="I2739" s="14">
        <f t="shared" si="201"/>
        <v>1.8039655392126122</v>
      </c>
      <c r="J2739" s="15">
        <f>INDEX(MarketCap2!$E$2:$AR$224,MATCH(A2739,MarketCap2!$B$2:$B$224,0),MATCH(G2739,MarketCap2!$E$1:$AR$1,0))</f>
        <v>1208481152</v>
      </c>
      <c r="K2739">
        <f t="shared" si="203"/>
        <v>20.91263016179256</v>
      </c>
      <c r="L2739">
        <f>INDEX('PB2'!$D$2:$AQ$224,MATCH(A2739,'PB2'!$B$2:$B$224,0),MATCH(G2739,'PB2'!$D$1:$AQ$1,0))</f>
        <v>0.28126499056816101</v>
      </c>
      <c r="M2739" s="16">
        <f t="shared" si="204"/>
        <v>3.5553660552633288</v>
      </c>
      <c r="N2739" s="6">
        <f>INDEX('ROA2'!$D$2:$AQ$224,MATCH(A2739,'ROA2'!$B$2:$B$224,0),MATCH(G2739,'ROA2'!$D$1:$AQ$1,0))</f>
        <v>-8.22827243804932</v>
      </c>
      <c r="O2739" s="6">
        <v>4574.9079039999997</v>
      </c>
      <c r="P2739" s="28">
        <v>-1.1669672092434438E-2</v>
      </c>
    </row>
    <row r="2740" spans="1:16" x14ac:dyDescent="0.3">
      <c r="A2740" t="s">
        <v>523</v>
      </c>
      <c r="B2740" t="e">
        <f>VLOOKUP(A2740,Sheet3!L:L,1,FALSE)</f>
        <v>#N/A</v>
      </c>
      <c r="C2740" t="str">
        <f>VLOOKUP(A2740,'ALL - prices'!B:C,2,FALSE)</f>
        <v>Eldorado Gold Corp</v>
      </c>
      <c r="D2740" t="str">
        <f>VLOOKUP(A2740,'ALL - prices'!B:I,8,FALSE)</f>
        <v>Materials</v>
      </c>
      <c r="E2740">
        <v>2019</v>
      </c>
      <c r="F2740" t="s">
        <v>681</v>
      </c>
      <c r="G2740" t="str">
        <f t="shared" si="202"/>
        <v>2019-Q3</v>
      </c>
      <c r="H2740" s="4">
        <f>INDEX('ALL - prices'!$J$3:$DY$219,MATCH('COMBINED DATA'!A2740,'ALL - prices'!$B$3:$B$219,0),MATCH('COMBINED DATA'!G2740,'ALL - prices'!$J$1:$DY$1,0))</f>
        <v>10.26</v>
      </c>
      <c r="I2740" s="14">
        <f t="shared" si="201"/>
        <v>2.4298422445363346</v>
      </c>
      <c r="J2740" s="15">
        <f>INDEX(MarketCap2!$E$2:$AR$224,MATCH(A2740,MarketCap2!$B$2:$B$224,0),MATCH(G2740,MarketCap2!$E$1:$AR$1,0))</f>
        <v>1629473920</v>
      </c>
      <c r="K2740">
        <f t="shared" si="203"/>
        <v>21.211523051204328</v>
      </c>
      <c r="L2740">
        <f>INDEX('PB2'!$D$2:$AQ$224,MATCH(A2740,'PB2'!$B$2:$B$224,0),MATCH(G2740,'PB2'!$D$1:$AQ$1,0))</f>
        <v>0.37439998984336897</v>
      </c>
      <c r="M2740" s="16">
        <f t="shared" si="204"/>
        <v>2.6709402433967804</v>
      </c>
      <c r="N2740" s="6">
        <f>INDEX('ROA2'!$D$2:$AQ$224,MATCH(A2740,'ROA2'!$B$2:$B$224,0),MATCH(G2740,'ROA2'!$D$1:$AQ$1,0))</f>
        <v>-7.5691990852356001</v>
      </c>
      <c r="O2740" s="6">
        <v>4477.1230720000003</v>
      </c>
      <c r="P2740" s="28">
        <v>-2.1374164038253693E-2</v>
      </c>
    </row>
    <row r="2741" spans="1:16" x14ac:dyDescent="0.3">
      <c r="A2741" t="s">
        <v>523</v>
      </c>
      <c r="B2741" t="e">
        <f>VLOOKUP(A2741,Sheet3!L:L,1,FALSE)</f>
        <v>#N/A</v>
      </c>
      <c r="C2741" t="str">
        <f>VLOOKUP(A2741,'ALL - prices'!B:C,2,FALSE)</f>
        <v>Eldorado Gold Corp</v>
      </c>
      <c r="D2741" t="str">
        <f>VLOOKUP(A2741,'ALL - prices'!B:I,8,FALSE)</f>
        <v>Materials</v>
      </c>
      <c r="E2741">
        <v>2019</v>
      </c>
      <c r="F2741" t="s">
        <v>682</v>
      </c>
      <c r="G2741" t="str">
        <f t="shared" si="202"/>
        <v>2019-Q4</v>
      </c>
      <c r="H2741" s="4">
        <f>INDEX('ALL - prices'!$J$3:$DY$219,MATCH('COMBINED DATA'!A2741,'ALL - prices'!$B$3:$B$219,0),MATCH('COMBINED DATA'!G2741,'ALL - prices'!$J$1:$DY$1,0))</f>
        <v>10.43</v>
      </c>
      <c r="I2741" s="14">
        <f t="shared" si="201"/>
        <v>3.3667788760178454</v>
      </c>
      <c r="J2741" s="15">
        <f>INDEX(MarketCap2!$E$2:$AR$224,MATCH(A2741,MarketCap2!$B$2:$B$224,0),MATCH(G2741,MarketCap2!$E$1:$AR$1,0))</f>
        <v>1656699648</v>
      </c>
      <c r="K2741">
        <f t="shared" si="203"/>
        <v>21.228093296438168</v>
      </c>
      <c r="L2741">
        <f>INDEX('PB2'!$D$2:$AQ$224,MATCH(A2741,'PB2'!$B$2:$B$224,0),MATCH(G2741,'PB2'!$D$1:$AQ$1,0))</f>
        <v>0.38827198743820202</v>
      </c>
      <c r="M2741" s="16">
        <f t="shared" si="204"/>
        <v>2.5755141559347274</v>
      </c>
      <c r="N2741" s="6">
        <f>INDEX('ROA2'!$D$2:$AQ$224,MATCH(A2741,'ROA2'!$B$2:$B$224,0),MATCH(G2741,'ROA2'!$D$1:$AQ$1,0))</f>
        <v>-4.85443210601807</v>
      </c>
      <c r="O2741" s="6">
        <v>4497.6870399999998</v>
      </c>
      <c r="P2741" s="28">
        <v>4.5931209996452555E-3</v>
      </c>
    </row>
    <row r="2742" spans="1:16" x14ac:dyDescent="0.3">
      <c r="A2742" t="s">
        <v>523</v>
      </c>
      <c r="B2742" t="e">
        <f>VLOOKUP(A2742,Sheet3!L:L,1,FALSE)</f>
        <v>#N/A</v>
      </c>
      <c r="C2742" t="str">
        <f>VLOOKUP(A2742,'ALL - prices'!B:C,2,FALSE)</f>
        <v>Eldorado Gold Corp</v>
      </c>
      <c r="D2742" t="str">
        <f>VLOOKUP(A2742,'ALL - prices'!B:I,8,FALSE)</f>
        <v>Materials</v>
      </c>
      <c r="E2742">
        <v>2020</v>
      </c>
      <c r="F2742" t="s">
        <v>679</v>
      </c>
      <c r="G2742" t="str">
        <f t="shared" si="202"/>
        <v>2020-Q1</v>
      </c>
      <c r="H2742" s="4">
        <f>INDEX('ALL - prices'!$J$3:$DY$219,MATCH('COMBINED DATA'!A2742,'ALL - prices'!$B$3:$B$219,0),MATCH('COMBINED DATA'!G2742,'ALL - prices'!$J$1:$DY$1,0))</f>
        <v>8.75</v>
      </c>
      <c r="I2742" s="14">
        <f t="shared" si="201"/>
        <v>1.694291887485748</v>
      </c>
      <c r="J2742" s="15">
        <f>INDEX(MarketCap2!$E$2:$AR$224,MATCH(A2742,MarketCap2!$B$2:$B$224,0),MATCH(G2742,MarketCap2!$E$1:$AR$1,0))</f>
        <v>1443429120</v>
      </c>
      <c r="K2742">
        <f t="shared" si="203"/>
        <v>21.090287452986722</v>
      </c>
      <c r="L2742">
        <f>INDEX('PB2'!$D$2:$AQ$224,MATCH(A2742,'PB2'!$B$2:$B$224,0),MATCH(G2742,'PB2'!$D$1:$AQ$1,0))</f>
        <v>0.30069500207901001</v>
      </c>
      <c r="M2742" s="16">
        <f t="shared" si="204"/>
        <v>3.3256289365835285</v>
      </c>
      <c r="N2742" s="6">
        <f>INDEX('ROA2'!$D$2:$AQ$224,MATCH(A2742,'ROA2'!$B$2:$B$224,0),MATCH(G2742,'ROA2'!$D$1:$AQ$1,0))</f>
        <v>1.7371699810028101</v>
      </c>
      <c r="O2742" s="6">
        <v>4648.9200639999999</v>
      </c>
      <c r="P2742" s="28">
        <v>3.362462142319269E-2</v>
      </c>
    </row>
    <row r="2743" spans="1:16" x14ac:dyDescent="0.3">
      <c r="A2743" t="s">
        <v>523</v>
      </c>
      <c r="B2743" t="e">
        <f>VLOOKUP(A2743,Sheet3!L:L,1,FALSE)</f>
        <v>#N/A</v>
      </c>
      <c r="C2743" t="str">
        <f>VLOOKUP(A2743,'ALL - prices'!B:C,2,FALSE)</f>
        <v>Eldorado Gold Corp</v>
      </c>
      <c r="D2743" t="str">
        <f>VLOOKUP(A2743,'ALL - prices'!B:I,8,FALSE)</f>
        <v>Materials</v>
      </c>
      <c r="E2743">
        <v>2020</v>
      </c>
      <c r="F2743" t="s">
        <v>680</v>
      </c>
      <c r="G2743" t="str">
        <f t="shared" si="202"/>
        <v>2020-Q2</v>
      </c>
      <c r="H2743" s="4">
        <f>INDEX('ALL - prices'!$J$3:$DY$219,MATCH('COMBINED DATA'!A2743,'ALL - prices'!$B$3:$B$219,0),MATCH('COMBINED DATA'!G2743,'ALL - prices'!$J$1:$DY$1,0))</f>
        <v>13.09</v>
      </c>
      <c r="I2743" s="14">
        <f t="shared" si="201"/>
        <v>1.924220621446515</v>
      </c>
      <c r="J2743" s="15">
        <f>INDEX(MarketCap2!$E$2:$AR$224,MATCH(A2743,MarketCap2!$B$2:$B$224,0),MATCH(G2743,MarketCap2!$E$1:$AR$1,0))</f>
        <v>2194374144</v>
      </c>
      <c r="K2743">
        <f t="shared" si="203"/>
        <v>21.509162714798602</v>
      </c>
      <c r="L2743">
        <f>INDEX('PB2'!$D$2:$AQ$224,MATCH(A2743,'PB2'!$B$2:$B$224,0),MATCH(G2743,'PB2'!$D$1:$AQ$1,0))</f>
        <v>0.47272300720214799</v>
      </c>
      <c r="M2743" s="16">
        <f t="shared" si="204"/>
        <v>2.1154037031507871</v>
      </c>
      <c r="N2743" s="6">
        <f>INDEX('ROA2'!$D$2:$AQ$224,MATCH(A2743,'ROA2'!$B$2:$B$224,0),MATCH(G2743,'ROA2'!$D$1:$AQ$1,0))</f>
        <v>2.1875340938568102</v>
      </c>
      <c r="O2743" s="6">
        <v>4812.0110080000004</v>
      </c>
      <c r="P2743" s="28">
        <v>3.5081468761515897E-2</v>
      </c>
    </row>
    <row r="2744" spans="1:16" x14ac:dyDescent="0.3">
      <c r="A2744" t="s">
        <v>523</v>
      </c>
      <c r="B2744" t="e">
        <f>VLOOKUP(A2744,Sheet3!L:L,1,FALSE)</f>
        <v>#N/A</v>
      </c>
      <c r="C2744" t="str">
        <f>VLOOKUP(A2744,'ALL - prices'!B:C,2,FALSE)</f>
        <v>Eldorado Gold Corp</v>
      </c>
      <c r="D2744" t="str">
        <f>VLOOKUP(A2744,'ALL - prices'!B:I,8,FALSE)</f>
        <v>Materials</v>
      </c>
      <c r="E2744">
        <v>2020</v>
      </c>
      <c r="F2744" t="s">
        <v>681</v>
      </c>
      <c r="G2744" t="str">
        <f t="shared" si="202"/>
        <v>2020-Q3</v>
      </c>
      <c r="H2744" s="4">
        <f>INDEX('ALL - prices'!$J$3:$DY$219,MATCH('COMBINED DATA'!A2744,'ALL - prices'!$B$3:$B$219,0),MATCH('COMBINED DATA'!G2744,'ALL - prices'!$J$1:$DY$1,0))</f>
        <v>14.05</v>
      </c>
      <c r="I2744" s="14">
        <f t="shared" si="201"/>
        <v>2.9411449017913656</v>
      </c>
      <c r="J2744" s="15">
        <f>INDEX(MarketCap2!$E$2:$AR$224,MATCH(A2744,MarketCap2!$B$2:$B$224,0),MATCH(G2744,MarketCap2!$E$1:$AR$1,0))</f>
        <v>2446501376</v>
      </c>
      <c r="K2744">
        <f t="shared" si="203"/>
        <v>21.617924831129429</v>
      </c>
      <c r="L2744">
        <f>INDEX('PB2'!$D$2:$AQ$224,MATCH(A2744,'PB2'!$B$2:$B$224,0),MATCH(G2744,'PB2'!$D$1:$AQ$1,0))</f>
        <v>0.513657987117767</v>
      </c>
      <c r="M2744" s="16">
        <f t="shared" si="204"/>
        <v>1.9468206960261454</v>
      </c>
      <c r="N2744" s="6">
        <f>INDEX('ROA2'!$D$2:$AQ$224,MATCH(A2744,'ROA2'!$B$2:$B$224,0),MATCH(G2744,'ROA2'!$D$1:$AQ$1,0))</f>
        <v>2.9833059310913099</v>
      </c>
      <c r="O2744" s="6">
        <v>4882.225152</v>
      </c>
      <c r="P2744" s="28">
        <v>1.4591434617100437E-2</v>
      </c>
    </row>
    <row r="2745" spans="1:16" x14ac:dyDescent="0.3">
      <c r="A2745" t="s">
        <v>523</v>
      </c>
      <c r="B2745" t="e">
        <f>VLOOKUP(A2745,Sheet3!L:L,1,FALSE)</f>
        <v>#N/A</v>
      </c>
      <c r="C2745" t="str">
        <f>VLOOKUP(A2745,'ALL - prices'!B:C,2,FALSE)</f>
        <v>Eldorado Gold Corp</v>
      </c>
      <c r="D2745" t="str">
        <f>VLOOKUP(A2745,'ALL - prices'!B:I,8,FALSE)</f>
        <v>Materials</v>
      </c>
      <c r="E2745">
        <v>2020</v>
      </c>
      <c r="F2745" t="s">
        <v>682</v>
      </c>
      <c r="G2745" t="str">
        <f t="shared" si="202"/>
        <v>2020-Q4</v>
      </c>
      <c r="H2745" s="4">
        <f>INDEX('ALL - prices'!$J$3:$DY$219,MATCH('COMBINED DATA'!A2745,'ALL - prices'!$B$3:$B$219,0),MATCH('COMBINED DATA'!G2745,'ALL - prices'!$J$1:$DY$1,0))</f>
        <v>16.87</v>
      </c>
      <c r="I2745" s="14">
        <f t="shared" si="201"/>
        <v>1.5707190497773218</v>
      </c>
      <c r="J2745" s="15">
        <f>INDEX(MarketCap2!$E$2:$AR$224,MATCH(A2745,MarketCap2!$B$2:$B$224,0),MATCH(G2745,MarketCap2!$E$1:$AR$1,0))</f>
        <v>2948857088</v>
      </c>
      <c r="K2745">
        <f t="shared" si="203"/>
        <v>21.804683504431992</v>
      </c>
      <c r="L2745">
        <f>INDEX('PB2'!$D$2:$AQ$224,MATCH(A2745,'PB2'!$B$2:$B$224,0),MATCH(G2745,'PB2'!$D$1:$AQ$1,0))</f>
        <v>0.63390302658081099</v>
      </c>
      <c r="M2745" s="16">
        <f t="shared" si="204"/>
        <v>1.5775283569694685</v>
      </c>
      <c r="N2745" s="6">
        <f>INDEX('ROA2'!$D$2:$AQ$224,MATCH(A2745,'ROA2'!$B$2:$B$224,0),MATCH(G2745,'ROA2'!$D$1:$AQ$1,0))</f>
        <v>3.8762950897216801</v>
      </c>
      <c r="O2745" s="6">
        <v>4916.6638080000002</v>
      </c>
      <c r="P2745" s="28">
        <v>7.0538852526890313E-3</v>
      </c>
    </row>
    <row r="2746" spans="1:16" x14ac:dyDescent="0.3">
      <c r="A2746" t="s">
        <v>523</v>
      </c>
      <c r="B2746" t="e">
        <f>VLOOKUP(A2746,Sheet3!L:L,1,FALSE)</f>
        <v>#N/A</v>
      </c>
      <c r="C2746" t="str">
        <f>VLOOKUP(A2746,'ALL - prices'!B:C,2,FALSE)</f>
        <v>Eldorado Gold Corp</v>
      </c>
      <c r="D2746" t="str">
        <f>VLOOKUP(A2746,'ALL - prices'!B:I,8,FALSE)</f>
        <v>Materials</v>
      </c>
      <c r="E2746">
        <v>2021</v>
      </c>
      <c r="F2746" t="s">
        <v>679</v>
      </c>
      <c r="G2746" t="str">
        <f t="shared" si="202"/>
        <v>2021-Q1</v>
      </c>
      <c r="H2746" s="4">
        <f>INDEX('ALL - prices'!$J$3:$DY$219,MATCH('COMBINED DATA'!A2746,'ALL - prices'!$B$3:$B$219,0),MATCH('COMBINED DATA'!G2746,'ALL - prices'!$J$1:$DY$1,0))</f>
        <v>13.58</v>
      </c>
      <c r="I2746" s="14">
        <f t="shared" si="201"/>
        <v>1.7277610753033319</v>
      </c>
      <c r="J2746" s="15">
        <f>INDEX(MarketCap2!$E$2:$AR$224,MATCH(A2746,MarketCap2!$B$2:$B$224,0),MATCH(G2746,MarketCap2!$E$1:$AR$1,0))</f>
        <v>2390657536</v>
      </c>
      <c r="K2746">
        <f t="shared" si="203"/>
        <v>21.594834284716626</v>
      </c>
      <c r="L2746">
        <f>INDEX('PB2'!$D$2:$AQ$224,MATCH(A2746,'PB2'!$B$2:$B$224,0),MATCH(G2746,'PB2'!$D$1:$AQ$1,0))</f>
        <v>0.52307498455047596</v>
      </c>
      <c r="M2746" s="16">
        <f t="shared" si="204"/>
        <v>1.9117717909209277</v>
      </c>
      <c r="N2746" s="6">
        <f>INDEX('ROA2'!$D$2:$AQ$224,MATCH(A2746,'ROA2'!$B$2:$B$224,0),MATCH(G2746,'ROA2'!$D$1:$AQ$1,0))</f>
        <v>2.8048539161682098</v>
      </c>
      <c r="O2746" s="6">
        <v>4930.5451519999997</v>
      </c>
      <c r="P2746" s="28">
        <v>2.8233258449383578E-3</v>
      </c>
    </row>
    <row r="2747" spans="1:16" x14ac:dyDescent="0.3">
      <c r="A2747" t="s">
        <v>523</v>
      </c>
      <c r="B2747" t="e">
        <f>VLOOKUP(A2747,Sheet3!L:L,1,FALSE)</f>
        <v>#N/A</v>
      </c>
      <c r="C2747" t="str">
        <f>VLOOKUP(A2747,'ALL - prices'!B:C,2,FALSE)</f>
        <v>Eldorado Gold Corp</v>
      </c>
      <c r="D2747" t="str">
        <f>VLOOKUP(A2747,'ALL - prices'!B:I,8,FALSE)</f>
        <v>Materials</v>
      </c>
      <c r="E2747">
        <v>2021</v>
      </c>
      <c r="F2747" t="s">
        <v>680</v>
      </c>
      <c r="G2747" t="str">
        <f t="shared" si="202"/>
        <v>2021-Q2</v>
      </c>
      <c r="H2747" s="4">
        <f>INDEX('ALL - prices'!$J$3:$DY$219,MATCH('COMBINED DATA'!A2747,'ALL - prices'!$B$3:$B$219,0),MATCH('COMBINED DATA'!G2747,'ALL - prices'!$J$1:$DY$1,0))</f>
        <v>12.31</v>
      </c>
      <c r="I2747" s="14">
        <f t="shared" si="201"/>
        <v>2.5139262121231876</v>
      </c>
      <c r="J2747" s="15">
        <f>INDEX(MarketCap2!$E$2:$AR$224,MATCH(A2747,MarketCap2!$B$2:$B$224,0),MATCH(G2747,MarketCap2!$E$1:$AR$1,0))</f>
        <v>2245211392</v>
      </c>
      <c r="K2747">
        <f t="shared" si="203"/>
        <v>21.532065514954954</v>
      </c>
      <c r="L2747">
        <f>INDEX('PB2'!$D$2:$AQ$224,MATCH(A2747,'PB2'!$B$2:$B$224,0),MATCH(G2747,'PB2'!$D$1:$AQ$1,0))</f>
        <v>0.49272599816322299</v>
      </c>
      <c r="M2747" s="16">
        <f t="shared" si="204"/>
        <v>2.029525545085475</v>
      </c>
      <c r="N2747" s="6">
        <f>INDEX('ROA2'!$D$2:$AQ$224,MATCH(A2747,'ROA2'!$B$2:$B$224,0),MATCH(G2747,'ROA2'!$D$1:$AQ$1,0))</f>
        <v>3.1102030277252202</v>
      </c>
      <c r="O2747" s="6">
        <v>4908.6407680000002</v>
      </c>
      <c r="P2747" s="28">
        <v>-4.4425886640779072E-3</v>
      </c>
    </row>
    <row r="2748" spans="1:16" x14ac:dyDescent="0.3">
      <c r="A2748" t="s">
        <v>523</v>
      </c>
      <c r="B2748" t="e">
        <f>VLOOKUP(A2748,Sheet3!L:L,1,FALSE)</f>
        <v>#N/A</v>
      </c>
      <c r="C2748" t="str">
        <f>VLOOKUP(A2748,'ALL - prices'!B:C,2,FALSE)</f>
        <v>Eldorado Gold Corp</v>
      </c>
      <c r="D2748" t="str">
        <f>VLOOKUP(A2748,'ALL - prices'!B:I,8,FALSE)</f>
        <v>Materials</v>
      </c>
      <c r="E2748">
        <v>2021</v>
      </c>
      <c r="F2748" t="s">
        <v>681</v>
      </c>
      <c r="G2748" t="str">
        <f t="shared" si="202"/>
        <v>2021-Q3</v>
      </c>
      <c r="H2748" s="4">
        <f>INDEX('ALL - prices'!$J$3:$DY$219,MATCH('COMBINED DATA'!A2748,'ALL - prices'!$B$3:$B$219,0),MATCH('COMBINED DATA'!G2748,'ALL - prices'!$J$1:$DY$1,0))</f>
        <v>9.8000000000000007</v>
      </c>
      <c r="I2748" s="14">
        <f t="shared" si="201"/>
        <v>2.8238330923291683</v>
      </c>
      <c r="J2748" s="15">
        <f>INDEX(MarketCap2!$E$2:$AR$224,MATCH(A2748,MarketCap2!$B$2:$B$224,0),MATCH(G2748,MarketCap2!$E$1:$AR$1,0))</f>
        <v>1789422080</v>
      </c>
      <c r="K2748">
        <f t="shared" si="203"/>
        <v>21.30515854433326</v>
      </c>
      <c r="L2748">
        <f>INDEX('PB2'!$D$2:$AQ$224,MATCH(A2748,'PB2'!$B$2:$B$224,0),MATCH(G2748,'PB2'!$D$1:$AQ$1,0))</f>
        <v>0.38869300484657299</v>
      </c>
      <c r="M2748" s="16">
        <f t="shared" si="204"/>
        <v>2.572724457428107</v>
      </c>
      <c r="N2748" s="6">
        <f>INDEX('ROA2'!$D$2:$AQ$224,MATCH(A2748,'ROA2'!$B$2:$B$224,0),MATCH(G2748,'ROA2'!$D$1:$AQ$1,0))</f>
        <v>0.95341598987579301</v>
      </c>
      <c r="O2748" s="6">
        <v>4838.6150399999997</v>
      </c>
      <c r="P2748" s="28">
        <v>-1.4265808257248399E-2</v>
      </c>
    </row>
    <row r="2749" spans="1:16" x14ac:dyDescent="0.3">
      <c r="A2749" t="s">
        <v>523</v>
      </c>
      <c r="B2749" t="e">
        <f>VLOOKUP(A2749,Sheet3!L:L,1,FALSE)</f>
        <v>#N/A</v>
      </c>
      <c r="C2749" t="str">
        <f>VLOOKUP(A2749,'ALL - prices'!B:C,2,FALSE)</f>
        <v>Eldorado Gold Corp</v>
      </c>
      <c r="D2749" t="str">
        <f>VLOOKUP(A2749,'ALL - prices'!B:I,8,FALSE)</f>
        <v>Materials</v>
      </c>
      <c r="E2749">
        <v>2021</v>
      </c>
      <c r="F2749" t="s">
        <v>682</v>
      </c>
      <c r="G2749" t="str">
        <f t="shared" si="202"/>
        <v>2021-Q4</v>
      </c>
      <c r="H2749" s="4">
        <f>INDEX('ALL - prices'!$J$3:$DY$219,MATCH('COMBINED DATA'!A2749,'ALL - prices'!$B$3:$B$219,0),MATCH('COMBINED DATA'!G2749,'ALL - prices'!$J$1:$DY$1,0))</f>
        <v>11.86</v>
      </c>
      <c r="I2749" s="14">
        <f t="shared" si="201"/>
        <v>2.7569593758341826</v>
      </c>
      <c r="J2749" s="15">
        <f>INDEX(MarketCap2!$E$2:$AR$224,MATCH(A2749,MarketCap2!$B$2:$B$224,0),MATCH(G2749,MarketCap2!$E$1:$AR$1,0))</f>
        <v>2166336000</v>
      </c>
      <c r="K2749">
        <f t="shared" si="203"/>
        <v>21.496303098148363</v>
      </c>
      <c r="L2749">
        <f>INDEX('PB2'!$D$2:$AQ$224,MATCH(A2749,'PB2'!$B$2:$B$224,0),MATCH(G2749,'PB2'!$D$1:$AQ$1,0))</f>
        <v>0.47972300648689298</v>
      </c>
      <c r="M2749" s="16">
        <f t="shared" si="204"/>
        <v>2.0845362562933953</v>
      </c>
      <c r="N2749" s="6">
        <f>INDEX('ROA2'!$D$2:$AQ$224,MATCH(A2749,'ROA2'!$B$2:$B$224,0),MATCH(G2749,'ROA2'!$D$1:$AQ$1,0))</f>
        <v>-1.0821130275726301</v>
      </c>
      <c r="O2749" s="6">
        <v>4873.0700800000004</v>
      </c>
      <c r="P2749" s="28">
        <v>7.1208475390513266E-3</v>
      </c>
    </row>
    <row r="2750" spans="1:16" x14ac:dyDescent="0.3">
      <c r="A2750" t="s">
        <v>523</v>
      </c>
      <c r="B2750" t="e">
        <f>VLOOKUP(A2750,Sheet3!L:L,1,FALSE)</f>
        <v>#N/A</v>
      </c>
      <c r="C2750" t="str">
        <f>VLOOKUP(A2750,'ALL - prices'!B:C,2,FALSE)</f>
        <v>Eldorado Gold Corp</v>
      </c>
      <c r="D2750" t="str">
        <f>VLOOKUP(A2750,'ALL - prices'!B:I,8,FALSE)</f>
        <v>Materials</v>
      </c>
      <c r="E2750">
        <v>2022</v>
      </c>
      <c r="F2750" t="s">
        <v>679</v>
      </c>
      <c r="G2750" t="str">
        <f t="shared" si="202"/>
        <v>2022-Q1</v>
      </c>
      <c r="H2750" s="4">
        <f>INDEX('ALL - prices'!$J$3:$DY$219,MATCH('COMBINED DATA'!A2750,'ALL - prices'!$B$3:$B$219,0),MATCH('COMBINED DATA'!G2750,'ALL - prices'!$J$1:$DY$1,0))</f>
        <v>14</v>
      </c>
      <c r="I2750" s="14">
        <f t="shared" si="201"/>
        <v>2.756959375834179</v>
      </c>
      <c r="J2750" s="15">
        <f>INDEX(MarketCap2!$E$2:$AR$224,MATCH(A2750,MarketCap2!$B$2:$B$224,0),MATCH(G2750,MarketCap2!$E$1:$AR$1,0))</f>
        <v>2567146752</v>
      </c>
      <c r="K2750">
        <f t="shared" si="203"/>
        <v>21.666060905880741</v>
      </c>
      <c r="L2750">
        <f>INDEX('PB2'!$D$2:$AQ$224,MATCH(A2750,'PB2'!$B$2:$B$224,0),MATCH(G2750,'PB2'!$D$1:$AQ$1,0))</f>
        <v>0.63685101270675704</v>
      </c>
      <c r="M2750" s="16">
        <f t="shared" si="204"/>
        <v>1.5702259712986555</v>
      </c>
      <c r="N2750" s="6">
        <f>INDEX('ROA2'!$D$2:$AQ$224,MATCH(A2750,'ROA2'!$B$2:$B$224,0),MATCH(G2750,'ROA2'!$D$1:$AQ$1,0))</f>
        <v>-2.7586688995361301</v>
      </c>
      <c r="O2750" s="6">
        <v>4930.7340800000002</v>
      </c>
      <c r="P2750" s="28">
        <v>1.1833197358819792E-2</v>
      </c>
    </row>
    <row r="2751" spans="1:16" x14ac:dyDescent="0.3">
      <c r="A2751" t="s">
        <v>523</v>
      </c>
      <c r="B2751" t="e">
        <f>VLOOKUP(A2751,Sheet3!L:L,1,FALSE)</f>
        <v>#N/A</v>
      </c>
      <c r="C2751" t="str">
        <f>VLOOKUP(A2751,'ALL - prices'!B:C,2,FALSE)</f>
        <v>Eldorado Gold Corp</v>
      </c>
      <c r="D2751" t="str">
        <f>VLOOKUP(A2751,'ALL - prices'!B:I,8,FALSE)</f>
        <v>Materials</v>
      </c>
      <c r="E2751">
        <v>2022</v>
      </c>
      <c r="F2751" t="s">
        <v>680</v>
      </c>
      <c r="G2751" t="str">
        <f t="shared" si="202"/>
        <v>2022-Q2</v>
      </c>
      <c r="H2751" s="4">
        <f>INDEX('ALL - prices'!$J$3:$DY$219,MATCH('COMBINED DATA'!A2751,'ALL - prices'!$B$3:$B$219,0),MATCH('COMBINED DATA'!G2751,'ALL - prices'!$J$1:$DY$1,0))</f>
        <v>8.2100000000000009</v>
      </c>
      <c r="I2751" s="14">
        <f t="shared" si="201"/>
        <v>2.5529378501378788</v>
      </c>
      <c r="J2751" s="15">
        <f>INDEX(MarketCap2!$E$2:$AR$224,MATCH(A2751,MarketCap2!$B$2:$B$224,0),MATCH(G2751,MarketCap2!$E$1:$AR$1,0))</f>
        <v>1516256000</v>
      </c>
      <c r="K2751">
        <f t="shared" si="203"/>
        <v>21.139509975345785</v>
      </c>
      <c r="L2751">
        <f>INDEX('PB2'!$D$2:$AQ$224,MATCH(A2751,'PB2'!$B$2:$B$224,0),MATCH(G2751,'PB2'!$D$1:$AQ$1,0))</f>
        <v>0.36532101035118097</v>
      </c>
      <c r="M2751" s="16">
        <f t="shared" si="204"/>
        <v>2.7373186092929771</v>
      </c>
      <c r="N2751" s="6">
        <f>INDEX('ROA2'!$D$2:$AQ$224,MATCH(A2751,'ROA2'!$B$2:$B$224,0),MATCH(G2751,'ROA2'!$D$1:$AQ$1,0))</f>
        <v>-9.8845081329345703</v>
      </c>
      <c r="O2751" s="6">
        <v>4511.3927679999997</v>
      </c>
      <c r="P2751" s="28">
        <v>-8.504642619056034E-2</v>
      </c>
    </row>
    <row r="2752" spans="1:16" x14ac:dyDescent="0.3">
      <c r="A2752" t="s">
        <v>523</v>
      </c>
      <c r="B2752" t="e">
        <f>VLOOKUP(A2752,Sheet3!L:L,1,FALSE)</f>
        <v>#N/A</v>
      </c>
      <c r="C2752" t="str">
        <f>VLOOKUP(A2752,'ALL - prices'!B:C,2,FALSE)</f>
        <v>Eldorado Gold Corp</v>
      </c>
      <c r="D2752" t="str">
        <f>VLOOKUP(A2752,'ALL - prices'!B:I,8,FALSE)</f>
        <v>Materials</v>
      </c>
      <c r="E2752">
        <v>2022</v>
      </c>
      <c r="F2752" t="s">
        <v>681</v>
      </c>
      <c r="G2752" t="str">
        <f t="shared" si="202"/>
        <v>2022-Q3</v>
      </c>
      <c r="H2752" s="4">
        <f>INDEX('ALL - prices'!$J$3:$DY$219,MATCH('COMBINED DATA'!A2752,'ALL - prices'!$B$3:$B$219,0),MATCH('COMBINED DATA'!G2752,'ALL - prices'!$J$1:$DY$1,0))</f>
        <v>8.35</v>
      </c>
      <c r="I2752" s="14">
        <f t="shared" si="201"/>
        <v>1.2119543445746352</v>
      </c>
      <c r="J2752" s="15">
        <f>INDEX(MarketCap2!$E$2:$AR$224,MATCH(A2752,MarketCap2!$B$2:$B$224,0),MATCH(G2752,MarketCap2!$E$1:$AR$1,0))</f>
        <v>1542324096</v>
      </c>
      <c r="K2752">
        <f t="shared" si="203"/>
        <v>21.156556268991366</v>
      </c>
      <c r="L2752">
        <f>INDEX('PB2'!$D$2:$AQ$224,MATCH(A2752,'PB2'!$B$2:$B$224,0),MATCH(G2752,'PB2'!$D$1:$AQ$1,0))</f>
        <v>0.35400700569152799</v>
      </c>
      <c r="M2752" s="16">
        <f t="shared" si="204"/>
        <v>2.8248028539620842</v>
      </c>
      <c r="N2752" s="6">
        <f>INDEX('ROA2'!$D$2:$AQ$224,MATCH(A2752,'ROA2'!$B$2:$B$224,0),MATCH(G2752,'ROA2'!$D$1:$AQ$1,0))</f>
        <v>-9.2546920776367205</v>
      </c>
      <c r="O2752" s="6">
        <v>4508.9249280000004</v>
      </c>
      <c r="P2752" s="28">
        <v>-5.4702397394970994E-4</v>
      </c>
    </row>
    <row r="2753" spans="1:16" x14ac:dyDescent="0.3">
      <c r="A2753" t="s">
        <v>523</v>
      </c>
      <c r="B2753" t="e">
        <f>VLOOKUP(A2753,Sheet3!L:L,1,FALSE)</f>
        <v>#N/A</v>
      </c>
      <c r="C2753" t="str">
        <f>VLOOKUP(A2753,'ALL - prices'!B:C,2,FALSE)</f>
        <v>Eldorado Gold Corp</v>
      </c>
      <c r="D2753" t="str">
        <f>VLOOKUP(A2753,'ALL - prices'!B:I,8,FALSE)</f>
        <v>Materials</v>
      </c>
      <c r="E2753">
        <v>2022</v>
      </c>
      <c r="F2753" t="s">
        <v>682</v>
      </c>
      <c r="G2753" t="str">
        <f t="shared" si="202"/>
        <v>2022-Q4</v>
      </c>
      <c r="H2753" s="4">
        <f>INDEX('ALL - prices'!$J$3:$DY$219,MATCH('COMBINED DATA'!A2753,'ALL - prices'!$B$3:$B$219,0),MATCH('COMBINED DATA'!G2753,'ALL - prices'!$J$1:$DY$1,0))</f>
        <v>11.33</v>
      </c>
      <c r="I2753" s="14">
        <f t="shared" si="201"/>
        <v>2.159419289222599</v>
      </c>
      <c r="J2753" s="15">
        <f>INDEX(MarketCap2!$E$2:$AR$224,MATCH(A2753,MarketCap2!$B$2:$B$224,0),MATCH(G2753,MarketCap2!$E$1:$AR$1,0))</f>
        <v>2093457664</v>
      </c>
      <c r="K2753">
        <f t="shared" si="203"/>
        <v>21.462082920625249</v>
      </c>
      <c r="L2753">
        <f>INDEX('PB2'!$D$2:$AQ$224,MATCH(A2753,'PB2'!$B$2:$B$224,0),MATCH(G2753,'PB2'!$D$1:$AQ$1,0))</f>
        <v>0.482984989881516</v>
      </c>
      <c r="M2753" s="16">
        <f t="shared" si="204"/>
        <v>2.0704577180448531</v>
      </c>
      <c r="N2753" s="6">
        <f>INDEX('ROA2'!$D$2:$AQ$224,MATCH(A2753,'ROA2'!$B$2:$B$224,0),MATCH(G2753,'ROA2'!$D$1:$AQ$1,0))</f>
        <v>-9.3694572448730504</v>
      </c>
      <c r="O2753" s="6">
        <v>4411.6730879999996</v>
      </c>
      <c r="P2753" s="28">
        <v>-2.1568742339460125E-2</v>
      </c>
    </row>
    <row r="2754" spans="1:16" x14ac:dyDescent="0.3">
      <c r="A2754" t="s">
        <v>523</v>
      </c>
      <c r="B2754" t="e">
        <f>VLOOKUP(A2754,Sheet3!L:L,1,FALSE)</f>
        <v>#N/A</v>
      </c>
      <c r="C2754" t="str">
        <f>VLOOKUP(A2754,'ALL - prices'!B:C,2,FALSE)</f>
        <v>Eldorado Gold Corp</v>
      </c>
      <c r="D2754" t="str">
        <f>VLOOKUP(A2754,'ALL - prices'!B:I,8,FALSE)</f>
        <v>Materials</v>
      </c>
      <c r="E2754">
        <v>2023</v>
      </c>
      <c r="F2754" t="s">
        <v>679</v>
      </c>
      <c r="G2754" t="str">
        <f t="shared" si="202"/>
        <v>2023-Q1</v>
      </c>
      <c r="H2754" s="4">
        <f>INDEX('ALL - prices'!$J$3:$DY$219,MATCH('COMBINED DATA'!A2754,'ALL - prices'!$B$3:$B$219,0),MATCH('COMBINED DATA'!G2754,'ALL - prices'!$J$1:$DY$1,0))</f>
        <v>14</v>
      </c>
      <c r="I2754" s="14">
        <f t="shared" si="201"/>
        <v>3.2286684561905727</v>
      </c>
      <c r="J2754" s="15">
        <f>INDEX(MarketCap2!$E$2:$AR$224,MATCH(A2754,MarketCap2!$B$2:$B$224,0),MATCH(G2754,MarketCap2!$E$1:$AR$1,0))</f>
        <v>2587207936</v>
      </c>
      <c r="K2754">
        <f t="shared" si="203"/>
        <v>21.673845114191195</v>
      </c>
      <c r="L2754">
        <f>INDEX('PB2'!$D$2:$AQ$224,MATCH(A2754,'PB2'!$B$2:$B$224,0),MATCH(G2754,'PB2'!$D$1:$AQ$1,0))</f>
        <v>0.58936601877212502</v>
      </c>
      <c r="M2754" s="16">
        <f t="shared" si="204"/>
        <v>1.6967384751556982</v>
      </c>
      <c r="N2754" s="6">
        <f>INDEX('ROA2'!$D$2:$AQ$224,MATCH(A2754,'ROA2'!$B$2:$B$224,0),MATCH(G2754,'ROA2'!$D$1:$AQ$1,0))</f>
        <v>-7.6423978805542001</v>
      </c>
      <c r="O2754" s="6">
        <v>4457.9159040000004</v>
      </c>
      <c r="P2754" s="28">
        <v>1.0481922635152621E-2</v>
      </c>
    </row>
    <row r="2755" spans="1:16" x14ac:dyDescent="0.3">
      <c r="A2755" t="s">
        <v>523</v>
      </c>
      <c r="B2755" t="e">
        <f>VLOOKUP(A2755,Sheet3!L:L,1,FALSE)</f>
        <v>#N/A</v>
      </c>
      <c r="C2755" t="str">
        <f>VLOOKUP(A2755,'ALL - prices'!B:C,2,FALSE)</f>
        <v>Eldorado Gold Corp</v>
      </c>
      <c r="D2755" t="str">
        <f>VLOOKUP(A2755,'ALL - prices'!B:I,8,FALSE)</f>
        <v>Materials</v>
      </c>
      <c r="E2755">
        <v>2023</v>
      </c>
      <c r="F2755" t="s">
        <v>680</v>
      </c>
      <c r="G2755" t="str">
        <f t="shared" si="202"/>
        <v>2023-Q2</v>
      </c>
      <c r="H2755" s="4">
        <f>INDEX('ALL - prices'!$J$3:$DY$219,MATCH('COMBINED DATA'!A2755,'ALL - prices'!$B$3:$B$219,0),MATCH('COMBINED DATA'!G2755,'ALL - prices'!$J$1:$DY$1,0))</f>
        <v>13.41</v>
      </c>
      <c r="I2755" s="14">
        <f t="shared" si="201"/>
        <v>3.5719695780712546</v>
      </c>
      <c r="J2755" s="15">
        <f>INDEX(MarketCap2!$E$2:$AR$224,MATCH(A2755,MarketCap2!$B$2:$B$224,0),MATCH(G2755,MarketCap2!$E$1:$AR$1,0))</f>
        <v>2720048384</v>
      </c>
      <c r="K2755">
        <f t="shared" si="203"/>
        <v>21.723915505331401</v>
      </c>
      <c r="L2755">
        <f>INDEX('PB2'!$D$2:$AQ$224,MATCH(A2755,'PB2'!$B$2:$B$224,0),MATCH(G2755,'PB2'!$D$1:$AQ$1,0))</f>
        <v>0.60182899236679099</v>
      </c>
      <c r="M2755" s="16">
        <f t="shared" si="204"/>
        <v>1.6616015723458857</v>
      </c>
      <c r="N2755" s="6">
        <f>INDEX('ROA2'!$D$2:$AQ$224,MATCH(A2755,'ROA2'!$B$2:$B$224,0),MATCH(G2755,'ROA2'!$D$1:$AQ$1,0))</f>
        <v>-0.44009700417518599</v>
      </c>
      <c r="O2755" s="6">
        <v>4502.9908480000004</v>
      </c>
      <c r="P2755" s="28">
        <v>1.0111214516082526E-2</v>
      </c>
    </row>
    <row r="2756" spans="1:16" x14ac:dyDescent="0.3">
      <c r="A2756" t="s">
        <v>523</v>
      </c>
      <c r="B2756" t="e">
        <f>VLOOKUP(A2756,Sheet3!L:L,1,FALSE)</f>
        <v>#N/A</v>
      </c>
      <c r="C2756" t="str">
        <f>VLOOKUP(A2756,'ALL - prices'!B:C,2,FALSE)</f>
        <v>Eldorado Gold Corp</v>
      </c>
      <c r="D2756" t="str">
        <f>VLOOKUP(A2756,'ALL - prices'!B:I,8,FALSE)</f>
        <v>Materials</v>
      </c>
      <c r="E2756">
        <v>2023</v>
      </c>
      <c r="F2756" t="s">
        <v>681</v>
      </c>
      <c r="G2756" t="str">
        <f t="shared" si="202"/>
        <v>2023-Q3</v>
      </c>
      <c r="H2756" s="4">
        <f>INDEX('ALL - prices'!$J$3:$DY$219,MATCH('COMBINED DATA'!A2756,'ALL - prices'!$B$3:$B$219,0),MATCH('COMBINED DATA'!G2756,'ALL - prices'!$J$1:$DY$1,0))</f>
        <v>12.12</v>
      </c>
      <c r="I2756" s="14">
        <f t="shared" si="201"/>
        <v>2.6524501251987158</v>
      </c>
      <c r="J2756" s="15">
        <f>INDEX(MarketCap2!$E$2:$AR$224,MATCH(A2756,MarketCap2!$B$2:$B$224,0),MATCH(G2756,MarketCap2!$E$1:$AR$1,0))</f>
        <v>2477483776</v>
      </c>
      <c r="K2756">
        <f t="shared" si="203"/>
        <v>21.630509275610144</v>
      </c>
      <c r="L2756">
        <f>INDEX('PB2'!$D$2:$AQ$224,MATCH(A2756,'PB2'!$B$2:$B$224,0),MATCH(G2756,'PB2'!$D$1:$AQ$1,0))</f>
        <v>0.53213697671890303</v>
      </c>
      <c r="M2756" s="16">
        <f t="shared" si="204"/>
        <v>1.8792153970691681</v>
      </c>
      <c r="N2756" s="6">
        <f>INDEX('ROA2'!$D$2:$AQ$224,MATCH(A2756,'ROA2'!$B$2:$B$224,0),MATCH(G2756,'ROA2'!$D$1:$AQ$1,0))</f>
        <v>8.1440001726150998E-2</v>
      </c>
      <c r="O2756" s="6">
        <v>4742.0518400000001</v>
      </c>
      <c r="P2756" s="28">
        <v>5.3089379940929361E-2</v>
      </c>
    </row>
    <row r="2757" spans="1:16" x14ac:dyDescent="0.3">
      <c r="A2757" t="s">
        <v>523</v>
      </c>
      <c r="B2757" t="e">
        <f>VLOOKUP(A2757,Sheet3!L:L,1,FALSE)</f>
        <v>#N/A</v>
      </c>
      <c r="C2757" t="str">
        <f>VLOOKUP(A2757,'ALL - prices'!B:C,2,FALSE)</f>
        <v>Eldorado Gold Corp</v>
      </c>
      <c r="D2757" t="str">
        <f>VLOOKUP(A2757,'ALL - prices'!B:I,8,FALSE)</f>
        <v>Materials</v>
      </c>
      <c r="E2757">
        <v>2023</v>
      </c>
      <c r="F2757" t="s">
        <v>682</v>
      </c>
      <c r="G2757" t="str">
        <f t="shared" si="202"/>
        <v>2023-Q4</v>
      </c>
      <c r="H2757" s="4">
        <f>INDEX('ALL - prices'!$J$3:$DY$219,MATCH('COMBINED DATA'!A2757,'ALL - prices'!$B$3:$B$219,0),MATCH('COMBINED DATA'!G2757,'ALL - prices'!$J$1:$DY$1,0))</f>
        <v>17.2</v>
      </c>
      <c r="I2757" s="14">
        <f t="shared" si="201"/>
        <v>1.9031092979647808</v>
      </c>
      <c r="J2757" s="15">
        <f>INDEX(MarketCap2!$E$2:$AR$224,MATCH(A2757,MarketCap2!$B$2:$B$224,0),MATCH(G2757,MarketCap2!$E$1:$AR$1,0))</f>
        <v>3519816448</v>
      </c>
      <c r="K2757">
        <f t="shared" si="203"/>
        <v>21.981674679742248</v>
      </c>
      <c r="L2757">
        <f>INDEX('PB2'!$D$2:$AQ$224,MATCH(A2757,'PB2'!$B$2:$B$224,0),MATCH(G2757,'PB2'!$D$1:$AQ$1,0))</f>
        <v>0.75197297334670998</v>
      </c>
      <c r="M2757" s="16">
        <f t="shared" si="204"/>
        <v>1.329835027912543</v>
      </c>
      <c r="N2757" s="6">
        <f>INDEX('ROA2'!$D$2:$AQ$224,MATCH(A2757,'ROA2'!$B$2:$B$224,0),MATCH(G2757,'ROA2'!$D$1:$AQ$1,0))</f>
        <v>1.0930550098419201</v>
      </c>
      <c r="O2757" s="6">
        <v>4812.2030080000004</v>
      </c>
      <c r="P2757" s="28">
        <v>1.4793420731562548E-2</v>
      </c>
    </row>
    <row r="2758" spans="1:16" x14ac:dyDescent="0.3">
      <c r="A2758" t="s">
        <v>523</v>
      </c>
      <c r="B2758" t="e">
        <f>VLOOKUP(A2758,Sheet3!L:L,1,FALSE)</f>
        <v>#N/A</v>
      </c>
      <c r="C2758" t="str">
        <f>VLOOKUP(A2758,'ALL - prices'!B:C,2,FALSE)</f>
        <v>Eldorado Gold Corp</v>
      </c>
      <c r="D2758" t="str">
        <f>VLOOKUP(A2758,'ALL - prices'!B:I,8,FALSE)</f>
        <v>Materials</v>
      </c>
      <c r="E2758" s="18">
        <v>2024</v>
      </c>
      <c r="F2758" t="s">
        <v>679</v>
      </c>
      <c r="G2758" t="str">
        <f t="shared" si="202"/>
        <v>2024-Q1</v>
      </c>
      <c r="H2758" s="4">
        <f>INDEX('ALL - prices'!$J$3:$DY$219,MATCH('COMBINED DATA'!A2758,'ALL - prices'!$B$3:$B$219,0),MATCH('COMBINED DATA'!G2758,'ALL - prices'!$J$1:$DY$1,0))</f>
        <v>19.05</v>
      </c>
      <c r="I2758" s="14" t="s">
        <v>769</v>
      </c>
      <c r="J2758" s="15">
        <f>INDEX(MarketCap2!$E$2:$AR$224,MATCH(A2758,MarketCap2!$B$2:$B$224,0),MATCH(G2758,MarketCap2!$E$1:$AR$1,0))</f>
        <v>3869880832</v>
      </c>
      <c r="K2758">
        <f t="shared" si="203"/>
        <v>22.076489550749137</v>
      </c>
      <c r="L2758">
        <f>INDEX('PB2'!$D$2:$AQ$224,MATCH(A2758,'PB2'!$B$2:$B$224,0),MATCH(G2758,'PB2'!$D$1:$AQ$1,0))</f>
        <v>0.80033499002456698</v>
      </c>
      <c r="M2758" s="16">
        <f t="shared" si="204"/>
        <v>1.2494767971712746</v>
      </c>
      <c r="N2758" s="6">
        <f>INDEX('ROA2'!$D$2:$AQ$224,MATCH(A2758,'ROA2'!$B$2:$B$224,0),MATCH(G2758,'ROA2'!$D$1:$AQ$1,0))</f>
        <v>2.2154350280761701</v>
      </c>
      <c r="O2758" s="6">
        <v>4987.6341759999996</v>
      </c>
      <c r="P2758" s="28">
        <v>3.6455479477560553E-2</v>
      </c>
    </row>
    <row r="2759" spans="1:16" x14ac:dyDescent="0.3">
      <c r="A2759" t="s">
        <v>523</v>
      </c>
      <c r="B2759" t="e">
        <f>VLOOKUP(A2759,Sheet3!L:L,1,FALSE)</f>
        <v>#N/A</v>
      </c>
      <c r="C2759" t="str">
        <f>VLOOKUP(A2759,'ALL - prices'!B:C,2,FALSE)</f>
        <v>Eldorado Gold Corp</v>
      </c>
      <c r="D2759" t="str">
        <f>VLOOKUP(A2759,'ALL - prices'!B:I,8,FALSE)</f>
        <v>Materials</v>
      </c>
      <c r="E2759" s="18">
        <v>2024</v>
      </c>
      <c r="F2759" t="s">
        <v>680</v>
      </c>
      <c r="G2759" t="str">
        <f t="shared" si="202"/>
        <v>2024-Q2</v>
      </c>
      <c r="H2759" s="4">
        <f>INDEX('ALL - prices'!$J$3:$DY$219,MATCH('COMBINED DATA'!A2759,'ALL - prices'!$B$3:$B$219,0),MATCH('COMBINED DATA'!G2759,'ALL - prices'!$J$1:$DY$1,0))</f>
        <v>20.21</v>
      </c>
      <c r="I2759" s="14" t="s">
        <v>769</v>
      </c>
      <c r="J2759" s="15">
        <f>INDEX(MarketCap2!$E$2:$AR$224,MATCH(A2759,MarketCap2!$B$2:$B$224,0),MATCH(G2759,MarketCap2!$E$1:$AR$1,0))</f>
        <v>4136322560</v>
      </c>
      <c r="K2759">
        <f t="shared" si="203"/>
        <v>22.143072959506185</v>
      </c>
      <c r="L2759">
        <f>INDEX('PB2'!$D$2:$AQ$224,MATCH(A2759,'PB2'!$B$2:$B$224,0),MATCH(G2759,'PB2'!$D$1:$AQ$1,0))</f>
        <v>0.82459801435470603</v>
      </c>
      <c r="M2759" s="16">
        <f t="shared" si="204"/>
        <v>1.2127121125589368</v>
      </c>
      <c r="N2759" s="6">
        <f>INDEX('ROA2'!$D$2:$AQ$224,MATCH(A2759,'ROA2'!$B$2:$B$224,0),MATCH(G2759,'ROA2'!$D$1:$AQ$1,0))</f>
        <v>2.4436988830566402</v>
      </c>
      <c r="O2759" s="6">
        <v>5065.5380480000003</v>
      </c>
      <c r="P2759" s="28">
        <v>1.5619403759575325E-2</v>
      </c>
    </row>
    <row r="2760" spans="1:16" x14ac:dyDescent="0.3">
      <c r="A2760" t="s">
        <v>523</v>
      </c>
      <c r="B2760" t="e">
        <f>VLOOKUP(A2760,Sheet3!L:L,1,FALSE)</f>
        <v>#N/A</v>
      </c>
      <c r="C2760" t="str">
        <f>VLOOKUP(A2760,'ALL - prices'!B:C,2,FALSE)</f>
        <v>Eldorado Gold Corp</v>
      </c>
      <c r="D2760" t="str">
        <f>VLOOKUP(A2760,'ALL - prices'!B:I,8,FALSE)</f>
        <v>Materials</v>
      </c>
      <c r="E2760" s="18">
        <v>2024</v>
      </c>
      <c r="F2760" t="s">
        <v>681</v>
      </c>
      <c r="G2760" t="str">
        <f t="shared" si="202"/>
        <v>2024-Q3</v>
      </c>
      <c r="H2760" s="4">
        <f>INDEX('ALL - prices'!$J$3:$DY$219,MATCH('COMBINED DATA'!A2760,'ALL - prices'!$B$3:$B$219,0),MATCH('COMBINED DATA'!G2760,'ALL - prices'!$J$1:$DY$1,0))</f>
        <v>23.51</v>
      </c>
      <c r="I2760" s="14" t="s">
        <v>769</v>
      </c>
      <c r="J2760" s="15">
        <f>INDEX(MarketCap2!$E$2:$AR$224,MATCH(A2760,MarketCap2!$B$2:$B$224,0),MATCH(G2760,MarketCap2!$E$1:$AR$1,0))</f>
        <v>4815821824</v>
      </c>
      <c r="K2760">
        <f t="shared" si="203"/>
        <v>22.295172547590795</v>
      </c>
      <c r="L2760">
        <f>INDEX('PB2'!$D$2:$AQ$224,MATCH(A2760,'PB2'!$B$2:$B$224,0),MATCH(G2760,'PB2'!$D$1:$AQ$1,0))</f>
        <v>0.94554102420806896</v>
      </c>
      <c r="M2760" s="16">
        <f t="shared" si="204"/>
        <v>1.0575955716332275</v>
      </c>
      <c r="N2760" s="6">
        <f>INDEX('ROA2'!$D$2:$AQ$224,MATCH(A2760,'ROA2'!$B$2:$B$224,0),MATCH(G2760,'ROA2'!$D$1:$AQ$1,0))</f>
        <v>3.4224200248718302</v>
      </c>
      <c r="O2760" s="6">
        <v>5280.5652479999999</v>
      </c>
      <c r="P2760" s="28">
        <v>4.2449034626222501E-2</v>
      </c>
    </row>
    <row r="2761" spans="1:16" x14ac:dyDescent="0.3">
      <c r="A2761" t="s">
        <v>523</v>
      </c>
      <c r="B2761" t="e">
        <f>VLOOKUP(A2761,Sheet3!L:L,1,FALSE)</f>
        <v>#N/A</v>
      </c>
      <c r="C2761" t="str">
        <f>VLOOKUP(A2761,'ALL - prices'!B:C,2,FALSE)</f>
        <v>Eldorado Gold Corp</v>
      </c>
      <c r="D2761" t="str">
        <f>VLOOKUP(A2761,'ALL - prices'!B:I,8,FALSE)</f>
        <v>Materials</v>
      </c>
      <c r="E2761" s="18">
        <v>2024</v>
      </c>
      <c r="F2761" t="s">
        <v>682</v>
      </c>
      <c r="G2761" t="str">
        <f t="shared" si="202"/>
        <v>2024-Q4</v>
      </c>
      <c r="H2761" s="4">
        <f>INDEX('ALL - prices'!$J$3:$DY$219,MATCH('COMBINED DATA'!A2761,'ALL - prices'!$B$3:$B$219,0),MATCH('COMBINED DATA'!G2761,'ALL - prices'!$J$1:$DY$1,0))</f>
        <v>21.38</v>
      </c>
      <c r="I2761" s="14" t="s">
        <v>769</v>
      </c>
      <c r="J2761" s="15">
        <f>INDEX(MarketCap2!$E$2:$AR$224,MATCH(A2761,MarketCap2!$B$2:$B$224,0),MATCH(G2761,MarketCap2!$E$1:$AR$1,0))</f>
        <v>4381101056</v>
      </c>
      <c r="K2761">
        <f t="shared" si="203"/>
        <v>22.200565912391845</v>
      </c>
      <c r="L2761">
        <f>INDEX('PB2'!$D$2:$AQ$224,MATCH(A2761,'PB2'!$B$2:$B$224,0),MATCH(G2761,'PB2'!$D$1:$AQ$1,0))</f>
        <v>0.80711144594417095</v>
      </c>
      <c r="M2761" s="16">
        <f t="shared" si="204"/>
        <v>1.2389862701428862</v>
      </c>
      <c r="N2761" s="6">
        <f>INDEX('ROA2'!$D$2:$AQ$224,MATCH(A2761,'ROA2'!$B$2:$B$224,0),MATCH(G2761,'ROA2'!$D$1:$AQ$1,0))</f>
        <v>5.2899289131164604</v>
      </c>
      <c r="O2761" s="6">
        <v>5565.1389440000003</v>
      </c>
      <c r="P2761" s="28">
        <v>5.3890764082080399E-2</v>
      </c>
    </row>
    <row r="2762" spans="1:16" x14ac:dyDescent="0.3">
      <c r="A2762" t="s">
        <v>524</v>
      </c>
      <c r="B2762" t="e">
        <f>VLOOKUP(A2762,Sheet3!L:L,1,FALSE)</f>
        <v>#N/A</v>
      </c>
      <c r="C2762" t="str">
        <f>VLOOKUP(A2762,'ALL - prices'!B:C,2,FALSE)</f>
        <v>Emera Inc</v>
      </c>
      <c r="D2762" t="str">
        <f>VLOOKUP(A2762,'ALL - prices'!B:I,8,FALSE)</f>
        <v>Utilities</v>
      </c>
      <c r="E2762">
        <v>2015</v>
      </c>
      <c r="F2762" t="s">
        <v>679</v>
      </c>
      <c r="G2762" t="str">
        <f t="shared" si="202"/>
        <v>2015-Q1</v>
      </c>
      <c r="H2762" s="4">
        <f>INDEX('ALL - prices'!$J$3:$DY$219,MATCH('COMBINED DATA'!A2762,'ALL - prices'!$B$3:$B$219,0),MATCH('COMBINED DATA'!G2762,'ALL - prices'!$J$1:$DY$1,0))</f>
        <v>24.416499999999999</v>
      </c>
      <c r="I2762" s="14">
        <f t="shared" ref="I2762:I2797" si="205">STDEV(H2763:H2766)</f>
        <v>2.374943723368339</v>
      </c>
      <c r="J2762" s="15">
        <f>INDEX(MarketCap2!$E$2:$AR$224,MATCH(A2762,MarketCap2!$B$2:$B$224,0),MATCH(G2762,MarketCap2!$E$1:$AR$1,0))</f>
        <v>5854556672</v>
      </c>
      <c r="K2762">
        <f t="shared" si="203"/>
        <v>22.490486113281356</v>
      </c>
      <c r="L2762">
        <f>INDEX('PB2'!$D$2:$AQ$224,MATCH(A2762,'PB2'!$B$2:$B$224,0),MATCH(G2762,'PB2'!$D$1:$AQ$1,0))</f>
        <v>1.99258601665497</v>
      </c>
      <c r="M2762" s="16">
        <f t="shared" si="204"/>
        <v>0.50186039229500268</v>
      </c>
      <c r="N2762" s="6">
        <f>INDEX('ROA2'!$D$2:$AQ$224,MATCH(A2762,'ROA2'!$B$2:$B$224,0),MATCH(G2762,'ROA2'!$D$1:$AQ$1,0))</f>
        <v>4.6224808692932102</v>
      </c>
      <c r="O2762" s="6">
        <v>9853.4000639999995</v>
      </c>
      <c r="P2762" s="28">
        <v>4.7454080286959514E-2</v>
      </c>
    </row>
    <row r="2763" spans="1:16" x14ac:dyDescent="0.3">
      <c r="A2763" t="s">
        <v>524</v>
      </c>
      <c r="B2763" t="e">
        <f>VLOOKUP(A2763,Sheet3!L:L,1,FALSE)</f>
        <v>#N/A</v>
      </c>
      <c r="C2763" t="str">
        <f>VLOOKUP(A2763,'ALL - prices'!B:C,2,FALSE)</f>
        <v>Emera Inc</v>
      </c>
      <c r="D2763" t="str">
        <f>VLOOKUP(A2763,'ALL - prices'!B:I,8,FALSE)</f>
        <v>Utilities</v>
      </c>
      <c r="E2763">
        <v>2015</v>
      </c>
      <c r="F2763" t="s">
        <v>680</v>
      </c>
      <c r="G2763" t="str">
        <f t="shared" si="202"/>
        <v>2015-Q2</v>
      </c>
      <c r="H2763" s="4">
        <f>INDEX('ALL - prices'!$J$3:$DY$219,MATCH('COMBINED DATA'!A2763,'ALL - prices'!$B$3:$B$219,0),MATCH('COMBINED DATA'!G2763,'ALL - prices'!$J$1:$DY$1,0))</f>
        <v>23.54</v>
      </c>
      <c r="I2763" s="14">
        <f t="shared" si="205"/>
        <v>1.9297350912754843</v>
      </c>
      <c r="J2763" s="15">
        <f>INDEX(MarketCap2!$E$2:$AR$224,MATCH(A2763,MarketCap2!$B$2:$B$224,0),MATCH(G2763,MarketCap2!$E$1:$AR$1,0))</f>
        <v>5590248960</v>
      </c>
      <c r="K2763">
        <f t="shared" si="203"/>
        <v>22.444289659794322</v>
      </c>
      <c r="L2763">
        <f>INDEX('PB2'!$D$2:$AQ$224,MATCH(A2763,'PB2'!$B$2:$B$224,0),MATCH(G2763,'PB2'!$D$1:$AQ$1,0))</f>
        <v>1.9178550243377701</v>
      </c>
      <c r="M2763" s="16">
        <f t="shared" si="204"/>
        <v>0.52141584598934798</v>
      </c>
      <c r="N2763" s="6">
        <f>INDEX('ROA2'!$D$2:$AQ$224,MATCH(A2763,'ROA2'!$B$2:$B$224,0),MATCH(G2763,'ROA2'!$D$1:$AQ$1,0))</f>
        <v>4.0272870063781703</v>
      </c>
      <c r="O2763" s="6">
        <v>10191.699968000001</v>
      </c>
      <c r="P2763" s="28">
        <v>3.4333316601647054E-2</v>
      </c>
    </row>
    <row r="2764" spans="1:16" x14ac:dyDescent="0.3">
      <c r="A2764" t="s">
        <v>524</v>
      </c>
      <c r="B2764" t="e">
        <f>VLOOKUP(A2764,Sheet3!L:L,1,FALSE)</f>
        <v>#N/A</v>
      </c>
      <c r="C2764" t="str">
        <f>VLOOKUP(A2764,'ALL - prices'!B:C,2,FALSE)</f>
        <v>Emera Inc</v>
      </c>
      <c r="D2764" t="str">
        <f>VLOOKUP(A2764,'ALL - prices'!B:I,8,FALSE)</f>
        <v>Utilities</v>
      </c>
      <c r="E2764">
        <v>2015</v>
      </c>
      <c r="F2764" t="s">
        <v>681</v>
      </c>
      <c r="G2764" t="str">
        <f t="shared" si="202"/>
        <v>2015-Q3</v>
      </c>
      <c r="H2764" s="4">
        <f>INDEX('ALL - prices'!$J$3:$DY$219,MATCH('COMBINED DATA'!A2764,'ALL - prices'!$B$3:$B$219,0),MATCH('COMBINED DATA'!G2764,'ALL - prices'!$J$1:$DY$1,0))</f>
        <v>26.744199999999999</v>
      </c>
      <c r="I2764" s="14">
        <f t="shared" si="205"/>
        <v>1.7598604535113953</v>
      </c>
      <c r="J2764" s="15">
        <f>INDEX(MarketCap2!$E$2:$AR$224,MATCH(A2764,MarketCap2!$B$2:$B$224,0),MATCH(G2764,MarketCap2!$E$1:$AR$1,0))</f>
        <v>6290806272</v>
      </c>
      <c r="K2764">
        <f t="shared" si="203"/>
        <v>22.562355082591857</v>
      </c>
      <c r="L2764">
        <f>INDEX('PB2'!$D$2:$AQ$224,MATCH(A2764,'PB2'!$B$2:$B$224,0),MATCH(G2764,'PB2'!$D$1:$AQ$1,0))</f>
        <v>2.0991060733795202</v>
      </c>
      <c r="M2764" s="16">
        <f t="shared" si="204"/>
        <v>0.47639326696340761</v>
      </c>
      <c r="N2764" s="6">
        <f>INDEX('ROA2'!$D$2:$AQ$224,MATCH(A2764,'ROA2'!$B$2:$B$224,0),MATCH(G2764,'ROA2'!$D$1:$AQ$1,0))</f>
        <v>4.0090098381042498</v>
      </c>
      <c r="O2764" s="6">
        <v>9887.3999359999998</v>
      </c>
      <c r="P2764" s="28">
        <v>-2.9857632480885941E-2</v>
      </c>
    </row>
    <row r="2765" spans="1:16" x14ac:dyDescent="0.3">
      <c r="A2765" t="s">
        <v>524</v>
      </c>
      <c r="B2765" t="e">
        <f>VLOOKUP(A2765,Sheet3!L:L,1,FALSE)</f>
        <v>#N/A</v>
      </c>
      <c r="C2765" t="str">
        <f>VLOOKUP(A2765,'ALL - prices'!B:C,2,FALSE)</f>
        <v>Emera Inc</v>
      </c>
      <c r="D2765" t="str">
        <f>VLOOKUP(A2765,'ALL - prices'!B:I,8,FALSE)</f>
        <v>Utilities</v>
      </c>
      <c r="E2765">
        <v>2015</v>
      </c>
      <c r="F2765" t="s">
        <v>682</v>
      </c>
      <c r="G2765" t="str">
        <f t="shared" si="202"/>
        <v>2015-Q4</v>
      </c>
      <c r="H2765" s="4">
        <f>INDEX('ALL - prices'!$J$3:$DY$219,MATCH('COMBINED DATA'!A2765,'ALL - prices'!$B$3:$B$219,0),MATCH('COMBINED DATA'!G2765,'ALL - prices'!$J$1:$DY$1,0))</f>
        <v>26.4</v>
      </c>
      <c r="I2765" s="14">
        <f t="shared" si="205"/>
        <v>0.60083349052240143</v>
      </c>
      <c r="J2765" s="15">
        <f>INDEX(MarketCap2!$E$2:$AR$224,MATCH(A2765,MarketCap2!$B$2:$B$224,0),MATCH(G2765,MarketCap2!$E$1:$AR$1,0))</f>
        <v>6143021568</v>
      </c>
      <c r="K2765">
        <f t="shared" si="203"/>
        <v>22.538582570110155</v>
      </c>
      <c r="L2765">
        <f>INDEX('PB2'!$D$2:$AQ$224,MATCH(A2765,'PB2'!$B$2:$B$224,0),MATCH(G2765,'PB2'!$D$1:$AQ$1,0))</f>
        <v>1.8231500387191799</v>
      </c>
      <c r="M2765" s="16">
        <f t="shared" si="204"/>
        <v>0.5485012087664114</v>
      </c>
      <c r="N2765" s="6">
        <f>INDEX('ROA2'!$D$2:$AQ$224,MATCH(A2765,'ROA2'!$B$2:$B$224,0),MATCH(G2765,'ROA2'!$D$1:$AQ$1,0))</f>
        <v>3.7958779335021999</v>
      </c>
      <c r="O2765" s="6">
        <v>10972.999680000001</v>
      </c>
      <c r="P2765" s="28">
        <v>0.10979628122933865</v>
      </c>
    </row>
    <row r="2766" spans="1:16" x14ac:dyDescent="0.3">
      <c r="A2766" t="s">
        <v>524</v>
      </c>
      <c r="B2766" t="e">
        <f>VLOOKUP(A2766,Sheet3!L:L,1,FALSE)</f>
        <v>#N/A</v>
      </c>
      <c r="C2766" t="str">
        <f>VLOOKUP(A2766,'ALL - prices'!B:C,2,FALSE)</f>
        <v>Emera Inc</v>
      </c>
      <c r="D2766" t="str">
        <f>VLOOKUP(A2766,'ALL - prices'!B:I,8,FALSE)</f>
        <v>Utilities</v>
      </c>
      <c r="E2766">
        <v>2016</v>
      </c>
      <c r="F2766" t="s">
        <v>679</v>
      </c>
      <c r="G2766" t="str">
        <f t="shared" si="202"/>
        <v>2016-Q1</v>
      </c>
      <c r="H2766" s="4">
        <f>INDEX('ALL - prices'!$J$3:$DY$219,MATCH('COMBINED DATA'!A2766,'ALL - prices'!$B$3:$B$219,0),MATCH('COMBINED DATA'!G2766,'ALL - prices'!$J$1:$DY$1,0))</f>
        <v>29.3443</v>
      </c>
      <c r="I2766" s="14">
        <f t="shared" si="205"/>
        <v>0.64849332751643118</v>
      </c>
      <c r="J2766" s="15">
        <f>INDEX(MarketCap2!$E$2:$AR$224,MATCH(A2766,MarketCap2!$B$2:$B$224,0),MATCH(G2766,MarketCap2!$E$1:$AR$1,0))</f>
        <v>7044147712</v>
      </c>
      <c r="K2766">
        <f t="shared" si="203"/>
        <v>22.675462997263971</v>
      </c>
      <c r="L2766">
        <f>INDEX('PB2'!$D$2:$AQ$224,MATCH(A2766,'PB2'!$B$2:$B$224,0),MATCH(G2766,'PB2'!$D$1:$AQ$1,0))</f>
        <v>2.0851991176605198</v>
      </c>
      <c r="M2766" s="16">
        <f t="shared" si="204"/>
        <v>0.47957050793400763</v>
      </c>
      <c r="N2766" s="6">
        <f>INDEX('ROA2'!$D$2:$AQ$224,MATCH(A2766,'ROA2'!$B$2:$B$224,0),MATCH(G2766,'ROA2'!$D$1:$AQ$1,0))</f>
        <v>3.9120628833770801</v>
      </c>
      <c r="O2766" s="6">
        <v>12012.300288</v>
      </c>
      <c r="P2766" s="28">
        <v>9.4714356904091287E-2</v>
      </c>
    </row>
    <row r="2767" spans="1:16" x14ac:dyDescent="0.3">
      <c r="A2767" t="s">
        <v>524</v>
      </c>
      <c r="B2767" t="e">
        <f>VLOOKUP(A2767,Sheet3!L:L,1,FALSE)</f>
        <v>#N/A</v>
      </c>
      <c r="C2767" t="str">
        <f>VLOOKUP(A2767,'ALL - prices'!B:C,2,FALSE)</f>
        <v>Emera Inc</v>
      </c>
      <c r="D2767" t="str">
        <f>VLOOKUP(A2767,'ALL - prices'!B:I,8,FALSE)</f>
        <v>Utilities</v>
      </c>
      <c r="E2767">
        <v>2016</v>
      </c>
      <c r="F2767" t="s">
        <v>680</v>
      </c>
      <c r="G2767" t="str">
        <f t="shared" si="202"/>
        <v>2016-Q2</v>
      </c>
      <c r="H2767" s="4">
        <f>INDEX('ALL - prices'!$J$3:$DY$219,MATCH('COMBINED DATA'!A2767,'ALL - prices'!$B$3:$B$219,0),MATCH('COMBINED DATA'!G2767,'ALL - prices'!$J$1:$DY$1,0))</f>
        <v>30.321999999999999</v>
      </c>
      <c r="I2767" s="14">
        <f t="shared" si="205"/>
        <v>1.0390490183335919</v>
      </c>
      <c r="J2767" s="15">
        <f>INDEX(MarketCap2!$E$2:$AR$224,MATCH(A2767,MarketCap2!$B$2:$B$224,0),MATCH(G2767,MarketCap2!$E$1:$AR$1,0))</f>
        <v>7205317120</v>
      </c>
      <c r="K2767">
        <f t="shared" si="203"/>
        <v>22.698085079308566</v>
      </c>
      <c r="L2767">
        <f>INDEX('PB2'!$D$2:$AQ$224,MATCH(A2767,'PB2'!$B$2:$B$224,0),MATCH(G2767,'PB2'!$D$1:$AQ$1,0))</f>
        <v>2.0482079982757599</v>
      </c>
      <c r="M2767" s="16">
        <f t="shared" si="204"/>
        <v>0.48823166438263527</v>
      </c>
      <c r="N2767" s="6">
        <f>INDEX('ROA2'!$D$2:$AQ$224,MATCH(A2767,'ROA2'!$B$2:$B$224,0),MATCH(G2767,'ROA2'!$D$1:$AQ$1,0))</f>
        <v>2.8733429908752401</v>
      </c>
      <c r="O2767" s="6">
        <v>11448.599552</v>
      </c>
      <c r="P2767" s="28">
        <v>-4.692696007301151E-2</v>
      </c>
    </row>
    <row r="2768" spans="1:16" x14ac:dyDescent="0.3">
      <c r="A2768" t="s">
        <v>524</v>
      </c>
      <c r="B2768" t="e">
        <f>VLOOKUP(A2768,Sheet3!L:L,1,FALSE)</f>
        <v>#N/A</v>
      </c>
      <c r="C2768" t="str">
        <f>VLOOKUP(A2768,'ALL - prices'!B:C,2,FALSE)</f>
        <v>Emera Inc</v>
      </c>
      <c r="D2768" t="str">
        <f>VLOOKUP(A2768,'ALL - prices'!B:I,8,FALSE)</f>
        <v>Utilities</v>
      </c>
      <c r="E2768">
        <v>2016</v>
      </c>
      <c r="F2768" t="s">
        <v>681</v>
      </c>
      <c r="G2768" t="str">
        <f t="shared" si="202"/>
        <v>2016-Q3</v>
      </c>
      <c r="H2768" s="4">
        <f>INDEX('ALL - prices'!$J$3:$DY$219,MATCH('COMBINED DATA'!A2768,'ALL - prices'!$B$3:$B$219,0),MATCH('COMBINED DATA'!G2768,'ALL - prices'!$J$1:$DY$1,0))</f>
        <v>29.817599999999999</v>
      </c>
      <c r="I2768" s="14">
        <f t="shared" si="205"/>
        <v>1.1230844640245601</v>
      </c>
      <c r="J2768" s="15">
        <f>INDEX(MarketCap2!$E$2:$AR$224,MATCH(A2768,MarketCap2!$B$2:$B$224,0),MATCH(G2768,MarketCap2!$E$1:$AR$1,0))</f>
        <v>9484761088</v>
      </c>
      <c r="K2768">
        <f t="shared" si="203"/>
        <v>22.972952251613414</v>
      </c>
      <c r="L2768">
        <f>INDEX('PB2'!$D$2:$AQ$224,MATCH(A2768,'PB2'!$B$2:$B$224,0),MATCH(G2768,'PB2'!$D$1:$AQ$1,0))</f>
        <v>1.7492970228195199</v>
      </c>
      <c r="M2768" s="16">
        <f t="shared" si="204"/>
        <v>0.57165820724270044</v>
      </c>
      <c r="N2768" s="6">
        <f>INDEX('ROA2'!$D$2:$AQ$224,MATCH(A2768,'ROA2'!$B$2:$B$224,0),MATCH(G2768,'ROA2'!$D$1:$AQ$1,0))</f>
        <v>3.5191729068756099</v>
      </c>
      <c r="O2768" s="6">
        <v>18988.699648000002</v>
      </c>
      <c r="P2768" s="28">
        <v>0.65860457969139052</v>
      </c>
    </row>
    <row r="2769" spans="1:16" x14ac:dyDescent="0.3">
      <c r="A2769" t="s">
        <v>524</v>
      </c>
      <c r="B2769" t="e">
        <f>VLOOKUP(A2769,Sheet3!L:L,1,FALSE)</f>
        <v>#N/A</v>
      </c>
      <c r="C2769" t="str">
        <f>VLOOKUP(A2769,'ALL - prices'!B:C,2,FALSE)</f>
        <v>Emera Inc</v>
      </c>
      <c r="D2769" t="str">
        <f>VLOOKUP(A2769,'ALL - prices'!B:I,8,FALSE)</f>
        <v>Utilities</v>
      </c>
      <c r="E2769">
        <v>2016</v>
      </c>
      <c r="F2769" t="s">
        <v>682</v>
      </c>
      <c r="G2769" t="str">
        <f t="shared" si="202"/>
        <v>2016-Q4</v>
      </c>
      <c r="H2769" s="4">
        <f>INDEX('ALL - prices'!$J$3:$DY$219,MATCH('COMBINED DATA'!A2769,'ALL - prices'!$B$3:$B$219,0),MATCH('COMBINED DATA'!G2769,'ALL - prices'!$J$1:$DY$1,0))</f>
        <v>28.9299</v>
      </c>
      <c r="I2769" s="14">
        <f t="shared" si="205"/>
        <v>0.51964983322105152</v>
      </c>
      <c r="J2769" s="15">
        <f>INDEX(MarketCap2!$E$2:$AR$224,MATCH(A2769,MarketCap2!$B$2:$B$224,0),MATCH(G2769,MarketCap2!$E$1:$AR$1,0))</f>
        <v>9529314304</v>
      </c>
      <c r="K2769">
        <f t="shared" si="203"/>
        <v>22.977638600712254</v>
      </c>
      <c r="L2769">
        <f>INDEX('PB2'!$D$2:$AQ$224,MATCH(A2769,'PB2'!$B$2:$B$224,0),MATCH(G2769,'PB2'!$D$1:$AQ$1,0))</f>
        <v>1.59012603759766</v>
      </c>
      <c r="M2769" s="16">
        <f t="shared" si="204"/>
        <v>0.62888096688913153</v>
      </c>
      <c r="N2769" s="6">
        <f>INDEX('ROA2'!$D$2:$AQ$224,MATCH(A2769,'ROA2'!$B$2:$B$224,0),MATCH(G2769,'ROA2'!$D$1:$AQ$1,0))</f>
        <v>1.93747305870056</v>
      </c>
      <c r="O2769" s="6">
        <v>27953.999872</v>
      </c>
      <c r="P2769" s="28">
        <v>0.47213871356084541</v>
      </c>
    </row>
    <row r="2770" spans="1:16" x14ac:dyDescent="0.3">
      <c r="A2770" t="s">
        <v>524</v>
      </c>
      <c r="B2770" t="e">
        <f>VLOOKUP(A2770,Sheet3!L:L,1,FALSE)</f>
        <v>#N/A</v>
      </c>
      <c r="C2770" t="str">
        <f>VLOOKUP(A2770,'ALL - prices'!B:C,2,FALSE)</f>
        <v>Emera Inc</v>
      </c>
      <c r="D2770" t="str">
        <f>VLOOKUP(A2770,'ALL - prices'!B:I,8,FALSE)</f>
        <v>Utilities</v>
      </c>
      <c r="E2770">
        <v>2017</v>
      </c>
      <c r="F2770" t="s">
        <v>679</v>
      </c>
      <c r="G2770" t="str">
        <f t="shared" si="202"/>
        <v>2017-Q1</v>
      </c>
      <c r="H2770" s="4">
        <f>INDEX('ALL - prices'!$J$3:$DY$219,MATCH('COMBINED DATA'!A2770,'ALL - prices'!$B$3:$B$219,0),MATCH('COMBINED DATA'!G2770,'ALL - prices'!$J$1:$DY$1,0))</f>
        <v>30.287800000000001</v>
      </c>
      <c r="I2770" s="14">
        <f t="shared" si="205"/>
        <v>1.895009059784851</v>
      </c>
      <c r="J2770" s="15">
        <f>INDEX(MarketCap2!$E$2:$AR$224,MATCH(A2770,MarketCap2!$B$2:$B$224,0),MATCH(G2770,MarketCap2!$E$1:$AR$1,0))</f>
        <v>9914984448</v>
      </c>
      <c r="K2770">
        <f t="shared" si="203"/>
        <v>23.017313030384415</v>
      </c>
      <c r="L2770">
        <f>INDEX('PB2'!$D$2:$AQ$224,MATCH(A2770,'PB2'!$B$2:$B$224,0),MATCH(G2770,'PB2'!$D$1:$AQ$1,0))</f>
        <v>1.5942690372467001</v>
      </c>
      <c r="M2770" s="16">
        <f t="shared" si="204"/>
        <v>0.6272467046885627</v>
      </c>
      <c r="N2770" s="6">
        <f>INDEX('ROA2'!$D$2:$AQ$224,MATCH(A2770,'ROA2'!$B$2:$B$224,0),MATCH(G2770,'ROA2'!$D$1:$AQ$1,0))</f>
        <v>1.2368639707565301</v>
      </c>
      <c r="O2770" s="6">
        <v>29220.999167999998</v>
      </c>
      <c r="P2770" s="28">
        <v>4.5324436638818272E-2</v>
      </c>
    </row>
    <row r="2771" spans="1:16" x14ac:dyDescent="0.3">
      <c r="A2771" t="s">
        <v>524</v>
      </c>
      <c r="B2771" t="e">
        <f>VLOOKUP(A2771,Sheet3!L:L,1,FALSE)</f>
        <v>#N/A</v>
      </c>
      <c r="C2771" t="str">
        <f>VLOOKUP(A2771,'ALL - prices'!B:C,2,FALSE)</f>
        <v>Emera Inc</v>
      </c>
      <c r="D2771" t="str">
        <f>VLOOKUP(A2771,'ALL - prices'!B:I,8,FALSE)</f>
        <v>Utilities</v>
      </c>
      <c r="E2771">
        <v>2017</v>
      </c>
      <c r="F2771" t="s">
        <v>680</v>
      </c>
      <c r="G2771" t="str">
        <f t="shared" si="202"/>
        <v>2017-Q2</v>
      </c>
      <c r="H2771" s="4">
        <f>INDEX('ALL - prices'!$J$3:$DY$219,MATCH('COMBINED DATA'!A2771,'ALL - prices'!$B$3:$B$219,0),MATCH('COMBINED DATA'!G2771,'ALL - prices'!$J$1:$DY$1,0))</f>
        <v>31.425000000000001</v>
      </c>
      <c r="I2771" s="14">
        <f t="shared" si="205"/>
        <v>1.7908094508257055</v>
      </c>
      <c r="J2771" s="15">
        <f>INDEX(MarketCap2!$E$2:$AR$224,MATCH(A2771,MarketCap2!$B$2:$B$224,0),MATCH(G2771,MarketCap2!$E$1:$AR$1,0))</f>
        <v>10174572544</v>
      </c>
      <c r="K2771">
        <f t="shared" si="203"/>
        <v>23.043157556974919</v>
      </c>
      <c r="L2771">
        <f>INDEX('PB2'!$D$2:$AQ$224,MATCH(A2771,'PB2'!$B$2:$B$224,0),MATCH(G2771,'PB2'!$D$1:$AQ$1,0))</f>
        <v>1.6682809591293299</v>
      </c>
      <c r="M2771" s="16">
        <f t="shared" si="204"/>
        <v>0.59941941705184754</v>
      </c>
      <c r="N2771" s="6">
        <f>INDEX('ROA2'!$D$2:$AQ$224,MATCH(A2771,'ROA2'!$B$2:$B$224,0),MATCH(G2771,'ROA2'!$D$1:$AQ$1,0))</f>
        <v>2.58945488929748</v>
      </c>
      <c r="O2771" s="6">
        <v>28945.999872</v>
      </c>
      <c r="P2771" s="28">
        <v>-9.4110161811698304E-3</v>
      </c>
    </row>
    <row r="2772" spans="1:16" x14ac:dyDescent="0.3">
      <c r="A2772" t="s">
        <v>524</v>
      </c>
      <c r="B2772" t="e">
        <f>VLOOKUP(A2772,Sheet3!L:L,1,FALSE)</f>
        <v>#N/A</v>
      </c>
      <c r="C2772" t="str">
        <f>VLOOKUP(A2772,'ALL - prices'!B:C,2,FALSE)</f>
        <v>Emera Inc</v>
      </c>
      <c r="D2772" t="str">
        <f>VLOOKUP(A2772,'ALL - prices'!B:I,8,FALSE)</f>
        <v>Utilities</v>
      </c>
      <c r="E2772">
        <v>2017</v>
      </c>
      <c r="F2772" t="s">
        <v>681</v>
      </c>
      <c r="G2772" t="str">
        <f t="shared" si="202"/>
        <v>2017-Q3</v>
      </c>
      <c r="H2772" s="4">
        <f>INDEX('ALL - prices'!$J$3:$DY$219,MATCH('COMBINED DATA'!A2772,'ALL - prices'!$B$3:$B$219,0),MATCH('COMBINED DATA'!G2772,'ALL - prices'!$J$1:$DY$1,0))</f>
        <v>31.154499999999999</v>
      </c>
      <c r="I2772" s="14">
        <f t="shared" si="205"/>
        <v>1.7315157223273105</v>
      </c>
      <c r="J2772" s="15">
        <f>INDEX(MarketCap2!$E$2:$AR$224,MATCH(A2772,MarketCap2!$B$2:$B$224,0),MATCH(G2772,MarketCap2!$E$1:$AR$1,0))</f>
        <v>10025543680</v>
      </c>
      <c r="K2772">
        <f t="shared" si="203"/>
        <v>23.028402041087471</v>
      </c>
      <c r="L2772">
        <f>INDEX('PB2'!$D$2:$AQ$224,MATCH(A2772,'PB2'!$B$2:$B$224,0),MATCH(G2772,'PB2'!$D$1:$AQ$1,0))</f>
        <v>1.7268979549407999</v>
      </c>
      <c r="M2772" s="16">
        <f t="shared" si="204"/>
        <v>0.57907301189332938</v>
      </c>
      <c r="N2772" s="6">
        <f>INDEX('ROA2'!$D$2:$AQ$224,MATCH(A2772,'ROA2'!$B$2:$B$224,0),MATCH(G2772,'ROA2'!$D$1:$AQ$1,0))</f>
        <v>1.74890196323395</v>
      </c>
      <c r="O2772" s="6">
        <v>28583.999488000001</v>
      </c>
      <c r="P2772" s="28">
        <v>-1.2506059061727859E-2</v>
      </c>
    </row>
    <row r="2773" spans="1:16" x14ac:dyDescent="0.3">
      <c r="A2773" t="s">
        <v>524</v>
      </c>
      <c r="B2773" t="e">
        <f>VLOOKUP(A2773,Sheet3!L:L,1,FALSE)</f>
        <v>#N/A</v>
      </c>
      <c r="C2773" t="str">
        <f>VLOOKUP(A2773,'ALL - prices'!B:C,2,FALSE)</f>
        <v>Emera Inc</v>
      </c>
      <c r="D2773" t="str">
        <f>VLOOKUP(A2773,'ALL - prices'!B:I,8,FALSE)</f>
        <v>Utilities</v>
      </c>
      <c r="E2773">
        <v>2017</v>
      </c>
      <c r="F2773" t="s">
        <v>682</v>
      </c>
      <c r="G2773" t="str">
        <f t="shared" si="202"/>
        <v>2017-Q4</v>
      </c>
      <c r="H2773" s="4">
        <f>INDEX('ALL - prices'!$J$3:$DY$219,MATCH('COMBINED DATA'!A2773,'ALL - prices'!$B$3:$B$219,0),MATCH('COMBINED DATA'!G2773,'ALL - prices'!$J$1:$DY$1,0))</f>
        <v>31.328600000000002</v>
      </c>
      <c r="I2773" s="14">
        <f t="shared" si="205"/>
        <v>1.4850834342442401</v>
      </c>
      <c r="J2773" s="15">
        <f>INDEX(MarketCap2!$E$2:$AR$224,MATCH(A2773,MarketCap2!$B$2:$B$224,0),MATCH(G2773,MarketCap2!$E$1:$AR$1,0))</f>
        <v>10703022080</v>
      </c>
      <c r="K2773">
        <f t="shared" si="203"/>
        <v>23.093791975919519</v>
      </c>
      <c r="L2773">
        <f>INDEX('PB2'!$D$2:$AQ$224,MATCH(A2773,'PB2'!$B$2:$B$224,0),MATCH(G2773,'PB2'!$D$1:$AQ$1,0))</f>
        <v>1.6845790147781401</v>
      </c>
      <c r="M2773" s="16">
        <f t="shared" si="204"/>
        <v>0.59362012183898683</v>
      </c>
      <c r="N2773" s="6">
        <f>INDEX('ROA2'!$D$2:$AQ$224,MATCH(A2773,'ROA2'!$B$2:$B$224,0),MATCH(G2773,'ROA2'!$D$1:$AQ$1,0))</f>
        <v>2.1204960346221902</v>
      </c>
      <c r="O2773" s="6">
        <v>27882.000383999999</v>
      </c>
      <c r="P2773" s="28">
        <v>-2.4559163048359003E-2</v>
      </c>
    </row>
    <row r="2774" spans="1:16" x14ac:dyDescent="0.3">
      <c r="A2774" t="s">
        <v>524</v>
      </c>
      <c r="B2774" t="e">
        <f>VLOOKUP(A2774,Sheet3!L:L,1,FALSE)</f>
        <v>#N/A</v>
      </c>
      <c r="C2774" t="str">
        <f>VLOOKUP(A2774,'ALL - prices'!B:C,2,FALSE)</f>
        <v>Emera Inc</v>
      </c>
      <c r="D2774" t="str">
        <f>VLOOKUP(A2774,'ALL - prices'!B:I,8,FALSE)</f>
        <v>Utilities</v>
      </c>
      <c r="E2774">
        <v>2018</v>
      </c>
      <c r="F2774" t="s">
        <v>679</v>
      </c>
      <c r="G2774" t="str">
        <f t="shared" si="202"/>
        <v>2018-Q1</v>
      </c>
      <c r="H2774" s="4">
        <f>INDEX('ALL - prices'!$J$3:$DY$219,MATCH('COMBINED DATA'!A2774,'ALL - prices'!$B$3:$B$219,0),MATCH('COMBINED DATA'!G2774,'ALL - prices'!$J$1:$DY$1,0))</f>
        <v>27.519300000000001</v>
      </c>
      <c r="I2774" s="14">
        <f t="shared" si="205"/>
        <v>3.3720796204518457</v>
      </c>
      <c r="J2774" s="15">
        <f>INDEX(MarketCap2!$E$2:$AR$224,MATCH(A2774,MarketCap2!$B$2:$B$224,0),MATCH(G2774,MarketCap2!$E$1:$AR$1,0))</f>
        <v>9395371008</v>
      </c>
      <c r="K2774">
        <f t="shared" si="203"/>
        <v>22.963482958973589</v>
      </c>
      <c r="L2774">
        <f>INDEX('PB2'!$D$2:$AQ$224,MATCH(A2774,'PB2'!$B$2:$B$224,0),MATCH(G2774,'PB2'!$D$1:$AQ$1,0))</f>
        <v>1.3907630443573</v>
      </c>
      <c r="M2774" s="16">
        <f t="shared" si="204"/>
        <v>0.71902974705667444</v>
      </c>
      <c r="N2774" s="6">
        <f>INDEX('ROA2'!$D$2:$AQ$224,MATCH(A2774,'ROA2'!$B$2:$B$224,0),MATCH(G2774,'ROA2'!$D$1:$AQ$1,0))</f>
        <v>7.1630568504333496</v>
      </c>
      <c r="O2774" s="6">
        <v>28771.000319999999</v>
      </c>
      <c r="P2774" s="28">
        <v>3.1884367109834416E-2</v>
      </c>
    </row>
    <row r="2775" spans="1:16" x14ac:dyDescent="0.3">
      <c r="A2775" t="s">
        <v>524</v>
      </c>
      <c r="B2775" t="e">
        <f>VLOOKUP(A2775,Sheet3!L:L,1,FALSE)</f>
        <v>#N/A</v>
      </c>
      <c r="C2775" t="str">
        <f>VLOOKUP(A2775,'ALL - prices'!B:C,2,FALSE)</f>
        <v>Emera Inc</v>
      </c>
      <c r="D2775" t="str">
        <f>VLOOKUP(A2775,'ALL - prices'!B:I,8,FALSE)</f>
        <v>Utilities</v>
      </c>
      <c r="E2775">
        <v>2018</v>
      </c>
      <c r="F2775" t="s">
        <v>680</v>
      </c>
      <c r="G2775" t="str">
        <f t="shared" si="202"/>
        <v>2018-Q2</v>
      </c>
      <c r="H2775" s="4">
        <f>INDEX('ALL - prices'!$J$3:$DY$219,MATCH('COMBINED DATA'!A2775,'ALL - prices'!$B$3:$B$219,0),MATCH('COMBINED DATA'!G2775,'ALL - prices'!$J$1:$DY$1,0))</f>
        <v>29.299299999999999</v>
      </c>
      <c r="I2775" s="14">
        <f t="shared" si="205"/>
        <v>4.8096613133532395</v>
      </c>
      <c r="J2775" s="15">
        <f>INDEX(MarketCap2!$E$2:$AR$224,MATCH(A2775,MarketCap2!$B$2:$B$224,0),MATCH(G2775,MarketCap2!$E$1:$AR$1,0))</f>
        <v>9869323264</v>
      </c>
      <c r="K2775">
        <f t="shared" si="203"/>
        <v>23.012697123096842</v>
      </c>
      <c r="L2775">
        <f>INDEX('PB2'!$D$2:$AQ$224,MATCH(A2775,'PB2'!$B$2:$B$224,0),MATCH(G2775,'PB2'!$D$1:$AQ$1,0))</f>
        <v>1.4372689723968499</v>
      </c>
      <c r="M2775" s="16">
        <f t="shared" si="204"/>
        <v>0.69576399352193496</v>
      </c>
      <c r="N2775" s="6">
        <f>INDEX('ROA2'!$D$2:$AQ$224,MATCH(A2775,'ROA2'!$B$2:$B$224,0),MATCH(G2775,'ROA2'!$D$1:$AQ$1,0))</f>
        <v>6.9925990104675302</v>
      </c>
      <c r="O2775" s="6">
        <v>29287.000064</v>
      </c>
      <c r="P2775" s="28">
        <v>1.7934716841989894E-2</v>
      </c>
    </row>
    <row r="2776" spans="1:16" x14ac:dyDescent="0.3">
      <c r="A2776" t="s">
        <v>524</v>
      </c>
      <c r="B2776" t="e">
        <f>VLOOKUP(A2776,Sheet3!L:L,1,FALSE)</f>
        <v>#N/A</v>
      </c>
      <c r="C2776" t="str">
        <f>VLOOKUP(A2776,'ALL - prices'!B:C,2,FALSE)</f>
        <v>Emera Inc</v>
      </c>
      <c r="D2776" t="str">
        <f>VLOOKUP(A2776,'ALL - prices'!B:I,8,FALSE)</f>
        <v>Utilities</v>
      </c>
      <c r="E2776">
        <v>2018</v>
      </c>
      <c r="F2776" t="s">
        <v>681</v>
      </c>
      <c r="G2776" t="str">
        <f t="shared" si="202"/>
        <v>2018-Q3</v>
      </c>
      <c r="H2776" s="4">
        <f>INDEX('ALL - prices'!$J$3:$DY$219,MATCH('COMBINED DATA'!A2776,'ALL - prices'!$B$3:$B$219,0),MATCH('COMBINED DATA'!G2776,'ALL - prices'!$J$1:$DY$1,0))</f>
        <v>27.8642</v>
      </c>
      <c r="I2776" s="14">
        <f t="shared" si="205"/>
        <v>4.9146938273576088</v>
      </c>
      <c r="J2776" s="15">
        <f>INDEX(MarketCap2!$E$2:$AR$224,MATCH(A2776,MarketCap2!$B$2:$B$224,0),MATCH(G2776,MarketCap2!$E$1:$AR$1,0))</f>
        <v>9311603712</v>
      </c>
      <c r="K2776">
        <f t="shared" si="203"/>
        <v>22.954527170328902</v>
      </c>
      <c r="L2776">
        <f>INDEX('PB2'!$D$2:$AQ$224,MATCH(A2776,'PB2'!$B$2:$B$224,0),MATCH(G2776,'PB2'!$D$1:$AQ$1,0))</f>
        <v>1.39446401596069</v>
      </c>
      <c r="M2776" s="16">
        <f t="shared" si="204"/>
        <v>0.71712140905340505</v>
      </c>
      <c r="N2776" s="6">
        <f>INDEX('ROA2'!$D$2:$AQ$224,MATCH(A2776,'ROA2'!$B$2:$B$224,0),MATCH(G2776,'ROA2'!$D$1:$AQ$1,0))</f>
        <v>6.9049000740051296</v>
      </c>
      <c r="O2776" s="6">
        <v>30069.999616000001</v>
      </c>
      <c r="P2776" s="28">
        <v>2.6735396260761969E-2</v>
      </c>
    </row>
    <row r="2777" spans="1:16" x14ac:dyDescent="0.3">
      <c r="A2777" t="s">
        <v>524</v>
      </c>
      <c r="B2777" t="e">
        <f>VLOOKUP(A2777,Sheet3!L:L,1,FALSE)</f>
        <v>#N/A</v>
      </c>
      <c r="C2777" t="str">
        <f>VLOOKUP(A2777,'ALL - prices'!B:C,2,FALSE)</f>
        <v>Emera Inc</v>
      </c>
      <c r="D2777" t="str">
        <f>VLOOKUP(A2777,'ALL - prices'!B:I,8,FALSE)</f>
        <v>Utilities</v>
      </c>
      <c r="E2777">
        <v>2018</v>
      </c>
      <c r="F2777" t="s">
        <v>682</v>
      </c>
      <c r="G2777" t="str">
        <f t="shared" si="202"/>
        <v>2018-Q4</v>
      </c>
      <c r="H2777" s="4">
        <f>INDEX('ALL - prices'!$J$3:$DY$219,MATCH('COMBINED DATA'!A2777,'ALL - prices'!$B$3:$B$219,0),MATCH('COMBINED DATA'!G2777,'ALL - prices'!$J$1:$DY$1,0))</f>
        <v>30.766400000000001</v>
      </c>
      <c r="I2777" s="14">
        <f t="shared" si="205"/>
        <v>2.9985769673574607</v>
      </c>
      <c r="J2777" s="15">
        <f>INDEX(MarketCap2!$E$2:$AR$224,MATCH(A2777,MarketCap2!$B$2:$B$224,0),MATCH(G2777,MarketCap2!$E$1:$AR$1,0))</f>
        <v>10183107584</v>
      </c>
      <c r="K2777">
        <f t="shared" si="203"/>
        <v>23.043996065139542</v>
      </c>
      <c r="L2777">
        <f>INDEX('PB2'!$D$2:$AQ$224,MATCH(A2777,'PB2'!$B$2:$B$224,0),MATCH(G2777,'PB2'!$D$1:$AQ$1,0))</f>
        <v>1.39934194087982</v>
      </c>
      <c r="M2777" s="16">
        <f t="shared" si="204"/>
        <v>0.714621616623069</v>
      </c>
      <c r="N2777" s="6">
        <f>INDEX('ROA2'!$D$2:$AQ$224,MATCH(A2777,'ROA2'!$B$2:$B$224,0),MATCH(G2777,'ROA2'!$D$1:$AQ$1,0))</f>
        <v>7.114501953125</v>
      </c>
      <c r="O2777" s="6">
        <v>30308.999167999998</v>
      </c>
      <c r="P2777" s="28">
        <v>7.9481062538101187E-3</v>
      </c>
    </row>
    <row r="2778" spans="1:16" x14ac:dyDescent="0.3">
      <c r="A2778" t="s">
        <v>524</v>
      </c>
      <c r="B2778" t="e">
        <f>VLOOKUP(A2778,Sheet3!L:L,1,FALSE)</f>
        <v>#N/A</v>
      </c>
      <c r="C2778" t="str">
        <f>VLOOKUP(A2778,'ALL - prices'!B:C,2,FALSE)</f>
        <v>Emera Inc</v>
      </c>
      <c r="D2778" t="str">
        <f>VLOOKUP(A2778,'ALL - prices'!B:I,8,FALSE)</f>
        <v>Utilities</v>
      </c>
      <c r="E2778">
        <v>2019</v>
      </c>
      <c r="F2778" t="s">
        <v>679</v>
      </c>
      <c r="G2778" t="str">
        <f t="shared" si="202"/>
        <v>2019-Q1</v>
      </c>
      <c r="H2778" s="4">
        <f>INDEX('ALL - prices'!$J$3:$DY$219,MATCH('COMBINED DATA'!A2778,'ALL - prices'!$B$3:$B$219,0),MATCH('COMBINED DATA'!G2778,'ALL - prices'!$J$1:$DY$1,0))</f>
        <v>35.624099999999999</v>
      </c>
      <c r="I2778" s="14">
        <f t="shared" si="205"/>
        <v>1.6159233549790228</v>
      </c>
      <c r="J2778" s="15">
        <f>INDEX(MarketCap2!$E$2:$AR$224,MATCH(A2778,MarketCap2!$B$2:$B$224,0),MATCH(G2778,MarketCap2!$E$1:$AR$1,0))</f>
        <v>11785388032</v>
      </c>
      <c r="K2778">
        <f t="shared" si="203"/>
        <v>23.190126298715242</v>
      </c>
      <c r="L2778">
        <f>INDEX('PB2'!$D$2:$AQ$224,MATCH(A2778,'PB2'!$B$2:$B$224,0),MATCH(G2778,'PB2'!$D$1:$AQ$1,0))</f>
        <v>1.58478796482086</v>
      </c>
      <c r="M2778" s="16">
        <f t="shared" si="204"/>
        <v>0.63099923913987899</v>
      </c>
      <c r="N2778" s="6">
        <f>INDEX('ROA2'!$D$2:$AQ$224,MATCH(A2778,'ROA2'!$B$2:$B$224,0),MATCH(G2778,'ROA2'!$D$1:$AQ$1,0))</f>
        <v>2.4424979686737101</v>
      </c>
      <c r="O2778" s="6">
        <v>32313.999360000002</v>
      </c>
      <c r="P2778" s="28">
        <v>6.6151976212954808E-2</v>
      </c>
    </row>
    <row r="2779" spans="1:16" x14ac:dyDescent="0.3">
      <c r="A2779" t="s">
        <v>524</v>
      </c>
      <c r="B2779" t="e">
        <f>VLOOKUP(A2779,Sheet3!L:L,1,FALSE)</f>
        <v>#N/A</v>
      </c>
      <c r="C2779" t="str">
        <f>VLOOKUP(A2779,'ALL - prices'!B:C,2,FALSE)</f>
        <v>Emera Inc</v>
      </c>
      <c r="D2779" t="str">
        <f>VLOOKUP(A2779,'ALL - prices'!B:I,8,FALSE)</f>
        <v>Utilities</v>
      </c>
      <c r="E2779">
        <v>2019</v>
      </c>
      <c r="F2779" t="s">
        <v>680</v>
      </c>
      <c r="G2779" t="str">
        <f t="shared" si="202"/>
        <v>2019-Q2</v>
      </c>
      <c r="H2779" s="4">
        <f>INDEX('ALL - prices'!$J$3:$DY$219,MATCH('COMBINED DATA'!A2779,'ALL - prices'!$B$3:$B$219,0),MATCH('COMBINED DATA'!G2779,'ALL - prices'!$J$1:$DY$1,0))</f>
        <v>38.597200000000001</v>
      </c>
      <c r="I2779" s="14">
        <f t="shared" si="205"/>
        <v>0.89546038950176998</v>
      </c>
      <c r="J2779" s="15">
        <f>INDEX(MarketCap2!$E$2:$AR$224,MATCH(A2779,MarketCap2!$B$2:$B$224,0),MATCH(G2779,MarketCap2!$E$1:$AR$1,0))</f>
        <v>12620336128</v>
      </c>
      <c r="K2779">
        <f t="shared" si="203"/>
        <v>23.258575328253119</v>
      </c>
      <c r="L2779">
        <f>INDEX('PB2'!$D$2:$AQ$224,MATCH(A2779,'PB2'!$B$2:$B$224,0),MATCH(G2779,'PB2'!$D$1:$AQ$1,0))</f>
        <v>1.72961497306824</v>
      </c>
      <c r="M2779" s="16">
        <f t="shared" si="204"/>
        <v>0.57816335749340564</v>
      </c>
      <c r="N2779" s="6">
        <f>INDEX('ROA2'!$D$2:$AQ$224,MATCH(A2779,'ROA2'!$B$2:$B$224,0),MATCH(G2779,'ROA2'!$D$1:$AQ$1,0))</f>
        <v>2.5897910594940199</v>
      </c>
      <c r="O2779" s="6">
        <v>31798.999039999999</v>
      </c>
      <c r="P2779" s="28">
        <v>-1.5937374828245424E-2</v>
      </c>
    </row>
    <row r="2780" spans="1:16" x14ac:dyDescent="0.3">
      <c r="A2780" t="s">
        <v>524</v>
      </c>
      <c r="B2780" t="e">
        <f>VLOOKUP(A2780,Sheet3!L:L,1,FALSE)</f>
        <v>#N/A</v>
      </c>
      <c r="C2780" t="str">
        <f>VLOOKUP(A2780,'ALL - prices'!B:C,2,FALSE)</f>
        <v>Emera Inc</v>
      </c>
      <c r="D2780" t="str">
        <f>VLOOKUP(A2780,'ALL - prices'!B:I,8,FALSE)</f>
        <v>Utilities</v>
      </c>
      <c r="E2780">
        <v>2019</v>
      </c>
      <c r="F2780" t="s">
        <v>681</v>
      </c>
      <c r="G2780" t="str">
        <f t="shared" si="202"/>
        <v>2019-Q3</v>
      </c>
      <c r="H2780" s="4">
        <f>INDEX('ALL - prices'!$J$3:$DY$219,MATCH('COMBINED DATA'!A2780,'ALL - prices'!$B$3:$B$219,0),MATCH('COMBINED DATA'!G2780,'ALL - prices'!$J$1:$DY$1,0))</f>
        <v>42.408499999999997</v>
      </c>
      <c r="I2780" s="14">
        <f t="shared" si="205"/>
        <v>0.61181161043793875</v>
      </c>
      <c r="J2780" s="15">
        <f>INDEX(MarketCap2!$E$2:$AR$224,MATCH(A2780,MarketCap2!$B$2:$B$224,0),MATCH(G2780,MarketCap2!$E$1:$AR$1,0))</f>
        <v>13988206592</v>
      </c>
      <c r="K2780">
        <f t="shared" si="203"/>
        <v>23.361480425269246</v>
      </c>
      <c r="L2780">
        <f>INDEX('PB2'!$D$2:$AQ$224,MATCH(A2780,'PB2'!$B$2:$B$224,0),MATCH(G2780,'PB2'!$D$1:$AQ$1,0))</f>
        <v>1.90800297260284</v>
      </c>
      <c r="M2780" s="16">
        <f t="shared" si="204"/>
        <v>0.52410819813127973</v>
      </c>
      <c r="N2780" s="6">
        <f>INDEX('ROA2'!$D$2:$AQ$224,MATCH(A2780,'ROA2'!$B$2:$B$224,0),MATCH(G2780,'ROA2'!$D$1:$AQ$1,0))</f>
        <v>2.65550589561462</v>
      </c>
      <c r="O2780" s="6">
        <v>30859.999231999998</v>
      </c>
      <c r="P2780" s="28">
        <v>-2.9529225332496519E-2</v>
      </c>
    </row>
    <row r="2781" spans="1:16" x14ac:dyDescent="0.3">
      <c r="A2781" t="s">
        <v>524</v>
      </c>
      <c r="B2781" t="e">
        <f>VLOOKUP(A2781,Sheet3!L:L,1,FALSE)</f>
        <v>#N/A</v>
      </c>
      <c r="C2781" t="str">
        <f>VLOOKUP(A2781,'ALL - prices'!B:C,2,FALSE)</f>
        <v>Emera Inc</v>
      </c>
      <c r="D2781" t="str">
        <f>VLOOKUP(A2781,'ALL - prices'!B:I,8,FALSE)</f>
        <v>Utilities</v>
      </c>
      <c r="E2781">
        <v>2019</v>
      </c>
      <c r="F2781" t="s">
        <v>682</v>
      </c>
      <c r="G2781" t="str">
        <f t="shared" si="202"/>
        <v>2019-Q4</v>
      </c>
      <c r="H2781" s="4">
        <f>INDEX('ALL - prices'!$J$3:$DY$219,MATCH('COMBINED DATA'!A2781,'ALL - prices'!$B$3:$B$219,0),MATCH('COMBINED DATA'!G2781,'ALL - prices'!$J$1:$DY$1,0))</f>
        <v>41.140300000000003</v>
      </c>
      <c r="I2781" s="14">
        <f t="shared" si="205"/>
        <v>0.67971700483853104</v>
      </c>
      <c r="J2781" s="15">
        <f>INDEX(MarketCap2!$E$2:$AR$224,MATCH(A2781,MarketCap2!$B$2:$B$224,0),MATCH(G2781,MarketCap2!$E$1:$AR$1,0))</f>
        <v>13450780672</v>
      </c>
      <c r="K2781">
        <f t="shared" si="203"/>
        <v>23.322302983837737</v>
      </c>
      <c r="L2781">
        <f>INDEX('PB2'!$D$2:$AQ$224,MATCH(A2781,'PB2'!$B$2:$B$224,0),MATCH(G2781,'PB2'!$D$1:$AQ$1,0))</f>
        <v>1.7889389991760201</v>
      </c>
      <c r="M2781" s="16">
        <f t="shared" si="204"/>
        <v>0.55899055275814158</v>
      </c>
      <c r="N2781" s="6">
        <f>INDEX('ROA2'!$D$2:$AQ$224,MATCH(A2781,'ROA2'!$B$2:$B$224,0),MATCH(G2781,'ROA2'!$D$1:$AQ$1,0))</f>
        <v>2.4113519191741899</v>
      </c>
      <c r="O2781" s="6">
        <v>31565.000703999998</v>
      </c>
      <c r="P2781" s="28">
        <v>2.2845155202368087E-2</v>
      </c>
    </row>
    <row r="2782" spans="1:16" x14ac:dyDescent="0.3">
      <c r="A2782" t="s">
        <v>524</v>
      </c>
      <c r="B2782" t="e">
        <f>VLOOKUP(A2782,Sheet3!L:L,1,FALSE)</f>
        <v>#N/A</v>
      </c>
      <c r="C2782" t="str">
        <f>VLOOKUP(A2782,'ALL - prices'!B:C,2,FALSE)</f>
        <v>Emera Inc</v>
      </c>
      <c r="D2782" t="str">
        <f>VLOOKUP(A2782,'ALL - prices'!B:I,8,FALSE)</f>
        <v>Utilities</v>
      </c>
      <c r="E2782">
        <v>2020</v>
      </c>
      <c r="F2782" t="s">
        <v>679</v>
      </c>
      <c r="G2782" t="str">
        <f t="shared" si="202"/>
        <v>2020-Q1</v>
      </c>
      <c r="H2782" s="4">
        <f>INDEX('ALL - prices'!$J$3:$DY$219,MATCH('COMBINED DATA'!A2782,'ALL - prices'!$B$3:$B$219,0),MATCH('COMBINED DATA'!G2782,'ALL - prices'!$J$1:$DY$1,0))</f>
        <v>41.347499999999997</v>
      </c>
      <c r="I2782" s="14">
        <f t="shared" si="205"/>
        <v>1.384454960143761</v>
      </c>
      <c r="J2782" s="15">
        <f>INDEX(MarketCap2!$E$2:$AR$224,MATCH(A2782,MarketCap2!$B$2:$B$224,0),MATCH(G2782,MarketCap2!$E$1:$AR$1,0))</f>
        <v>13462237184</v>
      </c>
      <c r="K2782">
        <f t="shared" si="203"/>
        <v>23.323154357158508</v>
      </c>
      <c r="L2782">
        <f>INDEX('PB2'!$D$2:$AQ$224,MATCH(A2782,'PB2'!$B$2:$B$224,0),MATCH(G2782,'PB2'!$D$1:$AQ$1,0))</f>
        <v>1.5670020580291799</v>
      </c>
      <c r="M2782" s="16">
        <f t="shared" si="204"/>
        <v>0.63816125503861876</v>
      </c>
      <c r="N2782" s="6">
        <f>INDEX('ROA2'!$D$2:$AQ$224,MATCH(A2782,'ROA2'!$B$2:$B$224,0),MATCH(G2782,'ROA2'!$D$1:$AQ$1,0))</f>
        <v>2.2071199417114298</v>
      </c>
      <c r="O2782" s="6">
        <v>31842.000896000001</v>
      </c>
      <c r="P2782" s="28">
        <v>8.7755484182486E-3</v>
      </c>
    </row>
    <row r="2783" spans="1:16" x14ac:dyDescent="0.3">
      <c r="A2783" t="s">
        <v>524</v>
      </c>
      <c r="B2783" t="e">
        <f>VLOOKUP(A2783,Sheet3!L:L,1,FALSE)</f>
        <v>#N/A</v>
      </c>
      <c r="C2783" t="str">
        <f>VLOOKUP(A2783,'ALL - prices'!B:C,2,FALSE)</f>
        <v>Emera Inc</v>
      </c>
      <c r="D2783" t="str">
        <f>VLOOKUP(A2783,'ALL - prices'!B:I,8,FALSE)</f>
        <v>Utilities</v>
      </c>
      <c r="E2783">
        <v>2020</v>
      </c>
      <c r="F2783" t="s">
        <v>680</v>
      </c>
      <c r="G2783" t="str">
        <f t="shared" si="202"/>
        <v>2020-Q2</v>
      </c>
      <c r="H2783" s="4">
        <f>INDEX('ALL - prices'!$J$3:$DY$219,MATCH('COMBINED DATA'!A2783,'ALL - prices'!$B$3:$B$219,0),MATCH('COMBINED DATA'!G2783,'ALL - prices'!$J$1:$DY$1,0))</f>
        <v>40.227400000000003</v>
      </c>
      <c r="I2783" s="14">
        <f t="shared" si="205"/>
        <v>1.369410516730954</v>
      </c>
      <c r="J2783" s="15">
        <f>INDEX(MarketCap2!$E$2:$AR$224,MATCH(A2783,MarketCap2!$B$2:$B$224,0),MATCH(G2783,MarketCap2!$E$1:$AR$1,0))</f>
        <v>13073105920</v>
      </c>
      <c r="K2783">
        <f t="shared" si="203"/>
        <v>23.293822973688677</v>
      </c>
      <c r="L2783">
        <f>INDEX('PB2'!$D$2:$AQ$224,MATCH(A2783,'PB2'!$B$2:$B$224,0),MATCH(G2783,'PB2'!$D$1:$AQ$1,0))</f>
        <v>1.60078096389771</v>
      </c>
      <c r="M2783" s="16">
        <f t="shared" si="204"/>
        <v>0.6246950848073054</v>
      </c>
      <c r="N2783" s="6">
        <f>INDEX('ROA2'!$D$2:$AQ$224,MATCH(A2783,'ROA2'!$B$2:$B$224,0),MATCH(G2783,'ROA2'!$D$1:$AQ$1,0))</f>
        <v>2.79948210716248</v>
      </c>
      <c r="O2783" s="6">
        <v>33856</v>
      </c>
      <c r="P2783" s="28">
        <v>6.3249765948376613E-2</v>
      </c>
    </row>
    <row r="2784" spans="1:16" x14ac:dyDescent="0.3">
      <c r="A2784" t="s">
        <v>524</v>
      </c>
      <c r="B2784" t="e">
        <f>VLOOKUP(A2784,Sheet3!L:L,1,FALSE)</f>
        <v>#N/A</v>
      </c>
      <c r="C2784" t="str">
        <f>VLOOKUP(A2784,'ALL - prices'!B:C,2,FALSE)</f>
        <v>Emera Inc</v>
      </c>
      <c r="D2784" t="str">
        <f>VLOOKUP(A2784,'ALL - prices'!B:I,8,FALSE)</f>
        <v>Utilities</v>
      </c>
      <c r="E2784">
        <v>2020</v>
      </c>
      <c r="F2784" t="s">
        <v>681</v>
      </c>
      <c r="G2784" t="str">
        <f t="shared" si="202"/>
        <v>2020-Q3</v>
      </c>
      <c r="H2784" s="4">
        <f>INDEX('ALL - prices'!$J$3:$DY$219,MATCH('COMBINED DATA'!A2784,'ALL - prices'!$B$3:$B$219,0),MATCH('COMBINED DATA'!G2784,'ALL - prices'!$J$1:$DY$1,0))</f>
        <v>41.646799999999999</v>
      </c>
      <c r="I2784" s="14">
        <f t="shared" si="205"/>
        <v>1.689978505780473</v>
      </c>
      <c r="J2784" s="15">
        <f>INDEX(MarketCap2!$E$2:$AR$224,MATCH(A2784,MarketCap2!$B$2:$B$224,0),MATCH(G2784,MarketCap2!$E$1:$AR$1,0))</f>
        <v>13546866688</v>
      </c>
      <c r="K2784">
        <f t="shared" si="203"/>
        <v>23.329421116793853</v>
      </c>
      <c r="L2784">
        <f>INDEX('PB2'!$D$2:$AQ$224,MATCH(A2784,'PB2'!$B$2:$B$224,0),MATCH(G2784,'PB2'!$D$1:$AQ$1,0))</f>
        <v>1.64437603950501</v>
      </c>
      <c r="M2784" s="16">
        <f t="shared" si="204"/>
        <v>0.60813340499720492</v>
      </c>
      <c r="N2784" s="6">
        <f>INDEX('ROA2'!$D$2:$AQ$224,MATCH(A2784,'ROA2'!$B$2:$B$224,0),MATCH(G2784,'ROA2'!$D$1:$AQ$1,0))</f>
        <v>2.8212120532989502</v>
      </c>
      <c r="O2784" s="6">
        <v>31879.000064</v>
      </c>
      <c r="P2784" s="28">
        <v>-5.8394374291115318E-2</v>
      </c>
    </row>
    <row r="2785" spans="1:16" x14ac:dyDescent="0.3">
      <c r="A2785" t="s">
        <v>524</v>
      </c>
      <c r="B2785" t="e">
        <f>VLOOKUP(A2785,Sheet3!L:L,1,FALSE)</f>
        <v>#N/A</v>
      </c>
      <c r="C2785" t="str">
        <f>VLOOKUP(A2785,'ALL - prices'!B:C,2,FALSE)</f>
        <v>Emera Inc</v>
      </c>
      <c r="D2785" t="str">
        <f>VLOOKUP(A2785,'ALL - prices'!B:I,8,FALSE)</f>
        <v>Utilities</v>
      </c>
      <c r="E2785">
        <v>2020</v>
      </c>
      <c r="F2785" t="s">
        <v>682</v>
      </c>
      <c r="G2785" t="str">
        <f t="shared" si="202"/>
        <v>2020-Q4</v>
      </c>
      <c r="H2785" s="4">
        <f>INDEX('ALL - prices'!$J$3:$DY$219,MATCH('COMBINED DATA'!A2785,'ALL - prices'!$B$3:$B$219,0),MATCH('COMBINED DATA'!G2785,'ALL - prices'!$J$1:$DY$1,0))</f>
        <v>41.669899999999998</v>
      </c>
      <c r="I2785" s="14">
        <f t="shared" si="205"/>
        <v>3.3283782943048994</v>
      </c>
      <c r="J2785" s="15">
        <f>INDEX(MarketCap2!$E$2:$AR$224,MATCH(A2785,MarketCap2!$B$2:$B$224,0),MATCH(G2785,MarketCap2!$E$1:$AR$1,0))</f>
        <v>13581103104</v>
      </c>
      <c r="K2785">
        <f t="shared" si="203"/>
        <v>23.331945185822164</v>
      </c>
      <c r="L2785">
        <f>INDEX('PB2'!$D$2:$AQ$224,MATCH(A2785,'PB2'!$B$2:$B$224,0),MATCH(G2785,'PB2'!$D$1:$AQ$1,0))</f>
        <v>1.65882503986359</v>
      </c>
      <c r="M2785" s="16">
        <f t="shared" si="204"/>
        <v>0.60283633051634722</v>
      </c>
      <c r="N2785" s="6">
        <f>INDEX('ROA2'!$D$2:$AQ$224,MATCH(A2785,'ROA2'!$B$2:$B$224,0),MATCH(G2785,'ROA2'!$D$1:$AQ$1,0))</f>
        <v>2.8102009296417201</v>
      </c>
      <c r="O2785" s="6">
        <v>31918.000128</v>
      </c>
      <c r="P2785" s="28">
        <v>1.2233778952195381E-3</v>
      </c>
    </row>
    <row r="2786" spans="1:16" x14ac:dyDescent="0.3">
      <c r="A2786" t="s">
        <v>524</v>
      </c>
      <c r="B2786" t="e">
        <f>VLOOKUP(A2786,Sheet3!L:L,1,FALSE)</f>
        <v>#N/A</v>
      </c>
      <c r="C2786" t="str">
        <f>VLOOKUP(A2786,'ALL - prices'!B:C,2,FALSE)</f>
        <v>Emera Inc</v>
      </c>
      <c r="D2786" t="str">
        <f>VLOOKUP(A2786,'ALL - prices'!B:I,8,FALSE)</f>
        <v>Utilities</v>
      </c>
      <c r="E2786">
        <v>2021</v>
      </c>
      <c r="F2786" t="s">
        <v>679</v>
      </c>
      <c r="G2786" t="str">
        <f t="shared" si="202"/>
        <v>2021-Q1</v>
      </c>
      <c r="H2786" s="4">
        <f>INDEX('ALL - prices'!$J$3:$DY$219,MATCH('COMBINED DATA'!A2786,'ALL - prices'!$B$3:$B$219,0),MATCH('COMBINED DATA'!G2786,'ALL - prices'!$J$1:$DY$1,0))</f>
        <v>43.599299999999999</v>
      </c>
      <c r="I2786" s="14">
        <f t="shared" si="205"/>
        <v>3.3521543848695257</v>
      </c>
      <c r="J2786" s="15">
        <f>INDEX(MarketCap2!$E$2:$AR$224,MATCH(A2786,MarketCap2!$B$2:$B$224,0),MATCH(G2786,MarketCap2!$E$1:$AR$1,0))</f>
        <v>14132684800</v>
      </c>
      <c r="K2786">
        <f t="shared" si="203"/>
        <v>23.37175602267093</v>
      </c>
      <c r="L2786">
        <f>INDEX('PB2'!$D$2:$AQ$224,MATCH(A2786,'PB2'!$B$2:$B$224,0),MATCH(G2786,'PB2'!$D$1:$AQ$1,0))</f>
        <v>1.69677102565765</v>
      </c>
      <c r="M2786" s="16">
        <f t="shared" si="204"/>
        <v>0.58935471249717442</v>
      </c>
      <c r="N2786" s="6">
        <f>INDEX('ROA2'!$D$2:$AQ$224,MATCH(A2786,'ROA2'!$B$2:$B$224,0),MATCH(G2786,'ROA2'!$D$1:$AQ$1,0))</f>
        <v>3.1168749332428001</v>
      </c>
      <c r="O2786" s="6">
        <v>31234.000896000001</v>
      </c>
      <c r="P2786" s="28">
        <v>-2.1429890007424412E-2</v>
      </c>
    </row>
    <row r="2787" spans="1:16" x14ac:dyDescent="0.3">
      <c r="A2787" t="s">
        <v>524</v>
      </c>
      <c r="B2787" t="e">
        <f>VLOOKUP(A2787,Sheet3!L:L,1,FALSE)</f>
        <v>#N/A</v>
      </c>
      <c r="C2787" t="str">
        <f>VLOOKUP(A2787,'ALL - prices'!B:C,2,FALSE)</f>
        <v>Emera Inc</v>
      </c>
      <c r="D2787" t="str">
        <f>VLOOKUP(A2787,'ALL - prices'!B:I,8,FALSE)</f>
        <v>Utilities</v>
      </c>
      <c r="E2787">
        <v>2021</v>
      </c>
      <c r="F2787" t="s">
        <v>680</v>
      </c>
      <c r="G2787" t="str">
        <f t="shared" si="202"/>
        <v>2021-Q2</v>
      </c>
      <c r="H2787" s="4">
        <f>INDEX('ALL - prices'!$J$3:$DY$219,MATCH('COMBINED DATA'!A2787,'ALL - prices'!$B$3:$B$219,0),MATCH('COMBINED DATA'!G2787,'ALL - prices'!$J$1:$DY$1,0))</f>
        <v>44.343000000000004</v>
      </c>
      <c r="I2787" s="14">
        <f t="shared" si="205"/>
        <v>2.3943237923263432</v>
      </c>
      <c r="J2787" s="15">
        <f>INDEX(MarketCap2!$E$2:$AR$224,MATCH(A2787,MarketCap2!$B$2:$B$224,0),MATCH(G2787,MarketCap2!$E$1:$AR$1,0))</f>
        <v>14270458880</v>
      </c>
      <c r="K2787">
        <f t="shared" si="203"/>
        <v>23.381457424890801</v>
      </c>
      <c r="L2787">
        <f>INDEX('PB2'!$D$2:$AQ$224,MATCH(A2787,'PB2'!$B$2:$B$224,0),MATCH(G2787,'PB2'!$D$1:$AQ$1,0))</f>
        <v>1.7554689645767201</v>
      </c>
      <c r="M2787" s="16">
        <f t="shared" si="204"/>
        <v>0.56964835048571805</v>
      </c>
      <c r="N2787" s="6">
        <f>INDEX('ROA2'!$D$2:$AQ$224,MATCH(A2787,'ROA2'!$B$2:$B$224,0),MATCH(G2787,'ROA2'!$D$1:$AQ$1,0))</f>
        <v>2.24753594398498</v>
      </c>
      <c r="O2787" s="6">
        <v>31370.999808</v>
      </c>
      <c r="P2787" s="28">
        <v>4.386210798167197E-3</v>
      </c>
    </row>
    <row r="2788" spans="1:16" x14ac:dyDescent="0.3">
      <c r="A2788" t="s">
        <v>524</v>
      </c>
      <c r="B2788" t="e">
        <f>VLOOKUP(A2788,Sheet3!L:L,1,FALSE)</f>
        <v>#N/A</v>
      </c>
      <c r="C2788" t="str">
        <f>VLOOKUP(A2788,'ALL - prices'!B:C,2,FALSE)</f>
        <v>Emera Inc</v>
      </c>
      <c r="D2788" t="str">
        <f>VLOOKUP(A2788,'ALL - prices'!B:I,8,FALSE)</f>
        <v>Utilities</v>
      </c>
      <c r="E2788">
        <v>2021</v>
      </c>
      <c r="F2788" t="s">
        <v>681</v>
      </c>
      <c r="G2788" t="str">
        <f t="shared" si="202"/>
        <v>2021-Q3</v>
      </c>
      <c r="H2788" s="4">
        <f>INDEX('ALL - prices'!$J$3:$DY$219,MATCH('COMBINED DATA'!A2788,'ALL - prices'!$B$3:$B$219,0),MATCH('COMBINED DATA'!G2788,'ALL - prices'!$J$1:$DY$1,0))</f>
        <v>45.723599999999998</v>
      </c>
      <c r="I2788" s="14">
        <f t="shared" si="205"/>
        <v>1.9995288403354756</v>
      </c>
      <c r="J2788" s="15">
        <f>INDEX(MarketCap2!$E$2:$AR$224,MATCH(A2788,MarketCap2!$B$2:$B$224,0),MATCH(G2788,MarketCap2!$E$1:$AR$1,0))</f>
        <v>14807433216</v>
      </c>
      <c r="K2788">
        <f t="shared" si="203"/>
        <v>23.418395135958338</v>
      </c>
      <c r="L2788">
        <f>INDEX('PB2'!$D$2:$AQ$224,MATCH(A2788,'PB2'!$B$2:$B$224,0),MATCH(G2788,'PB2'!$D$1:$AQ$1,0))</f>
        <v>1.78141105175018</v>
      </c>
      <c r="M2788" s="16">
        <f t="shared" si="204"/>
        <v>0.56135275405276708</v>
      </c>
      <c r="N2788" s="6">
        <f>INDEX('ROA2'!$D$2:$AQ$224,MATCH(A2788,'ROA2'!$B$2:$B$224,0),MATCH(G2788,'ROA2'!$D$1:$AQ$1,0))</f>
        <v>2.0429780483245801</v>
      </c>
      <c r="O2788" s="6">
        <v>31362.000896000001</v>
      </c>
      <c r="P2788" s="28">
        <v>-2.8685448519572758E-4</v>
      </c>
    </row>
    <row r="2789" spans="1:16" x14ac:dyDescent="0.3">
      <c r="A2789" t="s">
        <v>524</v>
      </c>
      <c r="B2789" t="e">
        <f>VLOOKUP(A2789,Sheet3!L:L,1,FALSE)</f>
        <v>#N/A</v>
      </c>
      <c r="C2789" t="str">
        <f>VLOOKUP(A2789,'ALL - prices'!B:C,2,FALSE)</f>
        <v>Emera Inc</v>
      </c>
      <c r="D2789" t="str">
        <f>VLOOKUP(A2789,'ALL - prices'!B:I,8,FALSE)</f>
        <v>Utilities</v>
      </c>
      <c r="E2789">
        <v>2021</v>
      </c>
      <c r="F2789" t="s">
        <v>682</v>
      </c>
      <c r="G2789" t="str">
        <f t="shared" si="202"/>
        <v>2021-Q4</v>
      </c>
      <c r="H2789" s="4">
        <f>INDEX('ALL - prices'!$J$3:$DY$219,MATCH('COMBINED DATA'!A2789,'ALL - prices'!$B$3:$B$219,0),MATCH('COMBINED DATA'!G2789,'ALL - prices'!$J$1:$DY$1,0))</f>
        <v>50.975099999999998</v>
      </c>
      <c r="I2789" s="14">
        <f t="shared" si="205"/>
        <v>3.1270239200662773</v>
      </c>
      <c r="J2789" s="15">
        <f>INDEX(MarketCap2!$E$2:$AR$224,MATCH(A2789,MarketCap2!$B$2:$B$224,0),MATCH(G2789,MarketCap2!$E$1:$AR$1,0))</f>
        <v>16431545344</v>
      </c>
      <c r="K2789">
        <f t="shared" si="203"/>
        <v>23.522468820811167</v>
      </c>
      <c r="L2789">
        <f>INDEX('PB2'!$D$2:$AQ$224,MATCH(A2789,'PB2'!$B$2:$B$224,0),MATCH(G2789,'PB2'!$D$1:$AQ$1,0))</f>
        <v>1.8984179496765099</v>
      </c>
      <c r="M2789" s="16">
        <f t="shared" si="204"/>
        <v>0.52675439576959326</v>
      </c>
      <c r="N2789" s="6">
        <f>INDEX('ROA2'!$D$2:$AQ$224,MATCH(A2789,'ROA2'!$B$2:$B$224,0),MATCH(G2789,'ROA2'!$D$1:$AQ$1,0))</f>
        <v>1.55309998989105</v>
      </c>
      <c r="O2789" s="6">
        <v>33241.999360000002</v>
      </c>
      <c r="P2789" s="28">
        <v>5.9945105869816509E-2</v>
      </c>
    </row>
    <row r="2790" spans="1:16" x14ac:dyDescent="0.3">
      <c r="A2790" t="s">
        <v>524</v>
      </c>
      <c r="B2790" t="e">
        <f>VLOOKUP(A2790,Sheet3!L:L,1,FALSE)</f>
        <v>#N/A</v>
      </c>
      <c r="C2790" t="str">
        <f>VLOOKUP(A2790,'ALL - prices'!B:C,2,FALSE)</f>
        <v>Emera Inc</v>
      </c>
      <c r="D2790" t="str">
        <f>VLOOKUP(A2790,'ALL - prices'!B:I,8,FALSE)</f>
        <v>Utilities</v>
      </c>
      <c r="E2790">
        <v>2022</v>
      </c>
      <c r="F2790" t="s">
        <v>679</v>
      </c>
      <c r="G2790" t="str">
        <f t="shared" si="202"/>
        <v>2022-Q1</v>
      </c>
      <c r="H2790" s="4">
        <f>INDEX('ALL - prices'!$J$3:$DY$219,MATCH('COMBINED DATA'!A2790,'ALL - prices'!$B$3:$B$219,0),MATCH('COMBINED DATA'!G2790,'ALL - prices'!$J$1:$DY$1,0))</f>
        <v>50.520299999999999</v>
      </c>
      <c r="I2790" s="14">
        <f t="shared" si="205"/>
        <v>2.483190616928149</v>
      </c>
      <c r="J2790" s="15">
        <f>INDEX(MarketCap2!$E$2:$AR$224,MATCH(A2790,MarketCap2!$B$2:$B$224,0),MATCH(G2790,MarketCap2!$E$1:$AR$1,0))</f>
        <v>16248732672</v>
      </c>
      <c r="K2790">
        <f t="shared" si="203"/>
        <v>23.511280753265442</v>
      </c>
      <c r="L2790">
        <f>INDEX('PB2'!$D$2:$AQ$224,MATCH(A2790,'PB2'!$B$2:$B$224,0),MATCH(G2790,'PB2'!$D$1:$AQ$1,0))</f>
        <v>1.8371069431304901</v>
      </c>
      <c r="M2790" s="16">
        <f t="shared" si="204"/>
        <v>0.5443341247711837</v>
      </c>
      <c r="N2790" s="6">
        <f>INDEX('ROA2'!$D$2:$AQ$224,MATCH(A2790,'ROA2'!$B$2:$B$224,0),MATCH(G2790,'ROA2'!$D$1:$AQ$1,0))</f>
        <v>1.71049797534943</v>
      </c>
      <c r="O2790" s="6">
        <v>34243.999744000001</v>
      </c>
      <c r="P2790" s="28">
        <v>3.0142602830493494E-2</v>
      </c>
    </row>
    <row r="2791" spans="1:16" x14ac:dyDescent="0.3">
      <c r="A2791" t="s">
        <v>524</v>
      </c>
      <c r="B2791" t="e">
        <f>VLOOKUP(A2791,Sheet3!L:L,1,FALSE)</f>
        <v>#N/A</v>
      </c>
      <c r="C2791" t="str">
        <f>VLOOKUP(A2791,'ALL - prices'!B:C,2,FALSE)</f>
        <v>Emera Inc</v>
      </c>
      <c r="D2791" t="str">
        <f>VLOOKUP(A2791,'ALL - prices'!B:I,8,FALSE)</f>
        <v>Utilities</v>
      </c>
      <c r="E2791">
        <v>2022</v>
      </c>
      <c r="F2791" t="s">
        <v>680</v>
      </c>
      <c r="G2791" t="str">
        <f t="shared" si="202"/>
        <v>2022-Q2</v>
      </c>
      <c r="H2791" s="4">
        <f>INDEX('ALL - prices'!$J$3:$DY$219,MATCH('COMBINED DATA'!A2791,'ALL - prices'!$B$3:$B$219,0),MATCH('COMBINED DATA'!G2791,'ALL - prices'!$J$1:$DY$1,0))</f>
        <v>49.669899999999998</v>
      </c>
      <c r="I2791" s="14">
        <f t="shared" si="205"/>
        <v>1.7398321796464558</v>
      </c>
      <c r="J2791" s="15">
        <f>INDEX(MarketCap2!$E$2:$AR$224,MATCH(A2791,MarketCap2!$B$2:$B$224,0),MATCH(G2791,MarketCap2!$E$1:$AR$1,0))</f>
        <v>15987106816</v>
      </c>
      <c r="K2791">
        <f t="shared" si="203"/>
        <v>23.495048410335507</v>
      </c>
      <c r="L2791">
        <f>INDEX('PB2'!$D$2:$AQ$224,MATCH(A2791,'PB2'!$B$2:$B$224,0),MATCH(G2791,'PB2'!$D$1:$AQ$1,0))</f>
        <v>1.7663769721984901</v>
      </c>
      <c r="M2791" s="16">
        <f t="shared" si="204"/>
        <v>0.56613056880795243</v>
      </c>
      <c r="N2791" s="6">
        <f>INDEX('ROA2'!$D$2:$AQ$224,MATCH(A2791,'ROA2'!$B$2:$B$224,0),MATCH(G2791,'ROA2'!$D$1:$AQ$1,0))</f>
        <v>1.9906250238418599</v>
      </c>
      <c r="O2791" s="6">
        <v>34336.999424000001</v>
      </c>
      <c r="P2791" s="28">
        <v>2.7157949040779203E-3</v>
      </c>
    </row>
    <row r="2792" spans="1:16" x14ac:dyDescent="0.3">
      <c r="A2792" t="s">
        <v>524</v>
      </c>
      <c r="B2792" t="e">
        <f>VLOOKUP(A2792,Sheet3!L:L,1,FALSE)</f>
        <v>#N/A</v>
      </c>
      <c r="C2792" t="str">
        <f>VLOOKUP(A2792,'ALL - prices'!B:C,2,FALSE)</f>
        <v>Emera Inc</v>
      </c>
      <c r="D2792" t="str">
        <f>VLOOKUP(A2792,'ALL - prices'!B:I,8,FALSE)</f>
        <v>Utilities</v>
      </c>
      <c r="E2792">
        <v>2022</v>
      </c>
      <c r="F2792" t="s">
        <v>681</v>
      </c>
      <c r="G2792" t="str">
        <f t="shared" si="202"/>
        <v>2022-Q3</v>
      </c>
      <c r="H2792" s="4">
        <f>INDEX('ALL - prices'!$J$3:$DY$219,MATCH('COMBINED DATA'!A2792,'ALL - prices'!$B$3:$B$219,0),MATCH('COMBINED DATA'!G2792,'ALL - prices'!$J$1:$DY$1,0))</f>
        <v>46.538499999999999</v>
      </c>
      <c r="I2792" s="14">
        <f t="shared" si="205"/>
        <v>2.8616193799723506</v>
      </c>
      <c r="J2792" s="15">
        <f>INDEX(MarketCap2!$E$2:$AR$224,MATCH(A2792,MarketCap2!$B$2:$B$224,0),MATCH(G2792,MarketCap2!$E$1:$AR$1,0))</f>
        <v>14934337536</v>
      </c>
      <c r="K2792">
        <f t="shared" si="203"/>
        <v>23.426928931152634</v>
      </c>
      <c r="L2792">
        <f>INDEX('PB2'!$D$2:$AQ$224,MATCH(A2792,'PB2'!$B$2:$B$224,0),MATCH(G2792,'PB2'!$D$1:$AQ$1,0))</f>
        <v>1.5450249910354601</v>
      </c>
      <c r="M2792" s="16">
        <f t="shared" si="204"/>
        <v>0.64723872157550677</v>
      </c>
      <c r="N2792" s="6">
        <f>INDEX('ROA2'!$D$2:$AQ$224,MATCH(A2792,'ROA2'!$B$2:$B$224,0),MATCH(G2792,'ROA2'!$D$1:$AQ$1,0))</f>
        <v>1.7990030050277701</v>
      </c>
      <c r="O2792" s="6">
        <v>36231.000064</v>
      </c>
      <c r="P2792" s="28">
        <v>5.515917732392709E-2</v>
      </c>
    </row>
    <row r="2793" spans="1:16" x14ac:dyDescent="0.3">
      <c r="A2793" t="s">
        <v>524</v>
      </c>
      <c r="B2793" t="e">
        <f>VLOOKUP(A2793,Sheet3!L:L,1,FALSE)</f>
        <v>#N/A</v>
      </c>
      <c r="C2793" t="str">
        <f>VLOOKUP(A2793,'ALL - prices'!B:C,2,FALSE)</f>
        <v>Emera Inc</v>
      </c>
      <c r="D2793" t="str">
        <f>VLOOKUP(A2793,'ALL - prices'!B:I,8,FALSE)</f>
        <v>Utilities</v>
      </c>
      <c r="E2793">
        <v>2022</v>
      </c>
      <c r="F2793" t="s">
        <v>682</v>
      </c>
      <c r="G2793" t="str">
        <f t="shared" si="202"/>
        <v>2022-Q4</v>
      </c>
      <c r="H2793" s="4">
        <f>INDEX('ALL - prices'!$J$3:$DY$219,MATCH('COMBINED DATA'!A2793,'ALL - prices'!$B$3:$B$219,0),MATCH('COMBINED DATA'!G2793,'ALL - prices'!$J$1:$DY$1,0))</f>
        <v>43.676299999999998</v>
      </c>
      <c r="I2793" s="14">
        <f t="shared" si="205"/>
        <v>2.7470534207886592</v>
      </c>
      <c r="J2793" s="15">
        <f>INDEX(MarketCap2!$E$2:$AR$224,MATCH(A2793,MarketCap2!$B$2:$B$224,0),MATCH(G2793,MarketCap2!$E$1:$AR$1,0))</f>
        <v>13955172352</v>
      </c>
      <c r="K2793">
        <f t="shared" si="203"/>
        <v>23.359116054413786</v>
      </c>
      <c r="L2793">
        <f>INDEX('PB2'!$D$2:$AQ$224,MATCH(A2793,'PB2'!$B$2:$B$224,0),MATCH(G2793,'PB2'!$D$1:$AQ$1,0))</f>
        <v>1.3962930440902701</v>
      </c>
      <c r="M2793" s="16">
        <f t="shared" si="204"/>
        <v>0.71618203945972692</v>
      </c>
      <c r="N2793" s="6">
        <f>INDEX('ROA2'!$D$2:$AQ$224,MATCH(A2793,'ROA2'!$B$2:$B$224,0),MATCH(G2793,'ROA2'!$D$1:$AQ$1,0))</f>
        <v>2.3190870285034202</v>
      </c>
      <c r="O2793" s="6">
        <v>39803.998207999997</v>
      </c>
      <c r="P2793" s="28">
        <v>9.8617154858781142E-2</v>
      </c>
    </row>
    <row r="2794" spans="1:16" x14ac:dyDescent="0.3">
      <c r="A2794" t="s">
        <v>524</v>
      </c>
      <c r="B2794" t="e">
        <f>VLOOKUP(A2794,Sheet3!L:L,1,FALSE)</f>
        <v>#N/A</v>
      </c>
      <c r="C2794" t="str">
        <f>VLOOKUP(A2794,'ALL - prices'!B:C,2,FALSE)</f>
        <v>Emera Inc</v>
      </c>
      <c r="D2794" t="str">
        <f>VLOOKUP(A2794,'ALL - prices'!B:I,8,FALSE)</f>
        <v>Utilities</v>
      </c>
      <c r="E2794">
        <v>2023</v>
      </c>
      <c r="F2794" t="s">
        <v>679</v>
      </c>
      <c r="G2794" t="str">
        <f t="shared" si="202"/>
        <v>2023-Q1</v>
      </c>
      <c r="H2794" s="4">
        <f>INDEX('ALL - prices'!$J$3:$DY$219,MATCH('COMBINED DATA'!A2794,'ALL - prices'!$B$3:$B$219,0),MATCH('COMBINED DATA'!G2794,'ALL - prices'!$J$1:$DY$1,0))</f>
        <v>47.4649</v>
      </c>
      <c r="I2794" s="14">
        <f t="shared" si="205"/>
        <v>2.4234106083506921</v>
      </c>
      <c r="J2794" s="15">
        <f>INDEX(MarketCap2!$E$2:$AR$224,MATCH(A2794,MarketCap2!$B$2:$B$224,0),MATCH(G2794,MarketCap2!$E$1:$AR$1,0))</f>
        <v>15067392000</v>
      </c>
      <c r="K2794">
        <f t="shared" si="203"/>
        <v>23.435798775550637</v>
      </c>
      <c r="L2794">
        <f>INDEX('PB2'!$D$2:$AQ$224,MATCH(A2794,'PB2'!$B$2:$B$224,0),MATCH(G2794,'PB2'!$D$1:$AQ$1,0))</f>
        <v>1.4413429498672501</v>
      </c>
      <c r="M2794" s="16">
        <f t="shared" si="204"/>
        <v>0.69379740615659968</v>
      </c>
      <c r="N2794" s="6">
        <f>INDEX('ROA2'!$D$2:$AQ$224,MATCH(A2794,'ROA2'!$B$2:$B$224,0),MATCH(G2794,'ROA2'!$D$1:$AQ$1,0))</f>
        <v>2.7248399257659899</v>
      </c>
      <c r="O2794" s="6">
        <v>39742.001151999997</v>
      </c>
      <c r="P2794" s="28">
        <v>-1.5575585064602805E-3</v>
      </c>
    </row>
    <row r="2795" spans="1:16" x14ac:dyDescent="0.3">
      <c r="A2795" t="s">
        <v>524</v>
      </c>
      <c r="B2795" t="e">
        <f>VLOOKUP(A2795,Sheet3!L:L,1,FALSE)</f>
        <v>#N/A</v>
      </c>
      <c r="C2795" t="str">
        <f>VLOOKUP(A2795,'ALL - prices'!B:C,2,FALSE)</f>
        <v>Emera Inc</v>
      </c>
      <c r="D2795" t="str">
        <f>VLOOKUP(A2795,'ALL - prices'!B:I,8,FALSE)</f>
        <v>Utilities</v>
      </c>
      <c r="E2795">
        <v>2023</v>
      </c>
      <c r="F2795" t="s">
        <v>680</v>
      </c>
      <c r="G2795" t="str">
        <f t="shared" si="202"/>
        <v>2023-Q2</v>
      </c>
      <c r="H2795" s="4">
        <f>INDEX('ALL - prices'!$J$3:$DY$219,MATCH('COMBINED DATA'!A2795,'ALL - prices'!$B$3:$B$219,0),MATCH('COMBINED DATA'!G2795,'ALL - prices'!$J$1:$DY$1,0))</f>
        <v>47.1995</v>
      </c>
      <c r="I2795" s="14">
        <f t="shared" si="205"/>
        <v>1.4513162264533075</v>
      </c>
      <c r="J2795" s="15">
        <f>INDEX(MarketCap2!$E$2:$AR$224,MATCH(A2795,MarketCap2!$B$2:$B$224,0),MATCH(G2795,MarketCap2!$E$1:$AR$1,0))</f>
        <v>14889816064</v>
      </c>
      <c r="K2795">
        <f t="shared" si="203"/>
        <v>23.423943330577448</v>
      </c>
      <c r="L2795">
        <f>INDEX('PB2'!$D$2:$AQ$224,MATCH(A2795,'PB2'!$B$2:$B$224,0),MATCH(G2795,'PB2'!$D$1:$AQ$1,0))</f>
        <v>1.46345102787018</v>
      </c>
      <c r="M2795" s="16">
        <f t="shared" si="204"/>
        <v>0.68331633990878449</v>
      </c>
      <c r="N2795" s="6">
        <f>INDEX('ROA2'!$D$2:$AQ$224,MATCH(A2795,'ROA2'!$B$2:$B$224,0),MATCH(G2795,'ROA2'!$D$1:$AQ$1,0))</f>
        <v>3.2971539497375502</v>
      </c>
      <c r="O2795" s="6">
        <v>38817.001472000004</v>
      </c>
      <c r="P2795" s="28">
        <v>-2.3275115826759101E-2</v>
      </c>
    </row>
    <row r="2796" spans="1:16" x14ac:dyDescent="0.3">
      <c r="A2796" t="s">
        <v>524</v>
      </c>
      <c r="B2796" t="e">
        <f>VLOOKUP(A2796,Sheet3!L:L,1,FALSE)</f>
        <v>#N/A</v>
      </c>
      <c r="C2796" t="str">
        <f>VLOOKUP(A2796,'ALL - prices'!B:C,2,FALSE)</f>
        <v>Emera Inc</v>
      </c>
      <c r="D2796" t="str">
        <f>VLOOKUP(A2796,'ALL - prices'!B:I,8,FALSE)</f>
        <v>Utilities</v>
      </c>
      <c r="E2796">
        <v>2023</v>
      </c>
      <c r="F2796" t="s">
        <v>681</v>
      </c>
      <c r="G2796" t="str">
        <f t="shared" si="202"/>
        <v>2023-Q3</v>
      </c>
      <c r="H2796" s="4">
        <f>INDEX('ALL - prices'!$J$3:$DY$219,MATCH('COMBINED DATA'!A2796,'ALL - prices'!$B$3:$B$219,0),MATCH('COMBINED DATA'!G2796,'ALL - prices'!$J$1:$DY$1,0))</f>
        <v>41.549799999999998</v>
      </c>
      <c r="I2796" s="14">
        <f t="shared" si="205"/>
        <v>3.3964078351252232</v>
      </c>
      <c r="J2796" s="15">
        <f>INDEX(MarketCap2!$E$2:$AR$224,MATCH(A2796,MarketCap2!$B$2:$B$224,0),MATCH(G2796,MarketCap2!$E$1:$AR$1,0))</f>
        <v>13007181824</v>
      </c>
      <c r="K2796">
        <f t="shared" si="203"/>
        <v>23.288767489864732</v>
      </c>
      <c r="L2796">
        <f>INDEX('PB2'!$D$2:$AQ$224,MATCH(A2796,'PB2'!$B$2:$B$224,0),MATCH(G2796,'PB2'!$D$1:$AQ$1,0))</f>
        <v>1.2546960115432699</v>
      </c>
      <c r="M2796" s="16">
        <f t="shared" si="204"/>
        <v>0.7970058012458372</v>
      </c>
      <c r="N2796" s="6">
        <f>INDEX('ROA2'!$D$2:$AQ$224,MATCH(A2796,'ROA2'!$B$2:$B$224,0),MATCH(G2796,'ROA2'!$D$1:$AQ$1,0))</f>
        <v>3.4858040809631401</v>
      </c>
      <c r="O2796" s="6">
        <v>38471.999488000001</v>
      </c>
      <c r="P2796" s="28">
        <v>-8.8879091871345E-3</v>
      </c>
    </row>
    <row r="2797" spans="1:16" x14ac:dyDescent="0.3">
      <c r="A2797" t="s">
        <v>524</v>
      </c>
      <c r="B2797" t="e">
        <f>VLOOKUP(A2797,Sheet3!L:L,1,FALSE)</f>
        <v>#N/A</v>
      </c>
      <c r="C2797" t="str">
        <f>VLOOKUP(A2797,'ALL - prices'!B:C,2,FALSE)</f>
        <v>Emera Inc</v>
      </c>
      <c r="D2797" t="str">
        <f>VLOOKUP(A2797,'ALL - prices'!B:I,8,FALSE)</f>
        <v>Utilities</v>
      </c>
      <c r="E2797">
        <v>2023</v>
      </c>
      <c r="F2797" t="s">
        <v>682</v>
      </c>
      <c r="G2797" t="str">
        <f t="shared" si="202"/>
        <v>2023-Q4</v>
      </c>
      <c r="H2797" s="4">
        <f>INDEX('ALL - prices'!$J$3:$DY$219,MATCH('COMBINED DATA'!A2797,'ALL - prices'!$B$3:$B$219,0),MATCH('COMBINED DATA'!G2797,'ALL - prices'!$J$1:$DY$1,0))</f>
        <v>44.758800000000001</v>
      </c>
      <c r="I2797" s="14">
        <f t="shared" si="205"/>
        <v>4.4862042240629219</v>
      </c>
      <c r="J2797" s="15">
        <f>INDEX(MarketCap2!$E$2:$AR$224,MATCH(A2797,MarketCap2!$B$2:$B$224,0),MATCH(G2797,MarketCap2!$E$1:$AR$1,0))</f>
        <v>13993465856</v>
      </c>
      <c r="K2797">
        <f t="shared" si="203"/>
        <v>23.361856333040429</v>
      </c>
      <c r="L2797">
        <f>INDEX('PB2'!$D$2:$AQ$224,MATCH(A2797,'PB2'!$B$2:$B$224,0),MATCH(G2797,'PB2'!$D$1:$AQ$1,0))</f>
        <v>1.34138095378876</v>
      </c>
      <c r="M2797" s="16">
        <f t="shared" si="204"/>
        <v>0.74550037196776797</v>
      </c>
      <c r="N2797" s="6">
        <f>INDEX('ROA2'!$D$2:$AQ$224,MATCH(A2797,'ROA2'!$B$2:$B$224,0),MATCH(G2797,'ROA2'!$D$1:$AQ$1,0))</f>
        <v>3.1310560703277601</v>
      </c>
      <c r="O2797" s="6">
        <v>39146.999808</v>
      </c>
      <c r="P2797" s="28">
        <v>1.7545236249302352E-2</v>
      </c>
    </row>
    <row r="2798" spans="1:16" x14ac:dyDescent="0.3">
      <c r="A2798" t="s">
        <v>524</v>
      </c>
      <c r="B2798" t="e">
        <f>VLOOKUP(A2798,Sheet3!L:L,1,FALSE)</f>
        <v>#N/A</v>
      </c>
      <c r="C2798" t="str">
        <f>VLOOKUP(A2798,'ALL - prices'!B:C,2,FALSE)</f>
        <v>Emera Inc</v>
      </c>
      <c r="D2798" t="str">
        <f>VLOOKUP(A2798,'ALL - prices'!B:I,8,FALSE)</f>
        <v>Utilities</v>
      </c>
      <c r="E2798" s="18">
        <v>2024</v>
      </c>
      <c r="F2798" t="s">
        <v>679</v>
      </c>
      <c r="G2798" t="str">
        <f t="shared" si="202"/>
        <v>2024-Q1</v>
      </c>
      <c r="H2798" s="4">
        <f>INDEX('ALL - prices'!$J$3:$DY$219,MATCH('COMBINED DATA'!A2798,'ALL - prices'!$B$3:$B$219,0),MATCH('COMBINED DATA'!G2798,'ALL - prices'!$J$1:$DY$1,0))</f>
        <v>43.060099999999998</v>
      </c>
      <c r="I2798" s="14" t="s">
        <v>769</v>
      </c>
      <c r="J2798" s="15">
        <f>INDEX(MarketCap2!$E$2:$AR$224,MATCH(A2798,MarketCap2!$B$2:$B$224,0),MATCH(G2798,MarketCap2!$E$1:$AR$1,0))</f>
        <v>13626455040</v>
      </c>
      <c r="K2798">
        <f t="shared" si="203"/>
        <v>23.335278963720473</v>
      </c>
      <c r="L2798">
        <f>INDEX('PB2'!$D$2:$AQ$224,MATCH(A2798,'PB2'!$B$2:$B$224,0),MATCH(G2798,'PB2'!$D$1:$AQ$1,0))</f>
        <v>1.2404860258102399</v>
      </c>
      <c r="M2798" s="16">
        <f t="shared" si="204"/>
        <v>0.80613564296045714</v>
      </c>
      <c r="N2798" s="6">
        <f>INDEX('ROA2'!$D$2:$AQ$224,MATCH(A2798,'ROA2'!$B$2:$B$224,0),MATCH(G2798,'ROA2'!$D$1:$AQ$1,0))</f>
        <v>2.63563203811646</v>
      </c>
      <c r="O2798" s="6">
        <v>39480.000511999999</v>
      </c>
      <c r="P2798" s="28">
        <v>8.5064169829930838E-3</v>
      </c>
    </row>
    <row r="2799" spans="1:16" x14ac:dyDescent="0.3">
      <c r="A2799" t="s">
        <v>524</v>
      </c>
      <c r="B2799" t="e">
        <f>VLOOKUP(A2799,Sheet3!L:L,1,FALSE)</f>
        <v>#N/A</v>
      </c>
      <c r="C2799" t="str">
        <f>VLOOKUP(A2799,'ALL - prices'!B:C,2,FALSE)</f>
        <v>Emera Inc</v>
      </c>
      <c r="D2799" t="str">
        <f>VLOOKUP(A2799,'ALL - prices'!B:I,8,FALSE)</f>
        <v>Utilities</v>
      </c>
      <c r="E2799" s="18">
        <v>2024</v>
      </c>
      <c r="F2799" t="s">
        <v>680</v>
      </c>
      <c r="G2799" t="str">
        <f t="shared" si="202"/>
        <v>2024-Q2</v>
      </c>
      <c r="H2799" s="4">
        <f>INDEX('ALL - prices'!$J$3:$DY$219,MATCH('COMBINED DATA'!A2799,'ALL - prices'!$B$3:$B$219,0),MATCH('COMBINED DATA'!G2799,'ALL - prices'!$J$1:$DY$1,0))</f>
        <v>41.877000000000002</v>
      </c>
      <c r="I2799" s="14" t="s">
        <v>769</v>
      </c>
      <c r="J2799" s="15">
        <f>INDEX(MarketCap2!$E$2:$AR$224,MATCH(A2799,MarketCap2!$B$2:$B$224,0),MATCH(G2799,MarketCap2!$E$1:$AR$1,0))</f>
        <v>13151012864</v>
      </c>
      <c r="K2799">
        <f t="shared" si="203"/>
        <v>23.299764616482324</v>
      </c>
      <c r="L2799">
        <f>INDEX('PB2'!$D$2:$AQ$224,MATCH(A2799,'PB2'!$B$2:$B$224,0),MATCH(G2799,'PB2'!$D$1:$AQ$1,0))</f>
        <v>1.17930901050568</v>
      </c>
      <c r="M2799" s="16">
        <f t="shared" si="204"/>
        <v>0.84795417578570564</v>
      </c>
      <c r="N2799" s="6">
        <f>INDEX('ROA2'!$D$2:$AQ$224,MATCH(A2799,'ROA2'!$B$2:$B$224,0),MATCH(G2799,'ROA2'!$D$1:$AQ$1,0))</f>
        <v>1.75781202316284</v>
      </c>
      <c r="O2799" s="6">
        <v>40030.998527999996</v>
      </c>
      <c r="P2799" s="28">
        <v>1.3956383202997202E-2</v>
      </c>
    </row>
    <row r="2800" spans="1:16" x14ac:dyDescent="0.3">
      <c r="A2800" t="s">
        <v>524</v>
      </c>
      <c r="B2800" t="e">
        <f>VLOOKUP(A2800,Sheet3!L:L,1,FALSE)</f>
        <v>#N/A</v>
      </c>
      <c r="C2800" t="str">
        <f>VLOOKUP(A2800,'ALL - prices'!B:C,2,FALSE)</f>
        <v>Emera Inc</v>
      </c>
      <c r="D2800" t="str">
        <f>VLOOKUP(A2800,'ALL - prices'!B:I,8,FALSE)</f>
        <v>Utilities</v>
      </c>
      <c r="E2800" s="18">
        <v>2024</v>
      </c>
      <c r="F2800" t="s">
        <v>681</v>
      </c>
      <c r="G2800" t="str">
        <f t="shared" si="202"/>
        <v>2024-Q3</v>
      </c>
      <c r="H2800" s="4">
        <f>INDEX('ALL - prices'!$J$3:$DY$219,MATCH('COMBINED DATA'!A2800,'ALL - prices'!$B$3:$B$219,0),MATCH('COMBINED DATA'!G2800,'ALL - prices'!$J$1:$DY$1,0))</f>
        <v>49.599600000000002</v>
      </c>
      <c r="I2800" s="14" t="s">
        <v>769</v>
      </c>
      <c r="J2800" s="15">
        <f>INDEX(MarketCap2!$E$2:$AR$224,MATCH(A2800,MarketCap2!$B$2:$B$224,0),MATCH(G2800,MarketCap2!$E$1:$AR$1,0))</f>
        <v>15493142528</v>
      </c>
      <c r="K2800">
        <f t="shared" si="203"/>
        <v>23.463663345427708</v>
      </c>
      <c r="L2800">
        <f>INDEX('PB2'!$D$2:$AQ$224,MATCH(A2800,'PB2'!$B$2:$B$224,0),MATCH(G2800,'PB2'!$D$1:$AQ$1,0))</f>
        <v>1.40463602542877</v>
      </c>
      <c r="M2800" s="16">
        <f t="shared" si="204"/>
        <v>0.71192820196587692</v>
      </c>
      <c r="N2800" s="6">
        <f>INDEX('ROA2'!$D$2:$AQ$224,MATCH(A2800,'ROA2'!$B$2:$B$224,0),MATCH(G2800,'ROA2'!$D$1:$AQ$1,0))</f>
        <v>2.0343489646911599</v>
      </c>
      <c r="O2800" s="6">
        <v>39784.001536000003</v>
      </c>
      <c r="P2800" s="28">
        <v>-6.1701431661073617E-3</v>
      </c>
    </row>
    <row r="2801" spans="1:16" x14ac:dyDescent="0.3">
      <c r="A2801" t="s">
        <v>524</v>
      </c>
      <c r="B2801" t="e">
        <f>VLOOKUP(A2801,Sheet3!L:L,1,FALSE)</f>
        <v>#N/A</v>
      </c>
      <c r="C2801" t="str">
        <f>VLOOKUP(A2801,'ALL - prices'!B:C,2,FALSE)</f>
        <v>Emera Inc</v>
      </c>
      <c r="D2801" t="str">
        <f>VLOOKUP(A2801,'ALL - prices'!B:I,8,FALSE)</f>
        <v>Utilities</v>
      </c>
      <c r="E2801" s="18">
        <v>2024</v>
      </c>
      <c r="F2801" t="s">
        <v>682</v>
      </c>
      <c r="G2801" t="str">
        <f t="shared" si="202"/>
        <v>2024-Q4</v>
      </c>
      <c r="H2801" s="4">
        <f>INDEX('ALL - prices'!$J$3:$DY$219,MATCH('COMBINED DATA'!A2801,'ALL - prices'!$B$3:$B$219,0),MATCH('COMBINED DATA'!G2801,'ALL - prices'!$J$1:$DY$1,0))</f>
        <v>50.708100000000002</v>
      </c>
      <c r="I2801" s="14" t="s">
        <v>769</v>
      </c>
      <c r="J2801" s="15">
        <f>INDEX(MarketCap2!$E$2:$AR$224,MATCH(A2801,MarketCap2!$B$2:$B$224,0),MATCH(G2801,MarketCap2!$E$1:$AR$1,0))</f>
        <v>15854921728</v>
      </c>
      <c r="K2801">
        <f t="shared" si="203"/>
        <v>23.486745808185336</v>
      </c>
      <c r="L2801">
        <f>INDEX('PB2'!$D$2:$AQ$224,MATCH(A2801,'PB2'!$B$2:$B$224,0),MATCH(G2801,'PB2'!$D$1:$AQ$1,0))</f>
        <v>1.4162341797257401</v>
      </c>
      <c r="M2801" s="16">
        <f t="shared" si="204"/>
        <v>0.70609791397186472</v>
      </c>
      <c r="N2801" s="6">
        <f>INDEX('ROA2'!$D$2:$AQ$224,MATCH(A2801,'ROA2'!$B$2:$B$224,0),MATCH(G2801,'ROA2'!$D$1:$AQ$1,0))</f>
        <v>1.7787139415741</v>
      </c>
      <c r="O2801" s="6">
        <v>39673.999360000002</v>
      </c>
      <c r="P2801" s="28">
        <v>-2.7649852139801047E-3</v>
      </c>
    </row>
    <row r="2802" spans="1:16" x14ac:dyDescent="0.3">
      <c r="A2802" t="s">
        <v>525</v>
      </c>
      <c r="B2802" t="e">
        <f>VLOOKUP(A2802,Sheet3!L:L,1,FALSE)</f>
        <v>#N/A</v>
      </c>
      <c r="C2802" t="str">
        <f>VLOOKUP(A2802,'ALL - prices'!B:C,2,FALSE)</f>
        <v>Empire Co Ltd</v>
      </c>
      <c r="D2802" t="str">
        <f>VLOOKUP(A2802,'ALL - prices'!B:I,8,FALSE)</f>
        <v>Consumer Staples</v>
      </c>
      <c r="E2802">
        <v>2015</v>
      </c>
      <c r="F2802" t="s">
        <v>679</v>
      </c>
      <c r="G2802" t="str">
        <f t="shared" ref="G2802:G2865" si="206">E2802&amp;"-"&amp;F2802</f>
        <v>2015-Q1</v>
      </c>
      <c r="H2802" s="4">
        <f>INDEX('ALL - prices'!$J$3:$DY$219,MATCH('COMBINED DATA'!A2802,'ALL - prices'!$B$3:$B$219,0),MATCH('COMBINED DATA'!G2802,'ALL - prices'!$J$1:$DY$1,0))</f>
        <v>24.326000000000001</v>
      </c>
      <c r="I2802" s="14">
        <f t="shared" ref="I2802:I2837" si="207">STDEV(H2803:H2806)</f>
        <v>2.3144300772544413</v>
      </c>
      <c r="J2802" s="15">
        <f>INDEX(MarketCap2!$E$2:$AR$224,MATCH(A2802,MarketCap2!$B$2:$B$224,0),MATCH(G2802,MarketCap2!$E$1:$AR$1,0))</f>
        <v>8151917568</v>
      </c>
      <c r="K2802">
        <f t="shared" ref="K2802:K2865" si="208">LN(J2802)</f>
        <v>22.821519020941324</v>
      </c>
      <c r="L2802">
        <f>INDEX('PB2'!$D$2:$AQ$224,MATCH(A2802,'PB2'!$B$2:$B$224,0),MATCH(G2802,'PB2'!$D$1:$AQ$1,0))</f>
        <v>1.34940302371979</v>
      </c>
      <c r="M2802" s="16">
        <f t="shared" ref="M2802:M2865" si="209">1/L2802</f>
        <v>0.74106844465442279</v>
      </c>
      <c r="N2802" s="6">
        <f>INDEX('ROA2'!$D$2:$AQ$224,MATCH(A2802,'ROA2'!$B$2:$B$224,0),MATCH(G2802,'ROA2'!$D$1:$AQ$1,0))</f>
        <v>3.00127005577087</v>
      </c>
      <c r="O2802" s="6">
        <v>11909.000192</v>
      </c>
      <c r="P2802" s="28">
        <v>-1.8688477033915178E-2</v>
      </c>
    </row>
    <row r="2803" spans="1:16" x14ac:dyDescent="0.3">
      <c r="A2803" t="s">
        <v>525</v>
      </c>
      <c r="B2803" t="e">
        <f>VLOOKUP(A2803,Sheet3!L:L,1,FALSE)</f>
        <v>#N/A</v>
      </c>
      <c r="C2803" t="str">
        <f>VLOOKUP(A2803,'ALL - prices'!B:C,2,FALSE)</f>
        <v>Empire Co Ltd</v>
      </c>
      <c r="D2803" t="str">
        <f>VLOOKUP(A2803,'ALL - prices'!B:I,8,FALSE)</f>
        <v>Consumer Staples</v>
      </c>
      <c r="E2803">
        <v>2015</v>
      </c>
      <c r="F2803" t="s">
        <v>680</v>
      </c>
      <c r="G2803" t="str">
        <f t="shared" si="206"/>
        <v>2015-Q2</v>
      </c>
      <c r="H2803" s="4">
        <f>INDEX('ALL - prices'!$J$3:$DY$219,MATCH('COMBINED DATA'!A2803,'ALL - prices'!$B$3:$B$219,0),MATCH('COMBINED DATA'!G2803,'ALL - prices'!$J$1:$DY$1,0))</f>
        <v>24.302099999999999</v>
      </c>
      <c r="I2803" s="14">
        <f t="shared" si="207"/>
        <v>2.9453124729531361</v>
      </c>
      <c r="J2803" s="15">
        <f>INDEX(MarketCap2!$E$2:$AR$224,MATCH(A2803,MarketCap2!$B$2:$B$224,0),MATCH(G2803,MarketCap2!$E$1:$AR$1,0))</f>
        <v>8120532480</v>
      </c>
      <c r="K2803">
        <f t="shared" si="208"/>
        <v>22.817661565324642</v>
      </c>
      <c r="L2803">
        <f>INDEX('PB2'!$D$2:$AQ$224,MATCH(A2803,'PB2'!$B$2:$B$224,0),MATCH(G2803,'PB2'!$D$1:$AQ$1,0))</f>
        <v>1.34309005737305</v>
      </c>
      <c r="M2803" s="16">
        <f t="shared" si="209"/>
        <v>0.74455171081818605</v>
      </c>
      <c r="N2803" s="6">
        <f>INDEX('ROA2'!$D$2:$AQ$224,MATCH(A2803,'ROA2'!$B$2:$B$224,0),MATCH(G2803,'ROA2'!$D$1:$AQ$1,0))</f>
        <v>3.5352089405059801</v>
      </c>
      <c r="O2803" s="6">
        <v>11460.70016</v>
      </c>
      <c r="P2803" s="28">
        <v>-3.7643800887764665E-2</v>
      </c>
    </row>
    <row r="2804" spans="1:16" x14ac:dyDescent="0.3">
      <c r="A2804" t="s">
        <v>525</v>
      </c>
      <c r="B2804" t="e">
        <f>VLOOKUP(A2804,Sheet3!L:L,1,FALSE)</f>
        <v>#N/A</v>
      </c>
      <c r="C2804" t="str">
        <f>VLOOKUP(A2804,'ALL - prices'!B:C,2,FALSE)</f>
        <v>Empire Co Ltd</v>
      </c>
      <c r="D2804" t="str">
        <f>VLOOKUP(A2804,'ALL - prices'!B:I,8,FALSE)</f>
        <v>Consumer Staples</v>
      </c>
      <c r="E2804">
        <v>2015</v>
      </c>
      <c r="F2804" t="s">
        <v>681</v>
      </c>
      <c r="G2804" t="str">
        <f t="shared" si="206"/>
        <v>2015-Q3</v>
      </c>
      <c r="H2804" s="4">
        <f>INDEX('ALL - prices'!$J$3:$DY$219,MATCH('COMBINED DATA'!A2804,'ALL - prices'!$B$3:$B$219,0),MATCH('COMBINED DATA'!G2804,'ALL - prices'!$J$1:$DY$1,0))</f>
        <v>22.8279</v>
      </c>
      <c r="I2804" s="14">
        <f t="shared" si="207"/>
        <v>2.4475447103508925</v>
      </c>
      <c r="J2804" s="15">
        <f>INDEX(MarketCap2!$E$2:$AR$224,MATCH(A2804,MarketCap2!$B$2:$B$224,0),MATCH(G2804,MarketCap2!$E$1:$AR$1,0))</f>
        <v>7601748992</v>
      </c>
      <c r="K2804">
        <f t="shared" si="208"/>
        <v>22.751644188289045</v>
      </c>
      <c r="L2804">
        <f>INDEX('PB2'!$D$2:$AQ$224,MATCH(A2804,'PB2'!$B$2:$B$224,0),MATCH(G2804,'PB2'!$D$1:$AQ$1,0))</f>
        <v>1.24000704288483</v>
      </c>
      <c r="M2804" s="16">
        <f t="shared" si="209"/>
        <v>0.80644703248905536</v>
      </c>
      <c r="N2804" s="6">
        <f>INDEX('ROA2'!$D$2:$AQ$224,MATCH(A2804,'ROA2'!$B$2:$B$224,0),MATCH(G2804,'ROA2'!$D$1:$AQ$1,0))</f>
        <v>3.4104270935058598</v>
      </c>
      <c r="O2804" s="6">
        <v>11632.300031999999</v>
      </c>
      <c r="P2804" s="28">
        <v>1.4972896036397034E-2</v>
      </c>
    </row>
    <row r="2805" spans="1:16" x14ac:dyDescent="0.3">
      <c r="A2805" t="s">
        <v>525</v>
      </c>
      <c r="B2805" t="e">
        <f>VLOOKUP(A2805,Sheet3!L:L,1,FALSE)</f>
        <v>#N/A</v>
      </c>
      <c r="C2805" t="str">
        <f>VLOOKUP(A2805,'ALL - prices'!B:C,2,FALSE)</f>
        <v>Empire Co Ltd</v>
      </c>
      <c r="D2805" t="str">
        <f>VLOOKUP(A2805,'ALL - prices'!B:I,8,FALSE)</f>
        <v>Consumer Staples</v>
      </c>
      <c r="E2805">
        <v>2015</v>
      </c>
      <c r="F2805" t="s">
        <v>682</v>
      </c>
      <c r="G2805" t="str">
        <f t="shared" si="206"/>
        <v>2015-Q4</v>
      </c>
      <c r="H2805" s="4">
        <f>INDEX('ALL - prices'!$J$3:$DY$219,MATCH('COMBINED DATA'!A2805,'ALL - prices'!$B$3:$B$219,0),MATCH('COMBINED DATA'!G2805,'ALL - prices'!$J$1:$DY$1,0))</f>
        <v>21.484400000000001</v>
      </c>
      <c r="I2805" s="14">
        <f t="shared" si="207"/>
        <v>2.2475437502230302</v>
      </c>
      <c r="J2805" s="15">
        <f>INDEX(MarketCap2!$E$2:$AR$224,MATCH(A2805,MarketCap2!$B$2:$B$224,0),MATCH(G2805,MarketCap2!$E$1:$AR$1,0))</f>
        <v>7112439296</v>
      </c>
      <c r="K2805">
        <f t="shared" si="208"/>
        <v>22.685111101529397</v>
      </c>
      <c r="L2805">
        <f>INDEX('PB2'!$D$2:$AQ$224,MATCH(A2805,'PB2'!$B$2:$B$224,0),MATCH(G2805,'PB2'!$D$1:$AQ$1,0))</f>
        <v>1.55922198295593</v>
      </c>
      <c r="M2805" s="16">
        <f t="shared" si="209"/>
        <v>0.64134549854423395</v>
      </c>
      <c r="N2805" s="6">
        <f>INDEX('ROA2'!$D$2:$AQ$224,MATCH(A2805,'ROA2'!$B$2:$B$224,0),MATCH(G2805,'ROA2'!$D$1:$AQ$1,0))</f>
        <v>3.0005090236663801</v>
      </c>
      <c r="O2805" s="6">
        <v>11613.500416000001</v>
      </c>
      <c r="P2805" s="28">
        <v>-1.6161563876689407E-3</v>
      </c>
    </row>
    <row r="2806" spans="1:16" x14ac:dyDescent="0.3">
      <c r="A2806" t="s">
        <v>525</v>
      </c>
      <c r="B2806" t="e">
        <f>VLOOKUP(A2806,Sheet3!L:L,1,FALSE)</f>
        <v>#N/A</v>
      </c>
      <c r="C2806" t="str">
        <f>VLOOKUP(A2806,'ALL - prices'!B:C,2,FALSE)</f>
        <v>Empire Co Ltd</v>
      </c>
      <c r="D2806" t="str">
        <f>VLOOKUP(A2806,'ALL - prices'!B:I,8,FALSE)</f>
        <v>Consumer Staples</v>
      </c>
      <c r="E2806">
        <v>2016</v>
      </c>
      <c r="F2806" t="s">
        <v>679</v>
      </c>
      <c r="G2806" t="str">
        <f t="shared" si="206"/>
        <v>2016-Q1</v>
      </c>
      <c r="H2806" s="4">
        <f>INDEX('ALL - prices'!$J$3:$DY$219,MATCH('COMBINED DATA'!A2806,'ALL - prices'!$B$3:$B$219,0),MATCH('COMBINED DATA'!G2806,'ALL - prices'!$J$1:$DY$1,0))</f>
        <v>18.8553</v>
      </c>
      <c r="I2806" s="14">
        <f t="shared" si="207"/>
        <v>1.7460527368896963</v>
      </c>
      <c r="J2806" s="15">
        <f>INDEX(MarketCap2!$E$2:$AR$224,MATCH(A2806,MarketCap2!$B$2:$B$224,0),MATCH(G2806,MarketCap2!$E$1:$AR$1,0))</f>
        <v>6217204224</v>
      </c>
      <c r="K2806">
        <f t="shared" si="208"/>
        <v>22.550586160978305</v>
      </c>
      <c r="L2806">
        <f>INDEX('PB2'!$D$2:$AQ$224,MATCH(A2806,'PB2'!$B$2:$B$224,0),MATCH(G2806,'PB2'!$D$1:$AQ$1,0))</f>
        <v>1.58107197284699</v>
      </c>
      <c r="M2806" s="16">
        <f t="shared" si="209"/>
        <v>0.63248227605940621</v>
      </c>
      <c r="N2806" s="6">
        <f>INDEX('ROA2'!$D$2:$AQ$224,MATCH(A2806,'ROA2'!$B$2:$B$224,0),MATCH(G2806,'ROA2'!$D$1:$AQ$1,0))</f>
        <v>-10.281680107116699</v>
      </c>
      <c r="O2806" s="6">
        <v>10130.199552</v>
      </c>
      <c r="P2806" s="28">
        <v>-0.1277221174381194</v>
      </c>
    </row>
    <row r="2807" spans="1:16" x14ac:dyDescent="0.3">
      <c r="A2807" t="s">
        <v>525</v>
      </c>
      <c r="B2807" t="e">
        <f>VLOOKUP(A2807,Sheet3!L:L,1,FALSE)</f>
        <v>#N/A</v>
      </c>
      <c r="C2807" t="str">
        <f>VLOOKUP(A2807,'ALL - prices'!B:C,2,FALSE)</f>
        <v>Empire Co Ltd</v>
      </c>
      <c r="D2807" t="str">
        <f>VLOOKUP(A2807,'ALL - prices'!B:I,8,FALSE)</f>
        <v>Consumer Staples</v>
      </c>
      <c r="E2807">
        <v>2016</v>
      </c>
      <c r="F2807" t="s">
        <v>680</v>
      </c>
      <c r="G2807" t="str">
        <f t="shared" si="206"/>
        <v>2016-Q2</v>
      </c>
      <c r="H2807" s="4">
        <f>INDEX('ALL - prices'!$J$3:$DY$219,MATCH('COMBINED DATA'!A2807,'ALL - prices'!$B$3:$B$219,0),MATCH('COMBINED DATA'!G2807,'ALL - prices'!$J$1:$DY$1,0))</f>
        <v>16.176200000000001</v>
      </c>
      <c r="I2807" s="14">
        <f t="shared" si="207"/>
        <v>2.3802364075514273</v>
      </c>
      <c r="J2807" s="15">
        <f>INDEX(MarketCap2!$E$2:$AR$224,MATCH(A2807,MarketCap2!$B$2:$B$224,0),MATCH(G2807,MarketCap2!$E$1:$AR$1,0))</f>
        <v>5308110848</v>
      </c>
      <c r="K2807">
        <f t="shared" si="208"/>
        <v>22.3925018363935</v>
      </c>
      <c r="L2807">
        <f>INDEX('PB2'!$D$2:$AQ$224,MATCH(A2807,'PB2'!$B$2:$B$224,0),MATCH(G2807,'PB2'!$D$1:$AQ$1,0))</f>
        <v>1.5558049678802499</v>
      </c>
      <c r="M2807" s="16">
        <f t="shared" si="209"/>
        <v>0.64275408592021532</v>
      </c>
      <c r="N2807" s="6">
        <f>INDEX('ROA2'!$D$2:$AQ$224,MATCH(A2807,'ROA2'!$B$2:$B$224,0),MATCH(G2807,'ROA2'!$D$1:$AQ$1,0))</f>
        <v>-20.6901245117188</v>
      </c>
      <c r="O2807" s="6">
        <v>9138.4995839999992</v>
      </c>
      <c r="P2807" s="28">
        <v>-9.789540303815733E-2</v>
      </c>
    </row>
    <row r="2808" spans="1:16" x14ac:dyDescent="0.3">
      <c r="A2808" t="s">
        <v>525</v>
      </c>
      <c r="B2808" t="e">
        <f>VLOOKUP(A2808,Sheet3!L:L,1,FALSE)</f>
        <v>#N/A</v>
      </c>
      <c r="C2808" t="str">
        <f>VLOOKUP(A2808,'ALL - prices'!B:C,2,FALSE)</f>
        <v>Empire Co Ltd</v>
      </c>
      <c r="D2808" t="str">
        <f>VLOOKUP(A2808,'ALL - prices'!B:I,8,FALSE)</f>
        <v>Consumer Staples</v>
      </c>
      <c r="E2808">
        <v>2016</v>
      </c>
      <c r="F2808" t="s">
        <v>681</v>
      </c>
      <c r="G2808" t="str">
        <f t="shared" si="206"/>
        <v>2016-Q3</v>
      </c>
      <c r="H2808" s="4">
        <f>INDEX('ALL - prices'!$J$3:$DY$219,MATCH('COMBINED DATA'!A2808,'ALL - prices'!$B$3:$B$219,0),MATCH('COMBINED DATA'!G2808,'ALL - prices'!$J$1:$DY$1,0))</f>
        <v>16.563400000000001</v>
      </c>
      <c r="I2808" s="14">
        <f t="shared" si="207"/>
        <v>2.6862632987106987</v>
      </c>
      <c r="J2808" s="15">
        <f>INDEX(MarketCap2!$E$2:$AR$224,MATCH(A2808,MarketCap2!$B$2:$B$224,0),MATCH(G2808,MarketCap2!$E$1:$AR$1,0))</f>
        <v>5407585792</v>
      </c>
      <c r="K2808">
        <f t="shared" si="208"/>
        <v>22.411068581037803</v>
      </c>
      <c r="L2808">
        <f>INDEX('PB2'!$D$2:$AQ$224,MATCH(A2808,'PB2'!$B$2:$B$224,0),MATCH(G2808,'PB2'!$D$1:$AQ$1,0))</f>
        <v>1.37754702568054</v>
      </c>
      <c r="M2808" s="16">
        <f t="shared" si="209"/>
        <v>0.72592803102745396</v>
      </c>
      <c r="N2808" s="6">
        <f>INDEX('ROA2'!$D$2:$AQ$224,MATCH(A2808,'ROA2'!$B$2:$B$224,0),MATCH(G2808,'ROA2'!$D$1:$AQ$1,0))</f>
        <v>-21.239767074585</v>
      </c>
      <c r="O2808" s="6">
        <v>8842.5000959999998</v>
      </c>
      <c r="P2808" s="28">
        <v>-3.2390381514953021E-2</v>
      </c>
    </row>
    <row r="2809" spans="1:16" x14ac:dyDescent="0.3">
      <c r="A2809" t="s">
        <v>525</v>
      </c>
      <c r="B2809" t="e">
        <f>VLOOKUP(A2809,Sheet3!L:L,1,FALSE)</f>
        <v>#N/A</v>
      </c>
      <c r="C2809" t="str">
        <f>VLOOKUP(A2809,'ALL - prices'!B:C,2,FALSE)</f>
        <v>Empire Co Ltd</v>
      </c>
      <c r="D2809" t="str">
        <f>VLOOKUP(A2809,'ALL - prices'!B:I,8,FALSE)</f>
        <v>Consumer Staples</v>
      </c>
      <c r="E2809">
        <v>2016</v>
      </c>
      <c r="F2809" t="s">
        <v>682</v>
      </c>
      <c r="G2809" t="str">
        <f t="shared" si="206"/>
        <v>2016-Q4</v>
      </c>
      <c r="H2809" s="4">
        <f>INDEX('ALL - prices'!$J$3:$DY$219,MATCH('COMBINED DATA'!A2809,'ALL - prices'!$B$3:$B$219,0),MATCH('COMBINED DATA'!G2809,'ALL - prices'!$J$1:$DY$1,0))</f>
        <v>13.375400000000001</v>
      </c>
      <c r="I2809" s="14">
        <f t="shared" si="207"/>
        <v>1.5917213585716989</v>
      </c>
      <c r="J2809" s="15">
        <f>INDEX(MarketCap2!$E$2:$AR$224,MATCH(A2809,MarketCap2!$B$2:$B$224,0),MATCH(G2809,MarketCap2!$E$1:$AR$1,0))</f>
        <v>4343753216</v>
      </c>
      <c r="K2809">
        <f t="shared" si="208"/>
        <v>22.192004607651203</v>
      </c>
      <c r="L2809">
        <f>INDEX('PB2'!$D$2:$AQ$224,MATCH(A2809,'PB2'!$B$2:$B$224,0),MATCH(G2809,'PB2'!$D$1:$AQ$1,0))</f>
        <v>1.1951919794082599</v>
      </c>
      <c r="M2809" s="16">
        <f t="shared" si="209"/>
        <v>0.83668566826820612</v>
      </c>
      <c r="N2809" s="6">
        <f>INDEX('ROA2'!$D$2:$AQ$224,MATCH(A2809,'ROA2'!$B$2:$B$224,0),MATCH(G2809,'ROA2'!$D$1:$AQ$1,0))</f>
        <v>-21.632469177246101</v>
      </c>
      <c r="O2809" s="6">
        <v>8816.9000959999994</v>
      </c>
      <c r="P2809" s="28">
        <v>-2.895108817876157E-3</v>
      </c>
    </row>
    <row r="2810" spans="1:16" x14ac:dyDescent="0.3">
      <c r="A2810" t="s">
        <v>525</v>
      </c>
      <c r="B2810" t="e">
        <f>VLOOKUP(A2810,Sheet3!L:L,1,FALSE)</f>
        <v>#N/A</v>
      </c>
      <c r="C2810" t="str">
        <f>VLOOKUP(A2810,'ALL - prices'!B:C,2,FALSE)</f>
        <v>Empire Co Ltd</v>
      </c>
      <c r="D2810" t="str">
        <f>VLOOKUP(A2810,'ALL - prices'!B:I,8,FALSE)</f>
        <v>Consumer Staples</v>
      </c>
      <c r="E2810">
        <v>2017</v>
      </c>
      <c r="F2810" t="s">
        <v>679</v>
      </c>
      <c r="G2810" t="str">
        <f t="shared" si="206"/>
        <v>2017-Q1</v>
      </c>
      <c r="H2810" s="4">
        <f>INDEX('ALL - prices'!$J$3:$DY$219,MATCH('COMBINED DATA'!A2810,'ALL - prices'!$B$3:$B$219,0),MATCH('COMBINED DATA'!G2810,'ALL - prices'!$J$1:$DY$1,0))</f>
        <v>17.4026</v>
      </c>
      <c r="I2810" s="14">
        <f t="shared" si="207"/>
        <v>1.7310253404172542</v>
      </c>
      <c r="J2810" s="15">
        <f>INDEX(MarketCap2!$E$2:$AR$224,MATCH(A2810,MarketCap2!$B$2:$B$224,0),MATCH(G2810,MarketCap2!$E$1:$AR$1,0))</f>
        <v>5520455680</v>
      </c>
      <c r="K2810">
        <f t="shared" si="208"/>
        <v>22.43172624455293</v>
      </c>
      <c r="L2810">
        <f>INDEX('PB2'!$D$2:$AQ$224,MATCH(A2810,'PB2'!$B$2:$B$224,0),MATCH(G2810,'PB2'!$D$1:$AQ$1,0))</f>
        <v>1.6028300523757899</v>
      </c>
      <c r="M2810" s="16">
        <f t="shared" si="209"/>
        <v>0.6238964627084157</v>
      </c>
      <c r="N2810" s="6">
        <f>INDEX('ROA2'!$D$2:$AQ$224,MATCH(A2810,'ROA2'!$B$2:$B$224,0),MATCH(G2810,'ROA2'!$D$1:$AQ$1,0))</f>
        <v>-8.6084756851196307</v>
      </c>
      <c r="O2810" s="6">
        <v>8772.1000960000001</v>
      </c>
      <c r="P2810" s="28">
        <v>-5.0811509161052962E-3</v>
      </c>
    </row>
    <row r="2811" spans="1:16" x14ac:dyDescent="0.3">
      <c r="A2811" t="s">
        <v>525</v>
      </c>
      <c r="B2811" t="e">
        <f>VLOOKUP(A2811,Sheet3!L:L,1,FALSE)</f>
        <v>#N/A</v>
      </c>
      <c r="C2811" t="str">
        <f>VLOOKUP(A2811,'ALL - prices'!B:C,2,FALSE)</f>
        <v>Empire Co Ltd</v>
      </c>
      <c r="D2811" t="str">
        <f>VLOOKUP(A2811,'ALL - prices'!B:I,8,FALSE)</f>
        <v>Consumer Staples</v>
      </c>
      <c r="E2811">
        <v>2017</v>
      </c>
      <c r="F2811" t="s">
        <v>680</v>
      </c>
      <c r="G2811" t="str">
        <f t="shared" si="206"/>
        <v>2017-Q2</v>
      </c>
      <c r="H2811" s="4">
        <f>INDEX('ALL - prices'!$J$3:$DY$219,MATCH('COMBINED DATA'!A2811,'ALL - prices'!$B$3:$B$219,0),MATCH('COMBINED DATA'!G2811,'ALL - prices'!$J$1:$DY$1,0))</f>
        <v>19.039899999999999</v>
      </c>
      <c r="I2811" s="14">
        <f t="shared" si="207"/>
        <v>1.7902722269718281</v>
      </c>
      <c r="J2811" s="15">
        <f>INDEX(MarketCap2!$E$2:$AR$224,MATCH(A2811,MarketCap2!$B$2:$B$224,0),MATCH(G2811,MarketCap2!$E$1:$AR$1,0))</f>
        <v>6009472512</v>
      </c>
      <c r="K2811">
        <f t="shared" si="208"/>
        <v>22.516602813255634</v>
      </c>
      <c r="L2811">
        <f>INDEX('PB2'!$D$2:$AQ$224,MATCH(A2811,'PB2'!$B$2:$B$224,0),MATCH(G2811,'PB2'!$D$1:$AQ$1,0))</f>
        <v>1.50386095046997</v>
      </c>
      <c r="M2811" s="16">
        <f t="shared" si="209"/>
        <v>0.66495509421099808</v>
      </c>
      <c r="N2811" s="6">
        <f>INDEX('ROA2'!$D$2:$AQ$224,MATCH(A2811,'ROA2'!$B$2:$B$224,0),MATCH(G2811,'ROA2'!$D$1:$AQ$1,0))</f>
        <v>1.77750396728516</v>
      </c>
      <c r="O2811" s="6">
        <v>8695.4997760000006</v>
      </c>
      <c r="P2811" s="28">
        <v>-8.7322669784546374E-3</v>
      </c>
    </row>
    <row r="2812" spans="1:16" x14ac:dyDescent="0.3">
      <c r="A2812" t="s">
        <v>525</v>
      </c>
      <c r="B2812" t="e">
        <f>VLOOKUP(A2812,Sheet3!L:L,1,FALSE)</f>
        <v>#N/A</v>
      </c>
      <c r="C2812" t="str">
        <f>VLOOKUP(A2812,'ALL - prices'!B:C,2,FALSE)</f>
        <v>Empire Co Ltd</v>
      </c>
      <c r="D2812" t="str">
        <f>VLOOKUP(A2812,'ALL - prices'!B:I,8,FALSE)</f>
        <v>Consumer Staples</v>
      </c>
      <c r="E2812">
        <v>2017</v>
      </c>
      <c r="F2812" t="s">
        <v>681</v>
      </c>
      <c r="G2812" t="str">
        <f t="shared" si="206"/>
        <v>2017-Q3</v>
      </c>
      <c r="H2812" s="4">
        <f>INDEX('ALL - prices'!$J$3:$DY$219,MATCH('COMBINED DATA'!A2812,'ALL - prices'!$B$3:$B$219,0),MATCH('COMBINED DATA'!G2812,'ALL - prices'!$J$1:$DY$1,0))</f>
        <v>19.096699999999998</v>
      </c>
      <c r="I2812" s="14">
        <f t="shared" si="207"/>
        <v>1.1158249186887104</v>
      </c>
      <c r="J2812" s="15">
        <f>INDEX(MarketCap2!$E$2:$AR$224,MATCH(A2812,MarketCap2!$B$2:$B$224,0),MATCH(G2812,MarketCap2!$E$1:$AR$1,0))</f>
        <v>5998605824</v>
      </c>
      <c r="K2812">
        <f t="shared" si="208"/>
        <v>22.514792916507414</v>
      </c>
      <c r="L2812">
        <f>INDEX('PB2'!$D$2:$AQ$224,MATCH(A2812,'PB2'!$B$2:$B$224,0),MATCH(G2812,'PB2'!$D$1:$AQ$1,0))</f>
        <v>1.7707489728927599</v>
      </c>
      <c r="M2812" s="16">
        <f t="shared" si="209"/>
        <v>0.56473278556607809</v>
      </c>
      <c r="N2812" s="6">
        <f>INDEX('ROA2'!$D$2:$AQ$224,MATCH(A2812,'ROA2'!$B$2:$B$224,0),MATCH(G2812,'ROA2'!$D$1:$AQ$1,0))</f>
        <v>1.6781409978866599</v>
      </c>
      <c r="O2812" s="6">
        <v>8688.7997439999999</v>
      </c>
      <c r="P2812" s="28">
        <v>-7.7051718389931523E-4</v>
      </c>
    </row>
    <row r="2813" spans="1:16" x14ac:dyDescent="0.3">
      <c r="A2813" t="s">
        <v>525</v>
      </c>
      <c r="B2813" t="e">
        <f>VLOOKUP(A2813,Sheet3!L:L,1,FALSE)</f>
        <v>#N/A</v>
      </c>
      <c r="C2813" t="str">
        <f>VLOOKUP(A2813,'ALL - prices'!B:C,2,FALSE)</f>
        <v>Empire Co Ltd</v>
      </c>
      <c r="D2813" t="str">
        <f>VLOOKUP(A2813,'ALL - prices'!B:I,8,FALSE)</f>
        <v>Consumer Staples</v>
      </c>
      <c r="E2813">
        <v>2017</v>
      </c>
      <c r="F2813" t="s">
        <v>682</v>
      </c>
      <c r="G2813" t="str">
        <f t="shared" si="206"/>
        <v>2017-Q4</v>
      </c>
      <c r="H2813" s="4">
        <f>INDEX('ALL - prices'!$J$3:$DY$219,MATCH('COMBINED DATA'!A2813,'ALL - prices'!$B$3:$B$219,0),MATCH('COMBINED DATA'!G2813,'ALL - prices'!$J$1:$DY$1,0))</f>
        <v>21.2818</v>
      </c>
      <c r="I2813" s="14">
        <f t="shared" si="207"/>
        <v>1.9694834365047782</v>
      </c>
      <c r="J2813" s="15">
        <f>INDEX(MarketCap2!$E$2:$AR$224,MATCH(A2813,MarketCap2!$B$2:$B$224,0),MATCH(G2813,MarketCap2!$E$1:$AR$1,0))</f>
        <v>6653450752</v>
      </c>
      <c r="K2813">
        <f t="shared" si="208"/>
        <v>22.618401467102085</v>
      </c>
      <c r="L2813">
        <f>INDEX('PB2'!$D$2:$AQ$224,MATCH(A2813,'PB2'!$B$2:$B$224,0),MATCH(G2813,'PB2'!$D$1:$AQ$1,0))</f>
        <v>1.72706699371338</v>
      </c>
      <c r="M2813" s="16">
        <f t="shared" si="209"/>
        <v>0.57901633442133726</v>
      </c>
      <c r="N2813" s="6">
        <f>INDEX('ROA2'!$D$2:$AQ$224,MATCH(A2813,'ROA2'!$B$2:$B$224,0),MATCH(G2813,'ROA2'!$D$1:$AQ$1,0))</f>
        <v>1.0359899997711199</v>
      </c>
      <c r="O2813" s="6">
        <v>8634.9998080000005</v>
      </c>
      <c r="P2813" s="28">
        <v>-6.1918720174383886E-3</v>
      </c>
    </row>
    <row r="2814" spans="1:16" x14ac:dyDescent="0.3">
      <c r="A2814" t="s">
        <v>525</v>
      </c>
      <c r="B2814" t="e">
        <f>VLOOKUP(A2814,Sheet3!L:L,1,FALSE)</f>
        <v>#N/A</v>
      </c>
      <c r="C2814" t="str">
        <f>VLOOKUP(A2814,'ALL - prices'!B:C,2,FALSE)</f>
        <v>Empire Co Ltd</v>
      </c>
      <c r="D2814" t="str">
        <f>VLOOKUP(A2814,'ALL - prices'!B:I,8,FALSE)</f>
        <v>Consumer Staples</v>
      </c>
      <c r="E2814">
        <v>2018</v>
      </c>
      <c r="F2814" t="s">
        <v>679</v>
      </c>
      <c r="G2814" t="str">
        <f t="shared" si="206"/>
        <v>2018-Q1</v>
      </c>
      <c r="H2814" s="4">
        <f>INDEX('ALL - prices'!$J$3:$DY$219,MATCH('COMBINED DATA'!A2814,'ALL - prices'!$B$3:$B$219,0),MATCH('COMBINED DATA'!G2814,'ALL - prices'!$J$1:$DY$1,0))</f>
        <v>22.568100000000001</v>
      </c>
      <c r="I2814" s="14">
        <f t="shared" si="207"/>
        <v>2.334232254225503</v>
      </c>
      <c r="J2814" s="15">
        <f>INDEX(MarketCap2!$E$2:$AR$224,MATCH(A2814,MarketCap2!$B$2:$B$224,0),MATCH(G2814,MarketCap2!$E$1:$AR$1,0))</f>
        <v>7025778688</v>
      </c>
      <c r="K2814">
        <f t="shared" si="208"/>
        <v>22.672851891290243</v>
      </c>
      <c r="L2814">
        <f>INDEX('PB2'!$D$2:$AQ$224,MATCH(A2814,'PB2'!$B$2:$B$224,0),MATCH(G2814,'PB2'!$D$1:$AQ$1,0))</f>
        <v>1.83506000041962</v>
      </c>
      <c r="M2814" s="16">
        <f t="shared" si="209"/>
        <v>0.54494130969632149</v>
      </c>
      <c r="N2814" s="6">
        <f>INDEX('ROA2'!$D$2:$AQ$224,MATCH(A2814,'ROA2'!$B$2:$B$224,0),MATCH(G2814,'ROA2'!$D$1:$AQ$1,0))</f>
        <v>1.3556050062179601</v>
      </c>
      <c r="O2814" s="6">
        <v>8637.1000320000003</v>
      </c>
      <c r="P2814" s="28">
        <v>2.4322224049779599E-4</v>
      </c>
    </row>
    <row r="2815" spans="1:16" x14ac:dyDescent="0.3">
      <c r="A2815" t="s">
        <v>525</v>
      </c>
      <c r="B2815" t="e">
        <f>VLOOKUP(A2815,Sheet3!L:L,1,FALSE)</f>
        <v>#N/A</v>
      </c>
      <c r="C2815" t="str">
        <f>VLOOKUP(A2815,'ALL - prices'!B:C,2,FALSE)</f>
        <v>Empire Co Ltd</v>
      </c>
      <c r="D2815" t="str">
        <f>VLOOKUP(A2815,'ALL - prices'!B:I,8,FALSE)</f>
        <v>Consumer Staples</v>
      </c>
      <c r="E2815">
        <v>2018</v>
      </c>
      <c r="F2815" t="s">
        <v>680</v>
      </c>
      <c r="G2815" t="str">
        <f t="shared" si="206"/>
        <v>2018-Q2</v>
      </c>
      <c r="H2815" s="4">
        <f>INDEX('ALL - prices'!$J$3:$DY$219,MATCH('COMBINED DATA'!A2815,'ALL - prices'!$B$3:$B$219,0),MATCH('COMBINED DATA'!G2815,'ALL - prices'!$J$1:$DY$1,0))</f>
        <v>23.128599999999999</v>
      </c>
      <c r="I2815" s="14">
        <f t="shared" si="207"/>
        <v>3.550893995413912</v>
      </c>
      <c r="J2815" s="15">
        <f>INDEX(MarketCap2!$E$2:$AR$224,MATCH(A2815,MarketCap2!$B$2:$B$224,0),MATCH(G2815,MarketCap2!$E$1:$AR$1,0))</f>
        <v>7169821184</v>
      </c>
      <c r="K2815">
        <f t="shared" si="208"/>
        <v>22.693146551776934</v>
      </c>
      <c r="L2815">
        <f>INDEX('PB2'!$D$2:$AQ$224,MATCH(A2815,'PB2'!$B$2:$B$224,0),MATCH(G2815,'PB2'!$D$1:$AQ$1,0))</f>
        <v>1.8778909444809</v>
      </c>
      <c r="M2815" s="16">
        <f t="shared" si="209"/>
        <v>0.53251228615750479</v>
      </c>
      <c r="N2815" s="6">
        <f>INDEX('ROA2'!$D$2:$AQ$224,MATCH(A2815,'ROA2'!$B$2:$B$224,0),MATCH(G2815,'ROA2'!$D$1:$AQ$1,0))</f>
        <v>1.8378219604492201</v>
      </c>
      <c r="O2815" s="6">
        <v>8661.9996159999992</v>
      </c>
      <c r="P2815" s="28">
        <v>2.8828639135528387E-3</v>
      </c>
    </row>
    <row r="2816" spans="1:16" x14ac:dyDescent="0.3">
      <c r="A2816" t="s">
        <v>525</v>
      </c>
      <c r="B2816" t="e">
        <f>VLOOKUP(A2816,Sheet3!L:L,1,FALSE)</f>
        <v>#N/A</v>
      </c>
      <c r="C2816" t="str">
        <f>VLOOKUP(A2816,'ALL - prices'!B:C,2,FALSE)</f>
        <v>Empire Co Ltd</v>
      </c>
      <c r="D2816" t="str">
        <f>VLOOKUP(A2816,'ALL - prices'!B:I,8,FALSE)</f>
        <v>Consumer Staples</v>
      </c>
      <c r="E2816">
        <v>2018</v>
      </c>
      <c r="F2816" t="s">
        <v>681</v>
      </c>
      <c r="G2816" t="str">
        <f t="shared" si="206"/>
        <v>2018-Q3</v>
      </c>
      <c r="H2816" s="4">
        <f>INDEX('ALL - prices'!$J$3:$DY$219,MATCH('COMBINED DATA'!A2816,'ALL - prices'!$B$3:$B$219,0),MATCH('COMBINED DATA'!G2816,'ALL - prices'!$J$1:$DY$1,0))</f>
        <v>20.716999999999999</v>
      </c>
      <c r="I2816" s="14">
        <f t="shared" si="207"/>
        <v>3.1641012198042362</v>
      </c>
      <c r="J2816" s="15">
        <f>INDEX(MarketCap2!$E$2:$AR$224,MATCH(A2816,MarketCap2!$B$2:$B$224,0),MATCH(G2816,MarketCap2!$E$1:$AR$1,0))</f>
        <v>6397552128</v>
      </c>
      <c r="K2816">
        <f t="shared" si="208"/>
        <v>22.579181274147906</v>
      </c>
      <c r="L2816">
        <f>INDEX('PB2'!$D$2:$AQ$224,MATCH(A2816,'PB2'!$B$2:$B$224,0),MATCH(G2816,'PB2'!$D$1:$AQ$1,0))</f>
        <v>1.65412998199463</v>
      </c>
      <c r="M2816" s="16">
        <f t="shared" si="209"/>
        <v>0.60454741216536778</v>
      </c>
      <c r="N2816" s="6">
        <f>INDEX('ROA2'!$D$2:$AQ$224,MATCH(A2816,'ROA2'!$B$2:$B$224,0),MATCH(G2816,'ROA2'!$D$1:$AQ$1,0))</f>
        <v>2.3068540096282999</v>
      </c>
      <c r="O2816" s="6">
        <v>8746.2000640000006</v>
      </c>
      <c r="P2816" s="28">
        <v>9.7206709458253372E-3</v>
      </c>
    </row>
    <row r="2817" spans="1:16" x14ac:dyDescent="0.3">
      <c r="A2817" t="s">
        <v>525</v>
      </c>
      <c r="B2817" t="e">
        <f>VLOOKUP(A2817,Sheet3!L:L,1,FALSE)</f>
        <v>#N/A</v>
      </c>
      <c r="C2817" t="str">
        <f>VLOOKUP(A2817,'ALL - prices'!B:C,2,FALSE)</f>
        <v>Empire Co Ltd</v>
      </c>
      <c r="D2817" t="str">
        <f>VLOOKUP(A2817,'ALL - prices'!B:I,8,FALSE)</f>
        <v>Consumer Staples</v>
      </c>
      <c r="E2817">
        <v>2018</v>
      </c>
      <c r="F2817" t="s">
        <v>682</v>
      </c>
      <c r="G2817" t="str">
        <f t="shared" si="206"/>
        <v>2018-Q4</v>
      </c>
      <c r="H2817" s="4">
        <f>INDEX('ALL - prices'!$J$3:$DY$219,MATCH('COMBINED DATA'!A2817,'ALL - prices'!$B$3:$B$219,0),MATCH('COMBINED DATA'!G2817,'ALL - prices'!$J$1:$DY$1,0))</f>
        <v>25.494700000000002</v>
      </c>
      <c r="I2817" s="14">
        <f t="shared" si="207"/>
        <v>2.7572751553843866</v>
      </c>
      <c r="J2817" s="15">
        <f>INDEX(MarketCap2!$E$2:$AR$224,MATCH(A2817,MarketCap2!$B$2:$B$224,0),MATCH(G2817,MarketCap2!$E$1:$AR$1,0))</f>
        <v>7835335168</v>
      </c>
      <c r="K2817">
        <f t="shared" si="208"/>
        <v>22.781909490141917</v>
      </c>
      <c r="L2817">
        <f>INDEX('PB2'!$D$2:$AQ$224,MATCH(A2817,'PB2'!$B$2:$B$224,0),MATCH(G2817,'PB2'!$D$1:$AQ$1,0))</f>
        <v>2.0936300754547101</v>
      </c>
      <c r="M2817" s="16">
        <f t="shared" si="209"/>
        <v>0.47763929823314777</v>
      </c>
      <c r="N2817" s="6">
        <f>INDEX('ROA2'!$D$2:$AQ$224,MATCH(A2817,'ROA2'!$B$2:$B$224,0),MATCH(G2817,'ROA2'!$D$1:$AQ$1,0))</f>
        <v>3.7826230525970499</v>
      </c>
      <c r="O2817" s="6">
        <v>8733.8997760000002</v>
      </c>
      <c r="P2817" s="28">
        <v>-1.4063579508807773E-3</v>
      </c>
    </row>
    <row r="2818" spans="1:16" x14ac:dyDescent="0.3">
      <c r="A2818" t="s">
        <v>525</v>
      </c>
      <c r="B2818" t="e">
        <f>VLOOKUP(A2818,Sheet3!L:L,1,FALSE)</f>
        <v>#N/A</v>
      </c>
      <c r="C2818" t="str">
        <f>VLOOKUP(A2818,'ALL - prices'!B:C,2,FALSE)</f>
        <v>Empire Co Ltd</v>
      </c>
      <c r="D2818" t="str">
        <f>VLOOKUP(A2818,'ALL - prices'!B:I,8,FALSE)</f>
        <v>Consumer Staples</v>
      </c>
      <c r="E2818">
        <v>2019</v>
      </c>
      <c r="F2818" t="s">
        <v>679</v>
      </c>
      <c r="G2818" t="str">
        <f t="shared" si="206"/>
        <v>2019-Q1</v>
      </c>
      <c r="H2818" s="4">
        <f>INDEX('ALL - prices'!$J$3:$DY$219,MATCH('COMBINED DATA'!A2818,'ALL - prices'!$B$3:$B$219,0),MATCH('COMBINED DATA'!G2818,'ALL - prices'!$J$1:$DY$1,0))</f>
        <v>25.677900000000001</v>
      </c>
      <c r="I2818" s="14">
        <f t="shared" si="207"/>
        <v>3.0866095675514251</v>
      </c>
      <c r="J2818" s="15">
        <f>INDEX(MarketCap2!$E$2:$AR$224,MATCH(A2818,MarketCap2!$B$2:$B$224,0),MATCH(G2818,MarketCap2!$E$1:$AR$1,0))</f>
        <v>7862939136</v>
      </c>
      <c r="K2818">
        <f t="shared" si="208"/>
        <v>22.785426309368791</v>
      </c>
      <c r="L2818">
        <f>INDEX('PB2'!$D$2:$AQ$224,MATCH(A2818,'PB2'!$B$2:$B$224,0),MATCH(G2818,'PB2'!$D$1:$AQ$1,0))</f>
        <v>2.03274297714233</v>
      </c>
      <c r="M2818" s="16">
        <f t="shared" si="209"/>
        <v>0.49194610988439852</v>
      </c>
      <c r="N2818" s="6">
        <f>INDEX('ROA2'!$D$2:$AQ$224,MATCH(A2818,'ROA2'!$B$2:$B$224,0),MATCH(G2818,'ROA2'!$D$1:$AQ$1,0))</f>
        <v>3.7431669235229501</v>
      </c>
      <c r="O2818" s="6">
        <v>9326.3001600000007</v>
      </c>
      <c r="P2818" s="28">
        <v>6.7827705743528838E-2</v>
      </c>
    </row>
    <row r="2819" spans="1:16" x14ac:dyDescent="0.3">
      <c r="A2819" t="s">
        <v>525</v>
      </c>
      <c r="B2819" t="e">
        <f>VLOOKUP(A2819,Sheet3!L:L,1,FALSE)</f>
        <v>#N/A</v>
      </c>
      <c r="C2819" t="str">
        <f>VLOOKUP(A2819,'ALL - prices'!B:C,2,FALSE)</f>
        <v>Empire Co Ltd</v>
      </c>
      <c r="D2819" t="str">
        <f>VLOOKUP(A2819,'ALL - prices'!B:I,8,FALSE)</f>
        <v>Consumer Staples</v>
      </c>
      <c r="E2819">
        <v>2019</v>
      </c>
      <c r="F2819" t="s">
        <v>680</v>
      </c>
      <c r="G2819" t="str">
        <f t="shared" si="206"/>
        <v>2019-Q2</v>
      </c>
      <c r="H2819" s="4">
        <f>INDEX('ALL - prices'!$J$3:$DY$219,MATCH('COMBINED DATA'!A2819,'ALL - prices'!$B$3:$B$219,0),MATCH('COMBINED DATA'!G2819,'ALL - prices'!$J$1:$DY$1,0))</f>
        <v>29.3796</v>
      </c>
      <c r="I2819" s="14">
        <f t="shared" si="207"/>
        <v>3.0885851338706307</v>
      </c>
      <c r="J2819" s="15">
        <f>INDEX(MarketCap2!$E$2:$AR$224,MATCH(A2819,MarketCap2!$B$2:$B$224,0),MATCH(G2819,MarketCap2!$E$1:$AR$1,0))</f>
        <v>8963982336</v>
      </c>
      <c r="K2819">
        <f t="shared" si="208"/>
        <v>22.916480422334288</v>
      </c>
      <c r="L2819">
        <f>INDEX('PB2'!$D$2:$AQ$224,MATCH(A2819,'PB2'!$B$2:$B$224,0),MATCH(G2819,'PB2'!$D$1:$AQ$1,0))</f>
        <v>2.6607639789581299</v>
      </c>
      <c r="M2819" s="16">
        <f t="shared" si="209"/>
        <v>0.3758319068914816</v>
      </c>
      <c r="N2819" s="6">
        <f>INDEX('ROA2'!$D$2:$AQ$224,MATCH(A2819,'ROA2'!$B$2:$B$224,0),MATCH(G2819,'ROA2'!$D$1:$AQ$1,0))</f>
        <v>4.2410368919372603</v>
      </c>
      <c r="O2819" s="6">
        <v>9602.4002560000008</v>
      </c>
      <c r="P2819" s="28">
        <v>2.9604461711856388E-2</v>
      </c>
    </row>
    <row r="2820" spans="1:16" x14ac:dyDescent="0.3">
      <c r="A2820" t="s">
        <v>525</v>
      </c>
      <c r="B2820" t="e">
        <f>VLOOKUP(A2820,Sheet3!L:L,1,FALSE)</f>
        <v>#N/A</v>
      </c>
      <c r="C2820" t="str">
        <f>VLOOKUP(A2820,'ALL - prices'!B:C,2,FALSE)</f>
        <v>Empire Co Ltd</v>
      </c>
      <c r="D2820" t="str">
        <f>VLOOKUP(A2820,'ALL - prices'!B:I,8,FALSE)</f>
        <v>Consumer Staples</v>
      </c>
      <c r="E2820">
        <v>2019</v>
      </c>
      <c r="F2820" t="s">
        <v>681</v>
      </c>
      <c r="G2820" t="str">
        <f t="shared" si="206"/>
        <v>2019-Q3</v>
      </c>
      <c r="H2820" s="4">
        <f>INDEX('ALL - prices'!$J$3:$DY$219,MATCH('COMBINED DATA'!A2820,'ALL - prices'!$B$3:$B$219,0),MATCH('COMBINED DATA'!G2820,'ALL - prices'!$J$1:$DY$1,0))</f>
        <v>32.069299999999998</v>
      </c>
      <c r="I2820" s="14">
        <f t="shared" si="207"/>
        <v>4.3839507577830901</v>
      </c>
      <c r="J2820" s="15">
        <f>INDEX(MarketCap2!$E$2:$AR$224,MATCH(A2820,MarketCap2!$B$2:$B$224,0),MATCH(G2820,MarketCap2!$E$1:$AR$1,0))</f>
        <v>9736408064</v>
      </c>
      <c r="K2820">
        <f t="shared" si="208"/>
        <v>22.999138104653891</v>
      </c>
      <c r="L2820">
        <f>INDEX('PB2'!$D$2:$AQ$224,MATCH(A2820,'PB2'!$B$2:$B$224,0),MATCH(G2820,'PB2'!$D$1:$AQ$1,0))</f>
        <v>2.49958992004394</v>
      </c>
      <c r="M2820" s="16">
        <f t="shared" si="209"/>
        <v>0.40006562355733183</v>
      </c>
      <c r="N2820" s="6">
        <f>INDEX('ROA2'!$D$2:$AQ$224,MATCH(A2820,'ROA2'!$B$2:$B$224,0),MATCH(G2820,'ROA2'!$D$1:$AQ$1,0))</f>
        <v>3.7199509143829399</v>
      </c>
      <c r="O2820" s="6">
        <v>13958.4</v>
      </c>
      <c r="P2820" s="28">
        <v>0.45363655209833387</v>
      </c>
    </row>
    <row r="2821" spans="1:16" x14ac:dyDescent="0.3">
      <c r="A2821" t="s">
        <v>525</v>
      </c>
      <c r="B2821" t="e">
        <f>VLOOKUP(A2821,Sheet3!L:L,1,FALSE)</f>
        <v>#N/A</v>
      </c>
      <c r="C2821" t="str">
        <f>VLOOKUP(A2821,'ALL - prices'!B:C,2,FALSE)</f>
        <v>Empire Co Ltd</v>
      </c>
      <c r="D2821" t="str">
        <f>VLOOKUP(A2821,'ALL - prices'!B:I,8,FALSE)</f>
        <v>Consumer Staples</v>
      </c>
      <c r="E2821">
        <v>2019</v>
      </c>
      <c r="F2821" t="s">
        <v>682</v>
      </c>
      <c r="G2821" t="str">
        <f t="shared" si="206"/>
        <v>2019-Q4</v>
      </c>
      <c r="H2821" s="4">
        <f>INDEX('ALL - prices'!$J$3:$DY$219,MATCH('COMBINED DATA'!A2821,'ALL - prices'!$B$3:$B$219,0),MATCH('COMBINED DATA'!G2821,'ALL - prices'!$J$1:$DY$1,0))</f>
        <v>27.3249</v>
      </c>
      <c r="I2821" s="14">
        <f t="shared" si="207"/>
        <v>4.3204894108383884</v>
      </c>
      <c r="J2821" s="15">
        <f>INDEX(MarketCap2!$E$2:$AR$224,MATCH(A2821,MarketCap2!$B$2:$B$224,0),MATCH(G2821,MarketCap2!$E$1:$AR$1,0))</f>
        <v>8233529856</v>
      </c>
      <c r="K2821">
        <f t="shared" si="208"/>
        <v>22.831480660777167</v>
      </c>
      <c r="L2821">
        <f>INDEX('PB2'!$D$2:$AQ$224,MATCH(A2821,'PB2'!$B$2:$B$224,0),MATCH(G2821,'PB2'!$D$1:$AQ$1,0))</f>
        <v>2.19065189361572</v>
      </c>
      <c r="M2821" s="16">
        <f t="shared" si="209"/>
        <v>0.45648512340747921</v>
      </c>
      <c r="N2821" s="6">
        <f>INDEX('ROA2'!$D$2:$AQ$224,MATCH(A2821,'ROA2'!$B$2:$B$224,0),MATCH(G2821,'ROA2'!$D$1:$AQ$1,0))</f>
        <v>4.2031660079956099</v>
      </c>
      <c r="O2821" s="6">
        <v>13777.699839999999</v>
      </c>
      <c r="P2821" s="28">
        <v>-1.2945621274644681E-2</v>
      </c>
    </row>
    <row r="2822" spans="1:16" x14ac:dyDescent="0.3">
      <c r="A2822" t="s">
        <v>525</v>
      </c>
      <c r="B2822" t="e">
        <f>VLOOKUP(A2822,Sheet3!L:L,1,FALSE)</f>
        <v>#N/A</v>
      </c>
      <c r="C2822" t="str">
        <f>VLOOKUP(A2822,'ALL - prices'!B:C,2,FALSE)</f>
        <v>Empire Co Ltd</v>
      </c>
      <c r="D2822" t="str">
        <f>VLOOKUP(A2822,'ALL - prices'!B:I,8,FALSE)</f>
        <v>Consumer Staples</v>
      </c>
      <c r="E2822">
        <v>2020</v>
      </c>
      <c r="F2822" t="s">
        <v>679</v>
      </c>
      <c r="G2822" t="str">
        <f t="shared" si="206"/>
        <v>2020-Q1</v>
      </c>
      <c r="H2822" s="4">
        <f>INDEX('ALL - prices'!$J$3:$DY$219,MATCH('COMBINED DATA'!A2822,'ALL - prices'!$B$3:$B$219,0),MATCH('COMBINED DATA'!G2822,'ALL - prices'!$J$1:$DY$1,0))</f>
        <v>24.7941</v>
      </c>
      <c r="I2822" s="14">
        <f t="shared" si="207"/>
        <v>3.0003209472765868</v>
      </c>
      <c r="J2822" s="15">
        <f>INDEX(MarketCap2!$E$2:$AR$224,MATCH(A2822,MarketCap2!$B$2:$B$224,0),MATCH(G2822,MarketCap2!$E$1:$AR$1,0))</f>
        <v>7441532416</v>
      </c>
      <c r="K2822">
        <f t="shared" si="208"/>
        <v>22.730342634474997</v>
      </c>
      <c r="L2822">
        <f>INDEX('PB2'!$D$2:$AQ$224,MATCH(A2822,'PB2'!$B$2:$B$224,0),MATCH(G2822,'PB2'!$D$1:$AQ$1,0))</f>
        <v>2.1250579357147199</v>
      </c>
      <c r="M2822" s="16">
        <f t="shared" si="209"/>
        <v>0.47057540558943417</v>
      </c>
      <c r="N2822" s="6">
        <f>INDEX('ROA2'!$D$2:$AQ$224,MATCH(A2822,'ROA2'!$B$2:$B$224,0),MATCH(G2822,'ROA2'!$D$1:$AQ$1,0))</f>
        <v>4.5306282043456996</v>
      </c>
      <c r="O2822" s="6">
        <v>13972.89984</v>
      </c>
      <c r="P2822" s="28">
        <v>1.4167822079654243E-2</v>
      </c>
    </row>
    <row r="2823" spans="1:16" x14ac:dyDescent="0.3">
      <c r="A2823" t="s">
        <v>525</v>
      </c>
      <c r="B2823" t="e">
        <f>VLOOKUP(A2823,Sheet3!L:L,1,FALSE)</f>
        <v>#N/A</v>
      </c>
      <c r="C2823" t="str">
        <f>VLOOKUP(A2823,'ALL - prices'!B:C,2,FALSE)</f>
        <v>Empire Co Ltd</v>
      </c>
      <c r="D2823" t="str">
        <f>VLOOKUP(A2823,'ALL - prices'!B:I,8,FALSE)</f>
        <v>Consumer Staples</v>
      </c>
      <c r="E2823">
        <v>2020</v>
      </c>
      <c r="F2823" t="s">
        <v>680</v>
      </c>
      <c r="G2823" t="str">
        <f t="shared" si="206"/>
        <v>2020-Q2</v>
      </c>
      <c r="H2823" s="4">
        <f>INDEX('ALL - prices'!$J$3:$DY$219,MATCH('COMBINED DATA'!A2823,'ALL - prices'!$B$3:$B$219,0),MATCH('COMBINED DATA'!G2823,'ALL - prices'!$J$1:$DY$1,0))</f>
        <v>29.398</v>
      </c>
      <c r="I2823" s="14">
        <f t="shared" si="207"/>
        <v>1.9816673776982192</v>
      </c>
      <c r="J2823" s="15">
        <f>INDEX(MarketCap2!$E$2:$AR$224,MATCH(A2823,MarketCap2!$B$2:$B$224,0),MATCH(G2823,MarketCap2!$E$1:$AR$1,0))</f>
        <v>8788168704</v>
      </c>
      <c r="K2823">
        <f t="shared" si="208"/>
        <v>22.896672188371451</v>
      </c>
      <c r="L2823">
        <f>INDEX('PB2'!$D$2:$AQ$224,MATCH(A2823,'PB2'!$B$2:$B$224,0),MATCH(G2823,'PB2'!$D$1:$AQ$1,0))</f>
        <v>2.2782239913940399</v>
      </c>
      <c r="M2823" s="16">
        <f t="shared" si="209"/>
        <v>0.4389384027986214</v>
      </c>
      <c r="N2823" s="6">
        <f>INDEX('ROA2'!$D$2:$AQ$224,MATCH(A2823,'ROA2'!$B$2:$B$224,0),MATCH(G2823,'ROA2'!$D$1:$AQ$1,0))</f>
        <v>4.81528997421265</v>
      </c>
      <c r="O2823" s="6">
        <v>14632.899584000001</v>
      </c>
      <c r="P2823" s="28">
        <v>4.7234271450986132E-2</v>
      </c>
    </row>
    <row r="2824" spans="1:16" x14ac:dyDescent="0.3">
      <c r="A2824" t="s">
        <v>525</v>
      </c>
      <c r="B2824" t="e">
        <f>VLOOKUP(A2824,Sheet3!L:L,1,FALSE)</f>
        <v>#N/A</v>
      </c>
      <c r="C2824" t="str">
        <f>VLOOKUP(A2824,'ALL - prices'!B:C,2,FALSE)</f>
        <v>Empire Co Ltd</v>
      </c>
      <c r="D2824" t="str">
        <f>VLOOKUP(A2824,'ALL - prices'!B:I,8,FALSE)</f>
        <v>Consumer Staples</v>
      </c>
      <c r="E2824">
        <v>2020</v>
      </c>
      <c r="F2824" t="s">
        <v>681</v>
      </c>
      <c r="G2824" t="str">
        <f t="shared" si="206"/>
        <v>2020-Q3</v>
      </c>
      <c r="H2824" s="4">
        <f>INDEX('ALL - prices'!$J$3:$DY$219,MATCH('COMBINED DATA'!A2824,'ALL - prices'!$B$3:$B$219,0),MATCH('COMBINED DATA'!G2824,'ALL - prices'!$J$1:$DY$1,0))</f>
        <v>35.090600000000002</v>
      </c>
      <c r="I2824" s="14">
        <f t="shared" si="207"/>
        <v>2.0293629909818174</v>
      </c>
      <c r="J2824" s="15">
        <f>INDEX(MarketCap2!$E$2:$AR$224,MATCH(A2824,MarketCap2!$B$2:$B$224,0),MATCH(G2824,MarketCap2!$E$1:$AR$1,0))</f>
        <v>10450960384</v>
      </c>
      <c r="K2824">
        <f t="shared" si="208"/>
        <v>23.069959713909551</v>
      </c>
      <c r="L2824">
        <f>INDEX('PB2'!$D$2:$AQ$224,MATCH(A2824,'PB2'!$B$2:$B$224,0),MATCH(G2824,'PB2'!$D$1:$AQ$1,0))</f>
        <v>2.3321239948272701</v>
      </c>
      <c r="M2824" s="16">
        <f t="shared" si="209"/>
        <v>0.42879366715407663</v>
      </c>
      <c r="N2824" s="6">
        <f>INDEX('ROA2'!$D$2:$AQ$224,MATCH(A2824,'ROA2'!$B$2:$B$224,0),MATCH(G2824,'ROA2'!$D$1:$AQ$1,0))</f>
        <v>4.4842081069946298</v>
      </c>
      <c r="O2824" s="6">
        <v>14800.300031999999</v>
      </c>
      <c r="P2824" s="28">
        <v>1.1440005245647868E-2</v>
      </c>
    </row>
    <row r="2825" spans="1:16" x14ac:dyDescent="0.3">
      <c r="A2825" t="s">
        <v>525</v>
      </c>
      <c r="B2825" t="e">
        <f>VLOOKUP(A2825,Sheet3!L:L,1,FALSE)</f>
        <v>#N/A</v>
      </c>
      <c r="C2825" t="str">
        <f>VLOOKUP(A2825,'ALL - prices'!B:C,2,FALSE)</f>
        <v>Empire Co Ltd</v>
      </c>
      <c r="D2825" t="str">
        <f>VLOOKUP(A2825,'ALL - prices'!B:I,8,FALSE)</f>
        <v>Consumer Staples</v>
      </c>
      <c r="E2825">
        <v>2020</v>
      </c>
      <c r="F2825" t="s">
        <v>682</v>
      </c>
      <c r="G2825" t="str">
        <f t="shared" si="206"/>
        <v>2020-Q4</v>
      </c>
      <c r="H2825" s="4">
        <f>INDEX('ALL - prices'!$J$3:$DY$219,MATCH('COMBINED DATA'!A2825,'ALL - prices'!$B$3:$B$219,0),MATCH('COMBINED DATA'!G2825,'ALL - prices'!$J$1:$DY$1,0))</f>
        <v>31.690799999999999</v>
      </c>
      <c r="I2825" s="14">
        <f t="shared" si="207"/>
        <v>0.1554916369669665</v>
      </c>
      <c r="J2825" s="15">
        <f>INDEX(MarketCap2!$E$2:$AR$224,MATCH(A2825,MarketCap2!$B$2:$B$224,0),MATCH(G2825,MarketCap2!$E$1:$AR$1,0))</f>
        <v>9348391936</v>
      </c>
      <c r="K2825">
        <f t="shared" si="208"/>
        <v>22.958470180001267</v>
      </c>
      <c r="L2825">
        <f>INDEX('PB2'!$D$2:$AQ$224,MATCH(A2825,'PB2'!$B$2:$B$224,0),MATCH(G2825,'PB2'!$D$1:$AQ$1,0))</f>
        <v>2.20532298088074</v>
      </c>
      <c r="M2825" s="16">
        <f t="shared" si="209"/>
        <v>0.45344831966546228</v>
      </c>
      <c r="N2825" s="6">
        <f>INDEX('ROA2'!$D$2:$AQ$224,MATCH(A2825,'ROA2'!$B$2:$B$224,0),MATCH(G2825,'ROA2'!$D$1:$AQ$1,0))</f>
        <v>4.5976848602294904</v>
      </c>
      <c r="O2825" s="6">
        <v>14567.000064</v>
      </c>
      <c r="P2825" s="28">
        <v>-1.5763191793110764E-2</v>
      </c>
    </row>
    <row r="2826" spans="1:16" x14ac:dyDescent="0.3">
      <c r="A2826" t="s">
        <v>525</v>
      </c>
      <c r="B2826" t="e">
        <f>VLOOKUP(A2826,Sheet3!L:L,1,FALSE)</f>
        <v>#N/A</v>
      </c>
      <c r="C2826" t="str">
        <f>VLOOKUP(A2826,'ALL - prices'!B:C,2,FALSE)</f>
        <v>Empire Co Ltd</v>
      </c>
      <c r="D2826" t="str">
        <f>VLOOKUP(A2826,'ALL - prices'!B:I,8,FALSE)</f>
        <v>Consumer Staples</v>
      </c>
      <c r="E2826">
        <v>2021</v>
      </c>
      <c r="F2826" t="s">
        <v>679</v>
      </c>
      <c r="G2826" t="str">
        <f t="shared" si="206"/>
        <v>2021-Q1</v>
      </c>
      <c r="H2826" s="4">
        <f>INDEX('ALL - prices'!$J$3:$DY$219,MATCH('COMBINED DATA'!A2826,'ALL - prices'!$B$3:$B$219,0),MATCH('COMBINED DATA'!G2826,'ALL - prices'!$J$1:$DY$1,0))</f>
        <v>35.819000000000003</v>
      </c>
      <c r="I2826" s="14">
        <f t="shared" si="207"/>
        <v>2.7387175234648313</v>
      </c>
      <c r="J2826" s="15">
        <f>INDEX(MarketCap2!$E$2:$AR$224,MATCH(A2826,MarketCap2!$B$2:$B$224,0),MATCH(G2826,MarketCap2!$E$1:$AR$1,0))</f>
        <v>10515081216</v>
      </c>
      <c r="K2826">
        <f t="shared" si="208"/>
        <v>23.076076369894356</v>
      </c>
      <c r="L2826">
        <f>INDEX('PB2'!$D$2:$AQ$224,MATCH(A2826,'PB2'!$B$2:$B$224,0),MATCH(G2826,'PB2'!$D$1:$AQ$1,0))</f>
        <v>2.3465909957885702</v>
      </c>
      <c r="M2826" s="16">
        <f t="shared" si="209"/>
        <v>0.42615010532074027</v>
      </c>
      <c r="N2826" s="6">
        <f>INDEX('ROA2'!$D$2:$AQ$224,MATCH(A2826,'ROA2'!$B$2:$B$224,0),MATCH(G2826,'ROA2'!$D$1:$AQ$1,0))</f>
        <v>4.8895292282104501</v>
      </c>
      <c r="O2826" s="6">
        <v>14962.400256000001</v>
      </c>
      <c r="P2826" s="28">
        <v>2.7143556687225463E-2</v>
      </c>
    </row>
    <row r="2827" spans="1:16" x14ac:dyDescent="0.3">
      <c r="A2827" t="s">
        <v>525</v>
      </c>
      <c r="B2827" t="e">
        <f>VLOOKUP(A2827,Sheet3!L:L,1,FALSE)</f>
        <v>#N/A</v>
      </c>
      <c r="C2827" t="str">
        <f>VLOOKUP(A2827,'ALL - prices'!B:C,2,FALSE)</f>
        <v>Empire Co Ltd</v>
      </c>
      <c r="D2827" t="str">
        <f>VLOOKUP(A2827,'ALL - prices'!B:I,8,FALSE)</f>
        <v>Consumer Staples</v>
      </c>
      <c r="E2827">
        <v>2021</v>
      </c>
      <c r="F2827" t="s">
        <v>680</v>
      </c>
      <c r="G2827" t="str">
        <f t="shared" si="206"/>
        <v>2021-Q2</v>
      </c>
      <c r="H2827" s="4">
        <f>INDEX('ALL - prices'!$J$3:$DY$219,MATCH('COMBINED DATA'!A2827,'ALL - prices'!$B$3:$B$219,0),MATCH('COMBINED DATA'!G2827,'ALL - prices'!$J$1:$DY$1,0))</f>
        <v>35.861699999999999</v>
      </c>
      <c r="I2827" s="14">
        <f t="shared" si="207"/>
        <v>2.6362312050855237</v>
      </c>
      <c r="J2827" s="15">
        <f>INDEX(MarketCap2!$E$2:$AR$224,MATCH(A2827,MarketCap2!$B$2:$B$224,0),MATCH(G2827,MarketCap2!$E$1:$AR$1,0))</f>
        <v>10545574912</v>
      </c>
      <c r="K2827">
        <f t="shared" si="208"/>
        <v>23.078972169258229</v>
      </c>
      <c r="L2827">
        <f>INDEX('PB2'!$D$2:$AQ$224,MATCH(A2827,'PB2'!$B$2:$B$224,0),MATCH(G2827,'PB2'!$D$1:$AQ$1,0))</f>
        <v>2.3707139492034899</v>
      </c>
      <c r="M2827" s="16">
        <f t="shared" si="209"/>
        <v>0.42181385921147468</v>
      </c>
      <c r="N2827" s="6">
        <f>INDEX('ROA2'!$D$2:$AQ$224,MATCH(A2827,'ROA2'!$B$2:$B$224,0),MATCH(G2827,'ROA2'!$D$1:$AQ$1,0))</f>
        <v>4.7069802284240696</v>
      </c>
      <c r="O2827" s="6">
        <v>15173.900288000001</v>
      </c>
      <c r="P2827" s="28">
        <v>1.4135434715107777E-2</v>
      </c>
    </row>
    <row r="2828" spans="1:16" x14ac:dyDescent="0.3">
      <c r="A2828" t="s">
        <v>525</v>
      </c>
      <c r="B2828" t="e">
        <f>VLOOKUP(A2828,Sheet3!L:L,1,FALSE)</f>
        <v>#N/A</v>
      </c>
      <c r="C2828" t="str">
        <f>VLOOKUP(A2828,'ALL - prices'!B:C,2,FALSE)</f>
        <v>Empire Co Ltd</v>
      </c>
      <c r="D2828" t="str">
        <f>VLOOKUP(A2828,'ALL - prices'!B:I,8,FALSE)</f>
        <v>Consumer Staples</v>
      </c>
      <c r="E2828">
        <v>2021</v>
      </c>
      <c r="F2828" t="s">
        <v>681</v>
      </c>
      <c r="G2828" t="str">
        <f t="shared" si="206"/>
        <v>2021-Q3</v>
      </c>
      <c r="H2828" s="4">
        <f>INDEX('ALL - prices'!$J$3:$DY$219,MATCH('COMBINED DATA'!A2828,'ALL - prices'!$B$3:$B$219,0),MATCH('COMBINED DATA'!G2828,'ALL - prices'!$J$1:$DY$1,0))</f>
        <v>35.537199999999999</v>
      </c>
      <c r="I2828" s="14">
        <f t="shared" si="207"/>
        <v>3.7269648682495897</v>
      </c>
      <c r="J2828" s="15">
        <f>INDEX(MarketCap2!$E$2:$AR$224,MATCH(A2828,MarketCap2!$B$2:$B$224,0),MATCH(G2828,MarketCap2!$E$1:$AR$1,0))</f>
        <v>10331576320</v>
      </c>
      <c r="K2828">
        <f t="shared" si="208"/>
        <v>23.058470704757717</v>
      </c>
      <c r="L2828">
        <f>INDEX('PB2'!$D$2:$AQ$224,MATCH(A2828,'PB2'!$B$2:$B$224,0),MATCH(G2828,'PB2'!$D$1:$AQ$1,0))</f>
        <v>2.08348488807678</v>
      </c>
      <c r="M2828" s="16">
        <f t="shared" si="209"/>
        <v>0.47996508432709512</v>
      </c>
      <c r="N2828" s="6">
        <f>INDEX('ROA2'!$D$2:$AQ$224,MATCH(A2828,'ROA2'!$B$2:$B$224,0),MATCH(G2828,'ROA2'!$D$1:$AQ$1,0))</f>
        <v>4.5444931983947798</v>
      </c>
      <c r="O2828" s="6">
        <v>15922.599936000001</v>
      </c>
      <c r="P2828" s="28">
        <v>4.9341279024490169E-2</v>
      </c>
    </row>
    <row r="2829" spans="1:16" x14ac:dyDescent="0.3">
      <c r="A2829" t="s">
        <v>525</v>
      </c>
      <c r="B2829" t="e">
        <f>VLOOKUP(A2829,Sheet3!L:L,1,FALSE)</f>
        <v>#N/A</v>
      </c>
      <c r="C2829" t="str">
        <f>VLOOKUP(A2829,'ALL - prices'!B:C,2,FALSE)</f>
        <v>Empire Co Ltd</v>
      </c>
      <c r="D2829" t="str">
        <f>VLOOKUP(A2829,'ALL - prices'!B:I,8,FALSE)</f>
        <v>Consumer Staples</v>
      </c>
      <c r="E2829">
        <v>2021</v>
      </c>
      <c r="F2829" t="s">
        <v>682</v>
      </c>
      <c r="G2829" t="str">
        <f t="shared" si="206"/>
        <v>2021-Q4</v>
      </c>
      <c r="H2829" s="4">
        <f>INDEX('ALL - prices'!$J$3:$DY$219,MATCH('COMBINED DATA'!A2829,'ALL - prices'!$B$3:$B$219,0),MATCH('COMBINED DATA'!G2829,'ALL - prices'!$J$1:$DY$1,0))</f>
        <v>35.6218</v>
      </c>
      <c r="I2829" s="14">
        <f t="shared" si="207"/>
        <v>4.0235736216908817</v>
      </c>
      <c r="J2829" s="15">
        <f>INDEX(MarketCap2!$E$2:$AR$224,MATCH(A2829,MarketCap2!$B$2:$B$224,0),MATCH(G2829,MarketCap2!$E$1:$AR$1,0))</f>
        <v>10273718272</v>
      </c>
      <c r="K2829">
        <f t="shared" si="208"/>
        <v>23.052854847163303</v>
      </c>
      <c r="L2829">
        <f>INDEX('PB2'!$D$2:$AQ$224,MATCH(A2829,'PB2'!$B$2:$B$224,0),MATCH(G2829,'PB2'!$D$1:$AQ$1,0))</f>
        <v>2.1332929134368901</v>
      </c>
      <c r="M2829" s="16">
        <f t="shared" si="209"/>
        <v>0.46875888149317818</v>
      </c>
      <c r="N2829" s="6">
        <f>INDEX('ROA2'!$D$2:$AQ$224,MATCH(A2829,'ROA2'!$B$2:$B$224,0),MATCH(G2829,'ROA2'!$D$1:$AQ$1,0))</f>
        <v>4.66223192214966</v>
      </c>
      <c r="O2829" s="6">
        <v>15980.60032</v>
      </c>
      <c r="P2829" s="28">
        <v>3.642645311263759E-3</v>
      </c>
    </row>
    <row r="2830" spans="1:16" x14ac:dyDescent="0.3">
      <c r="A2830" t="s">
        <v>525</v>
      </c>
      <c r="B2830" t="e">
        <f>VLOOKUP(A2830,Sheet3!L:L,1,FALSE)</f>
        <v>#N/A</v>
      </c>
      <c r="C2830" t="str">
        <f>VLOOKUP(A2830,'ALL - prices'!B:C,2,FALSE)</f>
        <v>Empire Co Ltd</v>
      </c>
      <c r="D2830" t="str">
        <f>VLOOKUP(A2830,'ALL - prices'!B:I,8,FALSE)</f>
        <v>Consumer Staples</v>
      </c>
      <c r="E2830">
        <v>2022</v>
      </c>
      <c r="F2830" t="s">
        <v>679</v>
      </c>
      <c r="G2830" t="str">
        <f t="shared" si="206"/>
        <v>2022-Q1</v>
      </c>
      <c r="H2830" s="4">
        <f>INDEX('ALL - prices'!$J$3:$DY$219,MATCH('COMBINED DATA'!A2830,'ALL - prices'!$B$3:$B$219,0),MATCH('COMBINED DATA'!G2830,'ALL - prices'!$J$1:$DY$1,0))</f>
        <v>41.144100000000002</v>
      </c>
      <c r="I2830" s="14">
        <f t="shared" si="207"/>
        <v>2.0149103520173486</v>
      </c>
      <c r="J2830" s="15">
        <f>INDEX(MarketCap2!$E$2:$AR$224,MATCH(A2830,MarketCap2!$B$2:$B$224,0),MATCH(G2830,MarketCap2!$E$1:$AR$1,0))</f>
        <v>11734708224</v>
      </c>
      <c r="K2830">
        <f t="shared" si="208"/>
        <v>23.185816802199344</v>
      </c>
      <c r="L2830">
        <f>INDEX('PB2'!$D$2:$AQ$224,MATCH(A2830,'PB2'!$B$2:$B$224,0),MATCH(G2830,'PB2'!$D$1:$AQ$1,0))</f>
        <v>2.21308398246765</v>
      </c>
      <c r="M2830" s="16">
        <f t="shared" si="209"/>
        <v>0.45185813458600532</v>
      </c>
      <c r="N2830" s="6">
        <f>INDEX('ROA2'!$D$2:$AQ$224,MATCH(A2830,'ROA2'!$B$2:$B$224,0),MATCH(G2830,'ROA2'!$D$1:$AQ$1,0))</f>
        <v>4.7088499069213903</v>
      </c>
      <c r="O2830" s="6">
        <v>16433.800191999999</v>
      </c>
      <c r="P2830" s="28">
        <v>2.8359377177640296E-2</v>
      </c>
    </row>
    <row r="2831" spans="1:16" x14ac:dyDescent="0.3">
      <c r="A2831" t="s">
        <v>525</v>
      </c>
      <c r="B2831" t="e">
        <f>VLOOKUP(A2831,Sheet3!L:L,1,FALSE)</f>
        <v>#N/A</v>
      </c>
      <c r="C2831" t="str">
        <f>VLOOKUP(A2831,'ALL - prices'!B:C,2,FALSE)</f>
        <v>Empire Co Ltd</v>
      </c>
      <c r="D2831" t="str">
        <f>VLOOKUP(A2831,'ALL - prices'!B:I,8,FALSE)</f>
        <v>Consumer Staples</v>
      </c>
      <c r="E2831">
        <v>2022</v>
      </c>
      <c r="F2831" t="s">
        <v>680</v>
      </c>
      <c r="G2831" t="str">
        <f t="shared" si="206"/>
        <v>2022-Q2</v>
      </c>
      <c r="H2831" s="4">
        <f>INDEX('ALL - prices'!$J$3:$DY$219,MATCH('COMBINED DATA'!A2831,'ALL - prices'!$B$3:$B$219,0),MATCH('COMBINED DATA'!G2831,'ALL - prices'!$J$1:$DY$1,0))</f>
        <v>36.914900000000003</v>
      </c>
      <c r="I2831" s="14">
        <f t="shared" si="207"/>
        <v>1.4765402048934098</v>
      </c>
      <c r="J2831" s="15">
        <f>INDEX(MarketCap2!$E$2:$AR$224,MATCH(A2831,MarketCap2!$B$2:$B$224,0),MATCH(G2831,MarketCap2!$E$1:$AR$1,0))</f>
        <v>10483802112</v>
      </c>
      <c r="K2831">
        <f t="shared" si="208"/>
        <v>23.073097246990972</v>
      </c>
      <c r="L2831">
        <f>INDEX('PB2'!$D$2:$AQ$224,MATCH(A2831,'PB2'!$B$2:$B$224,0),MATCH(G2831,'PB2'!$D$1:$AQ$1,0))</f>
        <v>1.97718298435211</v>
      </c>
      <c r="M2831" s="16">
        <f t="shared" si="209"/>
        <v>0.50577008193689432</v>
      </c>
      <c r="N2831" s="6">
        <f>INDEX('ROA2'!$D$2:$AQ$224,MATCH(A2831,'ROA2'!$B$2:$B$224,0),MATCH(G2831,'ROA2'!$D$1:$AQ$1,0))</f>
        <v>4.6953649520873997</v>
      </c>
      <c r="O2831" s="6">
        <v>16593.600512000001</v>
      </c>
      <c r="P2831" s="28">
        <v>9.723881155485458E-3</v>
      </c>
    </row>
    <row r="2832" spans="1:16" x14ac:dyDescent="0.3">
      <c r="A2832" t="s">
        <v>525</v>
      </c>
      <c r="B2832" t="e">
        <f>VLOOKUP(A2832,Sheet3!L:L,1,FALSE)</f>
        <v>#N/A</v>
      </c>
      <c r="C2832" t="str">
        <f>VLOOKUP(A2832,'ALL - prices'!B:C,2,FALSE)</f>
        <v>Empire Co Ltd</v>
      </c>
      <c r="D2832" t="str">
        <f>VLOOKUP(A2832,'ALL - prices'!B:I,8,FALSE)</f>
        <v>Consumer Staples</v>
      </c>
      <c r="E2832">
        <v>2022</v>
      </c>
      <c r="F2832" t="s">
        <v>681</v>
      </c>
      <c r="G2832" t="str">
        <f t="shared" si="206"/>
        <v>2022-Q3</v>
      </c>
      <c r="H2832" s="4">
        <f>INDEX('ALL - prices'!$J$3:$DY$219,MATCH('COMBINED DATA'!A2832,'ALL - prices'!$B$3:$B$219,0),MATCH('COMBINED DATA'!G2832,'ALL - prices'!$J$1:$DY$1,0))</f>
        <v>32.121699999999997</v>
      </c>
      <c r="I2832" s="14">
        <f t="shared" si="207"/>
        <v>0.98044261093311036</v>
      </c>
      <c r="J2832" s="15">
        <f>INDEX(MarketCap2!$E$2:$AR$224,MATCH(A2832,MarketCap2!$B$2:$B$224,0),MATCH(G2832,MarketCap2!$E$1:$AR$1,0))</f>
        <v>9019708416</v>
      </c>
      <c r="K2832">
        <f t="shared" si="208"/>
        <v>22.922677844112624</v>
      </c>
      <c r="L2832">
        <f>INDEX('PB2'!$D$2:$AQ$224,MATCH(A2832,'PB2'!$B$2:$B$224,0),MATCH(G2832,'PB2'!$D$1:$AQ$1,0))</f>
        <v>1.7417010068893399</v>
      </c>
      <c r="M2832" s="16">
        <f t="shared" si="209"/>
        <v>0.57415135895568536</v>
      </c>
      <c r="N2832" s="6">
        <f>INDEX('ROA2'!$D$2:$AQ$224,MATCH(A2832,'ROA2'!$B$2:$B$224,0),MATCH(G2832,'ROA2'!$D$1:$AQ$1,0))</f>
        <v>4.6225547790527299</v>
      </c>
      <c r="O2832" s="6">
        <v>16302.000128</v>
      </c>
      <c r="P2832" s="28">
        <v>-1.7573062807503679E-2</v>
      </c>
    </row>
    <row r="2833" spans="1:16" x14ac:dyDescent="0.3">
      <c r="A2833" t="s">
        <v>525</v>
      </c>
      <c r="B2833" t="e">
        <f>VLOOKUP(A2833,Sheet3!L:L,1,FALSE)</f>
        <v>#N/A</v>
      </c>
      <c r="C2833" t="str">
        <f>VLOOKUP(A2833,'ALL - prices'!B:C,2,FALSE)</f>
        <v>Empire Co Ltd</v>
      </c>
      <c r="D2833" t="str">
        <f>VLOOKUP(A2833,'ALL - prices'!B:I,8,FALSE)</f>
        <v>Consumer Staples</v>
      </c>
      <c r="E2833">
        <v>2022</v>
      </c>
      <c r="F2833" t="s">
        <v>682</v>
      </c>
      <c r="G2833" t="str">
        <f t="shared" si="206"/>
        <v>2022-Q4</v>
      </c>
      <c r="H2833" s="4">
        <f>INDEX('ALL - prices'!$J$3:$DY$219,MATCH('COMBINED DATA'!A2833,'ALL - prices'!$B$3:$B$219,0),MATCH('COMBINED DATA'!G2833,'ALL - prices'!$J$1:$DY$1,0))</f>
        <v>33.499400000000001</v>
      </c>
      <c r="I2833" s="14">
        <f t="shared" si="207"/>
        <v>0.66656620076328732</v>
      </c>
      <c r="J2833" s="15">
        <f>INDEX(MarketCap2!$E$2:$AR$224,MATCH(A2833,MarketCap2!$B$2:$B$224,0),MATCH(G2833,MarketCap2!$E$1:$AR$1,0))</f>
        <v>9290437632</v>
      </c>
      <c r="K2833">
        <f t="shared" si="208"/>
        <v>22.952251496520528</v>
      </c>
      <c r="L2833">
        <f>INDEX('PB2'!$D$2:$AQ$224,MATCH(A2833,'PB2'!$B$2:$B$224,0),MATCH(G2833,'PB2'!$D$1:$AQ$1,0))</f>
        <v>1.84901595115662</v>
      </c>
      <c r="M2833" s="16">
        <f t="shared" si="209"/>
        <v>0.54082821696290251</v>
      </c>
      <c r="N2833" s="6">
        <f>INDEX('ROA2'!$D$2:$AQ$224,MATCH(A2833,'ROA2'!$B$2:$B$224,0),MATCH(G2833,'ROA2'!$D$1:$AQ$1,0))</f>
        <v>4.6417942047119096</v>
      </c>
      <c r="O2833" s="6">
        <v>16735.200256</v>
      </c>
      <c r="P2833" s="28">
        <v>2.6573434216574706E-2</v>
      </c>
    </row>
    <row r="2834" spans="1:16" x14ac:dyDescent="0.3">
      <c r="A2834" t="s">
        <v>525</v>
      </c>
      <c r="B2834" t="e">
        <f>VLOOKUP(A2834,Sheet3!L:L,1,FALSE)</f>
        <v>#N/A</v>
      </c>
      <c r="C2834" t="str">
        <f>VLOOKUP(A2834,'ALL - prices'!B:C,2,FALSE)</f>
        <v>Empire Co Ltd</v>
      </c>
      <c r="D2834" t="str">
        <f>VLOOKUP(A2834,'ALL - prices'!B:I,8,FALSE)</f>
        <v>Consumer Staples</v>
      </c>
      <c r="E2834">
        <v>2023</v>
      </c>
      <c r="F2834" t="s">
        <v>679</v>
      </c>
      <c r="G2834" t="str">
        <f t="shared" si="206"/>
        <v>2023-Q1</v>
      </c>
      <c r="H2834" s="4">
        <f>INDEX('ALL - prices'!$J$3:$DY$219,MATCH('COMBINED DATA'!A2834,'ALL - prices'!$B$3:$B$219,0),MATCH('COMBINED DATA'!G2834,'ALL - prices'!$J$1:$DY$1,0))</f>
        <v>34.190399999999997</v>
      </c>
      <c r="I2834" s="14">
        <f t="shared" si="207"/>
        <v>1.7148918041672478</v>
      </c>
      <c r="J2834" s="15">
        <f>INDEX(MarketCap2!$E$2:$AR$224,MATCH(A2834,MarketCap2!$B$2:$B$224,0),MATCH(G2834,MarketCap2!$E$1:$AR$1,0))</f>
        <v>9343329280</v>
      </c>
      <c r="K2834">
        <f t="shared" si="208"/>
        <v>22.957928479633999</v>
      </c>
      <c r="L2834">
        <f>INDEX('PB2'!$D$2:$AQ$224,MATCH(A2834,'PB2'!$B$2:$B$224,0),MATCH(G2834,'PB2'!$D$1:$AQ$1,0))</f>
        <v>1.7116119861602801</v>
      </c>
      <c r="M2834" s="16">
        <f t="shared" si="209"/>
        <v>0.5842445648229746</v>
      </c>
      <c r="N2834" s="6">
        <f>INDEX('ROA2'!$D$2:$AQ$224,MATCH(A2834,'ROA2'!$B$2:$B$224,0),MATCH(G2834,'ROA2'!$D$1:$AQ$1,0))</f>
        <v>4.1574788093566903</v>
      </c>
      <c r="O2834" s="6">
        <v>16355.300352</v>
      </c>
      <c r="P2834" s="28">
        <v>-2.2700648823356387E-2</v>
      </c>
    </row>
    <row r="2835" spans="1:16" x14ac:dyDescent="0.3">
      <c r="A2835" t="s">
        <v>525</v>
      </c>
      <c r="B2835" t="e">
        <f>VLOOKUP(A2835,Sheet3!L:L,1,FALSE)</f>
        <v>#N/A</v>
      </c>
      <c r="C2835" t="str">
        <f>VLOOKUP(A2835,'ALL - prices'!B:C,2,FALSE)</f>
        <v>Empire Co Ltd</v>
      </c>
      <c r="D2835" t="str">
        <f>VLOOKUP(A2835,'ALL - prices'!B:I,8,FALSE)</f>
        <v>Consumer Staples</v>
      </c>
      <c r="E2835">
        <v>2023</v>
      </c>
      <c r="F2835" t="s">
        <v>680</v>
      </c>
      <c r="G2835" t="str">
        <f t="shared" si="206"/>
        <v>2023-Q2</v>
      </c>
      <c r="H2835" s="4">
        <f>INDEX('ALL - prices'!$J$3:$DY$219,MATCH('COMBINED DATA'!A2835,'ALL - prices'!$B$3:$B$219,0),MATCH('COMBINED DATA'!G2835,'ALL - prices'!$J$1:$DY$1,0))</f>
        <v>35.671100000000003</v>
      </c>
      <c r="I2835" s="14">
        <f t="shared" si="207"/>
        <v>1.4543892128656606</v>
      </c>
      <c r="J2835" s="15">
        <f>INDEX(MarketCap2!$E$2:$AR$224,MATCH(A2835,MarketCap2!$B$2:$B$224,0),MATCH(G2835,MarketCap2!$E$1:$AR$1,0))</f>
        <v>9697432576</v>
      </c>
      <c r="K2835">
        <f t="shared" si="208"/>
        <v>22.995127004534453</v>
      </c>
      <c r="L2835">
        <f>INDEX('PB2'!$D$2:$AQ$224,MATCH(A2835,'PB2'!$B$2:$B$224,0),MATCH(G2835,'PB2'!$D$1:$AQ$1,0))</f>
        <v>1.6520639657974201</v>
      </c>
      <c r="M2835" s="16">
        <f t="shared" si="209"/>
        <v>0.60530343903319683</v>
      </c>
      <c r="N2835" s="6">
        <f>INDEX('ROA2'!$D$2:$AQ$224,MATCH(A2835,'ROA2'!$B$2:$B$224,0),MATCH(G2835,'ROA2'!$D$1:$AQ$1,0))</f>
        <v>4.1478600502014196</v>
      </c>
      <c r="O2835" s="6">
        <v>16483.699712000001</v>
      </c>
      <c r="P2835" s="28">
        <v>7.8506268449114718E-3</v>
      </c>
    </row>
    <row r="2836" spans="1:16" x14ac:dyDescent="0.3">
      <c r="A2836" t="s">
        <v>525</v>
      </c>
      <c r="B2836" t="e">
        <f>VLOOKUP(A2836,Sheet3!L:L,1,FALSE)</f>
        <v>#N/A</v>
      </c>
      <c r="C2836" t="str">
        <f>VLOOKUP(A2836,'ALL - prices'!B:C,2,FALSE)</f>
        <v>Empire Co Ltd</v>
      </c>
      <c r="D2836" t="str">
        <f>VLOOKUP(A2836,'ALL - prices'!B:I,8,FALSE)</f>
        <v>Consumer Staples</v>
      </c>
      <c r="E2836">
        <v>2023</v>
      </c>
      <c r="F2836" t="s">
        <v>681</v>
      </c>
      <c r="G2836" t="str">
        <f t="shared" si="206"/>
        <v>2023-Q3</v>
      </c>
      <c r="H2836" s="4">
        <f>INDEX('ALL - prices'!$J$3:$DY$219,MATCH('COMBINED DATA'!A2836,'ALL - prices'!$B$3:$B$219,0),MATCH('COMBINED DATA'!G2836,'ALL - prices'!$J$1:$DY$1,0))</f>
        <v>35.203499999999998</v>
      </c>
      <c r="I2836" s="14">
        <f t="shared" si="207"/>
        <v>3.603056910805047</v>
      </c>
      <c r="J2836" s="15">
        <f>INDEX(MarketCap2!$E$2:$AR$224,MATCH(A2836,MarketCap2!$B$2:$B$224,0),MATCH(G2836,MarketCap2!$E$1:$AR$1,0))</f>
        <v>9287270400</v>
      </c>
      <c r="K2836">
        <f t="shared" si="208"/>
        <v>22.95191052528498</v>
      </c>
      <c r="L2836">
        <f>INDEX('PB2'!$D$2:$AQ$224,MATCH(A2836,'PB2'!$B$2:$B$224,0),MATCH(G2836,'PB2'!$D$1:$AQ$1,0))</f>
        <v>1.8306629657745399</v>
      </c>
      <c r="M2836" s="16">
        <f t="shared" si="209"/>
        <v>0.54625019388913432</v>
      </c>
      <c r="N2836" s="6">
        <f>INDEX('ROA2'!$D$2:$AQ$224,MATCH(A2836,'ROA2'!$B$2:$B$224,0),MATCH(G2836,'ROA2'!$D$1:$AQ$1,0))</f>
        <v>4.6291360855102504</v>
      </c>
      <c r="O2836" s="6">
        <v>16511.899647999999</v>
      </c>
      <c r="P2836" s="28">
        <v>1.7107771005721443E-3</v>
      </c>
    </row>
    <row r="2837" spans="1:16" x14ac:dyDescent="0.3">
      <c r="A2837" t="s">
        <v>525</v>
      </c>
      <c r="B2837" t="e">
        <f>VLOOKUP(A2837,Sheet3!L:L,1,FALSE)</f>
        <v>#N/A</v>
      </c>
      <c r="C2837" t="str">
        <f>VLOOKUP(A2837,'ALL - prices'!B:C,2,FALSE)</f>
        <v>Empire Co Ltd</v>
      </c>
      <c r="D2837" t="str">
        <f>VLOOKUP(A2837,'ALL - prices'!B:I,8,FALSE)</f>
        <v>Consumer Staples</v>
      </c>
      <c r="E2837">
        <v>2023</v>
      </c>
      <c r="F2837" t="s">
        <v>682</v>
      </c>
      <c r="G2837" t="str">
        <f t="shared" si="206"/>
        <v>2023-Q4</v>
      </c>
      <c r="H2837" s="4">
        <f>INDEX('ALL - prices'!$J$3:$DY$219,MATCH('COMBINED DATA'!A2837,'ALL - prices'!$B$3:$B$219,0),MATCH('COMBINED DATA'!G2837,'ALL - prices'!$J$1:$DY$1,0))</f>
        <v>34.522199999999998</v>
      </c>
      <c r="I2837" s="14">
        <f t="shared" si="207"/>
        <v>5.2352453106325587</v>
      </c>
      <c r="J2837" s="15">
        <f>INDEX(MarketCap2!$E$2:$AR$224,MATCH(A2837,MarketCap2!$B$2:$B$224,0),MATCH(G2837,MarketCap2!$E$1:$AR$1,0))</f>
        <v>8963512320</v>
      </c>
      <c r="K2837">
        <f t="shared" si="208"/>
        <v>22.916427987121324</v>
      </c>
      <c r="L2837">
        <f>INDEX('PB2'!$D$2:$AQ$224,MATCH(A2837,'PB2'!$B$2:$B$224,0),MATCH(G2837,'PB2'!$D$1:$AQ$1,0))</f>
        <v>1.57292604446411</v>
      </c>
      <c r="M2837" s="16">
        <f t="shared" si="209"/>
        <v>0.63575779898837914</v>
      </c>
      <c r="N2837" s="6">
        <f>INDEX('ROA2'!$D$2:$AQ$224,MATCH(A2837,'ROA2'!$B$2:$B$224,0),MATCH(G2837,'ROA2'!$D$1:$AQ$1,0))</f>
        <v>4.5249738693237296</v>
      </c>
      <c r="O2837" s="6">
        <v>16445.100031999998</v>
      </c>
      <c r="P2837" s="28">
        <v>-4.0455439667168363E-3</v>
      </c>
    </row>
    <row r="2838" spans="1:16" x14ac:dyDescent="0.3">
      <c r="A2838" t="s">
        <v>525</v>
      </c>
      <c r="B2838" t="e">
        <f>VLOOKUP(A2838,Sheet3!L:L,1,FALSE)</f>
        <v>#N/A</v>
      </c>
      <c r="C2838" t="str">
        <f>VLOOKUP(A2838,'ALL - prices'!B:C,2,FALSE)</f>
        <v>Empire Co Ltd</v>
      </c>
      <c r="D2838" t="str">
        <f>VLOOKUP(A2838,'ALL - prices'!B:I,8,FALSE)</f>
        <v>Consumer Staples</v>
      </c>
      <c r="E2838" s="18">
        <v>2024</v>
      </c>
      <c r="F2838" t="s">
        <v>679</v>
      </c>
      <c r="G2838" t="str">
        <f t="shared" si="206"/>
        <v>2024-Q1</v>
      </c>
      <c r="H2838" s="4">
        <f>INDEX('ALL - prices'!$J$3:$DY$219,MATCH('COMBINED DATA'!A2838,'ALL - prices'!$B$3:$B$219,0),MATCH('COMBINED DATA'!G2838,'ALL - prices'!$J$1:$DY$1,0))</f>
        <v>31.834800000000001</v>
      </c>
      <c r="I2838" s="14" t="s">
        <v>769</v>
      </c>
      <c r="J2838" s="15">
        <f>INDEX(MarketCap2!$E$2:$AR$224,MATCH(A2838,MarketCap2!$B$2:$B$224,0),MATCH(G2838,MarketCap2!$E$1:$AR$1,0))</f>
        <v>8118237184</v>
      </c>
      <c r="K2838">
        <f t="shared" si="208"/>
        <v>22.817378871984843</v>
      </c>
      <c r="L2838">
        <f>INDEX('PB2'!$D$2:$AQ$224,MATCH(A2838,'PB2'!$B$2:$B$224,0),MATCH(G2838,'PB2'!$D$1:$AQ$1,0))</f>
        <v>1.46843802928925</v>
      </c>
      <c r="M2838" s="16">
        <f t="shared" si="209"/>
        <v>0.68099571112579915</v>
      </c>
      <c r="N2838" s="6">
        <f>INDEX('ROA2'!$D$2:$AQ$224,MATCH(A2838,'ROA2'!$B$2:$B$224,0),MATCH(G2838,'ROA2'!$D$1:$AQ$1,0))</f>
        <v>4.6203517913818404</v>
      </c>
      <c r="O2838" s="6">
        <v>16508.000255999999</v>
      </c>
      <c r="P2838" s="28">
        <v>3.8248611366063653E-3</v>
      </c>
    </row>
    <row r="2839" spans="1:16" x14ac:dyDescent="0.3">
      <c r="A2839" t="s">
        <v>525</v>
      </c>
      <c r="B2839" t="e">
        <f>VLOOKUP(A2839,Sheet3!L:L,1,FALSE)</f>
        <v>#N/A</v>
      </c>
      <c r="C2839" t="str">
        <f>VLOOKUP(A2839,'ALL - prices'!B:C,2,FALSE)</f>
        <v>Empire Co Ltd</v>
      </c>
      <c r="D2839" t="str">
        <f>VLOOKUP(A2839,'ALL - prices'!B:I,8,FALSE)</f>
        <v>Consumer Staples</v>
      </c>
      <c r="E2839" s="18">
        <v>2024</v>
      </c>
      <c r="F2839" t="s">
        <v>680</v>
      </c>
      <c r="G2839" t="str">
        <f t="shared" si="206"/>
        <v>2024-Q2</v>
      </c>
      <c r="H2839" s="4">
        <f>INDEX('ALL - prices'!$J$3:$DY$219,MATCH('COMBINED DATA'!A2839,'ALL - prices'!$B$3:$B$219,0),MATCH('COMBINED DATA'!G2839,'ALL - prices'!$J$1:$DY$1,0))</f>
        <v>33.818199999999997</v>
      </c>
      <c r="I2839" s="14" t="s">
        <v>769</v>
      </c>
      <c r="J2839" s="15">
        <f>INDEX(MarketCap2!$E$2:$AR$224,MATCH(A2839,MarketCap2!$B$2:$B$224,0),MATCH(G2839,MarketCap2!$E$1:$AR$1,0))</f>
        <v>8561350656</v>
      </c>
      <c r="K2839">
        <f t="shared" si="208"/>
        <v>22.870523801568904</v>
      </c>
      <c r="L2839">
        <f>INDEX('PB2'!$D$2:$AQ$224,MATCH(A2839,'PB2'!$B$2:$B$224,0),MATCH(G2839,'PB2'!$D$1:$AQ$1,0))</f>
        <v>1.62855696678162</v>
      </c>
      <c r="M2839" s="16">
        <f t="shared" si="209"/>
        <v>0.61404054042777256</v>
      </c>
      <c r="N2839" s="6">
        <f>INDEX('ROA2'!$D$2:$AQ$224,MATCH(A2839,'ROA2'!$B$2:$B$224,0),MATCH(G2839,'ROA2'!$D$1:$AQ$1,0))</f>
        <v>4.3589591979980504</v>
      </c>
      <c r="O2839" s="6">
        <v>16790.299648</v>
      </c>
      <c r="P2839" s="28">
        <v>1.7100762516489315E-2</v>
      </c>
    </row>
    <row r="2840" spans="1:16" x14ac:dyDescent="0.3">
      <c r="A2840" t="s">
        <v>525</v>
      </c>
      <c r="B2840" t="e">
        <f>VLOOKUP(A2840,Sheet3!L:L,1,FALSE)</f>
        <v>#N/A</v>
      </c>
      <c r="C2840" t="str">
        <f>VLOOKUP(A2840,'ALL - prices'!B:C,2,FALSE)</f>
        <v>Empire Co Ltd</v>
      </c>
      <c r="D2840" t="str">
        <f>VLOOKUP(A2840,'ALL - prices'!B:I,8,FALSE)</f>
        <v>Consumer Staples</v>
      </c>
      <c r="E2840" s="18">
        <v>2024</v>
      </c>
      <c r="F2840" t="s">
        <v>681</v>
      </c>
      <c r="G2840" t="str">
        <f t="shared" si="206"/>
        <v>2024-Q3</v>
      </c>
      <c r="H2840" s="4">
        <f>INDEX('ALL - prices'!$J$3:$DY$219,MATCH('COMBINED DATA'!A2840,'ALL - prices'!$B$3:$B$219,0),MATCH('COMBINED DATA'!G2840,'ALL - prices'!$J$1:$DY$1,0))</f>
        <v>40.229100000000003</v>
      </c>
      <c r="I2840" s="14" t="s">
        <v>769</v>
      </c>
      <c r="J2840" s="15">
        <f>INDEX(MarketCap2!$E$2:$AR$224,MATCH(A2840,MarketCap2!$B$2:$B$224,0),MATCH(G2840,MarketCap2!$E$1:$AR$1,0))</f>
        <v>9941928960</v>
      </c>
      <c r="K2840">
        <f t="shared" si="208"/>
        <v>23.020026899149791</v>
      </c>
      <c r="L2840">
        <f>INDEX('PB2'!$D$2:$AQ$224,MATCH(A2840,'PB2'!$B$2:$B$224,0),MATCH(G2840,'PB2'!$D$1:$AQ$1,0))</f>
        <v>1.7532479763030999</v>
      </c>
      <c r="M2840" s="16">
        <f t="shared" si="209"/>
        <v>0.57036997248307153</v>
      </c>
      <c r="N2840" s="6">
        <f>INDEX('ROA2'!$D$2:$AQ$224,MATCH(A2840,'ROA2'!$B$2:$B$224,0),MATCH(G2840,'ROA2'!$D$1:$AQ$1,0))</f>
        <v>4.0199441909790004</v>
      </c>
      <c r="O2840" s="6">
        <v>16921.400320000001</v>
      </c>
      <c r="P2840" s="28">
        <v>7.8081198518465227E-3</v>
      </c>
    </row>
    <row r="2841" spans="1:16" x14ac:dyDescent="0.3">
      <c r="A2841" t="s">
        <v>525</v>
      </c>
      <c r="B2841" t="e">
        <f>VLOOKUP(A2841,Sheet3!L:L,1,FALSE)</f>
        <v>#N/A</v>
      </c>
      <c r="C2841" t="str">
        <f>VLOOKUP(A2841,'ALL - prices'!B:C,2,FALSE)</f>
        <v>Empire Co Ltd</v>
      </c>
      <c r="D2841" t="str">
        <f>VLOOKUP(A2841,'ALL - prices'!B:I,8,FALSE)</f>
        <v>Consumer Staples</v>
      </c>
      <c r="E2841" s="18">
        <v>2024</v>
      </c>
      <c r="F2841" t="s">
        <v>682</v>
      </c>
      <c r="G2841" t="str">
        <f t="shared" si="206"/>
        <v>2024-Q4</v>
      </c>
      <c r="H2841" s="4">
        <f>INDEX('ALL - prices'!$J$3:$DY$219,MATCH('COMBINED DATA'!A2841,'ALL - prices'!$B$3:$B$219,0),MATCH('COMBINED DATA'!G2841,'ALL - prices'!$J$1:$DY$1,0))</f>
        <v>42.929400000000001</v>
      </c>
      <c r="I2841" s="14" t="s">
        <v>769</v>
      </c>
      <c r="J2841" s="15">
        <f>INDEX(MarketCap2!$E$2:$AR$224,MATCH(A2841,MarketCap2!$B$2:$B$224,0),MATCH(G2841,MarketCap2!$E$1:$AR$1,0))</f>
        <v>10467971072</v>
      </c>
      <c r="K2841">
        <f t="shared" si="208"/>
        <v>23.07158605814087</v>
      </c>
      <c r="L2841">
        <f>INDEX('PB2'!$D$2:$AQ$224,MATCH(A2841,'PB2'!$B$2:$B$224,0),MATCH(G2841,'PB2'!$D$1:$AQ$1,0))</f>
        <v>1.9247135952397001</v>
      </c>
      <c r="M2841" s="16">
        <f t="shared" si="209"/>
        <v>0.51955782017296026</v>
      </c>
      <c r="N2841" s="6">
        <f>INDEX('ROA2'!$D$2:$AQ$224,MATCH(A2841,'ROA2'!$B$2:$B$224,0),MATCH(G2841,'ROA2'!$D$1:$AQ$1,0))</f>
        <v>3.9884839057922399</v>
      </c>
      <c r="O2841" s="6">
        <v>16865.800191999999</v>
      </c>
      <c r="P2841" s="28">
        <v>-3.2857876386439546E-3</v>
      </c>
    </row>
    <row r="2842" spans="1:16" x14ac:dyDescent="0.3">
      <c r="A2842" t="s">
        <v>526</v>
      </c>
      <c r="B2842" t="e">
        <f>VLOOKUP(A2842,Sheet3!L:L,1,FALSE)</f>
        <v>#N/A</v>
      </c>
      <c r="C2842" t="str">
        <f>VLOOKUP(A2842,'ALL - prices'!B:C,2,FALSE)</f>
        <v>Enbridge Inc</v>
      </c>
      <c r="D2842" t="str">
        <f>VLOOKUP(A2842,'ALL - prices'!B:I,8,FALSE)</f>
        <v>Energy</v>
      </c>
      <c r="E2842">
        <v>2015</v>
      </c>
      <c r="F2842" t="s">
        <v>679</v>
      </c>
      <c r="G2842" t="str">
        <f t="shared" si="206"/>
        <v>2015-Q1</v>
      </c>
      <c r="H2842" s="4">
        <f>INDEX('ALL - prices'!$J$3:$DY$219,MATCH('COMBINED DATA'!A2842,'ALL - prices'!$B$3:$B$219,0),MATCH('COMBINED DATA'!G2842,'ALL - prices'!$J$1:$DY$1,0))</f>
        <v>32.448399999999999</v>
      </c>
      <c r="I2842" s="14">
        <f t="shared" ref="I2842:I2877" si="210">STDEV(H2843:H2846)</f>
        <v>2.6134312864827085</v>
      </c>
      <c r="J2842" s="15">
        <f>INDEX(MarketCap2!$E$2:$AR$224,MATCH(A2842,MarketCap2!$B$2:$B$224,0),MATCH(G2842,MarketCap2!$E$1:$AR$1,0))</f>
        <v>52252909568</v>
      </c>
      <c r="K2842">
        <f t="shared" si="208"/>
        <v>24.679361411752911</v>
      </c>
      <c r="L2842">
        <f>INDEX('PB2'!$D$2:$AQ$224,MATCH(A2842,'PB2'!$B$2:$B$224,0),MATCH(G2842,'PB2'!$D$1:$AQ$1,0))</f>
        <v>4.8925528526306197</v>
      </c>
      <c r="M2842" s="16">
        <f t="shared" si="209"/>
        <v>0.2043922733430098</v>
      </c>
      <c r="N2842" s="6">
        <f>INDEX('ROA2'!$D$2:$AQ$224,MATCH(A2842,'ROA2'!$B$2:$B$224,0),MATCH(G2842,'ROA2'!$D$1:$AQ$1,0))</f>
        <v>2.1544950008392298</v>
      </c>
      <c r="O2842" s="6">
        <v>72857.001984000002</v>
      </c>
      <c r="P2842" s="28">
        <v>8.6040116560002294E-2</v>
      </c>
    </row>
    <row r="2843" spans="1:16" x14ac:dyDescent="0.3">
      <c r="A2843" t="s">
        <v>526</v>
      </c>
      <c r="B2843" t="e">
        <f>VLOOKUP(A2843,Sheet3!L:L,1,FALSE)</f>
        <v>#N/A</v>
      </c>
      <c r="C2843" t="str">
        <f>VLOOKUP(A2843,'ALL - prices'!B:C,2,FALSE)</f>
        <v>Enbridge Inc</v>
      </c>
      <c r="D2843" t="str">
        <f>VLOOKUP(A2843,'ALL - prices'!B:I,8,FALSE)</f>
        <v>Energy</v>
      </c>
      <c r="E2843">
        <v>2015</v>
      </c>
      <c r="F2843" t="s">
        <v>680</v>
      </c>
      <c r="G2843" t="str">
        <f t="shared" si="206"/>
        <v>2015-Q2</v>
      </c>
      <c r="H2843" s="4">
        <f>INDEX('ALL - prices'!$J$3:$DY$219,MATCH('COMBINED DATA'!A2843,'ALL - prices'!$B$3:$B$219,0),MATCH('COMBINED DATA'!G2843,'ALL - prices'!$J$1:$DY$1,0))</f>
        <v>31.147099999999998</v>
      </c>
      <c r="I2843" s="14">
        <f t="shared" si="210"/>
        <v>2.273708129905859</v>
      </c>
      <c r="J2843" s="15">
        <f>INDEX(MarketCap2!$E$2:$AR$224,MATCH(A2843,MarketCap2!$B$2:$B$224,0),MATCH(G2843,MarketCap2!$E$1:$AR$1,0))</f>
        <v>50049171456</v>
      </c>
      <c r="K2843">
        <f t="shared" si="208"/>
        <v>24.636271788244944</v>
      </c>
      <c r="L2843">
        <f>INDEX('PB2'!$D$2:$AQ$224,MATCH(A2843,'PB2'!$B$2:$B$224,0),MATCH(G2843,'PB2'!$D$1:$AQ$1,0))</f>
        <v>4.4571681022643999</v>
      </c>
      <c r="M2843" s="16">
        <f t="shared" si="209"/>
        <v>0.22435770360376681</v>
      </c>
      <c r="N2843" s="6">
        <f>INDEX('ROA2'!$D$2:$AQ$224,MATCH(A2843,'ROA2'!$B$2:$B$224,0),MATCH(G2843,'ROA2'!$D$1:$AQ$1,0))</f>
        <v>0.92714297771453902</v>
      </c>
      <c r="O2843" s="6">
        <v>77465.001984000002</v>
      </c>
      <c r="P2843" s="28">
        <v>6.3247181115302475E-2</v>
      </c>
    </row>
    <row r="2844" spans="1:16" x14ac:dyDescent="0.3">
      <c r="A2844" t="s">
        <v>526</v>
      </c>
      <c r="B2844" t="e">
        <f>VLOOKUP(A2844,Sheet3!L:L,1,FALSE)</f>
        <v>#N/A</v>
      </c>
      <c r="C2844" t="str">
        <f>VLOOKUP(A2844,'ALL - prices'!B:C,2,FALSE)</f>
        <v>Enbridge Inc</v>
      </c>
      <c r="D2844" t="str">
        <f>VLOOKUP(A2844,'ALL - prices'!B:I,8,FALSE)</f>
        <v>Energy</v>
      </c>
      <c r="E2844">
        <v>2015</v>
      </c>
      <c r="F2844" t="s">
        <v>681</v>
      </c>
      <c r="G2844" t="str">
        <f t="shared" si="206"/>
        <v>2015-Q3</v>
      </c>
      <c r="H2844" s="4">
        <f>INDEX('ALL - prices'!$J$3:$DY$219,MATCH('COMBINED DATA'!A2844,'ALL - prices'!$B$3:$B$219,0),MATCH('COMBINED DATA'!G2844,'ALL - prices'!$J$1:$DY$1,0))</f>
        <v>26.6388</v>
      </c>
      <c r="I2844" s="14">
        <f t="shared" si="210"/>
        <v>3.2644905074656485</v>
      </c>
      <c r="J2844" s="15">
        <f>INDEX(MarketCap2!$E$2:$AR$224,MATCH(A2844,MarketCap2!$B$2:$B$224,0),MATCH(G2844,MarketCap2!$E$1:$AR$1,0))</f>
        <v>42450124800</v>
      </c>
      <c r="K2844">
        <f t="shared" si="208"/>
        <v>24.471595689628774</v>
      </c>
      <c r="L2844">
        <f>INDEX('PB2'!$D$2:$AQ$224,MATCH(A2844,'PB2'!$B$2:$B$224,0),MATCH(G2844,'PB2'!$D$1:$AQ$1,0))</f>
        <v>3.73082399368286</v>
      </c>
      <c r="M2844" s="16">
        <f t="shared" si="209"/>
        <v>0.26803730266912329</v>
      </c>
      <c r="N2844" s="6">
        <f>INDEX('ROA2'!$D$2:$AQ$224,MATCH(A2844,'ROA2'!$B$2:$B$224,0),MATCH(G2844,'ROA2'!$D$1:$AQ$1,0))</f>
        <v>0.68361198902130105</v>
      </c>
      <c r="O2844" s="6">
        <v>77715.996671999994</v>
      </c>
      <c r="P2844" s="28">
        <v>3.2401043254582664E-3</v>
      </c>
    </row>
    <row r="2845" spans="1:16" x14ac:dyDescent="0.3">
      <c r="A2845" t="s">
        <v>526</v>
      </c>
      <c r="B2845" t="e">
        <f>VLOOKUP(A2845,Sheet3!L:L,1,FALSE)</f>
        <v>#N/A</v>
      </c>
      <c r="C2845" t="str">
        <f>VLOOKUP(A2845,'ALL - prices'!B:C,2,FALSE)</f>
        <v>Enbridge Inc</v>
      </c>
      <c r="D2845" t="str">
        <f>VLOOKUP(A2845,'ALL - prices'!B:I,8,FALSE)</f>
        <v>Energy</v>
      </c>
      <c r="E2845">
        <v>2015</v>
      </c>
      <c r="F2845" t="s">
        <v>682</v>
      </c>
      <c r="G2845" t="str">
        <f t="shared" si="206"/>
        <v>2015-Q4</v>
      </c>
      <c r="H2845" s="4">
        <f>INDEX('ALL - prices'!$J$3:$DY$219,MATCH('COMBINED DATA'!A2845,'ALL - prices'!$B$3:$B$219,0),MATCH('COMBINED DATA'!G2845,'ALL - prices'!$J$1:$DY$1,0))</f>
        <v>24.9621</v>
      </c>
      <c r="I2845" s="14">
        <f t="shared" si="210"/>
        <v>2.1244081701342914</v>
      </c>
      <c r="J2845" s="15">
        <f>INDEX(MarketCap2!$E$2:$AR$224,MATCH(A2845,MarketCap2!$B$2:$B$224,0),MATCH(G2845,MarketCap2!$E$1:$AR$1,0))</f>
        <v>39728152576</v>
      </c>
      <c r="K2845">
        <f t="shared" si="208"/>
        <v>24.405325906220352</v>
      </c>
      <c r="L2845">
        <f>INDEX('PB2'!$D$2:$AQ$224,MATCH(A2845,'PB2'!$B$2:$B$224,0),MATCH(G2845,'PB2'!$D$1:$AQ$1,0))</f>
        <v>3.2244210243225102</v>
      </c>
      <c r="M2845" s="16">
        <f t="shared" si="209"/>
        <v>0.31013319676828249</v>
      </c>
      <c r="N2845" s="6">
        <f>INDEX('ROA2'!$D$2:$AQ$224,MATCH(A2845,'ROA2'!$B$2:$B$224,0),MATCH(G2845,'ROA2'!$D$1:$AQ$1,0))</f>
        <v>-5.6506998836993998E-2</v>
      </c>
      <c r="O2845" s="6">
        <v>81569.996799999994</v>
      </c>
      <c r="P2845" s="28">
        <v>4.9590821620235911E-2</v>
      </c>
    </row>
    <row r="2846" spans="1:16" x14ac:dyDescent="0.3">
      <c r="A2846" t="s">
        <v>526</v>
      </c>
      <c r="B2846" t="e">
        <f>VLOOKUP(A2846,Sheet3!L:L,1,FALSE)</f>
        <v>#N/A</v>
      </c>
      <c r="C2846" t="str">
        <f>VLOOKUP(A2846,'ALL - prices'!B:C,2,FALSE)</f>
        <v>Enbridge Inc</v>
      </c>
      <c r="D2846" t="str">
        <f>VLOOKUP(A2846,'ALL - prices'!B:I,8,FALSE)</f>
        <v>Energy</v>
      </c>
      <c r="E2846">
        <v>2016</v>
      </c>
      <c r="F2846" t="s">
        <v>679</v>
      </c>
      <c r="G2846" t="str">
        <f t="shared" si="206"/>
        <v>2016-Q1</v>
      </c>
      <c r="H2846" s="4">
        <f>INDEX('ALL - prices'!$J$3:$DY$219,MATCH('COMBINED DATA'!A2846,'ALL - prices'!$B$3:$B$219,0),MATCH('COMBINED DATA'!G2846,'ALL - prices'!$J$1:$DY$1,0))</f>
        <v>27.771100000000001</v>
      </c>
      <c r="I2846" s="14">
        <f t="shared" si="210"/>
        <v>0.90495889547536867</v>
      </c>
      <c r="J2846" s="15">
        <f>INDEX(MarketCap2!$E$2:$AR$224,MATCH(A2846,MarketCap2!$B$2:$B$224,0),MATCH(G2846,MarketCap2!$E$1:$AR$1,0))</f>
        <v>46735273984</v>
      </c>
      <c r="K2846">
        <f t="shared" si="208"/>
        <v>24.567765048065112</v>
      </c>
      <c r="L2846">
        <f>INDEX('PB2'!$D$2:$AQ$224,MATCH(A2846,'PB2'!$B$2:$B$224,0),MATCH(G2846,'PB2'!$D$1:$AQ$1,0))</f>
        <v>3.31687307357788</v>
      </c>
      <c r="M2846" s="16">
        <f t="shared" si="209"/>
        <v>0.30148877506527838</v>
      </c>
      <c r="N2846" s="6">
        <f>INDEX('ROA2'!$D$2:$AQ$224,MATCH(A2846,'ROA2'!$B$2:$B$224,0),MATCH(G2846,'ROA2'!$D$1:$AQ$1,0))</f>
        <v>0.31898900866508501</v>
      </c>
      <c r="O2846" s="6">
        <v>84514.996224000002</v>
      </c>
      <c r="P2846" s="28">
        <v>3.6103954144080692E-2</v>
      </c>
    </row>
    <row r="2847" spans="1:16" x14ac:dyDescent="0.3">
      <c r="A2847" t="s">
        <v>526</v>
      </c>
      <c r="B2847" t="e">
        <f>VLOOKUP(A2847,Sheet3!L:L,1,FALSE)</f>
        <v>#N/A</v>
      </c>
      <c r="C2847" t="str">
        <f>VLOOKUP(A2847,'ALL - prices'!B:C,2,FALSE)</f>
        <v>Enbridge Inc</v>
      </c>
      <c r="D2847" t="str">
        <f>VLOOKUP(A2847,'ALL - prices'!B:I,8,FALSE)</f>
        <v>Energy</v>
      </c>
      <c r="E2847">
        <v>2016</v>
      </c>
      <c r="F2847" t="s">
        <v>680</v>
      </c>
      <c r="G2847" t="str">
        <f t="shared" si="206"/>
        <v>2016-Q2</v>
      </c>
      <c r="H2847" s="4">
        <f>INDEX('ALL - prices'!$J$3:$DY$219,MATCH('COMBINED DATA'!A2847,'ALL - prices'!$B$3:$B$219,0),MATCH('COMBINED DATA'!G2847,'ALL - prices'!$J$1:$DY$1,0))</f>
        <v>30.375599999999999</v>
      </c>
      <c r="I2847" s="14">
        <f t="shared" si="210"/>
        <v>1.1464844365857445</v>
      </c>
      <c r="J2847" s="15">
        <f>INDEX(MarketCap2!$E$2:$AR$224,MATCH(A2847,MarketCap2!$B$2:$B$224,0),MATCH(G2847,MarketCap2!$E$1:$AR$1,0))</f>
        <v>50856632320</v>
      </c>
      <c r="K2847">
        <f t="shared" si="208"/>
        <v>24.652276380041055</v>
      </c>
      <c r="L2847">
        <f>INDEX('PB2'!$D$2:$AQ$224,MATCH(A2847,'PB2'!$B$2:$B$224,0),MATCH(G2847,'PB2'!$D$1:$AQ$1,0))</f>
        <v>3.7301390171050999</v>
      </c>
      <c r="M2847" s="16">
        <f t="shared" si="209"/>
        <v>0.26808652316022358</v>
      </c>
      <c r="N2847" s="6">
        <f>INDEX('ROA2'!$D$2:$AQ$224,MATCH(A2847,'ROA2'!$B$2:$B$224,0),MATCH(G2847,'ROA2'!$D$1:$AQ$1,0))</f>
        <v>2.3110399246215798</v>
      </c>
      <c r="O2847" s="6">
        <v>82462.998527999996</v>
      </c>
      <c r="P2847" s="28">
        <v>-2.4279687483643207E-2</v>
      </c>
    </row>
    <row r="2848" spans="1:16" x14ac:dyDescent="0.3">
      <c r="A2848" t="s">
        <v>526</v>
      </c>
      <c r="B2848" t="e">
        <f>VLOOKUP(A2848,Sheet3!L:L,1,FALSE)</f>
        <v>#N/A</v>
      </c>
      <c r="C2848" t="str">
        <f>VLOOKUP(A2848,'ALL - prices'!B:C,2,FALSE)</f>
        <v>Enbridge Inc</v>
      </c>
      <c r="D2848" t="str">
        <f>VLOOKUP(A2848,'ALL - prices'!B:I,8,FALSE)</f>
        <v>Energy</v>
      </c>
      <c r="E2848">
        <v>2016</v>
      </c>
      <c r="F2848" t="s">
        <v>681</v>
      </c>
      <c r="G2848" t="str">
        <f t="shared" si="206"/>
        <v>2016-Q3</v>
      </c>
      <c r="H2848" s="4">
        <f>INDEX('ALL - prices'!$J$3:$DY$219,MATCH('COMBINED DATA'!A2848,'ALL - prices'!$B$3:$B$219,0),MATCH('COMBINED DATA'!G2848,'ALL - prices'!$J$1:$DY$1,0))</f>
        <v>32.507199999999997</v>
      </c>
      <c r="I2848" s="14">
        <f t="shared" si="210"/>
        <v>0.96852667662451708</v>
      </c>
      <c r="J2848" s="15">
        <f>INDEX(MarketCap2!$E$2:$AR$224,MATCH(A2848,MarketCap2!$B$2:$B$224,0),MATCH(G2848,MarketCap2!$E$1:$AR$1,0))</f>
        <v>54185582592</v>
      </c>
      <c r="K2848">
        <f t="shared" si="208"/>
        <v>24.715680706169078</v>
      </c>
      <c r="L2848">
        <f>INDEX('PB2'!$D$2:$AQ$224,MATCH(A2848,'PB2'!$B$2:$B$224,0),MATCH(G2848,'PB2'!$D$1:$AQ$1,0))</f>
        <v>4.1137242317199698</v>
      </c>
      <c r="M2848" s="16">
        <f t="shared" si="209"/>
        <v>0.24308873022873842</v>
      </c>
      <c r="N2848" s="6">
        <f>INDEX('ROA2'!$D$2:$AQ$224,MATCH(A2848,'ROA2'!$B$2:$B$224,0),MATCH(G2848,'ROA2'!$D$1:$AQ$1,0))</f>
        <v>1.9502340555191</v>
      </c>
      <c r="O2848" s="6">
        <v>83598.000128</v>
      </c>
      <c r="P2848" s="28">
        <v>1.3763768238607256E-2</v>
      </c>
    </row>
    <row r="2849" spans="1:16" x14ac:dyDescent="0.3">
      <c r="A2849" t="s">
        <v>526</v>
      </c>
      <c r="B2849" t="e">
        <f>VLOOKUP(A2849,Sheet3!L:L,1,FALSE)</f>
        <v>#N/A</v>
      </c>
      <c r="C2849" t="str">
        <f>VLOOKUP(A2849,'ALL - prices'!B:C,2,FALSE)</f>
        <v>Enbridge Inc</v>
      </c>
      <c r="D2849" t="str">
        <f>VLOOKUP(A2849,'ALL - prices'!B:I,8,FALSE)</f>
        <v>Energy</v>
      </c>
      <c r="E2849">
        <v>2016</v>
      </c>
      <c r="F2849" t="s">
        <v>682</v>
      </c>
      <c r="G2849" t="str">
        <f t="shared" si="206"/>
        <v>2016-Q4</v>
      </c>
      <c r="H2849" s="4">
        <f>INDEX('ALL - prices'!$J$3:$DY$219,MATCH('COMBINED DATA'!A2849,'ALL - prices'!$B$3:$B$219,0),MATCH('COMBINED DATA'!G2849,'ALL - prices'!$J$1:$DY$1,0))</f>
        <v>31.964099999999998</v>
      </c>
      <c r="I2849" s="14">
        <f t="shared" si="210"/>
        <v>1.0246168694525113</v>
      </c>
      <c r="J2849" s="15">
        <f>INDEX(MarketCap2!$E$2:$AR$224,MATCH(A2849,MarketCap2!$B$2:$B$224,0),MATCH(G2849,MarketCap2!$E$1:$AR$1,0))</f>
        <v>53054488576</v>
      </c>
      <c r="K2849">
        <f t="shared" si="208"/>
        <v>24.694585308719333</v>
      </c>
      <c r="L2849">
        <f>INDEX('PB2'!$D$2:$AQ$224,MATCH(A2849,'PB2'!$B$2:$B$224,0),MATCH(G2849,'PB2'!$D$1:$AQ$1,0))</f>
        <v>3.7703979015350302</v>
      </c>
      <c r="M2849" s="16">
        <f t="shared" si="209"/>
        <v>0.26522399654234718</v>
      </c>
      <c r="N2849" s="6">
        <f>INDEX('ROA2'!$D$2:$AQ$224,MATCH(A2849,'ROA2'!$B$2:$B$224,0),MATCH(G2849,'ROA2'!$D$1:$AQ$1,0))</f>
        <v>2.51736688613892</v>
      </c>
      <c r="O2849" s="6">
        <v>83682.000895999998</v>
      </c>
      <c r="P2849" s="28">
        <v>1.0048179127656327E-3</v>
      </c>
    </row>
    <row r="2850" spans="1:16" x14ac:dyDescent="0.3">
      <c r="A2850" t="s">
        <v>526</v>
      </c>
      <c r="B2850" t="e">
        <f>VLOOKUP(A2850,Sheet3!L:L,1,FALSE)</f>
        <v>#N/A</v>
      </c>
      <c r="C2850" t="str">
        <f>VLOOKUP(A2850,'ALL - prices'!B:C,2,FALSE)</f>
        <v>Enbridge Inc</v>
      </c>
      <c r="D2850" t="str">
        <f>VLOOKUP(A2850,'ALL - prices'!B:I,8,FALSE)</f>
        <v>Energy</v>
      </c>
      <c r="E2850">
        <v>2017</v>
      </c>
      <c r="F2850" t="s">
        <v>679</v>
      </c>
      <c r="G2850" t="str">
        <f t="shared" si="206"/>
        <v>2017-Q1</v>
      </c>
      <c r="H2850" s="4">
        <f>INDEX('ALL - prices'!$J$3:$DY$219,MATCH('COMBINED DATA'!A2850,'ALL - prices'!$B$3:$B$219,0),MATCH('COMBINED DATA'!G2850,'ALL - prices'!$J$1:$DY$1,0))</f>
        <v>31.553999999999998</v>
      </c>
      <c r="I2850" s="14">
        <f t="shared" si="210"/>
        <v>2.7736149895037712</v>
      </c>
      <c r="J2850" s="15">
        <f>INDEX(MarketCap2!$E$2:$AR$224,MATCH(A2850,MarketCap2!$B$2:$B$224,0),MATCH(G2850,MarketCap2!$E$1:$AR$1,0))</f>
        <v>90237272064</v>
      </c>
      <c r="K2850">
        <f t="shared" si="208"/>
        <v>25.225708394451996</v>
      </c>
      <c r="L2850">
        <f>INDEX('PB2'!$D$2:$AQ$224,MATCH(A2850,'PB2'!$B$2:$B$224,0),MATCH(G2850,'PB2'!$D$1:$AQ$1,0))</f>
        <v>1.72385001182556</v>
      </c>
      <c r="M2850" s="16">
        <f t="shared" si="209"/>
        <v>0.5800968721988744</v>
      </c>
      <c r="N2850" s="6">
        <f>INDEX('ROA2'!$D$2:$AQ$224,MATCH(A2850,'ROA2'!$B$2:$B$224,0),MATCH(G2850,'ROA2'!$D$1:$AQ$1,0))</f>
        <v>2.4380760192871098</v>
      </c>
      <c r="O2850" s="6">
        <v>85208.997887999998</v>
      </c>
      <c r="P2850" s="28">
        <v>1.82476156837807E-2</v>
      </c>
    </row>
    <row r="2851" spans="1:16" x14ac:dyDescent="0.3">
      <c r="A2851" t="s">
        <v>526</v>
      </c>
      <c r="B2851" t="e">
        <f>VLOOKUP(A2851,Sheet3!L:L,1,FALSE)</f>
        <v>#N/A</v>
      </c>
      <c r="C2851" t="str">
        <f>VLOOKUP(A2851,'ALL - prices'!B:C,2,FALSE)</f>
        <v>Enbridge Inc</v>
      </c>
      <c r="D2851" t="str">
        <f>VLOOKUP(A2851,'ALL - prices'!B:I,8,FALSE)</f>
        <v>Energy</v>
      </c>
      <c r="E2851">
        <v>2017</v>
      </c>
      <c r="F2851" t="s">
        <v>680</v>
      </c>
      <c r="G2851" t="str">
        <f t="shared" si="206"/>
        <v>2017-Q2</v>
      </c>
      <c r="H2851" s="4">
        <f>INDEX('ALL - prices'!$J$3:$DY$219,MATCH('COMBINED DATA'!A2851,'ALL - prices'!$B$3:$B$219,0),MATCH('COMBINED DATA'!G2851,'ALL - prices'!$J$1:$DY$1,0))</f>
        <v>29.852499999999999</v>
      </c>
      <c r="I2851" s="14">
        <f t="shared" si="210"/>
        <v>2.6404148832775012</v>
      </c>
      <c r="J2851" s="15">
        <f>INDEX(MarketCap2!$E$2:$AR$224,MATCH(A2851,MarketCap2!$B$2:$B$224,0),MATCH(G2851,MarketCap2!$E$1:$AR$1,0))</f>
        <v>84667719680</v>
      </c>
      <c r="K2851">
        <f t="shared" si="208"/>
        <v>25.16200025238485</v>
      </c>
      <c r="L2851">
        <f>INDEX('PB2'!$D$2:$AQ$224,MATCH(A2851,'PB2'!$B$2:$B$224,0),MATCH(G2851,'PB2'!$D$1:$AQ$1,0))</f>
        <v>1.65254902839661</v>
      </c>
      <c r="M2851" s="16">
        <f t="shared" si="209"/>
        <v>0.60512576802048201</v>
      </c>
      <c r="N2851" s="6">
        <f>INDEX('ROA2'!$D$2:$AQ$224,MATCH(A2851,'ROA2'!$B$2:$B$224,0),MATCH(G2851,'ROA2'!$D$1:$AQ$1,0))</f>
        <v>1.18896996974945</v>
      </c>
      <c r="O2851" s="6">
        <v>170528.99737600001</v>
      </c>
      <c r="P2851" s="28">
        <v>1.0013026981040889</v>
      </c>
    </row>
    <row r="2852" spans="1:16" x14ac:dyDescent="0.3">
      <c r="A2852" t="s">
        <v>526</v>
      </c>
      <c r="B2852" t="e">
        <f>VLOOKUP(A2852,Sheet3!L:L,1,FALSE)</f>
        <v>#N/A</v>
      </c>
      <c r="C2852" t="str">
        <f>VLOOKUP(A2852,'ALL - prices'!B:C,2,FALSE)</f>
        <v>Enbridge Inc</v>
      </c>
      <c r="D2852" t="str">
        <f>VLOOKUP(A2852,'ALL - prices'!B:I,8,FALSE)</f>
        <v>Energy</v>
      </c>
      <c r="E2852">
        <v>2017</v>
      </c>
      <c r="F2852" t="s">
        <v>681</v>
      </c>
      <c r="G2852" t="str">
        <f t="shared" si="206"/>
        <v>2017-Q3</v>
      </c>
      <c r="H2852" s="4">
        <f>INDEX('ALL - prices'!$J$3:$DY$219,MATCH('COMBINED DATA'!A2852,'ALL - prices'!$B$3:$B$219,0),MATCH('COMBINED DATA'!G2852,'ALL - prices'!$J$1:$DY$1,0))</f>
        <v>30.484000000000002</v>
      </c>
      <c r="I2852" s="14">
        <f t="shared" si="210"/>
        <v>2.2806703700155073</v>
      </c>
      <c r="J2852" s="15">
        <f>INDEX(MarketCap2!$E$2:$AR$224,MATCH(A2852,MarketCap2!$B$2:$B$224,0),MATCH(G2852,MarketCap2!$E$1:$AR$1,0))</f>
        <v>85784051712</v>
      </c>
      <c r="K2852">
        <f t="shared" si="208"/>
        <v>25.17509894868045</v>
      </c>
      <c r="L2852">
        <f>INDEX('PB2'!$D$2:$AQ$224,MATCH(A2852,'PB2'!$B$2:$B$224,0),MATCH(G2852,'PB2'!$D$1:$AQ$1,0))</f>
        <v>1.7142419815063501</v>
      </c>
      <c r="M2852" s="16">
        <f t="shared" si="209"/>
        <v>0.58334821500595457</v>
      </c>
      <c r="N2852" s="6">
        <f>INDEX('ROA2'!$D$2:$AQ$224,MATCH(A2852,'ROA2'!$B$2:$B$224,0),MATCH(G2852,'ROA2'!$D$1:$AQ$1,0))</f>
        <v>1.68781697750092</v>
      </c>
      <c r="O2852" s="6">
        <v>169036.00537599999</v>
      </c>
      <c r="P2852" s="28">
        <v>-8.7550623235538288E-3</v>
      </c>
    </row>
    <row r="2853" spans="1:16" x14ac:dyDescent="0.3">
      <c r="A2853" t="s">
        <v>526</v>
      </c>
      <c r="B2853" t="e">
        <f>VLOOKUP(A2853,Sheet3!L:L,1,FALSE)</f>
        <v>#N/A</v>
      </c>
      <c r="C2853" t="str">
        <f>VLOOKUP(A2853,'ALL - prices'!B:C,2,FALSE)</f>
        <v>Enbridge Inc</v>
      </c>
      <c r="D2853" t="str">
        <f>VLOOKUP(A2853,'ALL - prices'!B:I,8,FALSE)</f>
        <v>Energy</v>
      </c>
      <c r="E2853">
        <v>2017</v>
      </c>
      <c r="F2853" t="s">
        <v>682</v>
      </c>
      <c r="G2853" t="str">
        <f t="shared" si="206"/>
        <v>2017-Q4</v>
      </c>
      <c r="H2853" s="4">
        <f>INDEX('ALL - prices'!$J$3:$DY$219,MATCH('COMBINED DATA'!A2853,'ALL - prices'!$B$3:$B$219,0),MATCH('COMBINED DATA'!G2853,'ALL - prices'!$J$1:$DY$1,0))</f>
        <v>29.138000000000002</v>
      </c>
      <c r="I2853" s="14">
        <f t="shared" si="210"/>
        <v>1.8116060689804137</v>
      </c>
      <c r="J2853" s="15">
        <f>INDEX(MarketCap2!$E$2:$AR$224,MATCH(A2853,MarketCap2!$B$2:$B$224,0),MATCH(G2853,MarketCap2!$E$1:$AR$1,0))</f>
        <v>82938167296</v>
      </c>
      <c r="K2853">
        <f t="shared" si="208"/>
        <v>25.141361194775875</v>
      </c>
      <c r="L2853">
        <f>INDEX('PB2'!$D$2:$AQ$224,MATCH(A2853,'PB2'!$B$2:$B$224,0),MATCH(G2853,'PB2'!$D$1:$AQ$1,0))</f>
        <v>1.6536910533905</v>
      </c>
      <c r="M2853" s="16">
        <f t="shared" si="209"/>
        <v>0.60470787330543874</v>
      </c>
      <c r="N2853" s="6">
        <f>INDEX('ROA2'!$D$2:$AQ$224,MATCH(A2853,'ROA2'!$B$2:$B$224,0),MATCH(G2853,'ROA2'!$D$1:$AQ$1,0))</f>
        <v>2.4352250099182098</v>
      </c>
      <c r="O2853" s="6">
        <v>163441.00044800001</v>
      </c>
      <c r="P2853" s="28">
        <v>-3.3099486204460252E-2</v>
      </c>
    </row>
    <row r="2854" spans="1:16" x14ac:dyDescent="0.3">
      <c r="A2854" t="s">
        <v>526</v>
      </c>
      <c r="B2854" t="e">
        <f>VLOOKUP(A2854,Sheet3!L:L,1,FALSE)</f>
        <v>#N/A</v>
      </c>
      <c r="C2854" t="str">
        <f>VLOOKUP(A2854,'ALL - prices'!B:C,2,FALSE)</f>
        <v>Enbridge Inc</v>
      </c>
      <c r="D2854" t="str">
        <f>VLOOKUP(A2854,'ALL - prices'!B:I,8,FALSE)</f>
        <v>Energy</v>
      </c>
      <c r="E2854">
        <v>2018</v>
      </c>
      <c r="F2854" t="s">
        <v>679</v>
      </c>
      <c r="G2854" t="str">
        <f t="shared" si="206"/>
        <v>2018-Q1</v>
      </c>
      <c r="H2854" s="4">
        <f>INDEX('ALL - prices'!$J$3:$DY$219,MATCH('COMBINED DATA'!A2854,'ALL - prices'!$B$3:$B$219,0),MATCH('COMBINED DATA'!G2854,'ALL - prices'!$J$1:$DY$1,0))</f>
        <v>24.387699999999999</v>
      </c>
      <c r="I2854" s="14">
        <f t="shared" si="210"/>
        <v>2.2655930457976483</v>
      </c>
      <c r="J2854" s="15">
        <f>INDEX(MarketCap2!$E$2:$AR$224,MATCH(A2854,MarketCap2!$B$2:$B$224,0),MATCH(G2854,MarketCap2!$E$1:$AR$1,0))</f>
        <v>68681400320</v>
      </c>
      <c r="K2854">
        <f t="shared" si="208"/>
        <v>24.952744261818502</v>
      </c>
      <c r="L2854">
        <f>INDEX('PB2'!$D$2:$AQ$224,MATCH(A2854,'PB2'!$B$2:$B$224,0),MATCH(G2854,'PB2'!$D$1:$AQ$1,0))</f>
        <v>1.2868880033493</v>
      </c>
      <c r="M2854" s="16">
        <f t="shared" si="209"/>
        <v>0.77706839864647492</v>
      </c>
      <c r="N2854" s="6">
        <f>INDEX('ROA2'!$D$2:$AQ$224,MATCH(A2854,'ROA2'!$B$2:$B$224,0),MATCH(G2854,'ROA2'!$D$1:$AQ$1,0))</f>
        <v>2.3121531009674099</v>
      </c>
      <c r="O2854" s="6">
        <v>162093.00684799999</v>
      </c>
      <c r="P2854" s="28">
        <v>-8.2475853445897786E-3</v>
      </c>
    </row>
    <row r="2855" spans="1:16" x14ac:dyDescent="0.3">
      <c r="A2855" t="s">
        <v>526</v>
      </c>
      <c r="B2855" t="e">
        <f>VLOOKUP(A2855,Sheet3!L:L,1,FALSE)</f>
        <v>#N/A</v>
      </c>
      <c r="C2855" t="str">
        <f>VLOOKUP(A2855,'ALL - prices'!B:C,2,FALSE)</f>
        <v>Enbridge Inc</v>
      </c>
      <c r="D2855" t="str">
        <f>VLOOKUP(A2855,'ALL - prices'!B:I,8,FALSE)</f>
        <v>Energy</v>
      </c>
      <c r="E2855">
        <v>2018</v>
      </c>
      <c r="F2855" t="s">
        <v>680</v>
      </c>
      <c r="G2855" t="str">
        <f t="shared" si="206"/>
        <v>2018-Q2</v>
      </c>
      <c r="H2855" s="4">
        <f>INDEX('ALL - prices'!$J$3:$DY$219,MATCH('COMBINED DATA'!A2855,'ALL - prices'!$B$3:$B$219,0),MATCH('COMBINED DATA'!G2855,'ALL - prices'!$J$1:$DY$1,0))</f>
        <v>28.7348</v>
      </c>
      <c r="I2855" s="14">
        <f t="shared" si="210"/>
        <v>2.623294256591636</v>
      </c>
      <c r="J2855" s="15">
        <f>INDEX(MarketCap2!$E$2:$AR$224,MATCH(A2855,MarketCap2!$B$2:$B$224,0),MATCH(G2855,MarketCap2!$E$1:$AR$1,0))</f>
        <v>80116318208</v>
      </c>
      <c r="K2855">
        <f t="shared" si="208"/>
        <v>25.10674539321834</v>
      </c>
      <c r="L2855">
        <f>INDEX('PB2'!$D$2:$AQ$224,MATCH(A2855,'PB2'!$B$2:$B$224,0),MATCH(G2855,'PB2'!$D$1:$AQ$1,0))</f>
        <v>1.4821180105209399</v>
      </c>
      <c r="M2855" s="16">
        <f t="shared" si="209"/>
        <v>0.67471010601140768</v>
      </c>
      <c r="N2855" s="6">
        <f>INDEX('ROA2'!$D$2:$AQ$224,MATCH(A2855,'ROA2'!$B$2:$B$224,0),MATCH(G2855,'ROA2'!$D$1:$AQ$1,0))</f>
        <v>1.5998899936676001</v>
      </c>
      <c r="O2855" s="6">
        <v>163494.00268800001</v>
      </c>
      <c r="P2855" s="28">
        <v>8.6431602895353666E-3</v>
      </c>
    </row>
    <row r="2856" spans="1:16" x14ac:dyDescent="0.3">
      <c r="A2856" t="s">
        <v>526</v>
      </c>
      <c r="B2856" t="e">
        <f>VLOOKUP(A2856,Sheet3!L:L,1,FALSE)</f>
        <v>#N/A</v>
      </c>
      <c r="C2856" t="str">
        <f>VLOOKUP(A2856,'ALL - prices'!B:C,2,FALSE)</f>
        <v>Enbridge Inc</v>
      </c>
      <c r="D2856" t="str">
        <f>VLOOKUP(A2856,'ALL - prices'!B:I,8,FALSE)</f>
        <v>Energy</v>
      </c>
      <c r="E2856">
        <v>2018</v>
      </c>
      <c r="F2856" t="s">
        <v>681</v>
      </c>
      <c r="G2856" t="str">
        <f t="shared" si="206"/>
        <v>2018-Q3</v>
      </c>
      <c r="H2856" s="4">
        <f>INDEX('ALL - prices'!$J$3:$DY$219,MATCH('COMBINED DATA'!A2856,'ALL - prices'!$B$3:$B$219,0),MATCH('COMBINED DATA'!G2856,'ALL - prices'!$J$1:$DY$1,0))</f>
        <v>25.901700000000002</v>
      </c>
      <c r="I2856" s="14">
        <f t="shared" si="210"/>
        <v>2.0323493334890372</v>
      </c>
      <c r="J2856" s="15">
        <f>INDEX(MarketCap2!$E$2:$AR$224,MATCH(A2856,MarketCap2!$B$2:$B$224,0),MATCH(G2856,MarketCap2!$E$1:$AR$1,0))</f>
        <v>71639465984</v>
      </c>
      <c r="K2856">
        <f t="shared" si="208"/>
        <v>24.994911959951452</v>
      </c>
      <c r="L2856">
        <f>INDEX('PB2'!$D$2:$AQ$224,MATCH(A2856,'PB2'!$B$2:$B$224,0),MATCH(G2856,'PB2'!$D$1:$AQ$1,0))</f>
        <v>1.4124710559845</v>
      </c>
      <c r="M2856" s="16">
        <f t="shared" si="209"/>
        <v>0.70797910920942353</v>
      </c>
      <c r="N2856" s="6">
        <f>INDEX('ROA2'!$D$2:$AQ$224,MATCH(A2856,'ROA2'!$B$2:$B$224,0),MATCH(G2856,'ROA2'!$D$1:$AQ$1,0))</f>
        <v>1.69341504573822</v>
      </c>
      <c r="O2856" s="6">
        <v>165435.998208</v>
      </c>
      <c r="P2856" s="28">
        <v>1.1878084138082784E-2</v>
      </c>
    </row>
    <row r="2857" spans="1:16" x14ac:dyDescent="0.3">
      <c r="A2857" t="s">
        <v>526</v>
      </c>
      <c r="B2857" t="e">
        <f>VLOOKUP(A2857,Sheet3!L:L,1,FALSE)</f>
        <v>#N/A</v>
      </c>
      <c r="C2857" t="str">
        <f>VLOOKUP(A2857,'ALL - prices'!B:C,2,FALSE)</f>
        <v>Enbridge Inc</v>
      </c>
      <c r="D2857" t="str">
        <f>VLOOKUP(A2857,'ALL - prices'!B:I,8,FALSE)</f>
        <v>Energy</v>
      </c>
      <c r="E2857">
        <v>2018</v>
      </c>
      <c r="F2857" t="s">
        <v>682</v>
      </c>
      <c r="G2857" t="str">
        <f t="shared" si="206"/>
        <v>2018-Q4</v>
      </c>
      <c r="H2857" s="4">
        <f>INDEX('ALL - prices'!$J$3:$DY$219,MATCH('COMBINED DATA'!A2857,'ALL - prices'!$B$3:$B$219,0),MATCH('COMBINED DATA'!G2857,'ALL - prices'!$J$1:$DY$1,0))</f>
        <v>26.7193</v>
      </c>
      <c r="I2857" s="14">
        <f t="shared" si="210"/>
        <v>1.909705676275798</v>
      </c>
      <c r="J2857" s="15">
        <f>INDEX(MarketCap2!$E$2:$AR$224,MATCH(A2857,MarketCap2!$B$2:$B$224,0),MATCH(G2857,MarketCap2!$E$1:$AR$1,0))</f>
        <v>85743525888</v>
      </c>
      <c r="K2857">
        <f t="shared" si="208"/>
        <v>25.174626420293809</v>
      </c>
      <c r="L2857">
        <f>INDEX('PB2'!$D$2:$AQ$224,MATCH(A2857,'PB2'!$B$2:$B$224,0),MATCH(G2857,'PB2'!$D$1:$AQ$1,0))</f>
        <v>1.38932001590729</v>
      </c>
      <c r="M2857" s="16">
        <f t="shared" si="209"/>
        <v>0.71977657310792709</v>
      </c>
      <c r="N2857" s="6">
        <f>INDEX('ROA2'!$D$2:$AQ$224,MATCH(A2857,'ROA2'!$B$2:$B$224,0),MATCH(G2857,'ROA2'!$D$1:$AQ$1,0))</f>
        <v>1.2177649736404399</v>
      </c>
      <c r="O2857" s="6">
        <v>163222.99494400001</v>
      </c>
      <c r="P2857" s="28">
        <v>-1.3376793974535251E-2</v>
      </c>
    </row>
    <row r="2858" spans="1:16" x14ac:dyDescent="0.3">
      <c r="A2858" t="s">
        <v>526</v>
      </c>
      <c r="B2858" t="e">
        <f>VLOOKUP(A2858,Sheet3!L:L,1,FALSE)</f>
        <v>#N/A</v>
      </c>
      <c r="C2858" t="str">
        <f>VLOOKUP(A2858,'ALL - prices'!B:C,2,FALSE)</f>
        <v>Enbridge Inc</v>
      </c>
      <c r="D2858" t="str">
        <f>VLOOKUP(A2858,'ALL - prices'!B:I,8,FALSE)</f>
        <v>Energy</v>
      </c>
      <c r="E2858">
        <v>2019</v>
      </c>
      <c r="F2858" t="s">
        <v>679</v>
      </c>
      <c r="G2858" t="str">
        <f t="shared" si="206"/>
        <v>2019-Q1</v>
      </c>
      <c r="H2858" s="4">
        <f>INDEX('ALL - prices'!$J$3:$DY$219,MATCH('COMBINED DATA'!A2858,'ALL - prices'!$B$3:$B$219,0),MATCH('COMBINED DATA'!G2858,'ALL - prices'!$J$1:$DY$1,0))</f>
        <v>30.973700000000001</v>
      </c>
      <c r="I2858" s="14">
        <f t="shared" si="210"/>
        <v>2.7560708723349876</v>
      </c>
      <c r="J2858" s="15">
        <f>INDEX(MarketCap2!$E$2:$AR$224,MATCH(A2858,MarketCap2!$B$2:$B$224,0),MATCH(G2858,MarketCap2!$E$1:$AR$1,0))</f>
        <v>97919598592</v>
      </c>
      <c r="K2858">
        <f t="shared" si="208"/>
        <v>25.307412556355619</v>
      </c>
      <c r="L2858">
        <f>INDEX('PB2'!$D$2:$AQ$224,MATCH(A2858,'PB2'!$B$2:$B$224,0),MATCH(G2858,'PB2'!$D$1:$AQ$1,0))</f>
        <v>1.5659320354461701</v>
      </c>
      <c r="M2858" s="16">
        <f t="shared" si="209"/>
        <v>0.63859731927323204</v>
      </c>
      <c r="N2858" s="6">
        <f>INDEX('ROA2'!$D$2:$AQ$224,MATCH(A2858,'ROA2'!$B$2:$B$224,0),MATCH(G2858,'ROA2'!$D$1:$AQ$1,0))</f>
        <v>1.75198602676392</v>
      </c>
      <c r="O2858" s="6">
        <v>166905.004032</v>
      </c>
      <c r="P2858" s="28">
        <v>2.2558151743651365E-2</v>
      </c>
    </row>
    <row r="2859" spans="1:16" x14ac:dyDescent="0.3">
      <c r="A2859" t="s">
        <v>526</v>
      </c>
      <c r="B2859" t="e">
        <f>VLOOKUP(A2859,Sheet3!L:L,1,FALSE)</f>
        <v>#N/A</v>
      </c>
      <c r="C2859" t="str">
        <f>VLOOKUP(A2859,'ALL - prices'!B:C,2,FALSE)</f>
        <v>Enbridge Inc</v>
      </c>
      <c r="D2859" t="str">
        <f>VLOOKUP(A2859,'ALL - prices'!B:I,8,FALSE)</f>
        <v>Energy</v>
      </c>
      <c r="E2859">
        <v>2019</v>
      </c>
      <c r="F2859" t="s">
        <v>680</v>
      </c>
      <c r="G2859" t="str">
        <f t="shared" si="206"/>
        <v>2019-Q2</v>
      </c>
      <c r="H2859" s="4">
        <f>INDEX('ALL - prices'!$J$3:$DY$219,MATCH('COMBINED DATA'!A2859,'ALL - prices'!$B$3:$B$219,0),MATCH('COMBINED DATA'!G2859,'ALL - prices'!$J$1:$DY$1,0))</f>
        <v>30.649100000000001</v>
      </c>
      <c r="I2859" s="14">
        <f t="shared" si="210"/>
        <v>3.0153137653208399</v>
      </c>
      <c r="J2859" s="15">
        <f>INDEX(MarketCap2!$E$2:$AR$224,MATCH(A2859,MarketCap2!$B$2:$B$224,0),MATCH(G2859,MarketCap2!$E$1:$AR$1,0))</f>
        <v>95503589376</v>
      </c>
      <c r="K2859">
        <f t="shared" si="208"/>
        <v>25.282429668815798</v>
      </c>
      <c r="L2859">
        <f>INDEX('PB2'!$D$2:$AQ$224,MATCH(A2859,'PB2'!$B$2:$B$224,0),MATCH(G2859,'PB2'!$D$1:$AQ$1,0))</f>
        <v>1.5503519773483301</v>
      </c>
      <c r="M2859" s="16">
        <f t="shared" si="209"/>
        <v>0.64501481896412094</v>
      </c>
      <c r="N2859" s="6">
        <f>INDEX('ROA2'!$D$2:$AQ$224,MATCH(A2859,'ROA2'!$B$2:$B$224,0),MATCH(G2859,'ROA2'!$D$1:$AQ$1,0))</f>
        <v>2.6266510486602801</v>
      </c>
      <c r="O2859" s="6">
        <v>166508.00332799999</v>
      </c>
      <c r="P2859" s="28">
        <v>-2.3786027645036349E-3</v>
      </c>
    </row>
    <row r="2860" spans="1:16" x14ac:dyDescent="0.3">
      <c r="A2860" t="s">
        <v>526</v>
      </c>
      <c r="B2860" t="e">
        <f>VLOOKUP(A2860,Sheet3!L:L,1,FALSE)</f>
        <v>#N/A</v>
      </c>
      <c r="C2860" t="str">
        <f>VLOOKUP(A2860,'ALL - prices'!B:C,2,FALSE)</f>
        <v>Enbridge Inc</v>
      </c>
      <c r="D2860" t="str">
        <f>VLOOKUP(A2860,'ALL - prices'!B:I,8,FALSE)</f>
        <v>Energy</v>
      </c>
      <c r="E2860">
        <v>2019</v>
      </c>
      <c r="F2860" t="s">
        <v>681</v>
      </c>
      <c r="G2860" t="str">
        <f t="shared" si="206"/>
        <v>2019-Q3</v>
      </c>
      <c r="H2860" s="4">
        <f>INDEX('ALL - prices'!$J$3:$DY$219,MATCH('COMBINED DATA'!A2860,'ALL - prices'!$B$3:$B$219,0),MATCH('COMBINED DATA'!G2860,'ALL - prices'!$J$1:$DY$1,0))</f>
        <v>30.699100000000001</v>
      </c>
      <c r="I2860" s="14">
        <f t="shared" si="210"/>
        <v>3.3467750168383508</v>
      </c>
      <c r="J2860" s="15">
        <f>INDEX(MarketCap2!$E$2:$AR$224,MATCH(A2860,MarketCap2!$B$2:$B$224,0),MATCH(G2860,MarketCap2!$E$1:$AR$1,0))</f>
        <v>94110941184</v>
      </c>
      <c r="K2860">
        <f t="shared" si="208"/>
        <v>25.267740148659673</v>
      </c>
      <c r="L2860">
        <f>INDEX('PB2'!$D$2:$AQ$224,MATCH(A2860,'PB2'!$B$2:$B$224,0),MATCH(G2860,'PB2'!$D$1:$AQ$1,0))</f>
        <v>1.52934694290161</v>
      </c>
      <c r="M2860" s="16">
        <f t="shared" si="209"/>
        <v>0.65387386730097552</v>
      </c>
      <c r="N2860" s="6">
        <f>INDEX('ROA2'!$D$2:$AQ$224,MATCH(A2860,'ROA2'!$B$2:$B$224,0),MATCH(G2860,'ROA2'!$D$1:$AQ$1,0))</f>
        <v>3.0315139293670601</v>
      </c>
      <c r="O2860" s="6">
        <v>164828.00435199999</v>
      </c>
      <c r="P2860" s="28">
        <v>-1.0089598952733907E-2</v>
      </c>
    </row>
    <row r="2861" spans="1:16" x14ac:dyDescent="0.3">
      <c r="A2861" t="s">
        <v>526</v>
      </c>
      <c r="B2861" t="e">
        <f>VLOOKUP(A2861,Sheet3!L:L,1,FALSE)</f>
        <v>#N/A</v>
      </c>
      <c r="C2861" t="str">
        <f>VLOOKUP(A2861,'ALL - prices'!B:C,2,FALSE)</f>
        <v>Enbridge Inc</v>
      </c>
      <c r="D2861" t="str">
        <f>VLOOKUP(A2861,'ALL - prices'!B:I,8,FALSE)</f>
        <v>Energy</v>
      </c>
      <c r="E2861">
        <v>2019</v>
      </c>
      <c r="F2861" t="s">
        <v>682</v>
      </c>
      <c r="G2861" t="str">
        <f t="shared" si="206"/>
        <v>2019-Q4</v>
      </c>
      <c r="H2861" s="4">
        <f>INDEX('ALL - prices'!$J$3:$DY$219,MATCH('COMBINED DATA'!A2861,'ALL - prices'!$B$3:$B$219,0),MATCH('COMBINED DATA'!G2861,'ALL - prices'!$J$1:$DY$1,0))</f>
        <v>34.582700000000003</v>
      </c>
      <c r="I2861" s="14">
        <f t="shared" si="210"/>
        <v>0.81847973707355659</v>
      </c>
      <c r="J2861" s="15">
        <f>INDEX(MarketCap2!$E$2:$AR$224,MATCH(A2861,MarketCap2!$B$2:$B$224,0),MATCH(G2861,MarketCap2!$E$1:$AR$1,0))</f>
        <v>104494596096</v>
      </c>
      <c r="K2861">
        <f t="shared" si="208"/>
        <v>25.372401195014167</v>
      </c>
      <c r="L2861">
        <f>INDEX('PB2'!$D$2:$AQ$224,MATCH(A2861,'PB2'!$B$2:$B$224,0),MATCH(G2861,'PB2'!$D$1:$AQ$1,0))</f>
        <v>1.79344594478607</v>
      </c>
      <c r="M2861" s="16">
        <f t="shared" si="209"/>
        <v>0.55758580452743134</v>
      </c>
      <c r="N2861" s="6">
        <f>INDEX('ROA2'!$D$2:$AQ$224,MATCH(A2861,'ROA2'!$B$2:$B$224,0),MATCH(G2861,'ROA2'!$D$1:$AQ$1,0))</f>
        <v>3.6663589477539098</v>
      </c>
      <c r="O2861" s="6">
        <v>166640.992256</v>
      </c>
      <c r="P2861" s="28">
        <v>1.0999271095512783E-2</v>
      </c>
    </row>
    <row r="2862" spans="1:16" x14ac:dyDescent="0.3">
      <c r="A2862" t="s">
        <v>526</v>
      </c>
      <c r="B2862" t="e">
        <f>VLOOKUP(A2862,Sheet3!L:L,1,FALSE)</f>
        <v>#N/A</v>
      </c>
      <c r="C2862" t="str">
        <f>VLOOKUP(A2862,'ALL - prices'!B:C,2,FALSE)</f>
        <v>Enbridge Inc</v>
      </c>
      <c r="D2862" t="str">
        <f>VLOOKUP(A2862,'ALL - prices'!B:I,8,FALSE)</f>
        <v>Energy</v>
      </c>
      <c r="E2862">
        <v>2020</v>
      </c>
      <c r="F2862" t="s">
        <v>679</v>
      </c>
      <c r="G2862" t="str">
        <f t="shared" si="206"/>
        <v>2020-Q1</v>
      </c>
      <c r="H2862" s="4">
        <f>INDEX('ALL - prices'!$J$3:$DY$219,MATCH('COMBINED DATA'!A2862,'ALL - prices'!$B$3:$B$219,0),MATCH('COMBINED DATA'!G2862,'ALL - prices'!$J$1:$DY$1,0))</f>
        <v>27.8779</v>
      </c>
      <c r="I2862" s="14">
        <f t="shared" si="210"/>
        <v>2.6743164875970327</v>
      </c>
      <c r="J2862" s="15">
        <f>INDEX(MarketCap2!$E$2:$AR$224,MATCH(A2862,MarketCap2!$B$2:$B$224,0),MATCH(G2862,MarketCap2!$E$1:$AR$1,0))</f>
        <v>83089260544</v>
      </c>
      <c r="K2862">
        <f t="shared" si="208"/>
        <v>25.143181295125281</v>
      </c>
      <c r="L2862">
        <f>INDEX('PB2'!$D$2:$AQ$224,MATCH(A2862,'PB2'!$B$2:$B$224,0),MATCH(G2862,'PB2'!$D$1:$AQ$1,0))</f>
        <v>1.3599209785461399</v>
      </c>
      <c r="M2862" s="16">
        <f t="shared" si="209"/>
        <v>0.73533684366651719</v>
      </c>
      <c r="N2862" s="6">
        <f>INDEX('ROA2'!$D$2:$AQ$224,MATCH(A2862,'ROA2'!$B$2:$B$224,0),MATCH(G2862,'ROA2'!$D$1:$AQ$1,0))</f>
        <v>3.4557540416717498</v>
      </c>
      <c r="O2862" s="6">
        <v>163269.001216</v>
      </c>
      <c r="P2862" s="28">
        <v>-2.0235063379962462E-2</v>
      </c>
    </row>
    <row r="2863" spans="1:16" x14ac:dyDescent="0.3">
      <c r="A2863" t="s">
        <v>526</v>
      </c>
      <c r="B2863" t="e">
        <f>VLOOKUP(A2863,Sheet3!L:L,1,FALSE)</f>
        <v>#N/A</v>
      </c>
      <c r="C2863" t="str">
        <f>VLOOKUP(A2863,'ALL - prices'!B:C,2,FALSE)</f>
        <v>Enbridge Inc</v>
      </c>
      <c r="D2863" t="str">
        <f>VLOOKUP(A2863,'ALL - prices'!B:I,8,FALSE)</f>
        <v>Energy</v>
      </c>
      <c r="E2863">
        <v>2020</v>
      </c>
      <c r="F2863" t="s">
        <v>680</v>
      </c>
      <c r="G2863" t="str">
        <f t="shared" si="206"/>
        <v>2020-Q2</v>
      </c>
      <c r="H2863" s="4">
        <f>INDEX('ALL - prices'!$J$3:$DY$219,MATCH('COMBINED DATA'!A2863,'ALL - prices'!$B$3:$B$219,0),MATCH('COMBINED DATA'!G2863,'ALL - prices'!$J$1:$DY$1,0))</f>
        <v>28.573699999999999</v>
      </c>
      <c r="I2863" s="14">
        <f t="shared" si="210"/>
        <v>4.3118966023279102</v>
      </c>
      <c r="J2863" s="15">
        <f>INDEX(MarketCap2!$E$2:$AR$224,MATCH(A2863,MarketCap2!$B$2:$B$224,0),MATCH(G2863,MarketCap2!$E$1:$AR$1,0))</f>
        <v>83596181504</v>
      </c>
      <c r="K2863">
        <f t="shared" si="208"/>
        <v>25.149263680204424</v>
      </c>
      <c r="L2863">
        <f>INDEX('PB2'!$D$2:$AQ$224,MATCH(A2863,'PB2'!$B$2:$B$224,0),MATCH(G2863,'PB2'!$D$1:$AQ$1,0))</f>
        <v>1.4197249412536601</v>
      </c>
      <c r="M2863" s="16">
        <f t="shared" si="209"/>
        <v>0.70436178934559657</v>
      </c>
      <c r="N2863" s="6">
        <f>INDEX('ROA2'!$D$2:$AQ$224,MATCH(A2863,'ROA2'!$B$2:$B$224,0),MATCH(G2863,'ROA2'!$D$1:$AQ$1,0))</f>
        <v>1.4170240163803101</v>
      </c>
      <c r="O2863" s="6">
        <v>170253.99193600001</v>
      </c>
      <c r="P2863" s="28">
        <v>4.2782099896348777E-2</v>
      </c>
    </row>
    <row r="2864" spans="1:16" x14ac:dyDescent="0.3">
      <c r="A2864" t="s">
        <v>526</v>
      </c>
      <c r="B2864" t="e">
        <f>VLOOKUP(A2864,Sheet3!L:L,1,FALSE)</f>
        <v>#N/A</v>
      </c>
      <c r="C2864" t="str">
        <f>VLOOKUP(A2864,'ALL - prices'!B:C,2,FALSE)</f>
        <v>Enbridge Inc</v>
      </c>
      <c r="D2864" t="str">
        <f>VLOOKUP(A2864,'ALL - prices'!B:I,8,FALSE)</f>
        <v>Energy</v>
      </c>
      <c r="E2864">
        <v>2020</v>
      </c>
      <c r="F2864" t="s">
        <v>681</v>
      </c>
      <c r="G2864" t="str">
        <f t="shared" si="206"/>
        <v>2020-Q3</v>
      </c>
      <c r="H2864" s="4">
        <f>INDEX('ALL - prices'!$J$3:$DY$219,MATCH('COMBINED DATA'!A2864,'ALL - prices'!$B$3:$B$219,0),MATCH('COMBINED DATA'!G2864,'ALL - prices'!$J$1:$DY$1,0))</f>
        <v>27.418900000000001</v>
      </c>
      <c r="I2864" s="14">
        <f t="shared" si="210"/>
        <v>4.0228646567671866</v>
      </c>
      <c r="J2864" s="15">
        <f>INDEX(MarketCap2!$E$2:$AR$224,MATCH(A2864,MarketCap2!$B$2:$B$224,0),MATCH(G2864,MarketCap2!$E$1:$AR$1,0))</f>
        <v>78780063744</v>
      </c>
      <c r="K2864">
        <f t="shared" si="208"/>
        <v>25.089925803628219</v>
      </c>
      <c r="L2864">
        <f>INDEX('PB2'!$D$2:$AQ$224,MATCH(A2864,'PB2'!$B$2:$B$224,0),MATCH(G2864,'PB2'!$D$1:$AQ$1,0))</f>
        <v>1.37098205089569</v>
      </c>
      <c r="M2864" s="16">
        <f t="shared" si="209"/>
        <v>0.72940415182436558</v>
      </c>
      <c r="N2864" s="6">
        <f>INDEX('ROA2'!$D$2:$AQ$224,MATCH(A2864,'ROA2'!$B$2:$B$224,0),MATCH(G2864,'ROA2'!$D$1:$AQ$1,0))</f>
        <v>1.39292705059052</v>
      </c>
      <c r="O2864" s="6">
        <v>164693.99961599999</v>
      </c>
      <c r="P2864" s="28">
        <v>-3.2657045257946549E-2</v>
      </c>
    </row>
    <row r="2865" spans="1:16" x14ac:dyDescent="0.3">
      <c r="A2865" t="s">
        <v>526</v>
      </c>
      <c r="B2865" t="e">
        <f>VLOOKUP(A2865,Sheet3!L:L,1,FALSE)</f>
        <v>#N/A</v>
      </c>
      <c r="C2865" t="str">
        <f>VLOOKUP(A2865,'ALL - prices'!B:C,2,FALSE)</f>
        <v>Enbridge Inc</v>
      </c>
      <c r="D2865" t="str">
        <f>VLOOKUP(A2865,'ALL - prices'!B:I,8,FALSE)</f>
        <v>Energy</v>
      </c>
      <c r="E2865">
        <v>2020</v>
      </c>
      <c r="F2865" t="s">
        <v>682</v>
      </c>
      <c r="G2865" t="str">
        <f t="shared" si="206"/>
        <v>2020-Q4</v>
      </c>
      <c r="H2865" s="4">
        <f>INDEX('ALL - prices'!$J$3:$DY$219,MATCH('COMBINED DATA'!A2865,'ALL - prices'!$B$3:$B$219,0),MATCH('COMBINED DATA'!G2865,'ALL - prices'!$J$1:$DY$1,0))</f>
        <v>29.290299999999998</v>
      </c>
      <c r="I2865" s="14">
        <f t="shared" si="210"/>
        <v>2.187487768346756</v>
      </c>
      <c r="J2865" s="15">
        <f>INDEX(MarketCap2!$E$2:$AR$224,MATCH(A2865,MarketCap2!$B$2:$B$224,0),MATCH(G2865,MarketCap2!$E$1:$AR$1,0))</f>
        <v>82446671872</v>
      </c>
      <c r="K2865">
        <f t="shared" si="208"/>
        <v>25.135417519727977</v>
      </c>
      <c r="L2865">
        <f>INDEX('PB2'!$D$2:$AQ$224,MATCH(A2865,'PB2'!$B$2:$B$224,0),MATCH(G2865,'PB2'!$D$1:$AQ$1,0))</f>
        <v>1.53820300102234</v>
      </c>
      <c r="M2865" s="16">
        <f t="shared" si="209"/>
        <v>0.6501092504275231</v>
      </c>
      <c r="N2865" s="6">
        <f>INDEX('ROA2'!$D$2:$AQ$224,MATCH(A2865,'ROA2'!$B$2:$B$224,0),MATCH(G2865,'ROA2'!$D$1:$AQ$1,0))</f>
        <v>1.4182889461517301</v>
      </c>
      <c r="O2865" s="6">
        <v>162487.99231999999</v>
      </c>
      <c r="P2865" s="28">
        <v>-1.3394582080364287E-2</v>
      </c>
    </row>
    <row r="2866" spans="1:16" x14ac:dyDescent="0.3">
      <c r="A2866" t="s">
        <v>526</v>
      </c>
      <c r="B2866" t="e">
        <f>VLOOKUP(A2866,Sheet3!L:L,1,FALSE)</f>
        <v>#N/A</v>
      </c>
      <c r="C2866" t="str">
        <f>VLOOKUP(A2866,'ALL - prices'!B:C,2,FALSE)</f>
        <v>Enbridge Inc</v>
      </c>
      <c r="D2866" t="str">
        <f>VLOOKUP(A2866,'ALL - prices'!B:I,8,FALSE)</f>
        <v>Energy</v>
      </c>
      <c r="E2866">
        <v>2021</v>
      </c>
      <c r="F2866" t="s">
        <v>679</v>
      </c>
      <c r="G2866" t="str">
        <f t="shared" ref="G2866:G2929" si="211">E2866&amp;"-"&amp;F2866</f>
        <v>2021-Q1</v>
      </c>
      <c r="H2866" s="4">
        <f>INDEX('ALL - prices'!$J$3:$DY$219,MATCH('COMBINED DATA'!A2866,'ALL - prices'!$B$3:$B$219,0),MATCH('COMBINED DATA'!G2866,'ALL - prices'!$J$1:$DY$1,0))</f>
        <v>33.549199999999999</v>
      </c>
      <c r="I2866" s="14">
        <f t="shared" si="210"/>
        <v>3.6772267153159497</v>
      </c>
      <c r="J2866" s="15">
        <f>INDEX(MarketCap2!$E$2:$AR$224,MATCH(A2866,MarketCap2!$B$2:$B$224,0),MATCH(G2866,MarketCap2!$E$1:$AR$1,0))</f>
        <v>92729499648</v>
      </c>
      <c r="K2866">
        <f t="shared" ref="K2866:K2929" si="212">LN(J2866)</f>
        <v>25.252952485949749</v>
      </c>
      <c r="L2866">
        <f>INDEX('PB2'!$D$2:$AQ$224,MATCH(A2866,'PB2'!$B$2:$B$224,0),MATCH(G2866,'PB2'!$D$1:$AQ$1,0))</f>
        <v>1.6768870353698699</v>
      </c>
      <c r="M2866" s="16">
        <f t="shared" ref="M2866:M2929" si="213">1/L2866</f>
        <v>0.59634309223425452</v>
      </c>
      <c r="N2866" s="6">
        <f>INDEX('ROA2'!$D$2:$AQ$224,MATCH(A2866,'ROA2'!$B$2:$B$224,0),MATCH(G2866,'ROA2'!$D$1:$AQ$1,0))</f>
        <v>2.0788450241088898</v>
      </c>
      <c r="O2866" s="6">
        <v>160276.00486399999</v>
      </c>
      <c r="P2866" s="28">
        <v>-1.3613236426995584E-2</v>
      </c>
    </row>
    <row r="2867" spans="1:16" x14ac:dyDescent="0.3">
      <c r="A2867" t="s">
        <v>526</v>
      </c>
      <c r="B2867" t="e">
        <f>VLOOKUP(A2867,Sheet3!L:L,1,FALSE)</f>
        <v>#N/A</v>
      </c>
      <c r="C2867" t="str">
        <f>VLOOKUP(A2867,'ALL - prices'!B:C,2,FALSE)</f>
        <v>Enbridge Inc</v>
      </c>
      <c r="D2867" t="str">
        <f>VLOOKUP(A2867,'ALL - prices'!B:I,8,FALSE)</f>
        <v>Energy</v>
      </c>
      <c r="E2867">
        <v>2021</v>
      </c>
      <c r="F2867" t="s">
        <v>680</v>
      </c>
      <c r="G2867" t="str">
        <f t="shared" si="211"/>
        <v>2021-Q2</v>
      </c>
      <c r="H2867" s="4">
        <f>INDEX('ALL - prices'!$J$3:$DY$219,MATCH('COMBINED DATA'!A2867,'ALL - prices'!$B$3:$B$219,0),MATCH('COMBINED DATA'!G2867,'ALL - prices'!$J$1:$DY$1,0))</f>
        <v>37.017899999999997</v>
      </c>
      <c r="I2867" s="14">
        <f t="shared" si="210"/>
        <v>3.5261343067396997</v>
      </c>
      <c r="J2867" s="15">
        <f>INDEX(MarketCap2!$E$2:$AR$224,MATCH(A2867,MarketCap2!$B$2:$B$224,0),MATCH(G2867,MarketCap2!$E$1:$AR$1,0))</f>
        <v>100549615616</v>
      </c>
      <c r="K2867">
        <f t="shared" si="212"/>
        <v>25.333917130343245</v>
      </c>
      <c r="L2867">
        <f>INDEX('PB2'!$D$2:$AQ$224,MATCH(A2867,'PB2'!$B$2:$B$224,0),MATCH(G2867,'PB2'!$D$1:$AQ$1,0))</f>
        <v>1.8528460264205899</v>
      </c>
      <c r="M2867" s="16">
        <f t="shared" si="213"/>
        <v>0.53971025424699981</v>
      </c>
      <c r="N2867" s="6">
        <f>INDEX('ROA2'!$D$2:$AQ$224,MATCH(A2867,'ROA2'!$B$2:$B$224,0),MATCH(G2867,'ROA2'!$D$1:$AQ$1,0))</f>
        <v>4.0417098999023402</v>
      </c>
      <c r="O2867" s="6">
        <v>160694.99289600001</v>
      </c>
      <c r="P2867" s="28">
        <v>2.6141656847233591E-3</v>
      </c>
    </row>
    <row r="2868" spans="1:16" x14ac:dyDescent="0.3">
      <c r="A2868" t="s">
        <v>526</v>
      </c>
      <c r="B2868" t="e">
        <f>VLOOKUP(A2868,Sheet3!L:L,1,FALSE)</f>
        <v>#N/A</v>
      </c>
      <c r="C2868" t="str">
        <f>VLOOKUP(A2868,'ALL - prices'!B:C,2,FALSE)</f>
        <v>Enbridge Inc</v>
      </c>
      <c r="D2868" t="str">
        <f>VLOOKUP(A2868,'ALL - prices'!B:I,8,FALSE)</f>
        <v>Energy</v>
      </c>
      <c r="E2868">
        <v>2021</v>
      </c>
      <c r="F2868" t="s">
        <v>681</v>
      </c>
      <c r="G2868" t="str">
        <f t="shared" si="211"/>
        <v>2021-Q3</v>
      </c>
      <c r="H2868" s="4">
        <f>INDEX('ALL - prices'!$J$3:$DY$219,MATCH('COMBINED DATA'!A2868,'ALL - prices'!$B$3:$B$219,0),MATCH('COMBINED DATA'!G2868,'ALL - prices'!$J$1:$DY$1,0))</f>
        <v>38.264200000000002</v>
      </c>
      <c r="I2868" s="14">
        <f t="shared" si="210"/>
        <v>2.9800485481224408</v>
      </c>
      <c r="J2868" s="15">
        <f>INDEX(MarketCap2!$E$2:$AR$224,MATCH(A2868,MarketCap2!$B$2:$B$224,0),MATCH(G2868,MarketCap2!$E$1:$AR$1,0))</f>
        <v>102219603968</v>
      </c>
      <c r="K2868">
        <f t="shared" si="212"/>
        <v>25.35038931596873</v>
      </c>
      <c r="L2868">
        <f>INDEX('PB2'!$D$2:$AQ$224,MATCH(A2868,'PB2'!$B$2:$B$224,0),MATCH(G2868,'PB2'!$D$1:$AQ$1,0))</f>
        <v>1.8813389539718599</v>
      </c>
      <c r="M2868" s="16">
        <f t="shared" si="213"/>
        <v>0.53153632836273979</v>
      </c>
      <c r="N2868" s="6">
        <f>INDEX('ROA2'!$D$2:$AQ$224,MATCH(A2868,'ROA2'!$B$2:$B$224,0),MATCH(G2868,'ROA2'!$D$1:$AQ$1,0))</f>
        <v>3.9524190425872798</v>
      </c>
      <c r="O2868" s="6">
        <v>160727.007232</v>
      </c>
      <c r="P2868" s="28">
        <v>1.9922422860251923E-4</v>
      </c>
    </row>
    <row r="2869" spans="1:16" x14ac:dyDescent="0.3">
      <c r="A2869" t="s">
        <v>526</v>
      </c>
      <c r="B2869" t="e">
        <f>VLOOKUP(A2869,Sheet3!L:L,1,FALSE)</f>
        <v>#N/A</v>
      </c>
      <c r="C2869" t="str">
        <f>VLOOKUP(A2869,'ALL - prices'!B:C,2,FALSE)</f>
        <v>Enbridge Inc</v>
      </c>
      <c r="D2869" t="str">
        <f>VLOOKUP(A2869,'ALL - prices'!B:I,8,FALSE)</f>
        <v>Energy</v>
      </c>
      <c r="E2869">
        <v>2021</v>
      </c>
      <c r="F2869" t="s">
        <v>682</v>
      </c>
      <c r="G2869" t="str">
        <f t="shared" si="211"/>
        <v>2021-Q4</v>
      </c>
      <c r="H2869" s="4">
        <f>INDEX('ALL - prices'!$J$3:$DY$219,MATCH('COMBINED DATA'!A2869,'ALL - prices'!$B$3:$B$219,0),MATCH('COMBINED DATA'!G2869,'ALL - prices'!$J$1:$DY$1,0))</f>
        <v>38.072099999999999</v>
      </c>
      <c r="I2869" s="14">
        <f t="shared" si="210"/>
        <v>1.521253108460257</v>
      </c>
      <c r="J2869" s="15">
        <f>INDEX(MarketCap2!$E$2:$AR$224,MATCH(A2869,MarketCap2!$B$2:$B$224,0),MATCH(G2869,MarketCap2!$E$1:$AR$1,0))</f>
        <v>100102807552</v>
      </c>
      <c r="K2869">
        <f t="shared" si="212"/>
        <v>25.329463570346789</v>
      </c>
      <c r="L2869">
        <f>INDEX('PB2'!$D$2:$AQ$224,MATCH(A2869,'PB2'!$B$2:$B$224,0),MATCH(G2869,'PB2'!$D$1:$AQ$1,0))</f>
        <v>1.8859560489654501</v>
      </c>
      <c r="M2869" s="16">
        <f t="shared" si="213"/>
        <v>0.53023505004188964</v>
      </c>
      <c r="N2869" s="6">
        <f>INDEX('ROA2'!$D$2:$AQ$224,MATCH(A2869,'ROA2'!$B$2:$B$224,0),MATCH(G2869,'ROA2'!$D$1:$AQ$1,0))</f>
        <v>3.74717092514038</v>
      </c>
      <c r="O2869" s="6">
        <v>164531.99462400001</v>
      </c>
      <c r="P2869" s="28">
        <v>2.3673603195433945E-2</v>
      </c>
    </row>
    <row r="2870" spans="1:16" x14ac:dyDescent="0.3">
      <c r="A2870" t="s">
        <v>526</v>
      </c>
      <c r="B2870" t="e">
        <f>VLOOKUP(A2870,Sheet3!L:L,1,FALSE)</f>
        <v>#N/A</v>
      </c>
      <c r="C2870" t="str">
        <f>VLOOKUP(A2870,'ALL - prices'!B:C,2,FALSE)</f>
        <v>Enbridge Inc</v>
      </c>
      <c r="D2870" t="str">
        <f>VLOOKUP(A2870,'ALL - prices'!B:I,8,FALSE)</f>
        <v>Energy</v>
      </c>
      <c r="E2870">
        <v>2022</v>
      </c>
      <c r="F2870" t="s">
        <v>679</v>
      </c>
      <c r="G2870" t="str">
        <f t="shared" si="211"/>
        <v>2022-Q1</v>
      </c>
      <c r="H2870" s="4">
        <f>INDEX('ALL - prices'!$J$3:$DY$219,MATCH('COMBINED DATA'!A2870,'ALL - prices'!$B$3:$B$219,0),MATCH('COMBINED DATA'!G2870,'ALL - prices'!$J$1:$DY$1,0))</f>
        <v>45.057099999999998</v>
      </c>
      <c r="I2870" s="14">
        <f t="shared" si="210"/>
        <v>0.93805440140750829</v>
      </c>
      <c r="J2870" s="15">
        <f>INDEX(MarketCap2!$E$2:$AR$224,MATCH(A2870,MarketCap2!$B$2:$B$224,0),MATCH(G2870,MarketCap2!$E$1:$AR$1,0))</f>
        <v>116613971968</v>
      </c>
      <c r="K2870">
        <f t="shared" si="212"/>
        <v>25.48213493188295</v>
      </c>
      <c r="L2870">
        <f>INDEX('PB2'!$D$2:$AQ$224,MATCH(A2870,'PB2'!$B$2:$B$224,0),MATCH(G2870,'PB2'!$D$1:$AQ$1,0))</f>
        <v>2.13124799728394</v>
      </c>
      <c r="M2870" s="16">
        <f t="shared" si="213"/>
        <v>0.46920865205475798</v>
      </c>
      <c r="N2870" s="6">
        <f>INDEX('ROA2'!$D$2:$AQ$224,MATCH(A2870,'ROA2'!$B$2:$B$224,0),MATCH(G2870,'ROA2'!$D$1:$AQ$1,0))</f>
        <v>3.76071000099182</v>
      </c>
      <c r="O2870" s="6">
        <v>168864.00614400001</v>
      </c>
      <c r="P2870" s="28">
        <v>2.6329295587158078E-2</v>
      </c>
    </row>
    <row r="2871" spans="1:16" x14ac:dyDescent="0.3">
      <c r="A2871" t="s">
        <v>526</v>
      </c>
      <c r="B2871" t="e">
        <f>VLOOKUP(A2871,Sheet3!L:L,1,FALSE)</f>
        <v>#N/A</v>
      </c>
      <c r="C2871" t="str">
        <f>VLOOKUP(A2871,'ALL - prices'!B:C,2,FALSE)</f>
        <v>Enbridge Inc</v>
      </c>
      <c r="D2871" t="str">
        <f>VLOOKUP(A2871,'ALL - prices'!B:I,8,FALSE)</f>
        <v>Energy</v>
      </c>
      <c r="E2871">
        <v>2022</v>
      </c>
      <c r="F2871" t="s">
        <v>680</v>
      </c>
      <c r="G2871" t="str">
        <f t="shared" si="211"/>
        <v>2022-Q2</v>
      </c>
      <c r="H2871" s="4">
        <f>INDEX('ALL - prices'!$J$3:$DY$219,MATCH('COMBINED DATA'!A2871,'ALL - prices'!$B$3:$B$219,0),MATCH('COMBINED DATA'!G2871,'ALL - prices'!$J$1:$DY$1,0))</f>
        <v>43.207700000000003</v>
      </c>
      <c r="I2871" s="14">
        <f t="shared" si="210"/>
        <v>0.97281595510147767</v>
      </c>
      <c r="J2871" s="15">
        <f>INDEX(MarketCap2!$E$2:$AR$224,MATCH(A2871,MarketCap2!$B$2:$B$224,0),MATCH(G2871,MarketCap2!$E$1:$AR$1,0))</f>
        <v>110154153984</v>
      </c>
      <c r="K2871">
        <f t="shared" si="212"/>
        <v>25.425146621549047</v>
      </c>
      <c r="L2871">
        <f>INDEX('PB2'!$D$2:$AQ$224,MATCH(A2871,'PB2'!$B$2:$B$224,0),MATCH(G2871,'PB2'!$D$1:$AQ$1,0))</f>
        <v>1.9949079751968399</v>
      </c>
      <c r="M2871" s="16">
        <f t="shared" si="213"/>
        <v>0.5012762555632817</v>
      </c>
      <c r="N2871" s="6">
        <f>INDEX('ROA2'!$D$2:$AQ$224,MATCH(A2871,'ROA2'!$B$2:$B$224,0),MATCH(G2871,'ROA2'!$D$1:$AQ$1,0))</f>
        <v>3.77235007286072</v>
      </c>
      <c r="O2871" s="6">
        <v>169390.997504</v>
      </c>
      <c r="P2871" s="28">
        <v>3.1208033732812762E-3</v>
      </c>
    </row>
    <row r="2872" spans="1:16" x14ac:dyDescent="0.3">
      <c r="A2872" t="s">
        <v>526</v>
      </c>
      <c r="B2872" t="e">
        <f>VLOOKUP(A2872,Sheet3!L:L,1,FALSE)</f>
        <v>#N/A</v>
      </c>
      <c r="C2872" t="str">
        <f>VLOOKUP(A2872,'ALL - prices'!B:C,2,FALSE)</f>
        <v>Enbridge Inc</v>
      </c>
      <c r="D2872" t="str">
        <f>VLOOKUP(A2872,'ALL - prices'!B:I,8,FALSE)</f>
        <v>Energy</v>
      </c>
      <c r="E2872">
        <v>2022</v>
      </c>
      <c r="F2872" t="s">
        <v>681</v>
      </c>
      <c r="G2872" t="str">
        <f t="shared" si="211"/>
        <v>2022-Q3</v>
      </c>
      <c r="H2872" s="4">
        <f>INDEX('ALL - prices'!$J$3:$DY$219,MATCH('COMBINED DATA'!A2872,'ALL - prices'!$B$3:$B$219,0),MATCH('COMBINED DATA'!G2872,'ALL - prices'!$J$1:$DY$1,0))</f>
        <v>41.340200000000003</v>
      </c>
      <c r="I2872" s="14">
        <f t="shared" si="210"/>
        <v>2.0163672241186643</v>
      </c>
      <c r="J2872" s="15">
        <f>INDEX(MarketCap2!$E$2:$AR$224,MATCH(A2872,MarketCap2!$B$2:$B$224,0),MATCH(G2872,MarketCap2!$E$1:$AR$1,0))</f>
        <v>103709712384</v>
      </c>
      <c r="K2872">
        <f t="shared" si="212"/>
        <v>25.364861606272587</v>
      </c>
      <c r="L2872">
        <f>INDEX('PB2'!$D$2:$AQ$224,MATCH(A2872,'PB2'!$B$2:$B$224,0),MATCH(G2872,'PB2'!$D$1:$AQ$1,0))</f>
        <v>1.78873598575592</v>
      </c>
      <c r="M2872" s="16">
        <f t="shared" si="213"/>
        <v>0.55905399565011826</v>
      </c>
      <c r="N2872" s="6">
        <f>INDEX('ROA2'!$D$2:$AQ$224,MATCH(A2872,'ROA2'!$B$2:$B$224,0),MATCH(G2872,'ROA2'!$D$1:$AQ$1,0))</f>
        <v>3.2001869678497301</v>
      </c>
      <c r="O2872" s="6">
        <v>172816.00716800001</v>
      </c>
      <c r="P2872" s="28">
        <v>2.0219549530187599E-2</v>
      </c>
    </row>
    <row r="2873" spans="1:16" x14ac:dyDescent="0.3">
      <c r="A2873" t="s">
        <v>526</v>
      </c>
      <c r="B2873" t="e">
        <f>VLOOKUP(A2873,Sheet3!L:L,1,FALSE)</f>
        <v>#N/A</v>
      </c>
      <c r="C2873" t="str">
        <f>VLOOKUP(A2873,'ALL - prices'!B:C,2,FALSE)</f>
        <v>Enbridge Inc</v>
      </c>
      <c r="D2873" t="str">
        <f>VLOOKUP(A2873,'ALL - prices'!B:I,8,FALSE)</f>
        <v>Energy</v>
      </c>
      <c r="E2873">
        <v>2022</v>
      </c>
      <c r="F2873" t="s">
        <v>682</v>
      </c>
      <c r="G2873" t="str">
        <f t="shared" si="211"/>
        <v>2022-Q4</v>
      </c>
      <c r="H2873" s="4">
        <f>INDEX('ALL - prices'!$J$3:$DY$219,MATCH('COMBINED DATA'!A2873,'ALL - prices'!$B$3:$B$219,0),MATCH('COMBINED DATA'!G2873,'ALL - prices'!$J$1:$DY$1,0))</f>
        <v>43.417400000000001</v>
      </c>
      <c r="I2873" s="14">
        <f t="shared" si="210"/>
        <v>1.7360606498622129</v>
      </c>
      <c r="J2873" s="15">
        <f>INDEX(MarketCap2!$E$2:$AR$224,MATCH(A2873,MarketCap2!$B$2:$B$224,0),MATCH(G2873,MarketCap2!$E$1:$AR$1,0))</f>
        <v>107234426880</v>
      </c>
      <c r="K2873">
        <f t="shared" si="212"/>
        <v>25.398283180295344</v>
      </c>
      <c r="L2873">
        <f>INDEX('PB2'!$D$2:$AQ$224,MATCH(A2873,'PB2'!$B$2:$B$224,0),MATCH(G2873,'PB2'!$D$1:$AQ$1,0))</f>
        <v>2.020840883255</v>
      </c>
      <c r="M2873" s="16">
        <f t="shared" si="213"/>
        <v>0.4948435120677509</v>
      </c>
      <c r="N2873" s="6">
        <f>INDEX('ROA2'!$D$2:$AQ$224,MATCH(A2873,'ROA2'!$B$2:$B$224,0),MATCH(G2873,'ROA2'!$D$1:$AQ$1,0))</f>
        <v>3.4183540344238299</v>
      </c>
      <c r="O2873" s="6">
        <v>181775.007744</v>
      </c>
      <c r="P2873" s="28">
        <v>5.1841265880484426E-2</v>
      </c>
    </row>
    <row r="2874" spans="1:16" x14ac:dyDescent="0.3">
      <c r="A2874" t="s">
        <v>526</v>
      </c>
      <c r="B2874" t="e">
        <f>VLOOKUP(A2874,Sheet3!L:L,1,FALSE)</f>
        <v>#N/A</v>
      </c>
      <c r="C2874" t="str">
        <f>VLOOKUP(A2874,'ALL - prices'!B:C,2,FALSE)</f>
        <v>Enbridge Inc</v>
      </c>
      <c r="D2874" t="str">
        <f>VLOOKUP(A2874,'ALL - prices'!B:I,8,FALSE)</f>
        <v>Energy</v>
      </c>
      <c r="E2874">
        <v>2023</v>
      </c>
      <c r="F2874" t="s">
        <v>679</v>
      </c>
      <c r="G2874" t="str">
        <f t="shared" si="211"/>
        <v>2023-Q1</v>
      </c>
      <c r="H2874" s="4">
        <f>INDEX('ALL - prices'!$J$3:$DY$219,MATCH('COMBINED DATA'!A2874,'ALL - prices'!$B$3:$B$219,0),MATCH('COMBINED DATA'!G2874,'ALL - prices'!$J$1:$DY$1,0))</f>
        <v>42.835500000000003</v>
      </c>
      <c r="I2874" s="14">
        <f t="shared" si="210"/>
        <v>2.1274824911147925</v>
      </c>
      <c r="J2874" s="15">
        <f>INDEX(MarketCap2!$E$2:$AR$224,MATCH(A2874,MarketCap2!$B$2:$B$224,0),MATCH(G2874,MarketCap2!$E$1:$AR$1,0))</f>
        <v>104081653760</v>
      </c>
      <c r="K2874">
        <f t="shared" si="212"/>
        <v>25.368441560340337</v>
      </c>
      <c r="L2874">
        <f>INDEX('PB2'!$D$2:$AQ$224,MATCH(A2874,'PB2'!$B$2:$B$224,0),MATCH(G2874,'PB2'!$D$1:$AQ$1,0))</f>
        <v>1.9021029472351101</v>
      </c>
      <c r="M2874" s="16">
        <f t="shared" si="213"/>
        <v>0.52573389965753237</v>
      </c>
      <c r="N2874" s="6">
        <f>INDEX('ROA2'!$D$2:$AQ$224,MATCH(A2874,'ROA2'!$B$2:$B$224,0),MATCH(G2874,'ROA2'!$D$1:$AQ$1,0))</f>
        <v>1.7235239744186399</v>
      </c>
      <c r="O2874" s="6">
        <v>179607.99436800001</v>
      </c>
      <c r="P2874" s="28">
        <v>-1.1921404393787003E-2</v>
      </c>
    </row>
    <row r="2875" spans="1:16" x14ac:dyDescent="0.3">
      <c r="A2875" t="s">
        <v>526</v>
      </c>
      <c r="B2875" t="e">
        <f>VLOOKUP(A2875,Sheet3!L:L,1,FALSE)</f>
        <v>#N/A</v>
      </c>
      <c r="C2875" t="str">
        <f>VLOOKUP(A2875,'ALL - prices'!B:C,2,FALSE)</f>
        <v>Enbridge Inc</v>
      </c>
      <c r="D2875" t="str">
        <f>VLOOKUP(A2875,'ALL - prices'!B:I,8,FALSE)</f>
        <v>Energy</v>
      </c>
      <c r="E2875">
        <v>2023</v>
      </c>
      <c r="F2875" t="s">
        <v>680</v>
      </c>
      <c r="G2875" t="str">
        <f t="shared" si="211"/>
        <v>2023-Q2</v>
      </c>
      <c r="H2875" s="4">
        <f>INDEX('ALL - prices'!$J$3:$DY$219,MATCH('COMBINED DATA'!A2875,'ALL - prices'!$B$3:$B$219,0),MATCH('COMBINED DATA'!G2875,'ALL - prices'!$J$1:$DY$1,0))</f>
        <v>41.680399999999999</v>
      </c>
      <c r="I2875" s="14">
        <f t="shared" si="210"/>
        <v>2.5424091055532352</v>
      </c>
      <c r="J2875" s="15">
        <f>INDEX(MarketCap2!$E$2:$AR$224,MATCH(A2875,MarketCap2!$B$2:$B$224,0),MATCH(G2875,MarketCap2!$E$1:$AR$1,0))</f>
        <v>99573587968</v>
      </c>
      <c r="K2875">
        <f t="shared" si="212"/>
        <v>25.324162785326077</v>
      </c>
      <c r="L2875">
        <f>INDEX('PB2'!$D$2:$AQ$224,MATCH(A2875,'PB2'!$B$2:$B$224,0),MATCH(G2875,'PB2'!$D$1:$AQ$1,0))</f>
        <v>1.8492779731750499</v>
      </c>
      <c r="M2875" s="16">
        <f t="shared" si="213"/>
        <v>0.54075158764968512</v>
      </c>
      <c r="N2875" s="6">
        <f>INDEX('ROA2'!$D$2:$AQ$224,MATCH(A2875,'ROA2'!$B$2:$B$224,0),MATCH(G2875,'ROA2'!$D$1:$AQ$1,0))</f>
        <v>1.6111479997634901</v>
      </c>
      <c r="O2875" s="6">
        <v>177069.99807999999</v>
      </c>
      <c r="P2875" s="28">
        <v>-1.4130753460783636E-2</v>
      </c>
    </row>
    <row r="2876" spans="1:16" x14ac:dyDescent="0.3">
      <c r="A2876" t="s">
        <v>526</v>
      </c>
      <c r="B2876" t="e">
        <f>VLOOKUP(A2876,Sheet3!L:L,1,FALSE)</f>
        <v>#N/A</v>
      </c>
      <c r="C2876" t="str">
        <f>VLOOKUP(A2876,'ALL - prices'!B:C,2,FALSE)</f>
        <v>Enbridge Inc</v>
      </c>
      <c r="D2876" t="str">
        <f>VLOOKUP(A2876,'ALL - prices'!B:I,8,FALSE)</f>
        <v>Energy</v>
      </c>
      <c r="E2876">
        <v>2023</v>
      </c>
      <c r="F2876" t="s">
        <v>681</v>
      </c>
      <c r="G2876" t="str">
        <f t="shared" si="211"/>
        <v>2023-Q3</v>
      </c>
      <c r="H2876" s="4">
        <f>INDEX('ALL - prices'!$J$3:$DY$219,MATCH('COMBINED DATA'!A2876,'ALL - prices'!$B$3:$B$219,0),MATCH('COMBINED DATA'!G2876,'ALL - prices'!$J$1:$DY$1,0))</f>
        <v>38.878999999999998</v>
      </c>
      <c r="I2876" s="14">
        <f t="shared" si="210"/>
        <v>3.8890625214610939</v>
      </c>
      <c r="J2876" s="15">
        <f>INDEX(MarketCap2!$E$2:$AR$224,MATCH(A2876,MarketCap2!$B$2:$B$224,0),MATCH(G2876,MarketCap2!$E$1:$AR$1,0))</f>
        <v>95757115392</v>
      </c>
      <c r="K2876">
        <f t="shared" si="212"/>
        <v>25.285080774434142</v>
      </c>
      <c r="L2876">
        <f>INDEX('PB2'!$D$2:$AQ$224,MATCH(A2876,'PB2'!$B$2:$B$224,0),MATCH(G2876,'PB2'!$D$1:$AQ$1,0))</f>
        <v>1.6435509920120199</v>
      </c>
      <c r="M2876" s="16">
        <f t="shared" si="213"/>
        <v>0.60843868237748389</v>
      </c>
      <c r="N2876" s="6">
        <f>INDEX('ROA2'!$D$2:$AQ$224,MATCH(A2876,'ROA2'!$B$2:$B$224,0),MATCH(G2876,'ROA2'!$D$1:$AQ$1,0))</f>
        <v>2.38264107704163</v>
      </c>
      <c r="O2876" s="6">
        <v>173941.99756799999</v>
      </c>
      <c r="P2876" s="28">
        <v>-1.7665333178502506E-2</v>
      </c>
    </row>
    <row r="2877" spans="1:16" x14ac:dyDescent="0.3">
      <c r="A2877" t="s">
        <v>526</v>
      </c>
      <c r="B2877" t="e">
        <f>VLOOKUP(A2877,Sheet3!L:L,1,FALSE)</f>
        <v>#N/A</v>
      </c>
      <c r="C2877" t="str">
        <f>VLOOKUP(A2877,'ALL - prices'!B:C,2,FALSE)</f>
        <v>Enbridge Inc</v>
      </c>
      <c r="D2877" t="str">
        <f>VLOOKUP(A2877,'ALL - prices'!B:I,8,FALSE)</f>
        <v>Energy</v>
      </c>
      <c r="E2877">
        <v>2023</v>
      </c>
      <c r="F2877" t="s">
        <v>682</v>
      </c>
      <c r="G2877" t="str">
        <f t="shared" si="211"/>
        <v>2023-Q4</v>
      </c>
      <c r="H2877" s="4">
        <f>INDEX('ALL - prices'!$J$3:$DY$219,MATCH('COMBINED DATA'!A2877,'ALL - prices'!$B$3:$B$219,0),MATCH('COMBINED DATA'!G2877,'ALL - prices'!$J$1:$DY$1,0))</f>
        <v>42.140300000000003</v>
      </c>
      <c r="I2877" s="14">
        <f t="shared" si="210"/>
        <v>6.3918277795426848</v>
      </c>
      <c r="J2877" s="15">
        <f>INDEX(MarketCap2!$E$2:$AR$224,MATCH(A2877,MarketCap2!$B$2:$B$224,0),MATCH(G2877,MarketCap2!$E$1:$AR$1,0))</f>
        <v>101815017472</v>
      </c>
      <c r="K2877">
        <f t="shared" si="212"/>
        <v>25.346423449554237</v>
      </c>
      <c r="L2877">
        <f>INDEX('PB2'!$D$2:$AQ$224,MATCH(A2877,'PB2'!$B$2:$B$224,0),MATCH(G2877,'PB2'!$D$1:$AQ$1,0))</f>
        <v>1.8630119562149099</v>
      </c>
      <c r="M2877" s="16">
        <f t="shared" si="213"/>
        <v>0.53676520790113702</v>
      </c>
      <c r="N2877" s="6">
        <f>INDEX('ROA2'!$D$2:$AQ$224,MATCH(A2877,'ROA2'!$B$2:$B$224,0),MATCH(G2877,'ROA2'!$D$1:$AQ$1,0))</f>
        <v>1.8823659420013401</v>
      </c>
      <c r="O2877" s="6">
        <v>178409.99628799999</v>
      </c>
      <c r="P2877" s="28">
        <v>2.5686716160962259E-2</v>
      </c>
    </row>
    <row r="2878" spans="1:16" x14ac:dyDescent="0.3">
      <c r="A2878" t="s">
        <v>526</v>
      </c>
      <c r="B2878" t="e">
        <f>VLOOKUP(A2878,Sheet3!L:L,1,FALSE)</f>
        <v>#N/A</v>
      </c>
      <c r="C2878" t="str">
        <f>VLOOKUP(A2878,'ALL - prices'!B:C,2,FALSE)</f>
        <v>Enbridge Inc</v>
      </c>
      <c r="D2878" t="str">
        <f>VLOOKUP(A2878,'ALL - prices'!B:I,8,FALSE)</f>
        <v>Energy</v>
      </c>
      <c r="E2878" s="18">
        <v>2024</v>
      </c>
      <c r="F2878" t="s">
        <v>679</v>
      </c>
      <c r="G2878" t="str">
        <f t="shared" si="211"/>
        <v>2024-Q1</v>
      </c>
      <c r="H2878" s="4">
        <f>INDEX('ALL - prices'!$J$3:$DY$219,MATCH('COMBINED DATA'!A2878,'ALL - prices'!$B$3:$B$219,0),MATCH('COMBINED DATA'!G2878,'ALL - prices'!$J$1:$DY$1,0))</f>
        <v>44.029699999999998</v>
      </c>
      <c r="I2878" s="14" t="s">
        <v>769</v>
      </c>
      <c r="J2878" s="15">
        <f>INDEX(MarketCap2!$E$2:$AR$224,MATCH(A2878,MarketCap2!$B$2:$B$224,0),MATCH(G2878,MarketCap2!$E$1:$AR$1,0))</f>
        <v>104281284608</v>
      </c>
      <c r="K2878">
        <f t="shared" si="212"/>
        <v>25.370357744769745</v>
      </c>
      <c r="L2878">
        <f>INDEX('PB2'!$D$2:$AQ$224,MATCH(A2878,'PB2'!$B$2:$B$224,0),MATCH(G2878,'PB2'!$D$1:$AQ$1,0))</f>
        <v>1.8157399892807</v>
      </c>
      <c r="M2878" s="16">
        <f t="shared" si="213"/>
        <v>0.55073964659232244</v>
      </c>
      <c r="N2878" s="6">
        <f>INDEX('ROA2'!$D$2:$AQ$224,MATCH(A2878,'ROA2'!$B$2:$B$224,0),MATCH(G2878,'ROA2'!$D$1:$AQ$1,0))</f>
        <v>3.4401609897613499</v>
      </c>
      <c r="O2878" s="6">
        <v>180316.99558399999</v>
      </c>
      <c r="P2878" s="28">
        <v>1.0688859008334954E-2</v>
      </c>
    </row>
    <row r="2879" spans="1:16" x14ac:dyDescent="0.3">
      <c r="A2879" t="s">
        <v>526</v>
      </c>
      <c r="B2879" t="e">
        <f>VLOOKUP(A2879,Sheet3!L:L,1,FALSE)</f>
        <v>#N/A</v>
      </c>
      <c r="C2879" t="str">
        <f>VLOOKUP(A2879,'ALL - prices'!B:C,2,FALSE)</f>
        <v>Enbridge Inc</v>
      </c>
      <c r="D2879" t="str">
        <f>VLOOKUP(A2879,'ALL - prices'!B:I,8,FALSE)</f>
        <v>Energy</v>
      </c>
      <c r="E2879" s="18">
        <v>2024</v>
      </c>
      <c r="F2879" t="s">
        <v>680</v>
      </c>
      <c r="G2879" t="str">
        <f t="shared" si="211"/>
        <v>2024-Q2</v>
      </c>
      <c r="H2879" s="4">
        <f>INDEX('ALL - prices'!$J$3:$DY$219,MATCH('COMBINED DATA'!A2879,'ALL - prices'!$B$3:$B$219,0),MATCH('COMBINED DATA'!G2879,'ALL - prices'!$J$1:$DY$1,0))</f>
        <v>44.466999999999999</v>
      </c>
      <c r="I2879" s="14" t="s">
        <v>769</v>
      </c>
      <c r="J2879" s="15">
        <f>INDEX(MarketCap2!$E$2:$AR$224,MATCH(A2879,MarketCap2!$B$2:$B$224,0),MATCH(G2879,MarketCap2!$E$1:$AR$1,0))</f>
        <v>103476838400</v>
      </c>
      <c r="K2879">
        <f t="shared" si="212"/>
        <v>25.362613641033676</v>
      </c>
      <c r="L2879">
        <f>INDEX('PB2'!$D$2:$AQ$224,MATCH(A2879,'PB2'!$B$2:$B$224,0),MATCH(G2879,'PB2'!$D$1:$AQ$1,0))</f>
        <v>1.7539249658584599</v>
      </c>
      <c r="M2879" s="16">
        <f t="shared" si="213"/>
        <v>0.57014981796017095</v>
      </c>
      <c r="N2879" s="6">
        <f>INDEX('ROA2'!$D$2:$AQ$224,MATCH(A2879,'ROA2'!$B$2:$B$224,0),MATCH(G2879,'ROA2'!$D$1:$AQ$1,0))</f>
        <v>3.2007999420165998</v>
      </c>
      <c r="O2879" s="6">
        <v>190713.004032</v>
      </c>
      <c r="P2879" s="28">
        <v>5.7654068682378122E-2</v>
      </c>
    </row>
    <row r="2880" spans="1:16" x14ac:dyDescent="0.3">
      <c r="A2880" t="s">
        <v>526</v>
      </c>
      <c r="B2880" t="e">
        <f>VLOOKUP(A2880,Sheet3!L:L,1,FALSE)</f>
        <v>#N/A</v>
      </c>
      <c r="C2880" t="str">
        <f>VLOOKUP(A2880,'ALL - prices'!B:C,2,FALSE)</f>
        <v>Enbridge Inc</v>
      </c>
      <c r="D2880" t="str">
        <f>VLOOKUP(A2880,'ALL - prices'!B:I,8,FALSE)</f>
        <v>Energy</v>
      </c>
      <c r="E2880" s="18">
        <v>2024</v>
      </c>
      <c r="F2880" t="s">
        <v>681</v>
      </c>
      <c r="G2880" t="str">
        <f t="shared" si="211"/>
        <v>2024-Q3</v>
      </c>
      <c r="H2880" s="4">
        <f>INDEX('ALL - prices'!$J$3:$DY$219,MATCH('COMBINED DATA'!A2880,'ALL - prices'!$B$3:$B$219,0),MATCH('COMBINED DATA'!G2880,'ALL - prices'!$J$1:$DY$1,0))</f>
        <v>51.057099999999998</v>
      </c>
      <c r="I2880" s="14" t="s">
        <v>769</v>
      </c>
      <c r="J2880" s="15">
        <f>INDEX(MarketCap2!$E$2:$AR$224,MATCH(A2880,MarketCap2!$B$2:$B$224,0),MATCH(G2880,MarketCap2!$E$1:$AR$1,0))</f>
        <v>119632035840</v>
      </c>
      <c r="K2880">
        <f t="shared" si="212"/>
        <v>25.507686500789323</v>
      </c>
      <c r="L2880">
        <f>INDEX('PB2'!$D$2:$AQ$224,MATCH(A2880,'PB2'!$B$2:$B$224,0),MATCH(G2880,'PB2'!$D$1:$AQ$1,0))</f>
        <v>2.0291559696197501</v>
      </c>
      <c r="M2880" s="16">
        <f t="shared" si="213"/>
        <v>0.49281573963355468</v>
      </c>
      <c r="N2880" s="6">
        <f>INDEX('ROA2'!$D$2:$AQ$224,MATCH(A2880,'ROA2'!$B$2:$B$224,0),MATCH(G2880,'ROA2'!$D$1:$AQ$1,0))</f>
        <v>3.1417489051818901</v>
      </c>
      <c r="O2880" s="6">
        <v>201263.00569600001</v>
      </c>
      <c r="P2880" s="28">
        <v>5.5318732550769384E-2</v>
      </c>
    </row>
    <row r="2881" spans="1:16" x14ac:dyDescent="0.3">
      <c r="A2881" t="s">
        <v>526</v>
      </c>
      <c r="B2881" t="e">
        <f>VLOOKUP(A2881,Sheet3!L:L,1,FALSE)</f>
        <v>#N/A</v>
      </c>
      <c r="C2881" t="str">
        <f>VLOOKUP(A2881,'ALL - prices'!B:C,2,FALSE)</f>
        <v>Enbridge Inc</v>
      </c>
      <c r="D2881" t="str">
        <f>VLOOKUP(A2881,'ALL - prices'!B:I,8,FALSE)</f>
        <v>Energy</v>
      </c>
      <c r="E2881" s="18">
        <v>2024</v>
      </c>
      <c r="F2881" t="s">
        <v>682</v>
      </c>
      <c r="G2881" t="str">
        <f t="shared" si="211"/>
        <v>2024-Q4</v>
      </c>
      <c r="H2881" s="4">
        <f>INDEX('ALL - prices'!$J$3:$DY$219,MATCH('COMBINED DATA'!A2881,'ALL - prices'!$B$3:$B$219,0),MATCH('COMBINED DATA'!G2881,'ALL - prices'!$J$1:$DY$1,0))</f>
        <v>57.5672</v>
      </c>
      <c r="I2881" s="14" t="s">
        <v>769</v>
      </c>
      <c r="J2881" s="15">
        <f>INDEX(MarketCap2!$E$2:$AR$224,MATCH(A2881,MarketCap2!$B$2:$B$224,0),MATCH(G2881,MarketCap2!$E$1:$AR$1,0))</f>
        <v>132897398784</v>
      </c>
      <c r="K2881">
        <f t="shared" si="212"/>
        <v>25.612843229742687</v>
      </c>
      <c r="L2881">
        <f>INDEX('PB2'!$D$2:$AQ$224,MATCH(A2881,'PB2'!$B$2:$B$224,0),MATCH(G2881,'PB2'!$D$1:$AQ$1,0))</f>
        <v>2.2533453786737501</v>
      </c>
      <c r="M2881" s="16">
        <f t="shared" si="213"/>
        <v>0.44378460996892066</v>
      </c>
      <c r="N2881" s="6">
        <f>INDEX('ROA2'!$D$2:$AQ$224,MATCH(A2881,'ROA2'!$B$2:$B$224,0),MATCH(G2881,'ROA2'!$D$1:$AQ$1,0))</f>
        <v>3.4691801071167001</v>
      </c>
      <c r="O2881" s="6">
        <v>205772.99660799999</v>
      </c>
      <c r="P2881" s="28">
        <v>2.240844459419505E-2</v>
      </c>
    </row>
    <row r="2882" spans="1:16" x14ac:dyDescent="0.3">
      <c r="A2882" t="s">
        <v>527</v>
      </c>
      <c r="B2882" t="e">
        <f>VLOOKUP(A2882,Sheet3!L:L,1,FALSE)</f>
        <v>#N/A</v>
      </c>
      <c r="C2882" t="str">
        <f>VLOOKUP(A2882,'ALL - prices'!B:C,2,FALSE)</f>
        <v>EQB Inc</v>
      </c>
      <c r="D2882" t="str">
        <f>VLOOKUP(A2882,'ALL - prices'!B:I,8,FALSE)</f>
        <v>Financials</v>
      </c>
      <c r="E2882">
        <v>2015</v>
      </c>
      <c r="F2882" t="s">
        <v>679</v>
      </c>
      <c r="G2882" t="str">
        <f t="shared" si="211"/>
        <v>2015-Q1</v>
      </c>
      <c r="H2882" s="4">
        <f>INDEX('ALL - prices'!$J$3:$DY$219,MATCH('COMBINED DATA'!A2882,'ALL - prices'!$B$3:$B$219,0),MATCH('COMBINED DATA'!G2882,'ALL - prices'!$J$1:$DY$1,0))</f>
        <v>23.4314</v>
      </c>
      <c r="I2882" s="14">
        <f t="shared" ref="I2882:I2917" si="214">STDEV(H2883:H2886)</f>
        <v>1.9295775539393767</v>
      </c>
      <c r="J2882" s="15">
        <f>INDEX(MarketCap2!$E$2:$AR$224,MATCH(A2882,MarketCap2!$B$2:$B$224,0),MATCH(G2882,MarketCap2!$E$1:$AR$1,0))</f>
        <v>872415872</v>
      </c>
      <c r="K2882">
        <f t="shared" si="212"/>
        <v>20.586776785615474</v>
      </c>
      <c r="L2882">
        <f>INDEX('PB2'!$D$2:$AQ$224,MATCH(A2882,'PB2'!$B$2:$B$224,0),MATCH(G2882,'PB2'!$D$1:$AQ$1,0))</f>
        <v>1.34121894836426</v>
      </c>
      <c r="M2882" s="16">
        <f t="shared" si="213"/>
        <v>0.74559042072854109</v>
      </c>
      <c r="N2882" s="6">
        <f>INDEX('ROA2'!$D$2:$AQ$224,MATCH(A2882,'ROA2'!$B$2:$B$224,0),MATCH(G2882,'ROA2'!$D$1:$AQ$1,0))</f>
        <v>0.86511701345443703</v>
      </c>
      <c r="O2882" s="6">
        <v>12854.902784</v>
      </c>
      <c r="P2882" s="28">
        <v>5.4256482901526258E-2</v>
      </c>
    </row>
    <row r="2883" spans="1:16" x14ac:dyDescent="0.3">
      <c r="A2883" t="s">
        <v>527</v>
      </c>
      <c r="B2883" t="e">
        <f>VLOOKUP(A2883,Sheet3!L:L,1,FALSE)</f>
        <v>#N/A</v>
      </c>
      <c r="C2883" t="str">
        <f>VLOOKUP(A2883,'ALL - prices'!B:C,2,FALSE)</f>
        <v>EQB Inc</v>
      </c>
      <c r="D2883" t="str">
        <f>VLOOKUP(A2883,'ALL - prices'!B:I,8,FALSE)</f>
        <v>Financials</v>
      </c>
      <c r="E2883">
        <v>2015</v>
      </c>
      <c r="F2883" t="s">
        <v>680</v>
      </c>
      <c r="G2883" t="str">
        <f t="shared" si="211"/>
        <v>2015-Q2</v>
      </c>
      <c r="H2883" s="4">
        <f>INDEX('ALL - prices'!$J$3:$DY$219,MATCH('COMBINED DATA'!A2883,'ALL - prices'!$B$3:$B$219,0),MATCH('COMBINED DATA'!G2883,'ALL - prices'!$J$1:$DY$1,0))</f>
        <v>25.481300000000001</v>
      </c>
      <c r="I2883" s="14">
        <f t="shared" si="214"/>
        <v>1.2133382119865292</v>
      </c>
      <c r="J2883" s="15">
        <f>INDEX(MarketCap2!$E$2:$AR$224,MATCH(A2883,MarketCap2!$B$2:$B$224,0),MATCH(G2883,MarketCap2!$E$1:$AR$1,0))</f>
        <v>947241856</v>
      </c>
      <c r="K2883">
        <f t="shared" si="212"/>
        <v>20.669065010306891</v>
      </c>
      <c r="L2883">
        <f>INDEX('PB2'!$D$2:$AQ$224,MATCH(A2883,'PB2'!$B$2:$B$224,0),MATCH(G2883,'PB2'!$D$1:$AQ$1,0))</f>
        <v>1.39882695674896</v>
      </c>
      <c r="M2883" s="16">
        <f t="shared" si="213"/>
        <v>0.71488470762968337</v>
      </c>
      <c r="N2883" s="6">
        <f>INDEX('ROA2'!$D$2:$AQ$224,MATCH(A2883,'ROA2'!$B$2:$B$224,0),MATCH(G2883,'ROA2'!$D$1:$AQ$1,0))</f>
        <v>0.87747299671173096</v>
      </c>
      <c r="O2883" s="6">
        <v>13387.915263999999</v>
      </c>
      <c r="P2883" s="28">
        <v>4.1463750364835072E-2</v>
      </c>
    </row>
    <row r="2884" spans="1:16" x14ac:dyDescent="0.3">
      <c r="A2884" t="s">
        <v>527</v>
      </c>
      <c r="B2884" t="e">
        <f>VLOOKUP(A2884,Sheet3!L:L,1,FALSE)</f>
        <v>#N/A</v>
      </c>
      <c r="C2884" t="str">
        <f>VLOOKUP(A2884,'ALL - prices'!B:C,2,FALSE)</f>
        <v>EQB Inc</v>
      </c>
      <c r="D2884" t="str">
        <f>VLOOKUP(A2884,'ALL - prices'!B:I,8,FALSE)</f>
        <v>Financials</v>
      </c>
      <c r="E2884">
        <v>2015</v>
      </c>
      <c r="F2884" t="s">
        <v>681</v>
      </c>
      <c r="G2884" t="str">
        <f t="shared" si="211"/>
        <v>2015-Q3</v>
      </c>
      <c r="H2884" s="4">
        <f>INDEX('ALL - prices'!$J$3:$DY$219,MATCH('COMBINED DATA'!A2884,'ALL - prices'!$B$3:$B$219,0),MATCH('COMBINED DATA'!G2884,'ALL - prices'!$J$1:$DY$1,0))</f>
        <v>23.4755</v>
      </c>
      <c r="I2884" s="14">
        <f t="shared" si="214"/>
        <v>1.7119093726012493</v>
      </c>
      <c r="J2884" s="15">
        <f>INDEX(MarketCap2!$E$2:$AR$224,MATCH(A2884,MarketCap2!$B$2:$B$224,0),MATCH(G2884,MarketCap2!$E$1:$AR$1,0))</f>
        <v>870192384</v>
      </c>
      <c r="K2884">
        <f t="shared" si="212"/>
        <v>20.584224876201525</v>
      </c>
      <c r="L2884">
        <f>INDEX('PB2'!$D$2:$AQ$224,MATCH(A2884,'PB2'!$B$2:$B$224,0),MATCH(G2884,'PB2'!$D$1:$AQ$1,0))</f>
        <v>1.25781798362732</v>
      </c>
      <c r="M2884" s="16">
        <f t="shared" si="213"/>
        <v>0.79502758985539423</v>
      </c>
      <c r="N2884" s="6">
        <f>INDEX('ROA2'!$D$2:$AQ$224,MATCH(A2884,'ROA2'!$B$2:$B$224,0),MATCH(G2884,'ROA2'!$D$1:$AQ$1,0))</f>
        <v>0.900853991508484</v>
      </c>
      <c r="O2884" s="6">
        <v>14329.824256</v>
      </c>
      <c r="P2884" s="28">
        <v>7.0355165343239559E-2</v>
      </c>
    </row>
    <row r="2885" spans="1:16" x14ac:dyDescent="0.3">
      <c r="A2885" t="s">
        <v>527</v>
      </c>
      <c r="B2885" t="e">
        <f>VLOOKUP(A2885,Sheet3!L:L,1,FALSE)</f>
        <v>#N/A</v>
      </c>
      <c r="C2885" t="str">
        <f>VLOOKUP(A2885,'ALL - prices'!B:C,2,FALSE)</f>
        <v>EQB Inc</v>
      </c>
      <c r="D2885" t="str">
        <f>VLOOKUP(A2885,'ALL - prices'!B:I,8,FALSE)</f>
        <v>Financials</v>
      </c>
      <c r="E2885">
        <v>2015</v>
      </c>
      <c r="F2885" t="s">
        <v>682</v>
      </c>
      <c r="G2885" t="str">
        <f t="shared" si="211"/>
        <v>2015-Q4</v>
      </c>
      <c r="H2885" s="4">
        <f>INDEX('ALL - prices'!$J$3:$DY$219,MATCH('COMBINED DATA'!A2885,'ALL - prices'!$B$3:$B$219,0),MATCH('COMBINED DATA'!G2885,'ALL - prices'!$J$1:$DY$1,0))</f>
        <v>21.571200000000001</v>
      </c>
      <c r="I2885" s="14">
        <f t="shared" si="214"/>
        <v>1.9027844463224595</v>
      </c>
      <c r="J2885" s="15">
        <f>INDEX(MarketCap2!$E$2:$AR$224,MATCH(A2885,MarketCap2!$B$2:$B$224,0),MATCH(G2885,MarketCap2!$E$1:$AR$1,0))</f>
        <v>797049408</v>
      </c>
      <c r="K2885">
        <f t="shared" si="212"/>
        <v>20.496427227304803</v>
      </c>
      <c r="L2885">
        <f>INDEX('PB2'!$D$2:$AQ$224,MATCH(A2885,'PB2'!$B$2:$B$224,0),MATCH(G2885,'PB2'!$D$1:$AQ$1,0))</f>
        <v>1.1059750318527199</v>
      </c>
      <c r="M2885" s="16">
        <f t="shared" si="213"/>
        <v>0.9041795440217204</v>
      </c>
      <c r="N2885" s="6">
        <f>INDEX('ROA2'!$D$2:$AQ$224,MATCH(A2885,'ROA2'!$B$2:$B$224,0),MATCH(G2885,'ROA2'!$D$1:$AQ$1,0))</f>
        <v>0.89792597293853804</v>
      </c>
      <c r="O2885" s="6">
        <v>14827.610112</v>
      </c>
      <c r="P2885" s="28">
        <v>3.4737750240835918E-2</v>
      </c>
    </row>
    <row r="2886" spans="1:16" x14ac:dyDescent="0.3">
      <c r="A2886" t="s">
        <v>527</v>
      </c>
      <c r="B2886" t="e">
        <f>VLOOKUP(A2886,Sheet3!L:L,1,FALSE)</f>
        <v>#N/A</v>
      </c>
      <c r="C2886" t="str">
        <f>VLOOKUP(A2886,'ALL - prices'!B:C,2,FALSE)</f>
        <v>EQB Inc</v>
      </c>
      <c r="D2886" t="str">
        <f>VLOOKUP(A2886,'ALL - prices'!B:I,8,FALSE)</f>
        <v>Financials</v>
      </c>
      <c r="E2886">
        <v>2016</v>
      </c>
      <c r="F2886" t="s">
        <v>679</v>
      </c>
      <c r="G2886" t="str">
        <f t="shared" si="211"/>
        <v>2016-Q1</v>
      </c>
      <c r="H2886" s="4">
        <f>INDEX('ALL - prices'!$J$3:$DY$219,MATCH('COMBINED DATA'!A2886,'ALL - prices'!$B$3:$B$219,0),MATCH('COMBINED DATA'!G2886,'ALL - prices'!$J$1:$DY$1,0))</f>
        <v>21.341799999999999</v>
      </c>
      <c r="I2886" s="14">
        <f t="shared" si="214"/>
        <v>2.5098165530572141</v>
      </c>
      <c r="J2886" s="15">
        <f>INDEX(MarketCap2!$E$2:$AR$224,MATCH(A2886,MarketCap2!$B$2:$B$224,0),MATCH(G2886,MarketCap2!$E$1:$AR$1,0))</f>
        <v>788958656</v>
      </c>
      <c r="K2886">
        <f t="shared" si="212"/>
        <v>20.486224476930222</v>
      </c>
      <c r="L2886">
        <f>INDEX('PB2'!$D$2:$AQ$224,MATCH(A2886,'PB2'!$B$2:$B$224,0),MATCH(G2886,'PB2'!$D$1:$AQ$1,0))</f>
        <v>1.061763048172</v>
      </c>
      <c r="M2886" s="16">
        <f t="shared" si="213"/>
        <v>0.94182972530609799</v>
      </c>
      <c r="N2886" s="6">
        <f>INDEX('ROA2'!$D$2:$AQ$224,MATCH(A2886,'ROA2'!$B$2:$B$224,0),MATCH(G2886,'ROA2'!$D$1:$AQ$1,0))</f>
        <v>0.88691997528076205</v>
      </c>
      <c r="O2886" s="6">
        <v>15527.583744</v>
      </c>
      <c r="P2886" s="28">
        <v>4.7207447910537513E-2</v>
      </c>
    </row>
    <row r="2887" spans="1:16" x14ac:dyDescent="0.3">
      <c r="A2887" t="s">
        <v>527</v>
      </c>
      <c r="B2887" t="e">
        <f>VLOOKUP(A2887,Sheet3!L:L,1,FALSE)</f>
        <v>#N/A</v>
      </c>
      <c r="C2887" t="str">
        <f>VLOOKUP(A2887,'ALL - prices'!B:C,2,FALSE)</f>
        <v>EQB Inc</v>
      </c>
      <c r="D2887" t="str">
        <f>VLOOKUP(A2887,'ALL - prices'!B:I,8,FALSE)</f>
        <v>Financials</v>
      </c>
      <c r="E2887">
        <v>2016</v>
      </c>
      <c r="F2887" t="s">
        <v>680</v>
      </c>
      <c r="G2887" t="str">
        <f t="shared" si="211"/>
        <v>2016-Q2</v>
      </c>
      <c r="H2887" s="4">
        <f>INDEX('ALL - prices'!$J$3:$DY$219,MATCH('COMBINED DATA'!A2887,'ALL - prices'!$B$3:$B$219,0),MATCH('COMBINED DATA'!G2887,'ALL - prices'!$J$1:$DY$1,0))</f>
        <v>23.622900000000001</v>
      </c>
      <c r="I2887" s="14">
        <f t="shared" si="214"/>
        <v>2.0788476767991759</v>
      </c>
      <c r="J2887" s="15">
        <f>INDEX(MarketCap2!$E$2:$AR$224,MATCH(A2887,MarketCap2!$B$2:$B$224,0),MATCH(G2887,MarketCap2!$E$1:$AR$1,0))</f>
        <v>871482432</v>
      </c>
      <c r="K2887">
        <f t="shared" si="212"/>
        <v>20.585706264373492</v>
      </c>
      <c r="L2887">
        <f>INDEX('PB2'!$D$2:$AQ$224,MATCH(A2887,'PB2'!$B$2:$B$224,0),MATCH(G2887,'PB2'!$D$1:$AQ$1,0))</f>
        <v>1.1298979520797701</v>
      </c>
      <c r="M2887" s="16">
        <f t="shared" si="213"/>
        <v>0.88503567792058502</v>
      </c>
      <c r="N2887" s="6">
        <f>INDEX('ROA2'!$D$2:$AQ$224,MATCH(A2887,'ROA2'!$B$2:$B$224,0),MATCH(G2887,'ROA2'!$D$1:$AQ$1,0))</f>
        <v>0.83503097295761097</v>
      </c>
      <c r="O2887" s="6">
        <v>16411.220991999999</v>
      </c>
      <c r="P2887" s="28">
        <v>5.6907582182027815E-2</v>
      </c>
    </row>
    <row r="2888" spans="1:16" x14ac:dyDescent="0.3">
      <c r="A2888" t="s">
        <v>527</v>
      </c>
      <c r="B2888" t="e">
        <f>VLOOKUP(A2888,Sheet3!L:L,1,FALSE)</f>
        <v>#N/A</v>
      </c>
      <c r="C2888" t="str">
        <f>VLOOKUP(A2888,'ALL - prices'!B:C,2,FALSE)</f>
        <v>EQB Inc</v>
      </c>
      <c r="D2888" t="str">
        <f>VLOOKUP(A2888,'ALL - prices'!B:I,8,FALSE)</f>
        <v>Financials</v>
      </c>
      <c r="E2888">
        <v>2016</v>
      </c>
      <c r="F2888" t="s">
        <v>681</v>
      </c>
      <c r="G2888" t="str">
        <f t="shared" si="211"/>
        <v>2016-Q3</v>
      </c>
      <c r="H2888" s="4">
        <f>INDEX('ALL - prices'!$J$3:$DY$219,MATCH('COMBINED DATA'!A2888,'ALL - prices'!$B$3:$B$219,0),MATCH('COMBINED DATA'!G2888,'ALL - prices'!$J$1:$DY$1,0))</f>
        <v>24.920100000000001</v>
      </c>
      <c r="I2888" s="14">
        <f t="shared" si="214"/>
        <v>2.30644574381594</v>
      </c>
      <c r="J2888" s="15">
        <f>INDEX(MarketCap2!$E$2:$AR$224,MATCH(A2888,MarketCap2!$B$2:$B$224,0),MATCH(G2888,MarketCap2!$E$1:$AR$1,0))</f>
        <v>916242112</v>
      </c>
      <c r="K2888">
        <f t="shared" si="212"/>
        <v>20.635791202123986</v>
      </c>
      <c r="L2888">
        <f>INDEX('PB2'!$D$2:$AQ$224,MATCH(A2888,'PB2'!$B$2:$B$224,0),MATCH(G2888,'PB2'!$D$1:$AQ$1,0))</f>
        <v>1.1380569934845</v>
      </c>
      <c r="M2888" s="16">
        <f t="shared" si="213"/>
        <v>0.87869061543060567</v>
      </c>
      <c r="N2888" s="6">
        <f>INDEX('ROA2'!$D$2:$AQ$224,MATCH(A2888,'ROA2'!$B$2:$B$224,0),MATCH(G2888,'ROA2'!$D$1:$AQ$1,0))</f>
        <v>0.78980398178100597</v>
      </c>
      <c r="O2888" s="6">
        <v>17147.853824000002</v>
      </c>
      <c r="P2888" s="28">
        <v>4.4885924841246753E-2</v>
      </c>
    </row>
    <row r="2889" spans="1:16" x14ac:dyDescent="0.3">
      <c r="A2889" t="s">
        <v>527</v>
      </c>
      <c r="B2889" t="e">
        <f>VLOOKUP(A2889,Sheet3!L:L,1,FALSE)</f>
        <v>#N/A</v>
      </c>
      <c r="C2889" t="str">
        <f>VLOOKUP(A2889,'ALL - prices'!B:C,2,FALSE)</f>
        <v>EQB Inc</v>
      </c>
      <c r="D2889" t="str">
        <f>VLOOKUP(A2889,'ALL - prices'!B:I,8,FALSE)</f>
        <v>Financials</v>
      </c>
      <c r="E2889">
        <v>2016</v>
      </c>
      <c r="F2889" t="s">
        <v>682</v>
      </c>
      <c r="G2889" t="str">
        <f t="shared" si="211"/>
        <v>2016-Q4</v>
      </c>
      <c r="H2889" s="4">
        <f>INDEX('ALL - prices'!$J$3:$DY$219,MATCH('COMBINED DATA'!A2889,'ALL - prices'!$B$3:$B$219,0),MATCH('COMBINED DATA'!G2889,'ALL - prices'!$J$1:$DY$1,0))</f>
        <v>25.6889</v>
      </c>
      <c r="I2889" s="14">
        <f t="shared" si="214"/>
        <v>3.2120625724239451</v>
      </c>
      <c r="J2889" s="15">
        <f>INDEX(MarketCap2!$E$2:$AR$224,MATCH(A2889,MarketCap2!$B$2:$B$224,0),MATCH(G2889,MarketCap2!$E$1:$AR$1,0))</f>
        <v>994648128</v>
      </c>
      <c r="K2889">
        <f t="shared" si="212"/>
        <v>20.717899592376419</v>
      </c>
      <c r="L2889">
        <f>INDEX('PB2'!$D$2:$AQ$224,MATCH(A2889,'PB2'!$B$2:$B$224,0),MATCH(G2889,'PB2'!$D$1:$AQ$1,0))</f>
        <v>1.1001410484314</v>
      </c>
      <c r="M2889" s="16">
        <f t="shared" si="213"/>
        <v>0.90897435508457491</v>
      </c>
      <c r="N2889" s="6">
        <f>INDEX('ROA2'!$D$2:$AQ$224,MATCH(A2889,'ROA2'!$B$2:$B$224,0),MATCH(G2889,'ROA2'!$D$1:$AQ$1,0))</f>
        <v>0.77887600660324097</v>
      </c>
      <c r="O2889" s="6">
        <v>18062.845952</v>
      </c>
      <c r="P2889" s="28">
        <v>5.3358988092106444E-2</v>
      </c>
    </row>
    <row r="2890" spans="1:16" x14ac:dyDescent="0.3">
      <c r="A2890" t="s">
        <v>527</v>
      </c>
      <c r="B2890" t="e">
        <f>VLOOKUP(A2890,Sheet3!L:L,1,FALSE)</f>
        <v>#N/A</v>
      </c>
      <c r="C2890" t="str">
        <f>VLOOKUP(A2890,'ALL - prices'!B:C,2,FALSE)</f>
        <v>EQB Inc</v>
      </c>
      <c r="D2890" t="str">
        <f>VLOOKUP(A2890,'ALL - prices'!B:I,8,FALSE)</f>
        <v>Financials</v>
      </c>
      <c r="E2890">
        <v>2017</v>
      </c>
      <c r="F2890" t="s">
        <v>679</v>
      </c>
      <c r="G2890" t="str">
        <f t="shared" si="211"/>
        <v>2017-Q1</v>
      </c>
      <c r="H2890" s="4">
        <f>INDEX('ALL - prices'!$J$3:$DY$219,MATCH('COMBINED DATA'!A2890,'ALL - prices'!$B$3:$B$219,0),MATCH('COMBINED DATA'!G2890,'ALL - prices'!$J$1:$DY$1,0))</f>
        <v>29.4651</v>
      </c>
      <c r="I2890" s="14">
        <f t="shared" si="214"/>
        <v>3.4140311563702501</v>
      </c>
      <c r="J2890" s="15">
        <f>INDEX(MarketCap2!$E$2:$AR$224,MATCH(A2890,MarketCap2!$B$2:$B$224,0),MATCH(G2890,MarketCap2!$E$1:$AR$1,0))</f>
        <v>1137725056</v>
      </c>
      <c r="K2890">
        <f t="shared" si="212"/>
        <v>20.852296540647938</v>
      </c>
      <c r="L2890">
        <f>INDEX('PB2'!$D$2:$AQ$224,MATCH(A2890,'PB2'!$B$2:$B$224,0),MATCH(G2890,'PB2'!$D$1:$AQ$1,0))</f>
        <v>1.19725394248962</v>
      </c>
      <c r="M2890" s="16">
        <f t="shared" si="213"/>
        <v>0.83524469163205095</v>
      </c>
      <c r="N2890" s="6">
        <f>INDEX('ROA2'!$D$2:$AQ$224,MATCH(A2890,'ROA2'!$B$2:$B$224,0),MATCH(G2890,'ROA2'!$D$1:$AQ$1,0))</f>
        <v>0.80188602209091198</v>
      </c>
      <c r="O2890" s="6">
        <v>18973.587456000001</v>
      </c>
      <c r="P2890" s="28">
        <v>5.0420709251476514E-2</v>
      </c>
    </row>
    <row r="2891" spans="1:16" x14ac:dyDescent="0.3">
      <c r="A2891" t="s">
        <v>527</v>
      </c>
      <c r="B2891" t="e">
        <f>VLOOKUP(A2891,Sheet3!L:L,1,FALSE)</f>
        <v>#N/A</v>
      </c>
      <c r="C2891" t="str">
        <f>VLOOKUP(A2891,'ALL - prices'!B:C,2,FALSE)</f>
        <v>EQB Inc</v>
      </c>
      <c r="D2891" t="str">
        <f>VLOOKUP(A2891,'ALL - prices'!B:I,8,FALSE)</f>
        <v>Financials</v>
      </c>
      <c r="E2891">
        <v>2017</v>
      </c>
      <c r="F2891" t="s">
        <v>680</v>
      </c>
      <c r="G2891" t="str">
        <f t="shared" si="211"/>
        <v>2017-Q2</v>
      </c>
      <c r="H2891" s="4">
        <f>INDEX('ALL - prices'!$J$3:$DY$219,MATCH('COMBINED DATA'!A2891,'ALL - prices'!$B$3:$B$219,0),MATCH('COMBINED DATA'!G2891,'ALL - prices'!$J$1:$DY$1,0))</f>
        <v>25.464500000000001</v>
      </c>
      <c r="I2891" s="14">
        <f t="shared" si="214"/>
        <v>3.4013045443378482</v>
      </c>
      <c r="J2891" s="15">
        <f>INDEX(MarketCap2!$E$2:$AR$224,MATCH(A2891,MarketCap2!$B$2:$B$224,0),MATCH(G2891,MarketCap2!$E$1:$AR$1,0))</f>
        <v>980090880</v>
      </c>
      <c r="K2891">
        <f t="shared" si="212"/>
        <v>20.703155860023173</v>
      </c>
      <c r="L2891">
        <f>INDEX('PB2'!$D$2:$AQ$224,MATCH(A2891,'PB2'!$B$2:$B$224,0),MATCH(G2891,'PB2'!$D$1:$AQ$1,0))</f>
        <v>0.99169898033142101</v>
      </c>
      <c r="M2891" s="16">
        <f t="shared" si="213"/>
        <v>1.0083705033817871</v>
      </c>
      <c r="N2891" s="6">
        <f>INDEX('ROA2'!$D$2:$AQ$224,MATCH(A2891,'ROA2'!$B$2:$B$224,0),MATCH(G2891,'ROA2'!$D$1:$AQ$1,0))</f>
        <v>0.86084502935409501</v>
      </c>
      <c r="O2891" s="6">
        <v>19300.417536000001</v>
      </c>
      <c r="P2891" s="28">
        <v>1.7225528949542251E-2</v>
      </c>
    </row>
    <row r="2892" spans="1:16" x14ac:dyDescent="0.3">
      <c r="A2892" t="s">
        <v>527</v>
      </c>
      <c r="B2892" t="e">
        <f>VLOOKUP(A2892,Sheet3!L:L,1,FALSE)</f>
        <v>#N/A</v>
      </c>
      <c r="C2892" t="str">
        <f>VLOOKUP(A2892,'ALL - prices'!B:C,2,FALSE)</f>
        <v>EQB Inc</v>
      </c>
      <c r="D2892" t="str">
        <f>VLOOKUP(A2892,'ALL - prices'!B:I,8,FALSE)</f>
        <v>Financials</v>
      </c>
      <c r="E2892">
        <v>2017</v>
      </c>
      <c r="F2892" t="s">
        <v>681</v>
      </c>
      <c r="G2892" t="str">
        <f t="shared" si="211"/>
        <v>2017-Q3</v>
      </c>
      <c r="H2892" s="4">
        <f>INDEX('ALL - prices'!$J$3:$DY$219,MATCH('COMBINED DATA'!A2892,'ALL - prices'!$B$3:$B$219,0),MATCH('COMBINED DATA'!G2892,'ALL - prices'!$J$1:$DY$1,0))</f>
        <v>24.079000000000001</v>
      </c>
      <c r="I2892" s="14">
        <f t="shared" si="214"/>
        <v>3.5782024844885498</v>
      </c>
      <c r="J2892" s="15">
        <f>INDEX(MarketCap2!$E$2:$AR$224,MATCH(A2892,MarketCap2!$B$2:$B$224,0),MATCH(G2892,MarketCap2!$E$1:$AR$1,0))</f>
        <v>922748608</v>
      </c>
      <c r="K2892">
        <f t="shared" si="212"/>
        <v>20.642867391338971</v>
      </c>
      <c r="L2892">
        <f>INDEX('PB2'!$D$2:$AQ$224,MATCH(A2892,'PB2'!$B$2:$B$224,0),MATCH(G2892,'PB2'!$D$1:$AQ$1,0))</f>
        <v>0.89964401721954301</v>
      </c>
      <c r="M2892" s="16">
        <f t="shared" si="213"/>
        <v>1.1115507699263305</v>
      </c>
      <c r="N2892" s="6">
        <f>INDEX('ROA2'!$D$2:$AQ$224,MATCH(A2892,'ROA2'!$B$2:$B$224,0),MATCH(G2892,'ROA2'!$D$1:$AQ$1,0))</f>
        <v>0.86190301179885898</v>
      </c>
      <c r="O2892" s="6">
        <v>19795.986432000002</v>
      </c>
      <c r="P2892" s="28">
        <v>2.5676589383397713E-2</v>
      </c>
    </row>
    <row r="2893" spans="1:16" x14ac:dyDescent="0.3">
      <c r="A2893" t="s">
        <v>527</v>
      </c>
      <c r="B2893" t="e">
        <f>VLOOKUP(A2893,Sheet3!L:L,1,FALSE)</f>
        <v>#N/A</v>
      </c>
      <c r="C2893" t="str">
        <f>VLOOKUP(A2893,'ALL - prices'!B:C,2,FALSE)</f>
        <v>EQB Inc</v>
      </c>
      <c r="D2893" t="str">
        <f>VLOOKUP(A2893,'ALL - prices'!B:I,8,FALSE)</f>
        <v>Financials</v>
      </c>
      <c r="E2893">
        <v>2017</v>
      </c>
      <c r="F2893" t="s">
        <v>682</v>
      </c>
      <c r="G2893" t="str">
        <f t="shared" si="211"/>
        <v>2017-Q4</v>
      </c>
      <c r="H2893" s="4">
        <f>INDEX('ALL - prices'!$J$3:$DY$219,MATCH('COMBINED DATA'!A2893,'ALL - prices'!$B$3:$B$219,0),MATCH('COMBINED DATA'!G2893,'ALL - prices'!$J$1:$DY$1,0))</f>
        <v>30.853899999999999</v>
      </c>
      <c r="I2893" s="14">
        <f t="shared" si="214"/>
        <v>2.8268606385883261</v>
      </c>
      <c r="J2893" s="15">
        <f>INDEX(MarketCap2!$E$2:$AR$224,MATCH(A2893,MarketCap2!$B$2:$B$224,0),MATCH(G2893,MarketCap2!$E$1:$AR$1,0))</f>
        <v>1178429696</v>
      </c>
      <c r="K2893">
        <f t="shared" si="212"/>
        <v>20.887448623066728</v>
      </c>
      <c r="L2893">
        <f>INDEX('PB2'!$D$2:$AQ$224,MATCH(A2893,'PB2'!$B$2:$B$224,0),MATCH(G2893,'PB2'!$D$1:$AQ$1,0))</f>
        <v>1.10739505290985</v>
      </c>
      <c r="M2893" s="16">
        <f t="shared" si="213"/>
        <v>0.90302010774957586</v>
      </c>
      <c r="N2893" s="6">
        <f>INDEX('ROA2'!$D$2:$AQ$224,MATCH(A2893,'ROA2'!$B$2:$B$224,0),MATCH(G2893,'ROA2'!$D$1:$AQ$1,0))</f>
        <v>0.84551697969436601</v>
      </c>
      <c r="O2893" s="6">
        <v>20221.20448</v>
      </c>
      <c r="P2893" s="28">
        <v>2.1480013105719165E-2</v>
      </c>
    </row>
    <row r="2894" spans="1:16" x14ac:dyDescent="0.3">
      <c r="A2894" t="s">
        <v>527</v>
      </c>
      <c r="B2894" t="e">
        <f>VLOOKUP(A2894,Sheet3!L:L,1,FALSE)</f>
        <v>#N/A</v>
      </c>
      <c r="C2894" t="str">
        <f>VLOOKUP(A2894,'ALL - prices'!B:C,2,FALSE)</f>
        <v>EQB Inc</v>
      </c>
      <c r="D2894" t="str">
        <f>VLOOKUP(A2894,'ALL - prices'!B:I,8,FALSE)</f>
        <v>Financials</v>
      </c>
      <c r="E2894">
        <v>2018</v>
      </c>
      <c r="F2894" t="s">
        <v>679</v>
      </c>
      <c r="G2894" t="str">
        <f t="shared" si="211"/>
        <v>2018-Q1</v>
      </c>
      <c r="H2894" s="4">
        <f>INDEX('ALL - prices'!$J$3:$DY$219,MATCH('COMBINED DATA'!A2894,'ALL - prices'!$B$3:$B$219,0),MATCH('COMBINED DATA'!G2894,'ALL - prices'!$J$1:$DY$1,0))</f>
        <v>23.269200000000001</v>
      </c>
      <c r="I2894" s="14">
        <f t="shared" si="214"/>
        <v>2.0539087621735619</v>
      </c>
      <c r="J2894" s="15">
        <f>INDEX(MarketCap2!$E$2:$AR$224,MATCH(A2894,MarketCap2!$B$2:$B$224,0),MATCH(G2894,MarketCap2!$E$1:$AR$1,0))</f>
        <v>885904512</v>
      </c>
      <c r="K2894">
        <f t="shared" si="212"/>
        <v>20.602119728494927</v>
      </c>
      <c r="L2894">
        <f>INDEX('PB2'!$D$2:$AQ$224,MATCH(A2894,'PB2'!$B$2:$B$224,0),MATCH(G2894,'PB2'!$D$1:$AQ$1,0))</f>
        <v>0.79946398735046398</v>
      </c>
      <c r="M2894" s="16">
        <f t="shared" si="213"/>
        <v>1.2508380812926179</v>
      </c>
      <c r="N2894" s="6">
        <f>INDEX('ROA2'!$D$2:$AQ$224,MATCH(A2894,'ROA2'!$B$2:$B$224,0),MATCH(G2894,'ROA2'!$D$1:$AQ$1,0))</f>
        <v>0.81103599071502697</v>
      </c>
      <c r="O2894" s="6">
        <v>20634.249216</v>
      </c>
      <c r="P2894" s="28">
        <v>2.0426317156751278E-2</v>
      </c>
    </row>
    <row r="2895" spans="1:16" x14ac:dyDescent="0.3">
      <c r="A2895" t="s">
        <v>527</v>
      </c>
      <c r="B2895" t="e">
        <f>VLOOKUP(A2895,Sheet3!L:L,1,FALSE)</f>
        <v>#N/A</v>
      </c>
      <c r="C2895" t="str">
        <f>VLOOKUP(A2895,'ALL - prices'!B:C,2,FALSE)</f>
        <v>EQB Inc</v>
      </c>
      <c r="D2895" t="str">
        <f>VLOOKUP(A2895,'ALL - prices'!B:I,8,FALSE)</f>
        <v>Financials</v>
      </c>
      <c r="E2895">
        <v>2018</v>
      </c>
      <c r="F2895" t="s">
        <v>680</v>
      </c>
      <c r="G2895" t="str">
        <f t="shared" si="211"/>
        <v>2018-Q2</v>
      </c>
      <c r="H2895" s="4">
        <f>INDEX('ALL - prices'!$J$3:$DY$219,MATCH('COMBINED DATA'!A2895,'ALL - prices'!$B$3:$B$219,0),MATCH('COMBINED DATA'!G2895,'ALL - prices'!$J$1:$DY$1,0))</f>
        <v>25.9389</v>
      </c>
      <c r="I2895" s="14">
        <f t="shared" si="214"/>
        <v>2.6141267254413405</v>
      </c>
      <c r="J2895" s="15">
        <f>INDEX(MarketCap2!$E$2:$AR$224,MATCH(A2895,MarketCap2!$B$2:$B$224,0),MATCH(G2895,MarketCap2!$E$1:$AR$1,0))</f>
        <v>983647552</v>
      </c>
      <c r="K2895">
        <f t="shared" si="212"/>
        <v>20.70677821199337</v>
      </c>
      <c r="L2895">
        <f>INDEX('PB2'!$D$2:$AQ$224,MATCH(A2895,'PB2'!$B$2:$B$224,0),MATCH(G2895,'PB2'!$D$1:$AQ$1,0))</f>
        <v>0.86283099651336703</v>
      </c>
      <c r="M2895" s="16">
        <f t="shared" si="213"/>
        <v>1.1589755166897366</v>
      </c>
      <c r="N2895" s="6">
        <f>INDEX('ROA2'!$D$2:$AQ$224,MATCH(A2895,'ROA2'!$B$2:$B$224,0),MATCH(G2895,'ROA2'!$D$1:$AQ$1,0))</f>
        <v>0.78002899885177601</v>
      </c>
      <c r="O2895" s="6">
        <v>21054.763008000002</v>
      </c>
      <c r="P2895" s="28">
        <v>2.0379408409680881E-2</v>
      </c>
    </row>
    <row r="2896" spans="1:16" x14ac:dyDescent="0.3">
      <c r="A2896" t="s">
        <v>527</v>
      </c>
      <c r="B2896" t="e">
        <f>VLOOKUP(A2896,Sheet3!L:L,1,FALSE)</f>
        <v>#N/A</v>
      </c>
      <c r="C2896" t="str">
        <f>VLOOKUP(A2896,'ALL - prices'!B:C,2,FALSE)</f>
        <v>EQB Inc</v>
      </c>
      <c r="D2896" t="str">
        <f>VLOOKUP(A2896,'ALL - prices'!B:I,8,FALSE)</f>
        <v>Financials</v>
      </c>
      <c r="E2896">
        <v>2018</v>
      </c>
      <c r="F2896" t="s">
        <v>681</v>
      </c>
      <c r="G2896" t="str">
        <f t="shared" si="211"/>
        <v>2018-Q3</v>
      </c>
      <c r="H2896" s="4">
        <f>INDEX('ALL - prices'!$J$3:$DY$219,MATCH('COMBINED DATA'!A2896,'ALL - prices'!$B$3:$B$219,0),MATCH('COMBINED DATA'!G2896,'ALL - prices'!$J$1:$DY$1,0))</f>
        <v>30.114000000000001</v>
      </c>
      <c r="I2896" s="14">
        <f t="shared" si="214"/>
        <v>8.9946300766531309</v>
      </c>
      <c r="J2896" s="15">
        <f>INDEX(MarketCap2!$E$2:$AR$224,MATCH(A2896,MarketCap2!$B$2:$B$224,0),MATCH(G2896,MarketCap2!$E$1:$AR$1,0))</f>
        <v>1138411136</v>
      </c>
      <c r="K2896">
        <f t="shared" si="212"/>
        <v>20.852899386842459</v>
      </c>
      <c r="L2896">
        <f>INDEX('PB2'!$D$2:$AQ$224,MATCH(A2896,'PB2'!$B$2:$B$224,0),MATCH(G2896,'PB2'!$D$1:$AQ$1,0))</f>
        <v>0.960157990455627</v>
      </c>
      <c r="M2896" s="16">
        <f t="shared" si="213"/>
        <v>1.0414952642590274</v>
      </c>
      <c r="N2896" s="6">
        <f>INDEX('ROA2'!$D$2:$AQ$224,MATCH(A2896,'ROA2'!$B$2:$B$224,0),MATCH(G2896,'ROA2'!$D$1:$AQ$1,0))</f>
        <v>0.74756300449371305</v>
      </c>
      <c r="O2896" s="6">
        <v>21944.721408000001</v>
      </c>
      <c r="P2896" s="28">
        <v>4.2268744590563644E-2</v>
      </c>
    </row>
    <row r="2897" spans="1:16" x14ac:dyDescent="0.3">
      <c r="A2897" t="s">
        <v>527</v>
      </c>
      <c r="B2897" t="e">
        <f>VLOOKUP(A2897,Sheet3!L:L,1,FALSE)</f>
        <v>#N/A</v>
      </c>
      <c r="C2897" t="str">
        <f>VLOOKUP(A2897,'ALL - prices'!B:C,2,FALSE)</f>
        <v>EQB Inc</v>
      </c>
      <c r="D2897" t="str">
        <f>VLOOKUP(A2897,'ALL - prices'!B:I,8,FALSE)</f>
        <v>Financials</v>
      </c>
      <c r="E2897">
        <v>2018</v>
      </c>
      <c r="F2897" t="s">
        <v>682</v>
      </c>
      <c r="G2897" t="str">
        <f t="shared" si="211"/>
        <v>2018-Q4</v>
      </c>
      <c r="H2897" s="4">
        <f>INDEX('ALL - prices'!$J$3:$DY$219,MATCH('COMBINED DATA'!A2897,'ALL - prices'!$B$3:$B$219,0),MATCH('COMBINED DATA'!G2897,'ALL - prices'!$J$1:$DY$1,0))</f>
        <v>25.964500000000001</v>
      </c>
      <c r="I2897" s="14">
        <f t="shared" si="214"/>
        <v>10.037708481189004</v>
      </c>
      <c r="J2897" s="15">
        <f>INDEX(MarketCap2!$E$2:$AR$224,MATCH(A2897,MarketCap2!$B$2:$B$224,0),MATCH(G2897,MarketCap2!$E$1:$AR$1,0))</f>
        <v>978620032</v>
      </c>
      <c r="K2897">
        <f t="shared" si="212"/>
        <v>20.701654006669056</v>
      </c>
      <c r="L2897">
        <f>INDEX('PB2'!$D$2:$AQ$224,MATCH(A2897,'PB2'!$B$2:$B$224,0),MATCH(G2897,'PB2'!$D$1:$AQ$1,0))</f>
        <v>0.81051599979400601</v>
      </c>
      <c r="M2897" s="16">
        <f t="shared" si="213"/>
        <v>1.2337819367589926</v>
      </c>
      <c r="N2897" s="6">
        <f>INDEX('ROA2'!$D$2:$AQ$224,MATCH(A2897,'ROA2'!$B$2:$B$224,0),MATCH(G2897,'ROA2'!$D$1:$AQ$1,0))</f>
        <v>0.76532399654388406</v>
      </c>
      <c r="O2897" s="6">
        <v>23147.614207999999</v>
      </c>
      <c r="P2897" s="28">
        <v>5.4814676278436614E-2</v>
      </c>
    </row>
    <row r="2898" spans="1:16" x14ac:dyDescent="0.3">
      <c r="A2898" t="s">
        <v>527</v>
      </c>
      <c r="B2898" t="e">
        <f>VLOOKUP(A2898,Sheet3!L:L,1,FALSE)</f>
        <v>#N/A</v>
      </c>
      <c r="C2898" t="str">
        <f>VLOOKUP(A2898,'ALL - prices'!B:C,2,FALSE)</f>
        <v>EQB Inc</v>
      </c>
      <c r="D2898" t="str">
        <f>VLOOKUP(A2898,'ALL - prices'!B:I,8,FALSE)</f>
        <v>Financials</v>
      </c>
      <c r="E2898">
        <v>2019</v>
      </c>
      <c r="F2898" t="s">
        <v>679</v>
      </c>
      <c r="G2898" t="str">
        <f t="shared" si="211"/>
        <v>2019-Q1</v>
      </c>
      <c r="H2898" s="4">
        <f>INDEX('ALL - prices'!$J$3:$DY$219,MATCH('COMBINED DATA'!A2898,'ALL - prices'!$B$3:$B$219,0),MATCH('COMBINED DATA'!G2898,'ALL - prices'!$J$1:$DY$1,0))</f>
        <v>28.5532</v>
      </c>
      <c r="I2898" s="14">
        <f t="shared" si="214"/>
        <v>10.94567457172011</v>
      </c>
      <c r="J2898" s="15">
        <f>INDEX(MarketCap2!$E$2:$AR$224,MATCH(A2898,MarketCap2!$B$2:$B$224,0),MATCH(G2898,MarketCap2!$E$1:$AR$1,0))</f>
        <v>1076367616</v>
      </c>
      <c r="K2898">
        <f t="shared" si="212"/>
        <v>20.796857890894362</v>
      </c>
      <c r="L2898">
        <f>INDEX('PB2'!$D$2:$AQ$224,MATCH(A2898,'PB2'!$B$2:$B$224,0),MATCH(G2898,'PB2'!$D$1:$AQ$1,0))</f>
        <v>0.86778801679611195</v>
      </c>
      <c r="M2898" s="16">
        <f t="shared" si="213"/>
        <v>1.1523551612201526</v>
      </c>
      <c r="N2898" s="6">
        <f>INDEX('ROA2'!$D$2:$AQ$224,MATCH(A2898,'ROA2'!$B$2:$B$224,0),MATCH(G2898,'ROA2'!$D$1:$AQ$1,0))</f>
        <v>0.72529399394989003</v>
      </c>
      <c r="O2898" s="6">
        <v>25037.144064</v>
      </c>
      <c r="P2898" s="28">
        <v>8.1629572664424499E-2</v>
      </c>
    </row>
    <row r="2899" spans="1:16" x14ac:dyDescent="0.3">
      <c r="A2899" t="s">
        <v>527</v>
      </c>
      <c r="B2899" t="e">
        <f>VLOOKUP(A2899,Sheet3!L:L,1,FALSE)</f>
        <v>#N/A</v>
      </c>
      <c r="C2899" t="str">
        <f>VLOOKUP(A2899,'ALL - prices'!B:C,2,FALSE)</f>
        <v>EQB Inc</v>
      </c>
      <c r="D2899" t="str">
        <f>VLOOKUP(A2899,'ALL - prices'!B:I,8,FALSE)</f>
        <v>Financials</v>
      </c>
      <c r="E2899">
        <v>2019</v>
      </c>
      <c r="F2899" t="s">
        <v>680</v>
      </c>
      <c r="G2899" t="str">
        <f t="shared" si="211"/>
        <v>2019-Q2</v>
      </c>
      <c r="H2899" s="4">
        <f>INDEX('ALL - prices'!$J$3:$DY$219,MATCH('COMBINED DATA'!A2899,'ALL - prices'!$B$3:$B$219,0),MATCH('COMBINED DATA'!G2899,'ALL - prices'!$J$1:$DY$1,0))</f>
        <v>32.1629</v>
      </c>
      <c r="I2899" s="14">
        <f t="shared" si="214"/>
        <v>10.944967420387041</v>
      </c>
      <c r="J2899" s="15">
        <f>INDEX(MarketCap2!$E$2:$AR$224,MATCH(A2899,MarketCap2!$B$2:$B$224,0),MATCH(G2899,MarketCap2!$E$1:$AR$1,0))</f>
        <v>1208897152</v>
      </c>
      <c r="K2899">
        <f t="shared" si="212"/>
        <v>20.912974336308746</v>
      </c>
      <c r="L2899">
        <f>INDEX('PB2'!$D$2:$AQ$224,MATCH(A2899,'PB2'!$B$2:$B$224,0),MATCH(G2899,'PB2'!$D$1:$AQ$1,0))</f>
        <v>0.93998897075653098</v>
      </c>
      <c r="M2899" s="16">
        <f t="shared" si="213"/>
        <v>1.0638422695483016</v>
      </c>
      <c r="N2899" s="6">
        <f>INDEX('ROA2'!$D$2:$AQ$224,MATCH(A2899,'ROA2'!$B$2:$B$224,0),MATCH(G2899,'ROA2'!$D$1:$AQ$1,0))</f>
        <v>0.70541197061538696</v>
      </c>
      <c r="O2899" s="6">
        <v>26327.463936</v>
      </c>
      <c r="P2899" s="28">
        <v>5.1536224287469914E-2</v>
      </c>
    </row>
    <row r="2900" spans="1:16" x14ac:dyDescent="0.3">
      <c r="A2900" t="s">
        <v>527</v>
      </c>
      <c r="B2900" t="e">
        <f>VLOOKUP(A2900,Sheet3!L:L,1,FALSE)</f>
        <v>#N/A</v>
      </c>
      <c r="C2900" t="str">
        <f>VLOOKUP(A2900,'ALL - prices'!B:C,2,FALSE)</f>
        <v>EQB Inc</v>
      </c>
      <c r="D2900" t="str">
        <f>VLOOKUP(A2900,'ALL - prices'!B:I,8,FALSE)</f>
        <v>Financials</v>
      </c>
      <c r="E2900">
        <v>2019</v>
      </c>
      <c r="F2900" t="s">
        <v>681</v>
      </c>
      <c r="G2900" t="str">
        <f t="shared" si="211"/>
        <v>2019-Q3</v>
      </c>
      <c r="H2900" s="4">
        <f>INDEX('ALL - prices'!$J$3:$DY$219,MATCH('COMBINED DATA'!A2900,'ALL - prices'!$B$3:$B$219,0),MATCH('COMBINED DATA'!G2900,'ALL - prices'!$J$1:$DY$1,0))</f>
        <v>46.149500000000003</v>
      </c>
      <c r="I2900" s="14">
        <f t="shared" si="214"/>
        <v>9.6395907753303085</v>
      </c>
      <c r="J2900" s="15">
        <f>INDEX(MarketCap2!$E$2:$AR$224,MATCH(A2900,MarketCap2!$B$2:$B$224,0),MATCH(G2900,MarketCap2!$E$1:$AR$1,0))</f>
        <v>1736782208</v>
      </c>
      <c r="K2900">
        <f t="shared" si="212"/>
        <v>21.275299932348755</v>
      </c>
      <c r="L2900">
        <f>INDEX('PB2'!$D$2:$AQ$224,MATCH(A2900,'PB2'!$B$2:$B$224,0),MATCH(G2900,'PB2'!$D$1:$AQ$1,0))</f>
        <v>1.2981050014495801</v>
      </c>
      <c r="M2900" s="16">
        <f t="shared" si="213"/>
        <v>0.77035370704473871</v>
      </c>
      <c r="N2900" s="6">
        <f>INDEX('ROA2'!$D$2:$AQ$224,MATCH(A2900,'ROA2'!$B$2:$B$224,0),MATCH(G2900,'ROA2'!$D$1:$AQ$1,0))</f>
        <v>0.76017600297927901</v>
      </c>
      <c r="O2900" s="6">
        <v>26361.200639999999</v>
      </c>
      <c r="P2900" s="28">
        <v>1.2814262734158631E-3</v>
      </c>
    </row>
    <row r="2901" spans="1:16" x14ac:dyDescent="0.3">
      <c r="A2901" t="s">
        <v>527</v>
      </c>
      <c r="B2901" t="e">
        <f>VLOOKUP(A2901,Sheet3!L:L,1,FALSE)</f>
        <v>#N/A</v>
      </c>
      <c r="C2901" t="str">
        <f>VLOOKUP(A2901,'ALL - prices'!B:C,2,FALSE)</f>
        <v>EQB Inc</v>
      </c>
      <c r="D2901" t="str">
        <f>VLOOKUP(A2901,'ALL - prices'!B:I,8,FALSE)</f>
        <v>Financials</v>
      </c>
      <c r="E2901">
        <v>2019</v>
      </c>
      <c r="F2901" t="s">
        <v>682</v>
      </c>
      <c r="G2901" t="str">
        <f t="shared" si="211"/>
        <v>2019-Q4</v>
      </c>
      <c r="H2901" s="4">
        <f>INDEX('ALL - prices'!$J$3:$DY$219,MATCH('COMBINED DATA'!A2901,'ALL - prices'!$B$3:$B$219,0),MATCH('COMBINED DATA'!G2901,'ALL - prices'!$J$1:$DY$1,0))</f>
        <v>48.7624</v>
      </c>
      <c r="I2901" s="14">
        <f t="shared" si="214"/>
        <v>8.3195632418915668</v>
      </c>
      <c r="J2901" s="15">
        <f>INDEX(MarketCap2!$E$2:$AR$224,MATCH(A2901,MarketCap2!$B$2:$B$224,0),MATCH(G2901,MarketCap2!$E$1:$AR$1,0))</f>
        <v>1830874752</v>
      </c>
      <c r="K2901">
        <f t="shared" si="212"/>
        <v>21.328059696148376</v>
      </c>
      <c r="L2901">
        <f>INDEX('PB2'!$D$2:$AQ$224,MATCH(A2901,'PB2'!$B$2:$B$224,0),MATCH(G2901,'PB2'!$D$1:$AQ$1,0))</f>
        <v>1.316565990448</v>
      </c>
      <c r="M2901" s="16">
        <f t="shared" si="213"/>
        <v>0.75955174845411344</v>
      </c>
      <c r="N2901" s="6">
        <f>INDEX('ROA2'!$D$2:$AQ$224,MATCH(A2901,'ROA2'!$B$2:$B$224,0),MATCH(G2901,'ROA2'!$D$1:$AQ$1,0))</f>
        <v>0.75253999233245805</v>
      </c>
      <c r="O2901" s="6">
        <v>27544.97536</v>
      </c>
      <c r="P2901" s="28">
        <v>4.4905948563046985E-2</v>
      </c>
    </row>
    <row r="2902" spans="1:16" x14ac:dyDescent="0.3">
      <c r="A2902" t="s">
        <v>527</v>
      </c>
      <c r="B2902" t="e">
        <f>VLOOKUP(A2902,Sheet3!L:L,1,FALSE)</f>
        <v>#N/A</v>
      </c>
      <c r="C2902" t="str">
        <f>VLOOKUP(A2902,'ALL - prices'!B:C,2,FALSE)</f>
        <v>EQB Inc</v>
      </c>
      <c r="D2902" t="str">
        <f>VLOOKUP(A2902,'ALL - prices'!B:I,8,FALSE)</f>
        <v>Financials</v>
      </c>
      <c r="E2902">
        <v>2020</v>
      </c>
      <c r="F2902" t="s">
        <v>679</v>
      </c>
      <c r="G2902" t="str">
        <f t="shared" si="211"/>
        <v>2020-Q1</v>
      </c>
      <c r="H2902" s="4">
        <f>INDEX('ALL - prices'!$J$3:$DY$219,MATCH('COMBINED DATA'!A2902,'ALL - prices'!$B$3:$B$219,0),MATCH('COMBINED DATA'!G2902,'ALL - prices'!$J$1:$DY$1,0))</f>
        <v>26.0246</v>
      </c>
      <c r="I2902" s="14">
        <f t="shared" si="214"/>
        <v>11.775548088305692</v>
      </c>
      <c r="J2902" s="15">
        <f>INDEX(MarketCap2!$E$2:$AR$224,MATCH(A2902,MarketCap2!$B$2:$B$224,0),MATCH(G2902,MarketCap2!$E$1:$AR$1,0))</f>
        <v>975436224</v>
      </c>
      <c r="K2902">
        <f t="shared" si="212"/>
        <v>20.698395338135224</v>
      </c>
      <c r="L2902">
        <f>INDEX('PB2'!$D$2:$AQ$224,MATCH(A2902,'PB2'!$B$2:$B$224,0),MATCH(G2902,'PB2'!$D$1:$AQ$1,0))</f>
        <v>0.70819997787475597</v>
      </c>
      <c r="M2902" s="16">
        <f t="shared" si="213"/>
        <v>1.4120305439727765</v>
      </c>
      <c r="N2902" s="6">
        <f>INDEX('ROA2'!$D$2:$AQ$224,MATCH(A2902,'ROA2'!$B$2:$B$224,0),MATCH(G2902,'ROA2'!$D$1:$AQ$1,0))</f>
        <v>0.77290099859237704</v>
      </c>
      <c r="O2902" s="6">
        <v>28392.452096000001</v>
      </c>
      <c r="P2902" s="28">
        <v>3.0767017393331243E-2</v>
      </c>
    </row>
    <row r="2903" spans="1:16" x14ac:dyDescent="0.3">
      <c r="A2903" t="s">
        <v>527</v>
      </c>
      <c r="B2903" t="e">
        <f>VLOOKUP(A2903,Sheet3!L:L,1,FALSE)</f>
        <v>#N/A</v>
      </c>
      <c r="C2903" t="str">
        <f>VLOOKUP(A2903,'ALL - prices'!B:C,2,FALSE)</f>
        <v>EQB Inc</v>
      </c>
      <c r="D2903" t="str">
        <f>VLOOKUP(A2903,'ALL - prices'!B:I,8,FALSE)</f>
        <v>Financials</v>
      </c>
      <c r="E2903">
        <v>2020</v>
      </c>
      <c r="F2903" t="s">
        <v>680</v>
      </c>
      <c r="G2903" t="str">
        <f t="shared" si="211"/>
        <v>2020-Q2</v>
      </c>
      <c r="H2903" s="4">
        <f>INDEX('ALL - prices'!$J$3:$DY$219,MATCH('COMBINED DATA'!A2903,'ALL - prices'!$B$3:$B$219,0),MATCH('COMBINED DATA'!G2903,'ALL - prices'!$J$1:$DY$1,0))</f>
        <v>32.166699999999999</v>
      </c>
      <c r="I2903" s="14">
        <f t="shared" si="214"/>
        <v>12.176730183154023</v>
      </c>
      <c r="J2903" s="15">
        <f>INDEX(MarketCap2!$E$2:$AR$224,MATCH(A2903,MarketCap2!$B$2:$B$224,0),MATCH(G2903,MarketCap2!$E$1:$AR$1,0))</f>
        <v>1199874304</v>
      </c>
      <c r="K2903">
        <f t="shared" si="212"/>
        <v>20.905482641587383</v>
      </c>
      <c r="L2903">
        <f>INDEX('PB2'!$D$2:$AQ$224,MATCH(A2903,'PB2'!$B$2:$B$224,0),MATCH(G2903,'PB2'!$D$1:$AQ$1,0))</f>
        <v>0.84093999862670898</v>
      </c>
      <c r="M2903" s="16">
        <f t="shared" si="213"/>
        <v>1.1891454819999558</v>
      </c>
      <c r="N2903" s="6">
        <f>INDEX('ROA2'!$D$2:$AQ$224,MATCH(A2903,'ROA2'!$B$2:$B$224,0),MATCH(G2903,'ROA2'!$D$1:$AQ$1,0))</f>
        <v>0.68775600194930997</v>
      </c>
      <c r="O2903" s="6">
        <v>29153.878015999999</v>
      </c>
      <c r="P2903" s="28">
        <v>2.6817899258066175E-2</v>
      </c>
    </row>
    <row r="2904" spans="1:16" x14ac:dyDescent="0.3">
      <c r="A2904" t="s">
        <v>527</v>
      </c>
      <c r="B2904" t="e">
        <f>VLOOKUP(A2904,Sheet3!L:L,1,FALSE)</f>
        <v>#N/A</v>
      </c>
      <c r="C2904" t="str">
        <f>VLOOKUP(A2904,'ALL - prices'!B:C,2,FALSE)</f>
        <v>EQB Inc</v>
      </c>
      <c r="D2904" t="str">
        <f>VLOOKUP(A2904,'ALL - prices'!B:I,8,FALSE)</f>
        <v>Financials</v>
      </c>
      <c r="E2904">
        <v>2020</v>
      </c>
      <c r="F2904" t="s">
        <v>681</v>
      </c>
      <c r="G2904" t="str">
        <f t="shared" si="211"/>
        <v>2020-Q3</v>
      </c>
      <c r="H2904" s="4">
        <f>INDEX('ALL - prices'!$J$3:$DY$219,MATCH('COMBINED DATA'!A2904,'ALL - prices'!$B$3:$B$219,0),MATCH('COMBINED DATA'!G2904,'ALL - prices'!$J$1:$DY$1,0))</f>
        <v>33.998600000000003</v>
      </c>
      <c r="I2904" s="14">
        <f t="shared" si="214"/>
        <v>8.3378496633824621</v>
      </c>
      <c r="J2904" s="15">
        <f>INDEX(MarketCap2!$E$2:$AR$224,MATCH(A2904,MarketCap2!$B$2:$B$224,0),MATCH(G2904,MarketCap2!$E$1:$AR$1,0))</f>
        <v>1262061440</v>
      </c>
      <c r="K2904">
        <f t="shared" si="212"/>
        <v>20.956012284507949</v>
      </c>
      <c r="L2904">
        <f>INDEX('PB2'!$D$2:$AQ$224,MATCH(A2904,'PB2'!$B$2:$B$224,0),MATCH(G2904,'PB2'!$D$1:$AQ$1,0))</f>
        <v>0.84136801958084095</v>
      </c>
      <c r="M2904" s="16">
        <f t="shared" si="213"/>
        <v>1.188540539606185</v>
      </c>
      <c r="N2904" s="6">
        <f>INDEX('ROA2'!$D$2:$AQ$224,MATCH(A2904,'ROA2'!$B$2:$B$224,0),MATCH(G2904,'ROA2'!$D$1:$AQ$1,0))</f>
        <v>0.67206400632858299</v>
      </c>
      <c r="O2904" s="6">
        <v>29957.246975999999</v>
      </c>
      <c r="P2904" s="28">
        <v>2.7556161124057021E-2</v>
      </c>
    </row>
    <row r="2905" spans="1:16" x14ac:dyDescent="0.3">
      <c r="A2905" t="s">
        <v>527</v>
      </c>
      <c r="B2905" t="e">
        <f>VLOOKUP(A2905,Sheet3!L:L,1,FALSE)</f>
        <v>#N/A</v>
      </c>
      <c r="C2905" t="str">
        <f>VLOOKUP(A2905,'ALL - prices'!B:C,2,FALSE)</f>
        <v>EQB Inc</v>
      </c>
      <c r="D2905" t="str">
        <f>VLOOKUP(A2905,'ALL - prices'!B:I,8,FALSE)</f>
        <v>Financials</v>
      </c>
      <c r="E2905">
        <v>2020</v>
      </c>
      <c r="F2905" t="s">
        <v>682</v>
      </c>
      <c r="G2905" t="str">
        <f t="shared" si="211"/>
        <v>2020-Q4</v>
      </c>
      <c r="H2905" s="4">
        <f>INDEX('ALL - prices'!$J$3:$DY$219,MATCH('COMBINED DATA'!A2905,'ALL - prices'!$B$3:$B$219,0),MATCH('COMBINED DATA'!G2905,'ALL - prices'!$J$1:$DY$1,0))</f>
        <v>45.906999999999996</v>
      </c>
      <c r="I2905" s="14">
        <f t="shared" si="214"/>
        <v>3.4183095744339256</v>
      </c>
      <c r="J2905" s="15">
        <f>INDEX(MarketCap2!$E$2:$AR$224,MATCH(A2905,MarketCap2!$B$2:$B$224,0),MATCH(G2905,MarketCap2!$E$1:$AR$1,0))</f>
        <v>1702248064</v>
      </c>
      <c r="K2905">
        <f t="shared" si="212"/>
        <v>21.255215605008448</v>
      </c>
      <c r="L2905">
        <f>INDEX('PB2'!$D$2:$AQ$224,MATCH(A2905,'PB2'!$B$2:$B$224,0),MATCH(G2905,'PB2'!$D$1:$AQ$1,0))</f>
        <v>1.0819289684295601</v>
      </c>
      <c r="M2905" s="16">
        <f t="shared" si="213"/>
        <v>0.92427509492745952</v>
      </c>
      <c r="N2905" s="6">
        <f>INDEX('ROA2'!$D$2:$AQ$224,MATCH(A2905,'ROA2'!$B$2:$B$224,0),MATCH(G2905,'ROA2'!$D$1:$AQ$1,0))</f>
        <v>0.71814697980880704</v>
      </c>
      <c r="O2905" s="6">
        <v>30447.085567999999</v>
      </c>
      <c r="P2905" s="28">
        <v>1.6351255253609594E-2</v>
      </c>
    </row>
    <row r="2906" spans="1:16" x14ac:dyDescent="0.3">
      <c r="A2906" t="s">
        <v>527</v>
      </c>
      <c r="B2906" t="e">
        <f>VLOOKUP(A2906,Sheet3!L:L,1,FALSE)</f>
        <v>#N/A</v>
      </c>
      <c r="C2906" t="str">
        <f>VLOOKUP(A2906,'ALL - prices'!B:C,2,FALSE)</f>
        <v>EQB Inc</v>
      </c>
      <c r="D2906" t="str">
        <f>VLOOKUP(A2906,'ALL - prices'!B:I,8,FALSE)</f>
        <v>Financials</v>
      </c>
      <c r="E2906">
        <v>2021</v>
      </c>
      <c r="F2906" t="s">
        <v>679</v>
      </c>
      <c r="G2906" t="str">
        <f t="shared" si="211"/>
        <v>2021-Q1</v>
      </c>
      <c r="H2906" s="4">
        <f>INDEX('ALL - prices'!$J$3:$DY$219,MATCH('COMBINED DATA'!A2906,'ALL - prices'!$B$3:$B$219,0),MATCH('COMBINED DATA'!G2906,'ALL - prices'!$J$1:$DY$1,0))</f>
        <v>57.512500000000003</v>
      </c>
      <c r="I2906" s="14">
        <f t="shared" si="214"/>
        <v>2.4180860990667785</v>
      </c>
      <c r="J2906" s="15">
        <f>INDEX(MarketCap2!$E$2:$AR$224,MATCH(A2906,MarketCap2!$B$2:$B$224,0),MATCH(G2906,MarketCap2!$E$1:$AR$1,0))</f>
        <v>2136324992</v>
      </c>
      <c r="K2906">
        <f t="shared" si="212"/>
        <v>21.482352896283484</v>
      </c>
      <c r="L2906">
        <f>INDEX('PB2'!$D$2:$AQ$224,MATCH(A2906,'PB2'!$B$2:$B$224,0),MATCH(G2906,'PB2'!$D$1:$AQ$1,0))</f>
        <v>1.28725802898407</v>
      </c>
      <c r="M2906" s="16">
        <f t="shared" si="213"/>
        <v>0.77684502833454461</v>
      </c>
      <c r="N2906" s="6">
        <f>INDEX('ROA2'!$D$2:$AQ$224,MATCH(A2906,'ROA2'!$B$2:$B$224,0),MATCH(G2906,'ROA2'!$D$1:$AQ$1,0))</f>
        <v>0.75687700510025002</v>
      </c>
      <c r="O2906" s="6">
        <v>30746.318847999999</v>
      </c>
      <c r="P2906" s="28">
        <v>9.8279777659407794E-3</v>
      </c>
    </row>
    <row r="2907" spans="1:16" x14ac:dyDescent="0.3">
      <c r="A2907" t="s">
        <v>527</v>
      </c>
      <c r="B2907" t="e">
        <f>VLOOKUP(A2907,Sheet3!L:L,1,FALSE)</f>
        <v>#N/A</v>
      </c>
      <c r="C2907" t="str">
        <f>VLOOKUP(A2907,'ALL - prices'!B:C,2,FALSE)</f>
        <v>EQB Inc</v>
      </c>
      <c r="D2907" t="str">
        <f>VLOOKUP(A2907,'ALL - prices'!B:I,8,FALSE)</f>
        <v>Financials</v>
      </c>
      <c r="E2907">
        <v>2021</v>
      </c>
      <c r="F2907" t="s">
        <v>680</v>
      </c>
      <c r="G2907" t="str">
        <f t="shared" si="211"/>
        <v>2021-Q2</v>
      </c>
      <c r="H2907" s="4">
        <f>INDEX('ALL - prices'!$J$3:$DY$219,MATCH('COMBINED DATA'!A2907,'ALL - prices'!$B$3:$B$219,0),MATCH('COMBINED DATA'!G2907,'ALL - prices'!$J$1:$DY$1,0))</f>
        <v>60.7883</v>
      </c>
      <c r="I2907" s="14">
        <f t="shared" si="214"/>
        <v>7.9459145993396856</v>
      </c>
      <c r="J2907" s="15">
        <f>INDEX(MarketCap2!$E$2:$AR$224,MATCH(A2907,MarketCap2!$B$2:$B$224,0),MATCH(G2907,MarketCap2!$E$1:$AR$1,0))</f>
        <v>2256156928</v>
      </c>
      <c r="K2907">
        <f t="shared" si="212"/>
        <v>21.536928728446707</v>
      </c>
      <c r="L2907">
        <f>INDEX('PB2'!$D$2:$AQ$224,MATCH(A2907,'PB2'!$B$2:$B$224,0),MATCH(G2907,'PB2'!$D$1:$AQ$1,0))</f>
        <v>1.30499804019928</v>
      </c>
      <c r="M2907" s="16">
        <f t="shared" si="213"/>
        <v>0.76628467568219094</v>
      </c>
      <c r="N2907" s="6">
        <f>INDEX('ROA2'!$D$2:$AQ$224,MATCH(A2907,'ROA2'!$B$2:$B$224,0),MATCH(G2907,'ROA2'!$D$1:$AQ$1,0))</f>
        <v>0.88261401653289795</v>
      </c>
      <c r="O2907" s="6">
        <v>31354.537983999999</v>
      </c>
      <c r="P2907" s="28">
        <v>1.978185222780136E-2</v>
      </c>
    </row>
    <row r="2908" spans="1:16" x14ac:dyDescent="0.3">
      <c r="A2908" t="s">
        <v>527</v>
      </c>
      <c r="B2908" t="e">
        <f>VLOOKUP(A2908,Sheet3!L:L,1,FALSE)</f>
        <v>#N/A</v>
      </c>
      <c r="C2908" t="str">
        <f>VLOOKUP(A2908,'ALL - prices'!B:C,2,FALSE)</f>
        <v>EQB Inc</v>
      </c>
      <c r="D2908" t="str">
        <f>VLOOKUP(A2908,'ALL - prices'!B:I,8,FALSE)</f>
        <v>Financials</v>
      </c>
      <c r="E2908">
        <v>2021</v>
      </c>
      <c r="F2908" t="s">
        <v>681</v>
      </c>
      <c r="G2908" t="str">
        <f t="shared" si="211"/>
        <v>2021-Q3</v>
      </c>
      <c r="H2908" s="4">
        <f>INDEX('ALL - prices'!$J$3:$DY$219,MATCH('COMBINED DATA'!A2908,'ALL - prices'!$B$3:$B$219,0),MATCH('COMBINED DATA'!G2908,'ALL - prices'!$J$1:$DY$1,0))</f>
        <v>65.460899999999995</v>
      </c>
      <c r="I2908" s="14">
        <f t="shared" si="214"/>
        <v>10.983021892903638</v>
      </c>
      <c r="J2908" s="15">
        <f>INDEX(MarketCap2!$E$2:$AR$224,MATCH(A2908,MarketCap2!$B$2:$B$224,0),MATCH(G2908,MarketCap2!$E$1:$AR$1,0))</f>
        <v>2424499456</v>
      </c>
      <c r="K2908">
        <f t="shared" si="212"/>
        <v>21.608890930133494</v>
      </c>
      <c r="L2908">
        <f>INDEX('PB2'!$D$2:$AQ$224,MATCH(A2908,'PB2'!$B$2:$B$224,0),MATCH(G2908,'PB2'!$D$1:$AQ$1,0))</f>
        <v>1.3507109880447401</v>
      </c>
      <c r="M2908" s="16">
        <f t="shared" si="213"/>
        <v>0.74035082919372586</v>
      </c>
      <c r="N2908" s="6">
        <f>INDEX('ROA2'!$D$2:$AQ$224,MATCH(A2908,'ROA2'!$B$2:$B$224,0),MATCH(G2908,'ROA2'!$D$1:$AQ$1,0))</f>
        <v>0.916049003601074</v>
      </c>
      <c r="O2908" s="6">
        <v>32342.253568</v>
      </c>
      <c r="P2908" s="28">
        <v>3.1501519317683004E-2</v>
      </c>
    </row>
    <row r="2909" spans="1:16" x14ac:dyDescent="0.3">
      <c r="A2909" t="s">
        <v>527</v>
      </c>
      <c r="B2909" t="e">
        <f>VLOOKUP(A2909,Sheet3!L:L,1,FALSE)</f>
        <v>#N/A</v>
      </c>
      <c r="C2909" t="str">
        <f>VLOOKUP(A2909,'ALL - prices'!B:C,2,FALSE)</f>
        <v>EQB Inc</v>
      </c>
      <c r="D2909" t="str">
        <f>VLOOKUP(A2909,'ALL - prices'!B:I,8,FALSE)</f>
        <v>Financials</v>
      </c>
      <c r="E2909">
        <v>2021</v>
      </c>
      <c r="F2909" t="s">
        <v>682</v>
      </c>
      <c r="G2909" t="str">
        <f t="shared" si="211"/>
        <v>2021-Q4</v>
      </c>
      <c r="H2909" s="4">
        <f>INDEX('ALL - prices'!$J$3:$DY$219,MATCH('COMBINED DATA'!A2909,'ALL - prices'!$B$3:$B$219,0),MATCH('COMBINED DATA'!G2909,'ALL - prices'!$J$1:$DY$1,0))</f>
        <v>63.3003</v>
      </c>
      <c r="I2909" s="14">
        <f t="shared" si="214"/>
        <v>9.6768594076711274</v>
      </c>
      <c r="J2909" s="15">
        <f>INDEX(MarketCap2!$E$2:$AR$224,MATCH(A2909,MarketCap2!$B$2:$B$224,0),MATCH(G2909,MarketCap2!$E$1:$AR$1,0))</f>
        <v>2347819520</v>
      </c>
      <c r="K2909">
        <f t="shared" si="212"/>
        <v>21.576752870540588</v>
      </c>
      <c r="L2909">
        <f>INDEX('PB2'!$D$2:$AQ$224,MATCH(A2909,'PB2'!$B$2:$B$224,0),MATCH(G2909,'PB2'!$D$1:$AQ$1,0))</f>
        <v>1.2474950551986701</v>
      </c>
      <c r="M2909" s="16">
        <f t="shared" si="213"/>
        <v>0.80160638379504023</v>
      </c>
      <c r="N2909" s="6">
        <f>INDEX('ROA2'!$D$2:$AQ$224,MATCH(A2909,'ROA2'!$B$2:$B$224,0),MATCH(G2909,'ROA2'!$D$1:$AQ$1,0))</f>
        <v>0.87523502111434903</v>
      </c>
      <c r="O2909" s="6">
        <v>34425.065472000002</v>
      </c>
      <c r="P2909" s="28">
        <v>6.4399096359221336E-2</v>
      </c>
    </row>
    <row r="2910" spans="1:16" x14ac:dyDescent="0.3">
      <c r="A2910" t="s">
        <v>527</v>
      </c>
      <c r="B2910" t="e">
        <f>VLOOKUP(A2910,Sheet3!L:L,1,FALSE)</f>
        <v>#N/A</v>
      </c>
      <c r="C2910" t="str">
        <f>VLOOKUP(A2910,'ALL - prices'!B:C,2,FALSE)</f>
        <v>EQB Inc</v>
      </c>
      <c r="D2910" t="str">
        <f>VLOOKUP(A2910,'ALL - prices'!B:I,8,FALSE)</f>
        <v>Financials</v>
      </c>
      <c r="E2910">
        <v>2022</v>
      </c>
      <c r="F2910" t="s">
        <v>679</v>
      </c>
      <c r="G2910" t="str">
        <f t="shared" si="211"/>
        <v>2022-Q1</v>
      </c>
      <c r="H2910" s="4">
        <f>INDEX('ALL - prices'!$J$3:$DY$219,MATCH('COMBINED DATA'!A2910,'ALL - prices'!$B$3:$B$219,0),MATCH('COMBINED DATA'!G2910,'ALL - prices'!$J$1:$DY$1,0))</f>
        <v>66.150599999999997</v>
      </c>
      <c r="I2910" s="14">
        <f t="shared" si="214"/>
        <v>5.1798858040018612</v>
      </c>
      <c r="J2910" s="15">
        <f>INDEX(MarketCap2!$E$2:$AR$224,MATCH(A2910,MarketCap2!$B$2:$B$224,0),MATCH(G2910,MarketCap2!$E$1:$AR$1,0))</f>
        <v>2445611776</v>
      </c>
      <c r="K2910">
        <f t="shared" si="212"/>
        <v>21.617561143707587</v>
      </c>
      <c r="L2910">
        <f>INDEX('PB2'!$D$2:$AQ$224,MATCH(A2910,'PB2'!$B$2:$B$224,0),MATCH(G2910,'PB2'!$D$1:$AQ$1,0))</f>
        <v>1.2548480033874501</v>
      </c>
      <c r="M2910" s="16">
        <f t="shared" si="213"/>
        <v>0.79690926494723635</v>
      </c>
      <c r="N2910" s="6">
        <f>INDEX('ROA2'!$D$2:$AQ$224,MATCH(A2910,'ROA2'!$B$2:$B$224,0),MATCH(G2910,'ROA2'!$D$1:$AQ$1,0))</f>
        <v>0.874459028244019</v>
      </c>
      <c r="O2910" s="6">
        <v>36159.070207999997</v>
      </c>
      <c r="P2910" s="28">
        <v>5.0370412146648398E-2</v>
      </c>
    </row>
    <row r="2911" spans="1:16" x14ac:dyDescent="0.3">
      <c r="A2911" t="s">
        <v>527</v>
      </c>
      <c r="B2911" t="e">
        <f>VLOOKUP(A2911,Sheet3!L:L,1,FALSE)</f>
        <v>#N/A</v>
      </c>
      <c r="C2911" t="str">
        <f>VLOOKUP(A2911,'ALL - prices'!B:C,2,FALSE)</f>
        <v>EQB Inc</v>
      </c>
      <c r="D2911" t="str">
        <f>VLOOKUP(A2911,'ALL - prices'!B:I,8,FALSE)</f>
        <v>Financials</v>
      </c>
      <c r="E2911">
        <v>2022</v>
      </c>
      <c r="F2911" t="s">
        <v>680</v>
      </c>
      <c r="G2911" t="str">
        <f t="shared" si="211"/>
        <v>2022-Q2</v>
      </c>
      <c r="H2911" s="4">
        <f>INDEX('ALL - prices'!$J$3:$DY$219,MATCH('COMBINED DATA'!A2911,'ALL - prices'!$B$3:$B$219,0),MATCH('COMBINED DATA'!G2911,'ALL - prices'!$J$1:$DY$1,0))</f>
        <v>49.2654</v>
      </c>
      <c r="I2911" s="14">
        <f t="shared" si="214"/>
        <v>9.4686081479803477</v>
      </c>
      <c r="J2911" s="15">
        <f>INDEX(MarketCap2!$E$2:$AR$224,MATCH(A2911,MarketCap2!$B$2:$B$224,0),MATCH(G2911,MarketCap2!$E$1:$AR$1,0))</f>
        <v>1814066688</v>
      </c>
      <c r="K2911">
        <f t="shared" si="212"/>
        <v>21.31883695091841</v>
      </c>
      <c r="L2911">
        <f>INDEX('PB2'!$D$2:$AQ$224,MATCH(A2911,'PB2'!$B$2:$B$224,0),MATCH(G2911,'PB2'!$D$1:$AQ$1,0))</f>
        <v>0.89622002840042103</v>
      </c>
      <c r="M2911" s="16">
        <f t="shared" si="213"/>
        <v>1.1157974250863441</v>
      </c>
      <c r="N2911" s="6">
        <f>INDEX('ROA2'!$D$2:$AQ$224,MATCH(A2911,'ROA2'!$B$2:$B$224,0),MATCH(G2911,'ROA2'!$D$1:$AQ$1,0))</f>
        <v>0.90879601240158103</v>
      </c>
      <c r="O2911" s="6">
        <v>37149.966335999998</v>
      </c>
      <c r="P2911" s="28">
        <v>2.7403805526525125E-2</v>
      </c>
    </row>
    <row r="2912" spans="1:16" x14ac:dyDescent="0.3">
      <c r="A2912" t="s">
        <v>527</v>
      </c>
      <c r="B2912" t="e">
        <f>VLOOKUP(A2912,Sheet3!L:L,1,FALSE)</f>
        <v>#N/A</v>
      </c>
      <c r="C2912" t="str">
        <f>VLOOKUP(A2912,'ALL - prices'!B:C,2,FALSE)</f>
        <v>EQB Inc</v>
      </c>
      <c r="D2912" t="str">
        <f>VLOOKUP(A2912,'ALL - prices'!B:I,8,FALSE)</f>
        <v>Financials</v>
      </c>
      <c r="E2912">
        <v>2022</v>
      </c>
      <c r="F2912" t="s">
        <v>681</v>
      </c>
      <c r="G2912" t="str">
        <f t="shared" si="211"/>
        <v>2022-Q3</v>
      </c>
      <c r="H2912" s="4">
        <f>INDEX('ALL - prices'!$J$3:$DY$219,MATCH('COMBINED DATA'!A2912,'ALL - prices'!$B$3:$B$219,0),MATCH('COMBINED DATA'!G2912,'ALL - prices'!$J$1:$DY$1,0))</f>
        <v>43.304499999999997</v>
      </c>
      <c r="I2912" s="14">
        <f t="shared" si="214"/>
        <v>8.9998064151403003</v>
      </c>
      <c r="J2912" s="15">
        <f>INDEX(MarketCap2!$E$2:$AR$224,MATCH(A2912,MarketCap2!$B$2:$B$224,0),MATCH(G2912,MarketCap2!$E$1:$AR$1,0))</f>
        <v>1586535168</v>
      </c>
      <c r="K2912">
        <f t="shared" si="212"/>
        <v>21.184818335776193</v>
      </c>
      <c r="L2912">
        <f>INDEX('PB2'!$D$2:$AQ$224,MATCH(A2912,'PB2'!$B$2:$B$224,0),MATCH(G2912,'PB2'!$D$1:$AQ$1,0))</f>
        <v>0.75958400964736905</v>
      </c>
      <c r="M2912" s="16">
        <f t="shared" si="213"/>
        <v>1.3165100730125192</v>
      </c>
      <c r="N2912" s="6">
        <f>INDEX('ROA2'!$D$2:$AQ$224,MATCH(A2912,'ROA2'!$B$2:$B$224,0),MATCH(G2912,'ROA2'!$D$1:$AQ$1,0))</f>
        <v>0.83421897888183605</v>
      </c>
      <c r="O2912" s="6">
        <v>39417.757696000001</v>
      </c>
      <c r="P2912" s="28">
        <v>6.10442372811092E-2</v>
      </c>
    </row>
    <row r="2913" spans="1:16" x14ac:dyDescent="0.3">
      <c r="A2913" t="s">
        <v>527</v>
      </c>
      <c r="B2913" t="e">
        <f>VLOOKUP(A2913,Sheet3!L:L,1,FALSE)</f>
        <v>#N/A</v>
      </c>
      <c r="C2913" t="str">
        <f>VLOOKUP(A2913,'ALL - prices'!B:C,2,FALSE)</f>
        <v>EQB Inc</v>
      </c>
      <c r="D2913" t="str">
        <f>VLOOKUP(A2913,'ALL - prices'!B:I,8,FALSE)</f>
        <v>Financials</v>
      </c>
      <c r="E2913">
        <v>2022</v>
      </c>
      <c r="F2913" t="s">
        <v>682</v>
      </c>
      <c r="G2913" t="str">
        <f t="shared" si="211"/>
        <v>2022-Q4</v>
      </c>
      <c r="H2913" s="4">
        <f>INDEX('ALL - prices'!$J$3:$DY$219,MATCH('COMBINED DATA'!A2913,'ALL - prices'!$B$3:$B$219,0),MATCH('COMBINED DATA'!G2913,'ALL - prices'!$J$1:$DY$1,0))</f>
        <v>53.195799999999998</v>
      </c>
      <c r="I2913" s="14">
        <f t="shared" si="214"/>
        <v>11.868719025622175</v>
      </c>
      <c r="J2913" s="15">
        <f>INDEX(MarketCap2!$E$2:$AR$224,MATCH(A2913,MarketCap2!$B$2:$B$224,0),MATCH(G2913,MarketCap2!$E$1:$AR$1,0))</f>
        <v>2129240448</v>
      </c>
      <c r="K2913">
        <f t="shared" si="212"/>
        <v>21.479031155888752</v>
      </c>
      <c r="L2913">
        <f>INDEX('PB2'!$D$2:$AQ$224,MATCH(A2913,'PB2'!$B$2:$B$224,0),MATCH(G2913,'PB2'!$D$1:$AQ$1,0))</f>
        <v>0.90544801950454701</v>
      </c>
      <c r="M2913" s="16">
        <f t="shared" si="213"/>
        <v>1.1044256306918545</v>
      </c>
      <c r="N2913" s="6">
        <f>INDEX('ROA2'!$D$2:$AQ$224,MATCH(A2913,'ROA2'!$B$2:$B$224,0),MATCH(G2913,'ROA2'!$D$1:$AQ$1,0))</f>
        <v>0.81642198562622104</v>
      </c>
      <c r="O2913" s="6">
        <v>40150.110207999998</v>
      </c>
      <c r="P2913" s="28">
        <v>1.8579253483876245E-2</v>
      </c>
    </row>
    <row r="2914" spans="1:16" x14ac:dyDescent="0.3">
      <c r="A2914" t="s">
        <v>527</v>
      </c>
      <c r="B2914" t="e">
        <f>VLOOKUP(A2914,Sheet3!L:L,1,FALSE)</f>
        <v>#N/A</v>
      </c>
      <c r="C2914" t="str">
        <f>VLOOKUP(A2914,'ALL - prices'!B:C,2,FALSE)</f>
        <v>EQB Inc</v>
      </c>
      <c r="D2914" t="str">
        <f>VLOOKUP(A2914,'ALL - prices'!B:I,8,FALSE)</f>
        <v>Financials</v>
      </c>
      <c r="E2914">
        <v>2023</v>
      </c>
      <c r="F2914" t="s">
        <v>679</v>
      </c>
      <c r="G2914" t="str">
        <f t="shared" si="211"/>
        <v>2023-Q1</v>
      </c>
      <c r="H2914" s="4">
        <f>INDEX('ALL - prices'!$J$3:$DY$219,MATCH('COMBINED DATA'!A2914,'ALL - prices'!$B$3:$B$219,0),MATCH('COMBINED DATA'!G2914,'ALL - prices'!$J$1:$DY$1,0))</f>
        <v>55.006</v>
      </c>
      <c r="I2914" s="14">
        <f t="shared" si="214"/>
        <v>8.1571339449997158</v>
      </c>
      <c r="J2914" s="15">
        <f>INDEX(MarketCap2!$E$2:$AR$224,MATCH(A2914,MarketCap2!$B$2:$B$224,0),MATCH(G2914,MarketCap2!$E$1:$AR$1,0))</f>
        <v>2191974912</v>
      </c>
      <c r="K2914">
        <f t="shared" si="212"/>
        <v>21.508068760711208</v>
      </c>
      <c r="L2914">
        <f>INDEX('PB2'!$D$2:$AQ$224,MATCH(A2914,'PB2'!$B$2:$B$224,0),MATCH(G2914,'PB2'!$D$1:$AQ$1,0))</f>
        <v>0.90233099460601796</v>
      </c>
      <c r="M2914" s="16">
        <f t="shared" si="213"/>
        <v>1.1082407741481017</v>
      </c>
      <c r="N2914" s="6">
        <f>INDEX('ROA2'!$D$2:$AQ$224,MATCH(A2914,'ROA2'!$B$2:$B$224,0),MATCH(G2914,'ROA2'!$D$1:$AQ$1,0))</f>
        <v>0.61894297599792503</v>
      </c>
      <c r="O2914" s="6">
        <v>51144.957951999997</v>
      </c>
      <c r="P2914" s="28">
        <v>0.27384352588425154</v>
      </c>
    </row>
    <row r="2915" spans="1:16" x14ac:dyDescent="0.3">
      <c r="A2915" t="s">
        <v>527</v>
      </c>
      <c r="B2915" t="e">
        <f>VLOOKUP(A2915,Sheet3!L:L,1,FALSE)</f>
        <v>#N/A</v>
      </c>
      <c r="C2915" t="str">
        <f>VLOOKUP(A2915,'ALL - prices'!B:C,2,FALSE)</f>
        <v>EQB Inc</v>
      </c>
      <c r="D2915" t="str">
        <f>VLOOKUP(A2915,'ALL - prices'!B:I,8,FALSE)</f>
        <v>Financials</v>
      </c>
      <c r="E2915">
        <v>2023</v>
      </c>
      <c r="F2915" t="s">
        <v>680</v>
      </c>
      <c r="G2915" t="str">
        <f t="shared" si="211"/>
        <v>2023-Q2</v>
      </c>
      <c r="H2915" s="4">
        <f>INDEX('ALL - prices'!$J$3:$DY$219,MATCH('COMBINED DATA'!A2915,'ALL - prices'!$B$3:$B$219,0),MATCH('COMBINED DATA'!G2915,'ALL - prices'!$J$1:$DY$1,0))</f>
        <v>66.402500000000003</v>
      </c>
      <c r="I2915" s="14">
        <f t="shared" si="214"/>
        <v>7.5809794426028239</v>
      </c>
      <c r="J2915" s="15">
        <f>INDEX(MarketCap2!$E$2:$AR$224,MATCH(A2915,MarketCap2!$B$2:$B$224,0),MATCH(G2915,MarketCap2!$E$1:$AR$1,0))</f>
        <v>2638129408</v>
      </c>
      <c r="K2915">
        <f t="shared" si="212"/>
        <v>21.693335945383318</v>
      </c>
      <c r="L2915">
        <f>INDEX('PB2'!$D$2:$AQ$224,MATCH(A2915,'PB2'!$B$2:$B$224,0),MATCH(G2915,'PB2'!$D$1:$AQ$1,0))</f>
        <v>1.0404139757156401</v>
      </c>
      <c r="M2915" s="16">
        <f t="shared" si="213"/>
        <v>0.96115587001045266</v>
      </c>
      <c r="N2915" s="6">
        <f>INDEX('ROA2'!$D$2:$AQ$224,MATCH(A2915,'ROA2'!$B$2:$B$224,0),MATCH(G2915,'ROA2'!$D$1:$AQ$1,0))</f>
        <v>0.63355898857116699</v>
      </c>
      <c r="O2915" s="6">
        <v>51793.018880000003</v>
      </c>
      <c r="P2915" s="28">
        <v>1.267106189838336E-2</v>
      </c>
    </row>
    <row r="2916" spans="1:16" x14ac:dyDescent="0.3">
      <c r="A2916" t="s">
        <v>527</v>
      </c>
      <c r="B2916" t="e">
        <f>VLOOKUP(A2916,Sheet3!L:L,1,FALSE)</f>
        <v>#N/A</v>
      </c>
      <c r="C2916" t="str">
        <f>VLOOKUP(A2916,'ALL - prices'!B:C,2,FALSE)</f>
        <v>EQB Inc</v>
      </c>
      <c r="D2916" t="str">
        <f>VLOOKUP(A2916,'ALL - prices'!B:I,8,FALSE)</f>
        <v>Financials</v>
      </c>
      <c r="E2916">
        <v>2023</v>
      </c>
      <c r="F2916" t="s">
        <v>681</v>
      </c>
      <c r="G2916" t="str">
        <f t="shared" si="211"/>
        <v>2023-Q3</v>
      </c>
      <c r="H2916" s="4">
        <f>INDEX('ALL - prices'!$J$3:$DY$219,MATCH('COMBINED DATA'!A2916,'ALL - prices'!$B$3:$B$219,0),MATCH('COMBINED DATA'!G2916,'ALL - prices'!$J$1:$DY$1,0))</f>
        <v>71.886700000000005</v>
      </c>
      <c r="I2916" s="14">
        <f t="shared" si="214"/>
        <v>8.8692349694040669</v>
      </c>
      <c r="J2916" s="15">
        <f>INDEX(MarketCap2!$E$2:$AR$224,MATCH(A2916,MarketCap2!$B$2:$B$224,0),MATCH(G2916,MarketCap2!$E$1:$AR$1,0))</f>
        <v>2850622208</v>
      </c>
      <c r="K2916">
        <f t="shared" si="212"/>
        <v>21.770803125995425</v>
      </c>
      <c r="L2916">
        <f>INDEX('PB2'!$D$2:$AQ$224,MATCH(A2916,'PB2'!$B$2:$B$224,0),MATCH(G2916,'PB2'!$D$1:$AQ$1,0))</f>
        <v>0.97850102186203003</v>
      </c>
      <c r="M2916" s="16">
        <f t="shared" si="213"/>
        <v>1.0219713394852248</v>
      </c>
      <c r="N2916" s="6">
        <f>INDEX('ROA2'!$D$2:$AQ$224,MATCH(A2916,'ROA2'!$B$2:$B$224,0),MATCH(G2916,'ROA2'!$D$1:$AQ$1,0))</f>
        <v>0.69538098573684703</v>
      </c>
      <c r="O2916" s="6">
        <v>53318.701055999998</v>
      </c>
      <c r="P2916" s="28">
        <v>2.9457293839829455E-2</v>
      </c>
    </row>
    <row r="2917" spans="1:16" x14ac:dyDescent="0.3">
      <c r="A2917" t="s">
        <v>527</v>
      </c>
      <c r="B2917" t="e">
        <f>VLOOKUP(A2917,Sheet3!L:L,1,FALSE)</f>
        <v>#N/A</v>
      </c>
      <c r="C2917" t="str">
        <f>VLOOKUP(A2917,'ALL - prices'!B:C,2,FALSE)</f>
        <v>EQB Inc</v>
      </c>
      <c r="D2917" t="str">
        <f>VLOOKUP(A2917,'ALL - prices'!B:I,8,FALSE)</f>
        <v>Financials</v>
      </c>
      <c r="E2917">
        <v>2023</v>
      </c>
      <c r="F2917" t="s">
        <v>682</v>
      </c>
      <c r="G2917" t="str">
        <f t="shared" si="211"/>
        <v>2023-Q4</v>
      </c>
      <c r="H2917" s="4">
        <f>INDEX('ALL - prices'!$J$3:$DY$219,MATCH('COMBINED DATA'!A2917,'ALL - prices'!$B$3:$B$219,0),MATCH('COMBINED DATA'!G2917,'ALL - prices'!$J$1:$DY$1,0))</f>
        <v>83.555700000000002</v>
      </c>
      <c r="I2917" s="14">
        <f t="shared" si="214"/>
        <v>8.5170314806568612</v>
      </c>
      <c r="J2917" s="15">
        <f>INDEX(MarketCap2!$E$2:$AR$224,MATCH(A2917,MarketCap2!$B$2:$B$224,0),MATCH(G2917,MarketCap2!$E$1:$AR$1,0))</f>
        <v>3316711168</v>
      </c>
      <c r="K2917">
        <f t="shared" si="212"/>
        <v>21.922239516846226</v>
      </c>
      <c r="L2917">
        <f>INDEX('PB2'!$D$2:$AQ$224,MATCH(A2917,'PB2'!$B$2:$B$224,0),MATCH(G2917,'PB2'!$D$1:$AQ$1,0))</f>
        <v>1.2941370010376001</v>
      </c>
      <c r="M2917" s="16">
        <f t="shared" si="213"/>
        <v>0.77271571649541748</v>
      </c>
      <c r="N2917" s="6" t="str">
        <f>INDEX('ROA2'!$D$2:$AQ$224,MATCH(A2917,'ROA2'!$B$2:$B$224,0),MATCH(G2917,'ROA2'!$D$1:$AQ$1,0))</f>
        <v>--</v>
      </c>
      <c r="O2917" s="6">
        <v>52933.455871999999</v>
      </c>
      <c r="P2917" s="28">
        <v>-7.2253295067218719E-3</v>
      </c>
    </row>
    <row r="2918" spans="1:16" x14ac:dyDescent="0.3">
      <c r="A2918" t="s">
        <v>527</v>
      </c>
      <c r="B2918" t="e">
        <f>VLOOKUP(A2918,Sheet3!L:L,1,FALSE)</f>
        <v>#N/A</v>
      </c>
      <c r="C2918" t="str">
        <f>VLOOKUP(A2918,'ALL - prices'!B:C,2,FALSE)</f>
        <v>EQB Inc</v>
      </c>
      <c r="D2918" t="str">
        <f>VLOOKUP(A2918,'ALL - prices'!B:I,8,FALSE)</f>
        <v>Financials</v>
      </c>
      <c r="E2918" s="18">
        <v>2024</v>
      </c>
      <c r="F2918" t="s">
        <v>679</v>
      </c>
      <c r="G2918" t="str">
        <f t="shared" si="211"/>
        <v>2024-Q1</v>
      </c>
      <c r="H2918" s="4">
        <f>INDEX('ALL - prices'!$J$3:$DY$219,MATCH('COMBINED DATA'!A2918,'ALL - prices'!$B$3:$B$219,0),MATCH('COMBINED DATA'!G2918,'ALL - prices'!$J$1:$DY$1,0))</f>
        <v>81.790499999999994</v>
      </c>
      <c r="I2918" s="14" t="s">
        <v>769</v>
      </c>
      <c r="J2918" s="15">
        <f>INDEX(MarketCap2!$E$2:$AR$224,MATCH(A2918,MarketCap2!$B$2:$B$224,0),MATCH(G2918,MarketCap2!$E$1:$AR$1,0))</f>
        <v>3243709184</v>
      </c>
      <c r="K2918">
        <f t="shared" si="212"/>
        <v>21.89998332183206</v>
      </c>
      <c r="L2918">
        <f>INDEX('PB2'!$D$2:$AQ$224,MATCH(A2918,'PB2'!$B$2:$B$224,0),MATCH(G2918,'PB2'!$D$1:$AQ$1,0))</f>
        <v>1.12519502639771</v>
      </c>
      <c r="M2918" s="16">
        <f t="shared" si="213"/>
        <v>0.88873482066613874</v>
      </c>
      <c r="N2918" s="6" t="str">
        <f>INDEX('ROA2'!$D$2:$AQ$224,MATCH(A2918,'ROA2'!$B$2:$B$224,0),MATCH(G2918,'ROA2'!$D$1:$AQ$1,0))</f>
        <v>--</v>
      </c>
      <c r="O2918" s="6">
        <v>53098.876927999998</v>
      </c>
      <c r="P2918" s="28">
        <v>3.1250756874822024E-3</v>
      </c>
    </row>
    <row r="2919" spans="1:16" x14ac:dyDescent="0.3">
      <c r="A2919" t="s">
        <v>527</v>
      </c>
      <c r="B2919" t="e">
        <f>VLOOKUP(A2919,Sheet3!L:L,1,FALSE)</f>
        <v>#N/A</v>
      </c>
      <c r="C2919" t="str">
        <f>VLOOKUP(A2919,'ALL - prices'!B:C,2,FALSE)</f>
        <v>EQB Inc</v>
      </c>
      <c r="D2919" t="str">
        <f>VLOOKUP(A2919,'ALL - prices'!B:I,8,FALSE)</f>
        <v>Financials</v>
      </c>
      <c r="E2919" s="18">
        <v>2024</v>
      </c>
      <c r="F2919" t="s">
        <v>680</v>
      </c>
      <c r="G2919" t="str">
        <f t="shared" si="211"/>
        <v>2024-Q2</v>
      </c>
      <c r="H2919" s="4">
        <f>INDEX('ALL - prices'!$J$3:$DY$219,MATCH('COMBINED DATA'!A2919,'ALL - prices'!$B$3:$B$219,0),MATCH('COMBINED DATA'!G2919,'ALL - prices'!$J$1:$DY$1,0))</f>
        <v>90.230599999999995</v>
      </c>
      <c r="I2919" s="14" t="s">
        <v>769</v>
      </c>
      <c r="J2919" s="15">
        <f>INDEX(MarketCap2!$E$2:$AR$224,MATCH(A2919,MarketCap2!$B$2:$B$224,0),MATCH(G2919,MarketCap2!$E$1:$AR$1,0))</f>
        <v>3569491200</v>
      </c>
      <c r="K2919">
        <f t="shared" si="212"/>
        <v>21.995688901572471</v>
      </c>
      <c r="L2919">
        <f>INDEX('PB2'!$D$2:$AQ$224,MATCH(A2919,'PB2'!$B$2:$B$224,0),MATCH(G2919,'PB2'!$D$1:$AQ$1,0))</f>
        <v>1.2153559923171999</v>
      </c>
      <c r="M2919" s="16">
        <f t="shared" si="213"/>
        <v>0.82280418767952768</v>
      </c>
      <c r="N2919" s="6" t="str">
        <f>INDEX('ROA2'!$D$2:$AQ$224,MATCH(A2919,'ROA2'!$B$2:$B$224,0),MATCH(G2919,'ROA2'!$D$1:$AQ$1,0))</f>
        <v>--</v>
      </c>
      <c r="O2919" s="6">
        <v>53940.195328000002</v>
      </c>
      <c r="P2919" s="28">
        <v>1.584437277535641E-2</v>
      </c>
    </row>
    <row r="2920" spans="1:16" x14ac:dyDescent="0.3">
      <c r="A2920" t="s">
        <v>527</v>
      </c>
      <c r="B2920" t="e">
        <f>VLOOKUP(A2920,Sheet3!L:L,1,FALSE)</f>
        <v>#N/A</v>
      </c>
      <c r="C2920" t="str">
        <f>VLOOKUP(A2920,'ALL - prices'!B:C,2,FALSE)</f>
        <v>EQB Inc</v>
      </c>
      <c r="D2920" t="str">
        <f>VLOOKUP(A2920,'ALL - prices'!B:I,8,FALSE)</f>
        <v>Financials</v>
      </c>
      <c r="E2920" s="18">
        <v>2024</v>
      </c>
      <c r="F2920" t="s">
        <v>681</v>
      </c>
      <c r="G2920" t="str">
        <f t="shared" si="211"/>
        <v>2024-Q3</v>
      </c>
      <c r="H2920" s="4">
        <f>INDEX('ALL - prices'!$J$3:$DY$219,MATCH('COMBINED DATA'!A2920,'ALL - prices'!$B$3:$B$219,0),MATCH('COMBINED DATA'!G2920,'ALL - prices'!$J$1:$DY$1,0))</f>
        <v>101.37269999999999</v>
      </c>
      <c r="I2920" s="14" t="s">
        <v>769</v>
      </c>
      <c r="J2920" s="15">
        <f>INDEX(MarketCap2!$E$2:$AR$224,MATCH(A2920,MarketCap2!$B$2:$B$224,0),MATCH(G2920,MarketCap2!$E$1:$AR$1,0))</f>
        <v>4002085376</v>
      </c>
      <c r="K2920">
        <f t="shared" si="212"/>
        <v>22.110081406213734</v>
      </c>
      <c r="L2920">
        <f>INDEX('PB2'!$D$2:$AQ$224,MATCH(A2920,'PB2'!$B$2:$B$224,0),MATCH(G2920,'PB2'!$D$1:$AQ$1,0))</f>
        <v>1.3131309747695901</v>
      </c>
      <c r="M2920" s="16">
        <f t="shared" si="213"/>
        <v>0.76153865776829011</v>
      </c>
      <c r="N2920" s="6" t="str">
        <f>INDEX('ROA2'!$D$2:$AQ$224,MATCH(A2920,'ROA2'!$B$2:$B$224,0),MATCH(G2920,'ROA2'!$D$1:$AQ$1,0))</f>
        <v>--</v>
      </c>
      <c r="O2920" s="6">
        <v>54069.735423999999</v>
      </c>
      <c r="P2920" s="28">
        <v>2.4015503691132089E-3</v>
      </c>
    </row>
    <row r="2921" spans="1:16" x14ac:dyDescent="0.3">
      <c r="A2921" t="s">
        <v>527</v>
      </c>
      <c r="B2921" t="e">
        <f>VLOOKUP(A2921,Sheet3!L:L,1,FALSE)</f>
        <v>#N/A</v>
      </c>
      <c r="C2921" t="str">
        <f>VLOOKUP(A2921,'ALL - prices'!B:C,2,FALSE)</f>
        <v>EQB Inc</v>
      </c>
      <c r="D2921" t="str">
        <f>VLOOKUP(A2921,'ALL - prices'!B:I,8,FALSE)</f>
        <v>Financials</v>
      </c>
      <c r="E2921" s="18">
        <v>2024</v>
      </c>
      <c r="F2921" t="s">
        <v>682</v>
      </c>
      <c r="G2921" t="str">
        <f t="shared" si="211"/>
        <v>2024-Q4</v>
      </c>
      <c r="H2921" s="4">
        <f>INDEX('ALL - prices'!$J$3:$DY$219,MATCH('COMBINED DATA'!A2921,'ALL - prices'!$B$3:$B$219,0),MATCH('COMBINED DATA'!G2921,'ALL - prices'!$J$1:$DY$1,0))</f>
        <v>96.866699999999994</v>
      </c>
      <c r="I2921" s="14" t="s">
        <v>769</v>
      </c>
      <c r="J2921" s="15">
        <f>INDEX(MarketCap2!$E$2:$AR$224,MATCH(A2921,MarketCap2!$B$2:$B$224,0),MATCH(G2921,MarketCap2!$E$1:$AR$1,0))</f>
        <v>3812019456</v>
      </c>
      <c r="K2921">
        <f t="shared" si="212"/>
        <v>22.061424926607817</v>
      </c>
      <c r="L2921">
        <f>INDEX('PB2'!$D$2:$AQ$224,MATCH(A2921,'PB2'!$B$2:$B$224,0),MATCH(G2921,'PB2'!$D$1:$AQ$1,0))</f>
        <v>1.2185982164595801</v>
      </c>
      <c r="M2921" s="16">
        <f t="shared" si="213"/>
        <v>0.82061502018714727</v>
      </c>
      <c r="N2921" s="6">
        <f>INDEX('ROA2'!$D$2:$AQ$224,MATCH(A2921,'ROA2'!$B$2:$B$224,0),MATCH(G2921,'ROA2'!$D$1:$AQ$1,0))</f>
        <v>0.75486797094345104</v>
      </c>
      <c r="O2921" s="6">
        <v>53233.922048</v>
      </c>
      <c r="P2921" s="28">
        <v>-1.5458062989318878E-2</v>
      </c>
    </row>
    <row r="2922" spans="1:16" x14ac:dyDescent="0.3">
      <c r="A2922" t="s">
        <v>528</v>
      </c>
      <c r="B2922" t="str">
        <f>VLOOKUP(A2922,Sheet3!L:L,1,FALSE)</f>
        <v>EQX CN EQUITY</v>
      </c>
      <c r="C2922" t="str">
        <f>VLOOKUP(A2922,'ALL - prices'!B:C,2,FALSE)</f>
        <v>Equinox Gold Corp</v>
      </c>
      <c r="D2922" t="str">
        <f>VLOOKUP(A2922,'ALL - prices'!B:I,8,FALSE)</f>
        <v>Materials</v>
      </c>
      <c r="E2922">
        <v>2015</v>
      </c>
      <c r="F2922" t="s">
        <v>679</v>
      </c>
      <c r="G2922" t="str">
        <f t="shared" si="211"/>
        <v>2015-Q1</v>
      </c>
      <c r="H2922" s="4">
        <f>INDEX('ALL - prices'!$J$3:$DY$219,MATCH('COMBINED DATA'!A2922,'ALL - prices'!$B$3:$B$219,0),MATCH('COMBINED DATA'!G2922,'ALL - prices'!$J$1:$DY$1,0))</f>
        <v>10.6425</v>
      </c>
      <c r="I2922" s="14">
        <f t="shared" ref="I2922:I2957" si="215">STDEV(H2923:H2926)</f>
        <v>2.2517158042997658</v>
      </c>
      <c r="J2922" s="6">
        <f>INDEX('market cap'!$B$3:$DQ$219,MATCH(A2922,'market cap'!$A$3:$A$219,0),MATCH(G2922,'market cap'!$B$1:$DQ$1,0))</f>
        <v>23.6417</v>
      </c>
      <c r="K2922">
        <f t="shared" si="212"/>
        <v>3.1630121019658888</v>
      </c>
      <c r="L2922">
        <f>INDEX('PB2'!$D$2:$AQ$224,MATCH(A2922,'PB2'!$B$2:$B$224,0),MATCH(G2922,'PB2'!$D$1:$AQ$1,0))</f>
        <v>3.2372200489044198</v>
      </c>
      <c r="M2922" s="16">
        <f t="shared" si="213"/>
        <v>0.30890702049693297</v>
      </c>
      <c r="N2922" s="6">
        <f>INDEX('ROA2'!$D$2:$AQ$224,MATCH(A2922,'ROA2'!$B$2:$B$224,0),MATCH(G2922,'ROA2'!$D$1:$AQ$1,0))</f>
        <v>-102.87278747558599</v>
      </c>
      <c r="O2922" s="6">
        <v>7.069</v>
      </c>
      <c r="P2922" s="28">
        <v>-8.4954629593672726E-2</v>
      </c>
    </row>
    <row r="2923" spans="1:16" x14ac:dyDescent="0.3">
      <c r="A2923" t="s">
        <v>528</v>
      </c>
      <c r="B2923" t="str">
        <f>VLOOKUP(A2923,Sheet3!L:L,1,FALSE)</f>
        <v>EQX CN EQUITY</v>
      </c>
      <c r="C2923" t="str">
        <f>VLOOKUP(A2923,'ALL - prices'!B:C,2,FALSE)</f>
        <v>Equinox Gold Corp</v>
      </c>
      <c r="D2923" t="str">
        <f>VLOOKUP(A2923,'ALL - prices'!B:I,8,FALSE)</f>
        <v>Materials</v>
      </c>
      <c r="E2923">
        <v>2015</v>
      </c>
      <c r="F2923" t="s">
        <v>680</v>
      </c>
      <c r="G2923" t="str">
        <f t="shared" si="211"/>
        <v>2015-Q2</v>
      </c>
      <c r="H2923" s="4">
        <f>INDEX('ALL - prices'!$J$3:$DY$219,MATCH('COMBINED DATA'!A2923,'ALL - prices'!$B$3:$B$219,0),MATCH('COMBINED DATA'!G2923,'ALL - prices'!$J$1:$DY$1,0))</f>
        <v>10.481199999999999</v>
      </c>
      <c r="I2923" s="14">
        <f t="shared" si="215"/>
        <v>2.3045199982859774</v>
      </c>
      <c r="J2923" s="6">
        <f>INDEX('market cap'!$B$3:$DQ$219,MATCH(A2923,'market cap'!$A$3:$A$219,0),MATCH(G2923,'market cap'!$B$1:$DQ$1,0))</f>
        <v>23.2835</v>
      </c>
      <c r="K2923">
        <f t="shared" si="212"/>
        <v>3.147744955205376</v>
      </c>
      <c r="L2923">
        <f>INDEX('PB2'!$D$2:$AQ$224,MATCH(A2923,'PB2'!$B$2:$B$224,0),MATCH(G2923,'PB2'!$D$1:$AQ$1,0))</f>
        <v>4.4679799079895002</v>
      </c>
      <c r="M2923" s="16">
        <f t="shared" si="213"/>
        <v>0.22381479339507138</v>
      </c>
      <c r="N2923" s="6">
        <f>INDEX('ROA2'!$D$2:$AQ$224,MATCH(A2923,'ROA2'!$B$2:$B$224,0),MATCH(G2923,'ROA2'!$D$1:$AQ$1,0))</f>
        <v>-54.7879447937012</v>
      </c>
      <c r="O2923" s="6">
        <v>5.8239000000000001</v>
      </c>
      <c r="P2923" s="28">
        <v>-0.17613523836469089</v>
      </c>
    </row>
    <row r="2924" spans="1:16" x14ac:dyDescent="0.3">
      <c r="A2924" t="s">
        <v>528</v>
      </c>
      <c r="B2924" t="str">
        <f>VLOOKUP(A2924,Sheet3!L:L,1,FALSE)</f>
        <v>EQX CN EQUITY</v>
      </c>
      <c r="C2924" t="str">
        <f>VLOOKUP(A2924,'ALL - prices'!B:C,2,FALSE)</f>
        <v>Equinox Gold Corp</v>
      </c>
      <c r="D2924" t="str">
        <f>VLOOKUP(A2924,'ALL - prices'!B:I,8,FALSE)</f>
        <v>Materials</v>
      </c>
      <c r="E2924">
        <v>2015</v>
      </c>
      <c r="F2924" t="s">
        <v>681</v>
      </c>
      <c r="G2924" t="str">
        <f t="shared" si="211"/>
        <v>2015-Q3</v>
      </c>
      <c r="H2924" s="4">
        <f>INDEX('ALL - prices'!$J$3:$DY$219,MATCH('COMBINED DATA'!A2924,'ALL - prices'!$B$3:$B$219,0),MATCH('COMBINED DATA'!G2924,'ALL - prices'!$J$1:$DY$1,0))</f>
        <v>8.5462000000000007</v>
      </c>
      <c r="I2924" s="14">
        <f t="shared" si="215"/>
        <v>2.7058335910583984</v>
      </c>
      <c r="J2924" s="6">
        <f>INDEX('market cap'!$B$3:$DQ$219,MATCH(A2924,'market cap'!$A$3:$A$219,0),MATCH(G2924,'market cap'!$B$1:$DQ$1,0))</f>
        <v>18.984999999999999</v>
      </c>
      <c r="K2924">
        <f t="shared" si="212"/>
        <v>2.9436491936837657</v>
      </c>
      <c r="L2924">
        <f>INDEX('PB2'!$D$2:$AQ$224,MATCH(A2924,'PB2'!$B$2:$B$224,0),MATCH(G2924,'PB2'!$D$1:$AQ$1,0))</f>
        <v>8.4284582138061506</v>
      </c>
      <c r="M2924" s="16">
        <f t="shared" si="213"/>
        <v>0.11864566147601706</v>
      </c>
      <c r="N2924" s="6">
        <f>INDEX('ROA2'!$D$2:$AQ$224,MATCH(A2924,'ROA2'!$B$2:$B$224,0),MATCH(G2924,'ROA2'!$D$1:$AQ$1,0))</f>
        <v>-75.954978942871094</v>
      </c>
      <c r="O2924" s="6">
        <v>4.4474</v>
      </c>
      <c r="P2924" s="28">
        <v>-0.23635364618211166</v>
      </c>
    </row>
    <row r="2925" spans="1:16" x14ac:dyDescent="0.3">
      <c r="A2925" t="s">
        <v>528</v>
      </c>
      <c r="B2925" t="str">
        <f>VLOOKUP(A2925,Sheet3!L:L,1,FALSE)</f>
        <v>EQX CN EQUITY</v>
      </c>
      <c r="C2925" t="str">
        <f>VLOOKUP(A2925,'ALL - prices'!B:C,2,FALSE)</f>
        <v>Equinox Gold Corp</v>
      </c>
      <c r="D2925" t="str">
        <f>VLOOKUP(A2925,'ALL - prices'!B:I,8,FALSE)</f>
        <v>Materials</v>
      </c>
      <c r="E2925">
        <v>2015</v>
      </c>
      <c r="F2925" t="s">
        <v>682</v>
      </c>
      <c r="G2925" t="str">
        <f t="shared" si="211"/>
        <v>2015-Q4</v>
      </c>
      <c r="H2925" s="4">
        <f>INDEX('ALL - prices'!$J$3:$DY$219,MATCH('COMBINED DATA'!A2925,'ALL - prices'!$B$3:$B$219,0),MATCH('COMBINED DATA'!G2925,'ALL - prices'!$J$1:$DY$1,0))</f>
        <v>5.16</v>
      </c>
      <c r="I2925" s="14">
        <f t="shared" si="215"/>
        <v>1.0691846219588712</v>
      </c>
      <c r="J2925" s="6">
        <f>INDEX('market cap'!$B$3:$DQ$219,MATCH(A2925,'market cap'!$A$3:$A$219,0),MATCH(G2925,'market cap'!$B$1:$DQ$1,0))</f>
        <v>11.4626</v>
      </c>
      <c r="K2925">
        <f t="shared" si="212"/>
        <v>2.4390895616448556</v>
      </c>
      <c r="L2925">
        <f>INDEX('PB2'!$D$2:$AQ$224,MATCH(A2925,'PB2'!$B$2:$B$224,0),MATCH(G2925,'PB2'!$D$1:$AQ$1,0))</f>
        <v>4.9183759689331099</v>
      </c>
      <c r="M2925" s="16">
        <f t="shared" si="213"/>
        <v>0.20331914565224243</v>
      </c>
      <c r="N2925" s="6">
        <f>INDEX('ROA2'!$D$2:$AQ$224,MATCH(A2925,'ROA2'!$B$2:$B$224,0),MATCH(G2925,'ROA2'!$D$1:$AQ$1,0))</f>
        <v>-128.604568481445</v>
      </c>
      <c r="O2925" s="6">
        <v>1.7994000000000001</v>
      </c>
      <c r="P2925" s="28">
        <v>-0.59540405630255877</v>
      </c>
    </row>
    <row r="2926" spans="1:16" x14ac:dyDescent="0.3">
      <c r="A2926" t="s">
        <v>528</v>
      </c>
      <c r="B2926" t="str">
        <f>VLOOKUP(A2926,Sheet3!L:L,1,FALSE)</f>
        <v>EQX CN EQUITY</v>
      </c>
      <c r="C2926" t="str">
        <f>VLOOKUP(A2926,'ALL - prices'!B:C,2,FALSE)</f>
        <v>Equinox Gold Corp</v>
      </c>
      <c r="D2926" t="str">
        <f>VLOOKUP(A2926,'ALL - prices'!B:I,8,FALSE)</f>
        <v>Materials</v>
      </c>
      <c r="E2926">
        <v>2016</v>
      </c>
      <c r="F2926" t="s">
        <v>679</v>
      </c>
      <c r="G2926" t="str">
        <f t="shared" si="211"/>
        <v>2016-Q1</v>
      </c>
      <c r="H2926" s="4">
        <f>INDEX('ALL - prices'!$J$3:$DY$219,MATCH('COMBINED DATA'!A2926,'ALL - prices'!$B$3:$B$219,0),MATCH('COMBINED DATA'!G2926,'ALL - prices'!$J$1:$DY$1,0))</f>
        <v>9.0299999999999994</v>
      </c>
      <c r="I2926" s="14">
        <f t="shared" si="215"/>
        <v>1.535864063809024</v>
      </c>
      <c r="J2926" s="6">
        <f>INDEX('market cap'!$B$3:$DQ$219,MATCH(A2926,'market cap'!$A$3:$A$219,0),MATCH(G2926,'market cap'!$B$1:$DQ$1,0))</f>
        <v>28.117799999999999</v>
      </c>
      <c r="K2926">
        <f t="shared" si="212"/>
        <v>3.3364028277509905</v>
      </c>
      <c r="L2926">
        <f>INDEX('PB2'!$D$2:$AQ$224,MATCH(A2926,'PB2'!$B$2:$B$224,0),MATCH(G2926,'PB2'!$D$1:$AQ$1,0))</f>
        <v>19.017988204956101</v>
      </c>
      <c r="M2926" s="16">
        <f t="shared" si="213"/>
        <v>5.2581797255474128E-2</v>
      </c>
      <c r="N2926" s="6">
        <f>INDEX('ROA2'!$D$2:$AQ$224,MATCH(A2926,'ROA2'!$B$2:$B$224,0),MATCH(G2926,'ROA2'!$D$1:$AQ$1,0))</f>
        <v>-119.077987670898</v>
      </c>
      <c r="O2926" s="6">
        <v>1.8680000000000001</v>
      </c>
      <c r="P2926" s="28">
        <v>3.8123819050794705E-2</v>
      </c>
    </row>
    <row r="2927" spans="1:16" x14ac:dyDescent="0.3">
      <c r="A2927" t="s">
        <v>528</v>
      </c>
      <c r="B2927" t="str">
        <f>VLOOKUP(A2927,Sheet3!L:L,1,FALSE)</f>
        <v>EQX CN EQUITY</v>
      </c>
      <c r="C2927" t="str">
        <f>VLOOKUP(A2927,'ALL - prices'!B:C,2,FALSE)</f>
        <v>Equinox Gold Corp</v>
      </c>
      <c r="D2927" t="str">
        <f>VLOOKUP(A2927,'ALL - prices'!B:I,8,FALSE)</f>
        <v>Materials</v>
      </c>
      <c r="E2927">
        <v>2016</v>
      </c>
      <c r="F2927" t="s">
        <v>680</v>
      </c>
      <c r="G2927" t="str">
        <f t="shared" si="211"/>
        <v>2016-Q2</v>
      </c>
      <c r="H2927" s="4">
        <f>INDEX('ALL - prices'!$J$3:$DY$219,MATCH('COMBINED DATA'!A2927,'ALL - prices'!$B$3:$B$219,0),MATCH('COMBINED DATA'!G2927,'ALL - prices'!$J$1:$DY$1,0))</f>
        <v>10.6425</v>
      </c>
      <c r="I2927" s="14">
        <f t="shared" si="215"/>
        <v>2.3226798337265544</v>
      </c>
      <c r="J2927" s="6">
        <f>INDEX('market cap'!$B$3:$DQ$219,MATCH(A2927,'market cap'!$A$3:$A$219,0),MATCH(G2927,'market cap'!$B$1:$DQ$1,0))</f>
        <v>33.1389</v>
      </c>
      <c r="K2927">
        <f t="shared" si="212"/>
        <v>3.5007078189309366</v>
      </c>
      <c r="L2927">
        <f>INDEX('PB2'!$D$2:$AQ$224,MATCH(A2927,'PB2'!$B$2:$B$224,0),MATCH(G2927,'PB2'!$D$1:$AQ$1,0))</f>
        <v>87.955718994140597</v>
      </c>
      <c r="M2927" s="16">
        <f t="shared" si="213"/>
        <v>1.1369357347492295E-2</v>
      </c>
      <c r="N2927" s="6">
        <f>INDEX('ROA2'!$D$2:$AQ$224,MATCH(A2927,'ROA2'!$B$2:$B$224,0),MATCH(G2927,'ROA2'!$D$1:$AQ$1,0))</f>
        <v>-112.448738098145</v>
      </c>
      <c r="O2927" s="6">
        <v>3.516</v>
      </c>
      <c r="P2927" s="28">
        <v>0.88222698072805128</v>
      </c>
    </row>
    <row r="2928" spans="1:16" x14ac:dyDescent="0.3">
      <c r="A2928" t="s">
        <v>528</v>
      </c>
      <c r="B2928" t="str">
        <f>VLOOKUP(A2928,Sheet3!L:L,1,FALSE)</f>
        <v>EQX CN EQUITY</v>
      </c>
      <c r="C2928" t="str">
        <f>VLOOKUP(A2928,'ALL - prices'!B:C,2,FALSE)</f>
        <v>Equinox Gold Corp</v>
      </c>
      <c r="D2928" t="str">
        <f>VLOOKUP(A2928,'ALL - prices'!B:I,8,FALSE)</f>
        <v>Materials</v>
      </c>
      <c r="E2928">
        <v>2016</v>
      </c>
      <c r="F2928" t="s">
        <v>681</v>
      </c>
      <c r="G2928" t="str">
        <f t="shared" si="211"/>
        <v>2016-Q3</v>
      </c>
      <c r="H2928" s="4">
        <f>INDEX('ALL - prices'!$J$3:$DY$219,MATCH('COMBINED DATA'!A2928,'ALL - prices'!$B$3:$B$219,0),MATCH('COMBINED DATA'!G2928,'ALL - prices'!$J$1:$DY$1,0))</f>
        <v>11.126200000000001</v>
      </c>
      <c r="I2928" s="14">
        <f t="shared" si="215"/>
        <v>1.8861336113859952</v>
      </c>
      <c r="J2928" s="6">
        <f>INDEX('market cap'!$B$3:$DQ$219,MATCH(A2928,'market cap'!$A$3:$A$219,0),MATCH(G2928,'market cap'!$B$1:$DQ$1,0))</f>
        <v>34.645200000000003</v>
      </c>
      <c r="K2928">
        <f t="shared" si="212"/>
        <v>3.5451591879014752</v>
      </c>
      <c r="L2928">
        <f>INDEX('PB2'!$D$2:$AQ$224,MATCH(A2928,'PB2'!$B$2:$B$224,0),MATCH(G2928,'PB2'!$D$1:$AQ$1,0))</f>
        <v>0.77795797586440996</v>
      </c>
      <c r="M2928" s="16">
        <f t="shared" si="213"/>
        <v>1.2854164762420144</v>
      </c>
      <c r="N2928" s="6">
        <f>INDEX('ROA2'!$D$2:$AQ$224,MATCH(A2928,'ROA2'!$B$2:$B$224,0),MATCH(G2928,'ROA2'!$D$1:$AQ$1,0))</f>
        <v>-110.263381958008</v>
      </c>
      <c r="O2928" s="6">
        <v>3.1309999999999998</v>
      </c>
      <c r="P2928" s="28">
        <v>-0.10949943117178619</v>
      </c>
    </row>
    <row r="2929" spans="1:16" x14ac:dyDescent="0.3">
      <c r="A2929" t="s">
        <v>528</v>
      </c>
      <c r="B2929" t="str">
        <f>VLOOKUP(A2929,Sheet3!L:L,1,FALSE)</f>
        <v>EQX CN EQUITY</v>
      </c>
      <c r="C2929" t="str">
        <f>VLOOKUP(A2929,'ALL - prices'!B:C,2,FALSE)</f>
        <v>Equinox Gold Corp</v>
      </c>
      <c r="D2929" t="str">
        <f>VLOOKUP(A2929,'ALL - prices'!B:I,8,FALSE)</f>
        <v>Materials</v>
      </c>
      <c r="E2929">
        <v>2016</v>
      </c>
      <c r="F2929" t="s">
        <v>682</v>
      </c>
      <c r="G2929" t="str">
        <f t="shared" si="211"/>
        <v>2016-Q4</v>
      </c>
      <c r="H2929" s="4">
        <f>INDEX('ALL - prices'!$J$3:$DY$219,MATCH('COMBINED DATA'!A2929,'ALL - prices'!$B$3:$B$219,0),MATCH('COMBINED DATA'!G2929,'ALL - prices'!$J$1:$DY$1,0))</f>
        <v>9.1</v>
      </c>
      <c r="I2929" s="14">
        <f t="shared" si="215"/>
        <v>1.1951290027998367</v>
      </c>
      <c r="J2929" s="6">
        <f>INDEX('market cap'!$B$3:$DQ$219,MATCH(A2929,'market cap'!$A$3:$A$219,0),MATCH(G2929,'market cap'!$B$1:$DQ$1,0))</f>
        <v>122.8176</v>
      </c>
      <c r="K2929">
        <f t="shared" si="212"/>
        <v>4.8107003279189273</v>
      </c>
      <c r="L2929">
        <f>INDEX('PB2'!$D$2:$AQ$224,MATCH(A2929,'PB2'!$B$2:$B$224,0),MATCH(G2929,'PB2'!$D$1:$AQ$1,0))</f>
        <v>1.3786139488220199</v>
      </c>
      <c r="M2929" s="16">
        <f t="shared" si="213"/>
        <v>0.72536622805424755</v>
      </c>
      <c r="N2929" s="6">
        <f>INDEX('ROA2'!$D$2:$AQ$224,MATCH(A2929,'ROA2'!$B$2:$B$224,0),MATCH(G2929,'ROA2'!$D$1:$AQ$1,0))</f>
        <v>-14.3677988052368</v>
      </c>
      <c r="O2929" s="6">
        <v>38.055</v>
      </c>
      <c r="P2929" s="28">
        <v>11.154263813478122</v>
      </c>
    </row>
    <row r="2930" spans="1:16" x14ac:dyDescent="0.3">
      <c r="A2930" t="s">
        <v>528</v>
      </c>
      <c r="B2930" t="str">
        <f>VLOOKUP(A2930,Sheet3!L:L,1,FALSE)</f>
        <v>EQX CN EQUITY</v>
      </c>
      <c r="C2930" t="str">
        <f>VLOOKUP(A2930,'ALL - prices'!B:C,2,FALSE)</f>
        <v>Equinox Gold Corp</v>
      </c>
      <c r="D2930" t="str">
        <f>VLOOKUP(A2930,'ALL - prices'!B:I,8,FALSE)</f>
        <v>Materials</v>
      </c>
      <c r="E2930">
        <v>2017</v>
      </c>
      <c r="F2930" t="s">
        <v>679</v>
      </c>
      <c r="G2930" t="str">
        <f t="shared" ref="G2930:G2993" si="216">E2930&amp;"-"&amp;F2930</f>
        <v>2017-Q1</v>
      </c>
      <c r="H2930" s="4">
        <f>INDEX('ALL - prices'!$J$3:$DY$219,MATCH('COMBINED DATA'!A2930,'ALL - prices'!$B$3:$B$219,0),MATCH('COMBINED DATA'!G2930,'ALL - prices'!$J$1:$DY$1,0))</f>
        <v>7.75</v>
      </c>
      <c r="I2930" s="14">
        <f t="shared" si="215"/>
        <v>0.26770630673681678</v>
      </c>
      <c r="J2930" s="6">
        <f>INDEX('market cap'!$B$3:$DQ$219,MATCH(A2930,'market cap'!$A$3:$A$219,0),MATCH(G2930,'market cap'!$B$1:$DQ$1,0))</f>
        <v>166.81299999999999</v>
      </c>
      <c r="K2930">
        <f t="shared" ref="K2930:K2993" si="217">LN(J2930)</f>
        <v>5.1168734245375456</v>
      </c>
      <c r="L2930">
        <f>INDEX('PB2'!$D$2:$AQ$224,MATCH(A2930,'PB2'!$B$2:$B$224,0),MATCH(G2930,'PB2'!$D$1:$AQ$1,0))</f>
        <v>1.0460339784622199</v>
      </c>
      <c r="M2930" s="16">
        <f t="shared" ref="M2930:M2993" si="218">1/L2930</f>
        <v>0.95599188992895368</v>
      </c>
      <c r="N2930" s="6">
        <f>INDEX('ROA2'!$D$2:$AQ$224,MATCH(A2930,'ROA2'!$B$2:$B$224,0),MATCH(G2930,'ROA2'!$D$1:$AQ$1,0))</f>
        <v>-5.2377581596374503</v>
      </c>
      <c r="O2930" s="6">
        <v>89.927000000000007</v>
      </c>
      <c r="P2930" s="28">
        <v>1.363079752989095</v>
      </c>
    </row>
    <row r="2931" spans="1:16" x14ac:dyDescent="0.3">
      <c r="A2931" t="s">
        <v>528</v>
      </c>
      <c r="B2931" t="str">
        <f>VLOOKUP(A2931,Sheet3!L:L,1,FALSE)</f>
        <v>EQX CN EQUITY</v>
      </c>
      <c r="C2931" t="str">
        <f>VLOOKUP(A2931,'ALL - prices'!B:C,2,FALSE)</f>
        <v>Equinox Gold Corp</v>
      </c>
      <c r="D2931" t="str">
        <f>VLOOKUP(A2931,'ALL - prices'!B:I,8,FALSE)</f>
        <v>Materials</v>
      </c>
      <c r="E2931">
        <v>2017</v>
      </c>
      <c r="F2931" t="s">
        <v>680</v>
      </c>
      <c r="G2931" t="str">
        <f t="shared" si="216"/>
        <v>2017-Q2</v>
      </c>
      <c r="H2931" s="4">
        <f>INDEX('ALL - prices'!$J$3:$DY$219,MATCH('COMBINED DATA'!A2931,'ALL - prices'!$B$3:$B$219,0),MATCH('COMBINED DATA'!G2931,'ALL - prices'!$J$1:$DY$1,0))</f>
        <v>5.6</v>
      </c>
      <c r="I2931" s="14">
        <f t="shared" si="215"/>
        <v>0.35237290853109932</v>
      </c>
      <c r="J2931" s="6">
        <f>INDEX('market cap'!$B$3:$DQ$219,MATCH(A2931,'market cap'!$A$3:$A$219,0),MATCH(G2931,'market cap'!$B$1:$DQ$1,0))</f>
        <v>199.0607</v>
      </c>
      <c r="K2931">
        <f t="shared" si="217"/>
        <v>5.2936098033394146</v>
      </c>
      <c r="L2931">
        <f>INDEX('PB2'!$D$2:$AQ$224,MATCH(A2931,'PB2'!$B$2:$B$224,0),MATCH(G2931,'PB2'!$D$1:$AQ$1,0))</f>
        <v>0.73030197620391801</v>
      </c>
      <c r="M2931" s="16">
        <f t="shared" si="218"/>
        <v>1.3692965822137879</v>
      </c>
      <c r="N2931" s="6">
        <f>INDEX('ROA2'!$D$2:$AQ$224,MATCH(A2931,'ROA2'!$B$2:$B$224,0),MATCH(G2931,'ROA2'!$D$1:$AQ$1,0))</f>
        <v>1.0915720462799099</v>
      </c>
      <c r="O2931" s="6">
        <v>294.403008</v>
      </c>
      <c r="P2931" s="28">
        <v>2.2737999488473979</v>
      </c>
    </row>
    <row r="2932" spans="1:16" x14ac:dyDescent="0.3">
      <c r="A2932" t="s">
        <v>528</v>
      </c>
      <c r="B2932" t="str">
        <f>VLOOKUP(A2932,Sheet3!L:L,1,FALSE)</f>
        <v>EQX CN EQUITY</v>
      </c>
      <c r="C2932" t="str">
        <f>VLOOKUP(A2932,'ALL - prices'!B:C,2,FALSE)</f>
        <v>Equinox Gold Corp</v>
      </c>
      <c r="D2932" t="str">
        <f>VLOOKUP(A2932,'ALL - prices'!B:I,8,FALSE)</f>
        <v>Materials</v>
      </c>
      <c r="E2932">
        <v>2017</v>
      </c>
      <c r="F2932" t="s">
        <v>681</v>
      </c>
      <c r="G2932" t="str">
        <f t="shared" si="216"/>
        <v>2017-Q3</v>
      </c>
      <c r="H2932" s="4">
        <f>INDEX('ALL - prices'!$J$3:$DY$219,MATCH('COMBINED DATA'!A2932,'ALL - prices'!$B$3:$B$219,0),MATCH('COMBINED DATA'!G2932,'ALL - prices'!$J$1:$DY$1,0))</f>
        <v>5.05</v>
      </c>
      <c r="I2932" s="14">
        <f t="shared" si="215"/>
        <v>0.42106016988865919</v>
      </c>
      <c r="J2932" s="6">
        <f>INDEX('market cap'!$B$3:$DQ$219,MATCH(A2932,'market cap'!$A$3:$A$219,0),MATCH(G2932,'market cap'!$B$1:$DQ$1,0))</f>
        <v>179.51009999999999</v>
      </c>
      <c r="K2932">
        <f t="shared" si="217"/>
        <v>5.1902314737548529</v>
      </c>
      <c r="L2932">
        <f>INDEX('PB2'!$D$2:$AQ$224,MATCH(A2932,'PB2'!$B$2:$B$224,0),MATCH(G2932,'PB2'!$D$1:$AQ$1,0))</f>
        <v>0.704761981964111</v>
      </c>
      <c r="M2932" s="16">
        <f t="shared" si="218"/>
        <v>1.4189187634853486</v>
      </c>
      <c r="N2932" s="6">
        <f>INDEX('ROA2'!$D$2:$AQ$224,MATCH(A2932,'ROA2'!$B$2:$B$224,0),MATCH(G2932,'ROA2'!$D$1:$AQ$1,0))</f>
        <v>9.6776323318481392</v>
      </c>
      <c r="O2932" s="6">
        <v>284.83199999999999</v>
      </c>
      <c r="P2932" s="28">
        <v>-3.2509885225085765E-2</v>
      </c>
    </row>
    <row r="2933" spans="1:16" x14ac:dyDescent="0.3">
      <c r="A2933" t="s">
        <v>528</v>
      </c>
      <c r="B2933" t="str">
        <f>VLOOKUP(A2933,Sheet3!L:L,1,FALSE)</f>
        <v>EQX CN EQUITY</v>
      </c>
      <c r="C2933" t="str">
        <f>VLOOKUP(A2933,'ALL - prices'!B:C,2,FALSE)</f>
        <v>Equinox Gold Corp</v>
      </c>
      <c r="D2933" t="str">
        <f>VLOOKUP(A2933,'ALL - prices'!B:I,8,FALSE)</f>
        <v>Materials</v>
      </c>
      <c r="E2933">
        <v>2017</v>
      </c>
      <c r="F2933" t="s">
        <v>682</v>
      </c>
      <c r="G2933" t="str">
        <f t="shared" si="216"/>
        <v>2017-Q4</v>
      </c>
      <c r="H2933" s="4">
        <f>INDEX('ALL - prices'!$J$3:$DY$219,MATCH('COMBINED DATA'!A2933,'ALL - prices'!$B$3:$B$219,0),MATCH('COMBINED DATA'!G2933,'ALL - prices'!$J$1:$DY$1,0))</f>
        <v>5.6</v>
      </c>
      <c r="I2933" s="14">
        <f t="shared" si="215"/>
        <v>0.33260336739125168</v>
      </c>
      <c r="J2933" s="6">
        <f>INDEX('market cap'!$B$3:$DQ$219,MATCH(A2933,'market cap'!$A$3:$A$219,0),MATCH(G2933,'market cap'!$B$1:$DQ$1,0))</f>
        <v>453.0514</v>
      </c>
      <c r="K2933">
        <f t="shared" si="217"/>
        <v>6.1160055848299431</v>
      </c>
      <c r="L2933">
        <f>INDEX('PB2'!$D$2:$AQ$224,MATCH(A2933,'PB2'!$B$2:$B$224,0),MATCH(G2933,'PB2'!$D$1:$AQ$1,0))</f>
        <v>1.0121029615402199</v>
      </c>
      <c r="M2933" s="16">
        <f t="shared" si="218"/>
        <v>0.988041768476004</v>
      </c>
      <c r="N2933" s="6">
        <f>INDEX('ROA2'!$D$2:$AQ$224,MATCH(A2933,'ROA2'!$B$2:$B$224,0),MATCH(G2933,'ROA2'!$D$1:$AQ$1,0))</f>
        <v>5.5169301033020002</v>
      </c>
      <c r="O2933" s="6">
        <v>281.25299200000001</v>
      </c>
      <c r="P2933" s="28">
        <v>-1.2565329738231617E-2</v>
      </c>
    </row>
    <row r="2934" spans="1:16" x14ac:dyDescent="0.3">
      <c r="A2934" t="s">
        <v>528</v>
      </c>
      <c r="B2934" t="str">
        <f>VLOOKUP(A2934,Sheet3!L:L,1,FALSE)</f>
        <v>EQX CN EQUITY</v>
      </c>
      <c r="C2934" t="str">
        <f>VLOOKUP(A2934,'ALL - prices'!B:C,2,FALSE)</f>
        <v>Equinox Gold Corp</v>
      </c>
      <c r="D2934" t="str">
        <f>VLOOKUP(A2934,'ALL - prices'!B:I,8,FALSE)</f>
        <v>Materials</v>
      </c>
      <c r="E2934">
        <v>2018</v>
      </c>
      <c r="F2934" t="s">
        <v>679</v>
      </c>
      <c r="G2934" t="str">
        <f t="shared" si="216"/>
        <v>2018-Q1</v>
      </c>
      <c r="H2934" s="4">
        <f>INDEX('ALL - prices'!$J$3:$DY$219,MATCH('COMBINED DATA'!A2934,'ALL - prices'!$B$3:$B$219,0),MATCH('COMBINED DATA'!G2934,'ALL - prices'!$J$1:$DY$1,0))</f>
        <v>5.55</v>
      </c>
      <c r="I2934" s="14">
        <f t="shared" si="215"/>
        <v>0.67004353092417945</v>
      </c>
      <c r="J2934" s="6">
        <f>INDEX('market cap'!$B$3:$DQ$219,MATCH(A2934,'market cap'!$A$3:$A$219,0),MATCH(G2934,'market cap'!$B$1:$DQ$1,0))</f>
        <v>469.827</v>
      </c>
      <c r="K2934">
        <f t="shared" si="217"/>
        <v>6.1523645418377706</v>
      </c>
      <c r="L2934">
        <f>INDEX('PB2'!$D$2:$AQ$224,MATCH(A2934,'PB2'!$B$2:$B$224,0),MATCH(G2934,'PB2'!$D$1:$AQ$1,0))</f>
        <v>0.99524199962616</v>
      </c>
      <c r="M2934" s="16">
        <f t="shared" si="218"/>
        <v>1.0047807471706653</v>
      </c>
      <c r="N2934" s="6">
        <f>INDEX('ROA2'!$D$2:$AQ$224,MATCH(A2934,'ROA2'!$B$2:$B$224,0),MATCH(G2934,'ROA2'!$D$1:$AQ$1,0))</f>
        <v>-6.0189151763915998</v>
      </c>
      <c r="O2934" s="6">
        <v>486.32300800000002</v>
      </c>
      <c r="P2934" s="28">
        <v>0.72913007801886787</v>
      </c>
    </row>
    <row r="2935" spans="1:16" x14ac:dyDescent="0.3">
      <c r="A2935" t="s">
        <v>528</v>
      </c>
      <c r="B2935" t="str">
        <f>VLOOKUP(A2935,Sheet3!L:L,1,FALSE)</f>
        <v>EQX CN EQUITY</v>
      </c>
      <c r="C2935" t="str">
        <f>VLOOKUP(A2935,'ALL - prices'!B:C,2,FALSE)</f>
        <v>Equinox Gold Corp</v>
      </c>
      <c r="D2935" t="str">
        <f>VLOOKUP(A2935,'ALL - prices'!B:I,8,FALSE)</f>
        <v>Materials</v>
      </c>
      <c r="E2935">
        <v>2018</v>
      </c>
      <c r="F2935" t="s">
        <v>680</v>
      </c>
      <c r="G2935" t="str">
        <f t="shared" si="216"/>
        <v>2018-Q2</v>
      </c>
      <c r="H2935" s="4">
        <f>INDEX('ALL - prices'!$J$3:$DY$219,MATCH('COMBINED DATA'!A2935,'ALL - prices'!$B$3:$B$219,0),MATCH('COMBINED DATA'!G2935,'ALL - prices'!$J$1:$DY$1,0))</f>
        <v>4.9000000000000004</v>
      </c>
      <c r="I2935" s="14">
        <f t="shared" si="215"/>
        <v>0.6861729616746356</v>
      </c>
      <c r="J2935" s="6">
        <f>INDEX('market cap'!$B$3:$DQ$219,MATCH(A2935,'market cap'!$A$3:$A$219,0),MATCH(G2935,'market cap'!$B$1:$DQ$1,0))</f>
        <v>414.80220000000003</v>
      </c>
      <c r="K2935">
        <f t="shared" si="217"/>
        <v>6.0278017801021564</v>
      </c>
      <c r="L2935">
        <f>INDEX('PB2'!$D$2:$AQ$224,MATCH(A2935,'PB2'!$B$2:$B$224,0),MATCH(G2935,'PB2'!$D$1:$AQ$1,0))</f>
        <v>0.92571401596069303</v>
      </c>
      <c r="M2935" s="16">
        <f t="shared" si="218"/>
        <v>1.0802472283648141</v>
      </c>
      <c r="N2935" s="6">
        <f>INDEX('ROA2'!$D$2:$AQ$224,MATCH(A2935,'ROA2'!$B$2:$B$224,0),MATCH(G2935,'ROA2'!$D$1:$AQ$1,0))</f>
        <v>-6.30761814117432</v>
      </c>
      <c r="O2935" s="6">
        <v>490.61599999999999</v>
      </c>
      <c r="P2935" s="28">
        <v>8.8274499239813248E-3</v>
      </c>
    </row>
    <row r="2936" spans="1:16" x14ac:dyDescent="0.3">
      <c r="A2936" t="s">
        <v>528</v>
      </c>
      <c r="B2936" t="str">
        <f>VLOOKUP(A2936,Sheet3!L:L,1,FALSE)</f>
        <v>EQX CN EQUITY</v>
      </c>
      <c r="C2936" t="str">
        <f>VLOOKUP(A2936,'ALL - prices'!B:C,2,FALSE)</f>
        <v>Equinox Gold Corp</v>
      </c>
      <c r="D2936" t="str">
        <f>VLOOKUP(A2936,'ALL - prices'!B:I,8,FALSE)</f>
        <v>Materials</v>
      </c>
      <c r="E2936">
        <v>2018</v>
      </c>
      <c r="F2936" t="s">
        <v>681</v>
      </c>
      <c r="G2936" t="str">
        <f t="shared" si="216"/>
        <v>2018-Q3</v>
      </c>
      <c r="H2936" s="4">
        <f>INDEX('ALL - prices'!$J$3:$DY$219,MATCH('COMBINED DATA'!A2936,'ALL - prices'!$B$3:$B$219,0),MATCH('COMBINED DATA'!G2936,'ALL - prices'!$J$1:$DY$1,0))</f>
        <v>4.8</v>
      </c>
      <c r="I2936" s="14">
        <f t="shared" si="215"/>
        <v>0.79763713554472038</v>
      </c>
      <c r="J2936" s="6">
        <f>INDEX('market cap'!$B$3:$DQ$219,MATCH(A2936,'market cap'!$A$3:$A$219,0),MATCH(G2936,'market cap'!$B$1:$DQ$1,0))</f>
        <v>429.12670000000003</v>
      </c>
      <c r="K2936">
        <f t="shared" si="217"/>
        <v>6.0617522133196742</v>
      </c>
      <c r="L2936">
        <f>INDEX('PB2'!$D$2:$AQ$224,MATCH(A2936,'PB2'!$B$2:$B$224,0),MATCH(G2936,'PB2'!$D$1:$AQ$1,0))</f>
        <v>0.96204799413680997</v>
      </c>
      <c r="M2936" s="16">
        <f t="shared" si="218"/>
        <v>1.0394491814280453</v>
      </c>
      <c r="N2936" s="6">
        <f>INDEX('ROA2'!$D$2:$AQ$224,MATCH(A2936,'ROA2'!$B$2:$B$224,0),MATCH(G2936,'ROA2'!$D$1:$AQ$1,0))</f>
        <v>-16.3314323425293</v>
      </c>
      <c r="O2936" s="6">
        <v>488.75599999999997</v>
      </c>
      <c r="P2936" s="28">
        <v>-3.7911523472532768E-3</v>
      </c>
    </row>
    <row r="2937" spans="1:16" x14ac:dyDescent="0.3">
      <c r="A2937" t="s">
        <v>528</v>
      </c>
      <c r="B2937" t="str">
        <f>VLOOKUP(A2937,Sheet3!L:L,1,FALSE)</f>
        <v>EQX CN EQUITY</v>
      </c>
      <c r="C2937" t="str">
        <f>VLOOKUP(A2937,'ALL - prices'!B:C,2,FALSE)</f>
        <v>Equinox Gold Corp</v>
      </c>
      <c r="D2937" t="str">
        <f>VLOOKUP(A2937,'ALL - prices'!B:I,8,FALSE)</f>
        <v>Materials</v>
      </c>
      <c r="E2937">
        <v>2018</v>
      </c>
      <c r="F2937" t="s">
        <v>682</v>
      </c>
      <c r="G2937" t="str">
        <f t="shared" si="216"/>
        <v>2018-Q4</v>
      </c>
      <c r="H2937" s="4">
        <f>INDEX('ALL - prices'!$J$3:$DY$219,MATCH('COMBINED DATA'!A2937,'ALL - prices'!$B$3:$B$219,0),MATCH('COMBINED DATA'!G2937,'ALL - prices'!$J$1:$DY$1,0))</f>
        <v>5.0999999999999996</v>
      </c>
      <c r="I2937" s="14">
        <f t="shared" si="215"/>
        <v>1.8469704924551478</v>
      </c>
      <c r="J2937" s="6">
        <f>INDEX('market cap'!$B$3:$DQ$219,MATCH(A2937,'market cap'!$A$3:$A$219,0),MATCH(G2937,'market cap'!$B$1:$DQ$1,0))</f>
        <v>528.21140000000003</v>
      </c>
      <c r="K2937">
        <f t="shared" si="217"/>
        <v>6.2694965823639413</v>
      </c>
      <c r="L2937">
        <f>INDEX('PB2'!$D$2:$AQ$224,MATCH(A2937,'PB2'!$B$2:$B$224,0),MATCH(G2937,'PB2'!$D$1:$AQ$1,0))</f>
        <v>0.20941600203514099</v>
      </c>
      <c r="M2937" s="16">
        <f t="shared" si="218"/>
        <v>4.7751842757087655</v>
      </c>
      <c r="N2937" s="6">
        <f>INDEX('ROA2'!$D$2:$AQ$224,MATCH(A2937,'ROA2'!$B$2:$B$224,0),MATCH(G2937,'ROA2'!$D$1:$AQ$1,0))</f>
        <v>-17.306930541992202</v>
      </c>
      <c r="O2937" s="6">
        <v>486.24300799999997</v>
      </c>
      <c r="P2937" s="28">
        <v>-5.1416084917627553E-3</v>
      </c>
    </row>
    <row r="2938" spans="1:16" x14ac:dyDescent="0.3">
      <c r="A2938" t="s">
        <v>528</v>
      </c>
      <c r="B2938" t="str">
        <f>VLOOKUP(A2938,Sheet3!L:L,1,FALSE)</f>
        <v>EQX CN EQUITY</v>
      </c>
      <c r="C2938" t="str">
        <f>VLOOKUP(A2938,'ALL - prices'!B:C,2,FALSE)</f>
        <v>Equinox Gold Corp</v>
      </c>
      <c r="D2938" t="str">
        <f>VLOOKUP(A2938,'ALL - prices'!B:I,8,FALSE)</f>
        <v>Materials</v>
      </c>
      <c r="E2938">
        <v>2019</v>
      </c>
      <c r="F2938" t="s">
        <v>679</v>
      </c>
      <c r="G2938" t="str">
        <f t="shared" si="216"/>
        <v>2019-Q1</v>
      </c>
      <c r="H2938" s="4">
        <f>INDEX('ALL - prices'!$J$3:$DY$219,MATCH('COMBINED DATA'!A2938,'ALL - prices'!$B$3:$B$219,0),MATCH('COMBINED DATA'!G2938,'ALL - prices'!$J$1:$DY$1,0))</f>
        <v>6.25</v>
      </c>
      <c r="I2938" s="14">
        <f t="shared" si="215"/>
        <v>1.9174005841242545</v>
      </c>
      <c r="J2938" s="6">
        <f>INDEX('market cap'!$B$3:$DQ$219,MATCH(A2938,'market cap'!$A$3:$A$219,0),MATCH(G2938,'market cap'!$B$1:$DQ$1,0))</f>
        <v>691.18190000000004</v>
      </c>
      <c r="K2938">
        <f t="shared" si="217"/>
        <v>6.5384030308043855</v>
      </c>
      <c r="L2938">
        <f>INDEX('PB2'!$D$2:$AQ$224,MATCH(A2938,'PB2'!$B$2:$B$224,0),MATCH(G2938,'PB2'!$D$1:$AQ$1,0))</f>
        <v>1.0385930538177499</v>
      </c>
      <c r="M2938" s="16">
        <f t="shared" si="218"/>
        <v>0.96284102452265952</v>
      </c>
      <c r="N2938" s="6">
        <f>INDEX('ROA2'!$D$2:$AQ$224,MATCH(A2938,'ROA2'!$B$2:$B$224,0),MATCH(G2938,'ROA2'!$D$1:$AQ$1,0))</f>
        <v>-10.671586990356399</v>
      </c>
      <c r="O2938" s="6">
        <v>741.87302399999999</v>
      </c>
      <c r="P2938" s="28">
        <v>0.52572481618080158</v>
      </c>
    </row>
    <row r="2939" spans="1:16" x14ac:dyDescent="0.3">
      <c r="A2939" t="s">
        <v>528</v>
      </c>
      <c r="B2939" t="str">
        <f>VLOOKUP(A2939,Sheet3!L:L,1,FALSE)</f>
        <v>EQX CN EQUITY</v>
      </c>
      <c r="C2939" t="str">
        <f>VLOOKUP(A2939,'ALL - prices'!B:C,2,FALSE)</f>
        <v>Equinox Gold Corp</v>
      </c>
      <c r="D2939" t="str">
        <f>VLOOKUP(A2939,'ALL - prices'!B:I,8,FALSE)</f>
        <v>Materials</v>
      </c>
      <c r="E2939">
        <v>2019</v>
      </c>
      <c r="F2939" t="s">
        <v>680</v>
      </c>
      <c r="G2939" t="str">
        <f t="shared" si="216"/>
        <v>2019-Q2</v>
      </c>
      <c r="H2939" s="4">
        <f>INDEX('ALL - prices'!$J$3:$DY$219,MATCH('COMBINED DATA'!A2939,'ALL - prices'!$B$3:$B$219,0),MATCH('COMBINED DATA'!G2939,'ALL - prices'!$J$1:$DY$1,0))</f>
        <v>5.95</v>
      </c>
      <c r="I2939" s="14">
        <f t="shared" si="215"/>
        <v>3.4338219717005329</v>
      </c>
      <c r="J2939" s="6">
        <f>INDEX('market cap'!$B$3:$DQ$219,MATCH(A2939,'market cap'!$A$3:$A$219,0),MATCH(G2939,'market cap'!$B$1:$DQ$1,0))</f>
        <v>658.39139999999998</v>
      </c>
      <c r="K2939">
        <f t="shared" si="217"/>
        <v>6.4897995873091432</v>
      </c>
      <c r="L2939">
        <f>INDEX('PB2'!$D$2:$AQ$224,MATCH(A2939,'PB2'!$B$2:$B$224,0),MATCH(G2939,'PB2'!$D$1:$AQ$1,0))</f>
        <v>0.98094898462295499</v>
      </c>
      <c r="M2939" s="16">
        <f t="shared" si="218"/>
        <v>1.0194210052466364</v>
      </c>
      <c r="N2939" s="6">
        <f>INDEX('ROA2'!$D$2:$AQ$224,MATCH(A2939,'ROA2'!$B$2:$B$224,0),MATCH(G2939,'ROA2'!$D$1:$AQ$1,0))</f>
        <v>-11.047834396362299</v>
      </c>
      <c r="O2939" s="6">
        <v>751.88998400000003</v>
      </c>
      <c r="P2939" s="28">
        <v>1.3502256688066394E-2</v>
      </c>
    </row>
    <row r="2940" spans="1:16" x14ac:dyDescent="0.3">
      <c r="A2940" t="s">
        <v>528</v>
      </c>
      <c r="B2940" t="str">
        <f>VLOOKUP(A2940,Sheet3!L:L,1,FALSE)</f>
        <v>EQX CN EQUITY</v>
      </c>
      <c r="C2940" t="str">
        <f>VLOOKUP(A2940,'ALL - prices'!B:C,2,FALSE)</f>
        <v>Equinox Gold Corp</v>
      </c>
      <c r="D2940" t="str">
        <f>VLOOKUP(A2940,'ALL - prices'!B:I,8,FALSE)</f>
        <v>Materials</v>
      </c>
      <c r="E2940">
        <v>2019</v>
      </c>
      <c r="F2940" t="s">
        <v>681</v>
      </c>
      <c r="G2940" t="str">
        <f t="shared" si="216"/>
        <v>2019-Q3</v>
      </c>
      <c r="H2940" s="4">
        <f>INDEX('ALL - prices'!$J$3:$DY$219,MATCH('COMBINED DATA'!A2940,'ALL - prices'!$B$3:$B$219,0),MATCH('COMBINED DATA'!G2940,'ALL - prices'!$J$1:$DY$1,0))</f>
        <v>7.03</v>
      </c>
      <c r="I2940" s="14">
        <f t="shared" si="215"/>
        <v>3.285899166641193</v>
      </c>
      <c r="J2940" s="6">
        <f>INDEX('market cap'!$B$3:$DQ$219,MATCH(A2940,'market cap'!$A$3:$A$219,0),MATCH(G2940,'market cap'!$B$1:$DQ$1,0))</f>
        <v>797.21320000000003</v>
      </c>
      <c r="K2940">
        <f t="shared" si="217"/>
        <v>6.6811221461543928</v>
      </c>
      <c r="L2940">
        <f>INDEX('PB2'!$D$2:$AQ$224,MATCH(A2940,'PB2'!$B$2:$B$224,0),MATCH(G2940,'PB2'!$D$1:$AQ$1,0))</f>
        <v>7.3461041450500497</v>
      </c>
      <c r="M2940" s="16">
        <f t="shared" si="218"/>
        <v>0.13612657542757814</v>
      </c>
      <c r="N2940" s="6">
        <f>INDEX('ROA2'!$D$2:$AQ$224,MATCH(A2940,'ROA2'!$B$2:$B$224,0),MATCH(G2940,'ROA2'!$D$1:$AQ$1,0))</f>
        <v>-8.0843162536621094</v>
      </c>
      <c r="O2940" s="6">
        <v>779.52697599999999</v>
      </c>
      <c r="P2940" s="28">
        <v>3.6756696575439368E-2</v>
      </c>
    </row>
    <row r="2941" spans="1:16" x14ac:dyDescent="0.3">
      <c r="A2941" t="s">
        <v>528</v>
      </c>
      <c r="B2941" t="str">
        <f>VLOOKUP(A2941,Sheet3!L:L,1,FALSE)</f>
        <v>EQX CN EQUITY</v>
      </c>
      <c r="C2941" t="str">
        <f>VLOOKUP(A2941,'ALL - prices'!B:C,2,FALSE)</f>
        <v>Equinox Gold Corp</v>
      </c>
      <c r="D2941" t="str">
        <f>VLOOKUP(A2941,'ALL - prices'!B:I,8,FALSE)</f>
        <v>Materials</v>
      </c>
      <c r="E2941">
        <v>2019</v>
      </c>
      <c r="F2941" t="s">
        <v>682</v>
      </c>
      <c r="G2941" t="str">
        <f t="shared" si="216"/>
        <v>2019-Q4</v>
      </c>
      <c r="H2941" s="4">
        <f>INDEX('ALL - prices'!$J$3:$DY$219,MATCH('COMBINED DATA'!A2941,'ALL - prices'!$B$3:$B$219,0),MATCH('COMBINED DATA'!G2941,'ALL - prices'!$J$1:$DY$1,0))</f>
        <v>9.99</v>
      </c>
      <c r="I2941" s="14">
        <f t="shared" si="215"/>
        <v>2.8178774517947645</v>
      </c>
      <c r="J2941" s="6">
        <f>INDEX('market cap'!$B$3:$DQ$219,MATCH(A2941,'market cap'!$A$3:$A$219,0),MATCH(G2941,'market cap'!$B$1:$DQ$1,0))</f>
        <v>1133.1483000000001</v>
      </c>
      <c r="K2941">
        <f t="shared" si="217"/>
        <v>7.0327551439011282</v>
      </c>
      <c r="L2941">
        <f>INDEX('PB2'!$D$2:$AQ$224,MATCH(A2941,'PB2'!$B$2:$B$224,0),MATCH(G2941,'PB2'!$D$1:$AQ$1,0))</f>
        <v>2.1667189598083501</v>
      </c>
      <c r="M2941" s="16">
        <f t="shared" si="218"/>
        <v>0.46152732243984779</v>
      </c>
      <c r="N2941" s="6">
        <f>INDEX('ROA2'!$D$2:$AQ$224,MATCH(A2941,'ROA2'!$B$2:$B$224,0),MATCH(G2941,'ROA2'!$D$1:$AQ$1,0))</f>
        <v>-5.3432660102844203</v>
      </c>
      <c r="O2941" s="6">
        <v>791.70201599999996</v>
      </c>
      <c r="P2941" s="28">
        <v>1.5618497338570573E-2</v>
      </c>
    </row>
    <row r="2942" spans="1:16" x14ac:dyDescent="0.3">
      <c r="A2942" t="s">
        <v>528</v>
      </c>
      <c r="B2942" t="str">
        <f>VLOOKUP(A2942,Sheet3!L:L,1,FALSE)</f>
        <v>EQX CN EQUITY</v>
      </c>
      <c r="C2942" t="str">
        <f>VLOOKUP(A2942,'ALL - prices'!B:C,2,FALSE)</f>
        <v>Equinox Gold Corp</v>
      </c>
      <c r="D2942" t="str">
        <f>VLOOKUP(A2942,'ALL - prices'!B:I,8,FALSE)</f>
        <v>Materials</v>
      </c>
      <c r="E2942">
        <v>2020</v>
      </c>
      <c r="F2942" t="s">
        <v>679</v>
      </c>
      <c r="G2942" t="str">
        <f t="shared" si="216"/>
        <v>2020-Q1</v>
      </c>
      <c r="H2942" s="4">
        <f>INDEX('ALL - prices'!$J$3:$DY$219,MATCH('COMBINED DATA'!A2942,'ALL - prices'!$B$3:$B$219,0),MATCH('COMBINED DATA'!G2942,'ALL - prices'!$J$1:$DY$1,0))</f>
        <v>9.4</v>
      </c>
      <c r="I2942" s="14">
        <f t="shared" si="215"/>
        <v>2.5326270945403659</v>
      </c>
      <c r="J2942" s="6">
        <f>INDEX('market cap'!$B$3:$DQ$219,MATCH(A2942,'market cap'!$A$3:$A$219,0),MATCH(G2942,'market cap'!$B$1:$DQ$1,0))</f>
        <v>2029.7489</v>
      </c>
      <c r="K2942">
        <f t="shared" si="217"/>
        <v>7.6156673698037469</v>
      </c>
      <c r="L2942">
        <f>INDEX('PB2'!$D$2:$AQ$224,MATCH(A2942,'PB2'!$B$2:$B$224,0),MATCH(G2942,'PB2'!$D$1:$AQ$1,0))</f>
        <v>1.1708630323410001</v>
      </c>
      <c r="M2942" s="16">
        <f t="shared" si="218"/>
        <v>0.85407086258468679</v>
      </c>
      <c r="N2942" s="6">
        <f>INDEX('ROA2'!$D$2:$AQ$224,MATCH(A2942,'ROA2'!$B$2:$B$224,0),MATCH(G2942,'ROA2'!$D$1:$AQ$1,0))</f>
        <v>-2.6417529582977299</v>
      </c>
      <c r="O2942" s="6">
        <v>839.35001599999998</v>
      </c>
      <c r="P2942" s="28">
        <v>6.0184260033512439E-2</v>
      </c>
    </row>
    <row r="2943" spans="1:16" x14ac:dyDescent="0.3">
      <c r="A2943" t="s">
        <v>528</v>
      </c>
      <c r="B2943" t="str">
        <f>VLOOKUP(A2943,Sheet3!L:L,1,FALSE)</f>
        <v>EQX CN EQUITY</v>
      </c>
      <c r="C2943" t="str">
        <f>VLOOKUP(A2943,'ALL - prices'!B:C,2,FALSE)</f>
        <v>Equinox Gold Corp</v>
      </c>
      <c r="D2943" t="str">
        <f>VLOOKUP(A2943,'ALL - prices'!B:I,8,FALSE)</f>
        <v>Materials</v>
      </c>
      <c r="E2943">
        <v>2020</v>
      </c>
      <c r="F2943" t="s">
        <v>680</v>
      </c>
      <c r="G2943" t="str">
        <f t="shared" si="216"/>
        <v>2020-Q2</v>
      </c>
      <c r="H2943" s="4">
        <f>INDEX('ALL - prices'!$J$3:$DY$219,MATCH('COMBINED DATA'!A2943,'ALL - prices'!$B$3:$B$219,0),MATCH('COMBINED DATA'!G2943,'ALL - prices'!$J$1:$DY$1,0))</f>
        <v>15.18</v>
      </c>
      <c r="I2943" s="14">
        <f t="shared" si="215"/>
        <v>3.1240078424997657</v>
      </c>
      <c r="J2943" s="6">
        <f>INDEX('market cap'!$B$3:$DQ$219,MATCH(A2943,'market cap'!$A$3:$A$219,0),MATCH(G2943,'market cap'!$B$1:$DQ$1,0))</f>
        <v>3614.3580000000002</v>
      </c>
      <c r="K2943">
        <f t="shared" si="217"/>
        <v>8.1926695254603015</v>
      </c>
      <c r="L2943">
        <f>INDEX('PB2'!$D$2:$AQ$224,MATCH(A2943,'PB2'!$B$2:$B$224,0),MATCH(G2943,'PB2'!$D$1:$AQ$1,0))</f>
        <v>1.9578380584716799</v>
      </c>
      <c r="M2943" s="16">
        <f t="shared" si="218"/>
        <v>0.51076747419069801</v>
      </c>
      <c r="N2943" s="6">
        <f>INDEX('ROA2'!$D$2:$AQ$224,MATCH(A2943,'ROA2'!$B$2:$B$224,0),MATCH(G2943,'ROA2'!$D$1:$AQ$1,0))</f>
        <v>-0.47064301371574402</v>
      </c>
      <c r="O2943" s="6">
        <v>2592.0488959999998</v>
      </c>
      <c r="P2943" s="28">
        <v>2.0881620856489027</v>
      </c>
    </row>
    <row r="2944" spans="1:16" x14ac:dyDescent="0.3">
      <c r="A2944" t="s">
        <v>528</v>
      </c>
      <c r="B2944" t="str">
        <f>VLOOKUP(A2944,Sheet3!L:L,1,FALSE)</f>
        <v>EQX CN EQUITY</v>
      </c>
      <c r="C2944" t="str">
        <f>VLOOKUP(A2944,'ALL - prices'!B:C,2,FALSE)</f>
        <v>Equinox Gold Corp</v>
      </c>
      <c r="D2944" t="str">
        <f>VLOOKUP(A2944,'ALL - prices'!B:I,8,FALSE)</f>
        <v>Materials</v>
      </c>
      <c r="E2944">
        <v>2020</v>
      </c>
      <c r="F2944" t="s">
        <v>681</v>
      </c>
      <c r="G2944" t="str">
        <f t="shared" si="216"/>
        <v>2020-Q3</v>
      </c>
      <c r="H2944" s="4">
        <f>INDEX('ALL - prices'!$J$3:$DY$219,MATCH('COMBINED DATA'!A2944,'ALL - prices'!$B$3:$B$219,0),MATCH('COMBINED DATA'!G2944,'ALL - prices'!$J$1:$DY$1,0))</f>
        <v>15.55</v>
      </c>
      <c r="I2944" s="14">
        <f t="shared" si="215"/>
        <v>2.2109274072207805</v>
      </c>
      <c r="J2944" s="6">
        <f>INDEX('market cap'!$B$3:$DQ$219,MATCH(A2944,'market cap'!$A$3:$A$219,0),MATCH(G2944,'market cap'!$B$1:$DQ$1,0))</f>
        <v>3748.0709999999999</v>
      </c>
      <c r="K2944">
        <f t="shared" si="217"/>
        <v>8.2289965866153878</v>
      </c>
      <c r="L2944">
        <f>INDEX('PB2'!$D$2:$AQ$224,MATCH(A2944,'PB2'!$B$2:$B$224,0),MATCH(G2944,'PB2'!$D$1:$AQ$1,0))</f>
        <v>2.0508439540863002</v>
      </c>
      <c r="M2944" s="16">
        <f t="shared" si="218"/>
        <v>0.48760413877784464</v>
      </c>
      <c r="N2944" s="6">
        <f>INDEX('ROA2'!$D$2:$AQ$224,MATCH(A2944,'ROA2'!$B$2:$B$224,0),MATCH(G2944,'ROA2'!$D$1:$AQ$1,0))</f>
        <v>-4.2564401626586896</v>
      </c>
      <c r="O2944" s="6">
        <v>2793.976064</v>
      </c>
      <c r="P2944" s="28">
        <v>7.7902530431277858E-2</v>
      </c>
    </row>
    <row r="2945" spans="1:16" x14ac:dyDescent="0.3">
      <c r="A2945" t="s">
        <v>528</v>
      </c>
      <c r="B2945" t="str">
        <f>VLOOKUP(A2945,Sheet3!L:L,1,FALSE)</f>
        <v>EQX CN EQUITY</v>
      </c>
      <c r="C2945" t="str">
        <f>VLOOKUP(A2945,'ALL - prices'!B:C,2,FALSE)</f>
        <v>Equinox Gold Corp</v>
      </c>
      <c r="D2945" t="str">
        <f>VLOOKUP(A2945,'ALL - prices'!B:I,8,FALSE)</f>
        <v>Materials</v>
      </c>
      <c r="E2945">
        <v>2020</v>
      </c>
      <c r="F2945" t="s">
        <v>682</v>
      </c>
      <c r="G2945" t="str">
        <f t="shared" si="216"/>
        <v>2020-Q4</v>
      </c>
      <c r="H2945" s="4">
        <f>INDEX('ALL - prices'!$J$3:$DY$219,MATCH('COMBINED DATA'!A2945,'ALL - prices'!$B$3:$B$219,0),MATCH('COMBINED DATA'!G2945,'ALL - prices'!$J$1:$DY$1,0))</f>
        <v>13.17</v>
      </c>
      <c r="I2945" s="14">
        <f t="shared" si="215"/>
        <v>0.76268713550620915</v>
      </c>
      <c r="J2945" s="6">
        <f>INDEX('market cap'!$B$3:$DQ$219,MATCH(A2945,'market cap'!$A$3:$A$219,0),MATCH(G2945,'market cap'!$B$1:$DQ$1,0))</f>
        <v>3187.2291</v>
      </c>
      <c r="K2945">
        <f t="shared" si="217"/>
        <v>8.0669071976196829</v>
      </c>
      <c r="L2945">
        <f>INDEX('PB2'!$D$2:$AQ$224,MATCH(A2945,'PB2'!$B$2:$B$224,0),MATCH(G2945,'PB2'!$D$1:$AQ$1,0))</f>
        <v>1.72766196727753</v>
      </c>
      <c r="M2945" s="16">
        <f t="shared" si="218"/>
        <v>0.57881693232838349</v>
      </c>
      <c r="N2945" s="6">
        <f>INDEX('ROA2'!$D$2:$AQ$224,MATCH(A2945,'ROA2'!$B$2:$B$224,0),MATCH(G2945,'ROA2'!$D$1:$AQ$1,0))</f>
        <v>-4.76275682449341</v>
      </c>
      <c r="O2945" s="6">
        <v>2604.356096</v>
      </c>
      <c r="P2945" s="28">
        <v>-6.7867427514225115E-2</v>
      </c>
    </row>
    <row r="2946" spans="1:16" x14ac:dyDescent="0.3">
      <c r="A2946" t="s">
        <v>528</v>
      </c>
      <c r="B2946" t="str">
        <f>VLOOKUP(A2946,Sheet3!L:L,1,FALSE)</f>
        <v>EQX CN EQUITY</v>
      </c>
      <c r="C2946" t="str">
        <f>VLOOKUP(A2946,'ALL - prices'!B:C,2,FALSE)</f>
        <v>Equinox Gold Corp</v>
      </c>
      <c r="D2946" t="str">
        <f>VLOOKUP(A2946,'ALL - prices'!B:I,8,FALSE)</f>
        <v>Materials</v>
      </c>
      <c r="E2946">
        <v>2021</v>
      </c>
      <c r="F2946" t="s">
        <v>679</v>
      </c>
      <c r="G2946" t="str">
        <f t="shared" si="216"/>
        <v>2021-Q1</v>
      </c>
      <c r="H2946" s="4">
        <f>INDEX('ALL - prices'!$J$3:$DY$219,MATCH('COMBINED DATA'!A2946,'ALL - prices'!$B$3:$B$219,0),MATCH('COMBINED DATA'!G2946,'ALL - prices'!$J$1:$DY$1,0))</f>
        <v>10.02</v>
      </c>
      <c r="I2946" s="14">
        <f t="shared" si="215"/>
        <v>0.91142288026287066</v>
      </c>
      <c r="J2946" s="6">
        <f>INDEX('market cap'!$B$3:$DQ$219,MATCH(A2946,'market cap'!$A$3:$A$219,0),MATCH(G2946,'market cap'!$B$1:$DQ$1,0))</f>
        <v>2431.0823999999998</v>
      </c>
      <c r="K2946">
        <f t="shared" si="217"/>
        <v>7.796091869257932</v>
      </c>
      <c r="L2946">
        <f>INDEX('PB2'!$D$2:$AQ$224,MATCH(A2946,'PB2'!$B$2:$B$224,0),MATCH(G2946,'PB2'!$D$1:$AQ$1,0))</f>
        <v>1.2874720096588099</v>
      </c>
      <c r="M2946" s="16">
        <f t="shared" si="218"/>
        <v>0.77671591498521797</v>
      </c>
      <c r="N2946" s="6">
        <f>INDEX('ROA2'!$D$2:$AQ$224,MATCH(A2946,'ROA2'!$B$2:$B$224,0),MATCH(G2946,'ROA2'!$D$1:$AQ$1,0))</f>
        <v>-0.69799900054931596</v>
      </c>
      <c r="O2946" s="6">
        <v>2671.83104</v>
      </c>
      <c r="P2946" s="28">
        <v>2.590849388976954E-2</v>
      </c>
    </row>
    <row r="2947" spans="1:16" x14ac:dyDescent="0.3">
      <c r="A2947" t="s">
        <v>528</v>
      </c>
      <c r="B2947" t="str">
        <f>VLOOKUP(A2947,Sheet3!L:L,1,FALSE)</f>
        <v>EQX CN EQUITY</v>
      </c>
      <c r="C2947" t="str">
        <f>VLOOKUP(A2947,'ALL - prices'!B:C,2,FALSE)</f>
        <v>Equinox Gold Corp</v>
      </c>
      <c r="D2947" t="str">
        <f>VLOOKUP(A2947,'ALL - prices'!B:I,8,FALSE)</f>
        <v>Materials</v>
      </c>
      <c r="E2947">
        <v>2021</v>
      </c>
      <c r="F2947" t="s">
        <v>680</v>
      </c>
      <c r="G2947" t="str">
        <f t="shared" si="216"/>
        <v>2021-Q2</v>
      </c>
      <c r="H2947" s="4">
        <f>INDEX('ALL - prices'!$J$3:$DY$219,MATCH('COMBINED DATA'!A2947,'ALL - prices'!$B$3:$B$219,0),MATCH('COMBINED DATA'!G2947,'ALL - prices'!$J$1:$DY$1,0))</f>
        <v>8.61</v>
      </c>
      <c r="I2947" s="14">
        <f t="shared" si="215"/>
        <v>1.8923772527344174</v>
      </c>
      <c r="J2947" s="6">
        <f>INDEX('market cap'!$B$3:$DQ$219,MATCH(A2947,'market cap'!$A$3:$A$219,0),MATCH(G2947,'market cap'!$B$1:$DQ$1,0))</f>
        <v>2573.2959999999998</v>
      </c>
      <c r="K2947">
        <f t="shared" si="217"/>
        <v>7.8529428464734528</v>
      </c>
      <c r="L2947">
        <f>INDEX('PB2'!$D$2:$AQ$224,MATCH(A2947,'PB2'!$B$2:$B$224,0),MATCH(G2947,'PB2'!$D$1:$AQ$1,0))</f>
        <v>0.88720899820327803</v>
      </c>
      <c r="M2947" s="16">
        <f t="shared" si="218"/>
        <v>1.1271301373465998</v>
      </c>
      <c r="N2947" s="6">
        <f>INDEX('ROA2'!$D$2:$AQ$224,MATCH(A2947,'ROA2'!$B$2:$B$224,0),MATCH(G2947,'ROA2'!$D$1:$AQ$1,0))</f>
        <v>1.2133710384368901</v>
      </c>
      <c r="O2947" s="6">
        <v>2761.7940480000002</v>
      </c>
      <c r="P2947" s="28">
        <v>3.3670919550362048E-2</v>
      </c>
    </row>
    <row r="2948" spans="1:16" x14ac:dyDescent="0.3">
      <c r="A2948" t="s">
        <v>528</v>
      </c>
      <c r="B2948" t="str">
        <f>VLOOKUP(A2948,Sheet3!L:L,1,FALSE)</f>
        <v>EQX CN EQUITY</v>
      </c>
      <c r="C2948" t="str">
        <f>VLOOKUP(A2948,'ALL - prices'!B:C,2,FALSE)</f>
        <v>Equinox Gold Corp</v>
      </c>
      <c r="D2948" t="str">
        <f>VLOOKUP(A2948,'ALL - prices'!B:I,8,FALSE)</f>
        <v>Materials</v>
      </c>
      <c r="E2948">
        <v>2021</v>
      </c>
      <c r="F2948" t="s">
        <v>681</v>
      </c>
      <c r="G2948" t="str">
        <f t="shared" si="216"/>
        <v>2021-Q3</v>
      </c>
      <c r="H2948" s="4">
        <f>INDEX('ALL - prices'!$J$3:$DY$219,MATCH('COMBINED DATA'!A2948,'ALL - prices'!$B$3:$B$219,0),MATCH('COMBINED DATA'!G2948,'ALL - prices'!$J$1:$DY$1,0))</f>
        <v>8.36</v>
      </c>
      <c r="I2948" s="14">
        <f t="shared" si="215"/>
        <v>2.4747323087558333</v>
      </c>
      <c r="J2948" s="6">
        <f>INDEX('market cap'!$B$3:$DQ$219,MATCH(A2948,'market cap'!$A$3:$A$219,0),MATCH(G2948,'market cap'!$B$1:$DQ$1,0))</f>
        <v>2511.7530999999999</v>
      </c>
      <c r="K2948">
        <f t="shared" si="217"/>
        <v>7.8287362345409255</v>
      </c>
      <c r="L2948">
        <f>INDEX('PB2'!$D$2:$AQ$224,MATCH(A2948,'PB2'!$B$2:$B$224,0),MATCH(G2948,'PB2'!$D$1:$AQ$1,0))</f>
        <v>0.85040998458862305</v>
      </c>
      <c r="M2948" s="16">
        <f t="shared" si="218"/>
        <v>1.1759034090877232</v>
      </c>
      <c r="N2948" s="6">
        <f>INDEX('ROA2'!$D$2:$AQ$224,MATCH(A2948,'ROA2'!$B$2:$B$224,0),MATCH(G2948,'ROA2'!$D$1:$AQ$1,0))</f>
        <v>13.4087944030762</v>
      </c>
      <c r="O2948" s="6">
        <v>3708.9950720000002</v>
      </c>
      <c r="P2948" s="28">
        <v>0.34296584304898897</v>
      </c>
    </row>
    <row r="2949" spans="1:16" x14ac:dyDescent="0.3">
      <c r="A2949" t="s">
        <v>528</v>
      </c>
      <c r="B2949" t="str">
        <f>VLOOKUP(A2949,Sheet3!L:L,1,FALSE)</f>
        <v>EQX CN EQUITY</v>
      </c>
      <c r="C2949" t="str">
        <f>VLOOKUP(A2949,'ALL - prices'!B:C,2,FALSE)</f>
        <v>Equinox Gold Corp</v>
      </c>
      <c r="D2949" t="str">
        <f>VLOOKUP(A2949,'ALL - prices'!B:I,8,FALSE)</f>
        <v>Materials</v>
      </c>
      <c r="E2949">
        <v>2021</v>
      </c>
      <c r="F2949" t="s">
        <v>682</v>
      </c>
      <c r="G2949" t="str">
        <f t="shared" si="216"/>
        <v>2021-Q4</v>
      </c>
      <c r="H2949" s="4">
        <f>INDEX('ALL - prices'!$J$3:$DY$219,MATCH('COMBINED DATA'!A2949,'ALL - prices'!$B$3:$B$219,0),MATCH('COMBINED DATA'!G2949,'ALL - prices'!$J$1:$DY$1,0))</f>
        <v>8.56</v>
      </c>
      <c r="I2949" s="14">
        <f t="shared" si="215"/>
        <v>2.6848510200754148</v>
      </c>
      <c r="J2949" s="6">
        <f>INDEX('market cap'!$B$3:$DQ$219,MATCH(A2949,'market cap'!$A$3:$A$219,0),MATCH(G2949,'market cap'!$B$1:$DQ$1,0))</f>
        <v>2573.4268999999999</v>
      </c>
      <c r="K2949">
        <f t="shared" si="217"/>
        <v>7.8529937137933263</v>
      </c>
      <c r="L2949">
        <f>INDEX('PB2'!$D$2:$AQ$224,MATCH(A2949,'PB2'!$B$2:$B$224,0),MATCH(G2949,'PB2'!$D$1:$AQ$1,0))</f>
        <v>0.78873997926712003</v>
      </c>
      <c r="M2949" s="16">
        <f t="shared" si="218"/>
        <v>1.2678449505363962</v>
      </c>
      <c r="N2949" s="6">
        <f>INDEX('ROA2'!$D$2:$AQ$224,MATCH(A2949,'ROA2'!$B$2:$B$224,0),MATCH(G2949,'ROA2'!$D$1:$AQ$1,0))</f>
        <v>13.6372947692871</v>
      </c>
      <c r="O2949" s="6">
        <v>3665.3480960000002</v>
      </c>
      <c r="P2949" s="28">
        <v>-1.1767871122153918E-2</v>
      </c>
    </row>
    <row r="2950" spans="1:16" x14ac:dyDescent="0.3">
      <c r="A2950" t="s">
        <v>528</v>
      </c>
      <c r="B2950" t="str">
        <f>VLOOKUP(A2950,Sheet3!L:L,1,FALSE)</f>
        <v>EQX CN EQUITY</v>
      </c>
      <c r="C2950" t="str">
        <f>VLOOKUP(A2950,'ALL - prices'!B:C,2,FALSE)</f>
        <v>Equinox Gold Corp</v>
      </c>
      <c r="D2950" t="str">
        <f>VLOOKUP(A2950,'ALL - prices'!B:I,8,FALSE)</f>
        <v>Materials</v>
      </c>
      <c r="E2950">
        <v>2022</v>
      </c>
      <c r="F2950" t="s">
        <v>679</v>
      </c>
      <c r="G2950" t="str">
        <f t="shared" si="216"/>
        <v>2022-Q1</v>
      </c>
      <c r="H2950" s="4">
        <f>INDEX('ALL - prices'!$J$3:$DY$219,MATCH('COMBINED DATA'!A2950,'ALL - prices'!$B$3:$B$219,0),MATCH('COMBINED DATA'!G2950,'ALL - prices'!$J$1:$DY$1,0))</f>
        <v>10.32</v>
      </c>
      <c r="I2950" s="14">
        <f t="shared" si="215"/>
        <v>1.0814303799443903</v>
      </c>
      <c r="J2950" s="6">
        <f>INDEX('market cap'!$B$3:$DQ$219,MATCH(A2950,'market cap'!$A$3:$A$219,0),MATCH(G2950,'market cap'!$B$1:$DQ$1,0))</f>
        <v>3118.4879999999998</v>
      </c>
      <c r="K2950">
        <f t="shared" si="217"/>
        <v>8.0451035479549251</v>
      </c>
      <c r="L2950">
        <f>INDEX('PB2'!$D$2:$AQ$224,MATCH(A2950,'PB2'!$B$2:$B$224,0),MATCH(G2950,'PB2'!$D$1:$AQ$1,0))</f>
        <v>0.99128198623657204</v>
      </c>
      <c r="M2950" s="16">
        <f t="shared" si="218"/>
        <v>1.008794685956643</v>
      </c>
      <c r="N2950" s="6">
        <f>INDEX('ROA2'!$D$2:$AQ$224,MATCH(A2950,'ROA2'!$B$2:$B$224,0),MATCH(G2950,'ROA2'!$D$1:$AQ$1,0))</f>
        <v>14.4539575576782</v>
      </c>
      <c r="O2950" s="6">
        <v>3967.3610239999998</v>
      </c>
      <c r="P2950" s="28">
        <v>8.2396792907496783E-2</v>
      </c>
    </row>
    <row r="2951" spans="1:16" x14ac:dyDescent="0.3">
      <c r="A2951" t="s">
        <v>528</v>
      </c>
      <c r="B2951" t="str">
        <f>VLOOKUP(A2951,Sheet3!L:L,1,FALSE)</f>
        <v>EQX CN EQUITY</v>
      </c>
      <c r="C2951" t="str">
        <f>VLOOKUP(A2951,'ALL - prices'!B:C,2,FALSE)</f>
        <v>Equinox Gold Corp</v>
      </c>
      <c r="D2951" t="str">
        <f>VLOOKUP(A2951,'ALL - prices'!B:I,8,FALSE)</f>
        <v>Materials</v>
      </c>
      <c r="E2951">
        <v>2022</v>
      </c>
      <c r="F2951" t="s">
        <v>680</v>
      </c>
      <c r="G2951" t="str">
        <f t="shared" si="216"/>
        <v>2022-Q2</v>
      </c>
      <c r="H2951" s="4">
        <f>INDEX('ALL - prices'!$J$3:$DY$219,MATCH('COMBINED DATA'!A2951,'ALL - prices'!$B$3:$B$219,0),MATCH('COMBINED DATA'!G2951,'ALL - prices'!$J$1:$DY$1,0))</f>
        <v>5.73</v>
      </c>
      <c r="I2951" s="14">
        <f t="shared" si="215"/>
        <v>1.115478223304547</v>
      </c>
      <c r="J2951" s="6">
        <f>INDEX('market cap'!$B$3:$DQ$219,MATCH(A2951,'market cap'!$A$3:$A$219,0),MATCH(G2951,'market cap'!$B$1:$DQ$1,0))</f>
        <v>1740.9667999999999</v>
      </c>
      <c r="K2951">
        <f t="shared" si="217"/>
        <v>7.4621958700860764</v>
      </c>
      <c r="L2951">
        <f>INDEX('PB2'!$D$2:$AQ$224,MATCH(A2951,'PB2'!$B$2:$B$224,0),MATCH(G2951,'PB2'!$D$1:$AQ$1,0))</f>
        <v>0.56568300724029497</v>
      </c>
      <c r="M2951" s="16">
        <f t="shared" si="218"/>
        <v>1.7677745083391072</v>
      </c>
      <c r="N2951" s="6">
        <f>INDEX('ROA2'!$D$2:$AQ$224,MATCH(A2951,'ROA2'!$B$2:$B$224,0),MATCH(G2951,'ROA2'!$D$1:$AQ$1,0))</f>
        <v>12.4224405288696</v>
      </c>
      <c r="O2951" s="6">
        <v>3834.6071040000002</v>
      </c>
      <c r="P2951" s="28">
        <v>-3.3461517415965737E-2</v>
      </c>
    </row>
    <row r="2952" spans="1:16" x14ac:dyDescent="0.3">
      <c r="A2952" t="s">
        <v>528</v>
      </c>
      <c r="B2952" t="str">
        <f>VLOOKUP(A2952,Sheet3!L:L,1,FALSE)</f>
        <v>EQX CN EQUITY</v>
      </c>
      <c r="C2952" t="str">
        <f>VLOOKUP(A2952,'ALL - prices'!B:C,2,FALSE)</f>
        <v>Equinox Gold Corp</v>
      </c>
      <c r="D2952" t="str">
        <f>VLOOKUP(A2952,'ALL - prices'!B:I,8,FALSE)</f>
        <v>Materials</v>
      </c>
      <c r="E2952">
        <v>2022</v>
      </c>
      <c r="F2952" t="s">
        <v>681</v>
      </c>
      <c r="G2952" t="str">
        <f t="shared" si="216"/>
        <v>2022-Q3</v>
      </c>
      <c r="H2952" s="4">
        <f>INDEX('ALL - prices'!$J$3:$DY$219,MATCH('COMBINED DATA'!A2952,'ALL - prices'!$B$3:$B$219,0),MATCH('COMBINED DATA'!G2952,'ALL - prices'!$J$1:$DY$1,0))</f>
        <v>5.01</v>
      </c>
      <c r="I2952" s="14">
        <f t="shared" si="215"/>
        <v>1.041933299208732</v>
      </c>
      <c r="J2952" s="6">
        <f>INDEX('market cap'!$B$3:$DQ$219,MATCH(A2952,'market cap'!$A$3:$A$219,0),MATCH(G2952,'market cap'!$B$1:$DQ$1,0))</f>
        <v>1528.3294000000001</v>
      </c>
      <c r="K2952">
        <f t="shared" si="217"/>
        <v>7.3319305224095475</v>
      </c>
      <c r="L2952">
        <f>INDEX('PB2'!$D$2:$AQ$224,MATCH(A2952,'PB2'!$B$2:$B$224,0),MATCH(G2952,'PB2'!$D$1:$AQ$1,0))</f>
        <v>0.481215000152588</v>
      </c>
      <c r="M2952" s="16">
        <f t="shared" si="218"/>
        <v>2.0780732098602726</v>
      </c>
      <c r="N2952" s="6">
        <f>INDEX('ROA2'!$D$2:$AQ$224,MATCH(A2952,'ROA2'!$B$2:$B$224,0),MATCH(G2952,'ROA2'!$D$1:$AQ$1,0))</f>
        <v>0.142306998372078</v>
      </c>
      <c r="O2952" s="6">
        <v>3690.4990720000001</v>
      </c>
      <c r="P2952" s="28">
        <v>-3.7580911966098543E-2</v>
      </c>
    </row>
    <row r="2953" spans="1:16" x14ac:dyDescent="0.3">
      <c r="A2953" t="s">
        <v>528</v>
      </c>
      <c r="B2953" t="str">
        <f>VLOOKUP(A2953,Sheet3!L:L,1,FALSE)</f>
        <v>EQX CN EQUITY</v>
      </c>
      <c r="C2953" t="str">
        <f>VLOOKUP(A2953,'ALL - prices'!B:C,2,FALSE)</f>
        <v>Equinox Gold Corp</v>
      </c>
      <c r="D2953" t="str">
        <f>VLOOKUP(A2953,'ALL - prices'!B:I,8,FALSE)</f>
        <v>Materials</v>
      </c>
      <c r="E2953">
        <v>2022</v>
      </c>
      <c r="F2953" t="s">
        <v>682</v>
      </c>
      <c r="G2953" t="str">
        <f t="shared" si="216"/>
        <v>2022-Q4</v>
      </c>
      <c r="H2953" s="4">
        <f>INDEX('ALL - prices'!$J$3:$DY$219,MATCH('COMBINED DATA'!A2953,'ALL - prices'!$B$3:$B$219,0),MATCH('COMBINED DATA'!G2953,'ALL - prices'!$J$1:$DY$1,0))</f>
        <v>4.43</v>
      </c>
      <c r="I2953" s="14">
        <f t="shared" si="215"/>
        <v>0.52592775169218842</v>
      </c>
      <c r="J2953" s="6">
        <f>INDEX('market cap'!$B$3:$DQ$219,MATCH(A2953,'market cap'!$A$3:$A$219,0),MATCH(G2953,'market cap'!$B$1:$DQ$1,0))</f>
        <v>1351.4558</v>
      </c>
      <c r="K2953">
        <f t="shared" si="217"/>
        <v>7.2089376607791857</v>
      </c>
      <c r="L2953">
        <f>INDEX('PB2'!$D$2:$AQ$224,MATCH(A2953,'PB2'!$B$2:$B$224,0),MATCH(G2953,'PB2'!$D$1:$AQ$1,0))</f>
        <v>0.42768499255180398</v>
      </c>
      <c r="M2953" s="16">
        <f t="shared" si="218"/>
        <v>2.3381694878593935</v>
      </c>
      <c r="N2953" s="6">
        <f>INDEX('ROA2'!$D$2:$AQ$224,MATCH(A2953,'ROA2'!$B$2:$B$224,0),MATCH(G2953,'ROA2'!$D$1:$AQ$1,0))</f>
        <v>-0.53371298313140902</v>
      </c>
      <c r="O2953" s="6">
        <v>3684.2969600000001</v>
      </c>
      <c r="P2953" s="28">
        <v>-1.6805618641271786E-3</v>
      </c>
    </row>
    <row r="2954" spans="1:16" x14ac:dyDescent="0.3">
      <c r="A2954" t="s">
        <v>528</v>
      </c>
      <c r="B2954" t="str">
        <f>VLOOKUP(A2954,Sheet3!L:L,1,FALSE)</f>
        <v>EQX CN EQUITY</v>
      </c>
      <c r="C2954" t="str">
        <f>VLOOKUP(A2954,'ALL - prices'!B:C,2,FALSE)</f>
        <v>Equinox Gold Corp</v>
      </c>
      <c r="D2954" t="str">
        <f>VLOOKUP(A2954,'ALL - prices'!B:I,8,FALSE)</f>
        <v>Materials</v>
      </c>
      <c r="E2954">
        <v>2023</v>
      </c>
      <c r="F2954" t="s">
        <v>679</v>
      </c>
      <c r="G2954" t="str">
        <f t="shared" si="216"/>
        <v>2023-Q1</v>
      </c>
      <c r="H2954" s="4">
        <f>INDEX('ALL - prices'!$J$3:$DY$219,MATCH('COMBINED DATA'!A2954,'ALL - prices'!$B$3:$B$219,0),MATCH('COMBINED DATA'!G2954,'ALL - prices'!$J$1:$DY$1,0))</f>
        <v>6.94</v>
      </c>
      <c r="I2954" s="14">
        <f t="shared" si="215"/>
        <v>1.089873845910619</v>
      </c>
      <c r="J2954" s="6">
        <f>INDEX('market cap'!$B$3:$DQ$219,MATCH(A2954,'market cap'!$A$3:$A$219,0),MATCH(G2954,'market cap'!$B$1:$DQ$1,0))</f>
        <v>2166.2107000000001</v>
      </c>
      <c r="K2954">
        <f t="shared" si="217"/>
        <v>7.6807346989148737</v>
      </c>
      <c r="L2954">
        <f>INDEX('PB2'!$D$2:$AQ$224,MATCH(A2954,'PB2'!$B$2:$B$224,0),MATCH(G2954,'PB2'!$D$1:$AQ$1,0))</f>
        <v>0.67164099216461204</v>
      </c>
      <c r="M2954" s="16">
        <f t="shared" si="218"/>
        <v>1.4888906598406528</v>
      </c>
      <c r="N2954" s="6">
        <f>INDEX('ROA2'!$D$2:$AQ$224,MATCH(A2954,'ROA2'!$B$2:$B$224,0),MATCH(G2954,'ROA2'!$D$1:$AQ$1,0))</f>
        <v>-2.7100279331207302</v>
      </c>
      <c r="O2954" s="6">
        <v>3856.3970559999998</v>
      </c>
      <c r="P2954" s="28">
        <v>4.6711787314777056E-2</v>
      </c>
    </row>
    <row r="2955" spans="1:16" x14ac:dyDescent="0.3">
      <c r="A2955" t="s">
        <v>528</v>
      </c>
      <c r="B2955" t="str">
        <f>VLOOKUP(A2955,Sheet3!L:L,1,FALSE)</f>
        <v>EQX CN EQUITY</v>
      </c>
      <c r="C2955" t="str">
        <f>VLOOKUP(A2955,'ALL - prices'!B:C,2,FALSE)</f>
        <v>Equinox Gold Corp</v>
      </c>
      <c r="D2955" t="str">
        <f>VLOOKUP(A2955,'ALL - prices'!B:I,8,FALSE)</f>
        <v>Materials</v>
      </c>
      <c r="E2955">
        <v>2023</v>
      </c>
      <c r="F2955" t="s">
        <v>680</v>
      </c>
      <c r="G2955" t="str">
        <f t="shared" si="216"/>
        <v>2023-Q2</v>
      </c>
      <c r="H2955" s="4">
        <f>INDEX('ALL - prices'!$J$3:$DY$219,MATCH('COMBINED DATA'!A2955,'ALL - prices'!$B$3:$B$219,0),MATCH('COMBINED DATA'!G2955,'ALL - prices'!$J$1:$DY$1,0))</f>
        <v>6.07</v>
      </c>
      <c r="I2955" s="14">
        <f t="shared" si="215"/>
        <v>1.0477436073136703</v>
      </c>
      <c r="J2955" s="6">
        <f>INDEX('market cap'!$B$3:$DQ$219,MATCH(A2955,'market cap'!$A$3:$A$219,0),MATCH(G2955,'market cap'!$B$1:$DQ$1,0))</f>
        <v>1899.3942</v>
      </c>
      <c r="K2955">
        <f t="shared" si="217"/>
        <v>7.5492902722083173</v>
      </c>
      <c r="L2955">
        <f>INDEX('PB2'!$D$2:$AQ$224,MATCH(A2955,'PB2'!$B$2:$B$224,0),MATCH(G2955,'PB2'!$D$1:$AQ$1,0))</f>
        <v>0.59722900390625</v>
      </c>
      <c r="M2955" s="16">
        <f t="shared" si="218"/>
        <v>1.6743995912110372</v>
      </c>
      <c r="N2955" s="6">
        <f>INDEX('ROA2'!$D$2:$AQ$224,MATCH(A2955,'ROA2'!$B$2:$B$224,0),MATCH(G2955,'ROA2'!$D$1:$AQ$1,0))</f>
        <v>-1.7506320476532</v>
      </c>
      <c r="O2955" s="6">
        <v>4028.9530880000002</v>
      </c>
      <c r="P2955" s="28">
        <v>4.4745400822129563E-2</v>
      </c>
    </row>
    <row r="2956" spans="1:16" x14ac:dyDescent="0.3">
      <c r="A2956" t="s">
        <v>528</v>
      </c>
      <c r="B2956" t="str">
        <f>VLOOKUP(A2956,Sheet3!L:L,1,FALSE)</f>
        <v>EQX CN EQUITY</v>
      </c>
      <c r="C2956" t="str">
        <f>VLOOKUP(A2956,'ALL - prices'!B:C,2,FALSE)</f>
        <v>Equinox Gold Corp</v>
      </c>
      <c r="D2956" t="str">
        <f>VLOOKUP(A2956,'ALL - prices'!B:I,8,FALSE)</f>
        <v>Materials</v>
      </c>
      <c r="E2956">
        <v>2023</v>
      </c>
      <c r="F2956" t="s">
        <v>681</v>
      </c>
      <c r="G2956" t="str">
        <f t="shared" si="216"/>
        <v>2023-Q3</v>
      </c>
      <c r="H2956" s="4">
        <f>INDEX('ALL - prices'!$J$3:$DY$219,MATCH('COMBINED DATA'!A2956,'ALL - prices'!$B$3:$B$219,0),MATCH('COMBINED DATA'!G2956,'ALL - prices'!$J$1:$DY$1,0))</f>
        <v>5.71</v>
      </c>
      <c r="I2956" s="14">
        <f t="shared" si="215"/>
        <v>0.87462372862086868</v>
      </c>
      <c r="J2956" s="6">
        <f>INDEX('market cap'!$B$3:$DQ$219,MATCH(A2956,'market cap'!$A$3:$A$219,0),MATCH(G2956,'market cap'!$B$1:$DQ$1,0))</f>
        <v>1786.9267</v>
      </c>
      <c r="K2956">
        <f t="shared" si="217"/>
        <v>7.4882524958514436</v>
      </c>
      <c r="L2956">
        <f>INDEX('PB2'!$D$2:$AQ$224,MATCH(A2956,'PB2'!$B$2:$B$224,0),MATCH(G2956,'PB2'!$D$1:$AQ$1,0))</f>
        <v>0.55544400215148904</v>
      </c>
      <c r="M2956" s="16">
        <f t="shared" si="218"/>
        <v>1.8003615056181037</v>
      </c>
      <c r="N2956" s="6">
        <f>INDEX('ROA2'!$D$2:$AQ$224,MATCH(A2956,'ROA2'!$B$2:$B$224,0),MATCH(G2956,'ROA2'!$D$1:$AQ$1,0))</f>
        <v>0.39341801404952997</v>
      </c>
      <c r="O2956" s="6">
        <v>4060.0440319999998</v>
      </c>
      <c r="P2956" s="28">
        <v>7.7168791298667955E-3</v>
      </c>
    </row>
    <row r="2957" spans="1:16" x14ac:dyDescent="0.3">
      <c r="A2957" t="s">
        <v>528</v>
      </c>
      <c r="B2957" t="str">
        <f>VLOOKUP(A2957,Sheet3!L:L,1,FALSE)</f>
        <v>EQX CN EQUITY</v>
      </c>
      <c r="C2957" t="str">
        <f>VLOOKUP(A2957,'ALL - prices'!B:C,2,FALSE)</f>
        <v>Equinox Gold Corp</v>
      </c>
      <c r="D2957" t="str">
        <f>VLOOKUP(A2957,'ALL - prices'!B:I,8,FALSE)</f>
        <v>Materials</v>
      </c>
      <c r="E2957">
        <v>2023</v>
      </c>
      <c r="F2957" t="s">
        <v>682</v>
      </c>
      <c r="G2957" t="str">
        <f t="shared" si="216"/>
        <v>2023-Q4</v>
      </c>
      <c r="H2957" s="4">
        <f>INDEX('ALL - prices'!$J$3:$DY$219,MATCH('COMBINED DATA'!A2957,'ALL - prices'!$B$3:$B$219,0),MATCH('COMBINED DATA'!G2957,'ALL - prices'!$J$1:$DY$1,0))</f>
        <v>6.44</v>
      </c>
      <c r="I2957" s="14">
        <f t="shared" si="215"/>
        <v>0.59746687495347095</v>
      </c>
      <c r="J2957" s="6">
        <f>INDEX('market cap'!$B$3:$DQ$219,MATCH(A2957,'market cap'!$A$3:$A$219,0),MATCH(G2957,'market cap'!$B$1:$DQ$1,0))</f>
        <v>2015.7153000000001</v>
      </c>
      <c r="K2957">
        <f t="shared" si="217"/>
        <v>7.608729398980647</v>
      </c>
      <c r="L2957">
        <f>INDEX('PB2'!$D$2:$AQ$224,MATCH(A2957,'PB2'!$B$2:$B$224,0),MATCH(G2957,'PB2'!$D$1:$AQ$1,0))</f>
        <v>0.63489198684692405</v>
      </c>
      <c r="M2957" s="16">
        <f t="shared" si="218"/>
        <v>1.5750710683345033</v>
      </c>
      <c r="N2957" s="6">
        <f>INDEX('ROA2'!$D$2:$AQ$224,MATCH(A2957,'ROA2'!$B$2:$B$224,0),MATCH(G2957,'ROA2'!$D$1:$AQ$1,0))</f>
        <v>1.1932849884033201</v>
      </c>
      <c r="O2957" s="6">
        <v>4291.8369279999997</v>
      </c>
      <c r="P2957" s="28">
        <v>5.7091227132780011E-2</v>
      </c>
    </row>
    <row r="2958" spans="1:16" x14ac:dyDescent="0.3">
      <c r="A2958" t="s">
        <v>528</v>
      </c>
      <c r="B2958" t="str">
        <f>VLOOKUP(A2958,Sheet3!L:L,1,FALSE)</f>
        <v>EQX CN EQUITY</v>
      </c>
      <c r="C2958" t="str">
        <f>VLOOKUP(A2958,'ALL - prices'!B:C,2,FALSE)</f>
        <v>Equinox Gold Corp</v>
      </c>
      <c r="D2958" t="str">
        <f>VLOOKUP(A2958,'ALL - prices'!B:I,8,FALSE)</f>
        <v>Materials</v>
      </c>
      <c r="E2958" s="18">
        <v>2024</v>
      </c>
      <c r="F2958" t="s">
        <v>679</v>
      </c>
      <c r="G2958" t="str">
        <f t="shared" si="216"/>
        <v>2024-Q1</v>
      </c>
      <c r="H2958" s="4">
        <f>INDEX('ALL - prices'!$J$3:$DY$219,MATCH('COMBINED DATA'!A2958,'ALL - prices'!$B$3:$B$219,0),MATCH('COMBINED DATA'!G2958,'ALL - prices'!$J$1:$DY$1,0))</f>
        <v>8.17</v>
      </c>
      <c r="I2958" s="14" t="s">
        <v>769</v>
      </c>
      <c r="J2958" s="6">
        <f>INDEX('market cap'!$B$3:$DQ$219,MATCH(A2958,'market cap'!$A$3:$A$219,0),MATCH(G2958,'market cap'!$B$1:$DQ$1,0))</f>
        <v>2647.748</v>
      </c>
      <c r="K2958">
        <f t="shared" si="217"/>
        <v>7.8814647463651699</v>
      </c>
      <c r="L2958">
        <f>INDEX('PB2'!$D$2:$AQ$224,MATCH(A2958,'PB2'!$B$2:$B$224,0),MATCH(G2958,'PB2'!$D$1:$AQ$1,0))</f>
        <v>0.82693797349929798</v>
      </c>
      <c r="M2958" s="16">
        <f t="shared" si="218"/>
        <v>1.2092805410402996</v>
      </c>
      <c r="N2958" s="6">
        <f>INDEX('ROA2'!$D$2:$AQ$224,MATCH(A2958,'ROA2'!$B$2:$B$224,0),MATCH(G2958,'ROA2'!$D$1:$AQ$1,0))</f>
        <v>0.70402801036834695</v>
      </c>
      <c r="O2958" s="6">
        <v>4350.3769599999996</v>
      </c>
      <c r="P2958" s="28">
        <v>1.3639854678094584E-2</v>
      </c>
    </row>
    <row r="2959" spans="1:16" x14ac:dyDescent="0.3">
      <c r="A2959" t="s">
        <v>528</v>
      </c>
      <c r="B2959" t="str">
        <f>VLOOKUP(A2959,Sheet3!L:L,1,FALSE)</f>
        <v>EQX CN EQUITY</v>
      </c>
      <c r="C2959" t="str">
        <f>VLOOKUP(A2959,'ALL - prices'!B:C,2,FALSE)</f>
        <v>Equinox Gold Corp</v>
      </c>
      <c r="D2959" t="str">
        <f>VLOOKUP(A2959,'ALL - prices'!B:I,8,FALSE)</f>
        <v>Materials</v>
      </c>
      <c r="E2959" s="18">
        <v>2024</v>
      </c>
      <c r="F2959" t="s">
        <v>680</v>
      </c>
      <c r="G2959" t="str">
        <f t="shared" si="216"/>
        <v>2024-Q2</v>
      </c>
      <c r="H2959" s="4">
        <f>INDEX('ALL - prices'!$J$3:$DY$219,MATCH('COMBINED DATA'!A2959,'ALL - prices'!$B$3:$B$219,0),MATCH('COMBINED DATA'!G2959,'ALL - prices'!$J$1:$DY$1,0))</f>
        <v>7.14</v>
      </c>
      <c r="I2959" s="14" t="s">
        <v>769</v>
      </c>
      <c r="J2959" s="6">
        <f>INDEX('market cap'!$B$3:$DQ$219,MATCH(A2959,'market cap'!$A$3:$A$219,0),MATCH(G2959,'market cap'!$B$1:$DQ$1,0))</f>
        <v>3059.1925000000001</v>
      </c>
      <c r="K2959">
        <f t="shared" si="217"/>
        <v>8.0259062712327385</v>
      </c>
      <c r="L2959">
        <f>INDEX('PB2'!$D$2:$AQ$224,MATCH(A2959,'PB2'!$B$2:$B$224,0),MATCH(G2959,'PB2'!$D$1:$AQ$1,0))</f>
        <v>0.69578802585601796</v>
      </c>
      <c r="M2959" s="16">
        <f t="shared" si="218"/>
        <v>1.4372193295073086</v>
      </c>
      <c r="N2959" s="6">
        <f>INDEX('ROA2'!$D$2:$AQ$224,MATCH(A2959,'ROA2'!$B$2:$B$224,0),MATCH(G2959,'ROA2'!$D$1:$AQ$1,0))</f>
        <v>-0.75148797035217296</v>
      </c>
      <c r="O2959" s="6">
        <v>4292.9310720000003</v>
      </c>
      <c r="P2959" s="28">
        <v>-1.3204806969187169E-2</v>
      </c>
    </row>
    <row r="2960" spans="1:16" x14ac:dyDescent="0.3">
      <c r="A2960" t="s">
        <v>528</v>
      </c>
      <c r="B2960" t="str">
        <f>VLOOKUP(A2960,Sheet3!L:L,1,FALSE)</f>
        <v>EQX CN EQUITY</v>
      </c>
      <c r="C2960" t="str">
        <f>VLOOKUP(A2960,'ALL - prices'!B:C,2,FALSE)</f>
        <v>Equinox Gold Corp</v>
      </c>
      <c r="D2960" t="str">
        <f>VLOOKUP(A2960,'ALL - prices'!B:I,8,FALSE)</f>
        <v>Materials</v>
      </c>
      <c r="E2960" s="18">
        <v>2024</v>
      </c>
      <c r="F2960" t="s">
        <v>681</v>
      </c>
      <c r="G2960" t="str">
        <f t="shared" si="216"/>
        <v>2024-Q3</v>
      </c>
      <c r="H2960" s="4">
        <f>INDEX('ALL - prices'!$J$3:$DY$219,MATCH('COMBINED DATA'!A2960,'ALL - prices'!$B$3:$B$219,0),MATCH('COMBINED DATA'!G2960,'ALL - prices'!$J$1:$DY$1,0))</f>
        <v>8.27</v>
      </c>
      <c r="I2960" s="14" t="s">
        <v>769</v>
      </c>
      <c r="J2960" s="6">
        <f>INDEX('market cap'!$B$3:$DQ$219,MATCH(A2960,'market cap'!$A$3:$A$219,0),MATCH(G2960,'market cap'!$B$1:$DQ$1,0))</f>
        <v>3543.9164999999998</v>
      </c>
      <c r="K2960">
        <f t="shared" si="217"/>
        <v>8.1729877504993276</v>
      </c>
      <c r="L2960">
        <f>INDEX('PB2'!$D$2:$AQ$224,MATCH(A2960,'PB2'!$B$2:$B$224,0),MATCH(G2960,'PB2'!$D$1:$AQ$1,0))</f>
        <v>0.80815201997757002</v>
      </c>
      <c r="M2960" s="16">
        <f t="shared" si="218"/>
        <v>1.2373909552657614</v>
      </c>
      <c r="N2960" s="6">
        <f>INDEX('ROA2'!$D$2:$AQ$224,MATCH(A2960,'ROA2'!$B$2:$B$224,0),MATCH(G2960,'ROA2'!$D$1:$AQ$1,0))</f>
        <v>4.6007351875305202</v>
      </c>
      <c r="O2960" s="6">
        <v>6683.6741119999997</v>
      </c>
      <c r="P2960" s="28">
        <v>0.55690226558568867</v>
      </c>
    </row>
    <row r="2961" spans="1:16" x14ac:dyDescent="0.3">
      <c r="A2961" t="s">
        <v>528</v>
      </c>
      <c r="B2961" t="str">
        <f>VLOOKUP(A2961,Sheet3!L:L,1,FALSE)</f>
        <v>EQX CN EQUITY</v>
      </c>
      <c r="C2961" t="str">
        <f>VLOOKUP(A2961,'ALL - prices'!B:C,2,FALSE)</f>
        <v>Equinox Gold Corp</v>
      </c>
      <c r="D2961" t="str">
        <f>VLOOKUP(A2961,'ALL - prices'!B:I,8,FALSE)</f>
        <v>Materials</v>
      </c>
      <c r="E2961" s="18">
        <v>2024</v>
      </c>
      <c r="F2961" t="s">
        <v>682</v>
      </c>
      <c r="G2961" t="str">
        <f t="shared" si="216"/>
        <v>2024-Q4</v>
      </c>
      <c r="H2961" s="4">
        <f>INDEX('ALL - prices'!$J$3:$DY$219,MATCH('COMBINED DATA'!A2961,'ALL - prices'!$B$3:$B$219,0),MATCH('COMBINED DATA'!G2961,'ALL - prices'!$J$1:$DY$1,0))</f>
        <v>7.24</v>
      </c>
      <c r="I2961" s="14" t="s">
        <v>769</v>
      </c>
      <c r="J2961" s="6">
        <f>INDEX('market cap'!$B$3:$DQ$219,MATCH(A2961,'market cap'!$A$3:$A$219,0),MATCH(G2961,'market cap'!$B$1:$DQ$1,0))</f>
        <v>3295.8706000000002</v>
      </c>
      <c r="K2961">
        <f t="shared" si="217"/>
        <v>8.1004256305499425</v>
      </c>
      <c r="L2961">
        <f>INDEX('PB2'!$D$2:$AQ$224,MATCH(A2961,'PB2'!$B$2:$B$224,0),MATCH(G2961,'PB2'!$D$1:$AQ$1,0))</f>
        <v>0.66408545435515098</v>
      </c>
      <c r="M2961" s="16">
        <f t="shared" si="218"/>
        <v>1.5058303015701995</v>
      </c>
      <c r="N2961" s="6">
        <f>INDEX('ROA2'!$D$2:$AQ$224,MATCH(A2961,'ROA2'!$B$2:$B$224,0),MATCH(G2961,'ROA2'!$D$1:$AQ$1,0))</f>
        <v>5.6589331626892099</v>
      </c>
      <c r="O2961" s="6">
        <v>6838.0707839999995</v>
      </c>
      <c r="P2961" s="28">
        <v>2.310056855147875E-2</v>
      </c>
    </row>
    <row r="2962" spans="1:16" x14ac:dyDescent="0.3">
      <c r="A2962" t="s">
        <v>530</v>
      </c>
      <c r="B2962" t="e">
        <f>VLOOKUP(A2962,Sheet3!L:L,1,FALSE)</f>
        <v>#N/A</v>
      </c>
      <c r="C2962" t="str">
        <f>VLOOKUP(A2962,'ALL - prices'!B:C,2,FALSE)</f>
        <v>First Capital Real Estate Inve</v>
      </c>
      <c r="D2962" t="str">
        <f>VLOOKUP(A2962,'ALL - prices'!B:I,8,FALSE)</f>
        <v>Real Estate</v>
      </c>
      <c r="E2962">
        <v>2015</v>
      </c>
      <c r="F2962" t="s">
        <v>679</v>
      </c>
      <c r="G2962" t="str">
        <f t="shared" si="216"/>
        <v>2015-Q1</v>
      </c>
      <c r="H2962" s="4">
        <f>INDEX('ALL - prices'!$J$3:$DY$219,MATCH('COMBINED DATA'!A2962,'ALL - prices'!$B$3:$B$219,0),MATCH('COMBINED DATA'!G2962,'ALL - prices'!$J$1:$DY$1,0))</f>
        <v>12.2156</v>
      </c>
      <c r="I2962" s="14">
        <f t="shared" ref="I2962:I2997" si="219">STDEV(H2963:H2966)</f>
        <v>0.92268111320578539</v>
      </c>
      <c r="J2962" s="15">
        <f>INDEX(MarketCap2!$E$2:$AR$224,MATCH(A2962,MarketCap2!$B$2:$B$224,0),MATCH(G2962,MarketCap2!$E$1:$AR$1,0))</f>
        <v>4374793216</v>
      </c>
      <c r="K2962">
        <f t="shared" si="217"/>
        <v>22.199125090724682</v>
      </c>
      <c r="L2962">
        <f>INDEX('PB2'!$D$2:$AQ$224,MATCH(A2962,'PB2'!$B$2:$B$224,0),MATCH(G2962,'PB2'!$D$1:$AQ$1,0))</f>
        <v>1.2279520034789999</v>
      </c>
      <c r="M2962" s="16">
        <f t="shared" si="218"/>
        <v>0.81436407707046155</v>
      </c>
      <c r="N2962" s="6">
        <f>INDEX('ROA2'!$D$2:$AQ$224,MATCH(A2962,'ROA2'!$B$2:$B$224,0),MATCH(G2962,'ROA2'!$D$1:$AQ$1,0))</f>
        <v>2.5379569530487101</v>
      </c>
      <c r="O2962" s="6">
        <v>7908.184064</v>
      </c>
      <c r="P2962" s="28">
        <v>-2.0725231576201795E-2</v>
      </c>
    </row>
    <row r="2963" spans="1:16" x14ac:dyDescent="0.3">
      <c r="A2963" t="s">
        <v>530</v>
      </c>
      <c r="B2963" t="e">
        <f>VLOOKUP(A2963,Sheet3!L:L,1,FALSE)</f>
        <v>#N/A</v>
      </c>
      <c r="C2963" t="str">
        <f>VLOOKUP(A2963,'ALL - prices'!B:C,2,FALSE)</f>
        <v>First Capital Real Estate Inve</v>
      </c>
      <c r="D2963" t="str">
        <f>VLOOKUP(A2963,'ALL - prices'!B:I,8,FALSE)</f>
        <v>Real Estate</v>
      </c>
      <c r="E2963">
        <v>2015</v>
      </c>
      <c r="F2963" t="s">
        <v>680</v>
      </c>
      <c r="G2963" t="str">
        <f t="shared" si="216"/>
        <v>2015-Q2</v>
      </c>
      <c r="H2963" s="4">
        <f>INDEX('ALL - prices'!$J$3:$DY$219,MATCH('COMBINED DATA'!A2963,'ALL - prices'!$B$3:$B$219,0),MATCH('COMBINED DATA'!G2963,'ALL - prices'!$J$1:$DY$1,0))</f>
        <v>11.2029</v>
      </c>
      <c r="I2963" s="14">
        <f t="shared" si="219"/>
        <v>1.3114616613407595</v>
      </c>
      <c r="J2963" s="15">
        <f>INDEX(MarketCap2!$E$2:$AR$224,MATCH(A2963,MarketCap2!$B$2:$B$224,0),MATCH(G2963,MarketCap2!$E$1:$AR$1,0))</f>
        <v>3970176768</v>
      </c>
      <c r="K2963">
        <f t="shared" si="217"/>
        <v>22.102076456598844</v>
      </c>
      <c r="L2963">
        <f>INDEX('PB2'!$D$2:$AQ$224,MATCH(A2963,'PB2'!$B$2:$B$224,0),MATCH(G2963,'PB2'!$D$1:$AQ$1,0))</f>
        <v>1.0958549976348899</v>
      </c>
      <c r="M2963" s="16">
        <f t="shared" si="218"/>
        <v>0.9125294880784709</v>
      </c>
      <c r="N2963" s="6">
        <f>INDEX('ROA2'!$D$2:$AQ$224,MATCH(A2963,'ROA2'!$B$2:$B$224,0),MATCH(G2963,'ROA2'!$D$1:$AQ$1,0))</f>
        <v>2.62455010414123</v>
      </c>
      <c r="O2963" s="6">
        <v>8022.51008</v>
      </c>
      <c r="P2963" s="28">
        <v>1.4456671098544625E-2</v>
      </c>
    </row>
    <row r="2964" spans="1:16" x14ac:dyDescent="0.3">
      <c r="A2964" t="s">
        <v>530</v>
      </c>
      <c r="B2964" t="e">
        <f>VLOOKUP(A2964,Sheet3!L:L,1,FALSE)</f>
        <v>#N/A</v>
      </c>
      <c r="C2964" t="str">
        <f>VLOOKUP(A2964,'ALL - prices'!B:C,2,FALSE)</f>
        <v>First Capital Real Estate Inve</v>
      </c>
      <c r="D2964" t="str">
        <f>VLOOKUP(A2964,'ALL - prices'!B:I,8,FALSE)</f>
        <v>Real Estate</v>
      </c>
      <c r="E2964">
        <v>2015</v>
      </c>
      <c r="F2964" t="s">
        <v>681</v>
      </c>
      <c r="G2964" t="str">
        <f t="shared" si="216"/>
        <v>2015-Q3</v>
      </c>
      <c r="H2964" s="4">
        <f>INDEX('ALL - prices'!$J$3:$DY$219,MATCH('COMBINED DATA'!A2964,'ALL - prices'!$B$3:$B$219,0),MATCH('COMBINED DATA'!G2964,'ALL - prices'!$J$1:$DY$1,0))</f>
        <v>11.851900000000001</v>
      </c>
      <c r="I2964" s="14">
        <f t="shared" si="219"/>
        <v>1.301204309796633</v>
      </c>
      <c r="J2964" s="15">
        <f>INDEX(MarketCap2!$E$2:$AR$224,MATCH(A2964,MarketCap2!$B$2:$B$224,0),MATCH(G2964,MarketCap2!$E$1:$AR$1,0))</f>
        <v>4196864000</v>
      </c>
      <c r="K2964">
        <f t="shared" si="217"/>
        <v>22.157603416674675</v>
      </c>
      <c r="L2964">
        <f>INDEX('PB2'!$D$2:$AQ$224,MATCH(A2964,'PB2'!$B$2:$B$224,0),MATCH(G2964,'PB2'!$D$1:$AQ$1,0))</f>
        <v>1.15487897396088</v>
      </c>
      <c r="M2964" s="16">
        <f t="shared" si="218"/>
        <v>0.86589159777522595</v>
      </c>
      <c r="N2964" s="6">
        <f>INDEX('ROA2'!$D$2:$AQ$224,MATCH(A2964,'ROA2'!$B$2:$B$224,0),MATCH(G2964,'ROA2'!$D$1:$AQ$1,0))</f>
        <v>2.7753169536590598</v>
      </c>
      <c r="O2964" s="6">
        <v>8124.2670079999998</v>
      </c>
      <c r="P2964" s="28">
        <v>1.268392647504156E-2</v>
      </c>
    </row>
    <row r="2965" spans="1:16" x14ac:dyDescent="0.3">
      <c r="A2965" t="s">
        <v>530</v>
      </c>
      <c r="B2965" t="e">
        <f>VLOOKUP(A2965,Sheet3!L:L,1,FALSE)</f>
        <v>#N/A</v>
      </c>
      <c r="C2965" t="str">
        <f>VLOOKUP(A2965,'ALL - prices'!B:C,2,FALSE)</f>
        <v>First Capital Real Estate Inve</v>
      </c>
      <c r="D2965" t="str">
        <f>VLOOKUP(A2965,'ALL - prices'!B:I,8,FALSE)</f>
        <v>Real Estate</v>
      </c>
      <c r="E2965">
        <v>2015</v>
      </c>
      <c r="F2965" t="s">
        <v>682</v>
      </c>
      <c r="G2965" t="str">
        <f t="shared" si="216"/>
        <v>2015-Q4</v>
      </c>
      <c r="H2965" s="4">
        <f>INDEX('ALL - prices'!$J$3:$DY$219,MATCH('COMBINED DATA'!A2965,'ALL - prices'!$B$3:$B$219,0),MATCH('COMBINED DATA'!G2965,'ALL - prices'!$J$1:$DY$1,0))</f>
        <v>11.762700000000001</v>
      </c>
      <c r="I2965" s="14">
        <f t="shared" si="219"/>
        <v>0.56731208636281738</v>
      </c>
      <c r="J2965" s="15">
        <f>INDEX(MarketCap2!$E$2:$AR$224,MATCH(A2965,MarketCap2!$B$2:$B$224,0),MATCH(G2965,MarketCap2!$E$1:$AR$1,0))</f>
        <v>4136291584</v>
      </c>
      <c r="K2965">
        <f t="shared" si="217"/>
        <v>22.143065470700481</v>
      </c>
      <c r="L2965">
        <f>INDEX('PB2'!$D$2:$AQ$224,MATCH(A2965,'PB2'!$B$2:$B$224,0),MATCH(G2965,'PB2'!$D$1:$AQ$1,0))</f>
        <v>1.1369990110397299</v>
      </c>
      <c r="M2965" s="16">
        <f t="shared" si="218"/>
        <v>0.87950824080801004</v>
      </c>
      <c r="N2965" s="6">
        <f>INDEX('ROA2'!$D$2:$AQ$224,MATCH(A2965,'ROA2'!$B$2:$B$224,0),MATCH(G2965,'ROA2'!$D$1:$AQ$1,0))</f>
        <v>2.5752151012420601</v>
      </c>
      <c r="O2965" s="6">
        <v>8212.4108799999995</v>
      </c>
      <c r="P2965" s="28">
        <v>1.084945533094912E-2</v>
      </c>
    </row>
    <row r="2966" spans="1:16" x14ac:dyDescent="0.3">
      <c r="A2966" t="s">
        <v>530</v>
      </c>
      <c r="B2966" t="e">
        <f>VLOOKUP(A2966,Sheet3!L:L,1,FALSE)</f>
        <v>#N/A</v>
      </c>
      <c r="C2966" t="str">
        <f>VLOOKUP(A2966,'ALL - prices'!B:C,2,FALSE)</f>
        <v>First Capital Real Estate Inve</v>
      </c>
      <c r="D2966" t="str">
        <f>VLOOKUP(A2966,'ALL - prices'!B:I,8,FALSE)</f>
        <v>Real Estate</v>
      </c>
      <c r="E2966">
        <v>2016</v>
      </c>
      <c r="F2966" t="s">
        <v>679</v>
      </c>
      <c r="G2966" t="str">
        <f t="shared" si="216"/>
        <v>2016-Q1</v>
      </c>
      <c r="H2966" s="4">
        <f>INDEX('ALL - prices'!$J$3:$DY$219,MATCH('COMBINED DATA'!A2966,'ALL - prices'!$B$3:$B$219,0),MATCH('COMBINED DATA'!G2966,'ALL - prices'!$J$1:$DY$1,0))</f>
        <v>13.359500000000001</v>
      </c>
      <c r="I2966" s="14">
        <f t="shared" si="219"/>
        <v>0.50570135455622411</v>
      </c>
      <c r="J2966" s="15">
        <f>INDEX(MarketCap2!$E$2:$AR$224,MATCH(A2966,MarketCap2!$B$2:$B$224,0),MATCH(G2966,MarketCap2!$E$1:$AR$1,0))</f>
        <v>4651050496</v>
      </c>
      <c r="K2966">
        <f t="shared" si="217"/>
        <v>22.260358944149431</v>
      </c>
      <c r="L2966">
        <f>INDEX('PB2'!$D$2:$AQ$224,MATCH(A2966,'PB2'!$B$2:$B$224,0),MATCH(G2966,'PB2'!$D$1:$AQ$1,0))</f>
        <v>1.27194499969482</v>
      </c>
      <c r="M2966" s="16">
        <f t="shared" si="218"/>
        <v>0.78619751659067949</v>
      </c>
      <c r="N2966" s="6">
        <f>INDEX('ROA2'!$D$2:$AQ$224,MATCH(A2966,'ROA2'!$B$2:$B$224,0),MATCH(G2966,'ROA2'!$D$1:$AQ$1,0))</f>
        <v>2.5189180374145499</v>
      </c>
      <c r="O2966" s="6">
        <v>8278.525952</v>
      </c>
      <c r="P2966" s="28">
        <v>8.0506288550434187E-3</v>
      </c>
    </row>
    <row r="2967" spans="1:16" x14ac:dyDescent="0.3">
      <c r="A2967" t="s">
        <v>530</v>
      </c>
      <c r="B2967" t="e">
        <f>VLOOKUP(A2967,Sheet3!L:L,1,FALSE)</f>
        <v>#N/A</v>
      </c>
      <c r="C2967" t="str">
        <f>VLOOKUP(A2967,'ALL - prices'!B:C,2,FALSE)</f>
        <v>First Capital Real Estate Inve</v>
      </c>
      <c r="D2967" t="str">
        <f>VLOOKUP(A2967,'ALL - prices'!B:I,8,FALSE)</f>
        <v>Real Estate</v>
      </c>
      <c r="E2967">
        <v>2016</v>
      </c>
      <c r="F2967" t="s">
        <v>680</v>
      </c>
      <c r="G2967" t="str">
        <f t="shared" si="216"/>
        <v>2016-Q2</v>
      </c>
      <c r="H2967" s="4">
        <f>INDEX('ALL - prices'!$J$3:$DY$219,MATCH('COMBINED DATA'!A2967,'ALL - prices'!$B$3:$B$219,0),MATCH('COMBINED DATA'!G2967,'ALL - prices'!$J$1:$DY$1,0))</f>
        <v>14.5002</v>
      </c>
      <c r="I2967" s="14">
        <f t="shared" si="219"/>
        <v>0.483719363370953</v>
      </c>
      <c r="J2967" s="15">
        <f>INDEX(MarketCap2!$E$2:$AR$224,MATCH(A2967,MarketCap2!$B$2:$B$224,0),MATCH(G2967,MarketCap2!$E$1:$AR$1,0))</f>
        <v>5201892864</v>
      </c>
      <c r="K2967">
        <f t="shared" si="217"/>
        <v>22.37228840860508</v>
      </c>
      <c r="L2967">
        <f>INDEX('PB2'!$D$2:$AQ$224,MATCH(A2967,'PB2'!$B$2:$B$224,0),MATCH(G2967,'PB2'!$D$1:$AQ$1,0))</f>
        <v>1.31538605690002</v>
      </c>
      <c r="M2967" s="16">
        <f t="shared" si="218"/>
        <v>0.76023308499765263</v>
      </c>
      <c r="N2967" s="6">
        <f>INDEX('ROA2'!$D$2:$AQ$224,MATCH(A2967,'ROA2'!$B$2:$B$224,0),MATCH(G2967,'ROA2'!$D$1:$AQ$1,0))</f>
        <v>2.7412550449371298</v>
      </c>
      <c r="O2967" s="6">
        <v>8387.5671039999997</v>
      </c>
      <c r="P2967" s="28">
        <v>1.3171566125688917E-2</v>
      </c>
    </row>
    <row r="2968" spans="1:16" x14ac:dyDescent="0.3">
      <c r="A2968" t="s">
        <v>530</v>
      </c>
      <c r="B2968" t="e">
        <f>VLOOKUP(A2968,Sheet3!L:L,1,FALSE)</f>
        <v>#N/A</v>
      </c>
      <c r="C2968" t="str">
        <f>VLOOKUP(A2968,'ALL - prices'!B:C,2,FALSE)</f>
        <v>First Capital Real Estate Inve</v>
      </c>
      <c r="D2968" t="str">
        <f>VLOOKUP(A2968,'ALL - prices'!B:I,8,FALSE)</f>
        <v>Real Estate</v>
      </c>
      <c r="E2968">
        <v>2016</v>
      </c>
      <c r="F2968" t="s">
        <v>681</v>
      </c>
      <c r="G2968" t="str">
        <f t="shared" si="216"/>
        <v>2016-Q3</v>
      </c>
      <c r="H2968" s="4">
        <f>INDEX('ALL - prices'!$J$3:$DY$219,MATCH('COMBINED DATA'!A2968,'ALL - prices'!$B$3:$B$219,0),MATCH('COMBINED DATA'!G2968,'ALL - prices'!$J$1:$DY$1,0))</f>
        <v>14.5229</v>
      </c>
      <c r="I2968" s="14">
        <f t="shared" si="219"/>
        <v>0.14392102000750315</v>
      </c>
      <c r="J2968" s="15">
        <f>INDEX(MarketCap2!$E$2:$AR$224,MATCH(A2968,MarketCap2!$B$2:$B$224,0),MATCH(G2968,MarketCap2!$E$1:$AR$1,0))</f>
        <v>5337139200</v>
      </c>
      <c r="K2968">
        <f t="shared" si="217"/>
        <v>22.397955616026664</v>
      </c>
      <c r="L2968">
        <f>INDEX('PB2'!$D$2:$AQ$224,MATCH(A2968,'PB2'!$B$2:$B$224,0),MATCH(G2968,'PB2'!$D$1:$AQ$1,0))</f>
        <v>1.2809699773788401</v>
      </c>
      <c r="M2968" s="16">
        <f t="shared" si="218"/>
        <v>0.78065842108667571</v>
      </c>
      <c r="N2968" s="6">
        <f>INDEX('ROA2'!$D$2:$AQ$224,MATCH(A2968,'ROA2'!$B$2:$B$224,0),MATCH(G2968,'ROA2'!$D$1:$AQ$1,0))</f>
        <v>3.5707569122314502</v>
      </c>
      <c r="O2968" s="6">
        <v>8690.6552319999992</v>
      </c>
      <c r="P2968" s="28">
        <v>3.6135404252737105E-2</v>
      </c>
    </row>
    <row r="2969" spans="1:16" x14ac:dyDescent="0.3">
      <c r="A2969" t="s">
        <v>530</v>
      </c>
      <c r="B2969" t="e">
        <f>VLOOKUP(A2969,Sheet3!L:L,1,FALSE)</f>
        <v>#N/A</v>
      </c>
      <c r="C2969" t="str">
        <f>VLOOKUP(A2969,'ALL - prices'!B:C,2,FALSE)</f>
        <v>First Capital Real Estate Inve</v>
      </c>
      <c r="D2969" t="str">
        <f>VLOOKUP(A2969,'ALL - prices'!B:I,8,FALSE)</f>
        <v>Real Estate</v>
      </c>
      <c r="E2969">
        <v>2016</v>
      </c>
      <c r="F2969" t="s">
        <v>682</v>
      </c>
      <c r="G2969" t="str">
        <f t="shared" si="216"/>
        <v>2016-Q4</v>
      </c>
      <c r="H2969" s="4">
        <f>INDEX('ALL - prices'!$J$3:$DY$219,MATCH('COMBINED DATA'!A2969,'ALL - prices'!$B$3:$B$219,0),MATCH('COMBINED DATA'!G2969,'ALL - prices'!$J$1:$DY$1,0))</f>
        <v>13.8</v>
      </c>
      <c r="I2969" s="14">
        <f t="shared" si="219"/>
        <v>0.45901549265792746</v>
      </c>
      <c r="J2969" s="15">
        <f>INDEX(MarketCap2!$E$2:$AR$224,MATCH(A2969,MarketCap2!$B$2:$B$224,0),MATCH(G2969,MarketCap2!$E$1:$AR$1,0))</f>
        <v>5029232128</v>
      </c>
      <c r="K2969">
        <f t="shared" si="217"/>
        <v>22.338533150955268</v>
      </c>
      <c r="L2969">
        <f>INDEX('PB2'!$D$2:$AQ$224,MATCH(A2969,'PB2'!$B$2:$B$224,0),MATCH(G2969,'PB2'!$D$1:$AQ$1,0))</f>
        <v>1.1997549533844001</v>
      </c>
      <c r="M2969" s="16">
        <f t="shared" si="218"/>
        <v>0.83350353935117383</v>
      </c>
      <c r="N2969" s="6">
        <f>INDEX('ROA2'!$D$2:$AQ$224,MATCH(A2969,'ROA2'!$B$2:$B$224,0),MATCH(G2969,'ROA2'!$D$1:$AQ$1,0))</f>
        <v>4.2117781639099103</v>
      </c>
      <c r="O2969" s="6">
        <v>9068.8409599999995</v>
      </c>
      <c r="P2969" s="28">
        <v>4.3516365326227269E-2</v>
      </c>
    </row>
    <row r="2970" spans="1:16" x14ac:dyDescent="0.3">
      <c r="A2970" t="s">
        <v>530</v>
      </c>
      <c r="B2970" t="e">
        <f>VLOOKUP(A2970,Sheet3!L:L,1,FALSE)</f>
        <v>#N/A</v>
      </c>
      <c r="C2970" t="str">
        <f>VLOOKUP(A2970,'ALL - prices'!B:C,2,FALSE)</f>
        <v>First Capital Real Estate Inve</v>
      </c>
      <c r="D2970" t="str">
        <f>VLOOKUP(A2970,'ALL - prices'!B:I,8,FALSE)</f>
        <v>Real Estate</v>
      </c>
      <c r="E2970">
        <v>2017</v>
      </c>
      <c r="F2970" t="s">
        <v>679</v>
      </c>
      <c r="G2970" t="str">
        <f t="shared" si="216"/>
        <v>2017-Q1</v>
      </c>
      <c r="H2970" s="4">
        <f>INDEX('ALL - prices'!$J$3:$DY$219,MATCH('COMBINED DATA'!A2970,'ALL - prices'!$B$3:$B$219,0),MATCH('COMBINED DATA'!G2970,'ALL - prices'!$J$1:$DY$1,0))</f>
        <v>13.5177</v>
      </c>
      <c r="I2970" s="14">
        <f t="shared" si="219"/>
        <v>0.49999394246330586</v>
      </c>
      <c r="J2970" s="15">
        <f>INDEX(MarketCap2!$E$2:$AR$224,MATCH(A2970,MarketCap2!$B$2:$B$224,0),MATCH(G2970,MarketCap2!$E$1:$AR$1,0))</f>
        <v>4877798912</v>
      </c>
      <c r="K2970">
        <f t="shared" si="217"/>
        <v>22.307959912438196</v>
      </c>
      <c r="L2970">
        <f>INDEX('PB2'!$D$2:$AQ$224,MATCH(A2970,'PB2'!$B$2:$B$224,0),MATCH(G2970,'PB2'!$D$1:$AQ$1,0))</f>
        <v>1.1219999790191699</v>
      </c>
      <c r="M2970" s="16">
        <f t="shared" si="218"/>
        <v>0.89126561381416436</v>
      </c>
      <c r="N2970" s="6">
        <f>INDEX('ROA2'!$D$2:$AQ$224,MATCH(A2970,'ROA2'!$B$2:$B$224,0),MATCH(G2970,'ROA2'!$D$1:$AQ$1,0))</f>
        <v>4.4032940864562997</v>
      </c>
      <c r="O2970" s="6">
        <v>9104.5529600000009</v>
      </c>
      <c r="P2970" s="28">
        <v>3.937879179656642E-3</v>
      </c>
    </row>
    <row r="2971" spans="1:16" x14ac:dyDescent="0.3">
      <c r="A2971" t="s">
        <v>530</v>
      </c>
      <c r="B2971" t="e">
        <f>VLOOKUP(A2971,Sheet3!L:L,1,FALSE)</f>
        <v>#N/A</v>
      </c>
      <c r="C2971" t="str">
        <f>VLOOKUP(A2971,'ALL - prices'!B:C,2,FALSE)</f>
        <v>First Capital Real Estate Inve</v>
      </c>
      <c r="D2971" t="str">
        <f>VLOOKUP(A2971,'ALL - prices'!B:I,8,FALSE)</f>
        <v>Real Estate</v>
      </c>
      <c r="E2971">
        <v>2017</v>
      </c>
      <c r="F2971" t="s">
        <v>680</v>
      </c>
      <c r="G2971" t="str">
        <f t="shared" si="216"/>
        <v>2017-Q2</v>
      </c>
      <c r="H2971" s="4">
        <f>INDEX('ALL - prices'!$J$3:$DY$219,MATCH('COMBINED DATA'!A2971,'ALL - prices'!$B$3:$B$219,0),MATCH('COMBINED DATA'!G2971,'ALL - prices'!$J$1:$DY$1,0))</f>
        <v>13.4787</v>
      </c>
      <c r="I2971" s="14">
        <f t="shared" si="219"/>
        <v>0.48648575433065477</v>
      </c>
      <c r="J2971" s="15">
        <f>INDEX(MarketCap2!$E$2:$AR$224,MATCH(A2971,MarketCap2!$B$2:$B$224,0),MATCH(G2971,MarketCap2!$E$1:$AR$1,0))</f>
        <v>4824393728</v>
      </c>
      <c r="K2971">
        <f t="shared" si="217"/>
        <v>22.296950911614477</v>
      </c>
      <c r="L2971">
        <f>INDEX('PB2'!$D$2:$AQ$224,MATCH(A2971,'PB2'!$B$2:$B$224,0),MATCH(G2971,'PB2'!$D$1:$AQ$1,0))</f>
        <v>1.0529199838638299</v>
      </c>
      <c r="M2971" s="16">
        <f t="shared" si="218"/>
        <v>0.94973978585757968</v>
      </c>
      <c r="N2971" s="6">
        <f>INDEX('ROA2'!$D$2:$AQ$224,MATCH(A2971,'ROA2'!$B$2:$B$224,0),MATCH(G2971,'ROA2'!$D$1:$AQ$1,0))</f>
        <v>5.8620290756225604</v>
      </c>
      <c r="O2971" s="6">
        <v>9334.2156799999993</v>
      </c>
      <c r="P2971" s="28">
        <v>2.5225040812986651E-2</v>
      </c>
    </row>
    <row r="2972" spans="1:16" x14ac:dyDescent="0.3">
      <c r="A2972" t="s">
        <v>530</v>
      </c>
      <c r="B2972" t="e">
        <f>VLOOKUP(A2972,Sheet3!L:L,1,FALSE)</f>
        <v>#N/A</v>
      </c>
      <c r="C2972" t="str">
        <f>VLOOKUP(A2972,'ALL - prices'!B:C,2,FALSE)</f>
        <v>First Capital Real Estate Inve</v>
      </c>
      <c r="D2972" t="str">
        <f>VLOOKUP(A2972,'ALL - prices'!B:I,8,FALSE)</f>
        <v>Real Estate</v>
      </c>
      <c r="E2972">
        <v>2017</v>
      </c>
      <c r="F2972" t="s">
        <v>681</v>
      </c>
      <c r="G2972" t="str">
        <f t="shared" si="216"/>
        <v>2017-Q3</v>
      </c>
      <c r="H2972" s="4">
        <f>INDEX('ALL - prices'!$J$3:$DY$219,MATCH('COMBINED DATA'!A2972,'ALL - prices'!$B$3:$B$219,0),MATCH('COMBINED DATA'!G2972,'ALL - prices'!$J$1:$DY$1,0))</f>
        <v>13.5692</v>
      </c>
      <c r="I2972" s="14">
        <f t="shared" si="219"/>
        <v>0.2774378248665213</v>
      </c>
      <c r="J2972" s="15">
        <f>INDEX(MarketCap2!$E$2:$AR$224,MATCH(A2972,MarketCap2!$B$2:$B$224,0),MATCH(G2972,MarketCap2!$E$1:$AR$1,0))</f>
        <v>4800151552</v>
      </c>
      <c r="K2972">
        <f t="shared" si="217"/>
        <v>22.291913327695163</v>
      </c>
      <c r="L2972">
        <f>INDEX('PB2'!$D$2:$AQ$224,MATCH(A2972,'PB2'!$B$2:$B$224,0),MATCH(G2972,'PB2'!$D$1:$AQ$1,0))</f>
        <v>1.03963494300842</v>
      </c>
      <c r="M2972" s="16">
        <f t="shared" si="218"/>
        <v>0.96187609576326161</v>
      </c>
      <c r="N2972" s="6">
        <f>INDEX('ROA2'!$D$2:$AQ$224,MATCH(A2972,'ROA2'!$B$2:$B$224,0),MATCH(G2972,'ROA2'!$D$1:$AQ$1,0))</f>
        <v>6.7621808052062997</v>
      </c>
      <c r="O2972" s="6">
        <v>9688.3568639999994</v>
      </c>
      <c r="P2972" s="28">
        <v>3.7940111535970003E-2</v>
      </c>
    </row>
    <row r="2973" spans="1:16" x14ac:dyDescent="0.3">
      <c r="A2973" t="s">
        <v>530</v>
      </c>
      <c r="B2973" t="e">
        <f>VLOOKUP(A2973,Sheet3!L:L,1,FALSE)</f>
        <v>#N/A</v>
      </c>
      <c r="C2973" t="str">
        <f>VLOOKUP(A2973,'ALL - prices'!B:C,2,FALSE)</f>
        <v>First Capital Real Estate Inve</v>
      </c>
      <c r="D2973" t="str">
        <f>VLOOKUP(A2973,'ALL - prices'!B:I,8,FALSE)</f>
        <v>Real Estate</v>
      </c>
      <c r="E2973">
        <v>2017</v>
      </c>
      <c r="F2973" t="s">
        <v>682</v>
      </c>
      <c r="G2973" t="str">
        <f t="shared" si="216"/>
        <v>2017-Q4</v>
      </c>
      <c r="H2973" s="4">
        <f>INDEX('ALL - prices'!$J$3:$DY$219,MATCH('COMBINED DATA'!A2973,'ALL - prices'!$B$3:$B$219,0),MATCH('COMBINED DATA'!G2973,'ALL - prices'!$J$1:$DY$1,0))</f>
        <v>14.4369</v>
      </c>
      <c r="I2973" s="14">
        <f t="shared" si="219"/>
        <v>0.41892199353419779</v>
      </c>
      <c r="J2973" s="15">
        <f>INDEX(MarketCap2!$E$2:$AR$224,MATCH(A2973,MarketCap2!$B$2:$B$224,0),MATCH(G2973,MarketCap2!$E$1:$AR$1,0))</f>
        <v>5057326592</v>
      </c>
      <c r="K2973">
        <f t="shared" si="217"/>
        <v>22.344103839122258</v>
      </c>
      <c r="L2973">
        <f>INDEX('PB2'!$D$2:$AQ$224,MATCH(A2973,'PB2'!$B$2:$B$224,0),MATCH(G2973,'PB2'!$D$1:$AQ$1,0))</f>
        <v>1.08984994888306</v>
      </c>
      <c r="M2973" s="16">
        <f t="shared" si="218"/>
        <v>0.91755750507201173</v>
      </c>
      <c r="N2973" s="6">
        <f>INDEX('ROA2'!$D$2:$AQ$224,MATCH(A2973,'ROA2'!$B$2:$B$224,0),MATCH(G2973,'ROA2'!$D$1:$AQ$1,0))</f>
        <v>6.5080771446228001</v>
      </c>
      <c r="O2973" s="6">
        <v>9861.2674559999996</v>
      </c>
      <c r="P2973" s="28">
        <v>1.7847256704849657E-2</v>
      </c>
    </row>
    <row r="2974" spans="1:16" x14ac:dyDescent="0.3">
      <c r="A2974" t="s">
        <v>530</v>
      </c>
      <c r="B2974" t="e">
        <f>VLOOKUP(A2974,Sheet3!L:L,1,FALSE)</f>
        <v>#N/A</v>
      </c>
      <c r="C2974" t="str">
        <f>VLOOKUP(A2974,'ALL - prices'!B:C,2,FALSE)</f>
        <v>First Capital Real Estate Inve</v>
      </c>
      <c r="D2974" t="str">
        <f>VLOOKUP(A2974,'ALL - prices'!B:I,8,FALSE)</f>
        <v>Real Estate</v>
      </c>
      <c r="E2974">
        <v>2018</v>
      </c>
      <c r="F2974" t="s">
        <v>679</v>
      </c>
      <c r="G2974" t="str">
        <f t="shared" si="216"/>
        <v>2018-Q1</v>
      </c>
      <c r="H2974" s="4">
        <f>INDEX('ALL - prices'!$J$3:$DY$219,MATCH('COMBINED DATA'!A2974,'ALL - prices'!$B$3:$B$219,0),MATCH('COMBINED DATA'!G2974,'ALL - prices'!$J$1:$DY$1,0))</f>
        <v>14.331899999999999</v>
      </c>
      <c r="I2974" s="14">
        <f t="shared" si="219"/>
        <v>0.82229148724767931</v>
      </c>
      <c r="J2974" s="15">
        <f>INDEX(MarketCap2!$E$2:$AR$224,MATCH(A2974,MarketCap2!$B$2:$B$224,0),MATCH(G2974,MarketCap2!$E$1:$AR$1,0))</f>
        <v>4974684160</v>
      </c>
      <c r="K2974">
        <f t="shared" si="217"/>
        <v>22.327627720114545</v>
      </c>
      <c r="L2974">
        <f>INDEX('PB2'!$D$2:$AQ$224,MATCH(A2974,'PB2'!$B$2:$B$224,0),MATCH(G2974,'PB2'!$D$1:$AQ$1,0))</f>
        <v>1.06686103343964</v>
      </c>
      <c r="M2974" s="16">
        <f t="shared" si="218"/>
        <v>0.93732920095124761</v>
      </c>
      <c r="N2974" s="6">
        <f>INDEX('ROA2'!$D$2:$AQ$224,MATCH(A2974,'ROA2'!$B$2:$B$224,0),MATCH(G2974,'ROA2'!$D$1:$AQ$1,0))</f>
        <v>6.6385521888732901</v>
      </c>
      <c r="O2974" s="6">
        <v>9968.5519359999998</v>
      </c>
      <c r="P2974" s="28">
        <v>1.0879380412172472E-2</v>
      </c>
    </row>
    <row r="2975" spans="1:16" x14ac:dyDescent="0.3">
      <c r="A2975" t="s">
        <v>530</v>
      </c>
      <c r="B2975" t="e">
        <f>VLOOKUP(A2975,Sheet3!L:L,1,FALSE)</f>
        <v>#N/A</v>
      </c>
      <c r="C2975" t="str">
        <f>VLOOKUP(A2975,'ALL - prices'!B:C,2,FALSE)</f>
        <v>First Capital Real Estate Inve</v>
      </c>
      <c r="D2975" t="str">
        <f>VLOOKUP(A2975,'ALL - prices'!B:I,8,FALSE)</f>
        <v>Real Estate</v>
      </c>
      <c r="E2975">
        <v>2018</v>
      </c>
      <c r="F2975" t="s">
        <v>680</v>
      </c>
      <c r="G2975" t="str">
        <f t="shared" si="216"/>
        <v>2018-Q2</v>
      </c>
      <c r="H2975" s="4">
        <f>INDEX('ALL - prices'!$J$3:$DY$219,MATCH('COMBINED DATA'!A2975,'ALL - prices'!$B$3:$B$219,0),MATCH('COMBINED DATA'!G2975,'ALL - prices'!$J$1:$DY$1,0))</f>
        <v>14.703099999999999</v>
      </c>
      <c r="I2975" s="14">
        <f t="shared" si="219"/>
        <v>1.2097162353213253</v>
      </c>
      <c r="J2975" s="15">
        <f>INDEX(MarketCap2!$E$2:$AR$224,MATCH(A2975,MarketCap2!$B$2:$B$224,0),MATCH(G2975,MarketCap2!$E$1:$AR$1,0))</f>
        <v>5059417600</v>
      </c>
      <c r="K2975">
        <f t="shared" si="217"/>
        <v>22.34451721480718</v>
      </c>
      <c r="L2975">
        <f>INDEX('PB2'!$D$2:$AQ$224,MATCH(A2975,'PB2'!$B$2:$B$224,0),MATCH(G2975,'PB2'!$D$1:$AQ$1,0))</f>
        <v>1.0762230157852199</v>
      </c>
      <c r="M2975" s="16">
        <f t="shared" si="218"/>
        <v>0.92917544536100904</v>
      </c>
      <c r="N2975" s="6">
        <f>INDEX('ROA2'!$D$2:$AQ$224,MATCH(A2975,'ROA2'!$B$2:$B$224,0),MATCH(G2975,'ROA2'!$D$1:$AQ$1,0))</f>
        <v>5.1294360160827601</v>
      </c>
      <c r="O2975" s="6">
        <v>9980.2664960000002</v>
      </c>
      <c r="P2975" s="28">
        <v>1.1751516243492586E-3</v>
      </c>
    </row>
    <row r="2976" spans="1:16" x14ac:dyDescent="0.3">
      <c r="A2976" t="s">
        <v>530</v>
      </c>
      <c r="B2976" t="e">
        <f>VLOOKUP(A2976,Sheet3!L:L,1,FALSE)</f>
        <v>#N/A</v>
      </c>
      <c r="C2976" t="str">
        <f>VLOOKUP(A2976,'ALL - prices'!B:C,2,FALSE)</f>
        <v>First Capital Real Estate Inve</v>
      </c>
      <c r="D2976" t="str">
        <f>VLOOKUP(A2976,'ALL - prices'!B:I,8,FALSE)</f>
        <v>Real Estate</v>
      </c>
      <c r="E2976">
        <v>2018</v>
      </c>
      <c r="F2976" t="s">
        <v>681</v>
      </c>
      <c r="G2976" t="str">
        <f t="shared" si="216"/>
        <v>2018-Q3</v>
      </c>
      <c r="H2976" s="4">
        <f>INDEX('ALL - prices'!$J$3:$DY$219,MATCH('COMBINED DATA'!A2976,'ALL - prices'!$B$3:$B$219,0),MATCH('COMBINED DATA'!G2976,'ALL - prices'!$J$1:$DY$1,0))</f>
        <v>14.0321</v>
      </c>
      <c r="I2976" s="14">
        <f t="shared" si="219"/>
        <v>1.2668824817243307</v>
      </c>
      <c r="J2976" s="15">
        <f>INDEX(MarketCap2!$E$2:$AR$224,MATCH(A2976,MarketCap2!$B$2:$B$224,0),MATCH(G2976,MarketCap2!$E$1:$AR$1,0))</f>
        <v>4968637440</v>
      </c>
      <c r="K2976">
        <f t="shared" si="217"/>
        <v>22.326411482525415</v>
      </c>
      <c r="L2976">
        <f>INDEX('PB2'!$D$2:$AQ$224,MATCH(A2976,'PB2'!$B$2:$B$224,0),MATCH(G2976,'PB2'!$D$1:$AQ$1,0))</f>
        <v>0.99742001295089699</v>
      </c>
      <c r="M2976" s="16">
        <f t="shared" si="218"/>
        <v>1.0025866605999514</v>
      </c>
      <c r="N2976" s="6">
        <f>INDEX('ROA2'!$D$2:$AQ$224,MATCH(A2976,'ROA2'!$B$2:$B$224,0),MATCH(G2976,'ROA2'!$D$1:$AQ$1,0))</f>
        <v>3.09483790397644</v>
      </c>
      <c r="O2976" s="6">
        <v>10070.4768</v>
      </c>
      <c r="P2976" s="28">
        <v>9.0388672523079062E-3</v>
      </c>
    </row>
    <row r="2977" spans="1:16" x14ac:dyDescent="0.3">
      <c r="A2977" t="s">
        <v>530</v>
      </c>
      <c r="B2977" t="e">
        <f>VLOOKUP(A2977,Sheet3!L:L,1,FALSE)</f>
        <v>#N/A</v>
      </c>
      <c r="C2977" t="str">
        <f>VLOOKUP(A2977,'ALL - prices'!B:C,2,FALSE)</f>
        <v>First Capital Real Estate Inve</v>
      </c>
      <c r="D2977" t="str">
        <f>VLOOKUP(A2977,'ALL - prices'!B:I,8,FALSE)</f>
        <v>Real Estate</v>
      </c>
      <c r="E2977">
        <v>2018</v>
      </c>
      <c r="F2977" t="s">
        <v>682</v>
      </c>
      <c r="G2977" t="str">
        <f t="shared" si="216"/>
        <v>2018-Q4</v>
      </c>
      <c r="H2977" s="4">
        <f>INDEX('ALL - prices'!$J$3:$DY$219,MATCH('COMBINED DATA'!A2977,'ALL - prices'!$B$3:$B$219,0),MATCH('COMBINED DATA'!G2977,'ALL - prices'!$J$1:$DY$1,0))</f>
        <v>13.7227</v>
      </c>
      <c r="I2977" s="14">
        <f t="shared" si="219"/>
        <v>0.49491206626362705</v>
      </c>
      <c r="J2977" s="15">
        <f>INDEX(MarketCap2!$E$2:$AR$224,MATCH(A2977,MarketCap2!$B$2:$B$224,0),MATCH(G2977,MarketCap2!$E$1:$AR$1,0))</f>
        <v>4803044352</v>
      </c>
      <c r="K2977">
        <f t="shared" si="217"/>
        <v>22.29251579381507</v>
      </c>
      <c r="L2977">
        <f>INDEX('PB2'!$D$2:$AQ$224,MATCH(A2977,'PB2'!$B$2:$B$224,0),MATCH(G2977,'PB2'!$D$1:$AQ$1,0))</f>
        <v>0.92553198337554898</v>
      </c>
      <c r="M2977" s="16">
        <f t="shared" si="218"/>
        <v>1.0804596901695989</v>
      </c>
      <c r="N2977" s="6">
        <f>INDEX('ROA2'!$D$2:$AQ$224,MATCH(A2977,'ROA2'!$B$2:$B$224,0),MATCH(G2977,'ROA2'!$D$1:$AQ$1,0))</f>
        <v>3.51003789901733</v>
      </c>
      <c r="O2977" s="6">
        <v>10317.034496</v>
      </c>
      <c r="P2977" s="28">
        <v>2.44832197021694E-2</v>
      </c>
    </row>
    <row r="2978" spans="1:16" x14ac:dyDescent="0.3">
      <c r="A2978" t="s">
        <v>530</v>
      </c>
      <c r="B2978" t="e">
        <f>VLOOKUP(A2978,Sheet3!L:L,1,FALSE)</f>
        <v>#N/A</v>
      </c>
      <c r="C2978" t="str">
        <f>VLOOKUP(A2978,'ALL - prices'!B:C,2,FALSE)</f>
        <v>First Capital Real Estate Inve</v>
      </c>
      <c r="D2978" t="str">
        <f>VLOOKUP(A2978,'ALL - prices'!B:I,8,FALSE)</f>
        <v>Real Estate</v>
      </c>
      <c r="E2978">
        <v>2019</v>
      </c>
      <c r="F2978" t="s">
        <v>679</v>
      </c>
      <c r="G2978" t="str">
        <f t="shared" si="216"/>
        <v>2019-Q1</v>
      </c>
      <c r="H2978" s="4">
        <f>INDEX('ALL - prices'!$J$3:$DY$219,MATCH('COMBINED DATA'!A2978,'ALL - prices'!$B$3:$B$219,0),MATCH('COMBINED DATA'!G2978,'ALL - prices'!$J$1:$DY$1,0))</f>
        <v>15.5791</v>
      </c>
      <c r="I2978" s="14">
        <f t="shared" si="219"/>
        <v>2.8974499805863729</v>
      </c>
      <c r="J2978" s="15">
        <f>INDEX(MarketCap2!$E$2:$AR$224,MATCH(A2978,MarketCap2!$B$2:$B$224,0),MATCH(G2978,MarketCap2!$E$1:$AR$1,0))</f>
        <v>5456065536</v>
      </c>
      <c r="K2978">
        <f t="shared" si="217"/>
        <v>22.419993769145638</v>
      </c>
      <c r="L2978">
        <f>INDEX('PB2'!$D$2:$AQ$224,MATCH(A2978,'PB2'!$B$2:$B$224,0),MATCH(G2978,'PB2'!$D$1:$AQ$1,0))</f>
        <v>1.09609699249268</v>
      </c>
      <c r="M2978" s="16">
        <f t="shared" si="218"/>
        <v>0.91232802101377741</v>
      </c>
      <c r="N2978" s="6">
        <f>INDEX('ROA2'!$D$2:$AQ$224,MATCH(A2978,'ROA2'!$B$2:$B$224,0),MATCH(G2978,'ROA2'!$D$1:$AQ$1,0))</f>
        <v>3.3651220798492401</v>
      </c>
      <c r="O2978" s="6">
        <v>10453.055488</v>
      </c>
      <c r="P2978" s="28">
        <v>1.3184117204680882E-2</v>
      </c>
    </row>
    <row r="2979" spans="1:16" x14ac:dyDescent="0.3">
      <c r="A2979" t="s">
        <v>530</v>
      </c>
      <c r="B2979" t="e">
        <f>VLOOKUP(A2979,Sheet3!L:L,1,FALSE)</f>
        <v>#N/A</v>
      </c>
      <c r="C2979" t="str">
        <f>VLOOKUP(A2979,'ALL - prices'!B:C,2,FALSE)</f>
        <v>First Capital Real Estate Inve</v>
      </c>
      <c r="D2979" t="str">
        <f>VLOOKUP(A2979,'ALL - prices'!B:I,8,FALSE)</f>
        <v>Real Estate</v>
      </c>
      <c r="E2979">
        <v>2019</v>
      </c>
      <c r="F2979" t="s">
        <v>680</v>
      </c>
      <c r="G2979" t="str">
        <f t="shared" si="216"/>
        <v>2019-Q2</v>
      </c>
      <c r="H2979" s="4">
        <f>INDEX('ALL - prices'!$J$3:$DY$219,MATCH('COMBINED DATA'!A2979,'ALL - prices'!$B$3:$B$219,0),MATCH('COMBINED DATA'!G2979,'ALL - prices'!$J$1:$DY$1,0))</f>
        <v>16.2379</v>
      </c>
      <c r="I2979" s="14">
        <f t="shared" si="219"/>
        <v>3.202459867430044</v>
      </c>
      <c r="J2979" s="15">
        <f>INDEX(MarketCap2!$E$2:$AR$224,MATCH(A2979,MarketCap2!$B$2:$B$224,0),MATCH(G2979,MarketCap2!$E$1:$AR$1,0))</f>
        <v>4788977664</v>
      </c>
      <c r="K2979">
        <f t="shared" si="217"/>
        <v>22.289582794274292</v>
      </c>
      <c r="L2979">
        <f>INDEX('PB2'!$D$2:$AQ$224,MATCH(A2979,'PB2'!$B$2:$B$224,0),MATCH(G2979,'PB2'!$D$1:$AQ$1,0))</f>
        <v>1.12628197669983</v>
      </c>
      <c r="M2979" s="16">
        <f t="shared" si="218"/>
        <v>0.88787712197095214</v>
      </c>
      <c r="N2979" s="6">
        <f>INDEX('ROA2'!$D$2:$AQ$224,MATCH(A2979,'ROA2'!$B$2:$B$224,0),MATCH(G2979,'ROA2'!$D$1:$AQ$1,0))</f>
        <v>3.3240869045257599</v>
      </c>
      <c r="O2979" s="6">
        <v>10465.288192</v>
      </c>
      <c r="P2979" s="28">
        <v>1.1702515129708277E-3</v>
      </c>
    </row>
    <row r="2980" spans="1:16" x14ac:dyDescent="0.3">
      <c r="A2980" t="s">
        <v>530</v>
      </c>
      <c r="B2980" t="e">
        <f>VLOOKUP(A2980,Sheet3!L:L,1,FALSE)</f>
        <v>#N/A</v>
      </c>
      <c r="C2980" t="str">
        <f>VLOOKUP(A2980,'ALL - prices'!B:C,2,FALSE)</f>
        <v>First Capital Real Estate Inve</v>
      </c>
      <c r="D2980" t="str">
        <f>VLOOKUP(A2980,'ALL - prices'!B:I,8,FALSE)</f>
        <v>Real Estate</v>
      </c>
      <c r="E2980">
        <v>2019</v>
      </c>
      <c r="F2980" t="s">
        <v>681</v>
      </c>
      <c r="G2980" t="str">
        <f t="shared" si="216"/>
        <v>2019-Q3</v>
      </c>
      <c r="H2980" s="4">
        <f>INDEX('ALL - prices'!$J$3:$DY$219,MATCH('COMBINED DATA'!A2980,'ALL - prices'!$B$3:$B$219,0),MATCH('COMBINED DATA'!G2980,'ALL - prices'!$J$1:$DY$1,0))</f>
        <v>16.552399999999999</v>
      </c>
      <c r="I2980" s="14">
        <f t="shared" si="219"/>
        <v>2.5713745643137988</v>
      </c>
      <c r="J2980" s="15">
        <f>INDEX(MarketCap2!$E$2:$AR$224,MATCH(A2980,MarketCap2!$B$2:$B$224,0),MATCH(G2980,MarketCap2!$E$1:$AR$1,0))</f>
        <v>4835377152</v>
      </c>
      <c r="K2980">
        <f t="shared" si="217"/>
        <v>22.299224967359628</v>
      </c>
      <c r="L2980">
        <f>INDEX('PB2'!$D$2:$AQ$224,MATCH(A2980,'PB2'!$B$2:$B$224,0),MATCH(G2980,'PB2'!$D$1:$AQ$1,0))</f>
        <v>1.1317069530487101</v>
      </c>
      <c r="M2980" s="16">
        <f t="shared" si="218"/>
        <v>0.88362097388029281</v>
      </c>
      <c r="N2980" s="6">
        <f>INDEX('ROA2'!$D$2:$AQ$224,MATCH(A2980,'ROA2'!$B$2:$B$224,0),MATCH(G2980,'ROA2'!$D$1:$AQ$1,0))</f>
        <v>3.31733298301697</v>
      </c>
      <c r="O2980" s="6">
        <v>10375.404544000001</v>
      </c>
      <c r="P2980" s="28">
        <v>-8.5887408307311602E-3</v>
      </c>
    </row>
    <row r="2981" spans="1:16" x14ac:dyDescent="0.3">
      <c r="A2981" t="s">
        <v>530</v>
      </c>
      <c r="B2981" t="e">
        <f>VLOOKUP(A2981,Sheet3!L:L,1,FALSE)</f>
        <v>#N/A</v>
      </c>
      <c r="C2981" t="str">
        <f>VLOOKUP(A2981,'ALL - prices'!B:C,2,FALSE)</f>
        <v>First Capital Real Estate Inve</v>
      </c>
      <c r="D2981" t="str">
        <f>VLOOKUP(A2981,'ALL - prices'!B:I,8,FALSE)</f>
        <v>Real Estate</v>
      </c>
      <c r="E2981">
        <v>2019</v>
      </c>
      <c r="F2981" t="s">
        <v>682</v>
      </c>
      <c r="G2981" t="str">
        <f t="shared" si="216"/>
        <v>2019-Q4</v>
      </c>
      <c r="H2981" s="4">
        <f>INDEX('ALL - prices'!$J$3:$DY$219,MATCH('COMBINED DATA'!A2981,'ALL - prices'!$B$3:$B$219,0),MATCH('COMBINED DATA'!G2981,'ALL - prices'!$J$1:$DY$1,0))</f>
        <v>15.5558</v>
      </c>
      <c r="I2981" s="14">
        <f t="shared" si="219"/>
        <v>0.2980788318549305</v>
      </c>
      <c r="J2981" s="15">
        <f>INDEX(MarketCap2!$E$2:$AR$224,MATCH(A2981,MarketCap2!$B$2:$B$224,0),MATCH(G2981,MarketCap2!$E$1:$AR$1,0))</f>
        <v>4529980416</v>
      </c>
      <c r="K2981">
        <f t="shared" si="217"/>
        <v>22.233983453253202</v>
      </c>
      <c r="L2981">
        <f>INDEX('PB2'!$D$2:$AQ$224,MATCH(A2981,'PB2'!$B$2:$B$224,0),MATCH(G2981,'PB2'!$D$1:$AQ$1,0))</f>
        <v>1.01773798465729</v>
      </c>
      <c r="M2981" s="16">
        <f t="shared" si="218"/>
        <v>0.98257116770259578</v>
      </c>
      <c r="N2981" s="6">
        <f>INDEX('ROA2'!$D$2:$AQ$224,MATCH(A2981,'ROA2'!$B$2:$B$224,0),MATCH(G2981,'ROA2'!$D$1:$AQ$1,0))</f>
        <v>2.61400699615479</v>
      </c>
      <c r="O2981" s="6">
        <v>10585.126912</v>
      </c>
      <c r="P2981" s="28">
        <v>2.0213415979165775E-2</v>
      </c>
    </row>
    <row r="2982" spans="1:16" x14ac:dyDescent="0.3">
      <c r="A2982" t="s">
        <v>530</v>
      </c>
      <c r="B2982" t="e">
        <f>VLOOKUP(A2982,Sheet3!L:L,1,FALSE)</f>
        <v>#N/A</v>
      </c>
      <c r="C2982" t="str">
        <f>VLOOKUP(A2982,'ALL - prices'!B:C,2,FALSE)</f>
        <v>First Capital Real Estate Inve</v>
      </c>
      <c r="D2982" t="str">
        <f>VLOOKUP(A2982,'ALL - prices'!B:I,8,FALSE)</f>
        <v>Real Estate</v>
      </c>
      <c r="E2982">
        <v>2020</v>
      </c>
      <c r="F2982" t="s">
        <v>679</v>
      </c>
      <c r="G2982" t="str">
        <f t="shared" si="216"/>
        <v>2020-Q1</v>
      </c>
      <c r="H2982" s="4">
        <f>INDEX('ALL - prices'!$J$3:$DY$219,MATCH('COMBINED DATA'!A2982,'ALL - prices'!$B$3:$B$219,0),MATCH('COMBINED DATA'!G2982,'ALL - prices'!$J$1:$DY$1,0))</f>
        <v>10.3805</v>
      </c>
      <c r="I2982" s="14">
        <f t="shared" si="219"/>
        <v>1.3674864688544479</v>
      </c>
      <c r="J2982" s="15">
        <f>INDEX(MarketCap2!$E$2:$AR$224,MATCH(A2982,MarketCap2!$B$2:$B$224,0),MATCH(G2982,MarketCap2!$E$1:$AR$1,0))</f>
        <v>2987113472</v>
      </c>
      <c r="K2982">
        <f t="shared" si="217"/>
        <v>21.817573364076175</v>
      </c>
      <c r="L2982">
        <f>INDEX('PB2'!$D$2:$AQ$224,MATCH(A2982,'PB2'!$B$2:$B$224,0),MATCH(G2982,'PB2'!$D$1:$AQ$1,0))</f>
        <v>0.69199401140213002</v>
      </c>
      <c r="M2982" s="16">
        <f t="shared" si="218"/>
        <v>1.4450992111532628</v>
      </c>
      <c r="N2982" s="6">
        <f>INDEX('ROA2'!$D$2:$AQ$224,MATCH(A2982,'ROA2'!$B$2:$B$224,0),MATCH(G2982,'ROA2'!$D$1:$AQ$1,0))</f>
        <v>3.8938291072845499</v>
      </c>
      <c r="O2982" s="6">
        <v>10161.359872000001</v>
      </c>
      <c r="P2982" s="28">
        <v>-4.0034195482303428E-2</v>
      </c>
    </row>
    <row r="2983" spans="1:16" x14ac:dyDescent="0.3">
      <c r="A2983" t="s">
        <v>530</v>
      </c>
      <c r="B2983" t="e">
        <f>VLOOKUP(A2983,Sheet3!L:L,1,FALSE)</f>
        <v>#N/A</v>
      </c>
      <c r="C2983" t="str">
        <f>VLOOKUP(A2983,'ALL - prices'!B:C,2,FALSE)</f>
        <v>First Capital Real Estate Inve</v>
      </c>
      <c r="D2983" t="str">
        <f>VLOOKUP(A2983,'ALL - prices'!B:I,8,FALSE)</f>
        <v>Real Estate</v>
      </c>
      <c r="E2983">
        <v>2020</v>
      </c>
      <c r="F2983" t="s">
        <v>680</v>
      </c>
      <c r="G2983" t="str">
        <f t="shared" si="216"/>
        <v>2020-Q2</v>
      </c>
      <c r="H2983" s="4">
        <f>INDEX('ALL - prices'!$J$3:$DY$219,MATCH('COMBINED DATA'!A2983,'ALL - prices'!$B$3:$B$219,0),MATCH('COMBINED DATA'!G2983,'ALL - prices'!$J$1:$DY$1,0))</f>
        <v>10.7354</v>
      </c>
      <c r="I2983" s="14">
        <f t="shared" si="219"/>
        <v>1.9328963879801311</v>
      </c>
      <c r="J2983" s="15">
        <f>INDEX(MarketCap2!$E$2:$AR$224,MATCH(A2983,MarketCap2!$B$2:$B$224,0),MATCH(G2983,MarketCap2!$E$1:$AR$1,0))</f>
        <v>3041902848</v>
      </c>
      <c r="K2983">
        <f t="shared" si="217"/>
        <v>21.835749093389889</v>
      </c>
      <c r="L2983">
        <f>INDEX('PB2'!$D$2:$AQ$224,MATCH(A2983,'PB2'!$B$2:$B$224,0),MATCH(G2983,'PB2'!$D$1:$AQ$1,0))</f>
        <v>0.71533501148223899</v>
      </c>
      <c r="M2983" s="16">
        <f t="shared" si="218"/>
        <v>1.3979463942746342</v>
      </c>
      <c r="N2983" s="6">
        <f>INDEX('ROA2'!$D$2:$AQ$224,MATCH(A2983,'ROA2'!$B$2:$B$224,0),MATCH(G2983,'ROA2'!$D$1:$AQ$1,0))</f>
        <v>2.7323870658874498</v>
      </c>
      <c r="O2983" s="6">
        <v>10237.120512</v>
      </c>
      <c r="P2983" s="28">
        <v>7.4557579845941505E-3</v>
      </c>
    </row>
    <row r="2984" spans="1:16" x14ac:dyDescent="0.3">
      <c r="A2984" t="s">
        <v>530</v>
      </c>
      <c r="B2984" t="e">
        <f>VLOOKUP(A2984,Sheet3!L:L,1,FALSE)</f>
        <v>#N/A</v>
      </c>
      <c r="C2984" t="str">
        <f>VLOOKUP(A2984,'ALL - prices'!B:C,2,FALSE)</f>
        <v>First Capital Real Estate Inve</v>
      </c>
      <c r="D2984" t="str">
        <f>VLOOKUP(A2984,'ALL - prices'!B:I,8,FALSE)</f>
        <v>Real Estate</v>
      </c>
      <c r="E2984">
        <v>2020</v>
      </c>
      <c r="F2984" t="s">
        <v>681</v>
      </c>
      <c r="G2984" t="str">
        <f t="shared" si="216"/>
        <v>2020-Q3</v>
      </c>
      <c r="H2984" s="4">
        <f>INDEX('ALL - prices'!$J$3:$DY$219,MATCH('COMBINED DATA'!A2984,'ALL - prices'!$B$3:$B$219,0),MATCH('COMBINED DATA'!G2984,'ALL - prices'!$J$1:$DY$1,0))</f>
        <v>10.184100000000001</v>
      </c>
      <c r="I2984" s="14">
        <f t="shared" si="219"/>
        <v>1.6142166921348218</v>
      </c>
      <c r="J2984" s="15">
        <f>INDEX(MarketCap2!$E$2:$AR$224,MATCH(A2984,MarketCap2!$B$2:$B$224,0),MATCH(G2984,MarketCap2!$E$1:$AR$1,0))</f>
        <v>2840278016</v>
      </c>
      <c r="K2984">
        <f t="shared" si="217"/>
        <v>21.767167777286069</v>
      </c>
      <c r="L2984">
        <f>INDEX('PB2'!$D$2:$AQ$224,MATCH(A2984,'PB2'!$B$2:$B$224,0),MATCH(G2984,'PB2'!$D$1:$AQ$1,0))</f>
        <v>0.67123502492904696</v>
      </c>
      <c r="M2984" s="16">
        <f t="shared" si="218"/>
        <v>1.4897911504330472</v>
      </c>
      <c r="N2984" s="6">
        <f>INDEX('ROA2'!$D$2:$AQ$224,MATCH(A2984,'ROA2'!$B$2:$B$224,0),MATCH(G2984,'ROA2'!$D$1:$AQ$1,0))</f>
        <v>2.0783159732818599</v>
      </c>
      <c r="O2984" s="6">
        <v>10037.369855999999</v>
      </c>
      <c r="P2984" s="28">
        <v>-1.9512386883191572E-2</v>
      </c>
    </row>
    <row r="2985" spans="1:16" x14ac:dyDescent="0.3">
      <c r="A2985" t="s">
        <v>530</v>
      </c>
      <c r="B2985" t="e">
        <f>VLOOKUP(A2985,Sheet3!L:L,1,FALSE)</f>
        <v>#N/A</v>
      </c>
      <c r="C2985" t="str">
        <f>VLOOKUP(A2985,'ALL - prices'!B:C,2,FALSE)</f>
        <v>First Capital Real Estate Inve</v>
      </c>
      <c r="D2985" t="str">
        <f>VLOOKUP(A2985,'ALL - prices'!B:I,8,FALSE)</f>
        <v>Real Estate</v>
      </c>
      <c r="E2985">
        <v>2020</v>
      </c>
      <c r="F2985" t="s">
        <v>682</v>
      </c>
      <c r="G2985" t="str">
        <f t="shared" si="216"/>
        <v>2020-Q4</v>
      </c>
      <c r="H2985" s="4">
        <f>INDEX('ALL - prices'!$J$3:$DY$219,MATCH('COMBINED DATA'!A2985,'ALL - prices'!$B$3:$B$219,0),MATCH('COMBINED DATA'!G2985,'ALL - prices'!$J$1:$DY$1,0))</f>
        <v>10.817</v>
      </c>
      <c r="I2985" s="14">
        <f t="shared" si="219"/>
        <v>0.89268759886461235</v>
      </c>
      <c r="J2985" s="15">
        <f>INDEX(MarketCap2!$E$2:$AR$224,MATCH(A2985,MarketCap2!$B$2:$B$224,0),MATCH(G2985,MarketCap2!$E$1:$AR$1,0))</f>
        <v>2969580800</v>
      </c>
      <c r="K2985">
        <f t="shared" si="217"/>
        <v>21.811686635018013</v>
      </c>
      <c r="L2985">
        <f>INDEX('PB2'!$D$2:$AQ$224,MATCH(A2985,'PB2'!$B$2:$B$224,0),MATCH(G2985,'PB2'!$D$1:$AQ$1,0))</f>
        <v>0.70300501585006703</v>
      </c>
      <c r="M2985" s="16">
        <f t="shared" si="218"/>
        <v>1.4224649575093138</v>
      </c>
      <c r="N2985" s="6">
        <f>INDEX('ROA2'!$D$2:$AQ$224,MATCH(A2985,'ROA2'!$B$2:$B$224,0),MATCH(G2985,'ROA2'!$D$1:$AQ$1,0))</f>
        <v>1.53304803371429</v>
      </c>
      <c r="O2985" s="6">
        <v>10013.44512</v>
      </c>
      <c r="P2985" s="28">
        <v>-2.3835662472572565E-3</v>
      </c>
    </row>
    <row r="2986" spans="1:16" x14ac:dyDescent="0.3">
      <c r="A2986" t="s">
        <v>530</v>
      </c>
      <c r="B2986" t="e">
        <f>VLOOKUP(A2986,Sheet3!L:L,1,FALSE)</f>
        <v>#N/A</v>
      </c>
      <c r="C2986" t="str">
        <f>VLOOKUP(A2986,'ALL - prices'!B:C,2,FALSE)</f>
        <v>First Capital Real Estate Inve</v>
      </c>
      <c r="D2986" t="str">
        <f>VLOOKUP(A2986,'ALL - prices'!B:I,8,FALSE)</f>
        <v>Real Estate</v>
      </c>
      <c r="E2986">
        <v>2021</v>
      </c>
      <c r="F2986" t="s">
        <v>679</v>
      </c>
      <c r="G2986" t="str">
        <f t="shared" si="216"/>
        <v>2021-Q1</v>
      </c>
      <c r="H2986" s="4">
        <f>INDEX('ALL - prices'!$J$3:$DY$219,MATCH('COMBINED DATA'!A2986,'ALL - prices'!$B$3:$B$219,0),MATCH('COMBINED DATA'!G2986,'ALL - prices'!$J$1:$DY$1,0))</f>
        <v>13.2554</v>
      </c>
      <c r="I2986" s="14">
        <f t="shared" si="219"/>
        <v>0.56995231964320225</v>
      </c>
      <c r="J2986" s="15">
        <f>INDEX(MarketCap2!$E$2:$AR$224,MATCH(A2986,MarketCap2!$B$2:$B$224,0),MATCH(G2986,MarketCap2!$E$1:$AR$1,0))</f>
        <v>3613903360</v>
      </c>
      <c r="K2986">
        <f t="shared" si="217"/>
        <v>22.008054288305125</v>
      </c>
      <c r="L2986">
        <f>INDEX('PB2'!$D$2:$AQ$224,MATCH(A2986,'PB2'!$B$2:$B$224,0),MATCH(G2986,'PB2'!$D$1:$AQ$1,0))</f>
        <v>0.850328028202057</v>
      </c>
      <c r="M2986" s="16">
        <f t="shared" si="218"/>
        <v>1.1760167451076629</v>
      </c>
      <c r="N2986" s="6">
        <f>INDEX('ROA2'!$D$2:$AQ$224,MATCH(A2986,'ROA2'!$B$2:$B$224,0),MATCH(G2986,'ROA2'!$D$1:$AQ$1,0))</f>
        <v>2.6760999113320999E-2</v>
      </c>
      <c r="O2986" s="6">
        <v>10032.462847999999</v>
      </c>
      <c r="P2986" s="28">
        <v>1.8992192768914778E-3</v>
      </c>
    </row>
    <row r="2987" spans="1:16" x14ac:dyDescent="0.3">
      <c r="A2987" t="s">
        <v>530</v>
      </c>
      <c r="B2987" t="e">
        <f>VLOOKUP(A2987,Sheet3!L:L,1,FALSE)</f>
        <v>#N/A</v>
      </c>
      <c r="C2987" t="str">
        <f>VLOOKUP(A2987,'ALL - prices'!B:C,2,FALSE)</f>
        <v>First Capital Real Estate Inve</v>
      </c>
      <c r="D2987" t="str">
        <f>VLOOKUP(A2987,'ALL - prices'!B:I,8,FALSE)</f>
        <v>Real Estate</v>
      </c>
      <c r="E2987">
        <v>2021</v>
      </c>
      <c r="F2987" t="s">
        <v>680</v>
      </c>
      <c r="G2987" t="str">
        <f t="shared" si="216"/>
        <v>2021-Q2</v>
      </c>
      <c r="H2987" s="4">
        <f>INDEX('ALL - prices'!$J$3:$DY$219,MATCH('COMBINED DATA'!A2987,'ALL - prices'!$B$3:$B$219,0),MATCH('COMBINED DATA'!G2987,'ALL - prices'!$J$1:$DY$1,0))</f>
        <v>14.235099999999999</v>
      </c>
      <c r="I2987" s="14">
        <f t="shared" si="219"/>
        <v>1.2957077329269389</v>
      </c>
      <c r="J2987" s="15">
        <f>INDEX(MarketCap2!$E$2:$AR$224,MATCH(A2987,MarketCap2!$B$2:$B$224,0),MATCH(G2987,MarketCap2!$E$1:$AR$1,0))</f>
        <v>3857167872</v>
      </c>
      <c r="K2987">
        <f t="shared" si="217"/>
        <v>22.073199039207729</v>
      </c>
      <c r="L2987">
        <f>INDEX('PB2'!$D$2:$AQ$224,MATCH(A2987,'PB2'!$B$2:$B$224,0),MATCH(G2987,'PB2'!$D$1:$AQ$1,0))</f>
        <v>0.86869299411773704</v>
      </c>
      <c r="M2987" s="16">
        <f t="shared" si="218"/>
        <v>1.1511546734823401</v>
      </c>
      <c r="N2987" s="6">
        <f>INDEX('ROA2'!$D$2:$AQ$224,MATCH(A2987,'ROA2'!$B$2:$B$224,0),MATCH(G2987,'ROA2'!$D$1:$AQ$1,0))</f>
        <v>0.96042400598526001</v>
      </c>
      <c r="O2987" s="6">
        <v>9972.0744959999993</v>
      </c>
      <c r="P2987" s="28">
        <v>-6.0192948546067661E-3</v>
      </c>
    </row>
    <row r="2988" spans="1:16" x14ac:dyDescent="0.3">
      <c r="A2988" t="s">
        <v>530</v>
      </c>
      <c r="B2988" t="e">
        <f>VLOOKUP(A2988,Sheet3!L:L,1,FALSE)</f>
        <v>#N/A</v>
      </c>
      <c r="C2988" t="str">
        <f>VLOOKUP(A2988,'ALL - prices'!B:C,2,FALSE)</f>
        <v>First Capital Real Estate Inve</v>
      </c>
      <c r="D2988" t="str">
        <f>VLOOKUP(A2988,'ALL - prices'!B:I,8,FALSE)</f>
        <v>Real Estate</v>
      </c>
      <c r="E2988">
        <v>2021</v>
      </c>
      <c r="F2988" t="s">
        <v>681</v>
      </c>
      <c r="G2988" t="str">
        <f t="shared" si="216"/>
        <v>2021-Q3</v>
      </c>
      <c r="H2988" s="4">
        <f>INDEX('ALL - prices'!$J$3:$DY$219,MATCH('COMBINED DATA'!A2988,'ALL - prices'!$B$3:$B$219,0),MATCH('COMBINED DATA'!G2988,'ALL - prices'!$J$1:$DY$1,0))</f>
        <v>14.2392</v>
      </c>
      <c r="I2988" s="14">
        <f t="shared" si="219"/>
        <v>1.5112000361191988</v>
      </c>
      <c r="J2988" s="15">
        <f>INDEX(MarketCap2!$E$2:$AR$224,MATCH(A2988,MarketCap2!$B$2:$B$224,0),MATCH(G2988,MarketCap2!$E$1:$AR$1,0))</f>
        <v>3835252224</v>
      </c>
      <c r="K2988">
        <f t="shared" si="217"/>
        <v>22.06750103857296</v>
      </c>
      <c r="L2988">
        <f>INDEX('PB2'!$D$2:$AQ$224,MATCH(A2988,'PB2'!$B$2:$B$224,0),MATCH(G2988,'PB2'!$D$1:$AQ$1,0))</f>
        <v>0.83362597227096602</v>
      </c>
      <c r="M2988" s="16">
        <f t="shared" si="218"/>
        <v>1.1995787478595437</v>
      </c>
      <c r="N2988" s="6">
        <f>INDEX('ROA2'!$D$2:$AQ$224,MATCH(A2988,'ROA2'!$B$2:$B$224,0),MATCH(G2988,'ROA2'!$D$1:$AQ$1,0))</f>
        <v>2.9515759944915798</v>
      </c>
      <c r="O2988" s="6">
        <v>10189.521919999999</v>
      </c>
      <c r="P2988" s="28">
        <v>2.1805635736799049E-2</v>
      </c>
    </row>
    <row r="2989" spans="1:16" x14ac:dyDescent="0.3">
      <c r="A2989" t="s">
        <v>530</v>
      </c>
      <c r="B2989" t="e">
        <f>VLOOKUP(A2989,Sheet3!L:L,1,FALSE)</f>
        <v>#N/A</v>
      </c>
      <c r="C2989" t="str">
        <f>VLOOKUP(A2989,'ALL - prices'!B:C,2,FALSE)</f>
        <v>First Capital Real Estate Inve</v>
      </c>
      <c r="D2989" t="str">
        <f>VLOOKUP(A2989,'ALL - prices'!B:I,8,FALSE)</f>
        <v>Real Estate</v>
      </c>
      <c r="E2989">
        <v>2021</v>
      </c>
      <c r="F2989" t="s">
        <v>682</v>
      </c>
      <c r="G2989" t="str">
        <f t="shared" si="216"/>
        <v>2021-Q4</v>
      </c>
      <c r="H2989" s="4">
        <f>INDEX('ALL - prices'!$J$3:$DY$219,MATCH('COMBINED DATA'!A2989,'ALL - prices'!$B$3:$B$219,0),MATCH('COMBINED DATA'!G2989,'ALL - prices'!$J$1:$DY$1,0))</f>
        <v>15.4366</v>
      </c>
      <c r="I2989" s="14">
        <f t="shared" si="219"/>
        <v>1.1675117768856413</v>
      </c>
      <c r="J2989" s="15">
        <f>INDEX(MarketCap2!$E$2:$AR$224,MATCH(A2989,MarketCap2!$B$2:$B$224,0),MATCH(G2989,MarketCap2!$E$1:$AR$1,0))</f>
        <v>4133306112</v>
      </c>
      <c r="K2989">
        <f t="shared" si="217"/>
        <v>22.142343435061154</v>
      </c>
      <c r="L2989">
        <f>INDEX('PB2'!$D$2:$AQ$224,MATCH(A2989,'PB2'!$B$2:$B$224,0),MATCH(G2989,'PB2'!$D$1:$AQ$1,0))</f>
        <v>0.89603900909423795</v>
      </c>
      <c r="M2989" s="16">
        <f t="shared" si="218"/>
        <v>1.1160228403569741</v>
      </c>
      <c r="N2989" s="6">
        <f>INDEX('ROA2'!$D$2:$AQ$224,MATCH(A2989,'ROA2'!$B$2:$B$224,0),MATCH(G2989,'ROA2'!$D$1:$AQ$1,0))</f>
        <v>4.64135694503784</v>
      </c>
      <c r="O2989" s="6">
        <v>10186.252288</v>
      </c>
      <c r="P2989" s="28">
        <v>-3.2088178676782777E-4</v>
      </c>
    </row>
    <row r="2990" spans="1:16" x14ac:dyDescent="0.3">
      <c r="A2990" t="s">
        <v>530</v>
      </c>
      <c r="B2990" t="e">
        <f>VLOOKUP(A2990,Sheet3!L:L,1,FALSE)</f>
        <v>#N/A</v>
      </c>
      <c r="C2990" t="str">
        <f>VLOOKUP(A2990,'ALL - prices'!B:C,2,FALSE)</f>
        <v>First Capital Real Estate Inve</v>
      </c>
      <c r="D2990" t="str">
        <f>VLOOKUP(A2990,'ALL - prices'!B:I,8,FALSE)</f>
        <v>Real Estate</v>
      </c>
      <c r="E2990">
        <v>2022</v>
      </c>
      <c r="F2990" t="s">
        <v>679</v>
      </c>
      <c r="G2990" t="str">
        <f t="shared" si="216"/>
        <v>2022-Q1</v>
      </c>
      <c r="H2990" s="4">
        <f>INDEX('ALL - prices'!$J$3:$DY$219,MATCH('COMBINED DATA'!A2990,'ALL - prices'!$B$3:$B$219,0),MATCH('COMBINED DATA'!G2990,'ALL - prices'!$J$1:$DY$1,0))</f>
        <v>14.7803</v>
      </c>
      <c r="I2990" s="14">
        <f t="shared" si="219"/>
        <v>0.84075463473794421</v>
      </c>
      <c r="J2990" s="15">
        <f>INDEX(MarketCap2!$E$2:$AR$224,MATCH(A2990,MarketCap2!$B$2:$B$224,0),MATCH(G2990,MarketCap2!$E$1:$AR$1,0))</f>
        <v>3933872896</v>
      </c>
      <c r="K2990">
        <f t="shared" si="217"/>
        <v>22.092890247291177</v>
      </c>
      <c r="L2990">
        <f>INDEX('PB2'!$D$2:$AQ$224,MATCH(A2990,'PB2'!$B$2:$B$224,0),MATCH(G2990,'PB2'!$D$1:$AQ$1,0))</f>
        <v>0.84527397155761697</v>
      </c>
      <c r="M2990" s="16">
        <f t="shared" si="218"/>
        <v>1.183048376797009</v>
      </c>
      <c r="N2990" s="6">
        <f>INDEX('ROA2'!$D$2:$AQ$224,MATCH(A2990,'ROA2'!$B$2:$B$224,0),MATCH(G2990,'ROA2'!$D$1:$AQ$1,0))</f>
        <v>4.5689759254455602</v>
      </c>
      <c r="O2990" s="6">
        <v>10109.074431999999</v>
      </c>
      <c r="P2990" s="28">
        <v>-7.5766684171881616E-3</v>
      </c>
    </row>
    <row r="2991" spans="1:16" x14ac:dyDescent="0.3">
      <c r="A2991" t="s">
        <v>530</v>
      </c>
      <c r="B2991" t="e">
        <f>VLOOKUP(A2991,Sheet3!L:L,1,FALSE)</f>
        <v>#N/A</v>
      </c>
      <c r="C2991" t="str">
        <f>VLOOKUP(A2991,'ALL - prices'!B:C,2,FALSE)</f>
        <v>First Capital Real Estate Inve</v>
      </c>
      <c r="D2991" t="str">
        <f>VLOOKUP(A2991,'ALL - prices'!B:I,8,FALSE)</f>
        <v>Real Estate</v>
      </c>
      <c r="E2991">
        <v>2022</v>
      </c>
      <c r="F2991" t="s">
        <v>680</v>
      </c>
      <c r="G2991" t="str">
        <f t="shared" si="216"/>
        <v>2022-Q2</v>
      </c>
      <c r="H2991" s="4">
        <f>INDEX('ALL - prices'!$J$3:$DY$219,MATCH('COMBINED DATA'!A2991,'ALL - prices'!$B$3:$B$219,0),MATCH('COMBINED DATA'!G2991,'ALL - prices'!$J$1:$DY$1,0))</f>
        <v>12.4194</v>
      </c>
      <c r="I2991" s="14">
        <f t="shared" si="219"/>
        <v>0.74994423125989862</v>
      </c>
      <c r="J2991" s="15">
        <f>INDEX(MarketCap2!$E$2:$AR$224,MATCH(A2991,MarketCap2!$B$2:$B$224,0),MATCH(G2991,MarketCap2!$E$1:$AR$1,0))</f>
        <v>3282975744</v>
      </c>
      <c r="K2991">
        <f t="shared" si="217"/>
        <v>21.912016087074271</v>
      </c>
      <c r="L2991">
        <f>INDEX('PB2'!$D$2:$AQ$224,MATCH(A2991,'PB2'!$B$2:$B$224,0),MATCH(G2991,'PB2'!$D$1:$AQ$1,0))</f>
        <v>0.70935499668121305</v>
      </c>
      <c r="M2991" s="16">
        <f t="shared" si="218"/>
        <v>1.4097313822819295</v>
      </c>
      <c r="N2991" s="6">
        <f>INDEX('ROA2'!$D$2:$AQ$224,MATCH(A2991,'ROA2'!$B$2:$B$224,0),MATCH(G2991,'ROA2'!$D$1:$AQ$1,0))</f>
        <v>4.6275582313537598</v>
      </c>
      <c r="O2991" s="6">
        <v>10194.026496</v>
      </c>
      <c r="P2991" s="28">
        <v>8.4035452079655806E-3</v>
      </c>
    </row>
    <row r="2992" spans="1:16" x14ac:dyDescent="0.3">
      <c r="A2992" t="s">
        <v>530</v>
      </c>
      <c r="B2992" t="e">
        <f>VLOOKUP(A2992,Sheet3!L:L,1,FALSE)</f>
        <v>#N/A</v>
      </c>
      <c r="C2992" t="str">
        <f>VLOOKUP(A2992,'ALL - prices'!B:C,2,FALSE)</f>
        <v>First Capital Real Estate Inve</v>
      </c>
      <c r="D2992" t="str">
        <f>VLOOKUP(A2992,'ALL - prices'!B:I,8,FALSE)</f>
        <v>Real Estate</v>
      </c>
      <c r="E2992">
        <v>2022</v>
      </c>
      <c r="F2992" t="s">
        <v>681</v>
      </c>
      <c r="G2992" t="str">
        <f t="shared" si="216"/>
        <v>2022-Q3</v>
      </c>
      <c r="H2992" s="4">
        <f>INDEX('ALL - prices'!$J$3:$DY$219,MATCH('COMBINED DATA'!A2992,'ALL - prices'!$B$3:$B$219,0),MATCH('COMBINED DATA'!G2992,'ALL - prices'!$J$1:$DY$1,0))</f>
        <v>12.6564</v>
      </c>
      <c r="I2992" s="14">
        <f t="shared" si="219"/>
        <v>1.0647225190161047</v>
      </c>
      <c r="J2992" s="15">
        <f>INDEX(MarketCap2!$E$2:$AR$224,MATCH(A2992,MarketCap2!$B$2:$B$224,0),MATCH(G2992,MarketCap2!$E$1:$AR$1,0))</f>
        <v>3313657856</v>
      </c>
      <c r="K2992">
        <f t="shared" si="217"/>
        <v>21.92131850861734</v>
      </c>
      <c r="L2992">
        <f>INDEX('PB2'!$D$2:$AQ$224,MATCH(A2992,'PB2'!$B$2:$B$224,0),MATCH(G2992,'PB2'!$D$1:$AQ$1,0))</f>
        <v>0.75305199623107899</v>
      </c>
      <c r="M2992" s="16">
        <f t="shared" si="218"/>
        <v>1.3279295520161445</v>
      </c>
      <c r="N2992" s="6">
        <f>INDEX('ROA2'!$D$2:$AQ$224,MATCH(A2992,'ROA2'!$B$2:$B$224,0),MATCH(G2992,'ROA2'!$D$1:$AQ$1,0))</f>
        <v>2.0991680622100799</v>
      </c>
      <c r="O2992" s="6">
        <v>10057.358335999999</v>
      </c>
      <c r="P2992" s="28">
        <v>-1.3406690678470164E-2</v>
      </c>
    </row>
    <row r="2993" spans="1:16" x14ac:dyDescent="0.3">
      <c r="A2993" t="s">
        <v>530</v>
      </c>
      <c r="B2993" t="e">
        <f>VLOOKUP(A2993,Sheet3!L:L,1,FALSE)</f>
        <v>#N/A</v>
      </c>
      <c r="C2993" t="str">
        <f>VLOOKUP(A2993,'ALL - prices'!B:C,2,FALSE)</f>
        <v>First Capital Real Estate Inve</v>
      </c>
      <c r="D2993" t="str">
        <f>VLOOKUP(A2993,'ALL - prices'!B:I,8,FALSE)</f>
        <v>Real Estate</v>
      </c>
      <c r="E2993">
        <v>2022</v>
      </c>
      <c r="F2993" t="s">
        <v>682</v>
      </c>
      <c r="G2993" t="str">
        <f t="shared" si="216"/>
        <v>2022-Q4</v>
      </c>
      <c r="H2993" s="4">
        <f>INDEX('ALL - prices'!$J$3:$DY$219,MATCH('COMBINED DATA'!A2993,'ALL - prices'!$B$3:$B$219,0),MATCH('COMBINED DATA'!G2993,'ALL - prices'!$J$1:$DY$1,0))</f>
        <v>14.2576</v>
      </c>
      <c r="I2993" s="14">
        <f t="shared" si="219"/>
        <v>0.9049463496988831</v>
      </c>
      <c r="J2993" s="15">
        <f>INDEX(MarketCap2!$E$2:$AR$224,MATCH(A2993,MarketCap2!$B$2:$B$224,0),MATCH(G2993,MarketCap2!$E$1:$AR$1,0))</f>
        <v>3684033536</v>
      </c>
      <c r="K2993">
        <f t="shared" si="217"/>
        <v>22.027274058446789</v>
      </c>
      <c r="L2993">
        <f>INDEX('PB2'!$D$2:$AQ$224,MATCH(A2993,'PB2'!$B$2:$B$224,0),MATCH(G2993,'PB2'!$D$1:$AQ$1,0))</f>
        <v>0.83872997760772705</v>
      </c>
      <c r="M2993" s="16">
        <f t="shared" si="218"/>
        <v>1.1922788343064312</v>
      </c>
      <c r="N2993" s="6">
        <f>INDEX('ROA2'!$D$2:$AQ$224,MATCH(A2993,'ROA2'!$B$2:$B$224,0),MATCH(G2993,'ROA2'!$D$1:$AQ$1,0))</f>
        <v>-1.7360270023346001</v>
      </c>
      <c r="O2993" s="6">
        <v>9829.5695360000009</v>
      </c>
      <c r="P2993" s="28">
        <v>-2.2648969280992561E-2</v>
      </c>
    </row>
    <row r="2994" spans="1:16" x14ac:dyDescent="0.3">
      <c r="A2994" t="s">
        <v>530</v>
      </c>
      <c r="B2994" t="e">
        <f>VLOOKUP(A2994,Sheet3!L:L,1,FALSE)</f>
        <v>#N/A</v>
      </c>
      <c r="C2994" t="str">
        <f>VLOOKUP(A2994,'ALL - prices'!B:C,2,FALSE)</f>
        <v>First Capital Real Estate Inve</v>
      </c>
      <c r="D2994" t="str">
        <f>VLOOKUP(A2994,'ALL - prices'!B:I,8,FALSE)</f>
        <v>Real Estate</v>
      </c>
      <c r="E2994">
        <v>2023</v>
      </c>
      <c r="F2994" t="s">
        <v>679</v>
      </c>
      <c r="G2994" t="str">
        <f t="shared" ref="G2994:G3057" si="220">E2994&amp;"-"&amp;F2994</f>
        <v>2023-Q1</v>
      </c>
      <c r="H2994" s="4">
        <f>INDEX('ALL - prices'!$J$3:$DY$219,MATCH('COMBINED DATA'!A2994,'ALL - prices'!$B$3:$B$219,0),MATCH('COMBINED DATA'!G2994,'ALL - prices'!$J$1:$DY$1,0))</f>
        <v>13.512700000000001</v>
      </c>
      <c r="I2994" s="14">
        <f t="shared" si="219"/>
        <v>1.1319197037923374</v>
      </c>
      <c r="J2994" s="15">
        <f>INDEX(MarketCap2!$E$2:$AR$224,MATCH(A2994,MarketCap2!$B$2:$B$224,0),MATCH(G2994,MarketCap2!$E$1:$AR$1,0))</f>
        <v>3447343872</v>
      </c>
      <c r="K2994">
        <f t="shared" ref="K2994:K3057" si="221">LN(J2994)</f>
        <v>21.960869879296585</v>
      </c>
      <c r="L2994">
        <f>INDEX('PB2'!$D$2:$AQ$224,MATCH(A2994,'PB2'!$B$2:$B$224,0),MATCH(G2994,'PB2'!$D$1:$AQ$1,0))</f>
        <v>0.78297197818756104</v>
      </c>
      <c r="M2994" s="16">
        <f t="shared" ref="M2994:M3057" si="222">1/L2994</f>
        <v>1.2771849157549926</v>
      </c>
      <c r="N2994" s="6">
        <f>INDEX('ROA2'!$D$2:$AQ$224,MATCH(A2994,'ROA2'!$B$2:$B$224,0),MATCH(G2994,'ROA2'!$D$1:$AQ$1,0))</f>
        <v>-1.6250760555267301</v>
      </c>
      <c r="O2994" s="6">
        <v>9581.9376639999991</v>
      </c>
      <c r="P2994" s="28">
        <v>-2.5192544911867211E-2</v>
      </c>
    </row>
    <row r="2995" spans="1:16" x14ac:dyDescent="0.3">
      <c r="A2995" t="s">
        <v>530</v>
      </c>
      <c r="B2995" t="e">
        <f>VLOOKUP(A2995,Sheet3!L:L,1,FALSE)</f>
        <v>#N/A</v>
      </c>
      <c r="C2995" t="str">
        <f>VLOOKUP(A2995,'ALL - prices'!B:C,2,FALSE)</f>
        <v>First Capital Real Estate Inve</v>
      </c>
      <c r="D2995" t="str">
        <f>VLOOKUP(A2995,'ALL - prices'!B:I,8,FALSE)</f>
        <v>Real Estate</v>
      </c>
      <c r="E2995">
        <v>2023</v>
      </c>
      <c r="F2995" t="s">
        <v>680</v>
      </c>
      <c r="G2995" t="str">
        <f t="shared" si="220"/>
        <v>2023-Q2</v>
      </c>
      <c r="H2995" s="4">
        <f>INDEX('ALL - prices'!$J$3:$DY$219,MATCH('COMBINED DATA'!A2995,'ALL - prices'!$B$3:$B$219,0),MATCH('COMBINED DATA'!G2995,'ALL - prices'!$J$1:$DY$1,0))</f>
        <v>12.7423</v>
      </c>
      <c r="I2995" s="14">
        <f t="shared" si="219"/>
        <v>1.1082052848336958</v>
      </c>
      <c r="J2995" s="15">
        <f>INDEX(MarketCap2!$E$2:$AR$224,MATCH(A2995,MarketCap2!$B$2:$B$224,0),MATCH(G2995,MarketCap2!$E$1:$AR$1,0))</f>
        <v>3105272320</v>
      </c>
      <c r="K2995">
        <f t="shared" si="221"/>
        <v>21.856367252189813</v>
      </c>
      <c r="L2995">
        <f>INDEX('PB2'!$D$2:$AQ$224,MATCH(A2995,'PB2'!$B$2:$B$224,0),MATCH(G2995,'PB2'!$D$1:$AQ$1,0))</f>
        <v>0.73959499597549405</v>
      </c>
      <c r="M2995" s="16">
        <f t="shared" si="222"/>
        <v>1.3520913546488276</v>
      </c>
      <c r="N2995" s="6">
        <f>INDEX('ROA2'!$D$2:$AQ$224,MATCH(A2995,'ROA2'!$B$2:$B$224,0),MATCH(G2995,'ROA2'!$D$1:$AQ$1,0))</f>
        <v>-1.5700429677963299</v>
      </c>
      <c r="O2995" s="6">
        <v>9641.6040959999991</v>
      </c>
      <c r="P2995" s="28">
        <v>6.2269693346232976E-3</v>
      </c>
    </row>
    <row r="2996" spans="1:16" x14ac:dyDescent="0.3">
      <c r="A2996" t="s">
        <v>530</v>
      </c>
      <c r="B2996" t="e">
        <f>VLOOKUP(A2996,Sheet3!L:L,1,FALSE)</f>
        <v>#N/A</v>
      </c>
      <c r="C2996" t="str">
        <f>VLOOKUP(A2996,'ALL - prices'!B:C,2,FALSE)</f>
        <v>First Capital Real Estate Inve</v>
      </c>
      <c r="D2996" t="str">
        <f>VLOOKUP(A2996,'ALL - prices'!B:I,8,FALSE)</f>
        <v>Real Estate</v>
      </c>
      <c r="E2996">
        <v>2023</v>
      </c>
      <c r="F2996" t="s">
        <v>681</v>
      </c>
      <c r="G2996" t="str">
        <f t="shared" si="220"/>
        <v>2023-Q3</v>
      </c>
      <c r="H2996" s="4">
        <f>INDEX('ALL - prices'!$J$3:$DY$219,MATCH('COMBINED DATA'!A2996,'ALL - prices'!$B$3:$B$219,0),MATCH('COMBINED DATA'!G2996,'ALL - prices'!$J$1:$DY$1,0))</f>
        <v>11.771100000000001</v>
      </c>
      <c r="I2996" s="14">
        <f t="shared" si="219"/>
        <v>1.8533291061852324</v>
      </c>
      <c r="J2996" s="15">
        <f>INDEX(MarketCap2!$E$2:$AR$224,MATCH(A2996,MarketCap2!$B$2:$B$224,0),MATCH(G2996,MarketCap2!$E$1:$AR$1,0))</f>
        <v>2824905728</v>
      </c>
      <c r="K2996">
        <f t="shared" si="221"/>
        <v>21.761740830368534</v>
      </c>
      <c r="L2996">
        <f>INDEX('PB2'!$D$2:$AQ$224,MATCH(A2996,'PB2'!$B$2:$B$224,0),MATCH(G2996,'PB2'!$D$1:$AQ$1,0))</f>
        <v>0.73840802907943703</v>
      </c>
      <c r="M2996" s="16">
        <f t="shared" si="222"/>
        <v>1.3542647975357012</v>
      </c>
      <c r="N2996" s="6">
        <f>INDEX('ROA2'!$D$2:$AQ$224,MATCH(A2996,'ROA2'!$B$2:$B$224,0),MATCH(G2996,'ROA2'!$D$1:$AQ$1,0))</f>
        <v>-1.4517240524292001</v>
      </c>
      <c r="O2996" s="6">
        <v>9596.6504960000002</v>
      </c>
      <c r="P2996" s="28">
        <v>-4.6624606810653805E-3</v>
      </c>
    </row>
    <row r="2997" spans="1:16" x14ac:dyDescent="0.3">
      <c r="A2997" t="s">
        <v>530</v>
      </c>
      <c r="B2997" t="e">
        <f>VLOOKUP(A2997,Sheet3!L:L,1,FALSE)</f>
        <v>#N/A</v>
      </c>
      <c r="C2997" t="str">
        <f>VLOOKUP(A2997,'ALL - prices'!B:C,2,FALSE)</f>
        <v>First Capital Real Estate Inve</v>
      </c>
      <c r="D2997" t="str">
        <f>VLOOKUP(A2997,'ALL - prices'!B:I,8,FALSE)</f>
        <v>Real Estate</v>
      </c>
      <c r="E2997">
        <v>2023</v>
      </c>
      <c r="F2997" t="s">
        <v>682</v>
      </c>
      <c r="G2997" t="str">
        <f t="shared" si="220"/>
        <v>2023-Q4</v>
      </c>
      <c r="H2997" s="4">
        <f>INDEX('ALL - prices'!$J$3:$DY$219,MATCH('COMBINED DATA'!A2997,'ALL - prices'!$B$3:$B$219,0),MATCH('COMBINED DATA'!G2997,'ALL - prices'!$J$1:$DY$1,0))</f>
        <v>13.791</v>
      </c>
      <c r="I2997" s="14">
        <f t="shared" si="219"/>
        <v>1.7833404292693718</v>
      </c>
      <c r="J2997" s="15">
        <f>INDEX(MarketCap2!$E$2:$AR$224,MATCH(A2997,MarketCap2!$B$2:$B$224,0),MATCH(G2997,MarketCap2!$E$1:$AR$1,0))</f>
        <v>3258199552</v>
      </c>
      <c r="K2997">
        <f t="shared" si="221"/>
        <v>21.9044405950971</v>
      </c>
      <c r="L2997">
        <f>INDEX('PB2'!$D$2:$AQ$224,MATCH(A2997,'PB2'!$B$2:$B$224,0),MATCH(G2997,'PB2'!$D$1:$AQ$1,0))</f>
        <v>0.82750797271728505</v>
      </c>
      <c r="M2997" s="16">
        <f t="shared" si="222"/>
        <v>1.2084475714672616</v>
      </c>
      <c r="N2997" s="6">
        <f>INDEX('ROA2'!$D$2:$AQ$224,MATCH(A2997,'ROA2'!$B$2:$B$224,0),MATCH(G2997,'ROA2'!$D$1:$AQ$1,0))</f>
        <v>-2.7955460548400901</v>
      </c>
      <c r="O2997" s="6">
        <v>9163.8548480000009</v>
      </c>
      <c r="P2997" s="28">
        <v>-4.5098615207503266E-2</v>
      </c>
    </row>
    <row r="2998" spans="1:16" x14ac:dyDescent="0.3">
      <c r="A2998" t="s">
        <v>530</v>
      </c>
      <c r="B2998" t="e">
        <f>VLOOKUP(A2998,Sheet3!L:L,1,FALSE)</f>
        <v>#N/A</v>
      </c>
      <c r="C2998" t="str">
        <f>VLOOKUP(A2998,'ALL - prices'!B:C,2,FALSE)</f>
        <v>First Capital Real Estate Inve</v>
      </c>
      <c r="D2998" t="str">
        <f>VLOOKUP(A2998,'ALL - prices'!B:I,8,FALSE)</f>
        <v>Real Estate</v>
      </c>
      <c r="E2998" s="18">
        <v>2024</v>
      </c>
      <c r="F2998" t="s">
        <v>679</v>
      </c>
      <c r="G2998" t="str">
        <f t="shared" si="220"/>
        <v>2024-Q1</v>
      </c>
      <c r="H2998" s="4">
        <f>INDEX('ALL - prices'!$J$3:$DY$219,MATCH('COMBINED DATA'!A2998,'ALL - prices'!$B$3:$B$219,0),MATCH('COMBINED DATA'!G2998,'ALL - prices'!$J$1:$DY$1,0))</f>
        <v>14.3185</v>
      </c>
      <c r="I2998" s="14" t="s">
        <v>769</v>
      </c>
      <c r="J2998" s="15">
        <f>INDEX(MarketCap2!$E$2:$AR$224,MATCH(A2998,MarketCap2!$B$2:$B$224,0),MATCH(G2998,MarketCap2!$E$1:$AR$1,0))</f>
        <v>3336787200</v>
      </c>
      <c r="K2998">
        <f t="shared" si="221"/>
        <v>21.928274264829103</v>
      </c>
      <c r="L2998">
        <f>INDEX('PB2'!$D$2:$AQ$224,MATCH(A2998,'PB2'!$B$2:$B$224,0),MATCH(G2998,'PB2'!$D$1:$AQ$1,0))</f>
        <v>0.84033000469207797</v>
      </c>
      <c r="M2998" s="16">
        <f t="shared" si="222"/>
        <v>1.190008680418867</v>
      </c>
      <c r="N2998" s="6">
        <f>INDEX('ROA2'!$D$2:$AQ$224,MATCH(A2998,'ROA2'!$B$2:$B$224,0),MATCH(G2998,'ROA2'!$D$1:$AQ$1,0))</f>
        <v>-1.4286060333252</v>
      </c>
      <c r="O2998" s="6">
        <v>9185.4499840000008</v>
      </c>
      <c r="P2998" s="28">
        <v>2.3565558772150369E-3</v>
      </c>
    </row>
    <row r="2999" spans="1:16" x14ac:dyDescent="0.3">
      <c r="A2999" t="s">
        <v>530</v>
      </c>
      <c r="B2999" t="e">
        <f>VLOOKUP(A2999,Sheet3!L:L,1,FALSE)</f>
        <v>#N/A</v>
      </c>
      <c r="C2999" t="str">
        <f>VLOOKUP(A2999,'ALL - prices'!B:C,2,FALSE)</f>
        <v>First Capital Real Estate Inve</v>
      </c>
      <c r="D2999" t="str">
        <f>VLOOKUP(A2999,'ALL - prices'!B:I,8,FALSE)</f>
        <v>Real Estate</v>
      </c>
      <c r="E2999" s="18">
        <v>2024</v>
      </c>
      <c r="F2999" t="s">
        <v>680</v>
      </c>
      <c r="G2999" t="str">
        <f t="shared" si="220"/>
        <v>2024-Q2</v>
      </c>
      <c r="H2999" s="4">
        <f>INDEX('ALL - prices'!$J$3:$DY$219,MATCH('COMBINED DATA'!A2999,'ALL - prices'!$B$3:$B$219,0),MATCH('COMBINED DATA'!G2999,'ALL - prices'!$J$1:$DY$1,0))</f>
        <v>13.595800000000001</v>
      </c>
      <c r="I2999" s="14" t="s">
        <v>769</v>
      </c>
      <c r="J2999" s="15">
        <f>INDEX(MarketCap2!$E$2:$AR$224,MATCH(A2999,MarketCap2!$B$2:$B$224,0),MATCH(G2999,MarketCap2!$E$1:$AR$1,0))</f>
        <v>3122264320</v>
      </c>
      <c r="K2999">
        <f t="shared" si="221"/>
        <v>21.861824319133014</v>
      </c>
      <c r="L2999">
        <f>INDEX('PB2'!$D$2:$AQ$224,MATCH(A2999,'PB2'!$B$2:$B$224,0),MATCH(G2999,'PB2'!$D$1:$AQ$1,0))</f>
        <v>0.79295998811721802</v>
      </c>
      <c r="M2999" s="16">
        <f t="shared" si="222"/>
        <v>1.2610976783007324</v>
      </c>
      <c r="N2999" s="6">
        <f>INDEX('ROA2'!$D$2:$AQ$224,MATCH(A2999,'ROA2'!$B$2:$B$224,0),MATCH(G2999,'ROA2'!$D$1:$AQ$1,0))</f>
        <v>-1.14358794689179</v>
      </c>
      <c r="O2999" s="6">
        <v>9245.7861119999998</v>
      </c>
      <c r="P2999" s="28">
        <v>6.5686632778032229E-3</v>
      </c>
    </row>
    <row r="3000" spans="1:16" x14ac:dyDescent="0.3">
      <c r="A3000" t="s">
        <v>530</v>
      </c>
      <c r="B3000" t="e">
        <f>VLOOKUP(A3000,Sheet3!L:L,1,FALSE)</f>
        <v>#N/A</v>
      </c>
      <c r="C3000" t="str">
        <f>VLOOKUP(A3000,'ALL - prices'!B:C,2,FALSE)</f>
        <v>First Capital Real Estate Inve</v>
      </c>
      <c r="D3000" t="str">
        <f>VLOOKUP(A3000,'ALL - prices'!B:I,8,FALSE)</f>
        <v>Real Estate</v>
      </c>
      <c r="E3000" s="18">
        <v>2024</v>
      </c>
      <c r="F3000" t="s">
        <v>681</v>
      </c>
      <c r="G3000" t="str">
        <f t="shared" si="220"/>
        <v>2024-Q3</v>
      </c>
      <c r="H3000" s="4">
        <f>INDEX('ALL - prices'!$J$3:$DY$219,MATCH('COMBINED DATA'!A3000,'ALL - prices'!$B$3:$B$219,0),MATCH('COMBINED DATA'!G3000,'ALL - prices'!$J$1:$DY$1,0))</f>
        <v>17.5578</v>
      </c>
      <c r="I3000" s="14" t="s">
        <v>769</v>
      </c>
      <c r="J3000" s="15">
        <f>INDEX(MarketCap2!$E$2:$AR$224,MATCH(A3000,MarketCap2!$B$2:$B$224,0),MATCH(G3000,MarketCap2!$E$1:$AR$1,0))</f>
        <v>3982479872</v>
      </c>
      <c r="K3000">
        <f t="shared" si="221"/>
        <v>22.105170545623967</v>
      </c>
      <c r="L3000">
        <f>INDEX('PB2'!$D$2:$AQ$224,MATCH(A3000,'PB2'!$B$2:$B$224,0),MATCH(G3000,'PB2'!$D$1:$AQ$1,0))</f>
        <v>1.0058020353317301</v>
      </c>
      <c r="M3000" s="16">
        <f t="shared" si="222"/>
        <v>0.99423143409148451</v>
      </c>
      <c r="N3000" s="6">
        <f>INDEX('ROA2'!$D$2:$AQ$224,MATCH(A3000,'ROA2'!$B$2:$B$224,0),MATCH(G3000,'ROA2'!$D$1:$AQ$1,0))</f>
        <v>-0.65014201402664196</v>
      </c>
      <c r="O3000" s="6">
        <v>9476.1164800000006</v>
      </c>
      <c r="P3000" s="28">
        <v>2.4911929089626861E-2</v>
      </c>
    </row>
    <row r="3001" spans="1:16" x14ac:dyDescent="0.3">
      <c r="A3001" t="s">
        <v>530</v>
      </c>
      <c r="B3001" t="e">
        <f>VLOOKUP(A3001,Sheet3!L:L,1,FALSE)</f>
        <v>#N/A</v>
      </c>
      <c r="C3001" t="str">
        <f>VLOOKUP(A3001,'ALL - prices'!B:C,2,FALSE)</f>
        <v>First Capital Real Estate Inve</v>
      </c>
      <c r="D3001" t="str">
        <f>VLOOKUP(A3001,'ALL - prices'!B:I,8,FALSE)</f>
        <v>Real Estate</v>
      </c>
      <c r="E3001" s="18">
        <v>2024</v>
      </c>
      <c r="F3001" t="s">
        <v>682</v>
      </c>
      <c r="G3001" t="str">
        <f t="shared" si="220"/>
        <v>2024-Q4</v>
      </c>
      <c r="H3001" s="4">
        <f>INDEX('ALL - prices'!$J$3:$DY$219,MATCH('COMBINED DATA'!A3001,'ALL - prices'!$B$3:$B$219,0),MATCH('COMBINED DATA'!G3001,'ALL - prices'!$J$1:$DY$1,0))</f>
        <v>16.078700000000001</v>
      </c>
      <c r="I3001" s="14" t="s">
        <v>769</v>
      </c>
      <c r="J3001" s="15">
        <f>INDEX(MarketCap2!$E$2:$AR$224,MATCH(A3001,MarketCap2!$B$2:$B$224,0),MATCH(G3001,MarketCap2!$E$1:$AR$1,0))</f>
        <v>3602285824</v>
      </c>
      <c r="K3001">
        <f t="shared" si="221"/>
        <v>22.004834432023419</v>
      </c>
      <c r="L3001">
        <f>INDEX('PB2'!$D$2:$AQ$224,MATCH(A3001,'PB2'!$B$2:$B$224,0),MATCH(G3001,'PB2'!$D$1:$AQ$1,0))</f>
        <v>0.909781762034785</v>
      </c>
      <c r="M3001" s="16">
        <f t="shared" si="222"/>
        <v>1.0991647027122595</v>
      </c>
      <c r="N3001" s="6">
        <f>INDEX('ROA2'!$D$2:$AQ$224,MATCH(A3001,'ROA2'!$B$2:$B$224,0),MATCH(G3001,'ROA2'!$D$1:$AQ$1,0))</f>
        <v>3.7820301055908199</v>
      </c>
      <c r="O3001" s="6">
        <v>9167.7286399999994</v>
      </c>
      <c r="P3001" s="28">
        <v>-3.254369452410965E-2</v>
      </c>
    </row>
    <row r="3002" spans="1:16" x14ac:dyDescent="0.3">
      <c r="A3002" t="s">
        <v>531</v>
      </c>
      <c r="B3002" t="e">
        <f>VLOOKUP(A3002,Sheet3!L:L,1,FALSE)</f>
        <v>#N/A</v>
      </c>
      <c r="C3002" t="str">
        <f>VLOOKUP(A3002,'ALL - prices'!B:C,2,FALSE)</f>
        <v>Fairfax Financial Holdings Ltd</v>
      </c>
      <c r="D3002" t="str">
        <f>VLOOKUP(A3002,'ALL - prices'!B:I,8,FALSE)</f>
        <v>Financials</v>
      </c>
      <c r="E3002">
        <v>2015</v>
      </c>
      <c r="F3002" t="s">
        <v>679</v>
      </c>
      <c r="G3002" t="str">
        <f t="shared" si="220"/>
        <v>2015-Q1</v>
      </c>
      <c r="H3002" s="4">
        <f>INDEX('ALL - prices'!$J$3:$DY$219,MATCH('COMBINED DATA'!A3002,'ALL - prices'!$B$3:$B$219,0),MATCH('COMBINED DATA'!G3002,'ALL - prices'!$J$1:$DY$1,0))</f>
        <v>580.26800000000003</v>
      </c>
      <c r="I3002" s="14">
        <f t="shared" ref="I3002:I3037" si="223">STDEV(H3003:H3006)</f>
        <v>50.328475454590631</v>
      </c>
      <c r="J3002" s="15">
        <f>INDEX(MarketCap2!$E$2:$AR$224,MATCH(A3002,MarketCap2!$B$2:$B$224,0),MATCH(G3002,MarketCap2!$E$1:$AR$1,0))</f>
        <v>15737607168</v>
      </c>
      <c r="K3002">
        <f t="shared" si="221"/>
        <v>23.479319046015693</v>
      </c>
      <c r="L3002">
        <f>INDEX('PB2'!$D$2:$AQ$224,MATCH(A3002,'PB2'!$B$2:$B$224,0),MATCH(G3002,'PB2'!$D$1:$AQ$1,0))</f>
        <v>1.4205729961395299</v>
      </c>
      <c r="M3002" s="16">
        <f t="shared" si="222"/>
        <v>0.70394129884035828</v>
      </c>
      <c r="N3002" s="6">
        <f>INDEX('ROA2'!$D$2:$AQ$224,MATCH(A3002,'ROA2'!$B$2:$B$224,0),MATCH(G3002,'ROA2'!$D$1:$AQ$1,0))</f>
        <v>4.5310029983520499</v>
      </c>
      <c r="O3002" s="6">
        <v>36131.201024000002</v>
      </c>
      <c r="P3002" s="28">
        <v>-3.0323796508455247E-2</v>
      </c>
    </row>
    <row r="3003" spans="1:16" x14ac:dyDescent="0.3">
      <c r="A3003" t="s">
        <v>531</v>
      </c>
      <c r="B3003" t="e">
        <f>VLOOKUP(A3003,Sheet3!L:L,1,FALSE)</f>
        <v>#N/A</v>
      </c>
      <c r="C3003" t="str">
        <f>VLOOKUP(A3003,'ALL - prices'!B:C,2,FALSE)</f>
        <v>Fairfax Financial Holdings Ltd</v>
      </c>
      <c r="D3003" t="str">
        <f>VLOOKUP(A3003,'ALL - prices'!B:I,8,FALSE)</f>
        <v>Financials</v>
      </c>
      <c r="E3003">
        <v>2015</v>
      </c>
      <c r="F3003" t="s">
        <v>680</v>
      </c>
      <c r="G3003" t="str">
        <f t="shared" si="220"/>
        <v>2015-Q2</v>
      </c>
      <c r="H3003" s="4">
        <f>INDEX('ALL - prices'!$J$3:$DY$219,MATCH('COMBINED DATA'!A3003,'ALL - prices'!$B$3:$B$219,0),MATCH('COMBINED DATA'!G3003,'ALL - prices'!$J$1:$DY$1,0))</f>
        <v>503.34500000000003</v>
      </c>
      <c r="I3003" s="14">
        <f t="shared" si="223"/>
        <v>48.46027798104339</v>
      </c>
      <c r="J3003" s="15">
        <f>INDEX(MarketCap2!$E$2:$AR$224,MATCH(A3003,MarketCap2!$B$2:$B$224,0),MATCH(G3003,MarketCap2!$E$1:$AR$1,0))</f>
        <v>13651377152</v>
      </c>
      <c r="K3003">
        <f t="shared" si="221"/>
        <v>23.33710624374471</v>
      </c>
      <c r="L3003">
        <f>INDEX('PB2'!$D$2:$AQ$224,MATCH(A3003,'PB2'!$B$2:$B$224,0),MATCH(G3003,'PB2'!$D$1:$AQ$1,0))</f>
        <v>1.2731139659881601</v>
      </c>
      <c r="M3003" s="16">
        <f t="shared" si="222"/>
        <v>0.78547563432298406</v>
      </c>
      <c r="N3003" s="6">
        <f>INDEX('ROA2'!$D$2:$AQ$224,MATCH(A3003,'ROA2'!$B$2:$B$224,0),MATCH(G3003,'ROA2'!$D$1:$AQ$1,0))</f>
        <v>2.8979949951171902</v>
      </c>
      <c r="O3003" s="6">
        <v>37450.698751999997</v>
      </c>
      <c r="P3003" s="28">
        <v>3.6519619902021079E-2</v>
      </c>
    </row>
    <row r="3004" spans="1:16" x14ac:dyDescent="0.3">
      <c r="A3004" t="s">
        <v>531</v>
      </c>
      <c r="B3004" t="e">
        <f>VLOOKUP(A3004,Sheet3!L:L,1,FALSE)</f>
        <v>#N/A</v>
      </c>
      <c r="C3004" t="str">
        <f>VLOOKUP(A3004,'ALL - prices'!B:C,2,FALSE)</f>
        <v>Fairfax Financial Holdings Ltd</v>
      </c>
      <c r="D3004" t="str">
        <f>VLOOKUP(A3004,'ALL - prices'!B:I,8,FALSE)</f>
        <v>Financials</v>
      </c>
      <c r="E3004">
        <v>2015</v>
      </c>
      <c r="F3004" t="s">
        <v>681</v>
      </c>
      <c r="G3004" t="str">
        <f t="shared" si="220"/>
        <v>2015-Q3</v>
      </c>
      <c r="H3004" s="4">
        <f>INDEX('ALL - prices'!$J$3:$DY$219,MATCH('COMBINED DATA'!A3004,'ALL - prices'!$B$3:$B$219,0),MATCH('COMBINED DATA'!G3004,'ALL - prices'!$J$1:$DY$1,0))</f>
        <v>496.69299999999998</v>
      </c>
      <c r="I3004" s="14">
        <f t="shared" si="223"/>
        <v>44.040046612902934</v>
      </c>
      <c r="J3004" s="15">
        <f>INDEX(MarketCap2!$E$2:$AR$224,MATCH(A3004,MarketCap2!$B$2:$B$224,0),MATCH(G3004,MarketCap2!$E$1:$AR$1,0))</f>
        <v>13470948352</v>
      </c>
      <c r="K3004">
        <f t="shared" si="221"/>
        <v>23.323801229641685</v>
      </c>
      <c r="L3004">
        <f>INDEX('PB2'!$D$2:$AQ$224,MATCH(A3004,'PB2'!$B$2:$B$224,0),MATCH(G3004,'PB2'!$D$1:$AQ$1,0))</f>
        <v>1.1350009441375699</v>
      </c>
      <c r="M3004" s="16">
        <f t="shared" si="222"/>
        <v>0.88105653582504262</v>
      </c>
      <c r="N3004" s="6">
        <f>INDEX('ROA2'!$D$2:$AQ$224,MATCH(A3004,'ROA2'!$B$2:$B$224,0),MATCH(G3004,'ROA2'!$D$1:$AQ$1,0))</f>
        <v>1.3112720251083401</v>
      </c>
      <c r="O3004" s="6">
        <v>42501.599232</v>
      </c>
      <c r="P3004" s="28">
        <v>0.13486799040646119</v>
      </c>
    </row>
    <row r="3005" spans="1:16" x14ac:dyDescent="0.3">
      <c r="A3005" t="s">
        <v>531</v>
      </c>
      <c r="B3005" t="e">
        <f>VLOOKUP(A3005,Sheet3!L:L,1,FALSE)</f>
        <v>#N/A</v>
      </c>
      <c r="C3005" t="str">
        <f>VLOOKUP(A3005,'ALL - prices'!B:C,2,FALSE)</f>
        <v>Fairfax Financial Holdings Ltd</v>
      </c>
      <c r="D3005" t="str">
        <f>VLOOKUP(A3005,'ALL - prices'!B:I,8,FALSE)</f>
        <v>Financials</v>
      </c>
      <c r="E3005">
        <v>2015</v>
      </c>
      <c r="F3005" t="s">
        <v>682</v>
      </c>
      <c r="G3005" t="str">
        <f t="shared" si="220"/>
        <v>2015-Q4</v>
      </c>
      <c r="H3005" s="4">
        <f>INDEX('ALL - prices'!$J$3:$DY$219,MATCH('COMBINED DATA'!A3005,'ALL - prices'!$B$3:$B$219,0),MATCH('COMBINED DATA'!G3005,'ALL - prices'!$J$1:$DY$1,0))</f>
        <v>536.87800000000004</v>
      </c>
      <c r="I3005" s="14">
        <f t="shared" si="223"/>
        <v>42.331047907140984</v>
      </c>
      <c r="J3005" s="15">
        <f>INDEX(MarketCap2!$E$2:$AR$224,MATCH(A3005,MarketCap2!$B$2:$B$224,0),MATCH(G3005,MarketCap2!$E$1:$AR$1,0))</f>
        <v>15491868672</v>
      </c>
      <c r="K3005">
        <f t="shared" si="221"/>
        <v>23.46358112141349</v>
      </c>
      <c r="L3005">
        <f>INDEX('PB2'!$D$2:$AQ$224,MATCH(A3005,'PB2'!$B$2:$B$224,0),MATCH(G3005,'PB2'!$D$1:$AQ$1,0))</f>
        <v>1.17876195907593</v>
      </c>
      <c r="M3005" s="16">
        <f t="shared" si="222"/>
        <v>0.84834770268963611</v>
      </c>
      <c r="N3005" s="6">
        <f>INDEX('ROA2'!$D$2:$AQ$224,MATCH(A3005,'ROA2'!$B$2:$B$224,0),MATCH(G3005,'ROA2'!$D$1:$AQ$1,0))</f>
        <v>1.22113001346588</v>
      </c>
      <c r="O3005" s="6">
        <v>42664.898560000001</v>
      </c>
      <c r="P3005" s="28">
        <v>3.8421925515934657E-3</v>
      </c>
    </row>
    <row r="3006" spans="1:16" x14ac:dyDescent="0.3">
      <c r="A3006" t="s">
        <v>531</v>
      </c>
      <c r="B3006" t="e">
        <f>VLOOKUP(A3006,Sheet3!L:L,1,FALSE)</f>
        <v>#N/A</v>
      </c>
      <c r="C3006" t="str">
        <f>VLOOKUP(A3006,'ALL - prices'!B:C,2,FALSE)</f>
        <v>Fairfax Financial Holdings Ltd</v>
      </c>
      <c r="D3006" t="str">
        <f>VLOOKUP(A3006,'ALL - prices'!B:I,8,FALSE)</f>
        <v>Financials</v>
      </c>
      <c r="E3006">
        <v>2016</v>
      </c>
      <c r="F3006" t="s">
        <v>679</v>
      </c>
      <c r="G3006" t="str">
        <f t="shared" si="220"/>
        <v>2016-Q1</v>
      </c>
      <c r="H3006" s="4">
        <f>INDEX('ALL - prices'!$J$3:$DY$219,MATCH('COMBINED DATA'!A3006,'ALL - prices'!$B$3:$B$219,0),MATCH('COMBINED DATA'!G3006,'ALL - prices'!$J$1:$DY$1,0))</f>
        <v>606.61699999999996</v>
      </c>
      <c r="I3006" s="14">
        <f t="shared" si="223"/>
        <v>54.68171844029164</v>
      </c>
      <c r="J3006" s="15">
        <f>INDEX(MarketCap2!$E$2:$AR$224,MATCH(A3006,MarketCap2!$B$2:$B$224,0),MATCH(G3006,MarketCap2!$E$1:$AR$1,0))</f>
        <v>17873516544</v>
      </c>
      <c r="K3006">
        <f t="shared" si="221"/>
        <v>23.606585931537122</v>
      </c>
      <c r="L3006">
        <f>INDEX('PB2'!$D$2:$AQ$224,MATCH(A3006,'PB2'!$B$2:$B$224,0),MATCH(G3006,'PB2'!$D$1:$AQ$1,0))</f>
        <v>1.4049199819564799</v>
      </c>
      <c r="M3006" s="16">
        <f t="shared" si="222"/>
        <v>0.71178431002697273</v>
      </c>
      <c r="N3006" s="6">
        <f>INDEX('ROA2'!$D$2:$AQ$224,MATCH(A3006,'ROA2'!$B$2:$B$224,0),MATCH(G3006,'ROA2'!$D$1:$AQ$1,0))</f>
        <v>1.4620100259780899</v>
      </c>
      <c r="O3006" s="6">
        <v>41528.999936</v>
      </c>
      <c r="P3006" s="28">
        <v>-2.6623727287258814E-2</v>
      </c>
    </row>
    <row r="3007" spans="1:16" x14ac:dyDescent="0.3">
      <c r="A3007" t="s">
        <v>531</v>
      </c>
      <c r="B3007" t="e">
        <f>VLOOKUP(A3007,Sheet3!L:L,1,FALSE)</f>
        <v>#N/A</v>
      </c>
      <c r="C3007" t="str">
        <f>VLOOKUP(A3007,'ALL - prices'!B:C,2,FALSE)</f>
        <v>Fairfax Financial Holdings Ltd</v>
      </c>
      <c r="D3007" t="str">
        <f>VLOOKUP(A3007,'ALL - prices'!B:I,8,FALSE)</f>
        <v>Financials</v>
      </c>
      <c r="E3007">
        <v>2016</v>
      </c>
      <c r="F3007" t="s">
        <v>680</v>
      </c>
      <c r="G3007" t="str">
        <f t="shared" si="220"/>
        <v>2016-Q2</v>
      </c>
      <c r="H3007" s="4">
        <f>INDEX('ALL - prices'!$J$3:$DY$219,MATCH('COMBINED DATA'!A3007,'ALL - prices'!$B$3:$B$219,0),MATCH('COMBINED DATA'!G3007,'ALL - prices'!$J$1:$DY$1,0))</f>
        <v>580.55200000000002</v>
      </c>
      <c r="I3007" s="14">
        <f t="shared" si="223"/>
        <v>69.511012882851787</v>
      </c>
      <c r="J3007" s="15">
        <f>INDEX(MarketCap2!$E$2:$AR$224,MATCH(A3007,MarketCap2!$B$2:$B$224,0),MATCH(G3007,MarketCap2!$E$1:$AR$1,0))</f>
        <v>17105546240</v>
      </c>
      <c r="K3007">
        <f t="shared" si="221"/>
        <v>23.562668589388153</v>
      </c>
      <c r="L3007">
        <f>INDEX('PB2'!$D$2:$AQ$224,MATCH(A3007,'PB2'!$B$2:$B$224,0),MATCH(G3007,'PB2'!$D$1:$AQ$1,0))</f>
        <v>1.3202489614486701</v>
      </c>
      <c r="M3007" s="16">
        <f t="shared" si="222"/>
        <v>0.75743290030899146</v>
      </c>
      <c r="N3007" s="6">
        <f>INDEX('ROA2'!$D$2:$AQ$224,MATCH(A3007,'ROA2'!$B$2:$B$224,0),MATCH(G3007,'ROA2'!$D$1:$AQ$1,0))</f>
        <v>0.72067797183990501</v>
      </c>
      <c r="O3007" s="6">
        <v>43445.301248000003</v>
      </c>
      <c r="P3007" s="28">
        <v>4.6143690311666534E-2</v>
      </c>
    </row>
    <row r="3008" spans="1:16" x14ac:dyDescent="0.3">
      <c r="A3008" t="s">
        <v>531</v>
      </c>
      <c r="B3008" t="e">
        <f>VLOOKUP(A3008,Sheet3!L:L,1,FALSE)</f>
        <v>#N/A</v>
      </c>
      <c r="C3008" t="str">
        <f>VLOOKUP(A3008,'ALL - prices'!B:C,2,FALSE)</f>
        <v>Fairfax Financial Holdings Ltd</v>
      </c>
      <c r="D3008" t="str">
        <f>VLOOKUP(A3008,'ALL - prices'!B:I,8,FALSE)</f>
        <v>Financials</v>
      </c>
      <c r="E3008">
        <v>2016</v>
      </c>
      <c r="F3008" t="s">
        <v>681</v>
      </c>
      <c r="G3008" t="str">
        <f t="shared" si="220"/>
        <v>2016-Q3</v>
      </c>
      <c r="H3008" s="4">
        <f>INDEX('ALL - prices'!$J$3:$DY$219,MATCH('COMBINED DATA'!A3008,'ALL - prices'!$B$3:$B$219,0),MATCH('COMBINED DATA'!G3008,'ALL - prices'!$J$1:$DY$1,0))</f>
        <v>641.36699999999996</v>
      </c>
      <c r="I3008" s="14">
        <f t="shared" si="223"/>
        <v>32.842036574081888</v>
      </c>
      <c r="J3008" s="15">
        <f>INDEX(MarketCap2!$E$2:$AR$224,MATCH(A3008,MarketCap2!$B$2:$B$224,0),MATCH(G3008,MarketCap2!$E$1:$AR$1,0))</f>
        <v>18897395712</v>
      </c>
      <c r="K3008">
        <f t="shared" si="221"/>
        <v>23.662289956501805</v>
      </c>
      <c r="L3008">
        <f>INDEX('PB2'!$D$2:$AQ$224,MATCH(A3008,'PB2'!$B$2:$B$224,0),MATCH(G3008,'PB2'!$D$1:$AQ$1,0))</f>
        <v>1.4411710500717201</v>
      </c>
      <c r="M3008" s="16">
        <f t="shared" si="222"/>
        <v>0.69388016082493109</v>
      </c>
      <c r="N3008" s="6">
        <f>INDEX('ROA2'!$D$2:$AQ$224,MATCH(A3008,'ROA2'!$B$2:$B$224,0),MATCH(G3008,'ROA2'!$D$1:$AQ$1,0))</f>
        <v>1.6615740060806301</v>
      </c>
      <c r="O3008" s="6">
        <v>43669.700607999999</v>
      </c>
      <c r="P3008" s="28">
        <v>5.1651007946532761E-3</v>
      </c>
    </row>
    <row r="3009" spans="1:16" x14ac:dyDescent="0.3">
      <c r="A3009" t="s">
        <v>531</v>
      </c>
      <c r="B3009" t="e">
        <f>VLOOKUP(A3009,Sheet3!L:L,1,FALSE)</f>
        <v>#N/A</v>
      </c>
      <c r="C3009" t="str">
        <f>VLOOKUP(A3009,'ALL - prices'!B:C,2,FALSE)</f>
        <v>Fairfax Financial Holdings Ltd</v>
      </c>
      <c r="D3009" t="str">
        <f>VLOOKUP(A3009,'ALL - prices'!B:I,8,FALSE)</f>
        <v>Financials</v>
      </c>
      <c r="E3009">
        <v>2016</v>
      </c>
      <c r="F3009" t="s">
        <v>682</v>
      </c>
      <c r="G3009" t="str">
        <f t="shared" si="220"/>
        <v>2016-Q4</v>
      </c>
      <c r="H3009" s="4">
        <f>INDEX('ALL - prices'!$J$3:$DY$219,MATCH('COMBINED DATA'!A3009,'ALL - prices'!$B$3:$B$219,0),MATCH('COMBINED DATA'!G3009,'ALL - prices'!$J$1:$DY$1,0))</f>
        <v>541.06299999999999</v>
      </c>
      <c r="I3009" s="14">
        <f t="shared" si="223"/>
        <v>40.785542422121424</v>
      </c>
      <c r="J3009" s="15">
        <f>INDEX(MarketCap2!$E$2:$AR$224,MATCH(A3009,MarketCap2!$B$2:$B$224,0),MATCH(G3009,MarketCap2!$E$1:$AR$1,0))</f>
        <v>15922106368</v>
      </c>
      <c r="K3009">
        <f t="shared" si="221"/>
        <v>23.490974318158251</v>
      </c>
      <c r="L3009">
        <f>INDEX('PB2'!$D$2:$AQ$224,MATCH(A3009,'PB2'!$B$2:$B$224,0),MATCH(G3009,'PB2'!$D$1:$AQ$1,0))</f>
        <v>1.3123430013656601</v>
      </c>
      <c r="M3009" s="16">
        <f t="shared" si="222"/>
        <v>0.7619959103369871</v>
      </c>
      <c r="N3009" s="6">
        <f>INDEX('ROA2'!$D$2:$AQ$224,MATCH(A3009,'ROA2'!$B$2:$B$224,0),MATCH(G3009,'ROA2'!$D$1:$AQ$1,0))</f>
        <v>0.67405998706817605</v>
      </c>
      <c r="O3009" s="6">
        <v>44092.899328</v>
      </c>
      <c r="P3009" s="28">
        <v>9.6909004208394576E-3</v>
      </c>
    </row>
    <row r="3010" spans="1:16" x14ac:dyDescent="0.3">
      <c r="A3010" t="s">
        <v>531</v>
      </c>
      <c r="B3010" t="e">
        <f>VLOOKUP(A3010,Sheet3!L:L,1,FALSE)</f>
        <v>#N/A</v>
      </c>
      <c r="C3010" t="str">
        <f>VLOOKUP(A3010,'ALL - prices'!B:C,2,FALSE)</f>
        <v>Fairfax Financial Holdings Ltd</v>
      </c>
      <c r="D3010" t="str">
        <f>VLOOKUP(A3010,'ALL - prices'!B:I,8,FALSE)</f>
        <v>Financials</v>
      </c>
      <c r="E3010">
        <v>2017</v>
      </c>
      <c r="F3010" t="s">
        <v>679</v>
      </c>
      <c r="G3010" t="str">
        <f t="shared" si="220"/>
        <v>2017-Q1</v>
      </c>
      <c r="H3010" s="4">
        <f>INDEX('ALL - prices'!$J$3:$DY$219,MATCH('COMBINED DATA'!A3010,'ALL - prices'!$B$3:$B$219,0),MATCH('COMBINED DATA'!G3010,'ALL - prices'!$J$1:$DY$1,0))</f>
        <v>515.88300000000004</v>
      </c>
      <c r="I3010" s="14">
        <f t="shared" si="223"/>
        <v>42.989505869649939</v>
      </c>
      <c r="J3010" s="15">
        <f>INDEX(MarketCap2!$E$2:$AR$224,MATCH(A3010,MarketCap2!$B$2:$B$224,0),MATCH(G3010,MarketCap2!$E$1:$AR$1,0))</f>
        <v>14858995712</v>
      </c>
      <c r="K3010">
        <f t="shared" si="221"/>
        <v>23.421871290641267</v>
      </c>
      <c r="L3010">
        <f>INDEX('PB2'!$D$2:$AQ$224,MATCH(A3010,'PB2'!$B$2:$B$224,0),MATCH(G3010,'PB2'!$D$1:$AQ$1,0))</f>
        <v>1.2601519823074301</v>
      </c>
      <c r="M3010" s="16">
        <f t="shared" si="222"/>
        <v>0.79355507434026107</v>
      </c>
      <c r="N3010" s="6">
        <f>INDEX('ROA2'!$D$2:$AQ$224,MATCH(A3010,'ROA2'!$B$2:$B$224,0),MATCH(G3010,'ROA2'!$D$1:$AQ$1,0))</f>
        <v>-1.2071119546890301</v>
      </c>
      <c r="O3010" s="6">
        <v>43384.401919999997</v>
      </c>
      <c r="P3010" s="28">
        <v>-1.6068288064470526E-2</v>
      </c>
    </row>
    <row r="3011" spans="1:16" x14ac:dyDescent="0.3">
      <c r="A3011" t="s">
        <v>531</v>
      </c>
      <c r="B3011" t="e">
        <f>VLOOKUP(A3011,Sheet3!L:L,1,FALSE)</f>
        <v>#N/A</v>
      </c>
      <c r="C3011" t="str">
        <f>VLOOKUP(A3011,'ALL - prices'!B:C,2,FALSE)</f>
        <v>Fairfax Financial Holdings Ltd</v>
      </c>
      <c r="D3011" t="str">
        <f>VLOOKUP(A3011,'ALL - prices'!B:I,8,FALSE)</f>
        <v>Financials</v>
      </c>
      <c r="E3011">
        <v>2017</v>
      </c>
      <c r="F3011" t="s">
        <v>680</v>
      </c>
      <c r="G3011" t="str">
        <f t="shared" si="220"/>
        <v>2017-Q2</v>
      </c>
      <c r="H3011" s="4">
        <f>INDEX('ALL - prices'!$J$3:$DY$219,MATCH('COMBINED DATA'!A3011,'ALL - prices'!$B$3:$B$219,0),MATCH('COMBINED DATA'!G3011,'ALL - prices'!$J$1:$DY$1,0))</f>
        <v>479.06700000000001</v>
      </c>
      <c r="I3011" s="14">
        <f t="shared" si="223"/>
        <v>38.751625603536517</v>
      </c>
      <c r="J3011" s="15">
        <f>INDEX(MarketCap2!$E$2:$AR$224,MATCH(A3011,MarketCap2!$B$2:$B$224,0),MATCH(G3011,MarketCap2!$E$1:$AR$1,0))</f>
        <v>13798586368</v>
      </c>
      <c r="K3011">
        <f t="shared" si="221"/>
        <v>23.347831986761083</v>
      </c>
      <c r="L3011">
        <f>INDEX('PB2'!$D$2:$AQ$224,MATCH(A3011,'PB2'!$B$2:$B$224,0),MATCH(G3011,'PB2'!$D$1:$AQ$1,0))</f>
        <v>1.14457094669342</v>
      </c>
      <c r="M3011" s="16">
        <f t="shared" si="222"/>
        <v>0.8736898336349751</v>
      </c>
      <c r="N3011" s="6">
        <f>INDEX('ROA2'!$D$2:$AQ$224,MATCH(A3011,'ROA2'!$B$2:$B$224,0),MATCH(G3011,'ROA2'!$D$1:$AQ$1,0))</f>
        <v>-0.86866098642349199</v>
      </c>
      <c r="O3011" s="6">
        <v>43792.400384</v>
      </c>
      <c r="P3011" s="28">
        <v>9.4042661865512221E-3</v>
      </c>
    </row>
    <row r="3012" spans="1:16" x14ac:dyDescent="0.3">
      <c r="A3012" t="s">
        <v>531</v>
      </c>
      <c r="B3012" t="e">
        <f>VLOOKUP(A3012,Sheet3!L:L,1,FALSE)</f>
        <v>#N/A</v>
      </c>
      <c r="C3012" t="str">
        <f>VLOOKUP(A3012,'ALL - prices'!B:C,2,FALSE)</f>
        <v>Fairfax Financial Holdings Ltd</v>
      </c>
      <c r="D3012" t="str">
        <f>VLOOKUP(A3012,'ALL - prices'!B:I,8,FALSE)</f>
        <v>Financials</v>
      </c>
      <c r="E3012">
        <v>2017</v>
      </c>
      <c r="F3012" t="s">
        <v>681</v>
      </c>
      <c r="G3012" t="str">
        <f t="shared" si="220"/>
        <v>2017-Q3</v>
      </c>
      <c r="H3012" s="4">
        <f>INDEX('ALL - prices'!$J$3:$DY$219,MATCH('COMBINED DATA'!A3012,'ALL - prices'!$B$3:$B$219,0),MATCH('COMBINED DATA'!G3012,'ALL - prices'!$J$1:$DY$1,0))</f>
        <v>553.50099999999998</v>
      </c>
      <c r="I3012" s="14">
        <f t="shared" si="223"/>
        <v>34.531728390954697</v>
      </c>
      <c r="J3012" s="15">
        <f>INDEX(MarketCap2!$E$2:$AR$224,MATCH(A3012,MarketCap2!$B$2:$B$224,0),MATCH(G3012,MarketCap2!$E$1:$AR$1,0))</f>
        <v>19238414336</v>
      </c>
      <c r="K3012">
        <f t="shared" si="221"/>
        <v>23.680174863818856</v>
      </c>
      <c r="L3012">
        <f>INDEX('PB2'!$D$2:$AQ$224,MATCH(A3012,'PB2'!$B$2:$B$224,0),MATCH(G3012,'PB2'!$D$1:$AQ$1,0))</f>
        <v>1.2518709897995</v>
      </c>
      <c r="M3012" s="16">
        <f t="shared" si="222"/>
        <v>0.79880435615826539</v>
      </c>
      <c r="N3012" s="6">
        <f>INDEX('ROA2'!$D$2:$AQ$224,MATCH(A3012,'ROA2'!$B$2:$B$224,0),MATCH(G3012,'ROA2'!$D$1:$AQ$1,0))</f>
        <v>-0.68934601545333896</v>
      </c>
      <c r="O3012" s="6">
        <v>45110.099968000002</v>
      </c>
      <c r="P3012" s="28">
        <v>3.008968616576306E-2</v>
      </c>
    </row>
    <row r="3013" spans="1:16" x14ac:dyDescent="0.3">
      <c r="A3013" t="s">
        <v>531</v>
      </c>
      <c r="B3013" t="e">
        <f>VLOOKUP(A3013,Sheet3!L:L,1,FALSE)</f>
        <v>#N/A</v>
      </c>
      <c r="C3013" t="str">
        <f>VLOOKUP(A3013,'ALL - prices'!B:C,2,FALSE)</f>
        <v>Fairfax Financial Holdings Ltd</v>
      </c>
      <c r="D3013" t="str">
        <f>VLOOKUP(A3013,'ALL - prices'!B:I,8,FALSE)</f>
        <v>Financials</v>
      </c>
      <c r="E3013">
        <v>2017</v>
      </c>
      <c r="F3013" t="s">
        <v>682</v>
      </c>
      <c r="G3013" t="str">
        <f t="shared" si="220"/>
        <v>2017-Q4</v>
      </c>
      <c r="H3013" s="4">
        <f>INDEX('ALL - prices'!$J$3:$DY$219,MATCH('COMBINED DATA'!A3013,'ALL - prices'!$B$3:$B$219,0),MATCH('COMBINED DATA'!G3013,'ALL - prices'!$J$1:$DY$1,0))</f>
        <v>570.55700000000002</v>
      </c>
      <c r="I3013" s="14">
        <f t="shared" si="223"/>
        <v>51.294780881359337</v>
      </c>
      <c r="J3013" s="15">
        <f>INDEX(MarketCap2!$E$2:$AR$224,MATCH(A3013,MarketCap2!$B$2:$B$224,0),MATCH(G3013,MarketCap2!$E$1:$AR$1,0))</f>
        <v>19750488064</v>
      </c>
      <c r="K3013">
        <f t="shared" si="221"/>
        <v>23.706444040089469</v>
      </c>
      <c r="L3013">
        <f>INDEX('PB2'!$D$2:$AQ$224,MATCH(A3013,'PB2'!$B$2:$B$224,0),MATCH(G3013,'PB2'!$D$1:$AQ$1,0))</f>
        <v>1.1885520219802901</v>
      </c>
      <c r="M3013" s="16">
        <f t="shared" si="222"/>
        <v>0.84135989128508093</v>
      </c>
      <c r="N3013" s="6">
        <f>INDEX('ROA2'!$D$2:$AQ$224,MATCH(A3013,'ROA2'!$B$2:$B$224,0),MATCH(G3013,'ROA2'!$D$1:$AQ$1,0))</f>
        <v>0.31429401040077198</v>
      </c>
      <c r="O3013" s="6">
        <v>63831.400448</v>
      </c>
      <c r="P3013" s="28">
        <v>0.41501350015363364</v>
      </c>
    </row>
    <row r="3014" spans="1:16" x14ac:dyDescent="0.3">
      <c r="A3014" t="s">
        <v>531</v>
      </c>
      <c r="B3014" t="e">
        <f>VLOOKUP(A3014,Sheet3!L:L,1,FALSE)</f>
        <v>#N/A</v>
      </c>
      <c r="C3014" t="str">
        <f>VLOOKUP(A3014,'ALL - prices'!B:C,2,FALSE)</f>
        <v>Fairfax Financial Holdings Ltd</v>
      </c>
      <c r="D3014" t="str">
        <f>VLOOKUP(A3014,'ALL - prices'!B:I,8,FALSE)</f>
        <v>Financials</v>
      </c>
      <c r="E3014">
        <v>2018</v>
      </c>
      <c r="F3014" t="s">
        <v>679</v>
      </c>
      <c r="G3014" t="str">
        <f t="shared" si="220"/>
        <v>2018-Q1</v>
      </c>
      <c r="H3014" s="4">
        <f>INDEX('ALL - prices'!$J$3:$DY$219,MATCH('COMBINED DATA'!A3014,'ALL - prices'!$B$3:$B$219,0),MATCH('COMBINED DATA'!G3014,'ALL - prices'!$J$1:$DY$1,0))</f>
        <v>567.24599999999998</v>
      </c>
      <c r="I3014" s="14">
        <f t="shared" si="223"/>
        <v>54.060535047913348</v>
      </c>
      <c r="J3014" s="15">
        <f>INDEX(MarketCap2!$E$2:$AR$224,MATCH(A3014,MarketCap2!$B$2:$B$224,0),MATCH(G3014,MarketCap2!$E$1:$AR$1,0))</f>
        <v>18601347072</v>
      </c>
      <c r="K3014">
        <f t="shared" si="221"/>
        <v>23.646499838268937</v>
      </c>
      <c r="L3014">
        <f>INDEX('PB2'!$D$2:$AQ$224,MATCH(A3014,'PB2'!$B$2:$B$224,0),MATCH(G3014,'PB2'!$D$1:$AQ$1,0))</f>
        <v>1.0975639820098899</v>
      </c>
      <c r="M3014" s="16">
        <f t="shared" si="222"/>
        <v>0.91110861543467558</v>
      </c>
      <c r="N3014" s="6">
        <f>INDEX('ROA2'!$D$2:$AQ$224,MATCH(A3014,'ROA2'!$B$2:$B$224,0),MATCH(G3014,'ROA2'!$D$1:$AQ$1,0))</f>
        <v>3.2390940189361599</v>
      </c>
      <c r="O3014" s="6">
        <v>64090.099712000003</v>
      </c>
      <c r="P3014" s="28">
        <v>4.0528527054760595E-3</v>
      </c>
    </row>
    <row r="3015" spans="1:16" x14ac:dyDescent="0.3">
      <c r="A3015" t="s">
        <v>531</v>
      </c>
      <c r="B3015" t="e">
        <f>VLOOKUP(A3015,Sheet3!L:L,1,FALSE)</f>
        <v>#N/A</v>
      </c>
      <c r="C3015" t="str">
        <f>VLOOKUP(A3015,'ALL - prices'!B:C,2,FALSE)</f>
        <v>Fairfax Financial Holdings Ltd</v>
      </c>
      <c r="D3015" t="str">
        <f>VLOOKUP(A3015,'ALL - prices'!B:I,8,FALSE)</f>
        <v>Financials</v>
      </c>
      <c r="E3015">
        <v>2018</v>
      </c>
      <c r="F3015" t="s">
        <v>680</v>
      </c>
      <c r="G3015" t="str">
        <f t="shared" si="220"/>
        <v>2018-Q2</v>
      </c>
      <c r="H3015" s="4">
        <f>INDEX('ALL - prices'!$J$3:$DY$219,MATCH('COMBINED DATA'!A3015,'ALL - prices'!$B$3:$B$219,0),MATCH('COMBINED DATA'!G3015,'ALL - prices'!$J$1:$DY$1,0))</f>
        <v>639.851</v>
      </c>
      <c r="I3015" s="14">
        <f t="shared" si="223"/>
        <v>36.916644890888996</v>
      </c>
      <c r="J3015" s="15">
        <f>INDEX(MarketCap2!$E$2:$AR$224,MATCH(A3015,MarketCap2!$B$2:$B$224,0),MATCH(G3015,MarketCap2!$E$1:$AR$1,0))</f>
        <v>21666048000</v>
      </c>
      <c r="K3015">
        <f t="shared" si="221"/>
        <v>23.799012263920115</v>
      </c>
      <c r="L3015">
        <f>INDEX('PB2'!$D$2:$AQ$224,MATCH(A3015,'PB2'!$B$2:$B$224,0),MATCH(G3015,'PB2'!$D$1:$AQ$1,0))</f>
        <v>1.23440194129944</v>
      </c>
      <c r="M3015" s="16">
        <f t="shared" si="222"/>
        <v>0.81010890095272536</v>
      </c>
      <c r="N3015" s="6">
        <f>INDEX('ROA2'!$D$2:$AQ$224,MATCH(A3015,'ROA2'!$B$2:$B$224,0),MATCH(G3015,'ROA2'!$D$1:$AQ$1,0))</f>
        <v>4.30548095703125</v>
      </c>
      <c r="O3015" s="6">
        <v>65013.100544000001</v>
      </c>
      <c r="P3015" s="28">
        <v>1.440161329359234E-2</v>
      </c>
    </row>
    <row r="3016" spans="1:16" x14ac:dyDescent="0.3">
      <c r="A3016" t="s">
        <v>531</v>
      </c>
      <c r="B3016" t="e">
        <f>VLOOKUP(A3016,Sheet3!L:L,1,FALSE)</f>
        <v>#N/A</v>
      </c>
      <c r="C3016" t="str">
        <f>VLOOKUP(A3016,'ALL - prices'!B:C,2,FALSE)</f>
        <v>Fairfax Financial Holdings Ltd</v>
      </c>
      <c r="D3016" t="str">
        <f>VLOOKUP(A3016,'ALL - prices'!B:I,8,FALSE)</f>
        <v>Financials</v>
      </c>
      <c r="E3016">
        <v>2018</v>
      </c>
      <c r="F3016" t="s">
        <v>681</v>
      </c>
      <c r="G3016" t="str">
        <f t="shared" si="220"/>
        <v>2018-Q3</v>
      </c>
      <c r="H3016" s="4">
        <f>INDEX('ALL - prices'!$J$3:$DY$219,MATCH('COMBINED DATA'!A3016,'ALL - prices'!$B$3:$B$219,0),MATCH('COMBINED DATA'!G3016,'ALL - prices'!$J$1:$DY$1,0))</f>
        <v>609.52</v>
      </c>
      <c r="I3016" s="14">
        <f t="shared" si="223"/>
        <v>24.508274419061038</v>
      </c>
      <c r="J3016" s="15">
        <f>INDEX(MarketCap2!$E$2:$AR$224,MATCH(A3016,MarketCap2!$B$2:$B$224,0),MATCH(G3016,MarketCap2!$E$1:$AR$1,0))</f>
        <v>20573249536</v>
      </c>
      <c r="K3016">
        <f t="shared" si="221"/>
        <v>23.747257502660624</v>
      </c>
      <c r="L3016">
        <f>INDEX('PB2'!$D$2:$AQ$224,MATCH(A3016,'PB2'!$B$2:$B$224,0),MATCH(G3016,'PB2'!$D$1:$AQ$1,0))</f>
        <v>1.2011630535125699</v>
      </c>
      <c r="M3016" s="16">
        <f t="shared" si="222"/>
        <v>0.83252643933368797</v>
      </c>
      <c r="N3016" s="6">
        <f>INDEX('ROA2'!$D$2:$AQ$224,MATCH(A3016,'ROA2'!$B$2:$B$224,0),MATCH(G3016,'ROA2'!$D$1:$AQ$1,0))</f>
        <v>3.8010520935058598</v>
      </c>
      <c r="O3016" s="6">
        <v>65059.401727999997</v>
      </c>
      <c r="P3016" s="28">
        <v>7.1218236959272937E-4</v>
      </c>
    </row>
    <row r="3017" spans="1:16" x14ac:dyDescent="0.3">
      <c r="A3017" t="s">
        <v>531</v>
      </c>
      <c r="B3017" t="e">
        <f>VLOOKUP(A3017,Sheet3!L:L,1,FALSE)</f>
        <v>#N/A</v>
      </c>
      <c r="C3017" t="str">
        <f>VLOOKUP(A3017,'ALL - prices'!B:C,2,FALSE)</f>
        <v>Fairfax Financial Holdings Ltd</v>
      </c>
      <c r="D3017" t="str">
        <f>VLOOKUP(A3017,'ALL - prices'!B:I,8,FALSE)</f>
        <v>Financials</v>
      </c>
      <c r="E3017">
        <v>2018</v>
      </c>
      <c r="F3017" t="s">
        <v>682</v>
      </c>
      <c r="G3017" t="str">
        <f t="shared" si="220"/>
        <v>2018-Q4</v>
      </c>
      <c r="H3017" s="4">
        <f>INDEX('ALL - prices'!$J$3:$DY$219,MATCH('COMBINED DATA'!A3017,'ALL - prices'!$B$3:$B$219,0),MATCH('COMBINED DATA'!G3017,'ALL - prices'!$J$1:$DY$1,0))</f>
        <v>522.00099999999998</v>
      </c>
      <c r="I3017" s="14">
        <f t="shared" si="223"/>
        <v>21.551053112319163</v>
      </c>
      <c r="J3017" s="15">
        <f>INDEX(MarketCap2!$E$2:$AR$224,MATCH(A3017,MarketCap2!$B$2:$B$224,0),MATCH(G3017,MarketCap2!$E$1:$AR$1,0))</f>
        <v>17619220480</v>
      </c>
      <c r="K3017">
        <f t="shared" si="221"/>
        <v>23.592256215840159</v>
      </c>
      <c r="L3017">
        <f>INDEX('PB2'!$D$2:$AQ$224,MATCH(A3017,'PB2'!$B$2:$B$224,0),MATCH(G3017,'PB2'!$D$1:$AQ$1,0))</f>
        <v>1.02002394199371</v>
      </c>
      <c r="M3017" s="16">
        <f t="shared" si="222"/>
        <v>0.98036914510597484</v>
      </c>
      <c r="N3017" s="6">
        <f>INDEX('ROA2'!$D$2:$AQ$224,MATCH(A3017,'ROA2'!$B$2:$B$224,0),MATCH(G3017,'ROA2'!$D$1:$AQ$1,0))</f>
        <v>2.6881749629974401</v>
      </c>
      <c r="O3017" s="6">
        <v>64367.099904000002</v>
      </c>
      <c r="P3017" s="28">
        <v>-1.0641072706053561E-2</v>
      </c>
    </row>
    <row r="3018" spans="1:16" x14ac:dyDescent="0.3">
      <c r="A3018" t="s">
        <v>531</v>
      </c>
      <c r="B3018" t="e">
        <f>VLOOKUP(A3018,Sheet3!L:L,1,FALSE)</f>
        <v>#N/A</v>
      </c>
      <c r="C3018" t="str">
        <f>VLOOKUP(A3018,'ALL - prices'!B:C,2,FALSE)</f>
        <v>Fairfax Financial Holdings Ltd</v>
      </c>
      <c r="D3018" t="str">
        <f>VLOOKUP(A3018,'ALL - prices'!B:I,8,FALSE)</f>
        <v>Financials</v>
      </c>
      <c r="E3018">
        <v>2019</v>
      </c>
      <c r="F3018" t="s">
        <v>679</v>
      </c>
      <c r="G3018" t="str">
        <f t="shared" si="220"/>
        <v>2019-Q1</v>
      </c>
      <c r="H3018" s="4">
        <f>INDEX('ALL - prices'!$J$3:$DY$219,MATCH('COMBINED DATA'!A3018,'ALL - prices'!$B$3:$B$219,0),MATCH('COMBINED DATA'!G3018,'ALL - prices'!$J$1:$DY$1,0))</f>
        <v>549.17399999999998</v>
      </c>
      <c r="I3018" s="14">
        <f t="shared" si="223"/>
        <v>78.977791682218779</v>
      </c>
      <c r="J3018" s="15">
        <f>INDEX(MarketCap2!$E$2:$AR$224,MATCH(A3018,MarketCap2!$B$2:$B$224,0),MATCH(G3018,MarketCap2!$E$1:$AR$1,0))</f>
        <v>17960882176</v>
      </c>
      <c r="K3018">
        <f t="shared" si="221"/>
        <v>23.611462017545126</v>
      </c>
      <c r="L3018">
        <f>INDEX('PB2'!$D$2:$AQ$224,MATCH(A3018,'PB2'!$B$2:$B$224,0),MATCH(G3018,'PB2'!$D$1:$AQ$1,0))</f>
        <v>1.0268410444259599</v>
      </c>
      <c r="M3018" s="16">
        <f t="shared" si="222"/>
        <v>0.97386056530203757</v>
      </c>
      <c r="N3018" s="6">
        <f>INDEX('ROA2'!$D$2:$AQ$224,MATCH(A3018,'ROA2'!$B$2:$B$224,0),MATCH(G3018,'ROA2'!$D$1:$AQ$1,0))</f>
        <v>0.58538597822189298</v>
      </c>
      <c r="O3018" s="6">
        <v>64372.101119999999</v>
      </c>
      <c r="P3018" s="28">
        <v>7.7698327366868626E-5</v>
      </c>
    </row>
    <row r="3019" spans="1:16" x14ac:dyDescent="0.3">
      <c r="A3019" t="s">
        <v>531</v>
      </c>
      <c r="B3019" t="e">
        <f>VLOOKUP(A3019,Sheet3!L:L,1,FALSE)</f>
        <v>#N/A</v>
      </c>
      <c r="C3019" t="str">
        <f>VLOOKUP(A3019,'ALL - prices'!B:C,2,FALSE)</f>
        <v>Fairfax Financial Holdings Ltd</v>
      </c>
      <c r="D3019" t="str">
        <f>VLOOKUP(A3019,'ALL - prices'!B:I,8,FALSE)</f>
        <v>Financials</v>
      </c>
      <c r="E3019">
        <v>2019</v>
      </c>
      <c r="F3019" t="s">
        <v>680</v>
      </c>
      <c r="G3019" t="str">
        <f t="shared" si="220"/>
        <v>2019-Q2</v>
      </c>
      <c r="H3019" s="4">
        <f>INDEX('ALL - prices'!$J$3:$DY$219,MATCH('COMBINED DATA'!A3019,'ALL - prices'!$B$3:$B$219,0),MATCH('COMBINED DATA'!G3019,'ALL - prices'!$J$1:$DY$1,0))</f>
        <v>570.25300000000004</v>
      </c>
      <c r="I3019" s="14">
        <f t="shared" si="223"/>
        <v>83.748034279418647</v>
      </c>
      <c r="J3019" s="15">
        <f>INDEX(MarketCap2!$E$2:$AR$224,MATCH(A3019,MarketCap2!$B$2:$B$224,0),MATCH(G3019,MarketCap2!$E$1:$AR$1,0))</f>
        <v>18650300416</v>
      </c>
      <c r="K3019">
        <f t="shared" si="221"/>
        <v>23.649128091003018</v>
      </c>
      <c r="L3019">
        <f>INDEX('PB2'!$D$2:$AQ$224,MATCH(A3019,'PB2'!$B$2:$B$224,0),MATCH(G3019,'PB2'!$D$1:$AQ$1,0))</f>
        <v>1.0560560226440401</v>
      </c>
      <c r="M3019" s="16">
        <f t="shared" si="222"/>
        <v>0.94691946123872006</v>
      </c>
      <c r="N3019" s="6">
        <f>INDEX('ROA2'!$D$2:$AQ$224,MATCH(A3019,'ROA2'!$B$2:$B$224,0),MATCH(G3019,'ROA2'!$D$1:$AQ$1,0))</f>
        <v>0.69057899713516202</v>
      </c>
      <c r="O3019" s="6">
        <v>68468.998143999997</v>
      </c>
      <c r="P3019" s="28">
        <v>6.3643984780964655E-2</v>
      </c>
    </row>
    <row r="3020" spans="1:16" x14ac:dyDescent="0.3">
      <c r="A3020" t="s">
        <v>531</v>
      </c>
      <c r="B3020" t="e">
        <f>VLOOKUP(A3020,Sheet3!L:L,1,FALSE)</f>
        <v>#N/A</v>
      </c>
      <c r="C3020" t="str">
        <f>VLOOKUP(A3020,'ALL - prices'!B:C,2,FALSE)</f>
        <v>Fairfax Financial Holdings Ltd</v>
      </c>
      <c r="D3020" t="str">
        <f>VLOOKUP(A3020,'ALL - prices'!B:I,8,FALSE)</f>
        <v>Financials</v>
      </c>
      <c r="E3020">
        <v>2019</v>
      </c>
      <c r="F3020" t="s">
        <v>681</v>
      </c>
      <c r="G3020" t="str">
        <f t="shared" si="220"/>
        <v>2019-Q3</v>
      </c>
      <c r="H3020" s="4">
        <f>INDEX('ALL - prices'!$J$3:$DY$219,MATCH('COMBINED DATA'!A3020,'ALL - prices'!$B$3:$B$219,0),MATCH('COMBINED DATA'!G3020,'ALL - prices'!$J$1:$DY$1,0))</f>
        <v>518.12199999999996</v>
      </c>
      <c r="I3020" s="14">
        <f t="shared" si="223"/>
        <v>84.052564539499457</v>
      </c>
      <c r="J3020" s="15">
        <f>INDEX(MarketCap2!$E$2:$AR$224,MATCH(A3020,MarketCap2!$B$2:$B$224,0),MATCH(G3020,MarketCap2!$E$1:$AR$1,0))</f>
        <v>16945323008</v>
      </c>
      <c r="K3020">
        <f t="shared" si="221"/>
        <v>23.553257703965972</v>
      </c>
      <c r="L3020">
        <f>INDEX('PB2'!$D$2:$AQ$224,MATCH(A3020,'PB2'!$B$2:$B$224,0),MATCH(G3020,'PB2'!$D$1:$AQ$1,0))</f>
        <v>0.95263797044753995</v>
      </c>
      <c r="M3020" s="16">
        <f t="shared" si="222"/>
        <v>1.0497167140316797</v>
      </c>
      <c r="N3020" s="6">
        <f>INDEX('ROA2'!$D$2:$AQ$224,MATCH(A3020,'ROA2'!$B$2:$B$224,0),MATCH(G3020,'ROA2'!$D$1:$AQ$1,0))</f>
        <v>1.3152710199356099</v>
      </c>
      <c r="O3020" s="6">
        <v>70593.298431999996</v>
      </c>
      <c r="P3020" s="28">
        <v>3.1025724716057541E-2</v>
      </c>
    </row>
    <row r="3021" spans="1:16" x14ac:dyDescent="0.3">
      <c r="A3021" t="s">
        <v>531</v>
      </c>
      <c r="B3021" t="e">
        <f>VLOOKUP(A3021,Sheet3!L:L,1,FALSE)</f>
        <v>#N/A</v>
      </c>
      <c r="C3021" t="str">
        <f>VLOOKUP(A3021,'ALL - prices'!B:C,2,FALSE)</f>
        <v>Fairfax Financial Holdings Ltd</v>
      </c>
      <c r="D3021" t="str">
        <f>VLOOKUP(A3021,'ALL - prices'!B:I,8,FALSE)</f>
        <v>Financials</v>
      </c>
      <c r="E3021">
        <v>2019</v>
      </c>
      <c r="F3021" t="s">
        <v>682</v>
      </c>
      <c r="G3021" t="str">
        <f t="shared" si="220"/>
        <v>2019-Q4</v>
      </c>
      <c r="H3021" s="4">
        <f>INDEX('ALL - prices'!$J$3:$DY$219,MATCH('COMBINED DATA'!A3021,'ALL - prices'!$B$3:$B$219,0),MATCH('COMBINED DATA'!G3021,'ALL - prices'!$J$1:$DY$1,0))</f>
        <v>540.95799999999997</v>
      </c>
      <c r="I3021" s="14">
        <f t="shared" si="223"/>
        <v>17.344975840763418</v>
      </c>
      <c r="J3021" s="15">
        <f>INDEX(MarketCap2!$E$2:$AR$224,MATCH(A3021,MarketCap2!$B$2:$B$224,0),MATCH(G3021,MarketCap2!$E$1:$AR$1,0))</f>
        <v>17692194816</v>
      </c>
      <c r="K3021">
        <f t="shared" si="221"/>
        <v>23.5963894084225</v>
      </c>
      <c r="L3021">
        <f>INDEX('PB2'!$D$2:$AQ$224,MATCH(A3021,'PB2'!$B$2:$B$224,0),MATCH(G3021,'PB2'!$D$1:$AQ$1,0))</f>
        <v>0.96652001142501798</v>
      </c>
      <c r="M3021" s="16">
        <f t="shared" si="222"/>
        <v>1.034639726212828</v>
      </c>
      <c r="N3021" s="6">
        <f>INDEX('ROA2'!$D$2:$AQ$224,MATCH(A3021,'ROA2'!$B$2:$B$224,0),MATCH(G3021,'ROA2'!$D$1:$AQ$1,0))</f>
        <v>1.2747219800949099</v>
      </c>
      <c r="O3021" s="6">
        <v>69701.402623999995</v>
      </c>
      <c r="P3021" s="28">
        <v>-1.2634284384078362E-2</v>
      </c>
    </row>
    <row r="3022" spans="1:16" x14ac:dyDescent="0.3">
      <c r="A3022" t="s">
        <v>531</v>
      </c>
      <c r="B3022" t="e">
        <f>VLOOKUP(A3022,Sheet3!L:L,1,FALSE)</f>
        <v>#N/A</v>
      </c>
      <c r="C3022" t="str">
        <f>VLOOKUP(A3022,'ALL - prices'!B:C,2,FALSE)</f>
        <v>Fairfax Financial Holdings Ltd</v>
      </c>
      <c r="D3022" t="str">
        <f>VLOOKUP(A3022,'ALL - prices'!B:I,8,FALSE)</f>
        <v>Financials</v>
      </c>
      <c r="E3022">
        <v>2020</v>
      </c>
      <c r="F3022" t="s">
        <v>679</v>
      </c>
      <c r="G3022" t="str">
        <f t="shared" si="220"/>
        <v>2020-Q1</v>
      </c>
      <c r="H3022" s="4">
        <f>INDEX('ALL - prices'!$J$3:$DY$219,MATCH('COMBINED DATA'!A3022,'ALL - prices'!$B$3:$B$219,0),MATCH('COMBINED DATA'!G3022,'ALL - prices'!$J$1:$DY$1,0))</f>
        <v>391.029</v>
      </c>
      <c r="I3022" s="14">
        <f t="shared" si="223"/>
        <v>68.976994669116834</v>
      </c>
      <c r="J3022" s="15">
        <f>INDEX(MarketCap2!$E$2:$AR$224,MATCH(A3022,MarketCap2!$B$2:$B$224,0),MATCH(G3022,MarketCap2!$E$1:$AR$1,0))</f>
        <v>12518356992</v>
      </c>
      <c r="K3022">
        <f t="shared" si="221"/>
        <v>23.25046196333594</v>
      </c>
      <c r="L3022">
        <f>INDEX('PB2'!$D$2:$AQ$224,MATCH(A3022,'PB2'!$B$2:$B$224,0),MATCH(G3022,'PB2'!$D$1:$AQ$1,0))</f>
        <v>0.72062897682189897</v>
      </c>
      <c r="M3022" s="16">
        <f t="shared" si="222"/>
        <v>1.3876766438260317</v>
      </c>
      <c r="N3022" s="6">
        <f>INDEX('ROA2'!$D$2:$AQ$224,MATCH(A3022,'ROA2'!$B$2:$B$224,0),MATCH(G3022,'ROA2'!$D$1:$AQ$1,0))</f>
        <v>2.9716649055481001</v>
      </c>
      <c r="O3022" s="6">
        <v>70508.503039999996</v>
      </c>
      <c r="P3022" s="28">
        <v>1.157939992045577E-2</v>
      </c>
    </row>
    <row r="3023" spans="1:16" x14ac:dyDescent="0.3">
      <c r="A3023" t="s">
        <v>531</v>
      </c>
      <c r="B3023" t="e">
        <f>VLOOKUP(A3023,Sheet3!L:L,1,FALSE)</f>
        <v>#N/A</v>
      </c>
      <c r="C3023" t="str">
        <f>VLOOKUP(A3023,'ALL - prices'!B:C,2,FALSE)</f>
        <v>Fairfax Financial Holdings Ltd</v>
      </c>
      <c r="D3023" t="str">
        <f>VLOOKUP(A3023,'ALL - prices'!B:I,8,FALSE)</f>
        <v>Financials</v>
      </c>
      <c r="E3023">
        <v>2020</v>
      </c>
      <c r="F3023" t="s">
        <v>680</v>
      </c>
      <c r="G3023" t="str">
        <f t="shared" si="220"/>
        <v>2020-Q2</v>
      </c>
      <c r="H3023" s="4">
        <f>INDEX('ALL - prices'!$J$3:$DY$219,MATCH('COMBINED DATA'!A3023,'ALL - prices'!$B$3:$B$219,0),MATCH('COMBINED DATA'!G3023,'ALL - prices'!$J$1:$DY$1,0))</f>
        <v>380.15300000000002</v>
      </c>
      <c r="I3023" s="14">
        <f t="shared" si="223"/>
        <v>78.904790261745305</v>
      </c>
      <c r="J3023" s="15">
        <f>INDEX(MarketCap2!$E$2:$AR$224,MATCH(A3023,MarketCap2!$B$2:$B$224,0),MATCH(G3023,MarketCap2!$E$1:$AR$1,0))</f>
        <v>12150801408</v>
      </c>
      <c r="K3023">
        <f t="shared" si="221"/>
        <v>23.22066096406391</v>
      </c>
      <c r="L3023">
        <f>INDEX('PB2'!$D$2:$AQ$224,MATCH(A3023,'PB2'!$B$2:$B$224,0),MATCH(G3023,'PB2'!$D$1:$AQ$1,0))</f>
        <v>0.70796298980712902</v>
      </c>
      <c r="M3023" s="16">
        <f t="shared" si="222"/>
        <v>1.4125032161249431</v>
      </c>
      <c r="N3023" s="6">
        <f>INDEX('ROA2'!$D$2:$AQ$224,MATCH(A3023,'ROA2'!$B$2:$B$224,0),MATCH(G3023,'ROA2'!$D$1:$AQ$1,0))</f>
        <v>-3.5447999835014003E-2</v>
      </c>
      <c r="O3023" s="6">
        <v>69196.398591999998</v>
      </c>
      <c r="P3023" s="28">
        <v>-1.8609166149161211E-2</v>
      </c>
    </row>
    <row r="3024" spans="1:16" x14ac:dyDescent="0.3">
      <c r="A3024" t="s">
        <v>531</v>
      </c>
      <c r="B3024" t="e">
        <f>VLOOKUP(A3024,Sheet3!L:L,1,FALSE)</f>
        <v>#N/A</v>
      </c>
      <c r="C3024" t="str">
        <f>VLOOKUP(A3024,'ALL - prices'!B:C,2,FALSE)</f>
        <v>Fairfax Financial Holdings Ltd</v>
      </c>
      <c r="D3024" t="str">
        <f>VLOOKUP(A3024,'ALL - prices'!B:I,8,FALSE)</f>
        <v>Financials</v>
      </c>
      <c r="E3024">
        <v>2020</v>
      </c>
      <c r="F3024" t="s">
        <v>681</v>
      </c>
      <c r="G3024" t="str">
        <f t="shared" si="220"/>
        <v>2020-Q3</v>
      </c>
      <c r="H3024" s="4">
        <f>INDEX('ALL - prices'!$J$3:$DY$219,MATCH('COMBINED DATA'!A3024,'ALL - prices'!$B$3:$B$219,0),MATCH('COMBINED DATA'!G3024,'ALL - prices'!$J$1:$DY$1,0))</f>
        <v>355.38200000000001</v>
      </c>
      <c r="I3024" s="14">
        <f t="shared" si="223"/>
        <v>54.35607217459701</v>
      </c>
      <c r="J3024" s="15">
        <f>INDEX(MarketCap2!$E$2:$AR$224,MATCH(A3024,MarketCap2!$B$2:$B$224,0),MATCH(G3024,MarketCap2!$E$1:$AR$1,0))</f>
        <v>11288276992</v>
      </c>
      <c r="K3024">
        <f t="shared" si="221"/>
        <v>23.147030589820947</v>
      </c>
      <c r="L3024">
        <f>INDEX('PB2'!$D$2:$AQ$224,MATCH(A3024,'PB2'!$B$2:$B$224,0),MATCH(G3024,'PB2'!$D$1:$AQ$1,0))</f>
        <v>0.66618597507476796</v>
      </c>
      <c r="M3024" s="16">
        <f t="shared" si="222"/>
        <v>1.5010823364868453</v>
      </c>
      <c r="N3024" s="6">
        <f>INDEX('ROA2'!$D$2:$AQ$224,MATCH(A3024,'ROA2'!$B$2:$B$224,0),MATCH(G3024,'ROA2'!$D$1:$AQ$1,0))</f>
        <v>-0.11871699988841999</v>
      </c>
      <c r="O3024" s="6">
        <v>70582.902784000005</v>
      </c>
      <c r="P3024" s="28">
        <v>2.0037230552636096E-2</v>
      </c>
    </row>
    <row r="3025" spans="1:16" x14ac:dyDescent="0.3">
      <c r="A3025" t="s">
        <v>531</v>
      </c>
      <c r="B3025" t="e">
        <f>VLOOKUP(A3025,Sheet3!L:L,1,FALSE)</f>
        <v>#N/A</v>
      </c>
      <c r="C3025" t="str">
        <f>VLOOKUP(A3025,'ALL - prices'!B:C,2,FALSE)</f>
        <v>Fairfax Financial Holdings Ltd</v>
      </c>
      <c r="D3025" t="str">
        <f>VLOOKUP(A3025,'ALL - prices'!B:I,8,FALSE)</f>
        <v>Financials</v>
      </c>
      <c r="E3025">
        <v>2020</v>
      </c>
      <c r="F3025" t="s">
        <v>682</v>
      </c>
      <c r="G3025" t="str">
        <f t="shared" si="220"/>
        <v>2020-Q4</v>
      </c>
      <c r="H3025" s="4">
        <f>INDEX('ALL - prices'!$J$3:$DY$219,MATCH('COMBINED DATA'!A3025,'ALL - prices'!$B$3:$B$219,0),MATCH('COMBINED DATA'!G3025,'ALL - prices'!$J$1:$DY$1,0))</f>
        <v>393.22300000000001</v>
      </c>
      <c r="I3025" s="14">
        <f t="shared" si="223"/>
        <v>43.636545817888312</v>
      </c>
      <c r="J3025" s="15">
        <f>INDEX(MarketCap2!$E$2:$AR$224,MATCH(A3025,MarketCap2!$B$2:$B$224,0),MATCH(G3025,MarketCap2!$E$1:$AR$1,0))</f>
        <v>12443559936</v>
      </c>
      <c r="K3025">
        <f t="shared" si="221"/>
        <v>23.244469051807798</v>
      </c>
      <c r="L3025">
        <f>INDEX('PB2'!$D$2:$AQ$224,MATCH(A3025,'PB2'!$B$2:$B$224,0),MATCH(G3025,'PB2'!$D$1:$AQ$1,0))</f>
        <v>0.71037197113037098</v>
      </c>
      <c r="M3025" s="16">
        <f t="shared" si="222"/>
        <v>1.4077131990564913</v>
      </c>
      <c r="N3025" s="6">
        <f>INDEX('ROA2'!$D$2:$AQ$224,MATCH(A3025,'ROA2'!$B$2:$B$224,0),MATCH(G3025,'ROA2'!$D$1:$AQ$1,0))</f>
        <v>-2.6517000049353E-2</v>
      </c>
      <c r="O3025" s="6">
        <v>71340.498944000006</v>
      </c>
      <c r="P3025" s="28">
        <v>1.0733423111237296E-2</v>
      </c>
    </row>
    <row r="3026" spans="1:16" x14ac:dyDescent="0.3">
      <c r="A3026" t="s">
        <v>531</v>
      </c>
      <c r="B3026" t="e">
        <f>VLOOKUP(A3026,Sheet3!L:L,1,FALSE)</f>
        <v>#N/A</v>
      </c>
      <c r="C3026" t="str">
        <f>VLOOKUP(A3026,'ALL - prices'!B:C,2,FALSE)</f>
        <v>Fairfax Financial Holdings Ltd</v>
      </c>
      <c r="D3026" t="str">
        <f>VLOOKUP(A3026,'ALL - prices'!B:I,8,FALSE)</f>
        <v>Financials</v>
      </c>
      <c r="E3026">
        <v>2021</v>
      </c>
      <c r="F3026" t="s">
        <v>679</v>
      </c>
      <c r="G3026" t="str">
        <f t="shared" si="220"/>
        <v>2021-Q1</v>
      </c>
      <c r="H3026" s="4">
        <f>INDEX('ALL - prices'!$J$3:$DY$219,MATCH('COMBINED DATA'!A3026,'ALL - prices'!$B$3:$B$219,0),MATCH('COMBINED DATA'!G3026,'ALL - prices'!$J$1:$DY$1,0))</f>
        <v>510.589</v>
      </c>
      <c r="I3026" s="14">
        <f t="shared" si="223"/>
        <v>77.042869176301778</v>
      </c>
      <c r="J3026" s="15">
        <f>INDEX(MarketCap2!$E$2:$AR$224,MATCH(A3026,MarketCap2!$B$2:$B$224,0),MATCH(G3026,MarketCap2!$E$1:$AR$1,0))</f>
        <v>15678749696</v>
      </c>
      <c r="K3026">
        <f t="shared" si="221"/>
        <v>23.475572109913859</v>
      </c>
      <c r="L3026">
        <f>INDEX('PB2'!$D$2:$AQ$224,MATCH(A3026,'PB2'!$B$2:$B$224,0),MATCH(G3026,'PB2'!$D$1:$AQ$1,0))</f>
        <v>0.87974601984024003</v>
      </c>
      <c r="M3026" s="16">
        <f t="shared" si="222"/>
        <v>1.1366917012953328</v>
      </c>
      <c r="N3026" s="6">
        <f>INDEX('ROA2'!$D$2:$AQ$224,MATCH(A3026,'ROA2'!$B$2:$B$224,0),MATCH(G3026,'ROA2'!$D$1:$AQ$1,0))</f>
        <v>0.30215299129486101</v>
      </c>
      <c r="O3026" s="6">
        <v>74054.000639999998</v>
      </c>
      <c r="P3026" s="28">
        <v>3.8035922598887391E-2</v>
      </c>
    </row>
    <row r="3027" spans="1:16" x14ac:dyDescent="0.3">
      <c r="A3027" t="s">
        <v>531</v>
      </c>
      <c r="B3027" t="e">
        <f>VLOOKUP(A3027,Sheet3!L:L,1,FALSE)</f>
        <v>#N/A</v>
      </c>
      <c r="C3027" t="str">
        <f>VLOOKUP(A3027,'ALL - prices'!B:C,2,FALSE)</f>
        <v>Fairfax Financial Holdings Ltd</v>
      </c>
      <c r="D3027" t="str">
        <f>VLOOKUP(A3027,'ALL - prices'!B:I,8,FALSE)</f>
        <v>Financials</v>
      </c>
      <c r="E3027">
        <v>2021</v>
      </c>
      <c r="F3027" t="s">
        <v>680</v>
      </c>
      <c r="G3027" t="str">
        <f t="shared" si="220"/>
        <v>2021-Q2</v>
      </c>
      <c r="H3027" s="4">
        <f>INDEX('ALL - prices'!$J$3:$DY$219,MATCH('COMBINED DATA'!A3027,'ALL - prices'!$B$3:$B$219,0),MATCH('COMBINED DATA'!G3027,'ALL - prices'!$J$1:$DY$1,0))</f>
        <v>505.98099999999999</v>
      </c>
      <c r="I3027" s="14">
        <f t="shared" si="223"/>
        <v>81.199498530882323</v>
      </c>
      <c r="J3027" s="15">
        <f>INDEX(MarketCap2!$E$2:$AR$224,MATCH(A3027,MarketCap2!$B$2:$B$224,0),MATCH(G3027,MarketCap2!$E$1:$AR$1,0))</f>
        <v>15511175168</v>
      </c>
      <c r="K3027">
        <f t="shared" si="221"/>
        <v>23.464826579672057</v>
      </c>
      <c r="L3027">
        <f>INDEX('PB2'!$D$2:$AQ$224,MATCH(A3027,'PB2'!$B$2:$B$224,0),MATCH(G3027,'PB2'!$D$1:$AQ$1,0))</f>
        <v>0.81037998199462902</v>
      </c>
      <c r="M3027" s="16">
        <f t="shared" si="222"/>
        <v>1.2339890202354822</v>
      </c>
      <c r="N3027" s="6">
        <f>INDEX('ROA2'!$D$2:$AQ$224,MATCH(A3027,'ROA2'!$B$2:$B$224,0),MATCH(G3027,'ROA2'!$D$1:$AQ$1,0))</f>
        <v>3.1369290351867698</v>
      </c>
      <c r="O3027" s="6">
        <v>76404.596736000007</v>
      </c>
      <c r="P3027" s="28">
        <v>3.1741649008633605E-2</v>
      </c>
    </row>
    <row r="3028" spans="1:16" x14ac:dyDescent="0.3">
      <c r="A3028" t="s">
        <v>531</v>
      </c>
      <c r="B3028" t="e">
        <f>VLOOKUP(A3028,Sheet3!L:L,1,FALSE)</f>
        <v>#N/A</v>
      </c>
      <c r="C3028" t="str">
        <f>VLOOKUP(A3028,'ALL - prices'!B:C,2,FALSE)</f>
        <v>Fairfax Financial Holdings Ltd</v>
      </c>
      <c r="D3028" t="str">
        <f>VLOOKUP(A3028,'ALL - prices'!B:I,8,FALSE)</f>
        <v>Financials</v>
      </c>
      <c r="E3028">
        <v>2021</v>
      </c>
      <c r="F3028" t="s">
        <v>681</v>
      </c>
      <c r="G3028" t="str">
        <f t="shared" si="220"/>
        <v>2021-Q3</v>
      </c>
      <c r="H3028" s="4">
        <f>INDEX('ALL - prices'!$J$3:$DY$219,MATCH('COMBINED DATA'!A3028,'ALL - prices'!$B$3:$B$219,0),MATCH('COMBINED DATA'!G3028,'ALL - prices'!$J$1:$DY$1,0))</f>
        <v>475.92599999999999</v>
      </c>
      <c r="I3028" s="14">
        <f t="shared" si="223"/>
        <v>34.796595507558898</v>
      </c>
      <c r="J3028" s="15">
        <f>INDEX(MarketCap2!$E$2:$AR$224,MATCH(A3028,MarketCap2!$B$2:$B$224,0),MATCH(G3028,MarketCap2!$E$1:$AR$1,0))</f>
        <v>14589806592</v>
      </c>
      <c r="K3028">
        <f t="shared" si="221"/>
        <v>23.403588943190364</v>
      </c>
      <c r="L3028">
        <f>INDEX('PB2'!$D$2:$AQ$224,MATCH(A3028,'PB2'!$B$2:$B$224,0),MATCH(G3028,'PB2'!$D$1:$AQ$1,0))</f>
        <v>0.71726399660110496</v>
      </c>
      <c r="M3028" s="16">
        <f t="shared" si="222"/>
        <v>1.3941868053306656</v>
      </c>
      <c r="N3028" s="6">
        <f>INDEX('ROA2'!$D$2:$AQ$224,MATCH(A3028,'ROA2'!$B$2:$B$224,0),MATCH(G3028,'ROA2'!$D$1:$AQ$1,0))</f>
        <v>4.0444998741149902</v>
      </c>
      <c r="O3028" s="6">
        <v>80249.102335999996</v>
      </c>
      <c r="P3028" s="28">
        <v>5.0317726475068887E-2</v>
      </c>
    </row>
    <row r="3029" spans="1:16" x14ac:dyDescent="0.3">
      <c r="A3029" t="s">
        <v>531</v>
      </c>
      <c r="B3029" t="e">
        <f>VLOOKUP(A3029,Sheet3!L:L,1,FALSE)</f>
        <v>#N/A</v>
      </c>
      <c r="C3029" t="str">
        <f>VLOOKUP(A3029,'ALL - prices'!B:C,2,FALSE)</f>
        <v>Fairfax Financial Holdings Ltd</v>
      </c>
      <c r="D3029" t="str">
        <f>VLOOKUP(A3029,'ALL - prices'!B:I,8,FALSE)</f>
        <v>Financials</v>
      </c>
      <c r="E3029">
        <v>2021</v>
      </c>
      <c r="F3029" t="s">
        <v>682</v>
      </c>
      <c r="G3029" t="str">
        <f t="shared" si="220"/>
        <v>2021-Q4</v>
      </c>
      <c r="H3029" s="4">
        <f>INDEX('ALL - prices'!$J$3:$DY$219,MATCH('COMBINED DATA'!A3029,'ALL - prices'!$B$3:$B$219,0),MATCH('COMBINED DATA'!G3029,'ALL - prices'!$J$1:$DY$1,0))</f>
        <v>579.17899999999997</v>
      </c>
      <c r="I3029" s="14">
        <f t="shared" si="223"/>
        <v>68.999313684388653</v>
      </c>
      <c r="J3029" s="15">
        <f>INDEX(MarketCap2!$E$2:$AR$224,MATCH(A3029,MarketCap2!$B$2:$B$224,0),MATCH(G3029,MarketCap2!$E$1:$AR$1,0))</f>
        <v>17755101184</v>
      </c>
      <c r="K3029">
        <f t="shared" si="221"/>
        <v>23.599938702226943</v>
      </c>
      <c r="L3029">
        <f>INDEX('PB2'!$D$2:$AQ$224,MATCH(A3029,'PB2'!$B$2:$B$224,0),MATCH(G3029,'PB2'!$D$1:$AQ$1,0))</f>
        <v>0.78009802103042603</v>
      </c>
      <c r="M3029" s="16">
        <f t="shared" si="222"/>
        <v>1.2818901894906836</v>
      </c>
      <c r="N3029" s="6">
        <f>INDEX('ROA2'!$D$2:$AQ$224,MATCH(A3029,'ROA2'!$B$2:$B$224,0),MATCH(G3029,'ROA2'!$D$1:$AQ$1,0))</f>
        <v>4.33557176589966</v>
      </c>
      <c r="O3029" s="6">
        <v>84528.201728</v>
      </c>
      <c r="P3029" s="28">
        <v>5.3322707263236097E-2</v>
      </c>
    </row>
    <row r="3030" spans="1:16" x14ac:dyDescent="0.3">
      <c r="A3030" t="s">
        <v>531</v>
      </c>
      <c r="B3030" t="e">
        <f>VLOOKUP(A3030,Sheet3!L:L,1,FALSE)</f>
        <v>#N/A</v>
      </c>
      <c r="C3030" t="str">
        <f>VLOOKUP(A3030,'ALL - prices'!B:C,2,FALSE)</f>
        <v>Fairfax Financial Holdings Ltd</v>
      </c>
      <c r="D3030" t="str">
        <f>VLOOKUP(A3030,'ALL - prices'!B:I,8,FALSE)</f>
        <v>Financials</v>
      </c>
      <c r="E3030">
        <v>2022</v>
      </c>
      <c r="F3030" t="s">
        <v>679</v>
      </c>
      <c r="G3030" t="str">
        <f t="shared" si="220"/>
        <v>2022-Q1</v>
      </c>
      <c r="H3030" s="4">
        <f>INDEX('ALL - prices'!$J$3:$DY$219,MATCH('COMBINED DATA'!A3030,'ALL - prices'!$B$3:$B$219,0),MATCH('COMBINED DATA'!G3030,'ALL - prices'!$J$1:$DY$1,0))</f>
        <v>647.72500000000002</v>
      </c>
      <c r="I3030" s="14">
        <f t="shared" si="223"/>
        <v>120.29009759847261</v>
      </c>
      <c r="J3030" s="15">
        <f>INDEX(MarketCap2!$E$2:$AR$224,MATCH(A3030,MarketCap2!$B$2:$B$224,0),MATCH(G3030,MarketCap2!$E$1:$AR$1,0))</f>
        <v>18097100800</v>
      </c>
      <c r="K3030">
        <f t="shared" si="221"/>
        <v>23.619017585592939</v>
      </c>
      <c r="L3030">
        <f>INDEX('PB2'!$D$2:$AQ$224,MATCH(A3030,'PB2'!$B$2:$B$224,0),MATCH(G3030,'PB2'!$D$1:$AQ$1,0))</f>
        <v>0.87355697154998802</v>
      </c>
      <c r="M3030" s="16">
        <f t="shared" si="222"/>
        <v>1.1447450281641722</v>
      </c>
      <c r="N3030" s="6">
        <f>INDEX('ROA2'!$D$2:$AQ$224,MATCH(A3030,'ROA2'!$B$2:$B$224,0),MATCH(G3030,'ROA2'!$D$1:$AQ$1,0))</f>
        <v>4.2328720092773402</v>
      </c>
      <c r="O3030" s="6">
        <v>86645.399552000003</v>
      </c>
      <c r="P3030" s="28">
        <v>2.5047236078827879E-2</v>
      </c>
    </row>
    <row r="3031" spans="1:16" x14ac:dyDescent="0.3">
      <c r="A3031" t="s">
        <v>531</v>
      </c>
      <c r="B3031" t="e">
        <f>VLOOKUP(A3031,Sheet3!L:L,1,FALSE)</f>
        <v>#N/A</v>
      </c>
      <c r="C3031" t="str">
        <f>VLOOKUP(A3031,'ALL - prices'!B:C,2,FALSE)</f>
        <v>Fairfax Financial Holdings Ltd</v>
      </c>
      <c r="D3031" t="str">
        <f>VLOOKUP(A3031,'ALL - prices'!B:I,8,FALSE)</f>
        <v>Financials</v>
      </c>
      <c r="E3031">
        <v>2022</v>
      </c>
      <c r="F3031" t="s">
        <v>680</v>
      </c>
      <c r="G3031" t="str">
        <f t="shared" si="220"/>
        <v>2022-Q2</v>
      </c>
      <c r="H3031" s="4">
        <f>INDEX('ALL - prices'!$J$3:$DY$219,MATCH('COMBINED DATA'!A3031,'ALL - prices'!$B$3:$B$219,0),MATCH('COMBINED DATA'!G3031,'ALL - prices'!$J$1:$DY$1,0))</f>
        <v>647.79200000000003</v>
      </c>
      <c r="I3031" s="14">
        <f t="shared" si="223"/>
        <v>154.21370247241293</v>
      </c>
      <c r="J3031" s="15">
        <f>INDEX(MarketCap2!$E$2:$AR$224,MATCH(A3031,MarketCap2!$B$2:$B$224,0),MATCH(G3031,MarketCap2!$E$1:$AR$1,0))</f>
        <v>18054483968</v>
      </c>
      <c r="K3031">
        <f t="shared" si="221"/>
        <v>23.616659910154119</v>
      </c>
      <c r="L3031">
        <f>INDEX('PB2'!$D$2:$AQ$224,MATCH(A3031,'PB2'!$B$2:$B$224,0),MATCH(G3031,'PB2'!$D$1:$AQ$1,0))</f>
        <v>0.90435898303985596</v>
      </c>
      <c r="M3031" s="16">
        <f t="shared" si="222"/>
        <v>1.1057555890456932</v>
      </c>
      <c r="N3031" s="6">
        <f>INDEX('ROA2'!$D$2:$AQ$224,MATCH(A3031,'ROA2'!$B$2:$B$224,0),MATCH(G3031,'ROA2'!$D$1:$AQ$1,0))</f>
        <v>3.85935711860657</v>
      </c>
      <c r="O3031" s="6">
        <v>88586.600447999997</v>
      </c>
      <c r="P3031" s="28">
        <v>2.2403969582193321E-2</v>
      </c>
    </row>
    <row r="3032" spans="1:16" x14ac:dyDescent="0.3">
      <c r="A3032" t="s">
        <v>531</v>
      </c>
      <c r="B3032" t="e">
        <f>VLOOKUP(A3032,Sheet3!L:L,1,FALSE)</f>
        <v>#N/A</v>
      </c>
      <c r="C3032" t="str">
        <f>VLOOKUP(A3032,'ALL - prices'!B:C,2,FALSE)</f>
        <v>Fairfax Financial Holdings Ltd</v>
      </c>
      <c r="D3032" t="str">
        <f>VLOOKUP(A3032,'ALL - prices'!B:I,8,FALSE)</f>
        <v>Financials</v>
      </c>
      <c r="E3032">
        <v>2022</v>
      </c>
      <c r="F3032" t="s">
        <v>681</v>
      </c>
      <c r="G3032" t="str">
        <f t="shared" si="220"/>
        <v>2022-Q3</v>
      </c>
      <c r="H3032" s="4">
        <f>INDEX('ALL - prices'!$J$3:$DY$219,MATCH('COMBINED DATA'!A3032,'ALL - prices'!$B$3:$B$219,0),MATCH('COMBINED DATA'!G3032,'ALL - prices'!$J$1:$DY$1,0))</f>
        <v>599.15700000000004</v>
      </c>
      <c r="I3032" s="14">
        <f t="shared" si="223"/>
        <v>131.35374948683381</v>
      </c>
      <c r="J3032" s="15">
        <f>INDEX(MarketCap2!$E$2:$AR$224,MATCH(A3032,MarketCap2!$B$2:$B$224,0),MATCH(G3032,MarketCap2!$E$1:$AR$1,0))</f>
        <v>16643822592</v>
      </c>
      <c r="K3032">
        <f t="shared" si="221"/>
        <v>23.53530496903409</v>
      </c>
      <c r="L3032">
        <f>INDEX('PB2'!$D$2:$AQ$224,MATCH(A3032,'PB2'!$B$2:$B$224,0),MATCH(G3032,'PB2'!$D$1:$AQ$1,0))</f>
        <v>0.80296701192855802</v>
      </c>
      <c r="M3032" s="16">
        <f t="shared" si="222"/>
        <v>1.2453811740014202</v>
      </c>
      <c r="N3032" s="6">
        <f>INDEX('ROA2'!$D$2:$AQ$224,MATCH(A3032,'ROA2'!$B$2:$B$224,0),MATCH(G3032,'ROA2'!$D$1:$AQ$1,0))</f>
        <v>2.3121480941772501</v>
      </c>
      <c r="O3032" s="6">
        <v>88459.796480000005</v>
      </c>
      <c r="P3032" s="28">
        <v>-1.4314125088751581E-3</v>
      </c>
    </row>
    <row r="3033" spans="1:16" x14ac:dyDescent="0.3">
      <c r="A3033" t="s">
        <v>531</v>
      </c>
      <c r="B3033" t="e">
        <f>VLOOKUP(A3033,Sheet3!L:L,1,FALSE)</f>
        <v>#N/A</v>
      </c>
      <c r="C3033" t="str">
        <f>VLOOKUP(A3033,'ALL - prices'!B:C,2,FALSE)</f>
        <v>Fairfax Financial Holdings Ltd</v>
      </c>
      <c r="D3033" t="str">
        <f>VLOOKUP(A3033,'ALL - prices'!B:I,8,FALSE)</f>
        <v>Financials</v>
      </c>
      <c r="E3033">
        <v>2022</v>
      </c>
      <c r="F3033" t="s">
        <v>682</v>
      </c>
      <c r="G3033" t="str">
        <f t="shared" si="220"/>
        <v>2022-Q4</v>
      </c>
      <c r="H3033" s="4">
        <f>INDEX('ALL - prices'!$J$3:$DY$219,MATCH('COMBINED DATA'!A3033,'ALL - prices'!$B$3:$B$219,0),MATCH('COMBINED DATA'!G3033,'ALL - prices'!$J$1:$DY$1,0))</f>
        <v>761.72699999999998</v>
      </c>
      <c r="I3033" s="14">
        <f t="shared" si="223"/>
        <v>135.71200503148791</v>
      </c>
      <c r="J3033" s="15">
        <f>INDEX(MarketCap2!$E$2:$AR$224,MATCH(A3033,MarketCap2!$B$2:$B$224,0),MATCH(G3033,MarketCap2!$E$1:$AR$1,0))</f>
        <v>21033381888</v>
      </c>
      <c r="K3033">
        <f t="shared" si="221"/>
        <v>23.769376626285563</v>
      </c>
      <c r="L3033">
        <f>INDEX('PB2'!$D$2:$AQ$224,MATCH(A3033,'PB2'!$B$2:$B$224,0),MATCH(G3033,'PB2'!$D$1:$AQ$1,0))</f>
        <v>0.77768301963806197</v>
      </c>
      <c r="M3033" s="16">
        <f t="shared" si="222"/>
        <v>1.2858709458069506</v>
      </c>
      <c r="N3033" s="6">
        <f>INDEX('ROA2'!$D$2:$AQ$224,MATCH(A3033,'ROA2'!$B$2:$B$224,0),MATCH(G3033,'ROA2'!$D$1:$AQ$1,0))</f>
        <v>2.2918939590454102</v>
      </c>
      <c r="O3033" s="6">
        <v>88900.403200000001</v>
      </c>
      <c r="P3033" s="28">
        <v>4.9808697005041553E-3</v>
      </c>
    </row>
    <row r="3034" spans="1:16" x14ac:dyDescent="0.3">
      <c r="A3034" t="s">
        <v>531</v>
      </c>
      <c r="B3034" t="e">
        <f>VLOOKUP(A3034,Sheet3!L:L,1,FALSE)</f>
        <v>#N/A</v>
      </c>
      <c r="C3034" t="str">
        <f>VLOOKUP(A3034,'ALL - prices'!B:C,2,FALSE)</f>
        <v>Fairfax Financial Holdings Ltd</v>
      </c>
      <c r="D3034" t="str">
        <f>VLOOKUP(A3034,'ALL - prices'!B:I,8,FALSE)</f>
        <v>Financials</v>
      </c>
      <c r="E3034">
        <v>2023</v>
      </c>
      <c r="F3034" t="s">
        <v>679</v>
      </c>
      <c r="G3034" t="str">
        <f t="shared" si="220"/>
        <v>2023-Q1</v>
      </c>
      <c r="H3034" s="4">
        <f>INDEX('ALL - prices'!$J$3:$DY$219,MATCH('COMBINED DATA'!A3034,'ALL - prices'!$B$3:$B$219,0),MATCH('COMBINED DATA'!G3034,'ALL - prices'!$J$1:$DY$1,0))</f>
        <v>867.83100000000002</v>
      </c>
      <c r="I3034" s="14">
        <f t="shared" si="223"/>
        <v>202.92208363967401</v>
      </c>
      <c r="J3034" s="15">
        <f>INDEX(MarketCap2!$E$2:$AR$224,MATCH(A3034,MarketCap2!$B$2:$B$224,0),MATCH(G3034,MarketCap2!$E$1:$AR$1,0))</f>
        <v>23438426112</v>
      </c>
      <c r="K3034">
        <f t="shared" si="221"/>
        <v>23.87764265400838</v>
      </c>
      <c r="L3034">
        <f>INDEX('PB2'!$D$2:$AQ$224,MATCH(A3034,'PB2'!$B$2:$B$224,0),MATCH(G3034,'PB2'!$D$1:$AQ$1,0))</f>
        <v>0.82913398742675803</v>
      </c>
      <c r="M3034" s="16">
        <f t="shared" si="222"/>
        <v>1.2060776848667485</v>
      </c>
      <c r="N3034" s="6">
        <f>INDEX('ROA2'!$D$2:$AQ$224,MATCH(A3034,'ROA2'!$B$2:$B$224,0),MATCH(G3034,'ROA2'!$D$1:$AQ$1,0))</f>
        <v>4.0784730911254901</v>
      </c>
      <c r="O3034" s="6">
        <v>78818.500608000002</v>
      </c>
      <c r="P3034" s="28">
        <v>-0.11340671390790721</v>
      </c>
    </row>
    <row r="3035" spans="1:16" x14ac:dyDescent="0.3">
      <c r="A3035" t="s">
        <v>531</v>
      </c>
      <c r="B3035" t="e">
        <f>VLOOKUP(A3035,Sheet3!L:L,1,FALSE)</f>
        <v>#N/A</v>
      </c>
      <c r="C3035" t="str">
        <f>VLOOKUP(A3035,'ALL - prices'!B:C,2,FALSE)</f>
        <v>Fairfax Financial Holdings Ltd</v>
      </c>
      <c r="D3035" t="str">
        <f>VLOOKUP(A3035,'ALL - prices'!B:I,8,FALSE)</f>
        <v>Financials</v>
      </c>
      <c r="E3035">
        <v>2023</v>
      </c>
      <c r="F3035" t="s">
        <v>680</v>
      </c>
      <c r="G3035" t="str">
        <f t="shared" si="220"/>
        <v>2023-Q2</v>
      </c>
      <c r="H3035" s="4">
        <f>INDEX('ALL - prices'!$J$3:$DY$219,MATCH('COMBINED DATA'!A3035,'ALL - prices'!$B$3:$B$219,0),MATCH('COMBINED DATA'!G3035,'ALL - prices'!$J$1:$DY$1,0))</f>
        <v>958.06799999999998</v>
      </c>
      <c r="I3035" s="14">
        <f t="shared" si="223"/>
        <v>212.99537222280875</v>
      </c>
      <c r="J3035" s="15">
        <f>INDEX(MarketCap2!$E$2:$AR$224,MATCH(A3035,MarketCap2!$B$2:$B$224,0),MATCH(G3035,MarketCap2!$E$1:$AR$1,0))</f>
        <v>25766432768</v>
      </c>
      <c r="K3035">
        <f t="shared" si="221"/>
        <v>23.97233842626256</v>
      </c>
      <c r="L3035">
        <f>INDEX('PB2'!$D$2:$AQ$224,MATCH(A3035,'PB2'!$B$2:$B$224,0),MATCH(G3035,'PB2'!$D$1:$AQ$1,0))</f>
        <v>0.899464011192322</v>
      </c>
      <c r="M3035" s="16">
        <f t="shared" si="222"/>
        <v>1.1117732200028863</v>
      </c>
      <c r="N3035" s="6">
        <f>INDEX('ROA2'!$D$2:$AQ$224,MATCH(A3035,'ROA2'!$B$2:$B$224,0),MATCH(G3035,'ROA2'!$D$1:$AQ$1,0))</f>
        <v>4.7544741630554199</v>
      </c>
      <c r="O3035" s="6">
        <v>81169.301504000003</v>
      </c>
      <c r="P3035" s="28">
        <v>2.9825496271384241E-2</v>
      </c>
    </row>
    <row r="3036" spans="1:16" x14ac:dyDescent="0.3">
      <c r="A3036" t="s">
        <v>531</v>
      </c>
      <c r="B3036" t="e">
        <f>VLOOKUP(A3036,Sheet3!L:L,1,FALSE)</f>
        <v>#N/A</v>
      </c>
      <c r="C3036" t="str">
        <f>VLOOKUP(A3036,'ALL - prices'!B:C,2,FALSE)</f>
        <v>Fairfax Financial Holdings Ltd</v>
      </c>
      <c r="D3036" t="str">
        <f>VLOOKUP(A3036,'ALL - prices'!B:I,8,FALSE)</f>
        <v>Financials</v>
      </c>
      <c r="E3036">
        <v>2023</v>
      </c>
      <c r="F3036" t="s">
        <v>681</v>
      </c>
      <c r="G3036" t="str">
        <f t="shared" si="220"/>
        <v>2023-Q3</v>
      </c>
      <c r="H3036" s="4">
        <f>INDEX('ALL - prices'!$J$3:$DY$219,MATCH('COMBINED DATA'!A3036,'ALL - prices'!$B$3:$B$219,0),MATCH('COMBINED DATA'!G3036,'ALL - prices'!$J$1:$DY$1,0))</f>
        <v>1070.5309999999999</v>
      </c>
      <c r="I3036" s="14">
        <f t="shared" si="223"/>
        <v>207.98359115885404</v>
      </c>
      <c r="J3036" s="15">
        <f>INDEX(MarketCap2!$E$2:$AR$224,MATCH(A3036,MarketCap2!$B$2:$B$224,0),MATCH(G3036,MarketCap2!$E$1:$AR$1,0))</f>
        <v>28719067136</v>
      </c>
      <c r="K3036">
        <f t="shared" si="221"/>
        <v>24.080827099261857</v>
      </c>
      <c r="L3036">
        <f>INDEX('PB2'!$D$2:$AQ$224,MATCH(A3036,'PB2'!$B$2:$B$224,0),MATCH(G3036,'PB2'!$D$1:$AQ$1,0))</f>
        <v>0.93387299776077304</v>
      </c>
      <c r="M3036" s="16">
        <f t="shared" si="222"/>
        <v>1.0708094166956164</v>
      </c>
      <c r="N3036" s="6">
        <f>INDEX('ROA2'!$D$2:$AQ$224,MATCH(A3036,'ROA2'!$B$2:$B$224,0),MATCH(G3036,'ROA2'!$D$1:$AQ$1,0))</f>
        <v>5.6239829063415501</v>
      </c>
      <c r="O3036" s="6">
        <v>82305.302528</v>
      </c>
      <c r="P3036" s="28">
        <v>1.3995451518626356E-2</v>
      </c>
    </row>
    <row r="3037" spans="1:16" x14ac:dyDescent="0.3">
      <c r="A3037" t="s">
        <v>531</v>
      </c>
      <c r="B3037" t="e">
        <f>VLOOKUP(A3037,Sheet3!L:L,1,FALSE)</f>
        <v>#N/A</v>
      </c>
      <c r="C3037" t="str">
        <f>VLOOKUP(A3037,'ALL - prices'!B:C,2,FALSE)</f>
        <v>Fairfax Financial Holdings Ltd</v>
      </c>
      <c r="D3037" t="str">
        <f>VLOOKUP(A3037,'ALL - prices'!B:I,8,FALSE)</f>
        <v>Financials</v>
      </c>
      <c r="E3037">
        <v>2023</v>
      </c>
      <c r="F3037" t="s">
        <v>682</v>
      </c>
      <c r="G3037" t="str">
        <f t="shared" si="220"/>
        <v>2023-Q4</v>
      </c>
      <c r="H3037" s="4">
        <f>INDEX('ALL - prices'!$J$3:$DY$219,MATCH('COMBINED DATA'!A3037,'ALL - prices'!$B$3:$B$219,0),MATCH('COMBINED DATA'!G3037,'ALL - prices'!$J$1:$DY$1,0))</f>
        <v>1180.348</v>
      </c>
      <c r="I3037" s="14">
        <f t="shared" si="223"/>
        <v>231.3717098845861</v>
      </c>
      <c r="J3037" s="15">
        <f>INDEX(MarketCap2!$E$2:$AR$224,MATCH(A3037,MarketCap2!$B$2:$B$224,0),MATCH(G3037,MarketCap2!$E$1:$AR$1,0))</f>
        <v>31612874752</v>
      </c>
      <c r="K3037">
        <f t="shared" si="221"/>
        <v>24.176830303423436</v>
      </c>
      <c r="L3037">
        <f>INDEX('PB2'!$D$2:$AQ$224,MATCH(A3037,'PB2'!$B$2:$B$224,0),MATCH(G3037,'PB2'!$D$1:$AQ$1,0))</f>
        <v>0.98510402441024802</v>
      </c>
      <c r="M3037" s="16">
        <f t="shared" si="222"/>
        <v>1.0151212209275764</v>
      </c>
      <c r="N3037" s="6">
        <f>INDEX('ROA2'!$D$2:$AQ$224,MATCH(A3037,'ROA2'!$B$2:$B$224,0),MATCH(G3037,'ROA2'!$D$1:$AQ$1,0))</f>
        <v>6.2011370658874503</v>
      </c>
      <c r="O3037" s="6">
        <v>84338.802687999996</v>
      </c>
      <c r="P3037" s="28">
        <v>2.470679406479559E-2</v>
      </c>
    </row>
    <row r="3038" spans="1:16" x14ac:dyDescent="0.3">
      <c r="A3038" t="s">
        <v>531</v>
      </c>
      <c r="B3038" t="e">
        <f>VLOOKUP(A3038,Sheet3!L:L,1,FALSE)</f>
        <v>#N/A</v>
      </c>
      <c r="C3038" t="str">
        <f>VLOOKUP(A3038,'ALL - prices'!B:C,2,FALSE)</f>
        <v>Fairfax Financial Holdings Ltd</v>
      </c>
      <c r="D3038" t="str">
        <f>VLOOKUP(A3038,'ALL - prices'!B:I,8,FALSE)</f>
        <v>Financials</v>
      </c>
      <c r="E3038" s="18">
        <v>2024</v>
      </c>
      <c r="F3038" t="s">
        <v>679</v>
      </c>
      <c r="G3038" t="str">
        <f t="shared" si="220"/>
        <v>2024-Q1</v>
      </c>
      <c r="H3038" s="4">
        <f>INDEX('ALL - prices'!$J$3:$DY$219,MATCH('COMBINED DATA'!A3038,'ALL - prices'!$B$3:$B$219,0),MATCH('COMBINED DATA'!G3038,'ALL - prices'!$J$1:$DY$1,0))</f>
        <v>1432.6489999999999</v>
      </c>
      <c r="I3038" s="14" t="s">
        <v>769</v>
      </c>
      <c r="J3038" s="15">
        <f>INDEX(MarketCap2!$E$2:$AR$224,MATCH(A3038,MarketCap2!$B$2:$B$224,0),MATCH(G3038,MarketCap2!$E$1:$AR$1,0))</f>
        <v>37567676416</v>
      </c>
      <c r="K3038">
        <f t="shared" si="221"/>
        <v>24.349409847827044</v>
      </c>
      <c r="L3038">
        <f>INDEX('PB2'!$D$2:$AQ$224,MATCH(A3038,'PB2'!$B$2:$B$224,0),MATCH(G3038,'PB2'!$D$1:$AQ$1,0))</f>
        <v>1.1479810476303101</v>
      </c>
      <c r="M3038" s="16">
        <f t="shared" si="222"/>
        <v>0.87109452030085677</v>
      </c>
      <c r="N3038" s="6">
        <f>INDEX('ROA2'!$D$2:$AQ$224,MATCH(A3038,'ROA2'!$B$2:$B$224,0),MATCH(G3038,'ROA2'!$D$1:$AQ$1,0))</f>
        <v>5.1308050155639604</v>
      </c>
      <c r="O3038" s="6">
        <v>91985.1008</v>
      </c>
      <c r="P3038" s="28">
        <v>9.0661686771704011E-2</v>
      </c>
    </row>
    <row r="3039" spans="1:16" x14ac:dyDescent="0.3">
      <c r="A3039" t="s">
        <v>531</v>
      </c>
      <c r="B3039" t="e">
        <f>VLOOKUP(A3039,Sheet3!L:L,1,FALSE)</f>
        <v>#N/A</v>
      </c>
      <c r="C3039" t="str">
        <f>VLOOKUP(A3039,'ALL - prices'!B:C,2,FALSE)</f>
        <v>Fairfax Financial Holdings Ltd</v>
      </c>
      <c r="D3039" t="str">
        <f>VLOOKUP(A3039,'ALL - prices'!B:I,8,FALSE)</f>
        <v>Financials</v>
      </c>
      <c r="E3039" s="18">
        <v>2024</v>
      </c>
      <c r="F3039" t="s">
        <v>680</v>
      </c>
      <c r="G3039" t="str">
        <f t="shared" si="220"/>
        <v>2024-Q2</v>
      </c>
      <c r="H3039" s="4">
        <f>INDEX('ALL - prices'!$J$3:$DY$219,MATCH('COMBINED DATA'!A3039,'ALL - prices'!$B$3:$B$219,0),MATCH('COMBINED DATA'!G3039,'ALL - prices'!$J$1:$DY$1,0))</f>
        <v>1527.07</v>
      </c>
      <c r="I3039" s="14" t="s">
        <v>769</v>
      </c>
      <c r="J3039" s="15">
        <f>INDEX(MarketCap2!$E$2:$AR$224,MATCH(A3039,MarketCap2!$B$2:$B$224,0),MATCH(G3039,MarketCap2!$E$1:$AR$1,0))</f>
        <v>39036051456</v>
      </c>
      <c r="K3039">
        <f t="shared" si="221"/>
        <v>24.387751452392603</v>
      </c>
      <c r="L3039">
        <f>INDEX('PB2'!$D$2:$AQ$224,MATCH(A3039,'PB2'!$B$2:$B$224,0),MATCH(G3039,'PB2'!$D$1:$AQ$1,0))</f>
        <v>1.17732298374176</v>
      </c>
      <c r="M3039" s="16">
        <f t="shared" si="222"/>
        <v>0.84938459013329259</v>
      </c>
      <c r="N3039" s="6">
        <f>INDEX('ROA2'!$D$2:$AQ$224,MATCH(A3039,'ROA2'!$B$2:$B$224,0),MATCH(G3039,'ROA2'!$D$1:$AQ$1,0))</f>
        <v>4.5161981582641602</v>
      </c>
      <c r="O3039" s="6">
        <v>91909.898239999995</v>
      </c>
      <c r="P3039" s="28">
        <v>-8.1755153112801919E-4</v>
      </c>
    </row>
    <row r="3040" spans="1:16" x14ac:dyDescent="0.3">
      <c r="A3040" t="s">
        <v>531</v>
      </c>
      <c r="B3040" t="e">
        <f>VLOOKUP(A3040,Sheet3!L:L,1,FALSE)</f>
        <v>#N/A</v>
      </c>
      <c r="C3040" t="str">
        <f>VLOOKUP(A3040,'ALL - prices'!B:C,2,FALSE)</f>
        <v>Fairfax Financial Holdings Ltd</v>
      </c>
      <c r="D3040" t="str">
        <f>VLOOKUP(A3040,'ALL - prices'!B:I,8,FALSE)</f>
        <v>Financials</v>
      </c>
      <c r="E3040" s="18">
        <v>2024</v>
      </c>
      <c r="F3040" t="s">
        <v>681</v>
      </c>
      <c r="G3040" t="str">
        <f t="shared" si="220"/>
        <v>2024-Q3</v>
      </c>
      <c r="H3040" s="4">
        <f>INDEX('ALL - prices'!$J$3:$DY$219,MATCH('COMBINED DATA'!A3040,'ALL - prices'!$B$3:$B$219,0),MATCH('COMBINED DATA'!G3040,'ALL - prices'!$J$1:$DY$1,0))</f>
        <v>1675.5650000000001</v>
      </c>
      <c r="I3040" s="14" t="s">
        <v>769</v>
      </c>
      <c r="J3040" s="15">
        <f>INDEX(MarketCap2!$E$2:$AR$224,MATCH(A3040,MarketCap2!$B$2:$B$224,0),MATCH(G3040,MarketCap2!$E$1:$AR$1,0))</f>
        <v>42448531456</v>
      </c>
      <c r="K3040">
        <f t="shared" si="221"/>
        <v>24.471558154429268</v>
      </c>
      <c r="L3040">
        <f>INDEX('PB2'!$D$2:$AQ$224,MATCH(A3040,'PB2'!$B$2:$B$224,0),MATCH(G3040,'PB2'!$D$1:$AQ$1,0))</f>
        <v>1.2236809730529801</v>
      </c>
      <c r="M3040" s="16">
        <f t="shared" si="222"/>
        <v>0.81720646313972256</v>
      </c>
      <c r="N3040" s="6">
        <f>INDEX('ROA2'!$D$2:$AQ$224,MATCH(A3040,'ROA2'!$B$2:$B$224,0),MATCH(G3040,'ROA2'!$D$1:$AQ$1,0))</f>
        <v>4.65252780914307</v>
      </c>
      <c r="O3040" s="6">
        <v>93482.999807999993</v>
      </c>
      <c r="P3040" s="28">
        <v>1.7115692630757049E-2</v>
      </c>
    </row>
    <row r="3041" spans="1:16" x14ac:dyDescent="0.3">
      <c r="A3041" t="s">
        <v>531</v>
      </c>
      <c r="B3041" t="e">
        <f>VLOOKUP(A3041,Sheet3!L:L,1,FALSE)</f>
        <v>#N/A</v>
      </c>
      <c r="C3041" t="str">
        <f>VLOOKUP(A3041,'ALL - prices'!B:C,2,FALSE)</f>
        <v>Fairfax Financial Holdings Ltd</v>
      </c>
      <c r="D3041" t="str">
        <f>VLOOKUP(A3041,'ALL - prices'!B:I,8,FALSE)</f>
        <v>Financials</v>
      </c>
      <c r="E3041" s="18">
        <v>2024</v>
      </c>
      <c r="F3041" t="s">
        <v>682</v>
      </c>
      <c r="G3041" t="str">
        <f t="shared" si="220"/>
        <v>2024-Q4</v>
      </c>
      <c r="H3041" s="4">
        <f>INDEX('ALL - prices'!$J$3:$DY$219,MATCH('COMBINED DATA'!A3041,'ALL - prices'!$B$3:$B$219,0),MATCH('COMBINED DATA'!G3041,'ALL - prices'!$J$1:$DY$1,0))</f>
        <v>1962.3989999999999</v>
      </c>
      <c r="I3041" s="14" t="s">
        <v>769</v>
      </c>
      <c r="J3041" s="15">
        <f>INDEX(MarketCap2!$E$2:$AR$224,MATCH(A3041,MarketCap2!$B$2:$B$224,0),MATCH(G3041,MarketCap2!$E$1:$AR$1,0))</f>
        <v>49466580992</v>
      </c>
      <c r="K3041">
        <f t="shared" si="221"/>
        <v>24.624563147042426</v>
      </c>
      <c r="L3041">
        <f>INDEX('PB2'!$D$2:$AQ$224,MATCH(A3041,'PB2'!$B$2:$B$224,0),MATCH(G3041,'PB2'!$D$1:$AQ$1,0))</f>
        <v>1.34521680435651</v>
      </c>
      <c r="M3041" s="16">
        <f t="shared" si="222"/>
        <v>0.74337459713667053</v>
      </c>
      <c r="N3041" s="6">
        <f>INDEX('ROA2'!$D$2:$AQ$224,MATCH(A3041,'ROA2'!$B$2:$B$224,0),MATCH(G3041,'ROA2'!$D$1:$AQ$1,0))</f>
        <v>4.4775748252868697</v>
      </c>
      <c r="O3041" s="6">
        <v>96616.300543999998</v>
      </c>
      <c r="P3041" s="28">
        <v>3.351733194736297E-2</v>
      </c>
    </row>
    <row r="3042" spans="1:16" x14ac:dyDescent="0.3">
      <c r="A3042" t="s">
        <v>532</v>
      </c>
      <c r="B3042" t="e">
        <f>VLOOKUP(A3042,Sheet3!L:L,1,FALSE)</f>
        <v>#N/A</v>
      </c>
      <c r="C3042" t="str">
        <f>VLOOKUP(A3042,'ALL - prices'!B:C,2,FALSE)</f>
        <v>First Quantum Minerals Ltd</v>
      </c>
      <c r="D3042" t="str">
        <f>VLOOKUP(A3042,'ALL - prices'!B:I,8,FALSE)</f>
        <v>Materials</v>
      </c>
      <c r="E3042">
        <v>2015</v>
      </c>
      <c r="F3042" t="s">
        <v>679</v>
      </c>
      <c r="G3042" t="str">
        <f t="shared" si="220"/>
        <v>2015-Q1</v>
      </c>
      <c r="H3042" s="4">
        <f>INDEX('ALL - prices'!$J$3:$DY$219,MATCH('COMBINED DATA'!A3042,'ALL - prices'!$B$3:$B$219,0),MATCH('COMBINED DATA'!G3042,'ALL - prices'!$J$1:$DY$1,0))</f>
        <v>14.9558</v>
      </c>
      <c r="I3042" s="14">
        <f t="shared" ref="I3042:I3077" si="224">STDEV(H3043:H3046)</f>
        <v>5.2761530945061388</v>
      </c>
      <c r="J3042" s="15">
        <f>INDEX(MarketCap2!$E$2:$AR$224,MATCH(A3042,MarketCap2!$B$2:$B$224,0),MATCH(G3042,MarketCap2!$E$1:$AR$1,0))</f>
        <v>9217763328</v>
      </c>
      <c r="K3042">
        <f t="shared" si="221"/>
        <v>22.944398255931393</v>
      </c>
      <c r="L3042">
        <f>INDEX('PB2'!$D$2:$AQ$224,MATCH(A3042,'PB2'!$B$2:$B$224,0),MATCH(G3042,'PB2'!$D$1:$AQ$1,0))</f>
        <v>0.82499498128891002</v>
      </c>
      <c r="M3042" s="16">
        <f t="shared" si="222"/>
        <v>1.2121285858462743</v>
      </c>
      <c r="N3042" s="6">
        <f>INDEX('ROA2'!$D$2:$AQ$224,MATCH(A3042,'ROA2'!$B$2:$B$224,0),MATCH(G3042,'ROA2'!$D$1:$AQ$1,0))</f>
        <v>5.0168938636779803</v>
      </c>
      <c r="O3042" s="6">
        <v>17824.299008000002</v>
      </c>
      <c r="P3042" s="28">
        <v>2.8113413337746824E-2</v>
      </c>
    </row>
    <row r="3043" spans="1:16" x14ac:dyDescent="0.3">
      <c r="A3043" t="s">
        <v>532</v>
      </c>
      <c r="B3043" t="e">
        <f>VLOOKUP(A3043,Sheet3!L:L,1,FALSE)</f>
        <v>#N/A</v>
      </c>
      <c r="C3043" t="str">
        <f>VLOOKUP(A3043,'ALL - prices'!B:C,2,FALSE)</f>
        <v>First Quantum Minerals Ltd</v>
      </c>
      <c r="D3043" t="str">
        <f>VLOOKUP(A3043,'ALL - prices'!B:I,8,FALSE)</f>
        <v>Materials</v>
      </c>
      <c r="E3043">
        <v>2015</v>
      </c>
      <c r="F3043" t="s">
        <v>680</v>
      </c>
      <c r="G3043" t="str">
        <f t="shared" si="220"/>
        <v>2015-Q2</v>
      </c>
      <c r="H3043" s="4">
        <f>INDEX('ALL - prices'!$J$3:$DY$219,MATCH('COMBINED DATA'!A3043,'ALL - prices'!$B$3:$B$219,0),MATCH('COMBINED DATA'!G3043,'ALL - prices'!$J$1:$DY$1,0))</f>
        <v>15.9488</v>
      </c>
      <c r="I3043" s="14">
        <f t="shared" si="224"/>
        <v>1.8940111428306461</v>
      </c>
      <c r="J3043" s="15">
        <f>INDEX(MarketCap2!$E$2:$AR$224,MATCH(A3043,MarketCap2!$B$2:$B$224,0),MATCH(G3043,MarketCap2!$E$1:$AR$1,0))</f>
        <v>11243943936</v>
      </c>
      <c r="K3043">
        <f t="shared" si="221"/>
        <v>23.143095503852333</v>
      </c>
      <c r="L3043">
        <f>INDEX('PB2'!$D$2:$AQ$224,MATCH(A3043,'PB2'!$B$2:$B$224,0),MATCH(G3043,'PB2'!$D$1:$AQ$1,0))</f>
        <v>0.91529297828674305</v>
      </c>
      <c r="M3043" s="16">
        <f t="shared" si="222"/>
        <v>1.0925463471508463</v>
      </c>
      <c r="N3043" s="6">
        <f>INDEX('ROA2'!$D$2:$AQ$224,MATCH(A3043,'ROA2'!$B$2:$B$224,0),MATCH(G3043,'ROA2'!$D$1:$AQ$1,0))</f>
        <v>3.6809420585632302</v>
      </c>
      <c r="O3043" s="6">
        <v>18029.000703999998</v>
      </c>
      <c r="P3043" s="28">
        <v>1.1484417755117387E-2</v>
      </c>
    </row>
    <row r="3044" spans="1:16" x14ac:dyDescent="0.3">
      <c r="A3044" t="s">
        <v>532</v>
      </c>
      <c r="B3044" t="e">
        <f>VLOOKUP(A3044,Sheet3!L:L,1,FALSE)</f>
        <v>#N/A</v>
      </c>
      <c r="C3044" t="str">
        <f>VLOOKUP(A3044,'ALL - prices'!B:C,2,FALSE)</f>
        <v>First Quantum Minerals Ltd</v>
      </c>
      <c r="D3044" t="str">
        <f>VLOOKUP(A3044,'ALL - prices'!B:I,8,FALSE)</f>
        <v>Materials</v>
      </c>
      <c r="E3044">
        <v>2015</v>
      </c>
      <c r="F3044" t="s">
        <v>681</v>
      </c>
      <c r="G3044" t="str">
        <f t="shared" si="220"/>
        <v>2015-Q3</v>
      </c>
      <c r="H3044" s="4">
        <f>INDEX('ALL - prices'!$J$3:$DY$219,MATCH('COMBINED DATA'!A3044,'ALL - prices'!$B$3:$B$219,0),MATCH('COMBINED DATA'!G3044,'ALL - prices'!$J$1:$DY$1,0))</f>
        <v>4.8028000000000004</v>
      </c>
      <c r="I3044" s="14">
        <f t="shared" si="224"/>
        <v>2.4610209688596014</v>
      </c>
      <c r="J3044" s="15">
        <f>INDEX(MarketCap2!$E$2:$AR$224,MATCH(A3044,MarketCap2!$B$2:$B$224,0),MATCH(G3044,MarketCap2!$E$1:$AR$1,0))</f>
        <v>3369049344</v>
      </c>
      <c r="K3044">
        <f t="shared" si="221"/>
        <v>21.937896447746205</v>
      </c>
      <c r="L3044">
        <f>INDEX('PB2'!$D$2:$AQ$224,MATCH(A3044,'PB2'!$B$2:$B$224,0),MATCH(G3044,'PB2'!$D$1:$AQ$1,0))</f>
        <v>0.26705399155616799</v>
      </c>
      <c r="M3044" s="16">
        <f t="shared" si="222"/>
        <v>3.744561143508224</v>
      </c>
      <c r="N3044" s="6">
        <f>INDEX('ROA2'!$D$2:$AQ$224,MATCH(A3044,'ROA2'!$B$2:$B$224,0),MATCH(G3044,'ROA2'!$D$1:$AQ$1,0))</f>
        <v>2.2384340763092001</v>
      </c>
      <c r="O3044" s="6">
        <v>18264.000511999999</v>
      </c>
      <c r="P3044" s="28">
        <v>1.303454427997567E-2</v>
      </c>
    </row>
    <row r="3045" spans="1:16" x14ac:dyDescent="0.3">
      <c r="A3045" t="s">
        <v>532</v>
      </c>
      <c r="B3045" t="e">
        <f>VLOOKUP(A3045,Sheet3!L:L,1,FALSE)</f>
        <v>#N/A</v>
      </c>
      <c r="C3045" t="str">
        <f>VLOOKUP(A3045,'ALL - prices'!B:C,2,FALSE)</f>
        <v>First Quantum Minerals Ltd</v>
      </c>
      <c r="D3045" t="str">
        <f>VLOOKUP(A3045,'ALL - prices'!B:I,8,FALSE)</f>
        <v>Materials</v>
      </c>
      <c r="E3045">
        <v>2015</v>
      </c>
      <c r="F3045" t="s">
        <v>682</v>
      </c>
      <c r="G3045" t="str">
        <f t="shared" si="220"/>
        <v>2015-Q4</v>
      </c>
      <c r="H3045" s="4">
        <f>INDEX('ALL - prices'!$J$3:$DY$219,MATCH('COMBINED DATA'!A3045,'ALL - prices'!$B$3:$B$219,0),MATCH('COMBINED DATA'!G3045,'ALL - prices'!$J$1:$DY$1,0))</f>
        <v>5.0777999999999999</v>
      </c>
      <c r="I3045" s="14">
        <f t="shared" si="224"/>
        <v>2.7192766863021971</v>
      </c>
      <c r="J3045" s="15">
        <f>INDEX(MarketCap2!$E$2:$AR$224,MATCH(A3045,MarketCap2!$B$2:$B$224,0),MATCH(G3045,MarketCap2!$E$1:$AR$1,0))</f>
        <v>3563841536</v>
      </c>
      <c r="K3045">
        <f t="shared" si="221"/>
        <v>21.994104883164695</v>
      </c>
      <c r="L3045">
        <f>INDEX('PB2'!$D$2:$AQ$224,MATCH(A3045,'PB2'!$B$2:$B$224,0),MATCH(G3045,'PB2'!$D$1:$AQ$1,0))</f>
        <v>0.26936298608779902</v>
      </c>
      <c r="M3045" s="16">
        <f t="shared" si="222"/>
        <v>3.7124625566559817</v>
      </c>
      <c r="N3045" s="6">
        <f>INDEX('ROA2'!$D$2:$AQ$224,MATCH(A3045,'ROA2'!$B$2:$B$224,0),MATCH(G3045,'ROA2'!$D$1:$AQ$1,0))</f>
        <v>-0.87897598743438698</v>
      </c>
      <c r="O3045" s="6">
        <v>18340.999167999998</v>
      </c>
      <c r="P3045" s="28">
        <v>4.2158702278511937E-3</v>
      </c>
    </row>
    <row r="3046" spans="1:16" x14ac:dyDescent="0.3">
      <c r="A3046" t="s">
        <v>532</v>
      </c>
      <c r="B3046" t="e">
        <f>VLOOKUP(A3046,Sheet3!L:L,1,FALSE)</f>
        <v>#N/A</v>
      </c>
      <c r="C3046" t="str">
        <f>VLOOKUP(A3046,'ALL - prices'!B:C,2,FALSE)</f>
        <v>First Quantum Minerals Ltd</v>
      </c>
      <c r="D3046" t="str">
        <f>VLOOKUP(A3046,'ALL - prices'!B:I,8,FALSE)</f>
        <v>Materials</v>
      </c>
      <c r="E3046">
        <v>2016</v>
      </c>
      <c r="F3046" t="s">
        <v>679</v>
      </c>
      <c r="G3046" t="str">
        <f t="shared" si="220"/>
        <v>2016-Q1</v>
      </c>
      <c r="H3046" s="4">
        <f>INDEX('ALL - prices'!$J$3:$DY$219,MATCH('COMBINED DATA'!A3046,'ALL - prices'!$B$3:$B$219,0),MATCH('COMBINED DATA'!G3046,'ALL - prices'!$J$1:$DY$1,0))</f>
        <v>6.718</v>
      </c>
      <c r="I3046" s="14">
        <f t="shared" si="224"/>
        <v>2.2853492969711846</v>
      </c>
      <c r="J3046" s="15">
        <f>INDEX(MarketCap2!$E$2:$AR$224,MATCH(A3046,MarketCap2!$B$2:$B$224,0),MATCH(G3046,MarketCap2!$E$1:$AR$1,0))</f>
        <v>4715024384</v>
      </c>
      <c r="K3046">
        <f t="shared" si="221"/>
        <v>22.274019924598523</v>
      </c>
      <c r="L3046">
        <f>INDEX('PB2'!$D$2:$AQ$224,MATCH(A3046,'PB2'!$B$2:$B$224,0),MATCH(G3046,'PB2'!$D$1:$AQ$1,0))</f>
        <v>0.39071500301361101</v>
      </c>
      <c r="M3046" s="16">
        <f t="shared" si="222"/>
        <v>2.5594102921232431</v>
      </c>
      <c r="N3046" s="6">
        <f>INDEX('ROA2'!$D$2:$AQ$224,MATCH(A3046,'ROA2'!$B$2:$B$224,0),MATCH(G3046,'ROA2'!$D$1:$AQ$1,0))</f>
        <v>-2.66270804405212</v>
      </c>
      <c r="O3046" s="6">
        <v>19431.000064</v>
      </c>
      <c r="P3046" s="28">
        <v>5.9429744585657758E-2</v>
      </c>
    </row>
    <row r="3047" spans="1:16" x14ac:dyDescent="0.3">
      <c r="A3047" t="s">
        <v>532</v>
      </c>
      <c r="B3047" t="e">
        <f>VLOOKUP(A3047,Sheet3!L:L,1,FALSE)</f>
        <v>#N/A</v>
      </c>
      <c r="C3047" t="str">
        <f>VLOOKUP(A3047,'ALL - prices'!B:C,2,FALSE)</f>
        <v>First Quantum Minerals Ltd</v>
      </c>
      <c r="D3047" t="str">
        <f>VLOOKUP(A3047,'ALL - prices'!B:I,8,FALSE)</f>
        <v>Materials</v>
      </c>
      <c r="E3047">
        <v>2016</v>
      </c>
      <c r="F3047" t="s">
        <v>680</v>
      </c>
      <c r="G3047" t="str">
        <f t="shared" si="220"/>
        <v>2016-Q2</v>
      </c>
      <c r="H3047" s="4">
        <f>INDEX('ALL - prices'!$J$3:$DY$219,MATCH('COMBINED DATA'!A3047,'ALL - prices'!$B$3:$B$219,0),MATCH('COMBINED DATA'!G3047,'ALL - prices'!$J$1:$DY$1,0))</f>
        <v>8.9224999999999994</v>
      </c>
      <c r="I3047" s="14">
        <f t="shared" si="224"/>
        <v>1.6734966235898459</v>
      </c>
      <c r="J3047" s="15">
        <f>INDEX(MarketCap2!$E$2:$AR$224,MATCH(A3047,MarketCap2!$B$2:$B$224,0),MATCH(G3047,MarketCap2!$E$1:$AR$1,0))</f>
        <v>6252232704</v>
      </c>
      <c r="K3047">
        <f t="shared" si="221"/>
        <v>22.556204469542333</v>
      </c>
      <c r="L3047">
        <f>INDEX('PB2'!$D$2:$AQ$224,MATCH(A3047,'PB2'!$B$2:$B$224,0),MATCH(G3047,'PB2'!$D$1:$AQ$1,0))</f>
        <v>0.51156198978424094</v>
      </c>
      <c r="M3047" s="16">
        <f t="shared" si="222"/>
        <v>1.9547973070121281</v>
      </c>
      <c r="N3047" s="6">
        <f>INDEX('ROA2'!$D$2:$AQ$224,MATCH(A3047,'ROA2'!$B$2:$B$224,0),MATCH(G3047,'ROA2'!$D$1:$AQ$1,0))</f>
        <v>-3.4679861068725599</v>
      </c>
      <c r="O3047" s="6">
        <v>18360.999936</v>
      </c>
      <c r="P3047" s="28">
        <v>-5.5066652487043073E-2</v>
      </c>
    </row>
    <row r="3048" spans="1:16" x14ac:dyDescent="0.3">
      <c r="A3048" t="s">
        <v>532</v>
      </c>
      <c r="B3048" t="e">
        <f>VLOOKUP(A3048,Sheet3!L:L,1,FALSE)</f>
        <v>#N/A</v>
      </c>
      <c r="C3048" t="str">
        <f>VLOOKUP(A3048,'ALL - prices'!B:C,2,FALSE)</f>
        <v>First Quantum Minerals Ltd</v>
      </c>
      <c r="D3048" t="str">
        <f>VLOOKUP(A3048,'ALL - prices'!B:I,8,FALSE)</f>
        <v>Materials</v>
      </c>
      <c r="E3048">
        <v>2016</v>
      </c>
      <c r="F3048" t="s">
        <v>681</v>
      </c>
      <c r="G3048" t="str">
        <f t="shared" si="220"/>
        <v>2016-Q3</v>
      </c>
      <c r="H3048" s="4">
        <f>INDEX('ALL - prices'!$J$3:$DY$219,MATCH('COMBINED DATA'!A3048,'ALL - prices'!$B$3:$B$219,0),MATCH('COMBINED DATA'!G3048,'ALL - prices'!$J$1:$DY$1,0))</f>
        <v>10.687799999999999</v>
      </c>
      <c r="I3048" s="14">
        <f t="shared" si="224"/>
        <v>1.5144742013869501</v>
      </c>
      <c r="J3048" s="15">
        <f>INDEX(MarketCap2!$E$2:$AR$224,MATCH(A3048,MarketCap2!$B$2:$B$224,0),MATCH(G3048,MarketCap2!$E$1:$AR$1,0))</f>
        <v>7486135296</v>
      </c>
      <c r="K3048">
        <f t="shared" si="221"/>
        <v>22.736318519468643</v>
      </c>
      <c r="L3048">
        <f>INDEX('PB2'!$D$2:$AQ$224,MATCH(A3048,'PB2'!$B$2:$B$224,0),MATCH(G3048,'PB2'!$D$1:$AQ$1,0))</f>
        <v>0.60615497827529896</v>
      </c>
      <c r="M3048" s="16">
        <f t="shared" si="222"/>
        <v>1.6497431116466512</v>
      </c>
      <c r="N3048" s="6">
        <f>INDEX('ROA2'!$D$2:$AQ$224,MATCH(A3048,'ROA2'!$B$2:$B$224,0),MATCH(G3048,'ROA2'!$D$1:$AQ$1,0))</f>
        <v>-2.2119309902191202</v>
      </c>
      <c r="O3048" s="6">
        <v>18446.000128</v>
      </c>
      <c r="P3048" s="28">
        <v>4.6293879579696285E-3</v>
      </c>
    </row>
    <row r="3049" spans="1:16" x14ac:dyDescent="0.3">
      <c r="A3049" t="s">
        <v>532</v>
      </c>
      <c r="B3049" t="e">
        <f>VLOOKUP(A3049,Sheet3!L:L,1,FALSE)</f>
        <v>#N/A</v>
      </c>
      <c r="C3049" t="str">
        <f>VLOOKUP(A3049,'ALL - prices'!B:C,2,FALSE)</f>
        <v>First Quantum Minerals Ltd</v>
      </c>
      <c r="D3049" t="str">
        <f>VLOOKUP(A3049,'ALL - prices'!B:I,8,FALSE)</f>
        <v>Materials</v>
      </c>
      <c r="E3049">
        <v>2016</v>
      </c>
      <c r="F3049" t="s">
        <v>682</v>
      </c>
      <c r="G3049" t="str">
        <f t="shared" si="220"/>
        <v>2016-Q4</v>
      </c>
      <c r="H3049" s="4">
        <f>INDEX('ALL - prices'!$J$3:$DY$219,MATCH('COMBINED DATA'!A3049,'ALL - prices'!$B$3:$B$219,0),MATCH('COMBINED DATA'!G3049,'ALL - prices'!$J$1:$DY$1,0))</f>
        <v>13.138299999999999</v>
      </c>
      <c r="I3049" s="14">
        <f t="shared" si="224"/>
        <v>2.7292530278448024</v>
      </c>
      <c r="J3049" s="15">
        <f>INDEX(MarketCap2!$E$2:$AR$224,MATCH(A3049,MarketCap2!$B$2:$B$224,0),MATCH(G3049,MarketCap2!$E$1:$AR$1,0))</f>
        <v>9207999488</v>
      </c>
      <c r="K3049">
        <f t="shared" si="221"/>
        <v>22.94333845276217</v>
      </c>
      <c r="L3049">
        <f>INDEX('PB2'!$D$2:$AQ$224,MATCH(A3049,'PB2'!$B$2:$B$224,0),MATCH(G3049,'PB2'!$D$1:$AQ$1,0))</f>
        <v>0.74423402547836304</v>
      </c>
      <c r="M3049" s="16">
        <f t="shared" si="222"/>
        <v>1.3436633716890882</v>
      </c>
      <c r="N3049" s="6">
        <f>INDEX('ROA2'!$D$2:$AQ$224,MATCH(A3049,'ROA2'!$B$2:$B$224,0),MATCH(G3049,'ROA2'!$D$1:$AQ$1,0))</f>
        <v>0.30869200825691201</v>
      </c>
      <c r="O3049" s="6">
        <v>18588.999680000001</v>
      </c>
      <c r="P3049" s="28">
        <v>7.7523338939446164E-3</v>
      </c>
    </row>
    <row r="3050" spans="1:16" x14ac:dyDescent="0.3">
      <c r="A3050" t="s">
        <v>532</v>
      </c>
      <c r="B3050" t="e">
        <f>VLOOKUP(A3050,Sheet3!L:L,1,FALSE)</f>
        <v>#N/A</v>
      </c>
      <c r="C3050" t="str">
        <f>VLOOKUP(A3050,'ALL - prices'!B:C,2,FALSE)</f>
        <v>First Quantum Minerals Ltd</v>
      </c>
      <c r="D3050" t="str">
        <f>VLOOKUP(A3050,'ALL - prices'!B:I,8,FALSE)</f>
        <v>Materials</v>
      </c>
      <c r="E3050">
        <v>2017</v>
      </c>
      <c r="F3050" t="s">
        <v>679</v>
      </c>
      <c r="G3050" t="str">
        <f t="shared" si="220"/>
        <v>2017-Q1</v>
      </c>
      <c r="H3050" s="4">
        <f>INDEX('ALL - prices'!$J$3:$DY$219,MATCH('COMBINED DATA'!A3050,'ALL - prices'!$B$3:$B$219,0),MATCH('COMBINED DATA'!G3050,'ALL - prices'!$J$1:$DY$1,0))</f>
        <v>13.905900000000001</v>
      </c>
      <c r="I3050" s="14">
        <f t="shared" si="224"/>
        <v>3.3489003930394703</v>
      </c>
      <c r="J3050" s="15">
        <f>INDEX(MarketCap2!$E$2:$AR$224,MATCH(A3050,MarketCap2!$B$2:$B$224,0),MATCH(G3050,MarketCap2!$E$1:$AR$1,0))</f>
        <v>9740852224</v>
      </c>
      <c r="K3050">
        <f t="shared" si="221"/>
        <v>22.999594448103782</v>
      </c>
      <c r="L3050">
        <f>INDEX('PB2'!$D$2:$AQ$224,MATCH(A3050,'PB2'!$B$2:$B$224,0),MATCH(G3050,'PB2'!$D$1:$AQ$1,0))</f>
        <v>0.80829000473022505</v>
      </c>
      <c r="M3050" s="16">
        <f t="shared" si="222"/>
        <v>1.237179717858518</v>
      </c>
      <c r="N3050" s="6">
        <f>INDEX('ROA2'!$D$2:$AQ$224,MATCH(A3050,'ROA2'!$B$2:$B$224,0),MATCH(G3050,'ROA2'!$D$1:$AQ$1,0))</f>
        <v>-0.23127900063991499</v>
      </c>
      <c r="O3050" s="6">
        <v>19483.000832000002</v>
      </c>
      <c r="P3050" s="28">
        <v>4.8093021001117189E-2</v>
      </c>
    </row>
    <row r="3051" spans="1:16" x14ac:dyDescent="0.3">
      <c r="A3051" t="s">
        <v>532</v>
      </c>
      <c r="B3051" t="e">
        <f>VLOOKUP(A3051,Sheet3!L:L,1,FALSE)</f>
        <v>#N/A</v>
      </c>
      <c r="C3051" t="str">
        <f>VLOOKUP(A3051,'ALL - prices'!B:C,2,FALSE)</f>
        <v>First Quantum Minerals Ltd</v>
      </c>
      <c r="D3051" t="str">
        <f>VLOOKUP(A3051,'ALL - prices'!B:I,8,FALSE)</f>
        <v>Materials</v>
      </c>
      <c r="E3051">
        <v>2017</v>
      </c>
      <c r="F3051" t="s">
        <v>680</v>
      </c>
      <c r="G3051" t="str">
        <f t="shared" si="220"/>
        <v>2017-Q2</v>
      </c>
      <c r="H3051" s="4">
        <f>INDEX('ALL - prices'!$J$3:$DY$219,MATCH('COMBINED DATA'!A3051,'ALL - prices'!$B$3:$B$219,0),MATCH('COMBINED DATA'!G3051,'ALL - prices'!$J$1:$DY$1,0))</f>
        <v>10.661899999999999</v>
      </c>
      <c r="I3051" s="14">
        <f t="shared" si="224"/>
        <v>2.2636492698001209</v>
      </c>
      <c r="J3051" s="15">
        <f>INDEX(MarketCap2!$E$2:$AR$224,MATCH(A3051,MarketCap2!$B$2:$B$224,0),MATCH(G3051,MarketCap2!$E$1:$AR$1,0))</f>
        <v>7465980928</v>
      </c>
      <c r="K3051">
        <f t="shared" si="221"/>
        <v>22.733622662921743</v>
      </c>
      <c r="L3051">
        <f>INDEX('PB2'!$D$2:$AQ$224,MATCH(A3051,'PB2'!$B$2:$B$224,0),MATCH(G3051,'PB2'!$D$1:$AQ$1,0))</f>
        <v>0.63022702932357799</v>
      </c>
      <c r="M3051" s="16">
        <f t="shared" si="222"/>
        <v>1.5867297869996133</v>
      </c>
      <c r="N3051" s="6">
        <f>INDEX('ROA2'!$D$2:$AQ$224,MATCH(A3051,'ROA2'!$B$2:$B$224,0),MATCH(G3051,'ROA2'!$D$1:$AQ$1,0))</f>
        <v>0.30458998680114702</v>
      </c>
      <c r="O3051" s="6">
        <v>19722.999808</v>
      </c>
      <c r="P3051" s="28">
        <v>1.2318378368377977E-2</v>
      </c>
    </row>
    <row r="3052" spans="1:16" x14ac:dyDescent="0.3">
      <c r="A3052" t="s">
        <v>532</v>
      </c>
      <c r="B3052" t="e">
        <f>VLOOKUP(A3052,Sheet3!L:L,1,FALSE)</f>
        <v>#N/A</v>
      </c>
      <c r="C3052" t="str">
        <f>VLOOKUP(A3052,'ALL - prices'!B:C,2,FALSE)</f>
        <v>First Quantum Minerals Ltd</v>
      </c>
      <c r="D3052" t="str">
        <f>VLOOKUP(A3052,'ALL - prices'!B:I,8,FALSE)</f>
        <v>Materials</v>
      </c>
      <c r="E3052">
        <v>2017</v>
      </c>
      <c r="F3052" t="s">
        <v>681</v>
      </c>
      <c r="G3052" t="str">
        <f t="shared" si="220"/>
        <v>2017-Q3</v>
      </c>
      <c r="H3052" s="4">
        <f>INDEX('ALL - prices'!$J$3:$DY$219,MATCH('COMBINED DATA'!A3052,'ALL - prices'!$B$3:$B$219,0),MATCH('COMBINED DATA'!G3052,'ALL - prices'!$J$1:$DY$1,0))</f>
        <v>13.797499999999999</v>
      </c>
      <c r="I3052" s="14">
        <f t="shared" si="224"/>
        <v>1.9369613649132671</v>
      </c>
      <c r="J3052" s="15">
        <f>INDEX(MarketCap2!$E$2:$AR$224,MATCH(A3052,MarketCap2!$B$2:$B$224,0),MATCH(G3052,MarketCap2!$E$1:$AR$1,0))</f>
        <v>9658208256</v>
      </c>
      <c r="K3052">
        <f t="shared" si="221"/>
        <v>22.991073987221814</v>
      </c>
      <c r="L3052">
        <f>INDEX('PB2'!$D$2:$AQ$224,MATCH(A3052,'PB2'!$B$2:$B$224,0),MATCH(G3052,'PB2'!$D$1:$AQ$1,0))</f>
        <v>0.85420298576355003</v>
      </c>
      <c r="M3052" s="16">
        <f t="shared" si="222"/>
        <v>1.1706819300170506</v>
      </c>
      <c r="N3052" s="6">
        <f>INDEX('ROA2'!$D$2:$AQ$224,MATCH(A3052,'ROA2'!$B$2:$B$224,0),MATCH(G3052,'ROA2'!$D$1:$AQ$1,0))</f>
        <v>-0.52468901872634899</v>
      </c>
      <c r="O3052" s="6">
        <v>20053.000192</v>
      </c>
      <c r="P3052" s="28">
        <v>1.6731754155680973E-2</v>
      </c>
    </row>
    <row r="3053" spans="1:16" x14ac:dyDescent="0.3">
      <c r="A3053" t="s">
        <v>532</v>
      </c>
      <c r="B3053" t="e">
        <f>VLOOKUP(A3053,Sheet3!L:L,1,FALSE)</f>
        <v>#N/A</v>
      </c>
      <c r="C3053" t="str">
        <f>VLOOKUP(A3053,'ALL - prices'!B:C,2,FALSE)</f>
        <v>First Quantum Minerals Ltd</v>
      </c>
      <c r="D3053" t="str">
        <f>VLOOKUP(A3053,'ALL - prices'!B:I,8,FALSE)</f>
        <v>Materials</v>
      </c>
      <c r="E3053">
        <v>2017</v>
      </c>
      <c r="F3053" t="s">
        <v>682</v>
      </c>
      <c r="G3053" t="str">
        <f t="shared" si="220"/>
        <v>2017-Q4</v>
      </c>
      <c r="H3053" s="4">
        <f>INDEX('ALL - prices'!$J$3:$DY$219,MATCH('COMBINED DATA'!A3053,'ALL - prices'!$B$3:$B$219,0),MATCH('COMBINED DATA'!G3053,'ALL - prices'!$J$1:$DY$1,0))</f>
        <v>17.3429</v>
      </c>
      <c r="I3053" s="14">
        <f t="shared" si="224"/>
        <v>3.6759575890734539</v>
      </c>
      <c r="J3053" s="15">
        <f>INDEX(MarketCap2!$E$2:$AR$224,MATCH(A3053,MarketCap2!$B$2:$B$224,0),MATCH(G3053,MarketCap2!$E$1:$AR$1,0))</f>
        <v>12140058624</v>
      </c>
      <c r="K3053">
        <f t="shared" si="221"/>
        <v>23.219776451561163</v>
      </c>
      <c r="L3053">
        <f>INDEX('PB2'!$D$2:$AQ$224,MATCH(A3053,'PB2'!$B$2:$B$224,0),MATCH(G3053,'PB2'!$D$1:$AQ$1,0))</f>
        <v>1.0815969705581701</v>
      </c>
      <c r="M3053" s="16">
        <f t="shared" si="222"/>
        <v>0.92455880260457735</v>
      </c>
      <c r="N3053" s="6">
        <f>INDEX('ROA2'!$D$2:$AQ$224,MATCH(A3053,'ROA2'!$B$2:$B$224,0),MATCH(G3053,'ROA2'!$D$1:$AQ$1,0))</f>
        <v>-0.96670198440551802</v>
      </c>
      <c r="O3053" s="6">
        <v>20512.999424000001</v>
      </c>
      <c r="P3053" s="28">
        <v>2.2939172572467002E-2</v>
      </c>
    </row>
    <row r="3054" spans="1:16" x14ac:dyDescent="0.3">
      <c r="A3054" t="s">
        <v>532</v>
      </c>
      <c r="B3054" t="e">
        <f>VLOOKUP(A3054,Sheet3!L:L,1,FALSE)</f>
        <v>#N/A</v>
      </c>
      <c r="C3054" t="str">
        <f>VLOOKUP(A3054,'ALL - prices'!B:C,2,FALSE)</f>
        <v>First Quantum Minerals Ltd</v>
      </c>
      <c r="D3054" t="str">
        <f>VLOOKUP(A3054,'ALL - prices'!B:I,8,FALSE)</f>
        <v>Materials</v>
      </c>
      <c r="E3054">
        <v>2018</v>
      </c>
      <c r="F3054" t="s">
        <v>679</v>
      </c>
      <c r="G3054" t="str">
        <f t="shared" si="220"/>
        <v>2018-Q1</v>
      </c>
      <c r="H3054" s="4">
        <f>INDEX('ALL - prices'!$J$3:$DY$219,MATCH('COMBINED DATA'!A3054,'ALL - prices'!$B$3:$B$219,0),MATCH('COMBINED DATA'!G3054,'ALL - prices'!$J$1:$DY$1,0))</f>
        <v>17.8156</v>
      </c>
      <c r="I3054" s="14">
        <f t="shared" si="224"/>
        <v>3.3571115496311346</v>
      </c>
      <c r="J3054" s="15">
        <f>INDEX(MarketCap2!$E$2:$AR$224,MATCH(A3054,MarketCap2!$B$2:$B$224,0),MATCH(G3054,MarketCap2!$E$1:$AR$1,0))</f>
        <v>12470962176</v>
      </c>
      <c r="K3054">
        <f t="shared" si="221"/>
        <v>23.246668752923963</v>
      </c>
      <c r="L3054">
        <f>INDEX('PB2'!$D$2:$AQ$224,MATCH(A3054,'PB2'!$B$2:$B$224,0),MATCH(G3054,'PB2'!$D$1:$AQ$1,0))</f>
        <v>1.0638240575790401</v>
      </c>
      <c r="M3054" s="16">
        <f t="shared" si="222"/>
        <v>0.9400050627504275</v>
      </c>
      <c r="N3054" s="6">
        <f>INDEX('ROA2'!$D$2:$AQ$224,MATCH(A3054,'ROA2'!$B$2:$B$224,0),MATCH(G3054,'ROA2'!$D$1:$AQ$1,0))</f>
        <v>-1.53748798370361</v>
      </c>
      <c r="O3054" s="6">
        <v>21622.999039999999</v>
      </c>
      <c r="P3054" s="28">
        <v>5.4112009319383543E-2</v>
      </c>
    </row>
    <row r="3055" spans="1:16" x14ac:dyDescent="0.3">
      <c r="A3055" t="s">
        <v>532</v>
      </c>
      <c r="B3055" t="e">
        <f>VLOOKUP(A3055,Sheet3!L:L,1,FALSE)</f>
        <v>#N/A</v>
      </c>
      <c r="C3055" t="str">
        <f>VLOOKUP(A3055,'ALL - prices'!B:C,2,FALSE)</f>
        <v>First Quantum Minerals Ltd</v>
      </c>
      <c r="D3055" t="str">
        <f>VLOOKUP(A3055,'ALL - prices'!B:I,8,FALSE)</f>
        <v>Materials</v>
      </c>
      <c r="E3055">
        <v>2018</v>
      </c>
      <c r="F3055" t="s">
        <v>680</v>
      </c>
      <c r="G3055" t="str">
        <f t="shared" si="220"/>
        <v>2018-Q2</v>
      </c>
      <c r="H3055" s="4">
        <f>INDEX('ALL - prices'!$J$3:$DY$219,MATCH('COMBINED DATA'!A3055,'ALL - prices'!$B$3:$B$219,0),MATCH('COMBINED DATA'!G3055,'ALL - prices'!$J$1:$DY$1,0))</f>
        <v>19.081800000000001</v>
      </c>
      <c r="I3055" s="14">
        <f t="shared" si="224"/>
        <v>1.9078718082373094</v>
      </c>
      <c r="J3055" s="15">
        <f>INDEX(MarketCap2!$E$2:$AR$224,MATCH(A3055,MarketCap2!$B$2:$B$224,0),MATCH(G3055,MarketCap2!$E$1:$AR$1,0))</f>
        <v>13353374720</v>
      </c>
      <c r="K3055">
        <f t="shared" si="221"/>
        <v>23.315034977862144</v>
      </c>
      <c r="L3055">
        <f>INDEX('PB2'!$D$2:$AQ$224,MATCH(A3055,'PB2'!$B$2:$B$224,0),MATCH(G3055,'PB2'!$D$1:$AQ$1,0))</f>
        <v>1.09739100933075</v>
      </c>
      <c r="M3055" s="16">
        <f t="shared" si="222"/>
        <v>0.91125222595896394</v>
      </c>
      <c r="N3055" s="6">
        <f>INDEX('ROA2'!$D$2:$AQ$224,MATCH(A3055,'ROA2'!$B$2:$B$224,0),MATCH(G3055,'ROA2'!$D$1:$AQ$1,0))</f>
        <v>-0.74045801162719704</v>
      </c>
      <c r="O3055" s="6">
        <v>22143.000575999999</v>
      </c>
      <c r="P3055" s="28">
        <v>2.404853901339302E-2</v>
      </c>
    </row>
    <row r="3056" spans="1:16" x14ac:dyDescent="0.3">
      <c r="A3056" t="s">
        <v>532</v>
      </c>
      <c r="B3056" t="e">
        <f>VLOOKUP(A3056,Sheet3!L:L,1,FALSE)</f>
        <v>#N/A</v>
      </c>
      <c r="C3056" t="str">
        <f>VLOOKUP(A3056,'ALL - prices'!B:C,2,FALSE)</f>
        <v>First Quantum Minerals Ltd</v>
      </c>
      <c r="D3056" t="str">
        <f>VLOOKUP(A3056,'ALL - prices'!B:I,8,FALSE)</f>
        <v>Materials</v>
      </c>
      <c r="E3056">
        <v>2018</v>
      </c>
      <c r="F3056" t="s">
        <v>681</v>
      </c>
      <c r="G3056" t="str">
        <f t="shared" si="220"/>
        <v>2018-Q3</v>
      </c>
      <c r="H3056" s="4">
        <f>INDEX('ALL - prices'!$J$3:$DY$219,MATCH('COMBINED DATA'!A3056,'ALL - prices'!$B$3:$B$219,0),MATCH('COMBINED DATA'!G3056,'ALL - prices'!$J$1:$DY$1,0))</f>
        <v>14.495200000000001</v>
      </c>
      <c r="I3056" s="14">
        <f t="shared" si="224"/>
        <v>1.8863095316428475</v>
      </c>
      <c r="J3056" s="15">
        <f>INDEX(MarketCap2!$E$2:$AR$224,MATCH(A3056,MarketCap2!$B$2:$B$224,0),MATCH(G3056,MarketCap2!$E$1:$AR$1,0))</f>
        <v>10140870656</v>
      </c>
      <c r="K3056">
        <f t="shared" si="221"/>
        <v>23.039839694934237</v>
      </c>
      <c r="L3056">
        <f>INDEX('PB2'!$D$2:$AQ$224,MATCH(A3056,'PB2'!$B$2:$B$224,0),MATCH(G3056,'PB2'!$D$1:$AQ$1,0))</f>
        <v>0.84030199050903298</v>
      </c>
      <c r="M3056" s="16">
        <f t="shared" si="222"/>
        <v>1.1900483532048116</v>
      </c>
      <c r="N3056" s="6">
        <f>INDEX('ROA2'!$D$2:$AQ$224,MATCH(A3056,'ROA2'!$B$2:$B$224,0),MATCH(G3056,'ROA2'!$D$1:$AQ$1,0))</f>
        <v>7.0234999060631007E-2</v>
      </c>
      <c r="O3056" s="6">
        <v>22660.999167999998</v>
      </c>
      <c r="P3056" s="28">
        <v>2.3393333266740729E-2</v>
      </c>
    </row>
    <row r="3057" spans="1:16" x14ac:dyDescent="0.3">
      <c r="A3057" t="s">
        <v>532</v>
      </c>
      <c r="B3057" t="e">
        <f>VLOOKUP(A3057,Sheet3!L:L,1,FALSE)</f>
        <v>#N/A</v>
      </c>
      <c r="C3057" t="str">
        <f>VLOOKUP(A3057,'ALL - prices'!B:C,2,FALSE)</f>
        <v>First Quantum Minerals Ltd</v>
      </c>
      <c r="D3057" t="str">
        <f>VLOOKUP(A3057,'ALL - prices'!B:I,8,FALSE)</f>
        <v>Materials</v>
      </c>
      <c r="E3057">
        <v>2018</v>
      </c>
      <c r="F3057" t="s">
        <v>682</v>
      </c>
      <c r="G3057" t="str">
        <f t="shared" si="220"/>
        <v>2018-Q4</v>
      </c>
      <c r="H3057" s="4">
        <f>INDEX('ALL - prices'!$J$3:$DY$219,MATCH('COMBINED DATA'!A3057,'ALL - prices'!$B$3:$B$219,0),MATCH('COMBINED DATA'!G3057,'ALL - prices'!$J$1:$DY$1,0))</f>
        <v>10.8788</v>
      </c>
      <c r="I3057" s="14">
        <f t="shared" si="224"/>
        <v>1.6509985915095851</v>
      </c>
      <c r="J3057" s="15">
        <f>INDEX(MarketCap2!$E$2:$AR$224,MATCH(A3057,MarketCap2!$B$2:$B$224,0),MATCH(G3057,MarketCap2!$E$1:$AR$1,0))</f>
        <v>7610871808</v>
      </c>
      <c r="K3057">
        <f t="shared" si="221"/>
        <v>22.752843563099411</v>
      </c>
      <c r="L3057">
        <f>INDEX('PB2'!$D$2:$AQ$224,MATCH(A3057,'PB2'!$B$2:$B$224,0),MATCH(G3057,'PB2'!$D$1:$AQ$1,0))</f>
        <v>0.58760601282119795</v>
      </c>
      <c r="M3057" s="16">
        <f t="shared" si="222"/>
        <v>1.7018205705534348</v>
      </c>
      <c r="N3057" s="6">
        <f>INDEX('ROA2'!$D$2:$AQ$224,MATCH(A3057,'ROA2'!$B$2:$B$224,0),MATCH(G3057,'ROA2'!$D$1:$AQ$1,0))</f>
        <v>0.59017497301101696</v>
      </c>
      <c r="O3057" s="6">
        <v>22863.998975999999</v>
      </c>
      <c r="P3057" s="28">
        <v>8.9581137396033336E-3</v>
      </c>
    </row>
    <row r="3058" spans="1:16" x14ac:dyDescent="0.3">
      <c r="A3058" t="s">
        <v>532</v>
      </c>
      <c r="B3058" t="e">
        <f>VLOOKUP(A3058,Sheet3!L:L,1,FALSE)</f>
        <v>#N/A</v>
      </c>
      <c r="C3058" t="str">
        <f>VLOOKUP(A3058,'ALL - prices'!B:C,2,FALSE)</f>
        <v>First Quantum Minerals Ltd</v>
      </c>
      <c r="D3058" t="str">
        <f>VLOOKUP(A3058,'ALL - prices'!B:I,8,FALSE)</f>
        <v>Materials</v>
      </c>
      <c r="E3058">
        <v>2019</v>
      </c>
      <c r="F3058" t="s">
        <v>679</v>
      </c>
      <c r="G3058" t="str">
        <f t="shared" ref="G3058:G3121" si="225">E3058&amp;"-"&amp;F3058</f>
        <v>2019-Q1</v>
      </c>
      <c r="H3058" s="4">
        <f>INDEX('ALL - prices'!$J$3:$DY$219,MATCH('COMBINED DATA'!A3058,'ALL - prices'!$B$3:$B$219,0),MATCH('COMBINED DATA'!G3058,'ALL - prices'!$J$1:$DY$1,0))</f>
        <v>14.928800000000001</v>
      </c>
      <c r="I3058" s="14">
        <f t="shared" si="224"/>
        <v>2.6276340630245056</v>
      </c>
      <c r="J3058" s="15">
        <f>INDEX(MarketCap2!$E$2:$AR$224,MATCH(A3058,MarketCap2!$B$2:$B$224,0),MATCH(G3058,MarketCap2!$E$1:$AR$1,0))</f>
        <v>10444267520</v>
      </c>
      <c r="K3058">
        <f t="shared" ref="K3058:K3121" si="226">LN(J3058)</f>
        <v>23.06931910216225</v>
      </c>
      <c r="L3058">
        <f>INDEX('PB2'!$D$2:$AQ$224,MATCH(A3058,'PB2'!$B$2:$B$224,0),MATCH(G3058,'PB2'!$D$1:$AQ$1,0))</f>
        <v>0.81988197565078702</v>
      </c>
      <c r="M3058" s="16">
        <f t="shared" ref="M3058:M3121" si="227">1/L3058</f>
        <v>1.2196877473812533</v>
      </c>
      <c r="N3058" s="6">
        <f>INDEX('ROA2'!$D$2:$AQ$224,MATCH(A3058,'ROA2'!$B$2:$B$224,0),MATCH(G3058,'ROA2'!$D$1:$AQ$1,0))</f>
        <v>1.9530559778213501</v>
      </c>
      <c r="O3058" s="6">
        <v>23537.000447999999</v>
      </c>
      <c r="P3058" s="28">
        <v>2.9434985223120401E-2</v>
      </c>
    </row>
    <row r="3059" spans="1:16" x14ac:dyDescent="0.3">
      <c r="A3059" t="s">
        <v>532</v>
      </c>
      <c r="B3059" t="e">
        <f>VLOOKUP(A3059,Sheet3!L:L,1,FALSE)</f>
        <v>#N/A</v>
      </c>
      <c r="C3059" t="str">
        <f>VLOOKUP(A3059,'ALL - prices'!B:C,2,FALSE)</f>
        <v>First Quantum Minerals Ltd</v>
      </c>
      <c r="D3059" t="str">
        <f>VLOOKUP(A3059,'ALL - prices'!B:I,8,FALSE)</f>
        <v>Materials</v>
      </c>
      <c r="E3059">
        <v>2019</v>
      </c>
      <c r="F3059" t="s">
        <v>680</v>
      </c>
      <c r="G3059" t="str">
        <f t="shared" si="225"/>
        <v>2019-Q2</v>
      </c>
      <c r="H3059" s="4">
        <f>INDEX('ALL - prices'!$J$3:$DY$219,MATCH('COMBINED DATA'!A3059,'ALL - prices'!$B$3:$B$219,0),MATCH('COMBINED DATA'!G3059,'ALL - prices'!$J$1:$DY$1,0))</f>
        <v>12.2622</v>
      </c>
      <c r="I3059" s="14">
        <f t="shared" si="224"/>
        <v>2.4535237312893505</v>
      </c>
      <c r="J3059" s="15">
        <f>INDEX(MarketCap2!$E$2:$AR$224,MATCH(A3059,MarketCap2!$B$2:$B$224,0),MATCH(G3059,MarketCap2!$E$1:$AR$1,0))</f>
        <v>8576018432</v>
      </c>
      <c r="K3059">
        <f t="shared" si="226"/>
        <v>22.87223559052628</v>
      </c>
      <c r="L3059">
        <f>INDEX('PB2'!$D$2:$AQ$224,MATCH(A3059,'PB2'!$B$2:$B$224,0),MATCH(G3059,'PB2'!$D$1:$AQ$1,0))</f>
        <v>0.67933201789856001</v>
      </c>
      <c r="M3059" s="16">
        <f t="shared" si="227"/>
        <v>1.4720342537267588</v>
      </c>
      <c r="N3059" s="6">
        <f>INDEX('ROA2'!$D$2:$AQ$224,MATCH(A3059,'ROA2'!$B$2:$B$224,0),MATCH(G3059,'ROA2'!$D$1:$AQ$1,0))</f>
        <v>1.9244019985198999</v>
      </c>
      <c r="O3059" s="6">
        <v>24312.999936</v>
      </c>
      <c r="P3059" s="28">
        <v>3.296934499850171E-2</v>
      </c>
    </row>
    <row r="3060" spans="1:16" x14ac:dyDescent="0.3">
      <c r="A3060" t="s">
        <v>532</v>
      </c>
      <c r="B3060" t="e">
        <f>VLOOKUP(A3060,Sheet3!L:L,1,FALSE)</f>
        <v>#N/A</v>
      </c>
      <c r="C3060" t="str">
        <f>VLOOKUP(A3060,'ALL - prices'!B:C,2,FALSE)</f>
        <v>First Quantum Minerals Ltd</v>
      </c>
      <c r="D3060" t="str">
        <f>VLOOKUP(A3060,'ALL - prices'!B:I,8,FALSE)</f>
        <v>Materials</v>
      </c>
      <c r="E3060">
        <v>2019</v>
      </c>
      <c r="F3060" t="s">
        <v>681</v>
      </c>
      <c r="G3060" t="str">
        <f t="shared" si="225"/>
        <v>2019-Q3</v>
      </c>
      <c r="H3060" s="4">
        <f>INDEX('ALL - prices'!$J$3:$DY$219,MATCH('COMBINED DATA'!A3060,'ALL - prices'!$B$3:$B$219,0),MATCH('COMBINED DATA'!G3060,'ALL - prices'!$J$1:$DY$1,0))</f>
        <v>10.9777</v>
      </c>
      <c r="I3060" s="14">
        <f t="shared" si="224"/>
        <v>2.5350087317403851</v>
      </c>
      <c r="J3060" s="15">
        <f>INDEX(MarketCap2!$E$2:$AR$224,MATCH(A3060,MarketCap2!$B$2:$B$224,0),MATCH(G3060,MarketCap2!$E$1:$AR$1,0))</f>
        <v>7672960512</v>
      </c>
      <c r="K3060">
        <f t="shared" si="226"/>
        <v>22.76096836377134</v>
      </c>
      <c r="L3060">
        <f>INDEX('PB2'!$D$2:$AQ$224,MATCH(A3060,'PB2'!$B$2:$B$224,0),MATCH(G3060,'PB2'!$D$1:$AQ$1,0))</f>
        <v>0.60755997896194502</v>
      </c>
      <c r="M3060" s="16">
        <f t="shared" si="227"/>
        <v>1.6459280311856022</v>
      </c>
      <c r="N3060" s="6">
        <f>INDEX('ROA2'!$D$2:$AQ$224,MATCH(A3060,'ROA2'!$B$2:$B$224,0),MATCH(G3060,'ROA2'!$D$1:$AQ$1,0))</f>
        <v>1.64093101024628</v>
      </c>
      <c r="O3060" s="6">
        <v>24873.000960000001</v>
      </c>
      <c r="P3060" s="28">
        <v>2.3032987515901462E-2</v>
      </c>
    </row>
    <row r="3061" spans="1:16" x14ac:dyDescent="0.3">
      <c r="A3061" t="s">
        <v>532</v>
      </c>
      <c r="B3061" t="e">
        <f>VLOOKUP(A3061,Sheet3!L:L,1,FALSE)</f>
        <v>#N/A</v>
      </c>
      <c r="C3061" t="str">
        <f>VLOOKUP(A3061,'ALL - prices'!B:C,2,FALSE)</f>
        <v>First Quantum Minerals Ltd</v>
      </c>
      <c r="D3061" t="str">
        <f>VLOOKUP(A3061,'ALL - prices'!B:I,8,FALSE)</f>
        <v>Materials</v>
      </c>
      <c r="E3061">
        <v>2019</v>
      </c>
      <c r="F3061" t="s">
        <v>682</v>
      </c>
      <c r="G3061" t="str">
        <f t="shared" si="225"/>
        <v>2019-Q4</v>
      </c>
      <c r="H3061" s="4">
        <f>INDEX('ALL - prices'!$J$3:$DY$219,MATCH('COMBINED DATA'!A3061,'ALL - prices'!$B$3:$B$219,0),MATCH('COMBINED DATA'!G3061,'ALL - prices'!$J$1:$DY$1,0))</f>
        <v>12.989800000000001</v>
      </c>
      <c r="I3061" s="14">
        <f t="shared" si="224"/>
        <v>6.6670663695386514</v>
      </c>
      <c r="J3061" s="15">
        <f>INDEX(MarketCap2!$E$2:$AR$224,MATCH(A3061,MarketCap2!$B$2:$B$224,0),MATCH(G3061,MarketCap2!$E$1:$AR$1,0))</f>
        <v>9079324672</v>
      </c>
      <c r="K3061">
        <f t="shared" si="226"/>
        <v>22.929265651463236</v>
      </c>
      <c r="L3061">
        <f>INDEX('PB2'!$D$2:$AQ$224,MATCH(A3061,'PB2'!$B$2:$B$224,0),MATCH(G3061,'PB2'!$D$1:$AQ$1,0))</f>
        <v>0.74031698703765902</v>
      </c>
      <c r="M3061" s="16">
        <f t="shared" si="227"/>
        <v>1.3507727331794039</v>
      </c>
      <c r="N3061" s="6">
        <f>INDEX('ROA2'!$D$2:$AQ$224,MATCH(A3061,'ROA2'!$B$2:$B$224,0),MATCH(G3061,'ROA2'!$D$1:$AQ$1,0))</f>
        <v>1.08206403255463</v>
      </c>
      <c r="O3061" s="6">
        <v>24452.999167999998</v>
      </c>
      <c r="P3061" s="28">
        <v>-1.6885851155453126E-2</v>
      </c>
    </row>
    <row r="3062" spans="1:16" x14ac:dyDescent="0.3">
      <c r="A3062" t="s">
        <v>532</v>
      </c>
      <c r="B3062" t="e">
        <f>VLOOKUP(A3062,Sheet3!L:L,1,FALSE)</f>
        <v>#N/A</v>
      </c>
      <c r="C3062" t="str">
        <f>VLOOKUP(A3062,'ALL - prices'!B:C,2,FALSE)</f>
        <v>First Quantum Minerals Ltd</v>
      </c>
      <c r="D3062" t="str">
        <f>VLOOKUP(A3062,'ALL - prices'!B:I,8,FALSE)</f>
        <v>Materials</v>
      </c>
      <c r="E3062">
        <v>2020</v>
      </c>
      <c r="F3062" t="s">
        <v>679</v>
      </c>
      <c r="G3062" t="str">
        <f t="shared" si="225"/>
        <v>2020-Q1</v>
      </c>
      <c r="H3062" s="4">
        <f>INDEX('ALL - prices'!$J$3:$DY$219,MATCH('COMBINED DATA'!A3062,'ALL - prices'!$B$3:$B$219,0),MATCH('COMBINED DATA'!G3062,'ALL - prices'!$J$1:$DY$1,0))</f>
        <v>7.0915999999999997</v>
      </c>
      <c r="I3062" s="14">
        <f t="shared" si="224"/>
        <v>6.9005970675852852</v>
      </c>
      <c r="J3062" s="15">
        <f>INDEX(MarketCap2!$E$2:$AR$224,MATCH(A3062,MarketCap2!$B$2:$B$224,0),MATCH(G3062,MarketCap2!$E$1:$AR$1,0))</f>
        <v>4956793344</v>
      </c>
      <c r="K3062">
        <f t="shared" si="226"/>
        <v>22.324024865384114</v>
      </c>
      <c r="L3062">
        <f>INDEX('PB2'!$D$2:$AQ$224,MATCH(A3062,'PB2'!$B$2:$B$224,0),MATCH(G3062,'PB2'!$D$1:$AQ$1,0))</f>
        <v>0.36333000659942599</v>
      </c>
      <c r="M3062" s="16">
        <f t="shared" si="227"/>
        <v>2.7523187786207468</v>
      </c>
      <c r="N3062" s="6">
        <f>INDEX('ROA2'!$D$2:$AQ$224,MATCH(A3062,'ROA2'!$B$2:$B$224,0),MATCH(G3062,'ROA2'!$D$1:$AQ$1,0))</f>
        <v>-0.23610299825668299</v>
      </c>
      <c r="O3062" s="6">
        <v>24746.999808</v>
      </c>
      <c r="P3062" s="28">
        <v>1.2023091236380564E-2</v>
      </c>
    </row>
    <row r="3063" spans="1:16" x14ac:dyDescent="0.3">
      <c r="A3063" t="s">
        <v>532</v>
      </c>
      <c r="B3063" t="e">
        <f>VLOOKUP(A3063,Sheet3!L:L,1,FALSE)</f>
        <v>#N/A</v>
      </c>
      <c r="C3063" t="str">
        <f>VLOOKUP(A3063,'ALL - prices'!B:C,2,FALSE)</f>
        <v>First Quantum Minerals Ltd</v>
      </c>
      <c r="D3063" t="str">
        <f>VLOOKUP(A3063,'ALL - prices'!B:I,8,FALSE)</f>
        <v>Materials</v>
      </c>
      <c r="E3063">
        <v>2020</v>
      </c>
      <c r="F3063" t="s">
        <v>680</v>
      </c>
      <c r="G3063" t="str">
        <f t="shared" si="225"/>
        <v>2020-Q2</v>
      </c>
      <c r="H3063" s="4">
        <f>INDEX('ALL - prices'!$J$3:$DY$219,MATCH('COMBINED DATA'!A3063,'ALL - prices'!$B$3:$B$219,0),MATCH('COMBINED DATA'!G3063,'ALL - prices'!$J$1:$DY$1,0))</f>
        <v>10.678900000000001</v>
      </c>
      <c r="I3063" s="14">
        <f t="shared" si="224"/>
        <v>6.9872146331114333</v>
      </c>
      <c r="J3063" s="15">
        <f>INDEX(MarketCap2!$E$2:$AR$224,MATCH(A3063,MarketCap2!$B$2:$B$224,0),MATCH(G3063,MarketCap2!$E$1:$AR$1,0))</f>
        <v>7459318784</v>
      </c>
      <c r="K3063">
        <f t="shared" si="226"/>
        <v>22.732729931174845</v>
      </c>
      <c r="L3063">
        <f>INDEX('PB2'!$D$2:$AQ$224,MATCH(A3063,'PB2'!$B$2:$B$224,0),MATCH(G3063,'PB2'!$D$1:$AQ$1,0))</f>
        <v>0.59392797946929898</v>
      </c>
      <c r="M3063" s="16">
        <f t="shared" si="227"/>
        <v>1.6837058272512173</v>
      </c>
      <c r="N3063" s="6">
        <f>INDEX('ROA2'!$D$2:$AQ$224,MATCH(A3063,'ROA2'!$B$2:$B$224,0),MATCH(G3063,'ROA2'!$D$1:$AQ$1,0))</f>
        <v>-0.69668102264404297</v>
      </c>
      <c r="O3063" s="6">
        <v>25063.999488000001</v>
      </c>
      <c r="P3063" s="28">
        <v>1.2809620659451569E-2</v>
      </c>
    </row>
    <row r="3064" spans="1:16" x14ac:dyDescent="0.3">
      <c r="A3064" t="s">
        <v>532</v>
      </c>
      <c r="B3064" t="e">
        <f>VLOOKUP(A3064,Sheet3!L:L,1,FALSE)</f>
        <v>#N/A</v>
      </c>
      <c r="C3064" t="str">
        <f>VLOOKUP(A3064,'ALL - prices'!B:C,2,FALSE)</f>
        <v>First Quantum Minerals Ltd</v>
      </c>
      <c r="D3064" t="str">
        <f>VLOOKUP(A3064,'ALL - prices'!B:I,8,FALSE)</f>
        <v>Materials</v>
      </c>
      <c r="E3064">
        <v>2020</v>
      </c>
      <c r="F3064" t="s">
        <v>681</v>
      </c>
      <c r="G3064" t="str">
        <f t="shared" si="225"/>
        <v>2020-Q3</v>
      </c>
      <c r="H3064" s="4">
        <f>INDEX('ALL - prices'!$J$3:$DY$219,MATCH('COMBINED DATA'!A3064,'ALL - prices'!$B$3:$B$219,0),MATCH('COMBINED DATA'!G3064,'ALL - prices'!$J$1:$DY$1,0))</f>
        <v>11.719900000000001</v>
      </c>
      <c r="I3064" s="14">
        <f t="shared" si="224"/>
        <v>2.5838117539789933</v>
      </c>
      <c r="J3064" s="15">
        <f>INDEX(MarketCap2!$E$2:$AR$224,MATCH(A3064,MarketCap2!$B$2:$B$224,0),MATCH(G3064,MarketCap2!$E$1:$AR$1,0))</f>
        <v>8183258624</v>
      </c>
      <c r="K3064">
        <f t="shared" si="226"/>
        <v>22.825356273027054</v>
      </c>
      <c r="L3064">
        <f>INDEX('PB2'!$D$2:$AQ$224,MATCH(A3064,'PB2'!$B$2:$B$224,0),MATCH(G3064,'PB2'!$D$1:$AQ$1,0))</f>
        <v>0.67387700080871604</v>
      </c>
      <c r="M3064" s="16">
        <f t="shared" si="227"/>
        <v>1.4839503333693027</v>
      </c>
      <c r="N3064" s="6">
        <f>INDEX('ROA2'!$D$2:$AQ$224,MATCH(A3064,'ROA2'!$B$2:$B$224,0),MATCH(G3064,'ROA2'!$D$1:$AQ$1,0))</f>
        <v>-1.6562299728393599</v>
      </c>
      <c r="O3064" s="6">
        <v>24153.999360000002</v>
      </c>
      <c r="P3064" s="28">
        <v>-3.6307059790504879E-2</v>
      </c>
    </row>
    <row r="3065" spans="1:16" x14ac:dyDescent="0.3">
      <c r="A3065" t="s">
        <v>532</v>
      </c>
      <c r="B3065" t="e">
        <f>VLOOKUP(A3065,Sheet3!L:L,1,FALSE)</f>
        <v>#N/A</v>
      </c>
      <c r="C3065" t="str">
        <f>VLOOKUP(A3065,'ALL - prices'!B:C,2,FALSE)</f>
        <v>First Quantum Minerals Ltd</v>
      </c>
      <c r="D3065" t="str">
        <f>VLOOKUP(A3065,'ALL - prices'!B:I,8,FALSE)</f>
        <v>Materials</v>
      </c>
      <c r="E3065">
        <v>2020</v>
      </c>
      <c r="F3065" t="s">
        <v>682</v>
      </c>
      <c r="G3065" t="str">
        <f t="shared" si="225"/>
        <v>2020-Q4</v>
      </c>
      <c r="H3065" s="4">
        <f>INDEX('ALL - prices'!$J$3:$DY$219,MATCH('COMBINED DATA'!A3065,'ALL - prices'!$B$3:$B$219,0),MATCH('COMBINED DATA'!G3065,'ALL - prices'!$J$1:$DY$1,0))</f>
        <v>22.5611</v>
      </c>
      <c r="I3065" s="14">
        <f t="shared" si="224"/>
        <v>3.3405989327015497</v>
      </c>
      <c r="J3065" s="15">
        <f>INDEX(MarketCap2!$E$2:$AR$224,MATCH(A3065,MarketCap2!$B$2:$B$224,0),MATCH(G3065,MarketCap2!$E$1:$AR$1,0))</f>
        <v>15753036800</v>
      </c>
      <c r="K3065">
        <f t="shared" si="226"/>
        <v>23.480298996330486</v>
      </c>
      <c r="L3065">
        <f>INDEX('PB2'!$D$2:$AQ$224,MATCH(A3065,'PB2'!$B$2:$B$224,0),MATCH(G3065,'PB2'!$D$1:$AQ$1,0))</f>
        <v>1.39295494556427</v>
      </c>
      <c r="M3065" s="16">
        <f t="shared" si="227"/>
        <v>0.71789830904754171</v>
      </c>
      <c r="N3065" s="6">
        <f>INDEX('ROA2'!$D$2:$AQ$224,MATCH(A3065,'ROA2'!$B$2:$B$224,0),MATCH(G3065,'ROA2'!$D$1:$AQ$1,0))</f>
        <v>-1.25244605541229</v>
      </c>
      <c r="O3065" s="6">
        <v>24092.000255999999</v>
      </c>
      <c r="P3065" s="28">
        <v>-2.5668256041554462E-3</v>
      </c>
    </row>
    <row r="3066" spans="1:16" x14ac:dyDescent="0.3">
      <c r="A3066" t="s">
        <v>532</v>
      </c>
      <c r="B3066" t="e">
        <f>VLOOKUP(A3066,Sheet3!L:L,1,FALSE)</f>
        <v>#N/A</v>
      </c>
      <c r="C3066" t="str">
        <f>VLOOKUP(A3066,'ALL - prices'!B:C,2,FALSE)</f>
        <v>First Quantum Minerals Ltd</v>
      </c>
      <c r="D3066" t="str">
        <f>VLOOKUP(A3066,'ALL - prices'!B:I,8,FALSE)</f>
        <v>Materials</v>
      </c>
      <c r="E3066">
        <v>2021</v>
      </c>
      <c r="F3066" t="s">
        <v>679</v>
      </c>
      <c r="G3066" t="str">
        <f t="shared" si="225"/>
        <v>2021-Q1</v>
      </c>
      <c r="H3066" s="4">
        <f>INDEX('ALL - prices'!$J$3:$DY$219,MATCH('COMBINED DATA'!A3066,'ALL - prices'!$B$3:$B$219,0),MATCH('COMBINED DATA'!G3066,'ALL - prices'!$J$1:$DY$1,0))</f>
        <v>23.647200000000002</v>
      </c>
      <c r="I3066" s="14">
        <f t="shared" si="224"/>
        <v>8.3356683764710766</v>
      </c>
      <c r="J3066" s="15">
        <f>INDEX(MarketCap2!$E$2:$AR$224,MATCH(A3066,MarketCap2!$B$2:$B$224,0),MATCH(G3066,MarketCap2!$E$1:$AR$1,0))</f>
        <v>16534925312</v>
      </c>
      <c r="K3066">
        <f t="shared" si="226"/>
        <v>23.528740666405952</v>
      </c>
      <c r="L3066">
        <f>INDEX('PB2'!$D$2:$AQ$224,MATCH(A3066,'PB2'!$B$2:$B$224,0),MATCH(G3066,'PB2'!$D$1:$AQ$1,0))</f>
        <v>1.47687304019928</v>
      </c>
      <c r="M3066" s="16">
        <f t="shared" si="227"/>
        <v>0.67710627303824722</v>
      </c>
      <c r="N3066" s="6">
        <f>INDEX('ROA2'!$D$2:$AQ$224,MATCH(A3066,'ROA2'!$B$2:$B$224,0),MATCH(G3066,'ROA2'!$D$1:$AQ$1,0))</f>
        <v>-0.73494899272918701</v>
      </c>
      <c r="O3066" s="6">
        <v>24235.999231999998</v>
      </c>
      <c r="P3066" s="28">
        <v>5.9770452627376462E-3</v>
      </c>
    </row>
    <row r="3067" spans="1:16" x14ac:dyDescent="0.3">
      <c r="A3067" t="s">
        <v>532</v>
      </c>
      <c r="B3067" t="e">
        <f>VLOOKUP(A3067,Sheet3!L:L,1,FALSE)</f>
        <v>#N/A</v>
      </c>
      <c r="C3067" t="str">
        <f>VLOOKUP(A3067,'ALL - prices'!B:C,2,FALSE)</f>
        <v>First Quantum Minerals Ltd</v>
      </c>
      <c r="D3067" t="str">
        <f>VLOOKUP(A3067,'ALL - prices'!B:I,8,FALSE)</f>
        <v>Materials</v>
      </c>
      <c r="E3067">
        <v>2021</v>
      </c>
      <c r="F3067" t="s">
        <v>680</v>
      </c>
      <c r="G3067" t="str">
        <f t="shared" si="225"/>
        <v>2021-Q2</v>
      </c>
      <c r="H3067" s="4">
        <f>INDEX('ALL - prices'!$J$3:$DY$219,MATCH('COMBINED DATA'!A3067,'ALL - prices'!$B$3:$B$219,0),MATCH('COMBINED DATA'!G3067,'ALL - prices'!$J$1:$DY$1,0))</f>
        <v>28.214300000000001</v>
      </c>
      <c r="I3067" s="14">
        <f t="shared" si="224"/>
        <v>9.0155861726142597</v>
      </c>
      <c r="J3067" s="15">
        <f>INDEX(MarketCap2!$E$2:$AR$224,MATCH(A3067,MarketCap2!$B$2:$B$224,0),MATCH(G3067,MarketCap2!$E$1:$AR$1,0))</f>
        <v>19725148160</v>
      </c>
      <c r="K3067">
        <f t="shared" si="226"/>
        <v>23.705160214930242</v>
      </c>
      <c r="L3067">
        <f>INDEX('PB2'!$D$2:$AQ$224,MATCH(A3067,'PB2'!$B$2:$B$224,0),MATCH(G3067,'PB2'!$D$1:$AQ$1,0))</f>
        <v>1.73182797431946</v>
      </c>
      <c r="M3067" s="16">
        <f t="shared" si="227"/>
        <v>0.57742455649670432</v>
      </c>
      <c r="N3067" s="6">
        <f>INDEX('ROA2'!$D$2:$AQ$224,MATCH(A3067,'ROA2'!$B$2:$B$224,0),MATCH(G3067,'ROA2'!$D$1:$AQ$1,0))</f>
        <v>9.7305998206138999E-2</v>
      </c>
      <c r="O3067" s="6">
        <v>24265.000960000001</v>
      </c>
      <c r="P3067" s="28">
        <v>1.1966384270928052E-3</v>
      </c>
    </row>
    <row r="3068" spans="1:16" x14ac:dyDescent="0.3">
      <c r="A3068" t="s">
        <v>532</v>
      </c>
      <c r="B3068" t="e">
        <f>VLOOKUP(A3068,Sheet3!L:L,1,FALSE)</f>
        <v>#N/A</v>
      </c>
      <c r="C3068" t="str">
        <f>VLOOKUP(A3068,'ALL - prices'!B:C,2,FALSE)</f>
        <v>First Quantum Minerals Ltd</v>
      </c>
      <c r="D3068" t="str">
        <f>VLOOKUP(A3068,'ALL - prices'!B:I,8,FALSE)</f>
        <v>Materials</v>
      </c>
      <c r="E3068">
        <v>2021</v>
      </c>
      <c r="F3068" t="s">
        <v>681</v>
      </c>
      <c r="G3068" t="str">
        <f t="shared" si="225"/>
        <v>2021-Q3</v>
      </c>
      <c r="H3068" s="4">
        <f>INDEX('ALL - prices'!$J$3:$DY$219,MATCH('COMBINED DATA'!A3068,'ALL - prices'!$B$3:$B$219,0),MATCH('COMBINED DATA'!G3068,'ALL - prices'!$J$1:$DY$1,0))</f>
        <v>23.162600000000001</v>
      </c>
      <c r="I3068" s="14">
        <f t="shared" si="224"/>
        <v>8.9795846364127492</v>
      </c>
      <c r="J3068" s="15">
        <f>INDEX(MarketCap2!$E$2:$AR$224,MATCH(A3068,MarketCap2!$B$2:$B$224,0),MATCH(G3068,MarketCap2!$E$1:$AR$1,0))</f>
        <v>16204810240</v>
      </c>
      <c r="K3068">
        <f t="shared" si="226"/>
        <v>23.508573963505299</v>
      </c>
      <c r="L3068">
        <f>INDEX('PB2'!$D$2:$AQ$224,MATCH(A3068,'PB2'!$B$2:$B$224,0),MATCH(G3068,'PB2'!$D$1:$AQ$1,0))</f>
        <v>1.31340003013611</v>
      </c>
      <c r="M3068" s="16">
        <f t="shared" si="227"/>
        <v>0.76138265346039946</v>
      </c>
      <c r="N3068" s="6">
        <f>INDEX('ROA2'!$D$2:$AQ$224,MATCH(A3068,'ROA2'!$B$2:$B$224,0),MATCH(G3068,'ROA2'!$D$1:$AQ$1,0))</f>
        <v>1.3045519590377801</v>
      </c>
      <c r="O3068" s="6">
        <v>24905.000960000001</v>
      </c>
      <c r="P3068" s="28">
        <v>2.6375436829984777E-2</v>
      </c>
    </row>
    <row r="3069" spans="1:16" x14ac:dyDescent="0.3">
      <c r="A3069" t="s">
        <v>532</v>
      </c>
      <c r="B3069" t="e">
        <f>VLOOKUP(A3069,Sheet3!L:L,1,FALSE)</f>
        <v>#N/A</v>
      </c>
      <c r="C3069" t="str">
        <f>VLOOKUP(A3069,'ALL - prices'!B:C,2,FALSE)</f>
        <v>First Quantum Minerals Ltd</v>
      </c>
      <c r="D3069" t="str">
        <f>VLOOKUP(A3069,'ALL - prices'!B:I,8,FALSE)</f>
        <v>Materials</v>
      </c>
      <c r="E3069">
        <v>2021</v>
      </c>
      <c r="F3069" t="s">
        <v>682</v>
      </c>
      <c r="G3069" t="str">
        <f t="shared" si="225"/>
        <v>2021-Q4</v>
      </c>
      <c r="H3069" s="4">
        <f>INDEX('ALL - prices'!$J$3:$DY$219,MATCH('COMBINED DATA'!A3069,'ALL - prices'!$B$3:$B$219,0),MATCH('COMBINED DATA'!G3069,'ALL - prices'!$J$1:$DY$1,0))</f>
        <v>29.899000000000001</v>
      </c>
      <c r="I3069" s="14">
        <f t="shared" si="224"/>
        <v>9.0316395161214569</v>
      </c>
      <c r="J3069" s="15">
        <f>INDEX(MarketCap2!$E$2:$AR$224,MATCH(A3069,MarketCap2!$B$2:$B$224,0),MATCH(G3069,MarketCap2!$E$1:$AR$1,0))</f>
        <v>20917751808</v>
      </c>
      <c r="K3069">
        <f t="shared" si="226"/>
        <v>23.763864004211445</v>
      </c>
      <c r="L3069">
        <f>INDEX('PB2'!$D$2:$AQ$224,MATCH(A3069,'PB2'!$B$2:$B$224,0),MATCH(G3069,'PB2'!$D$1:$AQ$1,0))</f>
        <v>1.6508870124816899</v>
      </c>
      <c r="M3069" s="16">
        <f t="shared" si="227"/>
        <v>0.60573497304140378</v>
      </c>
      <c r="N3069" s="6">
        <f>INDEX('ROA2'!$D$2:$AQ$224,MATCH(A3069,'ROA2'!$B$2:$B$224,0),MATCH(G3069,'ROA2'!$D$1:$AQ$1,0))</f>
        <v>2.4101269245147701</v>
      </c>
      <c r="O3069" s="6">
        <v>25200.001024000001</v>
      </c>
      <c r="P3069" s="28">
        <v>1.1845013155141023E-2</v>
      </c>
    </row>
    <row r="3070" spans="1:16" x14ac:dyDescent="0.3">
      <c r="A3070" t="s">
        <v>532</v>
      </c>
      <c r="B3070" t="e">
        <f>VLOOKUP(A3070,Sheet3!L:L,1,FALSE)</f>
        <v>#N/A</v>
      </c>
      <c r="C3070" t="str">
        <f>VLOOKUP(A3070,'ALL - prices'!B:C,2,FALSE)</f>
        <v>First Quantum Minerals Ltd</v>
      </c>
      <c r="D3070" t="str">
        <f>VLOOKUP(A3070,'ALL - prices'!B:I,8,FALSE)</f>
        <v>Materials</v>
      </c>
      <c r="E3070">
        <v>2022</v>
      </c>
      <c r="F3070" t="s">
        <v>679</v>
      </c>
      <c r="G3070" t="str">
        <f t="shared" si="225"/>
        <v>2022-Q1</v>
      </c>
      <c r="H3070" s="4">
        <f>INDEX('ALL - prices'!$J$3:$DY$219,MATCH('COMBINED DATA'!A3070,'ALL - prices'!$B$3:$B$219,0),MATCH('COMBINED DATA'!G3070,'ALL - prices'!$J$1:$DY$1,0))</f>
        <v>42.749600000000001</v>
      </c>
      <c r="I3070" s="14">
        <f t="shared" si="224"/>
        <v>3.540019159081822</v>
      </c>
      <c r="J3070" s="15">
        <f>INDEX(MarketCap2!$E$2:$AR$224,MATCH(A3070,MarketCap2!$B$2:$B$224,0),MATCH(G3070,MarketCap2!$E$1:$AR$1,0))</f>
        <v>29913159680</v>
      </c>
      <c r="K3070">
        <f t="shared" si="226"/>
        <v>24.121564343594223</v>
      </c>
      <c r="L3070">
        <f>INDEX('PB2'!$D$2:$AQ$224,MATCH(A3070,'PB2'!$B$2:$B$224,0),MATCH(G3070,'PB2'!$D$1:$AQ$1,0))</f>
        <v>2.3077580928802499</v>
      </c>
      <c r="M3070" s="16">
        <f t="shared" si="227"/>
        <v>0.4333209806890666</v>
      </c>
      <c r="N3070" s="6">
        <f>INDEX('ROA2'!$D$2:$AQ$224,MATCH(A3070,'ROA2'!$B$2:$B$224,0),MATCH(G3070,'ROA2'!$D$1:$AQ$1,0))</f>
        <v>3.3612089157104501</v>
      </c>
      <c r="O3070" s="6">
        <v>25269.999616000001</v>
      </c>
      <c r="P3070" s="28">
        <v>2.7777217918893969E-3</v>
      </c>
    </row>
    <row r="3071" spans="1:16" x14ac:dyDescent="0.3">
      <c r="A3071" t="s">
        <v>532</v>
      </c>
      <c r="B3071" t="e">
        <f>VLOOKUP(A3071,Sheet3!L:L,1,FALSE)</f>
        <v>#N/A</v>
      </c>
      <c r="C3071" t="str">
        <f>VLOOKUP(A3071,'ALL - prices'!B:C,2,FALSE)</f>
        <v>First Quantum Minerals Ltd</v>
      </c>
      <c r="D3071" t="str">
        <f>VLOOKUP(A3071,'ALL - prices'!B:I,8,FALSE)</f>
        <v>Materials</v>
      </c>
      <c r="E3071">
        <v>2022</v>
      </c>
      <c r="F3071" t="s">
        <v>680</v>
      </c>
      <c r="G3071" t="str">
        <f t="shared" si="225"/>
        <v>2022-Q2</v>
      </c>
      <c r="H3071" s="4">
        <f>INDEX('ALL - prices'!$J$3:$DY$219,MATCH('COMBINED DATA'!A3071,'ALL - prices'!$B$3:$B$219,0),MATCH('COMBINED DATA'!G3071,'ALL - prices'!$J$1:$DY$1,0))</f>
        <v>24.123699999999999</v>
      </c>
      <c r="I3071" s="14">
        <f t="shared" si="224"/>
        <v>3.6688448722543017</v>
      </c>
      <c r="J3071" s="15">
        <f>INDEX(MarketCap2!$E$2:$AR$224,MATCH(A3071,MarketCap2!$B$2:$B$224,0),MATCH(G3071,MarketCap2!$E$1:$AR$1,0))</f>
        <v>16893035520</v>
      </c>
      <c r="K3071">
        <f t="shared" si="226"/>
        <v>23.550167274530857</v>
      </c>
      <c r="L3071">
        <f>INDEX('PB2'!$D$2:$AQ$224,MATCH(A3071,'PB2'!$B$2:$B$224,0),MATCH(G3071,'PB2'!$D$1:$AQ$1,0))</f>
        <v>1.2152030467987101</v>
      </c>
      <c r="M3071" s="16">
        <f t="shared" si="227"/>
        <v>0.82290774585725923</v>
      </c>
      <c r="N3071" s="6">
        <f>INDEX('ROA2'!$D$2:$AQ$224,MATCH(A3071,'ROA2'!$B$2:$B$224,0),MATCH(G3071,'ROA2'!$D$1:$AQ$1,0))</f>
        <v>4.31648921966553</v>
      </c>
      <c r="O3071" s="6">
        <v>25543.999488000001</v>
      </c>
      <c r="P3071" s="28">
        <v>1.0842891814945421E-2</v>
      </c>
    </row>
    <row r="3072" spans="1:16" x14ac:dyDescent="0.3">
      <c r="A3072" t="s">
        <v>532</v>
      </c>
      <c r="B3072" t="e">
        <f>VLOOKUP(A3072,Sheet3!L:L,1,FALSE)</f>
        <v>#N/A</v>
      </c>
      <c r="C3072" t="str">
        <f>VLOOKUP(A3072,'ALL - prices'!B:C,2,FALSE)</f>
        <v>First Quantum Minerals Ltd</v>
      </c>
      <c r="D3072" t="str">
        <f>VLOOKUP(A3072,'ALL - prices'!B:I,8,FALSE)</f>
        <v>Materials</v>
      </c>
      <c r="E3072">
        <v>2022</v>
      </c>
      <c r="F3072" t="s">
        <v>681</v>
      </c>
      <c r="G3072" t="str">
        <f t="shared" si="225"/>
        <v>2022-Q3</v>
      </c>
      <c r="H3072" s="4">
        <f>INDEX('ALL - prices'!$J$3:$DY$219,MATCH('COMBINED DATA'!A3072,'ALL - prices'!$B$3:$B$219,0),MATCH('COMBINED DATA'!G3072,'ALL - prices'!$J$1:$DY$1,0))</f>
        <v>23.3062</v>
      </c>
      <c r="I3072" s="14">
        <f t="shared" si="224"/>
        <v>1.723051241257789</v>
      </c>
      <c r="J3072" s="15">
        <f>INDEX(MarketCap2!$E$2:$AR$224,MATCH(A3072,MarketCap2!$B$2:$B$224,0),MATCH(G3072,MarketCap2!$E$1:$AR$1,0))</f>
        <v>16222424064</v>
      </c>
      <c r="K3072">
        <f t="shared" si="226"/>
        <v>23.509660323542494</v>
      </c>
      <c r="L3072">
        <f>INDEX('PB2'!$D$2:$AQ$224,MATCH(A3072,'PB2'!$B$2:$B$224,0),MATCH(G3072,'PB2'!$D$1:$AQ$1,0))</f>
        <v>1.0896639823913601</v>
      </c>
      <c r="M3072" s="16">
        <f t="shared" si="227"/>
        <v>0.91771409917157687</v>
      </c>
      <c r="N3072" s="6">
        <f>INDEX('ROA2'!$D$2:$AQ$224,MATCH(A3072,'ROA2'!$B$2:$B$224,0),MATCH(G3072,'ROA2'!$D$1:$AQ$1,0))</f>
        <v>5.4020628929138201</v>
      </c>
      <c r="O3072" s="6">
        <v>25223.999488000001</v>
      </c>
      <c r="P3072" s="28">
        <v>-1.2527403946681444E-2</v>
      </c>
    </row>
    <row r="3073" spans="1:16" x14ac:dyDescent="0.3">
      <c r="A3073" t="s">
        <v>532</v>
      </c>
      <c r="B3073" t="e">
        <f>VLOOKUP(A3073,Sheet3!L:L,1,FALSE)</f>
        <v>#N/A</v>
      </c>
      <c r="C3073" t="str">
        <f>VLOOKUP(A3073,'ALL - prices'!B:C,2,FALSE)</f>
        <v>First Quantum Minerals Ltd</v>
      </c>
      <c r="D3073" t="str">
        <f>VLOOKUP(A3073,'ALL - prices'!B:I,8,FALSE)</f>
        <v>Materials</v>
      </c>
      <c r="E3073">
        <v>2022</v>
      </c>
      <c r="F3073" t="s">
        <v>682</v>
      </c>
      <c r="G3073" t="str">
        <f t="shared" si="225"/>
        <v>2022-Q4</v>
      </c>
      <c r="H3073" s="4">
        <f>INDEX('ALL - prices'!$J$3:$DY$219,MATCH('COMBINED DATA'!A3073,'ALL - prices'!$B$3:$B$219,0),MATCH('COMBINED DATA'!G3073,'ALL - prices'!$J$1:$DY$1,0))</f>
        <v>28.116599999999998</v>
      </c>
      <c r="I3073" s="14">
        <f t="shared" si="224"/>
        <v>10.293093379057638</v>
      </c>
      <c r="J3073" s="15">
        <f>INDEX(MarketCap2!$E$2:$AR$224,MATCH(A3073,MarketCap2!$B$2:$B$224,0),MATCH(G3073,MarketCap2!$E$1:$AR$1,0))</f>
        <v>19590967296</v>
      </c>
      <c r="K3073">
        <f t="shared" si="226"/>
        <v>23.698334444712952</v>
      </c>
      <c r="L3073">
        <f>INDEX('PB2'!$D$2:$AQ$224,MATCH(A3073,'PB2'!$B$2:$B$224,0),MATCH(G3073,'PB2'!$D$1:$AQ$1,0))</f>
        <v>1.32828605175018</v>
      </c>
      <c r="M3073" s="16">
        <f t="shared" si="227"/>
        <v>0.75284988401585429</v>
      </c>
      <c r="N3073" s="6">
        <f>INDEX('ROA2'!$D$2:$AQ$224,MATCH(A3073,'ROA2'!$B$2:$B$224,0),MATCH(G3073,'ROA2'!$D$1:$AQ$1,0))</f>
        <v>4.6405930519104004</v>
      </c>
      <c r="O3073" s="6">
        <v>24966.000639999998</v>
      </c>
      <c r="P3073" s="28">
        <v>-1.0228308485446275E-2</v>
      </c>
    </row>
    <row r="3074" spans="1:16" x14ac:dyDescent="0.3">
      <c r="A3074" t="s">
        <v>532</v>
      </c>
      <c r="B3074" t="e">
        <f>VLOOKUP(A3074,Sheet3!L:L,1,FALSE)</f>
        <v>#N/A</v>
      </c>
      <c r="C3074" t="str">
        <f>VLOOKUP(A3074,'ALL - prices'!B:C,2,FALSE)</f>
        <v>First Quantum Minerals Ltd</v>
      </c>
      <c r="D3074" t="str">
        <f>VLOOKUP(A3074,'ALL - prices'!B:I,8,FALSE)</f>
        <v>Materials</v>
      </c>
      <c r="E3074">
        <v>2023</v>
      </c>
      <c r="F3074" t="s">
        <v>679</v>
      </c>
      <c r="G3074" t="str">
        <f t="shared" si="225"/>
        <v>2023-Q1</v>
      </c>
      <c r="H3074" s="4">
        <f>INDEX('ALL - prices'!$J$3:$DY$219,MATCH('COMBINED DATA'!A3074,'ALL - prices'!$B$3:$B$219,0),MATCH('COMBINED DATA'!G3074,'ALL - prices'!$J$1:$DY$1,0))</f>
        <v>30.8795</v>
      </c>
      <c r="I3074" s="14">
        <f t="shared" si="224"/>
        <v>11.063041693969156</v>
      </c>
      <c r="J3074" s="15">
        <f>INDEX(MarketCap2!$E$2:$AR$224,MATCH(A3074,MarketCap2!$B$2:$B$224,0),MATCH(G3074,MarketCap2!$E$1:$AR$1,0))</f>
        <v>21516132352</v>
      </c>
      <c r="K3074">
        <f t="shared" si="226"/>
        <v>23.792068832667731</v>
      </c>
      <c r="L3074">
        <f>INDEX('PB2'!$D$2:$AQ$224,MATCH(A3074,'PB2'!$B$2:$B$224,0),MATCH(G3074,'PB2'!$D$1:$AQ$1,0))</f>
        <v>1.46225202083588</v>
      </c>
      <c r="M3074" s="16">
        <f t="shared" si="227"/>
        <v>0.68387664079162025</v>
      </c>
      <c r="N3074" s="6">
        <f>INDEX('ROA2'!$D$2:$AQ$224,MATCH(A3074,'ROA2'!$B$2:$B$224,0),MATCH(G3074,'ROA2'!$D$1:$AQ$1,0))</f>
        <v>4.1072487831115696</v>
      </c>
      <c r="O3074" s="6">
        <v>25080.000511999999</v>
      </c>
      <c r="P3074" s="28">
        <v>4.5662048016353943E-3</v>
      </c>
    </row>
    <row r="3075" spans="1:16" x14ac:dyDescent="0.3">
      <c r="A3075" t="s">
        <v>532</v>
      </c>
      <c r="B3075" t="e">
        <f>VLOOKUP(A3075,Sheet3!L:L,1,FALSE)</f>
        <v>#N/A</v>
      </c>
      <c r="C3075" t="str">
        <f>VLOOKUP(A3075,'ALL - prices'!B:C,2,FALSE)</f>
        <v>First Quantum Minerals Ltd</v>
      </c>
      <c r="D3075" t="str">
        <f>VLOOKUP(A3075,'ALL - prices'!B:I,8,FALSE)</f>
        <v>Materials</v>
      </c>
      <c r="E3075">
        <v>2023</v>
      </c>
      <c r="F3075" t="s">
        <v>680</v>
      </c>
      <c r="G3075" t="str">
        <f t="shared" si="225"/>
        <v>2023-Q2</v>
      </c>
      <c r="H3075" s="4">
        <f>INDEX('ALL - prices'!$J$3:$DY$219,MATCH('COMBINED DATA'!A3075,'ALL - prices'!$B$3:$B$219,0),MATCH('COMBINED DATA'!G3075,'ALL - prices'!$J$1:$DY$1,0))</f>
        <v>31.264700000000001</v>
      </c>
      <c r="I3075" s="14">
        <f t="shared" si="224"/>
        <v>9.2841311745723765</v>
      </c>
      <c r="J3075" s="15">
        <f>INDEX(MarketCap2!$E$2:$AR$224,MATCH(A3075,MarketCap2!$B$2:$B$224,0),MATCH(G3075,MarketCap2!$E$1:$AR$1,0))</f>
        <v>21717753856</v>
      </c>
      <c r="K3075">
        <f t="shared" si="226"/>
        <v>23.801395913036597</v>
      </c>
      <c r="L3075">
        <f>INDEX('PB2'!$D$2:$AQ$224,MATCH(A3075,'PB2'!$B$2:$B$224,0),MATCH(G3075,'PB2'!$D$1:$AQ$1,0))</f>
        <v>1.43398201465607</v>
      </c>
      <c r="M3075" s="16">
        <f t="shared" si="227"/>
        <v>0.6973588160656552</v>
      </c>
      <c r="N3075" s="6">
        <f>INDEX('ROA2'!$D$2:$AQ$224,MATCH(A3075,'ROA2'!$B$2:$B$224,0),MATCH(G3075,'ROA2'!$D$1:$AQ$1,0))</f>
        <v>2.8937430381774898</v>
      </c>
      <c r="O3075" s="6">
        <v>24494.999552000001</v>
      </c>
      <c r="P3075" s="28">
        <v>-2.3325396653006161E-2</v>
      </c>
    </row>
    <row r="3076" spans="1:16" x14ac:dyDescent="0.3">
      <c r="A3076" t="s">
        <v>532</v>
      </c>
      <c r="B3076" t="e">
        <f>VLOOKUP(A3076,Sheet3!L:L,1,FALSE)</f>
        <v>#N/A</v>
      </c>
      <c r="C3076" t="str">
        <f>VLOOKUP(A3076,'ALL - prices'!B:C,2,FALSE)</f>
        <v>First Quantum Minerals Ltd</v>
      </c>
      <c r="D3076" t="str">
        <f>VLOOKUP(A3076,'ALL - prices'!B:I,8,FALSE)</f>
        <v>Materials</v>
      </c>
      <c r="E3076">
        <v>2023</v>
      </c>
      <c r="F3076" t="s">
        <v>681</v>
      </c>
      <c r="G3076" t="str">
        <f t="shared" si="225"/>
        <v>2023-Q3</v>
      </c>
      <c r="H3076" s="4">
        <f>INDEX('ALL - prices'!$J$3:$DY$219,MATCH('COMBINED DATA'!A3076,'ALL - prices'!$B$3:$B$219,0),MATCH('COMBINED DATA'!G3076,'ALL - prices'!$J$1:$DY$1,0))</f>
        <v>32.090000000000003</v>
      </c>
      <c r="I3076" s="14">
        <f t="shared" si="224"/>
        <v>3.5091974391114884</v>
      </c>
      <c r="J3076" s="15">
        <f>INDEX(MarketCap2!$E$2:$AR$224,MATCH(A3076,MarketCap2!$B$2:$B$224,0),MATCH(G3076,MarketCap2!$E$1:$AR$1,0))</f>
        <v>22251012096</v>
      </c>
      <c r="K3076">
        <f t="shared" si="226"/>
        <v>23.82565333198481</v>
      </c>
      <c r="L3076">
        <f>INDEX('PB2'!$D$2:$AQ$224,MATCH(A3076,'PB2'!$B$2:$B$224,0),MATCH(G3076,'PB2'!$D$1:$AQ$1,0))</f>
        <v>1.40507304668427</v>
      </c>
      <c r="M3076" s="16">
        <f t="shared" si="227"/>
        <v>0.71170677023506179</v>
      </c>
      <c r="N3076" s="6">
        <f>INDEX('ROA2'!$D$2:$AQ$224,MATCH(A3076,'ROA2'!$B$2:$B$224,0),MATCH(G3076,'ROA2'!$D$1:$AQ$1,0))</f>
        <v>1.6082110404968299</v>
      </c>
      <c r="O3076" s="6">
        <v>24271.998975999999</v>
      </c>
      <c r="P3076" s="28">
        <v>-9.1039224363567844E-3</v>
      </c>
    </row>
    <row r="3077" spans="1:16" x14ac:dyDescent="0.3">
      <c r="A3077" t="s">
        <v>532</v>
      </c>
      <c r="B3077" t="e">
        <f>VLOOKUP(A3077,Sheet3!L:L,1,FALSE)</f>
        <v>#N/A</v>
      </c>
      <c r="C3077" t="str">
        <f>VLOOKUP(A3077,'ALL - prices'!B:C,2,FALSE)</f>
        <v>First Quantum Minerals Ltd</v>
      </c>
      <c r="D3077" t="str">
        <f>VLOOKUP(A3077,'ALL - prices'!B:I,8,FALSE)</f>
        <v>Materials</v>
      </c>
      <c r="E3077">
        <v>2023</v>
      </c>
      <c r="F3077" t="s">
        <v>682</v>
      </c>
      <c r="G3077" t="str">
        <f t="shared" si="225"/>
        <v>2023-Q4</v>
      </c>
      <c r="H3077" s="4">
        <f>INDEX('ALL - prices'!$J$3:$DY$219,MATCH('COMBINED DATA'!A3077,'ALL - prices'!$B$3:$B$219,0),MATCH('COMBINED DATA'!G3077,'ALL - prices'!$J$1:$DY$1,0))</f>
        <v>10.85</v>
      </c>
      <c r="I3077" s="14">
        <f t="shared" si="224"/>
        <v>1.8866018834578395</v>
      </c>
      <c r="J3077" s="15">
        <f>INDEX(MarketCap2!$E$2:$AR$224,MATCH(A3077,MarketCap2!$B$2:$B$224,0),MATCH(G3077,MarketCap2!$E$1:$AR$1,0))</f>
        <v>7525756928</v>
      </c>
      <c r="K3077">
        <f t="shared" si="226"/>
        <v>22.741597230961212</v>
      </c>
      <c r="L3077">
        <f>INDEX('PB2'!$D$2:$AQ$224,MATCH(A3077,'PB2'!$B$2:$B$224,0),MATCH(G3077,'PB2'!$D$1:$AQ$1,0))</f>
        <v>0.55607998371124301</v>
      </c>
      <c r="M3077" s="16">
        <f t="shared" si="227"/>
        <v>1.7983024552080846</v>
      </c>
      <c r="N3077" s="6">
        <f>INDEX('ROA2'!$D$2:$AQ$224,MATCH(A3077,'ROA2'!$B$2:$B$224,0),MATCH(G3077,'ROA2'!$D$1:$AQ$1,0))</f>
        <v>2.4494550228118901</v>
      </c>
      <c r="O3077" s="6">
        <v>24841.000960000001</v>
      </c>
      <c r="P3077" s="28">
        <v>2.3442732696331597E-2</v>
      </c>
    </row>
    <row r="3078" spans="1:16" x14ac:dyDescent="0.3">
      <c r="A3078" t="s">
        <v>532</v>
      </c>
      <c r="B3078" t="e">
        <f>VLOOKUP(A3078,Sheet3!L:L,1,FALSE)</f>
        <v>#N/A</v>
      </c>
      <c r="C3078" t="str">
        <f>VLOOKUP(A3078,'ALL - prices'!B:C,2,FALSE)</f>
        <v>First Quantum Minerals Ltd</v>
      </c>
      <c r="D3078" t="str">
        <f>VLOOKUP(A3078,'ALL - prices'!B:I,8,FALSE)</f>
        <v>Materials</v>
      </c>
      <c r="E3078" s="18">
        <v>2024</v>
      </c>
      <c r="F3078" t="s">
        <v>679</v>
      </c>
      <c r="G3078" t="str">
        <f t="shared" si="225"/>
        <v>2024-Q1</v>
      </c>
      <c r="H3078" s="4">
        <f>INDEX('ALL - prices'!$J$3:$DY$219,MATCH('COMBINED DATA'!A3078,'ALL - prices'!$B$3:$B$219,0),MATCH('COMBINED DATA'!G3078,'ALL - prices'!$J$1:$DY$1,0))</f>
        <v>14.56</v>
      </c>
      <c r="I3078" s="14" t="s">
        <v>769</v>
      </c>
      <c r="J3078" s="15">
        <f>INDEX(MarketCap2!$E$2:$AR$224,MATCH(A3078,MarketCap2!$B$2:$B$224,0),MATCH(G3078,MarketCap2!$E$1:$AR$1,0))</f>
        <v>12136213504</v>
      </c>
      <c r="K3078">
        <f t="shared" si="226"/>
        <v>23.219459671454903</v>
      </c>
      <c r="L3078">
        <f>INDEX('PB2'!$D$2:$AQ$224,MATCH(A3078,'PB2'!$B$2:$B$224,0),MATCH(G3078,'PB2'!$D$1:$AQ$1,0))</f>
        <v>0.800822973251343</v>
      </c>
      <c r="M3078" s="16">
        <f t="shared" si="227"/>
        <v>1.2487154257575777</v>
      </c>
      <c r="N3078" s="6">
        <f>INDEX('ROA2'!$D$2:$AQ$224,MATCH(A3078,'ROA2'!$B$2:$B$224,0),MATCH(G3078,'ROA2'!$D$1:$AQ$1,0))</f>
        <v>-3.9067940711975102</v>
      </c>
      <c r="O3078" s="6">
        <v>23758.000128</v>
      </c>
      <c r="P3078" s="28">
        <v>-4.3597310500647454E-2</v>
      </c>
    </row>
    <row r="3079" spans="1:16" x14ac:dyDescent="0.3">
      <c r="A3079" t="s">
        <v>532</v>
      </c>
      <c r="B3079" t="e">
        <f>VLOOKUP(A3079,Sheet3!L:L,1,FALSE)</f>
        <v>#N/A</v>
      </c>
      <c r="C3079" t="str">
        <f>VLOOKUP(A3079,'ALL - prices'!B:C,2,FALSE)</f>
        <v>First Quantum Minerals Ltd</v>
      </c>
      <c r="D3079" t="str">
        <f>VLOOKUP(A3079,'ALL - prices'!B:I,8,FALSE)</f>
        <v>Materials</v>
      </c>
      <c r="E3079" s="18">
        <v>2024</v>
      </c>
      <c r="F3079" t="s">
        <v>680</v>
      </c>
      <c r="G3079" t="str">
        <f t="shared" si="225"/>
        <v>2024-Q2</v>
      </c>
      <c r="H3079" s="4">
        <f>INDEX('ALL - prices'!$J$3:$DY$219,MATCH('COMBINED DATA'!A3079,'ALL - prices'!$B$3:$B$219,0),MATCH('COMBINED DATA'!G3079,'ALL - prices'!$J$1:$DY$1,0))</f>
        <v>17.91</v>
      </c>
      <c r="I3079" s="14" t="s">
        <v>769</v>
      </c>
      <c r="J3079" s="15">
        <f>INDEX(MarketCap2!$E$2:$AR$224,MATCH(A3079,MarketCap2!$B$2:$B$224,0),MATCH(G3079,MarketCap2!$E$1:$AR$1,0))</f>
        <v>14928839680</v>
      </c>
      <c r="K3079">
        <f t="shared" si="226"/>
        <v>23.42656072812974</v>
      </c>
      <c r="L3079">
        <f>INDEX('PB2'!$D$2:$AQ$224,MATCH(A3079,'PB2'!$B$2:$B$224,0),MATCH(G3079,'PB2'!$D$1:$AQ$1,0))</f>
        <v>0.97522199153900102</v>
      </c>
      <c r="M3079" s="16">
        <f t="shared" si="227"/>
        <v>1.0254075571264516</v>
      </c>
      <c r="N3079" s="6">
        <f>INDEX('ROA2'!$D$2:$AQ$224,MATCH(A3079,'ROA2'!$B$2:$B$224,0),MATCH(G3079,'ROA2'!$D$1:$AQ$1,0))</f>
        <v>-4.9531989097595197</v>
      </c>
      <c r="O3079" s="6">
        <v>23473.999872</v>
      </c>
      <c r="P3079" s="28">
        <v>-1.1953878881635779E-2</v>
      </c>
    </row>
    <row r="3080" spans="1:16" x14ac:dyDescent="0.3">
      <c r="A3080" t="s">
        <v>532</v>
      </c>
      <c r="B3080" t="e">
        <f>VLOOKUP(A3080,Sheet3!L:L,1,FALSE)</f>
        <v>#N/A</v>
      </c>
      <c r="C3080" t="str">
        <f>VLOOKUP(A3080,'ALL - prices'!B:C,2,FALSE)</f>
        <v>First Quantum Minerals Ltd</v>
      </c>
      <c r="D3080" t="str">
        <f>VLOOKUP(A3080,'ALL - prices'!B:I,8,FALSE)</f>
        <v>Materials</v>
      </c>
      <c r="E3080" s="18">
        <v>2024</v>
      </c>
      <c r="F3080" t="s">
        <v>681</v>
      </c>
      <c r="G3080" t="str">
        <f t="shared" si="225"/>
        <v>2024-Q3</v>
      </c>
      <c r="H3080" s="4">
        <f>INDEX('ALL - prices'!$J$3:$DY$219,MATCH('COMBINED DATA'!A3080,'ALL - prices'!$B$3:$B$219,0),MATCH('COMBINED DATA'!G3080,'ALL - prices'!$J$1:$DY$1,0))</f>
        <v>18.440000000000001</v>
      </c>
      <c r="I3080" s="14" t="s">
        <v>769</v>
      </c>
      <c r="J3080" s="15">
        <f>INDEX(MarketCap2!$E$2:$AR$224,MATCH(A3080,MarketCap2!$B$2:$B$224,0),MATCH(G3080,MarketCap2!$E$1:$AR$1,0))</f>
        <v>15382761472</v>
      </c>
      <c r="K3080">
        <f t="shared" si="226"/>
        <v>23.456513334451682</v>
      </c>
      <c r="L3080">
        <f>INDEX('PB2'!$D$2:$AQ$224,MATCH(A3080,'PB2'!$B$2:$B$224,0),MATCH(G3080,'PB2'!$D$1:$AQ$1,0))</f>
        <v>1.00794100761414</v>
      </c>
      <c r="M3080" s="16">
        <f t="shared" si="227"/>
        <v>0.99212155517619349</v>
      </c>
      <c r="N3080" s="6">
        <f>INDEX('ROA2'!$D$2:$AQ$224,MATCH(A3080,'ROA2'!$B$2:$B$224,0),MATCH(G3080,'ROA2'!$D$1:$AQ$1,0))</f>
        <v>-5.5312409400939897</v>
      </c>
      <c r="O3080" s="6">
        <v>23709.999103999999</v>
      </c>
      <c r="P3080" s="28">
        <v>1.0053643745712904E-2</v>
      </c>
    </row>
    <row r="3081" spans="1:16" x14ac:dyDescent="0.3">
      <c r="A3081" t="s">
        <v>532</v>
      </c>
      <c r="B3081" t="e">
        <f>VLOOKUP(A3081,Sheet3!L:L,1,FALSE)</f>
        <v>#N/A</v>
      </c>
      <c r="C3081" t="str">
        <f>VLOOKUP(A3081,'ALL - prices'!B:C,2,FALSE)</f>
        <v>First Quantum Minerals Ltd</v>
      </c>
      <c r="D3081" t="str">
        <f>VLOOKUP(A3081,'ALL - prices'!B:I,8,FALSE)</f>
        <v>Materials</v>
      </c>
      <c r="E3081" s="18">
        <v>2024</v>
      </c>
      <c r="F3081" t="s">
        <v>682</v>
      </c>
      <c r="G3081" t="str">
        <f t="shared" si="225"/>
        <v>2024-Q4</v>
      </c>
      <c r="H3081" s="4">
        <f>INDEX('ALL - prices'!$J$3:$DY$219,MATCH('COMBINED DATA'!A3081,'ALL - prices'!$B$3:$B$219,0),MATCH('COMBINED DATA'!G3081,'ALL - prices'!$J$1:$DY$1,0))</f>
        <v>18.53</v>
      </c>
      <c r="I3081" s="14" t="s">
        <v>769</v>
      </c>
      <c r="J3081" s="15">
        <f>INDEX(MarketCap2!$E$2:$AR$224,MATCH(A3081,MarketCap2!$B$2:$B$224,0),MATCH(G3081,MarketCap2!$E$1:$AR$1,0))</f>
        <v>15457840128</v>
      </c>
      <c r="K3081">
        <f t="shared" si="226"/>
        <v>23.461382163230603</v>
      </c>
      <c r="L3081">
        <f>INDEX('PB2'!$D$2:$AQ$224,MATCH(A3081,'PB2'!$B$2:$B$224,0),MATCH(G3081,'PB2'!$D$1:$AQ$1,0))</f>
        <v>0.95070972773286799</v>
      </c>
      <c r="M3081" s="16">
        <f t="shared" si="227"/>
        <v>1.0518457640952861</v>
      </c>
      <c r="N3081" s="6">
        <f>INDEX('ROA2'!$D$2:$AQ$224,MATCH(A3081,'ROA2'!$B$2:$B$224,0),MATCH(G3081,'ROA2'!$D$1:$AQ$1,0))</f>
        <v>-6.3300738334655797</v>
      </c>
      <c r="O3081" s="6">
        <v>23942.000639999998</v>
      </c>
      <c r="P3081" s="28">
        <v>9.7849660382677926E-3</v>
      </c>
    </row>
    <row r="3082" spans="1:16" x14ac:dyDescent="0.3">
      <c r="A3082" t="s">
        <v>533</v>
      </c>
      <c r="B3082" t="e">
        <f>VLOOKUP(A3082,Sheet3!L:L,1,FALSE)</f>
        <v>#N/A</v>
      </c>
      <c r="C3082" t="str">
        <f>VLOOKUP(A3082,'ALL - prices'!B:C,2,FALSE)</f>
        <v>Franco-Nevada Corp</v>
      </c>
      <c r="D3082" t="str">
        <f>VLOOKUP(A3082,'ALL - prices'!B:I,8,FALSE)</f>
        <v>Materials</v>
      </c>
      <c r="E3082">
        <v>2015</v>
      </c>
      <c r="F3082" t="s">
        <v>679</v>
      </c>
      <c r="G3082" t="str">
        <f t="shared" si="225"/>
        <v>2015-Q1</v>
      </c>
      <c r="H3082" s="4">
        <f>INDEX('ALL - prices'!$J$3:$DY$219,MATCH('COMBINED DATA'!A3082,'ALL - prices'!$B$3:$B$219,0),MATCH('COMBINED DATA'!G3082,'ALL - prices'!$J$1:$DY$1,0))</f>
        <v>54.317300000000003</v>
      </c>
      <c r="I3082" s="14">
        <f t="shared" ref="I3082:I3117" si="228">STDEV(H3083:H3086)</f>
        <v>9.0362923814656053</v>
      </c>
      <c r="J3082" s="15">
        <f>INDEX(MarketCap2!$E$2:$AR$224,MATCH(A3082,MarketCap2!$B$2:$B$224,0),MATCH(G3082,MarketCap2!$E$1:$AR$1,0))</f>
        <v>9604755456</v>
      </c>
      <c r="K3082">
        <f t="shared" si="226"/>
        <v>22.985524172769939</v>
      </c>
      <c r="L3082">
        <f>INDEX('PB2'!$D$2:$AQ$224,MATCH(A3082,'PB2'!$B$2:$B$224,0),MATCH(G3082,'PB2'!$D$1:$AQ$1,0))</f>
        <v>2.2936379909515399</v>
      </c>
      <c r="M3082" s="16">
        <f t="shared" si="227"/>
        <v>0.43598859277053548</v>
      </c>
      <c r="N3082" s="6">
        <f>INDEX('ROA2'!$D$2:$AQ$224,MATCH(A3082,'ROA2'!$B$2:$B$224,0),MATCH(G3082,'ROA2'!$D$1:$AQ$1,0))</f>
        <v>3.27712798118591</v>
      </c>
      <c r="O3082" s="6">
        <v>3466.8999680000002</v>
      </c>
      <c r="P3082" s="28">
        <v>-1.6789087245753273E-2</v>
      </c>
    </row>
    <row r="3083" spans="1:16" x14ac:dyDescent="0.3">
      <c r="A3083" t="s">
        <v>533</v>
      </c>
      <c r="B3083" t="e">
        <f>VLOOKUP(A3083,Sheet3!L:L,1,FALSE)</f>
        <v>#N/A</v>
      </c>
      <c r="C3083" t="str">
        <f>VLOOKUP(A3083,'ALL - prices'!B:C,2,FALSE)</f>
        <v>Franco-Nevada Corp</v>
      </c>
      <c r="D3083" t="str">
        <f>VLOOKUP(A3083,'ALL - prices'!B:I,8,FALSE)</f>
        <v>Materials</v>
      </c>
      <c r="E3083">
        <v>2015</v>
      </c>
      <c r="F3083" t="s">
        <v>680</v>
      </c>
      <c r="G3083" t="str">
        <f t="shared" si="225"/>
        <v>2015-Q2</v>
      </c>
      <c r="H3083" s="4">
        <f>INDEX('ALL - prices'!$J$3:$DY$219,MATCH('COMBINED DATA'!A3083,'ALL - prices'!$B$3:$B$219,0),MATCH('COMBINED DATA'!G3083,'ALL - prices'!$J$1:$DY$1,0))</f>
        <v>52.940399999999997</v>
      </c>
      <c r="I3083" s="14">
        <f t="shared" si="228"/>
        <v>16.368573835045439</v>
      </c>
      <c r="J3083" s="15">
        <f>INDEX(MarketCap2!$E$2:$AR$224,MATCH(A3083,MarketCap2!$B$2:$B$224,0),MATCH(G3083,MarketCap2!$E$1:$AR$1,0))</f>
        <v>9321526272</v>
      </c>
      <c r="K3083">
        <f t="shared" si="226"/>
        <v>22.95559221532633</v>
      </c>
      <c r="L3083">
        <f>INDEX('PB2'!$D$2:$AQ$224,MATCH(A3083,'PB2'!$B$2:$B$224,0),MATCH(G3083,'PB2'!$D$1:$AQ$1,0))</f>
        <v>2.2524991035461399</v>
      </c>
      <c r="M3083" s="16">
        <f t="shared" si="227"/>
        <v>0.44395134205633485</v>
      </c>
      <c r="N3083" s="6">
        <f>INDEX('ROA2'!$D$2:$AQ$224,MATCH(A3083,'ROA2'!$B$2:$B$224,0),MATCH(G3083,'ROA2'!$D$1:$AQ$1,0))</f>
        <v>2.82825803756714</v>
      </c>
      <c r="O3083" s="6">
        <v>3372.4999680000001</v>
      </c>
      <c r="P3083" s="28">
        <v>-2.7228936765215629E-2</v>
      </c>
    </row>
    <row r="3084" spans="1:16" x14ac:dyDescent="0.3">
      <c r="A3084" t="s">
        <v>533</v>
      </c>
      <c r="B3084" t="e">
        <f>VLOOKUP(A3084,Sheet3!L:L,1,FALSE)</f>
        <v>#N/A</v>
      </c>
      <c r="C3084" t="str">
        <f>VLOOKUP(A3084,'ALL - prices'!B:C,2,FALSE)</f>
        <v>Franco-Nevada Corp</v>
      </c>
      <c r="D3084" t="str">
        <f>VLOOKUP(A3084,'ALL - prices'!B:I,8,FALSE)</f>
        <v>Materials</v>
      </c>
      <c r="E3084">
        <v>2015</v>
      </c>
      <c r="F3084" t="s">
        <v>681</v>
      </c>
      <c r="G3084" t="str">
        <f t="shared" si="225"/>
        <v>2015-Q3</v>
      </c>
      <c r="H3084" s="4">
        <f>INDEX('ALL - prices'!$J$3:$DY$219,MATCH('COMBINED DATA'!A3084,'ALL - prices'!$B$3:$B$219,0),MATCH('COMBINED DATA'!G3084,'ALL - prices'!$J$1:$DY$1,0))</f>
        <v>52.659700000000001</v>
      </c>
      <c r="I3084" s="14">
        <f t="shared" si="228"/>
        <v>14.078457850915289</v>
      </c>
      <c r="J3084" s="15">
        <f>INDEX(MarketCap2!$E$2:$AR$224,MATCH(A3084,MarketCap2!$B$2:$B$224,0),MATCH(G3084,MarketCap2!$E$1:$AR$1,0))</f>
        <v>9226073088</v>
      </c>
      <c r="K3084">
        <f t="shared" si="226"/>
        <v>22.945299344010341</v>
      </c>
      <c r="L3084">
        <f>INDEX('PB2'!$D$2:$AQ$224,MATCH(A3084,'PB2'!$B$2:$B$224,0),MATCH(G3084,'PB2'!$D$1:$AQ$1,0))</f>
        <v>2.1288790702819802</v>
      </c>
      <c r="M3084" s="16">
        <f t="shared" si="227"/>
        <v>0.46973076768871858</v>
      </c>
      <c r="N3084" s="6">
        <f>INDEX('ROA2'!$D$2:$AQ$224,MATCH(A3084,'ROA2'!$B$2:$B$224,0),MATCH(G3084,'ROA2'!$D$1:$AQ$1,0))</f>
        <v>2.31862592697144</v>
      </c>
      <c r="O3084" s="6">
        <v>3391.3999359999998</v>
      </c>
      <c r="P3084" s="28">
        <v>5.6041417877931068E-3</v>
      </c>
    </row>
    <row r="3085" spans="1:16" x14ac:dyDescent="0.3">
      <c r="A3085" t="s">
        <v>533</v>
      </c>
      <c r="B3085" t="e">
        <f>VLOOKUP(A3085,Sheet3!L:L,1,FALSE)</f>
        <v>#N/A</v>
      </c>
      <c r="C3085" t="str">
        <f>VLOOKUP(A3085,'ALL - prices'!B:C,2,FALSE)</f>
        <v>Franco-Nevada Corp</v>
      </c>
      <c r="D3085" t="str">
        <f>VLOOKUP(A3085,'ALL - prices'!B:I,8,FALSE)</f>
        <v>Materials</v>
      </c>
      <c r="E3085">
        <v>2015</v>
      </c>
      <c r="F3085" t="s">
        <v>682</v>
      </c>
      <c r="G3085" t="str">
        <f t="shared" si="225"/>
        <v>2015-Q4</v>
      </c>
      <c r="H3085" s="4">
        <f>INDEX('ALL - prices'!$J$3:$DY$219,MATCH('COMBINED DATA'!A3085,'ALL - prices'!$B$3:$B$219,0),MATCH('COMBINED DATA'!G3085,'ALL - prices'!$J$1:$DY$1,0))</f>
        <v>56.783999999999999</v>
      </c>
      <c r="I3085" s="14">
        <f t="shared" si="228"/>
        <v>8.1321362000809234</v>
      </c>
      <c r="J3085" s="15">
        <f>INDEX(MarketCap2!$E$2:$AR$224,MATCH(A3085,MarketCap2!$B$2:$B$224,0),MATCH(G3085,MarketCap2!$E$1:$AR$1,0))</f>
        <v>9905197056</v>
      </c>
      <c r="K3085">
        <f t="shared" si="226"/>
        <v>23.016325411497718</v>
      </c>
      <c r="L3085">
        <f>INDEX('PB2'!$D$2:$AQ$224,MATCH(A3085,'PB2'!$B$2:$B$224,0),MATCH(G3085,'PB2'!$D$1:$AQ$1,0))</f>
        <v>2.2874500751495401</v>
      </c>
      <c r="M3085" s="16">
        <f t="shared" si="227"/>
        <v>0.43716801116834247</v>
      </c>
      <c r="N3085" s="6">
        <f>INDEX('ROA2'!$D$2:$AQ$224,MATCH(A3085,'ROA2'!$B$2:$B$224,0),MATCH(G3085,'ROA2'!$D$1:$AQ$1,0))</f>
        <v>1.6730530261993399</v>
      </c>
      <c r="O3085" s="6">
        <v>3311.6999679999999</v>
      </c>
      <c r="P3085" s="28">
        <v>-2.3500610221159096E-2</v>
      </c>
    </row>
    <row r="3086" spans="1:16" x14ac:dyDescent="0.3">
      <c r="A3086" t="s">
        <v>533</v>
      </c>
      <c r="B3086" t="e">
        <f>VLOOKUP(A3086,Sheet3!L:L,1,FALSE)</f>
        <v>#N/A</v>
      </c>
      <c r="C3086" t="str">
        <f>VLOOKUP(A3086,'ALL - prices'!B:C,2,FALSE)</f>
        <v>Franco-Nevada Corp</v>
      </c>
      <c r="D3086" t="str">
        <f>VLOOKUP(A3086,'ALL - prices'!B:I,8,FALSE)</f>
        <v>Materials</v>
      </c>
      <c r="E3086">
        <v>2016</v>
      </c>
      <c r="F3086" t="s">
        <v>679</v>
      </c>
      <c r="G3086" t="str">
        <f t="shared" si="225"/>
        <v>2016-Q1</v>
      </c>
      <c r="H3086" s="4">
        <f>INDEX('ALL - prices'!$J$3:$DY$219,MATCH('COMBINED DATA'!A3086,'ALL - prices'!$B$3:$B$219,0),MATCH('COMBINED DATA'!G3086,'ALL - prices'!$J$1:$DY$1,0))</f>
        <v>71.804500000000004</v>
      </c>
      <c r="I3086" s="14">
        <f t="shared" si="228"/>
        <v>6.5823862504413979</v>
      </c>
      <c r="J3086" s="15">
        <f>INDEX(MarketCap2!$E$2:$AR$224,MATCH(A3086,MarketCap2!$B$2:$B$224,0),MATCH(G3086,MarketCap2!$E$1:$AR$1,0))</f>
        <v>14140040192</v>
      </c>
      <c r="K3086">
        <f t="shared" si="226"/>
        <v>23.372276339843612</v>
      </c>
      <c r="L3086">
        <f>INDEX('PB2'!$D$2:$AQ$224,MATCH(A3086,'PB2'!$B$2:$B$224,0),MATCH(G3086,'PB2'!$D$1:$AQ$1,0))</f>
        <v>2.64294409751892</v>
      </c>
      <c r="M3086" s="16">
        <f t="shared" si="227"/>
        <v>0.37836592947189318</v>
      </c>
      <c r="N3086" s="6">
        <f>INDEX('ROA2'!$D$2:$AQ$224,MATCH(A3086,'ROA2'!$B$2:$B$224,0),MATCH(G3086,'ROA2'!$D$1:$AQ$1,0))</f>
        <v>0.68896001577377297</v>
      </c>
      <c r="O3086" s="6">
        <v>3674.299904</v>
      </c>
      <c r="P3086" s="28">
        <v>0.10949057568732026</v>
      </c>
    </row>
    <row r="3087" spans="1:16" x14ac:dyDescent="0.3">
      <c r="A3087" t="s">
        <v>533</v>
      </c>
      <c r="B3087" t="e">
        <f>VLOOKUP(A3087,Sheet3!L:L,1,FALSE)</f>
        <v>#N/A</v>
      </c>
      <c r="C3087" t="str">
        <f>VLOOKUP(A3087,'ALL - prices'!B:C,2,FALSE)</f>
        <v>Franco-Nevada Corp</v>
      </c>
      <c r="D3087" t="str">
        <f>VLOOKUP(A3087,'ALL - prices'!B:I,8,FALSE)</f>
        <v>Materials</v>
      </c>
      <c r="E3087">
        <v>2016</v>
      </c>
      <c r="F3087" t="s">
        <v>680</v>
      </c>
      <c r="G3087" t="str">
        <f t="shared" si="225"/>
        <v>2016-Q2</v>
      </c>
      <c r="H3087" s="4">
        <f>INDEX('ALL - prices'!$J$3:$DY$219,MATCH('COMBINED DATA'!A3087,'ALL - prices'!$B$3:$B$219,0),MATCH('COMBINED DATA'!G3087,'ALL - prices'!$J$1:$DY$1,0))</f>
        <v>88.717799999999997</v>
      </c>
      <c r="I3087" s="14">
        <f t="shared" si="228"/>
        <v>5.4801403202077479</v>
      </c>
      <c r="J3087" s="15">
        <f>INDEX(MarketCap2!$E$2:$AR$224,MATCH(A3087,MarketCap2!$B$2:$B$224,0),MATCH(G3087,MarketCap2!$E$1:$AR$1,0))</f>
        <v>17416218624</v>
      </c>
      <c r="K3087">
        <f t="shared" si="226"/>
        <v>23.580667713854531</v>
      </c>
      <c r="L3087">
        <f>INDEX('PB2'!$D$2:$AQ$224,MATCH(A3087,'PB2'!$B$2:$B$224,0),MATCH(G3087,'PB2'!$D$1:$AQ$1,0))</f>
        <v>3.2421751022338898</v>
      </c>
      <c r="M3087" s="16">
        <f t="shared" si="227"/>
        <v>0.30843491436072973</v>
      </c>
      <c r="N3087" s="6">
        <f>INDEX('ROA2'!$D$2:$AQ$224,MATCH(A3087,'ROA2'!$B$2:$B$224,0),MATCH(G3087,'ROA2'!$D$1:$AQ$1,0))</f>
        <v>0.93728899955749501</v>
      </c>
      <c r="O3087" s="6">
        <v>4181.1998720000001</v>
      </c>
      <c r="P3087" s="28">
        <v>0.13795824544647736</v>
      </c>
    </row>
    <row r="3088" spans="1:16" x14ac:dyDescent="0.3">
      <c r="A3088" t="s">
        <v>533</v>
      </c>
      <c r="B3088" t="e">
        <f>VLOOKUP(A3088,Sheet3!L:L,1,FALSE)</f>
        <v>#N/A</v>
      </c>
      <c r="C3088" t="str">
        <f>VLOOKUP(A3088,'ALL - prices'!B:C,2,FALSE)</f>
        <v>Franco-Nevada Corp</v>
      </c>
      <c r="D3088" t="str">
        <f>VLOOKUP(A3088,'ALL - prices'!B:I,8,FALSE)</f>
        <v>Materials</v>
      </c>
      <c r="E3088">
        <v>2016</v>
      </c>
      <c r="F3088" t="s">
        <v>681</v>
      </c>
      <c r="G3088" t="str">
        <f t="shared" si="225"/>
        <v>2016-Q3</v>
      </c>
      <c r="H3088" s="4">
        <f>INDEX('ALL - prices'!$J$3:$DY$219,MATCH('COMBINED DATA'!A3088,'ALL - prices'!$B$3:$B$219,0),MATCH('COMBINED DATA'!G3088,'ALL - prices'!$J$1:$DY$1,0))</f>
        <v>83.026499999999999</v>
      </c>
      <c r="I3088" s="14">
        <f t="shared" si="228"/>
        <v>6.9674987080491579</v>
      </c>
      <c r="J3088" s="15">
        <f>INDEX(MarketCap2!$E$2:$AR$224,MATCH(A3088,MarketCap2!$B$2:$B$224,0),MATCH(G3088,MarketCap2!$E$1:$AR$1,0))</f>
        <v>16249700352</v>
      </c>
      <c r="K3088">
        <f t="shared" si="226"/>
        <v>23.511340305675219</v>
      </c>
      <c r="L3088">
        <f>INDEX('PB2'!$D$2:$AQ$224,MATCH(A3088,'PB2'!$B$2:$B$224,0),MATCH(G3088,'PB2'!$D$1:$AQ$1,0))</f>
        <v>2.9742739200592001</v>
      </c>
      <c r="M3088" s="16">
        <f t="shared" si="227"/>
        <v>0.33621651094600458</v>
      </c>
      <c r="N3088" s="6">
        <f>INDEX('ROA2'!$D$2:$AQ$224,MATCH(A3088,'ROA2'!$B$2:$B$224,0),MATCH(G3088,'ROA2'!$D$1:$AQ$1,0))</f>
        <v>1.47606301307678</v>
      </c>
      <c r="O3088" s="6">
        <v>4209.9000319999996</v>
      </c>
      <c r="P3088" s="28">
        <v>6.8640966417783849E-3</v>
      </c>
    </row>
    <row r="3089" spans="1:16" x14ac:dyDescent="0.3">
      <c r="A3089" t="s">
        <v>533</v>
      </c>
      <c r="B3089" t="e">
        <f>VLOOKUP(A3089,Sheet3!L:L,1,FALSE)</f>
        <v>#N/A</v>
      </c>
      <c r="C3089" t="str">
        <f>VLOOKUP(A3089,'ALL - prices'!B:C,2,FALSE)</f>
        <v>Franco-Nevada Corp</v>
      </c>
      <c r="D3089" t="str">
        <f>VLOOKUP(A3089,'ALL - prices'!B:I,8,FALSE)</f>
        <v>Materials</v>
      </c>
      <c r="E3089">
        <v>2016</v>
      </c>
      <c r="F3089" t="s">
        <v>682</v>
      </c>
      <c r="G3089" t="str">
        <f t="shared" si="225"/>
        <v>2016-Q4</v>
      </c>
      <c r="H3089" s="4">
        <f>INDEX('ALL - prices'!$J$3:$DY$219,MATCH('COMBINED DATA'!A3089,'ALL - prices'!$B$3:$B$219,0),MATCH('COMBINED DATA'!G3089,'ALL - prices'!$J$1:$DY$1,0))</f>
        <v>72.996200000000002</v>
      </c>
      <c r="I3089" s="14">
        <f t="shared" si="228"/>
        <v>5.493853279499433</v>
      </c>
      <c r="J3089" s="15">
        <f>INDEX(MarketCap2!$E$2:$AR$224,MATCH(A3089,MarketCap2!$B$2:$B$224,0),MATCH(G3089,MarketCap2!$E$1:$AR$1,0))</f>
        <v>14232226816</v>
      </c>
      <c r="K3089">
        <f t="shared" si="226"/>
        <v>23.378774724226236</v>
      </c>
      <c r="L3089">
        <f>INDEX('PB2'!$D$2:$AQ$224,MATCH(A3089,'PB2'!$B$2:$B$224,0),MATCH(G3089,'PB2'!$D$1:$AQ$1,0))</f>
        <v>2.5692009925842298</v>
      </c>
      <c r="M3089" s="16">
        <f t="shared" si="227"/>
        <v>0.38922606790453962</v>
      </c>
      <c r="N3089" s="6">
        <f>INDEX('ROA2'!$D$2:$AQ$224,MATCH(A3089,'ROA2'!$B$2:$B$224,0),MATCH(G3089,'ROA2'!$D$1:$AQ$1,0))</f>
        <v>2.52026391029358</v>
      </c>
      <c r="O3089" s="6">
        <v>4251.0000639999998</v>
      </c>
      <c r="P3089" s="28">
        <v>9.7627097288756452E-3</v>
      </c>
    </row>
    <row r="3090" spans="1:16" x14ac:dyDescent="0.3">
      <c r="A3090" t="s">
        <v>533</v>
      </c>
      <c r="B3090" t="e">
        <f>VLOOKUP(A3090,Sheet3!L:L,1,FALSE)</f>
        <v>#N/A</v>
      </c>
      <c r="C3090" t="str">
        <f>VLOOKUP(A3090,'ALL - prices'!B:C,2,FALSE)</f>
        <v>Franco-Nevada Corp</v>
      </c>
      <c r="D3090" t="str">
        <f>VLOOKUP(A3090,'ALL - prices'!B:I,8,FALSE)</f>
        <v>Materials</v>
      </c>
      <c r="E3090">
        <v>2017</v>
      </c>
      <c r="F3090" t="s">
        <v>679</v>
      </c>
      <c r="G3090" t="str">
        <f t="shared" si="225"/>
        <v>2017-Q1</v>
      </c>
      <c r="H3090" s="4">
        <f>INDEX('ALL - prices'!$J$3:$DY$219,MATCH('COMBINED DATA'!A3090,'ALL - prices'!$B$3:$B$219,0),MATCH('COMBINED DATA'!G3090,'ALL - prices'!$J$1:$DY$1,0))</f>
        <v>79.494900000000001</v>
      </c>
      <c r="I3090" s="14">
        <f t="shared" si="228"/>
        <v>4.7828738462525546</v>
      </c>
      <c r="J3090" s="15">
        <f>INDEX(MarketCap2!$E$2:$AR$224,MATCH(A3090,MarketCap2!$B$2:$B$224,0),MATCH(G3090,MarketCap2!$E$1:$AR$1,0))</f>
        <v>15444838400</v>
      </c>
      <c r="K3090">
        <f t="shared" si="226"/>
        <v>23.460540700329233</v>
      </c>
      <c r="L3090">
        <f>INDEX('PB2'!$D$2:$AQ$224,MATCH(A3090,'PB2'!$B$2:$B$224,0),MATCH(G3090,'PB2'!$D$1:$AQ$1,0))</f>
        <v>2.8349440097808798</v>
      </c>
      <c r="M3090" s="16">
        <f t="shared" si="227"/>
        <v>0.35274065256664189</v>
      </c>
      <c r="N3090" s="6">
        <f>INDEX('ROA2'!$D$2:$AQ$224,MATCH(A3090,'ROA2'!$B$2:$B$224,0),MATCH(G3090,'ROA2'!$D$1:$AQ$1,0))</f>
        <v>3.0952770709991499</v>
      </c>
      <c r="O3090" s="6">
        <v>4221.6000000000004</v>
      </c>
      <c r="P3090" s="28">
        <v>-6.9160347112145974E-3</v>
      </c>
    </row>
    <row r="3091" spans="1:16" x14ac:dyDescent="0.3">
      <c r="A3091" t="s">
        <v>533</v>
      </c>
      <c r="B3091" t="e">
        <f>VLOOKUP(A3091,Sheet3!L:L,1,FALSE)</f>
        <v>#N/A</v>
      </c>
      <c r="C3091" t="str">
        <f>VLOOKUP(A3091,'ALL - prices'!B:C,2,FALSE)</f>
        <v>Franco-Nevada Corp</v>
      </c>
      <c r="D3091" t="str">
        <f>VLOOKUP(A3091,'ALL - prices'!B:I,8,FALSE)</f>
        <v>Materials</v>
      </c>
      <c r="E3091">
        <v>2017</v>
      </c>
      <c r="F3091" t="s">
        <v>680</v>
      </c>
      <c r="G3091" t="str">
        <f t="shared" si="225"/>
        <v>2017-Q2</v>
      </c>
      <c r="H3091" s="4">
        <f>INDEX('ALL - prices'!$J$3:$DY$219,MATCH('COMBINED DATA'!A3091,'ALL - prices'!$B$3:$B$219,0),MATCH('COMBINED DATA'!G3091,'ALL - prices'!$J$1:$DY$1,0))</f>
        <v>85.654300000000006</v>
      </c>
      <c r="I3091" s="14">
        <f t="shared" si="228"/>
        <v>4.7526196399985601</v>
      </c>
      <c r="J3091" s="15">
        <f>INDEX(MarketCap2!$E$2:$AR$224,MATCH(A3091,MarketCap2!$B$2:$B$224,0),MATCH(G3091,MarketCap2!$E$1:$AR$1,0))</f>
        <v>16714031104</v>
      </c>
      <c r="K3091">
        <f t="shared" si="226"/>
        <v>23.539514389478811</v>
      </c>
      <c r="L3091">
        <f>INDEX('PB2'!$D$2:$AQ$224,MATCH(A3091,'PB2'!$B$2:$B$224,0),MATCH(G3091,'PB2'!$D$1:$AQ$1,0))</f>
        <v>2.9209189414978001</v>
      </c>
      <c r="M3091" s="16">
        <f t="shared" si="227"/>
        <v>0.34235801130695404</v>
      </c>
      <c r="N3091" s="6">
        <f>INDEX('ROA2'!$D$2:$AQ$224,MATCH(A3091,'ROA2'!$B$2:$B$224,0),MATCH(G3091,'ROA2'!$D$1:$AQ$1,0))</f>
        <v>3.26966404914856</v>
      </c>
      <c r="O3091" s="6">
        <v>4247.800064</v>
      </c>
      <c r="P3091" s="28">
        <v>6.2061929126396758E-3</v>
      </c>
    </row>
    <row r="3092" spans="1:16" x14ac:dyDescent="0.3">
      <c r="A3092" t="s">
        <v>533</v>
      </c>
      <c r="B3092" t="e">
        <f>VLOOKUP(A3092,Sheet3!L:L,1,FALSE)</f>
        <v>#N/A</v>
      </c>
      <c r="C3092" t="str">
        <f>VLOOKUP(A3092,'ALL - prices'!B:C,2,FALSE)</f>
        <v>Franco-Nevada Corp</v>
      </c>
      <c r="D3092" t="str">
        <f>VLOOKUP(A3092,'ALL - prices'!B:I,8,FALSE)</f>
        <v>Materials</v>
      </c>
      <c r="E3092">
        <v>2017</v>
      </c>
      <c r="F3092" t="s">
        <v>681</v>
      </c>
      <c r="G3092" t="str">
        <f t="shared" si="225"/>
        <v>2017-Q3</v>
      </c>
      <c r="H3092" s="4">
        <f>INDEX('ALL - prices'!$J$3:$DY$219,MATCH('COMBINED DATA'!A3092,'ALL - prices'!$B$3:$B$219,0),MATCH('COMBINED DATA'!G3092,'ALL - prices'!$J$1:$DY$1,0))</f>
        <v>88.727400000000003</v>
      </c>
      <c r="I3092" s="14">
        <f t="shared" si="228"/>
        <v>7.7728668932383016</v>
      </c>
      <c r="J3092" s="15">
        <f>INDEX(MarketCap2!$E$2:$AR$224,MATCH(A3092,MarketCap2!$B$2:$B$224,0),MATCH(G3092,MarketCap2!$E$1:$AR$1,0))</f>
        <v>17265985536</v>
      </c>
      <c r="K3092">
        <f t="shared" si="226"/>
        <v>23.572004249043648</v>
      </c>
      <c r="L3092">
        <f>INDEX('PB2'!$D$2:$AQ$224,MATCH(A3092,'PB2'!$B$2:$B$224,0),MATCH(G3092,'PB2'!$D$1:$AQ$1,0))</f>
        <v>3.08333396911621</v>
      </c>
      <c r="M3092" s="16">
        <f t="shared" si="227"/>
        <v>0.32432425744871046</v>
      </c>
      <c r="N3092" s="6">
        <f>INDEX('ROA2'!$D$2:$AQ$224,MATCH(A3092,'ROA2'!$B$2:$B$224,0),MATCH(G3092,'ROA2'!$D$1:$AQ$1,0))</f>
        <v>3.1831619739532502</v>
      </c>
      <c r="O3092" s="6">
        <v>4655.4997759999997</v>
      </c>
      <c r="P3092" s="28">
        <v>9.5979025815090629E-2</v>
      </c>
    </row>
    <row r="3093" spans="1:16" x14ac:dyDescent="0.3">
      <c r="A3093" t="s">
        <v>533</v>
      </c>
      <c r="B3093" t="e">
        <f>VLOOKUP(A3093,Sheet3!L:L,1,FALSE)</f>
        <v>#N/A</v>
      </c>
      <c r="C3093" t="str">
        <f>VLOOKUP(A3093,'ALL - prices'!B:C,2,FALSE)</f>
        <v>Franco-Nevada Corp</v>
      </c>
      <c r="D3093" t="str">
        <f>VLOOKUP(A3093,'ALL - prices'!B:I,8,FALSE)</f>
        <v>Materials</v>
      </c>
      <c r="E3093">
        <v>2017</v>
      </c>
      <c r="F3093" t="s">
        <v>682</v>
      </c>
      <c r="G3093" t="str">
        <f t="shared" si="225"/>
        <v>2017-Q4</v>
      </c>
      <c r="H3093" s="4">
        <f>INDEX('ALL - prices'!$J$3:$DY$219,MATCH('COMBINED DATA'!A3093,'ALL - prices'!$B$3:$B$219,0),MATCH('COMBINED DATA'!G3093,'ALL - prices'!$J$1:$DY$1,0))</f>
        <v>92.486000000000004</v>
      </c>
      <c r="I3093" s="14">
        <f t="shared" si="228"/>
        <v>6.7929271596148686</v>
      </c>
      <c r="J3093" s="15">
        <f>INDEX(MarketCap2!$E$2:$AR$224,MATCH(A3093,MarketCap2!$B$2:$B$224,0),MATCH(G3093,MarketCap2!$E$1:$AR$1,0))</f>
        <v>18658207744</v>
      </c>
      <c r="K3093">
        <f t="shared" si="226"/>
        <v>23.649551979735552</v>
      </c>
      <c r="L3093">
        <f>INDEX('PB2'!$D$2:$AQ$224,MATCH(A3093,'PB2'!$B$2:$B$224,0),MATCH(G3093,'PB2'!$D$1:$AQ$1,0))</f>
        <v>3.16876888275146</v>
      </c>
      <c r="M3093" s="16">
        <f t="shared" si="227"/>
        <v>0.31557997348537908</v>
      </c>
      <c r="N3093" s="6">
        <f>INDEX('ROA2'!$D$2:$AQ$224,MATCH(A3093,'ROA2'!$B$2:$B$224,0),MATCH(G3093,'ROA2'!$D$1:$AQ$1,0))</f>
        <v>3.2615220546722399</v>
      </c>
      <c r="O3093" s="6">
        <v>4744.8002560000004</v>
      </c>
      <c r="P3093" s="28">
        <v>1.9181717172528288E-2</v>
      </c>
    </row>
    <row r="3094" spans="1:16" x14ac:dyDescent="0.3">
      <c r="A3094" t="s">
        <v>533</v>
      </c>
      <c r="B3094" t="e">
        <f>VLOOKUP(A3094,Sheet3!L:L,1,FALSE)</f>
        <v>#N/A</v>
      </c>
      <c r="C3094" t="str">
        <f>VLOOKUP(A3094,'ALL - prices'!B:C,2,FALSE)</f>
        <v>Franco-Nevada Corp</v>
      </c>
      <c r="D3094" t="str">
        <f>VLOOKUP(A3094,'ALL - prices'!B:I,8,FALSE)</f>
        <v>Materials</v>
      </c>
      <c r="E3094">
        <v>2018</v>
      </c>
      <c r="F3094" t="s">
        <v>679</v>
      </c>
      <c r="G3094" t="str">
        <f t="shared" si="225"/>
        <v>2018-Q1</v>
      </c>
      <c r="H3094" s="4">
        <f>INDEX('ALL - prices'!$J$3:$DY$219,MATCH('COMBINED DATA'!A3094,'ALL - prices'!$B$3:$B$219,0),MATCH('COMBINED DATA'!G3094,'ALL - prices'!$J$1:$DY$1,0))</f>
        <v>81.191599999999994</v>
      </c>
      <c r="I3094" s="14">
        <f t="shared" si="228"/>
        <v>8.0735981277969646</v>
      </c>
      <c r="J3094" s="15">
        <f>INDEX(MarketCap2!$E$2:$AR$224,MATCH(A3094,MarketCap2!$B$2:$B$224,0),MATCH(G3094,MarketCap2!$E$1:$AR$1,0))</f>
        <v>16343276544</v>
      </c>
      <c r="K3094">
        <f t="shared" si="226"/>
        <v>23.517082429164859</v>
      </c>
      <c r="L3094">
        <f>INDEX('PB2'!$D$2:$AQ$224,MATCH(A3094,'PB2'!$B$2:$B$224,0),MATCH(G3094,'PB2'!$D$1:$AQ$1,0))</f>
        <v>2.7042279243469198</v>
      </c>
      <c r="M3094" s="16">
        <f t="shared" si="227"/>
        <v>0.3697913149245744</v>
      </c>
      <c r="N3094" s="6">
        <f>INDEX('ROA2'!$D$2:$AQ$224,MATCH(A3094,'ROA2'!$B$2:$B$224,0),MATCH(G3094,'ROA2'!$D$1:$AQ$1,0))</f>
        <v>4.3218650817871103</v>
      </c>
      <c r="O3094" s="6">
        <v>4788.4001280000002</v>
      </c>
      <c r="P3094" s="28">
        <v>9.1889794401494342E-3</v>
      </c>
    </row>
    <row r="3095" spans="1:16" x14ac:dyDescent="0.3">
      <c r="A3095" t="s">
        <v>533</v>
      </c>
      <c r="B3095" t="e">
        <f>VLOOKUP(A3095,Sheet3!L:L,1,FALSE)</f>
        <v>#N/A</v>
      </c>
      <c r="C3095" t="str">
        <f>VLOOKUP(A3095,'ALL - prices'!B:C,2,FALSE)</f>
        <v>Franco-Nevada Corp</v>
      </c>
      <c r="D3095" t="str">
        <f>VLOOKUP(A3095,'ALL - prices'!B:I,8,FALSE)</f>
        <v>Materials</v>
      </c>
      <c r="E3095">
        <v>2018</v>
      </c>
      <c r="F3095" t="s">
        <v>680</v>
      </c>
      <c r="G3095" t="str">
        <f t="shared" si="225"/>
        <v>2018-Q2</v>
      </c>
      <c r="H3095" s="4">
        <f>INDEX('ALL - prices'!$J$3:$DY$219,MATCH('COMBINED DATA'!A3095,'ALL - prices'!$B$3:$B$219,0),MATCH('COMBINED DATA'!G3095,'ALL - prices'!$J$1:$DY$1,0))</f>
        <v>88.930099999999996</v>
      </c>
      <c r="I3095" s="14">
        <f t="shared" si="228"/>
        <v>12.122290995379922</v>
      </c>
      <c r="J3095" s="15">
        <f>INDEX(MarketCap2!$E$2:$AR$224,MATCH(A3095,MarketCap2!$B$2:$B$224,0),MATCH(G3095,MarketCap2!$E$1:$AR$1,0))</f>
        <v>17850920960</v>
      </c>
      <c r="K3095">
        <f t="shared" si="226"/>
        <v>23.605320938238872</v>
      </c>
      <c r="L3095">
        <f>INDEX('PB2'!$D$2:$AQ$224,MATCH(A3095,'PB2'!$B$2:$B$224,0),MATCH(G3095,'PB2'!$D$1:$AQ$1,0))</f>
        <v>2.8913300037384002</v>
      </c>
      <c r="M3095" s="16">
        <f t="shared" si="227"/>
        <v>0.34586159266048183</v>
      </c>
      <c r="N3095" s="6">
        <f>INDEX('ROA2'!$D$2:$AQ$224,MATCH(A3095,'ROA2'!$B$2:$B$224,0),MATCH(G3095,'ROA2'!$D$1:$AQ$1,0))</f>
        <v>4.7385687828064</v>
      </c>
      <c r="O3095" s="6">
        <v>4771.800064</v>
      </c>
      <c r="P3095" s="28">
        <v>-3.4667244917424333E-3</v>
      </c>
    </row>
    <row r="3096" spans="1:16" x14ac:dyDescent="0.3">
      <c r="A3096" t="s">
        <v>533</v>
      </c>
      <c r="B3096" t="e">
        <f>VLOOKUP(A3096,Sheet3!L:L,1,FALSE)</f>
        <v>#N/A</v>
      </c>
      <c r="C3096" t="str">
        <f>VLOOKUP(A3096,'ALL - prices'!B:C,2,FALSE)</f>
        <v>Franco-Nevada Corp</v>
      </c>
      <c r="D3096" t="str">
        <f>VLOOKUP(A3096,'ALL - prices'!B:I,8,FALSE)</f>
        <v>Materials</v>
      </c>
      <c r="E3096">
        <v>2018</v>
      </c>
      <c r="F3096" t="s">
        <v>681</v>
      </c>
      <c r="G3096" t="str">
        <f t="shared" si="225"/>
        <v>2018-Q3</v>
      </c>
      <c r="H3096" s="4">
        <f>INDEX('ALL - prices'!$J$3:$DY$219,MATCH('COMBINED DATA'!A3096,'ALL - prices'!$B$3:$B$219,0),MATCH('COMBINED DATA'!G3096,'ALL - prices'!$J$1:$DY$1,0))</f>
        <v>75.177099999999996</v>
      </c>
      <c r="I3096" s="14">
        <f t="shared" si="228"/>
        <v>10.930926661960857</v>
      </c>
      <c r="J3096" s="15">
        <f>INDEX(MarketCap2!$E$2:$AR$224,MATCH(A3096,MarketCap2!$B$2:$B$224,0),MATCH(G3096,MarketCap2!$E$1:$AR$1,0))</f>
        <v>15043224576</v>
      </c>
      <c r="K3096">
        <f t="shared" si="226"/>
        <v>23.434193532487708</v>
      </c>
      <c r="L3096">
        <f>INDEX('PB2'!$D$2:$AQ$224,MATCH(A3096,'PB2'!$B$2:$B$224,0),MATCH(G3096,'PB2'!$D$1:$AQ$1,0))</f>
        <v>2.4526939392089799</v>
      </c>
      <c r="M3096" s="16">
        <f t="shared" si="227"/>
        <v>0.40771495538595848</v>
      </c>
      <c r="N3096" s="6">
        <f>INDEX('ROA2'!$D$2:$AQ$224,MATCH(A3096,'ROA2'!$B$2:$B$224,0),MATCH(G3096,'ROA2'!$D$1:$AQ$1,0))</f>
        <v>4.6982779502868697</v>
      </c>
      <c r="O3096" s="6">
        <v>4782.0001279999997</v>
      </c>
      <c r="P3096" s="28">
        <v>2.1375715376158008E-3</v>
      </c>
    </row>
    <row r="3097" spans="1:16" x14ac:dyDescent="0.3">
      <c r="A3097" t="s">
        <v>533</v>
      </c>
      <c r="B3097" t="e">
        <f>VLOOKUP(A3097,Sheet3!L:L,1,FALSE)</f>
        <v>#N/A</v>
      </c>
      <c r="C3097" t="str">
        <f>VLOOKUP(A3097,'ALL - prices'!B:C,2,FALSE)</f>
        <v>Franco-Nevada Corp</v>
      </c>
      <c r="D3097" t="str">
        <f>VLOOKUP(A3097,'ALL - prices'!B:I,8,FALSE)</f>
        <v>Materials</v>
      </c>
      <c r="E3097">
        <v>2018</v>
      </c>
      <c r="F3097" t="s">
        <v>682</v>
      </c>
      <c r="G3097" t="str">
        <f t="shared" si="225"/>
        <v>2018-Q4</v>
      </c>
      <c r="H3097" s="4">
        <f>INDEX('ALL - prices'!$J$3:$DY$219,MATCH('COMBINED DATA'!A3097,'ALL - prices'!$B$3:$B$219,0),MATCH('COMBINED DATA'!G3097,'ALL - prices'!$J$1:$DY$1,0))</f>
        <v>89.370099999999994</v>
      </c>
      <c r="I3097" s="14">
        <f t="shared" si="228"/>
        <v>13.937094195945907</v>
      </c>
      <c r="J3097" s="15">
        <f>INDEX(MarketCap2!$E$2:$AR$224,MATCH(A3097,MarketCap2!$B$2:$B$224,0),MATCH(G3097,MarketCap2!$E$1:$AR$1,0))</f>
        <v>17840529408</v>
      </c>
      <c r="K3097">
        <f t="shared" si="226"/>
        <v>23.604738638994295</v>
      </c>
      <c r="L3097">
        <f>INDEX('PB2'!$D$2:$AQ$224,MATCH(A3097,'PB2'!$B$2:$B$224,0),MATCH(G3097,'PB2'!$D$1:$AQ$1,0))</f>
        <v>2.8321158885955802</v>
      </c>
      <c r="M3097" s="16">
        <f t="shared" si="227"/>
        <v>0.35309289567804042</v>
      </c>
      <c r="N3097" s="6">
        <f>INDEX('ROA2'!$D$2:$AQ$224,MATCH(A3097,'ROA2'!$B$2:$B$224,0),MATCH(G3097,'ROA2'!$D$1:$AQ$1,0))</f>
        <v>4.4637918472290004</v>
      </c>
      <c r="O3097" s="6">
        <v>4834.5000959999998</v>
      </c>
      <c r="P3097" s="28">
        <v>1.0978663026919954E-2</v>
      </c>
    </row>
    <row r="3098" spans="1:16" x14ac:dyDescent="0.3">
      <c r="A3098" t="s">
        <v>533</v>
      </c>
      <c r="B3098" t="e">
        <f>VLOOKUP(A3098,Sheet3!L:L,1,FALSE)</f>
        <v>#N/A</v>
      </c>
      <c r="C3098" t="str">
        <f>VLOOKUP(A3098,'ALL - prices'!B:C,2,FALSE)</f>
        <v>Franco-Nevada Corp</v>
      </c>
      <c r="D3098" t="str">
        <f>VLOOKUP(A3098,'ALL - prices'!B:I,8,FALSE)</f>
        <v>Materials</v>
      </c>
      <c r="E3098">
        <v>2019</v>
      </c>
      <c r="F3098" t="s">
        <v>679</v>
      </c>
      <c r="G3098" t="str">
        <f t="shared" si="225"/>
        <v>2019-Q1</v>
      </c>
      <c r="H3098" s="4">
        <f>INDEX('ALL - prices'!$J$3:$DY$219,MATCH('COMBINED DATA'!A3098,'ALL - prices'!$B$3:$B$219,0),MATCH('COMBINED DATA'!G3098,'ALL - prices'!$J$1:$DY$1,0))</f>
        <v>93.822599999999994</v>
      </c>
      <c r="I3098" s="14">
        <f t="shared" si="228"/>
        <v>12.864073403442889</v>
      </c>
      <c r="J3098" s="15">
        <f>INDEX(MarketCap2!$E$2:$AR$224,MATCH(A3098,MarketCap2!$B$2:$B$224,0),MATCH(G3098,MarketCap2!$E$1:$AR$1,0))</f>
        <v>18743527424</v>
      </c>
      <c r="K3098">
        <f t="shared" si="226"/>
        <v>23.654114325712861</v>
      </c>
      <c r="L3098">
        <f>INDEX('PB2'!$D$2:$AQ$224,MATCH(A3098,'PB2'!$B$2:$B$224,0),MATCH(G3098,'PB2'!$D$1:$AQ$1,0))</f>
        <v>2.9675989151000999</v>
      </c>
      <c r="M3098" s="16">
        <f t="shared" si="227"/>
        <v>0.33697276101284362</v>
      </c>
      <c r="N3098" s="6">
        <f>INDEX('ROA2'!$D$2:$AQ$224,MATCH(A3098,'ROA2'!$B$2:$B$224,0),MATCH(G3098,'ROA2'!$D$1:$AQ$1,0))</f>
        <v>2.8600230216979998</v>
      </c>
      <c r="O3098" s="6">
        <v>4931.800064</v>
      </c>
      <c r="P3098" s="28">
        <v>2.012616942142683E-2</v>
      </c>
    </row>
    <row r="3099" spans="1:16" x14ac:dyDescent="0.3">
      <c r="A3099" t="s">
        <v>533</v>
      </c>
      <c r="B3099" t="e">
        <f>VLOOKUP(A3099,Sheet3!L:L,1,FALSE)</f>
        <v>#N/A</v>
      </c>
      <c r="C3099" t="str">
        <f>VLOOKUP(A3099,'ALL - prices'!B:C,2,FALSE)</f>
        <v>Franco-Nevada Corp</v>
      </c>
      <c r="D3099" t="str">
        <f>VLOOKUP(A3099,'ALL - prices'!B:I,8,FALSE)</f>
        <v>Materials</v>
      </c>
      <c r="E3099">
        <v>2019</v>
      </c>
      <c r="F3099" t="s">
        <v>680</v>
      </c>
      <c r="G3099" t="str">
        <f t="shared" si="225"/>
        <v>2019-Q2</v>
      </c>
      <c r="H3099" s="4">
        <f>INDEX('ALL - prices'!$J$3:$DY$219,MATCH('COMBINED DATA'!A3099,'ALL - prices'!$B$3:$B$219,0),MATCH('COMBINED DATA'!G3099,'ALL - prices'!$J$1:$DY$1,0))</f>
        <v>104.4248</v>
      </c>
      <c r="I3099" s="14">
        <f t="shared" si="228"/>
        <v>28.846503171485043</v>
      </c>
      <c r="J3099" s="15">
        <f>INDEX(MarketCap2!$E$2:$AR$224,MATCH(A3099,MarketCap2!$B$2:$B$224,0),MATCH(G3099,MarketCap2!$E$1:$AR$1,0))</f>
        <v>20808826880</v>
      </c>
      <c r="K3099">
        <f t="shared" si="226"/>
        <v>23.758643102865296</v>
      </c>
      <c r="L3099">
        <f>INDEX('PB2'!$D$2:$AQ$224,MATCH(A3099,'PB2'!$B$2:$B$224,0),MATCH(G3099,'PB2'!$D$1:$AQ$1,0))</f>
        <v>3.3108561038971001</v>
      </c>
      <c r="M3099" s="16">
        <f t="shared" si="227"/>
        <v>0.30203668435572684</v>
      </c>
      <c r="N3099" s="6">
        <f>INDEX('ROA2'!$D$2:$AQ$224,MATCH(A3099,'ROA2'!$B$2:$B$224,0),MATCH(G3099,'ROA2'!$D$1:$AQ$1,0))</f>
        <v>2.8557109832763699</v>
      </c>
      <c r="O3099" s="6">
        <v>5005.1000320000003</v>
      </c>
      <c r="P3099" s="28">
        <v>1.4862720923148977E-2</v>
      </c>
    </row>
    <row r="3100" spans="1:16" x14ac:dyDescent="0.3">
      <c r="A3100" t="s">
        <v>533</v>
      </c>
      <c r="B3100" t="e">
        <f>VLOOKUP(A3100,Sheet3!L:L,1,FALSE)</f>
        <v>#N/A</v>
      </c>
      <c r="C3100" t="str">
        <f>VLOOKUP(A3100,'ALL - prices'!B:C,2,FALSE)</f>
        <v>Franco-Nevada Corp</v>
      </c>
      <c r="D3100" t="str">
        <f>VLOOKUP(A3100,'ALL - prices'!B:I,8,FALSE)</f>
        <v>Materials</v>
      </c>
      <c r="E3100">
        <v>2019</v>
      </c>
      <c r="F3100" t="s">
        <v>681</v>
      </c>
      <c r="G3100" t="str">
        <f t="shared" si="225"/>
        <v>2019-Q3</v>
      </c>
      <c r="H3100" s="4">
        <f>INDEX('ALL - prices'!$J$3:$DY$219,MATCH('COMBINED DATA'!A3100,'ALL - prices'!$B$3:$B$219,0),MATCH('COMBINED DATA'!G3100,'ALL - prices'!$J$1:$DY$1,0))</f>
        <v>113.7174</v>
      </c>
      <c r="I3100" s="14">
        <f t="shared" si="228"/>
        <v>28.139262911751452</v>
      </c>
      <c r="J3100" s="15">
        <f>INDEX(MarketCap2!$E$2:$AR$224,MATCH(A3100,MarketCap2!$B$2:$B$224,0),MATCH(G3100,MarketCap2!$E$1:$AR$1,0))</f>
        <v>22623963136</v>
      </c>
      <c r="K3100">
        <f t="shared" si="226"/>
        <v>23.842275497239161</v>
      </c>
      <c r="L3100">
        <f>INDEX('PB2'!$D$2:$AQ$224,MATCH(A3100,'PB2'!$B$2:$B$224,0),MATCH(G3100,'PB2'!$D$1:$AQ$1,0))</f>
        <v>3.50481009483337</v>
      </c>
      <c r="M3100" s="16">
        <f t="shared" si="227"/>
        <v>0.28532216380971798</v>
      </c>
      <c r="N3100" s="6">
        <f>INDEX('ROA2'!$D$2:$AQ$224,MATCH(A3100,'ROA2'!$B$2:$B$224,0),MATCH(G3100,'ROA2'!$D$1:$AQ$1,0))</f>
        <v>2.9583759307861301</v>
      </c>
      <c r="O3100" s="6">
        <v>5358.7000319999997</v>
      </c>
      <c r="P3100" s="28">
        <v>7.0647938650429648E-2</v>
      </c>
    </row>
    <row r="3101" spans="1:16" x14ac:dyDescent="0.3">
      <c r="A3101" t="s">
        <v>533</v>
      </c>
      <c r="B3101" t="e">
        <f>VLOOKUP(A3101,Sheet3!L:L,1,FALSE)</f>
        <v>#N/A</v>
      </c>
      <c r="C3101" t="str">
        <f>VLOOKUP(A3101,'ALL - prices'!B:C,2,FALSE)</f>
        <v>Franco-Nevada Corp</v>
      </c>
      <c r="D3101" t="str">
        <f>VLOOKUP(A3101,'ALL - prices'!B:I,8,FALSE)</f>
        <v>Materials</v>
      </c>
      <c r="E3101">
        <v>2019</v>
      </c>
      <c r="F3101" t="s">
        <v>682</v>
      </c>
      <c r="G3101" t="str">
        <f t="shared" si="225"/>
        <v>2019-Q4</v>
      </c>
      <c r="H3101" s="4">
        <f>INDEX('ALL - prices'!$J$3:$DY$219,MATCH('COMBINED DATA'!A3101,'ALL - prices'!$B$3:$B$219,0),MATCH('COMBINED DATA'!G3101,'ALL - prices'!$J$1:$DY$1,0))</f>
        <v>126.63160000000001</v>
      </c>
      <c r="I3101" s="14">
        <f t="shared" si="228"/>
        <v>22.100001128563193</v>
      </c>
      <c r="J3101" s="15">
        <f>INDEX(MarketCap2!$E$2:$AR$224,MATCH(A3101,MarketCap2!$B$2:$B$224,0),MATCH(G3101,MarketCap2!$E$1:$AR$1,0))</f>
        <v>25289373696</v>
      </c>
      <c r="K3101">
        <f t="shared" si="226"/>
        <v>23.953650132434323</v>
      </c>
      <c r="L3101">
        <f>INDEX('PB2'!$D$2:$AQ$224,MATCH(A3101,'PB2'!$B$2:$B$224,0),MATCH(G3101,'PB2'!$D$1:$AQ$1,0))</f>
        <v>3.8655409812927299</v>
      </c>
      <c r="M3101" s="16">
        <f t="shared" si="227"/>
        <v>0.25869600266547321</v>
      </c>
      <c r="N3101" s="6">
        <f>INDEX('ROA2'!$D$2:$AQ$224,MATCH(A3101,'ROA2'!$B$2:$B$224,0),MATCH(G3101,'ROA2'!$D$1:$AQ$1,0))</f>
        <v>3.9486970901489298</v>
      </c>
      <c r="O3101" s="6">
        <v>5270.0999680000004</v>
      </c>
      <c r="P3101" s="28">
        <v>-1.6533872668915105E-2</v>
      </c>
    </row>
    <row r="3102" spans="1:16" x14ac:dyDescent="0.3">
      <c r="A3102" t="s">
        <v>533</v>
      </c>
      <c r="B3102" t="e">
        <f>VLOOKUP(A3102,Sheet3!L:L,1,FALSE)</f>
        <v>#N/A</v>
      </c>
      <c r="C3102" t="str">
        <f>VLOOKUP(A3102,'ALL - prices'!B:C,2,FALSE)</f>
        <v>Franco-Nevada Corp</v>
      </c>
      <c r="D3102" t="str">
        <f>VLOOKUP(A3102,'ALL - prices'!B:I,8,FALSE)</f>
        <v>Materials</v>
      </c>
      <c r="E3102">
        <v>2020</v>
      </c>
      <c r="F3102" t="s">
        <v>679</v>
      </c>
      <c r="G3102" t="str">
        <f t="shared" si="225"/>
        <v>2020-Q1</v>
      </c>
      <c r="H3102" s="4">
        <f>INDEX('ALL - prices'!$J$3:$DY$219,MATCH('COMBINED DATA'!A3102,'ALL - prices'!$B$3:$B$219,0),MATCH('COMBINED DATA'!G3102,'ALL - prices'!$J$1:$DY$1,0))</f>
        <v>133.0977</v>
      </c>
      <c r="I3102" s="14">
        <f t="shared" si="228"/>
        <v>15.780280050958115</v>
      </c>
      <c r="J3102" s="15">
        <f>INDEX(MarketCap2!$E$2:$AR$224,MATCH(A3102,MarketCap2!$B$2:$B$224,0),MATCH(G3102,MarketCap2!$E$1:$AR$1,0))</f>
        <v>26630369280</v>
      </c>
      <c r="K3102">
        <f t="shared" si="226"/>
        <v>24.005318103743324</v>
      </c>
      <c r="L3102">
        <f>INDEX('PB2'!$D$2:$AQ$224,MATCH(A3102,'PB2'!$B$2:$B$224,0),MATCH(G3102,'PB2'!$D$1:$AQ$1,0))</f>
        <v>3.8608760833740199</v>
      </c>
      <c r="M3102" s="16">
        <f t="shared" si="227"/>
        <v>0.25900857173486386</v>
      </c>
      <c r="N3102" s="6">
        <f>INDEX('ROA2'!$D$2:$AQ$224,MATCH(A3102,'ROA2'!$B$2:$B$224,0),MATCH(G3102,'ROA2'!$D$1:$AQ$1,0))</f>
        <v>6.7388658523559597</v>
      </c>
      <c r="O3102" s="6">
        <v>5280.6000640000002</v>
      </c>
      <c r="P3102" s="28">
        <v>1.9923902893220708E-3</v>
      </c>
    </row>
    <row r="3103" spans="1:16" x14ac:dyDescent="0.3">
      <c r="A3103" t="s">
        <v>533</v>
      </c>
      <c r="B3103" t="e">
        <f>VLOOKUP(A3103,Sheet3!L:L,1,FALSE)</f>
        <v>#N/A</v>
      </c>
      <c r="C3103" t="str">
        <f>VLOOKUP(A3103,'ALL - prices'!B:C,2,FALSE)</f>
        <v>Franco-Nevada Corp</v>
      </c>
      <c r="D3103" t="str">
        <f>VLOOKUP(A3103,'ALL - prices'!B:I,8,FALSE)</f>
        <v>Materials</v>
      </c>
      <c r="E3103">
        <v>2020</v>
      </c>
      <c r="F3103" t="s">
        <v>680</v>
      </c>
      <c r="G3103" t="str">
        <f t="shared" si="225"/>
        <v>2020-Q2</v>
      </c>
      <c r="H3103" s="4">
        <f>INDEX('ALL - prices'!$J$3:$DY$219,MATCH('COMBINED DATA'!A3103,'ALL - prices'!$B$3:$B$219,0),MATCH('COMBINED DATA'!G3103,'ALL - prices'!$J$1:$DY$1,0))</f>
        <v>179.8794</v>
      </c>
      <c r="I3103" s="14">
        <f t="shared" si="228"/>
        <v>13.601345047059375</v>
      </c>
      <c r="J3103" s="15">
        <f>INDEX(MarketCap2!$E$2:$AR$224,MATCH(A3103,MarketCap2!$B$2:$B$224,0),MATCH(G3103,MarketCap2!$E$1:$AR$1,0))</f>
        <v>36023160832</v>
      </c>
      <c r="K3103">
        <f t="shared" si="226"/>
        <v>24.30742792498193</v>
      </c>
      <c r="L3103">
        <f>INDEX('PB2'!$D$2:$AQ$224,MATCH(A3103,'PB2'!$B$2:$B$224,0),MATCH(G3103,'PB2'!$D$1:$AQ$1,0))</f>
        <v>5.23549604415894</v>
      </c>
      <c r="M3103" s="16">
        <f t="shared" si="227"/>
        <v>0.1910038688914043</v>
      </c>
      <c r="N3103" s="6">
        <f>INDEX('ROA2'!$D$2:$AQ$224,MATCH(A3103,'ROA2'!$B$2:$B$224,0),MATCH(G3103,'ROA2'!$D$1:$AQ$1,0))</f>
        <v>3.60676097869873</v>
      </c>
      <c r="O3103" s="6">
        <v>4981.7000959999996</v>
      </c>
      <c r="P3103" s="28">
        <v>-5.660340953251191E-2</v>
      </c>
    </row>
    <row r="3104" spans="1:16" x14ac:dyDescent="0.3">
      <c r="A3104" t="s">
        <v>533</v>
      </c>
      <c r="B3104" t="e">
        <f>VLOOKUP(A3104,Sheet3!L:L,1,FALSE)</f>
        <v>#N/A</v>
      </c>
      <c r="C3104" t="str">
        <f>VLOOKUP(A3104,'ALL - prices'!B:C,2,FALSE)</f>
        <v>Franco-Nevada Corp</v>
      </c>
      <c r="D3104" t="str">
        <f>VLOOKUP(A3104,'ALL - prices'!B:I,8,FALSE)</f>
        <v>Materials</v>
      </c>
      <c r="E3104">
        <v>2020</v>
      </c>
      <c r="F3104" t="s">
        <v>681</v>
      </c>
      <c r="G3104" t="str">
        <f t="shared" si="225"/>
        <v>2020-Q3</v>
      </c>
      <c r="H3104" s="4">
        <f>INDEX('ALL - prices'!$J$3:$DY$219,MATCH('COMBINED DATA'!A3104,'ALL - prices'!$B$3:$B$219,0),MATCH('COMBINED DATA'!G3104,'ALL - prices'!$J$1:$DY$1,0))</f>
        <v>176.79949999999999</v>
      </c>
      <c r="I3104" s="14">
        <f t="shared" si="228"/>
        <v>9.8716602461710181</v>
      </c>
      <c r="J3104" s="15">
        <f>INDEX(MarketCap2!$E$2:$AR$224,MATCH(A3104,MarketCap2!$B$2:$B$224,0),MATCH(G3104,MarketCap2!$E$1:$AR$1,0))</f>
        <v>35462799360</v>
      </c>
      <c r="K3104">
        <f t="shared" si="226"/>
        <v>24.291750078638984</v>
      </c>
      <c r="L3104">
        <f>INDEX('PB2'!$D$2:$AQ$224,MATCH(A3104,'PB2'!$B$2:$B$224,0),MATCH(G3104,'PB2'!$D$1:$AQ$1,0))</f>
        <v>5.1000318527221697</v>
      </c>
      <c r="M3104" s="16">
        <f t="shared" si="227"/>
        <v>0.19607720674651169</v>
      </c>
      <c r="N3104" s="6">
        <f>INDEX('ROA2'!$D$2:$AQ$224,MATCH(A3104,'ROA2'!$B$2:$B$224,0),MATCH(G3104,'ROA2'!$D$1:$AQ$1,0))</f>
        <v>3.9939661026000999</v>
      </c>
      <c r="O3104" s="6">
        <v>5182.1998080000003</v>
      </c>
      <c r="P3104" s="28">
        <v>4.0247246549624638E-2</v>
      </c>
    </row>
    <row r="3105" spans="1:16" x14ac:dyDescent="0.3">
      <c r="A3105" t="s">
        <v>533</v>
      </c>
      <c r="B3105" t="e">
        <f>VLOOKUP(A3105,Sheet3!L:L,1,FALSE)</f>
        <v>#N/A</v>
      </c>
      <c r="C3105" t="str">
        <f>VLOOKUP(A3105,'ALL - prices'!B:C,2,FALSE)</f>
        <v>Franco-Nevada Corp</v>
      </c>
      <c r="D3105" t="str">
        <f>VLOOKUP(A3105,'ALL - prices'!B:I,8,FALSE)</f>
        <v>Materials</v>
      </c>
      <c r="E3105">
        <v>2020</v>
      </c>
      <c r="F3105" t="s">
        <v>682</v>
      </c>
      <c r="G3105" t="str">
        <f t="shared" si="225"/>
        <v>2020-Q4</v>
      </c>
      <c r="H3105" s="4">
        <f>INDEX('ALL - prices'!$J$3:$DY$219,MATCH('COMBINED DATA'!A3105,'ALL - prices'!$B$3:$B$219,0),MATCH('COMBINED DATA'!G3105,'ALL - prices'!$J$1:$DY$1,0))</f>
        <v>151.9485</v>
      </c>
      <c r="I3105" s="14">
        <f t="shared" si="228"/>
        <v>9.8658174918503292</v>
      </c>
      <c r="J3105" s="15">
        <f>INDEX(MarketCap2!$E$2:$AR$224,MATCH(A3105,MarketCap2!$B$2:$B$224,0),MATCH(G3105,MarketCap2!$E$1:$AR$1,0))</f>
        <v>30456745984</v>
      </c>
      <c r="K3105">
        <f t="shared" si="226"/>
        <v>24.1395733495538</v>
      </c>
      <c r="L3105">
        <f>INDEX('PB2'!$D$2:$AQ$224,MATCH(A3105,'PB2'!$B$2:$B$224,0),MATCH(G3105,'PB2'!$D$1:$AQ$1,0))</f>
        <v>4.4042110443115199</v>
      </c>
      <c r="M3105" s="16">
        <f t="shared" si="227"/>
        <v>0.22705542262594347</v>
      </c>
      <c r="N3105" s="6">
        <f>INDEX('ROA2'!$D$2:$AQ$224,MATCH(A3105,'ROA2'!$B$2:$B$224,0),MATCH(G3105,'ROA2'!$D$1:$AQ$1,0))</f>
        <v>4.9456129074096697</v>
      </c>
      <c r="O3105" s="6">
        <v>5357.4999040000002</v>
      </c>
      <c r="P3105" s="28">
        <v>3.3827351799400156E-2</v>
      </c>
    </row>
    <row r="3106" spans="1:16" x14ac:dyDescent="0.3">
      <c r="A3106" t="s">
        <v>533</v>
      </c>
      <c r="B3106" t="e">
        <f>VLOOKUP(A3106,Sheet3!L:L,1,FALSE)</f>
        <v>#N/A</v>
      </c>
      <c r="C3106" t="str">
        <f>VLOOKUP(A3106,'ALL - prices'!B:C,2,FALSE)</f>
        <v>Franco-Nevada Corp</v>
      </c>
      <c r="D3106" t="str">
        <f>VLOOKUP(A3106,'ALL - prices'!B:I,8,FALSE)</f>
        <v>Materials</v>
      </c>
      <c r="E3106">
        <v>2021</v>
      </c>
      <c r="F3106" t="s">
        <v>679</v>
      </c>
      <c r="G3106" t="str">
        <f t="shared" si="225"/>
        <v>2021-Q1</v>
      </c>
      <c r="H3106" s="4">
        <f>INDEX('ALL - prices'!$J$3:$DY$219,MATCH('COMBINED DATA'!A3106,'ALL - prices'!$B$3:$B$219,0),MATCH('COMBINED DATA'!G3106,'ALL - prices'!$J$1:$DY$1,0))</f>
        <v>150.2902</v>
      </c>
      <c r="I3106" s="14">
        <f t="shared" si="228"/>
        <v>14.131950161572416</v>
      </c>
      <c r="J3106" s="15">
        <f>INDEX(MarketCap2!$E$2:$AR$224,MATCH(A3106,MarketCap2!$B$2:$B$224,0),MATCH(G3106,MarketCap2!$E$1:$AR$1,0))</f>
        <v>30073735168</v>
      </c>
      <c r="K3106">
        <f t="shared" si="226"/>
        <v>24.126918041995928</v>
      </c>
      <c r="L3106">
        <f>INDEX('PB2'!$D$2:$AQ$224,MATCH(A3106,'PB2'!$B$2:$B$224,0),MATCH(G3106,'PB2'!$D$1:$AQ$1,0))</f>
        <v>4.2704367637634304</v>
      </c>
      <c r="M3106" s="16">
        <f t="shared" si="227"/>
        <v>0.23416808521447927</v>
      </c>
      <c r="N3106" s="6">
        <f>INDEX('ROA2'!$D$2:$AQ$224,MATCH(A3106,'ROA2'!$B$2:$B$224,0),MATCH(G3106,'ROA2'!$D$1:$AQ$1,0))</f>
        <v>5.9999079704284703</v>
      </c>
      <c r="O3106" s="6">
        <v>5592.9000960000003</v>
      </c>
      <c r="P3106" s="28">
        <v>4.3938440731328111E-2</v>
      </c>
    </row>
    <row r="3107" spans="1:16" x14ac:dyDescent="0.3">
      <c r="A3107" t="s">
        <v>533</v>
      </c>
      <c r="B3107" t="e">
        <f>VLOOKUP(A3107,Sheet3!L:L,1,FALSE)</f>
        <v>#N/A</v>
      </c>
      <c r="C3107" t="str">
        <f>VLOOKUP(A3107,'ALL - prices'!B:C,2,FALSE)</f>
        <v>Franco-Nevada Corp</v>
      </c>
      <c r="D3107" t="str">
        <f>VLOOKUP(A3107,'ALL - prices'!B:I,8,FALSE)</f>
        <v>Materials</v>
      </c>
      <c r="E3107">
        <v>2021</v>
      </c>
      <c r="F3107" t="s">
        <v>680</v>
      </c>
      <c r="G3107" t="str">
        <f t="shared" si="225"/>
        <v>2021-Q2</v>
      </c>
      <c r="H3107" s="4">
        <f>INDEX('ALL - prices'!$J$3:$DY$219,MATCH('COMBINED DATA'!A3107,'ALL - prices'!$B$3:$B$219,0),MATCH('COMBINED DATA'!G3107,'ALL - prices'!$J$1:$DY$1,0))</f>
        <v>172.00649999999999</v>
      </c>
      <c r="I3107" s="14">
        <f t="shared" si="228"/>
        <v>14.838181062043956</v>
      </c>
      <c r="J3107" s="15">
        <f>INDEX(MarketCap2!$E$2:$AR$224,MATCH(A3107,MarketCap2!$B$2:$B$224,0),MATCH(G3107,MarketCap2!$E$1:$AR$1,0))</f>
        <v>34363199488</v>
      </c>
      <c r="K3107">
        <f t="shared" si="226"/>
        <v>24.260252046374646</v>
      </c>
      <c r="L3107">
        <f>INDEX('PB2'!$D$2:$AQ$224,MATCH(A3107,'PB2'!$B$2:$B$224,0),MATCH(G3107,'PB2'!$D$1:$AQ$1,0))</f>
        <v>4.7773609161376998</v>
      </c>
      <c r="M3107" s="16">
        <f t="shared" si="227"/>
        <v>0.20932058882594512</v>
      </c>
      <c r="N3107" s="6">
        <f>INDEX('ROA2'!$D$2:$AQ$224,MATCH(A3107,'ROA2'!$B$2:$B$224,0),MATCH(G3107,'ROA2'!$D$1:$AQ$1,0))</f>
        <v>11.119500160217299</v>
      </c>
      <c r="O3107" s="6">
        <v>5747.2</v>
      </c>
      <c r="P3107" s="28">
        <v>2.7588532130290264E-2</v>
      </c>
    </row>
    <row r="3108" spans="1:16" x14ac:dyDescent="0.3">
      <c r="A3108" t="s">
        <v>533</v>
      </c>
      <c r="B3108" t="e">
        <f>VLOOKUP(A3108,Sheet3!L:L,1,FALSE)</f>
        <v>#N/A</v>
      </c>
      <c r="C3108" t="str">
        <f>VLOOKUP(A3108,'ALL - prices'!B:C,2,FALSE)</f>
        <v>Franco-Nevada Corp</v>
      </c>
      <c r="D3108" t="str">
        <f>VLOOKUP(A3108,'ALL - prices'!B:I,8,FALSE)</f>
        <v>Materials</v>
      </c>
      <c r="E3108">
        <v>2021</v>
      </c>
      <c r="F3108" t="s">
        <v>681</v>
      </c>
      <c r="G3108" t="str">
        <f t="shared" si="225"/>
        <v>2021-Q3</v>
      </c>
      <c r="H3108" s="4">
        <f>INDEX('ALL - prices'!$J$3:$DY$219,MATCH('COMBINED DATA'!A3108,'ALL - prices'!$B$3:$B$219,0),MATCH('COMBINED DATA'!G3108,'ALL - prices'!$J$1:$DY$1,0))</f>
        <v>157.6729</v>
      </c>
      <c r="I3108" s="14">
        <f t="shared" si="228"/>
        <v>14.329405522531859</v>
      </c>
      <c r="J3108" s="15">
        <f>INDEX(MarketCap2!$E$2:$AR$224,MATCH(A3108,MarketCap2!$B$2:$B$224,0),MATCH(G3108,MarketCap2!$E$1:$AR$1,0))</f>
        <v>31446433792</v>
      </c>
      <c r="K3108">
        <f t="shared" si="226"/>
        <v>24.171551420722217</v>
      </c>
      <c r="L3108">
        <f>INDEX('PB2'!$D$2:$AQ$224,MATCH(A3108,'PB2'!$B$2:$B$224,0),MATCH(G3108,'PB2'!$D$1:$AQ$1,0))</f>
        <v>4.2540268898010298</v>
      </c>
      <c r="M3108" s="16">
        <f t="shared" si="227"/>
        <v>0.23507138668951202</v>
      </c>
      <c r="N3108" s="6">
        <f>INDEX('ROA2'!$D$2:$AQ$224,MATCH(A3108,'ROA2'!$B$2:$B$224,0),MATCH(G3108,'ROA2'!$D$1:$AQ$1,0))</f>
        <v>12.164527893066399</v>
      </c>
      <c r="O3108" s="6">
        <v>5955.10016</v>
      </c>
      <c r="P3108" s="28">
        <v>3.6174164810690447E-2</v>
      </c>
    </row>
    <row r="3109" spans="1:16" x14ac:dyDescent="0.3">
      <c r="A3109" t="s">
        <v>533</v>
      </c>
      <c r="B3109" t="e">
        <f>VLOOKUP(A3109,Sheet3!L:L,1,FALSE)</f>
        <v>#N/A</v>
      </c>
      <c r="C3109" t="str">
        <f>VLOOKUP(A3109,'ALL - prices'!B:C,2,FALSE)</f>
        <v>Franco-Nevada Corp</v>
      </c>
      <c r="D3109" t="str">
        <f>VLOOKUP(A3109,'ALL - prices'!B:I,8,FALSE)</f>
        <v>Materials</v>
      </c>
      <c r="E3109">
        <v>2021</v>
      </c>
      <c r="F3109" t="s">
        <v>682</v>
      </c>
      <c r="G3109" t="str">
        <f t="shared" si="225"/>
        <v>2021-Q4</v>
      </c>
      <c r="H3109" s="4">
        <f>INDEX('ALL - prices'!$J$3:$DY$219,MATCH('COMBINED DATA'!A3109,'ALL - prices'!$B$3:$B$219,0),MATCH('COMBINED DATA'!G3109,'ALL - prices'!$J$1:$DY$1,0))</f>
        <v>168.0025</v>
      </c>
      <c r="I3109" s="14">
        <f t="shared" si="228"/>
        <v>14.705752051124978</v>
      </c>
      <c r="J3109" s="15">
        <f>INDEX(MarketCap2!$E$2:$AR$224,MATCH(A3109,MarketCap2!$B$2:$B$224,0),MATCH(G3109,MarketCap2!$E$1:$AR$1,0))</f>
        <v>33704636416</v>
      </c>
      <c r="K3109">
        <f t="shared" si="226"/>
        <v>24.240901243951381</v>
      </c>
      <c r="L3109">
        <f>INDEX('PB2'!$D$2:$AQ$224,MATCH(A3109,'PB2'!$B$2:$B$224,0),MATCH(G3109,'PB2'!$D$1:$AQ$1,0))</f>
        <v>4.3919200897216797</v>
      </c>
      <c r="M3109" s="16">
        <f t="shared" si="227"/>
        <v>0.22769084581941265</v>
      </c>
      <c r="N3109" s="6">
        <f>INDEX('ROA2'!$D$2:$AQ$224,MATCH(A3109,'ROA2'!$B$2:$B$224,0),MATCH(G3109,'ROA2'!$D$1:$AQ$1,0))</f>
        <v>12.1581354141235</v>
      </c>
      <c r="O3109" s="6">
        <v>5984.6999040000001</v>
      </c>
      <c r="P3109" s="28">
        <v>4.970486340233126E-3</v>
      </c>
    </row>
    <row r="3110" spans="1:16" x14ac:dyDescent="0.3">
      <c r="A3110" t="s">
        <v>533</v>
      </c>
      <c r="B3110" t="e">
        <f>VLOOKUP(A3110,Sheet3!L:L,1,FALSE)</f>
        <v>#N/A</v>
      </c>
      <c r="C3110" t="str">
        <f>VLOOKUP(A3110,'ALL - prices'!B:C,2,FALSE)</f>
        <v>Franco-Nevada Corp</v>
      </c>
      <c r="D3110" t="str">
        <f>VLOOKUP(A3110,'ALL - prices'!B:I,8,FALSE)</f>
        <v>Materials</v>
      </c>
      <c r="E3110">
        <v>2022</v>
      </c>
      <c r="F3110" t="s">
        <v>679</v>
      </c>
      <c r="G3110" t="str">
        <f t="shared" si="225"/>
        <v>2022-Q1</v>
      </c>
      <c r="H3110" s="4">
        <f>INDEX('ALL - prices'!$J$3:$DY$219,MATCH('COMBINED DATA'!A3110,'ALL - prices'!$B$3:$B$219,0),MATCH('COMBINED DATA'!G3110,'ALL - prices'!$J$1:$DY$1,0))</f>
        <v>191.44759999999999</v>
      </c>
      <c r="I3110" s="14">
        <f t="shared" si="228"/>
        <v>14.748497264241308</v>
      </c>
      <c r="J3110" s="15">
        <f>INDEX(MarketCap2!$E$2:$AR$224,MATCH(A3110,MarketCap2!$B$2:$B$224,0),MATCH(G3110,MarketCap2!$E$1:$AR$1,0))</f>
        <v>38064062464</v>
      </c>
      <c r="K3110">
        <f t="shared" si="226"/>
        <v>24.362536431531307</v>
      </c>
      <c r="L3110">
        <f>INDEX('PB2'!$D$2:$AQ$224,MATCH(A3110,'PB2'!$B$2:$B$224,0),MATCH(G3110,'PB2'!$D$1:$AQ$1,0))</f>
        <v>4.9178409576415998</v>
      </c>
      <c r="M3110" s="16">
        <f t="shared" si="227"/>
        <v>0.20334126471620589</v>
      </c>
      <c r="N3110" s="6">
        <f>INDEX('ROA2'!$D$2:$AQ$224,MATCH(A3110,'ROA2'!$B$2:$B$224,0),MATCH(G3110,'ROA2'!$D$1:$AQ$1,0))</f>
        <v>12.4326429367065</v>
      </c>
      <c r="O3110" s="6">
        <v>6209.9000319999996</v>
      </c>
      <c r="P3110" s="28">
        <v>3.7629310009259155E-2</v>
      </c>
    </row>
    <row r="3111" spans="1:16" x14ac:dyDescent="0.3">
      <c r="A3111" t="s">
        <v>533</v>
      </c>
      <c r="B3111" t="e">
        <f>VLOOKUP(A3111,Sheet3!L:L,1,FALSE)</f>
        <v>#N/A</v>
      </c>
      <c r="C3111" t="str">
        <f>VLOOKUP(A3111,'ALL - prices'!B:C,2,FALSE)</f>
        <v>Franco-Nevada Corp</v>
      </c>
      <c r="D3111" t="str">
        <f>VLOOKUP(A3111,'ALL - prices'!B:I,8,FALSE)</f>
        <v>Materials</v>
      </c>
      <c r="E3111">
        <v>2022</v>
      </c>
      <c r="F3111" t="s">
        <v>680</v>
      </c>
      <c r="G3111" t="str">
        <f t="shared" si="225"/>
        <v>2022-Q2</v>
      </c>
      <c r="H3111" s="4">
        <f>INDEX('ALL - prices'!$J$3:$DY$219,MATCH('COMBINED DATA'!A3111,'ALL - prices'!$B$3:$B$219,0),MATCH('COMBINED DATA'!G3111,'ALL - prices'!$J$1:$DY$1,0))</f>
        <v>163.32040000000001</v>
      </c>
      <c r="I3111" s="14">
        <f t="shared" si="228"/>
        <v>13.637392949381244</v>
      </c>
      <c r="J3111" s="15">
        <f>INDEX(MarketCap2!$E$2:$AR$224,MATCH(A3111,MarketCap2!$B$2:$B$224,0),MATCH(G3111,MarketCap2!$E$1:$AR$1,0))</f>
        <v>32421685248</v>
      </c>
      <c r="K3111">
        <f t="shared" si="226"/>
        <v>24.202093333642605</v>
      </c>
      <c r="L3111">
        <f>INDEX('PB2'!$D$2:$AQ$224,MATCH(A3111,'PB2'!$B$2:$B$224,0),MATCH(G3111,'PB2'!$D$1:$AQ$1,0))</f>
        <v>4.0466980934143102</v>
      </c>
      <c r="M3111" s="16">
        <f t="shared" si="227"/>
        <v>0.24711504958262714</v>
      </c>
      <c r="N3111" s="6">
        <f>INDEX('ROA2'!$D$2:$AQ$224,MATCH(A3111,'ROA2'!$B$2:$B$224,0),MATCH(G3111,'ROA2'!$D$1:$AQ$1,0))</f>
        <v>12.252626419067401</v>
      </c>
      <c r="O3111" s="6">
        <v>6400.399872</v>
      </c>
      <c r="P3111" s="28">
        <v>3.0676796569726231E-2</v>
      </c>
    </row>
    <row r="3112" spans="1:16" x14ac:dyDescent="0.3">
      <c r="A3112" t="s">
        <v>533</v>
      </c>
      <c r="B3112" t="e">
        <f>VLOOKUP(A3112,Sheet3!L:L,1,FALSE)</f>
        <v>#N/A</v>
      </c>
      <c r="C3112" t="str">
        <f>VLOOKUP(A3112,'ALL - prices'!B:C,2,FALSE)</f>
        <v>Franco-Nevada Corp</v>
      </c>
      <c r="D3112" t="str">
        <f>VLOOKUP(A3112,'ALL - prices'!B:I,8,FALSE)</f>
        <v>Materials</v>
      </c>
      <c r="E3112">
        <v>2022</v>
      </c>
      <c r="F3112" t="s">
        <v>681</v>
      </c>
      <c r="G3112" t="str">
        <f t="shared" si="225"/>
        <v>2022-Q3</v>
      </c>
      <c r="H3112" s="4">
        <f>INDEX('ALL - prices'!$J$3:$DY$219,MATCH('COMBINED DATA'!A3112,'ALL - prices'!$B$3:$B$219,0),MATCH('COMBINED DATA'!G3112,'ALL - prices'!$J$1:$DY$1,0))</f>
        <v>159.5712</v>
      </c>
      <c r="I3112" s="14">
        <f t="shared" si="228"/>
        <v>6.4858248477609441</v>
      </c>
      <c r="J3112" s="15">
        <f>INDEX(MarketCap2!$E$2:$AR$224,MATCH(A3112,MarketCap2!$B$2:$B$224,0),MATCH(G3112,MarketCap2!$E$1:$AR$1,0))</f>
        <v>31606802432</v>
      </c>
      <c r="K3112">
        <f t="shared" si="226"/>
        <v>24.176638201208139</v>
      </c>
      <c r="L3112">
        <f>INDEX('PB2'!$D$2:$AQ$224,MATCH(A3112,'PB2'!$B$2:$B$224,0),MATCH(G3112,'PB2'!$D$1:$AQ$1,0))</f>
        <v>3.6697959899902299</v>
      </c>
      <c r="M3112" s="16">
        <f t="shared" si="227"/>
        <v>0.27249471162092098</v>
      </c>
      <c r="N3112" s="6">
        <f>INDEX('ROA2'!$D$2:$AQ$224,MATCH(A3112,'ROA2'!$B$2:$B$224,0),MATCH(G3112,'ROA2'!$D$1:$AQ$1,0))</f>
        <v>12.379504203796399</v>
      </c>
      <c r="O3112" s="6">
        <v>6410.5000959999998</v>
      </c>
      <c r="P3112" s="28">
        <v>1.5780614027235264E-3</v>
      </c>
    </row>
    <row r="3113" spans="1:16" x14ac:dyDescent="0.3">
      <c r="A3113" t="s">
        <v>533</v>
      </c>
      <c r="B3113" t="e">
        <f>VLOOKUP(A3113,Sheet3!L:L,1,FALSE)</f>
        <v>#N/A</v>
      </c>
      <c r="C3113" t="str">
        <f>VLOOKUP(A3113,'ALL - prices'!B:C,2,FALSE)</f>
        <v>Franco-Nevada Corp</v>
      </c>
      <c r="D3113" t="str">
        <f>VLOOKUP(A3113,'ALL - prices'!B:I,8,FALSE)</f>
        <v>Materials</v>
      </c>
      <c r="E3113">
        <v>2022</v>
      </c>
      <c r="F3113" t="s">
        <v>682</v>
      </c>
      <c r="G3113" t="str">
        <f t="shared" si="225"/>
        <v>2022-Q4</v>
      </c>
      <c r="H3113" s="4">
        <f>INDEX('ALL - prices'!$J$3:$DY$219,MATCH('COMBINED DATA'!A3113,'ALL - prices'!$B$3:$B$219,0),MATCH('COMBINED DATA'!G3113,'ALL - prices'!$J$1:$DY$1,0))</f>
        <v>178.90090000000001</v>
      </c>
      <c r="I3113" s="14">
        <f t="shared" si="228"/>
        <v>21.057991179439078</v>
      </c>
      <c r="J3113" s="15">
        <f>INDEX(MarketCap2!$E$2:$AR$224,MATCH(A3113,MarketCap2!$B$2:$B$224,0),MATCH(G3113,MarketCap2!$E$1:$AR$1,0))</f>
        <v>35355557888</v>
      </c>
      <c r="K3113">
        <f t="shared" si="226"/>
        <v>24.288721441484963</v>
      </c>
      <c r="L3113">
        <f>INDEX('PB2'!$D$2:$AQ$224,MATCH(A3113,'PB2'!$B$2:$B$224,0),MATCH(G3113,'PB2'!$D$1:$AQ$1,0))</f>
        <v>4.07895803451538</v>
      </c>
      <c r="M3113" s="16">
        <f t="shared" si="227"/>
        <v>0.24516064924870201</v>
      </c>
      <c r="N3113" s="6">
        <f>INDEX('ROA2'!$D$2:$AQ$224,MATCH(A3113,'ROA2'!$B$2:$B$224,0),MATCH(G3113,'ROA2'!$D$1:$AQ$1,0))</f>
        <v>12.1737308502197</v>
      </c>
      <c r="O3113" s="6">
        <v>6443.7002240000002</v>
      </c>
      <c r="P3113" s="28">
        <v>5.1790230875616858E-3</v>
      </c>
    </row>
    <row r="3114" spans="1:16" x14ac:dyDescent="0.3">
      <c r="A3114" t="s">
        <v>533</v>
      </c>
      <c r="B3114" t="e">
        <f>VLOOKUP(A3114,Sheet3!L:L,1,FALSE)</f>
        <v>#N/A</v>
      </c>
      <c r="C3114" t="str">
        <f>VLOOKUP(A3114,'ALL - prices'!B:C,2,FALSE)</f>
        <v>Franco-Nevada Corp</v>
      </c>
      <c r="D3114" t="str">
        <f>VLOOKUP(A3114,'ALL - prices'!B:I,8,FALSE)</f>
        <v>Materials</v>
      </c>
      <c r="E3114">
        <v>2023</v>
      </c>
      <c r="F3114" t="s">
        <v>679</v>
      </c>
      <c r="G3114" t="str">
        <f t="shared" si="225"/>
        <v>2023-Q1</v>
      </c>
      <c r="H3114" s="4">
        <f>INDEX('ALL - prices'!$J$3:$DY$219,MATCH('COMBINED DATA'!A3114,'ALL - prices'!$B$3:$B$219,0),MATCH('COMBINED DATA'!G3114,'ALL - prices'!$J$1:$DY$1,0))</f>
        <v>191.5515</v>
      </c>
      <c r="I3114" s="14">
        <f t="shared" si="228"/>
        <v>18.185262223821979</v>
      </c>
      <c r="J3114" s="15">
        <f>INDEX(MarketCap2!$E$2:$AR$224,MATCH(A3114,MarketCap2!$B$2:$B$224,0),MATCH(G3114,MarketCap2!$E$1:$AR$1,0))</f>
        <v>37827805184</v>
      </c>
      <c r="K3114">
        <f t="shared" si="226"/>
        <v>24.356310256038832</v>
      </c>
      <c r="L3114">
        <f>INDEX('PB2'!$D$2:$AQ$224,MATCH(A3114,'PB2'!$B$2:$B$224,0),MATCH(G3114,'PB2'!$D$1:$AQ$1,0))</f>
        <v>4.2881197929382298</v>
      </c>
      <c r="M3114" s="16">
        <f t="shared" si="227"/>
        <v>0.23320244029721884</v>
      </c>
      <c r="N3114" s="6">
        <f>INDEX('ROA2'!$D$2:$AQ$224,MATCH(A3114,'ROA2'!$B$2:$B$224,0),MATCH(G3114,'ROA2'!$D$1:$AQ$1,0))</f>
        <v>10.9155778884888</v>
      </c>
      <c r="O3114" s="6">
        <v>6626.8001279999999</v>
      </c>
      <c r="P3114" s="28">
        <v>2.8415335542462332E-2</v>
      </c>
    </row>
    <row r="3115" spans="1:16" x14ac:dyDescent="0.3">
      <c r="A3115" t="s">
        <v>533</v>
      </c>
      <c r="B3115" t="e">
        <f>VLOOKUP(A3115,Sheet3!L:L,1,FALSE)</f>
        <v>#N/A</v>
      </c>
      <c r="C3115" t="str">
        <f>VLOOKUP(A3115,'ALL - prices'!B:C,2,FALSE)</f>
        <v>Franco-Nevada Corp</v>
      </c>
      <c r="D3115" t="str">
        <f>VLOOKUP(A3115,'ALL - prices'!B:I,8,FALSE)</f>
        <v>Materials</v>
      </c>
      <c r="E3115">
        <v>2023</v>
      </c>
      <c r="F3115" t="s">
        <v>680</v>
      </c>
      <c r="G3115" t="str">
        <f t="shared" si="225"/>
        <v>2023-Q2</v>
      </c>
      <c r="H3115" s="4">
        <f>INDEX('ALL - prices'!$J$3:$DY$219,MATCH('COMBINED DATA'!A3115,'ALL - prices'!$B$3:$B$219,0),MATCH('COMBINED DATA'!G3115,'ALL - prices'!$J$1:$DY$1,0))</f>
        <v>183.89769999999999</v>
      </c>
      <c r="I3115" s="14">
        <f t="shared" si="228"/>
        <v>13.61642234791015</v>
      </c>
      <c r="J3115" s="15">
        <f>INDEX(MarketCap2!$E$2:$AR$224,MATCH(A3115,MarketCap2!$B$2:$B$224,0),MATCH(G3115,MarketCap2!$E$1:$AR$1,0))</f>
        <v>36243701760</v>
      </c>
      <c r="K3115">
        <f t="shared" si="226"/>
        <v>24.313531458600039</v>
      </c>
      <c r="L3115">
        <f>INDEX('PB2'!$D$2:$AQ$224,MATCH(A3115,'PB2'!$B$2:$B$224,0),MATCH(G3115,'PB2'!$D$1:$AQ$1,0))</f>
        <v>4.1037511825561497</v>
      </c>
      <c r="M3115" s="16">
        <f t="shared" si="227"/>
        <v>0.24367949115694651</v>
      </c>
      <c r="N3115" s="6">
        <f>INDEX('ROA2'!$D$2:$AQ$224,MATCH(A3115,'ROA2'!$B$2:$B$224,0),MATCH(G3115,'ROA2'!$D$1:$AQ$1,0))</f>
        <v>10.274477958679199</v>
      </c>
      <c r="O3115" s="6">
        <v>6740.89984</v>
      </c>
      <c r="P3115" s="28">
        <v>1.7217919628796173E-2</v>
      </c>
    </row>
    <row r="3116" spans="1:16" x14ac:dyDescent="0.3">
      <c r="A3116" t="s">
        <v>533</v>
      </c>
      <c r="B3116" t="e">
        <f>VLOOKUP(A3116,Sheet3!L:L,1,FALSE)</f>
        <v>#N/A</v>
      </c>
      <c r="C3116" t="str">
        <f>VLOOKUP(A3116,'ALL - prices'!B:C,2,FALSE)</f>
        <v>Franco-Nevada Corp</v>
      </c>
      <c r="D3116" t="str">
        <f>VLOOKUP(A3116,'ALL - prices'!B:I,8,FALSE)</f>
        <v>Materials</v>
      </c>
      <c r="E3116">
        <v>2023</v>
      </c>
      <c r="F3116" t="s">
        <v>681</v>
      </c>
      <c r="G3116" t="str">
        <f t="shared" si="225"/>
        <v>2023-Q3</v>
      </c>
      <c r="H3116" s="4">
        <f>INDEX('ALL - prices'!$J$3:$DY$219,MATCH('COMBINED DATA'!A3116,'ALL - prices'!$B$3:$B$219,0),MATCH('COMBINED DATA'!G3116,'ALL - prices'!$J$1:$DY$1,0))</f>
        <v>177.03720000000001</v>
      </c>
      <c r="I3116" s="14">
        <f t="shared" si="228"/>
        <v>9.4497813920040894</v>
      </c>
      <c r="J3116" s="15">
        <f>INDEX(MarketCap2!$E$2:$AR$224,MATCH(A3116,MarketCap2!$B$2:$B$224,0),MATCH(G3116,MarketCap2!$E$1:$AR$1,0))</f>
        <v>34825441280</v>
      </c>
      <c r="K3116">
        <f t="shared" si="226"/>
        <v>24.273614027888783</v>
      </c>
      <c r="L3116">
        <f>INDEX('PB2'!$D$2:$AQ$224,MATCH(A3116,'PB2'!$B$2:$B$224,0),MATCH(G3116,'PB2'!$D$1:$AQ$1,0))</f>
        <v>3.7983059883117698</v>
      </c>
      <c r="M3116" s="16">
        <f t="shared" si="227"/>
        <v>0.26327526088662206</v>
      </c>
      <c r="N3116" s="6">
        <f>INDEX('ROA2'!$D$2:$AQ$224,MATCH(A3116,'ROA2'!$B$2:$B$224,0),MATCH(G3116,'ROA2'!$D$1:$AQ$1,0))</f>
        <v>9.9581756591796893</v>
      </c>
      <c r="O3116" s="6">
        <v>6907.2</v>
      </c>
      <c r="P3116" s="28">
        <v>2.4670320572512731E-2</v>
      </c>
    </row>
    <row r="3117" spans="1:16" x14ac:dyDescent="0.3">
      <c r="A3117" t="s">
        <v>533</v>
      </c>
      <c r="B3117" t="e">
        <f>VLOOKUP(A3117,Sheet3!L:L,1,FALSE)</f>
        <v>#N/A</v>
      </c>
      <c r="C3117" t="str">
        <f>VLOOKUP(A3117,'ALL - prices'!B:C,2,FALSE)</f>
        <v>Franco-Nevada Corp</v>
      </c>
      <c r="D3117" t="str">
        <f>VLOOKUP(A3117,'ALL - prices'!B:I,8,FALSE)</f>
        <v>Materials</v>
      </c>
      <c r="E3117">
        <v>2023</v>
      </c>
      <c r="F3117" t="s">
        <v>682</v>
      </c>
      <c r="G3117" t="str">
        <f t="shared" si="225"/>
        <v>2023-Q4</v>
      </c>
      <c r="H3117" s="4">
        <f>INDEX('ALL - prices'!$J$3:$DY$219,MATCH('COMBINED DATA'!A3117,'ALL - prices'!$B$3:$B$219,0),MATCH('COMBINED DATA'!G3117,'ALL - prices'!$J$1:$DY$1,0))</f>
        <v>143.74959999999999</v>
      </c>
      <c r="I3117" s="14">
        <f t="shared" si="228"/>
        <v>4.4186665631915023</v>
      </c>
      <c r="J3117" s="15">
        <f>INDEX(MarketCap2!$E$2:$AR$224,MATCH(A3117,MarketCap2!$B$2:$B$224,0),MATCH(G3117,MarketCap2!$E$1:$AR$1,0))</f>
        <v>28197365760</v>
      </c>
      <c r="K3117">
        <f t="shared" si="226"/>
        <v>24.062494397761277</v>
      </c>
      <c r="L3117">
        <f>INDEX('PB2'!$D$2:$AQ$224,MATCH(A3117,'PB2'!$B$2:$B$224,0),MATCH(G3117,'PB2'!$D$1:$AQ$1,0))</f>
        <v>3.7018790245056201</v>
      </c>
      <c r="M3117" s="16">
        <f t="shared" si="227"/>
        <v>0.27013308467948877</v>
      </c>
      <c r="N3117" s="6">
        <f>INDEX('ROA2'!$D$2:$AQ$224,MATCH(A3117,'ROA2'!$B$2:$B$224,0),MATCH(G3117,'ROA2'!$D$1:$AQ$1,0))</f>
        <v>10.1432657241821</v>
      </c>
      <c r="O3117" s="6">
        <v>6985.9000319999996</v>
      </c>
      <c r="P3117" s="28">
        <v>1.1393912439193847E-2</v>
      </c>
    </row>
    <row r="3118" spans="1:16" x14ac:dyDescent="0.3">
      <c r="A3118" t="s">
        <v>533</v>
      </c>
      <c r="B3118" t="e">
        <f>VLOOKUP(A3118,Sheet3!L:L,1,FALSE)</f>
        <v>#N/A</v>
      </c>
      <c r="C3118" t="str">
        <f>VLOOKUP(A3118,'ALL - prices'!B:C,2,FALSE)</f>
        <v>Franco-Nevada Corp</v>
      </c>
      <c r="D3118" t="str">
        <f>VLOOKUP(A3118,'ALL - prices'!B:I,8,FALSE)</f>
        <v>Materials</v>
      </c>
      <c r="E3118" s="18">
        <v>2024</v>
      </c>
      <c r="F3118" t="s">
        <v>679</v>
      </c>
      <c r="G3118" t="str">
        <f t="shared" si="225"/>
        <v>2024-Q1</v>
      </c>
      <c r="H3118" s="4">
        <f>INDEX('ALL - prices'!$J$3:$DY$219,MATCH('COMBINED DATA'!A3118,'ALL - prices'!$B$3:$B$219,0),MATCH('COMBINED DATA'!G3118,'ALL - prices'!$J$1:$DY$1,0))</f>
        <v>158.58260000000001</v>
      </c>
      <c r="I3118" s="14" t="s">
        <v>769</v>
      </c>
      <c r="J3118" s="15">
        <f>INDEX(MarketCap2!$E$2:$AR$224,MATCH(A3118,MarketCap2!$B$2:$B$224,0),MATCH(G3118,MarketCap2!$E$1:$AR$1,0))</f>
        <v>31017052160</v>
      </c>
      <c r="K3118">
        <f t="shared" si="226"/>
        <v>24.157802959876108</v>
      </c>
      <c r="L3118">
        <f>INDEX('PB2'!$D$2:$AQ$224,MATCH(A3118,'PB2'!$B$2:$B$224,0),MATCH(G3118,'PB2'!$D$1:$AQ$1,0))</f>
        <v>3.93995904922485</v>
      </c>
      <c r="M3118" s="16">
        <f t="shared" si="227"/>
        <v>0.25380974459537609</v>
      </c>
      <c r="N3118" s="6">
        <f>INDEX('ROA2'!$D$2:$AQ$224,MATCH(A3118,'ROA2'!$B$2:$B$224,0),MATCH(G3118,'ROA2'!$D$1:$AQ$1,0))</f>
        <v>-7.3909149169921902</v>
      </c>
      <c r="O3118" s="6">
        <v>5994.1002239999998</v>
      </c>
      <c r="P3118" s="28">
        <v>-0.14197165769004808</v>
      </c>
    </row>
    <row r="3119" spans="1:16" x14ac:dyDescent="0.3">
      <c r="A3119" t="s">
        <v>533</v>
      </c>
      <c r="B3119" t="e">
        <f>VLOOKUP(A3119,Sheet3!L:L,1,FALSE)</f>
        <v>#N/A</v>
      </c>
      <c r="C3119" t="str">
        <f>VLOOKUP(A3119,'ALL - prices'!B:C,2,FALSE)</f>
        <v>Franco-Nevada Corp</v>
      </c>
      <c r="D3119" t="str">
        <f>VLOOKUP(A3119,'ALL - prices'!B:I,8,FALSE)</f>
        <v>Materials</v>
      </c>
      <c r="E3119" s="18">
        <v>2024</v>
      </c>
      <c r="F3119" t="s">
        <v>680</v>
      </c>
      <c r="G3119" t="str">
        <f t="shared" si="225"/>
        <v>2024-Q2</v>
      </c>
      <c r="H3119" s="4">
        <f>INDEX('ALL - prices'!$J$3:$DY$219,MATCH('COMBINED DATA'!A3119,'ALL - prices'!$B$3:$B$219,0),MATCH('COMBINED DATA'!G3119,'ALL - prices'!$J$1:$DY$1,0))</f>
        <v>159.85</v>
      </c>
      <c r="I3119" s="14" t="s">
        <v>769</v>
      </c>
      <c r="J3119" s="15">
        <f>INDEX(MarketCap2!$E$2:$AR$224,MATCH(A3119,MarketCap2!$B$2:$B$224,0),MATCH(G3119,MarketCap2!$E$1:$AR$1,0))</f>
        <v>31170791424</v>
      </c>
      <c r="K3119">
        <f t="shared" si="226"/>
        <v>24.162747320971175</v>
      </c>
      <c r="L3119">
        <f>INDEX('PB2'!$D$2:$AQ$224,MATCH(A3119,'PB2'!$B$2:$B$224,0),MATCH(G3119,'PB2'!$D$1:$AQ$1,0))</f>
        <v>3.9047160148620601</v>
      </c>
      <c r="M3119" s="16">
        <f t="shared" si="227"/>
        <v>0.25610057074415088</v>
      </c>
      <c r="N3119" s="6">
        <f>INDEX('ROA2'!$D$2:$AQ$224,MATCH(A3119,'ROA2'!$B$2:$B$224,0),MATCH(G3119,'ROA2'!$D$1:$AQ$1,0))</f>
        <v>-7.4748830795288104</v>
      </c>
      <c r="O3119" s="6">
        <v>6059.2998399999997</v>
      </c>
      <c r="P3119" s="28">
        <v>1.0877298270546882E-2</v>
      </c>
    </row>
    <row r="3120" spans="1:16" x14ac:dyDescent="0.3">
      <c r="A3120" t="s">
        <v>533</v>
      </c>
      <c r="B3120" t="e">
        <f>VLOOKUP(A3120,Sheet3!L:L,1,FALSE)</f>
        <v>#N/A</v>
      </c>
      <c r="C3120" t="str">
        <f>VLOOKUP(A3120,'ALL - prices'!B:C,2,FALSE)</f>
        <v>Franco-Nevada Corp</v>
      </c>
      <c r="D3120" t="str">
        <f>VLOOKUP(A3120,'ALL - prices'!B:I,8,FALSE)</f>
        <v>Materials</v>
      </c>
      <c r="E3120" s="18">
        <v>2024</v>
      </c>
      <c r="F3120" t="s">
        <v>681</v>
      </c>
      <c r="G3120" t="str">
        <f t="shared" si="225"/>
        <v>2024-Q3</v>
      </c>
      <c r="H3120" s="4">
        <f>INDEX('ALL - prices'!$J$3:$DY$219,MATCH('COMBINED DATA'!A3120,'ALL - prices'!$B$3:$B$219,0),MATCH('COMBINED DATA'!G3120,'ALL - prices'!$J$1:$DY$1,0))</f>
        <v>166.03919999999999</v>
      </c>
      <c r="I3120" s="14" t="s">
        <v>769</v>
      </c>
      <c r="J3120" s="15">
        <f>INDEX(MarketCap2!$E$2:$AR$224,MATCH(A3120,MarketCap2!$B$2:$B$224,0),MATCH(G3120,MarketCap2!$E$1:$AR$1,0))</f>
        <v>32323835904</v>
      </c>
      <c r="K3120">
        <f t="shared" si="226"/>
        <v>24.199070748705296</v>
      </c>
      <c r="L3120">
        <f>INDEX('PB2'!$D$2:$AQ$224,MATCH(A3120,'PB2'!$B$2:$B$224,0),MATCH(G3120,'PB2'!$D$1:$AQ$1,0))</f>
        <v>3.9986939430236799</v>
      </c>
      <c r="M3120" s="16">
        <f t="shared" si="227"/>
        <v>0.25008165522261327</v>
      </c>
      <c r="N3120" s="6">
        <f>INDEX('ROA2'!$D$2:$AQ$224,MATCH(A3120,'ROA2'!$B$2:$B$224,0),MATCH(G3120,'ROA2'!$D$1:$AQ$1,0))</f>
        <v>-8.9420928955078107</v>
      </c>
      <c r="O3120" s="6">
        <v>6141.1998720000001</v>
      </c>
      <c r="P3120" s="28">
        <v>1.3516418425004112E-2</v>
      </c>
    </row>
    <row r="3121" spans="1:16" x14ac:dyDescent="0.3">
      <c r="A3121" t="s">
        <v>533</v>
      </c>
      <c r="B3121" t="e">
        <f>VLOOKUP(A3121,Sheet3!L:L,1,FALSE)</f>
        <v>#N/A</v>
      </c>
      <c r="C3121" t="str">
        <f>VLOOKUP(A3121,'ALL - prices'!B:C,2,FALSE)</f>
        <v>Franco-Nevada Corp</v>
      </c>
      <c r="D3121" t="str">
        <f>VLOOKUP(A3121,'ALL - prices'!B:I,8,FALSE)</f>
        <v>Materials</v>
      </c>
      <c r="E3121" s="18">
        <v>2024</v>
      </c>
      <c r="F3121" t="s">
        <v>682</v>
      </c>
      <c r="G3121" t="str">
        <f t="shared" si="225"/>
        <v>2024-Q4</v>
      </c>
      <c r="H3121" s="4">
        <f>INDEX('ALL - prices'!$J$3:$DY$219,MATCH('COMBINED DATA'!A3121,'ALL - prices'!$B$3:$B$219,0),MATCH('COMBINED DATA'!G3121,'ALL - prices'!$J$1:$DY$1,0))</f>
        <v>167.46119999999999</v>
      </c>
      <c r="I3121" s="14" t="s">
        <v>769</v>
      </c>
      <c r="J3121" s="15">
        <f>INDEX(MarketCap2!$E$2:$AR$224,MATCH(A3121,MarketCap2!$B$2:$B$224,0),MATCH(G3121,MarketCap2!$E$1:$AR$1,0))</f>
        <v>32515876864</v>
      </c>
      <c r="K3121">
        <f t="shared" si="226"/>
        <v>24.204994325887903</v>
      </c>
      <c r="L3121">
        <f>INDEX('PB2'!$D$2:$AQ$224,MATCH(A3121,'PB2'!$B$2:$B$224,0),MATCH(G3121,'PB2'!$D$1:$AQ$1,0))</f>
        <v>3.7743304256699899</v>
      </c>
      <c r="M3121" s="16">
        <f t="shared" si="227"/>
        <v>0.26494765619851307</v>
      </c>
      <c r="N3121" s="6">
        <f>INDEX('ROA2'!$D$2:$AQ$224,MATCH(A3121,'ROA2'!$B$2:$B$224,0),MATCH(G3121,'ROA2'!$D$1:$AQ$1,0))</f>
        <v>-9.1197166442871094</v>
      </c>
      <c r="O3121" s="6">
        <v>6299.5998719999998</v>
      </c>
      <c r="P3121" s="28">
        <v>2.5793005162102568E-2</v>
      </c>
    </row>
    <row r="3122" spans="1:16" x14ac:dyDescent="0.3">
      <c r="A3122" t="s">
        <v>534</v>
      </c>
      <c r="B3122" t="str">
        <f>VLOOKUP(A3122,Sheet3!L:L,1,FALSE)</f>
        <v>FRU CN EQUITY</v>
      </c>
      <c r="C3122" t="str">
        <f>VLOOKUP(A3122,'ALL - prices'!B:C,2,FALSE)</f>
        <v>Freehold Royalties Ltd</v>
      </c>
      <c r="D3122" t="str">
        <f>VLOOKUP(A3122,'ALL - prices'!B:I,8,FALSE)</f>
        <v>Energy</v>
      </c>
      <c r="E3122">
        <v>2015</v>
      </c>
      <c r="F3122" t="s">
        <v>679</v>
      </c>
      <c r="G3122" t="str">
        <f t="shared" ref="G3122:G3185" si="229">E3122&amp;"-"&amp;F3122</f>
        <v>2015-Q1</v>
      </c>
      <c r="H3122" s="4">
        <f>INDEX('ALL - prices'!$J$3:$DY$219,MATCH('COMBINED DATA'!A3122,'ALL - prices'!$B$3:$B$219,0),MATCH('COMBINED DATA'!G3122,'ALL - prices'!$J$1:$DY$1,0))</f>
        <v>8.8292999999999999</v>
      </c>
      <c r="I3122" s="14">
        <f t="shared" ref="I3122:I3157" si="230">STDEV(H3123:H3126)</f>
        <v>1.2373204718261133</v>
      </c>
      <c r="J3122" s="6">
        <f>INDEX('market cap'!$B$3:$DQ$219,MATCH(A3122,'market cap'!$A$3:$A$219,0),MATCH(G3122,'market cap'!$B$1:$DQ$1,0))</f>
        <v>1328.6116999999999</v>
      </c>
      <c r="K3122">
        <f t="shared" ref="K3122:K3185" si="231">LN(J3122)</f>
        <v>7.1918898414545964</v>
      </c>
      <c r="L3122">
        <f>INDEX('PB2'!$D$2:$AQ$224,MATCH(A3122,'PB2'!$B$2:$B$224,0),MATCH(G3122,'PB2'!$D$1:$AQ$1,0))</f>
        <v>3.1336131095886199</v>
      </c>
      <c r="M3122" s="16">
        <f t="shared" ref="M3122:M3185" si="232">1/L3122</f>
        <v>0.31912044181206523</v>
      </c>
      <c r="N3122" s="6">
        <f>INDEX('ROA2'!$D$2:$AQ$224,MATCH(A3122,'ROA2'!$B$2:$B$224,0),MATCH(G3122,'ROA2'!$D$1:$AQ$1,0))</f>
        <v>12.2920017242432</v>
      </c>
      <c r="O3122" s="6">
        <v>653.27699199999995</v>
      </c>
      <c r="P3122" s="28">
        <v>7.9988521153457701E-3</v>
      </c>
    </row>
    <row r="3123" spans="1:16" x14ac:dyDescent="0.3">
      <c r="A3123" t="s">
        <v>534</v>
      </c>
      <c r="B3123" t="str">
        <f>VLOOKUP(A3123,Sheet3!L:L,1,FALSE)</f>
        <v>FRU CN EQUITY</v>
      </c>
      <c r="C3123" t="str">
        <f>VLOOKUP(A3123,'ALL - prices'!B:C,2,FALSE)</f>
        <v>Freehold Royalties Ltd</v>
      </c>
      <c r="D3123" t="str">
        <f>VLOOKUP(A3123,'ALL - prices'!B:I,8,FALSE)</f>
        <v>Energy</v>
      </c>
      <c r="E3123">
        <v>2015</v>
      </c>
      <c r="F3123" t="s">
        <v>680</v>
      </c>
      <c r="G3123" t="str">
        <f t="shared" si="229"/>
        <v>2015-Q2</v>
      </c>
      <c r="H3123" s="4">
        <f>INDEX('ALL - prices'!$J$3:$DY$219,MATCH('COMBINED DATA'!A3123,'ALL - prices'!$B$3:$B$219,0),MATCH('COMBINED DATA'!G3123,'ALL - prices'!$J$1:$DY$1,0))</f>
        <v>8.0690000000000008</v>
      </c>
      <c r="I3123" s="14">
        <f t="shared" si="230"/>
        <v>0.39703437718498202</v>
      </c>
      <c r="J3123" s="6">
        <f>INDEX('market cap'!$B$3:$DQ$219,MATCH(A3123,'market cap'!$A$3:$A$219,0),MATCH(G3123,'market cap'!$B$1:$DQ$1,0))</f>
        <v>1581.5587</v>
      </c>
      <c r="K3123">
        <f t="shared" si="231"/>
        <v>7.3661661587182952</v>
      </c>
      <c r="L3123">
        <f>INDEX('PB2'!$D$2:$AQ$224,MATCH(A3123,'PB2'!$B$2:$B$224,0),MATCH(G3123,'PB2'!$D$1:$AQ$1,0))</f>
        <v>1.9580379724502599</v>
      </c>
      <c r="M3123" s="16">
        <f t="shared" si="232"/>
        <v>0.51071532527462415</v>
      </c>
      <c r="N3123" s="6">
        <f>INDEX('ROA2'!$D$2:$AQ$224,MATCH(A3123,'ROA2'!$B$2:$B$224,0),MATCH(G3123,'ROA2'!$D$1:$AQ$1,0))</f>
        <v>12.520419120788601</v>
      </c>
      <c r="O3123" s="6">
        <v>688.01100799999995</v>
      </c>
      <c r="P3123" s="28">
        <v>5.3168895316000962E-2</v>
      </c>
    </row>
    <row r="3124" spans="1:16" x14ac:dyDescent="0.3">
      <c r="A3124" t="s">
        <v>534</v>
      </c>
      <c r="B3124" t="str">
        <f>VLOOKUP(A3124,Sheet3!L:L,1,FALSE)</f>
        <v>FRU CN EQUITY</v>
      </c>
      <c r="C3124" t="str">
        <f>VLOOKUP(A3124,'ALL - prices'!B:C,2,FALSE)</f>
        <v>Freehold Royalties Ltd</v>
      </c>
      <c r="D3124" t="str">
        <f>VLOOKUP(A3124,'ALL - prices'!B:I,8,FALSE)</f>
        <v>Energy</v>
      </c>
      <c r="E3124">
        <v>2015</v>
      </c>
      <c r="F3124" t="s">
        <v>681</v>
      </c>
      <c r="G3124" t="str">
        <f t="shared" si="229"/>
        <v>2015-Q3</v>
      </c>
      <c r="H3124" s="4">
        <f>INDEX('ALL - prices'!$J$3:$DY$219,MATCH('COMBINED DATA'!A3124,'ALL - prices'!$B$3:$B$219,0),MATCH('COMBINED DATA'!G3124,'ALL - prices'!$J$1:$DY$1,0))</f>
        <v>5.5353000000000003</v>
      </c>
      <c r="I3124" s="14">
        <f t="shared" si="230"/>
        <v>0.60337273927482005</v>
      </c>
      <c r="J3124" s="6">
        <f>INDEX('market cap'!$B$3:$DQ$219,MATCH(A3124,'market cap'!$A$3:$A$219,0),MATCH(G3124,'market cap'!$B$1:$DQ$1,0))</f>
        <v>1060.2519</v>
      </c>
      <c r="K3124">
        <f t="shared" si="231"/>
        <v>6.9662618003832764</v>
      </c>
      <c r="L3124">
        <f>INDEX('PB2'!$D$2:$AQ$224,MATCH(A3124,'PB2'!$B$2:$B$224,0),MATCH(G3124,'PB2'!$D$1:$AQ$1,0))</f>
        <v>1.39053499698639</v>
      </c>
      <c r="M3124" s="16">
        <f t="shared" si="232"/>
        <v>0.71914766774459515</v>
      </c>
      <c r="N3124" s="6">
        <f>INDEX('ROA2'!$D$2:$AQ$224,MATCH(A3124,'ROA2'!$B$2:$B$224,0),MATCH(G3124,'ROA2'!$D$1:$AQ$1,0))</f>
        <v>6.9399762153625497</v>
      </c>
      <c r="O3124" s="6">
        <v>1020.788992</v>
      </c>
      <c r="P3124" s="28">
        <v>0.48368119133349691</v>
      </c>
    </row>
    <row r="3125" spans="1:16" x14ac:dyDescent="0.3">
      <c r="A3125" t="s">
        <v>534</v>
      </c>
      <c r="B3125" t="str">
        <f>VLOOKUP(A3125,Sheet3!L:L,1,FALSE)</f>
        <v>FRU CN EQUITY</v>
      </c>
      <c r="C3125" t="str">
        <f>VLOOKUP(A3125,'ALL - prices'!B:C,2,FALSE)</f>
        <v>Freehold Royalties Ltd</v>
      </c>
      <c r="D3125" t="str">
        <f>VLOOKUP(A3125,'ALL - prices'!B:I,8,FALSE)</f>
        <v>Energy</v>
      </c>
      <c r="E3125">
        <v>2015</v>
      </c>
      <c r="F3125" t="s">
        <v>682</v>
      </c>
      <c r="G3125" t="str">
        <f t="shared" si="229"/>
        <v>2015-Q4</v>
      </c>
      <c r="H3125" s="4">
        <f>INDEX('ALL - prices'!$J$3:$DY$219,MATCH('COMBINED DATA'!A3125,'ALL - prices'!$B$3:$B$219,0),MATCH('COMBINED DATA'!G3125,'ALL - prices'!$J$1:$DY$1,0))</f>
        <v>5.6620999999999997</v>
      </c>
      <c r="I3125" s="14">
        <f t="shared" si="230"/>
        <v>0.8999434329445416</v>
      </c>
      <c r="J3125" s="6">
        <f>INDEX('market cap'!$B$3:$DQ$219,MATCH(A3125,'market cap'!$A$3:$A$219,0),MATCH(G3125,'market cap'!$B$1:$DQ$1,0))</f>
        <v>1064.1714999999999</v>
      </c>
      <c r="K3125">
        <f t="shared" si="231"/>
        <v>6.9699518411233372</v>
      </c>
      <c r="L3125">
        <f>INDEX('PB2'!$D$2:$AQ$224,MATCH(A3125,'PB2'!$B$2:$B$224,0),MATCH(G3125,'PB2'!$D$1:$AQ$1,0))</f>
        <v>1.44688296318054</v>
      </c>
      <c r="M3125" s="16">
        <f t="shared" si="232"/>
        <v>0.69114090458415423</v>
      </c>
      <c r="N3125" s="6">
        <f>INDEX('ROA2'!$D$2:$AQ$224,MATCH(A3125,'ROA2'!$B$2:$B$224,0),MATCH(G3125,'ROA2'!$D$1:$AQ$1,0))</f>
        <v>1.78478503227234</v>
      </c>
      <c r="O3125" s="6">
        <v>968.34803199999999</v>
      </c>
      <c r="P3125" s="28">
        <v>-5.1372967783727845E-2</v>
      </c>
    </row>
    <row r="3126" spans="1:16" x14ac:dyDescent="0.3">
      <c r="A3126" t="s">
        <v>534</v>
      </c>
      <c r="B3126" t="str">
        <f>VLOOKUP(A3126,Sheet3!L:L,1,FALSE)</f>
        <v>FRU CN EQUITY</v>
      </c>
      <c r="C3126" t="str">
        <f>VLOOKUP(A3126,'ALL - prices'!B:C,2,FALSE)</f>
        <v>Freehold Royalties Ltd</v>
      </c>
      <c r="D3126" t="str">
        <f>VLOOKUP(A3126,'ALL - prices'!B:I,8,FALSE)</f>
        <v>Energy</v>
      </c>
      <c r="E3126">
        <v>2016</v>
      </c>
      <c r="F3126" t="s">
        <v>679</v>
      </c>
      <c r="G3126" t="str">
        <f t="shared" si="229"/>
        <v>2016-Q1</v>
      </c>
      <c r="H3126" s="4">
        <f>INDEX('ALL - prices'!$J$3:$DY$219,MATCH('COMBINED DATA'!A3126,'ALL - prices'!$B$3:$B$219,0),MATCH('COMBINED DATA'!G3126,'ALL - prices'!$J$1:$DY$1,0))</f>
        <v>5.5922000000000001</v>
      </c>
      <c r="I3126" s="14">
        <f t="shared" si="230"/>
        <v>0.60732191902921917</v>
      </c>
      <c r="J3126" s="6">
        <f>INDEX('market cap'!$B$3:$DQ$219,MATCH(A3126,'market cap'!$A$3:$A$219,0),MATCH(G3126,'market cap'!$B$1:$DQ$1,0))</f>
        <v>1032.8146999999999</v>
      </c>
      <c r="K3126">
        <f t="shared" si="231"/>
        <v>6.9400430725837374</v>
      </c>
      <c r="L3126">
        <f>INDEX('PB2'!$D$2:$AQ$224,MATCH(A3126,'PB2'!$B$2:$B$224,0),MATCH(G3126,'PB2'!$D$1:$AQ$1,0))</f>
        <v>1.45417499542236</v>
      </c>
      <c r="M3126" s="16">
        <f t="shared" si="232"/>
        <v>0.68767514442754774</v>
      </c>
      <c r="N3126" s="6">
        <f>INDEX('ROA2'!$D$2:$AQ$224,MATCH(A3126,'ROA2'!$B$2:$B$224,0),MATCH(G3126,'ROA2'!$D$1:$AQ$1,0))</f>
        <v>-0.51234698295593295</v>
      </c>
      <c r="O3126" s="6">
        <v>939.39398400000005</v>
      </c>
      <c r="P3126" s="28">
        <v>-2.9900456285535098E-2</v>
      </c>
    </row>
    <row r="3127" spans="1:16" x14ac:dyDescent="0.3">
      <c r="A3127" t="s">
        <v>534</v>
      </c>
      <c r="B3127" t="str">
        <f>VLOOKUP(A3127,Sheet3!L:L,1,FALSE)</f>
        <v>FRU CN EQUITY</v>
      </c>
      <c r="C3127" t="str">
        <f>VLOOKUP(A3127,'ALL - prices'!B:C,2,FALSE)</f>
        <v>Freehold Royalties Ltd</v>
      </c>
      <c r="D3127" t="str">
        <f>VLOOKUP(A3127,'ALL - prices'!B:I,8,FALSE)</f>
        <v>Energy</v>
      </c>
      <c r="E3127">
        <v>2016</v>
      </c>
      <c r="F3127" t="s">
        <v>680</v>
      </c>
      <c r="G3127" t="str">
        <f t="shared" si="229"/>
        <v>2016-Q2</v>
      </c>
      <c r="H3127" s="4">
        <f>INDEX('ALL - prices'!$J$3:$DY$219,MATCH('COMBINED DATA'!A3127,'ALL - prices'!$B$3:$B$219,0),MATCH('COMBINED DATA'!G3127,'ALL - prices'!$J$1:$DY$1,0))</f>
        <v>6.3837999999999999</v>
      </c>
      <c r="I3127" s="14">
        <f t="shared" si="230"/>
        <v>0.37242656882487146</v>
      </c>
      <c r="J3127" s="6">
        <f>INDEX('market cap'!$B$3:$DQ$219,MATCH(A3127,'market cap'!$A$3:$A$219,0),MATCH(G3127,'market cap'!$B$1:$DQ$1,0))</f>
        <v>1399.2746999999999</v>
      </c>
      <c r="K3127">
        <f t="shared" si="231"/>
        <v>7.2437093099294083</v>
      </c>
      <c r="L3127">
        <f>INDEX('PB2'!$D$2:$AQ$224,MATCH(A3127,'PB2'!$B$2:$B$224,0),MATCH(G3127,'PB2'!$D$1:$AQ$1,0))</f>
        <v>1.5393480062484699</v>
      </c>
      <c r="M3127" s="16">
        <f t="shared" si="232"/>
        <v>0.64962568304297241</v>
      </c>
      <c r="N3127" s="6">
        <f>INDEX('ROA2'!$D$2:$AQ$224,MATCH(A3127,'ROA2'!$B$2:$B$224,0),MATCH(G3127,'ROA2'!$D$1:$AQ$1,0))</f>
        <v>-4.2804708480834996</v>
      </c>
      <c r="O3127" s="6">
        <v>914.00902399999995</v>
      </c>
      <c r="P3127" s="28">
        <v>-2.7022698071696497E-2</v>
      </c>
    </row>
    <row r="3128" spans="1:16" x14ac:dyDescent="0.3">
      <c r="A3128" t="s">
        <v>534</v>
      </c>
      <c r="B3128" t="str">
        <f>VLOOKUP(A3128,Sheet3!L:L,1,FALSE)</f>
        <v>FRU CN EQUITY</v>
      </c>
      <c r="C3128" t="str">
        <f>VLOOKUP(A3128,'ALL - prices'!B:C,2,FALSE)</f>
        <v>Freehold Royalties Ltd</v>
      </c>
      <c r="D3128" t="str">
        <f>VLOOKUP(A3128,'ALL - prices'!B:I,8,FALSE)</f>
        <v>Energy</v>
      </c>
      <c r="E3128">
        <v>2016</v>
      </c>
      <c r="F3128" t="s">
        <v>681</v>
      </c>
      <c r="G3128" t="str">
        <f t="shared" si="229"/>
        <v>2016-Q3</v>
      </c>
      <c r="H3128" s="4">
        <f>INDEX('ALL - prices'!$J$3:$DY$219,MATCH('COMBINED DATA'!A3128,'ALL - prices'!$B$3:$B$219,0),MATCH('COMBINED DATA'!G3128,'ALL - prices'!$J$1:$DY$1,0))</f>
        <v>6.851</v>
      </c>
      <c r="I3128" s="14">
        <f t="shared" si="230"/>
        <v>0.45461108286827595</v>
      </c>
      <c r="J3128" s="6">
        <f>INDEX('market cap'!$B$3:$DQ$219,MATCH(A3128,'market cap'!$A$3:$A$219,0),MATCH(G3128,'market cap'!$B$1:$DQ$1,0))</f>
        <v>1486.2154</v>
      </c>
      <c r="K3128">
        <f t="shared" si="231"/>
        <v>7.3039881676667235</v>
      </c>
      <c r="L3128">
        <f>INDEX('PB2'!$D$2:$AQ$224,MATCH(A3128,'PB2'!$B$2:$B$224,0),MATCH(G3128,'PB2'!$D$1:$AQ$1,0))</f>
        <v>1.6635669469833401</v>
      </c>
      <c r="M3128" s="16">
        <f t="shared" si="232"/>
        <v>0.60111797833767289</v>
      </c>
      <c r="N3128" s="6">
        <f>INDEX('ROA2'!$D$2:$AQ$224,MATCH(A3128,'ROA2'!$B$2:$B$224,0),MATCH(G3128,'ROA2'!$D$1:$AQ$1,0))</f>
        <v>-3.88559794425964</v>
      </c>
      <c r="O3128" s="6">
        <v>1061.516032</v>
      </c>
      <c r="P3128" s="28">
        <v>0.16138462983052568</v>
      </c>
    </row>
    <row r="3129" spans="1:16" x14ac:dyDescent="0.3">
      <c r="A3129" t="s">
        <v>534</v>
      </c>
      <c r="B3129" t="str">
        <f>VLOOKUP(A3129,Sheet3!L:L,1,FALSE)</f>
        <v>FRU CN EQUITY</v>
      </c>
      <c r="C3129" t="str">
        <f>VLOOKUP(A3129,'ALL - prices'!B:C,2,FALSE)</f>
        <v>Freehold Royalties Ltd</v>
      </c>
      <c r="D3129" t="str">
        <f>VLOOKUP(A3129,'ALL - prices'!B:I,8,FALSE)</f>
        <v>Energy</v>
      </c>
      <c r="E3129">
        <v>2016</v>
      </c>
      <c r="F3129" t="s">
        <v>682</v>
      </c>
      <c r="G3129" t="str">
        <f t="shared" si="229"/>
        <v>2016-Q4</v>
      </c>
      <c r="H3129" s="4">
        <f>INDEX('ALL - prices'!$J$3:$DY$219,MATCH('COMBINED DATA'!A3129,'ALL - prices'!$B$3:$B$219,0),MATCH('COMBINED DATA'!G3129,'ALL - prices'!$J$1:$DY$1,0))</f>
        <v>7.7453000000000003</v>
      </c>
      <c r="I3129" s="14">
        <f t="shared" si="230"/>
        <v>0.48203738098478055</v>
      </c>
      <c r="J3129" s="6">
        <f>INDEX('market cap'!$B$3:$DQ$219,MATCH(A3129,'market cap'!$A$3:$A$219,0),MATCH(G3129,'market cap'!$B$1:$DQ$1,0))</f>
        <v>1664.7962</v>
      </c>
      <c r="K3129">
        <f t="shared" si="231"/>
        <v>7.4174579925203563</v>
      </c>
      <c r="L3129">
        <f>INDEX('PB2'!$D$2:$AQ$224,MATCH(A3129,'PB2'!$B$2:$B$224,0),MATCH(G3129,'PB2'!$D$1:$AQ$1,0))</f>
        <v>1.8886740207672099</v>
      </c>
      <c r="M3129" s="16">
        <f t="shared" si="232"/>
        <v>0.52947199411033563</v>
      </c>
      <c r="N3129" s="6">
        <f>INDEX('ROA2'!$D$2:$AQ$224,MATCH(A3129,'ROA2'!$B$2:$B$224,0),MATCH(G3129,'ROA2'!$D$1:$AQ$1,0))</f>
        <v>-2.0167429447174099</v>
      </c>
      <c r="O3129" s="6">
        <v>1037.2620159999999</v>
      </c>
      <c r="P3129" s="28">
        <v>-2.2848468858546727E-2</v>
      </c>
    </row>
    <row r="3130" spans="1:16" x14ac:dyDescent="0.3">
      <c r="A3130" t="s">
        <v>534</v>
      </c>
      <c r="B3130" t="str">
        <f>VLOOKUP(A3130,Sheet3!L:L,1,FALSE)</f>
        <v>FRU CN EQUITY</v>
      </c>
      <c r="C3130" t="str">
        <f>VLOOKUP(A3130,'ALL - prices'!B:C,2,FALSE)</f>
        <v>Freehold Royalties Ltd</v>
      </c>
      <c r="D3130" t="str">
        <f>VLOOKUP(A3130,'ALL - prices'!B:I,8,FALSE)</f>
        <v>Energy</v>
      </c>
      <c r="E3130">
        <v>2017</v>
      </c>
      <c r="F3130" t="s">
        <v>679</v>
      </c>
      <c r="G3130" t="str">
        <f t="shared" si="229"/>
        <v>2017-Q1</v>
      </c>
      <c r="H3130" s="4">
        <f>INDEX('ALL - prices'!$J$3:$DY$219,MATCH('COMBINED DATA'!A3130,'ALL - prices'!$B$3:$B$219,0),MATCH('COMBINED DATA'!G3130,'ALL - prices'!$J$1:$DY$1,0))</f>
        <v>7.4394999999999998</v>
      </c>
      <c r="I3130" s="14">
        <f t="shared" si="230"/>
        <v>0.57116230034319759</v>
      </c>
      <c r="J3130" s="6">
        <f>INDEX('market cap'!$B$3:$DQ$219,MATCH(A3130,'market cap'!$A$3:$A$219,0),MATCH(G3130,'market cap'!$B$1:$DQ$1,0))</f>
        <v>1589.5382999999999</v>
      </c>
      <c r="K3130">
        <f t="shared" si="231"/>
        <v>7.3711988756881182</v>
      </c>
      <c r="L3130">
        <f>INDEX('PB2'!$D$2:$AQ$224,MATCH(A3130,'PB2'!$B$2:$B$224,0),MATCH(G3130,'PB2'!$D$1:$AQ$1,0))</f>
        <v>1.81348299980164</v>
      </c>
      <c r="M3130" s="16">
        <f t="shared" si="232"/>
        <v>0.55142507545390873</v>
      </c>
      <c r="N3130" s="6">
        <f>INDEX('ROA2'!$D$2:$AQ$224,MATCH(A3130,'ROA2'!$B$2:$B$224,0),MATCH(G3130,'ROA2'!$D$1:$AQ$1,0))</f>
        <v>-1.14677894115448</v>
      </c>
      <c r="O3130" s="6">
        <v>1007.449984</v>
      </c>
      <c r="P3130" s="28">
        <v>-2.8741081366272583E-2</v>
      </c>
    </row>
    <row r="3131" spans="1:16" x14ac:dyDescent="0.3">
      <c r="A3131" t="s">
        <v>534</v>
      </c>
      <c r="B3131" t="str">
        <f>VLOOKUP(A3131,Sheet3!L:L,1,FALSE)</f>
        <v>FRU CN EQUITY</v>
      </c>
      <c r="C3131" t="str">
        <f>VLOOKUP(A3131,'ALL - prices'!B:C,2,FALSE)</f>
        <v>Freehold Royalties Ltd</v>
      </c>
      <c r="D3131" t="str">
        <f>VLOOKUP(A3131,'ALL - prices'!B:I,8,FALSE)</f>
        <v>Energy</v>
      </c>
      <c r="E3131">
        <v>2017</v>
      </c>
      <c r="F3131" t="s">
        <v>680</v>
      </c>
      <c r="G3131" t="str">
        <f t="shared" si="229"/>
        <v>2017-Q2</v>
      </c>
      <c r="H3131" s="4">
        <f>INDEX('ALL - prices'!$J$3:$DY$219,MATCH('COMBINED DATA'!A3131,'ALL - prices'!$B$3:$B$219,0),MATCH('COMBINED DATA'!G3131,'ALL - prices'!$J$1:$DY$1,0))</f>
        <v>7.2831000000000001</v>
      </c>
      <c r="I3131" s="14">
        <f t="shared" si="230"/>
        <v>0.58201968680907445</v>
      </c>
      <c r="J3131" s="6">
        <f>INDEX('market cap'!$B$3:$DQ$219,MATCH(A3131,'market cap'!$A$3:$A$219,0),MATCH(G3131,'market cap'!$B$1:$DQ$1,0))</f>
        <v>1538.8335</v>
      </c>
      <c r="K3131">
        <f t="shared" si="231"/>
        <v>7.338779940851726</v>
      </c>
      <c r="L3131">
        <f>INDEX('PB2'!$D$2:$AQ$224,MATCH(A3131,'PB2'!$B$2:$B$224,0),MATCH(G3131,'PB2'!$D$1:$AQ$1,0))</f>
        <v>1.7642680406570399</v>
      </c>
      <c r="M3131" s="16">
        <f t="shared" si="232"/>
        <v>0.56680729739205893</v>
      </c>
      <c r="N3131" s="6">
        <f>INDEX('ROA2'!$D$2:$AQ$224,MATCH(A3131,'ROA2'!$B$2:$B$224,0),MATCH(G3131,'ROA2'!$D$1:$AQ$1,0))</f>
        <v>0.46772700548172003</v>
      </c>
      <c r="O3131" s="6">
        <v>1016.604032</v>
      </c>
      <c r="P3131" s="28">
        <v>9.0863548021059767E-3</v>
      </c>
    </row>
    <row r="3132" spans="1:16" x14ac:dyDescent="0.3">
      <c r="A3132" t="s">
        <v>534</v>
      </c>
      <c r="B3132" t="str">
        <f>VLOOKUP(A3132,Sheet3!L:L,1,FALSE)</f>
        <v>FRU CN EQUITY</v>
      </c>
      <c r="C3132" t="str">
        <f>VLOOKUP(A3132,'ALL - prices'!B:C,2,FALSE)</f>
        <v>Freehold Royalties Ltd</v>
      </c>
      <c r="D3132" t="str">
        <f>VLOOKUP(A3132,'ALL - prices'!B:I,8,FALSE)</f>
        <v>Energy</v>
      </c>
      <c r="E3132">
        <v>2017</v>
      </c>
      <c r="F3132" t="s">
        <v>681</v>
      </c>
      <c r="G3132" t="str">
        <f t="shared" si="229"/>
        <v>2017-Q3</v>
      </c>
      <c r="H3132" s="4">
        <f>INDEX('ALL - prices'!$J$3:$DY$219,MATCH('COMBINED DATA'!A3132,'ALL - prices'!$B$3:$B$219,0),MATCH('COMBINED DATA'!G3132,'ALL - prices'!$J$1:$DY$1,0))</f>
        <v>8.3134999999999994</v>
      </c>
      <c r="I3132" s="14">
        <f t="shared" si="230"/>
        <v>0.58410093020527409</v>
      </c>
      <c r="J3132" s="6">
        <f>INDEX('market cap'!$B$3:$DQ$219,MATCH(A3132,'market cap'!$A$3:$A$219,0),MATCH(G3132,'market cap'!$B$1:$DQ$1,0))</f>
        <v>1738.1153999999999</v>
      </c>
      <c r="K3132">
        <f t="shared" si="231"/>
        <v>7.46055670177988</v>
      </c>
      <c r="L3132">
        <f>INDEX('PB2'!$D$2:$AQ$224,MATCH(A3132,'PB2'!$B$2:$B$224,0),MATCH(G3132,'PB2'!$D$1:$AQ$1,0))</f>
        <v>2.0327351093292201</v>
      </c>
      <c r="M3132" s="16">
        <f t="shared" si="232"/>
        <v>0.49194801398889049</v>
      </c>
      <c r="N3132" s="6">
        <f>INDEX('ROA2'!$D$2:$AQ$224,MATCH(A3132,'ROA2'!$B$2:$B$224,0),MATCH(G3132,'ROA2'!$D$1:$AQ$1,0))</f>
        <v>1.95519495010376</v>
      </c>
      <c r="O3132" s="6">
        <v>968.766976</v>
      </c>
      <c r="P3132" s="28">
        <v>-4.7055740971131584E-2</v>
      </c>
    </row>
    <row r="3133" spans="1:16" x14ac:dyDescent="0.3">
      <c r="A3133" t="s">
        <v>534</v>
      </c>
      <c r="B3133" t="str">
        <f>VLOOKUP(A3133,Sheet3!L:L,1,FALSE)</f>
        <v>FRU CN EQUITY</v>
      </c>
      <c r="C3133" t="str">
        <f>VLOOKUP(A3133,'ALL - prices'!B:C,2,FALSE)</f>
        <v>Freehold Royalties Ltd</v>
      </c>
      <c r="D3133" t="str">
        <f>VLOOKUP(A3133,'ALL - prices'!B:I,8,FALSE)</f>
        <v>Energy</v>
      </c>
      <c r="E3133">
        <v>2017</v>
      </c>
      <c r="F3133" t="s">
        <v>682</v>
      </c>
      <c r="G3133" t="str">
        <f t="shared" si="229"/>
        <v>2017-Q4</v>
      </c>
      <c r="H3133" s="4">
        <f>INDEX('ALL - prices'!$J$3:$DY$219,MATCH('COMBINED DATA'!A3133,'ALL - prices'!$B$3:$B$219,0),MATCH('COMBINED DATA'!G3133,'ALL - prices'!$J$1:$DY$1,0))</f>
        <v>8.0061</v>
      </c>
      <c r="I3133" s="14">
        <f t="shared" si="230"/>
        <v>1.0392002197202754</v>
      </c>
      <c r="J3133" s="6">
        <f>INDEX('market cap'!$B$3:$DQ$219,MATCH(A3133,'market cap'!$A$3:$A$219,0),MATCH(G3133,'market cap'!$B$1:$DQ$1,0))</f>
        <v>1659.6937</v>
      </c>
      <c r="K3133">
        <f t="shared" si="231"/>
        <v>7.4143883462527462</v>
      </c>
      <c r="L3133">
        <f>INDEX('PB2'!$D$2:$AQ$224,MATCH(A3133,'PB2'!$B$2:$B$224,0),MATCH(G3133,'PB2'!$D$1:$AQ$1,0))</f>
        <v>1.99673199653626</v>
      </c>
      <c r="M3133" s="16">
        <f t="shared" si="232"/>
        <v>0.50081833803169606</v>
      </c>
      <c r="N3133" s="6">
        <f>INDEX('ROA2'!$D$2:$AQ$224,MATCH(A3133,'ROA2'!$B$2:$B$224,0),MATCH(G3133,'ROA2'!$D$1:$AQ$1,0))</f>
        <v>2.2204968929290798</v>
      </c>
      <c r="O3133" s="6">
        <v>936.44</v>
      </c>
      <c r="P3133" s="28">
        <v>-3.3369196928529431E-2</v>
      </c>
    </row>
    <row r="3134" spans="1:16" x14ac:dyDescent="0.3">
      <c r="A3134" t="s">
        <v>534</v>
      </c>
      <c r="B3134" t="str">
        <f>VLOOKUP(A3134,Sheet3!L:L,1,FALSE)</f>
        <v>FRU CN EQUITY</v>
      </c>
      <c r="C3134" t="str">
        <f>VLOOKUP(A3134,'ALL - prices'!B:C,2,FALSE)</f>
        <v>Freehold Royalties Ltd</v>
      </c>
      <c r="D3134" t="str">
        <f>VLOOKUP(A3134,'ALL - prices'!B:I,8,FALSE)</f>
        <v>Energy</v>
      </c>
      <c r="E3134">
        <v>2018</v>
      </c>
      <c r="F3134" t="s">
        <v>679</v>
      </c>
      <c r="G3134" t="str">
        <f t="shared" si="229"/>
        <v>2018-Q1</v>
      </c>
      <c r="H3134" s="4">
        <f>INDEX('ALL - prices'!$J$3:$DY$219,MATCH('COMBINED DATA'!A3134,'ALL - prices'!$B$3:$B$219,0),MATCH('COMBINED DATA'!G3134,'ALL - prices'!$J$1:$DY$1,0))</f>
        <v>7.1200999999999999</v>
      </c>
      <c r="I3134" s="14">
        <f t="shared" si="230"/>
        <v>1.0996188157720865</v>
      </c>
      <c r="J3134" s="6">
        <f>INDEX('market cap'!$B$3:$DQ$219,MATCH(A3134,'market cap'!$A$3:$A$219,0),MATCH(G3134,'market cap'!$B$1:$DQ$1,0))</f>
        <v>1458.8767</v>
      </c>
      <c r="K3134">
        <f t="shared" si="231"/>
        <v>7.2854220350133057</v>
      </c>
      <c r="L3134">
        <f>INDEX('PB2'!$D$2:$AQ$224,MATCH(A3134,'PB2'!$B$2:$B$224,0),MATCH(G3134,'PB2'!$D$1:$AQ$1,0))</f>
        <v>1.7827680110931401</v>
      </c>
      <c r="M3134" s="16">
        <f t="shared" si="232"/>
        <v>0.56092547868122777</v>
      </c>
      <c r="N3134" s="6">
        <f>INDEX('ROA2'!$D$2:$AQ$224,MATCH(A3134,'ROA2'!$B$2:$B$224,0),MATCH(G3134,'ROA2'!$D$1:$AQ$1,0))</f>
        <v>1.2443640232086199</v>
      </c>
      <c r="O3134" s="6">
        <v>956.28403200000002</v>
      </c>
      <c r="P3134" s="28">
        <v>2.1190927341847816E-2</v>
      </c>
    </row>
    <row r="3135" spans="1:16" x14ac:dyDescent="0.3">
      <c r="A3135" t="s">
        <v>534</v>
      </c>
      <c r="B3135" t="str">
        <f>VLOOKUP(A3135,Sheet3!L:L,1,FALSE)</f>
        <v>FRU CN EQUITY</v>
      </c>
      <c r="C3135" t="str">
        <f>VLOOKUP(A3135,'ALL - prices'!B:C,2,FALSE)</f>
        <v>Freehold Royalties Ltd</v>
      </c>
      <c r="D3135" t="str">
        <f>VLOOKUP(A3135,'ALL - prices'!B:I,8,FALSE)</f>
        <v>Energy</v>
      </c>
      <c r="E3135">
        <v>2018</v>
      </c>
      <c r="F3135" t="s">
        <v>680</v>
      </c>
      <c r="G3135" t="str">
        <f t="shared" si="229"/>
        <v>2018-Q2</v>
      </c>
      <c r="H3135" s="4">
        <f>INDEX('ALL - prices'!$J$3:$DY$219,MATCH('COMBINED DATA'!A3135,'ALL - prices'!$B$3:$B$219,0),MATCH('COMBINED DATA'!G3135,'ALL - prices'!$J$1:$DY$1,0))</f>
        <v>7.2378</v>
      </c>
      <c r="I3135" s="14">
        <f t="shared" si="230"/>
        <v>0.73470025804178585</v>
      </c>
      <c r="J3135" s="6">
        <f>INDEX('market cap'!$B$3:$DQ$219,MATCH(A3135,'market cap'!$A$3:$A$219,0),MATCH(G3135,'market cap'!$B$1:$DQ$1,0))</f>
        <v>1464.7831000000001</v>
      </c>
      <c r="K3135">
        <f t="shared" si="231"/>
        <v>7.2894624558824939</v>
      </c>
      <c r="L3135">
        <f>INDEX('PB2'!$D$2:$AQ$224,MATCH(A3135,'PB2'!$B$2:$B$224,0),MATCH(G3135,'PB2'!$D$1:$AQ$1,0))</f>
        <v>1.8186440467834499</v>
      </c>
      <c r="M3135" s="16">
        <f t="shared" si="232"/>
        <v>0.54986021138586905</v>
      </c>
      <c r="N3135" s="6">
        <f>INDEX('ROA2'!$D$2:$AQ$224,MATCH(A3135,'ROA2'!$B$2:$B$224,0),MATCH(G3135,'ROA2'!$D$1:$AQ$1,0))</f>
        <v>0.97258299589157104</v>
      </c>
      <c r="O3135" s="6">
        <v>947.85599999999999</v>
      </c>
      <c r="P3135" s="28">
        <v>-8.8133145780688194E-3</v>
      </c>
    </row>
    <row r="3136" spans="1:16" x14ac:dyDescent="0.3">
      <c r="A3136" t="s">
        <v>534</v>
      </c>
      <c r="B3136" t="str">
        <f>VLOOKUP(A3136,Sheet3!L:L,1,FALSE)</f>
        <v>FRU CN EQUITY</v>
      </c>
      <c r="C3136" t="str">
        <f>VLOOKUP(A3136,'ALL - prices'!B:C,2,FALSE)</f>
        <v>Freehold Royalties Ltd</v>
      </c>
      <c r="D3136" t="str">
        <f>VLOOKUP(A3136,'ALL - prices'!B:I,8,FALSE)</f>
        <v>Energy</v>
      </c>
      <c r="E3136">
        <v>2018</v>
      </c>
      <c r="F3136" t="s">
        <v>681</v>
      </c>
      <c r="G3136" t="str">
        <f t="shared" si="229"/>
        <v>2018-Q3</v>
      </c>
      <c r="H3136" s="4">
        <f>INDEX('ALL - prices'!$J$3:$DY$219,MATCH('COMBINED DATA'!A3136,'ALL - prices'!$B$3:$B$219,0),MATCH('COMBINED DATA'!G3136,'ALL - prices'!$J$1:$DY$1,0))</f>
        <v>6.5902000000000003</v>
      </c>
      <c r="I3136" s="14">
        <f t="shared" si="230"/>
        <v>0.21504277675228534</v>
      </c>
      <c r="J3136" s="6">
        <f>INDEX('market cap'!$B$3:$DQ$219,MATCH(A3136,'market cap'!$A$3:$A$219,0),MATCH(G3136,'market cap'!$B$1:$DQ$1,0))</f>
        <v>1317.7802999999999</v>
      </c>
      <c r="K3136">
        <f t="shared" si="231"/>
        <v>7.1837040092102926</v>
      </c>
      <c r="L3136">
        <f>INDEX('PB2'!$D$2:$AQ$224,MATCH(A3136,'PB2'!$B$2:$B$224,0),MATCH(G3136,'PB2'!$D$1:$AQ$1,0))</f>
        <v>1.6543109416961701</v>
      </c>
      <c r="M3136" s="16">
        <f t="shared" si="232"/>
        <v>0.60448128268721779</v>
      </c>
      <c r="N3136" s="6">
        <f>INDEX('ROA2'!$D$2:$AQ$224,MATCH(A3136,'ROA2'!$B$2:$B$224,0),MATCH(G3136,'ROA2'!$D$1:$AQ$1,0))</f>
        <v>0.195791006088257</v>
      </c>
      <c r="O3136" s="6">
        <v>926.11500799999999</v>
      </c>
      <c r="P3136" s="28">
        <v>-2.2937019969278039E-2</v>
      </c>
    </row>
    <row r="3137" spans="1:16" x14ac:dyDescent="0.3">
      <c r="A3137" t="s">
        <v>534</v>
      </c>
      <c r="B3137" t="str">
        <f>VLOOKUP(A3137,Sheet3!L:L,1,FALSE)</f>
        <v>FRU CN EQUITY</v>
      </c>
      <c r="C3137" t="str">
        <f>VLOOKUP(A3137,'ALL - prices'!B:C,2,FALSE)</f>
        <v>Freehold Royalties Ltd</v>
      </c>
      <c r="D3137" t="str">
        <f>VLOOKUP(A3137,'ALL - prices'!B:I,8,FALSE)</f>
        <v>Energy</v>
      </c>
      <c r="E3137">
        <v>2018</v>
      </c>
      <c r="F3137" t="s">
        <v>682</v>
      </c>
      <c r="G3137" t="str">
        <f t="shared" si="229"/>
        <v>2018-Q4</v>
      </c>
      <c r="H3137" s="4">
        <f>INDEX('ALL - prices'!$J$3:$DY$219,MATCH('COMBINED DATA'!A3137,'ALL - prices'!$B$3:$B$219,0),MATCH('COMBINED DATA'!G3137,'ALL - prices'!$J$1:$DY$1,0))</f>
        <v>4.9821</v>
      </c>
      <c r="I3137" s="14">
        <f t="shared" si="230"/>
        <v>0.26524805214490565</v>
      </c>
      <c r="J3137" s="6">
        <f>INDEX('market cap'!$B$3:$DQ$219,MATCH(A3137,'market cap'!$A$3:$A$219,0),MATCH(G3137,'market cap'!$B$1:$DQ$1,0))</f>
        <v>978.28039999999999</v>
      </c>
      <c r="K3137">
        <f t="shared" si="231"/>
        <v>6.8857963365085197</v>
      </c>
      <c r="L3137">
        <f>INDEX('PB2'!$D$2:$AQ$224,MATCH(A3137,'PB2'!$B$2:$B$224,0),MATCH(G3137,'PB2'!$D$1:$AQ$1,0))</f>
        <v>1.26409900188446</v>
      </c>
      <c r="M3137" s="16">
        <f t="shared" si="232"/>
        <v>0.79107727995136967</v>
      </c>
      <c r="N3137" s="6">
        <f>INDEX('ROA2'!$D$2:$AQ$224,MATCH(A3137,'ROA2'!$B$2:$B$224,0),MATCH(G3137,'ROA2'!$D$1:$AQ$1,0))</f>
        <v>1.09620904922485</v>
      </c>
      <c r="O3137" s="6">
        <v>913.75398399999995</v>
      </c>
      <c r="P3137" s="28">
        <v>-1.3347180310461013E-2</v>
      </c>
    </row>
    <row r="3138" spans="1:16" x14ac:dyDescent="0.3">
      <c r="A3138" t="s">
        <v>534</v>
      </c>
      <c r="B3138" t="str">
        <f>VLOOKUP(A3138,Sheet3!L:L,1,FALSE)</f>
        <v>FRU CN EQUITY</v>
      </c>
      <c r="C3138" t="str">
        <f>VLOOKUP(A3138,'ALL - prices'!B:C,2,FALSE)</f>
        <v>Freehold Royalties Ltd</v>
      </c>
      <c r="D3138" t="str">
        <f>VLOOKUP(A3138,'ALL - prices'!B:I,8,FALSE)</f>
        <v>Energy</v>
      </c>
      <c r="E3138">
        <v>2019</v>
      </c>
      <c r="F3138" t="s">
        <v>679</v>
      </c>
      <c r="G3138" t="str">
        <f t="shared" si="229"/>
        <v>2019-Q1</v>
      </c>
      <c r="H3138" s="4">
        <f>INDEX('ALL - prices'!$J$3:$DY$219,MATCH('COMBINED DATA'!A3138,'ALL - prices'!$B$3:$B$219,0),MATCH('COMBINED DATA'!G3138,'ALL - prices'!$J$1:$DY$1,0))</f>
        <v>5.1566999999999998</v>
      </c>
      <c r="I3138" s="14">
        <f t="shared" si="230"/>
        <v>1.4988992505613361</v>
      </c>
      <c r="J3138" s="6">
        <f>INDEX('market cap'!$B$3:$DQ$219,MATCH(A3138,'market cap'!$A$3:$A$219,0),MATCH(G3138,'market cap'!$B$1:$DQ$1,0))</f>
        <v>994.84130000000005</v>
      </c>
      <c r="K3138">
        <f t="shared" si="231"/>
        <v>6.9025832269500791</v>
      </c>
      <c r="L3138">
        <f>INDEX('PB2'!$D$2:$AQ$224,MATCH(A3138,'PB2'!$B$2:$B$224,0),MATCH(G3138,'PB2'!$D$1:$AQ$1,0))</f>
        <v>1.3285440206527701</v>
      </c>
      <c r="M3138" s="16">
        <f t="shared" si="232"/>
        <v>0.7527037000314506</v>
      </c>
      <c r="N3138" s="6">
        <f>INDEX('ROA2'!$D$2:$AQ$224,MATCH(A3138,'ROA2'!$B$2:$B$224,0),MATCH(G3138,'ROA2'!$D$1:$AQ$1,0))</f>
        <v>1.52142798900604</v>
      </c>
      <c r="O3138" s="6">
        <v>888.29900799999996</v>
      </c>
      <c r="P3138" s="28">
        <v>-2.7857581412197695E-2</v>
      </c>
    </row>
    <row r="3139" spans="1:16" x14ac:dyDescent="0.3">
      <c r="A3139" t="s">
        <v>534</v>
      </c>
      <c r="B3139" t="str">
        <f>VLOOKUP(A3139,Sheet3!L:L,1,FALSE)</f>
        <v>FRU CN EQUITY</v>
      </c>
      <c r="C3139" t="str">
        <f>VLOOKUP(A3139,'ALL - prices'!B:C,2,FALSE)</f>
        <v>Freehold Royalties Ltd</v>
      </c>
      <c r="D3139" t="str">
        <f>VLOOKUP(A3139,'ALL - prices'!B:I,8,FALSE)</f>
        <v>Energy</v>
      </c>
      <c r="E3139">
        <v>2019</v>
      </c>
      <c r="F3139" t="s">
        <v>680</v>
      </c>
      <c r="G3139" t="str">
        <f t="shared" si="229"/>
        <v>2019-Q2</v>
      </c>
      <c r="H3139" s="4">
        <f>INDEX('ALL - prices'!$J$3:$DY$219,MATCH('COMBINED DATA'!A3139,'ALL - prices'!$B$3:$B$219,0),MATCH('COMBINED DATA'!G3139,'ALL - prices'!$J$1:$DY$1,0))</f>
        <v>5.2882999999999996</v>
      </c>
      <c r="I3139" s="14">
        <f t="shared" si="230"/>
        <v>1.4967293684898413</v>
      </c>
      <c r="J3139" s="6">
        <f>INDEX('market cap'!$B$3:$DQ$219,MATCH(A3139,'market cap'!$A$3:$A$219,0),MATCH(G3139,'market cap'!$B$1:$DQ$1,0))</f>
        <v>1001.9389</v>
      </c>
      <c r="K3139">
        <f t="shared" si="231"/>
        <v>6.9096923017416616</v>
      </c>
      <c r="L3139">
        <f>INDEX('PB2'!$D$2:$AQ$224,MATCH(A3139,'PB2'!$B$2:$B$224,0),MATCH(G3139,'PB2'!$D$1:$AQ$1,0))</f>
        <v>1.36549603939056</v>
      </c>
      <c r="M3139" s="16">
        <f t="shared" si="232"/>
        <v>0.73233460306945597</v>
      </c>
      <c r="N3139" s="6">
        <f>INDEX('ROA2'!$D$2:$AQ$224,MATCH(A3139,'ROA2'!$B$2:$B$224,0),MATCH(G3139,'ROA2'!$D$1:$AQ$1,0))</f>
        <v>0.27931100130081199</v>
      </c>
      <c r="O3139" s="6">
        <v>863.74400000000003</v>
      </c>
      <c r="P3139" s="28">
        <v>-2.7642728156688352E-2</v>
      </c>
    </row>
    <row r="3140" spans="1:16" x14ac:dyDescent="0.3">
      <c r="A3140" t="s">
        <v>534</v>
      </c>
      <c r="B3140" t="str">
        <f>VLOOKUP(A3140,Sheet3!L:L,1,FALSE)</f>
        <v>FRU CN EQUITY</v>
      </c>
      <c r="C3140" t="str">
        <f>VLOOKUP(A3140,'ALL - prices'!B:C,2,FALSE)</f>
        <v>Freehold Royalties Ltd</v>
      </c>
      <c r="D3140" t="str">
        <f>VLOOKUP(A3140,'ALL - prices'!B:I,8,FALSE)</f>
        <v>Energy</v>
      </c>
      <c r="E3140">
        <v>2019</v>
      </c>
      <c r="F3140" t="s">
        <v>681</v>
      </c>
      <c r="G3140" t="str">
        <f t="shared" si="229"/>
        <v>2019-Q3</v>
      </c>
      <c r="H3140" s="4">
        <f>INDEX('ALL - prices'!$J$3:$DY$219,MATCH('COMBINED DATA'!A3140,'ALL - prices'!$B$3:$B$219,0),MATCH('COMBINED DATA'!G3140,'ALL - prices'!$J$1:$DY$1,0))</f>
        <v>4.7930000000000001</v>
      </c>
      <c r="I3140" s="14">
        <f t="shared" si="230"/>
        <v>1.2418750903371882</v>
      </c>
      <c r="J3140" s="6">
        <f>INDEX('market cap'!$B$3:$DQ$219,MATCH(A3140,'market cap'!$A$3:$A$219,0),MATCH(G3140,'market cap'!$B$1:$DQ$1,0))</f>
        <v>889.56089999999995</v>
      </c>
      <c r="K3140">
        <f t="shared" si="231"/>
        <v>6.7907279701922558</v>
      </c>
      <c r="L3140">
        <f>INDEX('PB2'!$D$2:$AQ$224,MATCH(A3140,'PB2'!$B$2:$B$224,0),MATCH(G3140,'PB2'!$D$1:$AQ$1,0))</f>
        <v>1.23903596401215</v>
      </c>
      <c r="M3140" s="16">
        <f t="shared" si="232"/>
        <v>0.80707907522060751</v>
      </c>
      <c r="N3140" s="6">
        <f>INDEX('ROA2'!$D$2:$AQ$224,MATCH(A3140,'ROA2'!$B$2:$B$224,0),MATCH(G3140,'ROA2'!$D$1:$AQ$1,0))</f>
        <v>6.3966996967792997E-2</v>
      </c>
      <c r="O3140" s="6">
        <v>868.55398400000001</v>
      </c>
      <c r="P3140" s="28">
        <v>5.568761114404251E-3</v>
      </c>
    </row>
    <row r="3141" spans="1:16" x14ac:dyDescent="0.3">
      <c r="A3141" t="s">
        <v>534</v>
      </c>
      <c r="B3141" t="str">
        <f>VLOOKUP(A3141,Sheet3!L:L,1,FALSE)</f>
        <v>FRU CN EQUITY</v>
      </c>
      <c r="C3141" t="str">
        <f>VLOOKUP(A3141,'ALL - prices'!B:C,2,FALSE)</f>
        <v>Freehold Royalties Ltd</v>
      </c>
      <c r="D3141" t="str">
        <f>VLOOKUP(A3141,'ALL - prices'!B:I,8,FALSE)</f>
        <v>Energy</v>
      </c>
      <c r="E3141">
        <v>2019</v>
      </c>
      <c r="F3141" t="s">
        <v>682</v>
      </c>
      <c r="G3141" t="str">
        <f t="shared" si="229"/>
        <v>2019-Q4</v>
      </c>
      <c r="H3141" s="4">
        <f>INDEX('ALL - prices'!$J$3:$DY$219,MATCH('COMBINED DATA'!A3141,'ALL - prices'!$B$3:$B$219,0),MATCH('COMBINED DATA'!G3141,'ALL - prices'!$J$1:$DY$1,0))</f>
        <v>4.7538999999999998</v>
      </c>
      <c r="I3141" s="14">
        <f t="shared" si="230"/>
        <v>0.70724411803846132</v>
      </c>
      <c r="J3141" s="6">
        <f>INDEX('market cap'!$B$3:$DQ$219,MATCH(A3141,'market cap'!$A$3:$A$219,0),MATCH(G3141,'market cap'!$B$1:$DQ$1,0))</f>
        <v>862.35350000000005</v>
      </c>
      <c r="K3141">
        <f t="shared" si="231"/>
        <v>6.759665279406045</v>
      </c>
      <c r="L3141">
        <f>INDEX('PB2'!$D$2:$AQ$224,MATCH(A3141,'PB2'!$B$2:$B$224,0),MATCH(G3141,'PB2'!$D$1:$AQ$1,0))</f>
        <v>1.2223140001296999</v>
      </c>
      <c r="M3141" s="16">
        <f t="shared" si="232"/>
        <v>0.81812038469156845</v>
      </c>
      <c r="N3141" s="6">
        <f>INDEX('ROA2'!$D$2:$AQ$224,MATCH(A3141,'ROA2'!$B$2:$B$224,0),MATCH(G3141,'ROA2'!$D$1:$AQ$1,0))</f>
        <v>-0.57333201169967696</v>
      </c>
      <c r="O3141" s="6">
        <v>860.435968</v>
      </c>
      <c r="P3141" s="28">
        <v>-9.3465877188354616E-3</v>
      </c>
    </row>
    <row r="3142" spans="1:16" x14ac:dyDescent="0.3">
      <c r="A3142" t="s">
        <v>534</v>
      </c>
      <c r="B3142" t="str">
        <f>VLOOKUP(A3142,Sheet3!L:L,1,FALSE)</f>
        <v>FRU CN EQUITY</v>
      </c>
      <c r="C3142" t="str">
        <f>VLOOKUP(A3142,'ALL - prices'!B:C,2,FALSE)</f>
        <v>Freehold Royalties Ltd</v>
      </c>
      <c r="D3142" t="str">
        <f>VLOOKUP(A3142,'ALL - prices'!B:I,8,FALSE)</f>
        <v>Energy</v>
      </c>
      <c r="E3142">
        <v>2020</v>
      </c>
      <c r="F3142" t="s">
        <v>679</v>
      </c>
      <c r="G3142" t="str">
        <f t="shared" si="229"/>
        <v>2020-Q1</v>
      </c>
      <c r="H3142" s="4">
        <f>INDEX('ALL - prices'!$J$3:$DY$219,MATCH('COMBINED DATA'!A3142,'ALL - prices'!$B$3:$B$219,0),MATCH('COMBINED DATA'!G3142,'ALL - prices'!$J$1:$DY$1,0))</f>
        <v>1.9870000000000001</v>
      </c>
      <c r="I3142" s="14">
        <f t="shared" si="230"/>
        <v>1.2566914153177517</v>
      </c>
      <c r="J3142" s="6">
        <f>INDEX('market cap'!$B$3:$DQ$219,MATCH(A3142,'market cap'!$A$3:$A$219,0),MATCH(G3142,'market cap'!$B$1:$DQ$1,0))</f>
        <v>347.78039999999999</v>
      </c>
      <c r="K3142">
        <f t="shared" si="231"/>
        <v>5.8515712461056566</v>
      </c>
      <c r="L3142">
        <f>INDEX('PB2'!$D$2:$AQ$224,MATCH(A3142,'PB2'!$B$2:$B$224,0),MATCH(G3142,'PB2'!$D$1:$AQ$1,0))</f>
        <v>0.51268500089645397</v>
      </c>
      <c r="M3142" s="16">
        <f t="shared" si="232"/>
        <v>1.9505154202901445</v>
      </c>
      <c r="N3142" s="6">
        <f>INDEX('ROA2'!$D$2:$AQ$224,MATCH(A3142,'ROA2'!$B$2:$B$224,0),MATCH(G3142,'ROA2'!$D$1:$AQ$1,0))</f>
        <v>0.60097497701644897</v>
      </c>
      <c r="O3142" s="6">
        <v>839.89299200000005</v>
      </c>
      <c r="P3142" s="28">
        <v>-2.3875078174323779E-2</v>
      </c>
    </row>
    <row r="3143" spans="1:16" x14ac:dyDescent="0.3">
      <c r="A3143" t="s">
        <v>534</v>
      </c>
      <c r="B3143" t="str">
        <f>VLOOKUP(A3143,Sheet3!L:L,1,FALSE)</f>
        <v>FRU CN EQUITY</v>
      </c>
      <c r="C3143" t="str">
        <f>VLOOKUP(A3143,'ALL - prices'!B:C,2,FALSE)</f>
        <v>Freehold Royalties Ltd</v>
      </c>
      <c r="D3143" t="str">
        <f>VLOOKUP(A3143,'ALL - prices'!B:I,8,FALSE)</f>
        <v>Energy</v>
      </c>
      <c r="E3143">
        <v>2020</v>
      </c>
      <c r="F3143" t="s">
        <v>680</v>
      </c>
      <c r="G3143" t="str">
        <f t="shared" si="229"/>
        <v>2020-Q2</v>
      </c>
      <c r="H3143" s="4">
        <f>INDEX('ALL - prices'!$J$3:$DY$219,MATCH('COMBINED DATA'!A3143,'ALL - prices'!$B$3:$B$219,0),MATCH('COMBINED DATA'!G3143,'ALL - prices'!$J$1:$DY$1,0))</f>
        <v>2.41</v>
      </c>
      <c r="I3143" s="14">
        <f t="shared" si="230"/>
        <v>1.9249207966390021</v>
      </c>
      <c r="J3143" s="6">
        <f>INDEX('market cap'!$B$3:$DQ$219,MATCH(A3143,'market cap'!$A$3:$A$219,0),MATCH(G3143,'market cap'!$B$1:$DQ$1,0))</f>
        <v>416.39019999999999</v>
      </c>
      <c r="K3143">
        <f t="shared" si="231"/>
        <v>6.0316228014014195</v>
      </c>
      <c r="L3143">
        <f>INDEX('PB2'!$D$2:$AQ$224,MATCH(A3143,'PB2'!$B$2:$B$224,0),MATCH(G3143,'PB2'!$D$1:$AQ$1,0))</f>
        <v>0.62380599975585904</v>
      </c>
      <c r="M3143" s="16">
        <f t="shared" si="232"/>
        <v>1.6030624912094036</v>
      </c>
      <c r="N3143" s="6">
        <f>INDEX('ROA2'!$D$2:$AQ$224,MATCH(A3143,'ROA2'!$B$2:$B$224,0),MATCH(G3143,'ROA2'!$D$1:$AQ$1,0))</f>
        <v>0.38904199004173301</v>
      </c>
      <c r="O3143" s="6">
        <v>807.02502400000003</v>
      </c>
      <c r="P3143" s="28">
        <v>-3.9133518570899112E-2</v>
      </c>
    </row>
    <row r="3144" spans="1:16" x14ac:dyDescent="0.3">
      <c r="A3144" t="s">
        <v>534</v>
      </c>
      <c r="B3144" t="str">
        <f>VLOOKUP(A3144,Sheet3!L:L,1,FALSE)</f>
        <v>FRU CN EQUITY</v>
      </c>
      <c r="C3144" t="str">
        <f>VLOOKUP(A3144,'ALL - prices'!B:C,2,FALSE)</f>
        <v>Freehold Royalties Ltd</v>
      </c>
      <c r="D3144" t="str">
        <f>VLOOKUP(A3144,'ALL - prices'!B:I,8,FALSE)</f>
        <v>Energy</v>
      </c>
      <c r="E3144">
        <v>2020</v>
      </c>
      <c r="F3144" t="s">
        <v>681</v>
      </c>
      <c r="G3144" t="str">
        <f t="shared" si="229"/>
        <v>2020-Q3</v>
      </c>
      <c r="H3144" s="4">
        <f>INDEX('ALL - prices'!$J$3:$DY$219,MATCH('COMBINED DATA'!A3144,'ALL - prices'!$B$3:$B$219,0),MATCH('COMBINED DATA'!G3144,'ALL - prices'!$J$1:$DY$1,0))</f>
        <v>2.5550999999999999</v>
      </c>
      <c r="I3144" s="14">
        <f t="shared" si="230"/>
        <v>1.7894417164765819</v>
      </c>
      <c r="J3144" s="6">
        <f>INDEX('market cap'!$B$3:$DQ$219,MATCH(A3144,'market cap'!$A$3:$A$219,0),MATCH(G3144,'market cap'!$B$1:$DQ$1,0))</f>
        <v>438.17430000000002</v>
      </c>
      <c r="K3144">
        <f t="shared" si="231"/>
        <v>6.0826167764227321</v>
      </c>
      <c r="L3144">
        <f>INDEX('PB2'!$D$2:$AQ$224,MATCH(A3144,'PB2'!$B$2:$B$224,0),MATCH(G3144,'PB2'!$D$1:$AQ$1,0))</f>
        <v>0.65911400318145796</v>
      </c>
      <c r="M3144" s="16">
        <f t="shared" si="232"/>
        <v>1.517188218082349</v>
      </c>
      <c r="N3144" s="6">
        <f>INDEX('ROA2'!$D$2:$AQ$224,MATCH(A3144,'ROA2'!$B$2:$B$224,0),MATCH(G3144,'ROA2'!$D$1:$AQ$1,0))</f>
        <v>-0.67702502012252797</v>
      </c>
      <c r="O3144" s="6">
        <v>786.03897600000005</v>
      </c>
      <c r="P3144" s="28">
        <v>-2.6004209752980328E-2</v>
      </c>
    </row>
    <row r="3145" spans="1:16" x14ac:dyDescent="0.3">
      <c r="A3145" t="s">
        <v>534</v>
      </c>
      <c r="B3145" t="str">
        <f>VLOOKUP(A3145,Sheet3!L:L,1,FALSE)</f>
        <v>FRU CN EQUITY</v>
      </c>
      <c r="C3145" t="str">
        <f>VLOOKUP(A3145,'ALL - prices'!B:C,2,FALSE)</f>
        <v>Freehold Royalties Ltd</v>
      </c>
      <c r="D3145" t="str">
        <f>VLOOKUP(A3145,'ALL - prices'!B:I,8,FALSE)</f>
        <v>Energy</v>
      </c>
      <c r="E3145">
        <v>2020</v>
      </c>
      <c r="F3145" t="s">
        <v>682</v>
      </c>
      <c r="G3145" t="str">
        <f t="shared" si="229"/>
        <v>2020-Q4</v>
      </c>
      <c r="H3145" s="4">
        <f>INDEX('ALL - prices'!$J$3:$DY$219,MATCH('COMBINED DATA'!A3145,'ALL - prices'!$B$3:$B$219,0),MATCH('COMBINED DATA'!G3145,'ALL - prices'!$J$1:$DY$1,0))</f>
        <v>3.6472000000000002</v>
      </c>
      <c r="I3145" s="14">
        <f t="shared" si="230"/>
        <v>1.4523037721725669</v>
      </c>
      <c r="J3145" s="6">
        <f>INDEX('market cap'!$B$3:$DQ$219,MATCH(A3145,'market cap'!$A$3:$A$219,0),MATCH(G3145,'market cap'!$B$1:$DQ$1,0))</f>
        <v>670.26499999999999</v>
      </c>
      <c r="K3145">
        <f t="shared" si="231"/>
        <v>6.5076731565747101</v>
      </c>
      <c r="L3145">
        <f>INDEX('PB2'!$D$2:$AQ$224,MATCH(A3145,'PB2'!$B$2:$B$224,0),MATCH(G3145,'PB2'!$D$1:$AQ$1,0))</f>
        <v>0.93849998712539695</v>
      </c>
      <c r="M3145" s="16">
        <f t="shared" si="232"/>
        <v>1.0655301158425969</v>
      </c>
      <c r="N3145" s="6">
        <f>INDEX('ROA2'!$D$2:$AQ$224,MATCH(A3145,'ROA2'!$B$2:$B$224,0),MATCH(G3145,'ROA2'!$D$1:$AQ$1,0))</f>
        <v>-0.99495798349380504</v>
      </c>
      <c r="O3145" s="6">
        <v>786.06598399999996</v>
      </c>
      <c r="P3145" s="28">
        <v>3.4359619337641814E-5</v>
      </c>
    </row>
    <row r="3146" spans="1:16" x14ac:dyDescent="0.3">
      <c r="A3146" t="s">
        <v>534</v>
      </c>
      <c r="B3146" t="str">
        <f>VLOOKUP(A3146,Sheet3!L:L,1,FALSE)</f>
        <v>FRU CN EQUITY</v>
      </c>
      <c r="C3146" t="str">
        <f>VLOOKUP(A3146,'ALL - prices'!B:C,2,FALSE)</f>
        <v>Freehold Royalties Ltd</v>
      </c>
      <c r="D3146" t="str">
        <f>VLOOKUP(A3146,'ALL - prices'!B:I,8,FALSE)</f>
        <v>Energy</v>
      </c>
      <c r="E3146">
        <v>2021</v>
      </c>
      <c r="F3146" t="s">
        <v>679</v>
      </c>
      <c r="G3146" t="str">
        <f t="shared" si="229"/>
        <v>2021-Q1</v>
      </c>
      <c r="H3146" s="4">
        <f>INDEX('ALL - prices'!$J$3:$DY$219,MATCH('COMBINED DATA'!A3146,'ALL - prices'!$B$3:$B$219,0),MATCH('COMBINED DATA'!G3146,'ALL - prices'!$J$1:$DY$1,0))</f>
        <v>5.1284999999999998</v>
      </c>
      <c r="I3146" s="14">
        <f t="shared" si="230"/>
        <v>1.6354964411965758</v>
      </c>
      <c r="J3146" s="6">
        <f>INDEX('market cap'!$B$3:$DQ$219,MATCH(A3146,'market cap'!$A$3:$A$219,0),MATCH(G3146,'market cap'!$B$1:$DQ$1,0))</f>
        <v>932.36749999999995</v>
      </c>
      <c r="K3146">
        <f t="shared" si="231"/>
        <v>6.8377270502692511</v>
      </c>
      <c r="L3146">
        <f>INDEX('PB2'!$D$2:$AQ$224,MATCH(A3146,'PB2'!$B$2:$B$224,0),MATCH(G3146,'PB2'!$D$1:$AQ$1,0))</f>
        <v>1.3320289850235001</v>
      </c>
      <c r="M3146" s="16">
        <f t="shared" si="232"/>
        <v>0.75073441437339117</v>
      </c>
      <c r="N3146" s="6">
        <f>INDEX('ROA2'!$D$2:$AQ$224,MATCH(A3146,'ROA2'!$B$2:$B$224,0),MATCH(G3146,'ROA2'!$D$1:$AQ$1,0))</f>
        <v>-1.6685810089111299</v>
      </c>
      <c r="O3146" s="6">
        <v>829.90899200000001</v>
      </c>
      <c r="P3146" s="28">
        <v>5.5775226116386759E-2</v>
      </c>
    </row>
    <row r="3147" spans="1:16" x14ac:dyDescent="0.3">
      <c r="A3147" t="s">
        <v>534</v>
      </c>
      <c r="B3147" t="str">
        <f>VLOOKUP(A3147,Sheet3!L:L,1,FALSE)</f>
        <v>FRU CN EQUITY</v>
      </c>
      <c r="C3147" t="str">
        <f>VLOOKUP(A3147,'ALL - prices'!B:C,2,FALSE)</f>
        <v>Freehold Royalties Ltd</v>
      </c>
      <c r="D3147" t="str">
        <f>VLOOKUP(A3147,'ALL - prices'!B:I,8,FALSE)</f>
        <v>Energy</v>
      </c>
      <c r="E3147">
        <v>2021</v>
      </c>
      <c r="F3147" t="s">
        <v>680</v>
      </c>
      <c r="G3147" t="str">
        <f t="shared" si="229"/>
        <v>2021-Q2</v>
      </c>
      <c r="H3147" s="4">
        <f>INDEX('ALL - prices'!$J$3:$DY$219,MATCH('COMBINED DATA'!A3147,'ALL - prices'!$B$3:$B$219,0),MATCH('COMBINED DATA'!G3147,'ALL - prices'!$J$1:$DY$1,0))</f>
        <v>6.9976000000000003</v>
      </c>
      <c r="I3147" s="14">
        <f t="shared" si="230"/>
        <v>1.3621927886071483</v>
      </c>
      <c r="J3147" s="6">
        <f>INDEX('market cap'!$B$3:$DQ$219,MATCH(A3147,'market cap'!$A$3:$A$219,0),MATCH(G3147,'market cap'!$B$1:$DQ$1,0))</f>
        <v>1256.4456</v>
      </c>
      <c r="K3147">
        <f t="shared" si="231"/>
        <v>7.1360420611797037</v>
      </c>
      <c r="L3147">
        <f>INDEX('PB2'!$D$2:$AQ$224,MATCH(A3147,'PB2'!$B$2:$B$224,0),MATCH(G3147,'PB2'!$D$1:$AQ$1,0))</f>
        <v>1.7996350526809699</v>
      </c>
      <c r="M3147" s="16">
        <f t="shared" si="232"/>
        <v>0.55566821645881492</v>
      </c>
      <c r="N3147" s="6">
        <f>INDEX('ROA2'!$D$2:$AQ$224,MATCH(A3147,'ROA2'!$B$2:$B$224,0),MATCH(G3147,'ROA2'!$D$1:$AQ$1,0))</f>
        <v>8.8614001870155001E-2</v>
      </c>
      <c r="O3147" s="6">
        <v>831.53497600000003</v>
      </c>
      <c r="P3147" s="28">
        <v>1.9592316936843318E-3</v>
      </c>
    </row>
    <row r="3148" spans="1:16" x14ac:dyDescent="0.3">
      <c r="A3148" t="s">
        <v>534</v>
      </c>
      <c r="B3148" t="str">
        <f>VLOOKUP(A3148,Sheet3!L:L,1,FALSE)</f>
        <v>FRU CN EQUITY</v>
      </c>
      <c r="C3148" t="str">
        <f>VLOOKUP(A3148,'ALL - prices'!B:C,2,FALSE)</f>
        <v>Freehold Royalties Ltd</v>
      </c>
      <c r="D3148" t="str">
        <f>VLOOKUP(A3148,'ALL - prices'!B:I,8,FALSE)</f>
        <v>Energy</v>
      </c>
      <c r="E3148">
        <v>2021</v>
      </c>
      <c r="F3148" t="s">
        <v>681</v>
      </c>
      <c r="G3148" t="str">
        <f t="shared" si="229"/>
        <v>2021-Q3</v>
      </c>
      <c r="H3148" s="4">
        <f>INDEX('ALL - prices'!$J$3:$DY$219,MATCH('COMBINED DATA'!A3148,'ALL - prices'!$B$3:$B$219,0),MATCH('COMBINED DATA'!G3148,'ALL - prices'!$J$1:$DY$1,0))</f>
        <v>7.5580999999999996</v>
      </c>
      <c r="I3148" s="14">
        <f t="shared" si="230"/>
        <v>1.1377295372802796</v>
      </c>
      <c r="J3148" s="6">
        <f>INDEX('market cap'!$B$3:$DQ$219,MATCH(A3148,'market cap'!$A$3:$A$219,0),MATCH(G3148,'market cap'!$B$1:$DQ$1,0))</f>
        <v>1565.8534999999999</v>
      </c>
      <c r="K3148">
        <f t="shared" si="231"/>
        <v>7.356186321727634</v>
      </c>
      <c r="L3148">
        <f>INDEX('PB2'!$D$2:$AQ$224,MATCH(A3148,'PB2'!$B$2:$B$224,0),MATCH(G3148,'PB2'!$D$1:$AQ$1,0))</f>
        <v>1.7690850496292101</v>
      </c>
      <c r="M3148" s="16">
        <f t="shared" si="232"/>
        <v>0.56526394828196314</v>
      </c>
      <c r="N3148" s="6">
        <f>INDEX('ROA2'!$D$2:$AQ$224,MATCH(A3148,'ROA2'!$B$2:$B$224,0),MATCH(G3148,'ROA2'!$D$1:$AQ$1,0))</f>
        <v>2.3389599323272701</v>
      </c>
      <c r="O3148" s="6">
        <v>812.27801599999998</v>
      </c>
      <c r="P3148" s="28">
        <v>-2.3158328339516591E-2</v>
      </c>
    </row>
    <row r="3149" spans="1:16" x14ac:dyDescent="0.3">
      <c r="A3149" t="s">
        <v>534</v>
      </c>
      <c r="B3149" t="str">
        <f>VLOOKUP(A3149,Sheet3!L:L,1,FALSE)</f>
        <v>FRU CN EQUITY</v>
      </c>
      <c r="C3149" t="str">
        <f>VLOOKUP(A3149,'ALL - prices'!B:C,2,FALSE)</f>
        <v>Freehold Royalties Ltd</v>
      </c>
      <c r="D3149" t="str">
        <f>VLOOKUP(A3149,'ALL - prices'!B:I,8,FALSE)</f>
        <v>Energy</v>
      </c>
      <c r="E3149">
        <v>2021</v>
      </c>
      <c r="F3149" t="s">
        <v>682</v>
      </c>
      <c r="G3149" t="str">
        <f t="shared" si="229"/>
        <v>2021-Q4</v>
      </c>
      <c r="H3149" s="4">
        <f>INDEX('ALL - prices'!$J$3:$DY$219,MATCH('COMBINED DATA'!A3149,'ALL - prices'!$B$3:$B$219,0),MATCH('COMBINED DATA'!G3149,'ALL - prices'!$J$1:$DY$1,0))</f>
        <v>8.5914000000000001</v>
      </c>
      <c r="I3149" s="14">
        <f t="shared" si="230"/>
        <v>1.1521579998709675</v>
      </c>
      <c r="J3149" s="6">
        <f>INDEX('market cap'!$B$3:$DQ$219,MATCH(A3149,'market cap'!$A$3:$A$219,0),MATCH(G3149,'market cap'!$B$1:$DQ$1,0))</f>
        <v>1753.9929</v>
      </c>
      <c r="K3149">
        <f t="shared" si="231"/>
        <v>7.4696501250333993</v>
      </c>
      <c r="L3149">
        <f>INDEX('PB2'!$D$2:$AQ$224,MATCH(A3149,'PB2'!$B$2:$B$224,0),MATCH(G3149,'PB2'!$D$1:$AQ$1,0))</f>
        <v>1.96936094760895</v>
      </c>
      <c r="M3149" s="16">
        <f t="shared" si="232"/>
        <v>0.50777893266042717</v>
      </c>
      <c r="N3149" s="6">
        <f>INDEX('ROA2'!$D$2:$AQ$224,MATCH(A3149,'ROA2'!$B$2:$B$224,0),MATCH(G3149,'ROA2'!$D$1:$AQ$1,0))</f>
        <v>4.5295162200927699</v>
      </c>
      <c r="O3149" s="6">
        <v>1036.6010240000001</v>
      </c>
      <c r="P3149" s="28">
        <v>0.27616530742104939</v>
      </c>
    </row>
    <row r="3150" spans="1:16" x14ac:dyDescent="0.3">
      <c r="A3150" t="s">
        <v>534</v>
      </c>
      <c r="B3150" t="str">
        <f>VLOOKUP(A3150,Sheet3!L:L,1,FALSE)</f>
        <v>FRU CN EQUITY</v>
      </c>
      <c r="C3150" t="str">
        <f>VLOOKUP(A3150,'ALL - prices'!B:C,2,FALSE)</f>
        <v>Freehold Royalties Ltd</v>
      </c>
      <c r="D3150" t="str">
        <f>VLOOKUP(A3150,'ALL - prices'!B:I,8,FALSE)</f>
        <v>Energy</v>
      </c>
      <c r="E3150">
        <v>2022</v>
      </c>
      <c r="F3150" t="s">
        <v>679</v>
      </c>
      <c r="G3150" t="str">
        <f t="shared" si="229"/>
        <v>2022-Q1</v>
      </c>
      <c r="H3150" s="4">
        <f>INDEX('ALL - prices'!$J$3:$DY$219,MATCH('COMBINED DATA'!A3150,'ALL - prices'!$B$3:$B$219,0),MATCH('COMBINED DATA'!G3150,'ALL - prices'!$J$1:$DY$1,0))</f>
        <v>10.708399999999999</v>
      </c>
      <c r="I3150" s="14">
        <f t="shared" si="230"/>
        <v>1.1676957576783435</v>
      </c>
      <c r="J3150" s="6">
        <f>INDEX('market cap'!$B$3:$DQ$219,MATCH(A3150,'market cap'!$A$3:$A$219,0),MATCH(G3150,'market cap'!$B$1:$DQ$1,0))</f>
        <v>2154.4753999999998</v>
      </c>
      <c r="K3150">
        <f t="shared" si="231"/>
        <v>7.6753025390283032</v>
      </c>
      <c r="L3150">
        <f>INDEX('PB2'!$D$2:$AQ$224,MATCH(A3150,'PB2'!$B$2:$B$224,0),MATCH(G3150,'PB2'!$D$1:$AQ$1,0))</f>
        <v>2.4008660316467298</v>
      </c>
      <c r="M3150" s="16">
        <f t="shared" si="232"/>
        <v>0.41651636818490456</v>
      </c>
      <c r="N3150" s="6">
        <f>INDEX('ROA2'!$D$2:$AQ$224,MATCH(A3150,'ROA2'!$B$2:$B$224,0),MATCH(G3150,'ROA2'!$D$1:$AQ$1,0))</f>
        <v>7.5861291885376003</v>
      </c>
      <c r="O3150" s="6">
        <v>1070.507008</v>
      </c>
      <c r="P3150" s="28">
        <v>3.27088081286711E-2</v>
      </c>
    </row>
    <row r="3151" spans="1:16" x14ac:dyDescent="0.3">
      <c r="A3151" t="s">
        <v>534</v>
      </c>
      <c r="B3151" t="str">
        <f>VLOOKUP(A3151,Sheet3!L:L,1,FALSE)</f>
        <v>FRU CN EQUITY</v>
      </c>
      <c r="C3151" t="str">
        <f>VLOOKUP(A3151,'ALL - prices'!B:C,2,FALSE)</f>
        <v>Freehold Royalties Ltd</v>
      </c>
      <c r="D3151" t="str">
        <f>VLOOKUP(A3151,'ALL - prices'!B:I,8,FALSE)</f>
        <v>Energy</v>
      </c>
      <c r="E3151">
        <v>2022</v>
      </c>
      <c r="F3151" t="s">
        <v>680</v>
      </c>
      <c r="G3151" t="str">
        <f t="shared" si="229"/>
        <v>2022-Q2</v>
      </c>
      <c r="H3151" s="4">
        <f>INDEX('ALL - prices'!$J$3:$DY$219,MATCH('COMBINED DATA'!A3151,'ALL - prices'!$B$3:$B$219,0),MATCH('COMBINED DATA'!G3151,'ALL - prices'!$J$1:$DY$1,0))</f>
        <v>9.6908999999999992</v>
      </c>
      <c r="I3151" s="14">
        <f t="shared" si="230"/>
        <v>0.66981345350776611</v>
      </c>
      <c r="J3151" s="6">
        <f>INDEX('market cap'!$B$3:$DQ$219,MATCH(A3151,'market cap'!$A$3:$A$219,0),MATCH(G3151,'market cap'!$B$1:$DQ$1,0))</f>
        <v>1918.1004</v>
      </c>
      <c r="K3151">
        <f t="shared" si="231"/>
        <v>7.5590906002673215</v>
      </c>
      <c r="L3151">
        <f>INDEX('PB2'!$D$2:$AQ$224,MATCH(A3151,'PB2'!$B$2:$B$224,0),MATCH(G3151,'PB2'!$D$1:$AQ$1,0))</f>
        <v>2.06848096847534</v>
      </c>
      <c r="M3151" s="16">
        <f t="shared" si="232"/>
        <v>0.48344655582550106</v>
      </c>
      <c r="N3151" s="6">
        <f>INDEX('ROA2'!$D$2:$AQ$224,MATCH(A3151,'ROA2'!$B$2:$B$224,0),MATCH(G3151,'ROA2'!$D$1:$AQ$1,0))</f>
        <v>11.1160774230957</v>
      </c>
      <c r="O3151" s="6">
        <v>1054.814016</v>
      </c>
      <c r="P3151" s="28">
        <v>-1.4659401463722134E-2</v>
      </c>
    </row>
    <row r="3152" spans="1:16" x14ac:dyDescent="0.3">
      <c r="A3152" t="s">
        <v>534</v>
      </c>
      <c r="B3152" t="str">
        <f>VLOOKUP(A3152,Sheet3!L:L,1,FALSE)</f>
        <v>FRU CN EQUITY</v>
      </c>
      <c r="C3152" t="str">
        <f>VLOOKUP(A3152,'ALL - prices'!B:C,2,FALSE)</f>
        <v>Freehold Royalties Ltd</v>
      </c>
      <c r="D3152" t="str">
        <f>VLOOKUP(A3152,'ALL - prices'!B:I,8,FALSE)</f>
        <v>Energy</v>
      </c>
      <c r="E3152">
        <v>2022</v>
      </c>
      <c r="F3152" t="s">
        <v>681</v>
      </c>
      <c r="G3152" t="str">
        <f t="shared" si="229"/>
        <v>2022-Q3</v>
      </c>
      <c r="H3152" s="4">
        <f>INDEX('ALL - prices'!$J$3:$DY$219,MATCH('COMBINED DATA'!A3152,'ALL - prices'!$B$3:$B$219,0),MATCH('COMBINED DATA'!G3152,'ALL - prices'!$J$1:$DY$1,0))</f>
        <v>11.142899999999999</v>
      </c>
      <c r="I3152" s="14">
        <f t="shared" si="230"/>
        <v>0.6655412202360822</v>
      </c>
      <c r="J3152" s="6">
        <f>INDEX('market cap'!$B$3:$DQ$219,MATCH(A3152,'market cap'!$A$3:$A$219,0),MATCH(G3152,'market cap'!$B$1:$DQ$1,0))</f>
        <v>2165.0145000000002</v>
      </c>
      <c r="K3152">
        <f t="shared" si="231"/>
        <v>7.680182337873747</v>
      </c>
      <c r="L3152">
        <f>INDEX('PB2'!$D$2:$AQ$224,MATCH(A3152,'PB2'!$B$2:$B$224,0),MATCH(G3152,'PB2'!$D$1:$AQ$1,0))</f>
        <v>2.2535989284515399</v>
      </c>
      <c r="M3152" s="16">
        <f t="shared" si="232"/>
        <v>0.44373468028186608</v>
      </c>
      <c r="N3152" s="6">
        <f>INDEX('ROA2'!$D$2:$AQ$224,MATCH(A3152,'ROA2'!$B$2:$B$224,0),MATCH(G3152,'ROA2'!$D$1:$AQ$1,0))</f>
        <v>16.863590240478501</v>
      </c>
      <c r="O3152" s="6">
        <v>1075.505024</v>
      </c>
      <c r="P3152" s="28">
        <v>1.9615787888810163E-2</v>
      </c>
    </row>
    <row r="3153" spans="1:16" x14ac:dyDescent="0.3">
      <c r="A3153" t="s">
        <v>534</v>
      </c>
      <c r="B3153" t="str">
        <f>VLOOKUP(A3153,Sheet3!L:L,1,FALSE)</f>
        <v>FRU CN EQUITY</v>
      </c>
      <c r="C3153" t="str">
        <f>VLOOKUP(A3153,'ALL - prices'!B:C,2,FALSE)</f>
        <v>Freehold Royalties Ltd</v>
      </c>
      <c r="D3153" t="str">
        <f>VLOOKUP(A3153,'ALL - prices'!B:I,8,FALSE)</f>
        <v>Energy</v>
      </c>
      <c r="E3153">
        <v>2022</v>
      </c>
      <c r="F3153" t="s">
        <v>682</v>
      </c>
      <c r="G3153" t="str">
        <f t="shared" si="229"/>
        <v>2022-Q4</v>
      </c>
      <c r="H3153" s="4">
        <f>INDEX('ALL - prices'!$J$3:$DY$219,MATCH('COMBINED DATA'!A3153,'ALL - prices'!$B$3:$B$219,0),MATCH('COMBINED DATA'!G3153,'ALL - prices'!$J$1:$DY$1,0))</f>
        <v>12.470800000000001</v>
      </c>
      <c r="I3153" s="14">
        <f t="shared" si="230"/>
        <v>0.51269377068577648</v>
      </c>
      <c r="J3153" s="6">
        <f>INDEX('market cap'!$B$3:$DQ$219,MATCH(A3153,'market cap'!$A$3:$A$219,0),MATCH(G3153,'market cap'!$B$1:$DQ$1,0))</f>
        <v>2383.3226</v>
      </c>
      <c r="K3153">
        <f t="shared" si="231"/>
        <v>7.7762508435132993</v>
      </c>
      <c r="L3153">
        <f>INDEX('PB2'!$D$2:$AQ$224,MATCH(A3153,'PB2'!$B$2:$B$224,0),MATCH(G3153,'PB2'!$D$1:$AQ$1,0))</f>
        <v>2.48355889320373</v>
      </c>
      <c r="M3153" s="16">
        <f t="shared" si="232"/>
        <v>0.4026479914515031</v>
      </c>
      <c r="N3153" s="6">
        <f>INDEX('ROA2'!$D$2:$AQ$224,MATCH(A3153,'ROA2'!$B$2:$B$224,0),MATCH(G3153,'ROA2'!$D$1:$AQ$1,0))</f>
        <v>17.540153503418001</v>
      </c>
      <c r="O3153" s="6">
        <v>1239.581952</v>
      </c>
      <c r="P3153" s="28">
        <v>0.15255803026355733</v>
      </c>
    </row>
    <row r="3154" spans="1:16" x14ac:dyDescent="0.3">
      <c r="A3154" t="s">
        <v>534</v>
      </c>
      <c r="B3154" t="str">
        <f>VLOOKUP(A3154,Sheet3!L:L,1,FALSE)</f>
        <v>FRU CN EQUITY</v>
      </c>
      <c r="C3154" t="str">
        <f>VLOOKUP(A3154,'ALL - prices'!B:C,2,FALSE)</f>
        <v>Freehold Royalties Ltd</v>
      </c>
      <c r="D3154" t="str">
        <f>VLOOKUP(A3154,'ALL - prices'!B:I,8,FALSE)</f>
        <v>Energy</v>
      </c>
      <c r="E3154">
        <v>2023</v>
      </c>
      <c r="F3154" t="s">
        <v>679</v>
      </c>
      <c r="G3154" t="str">
        <f t="shared" si="229"/>
        <v>2023-Q1</v>
      </c>
      <c r="H3154" s="4">
        <f>INDEX('ALL - prices'!$J$3:$DY$219,MATCH('COMBINED DATA'!A3154,'ALL - prices'!$B$3:$B$219,0),MATCH('COMBINED DATA'!G3154,'ALL - prices'!$J$1:$DY$1,0))</f>
        <v>11.648099999999999</v>
      </c>
      <c r="I3154" s="14">
        <f t="shared" si="230"/>
        <v>0.71781200417193713</v>
      </c>
      <c r="J3154" s="6">
        <f>INDEX('market cap'!$B$3:$DQ$219,MATCH(A3154,'market cap'!$A$3:$A$219,0),MATCH(G3154,'market cap'!$B$1:$DQ$1,0))</f>
        <v>2187.5981000000002</v>
      </c>
      <c r="K3154">
        <f t="shared" si="231"/>
        <v>7.6905594629405165</v>
      </c>
      <c r="L3154">
        <f>INDEX('PB2'!$D$2:$AQ$224,MATCH(A3154,'PB2'!$B$2:$B$224,0),MATCH(G3154,'PB2'!$D$1:$AQ$1,0))</f>
        <v>2.3027589321136501</v>
      </c>
      <c r="M3154" s="16">
        <f t="shared" si="232"/>
        <v>0.43426169628712402</v>
      </c>
      <c r="N3154" s="6">
        <f>INDEX('ROA2'!$D$2:$AQ$224,MATCH(A3154,'ROA2'!$B$2:$B$224,0),MATCH(G3154,'ROA2'!$D$1:$AQ$1,0))</f>
        <v>18.3297328948975</v>
      </c>
      <c r="O3154" s="6">
        <v>1212.0029440000001</v>
      </c>
      <c r="P3154" s="28">
        <v>-2.2248636288631548E-2</v>
      </c>
    </row>
    <row r="3155" spans="1:16" x14ac:dyDescent="0.3">
      <c r="A3155" t="s">
        <v>534</v>
      </c>
      <c r="B3155" t="str">
        <f>VLOOKUP(A3155,Sheet3!L:L,1,FALSE)</f>
        <v>FRU CN EQUITY</v>
      </c>
      <c r="C3155" t="str">
        <f>VLOOKUP(A3155,'ALL - prices'!B:C,2,FALSE)</f>
        <v>Freehold Royalties Ltd</v>
      </c>
      <c r="D3155" t="str">
        <f>VLOOKUP(A3155,'ALL - prices'!B:I,8,FALSE)</f>
        <v>Energy</v>
      </c>
      <c r="E3155">
        <v>2023</v>
      </c>
      <c r="F3155" t="s">
        <v>680</v>
      </c>
      <c r="G3155" t="str">
        <f t="shared" si="229"/>
        <v>2023-Q2</v>
      </c>
      <c r="H3155" s="4">
        <f>INDEX('ALL - prices'!$J$3:$DY$219,MATCH('COMBINED DATA'!A3155,'ALL - prices'!$B$3:$B$219,0),MATCH('COMBINED DATA'!G3155,'ALL - prices'!$J$1:$DY$1,0))</f>
        <v>10.9815</v>
      </c>
      <c r="I3155" s="14">
        <f t="shared" si="230"/>
        <v>0.41941463175875682</v>
      </c>
      <c r="J3155" s="6">
        <f>INDEX('market cap'!$B$3:$DQ$219,MATCH(A3155,'market cap'!$A$3:$A$219,0),MATCH(G3155,'market cap'!$B$1:$DQ$1,0))</f>
        <v>2023.4906000000001</v>
      </c>
      <c r="K3155">
        <f t="shared" si="231"/>
        <v>7.6125793188887725</v>
      </c>
      <c r="L3155">
        <f>INDEX('PB2'!$D$2:$AQ$224,MATCH(A3155,'PB2'!$B$2:$B$224,0),MATCH(G3155,'PB2'!$D$1:$AQ$1,0))</f>
        <v>2.1788010597228999</v>
      </c>
      <c r="M3155" s="16">
        <f t="shared" si="232"/>
        <v>0.45896801616535843</v>
      </c>
      <c r="N3155" s="6">
        <f>INDEX('ROA2'!$D$2:$AQ$224,MATCH(A3155,'ROA2'!$B$2:$B$224,0),MATCH(G3155,'ROA2'!$D$1:$AQ$1,0))</f>
        <v>18.030124664306602</v>
      </c>
      <c r="O3155" s="6">
        <v>1184.161024</v>
      </c>
      <c r="P3155" s="28">
        <v>-2.2971825388569411E-2</v>
      </c>
    </row>
    <row r="3156" spans="1:16" x14ac:dyDescent="0.3">
      <c r="A3156" t="s">
        <v>534</v>
      </c>
      <c r="B3156" t="str">
        <f>VLOOKUP(A3156,Sheet3!L:L,1,FALSE)</f>
        <v>FRU CN EQUITY</v>
      </c>
      <c r="C3156" t="str">
        <f>VLOOKUP(A3156,'ALL - prices'!B:C,2,FALSE)</f>
        <v>Freehold Royalties Ltd</v>
      </c>
      <c r="D3156" t="str">
        <f>VLOOKUP(A3156,'ALL - prices'!B:I,8,FALSE)</f>
        <v>Energy</v>
      </c>
      <c r="E3156">
        <v>2023</v>
      </c>
      <c r="F3156" t="s">
        <v>681</v>
      </c>
      <c r="G3156" t="str">
        <f t="shared" si="229"/>
        <v>2023-Q3</v>
      </c>
      <c r="H3156" s="4">
        <f>INDEX('ALL - prices'!$J$3:$DY$219,MATCH('COMBINED DATA'!A3156,'ALL - prices'!$B$3:$B$219,0),MATCH('COMBINED DATA'!G3156,'ALL - prices'!$J$1:$DY$1,0))</f>
        <v>12.236499999999999</v>
      </c>
      <c r="I3156" s="14">
        <f t="shared" si="230"/>
        <v>0.49505782406368126</v>
      </c>
      <c r="J3156" s="6">
        <f>INDEX('market cap'!$B$3:$DQ$219,MATCH(A3156,'market cap'!$A$3:$A$219,0),MATCH(G3156,'market cap'!$B$1:$DQ$1,0))</f>
        <v>2213.1927999999998</v>
      </c>
      <c r="K3156">
        <f t="shared" si="231"/>
        <v>7.7021914578106383</v>
      </c>
      <c r="L3156">
        <f>INDEX('PB2'!$D$2:$AQ$224,MATCH(A3156,'PB2'!$B$2:$B$224,0),MATCH(G3156,'PB2'!$D$1:$AQ$1,0))</f>
        <v>2.36645603179932</v>
      </c>
      <c r="M3156" s="16">
        <f t="shared" si="232"/>
        <v>0.42257282052253314</v>
      </c>
      <c r="N3156" s="6">
        <f>INDEX('ROA2'!$D$2:$AQ$224,MATCH(A3156,'ROA2'!$B$2:$B$224,0),MATCH(G3156,'ROA2'!$D$1:$AQ$1,0))</f>
        <v>14.346072196960399</v>
      </c>
      <c r="O3156" s="6">
        <v>1144.349952</v>
      </c>
      <c r="P3156" s="28">
        <v>-3.3619643944639718E-2</v>
      </c>
    </row>
    <row r="3157" spans="1:16" x14ac:dyDescent="0.3">
      <c r="A3157" t="s">
        <v>534</v>
      </c>
      <c r="B3157" t="str">
        <f>VLOOKUP(A3157,Sheet3!L:L,1,FALSE)</f>
        <v>FRU CN EQUITY</v>
      </c>
      <c r="C3157" t="str">
        <f>VLOOKUP(A3157,'ALL - prices'!B:C,2,FALSE)</f>
        <v>Freehold Royalties Ltd</v>
      </c>
      <c r="D3157" t="str">
        <f>VLOOKUP(A3157,'ALL - prices'!B:I,8,FALSE)</f>
        <v>Energy</v>
      </c>
      <c r="E3157">
        <v>2023</v>
      </c>
      <c r="F3157" t="s">
        <v>682</v>
      </c>
      <c r="G3157" t="str">
        <f t="shared" si="229"/>
        <v>2023-Q4</v>
      </c>
      <c r="H3157" s="4">
        <f>INDEX('ALL - prices'!$J$3:$DY$219,MATCH('COMBINED DATA'!A3157,'ALL - prices'!$B$3:$B$219,0),MATCH('COMBINED DATA'!G3157,'ALL - prices'!$J$1:$DY$1,0))</f>
        <v>11.615399999999999</v>
      </c>
      <c r="I3157" s="14">
        <f t="shared" si="230"/>
        <v>0.45041665895775501</v>
      </c>
      <c r="J3157" s="6">
        <f>INDEX('market cap'!$B$3:$DQ$219,MATCH(A3157,'market cap'!$A$3:$A$219,0),MATCH(G3157,'market cap'!$B$1:$DQ$1,0))</f>
        <v>2061.1298999999999</v>
      </c>
      <c r="K3157">
        <f t="shared" si="231"/>
        <v>7.6310096065607773</v>
      </c>
      <c r="L3157">
        <f>INDEX('PB2'!$D$2:$AQ$224,MATCH(A3157,'PB2'!$B$2:$B$224,0),MATCH(G3157,'PB2'!$D$1:$AQ$1,0))</f>
        <v>2.2331891059875502</v>
      </c>
      <c r="M3157" s="16">
        <f t="shared" si="232"/>
        <v>0.44779011205044583</v>
      </c>
      <c r="N3157" s="6">
        <f>INDEX('ROA2'!$D$2:$AQ$224,MATCH(A3157,'ROA2'!$B$2:$B$224,0),MATCH(G3157,'ROA2'!$D$1:$AQ$1,0))</f>
        <v>11.6038665771484</v>
      </c>
      <c r="O3157" s="6">
        <v>1144.5369599999999</v>
      </c>
      <c r="P3157" s="28">
        <v>1.634185413937763E-4</v>
      </c>
    </row>
    <row r="3158" spans="1:16" x14ac:dyDescent="0.3">
      <c r="A3158" t="s">
        <v>534</v>
      </c>
      <c r="B3158" t="str">
        <f>VLOOKUP(A3158,Sheet3!L:L,1,FALSE)</f>
        <v>FRU CN EQUITY</v>
      </c>
      <c r="C3158" t="str">
        <f>VLOOKUP(A3158,'ALL - prices'!B:C,2,FALSE)</f>
        <v>Freehold Royalties Ltd</v>
      </c>
      <c r="D3158" t="str">
        <f>VLOOKUP(A3158,'ALL - prices'!B:I,8,FALSE)</f>
        <v>Energy</v>
      </c>
      <c r="E3158" s="18">
        <v>2024</v>
      </c>
      <c r="F3158" t="s">
        <v>679</v>
      </c>
      <c r="G3158" t="str">
        <f t="shared" si="229"/>
        <v>2024-Q1</v>
      </c>
      <c r="H3158" s="4">
        <f>INDEX('ALL - prices'!$J$3:$DY$219,MATCH('COMBINED DATA'!A3158,'ALL - prices'!$B$3:$B$219,0),MATCH('COMBINED DATA'!G3158,'ALL - prices'!$J$1:$DY$1,0))</f>
        <v>12.6166</v>
      </c>
      <c r="I3158" s="14" t="s">
        <v>769</v>
      </c>
      <c r="J3158" s="6">
        <f>INDEX('market cap'!$B$3:$DQ$219,MATCH(A3158,'market cap'!$A$3:$A$219,0),MATCH(G3158,'market cap'!$B$1:$DQ$1,0))</f>
        <v>2196.6315</v>
      </c>
      <c r="K3158">
        <f t="shared" si="231"/>
        <v>7.6946803295955917</v>
      </c>
      <c r="L3158">
        <f>INDEX('PB2'!$D$2:$AQ$224,MATCH(A3158,'PB2'!$B$2:$B$224,0),MATCH(G3158,'PB2'!$D$1:$AQ$1,0))</f>
        <v>2.38142991065979</v>
      </c>
      <c r="M3158" s="16">
        <f t="shared" si="232"/>
        <v>0.41991578065085433</v>
      </c>
      <c r="N3158" s="6">
        <f>INDEX('ROA2'!$D$2:$AQ$224,MATCH(A3158,'ROA2'!$B$2:$B$224,0),MATCH(G3158,'ROA2'!$D$1:$AQ$1,0))</f>
        <v>11.320161819458001</v>
      </c>
      <c r="O3158" s="6">
        <v>1118.4230399999999</v>
      </c>
      <c r="P3158" s="28">
        <v>-2.2816143919022074E-2</v>
      </c>
    </row>
    <row r="3159" spans="1:16" x14ac:dyDescent="0.3">
      <c r="A3159" t="s">
        <v>534</v>
      </c>
      <c r="B3159" t="str">
        <f>VLOOKUP(A3159,Sheet3!L:L,1,FALSE)</f>
        <v>FRU CN EQUITY</v>
      </c>
      <c r="C3159" t="str">
        <f>VLOOKUP(A3159,'ALL - prices'!B:C,2,FALSE)</f>
        <v>Freehold Royalties Ltd</v>
      </c>
      <c r="D3159" t="str">
        <f>VLOOKUP(A3159,'ALL - prices'!B:I,8,FALSE)</f>
        <v>Energy</v>
      </c>
      <c r="E3159" s="18">
        <v>2024</v>
      </c>
      <c r="F3159" t="s">
        <v>680</v>
      </c>
      <c r="G3159" t="str">
        <f t="shared" si="229"/>
        <v>2024-Q2</v>
      </c>
      <c r="H3159" s="4">
        <f>INDEX('ALL - prices'!$J$3:$DY$219,MATCH('COMBINED DATA'!A3159,'ALL - prices'!$B$3:$B$219,0),MATCH('COMBINED DATA'!G3159,'ALL - prices'!$J$1:$DY$1,0))</f>
        <v>12.0063</v>
      </c>
      <c r="I3159" s="14" t="s">
        <v>769</v>
      </c>
      <c r="J3159" s="6">
        <f>INDEX('market cap'!$B$3:$DQ$219,MATCH(A3159,'market cap'!$A$3:$A$219,0),MATCH(G3159,'market cap'!$B$1:$DQ$1,0))</f>
        <v>2050.5909000000001</v>
      </c>
      <c r="K3159">
        <f t="shared" si="231"/>
        <v>7.6258832745006009</v>
      </c>
      <c r="L3159">
        <f>INDEX('PB2'!$D$2:$AQ$224,MATCH(A3159,'PB2'!$B$2:$B$224,0),MATCH(G3159,'PB2'!$D$1:$AQ$1,0))</f>
        <v>2.2204170227050799</v>
      </c>
      <c r="M3159" s="16">
        <f t="shared" si="232"/>
        <v>0.45036585009680946</v>
      </c>
      <c r="N3159" s="6">
        <f>INDEX('ROA2'!$D$2:$AQ$224,MATCH(A3159,'ROA2'!$B$2:$B$224,0),MATCH(G3159,'ROA2'!$D$1:$AQ$1,0))</f>
        <v>11.2029275894165</v>
      </c>
      <c r="O3159" s="6">
        <v>1223.6380160000001</v>
      </c>
      <c r="P3159" s="28">
        <v>9.4074399611796464E-2</v>
      </c>
    </row>
    <row r="3160" spans="1:16" x14ac:dyDescent="0.3">
      <c r="A3160" t="s">
        <v>534</v>
      </c>
      <c r="B3160" t="str">
        <f>VLOOKUP(A3160,Sheet3!L:L,1,FALSE)</f>
        <v>FRU CN EQUITY</v>
      </c>
      <c r="C3160" t="str">
        <f>VLOOKUP(A3160,'ALL - prices'!B:C,2,FALSE)</f>
        <v>Freehold Royalties Ltd</v>
      </c>
      <c r="D3160" t="str">
        <f>VLOOKUP(A3160,'ALL - prices'!B:I,8,FALSE)</f>
        <v>Energy</v>
      </c>
      <c r="E3160" s="18">
        <v>2024</v>
      </c>
      <c r="F3160" t="s">
        <v>681</v>
      </c>
      <c r="G3160" t="str">
        <f t="shared" si="229"/>
        <v>2024-Q3</v>
      </c>
      <c r="H3160" s="4">
        <f>INDEX('ALL - prices'!$J$3:$DY$219,MATCH('COMBINED DATA'!A3160,'ALL - prices'!$B$3:$B$219,0),MATCH('COMBINED DATA'!G3160,'ALL - prices'!$J$1:$DY$1,0))</f>
        <v>12.628399999999999</v>
      </c>
      <c r="I3160" s="14" t="s">
        <v>769</v>
      </c>
      <c r="J3160" s="6">
        <f>INDEX('market cap'!$B$3:$DQ$219,MATCH(A3160,'market cap'!$A$3:$A$219,0),MATCH(G3160,'market cap'!$B$1:$DQ$1,0))</f>
        <v>2117.1851000000001</v>
      </c>
      <c r="K3160">
        <f t="shared" si="231"/>
        <v>7.6578427023622426</v>
      </c>
      <c r="L3160">
        <f>INDEX('PB2'!$D$2:$AQ$224,MATCH(A3160,'PB2'!$B$2:$B$224,0),MATCH(G3160,'PB2'!$D$1:$AQ$1,0))</f>
        <v>2.3403389453887899</v>
      </c>
      <c r="M3160" s="16">
        <f t="shared" si="232"/>
        <v>0.42728853526550808</v>
      </c>
      <c r="N3160" s="6">
        <f>INDEX('ROA2'!$D$2:$AQ$224,MATCH(A3160,'ROA2'!$B$2:$B$224,0),MATCH(G3160,'ROA2'!$D$1:$AQ$1,0))</f>
        <v>12.6744651794434</v>
      </c>
      <c r="O3160" s="6">
        <v>1221.2409600000001</v>
      </c>
      <c r="P3160" s="28">
        <v>-1.9589584245149998E-3</v>
      </c>
    </row>
    <row r="3161" spans="1:16" x14ac:dyDescent="0.3">
      <c r="A3161" t="s">
        <v>534</v>
      </c>
      <c r="B3161" t="str">
        <f>VLOOKUP(A3161,Sheet3!L:L,1,FALSE)</f>
        <v>FRU CN EQUITY</v>
      </c>
      <c r="C3161" t="str">
        <f>VLOOKUP(A3161,'ALL - prices'!B:C,2,FALSE)</f>
        <v>Freehold Royalties Ltd</v>
      </c>
      <c r="D3161" t="str">
        <f>VLOOKUP(A3161,'ALL - prices'!B:I,8,FALSE)</f>
        <v>Energy</v>
      </c>
      <c r="E3161" s="18">
        <v>2024</v>
      </c>
      <c r="F3161" t="s">
        <v>682</v>
      </c>
      <c r="G3161" t="str">
        <f t="shared" si="229"/>
        <v>2024-Q4</v>
      </c>
      <c r="H3161" s="4">
        <f>INDEX('ALL - prices'!$J$3:$DY$219,MATCH('COMBINED DATA'!A3161,'ALL - prices'!$B$3:$B$219,0),MATCH('COMBINED DATA'!G3161,'ALL - prices'!$J$1:$DY$1,0))</f>
        <v>11.7287</v>
      </c>
      <c r="I3161" s="14" t="s">
        <v>769</v>
      </c>
      <c r="J3161" s="6">
        <f>INDEX('market cap'!$B$3:$DQ$219,MATCH(A3161,'market cap'!$A$3:$A$219,0),MATCH(G3161,'market cap'!$B$1:$DQ$1,0))</f>
        <v>2097.0527000000002</v>
      </c>
      <c r="K3161">
        <f t="shared" si="231"/>
        <v>7.648288161725862</v>
      </c>
      <c r="L3161">
        <f>INDEX('PB2'!$D$2:$AQ$224,MATCH(A3161,'PB2'!$B$2:$B$224,0),MATCH(G3161,'PB2'!$D$1:$AQ$1,0))</f>
        <v>2.1304579306311</v>
      </c>
      <c r="M3161" s="16">
        <f t="shared" si="232"/>
        <v>0.46938265507255172</v>
      </c>
      <c r="N3161" s="6">
        <f>INDEX('ROA2'!$D$2:$AQ$224,MATCH(A3161,'ROA2'!$B$2:$B$224,0),MATCH(G3161,'ROA2'!$D$1:$AQ$1,0))</f>
        <v>11.4067392349243</v>
      </c>
      <c r="O3161" s="6">
        <v>1181.211008</v>
      </c>
      <c r="P3161" s="28">
        <v>-3.2778094832325383E-2</v>
      </c>
    </row>
    <row r="3162" spans="1:16" x14ac:dyDescent="0.3">
      <c r="A3162" t="s">
        <v>536</v>
      </c>
      <c r="B3162" t="e">
        <f>VLOOKUP(A3162,Sheet3!L:L,1,FALSE)</f>
        <v>#N/A</v>
      </c>
      <c r="C3162" t="str">
        <f>VLOOKUP(A3162,'ALL - prices'!B:C,2,FALSE)</f>
        <v>Fortis Inc/Canada</v>
      </c>
      <c r="D3162" t="str">
        <f>VLOOKUP(A3162,'ALL - prices'!B:I,8,FALSE)</f>
        <v>Utilities</v>
      </c>
      <c r="E3162">
        <v>2015</v>
      </c>
      <c r="F3162" t="s">
        <v>679</v>
      </c>
      <c r="G3162" t="str">
        <f t="shared" si="229"/>
        <v>2015-Q1</v>
      </c>
      <c r="H3162" s="4">
        <f>INDEX('ALL - prices'!$J$3:$DY$219,MATCH('COMBINED DATA'!A3162,'ALL - prices'!$B$3:$B$219,0),MATCH('COMBINED DATA'!G3162,'ALL - prices'!$J$1:$DY$1,0))</f>
        <v>25.674700000000001</v>
      </c>
      <c r="I3162" s="14">
        <f t="shared" ref="I3162:I3197" si="233">STDEV(H3163:H3166)</f>
        <v>1.8847827894304765</v>
      </c>
      <c r="J3162" s="15">
        <f>INDEX(MarketCap2!$E$2:$AR$224,MATCH(A3162,MarketCap2!$B$2:$B$224,0),MATCH(G3162,MarketCap2!$E$1:$AR$1,0))</f>
        <v>10661809152</v>
      </c>
      <c r="K3162">
        <f t="shared" si="231"/>
        <v>23.089933955355601</v>
      </c>
      <c r="L3162">
        <f>INDEX('PB2'!$D$2:$AQ$224,MATCH(A3162,'PB2'!$B$2:$B$224,0),MATCH(G3162,'PB2'!$D$1:$AQ$1,0))</f>
        <v>1.4619619846344001</v>
      </c>
      <c r="M3162" s="16">
        <f t="shared" si="232"/>
        <v>0.68401231393856987</v>
      </c>
      <c r="N3162" s="6">
        <f>INDEX('ROA2'!$D$2:$AQ$224,MATCH(A3162,'ROA2'!$B$2:$B$224,0),MATCH(G3162,'ROA2'!$D$1:$AQ$1,0))</f>
        <v>1.71722400188446</v>
      </c>
      <c r="O3162" s="6">
        <v>26232.999936</v>
      </c>
      <c r="P3162" s="28">
        <v>-1.8960389582588718E-2</v>
      </c>
    </row>
    <row r="3163" spans="1:16" x14ac:dyDescent="0.3">
      <c r="A3163" t="s">
        <v>536</v>
      </c>
      <c r="B3163" t="e">
        <f>VLOOKUP(A3163,Sheet3!L:L,1,FALSE)</f>
        <v>#N/A</v>
      </c>
      <c r="C3163" t="str">
        <f>VLOOKUP(A3163,'ALL - prices'!B:C,2,FALSE)</f>
        <v>Fortis Inc/Canada</v>
      </c>
      <c r="D3163" t="str">
        <f>VLOOKUP(A3163,'ALL - prices'!B:I,8,FALSE)</f>
        <v>Utilities</v>
      </c>
      <c r="E3163">
        <v>2015</v>
      </c>
      <c r="F3163" t="s">
        <v>680</v>
      </c>
      <c r="G3163" t="str">
        <f t="shared" si="229"/>
        <v>2015-Q2</v>
      </c>
      <c r="H3163" s="4">
        <f>INDEX('ALL - prices'!$J$3:$DY$219,MATCH('COMBINED DATA'!A3163,'ALL - prices'!$B$3:$B$219,0),MATCH('COMBINED DATA'!G3163,'ALL - prices'!$J$1:$DY$1,0))</f>
        <v>23.540500000000002</v>
      </c>
      <c r="I3163" s="14">
        <f t="shared" si="233"/>
        <v>2.2797975765405143</v>
      </c>
      <c r="J3163" s="15">
        <f>INDEX(MarketCap2!$E$2:$AR$224,MATCH(A3163,MarketCap2!$B$2:$B$224,0),MATCH(G3163,MarketCap2!$E$1:$AR$1,0))</f>
        <v>9728902144</v>
      </c>
      <c r="K3163">
        <f t="shared" si="231"/>
        <v>22.998366894712532</v>
      </c>
      <c r="L3163">
        <f>INDEX('PB2'!$D$2:$AQ$224,MATCH(A3163,'PB2'!$B$2:$B$224,0),MATCH(G3163,'PB2'!$D$1:$AQ$1,0))</f>
        <v>1.29591000080109</v>
      </c>
      <c r="M3163" s="16">
        <f t="shared" si="232"/>
        <v>0.77165852519220635</v>
      </c>
      <c r="N3163" s="6">
        <f>INDEX('ROA2'!$D$2:$AQ$224,MATCH(A3163,'ROA2'!$B$2:$B$224,0),MATCH(G3163,'ROA2'!$D$1:$AQ$1,0))</f>
        <v>1.8893849849700901</v>
      </c>
      <c r="O3163" s="6">
        <v>27985.999872</v>
      </c>
      <c r="P3163" s="28">
        <v>6.6824226747865312E-2</v>
      </c>
    </row>
    <row r="3164" spans="1:16" x14ac:dyDescent="0.3">
      <c r="A3164" t="s">
        <v>536</v>
      </c>
      <c r="B3164" t="e">
        <f>VLOOKUP(A3164,Sheet3!L:L,1,FALSE)</f>
        <v>#N/A</v>
      </c>
      <c r="C3164" t="str">
        <f>VLOOKUP(A3164,'ALL - prices'!B:C,2,FALSE)</f>
        <v>Fortis Inc/Canada</v>
      </c>
      <c r="D3164" t="str">
        <f>VLOOKUP(A3164,'ALL - prices'!B:I,8,FALSE)</f>
        <v>Utilities</v>
      </c>
      <c r="E3164">
        <v>2015</v>
      </c>
      <c r="F3164" t="s">
        <v>681</v>
      </c>
      <c r="G3164" t="str">
        <f t="shared" si="229"/>
        <v>2015-Q3</v>
      </c>
      <c r="H3164" s="4">
        <f>INDEX('ALL - prices'!$J$3:$DY$219,MATCH('COMBINED DATA'!A3164,'ALL - prices'!$B$3:$B$219,0),MATCH('COMBINED DATA'!G3164,'ALL - prices'!$J$1:$DY$1,0))</f>
        <v>25.855799999999999</v>
      </c>
      <c r="I3164" s="14">
        <f t="shared" si="233"/>
        <v>2.1527054985142144</v>
      </c>
      <c r="J3164" s="15">
        <f>INDEX(MarketCap2!$E$2:$AR$224,MATCH(A3164,MarketCap2!$B$2:$B$224,0),MATCH(G3164,MarketCap2!$E$1:$AR$1,0))</f>
        <v>10637632512</v>
      </c>
      <c r="K3164">
        <f t="shared" si="231"/>
        <v>23.087663787830596</v>
      </c>
      <c r="L3164">
        <f>INDEX('PB2'!$D$2:$AQ$224,MATCH(A3164,'PB2'!$B$2:$B$224,0),MATCH(G3164,'PB2'!$D$1:$AQ$1,0))</f>
        <v>1.3672620058059699</v>
      </c>
      <c r="M3164" s="16">
        <f t="shared" si="232"/>
        <v>0.73138871390675608</v>
      </c>
      <c r="N3164" s="6">
        <f>INDEX('ROA2'!$D$2:$AQ$224,MATCH(A3164,'ROA2'!$B$2:$B$224,0),MATCH(G3164,'ROA2'!$D$1:$AQ$1,0))</f>
        <v>2.7564029693603498</v>
      </c>
      <c r="O3164" s="6">
        <v>28068.999167999998</v>
      </c>
      <c r="P3164" s="28">
        <v>2.9657434567145467E-3</v>
      </c>
    </row>
    <row r="3165" spans="1:16" x14ac:dyDescent="0.3">
      <c r="A3165" t="s">
        <v>536</v>
      </c>
      <c r="B3165" t="e">
        <f>VLOOKUP(A3165,Sheet3!L:L,1,FALSE)</f>
        <v>#N/A</v>
      </c>
      <c r="C3165" t="str">
        <f>VLOOKUP(A3165,'ALL - prices'!B:C,2,FALSE)</f>
        <v>Fortis Inc/Canada</v>
      </c>
      <c r="D3165" t="str">
        <f>VLOOKUP(A3165,'ALL - prices'!B:I,8,FALSE)</f>
        <v>Utilities</v>
      </c>
      <c r="E3165">
        <v>2015</v>
      </c>
      <c r="F3165" t="s">
        <v>682</v>
      </c>
      <c r="G3165" t="str">
        <f t="shared" si="229"/>
        <v>2015-Q4</v>
      </c>
      <c r="H3165" s="4">
        <f>INDEX('ALL - prices'!$J$3:$DY$219,MATCH('COMBINED DATA'!A3165,'ALL - prices'!$B$3:$B$219,0),MATCH('COMBINED DATA'!G3165,'ALL - prices'!$J$1:$DY$1,0))</f>
        <v>25.596900000000002</v>
      </c>
      <c r="I3165" s="14">
        <f t="shared" si="233"/>
        <v>0.96850150361266985</v>
      </c>
      <c r="J3165" s="15">
        <f>INDEX(MarketCap2!$E$2:$AR$224,MATCH(A3165,MarketCap2!$B$2:$B$224,0),MATCH(G3165,MarketCap2!$E$1:$AR$1,0))</f>
        <v>10484008960</v>
      </c>
      <c r="K3165">
        <f t="shared" si="231"/>
        <v>23.07311697704284</v>
      </c>
      <c r="L3165">
        <f>INDEX('PB2'!$D$2:$AQ$224,MATCH(A3165,'PB2'!$B$2:$B$224,0),MATCH(G3165,'PB2'!$D$1:$AQ$1,0))</f>
        <v>1.3068530559539799</v>
      </c>
      <c r="M3165" s="16">
        <f t="shared" si="232"/>
        <v>0.76519697103207784</v>
      </c>
      <c r="N3165" s="6">
        <f>INDEX('ROA2'!$D$2:$AQ$224,MATCH(A3165,'ROA2'!$B$2:$B$224,0),MATCH(G3165,'ROA2'!$D$1:$AQ$1,0))</f>
        <v>2.8315000534057599</v>
      </c>
      <c r="O3165" s="6">
        <v>28636.999680000001</v>
      </c>
      <c r="P3165" s="28">
        <v>2.0235866216688984E-2</v>
      </c>
    </row>
    <row r="3166" spans="1:16" x14ac:dyDescent="0.3">
      <c r="A3166" t="s">
        <v>536</v>
      </c>
      <c r="B3166" t="e">
        <f>VLOOKUP(A3166,Sheet3!L:L,1,FALSE)</f>
        <v>#N/A</v>
      </c>
      <c r="C3166" t="str">
        <f>VLOOKUP(A3166,'ALL - prices'!B:C,2,FALSE)</f>
        <v>Fortis Inc/Canada</v>
      </c>
      <c r="D3166" t="str">
        <f>VLOOKUP(A3166,'ALL - prices'!B:I,8,FALSE)</f>
        <v>Utilities</v>
      </c>
      <c r="E3166">
        <v>2016</v>
      </c>
      <c r="F3166" t="s">
        <v>679</v>
      </c>
      <c r="G3166" t="str">
        <f t="shared" si="229"/>
        <v>2016-Q1</v>
      </c>
      <c r="H3166" s="4">
        <f>INDEX('ALL - prices'!$J$3:$DY$219,MATCH('COMBINED DATA'!A3166,'ALL - prices'!$B$3:$B$219,0),MATCH('COMBINED DATA'!G3166,'ALL - prices'!$J$1:$DY$1,0))</f>
        <v>28.146999999999998</v>
      </c>
      <c r="I3166" s="14">
        <f t="shared" si="233"/>
        <v>0.97145158225547557</v>
      </c>
      <c r="J3166" s="15">
        <f>INDEX(MarketCap2!$E$2:$AR$224,MATCH(A3166,MarketCap2!$B$2:$B$224,0),MATCH(G3166,MarketCap2!$E$1:$AR$1,0))</f>
        <v>11477805056</v>
      </c>
      <c r="K3166">
        <f t="shared" si="231"/>
        <v>23.163681012344771</v>
      </c>
      <c r="L3166">
        <f>INDEX('PB2'!$D$2:$AQ$224,MATCH(A3166,'PB2'!$B$2:$B$224,0),MATCH(G3166,'PB2'!$D$1:$AQ$1,0))</f>
        <v>1.4590460062027</v>
      </c>
      <c r="M3166" s="16">
        <f t="shared" si="232"/>
        <v>0.68537934770308651</v>
      </c>
      <c r="N3166" s="6">
        <f>INDEX('ROA2'!$D$2:$AQ$224,MATCH(A3166,'ROA2'!$B$2:$B$224,0),MATCH(G3166,'ROA2'!$D$1:$AQ$1,0))</f>
        <v>2.92530488967896</v>
      </c>
      <c r="O3166" s="6">
        <v>28803.999744000001</v>
      </c>
      <c r="P3166" s="28">
        <v>5.8316187403051238E-3</v>
      </c>
    </row>
    <row r="3167" spans="1:16" x14ac:dyDescent="0.3">
      <c r="A3167" t="s">
        <v>536</v>
      </c>
      <c r="B3167" t="e">
        <f>VLOOKUP(A3167,Sheet3!L:L,1,FALSE)</f>
        <v>#N/A</v>
      </c>
      <c r="C3167" t="str">
        <f>VLOOKUP(A3167,'ALL - prices'!B:C,2,FALSE)</f>
        <v>Fortis Inc/Canada</v>
      </c>
      <c r="D3167" t="str">
        <f>VLOOKUP(A3167,'ALL - prices'!B:I,8,FALSE)</f>
        <v>Utilities</v>
      </c>
      <c r="E3167">
        <v>2016</v>
      </c>
      <c r="F3167" t="s">
        <v>680</v>
      </c>
      <c r="G3167" t="str">
        <f t="shared" si="229"/>
        <v>2016-Q2</v>
      </c>
      <c r="H3167" s="4">
        <f>INDEX('ALL - prices'!$J$3:$DY$219,MATCH('COMBINED DATA'!A3167,'ALL - prices'!$B$3:$B$219,0),MATCH('COMBINED DATA'!G3167,'ALL - prices'!$J$1:$DY$1,0))</f>
        <v>30.474900000000002</v>
      </c>
      <c r="I3167" s="14">
        <f t="shared" si="233"/>
        <v>1.6771089618745703</v>
      </c>
      <c r="J3167" s="15">
        <f>INDEX(MarketCap2!$E$2:$AR$224,MATCH(A3167,MarketCap2!$B$2:$B$224,0),MATCH(G3167,MarketCap2!$E$1:$AR$1,0))</f>
        <v>12363799552</v>
      </c>
      <c r="K3167">
        <f t="shared" si="231"/>
        <v>23.238038648855809</v>
      </c>
      <c r="L3167">
        <f>INDEX('PB2'!$D$2:$AQ$224,MATCH(A3167,'PB2'!$B$2:$B$224,0),MATCH(G3167,'PB2'!$D$1:$AQ$1,0))</f>
        <v>1.5453180074691799</v>
      </c>
      <c r="M3167" s="16">
        <f t="shared" si="232"/>
        <v>0.64711599500334183</v>
      </c>
      <c r="N3167" s="6">
        <f>INDEX('ROA2'!$D$2:$AQ$224,MATCH(A3167,'ROA2'!$B$2:$B$224,0),MATCH(G3167,'ROA2'!$D$1:$AQ$1,0))</f>
        <v>2.74275898933411</v>
      </c>
      <c r="O3167" s="6">
        <v>28016.001024000001</v>
      </c>
      <c r="P3167" s="28">
        <v>-2.7357267289385503E-2</v>
      </c>
    </row>
    <row r="3168" spans="1:16" x14ac:dyDescent="0.3">
      <c r="A3168" t="s">
        <v>536</v>
      </c>
      <c r="B3168" t="e">
        <f>VLOOKUP(A3168,Sheet3!L:L,1,FALSE)</f>
        <v>#N/A</v>
      </c>
      <c r="C3168" t="str">
        <f>VLOOKUP(A3168,'ALL - prices'!B:C,2,FALSE)</f>
        <v>Fortis Inc/Canada</v>
      </c>
      <c r="D3168" t="str">
        <f>VLOOKUP(A3168,'ALL - prices'!B:I,8,FALSE)</f>
        <v>Utilities</v>
      </c>
      <c r="E3168">
        <v>2016</v>
      </c>
      <c r="F3168" t="s">
        <v>681</v>
      </c>
      <c r="G3168" t="str">
        <f t="shared" si="229"/>
        <v>2016-Q3</v>
      </c>
      <c r="H3168" s="4">
        <f>INDEX('ALL - prices'!$J$3:$DY$219,MATCH('COMBINED DATA'!A3168,'ALL - prices'!$B$3:$B$219,0),MATCH('COMBINED DATA'!G3168,'ALL - prices'!$J$1:$DY$1,0))</f>
        <v>29.704599999999999</v>
      </c>
      <c r="I3168" s="14">
        <f t="shared" si="233"/>
        <v>1.6001219586331539</v>
      </c>
      <c r="J3168" s="15">
        <f>INDEX(MarketCap2!$E$2:$AR$224,MATCH(A3168,MarketCap2!$B$2:$B$224,0),MATCH(G3168,MarketCap2!$E$1:$AR$1,0))</f>
        <v>12001773568</v>
      </c>
      <c r="K3168">
        <f t="shared" si="231"/>
        <v>23.208320273146796</v>
      </c>
      <c r="L3168">
        <f>INDEX('PB2'!$D$2:$AQ$224,MATCH(A3168,'PB2'!$B$2:$B$224,0),MATCH(G3168,'PB2'!$D$1:$AQ$1,0))</f>
        <v>1.4972339868545499</v>
      </c>
      <c r="M3168" s="16">
        <f t="shared" si="232"/>
        <v>0.66789827694256443</v>
      </c>
      <c r="N3168" s="6">
        <f>INDEX('ROA2'!$D$2:$AQ$224,MATCH(A3168,'ROA2'!$B$2:$B$224,0),MATCH(G3168,'ROA2'!$D$1:$AQ$1,0))</f>
        <v>2.2225360870361301</v>
      </c>
      <c r="O3168" s="6">
        <v>28622.999552000001</v>
      </c>
      <c r="P3168" s="28">
        <v>2.1666137414829929E-2</v>
      </c>
    </row>
    <row r="3169" spans="1:16" x14ac:dyDescent="0.3">
      <c r="A3169" t="s">
        <v>536</v>
      </c>
      <c r="B3169" t="e">
        <f>VLOOKUP(A3169,Sheet3!L:L,1,FALSE)</f>
        <v>#N/A</v>
      </c>
      <c r="C3169" t="str">
        <f>VLOOKUP(A3169,'ALL - prices'!B:C,2,FALSE)</f>
        <v>Fortis Inc/Canada</v>
      </c>
      <c r="D3169" t="str">
        <f>VLOOKUP(A3169,'ALL - prices'!B:I,8,FALSE)</f>
        <v>Utilities</v>
      </c>
      <c r="E3169">
        <v>2016</v>
      </c>
      <c r="F3169" t="s">
        <v>682</v>
      </c>
      <c r="G3169" t="str">
        <f t="shared" si="229"/>
        <v>2016-Q4</v>
      </c>
      <c r="H3169" s="4">
        <f>INDEX('ALL - prices'!$J$3:$DY$219,MATCH('COMBINED DATA'!A3169,'ALL - prices'!$B$3:$B$219,0),MATCH('COMBINED DATA'!G3169,'ALL - prices'!$J$1:$DY$1,0))</f>
        <v>29.480799999999999</v>
      </c>
      <c r="I3169" s="14">
        <f t="shared" si="233"/>
        <v>0.96995424462531676</v>
      </c>
      <c r="J3169" s="15">
        <f>INDEX(MarketCap2!$E$2:$AR$224,MATCH(A3169,MarketCap2!$B$2:$B$224,0),MATCH(G3169,MarketCap2!$E$1:$AR$1,0))</f>
        <v>16577115136</v>
      </c>
      <c r="K3169">
        <f t="shared" si="231"/>
        <v>23.531288974891954</v>
      </c>
      <c r="L3169">
        <f>INDEX('PB2'!$D$2:$AQ$224,MATCH(A3169,'PB2'!$B$2:$B$224,0),MATCH(G3169,'PB2'!$D$1:$AQ$1,0))</f>
        <v>1.28299701213837</v>
      </c>
      <c r="M3169" s="16">
        <f t="shared" si="232"/>
        <v>0.77942504194401896</v>
      </c>
      <c r="N3169" s="6">
        <f>INDEX('ROA2'!$D$2:$AQ$224,MATCH(A3169,'ROA2'!$B$2:$B$224,0),MATCH(G3169,'ROA2'!$D$1:$AQ$1,0))</f>
        <v>2.1062459945678702</v>
      </c>
      <c r="O3169" s="6">
        <v>29191.000064</v>
      </c>
      <c r="P3169" s="28">
        <v>1.9844199451147678E-2</v>
      </c>
    </row>
    <row r="3170" spans="1:16" x14ac:dyDescent="0.3">
      <c r="A3170" t="s">
        <v>536</v>
      </c>
      <c r="B3170" t="e">
        <f>VLOOKUP(A3170,Sheet3!L:L,1,FALSE)</f>
        <v>#N/A</v>
      </c>
      <c r="C3170" t="str">
        <f>VLOOKUP(A3170,'ALL - prices'!B:C,2,FALSE)</f>
        <v>Fortis Inc/Canada</v>
      </c>
      <c r="D3170" t="str">
        <f>VLOOKUP(A3170,'ALL - prices'!B:I,8,FALSE)</f>
        <v>Utilities</v>
      </c>
      <c r="E3170">
        <v>2017</v>
      </c>
      <c r="F3170" t="s">
        <v>679</v>
      </c>
      <c r="G3170" t="str">
        <f t="shared" si="229"/>
        <v>2017-Q1</v>
      </c>
      <c r="H3170" s="4">
        <f>INDEX('ALL - prices'!$J$3:$DY$219,MATCH('COMBINED DATA'!A3170,'ALL - prices'!$B$3:$B$219,0),MATCH('COMBINED DATA'!G3170,'ALL - prices'!$J$1:$DY$1,0))</f>
        <v>31.633099999999999</v>
      </c>
      <c r="I3170" s="14">
        <f t="shared" si="233"/>
        <v>0.68861965070228381</v>
      </c>
      <c r="J3170" s="15">
        <f>INDEX(MarketCap2!$E$2:$AR$224,MATCH(A3170,MarketCap2!$B$2:$B$224,0),MATCH(G3170,MarketCap2!$E$1:$AR$1,0))</f>
        <v>18236987392</v>
      </c>
      <c r="K3170">
        <f t="shared" si="231"/>
        <v>23.62671764303909</v>
      </c>
      <c r="L3170">
        <f>INDEX('PB2'!$D$2:$AQ$224,MATCH(A3170,'PB2'!$B$2:$B$224,0),MATCH(G3170,'PB2'!$D$1:$AQ$1,0))</f>
        <v>1.34791696071625</v>
      </c>
      <c r="M3170" s="16">
        <f t="shared" si="232"/>
        <v>0.74188546412282297</v>
      </c>
      <c r="N3170" s="6">
        <f>INDEX('ROA2'!$D$2:$AQ$224,MATCH(A3170,'ROA2'!$B$2:$B$224,0),MATCH(G3170,'ROA2'!$D$1:$AQ$1,0))</f>
        <v>1.7208110094070399</v>
      </c>
      <c r="O3170" s="6">
        <v>47903.997951999998</v>
      </c>
      <c r="P3170" s="28">
        <v>0.64105367568677207</v>
      </c>
    </row>
    <row r="3171" spans="1:16" x14ac:dyDescent="0.3">
      <c r="A3171" t="s">
        <v>536</v>
      </c>
      <c r="B3171" t="e">
        <f>VLOOKUP(A3171,Sheet3!L:L,1,FALSE)</f>
        <v>#N/A</v>
      </c>
      <c r="C3171" t="str">
        <f>VLOOKUP(A3171,'ALL - prices'!B:C,2,FALSE)</f>
        <v>Fortis Inc/Canada</v>
      </c>
      <c r="D3171" t="str">
        <f>VLOOKUP(A3171,'ALL - prices'!B:I,8,FALSE)</f>
        <v>Utilities</v>
      </c>
      <c r="E3171">
        <v>2017</v>
      </c>
      <c r="F3171" t="s">
        <v>680</v>
      </c>
      <c r="G3171" t="str">
        <f t="shared" si="229"/>
        <v>2017-Q2</v>
      </c>
      <c r="H3171" s="4">
        <f>INDEX('ALL - prices'!$J$3:$DY$219,MATCH('COMBINED DATA'!A3171,'ALL - prices'!$B$3:$B$219,0),MATCH('COMBINED DATA'!G3171,'ALL - prices'!$J$1:$DY$1,0))</f>
        <v>33.014499999999998</v>
      </c>
      <c r="I3171" s="14">
        <f t="shared" si="233"/>
        <v>0.98569354728874414</v>
      </c>
      <c r="J3171" s="15">
        <f>INDEX(MarketCap2!$E$2:$AR$224,MATCH(A3171,MarketCap2!$B$2:$B$224,0),MATCH(G3171,MarketCap2!$E$1:$AR$1,0))</f>
        <v>18959661056</v>
      </c>
      <c r="K3171">
        <f t="shared" si="231"/>
        <v>23.665579456820247</v>
      </c>
      <c r="L3171">
        <f>INDEX('PB2'!$D$2:$AQ$224,MATCH(A3171,'PB2'!$B$2:$B$224,0),MATCH(G3171,'PB2'!$D$1:$AQ$1,0))</f>
        <v>1.3912700414657599</v>
      </c>
      <c r="M3171" s="16">
        <f t="shared" si="232"/>
        <v>0.71876772315636084</v>
      </c>
      <c r="N3171" s="6">
        <f>INDEX('ROA2'!$D$2:$AQ$224,MATCH(A3171,'ROA2'!$B$2:$B$224,0),MATCH(G3171,'ROA2'!$D$1:$AQ$1,0))</f>
        <v>2.0745420455932599</v>
      </c>
      <c r="O3171" s="6">
        <v>48049.000447999999</v>
      </c>
      <c r="P3171" s="28">
        <v>3.0269393411650959E-3</v>
      </c>
    </row>
    <row r="3172" spans="1:16" x14ac:dyDescent="0.3">
      <c r="A3172" t="s">
        <v>536</v>
      </c>
      <c r="B3172" t="e">
        <f>VLOOKUP(A3172,Sheet3!L:L,1,FALSE)</f>
        <v>#N/A</v>
      </c>
      <c r="C3172" t="str">
        <f>VLOOKUP(A3172,'ALL - prices'!B:C,2,FALSE)</f>
        <v>Fortis Inc/Canada</v>
      </c>
      <c r="D3172" t="str">
        <f>VLOOKUP(A3172,'ALL - prices'!B:I,8,FALSE)</f>
        <v>Utilities</v>
      </c>
      <c r="E3172">
        <v>2017</v>
      </c>
      <c r="F3172" t="s">
        <v>681</v>
      </c>
      <c r="G3172" t="str">
        <f t="shared" si="229"/>
        <v>2017-Q3</v>
      </c>
      <c r="H3172" s="4">
        <f>INDEX('ALL - prices'!$J$3:$DY$219,MATCH('COMBINED DATA'!A3172,'ALL - prices'!$B$3:$B$219,0),MATCH('COMBINED DATA'!G3172,'ALL - prices'!$J$1:$DY$1,0))</f>
        <v>32.7121</v>
      </c>
      <c r="I3172" s="14">
        <f t="shared" si="233"/>
        <v>1.0715682817720957</v>
      </c>
      <c r="J3172" s="15">
        <f>INDEX(MarketCap2!$E$2:$AR$224,MATCH(A3172,MarketCap2!$B$2:$B$224,0),MATCH(G3172,MarketCap2!$E$1:$AR$1,0))</f>
        <v>18713241600</v>
      </c>
      <c r="K3172">
        <f t="shared" si="231"/>
        <v>23.652497217169387</v>
      </c>
      <c r="L3172">
        <f>INDEX('PB2'!$D$2:$AQ$224,MATCH(A3172,'PB2'!$B$2:$B$224,0),MATCH(G3172,'PB2'!$D$1:$AQ$1,0))</f>
        <v>1.39075195789337</v>
      </c>
      <c r="M3172" s="16">
        <f t="shared" si="232"/>
        <v>0.71903547884609254</v>
      </c>
      <c r="N3172" s="6">
        <f>INDEX('ROA2'!$D$2:$AQ$224,MATCH(A3172,'ROA2'!$B$2:$B$224,0),MATCH(G3172,'ROA2'!$D$1:$AQ$1,0))</f>
        <v>2.46181297302246</v>
      </c>
      <c r="O3172" s="6">
        <v>47580.999680000001</v>
      </c>
      <c r="P3172" s="28">
        <v>-9.7400729179888332E-3</v>
      </c>
    </row>
    <row r="3173" spans="1:16" x14ac:dyDescent="0.3">
      <c r="A3173" t="s">
        <v>536</v>
      </c>
      <c r="B3173" t="e">
        <f>VLOOKUP(A3173,Sheet3!L:L,1,FALSE)</f>
        <v>#N/A</v>
      </c>
      <c r="C3173" t="str">
        <f>VLOOKUP(A3173,'ALL - prices'!B:C,2,FALSE)</f>
        <v>Fortis Inc/Canada</v>
      </c>
      <c r="D3173" t="str">
        <f>VLOOKUP(A3173,'ALL - prices'!B:I,8,FALSE)</f>
        <v>Utilities</v>
      </c>
      <c r="E3173">
        <v>2017</v>
      </c>
      <c r="F3173" t="s">
        <v>682</v>
      </c>
      <c r="G3173" t="str">
        <f t="shared" si="229"/>
        <v>2017-Q4</v>
      </c>
      <c r="H3173" s="4">
        <f>INDEX('ALL - prices'!$J$3:$DY$219,MATCH('COMBINED DATA'!A3173,'ALL - prices'!$B$3:$B$219,0),MATCH('COMBINED DATA'!G3173,'ALL - prices'!$J$1:$DY$1,0))</f>
        <v>33.988500000000002</v>
      </c>
      <c r="I3173" s="14">
        <f t="shared" si="233"/>
        <v>1.5222000317522879</v>
      </c>
      <c r="J3173" s="15">
        <f>INDEX(MarketCap2!$E$2:$AR$224,MATCH(A3173,MarketCap2!$B$2:$B$224,0),MATCH(G3173,MarketCap2!$E$1:$AR$1,0))</f>
        <v>19347701760</v>
      </c>
      <c r="K3173">
        <f t="shared" si="231"/>
        <v>23.685839477275216</v>
      </c>
      <c r="L3173">
        <f>INDEX('PB2'!$D$2:$AQ$224,MATCH(A3173,'PB2'!$B$2:$B$224,0),MATCH(G3173,'PB2'!$D$1:$AQ$1,0))</f>
        <v>1.4511899948120099</v>
      </c>
      <c r="M3173" s="16">
        <f t="shared" si="232"/>
        <v>0.68908964613523405</v>
      </c>
      <c r="N3173" s="6">
        <f>INDEX('ROA2'!$D$2:$AQ$224,MATCH(A3173,'ROA2'!$B$2:$B$224,0),MATCH(G3173,'ROA2'!$D$1:$AQ$1,0))</f>
        <v>2.8486509323120099</v>
      </c>
      <c r="O3173" s="6">
        <v>46845.001728000003</v>
      </c>
      <c r="P3173" s="28">
        <v>-1.5468316280655285E-2</v>
      </c>
    </row>
    <row r="3174" spans="1:16" x14ac:dyDescent="0.3">
      <c r="A3174" t="s">
        <v>536</v>
      </c>
      <c r="B3174" t="e">
        <f>VLOOKUP(A3174,Sheet3!L:L,1,FALSE)</f>
        <v>#N/A</v>
      </c>
      <c r="C3174" t="str">
        <f>VLOOKUP(A3174,'ALL - prices'!B:C,2,FALSE)</f>
        <v>Fortis Inc/Canada</v>
      </c>
      <c r="D3174" t="str">
        <f>VLOOKUP(A3174,'ALL - prices'!B:I,8,FALSE)</f>
        <v>Utilities</v>
      </c>
      <c r="E3174">
        <v>2018</v>
      </c>
      <c r="F3174" t="s">
        <v>679</v>
      </c>
      <c r="G3174" t="str">
        <f t="shared" si="229"/>
        <v>2018-Q1</v>
      </c>
      <c r="H3174" s="4">
        <f>INDEX('ALL - prices'!$J$3:$DY$219,MATCH('COMBINED DATA'!A3174,'ALL - prices'!$B$3:$B$219,0),MATCH('COMBINED DATA'!G3174,'ALL - prices'!$J$1:$DY$1,0))</f>
        <v>32.395499999999998</v>
      </c>
      <c r="I3174" s="14">
        <f t="shared" si="233"/>
        <v>3.1253434077980407</v>
      </c>
      <c r="J3174" s="15">
        <f>INDEX(MarketCap2!$E$2:$AR$224,MATCH(A3174,MarketCap2!$B$2:$B$224,0),MATCH(G3174,MarketCap2!$E$1:$AR$1,0))</f>
        <v>18398349312</v>
      </c>
      <c r="K3174">
        <f t="shared" si="231"/>
        <v>23.635526786232703</v>
      </c>
      <c r="L3174">
        <f>INDEX('PB2'!$D$2:$AQ$224,MATCH(A3174,'PB2'!$B$2:$B$224,0),MATCH(G3174,'PB2'!$D$1:$AQ$1,0))</f>
        <v>1.3267190456390401</v>
      </c>
      <c r="M3174" s="16">
        <f t="shared" si="232"/>
        <v>0.75373908536779199</v>
      </c>
      <c r="N3174" s="6">
        <f>INDEX('ROA2'!$D$2:$AQ$224,MATCH(A3174,'ROA2'!$B$2:$B$224,0),MATCH(G3174,'ROA2'!$D$1:$AQ$1,0))</f>
        <v>2.1477971076965301</v>
      </c>
      <c r="O3174" s="6">
        <v>47822.000128</v>
      </c>
      <c r="P3174" s="28">
        <v>2.0855979591436952E-2</v>
      </c>
    </row>
    <row r="3175" spans="1:16" x14ac:dyDescent="0.3">
      <c r="A3175" t="s">
        <v>536</v>
      </c>
      <c r="B3175" t="e">
        <f>VLOOKUP(A3175,Sheet3!L:L,1,FALSE)</f>
        <v>#N/A</v>
      </c>
      <c r="C3175" t="str">
        <f>VLOOKUP(A3175,'ALL - prices'!B:C,2,FALSE)</f>
        <v>Fortis Inc/Canada</v>
      </c>
      <c r="D3175" t="str">
        <f>VLOOKUP(A3175,'ALL - prices'!B:I,8,FALSE)</f>
        <v>Utilities</v>
      </c>
      <c r="E3175">
        <v>2018</v>
      </c>
      <c r="F3175" t="s">
        <v>680</v>
      </c>
      <c r="G3175" t="str">
        <f t="shared" si="229"/>
        <v>2018-Q2</v>
      </c>
      <c r="H3175" s="4">
        <f>INDEX('ALL - prices'!$J$3:$DY$219,MATCH('COMBINED DATA'!A3175,'ALL - prices'!$B$3:$B$219,0),MATCH('COMBINED DATA'!G3175,'ALL - prices'!$J$1:$DY$1,0))</f>
        <v>31.621400000000001</v>
      </c>
      <c r="I3175" s="14">
        <f t="shared" si="233"/>
        <v>3.7744712486210128</v>
      </c>
      <c r="J3175" s="15">
        <f>INDEX(MarketCap2!$E$2:$AR$224,MATCH(A3175,MarketCap2!$B$2:$B$224,0),MATCH(G3175,MarketCap2!$E$1:$AR$1,0))</f>
        <v>17776510976</v>
      </c>
      <c r="K3175">
        <f t="shared" si="231"/>
        <v>23.601143814705075</v>
      </c>
      <c r="L3175">
        <f>INDEX('PB2'!$D$2:$AQ$224,MATCH(A3175,'PB2'!$B$2:$B$224,0),MATCH(G3175,'PB2'!$D$1:$AQ$1,0))</f>
        <v>1.2403650283813501</v>
      </c>
      <c r="M3175" s="16">
        <f t="shared" si="232"/>
        <v>0.80621428137568396</v>
      </c>
      <c r="N3175" s="6">
        <f>INDEX('ROA2'!$D$2:$AQ$224,MATCH(A3175,'ROA2'!$B$2:$B$224,0),MATCH(G3175,'ROA2'!$D$1:$AQ$1,0))</f>
        <v>2.17641997337341</v>
      </c>
      <c r="O3175" s="6">
        <v>49082.998784000003</v>
      </c>
      <c r="P3175" s="28">
        <v>2.6368588779742044E-2</v>
      </c>
    </row>
    <row r="3176" spans="1:16" x14ac:dyDescent="0.3">
      <c r="A3176" t="s">
        <v>536</v>
      </c>
      <c r="B3176" t="e">
        <f>VLOOKUP(A3176,Sheet3!L:L,1,FALSE)</f>
        <v>#N/A</v>
      </c>
      <c r="C3176" t="str">
        <f>VLOOKUP(A3176,'ALL - prices'!B:C,2,FALSE)</f>
        <v>Fortis Inc/Canada</v>
      </c>
      <c r="D3176" t="str">
        <f>VLOOKUP(A3176,'ALL - prices'!B:I,8,FALSE)</f>
        <v>Utilities</v>
      </c>
      <c r="E3176">
        <v>2018</v>
      </c>
      <c r="F3176" t="s">
        <v>681</v>
      </c>
      <c r="G3176" t="str">
        <f t="shared" si="229"/>
        <v>2018-Q3</v>
      </c>
      <c r="H3176" s="4">
        <f>INDEX('ALL - prices'!$J$3:$DY$219,MATCH('COMBINED DATA'!A3176,'ALL - prices'!$B$3:$B$219,0),MATCH('COMBINED DATA'!G3176,'ALL - prices'!$J$1:$DY$1,0))</f>
        <v>31.826699999999999</v>
      </c>
      <c r="I3176" s="14">
        <f t="shared" si="233"/>
        <v>3.8703175175515847</v>
      </c>
      <c r="J3176" s="15">
        <f>INDEX(MarketCap2!$E$2:$AR$224,MATCH(A3176,MarketCap2!$B$2:$B$224,0),MATCH(G3176,MarketCap2!$E$1:$AR$1,0))</f>
        <v>17792186368</v>
      </c>
      <c r="K3176">
        <f t="shared" si="231"/>
        <v>23.602025229779866</v>
      </c>
      <c r="L3176">
        <f>INDEX('PB2'!$D$2:$AQ$224,MATCH(A3176,'PB2'!$B$2:$B$224,0),MATCH(G3176,'PB2'!$D$1:$AQ$1,0))</f>
        <v>1.24406397342682</v>
      </c>
      <c r="M3176" s="16">
        <f t="shared" si="232"/>
        <v>0.80381718413198899</v>
      </c>
      <c r="N3176" s="6">
        <f>INDEX('ROA2'!$D$2:$AQ$224,MATCH(A3176,'ROA2'!$B$2:$B$224,0),MATCH(G3176,'ROA2'!$D$1:$AQ$1,0))</f>
        <v>2.12613701820373</v>
      </c>
      <c r="O3176" s="6">
        <v>50248.998912000003</v>
      </c>
      <c r="P3176" s="28">
        <v>2.3755682352075248E-2</v>
      </c>
    </row>
    <row r="3177" spans="1:16" x14ac:dyDescent="0.3">
      <c r="A3177" t="s">
        <v>536</v>
      </c>
      <c r="B3177" t="e">
        <f>VLOOKUP(A3177,Sheet3!L:L,1,FALSE)</f>
        <v>#N/A</v>
      </c>
      <c r="C3177" t="str">
        <f>VLOOKUP(A3177,'ALL - prices'!B:C,2,FALSE)</f>
        <v>Fortis Inc/Canada</v>
      </c>
      <c r="D3177" t="str">
        <f>VLOOKUP(A3177,'ALL - prices'!B:I,8,FALSE)</f>
        <v>Utilities</v>
      </c>
      <c r="E3177">
        <v>2018</v>
      </c>
      <c r="F3177" t="s">
        <v>682</v>
      </c>
      <c r="G3177" t="str">
        <f t="shared" si="229"/>
        <v>2018-Q4</v>
      </c>
      <c r="H3177" s="4">
        <f>INDEX('ALL - prices'!$J$3:$DY$219,MATCH('COMBINED DATA'!A3177,'ALL - prices'!$B$3:$B$219,0),MATCH('COMBINED DATA'!G3177,'ALL - prices'!$J$1:$DY$1,0))</f>
        <v>34.920999999999999</v>
      </c>
      <c r="I3177" s="14">
        <f t="shared" si="233"/>
        <v>2.6110149002191965</v>
      </c>
      <c r="J3177" s="15">
        <f>INDEX(MarketCap2!$E$2:$AR$224,MATCH(A3177,MarketCap2!$B$2:$B$224,0),MATCH(G3177,MarketCap2!$E$1:$AR$1,0))</f>
        <v>19420108800</v>
      </c>
      <c r="K3177">
        <f t="shared" si="231"/>
        <v>23.689574902265576</v>
      </c>
      <c r="L3177">
        <f>INDEX('PB2'!$D$2:$AQ$224,MATCH(A3177,'PB2'!$B$2:$B$224,0),MATCH(G3177,'PB2'!$D$1:$AQ$1,0))</f>
        <v>1.3079160451889</v>
      </c>
      <c r="M3177" s="16">
        <f t="shared" si="232"/>
        <v>0.7645750686203806</v>
      </c>
      <c r="N3177" s="6">
        <f>INDEX('ROA2'!$D$2:$AQ$224,MATCH(A3177,'ROA2'!$B$2:$B$224,0),MATCH(G3177,'ROA2'!$D$1:$AQ$1,0))</f>
        <v>2.13824391365051</v>
      </c>
      <c r="O3177" s="6">
        <v>50244.001792000003</v>
      </c>
      <c r="P3177" s="28">
        <v>-9.9447155330424492E-5</v>
      </c>
    </row>
    <row r="3178" spans="1:16" x14ac:dyDescent="0.3">
      <c r="A3178" t="s">
        <v>536</v>
      </c>
      <c r="B3178" t="e">
        <f>VLOOKUP(A3178,Sheet3!L:L,1,FALSE)</f>
        <v>#N/A</v>
      </c>
      <c r="C3178" t="str">
        <f>VLOOKUP(A3178,'ALL - prices'!B:C,2,FALSE)</f>
        <v>Fortis Inc/Canada</v>
      </c>
      <c r="D3178" t="str">
        <f>VLOOKUP(A3178,'ALL - prices'!B:I,8,FALSE)</f>
        <v>Utilities</v>
      </c>
      <c r="E3178">
        <v>2019</v>
      </c>
      <c r="F3178" t="s">
        <v>679</v>
      </c>
      <c r="G3178" t="str">
        <f t="shared" si="229"/>
        <v>2019-Q1</v>
      </c>
      <c r="H3178" s="4">
        <f>INDEX('ALL - prices'!$J$3:$DY$219,MATCH('COMBINED DATA'!A3178,'ALL - prices'!$B$3:$B$219,0),MATCH('COMBINED DATA'!G3178,'ALL - prices'!$J$1:$DY$1,0))</f>
        <v>38.263100000000001</v>
      </c>
      <c r="I3178" s="14">
        <f t="shared" si="233"/>
        <v>1.6301828046776434</v>
      </c>
      <c r="J3178" s="15">
        <f>INDEX(MarketCap2!$E$2:$AR$224,MATCH(A3178,MarketCap2!$B$2:$B$224,0),MATCH(G3178,MarketCap2!$E$1:$AR$1,0))</f>
        <v>21167466496</v>
      </c>
      <c r="K3178">
        <f t="shared" si="231"/>
        <v>23.775731240675626</v>
      </c>
      <c r="L3178">
        <f>INDEX('PB2'!$D$2:$AQ$224,MATCH(A3178,'PB2'!$B$2:$B$224,0),MATCH(G3178,'PB2'!$D$1:$AQ$1,0))</f>
        <v>1.4017690420150799</v>
      </c>
      <c r="M3178" s="16">
        <f t="shared" si="232"/>
        <v>0.71338428088158778</v>
      </c>
      <c r="N3178" s="6">
        <f>INDEX('ROA2'!$D$2:$AQ$224,MATCH(A3178,'ROA2'!$B$2:$B$224,0),MATCH(G3178,'ROA2'!$D$1:$AQ$1,0))</f>
        <v>2.31181788444519</v>
      </c>
      <c r="O3178" s="6">
        <v>53050.998784000003</v>
      </c>
      <c r="P3178" s="28">
        <v>5.5867305387425147E-2</v>
      </c>
    </row>
    <row r="3179" spans="1:16" x14ac:dyDescent="0.3">
      <c r="A3179" t="s">
        <v>536</v>
      </c>
      <c r="B3179" t="e">
        <f>VLOOKUP(A3179,Sheet3!L:L,1,FALSE)</f>
        <v>#N/A</v>
      </c>
      <c r="C3179" t="str">
        <f>VLOOKUP(A3179,'ALL - prices'!B:C,2,FALSE)</f>
        <v>Fortis Inc/Canada</v>
      </c>
      <c r="D3179" t="str">
        <f>VLOOKUP(A3179,'ALL - prices'!B:I,8,FALSE)</f>
        <v>Utilities</v>
      </c>
      <c r="E3179">
        <v>2019</v>
      </c>
      <c r="F3179" t="s">
        <v>680</v>
      </c>
      <c r="G3179" t="str">
        <f t="shared" si="229"/>
        <v>2019-Q2</v>
      </c>
      <c r="H3179" s="4">
        <f>INDEX('ALL - prices'!$J$3:$DY$219,MATCH('COMBINED DATA'!A3179,'ALL - prices'!$B$3:$B$219,0),MATCH('COMBINED DATA'!G3179,'ALL - prices'!$J$1:$DY$1,0))</f>
        <v>40.421599999999998</v>
      </c>
      <c r="I3179" s="14">
        <f t="shared" si="233"/>
        <v>1.0102930235002787</v>
      </c>
      <c r="J3179" s="15">
        <f>INDEX(MarketCap2!$E$2:$AR$224,MATCH(A3179,MarketCap2!$B$2:$B$224,0),MATCH(G3179,MarketCap2!$E$1:$AR$1,0))</f>
        <v>22345500672</v>
      </c>
      <c r="K3179">
        <f t="shared" si="231"/>
        <v>23.829890825525201</v>
      </c>
      <c r="L3179">
        <f>INDEX('PB2'!$D$2:$AQ$224,MATCH(A3179,'PB2'!$B$2:$B$224,0),MATCH(G3179,'PB2'!$D$1:$AQ$1,0))</f>
        <v>1.44123899936676</v>
      </c>
      <c r="M3179" s="16">
        <f t="shared" si="232"/>
        <v>0.6938474468421767</v>
      </c>
      <c r="N3179" s="6">
        <f>INDEX('ROA2'!$D$2:$AQ$224,MATCH(A3179,'ROA2'!$B$2:$B$224,0),MATCH(G3179,'ROA2'!$D$1:$AQ$1,0))</f>
        <v>2.2671949863433798</v>
      </c>
      <c r="O3179" s="6">
        <v>52805.001215999997</v>
      </c>
      <c r="P3179" s="28">
        <v>-4.6370016331190762E-3</v>
      </c>
    </row>
    <row r="3180" spans="1:16" x14ac:dyDescent="0.3">
      <c r="A3180" t="s">
        <v>536</v>
      </c>
      <c r="B3180" t="e">
        <f>VLOOKUP(A3180,Sheet3!L:L,1,FALSE)</f>
        <v>#N/A</v>
      </c>
      <c r="C3180" t="str">
        <f>VLOOKUP(A3180,'ALL - prices'!B:C,2,FALSE)</f>
        <v>Fortis Inc/Canada</v>
      </c>
      <c r="D3180" t="str">
        <f>VLOOKUP(A3180,'ALL - prices'!B:I,8,FALSE)</f>
        <v>Utilities</v>
      </c>
      <c r="E3180">
        <v>2019</v>
      </c>
      <c r="F3180" t="s">
        <v>681</v>
      </c>
      <c r="G3180" t="str">
        <f t="shared" si="229"/>
        <v>2019-Q3</v>
      </c>
      <c r="H3180" s="4">
        <f>INDEX('ALL - prices'!$J$3:$DY$219,MATCH('COMBINED DATA'!A3180,'ALL - prices'!$B$3:$B$219,0),MATCH('COMBINED DATA'!G3180,'ALL - prices'!$J$1:$DY$1,0))</f>
        <v>44.148299999999999</v>
      </c>
      <c r="I3180" s="14">
        <f t="shared" si="233"/>
        <v>1.1253828663318692</v>
      </c>
      <c r="J3180" s="15">
        <f>INDEX(MarketCap2!$E$2:$AR$224,MATCH(A3180,MarketCap2!$B$2:$B$224,0),MATCH(G3180,MarketCap2!$E$1:$AR$1,0))</f>
        <v>24462931968</v>
      </c>
      <c r="K3180">
        <f t="shared" si="231"/>
        <v>23.920424827887761</v>
      </c>
      <c r="L3180">
        <f>INDEX('PB2'!$D$2:$AQ$224,MATCH(A3180,'PB2'!$B$2:$B$224,0),MATCH(G3180,'PB2'!$D$1:$AQ$1,0))</f>
        <v>1.5578869581222501</v>
      </c>
      <c r="M3180" s="16">
        <f t="shared" si="232"/>
        <v>0.64189509693650593</v>
      </c>
      <c r="N3180" s="6">
        <f>INDEX('ROA2'!$D$2:$AQ$224,MATCH(A3180,'ROA2'!$B$2:$B$224,0),MATCH(G3180,'ROA2'!$D$1:$AQ$1,0))</f>
        <v>3.2075181007385201</v>
      </c>
      <c r="O3180" s="6">
        <v>51698.999296000002</v>
      </c>
      <c r="P3180" s="28">
        <v>-2.0945022148108103E-2</v>
      </c>
    </row>
    <row r="3181" spans="1:16" x14ac:dyDescent="0.3">
      <c r="A3181" t="s">
        <v>536</v>
      </c>
      <c r="B3181" t="e">
        <f>VLOOKUP(A3181,Sheet3!L:L,1,FALSE)</f>
        <v>#N/A</v>
      </c>
      <c r="C3181" t="str">
        <f>VLOOKUP(A3181,'ALL - prices'!B:C,2,FALSE)</f>
        <v>Fortis Inc/Canada</v>
      </c>
      <c r="D3181" t="str">
        <f>VLOOKUP(A3181,'ALL - prices'!B:I,8,FALSE)</f>
        <v>Utilities</v>
      </c>
      <c r="E3181">
        <v>2019</v>
      </c>
      <c r="F3181" t="s">
        <v>682</v>
      </c>
      <c r="G3181" t="str">
        <f t="shared" si="229"/>
        <v>2019-Q4</v>
      </c>
      <c r="H3181" s="4">
        <f>INDEX('ALL - prices'!$J$3:$DY$219,MATCH('COMBINED DATA'!A3181,'ALL - prices'!$B$3:$B$219,0),MATCH('COMBINED DATA'!G3181,'ALL - prices'!$J$1:$DY$1,0))</f>
        <v>42.850299999999997</v>
      </c>
      <c r="I3181" s="14">
        <f t="shared" si="233"/>
        <v>1.1238677146354903</v>
      </c>
      <c r="J3181" s="15">
        <f>INDEX(MarketCap2!$E$2:$AR$224,MATCH(A3181,MarketCap2!$B$2:$B$224,0),MATCH(G3181,MarketCap2!$E$1:$AR$1,0))</f>
        <v>24876193792</v>
      </c>
      <c r="K3181">
        <f t="shared" si="231"/>
        <v>23.937177110477698</v>
      </c>
      <c r="L3181">
        <f>INDEX('PB2'!$D$2:$AQ$224,MATCH(A3181,'PB2'!$B$2:$B$224,0),MATCH(G3181,'PB2'!$D$1:$AQ$1,0))</f>
        <v>1.4763779640197701</v>
      </c>
      <c r="M3181" s="16">
        <f t="shared" si="232"/>
        <v>0.67733332816569258</v>
      </c>
      <c r="N3181" s="6">
        <f>INDEX('ROA2'!$D$2:$AQ$224,MATCH(A3181,'ROA2'!$B$2:$B$224,0),MATCH(G3181,'ROA2'!$D$1:$AQ$1,0))</f>
        <v>3.1772830486297599</v>
      </c>
      <c r="O3181" s="6">
        <v>52800</v>
      </c>
      <c r="P3181" s="28">
        <v>2.1296363933395974E-2</v>
      </c>
    </row>
    <row r="3182" spans="1:16" x14ac:dyDescent="0.3">
      <c r="A3182" t="s">
        <v>536</v>
      </c>
      <c r="B3182" t="e">
        <f>VLOOKUP(A3182,Sheet3!L:L,1,FALSE)</f>
        <v>#N/A</v>
      </c>
      <c r="C3182" t="str">
        <f>VLOOKUP(A3182,'ALL - prices'!B:C,2,FALSE)</f>
        <v>Fortis Inc/Canada</v>
      </c>
      <c r="D3182" t="str">
        <f>VLOOKUP(A3182,'ALL - prices'!B:I,8,FALSE)</f>
        <v>Utilities</v>
      </c>
      <c r="E3182">
        <v>2020</v>
      </c>
      <c r="F3182" t="s">
        <v>679</v>
      </c>
      <c r="G3182" t="str">
        <f t="shared" si="229"/>
        <v>2020-Q1</v>
      </c>
      <c r="H3182" s="4">
        <f>INDEX('ALL - prices'!$J$3:$DY$219,MATCH('COMBINED DATA'!A3182,'ALL - prices'!$B$3:$B$219,0),MATCH('COMBINED DATA'!G3182,'ALL - prices'!$J$1:$DY$1,0))</f>
        <v>43.515999999999998</v>
      </c>
      <c r="I3182" s="14">
        <f t="shared" si="233"/>
        <v>1.6119263289617172</v>
      </c>
      <c r="J3182" s="15">
        <f>INDEX(MarketCap2!$E$2:$AR$224,MATCH(A3182,MarketCap2!$B$2:$B$224,0),MATCH(G3182,MarketCap2!$E$1:$AR$1,0))</f>
        <v>25150760960</v>
      </c>
      <c r="K3182">
        <f t="shared" si="231"/>
        <v>23.948153989893278</v>
      </c>
      <c r="L3182">
        <f>INDEX('PB2'!$D$2:$AQ$224,MATCH(A3182,'PB2'!$B$2:$B$224,0),MATCH(G3182,'PB2'!$D$1:$AQ$1,0))</f>
        <v>1.3922150135040301</v>
      </c>
      <c r="M3182" s="16">
        <f t="shared" si="232"/>
        <v>0.71827985641609038</v>
      </c>
      <c r="N3182" s="6">
        <f>INDEX('ROA2'!$D$2:$AQ$224,MATCH(A3182,'ROA2'!$B$2:$B$224,0),MATCH(G3182,'ROA2'!$D$1:$AQ$1,0))</f>
        <v>3.2351698875427299</v>
      </c>
      <c r="O3182" s="6">
        <v>53404.000255999999</v>
      </c>
      <c r="P3182" s="28">
        <v>1.1439398787878776E-2</v>
      </c>
    </row>
    <row r="3183" spans="1:16" x14ac:dyDescent="0.3">
      <c r="A3183" t="s">
        <v>536</v>
      </c>
      <c r="B3183" t="e">
        <f>VLOOKUP(A3183,Sheet3!L:L,1,FALSE)</f>
        <v>#N/A</v>
      </c>
      <c r="C3183" t="str">
        <f>VLOOKUP(A3183,'ALL - prices'!B:C,2,FALSE)</f>
        <v>Fortis Inc/Canada</v>
      </c>
      <c r="D3183" t="str">
        <f>VLOOKUP(A3183,'ALL - prices'!B:I,8,FALSE)</f>
        <v>Utilities</v>
      </c>
      <c r="E3183">
        <v>2020</v>
      </c>
      <c r="F3183" t="s">
        <v>680</v>
      </c>
      <c r="G3183" t="str">
        <f t="shared" si="229"/>
        <v>2020-Q2</v>
      </c>
      <c r="H3183" s="4">
        <f>INDEX('ALL - prices'!$J$3:$DY$219,MATCH('COMBINED DATA'!A3183,'ALL - prices'!$B$3:$B$219,0),MATCH('COMBINED DATA'!G3183,'ALL - prices'!$J$1:$DY$1,0))</f>
        <v>41.784599999999998</v>
      </c>
      <c r="I3183" s="14">
        <f t="shared" si="233"/>
        <v>1.3986674881829473</v>
      </c>
      <c r="J3183" s="15">
        <f>INDEX(MarketCap2!$E$2:$AR$224,MATCH(A3183,MarketCap2!$B$2:$B$224,0),MATCH(G3183,MarketCap2!$E$1:$AR$1,0))</f>
        <v>23971796992</v>
      </c>
      <c r="K3183">
        <f t="shared" si="231"/>
        <v>23.900143850959854</v>
      </c>
      <c r="L3183">
        <f>INDEX('PB2'!$D$2:$AQ$224,MATCH(A3183,'PB2'!$B$2:$B$224,0),MATCH(G3183,'PB2'!$D$1:$AQ$1,0))</f>
        <v>1.3399230241775499</v>
      </c>
      <c r="M3183" s="16">
        <f t="shared" si="232"/>
        <v>0.74631152831619108</v>
      </c>
      <c r="N3183" s="6">
        <f>INDEX('ROA2'!$D$2:$AQ$224,MATCH(A3183,'ROA2'!$B$2:$B$224,0),MATCH(G3183,'ROA2'!$D$1:$AQ$1,0))</f>
        <v>3.1359269618988002</v>
      </c>
      <c r="O3183" s="6">
        <v>57018.998784000003</v>
      </c>
      <c r="P3183" s="28">
        <v>6.7691530796774993E-2</v>
      </c>
    </row>
    <row r="3184" spans="1:16" x14ac:dyDescent="0.3">
      <c r="A3184" t="s">
        <v>536</v>
      </c>
      <c r="B3184" t="e">
        <f>VLOOKUP(A3184,Sheet3!L:L,1,FALSE)</f>
        <v>#N/A</v>
      </c>
      <c r="C3184" t="str">
        <f>VLOOKUP(A3184,'ALL - prices'!B:C,2,FALSE)</f>
        <v>Fortis Inc/Canada</v>
      </c>
      <c r="D3184" t="str">
        <f>VLOOKUP(A3184,'ALL - prices'!B:I,8,FALSE)</f>
        <v>Utilities</v>
      </c>
      <c r="E3184">
        <v>2020</v>
      </c>
      <c r="F3184" t="s">
        <v>681</v>
      </c>
      <c r="G3184" t="str">
        <f t="shared" si="229"/>
        <v>2020-Q3</v>
      </c>
      <c r="H3184" s="4">
        <f>INDEX('ALL - prices'!$J$3:$DY$219,MATCH('COMBINED DATA'!A3184,'ALL - prices'!$B$3:$B$219,0),MATCH('COMBINED DATA'!G3184,'ALL - prices'!$J$1:$DY$1,0))</f>
        <v>44.458199999999998</v>
      </c>
      <c r="I3184" s="14">
        <f t="shared" si="233"/>
        <v>1.9833033294649258</v>
      </c>
      <c r="J3184" s="15">
        <f>INDEX(MarketCap2!$E$2:$AR$224,MATCH(A3184,MarketCap2!$B$2:$B$224,0),MATCH(G3184,MarketCap2!$E$1:$AR$1,0))</f>
        <v>25294180352</v>
      </c>
      <c r="K3184">
        <f t="shared" si="231"/>
        <v>23.953840180607287</v>
      </c>
      <c r="L3184">
        <f>INDEX('PB2'!$D$2:$AQ$224,MATCH(A3184,'PB2'!$B$2:$B$224,0),MATCH(G3184,'PB2'!$D$1:$AQ$1,0))</f>
        <v>1.4463200569152801</v>
      </c>
      <c r="M3184" s="16">
        <f t="shared" si="232"/>
        <v>0.69140989590699986</v>
      </c>
      <c r="N3184" s="6">
        <f>INDEX('ROA2'!$D$2:$AQ$224,MATCH(A3184,'ROA2'!$B$2:$B$224,0),MATCH(G3184,'ROA2'!$D$1:$AQ$1,0))</f>
        <v>2.3650650978088401</v>
      </c>
      <c r="O3184" s="6">
        <v>56205.000703999998</v>
      </c>
      <c r="P3184" s="28">
        <v>-1.427590973814888E-2</v>
      </c>
    </row>
    <row r="3185" spans="1:16" x14ac:dyDescent="0.3">
      <c r="A3185" t="s">
        <v>536</v>
      </c>
      <c r="B3185" t="e">
        <f>VLOOKUP(A3185,Sheet3!L:L,1,FALSE)</f>
        <v>#N/A</v>
      </c>
      <c r="C3185" t="str">
        <f>VLOOKUP(A3185,'ALL - prices'!B:C,2,FALSE)</f>
        <v>Fortis Inc/Canada</v>
      </c>
      <c r="D3185" t="str">
        <f>VLOOKUP(A3185,'ALL - prices'!B:I,8,FALSE)</f>
        <v>Utilities</v>
      </c>
      <c r="E3185">
        <v>2020</v>
      </c>
      <c r="F3185" t="s">
        <v>682</v>
      </c>
      <c r="G3185" t="str">
        <f t="shared" si="229"/>
        <v>2020-Q4</v>
      </c>
      <c r="H3185" s="4">
        <f>INDEX('ALL - prices'!$J$3:$DY$219,MATCH('COMBINED DATA'!A3185,'ALL - prices'!$B$3:$B$219,0),MATCH('COMBINED DATA'!G3185,'ALL - prices'!$J$1:$DY$1,0))</f>
        <v>42.867600000000003</v>
      </c>
      <c r="I3185" s="14">
        <f t="shared" si="233"/>
        <v>3.0658130877740533</v>
      </c>
      <c r="J3185" s="15">
        <f>INDEX(MarketCap2!$E$2:$AR$224,MATCH(A3185,MarketCap2!$B$2:$B$224,0),MATCH(G3185,MarketCap2!$E$1:$AR$1,0))</f>
        <v>24181340160</v>
      </c>
      <c r="K3185">
        <f t="shared" si="231"/>
        <v>23.908847104914805</v>
      </c>
      <c r="L3185">
        <f>INDEX('PB2'!$D$2:$AQ$224,MATCH(A3185,'PB2'!$B$2:$B$224,0),MATCH(G3185,'PB2'!$D$1:$AQ$1,0))</f>
        <v>1.42166996002197</v>
      </c>
      <c r="M3185" s="16">
        <f t="shared" si="232"/>
        <v>0.70339813607973145</v>
      </c>
      <c r="N3185" s="6">
        <f>INDEX('ROA2'!$D$2:$AQ$224,MATCH(A3185,'ROA2'!$B$2:$B$224,0),MATCH(G3185,'ROA2'!$D$1:$AQ$1,0))</f>
        <v>2.3605899810790998</v>
      </c>
      <c r="O3185" s="6">
        <v>56410.001407999996</v>
      </c>
      <c r="P3185" s="28">
        <v>3.6473748142024083E-3</v>
      </c>
    </row>
    <row r="3186" spans="1:16" x14ac:dyDescent="0.3">
      <c r="A3186" t="s">
        <v>536</v>
      </c>
      <c r="B3186" t="e">
        <f>VLOOKUP(A3186,Sheet3!L:L,1,FALSE)</f>
        <v>#N/A</v>
      </c>
      <c r="C3186" t="str">
        <f>VLOOKUP(A3186,'ALL - prices'!B:C,2,FALSE)</f>
        <v>Fortis Inc/Canada</v>
      </c>
      <c r="D3186" t="str">
        <f>VLOOKUP(A3186,'ALL - prices'!B:I,8,FALSE)</f>
        <v>Utilities</v>
      </c>
      <c r="E3186">
        <v>2021</v>
      </c>
      <c r="F3186" t="s">
        <v>679</v>
      </c>
      <c r="G3186" t="str">
        <f t="shared" ref="G3186:G3249" si="234">E3186&amp;"-"&amp;F3186</f>
        <v>2021-Q1</v>
      </c>
      <c r="H3186" s="4">
        <f>INDEX('ALL - prices'!$J$3:$DY$219,MATCH('COMBINED DATA'!A3186,'ALL - prices'!$B$3:$B$219,0),MATCH('COMBINED DATA'!G3186,'ALL - prices'!$J$1:$DY$1,0))</f>
        <v>45.396999999999998</v>
      </c>
      <c r="I3186" s="14">
        <f t="shared" si="233"/>
        <v>3.5175333245282379</v>
      </c>
      <c r="J3186" s="15">
        <f>INDEX(MarketCap2!$E$2:$AR$224,MATCH(A3186,MarketCap2!$B$2:$B$224,0),MATCH(G3186,MarketCap2!$E$1:$AR$1,0))</f>
        <v>25452990464</v>
      </c>
      <c r="K3186">
        <f t="shared" ref="K3186:K3249" si="235">LN(J3186)</f>
        <v>23.960099076537002</v>
      </c>
      <c r="L3186">
        <f>INDEX('PB2'!$D$2:$AQ$224,MATCH(A3186,'PB2'!$B$2:$B$224,0),MATCH(G3186,'PB2'!$D$1:$AQ$1,0))</f>
        <v>1.49258697032929</v>
      </c>
      <c r="M3186" s="16">
        <f t="shared" ref="M3186:M3249" si="236">1/L3186</f>
        <v>0.66997770976078064</v>
      </c>
      <c r="N3186" s="6">
        <f>INDEX('ROA2'!$D$2:$AQ$224,MATCH(A3186,'ROA2'!$B$2:$B$224,0),MATCH(G3186,'ROA2'!$D$1:$AQ$1,0))</f>
        <v>2.3400840759277299</v>
      </c>
      <c r="O3186" s="6">
        <v>55480.999936</v>
      </c>
      <c r="P3186" s="28">
        <v>-1.6468736905017104E-2</v>
      </c>
    </row>
    <row r="3187" spans="1:16" x14ac:dyDescent="0.3">
      <c r="A3187" t="s">
        <v>536</v>
      </c>
      <c r="B3187" t="e">
        <f>VLOOKUP(A3187,Sheet3!L:L,1,FALSE)</f>
        <v>#N/A</v>
      </c>
      <c r="C3187" t="str">
        <f>VLOOKUP(A3187,'ALL - prices'!B:C,2,FALSE)</f>
        <v>Fortis Inc/Canada</v>
      </c>
      <c r="D3187" t="str">
        <f>VLOOKUP(A3187,'ALL - prices'!B:I,8,FALSE)</f>
        <v>Utilities</v>
      </c>
      <c r="E3187">
        <v>2021</v>
      </c>
      <c r="F3187" t="s">
        <v>680</v>
      </c>
      <c r="G3187" t="str">
        <f t="shared" si="234"/>
        <v>2021-Q2</v>
      </c>
      <c r="H3187" s="4">
        <f>INDEX('ALL - prices'!$J$3:$DY$219,MATCH('COMBINED DATA'!A3187,'ALL - prices'!$B$3:$B$219,0),MATCH('COMBINED DATA'!G3187,'ALL - prices'!$J$1:$DY$1,0))</f>
        <v>46.102499999999999</v>
      </c>
      <c r="I3187" s="14">
        <f t="shared" si="233"/>
        <v>2.6663211576689969</v>
      </c>
      <c r="J3187" s="15">
        <f>INDEX(MarketCap2!$E$2:$AR$224,MATCH(A3187,MarketCap2!$B$2:$B$224,0),MATCH(G3187,MarketCap2!$E$1:$AR$1,0))</f>
        <v>25757257728</v>
      </c>
      <c r="K3187">
        <f t="shared" si="235"/>
        <v>23.971982277857478</v>
      </c>
      <c r="L3187">
        <f>INDEX('PB2'!$D$2:$AQ$224,MATCH(A3187,'PB2'!$B$2:$B$224,0),MATCH(G3187,'PB2'!$D$1:$AQ$1,0))</f>
        <v>1.4919070005416899</v>
      </c>
      <c r="M3187" s="16">
        <f t="shared" si="236"/>
        <v>0.67028306699875695</v>
      </c>
      <c r="N3187" s="6">
        <f>INDEX('ROA2'!$D$2:$AQ$224,MATCH(A3187,'ROA2'!$B$2:$B$224,0),MATCH(G3187,'ROA2'!$D$1:$AQ$1,0))</f>
        <v>2.3385689258575399</v>
      </c>
      <c r="O3187" s="6">
        <v>55614.001151999997</v>
      </c>
      <c r="P3187" s="28">
        <v>2.3972389854800785E-3</v>
      </c>
    </row>
    <row r="3188" spans="1:16" x14ac:dyDescent="0.3">
      <c r="A3188" t="s">
        <v>536</v>
      </c>
      <c r="B3188" t="e">
        <f>VLOOKUP(A3188,Sheet3!L:L,1,FALSE)</f>
        <v>#N/A</v>
      </c>
      <c r="C3188" t="str">
        <f>VLOOKUP(A3188,'ALL - prices'!B:C,2,FALSE)</f>
        <v>Fortis Inc/Canada</v>
      </c>
      <c r="D3188" t="str">
        <f>VLOOKUP(A3188,'ALL - prices'!B:I,8,FALSE)</f>
        <v>Utilities</v>
      </c>
      <c r="E3188">
        <v>2021</v>
      </c>
      <c r="F3188" t="s">
        <v>681</v>
      </c>
      <c r="G3188" t="str">
        <f t="shared" si="234"/>
        <v>2021-Q3</v>
      </c>
      <c r="H3188" s="4">
        <f>INDEX('ALL - prices'!$J$3:$DY$219,MATCH('COMBINED DATA'!A3188,'ALL - prices'!$B$3:$B$219,0),MATCH('COMBINED DATA'!G3188,'ALL - prices'!$J$1:$DY$1,0))</f>
        <v>47.620699999999999</v>
      </c>
      <c r="I3188" s="14">
        <f t="shared" si="233"/>
        <v>3.4153464044661721</v>
      </c>
      <c r="J3188" s="15">
        <f>INDEX(MarketCap2!$E$2:$AR$224,MATCH(A3188,MarketCap2!$B$2:$B$224,0),MATCH(G3188,MarketCap2!$E$1:$AR$1,0))</f>
        <v>26479874048</v>
      </c>
      <c r="K3188">
        <f t="shared" si="235"/>
        <v>23.999650811508438</v>
      </c>
      <c r="L3188">
        <f>INDEX('PB2'!$D$2:$AQ$224,MATCH(A3188,'PB2'!$B$2:$B$224,0),MATCH(G3188,'PB2'!$D$1:$AQ$1,0))</f>
        <v>1.51607501506805</v>
      </c>
      <c r="M3188" s="16">
        <f t="shared" si="236"/>
        <v>0.65959796847856789</v>
      </c>
      <c r="N3188" s="6">
        <f>INDEX('ROA2'!$D$2:$AQ$224,MATCH(A3188,'ROA2'!$B$2:$B$224,0),MATCH(G3188,'ROA2'!$D$1:$AQ$1,0))</f>
        <v>2.3104369640350302</v>
      </c>
      <c r="O3188" s="6">
        <v>55894.999040000002</v>
      </c>
      <c r="P3188" s="28">
        <v>5.0526464951155571E-3</v>
      </c>
    </row>
    <row r="3189" spans="1:16" x14ac:dyDescent="0.3">
      <c r="A3189" t="s">
        <v>536</v>
      </c>
      <c r="B3189" t="e">
        <f>VLOOKUP(A3189,Sheet3!L:L,1,FALSE)</f>
        <v>#N/A</v>
      </c>
      <c r="C3189" t="str">
        <f>VLOOKUP(A3189,'ALL - prices'!B:C,2,FALSE)</f>
        <v>Fortis Inc/Canada</v>
      </c>
      <c r="D3189" t="str">
        <f>VLOOKUP(A3189,'ALL - prices'!B:I,8,FALSE)</f>
        <v>Utilities</v>
      </c>
      <c r="E3189">
        <v>2021</v>
      </c>
      <c r="F3189" t="s">
        <v>682</v>
      </c>
      <c r="G3189" t="str">
        <f t="shared" si="234"/>
        <v>2021-Q4</v>
      </c>
      <c r="H3189" s="4">
        <f>INDEX('ALL - prices'!$J$3:$DY$219,MATCH('COMBINED DATA'!A3189,'ALL - prices'!$B$3:$B$219,0),MATCH('COMBINED DATA'!G3189,'ALL - prices'!$J$1:$DY$1,0))</f>
        <v>52.217500000000001</v>
      </c>
      <c r="I3189" s="14">
        <f t="shared" si="233"/>
        <v>3.6089169930188207</v>
      </c>
      <c r="J3189" s="15">
        <f>INDEX(MarketCap2!$E$2:$AR$224,MATCH(A3189,MarketCap2!$B$2:$B$224,0),MATCH(G3189,MarketCap2!$E$1:$AR$1,0))</f>
        <v>28860844032</v>
      </c>
      <c r="K3189">
        <f t="shared" si="235"/>
        <v>24.085751635602534</v>
      </c>
      <c r="L3189">
        <f>INDEX('PB2'!$D$2:$AQ$224,MATCH(A3189,'PB2'!$B$2:$B$224,0),MATCH(G3189,'PB2'!$D$1:$AQ$1,0))</f>
        <v>1.64036500453949</v>
      </c>
      <c r="M3189" s="16">
        <f t="shared" si="236"/>
        <v>0.60962041815854051</v>
      </c>
      <c r="N3189" s="6">
        <f>INDEX('ROA2'!$D$2:$AQ$224,MATCH(A3189,'ROA2'!$B$2:$B$224,0),MATCH(G3189,'ROA2'!$D$1:$AQ$1,0))</f>
        <v>2.2880389690399201</v>
      </c>
      <c r="O3189" s="6">
        <v>57137.000447999999</v>
      </c>
      <c r="P3189" s="28">
        <v>2.2220259939734251E-2</v>
      </c>
    </row>
    <row r="3190" spans="1:16" x14ac:dyDescent="0.3">
      <c r="A3190" t="s">
        <v>536</v>
      </c>
      <c r="B3190" t="e">
        <f>VLOOKUP(A3190,Sheet3!L:L,1,FALSE)</f>
        <v>#N/A</v>
      </c>
      <c r="C3190" t="str">
        <f>VLOOKUP(A3190,'ALL - prices'!B:C,2,FALSE)</f>
        <v>Fortis Inc/Canada</v>
      </c>
      <c r="D3190" t="str">
        <f>VLOOKUP(A3190,'ALL - prices'!B:I,8,FALSE)</f>
        <v>Utilities</v>
      </c>
      <c r="E3190">
        <v>2022</v>
      </c>
      <c r="F3190" t="s">
        <v>679</v>
      </c>
      <c r="G3190" t="str">
        <f t="shared" si="234"/>
        <v>2022-Q1</v>
      </c>
      <c r="H3190" s="4">
        <f>INDEX('ALL - prices'!$J$3:$DY$219,MATCH('COMBINED DATA'!A3190,'ALL - prices'!$B$3:$B$219,0),MATCH('COMBINED DATA'!G3190,'ALL - prices'!$J$1:$DY$1,0))</f>
        <v>53.385800000000003</v>
      </c>
      <c r="I3190" s="14">
        <f t="shared" si="233"/>
        <v>3.1444813515109296</v>
      </c>
      <c r="J3190" s="15">
        <f>INDEX(MarketCap2!$E$2:$AR$224,MATCH(A3190,MarketCap2!$B$2:$B$224,0),MATCH(G3190,MarketCap2!$E$1:$AR$1,0))</f>
        <v>29361172480</v>
      </c>
      <c r="K3190">
        <f t="shared" si="235"/>
        <v>24.102938974500265</v>
      </c>
      <c r="L3190">
        <f>INDEX('PB2'!$D$2:$AQ$224,MATCH(A3190,'PB2'!$B$2:$B$224,0),MATCH(G3190,'PB2'!$D$1:$AQ$1,0))</f>
        <v>1.66150498390198</v>
      </c>
      <c r="M3190" s="16">
        <f t="shared" si="236"/>
        <v>0.6018639785548755</v>
      </c>
      <c r="N3190" s="6">
        <f>INDEX('ROA2'!$D$2:$AQ$224,MATCH(A3190,'ROA2'!$B$2:$B$224,0),MATCH(G3190,'ROA2'!$D$1:$AQ$1,0))</f>
        <v>2.28743195533752</v>
      </c>
      <c r="O3190" s="6">
        <v>57658.998784000003</v>
      </c>
      <c r="P3190" s="28">
        <v>9.135907238866545E-3</v>
      </c>
    </row>
    <row r="3191" spans="1:16" x14ac:dyDescent="0.3">
      <c r="A3191" t="s">
        <v>536</v>
      </c>
      <c r="B3191" t="e">
        <f>VLOOKUP(A3191,Sheet3!L:L,1,FALSE)</f>
        <v>#N/A</v>
      </c>
      <c r="C3191" t="str">
        <f>VLOOKUP(A3191,'ALL - prices'!B:C,2,FALSE)</f>
        <v>Fortis Inc/Canada</v>
      </c>
      <c r="D3191" t="str">
        <f>VLOOKUP(A3191,'ALL - prices'!B:I,8,FALSE)</f>
        <v>Utilities</v>
      </c>
      <c r="E3191">
        <v>2022</v>
      </c>
      <c r="F3191" t="s">
        <v>680</v>
      </c>
      <c r="G3191" t="str">
        <f t="shared" si="234"/>
        <v>2022-Q2</v>
      </c>
      <c r="H3191" s="4">
        <f>INDEX('ALL - prices'!$J$3:$DY$219,MATCH('COMBINED DATA'!A3191,'ALL - prices'!$B$3:$B$219,0),MATCH('COMBINED DATA'!G3191,'ALL - prices'!$J$1:$DY$1,0))</f>
        <v>52.989699999999999</v>
      </c>
      <c r="I3191" s="14">
        <f t="shared" si="233"/>
        <v>2.729107596968896</v>
      </c>
      <c r="J3191" s="15">
        <f>INDEX(MarketCap2!$E$2:$AR$224,MATCH(A3191,MarketCap2!$B$2:$B$224,0),MATCH(G3191,MarketCap2!$E$1:$AR$1,0))</f>
        <v>29033068544</v>
      </c>
      <c r="K3191">
        <f t="shared" si="235"/>
        <v>24.091701311911471</v>
      </c>
      <c r="L3191">
        <f>INDEX('PB2'!$D$2:$AQ$224,MATCH(A3191,'PB2'!$B$2:$B$224,0),MATCH(G3191,'PB2'!$D$1:$AQ$1,0))</f>
        <v>1.5707139968872099</v>
      </c>
      <c r="M3191" s="16">
        <f t="shared" si="236"/>
        <v>0.63665314117131933</v>
      </c>
      <c r="N3191" s="6">
        <f>INDEX('ROA2'!$D$2:$AQ$224,MATCH(A3191,'ROA2'!$B$2:$B$224,0),MATCH(G3191,'ROA2'!$D$1:$AQ$1,0))</f>
        <v>2.2650589942932098</v>
      </c>
      <c r="O3191" s="6">
        <v>58202.001407999996</v>
      </c>
      <c r="P3191" s="28">
        <v>9.4174827078453028E-3</v>
      </c>
    </row>
    <row r="3192" spans="1:16" x14ac:dyDescent="0.3">
      <c r="A3192" t="s">
        <v>536</v>
      </c>
      <c r="B3192" t="e">
        <f>VLOOKUP(A3192,Sheet3!L:L,1,FALSE)</f>
        <v>#N/A</v>
      </c>
      <c r="C3192" t="str">
        <f>VLOOKUP(A3192,'ALL - prices'!B:C,2,FALSE)</f>
        <v>Fortis Inc/Canada</v>
      </c>
      <c r="D3192" t="str">
        <f>VLOOKUP(A3192,'ALL - prices'!B:I,8,FALSE)</f>
        <v>Utilities</v>
      </c>
      <c r="E3192">
        <v>2022</v>
      </c>
      <c r="F3192" t="s">
        <v>681</v>
      </c>
      <c r="G3192" t="str">
        <f t="shared" si="234"/>
        <v>2022-Q3</v>
      </c>
      <c r="H3192" s="4">
        <f>INDEX('ALL - prices'!$J$3:$DY$219,MATCH('COMBINED DATA'!A3192,'ALL - prices'!$B$3:$B$219,0),MATCH('COMBINED DATA'!G3192,'ALL - prices'!$J$1:$DY$1,0))</f>
        <v>46.102899999999998</v>
      </c>
      <c r="I3192" s="14">
        <f t="shared" si="233"/>
        <v>2.3146191743999709</v>
      </c>
      <c r="J3192" s="15">
        <f>INDEX(MarketCap2!$E$2:$AR$224,MATCH(A3192,MarketCap2!$B$2:$B$224,0),MATCH(G3192,MarketCap2!$E$1:$AR$1,0))</f>
        <v>25121777664</v>
      </c>
      <c r="K3192">
        <f t="shared" si="235"/>
        <v>23.947000942921534</v>
      </c>
      <c r="L3192">
        <f>INDEX('PB2'!$D$2:$AQ$224,MATCH(A3192,'PB2'!$B$2:$B$224,0),MATCH(G3192,'PB2'!$D$1:$AQ$1,0))</f>
        <v>1.2925560474395701</v>
      </c>
      <c r="M3192" s="16">
        <f t="shared" si="236"/>
        <v>0.77366084200441776</v>
      </c>
      <c r="N3192" s="6">
        <f>INDEX('ROA2'!$D$2:$AQ$224,MATCH(A3192,'ROA2'!$B$2:$B$224,0),MATCH(G3192,'ROA2'!$D$1:$AQ$1,0))</f>
        <v>2.2788279056549099</v>
      </c>
      <c r="O3192" s="6">
        <v>59953.999872</v>
      </c>
      <c r="P3192" s="28">
        <v>3.0102031229448198E-2</v>
      </c>
    </row>
    <row r="3193" spans="1:16" x14ac:dyDescent="0.3">
      <c r="A3193" t="s">
        <v>536</v>
      </c>
      <c r="B3193" t="e">
        <f>VLOOKUP(A3193,Sheet3!L:L,1,FALSE)</f>
        <v>#N/A</v>
      </c>
      <c r="C3193" t="str">
        <f>VLOOKUP(A3193,'ALL - prices'!B:C,2,FALSE)</f>
        <v>Fortis Inc/Canada</v>
      </c>
      <c r="D3193" t="str">
        <f>VLOOKUP(A3193,'ALL - prices'!B:I,8,FALSE)</f>
        <v>Utilities</v>
      </c>
      <c r="E3193">
        <v>2022</v>
      </c>
      <c r="F3193" t="s">
        <v>682</v>
      </c>
      <c r="G3193" t="str">
        <f t="shared" si="234"/>
        <v>2022-Q4</v>
      </c>
      <c r="H3193" s="4">
        <f>INDEX('ALL - prices'!$J$3:$DY$219,MATCH('COMBINED DATA'!A3193,'ALL - prices'!$B$3:$B$219,0),MATCH('COMBINED DATA'!G3193,'ALL - prices'!$J$1:$DY$1,0))</f>
        <v>48.110500000000002</v>
      </c>
      <c r="I3193" s="14">
        <f t="shared" si="233"/>
        <v>2.0828790849446834</v>
      </c>
      <c r="J3193" s="15">
        <f>INDEX(MarketCap2!$E$2:$AR$224,MATCH(A3193,MarketCap2!$B$2:$B$224,0),MATCH(G3193,MarketCap2!$E$1:$AR$1,0))</f>
        <v>26023112704</v>
      </c>
      <c r="K3193">
        <f t="shared" si="235"/>
        <v>23.982250930239555</v>
      </c>
      <c r="L3193">
        <f>INDEX('PB2'!$D$2:$AQ$224,MATCH(A3193,'PB2'!$B$2:$B$224,0),MATCH(G3193,'PB2'!$D$1:$AQ$1,0))</f>
        <v>1.3461940288543699</v>
      </c>
      <c r="M3193" s="16">
        <f t="shared" si="236"/>
        <v>0.74283496922877756</v>
      </c>
      <c r="N3193" s="6">
        <f>INDEX('ROA2'!$D$2:$AQ$224,MATCH(A3193,'ROA2'!$B$2:$B$224,0),MATCH(G3193,'ROA2'!$D$1:$AQ$1,0))</f>
        <v>2.2289869785308798</v>
      </c>
      <c r="O3193" s="6">
        <v>64084.000767999998</v>
      </c>
      <c r="P3193" s="28">
        <v>6.8886161137162269E-2</v>
      </c>
    </row>
    <row r="3194" spans="1:16" x14ac:dyDescent="0.3">
      <c r="A3194" t="s">
        <v>536</v>
      </c>
      <c r="B3194" t="e">
        <f>VLOOKUP(A3194,Sheet3!L:L,1,FALSE)</f>
        <v>#N/A</v>
      </c>
      <c r="C3194" t="str">
        <f>VLOOKUP(A3194,'ALL - prices'!B:C,2,FALSE)</f>
        <v>Fortis Inc/Canada</v>
      </c>
      <c r="D3194" t="str">
        <f>VLOOKUP(A3194,'ALL - prices'!B:I,8,FALSE)</f>
        <v>Utilities</v>
      </c>
      <c r="E3194">
        <v>2023</v>
      </c>
      <c r="F3194" t="s">
        <v>679</v>
      </c>
      <c r="G3194" t="str">
        <f t="shared" si="234"/>
        <v>2023-Q1</v>
      </c>
      <c r="H3194" s="4">
        <f>INDEX('ALL - prices'!$J$3:$DY$219,MATCH('COMBINED DATA'!A3194,'ALL - prices'!$B$3:$B$219,0),MATCH('COMBINED DATA'!G3194,'ALL - prices'!$J$1:$DY$1,0))</f>
        <v>51.537500000000001</v>
      </c>
      <c r="I3194" s="14">
        <f t="shared" si="233"/>
        <v>1.8897623878413927</v>
      </c>
      <c r="J3194" s="15">
        <f>INDEX(MarketCap2!$E$2:$AR$224,MATCH(A3194,MarketCap2!$B$2:$B$224,0),MATCH(G3194,MarketCap2!$E$1:$AR$1,0))</f>
        <v>27699996672</v>
      </c>
      <c r="K3194">
        <f t="shared" si="235"/>
        <v>24.044698129995293</v>
      </c>
      <c r="L3194">
        <f>INDEX('PB2'!$D$2:$AQ$224,MATCH(A3194,'PB2'!$B$2:$B$224,0),MATCH(G3194,'PB2'!$D$1:$AQ$1,0))</f>
        <v>1.41665494441986</v>
      </c>
      <c r="M3194" s="16">
        <f t="shared" si="236"/>
        <v>0.70588819383220658</v>
      </c>
      <c r="N3194" s="6">
        <f>INDEX('ROA2'!$D$2:$AQ$224,MATCH(A3194,'ROA2'!$B$2:$B$224,0),MATCH(G3194,'ROA2'!$D$1:$AQ$1,0))</f>
        <v>2.2869141101837198</v>
      </c>
      <c r="O3194" s="6">
        <v>64251.998207999997</v>
      </c>
      <c r="P3194" s="28">
        <v>2.6215192245595221E-3</v>
      </c>
    </row>
    <row r="3195" spans="1:16" x14ac:dyDescent="0.3">
      <c r="A3195" t="s">
        <v>536</v>
      </c>
      <c r="B3195" t="e">
        <f>VLOOKUP(A3195,Sheet3!L:L,1,FALSE)</f>
        <v>#N/A</v>
      </c>
      <c r="C3195" t="str">
        <f>VLOOKUP(A3195,'ALL - prices'!B:C,2,FALSE)</f>
        <v>Fortis Inc/Canada</v>
      </c>
      <c r="D3195" t="str">
        <f>VLOOKUP(A3195,'ALL - prices'!B:I,8,FALSE)</f>
        <v>Utilities</v>
      </c>
      <c r="E3195">
        <v>2023</v>
      </c>
      <c r="F3195" t="s">
        <v>680</v>
      </c>
      <c r="G3195" t="str">
        <f t="shared" si="234"/>
        <v>2023-Q2</v>
      </c>
      <c r="H3195" s="4">
        <f>INDEX('ALL - prices'!$J$3:$DY$219,MATCH('COMBINED DATA'!A3195,'ALL - prices'!$B$3:$B$219,0),MATCH('COMBINED DATA'!G3195,'ALL - prices'!$J$1:$DY$1,0))</f>
        <v>51.690800000000003</v>
      </c>
      <c r="I3195" s="14">
        <f t="shared" si="233"/>
        <v>1.5187296278469051</v>
      </c>
      <c r="J3195" s="15">
        <f>INDEX(MarketCap2!$E$2:$AR$224,MATCH(A3195,MarketCap2!$B$2:$B$224,0),MATCH(G3195,MarketCap2!$E$1:$AR$1,0))</f>
        <v>27661459456</v>
      </c>
      <c r="K3195">
        <f t="shared" si="235"/>
        <v>24.043305925926983</v>
      </c>
      <c r="L3195">
        <f>INDEX('PB2'!$D$2:$AQ$224,MATCH(A3195,'PB2'!$B$2:$B$224,0),MATCH(G3195,'PB2'!$D$1:$AQ$1,0))</f>
        <v>1.4055769443512001</v>
      </c>
      <c r="M3195" s="16">
        <f t="shared" si="236"/>
        <v>0.71145162420232344</v>
      </c>
      <c r="N3195" s="6">
        <f>INDEX('ROA2'!$D$2:$AQ$224,MATCH(A3195,'ROA2'!$B$2:$B$224,0),MATCH(G3195,'ROA2'!$D$1:$AQ$1,0))</f>
        <v>2.4114239215850799</v>
      </c>
      <c r="O3195" s="6">
        <v>64630.001664000003</v>
      </c>
      <c r="P3195" s="28">
        <v>5.8831393037195963E-3</v>
      </c>
    </row>
    <row r="3196" spans="1:16" x14ac:dyDescent="0.3">
      <c r="A3196" t="s">
        <v>536</v>
      </c>
      <c r="B3196" t="e">
        <f>VLOOKUP(A3196,Sheet3!L:L,1,FALSE)</f>
        <v>#N/A</v>
      </c>
      <c r="C3196" t="str">
        <f>VLOOKUP(A3196,'ALL - prices'!B:C,2,FALSE)</f>
        <v>Fortis Inc/Canada</v>
      </c>
      <c r="D3196" t="str">
        <f>VLOOKUP(A3196,'ALL - prices'!B:I,8,FALSE)</f>
        <v>Utilities</v>
      </c>
      <c r="E3196">
        <v>2023</v>
      </c>
      <c r="F3196" t="s">
        <v>681</v>
      </c>
      <c r="G3196" t="str">
        <f t="shared" si="234"/>
        <v>2023-Q3</v>
      </c>
      <c r="H3196" s="4">
        <f>INDEX('ALL - prices'!$J$3:$DY$219,MATCH('COMBINED DATA'!A3196,'ALL - prices'!$B$3:$B$219,0),MATCH('COMBINED DATA'!G3196,'ALL - prices'!$J$1:$DY$1,0))</f>
        <v>47.205500000000001</v>
      </c>
      <c r="I3196" s="14">
        <f t="shared" si="233"/>
        <v>4.2131126347788692</v>
      </c>
      <c r="J3196" s="15">
        <f>INDEX(MarketCap2!$E$2:$AR$224,MATCH(A3196,MarketCap2!$B$2:$B$224,0),MATCH(G3196,MarketCap2!$E$1:$AR$1,0))</f>
        <v>25096118272</v>
      </c>
      <c r="K3196">
        <f t="shared" si="235"/>
        <v>23.945979020606597</v>
      </c>
      <c r="L3196">
        <f>INDEX('PB2'!$D$2:$AQ$224,MATCH(A3196,'PB2'!$B$2:$B$224,0),MATCH(G3196,'PB2'!$D$1:$AQ$1,0))</f>
        <v>1.25575304031372</v>
      </c>
      <c r="M3196" s="16">
        <f t="shared" si="236"/>
        <v>0.7963349224702444</v>
      </c>
      <c r="N3196" s="6">
        <f>INDEX('ROA2'!$D$2:$AQ$224,MATCH(A3196,'ROA2'!$B$2:$B$224,0),MATCH(G3196,'ROA2'!$D$1:$AQ$1,0))</f>
        <v>2.40577292442322</v>
      </c>
      <c r="O3196" s="6">
        <v>64080.998399999997</v>
      </c>
      <c r="P3196" s="28">
        <v>-8.4945574789581091E-3</v>
      </c>
    </row>
    <row r="3197" spans="1:16" x14ac:dyDescent="0.3">
      <c r="A3197" t="s">
        <v>536</v>
      </c>
      <c r="B3197" t="e">
        <f>VLOOKUP(A3197,Sheet3!L:L,1,FALSE)</f>
        <v>#N/A</v>
      </c>
      <c r="C3197" t="str">
        <f>VLOOKUP(A3197,'ALL - prices'!B:C,2,FALSE)</f>
        <v>Fortis Inc/Canada</v>
      </c>
      <c r="D3197" t="str">
        <f>VLOOKUP(A3197,'ALL - prices'!B:I,8,FALSE)</f>
        <v>Utilities</v>
      </c>
      <c r="E3197">
        <v>2023</v>
      </c>
      <c r="F3197" t="s">
        <v>682</v>
      </c>
      <c r="G3197" t="str">
        <f t="shared" si="234"/>
        <v>2023-Q4</v>
      </c>
      <c r="H3197" s="4">
        <f>INDEX('ALL - prices'!$J$3:$DY$219,MATCH('COMBINED DATA'!A3197,'ALL - prices'!$B$3:$B$219,0),MATCH('COMBINED DATA'!G3197,'ALL - prices'!$J$1:$DY$1,0))</f>
        <v>50.392099999999999</v>
      </c>
      <c r="I3197" s="14">
        <f t="shared" si="233"/>
        <v>4.6209393449817115</v>
      </c>
      <c r="J3197" s="15">
        <f>INDEX(MarketCap2!$E$2:$AR$224,MATCH(A3197,MarketCap2!$B$2:$B$224,0),MATCH(G3197,MarketCap2!$E$1:$AR$1,0))</f>
        <v>26622019584</v>
      </c>
      <c r="K3197">
        <f t="shared" si="235"/>
        <v>24.005004514203151</v>
      </c>
      <c r="L3197">
        <f>INDEX('PB2'!$D$2:$AQ$224,MATCH(A3197,'PB2'!$B$2:$B$224,0),MATCH(G3197,'PB2'!$D$1:$AQ$1,0))</f>
        <v>1.3448189496994001</v>
      </c>
      <c r="M3197" s="16">
        <f t="shared" si="236"/>
        <v>0.74359451896742268</v>
      </c>
      <c r="N3197" s="6">
        <f>INDEX('ROA2'!$D$2:$AQ$224,MATCH(A3197,'ROA2'!$B$2:$B$224,0),MATCH(G3197,'ROA2'!$D$1:$AQ$1,0))</f>
        <v>2.3947410583496098</v>
      </c>
      <c r="O3197" s="6">
        <v>66284.998655999996</v>
      </c>
      <c r="P3197" s="28">
        <v>3.4393974985258646E-2</v>
      </c>
    </row>
    <row r="3198" spans="1:16" x14ac:dyDescent="0.3">
      <c r="A3198" t="s">
        <v>536</v>
      </c>
      <c r="B3198" t="e">
        <f>VLOOKUP(A3198,Sheet3!L:L,1,FALSE)</f>
        <v>#N/A</v>
      </c>
      <c r="C3198" t="str">
        <f>VLOOKUP(A3198,'ALL - prices'!B:C,2,FALSE)</f>
        <v>Fortis Inc/Canada</v>
      </c>
      <c r="D3198" t="str">
        <f>VLOOKUP(A3198,'ALL - prices'!B:I,8,FALSE)</f>
        <v>Utilities</v>
      </c>
      <c r="E3198" s="18">
        <v>2024</v>
      </c>
      <c r="F3198" t="s">
        <v>679</v>
      </c>
      <c r="G3198" t="str">
        <f t="shared" si="234"/>
        <v>2024-Q1</v>
      </c>
      <c r="H3198" s="4">
        <f>INDEX('ALL - prices'!$J$3:$DY$219,MATCH('COMBINED DATA'!A3198,'ALL - prices'!$B$3:$B$219,0),MATCH('COMBINED DATA'!G3198,'ALL - prices'!$J$1:$DY$1,0))</f>
        <v>50.0471</v>
      </c>
      <c r="I3198" s="14" t="s">
        <v>769</v>
      </c>
      <c r="J3198" s="15">
        <f>INDEX(MarketCap2!$E$2:$AR$224,MATCH(A3198,MarketCap2!$B$2:$B$224,0),MATCH(G3198,MarketCap2!$E$1:$AR$1,0))</f>
        <v>26385614848</v>
      </c>
      <c r="K3198">
        <f t="shared" si="235"/>
        <v>23.99608480646981</v>
      </c>
      <c r="L3198">
        <f>INDEX('PB2'!$D$2:$AQ$224,MATCH(A3198,'PB2'!$B$2:$B$224,0),MATCH(G3198,'PB2'!$D$1:$AQ$1,0))</f>
        <v>1.2860239744186399</v>
      </c>
      <c r="M3198" s="16">
        <f t="shared" si="236"/>
        <v>0.77759048034237466</v>
      </c>
      <c r="N3198" s="6">
        <f>INDEX('ROA2'!$D$2:$AQ$224,MATCH(A3198,'ROA2'!$B$2:$B$224,0),MATCH(G3198,'ROA2'!$D$1:$AQ$1,0))</f>
        <v>2.4168019294738801</v>
      </c>
      <c r="O3198" s="6">
        <v>65920</v>
      </c>
      <c r="P3198" s="28">
        <v>-5.5065046903634068E-3</v>
      </c>
    </row>
    <row r="3199" spans="1:16" x14ac:dyDescent="0.3">
      <c r="A3199" t="s">
        <v>536</v>
      </c>
      <c r="B3199" t="e">
        <f>VLOOKUP(A3199,Sheet3!L:L,1,FALSE)</f>
        <v>#N/A</v>
      </c>
      <c r="C3199" t="str">
        <f>VLOOKUP(A3199,'ALL - prices'!B:C,2,FALSE)</f>
        <v>Fortis Inc/Canada</v>
      </c>
      <c r="D3199" t="str">
        <f>VLOOKUP(A3199,'ALL - prices'!B:I,8,FALSE)</f>
        <v>Utilities</v>
      </c>
      <c r="E3199" s="18">
        <v>2024</v>
      </c>
      <c r="F3199" t="s">
        <v>680</v>
      </c>
      <c r="G3199" t="str">
        <f t="shared" si="234"/>
        <v>2024-Q2</v>
      </c>
      <c r="H3199" s="4">
        <f>INDEX('ALL - prices'!$J$3:$DY$219,MATCH('COMBINED DATA'!A3199,'ALL - prices'!$B$3:$B$219,0),MATCH('COMBINED DATA'!G3199,'ALL - prices'!$J$1:$DY$1,0))</f>
        <v>50.25</v>
      </c>
      <c r="I3199" s="14" t="s">
        <v>769</v>
      </c>
      <c r="J3199" s="15">
        <f>INDEX(MarketCap2!$E$2:$AR$224,MATCH(A3199,MarketCap2!$B$2:$B$224,0),MATCH(G3199,MarketCap2!$E$1:$AR$1,0))</f>
        <v>26213992448</v>
      </c>
      <c r="K3199">
        <f t="shared" si="235"/>
        <v>23.98955916805339</v>
      </c>
      <c r="L3199">
        <f>INDEX('PB2'!$D$2:$AQ$224,MATCH(A3199,'PB2'!$B$2:$B$224,0),MATCH(G3199,'PB2'!$D$1:$AQ$1,0))</f>
        <v>1.24632096290588</v>
      </c>
      <c r="M3199" s="16">
        <f t="shared" si="236"/>
        <v>0.80236153427800305</v>
      </c>
      <c r="N3199" s="6">
        <f>INDEX('ROA2'!$D$2:$AQ$224,MATCH(A3199,'ROA2'!$B$2:$B$224,0),MATCH(G3199,'ROA2'!$D$1:$AQ$1,0))</f>
        <v>2.4157800674438499</v>
      </c>
      <c r="O3199" s="6">
        <v>67584</v>
      </c>
      <c r="P3199" s="28">
        <v>2.524271844660194E-2</v>
      </c>
    </row>
    <row r="3200" spans="1:16" x14ac:dyDescent="0.3">
      <c r="A3200" t="s">
        <v>536</v>
      </c>
      <c r="B3200" t="e">
        <f>VLOOKUP(A3200,Sheet3!L:L,1,FALSE)</f>
        <v>#N/A</v>
      </c>
      <c r="C3200" t="str">
        <f>VLOOKUP(A3200,'ALL - prices'!B:C,2,FALSE)</f>
        <v>Fortis Inc/Canada</v>
      </c>
      <c r="D3200" t="str">
        <f>VLOOKUP(A3200,'ALL - prices'!B:I,8,FALSE)</f>
        <v>Utilities</v>
      </c>
      <c r="E3200" s="18">
        <v>2024</v>
      </c>
      <c r="F3200" t="s">
        <v>681</v>
      </c>
      <c r="G3200" t="str">
        <f t="shared" si="234"/>
        <v>2024-Q3</v>
      </c>
      <c r="H3200" s="4">
        <f>INDEX('ALL - prices'!$J$3:$DY$219,MATCH('COMBINED DATA'!A3200,'ALL - prices'!$B$3:$B$219,0),MATCH('COMBINED DATA'!G3200,'ALL - prices'!$J$1:$DY$1,0))</f>
        <v>58.651200000000003</v>
      </c>
      <c r="I3200" s="14" t="s">
        <v>769</v>
      </c>
      <c r="J3200" s="15">
        <f>INDEX(MarketCap2!$E$2:$AR$224,MATCH(A3200,MarketCap2!$B$2:$B$224,0),MATCH(G3200,MarketCap2!$E$1:$AR$1,0))</f>
        <v>30435891200</v>
      </c>
      <c r="K3200">
        <f t="shared" si="235"/>
        <v>24.138888380540145</v>
      </c>
      <c r="L3200">
        <f>INDEX('PB2'!$D$2:$AQ$224,MATCH(A3200,'PB2'!$B$2:$B$224,0),MATCH(G3200,'PB2'!$D$1:$AQ$1,0))</f>
        <v>1.4638379812240601</v>
      </c>
      <c r="M3200" s="16">
        <f t="shared" si="236"/>
        <v>0.68313571093694458</v>
      </c>
      <c r="N3200" s="6">
        <f>INDEX('ROA2'!$D$2:$AQ$224,MATCH(A3200,'ROA2'!$B$2:$B$224,0),MATCH(G3200,'ROA2'!$D$1:$AQ$1,0))</f>
        <v>2.4613668918609601</v>
      </c>
      <c r="O3200" s="6">
        <v>68772.003840000005</v>
      </c>
      <c r="P3200" s="28">
        <v>1.7578181818181889E-2</v>
      </c>
    </row>
    <row r="3201" spans="1:16" x14ac:dyDescent="0.3">
      <c r="A3201" t="s">
        <v>536</v>
      </c>
      <c r="B3201" t="e">
        <f>VLOOKUP(A3201,Sheet3!L:L,1,FALSE)</f>
        <v>#N/A</v>
      </c>
      <c r="C3201" t="str">
        <f>VLOOKUP(A3201,'ALL - prices'!B:C,2,FALSE)</f>
        <v>Fortis Inc/Canada</v>
      </c>
      <c r="D3201" t="str">
        <f>VLOOKUP(A3201,'ALL - prices'!B:I,8,FALSE)</f>
        <v>Utilities</v>
      </c>
      <c r="E3201" s="18">
        <v>2024</v>
      </c>
      <c r="F3201" t="s">
        <v>682</v>
      </c>
      <c r="G3201" t="str">
        <f t="shared" si="234"/>
        <v>2024-Q4</v>
      </c>
      <c r="H3201" s="4">
        <f>INDEX('ALL - prices'!$J$3:$DY$219,MATCH('COMBINED DATA'!A3201,'ALL - prices'!$B$3:$B$219,0),MATCH('COMBINED DATA'!G3201,'ALL - prices'!$J$1:$DY$1,0))</f>
        <v>57.578699999999998</v>
      </c>
      <c r="I3201" s="14" t="s">
        <v>769</v>
      </c>
      <c r="J3201" s="15">
        <f>INDEX(MarketCap2!$E$2:$AR$224,MATCH(A3201,MarketCap2!$B$2:$B$224,0),MATCH(G3201,MarketCap2!$E$1:$AR$1,0))</f>
        <v>29710055424</v>
      </c>
      <c r="K3201">
        <f t="shared" si="235"/>
        <v>24.114751391919018</v>
      </c>
      <c r="L3201">
        <f>INDEX('PB2'!$D$2:$AQ$224,MATCH(A3201,'PB2'!$B$2:$B$224,0),MATCH(G3201,'PB2'!$D$1:$AQ$1,0))</f>
        <v>1.42286500200828</v>
      </c>
      <c r="M3201" s="16">
        <f t="shared" si="236"/>
        <v>0.70280736302359392</v>
      </c>
      <c r="N3201" s="6">
        <f>INDEX('ROA2'!$D$2:$AQ$224,MATCH(A3201,'ROA2'!$B$2:$B$224,0),MATCH(G3201,'ROA2'!$D$1:$AQ$1,0))</f>
        <v>2.4469020366668701</v>
      </c>
      <c r="O3201" s="6">
        <v>69642.002431999994</v>
      </c>
      <c r="P3201" s="28">
        <v>1.2650476115601708E-2</v>
      </c>
    </row>
    <row r="3202" spans="1:16" x14ac:dyDescent="0.3">
      <c r="A3202" t="s">
        <v>537</v>
      </c>
      <c r="B3202" t="e">
        <f>VLOOKUP(A3202,Sheet3!L:L,1,FALSE)</f>
        <v>#N/A</v>
      </c>
      <c r="C3202" t="str">
        <f>VLOOKUP(A3202,'ALL - prices'!B:C,2,FALSE)</f>
        <v>Finning International Inc</v>
      </c>
      <c r="D3202" t="str">
        <f>VLOOKUP(A3202,'ALL - prices'!B:I,8,FALSE)</f>
        <v>Industrials</v>
      </c>
      <c r="E3202">
        <v>2015</v>
      </c>
      <c r="F3202" t="s">
        <v>679</v>
      </c>
      <c r="G3202" t="str">
        <f t="shared" si="234"/>
        <v>2015-Q1</v>
      </c>
      <c r="H3202" s="4">
        <f>INDEX('ALL - prices'!$J$3:$DY$219,MATCH('COMBINED DATA'!A3202,'ALL - prices'!$B$3:$B$219,0),MATCH('COMBINED DATA'!G3202,'ALL - prices'!$J$1:$DY$1,0))</f>
        <v>17.130800000000001</v>
      </c>
      <c r="I3202" s="14">
        <f t="shared" ref="I3202:I3237" si="237">STDEV(H3203:H3206)</f>
        <v>1.4825226945986352</v>
      </c>
      <c r="J3202" s="15">
        <f>INDEX(MarketCap2!$E$2:$AR$224,MATCH(A3202,MarketCap2!$B$2:$B$224,0),MATCH(G3202,MarketCap2!$E$1:$AR$1,0))</f>
        <v>4061124864</v>
      </c>
      <c r="K3202">
        <f t="shared" si="235"/>
        <v>22.124725832284515</v>
      </c>
      <c r="L3202">
        <f>INDEX('PB2'!$D$2:$AQ$224,MATCH(A3202,'PB2'!$B$2:$B$224,0),MATCH(G3202,'PB2'!$D$1:$AQ$1,0))</f>
        <v>1.7925100326538099</v>
      </c>
      <c r="M3202" s="16">
        <f t="shared" si="236"/>
        <v>0.55787693334106514</v>
      </c>
      <c r="N3202" s="6">
        <f>INDEX('ROA2'!$D$2:$AQ$224,MATCH(A3202,'ROA2'!$B$2:$B$224,0),MATCH(G3202,'ROA2'!$D$1:$AQ$1,0))</f>
        <v>6.1613440513610804</v>
      </c>
      <c r="O3202" s="6">
        <v>5272.6778880000002</v>
      </c>
      <c r="P3202" s="28">
        <v>6.7888007517629412E-3</v>
      </c>
    </row>
    <row r="3203" spans="1:16" x14ac:dyDescent="0.3">
      <c r="A3203" t="s">
        <v>537</v>
      </c>
      <c r="B3203" t="e">
        <f>VLOOKUP(A3203,Sheet3!L:L,1,FALSE)</f>
        <v>#N/A</v>
      </c>
      <c r="C3203" t="str">
        <f>VLOOKUP(A3203,'ALL - prices'!B:C,2,FALSE)</f>
        <v>Finning International Inc</v>
      </c>
      <c r="D3203" t="str">
        <f>VLOOKUP(A3203,'ALL - prices'!B:I,8,FALSE)</f>
        <v>Industrials</v>
      </c>
      <c r="E3203">
        <v>2015</v>
      </c>
      <c r="F3203" t="s">
        <v>680</v>
      </c>
      <c r="G3203" t="str">
        <f t="shared" si="234"/>
        <v>2015-Q2</v>
      </c>
      <c r="H3203" s="4">
        <f>INDEX('ALL - prices'!$J$3:$DY$219,MATCH('COMBINED DATA'!A3203,'ALL - prices'!$B$3:$B$219,0),MATCH('COMBINED DATA'!G3203,'ALL - prices'!$J$1:$DY$1,0))</f>
        <v>17.172899999999998</v>
      </c>
      <c r="I3203" s="14">
        <f t="shared" si="237"/>
        <v>0.89412748718140533</v>
      </c>
      <c r="J3203" s="15">
        <f>INDEX(MarketCap2!$E$2:$AR$224,MATCH(A3203,MarketCap2!$B$2:$B$224,0),MATCH(G3203,MarketCap2!$E$1:$AR$1,0))</f>
        <v>4042165248</v>
      </c>
      <c r="K3203">
        <f t="shared" si="235"/>
        <v>22.120046337823485</v>
      </c>
      <c r="L3203">
        <f>INDEX('PB2'!$D$2:$AQ$224,MATCH(A3203,'PB2'!$B$2:$B$224,0),MATCH(G3203,'PB2'!$D$1:$AQ$1,0))</f>
        <v>1.76284396648407</v>
      </c>
      <c r="M3203" s="16">
        <f t="shared" si="236"/>
        <v>0.56726518002297421</v>
      </c>
      <c r="N3203" s="6">
        <f>INDEX('ROA2'!$D$2:$AQ$224,MATCH(A3203,'ROA2'!$B$2:$B$224,0),MATCH(G3203,'ROA2'!$D$1:$AQ$1,0))</f>
        <v>5.66605520248413</v>
      </c>
      <c r="O3203" s="6">
        <v>5353.8908160000001</v>
      </c>
      <c r="P3203" s="28">
        <v>1.5402596123846493E-2</v>
      </c>
    </row>
    <row r="3204" spans="1:16" x14ac:dyDescent="0.3">
      <c r="A3204" t="s">
        <v>537</v>
      </c>
      <c r="B3204" t="e">
        <f>VLOOKUP(A3204,Sheet3!L:L,1,FALSE)</f>
        <v>#N/A</v>
      </c>
      <c r="C3204" t="str">
        <f>VLOOKUP(A3204,'ALL - prices'!B:C,2,FALSE)</f>
        <v>Finning International Inc</v>
      </c>
      <c r="D3204" t="str">
        <f>VLOOKUP(A3204,'ALL - prices'!B:I,8,FALSE)</f>
        <v>Industrials</v>
      </c>
      <c r="E3204">
        <v>2015</v>
      </c>
      <c r="F3204" t="s">
        <v>681</v>
      </c>
      <c r="G3204" t="str">
        <f t="shared" si="234"/>
        <v>2015-Q3</v>
      </c>
      <c r="H3204" s="4">
        <f>INDEX('ALL - prices'!$J$3:$DY$219,MATCH('COMBINED DATA'!A3204,'ALL - prices'!$B$3:$B$219,0),MATCH('COMBINED DATA'!G3204,'ALL - prices'!$J$1:$DY$1,0))</f>
        <v>14.4573</v>
      </c>
      <c r="I3204" s="14">
        <f t="shared" si="237"/>
        <v>2.1474716007047432</v>
      </c>
      <c r="J3204" s="15">
        <f>INDEX(MarketCap2!$E$2:$AR$224,MATCH(A3204,MarketCap2!$B$2:$B$224,0),MATCH(G3204,MarketCap2!$E$1:$AR$1,0))</f>
        <v>3339281920</v>
      </c>
      <c r="K3204">
        <f t="shared" si="235"/>
        <v>21.929021626808517</v>
      </c>
      <c r="L3204">
        <f>INDEX('PB2'!$D$2:$AQ$224,MATCH(A3204,'PB2'!$B$2:$B$224,0),MATCH(G3204,'PB2'!$D$1:$AQ$1,0))</f>
        <v>1.4256119728088399</v>
      </c>
      <c r="M3204" s="16">
        <f t="shared" si="236"/>
        <v>0.70145314368378264</v>
      </c>
      <c r="N3204" s="6">
        <f>INDEX('ROA2'!$D$2:$AQ$224,MATCH(A3204,'ROA2'!$B$2:$B$224,0),MATCH(G3204,'ROA2'!$D$1:$AQ$1,0))</f>
        <v>5.3025212287902797</v>
      </c>
      <c r="O3204" s="6">
        <v>5323.8691840000001</v>
      </c>
      <c r="P3204" s="28">
        <v>-5.607441957964642E-3</v>
      </c>
    </row>
    <row r="3205" spans="1:16" x14ac:dyDescent="0.3">
      <c r="A3205" t="s">
        <v>537</v>
      </c>
      <c r="B3205" t="e">
        <f>VLOOKUP(A3205,Sheet3!L:L,1,FALSE)</f>
        <v>#N/A</v>
      </c>
      <c r="C3205" t="str">
        <f>VLOOKUP(A3205,'ALL - prices'!B:C,2,FALSE)</f>
        <v>Finning International Inc</v>
      </c>
      <c r="D3205" t="str">
        <f>VLOOKUP(A3205,'ALL - prices'!B:I,8,FALSE)</f>
        <v>Industrials</v>
      </c>
      <c r="E3205">
        <v>2015</v>
      </c>
      <c r="F3205" t="s">
        <v>682</v>
      </c>
      <c r="G3205" t="str">
        <f t="shared" si="234"/>
        <v>2015-Q4</v>
      </c>
      <c r="H3205" s="4">
        <f>INDEX('ALL - prices'!$J$3:$DY$219,MATCH('COMBINED DATA'!A3205,'ALL - prices'!$B$3:$B$219,0),MATCH('COMBINED DATA'!G3205,'ALL - prices'!$J$1:$DY$1,0))</f>
        <v>13.9224</v>
      </c>
      <c r="I3205" s="14">
        <f t="shared" si="237"/>
        <v>2.6484433873189208</v>
      </c>
      <c r="J3205" s="15">
        <f>INDEX(MarketCap2!$E$2:$AR$224,MATCH(A3205,MarketCap2!$B$2:$B$224,0),MATCH(G3205,MarketCap2!$E$1:$AR$1,0))</f>
        <v>3161792000</v>
      </c>
      <c r="K3205">
        <f t="shared" si="235"/>
        <v>21.874404792418847</v>
      </c>
      <c r="L3205">
        <f>INDEX('PB2'!$D$2:$AQ$224,MATCH(A3205,'PB2'!$B$2:$B$224,0),MATCH(G3205,'PB2'!$D$1:$AQ$1,0))</f>
        <v>1.5311349630355799</v>
      </c>
      <c r="M3205" s="16">
        <f t="shared" si="236"/>
        <v>0.65311029017156752</v>
      </c>
      <c r="N3205" s="6">
        <f>INDEX('ROA2'!$D$2:$AQ$224,MATCH(A3205,'ROA2'!$B$2:$B$224,0),MATCH(G3205,'ROA2'!$D$1:$AQ$1,0))</f>
        <v>4.7433600425720197</v>
      </c>
      <c r="O3205" s="6">
        <v>5519.7230079999999</v>
      </c>
      <c r="P3205" s="28">
        <v>3.6787873110895694E-2</v>
      </c>
    </row>
    <row r="3206" spans="1:16" x14ac:dyDescent="0.3">
      <c r="A3206" t="s">
        <v>537</v>
      </c>
      <c r="B3206" t="e">
        <f>VLOOKUP(A3206,Sheet3!L:L,1,FALSE)</f>
        <v>#N/A</v>
      </c>
      <c r="C3206" t="str">
        <f>VLOOKUP(A3206,'ALL - prices'!B:C,2,FALSE)</f>
        <v>Finning International Inc</v>
      </c>
      <c r="D3206" t="str">
        <f>VLOOKUP(A3206,'ALL - prices'!B:I,8,FALSE)</f>
        <v>Industrials</v>
      </c>
      <c r="E3206">
        <v>2016</v>
      </c>
      <c r="F3206" t="s">
        <v>679</v>
      </c>
      <c r="G3206" t="str">
        <f t="shared" si="234"/>
        <v>2016-Q1</v>
      </c>
      <c r="H3206" s="4">
        <f>INDEX('ALL - prices'!$J$3:$DY$219,MATCH('COMBINED DATA'!A3206,'ALL - prices'!$B$3:$B$219,0),MATCH('COMBINED DATA'!G3206,'ALL - prices'!$J$1:$DY$1,0))</f>
        <v>14.353</v>
      </c>
      <c r="I3206" s="14">
        <f t="shared" si="237"/>
        <v>1.8344861233235497</v>
      </c>
      <c r="J3206" s="15">
        <f>INDEX(MarketCap2!$E$2:$AR$224,MATCH(A3206,MarketCap2!$B$2:$B$224,0),MATCH(G3206,MarketCap2!$E$1:$AR$1,0))</f>
        <v>3204368128</v>
      </c>
      <c r="K3206">
        <f t="shared" si="235"/>
        <v>21.887780755931967</v>
      </c>
      <c r="L3206">
        <f>INDEX('PB2'!$D$2:$AQ$224,MATCH(A3206,'PB2'!$B$2:$B$224,0),MATCH(G3206,'PB2'!$D$1:$AQ$1,0))</f>
        <v>1.65005195140839</v>
      </c>
      <c r="M3206" s="16">
        <f t="shared" si="236"/>
        <v>0.60604152441773551</v>
      </c>
      <c r="N3206" s="6">
        <f>INDEX('ROA2'!$D$2:$AQ$224,MATCH(A3206,'ROA2'!$B$2:$B$224,0),MATCH(G3206,'ROA2'!$D$1:$AQ$1,0))</f>
        <v>-3.10191702842712</v>
      </c>
      <c r="O3206" s="6">
        <v>5107.9997439999997</v>
      </c>
      <c r="P3206" s="28">
        <v>-7.4591290795438442E-2</v>
      </c>
    </row>
    <row r="3207" spans="1:16" x14ac:dyDescent="0.3">
      <c r="A3207" t="s">
        <v>537</v>
      </c>
      <c r="B3207" t="e">
        <f>VLOOKUP(A3207,Sheet3!L:L,1,FALSE)</f>
        <v>#N/A</v>
      </c>
      <c r="C3207" t="str">
        <f>VLOOKUP(A3207,'ALL - prices'!B:C,2,FALSE)</f>
        <v>Finning International Inc</v>
      </c>
      <c r="D3207" t="str">
        <f>VLOOKUP(A3207,'ALL - prices'!B:I,8,FALSE)</f>
        <v>Industrials</v>
      </c>
      <c r="E3207">
        <v>2016</v>
      </c>
      <c r="F3207" t="s">
        <v>680</v>
      </c>
      <c r="G3207" t="str">
        <f t="shared" si="234"/>
        <v>2016-Q2</v>
      </c>
      <c r="H3207" s="4">
        <f>INDEX('ALL - prices'!$J$3:$DY$219,MATCH('COMBINED DATA'!A3207,'ALL - prices'!$B$3:$B$219,0),MATCH('COMBINED DATA'!G3207,'ALL - prices'!$J$1:$DY$1,0))</f>
        <v>15.971500000000001</v>
      </c>
      <c r="I3207" s="14">
        <f t="shared" si="237"/>
        <v>0.69532033564873252</v>
      </c>
      <c r="J3207" s="15">
        <f>INDEX(MarketCap2!$E$2:$AR$224,MATCH(A3207,MarketCap2!$B$2:$B$224,0),MATCH(G3207,MarketCap2!$E$1:$AR$1,0))</f>
        <v>3536859136</v>
      </c>
      <c r="K3207">
        <f t="shared" si="235"/>
        <v>21.986504920535577</v>
      </c>
      <c r="L3207">
        <f>INDEX('PB2'!$D$2:$AQ$224,MATCH(A3207,'PB2'!$B$2:$B$224,0),MATCH(G3207,'PB2'!$D$1:$AQ$1,0))</f>
        <v>1.87135398387909</v>
      </c>
      <c r="M3207" s="16">
        <f t="shared" si="236"/>
        <v>0.53437244295551245</v>
      </c>
      <c r="N3207" s="6">
        <f>INDEX('ROA2'!$D$2:$AQ$224,MATCH(A3207,'ROA2'!$B$2:$B$224,0),MATCH(G3207,'ROA2'!$D$1:$AQ$1,0))</f>
        <v>-3.8928430080413801</v>
      </c>
      <c r="O3207" s="6">
        <v>4870.0001279999997</v>
      </c>
      <c r="P3207" s="28">
        <v>-4.6593505859032415E-2</v>
      </c>
    </row>
    <row r="3208" spans="1:16" x14ac:dyDescent="0.3">
      <c r="A3208" t="s">
        <v>537</v>
      </c>
      <c r="B3208" t="e">
        <f>VLOOKUP(A3208,Sheet3!L:L,1,FALSE)</f>
        <v>#N/A</v>
      </c>
      <c r="C3208" t="str">
        <f>VLOOKUP(A3208,'ALL - prices'!B:C,2,FALSE)</f>
        <v>Finning International Inc</v>
      </c>
      <c r="D3208" t="str">
        <f>VLOOKUP(A3208,'ALL - prices'!B:I,8,FALSE)</f>
        <v>Industrials</v>
      </c>
      <c r="E3208">
        <v>2016</v>
      </c>
      <c r="F3208" t="s">
        <v>681</v>
      </c>
      <c r="G3208" t="str">
        <f t="shared" si="234"/>
        <v>2016-Q3</v>
      </c>
      <c r="H3208" s="4">
        <f>INDEX('ALL - prices'!$J$3:$DY$219,MATCH('COMBINED DATA'!A3208,'ALL - prices'!$B$3:$B$219,0),MATCH('COMBINED DATA'!G3208,'ALL - prices'!$J$1:$DY$1,0))</f>
        <v>18.6648</v>
      </c>
      <c r="I3208" s="14">
        <f t="shared" si="237"/>
        <v>1.388837365988784</v>
      </c>
      <c r="J3208" s="15">
        <f>INDEX(MarketCap2!$E$2:$AR$224,MATCH(A3208,MarketCap2!$B$2:$B$224,0),MATCH(G3208,MarketCap2!$E$1:$AR$1,0))</f>
        <v>4101680640</v>
      </c>
      <c r="K3208">
        <f t="shared" si="235"/>
        <v>22.134662638860743</v>
      </c>
      <c r="L3208">
        <f>INDEX('PB2'!$D$2:$AQ$224,MATCH(A3208,'PB2'!$B$2:$B$224,0),MATCH(G3208,'PB2'!$D$1:$AQ$1,0))</f>
        <v>2.16489601135254</v>
      </c>
      <c r="M3208" s="16">
        <f t="shared" si="236"/>
        <v>0.46191595104618455</v>
      </c>
      <c r="N3208" s="6">
        <f>INDEX('ROA2'!$D$2:$AQ$224,MATCH(A3208,'ROA2'!$B$2:$B$224,0),MATCH(G3208,'ROA2'!$D$1:$AQ$1,0))</f>
        <v>-5.0804390907287598</v>
      </c>
      <c r="O3208" s="6">
        <v>4753.9998720000003</v>
      </c>
      <c r="P3208" s="28">
        <v>-2.3819353788731432E-2</v>
      </c>
    </row>
    <row r="3209" spans="1:16" x14ac:dyDescent="0.3">
      <c r="A3209" t="s">
        <v>537</v>
      </c>
      <c r="B3209" t="e">
        <f>VLOOKUP(A3209,Sheet3!L:L,1,FALSE)</f>
        <v>#N/A</v>
      </c>
      <c r="C3209" t="str">
        <f>VLOOKUP(A3209,'ALL - prices'!B:C,2,FALSE)</f>
        <v>Finning International Inc</v>
      </c>
      <c r="D3209" t="str">
        <f>VLOOKUP(A3209,'ALL - prices'!B:I,8,FALSE)</f>
        <v>Industrials</v>
      </c>
      <c r="E3209">
        <v>2016</v>
      </c>
      <c r="F3209" t="s">
        <v>682</v>
      </c>
      <c r="G3209" t="str">
        <f t="shared" si="234"/>
        <v>2016-Q4</v>
      </c>
      <c r="H3209" s="4">
        <f>INDEX('ALL - prices'!$J$3:$DY$219,MATCH('COMBINED DATA'!A3209,'ALL - prices'!$B$3:$B$219,0),MATCH('COMBINED DATA'!G3209,'ALL - prices'!$J$1:$DY$1,0))</f>
        <v>20.254799999999999</v>
      </c>
      <c r="I3209" s="14">
        <f t="shared" si="237"/>
        <v>2.6787608047690004</v>
      </c>
      <c r="J3209" s="15">
        <f>INDEX(MarketCap2!$E$2:$AR$224,MATCH(A3209,MarketCap2!$B$2:$B$224,0),MATCH(G3209,MarketCap2!$E$1:$AR$1,0))</f>
        <v>4420722688</v>
      </c>
      <c r="K3209">
        <f t="shared" si="235"/>
        <v>22.209569023743082</v>
      </c>
      <c r="L3209">
        <f>INDEX('PB2'!$D$2:$AQ$224,MATCH(A3209,'PB2'!$B$2:$B$224,0),MATCH(G3209,'PB2'!$D$1:$AQ$1,0))</f>
        <v>2.30867695808411</v>
      </c>
      <c r="M3209" s="16">
        <f t="shared" si="236"/>
        <v>0.43314851672876092</v>
      </c>
      <c r="N3209" s="6">
        <f>INDEX('ROA2'!$D$2:$AQ$224,MATCH(A3209,'ROA2'!$B$2:$B$224,0),MATCH(G3209,'ROA2'!$D$1:$AQ$1,0))</f>
        <v>-4.8627090454101598</v>
      </c>
      <c r="O3209" s="6">
        <v>4886.0001279999997</v>
      </c>
      <c r="P3209" s="28">
        <v>2.7766146309227191E-2</v>
      </c>
    </row>
    <row r="3210" spans="1:16" x14ac:dyDescent="0.3">
      <c r="A3210" t="s">
        <v>537</v>
      </c>
      <c r="B3210" t="e">
        <f>VLOOKUP(A3210,Sheet3!L:L,1,FALSE)</f>
        <v>#N/A</v>
      </c>
      <c r="C3210" t="str">
        <f>VLOOKUP(A3210,'ALL - prices'!B:C,2,FALSE)</f>
        <v>Finning International Inc</v>
      </c>
      <c r="D3210" t="str">
        <f>VLOOKUP(A3210,'ALL - prices'!B:I,8,FALSE)</f>
        <v>Industrials</v>
      </c>
      <c r="E3210">
        <v>2017</v>
      </c>
      <c r="F3210" t="s">
        <v>679</v>
      </c>
      <c r="G3210" t="str">
        <f t="shared" si="234"/>
        <v>2017-Q1</v>
      </c>
      <c r="H3210" s="4">
        <f>INDEX('ALL - prices'!$J$3:$DY$219,MATCH('COMBINED DATA'!A3210,'ALL - prices'!$B$3:$B$219,0),MATCH('COMBINED DATA'!G3210,'ALL - prices'!$J$1:$DY$1,0))</f>
        <v>19.276700000000002</v>
      </c>
      <c r="I3210" s="14">
        <f t="shared" si="237"/>
        <v>2.4269088258866813</v>
      </c>
      <c r="J3210" s="15">
        <f>INDEX(MarketCap2!$E$2:$AR$224,MATCH(A3210,MarketCap2!$B$2:$B$224,0),MATCH(G3210,MarketCap2!$E$1:$AR$1,0))</f>
        <v>4177273344</v>
      </c>
      <c r="K3210">
        <f t="shared" si="235"/>
        <v>22.152924560588463</v>
      </c>
      <c r="L3210">
        <f>INDEX('PB2'!$D$2:$AQ$224,MATCH(A3210,'PB2'!$B$2:$B$224,0),MATCH(G3210,'PB2'!$D$1:$AQ$1,0))</f>
        <v>2.1768450736999498</v>
      </c>
      <c r="M3210" s="16">
        <f t="shared" si="236"/>
        <v>0.45938041805626317</v>
      </c>
      <c r="N3210" s="6">
        <f>INDEX('ROA2'!$D$2:$AQ$224,MATCH(A3210,'ROA2'!$B$2:$B$224,0),MATCH(G3210,'ROA2'!$D$1:$AQ$1,0))</f>
        <v>1.2998700141906701</v>
      </c>
      <c r="O3210" s="6">
        <v>4893.0001920000004</v>
      </c>
      <c r="P3210" s="28">
        <v>1.4326778175640582E-3</v>
      </c>
    </row>
    <row r="3211" spans="1:16" x14ac:dyDescent="0.3">
      <c r="A3211" t="s">
        <v>537</v>
      </c>
      <c r="B3211" t="e">
        <f>VLOOKUP(A3211,Sheet3!L:L,1,FALSE)</f>
        <v>#N/A</v>
      </c>
      <c r="C3211" t="str">
        <f>VLOOKUP(A3211,'ALL - prices'!B:C,2,FALSE)</f>
        <v>Finning International Inc</v>
      </c>
      <c r="D3211" t="str">
        <f>VLOOKUP(A3211,'ALL - prices'!B:I,8,FALSE)</f>
        <v>Industrials</v>
      </c>
      <c r="E3211">
        <v>2017</v>
      </c>
      <c r="F3211" t="s">
        <v>680</v>
      </c>
      <c r="G3211" t="str">
        <f t="shared" si="234"/>
        <v>2017-Q2</v>
      </c>
      <c r="H3211" s="4">
        <f>INDEX('ALL - prices'!$J$3:$DY$219,MATCH('COMBINED DATA'!A3211,'ALL - prices'!$B$3:$B$219,0),MATCH('COMBINED DATA'!G3211,'ALL - prices'!$J$1:$DY$1,0))</f>
        <v>19.866399999999999</v>
      </c>
      <c r="I3211" s="14">
        <f t="shared" si="237"/>
        <v>1.5133303076328053</v>
      </c>
      <c r="J3211" s="15">
        <f>INDEX(MarketCap2!$E$2:$AR$224,MATCH(A3211,MarketCap2!$B$2:$B$224,0),MATCH(G3211,MarketCap2!$E$1:$AR$1,0))</f>
        <v>4272953600</v>
      </c>
      <c r="K3211">
        <f t="shared" si="235"/>
        <v>22.175571134667994</v>
      </c>
      <c r="L3211">
        <f>INDEX('PB2'!$D$2:$AQ$224,MATCH(A3211,'PB2'!$B$2:$B$224,0),MATCH(G3211,'PB2'!$D$1:$AQ$1,0))</f>
        <v>2.2060070037841801</v>
      </c>
      <c r="M3211" s="16">
        <f t="shared" si="236"/>
        <v>0.45330771764758765</v>
      </c>
      <c r="N3211" s="6">
        <f>INDEX('ROA2'!$D$2:$AQ$224,MATCH(A3211,'ROA2'!$B$2:$B$224,0),MATCH(G3211,'ROA2'!$D$1:$AQ$1,0))</f>
        <v>1.98546695709229</v>
      </c>
      <c r="O3211" s="6">
        <v>4901.0001920000004</v>
      </c>
      <c r="P3211" s="28">
        <v>1.6349886952957632E-3</v>
      </c>
    </row>
    <row r="3212" spans="1:16" x14ac:dyDescent="0.3">
      <c r="A3212" t="s">
        <v>537</v>
      </c>
      <c r="B3212" t="e">
        <f>VLOOKUP(A3212,Sheet3!L:L,1,FALSE)</f>
        <v>#N/A</v>
      </c>
      <c r="C3212" t="str">
        <f>VLOOKUP(A3212,'ALL - prices'!B:C,2,FALSE)</f>
        <v>Finning International Inc</v>
      </c>
      <c r="D3212" t="str">
        <f>VLOOKUP(A3212,'ALL - prices'!B:I,8,FALSE)</f>
        <v>Industrials</v>
      </c>
      <c r="E3212">
        <v>2017</v>
      </c>
      <c r="F3212" t="s">
        <v>681</v>
      </c>
      <c r="G3212" t="str">
        <f t="shared" si="234"/>
        <v>2017-Q3</v>
      </c>
      <c r="H3212" s="4">
        <f>INDEX('ALL - prices'!$J$3:$DY$219,MATCH('COMBINED DATA'!A3212,'ALL - prices'!$B$3:$B$219,0),MATCH('COMBINED DATA'!G3212,'ALL - prices'!$J$1:$DY$1,0))</f>
        <v>22.457999999999998</v>
      </c>
      <c r="I3212" s="14">
        <f t="shared" si="237"/>
        <v>0.53470455627383562</v>
      </c>
      <c r="J3212" s="15">
        <f>INDEX(MarketCap2!$E$2:$AR$224,MATCH(A3212,MarketCap2!$B$2:$B$224,0),MATCH(G3212,MarketCap2!$E$1:$AR$1,0))</f>
        <v>4795817984</v>
      </c>
      <c r="K3212">
        <f t="shared" si="235"/>
        <v>22.291010121765144</v>
      </c>
      <c r="L3212">
        <f>INDEX('PB2'!$D$2:$AQ$224,MATCH(A3212,'PB2'!$B$2:$B$224,0),MATCH(G3212,'PB2'!$D$1:$AQ$1,0))</f>
        <v>2.4903419017791699</v>
      </c>
      <c r="M3212" s="16">
        <f t="shared" si="236"/>
        <v>0.40155128871484352</v>
      </c>
      <c r="N3212" s="6">
        <f>INDEX('ROA2'!$D$2:$AQ$224,MATCH(A3212,'ROA2'!$B$2:$B$224,0),MATCH(G3212,'ROA2'!$D$1:$AQ$1,0))</f>
        <v>3.0052130222320601</v>
      </c>
      <c r="O3212" s="6">
        <v>5029.0001920000004</v>
      </c>
      <c r="P3212" s="28">
        <v>2.6117117932159425E-2</v>
      </c>
    </row>
    <row r="3213" spans="1:16" x14ac:dyDescent="0.3">
      <c r="A3213" t="s">
        <v>537</v>
      </c>
      <c r="B3213" t="e">
        <f>VLOOKUP(A3213,Sheet3!L:L,1,FALSE)</f>
        <v>#N/A</v>
      </c>
      <c r="C3213" t="str">
        <f>VLOOKUP(A3213,'ALL - prices'!B:C,2,FALSE)</f>
        <v>Finning International Inc</v>
      </c>
      <c r="D3213" t="str">
        <f>VLOOKUP(A3213,'ALL - prices'!B:I,8,FALSE)</f>
        <v>Industrials</v>
      </c>
      <c r="E3213">
        <v>2017</v>
      </c>
      <c r="F3213" t="s">
        <v>682</v>
      </c>
      <c r="G3213" t="str">
        <f t="shared" si="234"/>
        <v>2017-Q4</v>
      </c>
      <c r="H3213" s="4">
        <f>INDEX('ALL - prices'!$J$3:$DY$219,MATCH('COMBINED DATA'!A3213,'ALL - prices'!$B$3:$B$219,0),MATCH('COMBINED DATA'!G3213,'ALL - prices'!$J$1:$DY$1,0))</f>
        <v>25.1234</v>
      </c>
      <c r="I3213" s="14">
        <f t="shared" si="237"/>
        <v>3.0720023897289233</v>
      </c>
      <c r="J3213" s="15">
        <f>INDEX(MarketCap2!$E$2:$AR$224,MATCH(A3213,MarketCap2!$B$2:$B$224,0),MATCH(G3213,MarketCap2!$E$1:$AR$1,0))</f>
        <v>5333333504</v>
      </c>
      <c r="K3213">
        <f t="shared" si="235"/>
        <v>22.397242302518084</v>
      </c>
      <c r="L3213">
        <f>INDEX('PB2'!$D$2:$AQ$224,MATCH(A3213,'PB2'!$B$2:$B$224,0),MATCH(G3213,'PB2'!$D$1:$AQ$1,0))</f>
        <v>2.70385789871216</v>
      </c>
      <c r="M3213" s="16">
        <f t="shared" si="236"/>
        <v>0.36984192123273091</v>
      </c>
      <c r="N3213" s="6">
        <f>INDEX('ROA2'!$D$2:$AQ$224,MATCH(A3213,'ROA2'!$B$2:$B$224,0),MATCH(G3213,'ROA2'!$D$1:$AQ$1,0))</f>
        <v>3.2116498947143599</v>
      </c>
      <c r="O3213" s="6">
        <v>5139.9997439999997</v>
      </c>
      <c r="P3213" s="28">
        <v>2.2071892575501278E-2</v>
      </c>
    </row>
    <row r="3214" spans="1:16" x14ac:dyDescent="0.3">
      <c r="A3214" t="s">
        <v>537</v>
      </c>
      <c r="B3214" t="e">
        <f>VLOOKUP(A3214,Sheet3!L:L,1,FALSE)</f>
        <v>#N/A</v>
      </c>
      <c r="C3214" t="str">
        <f>VLOOKUP(A3214,'ALL - prices'!B:C,2,FALSE)</f>
        <v>Finning International Inc</v>
      </c>
      <c r="D3214" t="str">
        <f>VLOOKUP(A3214,'ALL - prices'!B:I,8,FALSE)</f>
        <v>Industrials</v>
      </c>
      <c r="E3214">
        <v>2018</v>
      </c>
      <c r="F3214" t="s">
        <v>679</v>
      </c>
      <c r="G3214" t="str">
        <f t="shared" si="234"/>
        <v>2018-Q1</v>
      </c>
      <c r="H3214" s="4">
        <f>INDEX('ALL - prices'!$J$3:$DY$219,MATCH('COMBINED DATA'!A3214,'ALL - prices'!$B$3:$B$219,0),MATCH('COMBINED DATA'!G3214,'ALL - prices'!$J$1:$DY$1,0))</f>
        <v>24.7485</v>
      </c>
      <c r="I3214" s="14">
        <f t="shared" si="237"/>
        <v>3.6564876539287541</v>
      </c>
      <c r="J3214" s="15">
        <f>INDEX(MarketCap2!$E$2:$AR$224,MATCH(A3214,MarketCap2!$B$2:$B$224,0),MATCH(G3214,MarketCap2!$E$1:$AR$1,0))</f>
        <v>5228042752</v>
      </c>
      <c r="K3214">
        <f t="shared" si="235"/>
        <v>22.377302810180691</v>
      </c>
      <c r="L3214">
        <f>INDEX('PB2'!$D$2:$AQ$224,MATCH(A3214,'PB2'!$B$2:$B$224,0),MATCH(G3214,'PB2'!$D$1:$AQ$1,0))</f>
        <v>2.5399138927459699</v>
      </c>
      <c r="M3214" s="16">
        <f t="shared" si="236"/>
        <v>0.39371413450511616</v>
      </c>
      <c r="N3214" s="6">
        <f>INDEX('ROA2'!$D$2:$AQ$224,MATCH(A3214,'ROA2'!$B$2:$B$224,0),MATCH(G3214,'ROA2'!$D$1:$AQ$1,0))</f>
        <v>4.3364791870117196</v>
      </c>
      <c r="O3214" s="6">
        <v>5069.0001920000004</v>
      </c>
      <c r="P3214" s="28">
        <v>-1.3813143100421001E-2</v>
      </c>
    </row>
    <row r="3215" spans="1:16" x14ac:dyDescent="0.3">
      <c r="A3215" t="s">
        <v>537</v>
      </c>
      <c r="B3215" t="e">
        <f>VLOOKUP(A3215,Sheet3!L:L,1,FALSE)</f>
        <v>#N/A</v>
      </c>
      <c r="C3215" t="str">
        <f>VLOOKUP(A3215,'ALL - prices'!B:C,2,FALSE)</f>
        <v>Finning International Inc</v>
      </c>
      <c r="D3215" t="str">
        <f>VLOOKUP(A3215,'ALL - prices'!B:I,8,FALSE)</f>
        <v>Industrials</v>
      </c>
      <c r="E3215">
        <v>2018</v>
      </c>
      <c r="F3215" t="s">
        <v>680</v>
      </c>
      <c r="G3215" t="str">
        <f t="shared" si="234"/>
        <v>2018-Q2</v>
      </c>
      <c r="H3215" s="4">
        <f>INDEX('ALL - prices'!$J$3:$DY$219,MATCH('COMBINED DATA'!A3215,'ALL - prices'!$B$3:$B$219,0),MATCH('COMBINED DATA'!G3215,'ALL - prices'!$J$1:$DY$1,0))</f>
        <v>26.009699999999999</v>
      </c>
      <c r="I3215" s="14">
        <f t="shared" si="237"/>
        <v>2.9708034069086566</v>
      </c>
      <c r="J3215" s="15">
        <f>INDEX(MarketCap2!$E$2:$AR$224,MATCH(A3215,MarketCap2!$B$2:$B$224,0),MATCH(G3215,MarketCap2!$E$1:$AR$1,0))</f>
        <v>5464616960</v>
      </c>
      <c r="K3215">
        <f t="shared" si="235"/>
        <v>22.421559866457034</v>
      </c>
      <c r="L3215">
        <f>INDEX('PB2'!$D$2:$AQ$224,MATCH(A3215,'PB2'!$B$2:$B$224,0),MATCH(G3215,'PB2'!$D$1:$AQ$1,0))</f>
        <v>2.57553911209106</v>
      </c>
      <c r="M3215" s="16">
        <f t="shared" si="236"/>
        <v>0.38826822520590953</v>
      </c>
      <c r="N3215" s="6">
        <f>INDEX('ROA2'!$D$2:$AQ$224,MATCH(A3215,'ROA2'!$B$2:$B$224,0),MATCH(G3215,'ROA2'!$D$1:$AQ$1,0))</f>
        <v>4.7267360687255904</v>
      </c>
      <c r="O3215" s="6">
        <v>5254.0001279999997</v>
      </c>
      <c r="P3215" s="28">
        <v>3.6496336356816463E-2</v>
      </c>
    </row>
    <row r="3216" spans="1:16" x14ac:dyDescent="0.3">
      <c r="A3216" t="s">
        <v>537</v>
      </c>
      <c r="B3216" t="e">
        <f>VLOOKUP(A3216,Sheet3!L:L,1,FALSE)</f>
        <v>#N/A</v>
      </c>
      <c r="C3216" t="str">
        <f>VLOOKUP(A3216,'ALL - prices'!B:C,2,FALSE)</f>
        <v>Finning International Inc</v>
      </c>
      <c r="D3216" t="str">
        <f>VLOOKUP(A3216,'ALL - prices'!B:I,8,FALSE)</f>
        <v>Industrials</v>
      </c>
      <c r="E3216">
        <v>2018</v>
      </c>
      <c r="F3216" t="s">
        <v>681</v>
      </c>
      <c r="G3216" t="str">
        <f t="shared" si="234"/>
        <v>2018-Q3</v>
      </c>
      <c r="H3216" s="4">
        <f>INDEX('ALL - prices'!$J$3:$DY$219,MATCH('COMBINED DATA'!A3216,'ALL - prices'!$B$3:$B$219,0),MATCH('COMBINED DATA'!G3216,'ALL - prices'!$J$1:$DY$1,0))</f>
        <v>25.452300000000001</v>
      </c>
      <c r="I3216" s="14">
        <f t="shared" si="237"/>
        <v>0.18086790760109983</v>
      </c>
      <c r="J3216" s="15">
        <f>INDEX(MarketCap2!$E$2:$AR$224,MATCH(A3216,MarketCap2!$B$2:$B$224,0),MATCH(G3216,MarketCap2!$E$1:$AR$1,0))</f>
        <v>5307229696</v>
      </c>
      <c r="K3216">
        <f t="shared" si="235"/>
        <v>22.392335821558955</v>
      </c>
      <c r="L3216">
        <f>INDEX('PB2'!$D$2:$AQ$224,MATCH(A3216,'PB2'!$B$2:$B$224,0),MATCH(G3216,'PB2'!$D$1:$AQ$1,0))</f>
        <v>2.51013207435608</v>
      </c>
      <c r="M3216" s="16">
        <f t="shared" si="236"/>
        <v>0.39838541175429121</v>
      </c>
      <c r="N3216" s="6">
        <f>INDEX('ROA2'!$D$2:$AQ$224,MATCH(A3216,'ROA2'!$B$2:$B$224,0),MATCH(G3216,'ROA2'!$D$1:$AQ$1,0))</f>
        <v>5.0734310150146502</v>
      </c>
      <c r="O3216" s="6">
        <v>5456.9999360000002</v>
      </c>
      <c r="P3216" s="28">
        <v>3.8637191293193762E-2</v>
      </c>
    </row>
    <row r="3217" spans="1:16" x14ac:dyDescent="0.3">
      <c r="A3217" t="s">
        <v>537</v>
      </c>
      <c r="B3217" t="e">
        <f>VLOOKUP(A3217,Sheet3!L:L,1,FALSE)</f>
        <v>#N/A</v>
      </c>
      <c r="C3217" t="str">
        <f>VLOOKUP(A3217,'ALL - prices'!B:C,2,FALSE)</f>
        <v>Finning International Inc</v>
      </c>
      <c r="D3217" t="str">
        <f>VLOOKUP(A3217,'ALL - prices'!B:I,8,FALSE)</f>
        <v>Industrials</v>
      </c>
      <c r="E3217">
        <v>2018</v>
      </c>
      <c r="F3217" t="s">
        <v>682</v>
      </c>
      <c r="G3217" t="str">
        <f t="shared" si="234"/>
        <v>2018-Q4</v>
      </c>
      <c r="H3217" s="4">
        <f>INDEX('ALL - prices'!$J$3:$DY$219,MATCH('COMBINED DATA'!A3217,'ALL - prices'!$B$3:$B$219,0),MATCH('COMBINED DATA'!G3217,'ALL - prices'!$J$1:$DY$1,0))</f>
        <v>19.346800000000002</v>
      </c>
      <c r="I3217" s="14">
        <f t="shared" si="237"/>
        <v>0.90123125916714597</v>
      </c>
      <c r="J3217" s="15">
        <f>INDEX(MarketCap2!$E$2:$AR$224,MATCH(A3217,MarketCap2!$B$2:$B$224,0),MATCH(G3217,MarketCap2!$E$1:$AR$1,0))</f>
        <v>4002941184</v>
      </c>
      <c r="K3217">
        <f t="shared" si="235"/>
        <v>22.11029522386864</v>
      </c>
      <c r="L3217">
        <f>INDEX('PB2'!$D$2:$AQ$224,MATCH(A3217,'PB2'!$B$2:$B$224,0),MATCH(G3217,'PB2'!$D$1:$AQ$1,0))</f>
        <v>1.8550449609756501</v>
      </c>
      <c r="M3217" s="16">
        <f t="shared" si="236"/>
        <v>0.53907049211036684</v>
      </c>
      <c r="N3217" s="6">
        <f>INDEX('ROA2'!$D$2:$AQ$224,MATCH(A3217,'ROA2'!$B$2:$B$224,0),MATCH(G3217,'ROA2'!$D$1:$AQ$1,0))</f>
        <v>4.56742191314697</v>
      </c>
      <c r="O3217" s="6">
        <v>5413.0001920000004</v>
      </c>
      <c r="P3217" s="28">
        <v>-8.0629914817722543E-3</v>
      </c>
    </row>
    <row r="3218" spans="1:16" x14ac:dyDescent="0.3">
      <c r="A3218" t="s">
        <v>537</v>
      </c>
      <c r="B3218" t="e">
        <f>VLOOKUP(A3218,Sheet3!L:L,1,FALSE)</f>
        <v>#N/A</v>
      </c>
      <c r="C3218" t="str">
        <f>VLOOKUP(A3218,'ALL - prices'!B:C,2,FALSE)</f>
        <v>Finning International Inc</v>
      </c>
      <c r="D3218" t="str">
        <f>VLOOKUP(A3218,'ALL - prices'!B:I,8,FALSE)</f>
        <v>Industrials</v>
      </c>
      <c r="E3218">
        <v>2019</v>
      </c>
      <c r="F3218" t="s">
        <v>679</v>
      </c>
      <c r="G3218" t="str">
        <f t="shared" si="234"/>
        <v>2019-Q1</v>
      </c>
      <c r="H3218" s="4">
        <f>INDEX('ALL - prices'!$J$3:$DY$219,MATCH('COMBINED DATA'!A3218,'ALL - prices'!$B$3:$B$219,0),MATCH('COMBINED DATA'!G3218,'ALL - prices'!$J$1:$DY$1,0))</f>
        <v>19.474599999999999</v>
      </c>
      <c r="I3218" s="14">
        <f t="shared" si="237"/>
        <v>3.7408422892890494</v>
      </c>
      <c r="J3218" s="15">
        <f>INDEX(MarketCap2!$E$2:$AR$224,MATCH(A3218,MarketCap2!$B$2:$B$224,0),MATCH(G3218,MarketCap2!$E$1:$AR$1,0))</f>
        <v>3883846400</v>
      </c>
      <c r="K3218">
        <f t="shared" si="235"/>
        <v>22.080091839734585</v>
      </c>
      <c r="L3218">
        <f>INDEX('PB2'!$D$2:$AQ$224,MATCH(A3218,'PB2'!$B$2:$B$224,0),MATCH(G3218,'PB2'!$D$1:$AQ$1,0))</f>
        <v>1.8983579874038701</v>
      </c>
      <c r="M3218" s="16">
        <f t="shared" si="236"/>
        <v>0.52677103403850922</v>
      </c>
      <c r="N3218" s="6">
        <f>INDEX('ROA2'!$D$2:$AQ$224,MATCH(A3218,'ROA2'!$B$2:$B$224,0),MATCH(G3218,'ROA2'!$D$1:$AQ$1,0))</f>
        <v>4.3102650642395002</v>
      </c>
      <c r="O3218" s="6">
        <v>5696</v>
      </c>
      <c r="P3218" s="28">
        <v>5.228150710547759E-2</v>
      </c>
    </row>
    <row r="3219" spans="1:16" x14ac:dyDescent="0.3">
      <c r="A3219" t="s">
        <v>537</v>
      </c>
      <c r="B3219" t="e">
        <f>VLOOKUP(A3219,Sheet3!L:L,1,FALSE)</f>
        <v>#N/A</v>
      </c>
      <c r="C3219" t="str">
        <f>VLOOKUP(A3219,'ALL - prices'!B:C,2,FALSE)</f>
        <v>Finning International Inc</v>
      </c>
      <c r="D3219" t="str">
        <f>VLOOKUP(A3219,'ALL - prices'!B:I,8,FALSE)</f>
        <v>Industrials</v>
      </c>
      <c r="E3219">
        <v>2019</v>
      </c>
      <c r="F3219" t="s">
        <v>680</v>
      </c>
      <c r="G3219" t="str">
        <f t="shared" si="234"/>
        <v>2019-Q2</v>
      </c>
      <c r="H3219" s="4">
        <f>INDEX('ALL - prices'!$J$3:$DY$219,MATCH('COMBINED DATA'!A3219,'ALL - prices'!$B$3:$B$219,0),MATCH('COMBINED DATA'!G3219,'ALL - prices'!$J$1:$DY$1,0))</f>
        <v>19.737400000000001</v>
      </c>
      <c r="I3219" s="14">
        <f t="shared" si="237"/>
        <v>3.7407998899522195</v>
      </c>
      <c r="J3219" s="15">
        <f>INDEX(MarketCap2!$E$2:$AR$224,MATCH(A3219,MarketCap2!$B$2:$B$224,0),MATCH(G3219,MarketCap2!$E$1:$AR$1,0))</f>
        <v>3898208512</v>
      </c>
      <c r="K3219">
        <f t="shared" si="235"/>
        <v>22.083782928648336</v>
      </c>
      <c r="L3219">
        <f>INDEX('PB2'!$D$2:$AQ$224,MATCH(A3219,'PB2'!$B$2:$B$224,0),MATCH(G3219,'PB2'!$D$1:$AQ$1,0))</f>
        <v>1.8997160196304299</v>
      </c>
      <c r="M3219" s="16">
        <f t="shared" si="236"/>
        <v>0.5263944661552834</v>
      </c>
      <c r="N3219" s="6">
        <f>INDEX('ROA2'!$D$2:$AQ$224,MATCH(A3219,'ROA2'!$B$2:$B$224,0),MATCH(G3219,'ROA2'!$D$1:$AQ$1,0))</f>
        <v>3.2271831035614</v>
      </c>
      <c r="O3219" s="6">
        <v>6458.9998079999996</v>
      </c>
      <c r="P3219" s="28">
        <v>0.13395361797752803</v>
      </c>
    </row>
    <row r="3220" spans="1:16" x14ac:dyDescent="0.3">
      <c r="A3220" t="s">
        <v>537</v>
      </c>
      <c r="B3220" t="e">
        <f>VLOOKUP(A3220,Sheet3!L:L,1,FALSE)</f>
        <v>#N/A</v>
      </c>
      <c r="C3220" t="str">
        <f>VLOOKUP(A3220,'ALL - prices'!B:C,2,FALSE)</f>
        <v>Finning International Inc</v>
      </c>
      <c r="D3220" t="str">
        <f>VLOOKUP(A3220,'ALL - prices'!B:I,8,FALSE)</f>
        <v>Industrials</v>
      </c>
      <c r="E3220">
        <v>2019</v>
      </c>
      <c r="F3220" t="s">
        <v>681</v>
      </c>
      <c r="G3220" t="str">
        <f t="shared" si="234"/>
        <v>2019-Q3</v>
      </c>
      <c r="H3220" s="4">
        <f>INDEX('ALL - prices'!$J$3:$DY$219,MATCH('COMBINED DATA'!A3220,'ALL - prices'!$B$3:$B$219,0),MATCH('COMBINED DATA'!G3220,'ALL - prices'!$J$1:$DY$1,0))</f>
        <v>19.3612</v>
      </c>
      <c r="I3220" s="14">
        <f t="shared" si="237"/>
        <v>3.5306475355096025</v>
      </c>
      <c r="J3220" s="15">
        <f>INDEX(MarketCap2!$E$2:$AR$224,MATCH(A3220,MarketCap2!$B$2:$B$224,0),MATCH(G3220,MarketCap2!$E$1:$AR$1,0))</f>
        <v>3787165440</v>
      </c>
      <c r="K3220">
        <f t="shared" si="235"/>
        <v>22.054883671207072</v>
      </c>
      <c r="L3220">
        <f>INDEX('PB2'!$D$2:$AQ$224,MATCH(A3220,'PB2'!$B$2:$B$224,0),MATCH(G3220,'PB2'!$D$1:$AQ$1,0))</f>
        <v>1.80169594287872</v>
      </c>
      <c r="M3220" s="16">
        <f t="shared" si="236"/>
        <v>0.55503260911062302</v>
      </c>
      <c r="N3220" s="6">
        <f>INDEX('ROA2'!$D$2:$AQ$224,MATCH(A3220,'ROA2'!$B$2:$B$224,0),MATCH(G3220,'ROA2'!$D$1:$AQ$1,0))</f>
        <v>3.2858340740203902</v>
      </c>
      <c r="O3220" s="6">
        <v>6472.9999360000002</v>
      </c>
      <c r="P3220" s="28">
        <v>2.1675380734119676E-3</v>
      </c>
    </row>
    <row r="3221" spans="1:16" x14ac:dyDescent="0.3">
      <c r="A3221" t="s">
        <v>537</v>
      </c>
      <c r="B3221" t="e">
        <f>VLOOKUP(A3221,Sheet3!L:L,1,FALSE)</f>
        <v>#N/A</v>
      </c>
      <c r="C3221" t="str">
        <f>VLOOKUP(A3221,'ALL - prices'!B:C,2,FALSE)</f>
        <v>Finning International Inc</v>
      </c>
      <c r="D3221" t="str">
        <f>VLOOKUP(A3221,'ALL - prices'!B:I,8,FALSE)</f>
        <v>Industrials</v>
      </c>
      <c r="E3221">
        <v>2019</v>
      </c>
      <c r="F3221" t="s">
        <v>682</v>
      </c>
      <c r="G3221" t="str">
        <f t="shared" si="234"/>
        <v>2019-Q4</v>
      </c>
      <c r="H3221" s="4">
        <f>INDEX('ALL - prices'!$J$3:$DY$219,MATCH('COMBINED DATA'!A3221,'ALL - prices'!$B$3:$B$219,0),MATCH('COMBINED DATA'!G3221,'ALL - prices'!$J$1:$DY$1,0))</f>
        <v>21.299099999999999</v>
      </c>
      <c r="I3221" s="14">
        <f t="shared" si="237"/>
        <v>4.5696607277418932</v>
      </c>
      <c r="J3221" s="15">
        <f>INDEX(MarketCap2!$E$2:$AR$224,MATCH(A3221,MarketCap2!$B$2:$B$224,0),MATCH(G3221,MarketCap2!$E$1:$AR$1,0))</f>
        <v>4131750656</v>
      </c>
      <c r="K3221">
        <f t="shared" si="235"/>
        <v>22.141967041755695</v>
      </c>
      <c r="L3221">
        <f>INDEX('PB2'!$D$2:$AQ$224,MATCH(A3221,'PB2'!$B$2:$B$224,0),MATCH(G3221,'PB2'!$D$1:$AQ$1,0))</f>
        <v>1.9536520242691</v>
      </c>
      <c r="M3221" s="16">
        <f t="shared" si="236"/>
        <v>0.51186188101953312</v>
      </c>
      <c r="N3221" s="6">
        <f>INDEX('ROA2'!$D$2:$AQ$224,MATCH(A3221,'ROA2'!$B$2:$B$224,0),MATCH(G3221,'ROA2'!$D$1:$AQ$1,0))</f>
        <v>4.2345280647277797</v>
      </c>
      <c r="O3221" s="6">
        <v>6253.0001920000004</v>
      </c>
      <c r="P3221" s="28">
        <v>-3.3987292781582953E-2</v>
      </c>
    </row>
    <row r="3222" spans="1:16" x14ac:dyDescent="0.3">
      <c r="A3222" t="s">
        <v>537</v>
      </c>
      <c r="B3222" t="e">
        <f>VLOOKUP(A3222,Sheet3!L:L,1,FALSE)</f>
        <v>#N/A</v>
      </c>
      <c r="C3222" t="str">
        <f>VLOOKUP(A3222,'ALL - prices'!B:C,2,FALSE)</f>
        <v>Finning International Inc</v>
      </c>
      <c r="D3222" t="str">
        <f>VLOOKUP(A3222,'ALL - prices'!B:I,8,FALSE)</f>
        <v>Industrials</v>
      </c>
      <c r="E3222">
        <v>2020</v>
      </c>
      <c r="F3222" t="s">
        <v>679</v>
      </c>
      <c r="G3222" t="str">
        <f t="shared" si="234"/>
        <v>2020-Q1</v>
      </c>
      <c r="H3222" s="4">
        <f>INDEX('ALL - prices'!$J$3:$DY$219,MATCH('COMBINED DATA'!A3222,'ALL - prices'!$B$3:$B$219,0),MATCH('COMBINED DATA'!G3222,'ALL - prices'!$J$1:$DY$1,0))</f>
        <v>12.8415</v>
      </c>
      <c r="I3222" s="14">
        <f t="shared" si="237"/>
        <v>5.6326094848805885</v>
      </c>
      <c r="J3222" s="15">
        <f>INDEX(MarketCap2!$E$2:$AR$224,MATCH(A3222,MarketCap2!$B$2:$B$224,0),MATCH(G3222,MarketCap2!$E$1:$AR$1,0))</f>
        <v>2454027008</v>
      </c>
      <c r="K3222">
        <f t="shared" si="235"/>
        <v>21.620996188879541</v>
      </c>
      <c r="L3222">
        <f>INDEX('PB2'!$D$2:$AQ$224,MATCH(A3222,'PB2'!$B$2:$B$224,0),MATCH(G3222,'PB2'!$D$1:$AQ$1,0))</f>
        <v>1.0961769819259599</v>
      </c>
      <c r="M3222" s="16">
        <f t="shared" si="236"/>
        <v>0.91226144727379788</v>
      </c>
      <c r="N3222" s="6">
        <f>INDEX('ROA2'!$D$2:$AQ$224,MATCH(A3222,'ROA2'!$B$2:$B$224,0),MATCH(G3222,'ROA2'!$D$1:$AQ$1,0))</f>
        <v>4.1417078971862802</v>
      </c>
      <c r="O3222" s="6">
        <v>5990.0001279999997</v>
      </c>
      <c r="P3222" s="28">
        <v>-4.2059820234210017E-2</v>
      </c>
    </row>
    <row r="3223" spans="1:16" x14ac:dyDescent="0.3">
      <c r="A3223" t="s">
        <v>537</v>
      </c>
      <c r="B3223" t="e">
        <f>VLOOKUP(A3223,Sheet3!L:L,1,FALSE)</f>
        <v>#N/A</v>
      </c>
      <c r="C3223" t="str">
        <f>VLOOKUP(A3223,'ALL - prices'!B:C,2,FALSE)</f>
        <v>Finning International Inc</v>
      </c>
      <c r="D3223" t="str">
        <f>VLOOKUP(A3223,'ALL - prices'!B:I,8,FALSE)</f>
        <v>Industrials</v>
      </c>
      <c r="E3223">
        <v>2020</v>
      </c>
      <c r="F3223" t="s">
        <v>680</v>
      </c>
      <c r="G3223" t="str">
        <f t="shared" si="234"/>
        <v>2020-Q2</v>
      </c>
      <c r="H3223" s="4">
        <f>INDEX('ALL - prices'!$J$3:$DY$219,MATCH('COMBINED DATA'!A3223,'ALL - prices'!$B$3:$B$219,0),MATCH('COMBINED DATA'!G3223,'ALL - prices'!$J$1:$DY$1,0))</f>
        <v>15.9308</v>
      </c>
      <c r="I3223" s="14">
        <f t="shared" si="237"/>
        <v>5.1399663468418142</v>
      </c>
      <c r="J3223" s="15">
        <f>INDEX(MarketCap2!$E$2:$AR$224,MATCH(A3223,MarketCap2!$B$2:$B$224,0),MATCH(G3223,MarketCap2!$E$1:$AR$1,0))</f>
        <v>3000535808</v>
      </c>
      <c r="K3223">
        <f t="shared" si="235"/>
        <v>21.82205671233363</v>
      </c>
      <c r="L3223">
        <f>INDEX('PB2'!$D$2:$AQ$224,MATCH(A3223,'PB2'!$B$2:$B$224,0),MATCH(G3223,'PB2'!$D$1:$AQ$1,0))</f>
        <v>1.410688996315</v>
      </c>
      <c r="M3223" s="16">
        <f t="shared" si="236"/>
        <v>0.70887346722927502</v>
      </c>
      <c r="N3223" s="6">
        <f>INDEX('ROA2'!$D$2:$AQ$224,MATCH(A3223,'ROA2'!$B$2:$B$224,0),MATCH(G3223,'ROA2'!$D$1:$AQ$1,0))</f>
        <v>4.2158250808715803</v>
      </c>
      <c r="O3223" s="6">
        <v>6255.0000639999998</v>
      </c>
      <c r="P3223" s="28">
        <v>4.4240389037934952E-2</v>
      </c>
    </row>
    <row r="3224" spans="1:16" x14ac:dyDescent="0.3">
      <c r="A3224" t="s">
        <v>537</v>
      </c>
      <c r="B3224" t="e">
        <f>VLOOKUP(A3224,Sheet3!L:L,1,FALSE)</f>
        <v>#N/A</v>
      </c>
      <c r="C3224" t="str">
        <f>VLOOKUP(A3224,'ALL - prices'!B:C,2,FALSE)</f>
        <v>Finning International Inc</v>
      </c>
      <c r="D3224" t="str">
        <f>VLOOKUP(A3224,'ALL - prices'!B:I,8,FALSE)</f>
        <v>Industrials</v>
      </c>
      <c r="E3224">
        <v>2020</v>
      </c>
      <c r="F3224" t="s">
        <v>681</v>
      </c>
      <c r="G3224" t="str">
        <f t="shared" si="234"/>
        <v>2020-Q3</v>
      </c>
      <c r="H3224" s="4">
        <f>INDEX('ALL - prices'!$J$3:$DY$219,MATCH('COMBINED DATA'!A3224,'ALL - prices'!$B$3:$B$219,0),MATCH('COMBINED DATA'!G3224,'ALL - prices'!$J$1:$DY$1,0))</f>
        <v>17.700600000000001</v>
      </c>
      <c r="I3224" s="14">
        <f t="shared" si="237"/>
        <v>2.3421637579739523</v>
      </c>
      <c r="J3224" s="15">
        <f>INDEX(MarketCap2!$E$2:$AR$224,MATCH(A3224,MarketCap2!$B$2:$B$224,0),MATCH(G3224,MarketCap2!$E$1:$AR$1,0))</f>
        <v>3300427264</v>
      </c>
      <c r="K3224">
        <f t="shared" si="235"/>
        <v>21.917317770977213</v>
      </c>
      <c r="L3224">
        <f>INDEX('PB2'!$D$2:$AQ$224,MATCH(A3224,'PB2'!$B$2:$B$224,0),MATCH(G3224,'PB2'!$D$1:$AQ$1,0))</f>
        <v>1.51118505001068</v>
      </c>
      <c r="M3224" s="16">
        <f t="shared" si="236"/>
        <v>0.66173232721759168</v>
      </c>
      <c r="N3224" s="6">
        <f>INDEX('ROA2'!$D$2:$AQ$224,MATCH(A3224,'ROA2'!$B$2:$B$224,0),MATCH(G3224,'ROA2'!$D$1:$AQ$1,0))</f>
        <v>3.2488310337066699</v>
      </c>
      <c r="O3224" s="6">
        <v>5715.9997439999997</v>
      </c>
      <c r="P3224" s="28">
        <v>-8.6171113426866328E-2</v>
      </c>
    </row>
    <row r="3225" spans="1:16" x14ac:dyDescent="0.3">
      <c r="A3225" t="s">
        <v>537</v>
      </c>
      <c r="B3225" t="e">
        <f>VLOOKUP(A3225,Sheet3!L:L,1,FALSE)</f>
        <v>#N/A</v>
      </c>
      <c r="C3225" t="str">
        <f>VLOOKUP(A3225,'ALL - prices'!B:C,2,FALSE)</f>
        <v>Finning International Inc</v>
      </c>
      <c r="D3225" t="str">
        <f>VLOOKUP(A3225,'ALL - prices'!B:I,8,FALSE)</f>
        <v>Industrials</v>
      </c>
      <c r="E3225">
        <v>2020</v>
      </c>
      <c r="F3225" t="s">
        <v>682</v>
      </c>
      <c r="G3225" t="str">
        <f t="shared" si="234"/>
        <v>2020-Q4</v>
      </c>
      <c r="H3225" s="4">
        <f>INDEX('ALL - prices'!$J$3:$DY$219,MATCH('COMBINED DATA'!A3225,'ALL - prices'!$B$3:$B$219,0),MATCH('COMBINED DATA'!G3225,'ALL - prices'!$J$1:$DY$1,0))</f>
        <v>23.700700000000001</v>
      </c>
      <c r="I3225" s="14">
        <f t="shared" si="237"/>
        <v>0.412555865913938</v>
      </c>
      <c r="J3225" s="15">
        <f>INDEX(MarketCap2!$E$2:$AR$224,MATCH(A3225,MarketCap2!$B$2:$B$224,0),MATCH(G3225,MarketCap2!$E$1:$AR$1,0))</f>
        <v>4381657600</v>
      </c>
      <c r="K3225">
        <f t="shared" si="235"/>
        <v>22.200692937230162</v>
      </c>
      <c r="L3225">
        <f>INDEX('PB2'!$D$2:$AQ$224,MATCH(A3225,'PB2'!$B$2:$B$224,0),MATCH(G3225,'PB2'!$D$1:$AQ$1,0))</f>
        <v>1.98629403114319</v>
      </c>
      <c r="M3225" s="16">
        <f t="shared" si="236"/>
        <v>0.50345013594208954</v>
      </c>
      <c r="N3225" s="6">
        <f>INDEX('ROA2'!$D$2:$AQ$224,MATCH(A3225,'ROA2'!$B$2:$B$224,0),MATCH(G3225,'ROA2'!$D$1:$AQ$1,0))</f>
        <v>3.5629448890686</v>
      </c>
      <c r="O3225" s="6">
        <v>5535.0000639999998</v>
      </c>
      <c r="P3225" s="28">
        <v>-3.1665445784876491E-2</v>
      </c>
    </row>
    <row r="3226" spans="1:16" x14ac:dyDescent="0.3">
      <c r="A3226" t="s">
        <v>537</v>
      </c>
      <c r="B3226" t="e">
        <f>VLOOKUP(A3226,Sheet3!L:L,1,FALSE)</f>
        <v>#N/A</v>
      </c>
      <c r="C3226" t="str">
        <f>VLOOKUP(A3226,'ALL - prices'!B:C,2,FALSE)</f>
        <v>Finning International Inc</v>
      </c>
      <c r="D3226" t="str">
        <f>VLOOKUP(A3226,'ALL - prices'!B:I,8,FALSE)</f>
        <v>Industrials</v>
      </c>
      <c r="E3226">
        <v>2021</v>
      </c>
      <c r="F3226" t="s">
        <v>679</v>
      </c>
      <c r="G3226" t="str">
        <f t="shared" si="234"/>
        <v>2021-Q1</v>
      </c>
      <c r="H3226" s="4">
        <f>INDEX('ALL - prices'!$J$3:$DY$219,MATCH('COMBINED DATA'!A3226,'ALL - prices'!$B$3:$B$219,0),MATCH('COMBINED DATA'!G3226,'ALL - prices'!$J$1:$DY$1,0))</f>
        <v>28.203600000000002</v>
      </c>
      <c r="I3226" s="14">
        <f t="shared" si="237"/>
        <v>2.8252735753964293</v>
      </c>
      <c r="J3226" s="15">
        <f>INDEX(MarketCap2!$E$2:$AR$224,MATCH(A3226,MarketCap2!$B$2:$B$224,0),MATCH(G3226,MarketCap2!$E$1:$AR$1,0))</f>
        <v>5186979840</v>
      </c>
      <c r="K3226">
        <f t="shared" si="235"/>
        <v>22.369417445668446</v>
      </c>
      <c r="L3226">
        <f>INDEX('PB2'!$D$2:$AQ$224,MATCH(A3226,'PB2'!$B$2:$B$224,0),MATCH(G3226,'PB2'!$D$1:$AQ$1,0))</f>
        <v>2.3128459453582799</v>
      </c>
      <c r="M3226" s="16">
        <f t="shared" si="236"/>
        <v>0.4323677510847318</v>
      </c>
      <c r="N3226" s="6">
        <f>INDEX('ROA2'!$D$2:$AQ$224,MATCH(A3226,'ROA2'!$B$2:$B$224,0),MATCH(G3226,'ROA2'!$D$1:$AQ$1,0))</f>
        <v>4.0531101226806596</v>
      </c>
      <c r="O3226" s="6">
        <v>5457.9998720000003</v>
      </c>
      <c r="P3226" s="28">
        <v>-1.3911506975548884E-2</v>
      </c>
    </row>
    <row r="3227" spans="1:16" x14ac:dyDescent="0.3">
      <c r="A3227" t="s">
        <v>537</v>
      </c>
      <c r="B3227" t="e">
        <f>VLOOKUP(A3227,Sheet3!L:L,1,FALSE)</f>
        <v>#N/A</v>
      </c>
      <c r="C3227" t="str">
        <f>VLOOKUP(A3227,'ALL - prices'!B:C,2,FALSE)</f>
        <v>Finning International Inc</v>
      </c>
      <c r="D3227" t="str">
        <f>VLOOKUP(A3227,'ALL - prices'!B:I,8,FALSE)</f>
        <v>Industrials</v>
      </c>
      <c r="E3227">
        <v>2021</v>
      </c>
      <c r="F3227" t="s">
        <v>680</v>
      </c>
      <c r="G3227" t="str">
        <f t="shared" si="234"/>
        <v>2021-Q2</v>
      </c>
      <c r="H3227" s="4">
        <f>INDEX('ALL - prices'!$J$3:$DY$219,MATCH('COMBINED DATA'!A3227,'ALL - prices'!$B$3:$B$219,0),MATCH('COMBINED DATA'!G3227,'ALL - prices'!$J$1:$DY$1,0))</f>
        <v>28.8263</v>
      </c>
      <c r="I3227" s="14">
        <f t="shared" si="237"/>
        <v>3.8905113900145878</v>
      </c>
      <c r="J3227" s="15">
        <f>INDEX(MarketCap2!$E$2:$AR$224,MATCH(A3227,MarketCap2!$B$2:$B$224,0),MATCH(G3227,MarketCap2!$E$1:$AR$1,0))</f>
        <v>5272785408</v>
      </c>
      <c r="K3227">
        <f t="shared" si="235"/>
        <v>22.385824600288849</v>
      </c>
      <c r="L3227">
        <f>INDEX('PB2'!$D$2:$AQ$224,MATCH(A3227,'PB2'!$B$2:$B$224,0),MATCH(G3227,'PB2'!$D$1:$AQ$1,0))</f>
        <v>2.3259539604186998</v>
      </c>
      <c r="M3227" s="16">
        <f t="shared" si="236"/>
        <v>0.42993112375276243</v>
      </c>
      <c r="N3227" s="6">
        <f>INDEX('ROA2'!$D$2:$AQ$224,MATCH(A3227,'ROA2'!$B$2:$B$224,0),MATCH(G3227,'ROA2'!$D$1:$AQ$1,0))</f>
        <v>4.2108840942382804</v>
      </c>
      <c r="O3227" s="6">
        <v>5523.9997439999997</v>
      </c>
      <c r="P3227" s="28">
        <v>1.2092318348812048E-2</v>
      </c>
    </row>
    <row r="3228" spans="1:16" x14ac:dyDescent="0.3">
      <c r="A3228" t="s">
        <v>537</v>
      </c>
      <c r="B3228" t="e">
        <f>VLOOKUP(A3228,Sheet3!L:L,1,FALSE)</f>
        <v>#N/A</v>
      </c>
      <c r="C3228" t="str">
        <f>VLOOKUP(A3228,'ALL - prices'!B:C,2,FALSE)</f>
        <v>Finning International Inc</v>
      </c>
      <c r="D3228" t="str">
        <f>VLOOKUP(A3228,'ALL - prices'!B:I,8,FALSE)</f>
        <v>Industrials</v>
      </c>
      <c r="E3228">
        <v>2021</v>
      </c>
      <c r="F3228" t="s">
        <v>681</v>
      </c>
      <c r="G3228" t="str">
        <f t="shared" si="234"/>
        <v>2021-Q3</v>
      </c>
      <c r="H3228" s="4">
        <f>INDEX('ALL - prices'!$J$3:$DY$219,MATCH('COMBINED DATA'!A3228,'ALL - prices'!$B$3:$B$219,0),MATCH('COMBINED DATA'!G3228,'ALL - prices'!$J$1:$DY$1,0))</f>
        <v>27.950700000000001</v>
      </c>
      <c r="I3228" s="14">
        <f t="shared" si="237"/>
        <v>5.1412182761805827</v>
      </c>
      <c r="J3228" s="15">
        <f>INDEX(MarketCap2!$E$2:$AR$224,MATCH(A3228,MarketCap2!$B$2:$B$224,0),MATCH(G3228,MarketCap2!$E$1:$AR$1,0))</f>
        <v>5010958336</v>
      </c>
      <c r="K3228">
        <f t="shared" si="235"/>
        <v>22.334893018381351</v>
      </c>
      <c r="L3228">
        <f>INDEX('PB2'!$D$2:$AQ$224,MATCH(A3228,'PB2'!$B$2:$B$224,0),MATCH(G3228,'PB2'!$D$1:$AQ$1,0))</f>
        <v>2.17961597442627</v>
      </c>
      <c r="M3228" s="16">
        <f t="shared" si="236"/>
        <v>0.45879641722814279</v>
      </c>
      <c r="N3228" s="6">
        <f>INDEX('ROA2'!$D$2:$AQ$224,MATCH(A3228,'ROA2'!$B$2:$B$224,0),MATCH(G3228,'ROA2'!$D$1:$AQ$1,0))</f>
        <v>5.66587209701538</v>
      </c>
      <c r="O3228" s="6">
        <v>5615.0000639999998</v>
      </c>
      <c r="P3228" s="28">
        <v>1.6473628569378895E-2</v>
      </c>
    </row>
    <row r="3229" spans="1:16" x14ac:dyDescent="0.3">
      <c r="A3229" t="s">
        <v>537</v>
      </c>
      <c r="B3229" t="e">
        <f>VLOOKUP(A3229,Sheet3!L:L,1,FALSE)</f>
        <v>#N/A</v>
      </c>
      <c r="C3229" t="str">
        <f>VLOOKUP(A3229,'ALL - prices'!B:C,2,FALSE)</f>
        <v>Finning International Inc</v>
      </c>
      <c r="D3229" t="str">
        <f>VLOOKUP(A3229,'ALL - prices'!B:I,8,FALSE)</f>
        <v>Industrials</v>
      </c>
      <c r="E3229">
        <v>2021</v>
      </c>
      <c r="F3229" t="s">
        <v>682</v>
      </c>
      <c r="G3229" t="str">
        <f t="shared" si="234"/>
        <v>2021-Q4</v>
      </c>
      <c r="H3229" s="4">
        <f>INDEX('ALL - prices'!$J$3:$DY$219,MATCH('COMBINED DATA'!A3229,'ALL - prices'!$B$3:$B$219,0),MATCH('COMBINED DATA'!G3229,'ALL - prices'!$J$1:$DY$1,0))</f>
        <v>28.700099999999999</v>
      </c>
      <c r="I3229" s="14">
        <f t="shared" si="237"/>
        <v>5.4821063074940897</v>
      </c>
      <c r="J3229" s="15">
        <f>INDEX(MarketCap2!$E$2:$AR$224,MATCH(A3229,MarketCap2!$B$2:$B$224,0),MATCH(G3229,MarketCap2!$E$1:$AR$1,0))</f>
        <v>5095540736</v>
      </c>
      <c r="K3229">
        <f t="shared" si="235"/>
        <v>22.351631628706023</v>
      </c>
      <c r="L3229">
        <f>INDEX('PB2'!$D$2:$AQ$224,MATCH(A3229,'PB2'!$B$2:$B$224,0),MATCH(G3229,'PB2'!$D$1:$AQ$1,0))</f>
        <v>2.1657009124755899</v>
      </c>
      <c r="M3229" s="16">
        <f t="shared" si="236"/>
        <v>0.46174427606299084</v>
      </c>
      <c r="N3229" s="6">
        <f>INDEX('ROA2'!$D$2:$AQ$224,MATCH(A3229,'ROA2'!$B$2:$B$224,0),MATCH(G3229,'ROA2'!$D$1:$AQ$1,0))</f>
        <v>5.7885098457336399</v>
      </c>
      <c r="O3229" s="6">
        <v>5936</v>
      </c>
      <c r="P3229" s="28">
        <v>5.7168287148927834E-2</v>
      </c>
    </row>
    <row r="3230" spans="1:16" x14ac:dyDescent="0.3">
      <c r="A3230" t="s">
        <v>537</v>
      </c>
      <c r="B3230" t="e">
        <f>VLOOKUP(A3230,Sheet3!L:L,1,FALSE)</f>
        <v>#N/A</v>
      </c>
      <c r="C3230" t="str">
        <f>VLOOKUP(A3230,'ALL - prices'!B:C,2,FALSE)</f>
        <v>Finning International Inc</v>
      </c>
      <c r="D3230" t="str">
        <f>VLOOKUP(A3230,'ALL - prices'!B:I,8,FALSE)</f>
        <v>Industrials</v>
      </c>
      <c r="E3230">
        <v>2022</v>
      </c>
      <c r="F3230" t="s">
        <v>679</v>
      </c>
      <c r="G3230" t="str">
        <f t="shared" si="234"/>
        <v>2022-Q1</v>
      </c>
      <c r="H3230" s="4">
        <f>INDEX('ALL - prices'!$J$3:$DY$219,MATCH('COMBINED DATA'!A3230,'ALL - prices'!$B$3:$B$219,0),MATCH('COMBINED DATA'!G3230,'ALL - prices'!$J$1:$DY$1,0))</f>
        <v>34.089799999999997</v>
      </c>
      <c r="I3230" s="14">
        <f t="shared" si="237"/>
        <v>4.6026144186393001</v>
      </c>
      <c r="J3230" s="15">
        <f>INDEX(MarketCap2!$E$2:$AR$224,MATCH(A3230,MarketCap2!$B$2:$B$224,0),MATCH(G3230,MarketCap2!$E$1:$AR$1,0))</f>
        <v>5936850944</v>
      </c>
      <c r="K3230">
        <f t="shared" si="235"/>
        <v>22.504444685637147</v>
      </c>
      <c r="L3230">
        <f>INDEX('PB2'!$D$2:$AQ$224,MATCH(A3230,'PB2'!$B$2:$B$224,0),MATCH(G3230,'PB2'!$D$1:$AQ$1,0))</f>
        <v>2.6084549427032502</v>
      </c>
      <c r="M3230" s="16">
        <f t="shared" si="236"/>
        <v>0.38336870751681779</v>
      </c>
      <c r="N3230" s="6">
        <f>INDEX('ROA2'!$D$2:$AQ$224,MATCH(A3230,'ROA2'!$B$2:$B$224,0),MATCH(G3230,'ROA2'!$D$1:$AQ$1,0))</f>
        <v>6.3697609901428196</v>
      </c>
      <c r="O3230" s="6">
        <v>5970.9998079999996</v>
      </c>
      <c r="P3230" s="28">
        <v>5.8961940700807906E-3</v>
      </c>
    </row>
    <row r="3231" spans="1:16" x14ac:dyDescent="0.3">
      <c r="A3231" t="s">
        <v>537</v>
      </c>
      <c r="B3231" t="e">
        <f>VLOOKUP(A3231,Sheet3!L:L,1,FALSE)</f>
        <v>#N/A</v>
      </c>
      <c r="C3231" t="str">
        <f>VLOOKUP(A3231,'ALL - prices'!B:C,2,FALSE)</f>
        <v>Finning International Inc</v>
      </c>
      <c r="D3231" t="str">
        <f>VLOOKUP(A3231,'ALL - prices'!B:I,8,FALSE)</f>
        <v>Industrials</v>
      </c>
      <c r="E3231">
        <v>2022</v>
      </c>
      <c r="F3231" t="s">
        <v>680</v>
      </c>
      <c r="G3231" t="str">
        <f t="shared" si="234"/>
        <v>2022-Q2</v>
      </c>
      <c r="H3231" s="4">
        <f>INDEX('ALL - prices'!$J$3:$DY$219,MATCH('COMBINED DATA'!A3231,'ALL - prices'!$B$3:$B$219,0),MATCH('COMBINED DATA'!G3231,'ALL - prices'!$J$1:$DY$1,0))</f>
        <v>24.7121</v>
      </c>
      <c r="I3231" s="14">
        <f t="shared" si="237"/>
        <v>6.534838997952944</v>
      </c>
      <c r="J3231" s="15">
        <f>INDEX(MarketCap2!$E$2:$AR$224,MATCH(A3231,MarketCap2!$B$2:$B$224,0),MATCH(G3231,MarketCap2!$E$1:$AR$1,0))</f>
        <v>4216468992</v>
      </c>
      <c r="K3231">
        <f t="shared" si="235"/>
        <v>22.162263882985371</v>
      </c>
      <c r="L3231">
        <f>INDEX('PB2'!$D$2:$AQ$224,MATCH(A3231,'PB2'!$B$2:$B$224,0),MATCH(G3231,'PB2'!$D$1:$AQ$1,0))</f>
        <v>1.81901502609253</v>
      </c>
      <c r="M3231" s="16">
        <f t="shared" si="236"/>
        <v>0.54974807005752124</v>
      </c>
      <c r="N3231" s="6">
        <f>INDEX('ROA2'!$D$2:$AQ$224,MATCH(A3231,'ROA2'!$B$2:$B$224,0),MATCH(G3231,'ROA2'!$D$1:$AQ$1,0))</f>
        <v>6.4732518196106001</v>
      </c>
      <c r="O3231" s="6">
        <v>6401.9998720000003</v>
      </c>
      <c r="P3231" s="28">
        <v>7.2182227074022498E-2</v>
      </c>
    </row>
    <row r="3232" spans="1:16" x14ac:dyDescent="0.3">
      <c r="A3232" t="s">
        <v>537</v>
      </c>
      <c r="B3232" t="e">
        <f>VLOOKUP(A3232,Sheet3!L:L,1,FALSE)</f>
        <v>#N/A</v>
      </c>
      <c r="C3232" t="str">
        <f>VLOOKUP(A3232,'ALL - prices'!B:C,2,FALSE)</f>
        <v>Finning International Inc</v>
      </c>
      <c r="D3232" t="str">
        <f>VLOOKUP(A3232,'ALL - prices'!B:I,8,FALSE)</f>
        <v>Industrials</v>
      </c>
      <c r="E3232">
        <v>2022</v>
      </c>
      <c r="F3232" t="s">
        <v>681</v>
      </c>
      <c r="G3232" t="str">
        <f t="shared" si="234"/>
        <v>2022-Q3</v>
      </c>
      <c r="H3232" s="4">
        <f>INDEX('ALL - prices'!$J$3:$DY$219,MATCH('COMBINED DATA'!A3232,'ALL - prices'!$B$3:$B$219,0),MATCH('COMBINED DATA'!G3232,'ALL - prices'!$J$1:$DY$1,0))</f>
        <v>22.336200000000002</v>
      </c>
      <c r="I3232" s="14">
        <f t="shared" si="237"/>
        <v>3.9049243205428019</v>
      </c>
      <c r="J3232" s="15">
        <f>INDEX(MarketCap2!$E$2:$AR$224,MATCH(A3232,MarketCap2!$B$2:$B$224,0),MATCH(G3232,MarketCap2!$E$1:$AR$1,0))</f>
        <v>3729926400</v>
      </c>
      <c r="K3232">
        <f t="shared" si="235"/>
        <v>22.039654338503972</v>
      </c>
      <c r="L3232">
        <f>INDEX('PB2'!$D$2:$AQ$224,MATCH(A3232,'PB2'!$B$2:$B$224,0),MATCH(G3232,'PB2'!$D$1:$AQ$1,0))</f>
        <v>1.53494596481323</v>
      </c>
      <c r="M3232" s="16">
        <f t="shared" si="236"/>
        <v>0.65148873180149935</v>
      </c>
      <c r="N3232" s="6">
        <f>INDEX('ROA2'!$D$2:$AQ$224,MATCH(A3232,'ROA2'!$B$2:$B$224,0),MATCH(G3232,'ROA2'!$D$1:$AQ$1,0))</f>
        <v>6.9507651329040501</v>
      </c>
      <c r="O3232" s="6">
        <v>6470.0001279999997</v>
      </c>
      <c r="P3232" s="28">
        <v>1.0621720924645365E-2</v>
      </c>
    </row>
    <row r="3233" spans="1:16" x14ac:dyDescent="0.3">
      <c r="A3233" t="s">
        <v>537</v>
      </c>
      <c r="B3233" t="e">
        <f>VLOOKUP(A3233,Sheet3!L:L,1,FALSE)</f>
        <v>#N/A</v>
      </c>
      <c r="C3233" t="str">
        <f>VLOOKUP(A3233,'ALL - prices'!B:C,2,FALSE)</f>
        <v>Finning International Inc</v>
      </c>
      <c r="D3233" t="str">
        <f>VLOOKUP(A3233,'ALL - prices'!B:I,8,FALSE)</f>
        <v>Industrials</v>
      </c>
      <c r="E3233">
        <v>2022</v>
      </c>
      <c r="F3233" t="s">
        <v>682</v>
      </c>
      <c r="G3233" t="str">
        <f t="shared" si="234"/>
        <v>2022-Q4</v>
      </c>
      <c r="H3233" s="4">
        <f>INDEX('ALL - prices'!$J$3:$DY$219,MATCH('COMBINED DATA'!A3233,'ALL - prices'!$B$3:$B$219,0),MATCH('COMBINED DATA'!G3233,'ALL - prices'!$J$1:$DY$1,0))</f>
        <v>31.195900000000002</v>
      </c>
      <c r="I3233" s="14">
        <f t="shared" si="237"/>
        <v>3.1478618059194829</v>
      </c>
      <c r="J3233" s="15">
        <f>INDEX(MarketCap2!$E$2:$AR$224,MATCH(A3233,MarketCap2!$B$2:$B$224,0),MATCH(G3233,MarketCap2!$E$1:$AR$1,0))</f>
        <v>5105164800</v>
      </c>
      <c r="K3233">
        <f t="shared" si="235"/>
        <v>22.353518570118382</v>
      </c>
      <c r="L3233">
        <f>INDEX('PB2'!$D$2:$AQ$224,MATCH(A3233,'PB2'!$B$2:$B$224,0),MATCH(G3233,'PB2'!$D$1:$AQ$1,0))</f>
        <v>2.0810680389404301</v>
      </c>
      <c r="M3233" s="16">
        <f t="shared" si="236"/>
        <v>0.48052249195521118</v>
      </c>
      <c r="N3233" s="6">
        <f>INDEX('ROA2'!$D$2:$AQ$224,MATCH(A3233,'ROA2'!$B$2:$B$224,0),MATCH(G3233,'ROA2'!$D$1:$AQ$1,0))</f>
        <v>7.2530860900878897</v>
      </c>
      <c r="O3233" s="6">
        <v>7024</v>
      </c>
      <c r="P3233" s="28">
        <v>8.5625944519301306E-2</v>
      </c>
    </row>
    <row r="3234" spans="1:16" x14ac:dyDescent="0.3">
      <c r="A3234" t="s">
        <v>537</v>
      </c>
      <c r="B3234" t="e">
        <f>VLOOKUP(A3234,Sheet3!L:L,1,FALSE)</f>
        <v>#N/A</v>
      </c>
      <c r="C3234" t="str">
        <f>VLOOKUP(A3234,'ALL - prices'!B:C,2,FALSE)</f>
        <v>Finning International Inc</v>
      </c>
      <c r="D3234" t="str">
        <f>VLOOKUP(A3234,'ALL - prices'!B:I,8,FALSE)</f>
        <v>Industrials</v>
      </c>
      <c r="E3234">
        <v>2023</v>
      </c>
      <c r="F3234" t="s">
        <v>679</v>
      </c>
      <c r="G3234" t="str">
        <f t="shared" si="234"/>
        <v>2023-Q1</v>
      </c>
      <c r="H3234" s="4">
        <f>INDEX('ALL - prices'!$J$3:$DY$219,MATCH('COMBINED DATA'!A3234,'ALL - prices'!$B$3:$B$219,0),MATCH('COMBINED DATA'!G3234,'ALL - prices'!$J$1:$DY$1,0))</f>
        <v>31.4346</v>
      </c>
      <c r="I3234" s="14">
        <f t="shared" si="237"/>
        <v>0.83266855100533899</v>
      </c>
      <c r="J3234" s="15">
        <f>INDEX(MarketCap2!$E$2:$AR$224,MATCH(A3234,MarketCap2!$B$2:$B$224,0),MATCH(G3234,MarketCap2!$E$1:$AR$1,0))</f>
        <v>5071512064</v>
      </c>
      <c r="K3234">
        <f t="shared" si="235"/>
        <v>22.346904847560893</v>
      </c>
      <c r="L3234">
        <f>INDEX('PB2'!$D$2:$AQ$224,MATCH(A3234,'PB2'!$B$2:$B$224,0),MATCH(G3234,'PB2'!$D$1:$AQ$1,0))</f>
        <v>2.0590839385986301</v>
      </c>
      <c r="M3234" s="16">
        <f t="shared" si="236"/>
        <v>0.48565285817370774</v>
      </c>
      <c r="N3234" s="6">
        <f>INDEX('ROA2'!$D$2:$AQ$224,MATCH(A3234,'ROA2'!$B$2:$B$224,0),MATCH(G3234,'ROA2'!$D$1:$AQ$1,0))</f>
        <v>7.5981869697570801</v>
      </c>
      <c r="O3234" s="6">
        <v>7269.0001920000004</v>
      </c>
      <c r="P3234" s="28">
        <v>3.4880437357631043E-2</v>
      </c>
    </row>
    <row r="3235" spans="1:16" x14ac:dyDescent="0.3">
      <c r="A3235" t="s">
        <v>537</v>
      </c>
      <c r="B3235" t="e">
        <f>VLOOKUP(A3235,Sheet3!L:L,1,FALSE)</f>
        <v>#N/A</v>
      </c>
      <c r="C3235" t="str">
        <f>VLOOKUP(A3235,'ALL - prices'!B:C,2,FALSE)</f>
        <v>Finning International Inc</v>
      </c>
      <c r="D3235" t="str">
        <f>VLOOKUP(A3235,'ALL - prices'!B:I,8,FALSE)</f>
        <v>Industrials</v>
      </c>
      <c r="E3235">
        <v>2023</v>
      </c>
      <c r="F3235" t="s">
        <v>680</v>
      </c>
      <c r="G3235" t="str">
        <f t="shared" si="234"/>
        <v>2023-Q2</v>
      </c>
      <c r="H3235" s="4">
        <f>INDEX('ALL - prices'!$J$3:$DY$219,MATCH('COMBINED DATA'!A3235,'ALL - prices'!$B$3:$B$219,0),MATCH('COMBINED DATA'!G3235,'ALL - prices'!$J$1:$DY$1,0))</f>
        <v>38.277799999999999</v>
      </c>
      <c r="I3235" s="14">
        <f t="shared" si="237"/>
        <v>0.94932292494879156</v>
      </c>
      <c r="J3235" s="15">
        <f>INDEX(MarketCap2!$E$2:$AR$224,MATCH(A3235,MarketCap2!$B$2:$B$224,0),MATCH(G3235,MarketCap2!$E$1:$AR$1,0))</f>
        <v>6047952384</v>
      </c>
      <c r="K3235">
        <f t="shared" si="235"/>
        <v>22.522985602776778</v>
      </c>
      <c r="L3235">
        <f>INDEX('PB2'!$D$2:$AQ$224,MATCH(A3235,'PB2'!$B$2:$B$224,0),MATCH(G3235,'PB2'!$D$1:$AQ$1,0))</f>
        <v>2.5231339931488002</v>
      </c>
      <c r="M3235" s="16">
        <f t="shared" si="236"/>
        <v>0.39633249867638942</v>
      </c>
      <c r="N3235" s="6">
        <f>INDEX('ROA2'!$D$2:$AQ$224,MATCH(A3235,'ROA2'!$B$2:$B$224,0),MATCH(G3235,'ROA2'!$D$1:$AQ$1,0))</f>
        <v>7.8338360786437997</v>
      </c>
      <c r="O3235" s="6">
        <v>7512</v>
      </c>
      <c r="P3235" s="28">
        <v>3.3429605390220843E-2</v>
      </c>
    </row>
    <row r="3236" spans="1:16" x14ac:dyDescent="0.3">
      <c r="A3236" t="s">
        <v>537</v>
      </c>
      <c r="B3236" t="e">
        <f>VLOOKUP(A3236,Sheet3!L:L,1,FALSE)</f>
        <v>#N/A</v>
      </c>
      <c r="C3236" t="str">
        <f>VLOOKUP(A3236,'ALL - prices'!B:C,2,FALSE)</f>
        <v>Finning International Inc</v>
      </c>
      <c r="D3236" t="str">
        <f>VLOOKUP(A3236,'ALL - prices'!B:I,8,FALSE)</f>
        <v>Industrials</v>
      </c>
      <c r="E3236">
        <v>2023</v>
      </c>
      <c r="F3236" t="s">
        <v>681</v>
      </c>
      <c r="G3236" t="str">
        <f t="shared" si="234"/>
        <v>2023-Q3</v>
      </c>
      <c r="H3236" s="4">
        <f>INDEX('ALL - prices'!$J$3:$DY$219,MATCH('COMBINED DATA'!A3236,'ALL - prices'!$B$3:$B$219,0),MATCH('COMBINED DATA'!G3236,'ALL - prices'!$J$1:$DY$1,0))</f>
        <v>37.8628</v>
      </c>
      <c r="I3236" s="14">
        <f t="shared" si="237"/>
        <v>2.8357818310535325</v>
      </c>
      <c r="J3236" s="15">
        <f>INDEX(MarketCap2!$E$2:$AR$224,MATCH(A3236,MarketCap2!$B$2:$B$224,0),MATCH(G3236,MarketCap2!$E$1:$AR$1,0))</f>
        <v>5832213504</v>
      </c>
      <c r="K3236">
        <f t="shared" si="235"/>
        <v>22.48666244003617</v>
      </c>
      <c r="L3236">
        <f>INDEX('PB2'!$D$2:$AQ$224,MATCH(A3236,'PB2'!$B$2:$B$224,0),MATCH(G3236,'PB2'!$D$1:$AQ$1,0))</f>
        <v>2.31528997421265</v>
      </c>
      <c r="M3236" s="16">
        <f t="shared" si="236"/>
        <v>0.43191134205125448</v>
      </c>
      <c r="N3236" s="6">
        <f>INDEX('ROA2'!$D$2:$AQ$224,MATCH(A3236,'ROA2'!$B$2:$B$224,0),MATCH(G3236,'ROA2'!$D$1:$AQ$1,0))</f>
        <v>8.1270570755004901</v>
      </c>
      <c r="O3236" s="6">
        <v>7507.9997439999997</v>
      </c>
      <c r="P3236" s="28">
        <v>-5.325154419595665E-4</v>
      </c>
    </row>
    <row r="3237" spans="1:16" x14ac:dyDescent="0.3">
      <c r="A3237" t="s">
        <v>537</v>
      </c>
      <c r="B3237" t="e">
        <f>VLOOKUP(A3237,Sheet3!L:L,1,FALSE)</f>
        <v>#N/A</v>
      </c>
      <c r="C3237" t="str">
        <f>VLOOKUP(A3237,'ALL - prices'!B:C,2,FALSE)</f>
        <v>Finning International Inc</v>
      </c>
      <c r="D3237" t="str">
        <f>VLOOKUP(A3237,'ALL - prices'!B:I,8,FALSE)</f>
        <v>Industrials</v>
      </c>
      <c r="E3237">
        <v>2023</v>
      </c>
      <c r="F3237" t="s">
        <v>682</v>
      </c>
      <c r="G3237" t="str">
        <f t="shared" si="234"/>
        <v>2023-Q4</v>
      </c>
      <c r="H3237" s="4">
        <f>INDEX('ALL - prices'!$J$3:$DY$219,MATCH('COMBINED DATA'!A3237,'ALL - prices'!$B$3:$B$219,0),MATCH('COMBINED DATA'!G3237,'ALL - prices'!$J$1:$DY$1,0))</f>
        <v>36.475900000000003</v>
      </c>
      <c r="I3237" s="14">
        <f t="shared" si="237"/>
        <v>2.6053678414317356</v>
      </c>
      <c r="J3237" s="15">
        <f>INDEX(MarketCap2!$E$2:$AR$224,MATCH(A3237,MarketCap2!$B$2:$B$224,0),MATCH(G3237,MarketCap2!$E$1:$AR$1,0))</f>
        <v>5537752064</v>
      </c>
      <c r="K3237">
        <f t="shared" si="235"/>
        <v>22.434854490739927</v>
      </c>
      <c r="L3237">
        <f>INDEX('PB2'!$D$2:$AQ$224,MATCH(A3237,'PB2'!$B$2:$B$224,0),MATCH(G3237,'PB2'!$D$1:$AQ$1,0))</f>
        <v>2.19505095481873</v>
      </c>
      <c r="M3237" s="16">
        <f t="shared" si="236"/>
        <v>0.45557028997651727</v>
      </c>
      <c r="N3237" s="6">
        <f>INDEX('ROA2'!$D$2:$AQ$224,MATCH(A3237,'ROA2'!$B$2:$B$224,0),MATCH(G3237,'ROA2'!$D$1:$AQ$1,0))</f>
        <v>7.7902722358703604</v>
      </c>
      <c r="O3237" s="6">
        <v>7737.9998720000003</v>
      </c>
      <c r="P3237" s="28">
        <v>3.0634008503237449E-2</v>
      </c>
    </row>
    <row r="3238" spans="1:16" x14ac:dyDescent="0.3">
      <c r="A3238" t="s">
        <v>537</v>
      </c>
      <c r="B3238" t="e">
        <f>VLOOKUP(A3238,Sheet3!L:L,1,FALSE)</f>
        <v>#N/A</v>
      </c>
      <c r="C3238" t="str">
        <f>VLOOKUP(A3238,'ALL - prices'!B:C,2,FALSE)</f>
        <v>Finning International Inc</v>
      </c>
      <c r="D3238" t="str">
        <f>VLOOKUP(A3238,'ALL - prices'!B:I,8,FALSE)</f>
        <v>Industrials</v>
      </c>
      <c r="E3238" s="18">
        <v>2024</v>
      </c>
      <c r="F3238" t="s">
        <v>679</v>
      </c>
      <c r="G3238" t="str">
        <f t="shared" si="234"/>
        <v>2024-Q1</v>
      </c>
      <c r="H3238" s="4">
        <f>INDEX('ALL - prices'!$J$3:$DY$219,MATCH('COMBINED DATA'!A3238,'ALL - prices'!$B$3:$B$219,0),MATCH('COMBINED DATA'!G3238,'ALL - prices'!$J$1:$DY$1,0))</f>
        <v>38.170400000000001</v>
      </c>
      <c r="I3238" s="14" t="s">
        <v>769</v>
      </c>
      <c r="J3238" s="15">
        <f>INDEX(MarketCap2!$E$2:$AR$224,MATCH(A3238,MarketCap2!$B$2:$B$224,0),MATCH(G3238,MarketCap2!$E$1:$AR$1,0))</f>
        <v>5707958272</v>
      </c>
      <c r="K3238">
        <f t="shared" si="235"/>
        <v>22.465127226092793</v>
      </c>
      <c r="L3238">
        <f>INDEX('PB2'!$D$2:$AQ$224,MATCH(A3238,'PB2'!$B$2:$B$224,0),MATCH(G3238,'PB2'!$D$1:$AQ$1,0))</f>
        <v>2.21540498733521</v>
      </c>
      <c r="M3238" s="16">
        <f t="shared" si="236"/>
        <v>0.45138473810282675</v>
      </c>
      <c r="N3238" s="6">
        <f>INDEX('ROA2'!$D$2:$AQ$224,MATCH(A3238,'ROA2'!$B$2:$B$224,0),MATCH(G3238,'ROA2'!$D$1:$AQ$1,0))</f>
        <v>7.0551729202270499</v>
      </c>
      <c r="O3238" s="6">
        <v>7557.0001920000004</v>
      </c>
      <c r="P3238" s="28">
        <v>-2.3391016153276035E-2</v>
      </c>
    </row>
    <row r="3239" spans="1:16" x14ac:dyDescent="0.3">
      <c r="A3239" t="s">
        <v>537</v>
      </c>
      <c r="B3239" t="e">
        <f>VLOOKUP(A3239,Sheet3!L:L,1,FALSE)</f>
        <v>#N/A</v>
      </c>
      <c r="C3239" t="str">
        <f>VLOOKUP(A3239,'ALL - prices'!B:C,2,FALSE)</f>
        <v>Finning International Inc</v>
      </c>
      <c r="D3239" t="str">
        <f>VLOOKUP(A3239,'ALL - prices'!B:I,8,FALSE)</f>
        <v>Industrials</v>
      </c>
      <c r="E3239" s="18">
        <v>2024</v>
      </c>
      <c r="F3239" t="s">
        <v>680</v>
      </c>
      <c r="G3239" t="str">
        <f t="shared" si="234"/>
        <v>2024-Q2</v>
      </c>
      <c r="H3239" s="4">
        <f>INDEX('ALL - prices'!$J$3:$DY$219,MATCH('COMBINED DATA'!A3239,'ALL - prices'!$B$3:$B$219,0),MATCH('COMBINED DATA'!G3239,'ALL - prices'!$J$1:$DY$1,0))</f>
        <v>38.699599999999997</v>
      </c>
      <c r="I3239" s="14" t="s">
        <v>769</v>
      </c>
      <c r="J3239" s="15">
        <f>INDEX(MarketCap2!$E$2:$AR$224,MATCH(A3239,MarketCap2!$B$2:$B$224,0),MATCH(G3239,MarketCap2!$E$1:$AR$1,0))</f>
        <v>5683639808</v>
      </c>
      <c r="K3239">
        <f t="shared" si="235"/>
        <v>22.460857675715207</v>
      </c>
      <c r="L3239">
        <f>INDEX('PB2'!$D$2:$AQ$224,MATCH(A3239,'PB2'!$B$2:$B$224,0),MATCH(G3239,'PB2'!$D$1:$AQ$1,0))</f>
        <v>2.1867189407348602</v>
      </c>
      <c r="M3239" s="16">
        <f t="shared" si="236"/>
        <v>0.4573061408906734</v>
      </c>
      <c r="N3239" s="6">
        <f>INDEX('ROA2'!$D$2:$AQ$224,MATCH(A3239,'ROA2'!$B$2:$B$224,0),MATCH(G3239,'ROA2'!$D$1:$AQ$1,0))</f>
        <v>6.5506391525268599</v>
      </c>
      <c r="O3239" s="6">
        <v>8058.9998079999996</v>
      </c>
      <c r="P3239" s="28">
        <v>6.6428424407270301E-2</v>
      </c>
    </row>
    <row r="3240" spans="1:16" x14ac:dyDescent="0.3">
      <c r="A3240" t="s">
        <v>537</v>
      </c>
      <c r="B3240" t="e">
        <f>VLOOKUP(A3240,Sheet3!L:L,1,FALSE)</f>
        <v>#N/A</v>
      </c>
      <c r="C3240" t="str">
        <f>VLOOKUP(A3240,'ALL - prices'!B:C,2,FALSE)</f>
        <v>Finning International Inc</v>
      </c>
      <c r="D3240" t="str">
        <f>VLOOKUP(A3240,'ALL - prices'!B:I,8,FALSE)</f>
        <v>Industrials</v>
      </c>
      <c r="E3240" s="18">
        <v>2024</v>
      </c>
      <c r="F3240" t="s">
        <v>681</v>
      </c>
      <c r="G3240" t="str">
        <f t="shared" si="234"/>
        <v>2024-Q3</v>
      </c>
      <c r="H3240" s="4">
        <f>INDEX('ALL - prices'!$J$3:$DY$219,MATCH('COMBINED DATA'!A3240,'ALL - prices'!$B$3:$B$219,0),MATCH('COMBINED DATA'!G3240,'ALL - prices'!$J$1:$DY$1,0))</f>
        <v>43.126899999999999</v>
      </c>
      <c r="I3240" s="14" t="s">
        <v>769</v>
      </c>
      <c r="J3240" s="15">
        <f>INDEX(MarketCap2!$E$2:$AR$224,MATCH(A3240,MarketCap2!$B$2:$B$224,0),MATCH(G3240,MarketCap2!$E$1:$AR$1,0))</f>
        <v>6144524288</v>
      </c>
      <c r="K3240">
        <f t="shared" si="235"/>
        <v>22.538827162484434</v>
      </c>
      <c r="L3240">
        <f>INDEX('PB2'!$D$2:$AQ$224,MATCH(A3240,'PB2'!$B$2:$B$224,0),MATCH(G3240,'PB2'!$D$1:$AQ$1,0))</f>
        <v>2.3764410018920898</v>
      </c>
      <c r="M3240" s="16">
        <f t="shared" si="236"/>
        <v>0.42079731800781661</v>
      </c>
      <c r="N3240" s="6">
        <f>INDEX('ROA2'!$D$2:$AQ$224,MATCH(A3240,'ROA2'!$B$2:$B$224,0),MATCH(G3240,'ROA2'!$D$1:$AQ$1,0))</f>
        <v>6.5118069648742702</v>
      </c>
      <c r="O3240" s="6">
        <v>8032.9999360000002</v>
      </c>
      <c r="P3240" s="28">
        <v>-3.2261909193979491E-3</v>
      </c>
    </row>
    <row r="3241" spans="1:16" x14ac:dyDescent="0.3">
      <c r="A3241" t="s">
        <v>537</v>
      </c>
      <c r="B3241" t="e">
        <f>VLOOKUP(A3241,Sheet3!L:L,1,FALSE)</f>
        <v>#N/A</v>
      </c>
      <c r="C3241" t="str">
        <f>VLOOKUP(A3241,'ALL - prices'!B:C,2,FALSE)</f>
        <v>Finning International Inc</v>
      </c>
      <c r="D3241" t="str">
        <f>VLOOKUP(A3241,'ALL - prices'!B:I,8,FALSE)</f>
        <v>Industrials</v>
      </c>
      <c r="E3241" s="18">
        <v>2024</v>
      </c>
      <c r="F3241" t="s">
        <v>682</v>
      </c>
      <c r="G3241" t="str">
        <f t="shared" si="234"/>
        <v>2024-Q4</v>
      </c>
      <c r="H3241" s="4">
        <f>INDEX('ALL - prices'!$J$3:$DY$219,MATCH('COMBINED DATA'!A3241,'ALL - prices'!$B$3:$B$219,0),MATCH('COMBINED DATA'!G3241,'ALL - prices'!$J$1:$DY$1,0))</f>
        <v>37.279200000000003</v>
      </c>
      <c r="I3241" s="14" t="s">
        <v>769</v>
      </c>
      <c r="J3241" s="15">
        <f>INDEX(MarketCap2!$E$2:$AR$224,MATCH(A3241,MarketCap2!$B$2:$B$224,0),MATCH(G3241,MarketCap2!$E$1:$AR$1,0))</f>
        <v>5241908736</v>
      </c>
      <c r="K3241">
        <f t="shared" si="235"/>
        <v>22.37995153154727</v>
      </c>
      <c r="L3241">
        <f>INDEX('PB2'!$D$2:$AQ$224,MATCH(A3241,'PB2'!$B$2:$B$224,0),MATCH(G3241,'PB2'!$D$1:$AQ$1,0))</f>
        <v>2.0391674859362698</v>
      </c>
      <c r="M3241" s="16">
        <f t="shared" si="236"/>
        <v>0.49039620673475814</v>
      </c>
      <c r="N3241" s="6">
        <f>INDEX('ROA2'!$D$2:$AQ$224,MATCH(A3241,'ROA2'!$B$2:$B$224,0),MATCH(G3241,'ROA2'!$D$1:$AQ$1,0))</f>
        <v>5.7843332290649396</v>
      </c>
      <c r="O3241" s="6">
        <v>7925.0001920000004</v>
      </c>
      <c r="P3241" s="28">
        <v>-1.3444509505844434E-2</v>
      </c>
    </row>
    <row r="3242" spans="1:16" x14ac:dyDescent="0.3">
      <c r="A3242" t="s">
        <v>538</v>
      </c>
      <c r="B3242" t="str">
        <f>VLOOKUP(A3242,Sheet3!L:L,1,FALSE)</f>
        <v>FVI CN EQUITY</v>
      </c>
      <c r="C3242" t="str">
        <f>VLOOKUP(A3242,'ALL - prices'!B:C,2,FALSE)</f>
        <v>Fortuna Mining Corp</v>
      </c>
      <c r="D3242" t="str">
        <f>VLOOKUP(A3242,'ALL - prices'!B:I,8,FALSE)</f>
        <v>Materials</v>
      </c>
      <c r="E3242">
        <v>2015</v>
      </c>
      <c r="F3242" t="s">
        <v>679</v>
      </c>
      <c r="G3242" t="str">
        <f t="shared" si="234"/>
        <v>2015-Q1</v>
      </c>
      <c r="H3242" s="4">
        <f>INDEX('ALL - prices'!$J$3:$DY$219,MATCH('COMBINED DATA'!A3242,'ALL - prices'!$B$3:$B$219,0),MATCH('COMBINED DATA'!G3242,'ALL - prices'!$J$1:$DY$1,0))</f>
        <v>4.78</v>
      </c>
      <c r="I3242" s="14">
        <f t="shared" ref="I3242:I3277" si="238">STDEV(H3243:H3246)</f>
        <v>1.0539568302354707</v>
      </c>
      <c r="J3242" s="6">
        <f>INDEX('market cap'!$B$3:$DQ$219,MATCH(A3242,'market cap'!$A$3:$A$219,0),MATCH(G3242,'market cap'!$B$1:$DQ$1,0))</f>
        <v>615.88310000000001</v>
      </c>
      <c r="K3242">
        <f t="shared" si="235"/>
        <v>6.4230571727971242</v>
      </c>
      <c r="L3242">
        <f>INDEX('PB2'!$D$2:$AQ$224,MATCH(A3242,'PB2'!$B$2:$B$224,0),MATCH(G3242,'PB2'!$D$1:$AQ$1,0))</f>
        <v>1.75397801399231</v>
      </c>
      <c r="M3242" s="16">
        <f t="shared" si="236"/>
        <v>0.5701325740816181</v>
      </c>
      <c r="N3242" s="6">
        <f>INDEX('ROA2'!$D$2:$AQ$224,MATCH(A3242,'ROA2'!$B$2:$B$224,0),MATCH(G3242,'ROA2'!$D$1:$AQ$1,0))</f>
        <v>4.7820391654968297</v>
      </c>
      <c r="O3242" s="6">
        <v>350.31001600000002</v>
      </c>
      <c r="P3242" s="28">
        <v>2.3062863222199362E-2</v>
      </c>
    </row>
    <row r="3243" spans="1:16" x14ac:dyDescent="0.3">
      <c r="A3243" t="s">
        <v>538</v>
      </c>
      <c r="B3243" t="str">
        <f>VLOOKUP(A3243,Sheet3!L:L,1,FALSE)</f>
        <v>FVI CN EQUITY</v>
      </c>
      <c r="C3243" t="str">
        <f>VLOOKUP(A3243,'ALL - prices'!B:C,2,FALSE)</f>
        <v>Fortuna Mining Corp</v>
      </c>
      <c r="D3243" t="str">
        <f>VLOOKUP(A3243,'ALL - prices'!B:I,8,FALSE)</f>
        <v>Materials</v>
      </c>
      <c r="E3243">
        <v>2015</v>
      </c>
      <c r="F3243" t="s">
        <v>680</v>
      </c>
      <c r="G3243" t="str">
        <f t="shared" si="234"/>
        <v>2015-Q2</v>
      </c>
      <c r="H3243" s="4">
        <f>INDEX('ALL - prices'!$J$3:$DY$219,MATCH('COMBINED DATA'!A3243,'ALL - prices'!$B$3:$B$219,0),MATCH('COMBINED DATA'!G3243,'ALL - prices'!$J$1:$DY$1,0))</f>
        <v>4.55</v>
      </c>
      <c r="I3243" s="14">
        <f t="shared" si="238"/>
        <v>2.8341533127196907</v>
      </c>
      <c r="J3243" s="6">
        <f>INDEX('market cap'!$B$3:$DQ$219,MATCH(A3243,'market cap'!$A$3:$A$219,0),MATCH(G3243,'market cap'!$B$1:$DQ$1,0))</f>
        <v>586.24860000000001</v>
      </c>
      <c r="K3243">
        <f t="shared" si="235"/>
        <v>6.3737439316979358</v>
      </c>
      <c r="L3243">
        <f>INDEX('PB2'!$D$2:$AQ$224,MATCH(A3243,'PB2'!$B$2:$B$224,0),MATCH(G3243,'PB2'!$D$1:$AQ$1,0))</f>
        <v>1.6918599605560301</v>
      </c>
      <c r="M3243" s="16">
        <f t="shared" si="236"/>
        <v>0.59106546836852258</v>
      </c>
      <c r="N3243" s="6">
        <f>INDEX('ROA2'!$D$2:$AQ$224,MATCH(A3243,'ROA2'!$B$2:$B$224,0),MATCH(G3243,'ROA2'!$D$1:$AQ$1,0))</f>
        <v>4.3616499900817898</v>
      </c>
      <c r="O3243" s="6">
        <v>351.26</v>
      </c>
      <c r="P3243" s="28">
        <v>2.7118379624063394E-3</v>
      </c>
    </row>
    <row r="3244" spans="1:16" x14ac:dyDescent="0.3">
      <c r="A3244" t="s">
        <v>538</v>
      </c>
      <c r="B3244" t="str">
        <f>VLOOKUP(A3244,Sheet3!L:L,1,FALSE)</f>
        <v>FVI CN EQUITY</v>
      </c>
      <c r="C3244" t="str">
        <f>VLOOKUP(A3244,'ALL - prices'!B:C,2,FALSE)</f>
        <v>Fortuna Mining Corp</v>
      </c>
      <c r="D3244" t="str">
        <f>VLOOKUP(A3244,'ALL - prices'!B:I,8,FALSE)</f>
        <v>Materials</v>
      </c>
      <c r="E3244">
        <v>2015</v>
      </c>
      <c r="F3244" t="s">
        <v>681</v>
      </c>
      <c r="G3244" t="str">
        <f t="shared" si="234"/>
        <v>2015-Q3</v>
      </c>
      <c r="H3244" s="4">
        <f>INDEX('ALL - prices'!$J$3:$DY$219,MATCH('COMBINED DATA'!A3244,'ALL - prices'!$B$3:$B$219,0),MATCH('COMBINED DATA'!G3244,'ALL - prices'!$J$1:$DY$1,0))</f>
        <v>2.93</v>
      </c>
      <c r="I3244" s="14">
        <f t="shared" si="238"/>
        <v>3.1037974053300137</v>
      </c>
      <c r="J3244" s="6">
        <f>INDEX('market cap'!$B$3:$DQ$219,MATCH(A3244,'market cap'!$A$3:$A$219,0),MATCH(G3244,'market cap'!$B$1:$DQ$1,0))</f>
        <v>378.20609999999999</v>
      </c>
      <c r="K3244">
        <f t="shared" si="235"/>
        <v>5.9354392851265434</v>
      </c>
      <c r="L3244">
        <f>INDEX('PB2'!$D$2:$AQ$224,MATCH(A3244,'PB2'!$B$2:$B$224,0),MATCH(G3244,'PB2'!$D$1:$AQ$1,0))</f>
        <v>1.00612497329712</v>
      </c>
      <c r="M3244" s="16">
        <f t="shared" si="236"/>
        <v>0.99391231361940235</v>
      </c>
      <c r="N3244" s="6">
        <f>INDEX('ROA2'!$D$2:$AQ$224,MATCH(A3244,'ROA2'!$B$2:$B$224,0),MATCH(G3244,'ROA2'!$D$1:$AQ$1,0))</f>
        <v>3.31020307540894</v>
      </c>
      <c r="O3244" s="6">
        <v>392.488</v>
      </c>
      <c r="P3244" s="28">
        <v>0.11737174742356092</v>
      </c>
    </row>
    <row r="3245" spans="1:16" x14ac:dyDescent="0.3">
      <c r="A3245" t="s">
        <v>538</v>
      </c>
      <c r="B3245" t="str">
        <f>VLOOKUP(A3245,Sheet3!L:L,1,FALSE)</f>
        <v>FVI CN EQUITY</v>
      </c>
      <c r="C3245" t="str">
        <f>VLOOKUP(A3245,'ALL - prices'!B:C,2,FALSE)</f>
        <v>Fortuna Mining Corp</v>
      </c>
      <c r="D3245" t="str">
        <f>VLOOKUP(A3245,'ALL - prices'!B:I,8,FALSE)</f>
        <v>Materials</v>
      </c>
      <c r="E3245">
        <v>2015</v>
      </c>
      <c r="F3245" t="s">
        <v>682</v>
      </c>
      <c r="G3245" t="str">
        <f t="shared" si="234"/>
        <v>2015-Q4</v>
      </c>
      <c r="H3245" s="4">
        <f>INDEX('ALL - prices'!$J$3:$DY$219,MATCH('COMBINED DATA'!A3245,'ALL - prices'!$B$3:$B$219,0),MATCH('COMBINED DATA'!G3245,'ALL - prices'!$J$1:$DY$1,0))</f>
        <v>3.11</v>
      </c>
      <c r="I3245" s="14">
        <f t="shared" si="238"/>
        <v>1.9990560272288496</v>
      </c>
      <c r="J3245" s="6">
        <f>INDEX('market cap'!$B$3:$DQ$219,MATCH(A3245,'market cap'!$A$3:$A$219,0),MATCH(G3245,'market cap'!$B$1:$DQ$1,0))</f>
        <v>401.44060000000002</v>
      </c>
      <c r="K3245">
        <f t="shared" si="235"/>
        <v>5.9950595772363657</v>
      </c>
      <c r="L3245">
        <f>INDEX('PB2'!$D$2:$AQ$224,MATCH(A3245,'PB2'!$B$2:$B$224,0),MATCH(G3245,'PB2'!$D$1:$AQ$1,0))</f>
        <v>1.1003220081329399</v>
      </c>
      <c r="M3245" s="16">
        <f t="shared" si="236"/>
        <v>0.90882486454745248</v>
      </c>
      <c r="N3245" s="6">
        <f>INDEX('ROA2'!$D$2:$AQ$224,MATCH(A3245,'ROA2'!$B$2:$B$224,0),MATCH(G3245,'ROA2'!$D$1:$AQ$1,0))</f>
        <v>1.8187439441680899</v>
      </c>
      <c r="O3245" s="6">
        <v>398.64800000000002</v>
      </c>
      <c r="P3245" s="28">
        <v>1.569474735533322E-2</v>
      </c>
    </row>
    <row r="3246" spans="1:16" x14ac:dyDescent="0.3">
      <c r="A3246" t="s">
        <v>538</v>
      </c>
      <c r="B3246" t="str">
        <f>VLOOKUP(A3246,Sheet3!L:L,1,FALSE)</f>
        <v>FVI CN EQUITY</v>
      </c>
      <c r="C3246" t="str">
        <f>VLOOKUP(A3246,'ALL - prices'!B:C,2,FALSE)</f>
        <v>Fortuna Mining Corp</v>
      </c>
      <c r="D3246" t="str">
        <f>VLOOKUP(A3246,'ALL - prices'!B:I,8,FALSE)</f>
        <v>Materials</v>
      </c>
      <c r="E3246">
        <v>2016</v>
      </c>
      <c r="F3246" t="s">
        <v>679</v>
      </c>
      <c r="G3246" t="str">
        <f t="shared" si="234"/>
        <v>2016-Q1</v>
      </c>
      <c r="H3246" s="4">
        <f>INDEX('ALL - prices'!$J$3:$DY$219,MATCH('COMBINED DATA'!A3246,'ALL - prices'!$B$3:$B$219,0),MATCH('COMBINED DATA'!G3246,'ALL - prices'!$J$1:$DY$1,0))</f>
        <v>5.0599999999999996</v>
      </c>
      <c r="I3246" s="14">
        <f t="shared" si="238"/>
        <v>1.2110429389579966</v>
      </c>
      <c r="J3246" s="6">
        <f>INDEX('market cap'!$B$3:$DQ$219,MATCH(A3246,'market cap'!$A$3:$A$219,0),MATCH(G3246,'market cap'!$B$1:$DQ$1,0))</f>
        <v>653.98230000000001</v>
      </c>
      <c r="K3246">
        <f t="shared" si="235"/>
        <v>6.4830802868707726</v>
      </c>
      <c r="L3246">
        <f>INDEX('PB2'!$D$2:$AQ$224,MATCH(A3246,'PB2'!$B$2:$B$224,0),MATCH(G3246,'PB2'!$D$1:$AQ$1,0))</f>
        <v>1.8899199962616</v>
      </c>
      <c r="M3246" s="16">
        <f t="shared" si="236"/>
        <v>0.52912292688477458</v>
      </c>
      <c r="N3246" s="6">
        <f>INDEX('ROA2'!$D$2:$AQ$224,MATCH(A3246,'ROA2'!$B$2:$B$224,0),MATCH(G3246,'ROA2'!$D$1:$AQ$1,0))</f>
        <v>-2.90644502639771</v>
      </c>
      <c r="O3246" s="6">
        <v>379.65401600000001</v>
      </c>
      <c r="P3246" s="28">
        <v>-4.764600349180232E-2</v>
      </c>
    </row>
    <row r="3247" spans="1:16" x14ac:dyDescent="0.3">
      <c r="A3247" t="s">
        <v>538</v>
      </c>
      <c r="B3247" t="str">
        <f>VLOOKUP(A3247,Sheet3!L:L,1,FALSE)</f>
        <v>FVI CN EQUITY</v>
      </c>
      <c r="C3247" t="str">
        <f>VLOOKUP(A3247,'ALL - prices'!B:C,2,FALSE)</f>
        <v>Fortuna Mining Corp</v>
      </c>
      <c r="D3247" t="str">
        <f>VLOOKUP(A3247,'ALL - prices'!B:I,8,FALSE)</f>
        <v>Materials</v>
      </c>
      <c r="E3247">
        <v>2016</v>
      </c>
      <c r="F3247" t="s">
        <v>680</v>
      </c>
      <c r="G3247" t="str">
        <f t="shared" si="234"/>
        <v>2016-Q2</v>
      </c>
      <c r="H3247" s="4">
        <f>INDEX('ALL - prices'!$J$3:$DY$219,MATCH('COMBINED DATA'!A3247,'ALL - prices'!$B$3:$B$219,0),MATCH('COMBINED DATA'!G3247,'ALL - prices'!$J$1:$DY$1,0))</f>
        <v>9.0299999999999994</v>
      </c>
      <c r="I3247" s="14">
        <f t="shared" si="238"/>
        <v>1.3751212067789937</v>
      </c>
      <c r="J3247" s="6">
        <f>INDEX('market cap'!$B$3:$DQ$219,MATCH(A3247,'market cap'!$A$3:$A$219,0),MATCH(G3247,'market cap'!$B$1:$DQ$1,0))</f>
        <v>1180.3480999999999</v>
      </c>
      <c r="K3247">
        <f t="shared" si="235"/>
        <v>7.073564673955766</v>
      </c>
      <c r="L3247">
        <f>INDEX('PB2'!$D$2:$AQ$224,MATCH(A3247,'PB2'!$B$2:$B$224,0),MATCH(G3247,'PB2'!$D$1:$AQ$1,0))</f>
        <v>3.3781030178070099</v>
      </c>
      <c r="M3247" s="16">
        <f t="shared" si="236"/>
        <v>0.29602412795841199</v>
      </c>
      <c r="N3247" s="6">
        <f>INDEX('ROA2'!$D$2:$AQ$224,MATCH(A3247,'ROA2'!$B$2:$B$224,0),MATCH(G3247,'ROA2'!$D$1:$AQ$1,0))</f>
        <v>-3.1970949172973602</v>
      </c>
      <c r="O3247" s="6">
        <v>392.16499199999998</v>
      </c>
      <c r="P3247" s="28">
        <v>3.295362480769852E-2</v>
      </c>
    </row>
    <row r="3248" spans="1:16" x14ac:dyDescent="0.3">
      <c r="A3248" t="s">
        <v>538</v>
      </c>
      <c r="B3248" t="str">
        <f>VLOOKUP(A3248,Sheet3!L:L,1,FALSE)</f>
        <v>FVI CN EQUITY</v>
      </c>
      <c r="C3248" t="str">
        <f>VLOOKUP(A3248,'ALL - prices'!B:C,2,FALSE)</f>
        <v>Fortuna Mining Corp</v>
      </c>
      <c r="D3248" t="str">
        <f>VLOOKUP(A3248,'ALL - prices'!B:I,8,FALSE)</f>
        <v>Materials</v>
      </c>
      <c r="E3248">
        <v>2016</v>
      </c>
      <c r="F3248" t="s">
        <v>681</v>
      </c>
      <c r="G3248" t="str">
        <f t="shared" si="234"/>
        <v>2016-Q3</v>
      </c>
      <c r="H3248" s="4">
        <f>INDEX('ALL - prices'!$J$3:$DY$219,MATCH('COMBINED DATA'!A3248,'ALL - prices'!$B$3:$B$219,0),MATCH('COMBINED DATA'!G3248,'ALL - prices'!$J$1:$DY$1,0))</f>
        <v>9.51</v>
      </c>
      <c r="I3248" s="14">
        <f t="shared" si="238"/>
        <v>0.90240419620774004</v>
      </c>
      <c r="J3248" s="6">
        <f>INDEX('market cap'!$B$3:$DQ$219,MATCH(A3248,'market cap'!$A$3:$A$219,0),MATCH(G3248,'market cap'!$B$1:$DQ$1,0))</f>
        <v>1382.0632000000001</v>
      </c>
      <c r="K3248">
        <f t="shared" si="235"/>
        <v>7.2313327341068847</v>
      </c>
      <c r="L3248">
        <f>INDEX('PB2'!$D$2:$AQ$224,MATCH(A3248,'PB2'!$B$2:$B$224,0),MATCH(G3248,'PB2'!$D$1:$AQ$1,0))</f>
        <v>2.60393095016479</v>
      </c>
      <c r="M3248" s="16">
        <f t="shared" si="236"/>
        <v>0.38403476095889366</v>
      </c>
      <c r="N3248" s="6">
        <f>INDEX('ROA2'!$D$2:$AQ$224,MATCH(A3248,'ROA2'!$B$2:$B$224,0),MATCH(G3248,'ROA2'!$D$1:$AQ$1,0))</f>
        <v>-3.4632101058960001</v>
      </c>
      <c r="O3248" s="6">
        <v>387.71299199999999</v>
      </c>
      <c r="P3248" s="28">
        <v>-1.1352364670021332E-2</v>
      </c>
    </row>
    <row r="3249" spans="1:16" x14ac:dyDescent="0.3">
      <c r="A3249" t="s">
        <v>538</v>
      </c>
      <c r="B3249" t="str">
        <f>VLOOKUP(A3249,Sheet3!L:L,1,FALSE)</f>
        <v>FVI CN EQUITY</v>
      </c>
      <c r="C3249" t="str">
        <f>VLOOKUP(A3249,'ALL - prices'!B:C,2,FALSE)</f>
        <v>Fortuna Mining Corp</v>
      </c>
      <c r="D3249" t="str">
        <f>VLOOKUP(A3249,'ALL - prices'!B:I,8,FALSE)</f>
        <v>Materials</v>
      </c>
      <c r="E3249">
        <v>2016</v>
      </c>
      <c r="F3249" t="s">
        <v>682</v>
      </c>
      <c r="G3249" t="str">
        <f t="shared" si="234"/>
        <v>2016-Q4</v>
      </c>
      <c r="H3249" s="4">
        <f>INDEX('ALL - prices'!$J$3:$DY$219,MATCH('COMBINED DATA'!A3249,'ALL - prices'!$B$3:$B$219,0),MATCH('COMBINED DATA'!G3249,'ALL - prices'!$J$1:$DY$1,0))</f>
        <v>7.59</v>
      </c>
      <c r="I3249" s="14">
        <f t="shared" si="238"/>
        <v>0.62130910181647914</v>
      </c>
      <c r="J3249" s="6">
        <f>INDEX('market cap'!$B$3:$DQ$219,MATCH(A3249,'market cap'!$A$3:$A$219,0),MATCH(G3249,'market cap'!$B$1:$DQ$1,0))</f>
        <v>1114.6914999999999</v>
      </c>
      <c r="K3249">
        <f t="shared" si="235"/>
        <v>7.01633296399645</v>
      </c>
      <c r="L3249">
        <f>INDEX('PB2'!$D$2:$AQ$224,MATCH(A3249,'PB2'!$B$2:$B$224,0),MATCH(G3249,'PB2'!$D$1:$AQ$1,0))</f>
        <v>1.96009397506714</v>
      </c>
      <c r="M3249" s="16">
        <f t="shared" si="236"/>
        <v>0.5101796203244523</v>
      </c>
      <c r="N3249" s="6">
        <f>INDEX('ROA2'!$D$2:$AQ$224,MATCH(A3249,'ROA2'!$B$2:$B$224,0),MATCH(G3249,'ROA2'!$D$1:$AQ$1,0))</f>
        <v>-1.2622029781341599</v>
      </c>
      <c r="O3249" s="6">
        <v>543.35603200000003</v>
      </c>
      <c r="P3249" s="28">
        <v>0.40143880450619523</v>
      </c>
    </row>
    <row r="3250" spans="1:16" x14ac:dyDescent="0.3">
      <c r="A3250" t="s">
        <v>538</v>
      </c>
      <c r="B3250" t="str">
        <f>VLOOKUP(A3250,Sheet3!L:L,1,FALSE)</f>
        <v>FVI CN EQUITY</v>
      </c>
      <c r="C3250" t="str">
        <f>VLOOKUP(A3250,'ALL - prices'!B:C,2,FALSE)</f>
        <v>Fortuna Mining Corp</v>
      </c>
      <c r="D3250" t="str">
        <f>VLOOKUP(A3250,'ALL - prices'!B:I,8,FALSE)</f>
        <v>Materials</v>
      </c>
      <c r="E3250">
        <v>2017</v>
      </c>
      <c r="F3250" t="s">
        <v>679</v>
      </c>
      <c r="G3250" t="str">
        <f t="shared" ref="G3250:G3313" si="239">E3250&amp;"-"&amp;F3250</f>
        <v>2017-Q1</v>
      </c>
      <c r="H3250" s="4">
        <f>INDEX('ALL - prices'!$J$3:$DY$219,MATCH('COMBINED DATA'!A3250,'ALL - prices'!$B$3:$B$219,0),MATCH('COMBINED DATA'!G3250,'ALL - prices'!$J$1:$DY$1,0))</f>
        <v>6.92</v>
      </c>
      <c r="I3250" s="14">
        <f t="shared" si="238"/>
        <v>0.56245740579472614</v>
      </c>
      <c r="J3250" s="6">
        <f>INDEX('market cap'!$B$3:$DQ$219,MATCH(A3250,'market cap'!$A$3:$A$219,0),MATCH(G3250,'market cap'!$B$1:$DQ$1,0))</f>
        <v>1099.2553</v>
      </c>
      <c r="K3250">
        <f t="shared" ref="K3250:K3313" si="240">LN(J3250)</f>
        <v>7.0023882295184796</v>
      </c>
      <c r="L3250">
        <f>INDEX('PB2'!$D$2:$AQ$224,MATCH(A3250,'PB2'!$B$2:$B$224,0),MATCH(G3250,'PB2'!$D$1:$AQ$1,0))</f>
        <v>1.63031601905823</v>
      </c>
      <c r="M3250" s="16">
        <f t="shared" ref="M3250:M3313" si="241">1/L3250</f>
        <v>0.61337801279635407</v>
      </c>
      <c r="N3250" s="6">
        <f>INDEX('ROA2'!$D$2:$AQ$224,MATCH(A3250,'ROA2'!$B$2:$B$224,0),MATCH(G3250,'ROA2'!$D$1:$AQ$1,0))</f>
        <v>3.4369900226593</v>
      </c>
      <c r="O3250" s="6">
        <v>562.91500799999994</v>
      </c>
      <c r="P3250" s="28">
        <v>3.5996611518246499E-2</v>
      </c>
    </row>
    <row r="3251" spans="1:16" x14ac:dyDescent="0.3">
      <c r="A3251" t="s">
        <v>538</v>
      </c>
      <c r="B3251" t="str">
        <f>VLOOKUP(A3251,Sheet3!L:L,1,FALSE)</f>
        <v>FVI CN EQUITY</v>
      </c>
      <c r="C3251" t="str">
        <f>VLOOKUP(A3251,'ALL - prices'!B:C,2,FALSE)</f>
        <v>Fortuna Mining Corp</v>
      </c>
      <c r="D3251" t="str">
        <f>VLOOKUP(A3251,'ALL - prices'!B:I,8,FALSE)</f>
        <v>Materials</v>
      </c>
      <c r="E3251">
        <v>2017</v>
      </c>
      <c r="F3251" t="s">
        <v>680</v>
      </c>
      <c r="G3251" t="str">
        <f t="shared" si="239"/>
        <v>2017-Q2</v>
      </c>
      <c r="H3251" s="4">
        <f>INDEX('ALL - prices'!$J$3:$DY$219,MATCH('COMBINED DATA'!A3251,'ALL - prices'!$B$3:$B$219,0),MATCH('COMBINED DATA'!G3251,'ALL - prices'!$J$1:$DY$1,0))</f>
        <v>6.35</v>
      </c>
      <c r="I3251" s="14">
        <f t="shared" si="238"/>
        <v>0.83304661734302921</v>
      </c>
      <c r="J3251" s="6">
        <f>INDEX('market cap'!$B$3:$DQ$219,MATCH(A3251,'market cap'!$A$3:$A$219,0),MATCH(G3251,'market cap'!$B$1:$DQ$1,0))</f>
        <v>1011.0692</v>
      </c>
      <c r="K3251">
        <f t="shared" si="240"/>
        <v>6.9187636637601742</v>
      </c>
      <c r="L3251">
        <f>INDEX('PB2'!$D$2:$AQ$224,MATCH(A3251,'PB2'!$B$2:$B$224,0),MATCH(G3251,'PB2'!$D$1:$AQ$1,0))</f>
        <v>1.5051529407501201</v>
      </c>
      <c r="M3251" s="16">
        <f t="shared" si="241"/>
        <v>0.66438431133890752</v>
      </c>
      <c r="N3251" s="6">
        <f>INDEX('ROA2'!$D$2:$AQ$224,MATCH(A3251,'ROA2'!$B$2:$B$224,0),MATCH(G3251,'ROA2'!$D$1:$AQ$1,0))</f>
        <v>5.1664810180664098</v>
      </c>
      <c r="O3251" s="6">
        <v>638.28499199999999</v>
      </c>
      <c r="P3251" s="28">
        <v>0.1338922980003405</v>
      </c>
    </row>
    <row r="3252" spans="1:16" x14ac:dyDescent="0.3">
      <c r="A3252" t="s">
        <v>538</v>
      </c>
      <c r="B3252" t="str">
        <f>VLOOKUP(A3252,Sheet3!L:L,1,FALSE)</f>
        <v>FVI CN EQUITY</v>
      </c>
      <c r="C3252" t="str">
        <f>VLOOKUP(A3252,'ALL - prices'!B:C,2,FALSE)</f>
        <v>Fortuna Mining Corp</v>
      </c>
      <c r="D3252" t="str">
        <f>VLOOKUP(A3252,'ALL - prices'!B:I,8,FALSE)</f>
        <v>Materials</v>
      </c>
      <c r="E3252">
        <v>2017</v>
      </c>
      <c r="F3252" t="s">
        <v>681</v>
      </c>
      <c r="G3252" t="str">
        <f t="shared" si="239"/>
        <v>2017-Q3</v>
      </c>
      <c r="H3252" s="4">
        <f>INDEX('ALL - prices'!$J$3:$DY$219,MATCH('COMBINED DATA'!A3252,'ALL - prices'!$B$3:$B$219,0),MATCH('COMBINED DATA'!G3252,'ALL - prices'!$J$1:$DY$1,0))</f>
        <v>5.46</v>
      </c>
      <c r="I3252" s="14">
        <f t="shared" si="238"/>
        <v>0.75542482529148269</v>
      </c>
      <c r="J3252" s="6">
        <f>INDEX('market cap'!$B$3:$DQ$219,MATCH(A3252,'market cap'!$A$3:$A$219,0),MATCH(G3252,'market cap'!$B$1:$DQ$1,0))</f>
        <v>870.66729999999995</v>
      </c>
      <c r="K3252">
        <f t="shared" si="240"/>
        <v>6.7692599291398921</v>
      </c>
      <c r="L3252">
        <f>INDEX('PB2'!$D$2:$AQ$224,MATCH(A3252,'PB2'!$B$2:$B$224,0),MATCH(G3252,'PB2'!$D$1:$AQ$1,0))</f>
        <v>1.31836402416229</v>
      </c>
      <c r="M3252" s="16">
        <f t="shared" si="241"/>
        <v>0.75851584363083346</v>
      </c>
      <c r="N3252" s="6">
        <f>INDEX('ROA2'!$D$2:$AQ$224,MATCH(A3252,'ROA2'!$B$2:$B$224,0),MATCH(G3252,'ROA2'!$D$1:$AQ$1,0))</f>
        <v>7.1977281570434597</v>
      </c>
      <c r="O3252" s="6">
        <v>637.80499199999997</v>
      </c>
      <c r="P3252" s="28">
        <v>-7.5201517506464917E-4</v>
      </c>
    </row>
    <row r="3253" spans="1:16" x14ac:dyDescent="0.3">
      <c r="A3253" t="s">
        <v>538</v>
      </c>
      <c r="B3253" t="str">
        <f>VLOOKUP(A3253,Sheet3!L:L,1,FALSE)</f>
        <v>FVI CN EQUITY</v>
      </c>
      <c r="C3253" t="str">
        <f>VLOOKUP(A3253,'ALL - prices'!B:C,2,FALSE)</f>
        <v>Fortuna Mining Corp</v>
      </c>
      <c r="D3253" t="str">
        <f>VLOOKUP(A3253,'ALL - prices'!B:I,8,FALSE)</f>
        <v>Materials</v>
      </c>
      <c r="E3253">
        <v>2017</v>
      </c>
      <c r="F3253" t="s">
        <v>682</v>
      </c>
      <c r="G3253" t="str">
        <f t="shared" si="239"/>
        <v>2017-Q4</v>
      </c>
      <c r="H3253" s="4">
        <f>INDEX('ALL - prices'!$J$3:$DY$219,MATCH('COMBINED DATA'!A3253,'ALL - prices'!$B$3:$B$219,0),MATCH('COMBINED DATA'!G3253,'ALL - prices'!$J$1:$DY$1,0))</f>
        <v>6.56</v>
      </c>
      <c r="I3253" s="14">
        <f t="shared" si="238"/>
        <v>1.1048378463225583</v>
      </c>
      <c r="J3253" s="6">
        <f>INDEX('market cap'!$B$3:$DQ$219,MATCH(A3253,'market cap'!$A$3:$A$219,0),MATCH(G3253,'market cap'!$B$1:$DQ$1,0))</f>
        <v>1047.2185999999999</v>
      </c>
      <c r="K3253">
        <f t="shared" si="240"/>
        <v>6.9538929760880688</v>
      </c>
      <c r="L3253">
        <f>INDEX('PB2'!$D$2:$AQ$224,MATCH(A3253,'PB2'!$B$2:$B$224,0),MATCH(G3253,'PB2'!$D$1:$AQ$1,0))</f>
        <v>1.48330903053284</v>
      </c>
      <c r="M3253" s="16">
        <f t="shared" si="241"/>
        <v>0.6741683488846395</v>
      </c>
      <c r="N3253" s="6">
        <f>INDEX('ROA2'!$D$2:$AQ$224,MATCH(A3253,'ROA2'!$B$2:$B$224,0),MATCH(G3253,'ROA2'!$D$1:$AQ$1,0))</f>
        <v>6.1890230178832999</v>
      </c>
      <c r="O3253" s="6">
        <v>652.89100800000006</v>
      </c>
      <c r="P3253" s="28">
        <v>2.3653022772201958E-2</v>
      </c>
    </row>
    <row r="3254" spans="1:16" x14ac:dyDescent="0.3">
      <c r="A3254" t="s">
        <v>538</v>
      </c>
      <c r="B3254" t="str">
        <f>VLOOKUP(A3254,Sheet3!L:L,1,FALSE)</f>
        <v>FVI CN EQUITY</v>
      </c>
      <c r="C3254" t="str">
        <f>VLOOKUP(A3254,'ALL - prices'!B:C,2,FALSE)</f>
        <v>Fortuna Mining Corp</v>
      </c>
      <c r="D3254" t="str">
        <f>VLOOKUP(A3254,'ALL - prices'!B:I,8,FALSE)</f>
        <v>Materials</v>
      </c>
      <c r="E3254">
        <v>2018</v>
      </c>
      <c r="F3254" t="s">
        <v>679</v>
      </c>
      <c r="G3254" t="str">
        <f t="shared" si="239"/>
        <v>2018-Q1</v>
      </c>
      <c r="H3254" s="4">
        <f>INDEX('ALL - prices'!$J$3:$DY$219,MATCH('COMBINED DATA'!A3254,'ALL - prices'!$B$3:$B$219,0),MATCH('COMBINED DATA'!G3254,'ALL - prices'!$J$1:$DY$1,0))</f>
        <v>6.72</v>
      </c>
      <c r="I3254" s="14">
        <f t="shared" si="238"/>
        <v>1.3179877338832358</v>
      </c>
      <c r="J3254" s="6">
        <f>INDEX('market cap'!$B$3:$DQ$219,MATCH(A3254,'market cap'!$A$3:$A$219,0),MATCH(G3254,'market cap'!$B$1:$DQ$1,0))</f>
        <v>1072.7605000000001</v>
      </c>
      <c r="K3254">
        <f t="shared" si="240"/>
        <v>6.9779905117519547</v>
      </c>
      <c r="L3254">
        <f>INDEX('PB2'!$D$2:$AQ$224,MATCH(A3254,'PB2'!$B$2:$B$224,0),MATCH(G3254,'PB2'!$D$1:$AQ$1,0))</f>
        <v>1.4388849735260001</v>
      </c>
      <c r="M3254" s="16">
        <f t="shared" si="241"/>
        <v>0.69498258609893693</v>
      </c>
      <c r="N3254" s="6">
        <f>INDEX('ROA2'!$D$2:$AQ$224,MATCH(A3254,'ROA2'!$B$2:$B$224,0),MATCH(G3254,'ROA2'!$D$1:$AQ$1,0))</f>
        <v>10.445325851440399</v>
      </c>
      <c r="O3254" s="6">
        <v>706.64800000000002</v>
      </c>
      <c r="P3254" s="28">
        <v>8.2336854607132165E-2</v>
      </c>
    </row>
    <row r="3255" spans="1:16" x14ac:dyDescent="0.3">
      <c r="A3255" t="s">
        <v>538</v>
      </c>
      <c r="B3255" t="str">
        <f>VLOOKUP(A3255,Sheet3!L:L,1,FALSE)</f>
        <v>FVI CN EQUITY</v>
      </c>
      <c r="C3255" t="str">
        <f>VLOOKUP(A3255,'ALL - prices'!B:C,2,FALSE)</f>
        <v>Fortuna Mining Corp</v>
      </c>
      <c r="D3255" t="str">
        <f>VLOOKUP(A3255,'ALL - prices'!B:I,8,FALSE)</f>
        <v>Materials</v>
      </c>
      <c r="E3255">
        <v>2018</v>
      </c>
      <c r="F3255" t="s">
        <v>680</v>
      </c>
      <c r="G3255" t="str">
        <f t="shared" si="239"/>
        <v>2018-Q2</v>
      </c>
      <c r="H3255" s="4">
        <f>INDEX('ALL - prices'!$J$3:$DY$219,MATCH('COMBINED DATA'!A3255,'ALL - prices'!$B$3:$B$219,0),MATCH('COMBINED DATA'!G3255,'ALL - prices'!$J$1:$DY$1,0))</f>
        <v>7.48</v>
      </c>
      <c r="I3255" s="14">
        <f t="shared" si="238"/>
        <v>0.81176761863643387</v>
      </c>
      <c r="J3255" s="6">
        <f>INDEX('market cap'!$B$3:$DQ$219,MATCH(A3255,'market cap'!$A$3:$A$219,0),MATCH(G3255,'market cap'!$B$1:$DQ$1,0))</f>
        <v>1194.0845999999999</v>
      </c>
      <c r="K3255">
        <f t="shared" si="240"/>
        <v>7.0851351457138589</v>
      </c>
      <c r="L3255">
        <f>INDEX('PB2'!$D$2:$AQ$224,MATCH(A3255,'PB2'!$B$2:$B$224,0),MATCH(G3255,'PB2'!$D$1:$AQ$1,0))</f>
        <v>1.53819799423218</v>
      </c>
      <c r="M3255" s="16">
        <f t="shared" si="241"/>
        <v>0.65011136651440538</v>
      </c>
      <c r="N3255" s="6">
        <f>INDEX('ROA2'!$D$2:$AQ$224,MATCH(A3255,'ROA2'!$B$2:$B$224,0),MATCH(G3255,'ROA2'!$D$1:$AQ$1,0))</f>
        <v>9.9659013748168892</v>
      </c>
      <c r="O3255" s="6">
        <v>707.50400000000002</v>
      </c>
      <c r="P3255" s="28">
        <v>1.2113527527142149E-3</v>
      </c>
    </row>
    <row r="3256" spans="1:16" x14ac:dyDescent="0.3">
      <c r="A3256" t="s">
        <v>538</v>
      </c>
      <c r="B3256" t="str">
        <f>VLOOKUP(A3256,Sheet3!L:L,1,FALSE)</f>
        <v>FVI CN EQUITY</v>
      </c>
      <c r="C3256" t="str">
        <f>VLOOKUP(A3256,'ALL - prices'!B:C,2,FALSE)</f>
        <v>Fortuna Mining Corp</v>
      </c>
      <c r="D3256" t="str">
        <f>VLOOKUP(A3256,'ALL - prices'!B:I,8,FALSE)</f>
        <v>Materials</v>
      </c>
      <c r="E3256">
        <v>2018</v>
      </c>
      <c r="F3256" t="s">
        <v>681</v>
      </c>
      <c r="G3256" t="str">
        <f t="shared" si="239"/>
        <v>2018-Q3</v>
      </c>
      <c r="H3256" s="4">
        <f>INDEX('ALL - prices'!$J$3:$DY$219,MATCH('COMBINED DATA'!A3256,'ALL - prices'!$B$3:$B$219,0),MATCH('COMBINED DATA'!G3256,'ALL - prices'!$J$1:$DY$1,0))</f>
        <v>5.64</v>
      </c>
      <c r="I3256" s="14">
        <f t="shared" si="238"/>
        <v>0.5403085538221033</v>
      </c>
      <c r="J3256" s="6">
        <f>INDEX('market cap'!$B$3:$DQ$219,MATCH(A3256,'market cap'!$A$3:$A$219,0),MATCH(G3256,'market cap'!$B$1:$DQ$1,0))</f>
        <v>901.27380000000005</v>
      </c>
      <c r="K3256">
        <f t="shared" si="240"/>
        <v>6.8038090960174706</v>
      </c>
      <c r="L3256">
        <f>INDEX('PB2'!$D$2:$AQ$224,MATCH(A3256,'PB2'!$B$2:$B$224,0),MATCH(G3256,'PB2'!$D$1:$AQ$1,0))</f>
        <v>1.1619930267334</v>
      </c>
      <c r="M3256" s="16">
        <f t="shared" si="241"/>
        <v>0.86059036241482834</v>
      </c>
      <c r="N3256" s="6">
        <f>INDEX('ROA2'!$D$2:$AQ$224,MATCH(A3256,'ROA2'!$B$2:$B$224,0),MATCH(G3256,'ROA2'!$D$1:$AQ$1,0))</f>
        <v>10.20094871521</v>
      </c>
      <c r="O3256" s="6">
        <v>721.14700800000003</v>
      </c>
      <c r="P3256" s="28">
        <v>1.9283294511409133E-2</v>
      </c>
    </row>
    <row r="3257" spans="1:16" x14ac:dyDescent="0.3">
      <c r="A3257" t="s">
        <v>538</v>
      </c>
      <c r="B3257" t="str">
        <f>VLOOKUP(A3257,Sheet3!L:L,1,FALSE)</f>
        <v>FVI CN EQUITY</v>
      </c>
      <c r="C3257" t="str">
        <f>VLOOKUP(A3257,'ALL - prices'!B:C,2,FALSE)</f>
        <v>Fortuna Mining Corp</v>
      </c>
      <c r="D3257" t="str">
        <f>VLOOKUP(A3257,'ALL - prices'!B:I,8,FALSE)</f>
        <v>Materials</v>
      </c>
      <c r="E3257">
        <v>2018</v>
      </c>
      <c r="F3257" t="s">
        <v>682</v>
      </c>
      <c r="G3257" t="str">
        <f t="shared" si="239"/>
        <v>2018-Q4</v>
      </c>
      <c r="H3257" s="4">
        <f>INDEX('ALL - prices'!$J$3:$DY$219,MATCH('COMBINED DATA'!A3257,'ALL - prices'!$B$3:$B$219,0),MATCH('COMBINED DATA'!G3257,'ALL - prices'!$J$1:$DY$1,0))</f>
        <v>5</v>
      </c>
      <c r="I3257" s="14">
        <f t="shared" si="238"/>
        <v>0.66665208317382474</v>
      </c>
      <c r="J3257" s="6">
        <f>INDEX('market cap'!$B$3:$DQ$219,MATCH(A3257,'market cap'!$A$3:$A$219,0),MATCH(G3257,'market cap'!$B$1:$DQ$1,0))</f>
        <v>799.59799999999996</v>
      </c>
      <c r="K3257">
        <f t="shared" si="240"/>
        <v>6.6841091013724911</v>
      </c>
      <c r="L3257">
        <f>INDEX('PB2'!$D$2:$AQ$224,MATCH(A3257,'PB2'!$B$2:$B$224,0),MATCH(G3257,'PB2'!$D$1:$AQ$1,0))</f>
        <v>0.97374498844146695</v>
      </c>
      <c r="M3257" s="16">
        <f t="shared" si="241"/>
        <v>1.0269629234247004</v>
      </c>
      <c r="N3257" s="6">
        <f>INDEX('ROA2'!$D$2:$AQ$224,MATCH(A3257,'ROA2'!$B$2:$B$224,0),MATCH(G3257,'ROA2'!$D$1:$AQ$1,0))</f>
        <v>9.4735746383666992</v>
      </c>
      <c r="O3257" s="6">
        <v>738.305024</v>
      </c>
      <c r="P3257" s="28">
        <v>2.3792674461182779E-2</v>
      </c>
    </row>
    <row r="3258" spans="1:16" x14ac:dyDescent="0.3">
      <c r="A3258" t="s">
        <v>538</v>
      </c>
      <c r="B3258" t="str">
        <f>VLOOKUP(A3258,Sheet3!L:L,1,FALSE)</f>
        <v>FVI CN EQUITY</v>
      </c>
      <c r="C3258" t="str">
        <f>VLOOKUP(A3258,'ALL - prices'!B:C,2,FALSE)</f>
        <v>Fortuna Mining Corp</v>
      </c>
      <c r="D3258" t="str">
        <f>VLOOKUP(A3258,'ALL - prices'!B:I,8,FALSE)</f>
        <v>Materials</v>
      </c>
      <c r="E3258">
        <v>2019</v>
      </c>
      <c r="F3258" t="s">
        <v>679</v>
      </c>
      <c r="G3258" t="str">
        <f t="shared" si="239"/>
        <v>2019-Q1</v>
      </c>
      <c r="H3258" s="4">
        <f>INDEX('ALL - prices'!$J$3:$DY$219,MATCH('COMBINED DATA'!A3258,'ALL - prices'!$B$3:$B$219,0),MATCH('COMBINED DATA'!G3258,'ALL - prices'!$J$1:$DY$1,0))</f>
        <v>4.45</v>
      </c>
      <c r="I3258" s="14">
        <f t="shared" si="238"/>
        <v>0.87410907023475592</v>
      </c>
      <c r="J3258" s="6">
        <f>INDEX('market cap'!$B$3:$DQ$219,MATCH(A3258,'market cap'!$A$3:$A$219,0),MATCH(G3258,'market cap'!$B$1:$DQ$1,0))</f>
        <v>711.73119999999994</v>
      </c>
      <c r="K3258">
        <f t="shared" si="240"/>
        <v>6.5677003120404178</v>
      </c>
      <c r="L3258">
        <f>INDEX('PB2'!$D$2:$AQ$224,MATCH(A3258,'PB2'!$B$2:$B$224,0),MATCH(G3258,'PB2'!$D$1:$AQ$1,0))</f>
        <v>0.88000798225402799</v>
      </c>
      <c r="M3258" s="16">
        <f t="shared" si="241"/>
        <v>1.136353328794391</v>
      </c>
      <c r="N3258" s="6">
        <f>INDEX('ROA2'!$D$2:$AQ$224,MATCH(A3258,'ROA2'!$B$2:$B$224,0),MATCH(G3258,'ROA2'!$D$1:$AQ$1,0))</f>
        <v>4.5527448654174796</v>
      </c>
      <c r="O3258" s="6">
        <v>786.51699199999996</v>
      </c>
      <c r="P3258" s="28">
        <v>6.5300880303910749E-2</v>
      </c>
    </row>
    <row r="3259" spans="1:16" x14ac:dyDescent="0.3">
      <c r="A3259" t="s">
        <v>538</v>
      </c>
      <c r="B3259" t="str">
        <f>VLOOKUP(A3259,Sheet3!L:L,1,FALSE)</f>
        <v>FVI CN EQUITY</v>
      </c>
      <c r="C3259" t="str">
        <f>VLOOKUP(A3259,'ALL - prices'!B:C,2,FALSE)</f>
        <v>Fortuna Mining Corp</v>
      </c>
      <c r="D3259" t="str">
        <f>VLOOKUP(A3259,'ALL - prices'!B:I,8,FALSE)</f>
        <v>Materials</v>
      </c>
      <c r="E3259">
        <v>2019</v>
      </c>
      <c r="F3259" t="s">
        <v>680</v>
      </c>
      <c r="G3259" t="str">
        <f t="shared" si="239"/>
        <v>2019-Q2</v>
      </c>
      <c r="H3259" s="4">
        <f>INDEX('ALL - prices'!$J$3:$DY$219,MATCH('COMBINED DATA'!A3259,'ALL - prices'!$B$3:$B$219,0),MATCH('COMBINED DATA'!G3259,'ALL - prices'!$J$1:$DY$1,0))</f>
        <v>3.73</v>
      </c>
      <c r="I3259" s="14">
        <f t="shared" si="238"/>
        <v>1.586030159444223</v>
      </c>
      <c r="J3259" s="6">
        <f>INDEX('market cap'!$B$3:$DQ$219,MATCH(A3259,'market cap'!$A$3:$A$219,0),MATCH(G3259,'market cap'!$B$1:$DQ$1,0))</f>
        <v>597.44659999999999</v>
      </c>
      <c r="K3259">
        <f t="shared" si="240"/>
        <v>6.392664907426779</v>
      </c>
      <c r="L3259">
        <f>INDEX('PB2'!$D$2:$AQ$224,MATCH(A3259,'PB2'!$B$2:$B$224,0),MATCH(G3259,'PB2'!$D$1:$AQ$1,0))</f>
        <v>0.74024099111556996</v>
      </c>
      <c r="M3259" s="16">
        <f t="shared" si="241"/>
        <v>1.3509114085846068</v>
      </c>
      <c r="N3259" s="6">
        <f>INDEX('ROA2'!$D$2:$AQ$224,MATCH(A3259,'ROA2'!$B$2:$B$224,0),MATCH(G3259,'ROA2'!$D$1:$AQ$1,0))</f>
        <v>2.9887878894805899</v>
      </c>
      <c r="O3259" s="6">
        <v>796.71801600000003</v>
      </c>
      <c r="P3259" s="28">
        <v>1.2969871094660438E-2</v>
      </c>
    </row>
    <row r="3260" spans="1:16" x14ac:dyDescent="0.3">
      <c r="A3260" t="s">
        <v>538</v>
      </c>
      <c r="B3260" t="str">
        <f>VLOOKUP(A3260,Sheet3!L:L,1,FALSE)</f>
        <v>FVI CN EQUITY</v>
      </c>
      <c r="C3260" t="str">
        <f>VLOOKUP(A3260,'ALL - prices'!B:C,2,FALSE)</f>
        <v>Fortuna Mining Corp</v>
      </c>
      <c r="D3260" t="str">
        <f>VLOOKUP(A3260,'ALL - prices'!B:I,8,FALSE)</f>
        <v>Materials</v>
      </c>
      <c r="E3260">
        <v>2019</v>
      </c>
      <c r="F3260" t="s">
        <v>681</v>
      </c>
      <c r="G3260" t="str">
        <f t="shared" si="239"/>
        <v>2019-Q3</v>
      </c>
      <c r="H3260" s="4">
        <f>INDEX('ALL - prices'!$J$3:$DY$219,MATCH('COMBINED DATA'!A3260,'ALL - prices'!$B$3:$B$219,0),MATCH('COMBINED DATA'!G3260,'ALL - prices'!$J$1:$DY$1,0))</f>
        <v>4.0999999999999996</v>
      </c>
      <c r="I3260" s="14">
        <f t="shared" si="238"/>
        <v>2.2383103746650788</v>
      </c>
      <c r="J3260" s="6">
        <f>INDEX('market cap'!$B$3:$DQ$219,MATCH(A3260,'market cap'!$A$3:$A$219,0),MATCH(G3260,'market cap'!$B$1:$DQ$1,0))</f>
        <v>657.19539999999995</v>
      </c>
      <c r="K3260">
        <f t="shared" si="240"/>
        <v>6.4879813867472595</v>
      </c>
      <c r="L3260">
        <f>INDEX('PB2'!$D$2:$AQ$224,MATCH(A3260,'PB2'!$B$2:$B$224,0),MATCH(G3260,'PB2'!$D$1:$AQ$1,0))</f>
        <v>0.81330299377441395</v>
      </c>
      <c r="M3260" s="16">
        <f t="shared" si="241"/>
        <v>1.2295540624523635</v>
      </c>
      <c r="N3260" s="6">
        <f>INDEX('ROA2'!$D$2:$AQ$224,MATCH(A3260,'ROA2'!$B$2:$B$224,0),MATCH(G3260,'ROA2'!$D$1:$AQ$1,0))</f>
        <v>2.79800605773926</v>
      </c>
      <c r="O3260" s="6">
        <v>823.31001600000002</v>
      </c>
      <c r="P3260" s="28">
        <v>3.3376928180321182E-2</v>
      </c>
    </row>
    <row r="3261" spans="1:16" x14ac:dyDescent="0.3">
      <c r="A3261" t="s">
        <v>538</v>
      </c>
      <c r="B3261" t="str">
        <f>VLOOKUP(A3261,Sheet3!L:L,1,FALSE)</f>
        <v>FVI CN EQUITY</v>
      </c>
      <c r="C3261" t="str">
        <f>VLOOKUP(A3261,'ALL - prices'!B:C,2,FALSE)</f>
        <v>Fortuna Mining Corp</v>
      </c>
      <c r="D3261" t="str">
        <f>VLOOKUP(A3261,'ALL - prices'!B:I,8,FALSE)</f>
        <v>Materials</v>
      </c>
      <c r="E3261">
        <v>2019</v>
      </c>
      <c r="F3261" t="s">
        <v>682</v>
      </c>
      <c r="G3261" t="str">
        <f t="shared" si="239"/>
        <v>2019-Q4</v>
      </c>
      <c r="H3261" s="4">
        <f>INDEX('ALL - prices'!$J$3:$DY$219,MATCH('COMBINED DATA'!A3261,'ALL - prices'!$B$3:$B$219,0),MATCH('COMBINED DATA'!G3261,'ALL - prices'!$J$1:$DY$1,0))</f>
        <v>5.29</v>
      </c>
      <c r="I3261" s="14">
        <f t="shared" si="238"/>
        <v>3.054716298883855</v>
      </c>
      <c r="J3261" s="6">
        <f>INDEX('market cap'!$B$3:$DQ$219,MATCH(A3261,'market cap'!$A$3:$A$219,0),MATCH(G3261,'market cap'!$B$1:$DQ$1,0))</f>
        <v>847.94230000000005</v>
      </c>
      <c r="K3261">
        <f t="shared" si="240"/>
        <v>6.7428125910240801</v>
      </c>
      <c r="L3261">
        <f>INDEX('PB2'!$D$2:$AQ$224,MATCH(A3261,'PB2'!$B$2:$B$224,0),MATCH(G3261,'PB2'!$D$1:$AQ$1,0))</f>
        <v>1.02823805809021</v>
      </c>
      <c r="M3261" s="16">
        <f t="shared" si="241"/>
        <v>0.97253743151400396</v>
      </c>
      <c r="N3261" s="6">
        <f>INDEX('ROA2'!$D$2:$AQ$224,MATCH(A3261,'ROA2'!$B$2:$B$224,0),MATCH(G3261,'ROA2'!$D$1:$AQ$1,0))</f>
        <v>0.87514597177505504</v>
      </c>
      <c r="O3261" s="6">
        <v>871.48300800000004</v>
      </c>
      <c r="P3261" s="28">
        <v>5.851136396232063E-2</v>
      </c>
    </row>
    <row r="3262" spans="1:16" x14ac:dyDescent="0.3">
      <c r="A3262" t="s">
        <v>538</v>
      </c>
      <c r="B3262" t="str">
        <f>VLOOKUP(A3262,Sheet3!L:L,1,FALSE)</f>
        <v>FVI CN EQUITY</v>
      </c>
      <c r="C3262" t="str">
        <f>VLOOKUP(A3262,'ALL - prices'!B:C,2,FALSE)</f>
        <v>Fortuna Mining Corp</v>
      </c>
      <c r="D3262" t="str">
        <f>VLOOKUP(A3262,'ALL - prices'!B:I,8,FALSE)</f>
        <v>Materials</v>
      </c>
      <c r="E3262">
        <v>2020</v>
      </c>
      <c r="F3262" t="s">
        <v>679</v>
      </c>
      <c r="G3262" t="str">
        <f t="shared" si="239"/>
        <v>2020-Q1</v>
      </c>
      <c r="H3262" s="4">
        <f>INDEX('ALL - prices'!$J$3:$DY$219,MATCH('COMBINED DATA'!A3262,'ALL - prices'!$B$3:$B$219,0),MATCH('COMBINED DATA'!G3262,'ALL - prices'!$J$1:$DY$1,0))</f>
        <v>3.24</v>
      </c>
      <c r="I3262" s="14">
        <f t="shared" si="238"/>
        <v>1.4747768192735697</v>
      </c>
      <c r="J3262" s="6">
        <f>INDEX('market cap'!$B$3:$DQ$219,MATCH(A3262,'market cap'!$A$3:$A$219,0),MATCH(G3262,'market cap'!$B$1:$DQ$1,0))</f>
        <v>519.34460000000001</v>
      </c>
      <c r="K3262">
        <f t="shared" si="240"/>
        <v>6.2525676320073647</v>
      </c>
      <c r="L3262">
        <f>INDEX('PB2'!$D$2:$AQ$224,MATCH(A3262,'PB2'!$B$2:$B$224,0),MATCH(G3262,'PB2'!$D$1:$AQ$1,0))</f>
        <v>0.58210498094558705</v>
      </c>
      <c r="M3262" s="16">
        <f t="shared" si="241"/>
        <v>1.7179031836758603</v>
      </c>
      <c r="N3262" s="6">
        <f>INDEX('ROA2'!$D$2:$AQ$224,MATCH(A3262,'ROA2'!$B$2:$B$224,0),MATCH(G3262,'ROA2'!$D$1:$AQ$1,0))</f>
        <v>2.76282906532288</v>
      </c>
      <c r="O3262" s="6">
        <v>936.06502399999999</v>
      </c>
      <c r="P3262" s="28">
        <v>7.4105880903187898E-2</v>
      </c>
    </row>
    <row r="3263" spans="1:16" x14ac:dyDescent="0.3">
      <c r="A3263" t="s">
        <v>538</v>
      </c>
      <c r="B3263" t="str">
        <f>VLOOKUP(A3263,Sheet3!L:L,1,FALSE)</f>
        <v>FVI CN EQUITY</v>
      </c>
      <c r="C3263" t="str">
        <f>VLOOKUP(A3263,'ALL - prices'!B:C,2,FALSE)</f>
        <v>Fortuna Mining Corp</v>
      </c>
      <c r="D3263" t="str">
        <f>VLOOKUP(A3263,'ALL - prices'!B:I,8,FALSE)</f>
        <v>Materials</v>
      </c>
      <c r="E3263">
        <v>2020</v>
      </c>
      <c r="F3263" t="s">
        <v>680</v>
      </c>
      <c r="G3263" t="str">
        <f t="shared" si="239"/>
        <v>2020-Q2</v>
      </c>
      <c r="H3263" s="4">
        <f>INDEX('ALL - prices'!$J$3:$DY$219,MATCH('COMBINED DATA'!A3263,'ALL - prices'!$B$3:$B$219,0),MATCH('COMBINED DATA'!G3263,'ALL - prices'!$J$1:$DY$1,0))</f>
        <v>6.9</v>
      </c>
      <c r="I3263" s="14">
        <f t="shared" si="238"/>
        <v>1.4711758335880121</v>
      </c>
      <c r="J3263" s="6">
        <f>INDEX('market cap'!$B$3:$DQ$219,MATCH(A3263,'market cap'!$A$3:$A$219,0),MATCH(G3263,'market cap'!$B$1:$DQ$1,0))</f>
        <v>1268.1321</v>
      </c>
      <c r="K3263">
        <f t="shared" si="240"/>
        <v>7.1453003093815575</v>
      </c>
      <c r="L3263">
        <f>INDEX('PB2'!$D$2:$AQ$224,MATCH(A3263,'PB2'!$B$2:$B$224,0),MATCH(G3263,'PB2'!$D$1:$AQ$1,0))</f>
        <v>1.3473060131073</v>
      </c>
      <c r="M3263" s="16">
        <f t="shared" si="241"/>
        <v>0.7422218785275766</v>
      </c>
      <c r="N3263" s="6">
        <f>INDEX('ROA2'!$D$2:$AQ$224,MATCH(A3263,'ROA2'!$B$2:$B$224,0),MATCH(G3263,'ROA2'!$D$1:$AQ$1,0))</f>
        <v>1.94418704509735</v>
      </c>
      <c r="O3263" s="6">
        <v>957.742976</v>
      </c>
      <c r="P3263" s="28">
        <v>2.3158596298540907E-2</v>
      </c>
    </row>
    <row r="3264" spans="1:16" x14ac:dyDescent="0.3">
      <c r="A3264" t="s">
        <v>538</v>
      </c>
      <c r="B3264" t="str">
        <f>VLOOKUP(A3264,Sheet3!L:L,1,FALSE)</f>
        <v>FVI CN EQUITY</v>
      </c>
      <c r="C3264" t="str">
        <f>VLOOKUP(A3264,'ALL - prices'!B:C,2,FALSE)</f>
        <v>Fortuna Mining Corp</v>
      </c>
      <c r="D3264" t="str">
        <f>VLOOKUP(A3264,'ALL - prices'!B:I,8,FALSE)</f>
        <v>Materials</v>
      </c>
      <c r="E3264">
        <v>2020</v>
      </c>
      <c r="F3264" t="s">
        <v>681</v>
      </c>
      <c r="G3264" t="str">
        <f t="shared" si="239"/>
        <v>2020-Q3</v>
      </c>
      <c r="H3264" s="4">
        <f>INDEX('ALL - prices'!$J$3:$DY$219,MATCH('COMBINED DATA'!A3264,'ALL - prices'!$B$3:$B$219,0),MATCH('COMBINED DATA'!G3264,'ALL - prices'!$J$1:$DY$1,0))</f>
        <v>8.4700000000000006</v>
      </c>
      <c r="I3264" s="14">
        <f t="shared" si="238"/>
        <v>2.2963812110942459</v>
      </c>
      <c r="J3264" s="6">
        <f>INDEX('market cap'!$B$3:$DQ$219,MATCH(A3264,'market cap'!$A$3:$A$219,0),MATCH(G3264,'market cap'!$B$1:$DQ$1,0))</f>
        <v>1558.3453</v>
      </c>
      <c r="K3264">
        <f t="shared" si="240"/>
        <v>7.3513798321695782</v>
      </c>
      <c r="L3264">
        <f>INDEX('PB2'!$D$2:$AQ$224,MATCH(A3264,'PB2'!$B$2:$B$224,0),MATCH(G3264,'PB2'!$D$1:$AQ$1,0))</f>
        <v>1.6583679914474501</v>
      </c>
      <c r="M3264" s="16">
        <f t="shared" si="241"/>
        <v>0.60300247300792631</v>
      </c>
      <c r="N3264" s="6">
        <f>INDEX('ROA2'!$D$2:$AQ$224,MATCH(A3264,'ROA2'!$B$2:$B$224,0),MATCH(G3264,'ROA2'!$D$1:$AQ$1,0))</f>
        <v>0.12576499581337</v>
      </c>
      <c r="O3264" s="6">
        <v>959.38700800000004</v>
      </c>
      <c r="P3264" s="28">
        <v>1.7165691017294795E-3</v>
      </c>
    </row>
    <row r="3265" spans="1:16" x14ac:dyDescent="0.3">
      <c r="A3265" t="s">
        <v>538</v>
      </c>
      <c r="B3265" t="str">
        <f>VLOOKUP(A3265,Sheet3!L:L,1,FALSE)</f>
        <v>FVI CN EQUITY</v>
      </c>
      <c r="C3265" t="str">
        <f>VLOOKUP(A3265,'ALL - prices'!B:C,2,FALSE)</f>
        <v>Fortuna Mining Corp</v>
      </c>
      <c r="D3265" t="str">
        <f>VLOOKUP(A3265,'ALL - prices'!B:I,8,FALSE)</f>
        <v>Materials</v>
      </c>
      <c r="E3265">
        <v>2020</v>
      </c>
      <c r="F3265" t="s">
        <v>682</v>
      </c>
      <c r="G3265" t="str">
        <f t="shared" si="239"/>
        <v>2020-Q4</v>
      </c>
      <c r="H3265" s="4">
        <f>INDEX('ALL - prices'!$J$3:$DY$219,MATCH('COMBINED DATA'!A3265,'ALL - prices'!$B$3:$B$219,0),MATCH('COMBINED DATA'!G3265,'ALL - prices'!$J$1:$DY$1,0))</f>
        <v>10.46</v>
      </c>
      <c r="I3265" s="14">
        <f t="shared" si="238"/>
        <v>1.5678541598843532</v>
      </c>
      <c r="J3265" s="6">
        <f>INDEX('market cap'!$B$3:$DQ$219,MATCH(A3265,'market cap'!$A$3:$A$219,0),MATCH(G3265,'market cap'!$B$1:$DQ$1,0))</f>
        <v>1926.6873000000001</v>
      </c>
      <c r="K3265">
        <f t="shared" si="240"/>
        <v>7.5635573822835296</v>
      </c>
      <c r="L3265">
        <f>INDEX('PB2'!$D$2:$AQ$224,MATCH(A3265,'PB2'!$B$2:$B$224,0),MATCH(G3265,'PB2'!$D$1:$AQ$1,0))</f>
        <v>2.0791668891906698</v>
      </c>
      <c r="M3265" s="16">
        <f t="shared" si="241"/>
        <v>0.48096187237247556</v>
      </c>
      <c r="N3265" s="6">
        <f>INDEX('ROA2'!$D$2:$AQ$224,MATCH(A3265,'ROA2'!$B$2:$B$224,0),MATCH(G3265,'ROA2'!$D$1:$AQ$1,0))</f>
        <v>2.3578751087188698</v>
      </c>
      <c r="O3265" s="6">
        <v>987.81798400000002</v>
      </c>
      <c r="P3265" s="28">
        <v>2.9634522630516993E-2</v>
      </c>
    </row>
    <row r="3266" spans="1:16" x14ac:dyDescent="0.3">
      <c r="A3266" t="s">
        <v>538</v>
      </c>
      <c r="B3266" t="str">
        <f>VLOOKUP(A3266,Sheet3!L:L,1,FALSE)</f>
        <v>FVI CN EQUITY</v>
      </c>
      <c r="C3266" t="str">
        <f>VLOOKUP(A3266,'ALL - prices'!B:C,2,FALSE)</f>
        <v>Fortuna Mining Corp</v>
      </c>
      <c r="D3266" t="str">
        <f>VLOOKUP(A3266,'ALL - prices'!B:I,8,FALSE)</f>
        <v>Materials</v>
      </c>
      <c r="E3266">
        <v>2021</v>
      </c>
      <c r="F3266" t="s">
        <v>679</v>
      </c>
      <c r="G3266" t="str">
        <f t="shared" si="239"/>
        <v>2021-Q1</v>
      </c>
      <c r="H3266" s="4">
        <f>INDEX('ALL - prices'!$J$3:$DY$219,MATCH('COMBINED DATA'!A3266,'ALL - prices'!$B$3:$B$219,0),MATCH('COMBINED DATA'!G3266,'ALL - prices'!$J$1:$DY$1,0))</f>
        <v>8.15</v>
      </c>
      <c r="I3266" s="14">
        <f t="shared" si="238"/>
        <v>1.014971263961034</v>
      </c>
      <c r="J3266" s="6">
        <f>INDEX('market cap'!$B$3:$DQ$219,MATCH(A3266,'market cap'!$A$3:$A$219,0),MATCH(G3266,'market cap'!$B$1:$DQ$1,0))</f>
        <v>1501.1952000000001</v>
      </c>
      <c r="K3266">
        <f t="shared" si="240"/>
        <v>7.3140168698137078</v>
      </c>
      <c r="L3266">
        <f>INDEX('PB2'!$D$2:$AQ$224,MATCH(A3266,'PB2'!$B$2:$B$224,0),MATCH(G3266,'PB2'!$D$1:$AQ$1,0))</f>
        <v>1.59383296966553</v>
      </c>
      <c r="M3266" s="16">
        <f t="shared" si="241"/>
        <v>0.62741831737227305</v>
      </c>
      <c r="N3266" s="6">
        <f>INDEX('ROA2'!$D$2:$AQ$224,MATCH(A3266,'ROA2'!$B$2:$B$224,0),MATCH(G3266,'ROA2'!$D$1:$AQ$1,0))</f>
        <v>2.1646049022674601</v>
      </c>
      <c r="O3266" s="6">
        <v>1055.337984</v>
      </c>
      <c r="P3266" s="28">
        <v>6.8352673360520616E-2</v>
      </c>
    </row>
    <row r="3267" spans="1:16" x14ac:dyDescent="0.3">
      <c r="A3267" t="s">
        <v>538</v>
      </c>
      <c r="B3267" t="str">
        <f>VLOOKUP(A3267,Sheet3!L:L,1,FALSE)</f>
        <v>FVI CN EQUITY</v>
      </c>
      <c r="C3267" t="str">
        <f>VLOOKUP(A3267,'ALL - prices'!B:C,2,FALSE)</f>
        <v>Fortuna Mining Corp</v>
      </c>
      <c r="D3267" t="str">
        <f>VLOOKUP(A3267,'ALL - prices'!B:I,8,FALSE)</f>
        <v>Materials</v>
      </c>
      <c r="E3267">
        <v>2021</v>
      </c>
      <c r="F3267" t="s">
        <v>680</v>
      </c>
      <c r="G3267" t="str">
        <f t="shared" si="239"/>
        <v>2021-Q2</v>
      </c>
      <c r="H3267" s="4">
        <f>INDEX('ALL - prices'!$J$3:$DY$219,MATCH('COMBINED DATA'!A3267,'ALL - prices'!$B$3:$B$219,0),MATCH('COMBINED DATA'!G3267,'ALL - prices'!$J$1:$DY$1,0))</f>
        <v>6.91</v>
      </c>
      <c r="I3267" s="14">
        <f t="shared" si="238"/>
        <v>0.62313053742106472</v>
      </c>
      <c r="J3267" s="6">
        <f>INDEX('market cap'!$B$3:$DQ$219,MATCH(A3267,'market cap'!$A$3:$A$219,0),MATCH(G3267,'market cap'!$B$1:$DQ$1,0))</f>
        <v>1280.5400999999999</v>
      </c>
      <c r="K3267">
        <f t="shared" si="240"/>
        <v>7.1550372210414768</v>
      </c>
      <c r="L3267">
        <f>INDEX('PB2'!$D$2:$AQ$224,MATCH(A3267,'PB2'!$B$2:$B$224,0),MATCH(G3267,'PB2'!$D$1:$AQ$1,0))</f>
        <v>1.3394399881362899</v>
      </c>
      <c r="M3267" s="16">
        <f t="shared" si="241"/>
        <v>0.74658066718719507</v>
      </c>
      <c r="N3267" s="6">
        <f>INDEX('ROA2'!$D$2:$AQ$224,MATCH(A3267,'ROA2'!$B$2:$B$224,0),MATCH(G3267,'ROA2'!$D$1:$AQ$1,0))</f>
        <v>5.1758990287780797</v>
      </c>
      <c r="O3267" s="6">
        <v>1069.0739840000001</v>
      </c>
      <c r="P3267" s="28">
        <v>1.301573544044834E-2</v>
      </c>
    </row>
    <row r="3268" spans="1:16" x14ac:dyDescent="0.3">
      <c r="A3268" t="s">
        <v>538</v>
      </c>
      <c r="B3268" t="str">
        <f>VLOOKUP(A3268,Sheet3!L:L,1,FALSE)</f>
        <v>FVI CN EQUITY</v>
      </c>
      <c r="C3268" t="str">
        <f>VLOOKUP(A3268,'ALL - prices'!B:C,2,FALSE)</f>
        <v>Fortuna Mining Corp</v>
      </c>
      <c r="D3268" t="str">
        <f>VLOOKUP(A3268,'ALL - prices'!B:I,8,FALSE)</f>
        <v>Materials</v>
      </c>
      <c r="E3268">
        <v>2021</v>
      </c>
      <c r="F3268" t="s">
        <v>681</v>
      </c>
      <c r="G3268" t="str">
        <f t="shared" si="239"/>
        <v>2021-Q3</v>
      </c>
      <c r="H3268" s="4">
        <f>INDEX('ALL - prices'!$J$3:$DY$219,MATCH('COMBINED DATA'!A3268,'ALL - prices'!$B$3:$B$219,0),MATCH('COMBINED DATA'!G3268,'ALL - prices'!$J$1:$DY$1,0))</f>
        <v>4.9800000000000004</v>
      </c>
      <c r="I3268" s="14">
        <f t="shared" si="238"/>
        <v>0.75039434077467893</v>
      </c>
      <c r="J3268" s="6">
        <f>INDEX('market cap'!$B$3:$DQ$219,MATCH(A3268,'market cap'!$A$3:$A$219,0),MATCH(G3268,'market cap'!$B$1:$DQ$1,0))</f>
        <v>1451.2996000000001</v>
      </c>
      <c r="K3268">
        <f t="shared" si="240"/>
        <v>7.2802147098613137</v>
      </c>
      <c r="L3268">
        <f>INDEX('PB2'!$D$2:$AQ$224,MATCH(A3268,'PB2'!$B$2:$B$224,0),MATCH(G3268,'PB2'!$D$1:$AQ$1,0))</f>
        <v>0.84124499559402499</v>
      </c>
      <c r="M3268" s="16">
        <f t="shared" si="241"/>
        <v>1.1887143522249115</v>
      </c>
      <c r="N3268" s="6">
        <f>INDEX('ROA2'!$D$2:$AQ$224,MATCH(A3268,'ROA2'!$B$2:$B$224,0),MATCH(G3268,'ROA2'!$D$1:$AQ$1,0))</f>
        <v>7.2741022109985396</v>
      </c>
      <c r="O3268" s="6">
        <v>1083.2020480000001</v>
      </c>
      <c r="P3268" s="28">
        <v>1.3215235064592119E-2</v>
      </c>
    </row>
    <row r="3269" spans="1:16" x14ac:dyDescent="0.3">
      <c r="A3269" t="s">
        <v>538</v>
      </c>
      <c r="B3269" t="str">
        <f>VLOOKUP(A3269,Sheet3!L:L,1,FALSE)</f>
        <v>FVI CN EQUITY</v>
      </c>
      <c r="C3269" t="str">
        <f>VLOOKUP(A3269,'ALL - prices'!B:C,2,FALSE)</f>
        <v>Fortuna Mining Corp</v>
      </c>
      <c r="D3269" t="str">
        <f>VLOOKUP(A3269,'ALL - prices'!B:I,8,FALSE)</f>
        <v>Materials</v>
      </c>
      <c r="E3269">
        <v>2021</v>
      </c>
      <c r="F3269" t="s">
        <v>682</v>
      </c>
      <c r="G3269" t="str">
        <f t="shared" si="239"/>
        <v>2021-Q4</v>
      </c>
      <c r="H3269" s="4">
        <f>INDEX('ALL - prices'!$J$3:$DY$219,MATCH('COMBINED DATA'!A3269,'ALL - prices'!$B$3:$B$219,0),MATCH('COMBINED DATA'!G3269,'ALL - prices'!$J$1:$DY$1,0))</f>
        <v>4.9400000000000004</v>
      </c>
      <c r="I3269" s="14">
        <f t="shared" si="238"/>
        <v>0.80154018406232375</v>
      </c>
      <c r="J3269" s="6">
        <f>INDEX('market cap'!$B$3:$DQ$219,MATCH(A3269,'market cap'!$A$3:$A$219,0),MATCH(G3269,'market cap'!$B$1:$DQ$1,0))</f>
        <v>1440.1549</v>
      </c>
      <c r="K3269">
        <f t="shared" si="240"/>
        <v>7.2725059562293133</v>
      </c>
      <c r="L3269">
        <f>INDEX('PB2'!$D$2:$AQ$224,MATCH(A3269,'PB2'!$B$2:$B$224,0),MATCH(G3269,'PB2'!$D$1:$AQ$1,0))</f>
        <v>0.82794898748397805</v>
      </c>
      <c r="M3269" s="16">
        <f t="shared" si="241"/>
        <v>1.207803880573441</v>
      </c>
      <c r="N3269" s="6">
        <f>INDEX('ROA2'!$D$2:$AQ$224,MATCH(A3269,'ROA2'!$B$2:$B$224,0),MATCH(G3269,'ROA2'!$D$1:$AQ$1,0))</f>
        <v>4.0634660720825204</v>
      </c>
      <c r="O3269" s="6">
        <v>2002.1419519999999</v>
      </c>
      <c r="P3269" s="28">
        <v>0.84835502822092135</v>
      </c>
    </row>
    <row r="3270" spans="1:16" x14ac:dyDescent="0.3">
      <c r="A3270" t="s">
        <v>538</v>
      </c>
      <c r="B3270" t="str">
        <f>VLOOKUP(A3270,Sheet3!L:L,1,FALSE)</f>
        <v>FVI CN EQUITY</v>
      </c>
      <c r="C3270" t="str">
        <f>VLOOKUP(A3270,'ALL - prices'!B:C,2,FALSE)</f>
        <v>Fortuna Mining Corp</v>
      </c>
      <c r="D3270" t="str">
        <f>VLOOKUP(A3270,'ALL - prices'!B:I,8,FALSE)</f>
        <v>Materials</v>
      </c>
      <c r="E3270">
        <v>2022</v>
      </c>
      <c r="F3270" t="s">
        <v>679</v>
      </c>
      <c r="G3270" t="str">
        <f t="shared" si="239"/>
        <v>2022-Q1</v>
      </c>
      <c r="H3270" s="4">
        <f>INDEX('ALL - prices'!$J$3:$DY$219,MATCH('COMBINED DATA'!A3270,'ALL - prices'!$B$3:$B$219,0),MATCH('COMBINED DATA'!G3270,'ALL - prices'!$J$1:$DY$1,0))</f>
        <v>4.75</v>
      </c>
      <c r="I3270" s="14">
        <f t="shared" si="238"/>
        <v>0.90469147595557153</v>
      </c>
      <c r="J3270" s="6">
        <f>INDEX('market cap'!$B$3:$DQ$219,MATCH(A3270,'market cap'!$A$3:$A$219,0),MATCH(G3270,'market cap'!$B$1:$DQ$1,0))</f>
        <v>1384.7643</v>
      </c>
      <c r="K3270">
        <f t="shared" si="240"/>
        <v>7.2332852236336782</v>
      </c>
      <c r="L3270">
        <f>INDEX('PB2'!$D$2:$AQ$224,MATCH(A3270,'PB2'!$B$2:$B$224,0),MATCH(G3270,'PB2'!$D$1:$AQ$1,0))</f>
        <v>0.792927026748657</v>
      </c>
      <c r="M3270" s="16">
        <f t="shared" si="241"/>
        <v>1.2611501011643298</v>
      </c>
      <c r="N3270" s="6">
        <f>INDEX('ROA2'!$D$2:$AQ$224,MATCH(A3270,'ROA2'!$B$2:$B$224,0),MATCH(G3270,'ROA2'!$D$1:$AQ$1,0))</f>
        <v>3.86051201820373</v>
      </c>
      <c r="O3270" s="6">
        <v>2021.9220479999999</v>
      </c>
      <c r="P3270" s="28">
        <v>9.879467327599336E-3</v>
      </c>
    </row>
    <row r="3271" spans="1:16" x14ac:dyDescent="0.3">
      <c r="A3271" t="s">
        <v>538</v>
      </c>
      <c r="B3271" t="str">
        <f>VLOOKUP(A3271,Sheet3!L:L,1,FALSE)</f>
        <v>FVI CN EQUITY</v>
      </c>
      <c r="C3271" t="str">
        <f>VLOOKUP(A3271,'ALL - prices'!B:C,2,FALSE)</f>
        <v>Fortuna Mining Corp</v>
      </c>
      <c r="D3271" t="str">
        <f>VLOOKUP(A3271,'ALL - prices'!B:I,8,FALSE)</f>
        <v>Materials</v>
      </c>
      <c r="E3271">
        <v>2022</v>
      </c>
      <c r="F3271" t="s">
        <v>680</v>
      </c>
      <c r="G3271" t="str">
        <f t="shared" si="239"/>
        <v>2022-Q2</v>
      </c>
      <c r="H3271" s="4">
        <f>INDEX('ALL - prices'!$J$3:$DY$219,MATCH('COMBINED DATA'!A3271,'ALL - prices'!$B$3:$B$219,0),MATCH('COMBINED DATA'!G3271,'ALL - prices'!$J$1:$DY$1,0))</f>
        <v>3.66</v>
      </c>
      <c r="I3271" s="14">
        <f t="shared" si="238"/>
        <v>0.79336309467985566</v>
      </c>
      <c r="J3271" s="6">
        <f>INDEX('market cap'!$B$3:$DQ$219,MATCH(A3271,'market cap'!$A$3:$A$219,0),MATCH(G3271,'market cap'!$B$1:$DQ$1,0))</f>
        <v>1068.6405</v>
      </c>
      <c r="K3271">
        <f t="shared" si="240"/>
        <v>6.9741425588616304</v>
      </c>
      <c r="L3271">
        <f>INDEX('PB2'!$D$2:$AQ$224,MATCH(A3271,'PB2'!$B$2:$B$224,0),MATCH(G3271,'PB2'!$D$1:$AQ$1,0))</f>
        <v>0.592914998531342</v>
      </c>
      <c r="M3271" s="16">
        <f t="shared" si="241"/>
        <v>1.6865823979440775</v>
      </c>
      <c r="N3271" s="6">
        <f>INDEX('ROA2'!$D$2:$AQ$224,MATCH(A3271,'ROA2'!$B$2:$B$224,0),MATCH(G3271,'ROA2'!$D$1:$AQ$1,0))</f>
        <v>3.77464103698731</v>
      </c>
      <c r="O3271" s="6">
        <v>2060.3889920000001</v>
      </c>
      <c r="P3271" s="28">
        <v>1.902493918499485E-2</v>
      </c>
    </row>
    <row r="3272" spans="1:16" x14ac:dyDescent="0.3">
      <c r="A3272" t="s">
        <v>538</v>
      </c>
      <c r="B3272" t="str">
        <f>VLOOKUP(A3272,Sheet3!L:L,1,FALSE)</f>
        <v>FVI CN EQUITY</v>
      </c>
      <c r="C3272" t="str">
        <f>VLOOKUP(A3272,'ALL - prices'!B:C,2,FALSE)</f>
        <v>Fortuna Mining Corp</v>
      </c>
      <c r="D3272" t="str">
        <f>VLOOKUP(A3272,'ALL - prices'!B:I,8,FALSE)</f>
        <v>Materials</v>
      </c>
      <c r="E3272">
        <v>2022</v>
      </c>
      <c r="F3272" t="s">
        <v>681</v>
      </c>
      <c r="G3272" t="str">
        <f t="shared" si="239"/>
        <v>2022-Q3</v>
      </c>
      <c r="H3272" s="4">
        <f>INDEX('ALL - prices'!$J$3:$DY$219,MATCH('COMBINED DATA'!A3272,'ALL - prices'!$B$3:$B$219,0),MATCH('COMBINED DATA'!G3272,'ALL - prices'!$J$1:$DY$1,0))</f>
        <v>3.46</v>
      </c>
      <c r="I3272" s="14">
        <f t="shared" si="238"/>
        <v>0.69066996459958907</v>
      </c>
      <c r="J3272" s="6">
        <f>INDEX('market cap'!$B$3:$DQ$219,MATCH(A3272,'market cap'!$A$3:$A$219,0),MATCH(G3272,'market cap'!$B$1:$DQ$1,0))</f>
        <v>1008.4467</v>
      </c>
      <c r="K3272">
        <f t="shared" si="240"/>
        <v>6.916166505229147</v>
      </c>
      <c r="L3272">
        <f>INDEX('PB2'!$D$2:$AQ$224,MATCH(A3272,'PB2'!$B$2:$B$224,0),MATCH(G3272,'PB2'!$D$1:$AQ$1,0))</f>
        <v>0.52464199066162098</v>
      </c>
      <c r="M3272" s="16">
        <f t="shared" si="241"/>
        <v>1.9060616912094848</v>
      </c>
      <c r="N3272" s="6">
        <f>INDEX('ROA2'!$D$2:$AQ$224,MATCH(A3272,'ROA2'!$B$2:$B$224,0),MATCH(G3272,'ROA2'!$D$1:$AQ$1,0))</f>
        <v>2.8766899108886701</v>
      </c>
      <c r="O3272" s="6">
        <v>2059.9939840000002</v>
      </c>
      <c r="P3272" s="28">
        <v>-1.9171525451440656E-4</v>
      </c>
    </row>
    <row r="3273" spans="1:16" x14ac:dyDescent="0.3">
      <c r="A3273" t="s">
        <v>538</v>
      </c>
      <c r="B3273" t="str">
        <f>VLOOKUP(A3273,Sheet3!L:L,1,FALSE)</f>
        <v>FVI CN EQUITY</v>
      </c>
      <c r="C3273" t="str">
        <f>VLOOKUP(A3273,'ALL - prices'!B:C,2,FALSE)</f>
        <v>Fortuna Mining Corp</v>
      </c>
      <c r="D3273" t="str">
        <f>VLOOKUP(A3273,'ALL - prices'!B:I,8,FALSE)</f>
        <v>Materials</v>
      </c>
      <c r="E3273">
        <v>2022</v>
      </c>
      <c r="F3273" t="s">
        <v>682</v>
      </c>
      <c r="G3273" t="str">
        <f t="shared" si="239"/>
        <v>2022-Q4</v>
      </c>
      <c r="H3273" s="4">
        <f>INDEX('ALL - prices'!$J$3:$DY$219,MATCH('COMBINED DATA'!A3273,'ALL - prices'!$B$3:$B$219,0),MATCH('COMBINED DATA'!G3273,'ALL - prices'!$J$1:$DY$1,0))</f>
        <v>5.09</v>
      </c>
      <c r="I3273" s="14">
        <f t="shared" si="238"/>
        <v>0.69322915884047354</v>
      </c>
      <c r="J3273" s="6">
        <f>INDEX('market cap'!$B$3:$DQ$219,MATCH(A3273,'market cap'!$A$3:$A$219,0),MATCH(G3273,'market cap'!$B$1:$DQ$1,0))</f>
        <v>1477.0242000000001</v>
      </c>
      <c r="K3273">
        <f t="shared" si="240"/>
        <v>7.2977846669604585</v>
      </c>
      <c r="L3273">
        <f>INDEX('PB2'!$D$2:$AQ$224,MATCH(A3273,'PB2'!$B$2:$B$224,0),MATCH(G3273,'PB2'!$D$1:$AQ$1,0))</f>
        <v>0.87713402509689298</v>
      </c>
      <c r="M3273" s="16">
        <f t="shared" si="241"/>
        <v>1.1400766261342268</v>
      </c>
      <c r="N3273" s="6">
        <f>INDEX('ROA2'!$D$2:$AQ$224,MATCH(A3273,'ROA2'!$B$2:$B$224,0),MATCH(G3273,'ROA2'!$D$1:$AQ$1,0))</f>
        <v>2.0773909091949498</v>
      </c>
      <c r="O3273" s="6">
        <v>2032.63104</v>
      </c>
      <c r="P3273" s="28">
        <v>-1.3283021315852636E-2</v>
      </c>
    </row>
    <row r="3274" spans="1:16" x14ac:dyDescent="0.3">
      <c r="A3274" t="s">
        <v>538</v>
      </c>
      <c r="B3274" t="str">
        <f>VLOOKUP(A3274,Sheet3!L:L,1,FALSE)</f>
        <v>FVI CN EQUITY</v>
      </c>
      <c r="C3274" t="str">
        <f>VLOOKUP(A3274,'ALL - prices'!B:C,2,FALSE)</f>
        <v>Fortuna Mining Corp</v>
      </c>
      <c r="D3274" t="str">
        <f>VLOOKUP(A3274,'ALL - prices'!B:I,8,FALSE)</f>
        <v>Materials</v>
      </c>
      <c r="E3274">
        <v>2023</v>
      </c>
      <c r="F3274" t="s">
        <v>679</v>
      </c>
      <c r="G3274" t="str">
        <f t="shared" si="239"/>
        <v>2023-Q1</v>
      </c>
      <c r="H3274" s="4">
        <f>INDEX('ALL - prices'!$J$3:$DY$219,MATCH('COMBINED DATA'!A3274,'ALL - prices'!$B$3:$B$219,0),MATCH('COMBINED DATA'!G3274,'ALL - prices'!$J$1:$DY$1,0))</f>
        <v>5.15</v>
      </c>
      <c r="I3274" s="14">
        <f t="shared" si="238"/>
        <v>0.66133702955955997</v>
      </c>
      <c r="J3274" s="6">
        <f>INDEX('market cap'!$B$3:$DQ$219,MATCH(A3274,'market cap'!$A$3:$A$219,0),MATCH(G3274,'market cap'!$B$1:$DQ$1,0))</f>
        <v>1494.8638000000001</v>
      </c>
      <c r="K3274">
        <f t="shared" si="240"/>
        <v>7.3097903779956646</v>
      </c>
      <c r="L3274">
        <f>INDEX('PB2'!$D$2:$AQ$224,MATCH(A3274,'PB2'!$B$2:$B$224,0),MATCH(G3274,'PB2'!$D$1:$AQ$1,0))</f>
        <v>0.88098901510238603</v>
      </c>
      <c r="M3274" s="16">
        <f t="shared" si="241"/>
        <v>1.135087932831697</v>
      </c>
      <c r="N3274" s="6">
        <f>INDEX('ROA2'!$D$2:$AQ$224,MATCH(A3274,'ROA2'!$B$2:$B$224,0),MATCH(G3274,'ROA2'!$D$1:$AQ$1,0))</f>
        <v>-6.57399702072144</v>
      </c>
      <c r="O3274" s="6">
        <v>1876.2239999999999</v>
      </c>
      <c r="P3274" s="28">
        <v>-7.694807218923512E-2</v>
      </c>
    </row>
    <row r="3275" spans="1:16" x14ac:dyDescent="0.3">
      <c r="A3275" t="s">
        <v>538</v>
      </c>
      <c r="B3275" t="str">
        <f>VLOOKUP(A3275,Sheet3!L:L,1,FALSE)</f>
        <v>FVI CN EQUITY</v>
      </c>
      <c r="C3275" t="str">
        <f>VLOOKUP(A3275,'ALL - prices'!B:C,2,FALSE)</f>
        <v>Fortuna Mining Corp</v>
      </c>
      <c r="D3275" t="str">
        <f>VLOOKUP(A3275,'ALL - prices'!B:I,8,FALSE)</f>
        <v>Materials</v>
      </c>
      <c r="E3275">
        <v>2023</v>
      </c>
      <c r="F3275" t="s">
        <v>680</v>
      </c>
      <c r="G3275" t="str">
        <f t="shared" si="239"/>
        <v>2023-Q2</v>
      </c>
      <c r="H3275" s="4">
        <f>INDEX('ALL - prices'!$J$3:$DY$219,MATCH('COMBINED DATA'!A3275,'ALL - prices'!$B$3:$B$219,0),MATCH('COMBINED DATA'!G3275,'ALL - prices'!$J$1:$DY$1,0))</f>
        <v>4.3099999999999996</v>
      </c>
      <c r="I3275" s="14">
        <f t="shared" si="238"/>
        <v>1.2233015436378138</v>
      </c>
      <c r="J3275" s="6">
        <f>INDEX('market cap'!$B$3:$DQ$219,MATCH(A3275,'market cap'!$A$3:$A$219,0),MATCH(G3275,'market cap'!$B$1:$DQ$1,0))</f>
        <v>1253.7041999999999</v>
      </c>
      <c r="K3275">
        <f t="shared" si="240"/>
        <v>7.1338578082001201</v>
      </c>
      <c r="L3275">
        <f>INDEX('PB2'!$D$2:$AQ$224,MATCH(A3275,'PB2'!$B$2:$B$224,0),MATCH(G3275,'PB2'!$D$1:$AQ$1,0))</f>
        <v>0.75200098752975497</v>
      </c>
      <c r="M3275" s="16">
        <f t="shared" si="241"/>
        <v>1.3297854877623179</v>
      </c>
      <c r="N3275" s="6">
        <f>INDEX('ROA2'!$D$2:$AQ$224,MATCH(A3275,'ROA2'!$B$2:$B$224,0),MATCH(G3275,'ROA2'!$D$1:$AQ$1,0))</f>
        <v>-7.1544170379638699</v>
      </c>
      <c r="O3275" s="6">
        <v>1946.0590079999999</v>
      </c>
      <c r="P3275" s="28">
        <v>3.7221039705280401E-2</v>
      </c>
    </row>
    <row r="3276" spans="1:16" x14ac:dyDescent="0.3">
      <c r="A3276" t="s">
        <v>538</v>
      </c>
      <c r="B3276" t="str">
        <f>VLOOKUP(A3276,Sheet3!L:L,1,FALSE)</f>
        <v>FVI CN EQUITY</v>
      </c>
      <c r="C3276" t="str">
        <f>VLOOKUP(A3276,'ALL - prices'!B:C,2,FALSE)</f>
        <v>Fortuna Mining Corp</v>
      </c>
      <c r="D3276" t="str">
        <f>VLOOKUP(A3276,'ALL - prices'!B:I,8,FALSE)</f>
        <v>Materials</v>
      </c>
      <c r="E3276">
        <v>2023</v>
      </c>
      <c r="F3276" t="s">
        <v>681</v>
      </c>
      <c r="G3276" t="str">
        <f t="shared" si="239"/>
        <v>2023-Q3</v>
      </c>
      <c r="H3276" s="4">
        <f>INDEX('ALL - prices'!$J$3:$DY$219,MATCH('COMBINED DATA'!A3276,'ALL - prices'!$B$3:$B$219,0),MATCH('COMBINED DATA'!G3276,'ALL - prices'!$J$1:$DY$1,0))</f>
        <v>3.7</v>
      </c>
      <c r="I3276" s="14">
        <f t="shared" si="238"/>
        <v>0.8392605872631792</v>
      </c>
      <c r="J3276" s="6">
        <f>INDEX('market cap'!$B$3:$DQ$219,MATCH(A3276,'market cap'!$A$3:$A$219,0),MATCH(G3276,'market cap'!$B$1:$DQ$1,0))</f>
        <v>1133.903</v>
      </c>
      <c r="K3276">
        <f t="shared" si="240"/>
        <v>7.0334209427102499</v>
      </c>
      <c r="L3276">
        <f>INDEX('PB2'!$D$2:$AQ$224,MATCH(A3276,'PB2'!$B$2:$B$224,0),MATCH(G3276,'PB2'!$D$1:$AQ$1,0))</f>
        <v>0.627730011940002</v>
      </c>
      <c r="M3276" s="16">
        <f t="shared" si="241"/>
        <v>1.5930415640149118</v>
      </c>
      <c r="N3276" s="6">
        <f>INDEX('ROA2'!$D$2:$AQ$224,MATCH(A3276,'ROA2'!$B$2:$B$224,0),MATCH(G3276,'ROA2'!$D$1:$AQ$1,0))</f>
        <v>-7.0349798202514604</v>
      </c>
      <c r="O3276" s="6">
        <v>1991.502976</v>
      </c>
      <c r="P3276" s="28">
        <v>2.3351793451886965E-2</v>
      </c>
    </row>
    <row r="3277" spans="1:16" x14ac:dyDescent="0.3">
      <c r="A3277" t="s">
        <v>538</v>
      </c>
      <c r="B3277" t="str">
        <f>VLOOKUP(A3277,Sheet3!L:L,1,FALSE)</f>
        <v>FVI CN EQUITY</v>
      </c>
      <c r="C3277" t="str">
        <f>VLOOKUP(A3277,'ALL - prices'!B:C,2,FALSE)</f>
        <v>Fortuna Mining Corp</v>
      </c>
      <c r="D3277" t="str">
        <f>VLOOKUP(A3277,'ALL - prices'!B:I,8,FALSE)</f>
        <v>Materials</v>
      </c>
      <c r="E3277">
        <v>2023</v>
      </c>
      <c r="F3277" t="s">
        <v>682</v>
      </c>
      <c r="G3277" t="str">
        <f t="shared" si="239"/>
        <v>2023-Q4</v>
      </c>
      <c r="H3277" s="4">
        <f>INDEX('ALL - prices'!$J$3:$DY$219,MATCH('COMBINED DATA'!A3277,'ALL - prices'!$B$3:$B$219,0),MATCH('COMBINED DATA'!G3277,'ALL - prices'!$J$1:$DY$1,0))</f>
        <v>5.0999999999999996</v>
      </c>
      <c r="I3277" s="14">
        <f t="shared" si="238"/>
        <v>0.7122499561249519</v>
      </c>
      <c r="J3277" s="6">
        <f>INDEX('market cap'!$B$3:$DQ$219,MATCH(A3277,'market cap'!$A$3:$A$219,0),MATCH(G3277,'market cap'!$B$1:$DQ$1,0))</f>
        <v>1563.5969</v>
      </c>
      <c r="K3277">
        <f t="shared" si="240"/>
        <v>7.3547441513125875</v>
      </c>
      <c r="L3277">
        <f>INDEX('PB2'!$D$2:$AQ$224,MATCH(A3277,'PB2'!$B$2:$B$224,0),MATCH(G3277,'PB2'!$D$1:$AQ$1,0))</f>
        <v>0.95602899789810203</v>
      </c>
      <c r="M3277" s="16">
        <f t="shared" si="241"/>
        <v>1.0459933769776559</v>
      </c>
      <c r="N3277" s="6">
        <f>INDEX('ROA2'!$D$2:$AQ$224,MATCH(A3277,'ROA2'!$B$2:$B$224,0),MATCH(G3277,'ROA2'!$D$1:$AQ$1,0))</f>
        <v>-5.4564881324768102</v>
      </c>
      <c r="O3277" s="6">
        <v>2046.5859840000001</v>
      </c>
      <c r="P3277" s="28">
        <v>2.7659013651406196E-2</v>
      </c>
    </row>
    <row r="3278" spans="1:16" x14ac:dyDescent="0.3">
      <c r="A3278" t="s">
        <v>538</v>
      </c>
      <c r="B3278" t="str">
        <f>VLOOKUP(A3278,Sheet3!L:L,1,FALSE)</f>
        <v>FVI CN EQUITY</v>
      </c>
      <c r="C3278" t="str">
        <f>VLOOKUP(A3278,'ALL - prices'!B:C,2,FALSE)</f>
        <v>Fortuna Mining Corp</v>
      </c>
      <c r="D3278" t="str">
        <f>VLOOKUP(A3278,'ALL - prices'!B:I,8,FALSE)</f>
        <v>Materials</v>
      </c>
      <c r="E3278" s="18">
        <v>2024</v>
      </c>
      <c r="F3278" t="s">
        <v>679</v>
      </c>
      <c r="G3278" t="str">
        <f t="shared" si="239"/>
        <v>2024-Q1</v>
      </c>
      <c r="H3278" s="4">
        <f>INDEX('ALL - prices'!$J$3:$DY$219,MATCH('COMBINED DATA'!A3278,'ALL - prices'!$B$3:$B$219,0),MATCH('COMBINED DATA'!G3278,'ALL - prices'!$J$1:$DY$1,0))</f>
        <v>5.03</v>
      </c>
      <c r="I3278" s="14" t="s">
        <v>769</v>
      </c>
      <c r="J3278" s="6">
        <f>INDEX('market cap'!$B$3:$DQ$219,MATCH(A3278,'market cap'!$A$3:$A$219,0),MATCH(G3278,'market cap'!$B$1:$DQ$1,0))</f>
        <v>1542.1358</v>
      </c>
      <c r="K3278">
        <f t="shared" si="240"/>
        <v>7.340923617690442</v>
      </c>
      <c r="L3278">
        <f>INDEX('PB2'!$D$2:$AQ$224,MATCH(A3278,'PB2'!$B$2:$B$224,0),MATCH(G3278,'PB2'!$D$1:$AQ$1,0))</f>
        <v>0.90103501081466697</v>
      </c>
      <c r="M3278" s="16">
        <f t="shared" si="241"/>
        <v>1.1098347877690726</v>
      </c>
      <c r="N3278" s="6">
        <f>INDEX('ROA2'!$D$2:$AQ$224,MATCH(A3278,'ROA2'!$B$2:$B$224,0),MATCH(G3278,'ROA2'!$D$1:$AQ$1,0))</f>
        <v>-2.6448929309845002</v>
      </c>
      <c r="O3278" s="6">
        <v>1967.86304</v>
      </c>
      <c r="P3278" s="28">
        <v>-3.8465495520563525E-2</v>
      </c>
    </row>
    <row r="3279" spans="1:16" x14ac:dyDescent="0.3">
      <c r="A3279" t="s">
        <v>538</v>
      </c>
      <c r="B3279" t="str">
        <f>VLOOKUP(A3279,Sheet3!L:L,1,FALSE)</f>
        <v>FVI CN EQUITY</v>
      </c>
      <c r="C3279" t="str">
        <f>VLOOKUP(A3279,'ALL - prices'!B:C,2,FALSE)</f>
        <v>Fortuna Mining Corp</v>
      </c>
      <c r="D3279" t="str">
        <f>VLOOKUP(A3279,'ALL - prices'!B:I,8,FALSE)</f>
        <v>Materials</v>
      </c>
      <c r="E3279" s="18">
        <v>2024</v>
      </c>
      <c r="F3279" t="s">
        <v>680</v>
      </c>
      <c r="G3279" t="str">
        <f t="shared" si="239"/>
        <v>2024-Q2</v>
      </c>
      <c r="H3279" s="4">
        <f>INDEX('ALL - prices'!$J$3:$DY$219,MATCH('COMBINED DATA'!A3279,'ALL - prices'!$B$3:$B$219,0),MATCH('COMBINED DATA'!G3279,'ALL - prices'!$J$1:$DY$1,0))</f>
        <v>6.69</v>
      </c>
      <c r="I3279" s="14" t="s">
        <v>769</v>
      </c>
      <c r="J3279" s="6">
        <f>INDEX('market cap'!$B$3:$DQ$219,MATCH(A3279,'market cap'!$A$3:$A$219,0),MATCH(G3279,'market cap'!$B$1:$DQ$1,0))</f>
        <v>2047.9029</v>
      </c>
      <c r="K3279">
        <f t="shared" si="240"/>
        <v>7.6245715729260342</v>
      </c>
      <c r="L3279">
        <f>INDEX('PB2'!$D$2:$AQ$224,MATCH(A3279,'PB2'!$B$2:$B$224,0),MATCH(G3279,'PB2'!$D$1:$AQ$1,0))</f>
        <v>1.1218450069427499</v>
      </c>
      <c r="M3279" s="16">
        <f t="shared" si="241"/>
        <v>0.89138873356953141</v>
      </c>
      <c r="N3279" s="6">
        <f>INDEX('ROA2'!$D$2:$AQ$224,MATCH(A3279,'ROA2'!$B$2:$B$224,0),MATCH(G3279,'ROA2'!$D$1:$AQ$1,0))</f>
        <v>-1.82178294658661</v>
      </c>
      <c r="O3279" s="6">
        <v>1947.379968</v>
      </c>
      <c r="P3279" s="28">
        <v>-1.0408789424694918E-2</v>
      </c>
    </row>
    <row r="3280" spans="1:16" x14ac:dyDescent="0.3">
      <c r="A3280" t="s">
        <v>538</v>
      </c>
      <c r="B3280" t="str">
        <f>VLOOKUP(A3280,Sheet3!L:L,1,FALSE)</f>
        <v>FVI CN EQUITY</v>
      </c>
      <c r="C3280" t="str">
        <f>VLOOKUP(A3280,'ALL - prices'!B:C,2,FALSE)</f>
        <v>Fortuna Mining Corp</v>
      </c>
      <c r="D3280" t="str">
        <f>VLOOKUP(A3280,'ALL - prices'!B:I,8,FALSE)</f>
        <v>Materials</v>
      </c>
      <c r="E3280" s="18">
        <v>2024</v>
      </c>
      <c r="F3280" t="s">
        <v>681</v>
      </c>
      <c r="G3280" t="str">
        <f t="shared" si="239"/>
        <v>2024-Q3</v>
      </c>
      <c r="H3280" s="4">
        <f>INDEX('ALL - prices'!$J$3:$DY$219,MATCH('COMBINED DATA'!A3280,'ALL - prices'!$B$3:$B$219,0),MATCH('COMBINED DATA'!G3280,'ALL - prices'!$J$1:$DY$1,0))</f>
        <v>6.29</v>
      </c>
      <c r="I3280" s="14" t="s">
        <v>769</v>
      </c>
      <c r="J3280" s="6">
        <f>INDEX('market cap'!$B$3:$DQ$219,MATCH(A3280,'market cap'!$A$3:$A$219,0),MATCH(G3280,'market cap'!$B$1:$DQ$1,0))</f>
        <v>1970.8508999999999</v>
      </c>
      <c r="K3280">
        <f t="shared" si="240"/>
        <v>7.5862206574115945</v>
      </c>
      <c r="L3280">
        <f>INDEX('PB2'!$D$2:$AQ$224,MATCH(A3280,'PB2'!$B$2:$B$224,0),MATCH(G3280,'PB2'!$D$1:$AQ$1,0))</f>
        <v>1.0272469520568801</v>
      </c>
      <c r="M3280" s="16">
        <f t="shared" si="241"/>
        <v>0.97347575283399679</v>
      </c>
      <c r="N3280" s="6">
        <f>INDEX('ROA2'!$D$2:$AQ$224,MATCH(A3280,'ROA2'!$B$2:$B$224,0),MATCH(G3280,'ROA2'!$D$1:$AQ$1,0))</f>
        <v>0.100937999784946</v>
      </c>
      <c r="O3280" s="6">
        <v>2024.8180480000001</v>
      </c>
      <c r="P3280" s="28">
        <v>3.9765264751865891E-2</v>
      </c>
    </row>
    <row r="3281" spans="1:16" x14ac:dyDescent="0.3">
      <c r="A3281" t="s">
        <v>538</v>
      </c>
      <c r="B3281" t="str">
        <f>VLOOKUP(A3281,Sheet3!L:L,1,FALSE)</f>
        <v>FVI CN EQUITY</v>
      </c>
      <c r="C3281" t="str">
        <f>VLOOKUP(A3281,'ALL - prices'!B:C,2,FALSE)</f>
        <v>Fortuna Mining Corp</v>
      </c>
      <c r="D3281" t="str">
        <f>VLOOKUP(A3281,'ALL - prices'!B:I,8,FALSE)</f>
        <v>Materials</v>
      </c>
      <c r="E3281" s="18">
        <v>2024</v>
      </c>
      <c r="F3281" t="s">
        <v>682</v>
      </c>
      <c r="G3281" t="str">
        <f t="shared" si="239"/>
        <v>2024-Q4</v>
      </c>
      <c r="H3281" s="4">
        <f>INDEX('ALL - prices'!$J$3:$DY$219,MATCH('COMBINED DATA'!A3281,'ALL - prices'!$B$3:$B$219,0),MATCH('COMBINED DATA'!G3281,'ALL - prices'!$J$1:$DY$1,0))</f>
        <v>6.17</v>
      </c>
      <c r="I3281" s="14" t="s">
        <v>769</v>
      </c>
      <c r="J3281" s="6">
        <f>INDEX('market cap'!$B$3:$DQ$219,MATCH(A3281,'market cap'!$A$3:$A$219,0),MATCH(G3281,'market cap'!$B$1:$DQ$1,0))</f>
        <v>1894.3639000000001</v>
      </c>
      <c r="K3281">
        <f t="shared" si="240"/>
        <v>7.5466383883425747</v>
      </c>
      <c r="L3281">
        <f>INDEX('PB2'!$D$2:$AQ$224,MATCH(A3281,'PB2'!$B$2:$B$224,0),MATCH(G3281,'PB2'!$D$1:$AQ$1,0))</f>
        <v>0.94581830547738899</v>
      </c>
      <c r="M3281" s="16">
        <f t="shared" si="241"/>
        <v>1.0572855211289907</v>
      </c>
      <c r="N3281" s="6">
        <f>INDEX('ROA2'!$D$2:$AQ$224,MATCH(A3281,'ROA2'!$B$2:$B$224,0),MATCH(G3281,'ROA2'!$D$1:$AQ$1,0))</f>
        <v>1.21408295631409</v>
      </c>
      <c r="O3281" s="6">
        <v>2083.608064</v>
      </c>
      <c r="P3281" s="28">
        <v>2.9034715518300201E-2</v>
      </c>
    </row>
    <row r="3282" spans="1:16" x14ac:dyDescent="0.3">
      <c r="A3282" t="s">
        <v>539</v>
      </c>
      <c r="B3282" t="e">
        <f>VLOOKUP(A3282,Sheet3!L:L,1,FALSE)</f>
        <v>#N/A</v>
      </c>
      <c r="C3282" t="str">
        <f>VLOOKUP(A3282,'ALL - prices'!B:C,2,FALSE)</f>
        <v>Gibson Energy Inc</v>
      </c>
      <c r="D3282" t="str">
        <f>VLOOKUP(A3282,'ALL - prices'!B:I,8,FALSE)</f>
        <v>Energy</v>
      </c>
      <c r="E3282">
        <v>2015</v>
      </c>
      <c r="F3282" t="s">
        <v>679</v>
      </c>
      <c r="G3282" t="str">
        <f t="shared" si="239"/>
        <v>2015-Q1</v>
      </c>
      <c r="H3282" s="4">
        <f>INDEX('ALL - prices'!$J$3:$DY$219,MATCH('COMBINED DATA'!A3282,'ALL - prices'!$B$3:$B$219,0),MATCH('COMBINED DATA'!G3282,'ALL - prices'!$J$1:$DY$1,0))</f>
        <v>12.348699999999999</v>
      </c>
      <c r="I3282" s="14">
        <f t="shared" ref="I3282:I3317" si="242">STDEV(H3283:H3286)</f>
        <v>1.6401044161373783</v>
      </c>
      <c r="J3282" s="15">
        <f>INDEX(MarketCap2!$E$2:$AR$224,MATCH(A3282,MarketCap2!$B$2:$B$224,0),MATCH(G3282,MarketCap2!$E$1:$AR$1,0))</f>
        <v>3245490432</v>
      </c>
      <c r="K3282">
        <f t="shared" si="240"/>
        <v>21.90053231035149</v>
      </c>
      <c r="L3282">
        <f>INDEX('PB2'!$D$2:$AQ$224,MATCH(A3282,'PB2'!$B$2:$B$224,0),MATCH(G3282,'PB2'!$D$1:$AQ$1,0))</f>
        <v>2.2523179054260201</v>
      </c>
      <c r="M3282" s="16">
        <f t="shared" si="241"/>
        <v>0.44398705777320213</v>
      </c>
      <c r="N3282" s="6">
        <f>INDEX('ROA2'!$D$2:$AQ$224,MATCH(A3282,'ROA2'!$B$2:$B$224,0),MATCH(G3282,'ROA2'!$D$1:$AQ$1,0))</f>
        <v>2.77666211128235</v>
      </c>
      <c r="O3282" s="6">
        <v>3573.0291200000001</v>
      </c>
      <c r="P3282" s="28">
        <v>6.4380503326288089E-3</v>
      </c>
    </row>
    <row r="3283" spans="1:16" x14ac:dyDescent="0.3">
      <c r="A3283" t="s">
        <v>539</v>
      </c>
      <c r="B3283" t="e">
        <f>VLOOKUP(A3283,Sheet3!L:L,1,FALSE)</f>
        <v>#N/A</v>
      </c>
      <c r="C3283" t="str">
        <f>VLOOKUP(A3283,'ALL - prices'!B:C,2,FALSE)</f>
        <v>Gibson Energy Inc</v>
      </c>
      <c r="D3283" t="str">
        <f>VLOOKUP(A3283,'ALL - prices'!B:I,8,FALSE)</f>
        <v>Energy</v>
      </c>
      <c r="E3283">
        <v>2015</v>
      </c>
      <c r="F3283" t="s">
        <v>680</v>
      </c>
      <c r="G3283" t="str">
        <f t="shared" si="239"/>
        <v>2015-Q2</v>
      </c>
      <c r="H3283" s="4">
        <f>INDEX('ALL - prices'!$J$3:$DY$219,MATCH('COMBINED DATA'!A3283,'ALL - prices'!$B$3:$B$219,0),MATCH('COMBINED DATA'!G3283,'ALL - prices'!$J$1:$DY$1,0))</f>
        <v>10.8657</v>
      </c>
      <c r="I3283" s="14">
        <f t="shared" si="242"/>
        <v>0.77941068763521582</v>
      </c>
      <c r="J3283" s="15">
        <f>INDEX(MarketCap2!$E$2:$AR$224,MATCH(A3283,MarketCap2!$B$2:$B$224,0),MATCH(G3283,MarketCap2!$E$1:$AR$1,0))</f>
        <v>2832636928</v>
      </c>
      <c r="K3283">
        <f t="shared" si="240"/>
        <v>21.764473891445583</v>
      </c>
      <c r="L3283">
        <f>INDEX('PB2'!$D$2:$AQ$224,MATCH(A3283,'PB2'!$B$2:$B$224,0),MATCH(G3283,'PB2'!$D$1:$AQ$1,0))</f>
        <v>2.02271604537964</v>
      </c>
      <c r="M3283" s="16">
        <f t="shared" si="241"/>
        <v>0.49438476660341701</v>
      </c>
      <c r="N3283" s="6">
        <f>INDEX('ROA2'!$D$2:$AQ$224,MATCH(A3283,'ROA2'!$B$2:$B$224,0),MATCH(G3283,'ROA2'!$D$1:$AQ$1,0))</f>
        <v>0.75797402858734098</v>
      </c>
      <c r="O3283" s="6">
        <v>3467.9549440000001</v>
      </c>
      <c r="P3283" s="28">
        <v>-2.9407590162601326E-2</v>
      </c>
    </row>
    <row r="3284" spans="1:16" x14ac:dyDescent="0.3">
      <c r="A3284" t="s">
        <v>539</v>
      </c>
      <c r="B3284" t="e">
        <f>VLOOKUP(A3284,Sheet3!L:L,1,FALSE)</f>
        <v>#N/A</v>
      </c>
      <c r="C3284" t="str">
        <f>VLOOKUP(A3284,'ALL - prices'!B:C,2,FALSE)</f>
        <v>Gibson Energy Inc</v>
      </c>
      <c r="D3284" t="str">
        <f>VLOOKUP(A3284,'ALL - prices'!B:I,8,FALSE)</f>
        <v>Energy</v>
      </c>
      <c r="E3284">
        <v>2015</v>
      </c>
      <c r="F3284" t="s">
        <v>681</v>
      </c>
      <c r="G3284" t="str">
        <f t="shared" si="239"/>
        <v>2015-Q3</v>
      </c>
      <c r="H3284" s="4">
        <f>INDEX('ALL - prices'!$J$3:$DY$219,MATCH('COMBINED DATA'!A3284,'ALL - prices'!$B$3:$B$219,0),MATCH('COMBINED DATA'!G3284,'ALL - prices'!$J$1:$DY$1,0))</f>
        <v>8.2085000000000008</v>
      </c>
      <c r="I3284" s="14">
        <f t="shared" si="242"/>
        <v>1.085921707966701</v>
      </c>
      <c r="J3284" s="15">
        <f>INDEX(MarketCap2!$E$2:$AR$224,MATCH(A3284,MarketCap2!$B$2:$B$224,0),MATCH(G3284,MarketCap2!$E$1:$AR$1,0))</f>
        <v>2109855360</v>
      </c>
      <c r="K3284">
        <f t="shared" si="240"/>
        <v>21.469885232321712</v>
      </c>
      <c r="L3284">
        <f>INDEX('PB2'!$D$2:$AQ$224,MATCH(A3284,'PB2'!$B$2:$B$224,0),MATCH(G3284,'PB2'!$D$1:$AQ$1,0))</f>
        <v>1.52023494243622</v>
      </c>
      <c r="M3284" s="16">
        <f t="shared" si="241"/>
        <v>0.65779306348364242</v>
      </c>
      <c r="N3284" s="6">
        <f>INDEX('ROA2'!$D$2:$AQ$224,MATCH(A3284,'ROA2'!$B$2:$B$224,0),MATCH(G3284,'ROA2'!$D$1:$AQ$1,0))</f>
        <v>-0.152184993028641</v>
      </c>
      <c r="O3284" s="6">
        <v>3510.29504</v>
      </c>
      <c r="P3284" s="28">
        <v>1.2208952158750971E-2</v>
      </c>
    </row>
    <row r="3285" spans="1:16" x14ac:dyDescent="0.3">
      <c r="A3285" t="s">
        <v>539</v>
      </c>
      <c r="B3285" t="e">
        <f>VLOOKUP(A3285,Sheet3!L:L,1,FALSE)</f>
        <v>#N/A</v>
      </c>
      <c r="C3285" t="str">
        <f>VLOOKUP(A3285,'ALL - prices'!B:C,2,FALSE)</f>
        <v>Gibson Energy Inc</v>
      </c>
      <c r="D3285" t="str">
        <f>VLOOKUP(A3285,'ALL - prices'!B:I,8,FALSE)</f>
        <v>Energy</v>
      </c>
      <c r="E3285">
        <v>2015</v>
      </c>
      <c r="F3285" t="s">
        <v>682</v>
      </c>
      <c r="G3285" t="str">
        <f t="shared" si="239"/>
        <v>2015-Q4</v>
      </c>
      <c r="H3285" s="4">
        <f>INDEX('ALL - prices'!$J$3:$DY$219,MATCH('COMBINED DATA'!A3285,'ALL - prices'!$B$3:$B$219,0),MATCH('COMBINED DATA'!G3285,'ALL - prices'!$J$1:$DY$1,0))</f>
        <v>6.9307999999999996</v>
      </c>
      <c r="I3285" s="14">
        <f t="shared" si="242"/>
        <v>1.0358619953127604</v>
      </c>
      <c r="J3285" s="15">
        <f>INDEX(MarketCap2!$E$2:$AR$224,MATCH(A3285,MarketCap2!$B$2:$B$224,0),MATCH(G3285,MarketCap2!$E$1:$AR$1,0))</f>
        <v>1743080960</v>
      </c>
      <c r="K3285">
        <f t="shared" si="240"/>
        <v>21.278920051057341</v>
      </c>
      <c r="L3285">
        <f>INDEX('PB2'!$D$2:$AQ$224,MATCH(A3285,'PB2'!$B$2:$B$224,0),MATCH(G3285,'PB2'!$D$1:$AQ$1,0))</f>
        <v>1.4937380552291899</v>
      </c>
      <c r="M3285" s="16">
        <f t="shared" si="241"/>
        <v>0.66946142029337685</v>
      </c>
      <c r="N3285" s="6">
        <f>INDEX('ROA2'!$D$2:$AQ$224,MATCH(A3285,'ROA2'!$B$2:$B$224,0),MATCH(G3285,'ROA2'!$D$1:$AQ$1,0))</f>
        <v>-1.56823098659515</v>
      </c>
      <c r="O3285" s="6">
        <v>3467.9249920000002</v>
      </c>
      <c r="P3285" s="28">
        <v>-1.2070224159847194E-2</v>
      </c>
    </row>
    <row r="3286" spans="1:16" x14ac:dyDescent="0.3">
      <c r="A3286" t="s">
        <v>539</v>
      </c>
      <c r="B3286" t="e">
        <f>VLOOKUP(A3286,Sheet3!L:L,1,FALSE)</f>
        <v>#N/A</v>
      </c>
      <c r="C3286" t="str">
        <f>VLOOKUP(A3286,'ALL - prices'!B:C,2,FALSE)</f>
        <v>Gibson Energy Inc</v>
      </c>
      <c r="D3286" t="str">
        <f>VLOOKUP(A3286,'ALL - prices'!B:I,8,FALSE)</f>
        <v>Energy</v>
      </c>
      <c r="E3286">
        <v>2016</v>
      </c>
      <c r="F3286" t="s">
        <v>679</v>
      </c>
      <c r="G3286" t="str">
        <f t="shared" si="239"/>
        <v>2016-Q1</v>
      </c>
      <c r="H3286" s="4">
        <f>INDEX('ALL - prices'!$J$3:$DY$219,MATCH('COMBINED DATA'!A3286,'ALL - prices'!$B$3:$B$219,0),MATCH('COMBINED DATA'!G3286,'ALL - prices'!$J$1:$DY$1,0))</f>
        <v>8.7890999999999995</v>
      </c>
      <c r="I3286" s="14">
        <f t="shared" si="242"/>
        <v>1.2240183018784119</v>
      </c>
      <c r="J3286" s="15">
        <f>INDEX(MarketCap2!$E$2:$AR$224,MATCH(A3286,MarketCap2!$B$2:$B$224,0),MATCH(G3286,MarketCap2!$E$1:$AR$1,0))</f>
        <v>2170603520</v>
      </c>
      <c r="K3286">
        <f t="shared" si="240"/>
        <v>21.498271085646302</v>
      </c>
      <c r="L3286">
        <f>INDEX('PB2'!$D$2:$AQ$224,MATCH(A3286,'PB2'!$B$2:$B$224,0),MATCH(G3286,'PB2'!$D$1:$AQ$1,0))</f>
        <v>1.9161080121994001</v>
      </c>
      <c r="M3286" s="16">
        <f t="shared" si="241"/>
        <v>0.52189124706605261</v>
      </c>
      <c r="N3286" s="6">
        <f>INDEX('ROA2'!$D$2:$AQ$224,MATCH(A3286,'ROA2'!$B$2:$B$224,0),MATCH(G3286,'ROA2'!$D$1:$AQ$1,0))</f>
        <v>-8.1871471405029297</v>
      </c>
      <c r="O3286" s="6">
        <v>3282.9859839999999</v>
      </c>
      <c r="P3286" s="28">
        <v>-5.3328433696411472E-2</v>
      </c>
    </row>
    <row r="3287" spans="1:16" x14ac:dyDescent="0.3">
      <c r="A3287" t="s">
        <v>539</v>
      </c>
      <c r="B3287" t="e">
        <f>VLOOKUP(A3287,Sheet3!L:L,1,FALSE)</f>
        <v>#N/A</v>
      </c>
      <c r="C3287" t="str">
        <f>VLOOKUP(A3287,'ALL - prices'!B:C,2,FALSE)</f>
        <v>Gibson Energy Inc</v>
      </c>
      <c r="D3287" t="str">
        <f>VLOOKUP(A3287,'ALL - prices'!B:I,8,FALSE)</f>
        <v>Energy</v>
      </c>
      <c r="E3287">
        <v>2016</v>
      </c>
      <c r="F3287" t="s">
        <v>680</v>
      </c>
      <c r="G3287" t="str">
        <f t="shared" si="239"/>
        <v>2016-Q2</v>
      </c>
      <c r="H3287" s="4">
        <f>INDEX('ALL - prices'!$J$3:$DY$219,MATCH('COMBINED DATA'!A3287,'ALL - prices'!$B$3:$B$219,0),MATCH('COMBINED DATA'!G3287,'ALL - prices'!$J$1:$DY$1,0))</f>
        <v>7.8356000000000003</v>
      </c>
      <c r="I3287" s="14">
        <f t="shared" si="242"/>
        <v>0.58575362852767143</v>
      </c>
      <c r="J3287" s="15">
        <f>INDEX(MarketCap2!$E$2:$AR$224,MATCH(A3287,MarketCap2!$B$2:$B$224,0),MATCH(G3287,MarketCap2!$E$1:$AR$1,0))</f>
        <v>2120393984</v>
      </c>
      <c r="K3287">
        <f t="shared" si="240"/>
        <v>21.474867749873372</v>
      </c>
      <c r="L3287">
        <f>INDEX('PB2'!$D$2:$AQ$224,MATCH(A3287,'PB2'!$B$2:$B$224,0),MATCH(G3287,'PB2'!$D$1:$AQ$1,0))</f>
        <v>1.7777789831161499</v>
      </c>
      <c r="M3287" s="16">
        <f t="shared" si="241"/>
        <v>0.56249961862366427</v>
      </c>
      <c r="N3287" s="6">
        <f>INDEX('ROA2'!$D$2:$AQ$224,MATCH(A3287,'ROA2'!$B$2:$B$224,0),MATCH(G3287,'ROA2'!$D$1:$AQ$1,0))</f>
        <v>-6.52113580703735</v>
      </c>
      <c r="O3287" s="6">
        <v>3158.0989439999998</v>
      </c>
      <c r="P3287" s="28">
        <v>-3.8040686316862471E-2</v>
      </c>
    </row>
    <row r="3288" spans="1:16" x14ac:dyDescent="0.3">
      <c r="A3288" t="s">
        <v>539</v>
      </c>
      <c r="B3288" t="e">
        <f>VLOOKUP(A3288,Sheet3!L:L,1,FALSE)</f>
        <v>#N/A</v>
      </c>
      <c r="C3288" t="str">
        <f>VLOOKUP(A3288,'ALL - prices'!B:C,2,FALSE)</f>
        <v>Gibson Energy Inc</v>
      </c>
      <c r="D3288" t="str">
        <f>VLOOKUP(A3288,'ALL - prices'!B:I,8,FALSE)</f>
        <v>Energy</v>
      </c>
      <c r="E3288">
        <v>2016</v>
      </c>
      <c r="F3288" t="s">
        <v>681</v>
      </c>
      <c r="G3288" t="str">
        <f t="shared" si="239"/>
        <v>2016-Q3</v>
      </c>
      <c r="H3288" s="4">
        <f>INDEX('ALL - prices'!$J$3:$DY$219,MATCH('COMBINED DATA'!A3288,'ALL - prices'!$B$3:$B$219,0),MATCH('COMBINED DATA'!G3288,'ALL - prices'!$J$1:$DY$1,0))</f>
        <v>9.4055999999999997</v>
      </c>
      <c r="I3288" s="14">
        <f t="shared" si="242"/>
        <v>0.47673163921994238</v>
      </c>
      <c r="J3288" s="15">
        <f>INDEX(MarketCap2!$E$2:$AR$224,MATCH(A3288,MarketCap2!$B$2:$B$224,0),MATCH(G3288,MarketCap2!$E$1:$AR$1,0))</f>
        <v>2497138688</v>
      </c>
      <c r="K3288">
        <f t="shared" si="240"/>
        <v>21.638411388551877</v>
      </c>
      <c r="L3288">
        <f>INDEX('PB2'!$D$2:$AQ$224,MATCH(A3288,'PB2'!$B$2:$B$224,0),MATCH(G3288,'PB2'!$D$1:$AQ$1,0))</f>
        <v>2.2222969532012899</v>
      </c>
      <c r="M3288" s="16">
        <f t="shared" si="241"/>
        <v>0.44998486748562921</v>
      </c>
      <c r="N3288" s="6">
        <f>INDEX('ROA2'!$D$2:$AQ$224,MATCH(A3288,'ROA2'!$B$2:$B$224,0),MATCH(G3288,'ROA2'!$D$1:$AQ$1,0))</f>
        <v>-10.051876068115201</v>
      </c>
      <c r="O3288" s="6">
        <v>3323.2949760000001</v>
      </c>
      <c r="P3288" s="28">
        <v>5.2308694226902694E-2</v>
      </c>
    </row>
    <row r="3289" spans="1:16" x14ac:dyDescent="0.3">
      <c r="A3289" t="s">
        <v>539</v>
      </c>
      <c r="B3289" t="e">
        <f>VLOOKUP(A3289,Sheet3!L:L,1,FALSE)</f>
        <v>#N/A</v>
      </c>
      <c r="C3289" t="str">
        <f>VLOOKUP(A3289,'ALL - prices'!B:C,2,FALSE)</f>
        <v>Gibson Energy Inc</v>
      </c>
      <c r="D3289" t="str">
        <f>VLOOKUP(A3289,'ALL - prices'!B:I,8,FALSE)</f>
        <v>Energy</v>
      </c>
      <c r="E3289">
        <v>2016</v>
      </c>
      <c r="F3289" t="s">
        <v>682</v>
      </c>
      <c r="G3289" t="str">
        <f t="shared" si="239"/>
        <v>2016-Q4</v>
      </c>
      <c r="H3289" s="4">
        <f>INDEX('ALL - prices'!$J$3:$DY$219,MATCH('COMBINED DATA'!A3289,'ALL - prices'!$B$3:$B$219,0),MATCH('COMBINED DATA'!G3289,'ALL - prices'!$J$1:$DY$1,0))</f>
        <v>10.2965</v>
      </c>
      <c r="I3289" s="14">
        <f t="shared" si="242"/>
        <v>0.54067272294183033</v>
      </c>
      <c r="J3289" s="15">
        <f>INDEX(MarketCap2!$E$2:$AR$224,MATCH(A3289,MarketCap2!$B$2:$B$224,0),MATCH(G3289,MarketCap2!$E$1:$AR$1,0))</f>
        <v>2690008832</v>
      </c>
      <c r="K3289">
        <f t="shared" si="240"/>
        <v>21.712810313826143</v>
      </c>
      <c r="L3289">
        <f>INDEX('PB2'!$D$2:$AQ$224,MATCH(A3289,'PB2'!$B$2:$B$224,0),MATCH(G3289,'PB2'!$D$1:$AQ$1,0))</f>
        <v>2.5447950363159202</v>
      </c>
      <c r="M3289" s="16">
        <f t="shared" si="241"/>
        <v>0.39295895572308731</v>
      </c>
      <c r="N3289" s="6">
        <f>INDEX('ROA2'!$D$2:$AQ$224,MATCH(A3289,'ROA2'!$B$2:$B$224,0),MATCH(G3289,'ROA2'!$D$1:$AQ$1,0))</f>
        <v>-10.0196342468262</v>
      </c>
      <c r="O3289" s="6">
        <v>3221.4809599999999</v>
      </c>
      <c r="P3289" s="28">
        <v>-3.0636466740170662E-2</v>
      </c>
    </row>
    <row r="3290" spans="1:16" x14ac:dyDescent="0.3">
      <c r="A3290" t="s">
        <v>539</v>
      </c>
      <c r="B3290" t="e">
        <f>VLOOKUP(A3290,Sheet3!L:L,1,FALSE)</f>
        <v>#N/A</v>
      </c>
      <c r="C3290" t="str">
        <f>VLOOKUP(A3290,'ALL - prices'!B:C,2,FALSE)</f>
        <v>Gibson Energy Inc</v>
      </c>
      <c r="D3290" t="str">
        <f>VLOOKUP(A3290,'ALL - prices'!B:I,8,FALSE)</f>
        <v>Energy</v>
      </c>
      <c r="E3290">
        <v>2017</v>
      </c>
      <c r="F3290" t="s">
        <v>679</v>
      </c>
      <c r="G3290" t="str">
        <f t="shared" si="239"/>
        <v>2017-Q1</v>
      </c>
      <c r="H3290" s="4">
        <f>INDEX('ALL - prices'!$J$3:$DY$219,MATCH('COMBINED DATA'!A3290,'ALL - prices'!$B$3:$B$219,0),MATCH('COMBINED DATA'!G3290,'ALL - prices'!$J$1:$DY$1,0))</f>
        <v>10.5405</v>
      </c>
      <c r="I3290" s="14">
        <f t="shared" si="242"/>
        <v>0.49413334485743809</v>
      </c>
      <c r="J3290" s="15">
        <f>INDEX(MarketCap2!$E$2:$AR$224,MATCH(A3290,MarketCap2!$B$2:$B$224,0),MATCH(G3290,MarketCap2!$E$1:$AR$1,0))</f>
        <v>2707100928</v>
      </c>
      <c r="K3290">
        <f t="shared" si="240"/>
        <v>21.719144130961858</v>
      </c>
      <c r="L3290">
        <f>INDEX('PB2'!$D$2:$AQ$224,MATCH(A3290,'PB2'!$B$2:$B$224,0),MATCH(G3290,'PB2'!$D$1:$AQ$1,0))</f>
        <v>2.35864305496216</v>
      </c>
      <c r="M3290" s="16">
        <f t="shared" si="241"/>
        <v>0.42397258792345888</v>
      </c>
      <c r="N3290" s="6">
        <f>INDEX('ROA2'!$D$2:$AQ$224,MATCH(A3290,'ROA2'!$B$2:$B$224,0),MATCH(G3290,'ROA2'!$D$1:$AQ$1,0))</f>
        <v>-4.8809862136840803</v>
      </c>
      <c r="O3290" s="6">
        <v>3261.347072</v>
      </c>
      <c r="P3290" s="28">
        <v>1.2375088505877794E-2</v>
      </c>
    </row>
    <row r="3291" spans="1:16" x14ac:dyDescent="0.3">
      <c r="A3291" t="s">
        <v>539</v>
      </c>
      <c r="B3291" t="e">
        <f>VLOOKUP(A3291,Sheet3!L:L,1,FALSE)</f>
        <v>#N/A</v>
      </c>
      <c r="C3291" t="str">
        <f>VLOOKUP(A3291,'ALL - prices'!B:C,2,FALSE)</f>
        <v>Gibson Energy Inc</v>
      </c>
      <c r="D3291" t="str">
        <f>VLOOKUP(A3291,'ALL - prices'!B:I,8,FALSE)</f>
        <v>Energy</v>
      </c>
      <c r="E3291">
        <v>2017</v>
      </c>
      <c r="F3291" t="s">
        <v>680</v>
      </c>
      <c r="G3291" t="str">
        <f t="shared" si="239"/>
        <v>2017-Q2</v>
      </c>
      <c r="H3291" s="4">
        <f>INDEX('ALL - prices'!$J$3:$DY$219,MATCH('COMBINED DATA'!A3291,'ALL - prices'!$B$3:$B$219,0),MATCH('COMBINED DATA'!G3291,'ALL - prices'!$J$1:$DY$1,0))</f>
        <v>9.4321999999999999</v>
      </c>
      <c r="I3291" s="14">
        <f t="shared" si="242"/>
        <v>0.36428202787583852</v>
      </c>
      <c r="J3291" s="15">
        <f>INDEX(MarketCap2!$E$2:$AR$224,MATCH(A3291,MarketCap2!$B$2:$B$224,0),MATCH(G3291,MarketCap2!$E$1:$AR$1,0))</f>
        <v>2390457088</v>
      </c>
      <c r="K3291">
        <f t="shared" si="240"/>
        <v>21.594750434813047</v>
      </c>
      <c r="L3291">
        <f>INDEX('PB2'!$D$2:$AQ$224,MATCH(A3291,'PB2'!$B$2:$B$224,0),MATCH(G3291,'PB2'!$D$1:$AQ$1,0))</f>
        <v>2.1760590076446502</v>
      </c>
      <c r="M3291" s="16">
        <f t="shared" si="241"/>
        <v>0.45954636178841146</v>
      </c>
      <c r="N3291" s="6">
        <f>INDEX('ROA2'!$D$2:$AQ$224,MATCH(A3291,'ROA2'!$B$2:$B$224,0),MATCH(G3291,'ROA2'!$D$1:$AQ$1,0))</f>
        <v>-1.82610595226288</v>
      </c>
      <c r="O3291" s="6">
        <v>2972.4328959999998</v>
      </c>
      <c r="P3291" s="28">
        <v>-8.8587374977795744E-2</v>
      </c>
    </row>
    <row r="3292" spans="1:16" x14ac:dyDescent="0.3">
      <c r="A3292" t="s">
        <v>539</v>
      </c>
      <c r="B3292" t="e">
        <f>VLOOKUP(A3292,Sheet3!L:L,1,FALSE)</f>
        <v>#N/A</v>
      </c>
      <c r="C3292" t="str">
        <f>VLOOKUP(A3292,'ALL - prices'!B:C,2,FALSE)</f>
        <v>Gibson Energy Inc</v>
      </c>
      <c r="D3292" t="str">
        <f>VLOOKUP(A3292,'ALL - prices'!B:I,8,FALSE)</f>
        <v>Energy</v>
      </c>
      <c r="E3292">
        <v>2017</v>
      </c>
      <c r="F3292" t="s">
        <v>681</v>
      </c>
      <c r="G3292" t="str">
        <f t="shared" si="239"/>
        <v>2017-Q3</v>
      </c>
      <c r="H3292" s="4">
        <f>INDEX('ALL - prices'!$J$3:$DY$219,MATCH('COMBINED DATA'!A3292,'ALL - prices'!$B$3:$B$219,0),MATCH('COMBINED DATA'!G3292,'ALL - prices'!$J$1:$DY$1,0))</f>
        <v>10.158300000000001</v>
      </c>
      <c r="I3292" s="14">
        <f t="shared" si="242"/>
        <v>1.1628962392807589</v>
      </c>
      <c r="J3292" s="15">
        <f>INDEX(MarketCap2!$E$2:$AR$224,MATCH(A3292,MarketCap2!$B$2:$B$224,0),MATCH(G3292,MarketCap2!$E$1:$AR$1,0))</f>
        <v>2528008192</v>
      </c>
      <c r="K3292">
        <f t="shared" si="240"/>
        <v>21.650697553732101</v>
      </c>
      <c r="L3292">
        <f>INDEX('PB2'!$D$2:$AQ$224,MATCH(A3292,'PB2'!$B$2:$B$224,0),MATCH(G3292,'PB2'!$D$1:$AQ$1,0))</f>
        <v>2.4475939273834202</v>
      </c>
      <c r="M3292" s="16">
        <f t="shared" si="241"/>
        <v>0.4085645044351951</v>
      </c>
      <c r="N3292" s="6">
        <f>INDEX('ROA2'!$D$2:$AQ$224,MATCH(A3292,'ROA2'!$B$2:$B$224,0),MATCH(G3292,'ROA2'!$D$1:$AQ$1,0))</f>
        <v>2.3269131183624299</v>
      </c>
      <c r="O3292" s="6">
        <v>2920.8581119999999</v>
      </c>
      <c r="P3292" s="28">
        <v>-1.7351033918849453E-2</v>
      </c>
    </row>
    <row r="3293" spans="1:16" x14ac:dyDescent="0.3">
      <c r="A3293" t="s">
        <v>539</v>
      </c>
      <c r="B3293" t="e">
        <f>VLOOKUP(A3293,Sheet3!L:L,1,FALSE)</f>
        <v>#N/A</v>
      </c>
      <c r="C3293" t="str">
        <f>VLOOKUP(A3293,'ALL - prices'!B:C,2,FALSE)</f>
        <v>Gibson Energy Inc</v>
      </c>
      <c r="D3293" t="str">
        <f>VLOOKUP(A3293,'ALL - prices'!B:I,8,FALSE)</f>
        <v>Energy</v>
      </c>
      <c r="E3293">
        <v>2017</v>
      </c>
      <c r="F3293" t="s">
        <v>682</v>
      </c>
      <c r="G3293" t="str">
        <f t="shared" si="239"/>
        <v>2017-Q4</v>
      </c>
      <c r="H3293" s="4">
        <f>INDEX('ALL - prices'!$J$3:$DY$219,MATCH('COMBINED DATA'!A3293,'ALL - prices'!$B$3:$B$219,0),MATCH('COMBINED DATA'!G3293,'ALL - prices'!$J$1:$DY$1,0))</f>
        <v>10.613</v>
      </c>
      <c r="I3293" s="14">
        <f t="shared" si="242"/>
        <v>1.1944397888410556</v>
      </c>
      <c r="J3293" s="15">
        <f>INDEX(MarketCap2!$E$2:$AR$224,MATCH(A3293,MarketCap2!$B$2:$B$224,0),MATCH(G3293,MarketCap2!$E$1:$AR$1,0))</f>
        <v>2598679296</v>
      </c>
      <c r="K3293">
        <f t="shared" si="240"/>
        <v>21.678269189839973</v>
      </c>
      <c r="L3293">
        <f>INDEX('PB2'!$D$2:$AQ$224,MATCH(A3293,'PB2'!$B$2:$B$224,0),MATCH(G3293,'PB2'!$D$1:$AQ$1,0))</f>
        <v>2.8590490818023699</v>
      </c>
      <c r="M3293" s="16">
        <f t="shared" si="241"/>
        <v>0.34976664316990008</v>
      </c>
      <c r="N3293" s="6">
        <f>INDEX('ROA2'!$D$2:$AQ$224,MATCH(A3293,'ROA2'!$B$2:$B$224,0),MATCH(G3293,'ROA2'!$D$1:$AQ$1,0))</f>
        <v>3.0658400058746298</v>
      </c>
      <c r="O3293" s="6">
        <v>2902.4519679999999</v>
      </c>
      <c r="P3293" s="28">
        <v>-6.3016220898853576E-3</v>
      </c>
    </row>
    <row r="3294" spans="1:16" x14ac:dyDescent="0.3">
      <c r="A3294" t="s">
        <v>539</v>
      </c>
      <c r="B3294" t="e">
        <f>VLOOKUP(A3294,Sheet3!L:L,1,FALSE)</f>
        <v>#N/A</v>
      </c>
      <c r="C3294" t="str">
        <f>VLOOKUP(A3294,'ALL - prices'!B:C,2,FALSE)</f>
        <v>Gibson Energy Inc</v>
      </c>
      <c r="D3294" t="str">
        <f>VLOOKUP(A3294,'ALL - prices'!B:I,8,FALSE)</f>
        <v>Energy</v>
      </c>
      <c r="E3294">
        <v>2018</v>
      </c>
      <c r="F3294" t="s">
        <v>679</v>
      </c>
      <c r="G3294" t="str">
        <f t="shared" si="239"/>
        <v>2018-Q1</v>
      </c>
      <c r="H3294" s="4">
        <f>INDEX('ALL - prices'!$J$3:$DY$219,MATCH('COMBINED DATA'!A3294,'ALL - prices'!$B$3:$B$219,0),MATCH('COMBINED DATA'!G3294,'ALL - prices'!$J$1:$DY$1,0))</f>
        <v>9.8924000000000003</v>
      </c>
      <c r="I3294" s="14">
        <f t="shared" si="242"/>
        <v>1.694012605964494</v>
      </c>
      <c r="J3294" s="15">
        <f>INDEX(MarketCap2!$E$2:$AR$224,MATCH(A3294,MarketCap2!$B$2:$B$224,0),MATCH(G3294,MarketCap2!$E$1:$AR$1,0))</f>
        <v>2378624768</v>
      </c>
      <c r="K3294">
        <f t="shared" si="240"/>
        <v>21.5897883290511</v>
      </c>
      <c r="L3294">
        <f>INDEX('PB2'!$D$2:$AQ$224,MATCH(A3294,'PB2'!$B$2:$B$224,0),MATCH(G3294,'PB2'!$D$1:$AQ$1,0))</f>
        <v>2.7509360313415501</v>
      </c>
      <c r="M3294" s="16">
        <f t="shared" si="241"/>
        <v>0.36351263301180059</v>
      </c>
      <c r="N3294" s="6">
        <f>INDEX('ROA2'!$D$2:$AQ$224,MATCH(A3294,'ROA2'!$B$2:$B$224,0),MATCH(G3294,'ROA2'!$D$1:$AQ$1,0))</f>
        <v>1.41781401634216</v>
      </c>
      <c r="O3294" s="6">
        <v>2964.4339199999999</v>
      </c>
      <c r="P3294" s="28">
        <v>2.1355031085220733E-2</v>
      </c>
    </row>
    <row r="3295" spans="1:16" x14ac:dyDescent="0.3">
      <c r="A3295" t="s">
        <v>539</v>
      </c>
      <c r="B3295" t="e">
        <f>VLOOKUP(A3295,Sheet3!L:L,1,FALSE)</f>
        <v>#N/A</v>
      </c>
      <c r="C3295" t="str">
        <f>VLOOKUP(A3295,'ALL - prices'!B:C,2,FALSE)</f>
        <v>Gibson Energy Inc</v>
      </c>
      <c r="D3295" t="str">
        <f>VLOOKUP(A3295,'ALL - prices'!B:I,8,FALSE)</f>
        <v>Energy</v>
      </c>
      <c r="E3295">
        <v>2018</v>
      </c>
      <c r="F3295" t="s">
        <v>680</v>
      </c>
      <c r="G3295" t="str">
        <f t="shared" si="239"/>
        <v>2018-Q2</v>
      </c>
      <c r="H3295" s="4">
        <f>INDEX('ALL - prices'!$J$3:$DY$219,MATCH('COMBINED DATA'!A3295,'ALL - prices'!$B$3:$B$219,0),MATCH('COMBINED DATA'!G3295,'ALL - prices'!$J$1:$DY$1,0))</f>
        <v>10.6416</v>
      </c>
      <c r="I3295" s="14">
        <f t="shared" si="242"/>
        <v>1.6093785785720738</v>
      </c>
      <c r="J3295" s="15">
        <f>INDEX(MarketCap2!$E$2:$AR$224,MATCH(A3295,MarketCap2!$B$2:$B$224,0),MATCH(G3295,MarketCap2!$E$1:$AR$1,0))</f>
        <v>2521776640</v>
      </c>
      <c r="K3295">
        <f t="shared" si="240"/>
        <v>21.648229505935817</v>
      </c>
      <c r="L3295">
        <f>INDEX('PB2'!$D$2:$AQ$224,MATCH(A3295,'PB2'!$B$2:$B$224,0),MATCH(G3295,'PB2'!$D$1:$AQ$1,0))</f>
        <v>3.0532929897308301</v>
      </c>
      <c r="M3295" s="16">
        <f t="shared" si="241"/>
        <v>0.32751524447975011</v>
      </c>
      <c r="N3295" s="6">
        <f>INDEX('ROA2'!$D$2:$AQ$224,MATCH(A3295,'ROA2'!$B$2:$B$224,0),MATCH(G3295,'ROA2'!$D$1:$AQ$1,0))</f>
        <v>-3.62001609802246</v>
      </c>
      <c r="O3295" s="6">
        <v>3050.6350080000002</v>
      </c>
      <c r="P3295" s="28">
        <v>2.9078431270952484E-2</v>
      </c>
    </row>
    <row r="3296" spans="1:16" x14ac:dyDescent="0.3">
      <c r="A3296" t="s">
        <v>539</v>
      </c>
      <c r="B3296" t="e">
        <f>VLOOKUP(A3296,Sheet3!L:L,1,FALSE)</f>
        <v>#N/A</v>
      </c>
      <c r="C3296" t="str">
        <f>VLOOKUP(A3296,'ALL - prices'!B:C,2,FALSE)</f>
        <v>Gibson Energy Inc</v>
      </c>
      <c r="D3296" t="str">
        <f>VLOOKUP(A3296,'ALL - prices'!B:I,8,FALSE)</f>
        <v>Energy</v>
      </c>
      <c r="E3296">
        <v>2018</v>
      </c>
      <c r="F3296" t="s">
        <v>681</v>
      </c>
      <c r="G3296" t="str">
        <f t="shared" si="239"/>
        <v>2018-Q3</v>
      </c>
      <c r="H3296" s="4">
        <f>INDEX('ALL - prices'!$J$3:$DY$219,MATCH('COMBINED DATA'!A3296,'ALL - prices'!$B$3:$B$219,0),MATCH('COMBINED DATA'!G3296,'ALL - prices'!$J$1:$DY$1,0))</f>
        <v>12.602399999999999</v>
      </c>
      <c r="I3296" s="14">
        <f t="shared" si="242"/>
        <v>1.5853166883938363</v>
      </c>
      <c r="J3296" s="15">
        <f>INDEX(MarketCap2!$E$2:$AR$224,MATCH(A3296,MarketCap2!$B$2:$B$224,0),MATCH(G3296,MarketCap2!$E$1:$AR$1,0))</f>
        <v>2943176960</v>
      </c>
      <c r="K3296">
        <f t="shared" si="240"/>
        <v>21.802755433510008</v>
      </c>
      <c r="L3296">
        <f>INDEX('PB2'!$D$2:$AQ$224,MATCH(A3296,'PB2'!$B$2:$B$224,0),MATCH(G3296,'PB2'!$D$1:$AQ$1,0))</f>
        <v>3.7556180953979501</v>
      </c>
      <c r="M3296" s="16">
        <f t="shared" si="241"/>
        <v>0.26626775529316399</v>
      </c>
      <c r="N3296" s="6">
        <f>INDEX('ROA2'!$D$2:$AQ$224,MATCH(A3296,'ROA2'!$B$2:$B$224,0),MATCH(G3296,'ROA2'!$D$1:$AQ$1,0))</f>
        <v>1.16736996173859</v>
      </c>
      <c r="O3296" s="6">
        <v>2979.5870719999998</v>
      </c>
      <c r="P3296" s="28">
        <v>-2.328955637553622E-2</v>
      </c>
    </row>
    <row r="3297" spans="1:16" x14ac:dyDescent="0.3">
      <c r="A3297" t="s">
        <v>539</v>
      </c>
      <c r="B3297" t="e">
        <f>VLOOKUP(A3297,Sheet3!L:L,1,FALSE)</f>
        <v>#N/A</v>
      </c>
      <c r="C3297" t="str">
        <f>VLOOKUP(A3297,'ALL - prices'!B:C,2,FALSE)</f>
        <v>Gibson Energy Inc</v>
      </c>
      <c r="D3297" t="str">
        <f>VLOOKUP(A3297,'ALL - prices'!B:I,8,FALSE)</f>
        <v>Energy</v>
      </c>
      <c r="E3297">
        <v>2018</v>
      </c>
      <c r="F3297" t="s">
        <v>682</v>
      </c>
      <c r="G3297" t="str">
        <f t="shared" si="239"/>
        <v>2018-Q4</v>
      </c>
      <c r="H3297" s="4">
        <f>INDEX('ALL - prices'!$J$3:$DY$219,MATCH('COMBINED DATA'!A3297,'ALL - prices'!$B$3:$B$219,0),MATCH('COMBINED DATA'!G3297,'ALL - prices'!$J$1:$DY$1,0))</f>
        <v>11.7415</v>
      </c>
      <c r="I3297" s="14">
        <f t="shared" si="242"/>
        <v>1.3964970351442441</v>
      </c>
      <c r="J3297" s="15">
        <f>INDEX(MarketCap2!$E$2:$AR$224,MATCH(A3297,MarketCap2!$B$2:$B$224,0),MATCH(G3297,MarketCap2!$E$1:$AR$1,0))</f>
        <v>2693788160</v>
      </c>
      <c r="K3297">
        <f t="shared" si="240"/>
        <v>21.714214277841283</v>
      </c>
      <c r="L3297">
        <f>INDEX('PB2'!$D$2:$AQ$224,MATCH(A3297,'PB2'!$B$2:$B$224,0),MATCH(G3297,'PB2'!$D$1:$AQ$1,0))</f>
        <v>3.5613970756530802</v>
      </c>
      <c r="M3297" s="16">
        <f t="shared" si="241"/>
        <v>0.28078868454077743</v>
      </c>
      <c r="N3297" s="6">
        <f>INDEX('ROA2'!$D$2:$AQ$224,MATCH(A3297,'ROA2'!$B$2:$B$224,0),MATCH(G3297,'ROA2'!$D$1:$AQ$1,0))</f>
        <v>1.6239700317382799</v>
      </c>
      <c r="O3297" s="6">
        <v>3062.5589759999998</v>
      </c>
      <c r="P3297" s="28">
        <v>2.784677943454307E-2</v>
      </c>
    </row>
    <row r="3298" spans="1:16" x14ac:dyDescent="0.3">
      <c r="A3298" t="s">
        <v>539</v>
      </c>
      <c r="B3298" t="e">
        <f>VLOOKUP(A3298,Sheet3!L:L,1,FALSE)</f>
        <v>#N/A</v>
      </c>
      <c r="C3298" t="str">
        <f>VLOOKUP(A3298,'ALL - prices'!B:C,2,FALSE)</f>
        <v>Gibson Energy Inc</v>
      </c>
      <c r="D3298" t="str">
        <f>VLOOKUP(A3298,'ALL - prices'!B:I,8,FALSE)</f>
        <v>Energy</v>
      </c>
      <c r="E3298">
        <v>2019</v>
      </c>
      <c r="F3298" t="s">
        <v>679</v>
      </c>
      <c r="G3298" t="str">
        <f t="shared" si="239"/>
        <v>2019-Q1</v>
      </c>
      <c r="H3298" s="4">
        <f>INDEX('ALL - prices'!$J$3:$DY$219,MATCH('COMBINED DATA'!A3298,'ALL - prices'!$B$3:$B$219,0),MATCH('COMBINED DATA'!G3298,'ALL - prices'!$J$1:$DY$1,0))</f>
        <v>14.6456</v>
      </c>
      <c r="I3298" s="14">
        <f t="shared" si="242"/>
        <v>2.7324251413960745</v>
      </c>
      <c r="J3298" s="15">
        <f>INDEX(MarketCap2!$E$2:$AR$224,MATCH(A3298,MarketCap2!$B$2:$B$224,0),MATCH(G3298,MarketCap2!$E$1:$AR$1,0))</f>
        <v>3321005568</v>
      </c>
      <c r="K3298">
        <f t="shared" si="240"/>
        <v>21.923533455943048</v>
      </c>
      <c r="L3298">
        <f>INDEX('PB2'!$D$2:$AQ$224,MATCH(A3298,'PB2'!$B$2:$B$224,0),MATCH(G3298,'PB2'!$D$1:$AQ$1,0))</f>
        <v>4.2990489006042498</v>
      </c>
      <c r="M3298" s="16">
        <f t="shared" si="241"/>
        <v>0.23260958949767835</v>
      </c>
      <c r="N3298" s="6">
        <f>INDEX('ROA2'!$D$2:$AQ$224,MATCH(A3298,'ROA2'!$B$2:$B$224,0),MATCH(G3298,'ROA2'!$D$1:$AQ$1,0))</f>
        <v>5.2319960594177202</v>
      </c>
      <c r="O3298" s="6">
        <v>2809.5759360000002</v>
      </c>
      <c r="P3298" s="28">
        <v>-8.2605116173279411E-2</v>
      </c>
    </row>
    <row r="3299" spans="1:16" x14ac:dyDescent="0.3">
      <c r="A3299" t="s">
        <v>539</v>
      </c>
      <c r="B3299" t="e">
        <f>VLOOKUP(A3299,Sheet3!L:L,1,FALSE)</f>
        <v>#N/A</v>
      </c>
      <c r="C3299" t="str">
        <f>VLOOKUP(A3299,'ALL - prices'!B:C,2,FALSE)</f>
        <v>Gibson Energy Inc</v>
      </c>
      <c r="D3299" t="str">
        <f>VLOOKUP(A3299,'ALL - prices'!B:I,8,FALSE)</f>
        <v>Energy</v>
      </c>
      <c r="E3299">
        <v>2019</v>
      </c>
      <c r="F3299" t="s">
        <v>680</v>
      </c>
      <c r="G3299" t="str">
        <f t="shared" si="239"/>
        <v>2019-Q2</v>
      </c>
      <c r="H3299" s="4">
        <f>INDEX('ALL - prices'!$J$3:$DY$219,MATCH('COMBINED DATA'!A3299,'ALL - prices'!$B$3:$B$219,0),MATCH('COMBINED DATA'!G3299,'ALL - prices'!$J$1:$DY$1,0))</f>
        <v>15.1006</v>
      </c>
      <c r="I3299" s="14">
        <f t="shared" si="242"/>
        <v>2.7180294344739364</v>
      </c>
      <c r="J3299" s="15">
        <f>INDEX(MarketCap2!$E$2:$AR$224,MATCH(A3299,MarketCap2!$B$2:$B$224,0),MATCH(G3299,MarketCap2!$E$1:$AR$1,0))</f>
        <v>3392066304</v>
      </c>
      <c r="K3299">
        <f t="shared" si="240"/>
        <v>21.944705101854836</v>
      </c>
      <c r="L3299">
        <f>INDEX('PB2'!$D$2:$AQ$224,MATCH(A3299,'PB2'!$B$2:$B$224,0),MATCH(G3299,'PB2'!$D$1:$AQ$1,0))</f>
        <v>4.4312558174133301</v>
      </c>
      <c r="M3299" s="16">
        <f t="shared" si="241"/>
        <v>0.22566966142427158</v>
      </c>
      <c r="N3299" s="6">
        <f>INDEX('ROA2'!$D$2:$AQ$224,MATCH(A3299,'ROA2'!$B$2:$B$224,0),MATCH(G3299,'ROA2'!$D$1:$AQ$1,0))</f>
        <v>7.220703125</v>
      </c>
      <c r="O3299" s="6">
        <v>3005.616896</v>
      </c>
      <c r="P3299" s="28">
        <v>6.9775996259102288E-2</v>
      </c>
    </row>
    <row r="3300" spans="1:16" x14ac:dyDescent="0.3">
      <c r="A3300" t="s">
        <v>539</v>
      </c>
      <c r="B3300" t="e">
        <f>VLOOKUP(A3300,Sheet3!L:L,1,FALSE)</f>
        <v>#N/A</v>
      </c>
      <c r="C3300" t="str">
        <f>VLOOKUP(A3300,'ALL - prices'!B:C,2,FALSE)</f>
        <v>Gibson Energy Inc</v>
      </c>
      <c r="D3300" t="str">
        <f>VLOOKUP(A3300,'ALL - prices'!B:I,8,FALSE)</f>
        <v>Energy</v>
      </c>
      <c r="E3300">
        <v>2019</v>
      </c>
      <c r="F3300" t="s">
        <v>681</v>
      </c>
      <c r="G3300" t="str">
        <f t="shared" si="239"/>
        <v>2019-Q3</v>
      </c>
      <c r="H3300" s="4">
        <f>INDEX('ALL - prices'!$J$3:$DY$219,MATCH('COMBINED DATA'!A3300,'ALL - prices'!$B$3:$B$219,0),MATCH('COMBINED DATA'!G3300,'ALL - prices'!$J$1:$DY$1,0))</f>
        <v>14.9236</v>
      </c>
      <c r="I3300" s="14">
        <f t="shared" si="242"/>
        <v>2.7291566572844506</v>
      </c>
      <c r="J3300" s="15">
        <f>INDEX(MarketCap2!$E$2:$AR$224,MATCH(A3300,MarketCap2!$B$2:$B$224,0),MATCH(G3300,MarketCap2!$E$1:$AR$1,0))</f>
        <v>3309089280</v>
      </c>
      <c r="K3300">
        <f t="shared" si="240"/>
        <v>21.919938846482921</v>
      </c>
      <c r="L3300">
        <f>INDEX('PB2'!$D$2:$AQ$224,MATCH(A3300,'PB2'!$B$2:$B$224,0),MATCH(G3300,'PB2'!$D$1:$AQ$1,0))</f>
        <v>4.28552293777466</v>
      </c>
      <c r="M3300" s="16">
        <f t="shared" si="241"/>
        <v>0.23334375163075646</v>
      </c>
      <c r="N3300" s="6">
        <f>INDEX('ROA2'!$D$2:$AQ$224,MATCH(A3300,'ROA2'!$B$2:$B$224,0),MATCH(G3300,'ROA2'!$D$1:$AQ$1,0))</f>
        <v>3.8598558902740501</v>
      </c>
      <c r="O3300" s="6">
        <v>3108.9310719999999</v>
      </c>
      <c r="P3300" s="28">
        <v>3.4373700832429667E-2</v>
      </c>
    </row>
    <row r="3301" spans="1:16" x14ac:dyDescent="0.3">
      <c r="A3301" t="s">
        <v>539</v>
      </c>
      <c r="B3301" t="e">
        <f>VLOOKUP(A3301,Sheet3!L:L,1,FALSE)</f>
        <v>#N/A</v>
      </c>
      <c r="C3301" t="str">
        <f>VLOOKUP(A3301,'ALL - prices'!B:C,2,FALSE)</f>
        <v>Gibson Energy Inc</v>
      </c>
      <c r="D3301" t="str">
        <f>VLOOKUP(A3301,'ALL - prices'!B:I,8,FALSE)</f>
        <v>Energy</v>
      </c>
      <c r="E3301">
        <v>2019</v>
      </c>
      <c r="F3301" t="s">
        <v>682</v>
      </c>
      <c r="G3301" t="str">
        <f t="shared" si="239"/>
        <v>2019-Q4</v>
      </c>
      <c r="H3301" s="4">
        <f>INDEX('ALL - prices'!$J$3:$DY$219,MATCH('COMBINED DATA'!A3301,'ALL - prices'!$B$3:$B$219,0),MATCH('COMBINED DATA'!G3301,'ALL - prices'!$J$1:$DY$1,0))</f>
        <v>17.657699999999998</v>
      </c>
      <c r="I3301" s="14">
        <f t="shared" si="242"/>
        <v>1.8926206637006389</v>
      </c>
      <c r="J3301" s="15">
        <f>INDEX(MarketCap2!$E$2:$AR$224,MATCH(A3301,MarketCap2!$B$2:$B$224,0),MATCH(G3301,MarketCap2!$E$1:$AR$1,0))</f>
        <v>3868504064</v>
      </c>
      <c r="K3301">
        <f t="shared" si="240"/>
        <v>22.076133722489615</v>
      </c>
      <c r="L3301">
        <f>INDEX('PB2'!$D$2:$AQ$224,MATCH(A3301,'PB2'!$B$2:$B$224,0),MATCH(G3301,'PB2'!$D$1:$AQ$1,0))</f>
        <v>5.0926380157470703</v>
      </c>
      <c r="M3301" s="16">
        <f t="shared" si="241"/>
        <v>0.19636188492248527</v>
      </c>
      <c r="N3301" s="6">
        <f>INDEX('ROA2'!$D$2:$AQ$224,MATCH(A3301,'ROA2'!$B$2:$B$224,0),MATCH(G3301,'ROA2'!$D$1:$AQ$1,0))</f>
        <v>5.1275181770324698</v>
      </c>
      <c r="O3301" s="6">
        <v>3313.6640000000002</v>
      </c>
      <c r="P3301" s="28">
        <v>6.5853157647620036E-2</v>
      </c>
    </row>
    <row r="3302" spans="1:16" x14ac:dyDescent="0.3">
      <c r="A3302" t="s">
        <v>539</v>
      </c>
      <c r="B3302" t="e">
        <f>VLOOKUP(A3302,Sheet3!L:L,1,FALSE)</f>
        <v>#N/A</v>
      </c>
      <c r="C3302" t="str">
        <f>VLOOKUP(A3302,'ALL - prices'!B:C,2,FALSE)</f>
        <v>Gibson Energy Inc</v>
      </c>
      <c r="D3302" t="str">
        <f>VLOOKUP(A3302,'ALL - prices'!B:I,8,FALSE)</f>
        <v>Energy</v>
      </c>
      <c r="E3302">
        <v>2020</v>
      </c>
      <c r="F3302" t="s">
        <v>679</v>
      </c>
      <c r="G3302" t="str">
        <f t="shared" si="239"/>
        <v>2020-Q1</v>
      </c>
      <c r="H3302" s="4">
        <f>INDEX('ALL - prices'!$J$3:$DY$219,MATCH('COMBINED DATA'!A3302,'ALL - prices'!$B$3:$B$219,0),MATCH('COMBINED DATA'!G3302,'ALL - prices'!$J$1:$DY$1,0))</f>
        <v>11.0337</v>
      </c>
      <c r="I3302" s="14">
        <f t="shared" si="242"/>
        <v>0.71024602016953742</v>
      </c>
      <c r="J3302" s="15">
        <f>INDEX(MarketCap2!$E$2:$AR$224,MATCH(A3302,MarketCap2!$B$2:$B$224,0),MATCH(G3302,MarketCap2!$E$1:$AR$1,0))</f>
        <v>2367226624</v>
      </c>
      <c r="K3302">
        <f t="shared" si="240"/>
        <v>21.584984906029945</v>
      </c>
      <c r="L3302">
        <f>INDEX('PB2'!$D$2:$AQ$224,MATCH(A3302,'PB2'!$B$2:$B$224,0),MATCH(G3302,'PB2'!$D$1:$AQ$1,0))</f>
        <v>3.0416440963745099</v>
      </c>
      <c r="M3302" s="16">
        <f t="shared" si="241"/>
        <v>0.32876956287948045</v>
      </c>
      <c r="N3302" s="6">
        <f>INDEX('ROA2'!$D$2:$AQ$224,MATCH(A3302,'ROA2'!$B$2:$B$224,0),MATCH(G3302,'ROA2'!$D$1:$AQ$1,0))</f>
        <v>6.3219008445739702</v>
      </c>
      <c r="O3302" s="6">
        <v>2976.6899199999998</v>
      </c>
      <c r="P3302" s="28">
        <v>-0.10169228986402978</v>
      </c>
    </row>
    <row r="3303" spans="1:16" x14ac:dyDescent="0.3">
      <c r="A3303" t="s">
        <v>539</v>
      </c>
      <c r="B3303" t="e">
        <f>VLOOKUP(A3303,Sheet3!L:L,1,FALSE)</f>
        <v>#N/A</v>
      </c>
      <c r="C3303" t="str">
        <f>VLOOKUP(A3303,'ALL - prices'!B:C,2,FALSE)</f>
        <v>Gibson Energy Inc</v>
      </c>
      <c r="D3303" t="str">
        <f>VLOOKUP(A3303,'ALL - prices'!B:I,8,FALSE)</f>
        <v>Energy</v>
      </c>
      <c r="E3303">
        <v>2020</v>
      </c>
      <c r="F3303" t="s">
        <v>680</v>
      </c>
      <c r="G3303" t="str">
        <f t="shared" si="239"/>
        <v>2020-Q2</v>
      </c>
      <c r="H3303" s="4">
        <f>INDEX('ALL - prices'!$J$3:$DY$219,MATCH('COMBINED DATA'!A3303,'ALL - prices'!$B$3:$B$219,0),MATCH('COMBINED DATA'!G3303,'ALL - prices'!$J$1:$DY$1,0))</f>
        <v>14.5862</v>
      </c>
      <c r="I3303" s="14">
        <f t="shared" si="242"/>
        <v>1.2364396558263573</v>
      </c>
      <c r="J3303" s="15">
        <f>INDEX(MarketCap2!$E$2:$AR$224,MATCH(A3303,MarketCap2!$B$2:$B$224,0),MATCH(G3303,MarketCap2!$E$1:$AR$1,0))</f>
        <v>3089390080</v>
      </c>
      <c r="K3303">
        <f t="shared" si="240"/>
        <v>21.851239523259792</v>
      </c>
      <c r="L3303">
        <f>INDEX('PB2'!$D$2:$AQ$224,MATCH(A3303,'PB2'!$B$2:$B$224,0),MATCH(G3303,'PB2'!$D$1:$AQ$1,0))</f>
        <v>4.00649213790894</v>
      </c>
      <c r="M3303" s="16">
        <f t="shared" si="241"/>
        <v>0.24959489887378586</v>
      </c>
      <c r="N3303" s="6">
        <f>INDEX('ROA2'!$D$2:$AQ$224,MATCH(A3303,'ROA2'!$B$2:$B$224,0),MATCH(G3303,'ROA2'!$D$1:$AQ$1,0))</f>
        <v>5.81062889099121</v>
      </c>
      <c r="O3303" s="6">
        <v>2866.5530880000001</v>
      </c>
      <c r="P3303" s="28">
        <v>-3.6999766505743298E-2</v>
      </c>
    </row>
    <row r="3304" spans="1:16" x14ac:dyDescent="0.3">
      <c r="A3304" t="s">
        <v>539</v>
      </c>
      <c r="B3304" t="e">
        <f>VLOOKUP(A3304,Sheet3!L:L,1,FALSE)</f>
        <v>#N/A</v>
      </c>
      <c r="C3304" t="str">
        <f>VLOOKUP(A3304,'ALL - prices'!B:C,2,FALSE)</f>
        <v>Gibson Energy Inc</v>
      </c>
      <c r="D3304" t="str">
        <f>VLOOKUP(A3304,'ALL - prices'!B:I,8,FALSE)</f>
        <v>Energy</v>
      </c>
      <c r="E3304">
        <v>2020</v>
      </c>
      <c r="F3304" t="s">
        <v>681</v>
      </c>
      <c r="G3304" t="str">
        <f t="shared" si="239"/>
        <v>2020-Q3</v>
      </c>
      <c r="H3304" s="4">
        <f>INDEX('ALL - prices'!$J$3:$DY$219,MATCH('COMBINED DATA'!A3304,'ALL - prices'!$B$3:$B$219,0),MATCH('COMBINED DATA'!G3304,'ALL - prices'!$J$1:$DY$1,0))</f>
        <v>15.125999999999999</v>
      </c>
      <c r="I3304" s="14">
        <f t="shared" si="242"/>
        <v>1.3063928888355141</v>
      </c>
      <c r="J3304" s="15">
        <f>INDEX(MarketCap2!$E$2:$AR$224,MATCH(A3304,MarketCap2!$B$2:$B$224,0),MATCH(G3304,MarketCap2!$E$1:$AR$1,0))</f>
        <v>3156338176</v>
      </c>
      <c r="K3304">
        <f t="shared" si="240"/>
        <v>21.872678387548209</v>
      </c>
      <c r="L3304">
        <f>INDEX('PB2'!$D$2:$AQ$224,MATCH(A3304,'PB2'!$B$2:$B$224,0),MATCH(G3304,'PB2'!$D$1:$AQ$1,0))</f>
        <v>4.2666769027709996</v>
      </c>
      <c r="M3304" s="16">
        <f t="shared" si="241"/>
        <v>0.23437443771534436</v>
      </c>
      <c r="N3304" s="6">
        <f>INDEX('ROA2'!$D$2:$AQ$224,MATCH(A3304,'ROA2'!$B$2:$B$224,0),MATCH(G3304,'ROA2'!$D$1:$AQ$1,0))</f>
        <v>5.7160367965698198</v>
      </c>
      <c r="O3304" s="6">
        <v>3018.81088</v>
      </c>
      <c r="P3304" s="28">
        <v>5.3115287708217697E-2</v>
      </c>
    </row>
    <row r="3305" spans="1:16" x14ac:dyDescent="0.3">
      <c r="A3305" t="s">
        <v>539</v>
      </c>
      <c r="B3305" t="e">
        <f>VLOOKUP(A3305,Sheet3!L:L,1,FALSE)</f>
        <v>#N/A</v>
      </c>
      <c r="C3305" t="str">
        <f>VLOOKUP(A3305,'ALL - prices'!B:C,2,FALSE)</f>
        <v>Gibson Energy Inc</v>
      </c>
      <c r="D3305" t="str">
        <f>VLOOKUP(A3305,'ALL - prices'!B:I,8,FALSE)</f>
        <v>Energy</v>
      </c>
      <c r="E3305">
        <v>2020</v>
      </c>
      <c r="F3305" t="s">
        <v>682</v>
      </c>
      <c r="G3305" t="str">
        <f t="shared" si="239"/>
        <v>2020-Q4</v>
      </c>
      <c r="H3305" s="4">
        <f>INDEX('ALL - prices'!$J$3:$DY$219,MATCH('COMBINED DATA'!A3305,'ALL - prices'!$B$3:$B$219,0),MATCH('COMBINED DATA'!G3305,'ALL - prices'!$J$1:$DY$1,0))</f>
        <v>14.652699999999999</v>
      </c>
      <c r="I3305" s="14">
        <f t="shared" si="242"/>
        <v>0.60089544847668774</v>
      </c>
      <c r="J3305" s="15">
        <f>INDEX(MarketCap2!$E$2:$AR$224,MATCH(A3305,MarketCap2!$B$2:$B$224,0),MATCH(G3305,MarketCap2!$E$1:$AR$1,0))</f>
        <v>3007957504</v>
      </c>
      <c r="K3305">
        <f t="shared" si="240"/>
        <v>21.824527115274634</v>
      </c>
      <c r="L3305">
        <f>INDEX('PB2'!$D$2:$AQ$224,MATCH(A3305,'PB2'!$B$2:$B$224,0),MATCH(G3305,'PB2'!$D$1:$AQ$1,0))</f>
        <v>4.4036622047424299</v>
      </c>
      <c r="M3305" s="16">
        <f t="shared" si="241"/>
        <v>0.22708372111808925</v>
      </c>
      <c r="N3305" s="6">
        <f>INDEX('ROA2'!$D$2:$AQ$224,MATCH(A3305,'ROA2'!$B$2:$B$224,0),MATCH(G3305,'ROA2'!$D$1:$AQ$1,0))</f>
        <v>4.5399079322814897</v>
      </c>
      <c r="O3305" s="6">
        <v>3046.068992</v>
      </c>
      <c r="P3305" s="28">
        <v>9.0294202199244708E-3</v>
      </c>
    </row>
    <row r="3306" spans="1:16" x14ac:dyDescent="0.3">
      <c r="A3306" t="s">
        <v>539</v>
      </c>
      <c r="B3306" t="e">
        <f>VLOOKUP(A3306,Sheet3!L:L,1,FALSE)</f>
        <v>#N/A</v>
      </c>
      <c r="C3306" t="str">
        <f>VLOOKUP(A3306,'ALL - prices'!B:C,2,FALSE)</f>
        <v>Gibson Energy Inc</v>
      </c>
      <c r="D3306" t="str">
        <f>VLOOKUP(A3306,'ALL - prices'!B:I,8,FALSE)</f>
        <v>Energy</v>
      </c>
      <c r="E3306">
        <v>2021</v>
      </c>
      <c r="F3306" t="s">
        <v>679</v>
      </c>
      <c r="G3306" t="str">
        <f t="shared" si="239"/>
        <v>2021-Q1</v>
      </c>
      <c r="H3306" s="4">
        <f>INDEX('ALL - prices'!$J$3:$DY$219,MATCH('COMBINED DATA'!A3306,'ALL - prices'!$B$3:$B$219,0),MATCH('COMBINED DATA'!G3306,'ALL - prices'!$J$1:$DY$1,0))</f>
        <v>16.125</v>
      </c>
      <c r="I3306" s="14">
        <f t="shared" si="242"/>
        <v>1.0017097533717048</v>
      </c>
      <c r="J3306" s="15">
        <f>INDEX(MarketCap2!$E$2:$AR$224,MATCH(A3306,MarketCap2!$B$2:$B$224,0),MATCH(G3306,MarketCap2!$E$1:$AR$1,0))</f>
        <v>3244040192</v>
      </c>
      <c r="K3306">
        <f t="shared" si="240"/>
        <v>21.900085362765243</v>
      </c>
      <c r="L3306">
        <f>INDEX('PB2'!$D$2:$AQ$224,MATCH(A3306,'PB2'!$B$2:$B$224,0),MATCH(G3306,'PB2'!$D$1:$AQ$1,0))</f>
        <v>4.8940310478210396</v>
      </c>
      <c r="M3306" s="16">
        <f t="shared" si="241"/>
        <v>0.20433053861503966</v>
      </c>
      <c r="N3306" s="6">
        <f>INDEX('ROA2'!$D$2:$AQ$224,MATCH(A3306,'ROA2'!$B$2:$B$224,0),MATCH(G3306,'ROA2'!$D$1:$AQ$1,0))</f>
        <v>4.0142960548400897</v>
      </c>
      <c r="O3306" s="6">
        <v>3067.1600640000001</v>
      </c>
      <c r="P3306" s="28">
        <v>6.9240296445656369E-3</v>
      </c>
    </row>
    <row r="3307" spans="1:16" x14ac:dyDescent="0.3">
      <c r="A3307" t="s">
        <v>539</v>
      </c>
      <c r="B3307" t="e">
        <f>VLOOKUP(A3307,Sheet3!L:L,1,FALSE)</f>
        <v>#N/A</v>
      </c>
      <c r="C3307" t="str">
        <f>VLOOKUP(A3307,'ALL - prices'!B:C,2,FALSE)</f>
        <v>Gibson Energy Inc</v>
      </c>
      <c r="D3307" t="str">
        <f>VLOOKUP(A3307,'ALL - prices'!B:I,8,FALSE)</f>
        <v>Energy</v>
      </c>
      <c r="E3307">
        <v>2021</v>
      </c>
      <c r="F3307" t="s">
        <v>680</v>
      </c>
      <c r="G3307" t="str">
        <f t="shared" si="239"/>
        <v>2021-Q2</v>
      </c>
      <c r="H3307" s="4">
        <f>INDEX('ALL - prices'!$J$3:$DY$219,MATCH('COMBINED DATA'!A3307,'ALL - prices'!$B$3:$B$219,0),MATCH('COMBINED DATA'!G3307,'ALL - prices'!$J$1:$DY$1,0))</f>
        <v>17.448</v>
      </c>
      <c r="I3307" s="14">
        <f t="shared" si="242"/>
        <v>1.0508588202037423</v>
      </c>
      <c r="J3307" s="15">
        <f>INDEX(MarketCap2!$E$2:$AR$224,MATCH(A3307,MarketCap2!$B$2:$B$224,0),MATCH(G3307,MarketCap2!$E$1:$AR$1,0))</f>
        <v>3479010816</v>
      </c>
      <c r="K3307">
        <f t="shared" si="240"/>
        <v>21.970013842050733</v>
      </c>
      <c r="L3307">
        <f>INDEX('PB2'!$D$2:$AQ$224,MATCH(A3307,'PB2'!$B$2:$B$224,0),MATCH(G3307,'PB2'!$D$1:$AQ$1,0))</f>
        <v>5.3675379753112802</v>
      </c>
      <c r="M3307" s="16">
        <f t="shared" si="241"/>
        <v>0.18630515603236267</v>
      </c>
      <c r="N3307" s="6">
        <f>INDEX('ROA2'!$D$2:$AQ$224,MATCH(A3307,'ROA2'!$B$2:$B$224,0),MATCH(G3307,'ROA2'!$D$1:$AQ$1,0))</f>
        <v>3.3696091175079399</v>
      </c>
      <c r="O3307" s="6">
        <v>3311.1969279999998</v>
      </c>
      <c r="P3307" s="28">
        <v>7.9564437103990568E-2</v>
      </c>
    </row>
    <row r="3308" spans="1:16" x14ac:dyDescent="0.3">
      <c r="A3308" t="s">
        <v>539</v>
      </c>
      <c r="B3308" t="e">
        <f>VLOOKUP(A3308,Sheet3!L:L,1,FALSE)</f>
        <v>#N/A</v>
      </c>
      <c r="C3308" t="str">
        <f>VLOOKUP(A3308,'ALL - prices'!B:C,2,FALSE)</f>
        <v>Gibson Energy Inc</v>
      </c>
      <c r="D3308" t="str">
        <f>VLOOKUP(A3308,'ALL - prices'!B:I,8,FALSE)</f>
        <v>Energy</v>
      </c>
      <c r="E3308">
        <v>2021</v>
      </c>
      <c r="F3308" t="s">
        <v>681</v>
      </c>
      <c r="G3308" t="str">
        <f t="shared" si="239"/>
        <v>2021-Q3</v>
      </c>
      <c r="H3308" s="4">
        <f>INDEX('ALL - prices'!$J$3:$DY$219,MATCH('COMBINED DATA'!A3308,'ALL - prices'!$B$3:$B$219,0),MATCH('COMBINED DATA'!G3308,'ALL - prices'!$J$1:$DY$1,0))</f>
        <v>17.345099999999999</v>
      </c>
      <c r="I3308" s="14">
        <f t="shared" si="242"/>
        <v>1.033296572464395</v>
      </c>
      <c r="J3308" s="15">
        <f>INDEX(MarketCap2!$E$2:$AR$224,MATCH(A3308,MarketCap2!$B$2:$B$224,0),MATCH(G3308,MarketCap2!$E$1:$AR$1,0))</f>
        <v>3408201216</v>
      </c>
      <c r="K3308">
        <f t="shared" si="240"/>
        <v>21.949450486424077</v>
      </c>
      <c r="L3308">
        <f>INDEX('PB2'!$D$2:$AQ$224,MATCH(A3308,'PB2'!$B$2:$B$224,0),MATCH(G3308,'PB2'!$D$1:$AQ$1,0))</f>
        <v>5.2857398986816397</v>
      </c>
      <c r="M3308" s="16">
        <f t="shared" si="241"/>
        <v>0.18918827244023459</v>
      </c>
      <c r="N3308" s="6">
        <f>INDEX('ROA2'!$D$2:$AQ$224,MATCH(A3308,'ROA2'!$B$2:$B$224,0),MATCH(G3308,'ROA2'!$D$1:$AQ$1,0))</f>
        <v>2.9992730617523198</v>
      </c>
      <c r="O3308" s="6">
        <v>3324.8599039999999</v>
      </c>
      <c r="P3308" s="28">
        <v>4.1262952029412102E-3</v>
      </c>
    </row>
    <row r="3309" spans="1:16" x14ac:dyDescent="0.3">
      <c r="A3309" t="s">
        <v>539</v>
      </c>
      <c r="B3309" t="e">
        <f>VLOOKUP(A3309,Sheet3!L:L,1,FALSE)</f>
        <v>#N/A</v>
      </c>
      <c r="C3309" t="str">
        <f>VLOOKUP(A3309,'ALL - prices'!B:C,2,FALSE)</f>
        <v>Gibson Energy Inc</v>
      </c>
      <c r="D3309" t="str">
        <f>VLOOKUP(A3309,'ALL - prices'!B:I,8,FALSE)</f>
        <v>Energy</v>
      </c>
      <c r="E3309">
        <v>2021</v>
      </c>
      <c r="F3309" t="s">
        <v>682</v>
      </c>
      <c r="G3309" t="str">
        <f t="shared" si="239"/>
        <v>2021-Q4</v>
      </c>
      <c r="H3309" s="4">
        <f>INDEX('ALL - prices'!$J$3:$DY$219,MATCH('COMBINED DATA'!A3309,'ALL - prices'!$B$3:$B$219,0),MATCH('COMBINED DATA'!G3309,'ALL - prices'!$J$1:$DY$1,0))</f>
        <v>16.979900000000001</v>
      </c>
      <c r="I3309" s="14">
        <f t="shared" si="242"/>
        <v>0.80773371179285802</v>
      </c>
      <c r="J3309" s="15">
        <f>INDEX(MarketCap2!$E$2:$AR$224,MATCH(A3309,MarketCap2!$B$2:$B$224,0),MATCH(G3309,MarketCap2!$E$1:$AR$1,0))</f>
        <v>3285431296</v>
      </c>
      <c r="K3309">
        <f t="shared" si="240"/>
        <v>21.912763772806731</v>
      </c>
      <c r="L3309">
        <f>INDEX('PB2'!$D$2:$AQ$224,MATCH(A3309,'PB2'!$B$2:$B$224,0),MATCH(G3309,'PB2'!$D$1:$AQ$1,0))</f>
        <v>5.1036281585693404</v>
      </c>
      <c r="M3309" s="16">
        <f t="shared" si="241"/>
        <v>0.19593903962633558</v>
      </c>
      <c r="N3309" s="6">
        <f>INDEX('ROA2'!$D$2:$AQ$224,MATCH(A3309,'ROA2'!$B$2:$B$224,0),MATCH(G3309,'ROA2'!$D$1:$AQ$1,0))</f>
        <v>3.56986808776856</v>
      </c>
      <c r="O3309" s="6">
        <v>3317.0790400000001</v>
      </c>
      <c r="P3309" s="28">
        <v>-2.3402080763279699E-3</v>
      </c>
    </row>
    <row r="3310" spans="1:16" x14ac:dyDescent="0.3">
      <c r="A3310" t="s">
        <v>539</v>
      </c>
      <c r="B3310" t="e">
        <f>VLOOKUP(A3310,Sheet3!L:L,1,FALSE)</f>
        <v>#N/A</v>
      </c>
      <c r="C3310" t="str">
        <f>VLOOKUP(A3310,'ALL - prices'!B:C,2,FALSE)</f>
        <v>Gibson Energy Inc</v>
      </c>
      <c r="D3310" t="str">
        <f>VLOOKUP(A3310,'ALL - prices'!B:I,8,FALSE)</f>
        <v>Energy</v>
      </c>
      <c r="E3310">
        <v>2022</v>
      </c>
      <c r="F3310" t="s">
        <v>679</v>
      </c>
      <c r="G3310" t="str">
        <f t="shared" si="239"/>
        <v>2022-Q1</v>
      </c>
      <c r="H3310" s="4">
        <f>INDEX('ALL - prices'!$J$3:$DY$219,MATCH('COMBINED DATA'!A3310,'ALL - prices'!$B$3:$B$219,0),MATCH('COMBINED DATA'!G3310,'ALL - prices'!$J$1:$DY$1,0))</f>
        <v>19.220400000000001</v>
      </c>
      <c r="I3310" s="14">
        <f t="shared" si="242"/>
        <v>0.75410313397218265</v>
      </c>
      <c r="J3310" s="15">
        <f>INDEX(MarketCap2!$E$2:$AR$224,MATCH(A3310,MarketCap2!$B$2:$B$224,0),MATCH(G3310,MarketCap2!$E$1:$AR$1,0))</f>
        <v>3667325696</v>
      </c>
      <c r="K3310">
        <f t="shared" si="240"/>
        <v>22.022728540198951</v>
      </c>
      <c r="L3310">
        <f>INDEX('PB2'!$D$2:$AQ$224,MATCH(A3310,'PB2'!$B$2:$B$224,0),MATCH(G3310,'PB2'!$D$1:$AQ$1,0))</f>
        <v>5.7666521072387704</v>
      </c>
      <c r="M3310" s="16">
        <f t="shared" si="241"/>
        <v>0.17341084244439139</v>
      </c>
      <c r="N3310" s="6">
        <f>INDEX('ROA2'!$D$2:$AQ$224,MATCH(A3310,'ROA2'!$B$2:$B$224,0),MATCH(G3310,'ROA2'!$D$1:$AQ$1,0))</f>
        <v>4.4639110565185502</v>
      </c>
      <c r="O3310" s="6">
        <v>3431.7598720000001</v>
      </c>
      <c r="P3310" s="28">
        <v>3.4572836708768928E-2</v>
      </c>
    </row>
    <row r="3311" spans="1:16" x14ac:dyDescent="0.3">
      <c r="A3311" t="s">
        <v>539</v>
      </c>
      <c r="B3311" t="e">
        <f>VLOOKUP(A3311,Sheet3!L:L,1,FALSE)</f>
        <v>#N/A</v>
      </c>
      <c r="C3311" t="str">
        <f>VLOOKUP(A3311,'ALL - prices'!B:C,2,FALSE)</f>
        <v>Gibson Energy Inc</v>
      </c>
      <c r="D3311" t="str">
        <f>VLOOKUP(A3311,'ALL - prices'!B:I,8,FALSE)</f>
        <v>Energy</v>
      </c>
      <c r="E3311">
        <v>2022</v>
      </c>
      <c r="F3311" t="s">
        <v>680</v>
      </c>
      <c r="G3311" t="str">
        <f t="shared" si="239"/>
        <v>2022-Q2</v>
      </c>
      <c r="H3311" s="4">
        <f>INDEX('ALL - prices'!$J$3:$DY$219,MATCH('COMBINED DATA'!A3311,'ALL - prices'!$B$3:$B$219,0),MATCH('COMBINED DATA'!G3311,'ALL - prices'!$J$1:$DY$1,0))</f>
        <v>18.599399999999999</v>
      </c>
      <c r="I3311" s="14">
        <f t="shared" si="242"/>
        <v>0.7772312070205798</v>
      </c>
      <c r="J3311" s="15">
        <f>INDEX(MarketCap2!$E$2:$AR$224,MATCH(A3311,MarketCap2!$B$2:$B$224,0),MATCH(G3311,MarketCap2!$E$1:$AR$1,0))</f>
        <v>3495792128</v>
      </c>
      <c r="K3311">
        <f t="shared" si="240"/>
        <v>21.974825833017654</v>
      </c>
      <c r="L3311">
        <f>INDEX('PB2'!$D$2:$AQ$224,MATCH(A3311,'PB2'!$B$2:$B$224,0),MATCH(G3311,'PB2'!$D$1:$AQ$1,0))</f>
        <v>5.7834520339965803</v>
      </c>
      <c r="M3311" s="16">
        <f t="shared" si="241"/>
        <v>0.17290711397306477</v>
      </c>
      <c r="N3311" s="6">
        <f>INDEX('ROA2'!$D$2:$AQ$224,MATCH(A3311,'ROA2'!$B$2:$B$224,0),MATCH(G3311,'ROA2'!$D$1:$AQ$1,0))</f>
        <v>4.7653841972351101</v>
      </c>
      <c r="O3311" s="6">
        <v>3582.0989439999998</v>
      </c>
      <c r="P3311" s="28">
        <v>4.3808156050377571E-2</v>
      </c>
    </row>
    <row r="3312" spans="1:16" x14ac:dyDescent="0.3">
      <c r="A3312" t="s">
        <v>539</v>
      </c>
      <c r="B3312" t="e">
        <f>VLOOKUP(A3312,Sheet3!L:L,1,FALSE)</f>
        <v>#N/A</v>
      </c>
      <c r="C3312" t="str">
        <f>VLOOKUP(A3312,'ALL - prices'!B:C,2,FALSE)</f>
        <v>Gibson Energy Inc</v>
      </c>
      <c r="D3312" t="str">
        <f>VLOOKUP(A3312,'ALL - prices'!B:I,8,FALSE)</f>
        <v>Energy</v>
      </c>
      <c r="E3312">
        <v>2022</v>
      </c>
      <c r="F3312" t="s">
        <v>681</v>
      </c>
      <c r="G3312" t="str">
        <f t="shared" si="239"/>
        <v>2022-Q3</v>
      </c>
      <c r="H3312" s="4">
        <f>INDEX('ALL - prices'!$J$3:$DY$219,MATCH('COMBINED DATA'!A3312,'ALL - prices'!$B$3:$B$219,0),MATCH('COMBINED DATA'!G3312,'ALL - prices'!$J$1:$DY$1,0))</f>
        <v>17.4283</v>
      </c>
      <c r="I3312" s="14">
        <f t="shared" si="242"/>
        <v>1.0299078546970446</v>
      </c>
      <c r="J3312" s="15">
        <f>INDEX(MarketCap2!$E$2:$AR$224,MATCH(A3312,MarketCap2!$B$2:$B$224,0),MATCH(G3312,MarketCap2!$E$1:$AR$1,0))</f>
        <v>3216941056</v>
      </c>
      <c r="K3312">
        <f t="shared" si="240"/>
        <v>21.891696762374576</v>
      </c>
      <c r="L3312">
        <f>INDEX('PB2'!$D$2:$AQ$224,MATCH(A3312,'PB2'!$B$2:$B$224,0),MATCH(G3312,'PB2'!$D$1:$AQ$1,0))</f>
        <v>5.1574368476867702</v>
      </c>
      <c r="M3312" s="16">
        <f t="shared" si="241"/>
        <v>0.19389476391718169</v>
      </c>
      <c r="N3312" s="6">
        <f>INDEX('ROA2'!$D$2:$AQ$224,MATCH(A3312,'ROA2'!$B$2:$B$224,0),MATCH(G3312,'ROA2'!$D$1:$AQ$1,0))</f>
        <v>4.8078031539917001</v>
      </c>
      <c r="O3312" s="6">
        <v>3655.54304</v>
      </c>
      <c r="P3312" s="28">
        <v>2.0503089710299242E-2</v>
      </c>
    </row>
    <row r="3313" spans="1:16" x14ac:dyDescent="0.3">
      <c r="A3313" t="s">
        <v>539</v>
      </c>
      <c r="B3313" t="e">
        <f>VLOOKUP(A3313,Sheet3!L:L,1,FALSE)</f>
        <v>#N/A</v>
      </c>
      <c r="C3313" t="str">
        <f>VLOOKUP(A3313,'ALL - prices'!B:C,2,FALSE)</f>
        <v>Gibson Energy Inc</v>
      </c>
      <c r="D3313" t="str">
        <f>VLOOKUP(A3313,'ALL - prices'!B:I,8,FALSE)</f>
        <v>Energy</v>
      </c>
      <c r="E3313">
        <v>2022</v>
      </c>
      <c r="F3313" t="s">
        <v>682</v>
      </c>
      <c r="G3313" t="str">
        <f t="shared" si="239"/>
        <v>2022-Q4</v>
      </c>
      <c r="H3313" s="4">
        <f>INDEX('ALL - prices'!$J$3:$DY$219,MATCH('COMBINED DATA'!A3313,'ALL - prices'!$B$3:$B$219,0),MATCH('COMBINED DATA'!G3313,'ALL - prices'!$J$1:$DY$1,0))</f>
        <v>19.049600000000002</v>
      </c>
      <c r="I3313" s="14">
        <f t="shared" si="242"/>
        <v>0.50415328356892974</v>
      </c>
      <c r="J3313" s="15">
        <f>INDEX(MarketCap2!$E$2:$AR$224,MATCH(A3313,MarketCap2!$B$2:$B$224,0),MATCH(G3313,MarketCap2!$E$1:$AR$1,0))</f>
        <v>3401521920</v>
      </c>
      <c r="K3313">
        <f t="shared" si="240"/>
        <v>21.947488791944412</v>
      </c>
      <c r="L3313">
        <f>INDEX('PB2'!$D$2:$AQ$224,MATCH(A3313,'PB2'!$B$2:$B$224,0),MATCH(G3313,'PB2'!$D$1:$AQ$1,0))</f>
        <v>5.89792823791504</v>
      </c>
      <c r="M3313" s="16">
        <f t="shared" si="241"/>
        <v>0.1695510626208479</v>
      </c>
      <c r="N3313" s="6">
        <f>INDEX('ROA2'!$D$2:$AQ$224,MATCH(A3313,'ROA2'!$B$2:$B$224,0),MATCH(G3313,'ROA2'!$D$1:$AQ$1,0))</f>
        <v>6.03503322601318</v>
      </c>
      <c r="O3313" s="6">
        <v>3419.289088</v>
      </c>
      <c r="P3313" s="28">
        <v>-6.4628961939400403E-2</v>
      </c>
    </row>
    <row r="3314" spans="1:16" x14ac:dyDescent="0.3">
      <c r="A3314" t="s">
        <v>539</v>
      </c>
      <c r="B3314" t="e">
        <f>VLOOKUP(A3314,Sheet3!L:L,1,FALSE)</f>
        <v>#N/A</v>
      </c>
      <c r="C3314" t="str">
        <f>VLOOKUP(A3314,'ALL - prices'!B:C,2,FALSE)</f>
        <v>Gibson Energy Inc</v>
      </c>
      <c r="D3314" t="str">
        <f>VLOOKUP(A3314,'ALL - prices'!B:I,8,FALSE)</f>
        <v>Energy</v>
      </c>
      <c r="E3314">
        <v>2023</v>
      </c>
      <c r="F3314" t="s">
        <v>679</v>
      </c>
      <c r="G3314" t="str">
        <f t="shared" ref="G3314:G3377" si="243">E3314&amp;"-"&amp;F3314</f>
        <v>2023-Q1</v>
      </c>
      <c r="H3314" s="4">
        <f>INDEX('ALL - prices'!$J$3:$DY$219,MATCH('COMBINED DATA'!A3314,'ALL - prices'!$B$3:$B$219,0),MATCH('COMBINED DATA'!G3314,'ALL - prices'!$J$1:$DY$1,0))</f>
        <v>17.721299999999999</v>
      </c>
      <c r="I3314" s="14">
        <f t="shared" si="242"/>
        <v>1.6737408351753078</v>
      </c>
      <c r="J3314" s="15">
        <f>INDEX(MarketCap2!$E$2:$AR$224,MATCH(A3314,MarketCap2!$B$2:$B$224,0),MATCH(G3314,MarketCap2!$E$1:$AR$1,0))</f>
        <v>3070713088</v>
      </c>
      <c r="K3314">
        <f t="shared" ref="K3314:K3377" si="244">LN(J3314)</f>
        <v>21.84517564779507</v>
      </c>
      <c r="L3314">
        <f>INDEX('PB2'!$D$2:$AQ$224,MATCH(A3314,'PB2'!$B$2:$B$224,0),MATCH(G3314,'PB2'!$D$1:$AQ$1,0))</f>
        <v>5.2818617820739702</v>
      </c>
      <c r="M3314" s="16">
        <f t="shared" ref="M3314:M3377" si="245">1/L3314</f>
        <v>0.18932718069107463</v>
      </c>
      <c r="N3314" s="6">
        <f>INDEX('ROA2'!$D$2:$AQ$224,MATCH(A3314,'ROA2'!$B$2:$B$224,0),MATCH(G3314,'ROA2'!$D$1:$AQ$1,0))</f>
        <v>6.7376837730407697</v>
      </c>
      <c r="O3314" s="6">
        <v>3194.998016</v>
      </c>
      <c r="P3314" s="28">
        <v>-6.5595820133240515E-2</v>
      </c>
    </row>
    <row r="3315" spans="1:16" x14ac:dyDescent="0.3">
      <c r="A3315" t="s">
        <v>539</v>
      </c>
      <c r="B3315" t="e">
        <f>VLOOKUP(A3315,Sheet3!L:L,1,FALSE)</f>
        <v>#N/A</v>
      </c>
      <c r="C3315" t="str">
        <f>VLOOKUP(A3315,'ALL - prices'!B:C,2,FALSE)</f>
        <v>Gibson Energy Inc</v>
      </c>
      <c r="D3315" t="str">
        <f>VLOOKUP(A3315,'ALL - prices'!B:I,8,FALSE)</f>
        <v>Energy</v>
      </c>
      <c r="E3315">
        <v>2023</v>
      </c>
      <c r="F3315" t="s">
        <v>680</v>
      </c>
      <c r="G3315" t="str">
        <f t="shared" si="243"/>
        <v>2023-Q2</v>
      </c>
      <c r="H3315" s="4">
        <f>INDEX('ALL - prices'!$J$3:$DY$219,MATCH('COMBINED DATA'!A3315,'ALL - prices'!$B$3:$B$219,0),MATCH('COMBINED DATA'!G3315,'ALL - prices'!$J$1:$DY$1,0))</f>
        <v>17.413900000000002</v>
      </c>
      <c r="I3315" s="14">
        <f t="shared" si="242"/>
        <v>2.1428591171221076</v>
      </c>
      <c r="J3315" s="15">
        <f>INDEX(MarketCap2!$E$2:$AR$224,MATCH(A3315,MarketCap2!$B$2:$B$224,0),MATCH(G3315,MarketCap2!$E$1:$AR$1,0))</f>
        <v>3385378560</v>
      </c>
      <c r="K3315">
        <f t="shared" si="244"/>
        <v>21.942731571621884</v>
      </c>
      <c r="L3315">
        <f>INDEX('PB2'!$D$2:$AQ$224,MATCH(A3315,'PB2'!$B$2:$B$224,0),MATCH(G3315,'PB2'!$D$1:$AQ$1,0))</f>
        <v>5.3063158988952601</v>
      </c>
      <c r="M3315" s="16">
        <f t="shared" si="245"/>
        <v>0.18845466780599954</v>
      </c>
      <c r="N3315" s="6">
        <f>INDEX('ROA2'!$D$2:$AQ$224,MATCH(A3315,'ROA2'!$B$2:$B$224,0),MATCH(G3315,'ROA2'!$D$1:$AQ$1,0))</f>
        <v>7.5715608596801802</v>
      </c>
      <c r="O3315" s="6">
        <v>3273.1850239999999</v>
      </c>
      <c r="P3315" s="28">
        <v>2.4471692191498338E-2</v>
      </c>
    </row>
    <row r="3316" spans="1:16" x14ac:dyDescent="0.3">
      <c r="A3316" t="s">
        <v>539</v>
      </c>
      <c r="B3316" t="e">
        <f>VLOOKUP(A3316,Sheet3!L:L,1,FALSE)</f>
        <v>#N/A</v>
      </c>
      <c r="C3316" t="str">
        <f>VLOOKUP(A3316,'ALL - prices'!B:C,2,FALSE)</f>
        <v>Gibson Energy Inc</v>
      </c>
      <c r="D3316" t="str">
        <f>VLOOKUP(A3316,'ALL - prices'!B:I,8,FALSE)</f>
        <v>Energy</v>
      </c>
      <c r="E3316">
        <v>2023</v>
      </c>
      <c r="F3316" t="s">
        <v>681</v>
      </c>
      <c r="G3316" t="str">
        <f t="shared" si="243"/>
        <v>2023-Q3</v>
      </c>
      <c r="H3316" s="4">
        <f>INDEX('ALL - prices'!$J$3:$DY$219,MATCH('COMBINED DATA'!A3316,'ALL - prices'!$B$3:$B$219,0),MATCH('COMBINED DATA'!G3316,'ALL - prices'!$J$1:$DY$1,0))</f>
        <v>16.569099999999999</v>
      </c>
      <c r="I3316" s="14">
        <f t="shared" si="242"/>
        <v>1.5575898055970969</v>
      </c>
      <c r="J3316" s="15">
        <f>INDEX(MarketCap2!$E$2:$AR$224,MATCH(A3316,MarketCap2!$B$2:$B$224,0),MATCH(G3316,MarketCap2!$E$1:$AR$1,0))</f>
        <v>3140890112</v>
      </c>
      <c r="K3316">
        <f t="shared" si="244"/>
        <v>21.867772071854318</v>
      </c>
      <c r="L3316">
        <f>INDEX('PB2'!$D$2:$AQ$224,MATCH(A3316,'PB2'!$B$2:$B$224,0),MATCH(G3316,'PB2'!$D$1:$AQ$1,0))</f>
        <v>3.2763540744781499</v>
      </c>
      <c r="M3316" s="16">
        <f t="shared" si="245"/>
        <v>0.30521731695292359</v>
      </c>
      <c r="N3316" s="6">
        <f>INDEX('ROA2'!$D$2:$AQ$224,MATCH(A3316,'ROA2'!$B$2:$B$224,0),MATCH(G3316,'ROA2'!$D$1:$AQ$1,0))</f>
        <v>7.48400783538818</v>
      </c>
      <c r="O3316" s="6">
        <v>3710.3759359999999</v>
      </c>
      <c r="P3316" s="28">
        <v>0.13356743013131911</v>
      </c>
    </row>
    <row r="3317" spans="1:16" x14ac:dyDescent="0.3">
      <c r="A3317" t="s">
        <v>539</v>
      </c>
      <c r="B3317" t="e">
        <f>VLOOKUP(A3317,Sheet3!L:L,1,FALSE)</f>
        <v>#N/A</v>
      </c>
      <c r="C3317" t="str">
        <f>VLOOKUP(A3317,'ALL - prices'!B:C,2,FALSE)</f>
        <v>Gibson Energy Inc</v>
      </c>
      <c r="D3317" t="str">
        <f>VLOOKUP(A3317,'ALL - prices'!B:I,8,FALSE)</f>
        <v>Energy</v>
      </c>
      <c r="E3317">
        <v>2023</v>
      </c>
      <c r="F3317" t="s">
        <v>682</v>
      </c>
      <c r="G3317" t="str">
        <f t="shared" si="243"/>
        <v>2023-Q4</v>
      </c>
      <c r="H3317" s="4">
        <f>INDEX('ALL - prices'!$J$3:$DY$219,MATCH('COMBINED DATA'!A3317,'ALL - prices'!$B$3:$B$219,0),MATCH('COMBINED DATA'!G3317,'ALL - prices'!$J$1:$DY$1,0))</f>
        <v>17.494499999999999</v>
      </c>
      <c r="I3317" s="14">
        <f t="shared" si="242"/>
        <v>1.1591381004148438</v>
      </c>
      <c r="J3317" s="15">
        <f>INDEX(MarketCap2!$E$2:$AR$224,MATCH(A3317,MarketCap2!$B$2:$B$224,0),MATCH(G3317,MarketCap2!$E$1:$AR$1,0))</f>
        <v>3254102528</v>
      </c>
      <c r="K3317">
        <f t="shared" si="244"/>
        <v>21.903182353544363</v>
      </c>
      <c r="L3317">
        <f>INDEX('PB2'!$D$2:$AQ$224,MATCH(A3317,'PB2'!$B$2:$B$224,0),MATCH(G3317,'PB2'!$D$1:$AQ$1,0))</f>
        <v>3.5663790702819802</v>
      </c>
      <c r="M3317" s="16">
        <f t="shared" si="245"/>
        <v>0.28039644140266162</v>
      </c>
      <c r="N3317" s="6">
        <f>INDEX('ROA2'!$D$2:$AQ$224,MATCH(A3317,'ROA2'!$B$2:$B$224,0),MATCH(G3317,'ROA2'!$D$1:$AQ$1,0))</f>
        <v>5.3625369071960396</v>
      </c>
      <c r="O3317" s="6">
        <v>4964.8389120000002</v>
      </c>
      <c r="P3317" s="28">
        <v>0.33809592279546313</v>
      </c>
    </row>
    <row r="3318" spans="1:16" x14ac:dyDescent="0.3">
      <c r="A3318" t="s">
        <v>539</v>
      </c>
      <c r="B3318" t="e">
        <f>VLOOKUP(A3318,Sheet3!L:L,1,FALSE)</f>
        <v>#N/A</v>
      </c>
      <c r="C3318" t="str">
        <f>VLOOKUP(A3318,'ALL - prices'!B:C,2,FALSE)</f>
        <v>Gibson Energy Inc</v>
      </c>
      <c r="D3318" t="str">
        <f>VLOOKUP(A3318,'ALL - prices'!B:I,8,FALSE)</f>
        <v>Energy</v>
      </c>
      <c r="E3318" s="18">
        <v>2024</v>
      </c>
      <c r="F3318" t="s">
        <v>679</v>
      </c>
      <c r="G3318" t="str">
        <f t="shared" si="243"/>
        <v>2024-Q1</v>
      </c>
      <c r="H3318" s="4">
        <f>INDEX('ALL - prices'!$J$3:$DY$219,MATCH('COMBINED DATA'!A3318,'ALL - prices'!$B$3:$B$219,0),MATCH('COMBINED DATA'!G3318,'ALL - prices'!$J$1:$DY$1,0))</f>
        <v>20.400300000000001</v>
      </c>
      <c r="I3318" s="14" t="s">
        <v>769</v>
      </c>
      <c r="J3318" s="15">
        <f>INDEX(MarketCap2!$E$2:$AR$224,MATCH(A3318,MarketCap2!$B$2:$B$224,0),MATCH(G3318,MarketCap2!$E$1:$AR$1,0))</f>
        <v>3729271040</v>
      </c>
      <c r="K3318">
        <f t="shared" si="244"/>
        <v>22.039478619867495</v>
      </c>
      <c r="L3318">
        <f>INDEX('PB2'!$D$2:$AQ$224,MATCH(A3318,'PB2'!$B$2:$B$224,0),MATCH(G3318,'PB2'!$D$1:$AQ$1,0))</f>
        <v>3.9975709915161102</v>
      </c>
      <c r="M3318" s="16">
        <f t="shared" si="245"/>
        <v>0.25015190527504355</v>
      </c>
      <c r="N3318" s="6">
        <f>INDEX('ROA2'!$D$2:$AQ$224,MATCH(A3318,'ROA2'!$B$2:$B$224,0),MATCH(G3318,'ROA2'!$D$1:$AQ$1,0))</f>
        <v>5.2619590759277299</v>
      </c>
      <c r="O3318" s="6">
        <v>4946.8748800000003</v>
      </c>
      <c r="P3318" s="28">
        <v>-3.6182507264396536E-3</v>
      </c>
    </row>
    <row r="3319" spans="1:16" x14ac:dyDescent="0.3">
      <c r="A3319" t="s">
        <v>539</v>
      </c>
      <c r="B3319" t="e">
        <f>VLOOKUP(A3319,Sheet3!L:L,1,FALSE)</f>
        <v>#N/A</v>
      </c>
      <c r="C3319" t="str">
        <f>VLOOKUP(A3319,'ALL - prices'!B:C,2,FALSE)</f>
        <v>Gibson Energy Inc</v>
      </c>
      <c r="D3319" t="str">
        <f>VLOOKUP(A3319,'ALL - prices'!B:I,8,FALSE)</f>
        <v>Energy</v>
      </c>
      <c r="E3319" s="18">
        <v>2024</v>
      </c>
      <c r="F3319" t="s">
        <v>680</v>
      </c>
      <c r="G3319" t="str">
        <f t="shared" si="243"/>
        <v>2024-Q2</v>
      </c>
      <c r="H3319" s="4">
        <f>INDEX('ALL - prices'!$J$3:$DY$219,MATCH('COMBINED DATA'!A3319,'ALL - prices'!$B$3:$B$219,0),MATCH('COMBINED DATA'!G3319,'ALL - prices'!$J$1:$DY$1,0))</f>
        <v>20.9314</v>
      </c>
      <c r="I3319" s="14" t="s">
        <v>769</v>
      </c>
      <c r="J3319" s="15">
        <f>INDEX(MarketCap2!$E$2:$AR$224,MATCH(A3319,MarketCap2!$B$2:$B$224,0),MATCH(G3319,MarketCap2!$E$1:$AR$1,0))</f>
        <v>3778675712</v>
      </c>
      <c r="K3319">
        <f t="shared" si="244"/>
        <v>22.052639444453511</v>
      </c>
      <c r="L3319">
        <f>INDEX('PB2'!$D$2:$AQ$224,MATCH(A3319,'PB2'!$B$2:$B$224,0),MATCH(G3319,'PB2'!$D$1:$AQ$1,0))</f>
        <v>3.9447000026702899</v>
      </c>
      <c r="M3319" s="16">
        <f t="shared" si="245"/>
        <v>0.25350470234062639</v>
      </c>
      <c r="N3319" s="6">
        <f>INDEX('ROA2'!$D$2:$AQ$224,MATCH(A3319,'ROA2'!$B$2:$B$224,0),MATCH(G3319,'ROA2'!$D$1:$AQ$1,0))</f>
        <v>3.91694307327271</v>
      </c>
      <c r="O3319" s="6">
        <v>5225.7382399999997</v>
      </c>
      <c r="P3319" s="28">
        <v>5.6371621834914766E-2</v>
      </c>
    </row>
    <row r="3320" spans="1:16" x14ac:dyDescent="0.3">
      <c r="A3320" t="s">
        <v>539</v>
      </c>
      <c r="B3320" t="e">
        <f>VLOOKUP(A3320,Sheet3!L:L,1,FALSE)</f>
        <v>#N/A</v>
      </c>
      <c r="C3320" t="str">
        <f>VLOOKUP(A3320,'ALL - prices'!B:C,2,FALSE)</f>
        <v>Gibson Energy Inc</v>
      </c>
      <c r="D3320" t="str">
        <f>VLOOKUP(A3320,'ALL - prices'!B:I,8,FALSE)</f>
        <v>Energy</v>
      </c>
      <c r="E3320" s="18">
        <v>2024</v>
      </c>
      <c r="F3320" t="s">
        <v>681</v>
      </c>
      <c r="G3320" t="str">
        <f t="shared" si="243"/>
        <v>2024-Q3</v>
      </c>
      <c r="H3320" s="4">
        <f>INDEX('ALL - prices'!$J$3:$DY$219,MATCH('COMBINED DATA'!A3320,'ALL - prices'!$B$3:$B$219,0),MATCH('COMBINED DATA'!G3320,'ALL - prices'!$J$1:$DY$1,0))</f>
        <v>20.367899999999999</v>
      </c>
      <c r="I3320" s="14" t="s">
        <v>769</v>
      </c>
      <c r="J3320" s="15">
        <f>INDEX(MarketCap2!$E$2:$AR$224,MATCH(A3320,MarketCap2!$B$2:$B$224,0),MATCH(G3320,MarketCap2!$E$1:$AR$1,0))</f>
        <v>3614857472</v>
      </c>
      <c r="K3320">
        <f t="shared" si="244"/>
        <v>22.008318264947238</v>
      </c>
      <c r="L3320">
        <f>INDEX('PB2'!$D$2:$AQ$224,MATCH(A3320,'PB2'!$B$2:$B$224,0),MATCH(G3320,'PB2'!$D$1:$AQ$1,0))</f>
        <v>3.90166091918945</v>
      </c>
      <c r="M3320" s="16">
        <f t="shared" si="245"/>
        <v>0.25630110373808312</v>
      </c>
      <c r="N3320" s="6">
        <f>INDEX('ROA2'!$D$2:$AQ$224,MATCH(A3320,'ROA2'!$B$2:$B$224,0),MATCH(G3320,'ROA2'!$D$1:$AQ$1,0))</f>
        <v>4.0374288558959996</v>
      </c>
      <c r="O3320" s="6">
        <v>5094.9800960000002</v>
      </c>
      <c r="P3320" s="28">
        <v>-2.5021946755603177E-2</v>
      </c>
    </row>
    <row r="3321" spans="1:16" x14ac:dyDescent="0.3">
      <c r="A3321" t="s">
        <v>539</v>
      </c>
      <c r="B3321" t="e">
        <f>VLOOKUP(A3321,Sheet3!L:L,1,FALSE)</f>
        <v>#N/A</v>
      </c>
      <c r="C3321" t="str">
        <f>VLOOKUP(A3321,'ALL - prices'!B:C,2,FALSE)</f>
        <v>Gibson Energy Inc</v>
      </c>
      <c r="D3321" t="str">
        <f>VLOOKUP(A3321,'ALL - prices'!B:I,8,FALSE)</f>
        <v>Energy</v>
      </c>
      <c r="E3321" s="18">
        <v>2024</v>
      </c>
      <c r="F3321" t="s">
        <v>682</v>
      </c>
      <c r="G3321" t="str">
        <f t="shared" si="243"/>
        <v>2024-Q4</v>
      </c>
      <c r="H3321" s="4">
        <f>INDEX('ALL - prices'!$J$3:$DY$219,MATCH('COMBINED DATA'!A3321,'ALL - prices'!$B$3:$B$219,0),MATCH('COMBINED DATA'!G3321,'ALL - prices'!$J$1:$DY$1,0))</f>
        <v>22.826499999999999</v>
      </c>
      <c r="I3321" s="14" t="s">
        <v>769</v>
      </c>
      <c r="J3321" s="15">
        <f>INDEX(MarketCap2!$E$2:$AR$224,MATCH(A3321,MarketCap2!$B$2:$B$224,0),MATCH(G3321,MarketCap2!$E$1:$AR$1,0))</f>
        <v>3991487488</v>
      </c>
      <c r="K3321">
        <f t="shared" si="244"/>
        <v>22.107429802384061</v>
      </c>
      <c r="L3321">
        <f>INDEX('PB2'!$D$2:$AQ$224,MATCH(A3321,'PB2'!$B$2:$B$224,0),MATCH(G3321,'PB2'!$D$1:$AQ$1,0))</f>
        <v>4.3004350755369796</v>
      </c>
      <c r="M3321" s="16">
        <f t="shared" si="245"/>
        <v>0.23253461159976554</v>
      </c>
      <c r="N3321" s="6">
        <f>INDEX('ROA2'!$D$2:$AQ$224,MATCH(A3321,'ROA2'!$B$2:$B$224,0),MATCH(G3321,'ROA2'!$D$1:$AQ$1,0))</f>
        <v>4.3325390815734899</v>
      </c>
      <c r="O3321" s="6">
        <v>4777.1622399999997</v>
      </c>
      <c r="P3321" s="28">
        <v>-6.2378625629865576E-2</v>
      </c>
    </row>
    <row r="3322" spans="1:16" x14ac:dyDescent="0.3">
      <c r="A3322" t="s">
        <v>541</v>
      </c>
      <c r="B3322" t="e">
        <f>VLOOKUP(A3322,Sheet3!L:L,1,FALSE)</f>
        <v>#N/A</v>
      </c>
      <c r="C3322" t="str">
        <f>VLOOKUP(A3322,'ALL - prices'!B:C,2,FALSE)</f>
        <v>CGI Inc</v>
      </c>
      <c r="D3322" t="str">
        <f>VLOOKUP(A3322,'ALL - prices'!B:I,8,FALSE)</f>
        <v>Information Technology</v>
      </c>
      <c r="E3322">
        <v>2015</v>
      </c>
      <c r="F3322" t="s">
        <v>679</v>
      </c>
      <c r="G3322" t="str">
        <f t="shared" si="243"/>
        <v>2015-Q1</v>
      </c>
      <c r="H3322" s="4">
        <f>INDEX('ALL - prices'!$J$3:$DY$219,MATCH('COMBINED DATA'!A3322,'ALL - prices'!$B$3:$B$219,0),MATCH('COMBINED DATA'!G3322,'ALL - prices'!$J$1:$DY$1,0))</f>
        <v>53.420900000000003</v>
      </c>
      <c r="I3322" s="14">
        <f t="shared" ref="I3322:I3357" si="246">STDEV(H3323:H3326)</f>
        <v>6.4298871879037014</v>
      </c>
      <c r="J3322" s="15">
        <f>INDEX(MarketCap2!$E$2:$AR$224,MATCH(A3322,MarketCap2!$B$2:$B$224,0),MATCH(G3322,MarketCap2!$E$1:$AR$1,0))</f>
        <v>16911358976</v>
      </c>
      <c r="K3322">
        <f t="shared" si="244"/>
        <v>23.551251361855464</v>
      </c>
      <c r="L3322">
        <f>INDEX('PB2'!$D$2:$AQ$224,MATCH(A3322,'PB2'!$B$2:$B$224,0),MATCH(G3322,'PB2'!$D$1:$AQ$1,0))</f>
        <v>3.0655369758606001</v>
      </c>
      <c r="M3322" s="16">
        <f t="shared" si="245"/>
        <v>0.32620712386588196</v>
      </c>
      <c r="N3322" s="6">
        <f>INDEX('ROA2'!$D$2:$AQ$224,MATCH(A3322,'ROA2'!$B$2:$B$224,0),MATCH(G3322,'ROA2'!$D$1:$AQ$1,0))</f>
        <v>7.8867888450622603</v>
      </c>
      <c r="O3322" s="6">
        <v>11171.851264000001</v>
      </c>
      <c r="P3322" s="28">
        <v>-5.5368117815784278E-3</v>
      </c>
    </row>
    <row r="3323" spans="1:16" x14ac:dyDescent="0.3">
      <c r="A3323" t="s">
        <v>541</v>
      </c>
      <c r="B3323" t="e">
        <f>VLOOKUP(A3323,Sheet3!L:L,1,FALSE)</f>
        <v>#N/A</v>
      </c>
      <c r="C3323" t="str">
        <f>VLOOKUP(A3323,'ALL - prices'!B:C,2,FALSE)</f>
        <v>CGI Inc</v>
      </c>
      <c r="D3323" t="str">
        <f>VLOOKUP(A3323,'ALL - prices'!B:I,8,FALSE)</f>
        <v>Information Technology</v>
      </c>
      <c r="E3323">
        <v>2015</v>
      </c>
      <c r="F3323" t="s">
        <v>680</v>
      </c>
      <c r="G3323" t="str">
        <f t="shared" si="243"/>
        <v>2015-Q2</v>
      </c>
      <c r="H3323" s="4">
        <f>INDEX('ALL - prices'!$J$3:$DY$219,MATCH('COMBINED DATA'!A3323,'ALL - prices'!$B$3:$B$219,0),MATCH('COMBINED DATA'!G3323,'ALL - prices'!$J$1:$DY$1,0))</f>
        <v>48.557200000000002</v>
      </c>
      <c r="I3323" s="14">
        <f t="shared" si="246"/>
        <v>5.571863822516363</v>
      </c>
      <c r="J3323" s="15">
        <f>INDEX(MarketCap2!$E$2:$AR$224,MATCH(A3323,MarketCap2!$B$2:$B$224,0),MATCH(G3323,MarketCap2!$E$1:$AR$1,0))</f>
        <v>15379124224</v>
      </c>
      <c r="K3323">
        <f t="shared" si="244"/>
        <v>23.456276856879864</v>
      </c>
      <c r="L3323">
        <f>INDEX('PB2'!$D$2:$AQ$224,MATCH(A3323,'PB2'!$B$2:$B$224,0),MATCH(G3323,'PB2'!$D$1:$AQ$1,0))</f>
        <v>2.6415669918060298</v>
      </c>
      <c r="M3323" s="16">
        <f t="shared" si="245"/>
        <v>0.37856317977243636</v>
      </c>
      <c r="N3323" s="6">
        <f>INDEX('ROA2'!$D$2:$AQ$224,MATCH(A3323,'ROA2'!$B$2:$B$224,0),MATCH(G3323,'ROA2'!$D$1:$AQ$1,0))</f>
        <v>8.2163009643554705</v>
      </c>
      <c r="O3323" s="6">
        <v>10985.786367999999</v>
      </c>
      <c r="P3323" s="28">
        <v>-1.665479530680598E-2</v>
      </c>
    </row>
    <row r="3324" spans="1:16" x14ac:dyDescent="0.3">
      <c r="A3324" t="s">
        <v>541</v>
      </c>
      <c r="B3324" t="e">
        <f>VLOOKUP(A3324,Sheet3!L:L,1,FALSE)</f>
        <v>#N/A</v>
      </c>
      <c r="C3324" t="str">
        <f>VLOOKUP(A3324,'ALL - prices'!B:C,2,FALSE)</f>
        <v>CGI Inc</v>
      </c>
      <c r="D3324" t="str">
        <f>VLOOKUP(A3324,'ALL - prices'!B:I,8,FALSE)</f>
        <v>Information Technology</v>
      </c>
      <c r="E3324">
        <v>2015</v>
      </c>
      <c r="F3324" t="s">
        <v>681</v>
      </c>
      <c r="G3324" t="str">
        <f t="shared" si="243"/>
        <v>2015-Q3</v>
      </c>
      <c r="H3324" s="4">
        <f>INDEX('ALL - prices'!$J$3:$DY$219,MATCH('COMBINED DATA'!A3324,'ALL - prices'!$B$3:$B$219,0),MATCH('COMBINED DATA'!G3324,'ALL - prices'!$J$1:$DY$1,0))</f>
        <v>48.089700000000001</v>
      </c>
      <c r="I3324" s="14">
        <f t="shared" si="246"/>
        <v>4.0155850568960272</v>
      </c>
      <c r="J3324" s="15">
        <f>INDEX(MarketCap2!$E$2:$AR$224,MATCH(A3324,MarketCap2!$B$2:$B$224,0),MATCH(G3324,MarketCap2!$E$1:$AR$1,0))</f>
        <v>14966930432</v>
      </c>
      <c r="K3324">
        <f t="shared" si="244"/>
        <v>23.42910896639015</v>
      </c>
      <c r="L3324">
        <f>INDEX('PB2'!$D$2:$AQ$224,MATCH(A3324,'PB2'!$B$2:$B$224,0),MATCH(G3324,'PB2'!$D$1:$AQ$1,0))</f>
        <v>2.4567511081695601</v>
      </c>
      <c r="M3324" s="16">
        <f t="shared" si="245"/>
        <v>0.407041639942544</v>
      </c>
      <c r="N3324" s="6">
        <f>INDEX('ROA2'!$D$2:$AQ$224,MATCH(A3324,'ROA2'!$B$2:$B$224,0),MATCH(G3324,'ROA2'!$D$1:$AQ$1,0))</f>
        <v>8.5750694274902308</v>
      </c>
      <c r="O3324" s="6">
        <v>11190.413312000001</v>
      </c>
      <c r="P3324" s="28">
        <v>1.8626517678884603E-2</v>
      </c>
    </row>
    <row r="3325" spans="1:16" x14ac:dyDescent="0.3">
      <c r="A3325" t="s">
        <v>541</v>
      </c>
      <c r="B3325" t="e">
        <f>VLOOKUP(A3325,Sheet3!L:L,1,FALSE)</f>
        <v>#N/A</v>
      </c>
      <c r="C3325" t="str">
        <f>VLOOKUP(A3325,'ALL - prices'!B:C,2,FALSE)</f>
        <v>CGI Inc</v>
      </c>
      <c r="D3325" t="str">
        <f>VLOOKUP(A3325,'ALL - prices'!B:I,8,FALSE)</f>
        <v>Information Technology</v>
      </c>
      <c r="E3325">
        <v>2015</v>
      </c>
      <c r="F3325" t="s">
        <v>682</v>
      </c>
      <c r="G3325" t="str">
        <f t="shared" si="243"/>
        <v>2015-Q4</v>
      </c>
      <c r="H3325" s="4">
        <f>INDEX('ALL - prices'!$J$3:$DY$219,MATCH('COMBINED DATA'!A3325,'ALL - prices'!$B$3:$B$219,0),MATCH('COMBINED DATA'!G3325,'ALL - prices'!$J$1:$DY$1,0))</f>
        <v>55.101799999999997</v>
      </c>
      <c r="I3325" s="14">
        <f t="shared" si="246"/>
        <v>4.0174598662172958</v>
      </c>
      <c r="J3325" s="15">
        <f>INDEX(MarketCap2!$E$2:$AR$224,MATCH(A3325,MarketCap2!$B$2:$B$224,0),MATCH(G3325,MarketCap2!$E$1:$AR$1,0))</f>
        <v>17181915136</v>
      </c>
      <c r="K3325">
        <f t="shared" si="244"/>
        <v>23.567123222027742</v>
      </c>
      <c r="L3325">
        <f>INDEX('PB2'!$D$2:$AQ$224,MATCH(A3325,'PB2'!$B$2:$B$224,0),MATCH(G3325,'PB2'!$D$1:$AQ$1,0))</f>
        <v>2.6777789592742902</v>
      </c>
      <c r="M3325" s="16">
        <f t="shared" si="245"/>
        <v>0.3734438186305758</v>
      </c>
      <c r="N3325" s="6">
        <f>INDEX('ROA2'!$D$2:$AQ$224,MATCH(A3325,'ROA2'!$B$2:$B$224,0),MATCH(G3325,'ROA2'!$D$1:$AQ$1,0))</f>
        <v>8.49261379241943</v>
      </c>
      <c r="O3325" s="6">
        <v>11787.270144</v>
      </c>
      <c r="P3325" s="28">
        <v>5.3336442127652442E-2</v>
      </c>
    </row>
    <row r="3326" spans="1:16" x14ac:dyDescent="0.3">
      <c r="A3326" t="s">
        <v>541</v>
      </c>
      <c r="B3326" t="e">
        <f>VLOOKUP(A3326,Sheet3!L:L,1,FALSE)</f>
        <v>#N/A</v>
      </c>
      <c r="C3326" t="str">
        <f>VLOOKUP(A3326,'ALL - prices'!B:C,2,FALSE)</f>
        <v>CGI Inc</v>
      </c>
      <c r="D3326" t="str">
        <f>VLOOKUP(A3326,'ALL - prices'!B:I,8,FALSE)</f>
        <v>Information Technology</v>
      </c>
      <c r="E3326">
        <v>2016</v>
      </c>
      <c r="F3326" t="s">
        <v>679</v>
      </c>
      <c r="G3326" t="str">
        <f t="shared" si="243"/>
        <v>2016-Q1</v>
      </c>
      <c r="H3326" s="4">
        <f>INDEX('ALL - prices'!$J$3:$DY$219,MATCH('COMBINED DATA'!A3326,'ALL - prices'!$B$3:$B$219,0),MATCH('COMBINED DATA'!G3326,'ALL - prices'!$J$1:$DY$1,0))</f>
        <v>61.735799999999998</v>
      </c>
      <c r="I3326" s="14">
        <f t="shared" si="246"/>
        <v>4.2339162757428284</v>
      </c>
      <c r="J3326" s="15">
        <f>INDEX(MarketCap2!$E$2:$AR$224,MATCH(A3326,MarketCap2!$B$2:$B$224,0),MATCH(G3326,MarketCap2!$E$1:$AR$1,0))</f>
        <v>19235538944</v>
      </c>
      <c r="K3326">
        <f t="shared" si="244"/>
        <v>23.680025391681983</v>
      </c>
      <c r="L3326">
        <f>INDEX('PB2'!$D$2:$AQ$224,MATCH(A3326,'PB2'!$B$2:$B$224,0),MATCH(G3326,'PB2'!$D$1:$AQ$1,0))</f>
        <v>3.13884496688843</v>
      </c>
      <c r="M3326" s="16">
        <f t="shared" si="245"/>
        <v>0.31858852875786042</v>
      </c>
      <c r="N3326" s="6">
        <f>INDEX('ROA2'!$D$2:$AQ$224,MATCH(A3326,'ROA2'!$B$2:$B$224,0),MATCH(G3326,'ROA2'!$D$1:$AQ$1,0))</f>
        <v>8.4027872085571307</v>
      </c>
      <c r="O3326" s="6">
        <v>12130.250752</v>
      </c>
      <c r="P3326" s="28">
        <v>2.909754368992596E-2</v>
      </c>
    </row>
    <row r="3327" spans="1:16" x14ac:dyDescent="0.3">
      <c r="A3327" t="s">
        <v>541</v>
      </c>
      <c r="B3327" t="e">
        <f>VLOOKUP(A3327,Sheet3!L:L,1,FALSE)</f>
        <v>#N/A</v>
      </c>
      <c r="C3327" t="str">
        <f>VLOOKUP(A3327,'ALL - prices'!B:C,2,FALSE)</f>
        <v>CGI Inc</v>
      </c>
      <c r="D3327" t="str">
        <f>VLOOKUP(A3327,'ALL - prices'!B:I,8,FALSE)</f>
        <v>Information Technology</v>
      </c>
      <c r="E3327">
        <v>2016</v>
      </c>
      <c r="F3327" t="s">
        <v>680</v>
      </c>
      <c r="G3327" t="str">
        <f t="shared" si="243"/>
        <v>2016-Q2</v>
      </c>
      <c r="H3327" s="4">
        <f>INDEX('ALL - prices'!$J$3:$DY$219,MATCH('COMBINED DATA'!A3327,'ALL - prices'!$B$3:$B$219,0),MATCH('COMBINED DATA'!G3327,'ALL - prices'!$J$1:$DY$1,0))</f>
        <v>54.892899999999997</v>
      </c>
      <c r="I3327" s="14">
        <f t="shared" si="246"/>
        <v>1.5676530451601862</v>
      </c>
      <c r="J3327" s="15">
        <f>INDEX(MarketCap2!$E$2:$AR$224,MATCH(A3327,MarketCap2!$B$2:$B$224,0),MATCH(G3327,MarketCap2!$E$1:$AR$1,0))</f>
        <v>16773814272</v>
      </c>
      <c r="K3327">
        <f t="shared" si="244"/>
        <v>23.543084833073419</v>
      </c>
      <c r="L3327">
        <f>INDEX('PB2'!$D$2:$AQ$224,MATCH(A3327,'PB2'!$B$2:$B$224,0),MATCH(G3327,'PB2'!$D$1:$AQ$1,0))</f>
        <v>2.7483899593353298</v>
      </c>
      <c r="M3327" s="16">
        <f t="shared" si="245"/>
        <v>0.3638493862937266</v>
      </c>
      <c r="N3327" s="6">
        <f>INDEX('ROA2'!$D$2:$AQ$224,MATCH(A3327,'ROA2'!$B$2:$B$224,0),MATCH(G3327,'ROA2'!$D$1:$AQ$1,0))</f>
        <v>9.0215091705322301</v>
      </c>
      <c r="O3327" s="6">
        <v>11417.872384</v>
      </c>
      <c r="P3327" s="28">
        <v>-5.8727423081715344E-2</v>
      </c>
    </row>
    <row r="3328" spans="1:16" x14ac:dyDescent="0.3">
      <c r="A3328" t="s">
        <v>541</v>
      </c>
      <c r="B3328" t="e">
        <f>VLOOKUP(A3328,Sheet3!L:L,1,FALSE)</f>
        <v>#N/A</v>
      </c>
      <c r="C3328" t="str">
        <f>VLOOKUP(A3328,'ALL - prices'!B:C,2,FALSE)</f>
        <v>CGI Inc</v>
      </c>
      <c r="D3328" t="str">
        <f>VLOOKUP(A3328,'ALL - prices'!B:I,8,FALSE)</f>
        <v>Information Technology</v>
      </c>
      <c r="E3328">
        <v>2016</v>
      </c>
      <c r="F3328" t="s">
        <v>681</v>
      </c>
      <c r="G3328" t="str">
        <f t="shared" si="243"/>
        <v>2016-Q3</v>
      </c>
      <c r="H3328" s="4">
        <f>INDEX('ALL - prices'!$J$3:$DY$219,MATCH('COMBINED DATA'!A3328,'ALL - prices'!$B$3:$B$219,0),MATCH('COMBINED DATA'!G3328,'ALL - prices'!$J$1:$DY$1,0))</f>
        <v>62.153599999999997</v>
      </c>
      <c r="I3328" s="14">
        <f t="shared" si="246"/>
        <v>1.064432225414093</v>
      </c>
      <c r="J3328" s="15">
        <f>INDEX(MarketCap2!$E$2:$AR$224,MATCH(A3328,MarketCap2!$B$2:$B$224,0),MATCH(G3328,MarketCap2!$E$1:$AR$1,0))</f>
        <v>19021654016</v>
      </c>
      <c r="K3328">
        <f t="shared" si="244"/>
        <v>23.668843852217492</v>
      </c>
      <c r="L3328">
        <f>INDEX('PB2'!$D$2:$AQ$224,MATCH(A3328,'PB2'!$B$2:$B$224,0),MATCH(G3328,'PB2'!$D$1:$AQ$1,0))</f>
        <v>2.9464359283447301</v>
      </c>
      <c r="M3328" s="16">
        <f t="shared" si="245"/>
        <v>0.33939309196578632</v>
      </c>
      <c r="N3328" s="6">
        <f>INDEX('ROA2'!$D$2:$AQ$224,MATCH(A3328,'ROA2'!$B$2:$B$224,0),MATCH(G3328,'ROA2'!$D$1:$AQ$1,0))</f>
        <v>9.0801763534545898</v>
      </c>
      <c r="O3328" s="6">
        <v>11434.038272</v>
      </c>
      <c r="P3328" s="28">
        <v>1.4158406624559048E-3</v>
      </c>
    </row>
    <row r="3329" spans="1:16" x14ac:dyDescent="0.3">
      <c r="A3329" t="s">
        <v>541</v>
      </c>
      <c r="B3329" t="e">
        <f>VLOOKUP(A3329,Sheet3!L:L,1,FALSE)</f>
        <v>#N/A</v>
      </c>
      <c r="C3329" t="str">
        <f>VLOOKUP(A3329,'ALL - prices'!B:C,2,FALSE)</f>
        <v>CGI Inc</v>
      </c>
      <c r="D3329" t="str">
        <f>VLOOKUP(A3329,'ALL - prices'!B:I,8,FALSE)</f>
        <v>Information Technology</v>
      </c>
      <c r="E3329">
        <v>2016</v>
      </c>
      <c r="F3329" t="s">
        <v>682</v>
      </c>
      <c r="G3329" t="str">
        <f t="shared" si="243"/>
        <v>2016-Q4</v>
      </c>
      <c r="H3329" s="4">
        <f>INDEX('ALL - prices'!$J$3:$DY$219,MATCH('COMBINED DATA'!A3329,'ALL - prices'!$B$3:$B$219,0),MATCH('COMBINED DATA'!G3329,'ALL - prices'!$J$1:$DY$1,0))</f>
        <v>64.093100000000007</v>
      </c>
      <c r="I3329" s="14">
        <f t="shared" si="246"/>
        <v>1.9880474044901437</v>
      </c>
      <c r="J3329" s="15">
        <f>INDEX(MarketCap2!$E$2:$AR$224,MATCH(A3329,MarketCap2!$B$2:$B$224,0),MATCH(G3329,MarketCap2!$E$1:$AR$1,0))</f>
        <v>19678152704</v>
      </c>
      <c r="K3329">
        <f t="shared" si="244"/>
        <v>23.702774857498099</v>
      </c>
      <c r="L3329">
        <f>INDEX('PB2'!$D$2:$AQ$224,MATCH(A3329,'PB2'!$B$2:$B$224,0),MATCH(G3329,'PB2'!$D$1:$AQ$1,0))</f>
        <v>3.04949903488159</v>
      </c>
      <c r="M3329" s="16">
        <f t="shared" si="245"/>
        <v>0.32792271404631851</v>
      </c>
      <c r="N3329" s="6">
        <f>INDEX('ROA2'!$D$2:$AQ$224,MATCH(A3329,'ROA2'!$B$2:$B$224,0),MATCH(G3329,'ROA2'!$D$1:$AQ$1,0))</f>
        <v>9.1029691696166992</v>
      </c>
      <c r="O3329" s="6">
        <v>11693.332479999999</v>
      </c>
      <c r="P3329" s="28">
        <v>2.2677395495077746E-2</v>
      </c>
    </row>
    <row r="3330" spans="1:16" x14ac:dyDescent="0.3">
      <c r="A3330" t="s">
        <v>541</v>
      </c>
      <c r="B3330" t="e">
        <f>VLOOKUP(A3330,Sheet3!L:L,1,FALSE)</f>
        <v>#N/A</v>
      </c>
      <c r="C3330" t="str">
        <f>VLOOKUP(A3330,'ALL - prices'!B:C,2,FALSE)</f>
        <v>CGI Inc</v>
      </c>
      <c r="D3330" t="str">
        <f>VLOOKUP(A3330,'ALL - prices'!B:I,8,FALSE)</f>
        <v>Information Technology</v>
      </c>
      <c r="E3330">
        <v>2017</v>
      </c>
      <c r="F3330" t="s">
        <v>679</v>
      </c>
      <c r="G3330" t="str">
        <f t="shared" si="243"/>
        <v>2017-Q1</v>
      </c>
      <c r="H3330" s="4">
        <f>INDEX('ALL - prices'!$J$3:$DY$219,MATCH('COMBINED DATA'!A3330,'ALL - prices'!$B$3:$B$219,0),MATCH('COMBINED DATA'!G3330,'ALL - prices'!$J$1:$DY$1,0))</f>
        <v>63.377000000000002</v>
      </c>
      <c r="I3330" s="14">
        <f t="shared" si="246"/>
        <v>4.1840539252221287</v>
      </c>
      <c r="J3330" s="15">
        <f>INDEX(MarketCap2!$E$2:$AR$224,MATCH(A3330,MarketCap2!$B$2:$B$224,0),MATCH(G3330,MarketCap2!$E$1:$AR$1,0))</f>
        <v>19094931456</v>
      </c>
      <c r="K3330">
        <f t="shared" si="244"/>
        <v>23.672688767986653</v>
      </c>
      <c r="L3330">
        <f>INDEX('PB2'!$D$2:$AQ$224,MATCH(A3330,'PB2'!$B$2:$B$224,0),MATCH(G3330,'PB2'!$D$1:$AQ$1,0))</f>
        <v>2.9511370658874498</v>
      </c>
      <c r="M3330" s="16">
        <f t="shared" si="245"/>
        <v>0.33885244150775679</v>
      </c>
      <c r="N3330" s="6">
        <f>INDEX('ROA2'!$D$2:$AQ$224,MATCH(A3330,'ROA2'!$B$2:$B$224,0),MATCH(G3330,'ROA2'!$D$1:$AQ$1,0))</f>
        <v>9.3522167205810494</v>
      </c>
      <c r="O3330" s="6">
        <v>11535.880192000001</v>
      </c>
      <c r="P3330" s="28">
        <v>-1.3465133935881946E-2</v>
      </c>
    </row>
    <row r="3331" spans="1:16" x14ac:dyDescent="0.3">
      <c r="A3331" t="s">
        <v>541</v>
      </c>
      <c r="B3331" t="e">
        <f>VLOOKUP(A3331,Sheet3!L:L,1,FALSE)</f>
        <v>#N/A</v>
      </c>
      <c r="C3331" t="str">
        <f>VLOOKUP(A3331,'ALL - prices'!B:C,2,FALSE)</f>
        <v>CGI Inc</v>
      </c>
      <c r="D3331" t="str">
        <f>VLOOKUP(A3331,'ALL - prices'!B:I,8,FALSE)</f>
        <v>Information Technology</v>
      </c>
      <c r="E3331">
        <v>2017</v>
      </c>
      <c r="F3331" t="s">
        <v>680</v>
      </c>
      <c r="G3331" t="str">
        <f t="shared" si="243"/>
        <v>2017-Q2</v>
      </c>
      <c r="H3331" s="4">
        <f>INDEX('ALL - prices'!$J$3:$DY$219,MATCH('COMBINED DATA'!A3331,'ALL - prices'!$B$3:$B$219,0),MATCH('COMBINED DATA'!G3331,'ALL - prices'!$J$1:$DY$1,0))</f>
        <v>65.903300000000002</v>
      </c>
      <c r="I3331" s="14">
        <f t="shared" si="246"/>
        <v>8.0901502018916034</v>
      </c>
      <c r="J3331" s="15">
        <f>INDEX(MarketCap2!$E$2:$AR$224,MATCH(A3331,MarketCap2!$B$2:$B$224,0),MATCH(G3331,MarketCap2!$E$1:$AR$1,0))</f>
        <v>19653480448</v>
      </c>
      <c r="K3331">
        <f t="shared" si="244"/>
        <v>23.70152028161305</v>
      </c>
      <c r="L3331">
        <f>INDEX('PB2'!$D$2:$AQ$224,MATCH(A3331,'PB2'!$B$2:$B$224,0),MATCH(G3331,'PB2'!$D$1:$AQ$1,0))</f>
        <v>2.9503600597381601</v>
      </c>
      <c r="M3331" s="16">
        <f t="shared" si="245"/>
        <v>0.33894168160910787</v>
      </c>
      <c r="N3331" s="6">
        <f>INDEX('ROA2'!$D$2:$AQ$224,MATCH(A3331,'ROA2'!$B$2:$B$224,0),MATCH(G3331,'ROA2'!$D$1:$AQ$1,0))</f>
        <v>9.5742931365966797</v>
      </c>
      <c r="O3331" s="6">
        <v>11526.003712</v>
      </c>
      <c r="P3331" s="28">
        <v>-8.5615313574858686E-4</v>
      </c>
    </row>
    <row r="3332" spans="1:16" x14ac:dyDescent="0.3">
      <c r="A3332" t="s">
        <v>541</v>
      </c>
      <c r="B3332" t="e">
        <f>VLOOKUP(A3332,Sheet3!L:L,1,FALSE)</f>
        <v>#N/A</v>
      </c>
      <c r="C3332" t="str">
        <f>VLOOKUP(A3332,'ALL - prices'!B:C,2,FALSE)</f>
        <v>CGI Inc</v>
      </c>
      <c r="D3332" t="str">
        <f>VLOOKUP(A3332,'ALL - prices'!B:I,8,FALSE)</f>
        <v>Information Technology</v>
      </c>
      <c r="E3332">
        <v>2017</v>
      </c>
      <c r="F3332" t="s">
        <v>681</v>
      </c>
      <c r="G3332" t="str">
        <f t="shared" si="243"/>
        <v>2017-Q3</v>
      </c>
      <c r="H3332" s="4">
        <f>INDEX('ALL - prices'!$J$3:$DY$219,MATCH('COMBINED DATA'!A3332,'ALL - prices'!$B$3:$B$219,0),MATCH('COMBINED DATA'!G3332,'ALL - prices'!$J$1:$DY$1,0))</f>
        <v>64.351699999999994</v>
      </c>
      <c r="I3332" s="14">
        <f t="shared" si="246"/>
        <v>7.3062257212028898</v>
      </c>
      <c r="J3332" s="15">
        <f>INDEX(MarketCap2!$E$2:$AR$224,MATCH(A3332,MarketCap2!$B$2:$B$224,0),MATCH(G3332,MarketCap2!$E$1:$AR$1,0))</f>
        <v>19014985728</v>
      </c>
      <c r="K3332">
        <f t="shared" si="244"/>
        <v>23.668493227761008</v>
      </c>
      <c r="L3332">
        <f>INDEX('PB2'!$D$2:$AQ$224,MATCH(A3332,'PB2'!$B$2:$B$224,0),MATCH(G3332,'PB2'!$D$1:$AQ$1,0))</f>
        <v>2.9932940006256099</v>
      </c>
      <c r="M3332" s="16">
        <f t="shared" si="245"/>
        <v>0.33408011367777313</v>
      </c>
      <c r="N3332" s="6">
        <f>INDEX('ROA2'!$D$2:$AQ$224,MATCH(A3332,'ROA2'!$B$2:$B$224,0),MATCH(G3332,'ROA2'!$D$1:$AQ$1,0))</f>
        <v>9.4656200408935494</v>
      </c>
      <c r="O3332" s="6">
        <v>11832.645632</v>
      </c>
      <c r="P3332" s="28">
        <v>2.6604357213658343E-2</v>
      </c>
    </row>
    <row r="3333" spans="1:16" x14ac:dyDescent="0.3">
      <c r="A3333" t="s">
        <v>541</v>
      </c>
      <c r="B3333" t="e">
        <f>VLOOKUP(A3333,Sheet3!L:L,1,FALSE)</f>
        <v>#N/A</v>
      </c>
      <c r="C3333" t="str">
        <f>VLOOKUP(A3333,'ALL - prices'!B:C,2,FALSE)</f>
        <v>CGI Inc</v>
      </c>
      <c r="D3333" t="str">
        <f>VLOOKUP(A3333,'ALL - prices'!B:I,8,FALSE)</f>
        <v>Information Technology</v>
      </c>
      <c r="E3333">
        <v>2017</v>
      </c>
      <c r="F3333" t="s">
        <v>682</v>
      </c>
      <c r="G3333" t="str">
        <f t="shared" si="243"/>
        <v>2017-Q4</v>
      </c>
      <c r="H3333" s="4">
        <f>INDEX('ALL - prices'!$J$3:$DY$219,MATCH('COMBINED DATA'!A3333,'ALL - prices'!$B$3:$B$219,0),MATCH('COMBINED DATA'!G3333,'ALL - prices'!$J$1:$DY$1,0))</f>
        <v>67.932299999999998</v>
      </c>
      <c r="I3333" s="14">
        <f t="shared" si="246"/>
        <v>4.5083245212791248</v>
      </c>
      <c r="J3333" s="15">
        <f>INDEX(MarketCap2!$E$2:$AR$224,MATCH(A3333,MarketCap2!$B$2:$B$224,0),MATCH(G3333,MarketCap2!$E$1:$AR$1,0))</f>
        <v>19676489728</v>
      </c>
      <c r="K3333">
        <f t="shared" si="244"/>
        <v>23.702690345181473</v>
      </c>
      <c r="L3333">
        <f>INDEX('PB2'!$D$2:$AQ$224,MATCH(A3333,'PB2'!$B$2:$B$224,0),MATCH(G3333,'PB2'!$D$1:$AQ$1,0))</f>
        <v>2.9997119903564502</v>
      </c>
      <c r="M3333" s="16">
        <f t="shared" si="245"/>
        <v>0.3333653374773396</v>
      </c>
      <c r="N3333" s="6">
        <f>INDEX('ROA2'!$D$2:$AQ$224,MATCH(A3333,'ROA2'!$B$2:$B$224,0),MATCH(G3333,'ROA2'!$D$1:$AQ$1,0))</f>
        <v>8.9667863845825195</v>
      </c>
      <c r="O3333" s="6">
        <v>11396.211712</v>
      </c>
      <c r="P3333" s="28">
        <v>-3.6883883247522876E-2</v>
      </c>
    </row>
    <row r="3334" spans="1:16" x14ac:dyDescent="0.3">
      <c r="A3334" t="s">
        <v>541</v>
      </c>
      <c r="B3334" t="e">
        <f>VLOOKUP(A3334,Sheet3!L:L,1,FALSE)</f>
        <v>#N/A</v>
      </c>
      <c r="C3334" t="str">
        <f>VLOOKUP(A3334,'ALL - prices'!B:C,2,FALSE)</f>
        <v>CGI Inc</v>
      </c>
      <c r="D3334" t="str">
        <f>VLOOKUP(A3334,'ALL - prices'!B:I,8,FALSE)</f>
        <v>Information Technology</v>
      </c>
      <c r="E3334">
        <v>2018</v>
      </c>
      <c r="F3334" t="s">
        <v>679</v>
      </c>
      <c r="G3334" t="str">
        <f t="shared" si="243"/>
        <v>2018-Q1</v>
      </c>
      <c r="H3334" s="4">
        <f>INDEX('ALL - prices'!$J$3:$DY$219,MATCH('COMBINED DATA'!A3334,'ALL - prices'!$B$3:$B$219,0),MATCH('COMBINED DATA'!G3334,'ALL - prices'!$J$1:$DY$1,0))</f>
        <v>73.900000000000006</v>
      </c>
      <c r="I3334" s="14">
        <f t="shared" si="246"/>
        <v>4.2315259795767917</v>
      </c>
      <c r="J3334" s="15">
        <f>INDEX(MarketCap2!$E$2:$AR$224,MATCH(A3334,MarketCap2!$B$2:$B$224,0),MATCH(G3334,MarketCap2!$E$1:$AR$1,0))</f>
        <v>21430364160</v>
      </c>
      <c r="K3334">
        <f t="shared" si="244"/>
        <v>23.788074639287984</v>
      </c>
      <c r="L3334">
        <f>INDEX('PB2'!$D$2:$AQ$224,MATCH(A3334,'PB2'!$B$2:$B$224,0),MATCH(G3334,'PB2'!$D$1:$AQ$1,0))</f>
        <v>3.0928440093994101</v>
      </c>
      <c r="M3334" s="16">
        <f t="shared" si="245"/>
        <v>0.3233270080744185</v>
      </c>
      <c r="N3334" s="6">
        <f>INDEX('ROA2'!$D$2:$AQ$224,MATCH(A3334,'ROA2'!$B$2:$B$224,0),MATCH(G3334,'ROA2'!$D$1:$AQ$1,0))</f>
        <v>8.8944959640502894</v>
      </c>
      <c r="O3334" s="6">
        <v>11957.504000000001</v>
      </c>
      <c r="P3334" s="28">
        <v>4.925253252438002E-2</v>
      </c>
    </row>
    <row r="3335" spans="1:16" x14ac:dyDescent="0.3">
      <c r="A3335" t="s">
        <v>541</v>
      </c>
      <c r="B3335" t="e">
        <f>VLOOKUP(A3335,Sheet3!L:L,1,FALSE)</f>
        <v>#N/A</v>
      </c>
      <c r="C3335" t="str">
        <f>VLOOKUP(A3335,'ALL - prices'!B:C,2,FALSE)</f>
        <v>CGI Inc</v>
      </c>
      <c r="D3335" t="str">
        <f>VLOOKUP(A3335,'ALL - prices'!B:I,8,FALSE)</f>
        <v>Information Technology</v>
      </c>
      <c r="E3335">
        <v>2018</v>
      </c>
      <c r="F3335" t="s">
        <v>680</v>
      </c>
      <c r="G3335" t="str">
        <f t="shared" si="243"/>
        <v>2018-Q2</v>
      </c>
      <c r="H3335" s="4">
        <f>INDEX('ALL - prices'!$J$3:$DY$219,MATCH('COMBINED DATA'!A3335,'ALL - prices'!$B$3:$B$219,0),MATCH('COMBINED DATA'!G3335,'ALL - prices'!$J$1:$DY$1,0))</f>
        <v>82.861500000000007</v>
      </c>
      <c r="I3335" s="14">
        <f t="shared" si="246"/>
        <v>8.2189845167555049</v>
      </c>
      <c r="J3335" s="15">
        <f>INDEX(MarketCap2!$E$2:$AR$224,MATCH(A3335,MarketCap2!$B$2:$B$224,0),MATCH(G3335,MarketCap2!$E$1:$AR$1,0))</f>
        <v>23865495552</v>
      </c>
      <c r="K3335">
        <f t="shared" si="244"/>
        <v>23.895699551990695</v>
      </c>
      <c r="L3335">
        <f>INDEX('PB2'!$D$2:$AQ$224,MATCH(A3335,'PB2'!$B$2:$B$224,0),MATCH(G3335,'PB2'!$D$1:$AQ$1,0))</f>
        <v>3.48579001426697</v>
      </c>
      <c r="M3335" s="16">
        <f t="shared" si="245"/>
        <v>0.28687901333904386</v>
      </c>
      <c r="N3335" s="6">
        <f>INDEX('ROA2'!$D$2:$AQ$224,MATCH(A3335,'ROA2'!$B$2:$B$224,0),MATCH(G3335,'ROA2'!$D$1:$AQ$1,0))</f>
        <v>8.7464027404785192</v>
      </c>
      <c r="O3335" s="6">
        <v>12363.658240000001</v>
      </c>
      <c r="P3335" s="28">
        <v>3.3966473270675875E-2</v>
      </c>
    </row>
    <row r="3336" spans="1:16" x14ac:dyDescent="0.3">
      <c r="A3336" t="s">
        <v>541</v>
      </c>
      <c r="B3336" t="e">
        <f>VLOOKUP(A3336,Sheet3!L:L,1,FALSE)</f>
        <v>#N/A</v>
      </c>
      <c r="C3336" t="str">
        <f>VLOOKUP(A3336,'ALL - prices'!B:C,2,FALSE)</f>
        <v>CGI Inc</v>
      </c>
      <c r="D3336" t="str">
        <f>VLOOKUP(A3336,'ALL - prices'!B:I,8,FALSE)</f>
        <v>Information Technology</v>
      </c>
      <c r="E3336">
        <v>2018</v>
      </c>
      <c r="F3336" t="s">
        <v>681</v>
      </c>
      <c r="G3336" t="str">
        <f t="shared" si="243"/>
        <v>2018-Q3</v>
      </c>
      <c r="H3336" s="4">
        <f>INDEX('ALL - prices'!$J$3:$DY$219,MATCH('COMBINED DATA'!A3336,'ALL - prices'!$B$3:$B$219,0),MATCH('COMBINED DATA'!G3336,'ALL - prices'!$J$1:$DY$1,0))</f>
        <v>82.831699999999998</v>
      </c>
      <c r="I3336" s="14">
        <f t="shared" si="246"/>
        <v>9.425307659125334</v>
      </c>
      <c r="J3336" s="15">
        <f>INDEX(MarketCap2!$E$2:$AR$224,MATCH(A3336,MarketCap2!$B$2:$B$224,0),MATCH(G3336,MarketCap2!$E$1:$AR$1,0))</f>
        <v>23643387904</v>
      </c>
      <c r="K3336">
        <f t="shared" si="244"/>
        <v>23.88634933156802</v>
      </c>
      <c r="L3336">
        <f>INDEX('PB2'!$D$2:$AQ$224,MATCH(A3336,'PB2'!$B$2:$B$224,0),MATCH(G3336,'PB2'!$D$1:$AQ$1,0))</f>
        <v>3.48042988777161</v>
      </c>
      <c r="M3336" s="16">
        <f t="shared" si="245"/>
        <v>0.28732082881872473</v>
      </c>
      <c r="N3336" s="6">
        <f>INDEX('ROA2'!$D$2:$AQ$224,MATCH(A3336,'ROA2'!$B$2:$B$224,0),MATCH(G3336,'ROA2'!$D$1:$AQ$1,0))</f>
        <v>8.8076829910278303</v>
      </c>
      <c r="O3336" s="6">
        <v>12155.024384</v>
      </c>
      <c r="P3336" s="28">
        <v>-1.68747673180588E-2</v>
      </c>
    </row>
    <row r="3337" spans="1:16" x14ac:dyDescent="0.3">
      <c r="A3337" t="s">
        <v>541</v>
      </c>
      <c r="B3337" t="e">
        <f>VLOOKUP(A3337,Sheet3!L:L,1,FALSE)</f>
        <v>#N/A</v>
      </c>
      <c r="C3337" t="str">
        <f>VLOOKUP(A3337,'ALL - prices'!B:C,2,FALSE)</f>
        <v>CGI Inc</v>
      </c>
      <c r="D3337" t="str">
        <f>VLOOKUP(A3337,'ALL - prices'!B:I,8,FALSE)</f>
        <v>Information Technology</v>
      </c>
      <c r="E3337">
        <v>2018</v>
      </c>
      <c r="F3337" t="s">
        <v>682</v>
      </c>
      <c r="G3337" t="str">
        <f t="shared" si="243"/>
        <v>2018-Q4</v>
      </c>
      <c r="H3337" s="4">
        <f>INDEX('ALL - prices'!$J$3:$DY$219,MATCH('COMBINED DATA'!A3337,'ALL - prices'!$B$3:$B$219,0),MATCH('COMBINED DATA'!G3337,'ALL - prices'!$J$1:$DY$1,0))</f>
        <v>83.0505</v>
      </c>
      <c r="I3337" s="14">
        <f t="shared" si="246"/>
        <v>7.1595400764760466</v>
      </c>
      <c r="J3337" s="15">
        <f>INDEX(MarketCap2!$E$2:$AR$224,MATCH(A3337,MarketCap2!$B$2:$B$224,0),MATCH(G3337,MarketCap2!$E$1:$AR$1,0))</f>
        <v>23176960000</v>
      </c>
      <c r="K3337">
        <f t="shared" si="244"/>
        <v>23.866424518716443</v>
      </c>
      <c r="L3337">
        <f>INDEX('PB2'!$D$2:$AQ$224,MATCH(A3337,'PB2'!$B$2:$B$224,0),MATCH(G3337,'PB2'!$D$1:$AQ$1,0))</f>
        <v>3.3187849521636998</v>
      </c>
      <c r="M3337" s="16">
        <f t="shared" si="245"/>
        <v>0.30131509405213031</v>
      </c>
      <c r="N3337" s="6">
        <f>INDEX('ROA2'!$D$2:$AQ$224,MATCH(A3337,'ROA2'!$B$2:$B$224,0),MATCH(G3337,'ROA2'!$D$1:$AQ$1,0))</f>
        <v>9.7910223007202095</v>
      </c>
      <c r="O3337" s="6">
        <v>11919.066112</v>
      </c>
      <c r="P3337" s="28">
        <v>-1.9412406305872848E-2</v>
      </c>
    </row>
    <row r="3338" spans="1:16" x14ac:dyDescent="0.3">
      <c r="A3338" t="s">
        <v>541</v>
      </c>
      <c r="B3338" t="e">
        <f>VLOOKUP(A3338,Sheet3!L:L,1,FALSE)</f>
        <v>#N/A</v>
      </c>
      <c r="C3338" t="str">
        <f>VLOOKUP(A3338,'ALL - prices'!B:C,2,FALSE)</f>
        <v>CGI Inc</v>
      </c>
      <c r="D3338" t="str">
        <f>VLOOKUP(A3338,'ALL - prices'!B:I,8,FALSE)</f>
        <v>Information Technology</v>
      </c>
      <c r="E3338">
        <v>2019</v>
      </c>
      <c r="F3338" t="s">
        <v>679</v>
      </c>
      <c r="G3338" t="str">
        <f t="shared" si="243"/>
        <v>2019-Q1</v>
      </c>
      <c r="H3338" s="4">
        <f>INDEX('ALL - prices'!$J$3:$DY$219,MATCH('COMBINED DATA'!A3338,'ALL - prices'!$B$3:$B$219,0),MATCH('COMBINED DATA'!G3338,'ALL - prices'!$J$1:$DY$1,0))</f>
        <v>91.375399999999999</v>
      </c>
      <c r="I3338" s="14">
        <f t="shared" si="246"/>
        <v>14.546404970301033</v>
      </c>
      <c r="J3338" s="15">
        <f>INDEX(MarketCap2!$E$2:$AR$224,MATCH(A3338,MarketCap2!$B$2:$B$224,0),MATCH(G3338,MarketCap2!$E$1:$AR$1,0))</f>
        <v>25178259456</v>
      </c>
      <c r="K3338">
        <f t="shared" si="244"/>
        <v>23.949246739106716</v>
      </c>
      <c r="L3338">
        <f>INDEX('PB2'!$D$2:$AQ$224,MATCH(A3338,'PB2'!$B$2:$B$224,0),MATCH(G3338,'PB2'!$D$1:$AQ$1,0))</f>
        <v>3.6069869995117201</v>
      </c>
      <c r="M3338" s="16">
        <f t="shared" si="245"/>
        <v>0.27723970176087981</v>
      </c>
      <c r="N3338" s="6">
        <f>INDEX('ROA2'!$D$2:$AQ$224,MATCH(A3338,'ROA2'!$B$2:$B$224,0),MATCH(G3338,'ROA2'!$D$1:$AQ$1,0))</f>
        <v>9.4048576354980504</v>
      </c>
      <c r="O3338" s="6">
        <v>12872.452096000001</v>
      </c>
      <c r="P3338" s="28">
        <v>7.9988312426603675E-2</v>
      </c>
    </row>
    <row r="3339" spans="1:16" x14ac:dyDescent="0.3">
      <c r="A3339" t="s">
        <v>541</v>
      </c>
      <c r="B3339" t="e">
        <f>VLOOKUP(A3339,Sheet3!L:L,1,FALSE)</f>
        <v>#N/A</v>
      </c>
      <c r="C3339" t="str">
        <f>VLOOKUP(A3339,'ALL - prices'!B:C,2,FALSE)</f>
        <v>CGI Inc</v>
      </c>
      <c r="D3339" t="str">
        <f>VLOOKUP(A3339,'ALL - prices'!B:I,8,FALSE)</f>
        <v>Information Technology</v>
      </c>
      <c r="E3339">
        <v>2019</v>
      </c>
      <c r="F3339" t="s">
        <v>680</v>
      </c>
      <c r="G3339" t="str">
        <f t="shared" si="243"/>
        <v>2019-Q2</v>
      </c>
      <c r="H3339" s="4">
        <f>INDEX('ALL - prices'!$J$3:$DY$219,MATCH('COMBINED DATA'!A3339,'ALL - prices'!$B$3:$B$219,0),MATCH('COMBINED DATA'!G3339,'ALL - prices'!$J$1:$DY$1,0))</f>
        <v>100.13800000000001</v>
      </c>
      <c r="I3339" s="14">
        <f t="shared" si="246"/>
        <v>15.405785949441263</v>
      </c>
      <c r="J3339" s="15">
        <f>INDEX(MarketCap2!$E$2:$AR$224,MATCH(A3339,MarketCap2!$B$2:$B$224,0),MATCH(G3339,MarketCap2!$E$1:$AR$1,0))</f>
        <v>27634690048</v>
      </c>
      <c r="K3339">
        <f t="shared" si="244"/>
        <v>24.042337706246901</v>
      </c>
      <c r="L3339">
        <f>INDEX('PB2'!$D$2:$AQ$224,MATCH(A3339,'PB2'!$B$2:$B$224,0),MATCH(G3339,'PB2'!$D$1:$AQ$1,0))</f>
        <v>4.06495904922485</v>
      </c>
      <c r="M3339" s="16">
        <f t="shared" si="245"/>
        <v>0.2460049382762394</v>
      </c>
      <c r="N3339" s="6">
        <f>INDEX('ROA2'!$D$2:$AQ$224,MATCH(A3339,'ROA2'!$B$2:$B$224,0),MATCH(G3339,'ROA2'!$D$1:$AQ$1,0))</f>
        <v>9.6639118194580096</v>
      </c>
      <c r="O3339" s="6">
        <v>12709.41696</v>
      </c>
      <c r="P3339" s="28">
        <v>-1.2665429615439169E-2</v>
      </c>
    </row>
    <row r="3340" spans="1:16" x14ac:dyDescent="0.3">
      <c r="A3340" t="s">
        <v>541</v>
      </c>
      <c r="B3340" t="e">
        <f>VLOOKUP(A3340,Sheet3!L:L,1,FALSE)</f>
        <v>#N/A</v>
      </c>
      <c r="C3340" t="str">
        <f>VLOOKUP(A3340,'ALL - prices'!B:C,2,FALSE)</f>
        <v>CGI Inc</v>
      </c>
      <c r="D3340" t="str">
        <f>VLOOKUP(A3340,'ALL - prices'!B:I,8,FALSE)</f>
        <v>Information Technology</v>
      </c>
      <c r="E3340">
        <v>2019</v>
      </c>
      <c r="F3340" t="s">
        <v>681</v>
      </c>
      <c r="G3340" t="str">
        <f t="shared" si="243"/>
        <v>2019-Q3</v>
      </c>
      <c r="H3340" s="4">
        <f>INDEX('ALL - prices'!$J$3:$DY$219,MATCH('COMBINED DATA'!A3340,'ALL - prices'!$B$3:$B$219,0),MATCH('COMBINED DATA'!G3340,'ALL - prices'!$J$1:$DY$1,0))</f>
        <v>104.196</v>
      </c>
      <c r="I3340" s="14">
        <f t="shared" si="246"/>
        <v>13.580108094194253</v>
      </c>
      <c r="J3340" s="15">
        <f>INDEX(MarketCap2!$E$2:$AR$224,MATCH(A3340,MarketCap2!$B$2:$B$224,0),MATCH(G3340,MarketCap2!$E$1:$AR$1,0))</f>
        <v>28226695168</v>
      </c>
      <c r="K3340">
        <f t="shared" si="244"/>
        <v>24.063534004275208</v>
      </c>
      <c r="L3340">
        <f>INDEX('PB2'!$D$2:$AQ$224,MATCH(A3340,'PB2'!$B$2:$B$224,0),MATCH(G3340,'PB2'!$D$1:$AQ$1,0))</f>
        <v>4.0905580520629901</v>
      </c>
      <c r="M3340" s="16">
        <f t="shared" si="245"/>
        <v>0.24446542189901699</v>
      </c>
      <c r="N3340" s="6">
        <f>INDEX('ROA2'!$D$2:$AQ$224,MATCH(A3340,'ROA2'!$B$2:$B$224,0),MATCH(G3340,'ROA2'!$D$1:$AQ$1,0))</f>
        <v>9.8730869293212908</v>
      </c>
      <c r="O3340" s="6">
        <v>12813.924352</v>
      </c>
      <c r="P3340" s="28">
        <v>8.2228313327757496E-3</v>
      </c>
    </row>
    <row r="3341" spans="1:16" x14ac:dyDescent="0.3">
      <c r="A3341" t="s">
        <v>541</v>
      </c>
      <c r="B3341" t="e">
        <f>VLOOKUP(A3341,Sheet3!L:L,1,FALSE)</f>
        <v>#N/A</v>
      </c>
      <c r="C3341" t="str">
        <f>VLOOKUP(A3341,'ALL - prices'!B:C,2,FALSE)</f>
        <v>CGI Inc</v>
      </c>
      <c r="D3341" t="str">
        <f>VLOOKUP(A3341,'ALL - prices'!B:I,8,FALSE)</f>
        <v>Information Technology</v>
      </c>
      <c r="E3341">
        <v>2019</v>
      </c>
      <c r="F3341" t="s">
        <v>682</v>
      </c>
      <c r="G3341" t="str">
        <f t="shared" si="243"/>
        <v>2019-Q4</v>
      </c>
      <c r="H3341" s="4">
        <f>INDEX('ALL - prices'!$J$3:$DY$219,MATCH('COMBINED DATA'!A3341,'ALL - prices'!$B$3:$B$219,0),MATCH('COMBINED DATA'!G3341,'ALL - prices'!$J$1:$DY$1,0))</f>
        <v>108.08499999999999</v>
      </c>
      <c r="I3341" s="14">
        <f t="shared" si="246"/>
        <v>10.267286070289746</v>
      </c>
      <c r="J3341" s="15">
        <f>INDEX(MarketCap2!$E$2:$AR$224,MATCH(A3341,MarketCap2!$B$2:$B$224,0),MATCH(G3341,MarketCap2!$E$1:$AR$1,0))</f>
        <v>29244602368</v>
      </c>
      <c r="K3341">
        <f t="shared" si="244"/>
        <v>24.098960859168354</v>
      </c>
      <c r="L3341">
        <f>INDEX('PB2'!$D$2:$AQ$224,MATCH(A3341,'PB2'!$B$2:$B$224,0),MATCH(G3341,'PB2'!$D$1:$AQ$1,0))</f>
        <v>4.1286559104919398</v>
      </c>
      <c r="M3341" s="16">
        <f t="shared" si="245"/>
        <v>0.24220957659822212</v>
      </c>
      <c r="N3341" s="6">
        <f>INDEX('ROA2'!$D$2:$AQ$224,MATCH(A3341,'ROA2'!$B$2:$B$224,0),MATCH(G3341,'ROA2'!$D$1:$AQ$1,0))</f>
        <v>10.2947454452515</v>
      </c>
      <c r="O3341" s="6">
        <v>12621.746176000001</v>
      </c>
      <c r="P3341" s="28">
        <v>-1.4997605005370913E-2</v>
      </c>
    </row>
    <row r="3342" spans="1:16" x14ac:dyDescent="0.3">
      <c r="A3342" t="s">
        <v>541</v>
      </c>
      <c r="B3342" t="e">
        <f>VLOOKUP(A3342,Sheet3!L:L,1,FALSE)</f>
        <v>#N/A</v>
      </c>
      <c r="C3342" t="str">
        <f>VLOOKUP(A3342,'ALL - prices'!B:C,2,FALSE)</f>
        <v>CGI Inc</v>
      </c>
      <c r="D3342" t="str">
        <f>VLOOKUP(A3342,'ALL - prices'!B:I,8,FALSE)</f>
        <v>Information Technology</v>
      </c>
      <c r="E3342">
        <v>2020</v>
      </c>
      <c r="F3342" t="s">
        <v>679</v>
      </c>
      <c r="G3342" t="str">
        <f t="shared" si="243"/>
        <v>2020-Q1</v>
      </c>
      <c r="H3342" s="4">
        <f>INDEX('ALL - prices'!$J$3:$DY$219,MATCH('COMBINED DATA'!A3342,'ALL - prices'!$B$3:$B$219,0),MATCH('COMBINED DATA'!G3342,'ALL - prices'!$J$1:$DY$1,0))</f>
        <v>75.779799999999994</v>
      </c>
      <c r="I3342" s="14">
        <f t="shared" si="246"/>
        <v>8.8958182544759019</v>
      </c>
      <c r="J3342" s="15">
        <f>INDEX(MarketCap2!$E$2:$AR$224,MATCH(A3342,MarketCap2!$B$2:$B$224,0),MATCH(G3342,MarketCap2!$E$1:$AR$1,0))</f>
        <v>20516491264</v>
      </c>
      <c r="K3342">
        <f t="shared" si="244"/>
        <v>23.74449485159521</v>
      </c>
      <c r="L3342">
        <f>INDEX('PB2'!$D$2:$AQ$224,MATCH(A3342,'PB2'!$B$2:$B$224,0),MATCH(G3342,'PB2'!$D$1:$AQ$1,0))</f>
        <v>2.9203720092773402</v>
      </c>
      <c r="M3342" s="16">
        <f t="shared" si="245"/>
        <v>0.34242212869567079</v>
      </c>
      <c r="N3342" s="6">
        <f>INDEX('ROA2'!$D$2:$AQ$224,MATCH(A3342,'ROA2'!$B$2:$B$224,0),MATCH(G3342,'ROA2'!$D$1:$AQ$1,0))</f>
        <v>9.2902660369872994</v>
      </c>
      <c r="O3342" s="6">
        <v>13863.616512000001</v>
      </c>
      <c r="P3342" s="28">
        <v>9.8391325469798438E-2</v>
      </c>
    </row>
    <row r="3343" spans="1:16" x14ac:dyDescent="0.3">
      <c r="A3343" t="s">
        <v>541</v>
      </c>
      <c r="B3343" t="e">
        <f>VLOOKUP(A3343,Sheet3!L:L,1,FALSE)</f>
        <v>#N/A</v>
      </c>
      <c r="C3343" t="str">
        <f>VLOOKUP(A3343,'ALL - prices'!B:C,2,FALSE)</f>
        <v>CGI Inc</v>
      </c>
      <c r="D3343" t="str">
        <f>VLOOKUP(A3343,'ALL - prices'!B:I,8,FALSE)</f>
        <v>Information Technology</v>
      </c>
      <c r="E3343">
        <v>2020</v>
      </c>
      <c r="F3343" t="s">
        <v>680</v>
      </c>
      <c r="G3343" t="str">
        <f t="shared" si="243"/>
        <v>2020-Q2</v>
      </c>
      <c r="H3343" s="4">
        <f>INDEX('ALL - prices'!$J$3:$DY$219,MATCH('COMBINED DATA'!A3343,'ALL - prices'!$B$3:$B$219,0),MATCH('COMBINED DATA'!G3343,'ALL - prices'!$J$1:$DY$1,0))</f>
        <v>85.069599999999994</v>
      </c>
      <c r="I3343" s="14">
        <f t="shared" si="246"/>
        <v>9.1001135549691536</v>
      </c>
      <c r="J3343" s="15">
        <f>INDEX(MarketCap2!$E$2:$AR$224,MATCH(A3343,MarketCap2!$B$2:$B$224,0),MATCH(G3343,MarketCap2!$E$1:$AR$1,0))</f>
        <v>22169610240</v>
      </c>
      <c r="K3343">
        <f t="shared" si="244"/>
        <v>23.821988279905884</v>
      </c>
      <c r="L3343">
        <f>INDEX('PB2'!$D$2:$AQ$224,MATCH(A3343,'PB2'!$B$2:$B$224,0),MATCH(G3343,'PB2'!$D$1:$AQ$1,0))</f>
        <v>3.1913659572601301</v>
      </c>
      <c r="M3343" s="16">
        <f t="shared" si="245"/>
        <v>0.31334544937570424</v>
      </c>
      <c r="N3343" s="6">
        <f>INDEX('ROA2'!$D$2:$AQ$224,MATCH(A3343,'ROA2'!$B$2:$B$224,0),MATCH(G3343,'ROA2'!$D$1:$AQ$1,0))</f>
        <v>9.0709972381591797</v>
      </c>
      <c r="O3343" s="6">
        <v>14597.238783999999</v>
      </c>
      <c r="P3343" s="28">
        <v>5.2917092114095447E-2</v>
      </c>
    </row>
    <row r="3344" spans="1:16" x14ac:dyDescent="0.3">
      <c r="A3344" t="s">
        <v>541</v>
      </c>
      <c r="B3344" t="e">
        <f>VLOOKUP(A3344,Sheet3!L:L,1,FALSE)</f>
        <v>#N/A</v>
      </c>
      <c r="C3344" t="str">
        <f>VLOOKUP(A3344,'ALL - prices'!B:C,2,FALSE)</f>
        <v>CGI Inc</v>
      </c>
      <c r="D3344" t="str">
        <f>VLOOKUP(A3344,'ALL - prices'!B:I,8,FALSE)</f>
        <v>Information Technology</v>
      </c>
      <c r="E3344">
        <v>2020</v>
      </c>
      <c r="F3344" t="s">
        <v>681</v>
      </c>
      <c r="G3344" t="str">
        <f t="shared" si="243"/>
        <v>2020-Q3</v>
      </c>
      <c r="H3344" s="4">
        <f>INDEX('ALL - prices'!$J$3:$DY$219,MATCH('COMBINED DATA'!A3344,'ALL - prices'!$B$3:$B$219,0),MATCH('COMBINED DATA'!G3344,'ALL - prices'!$J$1:$DY$1,0))</f>
        <v>89.8934</v>
      </c>
      <c r="I3344" s="14">
        <f t="shared" si="246"/>
        <v>4.7880493275793787</v>
      </c>
      <c r="J3344" s="15">
        <f>INDEX(MarketCap2!$E$2:$AR$224,MATCH(A3344,MarketCap2!$B$2:$B$224,0),MATCH(G3344,MarketCap2!$E$1:$AR$1,0))</f>
        <v>23456768000</v>
      </c>
      <c r="K3344">
        <f t="shared" si="244"/>
        <v>23.878424904270165</v>
      </c>
      <c r="L3344">
        <f>INDEX('PB2'!$D$2:$AQ$224,MATCH(A3344,'PB2'!$B$2:$B$224,0),MATCH(G3344,'PB2'!$D$1:$AQ$1,0))</f>
        <v>3.2303740978240998</v>
      </c>
      <c r="M3344" s="16">
        <f t="shared" si="245"/>
        <v>0.3095616698615728</v>
      </c>
      <c r="N3344" s="6">
        <f>INDEX('ROA2'!$D$2:$AQ$224,MATCH(A3344,'ROA2'!$B$2:$B$224,0),MATCH(G3344,'ROA2'!$D$1:$AQ$1,0))</f>
        <v>8.4528036117553693</v>
      </c>
      <c r="O3344" s="6">
        <v>15343.28832</v>
      </c>
      <c r="P3344" s="28">
        <v>5.110894923619004E-2</v>
      </c>
    </row>
    <row r="3345" spans="1:16" x14ac:dyDescent="0.3">
      <c r="A3345" t="s">
        <v>541</v>
      </c>
      <c r="B3345" t="e">
        <f>VLOOKUP(A3345,Sheet3!L:L,1,FALSE)</f>
        <v>#N/A</v>
      </c>
      <c r="C3345" t="str">
        <f>VLOOKUP(A3345,'ALL - prices'!B:C,2,FALSE)</f>
        <v>CGI Inc</v>
      </c>
      <c r="D3345" t="str">
        <f>VLOOKUP(A3345,'ALL - prices'!B:I,8,FALSE)</f>
        <v>Information Technology</v>
      </c>
      <c r="E3345">
        <v>2020</v>
      </c>
      <c r="F3345" t="s">
        <v>682</v>
      </c>
      <c r="G3345" t="str">
        <f t="shared" si="243"/>
        <v>2020-Q4</v>
      </c>
      <c r="H3345" s="4">
        <f>INDEX('ALL - prices'!$J$3:$DY$219,MATCH('COMBINED DATA'!A3345,'ALL - prices'!$B$3:$B$219,0),MATCH('COMBINED DATA'!G3345,'ALL - prices'!$J$1:$DY$1,0))</f>
        <v>100.44629999999999</v>
      </c>
      <c r="I3345" s="14">
        <f t="shared" si="246"/>
        <v>3.6409042965541749</v>
      </c>
      <c r="J3345" s="15">
        <f>INDEX(MarketCap2!$E$2:$AR$224,MATCH(A3345,MarketCap2!$B$2:$B$224,0),MATCH(G3345,MarketCap2!$E$1:$AR$1,0))</f>
        <v>26034667520</v>
      </c>
      <c r="K3345">
        <f t="shared" si="244"/>
        <v>23.982694852978483</v>
      </c>
      <c r="L3345">
        <f>INDEX('PB2'!$D$2:$AQ$224,MATCH(A3345,'PB2'!$B$2:$B$224,0),MATCH(G3345,'PB2'!$D$1:$AQ$1,0))</f>
        <v>3.5945920944213898</v>
      </c>
      <c r="M3345" s="16">
        <f t="shared" si="245"/>
        <v>0.27819568221716873</v>
      </c>
      <c r="N3345" s="6">
        <f>INDEX('ROA2'!$D$2:$AQ$224,MATCH(A3345,'ROA2'!$B$2:$B$224,0),MATCH(G3345,'ROA2'!$D$1:$AQ$1,0))</f>
        <v>7.9359498023986799</v>
      </c>
      <c r="O3345" s="6">
        <v>15550.357504</v>
      </c>
      <c r="P3345" s="28">
        <v>1.3495750042713136E-2</v>
      </c>
    </row>
    <row r="3346" spans="1:16" x14ac:dyDescent="0.3">
      <c r="A3346" t="s">
        <v>541</v>
      </c>
      <c r="B3346" t="e">
        <f>VLOOKUP(A3346,Sheet3!L:L,1,FALSE)</f>
        <v>#N/A</v>
      </c>
      <c r="C3346" t="str">
        <f>VLOOKUP(A3346,'ALL - prices'!B:C,2,FALSE)</f>
        <v>CGI Inc</v>
      </c>
      <c r="D3346" t="str">
        <f>VLOOKUP(A3346,'ALL - prices'!B:I,8,FALSE)</f>
        <v>Information Technology</v>
      </c>
      <c r="E3346">
        <v>2021</v>
      </c>
      <c r="F3346" t="s">
        <v>679</v>
      </c>
      <c r="G3346" t="str">
        <f t="shared" si="243"/>
        <v>2021-Q1</v>
      </c>
      <c r="H3346" s="4">
        <f>INDEX('ALL - prices'!$J$3:$DY$219,MATCH('COMBINED DATA'!A3346,'ALL - prices'!$B$3:$B$219,0),MATCH('COMBINED DATA'!G3346,'ALL - prices'!$J$1:$DY$1,0))</f>
        <v>104.1165</v>
      </c>
      <c r="I3346" s="14">
        <f t="shared" si="246"/>
        <v>5.8816188196788133</v>
      </c>
      <c r="J3346" s="15">
        <f>INDEX(MarketCap2!$E$2:$AR$224,MATCH(A3346,MarketCap2!$B$2:$B$224,0),MATCH(G3346,MarketCap2!$E$1:$AR$1,0))</f>
        <v>26086569984</v>
      </c>
      <c r="K3346">
        <f t="shared" si="244"/>
        <v>23.98468645884363</v>
      </c>
      <c r="L3346">
        <f>INDEX('PB2'!$D$2:$AQ$224,MATCH(A3346,'PB2'!$B$2:$B$224,0),MATCH(G3346,'PB2'!$D$1:$AQ$1,0))</f>
        <v>3.9503359794616699</v>
      </c>
      <c r="M3346" s="16">
        <f t="shared" si="245"/>
        <v>0.25314302509941811</v>
      </c>
      <c r="N3346" s="6">
        <f>INDEX('ROA2'!$D$2:$AQ$224,MATCH(A3346,'ROA2'!$B$2:$B$224,0),MATCH(G3346,'ROA2'!$D$1:$AQ$1,0))</f>
        <v>8.0393619537353498</v>
      </c>
      <c r="O3346" s="6">
        <v>15271.033856</v>
      </c>
      <c r="P3346" s="28">
        <v>-1.7962522593332631E-2</v>
      </c>
    </row>
    <row r="3347" spans="1:16" x14ac:dyDescent="0.3">
      <c r="A3347" t="s">
        <v>541</v>
      </c>
      <c r="B3347" t="e">
        <f>VLOOKUP(A3347,Sheet3!L:L,1,FALSE)</f>
        <v>#N/A</v>
      </c>
      <c r="C3347" t="str">
        <f>VLOOKUP(A3347,'ALL - prices'!B:C,2,FALSE)</f>
        <v>CGI Inc</v>
      </c>
      <c r="D3347" t="str">
        <f>VLOOKUP(A3347,'ALL - prices'!B:I,8,FALSE)</f>
        <v>Information Technology</v>
      </c>
      <c r="E3347">
        <v>2021</v>
      </c>
      <c r="F3347" t="s">
        <v>680</v>
      </c>
      <c r="G3347" t="str">
        <f t="shared" si="243"/>
        <v>2021-Q2</v>
      </c>
      <c r="H3347" s="4">
        <f>INDEX('ALL - prices'!$J$3:$DY$219,MATCH('COMBINED DATA'!A3347,'ALL - prices'!$B$3:$B$219,0),MATCH('COMBINED DATA'!G3347,'ALL - prices'!$J$1:$DY$1,0))</f>
        <v>111.785</v>
      </c>
      <c r="I3347" s="14">
        <f t="shared" si="246"/>
        <v>5.3970834769036768</v>
      </c>
      <c r="J3347" s="15">
        <f>INDEX(MarketCap2!$E$2:$AR$224,MATCH(A3347,MarketCap2!$B$2:$B$224,0),MATCH(G3347,MarketCap2!$E$1:$AR$1,0))</f>
        <v>27983820800</v>
      </c>
      <c r="K3347">
        <f t="shared" si="244"/>
        <v>24.054892351542922</v>
      </c>
      <c r="L3347">
        <f>INDEX('PB2'!$D$2:$AQ$224,MATCH(A3347,'PB2'!$B$2:$B$224,0),MATCH(G3347,'PB2'!$D$1:$AQ$1,0))</f>
        <v>4.1731081008911097</v>
      </c>
      <c r="M3347" s="16">
        <f t="shared" si="245"/>
        <v>0.23962954608975112</v>
      </c>
      <c r="N3347" s="6">
        <f>INDEX('ROA2'!$D$2:$AQ$224,MATCH(A3347,'ROA2'!$B$2:$B$224,0),MATCH(G3347,'ROA2'!$D$1:$AQ$1,0))</f>
        <v>8.1691722869872994</v>
      </c>
      <c r="O3347" s="6">
        <v>14719.930367999999</v>
      </c>
      <c r="P3347" s="28">
        <v>-3.6088158352387628E-2</v>
      </c>
    </row>
    <row r="3348" spans="1:16" x14ac:dyDescent="0.3">
      <c r="A3348" t="s">
        <v>541</v>
      </c>
      <c r="B3348" t="e">
        <f>VLOOKUP(A3348,Sheet3!L:L,1,FALSE)</f>
        <v>#N/A</v>
      </c>
      <c r="C3348" t="str">
        <f>VLOOKUP(A3348,'ALL - prices'!B:C,2,FALSE)</f>
        <v>CGI Inc</v>
      </c>
      <c r="D3348" t="str">
        <f>VLOOKUP(A3348,'ALL - prices'!B:I,8,FALSE)</f>
        <v>Information Technology</v>
      </c>
      <c r="E3348">
        <v>2021</v>
      </c>
      <c r="F3348" t="s">
        <v>681</v>
      </c>
      <c r="G3348" t="str">
        <f t="shared" si="243"/>
        <v>2021-Q3</v>
      </c>
      <c r="H3348" s="4">
        <f>INDEX('ALL - prices'!$J$3:$DY$219,MATCH('COMBINED DATA'!A3348,'ALL - prices'!$B$3:$B$219,0),MATCH('COMBINED DATA'!G3348,'ALL - prices'!$J$1:$DY$1,0))</f>
        <v>107.0108</v>
      </c>
      <c r="I3348" s="14">
        <f t="shared" si="246"/>
        <v>5.2073401930992258</v>
      </c>
      <c r="J3348" s="15">
        <f>INDEX(MarketCap2!$E$2:$AR$224,MATCH(A3348,MarketCap2!$B$2:$B$224,0),MATCH(G3348,MarketCap2!$E$1:$AR$1,0))</f>
        <v>26685585408</v>
      </c>
      <c r="K3348">
        <f t="shared" si="244"/>
        <v>24.00738938420951</v>
      </c>
      <c r="L3348">
        <f>INDEX('PB2'!$D$2:$AQ$224,MATCH(A3348,'PB2'!$B$2:$B$224,0),MATCH(G3348,'PB2'!$D$1:$AQ$1,0))</f>
        <v>3.7825739383697501</v>
      </c>
      <c r="M3348" s="16">
        <f t="shared" si="245"/>
        <v>0.26437024531263748</v>
      </c>
      <c r="N3348" s="6">
        <f>INDEX('ROA2'!$D$2:$AQ$224,MATCH(A3348,'ROA2'!$B$2:$B$224,0),MATCH(G3348,'ROA2'!$D$1:$AQ$1,0))</f>
        <v>8.5166320800781197</v>
      </c>
      <c r="O3348" s="6">
        <v>14599.3472</v>
      </c>
      <c r="P3348" s="28">
        <v>-8.1918300552655983E-3</v>
      </c>
    </row>
    <row r="3349" spans="1:16" x14ac:dyDescent="0.3">
      <c r="A3349" t="s">
        <v>541</v>
      </c>
      <c r="B3349" t="e">
        <f>VLOOKUP(A3349,Sheet3!L:L,1,FALSE)</f>
        <v>#N/A</v>
      </c>
      <c r="C3349" t="str">
        <f>VLOOKUP(A3349,'ALL - prices'!B:C,2,FALSE)</f>
        <v>CGI Inc</v>
      </c>
      <c r="D3349" t="str">
        <f>VLOOKUP(A3349,'ALL - prices'!B:I,8,FALSE)</f>
        <v>Information Technology</v>
      </c>
      <c r="E3349">
        <v>2021</v>
      </c>
      <c r="F3349" t="s">
        <v>682</v>
      </c>
      <c r="G3349" t="str">
        <f t="shared" si="243"/>
        <v>2021-Q4</v>
      </c>
      <c r="H3349" s="4">
        <f>INDEX('ALL - prices'!$J$3:$DY$219,MATCH('COMBINED DATA'!A3349,'ALL - prices'!$B$3:$B$219,0),MATCH('COMBINED DATA'!G3349,'ALL - prices'!$J$1:$DY$1,0))</f>
        <v>111.2479</v>
      </c>
      <c r="I3349" s="14">
        <f t="shared" si="246"/>
        <v>7.5193067617079334</v>
      </c>
      <c r="J3349" s="15">
        <f>INDEX(MarketCap2!$E$2:$AR$224,MATCH(A3349,MarketCap2!$B$2:$B$224,0),MATCH(G3349,MarketCap2!$E$1:$AR$1,0))</f>
        <v>27302307840</v>
      </c>
      <c r="K3349">
        <f t="shared" si="244"/>
        <v>24.030237071828072</v>
      </c>
      <c r="L3349">
        <f>INDEX('PB2'!$D$2:$AQ$224,MATCH(A3349,'PB2'!$B$2:$B$224,0),MATCH(G3349,'PB2'!$D$1:$AQ$1,0))</f>
        <v>3.9053890705108598</v>
      </c>
      <c r="M3349" s="16">
        <f t="shared" si="245"/>
        <v>0.25605643431300712</v>
      </c>
      <c r="N3349" s="6">
        <f>INDEX('ROA2'!$D$2:$AQ$224,MATCH(A3349,'ROA2'!$B$2:$B$224,0),MATCH(G3349,'ROA2'!$D$1:$AQ$1,0))</f>
        <v>8.9565601348877006</v>
      </c>
      <c r="O3349" s="6">
        <v>15021.021183999999</v>
      </c>
      <c r="P3349" s="28">
        <v>2.888307115540064E-2</v>
      </c>
    </row>
    <row r="3350" spans="1:16" x14ac:dyDescent="0.3">
      <c r="A3350" t="s">
        <v>541</v>
      </c>
      <c r="B3350" t="e">
        <f>VLOOKUP(A3350,Sheet3!L:L,1,FALSE)</f>
        <v>#N/A</v>
      </c>
      <c r="C3350" t="str">
        <f>VLOOKUP(A3350,'ALL - prices'!B:C,2,FALSE)</f>
        <v>CGI Inc</v>
      </c>
      <c r="D3350" t="str">
        <f>VLOOKUP(A3350,'ALL - prices'!B:I,8,FALSE)</f>
        <v>Information Technology</v>
      </c>
      <c r="E3350">
        <v>2022</v>
      </c>
      <c r="F3350" t="s">
        <v>679</v>
      </c>
      <c r="G3350" t="str">
        <f t="shared" si="243"/>
        <v>2022-Q1</v>
      </c>
      <c r="H3350" s="4">
        <f>INDEX('ALL - prices'!$J$3:$DY$219,MATCH('COMBINED DATA'!A3350,'ALL - prices'!$B$3:$B$219,0),MATCH('COMBINED DATA'!G3350,'ALL - prices'!$J$1:$DY$1,0))</f>
        <v>99.053899999999999</v>
      </c>
      <c r="I3350" s="14">
        <f t="shared" si="246"/>
        <v>12.857924008790585</v>
      </c>
      <c r="J3350" s="15">
        <f>INDEX(MarketCap2!$E$2:$AR$224,MATCH(A3350,MarketCap2!$B$2:$B$224,0),MATCH(G3350,MarketCap2!$E$1:$AR$1,0))</f>
        <v>24258500608</v>
      </c>
      <c r="K3350">
        <f t="shared" si="244"/>
        <v>23.912032933441008</v>
      </c>
      <c r="L3350">
        <f>INDEX('PB2'!$D$2:$AQ$224,MATCH(A3350,'PB2'!$B$2:$B$224,0),MATCH(G3350,'PB2'!$D$1:$AQ$1,0))</f>
        <v>3.5150458812713601</v>
      </c>
      <c r="M3350" s="16">
        <f t="shared" si="245"/>
        <v>0.28449130787399823</v>
      </c>
      <c r="N3350" s="6">
        <f>INDEX('ROA2'!$D$2:$AQ$224,MATCH(A3350,'ROA2'!$B$2:$B$224,0),MATCH(G3350,'ROA2'!$D$1:$AQ$1,0))</f>
        <v>9.2945947647094709</v>
      </c>
      <c r="O3350" s="6">
        <v>14704.86016</v>
      </c>
      <c r="P3350" s="28">
        <v>-2.1047904808014356E-2</v>
      </c>
    </row>
    <row r="3351" spans="1:16" x14ac:dyDescent="0.3">
      <c r="A3351" t="s">
        <v>541</v>
      </c>
      <c r="B3351" t="e">
        <f>VLOOKUP(A3351,Sheet3!L:L,1,FALSE)</f>
        <v>#N/A</v>
      </c>
      <c r="C3351" t="str">
        <f>VLOOKUP(A3351,'ALL - prices'!B:C,2,FALSE)</f>
        <v>CGI Inc</v>
      </c>
      <c r="D3351" t="str">
        <f>VLOOKUP(A3351,'ALL - prices'!B:I,8,FALSE)</f>
        <v>Information Technology</v>
      </c>
      <c r="E3351">
        <v>2022</v>
      </c>
      <c r="F3351" t="s">
        <v>680</v>
      </c>
      <c r="G3351" t="str">
        <f t="shared" si="243"/>
        <v>2022-Q2</v>
      </c>
      <c r="H3351" s="4">
        <f>INDEX('ALL - prices'!$J$3:$DY$219,MATCH('COMBINED DATA'!A3351,'ALL - prices'!$B$3:$B$219,0),MATCH('COMBINED DATA'!G3351,'ALL - prices'!$J$1:$DY$1,0))</f>
        <v>101.988</v>
      </c>
      <c r="I3351" s="14">
        <f t="shared" si="246"/>
        <v>15.535759012570548</v>
      </c>
      <c r="J3351" s="15">
        <f>INDEX(MarketCap2!$E$2:$AR$224,MATCH(A3351,MarketCap2!$B$2:$B$224,0),MATCH(G3351,MarketCap2!$E$1:$AR$1,0))</f>
        <v>24512915456</v>
      </c>
      <c r="K3351">
        <f t="shared" si="244"/>
        <v>23.922465977065688</v>
      </c>
      <c r="L3351">
        <f>INDEX('PB2'!$D$2:$AQ$224,MATCH(A3351,'PB2'!$B$2:$B$224,0),MATCH(G3351,'PB2'!$D$1:$AQ$1,0))</f>
        <v>3.5066730976104701</v>
      </c>
      <c r="M3351" s="16">
        <f t="shared" si="245"/>
        <v>0.28517057968175696</v>
      </c>
      <c r="N3351" s="6">
        <f>INDEX('ROA2'!$D$2:$AQ$224,MATCH(A3351,'ROA2'!$B$2:$B$224,0),MATCH(G3351,'ROA2'!$D$1:$AQ$1,0))</f>
        <v>9.7538070678710902</v>
      </c>
      <c r="O3351" s="6">
        <v>14475.727871999999</v>
      </c>
      <c r="P3351" s="28">
        <v>-1.5582078680576905E-2</v>
      </c>
    </row>
    <row r="3352" spans="1:16" x14ac:dyDescent="0.3">
      <c r="A3352" t="s">
        <v>541</v>
      </c>
      <c r="B3352" t="e">
        <f>VLOOKUP(A3352,Sheet3!L:L,1,FALSE)</f>
        <v>#N/A</v>
      </c>
      <c r="C3352" t="str">
        <f>VLOOKUP(A3352,'ALL - prices'!B:C,2,FALSE)</f>
        <v>CGI Inc</v>
      </c>
      <c r="D3352" t="str">
        <f>VLOOKUP(A3352,'ALL - prices'!B:I,8,FALSE)</f>
        <v>Information Technology</v>
      </c>
      <c r="E3352">
        <v>2022</v>
      </c>
      <c r="F3352" t="s">
        <v>681</v>
      </c>
      <c r="G3352" t="str">
        <f t="shared" si="243"/>
        <v>2022-Q3</v>
      </c>
      <c r="H3352" s="4">
        <f>INDEX('ALL - prices'!$J$3:$DY$219,MATCH('COMBINED DATA'!A3352,'ALL - prices'!$B$3:$B$219,0),MATCH('COMBINED DATA'!G3352,'ALL - prices'!$J$1:$DY$1,0))</f>
        <v>103.4302</v>
      </c>
      <c r="I3352" s="14">
        <f t="shared" si="246"/>
        <v>9.7072008822918008</v>
      </c>
      <c r="J3352" s="15">
        <f>INDEX(MarketCap2!$E$2:$AR$224,MATCH(A3352,MarketCap2!$B$2:$B$224,0),MATCH(G3352,MarketCap2!$E$1:$AR$1,0))</f>
        <v>24746506240</v>
      </c>
      <c r="K3352">
        <f t="shared" si="244"/>
        <v>23.931950153976612</v>
      </c>
      <c r="L3352">
        <f>INDEX('PB2'!$D$2:$AQ$224,MATCH(A3352,'PB2'!$B$2:$B$224,0),MATCH(G3352,'PB2'!$D$1:$AQ$1,0))</f>
        <v>3.39947509765625</v>
      </c>
      <c r="M3352" s="16">
        <f t="shared" si="245"/>
        <v>0.29416306084708332</v>
      </c>
      <c r="N3352" s="6">
        <f>INDEX('ROA2'!$D$2:$AQ$224,MATCH(A3352,'ROA2'!$B$2:$B$224,0),MATCH(G3352,'ROA2'!$D$1:$AQ$1,0))</f>
        <v>9.8233375549316406</v>
      </c>
      <c r="O3352" s="6">
        <v>14916.363264</v>
      </c>
      <c r="P3352" s="28">
        <v>3.043960178695463E-2</v>
      </c>
    </row>
    <row r="3353" spans="1:16" x14ac:dyDescent="0.3">
      <c r="A3353" t="s">
        <v>541</v>
      </c>
      <c r="B3353" t="e">
        <f>VLOOKUP(A3353,Sheet3!L:L,1,FALSE)</f>
        <v>#N/A</v>
      </c>
      <c r="C3353" t="str">
        <f>VLOOKUP(A3353,'ALL - prices'!B:C,2,FALSE)</f>
        <v>CGI Inc</v>
      </c>
      <c r="D3353" t="str">
        <f>VLOOKUP(A3353,'ALL - prices'!B:I,8,FALSE)</f>
        <v>Information Technology</v>
      </c>
      <c r="E3353">
        <v>2022</v>
      </c>
      <c r="F3353" t="s">
        <v>682</v>
      </c>
      <c r="G3353" t="str">
        <f t="shared" si="243"/>
        <v>2022-Q4</v>
      </c>
      <c r="H3353" s="4">
        <f>INDEX('ALL - prices'!$J$3:$DY$219,MATCH('COMBINED DATA'!A3353,'ALL - prices'!$B$3:$B$219,0),MATCH('COMBINED DATA'!G3353,'ALL - prices'!$J$1:$DY$1,0))</f>
        <v>116.0817</v>
      </c>
      <c r="I3353" s="14">
        <f t="shared" si="246"/>
        <v>5.3208657556829984</v>
      </c>
      <c r="J3353" s="15">
        <f>INDEX(MarketCap2!$E$2:$AR$224,MATCH(A3353,MarketCap2!$B$2:$B$224,0),MATCH(G3353,MarketCap2!$E$1:$AR$1,0))</f>
        <v>27795421184</v>
      </c>
      <c r="K3353">
        <f t="shared" si="244"/>
        <v>24.048137138466032</v>
      </c>
      <c r="L3353">
        <f>INDEX('PB2'!$D$2:$AQ$224,MATCH(A3353,'PB2'!$B$2:$B$224,0),MATCH(G3353,'PB2'!$D$1:$AQ$1,0))</f>
        <v>3.52484107017517</v>
      </c>
      <c r="M3353" s="16">
        <f t="shared" si="245"/>
        <v>0.28370073432851373</v>
      </c>
      <c r="N3353" s="6">
        <f>INDEX('ROA2'!$D$2:$AQ$224,MATCH(A3353,'ROA2'!$B$2:$B$224,0),MATCH(G3353,'ROA2'!$D$1:$AQ$1,0))</f>
        <v>9.71069431304932</v>
      </c>
      <c r="O3353" s="6">
        <v>15175.419904</v>
      </c>
      <c r="P3353" s="28">
        <v>1.7367278834327048E-2</v>
      </c>
    </row>
    <row r="3354" spans="1:16" x14ac:dyDescent="0.3">
      <c r="A3354" t="s">
        <v>541</v>
      </c>
      <c r="B3354" t="e">
        <f>VLOOKUP(A3354,Sheet3!L:L,1,FALSE)</f>
        <v>#N/A</v>
      </c>
      <c r="C3354" t="str">
        <f>VLOOKUP(A3354,'ALL - prices'!B:C,2,FALSE)</f>
        <v>CGI Inc</v>
      </c>
      <c r="D3354" t="str">
        <f>VLOOKUP(A3354,'ALL - prices'!B:I,8,FALSE)</f>
        <v>Information Technology</v>
      </c>
      <c r="E3354">
        <v>2023</v>
      </c>
      <c r="F3354" t="s">
        <v>679</v>
      </c>
      <c r="G3354" t="str">
        <f t="shared" si="243"/>
        <v>2023-Q1</v>
      </c>
      <c r="H3354" s="4">
        <f>INDEX('ALL - prices'!$J$3:$DY$219,MATCH('COMBINED DATA'!A3354,'ALL - prices'!$B$3:$B$219,0),MATCH('COMBINED DATA'!G3354,'ALL - prices'!$J$1:$DY$1,0))</f>
        <v>129.5488</v>
      </c>
      <c r="I3354" s="14">
        <f t="shared" si="246"/>
        <v>6.4018303301347625</v>
      </c>
      <c r="J3354" s="15">
        <f>INDEX(MarketCap2!$E$2:$AR$224,MATCH(A3354,MarketCap2!$B$2:$B$224,0),MATCH(G3354,MarketCap2!$E$1:$AR$1,0))</f>
        <v>30646837248</v>
      </c>
      <c r="K3354">
        <f t="shared" si="244"/>
        <v>24.145795304705718</v>
      </c>
      <c r="L3354">
        <f>INDEX('PB2'!$D$2:$AQ$224,MATCH(A3354,'PB2'!$B$2:$B$224,0),MATCH(G3354,'PB2'!$D$1:$AQ$1,0))</f>
        <v>3.8209459781646702</v>
      </c>
      <c r="M3354" s="16">
        <f t="shared" si="245"/>
        <v>0.26171529399123666</v>
      </c>
      <c r="N3354" s="6">
        <f>INDEX('ROA2'!$D$2:$AQ$224,MATCH(A3354,'ROA2'!$B$2:$B$224,0),MATCH(G3354,'ROA2'!$D$1:$AQ$1,0))</f>
        <v>9.6736392974853498</v>
      </c>
      <c r="O3354" s="6">
        <v>15915.942912</v>
      </c>
      <c r="P3354" s="28">
        <v>4.879752999815247E-2</v>
      </c>
    </row>
    <row r="3355" spans="1:16" x14ac:dyDescent="0.3">
      <c r="A3355" t="s">
        <v>541</v>
      </c>
      <c r="B3355" t="e">
        <f>VLOOKUP(A3355,Sheet3!L:L,1,FALSE)</f>
        <v>#N/A</v>
      </c>
      <c r="C3355" t="str">
        <f>VLOOKUP(A3355,'ALL - prices'!B:C,2,FALSE)</f>
        <v>CGI Inc</v>
      </c>
      <c r="D3355" t="str">
        <f>VLOOKUP(A3355,'ALL - prices'!B:I,8,FALSE)</f>
        <v>Information Technology</v>
      </c>
      <c r="E3355">
        <v>2023</v>
      </c>
      <c r="F3355" t="s">
        <v>680</v>
      </c>
      <c r="G3355" t="str">
        <f t="shared" si="243"/>
        <v>2023-Q2</v>
      </c>
      <c r="H3355" s="4">
        <f>INDEX('ALL - prices'!$J$3:$DY$219,MATCH('COMBINED DATA'!A3355,'ALL - prices'!$B$3:$B$219,0),MATCH('COMBINED DATA'!G3355,'ALL - prices'!$J$1:$DY$1,0))</f>
        <v>138.9479</v>
      </c>
      <c r="I3355" s="14">
        <f t="shared" si="246"/>
        <v>6.8294830289341855</v>
      </c>
      <c r="J3355" s="15">
        <f>INDEX(MarketCap2!$E$2:$AR$224,MATCH(A3355,MarketCap2!$B$2:$B$224,0),MATCH(G3355,MarketCap2!$E$1:$AR$1,0))</f>
        <v>32872241152</v>
      </c>
      <c r="K3355">
        <f t="shared" si="244"/>
        <v>24.215894404592117</v>
      </c>
      <c r="L3355">
        <f>INDEX('PB2'!$D$2:$AQ$224,MATCH(A3355,'PB2'!$B$2:$B$224,0),MATCH(G3355,'PB2'!$D$1:$AQ$1,0))</f>
        <v>3.9942250251770002</v>
      </c>
      <c r="M3355" s="16">
        <f t="shared" si="245"/>
        <v>0.25036145777883057</v>
      </c>
      <c r="N3355" s="6">
        <f>INDEX('ROA2'!$D$2:$AQ$224,MATCH(A3355,'ROA2'!$B$2:$B$224,0),MATCH(G3355,'ROA2'!$D$1:$AQ$1,0))</f>
        <v>9.9975671768188494</v>
      </c>
      <c r="O3355" s="6">
        <v>16101.710848000001</v>
      </c>
      <c r="P3355" s="28">
        <v>1.1671814672063094E-2</v>
      </c>
    </row>
    <row r="3356" spans="1:16" x14ac:dyDescent="0.3">
      <c r="A3356" t="s">
        <v>541</v>
      </c>
      <c r="B3356" t="e">
        <f>VLOOKUP(A3356,Sheet3!L:L,1,FALSE)</f>
        <v>#N/A</v>
      </c>
      <c r="C3356" t="str">
        <f>VLOOKUP(A3356,'ALL - prices'!B:C,2,FALSE)</f>
        <v>CGI Inc</v>
      </c>
      <c r="D3356" t="str">
        <f>VLOOKUP(A3356,'ALL - prices'!B:I,8,FALSE)</f>
        <v>Information Technology</v>
      </c>
      <c r="E3356">
        <v>2023</v>
      </c>
      <c r="F3356" t="s">
        <v>681</v>
      </c>
      <c r="G3356" t="str">
        <f t="shared" si="243"/>
        <v>2023-Q3</v>
      </c>
      <c r="H3356" s="4">
        <f>INDEX('ALL - prices'!$J$3:$DY$219,MATCH('COMBINED DATA'!A3356,'ALL - prices'!$B$3:$B$219,0),MATCH('COMBINED DATA'!G3356,'ALL - prices'!$J$1:$DY$1,0))</f>
        <v>133.1593</v>
      </c>
      <c r="I3356" s="14">
        <f t="shared" si="246"/>
        <v>8.3222335964170888</v>
      </c>
      <c r="J3356" s="15">
        <f>INDEX(MarketCap2!$E$2:$AR$224,MATCH(A3356,MarketCap2!$B$2:$B$224,0),MATCH(G3356,MarketCap2!$E$1:$AR$1,0))</f>
        <v>31526590464</v>
      </c>
      <c r="K3356">
        <f t="shared" si="244"/>
        <v>24.174097168405044</v>
      </c>
      <c r="L3356">
        <f>INDEX('PB2'!$D$2:$AQ$224,MATCH(A3356,'PB2'!$B$2:$B$224,0),MATCH(G3356,'PB2'!$D$1:$AQ$1,0))</f>
        <v>3.7562439441680899</v>
      </c>
      <c r="M3356" s="16">
        <f t="shared" si="245"/>
        <v>0.26622339093620129</v>
      </c>
      <c r="N3356" s="6">
        <f>INDEX('ROA2'!$D$2:$AQ$224,MATCH(A3356,'ROA2'!$B$2:$B$224,0),MATCH(G3356,'ROA2'!$D$1:$AQ$1,0))</f>
        <v>10.189114570617701</v>
      </c>
      <c r="O3356" s="6">
        <v>16080.146432</v>
      </c>
      <c r="P3356" s="28">
        <v>-1.3392624053163642E-3</v>
      </c>
    </row>
    <row r="3357" spans="1:16" x14ac:dyDescent="0.3">
      <c r="A3357" t="s">
        <v>541</v>
      </c>
      <c r="B3357" t="e">
        <f>VLOOKUP(A3357,Sheet3!L:L,1,FALSE)</f>
        <v>#N/A</v>
      </c>
      <c r="C3357" t="str">
        <f>VLOOKUP(A3357,'ALL - prices'!B:C,2,FALSE)</f>
        <v>CGI Inc</v>
      </c>
      <c r="D3357" t="str">
        <f>VLOOKUP(A3357,'ALL - prices'!B:I,8,FALSE)</f>
        <v>Information Technology</v>
      </c>
      <c r="E3357">
        <v>2023</v>
      </c>
      <c r="F3357" t="s">
        <v>682</v>
      </c>
      <c r="G3357" t="str">
        <f t="shared" si="243"/>
        <v>2023-Q4</v>
      </c>
      <c r="H3357" s="4">
        <f>INDEX('ALL - prices'!$J$3:$DY$219,MATCH('COMBINED DATA'!A3357,'ALL - prices'!$B$3:$B$219,0),MATCH('COMBINED DATA'!G3357,'ALL - prices'!$J$1:$DY$1,0))</f>
        <v>141.1858</v>
      </c>
      <c r="I3357" s="14">
        <f t="shared" si="246"/>
        <v>9.397851417744377</v>
      </c>
      <c r="J3357" s="15">
        <f>INDEX(MarketCap2!$E$2:$AR$224,MATCH(A3357,MarketCap2!$B$2:$B$224,0),MATCH(G3357,MarketCap2!$E$1:$AR$1,0))</f>
        <v>33015418880</v>
      </c>
      <c r="K3357">
        <f t="shared" si="244"/>
        <v>24.220240528078715</v>
      </c>
      <c r="L3357">
        <f>INDEX('PB2'!$D$2:$AQ$224,MATCH(A3357,'PB2'!$B$2:$B$224,0),MATCH(G3357,'PB2'!$D$1:$AQ$1,0))</f>
        <v>3.8407080173492401</v>
      </c>
      <c r="M3357" s="16">
        <f t="shared" si="245"/>
        <v>0.26036866001862197</v>
      </c>
      <c r="N3357" s="6">
        <f>INDEX('ROA2'!$D$2:$AQ$224,MATCH(A3357,'ROA2'!$B$2:$B$224,0),MATCH(G3357,'ROA2'!$D$1:$AQ$1,0))</f>
        <v>10.5327091217041</v>
      </c>
      <c r="O3357" s="6">
        <v>15799.498752</v>
      </c>
      <c r="P3357" s="28">
        <v>-1.7453054994667355E-2</v>
      </c>
    </row>
    <row r="3358" spans="1:16" x14ac:dyDescent="0.3">
      <c r="A3358" t="s">
        <v>541</v>
      </c>
      <c r="B3358" t="e">
        <f>VLOOKUP(A3358,Sheet3!L:L,1,FALSE)</f>
        <v>#N/A</v>
      </c>
      <c r="C3358" t="str">
        <f>VLOOKUP(A3358,'ALL - prices'!B:C,2,FALSE)</f>
        <v>CGI Inc</v>
      </c>
      <c r="D3358" t="str">
        <f>VLOOKUP(A3358,'ALL - prices'!B:I,8,FALSE)</f>
        <v>Information Technology</v>
      </c>
      <c r="E3358" s="18">
        <v>2024</v>
      </c>
      <c r="F3358" t="s">
        <v>679</v>
      </c>
      <c r="G3358" t="str">
        <f t="shared" si="243"/>
        <v>2024-Q1</v>
      </c>
      <c r="H3358" s="4">
        <f>INDEX('ALL - prices'!$J$3:$DY$219,MATCH('COMBINED DATA'!A3358,'ALL - prices'!$B$3:$B$219,0),MATCH('COMBINED DATA'!G3358,'ALL - prices'!$J$1:$DY$1,0))</f>
        <v>148.63550000000001</v>
      </c>
      <c r="I3358" s="14" t="s">
        <v>769</v>
      </c>
      <c r="J3358" s="15">
        <f>INDEX(MarketCap2!$E$2:$AR$224,MATCH(A3358,MarketCap2!$B$2:$B$224,0),MATCH(G3358,MarketCap2!$E$1:$AR$1,0))</f>
        <v>34791419904</v>
      </c>
      <c r="K3358">
        <f t="shared" si="244"/>
        <v>24.272636638844528</v>
      </c>
      <c r="L3358">
        <f>INDEX('PB2'!$D$2:$AQ$224,MATCH(A3358,'PB2'!$B$2:$B$224,0),MATCH(G3358,'PB2'!$D$1:$AQ$1,0))</f>
        <v>3.90722703933716</v>
      </c>
      <c r="M3358" s="16">
        <f t="shared" si="245"/>
        <v>0.25593598476162382</v>
      </c>
      <c r="N3358" s="6">
        <f>INDEX('ROA2'!$D$2:$AQ$224,MATCH(A3358,'ROA2'!$B$2:$B$224,0),MATCH(G3358,'ROA2'!$D$1:$AQ$1,0))</f>
        <v>10.4276008605957</v>
      </c>
      <c r="O3358" s="6">
        <v>15513.452544</v>
      </c>
      <c r="P3358" s="28">
        <v>-1.8104764745387268E-2</v>
      </c>
    </row>
    <row r="3359" spans="1:16" x14ac:dyDescent="0.3">
      <c r="A3359" t="s">
        <v>541</v>
      </c>
      <c r="B3359" t="e">
        <f>VLOOKUP(A3359,Sheet3!L:L,1,FALSE)</f>
        <v>#N/A</v>
      </c>
      <c r="C3359" t="str">
        <f>VLOOKUP(A3359,'ALL - prices'!B:C,2,FALSE)</f>
        <v>CGI Inc</v>
      </c>
      <c r="D3359" t="str">
        <f>VLOOKUP(A3359,'ALL - prices'!B:I,8,FALSE)</f>
        <v>Information Technology</v>
      </c>
      <c r="E3359" s="18">
        <v>2024</v>
      </c>
      <c r="F3359" t="s">
        <v>680</v>
      </c>
      <c r="G3359" t="str">
        <f t="shared" si="243"/>
        <v>2024-Q2</v>
      </c>
      <c r="H3359" s="4">
        <f>INDEX('ALL - prices'!$J$3:$DY$219,MATCH('COMBINED DATA'!A3359,'ALL - prices'!$B$3:$B$219,0),MATCH('COMBINED DATA'!G3359,'ALL - prices'!$J$1:$DY$1,0))</f>
        <v>135.81489999999999</v>
      </c>
      <c r="I3359" s="14" t="s">
        <v>769</v>
      </c>
      <c r="J3359" s="15">
        <f>INDEX(MarketCap2!$E$2:$AR$224,MATCH(A3359,MarketCap2!$B$2:$B$224,0),MATCH(G3359,MarketCap2!$E$1:$AR$1,0))</f>
        <v>31436994560</v>
      </c>
      <c r="K3359">
        <f t="shared" si="244"/>
        <v>24.171251207062809</v>
      </c>
      <c r="L3359">
        <f>INDEX('PB2'!$D$2:$AQ$224,MATCH(A3359,'PB2'!$B$2:$B$224,0),MATCH(G3359,'PB2'!$D$1:$AQ$1,0))</f>
        <v>3.4975559711456299</v>
      </c>
      <c r="M3359" s="16">
        <f t="shared" si="245"/>
        <v>0.28591393768959428</v>
      </c>
      <c r="N3359" s="6">
        <f>INDEX('ROA2'!$D$2:$AQ$224,MATCH(A3359,'ROA2'!$B$2:$B$224,0),MATCH(G3359,'ROA2'!$D$1:$AQ$1,0))</f>
        <v>10.3402500152588</v>
      </c>
      <c r="O3359" s="6">
        <v>15737.423871999999</v>
      </c>
      <c r="P3359" s="28">
        <v>1.4437232934755264E-2</v>
      </c>
    </row>
    <row r="3360" spans="1:16" x14ac:dyDescent="0.3">
      <c r="A3360" t="s">
        <v>541</v>
      </c>
      <c r="B3360" t="e">
        <f>VLOOKUP(A3360,Sheet3!L:L,1,FALSE)</f>
        <v>#N/A</v>
      </c>
      <c r="C3360" t="str">
        <f>VLOOKUP(A3360,'ALL - prices'!B:C,2,FALSE)</f>
        <v>CGI Inc</v>
      </c>
      <c r="D3360" t="str">
        <f>VLOOKUP(A3360,'ALL - prices'!B:I,8,FALSE)</f>
        <v>Information Technology</v>
      </c>
      <c r="E3360" s="18">
        <v>2024</v>
      </c>
      <c r="F3360" t="s">
        <v>681</v>
      </c>
      <c r="G3360" t="str">
        <f t="shared" si="243"/>
        <v>2024-Q3</v>
      </c>
      <c r="H3360" s="4">
        <f>INDEX('ALL - prices'!$J$3:$DY$219,MATCH('COMBINED DATA'!A3360,'ALL - prices'!$B$3:$B$219,0),MATCH('COMBINED DATA'!G3360,'ALL - prices'!$J$1:$DY$1,0))</f>
        <v>154.78219999999999</v>
      </c>
      <c r="I3360" s="14" t="s">
        <v>769</v>
      </c>
      <c r="J3360" s="15">
        <f>INDEX(MarketCap2!$E$2:$AR$224,MATCH(A3360,MarketCap2!$B$2:$B$224,0),MATCH(G3360,MarketCap2!$E$1:$AR$1,0))</f>
        <v>35448639488</v>
      </c>
      <c r="K3360">
        <f t="shared" si="244"/>
        <v>24.291350710852395</v>
      </c>
      <c r="L3360">
        <f>INDEX('PB2'!$D$2:$AQ$224,MATCH(A3360,'PB2'!$B$2:$B$224,0),MATCH(G3360,'PB2'!$D$1:$AQ$1,0))</f>
        <v>3.7617049217224099</v>
      </c>
      <c r="M3360" s="16">
        <f t="shared" si="245"/>
        <v>0.265836906617896</v>
      </c>
      <c r="N3360" s="6">
        <f>INDEX('ROA2'!$D$2:$AQ$224,MATCH(A3360,'ROA2'!$B$2:$B$224,0),MATCH(G3360,'ROA2'!$D$1:$AQ$1,0))</f>
        <v>10.486698150634799</v>
      </c>
      <c r="O3360" s="6">
        <v>15793.910784</v>
      </c>
      <c r="P3360" s="28">
        <v>3.5893366321855086E-3</v>
      </c>
    </row>
    <row r="3361" spans="1:16" x14ac:dyDescent="0.3">
      <c r="A3361" t="s">
        <v>541</v>
      </c>
      <c r="B3361" t="e">
        <f>VLOOKUP(A3361,Sheet3!L:L,1,FALSE)</f>
        <v>#N/A</v>
      </c>
      <c r="C3361" t="str">
        <f>VLOOKUP(A3361,'ALL - prices'!B:C,2,FALSE)</f>
        <v>CGI Inc</v>
      </c>
      <c r="D3361" t="str">
        <f>VLOOKUP(A3361,'ALL - prices'!B:I,8,FALSE)</f>
        <v>Information Technology</v>
      </c>
      <c r="E3361" s="18">
        <v>2024</v>
      </c>
      <c r="F3361" t="s">
        <v>682</v>
      </c>
      <c r="G3361" t="str">
        <f t="shared" si="243"/>
        <v>2024-Q4</v>
      </c>
      <c r="H3361" s="4">
        <f>INDEX('ALL - prices'!$J$3:$DY$219,MATCH('COMBINED DATA'!A3361,'ALL - prices'!$B$3:$B$219,0),MATCH('COMBINED DATA'!G3361,'ALL - prices'!$J$1:$DY$1,0))</f>
        <v>156.5864</v>
      </c>
      <c r="I3361" s="14" t="s">
        <v>769</v>
      </c>
      <c r="J3361" s="15">
        <f>INDEX(MarketCap2!$E$2:$AR$224,MATCH(A3361,MarketCap2!$B$2:$B$224,0),MATCH(G3361,MarketCap2!$E$1:$AR$1,0))</f>
        <v>35763511296</v>
      </c>
      <c r="K3361">
        <f t="shared" si="244"/>
        <v>24.30019397303537</v>
      </c>
      <c r="L3361">
        <f>INDEX('PB2'!$D$2:$AQ$224,MATCH(A3361,'PB2'!$B$2:$B$224,0),MATCH(G3361,'PB2'!$D$1:$AQ$1,0))</f>
        <v>3.8018312227011402</v>
      </c>
      <c r="M3361" s="16">
        <f t="shared" si="245"/>
        <v>0.26303113984358201</v>
      </c>
      <c r="N3361" s="6">
        <f>INDEX('ROA2'!$D$2:$AQ$224,MATCH(A3361,'ROA2'!$B$2:$B$224,0),MATCH(G3361,'ROA2'!$D$1:$AQ$1,0))</f>
        <v>10.4215278625488</v>
      </c>
      <c r="O3361" s="6">
        <v>16685.467648000002</v>
      </c>
      <c r="P3361" s="28">
        <v>5.6449404849316515E-2</v>
      </c>
    </row>
    <row r="3362" spans="1:16" x14ac:dyDescent="0.3">
      <c r="A3362" t="s">
        <v>542</v>
      </c>
      <c r="B3362" t="e">
        <f>VLOOKUP(A3362,Sheet3!L:L,1,FALSE)</f>
        <v>#N/A</v>
      </c>
      <c r="C3362" t="str">
        <f>VLOOKUP(A3362,'ALL - prices'!B:C,2,FALSE)</f>
        <v>Gildan Activewear Inc</v>
      </c>
      <c r="D3362" t="str">
        <f>VLOOKUP(A3362,'ALL - prices'!B:I,8,FALSE)</f>
        <v>Consumer Discretionary</v>
      </c>
      <c r="E3362">
        <v>2015</v>
      </c>
      <c r="F3362" t="s">
        <v>679</v>
      </c>
      <c r="G3362" t="str">
        <f t="shared" si="243"/>
        <v>2015-Q1</v>
      </c>
      <c r="H3362" s="4">
        <f>INDEX('ALL - prices'!$J$3:$DY$219,MATCH('COMBINED DATA'!A3362,'ALL - prices'!$B$3:$B$219,0),MATCH('COMBINED DATA'!G3362,'ALL - prices'!$J$1:$DY$1,0))</f>
        <v>31.6676</v>
      </c>
      <c r="I3362" s="14">
        <f t="shared" ref="I3362:I3397" si="247">STDEV(H3363:H3366)</f>
        <v>0.73711841823414015</v>
      </c>
      <c r="J3362" s="15">
        <f>INDEX(MarketCap2!$E$2:$AR$224,MATCH(A3362,MarketCap2!$B$2:$B$224,0),MATCH(G3362,MarketCap2!$E$1:$AR$1,0))</f>
        <v>9050743808</v>
      </c>
      <c r="K3362">
        <f t="shared" si="244"/>
        <v>22.926112780010218</v>
      </c>
      <c r="L3362">
        <f>INDEX('PB2'!$D$2:$AQ$224,MATCH(A3362,'PB2'!$B$2:$B$224,0),MATCH(G3362,'PB2'!$D$1:$AQ$1,0))</f>
        <v>3.79459404945373</v>
      </c>
      <c r="M3362" s="16">
        <f t="shared" si="245"/>
        <v>0.26353280139253898</v>
      </c>
      <c r="N3362" s="6">
        <f>INDEX('ROA2'!$D$2:$AQ$224,MATCH(A3362,'ROA2'!$B$2:$B$224,0),MATCH(G3362,'ROA2'!$D$1:$AQ$1,0))</f>
        <v>17.0968322753906</v>
      </c>
      <c r="O3362" s="6">
        <v>2593.0439679999999</v>
      </c>
      <c r="P3362" s="28">
        <v>8.4862614759030328E-2</v>
      </c>
    </row>
    <row r="3363" spans="1:16" x14ac:dyDescent="0.3">
      <c r="A3363" t="s">
        <v>542</v>
      </c>
      <c r="B3363" t="e">
        <f>VLOOKUP(A3363,Sheet3!L:L,1,FALSE)</f>
        <v>#N/A</v>
      </c>
      <c r="C3363" t="str">
        <f>VLOOKUP(A3363,'ALL - prices'!B:C,2,FALSE)</f>
        <v>Gildan Activewear Inc</v>
      </c>
      <c r="D3363" t="str">
        <f>VLOOKUP(A3363,'ALL - prices'!B:I,8,FALSE)</f>
        <v>Consumer Discretionary</v>
      </c>
      <c r="E3363">
        <v>2015</v>
      </c>
      <c r="F3363" t="s">
        <v>680</v>
      </c>
      <c r="G3363" t="str">
        <f t="shared" si="243"/>
        <v>2015-Q2</v>
      </c>
      <c r="H3363" s="4">
        <f>INDEX('ALL - prices'!$J$3:$DY$219,MATCH('COMBINED DATA'!A3363,'ALL - prices'!$B$3:$B$219,0),MATCH('COMBINED DATA'!G3363,'ALL - prices'!$J$1:$DY$1,0))</f>
        <v>35.267400000000002</v>
      </c>
      <c r="I3363" s="14">
        <f t="shared" si="247"/>
        <v>0.78433715964501083</v>
      </c>
      <c r="J3363" s="15">
        <f>INDEX(MarketCap2!$E$2:$AR$224,MATCH(A3363,MarketCap2!$B$2:$B$224,0),MATCH(G3363,MarketCap2!$E$1:$AR$1,0))</f>
        <v>10059334656</v>
      </c>
      <c r="K3363">
        <f t="shared" si="244"/>
        <v>23.031766861856266</v>
      </c>
      <c r="L3363">
        <f>INDEX('PB2'!$D$2:$AQ$224,MATCH(A3363,'PB2'!$B$2:$B$224,0),MATCH(G3363,'PB2'!$D$1:$AQ$1,0))</f>
        <v>4.0573158264160201</v>
      </c>
      <c r="M3363" s="16">
        <f t="shared" si="245"/>
        <v>0.2464683654866813</v>
      </c>
      <c r="N3363" s="6">
        <f>INDEX('ROA2'!$D$2:$AQ$224,MATCH(A3363,'ROA2'!$B$2:$B$224,0),MATCH(G3363,'ROA2'!$D$1:$AQ$1,0))</f>
        <v>16.462114334106399</v>
      </c>
      <c r="O3363" s="6">
        <v>2865.539072</v>
      </c>
      <c r="P3363" s="28">
        <v>0.10508695855634642</v>
      </c>
    </row>
    <row r="3364" spans="1:16" x14ac:dyDescent="0.3">
      <c r="A3364" t="s">
        <v>542</v>
      </c>
      <c r="B3364" t="e">
        <f>VLOOKUP(A3364,Sheet3!L:L,1,FALSE)</f>
        <v>#N/A</v>
      </c>
      <c r="C3364" t="str">
        <f>VLOOKUP(A3364,'ALL - prices'!B:C,2,FALSE)</f>
        <v>Gildan Activewear Inc</v>
      </c>
      <c r="D3364" t="str">
        <f>VLOOKUP(A3364,'ALL - prices'!B:I,8,FALSE)</f>
        <v>Consumer Discretionary</v>
      </c>
      <c r="E3364">
        <v>2015</v>
      </c>
      <c r="F3364" t="s">
        <v>681</v>
      </c>
      <c r="G3364" t="str">
        <f t="shared" si="243"/>
        <v>2015-Q3</v>
      </c>
      <c r="H3364" s="4">
        <f>INDEX('ALL - prices'!$J$3:$DY$219,MATCH('COMBINED DATA'!A3364,'ALL - prices'!$B$3:$B$219,0),MATCH('COMBINED DATA'!G3364,'ALL - prices'!$J$1:$DY$1,0))</f>
        <v>34.3001</v>
      </c>
      <c r="I3364" s="14">
        <f t="shared" si="247"/>
        <v>1.0804204902876182</v>
      </c>
      <c r="J3364" s="15">
        <f>INDEX(MarketCap2!$E$2:$AR$224,MATCH(A3364,MarketCap2!$B$2:$B$224,0),MATCH(G3364,MarketCap2!$E$1:$AR$1,0))</f>
        <v>9792708608</v>
      </c>
      <c r="K3364">
        <f t="shared" si="244"/>
        <v>23.004903926111158</v>
      </c>
      <c r="L3364">
        <f>INDEX('PB2'!$D$2:$AQ$224,MATCH(A3364,'PB2'!$B$2:$B$224,0),MATCH(G3364,'PB2'!$D$1:$AQ$1,0))</f>
        <v>3.4508109092712398</v>
      </c>
      <c r="M3364" s="16">
        <f t="shared" si="245"/>
        <v>0.28978695915018571</v>
      </c>
      <c r="N3364" s="6">
        <f>INDEX('ROA2'!$D$2:$AQ$224,MATCH(A3364,'ROA2'!$B$2:$B$224,0),MATCH(G3364,'ROA2'!$D$1:$AQ$1,0))</f>
        <v>15.1485710144043</v>
      </c>
      <c r="O3364" s="6">
        <v>2933.492992</v>
      </c>
      <c r="P3364" s="28">
        <v>2.3714183716424274E-2</v>
      </c>
    </row>
    <row r="3365" spans="1:16" x14ac:dyDescent="0.3">
      <c r="A3365" t="s">
        <v>542</v>
      </c>
      <c r="B3365" t="e">
        <f>VLOOKUP(A3365,Sheet3!L:L,1,FALSE)</f>
        <v>#N/A</v>
      </c>
      <c r="C3365" t="str">
        <f>VLOOKUP(A3365,'ALL - prices'!B:C,2,FALSE)</f>
        <v>Gildan Activewear Inc</v>
      </c>
      <c r="D3365" t="str">
        <f>VLOOKUP(A3365,'ALL - prices'!B:I,8,FALSE)</f>
        <v>Consumer Discretionary</v>
      </c>
      <c r="E3365">
        <v>2015</v>
      </c>
      <c r="F3365" t="s">
        <v>682</v>
      </c>
      <c r="G3365" t="str">
        <f t="shared" si="243"/>
        <v>2015-Q4</v>
      </c>
      <c r="H3365" s="4">
        <f>INDEX('ALL - prices'!$J$3:$DY$219,MATCH('COMBINED DATA'!A3365,'ALL - prices'!$B$3:$B$219,0),MATCH('COMBINED DATA'!G3365,'ALL - prices'!$J$1:$DY$1,0))</f>
        <v>33.5702</v>
      </c>
      <c r="I3365" s="14">
        <f t="shared" si="247"/>
        <v>1.8771898543212584</v>
      </c>
      <c r="J3365" s="15">
        <f>INDEX(MarketCap2!$E$2:$AR$224,MATCH(A3365,MarketCap2!$B$2:$B$224,0),MATCH(G3365,MarketCap2!$E$1:$AR$1,0))</f>
        <v>9592529920</v>
      </c>
      <c r="K3365">
        <f t="shared" si="244"/>
        <v>22.984250499183982</v>
      </c>
      <c r="L3365">
        <f>INDEX('PB2'!$D$2:$AQ$224,MATCH(A3365,'PB2'!$B$2:$B$224,0),MATCH(G3365,'PB2'!$D$1:$AQ$1,0))</f>
        <v>3.1664090156555198</v>
      </c>
      <c r="M3365" s="16">
        <f t="shared" si="245"/>
        <v>0.31581516950455529</v>
      </c>
      <c r="N3365" s="6">
        <f>INDEX('ROA2'!$D$2:$AQ$224,MATCH(A3365,'ROA2'!$B$2:$B$224,0),MATCH(G3365,'ROA2'!$D$1:$AQ$1,0))</f>
        <v>15.1353311538696</v>
      </c>
      <c r="O3365" s="6">
        <v>2911.3768960000002</v>
      </c>
      <c r="P3365" s="28">
        <v>-7.5391678317667998E-3</v>
      </c>
    </row>
    <row r="3366" spans="1:16" x14ac:dyDescent="0.3">
      <c r="A3366" t="s">
        <v>542</v>
      </c>
      <c r="B3366" t="e">
        <f>VLOOKUP(A3366,Sheet3!L:L,1,FALSE)</f>
        <v>#N/A</v>
      </c>
      <c r="C3366" t="str">
        <f>VLOOKUP(A3366,'ALL - prices'!B:C,2,FALSE)</f>
        <v>Gildan Activewear Inc</v>
      </c>
      <c r="D3366" t="str">
        <f>VLOOKUP(A3366,'ALL - prices'!B:I,8,FALSE)</f>
        <v>Consumer Discretionary</v>
      </c>
      <c r="E3366">
        <v>2016</v>
      </c>
      <c r="F3366" t="s">
        <v>679</v>
      </c>
      <c r="G3366" t="str">
        <f t="shared" si="243"/>
        <v>2016-Q1</v>
      </c>
      <c r="H3366" s="4">
        <f>INDEX('ALL - prices'!$J$3:$DY$219,MATCH('COMBINED DATA'!A3366,'ALL - prices'!$B$3:$B$219,0),MATCH('COMBINED DATA'!G3366,'ALL - prices'!$J$1:$DY$1,0))</f>
        <v>33.888800000000003</v>
      </c>
      <c r="I3366" s="14">
        <f t="shared" si="247"/>
        <v>1.2765238015146165</v>
      </c>
      <c r="J3366" s="15">
        <f>INDEX(MarketCap2!$E$2:$AR$224,MATCH(A3366,MarketCap2!$B$2:$B$224,0),MATCH(G3366,MarketCap2!$E$1:$AR$1,0))</f>
        <v>9647006720</v>
      </c>
      <c r="K3366">
        <f t="shared" si="244"/>
        <v>22.989913519724197</v>
      </c>
      <c r="L3366">
        <f>INDEX('PB2'!$D$2:$AQ$224,MATCH(A3366,'PB2'!$B$2:$B$224,0),MATCH(G3366,'PB2'!$D$1:$AQ$1,0))</f>
        <v>3.51177906990051</v>
      </c>
      <c r="M3366" s="16">
        <f t="shared" si="245"/>
        <v>0.28475595420310151</v>
      </c>
      <c r="N3366" s="6">
        <f>INDEX('ROA2'!$D$2:$AQ$224,MATCH(A3366,'ROA2'!$B$2:$B$224,0),MATCH(G3366,'ROA2'!$D$1:$AQ$1,0))</f>
        <v>12.755567550659199</v>
      </c>
      <c r="O3366" s="6">
        <v>2834.2799359999999</v>
      </c>
      <c r="P3366" s="28">
        <v>-2.6481270805550936E-2</v>
      </c>
    </row>
    <row r="3367" spans="1:16" x14ac:dyDescent="0.3">
      <c r="A3367" t="s">
        <v>542</v>
      </c>
      <c r="B3367" t="e">
        <f>VLOOKUP(A3367,Sheet3!L:L,1,FALSE)</f>
        <v>#N/A</v>
      </c>
      <c r="C3367" t="str">
        <f>VLOOKUP(A3367,'ALL - prices'!B:C,2,FALSE)</f>
        <v>Gildan Activewear Inc</v>
      </c>
      <c r="D3367" t="str">
        <f>VLOOKUP(A3367,'ALL - prices'!B:I,8,FALSE)</f>
        <v>Consumer Discretionary</v>
      </c>
      <c r="E3367">
        <v>2016</v>
      </c>
      <c r="F3367" t="s">
        <v>680</v>
      </c>
      <c r="G3367" t="str">
        <f t="shared" si="243"/>
        <v>2016-Q2</v>
      </c>
      <c r="H3367" s="4">
        <f>INDEX('ALL - prices'!$J$3:$DY$219,MATCH('COMBINED DATA'!A3367,'ALL - prices'!$B$3:$B$219,0),MATCH('COMBINED DATA'!G3367,'ALL - prices'!$J$1:$DY$1,0))</f>
        <v>32.469299999999997</v>
      </c>
      <c r="I3367" s="14">
        <f t="shared" si="247"/>
        <v>2.1711826521890458</v>
      </c>
      <c r="J3367" s="15">
        <f>INDEX(MarketCap2!$E$2:$AR$224,MATCH(A3367,MarketCap2!$B$2:$B$224,0),MATCH(G3367,MarketCap2!$E$1:$AR$1,0))</f>
        <v>8855565312</v>
      </c>
      <c r="K3367">
        <f t="shared" si="244"/>
        <v>22.904311947137248</v>
      </c>
      <c r="L3367">
        <f>INDEX('PB2'!$D$2:$AQ$224,MATCH(A3367,'PB2'!$B$2:$B$224,0),MATCH(G3367,'PB2'!$D$1:$AQ$1,0))</f>
        <v>3.33269596099854</v>
      </c>
      <c r="M3367" s="16">
        <f t="shared" si="245"/>
        <v>0.30005737448080344</v>
      </c>
      <c r="N3367" s="6">
        <f>INDEX('ROA2'!$D$2:$AQ$224,MATCH(A3367,'ROA2'!$B$2:$B$224,0),MATCH(G3367,'ROA2'!$D$1:$AQ$1,0))</f>
        <v>12.1004991531372</v>
      </c>
      <c r="O3367" s="6">
        <v>2974.6828799999998</v>
      </c>
      <c r="P3367" s="28">
        <v>4.953743002469603E-2</v>
      </c>
    </row>
    <row r="3368" spans="1:16" x14ac:dyDescent="0.3">
      <c r="A3368" t="s">
        <v>542</v>
      </c>
      <c r="B3368" t="e">
        <f>VLOOKUP(A3368,Sheet3!L:L,1,FALSE)</f>
        <v>#N/A</v>
      </c>
      <c r="C3368" t="str">
        <f>VLOOKUP(A3368,'ALL - prices'!B:C,2,FALSE)</f>
        <v>Gildan Activewear Inc</v>
      </c>
      <c r="D3368" t="str">
        <f>VLOOKUP(A3368,'ALL - prices'!B:I,8,FALSE)</f>
        <v>Consumer Discretionary</v>
      </c>
      <c r="E3368">
        <v>2016</v>
      </c>
      <c r="F3368" t="s">
        <v>681</v>
      </c>
      <c r="G3368" t="str">
        <f t="shared" si="243"/>
        <v>2016-Q3</v>
      </c>
      <c r="H3368" s="4">
        <f>INDEX('ALL - prices'!$J$3:$DY$219,MATCH('COMBINED DATA'!A3368,'ALL - prices'!$B$3:$B$219,0),MATCH('COMBINED DATA'!G3368,'ALL - prices'!$J$1:$DY$1,0))</f>
        <v>31.523399999999999</v>
      </c>
      <c r="I3368" s="14">
        <f t="shared" si="247"/>
        <v>2.4463768371137466</v>
      </c>
      <c r="J3368" s="15">
        <f>INDEX(MarketCap2!$E$2:$AR$224,MATCH(A3368,MarketCap2!$B$2:$B$224,0),MATCH(G3368,MarketCap2!$E$1:$AR$1,0))</f>
        <v>8491477504</v>
      </c>
      <c r="K3368">
        <f t="shared" si="244"/>
        <v>22.862328850868117</v>
      </c>
      <c r="L3368">
        <f>INDEX('PB2'!$D$2:$AQ$224,MATCH(A3368,'PB2'!$B$2:$B$224,0),MATCH(G3368,'PB2'!$D$1:$AQ$1,0))</f>
        <v>3.0945069789886501</v>
      </c>
      <c r="M3368" s="16">
        <f t="shared" si="245"/>
        <v>0.32315325406918971</v>
      </c>
      <c r="N3368" s="6">
        <f>INDEX('ROA2'!$D$2:$AQ$224,MATCH(A3368,'ROA2'!$B$2:$B$224,0),MATCH(G3368,'ROA2'!$D$1:$AQ$1,0))</f>
        <v>11.543895721435501</v>
      </c>
      <c r="O3368" s="6">
        <v>3106.6339840000001</v>
      </c>
      <c r="P3368" s="28">
        <v>4.435804061238293E-2</v>
      </c>
    </row>
    <row r="3369" spans="1:16" x14ac:dyDescent="0.3">
      <c r="A3369" t="s">
        <v>542</v>
      </c>
      <c r="B3369" t="e">
        <f>VLOOKUP(A3369,Sheet3!L:L,1,FALSE)</f>
        <v>#N/A</v>
      </c>
      <c r="C3369" t="str">
        <f>VLOOKUP(A3369,'ALL - prices'!B:C,2,FALSE)</f>
        <v>Gildan Activewear Inc</v>
      </c>
      <c r="D3369" t="str">
        <f>VLOOKUP(A3369,'ALL - prices'!B:I,8,FALSE)</f>
        <v>Consumer Discretionary</v>
      </c>
      <c r="E3369">
        <v>2016</v>
      </c>
      <c r="F3369" t="s">
        <v>682</v>
      </c>
      <c r="G3369" t="str">
        <f t="shared" si="243"/>
        <v>2016-Q4</v>
      </c>
      <c r="H3369" s="4">
        <f>INDEX('ALL - prices'!$J$3:$DY$219,MATCH('COMBINED DATA'!A3369,'ALL - prices'!$B$3:$B$219,0),MATCH('COMBINED DATA'!G3369,'ALL - prices'!$J$1:$DY$1,0))</f>
        <v>29.415400000000002</v>
      </c>
      <c r="I3369" s="14">
        <f t="shared" si="247"/>
        <v>1.899223042895875</v>
      </c>
      <c r="J3369" s="15">
        <f>INDEX(MarketCap2!$E$2:$AR$224,MATCH(A3369,MarketCap2!$B$2:$B$224,0),MATCH(G3369,MarketCap2!$E$1:$AR$1,0))</f>
        <v>7902486016</v>
      </c>
      <c r="K3369">
        <f t="shared" si="244"/>
        <v>22.790443232485888</v>
      </c>
      <c r="L3369">
        <f>INDEX('PB2'!$D$2:$AQ$224,MATCH(A3369,'PB2'!$B$2:$B$224,0),MATCH(G3369,'PB2'!$D$1:$AQ$1,0))</f>
        <v>2.75283598899841</v>
      </c>
      <c r="M3369" s="16">
        <f t="shared" si="245"/>
        <v>0.3632617431610371</v>
      </c>
      <c r="N3369" s="6">
        <f>INDEX('ROA2'!$D$2:$AQ$224,MATCH(A3369,'ROA2'!$B$2:$B$224,0),MATCH(G3369,'ROA2'!$D$1:$AQ$1,0))</f>
        <v>11.2727108001709</v>
      </c>
      <c r="O3369" s="6">
        <v>3120.1978880000001</v>
      </c>
      <c r="P3369" s="28">
        <v>4.3661094515343116E-3</v>
      </c>
    </row>
    <row r="3370" spans="1:16" x14ac:dyDescent="0.3">
      <c r="A3370" t="s">
        <v>542</v>
      </c>
      <c r="B3370" t="e">
        <f>VLOOKUP(A3370,Sheet3!L:L,1,FALSE)</f>
        <v>#N/A</v>
      </c>
      <c r="C3370" t="str">
        <f>VLOOKUP(A3370,'ALL - prices'!B:C,2,FALSE)</f>
        <v>Gildan Activewear Inc</v>
      </c>
      <c r="D3370" t="str">
        <f>VLOOKUP(A3370,'ALL - prices'!B:I,8,FALSE)</f>
        <v>Consumer Discretionary</v>
      </c>
      <c r="E3370">
        <v>2017</v>
      </c>
      <c r="F3370" t="s">
        <v>679</v>
      </c>
      <c r="G3370" t="str">
        <f t="shared" si="243"/>
        <v>2017-Q1</v>
      </c>
      <c r="H3370" s="4">
        <f>INDEX('ALL - prices'!$J$3:$DY$219,MATCH('COMBINED DATA'!A3370,'ALL - prices'!$B$3:$B$219,0),MATCH('COMBINED DATA'!G3370,'ALL - prices'!$J$1:$DY$1,0))</f>
        <v>31.1158</v>
      </c>
      <c r="I3370" s="14">
        <f t="shared" si="247"/>
        <v>1.1983586010317044</v>
      </c>
      <c r="J3370" s="15">
        <f>INDEX(MarketCap2!$E$2:$AR$224,MATCH(A3370,MarketCap2!$B$2:$B$224,0),MATCH(G3370,MarketCap2!$E$1:$AR$1,0))</f>
        <v>8272883712</v>
      </c>
      <c r="K3370">
        <f t="shared" si="244"/>
        <v>22.836248980727852</v>
      </c>
      <c r="L3370">
        <f>INDEX('PB2'!$D$2:$AQ$224,MATCH(A3370,'PB2'!$B$2:$B$224,0),MATCH(G3370,'PB2'!$D$1:$AQ$1,0))</f>
        <v>2.9283409118652299</v>
      </c>
      <c r="M3370" s="16">
        <f t="shared" si="245"/>
        <v>0.3414902943670729</v>
      </c>
      <c r="N3370" s="6">
        <f>INDEX('ROA2'!$D$2:$AQ$224,MATCH(A3370,'ROA2'!$B$2:$B$224,0),MATCH(G3370,'ROA2'!$D$1:$AQ$1,0))</f>
        <v>11.902911186218301</v>
      </c>
      <c r="O3370" s="6">
        <v>2990.1439999999998</v>
      </c>
      <c r="P3370" s="28">
        <v>-4.1681294798697192E-2</v>
      </c>
    </row>
    <row r="3371" spans="1:16" x14ac:dyDescent="0.3">
      <c r="A3371" t="s">
        <v>542</v>
      </c>
      <c r="B3371" t="e">
        <f>VLOOKUP(A3371,Sheet3!L:L,1,FALSE)</f>
        <v>#N/A</v>
      </c>
      <c r="C3371" t="str">
        <f>VLOOKUP(A3371,'ALL - prices'!B:C,2,FALSE)</f>
        <v>Gildan Activewear Inc</v>
      </c>
      <c r="D3371" t="str">
        <f>VLOOKUP(A3371,'ALL - prices'!B:I,8,FALSE)</f>
        <v>Consumer Discretionary</v>
      </c>
      <c r="E3371">
        <v>2017</v>
      </c>
      <c r="F3371" t="s">
        <v>680</v>
      </c>
      <c r="G3371" t="str">
        <f t="shared" si="243"/>
        <v>2017-Q2</v>
      </c>
      <c r="H3371" s="4">
        <f>INDEX('ALL - prices'!$J$3:$DY$219,MATCH('COMBINED DATA'!A3371,'ALL - prices'!$B$3:$B$219,0),MATCH('COMBINED DATA'!G3371,'ALL - prices'!$J$1:$DY$1,0))</f>
        <v>34.624699999999997</v>
      </c>
      <c r="I3371" s="14">
        <f t="shared" si="247"/>
        <v>1.3629824977477401</v>
      </c>
      <c r="J3371" s="15">
        <f>INDEX(MarketCap2!$E$2:$AR$224,MATCH(A3371,MarketCap2!$B$2:$B$224,0),MATCH(G3371,MarketCap2!$E$1:$AR$1,0))</f>
        <v>8971023360</v>
      </c>
      <c r="K3371">
        <f t="shared" si="244"/>
        <v>22.917265593466215</v>
      </c>
      <c r="L3371">
        <f>INDEX('PB2'!$D$2:$AQ$224,MATCH(A3371,'PB2'!$B$2:$B$224,0),MATCH(G3371,'PB2'!$D$1:$AQ$1,0))</f>
        <v>3.2859699726104701</v>
      </c>
      <c r="M3371" s="16">
        <f t="shared" si="245"/>
        <v>0.30432414426647086</v>
      </c>
      <c r="N3371" s="6">
        <f>INDEX('ROA2'!$D$2:$AQ$224,MATCH(A3371,'ROA2'!$B$2:$B$224,0),MATCH(G3371,'ROA2'!$D$1:$AQ$1,0))</f>
        <v>11.977231979370099</v>
      </c>
      <c r="O3371" s="6">
        <v>3152.3420160000001</v>
      </c>
      <c r="P3371" s="28">
        <v>5.4244215663192236E-2</v>
      </c>
    </row>
    <row r="3372" spans="1:16" x14ac:dyDescent="0.3">
      <c r="A3372" t="s">
        <v>542</v>
      </c>
      <c r="B3372" t="e">
        <f>VLOOKUP(A3372,Sheet3!L:L,1,FALSE)</f>
        <v>#N/A</v>
      </c>
      <c r="C3372" t="str">
        <f>VLOOKUP(A3372,'ALL - prices'!B:C,2,FALSE)</f>
        <v>Gildan Activewear Inc</v>
      </c>
      <c r="D3372" t="str">
        <f>VLOOKUP(A3372,'ALL - prices'!B:I,8,FALSE)</f>
        <v>Consumer Discretionary</v>
      </c>
      <c r="E3372">
        <v>2017</v>
      </c>
      <c r="F3372" t="s">
        <v>681</v>
      </c>
      <c r="G3372" t="str">
        <f t="shared" si="243"/>
        <v>2017-Q3</v>
      </c>
      <c r="H3372" s="4">
        <f>INDEX('ALL - prices'!$J$3:$DY$219,MATCH('COMBINED DATA'!A3372,'ALL - prices'!$B$3:$B$219,0),MATCH('COMBINED DATA'!G3372,'ALL - prices'!$J$1:$DY$1,0))</f>
        <v>33.9816</v>
      </c>
      <c r="I3372" s="14">
        <f t="shared" si="247"/>
        <v>1.4689740195115781</v>
      </c>
      <c r="J3372" s="15">
        <f>INDEX(MarketCap2!$E$2:$AR$224,MATCH(A3372,MarketCap2!$B$2:$B$224,0),MATCH(G3372,MarketCap2!$E$1:$AR$1,0))</f>
        <v>8672088064</v>
      </c>
      <c r="K3372">
        <f t="shared" si="244"/>
        <v>22.88337543657369</v>
      </c>
      <c r="L3372">
        <f>INDEX('PB2'!$D$2:$AQ$224,MATCH(A3372,'PB2'!$B$2:$B$224,0),MATCH(G3372,'PB2'!$D$1:$AQ$1,0))</f>
        <v>3.3301599025726301</v>
      </c>
      <c r="M3372" s="16">
        <f t="shared" si="245"/>
        <v>0.30028588093546965</v>
      </c>
      <c r="N3372" s="6">
        <f>INDEX('ROA2'!$D$2:$AQ$224,MATCH(A3372,'ROA2'!$B$2:$B$224,0),MATCH(G3372,'ROA2'!$D$1:$AQ$1,0))</f>
        <v>12.261643409729</v>
      </c>
      <c r="O3372" s="6">
        <v>3090.3659520000001</v>
      </c>
      <c r="P3372" s="28">
        <v>-1.9660323557987927E-2</v>
      </c>
    </row>
    <row r="3373" spans="1:16" x14ac:dyDescent="0.3">
      <c r="A3373" t="s">
        <v>542</v>
      </c>
      <c r="B3373" t="e">
        <f>VLOOKUP(A3373,Sheet3!L:L,1,FALSE)</f>
        <v>#N/A</v>
      </c>
      <c r="C3373" t="str">
        <f>VLOOKUP(A3373,'ALL - prices'!B:C,2,FALSE)</f>
        <v>Gildan Activewear Inc</v>
      </c>
      <c r="D3373" t="str">
        <f>VLOOKUP(A3373,'ALL - prices'!B:I,8,FALSE)</f>
        <v>Consumer Discretionary</v>
      </c>
      <c r="E3373">
        <v>2017</v>
      </c>
      <c r="F3373" t="s">
        <v>682</v>
      </c>
      <c r="G3373" t="str">
        <f t="shared" si="243"/>
        <v>2017-Q4</v>
      </c>
      <c r="H3373" s="4">
        <f>INDEX('ALL - prices'!$J$3:$DY$219,MATCH('COMBINED DATA'!A3373,'ALL - prices'!$B$3:$B$219,0),MATCH('COMBINED DATA'!G3373,'ALL - prices'!$J$1:$DY$1,0))</f>
        <v>35.503900000000002</v>
      </c>
      <c r="I3373" s="14">
        <f t="shared" si="247"/>
        <v>1.9850247026170726</v>
      </c>
      <c r="J3373" s="15">
        <f>INDEX(MarketCap2!$E$2:$AR$224,MATCH(A3373,MarketCap2!$B$2:$B$224,0),MATCH(G3373,MarketCap2!$E$1:$AR$1,0))</f>
        <v>8901627904</v>
      </c>
      <c r="K3373">
        <f t="shared" si="244"/>
        <v>22.909500007520204</v>
      </c>
      <c r="L3373">
        <f>INDEX('PB2'!$D$2:$AQ$224,MATCH(A3373,'PB2'!$B$2:$B$224,0),MATCH(G3373,'PB2'!$D$1:$AQ$1,0))</f>
        <v>3.4640130996704102</v>
      </c>
      <c r="M3373" s="16">
        <f t="shared" si="245"/>
        <v>0.28868251107224357</v>
      </c>
      <c r="N3373" s="6">
        <f>INDEX('ROA2'!$D$2:$AQ$224,MATCH(A3373,'ROA2'!$B$2:$B$224,0),MATCH(G3373,'ROA2'!$D$1:$AQ$1,0))</f>
        <v>12.291145324706999</v>
      </c>
      <c r="O3373" s="6">
        <v>3090.3869439999999</v>
      </c>
      <c r="P3373" s="28">
        <v>6.7927230385662061E-6</v>
      </c>
    </row>
    <row r="3374" spans="1:16" x14ac:dyDescent="0.3">
      <c r="A3374" t="s">
        <v>542</v>
      </c>
      <c r="B3374" t="e">
        <f>VLOOKUP(A3374,Sheet3!L:L,1,FALSE)</f>
        <v>#N/A</v>
      </c>
      <c r="C3374" t="str">
        <f>VLOOKUP(A3374,'ALL - prices'!B:C,2,FALSE)</f>
        <v>Gildan Activewear Inc</v>
      </c>
      <c r="D3374" t="str">
        <f>VLOOKUP(A3374,'ALL - prices'!B:I,8,FALSE)</f>
        <v>Consumer Discretionary</v>
      </c>
      <c r="E3374">
        <v>2018</v>
      </c>
      <c r="F3374" t="s">
        <v>679</v>
      </c>
      <c r="G3374" t="str">
        <f t="shared" si="243"/>
        <v>2018-Q1</v>
      </c>
      <c r="H3374" s="4">
        <f>INDEX('ALL - prices'!$J$3:$DY$219,MATCH('COMBINED DATA'!A3374,'ALL - prices'!$B$3:$B$219,0),MATCH('COMBINED DATA'!G3374,'ALL - prices'!$J$1:$DY$1,0))</f>
        <v>32.657200000000003</v>
      </c>
      <c r="I3374" s="14">
        <f t="shared" si="247"/>
        <v>4.3843237813829363</v>
      </c>
      <c r="J3374" s="15">
        <f>INDEX(MarketCap2!$E$2:$AR$224,MATCH(A3374,MarketCap2!$B$2:$B$224,0),MATCH(G3374,MarketCap2!$E$1:$AR$1,0))</f>
        <v>8156723712</v>
      </c>
      <c r="K3374">
        <f t="shared" si="244"/>
        <v>22.822108419415006</v>
      </c>
      <c r="L3374">
        <f>INDEX('PB2'!$D$2:$AQ$224,MATCH(A3374,'PB2'!$B$2:$B$224,0),MATCH(G3374,'PB2'!$D$1:$AQ$1,0))</f>
        <v>3.0997428894043</v>
      </c>
      <c r="M3374" s="16">
        <f t="shared" si="245"/>
        <v>0.32260740186492604</v>
      </c>
      <c r="N3374" s="6">
        <f>INDEX('ROA2'!$D$2:$AQ$224,MATCH(A3374,'ROA2'!$B$2:$B$224,0),MATCH(G3374,'ROA2'!$D$1:$AQ$1,0))</f>
        <v>12.136766433715801</v>
      </c>
      <c r="O3374" s="6">
        <v>2980.7050239999999</v>
      </c>
      <c r="P3374" s="28">
        <v>-3.5491322603775535E-2</v>
      </c>
    </row>
    <row r="3375" spans="1:16" x14ac:dyDescent="0.3">
      <c r="A3375" t="s">
        <v>542</v>
      </c>
      <c r="B3375" t="e">
        <f>VLOOKUP(A3375,Sheet3!L:L,1,FALSE)</f>
        <v>#N/A</v>
      </c>
      <c r="C3375" t="str">
        <f>VLOOKUP(A3375,'ALL - prices'!B:C,2,FALSE)</f>
        <v>Gildan Activewear Inc</v>
      </c>
      <c r="D3375" t="str">
        <f>VLOOKUP(A3375,'ALL - prices'!B:I,8,FALSE)</f>
        <v>Consumer Discretionary</v>
      </c>
      <c r="E3375">
        <v>2018</v>
      </c>
      <c r="F3375" t="s">
        <v>680</v>
      </c>
      <c r="G3375" t="str">
        <f t="shared" si="243"/>
        <v>2018-Q2</v>
      </c>
      <c r="H3375" s="4">
        <f>INDEX('ALL - prices'!$J$3:$DY$219,MATCH('COMBINED DATA'!A3375,'ALL - prices'!$B$3:$B$219,0),MATCH('COMBINED DATA'!G3375,'ALL - prices'!$J$1:$DY$1,0))</f>
        <v>32.626399999999997</v>
      </c>
      <c r="I3375" s="14">
        <f t="shared" si="247"/>
        <v>4.9652977254642297</v>
      </c>
      <c r="J3375" s="15">
        <f>INDEX(MarketCap2!$E$2:$AR$224,MATCH(A3375,MarketCap2!$B$2:$B$224,0),MATCH(G3375,MarketCap2!$E$1:$AR$1,0))</f>
        <v>7837863424</v>
      </c>
      <c r="K3375">
        <f t="shared" si="244"/>
        <v>22.782232111718759</v>
      </c>
      <c r="L3375">
        <f>INDEX('PB2'!$D$2:$AQ$224,MATCH(A3375,'PB2'!$B$2:$B$224,0),MATCH(G3375,'PB2'!$D$1:$AQ$1,0))</f>
        <v>3.0933420658111599</v>
      </c>
      <c r="M3375" s="16">
        <f t="shared" si="245"/>
        <v>0.32327494946401031</v>
      </c>
      <c r="N3375" s="6">
        <f>INDEX('ROA2'!$D$2:$AQ$224,MATCH(A3375,'ROA2'!$B$2:$B$224,0),MATCH(G3375,'ROA2'!$D$1:$AQ$1,0))</f>
        <v>11.0583906173706</v>
      </c>
      <c r="O3375" s="6">
        <v>3117.8828800000001</v>
      </c>
      <c r="P3375" s="28">
        <v>4.602194947016678E-2</v>
      </c>
    </row>
    <row r="3376" spans="1:16" x14ac:dyDescent="0.3">
      <c r="A3376" t="s">
        <v>542</v>
      </c>
      <c r="B3376" t="e">
        <f>VLOOKUP(A3376,Sheet3!L:L,1,FALSE)</f>
        <v>#N/A</v>
      </c>
      <c r="C3376" t="str">
        <f>VLOOKUP(A3376,'ALL - prices'!B:C,2,FALSE)</f>
        <v>Gildan Activewear Inc</v>
      </c>
      <c r="D3376" t="str">
        <f>VLOOKUP(A3376,'ALL - prices'!B:I,8,FALSE)</f>
        <v>Consumer Discretionary</v>
      </c>
      <c r="E3376">
        <v>2018</v>
      </c>
      <c r="F3376" t="s">
        <v>681</v>
      </c>
      <c r="G3376" t="str">
        <f t="shared" si="243"/>
        <v>2018-Q3</v>
      </c>
      <c r="H3376" s="4">
        <f>INDEX('ALL - prices'!$J$3:$DY$219,MATCH('COMBINED DATA'!A3376,'ALL - prices'!$B$3:$B$219,0),MATCH('COMBINED DATA'!G3376,'ALL - prices'!$J$1:$DY$1,0))</f>
        <v>34.7575</v>
      </c>
      <c r="I3376" s="14">
        <f t="shared" si="247"/>
        <v>3.593113788438473</v>
      </c>
      <c r="J3376" s="15">
        <f>INDEX(MarketCap2!$E$2:$AR$224,MATCH(A3376,MarketCap2!$B$2:$B$224,0),MATCH(G3376,MarketCap2!$E$1:$AR$1,0))</f>
        <v>8166166528</v>
      </c>
      <c r="K3376">
        <f t="shared" si="244"/>
        <v>22.823265422484258</v>
      </c>
      <c r="L3376">
        <f>INDEX('PB2'!$D$2:$AQ$224,MATCH(A3376,'PB2'!$B$2:$B$224,0),MATCH(G3376,'PB2'!$D$1:$AQ$1,0))</f>
        <v>3.2340250015258798</v>
      </c>
      <c r="M3376" s="16">
        <f t="shared" si="245"/>
        <v>0.30921220445982306</v>
      </c>
      <c r="N3376" s="6">
        <f>INDEX('ROA2'!$D$2:$AQ$224,MATCH(A3376,'ROA2'!$B$2:$B$224,0),MATCH(G3376,'ROA2'!$D$1:$AQ$1,0))</f>
        <v>11.168048858642599</v>
      </c>
      <c r="O3376" s="6">
        <v>3141.7520639999998</v>
      </c>
      <c r="P3376" s="28">
        <v>7.6555742850737477E-3</v>
      </c>
    </row>
    <row r="3377" spans="1:16" x14ac:dyDescent="0.3">
      <c r="A3377" t="s">
        <v>542</v>
      </c>
      <c r="B3377" t="e">
        <f>VLOOKUP(A3377,Sheet3!L:L,1,FALSE)</f>
        <v>#N/A</v>
      </c>
      <c r="C3377" t="str">
        <f>VLOOKUP(A3377,'ALL - prices'!B:C,2,FALSE)</f>
        <v>Gildan Activewear Inc</v>
      </c>
      <c r="D3377" t="str">
        <f>VLOOKUP(A3377,'ALL - prices'!B:I,8,FALSE)</f>
        <v>Consumer Discretionary</v>
      </c>
      <c r="E3377">
        <v>2018</v>
      </c>
      <c r="F3377" t="s">
        <v>682</v>
      </c>
      <c r="G3377" t="str">
        <f t="shared" si="243"/>
        <v>2018-Q4</v>
      </c>
      <c r="H3377" s="4">
        <f>INDEX('ALL - prices'!$J$3:$DY$219,MATCH('COMBINED DATA'!A3377,'ALL - prices'!$B$3:$B$219,0),MATCH('COMBINED DATA'!G3377,'ALL - prices'!$J$1:$DY$1,0))</f>
        <v>36.779499999999999</v>
      </c>
      <c r="I3377" s="14">
        <f t="shared" si="247"/>
        <v>4.6112609356516217</v>
      </c>
      <c r="J3377" s="15">
        <f>INDEX(MarketCap2!$E$2:$AR$224,MATCH(A3377,MarketCap2!$B$2:$B$224,0),MATCH(G3377,MarketCap2!$E$1:$AR$1,0))</f>
        <v>8566913536</v>
      </c>
      <c r="K3377">
        <f t="shared" si="244"/>
        <v>22.871173357196167</v>
      </c>
      <c r="L3377">
        <f>INDEX('PB2'!$D$2:$AQ$224,MATCH(A3377,'PB2'!$B$2:$B$224,0),MATCH(G3377,'PB2'!$D$1:$AQ$1,0))</f>
        <v>3.2299170494079599</v>
      </c>
      <c r="M3377" s="16">
        <f t="shared" si="245"/>
        <v>0.30960547429021401</v>
      </c>
      <c r="N3377" s="6">
        <f>INDEX('ROA2'!$D$2:$AQ$224,MATCH(A3377,'ROA2'!$B$2:$B$224,0),MATCH(G3377,'ROA2'!$D$1:$AQ$1,0))</f>
        <v>11.0502529144287</v>
      </c>
      <c r="O3377" s="6">
        <v>3175.0079999999998</v>
      </c>
      <c r="P3377" s="28">
        <v>1.0585156092062656E-2</v>
      </c>
    </row>
    <row r="3378" spans="1:16" x14ac:dyDescent="0.3">
      <c r="A3378" t="s">
        <v>542</v>
      </c>
      <c r="B3378" t="e">
        <f>VLOOKUP(A3378,Sheet3!L:L,1,FALSE)</f>
        <v>#N/A</v>
      </c>
      <c r="C3378" t="str">
        <f>VLOOKUP(A3378,'ALL - prices'!B:C,2,FALSE)</f>
        <v>Gildan Activewear Inc</v>
      </c>
      <c r="D3378" t="str">
        <f>VLOOKUP(A3378,'ALL - prices'!B:I,8,FALSE)</f>
        <v>Consumer Discretionary</v>
      </c>
      <c r="E3378">
        <v>2019</v>
      </c>
      <c r="F3378" t="s">
        <v>679</v>
      </c>
      <c r="G3378" t="str">
        <f t="shared" ref="G3378:G3441" si="248">E3378&amp;"-"&amp;F3378</f>
        <v>2019-Q1</v>
      </c>
      <c r="H3378" s="4">
        <f>INDEX('ALL - prices'!$J$3:$DY$219,MATCH('COMBINED DATA'!A3378,'ALL - prices'!$B$3:$B$219,0),MATCH('COMBINED DATA'!G3378,'ALL - prices'!$J$1:$DY$1,0))</f>
        <v>42.807400000000001</v>
      </c>
      <c r="I3378" s="14">
        <f t="shared" si="247"/>
        <v>13.006721521070073</v>
      </c>
      <c r="J3378" s="15">
        <f>INDEX(MarketCap2!$E$2:$AR$224,MATCH(A3378,MarketCap2!$B$2:$B$224,0),MATCH(G3378,MarketCap2!$E$1:$AR$1,0))</f>
        <v>9925949440</v>
      </c>
      <c r="K3378">
        <f t="shared" ref="K3378:K3441" si="249">LN(J3378)</f>
        <v>23.018418320405356</v>
      </c>
      <c r="L3378">
        <f>INDEX('PB2'!$D$2:$AQ$224,MATCH(A3378,'PB2'!$B$2:$B$224,0),MATCH(G3378,'PB2'!$D$1:$AQ$1,0))</f>
        <v>3.8689630031585698</v>
      </c>
      <c r="M3378" s="16">
        <f t="shared" ref="M3378:M3441" si="250">1/L3378</f>
        <v>0.25846719112682476</v>
      </c>
      <c r="N3378" s="6">
        <f>INDEX('ROA2'!$D$2:$AQ$224,MATCH(A3378,'ROA2'!$B$2:$B$224,0),MATCH(G3378,'ROA2'!$D$1:$AQ$1,0))</f>
        <v>11.7211818695068</v>
      </c>
      <c r="O3378" s="6">
        <v>3004.5959680000001</v>
      </c>
      <c r="P3378" s="28">
        <v>-5.3672945705963496E-2</v>
      </c>
    </row>
    <row r="3379" spans="1:16" x14ac:dyDescent="0.3">
      <c r="A3379" t="s">
        <v>542</v>
      </c>
      <c r="B3379" t="e">
        <f>VLOOKUP(A3379,Sheet3!L:L,1,FALSE)</f>
        <v>#N/A</v>
      </c>
      <c r="C3379" t="str">
        <f>VLOOKUP(A3379,'ALL - prices'!B:C,2,FALSE)</f>
        <v>Gildan Activewear Inc</v>
      </c>
      <c r="D3379" t="str">
        <f>VLOOKUP(A3379,'ALL - prices'!B:I,8,FALSE)</f>
        <v>Consumer Discretionary</v>
      </c>
      <c r="E3379">
        <v>2019</v>
      </c>
      <c r="F3379" t="s">
        <v>680</v>
      </c>
      <c r="G3379" t="str">
        <f t="shared" si="248"/>
        <v>2019-Q2</v>
      </c>
      <c r="H3379" s="4">
        <f>INDEX('ALL - prices'!$J$3:$DY$219,MATCH('COMBINED DATA'!A3379,'ALL - prices'!$B$3:$B$219,0),MATCH('COMBINED DATA'!G3379,'ALL - prices'!$J$1:$DY$1,0))</f>
        <v>45.3155</v>
      </c>
      <c r="I3379" s="14">
        <f t="shared" si="247"/>
        <v>12.402016456306614</v>
      </c>
      <c r="J3379" s="15">
        <f>INDEX(MarketCap2!$E$2:$AR$224,MATCH(A3379,MarketCap2!$B$2:$B$224,0),MATCH(G3379,MarketCap2!$E$1:$AR$1,0))</f>
        <v>10336283648</v>
      </c>
      <c r="K3379">
        <f t="shared" si="249"/>
        <v>23.05892622633457</v>
      </c>
      <c r="L3379">
        <f>INDEX('PB2'!$D$2:$AQ$224,MATCH(A3379,'PB2'!$B$2:$B$224,0),MATCH(G3379,'PB2'!$D$1:$AQ$1,0))</f>
        <v>4.1905269622802699</v>
      </c>
      <c r="M3379" s="16">
        <f t="shared" si="250"/>
        <v>0.23863347235352264</v>
      </c>
      <c r="N3379" s="6">
        <f>INDEX('ROA2'!$D$2:$AQ$224,MATCH(A3379,'ROA2'!$B$2:$B$224,0),MATCH(G3379,'ROA2'!$D$1:$AQ$1,0))</f>
        <v>9.6143951416015607</v>
      </c>
      <c r="O3379" s="6">
        <v>3239.7299200000002</v>
      </c>
      <c r="P3379" s="28">
        <v>7.8258093435609688E-2</v>
      </c>
    </row>
    <row r="3380" spans="1:16" x14ac:dyDescent="0.3">
      <c r="A3380" t="s">
        <v>542</v>
      </c>
      <c r="B3380" t="e">
        <f>VLOOKUP(A3380,Sheet3!L:L,1,FALSE)</f>
        <v>#N/A</v>
      </c>
      <c r="C3380" t="str">
        <f>VLOOKUP(A3380,'ALL - prices'!B:C,2,FALSE)</f>
        <v>Gildan Activewear Inc</v>
      </c>
      <c r="D3380" t="str">
        <f>VLOOKUP(A3380,'ALL - prices'!B:I,8,FALSE)</f>
        <v>Consumer Discretionary</v>
      </c>
      <c r="E3380">
        <v>2019</v>
      </c>
      <c r="F3380" t="s">
        <v>681</v>
      </c>
      <c r="G3380" t="str">
        <f t="shared" si="248"/>
        <v>2019-Q3</v>
      </c>
      <c r="H3380" s="4">
        <f>INDEX('ALL - prices'!$J$3:$DY$219,MATCH('COMBINED DATA'!A3380,'ALL - prices'!$B$3:$B$219,0),MATCH('COMBINED DATA'!G3380,'ALL - prices'!$J$1:$DY$1,0))</f>
        <v>42.193800000000003</v>
      </c>
      <c r="I3380" s="14">
        <f t="shared" si="247"/>
        <v>8.0624666957451652</v>
      </c>
      <c r="J3380" s="15">
        <f>INDEX(MarketCap2!$E$2:$AR$224,MATCH(A3380,MarketCap2!$B$2:$B$224,0),MATCH(G3380,MarketCap2!$E$1:$AR$1,0))</f>
        <v>9577485312</v>
      </c>
      <c r="K3380">
        <f t="shared" si="249"/>
        <v>22.982680900943539</v>
      </c>
      <c r="L3380">
        <f>INDEX('PB2'!$D$2:$AQ$224,MATCH(A3380,'PB2'!$B$2:$B$224,0),MATCH(G3380,'PB2'!$D$1:$AQ$1,0))</f>
        <v>3.66193795204163</v>
      </c>
      <c r="M3380" s="16">
        <f t="shared" si="250"/>
        <v>0.2730794494872511</v>
      </c>
      <c r="N3380" s="6">
        <f>INDEX('ROA2'!$D$2:$AQ$224,MATCH(A3380,'ROA2'!$B$2:$B$224,0),MATCH(G3380,'ROA2'!$D$1:$AQ$1,0))</f>
        <v>9.1450986862182599</v>
      </c>
      <c r="O3380" s="6">
        <v>3337.8060799999998</v>
      </c>
      <c r="P3380" s="28">
        <v>3.0272943245836865E-2</v>
      </c>
    </row>
    <row r="3381" spans="1:16" x14ac:dyDescent="0.3">
      <c r="A3381" t="s">
        <v>542</v>
      </c>
      <c r="B3381" t="e">
        <f>VLOOKUP(A3381,Sheet3!L:L,1,FALSE)</f>
        <v>#N/A</v>
      </c>
      <c r="C3381" t="str">
        <f>VLOOKUP(A3381,'ALL - prices'!B:C,2,FALSE)</f>
        <v>Gildan Activewear Inc</v>
      </c>
      <c r="D3381" t="str">
        <f>VLOOKUP(A3381,'ALL - prices'!B:I,8,FALSE)</f>
        <v>Consumer Discretionary</v>
      </c>
      <c r="E3381">
        <v>2019</v>
      </c>
      <c r="F3381" t="s">
        <v>682</v>
      </c>
      <c r="G3381" t="str">
        <f t="shared" si="248"/>
        <v>2019-Q4</v>
      </c>
      <c r="H3381" s="4">
        <f>INDEX('ALL - prices'!$J$3:$DY$219,MATCH('COMBINED DATA'!A3381,'ALL - prices'!$B$3:$B$219,0),MATCH('COMBINED DATA'!G3381,'ALL - prices'!$J$1:$DY$1,0))</f>
        <v>34.620699999999999</v>
      </c>
      <c r="I3381" s="14">
        <f t="shared" si="247"/>
        <v>7.0190833326011877</v>
      </c>
      <c r="J3381" s="15">
        <f>INDEX(MarketCap2!$E$2:$AR$224,MATCH(A3381,MarketCap2!$B$2:$B$224,0),MATCH(G3381,MarketCap2!$E$1:$AR$1,0))</f>
        <v>7653981184</v>
      </c>
      <c r="K3381">
        <f t="shared" si="249"/>
        <v>22.758491765624456</v>
      </c>
      <c r="L3381">
        <f>INDEX('PB2'!$D$2:$AQ$224,MATCH(A3381,'PB2'!$B$2:$B$224,0),MATCH(G3381,'PB2'!$D$1:$AQ$1,0))</f>
        <v>3.2083570957183798</v>
      </c>
      <c r="M3381" s="16">
        <f t="shared" si="250"/>
        <v>0.31168600319912054</v>
      </c>
      <c r="N3381" s="6">
        <f>INDEX('ROA2'!$D$2:$AQ$224,MATCH(A3381,'ROA2'!$B$2:$B$224,0),MATCH(G3381,'ROA2'!$D$1:$AQ$1,0))</f>
        <v>8.7280931472778303</v>
      </c>
      <c r="O3381" s="6">
        <v>3397.9970560000002</v>
      </c>
      <c r="P3381" s="28">
        <v>1.8033095559583955E-2</v>
      </c>
    </row>
    <row r="3382" spans="1:16" x14ac:dyDescent="0.3">
      <c r="A3382" t="s">
        <v>542</v>
      </c>
      <c r="B3382" t="e">
        <f>VLOOKUP(A3382,Sheet3!L:L,1,FALSE)</f>
        <v>#N/A</v>
      </c>
      <c r="C3382" t="str">
        <f>VLOOKUP(A3382,'ALL - prices'!B:C,2,FALSE)</f>
        <v>Gildan Activewear Inc</v>
      </c>
      <c r="D3382" t="str">
        <f>VLOOKUP(A3382,'ALL - prices'!B:I,8,FALSE)</f>
        <v>Consumer Discretionary</v>
      </c>
      <c r="E3382">
        <v>2020</v>
      </c>
      <c r="F3382" t="s">
        <v>679</v>
      </c>
      <c r="G3382" t="str">
        <f t="shared" si="248"/>
        <v>2020-Q1</v>
      </c>
      <c r="H3382" s="4">
        <f>INDEX('ALL - prices'!$J$3:$DY$219,MATCH('COMBINED DATA'!A3382,'ALL - prices'!$B$3:$B$219,0),MATCH('COMBINED DATA'!G3382,'ALL - prices'!$J$1:$DY$1,0))</f>
        <v>16.295999999999999</v>
      </c>
      <c r="I3382" s="14">
        <f t="shared" si="247"/>
        <v>7.3605673542080439</v>
      </c>
      <c r="J3382" s="15">
        <f>INDEX(MarketCap2!$E$2:$AR$224,MATCH(A3382,MarketCap2!$B$2:$B$224,0),MATCH(G3382,MarketCap2!$E$1:$AR$1,0))</f>
        <v>3570267904</v>
      </c>
      <c r="K3382">
        <f t="shared" si="249"/>
        <v>21.99590647305962</v>
      </c>
      <c r="L3382">
        <f>INDEX('PB2'!$D$2:$AQ$224,MATCH(A3382,'PB2'!$B$2:$B$224,0),MATCH(G3382,'PB2'!$D$1:$AQ$1,0))</f>
        <v>1.5402040481567401</v>
      </c>
      <c r="M3382" s="16">
        <f t="shared" si="250"/>
        <v>0.64926462256527862</v>
      </c>
      <c r="N3382" s="6">
        <f>INDEX('ROA2'!$D$2:$AQ$224,MATCH(A3382,'ROA2'!$B$2:$B$224,0),MATCH(G3382,'ROA2'!$D$1:$AQ$1,0))</f>
        <v>8.3598117828369105</v>
      </c>
      <c r="O3382" s="6">
        <v>3211.0699519999998</v>
      </c>
      <c r="P3382" s="28">
        <v>-5.5010967025393535E-2</v>
      </c>
    </row>
    <row r="3383" spans="1:16" x14ac:dyDescent="0.3">
      <c r="A3383" t="s">
        <v>542</v>
      </c>
      <c r="B3383" t="e">
        <f>VLOOKUP(A3383,Sheet3!L:L,1,FALSE)</f>
        <v>#N/A</v>
      </c>
      <c r="C3383" t="str">
        <f>VLOOKUP(A3383,'ALL - prices'!B:C,2,FALSE)</f>
        <v>Gildan Activewear Inc</v>
      </c>
      <c r="D3383" t="str">
        <f>VLOOKUP(A3383,'ALL - prices'!B:I,8,FALSE)</f>
        <v>Consumer Discretionary</v>
      </c>
      <c r="E3383">
        <v>2020</v>
      </c>
      <c r="F3383" t="s">
        <v>680</v>
      </c>
      <c r="G3383" t="str">
        <f t="shared" si="248"/>
        <v>2020-Q2</v>
      </c>
      <c r="H3383" s="4">
        <f>INDEX('ALL - prices'!$J$3:$DY$219,MATCH('COMBINED DATA'!A3383,'ALL - prices'!$B$3:$B$219,0),MATCH('COMBINED DATA'!G3383,'ALL - prices'!$J$1:$DY$1,0))</f>
        <v>19.102799999999998</v>
      </c>
      <c r="I3383" s="14">
        <f t="shared" si="247"/>
        <v>7.3995212284309249</v>
      </c>
      <c r="J3383" s="15">
        <f>INDEX(MarketCap2!$E$2:$AR$224,MATCH(A3383,MarketCap2!$B$2:$B$224,0),MATCH(G3383,MarketCap2!$E$1:$AR$1,0))</f>
        <v>4168394496</v>
      </c>
      <c r="K3383">
        <f t="shared" si="249"/>
        <v>22.150796785670966</v>
      </c>
      <c r="L3383">
        <f>INDEX('PB2'!$D$2:$AQ$224,MATCH(A3383,'PB2'!$B$2:$B$224,0),MATCH(G3383,'PB2'!$D$1:$AQ$1,0))</f>
        <v>2.03345799446106</v>
      </c>
      <c r="M3383" s="16">
        <f t="shared" si="250"/>
        <v>0.49177312869206141</v>
      </c>
      <c r="N3383" s="6">
        <f>INDEX('ROA2'!$D$2:$AQ$224,MATCH(A3383,'ROA2'!$B$2:$B$224,0),MATCH(G3383,'ROA2'!$D$1:$AQ$1,0))</f>
        <v>3.9738509654998802</v>
      </c>
      <c r="O3383" s="6">
        <v>3694.9040639999998</v>
      </c>
      <c r="P3383" s="28">
        <v>0.15067691430971356</v>
      </c>
    </row>
    <row r="3384" spans="1:16" x14ac:dyDescent="0.3">
      <c r="A3384" t="s">
        <v>542</v>
      </c>
      <c r="B3384" t="e">
        <f>VLOOKUP(A3384,Sheet3!L:L,1,FALSE)</f>
        <v>#N/A</v>
      </c>
      <c r="C3384" t="str">
        <f>VLOOKUP(A3384,'ALL - prices'!B:C,2,FALSE)</f>
        <v>Gildan Activewear Inc</v>
      </c>
      <c r="D3384" t="str">
        <f>VLOOKUP(A3384,'ALL - prices'!B:I,8,FALSE)</f>
        <v>Consumer Discretionary</v>
      </c>
      <c r="E3384">
        <v>2020</v>
      </c>
      <c r="F3384" t="s">
        <v>681</v>
      </c>
      <c r="G3384" t="str">
        <f t="shared" si="248"/>
        <v>2020-Q3</v>
      </c>
      <c r="H3384" s="4">
        <f>INDEX('ALL - prices'!$J$3:$DY$219,MATCH('COMBINED DATA'!A3384,'ALL - prices'!$B$3:$B$219,0),MATCH('COMBINED DATA'!G3384,'ALL - prices'!$J$1:$DY$1,0))</f>
        <v>23.8353</v>
      </c>
      <c r="I3384" s="14">
        <f t="shared" si="247"/>
        <v>4.9894571490794064</v>
      </c>
      <c r="J3384" s="15">
        <f>INDEX(MarketCap2!$E$2:$AR$224,MATCH(A3384,MarketCap2!$B$2:$B$224,0),MATCH(G3384,MarketCap2!$E$1:$AR$1,0))</f>
        <v>5203310592</v>
      </c>
      <c r="K3384">
        <f t="shared" si="249"/>
        <v>22.37256091226438</v>
      </c>
      <c r="L3384">
        <f>INDEX('PB2'!$D$2:$AQ$224,MATCH(A3384,'PB2'!$B$2:$B$224,0),MATCH(G3384,'PB2'!$D$1:$AQ$1,0))</f>
        <v>2.6926391124725302</v>
      </c>
      <c r="M3384" s="16">
        <f t="shared" si="250"/>
        <v>0.37138285460086951</v>
      </c>
      <c r="N3384" s="6">
        <f>INDEX('ROA2'!$D$2:$AQ$224,MATCH(A3384,'ROA2'!$B$2:$B$224,0),MATCH(G3384,'ROA2'!$D$1:$AQ$1,0))</f>
        <v>-6.4222579002380398</v>
      </c>
      <c r="O3384" s="6">
        <v>3251.589888</v>
      </c>
      <c r="P3384" s="28">
        <v>-0.11997988806239271</v>
      </c>
    </row>
    <row r="3385" spans="1:16" x14ac:dyDescent="0.3">
      <c r="A3385" t="s">
        <v>542</v>
      </c>
      <c r="B3385" t="e">
        <f>VLOOKUP(A3385,Sheet3!L:L,1,FALSE)</f>
        <v>#N/A</v>
      </c>
      <c r="C3385" t="str">
        <f>VLOOKUP(A3385,'ALL - prices'!B:C,2,FALSE)</f>
        <v>Gildan Activewear Inc</v>
      </c>
      <c r="D3385" t="str">
        <f>VLOOKUP(A3385,'ALL - prices'!B:I,8,FALSE)</f>
        <v>Consumer Discretionary</v>
      </c>
      <c r="E3385">
        <v>2020</v>
      </c>
      <c r="F3385" t="s">
        <v>682</v>
      </c>
      <c r="G3385" t="str">
        <f t="shared" si="248"/>
        <v>2020-Q4</v>
      </c>
      <c r="H3385" s="4">
        <f>INDEX('ALL - prices'!$J$3:$DY$219,MATCH('COMBINED DATA'!A3385,'ALL - prices'!$B$3:$B$219,0),MATCH('COMBINED DATA'!G3385,'ALL - prices'!$J$1:$DY$1,0))</f>
        <v>32.328499999999998</v>
      </c>
      <c r="I3385" s="14">
        <f t="shared" si="247"/>
        <v>5.8728258140779532</v>
      </c>
      <c r="J3385" s="15">
        <f>INDEX(MarketCap2!$E$2:$AR$224,MATCH(A3385,MarketCap2!$B$2:$B$224,0),MATCH(G3385,MarketCap2!$E$1:$AR$1,0))</f>
        <v>7061275136</v>
      </c>
      <c r="K3385">
        <f t="shared" si="249"/>
        <v>22.677891486307093</v>
      </c>
      <c r="L3385">
        <f>INDEX('PB2'!$D$2:$AQ$224,MATCH(A3385,'PB2'!$B$2:$B$224,0),MATCH(G3385,'PB2'!$D$1:$AQ$1,0))</f>
        <v>3.5476820468902601</v>
      </c>
      <c r="M3385" s="16">
        <f t="shared" si="250"/>
        <v>0.28187418905720579</v>
      </c>
      <c r="N3385" s="6">
        <f>INDEX('ROA2'!$D$2:$AQ$224,MATCH(A3385,'ROA2'!$B$2:$B$224,0),MATCH(G3385,'ROA2'!$D$1:$AQ$1,0))</f>
        <v>-8.1874885559081996</v>
      </c>
      <c r="O3385" s="6">
        <v>2956.1369599999998</v>
      </c>
      <c r="P3385" s="28">
        <v>-9.0864142827596389E-2</v>
      </c>
    </row>
    <row r="3386" spans="1:16" x14ac:dyDescent="0.3">
      <c r="A3386" t="s">
        <v>542</v>
      </c>
      <c r="B3386" t="e">
        <f>VLOOKUP(A3386,Sheet3!L:L,1,FALSE)</f>
        <v>#N/A</v>
      </c>
      <c r="C3386" t="str">
        <f>VLOOKUP(A3386,'ALL - prices'!B:C,2,FALSE)</f>
        <v>Gildan Activewear Inc</v>
      </c>
      <c r="D3386" t="str">
        <f>VLOOKUP(A3386,'ALL - prices'!B:I,8,FALSE)</f>
        <v>Consumer Discretionary</v>
      </c>
      <c r="E3386">
        <v>2021</v>
      </c>
      <c r="F3386" t="s">
        <v>679</v>
      </c>
      <c r="G3386" t="str">
        <f t="shared" si="248"/>
        <v>2021-Q1</v>
      </c>
      <c r="H3386" s="4">
        <f>INDEX('ALL - prices'!$J$3:$DY$219,MATCH('COMBINED DATA'!A3386,'ALL - prices'!$B$3:$B$219,0),MATCH('COMBINED DATA'!G3386,'ALL - prices'!$J$1:$DY$1,0))</f>
        <v>34.935499999999998</v>
      </c>
      <c r="I3386" s="14">
        <f t="shared" si="247"/>
        <v>3.4743609113763654</v>
      </c>
      <c r="J3386" s="15">
        <f>INDEX(MarketCap2!$E$2:$AR$224,MATCH(A3386,MarketCap2!$B$2:$B$224,0),MATCH(G3386,MarketCap2!$E$1:$AR$1,0))</f>
        <v>7631346176</v>
      </c>
      <c r="K3386">
        <f t="shared" si="249"/>
        <v>22.755530098659516</v>
      </c>
      <c r="L3386">
        <f>INDEX('PB2'!$D$2:$AQ$224,MATCH(A3386,'PB2'!$B$2:$B$224,0),MATCH(G3386,'PB2'!$D$1:$AQ$1,0))</f>
        <v>3.7024390697479199</v>
      </c>
      <c r="M3386" s="16">
        <f t="shared" si="250"/>
        <v>0.27009222330513188</v>
      </c>
      <c r="N3386" s="6">
        <f>INDEX('ROA2'!$D$2:$AQ$224,MATCH(A3386,'ROA2'!$B$2:$B$224,0),MATCH(G3386,'ROA2'!$D$1:$AQ$1,0))</f>
        <v>-7.2298250198364302</v>
      </c>
      <c r="O3386" s="6">
        <v>3020.9479679999999</v>
      </c>
      <c r="P3386" s="28">
        <v>2.1924223700379612E-2</v>
      </c>
    </row>
    <row r="3387" spans="1:16" x14ac:dyDescent="0.3">
      <c r="A3387" t="s">
        <v>542</v>
      </c>
      <c r="B3387" t="e">
        <f>VLOOKUP(A3387,Sheet3!L:L,1,FALSE)</f>
        <v>#N/A</v>
      </c>
      <c r="C3387" t="str">
        <f>VLOOKUP(A3387,'ALL - prices'!B:C,2,FALSE)</f>
        <v>Gildan Activewear Inc</v>
      </c>
      <c r="D3387" t="str">
        <f>VLOOKUP(A3387,'ALL - prices'!B:I,8,FALSE)</f>
        <v>Consumer Discretionary</v>
      </c>
      <c r="E3387">
        <v>2021</v>
      </c>
      <c r="F3387" t="s">
        <v>680</v>
      </c>
      <c r="G3387" t="str">
        <f t="shared" si="248"/>
        <v>2021-Q2</v>
      </c>
      <c r="H3387" s="4">
        <f>INDEX('ALL - prices'!$J$3:$DY$219,MATCH('COMBINED DATA'!A3387,'ALL - prices'!$B$3:$B$219,0),MATCH('COMBINED DATA'!G3387,'ALL - prices'!$J$1:$DY$1,0))</f>
        <v>41.731699999999996</v>
      </c>
      <c r="I3387" s="14">
        <f t="shared" si="247"/>
        <v>6.1156800632336648</v>
      </c>
      <c r="J3387" s="15">
        <f>INDEX(MarketCap2!$E$2:$AR$224,MATCH(A3387,MarketCap2!$B$2:$B$224,0),MATCH(G3387,MarketCap2!$E$1:$AR$1,0))</f>
        <v>9078264832</v>
      </c>
      <c r="K3387">
        <f t="shared" si="249"/>
        <v>22.929148913500747</v>
      </c>
      <c r="L3387">
        <f>INDEX('PB2'!$D$2:$AQ$224,MATCH(A3387,'PB2'!$B$2:$B$224,0),MATCH(G3387,'PB2'!$D$1:$AQ$1,0))</f>
        <v>4.1254768371581996</v>
      </c>
      <c r="M3387" s="16">
        <f t="shared" si="250"/>
        <v>0.24239622217557805</v>
      </c>
      <c r="N3387" s="6">
        <f>INDEX('ROA2'!$D$2:$AQ$224,MATCH(A3387,'ROA2'!$B$2:$B$224,0),MATCH(G3387,'ROA2'!$D$1:$AQ$1,0))</f>
        <v>-0.80667501688003496</v>
      </c>
      <c r="O3387" s="6">
        <v>3109.8219519999998</v>
      </c>
      <c r="P3387" s="28">
        <v>2.9419236922123591E-2</v>
      </c>
    </row>
    <row r="3388" spans="1:16" x14ac:dyDescent="0.3">
      <c r="A3388" t="s">
        <v>542</v>
      </c>
      <c r="B3388" t="e">
        <f>VLOOKUP(A3388,Sheet3!L:L,1,FALSE)</f>
        <v>#N/A</v>
      </c>
      <c r="C3388" t="str">
        <f>VLOOKUP(A3388,'ALL - prices'!B:C,2,FALSE)</f>
        <v>Gildan Activewear Inc</v>
      </c>
      <c r="D3388" t="str">
        <f>VLOOKUP(A3388,'ALL - prices'!B:I,8,FALSE)</f>
        <v>Consumer Discretionary</v>
      </c>
      <c r="E3388">
        <v>2021</v>
      </c>
      <c r="F3388" t="s">
        <v>681</v>
      </c>
      <c r="G3388" t="str">
        <f t="shared" si="248"/>
        <v>2021-Q3</v>
      </c>
      <c r="H3388" s="4">
        <f>INDEX('ALL - prices'!$J$3:$DY$219,MATCH('COMBINED DATA'!A3388,'ALL - prices'!$B$3:$B$219,0),MATCH('COMBINED DATA'!G3388,'ALL - prices'!$J$1:$DY$1,0))</f>
        <v>42.392600000000002</v>
      </c>
      <c r="I3388" s="14">
        <f t="shared" si="247"/>
        <v>6.7831772936188548</v>
      </c>
      <c r="J3388" s="15">
        <f>INDEX(MarketCap2!$E$2:$AR$224,MATCH(A3388,MarketCap2!$B$2:$B$224,0),MATCH(G3388,MarketCap2!$E$1:$AR$1,0))</f>
        <v>9120201728</v>
      </c>
      <c r="K3388">
        <f t="shared" si="249"/>
        <v>22.933757760086269</v>
      </c>
      <c r="L3388">
        <f>INDEX('PB2'!$D$2:$AQ$224,MATCH(A3388,'PB2'!$B$2:$B$224,0),MATCH(G3388,'PB2'!$D$1:$AQ$1,0))</f>
        <v>3.8361148834228498</v>
      </c>
      <c r="M3388" s="16">
        <f t="shared" si="250"/>
        <v>0.26068040983895929</v>
      </c>
      <c r="N3388" s="6">
        <f>INDEX('ROA2'!$D$2:$AQ$224,MATCH(A3388,'ROA2'!$B$2:$B$224,0),MATCH(G3388,'ROA2'!$D$1:$AQ$1,0))</f>
        <v>11.965704917907701</v>
      </c>
      <c r="O3388" s="6">
        <v>2910.8549119999998</v>
      </c>
      <c r="P3388" s="28">
        <v>-6.398020306983801E-2</v>
      </c>
    </row>
    <row r="3389" spans="1:16" x14ac:dyDescent="0.3">
      <c r="A3389" t="s">
        <v>542</v>
      </c>
      <c r="B3389" t="e">
        <f>VLOOKUP(A3389,Sheet3!L:L,1,FALSE)</f>
        <v>#N/A</v>
      </c>
      <c r="C3389" t="str">
        <f>VLOOKUP(A3389,'ALL - prices'!B:C,2,FALSE)</f>
        <v>Gildan Activewear Inc</v>
      </c>
      <c r="D3389" t="str">
        <f>VLOOKUP(A3389,'ALL - prices'!B:I,8,FALSE)</f>
        <v>Consumer Discretionary</v>
      </c>
      <c r="E3389">
        <v>2021</v>
      </c>
      <c r="F3389" t="s">
        <v>682</v>
      </c>
      <c r="G3389" t="str">
        <f t="shared" si="248"/>
        <v>2021-Q4</v>
      </c>
      <c r="H3389" s="4">
        <f>INDEX('ALL - prices'!$J$3:$DY$219,MATCH('COMBINED DATA'!A3389,'ALL - prices'!$B$3:$B$219,0),MATCH('COMBINED DATA'!G3389,'ALL - prices'!$J$1:$DY$1,0))</f>
        <v>49.305500000000002</v>
      </c>
      <c r="I3389" s="14">
        <f t="shared" si="247"/>
        <v>4.1287224379945915</v>
      </c>
      <c r="J3389" s="15">
        <f>INDEX(MarketCap2!$E$2:$AR$224,MATCH(A3389,MarketCap2!$B$2:$B$224,0),MATCH(G3389,MarketCap2!$E$1:$AR$1,0))</f>
        <v>10397535232</v>
      </c>
      <c r="K3389">
        <f t="shared" si="249"/>
        <v>23.064834618082454</v>
      </c>
      <c r="L3389">
        <f>INDEX('PB2'!$D$2:$AQ$224,MATCH(A3389,'PB2'!$B$2:$B$224,0),MATCH(G3389,'PB2'!$D$1:$AQ$1,0))</f>
        <v>4.2470731735229501</v>
      </c>
      <c r="M3389" s="16">
        <f t="shared" si="250"/>
        <v>0.23545626815054363</v>
      </c>
      <c r="N3389" s="6">
        <f>INDEX('ROA2'!$D$2:$AQ$224,MATCH(A3389,'ROA2'!$B$2:$B$224,0),MATCH(G3389,'ROA2'!$D$1:$AQ$1,0))</f>
        <v>16.599775314331101</v>
      </c>
      <c r="O3389" s="6">
        <v>3075.739904</v>
      </c>
      <c r="P3389" s="28">
        <v>5.6644867911575338E-2</v>
      </c>
    </row>
    <row r="3390" spans="1:16" x14ac:dyDescent="0.3">
      <c r="A3390" t="s">
        <v>542</v>
      </c>
      <c r="B3390" t="e">
        <f>VLOOKUP(A3390,Sheet3!L:L,1,FALSE)</f>
        <v>#N/A</v>
      </c>
      <c r="C3390" t="str">
        <f>VLOOKUP(A3390,'ALL - prices'!B:C,2,FALSE)</f>
        <v>Gildan Activewear Inc</v>
      </c>
      <c r="D3390" t="str">
        <f>VLOOKUP(A3390,'ALL - prices'!B:I,8,FALSE)</f>
        <v>Consumer Discretionary</v>
      </c>
      <c r="E3390">
        <v>2022</v>
      </c>
      <c r="F3390" t="s">
        <v>679</v>
      </c>
      <c r="G3390" t="str">
        <f t="shared" si="248"/>
        <v>2022-Q1</v>
      </c>
      <c r="H3390" s="4">
        <f>INDEX('ALL - prices'!$J$3:$DY$219,MATCH('COMBINED DATA'!A3390,'ALL - prices'!$B$3:$B$219,0),MATCH('COMBINED DATA'!G3390,'ALL - prices'!$J$1:$DY$1,0))</f>
        <v>43.311700000000002</v>
      </c>
      <c r="I3390" s="14">
        <f t="shared" si="247"/>
        <v>3.7075771113581255</v>
      </c>
      <c r="J3390" s="15">
        <f>INDEX(MarketCap2!$E$2:$AR$224,MATCH(A3390,MarketCap2!$B$2:$B$224,0),MATCH(G3390,MarketCap2!$E$1:$AR$1,0))</f>
        <v>8889885696</v>
      </c>
      <c r="K3390">
        <f t="shared" si="249"/>
        <v>22.908180028796764</v>
      </c>
      <c r="L3390">
        <f>INDEX('PB2'!$D$2:$AQ$224,MATCH(A3390,'PB2'!$B$2:$B$224,0),MATCH(G3390,'PB2'!$D$1:$AQ$1,0))</f>
        <v>3.6953639984130899</v>
      </c>
      <c r="M3390" s="16">
        <f t="shared" si="250"/>
        <v>0.2706093365712911</v>
      </c>
      <c r="N3390" s="6">
        <f>INDEX('ROA2'!$D$2:$AQ$224,MATCH(A3390,'ROA2'!$B$2:$B$224,0),MATCH(G3390,'ROA2'!$D$1:$AQ$1,0))</f>
        <v>19.721321105956999</v>
      </c>
      <c r="O3390" s="6">
        <v>3136.6819839999998</v>
      </c>
      <c r="P3390" s="28">
        <v>1.9813795022376447E-2</v>
      </c>
    </row>
    <row r="3391" spans="1:16" x14ac:dyDescent="0.3">
      <c r="A3391" t="s">
        <v>542</v>
      </c>
      <c r="B3391" t="e">
        <f>VLOOKUP(A3391,Sheet3!L:L,1,FALSE)</f>
        <v>#N/A</v>
      </c>
      <c r="C3391" t="str">
        <f>VLOOKUP(A3391,'ALL - prices'!B:C,2,FALSE)</f>
        <v>Gildan Activewear Inc</v>
      </c>
      <c r="D3391" t="str">
        <f>VLOOKUP(A3391,'ALL - prices'!B:I,8,FALSE)</f>
        <v>Consumer Discretionary</v>
      </c>
      <c r="E3391">
        <v>2022</v>
      </c>
      <c r="F3391" t="s">
        <v>680</v>
      </c>
      <c r="G3391" t="str">
        <f t="shared" si="248"/>
        <v>2022-Q2</v>
      </c>
      <c r="H3391" s="4">
        <f>INDEX('ALL - prices'!$J$3:$DY$219,MATCH('COMBINED DATA'!A3391,'ALL - prices'!$B$3:$B$219,0),MATCH('COMBINED DATA'!G3391,'ALL - prices'!$J$1:$DY$1,0))</f>
        <v>34.4191</v>
      </c>
      <c r="I3391" s="14">
        <f t="shared" si="247"/>
        <v>3.5377166699252021</v>
      </c>
      <c r="J3391" s="15">
        <f>INDEX(MarketCap2!$E$2:$AR$224,MATCH(A3391,MarketCap2!$B$2:$B$224,0),MATCH(G3391,MarketCap2!$E$1:$AR$1,0))</f>
        <v>6851954688</v>
      </c>
      <c r="K3391">
        <f t="shared" si="249"/>
        <v>22.6477998044267</v>
      </c>
      <c r="L3391">
        <f>INDEX('PB2'!$D$2:$AQ$224,MATCH(A3391,'PB2'!$B$2:$B$224,0),MATCH(G3391,'PB2'!$D$1:$AQ$1,0))</f>
        <v>2.8368880748748802</v>
      </c>
      <c r="M3391" s="16">
        <f t="shared" si="250"/>
        <v>0.35249892614959955</v>
      </c>
      <c r="N3391" s="6">
        <f>INDEX('ROA2'!$D$2:$AQ$224,MATCH(A3391,'ROA2'!$B$2:$B$224,0),MATCH(G3391,'ROA2'!$D$1:$AQ$1,0))</f>
        <v>20.2801208496094</v>
      </c>
      <c r="O3391" s="6">
        <v>3349.75488</v>
      </c>
      <c r="P3391" s="28">
        <v>6.7929390702299558E-2</v>
      </c>
    </row>
    <row r="3392" spans="1:16" x14ac:dyDescent="0.3">
      <c r="A3392" t="s">
        <v>542</v>
      </c>
      <c r="B3392" t="e">
        <f>VLOOKUP(A3392,Sheet3!L:L,1,FALSE)</f>
        <v>#N/A</v>
      </c>
      <c r="C3392" t="str">
        <f>VLOOKUP(A3392,'ALL - prices'!B:C,2,FALSE)</f>
        <v>Gildan Activewear Inc</v>
      </c>
      <c r="D3392" t="str">
        <f>VLOOKUP(A3392,'ALL - prices'!B:I,8,FALSE)</f>
        <v>Consumer Discretionary</v>
      </c>
      <c r="E3392">
        <v>2022</v>
      </c>
      <c r="F3392" t="s">
        <v>681</v>
      </c>
      <c r="G3392" t="str">
        <f t="shared" si="248"/>
        <v>2022-Q3</v>
      </c>
      <c r="H3392" s="4">
        <f>INDEX('ALL - prices'!$J$3:$DY$219,MATCH('COMBINED DATA'!A3392,'ALL - prices'!$B$3:$B$219,0),MATCH('COMBINED DATA'!G3392,'ALL - prices'!$J$1:$DY$1,0))</f>
        <v>36.476700000000001</v>
      </c>
      <c r="I3392" s="14">
        <f t="shared" si="247"/>
        <v>3.5422348946910143</v>
      </c>
      <c r="J3392" s="15">
        <f>INDEX(MarketCap2!$E$2:$AR$224,MATCH(A3392,MarketCap2!$B$2:$B$224,0),MATCH(G3392,MarketCap2!$E$1:$AR$1,0))</f>
        <v>7091514368</v>
      </c>
      <c r="K3392">
        <f t="shared" si="249"/>
        <v>22.682164746784455</v>
      </c>
      <c r="L3392">
        <f>INDEX('PB2'!$D$2:$AQ$224,MATCH(A3392,'PB2'!$B$2:$B$224,0),MATCH(G3392,'PB2'!$D$1:$AQ$1,0))</f>
        <v>2.7507300376892099</v>
      </c>
      <c r="M3392" s="16">
        <f t="shared" si="250"/>
        <v>0.36353985534693339</v>
      </c>
      <c r="N3392" s="6">
        <f>INDEX('ROA2'!$D$2:$AQ$224,MATCH(A3392,'ROA2'!$B$2:$B$224,0),MATCH(G3392,'ROA2'!$D$1:$AQ$1,0))</f>
        <v>21.282873153686499</v>
      </c>
      <c r="O3392" s="6">
        <v>3355.2540159999999</v>
      </c>
      <c r="P3392" s="28">
        <v>1.6416532543419738E-3</v>
      </c>
    </row>
    <row r="3393" spans="1:16" x14ac:dyDescent="0.3">
      <c r="A3393" t="s">
        <v>542</v>
      </c>
      <c r="B3393" t="e">
        <f>VLOOKUP(A3393,Sheet3!L:L,1,FALSE)</f>
        <v>#N/A</v>
      </c>
      <c r="C3393" t="str">
        <f>VLOOKUP(A3393,'ALL - prices'!B:C,2,FALSE)</f>
        <v>Gildan Activewear Inc</v>
      </c>
      <c r="D3393" t="str">
        <f>VLOOKUP(A3393,'ALL - prices'!B:I,8,FALSE)</f>
        <v>Consumer Discretionary</v>
      </c>
      <c r="E3393">
        <v>2022</v>
      </c>
      <c r="F3393" t="s">
        <v>682</v>
      </c>
      <c r="G3393" t="str">
        <f t="shared" si="248"/>
        <v>2022-Q4</v>
      </c>
      <c r="H3393" s="4">
        <f>INDEX('ALL - prices'!$J$3:$DY$219,MATCH('COMBINED DATA'!A3393,'ALL - prices'!$B$3:$B$219,0),MATCH('COMBINED DATA'!G3393,'ALL - prices'!$J$1:$DY$1,0))</f>
        <v>34.845100000000002</v>
      </c>
      <c r="I3393" s="14">
        <f t="shared" si="247"/>
        <v>2.7774917395616732</v>
      </c>
      <c r="J3393" s="15">
        <f>INDEX(MarketCap2!$E$2:$AR$224,MATCH(A3393,MarketCap2!$B$2:$B$224,0),MATCH(G3393,MarketCap2!$E$1:$AR$1,0))</f>
        <v>6663729664</v>
      </c>
      <c r="K3393">
        <f t="shared" si="249"/>
        <v>22.619945174361455</v>
      </c>
      <c r="L3393">
        <f>INDEX('PB2'!$D$2:$AQ$224,MATCH(A3393,'PB2'!$B$2:$B$224,0),MATCH(G3393,'PB2'!$D$1:$AQ$1,0))</f>
        <v>2.6167049407959002</v>
      </c>
      <c r="M3393" s="16">
        <f t="shared" si="250"/>
        <v>0.38216001521969029</v>
      </c>
      <c r="N3393" s="6">
        <f>INDEX('ROA2'!$D$2:$AQ$224,MATCH(A3393,'ROA2'!$B$2:$B$224,0),MATCH(G3393,'ROA2'!$D$1:$AQ$1,0))</f>
        <v>19.384941101074201</v>
      </c>
      <c r="O3393" s="6">
        <v>3439.9979520000002</v>
      </c>
      <c r="P3393" s="28">
        <v>2.5257085036151344E-2</v>
      </c>
    </row>
    <row r="3394" spans="1:16" x14ac:dyDescent="0.3">
      <c r="A3394" t="s">
        <v>542</v>
      </c>
      <c r="B3394" t="e">
        <f>VLOOKUP(A3394,Sheet3!L:L,1,FALSE)</f>
        <v>#N/A</v>
      </c>
      <c r="C3394" t="str">
        <f>VLOOKUP(A3394,'ALL - prices'!B:C,2,FALSE)</f>
        <v>Gildan Activewear Inc</v>
      </c>
      <c r="D3394" t="str">
        <f>VLOOKUP(A3394,'ALL - prices'!B:I,8,FALSE)</f>
        <v>Consumer Discretionary</v>
      </c>
      <c r="E3394">
        <v>2023</v>
      </c>
      <c r="F3394" t="s">
        <v>679</v>
      </c>
      <c r="G3394" t="str">
        <f t="shared" si="248"/>
        <v>2023-Q1</v>
      </c>
      <c r="H3394" s="4">
        <f>INDEX('ALL - prices'!$J$3:$DY$219,MATCH('COMBINED DATA'!A3394,'ALL - prices'!$B$3:$B$219,0),MATCH('COMBINED DATA'!G3394,'ALL - prices'!$J$1:$DY$1,0))</f>
        <v>42.446899999999999</v>
      </c>
      <c r="I3394" s="14">
        <f t="shared" si="247"/>
        <v>5.0764038802909912</v>
      </c>
      <c r="J3394" s="15">
        <f>INDEX(MarketCap2!$E$2:$AR$224,MATCH(A3394,MarketCap2!$B$2:$B$224,0),MATCH(G3394,MarketCap2!$E$1:$AR$1,0))</f>
        <v>8069687808</v>
      </c>
      <c r="K3394">
        <f t="shared" si="249"/>
        <v>22.811380632978107</v>
      </c>
      <c r="L3394">
        <f>INDEX('PB2'!$D$2:$AQ$224,MATCH(A3394,'PB2'!$B$2:$B$224,0),MATCH(G3394,'PB2'!$D$1:$AQ$1,0))</f>
        <v>3.1266419887542698</v>
      </c>
      <c r="M3394" s="16">
        <f t="shared" si="250"/>
        <v>0.31983194865185838</v>
      </c>
      <c r="N3394" s="6">
        <f>INDEX('ROA2'!$D$2:$AQ$224,MATCH(A3394,'ROA2'!$B$2:$B$224,0),MATCH(G3394,'ROA2'!$D$1:$AQ$1,0))</f>
        <v>16.467950820922901</v>
      </c>
      <c r="O3394" s="6">
        <v>3440.2140159999999</v>
      </c>
      <c r="P3394" s="28">
        <v>6.2809339718971122E-5</v>
      </c>
    </row>
    <row r="3395" spans="1:16" x14ac:dyDescent="0.3">
      <c r="A3395" t="s">
        <v>542</v>
      </c>
      <c r="B3395" t="e">
        <f>VLOOKUP(A3395,Sheet3!L:L,1,FALSE)</f>
        <v>#N/A</v>
      </c>
      <c r="C3395" t="str">
        <f>VLOOKUP(A3395,'ALL - prices'!B:C,2,FALSE)</f>
        <v>Gildan Activewear Inc</v>
      </c>
      <c r="D3395" t="str">
        <f>VLOOKUP(A3395,'ALL - prices'!B:I,8,FALSE)</f>
        <v>Consumer Discretionary</v>
      </c>
      <c r="E3395">
        <v>2023</v>
      </c>
      <c r="F3395" t="s">
        <v>680</v>
      </c>
      <c r="G3395" t="str">
        <f t="shared" si="248"/>
        <v>2023-Q2</v>
      </c>
      <c r="H3395" s="4">
        <f>INDEX('ALL - prices'!$J$3:$DY$219,MATCH('COMBINED DATA'!A3395,'ALL - prices'!$B$3:$B$219,0),MATCH('COMBINED DATA'!G3395,'ALL - prices'!$J$1:$DY$1,0))</f>
        <v>40.634700000000002</v>
      </c>
      <c r="I3395" s="14">
        <f t="shared" si="247"/>
        <v>6.4250222995073472</v>
      </c>
      <c r="J3395" s="15">
        <f>INDEX(MarketCap2!$E$2:$AR$224,MATCH(A3395,MarketCap2!$B$2:$B$224,0),MATCH(G3395,MarketCap2!$E$1:$AR$1,0))</f>
        <v>7573828096</v>
      </c>
      <c r="K3395">
        <f t="shared" si="249"/>
        <v>22.747964469574832</v>
      </c>
      <c r="L3395">
        <f>INDEX('PB2'!$D$2:$AQ$224,MATCH(A3395,'PB2'!$B$2:$B$224,0),MATCH(G3395,'PB2'!$D$1:$AQ$1,0))</f>
        <v>2.9149639606475799</v>
      </c>
      <c r="M3395" s="16">
        <f t="shared" si="250"/>
        <v>0.34305741460276679</v>
      </c>
      <c r="N3395" s="6">
        <f>INDEX('ROA2'!$D$2:$AQ$224,MATCH(A3395,'ROA2'!$B$2:$B$224,0),MATCH(G3395,'ROA2'!$D$1:$AQ$1,0))</f>
        <v>14.1224098205566</v>
      </c>
      <c r="O3395" s="6">
        <v>3629.1389439999998</v>
      </c>
      <c r="P3395" s="28">
        <v>5.4916620629220737E-2</v>
      </c>
    </row>
    <row r="3396" spans="1:16" x14ac:dyDescent="0.3">
      <c r="A3396" t="s">
        <v>542</v>
      </c>
      <c r="B3396" t="e">
        <f>VLOOKUP(A3396,Sheet3!L:L,1,FALSE)</f>
        <v>#N/A</v>
      </c>
      <c r="C3396" t="str">
        <f>VLOOKUP(A3396,'ALL - prices'!B:C,2,FALSE)</f>
        <v>Gildan Activewear Inc</v>
      </c>
      <c r="D3396" t="str">
        <f>VLOOKUP(A3396,'ALL - prices'!B:I,8,FALSE)</f>
        <v>Consumer Discretionary</v>
      </c>
      <c r="E3396">
        <v>2023</v>
      </c>
      <c r="F3396" t="s">
        <v>681</v>
      </c>
      <c r="G3396" t="str">
        <f t="shared" si="248"/>
        <v>2023-Q3</v>
      </c>
      <c r="H3396" s="4">
        <f>INDEX('ALL - prices'!$J$3:$DY$219,MATCH('COMBINED DATA'!A3396,'ALL - prices'!$B$3:$B$219,0),MATCH('COMBINED DATA'!G3396,'ALL - prices'!$J$1:$DY$1,0))</f>
        <v>36.4542</v>
      </c>
      <c r="I3396" s="14">
        <f t="shared" si="247"/>
        <v>8.371924281937865</v>
      </c>
      <c r="J3396" s="15">
        <f>INDEX(MarketCap2!$E$2:$AR$224,MATCH(A3396,MarketCap2!$B$2:$B$224,0),MATCH(G3396,MarketCap2!$E$1:$AR$1,0))</f>
        <v>6650505728</v>
      </c>
      <c r="K3396">
        <f t="shared" si="249"/>
        <v>22.617958738045878</v>
      </c>
      <c r="L3396">
        <f>INDEX('PB2'!$D$2:$AQ$224,MATCH(A3396,'PB2'!$B$2:$B$224,0),MATCH(G3396,'PB2'!$D$1:$AQ$1,0))</f>
        <v>2.4537060260772701</v>
      </c>
      <c r="M3396" s="16">
        <f t="shared" si="250"/>
        <v>0.40754678407775524</v>
      </c>
      <c r="N3396" s="6">
        <f>INDEX('ROA2'!$D$2:$AQ$224,MATCH(A3396,'ROA2'!$B$2:$B$224,0),MATCH(G3396,'ROA2'!$D$1:$AQ$1,0))</f>
        <v>13.941511154174799</v>
      </c>
      <c r="O3396" s="6">
        <v>3671.8320640000002</v>
      </c>
      <c r="P3396" s="28">
        <v>1.1763980563649747E-2</v>
      </c>
    </row>
    <row r="3397" spans="1:16" x14ac:dyDescent="0.3">
      <c r="A3397" t="s">
        <v>542</v>
      </c>
      <c r="B3397" t="e">
        <f>VLOOKUP(A3397,Sheet3!L:L,1,FALSE)</f>
        <v>#N/A</v>
      </c>
      <c r="C3397" t="str">
        <f>VLOOKUP(A3397,'ALL - prices'!B:C,2,FALSE)</f>
        <v>Gildan Activewear Inc</v>
      </c>
      <c r="D3397" t="str">
        <f>VLOOKUP(A3397,'ALL - prices'!B:I,8,FALSE)</f>
        <v>Consumer Discretionary</v>
      </c>
      <c r="E3397">
        <v>2023</v>
      </c>
      <c r="F3397" t="s">
        <v>682</v>
      </c>
      <c r="G3397" t="str">
        <f t="shared" si="248"/>
        <v>2023-Q4</v>
      </c>
      <c r="H3397" s="4">
        <f>INDEX('ALL - prices'!$J$3:$DY$219,MATCH('COMBINED DATA'!A3397,'ALL - prices'!$B$3:$B$219,0),MATCH('COMBINED DATA'!G3397,'ALL - prices'!$J$1:$DY$1,0))</f>
        <v>42.226399999999998</v>
      </c>
      <c r="I3397" s="14">
        <f t="shared" si="247"/>
        <v>8.7371114717145097</v>
      </c>
      <c r="J3397" s="15">
        <f>INDEX(MarketCap2!$E$2:$AR$224,MATCH(A3397,MarketCap2!$B$2:$B$224,0),MATCH(G3397,MarketCap2!$E$1:$AR$1,0))</f>
        <v>7473541632</v>
      </c>
      <c r="K3397">
        <f t="shared" si="249"/>
        <v>22.734634837790804</v>
      </c>
      <c r="L3397">
        <f>INDEX('PB2'!$D$2:$AQ$224,MATCH(A3397,'PB2'!$B$2:$B$224,0),MATCH(G3397,'PB2'!$D$1:$AQ$1,0))</f>
        <v>2.8845920562744101</v>
      </c>
      <c r="M3397" s="16">
        <f t="shared" si="250"/>
        <v>0.34666947023751715</v>
      </c>
      <c r="N3397" s="6">
        <f>INDEX('ROA2'!$D$2:$AQ$224,MATCH(A3397,'ROA2'!$B$2:$B$224,0),MATCH(G3397,'ROA2'!$D$1:$AQ$1,0))</f>
        <v>13.2387638092041</v>
      </c>
      <c r="O3397" s="6">
        <v>3572.3179519999999</v>
      </c>
      <c r="P3397" s="28">
        <v>-2.7102032518228014E-2</v>
      </c>
    </row>
    <row r="3398" spans="1:16" x14ac:dyDescent="0.3">
      <c r="A3398" t="s">
        <v>542</v>
      </c>
      <c r="B3398" t="e">
        <f>VLOOKUP(A3398,Sheet3!L:L,1,FALSE)</f>
        <v>#N/A</v>
      </c>
      <c r="C3398" t="str">
        <f>VLOOKUP(A3398,'ALL - prices'!B:C,2,FALSE)</f>
        <v>Gildan Activewear Inc</v>
      </c>
      <c r="D3398" t="str">
        <f>VLOOKUP(A3398,'ALL - prices'!B:I,8,FALSE)</f>
        <v>Consumer Discretionary</v>
      </c>
      <c r="E3398" s="18">
        <v>2024</v>
      </c>
      <c r="F3398" t="s">
        <v>679</v>
      </c>
      <c r="G3398" t="str">
        <f t="shared" si="248"/>
        <v>2024-Q1</v>
      </c>
      <c r="H3398" s="4">
        <f>INDEX('ALL - prices'!$J$3:$DY$219,MATCH('COMBINED DATA'!A3398,'ALL - prices'!$B$3:$B$219,0),MATCH('COMBINED DATA'!G3398,'ALL - prices'!$J$1:$DY$1,0))</f>
        <v>48.681199999999997</v>
      </c>
      <c r="I3398" s="14" t="s">
        <v>769</v>
      </c>
      <c r="J3398" s="15">
        <f>INDEX(MarketCap2!$E$2:$AR$224,MATCH(A3398,MarketCap2!$B$2:$B$224,0),MATCH(G3398,MarketCap2!$E$1:$AR$1,0))</f>
        <v>8474587136</v>
      </c>
      <c r="K3398">
        <f t="shared" si="249"/>
        <v>22.860337773510061</v>
      </c>
      <c r="L3398">
        <f>INDEX('PB2'!$D$2:$AQ$224,MATCH(A3398,'PB2'!$B$2:$B$224,0),MATCH(G3398,'PB2'!$D$1:$AQ$1,0))</f>
        <v>3.4442451000213601</v>
      </c>
      <c r="M3398" s="16">
        <f t="shared" si="250"/>
        <v>0.29033938380105362</v>
      </c>
      <c r="N3398" s="6">
        <f>INDEX('ROA2'!$D$2:$AQ$224,MATCH(A3398,'ROA2'!$B$2:$B$224,0),MATCH(G3398,'ROA2'!$D$1:$AQ$1,0))</f>
        <v>15.343589782714799</v>
      </c>
      <c r="O3398" s="6">
        <v>3514.8730879999998</v>
      </c>
      <c r="P3398" s="28">
        <v>-1.6080557434099318E-2</v>
      </c>
    </row>
    <row r="3399" spans="1:16" x14ac:dyDescent="0.3">
      <c r="A3399" t="s">
        <v>542</v>
      </c>
      <c r="B3399" t="e">
        <f>VLOOKUP(A3399,Sheet3!L:L,1,FALSE)</f>
        <v>#N/A</v>
      </c>
      <c r="C3399" t="str">
        <f>VLOOKUP(A3399,'ALL - prices'!B:C,2,FALSE)</f>
        <v>Gildan Activewear Inc</v>
      </c>
      <c r="D3399" t="str">
        <f>VLOOKUP(A3399,'ALL - prices'!B:I,8,FALSE)</f>
        <v>Consumer Discretionary</v>
      </c>
      <c r="E3399" s="18">
        <v>2024</v>
      </c>
      <c r="F3399" t="s">
        <v>680</v>
      </c>
      <c r="G3399" t="str">
        <f t="shared" si="248"/>
        <v>2024-Q2</v>
      </c>
      <c r="H3399" s="4">
        <f>INDEX('ALL - prices'!$J$3:$DY$219,MATCH('COMBINED DATA'!A3399,'ALL - prices'!$B$3:$B$219,0),MATCH('COMBINED DATA'!G3399,'ALL - prices'!$J$1:$DY$1,0))</f>
        <v>50.5381</v>
      </c>
      <c r="I3399" s="14" t="s">
        <v>769</v>
      </c>
      <c r="J3399" s="15">
        <f>INDEX(MarketCap2!$E$2:$AR$224,MATCH(A3399,MarketCap2!$B$2:$B$224,0),MATCH(G3399,MarketCap2!$E$1:$AR$1,0))</f>
        <v>8744525824</v>
      </c>
      <c r="K3399">
        <f t="shared" si="249"/>
        <v>22.891693721419724</v>
      </c>
      <c r="L3399">
        <f>INDEX('PB2'!$D$2:$AQ$224,MATCH(A3399,'PB2'!$B$2:$B$224,0),MATCH(G3399,'PB2'!$D$1:$AQ$1,0))</f>
        <v>3.3900940418243399</v>
      </c>
      <c r="M3399" s="16">
        <f t="shared" si="250"/>
        <v>0.29497706779304023</v>
      </c>
      <c r="N3399" s="6">
        <f>INDEX('ROA2'!$D$2:$AQ$224,MATCH(A3399,'ROA2'!$B$2:$B$224,0),MATCH(G3399,'ROA2'!$D$1:$AQ$1,0))</f>
        <v>14.0688533782959</v>
      </c>
      <c r="O3399" s="6">
        <v>3686.73792</v>
      </c>
      <c r="P3399" s="28">
        <v>4.8896454494120334E-2</v>
      </c>
    </row>
    <row r="3400" spans="1:16" x14ac:dyDescent="0.3">
      <c r="A3400" t="s">
        <v>542</v>
      </c>
      <c r="B3400" t="e">
        <f>VLOOKUP(A3400,Sheet3!L:L,1,FALSE)</f>
        <v>#N/A</v>
      </c>
      <c r="C3400" t="str">
        <f>VLOOKUP(A3400,'ALL - prices'!B:C,2,FALSE)</f>
        <v>Gildan Activewear Inc</v>
      </c>
      <c r="D3400" t="str">
        <f>VLOOKUP(A3400,'ALL - prices'!B:I,8,FALSE)</f>
        <v>Consumer Discretionary</v>
      </c>
      <c r="E3400" s="18">
        <v>2024</v>
      </c>
      <c r="F3400" t="s">
        <v>681</v>
      </c>
      <c r="G3400" t="str">
        <f t="shared" si="248"/>
        <v>2024-Q3</v>
      </c>
      <c r="H3400" s="4">
        <f>INDEX('ALL - prices'!$J$3:$DY$219,MATCH('COMBINED DATA'!A3400,'ALL - prices'!$B$3:$B$219,0),MATCH('COMBINED DATA'!G3400,'ALL - prices'!$J$1:$DY$1,0))</f>
        <v>62.301200000000001</v>
      </c>
      <c r="I3400" s="14" t="s">
        <v>769</v>
      </c>
      <c r="J3400" s="15">
        <f>INDEX(MarketCap2!$E$2:$AR$224,MATCH(A3400,MarketCap2!$B$2:$B$224,0),MATCH(G3400,MarketCap2!$E$1:$AR$1,0))</f>
        <v>10146657280</v>
      </c>
      <c r="K3400">
        <f t="shared" si="249"/>
        <v>23.040410156172804</v>
      </c>
      <c r="L3400">
        <f>INDEX('PB2'!$D$2:$AQ$224,MATCH(A3400,'PB2'!$B$2:$B$224,0),MATCH(G3400,'PB2'!$D$1:$AQ$1,0))</f>
        <v>4.69537305831909</v>
      </c>
      <c r="M3400" s="16">
        <f t="shared" si="250"/>
        <v>0.21297562250740368</v>
      </c>
      <c r="N3400" s="6">
        <f>INDEX('ROA2'!$D$2:$AQ$224,MATCH(A3400,'ROA2'!$B$2:$B$224,0),MATCH(G3400,'ROA2'!$D$1:$AQ$1,0))</f>
        <v>11.273567199706999</v>
      </c>
      <c r="O3400" s="6">
        <v>3739.2739839999999</v>
      </c>
      <c r="P3400" s="28">
        <v>1.4250013193235036E-2</v>
      </c>
    </row>
    <row r="3401" spans="1:16" x14ac:dyDescent="0.3">
      <c r="A3401" t="s">
        <v>542</v>
      </c>
      <c r="B3401" t="e">
        <f>VLOOKUP(A3401,Sheet3!L:L,1,FALSE)</f>
        <v>#N/A</v>
      </c>
      <c r="C3401" t="str">
        <f>VLOOKUP(A3401,'ALL - prices'!B:C,2,FALSE)</f>
        <v>Gildan Activewear Inc</v>
      </c>
      <c r="D3401" t="str">
        <f>VLOOKUP(A3401,'ALL - prices'!B:I,8,FALSE)</f>
        <v>Consumer Discretionary</v>
      </c>
      <c r="E3401" s="18">
        <v>2024</v>
      </c>
      <c r="F3401" t="s">
        <v>682</v>
      </c>
      <c r="G3401" t="str">
        <f t="shared" si="248"/>
        <v>2024-Q4</v>
      </c>
      <c r="H3401" s="4">
        <f>INDEX('ALL - prices'!$J$3:$DY$219,MATCH('COMBINED DATA'!A3401,'ALL - prices'!$B$3:$B$219,0),MATCH('COMBINED DATA'!G3401,'ALL - prices'!$J$1:$DY$1,0))</f>
        <v>66.484200000000001</v>
      </c>
      <c r="I3401" s="14" t="s">
        <v>769</v>
      </c>
      <c r="J3401" s="15">
        <f>INDEX(MarketCap2!$E$2:$AR$224,MATCH(A3401,MarketCap2!$B$2:$B$224,0),MATCH(G3401,MarketCap2!$E$1:$AR$1,0))</f>
        <v>10343832576</v>
      </c>
      <c r="K3401">
        <f t="shared" si="249"/>
        <v>23.05965629267013</v>
      </c>
      <c r="L3401">
        <f>INDEX('PB2'!$D$2:$AQ$224,MATCH(A3401,'PB2'!$B$2:$B$224,0),MATCH(G3401,'PB2'!$D$1:$AQ$1,0))</f>
        <v>4.7092856463898798</v>
      </c>
      <c r="M3401" s="16">
        <f t="shared" si="250"/>
        <v>0.21234643109121998</v>
      </c>
      <c r="N3401" s="6">
        <f>INDEX('ROA2'!$D$2:$AQ$224,MATCH(A3401,'ROA2'!$B$2:$B$224,0),MATCH(G3401,'ROA2'!$D$1:$AQ$1,0))</f>
        <v>11.5458030700684</v>
      </c>
      <c r="O3401" s="6">
        <v>3735.1859199999999</v>
      </c>
      <c r="P3401" s="28">
        <v>-1.0932774697688563E-3</v>
      </c>
    </row>
    <row r="3402" spans="1:16" x14ac:dyDescent="0.3">
      <c r="A3402" t="s">
        <v>544</v>
      </c>
      <c r="B3402" t="e">
        <f>VLOOKUP(A3402,Sheet3!L:L,1,FALSE)</f>
        <v>#N/A</v>
      </c>
      <c r="C3402" t="str">
        <f>VLOOKUP(A3402,'ALL - prices'!B:C,2,FALSE)</f>
        <v>Granite Real Estate Investment</v>
      </c>
      <c r="D3402" t="str">
        <f>VLOOKUP(A3402,'ALL - prices'!B:I,8,FALSE)</f>
        <v>Real Estate</v>
      </c>
      <c r="E3402">
        <v>2015</v>
      </c>
      <c r="F3402" t="s">
        <v>679</v>
      </c>
      <c r="G3402" t="str">
        <f t="shared" si="248"/>
        <v>2015-Q1</v>
      </c>
      <c r="H3402" s="4">
        <f>INDEX('ALL - prices'!$J$3:$DY$219,MATCH('COMBINED DATA'!A3402,'ALL - prices'!$B$3:$B$219,0),MATCH('COMBINED DATA'!G3402,'ALL - prices'!$J$1:$DY$1,0))</f>
        <v>26.795100000000001</v>
      </c>
      <c r="I3402" s="14">
        <f t="shared" ref="I3402:I3437" si="251">STDEV(H3403:H3406)</f>
        <v>1.3020997619230248</v>
      </c>
      <c r="J3402" s="15">
        <f>INDEX(MarketCap2!$E$2:$AR$224,MATCH(A3402,MarketCap2!$B$2:$B$224,0),MATCH(G3402,MarketCap2!$E$1:$AR$1,0))</f>
        <v>2091170176</v>
      </c>
      <c r="K3402">
        <f t="shared" si="249"/>
        <v>21.460989639064593</v>
      </c>
      <c r="L3402">
        <f>INDEX('PB2'!$D$2:$AQ$224,MATCH(A3402,'PB2'!$B$2:$B$224,0),MATCH(G3402,'PB2'!$D$1:$AQ$1,0))</f>
        <v>1.23966300487518</v>
      </c>
      <c r="M3402" s="16">
        <f t="shared" si="250"/>
        <v>0.8066708420492783</v>
      </c>
      <c r="N3402" s="6">
        <f>INDEX('ROA2'!$D$2:$AQ$224,MATCH(A3402,'ROA2'!$B$2:$B$224,0),MATCH(G3402,'ROA2'!$D$1:$AQ$1,0))</f>
        <v>2.8562819957733101</v>
      </c>
      <c r="O3402" s="6">
        <v>2447.7580800000001</v>
      </c>
      <c r="P3402" s="28">
        <v>3.1473599055686412E-2</v>
      </c>
    </row>
    <row r="3403" spans="1:16" x14ac:dyDescent="0.3">
      <c r="A3403" t="s">
        <v>544</v>
      </c>
      <c r="B3403" t="e">
        <f>VLOOKUP(A3403,Sheet3!L:L,1,FALSE)</f>
        <v>#N/A</v>
      </c>
      <c r="C3403" t="str">
        <f>VLOOKUP(A3403,'ALL - prices'!B:C,2,FALSE)</f>
        <v>Granite Real Estate Investment</v>
      </c>
      <c r="D3403" t="str">
        <f>VLOOKUP(A3403,'ALL - prices'!B:I,8,FALSE)</f>
        <v>Real Estate</v>
      </c>
      <c r="E3403">
        <v>2015</v>
      </c>
      <c r="F3403" t="s">
        <v>680</v>
      </c>
      <c r="G3403" t="str">
        <f t="shared" si="248"/>
        <v>2015-Q2</v>
      </c>
      <c r="H3403" s="4">
        <f>INDEX('ALL - prices'!$J$3:$DY$219,MATCH('COMBINED DATA'!A3403,'ALL - prices'!$B$3:$B$219,0),MATCH('COMBINED DATA'!G3403,'ALL - prices'!$J$1:$DY$1,0))</f>
        <v>26.238199999999999</v>
      </c>
      <c r="I3403" s="14">
        <f t="shared" si="251"/>
        <v>0.78296770686919093</v>
      </c>
      <c r="J3403" s="15">
        <f>INDEX(MarketCap2!$E$2:$AR$224,MATCH(A3403,MarketCap2!$B$2:$B$224,0),MATCH(G3403,MarketCap2!$E$1:$AR$1,0))</f>
        <v>2019709312</v>
      </c>
      <c r="K3403">
        <f t="shared" si="249"/>
        <v>21.426219433053717</v>
      </c>
      <c r="L3403">
        <f>INDEX('PB2'!$D$2:$AQ$224,MATCH(A3403,'PB2'!$B$2:$B$224,0),MATCH(G3403,'PB2'!$D$1:$AQ$1,0))</f>
        <v>1.17907094955444</v>
      </c>
      <c r="M3403" s="16">
        <f t="shared" si="250"/>
        <v>0.84812538242748725</v>
      </c>
      <c r="N3403" s="6">
        <f>INDEX('ROA2'!$D$2:$AQ$224,MATCH(A3403,'ROA2'!$B$2:$B$224,0),MATCH(G3403,'ROA2'!$D$1:$AQ$1,0))</f>
        <v>4.3699178695678702</v>
      </c>
      <c r="O3403" s="6">
        <v>2514.130944</v>
      </c>
      <c r="P3403" s="28">
        <v>2.7115777716072306E-2</v>
      </c>
    </row>
    <row r="3404" spans="1:16" x14ac:dyDescent="0.3">
      <c r="A3404" t="s">
        <v>544</v>
      </c>
      <c r="B3404" t="e">
        <f>VLOOKUP(A3404,Sheet3!L:L,1,FALSE)</f>
        <v>#N/A</v>
      </c>
      <c r="C3404" t="str">
        <f>VLOOKUP(A3404,'ALL - prices'!B:C,2,FALSE)</f>
        <v>Granite Real Estate Investment</v>
      </c>
      <c r="D3404" t="str">
        <f>VLOOKUP(A3404,'ALL - prices'!B:I,8,FALSE)</f>
        <v>Real Estate</v>
      </c>
      <c r="E3404">
        <v>2015</v>
      </c>
      <c r="F3404" t="s">
        <v>681</v>
      </c>
      <c r="G3404" t="str">
        <f t="shared" si="248"/>
        <v>2015-Q3</v>
      </c>
      <c r="H3404" s="4">
        <f>INDEX('ALL - prices'!$J$3:$DY$219,MATCH('COMBINED DATA'!A3404,'ALL - prices'!$B$3:$B$219,0),MATCH('COMBINED DATA'!G3404,'ALL - prices'!$J$1:$DY$1,0))</f>
        <v>23.298300000000001</v>
      </c>
      <c r="I3404" s="14">
        <f t="shared" si="251"/>
        <v>1.206089126059928</v>
      </c>
      <c r="J3404" s="15">
        <f>INDEX(MarketCap2!$E$2:$AR$224,MATCH(A3404,MarketCap2!$B$2:$B$224,0),MATCH(G3404,MarketCap2!$E$1:$AR$1,0))</f>
        <v>1766775552</v>
      </c>
      <c r="K3404">
        <f t="shared" si="249"/>
        <v>21.292422000144676</v>
      </c>
      <c r="L3404">
        <f>INDEX('PB2'!$D$2:$AQ$224,MATCH(A3404,'PB2'!$B$2:$B$224,0),MATCH(G3404,'PB2'!$D$1:$AQ$1,0))</f>
        <v>0.97542399168014504</v>
      </c>
      <c r="M3404" s="16">
        <f t="shared" si="250"/>
        <v>1.0251952059099176</v>
      </c>
      <c r="N3404" s="6">
        <f>INDEX('ROA2'!$D$2:$AQ$224,MATCH(A3404,'ROA2'!$B$2:$B$224,0),MATCH(G3404,'ROA2'!$D$1:$AQ$1,0))</f>
        <v>4.9926338195800799</v>
      </c>
      <c r="O3404" s="6">
        <v>2553.2879360000002</v>
      </c>
      <c r="P3404" s="28">
        <v>1.5574762362099216E-2</v>
      </c>
    </row>
    <row r="3405" spans="1:16" x14ac:dyDescent="0.3">
      <c r="A3405" t="s">
        <v>544</v>
      </c>
      <c r="B3405" t="e">
        <f>VLOOKUP(A3405,Sheet3!L:L,1,FALSE)</f>
        <v>#N/A</v>
      </c>
      <c r="C3405" t="str">
        <f>VLOOKUP(A3405,'ALL - prices'!B:C,2,FALSE)</f>
        <v>Granite Real Estate Investment</v>
      </c>
      <c r="D3405" t="str">
        <f>VLOOKUP(A3405,'ALL - prices'!B:I,8,FALSE)</f>
        <v>Real Estate</v>
      </c>
      <c r="E3405">
        <v>2015</v>
      </c>
      <c r="F3405" t="s">
        <v>682</v>
      </c>
      <c r="G3405" t="str">
        <f t="shared" si="248"/>
        <v>2015-Q4</v>
      </c>
      <c r="H3405" s="4">
        <f>INDEX('ALL - prices'!$J$3:$DY$219,MATCH('COMBINED DATA'!A3405,'ALL - prices'!$B$3:$B$219,0),MATCH('COMBINED DATA'!G3405,'ALL - prices'!$J$1:$DY$1,0))</f>
        <v>23.881399999999999</v>
      </c>
      <c r="I3405" s="14">
        <f t="shared" si="251"/>
        <v>2.6145587816111533</v>
      </c>
      <c r="J3405" s="15">
        <f>INDEX(MarketCap2!$E$2:$AR$224,MATCH(A3405,MarketCap2!$B$2:$B$224,0),MATCH(G3405,MarketCap2!$E$1:$AR$1,0))</f>
        <v>1784640768</v>
      </c>
      <c r="K3405">
        <f t="shared" si="249"/>
        <v>21.302482981504262</v>
      </c>
      <c r="L3405">
        <f>INDEX('PB2'!$D$2:$AQ$224,MATCH(A3405,'PB2'!$B$2:$B$224,0),MATCH(G3405,'PB2'!$D$1:$AQ$1,0))</f>
        <v>0.96524399518966697</v>
      </c>
      <c r="M3405" s="16">
        <f t="shared" si="250"/>
        <v>1.0360074809929314</v>
      </c>
      <c r="N3405" s="6">
        <f>INDEX('ROA2'!$D$2:$AQ$224,MATCH(A3405,'ROA2'!$B$2:$B$224,0),MATCH(G3405,'ROA2'!$D$1:$AQ$1,0))</f>
        <v>6.6858320236206099</v>
      </c>
      <c r="O3405" s="6">
        <v>2701.0339840000001</v>
      </c>
      <c r="P3405" s="28">
        <v>5.7865016286200777E-2</v>
      </c>
    </row>
    <row r="3406" spans="1:16" x14ac:dyDescent="0.3">
      <c r="A3406" t="s">
        <v>544</v>
      </c>
      <c r="B3406" t="e">
        <f>VLOOKUP(A3406,Sheet3!L:L,1,FALSE)</f>
        <v>#N/A</v>
      </c>
      <c r="C3406" t="str">
        <f>VLOOKUP(A3406,'ALL - prices'!B:C,2,FALSE)</f>
        <v>Granite Real Estate Investment</v>
      </c>
      <c r="D3406" t="str">
        <f>VLOOKUP(A3406,'ALL - prices'!B:I,8,FALSE)</f>
        <v>Real Estate</v>
      </c>
      <c r="E3406">
        <v>2016</v>
      </c>
      <c r="F3406" t="s">
        <v>679</v>
      </c>
      <c r="G3406" t="str">
        <f t="shared" si="248"/>
        <v>2016-Q1</v>
      </c>
      <c r="H3406" s="4">
        <f>INDEX('ALL - prices'!$J$3:$DY$219,MATCH('COMBINED DATA'!A3406,'ALL - prices'!$B$3:$B$219,0),MATCH('COMBINED DATA'!G3406,'ALL - prices'!$J$1:$DY$1,0))</f>
        <v>23.906300000000002</v>
      </c>
      <c r="I3406" s="14">
        <f t="shared" si="251"/>
        <v>2.9866217664500696</v>
      </c>
      <c r="J3406" s="15">
        <f>INDEX(MarketCap2!$E$2:$AR$224,MATCH(A3406,MarketCap2!$B$2:$B$224,0),MATCH(G3406,MarketCap2!$E$1:$AR$1,0))</f>
        <v>1758783232</v>
      </c>
      <c r="K3406">
        <f t="shared" si="249"/>
        <v>21.287888061452456</v>
      </c>
      <c r="L3406">
        <f>INDEX('PB2'!$D$2:$AQ$224,MATCH(A3406,'PB2'!$B$2:$B$224,0),MATCH(G3406,'PB2'!$D$1:$AQ$1,0))</f>
        <v>0.96916598081588701</v>
      </c>
      <c r="M3406" s="16">
        <f t="shared" si="250"/>
        <v>1.0318150036159499</v>
      </c>
      <c r="N3406" s="6">
        <f>INDEX('ROA2'!$D$2:$AQ$224,MATCH(A3406,'ROA2'!$B$2:$B$224,0),MATCH(G3406,'ROA2'!$D$1:$AQ$1,0))</f>
        <v>7.4652171134948704</v>
      </c>
      <c r="O3406" s="6">
        <v>2731.8369280000002</v>
      </c>
      <c r="P3406" s="28">
        <v>1.1404130485756976E-2</v>
      </c>
    </row>
    <row r="3407" spans="1:16" x14ac:dyDescent="0.3">
      <c r="A3407" t="s">
        <v>544</v>
      </c>
      <c r="B3407" t="e">
        <f>VLOOKUP(A3407,Sheet3!L:L,1,FALSE)</f>
        <v>#N/A</v>
      </c>
      <c r="C3407" t="str">
        <f>VLOOKUP(A3407,'ALL - prices'!B:C,2,FALSE)</f>
        <v>Granite Real Estate Investment</v>
      </c>
      <c r="D3407" t="str">
        <f>VLOOKUP(A3407,'ALL - prices'!B:I,8,FALSE)</f>
        <v>Real Estate</v>
      </c>
      <c r="E3407">
        <v>2016</v>
      </c>
      <c r="F3407" t="s">
        <v>680</v>
      </c>
      <c r="G3407" t="str">
        <f t="shared" si="248"/>
        <v>2016-Q2</v>
      </c>
      <c r="H3407" s="4">
        <f>INDEX('ALL - prices'!$J$3:$DY$219,MATCH('COMBINED DATA'!A3407,'ALL - prices'!$B$3:$B$219,0),MATCH('COMBINED DATA'!G3407,'ALL - prices'!$J$1:$DY$1,0))</f>
        <v>25.157</v>
      </c>
      <c r="I3407" s="14">
        <f t="shared" si="251"/>
        <v>3.6578564232803239</v>
      </c>
      <c r="J3407" s="15">
        <f>INDEX(MarketCap2!$E$2:$AR$224,MATCH(A3407,MarketCap2!$B$2:$B$224,0),MATCH(G3407,MarketCap2!$E$1:$AR$1,0))</f>
        <v>1821781504</v>
      </c>
      <c r="K3407">
        <f t="shared" si="249"/>
        <v>21.323080707627113</v>
      </c>
      <c r="L3407">
        <f>INDEX('PB2'!$D$2:$AQ$224,MATCH(A3407,'PB2'!$B$2:$B$224,0),MATCH(G3407,'PB2'!$D$1:$AQ$1,0))</f>
        <v>0.99760401248931896</v>
      </c>
      <c r="M3407" s="16">
        <f t="shared" si="250"/>
        <v>1.0024017420546478</v>
      </c>
      <c r="N3407" s="6">
        <f>INDEX('ROA2'!$D$2:$AQ$224,MATCH(A3407,'ROA2'!$B$2:$B$224,0),MATCH(G3407,'ROA2'!$D$1:$AQ$1,0))</f>
        <v>6.9663801193237296</v>
      </c>
      <c r="O3407" s="6">
        <v>2693.6529919999998</v>
      </c>
      <c r="P3407" s="28">
        <v>-1.3977384817019486E-2</v>
      </c>
    </row>
    <row r="3408" spans="1:16" x14ac:dyDescent="0.3">
      <c r="A3408" t="s">
        <v>544</v>
      </c>
      <c r="B3408" t="e">
        <f>VLOOKUP(A3408,Sheet3!L:L,1,FALSE)</f>
        <v>#N/A</v>
      </c>
      <c r="C3408" t="str">
        <f>VLOOKUP(A3408,'ALL - prices'!B:C,2,FALSE)</f>
        <v>Granite Real Estate Investment</v>
      </c>
      <c r="D3408" t="str">
        <f>VLOOKUP(A3408,'ALL - prices'!B:I,8,FALSE)</f>
        <v>Real Estate</v>
      </c>
      <c r="E3408">
        <v>2016</v>
      </c>
      <c r="F3408" t="s">
        <v>681</v>
      </c>
      <c r="G3408" t="str">
        <f t="shared" si="248"/>
        <v>2016-Q3</v>
      </c>
      <c r="H3408" s="4">
        <f>INDEX('ALL - prices'!$J$3:$DY$219,MATCH('COMBINED DATA'!A3408,'ALL - prices'!$B$3:$B$219,0),MATCH('COMBINED DATA'!G3408,'ALL - prices'!$J$1:$DY$1,0))</f>
        <v>26.412500000000001</v>
      </c>
      <c r="I3408" s="14">
        <f t="shared" si="251"/>
        <v>2.5581970817680704</v>
      </c>
      <c r="J3408" s="15">
        <f>INDEX(MarketCap2!$E$2:$AR$224,MATCH(A3408,MarketCap2!$B$2:$B$224,0),MATCH(G3408,MarketCap2!$E$1:$AR$1,0))</f>
        <v>1884309760</v>
      </c>
      <c r="K3408">
        <f t="shared" si="249"/>
        <v>21.356827415721611</v>
      </c>
      <c r="L3408">
        <f>INDEX('PB2'!$D$2:$AQ$224,MATCH(A3408,'PB2'!$B$2:$B$224,0),MATCH(G3408,'PB2'!$D$1:$AQ$1,0))</f>
        <v>0.958043992519379</v>
      </c>
      <c r="M3408" s="16">
        <f t="shared" si="250"/>
        <v>1.043793403860598</v>
      </c>
      <c r="N3408" s="6">
        <f>INDEX('ROA2'!$D$2:$AQ$224,MATCH(A3408,'ROA2'!$B$2:$B$224,0),MATCH(G3408,'ROA2'!$D$1:$AQ$1,0))</f>
        <v>7.34861087799072</v>
      </c>
      <c r="O3408" s="6">
        <v>2685.2259840000002</v>
      </c>
      <c r="P3408" s="28">
        <v>-3.1284683012353137E-3</v>
      </c>
    </row>
    <row r="3409" spans="1:16" x14ac:dyDescent="0.3">
      <c r="A3409" t="s">
        <v>544</v>
      </c>
      <c r="B3409" t="e">
        <f>VLOOKUP(A3409,Sheet3!L:L,1,FALSE)</f>
        <v>#N/A</v>
      </c>
      <c r="C3409" t="str">
        <f>VLOOKUP(A3409,'ALL - prices'!B:C,2,FALSE)</f>
        <v>Granite Real Estate Investment</v>
      </c>
      <c r="D3409" t="str">
        <f>VLOOKUP(A3409,'ALL - prices'!B:I,8,FALSE)</f>
        <v>Real Estate</v>
      </c>
      <c r="E3409">
        <v>2016</v>
      </c>
      <c r="F3409" t="s">
        <v>682</v>
      </c>
      <c r="G3409" t="str">
        <f t="shared" si="248"/>
        <v>2016-Q4</v>
      </c>
      <c r="H3409" s="4">
        <f>INDEX('ALL - prices'!$J$3:$DY$219,MATCH('COMBINED DATA'!A3409,'ALL - prices'!$B$3:$B$219,0),MATCH('COMBINED DATA'!G3409,'ALL - prices'!$J$1:$DY$1,0))</f>
        <v>29.970700000000001</v>
      </c>
      <c r="I3409" s="14">
        <f t="shared" si="251"/>
        <v>1.7084997678275133</v>
      </c>
      <c r="J3409" s="15">
        <f>INDEX(MarketCap2!$E$2:$AR$224,MATCH(A3409,MarketCap2!$B$2:$B$224,0),MATCH(G3409,MarketCap2!$E$1:$AR$1,0))</f>
        <v>2107624960</v>
      </c>
      <c r="K3409">
        <f t="shared" si="249"/>
        <v>21.468827539083712</v>
      </c>
      <c r="L3409">
        <f>INDEX('PB2'!$D$2:$AQ$224,MATCH(A3409,'PB2'!$B$2:$B$224,0),MATCH(G3409,'PB2'!$D$1:$AQ$1,0))</f>
        <v>1.0843429565429701</v>
      </c>
      <c r="M3409" s="16">
        <f t="shared" si="250"/>
        <v>0.92221745340434846</v>
      </c>
      <c r="N3409" s="6">
        <f>INDEX('ROA2'!$D$2:$AQ$224,MATCH(A3409,'ROA2'!$B$2:$B$224,0),MATCH(G3409,'ROA2'!$D$1:$AQ$1,0))</f>
        <v>10.605323791503899</v>
      </c>
      <c r="O3409" s="6">
        <v>2863.378944</v>
      </c>
      <c r="P3409" s="28">
        <v>6.6345611528239951E-2</v>
      </c>
    </row>
    <row r="3410" spans="1:16" x14ac:dyDescent="0.3">
      <c r="A3410" t="s">
        <v>544</v>
      </c>
      <c r="B3410" t="e">
        <f>VLOOKUP(A3410,Sheet3!L:L,1,FALSE)</f>
        <v>#N/A</v>
      </c>
      <c r="C3410" t="str">
        <f>VLOOKUP(A3410,'ALL - prices'!B:C,2,FALSE)</f>
        <v>Granite Real Estate Investment</v>
      </c>
      <c r="D3410" t="str">
        <f>VLOOKUP(A3410,'ALL - prices'!B:I,8,FALSE)</f>
        <v>Real Estate</v>
      </c>
      <c r="E3410">
        <v>2017</v>
      </c>
      <c r="F3410" t="s">
        <v>679</v>
      </c>
      <c r="G3410" t="str">
        <f t="shared" si="248"/>
        <v>2017-Q1</v>
      </c>
      <c r="H3410" s="4">
        <f>INDEX('ALL - prices'!$J$3:$DY$219,MATCH('COMBINED DATA'!A3410,'ALL - prices'!$B$3:$B$219,0),MATCH('COMBINED DATA'!G3410,'ALL - prices'!$J$1:$DY$1,0))</f>
        <v>31.545100000000001</v>
      </c>
      <c r="I3410" s="14">
        <f t="shared" si="251"/>
        <v>0.72312549106868751</v>
      </c>
      <c r="J3410" s="15">
        <f>INDEX(MarketCap2!$E$2:$AR$224,MATCH(A3410,MarketCap2!$B$2:$B$224,0),MATCH(G3410,MarketCap2!$E$1:$AR$1,0))</f>
        <v>2187078144</v>
      </c>
      <c r="K3410">
        <f t="shared" si="249"/>
        <v>21.505832309141248</v>
      </c>
      <c r="L3410">
        <f>INDEX('PB2'!$D$2:$AQ$224,MATCH(A3410,'PB2'!$B$2:$B$224,0),MATCH(G3410,'PB2'!$D$1:$AQ$1,0))</f>
        <v>1.12026703357697</v>
      </c>
      <c r="M3410" s="16">
        <f t="shared" si="250"/>
        <v>0.89264431606724881</v>
      </c>
      <c r="N3410" s="6">
        <f>INDEX('ROA2'!$D$2:$AQ$224,MATCH(A3410,'ROA2'!$B$2:$B$224,0),MATCH(G3410,'ROA2'!$D$1:$AQ$1,0))</f>
        <v>9.8990364074706996</v>
      </c>
      <c r="O3410" s="6">
        <v>2911.642112</v>
      </c>
      <c r="P3410" s="28">
        <v>1.6855319866457729E-2</v>
      </c>
    </row>
    <row r="3411" spans="1:16" x14ac:dyDescent="0.3">
      <c r="A3411" t="s">
        <v>544</v>
      </c>
      <c r="B3411" t="e">
        <f>VLOOKUP(A3411,Sheet3!L:L,1,FALSE)</f>
        <v>#N/A</v>
      </c>
      <c r="C3411" t="str">
        <f>VLOOKUP(A3411,'ALL - prices'!B:C,2,FALSE)</f>
        <v>Granite Real Estate Investment</v>
      </c>
      <c r="D3411" t="str">
        <f>VLOOKUP(A3411,'ALL - prices'!B:I,8,FALSE)</f>
        <v>Real Estate</v>
      </c>
      <c r="E3411">
        <v>2017</v>
      </c>
      <c r="F3411" t="s">
        <v>680</v>
      </c>
      <c r="G3411" t="str">
        <f t="shared" si="248"/>
        <v>2017-Q2</v>
      </c>
      <c r="H3411" s="4">
        <f>INDEX('ALL - prices'!$J$3:$DY$219,MATCH('COMBINED DATA'!A3411,'ALL - prices'!$B$3:$B$219,0),MATCH('COMBINED DATA'!G3411,'ALL - prices'!$J$1:$DY$1,0))</f>
        <v>35.232500000000002</v>
      </c>
      <c r="I3411" s="14">
        <f t="shared" si="251"/>
        <v>1.9098278218642277</v>
      </c>
      <c r="J3411" s="15">
        <f>INDEX(MarketCap2!$E$2:$AR$224,MATCH(A3411,MarketCap2!$B$2:$B$224,0),MATCH(G3411,MarketCap2!$E$1:$AR$1,0))</f>
        <v>2411333376</v>
      </c>
      <c r="K3411">
        <f t="shared" si="249"/>
        <v>21.60344569950243</v>
      </c>
      <c r="L3411">
        <f>INDEX('PB2'!$D$2:$AQ$224,MATCH(A3411,'PB2'!$B$2:$B$224,0),MATCH(G3411,'PB2'!$D$1:$AQ$1,0))</f>
        <v>1.2319979667663601</v>
      </c>
      <c r="M3411" s="16">
        <f t="shared" si="250"/>
        <v>0.81168965126193515</v>
      </c>
      <c r="N3411" s="6">
        <f>INDEX('ROA2'!$D$2:$AQ$224,MATCH(A3411,'ROA2'!$B$2:$B$224,0),MATCH(G3411,'ROA2'!$D$1:$AQ$1,0))</f>
        <v>9.5196561813354492</v>
      </c>
      <c r="O3411" s="6">
        <v>2919.1969279999998</v>
      </c>
      <c r="P3411" s="28">
        <v>2.5946925169352151E-3</v>
      </c>
    </row>
    <row r="3412" spans="1:16" x14ac:dyDescent="0.3">
      <c r="A3412" t="s">
        <v>544</v>
      </c>
      <c r="B3412" t="e">
        <f>VLOOKUP(A3412,Sheet3!L:L,1,FALSE)</f>
        <v>#N/A</v>
      </c>
      <c r="C3412" t="str">
        <f>VLOOKUP(A3412,'ALL - prices'!B:C,2,FALSE)</f>
        <v>Granite Real Estate Investment</v>
      </c>
      <c r="D3412" t="str">
        <f>VLOOKUP(A3412,'ALL - prices'!B:I,8,FALSE)</f>
        <v>Real Estate</v>
      </c>
      <c r="E3412">
        <v>2017</v>
      </c>
      <c r="F3412" t="s">
        <v>681</v>
      </c>
      <c r="G3412" t="str">
        <f t="shared" si="248"/>
        <v>2017-Q3</v>
      </c>
      <c r="H3412" s="4">
        <f>INDEX('ALL - prices'!$J$3:$DY$219,MATCH('COMBINED DATA'!A3412,'ALL - prices'!$B$3:$B$219,0),MATCH('COMBINED DATA'!G3412,'ALL - prices'!$J$1:$DY$1,0))</f>
        <v>34.843200000000003</v>
      </c>
      <c r="I3412" s="14">
        <f t="shared" si="251"/>
        <v>2.63728799511291</v>
      </c>
      <c r="J3412" s="15">
        <f>INDEX(MarketCap2!$E$2:$AR$224,MATCH(A3412,MarketCap2!$B$2:$B$224,0),MATCH(G3412,MarketCap2!$E$1:$AR$1,0))</f>
        <v>2353976832</v>
      </c>
      <c r="K3412">
        <f t="shared" si="249"/>
        <v>21.579372003764952</v>
      </c>
      <c r="L3412">
        <f>INDEX('PB2'!$D$2:$AQ$224,MATCH(A3412,'PB2'!$B$2:$B$224,0),MATCH(G3412,'PB2'!$D$1:$AQ$1,0))</f>
        <v>1.21463799476623</v>
      </c>
      <c r="M3412" s="16">
        <f t="shared" si="250"/>
        <v>0.82329056419189373</v>
      </c>
      <c r="N3412" s="6">
        <f>INDEX('ROA2'!$D$2:$AQ$224,MATCH(A3412,'ROA2'!$B$2:$B$224,0),MATCH(G3412,'ROA2'!$D$1:$AQ$1,0))</f>
        <v>8.9504833221435494</v>
      </c>
      <c r="O3412" s="6">
        <v>2964.6369279999999</v>
      </c>
      <c r="P3412" s="28">
        <v>1.5565924848767194E-2</v>
      </c>
    </row>
    <row r="3413" spans="1:16" x14ac:dyDescent="0.3">
      <c r="A3413" t="s">
        <v>544</v>
      </c>
      <c r="B3413" t="e">
        <f>VLOOKUP(A3413,Sheet3!L:L,1,FALSE)</f>
        <v>#N/A</v>
      </c>
      <c r="C3413" t="str">
        <f>VLOOKUP(A3413,'ALL - prices'!B:C,2,FALSE)</f>
        <v>Granite Real Estate Investment</v>
      </c>
      <c r="D3413" t="str">
        <f>VLOOKUP(A3413,'ALL - prices'!B:I,8,FALSE)</f>
        <v>Real Estate</v>
      </c>
      <c r="E3413">
        <v>2017</v>
      </c>
      <c r="F3413" t="s">
        <v>682</v>
      </c>
      <c r="G3413" t="str">
        <f t="shared" si="248"/>
        <v>2017-Q4</v>
      </c>
      <c r="H3413" s="4">
        <f>INDEX('ALL - prices'!$J$3:$DY$219,MATCH('COMBINED DATA'!A3413,'ALL - prices'!$B$3:$B$219,0),MATCH('COMBINED DATA'!G3413,'ALL - prices'!$J$1:$DY$1,0))</f>
        <v>34.7286</v>
      </c>
      <c r="I3413" s="14">
        <f t="shared" si="251"/>
        <v>1.8443545844911011</v>
      </c>
      <c r="J3413" s="15">
        <f>INDEX(MarketCap2!$E$2:$AR$224,MATCH(A3413,MarketCap2!$B$2:$B$224,0),MATCH(G3413,MarketCap2!$E$1:$AR$1,0))</f>
        <v>2315425536</v>
      </c>
      <c r="K3413">
        <f t="shared" si="249"/>
        <v>21.562859324439014</v>
      </c>
      <c r="L3413">
        <f>INDEX('PB2'!$D$2:$AQ$224,MATCH(A3413,'PB2'!$B$2:$B$224,0),MATCH(G3413,'PB2'!$D$1:$AQ$1,0))</f>
        <v>1.08113694190979</v>
      </c>
      <c r="M3413" s="16">
        <f t="shared" si="250"/>
        <v>0.92495220654798405</v>
      </c>
      <c r="N3413" s="6">
        <f>INDEX('ROA2'!$D$2:$AQ$224,MATCH(A3413,'ROA2'!$B$2:$B$224,0),MATCH(G3413,'ROA2'!$D$1:$AQ$1,0))</f>
        <v>5.2728462219238299</v>
      </c>
      <c r="O3413" s="6">
        <v>2960.230912</v>
      </c>
      <c r="P3413" s="28">
        <v>-1.4861907569141326E-3</v>
      </c>
    </row>
    <row r="3414" spans="1:16" x14ac:dyDescent="0.3">
      <c r="A3414" t="s">
        <v>544</v>
      </c>
      <c r="B3414" t="e">
        <f>VLOOKUP(A3414,Sheet3!L:L,1,FALSE)</f>
        <v>#N/A</v>
      </c>
      <c r="C3414" t="str">
        <f>VLOOKUP(A3414,'ALL - prices'!B:C,2,FALSE)</f>
        <v>Granite Real Estate Investment</v>
      </c>
      <c r="D3414" t="str">
        <f>VLOOKUP(A3414,'ALL - prices'!B:I,8,FALSE)</f>
        <v>Real Estate</v>
      </c>
      <c r="E3414">
        <v>2018</v>
      </c>
      <c r="F3414" t="s">
        <v>679</v>
      </c>
      <c r="G3414" t="str">
        <f t="shared" si="248"/>
        <v>2018-Q1</v>
      </c>
      <c r="H3414" s="4">
        <f>INDEX('ALL - prices'!$J$3:$DY$219,MATCH('COMBINED DATA'!A3414,'ALL - prices'!$B$3:$B$219,0),MATCH('COMBINED DATA'!G3414,'ALL - prices'!$J$1:$DY$1,0))</f>
        <v>36.315199999999997</v>
      </c>
      <c r="I3414" s="14">
        <f t="shared" si="251"/>
        <v>4.2149389235393055</v>
      </c>
      <c r="J3414" s="15">
        <f>INDEX(MarketCap2!$E$2:$AR$224,MATCH(A3414,MarketCap2!$B$2:$B$224,0),MATCH(G3414,MarketCap2!$E$1:$AR$1,0))</f>
        <v>2388766976</v>
      </c>
      <c r="K3414">
        <f t="shared" si="249"/>
        <v>21.59404316013924</v>
      </c>
      <c r="L3414">
        <f>INDEX('PB2'!$D$2:$AQ$224,MATCH(A3414,'PB2'!$B$2:$B$224,0),MATCH(G3414,'PB2'!$D$1:$AQ$1,0))</f>
        <v>1.0736449956893901</v>
      </c>
      <c r="M3414" s="16">
        <f t="shared" si="250"/>
        <v>0.93140656736158633</v>
      </c>
      <c r="N3414" s="6">
        <f>INDEX('ROA2'!$D$2:$AQ$224,MATCH(A3414,'ROA2'!$B$2:$B$224,0),MATCH(G3414,'ROA2'!$D$1:$AQ$1,0))</f>
        <v>11.693285942077599</v>
      </c>
      <c r="O3414" s="6">
        <v>3206.4330239999999</v>
      </c>
      <c r="P3414" s="28">
        <v>8.3169901037774163E-2</v>
      </c>
    </row>
    <row r="3415" spans="1:16" x14ac:dyDescent="0.3">
      <c r="A3415" t="s">
        <v>544</v>
      </c>
      <c r="B3415" t="e">
        <f>VLOOKUP(A3415,Sheet3!L:L,1,FALSE)</f>
        <v>#N/A</v>
      </c>
      <c r="C3415" t="str">
        <f>VLOOKUP(A3415,'ALL - prices'!B:C,2,FALSE)</f>
        <v>Granite Real Estate Investment</v>
      </c>
      <c r="D3415" t="str">
        <f>VLOOKUP(A3415,'ALL - prices'!B:I,8,FALSE)</f>
        <v>Real Estate</v>
      </c>
      <c r="E3415">
        <v>2018</v>
      </c>
      <c r="F3415" t="s">
        <v>680</v>
      </c>
      <c r="G3415" t="str">
        <f t="shared" si="248"/>
        <v>2018-Q2</v>
      </c>
      <c r="H3415" s="4">
        <f>INDEX('ALL - prices'!$J$3:$DY$219,MATCH('COMBINED DATA'!A3415,'ALL - prices'!$B$3:$B$219,0),MATCH('COMBINED DATA'!G3415,'ALL - prices'!$J$1:$DY$1,0))</f>
        <v>38.831499999999998</v>
      </c>
      <c r="I3415" s="14">
        <f t="shared" si="251"/>
        <v>4.04688273726416</v>
      </c>
      <c r="J3415" s="15">
        <f>INDEX(MarketCap2!$E$2:$AR$224,MATCH(A3415,MarketCap2!$B$2:$B$224,0),MATCH(G3415,MarketCap2!$E$1:$AR$1,0))</f>
        <v>2520875520</v>
      </c>
      <c r="K3415">
        <f t="shared" si="249"/>
        <v>21.64787210670184</v>
      </c>
      <c r="L3415">
        <f>INDEX('PB2'!$D$2:$AQ$224,MATCH(A3415,'PB2'!$B$2:$B$224,0),MATCH(G3415,'PB2'!$D$1:$AQ$1,0))</f>
        <v>1.07169997692108</v>
      </c>
      <c r="M3415" s="16">
        <f t="shared" si="250"/>
        <v>0.93309696886709925</v>
      </c>
      <c r="N3415" s="6">
        <f>INDEX('ROA2'!$D$2:$AQ$224,MATCH(A3415,'ROA2'!$B$2:$B$224,0),MATCH(G3415,'ROA2'!$D$1:$AQ$1,0))</f>
        <v>12.941107749939</v>
      </c>
      <c r="O3415" s="6">
        <v>3259.7639680000002</v>
      </c>
      <c r="P3415" s="28">
        <v>1.6632483385999541E-2</v>
      </c>
    </row>
    <row r="3416" spans="1:16" x14ac:dyDescent="0.3">
      <c r="A3416" t="s">
        <v>544</v>
      </c>
      <c r="B3416" t="e">
        <f>VLOOKUP(A3416,Sheet3!L:L,1,FALSE)</f>
        <v>#N/A</v>
      </c>
      <c r="C3416" t="str">
        <f>VLOOKUP(A3416,'ALL - prices'!B:C,2,FALSE)</f>
        <v>Granite Real Estate Investment</v>
      </c>
      <c r="D3416" t="str">
        <f>VLOOKUP(A3416,'ALL - prices'!B:I,8,FALSE)</f>
        <v>Real Estate</v>
      </c>
      <c r="E3416">
        <v>2018</v>
      </c>
      <c r="F3416" t="s">
        <v>681</v>
      </c>
      <c r="G3416" t="str">
        <f t="shared" si="248"/>
        <v>2018-Q3</v>
      </c>
      <c r="H3416" s="4">
        <f>INDEX('ALL - prices'!$J$3:$DY$219,MATCH('COMBINED DATA'!A3416,'ALL - prices'!$B$3:$B$219,0),MATCH('COMBINED DATA'!G3416,'ALL - prices'!$J$1:$DY$1,0))</f>
        <v>40.675600000000003</v>
      </c>
      <c r="I3416" s="14">
        <f t="shared" si="251"/>
        <v>4.328554823013488</v>
      </c>
      <c r="J3416" s="15">
        <f>INDEX(MarketCap2!$E$2:$AR$224,MATCH(A3416,MarketCap2!$B$2:$B$224,0),MATCH(G3416,MarketCap2!$E$1:$AR$1,0))</f>
        <v>2607850752</v>
      </c>
      <c r="K3416">
        <f t="shared" si="249"/>
        <v>21.681792252379427</v>
      </c>
      <c r="L3416">
        <f>INDEX('PB2'!$D$2:$AQ$224,MATCH(A3416,'PB2'!$B$2:$B$224,0),MATCH(G3416,'PB2'!$D$1:$AQ$1,0))</f>
        <v>1.06344997882843</v>
      </c>
      <c r="M3416" s="16">
        <f t="shared" si="250"/>
        <v>0.94033571856540832</v>
      </c>
      <c r="N3416" s="6">
        <f>INDEX('ROA2'!$D$2:$AQ$224,MATCH(A3416,'ROA2'!$B$2:$B$224,0),MATCH(G3416,'ROA2'!$D$1:$AQ$1,0))</f>
        <v>15.782229423522899</v>
      </c>
      <c r="O3416" s="6">
        <v>3449.1340799999998</v>
      </c>
      <c r="P3416" s="28">
        <v>5.8093197501101895E-2</v>
      </c>
    </row>
    <row r="3417" spans="1:16" x14ac:dyDescent="0.3">
      <c r="A3417" t="s">
        <v>544</v>
      </c>
      <c r="B3417" t="e">
        <f>VLOOKUP(A3417,Sheet3!L:L,1,FALSE)</f>
        <v>#N/A</v>
      </c>
      <c r="C3417" t="str">
        <f>VLOOKUP(A3417,'ALL - prices'!B:C,2,FALSE)</f>
        <v>Granite Real Estate Investment</v>
      </c>
      <c r="D3417" t="str">
        <f>VLOOKUP(A3417,'ALL - prices'!B:I,8,FALSE)</f>
        <v>Real Estate</v>
      </c>
      <c r="E3417">
        <v>2018</v>
      </c>
      <c r="F3417" t="s">
        <v>682</v>
      </c>
      <c r="G3417" t="str">
        <f t="shared" si="248"/>
        <v>2018-Q4</v>
      </c>
      <c r="H3417" s="4">
        <f>INDEX('ALL - prices'!$J$3:$DY$219,MATCH('COMBINED DATA'!A3417,'ALL - prices'!$B$3:$B$219,0),MATCH('COMBINED DATA'!G3417,'ALL - prices'!$J$1:$DY$1,0))</f>
        <v>39.518900000000002</v>
      </c>
      <c r="I3417" s="14">
        <f t="shared" si="251"/>
        <v>2.2791948585703117</v>
      </c>
      <c r="J3417" s="15">
        <f>INDEX(MarketCap2!$E$2:$AR$224,MATCH(A3417,MarketCap2!$B$2:$B$224,0),MATCH(G3417,MarketCap2!$E$1:$AR$1,0))</f>
        <v>2501599744</v>
      </c>
      <c r="K3417">
        <f t="shared" si="249"/>
        <v>21.640196261773394</v>
      </c>
      <c r="L3417">
        <f>INDEX('PB2'!$D$2:$AQ$224,MATCH(A3417,'PB2'!$B$2:$B$224,0),MATCH(G3417,'PB2'!$D$1:$AQ$1,0))</f>
        <v>0.97410601377487205</v>
      </c>
      <c r="M3417" s="16">
        <f t="shared" si="250"/>
        <v>1.026582308146095</v>
      </c>
      <c r="N3417" s="6">
        <f>INDEX('ROA2'!$D$2:$AQ$224,MATCH(A3417,'ROA2'!$B$2:$B$224,0),MATCH(G3417,'ROA2'!$D$1:$AQ$1,0))</f>
        <v>19.0859889984131</v>
      </c>
      <c r="O3417" s="6">
        <v>3462.2080000000001</v>
      </c>
      <c r="P3417" s="28">
        <v>3.7904934098706511E-3</v>
      </c>
    </row>
    <row r="3418" spans="1:16" x14ac:dyDescent="0.3">
      <c r="A3418" t="s">
        <v>544</v>
      </c>
      <c r="B3418" t="e">
        <f>VLOOKUP(A3418,Sheet3!L:L,1,FALSE)</f>
        <v>#N/A</v>
      </c>
      <c r="C3418" t="str">
        <f>VLOOKUP(A3418,'ALL - prices'!B:C,2,FALSE)</f>
        <v>Granite Real Estate Investment</v>
      </c>
      <c r="D3418" t="str">
        <f>VLOOKUP(A3418,'ALL - prices'!B:I,8,FALSE)</f>
        <v>Real Estate</v>
      </c>
      <c r="E3418">
        <v>2019</v>
      </c>
      <c r="F3418" t="s">
        <v>679</v>
      </c>
      <c r="G3418" t="str">
        <f t="shared" si="248"/>
        <v>2019-Q1</v>
      </c>
      <c r="H3418" s="4">
        <f>INDEX('ALL - prices'!$J$3:$DY$219,MATCH('COMBINED DATA'!A3418,'ALL - prices'!$B$3:$B$219,0),MATCH('COMBINED DATA'!G3418,'ALL - prices'!$J$1:$DY$1,0))</f>
        <v>47.966700000000003</v>
      </c>
      <c r="I3418" s="14">
        <f t="shared" si="251"/>
        <v>2.736586292567198</v>
      </c>
      <c r="J3418" s="15">
        <f>INDEX(MarketCap2!$E$2:$AR$224,MATCH(A3418,MarketCap2!$B$2:$B$224,0),MATCH(G3418,MarketCap2!$E$1:$AR$1,0))</f>
        <v>2916987136</v>
      </c>
      <c r="K3418">
        <f t="shared" si="249"/>
        <v>21.793817117811987</v>
      </c>
      <c r="L3418">
        <f>INDEX('PB2'!$D$2:$AQ$224,MATCH(A3418,'PB2'!$B$2:$B$224,0),MATCH(G3418,'PB2'!$D$1:$AQ$1,0))</f>
        <v>1.1604809761047401</v>
      </c>
      <c r="M3418" s="16">
        <f t="shared" si="250"/>
        <v>0.86171167006682947</v>
      </c>
      <c r="N3418" s="6">
        <f>INDEX('ROA2'!$D$2:$AQ$224,MATCH(A3418,'ROA2'!$B$2:$B$224,0),MATCH(G3418,'ROA2'!$D$1:$AQ$1,0))</f>
        <v>12.579963684081999</v>
      </c>
      <c r="O3418" s="6">
        <v>4188.7549440000003</v>
      </c>
      <c r="P3418" s="28">
        <v>0.20985074957945915</v>
      </c>
    </row>
    <row r="3419" spans="1:16" x14ac:dyDescent="0.3">
      <c r="A3419" t="s">
        <v>544</v>
      </c>
      <c r="B3419" t="e">
        <f>VLOOKUP(A3419,Sheet3!L:L,1,FALSE)</f>
        <v>#N/A</v>
      </c>
      <c r="C3419" t="str">
        <f>VLOOKUP(A3419,'ALL - prices'!B:C,2,FALSE)</f>
        <v>Granite Real Estate Investment</v>
      </c>
      <c r="D3419" t="str">
        <f>VLOOKUP(A3419,'ALL - prices'!B:I,8,FALSE)</f>
        <v>Real Estate</v>
      </c>
      <c r="E3419">
        <v>2019</v>
      </c>
      <c r="F3419" t="s">
        <v>680</v>
      </c>
      <c r="G3419" t="str">
        <f t="shared" si="248"/>
        <v>2019-Q2</v>
      </c>
      <c r="H3419" s="4">
        <f>INDEX('ALL - prices'!$J$3:$DY$219,MATCH('COMBINED DATA'!A3419,'ALL - prices'!$B$3:$B$219,0),MATCH('COMBINED DATA'!G3419,'ALL - prices'!$J$1:$DY$1,0))</f>
        <v>45.813899999999997</v>
      </c>
      <c r="I3419" s="14">
        <f t="shared" si="251"/>
        <v>4.1503749954070424</v>
      </c>
      <c r="J3419" s="15">
        <f>INDEX(MarketCap2!$E$2:$AR$224,MATCH(A3419,MarketCap2!$B$2:$B$224,0),MATCH(G3419,MarketCap2!$E$1:$AR$1,0))</f>
        <v>2980924672</v>
      </c>
      <c r="K3419">
        <f t="shared" si="249"/>
        <v>21.815499381950374</v>
      </c>
      <c r="L3419">
        <f>INDEX('PB2'!$D$2:$AQ$224,MATCH(A3419,'PB2'!$B$2:$B$224,0),MATCH(G3419,'PB2'!$D$1:$AQ$1,0))</f>
        <v>1.08145904541016</v>
      </c>
      <c r="M3419" s="16">
        <f t="shared" si="250"/>
        <v>0.92467671729606238</v>
      </c>
      <c r="N3419" s="6">
        <f>INDEX('ROA2'!$D$2:$AQ$224,MATCH(A3419,'ROA2'!$B$2:$B$224,0),MATCH(G3419,'ROA2'!$D$1:$AQ$1,0))</f>
        <v>12.712567329406699</v>
      </c>
      <c r="O3419" s="6">
        <v>4150.8239359999998</v>
      </c>
      <c r="P3419" s="28">
        <v>-9.0554373571872706E-3</v>
      </c>
    </row>
    <row r="3420" spans="1:16" x14ac:dyDescent="0.3">
      <c r="A3420" t="s">
        <v>544</v>
      </c>
      <c r="B3420" t="e">
        <f>VLOOKUP(A3420,Sheet3!L:L,1,FALSE)</f>
        <v>#N/A</v>
      </c>
      <c r="C3420" t="str">
        <f>VLOOKUP(A3420,'ALL - prices'!B:C,2,FALSE)</f>
        <v>Granite Real Estate Investment</v>
      </c>
      <c r="D3420" t="str">
        <f>VLOOKUP(A3420,'ALL - prices'!B:I,8,FALSE)</f>
        <v>Real Estate</v>
      </c>
      <c r="E3420">
        <v>2019</v>
      </c>
      <c r="F3420" t="s">
        <v>681</v>
      </c>
      <c r="G3420" t="str">
        <f t="shared" si="248"/>
        <v>2019-Q3</v>
      </c>
      <c r="H3420" s="4">
        <f>INDEX('ALL - prices'!$J$3:$DY$219,MATCH('COMBINED DATA'!A3420,'ALL - prices'!$B$3:$B$219,0),MATCH('COMBINED DATA'!G3420,'ALL - prices'!$J$1:$DY$1,0))</f>
        <v>49.2866</v>
      </c>
      <c r="I3420" s="14">
        <f t="shared" si="251"/>
        <v>6.8827029043223593</v>
      </c>
      <c r="J3420" s="15">
        <f>INDEX(MarketCap2!$E$2:$AR$224,MATCH(A3420,MarketCap2!$B$2:$B$224,0),MATCH(G3420,MarketCap2!$E$1:$AR$1,0))</f>
        <v>3171774976</v>
      </c>
      <c r="K3420">
        <f t="shared" si="249"/>
        <v>21.877557197471202</v>
      </c>
      <c r="L3420">
        <f>INDEX('PB2'!$D$2:$AQ$224,MATCH(A3420,'PB2'!$B$2:$B$224,0),MATCH(G3420,'PB2'!$D$1:$AQ$1,0))</f>
        <v>1.11486303806305</v>
      </c>
      <c r="M3420" s="16">
        <f t="shared" si="250"/>
        <v>0.89697116673397681</v>
      </c>
      <c r="N3420" s="6">
        <f>INDEX('ROA2'!$D$2:$AQ$224,MATCH(A3420,'ROA2'!$B$2:$B$224,0),MATCH(G3420,'ROA2'!$D$1:$AQ$1,0))</f>
        <v>10.6695880889893</v>
      </c>
      <c r="O3420" s="6">
        <v>4433.8129920000001</v>
      </c>
      <c r="P3420" s="28">
        <v>6.8176598276222425E-2</v>
      </c>
    </row>
    <row r="3421" spans="1:16" x14ac:dyDescent="0.3">
      <c r="A3421" t="s">
        <v>544</v>
      </c>
      <c r="B3421" t="e">
        <f>VLOOKUP(A3421,Sheet3!L:L,1,FALSE)</f>
        <v>#N/A</v>
      </c>
      <c r="C3421" t="str">
        <f>VLOOKUP(A3421,'ALL - prices'!B:C,2,FALSE)</f>
        <v>Granite Real Estate Investment</v>
      </c>
      <c r="D3421" t="str">
        <f>VLOOKUP(A3421,'ALL - prices'!B:I,8,FALSE)</f>
        <v>Real Estate</v>
      </c>
      <c r="E3421">
        <v>2019</v>
      </c>
      <c r="F3421" t="s">
        <v>682</v>
      </c>
      <c r="G3421" t="str">
        <f t="shared" si="248"/>
        <v>2019-Q4</v>
      </c>
      <c r="H3421" s="4">
        <f>INDEX('ALL - prices'!$J$3:$DY$219,MATCH('COMBINED DATA'!A3421,'ALL - prices'!$B$3:$B$219,0),MATCH('COMBINED DATA'!G3421,'ALL - prices'!$J$1:$DY$1,0))</f>
        <v>51.236600000000003</v>
      </c>
      <c r="I3421" s="14">
        <f t="shared" si="251"/>
        <v>7.969677183968459</v>
      </c>
      <c r="J3421" s="15">
        <f>INDEX(MarketCap2!$E$2:$AR$224,MATCH(A3421,MarketCap2!$B$2:$B$224,0),MATCH(G3421,MarketCap2!$E$1:$AR$1,0))</f>
        <v>3565763840</v>
      </c>
      <c r="K3421">
        <f t="shared" si="249"/>
        <v>21.994644128731654</v>
      </c>
      <c r="L3421">
        <f>INDEX('PB2'!$D$2:$AQ$224,MATCH(A3421,'PB2'!$B$2:$B$224,0),MATCH(G3421,'PB2'!$D$1:$AQ$1,0))</f>
        <v>1.1335630416870099</v>
      </c>
      <c r="M3421" s="16">
        <f t="shared" si="250"/>
        <v>0.8821741387331784</v>
      </c>
      <c r="N3421" s="6">
        <f>INDEX('ROA2'!$D$2:$AQ$224,MATCH(A3421,'ROA2'!$B$2:$B$224,0),MATCH(G3421,'ROA2'!$D$1:$AQ$1,0))</f>
        <v>9.4750003814697301</v>
      </c>
      <c r="O3421" s="6">
        <v>4502.0979200000002</v>
      </c>
      <c r="P3421" s="28">
        <v>1.5400949052927498E-2</v>
      </c>
    </row>
    <row r="3422" spans="1:16" x14ac:dyDescent="0.3">
      <c r="A3422" t="s">
        <v>544</v>
      </c>
      <c r="B3422" t="e">
        <f>VLOOKUP(A3422,Sheet3!L:L,1,FALSE)</f>
        <v>#N/A</v>
      </c>
      <c r="C3422" t="str">
        <f>VLOOKUP(A3422,'ALL - prices'!B:C,2,FALSE)</f>
        <v>Granite Real Estate Investment</v>
      </c>
      <c r="D3422" t="str">
        <f>VLOOKUP(A3422,'ALL - prices'!B:I,8,FALSE)</f>
        <v>Real Estate</v>
      </c>
      <c r="E3422">
        <v>2020</v>
      </c>
      <c r="F3422" t="s">
        <v>679</v>
      </c>
      <c r="G3422" t="str">
        <f t="shared" si="248"/>
        <v>2020-Q1</v>
      </c>
      <c r="H3422" s="4">
        <f>INDEX('ALL - prices'!$J$3:$DY$219,MATCH('COMBINED DATA'!A3422,'ALL - prices'!$B$3:$B$219,0),MATCH('COMBINED DATA'!G3422,'ALL - prices'!$J$1:$DY$1,0))</f>
        <v>45.642699999999998</v>
      </c>
      <c r="I3422" s="14">
        <f t="shared" si="251"/>
        <v>3.4567115963007384</v>
      </c>
      <c r="J3422" s="15">
        <f>INDEX(MarketCap2!$E$2:$AR$224,MATCH(A3422,MarketCap2!$B$2:$B$224,0),MATCH(G3422,MarketCap2!$E$1:$AR$1,0))</f>
        <v>3141525504</v>
      </c>
      <c r="K3422">
        <f t="shared" si="249"/>
        <v>21.86797434818909</v>
      </c>
      <c r="L3422">
        <f>INDEX('PB2'!$D$2:$AQ$224,MATCH(A3422,'PB2'!$B$2:$B$224,0),MATCH(G3422,'PB2'!$D$1:$AQ$1,0))</f>
        <v>0.92497801780700695</v>
      </c>
      <c r="M3422" s="16">
        <f t="shared" si="250"/>
        <v>1.081106773078629</v>
      </c>
      <c r="N3422" s="6">
        <f>INDEX('ROA2'!$D$2:$AQ$224,MATCH(A3422,'ROA2'!$B$2:$B$224,0),MATCH(G3422,'ROA2'!$D$1:$AQ$1,0))</f>
        <v>8.4975261688232404</v>
      </c>
      <c r="O3422" s="6">
        <v>4803.9562239999996</v>
      </c>
      <c r="P3422" s="28">
        <v>6.7048364865417986E-2</v>
      </c>
    </row>
    <row r="3423" spans="1:16" x14ac:dyDescent="0.3">
      <c r="A3423" t="s">
        <v>544</v>
      </c>
      <c r="B3423" t="e">
        <f>VLOOKUP(A3423,Sheet3!L:L,1,FALSE)</f>
        <v>#N/A</v>
      </c>
      <c r="C3423" t="str">
        <f>VLOOKUP(A3423,'ALL - prices'!B:C,2,FALSE)</f>
        <v>Granite Real Estate Investment</v>
      </c>
      <c r="D3423" t="str">
        <f>VLOOKUP(A3423,'ALL - prices'!B:I,8,FALSE)</f>
        <v>Real Estate</v>
      </c>
      <c r="E3423">
        <v>2020</v>
      </c>
      <c r="F3423" t="s">
        <v>680</v>
      </c>
      <c r="G3423" t="str">
        <f t="shared" si="248"/>
        <v>2020-Q2</v>
      </c>
      <c r="H3423" s="4">
        <f>INDEX('ALL - prices'!$J$3:$DY$219,MATCH('COMBINED DATA'!A3423,'ALL - prices'!$B$3:$B$219,0),MATCH('COMBINED DATA'!G3423,'ALL - prices'!$J$1:$DY$1,0))</f>
        <v>55.606999999999999</v>
      </c>
      <c r="I3423" s="14">
        <f t="shared" si="251"/>
        <v>2.8189669224735474</v>
      </c>
      <c r="J3423" s="15">
        <f>INDEX(MarketCap2!$E$2:$AR$224,MATCH(A3423,MarketCap2!$B$2:$B$224,0),MATCH(G3423,MarketCap2!$E$1:$AR$1,0))</f>
        <v>4052143616</v>
      </c>
      <c r="K3423">
        <f t="shared" si="249"/>
        <v>22.122511865942659</v>
      </c>
      <c r="L3423">
        <f>INDEX('PB2'!$D$2:$AQ$224,MATCH(A3423,'PB2'!$B$2:$B$224,0),MATCH(G3423,'PB2'!$D$1:$AQ$1,0))</f>
        <v>1.1265310049057</v>
      </c>
      <c r="M3423" s="16">
        <f t="shared" si="250"/>
        <v>0.88768085001238672</v>
      </c>
      <c r="N3423" s="6">
        <f>INDEX('ROA2'!$D$2:$AQ$224,MATCH(A3423,'ROA2'!$B$2:$B$224,0),MATCH(G3423,'ROA2'!$D$1:$AQ$1,0))</f>
        <v>8.3088932037353498</v>
      </c>
      <c r="O3423" s="6">
        <v>5119.2437760000003</v>
      </c>
      <c r="P3423" s="28">
        <v>6.5630812875617228E-2</v>
      </c>
    </row>
    <row r="3424" spans="1:16" x14ac:dyDescent="0.3">
      <c r="A3424" t="s">
        <v>544</v>
      </c>
      <c r="B3424" t="e">
        <f>VLOOKUP(A3424,Sheet3!L:L,1,FALSE)</f>
        <v>#N/A</v>
      </c>
      <c r="C3424" t="str">
        <f>VLOOKUP(A3424,'ALL - prices'!B:C,2,FALSE)</f>
        <v>Granite Real Estate Investment</v>
      </c>
      <c r="D3424" t="str">
        <f>VLOOKUP(A3424,'ALL - prices'!B:I,8,FALSE)</f>
        <v>Real Estate</v>
      </c>
      <c r="E3424">
        <v>2020</v>
      </c>
      <c r="F3424" t="s">
        <v>681</v>
      </c>
      <c r="G3424" t="str">
        <f t="shared" si="248"/>
        <v>2020-Q3</v>
      </c>
      <c r="H3424" s="4">
        <f>INDEX('ALL - prices'!$J$3:$DY$219,MATCH('COMBINED DATA'!A3424,'ALL - prices'!$B$3:$B$219,0),MATCH('COMBINED DATA'!G3424,'ALL - prices'!$J$1:$DY$1,0))</f>
        <v>61.9176</v>
      </c>
      <c r="I3424" s="14">
        <f t="shared" si="251"/>
        <v>5.7853798114298414</v>
      </c>
      <c r="J3424" s="15">
        <f>INDEX(MarketCap2!$E$2:$AR$224,MATCH(A3424,MarketCap2!$B$2:$B$224,0),MATCH(G3424,MarketCap2!$E$1:$AR$1,0))</f>
        <v>4469735424</v>
      </c>
      <c r="K3424">
        <f t="shared" si="249"/>
        <v>22.220595054558391</v>
      </c>
      <c r="L3424">
        <f>INDEX('PB2'!$D$2:$AQ$224,MATCH(A3424,'PB2'!$B$2:$B$224,0),MATCH(G3424,'PB2'!$D$1:$AQ$1,0))</f>
        <v>1.2348049879074099</v>
      </c>
      <c r="M3424" s="16">
        <f t="shared" si="250"/>
        <v>0.80984447730055942</v>
      </c>
      <c r="N3424" s="6">
        <f>INDEX('ROA2'!$D$2:$AQ$224,MATCH(A3424,'ROA2'!$B$2:$B$224,0),MATCH(G3424,'ROA2'!$D$1:$AQ$1,0))</f>
        <v>7.0427598953247097</v>
      </c>
      <c r="O3424" s="6">
        <v>5849.3429759999999</v>
      </c>
      <c r="P3424" s="28">
        <v>0.14261856476201529</v>
      </c>
    </row>
    <row r="3425" spans="1:16" x14ac:dyDescent="0.3">
      <c r="A3425" t="s">
        <v>544</v>
      </c>
      <c r="B3425" t="e">
        <f>VLOOKUP(A3425,Sheet3!L:L,1,FALSE)</f>
        <v>#N/A</v>
      </c>
      <c r="C3425" t="str">
        <f>VLOOKUP(A3425,'ALL - prices'!B:C,2,FALSE)</f>
        <v>Granite Real Estate Investment</v>
      </c>
      <c r="D3425" t="str">
        <f>VLOOKUP(A3425,'ALL - prices'!B:I,8,FALSE)</f>
        <v>Real Estate</v>
      </c>
      <c r="E3425">
        <v>2020</v>
      </c>
      <c r="F3425" t="s">
        <v>682</v>
      </c>
      <c r="G3425" t="str">
        <f t="shared" si="248"/>
        <v>2020-Q4</v>
      </c>
      <c r="H3425" s="4">
        <f>INDEX('ALL - prices'!$J$3:$DY$219,MATCH('COMBINED DATA'!A3425,'ALL - prices'!$B$3:$B$219,0),MATCH('COMBINED DATA'!G3425,'ALL - prices'!$J$1:$DY$1,0))</f>
        <v>63.021299999999997</v>
      </c>
      <c r="I3425" s="14">
        <f t="shared" si="251"/>
        <v>11.167065863026332</v>
      </c>
      <c r="J3425" s="15">
        <f>INDEX(MarketCap2!$E$2:$AR$224,MATCH(A3425,MarketCap2!$B$2:$B$224,0),MATCH(G3425,MarketCap2!$E$1:$AR$1,0))</f>
        <v>4805510144</v>
      </c>
      <c r="K3425">
        <f t="shared" si="249"/>
        <v>22.293029043139963</v>
      </c>
      <c r="L3425">
        <f>INDEX('PB2'!$D$2:$AQ$224,MATCH(A3425,'PB2'!$B$2:$B$224,0),MATCH(G3425,'PB2'!$D$1:$AQ$1,0))</f>
        <v>1.225870013237</v>
      </c>
      <c r="M3425" s="16">
        <f t="shared" si="250"/>
        <v>0.81574717482437342</v>
      </c>
      <c r="N3425" s="6">
        <f>INDEX('ROA2'!$D$2:$AQ$224,MATCH(A3425,'ROA2'!$B$2:$B$224,0),MATCH(G3425,'ROA2'!$D$1:$AQ$1,0))</f>
        <v>6.7748351097106898</v>
      </c>
      <c r="O3425" s="6">
        <v>5912.3251200000004</v>
      </c>
      <c r="P3425" s="28">
        <v>1.076738776618465E-2</v>
      </c>
    </row>
    <row r="3426" spans="1:16" x14ac:dyDescent="0.3">
      <c r="A3426" t="s">
        <v>544</v>
      </c>
      <c r="B3426" t="e">
        <f>VLOOKUP(A3426,Sheet3!L:L,1,FALSE)</f>
        <v>#N/A</v>
      </c>
      <c r="C3426" t="str">
        <f>VLOOKUP(A3426,'ALL - prices'!B:C,2,FALSE)</f>
        <v>Granite Real Estate Investment</v>
      </c>
      <c r="D3426" t="str">
        <f>VLOOKUP(A3426,'ALL - prices'!B:I,8,FALSE)</f>
        <v>Real Estate</v>
      </c>
      <c r="E3426">
        <v>2021</v>
      </c>
      <c r="F3426" t="s">
        <v>679</v>
      </c>
      <c r="G3426" t="str">
        <f t="shared" si="248"/>
        <v>2021-Q1</v>
      </c>
      <c r="H3426" s="4">
        <f>INDEX('ALL - prices'!$J$3:$DY$219,MATCH('COMBINED DATA'!A3426,'ALL - prices'!$B$3:$B$219,0),MATCH('COMBINED DATA'!G3426,'ALL - prices'!$J$1:$DY$1,0))</f>
        <v>62.445300000000003</v>
      </c>
      <c r="I3426" s="14">
        <f t="shared" si="251"/>
        <v>8.7037962412482237</v>
      </c>
      <c r="J3426" s="15">
        <f>INDEX(MarketCap2!$E$2:$AR$224,MATCH(A3426,MarketCap2!$B$2:$B$224,0),MATCH(G3426,MarketCap2!$E$1:$AR$1,0))</f>
        <v>4714211328</v>
      </c>
      <c r="K3426">
        <f t="shared" si="249"/>
        <v>22.273847470324</v>
      </c>
      <c r="L3426">
        <f>INDEX('PB2'!$D$2:$AQ$224,MATCH(A3426,'PB2'!$B$2:$B$224,0),MATCH(G3426,'PB2'!$D$1:$AQ$1,0))</f>
        <v>1.16653096675873</v>
      </c>
      <c r="M3426" s="16">
        <f t="shared" si="250"/>
        <v>0.85724256663203258</v>
      </c>
      <c r="N3426" s="6">
        <f>INDEX('ROA2'!$D$2:$AQ$224,MATCH(A3426,'ROA2'!$B$2:$B$224,0),MATCH(G3426,'ROA2'!$D$1:$AQ$1,0))</f>
        <v>7.44067287445068</v>
      </c>
      <c r="O3426" s="6">
        <v>6747.4718720000001</v>
      </c>
      <c r="P3426" s="28">
        <v>0.14125521432759089</v>
      </c>
    </row>
    <row r="3427" spans="1:16" x14ac:dyDescent="0.3">
      <c r="A3427" t="s">
        <v>544</v>
      </c>
      <c r="B3427" t="e">
        <f>VLOOKUP(A3427,Sheet3!L:L,1,FALSE)</f>
        <v>#N/A</v>
      </c>
      <c r="C3427" t="str">
        <f>VLOOKUP(A3427,'ALL - prices'!B:C,2,FALSE)</f>
        <v>Granite Real Estate Investment</v>
      </c>
      <c r="D3427" t="str">
        <f>VLOOKUP(A3427,'ALL - prices'!B:I,8,FALSE)</f>
        <v>Real Estate</v>
      </c>
      <c r="E3427">
        <v>2021</v>
      </c>
      <c r="F3427" t="s">
        <v>680</v>
      </c>
      <c r="G3427" t="str">
        <f t="shared" si="248"/>
        <v>2021-Q2</v>
      </c>
      <c r="H3427" s="4">
        <f>INDEX('ALL - prices'!$J$3:$DY$219,MATCH('COMBINED DATA'!A3427,'ALL - prices'!$B$3:$B$219,0),MATCH('COMBINED DATA'!G3427,'ALL - prices'!$J$1:$DY$1,0))</f>
        <v>68.026799999999994</v>
      </c>
      <c r="I3427" s="14">
        <f t="shared" si="251"/>
        <v>8.9906201726669952</v>
      </c>
      <c r="J3427" s="15">
        <f>INDEX(MarketCap2!$E$2:$AR$224,MATCH(A3427,MarketCap2!$B$2:$B$224,0),MATCH(G3427,MarketCap2!$E$1:$AR$1,0))</f>
        <v>5417656320</v>
      </c>
      <c r="K3427">
        <f t="shared" si="249"/>
        <v>22.412929145596248</v>
      </c>
      <c r="L3427">
        <f>INDEX('PB2'!$D$2:$AQ$224,MATCH(A3427,'PB2'!$B$2:$B$224,0),MATCH(G3427,'PB2'!$D$1:$AQ$1,0))</f>
        <v>1.1758509874343901</v>
      </c>
      <c r="M3427" s="16">
        <f t="shared" si="250"/>
        <v>0.85044789746863891</v>
      </c>
      <c r="N3427" s="6">
        <f>INDEX('ROA2'!$D$2:$AQ$224,MATCH(A3427,'ROA2'!$B$2:$B$224,0),MATCH(G3427,'ROA2'!$D$1:$AQ$1,0))</f>
        <v>9.9050416946411097</v>
      </c>
      <c r="O3427" s="6">
        <v>6563.4728960000002</v>
      </c>
      <c r="P3427" s="28">
        <v>-2.7269320938341491E-2</v>
      </c>
    </row>
    <row r="3428" spans="1:16" x14ac:dyDescent="0.3">
      <c r="A3428" t="s">
        <v>544</v>
      </c>
      <c r="B3428" t="e">
        <f>VLOOKUP(A3428,Sheet3!L:L,1,FALSE)</f>
        <v>#N/A</v>
      </c>
      <c r="C3428" t="str">
        <f>VLOOKUP(A3428,'ALL - prices'!B:C,2,FALSE)</f>
        <v>Granite Real Estate Investment</v>
      </c>
      <c r="D3428" t="str">
        <f>VLOOKUP(A3428,'ALL - prices'!B:I,8,FALSE)</f>
        <v>Real Estate</v>
      </c>
      <c r="E3428">
        <v>2021</v>
      </c>
      <c r="F3428" t="s">
        <v>681</v>
      </c>
      <c r="G3428" t="str">
        <f t="shared" si="248"/>
        <v>2021-Q3</v>
      </c>
      <c r="H3428" s="4">
        <f>INDEX('ALL - prices'!$J$3:$DY$219,MATCH('COMBINED DATA'!A3428,'ALL - prices'!$B$3:$B$219,0),MATCH('COMBINED DATA'!G3428,'ALL - prices'!$J$1:$DY$1,0))</f>
        <v>74.926299999999998</v>
      </c>
      <c r="I3428" s="14">
        <f t="shared" si="251"/>
        <v>13.895472716050394</v>
      </c>
      <c r="J3428" s="15">
        <f>INDEX(MarketCap2!$E$2:$AR$224,MATCH(A3428,MarketCap2!$B$2:$B$224,0),MATCH(G3428,MarketCap2!$E$1:$AR$1,0))</f>
        <v>5916858368</v>
      </c>
      <c r="K3428">
        <f t="shared" si="249"/>
        <v>22.501071463900203</v>
      </c>
      <c r="L3428">
        <f>INDEX('PB2'!$D$2:$AQ$224,MATCH(A3428,'PB2'!$B$2:$B$224,0),MATCH(G3428,'PB2'!$D$1:$AQ$1,0))</f>
        <v>1.1768779754638701</v>
      </c>
      <c r="M3428" s="16">
        <f t="shared" si="250"/>
        <v>0.84970576461493119</v>
      </c>
      <c r="N3428" s="6">
        <f>INDEX('ROA2'!$D$2:$AQ$224,MATCH(A3428,'ROA2'!$B$2:$B$224,0),MATCH(G3428,'ROA2'!$D$1:$AQ$1,0))</f>
        <v>12.6021585464478</v>
      </c>
      <c r="O3428" s="6">
        <v>7161.8078720000003</v>
      </c>
      <c r="P3428" s="28">
        <v>9.1161338742580228E-2</v>
      </c>
    </row>
    <row r="3429" spans="1:16" x14ac:dyDescent="0.3">
      <c r="A3429" t="s">
        <v>544</v>
      </c>
      <c r="B3429" t="e">
        <f>VLOOKUP(A3429,Sheet3!L:L,1,FALSE)</f>
        <v>#N/A</v>
      </c>
      <c r="C3429" t="str">
        <f>VLOOKUP(A3429,'ALL - prices'!B:C,2,FALSE)</f>
        <v>Granite Real Estate Investment</v>
      </c>
      <c r="D3429" t="str">
        <f>VLOOKUP(A3429,'ALL - prices'!B:I,8,FALSE)</f>
        <v>Real Estate</v>
      </c>
      <c r="E3429">
        <v>2021</v>
      </c>
      <c r="F3429" t="s">
        <v>682</v>
      </c>
      <c r="G3429" t="str">
        <f t="shared" si="248"/>
        <v>2021-Q4</v>
      </c>
      <c r="H3429" s="4">
        <f>INDEX('ALL - prices'!$J$3:$DY$219,MATCH('COMBINED DATA'!A3429,'ALL - prices'!$B$3:$B$219,0),MATCH('COMBINED DATA'!G3429,'ALL - prices'!$J$1:$DY$1,0))</f>
        <v>88.330100000000002</v>
      </c>
      <c r="I3429" s="14">
        <f t="shared" si="251"/>
        <v>10.735732927122415</v>
      </c>
      <c r="J3429" s="15">
        <f>INDEX(MarketCap2!$E$2:$AR$224,MATCH(A3429,MarketCap2!$B$2:$B$224,0),MATCH(G3429,MarketCap2!$E$1:$AR$1,0))</f>
        <v>6924130816</v>
      </c>
      <c r="K3429">
        <f t="shared" si="249"/>
        <v>22.658278367207263</v>
      </c>
      <c r="L3429">
        <f>INDEX('PB2'!$D$2:$AQ$224,MATCH(A3429,'PB2'!$B$2:$B$224,0),MATCH(G3429,'PB2'!$D$1:$AQ$1,0))</f>
        <v>1.3018610477447501</v>
      </c>
      <c r="M3429" s="16">
        <f t="shared" si="250"/>
        <v>0.76813113176120262</v>
      </c>
      <c r="N3429" s="6">
        <f>INDEX('ROA2'!$D$2:$AQ$224,MATCH(A3429,'ROA2'!$B$2:$B$224,0),MATCH(G3429,'ROA2'!$D$1:$AQ$1,0))</f>
        <v>16.1099147796631</v>
      </c>
      <c r="O3429" s="6">
        <v>8195.6951040000004</v>
      </c>
      <c r="P3429" s="28">
        <v>0.144361207460216</v>
      </c>
    </row>
    <row r="3430" spans="1:16" x14ac:dyDescent="0.3">
      <c r="A3430" t="s">
        <v>544</v>
      </c>
      <c r="B3430" t="e">
        <f>VLOOKUP(A3430,Sheet3!L:L,1,FALSE)</f>
        <v>#N/A</v>
      </c>
      <c r="C3430" t="str">
        <f>VLOOKUP(A3430,'ALL - prices'!B:C,2,FALSE)</f>
        <v>Granite Real Estate Investment</v>
      </c>
      <c r="D3430" t="str">
        <f>VLOOKUP(A3430,'ALL - prices'!B:I,8,FALSE)</f>
        <v>Real Estate</v>
      </c>
      <c r="E3430">
        <v>2022</v>
      </c>
      <c r="F3430" t="s">
        <v>679</v>
      </c>
      <c r="G3430" t="str">
        <f t="shared" si="248"/>
        <v>2022-Q1</v>
      </c>
      <c r="H3430" s="4">
        <f>INDEX('ALL - prices'!$J$3:$DY$219,MATCH('COMBINED DATA'!A3430,'ALL - prices'!$B$3:$B$219,0),MATCH('COMBINED DATA'!G3430,'ALL - prices'!$J$1:$DY$1,0))</f>
        <v>81.431100000000001</v>
      </c>
      <c r="I3430" s="14">
        <f t="shared" si="251"/>
        <v>7.2885546854297516</v>
      </c>
      <c r="J3430" s="15">
        <f>INDEX(MarketCap2!$E$2:$AR$224,MATCH(A3430,MarketCap2!$B$2:$B$224,0),MATCH(G3430,MarketCap2!$E$1:$AR$1,0))</f>
        <v>6331592192</v>
      </c>
      <c r="K3430">
        <f t="shared" si="249"/>
        <v>22.568817572595488</v>
      </c>
      <c r="L3430">
        <f>INDEX('PB2'!$D$2:$AQ$224,MATCH(A3430,'PB2'!$B$2:$B$224,0),MATCH(G3430,'PB2'!$D$1:$AQ$1,0))</f>
        <v>1.1099590063095099</v>
      </c>
      <c r="M3430" s="16">
        <f t="shared" si="250"/>
        <v>0.9009341735285239</v>
      </c>
      <c r="N3430" s="6">
        <f>INDEX('ROA2'!$D$2:$AQ$224,MATCH(A3430,'ROA2'!$B$2:$B$224,0),MATCH(G3430,'ROA2'!$D$1:$AQ$1,0))</f>
        <v>17.108274459838899</v>
      </c>
      <c r="O3430" s="6">
        <v>8566.6969599999993</v>
      </c>
      <c r="P3430" s="28">
        <v>4.5267893850629869E-2</v>
      </c>
    </row>
    <row r="3431" spans="1:16" x14ac:dyDescent="0.3">
      <c r="A3431" t="s">
        <v>544</v>
      </c>
      <c r="B3431" t="e">
        <f>VLOOKUP(A3431,Sheet3!L:L,1,FALSE)</f>
        <v>#N/A</v>
      </c>
      <c r="C3431" t="str">
        <f>VLOOKUP(A3431,'ALL - prices'!B:C,2,FALSE)</f>
        <v>Granite Real Estate Investment</v>
      </c>
      <c r="D3431" t="str">
        <f>VLOOKUP(A3431,'ALL - prices'!B:I,8,FALSE)</f>
        <v>Real Estate</v>
      </c>
      <c r="E3431">
        <v>2022</v>
      </c>
      <c r="F3431" t="s">
        <v>680</v>
      </c>
      <c r="G3431" t="str">
        <f t="shared" si="248"/>
        <v>2022-Q2</v>
      </c>
      <c r="H3431" s="4">
        <f>INDEX('ALL - prices'!$J$3:$DY$219,MATCH('COMBINED DATA'!A3431,'ALL - prices'!$B$3:$B$219,0),MATCH('COMBINED DATA'!G3431,'ALL - prices'!$J$1:$DY$1,0))</f>
        <v>67.296599999999998</v>
      </c>
      <c r="I3431" s="14">
        <f t="shared" si="251"/>
        <v>7.6576261926702163</v>
      </c>
      <c r="J3431" s="15">
        <f>INDEX(MarketCap2!$E$2:$AR$224,MATCH(A3431,MarketCap2!$B$2:$B$224,0),MATCH(G3431,MarketCap2!$E$1:$AR$1,0))</f>
        <v>5200374272</v>
      </c>
      <c r="K3431">
        <f t="shared" si="249"/>
        <v>22.371996435328306</v>
      </c>
      <c r="L3431">
        <f>INDEX('PB2'!$D$2:$AQ$224,MATCH(A3431,'PB2'!$B$2:$B$224,0),MATCH(G3431,'PB2'!$D$1:$AQ$1,0))</f>
        <v>0.91890901327133201</v>
      </c>
      <c r="M3431" s="16">
        <f t="shared" si="250"/>
        <v>1.08824702506724</v>
      </c>
      <c r="N3431" s="6">
        <f>INDEX('ROA2'!$D$2:$AQ$224,MATCH(A3431,'ROA2'!$B$2:$B$224,0),MATCH(G3431,'ROA2'!$D$1:$AQ$1,0))</f>
        <v>20.282787322998001</v>
      </c>
      <c r="O3431" s="6">
        <v>8992.5652480000008</v>
      </c>
      <c r="P3431" s="28">
        <v>4.971207572632539E-2</v>
      </c>
    </row>
    <row r="3432" spans="1:16" x14ac:dyDescent="0.3">
      <c r="A3432" t="s">
        <v>544</v>
      </c>
      <c r="B3432" t="e">
        <f>VLOOKUP(A3432,Sheet3!L:L,1,FALSE)</f>
        <v>#N/A</v>
      </c>
      <c r="C3432" t="str">
        <f>VLOOKUP(A3432,'ALL - prices'!B:C,2,FALSE)</f>
        <v>Granite Real Estate Investment</v>
      </c>
      <c r="D3432" t="str">
        <f>VLOOKUP(A3432,'ALL - prices'!B:I,8,FALSE)</f>
        <v>Real Estate</v>
      </c>
      <c r="E3432">
        <v>2022</v>
      </c>
      <c r="F3432" t="s">
        <v>681</v>
      </c>
      <c r="G3432" t="str">
        <f t="shared" si="248"/>
        <v>2022-Q3</v>
      </c>
      <c r="H3432" s="4">
        <f>INDEX('ALL - prices'!$J$3:$DY$219,MATCH('COMBINED DATA'!A3432,'ALL - prices'!$B$3:$B$219,0),MATCH('COMBINED DATA'!G3432,'ALL - prices'!$J$1:$DY$1,0))</f>
        <v>57.4377</v>
      </c>
      <c r="I3432" s="14">
        <f t="shared" si="251"/>
        <v>5.8440264575604592</v>
      </c>
      <c r="J3432" s="15">
        <f>INDEX(MarketCap2!$E$2:$AR$224,MATCH(A3432,MarketCap2!$B$2:$B$224,0),MATCH(G3432,MarketCap2!$E$1:$AR$1,0))</f>
        <v>4361605120</v>
      </c>
      <c r="K3432">
        <f t="shared" si="249"/>
        <v>22.196105973346942</v>
      </c>
      <c r="L3432">
        <f>INDEX('PB2'!$D$2:$AQ$224,MATCH(A3432,'PB2'!$B$2:$B$224,0),MATCH(G3432,'PB2'!$D$1:$AQ$1,0))</f>
        <v>0.75389099121093806</v>
      </c>
      <c r="M3432" s="16">
        <f t="shared" si="250"/>
        <v>1.3264517173679833</v>
      </c>
      <c r="N3432" s="6">
        <f>INDEX('ROA2'!$D$2:$AQ$224,MATCH(A3432,'ROA2'!$B$2:$B$224,0),MATCH(G3432,'ROA2'!$D$1:$AQ$1,0))</f>
        <v>13.990454673767101</v>
      </c>
      <c r="O3432" s="6">
        <v>9111.0287360000002</v>
      </c>
      <c r="P3432" s="28">
        <v>1.317349218303936E-2</v>
      </c>
    </row>
    <row r="3433" spans="1:16" x14ac:dyDescent="0.3">
      <c r="A3433" t="s">
        <v>544</v>
      </c>
      <c r="B3433" t="e">
        <f>VLOOKUP(A3433,Sheet3!L:L,1,FALSE)</f>
        <v>#N/A</v>
      </c>
      <c r="C3433" t="str">
        <f>VLOOKUP(A3433,'ALL - prices'!B:C,2,FALSE)</f>
        <v>Granite Real Estate Investment</v>
      </c>
      <c r="D3433" t="str">
        <f>VLOOKUP(A3433,'ALL - prices'!B:I,8,FALSE)</f>
        <v>Real Estate</v>
      </c>
      <c r="E3433">
        <v>2022</v>
      </c>
      <c r="F3433" t="s">
        <v>682</v>
      </c>
      <c r="G3433" t="str">
        <f t="shared" si="248"/>
        <v>2022-Q4</v>
      </c>
      <c r="H3433" s="4">
        <f>INDEX('ALL - prices'!$J$3:$DY$219,MATCH('COMBINED DATA'!A3433,'ALL - prices'!$B$3:$B$219,0),MATCH('COMBINED DATA'!G3433,'ALL - prices'!$J$1:$DY$1,0))</f>
        <v>60.167700000000004</v>
      </c>
      <c r="I3433" s="14">
        <f t="shared" si="251"/>
        <v>3.6341737129412683</v>
      </c>
      <c r="J3433" s="15">
        <f>INDEX(MarketCap2!$E$2:$AR$224,MATCH(A3433,MarketCap2!$B$2:$B$224,0),MATCH(G3433,MarketCap2!$E$1:$AR$1,0))</f>
        <v>4400748544</v>
      </c>
      <c r="K3433">
        <f t="shared" si="249"/>
        <v>22.205040487037607</v>
      </c>
      <c r="L3433">
        <f>INDEX('PB2'!$D$2:$AQ$224,MATCH(A3433,'PB2'!$B$2:$B$224,0),MATCH(G3433,'PB2'!$D$1:$AQ$1,0))</f>
        <v>0.80377101898193404</v>
      </c>
      <c r="M3433" s="16">
        <f t="shared" si="250"/>
        <v>1.244135427110338</v>
      </c>
      <c r="N3433" s="6">
        <f>INDEX('ROA2'!$D$2:$AQ$224,MATCH(A3433,'ROA2'!$B$2:$B$224,0),MATCH(G3433,'ROA2'!$D$1:$AQ$1,0))</f>
        <v>7.0205721855163601</v>
      </c>
      <c r="O3433" s="6">
        <v>9560.9794559999991</v>
      </c>
      <c r="P3433" s="28">
        <v>4.9385281622713884E-2</v>
      </c>
    </row>
    <row r="3434" spans="1:16" x14ac:dyDescent="0.3">
      <c r="A3434" t="s">
        <v>544</v>
      </c>
      <c r="B3434" t="e">
        <f>VLOOKUP(A3434,Sheet3!L:L,1,FALSE)</f>
        <v>#N/A</v>
      </c>
      <c r="C3434" t="str">
        <f>VLOOKUP(A3434,'ALL - prices'!B:C,2,FALSE)</f>
        <v>Granite Real Estate Investment</v>
      </c>
      <c r="D3434" t="str">
        <f>VLOOKUP(A3434,'ALL - prices'!B:I,8,FALSE)</f>
        <v>Real Estate</v>
      </c>
      <c r="E3434">
        <v>2023</v>
      </c>
      <c r="F3434" t="s">
        <v>679</v>
      </c>
      <c r="G3434" t="str">
        <f t="shared" si="248"/>
        <v>2023-Q1</v>
      </c>
      <c r="H3434" s="4">
        <f>INDEX('ALL - prices'!$J$3:$DY$219,MATCH('COMBINED DATA'!A3434,'ALL - prices'!$B$3:$B$219,0),MATCH('COMBINED DATA'!G3434,'ALL - prices'!$J$1:$DY$1,0))</f>
        <v>73.608699999999999</v>
      </c>
      <c r="I3434" s="14">
        <f t="shared" si="251"/>
        <v>2.7340214538295067</v>
      </c>
      <c r="J3434" s="15">
        <f>INDEX(MarketCap2!$E$2:$AR$224,MATCH(A3434,MarketCap2!$B$2:$B$224,0),MATCH(G3434,MarketCap2!$E$1:$AR$1,0))</f>
        <v>5331714560</v>
      </c>
      <c r="K3434">
        <f t="shared" si="249"/>
        <v>22.396938704446566</v>
      </c>
      <c r="L3434">
        <f>INDEX('PB2'!$D$2:$AQ$224,MATCH(A3434,'PB2'!$B$2:$B$224,0),MATCH(G3434,'PB2'!$D$1:$AQ$1,0))</f>
        <v>0.97862702608108498</v>
      </c>
      <c r="M3434" s="16">
        <f t="shared" si="250"/>
        <v>1.0218397544205406</v>
      </c>
      <c r="N3434" s="6">
        <f>INDEX('ROA2'!$D$2:$AQ$224,MATCH(A3434,'ROA2'!$B$2:$B$224,0),MATCH(G3434,'ROA2'!$D$1:$AQ$1,0))</f>
        <v>1.7460589408874501</v>
      </c>
      <c r="O3434" s="6">
        <v>9280.3543040000004</v>
      </c>
      <c r="P3434" s="28">
        <v>-2.9351088274109011E-2</v>
      </c>
    </row>
    <row r="3435" spans="1:16" x14ac:dyDescent="0.3">
      <c r="A3435" t="s">
        <v>544</v>
      </c>
      <c r="B3435" t="e">
        <f>VLOOKUP(A3435,Sheet3!L:L,1,FALSE)</f>
        <v>#N/A</v>
      </c>
      <c r="C3435" t="str">
        <f>VLOOKUP(A3435,'ALL - prices'!B:C,2,FALSE)</f>
        <v>Granite Real Estate Investment</v>
      </c>
      <c r="D3435" t="str">
        <f>VLOOKUP(A3435,'ALL - prices'!B:I,8,FALSE)</f>
        <v>Real Estate</v>
      </c>
      <c r="E3435">
        <v>2023</v>
      </c>
      <c r="F3435" t="s">
        <v>680</v>
      </c>
      <c r="G3435" t="str">
        <f t="shared" si="248"/>
        <v>2023-Q2</v>
      </c>
      <c r="H3435" s="4">
        <f>INDEX('ALL - prices'!$J$3:$DY$219,MATCH('COMBINED DATA'!A3435,'ALL - prices'!$B$3:$B$219,0),MATCH('COMBINED DATA'!G3435,'ALL - prices'!$J$1:$DY$1,0))</f>
        <v>69.631100000000004</v>
      </c>
      <c r="I3435" s="14">
        <f t="shared" si="251"/>
        <v>3.757259583237941</v>
      </c>
      <c r="J3435" s="15">
        <f>INDEX(MarketCap2!$E$2:$AR$224,MATCH(A3435,MarketCap2!$B$2:$B$224,0),MATCH(G3435,MarketCap2!$E$1:$AR$1,0))</f>
        <v>4996236288</v>
      </c>
      <c r="K3435">
        <f t="shared" si="249"/>
        <v>22.331950723527697</v>
      </c>
      <c r="L3435">
        <f>INDEX('PB2'!$D$2:$AQ$224,MATCH(A3435,'PB2'!$B$2:$B$224,0),MATCH(G3435,'PB2'!$D$1:$AQ$1,0))</f>
        <v>0.93117302656173695</v>
      </c>
      <c r="M3435" s="16">
        <f t="shared" si="250"/>
        <v>1.0739142688576362</v>
      </c>
      <c r="N3435" s="6">
        <f>INDEX('ROA2'!$D$2:$AQ$224,MATCH(A3435,'ROA2'!$B$2:$B$224,0),MATCH(G3435,'ROA2'!$D$1:$AQ$1,0))</f>
        <v>-3.6393580436706499</v>
      </c>
      <c r="O3435" s="6">
        <v>9262.0277760000008</v>
      </c>
      <c r="P3435" s="28">
        <v>-1.974765984106936E-3</v>
      </c>
    </row>
    <row r="3436" spans="1:16" x14ac:dyDescent="0.3">
      <c r="A3436" t="s">
        <v>544</v>
      </c>
      <c r="B3436" t="e">
        <f>VLOOKUP(A3436,Sheet3!L:L,1,FALSE)</f>
        <v>#N/A</v>
      </c>
      <c r="C3436" t="str">
        <f>VLOOKUP(A3436,'ALL - prices'!B:C,2,FALSE)</f>
        <v>Granite Real Estate Investment</v>
      </c>
      <c r="D3436" t="str">
        <f>VLOOKUP(A3436,'ALL - prices'!B:I,8,FALSE)</f>
        <v>Real Estate</v>
      </c>
      <c r="E3436">
        <v>2023</v>
      </c>
      <c r="F3436" t="s">
        <v>681</v>
      </c>
      <c r="G3436" t="str">
        <f t="shared" si="248"/>
        <v>2023-Q3</v>
      </c>
      <c r="H3436" s="4">
        <f>INDEX('ALL - prices'!$J$3:$DY$219,MATCH('COMBINED DATA'!A3436,'ALL - prices'!$B$3:$B$219,0),MATCH('COMBINED DATA'!G3436,'ALL - prices'!$J$1:$DY$1,0))</f>
        <v>64.723100000000002</v>
      </c>
      <c r="I3436" s="14">
        <f t="shared" si="251"/>
        <v>5.6332631452234994</v>
      </c>
      <c r="J3436" s="15">
        <f>INDEX(MarketCap2!$E$2:$AR$224,MATCH(A3436,MarketCap2!$B$2:$B$224,0),MATCH(G3436,MarketCap2!$E$1:$AR$1,0))</f>
        <v>4594655232</v>
      </c>
      <c r="K3436">
        <f t="shared" si="249"/>
        <v>22.248159558818301</v>
      </c>
      <c r="L3436">
        <f>INDEX('PB2'!$D$2:$AQ$224,MATCH(A3436,'PB2'!$B$2:$B$224,0),MATCH(G3436,'PB2'!$D$1:$AQ$1,0))</f>
        <v>0.85156899690628096</v>
      </c>
      <c r="M3436" s="16">
        <f t="shared" si="250"/>
        <v>1.1743029673848666</v>
      </c>
      <c r="N3436" s="6">
        <f>INDEX('ROA2'!$D$2:$AQ$224,MATCH(A3436,'ROA2'!$B$2:$B$224,0),MATCH(G3436,'ROA2'!$D$1:$AQ$1,0))</f>
        <v>-1.61392605304718</v>
      </c>
      <c r="O3436" s="6">
        <v>9147.9224319999994</v>
      </c>
      <c r="P3436" s="28">
        <v>-1.2319693565989304E-2</v>
      </c>
    </row>
    <row r="3437" spans="1:16" x14ac:dyDescent="0.3">
      <c r="A3437" t="s">
        <v>544</v>
      </c>
      <c r="B3437" t="e">
        <f>VLOOKUP(A3437,Sheet3!L:L,1,FALSE)</f>
        <v>#N/A</v>
      </c>
      <c r="C3437" t="str">
        <f>VLOOKUP(A3437,'ALL - prices'!B:C,2,FALSE)</f>
        <v>Granite Real Estate Investment</v>
      </c>
      <c r="D3437" t="str">
        <f>VLOOKUP(A3437,'ALL - prices'!B:I,8,FALSE)</f>
        <v>Real Estate</v>
      </c>
      <c r="E3437">
        <v>2023</v>
      </c>
      <c r="F3437" t="s">
        <v>682</v>
      </c>
      <c r="G3437" t="str">
        <f t="shared" si="248"/>
        <v>2023-Q4</v>
      </c>
      <c r="H3437" s="4">
        <f>INDEX('ALL - prices'!$J$3:$DY$219,MATCH('COMBINED DATA'!A3437,'ALL - prices'!$B$3:$B$219,0),MATCH('COMBINED DATA'!G3437,'ALL - prices'!$J$1:$DY$1,0))</f>
        <v>69.296800000000005</v>
      </c>
      <c r="I3437" s="14">
        <f t="shared" si="251"/>
        <v>5.948948893151913</v>
      </c>
      <c r="J3437" s="15">
        <f>INDEX(MarketCap2!$E$2:$AR$224,MATCH(A3437,MarketCap2!$B$2:$B$224,0),MATCH(G3437,MarketCap2!$E$1:$AR$1,0))</f>
        <v>4862379008</v>
      </c>
      <c r="K3437">
        <f t="shared" si="249"/>
        <v>22.304793662907876</v>
      </c>
      <c r="L3437">
        <f>INDEX('PB2'!$D$2:$AQ$224,MATCH(A3437,'PB2'!$B$2:$B$224,0),MATCH(G3437,'PB2'!$D$1:$AQ$1,0))</f>
        <v>0.91583102941513095</v>
      </c>
      <c r="M3437" s="16">
        <f t="shared" si="250"/>
        <v>1.0919044756963752</v>
      </c>
      <c r="N3437" s="6">
        <f>INDEX('ROA2'!$D$2:$AQ$224,MATCH(A3437,'ROA2'!$B$2:$B$224,0),MATCH(G3437,'ROA2'!$D$1:$AQ$1,0))</f>
        <v>-0.22321200370788599</v>
      </c>
      <c r="O3437" s="6">
        <v>9215.8279679999996</v>
      </c>
      <c r="P3437" s="28">
        <v>7.4230555084794378E-3</v>
      </c>
    </row>
    <row r="3438" spans="1:16" x14ac:dyDescent="0.3">
      <c r="A3438" t="s">
        <v>544</v>
      </c>
      <c r="B3438" t="e">
        <f>VLOOKUP(A3438,Sheet3!L:L,1,FALSE)</f>
        <v>#N/A</v>
      </c>
      <c r="C3438" t="str">
        <f>VLOOKUP(A3438,'ALL - prices'!B:C,2,FALSE)</f>
        <v>Granite Real Estate Investment</v>
      </c>
      <c r="D3438" t="str">
        <f>VLOOKUP(A3438,'ALL - prices'!B:I,8,FALSE)</f>
        <v>Real Estate</v>
      </c>
      <c r="E3438" s="18">
        <v>2024</v>
      </c>
      <c r="F3438" t="s">
        <v>679</v>
      </c>
      <c r="G3438" t="str">
        <f t="shared" si="248"/>
        <v>2024-Q1</v>
      </c>
      <c r="H3438" s="4">
        <f>INDEX('ALL - prices'!$J$3:$DY$219,MATCH('COMBINED DATA'!A3438,'ALL - prices'!$B$3:$B$219,0),MATCH('COMBINED DATA'!G3438,'ALL - prices'!$J$1:$DY$1,0))</f>
        <v>71.021600000000007</v>
      </c>
      <c r="I3438" s="14" t="s">
        <v>769</v>
      </c>
      <c r="J3438" s="15">
        <f>INDEX(MarketCap2!$E$2:$AR$224,MATCH(A3438,MarketCap2!$B$2:$B$224,0),MATCH(G3438,MarketCap2!$E$1:$AR$1,0))</f>
        <v>4898034688</v>
      </c>
      <c r="K3438">
        <f t="shared" si="249"/>
        <v>22.312099877525625</v>
      </c>
      <c r="L3438">
        <f>INDEX('PB2'!$D$2:$AQ$224,MATCH(A3438,'PB2'!$B$2:$B$224,0),MATCH(G3438,'PB2'!$D$1:$AQ$1,0))</f>
        <v>0.90897697210311901</v>
      </c>
      <c r="M3438" s="16">
        <f t="shared" si="250"/>
        <v>1.100137881035951</v>
      </c>
      <c r="N3438" s="6">
        <f>INDEX('ROA2'!$D$2:$AQ$224,MATCH(A3438,'ROA2'!$B$2:$B$224,0),MATCH(G3438,'ROA2'!$D$1:$AQ$1,0))</f>
        <v>1.4906630516052299</v>
      </c>
      <c r="O3438" s="6">
        <v>9066.3772160000008</v>
      </c>
      <c r="P3438" s="28">
        <v>-1.6216747157057915E-2</v>
      </c>
    </row>
    <row r="3439" spans="1:16" x14ac:dyDescent="0.3">
      <c r="A3439" t="s">
        <v>544</v>
      </c>
      <c r="B3439" t="e">
        <f>VLOOKUP(A3439,Sheet3!L:L,1,FALSE)</f>
        <v>#N/A</v>
      </c>
      <c r="C3439" t="str">
        <f>VLOOKUP(A3439,'ALL - prices'!B:C,2,FALSE)</f>
        <v>Granite Real Estate Investment</v>
      </c>
      <c r="D3439" t="str">
        <f>VLOOKUP(A3439,'ALL - prices'!B:I,8,FALSE)</f>
        <v>Real Estate</v>
      </c>
      <c r="E3439" s="18">
        <v>2024</v>
      </c>
      <c r="F3439" t="s">
        <v>680</v>
      </c>
      <c r="G3439" t="str">
        <f t="shared" si="248"/>
        <v>2024-Q2</v>
      </c>
      <c r="H3439" s="4">
        <f>INDEX('ALL - prices'!$J$3:$DY$219,MATCH('COMBINED DATA'!A3439,'ALL - prices'!$B$3:$B$219,0),MATCH('COMBINED DATA'!G3439,'ALL - prices'!$J$1:$DY$1,0))</f>
        <v>63.035200000000003</v>
      </c>
      <c r="I3439" s="14" t="s">
        <v>769</v>
      </c>
      <c r="J3439" s="15">
        <f>INDEX(MarketCap2!$E$2:$AR$224,MATCH(A3439,MarketCap2!$B$2:$B$224,0),MATCH(G3439,MarketCap2!$E$1:$AR$1,0))</f>
        <v>4294887680</v>
      </c>
      <c r="K3439">
        <f t="shared" si="249"/>
        <v>22.180691240701911</v>
      </c>
      <c r="L3439">
        <f>INDEX('PB2'!$D$2:$AQ$224,MATCH(A3439,'PB2'!$B$2:$B$224,0),MATCH(G3439,'PB2'!$D$1:$AQ$1,0))</f>
        <v>0.78339797258377097</v>
      </c>
      <c r="M3439" s="16">
        <f t="shared" si="250"/>
        <v>1.2764904109999686</v>
      </c>
      <c r="N3439" s="6">
        <f>INDEX('ROA2'!$D$2:$AQ$224,MATCH(A3439,'ROA2'!$B$2:$B$224,0),MATCH(G3439,'ROA2'!$D$1:$AQ$1,0))</f>
        <v>2.3373839855194101</v>
      </c>
      <c r="O3439" s="6">
        <v>9228.3054080000002</v>
      </c>
      <c r="P3439" s="28">
        <v>1.7860297243559933E-2</v>
      </c>
    </row>
    <row r="3440" spans="1:16" x14ac:dyDescent="0.3">
      <c r="A3440" t="s">
        <v>544</v>
      </c>
      <c r="B3440" t="e">
        <f>VLOOKUP(A3440,Sheet3!L:L,1,FALSE)</f>
        <v>#N/A</v>
      </c>
      <c r="C3440" t="str">
        <f>VLOOKUP(A3440,'ALL - prices'!B:C,2,FALSE)</f>
        <v>Granite Real Estate Investment</v>
      </c>
      <c r="D3440" t="str">
        <f>VLOOKUP(A3440,'ALL - prices'!B:I,8,FALSE)</f>
        <v>Real Estate</v>
      </c>
      <c r="E3440" s="18">
        <v>2024</v>
      </c>
      <c r="F3440" t="s">
        <v>681</v>
      </c>
      <c r="G3440" t="str">
        <f t="shared" si="248"/>
        <v>2024-Q3</v>
      </c>
      <c r="H3440" s="4">
        <f>INDEX('ALL - prices'!$J$3:$DY$219,MATCH('COMBINED DATA'!A3440,'ALL - prices'!$B$3:$B$219,0),MATCH('COMBINED DATA'!G3440,'ALL - prices'!$J$1:$DY$1,0))</f>
        <v>76.719800000000006</v>
      </c>
      <c r="I3440" s="14" t="s">
        <v>769</v>
      </c>
      <c r="J3440" s="15">
        <f>INDEX(MarketCap2!$E$2:$AR$224,MATCH(A3440,MarketCap2!$B$2:$B$224,0),MATCH(G3440,MarketCap2!$E$1:$AR$1,0))</f>
        <v>5171731456</v>
      </c>
      <c r="K3440">
        <f t="shared" si="249"/>
        <v>22.366473373847516</v>
      </c>
      <c r="L3440">
        <f>INDEX('PB2'!$D$2:$AQ$224,MATCH(A3440,'PB2'!$B$2:$B$224,0),MATCH(G3440,'PB2'!$D$1:$AQ$1,0))</f>
        <v>0.94047200679779097</v>
      </c>
      <c r="M3440" s="16">
        <f t="shared" si="250"/>
        <v>1.0632958692783379</v>
      </c>
      <c r="N3440" s="6">
        <f>INDEX('ROA2'!$D$2:$AQ$224,MATCH(A3440,'ROA2'!$B$2:$B$224,0),MATCH(G3440,'ROA2'!$D$1:$AQ$1,0))</f>
        <v>2.4950640201568599</v>
      </c>
      <c r="O3440" s="6">
        <v>9271.6441599999998</v>
      </c>
      <c r="P3440" s="28">
        <v>4.6962849714996839E-3</v>
      </c>
    </row>
    <row r="3441" spans="1:16" x14ac:dyDescent="0.3">
      <c r="A3441" t="s">
        <v>544</v>
      </c>
      <c r="B3441" t="e">
        <f>VLOOKUP(A3441,Sheet3!L:L,1,FALSE)</f>
        <v>#N/A</v>
      </c>
      <c r="C3441" t="str">
        <f>VLOOKUP(A3441,'ALL - prices'!B:C,2,FALSE)</f>
        <v>Granite Real Estate Investment</v>
      </c>
      <c r="D3441" t="str">
        <f>VLOOKUP(A3441,'ALL - prices'!B:I,8,FALSE)</f>
        <v>Real Estate</v>
      </c>
      <c r="E3441" s="18">
        <v>2024</v>
      </c>
      <c r="F3441" t="s">
        <v>682</v>
      </c>
      <c r="G3441" t="str">
        <f t="shared" si="248"/>
        <v>2024-Q4</v>
      </c>
      <c r="H3441" s="4">
        <f>INDEX('ALL - prices'!$J$3:$DY$219,MATCH('COMBINED DATA'!A3441,'ALL - prices'!$B$3:$B$219,0),MATCH('COMBINED DATA'!G3441,'ALL - prices'!$J$1:$DY$1,0))</f>
        <v>66.315399999999997</v>
      </c>
      <c r="I3441" s="14" t="s">
        <v>769</v>
      </c>
      <c r="J3441" s="15">
        <f>INDEX(MarketCap2!$E$2:$AR$224,MATCH(A3441,MarketCap2!$B$2:$B$224,0),MATCH(G3441,MarketCap2!$E$1:$AR$1,0))</f>
        <v>4395181056</v>
      </c>
      <c r="K3441">
        <f t="shared" si="249"/>
        <v>22.203774563139461</v>
      </c>
      <c r="L3441">
        <f>INDEX('PB2'!$D$2:$AQ$224,MATCH(A3441,'PB2'!$B$2:$B$224,0),MATCH(G3441,'PB2'!$D$1:$AQ$1,0))</f>
        <v>0.80371616133843504</v>
      </c>
      <c r="M3441" s="16">
        <f t="shared" si="250"/>
        <v>1.2442203455691272</v>
      </c>
      <c r="N3441" s="6">
        <f>INDEX('ROA2'!$D$2:$AQ$224,MATCH(A3441,'ROA2'!$B$2:$B$224,0),MATCH(G3441,'ROA2'!$D$1:$AQ$1,0))</f>
        <v>3.3264410495758101</v>
      </c>
      <c r="O3441" s="6">
        <v>9317.5541759999996</v>
      </c>
      <c r="P3441" s="28">
        <v>4.9516585416496195E-3</v>
      </c>
    </row>
    <row r="3442" spans="1:16" x14ac:dyDescent="0.3">
      <c r="A3442" t="s">
        <v>545</v>
      </c>
      <c r="B3442" t="str">
        <f>VLOOKUP(A3442,Sheet3!L:L,1,FALSE)</f>
        <v>GSY CN EQUITY</v>
      </c>
      <c r="C3442" t="str">
        <f>VLOOKUP(A3442,'ALL - prices'!B:C,2,FALSE)</f>
        <v>goeasy Ltd</v>
      </c>
      <c r="D3442" t="str">
        <f>VLOOKUP(A3442,'ALL - prices'!B:I,8,FALSE)</f>
        <v>Financials</v>
      </c>
      <c r="E3442">
        <v>2015</v>
      </c>
      <c r="F3442" t="s">
        <v>679</v>
      </c>
      <c r="G3442" t="str">
        <f t="shared" ref="G3442:G3505" si="252">E3442&amp;"-"&amp;F3442</f>
        <v>2015-Q1</v>
      </c>
      <c r="H3442" s="4">
        <f>INDEX('ALL - prices'!$J$3:$DY$219,MATCH('COMBINED DATA'!A3442,'ALL - prices'!$B$3:$B$219,0),MATCH('COMBINED DATA'!G3442,'ALL - prices'!$J$1:$DY$1,0))</f>
        <v>15.2158</v>
      </c>
      <c r="I3442" s="14">
        <f t="shared" ref="I3442:I3477" si="253">STDEV(H3443:H3446)</f>
        <v>1.4486510921083333</v>
      </c>
      <c r="J3442" s="6">
        <f>INDEX('market cap'!$B$3:$DQ$219,MATCH(A3442,'market cap'!$A$3:$A$219,0),MATCH(G3442,'market cap'!$B$1:$DQ$1,0))</f>
        <v>273.50689999999997</v>
      </c>
      <c r="K3442">
        <f t="shared" ref="K3442:K3505" si="254">LN(J3442)</f>
        <v>5.6113268500629978</v>
      </c>
      <c r="L3442">
        <f>INDEX('PB2'!$D$2:$AQ$224,MATCH(A3442,'PB2'!$B$2:$B$224,0),MATCH(G3442,'PB2'!$D$1:$AQ$1,0))</f>
        <v>1.7177540063857999</v>
      </c>
      <c r="M3442" s="16">
        <f t="shared" ref="M3442:M3505" si="255">1/L3442</f>
        <v>0.58215553349459304</v>
      </c>
      <c r="N3442" s="6">
        <f>INDEX('ROA2'!$D$2:$AQ$224,MATCH(A3442,'ROA2'!$B$2:$B$224,0),MATCH(G3442,'ROA2'!$D$1:$AQ$1,0))</f>
        <v>7.1502537727356001</v>
      </c>
      <c r="O3442" s="6">
        <v>319.47199999999998</v>
      </c>
      <c r="P3442" s="28">
        <v>8.6432516255407127E-2</v>
      </c>
    </row>
    <row r="3443" spans="1:16" x14ac:dyDescent="0.3">
      <c r="A3443" t="s">
        <v>545</v>
      </c>
      <c r="B3443" t="str">
        <f>VLOOKUP(A3443,Sheet3!L:L,1,FALSE)</f>
        <v>GSY CN EQUITY</v>
      </c>
      <c r="C3443" t="str">
        <f>VLOOKUP(A3443,'ALL - prices'!B:C,2,FALSE)</f>
        <v>goeasy Ltd</v>
      </c>
      <c r="D3443" t="str">
        <f>VLOOKUP(A3443,'ALL - prices'!B:I,8,FALSE)</f>
        <v>Financials</v>
      </c>
      <c r="E3443">
        <v>2015</v>
      </c>
      <c r="F3443" t="s">
        <v>680</v>
      </c>
      <c r="G3443" t="str">
        <f t="shared" si="252"/>
        <v>2015-Q2</v>
      </c>
      <c r="H3443" s="4">
        <f>INDEX('ALL - prices'!$J$3:$DY$219,MATCH('COMBINED DATA'!A3443,'ALL - prices'!$B$3:$B$219,0),MATCH('COMBINED DATA'!G3443,'ALL - prices'!$J$1:$DY$1,0))</f>
        <v>14.644600000000001</v>
      </c>
      <c r="I3443" s="14">
        <f t="shared" si="253"/>
        <v>1.3843523934196331</v>
      </c>
      <c r="J3443" s="6">
        <f>INDEX('market cap'!$B$3:$DQ$219,MATCH(A3443,'market cap'!$A$3:$A$219,0),MATCH(G3443,'market cap'!$B$1:$DQ$1,0))</f>
        <v>261.97879999999998</v>
      </c>
      <c r="K3443">
        <f t="shared" si="254"/>
        <v>5.5682635844566839</v>
      </c>
      <c r="L3443">
        <f>INDEX('PB2'!$D$2:$AQ$224,MATCH(A3443,'PB2'!$B$2:$B$224,0),MATCH(G3443,'PB2'!$D$1:$AQ$1,0))</f>
        <v>1.6002559661865201</v>
      </c>
      <c r="M3443" s="16">
        <f t="shared" si="255"/>
        <v>0.62490002920160559</v>
      </c>
      <c r="N3443" s="6">
        <f>INDEX('ROA2'!$D$2:$AQ$224,MATCH(A3443,'ROA2'!$B$2:$B$224,0),MATCH(G3443,'ROA2'!$D$1:$AQ$1,0))</f>
        <v>6.9072718620300302</v>
      </c>
      <c r="O3443" s="6">
        <v>332.84499199999999</v>
      </c>
      <c r="P3443" s="28">
        <v>4.1859668452947398E-2</v>
      </c>
    </row>
    <row r="3444" spans="1:16" x14ac:dyDescent="0.3">
      <c r="A3444" t="s">
        <v>545</v>
      </c>
      <c r="B3444" t="str">
        <f>VLOOKUP(A3444,Sheet3!L:L,1,FALSE)</f>
        <v>GSY CN EQUITY</v>
      </c>
      <c r="C3444" t="str">
        <f>VLOOKUP(A3444,'ALL - prices'!B:C,2,FALSE)</f>
        <v>goeasy Ltd</v>
      </c>
      <c r="D3444" t="str">
        <f>VLOOKUP(A3444,'ALL - prices'!B:I,8,FALSE)</f>
        <v>Financials</v>
      </c>
      <c r="E3444">
        <v>2015</v>
      </c>
      <c r="F3444" t="s">
        <v>681</v>
      </c>
      <c r="G3444" t="str">
        <f t="shared" si="252"/>
        <v>2015-Q3</v>
      </c>
      <c r="H3444" s="4">
        <f>INDEX('ALL - prices'!$J$3:$DY$219,MATCH('COMBINED DATA'!A3444,'ALL - prices'!$B$3:$B$219,0),MATCH('COMBINED DATA'!G3444,'ALL - prices'!$J$1:$DY$1,0))</f>
        <v>11.744</v>
      </c>
      <c r="I3444" s="14">
        <f t="shared" si="253"/>
        <v>2.5554402236535996</v>
      </c>
      <c r="J3444" s="6">
        <f>INDEX('market cap'!$B$3:$DQ$219,MATCH(A3444,'market cap'!$A$3:$A$219,0),MATCH(G3444,'market cap'!$B$1:$DQ$1,0))</f>
        <v>208.1362</v>
      </c>
      <c r="K3444">
        <f t="shared" si="254"/>
        <v>5.3381926731006111</v>
      </c>
      <c r="L3444">
        <f>INDEX('PB2'!$D$2:$AQ$224,MATCH(A3444,'PB2'!$B$2:$B$224,0),MATCH(G3444,'PB2'!$D$1:$AQ$1,0))</f>
        <v>1.23283195495606</v>
      </c>
      <c r="M3444" s="16">
        <f t="shared" si="255"/>
        <v>0.81114055811089147</v>
      </c>
      <c r="N3444" s="6">
        <f>INDEX('ROA2'!$D$2:$AQ$224,MATCH(A3444,'ROA2'!$B$2:$B$224,0),MATCH(G3444,'ROA2'!$D$1:$AQ$1,0))</f>
        <v>6.6220288276672399</v>
      </c>
      <c r="O3444" s="6">
        <v>355.58201600000001</v>
      </c>
      <c r="P3444" s="28">
        <v>6.8311149473446242E-2</v>
      </c>
    </row>
    <row r="3445" spans="1:16" x14ac:dyDescent="0.3">
      <c r="A3445" t="s">
        <v>545</v>
      </c>
      <c r="B3445" t="str">
        <f>VLOOKUP(A3445,Sheet3!L:L,1,FALSE)</f>
        <v>GSY CN EQUITY</v>
      </c>
      <c r="C3445" t="str">
        <f>VLOOKUP(A3445,'ALL - prices'!B:C,2,FALSE)</f>
        <v>goeasy Ltd</v>
      </c>
      <c r="D3445" t="str">
        <f>VLOOKUP(A3445,'ALL - prices'!B:I,8,FALSE)</f>
        <v>Financials</v>
      </c>
      <c r="E3445">
        <v>2015</v>
      </c>
      <c r="F3445" t="s">
        <v>682</v>
      </c>
      <c r="G3445" t="str">
        <f t="shared" si="252"/>
        <v>2015-Q4</v>
      </c>
      <c r="H3445" s="4">
        <f>INDEX('ALL - prices'!$J$3:$DY$219,MATCH('COMBINED DATA'!A3445,'ALL - prices'!$B$3:$B$219,0),MATCH('COMBINED DATA'!G3445,'ALL - prices'!$J$1:$DY$1,0))</f>
        <v>14.396599999999999</v>
      </c>
      <c r="I3445" s="14">
        <f t="shared" si="253"/>
        <v>2.7771084992608071</v>
      </c>
      <c r="J3445" s="6">
        <f>INDEX('market cap'!$B$3:$DQ$219,MATCH(A3445,'market cap'!$A$3:$A$219,0),MATCH(G3445,'market cap'!$B$1:$DQ$1,0))</f>
        <v>253.8082</v>
      </c>
      <c r="K3445">
        <f t="shared" si="254"/>
        <v>5.5365788636630153</v>
      </c>
      <c r="L3445">
        <f>INDEX('PB2'!$D$2:$AQ$224,MATCH(A3445,'PB2'!$B$2:$B$224,0),MATCH(G3445,'PB2'!$D$1:$AQ$1,0))</f>
        <v>1.4434850215911901</v>
      </c>
      <c r="M3445" s="16">
        <f t="shared" si="255"/>
        <v>0.69276783966741451</v>
      </c>
      <c r="N3445" s="6">
        <f>INDEX('ROA2'!$D$2:$AQ$224,MATCH(A3445,'ROA2'!$B$2:$B$224,0),MATCH(G3445,'ROA2'!$D$1:$AQ$1,0))</f>
        <v>6.7212247848510698</v>
      </c>
      <c r="O3445" s="6">
        <v>399.50799999999998</v>
      </c>
      <c r="P3445" s="28">
        <v>0.12353263670117662</v>
      </c>
    </row>
    <row r="3446" spans="1:16" x14ac:dyDescent="0.3">
      <c r="A3446" t="s">
        <v>545</v>
      </c>
      <c r="B3446" t="str">
        <f>VLOOKUP(A3446,Sheet3!L:L,1,FALSE)</f>
        <v>GSY CN EQUITY</v>
      </c>
      <c r="C3446" t="str">
        <f>VLOOKUP(A3446,'ALL - prices'!B:C,2,FALSE)</f>
        <v>goeasy Ltd</v>
      </c>
      <c r="D3446" t="str">
        <f>VLOOKUP(A3446,'ALL - prices'!B:I,8,FALSE)</f>
        <v>Financials</v>
      </c>
      <c r="E3446">
        <v>2016</v>
      </c>
      <c r="F3446" t="s">
        <v>679</v>
      </c>
      <c r="G3446" t="str">
        <f t="shared" si="252"/>
        <v>2016-Q1</v>
      </c>
      <c r="H3446" s="4">
        <f>INDEX('ALL - prices'!$J$3:$DY$219,MATCH('COMBINED DATA'!A3446,'ALL - prices'!$B$3:$B$219,0),MATCH('COMBINED DATA'!G3446,'ALL - prices'!$J$1:$DY$1,0))</f>
        <v>14.82</v>
      </c>
      <c r="I3446" s="14">
        <f t="shared" si="253"/>
        <v>4.0054683482917186</v>
      </c>
      <c r="J3446" s="6">
        <f>INDEX('market cap'!$B$3:$DQ$219,MATCH(A3446,'market cap'!$A$3:$A$219,0),MATCH(G3446,'market cap'!$B$1:$DQ$1,0))</f>
        <v>262.07490000000001</v>
      </c>
      <c r="K3446">
        <f t="shared" si="254"/>
        <v>5.5686303407684026</v>
      </c>
      <c r="L3446">
        <f>INDEX('PB2'!$D$2:$AQ$224,MATCH(A3446,'PB2'!$B$2:$B$224,0),MATCH(G3446,'PB2'!$D$1:$AQ$1,0))</f>
        <v>1.4582279920578001</v>
      </c>
      <c r="M3446" s="16">
        <f t="shared" si="255"/>
        <v>0.68576382119015222</v>
      </c>
      <c r="N3446" s="6">
        <f>INDEX('ROA2'!$D$2:$AQ$224,MATCH(A3446,'ROA2'!$B$2:$B$224,0),MATCH(G3446,'ROA2'!$D$1:$AQ$1,0))</f>
        <v>6.4305791854858398</v>
      </c>
      <c r="O3446" s="6">
        <v>418.50201600000003</v>
      </c>
      <c r="P3446" s="28">
        <v>4.7543518527789291E-2</v>
      </c>
    </row>
    <row r="3447" spans="1:16" x14ac:dyDescent="0.3">
      <c r="A3447" t="s">
        <v>545</v>
      </c>
      <c r="B3447" t="str">
        <f>VLOOKUP(A3447,Sheet3!L:L,1,FALSE)</f>
        <v>GSY CN EQUITY</v>
      </c>
      <c r="C3447" t="str">
        <f>VLOOKUP(A3447,'ALL - prices'!B:C,2,FALSE)</f>
        <v>goeasy Ltd</v>
      </c>
      <c r="D3447" t="str">
        <f>VLOOKUP(A3447,'ALL - prices'!B:I,8,FALSE)</f>
        <v>Financials</v>
      </c>
      <c r="E3447">
        <v>2016</v>
      </c>
      <c r="F3447" t="s">
        <v>680</v>
      </c>
      <c r="G3447" t="str">
        <f t="shared" si="252"/>
        <v>2016-Q2</v>
      </c>
      <c r="H3447" s="4">
        <f>INDEX('ALL - prices'!$J$3:$DY$219,MATCH('COMBINED DATA'!A3447,'ALL - prices'!$B$3:$B$219,0),MATCH('COMBINED DATA'!G3447,'ALL - prices'!$J$1:$DY$1,0))</f>
        <v>14.1571</v>
      </c>
      <c r="I3447" s="14">
        <f t="shared" si="253"/>
        <v>2.2685258341046071</v>
      </c>
      <c r="J3447" s="6">
        <f>INDEX('market cap'!$B$3:$DQ$219,MATCH(A3447,'market cap'!$A$3:$A$219,0),MATCH(G3447,'market cap'!$B$1:$DQ$1,0))</f>
        <v>248.05539999999999</v>
      </c>
      <c r="K3447">
        <f t="shared" si="254"/>
        <v>5.5136521083145738</v>
      </c>
      <c r="L3447">
        <f>INDEX('PB2'!$D$2:$AQ$224,MATCH(A3447,'PB2'!$B$2:$B$224,0),MATCH(G3447,'PB2'!$D$1:$AQ$1,0))</f>
        <v>1.32512903213501</v>
      </c>
      <c r="M3447" s="16">
        <f t="shared" si="255"/>
        <v>0.75464349187854451</v>
      </c>
      <c r="N3447" s="6">
        <f>INDEX('ROA2'!$D$2:$AQ$224,MATCH(A3447,'ROA2'!$B$2:$B$224,0),MATCH(G3447,'ROA2'!$D$1:$AQ$1,0))</f>
        <v>6.7685351371765101</v>
      </c>
      <c r="O3447" s="6">
        <v>437.1</v>
      </c>
      <c r="P3447" s="28">
        <v>4.4439413166411118E-2</v>
      </c>
    </row>
    <row r="3448" spans="1:16" x14ac:dyDescent="0.3">
      <c r="A3448" t="s">
        <v>545</v>
      </c>
      <c r="B3448" t="str">
        <f>VLOOKUP(A3448,Sheet3!L:L,1,FALSE)</f>
        <v>GSY CN EQUITY</v>
      </c>
      <c r="C3448" t="str">
        <f>VLOOKUP(A3448,'ALL - prices'!B:C,2,FALSE)</f>
        <v>goeasy Ltd</v>
      </c>
      <c r="D3448" t="str">
        <f>VLOOKUP(A3448,'ALL - prices'!B:I,8,FALSE)</f>
        <v>Financials</v>
      </c>
      <c r="E3448">
        <v>2016</v>
      </c>
      <c r="F3448" t="s">
        <v>681</v>
      </c>
      <c r="G3448" t="str">
        <f t="shared" si="252"/>
        <v>2016-Q3</v>
      </c>
      <c r="H3448" s="4">
        <f>INDEX('ALL - prices'!$J$3:$DY$219,MATCH('COMBINED DATA'!A3448,'ALL - prices'!$B$3:$B$219,0),MATCH('COMBINED DATA'!G3448,'ALL - prices'!$J$1:$DY$1,0))</f>
        <v>19.539300000000001</v>
      </c>
      <c r="I3448" s="14">
        <f t="shared" si="253"/>
        <v>2.1566398144258279</v>
      </c>
      <c r="J3448" s="6">
        <f>INDEX('market cap'!$B$3:$DQ$219,MATCH(A3448,'market cap'!$A$3:$A$219,0),MATCH(G3448,'market cap'!$B$1:$DQ$1,0))</f>
        <v>336.37970000000001</v>
      </c>
      <c r="K3448">
        <f t="shared" si="254"/>
        <v>5.8182405814503841</v>
      </c>
      <c r="L3448">
        <f>INDEX('PB2'!$D$2:$AQ$224,MATCH(A3448,'PB2'!$B$2:$B$224,0),MATCH(G3448,'PB2'!$D$1:$AQ$1,0))</f>
        <v>1.7887990474700901</v>
      </c>
      <c r="M3448" s="16">
        <f t="shared" si="255"/>
        <v>0.55903428695040192</v>
      </c>
      <c r="N3448" s="6">
        <f>INDEX('ROA2'!$D$2:$AQ$224,MATCH(A3448,'ROA2'!$B$2:$B$224,0),MATCH(G3448,'ROA2'!$D$1:$AQ$1,0))</f>
        <v>7.74794578552246</v>
      </c>
      <c r="O3448" s="6">
        <v>459.16300799999999</v>
      </c>
      <c r="P3448" s="28">
        <v>5.0475881949210634E-2</v>
      </c>
    </row>
    <row r="3449" spans="1:16" x14ac:dyDescent="0.3">
      <c r="A3449" t="s">
        <v>545</v>
      </c>
      <c r="B3449" t="str">
        <f>VLOOKUP(A3449,Sheet3!L:L,1,FALSE)</f>
        <v>GSY CN EQUITY</v>
      </c>
      <c r="C3449" t="str">
        <f>VLOOKUP(A3449,'ALL - prices'!B:C,2,FALSE)</f>
        <v>goeasy Ltd</v>
      </c>
      <c r="D3449" t="str">
        <f>VLOOKUP(A3449,'ALL - prices'!B:I,8,FALSE)</f>
        <v>Financials</v>
      </c>
      <c r="E3449">
        <v>2016</v>
      </c>
      <c r="F3449" t="s">
        <v>682</v>
      </c>
      <c r="G3449" t="str">
        <f t="shared" si="252"/>
        <v>2016-Q4</v>
      </c>
      <c r="H3449" s="4">
        <f>INDEX('ALL - prices'!$J$3:$DY$219,MATCH('COMBINED DATA'!A3449,'ALL - prices'!$B$3:$B$219,0),MATCH('COMBINED DATA'!G3449,'ALL - prices'!$J$1:$DY$1,0))</f>
        <v>18.979399999999998</v>
      </c>
      <c r="I3449" s="14">
        <f t="shared" si="253"/>
        <v>3.4664752886277213</v>
      </c>
      <c r="J3449" s="6">
        <f>INDEX('market cap'!$B$3:$DQ$219,MATCH(A3449,'market cap'!$A$3:$A$219,0),MATCH(G3449,'market cap'!$B$1:$DQ$1,0))</f>
        <v>325.05599999999998</v>
      </c>
      <c r="K3449">
        <f t="shared" si="254"/>
        <v>5.7839974751787802</v>
      </c>
      <c r="L3449">
        <f>INDEX('PB2'!$D$2:$AQ$224,MATCH(A3449,'PB2'!$B$2:$B$224,0),MATCH(G3449,'PB2'!$D$1:$AQ$1,0))</f>
        <v>1.65856397151947</v>
      </c>
      <c r="M3449" s="16">
        <f t="shared" si="255"/>
        <v>0.60293122072576077</v>
      </c>
      <c r="N3449" s="6">
        <f>INDEX('ROA2'!$D$2:$AQ$224,MATCH(A3449,'ROA2'!$B$2:$B$224,0),MATCH(G3449,'ROA2'!$D$1:$AQ$1,0))</f>
        <v>6.8499808311462402</v>
      </c>
      <c r="O3449" s="6">
        <v>483.38499200000001</v>
      </c>
      <c r="P3449" s="28">
        <v>5.2752472603367954E-2</v>
      </c>
    </row>
    <row r="3450" spans="1:16" x14ac:dyDescent="0.3">
      <c r="A3450" t="s">
        <v>545</v>
      </c>
      <c r="B3450" t="str">
        <f>VLOOKUP(A3450,Sheet3!L:L,1,FALSE)</f>
        <v>GSY CN EQUITY</v>
      </c>
      <c r="C3450" t="str">
        <f>VLOOKUP(A3450,'ALL - prices'!B:C,2,FALSE)</f>
        <v>goeasy Ltd</v>
      </c>
      <c r="D3450" t="str">
        <f>VLOOKUP(A3450,'ALL - prices'!B:I,8,FALSE)</f>
        <v>Financials</v>
      </c>
      <c r="E3450">
        <v>2017</v>
      </c>
      <c r="F3450" t="s">
        <v>679</v>
      </c>
      <c r="G3450" t="str">
        <f t="shared" si="252"/>
        <v>2017-Q1</v>
      </c>
      <c r="H3450" s="4">
        <f>INDEX('ALL - prices'!$J$3:$DY$219,MATCH('COMBINED DATA'!A3450,'ALL - prices'!$B$3:$B$219,0),MATCH('COMBINED DATA'!G3450,'ALL - prices'!$J$1:$DY$1,0))</f>
        <v>23.9481</v>
      </c>
      <c r="I3450" s="14">
        <f t="shared" si="253"/>
        <v>4.4544841874976315</v>
      </c>
      <c r="J3450" s="6">
        <f>INDEX('market cap'!$B$3:$DQ$219,MATCH(A3450,'market cap'!$A$3:$A$219,0),MATCH(G3450,'market cap'!$B$1:$DQ$1,0))</f>
        <v>408.6</v>
      </c>
      <c r="K3450">
        <f t="shared" si="254"/>
        <v>6.0127366823835215</v>
      </c>
      <c r="L3450">
        <f>INDEX('PB2'!$D$2:$AQ$224,MATCH(A3450,'PB2'!$B$2:$B$224,0),MATCH(G3450,'PB2'!$D$1:$AQ$1,0))</f>
        <v>2.01579809188843</v>
      </c>
      <c r="M3450" s="16">
        <f t="shared" si="255"/>
        <v>0.496081429992418</v>
      </c>
      <c r="N3450" s="6">
        <f>INDEX('ROA2'!$D$2:$AQ$224,MATCH(A3450,'ROA2'!$B$2:$B$224,0),MATCH(G3450,'ROA2'!$D$1:$AQ$1,0))</f>
        <v>6.7383270263671902</v>
      </c>
      <c r="O3450" s="6">
        <v>503.06201600000003</v>
      </c>
      <c r="P3450" s="28">
        <v>4.0706733402265036E-2</v>
      </c>
    </row>
    <row r="3451" spans="1:16" x14ac:dyDescent="0.3">
      <c r="A3451" t="s">
        <v>545</v>
      </c>
      <c r="B3451" t="str">
        <f>VLOOKUP(A3451,Sheet3!L:L,1,FALSE)</f>
        <v>GSY CN EQUITY</v>
      </c>
      <c r="C3451" t="str">
        <f>VLOOKUP(A3451,'ALL - prices'!B:C,2,FALSE)</f>
        <v>goeasy Ltd</v>
      </c>
      <c r="D3451" t="str">
        <f>VLOOKUP(A3451,'ALL - prices'!B:I,8,FALSE)</f>
        <v>Financials</v>
      </c>
      <c r="E3451">
        <v>2017</v>
      </c>
      <c r="F3451" t="s">
        <v>680</v>
      </c>
      <c r="G3451" t="str">
        <f t="shared" si="252"/>
        <v>2017-Q2</v>
      </c>
      <c r="H3451" s="4">
        <f>INDEX('ALL - prices'!$J$3:$DY$219,MATCH('COMBINED DATA'!A3451,'ALL - prices'!$B$3:$B$219,0),MATCH('COMBINED DATA'!G3451,'ALL - prices'!$J$1:$DY$1,0))</f>
        <v>21.735600000000002</v>
      </c>
      <c r="I3451" s="14">
        <f t="shared" si="253"/>
        <v>4.0622587235018148</v>
      </c>
      <c r="J3451" s="6">
        <f>INDEX('market cap'!$B$3:$DQ$219,MATCH(A3451,'market cap'!$A$3:$A$219,0),MATCH(G3451,'market cap'!$B$1:$DQ$1,0))</f>
        <v>369.61529999999999</v>
      </c>
      <c r="K3451">
        <f t="shared" si="254"/>
        <v>5.9124627350146302</v>
      </c>
      <c r="L3451">
        <f>INDEX('PB2'!$D$2:$AQ$224,MATCH(A3451,'PB2'!$B$2:$B$224,0),MATCH(G3451,'PB2'!$D$1:$AQ$1,0))</f>
        <v>1.73619604110718</v>
      </c>
      <c r="M3451" s="16">
        <f t="shared" si="255"/>
        <v>0.57597182364400257</v>
      </c>
      <c r="N3451" s="6">
        <f>INDEX('ROA2'!$D$2:$AQ$224,MATCH(A3451,'ROA2'!$B$2:$B$224,0),MATCH(G3451,'ROA2'!$D$1:$AQ$1,0))</f>
        <v>7.0710620880126998</v>
      </c>
      <c r="O3451" s="6">
        <v>526.46099200000003</v>
      </c>
      <c r="P3451" s="28">
        <v>4.6513104261085778E-2</v>
      </c>
    </row>
    <row r="3452" spans="1:16" x14ac:dyDescent="0.3">
      <c r="A3452" t="s">
        <v>545</v>
      </c>
      <c r="B3452" t="str">
        <f>VLOOKUP(A3452,Sheet3!L:L,1,FALSE)</f>
        <v>GSY CN EQUITY</v>
      </c>
      <c r="C3452" t="str">
        <f>VLOOKUP(A3452,'ALL - prices'!B:C,2,FALSE)</f>
        <v>goeasy Ltd</v>
      </c>
      <c r="D3452" t="str">
        <f>VLOOKUP(A3452,'ALL - prices'!B:I,8,FALSE)</f>
        <v>Financials</v>
      </c>
      <c r="E3452">
        <v>2017</v>
      </c>
      <c r="F3452" t="s">
        <v>681</v>
      </c>
      <c r="G3452" t="str">
        <f t="shared" si="252"/>
        <v>2017-Q3</v>
      </c>
      <c r="H3452" s="4">
        <f>INDEX('ALL - prices'!$J$3:$DY$219,MATCH('COMBINED DATA'!A3452,'ALL - prices'!$B$3:$B$219,0),MATCH('COMBINED DATA'!G3452,'ALL - prices'!$J$1:$DY$1,0))</f>
        <v>22.996600000000001</v>
      </c>
      <c r="I3452" s="14">
        <f t="shared" si="253"/>
        <v>5.3968683008450862</v>
      </c>
      <c r="J3452" s="6">
        <f>INDEX('market cap'!$B$3:$DQ$219,MATCH(A3452,'market cap'!$A$3:$A$219,0),MATCH(G3452,'market cap'!$B$1:$DQ$1,0))</f>
        <v>386.77229999999997</v>
      </c>
      <c r="K3452">
        <f t="shared" si="254"/>
        <v>5.9578361477779742</v>
      </c>
      <c r="L3452">
        <f>INDEX('PB2'!$D$2:$AQ$224,MATCH(A3452,'PB2'!$B$2:$B$224,0),MATCH(G3452,'PB2'!$D$1:$AQ$1,0))</f>
        <v>1.7419559955596899</v>
      </c>
      <c r="M3452" s="16">
        <f t="shared" si="255"/>
        <v>0.57406731430015279</v>
      </c>
      <c r="N3452" s="6">
        <f>INDEX('ROA2'!$D$2:$AQ$224,MATCH(A3452,'ROA2'!$B$2:$B$224,0),MATCH(G3452,'ROA2'!$D$1:$AQ$1,0))</f>
        <v>6.2491807937622097</v>
      </c>
      <c r="O3452" s="6">
        <v>578.86099200000001</v>
      </c>
      <c r="P3452" s="28">
        <v>9.9532540484974757E-2</v>
      </c>
    </row>
    <row r="3453" spans="1:16" x14ac:dyDescent="0.3">
      <c r="A3453" t="s">
        <v>545</v>
      </c>
      <c r="B3453" t="str">
        <f>VLOOKUP(A3453,Sheet3!L:L,1,FALSE)</f>
        <v>GSY CN EQUITY</v>
      </c>
      <c r="C3453" t="str">
        <f>VLOOKUP(A3453,'ALL - prices'!B:C,2,FALSE)</f>
        <v>goeasy Ltd</v>
      </c>
      <c r="D3453" t="str">
        <f>VLOOKUP(A3453,'ALL - prices'!B:I,8,FALSE)</f>
        <v>Financials</v>
      </c>
      <c r="E3453">
        <v>2017</v>
      </c>
      <c r="F3453" t="s">
        <v>682</v>
      </c>
      <c r="G3453" t="str">
        <f t="shared" si="252"/>
        <v>2017-Q4</v>
      </c>
      <c r="H3453" s="4">
        <f>INDEX('ALL - prices'!$J$3:$DY$219,MATCH('COMBINED DATA'!A3453,'ALL - prices'!$B$3:$B$219,0),MATCH('COMBINED DATA'!G3453,'ALL - prices'!$J$1:$DY$1,0))</f>
        <v>29.5853</v>
      </c>
      <c r="I3453" s="14">
        <f t="shared" si="253"/>
        <v>5.5040394490470996</v>
      </c>
      <c r="J3453" s="6">
        <f>INDEX('market cap'!$B$3:$DQ$219,MATCH(A3453,'market cap'!$A$3:$A$219,0),MATCH(G3453,'market cap'!$B$1:$DQ$1,0))</f>
        <v>500.64409999999998</v>
      </c>
      <c r="K3453">
        <f t="shared" si="254"/>
        <v>6.2158954694044555</v>
      </c>
      <c r="L3453">
        <f>INDEX('PB2'!$D$2:$AQ$224,MATCH(A3453,'PB2'!$B$2:$B$224,0),MATCH(G3453,'PB2'!$D$1:$AQ$1,0))</f>
        <v>2.1934130191803001</v>
      </c>
      <c r="M3453" s="16">
        <f t="shared" si="255"/>
        <v>0.45591048801821638</v>
      </c>
      <c r="N3453" s="6">
        <f>INDEX('ROA2'!$D$2:$AQ$224,MATCH(A3453,'ROA2'!$B$2:$B$224,0),MATCH(G3453,'ROA2'!$D$1:$AQ$1,0))</f>
        <v>7.1857938766479501</v>
      </c>
      <c r="O3453" s="6">
        <v>605.096</v>
      </c>
      <c r="P3453" s="28">
        <v>4.5321775629337958E-2</v>
      </c>
    </row>
    <row r="3454" spans="1:16" x14ac:dyDescent="0.3">
      <c r="A3454" t="s">
        <v>545</v>
      </c>
      <c r="B3454" t="str">
        <f>VLOOKUP(A3454,Sheet3!L:L,1,FALSE)</f>
        <v>GSY CN EQUITY</v>
      </c>
      <c r="C3454" t="str">
        <f>VLOOKUP(A3454,'ALL - prices'!B:C,2,FALSE)</f>
        <v>goeasy Ltd</v>
      </c>
      <c r="D3454" t="str">
        <f>VLOOKUP(A3454,'ALL - prices'!B:I,8,FALSE)</f>
        <v>Financials</v>
      </c>
      <c r="E3454">
        <v>2018</v>
      </c>
      <c r="F3454" t="s">
        <v>679</v>
      </c>
      <c r="G3454" t="str">
        <f t="shared" si="252"/>
        <v>2018-Q1</v>
      </c>
      <c r="H3454" s="4">
        <f>INDEX('ALL - prices'!$J$3:$DY$219,MATCH('COMBINED DATA'!A3454,'ALL - prices'!$B$3:$B$219,0),MATCH('COMBINED DATA'!G3454,'ALL - prices'!$J$1:$DY$1,0))</f>
        <v>30.427900000000001</v>
      </c>
      <c r="I3454" s="14">
        <f t="shared" si="253"/>
        <v>5.1730459649835989</v>
      </c>
      <c r="J3454" s="6">
        <f>INDEX('market cap'!$B$3:$DQ$219,MATCH(A3454,'market cap'!$A$3:$A$219,0),MATCH(G3454,'market cap'!$B$1:$DQ$1,0))</f>
        <v>511.82940000000002</v>
      </c>
      <c r="K3454">
        <f t="shared" si="254"/>
        <v>6.2379913663900126</v>
      </c>
      <c r="L3454">
        <f>INDEX('PB2'!$D$2:$AQ$224,MATCH(A3454,'PB2'!$B$2:$B$224,0),MATCH(G3454,'PB2'!$D$1:$AQ$1,0))</f>
        <v>2.34559106826782</v>
      </c>
      <c r="M3454" s="16">
        <f t="shared" si="255"/>
        <v>0.426331773482785</v>
      </c>
      <c r="N3454" s="6">
        <f>INDEX('ROA2'!$D$2:$AQ$224,MATCH(A3454,'ROA2'!$B$2:$B$224,0),MATCH(G3454,'ROA2'!$D$1:$AQ$1,0))</f>
        <v>5.7687659263610804</v>
      </c>
      <c r="O3454" s="6">
        <v>749.61497599999996</v>
      </c>
      <c r="P3454" s="28">
        <v>0.23883644248185404</v>
      </c>
    </row>
    <row r="3455" spans="1:16" x14ac:dyDescent="0.3">
      <c r="A3455" t="s">
        <v>545</v>
      </c>
      <c r="B3455" t="str">
        <f>VLOOKUP(A3455,Sheet3!L:L,1,FALSE)</f>
        <v>GSY CN EQUITY</v>
      </c>
      <c r="C3455" t="str">
        <f>VLOOKUP(A3455,'ALL - prices'!B:C,2,FALSE)</f>
        <v>goeasy Ltd</v>
      </c>
      <c r="D3455" t="str">
        <f>VLOOKUP(A3455,'ALL - prices'!B:I,8,FALSE)</f>
        <v>Financials</v>
      </c>
      <c r="E3455">
        <v>2018</v>
      </c>
      <c r="F3455" t="s">
        <v>680</v>
      </c>
      <c r="G3455" t="str">
        <f t="shared" si="252"/>
        <v>2018-Q2</v>
      </c>
      <c r="H3455" s="4">
        <f>INDEX('ALL - prices'!$J$3:$DY$219,MATCH('COMBINED DATA'!A3455,'ALL - prices'!$B$3:$B$219,0),MATCH('COMBINED DATA'!G3455,'ALL - prices'!$J$1:$DY$1,0))</f>
        <v>32.344799999999999</v>
      </c>
      <c r="I3455" s="14">
        <f t="shared" si="253"/>
        <v>6.7995775836321588</v>
      </c>
      <c r="J3455" s="6">
        <f>INDEX('market cap'!$B$3:$DQ$219,MATCH(A3455,'market cap'!$A$3:$A$219,0),MATCH(G3455,'market cap'!$B$1:$DQ$1,0))</f>
        <v>545.72490000000005</v>
      </c>
      <c r="K3455">
        <f t="shared" si="254"/>
        <v>6.302115002617934</v>
      </c>
      <c r="L3455">
        <f>INDEX('PB2'!$D$2:$AQ$224,MATCH(A3455,'PB2'!$B$2:$B$224,0),MATCH(G3455,'PB2'!$D$1:$AQ$1,0))</f>
        <v>2.3580639362335201</v>
      </c>
      <c r="M3455" s="16">
        <f t="shared" si="255"/>
        <v>0.42407671167613736</v>
      </c>
      <c r="N3455" s="6">
        <f>INDEX('ROA2'!$D$2:$AQ$224,MATCH(A3455,'ROA2'!$B$2:$B$224,0),MATCH(G3455,'ROA2'!$D$1:$AQ$1,0))</f>
        <v>5.76308298110962</v>
      </c>
      <c r="O3455" s="6">
        <v>755.353024</v>
      </c>
      <c r="P3455" s="28">
        <v>7.6546603039052002E-3</v>
      </c>
    </row>
    <row r="3456" spans="1:16" x14ac:dyDescent="0.3">
      <c r="A3456" t="s">
        <v>545</v>
      </c>
      <c r="B3456" t="str">
        <f>VLOOKUP(A3456,Sheet3!L:L,1,FALSE)</f>
        <v>GSY CN EQUITY</v>
      </c>
      <c r="C3456" t="str">
        <f>VLOOKUP(A3456,'ALL - prices'!B:C,2,FALSE)</f>
        <v>goeasy Ltd</v>
      </c>
      <c r="D3456" t="str">
        <f>VLOOKUP(A3456,'ALL - prices'!B:I,8,FALSE)</f>
        <v>Financials</v>
      </c>
      <c r="E3456">
        <v>2018</v>
      </c>
      <c r="F3456" t="s">
        <v>681</v>
      </c>
      <c r="G3456" t="str">
        <f t="shared" si="252"/>
        <v>2018-Q3</v>
      </c>
      <c r="H3456" s="4">
        <f>INDEX('ALL - prices'!$J$3:$DY$219,MATCH('COMBINED DATA'!A3456,'ALL - prices'!$B$3:$B$219,0),MATCH('COMBINED DATA'!G3456,'ALL - prices'!$J$1:$DY$1,0))</f>
        <v>41.329799999999999</v>
      </c>
      <c r="I3456" s="14">
        <f t="shared" si="253"/>
        <v>9.3013413718577898</v>
      </c>
      <c r="J3456" s="6">
        <f>INDEX('market cap'!$B$3:$DQ$219,MATCH(A3456,'market cap'!$A$3:$A$219,0),MATCH(G3456,'market cap'!$B$1:$DQ$1,0))</f>
        <v>698.61440000000005</v>
      </c>
      <c r="K3456">
        <f t="shared" si="254"/>
        <v>6.5490989448141734</v>
      </c>
      <c r="L3456">
        <f>INDEX('PB2'!$D$2:$AQ$224,MATCH(A3456,'PB2'!$B$2:$B$224,0),MATCH(G3456,'PB2'!$D$1:$AQ$1,0))</f>
        <v>2.8218328952789302</v>
      </c>
      <c r="M3456" s="16">
        <f t="shared" si="255"/>
        <v>0.35437959550087139</v>
      </c>
      <c r="N3456" s="6">
        <f>INDEX('ROA2'!$D$2:$AQ$224,MATCH(A3456,'ROA2'!$B$2:$B$224,0),MATCH(G3456,'ROA2'!$D$1:$AQ$1,0))</f>
        <v>5.7612848281860396</v>
      </c>
      <c r="O3456" s="6">
        <v>805.10099200000002</v>
      </c>
      <c r="P3456" s="28">
        <v>6.5860553170963426E-2</v>
      </c>
    </row>
    <row r="3457" spans="1:16" x14ac:dyDescent="0.3">
      <c r="A3457" t="s">
        <v>545</v>
      </c>
      <c r="B3457" t="str">
        <f>VLOOKUP(A3457,Sheet3!L:L,1,FALSE)</f>
        <v>GSY CN EQUITY</v>
      </c>
      <c r="C3457" t="str">
        <f>VLOOKUP(A3457,'ALL - prices'!B:C,2,FALSE)</f>
        <v>goeasy Ltd</v>
      </c>
      <c r="D3457" t="str">
        <f>VLOOKUP(A3457,'ALL - prices'!B:I,8,FALSE)</f>
        <v>Financials</v>
      </c>
      <c r="E3457">
        <v>2018</v>
      </c>
      <c r="F3457" t="s">
        <v>682</v>
      </c>
      <c r="G3457" t="str">
        <f t="shared" si="252"/>
        <v>2018-Q4</v>
      </c>
      <c r="H3457" s="4">
        <f>INDEX('ALL - prices'!$J$3:$DY$219,MATCH('COMBINED DATA'!A3457,'ALL - prices'!$B$3:$B$219,0),MATCH('COMBINED DATA'!G3457,'ALL - prices'!$J$1:$DY$1,0))</f>
        <v>29.147300000000001</v>
      </c>
      <c r="I3457" s="14">
        <f t="shared" si="253"/>
        <v>10.288585883840728</v>
      </c>
      <c r="J3457" s="6">
        <f>INDEX('market cap'!$B$3:$DQ$219,MATCH(A3457,'market cap'!$A$3:$A$219,0),MATCH(G3457,'market cap'!$B$1:$DQ$1,0))</f>
        <v>529.42790000000002</v>
      </c>
      <c r="K3457">
        <f t="shared" si="254"/>
        <v>6.2717969895754804</v>
      </c>
      <c r="L3457">
        <f>INDEX('PB2'!$D$2:$AQ$224,MATCH(A3457,'PB2'!$B$2:$B$224,0),MATCH(G3457,'PB2'!$D$1:$AQ$1,0))</f>
        <v>1.7088470458984399</v>
      </c>
      <c r="M3457" s="16">
        <f t="shared" si="255"/>
        <v>0.58518988132974892</v>
      </c>
      <c r="N3457" s="6">
        <f>INDEX('ROA2'!$D$2:$AQ$224,MATCH(A3457,'ROA2'!$B$2:$B$224,0),MATCH(G3457,'ROA2'!$D$1:$AQ$1,0))</f>
        <v>5.3579678535461399</v>
      </c>
      <c r="O3457" s="6">
        <v>985.17100800000003</v>
      </c>
      <c r="P3457" s="28">
        <v>0.22366140122704009</v>
      </c>
    </row>
    <row r="3458" spans="1:16" x14ac:dyDescent="0.3">
      <c r="A3458" t="s">
        <v>545</v>
      </c>
      <c r="B3458" t="str">
        <f>VLOOKUP(A3458,Sheet3!L:L,1,FALSE)</f>
        <v>GSY CN EQUITY</v>
      </c>
      <c r="C3458" t="str">
        <f>VLOOKUP(A3458,'ALL - prices'!B:C,2,FALSE)</f>
        <v>goeasy Ltd</v>
      </c>
      <c r="D3458" t="str">
        <f>VLOOKUP(A3458,'ALL - prices'!B:I,8,FALSE)</f>
        <v>Financials</v>
      </c>
      <c r="E3458">
        <v>2019</v>
      </c>
      <c r="F3458" t="s">
        <v>679</v>
      </c>
      <c r="G3458" t="str">
        <f t="shared" si="252"/>
        <v>2019-Q1</v>
      </c>
      <c r="H3458" s="4">
        <f>INDEX('ALL - prices'!$J$3:$DY$219,MATCH('COMBINED DATA'!A3458,'ALL - prices'!$B$3:$B$219,0),MATCH('COMBINED DATA'!G3458,'ALL - prices'!$J$1:$DY$1,0))</f>
        <v>33.463999999999999</v>
      </c>
      <c r="I3458" s="14">
        <f t="shared" si="253"/>
        <v>11.446594303510841</v>
      </c>
      <c r="J3458" s="6">
        <f>INDEX('market cap'!$B$3:$DQ$219,MATCH(A3458,'market cap'!$A$3:$A$219,0),MATCH(G3458,'market cap'!$B$1:$DQ$1,0))</f>
        <v>592.74080000000004</v>
      </c>
      <c r="K3458">
        <f t="shared" si="254"/>
        <v>6.3847572039477978</v>
      </c>
      <c r="L3458">
        <f>INDEX('PB2'!$D$2:$AQ$224,MATCH(A3458,'PB2'!$B$2:$B$224,0),MATCH(G3458,'PB2'!$D$1:$AQ$1,0))</f>
        <v>1.9574879407882699</v>
      </c>
      <c r="M3458" s="16">
        <f t="shared" si="255"/>
        <v>0.51085883042390823</v>
      </c>
      <c r="N3458" s="6">
        <f>INDEX('ROA2'!$D$2:$AQ$224,MATCH(A3458,'ROA2'!$B$2:$B$224,0),MATCH(G3458,'ROA2'!$D$1:$AQ$1,0))</f>
        <v>5.8853669166564897</v>
      </c>
      <c r="O3458" s="6">
        <v>1055.6760320000001</v>
      </c>
      <c r="P3458" s="28">
        <v>7.1566279790482884E-2</v>
      </c>
    </row>
    <row r="3459" spans="1:16" x14ac:dyDescent="0.3">
      <c r="A3459" t="s">
        <v>545</v>
      </c>
      <c r="B3459" t="str">
        <f>VLOOKUP(A3459,Sheet3!L:L,1,FALSE)</f>
        <v>GSY CN EQUITY</v>
      </c>
      <c r="C3459" t="str">
        <f>VLOOKUP(A3459,'ALL - prices'!B:C,2,FALSE)</f>
        <v>goeasy Ltd</v>
      </c>
      <c r="D3459" t="str">
        <f>VLOOKUP(A3459,'ALL - prices'!B:I,8,FALSE)</f>
        <v>Financials</v>
      </c>
      <c r="E3459">
        <v>2019</v>
      </c>
      <c r="F3459" t="s">
        <v>680</v>
      </c>
      <c r="G3459" t="str">
        <f t="shared" si="252"/>
        <v>2019-Q2</v>
      </c>
      <c r="H3459" s="4">
        <f>INDEX('ALL - prices'!$J$3:$DY$219,MATCH('COMBINED DATA'!A3459,'ALL - prices'!$B$3:$B$219,0),MATCH('COMBINED DATA'!G3459,'ALL - prices'!$J$1:$DY$1,0))</f>
        <v>43.7682</v>
      </c>
      <c r="I3459" s="14">
        <f t="shared" si="253"/>
        <v>11.392126394539673</v>
      </c>
      <c r="J3459" s="6">
        <f>INDEX('market cap'!$B$3:$DQ$219,MATCH(A3459,'market cap'!$A$3:$A$219,0),MATCH(G3459,'market cap'!$B$1:$DQ$1,0))</f>
        <v>762.76880000000006</v>
      </c>
      <c r="K3459">
        <f t="shared" si="254"/>
        <v>6.636954970949537</v>
      </c>
      <c r="L3459">
        <f>INDEX('PB2'!$D$2:$AQ$224,MATCH(A3459,'PB2'!$B$2:$B$224,0),MATCH(G3459,'PB2'!$D$1:$AQ$1,0))</f>
        <v>2.3923881053924601</v>
      </c>
      <c r="M3459" s="16">
        <f t="shared" si="255"/>
        <v>0.41799238081229079</v>
      </c>
      <c r="N3459" s="6">
        <f>INDEX('ROA2'!$D$2:$AQ$224,MATCH(A3459,'ROA2'!$B$2:$B$224,0),MATCH(G3459,'ROA2'!$D$1:$AQ$1,0))</f>
        <v>6.4990491867065403</v>
      </c>
      <c r="O3459" s="6">
        <v>1101.0109440000001</v>
      </c>
      <c r="P3459" s="28">
        <v>4.2943962565970266E-2</v>
      </c>
    </row>
    <row r="3460" spans="1:16" x14ac:dyDescent="0.3">
      <c r="A3460" t="s">
        <v>545</v>
      </c>
      <c r="B3460" t="str">
        <f>VLOOKUP(A3460,Sheet3!L:L,1,FALSE)</f>
        <v>GSY CN EQUITY</v>
      </c>
      <c r="C3460" t="str">
        <f>VLOOKUP(A3460,'ALL - prices'!B:C,2,FALSE)</f>
        <v>goeasy Ltd</v>
      </c>
      <c r="D3460" t="str">
        <f>VLOOKUP(A3460,'ALL - prices'!B:I,8,FALSE)</f>
        <v>Financials</v>
      </c>
      <c r="E3460">
        <v>2019</v>
      </c>
      <c r="F3460" t="s">
        <v>681</v>
      </c>
      <c r="G3460" t="str">
        <f t="shared" si="252"/>
        <v>2019-Q3</v>
      </c>
      <c r="H3460" s="4">
        <f>INDEX('ALL - prices'!$J$3:$DY$219,MATCH('COMBINED DATA'!A3460,'ALL - prices'!$B$3:$B$219,0),MATCH('COMBINED DATA'!G3460,'ALL - prices'!$J$1:$DY$1,0))</f>
        <v>49.444800000000001</v>
      </c>
      <c r="I3460" s="14">
        <f t="shared" si="253"/>
        <v>12.45995989306012</v>
      </c>
      <c r="J3460" s="6">
        <f>INDEX('market cap'!$B$3:$DQ$219,MATCH(A3460,'market cap'!$A$3:$A$219,0),MATCH(G3460,'market cap'!$B$1:$DQ$1,0))</f>
        <v>857.29089999999997</v>
      </c>
      <c r="K3460">
        <f t="shared" si="254"/>
        <v>6.7537773009077391</v>
      </c>
      <c r="L3460">
        <f>INDEX('PB2'!$D$2:$AQ$224,MATCH(A3460,'PB2'!$B$2:$B$224,0),MATCH(G3460,'PB2'!$D$1:$AQ$1,0))</f>
        <v>2.5310521125793501</v>
      </c>
      <c r="M3460" s="16">
        <f t="shared" si="255"/>
        <v>0.39509261584539951</v>
      </c>
      <c r="N3460" s="6">
        <f>INDEX('ROA2'!$D$2:$AQ$224,MATCH(A3460,'ROA2'!$B$2:$B$224,0),MATCH(G3460,'ROA2'!$D$1:$AQ$1,0))</f>
        <v>7.0716347694396999</v>
      </c>
      <c r="O3460" s="6">
        <v>1120.05504</v>
      </c>
      <c r="P3460" s="28">
        <v>1.7296917985948606E-2</v>
      </c>
    </row>
    <row r="3461" spans="1:16" x14ac:dyDescent="0.3">
      <c r="A3461" t="s">
        <v>545</v>
      </c>
      <c r="B3461" t="str">
        <f>VLOOKUP(A3461,Sheet3!L:L,1,FALSE)</f>
        <v>GSY CN EQUITY</v>
      </c>
      <c r="C3461" t="str">
        <f>VLOOKUP(A3461,'ALL - prices'!B:C,2,FALSE)</f>
        <v>goeasy Ltd</v>
      </c>
      <c r="D3461" t="str">
        <f>VLOOKUP(A3461,'ALL - prices'!B:I,8,FALSE)</f>
        <v>Financials</v>
      </c>
      <c r="E3461">
        <v>2019</v>
      </c>
      <c r="F3461" t="s">
        <v>682</v>
      </c>
      <c r="G3461" t="str">
        <f t="shared" si="252"/>
        <v>2019-Q4</v>
      </c>
      <c r="H3461" s="4">
        <f>INDEX('ALL - prices'!$J$3:$DY$219,MATCH('COMBINED DATA'!A3461,'ALL - prices'!$B$3:$B$219,0),MATCH('COMBINED DATA'!G3461,'ALL - prices'!$J$1:$DY$1,0))</f>
        <v>57.986499999999999</v>
      </c>
      <c r="I3461" s="14">
        <f t="shared" si="253"/>
        <v>22.040285452987337</v>
      </c>
      <c r="J3461" s="6">
        <f>INDEX('market cap'!$B$3:$DQ$219,MATCH(A3461,'market cap'!$A$3:$A$219,0),MATCH(G3461,'market cap'!$B$1:$DQ$1,0))</f>
        <v>997.81359999999995</v>
      </c>
      <c r="K3461">
        <f t="shared" si="254"/>
        <v>6.9055664853200183</v>
      </c>
      <c r="L3461">
        <f>INDEX('PB2'!$D$2:$AQ$224,MATCH(A3461,'PB2'!$B$2:$B$224,0),MATCH(G3461,'PB2'!$D$1:$AQ$1,0))</f>
        <v>3.0016889572143599</v>
      </c>
      <c r="M3461" s="16">
        <f t="shared" si="255"/>
        <v>0.33314577701216058</v>
      </c>
      <c r="N3461" s="6">
        <f>INDEX('ROA2'!$D$2:$AQ$224,MATCH(A3461,'ROA2'!$B$2:$B$224,0),MATCH(G3461,'ROA2'!$D$1:$AQ$1,0))</f>
        <v>6.6090788841247603</v>
      </c>
      <c r="O3461" s="6">
        <v>1240.6460159999999</v>
      </c>
      <c r="P3461" s="28">
        <v>0.10766522330902592</v>
      </c>
    </row>
    <row r="3462" spans="1:16" x14ac:dyDescent="0.3">
      <c r="A3462" t="s">
        <v>545</v>
      </c>
      <c r="B3462" t="str">
        <f>VLOOKUP(A3462,Sheet3!L:L,1,FALSE)</f>
        <v>GSY CN EQUITY</v>
      </c>
      <c r="C3462" t="str">
        <f>VLOOKUP(A3462,'ALL - prices'!B:C,2,FALSE)</f>
        <v>goeasy Ltd</v>
      </c>
      <c r="D3462" t="str">
        <f>VLOOKUP(A3462,'ALL - prices'!B:I,8,FALSE)</f>
        <v>Financials</v>
      </c>
      <c r="E3462">
        <v>2020</v>
      </c>
      <c r="F3462" t="s">
        <v>679</v>
      </c>
      <c r="G3462" t="str">
        <f t="shared" si="252"/>
        <v>2020-Q1</v>
      </c>
      <c r="H3462" s="4">
        <f>INDEX('ALL - prices'!$J$3:$DY$219,MATCH('COMBINED DATA'!A3462,'ALL - prices'!$B$3:$B$219,0),MATCH('COMBINED DATA'!G3462,'ALL - prices'!$J$1:$DY$1,0))</f>
        <v>30.7148</v>
      </c>
      <c r="I3462" s="14">
        <f t="shared" si="253"/>
        <v>27.930570367550075</v>
      </c>
      <c r="J3462" s="6">
        <f>INDEX('market cap'!$B$3:$DQ$219,MATCH(A3462,'market cap'!$A$3:$A$219,0),MATCH(G3462,'market cap'!$B$1:$DQ$1,0))</f>
        <v>522.35889999999995</v>
      </c>
      <c r="K3462">
        <f t="shared" si="254"/>
        <v>6.2583548995225904</v>
      </c>
      <c r="L3462">
        <f>INDEX('PB2'!$D$2:$AQ$224,MATCH(A3462,'PB2'!$B$2:$B$224,0),MATCH(G3462,'PB2'!$D$1:$AQ$1,0))</f>
        <v>1.4909420013427701</v>
      </c>
      <c r="M3462" s="16">
        <f t="shared" si="255"/>
        <v>0.67071690186431221</v>
      </c>
      <c r="N3462" s="6">
        <f>INDEX('ROA2'!$D$2:$AQ$224,MATCH(A3462,'ROA2'!$B$2:$B$224,0),MATCH(G3462,'ROA2'!$D$1:$AQ$1,0))</f>
        <v>5.4204649925231898</v>
      </c>
      <c r="O3462" s="6">
        <v>1318.621952</v>
      </c>
      <c r="P3462" s="28">
        <v>6.2851075161152209E-2</v>
      </c>
    </row>
    <row r="3463" spans="1:16" x14ac:dyDescent="0.3">
      <c r="A3463" t="s">
        <v>545</v>
      </c>
      <c r="B3463" t="str">
        <f>VLOOKUP(A3463,Sheet3!L:L,1,FALSE)</f>
        <v>GSY CN EQUITY</v>
      </c>
      <c r="C3463" t="str">
        <f>VLOOKUP(A3463,'ALL - prices'!B:C,2,FALSE)</f>
        <v>goeasy Ltd</v>
      </c>
      <c r="D3463" t="str">
        <f>VLOOKUP(A3463,'ALL - prices'!B:I,8,FALSE)</f>
        <v>Financials</v>
      </c>
      <c r="E3463">
        <v>2020</v>
      </c>
      <c r="F3463" t="s">
        <v>680</v>
      </c>
      <c r="G3463" t="str">
        <f t="shared" si="252"/>
        <v>2020-Q2</v>
      </c>
      <c r="H3463" s="4">
        <f>INDEX('ALL - prices'!$J$3:$DY$219,MATCH('COMBINED DATA'!A3463,'ALL - prices'!$B$3:$B$219,0),MATCH('COMBINED DATA'!G3463,'ALL - prices'!$J$1:$DY$1,0))</f>
        <v>46.522799999999997</v>
      </c>
      <c r="I3463" s="14">
        <f t="shared" si="253"/>
        <v>34.965179982603217</v>
      </c>
      <c r="J3463" s="6">
        <f>INDEX('market cap'!$B$3:$DQ$219,MATCH(A3463,'market cap'!$A$3:$A$219,0),MATCH(G3463,'market cap'!$B$1:$DQ$1,0))</f>
        <v>783.42939999999999</v>
      </c>
      <c r="K3463">
        <f t="shared" si="254"/>
        <v>6.6636809492485058</v>
      </c>
      <c r="L3463">
        <f>INDEX('PB2'!$D$2:$AQ$224,MATCH(A3463,'PB2'!$B$2:$B$224,0),MATCH(G3463,'PB2'!$D$1:$AQ$1,0))</f>
        <v>2.1604590415954599</v>
      </c>
      <c r="M3463" s="16">
        <f t="shared" si="255"/>
        <v>0.46286459532300051</v>
      </c>
      <c r="N3463" s="6">
        <f>INDEX('ROA2'!$D$2:$AQ$224,MATCH(A3463,'ROA2'!$B$2:$B$224,0),MATCH(G3463,'ROA2'!$D$1:$AQ$1,0))</f>
        <v>5.4255619049072301</v>
      </c>
      <c r="O3463" s="6">
        <v>1407.6689919999999</v>
      </c>
      <c r="P3463" s="28">
        <v>6.7530378866315077E-2</v>
      </c>
    </row>
    <row r="3464" spans="1:16" x14ac:dyDescent="0.3">
      <c r="A3464" t="s">
        <v>545</v>
      </c>
      <c r="B3464" t="str">
        <f>VLOOKUP(A3464,Sheet3!L:L,1,FALSE)</f>
        <v>GSY CN EQUITY</v>
      </c>
      <c r="C3464" t="str">
        <f>VLOOKUP(A3464,'ALL - prices'!B:C,2,FALSE)</f>
        <v>goeasy Ltd</v>
      </c>
      <c r="D3464" t="str">
        <f>VLOOKUP(A3464,'ALL - prices'!B:I,8,FALSE)</f>
        <v>Financials</v>
      </c>
      <c r="E3464">
        <v>2020</v>
      </c>
      <c r="F3464" t="s">
        <v>681</v>
      </c>
      <c r="G3464" t="str">
        <f t="shared" si="252"/>
        <v>2020-Q3</v>
      </c>
      <c r="H3464" s="4">
        <f>INDEX('ALL - prices'!$J$3:$DY$219,MATCH('COMBINED DATA'!A3464,'ALL - prices'!$B$3:$B$219,0),MATCH('COMBINED DATA'!G3464,'ALL - prices'!$J$1:$DY$1,0))</f>
        <v>56.073700000000002</v>
      </c>
      <c r="I3464" s="14">
        <f t="shared" si="253"/>
        <v>40.05185395151311</v>
      </c>
      <c r="J3464" s="6">
        <f>INDEX('market cap'!$B$3:$DQ$219,MATCH(A3464,'market cap'!$A$3:$A$219,0),MATCH(G3464,'market cap'!$B$1:$DQ$1,0))</f>
        <v>913.12969999999996</v>
      </c>
      <c r="K3464">
        <f t="shared" si="254"/>
        <v>6.8168779296511968</v>
      </c>
      <c r="L3464">
        <f>INDEX('PB2'!$D$2:$AQ$224,MATCH(A3464,'PB2'!$B$2:$B$224,0),MATCH(G3464,'PB2'!$D$1:$AQ$1,0))</f>
        <v>2.3722949028015101</v>
      </c>
      <c r="M3464" s="16">
        <f t="shared" si="255"/>
        <v>0.42153275244956762</v>
      </c>
      <c r="N3464" s="6">
        <f>INDEX('ROA2'!$D$2:$AQ$224,MATCH(A3464,'ROA2'!$B$2:$B$224,0),MATCH(G3464,'ROA2'!$D$1:$AQ$1,0))</f>
        <v>6.5550179481506303</v>
      </c>
      <c r="O3464" s="6">
        <v>1352.219008</v>
      </c>
      <c r="P3464" s="28">
        <v>-3.9391351457715322E-2</v>
      </c>
    </row>
    <row r="3465" spans="1:16" x14ac:dyDescent="0.3">
      <c r="A3465" t="s">
        <v>545</v>
      </c>
      <c r="B3465" t="str">
        <f>VLOOKUP(A3465,Sheet3!L:L,1,FALSE)</f>
        <v>GSY CN EQUITY</v>
      </c>
      <c r="C3465" t="str">
        <f>VLOOKUP(A3465,'ALL - prices'!B:C,2,FALSE)</f>
        <v>goeasy Ltd</v>
      </c>
      <c r="D3465" t="str">
        <f>VLOOKUP(A3465,'ALL - prices'!B:I,8,FALSE)</f>
        <v>Financials</v>
      </c>
      <c r="E3465">
        <v>2020</v>
      </c>
      <c r="F3465" t="s">
        <v>682</v>
      </c>
      <c r="G3465" t="str">
        <f t="shared" si="252"/>
        <v>2020-Q4</v>
      </c>
      <c r="H3465" s="4">
        <f>INDEX('ALL - prices'!$J$3:$DY$219,MATCH('COMBINED DATA'!A3465,'ALL - prices'!$B$3:$B$219,0),MATCH('COMBINED DATA'!G3465,'ALL - prices'!$J$1:$DY$1,0))</f>
        <v>83.240200000000002</v>
      </c>
      <c r="I3465" s="14">
        <f t="shared" si="253"/>
        <v>28.96249703311743</v>
      </c>
      <c r="J3465" s="6">
        <f>INDEX('market cap'!$B$3:$DQ$219,MATCH(A3465,'market cap'!$A$3:$A$219,0),MATCH(G3465,'market cap'!$B$1:$DQ$1,0))</f>
        <v>1430.5329999999999</v>
      </c>
      <c r="K3465">
        <f t="shared" si="254"/>
        <v>7.2658023810811256</v>
      </c>
      <c r="L3465">
        <f>INDEX('PB2'!$D$2:$AQ$224,MATCH(A3465,'PB2'!$B$2:$B$224,0),MATCH(G3465,'PB2'!$D$1:$AQ$1,0))</f>
        <v>3.2289159297943102</v>
      </c>
      <c r="M3465" s="16">
        <f t="shared" si="255"/>
        <v>0.30970146691422296</v>
      </c>
      <c r="N3465" s="6">
        <f>INDEX('ROA2'!$D$2:$AQ$224,MATCH(A3465,'ROA2'!$B$2:$B$224,0),MATCH(G3465,'ROA2'!$D$1:$AQ$1,0))</f>
        <v>7.2300500869751003</v>
      </c>
      <c r="O3465" s="6">
        <v>1367.2750080000001</v>
      </c>
      <c r="P3465" s="28">
        <v>1.1134291051172711E-2</v>
      </c>
    </row>
    <row r="3466" spans="1:16" x14ac:dyDescent="0.3">
      <c r="A3466" t="s">
        <v>545</v>
      </c>
      <c r="B3466" t="str">
        <f>VLOOKUP(A3466,Sheet3!L:L,1,FALSE)</f>
        <v>GSY CN EQUITY</v>
      </c>
      <c r="C3466" t="str">
        <f>VLOOKUP(A3466,'ALL - prices'!B:C,2,FALSE)</f>
        <v>goeasy Ltd</v>
      </c>
      <c r="D3466" t="str">
        <f>VLOOKUP(A3466,'ALL - prices'!B:I,8,FALSE)</f>
        <v>Financials</v>
      </c>
      <c r="E3466">
        <v>2021</v>
      </c>
      <c r="F3466" t="s">
        <v>679</v>
      </c>
      <c r="G3466" t="str">
        <f t="shared" si="252"/>
        <v>2021-Q1</v>
      </c>
      <c r="H3466" s="4">
        <f>INDEX('ALL - prices'!$J$3:$DY$219,MATCH('COMBINED DATA'!A3466,'ALL - prices'!$B$3:$B$219,0),MATCH('COMBINED DATA'!G3466,'ALL - prices'!$J$1:$DY$1,0))</f>
        <v>108.34310000000001</v>
      </c>
      <c r="I3466" s="14">
        <f t="shared" si="253"/>
        <v>22.902024552282096</v>
      </c>
      <c r="J3466" s="6">
        <f>INDEX('market cap'!$B$3:$DQ$219,MATCH(A3466,'market cap'!$A$3:$A$219,0),MATCH(G3466,'market cap'!$B$1:$DQ$1,0))</f>
        <v>1861.7635</v>
      </c>
      <c r="K3466">
        <f t="shared" si="254"/>
        <v>7.5292794358065755</v>
      </c>
      <c r="L3466">
        <f>INDEX('PB2'!$D$2:$AQ$224,MATCH(A3466,'PB2'!$B$2:$B$224,0),MATCH(G3466,'PB2'!$D$1:$AQ$1,0))</f>
        <v>3.3920249938964799</v>
      </c>
      <c r="M3466" s="16">
        <f t="shared" si="255"/>
        <v>0.294809148458332</v>
      </c>
      <c r="N3466" s="6">
        <f>INDEX('ROA2'!$D$2:$AQ$224,MATCH(A3466,'ROA2'!$B$2:$B$224,0),MATCH(G3466,'ROA2'!$D$1:$AQ$1,0))</f>
        <v>9.6793594360351598</v>
      </c>
      <c r="O3466" s="6">
        <v>1501.9160320000001</v>
      </c>
      <c r="P3466" s="28">
        <v>9.8473988928495071E-2</v>
      </c>
    </row>
    <row r="3467" spans="1:16" x14ac:dyDescent="0.3">
      <c r="A3467" t="s">
        <v>545</v>
      </c>
      <c r="B3467" t="str">
        <f>VLOOKUP(A3467,Sheet3!L:L,1,FALSE)</f>
        <v>GSY CN EQUITY</v>
      </c>
      <c r="C3467" t="str">
        <f>VLOOKUP(A3467,'ALL - prices'!B:C,2,FALSE)</f>
        <v>goeasy Ltd</v>
      </c>
      <c r="D3467" t="str">
        <f>VLOOKUP(A3467,'ALL - prices'!B:I,8,FALSE)</f>
        <v>Financials</v>
      </c>
      <c r="E3467">
        <v>2021</v>
      </c>
      <c r="F3467" t="s">
        <v>680</v>
      </c>
      <c r="G3467" t="str">
        <f t="shared" si="252"/>
        <v>2021-Q2</v>
      </c>
      <c r="H3467" s="4">
        <f>INDEX('ALL - prices'!$J$3:$DY$219,MATCH('COMBINED DATA'!A3467,'ALL - prices'!$B$3:$B$219,0),MATCH('COMBINED DATA'!G3467,'ALL - prices'!$J$1:$DY$1,0))</f>
        <v>137.94110000000001</v>
      </c>
      <c r="I3467" s="14">
        <f t="shared" si="253"/>
        <v>39.11446005919673</v>
      </c>
      <c r="J3467" s="6">
        <f>INDEX('market cap'!$B$3:$DQ$219,MATCH(A3467,'market cap'!$A$3:$A$219,0),MATCH(G3467,'market cap'!$B$1:$DQ$1,0))</f>
        <v>2602.9088999999999</v>
      </c>
      <c r="K3467">
        <f t="shared" si="254"/>
        <v>7.8643849063029787</v>
      </c>
      <c r="L3467">
        <f>INDEX('PB2'!$D$2:$AQ$224,MATCH(A3467,'PB2'!$B$2:$B$224,0),MATCH(G3467,'PB2'!$D$1:$AQ$1,0))</f>
        <v>3.49443507194519</v>
      </c>
      <c r="M3467" s="16">
        <f t="shared" si="255"/>
        <v>0.28616928900136823</v>
      </c>
      <c r="N3467" s="6">
        <f>INDEX('ROA2'!$D$2:$AQ$224,MATCH(A3467,'ROA2'!$B$2:$B$224,0),MATCH(G3467,'ROA2'!$D$1:$AQ$1,0))</f>
        <v>15.0022869110107</v>
      </c>
      <c r="O3467" s="6">
        <v>1611.8840319999999</v>
      </c>
      <c r="P3467" s="28">
        <v>7.3218474040498055E-2</v>
      </c>
    </row>
    <row r="3468" spans="1:16" x14ac:dyDescent="0.3">
      <c r="A3468" t="s">
        <v>545</v>
      </c>
      <c r="B3468" t="str">
        <f>VLOOKUP(A3468,Sheet3!L:L,1,FALSE)</f>
        <v>GSY CN EQUITY</v>
      </c>
      <c r="C3468" t="str">
        <f>VLOOKUP(A3468,'ALL - prices'!B:C,2,FALSE)</f>
        <v>goeasy Ltd</v>
      </c>
      <c r="D3468" t="str">
        <f>VLOOKUP(A3468,'ALL - prices'!B:I,8,FALSE)</f>
        <v>Financials</v>
      </c>
      <c r="E3468">
        <v>2021</v>
      </c>
      <c r="F3468" t="s">
        <v>681</v>
      </c>
      <c r="G3468" t="str">
        <f t="shared" si="252"/>
        <v>2021-Q3</v>
      </c>
      <c r="H3468" s="4">
        <f>INDEX('ALL - prices'!$J$3:$DY$219,MATCH('COMBINED DATA'!A3468,'ALL - prices'!$B$3:$B$219,0),MATCH('COMBINED DATA'!G3468,'ALL - prices'!$J$1:$DY$1,0))</f>
        <v>176.30439999999999</v>
      </c>
      <c r="I3468" s="14">
        <f t="shared" si="253"/>
        <v>31.316153249867106</v>
      </c>
      <c r="J3468" s="6">
        <f>INDEX('market cap'!$B$3:$DQ$219,MATCH(A3468,'market cap'!$A$3:$A$219,0),MATCH(G3468,'market cap'!$B$1:$DQ$1,0))</f>
        <v>3334.0781000000002</v>
      </c>
      <c r="K3468">
        <f t="shared" si="254"/>
        <v>8.1119514883513073</v>
      </c>
      <c r="L3468">
        <f>INDEX('PB2'!$D$2:$AQ$224,MATCH(A3468,'PB2'!$B$2:$B$224,0),MATCH(G3468,'PB2'!$D$1:$AQ$1,0))</f>
        <v>4.1296849250793501</v>
      </c>
      <c r="M3468" s="16">
        <f t="shared" si="255"/>
        <v>0.24214922400666811</v>
      </c>
      <c r="N3468" s="6">
        <f>INDEX('ROA2'!$D$2:$AQ$224,MATCH(A3468,'ROA2'!$B$2:$B$224,0),MATCH(G3468,'ROA2'!$D$1:$AQ$1,0))</f>
        <v>11.2226114273071</v>
      </c>
      <c r="O3468" s="6">
        <v>2451.2808960000002</v>
      </c>
      <c r="P3468" s="28">
        <v>0.52075512092423304</v>
      </c>
    </row>
    <row r="3469" spans="1:16" x14ac:dyDescent="0.3">
      <c r="A3469" t="s">
        <v>545</v>
      </c>
      <c r="B3469" t="str">
        <f>VLOOKUP(A3469,Sheet3!L:L,1,FALSE)</f>
        <v>GSY CN EQUITY</v>
      </c>
      <c r="C3469" t="str">
        <f>VLOOKUP(A3469,'ALL - prices'!B:C,2,FALSE)</f>
        <v>goeasy Ltd</v>
      </c>
      <c r="D3469" t="str">
        <f>VLOOKUP(A3469,'ALL - prices'!B:I,8,FALSE)</f>
        <v>Financials</v>
      </c>
      <c r="E3469">
        <v>2021</v>
      </c>
      <c r="F3469" t="s">
        <v>682</v>
      </c>
      <c r="G3469" t="str">
        <f t="shared" si="252"/>
        <v>2021-Q4</v>
      </c>
      <c r="H3469" s="4">
        <f>INDEX('ALL - prices'!$J$3:$DY$219,MATCH('COMBINED DATA'!A3469,'ALL - prices'!$B$3:$B$219,0),MATCH('COMBINED DATA'!G3469,'ALL - prices'!$J$1:$DY$1,0))</f>
        <v>156.95859999999999</v>
      </c>
      <c r="I3469" s="14">
        <f t="shared" si="253"/>
        <v>15.738777307947583</v>
      </c>
      <c r="J3469" s="6">
        <f>INDEX('market cap'!$B$3:$DQ$219,MATCH(A3469,'market cap'!$A$3:$A$219,0),MATCH(G3469,'market cap'!$B$1:$DQ$1,0))</f>
        <v>2927.3108999999999</v>
      </c>
      <c r="K3469">
        <f t="shared" si="254"/>
        <v>7.9818394990217749</v>
      </c>
      <c r="L3469">
        <f>INDEX('PB2'!$D$2:$AQ$224,MATCH(A3469,'PB2'!$B$2:$B$224,0),MATCH(G3469,'PB2'!$D$1:$AQ$1,0))</f>
        <v>3.67634797096252</v>
      </c>
      <c r="M3469" s="16">
        <f t="shared" si="255"/>
        <v>0.27200907201887797</v>
      </c>
      <c r="N3469" s="6">
        <f>INDEX('ROA2'!$D$2:$AQ$224,MATCH(A3469,'ROA2'!$B$2:$B$224,0),MATCH(G3469,'ROA2'!$D$1:$AQ$1,0))</f>
        <v>12.7060298919678</v>
      </c>
      <c r="O3469" s="6">
        <v>2471.7370879999999</v>
      </c>
      <c r="P3469" s="28">
        <v>8.3451031798844662E-3</v>
      </c>
    </row>
    <row r="3470" spans="1:16" x14ac:dyDescent="0.3">
      <c r="A3470" t="s">
        <v>545</v>
      </c>
      <c r="B3470" t="str">
        <f>VLOOKUP(A3470,Sheet3!L:L,1,FALSE)</f>
        <v>GSY CN EQUITY</v>
      </c>
      <c r="C3470" t="str">
        <f>VLOOKUP(A3470,'ALL - prices'!B:C,2,FALSE)</f>
        <v>goeasy Ltd</v>
      </c>
      <c r="D3470" t="str">
        <f>VLOOKUP(A3470,'ALL - prices'!B:I,8,FALSE)</f>
        <v>Financials</v>
      </c>
      <c r="E3470">
        <v>2022</v>
      </c>
      <c r="F3470" t="s">
        <v>679</v>
      </c>
      <c r="G3470" t="str">
        <f t="shared" si="252"/>
        <v>2022-Q1</v>
      </c>
      <c r="H3470" s="4">
        <f>INDEX('ALL - prices'!$J$3:$DY$219,MATCH('COMBINED DATA'!A3470,'ALL - prices'!$B$3:$B$219,0),MATCH('COMBINED DATA'!G3470,'ALL - prices'!$J$1:$DY$1,0))</f>
        <v>123.6491</v>
      </c>
      <c r="I3470" s="14">
        <f t="shared" si="253"/>
        <v>5.2594463764417858</v>
      </c>
      <c r="J3470" s="6">
        <f>INDEX('market cap'!$B$3:$DQ$219,MATCH(A3470,'market cap'!$A$3:$A$219,0),MATCH(G3470,'market cap'!$B$1:$DQ$1,0))</f>
        <v>2237.4207999999999</v>
      </c>
      <c r="K3470">
        <f t="shared" si="254"/>
        <v>7.7130790528744892</v>
      </c>
      <c r="L3470">
        <f>INDEX('PB2'!$D$2:$AQ$224,MATCH(A3470,'PB2'!$B$2:$B$224,0),MATCH(G3470,'PB2'!$D$1:$AQ$1,0))</f>
        <v>2.9780700206756601</v>
      </c>
      <c r="M3470" s="16">
        <f t="shared" si="255"/>
        <v>0.33578794086685765</v>
      </c>
      <c r="N3470" s="6">
        <f>INDEX('ROA2'!$D$2:$AQ$224,MATCH(A3470,'ROA2'!$B$2:$B$224,0),MATCH(G3470,'ROA2'!$D$1:$AQ$1,0))</f>
        <v>11.9540691375732</v>
      </c>
      <c r="O3470" s="6">
        <v>2596.153088</v>
      </c>
      <c r="P3470" s="28">
        <v>5.0335450563907293E-2</v>
      </c>
    </row>
    <row r="3471" spans="1:16" x14ac:dyDescent="0.3">
      <c r="A3471" t="s">
        <v>545</v>
      </c>
      <c r="B3471" t="str">
        <f>VLOOKUP(A3471,Sheet3!L:L,1,FALSE)</f>
        <v>GSY CN EQUITY</v>
      </c>
      <c r="C3471" t="str">
        <f>VLOOKUP(A3471,'ALL - prices'!B:C,2,FALSE)</f>
        <v>goeasy Ltd</v>
      </c>
      <c r="D3471" t="str">
        <f>VLOOKUP(A3471,'ALL - prices'!B:I,8,FALSE)</f>
        <v>Financials</v>
      </c>
      <c r="E3471">
        <v>2022</v>
      </c>
      <c r="F3471" t="s">
        <v>680</v>
      </c>
      <c r="G3471" t="str">
        <f t="shared" si="252"/>
        <v>2022-Q2</v>
      </c>
      <c r="H3471" s="4">
        <f>INDEX('ALL - prices'!$J$3:$DY$219,MATCH('COMBINED DATA'!A3471,'ALL - prices'!$B$3:$B$219,0),MATCH('COMBINED DATA'!G3471,'ALL - prices'!$J$1:$DY$1,0))</f>
        <v>87.280600000000007</v>
      </c>
      <c r="I3471" s="14">
        <f t="shared" si="253"/>
        <v>6.0841431926908696</v>
      </c>
      <c r="J3471" s="6">
        <f>INDEX('market cap'!$B$3:$DQ$219,MATCH(A3471,'market cap'!$A$3:$A$219,0),MATCH(G3471,'market cap'!$B$1:$DQ$1,0))</f>
        <v>1549.0917999999999</v>
      </c>
      <c r="K3471">
        <f t="shared" si="254"/>
        <v>7.3454241027021414</v>
      </c>
      <c r="L3471">
        <f>INDEX('PB2'!$D$2:$AQ$224,MATCH(A3471,'PB2'!$B$2:$B$224,0),MATCH(G3471,'PB2'!$D$1:$AQ$1,0))</f>
        <v>2.0210330486297599</v>
      </c>
      <c r="M3471" s="16">
        <f t="shared" si="255"/>
        <v>0.4947964609871125</v>
      </c>
      <c r="N3471" s="6">
        <f>INDEX('ROA2'!$D$2:$AQ$224,MATCH(A3471,'ROA2'!$B$2:$B$224,0),MATCH(G3471,'ROA2'!$D$1:$AQ$1,0))</f>
        <v>7.3979749679565403</v>
      </c>
      <c r="O3471" s="6">
        <v>2688.32</v>
      </c>
      <c r="P3471" s="28">
        <v>3.5501339434109727E-2</v>
      </c>
    </row>
    <row r="3472" spans="1:16" x14ac:dyDescent="0.3">
      <c r="A3472" t="s">
        <v>545</v>
      </c>
      <c r="B3472" t="str">
        <f>VLOOKUP(A3472,Sheet3!L:L,1,FALSE)</f>
        <v>GSY CN EQUITY</v>
      </c>
      <c r="C3472" t="str">
        <f>VLOOKUP(A3472,'ALL - prices'!B:C,2,FALSE)</f>
        <v>goeasy Ltd</v>
      </c>
      <c r="D3472" t="str">
        <f>VLOOKUP(A3472,'ALL - prices'!B:I,8,FALSE)</f>
        <v>Financials</v>
      </c>
      <c r="E3472">
        <v>2022</v>
      </c>
      <c r="F3472" t="s">
        <v>681</v>
      </c>
      <c r="G3472" t="str">
        <f t="shared" si="252"/>
        <v>2022-Q3</v>
      </c>
      <c r="H3472" s="4">
        <f>INDEX('ALL - prices'!$J$3:$DY$219,MATCH('COMBINED DATA'!A3472,'ALL - prices'!$B$3:$B$219,0),MATCH('COMBINED DATA'!G3472,'ALL - prices'!$J$1:$DY$1,0))</f>
        <v>96.475200000000001</v>
      </c>
      <c r="I3472" s="14">
        <f t="shared" si="253"/>
        <v>6.3831975197910538</v>
      </c>
      <c r="J3472" s="6">
        <f>INDEX('market cap'!$B$3:$DQ$219,MATCH(A3472,'market cap'!$A$3:$A$219,0),MATCH(G3472,'market cap'!$B$1:$DQ$1,0))</f>
        <v>1705.5817</v>
      </c>
      <c r="K3472">
        <f t="shared" si="254"/>
        <v>7.4416615045518641</v>
      </c>
      <c r="L3472">
        <f>INDEX('PB2'!$D$2:$AQ$224,MATCH(A3472,'PB2'!$B$2:$B$224,0),MATCH(G3472,'PB2'!$D$1:$AQ$1,0))</f>
        <v>2.2228939533233598</v>
      </c>
      <c r="M3472" s="16">
        <f t="shared" si="255"/>
        <v>0.44986401555726041</v>
      </c>
      <c r="N3472" s="6">
        <f>INDEX('ROA2'!$D$2:$AQ$224,MATCH(A3472,'ROA2'!$B$2:$B$224,0),MATCH(G3472,'ROA2'!$D$1:$AQ$1,0))</f>
        <v>6.65405178070068</v>
      </c>
      <c r="O3472" s="6">
        <v>2895.7470720000001</v>
      </c>
      <c r="P3472" s="28">
        <v>7.715862397333649E-2</v>
      </c>
    </row>
    <row r="3473" spans="1:16" x14ac:dyDescent="0.3">
      <c r="A3473" t="s">
        <v>545</v>
      </c>
      <c r="B3473" t="str">
        <f>VLOOKUP(A3473,Sheet3!L:L,1,FALSE)</f>
        <v>GSY CN EQUITY</v>
      </c>
      <c r="C3473" t="str">
        <f>VLOOKUP(A3473,'ALL - prices'!B:C,2,FALSE)</f>
        <v>goeasy Ltd</v>
      </c>
      <c r="D3473" t="str">
        <f>VLOOKUP(A3473,'ALL - prices'!B:I,8,FALSE)</f>
        <v>Financials</v>
      </c>
      <c r="E3473">
        <v>2022</v>
      </c>
      <c r="F3473" t="s">
        <v>682</v>
      </c>
      <c r="G3473" t="str">
        <f t="shared" si="252"/>
        <v>2022-Q4</v>
      </c>
      <c r="H3473" s="4">
        <f>INDEX('ALL - prices'!$J$3:$DY$219,MATCH('COMBINED DATA'!A3473,'ALL - prices'!$B$3:$B$219,0),MATCH('COMBINED DATA'!G3473,'ALL - prices'!$J$1:$DY$1,0))</f>
        <v>96.367199999999997</v>
      </c>
      <c r="I3473" s="14">
        <f t="shared" si="253"/>
        <v>26.704907660141163</v>
      </c>
      <c r="J3473" s="6">
        <f>INDEX('market cap'!$B$3:$DQ$219,MATCH(A3473,'market cap'!$A$3:$A$219,0),MATCH(G3473,'market cap'!$B$1:$DQ$1,0))</f>
        <v>1748.2876000000001</v>
      </c>
      <c r="K3473">
        <f t="shared" si="254"/>
        <v>7.4663920735742062</v>
      </c>
      <c r="L3473">
        <f>INDEX('PB2'!$D$2:$AQ$224,MATCH(A3473,'PB2'!$B$2:$B$224,0),MATCH(G3473,'PB2'!$D$1:$AQ$1,0))</f>
        <v>2.0128719806671098</v>
      </c>
      <c r="M3473" s="16">
        <f t="shared" si="255"/>
        <v>0.49680258337570882</v>
      </c>
      <c r="N3473" s="6">
        <f>INDEX('ROA2'!$D$2:$AQ$224,MATCH(A3473,'ROA2'!$B$2:$B$224,0),MATCH(G3473,'ROA2'!$D$1:$AQ$1,0))</f>
        <v>5.7677969932556197</v>
      </c>
      <c r="O3473" s="6">
        <v>3129.915904</v>
      </c>
      <c r="P3473" s="28">
        <v>8.0866465950794136E-2</v>
      </c>
    </row>
    <row r="3474" spans="1:16" x14ac:dyDescent="0.3">
      <c r="A3474" t="s">
        <v>545</v>
      </c>
      <c r="B3474" t="str">
        <f>VLOOKUP(A3474,Sheet3!L:L,1,FALSE)</f>
        <v>GSY CN EQUITY</v>
      </c>
      <c r="C3474" t="str">
        <f>VLOOKUP(A3474,'ALL - prices'!B:C,2,FALSE)</f>
        <v>goeasy Ltd</v>
      </c>
      <c r="D3474" t="str">
        <f>VLOOKUP(A3474,'ALL - prices'!B:I,8,FALSE)</f>
        <v>Financials</v>
      </c>
      <c r="E3474">
        <v>2023</v>
      </c>
      <c r="F3474" t="s">
        <v>679</v>
      </c>
      <c r="G3474" t="str">
        <f t="shared" si="252"/>
        <v>2023-Q1</v>
      </c>
      <c r="H3474" s="4">
        <f>INDEX('ALL - prices'!$J$3:$DY$219,MATCH('COMBINED DATA'!A3474,'ALL - prices'!$B$3:$B$219,0),MATCH('COMBINED DATA'!G3474,'ALL - prices'!$J$1:$DY$1,0))</f>
        <v>87.343400000000003</v>
      </c>
      <c r="I3474" s="14">
        <f t="shared" si="253"/>
        <v>28.097262023549519</v>
      </c>
      <c r="J3474" s="6">
        <f>INDEX('market cap'!$B$3:$DQ$219,MATCH(A3474,'market cap'!$A$3:$A$219,0),MATCH(G3474,'market cap'!$B$1:$DQ$1,0))</f>
        <v>1578.6985</v>
      </c>
      <c r="K3474">
        <f t="shared" si="254"/>
        <v>7.3643560523883727</v>
      </c>
      <c r="L3474">
        <f>INDEX('PB2'!$D$2:$AQ$224,MATCH(A3474,'PB2'!$B$2:$B$224,0),MATCH(G3474,'PB2'!$D$1:$AQ$1,0))</f>
        <v>1.75006198883057</v>
      </c>
      <c r="M3474" s="16">
        <f t="shared" si="255"/>
        <v>0.57140833089473708</v>
      </c>
      <c r="N3474" s="6">
        <f>INDEX('ROA2'!$D$2:$AQ$224,MATCH(A3474,'ROA2'!$B$2:$B$224,0),MATCH(G3474,'ROA2'!$D$1:$AQ$1,0))</f>
        <v>4.75199222564697</v>
      </c>
      <c r="O3474" s="6">
        <v>3302.8889600000002</v>
      </c>
      <c r="P3474" s="28">
        <v>5.5264442018695299E-2</v>
      </c>
    </row>
    <row r="3475" spans="1:16" x14ac:dyDescent="0.3">
      <c r="A3475" t="s">
        <v>545</v>
      </c>
      <c r="B3475" t="str">
        <f>VLOOKUP(A3475,Sheet3!L:L,1,FALSE)</f>
        <v>GSY CN EQUITY</v>
      </c>
      <c r="C3475" t="str">
        <f>VLOOKUP(A3475,'ALL - prices'!B:C,2,FALSE)</f>
        <v>goeasy Ltd</v>
      </c>
      <c r="D3475" t="str">
        <f>VLOOKUP(A3475,'ALL - prices'!B:I,8,FALSE)</f>
        <v>Financials</v>
      </c>
      <c r="E3475">
        <v>2023</v>
      </c>
      <c r="F3475" t="s">
        <v>680</v>
      </c>
      <c r="G3475" t="str">
        <f t="shared" si="252"/>
        <v>2023-Q2</v>
      </c>
      <c r="H3475" s="4">
        <f>INDEX('ALL - prices'!$J$3:$DY$219,MATCH('COMBINED DATA'!A3475,'ALL - prices'!$B$3:$B$219,0),MATCH('COMBINED DATA'!G3475,'ALL - prices'!$J$1:$DY$1,0))</f>
        <v>102.0445</v>
      </c>
      <c r="I3475" s="14">
        <f t="shared" si="253"/>
        <v>36.060499831671848</v>
      </c>
      <c r="J3475" s="6">
        <f>INDEX('market cap'!$B$3:$DQ$219,MATCH(A3475,'market cap'!$A$3:$A$219,0),MATCH(G3475,'market cap'!$B$1:$DQ$1,0))</f>
        <v>1828.664</v>
      </c>
      <c r="K3475">
        <f t="shared" si="254"/>
        <v>7.5113409245709928</v>
      </c>
      <c r="L3475">
        <f>INDEX('PB2'!$D$2:$AQ$224,MATCH(A3475,'PB2'!$B$2:$B$224,0),MATCH(G3475,'PB2'!$D$1:$AQ$1,0))</f>
        <v>1.91831803321838</v>
      </c>
      <c r="M3475" s="16">
        <f t="shared" si="255"/>
        <v>0.52128999607134519</v>
      </c>
      <c r="N3475" s="6">
        <f>INDEX('ROA2'!$D$2:$AQ$224,MATCH(A3475,'ROA2'!$B$2:$B$224,0),MATCH(G3475,'ROA2'!$D$1:$AQ$1,0))</f>
        <v>5.3539590835571298</v>
      </c>
      <c r="O3475" s="6">
        <v>3494.057984</v>
      </c>
      <c r="P3475" s="28">
        <v>5.7879337245415538E-2</v>
      </c>
    </row>
    <row r="3476" spans="1:16" x14ac:dyDescent="0.3">
      <c r="A3476" t="s">
        <v>545</v>
      </c>
      <c r="B3476" t="str">
        <f>VLOOKUP(A3476,Sheet3!L:L,1,FALSE)</f>
        <v>GSY CN EQUITY</v>
      </c>
      <c r="C3476" t="str">
        <f>VLOOKUP(A3476,'ALL - prices'!B:C,2,FALSE)</f>
        <v>goeasy Ltd</v>
      </c>
      <c r="D3476" t="str">
        <f>VLOOKUP(A3476,'ALL - prices'!B:I,8,FALSE)</f>
        <v>Financials</v>
      </c>
      <c r="E3476">
        <v>2023</v>
      </c>
      <c r="F3476" t="s">
        <v>681</v>
      </c>
      <c r="G3476" t="str">
        <f t="shared" si="252"/>
        <v>2023-Q3</v>
      </c>
      <c r="H3476" s="4">
        <f>INDEX('ALL - prices'!$J$3:$DY$219,MATCH('COMBINED DATA'!A3476,'ALL - prices'!$B$3:$B$219,0),MATCH('COMBINED DATA'!G3476,'ALL - prices'!$J$1:$DY$1,0))</f>
        <v>99.302700000000002</v>
      </c>
      <c r="I3476" s="14">
        <f t="shared" si="253"/>
        <v>18.733283101652699</v>
      </c>
      <c r="J3476" s="6">
        <f>INDEX('market cap'!$B$3:$DQ$219,MATCH(A3476,'market cap'!$A$3:$A$219,0),MATCH(G3476,'market cap'!$B$1:$DQ$1,0))</f>
        <v>1766.5672999999999</v>
      </c>
      <c r="K3476">
        <f t="shared" si="254"/>
        <v>7.4767935640072594</v>
      </c>
      <c r="L3476">
        <f>INDEX('PB2'!$D$2:$AQ$224,MATCH(A3476,'PB2'!$B$2:$B$224,0),MATCH(G3476,'PB2'!$D$1:$AQ$1,0))</f>
        <v>1.7416739463806199</v>
      </c>
      <c r="M3476" s="16">
        <f t="shared" si="255"/>
        <v>0.57416027958511084</v>
      </c>
      <c r="N3476" s="6">
        <f>INDEX('ROA2'!$D$2:$AQ$224,MATCH(A3476,'ROA2'!$B$2:$B$224,0),MATCH(G3476,'ROA2'!$D$1:$AQ$1,0))</f>
        <v>5.5578508377075204</v>
      </c>
      <c r="O3476" s="6">
        <v>3680.5719039999999</v>
      </c>
      <c r="P3476" s="28">
        <v>5.3380316197980955E-2</v>
      </c>
    </row>
    <row r="3477" spans="1:16" x14ac:dyDescent="0.3">
      <c r="A3477" t="s">
        <v>545</v>
      </c>
      <c r="B3477" t="str">
        <f>VLOOKUP(A3477,Sheet3!L:L,1,FALSE)</f>
        <v>GSY CN EQUITY</v>
      </c>
      <c r="C3477" t="str">
        <f>VLOOKUP(A3477,'ALL - prices'!B:C,2,FALSE)</f>
        <v>goeasy Ltd</v>
      </c>
      <c r="D3477" t="str">
        <f>VLOOKUP(A3477,'ALL - prices'!B:I,8,FALSE)</f>
        <v>Financials</v>
      </c>
      <c r="E3477">
        <v>2023</v>
      </c>
      <c r="F3477" t="s">
        <v>682</v>
      </c>
      <c r="G3477" t="str">
        <f t="shared" si="252"/>
        <v>2023-Q4</v>
      </c>
      <c r="H3477" s="4">
        <f>INDEX('ALL - prices'!$J$3:$DY$219,MATCH('COMBINED DATA'!A3477,'ALL - prices'!$B$3:$B$219,0),MATCH('COMBINED DATA'!G3477,'ALL - prices'!$J$1:$DY$1,0))</f>
        <v>148.09200000000001</v>
      </c>
      <c r="I3477" s="14">
        <f t="shared" si="253"/>
        <v>15.884072620998895</v>
      </c>
      <c r="J3477" s="6">
        <f>INDEX('market cap'!$B$3:$DQ$219,MATCH(A3477,'market cap'!$A$3:$A$219,0),MATCH(G3477,'market cap'!$B$1:$DQ$1,0))</f>
        <v>2618.9056</v>
      </c>
      <c r="K3477">
        <f t="shared" si="254"/>
        <v>7.870511799566386</v>
      </c>
      <c r="L3477">
        <f>INDEX('PB2'!$D$2:$AQ$224,MATCH(A3477,'PB2'!$B$2:$B$224,0),MATCH(G3477,'PB2'!$D$1:$AQ$1,0))</f>
        <v>2.49293708801269</v>
      </c>
      <c r="M3477" s="16">
        <f t="shared" si="255"/>
        <v>0.40113326758565582</v>
      </c>
      <c r="N3477" s="6">
        <f>INDEX('ROA2'!$D$2:$AQ$224,MATCH(A3477,'ROA2'!$B$2:$B$224,0),MATCH(G3477,'ROA2'!$D$1:$AQ$1,0))</f>
        <v>5.7139911651611301</v>
      </c>
      <c r="O3477" s="6">
        <v>3935.969024</v>
      </c>
      <c r="P3477" s="28">
        <v>6.9390607400561216E-2</v>
      </c>
    </row>
    <row r="3478" spans="1:16" x14ac:dyDescent="0.3">
      <c r="A3478" t="s">
        <v>545</v>
      </c>
      <c r="B3478" t="str">
        <f>VLOOKUP(A3478,Sheet3!L:L,1,FALSE)</f>
        <v>GSY CN EQUITY</v>
      </c>
      <c r="C3478" t="str">
        <f>VLOOKUP(A3478,'ALL - prices'!B:C,2,FALSE)</f>
        <v>goeasy Ltd</v>
      </c>
      <c r="D3478" t="str">
        <f>VLOOKUP(A3478,'ALL - prices'!B:I,8,FALSE)</f>
        <v>Financials</v>
      </c>
      <c r="E3478" s="18">
        <v>2024</v>
      </c>
      <c r="F3478" t="s">
        <v>679</v>
      </c>
      <c r="G3478" t="str">
        <f t="shared" si="252"/>
        <v>2024-Q1</v>
      </c>
      <c r="H3478" s="4">
        <f>INDEX('ALL - prices'!$J$3:$DY$219,MATCH('COMBINED DATA'!A3478,'ALL - prices'!$B$3:$B$219,0),MATCH('COMBINED DATA'!G3478,'ALL - prices'!$J$1:$DY$1,0))</f>
        <v>150.45240000000001</v>
      </c>
      <c r="I3478" s="14" t="s">
        <v>769</v>
      </c>
      <c r="J3478" s="6">
        <f>INDEX('market cap'!$B$3:$DQ$219,MATCH(A3478,'market cap'!$A$3:$A$219,0),MATCH(G3478,'market cap'!$B$1:$DQ$1,0))</f>
        <v>2666.6208000000001</v>
      </c>
      <c r="K3478">
        <f t="shared" si="254"/>
        <v>7.8885673318459419</v>
      </c>
      <c r="L3478">
        <f>INDEX('PB2'!$D$2:$AQ$224,MATCH(A3478,'PB2'!$B$2:$B$224,0),MATCH(G3478,'PB2'!$D$1:$AQ$1,0))</f>
        <v>2.4170451164245601</v>
      </c>
      <c r="M3478" s="16">
        <f t="shared" si="255"/>
        <v>0.41372831363580864</v>
      </c>
      <c r="N3478" s="6">
        <f>INDEX('ROA2'!$D$2:$AQ$224,MATCH(A3478,'ROA2'!$B$2:$B$224,0),MATCH(G3478,'ROA2'!$D$1:$AQ$1,0))</f>
        <v>6.6397790908813503</v>
      </c>
      <c r="O3478" s="6">
        <v>4164.1669119999997</v>
      </c>
      <c r="P3478" s="28">
        <v>5.7977561969755911E-2</v>
      </c>
    </row>
    <row r="3479" spans="1:16" x14ac:dyDescent="0.3">
      <c r="A3479" t="s">
        <v>545</v>
      </c>
      <c r="B3479" t="str">
        <f>VLOOKUP(A3479,Sheet3!L:L,1,FALSE)</f>
        <v>GSY CN EQUITY</v>
      </c>
      <c r="C3479" t="str">
        <f>VLOOKUP(A3479,'ALL - prices'!B:C,2,FALSE)</f>
        <v>goeasy Ltd</v>
      </c>
      <c r="D3479" t="str">
        <f>VLOOKUP(A3479,'ALL - prices'!B:I,8,FALSE)</f>
        <v>Financials</v>
      </c>
      <c r="E3479" s="18">
        <v>2024</v>
      </c>
      <c r="F3479" t="s">
        <v>680</v>
      </c>
      <c r="G3479" t="str">
        <f t="shared" si="252"/>
        <v>2024-Q2</v>
      </c>
      <c r="H3479" s="4">
        <f>INDEX('ALL - prices'!$J$3:$DY$219,MATCH('COMBINED DATA'!A3479,'ALL - prices'!$B$3:$B$219,0),MATCH('COMBINED DATA'!G3479,'ALL - prices'!$J$1:$DY$1,0))</f>
        <v>187.18870000000001</v>
      </c>
      <c r="I3479" s="14" t="s">
        <v>769</v>
      </c>
      <c r="J3479" s="6">
        <f>INDEX('market cap'!$B$3:$DQ$219,MATCH(A3479,'market cap'!$A$3:$A$219,0),MATCH(G3479,'market cap'!$B$1:$DQ$1,0))</f>
        <v>3305.9782</v>
      </c>
      <c r="K3479">
        <f t="shared" si="254"/>
        <v>8.1034876842878436</v>
      </c>
      <c r="L3479">
        <f>INDEX('PB2'!$D$2:$AQ$224,MATCH(A3479,'PB2'!$B$2:$B$224,0),MATCH(G3479,'PB2'!$D$1:$AQ$1,0))</f>
        <v>2.8918240070343</v>
      </c>
      <c r="M3479" s="16">
        <f t="shared" si="255"/>
        <v>0.34580250996171324</v>
      </c>
      <c r="N3479" s="6">
        <f>INDEX('ROA2'!$D$2:$AQ$224,MATCH(A3479,'ROA2'!$B$2:$B$224,0),MATCH(G3479,'ROA2'!$D$1:$AQ$1,0))</f>
        <v>6.4577298164367702</v>
      </c>
      <c r="O3479" s="6">
        <v>4416.0281599999998</v>
      </c>
      <c r="P3479" s="28">
        <v>6.0482985750211972E-2</v>
      </c>
    </row>
    <row r="3480" spans="1:16" x14ac:dyDescent="0.3">
      <c r="A3480" t="s">
        <v>545</v>
      </c>
      <c r="B3480" t="str">
        <f>VLOOKUP(A3480,Sheet3!L:L,1,FALSE)</f>
        <v>GSY CN EQUITY</v>
      </c>
      <c r="C3480" t="str">
        <f>VLOOKUP(A3480,'ALL - prices'!B:C,2,FALSE)</f>
        <v>goeasy Ltd</v>
      </c>
      <c r="D3480" t="str">
        <f>VLOOKUP(A3480,'ALL - prices'!B:I,8,FALSE)</f>
        <v>Financials</v>
      </c>
      <c r="E3480" s="18">
        <v>2024</v>
      </c>
      <c r="F3480" t="s">
        <v>681</v>
      </c>
      <c r="G3480" t="str">
        <f t="shared" si="252"/>
        <v>2024-Q3</v>
      </c>
      <c r="H3480" s="4">
        <f>INDEX('ALL - prices'!$J$3:$DY$219,MATCH('COMBINED DATA'!A3480,'ALL - prices'!$B$3:$B$219,0),MATCH('COMBINED DATA'!G3480,'ALL - prices'!$J$1:$DY$1,0))</f>
        <v>172.96129999999999</v>
      </c>
      <c r="I3480" s="14" t="s">
        <v>769</v>
      </c>
      <c r="J3480" s="6">
        <f>INDEX('market cap'!$B$3:$DQ$219,MATCH(A3480,'market cap'!$A$3:$A$219,0),MATCH(G3480,'market cap'!$B$1:$DQ$1,0))</f>
        <v>3040.0419000000002</v>
      </c>
      <c r="K3480">
        <f t="shared" si="254"/>
        <v>8.0196265772000217</v>
      </c>
      <c r="L3480">
        <f>INDEX('PB2'!$D$2:$AQ$224,MATCH(A3480,'PB2'!$B$2:$B$224,0),MATCH(G3480,'PB2'!$D$1:$AQ$1,0))</f>
        <v>2.54690790176392</v>
      </c>
      <c r="M3480" s="16">
        <f t="shared" si="255"/>
        <v>0.39263296458714775</v>
      </c>
      <c r="N3480" s="6">
        <f>INDEX('ROA2'!$D$2:$AQ$224,MATCH(A3480,'ROA2'!$B$2:$B$224,0),MATCH(G3480,'ROA2'!$D$1:$AQ$1,0))</f>
        <v>6.3869929313659703</v>
      </c>
      <c r="O3480" s="6">
        <v>4625.5897599999998</v>
      </c>
      <c r="P3480" s="28">
        <v>4.7454769853641512E-2</v>
      </c>
    </row>
    <row r="3481" spans="1:16" x14ac:dyDescent="0.3">
      <c r="A3481" t="s">
        <v>545</v>
      </c>
      <c r="B3481" t="str">
        <f>VLOOKUP(A3481,Sheet3!L:L,1,FALSE)</f>
        <v>GSY CN EQUITY</v>
      </c>
      <c r="C3481" t="str">
        <f>VLOOKUP(A3481,'ALL - prices'!B:C,2,FALSE)</f>
        <v>goeasy Ltd</v>
      </c>
      <c r="D3481" t="str">
        <f>VLOOKUP(A3481,'ALL - prices'!B:I,8,FALSE)</f>
        <v>Financials</v>
      </c>
      <c r="E3481" s="18">
        <v>2024</v>
      </c>
      <c r="F3481" t="s">
        <v>682</v>
      </c>
      <c r="G3481" t="str">
        <f t="shared" si="252"/>
        <v>2024-Q4</v>
      </c>
      <c r="H3481" s="4">
        <f>INDEX('ALL - prices'!$J$3:$DY$219,MATCH('COMBINED DATA'!A3481,'ALL - prices'!$B$3:$B$219,0),MATCH('COMBINED DATA'!G3481,'ALL - prices'!$J$1:$DY$1,0))</f>
        <v>160.4915</v>
      </c>
      <c r="I3481" s="14" t="s">
        <v>769</v>
      </c>
      <c r="J3481" s="6">
        <f>INDEX('market cap'!$B$3:$DQ$219,MATCH(A3481,'market cap'!$A$3:$A$219,0),MATCH(G3481,'market cap'!$B$1:$DQ$1,0))</f>
        <v>2788.8074000000001</v>
      </c>
      <c r="K3481">
        <f t="shared" si="254"/>
        <v>7.9333693282332627</v>
      </c>
      <c r="L3481">
        <f>INDEX('PB2'!$D$2:$AQ$224,MATCH(A3481,'PB2'!$B$2:$B$224,0),MATCH(G3481,'PB2'!$D$1:$AQ$1,0))</f>
        <v>2.34660685119412</v>
      </c>
      <c r="M3481" s="16">
        <f t="shared" si="255"/>
        <v>0.42614722593651727</v>
      </c>
      <c r="N3481" s="6">
        <f>INDEX('ROA2'!$D$2:$AQ$224,MATCH(A3481,'ROA2'!$B$2:$B$224,0),MATCH(G3481,'ROA2'!$D$1:$AQ$1,0))</f>
        <v>6.4313030242919904</v>
      </c>
      <c r="O3481" s="6">
        <v>4892.3197440000004</v>
      </c>
      <c r="P3481" s="28">
        <v>5.7663994828629273E-2</v>
      </c>
    </row>
    <row r="3482" spans="1:16" x14ac:dyDescent="0.3">
      <c r="A3482" t="s">
        <v>546</v>
      </c>
      <c r="B3482" t="e">
        <f>VLOOKUP(A3482,Sheet3!L:L,1,FALSE)</f>
        <v>#N/A</v>
      </c>
      <c r="C3482" t="str">
        <f>VLOOKUP(A3482,'ALL - prices'!B:C,2,FALSE)</f>
        <v>Great-West Lifeco Inc</v>
      </c>
      <c r="D3482" t="str">
        <f>VLOOKUP(A3482,'ALL - prices'!B:I,8,FALSE)</f>
        <v>Financials</v>
      </c>
      <c r="E3482">
        <v>2015</v>
      </c>
      <c r="F3482" t="s">
        <v>679</v>
      </c>
      <c r="G3482" t="str">
        <f t="shared" si="252"/>
        <v>2015-Q1</v>
      </c>
      <c r="H3482" s="4">
        <f>INDEX('ALL - prices'!$J$3:$DY$219,MATCH('COMBINED DATA'!A3482,'ALL - prices'!$B$3:$B$219,0),MATCH('COMBINED DATA'!G3482,'ALL - prices'!$J$1:$DY$1,0))</f>
        <v>21.560400000000001</v>
      </c>
      <c r="I3482" s="14">
        <f t="shared" ref="I3482:I3517" si="256">STDEV(H3483:H3486)</f>
        <v>1.2054122652298949</v>
      </c>
      <c r="J3482" s="15">
        <f>INDEX(MarketCap2!$E$2:$AR$224,MATCH(A3482,MarketCap2!$B$2:$B$224,0),MATCH(G3482,MarketCap2!$E$1:$AR$1,0))</f>
        <v>36499128320</v>
      </c>
      <c r="K3482">
        <f t="shared" si="254"/>
        <v>24.320554215605849</v>
      </c>
      <c r="L3482">
        <f>INDEX('PB2'!$D$2:$AQ$224,MATCH(A3482,'PB2'!$B$2:$B$224,0),MATCH(G3482,'PB2'!$D$1:$AQ$1,0))</f>
        <v>2.0718131065368701</v>
      </c>
      <c r="M3482" s="16">
        <f t="shared" si="255"/>
        <v>0.48266901915276783</v>
      </c>
      <c r="N3482" s="6">
        <f>INDEX('ROA2'!$D$2:$AQ$224,MATCH(A3482,'ROA2'!$B$2:$B$224,0),MATCH(G3482,'ROA2'!$D$1:$AQ$1,0))</f>
        <v>0.78173398971557595</v>
      </c>
      <c r="O3482" s="6">
        <v>356709.00735999999</v>
      </c>
      <c r="P3482" s="28">
        <v>2.1878032057578638E-2</v>
      </c>
    </row>
    <row r="3483" spans="1:16" x14ac:dyDescent="0.3">
      <c r="A3483" t="s">
        <v>546</v>
      </c>
      <c r="B3483" t="e">
        <f>VLOOKUP(A3483,Sheet3!L:L,1,FALSE)</f>
        <v>#N/A</v>
      </c>
      <c r="C3483" t="str">
        <f>VLOOKUP(A3483,'ALL - prices'!B:C,2,FALSE)</f>
        <v>Great-West Lifeco Inc</v>
      </c>
      <c r="D3483" t="str">
        <f>VLOOKUP(A3483,'ALL - prices'!B:I,8,FALSE)</f>
        <v>Financials</v>
      </c>
      <c r="E3483">
        <v>2015</v>
      </c>
      <c r="F3483" t="s">
        <v>680</v>
      </c>
      <c r="G3483" t="str">
        <f t="shared" si="252"/>
        <v>2015-Q2</v>
      </c>
      <c r="H3483" s="4">
        <f>INDEX('ALL - prices'!$J$3:$DY$219,MATCH('COMBINED DATA'!A3483,'ALL - prices'!$B$3:$B$219,0),MATCH('COMBINED DATA'!G3483,'ALL - prices'!$J$1:$DY$1,0))</f>
        <v>21.598600000000001</v>
      </c>
      <c r="I3483" s="14">
        <f t="shared" si="256"/>
        <v>1.1231806841139433</v>
      </c>
      <c r="J3483" s="15">
        <f>INDEX(MarketCap2!$E$2:$AR$224,MATCH(A3483,MarketCap2!$B$2:$B$224,0),MATCH(G3483,MarketCap2!$E$1:$AR$1,0))</f>
        <v>36239986688</v>
      </c>
      <c r="K3483">
        <f t="shared" si="254"/>
        <v>24.313428950792204</v>
      </c>
      <c r="L3483">
        <f>INDEX('PB2'!$D$2:$AQ$224,MATCH(A3483,'PB2'!$B$2:$B$224,0),MATCH(G3483,'PB2'!$D$1:$AQ$1,0))</f>
        <v>1.9889440536498999</v>
      </c>
      <c r="M3483" s="16">
        <f t="shared" si="255"/>
        <v>0.50277935076399238</v>
      </c>
      <c r="N3483" s="6">
        <f>INDEX('ROA2'!$D$2:$AQ$224,MATCH(A3483,'ROA2'!$B$2:$B$224,0),MATCH(G3483,'ROA2'!$D$1:$AQ$1,0))</f>
        <v>0.76885801553726196</v>
      </c>
      <c r="O3483" s="6">
        <v>381331.01363200002</v>
      </c>
      <c r="P3483" s="28">
        <v>6.9025468277987334E-2</v>
      </c>
    </row>
    <row r="3484" spans="1:16" x14ac:dyDescent="0.3">
      <c r="A3484" t="s">
        <v>546</v>
      </c>
      <c r="B3484" t="e">
        <f>VLOOKUP(A3484,Sheet3!L:L,1,FALSE)</f>
        <v>#N/A</v>
      </c>
      <c r="C3484" t="str">
        <f>VLOOKUP(A3484,'ALL - prices'!B:C,2,FALSE)</f>
        <v>Great-West Lifeco Inc</v>
      </c>
      <c r="D3484" t="str">
        <f>VLOOKUP(A3484,'ALL - prices'!B:I,8,FALSE)</f>
        <v>Financials</v>
      </c>
      <c r="E3484">
        <v>2015</v>
      </c>
      <c r="F3484" t="s">
        <v>681</v>
      </c>
      <c r="G3484" t="str">
        <f t="shared" si="252"/>
        <v>2015-Q3</v>
      </c>
      <c r="H3484" s="4">
        <f>INDEX('ALL - prices'!$J$3:$DY$219,MATCH('COMBINED DATA'!A3484,'ALL - prices'!$B$3:$B$219,0),MATCH('COMBINED DATA'!G3484,'ALL - prices'!$J$1:$DY$1,0))</f>
        <v>19.1739</v>
      </c>
      <c r="I3484" s="14">
        <f t="shared" si="256"/>
        <v>0.69589840973138184</v>
      </c>
      <c r="J3484" s="15">
        <f>INDEX(MarketCap2!$E$2:$AR$224,MATCH(A3484,MarketCap2!$B$2:$B$224,0),MATCH(G3484,MarketCap2!$E$1:$AR$1,0))</f>
        <v>31864477696</v>
      </c>
      <c r="K3484">
        <f t="shared" si="254"/>
        <v>24.184757674428166</v>
      </c>
      <c r="L3484">
        <f>INDEX('PB2'!$D$2:$AQ$224,MATCH(A3484,'PB2'!$B$2:$B$224,0),MATCH(G3484,'PB2'!$D$1:$AQ$1,0))</f>
        <v>1.64828705787659</v>
      </c>
      <c r="M3484" s="16">
        <f t="shared" si="255"/>
        <v>0.60669043976372206</v>
      </c>
      <c r="N3484" s="6">
        <f>INDEX('ROA2'!$D$2:$AQ$224,MATCH(A3484,'ROA2'!$B$2:$B$224,0),MATCH(G3484,'ROA2'!$D$1:$AQ$1,0))</f>
        <v>0.78522998094558705</v>
      </c>
      <c r="O3484" s="6">
        <v>376428.00332800002</v>
      </c>
      <c r="P3484" s="28">
        <v>-1.2857622718123842E-2</v>
      </c>
    </row>
    <row r="3485" spans="1:16" x14ac:dyDescent="0.3">
      <c r="A3485" t="s">
        <v>546</v>
      </c>
      <c r="B3485" t="e">
        <f>VLOOKUP(A3485,Sheet3!L:L,1,FALSE)</f>
        <v>#N/A</v>
      </c>
      <c r="C3485" t="str">
        <f>VLOOKUP(A3485,'ALL - prices'!B:C,2,FALSE)</f>
        <v>Great-West Lifeco Inc</v>
      </c>
      <c r="D3485" t="str">
        <f>VLOOKUP(A3485,'ALL - prices'!B:I,8,FALSE)</f>
        <v>Financials</v>
      </c>
      <c r="E3485">
        <v>2015</v>
      </c>
      <c r="F3485" t="s">
        <v>682</v>
      </c>
      <c r="G3485" t="str">
        <f t="shared" si="252"/>
        <v>2015-Q4</v>
      </c>
      <c r="H3485" s="4">
        <f>INDEX('ALL - prices'!$J$3:$DY$219,MATCH('COMBINED DATA'!A3485,'ALL - prices'!$B$3:$B$219,0),MATCH('COMBINED DATA'!G3485,'ALL - prices'!$J$1:$DY$1,0))</f>
        <v>20.896999999999998</v>
      </c>
      <c r="I3485" s="14">
        <f t="shared" si="256"/>
        <v>0.90117216261193178</v>
      </c>
      <c r="J3485" s="15">
        <f>INDEX(MarketCap2!$E$2:$AR$224,MATCH(A3485,MarketCap2!$B$2:$B$224,0),MATCH(G3485,MarketCap2!$E$1:$AR$1,0))</f>
        <v>34416029696</v>
      </c>
      <c r="K3485">
        <f t="shared" si="254"/>
        <v>24.261788272325898</v>
      </c>
      <c r="L3485">
        <f>INDEX('PB2'!$D$2:$AQ$224,MATCH(A3485,'PB2'!$B$2:$B$224,0),MATCH(G3485,'PB2'!$D$1:$AQ$1,0))</f>
        <v>1.7201800346374501</v>
      </c>
      <c r="M3485" s="16">
        <f t="shared" si="255"/>
        <v>0.5813344997988904</v>
      </c>
      <c r="N3485" s="6">
        <f>INDEX('ROA2'!$D$2:$AQ$224,MATCH(A3485,'ROA2'!$B$2:$B$224,0),MATCH(G3485,'ROA2'!$D$1:$AQ$1,0))</f>
        <v>0.77455300092697099</v>
      </c>
      <c r="O3485" s="6">
        <v>389935.00569600001</v>
      </c>
      <c r="P3485" s="28">
        <v>3.5882033877885217E-2</v>
      </c>
    </row>
    <row r="3486" spans="1:16" x14ac:dyDescent="0.3">
      <c r="A3486" t="s">
        <v>546</v>
      </c>
      <c r="B3486" t="e">
        <f>VLOOKUP(A3486,Sheet3!L:L,1,FALSE)</f>
        <v>#N/A</v>
      </c>
      <c r="C3486" t="str">
        <f>VLOOKUP(A3486,'ALL - prices'!B:C,2,FALSE)</f>
        <v>Great-West Lifeco Inc</v>
      </c>
      <c r="D3486" t="str">
        <f>VLOOKUP(A3486,'ALL - prices'!B:I,8,FALSE)</f>
        <v>Financials</v>
      </c>
      <c r="E3486">
        <v>2016</v>
      </c>
      <c r="F3486" t="s">
        <v>679</v>
      </c>
      <c r="G3486" t="str">
        <f t="shared" si="252"/>
        <v>2016-Q1</v>
      </c>
      <c r="H3486" s="4">
        <f>INDEX('ALL - prices'!$J$3:$DY$219,MATCH('COMBINED DATA'!A3486,'ALL - prices'!$B$3:$B$219,0),MATCH('COMBINED DATA'!G3486,'ALL - prices'!$J$1:$DY$1,0))</f>
        <v>21.845199999999998</v>
      </c>
      <c r="I3486" s="14">
        <f t="shared" si="256"/>
        <v>1.4315201104653281</v>
      </c>
      <c r="J3486" s="15">
        <f>INDEX(MarketCap2!$E$2:$AR$224,MATCH(A3486,MarketCap2!$B$2:$B$224,0),MATCH(G3486,MarketCap2!$E$1:$AR$1,0))</f>
        <v>35496939520</v>
      </c>
      <c r="K3486">
        <f t="shared" si="254"/>
        <v>24.292712319007201</v>
      </c>
      <c r="L3486">
        <f>INDEX('PB2'!$D$2:$AQ$224,MATCH(A3486,'PB2'!$B$2:$B$224,0),MATCH(G3486,'PB2'!$D$1:$AQ$1,0))</f>
        <v>1.8525630235671999</v>
      </c>
      <c r="M3486" s="16">
        <f t="shared" si="255"/>
        <v>0.53979270193704476</v>
      </c>
      <c r="N3486" s="6">
        <f>INDEX('ROA2'!$D$2:$AQ$224,MATCH(A3486,'ROA2'!$B$2:$B$224,0),MATCH(G3486,'ROA2'!$D$1:$AQ$1,0))</f>
        <v>0.76337099075317405</v>
      </c>
      <c r="O3486" s="6">
        <v>399935.01286399999</v>
      </c>
      <c r="P3486" s="28">
        <v>2.5645317865603885E-2</v>
      </c>
    </row>
    <row r="3487" spans="1:16" x14ac:dyDescent="0.3">
      <c r="A3487" t="s">
        <v>546</v>
      </c>
      <c r="B3487" t="e">
        <f>VLOOKUP(A3487,Sheet3!L:L,1,FALSE)</f>
        <v>#N/A</v>
      </c>
      <c r="C3487" t="str">
        <f>VLOOKUP(A3487,'ALL - prices'!B:C,2,FALSE)</f>
        <v>Great-West Lifeco Inc</v>
      </c>
      <c r="D3487" t="str">
        <f>VLOOKUP(A3487,'ALL - prices'!B:I,8,FALSE)</f>
        <v>Financials</v>
      </c>
      <c r="E3487">
        <v>2016</v>
      </c>
      <c r="F3487" t="s">
        <v>680</v>
      </c>
      <c r="G3487" t="str">
        <f t="shared" si="252"/>
        <v>2016-Q2</v>
      </c>
      <c r="H3487" s="4">
        <f>INDEX('ALL - prices'!$J$3:$DY$219,MATCH('COMBINED DATA'!A3487,'ALL - prices'!$B$3:$B$219,0),MATCH('COMBINED DATA'!G3487,'ALL - prices'!$J$1:$DY$1,0))</f>
        <v>21.033000000000001</v>
      </c>
      <c r="I3487" s="14">
        <f t="shared" si="256"/>
        <v>1.4050626590417001</v>
      </c>
      <c r="J3487" s="15">
        <f>INDEX(MarketCap2!$E$2:$AR$224,MATCH(A3487,MarketCap2!$B$2:$B$224,0),MATCH(G3487,MarketCap2!$E$1:$AR$1,0))</f>
        <v>33836769280</v>
      </c>
      <c r="K3487">
        <f t="shared" si="254"/>
        <v>24.244813896677666</v>
      </c>
      <c r="L3487">
        <f>INDEX('PB2'!$D$2:$AQ$224,MATCH(A3487,'PB2'!$B$2:$B$224,0),MATCH(G3487,'PB2'!$D$1:$AQ$1,0))</f>
        <v>1.7901680469512899</v>
      </c>
      <c r="M3487" s="16">
        <f t="shared" si="255"/>
        <v>0.55860677532650083</v>
      </c>
      <c r="N3487" s="6">
        <f>INDEX('ROA2'!$D$2:$AQ$224,MATCH(A3487,'ROA2'!$B$2:$B$224,0),MATCH(G3487,'ROA2'!$D$1:$AQ$1,0))</f>
        <v>0.72760200500488303</v>
      </c>
      <c r="O3487" s="6">
        <v>390244.99097599997</v>
      </c>
      <c r="P3487" s="28">
        <v>-2.4228991151857865E-2</v>
      </c>
    </row>
    <row r="3488" spans="1:16" x14ac:dyDescent="0.3">
      <c r="A3488" t="s">
        <v>546</v>
      </c>
      <c r="B3488" t="e">
        <f>VLOOKUP(A3488,Sheet3!L:L,1,FALSE)</f>
        <v>#N/A</v>
      </c>
      <c r="C3488" t="str">
        <f>VLOOKUP(A3488,'ALL - prices'!B:C,2,FALSE)</f>
        <v>Great-West Lifeco Inc</v>
      </c>
      <c r="D3488" t="str">
        <f>VLOOKUP(A3488,'ALL - prices'!B:I,8,FALSE)</f>
        <v>Financials</v>
      </c>
      <c r="E3488">
        <v>2016</v>
      </c>
      <c r="F3488" t="s">
        <v>681</v>
      </c>
      <c r="G3488" t="str">
        <f t="shared" si="252"/>
        <v>2016-Q3</v>
      </c>
      <c r="H3488" s="4">
        <f>INDEX('ALL - prices'!$J$3:$DY$219,MATCH('COMBINED DATA'!A3488,'ALL - prices'!$B$3:$B$219,0),MATCH('COMBINED DATA'!G3488,'ALL - prices'!$J$1:$DY$1,0))</f>
        <v>20.146599999999999</v>
      </c>
      <c r="I3488" s="14">
        <f t="shared" si="256"/>
        <v>0.61637142752293983</v>
      </c>
      <c r="J3488" s="15">
        <f>INDEX(MarketCap2!$E$2:$AR$224,MATCH(A3488,MarketCap2!$B$2:$B$224,0),MATCH(G3488,MarketCap2!$E$1:$AR$1,0))</f>
        <v>32059545600</v>
      </c>
      <c r="K3488">
        <f t="shared" si="254"/>
        <v>24.190860810602544</v>
      </c>
      <c r="L3488">
        <f>INDEX('PB2'!$D$2:$AQ$224,MATCH(A3488,'PB2'!$B$2:$B$224,0),MATCH(G3488,'PB2'!$D$1:$AQ$1,0))</f>
        <v>1.6832040548324601</v>
      </c>
      <c r="M3488" s="16">
        <f t="shared" si="255"/>
        <v>0.5941050326780114</v>
      </c>
      <c r="N3488" s="6">
        <f>INDEX('ROA2'!$D$2:$AQ$224,MATCH(A3488,'ROA2'!$B$2:$B$224,0),MATCH(G3488,'ROA2'!$D$1:$AQ$1,0))</f>
        <v>0.73511898517608598</v>
      </c>
      <c r="O3488" s="6">
        <v>390250.98752000002</v>
      </c>
      <c r="P3488" s="28">
        <v>1.5366101138300498E-5</v>
      </c>
    </row>
    <row r="3489" spans="1:16" x14ac:dyDescent="0.3">
      <c r="A3489" t="s">
        <v>546</v>
      </c>
      <c r="B3489" t="e">
        <f>VLOOKUP(A3489,Sheet3!L:L,1,FALSE)</f>
        <v>#N/A</v>
      </c>
      <c r="C3489" t="str">
        <f>VLOOKUP(A3489,'ALL - prices'!B:C,2,FALSE)</f>
        <v>Great-West Lifeco Inc</v>
      </c>
      <c r="D3489" t="str">
        <f>VLOOKUP(A3489,'ALL - prices'!B:I,8,FALSE)</f>
        <v>Financials</v>
      </c>
      <c r="E3489">
        <v>2016</v>
      </c>
      <c r="F3489" t="s">
        <v>682</v>
      </c>
      <c r="G3489" t="str">
        <f t="shared" si="252"/>
        <v>2016-Q4</v>
      </c>
      <c r="H3489" s="4">
        <f>INDEX('ALL - prices'!$J$3:$DY$219,MATCH('COMBINED DATA'!A3489,'ALL - prices'!$B$3:$B$219,0),MATCH('COMBINED DATA'!G3489,'ALL - prices'!$J$1:$DY$1,0))</f>
        <v>22.158799999999999</v>
      </c>
      <c r="I3489" s="14">
        <f t="shared" si="256"/>
        <v>0.37453840479537831</v>
      </c>
      <c r="J3489" s="15">
        <f>INDEX(MarketCap2!$E$2:$AR$224,MATCH(A3489,MarketCap2!$B$2:$B$224,0),MATCH(G3489,MarketCap2!$E$1:$AR$1,0))</f>
        <v>34679799808</v>
      </c>
      <c r="K3489">
        <f t="shared" si="254"/>
        <v>24.26942321629307</v>
      </c>
      <c r="L3489">
        <f>INDEX('PB2'!$D$2:$AQ$224,MATCH(A3489,'PB2'!$B$2:$B$224,0),MATCH(G3489,'PB2'!$D$1:$AQ$1,0))</f>
        <v>1.7801530361175499</v>
      </c>
      <c r="M3489" s="16">
        <f t="shared" si="255"/>
        <v>0.56174945620459926</v>
      </c>
      <c r="N3489" s="6">
        <f>INDEX('ROA2'!$D$2:$AQ$224,MATCH(A3489,'ROA2'!$B$2:$B$224,0),MATCH(G3489,'ROA2'!$D$1:$AQ$1,0))</f>
        <v>0.70025700330734297</v>
      </c>
      <c r="O3489" s="6">
        <v>401489.00249599997</v>
      </c>
      <c r="P3489" s="28">
        <v>2.8796890553477481E-2</v>
      </c>
    </row>
    <row r="3490" spans="1:16" x14ac:dyDescent="0.3">
      <c r="A3490" t="s">
        <v>546</v>
      </c>
      <c r="B3490" t="e">
        <f>VLOOKUP(A3490,Sheet3!L:L,1,FALSE)</f>
        <v>#N/A</v>
      </c>
      <c r="C3490" t="str">
        <f>VLOOKUP(A3490,'ALL - prices'!B:C,2,FALSE)</f>
        <v>Great-West Lifeco Inc</v>
      </c>
      <c r="D3490" t="str">
        <f>VLOOKUP(A3490,'ALL - prices'!B:I,8,FALSE)</f>
        <v>Financials</v>
      </c>
      <c r="E3490">
        <v>2017</v>
      </c>
      <c r="F3490" t="s">
        <v>679</v>
      </c>
      <c r="G3490" t="str">
        <f t="shared" si="252"/>
        <v>2017-Q1</v>
      </c>
      <c r="H3490" s="4">
        <f>INDEX('ALL - prices'!$J$3:$DY$219,MATCH('COMBINED DATA'!A3490,'ALL - prices'!$B$3:$B$219,0),MATCH('COMBINED DATA'!G3490,'ALL - prices'!$J$1:$DY$1,0))</f>
        <v>23.454799999999999</v>
      </c>
      <c r="I3490" s="14">
        <f t="shared" si="256"/>
        <v>0.65276544536814063</v>
      </c>
      <c r="J3490" s="15">
        <f>INDEX(MarketCap2!$E$2:$AR$224,MATCH(A3490,MarketCap2!$B$2:$B$224,0),MATCH(G3490,MarketCap2!$E$1:$AR$1,0))</f>
        <v>36348776448</v>
      </c>
      <c r="K3490">
        <f t="shared" si="254"/>
        <v>24.316426380056804</v>
      </c>
      <c r="L3490">
        <f>INDEX('PB2'!$D$2:$AQ$224,MATCH(A3490,'PB2'!$B$2:$B$224,0),MATCH(G3490,'PB2'!$D$1:$AQ$1,0))</f>
        <v>1.8437819480896001</v>
      </c>
      <c r="M3490" s="16">
        <f t="shared" si="255"/>
        <v>0.54236348340221641</v>
      </c>
      <c r="N3490" s="6">
        <f>INDEX('ROA2'!$D$2:$AQ$224,MATCH(A3490,'ROA2'!$B$2:$B$224,0),MATCH(G3490,'ROA2'!$D$1:$AQ$1,0))</f>
        <v>0.691286981105804</v>
      </c>
      <c r="O3490" s="6">
        <v>399732.99814400001</v>
      </c>
      <c r="P3490" s="28">
        <v>-4.3737296441076368E-3</v>
      </c>
    </row>
    <row r="3491" spans="1:16" x14ac:dyDescent="0.3">
      <c r="A3491" t="s">
        <v>546</v>
      </c>
      <c r="B3491" t="e">
        <f>VLOOKUP(A3491,Sheet3!L:L,1,FALSE)</f>
        <v>#N/A</v>
      </c>
      <c r="C3491" t="str">
        <f>VLOOKUP(A3491,'ALL - prices'!B:C,2,FALSE)</f>
        <v>Great-West Lifeco Inc</v>
      </c>
      <c r="D3491" t="str">
        <f>VLOOKUP(A3491,'ALL - prices'!B:I,8,FALSE)</f>
        <v>Financials</v>
      </c>
      <c r="E3491">
        <v>2017</v>
      </c>
      <c r="F3491" t="s">
        <v>680</v>
      </c>
      <c r="G3491" t="str">
        <f t="shared" si="252"/>
        <v>2017-Q2</v>
      </c>
      <c r="H3491" s="4">
        <f>INDEX('ALL - prices'!$J$3:$DY$219,MATCH('COMBINED DATA'!A3491,'ALL - prices'!$B$3:$B$219,0),MATCH('COMBINED DATA'!G3491,'ALL - prices'!$J$1:$DY$1,0))</f>
        <v>22.617699999999999</v>
      </c>
      <c r="I3491" s="14">
        <f t="shared" si="256"/>
        <v>0.8258728332295886</v>
      </c>
      <c r="J3491" s="15">
        <f>INDEX(MarketCap2!$E$2:$AR$224,MATCH(A3491,MarketCap2!$B$2:$B$224,0),MATCH(G3491,MarketCap2!$E$1:$AR$1,0))</f>
        <v>34799341568</v>
      </c>
      <c r="K3491">
        <f t="shared" si="254"/>
        <v>24.272864303088074</v>
      </c>
      <c r="L3491">
        <f>INDEX('PB2'!$D$2:$AQ$224,MATCH(A3491,'PB2'!$B$2:$B$224,0),MATCH(G3491,'PB2'!$D$1:$AQ$1,0))</f>
        <v>1.7618550062179601</v>
      </c>
      <c r="M3491" s="16">
        <f t="shared" si="255"/>
        <v>0.567583595966063</v>
      </c>
      <c r="N3491" s="6">
        <f>INDEX('ROA2'!$D$2:$AQ$224,MATCH(A3491,'ROA2'!$B$2:$B$224,0),MATCH(G3491,'ROA2'!$D$1:$AQ$1,0))</f>
        <v>0.687291979789734</v>
      </c>
      <c r="O3491" s="6">
        <v>405631.99180800002</v>
      </c>
      <c r="P3491" s="28">
        <v>1.4757334749419293E-2</v>
      </c>
    </row>
    <row r="3492" spans="1:16" x14ac:dyDescent="0.3">
      <c r="A3492" t="s">
        <v>546</v>
      </c>
      <c r="B3492" t="e">
        <f>VLOOKUP(A3492,Sheet3!L:L,1,FALSE)</f>
        <v>#N/A</v>
      </c>
      <c r="C3492" t="str">
        <f>VLOOKUP(A3492,'ALL - prices'!B:C,2,FALSE)</f>
        <v>Great-West Lifeco Inc</v>
      </c>
      <c r="D3492" t="str">
        <f>VLOOKUP(A3492,'ALL - prices'!B:I,8,FALSE)</f>
        <v>Financials</v>
      </c>
      <c r="E3492">
        <v>2017</v>
      </c>
      <c r="F3492" t="s">
        <v>681</v>
      </c>
      <c r="G3492" t="str">
        <f t="shared" si="252"/>
        <v>2017-Q3</v>
      </c>
      <c r="H3492" s="4">
        <f>INDEX('ALL - prices'!$J$3:$DY$219,MATCH('COMBINED DATA'!A3492,'ALL - prices'!$B$3:$B$219,0),MATCH('COMBINED DATA'!G3492,'ALL - prices'!$J$1:$DY$1,0))</f>
        <v>23.3505</v>
      </c>
      <c r="I3492" s="14">
        <f t="shared" si="256"/>
        <v>0.74544817391955587</v>
      </c>
      <c r="J3492" s="15">
        <f>INDEX(MarketCap2!$E$2:$AR$224,MATCH(A3492,MarketCap2!$B$2:$B$224,0),MATCH(G3492,MarketCap2!$E$1:$AR$1,0))</f>
        <v>35542028288</v>
      </c>
      <c r="K3492">
        <f t="shared" si="254"/>
        <v>24.293981728612827</v>
      </c>
      <c r="L3492">
        <f>INDEX('PB2'!$D$2:$AQ$224,MATCH(A3492,'PB2'!$B$2:$B$224,0),MATCH(G3492,'PB2'!$D$1:$AQ$1,0))</f>
        <v>1.8024660348892201</v>
      </c>
      <c r="M3492" s="16">
        <f t="shared" si="255"/>
        <v>0.55479547500125859</v>
      </c>
      <c r="N3492" s="6">
        <f>INDEX('ROA2'!$D$2:$AQ$224,MATCH(A3492,'ROA2'!$B$2:$B$224,0),MATCH(G3492,'ROA2'!$D$1:$AQ$1,0))</f>
        <v>0.66223001480102495</v>
      </c>
      <c r="O3492" s="6">
        <v>409773.01504000003</v>
      </c>
      <c r="P3492" s="28">
        <v>1.0208818129808903E-2</v>
      </c>
    </row>
    <row r="3493" spans="1:16" x14ac:dyDescent="0.3">
      <c r="A3493" t="s">
        <v>546</v>
      </c>
      <c r="B3493" t="e">
        <f>VLOOKUP(A3493,Sheet3!L:L,1,FALSE)</f>
        <v>#N/A</v>
      </c>
      <c r="C3493" t="str">
        <f>VLOOKUP(A3493,'ALL - prices'!B:C,2,FALSE)</f>
        <v>Great-West Lifeco Inc</v>
      </c>
      <c r="D3493" t="str">
        <f>VLOOKUP(A3493,'ALL - prices'!B:I,8,FALSE)</f>
        <v>Financials</v>
      </c>
      <c r="E3493">
        <v>2017</v>
      </c>
      <c r="F3493" t="s">
        <v>682</v>
      </c>
      <c r="G3493" t="str">
        <f t="shared" si="252"/>
        <v>2017-Q4</v>
      </c>
      <c r="H3493" s="4">
        <f>INDEX('ALL - prices'!$J$3:$DY$219,MATCH('COMBINED DATA'!A3493,'ALL - prices'!$B$3:$B$219,0),MATCH('COMBINED DATA'!G3493,'ALL - prices'!$J$1:$DY$1,0))</f>
        <v>23.0624</v>
      </c>
      <c r="I3493" s="14">
        <f t="shared" si="256"/>
        <v>1.127849190199351</v>
      </c>
      <c r="J3493" s="15">
        <f>INDEX(MarketCap2!$E$2:$AR$224,MATCH(A3493,MarketCap2!$B$2:$B$224,0),MATCH(G3493,MarketCap2!$E$1:$AR$1,0))</f>
        <v>34720735232</v>
      </c>
      <c r="K3493">
        <f t="shared" si="254"/>
        <v>24.270602902551218</v>
      </c>
      <c r="L3493">
        <f>INDEX('PB2'!$D$2:$AQ$224,MATCH(A3493,'PB2'!$B$2:$B$224,0),MATCH(G3493,'PB2'!$D$1:$AQ$1,0))</f>
        <v>1.74096596240997</v>
      </c>
      <c r="M3493" s="16">
        <f t="shared" si="255"/>
        <v>0.57439376851212431</v>
      </c>
      <c r="N3493" s="6">
        <f>INDEX('ROA2'!$D$2:$AQ$224,MATCH(A3493,'ROA2'!$B$2:$B$224,0),MATCH(G3493,'ROA2'!$D$1:$AQ$1,0))</f>
        <v>0.63327097892761197</v>
      </c>
      <c r="O3493" s="6">
        <v>407011.00031999999</v>
      </c>
      <c r="P3493" s="28">
        <v>-6.7403528749457094E-3</v>
      </c>
    </row>
    <row r="3494" spans="1:16" x14ac:dyDescent="0.3">
      <c r="A3494" t="s">
        <v>546</v>
      </c>
      <c r="B3494" t="e">
        <f>VLOOKUP(A3494,Sheet3!L:L,1,FALSE)</f>
        <v>#N/A</v>
      </c>
      <c r="C3494" t="str">
        <f>VLOOKUP(A3494,'ALL - prices'!B:C,2,FALSE)</f>
        <v>Great-West Lifeco Inc</v>
      </c>
      <c r="D3494" t="str">
        <f>VLOOKUP(A3494,'ALL - prices'!B:I,8,FALSE)</f>
        <v>Financials</v>
      </c>
      <c r="E3494">
        <v>2018</v>
      </c>
      <c r="F3494" t="s">
        <v>679</v>
      </c>
      <c r="G3494" t="str">
        <f t="shared" si="252"/>
        <v>2018-Q1</v>
      </c>
      <c r="H3494" s="4">
        <f>INDEX('ALL - prices'!$J$3:$DY$219,MATCH('COMBINED DATA'!A3494,'ALL - prices'!$B$3:$B$219,0),MATCH('COMBINED DATA'!G3494,'ALL - prices'!$J$1:$DY$1,0))</f>
        <v>21.8522</v>
      </c>
      <c r="I3494" s="14">
        <f t="shared" si="256"/>
        <v>1.3440511482702826</v>
      </c>
      <c r="J3494" s="15">
        <f>INDEX(MarketCap2!$E$2:$AR$224,MATCH(A3494,MarketCap2!$B$2:$B$224,0),MATCH(G3494,MarketCap2!$E$1:$AR$1,0))</f>
        <v>32509200384</v>
      </c>
      <c r="K3494">
        <f t="shared" si="254"/>
        <v>24.204788974958507</v>
      </c>
      <c r="L3494">
        <f>INDEX('PB2'!$D$2:$AQ$224,MATCH(A3494,'PB2'!$B$2:$B$224,0),MATCH(G3494,'PB2'!$D$1:$AQ$1,0))</f>
        <v>1.5648150444030799</v>
      </c>
      <c r="M3494" s="16">
        <f t="shared" si="255"/>
        <v>0.63905316067654738</v>
      </c>
      <c r="N3494" s="6">
        <f>INDEX('ROA2'!$D$2:$AQ$224,MATCH(A3494,'ROA2'!$B$2:$B$224,0),MATCH(G3494,'ROA2'!$D$1:$AQ$1,0))</f>
        <v>0.55590099096298196</v>
      </c>
      <c r="O3494" s="6">
        <v>419838.00115199998</v>
      </c>
      <c r="P3494" s="28">
        <v>3.1515120775397108E-2</v>
      </c>
    </row>
    <row r="3495" spans="1:16" x14ac:dyDescent="0.3">
      <c r="A3495" t="s">
        <v>546</v>
      </c>
      <c r="B3495" t="e">
        <f>VLOOKUP(A3495,Sheet3!L:L,1,FALSE)</f>
        <v>#N/A</v>
      </c>
      <c r="C3495" t="str">
        <f>VLOOKUP(A3495,'ALL - prices'!B:C,2,FALSE)</f>
        <v>Great-West Lifeco Inc</v>
      </c>
      <c r="D3495" t="str">
        <f>VLOOKUP(A3495,'ALL - prices'!B:I,8,FALSE)</f>
        <v>Financials</v>
      </c>
      <c r="E3495">
        <v>2018</v>
      </c>
      <c r="F3495" t="s">
        <v>680</v>
      </c>
      <c r="G3495" t="str">
        <f t="shared" si="252"/>
        <v>2018-Q2</v>
      </c>
      <c r="H3495" s="4">
        <f>INDEX('ALL - prices'!$J$3:$DY$219,MATCH('COMBINED DATA'!A3495,'ALL - prices'!$B$3:$B$219,0),MATCH('COMBINED DATA'!G3495,'ALL - prices'!$J$1:$DY$1,0))</f>
        <v>21.733899999999998</v>
      </c>
      <c r="I3495" s="14">
        <f t="shared" si="256"/>
        <v>1.3138003688409685</v>
      </c>
      <c r="J3495" s="15">
        <f>INDEX(MarketCap2!$E$2:$AR$224,MATCH(A3495,MarketCap2!$B$2:$B$224,0),MATCH(G3495,MarketCap2!$E$1:$AR$1,0))</f>
        <v>31952265216</v>
      </c>
      <c r="K3495">
        <f t="shared" si="254"/>
        <v>24.187508914036098</v>
      </c>
      <c r="L3495">
        <f>INDEX('PB2'!$D$2:$AQ$224,MATCH(A3495,'PB2'!$B$2:$B$224,0),MATCH(G3495,'PB2'!$D$1:$AQ$1,0))</f>
        <v>1.5228699445724501</v>
      </c>
      <c r="M3495" s="16">
        <f t="shared" si="255"/>
        <v>0.65665489266764188</v>
      </c>
      <c r="N3495" s="6">
        <f>INDEX('ROA2'!$D$2:$AQ$224,MATCH(A3495,'ROA2'!$B$2:$B$224,0),MATCH(G3495,'ROA2'!$D$1:$AQ$1,0))</f>
        <v>0.57737100124359098</v>
      </c>
      <c r="O3495" s="6">
        <v>432651.01004800003</v>
      </c>
      <c r="P3495" s="28">
        <v>3.0518935543810303E-2</v>
      </c>
    </row>
    <row r="3496" spans="1:16" x14ac:dyDescent="0.3">
      <c r="A3496" t="s">
        <v>546</v>
      </c>
      <c r="B3496" t="e">
        <f>VLOOKUP(A3496,Sheet3!L:L,1,FALSE)</f>
        <v>#N/A</v>
      </c>
      <c r="C3496" t="str">
        <f>VLOOKUP(A3496,'ALL - prices'!B:C,2,FALSE)</f>
        <v>Great-West Lifeco Inc</v>
      </c>
      <c r="D3496" t="str">
        <f>VLOOKUP(A3496,'ALL - prices'!B:I,8,FALSE)</f>
        <v>Financials</v>
      </c>
      <c r="E3496">
        <v>2018</v>
      </c>
      <c r="F3496" t="s">
        <v>681</v>
      </c>
      <c r="G3496" t="str">
        <f t="shared" si="252"/>
        <v>2018-Q3</v>
      </c>
      <c r="H3496" s="4">
        <f>INDEX('ALL - prices'!$J$3:$DY$219,MATCH('COMBINED DATA'!A3496,'ALL - prices'!$B$3:$B$219,0),MATCH('COMBINED DATA'!G3496,'ALL - prices'!$J$1:$DY$1,0))</f>
        <v>21.3323</v>
      </c>
      <c r="I3496" s="14">
        <f t="shared" si="256"/>
        <v>1.5680489945045293</v>
      </c>
      <c r="J3496" s="15">
        <f>INDEX(MarketCap2!$E$2:$AR$224,MATCH(A3496,MarketCap2!$B$2:$B$224,0),MATCH(G3496,MarketCap2!$E$1:$AR$1,0))</f>
        <v>30981601280</v>
      </c>
      <c r="K3496">
        <f t="shared" si="254"/>
        <v>24.156659358139727</v>
      </c>
      <c r="L3496">
        <f>INDEX('PB2'!$D$2:$AQ$224,MATCH(A3496,'PB2'!$B$2:$B$224,0),MATCH(G3496,'PB2'!$D$1:$AQ$1,0))</f>
        <v>1.47476398944855</v>
      </c>
      <c r="M3496" s="16">
        <f t="shared" si="255"/>
        <v>0.67807459848129614</v>
      </c>
      <c r="N3496" s="6">
        <f>INDEX('ROA2'!$D$2:$AQ$224,MATCH(A3496,'ROA2'!$B$2:$B$224,0),MATCH(G3496,'ROA2'!$D$1:$AQ$1,0))</f>
        <v>0.63512200117111195</v>
      </c>
      <c r="O3496" s="6">
        <v>430694.98982399999</v>
      </c>
      <c r="P3496" s="28">
        <v>-4.5210115741623428E-3</v>
      </c>
    </row>
    <row r="3497" spans="1:16" x14ac:dyDescent="0.3">
      <c r="A3497" t="s">
        <v>546</v>
      </c>
      <c r="B3497" t="e">
        <f>VLOOKUP(A3497,Sheet3!L:L,1,FALSE)</f>
        <v>#N/A</v>
      </c>
      <c r="C3497" t="str">
        <f>VLOOKUP(A3497,'ALL - prices'!B:C,2,FALSE)</f>
        <v>Great-West Lifeco Inc</v>
      </c>
      <c r="D3497" t="str">
        <f>VLOOKUP(A3497,'ALL - prices'!B:I,8,FALSE)</f>
        <v>Financials</v>
      </c>
      <c r="E3497">
        <v>2018</v>
      </c>
      <c r="F3497" t="s">
        <v>682</v>
      </c>
      <c r="G3497" t="str">
        <f t="shared" si="252"/>
        <v>2018-Q4</v>
      </c>
      <c r="H3497" s="4">
        <f>INDEX('ALL - prices'!$J$3:$DY$219,MATCH('COMBINED DATA'!A3497,'ALL - prices'!$B$3:$B$219,0),MATCH('COMBINED DATA'!G3497,'ALL - prices'!$J$1:$DY$1,0))</f>
        <v>19.428100000000001</v>
      </c>
      <c r="I3497" s="14">
        <f t="shared" si="256"/>
        <v>1.1667250243737812</v>
      </c>
      <c r="J3497" s="15">
        <f>INDEX(MarketCap2!$E$2:$AR$224,MATCH(A3497,MarketCap2!$B$2:$B$224,0),MATCH(G3497,MarketCap2!$E$1:$AR$1,0))</f>
        <v>27852646400</v>
      </c>
      <c r="K3497">
        <f t="shared" si="254"/>
        <v>24.050193822144589</v>
      </c>
      <c r="L3497">
        <f>INDEX('PB2'!$D$2:$AQ$224,MATCH(A3497,'PB2'!$B$2:$B$224,0),MATCH(G3497,'PB2'!$D$1:$AQ$1,0))</f>
        <v>1.27755498886108</v>
      </c>
      <c r="M3497" s="16">
        <f t="shared" si="255"/>
        <v>0.78274517239487607</v>
      </c>
      <c r="N3497" s="6">
        <f>INDEX('ROA2'!$D$2:$AQ$224,MATCH(A3497,'ROA2'!$B$2:$B$224,0),MATCH(G3497,'ROA2'!$D$1:$AQ$1,0))</f>
        <v>0.66404098272323597</v>
      </c>
      <c r="O3497" s="6">
        <v>429081.98502399999</v>
      </c>
      <c r="P3497" s="28">
        <v>-3.7451208816223669E-3</v>
      </c>
    </row>
    <row r="3498" spans="1:16" x14ac:dyDescent="0.3">
      <c r="A3498" t="s">
        <v>546</v>
      </c>
      <c r="B3498" t="e">
        <f>VLOOKUP(A3498,Sheet3!L:L,1,FALSE)</f>
        <v>#N/A</v>
      </c>
      <c r="C3498" t="str">
        <f>VLOOKUP(A3498,'ALL - prices'!B:C,2,FALSE)</f>
        <v>Great-West Lifeco Inc</v>
      </c>
      <c r="D3498" t="str">
        <f>VLOOKUP(A3498,'ALL - prices'!B:I,8,FALSE)</f>
        <v>Financials</v>
      </c>
      <c r="E3498">
        <v>2019</v>
      </c>
      <c r="F3498" t="s">
        <v>679</v>
      </c>
      <c r="G3498" t="str">
        <f t="shared" si="252"/>
        <v>2019-Q1</v>
      </c>
      <c r="H3498" s="4">
        <f>INDEX('ALL - prices'!$J$3:$DY$219,MATCH('COMBINED DATA'!A3498,'ALL - prices'!$B$3:$B$219,0),MATCH('COMBINED DATA'!G3498,'ALL - prices'!$J$1:$DY$1,0))</f>
        <v>22.614599999999999</v>
      </c>
      <c r="I3498" s="14">
        <f t="shared" si="256"/>
        <v>2.6965721073244242</v>
      </c>
      <c r="J3498" s="15">
        <f>INDEX(MarketCap2!$E$2:$AR$224,MATCH(A3498,MarketCap2!$B$2:$B$224,0),MATCH(G3498,MarketCap2!$E$1:$AR$1,0))</f>
        <v>31963590656</v>
      </c>
      <c r="K3498">
        <f t="shared" si="254"/>
        <v>24.187863299969418</v>
      </c>
      <c r="L3498">
        <f>INDEX('PB2'!$D$2:$AQ$224,MATCH(A3498,'PB2'!$B$2:$B$224,0),MATCH(G3498,'PB2'!$D$1:$AQ$1,0))</f>
        <v>1.4663330316543599</v>
      </c>
      <c r="M3498" s="16">
        <f t="shared" si="255"/>
        <v>0.6819733160288769</v>
      </c>
      <c r="N3498" s="6">
        <f>INDEX('ROA2'!$D$2:$AQ$224,MATCH(A3498,'ROA2'!$B$2:$B$224,0),MATCH(G3498,'ROA2'!$D$1:$AQ$1,0))</f>
        <v>0.73012399673461903</v>
      </c>
      <c r="O3498" s="6">
        <v>427688.98457600002</v>
      </c>
      <c r="P3498" s="28">
        <v>-3.2464668679158411E-3</v>
      </c>
    </row>
    <row r="3499" spans="1:16" x14ac:dyDescent="0.3">
      <c r="A3499" t="s">
        <v>546</v>
      </c>
      <c r="B3499" t="e">
        <f>VLOOKUP(A3499,Sheet3!L:L,1,FALSE)</f>
        <v>#N/A</v>
      </c>
      <c r="C3499" t="str">
        <f>VLOOKUP(A3499,'ALL - prices'!B:C,2,FALSE)</f>
        <v>Great-West Lifeco Inc</v>
      </c>
      <c r="D3499" t="str">
        <f>VLOOKUP(A3499,'ALL - prices'!B:I,8,FALSE)</f>
        <v>Financials</v>
      </c>
      <c r="E3499">
        <v>2019</v>
      </c>
      <c r="F3499" t="s">
        <v>680</v>
      </c>
      <c r="G3499" t="str">
        <f t="shared" si="252"/>
        <v>2019-Q2</v>
      </c>
      <c r="H3499" s="4">
        <f>INDEX('ALL - prices'!$J$3:$DY$219,MATCH('COMBINED DATA'!A3499,'ALL - prices'!$B$3:$B$219,0),MATCH('COMBINED DATA'!G3499,'ALL - prices'!$J$1:$DY$1,0))</f>
        <v>21.346699999999998</v>
      </c>
      <c r="I3499" s="14">
        <f t="shared" si="256"/>
        <v>3.2817792795982026</v>
      </c>
      <c r="J3499" s="15">
        <f>INDEX(MarketCap2!$E$2:$AR$224,MATCH(A3499,MarketCap2!$B$2:$B$224,0),MATCH(G3499,MarketCap2!$E$1:$AR$1,0))</f>
        <v>27980679168</v>
      </c>
      <c r="K3499">
        <f t="shared" si="254"/>
        <v>24.054780079227253</v>
      </c>
      <c r="L3499">
        <f>INDEX('PB2'!$D$2:$AQ$224,MATCH(A3499,'PB2'!$B$2:$B$224,0),MATCH(G3499,'PB2'!$D$1:$AQ$1,0))</f>
        <v>1.4452830553054801</v>
      </c>
      <c r="M3499" s="16">
        <f t="shared" si="255"/>
        <v>0.6919059877780388</v>
      </c>
      <c r="N3499" s="6">
        <f>INDEX('ROA2'!$D$2:$AQ$224,MATCH(A3499,'ROA2'!$B$2:$B$224,0),MATCH(G3499,'ROA2'!$D$1:$AQ$1,0))</f>
        <v>0.69017297029495195</v>
      </c>
      <c r="O3499" s="6">
        <v>442491.99411199999</v>
      </c>
      <c r="P3499" s="28">
        <v>3.4611622159675906E-2</v>
      </c>
    </row>
    <row r="3500" spans="1:16" x14ac:dyDescent="0.3">
      <c r="A3500" t="s">
        <v>546</v>
      </c>
      <c r="B3500" t="e">
        <f>VLOOKUP(A3500,Sheet3!L:L,1,FALSE)</f>
        <v>#N/A</v>
      </c>
      <c r="C3500" t="str">
        <f>VLOOKUP(A3500,'ALL - prices'!B:C,2,FALSE)</f>
        <v>Great-West Lifeco Inc</v>
      </c>
      <c r="D3500" t="str">
        <f>VLOOKUP(A3500,'ALL - prices'!B:I,8,FALSE)</f>
        <v>Financials</v>
      </c>
      <c r="E3500">
        <v>2019</v>
      </c>
      <c r="F3500" t="s">
        <v>681</v>
      </c>
      <c r="G3500" t="str">
        <f t="shared" si="252"/>
        <v>2019-Q3</v>
      </c>
      <c r="H3500" s="4">
        <f>INDEX('ALL - prices'!$J$3:$DY$219,MATCH('COMBINED DATA'!A3500,'ALL - prices'!$B$3:$B$219,0),MATCH('COMBINED DATA'!G3500,'ALL - prices'!$J$1:$DY$1,0))</f>
        <v>22.8537</v>
      </c>
      <c r="I3500" s="14">
        <f t="shared" si="256"/>
        <v>2.9584724994496647</v>
      </c>
      <c r="J3500" s="15">
        <f>INDEX(MarketCap2!$E$2:$AR$224,MATCH(A3500,MarketCap2!$B$2:$B$224,0),MATCH(G3500,MarketCap2!$E$1:$AR$1,0))</f>
        <v>29521240064</v>
      </c>
      <c r="K3500">
        <f t="shared" si="254"/>
        <v>24.108375843384465</v>
      </c>
      <c r="L3500">
        <f>INDEX('PB2'!$D$2:$AQ$224,MATCH(A3500,'PB2'!$B$2:$B$224,0),MATCH(G3500,'PB2'!$D$1:$AQ$1,0))</f>
        <v>1.5118939876556401</v>
      </c>
      <c r="M3500" s="16">
        <f t="shared" si="255"/>
        <v>0.66142203630997387</v>
      </c>
      <c r="N3500" s="6">
        <f>INDEX('ROA2'!$D$2:$AQ$224,MATCH(A3500,'ROA2'!$B$2:$B$224,0),MATCH(G3500,'ROA2'!$D$1:$AQ$1,0))</f>
        <v>0.60715699195861805</v>
      </c>
      <c r="O3500" s="6">
        <v>441896.992768</v>
      </c>
      <c r="P3500" s="28">
        <v>-1.3446601337817367E-3</v>
      </c>
    </row>
    <row r="3501" spans="1:16" x14ac:dyDescent="0.3">
      <c r="A3501" t="s">
        <v>546</v>
      </c>
      <c r="B3501" t="e">
        <f>VLOOKUP(A3501,Sheet3!L:L,1,FALSE)</f>
        <v>#N/A</v>
      </c>
      <c r="C3501" t="str">
        <f>VLOOKUP(A3501,'ALL - prices'!B:C,2,FALSE)</f>
        <v>Great-West Lifeco Inc</v>
      </c>
      <c r="D3501" t="str">
        <f>VLOOKUP(A3501,'ALL - prices'!B:I,8,FALSE)</f>
        <v>Financials</v>
      </c>
      <c r="E3501">
        <v>2019</v>
      </c>
      <c r="F3501" t="s">
        <v>682</v>
      </c>
      <c r="G3501" t="str">
        <f t="shared" si="252"/>
        <v>2019-Q4</v>
      </c>
      <c r="H3501" s="4">
        <f>INDEX('ALL - prices'!$J$3:$DY$219,MATCH('COMBINED DATA'!A3501,'ALL - prices'!$B$3:$B$219,0),MATCH('COMBINED DATA'!G3501,'ALL - prices'!$J$1:$DY$1,0))</f>
        <v>24.194099999999999</v>
      </c>
      <c r="I3501" s="14">
        <f t="shared" si="256"/>
        <v>2.6569644726956265</v>
      </c>
      <c r="J3501" s="15">
        <f>INDEX(MarketCap2!$E$2:$AR$224,MATCH(A3501,MarketCap2!$B$2:$B$224,0),MATCH(G3501,MarketCap2!$E$1:$AR$1,0))</f>
        <v>30866911232</v>
      </c>
      <c r="K3501">
        <f t="shared" si="254"/>
        <v>24.152950613181982</v>
      </c>
      <c r="L3501">
        <f>INDEX('PB2'!$D$2:$AQ$224,MATCH(A3501,'PB2'!$B$2:$B$224,0),MATCH(G3501,'PB2'!$D$1:$AQ$1,0))</f>
        <v>1.5449579954147299</v>
      </c>
      <c r="M3501" s="16">
        <f t="shared" si="255"/>
        <v>0.6472667884614941</v>
      </c>
      <c r="N3501" s="6">
        <f>INDEX('ROA2'!$D$2:$AQ$224,MATCH(A3501,'ROA2'!$B$2:$B$224,0),MATCH(G3501,'ROA2'!$D$1:$AQ$1,0))</f>
        <v>0.61413198709487904</v>
      </c>
      <c r="O3501" s="6">
        <v>446626.004992</v>
      </c>
      <c r="P3501" s="28">
        <v>1.0701616669482023E-2</v>
      </c>
    </row>
    <row r="3502" spans="1:16" x14ac:dyDescent="0.3">
      <c r="A3502" t="s">
        <v>546</v>
      </c>
      <c r="B3502" t="e">
        <f>VLOOKUP(A3502,Sheet3!L:L,1,FALSE)</f>
        <v>#N/A</v>
      </c>
      <c r="C3502" t="str">
        <f>VLOOKUP(A3502,'ALL - prices'!B:C,2,FALSE)</f>
        <v>Great-West Lifeco Inc</v>
      </c>
      <c r="D3502" t="str">
        <f>VLOOKUP(A3502,'ALL - prices'!B:I,8,FALSE)</f>
        <v>Financials</v>
      </c>
      <c r="E3502">
        <v>2020</v>
      </c>
      <c r="F3502" t="s">
        <v>679</v>
      </c>
      <c r="G3502" t="str">
        <f t="shared" si="252"/>
        <v>2020-Q1</v>
      </c>
      <c r="H3502" s="4">
        <f>INDEX('ALL - prices'!$J$3:$DY$219,MATCH('COMBINED DATA'!A3502,'ALL - prices'!$B$3:$B$219,0),MATCH('COMBINED DATA'!G3502,'ALL - prices'!$J$1:$DY$1,0))</f>
        <v>17.932500000000001</v>
      </c>
      <c r="I3502" s="14">
        <f t="shared" si="256"/>
        <v>3.7425596440359716</v>
      </c>
      <c r="J3502" s="15">
        <f>INDEX(MarketCap2!$E$2:$AR$224,MATCH(A3502,MarketCap2!$B$2:$B$224,0),MATCH(G3502,MarketCap2!$E$1:$AR$1,0))</f>
        <v>22542204928</v>
      </c>
      <c r="K3502">
        <f t="shared" si="254"/>
        <v>23.838655163666331</v>
      </c>
      <c r="L3502">
        <f>INDEX('PB2'!$D$2:$AQ$224,MATCH(A3502,'PB2'!$B$2:$B$224,0),MATCH(G3502,'PB2'!$D$1:$AQ$1,0))</f>
        <v>1.0879919528961199</v>
      </c>
      <c r="M3502" s="16">
        <f t="shared" si="255"/>
        <v>0.91912444511938285</v>
      </c>
      <c r="N3502" s="6">
        <f>INDEX('ROA2'!$D$2:$AQ$224,MATCH(A3502,'ROA2'!$B$2:$B$224,0),MATCH(G3502,'ROA2'!$D$1:$AQ$1,0))</f>
        <v>0.56710100173950195</v>
      </c>
      <c r="O3502" s="6">
        <v>451166.99443199998</v>
      </c>
      <c r="P3502" s="28">
        <v>1.016731983638372E-2</v>
      </c>
    </row>
    <row r="3503" spans="1:16" x14ac:dyDescent="0.3">
      <c r="A3503" t="s">
        <v>546</v>
      </c>
      <c r="B3503" t="e">
        <f>VLOOKUP(A3503,Sheet3!L:L,1,FALSE)</f>
        <v>#N/A</v>
      </c>
      <c r="C3503" t="str">
        <f>VLOOKUP(A3503,'ALL - prices'!B:C,2,FALSE)</f>
        <v>Great-West Lifeco Inc</v>
      </c>
      <c r="D3503" t="str">
        <f>VLOOKUP(A3503,'ALL - prices'!B:I,8,FALSE)</f>
        <v>Financials</v>
      </c>
      <c r="E3503">
        <v>2020</v>
      </c>
      <c r="F3503" t="s">
        <v>680</v>
      </c>
      <c r="G3503" t="str">
        <f t="shared" si="252"/>
        <v>2020-Q2</v>
      </c>
      <c r="H3503" s="4">
        <f>INDEX('ALL - prices'!$J$3:$DY$219,MATCH('COMBINED DATA'!A3503,'ALL - prices'!$B$3:$B$219,0),MATCH('COMBINED DATA'!G3503,'ALL - prices'!$J$1:$DY$1,0))</f>
        <v>17.906099999999999</v>
      </c>
      <c r="I3503" s="14">
        <f t="shared" si="256"/>
        <v>4.0005581638691172</v>
      </c>
      <c r="J3503" s="15">
        <f>INDEX(MarketCap2!$E$2:$AR$224,MATCH(A3503,MarketCap2!$B$2:$B$224,0),MATCH(G3503,MarketCap2!$E$1:$AR$1,0))</f>
        <v>22078781440</v>
      </c>
      <c r="K3503">
        <f t="shared" si="254"/>
        <v>23.817882868426572</v>
      </c>
      <c r="L3503">
        <f>INDEX('PB2'!$D$2:$AQ$224,MATCH(A3503,'PB2'!$B$2:$B$224,0),MATCH(G3503,'PB2'!$D$1:$AQ$1,0))</f>
        <v>1.0826879739761399</v>
      </c>
      <c r="M3503" s="16">
        <f t="shared" si="255"/>
        <v>0.92362714284848779</v>
      </c>
      <c r="N3503" s="6">
        <f>INDEX('ROA2'!$D$2:$AQ$224,MATCH(A3503,'ROA2'!$B$2:$B$224,0),MATCH(G3503,'ROA2'!$D$1:$AQ$1,0))</f>
        <v>0.495112985372543</v>
      </c>
      <c r="O3503" s="6">
        <v>436902.985728</v>
      </c>
      <c r="P3503" s="28">
        <v>-3.1615807184560911E-2</v>
      </c>
    </row>
    <row r="3504" spans="1:16" x14ac:dyDescent="0.3">
      <c r="A3504" t="s">
        <v>546</v>
      </c>
      <c r="B3504" t="e">
        <f>VLOOKUP(A3504,Sheet3!L:L,1,FALSE)</f>
        <v>#N/A</v>
      </c>
      <c r="C3504" t="str">
        <f>VLOOKUP(A3504,'ALL - prices'!B:C,2,FALSE)</f>
        <v>Great-West Lifeco Inc</v>
      </c>
      <c r="D3504" t="str">
        <f>VLOOKUP(A3504,'ALL - prices'!B:I,8,FALSE)</f>
        <v>Financials</v>
      </c>
      <c r="E3504">
        <v>2020</v>
      </c>
      <c r="F3504" t="s">
        <v>681</v>
      </c>
      <c r="G3504" t="str">
        <f t="shared" si="252"/>
        <v>2020-Q3</v>
      </c>
      <c r="H3504" s="4">
        <f>INDEX('ALL - prices'!$J$3:$DY$219,MATCH('COMBINED DATA'!A3504,'ALL - prices'!$B$3:$B$219,0),MATCH('COMBINED DATA'!G3504,'ALL - prices'!$J$1:$DY$1,0))</f>
        <v>19.9039</v>
      </c>
      <c r="I3504" s="14">
        <f t="shared" si="256"/>
        <v>3.2969936016266135</v>
      </c>
      <c r="J3504" s="15">
        <f>INDEX(MarketCap2!$E$2:$AR$224,MATCH(A3504,MarketCap2!$B$2:$B$224,0),MATCH(G3504,MarketCap2!$E$1:$AR$1,0))</f>
        <v>24138360832</v>
      </c>
      <c r="K3504">
        <f t="shared" si="254"/>
        <v>23.907068147741963</v>
      </c>
      <c r="L3504">
        <f>INDEX('PB2'!$D$2:$AQ$224,MATCH(A3504,'PB2'!$B$2:$B$224,0),MATCH(G3504,'PB2'!$D$1:$AQ$1,0))</f>
        <v>1.15259301662445</v>
      </c>
      <c r="M3504" s="16">
        <f t="shared" si="255"/>
        <v>0.86760893531062455</v>
      </c>
      <c r="N3504" s="6">
        <f>INDEX('ROA2'!$D$2:$AQ$224,MATCH(A3504,'ROA2'!$B$2:$B$224,0),MATCH(G3504,'ROA2'!$D$1:$AQ$1,0))</f>
        <v>0.57362401485443104</v>
      </c>
      <c r="O3504" s="6">
        <v>457996.00947200001</v>
      </c>
      <c r="P3504" s="28">
        <v>4.8278506746419349E-2</v>
      </c>
    </row>
    <row r="3505" spans="1:16" x14ac:dyDescent="0.3">
      <c r="A3505" t="s">
        <v>546</v>
      </c>
      <c r="B3505" t="e">
        <f>VLOOKUP(A3505,Sheet3!L:L,1,FALSE)</f>
        <v>#N/A</v>
      </c>
      <c r="C3505" t="str">
        <f>VLOOKUP(A3505,'ALL - prices'!B:C,2,FALSE)</f>
        <v>Great-West Lifeco Inc</v>
      </c>
      <c r="D3505" t="str">
        <f>VLOOKUP(A3505,'ALL - prices'!B:I,8,FALSE)</f>
        <v>Financials</v>
      </c>
      <c r="E3505">
        <v>2020</v>
      </c>
      <c r="F3505" t="s">
        <v>682</v>
      </c>
      <c r="G3505" t="str">
        <f t="shared" si="252"/>
        <v>2020-Q4</v>
      </c>
      <c r="H3505" s="4">
        <f>INDEX('ALL - prices'!$J$3:$DY$219,MATCH('COMBINED DATA'!A3505,'ALL - prices'!$B$3:$B$219,0),MATCH('COMBINED DATA'!G3505,'ALL - prices'!$J$1:$DY$1,0))</f>
        <v>23.554400000000001</v>
      </c>
      <c r="I3505" s="14">
        <f t="shared" si="256"/>
        <v>2.203615712679202</v>
      </c>
      <c r="J3505" s="15">
        <f>INDEX(MarketCap2!$E$2:$AR$224,MATCH(A3505,MarketCap2!$B$2:$B$224,0),MATCH(G3505,MarketCap2!$E$1:$AR$1,0))</f>
        <v>28156506112</v>
      </c>
      <c r="K3505">
        <f t="shared" si="254"/>
        <v>24.061044287811324</v>
      </c>
      <c r="L3505">
        <f>INDEX('PB2'!$D$2:$AQ$224,MATCH(A3505,'PB2'!$B$2:$B$224,0),MATCH(G3505,'PB2'!$D$1:$AQ$1,0))</f>
        <v>1.3212800025939899</v>
      </c>
      <c r="M3505" s="16">
        <f t="shared" si="255"/>
        <v>0.7568418488410934</v>
      </c>
      <c r="N3505" s="6">
        <f>INDEX('ROA2'!$D$2:$AQ$224,MATCH(A3505,'ROA2'!$B$2:$B$224,0),MATCH(G3505,'ROA2'!$D$1:$AQ$1,0))</f>
        <v>0.58172702789306596</v>
      </c>
      <c r="O3505" s="6">
        <v>473737.00300800003</v>
      </c>
      <c r="P3505" s="28">
        <v>3.4369280977244766E-2</v>
      </c>
    </row>
    <row r="3506" spans="1:16" x14ac:dyDescent="0.3">
      <c r="A3506" t="s">
        <v>546</v>
      </c>
      <c r="B3506" t="e">
        <f>VLOOKUP(A3506,Sheet3!L:L,1,FALSE)</f>
        <v>#N/A</v>
      </c>
      <c r="C3506" t="str">
        <f>VLOOKUP(A3506,'ALL - prices'!B:C,2,FALSE)</f>
        <v>Great-West Lifeco Inc</v>
      </c>
      <c r="D3506" t="str">
        <f>VLOOKUP(A3506,'ALL - prices'!B:I,8,FALSE)</f>
        <v>Financials</v>
      </c>
      <c r="E3506">
        <v>2021</v>
      </c>
      <c r="F3506" t="s">
        <v>679</v>
      </c>
      <c r="G3506" t="str">
        <f t="shared" ref="G3506:G3569" si="257">E3506&amp;"-"&amp;F3506</f>
        <v>2021-Q1</v>
      </c>
      <c r="H3506" s="4">
        <f>INDEX('ALL - prices'!$J$3:$DY$219,MATCH('COMBINED DATA'!A3506,'ALL - prices'!$B$3:$B$219,0),MATCH('COMBINED DATA'!G3506,'ALL - prices'!$J$1:$DY$1,0))</f>
        <v>26.2987</v>
      </c>
      <c r="I3506" s="14">
        <f t="shared" si="256"/>
        <v>0.78868415520198321</v>
      </c>
      <c r="J3506" s="15">
        <f>INDEX(MarketCap2!$E$2:$AR$224,MATCH(A3506,MarketCap2!$B$2:$B$224,0),MATCH(G3506,MarketCap2!$E$1:$AR$1,0))</f>
        <v>31042985984</v>
      </c>
      <c r="K3506">
        <f t="shared" ref="K3506:K3569" si="258">LN(J3506)</f>
        <v>24.15863872557285</v>
      </c>
      <c r="L3506">
        <f>INDEX('PB2'!$D$2:$AQ$224,MATCH(A3506,'PB2'!$B$2:$B$224,0),MATCH(G3506,'PB2'!$D$1:$AQ$1,0))</f>
        <v>1.4313169717788701</v>
      </c>
      <c r="M3506" s="16">
        <f t="shared" ref="M3506:M3569" si="259">1/L3506</f>
        <v>0.69865726440536757</v>
      </c>
      <c r="N3506" s="6">
        <f>INDEX('ROA2'!$D$2:$AQ$224,MATCH(A3506,'ROA2'!$B$2:$B$224,0),MATCH(G3506,'ROA2'!$D$1:$AQ$1,0))</f>
        <v>0.58498197793960605</v>
      </c>
      <c r="O3506" s="6">
        <v>600489.98400000005</v>
      </c>
      <c r="P3506" s="28">
        <v>0.26755980678557961</v>
      </c>
    </row>
    <row r="3507" spans="1:16" x14ac:dyDescent="0.3">
      <c r="A3507" t="s">
        <v>546</v>
      </c>
      <c r="B3507" t="e">
        <f>VLOOKUP(A3507,Sheet3!L:L,1,FALSE)</f>
        <v>#N/A</v>
      </c>
      <c r="C3507" t="str">
        <f>VLOOKUP(A3507,'ALL - prices'!B:C,2,FALSE)</f>
        <v>Great-West Lifeco Inc</v>
      </c>
      <c r="D3507" t="str">
        <f>VLOOKUP(A3507,'ALL - prices'!B:I,8,FALSE)</f>
        <v>Financials</v>
      </c>
      <c r="E3507">
        <v>2021</v>
      </c>
      <c r="F3507" t="s">
        <v>680</v>
      </c>
      <c r="G3507" t="str">
        <f t="shared" si="257"/>
        <v>2021-Q2</v>
      </c>
      <c r="H3507" s="4">
        <f>INDEX('ALL - prices'!$J$3:$DY$219,MATCH('COMBINED DATA'!A3507,'ALL - prices'!$B$3:$B$219,0),MATCH('COMBINED DATA'!G3507,'ALL - prices'!$J$1:$DY$1,0))</f>
        <v>29.299900000000001</v>
      </c>
      <c r="I3507" s="14">
        <f t="shared" si="256"/>
        <v>2.2519209525795225</v>
      </c>
      <c r="J3507" s="15">
        <f>INDEX(MarketCap2!$E$2:$AR$224,MATCH(A3507,MarketCap2!$B$2:$B$224,0),MATCH(G3507,MarketCap2!$E$1:$AR$1,0))</f>
        <v>34195146752</v>
      </c>
      <c r="K3507">
        <f t="shared" si="258"/>
        <v>24.255349563108844</v>
      </c>
      <c r="L3507">
        <f>INDEX('PB2'!$D$2:$AQ$224,MATCH(A3507,'PB2'!$B$2:$B$224,0),MATCH(G3507,'PB2'!$D$1:$AQ$1,0))</f>
        <v>1.5536969900131199</v>
      </c>
      <c r="M3507" s="16">
        <f t="shared" si="259"/>
        <v>0.64362614230948323</v>
      </c>
      <c r="N3507" s="6">
        <f>INDEX('ROA2'!$D$2:$AQ$224,MATCH(A3507,'ROA2'!$B$2:$B$224,0),MATCH(G3507,'ROA2'!$D$1:$AQ$1,0))</f>
        <v>0.66837501525878895</v>
      </c>
      <c r="O3507" s="6">
        <v>592759.02975999995</v>
      </c>
      <c r="P3507" s="28">
        <v>-1.2874409975171388E-2</v>
      </c>
    </row>
    <row r="3508" spans="1:16" x14ac:dyDescent="0.3">
      <c r="A3508" t="s">
        <v>546</v>
      </c>
      <c r="B3508" t="e">
        <f>VLOOKUP(A3508,Sheet3!L:L,1,FALSE)</f>
        <v>#N/A</v>
      </c>
      <c r="C3508" t="str">
        <f>VLOOKUP(A3508,'ALL - prices'!B:C,2,FALSE)</f>
        <v>Great-West Lifeco Inc</v>
      </c>
      <c r="D3508" t="str">
        <f>VLOOKUP(A3508,'ALL - prices'!B:I,8,FALSE)</f>
        <v>Financials</v>
      </c>
      <c r="E3508">
        <v>2021</v>
      </c>
      <c r="F3508" t="s">
        <v>681</v>
      </c>
      <c r="G3508" t="str">
        <f t="shared" si="257"/>
        <v>2021-Q3</v>
      </c>
      <c r="H3508" s="4">
        <f>INDEX('ALL - prices'!$J$3:$DY$219,MATCH('COMBINED DATA'!A3508,'ALL - prices'!$B$3:$B$219,0),MATCH('COMBINED DATA'!G3508,'ALL - prices'!$J$1:$DY$1,0))</f>
        <v>31.0167</v>
      </c>
      <c r="I3508" s="14">
        <f t="shared" si="256"/>
        <v>2.8244259314947517</v>
      </c>
      <c r="J3508" s="15">
        <f>INDEX(MarketCap2!$E$2:$AR$224,MATCH(A3508,MarketCap2!$B$2:$B$224,0),MATCH(G3508,MarketCap2!$E$1:$AR$1,0))</f>
        <v>35830747136</v>
      </c>
      <c r="K3508">
        <f t="shared" si="258"/>
        <v>24.30207222029259</v>
      </c>
      <c r="L3508">
        <f>INDEX('PB2'!$D$2:$AQ$224,MATCH(A3508,'PB2'!$B$2:$B$224,0),MATCH(G3508,'PB2'!$D$1:$AQ$1,0))</f>
        <v>1.48169505596161</v>
      </c>
      <c r="M3508" s="16">
        <f t="shared" si="259"/>
        <v>0.6749027041539305</v>
      </c>
      <c r="N3508" s="6">
        <f>INDEX('ROA2'!$D$2:$AQ$224,MATCH(A3508,'ROA2'!$B$2:$B$224,0),MATCH(G3508,'ROA2'!$D$1:$AQ$1,0))</f>
        <v>0.632853984832764</v>
      </c>
      <c r="O3508" s="6">
        <v>604175.99078400002</v>
      </c>
      <c r="P3508" s="28">
        <v>1.9260712112007215E-2</v>
      </c>
    </row>
    <row r="3509" spans="1:16" x14ac:dyDescent="0.3">
      <c r="A3509" t="s">
        <v>546</v>
      </c>
      <c r="B3509" t="e">
        <f>VLOOKUP(A3509,Sheet3!L:L,1,FALSE)</f>
        <v>#N/A</v>
      </c>
      <c r="C3509" t="str">
        <f>VLOOKUP(A3509,'ALL - prices'!B:C,2,FALSE)</f>
        <v>Great-West Lifeco Inc</v>
      </c>
      <c r="D3509" t="str">
        <f>VLOOKUP(A3509,'ALL - prices'!B:I,8,FALSE)</f>
        <v>Financials</v>
      </c>
      <c r="E3509">
        <v>2021</v>
      </c>
      <c r="F3509" t="s">
        <v>682</v>
      </c>
      <c r="G3509" t="str">
        <f t="shared" si="257"/>
        <v>2021-Q4</v>
      </c>
      <c r="H3509" s="4">
        <f>INDEX('ALL - prices'!$J$3:$DY$219,MATCH('COMBINED DATA'!A3509,'ALL - prices'!$B$3:$B$219,0),MATCH('COMBINED DATA'!G3509,'ALL - prices'!$J$1:$DY$1,0))</f>
        <v>30.9254</v>
      </c>
      <c r="I3509" s="14">
        <f t="shared" si="256"/>
        <v>2.1957496920186506</v>
      </c>
      <c r="J3509" s="15">
        <f>INDEX(MarketCap2!$E$2:$AR$224,MATCH(A3509,MarketCap2!$B$2:$B$224,0),MATCH(G3509,MarketCap2!$E$1:$AR$1,0))</f>
        <v>35330514944</v>
      </c>
      <c r="K3509">
        <f t="shared" si="258"/>
        <v>24.288012873473065</v>
      </c>
      <c r="L3509">
        <f>INDEX('PB2'!$D$2:$AQ$224,MATCH(A3509,'PB2'!$B$2:$B$224,0),MATCH(G3509,'PB2'!$D$1:$AQ$1,0))</f>
        <v>1.44247603416443</v>
      </c>
      <c r="M3509" s="16">
        <f t="shared" si="259"/>
        <v>0.6932524189764171</v>
      </c>
      <c r="N3509" s="6">
        <f>INDEX('ROA2'!$D$2:$AQ$224,MATCH(A3509,'ROA2'!$B$2:$B$224,0),MATCH(G3509,'ROA2'!$D$1:$AQ$1,0))</f>
        <v>0.625885009765625</v>
      </c>
      <c r="O3509" s="6">
        <v>614961.97120000003</v>
      </c>
      <c r="P3509" s="28">
        <v>1.7852381724079665E-2</v>
      </c>
    </row>
    <row r="3510" spans="1:16" x14ac:dyDescent="0.3">
      <c r="A3510" t="s">
        <v>546</v>
      </c>
      <c r="B3510" t="e">
        <f>VLOOKUP(A3510,Sheet3!L:L,1,FALSE)</f>
        <v>#N/A</v>
      </c>
      <c r="C3510" t="str">
        <f>VLOOKUP(A3510,'ALL - prices'!B:C,2,FALSE)</f>
        <v>Great-West Lifeco Inc</v>
      </c>
      <c r="D3510" t="str">
        <f>VLOOKUP(A3510,'ALL - prices'!B:I,8,FALSE)</f>
        <v>Financials</v>
      </c>
      <c r="E3510">
        <v>2022</v>
      </c>
      <c r="F3510" t="s">
        <v>679</v>
      </c>
      <c r="G3510" t="str">
        <f t="shared" si="257"/>
        <v>2022-Q1</v>
      </c>
      <c r="H3510" s="4">
        <f>INDEX('ALL - prices'!$J$3:$DY$219,MATCH('COMBINED DATA'!A3510,'ALL - prices'!$B$3:$B$219,0),MATCH('COMBINED DATA'!G3510,'ALL - prices'!$J$1:$DY$1,0))</f>
        <v>30.404199999999999</v>
      </c>
      <c r="I3510" s="14">
        <f t="shared" si="256"/>
        <v>2.6566710979155852</v>
      </c>
      <c r="J3510" s="15">
        <f>INDEX(MarketCap2!$E$2:$AR$224,MATCH(A3510,MarketCap2!$B$2:$B$224,0),MATCH(G3510,MarketCap2!$E$1:$AR$1,0))</f>
        <v>34292873216</v>
      </c>
      <c r="K3510">
        <f t="shared" si="258"/>
        <v>24.258203391570291</v>
      </c>
      <c r="L3510">
        <f>INDEX('PB2'!$D$2:$AQ$224,MATCH(A3510,'PB2'!$B$2:$B$224,0),MATCH(G3510,'PB2'!$D$1:$AQ$1,0))</f>
        <v>1.4069950580596899</v>
      </c>
      <c r="M3510" s="16">
        <f t="shared" si="259"/>
        <v>0.71073455039639255</v>
      </c>
      <c r="N3510" s="6">
        <f>INDEX('ROA2'!$D$2:$AQ$224,MATCH(A3510,'ROA2'!$B$2:$B$224,0),MATCH(G3510,'ROA2'!$D$1:$AQ$1,0))</f>
        <v>0.529985010623932</v>
      </c>
      <c r="O3510" s="6">
        <v>630487.97388800001</v>
      </c>
      <c r="P3510" s="28">
        <v>2.5247093991362532E-2</v>
      </c>
    </row>
    <row r="3511" spans="1:16" x14ac:dyDescent="0.3">
      <c r="A3511" t="s">
        <v>546</v>
      </c>
      <c r="B3511" t="e">
        <f>VLOOKUP(A3511,Sheet3!L:L,1,FALSE)</f>
        <v>#N/A</v>
      </c>
      <c r="C3511" t="str">
        <f>VLOOKUP(A3511,'ALL - prices'!B:C,2,FALSE)</f>
        <v>Great-West Lifeco Inc</v>
      </c>
      <c r="D3511" t="str">
        <f>VLOOKUP(A3511,'ALL - prices'!B:I,8,FALSE)</f>
        <v>Financials</v>
      </c>
      <c r="E3511">
        <v>2022</v>
      </c>
      <c r="F3511" t="s">
        <v>680</v>
      </c>
      <c r="G3511" t="str">
        <f t="shared" si="257"/>
        <v>2022-Q2</v>
      </c>
      <c r="H3511" s="4">
        <f>INDEX('ALL - prices'!$J$3:$DY$219,MATCH('COMBINED DATA'!A3511,'ALL - prices'!$B$3:$B$219,0),MATCH('COMBINED DATA'!G3511,'ALL - prices'!$J$1:$DY$1,0))</f>
        <v>26.310700000000001</v>
      </c>
      <c r="I3511" s="14">
        <f t="shared" si="256"/>
        <v>3.9926754809066587</v>
      </c>
      <c r="J3511" s="15">
        <f>INDEX(MarketCap2!$E$2:$AR$224,MATCH(A3511,MarketCap2!$B$2:$B$224,0),MATCH(G3511,MarketCap2!$E$1:$AR$1,0))</f>
        <v>29285732352</v>
      </c>
      <c r="K3511">
        <f t="shared" si="258"/>
        <v>24.100366283926878</v>
      </c>
      <c r="L3511">
        <f>INDEX('PB2'!$D$2:$AQ$224,MATCH(A3511,'PB2'!$B$2:$B$224,0),MATCH(G3511,'PB2'!$D$1:$AQ$1,0))</f>
        <v>1.18125700950623</v>
      </c>
      <c r="M3511" s="16">
        <f t="shared" si="259"/>
        <v>0.84655582312100208</v>
      </c>
      <c r="N3511" s="6">
        <f>INDEX('ROA2'!$D$2:$AQ$224,MATCH(A3511,'ROA2'!$B$2:$B$224,0),MATCH(G3511,'ROA2'!$D$1:$AQ$1,0))</f>
        <v>0.65168297290802002</v>
      </c>
      <c r="O3511" s="6">
        <v>600458.98547199997</v>
      </c>
      <c r="P3511" s="28">
        <v>-4.7628170020153932E-2</v>
      </c>
    </row>
    <row r="3512" spans="1:16" x14ac:dyDescent="0.3">
      <c r="A3512" t="s">
        <v>546</v>
      </c>
      <c r="B3512" t="e">
        <f>VLOOKUP(A3512,Sheet3!L:L,1,FALSE)</f>
        <v>#N/A</v>
      </c>
      <c r="C3512" t="str">
        <f>VLOOKUP(A3512,'ALL - prices'!B:C,2,FALSE)</f>
        <v>Great-West Lifeco Inc</v>
      </c>
      <c r="D3512" t="str">
        <f>VLOOKUP(A3512,'ALL - prices'!B:I,8,FALSE)</f>
        <v>Financials</v>
      </c>
      <c r="E3512">
        <v>2022</v>
      </c>
      <c r="F3512" t="s">
        <v>681</v>
      </c>
      <c r="G3512" t="str">
        <f t="shared" si="257"/>
        <v>2022-Q3</v>
      </c>
      <c r="H3512" s="4">
        <f>INDEX('ALL - prices'!$J$3:$DY$219,MATCH('COMBINED DATA'!A3512,'ALL - prices'!$B$3:$B$219,0),MATCH('COMBINED DATA'!G3512,'ALL - prices'!$J$1:$DY$1,0))</f>
        <v>25.356400000000001</v>
      </c>
      <c r="I3512" s="14">
        <f t="shared" si="256"/>
        <v>3.5631178073657161</v>
      </c>
      <c r="J3512" s="15">
        <f>INDEX(MarketCap2!$E$2:$AR$224,MATCH(A3512,MarketCap2!$B$2:$B$224,0),MATCH(G3512,MarketCap2!$E$1:$AR$1,0))</f>
        <v>27786825728</v>
      </c>
      <c r="K3512">
        <f t="shared" si="258"/>
        <v>24.047827850643174</v>
      </c>
      <c r="L3512">
        <f>INDEX('PB2'!$D$2:$AQ$224,MATCH(A3512,'PB2'!$B$2:$B$224,0),MATCH(G3512,'PB2'!$D$1:$AQ$1,0))</f>
        <v>1.0953060388565099</v>
      </c>
      <c r="M3512" s="16">
        <f t="shared" si="259"/>
        <v>0.91298684068608937</v>
      </c>
      <c r="N3512" s="6">
        <f>INDEX('ROA2'!$D$2:$AQ$224,MATCH(A3512,'ROA2'!$B$2:$B$224,0),MATCH(G3512,'ROA2'!$D$1:$AQ$1,0))</f>
        <v>0.61625099182128895</v>
      </c>
      <c r="O3512" s="6">
        <v>670305.02604799997</v>
      </c>
      <c r="P3512" s="28">
        <v>0.11632108481330569</v>
      </c>
    </row>
    <row r="3513" spans="1:16" x14ac:dyDescent="0.3">
      <c r="A3513" t="s">
        <v>546</v>
      </c>
      <c r="B3513" t="e">
        <f>VLOOKUP(A3513,Sheet3!L:L,1,FALSE)</f>
        <v>#N/A</v>
      </c>
      <c r="C3513" t="str">
        <f>VLOOKUP(A3513,'ALL - prices'!B:C,2,FALSE)</f>
        <v>Great-West Lifeco Inc</v>
      </c>
      <c r="D3513" t="str">
        <f>VLOOKUP(A3513,'ALL - prices'!B:I,8,FALSE)</f>
        <v>Financials</v>
      </c>
      <c r="E3513">
        <v>2022</v>
      </c>
      <c r="F3513" t="s">
        <v>682</v>
      </c>
      <c r="G3513" t="str">
        <f t="shared" si="257"/>
        <v>2022-Q4</v>
      </c>
      <c r="H3513" s="4">
        <f>INDEX('ALL - prices'!$J$3:$DY$219,MATCH('COMBINED DATA'!A3513,'ALL - prices'!$B$3:$B$219,0),MATCH('COMBINED DATA'!G3513,'ALL - prices'!$J$1:$DY$1,0))</f>
        <v>27.027699999999999</v>
      </c>
      <c r="I3513" s="14">
        <f t="shared" si="256"/>
        <v>3.5687361521038965</v>
      </c>
      <c r="J3513" s="15">
        <f>INDEX(MarketCap2!$E$2:$AR$224,MATCH(A3513,MarketCap2!$B$2:$B$224,0),MATCH(G3513,MarketCap2!$E$1:$AR$1,0))</f>
        <v>29166598144</v>
      </c>
      <c r="K3513">
        <f t="shared" si="258"/>
        <v>24.09628999229054</v>
      </c>
      <c r="L3513">
        <f>INDEX('PB2'!$D$2:$AQ$224,MATCH(A3513,'PB2'!$B$2:$B$224,0),MATCH(G3513,'PB2'!$D$1:$AQ$1,0))</f>
        <v>1.25779497623444</v>
      </c>
      <c r="M3513" s="16">
        <f t="shared" si="259"/>
        <v>0.79504213237818677</v>
      </c>
      <c r="N3513" s="6">
        <f>INDEX('ROA2'!$D$2:$AQ$224,MATCH(A3513,'ROA2'!$B$2:$B$224,0),MATCH(G3513,'ROA2'!$D$1:$AQ$1,0))</f>
        <v>0.62761801481246904</v>
      </c>
      <c r="O3513" s="6">
        <v>672764.00230399997</v>
      </c>
      <c r="P3513" s="28">
        <v>3.6684437091240151E-3</v>
      </c>
    </row>
    <row r="3514" spans="1:16" x14ac:dyDescent="0.3">
      <c r="A3514" t="s">
        <v>546</v>
      </c>
      <c r="B3514" t="e">
        <f>VLOOKUP(A3514,Sheet3!L:L,1,FALSE)</f>
        <v>#N/A</v>
      </c>
      <c r="C3514" t="str">
        <f>VLOOKUP(A3514,'ALL - prices'!B:C,2,FALSE)</f>
        <v>Great-West Lifeco Inc</v>
      </c>
      <c r="D3514" t="str">
        <f>VLOOKUP(A3514,'ALL - prices'!B:I,8,FALSE)</f>
        <v>Financials</v>
      </c>
      <c r="E3514">
        <v>2023</v>
      </c>
      <c r="F3514" t="s">
        <v>679</v>
      </c>
      <c r="G3514" t="str">
        <f t="shared" si="257"/>
        <v>2023-Q1</v>
      </c>
      <c r="H3514" s="4">
        <f>INDEX('ALL - prices'!$J$3:$DY$219,MATCH('COMBINED DATA'!A3514,'ALL - prices'!$B$3:$B$219,0),MATCH('COMBINED DATA'!G3514,'ALL - prices'!$J$1:$DY$1,0))</f>
        <v>31.365500000000001</v>
      </c>
      <c r="I3514" s="14">
        <f t="shared" si="256"/>
        <v>3.1465811948578928</v>
      </c>
      <c r="J3514" s="15">
        <f>INDEX(MarketCap2!$E$2:$AR$224,MATCH(A3514,MarketCap2!$B$2:$B$224,0),MATCH(G3514,MarketCap2!$E$1:$AR$1,0))</f>
        <v>33393647616</v>
      </c>
      <c r="K3514">
        <f t="shared" si="258"/>
        <v>24.231631527702714</v>
      </c>
      <c r="L3514">
        <f>INDEX('PB2'!$D$2:$AQ$224,MATCH(A3514,'PB2'!$B$2:$B$224,0),MATCH(G3514,'PB2'!$D$1:$AQ$1,0))</f>
        <v>1.4293810129165601</v>
      </c>
      <c r="M3514" s="16">
        <f t="shared" si="259"/>
        <v>0.69960352835495154</v>
      </c>
      <c r="N3514" s="6">
        <f>INDEX('ROA2'!$D$2:$AQ$224,MATCH(A3514,'ROA2'!$B$2:$B$224,0),MATCH(G3514,'ROA2'!$D$1:$AQ$1,0))</f>
        <v>0.57204502820968595</v>
      </c>
      <c r="O3514" s="6">
        <v>672206.02879999997</v>
      </c>
      <c r="P3514" s="28">
        <v>-8.293747912925107E-4</v>
      </c>
    </row>
    <row r="3515" spans="1:16" x14ac:dyDescent="0.3">
      <c r="A3515" t="s">
        <v>546</v>
      </c>
      <c r="B3515" t="e">
        <f>VLOOKUP(A3515,Sheet3!L:L,1,FALSE)</f>
        <v>#N/A</v>
      </c>
      <c r="C3515" t="str">
        <f>VLOOKUP(A3515,'ALL - prices'!B:C,2,FALSE)</f>
        <v>Great-West Lifeco Inc</v>
      </c>
      <c r="D3515" t="str">
        <f>VLOOKUP(A3515,'ALL - prices'!B:I,8,FALSE)</f>
        <v>Financials</v>
      </c>
      <c r="E3515">
        <v>2023</v>
      </c>
      <c r="F3515" t="s">
        <v>680</v>
      </c>
      <c r="G3515" t="str">
        <f t="shared" si="257"/>
        <v>2023-Q2</v>
      </c>
      <c r="H3515" s="4">
        <f>INDEX('ALL - prices'!$J$3:$DY$219,MATCH('COMBINED DATA'!A3515,'ALL - prices'!$B$3:$B$219,0),MATCH('COMBINED DATA'!G3515,'ALL - prices'!$J$1:$DY$1,0))</f>
        <v>34.0901</v>
      </c>
      <c r="I3515" s="14">
        <f t="shared" si="256"/>
        <v>2.4013534038121076</v>
      </c>
      <c r="J3515" s="15">
        <f>INDEX(MarketCap2!$E$2:$AR$224,MATCH(A3515,MarketCap2!$B$2:$B$224,0),MATCH(G3515,MarketCap2!$E$1:$AR$1,0))</f>
        <v>35776344064</v>
      </c>
      <c r="K3515">
        <f t="shared" si="258"/>
        <v>24.300552731606324</v>
      </c>
      <c r="L3515">
        <f>INDEX('PB2'!$D$2:$AQ$224,MATCH(A3515,'PB2'!$B$2:$B$224,0),MATCH(G3515,'PB2'!$D$1:$AQ$1,0))</f>
        <v>1.5470449924469001</v>
      </c>
      <c r="M3515" s="16">
        <f t="shared" si="259"/>
        <v>0.64639361161587128</v>
      </c>
      <c r="N3515" s="6">
        <f>INDEX('ROA2'!$D$2:$AQ$224,MATCH(A3515,'ROA2'!$B$2:$B$224,0),MATCH(G3515,'ROA2'!$D$1:$AQ$1,0))</f>
        <v>0.46521300077438399</v>
      </c>
      <c r="O3515" s="6">
        <v>691853.00070400001</v>
      </c>
      <c r="P3515" s="28">
        <v>2.9227604428173844E-2</v>
      </c>
    </row>
    <row r="3516" spans="1:16" x14ac:dyDescent="0.3">
      <c r="A3516" t="s">
        <v>546</v>
      </c>
      <c r="B3516" t="e">
        <f>VLOOKUP(A3516,Sheet3!L:L,1,FALSE)</f>
        <v>#N/A</v>
      </c>
      <c r="C3516" t="str">
        <f>VLOOKUP(A3516,'ALL - prices'!B:C,2,FALSE)</f>
        <v>Great-West Lifeco Inc</v>
      </c>
      <c r="D3516" t="str">
        <f>VLOOKUP(A3516,'ALL - prices'!B:I,8,FALSE)</f>
        <v>Financials</v>
      </c>
      <c r="E3516">
        <v>2023</v>
      </c>
      <c r="F3516" t="s">
        <v>681</v>
      </c>
      <c r="G3516" t="str">
        <f t="shared" si="257"/>
        <v>2023-Q3</v>
      </c>
      <c r="H3516" s="4">
        <f>INDEX('ALL - prices'!$J$3:$DY$219,MATCH('COMBINED DATA'!A3516,'ALL - prices'!$B$3:$B$219,0),MATCH('COMBINED DATA'!G3516,'ALL - prices'!$J$1:$DY$1,0))</f>
        <v>34.9452</v>
      </c>
      <c r="I3516" s="14">
        <f t="shared" si="256"/>
        <v>2.6112576810163084</v>
      </c>
      <c r="J3516" s="15">
        <f>INDEX(MarketCap2!$E$2:$AR$224,MATCH(A3516,MarketCap2!$B$2:$B$224,0),MATCH(G3516,MarketCap2!$E$1:$AR$1,0))</f>
        <v>36242681856</v>
      </c>
      <c r="K3516">
        <f t="shared" si="258"/>
        <v>24.313503318032136</v>
      </c>
      <c r="L3516">
        <f>INDEX('PB2'!$D$2:$AQ$224,MATCH(A3516,'PB2'!$B$2:$B$224,0),MATCH(G3516,'PB2'!$D$1:$AQ$1,0))</f>
        <v>1.5171240568161</v>
      </c>
      <c r="M3516" s="16">
        <f t="shared" si="259"/>
        <v>0.65914187802060287</v>
      </c>
      <c r="N3516" s="6">
        <f>INDEX('ROA2'!$D$2:$AQ$224,MATCH(A3516,'ROA2'!$B$2:$B$224,0),MATCH(G3516,'ROA2'!$D$1:$AQ$1,0))</f>
        <v>0.39417499303817699</v>
      </c>
      <c r="O3516" s="6">
        <v>690002.98496000003</v>
      </c>
      <c r="P3516" s="28">
        <v>-2.6740011853926744E-3</v>
      </c>
    </row>
    <row r="3517" spans="1:16" x14ac:dyDescent="0.3">
      <c r="A3517" t="s">
        <v>546</v>
      </c>
      <c r="B3517" t="e">
        <f>VLOOKUP(A3517,Sheet3!L:L,1,FALSE)</f>
        <v>#N/A</v>
      </c>
      <c r="C3517" t="str">
        <f>VLOOKUP(A3517,'ALL - prices'!B:C,2,FALSE)</f>
        <v>Great-West Lifeco Inc</v>
      </c>
      <c r="D3517" t="str">
        <f>VLOOKUP(A3517,'ALL - prices'!B:I,8,FALSE)</f>
        <v>Financials</v>
      </c>
      <c r="E3517">
        <v>2023</v>
      </c>
      <c r="F3517" t="s">
        <v>682</v>
      </c>
      <c r="G3517" t="str">
        <f t="shared" si="257"/>
        <v>2023-Q4</v>
      </c>
      <c r="H3517" s="4">
        <f>INDEX('ALL - prices'!$J$3:$DY$219,MATCH('COMBINED DATA'!A3517,'ALL - prices'!$B$3:$B$219,0),MATCH('COMBINED DATA'!G3517,'ALL - prices'!$J$1:$DY$1,0))</f>
        <v>39.918599999999998</v>
      </c>
      <c r="I3517" s="14">
        <f t="shared" si="256"/>
        <v>3.7224771626789965</v>
      </c>
      <c r="J3517" s="15">
        <f>INDEX(MarketCap2!$E$2:$AR$224,MATCH(A3517,MarketCap2!$B$2:$B$224,0),MATCH(G3517,MarketCap2!$E$1:$AR$1,0))</f>
        <v>40882216960</v>
      </c>
      <c r="K3517">
        <f t="shared" si="258"/>
        <v>24.433961012291181</v>
      </c>
      <c r="L3517">
        <f>INDEX('PB2'!$D$2:$AQ$224,MATCH(A3517,'PB2'!$B$2:$B$224,0),MATCH(G3517,'PB2'!$D$1:$AQ$1,0))</f>
        <v>1.6958160400390601</v>
      </c>
      <c r="M3517" s="16">
        <f t="shared" si="259"/>
        <v>0.58968660302149689</v>
      </c>
      <c r="N3517" s="6">
        <f>INDEX('ROA2'!$D$2:$AQ$224,MATCH(A3517,'ROA2'!$B$2:$B$224,0),MATCH(G3517,'ROA2'!$D$1:$AQ$1,0))</f>
        <v>0.38883098959922802</v>
      </c>
      <c r="O3517" s="6">
        <v>680009.99014400004</v>
      </c>
      <c r="P3517" s="28">
        <v>-1.4482538530727215E-2</v>
      </c>
    </row>
    <row r="3518" spans="1:16" x14ac:dyDescent="0.3">
      <c r="A3518" t="s">
        <v>546</v>
      </c>
      <c r="B3518" t="e">
        <f>VLOOKUP(A3518,Sheet3!L:L,1,FALSE)</f>
        <v>#N/A</v>
      </c>
      <c r="C3518" t="str">
        <f>VLOOKUP(A3518,'ALL - prices'!B:C,2,FALSE)</f>
        <v>Great-West Lifeco Inc</v>
      </c>
      <c r="D3518" t="str">
        <f>VLOOKUP(A3518,'ALL - prices'!B:I,8,FALSE)</f>
        <v>Financials</v>
      </c>
      <c r="E3518" s="18">
        <v>2024</v>
      </c>
      <c r="F3518" t="s">
        <v>679</v>
      </c>
      <c r="G3518" t="str">
        <f t="shared" si="257"/>
        <v>2024-Q1</v>
      </c>
      <c r="H3518" s="4">
        <f>INDEX('ALL - prices'!$J$3:$DY$219,MATCH('COMBINED DATA'!A3518,'ALL - prices'!$B$3:$B$219,0),MATCH('COMBINED DATA'!G3518,'ALL - prices'!$J$1:$DY$1,0))</f>
        <v>39.949399999999997</v>
      </c>
      <c r="I3518" s="14" t="s">
        <v>769</v>
      </c>
      <c r="J3518" s="15">
        <f>INDEX(MarketCap2!$E$2:$AR$224,MATCH(A3518,MarketCap2!$B$2:$B$224,0),MATCH(G3518,MarketCap2!$E$1:$AR$1,0))</f>
        <v>40414670848</v>
      </c>
      <c r="K3518">
        <f t="shared" si="258"/>
        <v>24.422458695796195</v>
      </c>
      <c r="L3518">
        <f>INDEX('PB2'!$D$2:$AQ$224,MATCH(A3518,'PB2'!$B$2:$B$224,0),MATCH(G3518,'PB2'!$D$1:$AQ$1,0))</f>
        <v>1.64420902729034</v>
      </c>
      <c r="M3518" s="16">
        <f t="shared" si="259"/>
        <v>0.60819517677019574</v>
      </c>
      <c r="N3518" s="6">
        <f>INDEX('ROA2'!$D$2:$AQ$224,MATCH(A3518,'ROA2'!$B$2:$B$224,0),MATCH(G3518,'ROA2'!$D$1:$AQ$1,0))</f>
        <v>0.42123898863792397</v>
      </c>
      <c r="O3518" s="6">
        <v>713229.99193599995</v>
      </c>
      <c r="P3518" s="28">
        <v>4.8852226104744705E-2</v>
      </c>
    </row>
    <row r="3519" spans="1:16" x14ac:dyDescent="0.3">
      <c r="A3519" t="s">
        <v>546</v>
      </c>
      <c r="B3519" t="e">
        <f>VLOOKUP(A3519,Sheet3!L:L,1,FALSE)</f>
        <v>#N/A</v>
      </c>
      <c r="C3519" t="str">
        <f>VLOOKUP(A3519,'ALL - prices'!B:C,2,FALSE)</f>
        <v>Great-West Lifeco Inc</v>
      </c>
      <c r="D3519" t="str">
        <f>VLOOKUP(A3519,'ALL - prices'!B:I,8,FALSE)</f>
        <v>Financials</v>
      </c>
      <c r="E3519" s="18">
        <v>2024</v>
      </c>
      <c r="F3519" t="s">
        <v>680</v>
      </c>
      <c r="G3519" t="str">
        <f t="shared" si="257"/>
        <v>2024-Q2</v>
      </c>
      <c r="H3519" s="4">
        <f>INDEX('ALL - prices'!$J$3:$DY$219,MATCH('COMBINED DATA'!A3519,'ALL - prices'!$B$3:$B$219,0),MATCH('COMBINED DATA'!G3519,'ALL - prices'!$J$1:$DY$1,0))</f>
        <v>37.300199999999997</v>
      </c>
      <c r="I3519" s="14" t="s">
        <v>769</v>
      </c>
      <c r="J3519" s="15">
        <f>INDEX(MarketCap2!$E$2:$AR$224,MATCH(A3519,MarketCap2!$B$2:$B$224,0),MATCH(G3519,MarketCap2!$E$1:$AR$1,0))</f>
        <v>37213102080</v>
      </c>
      <c r="K3519">
        <f t="shared" si="258"/>
        <v>24.339926742666993</v>
      </c>
      <c r="L3519">
        <f>INDEX('PB2'!$D$2:$AQ$224,MATCH(A3519,'PB2'!$B$2:$B$224,0),MATCH(G3519,'PB2'!$D$1:$AQ$1,0))</f>
        <v>1.4800169467926001</v>
      </c>
      <c r="M3519" s="16">
        <f t="shared" si="259"/>
        <v>0.67566793891592747</v>
      </c>
      <c r="N3519" s="6">
        <f>INDEX('ROA2'!$D$2:$AQ$224,MATCH(A3519,'ROA2'!$B$2:$B$224,0),MATCH(G3519,'ROA2'!$D$1:$AQ$1,0))</f>
        <v>0.46689900755882302</v>
      </c>
      <c r="O3519" s="6">
        <v>736722.02649600001</v>
      </c>
      <c r="P3519" s="28">
        <v>3.2937530425820989E-2</v>
      </c>
    </row>
    <row r="3520" spans="1:16" x14ac:dyDescent="0.3">
      <c r="A3520" t="s">
        <v>546</v>
      </c>
      <c r="B3520" t="e">
        <f>VLOOKUP(A3520,Sheet3!L:L,1,FALSE)</f>
        <v>#N/A</v>
      </c>
      <c r="C3520" t="str">
        <f>VLOOKUP(A3520,'ALL - prices'!B:C,2,FALSE)</f>
        <v>Great-West Lifeco Inc</v>
      </c>
      <c r="D3520" t="str">
        <f>VLOOKUP(A3520,'ALL - prices'!B:I,8,FALSE)</f>
        <v>Financials</v>
      </c>
      <c r="E3520" s="18">
        <v>2024</v>
      </c>
      <c r="F3520" t="s">
        <v>681</v>
      </c>
      <c r="G3520" t="str">
        <f t="shared" si="257"/>
        <v>2024-Q3</v>
      </c>
      <c r="H3520" s="4">
        <f>INDEX('ALL - prices'!$J$3:$DY$219,MATCH('COMBINED DATA'!A3520,'ALL - prices'!$B$3:$B$219,0),MATCH('COMBINED DATA'!G3520,'ALL - prices'!$J$1:$DY$1,0))</f>
        <v>43.650399999999998</v>
      </c>
      <c r="I3520" s="14" t="s">
        <v>769</v>
      </c>
      <c r="J3520" s="15">
        <f>INDEX(MarketCap2!$E$2:$AR$224,MATCH(A3520,MarketCap2!$B$2:$B$224,0),MATCH(G3520,MarketCap2!$E$1:$AR$1,0))</f>
        <v>42929020928</v>
      </c>
      <c r="K3520">
        <f t="shared" si="258"/>
        <v>24.482813912680093</v>
      </c>
      <c r="L3520">
        <f>INDEX('PB2'!$D$2:$AQ$224,MATCH(A3520,'PB2'!$B$2:$B$224,0),MATCH(G3520,'PB2'!$D$1:$AQ$1,0))</f>
        <v>1.68400502204895</v>
      </c>
      <c r="M3520" s="16">
        <f t="shared" si="259"/>
        <v>0.59382245712265602</v>
      </c>
      <c r="N3520" s="6">
        <f>INDEX('ROA2'!$D$2:$AQ$224,MATCH(A3520,'ROA2'!$B$2:$B$224,0),MATCH(G3520,'ROA2'!$D$1:$AQ$1,0))</f>
        <v>0.533771991729736</v>
      </c>
      <c r="O3520" s="6">
        <v>749561.97068799997</v>
      </c>
      <c r="P3520" s="28">
        <v>1.7428478761615632E-2</v>
      </c>
    </row>
    <row r="3521" spans="1:16" x14ac:dyDescent="0.3">
      <c r="A3521" t="s">
        <v>546</v>
      </c>
      <c r="B3521" t="e">
        <f>VLOOKUP(A3521,Sheet3!L:L,1,FALSE)</f>
        <v>#N/A</v>
      </c>
      <c r="C3521" t="str">
        <f>VLOOKUP(A3521,'ALL - prices'!B:C,2,FALSE)</f>
        <v>Great-West Lifeco Inc</v>
      </c>
      <c r="D3521" t="str">
        <f>VLOOKUP(A3521,'ALL - prices'!B:I,8,FALSE)</f>
        <v>Financials</v>
      </c>
      <c r="E3521" s="18">
        <v>2024</v>
      </c>
      <c r="F3521" t="s">
        <v>682</v>
      </c>
      <c r="G3521" t="str">
        <f t="shared" si="257"/>
        <v>2024-Q4</v>
      </c>
      <c r="H3521" s="4">
        <f>INDEX('ALL - prices'!$J$3:$DY$219,MATCH('COMBINED DATA'!A3521,'ALL - prices'!$B$3:$B$219,0),MATCH('COMBINED DATA'!G3521,'ALL - prices'!$J$1:$DY$1,0))</f>
        <v>45.619599999999998</v>
      </c>
      <c r="I3521" s="14" t="s">
        <v>769</v>
      </c>
      <c r="J3521" s="15">
        <f>INDEX(MarketCap2!$E$2:$AR$224,MATCH(A3521,MarketCap2!$B$2:$B$224,0),MATCH(G3521,MarketCap2!$E$1:$AR$1,0))</f>
        <v>44433571840</v>
      </c>
      <c r="K3521">
        <f t="shared" si="258"/>
        <v>24.517261143190495</v>
      </c>
      <c r="L3521">
        <f>INDEX('PB2'!$D$2:$AQ$224,MATCH(A3521,'PB2'!$B$2:$B$224,0),MATCH(G3521,'PB2'!$D$1:$AQ$1,0))</f>
        <v>1.74060054209541</v>
      </c>
      <c r="M3521" s="16">
        <f t="shared" si="259"/>
        <v>0.57451435629001746</v>
      </c>
      <c r="N3521" s="6">
        <f>INDEX('ROA2'!$D$2:$AQ$224,MATCH(A3521,'ROA2'!$B$2:$B$224,0),MATCH(G3521,'ROA2'!$D$1:$AQ$1,0))</f>
        <v>0.51584100723266602</v>
      </c>
      <c r="O3521" s="6">
        <v>779740.97100799996</v>
      </c>
      <c r="P3521" s="28">
        <v>4.0262181781046888E-2</v>
      </c>
    </row>
    <row r="3522" spans="1:16" x14ac:dyDescent="0.3">
      <c r="A3522" t="s">
        <v>548</v>
      </c>
      <c r="B3522" t="e">
        <f>VLOOKUP(A3522,Sheet3!L:L,1,FALSE)</f>
        <v>#N/A</v>
      </c>
      <c r="C3522" t="str">
        <f>VLOOKUP(A3522,'ALL - prices'!B:C,2,FALSE)</f>
        <v>Hudbay Minerals Inc</v>
      </c>
      <c r="D3522" t="str">
        <f>VLOOKUP(A3522,'ALL - prices'!B:I,8,FALSE)</f>
        <v>Materials</v>
      </c>
      <c r="E3522">
        <v>2015</v>
      </c>
      <c r="F3522" t="s">
        <v>679</v>
      </c>
      <c r="G3522" t="str">
        <f t="shared" si="257"/>
        <v>2015-Q1</v>
      </c>
      <c r="H3522" s="4">
        <f>INDEX('ALL - prices'!$J$3:$DY$219,MATCH('COMBINED DATA'!A3522,'ALL - prices'!$B$3:$B$219,0),MATCH('COMBINED DATA'!G3522,'ALL - prices'!$J$1:$DY$1,0))</f>
        <v>10.053100000000001</v>
      </c>
      <c r="I3522" s="14">
        <f t="shared" ref="I3522:I3557" si="260">STDEV(H3523:H3526)</f>
        <v>2.6238726460139019</v>
      </c>
      <c r="J3522" s="15">
        <f>INDEX(MarketCap2!$E$2:$AR$224,MATCH(A3522,MarketCap2!$B$2:$B$224,0),MATCH(G3522,MarketCap2!$E$1:$AR$1,0))</f>
        <v>2420332800</v>
      </c>
      <c r="K3522">
        <f t="shared" si="258"/>
        <v>21.607170888321065</v>
      </c>
      <c r="L3522">
        <f>INDEX('PB2'!$D$2:$AQ$224,MATCH(A3522,'PB2'!$B$2:$B$224,0),MATCH(G3522,'PB2'!$D$1:$AQ$1,0))</f>
        <v>0.72711801528930697</v>
      </c>
      <c r="M3522" s="16">
        <f t="shared" si="259"/>
        <v>1.375292564580618</v>
      </c>
      <c r="N3522" s="6">
        <f>INDEX('ROA2'!$D$2:$AQ$224,MATCH(A3522,'ROA2'!$B$2:$B$224,0),MATCH(G3522,'ROA2'!$D$1:$AQ$1,0))</f>
        <v>1.5971100330352801</v>
      </c>
      <c r="O3522" s="6">
        <v>4176.3934719999997</v>
      </c>
      <c r="P3522" s="28">
        <v>-0.24387462900626425</v>
      </c>
    </row>
    <row r="3523" spans="1:16" x14ac:dyDescent="0.3">
      <c r="A3523" t="s">
        <v>548</v>
      </c>
      <c r="B3523" t="e">
        <f>VLOOKUP(A3523,Sheet3!L:L,1,FALSE)</f>
        <v>#N/A</v>
      </c>
      <c r="C3523" t="str">
        <f>VLOOKUP(A3523,'ALL - prices'!B:C,2,FALSE)</f>
        <v>Hudbay Minerals Inc</v>
      </c>
      <c r="D3523" t="str">
        <f>VLOOKUP(A3523,'ALL - prices'!B:I,8,FALSE)</f>
        <v>Materials</v>
      </c>
      <c r="E3523">
        <v>2015</v>
      </c>
      <c r="F3523" t="s">
        <v>680</v>
      </c>
      <c r="G3523" t="str">
        <f t="shared" si="257"/>
        <v>2015-Q2</v>
      </c>
      <c r="H3523" s="4">
        <f>INDEX('ALL - prices'!$J$3:$DY$219,MATCH('COMBINED DATA'!A3523,'ALL - prices'!$B$3:$B$219,0),MATCH('COMBINED DATA'!G3523,'ALL - prices'!$J$1:$DY$1,0))</f>
        <v>10.091900000000001</v>
      </c>
      <c r="I3523" s="14">
        <f t="shared" si="260"/>
        <v>0.61396259047273871</v>
      </c>
      <c r="J3523" s="15">
        <f>INDEX(MarketCap2!$E$2:$AR$224,MATCH(A3523,MarketCap2!$B$2:$B$224,0),MATCH(G3523,MarketCap2!$E$1:$AR$1,0))</f>
        <v>2444558336</v>
      </c>
      <c r="K3523">
        <f t="shared" si="258"/>
        <v>21.617130303883133</v>
      </c>
      <c r="L3523">
        <f>INDEX('PB2'!$D$2:$AQ$224,MATCH(A3523,'PB2'!$B$2:$B$224,0),MATCH(G3523,'PB2'!$D$1:$AQ$1,0))</f>
        <v>0.76297599077224698</v>
      </c>
      <c r="M3523" s="16">
        <f t="shared" si="259"/>
        <v>1.3106572318060086</v>
      </c>
      <c r="N3523" s="6">
        <f>INDEX('ROA2'!$D$2:$AQ$224,MATCH(A3523,'ROA2'!$B$2:$B$224,0),MATCH(G3523,'ROA2'!$D$1:$AQ$1,0))</f>
        <v>1.3149269819259599</v>
      </c>
      <c r="O3523" s="6">
        <v>6221.1522560000003</v>
      </c>
      <c r="P3523" s="28">
        <v>0.48959917156004995</v>
      </c>
    </row>
    <row r="3524" spans="1:16" x14ac:dyDescent="0.3">
      <c r="A3524" t="s">
        <v>548</v>
      </c>
      <c r="B3524" t="e">
        <f>VLOOKUP(A3524,Sheet3!L:L,1,FALSE)</f>
        <v>#N/A</v>
      </c>
      <c r="C3524" t="str">
        <f>VLOOKUP(A3524,'ALL - prices'!B:C,2,FALSE)</f>
        <v>Hudbay Minerals Inc</v>
      </c>
      <c r="D3524" t="str">
        <f>VLOOKUP(A3524,'ALL - prices'!B:I,8,FALSE)</f>
        <v>Materials</v>
      </c>
      <c r="E3524">
        <v>2015</v>
      </c>
      <c r="F3524" t="s">
        <v>681</v>
      </c>
      <c r="G3524" t="str">
        <f t="shared" si="257"/>
        <v>2015-Q3</v>
      </c>
      <c r="H3524" s="4">
        <f>INDEX('ALL - prices'!$J$3:$DY$219,MATCH('COMBINED DATA'!A3524,'ALL - prices'!$B$3:$B$219,0),MATCH('COMBINED DATA'!G3524,'ALL - prices'!$J$1:$DY$1,0))</f>
        <v>4.7915000000000001</v>
      </c>
      <c r="I3524" s="14">
        <f t="shared" si="260"/>
        <v>0.57494183111569341</v>
      </c>
      <c r="J3524" s="15">
        <f>INDEX(MarketCap2!$E$2:$AR$224,MATCH(A3524,MarketCap2!$B$2:$B$224,0),MATCH(G3524,MarketCap2!$E$1:$AR$1,0))</f>
        <v>1159692288</v>
      </c>
      <c r="K3524">
        <f t="shared" si="258"/>
        <v>20.871420537909131</v>
      </c>
      <c r="L3524">
        <f>INDEX('PB2'!$D$2:$AQ$224,MATCH(A3524,'PB2'!$B$2:$B$224,0),MATCH(G3524,'PB2'!$D$1:$AQ$1,0))</f>
        <v>0.42784500122070301</v>
      </c>
      <c r="M3524" s="16">
        <f t="shared" si="259"/>
        <v>2.3372950417718026</v>
      </c>
      <c r="N3524" s="6">
        <f>INDEX('ROA2'!$D$2:$AQ$224,MATCH(A3524,'ROA2'!$B$2:$B$224,0),MATCH(G3524,'ROA2'!$D$1:$AQ$1,0))</f>
        <v>0.438789993524551</v>
      </c>
      <c r="O3524" s="6">
        <v>6191.5110400000003</v>
      </c>
      <c r="P3524" s="28">
        <v>-4.7645861699353951E-3</v>
      </c>
    </row>
    <row r="3525" spans="1:16" x14ac:dyDescent="0.3">
      <c r="A3525" t="s">
        <v>548</v>
      </c>
      <c r="B3525" t="e">
        <f>VLOOKUP(A3525,Sheet3!L:L,1,FALSE)</f>
        <v>#N/A</v>
      </c>
      <c r="C3525" t="str">
        <f>VLOOKUP(A3525,'ALL - prices'!B:C,2,FALSE)</f>
        <v>Hudbay Minerals Inc</v>
      </c>
      <c r="D3525" t="str">
        <f>VLOOKUP(A3525,'ALL - prices'!B:I,8,FALSE)</f>
        <v>Materials</v>
      </c>
      <c r="E3525">
        <v>2015</v>
      </c>
      <c r="F3525" t="s">
        <v>682</v>
      </c>
      <c r="G3525" t="str">
        <f t="shared" si="257"/>
        <v>2015-Q4</v>
      </c>
      <c r="H3525" s="4">
        <f>INDEX('ALL - prices'!$J$3:$DY$219,MATCH('COMBINED DATA'!A3525,'ALL - prices'!$B$3:$B$219,0),MATCH('COMBINED DATA'!G3525,'ALL - prices'!$J$1:$DY$1,0))</f>
        <v>5.1608000000000001</v>
      </c>
      <c r="I3525" s="14">
        <f t="shared" si="260"/>
        <v>1.2659592555318138</v>
      </c>
      <c r="J3525" s="15">
        <f>INDEX(MarketCap2!$E$2:$AR$224,MATCH(A3525,MarketCap2!$B$2:$B$224,0),MATCH(G3525,MarketCap2!$E$1:$AR$1,0))</f>
        <v>1249080320</v>
      </c>
      <c r="K3525">
        <f t="shared" si="258"/>
        <v>20.945673373468175</v>
      </c>
      <c r="L3525">
        <f>INDEX('PB2'!$D$2:$AQ$224,MATCH(A3525,'PB2'!$B$2:$B$224,0),MATCH(G3525,'PB2'!$D$1:$AQ$1,0))</f>
        <v>0.50540101528167702</v>
      </c>
      <c r="M3525" s="16">
        <f t="shared" si="259"/>
        <v>1.9786268126957882</v>
      </c>
      <c r="N3525" s="6">
        <f>INDEX('ROA2'!$D$2:$AQ$224,MATCH(A3525,'ROA2'!$B$2:$B$224,0),MATCH(G3525,'ROA2'!$D$1:$AQ$1,0))</f>
        <v>-0.67469197511672996</v>
      </c>
      <c r="O3525" s="6">
        <v>4967.801856</v>
      </c>
      <c r="P3525" s="28">
        <v>-0.19764305935889928</v>
      </c>
    </row>
    <row r="3526" spans="1:16" x14ac:dyDescent="0.3">
      <c r="A3526" t="s">
        <v>548</v>
      </c>
      <c r="B3526" t="e">
        <f>VLOOKUP(A3526,Sheet3!L:L,1,FALSE)</f>
        <v>#N/A</v>
      </c>
      <c r="C3526" t="str">
        <f>VLOOKUP(A3526,'ALL - prices'!B:C,2,FALSE)</f>
        <v>Hudbay Minerals Inc</v>
      </c>
      <c r="D3526" t="str">
        <f>VLOOKUP(A3526,'ALL - prices'!B:I,8,FALSE)</f>
        <v>Materials</v>
      </c>
      <c r="E3526">
        <v>2016</v>
      </c>
      <c r="F3526" t="s">
        <v>679</v>
      </c>
      <c r="G3526" t="str">
        <f t="shared" si="257"/>
        <v>2016-Q1</v>
      </c>
      <c r="H3526" s="4">
        <f>INDEX('ALL - prices'!$J$3:$DY$219,MATCH('COMBINED DATA'!A3526,'ALL - prices'!$B$3:$B$219,0),MATCH('COMBINED DATA'!G3526,'ALL - prices'!$J$1:$DY$1,0))</f>
        <v>4.6356999999999999</v>
      </c>
      <c r="I3526" s="14">
        <f t="shared" si="260"/>
        <v>1.5419629316231962</v>
      </c>
      <c r="J3526" s="15">
        <f>INDEX(MarketCap2!$E$2:$AR$224,MATCH(A3526,MarketCap2!$B$2:$B$224,0),MATCH(G3526,MarketCap2!$E$1:$AR$1,0))</f>
        <v>1119702784</v>
      </c>
      <c r="K3526">
        <f t="shared" si="258"/>
        <v>20.836329115607615</v>
      </c>
      <c r="L3526">
        <f>INDEX('PB2'!$D$2:$AQ$224,MATCH(A3526,'PB2'!$B$2:$B$224,0),MATCH(G3526,'PB2'!$D$1:$AQ$1,0))</f>
        <v>0.48728701472282399</v>
      </c>
      <c r="M3526" s="16">
        <f t="shared" si="259"/>
        <v>2.0521786335078409</v>
      </c>
      <c r="N3526" s="6">
        <f>INDEX('ROA2'!$D$2:$AQ$224,MATCH(A3526,'ROA2'!$B$2:$B$224,0),MATCH(G3526,'ROA2'!$D$1:$AQ$1,0))</f>
        <v>-7.3156638145446804</v>
      </c>
      <c r="O3526" s="6">
        <v>4479.5847679999997</v>
      </c>
      <c r="P3526" s="28">
        <v>-9.8276280365397956E-2</v>
      </c>
    </row>
    <row r="3527" spans="1:16" x14ac:dyDescent="0.3">
      <c r="A3527" t="s">
        <v>548</v>
      </c>
      <c r="B3527" t="e">
        <f>VLOOKUP(A3527,Sheet3!L:L,1,FALSE)</f>
        <v>#N/A</v>
      </c>
      <c r="C3527" t="str">
        <f>VLOOKUP(A3527,'ALL - prices'!B:C,2,FALSE)</f>
        <v>Hudbay Minerals Inc</v>
      </c>
      <c r="D3527" t="str">
        <f>VLOOKUP(A3527,'ALL - prices'!B:I,8,FALSE)</f>
        <v>Materials</v>
      </c>
      <c r="E3527">
        <v>2016</v>
      </c>
      <c r="F3527" t="s">
        <v>680</v>
      </c>
      <c r="G3527" t="str">
        <f t="shared" si="257"/>
        <v>2016-Q2</v>
      </c>
      <c r="H3527" s="4">
        <f>INDEX('ALL - prices'!$J$3:$DY$219,MATCH('COMBINED DATA'!A3527,'ALL - prices'!$B$3:$B$219,0),MATCH('COMBINED DATA'!G3527,'ALL - prices'!$J$1:$DY$1,0))</f>
        <v>6.0088999999999997</v>
      </c>
      <c r="I3527" s="14">
        <f t="shared" si="260"/>
        <v>1.4622247715382242</v>
      </c>
      <c r="J3527" s="15">
        <f>INDEX(MarketCap2!$E$2:$AR$224,MATCH(A3527,MarketCap2!$B$2:$B$224,0),MATCH(G3527,MarketCap2!$E$1:$AR$1,0))</f>
        <v>1457549568</v>
      </c>
      <c r="K3527">
        <f t="shared" si="258"/>
        <v>21.100022484530015</v>
      </c>
      <c r="L3527">
        <f>INDEX('PB2'!$D$2:$AQ$224,MATCH(A3527,'PB2'!$B$2:$B$224,0),MATCH(G3527,'PB2'!$D$1:$AQ$1,0))</f>
        <v>0.63401699066162098</v>
      </c>
      <c r="M3527" s="16">
        <f t="shared" si="259"/>
        <v>1.5772447974248478</v>
      </c>
      <c r="N3527" s="6">
        <f>INDEX('ROA2'!$D$2:$AQ$224,MATCH(A3527,'ROA2'!$B$2:$B$224,0),MATCH(G3527,'ROA2'!$D$1:$AQ$1,0))</f>
        <v>-5.7950181961059597</v>
      </c>
      <c r="O3527" s="6">
        <v>4566.7358720000002</v>
      </c>
      <c r="P3527" s="28">
        <v>1.9455174645330094E-2</v>
      </c>
    </row>
    <row r="3528" spans="1:16" x14ac:dyDescent="0.3">
      <c r="A3528" t="s">
        <v>548</v>
      </c>
      <c r="B3528" t="e">
        <f>VLOOKUP(A3528,Sheet3!L:L,1,FALSE)</f>
        <v>#N/A</v>
      </c>
      <c r="C3528" t="str">
        <f>VLOOKUP(A3528,'ALL - prices'!B:C,2,FALSE)</f>
        <v>Hudbay Minerals Inc</v>
      </c>
      <c r="D3528" t="str">
        <f>VLOOKUP(A3528,'ALL - prices'!B:I,8,FALSE)</f>
        <v>Materials</v>
      </c>
      <c r="E3528">
        <v>2016</v>
      </c>
      <c r="F3528" t="s">
        <v>681</v>
      </c>
      <c r="G3528" t="str">
        <f t="shared" si="257"/>
        <v>2016-Q3</v>
      </c>
      <c r="H3528" s="4">
        <f>INDEX('ALL - prices'!$J$3:$DY$219,MATCH('COMBINED DATA'!A3528,'ALL - prices'!$B$3:$B$219,0),MATCH('COMBINED DATA'!G3528,'ALL - prices'!$J$1:$DY$1,0))</f>
        <v>5.0636999999999999</v>
      </c>
      <c r="I3528" s="14">
        <f t="shared" si="260"/>
        <v>0.82603362068380681</v>
      </c>
      <c r="J3528" s="15">
        <f>INDEX(MarketCap2!$E$2:$AR$224,MATCH(A3528,MarketCap2!$B$2:$B$224,0),MATCH(G3528,MarketCap2!$E$1:$AR$1,0))</f>
        <v>1226042496</v>
      </c>
      <c r="K3528">
        <f t="shared" si="258"/>
        <v>20.927057336176183</v>
      </c>
      <c r="L3528">
        <f>INDEX('PB2'!$D$2:$AQ$224,MATCH(A3528,'PB2'!$B$2:$B$224,0),MATCH(G3528,'PB2'!$D$1:$AQ$1,0))</f>
        <v>0.52000701427459695</v>
      </c>
      <c r="M3528" s="16">
        <f t="shared" si="259"/>
        <v>1.923050983062194</v>
      </c>
      <c r="N3528" s="6">
        <f>INDEX('ROA2'!$D$2:$AQ$224,MATCH(A3528,'ROA2'!$B$2:$B$224,0),MATCH(G3528,'ROA2'!$D$1:$AQ$1,0))</f>
        <v>-5.1008229255676296</v>
      </c>
      <c r="O3528" s="6">
        <v>4551.5781120000001</v>
      </c>
      <c r="P3528" s="28">
        <v>-3.3191672180860588E-3</v>
      </c>
    </row>
    <row r="3529" spans="1:16" x14ac:dyDescent="0.3">
      <c r="A3529" t="s">
        <v>548</v>
      </c>
      <c r="B3529" t="e">
        <f>VLOOKUP(A3529,Sheet3!L:L,1,FALSE)</f>
        <v>#N/A</v>
      </c>
      <c r="C3529" t="str">
        <f>VLOOKUP(A3529,'ALL - prices'!B:C,2,FALSE)</f>
        <v>Hudbay Minerals Inc</v>
      </c>
      <c r="D3529" t="str">
        <f>VLOOKUP(A3529,'ALL - prices'!B:I,8,FALSE)</f>
        <v>Materials</v>
      </c>
      <c r="E3529">
        <v>2016</v>
      </c>
      <c r="F3529" t="s">
        <v>682</v>
      </c>
      <c r="G3529" t="str">
        <f t="shared" si="257"/>
        <v>2016-Q4</v>
      </c>
      <c r="H3529" s="4">
        <f>INDEX('ALL - prices'!$J$3:$DY$219,MATCH('COMBINED DATA'!A3529,'ALL - prices'!$B$3:$B$219,0),MATCH('COMBINED DATA'!G3529,'ALL - prices'!$J$1:$DY$1,0))</f>
        <v>7.4931000000000001</v>
      </c>
      <c r="I3529" s="14">
        <f t="shared" si="260"/>
        <v>1.4770769927461491</v>
      </c>
      <c r="J3529" s="15">
        <f>INDEX(MarketCap2!$E$2:$AR$224,MATCH(A3529,MarketCap2!$B$2:$B$224,0),MATCH(G3529,MarketCap2!$E$1:$AR$1,0))</f>
        <v>1814259328</v>
      </c>
      <c r="K3529">
        <f t="shared" si="258"/>
        <v>21.318943137627837</v>
      </c>
      <c r="L3529">
        <f>INDEX('PB2'!$D$2:$AQ$224,MATCH(A3529,'PB2'!$B$2:$B$224,0),MATCH(G3529,'PB2'!$D$1:$AQ$1,0))</f>
        <v>0.76838600635528598</v>
      </c>
      <c r="M3529" s="16">
        <f t="shared" si="259"/>
        <v>1.3014292188158623</v>
      </c>
      <c r="N3529" s="6">
        <f>INDEX('ROA2'!$D$2:$AQ$224,MATCH(A3529,'ROA2'!$B$2:$B$224,0),MATCH(G3529,'ROA2'!$D$1:$AQ$1,0))</f>
        <v>-4.8365278244018599</v>
      </c>
      <c r="O3529" s="6">
        <v>4484.80512</v>
      </c>
      <c r="P3529" s="28">
        <v>-1.4670294644390836E-2</v>
      </c>
    </row>
    <row r="3530" spans="1:16" x14ac:dyDescent="0.3">
      <c r="A3530" t="s">
        <v>548</v>
      </c>
      <c r="B3530" t="e">
        <f>VLOOKUP(A3530,Sheet3!L:L,1,FALSE)</f>
        <v>#N/A</v>
      </c>
      <c r="C3530" t="str">
        <f>VLOOKUP(A3530,'ALL - prices'!B:C,2,FALSE)</f>
        <v>Hudbay Minerals Inc</v>
      </c>
      <c r="D3530" t="str">
        <f>VLOOKUP(A3530,'ALL - prices'!B:I,8,FALSE)</f>
        <v>Materials</v>
      </c>
      <c r="E3530">
        <v>2017</v>
      </c>
      <c r="F3530" t="s">
        <v>679</v>
      </c>
      <c r="G3530" t="str">
        <f t="shared" si="257"/>
        <v>2017-Q1</v>
      </c>
      <c r="H3530" s="4">
        <f>INDEX('ALL - prices'!$J$3:$DY$219,MATCH('COMBINED DATA'!A3530,'ALL - prices'!$B$3:$B$219,0),MATCH('COMBINED DATA'!G3530,'ALL - prices'!$J$1:$DY$1,0))</f>
        <v>8.5361999999999991</v>
      </c>
      <c r="I3530" s="14">
        <f t="shared" si="260"/>
        <v>1.4537627325323703</v>
      </c>
      <c r="J3530" s="15">
        <f>INDEX(MarketCap2!$E$2:$AR$224,MATCH(A3530,MarketCap2!$B$2:$B$224,0),MATCH(G3530,MarketCap2!$E$1:$AR$1,0))</f>
        <v>2073750144</v>
      </c>
      <c r="K3530">
        <f t="shared" si="258"/>
        <v>21.452624468908347</v>
      </c>
      <c r="L3530">
        <f>INDEX('PB2'!$D$2:$AQ$224,MATCH(A3530,'PB2'!$B$2:$B$224,0),MATCH(G3530,'PB2'!$D$1:$AQ$1,0))</f>
        <v>0.88429999351501498</v>
      </c>
      <c r="M3530" s="16">
        <f t="shared" si="259"/>
        <v>1.1308379592145961</v>
      </c>
      <c r="N3530" s="6">
        <f>INDEX('ROA2'!$D$2:$AQ$224,MATCH(A3530,'ROA2'!$B$2:$B$224,0),MATCH(G3530,'ROA2'!$D$1:$AQ$1,0))</f>
        <v>-0.78765499591827404</v>
      </c>
      <c r="O3530" s="6">
        <v>4456.5560320000004</v>
      </c>
      <c r="P3530" s="28">
        <v>-6.2988440398497351E-3</v>
      </c>
    </row>
    <row r="3531" spans="1:16" x14ac:dyDescent="0.3">
      <c r="A3531" t="s">
        <v>548</v>
      </c>
      <c r="B3531" t="e">
        <f>VLOOKUP(A3531,Sheet3!L:L,1,FALSE)</f>
        <v>#N/A</v>
      </c>
      <c r="C3531" t="str">
        <f>VLOOKUP(A3531,'ALL - prices'!B:C,2,FALSE)</f>
        <v>Hudbay Minerals Inc</v>
      </c>
      <c r="D3531" t="str">
        <f>VLOOKUP(A3531,'ALL - prices'!B:I,8,FALSE)</f>
        <v>Materials</v>
      </c>
      <c r="E3531">
        <v>2017</v>
      </c>
      <c r="F3531" t="s">
        <v>680</v>
      </c>
      <c r="G3531" t="str">
        <f t="shared" si="257"/>
        <v>2017-Q2</v>
      </c>
      <c r="H3531" s="4">
        <f>INDEX('ALL - prices'!$J$3:$DY$219,MATCH('COMBINED DATA'!A3531,'ALL - prices'!$B$3:$B$219,0),MATCH('COMBINED DATA'!G3531,'ALL - prices'!$J$1:$DY$1,0))</f>
        <v>7.3250999999999999</v>
      </c>
      <c r="I3531" s="14">
        <f t="shared" si="260"/>
        <v>1.5145965631700939</v>
      </c>
      <c r="J3531" s="15">
        <f>INDEX(MarketCap2!$E$2:$AR$224,MATCH(A3531,MarketCap2!$B$2:$B$224,0),MATCH(G3531,MarketCap2!$E$1:$AR$1,0))</f>
        <v>1779533952</v>
      </c>
      <c r="K3531">
        <f t="shared" si="258"/>
        <v>21.299617342249228</v>
      </c>
      <c r="L3531">
        <f>INDEX('PB2'!$D$2:$AQ$224,MATCH(A3531,'PB2'!$B$2:$B$224,0),MATCH(G3531,'PB2'!$D$1:$AQ$1,0))</f>
        <v>0.76342701911926303</v>
      </c>
      <c r="M3531" s="16">
        <f t="shared" si="259"/>
        <v>1.3098829029573282</v>
      </c>
      <c r="N3531" s="6">
        <f>INDEX('ROA2'!$D$2:$AQ$224,MATCH(A3531,'ROA2'!$B$2:$B$224,0),MATCH(G3531,'ROA2'!$D$1:$AQ$1,0))</f>
        <v>-0.65961897373199496</v>
      </c>
      <c r="O3531" s="6">
        <v>4357.8122240000002</v>
      </c>
      <c r="P3531" s="28">
        <v>-2.2156976663364469E-2</v>
      </c>
    </row>
    <row r="3532" spans="1:16" x14ac:dyDescent="0.3">
      <c r="A3532" t="s">
        <v>548</v>
      </c>
      <c r="B3532" t="e">
        <f>VLOOKUP(A3532,Sheet3!L:L,1,FALSE)</f>
        <v>#N/A</v>
      </c>
      <c r="C3532" t="str">
        <f>VLOOKUP(A3532,'ALL - prices'!B:C,2,FALSE)</f>
        <v>Hudbay Minerals Inc</v>
      </c>
      <c r="D3532" t="str">
        <f>VLOOKUP(A3532,'ALL - prices'!B:I,8,FALSE)</f>
        <v>Materials</v>
      </c>
      <c r="E3532">
        <v>2017</v>
      </c>
      <c r="F3532" t="s">
        <v>681</v>
      </c>
      <c r="G3532" t="str">
        <f t="shared" si="257"/>
        <v>2017-Q3</v>
      </c>
      <c r="H3532" s="4">
        <f>INDEX('ALL - prices'!$J$3:$DY$219,MATCH('COMBINED DATA'!A3532,'ALL - prices'!$B$3:$B$219,0),MATCH('COMBINED DATA'!G3532,'ALL - prices'!$J$1:$DY$1,0))</f>
        <v>9.0422999999999991</v>
      </c>
      <c r="I3532" s="14">
        <f t="shared" si="260"/>
        <v>1.9899890066698109</v>
      </c>
      <c r="J3532" s="15">
        <f>INDEX(MarketCap2!$E$2:$AR$224,MATCH(A3532,MarketCap2!$B$2:$B$224,0),MATCH(G3532,MarketCap2!$E$1:$AR$1,0))</f>
        <v>2416758528</v>
      </c>
      <c r="K3532">
        <f t="shared" si="258"/>
        <v>21.60569302800867</v>
      </c>
      <c r="L3532">
        <f>INDEX('PB2'!$D$2:$AQ$224,MATCH(A3532,'PB2'!$B$2:$B$224,0),MATCH(G3532,'PB2'!$D$1:$AQ$1,0))</f>
        <v>0.94543397426605202</v>
      </c>
      <c r="M3532" s="16">
        <f t="shared" si="259"/>
        <v>1.0577153214493991</v>
      </c>
      <c r="N3532" s="6">
        <f>INDEX('ROA2'!$D$2:$AQ$224,MATCH(A3532,'ROA2'!$B$2:$B$224,0),MATCH(G3532,'ROA2'!$D$1:$AQ$1,0))</f>
        <v>-0.103104002773762</v>
      </c>
      <c r="O3532" s="6">
        <v>4359.8269440000004</v>
      </c>
      <c r="P3532" s="28">
        <v>4.6232372953207006E-4</v>
      </c>
    </row>
    <row r="3533" spans="1:16" x14ac:dyDescent="0.3">
      <c r="A3533" t="s">
        <v>548</v>
      </c>
      <c r="B3533" t="e">
        <f>VLOOKUP(A3533,Sheet3!L:L,1,FALSE)</f>
        <v>#N/A</v>
      </c>
      <c r="C3533" t="str">
        <f>VLOOKUP(A3533,'ALL - prices'!B:C,2,FALSE)</f>
        <v>Hudbay Minerals Inc</v>
      </c>
      <c r="D3533" t="str">
        <f>VLOOKUP(A3533,'ALL - prices'!B:I,8,FALSE)</f>
        <v>Materials</v>
      </c>
      <c r="E3533">
        <v>2017</v>
      </c>
      <c r="F3533" t="s">
        <v>682</v>
      </c>
      <c r="G3533" t="str">
        <f t="shared" si="257"/>
        <v>2017-Q4</v>
      </c>
      <c r="H3533" s="4">
        <f>INDEX('ALL - prices'!$J$3:$DY$219,MATCH('COMBINED DATA'!A3533,'ALL - prices'!$B$3:$B$219,0),MATCH('COMBINED DATA'!G3533,'ALL - prices'!$J$1:$DY$1,0))</f>
        <v>10.880100000000001</v>
      </c>
      <c r="I3533" s="14">
        <f t="shared" si="260"/>
        <v>1.2041756471406704</v>
      </c>
      <c r="J3533" s="15">
        <f>INDEX(MarketCap2!$E$2:$AR$224,MATCH(A3533,MarketCap2!$B$2:$B$224,0),MATCH(G3533,MarketCap2!$E$1:$AR$1,0))</f>
        <v>2907948288</v>
      </c>
      <c r="K3533">
        <f t="shared" si="258"/>
        <v>21.79071361379107</v>
      </c>
      <c r="L3533">
        <f>INDEX('PB2'!$D$2:$AQ$224,MATCH(A3533,'PB2'!$B$2:$B$224,0),MATCH(G3533,'PB2'!$D$1:$AQ$1,0))</f>
        <v>1.0989420413970901</v>
      </c>
      <c r="M3533" s="16">
        <f t="shared" si="259"/>
        <v>0.90996609678222462</v>
      </c>
      <c r="N3533" s="6">
        <f>INDEX('ROA2'!$D$2:$AQ$224,MATCH(A3533,'ROA2'!$B$2:$B$224,0),MATCH(G3533,'ROA2'!$D$1:$AQ$1,0))</f>
        <v>-4.1007000952958998E-2</v>
      </c>
      <c r="O3533" s="6">
        <v>4591.6308479999998</v>
      </c>
      <c r="P3533" s="28">
        <v>5.3168143363811322E-2</v>
      </c>
    </row>
    <row r="3534" spans="1:16" x14ac:dyDescent="0.3">
      <c r="A3534" t="s">
        <v>548</v>
      </c>
      <c r="B3534" t="e">
        <f>VLOOKUP(A3534,Sheet3!L:L,1,FALSE)</f>
        <v>#N/A</v>
      </c>
      <c r="C3534" t="str">
        <f>VLOOKUP(A3534,'ALL - prices'!B:C,2,FALSE)</f>
        <v>Hudbay Minerals Inc</v>
      </c>
      <c r="D3534" t="str">
        <f>VLOOKUP(A3534,'ALL - prices'!B:I,8,FALSE)</f>
        <v>Materials</v>
      </c>
      <c r="E3534">
        <v>2018</v>
      </c>
      <c r="F3534" t="s">
        <v>679</v>
      </c>
      <c r="G3534" t="str">
        <f t="shared" si="257"/>
        <v>2018-Q1</v>
      </c>
      <c r="H3534" s="4">
        <f>INDEX('ALL - prices'!$J$3:$DY$219,MATCH('COMBINED DATA'!A3534,'ALL - prices'!$B$3:$B$219,0),MATCH('COMBINED DATA'!G3534,'ALL - prices'!$J$1:$DY$1,0))</f>
        <v>8.9239999999999995</v>
      </c>
      <c r="I3534" s="14">
        <f t="shared" si="260"/>
        <v>1.4179568808089094</v>
      </c>
      <c r="J3534" s="15">
        <f>INDEX(MarketCap2!$E$2:$AR$224,MATCH(A3534,MarketCap2!$B$2:$B$224,0),MATCH(G3534,MarketCap2!$E$1:$AR$1,0))</f>
        <v>2382793216</v>
      </c>
      <c r="K3534">
        <f t="shared" si="258"/>
        <v>21.591539256644079</v>
      </c>
      <c r="L3534">
        <f>INDEX('PB2'!$D$2:$AQ$224,MATCH(A3534,'PB2'!$B$2:$B$224,0),MATCH(G3534,'PB2'!$D$1:$AQ$1,0))</f>
        <v>0.86086899042129505</v>
      </c>
      <c r="M3534" s="16">
        <f t="shared" si="259"/>
        <v>1.1616169372190031</v>
      </c>
      <c r="N3534" s="6">
        <f>INDEX('ROA2'!$D$2:$AQ$224,MATCH(A3534,'ROA2'!$B$2:$B$224,0),MATCH(G3534,'ROA2'!$D$1:$AQ$1,0))</f>
        <v>3.0418839454650901</v>
      </c>
      <c r="O3534" s="6">
        <v>4728.0158719999999</v>
      </c>
      <c r="P3534" s="28">
        <v>2.9702959256710737E-2</v>
      </c>
    </row>
    <row r="3535" spans="1:16" x14ac:dyDescent="0.3">
      <c r="A3535" t="s">
        <v>548</v>
      </c>
      <c r="B3535" t="e">
        <f>VLOOKUP(A3535,Sheet3!L:L,1,FALSE)</f>
        <v>#N/A</v>
      </c>
      <c r="C3535" t="str">
        <f>VLOOKUP(A3535,'ALL - prices'!B:C,2,FALSE)</f>
        <v>Hudbay Minerals Inc</v>
      </c>
      <c r="D3535" t="str">
        <f>VLOOKUP(A3535,'ALL - prices'!B:I,8,FALSE)</f>
        <v>Materials</v>
      </c>
      <c r="E3535">
        <v>2018</v>
      </c>
      <c r="F3535" t="s">
        <v>680</v>
      </c>
      <c r="G3535" t="str">
        <f t="shared" si="257"/>
        <v>2018-Q2</v>
      </c>
      <c r="H3535" s="4">
        <f>INDEX('ALL - prices'!$J$3:$DY$219,MATCH('COMBINED DATA'!A3535,'ALL - prices'!$B$3:$B$219,0),MATCH('COMBINED DATA'!G3535,'ALL - prices'!$J$1:$DY$1,0))</f>
        <v>7.1725000000000003</v>
      </c>
      <c r="I3535" s="14">
        <f t="shared" si="260"/>
        <v>1.4295429234549002</v>
      </c>
      <c r="J3535" s="15">
        <f>INDEX(MarketCap2!$E$2:$AR$224,MATCH(A3535,MarketCap2!$B$2:$B$224,0),MATCH(G3535,MarketCap2!$E$1:$AR$1,0))</f>
        <v>1915117824</v>
      </c>
      <c r="K3535">
        <f t="shared" si="258"/>
        <v>21.37304498457927</v>
      </c>
      <c r="L3535">
        <f>INDEX('PB2'!$D$2:$AQ$224,MATCH(A3535,'PB2'!$B$2:$B$224,0),MATCH(G3535,'PB2'!$D$1:$AQ$1,0))</f>
        <v>0.67195302248001099</v>
      </c>
      <c r="M3535" s="16">
        <f t="shared" si="259"/>
        <v>1.488199273677272</v>
      </c>
      <c r="N3535" s="6">
        <f>INDEX('ROA2'!$D$2:$AQ$224,MATCH(A3535,'ROA2'!$B$2:$B$224,0),MATCH(G3535,'ROA2'!$D$1:$AQ$1,0))</f>
        <v>4.2253351211547896</v>
      </c>
      <c r="O3535" s="6">
        <v>4690.7479039999998</v>
      </c>
      <c r="P3535" s="28">
        <v>-7.882369477798596E-3</v>
      </c>
    </row>
    <row r="3536" spans="1:16" x14ac:dyDescent="0.3">
      <c r="A3536" t="s">
        <v>548</v>
      </c>
      <c r="B3536" t="e">
        <f>VLOOKUP(A3536,Sheet3!L:L,1,FALSE)</f>
        <v>#N/A</v>
      </c>
      <c r="C3536" t="str">
        <f>VLOOKUP(A3536,'ALL - prices'!B:C,2,FALSE)</f>
        <v>Hudbay Minerals Inc</v>
      </c>
      <c r="D3536" t="str">
        <f>VLOOKUP(A3536,'ALL - prices'!B:I,8,FALSE)</f>
        <v>Materials</v>
      </c>
      <c r="E3536">
        <v>2018</v>
      </c>
      <c r="F3536" t="s">
        <v>681</v>
      </c>
      <c r="G3536" t="str">
        <f t="shared" si="257"/>
        <v>2018-Q3</v>
      </c>
      <c r="H3536" s="4">
        <f>INDEX('ALL - prices'!$J$3:$DY$219,MATCH('COMBINED DATA'!A3536,'ALL - prices'!$B$3:$B$219,0),MATCH('COMBINED DATA'!G3536,'ALL - prices'!$J$1:$DY$1,0))</f>
        <v>6.4101999999999997</v>
      </c>
      <c r="I3536" s="14">
        <f t="shared" si="260"/>
        <v>1.9366832291316989</v>
      </c>
      <c r="J3536" s="15">
        <f>INDEX(MarketCap2!$E$2:$AR$224,MATCH(A3536,MarketCap2!$B$2:$B$224,0),MATCH(G3536,MarketCap2!$E$1:$AR$1,0))</f>
        <v>1708719872</v>
      </c>
      <c r="K3536">
        <f t="shared" si="258"/>
        <v>21.259010314244946</v>
      </c>
      <c r="L3536">
        <f>INDEX('PB2'!$D$2:$AQ$224,MATCH(A3536,'PB2'!$B$2:$B$224,0),MATCH(G3536,'PB2'!$D$1:$AQ$1,0))</f>
        <v>0.60156500339508101</v>
      </c>
      <c r="M3536" s="16">
        <f t="shared" si="259"/>
        <v>1.6623307445683384</v>
      </c>
      <c r="N3536" s="6">
        <f>INDEX('ROA2'!$D$2:$AQ$224,MATCH(A3536,'ROA2'!$B$2:$B$224,0),MATCH(G3536,'ROA2'!$D$1:$AQ$1,0))</f>
        <v>4.3462419509887704</v>
      </c>
      <c r="O3536" s="6">
        <v>4691.7621760000002</v>
      </c>
      <c r="P3536" s="28">
        <v>2.162282051302381E-4</v>
      </c>
    </row>
    <row r="3537" spans="1:16" x14ac:dyDescent="0.3">
      <c r="A3537" t="s">
        <v>548</v>
      </c>
      <c r="B3537" t="e">
        <f>VLOOKUP(A3537,Sheet3!L:L,1,FALSE)</f>
        <v>#N/A</v>
      </c>
      <c r="C3537" t="str">
        <f>VLOOKUP(A3537,'ALL - prices'!B:C,2,FALSE)</f>
        <v>Hudbay Minerals Inc</v>
      </c>
      <c r="D3537" t="str">
        <f>VLOOKUP(A3537,'ALL - prices'!B:I,8,FALSE)</f>
        <v>Materials</v>
      </c>
      <c r="E3537">
        <v>2018</v>
      </c>
      <c r="F3537" t="s">
        <v>682</v>
      </c>
      <c r="G3537" t="str">
        <f t="shared" si="257"/>
        <v>2018-Q4</v>
      </c>
      <c r="H3537" s="4">
        <f>INDEX('ALL - prices'!$J$3:$DY$219,MATCH('COMBINED DATA'!A3537,'ALL - prices'!$B$3:$B$219,0),MATCH('COMBINED DATA'!G3537,'ALL - prices'!$J$1:$DY$1,0))</f>
        <v>6.3318000000000003</v>
      </c>
      <c r="I3537" s="14">
        <f t="shared" si="260"/>
        <v>2.0914586494836569</v>
      </c>
      <c r="J3537" s="15">
        <f>INDEX(MarketCap2!$E$2:$AR$224,MATCH(A3537,MarketCap2!$B$2:$B$224,0),MATCH(G3537,MarketCap2!$E$1:$AR$1,0))</f>
        <v>1687818112</v>
      </c>
      <c r="K3537">
        <f t="shared" si="258"/>
        <v>21.246702473759843</v>
      </c>
      <c r="L3537">
        <f>INDEX('PB2'!$D$2:$AQ$224,MATCH(A3537,'PB2'!$B$2:$B$224,0),MATCH(G3537,'PB2'!$D$1:$AQ$1,0))</f>
        <v>0.56858098506927501</v>
      </c>
      <c r="M3537" s="16">
        <f t="shared" si="259"/>
        <v>1.7587644086939727</v>
      </c>
      <c r="N3537" s="6">
        <f>INDEX('ROA2'!$D$2:$AQ$224,MATCH(A3537,'ROA2'!$B$2:$B$224,0),MATCH(G3537,'ROA2'!$D$1:$AQ$1,0))</f>
        <v>3.9510440826415998</v>
      </c>
      <c r="O3537" s="6">
        <v>4682.1719039999998</v>
      </c>
      <c r="P3537" s="28">
        <v>-2.0440660971815568E-3</v>
      </c>
    </row>
    <row r="3538" spans="1:16" x14ac:dyDescent="0.3">
      <c r="A3538" t="s">
        <v>548</v>
      </c>
      <c r="B3538" t="e">
        <f>VLOOKUP(A3538,Sheet3!L:L,1,FALSE)</f>
        <v>#N/A</v>
      </c>
      <c r="C3538" t="str">
        <f>VLOOKUP(A3538,'ALL - prices'!B:C,2,FALSE)</f>
        <v>Hudbay Minerals Inc</v>
      </c>
      <c r="D3538" t="str">
        <f>VLOOKUP(A3538,'ALL - prices'!B:I,8,FALSE)</f>
        <v>Materials</v>
      </c>
      <c r="E3538">
        <v>2019</v>
      </c>
      <c r="F3538" t="s">
        <v>679</v>
      </c>
      <c r="G3538" t="str">
        <f t="shared" si="257"/>
        <v>2019-Q1</v>
      </c>
      <c r="H3538" s="4">
        <f>INDEX('ALL - prices'!$J$3:$DY$219,MATCH('COMBINED DATA'!A3538,'ALL - prices'!$B$3:$B$219,0),MATCH('COMBINED DATA'!G3538,'ALL - prices'!$J$1:$DY$1,0))</f>
        <v>9.3707999999999991</v>
      </c>
      <c r="I3538" s="14">
        <f t="shared" si="260"/>
        <v>1.7889128626067814</v>
      </c>
      <c r="J3538" s="15">
        <f>INDEX(MarketCap2!$E$2:$AR$224,MATCH(A3538,MarketCap2!$B$2:$B$224,0),MATCH(G3538,MarketCap2!$E$1:$AR$1,0))</f>
        <v>2495149056</v>
      </c>
      <c r="K3538">
        <f t="shared" si="258"/>
        <v>21.637614306249187</v>
      </c>
      <c r="L3538">
        <f>INDEX('PB2'!$D$2:$AQ$224,MATCH(A3538,'PB2'!$B$2:$B$224,0),MATCH(G3538,'PB2'!$D$1:$AQ$1,0))</f>
        <v>0.86382997035980202</v>
      </c>
      <c r="M3538" s="16">
        <f t="shared" si="259"/>
        <v>1.1576352225698774</v>
      </c>
      <c r="N3538" s="6">
        <f>INDEX('ROA2'!$D$2:$AQ$224,MATCH(A3538,'ROA2'!$B$2:$B$224,0),MATCH(G3538,'ROA2'!$D$1:$AQ$1,0))</f>
        <v>1.81472599506378</v>
      </c>
      <c r="O3538" s="6">
        <v>4685.635072</v>
      </c>
      <c r="P3538" s="28">
        <v>7.3964990414846236E-4</v>
      </c>
    </row>
    <row r="3539" spans="1:16" x14ac:dyDescent="0.3">
      <c r="A3539" t="s">
        <v>548</v>
      </c>
      <c r="B3539" t="e">
        <f>VLOOKUP(A3539,Sheet3!L:L,1,FALSE)</f>
        <v>#N/A</v>
      </c>
      <c r="C3539" t="str">
        <f>VLOOKUP(A3539,'ALL - prices'!B:C,2,FALSE)</f>
        <v>Hudbay Minerals Inc</v>
      </c>
      <c r="D3539" t="str">
        <f>VLOOKUP(A3539,'ALL - prices'!B:I,8,FALSE)</f>
        <v>Materials</v>
      </c>
      <c r="E3539">
        <v>2019</v>
      </c>
      <c r="F3539" t="s">
        <v>680</v>
      </c>
      <c r="G3539" t="str">
        <f t="shared" si="257"/>
        <v>2019-Q2</v>
      </c>
      <c r="H3539" s="4">
        <f>INDEX('ALL - prices'!$J$3:$DY$219,MATCH('COMBINED DATA'!A3539,'ALL - prices'!$B$3:$B$219,0),MATCH('COMBINED DATA'!G3539,'ALL - prices'!$J$1:$DY$1,0))</f>
        <v>6.9569999999999999</v>
      </c>
      <c r="I3539" s="14">
        <f t="shared" si="260"/>
        <v>1.1459891982475228</v>
      </c>
      <c r="J3539" s="15">
        <f>INDEX(MarketCap2!$E$2:$AR$224,MATCH(A3539,MarketCap2!$B$2:$B$224,0),MATCH(G3539,MarketCap2!$E$1:$AR$1,0))</f>
        <v>1852419584</v>
      </c>
      <c r="K3539">
        <f t="shared" si="258"/>
        <v>21.339758504745607</v>
      </c>
      <c r="L3539">
        <f>INDEX('PB2'!$D$2:$AQ$224,MATCH(A3539,'PB2'!$B$2:$B$224,0),MATCH(G3539,'PB2'!$D$1:$AQ$1,0))</f>
        <v>0.66400897502899203</v>
      </c>
      <c r="M3539" s="16">
        <f t="shared" si="259"/>
        <v>1.5060037403204345</v>
      </c>
      <c r="N3539" s="6">
        <f>INDEX('ROA2'!$D$2:$AQ$224,MATCH(A3539,'ROA2'!$B$2:$B$224,0),MATCH(G3539,'ROA2'!$D$1:$AQ$1,0))</f>
        <v>0.64986997842788696</v>
      </c>
      <c r="O3539" s="6">
        <v>4713.8990080000003</v>
      </c>
      <c r="P3539" s="28">
        <v>6.0320395348108504E-3</v>
      </c>
    </row>
    <row r="3540" spans="1:16" x14ac:dyDescent="0.3">
      <c r="A3540" t="s">
        <v>548</v>
      </c>
      <c r="B3540" t="e">
        <f>VLOOKUP(A3540,Sheet3!L:L,1,FALSE)</f>
        <v>#N/A</v>
      </c>
      <c r="C3540" t="str">
        <f>VLOOKUP(A3540,'ALL - prices'!B:C,2,FALSE)</f>
        <v>Hudbay Minerals Inc</v>
      </c>
      <c r="D3540" t="str">
        <f>VLOOKUP(A3540,'ALL - prices'!B:I,8,FALSE)</f>
        <v>Materials</v>
      </c>
      <c r="E3540">
        <v>2019</v>
      </c>
      <c r="F3540" t="s">
        <v>681</v>
      </c>
      <c r="G3540" t="str">
        <f t="shared" si="257"/>
        <v>2019-Q3</v>
      </c>
      <c r="H3540" s="4">
        <f>INDEX('ALL - prices'!$J$3:$DY$219,MATCH('COMBINED DATA'!A3540,'ALL - prices'!$B$3:$B$219,0),MATCH('COMBINED DATA'!G3540,'ALL - prices'!$J$1:$DY$1,0))</f>
        <v>4.7009999999999996</v>
      </c>
      <c r="I3540" s="14">
        <f t="shared" si="260"/>
        <v>1.3441145338102687</v>
      </c>
      <c r="J3540" s="15">
        <f>INDEX(MarketCap2!$E$2:$AR$224,MATCH(A3540,MarketCap2!$B$2:$B$224,0),MATCH(G3540,MarketCap2!$E$1:$AR$1,0))</f>
        <v>1248880896</v>
      </c>
      <c r="K3540">
        <f t="shared" si="258"/>
        <v>20.945513704055255</v>
      </c>
      <c r="L3540">
        <f>INDEX('PB2'!$D$2:$AQ$224,MATCH(A3540,'PB2'!$B$2:$B$224,0),MATCH(G3540,'PB2'!$D$1:$AQ$1,0))</f>
        <v>0.50778001546859697</v>
      </c>
      <c r="M3540" s="16">
        <f t="shared" si="259"/>
        <v>1.9693567480736032</v>
      </c>
      <c r="N3540" s="6">
        <f>INDEX('ROA2'!$D$2:$AQ$224,MATCH(A3540,'ROA2'!$B$2:$B$224,0),MATCH(G3540,'ROA2'!$D$1:$AQ$1,0))</f>
        <v>-1.02355301380157</v>
      </c>
      <c r="O3540" s="6">
        <v>4737.9379200000003</v>
      </c>
      <c r="P3540" s="28">
        <v>5.0995814630740563E-3</v>
      </c>
    </row>
    <row r="3541" spans="1:16" x14ac:dyDescent="0.3">
      <c r="A3541" t="s">
        <v>548</v>
      </c>
      <c r="B3541" t="e">
        <f>VLOOKUP(A3541,Sheet3!L:L,1,FALSE)</f>
        <v>#N/A</v>
      </c>
      <c r="C3541" t="str">
        <f>VLOOKUP(A3541,'ALL - prices'!B:C,2,FALSE)</f>
        <v>Hudbay Minerals Inc</v>
      </c>
      <c r="D3541" t="str">
        <f>VLOOKUP(A3541,'ALL - prices'!B:I,8,FALSE)</f>
        <v>Materials</v>
      </c>
      <c r="E3541">
        <v>2019</v>
      </c>
      <c r="F3541" t="s">
        <v>682</v>
      </c>
      <c r="G3541" t="str">
        <f t="shared" si="257"/>
        <v>2019-Q4</v>
      </c>
      <c r="H3541" s="4">
        <f>INDEX('ALL - prices'!$J$3:$DY$219,MATCH('COMBINED DATA'!A3541,'ALL - prices'!$B$3:$B$219,0),MATCH('COMBINED DATA'!G3541,'ALL - prices'!$J$1:$DY$1,0))</f>
        <v>5.2911000000000001</v>
      </c>
      <c r="I3541" s="14">
        <f t="shared" si="260"/>
        <v>2.6500009861633385</v>
      </c>
      <c r="J3541" s="15">
        <f>INDEX(MarketCap2!$E$2:$AR$224,MATCH(A3541,MarketCap2!$B$2:$B$224,0),MATCH(G3541,MarketCap2!$E$1:$AR$1,0))</f>
        <v>1405644160</v>
      </c>
      <c r="K3541">
        <f t="shared" si="258"/>
        <v>21.063761511532043</v>
      </c>
      <c r="L3541">
        <f>INDEX('PB2'!$D$2:$AQ$224,MATCH(A3541,'PB2'!$B$2:$B$224,0),MATCH(G3541,'PB2'!$D$1:$AQ$1,0))</f>
        <v>0.58605301380157504</v>
      </c>
      <c r="M3541" s="16">
        <f t="shared" si="259"/>
        <v>1.7063302746508502</v>
      </c>
      <c r="N3541" s="6">
        <f>INDEX('ROA2'!$D$2:$AQ$224,MATCH(A3541,'ROA2'!$B$2:$B$224,0),MATCH(G3541,'ROA2'!$D$1:$AQ$1,0))</f>
        <v>-7.6276049613952601</v>
      </c>
      <c r="O3541" s="6">
        <v>4386.5461759999998</v>
      </c>
      <c r="P3541" s="28">
        <v>-7.416554415301424E-2</v>
      </c>
    </row>
    <row r="3542" spans="1:16" x14ac:dyDescent="0.3">
      <c r="A3542" t="s">
        <v>548</v>
      </c>
      <c r="B3542" t="e">
        <f>VLOOKUP(A3542,Sheet3!L:L,1,FALSE)</f>
        <v>#N/A</v>
      </c>
      <c r="C3542" t="str">
        <f>VLOOKUP(A3542,'ALL - prices'!B:C,2,FALSE)</f>
        <v>Hudbay Minerals Inc</v>
      </c>
      <c r="D3542" t="str">
        <f>VLOOKUP(A3542,'ALL - prices'!B:I,8,FALSE)</f>
        <v>Materials</v>
      </c>
      <c r="E3542">
        <v>2020</v>
      </c>
      <c r="F3542" t="s">
        <v>679</v>
      </c>
      <c r="G3542" t="str">
        <f t="shared" si="257"/>
        <v>2020-Q1</v>
      </c>
      <c r="H3542" s="4">
        <f>INDEX('ALL - prices'!$J$3:$DY$219,MATCH('COMBINED DATA'!A3542,'ALL - prices'!$B$3:$B$219,0),MATCH('COMBINED DATA'!G3542,'ALL - prices'!$J$1:$DY$1,0))</f>
        <v>2.6246999999999998</v>
      </c>
      <c r="I3542" s="14">
        <f t="shared" si="260"/>
        <v>2.308738503310126</v>
      </c>
      <c r="J3542" s="15">
        <f>INDEX(MarketCap2!$E$2:$AR$224,MATCH(A3542,MarketCap2!$B$2:$B$224,0),MATCH(G3542,MarketCap2!$E$1:$AR$1,0))</f>
        <v>694983936</v>
      </c>
      <c r="K3542">
        <f t="shared" si="258"/>
        <v>20.359399289592876</v>
      </c>
      <c r="L3542">
        <f>INDEX('PB2'!$D$2:$AQ$224,MATCH(A3542,'PB2'!$B$2:$B$224,0),MATCH(G3542,'PB2'!$D$1:$AQ$1,0))</f>
        <v>0.275496006011963</v>
      </c>
      <c r="M3542" s="16">
        <f t="shared" si="259"/>
        <v>3.6298166876385731</v>
      </c>
      <c r="N3542" s="6">
        <f>INDEX('ROA2'!$D$2:$AQ$224,MATCH(A3542,'ROA2'!$B$2:$B$224,0),MATCH(G3542,'ROA2'!$D$1:$AQ$1,0))</f>
        <v>-7.5218811035156197</v>
      </c>
      <c r="O3542" s="6">
        <v>4455.961088</v>
      </c>
      <c r="P3542" s="28">
        <v>1.5824502744274813E-2</v>
      </c>
    </row>
    <row r="3543" spans="1:16" x14ac:dyDescent="0.3">
      <c r="A3543" t="s">
        <v>548</v>
      </c>
      <c r="B3543" t="e">
        <f>VLOOKUP(A3543,Sheet3!L:L,1,FALSE)</f>
        <v>#N/A</v>
      </c>
      <c r="C3543" t="str">
        <f>VLOOKUP(A3543,'ALL - prices'!B:C,2,FALSE)</f>
        <v>Hudbay Minerals Inc</v>
      </c>
      <c r="D3543" t="str">
        <f>VLOOKUP(A3543,'ALL - prices'!B:I,8,FALSE)</f>
        <v>Materials</v>
      </c>
      <c r="E3543">
        <v>2020</v>
      </c>
      <c r="F3543" t="s">
        <v>680</v>
      </c>
      <c r="G3543" t="str">
        <f t="shared" si="257"/>
        <v>2020-Q2</v>
      </c>
      <c r="H3543" s="4">
        <f>INDEX('ALL - prices'!$J$3:$DY$219,MATCH('COMBINED DATA'!A3543,'ALL - prices'!$B$3:$B$219,0),MATCH('COMBINED DATA'!G3543,'ALL - prices'!$J$1:$DY$1,0))</f>
        <v>4.0555000000000003</v>
      </c>
      <c r="I3543" s="14">
        <f t="shared" si="260"/>
        <v>1.4876849039139102</v>
      </c>
      <c r="J3543" s="15">
        <f>INDEX(MarketCap2!$E$2:$AR$224,MATCH(A3543,MarketCap2!$B$2:$B$224,0),MATCH(G3543,MarketCap2!$E$1:$AR$1,0))</f>
        <v>1073828480</v>
      </c>
      <c r="K3543">
        <f t="shared" si="258"/>
        <v>20.794496118230938</v>
      </c>
      <c r="L3543">
        <f>INDEX('PB2'!$D$2:$AQ$224,MATCH(A3543,'PB2'!$B$2:$B$224,0),MATCH(G3543,'PB2'!$D$1:$AQ$1,0))</f>
        <v>0.46219900250434898</v>
      </c>
      <c r="M3543" s="16">
        <f t="shared" si="259"/>
        <v>2.1635702253394427</v>
      </c>
      <c r="N3543" s="6">
        <f>INDEX('ROA2'!$D$2:$AQ$224,MATCH(A3543,'ROA2'!$B$2:$B$224,0),MATCH(G3543,'ROA2'!$D$1:$AQ$1,0))</f>
        <v>-8.9543256759643608</v>
      </c>
      <c r="O3543" s="6">
        <v>4366.2259199999999</v>
      </c>
      <c r="P3543" s="28">
        <v>-2.0138229716964745E-2</v>
      </c>
    </row>
    <row r="3544" spans="1:16" x14ac:dyDescent="0.3">
      <c r="A3544" t="s">
        <v>548</v>
      </c>
      <c r="B3544" t="e">
        <f>VLOOKUP(A3544,Sheet3!L:L,1,FALSE)</f>
        <v>#N/A</v>
      </c>
      <c r="C3544" t="str">
        <f>VLOOKUP(A3544,'ALL - prices'!B:C,2,FALSE)</f>
        <v>Hudbay Minerals Inc</v>
      </c>
      <c r="D3544" t="str">
        <f>VLOOKUP(A3544,'ALL - prices'!B:I,8,FALSE)</f>
        <v>Materials</v>
      </c>
      <c r="E3544">
        <v>2020</v>
      </c>
      <c r="F3544" t="s">
        <v>681</v>
      </c>
      <c r="G3544" t="str">
        <f t="shared" si="257"/>
        <v>2020-Q3</v>
      </c>
      <c r="H3544" s="4">
        <f>INDEX('ALL - prices'!$J$3:$DY$219,MATCH('COMBINED DATA'!A3544,'ALL - prices'!$B$3:$B$219,0),MATCH('COMBINED DATA'!G3544,'ALL - prices'!$J$1:$DY$1,0))</f>
        <v>5.5647000000000002</v>
      </c>
      <c r="I3544" s="14">
        <f t="shared" si="260"/>
        <v>0.42433819845338772</v>
      </c>
      <c r="J3544" s="15">
        <f>INDEX(MarketCap2!$E$2:$AR$224,MATCH(A3544,MarketCap2!$B$2:$B$224,0),MATCH(G3544,MarketCap2!$E$1:$AR$1,0))</f>
        <v>1470962176</v>
      </c>
      <c r="K3544">
        <f t="shared" si="258"/>
        <v>21.109182565114796</v>
      </c>
      <c r="L3544">
        <f>INDEX('PB2'!$D$2:$AQ$224,MATCH(A3544,'PB2'!$B$2:$B$224,0),MATCH(G3544,'PB2'!$D$1:$AQ$1,0))</f>
        <v>0.65603798627853405</v>
      </c>
      <c r="M3544" s="16">
        <f t="shared" si="259"/>
        <v>1.5243019778056419</v>
      </c>
      <c r="N3544" s="6">
        <f>INDEX('ROA2'!$D$2:$AQ$224,MATCH(A3544,'ROA2'!$B$2:$B$224,0),MATCH(G3544,'ROA2'!$D$1:$AQ$1,0))</f>
        <v>-8.7538261413574201</v>
      </c>
      <c r="O3544" s="6">
        <v>4498.8917760000004</v>
      </c>
      <c r="P3544" s="28">
        <v>3.0384560586365749E-2</v>
      </c>
    </row>
    <row r="3545" spans="1:16" x14ac:dyDescent="0.3">
      <c r="A3545" t="s">
        <v>548</v>
      </c>
      <c r="B3545" t="e">
        <f>VLOOKUP(A3545,Sheet3!L:L,1,FALSE)</f>
        <v>#N/A</v>
      </c>
      <c r="C3545" t="str">
        <f>VLOOKUP(A3545,'ALL - prices'!B:C,2,FALSE)</f>
        <v>Hudbay Minerals Inc</v>
      </c>
      <c r="D3545" t="str">
        <f>VLOOKUP(A3545,'ALL - prices'!B:I,8,FALSE)</f>
        <v>Materials</v>
      </c>
      <c r="E3545">
        <v>2020</v>
      </c>
      <c r="F3545" t="s">
        <v>682</v>
      </c>
      <c r="G3545" t="str">
        <f t="shared" si="257"/>
        <v>2020-Q4</v>
      </c>
      <c r="H3545" s="4">
        <f>INDEX('ALL - prices'!$J$3:$DY$219,MATCH('COMBINED DATA'!A3545,'ALL - prices'!$B$3:$B$219,0),MATCH('COMBINED DATA'!G3545,'ALL - prices'!$J$1:$DY$1,0))</f>
        <v>8.8066999999999993</v>
      </c>
      <c r="I3545" s="14">
        <f t="shared" si="260"/>
        <v>0.53300734438342123</v>
      </c>
      <c r="J3545" s="15">
        <f>INDEX(MarketCap2!$E$2:$AR$224,MATCH(A3545,MarketCap2!$B$2:$B$224,0),MATCH(G3545,MarketCap2!$E$1:$AR$1,0))</f>
        <v>2327934976</v>
      </c>
      <c r="K3545">
        <f t="shared" si="258"/>
        <v>21.568247435154039</v>
      </c>
      <c r="L3545">
        <f>INDEX('PB2'!$D$2:$AQ$224,MATCH(A3545,'PB2'!$B$2:$B$224,0),MATCH(G3545,'PB2'!$D$1:$AQ$1,0))</f>
        <v>1.07262694835663</v>
      </c>
      <c r="M3545" s="16">
        <f t="shared" si="259"/>
        <v>0.93229058017990174</v>
      </c>
      <c r="N3545" s="6">
        <f>INDEX('ROA2'!$D$2:$AQ$224,MATCH(A3545,'ROA2'!$B$2:$B$224,0),MATCH(G3545,'ROA2'!$D$1:$AQ$1,0))</f>
        <v>-3.4185810089111301</v>
      </c>
      <c r="O3545" s="6">
        <v>4590.6882560000004</v>
      </c>
      <c r="P3545" s="28">
        <v>2.0404242771453581E-2</v>
      </c>
    </row>
    <row r="3546" spans="1:16" x14ac:dyDescent="0.3">
      <c r="A3546" t="s">
        <v>548</v>
      </c>
      <c r="B3546" t="e">
        <f>VLOOKUP(A3546,Sheet3!L:L,1,FALSE)</f>
        <v>#N/A</v>
      </c>
      <c r="C3546" t="str">
        <f>VLOOKUP(A3546,'ALL - prices'!B:C,2,FALSE)</f>
        <v>Hudbay Minerals Inc</v>
      </c>
      <c r="D3546" t="str">
        <f>VLOOKUP(A3546,'ALL - prices'!B:I,8,FALSE)</f>
        <v>Materials</v>
      </c>
      <c r="E3546">
        <v>2021</v>
      </c>
      <c r="F3546" t="s">
        <v>679</v>
      </c>
      <c r="G3546" t="str">
        <f t="shared" si="257"/>
        <v>2021-Q1</v>
      </c>
      <c r="H3546" s="4">
        <f>INDEX('ALL - prices'!$J$3:$DY$219,MATCH('COMBINED DATA'!A3546,'ALL - prices'!$B$3:$B$219,0),MATCH('COMBINED DATA'!G3546,'ALL - prices'!$J$1:$DY$1,0))</f>
        <v>8.5097000000000005</v>
      </c>
      <c r="I3546" s="14">
        <f t="shared" si="260"/>
        <v>0.86983122644568256</v>
      </c>
      <c r="J3546" s="15">
        <f>INDEX(MarketCap2!$E$2:$AR$224,MATCH(A3546,MarketCap2!$B$2:$B$224,0),MATCH(G3546,MarketCap2!$E$1:$AR$1,0))</f>
        <v>2246940416</v>
      </c>
      <c r="K3546">
        <f t="shared" si="258"/>
        <v>21.532835312664062</v>
      </c>
      <c r="L3546">
        <f>INDEX('PB2'!$D$2:$AQ$224,MATCH(A3546,'PB2'!$B$2:$B$224,0),MATCH(G3546,'PB2'!$D$1:$AQ$1,0))</f>
        <v>1.0770239830017101</v>
      </c>
      <c r="M3546" s="16">
        <f t="shared" si="259"/>
        <v>0.9284844309714988</v>
      </c>
      <c r="N3546" s="6">
        <f>INDEX('ROA2'!$D$2:$AQ$224,MATCH(A3546,'ROA2'!$B$2:$B$224,0),MATCH(G3546,'ROA2'!$D$1:$AQ$1,0))</f>
        <v>-3.1697959899902299</v>
      </c>
      <c r="O3546" s="6">
        <v>4666.6449919999995</v>
      </c>
      <c r="P3546" s="28">
        <v>1.6545827502166852E-2</v>
      </c>
    </row>
    <row r="3547" spans="1:16" x14ac:dyDescent="0.3">
      <c r="A3547" t="s">
        <v>548</v>
      </c>
      <c r="B3547" t="e">
        <f>VLOOKUP(A3547,Sheet3!L:L,1,FALSE)</f>
        <v>#N/A</v>
      </c>
      <c r="C3547" t="str">
        <f>VLOOKUP(A3547,'ALL - prices'!B:C,2,FALSE)</f>
        <v>Hudbay Minerals Inc</v>
      </c>
      <c r="D3547" t="str">
        <f>VLOOKUP(A3547,'ALL - prices'!B:I,8,FALSE)</f>
        <v>Materials</v>
      </c>
      <c r="E3547">
        <v>2021</v>
      </c>
      <c r="F3547" t="s">
        <v>680</v>
      </c>
      <c r="G3547" t="str">
        <f t="shared" si="257"/>
        <v>2021-Q2</v>
      </c>
      <c r="H3547" s="4">
        <f>INDEX('ALL - prices'!$J$3:$DY$219,MATCH('COMBINED DATA'!A3547,'ALL - prices'!$B$3:$B$219,0),MATCH('COMBINED DATA'!G3547,'ALL - prices'!$J$1:$DY$1,0))</f>
        <v>8.1632999999999996</v>
      </c>
      <c r="I3547" s="14">
        <f t="shared" si="260"/>
        <v>2.0051543257315672</v>
      </c>
      <c r="J3547" s="15">
        <f>INDEX(MarketCap2!$E$2:$AR$224,MATCH(A3547,MarketCap2!$B$2:$B$224,0),MATCH(G3547,MarketCap2!$E$1:$AR$1,0))</f>
        <v>2157027072</v>
      </c>
      <c r="K3547">
        <f t="shared" si="258"/>
        <v>21.491996755039622</v>
      </c>
      <c r="L3547">
        <f>INDEX('PB2'!$D$2:$AQ$224,MATCH(A3547,'PB2'!$B$2:$B$224,0),MATCH(G3547,'PB2'!$D$1:$AQ$1,0))</f>
        <v>1.04815602302551</v>
      </c>
      <c r="M3547" s="16">
        <f t="shared" si="259"/>
        <v>0.9540564362865489</v>
      </c>
      <c r="N3547" s="6">
        <f>INDEX('ROA2'!$D$2:$AQ$224,MATCH(A3547,'ROA2'!$B$2:$B$224,0),MATCH(G3547,'ROA2'!$D$1:$AQ$1,0))</f>
        <v>-2.8838119506835902</v>
      </c>
      <c r="O3547" s="6">
        <v>4549.1957759999996</v>
      </c>
      <c r="P3547" s="28">
        <v>-2.5167806036529978E-2</v>
      </c>
    </row>
    <row r="3548" spans="1:16" x14ac:dyDescent="0.3">
      <c r="A3548" t="s">
        <v>548</v>
      </c>
      <c r="B3548" t="e">
        <f>VLOOKUP(A3548,Sheet3!L:L,1,FALSE)</f>
        <v>#N/A</v>
      </c>
      <c r="C3548" t="str">
        <f>VLOOKUP(A3548,'ALL - prices'!B:C,2,FALSE)</f>
        <v>Hudbay Minerals Inc</v>
      </c>
      <c r="D3548" t="str">
        <f>VLOOKUP(A3548,'ALL - prices'!B:I,8,FALSE)</f>
        <v>Materials</v>
      </c>
      <c r="E3548">
        <v>2021</v>
      </c>
      <c r="F3548" t="s">
        <v>681</v>
      </c>
      <c r="G3548" t="str">
        <f t="shared" si="257"/>
        <v>2021-Q3</v>
      </c>
      <c r="H3548" s="4">
        <f>INDEX('ALL - prices'!$J$3:$DY$219,MATCH('COMBINED DATA'!A3548,'ALL - prices'!$B$3:$B$219,0),MATCH('COMBINED DATA'!G3548,'ALL - prices'!$J$1:$DY$1,0))</f>
        <v>7.8270999999999997</v>
      </c>
      <c r="I3548" s="14">
        <f t="shared" si="260"/>
        <v>2.3559587043636134</v>
      </c>
      <c r="J3548" s="15">
        <f>INDEX(MarketCap2!$E$2:$AR$224,MATCH(A3548,MarketCap2!$B$2:$B$224,0),MATCH(G3548,MarketCap2!$E$1:$AR$1,0))</f>
        <v>2065989376</v>
      </c>
      <c r="K3548">
        <f t="shared" si="258"/>
        <v>21.448875065326668</v>
      </c>
      <c r="L3548">
        <f>INDEX('PB2'!$D$2:$AQ$224,MATCH(A3548,'PB2'!$B$2:$B$224,0),MATCH(G3548,'PB2'!$D$1:$AQ$1,0))</f>
        <v>1.09277296066284</v>
      </c>
      <c r="M3548" s="16">
        <f t="shared" si="259"/>
        <v>0.91510316964050153</v>
      </c>
      <c r="N3548" s="6">
        <f>INDEX('ROA2'!$D$2:$AQ$224,MATCH(A3548,'ROA2'!$B$2:$B$224,0),MATCH(G3548,'ROA2'!$D$1:$AQ$1,0))</f>
        <v>-1.76182401180267</v>
      </c>
      <c r="O3548" s="6">
        <v>4587.8271999999997</v>
      </c>
      <c r="P3548" s="28">
        <v>8.4919238261422659E-3</v>
      </c>
    </row>
    <row r="3549" spans="1:16" x14ac:dyDescent="0.3">
      <c r="A3549" t="s">
        <v>548</v>
      </c>
      <c r="B3549" t="e">
        <f>VLOOKUP(A3549,Sheet3!L:L,1,FALSE)</f>
        <v>#N/A</v>
      </c>
      <c r="C3549" t="str">
        <f>VLOOKUP(A3549,'ALL - prices'!B:C,2,FALSE)</f>
        <v>Hudbay Minerals Inc</v>
      </c>
      <c r="D3549" t="str">
        <f>VLOOKUP(A3549,'ALL - prices'!B:I,8,FALSE)</f>
        <v>Materials</v>
      </c>
      <c r="E3549">
        <v>2021</v>
      </c>
      <c r="F3549" t="s">
        <v>682</v>
      </c>
      <c r="G3549" t="str">
        <f t="shared" si="257"/>
        <v>2021-Q4</v>
      </c>
      <c r="H3549" s="4">
        <f>INDEX('ALL - prices'!$J$3:$DY$219,MATCH('COMBINED DATA'!A3549,'ALL - prices'!$B$3:$B$219,0),MATCH('COMBINED DATA'!G3549,'ALL - prices'!$J$1:$DY$1,0))</f>
        <v>9.0754000000000001</v>
      </c>
      <c r="I3549" s="14">
        <f t="shared" si="260"/>
        <v>2.0684615222833265</v>
      </c>
      <c r="J3549" s="15">
        <f>INDEX(MarketCap2!$E$2:$AR$224,MATCH(A3549,MarketCap2!$B$2:$B$224,0),MATCH(G3549,MarketCap2!$E$1:$AR$1,0))</f>
        <v>2395805184</v>
      </c>
      <c r="K3549">
        <f t="shared" si="258"/>
        <v>21.59698520504579</v>
      </c>
      <c r="L3549">
        <f>INDEX('PB2'!$D$2:$AQ$224,MATCH(A3549,'PB2'!$B$2:$B$224,0),MATCH(G3549,'PB2'!$D$1:$AQ$1,0))</f>
        <v>1.2827570438385001</v>
      </c>
      <c r="M3549" s="16">
        <f t="shared" si="259"/>
        <v>0.77957085077281452</v>
      </c>
      <c r="N3549" s="6">
        <f>INDEX('ROA2'!$D$2:$AQ$224,MATCH(A3549,'ROA2'!$B$2:$B$224,0),MATCH(G3549,'ROA2'!$D$1:$AQ$1,0))</f>
        <v>-4.98061180114746</v>
      </c>
      <c r="O3549" s="6">
        <v>4504.6609920000001</v>
      </c>
      <c r="P3549" s="28">
        <v>-1.8127580742360927E-2</v>
      </c>
    </row>
    <row r="3550" spans="1:16" x14ac:dyDescent="0.3">
      <c r="A3550" t="s">
        <v>548</v>
      </c>
      <c r="B3550" t="e">
        <f>VLOOKUP(A3550,Sheet3!L:L,1,FALSE)</f>
        <v>#N/A</v>
      </c>
      <c r="C3550" t="str">
        <f>VLOOKUP(A3550,'ALL - prices'!B:C,2,FALSE)</f>
        <v>Hudbay Minerals Inc</v>
      </c>
      <c r="D3550" t="str">
        <f>VLOOKUP(A3550,'ALL - prices'!B:I,8,FALSE)</f>
        <v>Materials</v>
      </c>
      <c r="E3550">
        <v>2022</v>
      </c>
      <c r="F3550" t="s">
        <v>679</v>
      </c>
      <c r="G3550" t="str">
        <f t="shared" si="257"/>
        <v>2022-Q1</v>
      </c>
      <c r="H3550" s="4">
        <f>INDEX('ALL - prices'!$J$3:$DY$219,MATCH('COMBINED DATA'!A3550,'ALL - prices'!$B$3:$B$219,0),MATCH('COMBINED DATA'!G3550,'ALL - prices'!$J$1:$DY$1,0))</f>
        <v>9.7386999999999997</v>
      </c>
      <c r="I3550" s="14">
        <f t="shared" si="260"/>
        <v>0.91883694781318914</v>
      </c>
      <c r="J3550" s="15">
        <f>INDEX(MarketCap2!$E$2:$AR$224,MATCH(A3550,MarketCap2!$B$2:$B$224,0),MATCH(G3550,MarketCap2!$E$1:$AR$1,0))</f>
        <v>2568929536</v>
      </c>
      <c r="K3550">
        <f t="shared" si="258"/>
        <v>21.66675512612656</v>
      </c>
      <c r="L3550">
        <f>INDEX('PB2'!$D$2:$AQ$224,MATCH(A3550,'PB2'!$B$2:$B$224,0),MATCH(G3550,'PB2'!$D$1:$AQ$1,0))</f>
        <v>1.31906402111054</v>
      </c>
      <c r="M3550" s="16">
        <f t="shared" si="259"/>
        <v>0.75811331671231907</v>
      </c>
      <c r="N3550" s="6">
        <f>INDEX('ROA2'!$D$2:$AQ$224,MATCH(A3550,'ROA2'!$B$2:$B$224,0),MATCH(G3550,'ROA2'!$D$1:$AQ$1,0))</f>
        <v>-5.2647051811218297</v>
      </c>
      <c r="O3550" s="6">
        <v>4616.230912</v>
      </c>
      <c r="P3550" s="28">
        <v>2.4767661805880886E-2</v>
      </c>
    </row>
    <row r="3551" spans="1:16" x14ac:dyDescent="0.3">
      <c r="A3551" t="s">
        <v>548</v>
      </c>
      <c r="B3551" t="e">
        <f>VLOOKUP(A3551,Sheet3!L:L,1,FALSE)</f>
        <v>#N/A</v>
      </c>
      <c r="C3551" t="str">
        <f>VLOOKUP(A3551,'ALL - prices'!B:C,2,FALSE)</f>
        <v>Hudbay Minerals Inc</v>
      </c>
      <c r="D3551" t="str">
        <f>VLOOKUP(A3551,'ALL - prices'!B:I,8,FALSE)</f>
        <v>Materials</v>
      </c>
      <c r="E3551">
        <v>2022</v>
      </c>
      <c r="F3551" t="s">
        <v>680</v>
      </c>
      <c r="G3551" t="str">
        <f t="shared" si="257"/>
        <v>2022-Q2</v>
      </c>
      <c r="H3551" s="4">
        <f>INDEX('ALL - prices'!$J$3:$DY$219,MATCH('COMBINED DATA'!A3551,'ALL - prices'!$B$3:$B$219,0),MATCH('COMBINED DATA'!G3551,'ALL - prices'!$J$1:$DY$1,0))</f>
        <v>5.1966000000000001</v>
      </c>
      <c r="I3551" s="14">
        <f t="shared" si="260"/>
        <v>0.67223825327532971</v>
      </c>
      <c r="J3551" s="15">
        <f>INDEX(MarketCap2!$E$2:$AR$224,MATCH(A3551,MarketCap2!$B$2:$B$224,0),MATCH(G3551,MarketCap2!$E$1:$AR$1,0))</f>
        <v>1372293376</v>
      </c>
      <c r="K3551">
        <f t="shared" si="258"/>
        <v>21.039749174295327</v>
      </c>
      <c r="L3551">
        <f>INDEX('PB2'!$D$2:$AQ$224,MATCH(A3551,'PB2'!$B$2:$B$224,0),MATCH(G3551,'PB2'!$D$1:$AQ$1,0))</f>
        <v>0.665852010250092</v>
      </c>
      <c r="M3551" s="16">
        <f t="shared" si="259"/>
        <v>1.5018352195473632</v>
      </c>
      <c r="N3551" s="6">
        <f>INDEX('ROA2'!$D$2:$AQ$224,MATCH(A3551,'ROA2'!$B$2:$B$224,0),MATCH(G3551,'ROA2'!$D$1:$AQ$1,0))</f>
        <v>-2.6507220268249498</v>
      </c>
      <c r="O3551" s="6">
        <v>4538.2138880000002</v>
      </c>
      <c r="P3551" s="28">
        <v>-1.6900589569120706E-2</v>
      </c>
    </row>
    <row r="3552" spans="1:16" x14ac:dyDescent="0.3">
      <c r="A3552" t="s">
        <v>548</v>
      </c>
      <c r="B3552" t="e">
        <f>VLOOKUP(A3552,Sheet3!L:L,1,FALSE)</f>
        <v>#N/A</v>
      </c>
      <c r="C3552" t="str">
        <f>VLOOKUP(A3552,'ALL - prices'!B:C,2,FALSE)</f>
        <v>Hudbay Minerals Inc</v>
      </c>
      <c r="D3552" t="str">
        <f>VLOOKUP(A3552,'ALL - prices'!B:I,8,FALSE)</f>
        <v>Materials</v>
      </c>
      <c r="E3552">
        <v>2022</v>
      </c>
      <c r="F3552" t="s">
        <v>681</v>
      </c>
      <c r="G3552" t="str">
        <f t="shared" si="257"/>
        <v>2022-Q3</v>
      </c>
      <c r="H3552" s="4">
        <f>INDEX('ALL - prices'!$J$3:$DY$219,MATCH('COMBINED DATA'!A3552,'ALL - prices'!$B$3:$B$219,0),MATCH('COMBINED DATA'!G3552,'ALL - prices'!$J$1:$DY$1,0))</f>
        <v>5.5235000000000003</v>
      </c>
      <c r="I3552" s="14">
        <f t="shared" si="260"/>
        <v>0.31249383327248748</v>
      </c>
      <c r="J3552" s="15">
        <f>INDEX(MarketCap2!$E$2:$AR$224,MATCH(A3552,MarketCap2!$B$2:$B$224,0),MATCH(G3552,MarketCap2!$E$1:$AR$1,0))</f>
        <v>1456181504</v>
      </c>
      <c r="K3552">
        <f t="shared" si="258"/>
        <v>21.099083438292237</v>
      </c>
      <c r="L3552">
        <f>INDEX('PB2'!$D$2:$AQ$224,MATCH(A3552,'PB2'!$B$2:$B$224,0),MATCH(G3552,'PB2'!$D$1:$AQ$1,0))</f>
        <v>0.67245501279830899</v>
      </c>
      <c r="M3552" s="16">
        <f t="shared" si="259"/>
        <v>1.4870883270520467</v>
      </c>
      <c r="N3552" s="6">
        <f>INDEX('ROA2'!$D$2:$AQ$224,MATCH(A3552,'ROA2'!$B$2:$B$224,0),MATCH(G3552,'ROA2'!$D$1:$AQ$1,0))</f>
        <v>-1.89292705059052</v>
      </c>
      <c r="O3552" s="6">
        <v>4382.7271680000003</v>
      </c>
      <c r="P3552" s="28">
        <v>-3.4261655320199813E-2</v>
      </c>
    </row>
    <row r="3553" spans="1:16" x14ac:dyDescent="0.3">
      <c r="A3553" t="s">
        <v>548</v>
      </c>
      <c r="B3553" t="e">
        <f>VLOOKUP(A3553,Sheet3!L:L,1,FALSE)</f>
        <v>#N/A</v>
      </c>
      <c r="C3553" t="str">
        <f>VLOOKUP(A3553,'ALL - prices'!B:C,2,FALSE)</f>
        <v>Hudbay Minerals Inc</v>
      </c>
      <c r="D3553" t="str">
        <f>VLOOKUP(A3553,'ALL - prices'!B:I,8,FALSE)</f>
        <v>Materials</v>
      </c>
      <c r="E3553">
        <v>2022</v>
      </c>
      <c r="F3553" t="s">
        <v>682</v>
      </c>
      <c r="G3553" t="str">
        <f t="shared" si="257"/>
        <v>2022-Q4</v>
      </c>
      <c r="H3553" s="4">
        <f>INDEX('ALL - prices'!$J$3:$DY$219,MATCH('COMBINED DATA'!A3553,'ALL - prices'!$B$3:$B$219,0),MATCH('COMBINED DATA'!G3553,'ALL - prices'!$J$1:$DY$1,0))</f>
        <v>6.7950999999999997</v>
      </c>
      <c r="I3553" s="14">
        <f t="shared" si="260"/>
        <v>0.4346778653976604</v>
      </c>
      <c r="J3553" s="15">
        <f>INDEX(MarketCap2!$E$2:$AR$224,MATCH(A3553,MarketCap2!$B$2:$B$224,0),MATCH(G3553,MarketCap2!$E$1:$AR$1,0))</f>
        <v>1792215808</v>
      </c>
      <c r="K3553">
        <f t="shared" si="258"/>
        <v>21.306718572819641</v>
      </c>
      <c r="L3553">
        <f>INDEX('PB2'!$D$2:$AQ$224,MATCH(A3553,'PB2'!$B$2:$B$224,0),MATCH(G3553,'PB2'!$D$1:$AQ$1,0))</f>
        <v>0.84273797273635898</v>
      </c>
      <c r="M3553" s="16">
        <f t="shared" si="259"/>
        <v>1.1866084504926404</v>
      </c>
      <c r="N3553" s="6">
        <f>INDEX('ROA2'!$D$2:$AQ$224,MATCH(A3553,'ROA2'!$B$2:$B$224,0),MATCH(G3553,'ROA2'!$D$1:$AQ$1,0))</f>
        <v>1.7599860429763801</v>
      </c>
      <c r="O3553" s="6">
        <v>4287.7939200000001</v>
      </c>
      <c r="P3553" s="28">
        <v>-2.1660770648272366E-2</v>
      </c>
    </row>
    <row r="3554" spans="1:16" x14ac:dyDescent="0.3">
      <c r="A3554" t="s">
        <v>548</v>
      </c>
      <c r="B3554" t="e">
        <f>VLOOKUP(A3554,Sheet3!L:L,1,FALSE)</f>
        <v>#N/A</v>
      </c>
      <c r="C3554" t="str">
        <f>VLOOKUP(A3554,'ALL - prices'!B:C,2,FALSE)</f>
        <v>Hudbay Minerals Inc</v>
      </c>
      <c r="D3554" t="str">
        <f>VLOOKUP(A3554,'ALL - prices'!B:I,8,FALSE)</f>
        <v>Materials</v>
      </c>
      <c r="E3554">
        <v>2023</v>
      </c>
      <c r="F3554" t="s">
        <v>679</v>
      </c>
      <c r="G3554" t="str">
        <f t="shared" si="257"/>
        <v>2023-Q1</v>
      </c>
      <c r="H3554" s="4">
        <f>INDEX('ALL - prices'!$J$3:$DY$219,MATCH('COMBINED DATA'!A3554,'ALL - prices'!$B$3:$B$219,0),MATCH('COMBINED DATA'!G3554,'ALL - prices'!$J$1:$DY$1,0))</f>
        <v>7.0529999999999999</v>
      </c>
      <c r="I3554" s="14">
        <f t="shared" si="260"/>
        <v>1.4236487098883126</v>
      </c>
      <c r="J3554" s="15">
        <f>INDEX(MarketCap2!$E$2:$AR$224,MATCH(A3554,MarketCap2!$B$2:$B$224,0),MATCH(G3554,MarketCap2!$E$1:$AR$1,0))</f>
        <v>1857762048</v>
      </c>
      <c r="K3554">
        <f t="shared" si="258"/>
        <v>21.342638400245256</v>
      </c>
      <c r="L3554">
        <f>INDEX('PB2'!$D$2:$AQ$224,MATCH(A3554,'PB2'!$B$2:$B$224,0),MATCH(G3554,'PB2'!$D$1:$AQ$1,0))</f>
        <v>0.87257897853851296</v>
      </c>
      <c r="M3554" s="16">
        <f t="shared" si="259"/>
        <v>1.1460280669090896</v>
      </c>
      <c r="N3554" s="6">
        <f>INDEX('ROA2'!$D$2:$AQ$224,MATCH(A3554,'ROA2'!$B$2:$B$224,0),MATCH(G3554,'ROA2'!$D$1:$AQ$1,0))</f>
        <v>1.5741590261459399</v>
      </c>
      <c r="O3554" s="6">
        <v>4325.9427839999998</v>
      </c>
      <c r="P3554" s="28">
        <v>8.8970843076338364E-3</v>
      </c>
    </row>
    <row r="3555" spans="1:16" x14ac:dyDescent="0.3">
      <c r="A3555" t="s">
        <v>548</v>
      </c>
      <c r="B3555" t="e">
        <f>VLOOKUP(A3555,Sheet3!L:L,1,FALSE)</f>
        <v>#N/A</v>
      </c>
      <c r="C3555" t="str">
        <f>VLOOKUP(A3555,'ALL - prices'!B:C,2,FALSE)</f>
        <v>Hudbay Minerals Inc</v>
      </c>
      <c r="D3555" t="str">
        <f>VLOOKUP(A3555,'ALL - prices'!B:I,8,FALSE)</f>
        <v>Materials</v>
      </c>
      <c r="E3555">
        <v>2023</v>
      </c>
      <c r="F3555" t="s">
        <v>680</v>
      </c>
      <c r="G3555" t="str">
        <f t="shared" si="257"/>
        <v>2023-Q2</v>
      </c>
      <c r="H3555" s="4">
        <f>INDEX('ALL - prices'!$J$3:$DY$219,MATCH('COMBINED DATA'!A3555,'ALL - prices'!$B$3:$B$219,0),MATCH('COMBINED DATA'!G3555,'ALL - prices'!$J$1:$DY$1,0))</f>
        <v>6.3169000000000004</v>
      </c>
      <c r="I3555" s="14">
        <f t="shared" si="260"/>
        <v>2.5953864407187393</v>
      </c>
      <c r="J3555" s="15">
        <f>INDEX(MarketCap2!$E$2:$AR$224,MATCH(A3555,MarketCap2!$B$2:$B$224,0),MATCH(G3555,MarketCap2!$E$1:$AR$1,0))</f>
        <v>2198504704</v>
      </c>
      <c r="K3555">
        <f t="shared" si="258"/>
        <v>21.511043286223515</v>
      </c>
      <c r="L3555">
        <f>INDEX('PB2'!$D$2:$AQ$224,MATCH(A3555,'PB2'!$B$2:$B$224,0),MATCH(G3555,'PB2'!$D$1:$AQ$1,0))</f>
        <v>0.83012998104095503</v>
      </c>
      <c r="M3555" s="16">
        <f t="shared" si="259"/>
        <v>1.204630627538634</v>
      </c>
      <c r="N3555" s="6">
        <f>INDEX('ROA2'!$D$2:$AQ$224,MATCH(A3555,'ROA2'!$B$2:$B$224,0),MATCH(G3555,'ROA2'!$D$1:$AQ$1,0))</f>
        <v>0.270013988018036</v>
      </c>
      <c r="O3555" s="6">
        <v>4367.9820799999998</v>
      </c>
      <c r="P3555" s="28">
        <v>9.7179500744871434E-3</v>
      </c>
    </row>
    <row r="3556" spans="1:16" x14ac:dyDescent="0.3">
      <c r="A3556" t="s">
        <v>548</v>
      </c>
      <c r="B3556" t="e">
        <f>VLOOKUP(A3556,Sheet3!L:L,1,FALSE)</f>
        <v>#N/A</v>
      </c>
      <c r="C3556" t="str">
        <f>VLOOKUP(A3556,'ALL - prices'!B:C,2,FALSE)</f>
        <v>Hudbay Minerals Inc</v>
      </c>
      <c r="D3556" t="str">
        <f>VLOOKUP(A3556,'ALL - prices'!B:I,8,FALSE)</f>
        <v>Materials</v>
      </c>
      <c r="E3556">
        <v>2023</v>
      </c>
      <c r="F3556" t="s">
        <v>681</v>
      </c>
      <c r="G3556" t="str">
        <f t="shared" si="257"/>
        <v>2023-Q3</v>
      </c>
      <c r="H3556" s="4">
        <f>INDEX('ALL - prices'!$J$3:$DY$219,MATCH('COMBINED DATA'!A3556,'ALL - prices'!$B$3:$B$219,0),MATCH('COMBINED DATA'!G3556,'ALL - prices'!$J$1:$DY$1,0))</f>
        <v>6.5853000000000002</v>
      </c>
      <c r="I3556" s="14">
        <f t="shared" si="260"/>
        <v>2.4863582584106103</v>
      </c>
      <c r="J3556" s="15">
        <f>INDEX(MarketCap2!$E$2:$AR$224,MATCH(A3556,MarketCap2!$B$2:$B$224,0),MATCH(G3556,MarketCap2!$E$1:$AR$1,0))</f>
        <v>2306235392</v>
      </c>
      <c r="K3556">
        <f t="shared" si="258"/>
        <v>21.558882331640909</v>
      </c>
      <c r="L3556">
        <f>INDEX('PB2'!$D$2:$AQ$224,MATCH(A3556,'PB2'!$B$2:$B$224,0),MATCH(G3556,'PB2'!$D$1:$AQ$1,0))</f>
        <v>0.83272898197174094</v>
      </c>
      <c r="M3556" s="16">
        <f t="shared" si="259"/>
        <v>1.2008708975544404</v>
      </c>
      <c r="N3556" s="6">
        <f>INDEX('ROA2'!$D$2:$AQ$224,MATCH(A3556,'ROA2'!$B$2:$B$224,0),MATCH(G3556,'ROA2'!$D$1:$AQ$1,0))</f>
        <v>-0.72834300994873002</v>
      </c>
      <c r="O3556" s="6">
        <v>5242.1401599999999</v>
      </c>
      <c r="P3556" s="28">
        <v>0.20012858660812094</v>
      </c>
    </row>
    <row r="3557" spans="1:16" x14ac:dyDescent="0.3">
      <c r="A3557" t="s">
        <v>548</v>
      </c>
      <c r="B3557" t="e">
        <f>VLOOKUP(A3557,Sheet3!L:L,1,FALSE)</f>
        <v>#N/A</v>
      </c>
      <c r="C3557" t="str">
        <f>VLOOKUP(A3557,'ALL - prices'!B:C,2,FALSE)</f>
        <v>Hudbay Minerals Inc</v>
      </c>
      <c r="D3557" t="str">
        <f>VLOOKUP(A3557,'ALL - prices'!B:I,8,FALSE)</f>
        <v>Materials</v>
      </c>
      <c r="E3557">
        <v>2023</v>
      </c>
      <c r="F3557" t="s">
        <v>682</v>
      </c>
      <c r="G3557" t="str">
        <f t="shared" si="257"/>
        <v>2023-Q4</v>
      </c>
      <c r="H3557" s="4">
        <f>INDEX('ALL - prices'!$J$3:$DY$219,MATCH('COMBINED DATA'!A3557,'ALL - prices'!$B$3:$B$219,0),MATCH('COMBINED DATA'!G3557,'ALL - prices'!$J$1:$DY$1,0))</f>
        <v>7.2728000000000002</v>
      </c>
      <c r="I3557" s="14">
        <f t="shared" si="260"/>
        <v>1.3856260594643333</v>
      </c>
      <c r="J3557" s="15">
        <f>INDEX(MarketCap2!$E$2:$AR$224,MATCH(A3557,MarketCap2!$B$2:$B$224,0),MATCH(G3557,MarketCap2!$E$1:$AR$1,0))</f>
        <v>2560240896</v>
      </c>
      <c r="K3557">
        <f t="shared" si="258"/>
        <v>21.663367191010757</v>
      </c>
      <c r="L3557">
        <f>INDEX('PB2'!$D$2:$AQ$224,MATCH(A3557,'PB2'!$B$2:$B$224,0),MATCH(G3557,'PB2'!$D$1:$AQ$1,0))</f>
        <v>0.92454999685287498</v>
      </c>
      <c r="M3557" s="16">
        <f t="shared" si="259"/>
        <v>1.0816072720825842</v>
      </c>
      <c r="N3557" s="6">
        <f>INDEX('ROA2'!$D$2:$AQ$224,MATCH(A3557,'ROA2'!$B$2:$B$224,0),MATCH(G3557,'ROA2'!$D$1:$AQ$1,0))</f>
        <v>0.3818039894104</v>
      </c>
      <c r="O3557" s="6">
        <v>5250.59584</v>
      </c>
      <c r="P3557" s="28">
        <v>1.6130205873778143E-3</v>
      </c>
    </row>
    <row r="3558" spans="1:16" x14ac:dyDescent="0.3">
      <c r="A3558" t="s">
        <v>548</v>
      </c>
      <c r="B3558" t="e">
        <f>VLOOKUP(A3558,Sheet3!L:L,1,FALSE)</f>
        <v>#N/A</v>
      </c>
      <c r="C3558" t="str">
        <f>VLOOKUP(A3558,'ALL - prices'!B:C,2,FALSE)</f>
        <v>Hudbay Minerals Inc</v>
      </c>
      <c r="D3558" t="str">
        <f>VLOOKUP(A3558,'ALL - prices'!B:I,8,FALSE)</f>
        <v>Materials</v>
      </c>
      <c r="E3558" s="18">
        <v>2024</v>
      </c>
      <c r="F3558" t="s">
        <v>679</v>
      </c>
      <c r="G3558" t="str">
        <f t="shared" si="257"/>
        <v>2024-Q1</v>
      </c>
      <c r="H3558" s="4">
        <f>INDEX('ALL - prices'!$J$3:$DY$219,MATCH('COMBINED DATA'!A3558,'ALL - prices'!$B$3:$B$219,0),MATCH('COMBINED DATA'!G3558,'ALL - prices'!$J$1:$DY$1,0))</f>
        <v>9.4560999999999993</v>
      </c>
      <c r="I3558" s="14" t="s">
        <v>769</v>
      </c>
      <c r="J3558" s="15">
        <f>INDEX(MarketCap2!$E$2:$AR$224,MATCH(A3558,MarketCap2!$B$2:$B$224,0),MATCH(G3558,MarketCap2!$E$1:$AR$1,0))</f>
        <v>3325350912</v>
      </c>
      <c r="K3558">
        <f t="shared" si="258"/>
        <v>21.924841042929152</v>
      </c>
      <c r="L3558">
        <f>INDEX('PB2'!$D$2:$AQ$224,MATCH(A3558,'PB2'!$B$2:$B$224,0),MATCH(G3558,'PB2'!$D$1:$AQ$1,0))</f>
        <v>1.1663169860839799</v>
      </c>
      <c r="M3558" s="16">
        <f t="shared" si="259"/>
        <v>0.8573998423512591</v>
      </c>
      <c r="N3558" s="6">
        <f>INDEX('ROA2'!$D$2:$AQ$224,MATCH(A3558,'ROA2'!$B$2:$B$224,0),MATCH(G3558,'ROA2'!$D$1:$AQ$1,0))</f>
        <v>1.3771120309829701</v>
      </c>
      <c r="O3558" s="6">
        <v>5312.6338560000004</v>
      </c>
      <c r="P3558" s="28">
        <v>1.1815423980528737E-2</v>
      </c>
    </row>
    <row r="3559" spans="1:16" x14ac:dyDescent="0.3">
      <c r="A3559" t="s">
        <v>548</v>
      </c>
      <c r="B3559" t="e">
        <f>VLOOKUP(A3559,Sheet3!L:L,1,FALSE)</f>
        <v>#N/A</v>
      </c>
      <c r="C3559" t="str">
        <f>VLOOKUP(A3559,'ALL - prices'!B:C,2,FALSE)</f>
        <v>Hudbay Minerals Inc</v>
      </c>
      <c r="D3559" t="str">
        <f>VLOOKUP(A3559,'ALL - prices'!B:I,8,FALSE)</f>
        <v>Materials</v>
      </c>
      <c r="E3559" s="18">
        <v>2024</v>
      </c>
      <c r="F3559" t="s">
        <v>680</v>
      </c>
      <c r="G3559" t="str">
        <f t="shared" si="257"/>
        <v>2024-Q2</v>
      </c>
      <c r="H3559" s="4">
        <f>INDEX('ALL - prices'!$J$3:$DY$219,MATCH('COMBINED DATA'!A3559,'ALL - prices'!$B$3:$B$219,0),MATCH('COMBINED DATA'!G3559,'ALL - prices'!$J$1:$DY$1,0))</f>
        <v>12.348800000000001</v>
      </c>
      <c r="I3559" s="14" t="s">
        <v>769</v>
      </c>
      <c r="J3559" s="15">
        <f>INDEX(MarketCap2!$E$2:$AR$224,MATCH(A3559,MarketCap2!$B$2:$B$224,0),MATCH(G3559,MarketCap2!$E$1:$AR$1,0))</f>
        <v>4872602112</v>
      </c>
      <c r="K3559">
        <f t="shared" si="258"/>
        <v>22.306893945924756</v>
      </c>
      <c r="L3559">
        <f>INDEX('PB2'!$D$2:$AQ$224,MATCH(A3559,'PB2'!$B$2:$B$224,0),MATCH(G3559,'PB2'!$D$1:$AQ$1,0))</f>
        <v>1.43528497219086</v>
      </c>
      <c r="M3559" s="16">
        <f t="shared" si="259"/>
        <v>0.6967257508964031</v>
      </c>
      <c r="N3559" s="6">
        <f>INDEX('ROA2'!$D$2:$AQ$224,MATCH(A3559,'ROA2'!$B$2:$B$224,0),MATCH(G3559,'ROA2'!$D$1:$AQ$1,0))</f>
        <v>1.7348829507827801</v>
      </c>
      <c r="O3559" s="6">
        <v>5231.2831999999999</v>
      </c>
      <c r="P3559" s="28">
        <v>-1.5312678834082353E-2</v>
      </c>
    </row>
    <row r="3560" spans="1:16" x14ac:dyDescent="0.3">
      <c r="A3560" t="s">
        <v>548</v>
      </c>
      <c r="B3560" t="e">
        <f>VLOOKUP(A3560,Sheet3!L:L,1,FALSE)</f>
        <v>#N/A</v>
      </c>
      <c r="C3560" t="str">
        <f>VLOOKUP(A3560,'ALL - prices'!B:C,2,FALSE)</f>
        <v>Hudbay Minerals Inc</v>
      </c>
      <c r="D3560" t="str">
        <f>VLOOKUP(A3560,'ALL - prices'!B:I,8,FALSE)</f>
        <v>Materials</v>
      </c>
      <c r="E3560" s="18">
        <v>2024</v>
      </c>
      <c r="F3560" t="s">
        <v>681</v>
      </c>
      <c r="G3560" t="str">
        <f t="shared" si="257"/>
        <v>2024-Q3</v>
      </c>
      <c r="H3560" s="4">
        <f>INDEX('ALL - prices'!$J$3:$DY$219,MATCH('COMBINED DATA'!A3560,'ALL - prices'!$B$3:$B$219,0),MATCH('COMBINED DATA'!G3560,'ALL - prices'!$J$1:$DY$1,0))</f>
        <v>12.42</v>
      </c>
      <c r="I3560" s="14" t="s">
        <v>769</v>
      </c>
      <c r="J3560" s="15">
        <f>INDEX(MarketCap2!$E$2:$AR$224,MATCH(A3560,MarketCap2!$B$2:$B$224,0),MATCH(G3560,MarketCap2!$E$1:$AR$1,0))</f>
        <v>4896471040</v>
      </c>
      <c r="K3560">
        <f t="shared" si="258"/>
        <v>22.31178058667896</v>
      </c>
      <c r="L3560">
        <f>INDEX('PB2'!$D$2:$AQ$224,MATCH(A3560,'PB2'!$B$2:$B$224,0),MATCH(G3560,'PB2'!$D$1:$AQ$1,0))</f>
        <v>1.42863297462463</v>
      </c>
      <c r="M3560" s="16">
        <f t="shared" si="259"/>
        <v>0.69996984373313076</v>
      </c>
      <c r="N3560" s="6">
        <f>INDEX('ROA2'!$D$2:$AQ$224,MATCH(A3560,'ROA2'!$B$2:$B$224,0),MATCH(G3560,'ROA2'!$D$1:$AQ$1,0))</f>
        <v>1.5277559757232699</v>
      </c>
      <c r="O3560" s="6">
        <v>5442.4217600000002</v>
      </c>
      <c r="P3560" s="28">
        <v>4.0360758905195637E-2</v>
      </c>
    </row>
    <row r="3561" spans="1:16" x14ac:dyDescent="0.3">
      <c r="A3561" t="s">
        <v>548</v>
      </c>
      <c r="B3561" t="e">
        <f>VLOOKUP(A3561,Sheet3!L:L,1,FALSE)</f>
        <v>#N/A</v>
      </c>
      <c r="C3561" t="str">
        <f>VLOOKUP(A3561,'ALL - prices'!B:C,2,FALSE)</f>
        <v>Hudbay Minerals Inc</v>
      </c>
      <c r="D3561" t="str">
        <f>VLOOKUP(A3561,'ALL - prices'!B:I,8,FALSE)</f>
        <v>Materials</v>
      </c>
      <c r="E3561" s="18">
        <v>2024</v>
      </c>
      <c r="F3561" t="s">
        <v>682</v>
      </c>
      <c r="G3561" t="str">
        <f t="shared" si="257"/>
        <v>2024-Q4</v>
      </c>
      <c r="H3561" s="4">
        <f>INDEX('ALL - prices'!$J$3:$DY$219,MATCH('COMBINED DATA'!A3561,'ALL - prices'!$B$3:$B$219,0),MATCH('COMBINED DATA'!G3561,'ALL - prices'!$J$1:$DY$1,0))</f>
        <v>11.641299999999999</v>
      </c>
      <c r="I3561" s="14" t="s">
        <v>769</v>
      </c>
      <c r="J3561" s="15">
        <f>INDEX(MarketCap2!$E$2:$AR$224,MATCH(A3561,MarketCap2!$B$2:$B$224,0),MATCH(G3561,MarketCap2!$E$1:$AR$1,0))</f>
        <v>4593405440</v>
      </c>
      <c r="K3561">
        <f t="shared" si="258"/>
        <v>22.247887511853808</v>
      </c>
      <c r="L3561">
        <f>INDEX('PB2'!$D$2:$AQ$224,MATCH(A3561,'PB2'!$B$2:$B$224,0),MATCH(G3561,'PB2'!$D$1:$AQ$1,0))</f>
        <v>1.2568891300493601</v>
      </c>
      <c r="M3561" s="16">
        <f t="shared" si="259"/>
        <v>0.79561512315786231</v>
      </c>
      <c r="N3561" s="6">
        <f>INDEX('ROA2'!$D$2:$AQ$224,MATCH(A3561,'ROA2'!$B$2:$B$224,0),MATCH(G3561,'ROA2'!$D$1:$AQ$1,0))</f>
        <v>1.60343205928802</v>
      </c>
      <c r="O3561" s="6">
        <v>5508.0750079999998</v>
      </c>
      <c r="P3561" s="28">
        <v>1.2063241493433912E-2</v>
      </c>
    </row>
    <row r="3562" spans="1:16" x14ac:dyDescent="0.3">
      <c r="A3562" t="s">
        <v>549</v>
      </c>
      <c r="B3562" t="str">
        <f>VLOOKUP(A3562,Sheet3!L:L,1,FALSE)</f>
        <v>HR-U CN EQUITY</v>
      </c>
      <c r="C3562" t="str">
        <f>VLOOKUP(A3562,'ALL - prices'!B:C,2,FALSE)</f>
        <v>H&amp;R Real Estate Investment Tru</v>
      </c>
      <c r="D3562" t="str">
        <f>VLOOKUP(A3562,'ALL - prices'!B:I,8,FALSE)</f>
        <v>Real Estate</v>
      </c>
      <c r="E3562">
        <v>2015</v>
      </c>
      <c r="F3562" t="s">
        <v>679</v>
      </c>
      <c r="G3562" t="str">
        <f t="shared" si="257"/>
        <v>2015-Q1</v>
      </c>
      <c r="H3562" s="4">
        <f>INDEX('ALL - prices'!$J$3:$DY$219,MATCH('COMBINED DATA'!A3562,'ALL - prices'!$B$3:$B$219,0),MATCH('COMBINED DATA'!G3562,'ALL - prices'!$J$1:$DY$1,0))</f>
        <v>9.5625</v>
      </c>
      <c r="I3562" s="14">
        <f t="shared" ref="I3562:I3597" si="261">STDEV(H3563:H3566)</f>
        <v>0.35607724349266301</v>
      </c>
      <c r="J3562" s="6">
        <f>INDEX('market cap'!$B$3:$DQ$219,MATCH(A3562,'market cap'!$A$3:$A$219,0),MATCH(G3562,'market cap'!$B$1:$DQ$1,0))</f>
        <v>6422.8640999999998</v>
      </c>
      <c r="K3562">
        <f t="shared" si="258"/>
        <v>8.7676194186967269</v>
      </c>
      <c r="L3562">
        <f>INDEX('PB2'!$D$2:$AQ$224,MATCH(A3562,'PB2'!$B$2:$B$224,0),MATCH(G3562,'PB2'!$D$1:$AQ$1,0))</f>
        <v>0.96636998653411899</v>
      </c>
      <c r="M3562" s="16">
        <f t="shared" si="259"/>
        <v>1.0348003496947322</v>
      </c>
      <c r="N3562" s="6">
        <f>INDEX('ROA2'!$D$2:$AQ$224,MATCH(A3562,'ROA2'!$B$2:$B$224,0),MATCH(G3562,'ROA2'!$D$1:$AQ$1,0))</f>
        <v>3.1512639522552499</v>
      </c>
      <c r="O3562" s="6">
        <v>13368.380416</v>
      </c>
      <c r="P3562" s="28">
        <v>-1.8079441263778261E-2</v>
      </c>
    </row>
    <row r="3563" spans="1:16" x14ac:dyDescent="0.3">
      <c r="A3563" t="s">
        <v>549</v>
      </c>
      <c r="B3563" t="str">
        <f>VLOOKUP(A3563,Sheet3!L:L,1,FALSE)</f>
        <v>HR-U CN EQUITY</v>
      </c>
      <c r="C3563" t="str">
        <f>VLOOKUP(A3563,'ALL - prices'!B:C,2,FALSE)</f>
        <v>H&amp;R Real Estate Investment Tru</v>
      </c>
      <c r="D3563" t="str">
        <f>VLOOKUP(A3563,'ALL - prices'!B:I,8,FALSE)</f>
        <v>Real Estate</v>
      </c>
      <c r="E3563">
        <v>2015</v>
      </c>
      <c r="F3563" t="s">
        <v>680</v>
      </c>
      <c r="G3563" t="str">
        <f t="shared" si="257"/>
        <v>2015-Q2</v>
      </c>
      <c r="H3563" s="4">
        <f>INDEX('ALL - prices'!$J$3:$DY$219,MATCH('COMBINED DATA'!A3563,'ALL - prices'!$B$3:$B$219,0),MATCH('COMBINED DATA'!G3563,'ALL - prices'!$J$1:$DY$1,0))</f>
        <v>9.3360000000000003</v>
      </c>
      <c r="I3563" s="14">
        <f t="shared" si="261"/>
        <v>0.63373383148342788</v>
      </c>
      <c r="J3563" s="6">
        <f>INDEX('market cap'!$B$3:$DQ$219,MATCH(A3563,'market cap'!$A$3:$A$219,0),MATCH(G3563,'market cap'!$B$1:$DQ$1,0))</f>
        <v>6195.3993</v>
      </c>
      <c r="K3563">
        <f t="shared" si="258"/>
        <v>8.7315622471919063</v>
      </c>
      <c r="L3563">
        <f>INDEX('PB2'!$D$2:$AQ$224,MATCH(A3563,'PB2'!$B$2:$B$224,0),MATCH(G3563,'PB2'!$D$1:$AQ$1,0))</f>
        <v>0.92848402261733998</v>
      </c>
      <c r="M3563" s="16">
        <f t="shared" si="259"/>
        <v>1.077024456684845</v>
      </c>
      <c r="N3563" s="6">
        <f>INDEX('ROA2'!$D$2:$AQ$224,MATCH(A3563,'ROA2'!$B$2:$B$224,0),MATCH(G3563,'ROA2'!$D$1:$AQ$1,0))</f>
        <v>2.97045803070068</v>
      </c>
      <c r="O3563" s="6">
        <v>13519.37536</v>
      </c>
      <c r="P3563" s="28">
        <v>1.1294931719573234E-2</v>
      </c>
    </row>
    <row r="3564" spans="1:16" x14ac:dyDescent="0.3">
      <c r="A3564" t="s">
        <v>549</v>
      </c>
      <c r="B3564" t="str">
        <f>VLOOKUP(A3564,Sheet3!L:L,1,FALSE)</f>
        <v>HR-U CN EQUITY</v>
      </c>
      <c r="C3564" t="str">
        <f>VLOOKUP(A3564,'ALL - prices'!B:C,2,FALSE)</f>
        <v>H&amp;R Real Estate Investment Tru</v>
      </c>
      <c r="D3564" t="str">
        <f>VLOOKUP(A3564,'ALL - prices'!B:I,8,FALSE)</f>
        <v>Real Estate</v>
      </c>
      <c r="E3564">
        <v>2015</v>
      </c>
      <c r="F3564" t="s">
        <v>681</v>
      </c>
      <c r="G3564" t="str">
        <f t="shared" si="257"/>
        <v>2015-Q3</v>
      </c>
      <c r="H3564" s="4">
        <f>INDEX('ALL - prices'!$J$3:$DY$219,MATCH('COMBINED DATA'!A3564,'ALL - prices'!$B$3:$B$219,0),MATCH('COMBINED DATA'!G3564,'ALL - prices'!$J$1:$DY$1,0))</f>
        <v>8.6918000000000006</v>
      </c>
      <c r="I3564" s="14">
        <f t="shared" si="261"/>
        <v>0.70659246858897806</v>
      </c>
      <c r="J3564" s="6">
        <f>INDEX('market cap'!$B$3:$DQ$219,MATCH(A3564,'market cap'!$A$3:$A$219,0),MATCH(G3564,'market cap'!$B$1:$DQ$1,0))</f>
        <v>5705.3759</v>
      </c>
      <c r="K3564">
        <f t="shared" si="258"/>
        <v>8.6491641496961051</v>
      </c>
      <c r="L3564">
        <f>INDEX('PB2'!$D$2:$AQ$224,MATCH(A3564,'PB2'!$B$2:$B$224,0),MATCH(G3564,'PB2'!$D$1:$AQ$1,0))</f>
        <v>0.83242398500442505</v>
      </c>
      <c r="M3564" s="16">
        <f t="shared" si="259"/>
        <v>1.2013108920626359</v>
      </c>
      <c r="N3564" s="6">
        <f>INDEX('ROA2'!$D$2:$AQ$224,MATCH(A3564,'ROA2'!$B$2:$B$224,0),MATCH(G3564,'ROA2'!$D$1:$AQ$1,0))</f>
        <v>3.6053318977356001</v>
      </c>
      <c r="O3564" s="6">
        <v>13634.101248000001</v>
      </c>
      <c r="P3564" s="28">
        <v>8.4860346683946833E-3</v>
      </c>
    </row>
    <row r="3565" spans="1:16" x14ac:dyDescent="0.3">
      <c r="A3565" t="s">
        <v>549</v>
      </c>
      <c r="B3565" t="str">
        <f>VLOOKUP(A3565,Sheet3!L:L,1,FALSE)</f>
        <v>HR-U CN EQUITY</v>
      </c>
      <c r="C3565" t="str">
        <f>VLOOKUP(A3565,'ALL - prices'!B:C,2,FALSE)</f>
        <v>H&amp;R Real Estate Investment Tru</v>
      </c>
      <c r="D3565" t="str">
        <f>VLOOKUP(A3565,'ALL - prices'!B:I,8,FALSE)</f>
        <v>Real Estate</v>
      </c>
      <c r="E3565">
        <v>2015</v>
      </c>
      <c r="F3565" t="s">
        <v>682</v>
      </c>
      <c r="G3565" t="str">
        <f t="shared" si="257"/>
        <v>2015-Q4</v>
      </c>
      <c r="H3565" s="4">
        <f>INDEX('ALL - prices'!$J$3:$DY$219,MATCH('COMBINED DATA'!A3565,'ALL - prices'!$B$3:$B$219,0),MATCH('COMBINED DATA'!G3565,'ALL - prices'!$J$1:$DY$1,0))</f>
        <v>8.6117000000000008</v>
      </c>
      <c r="I3565" s="14">
        <f t="shared" si="261"/>
        <v>0.47832383381972476</v>
      </c>
      <c r="J3565" s="6">
        <f>INDEX('market cap'!$B$3:$DQ$219,MATCH(A3565,'market cap'!$A$3:$A$219,0),MATCH(G3565,'market cap'!$B$1:$DQ$1,0))</f>
        <v>5596.6355000000003</v>
      </c>
      <c r="K3565">
        <f t="shared" si="258"/>
        <v>8.6299208925970241</v>
      </c>
      <c r="L3565">
        <f>INDEX('PB2'!$D$2:$AQ$224,MATCH(A3565,'PB2'!$B$2:$B$224,0),MATCH(G3565,'PB2'!$D$1:$AQ$1,0))</f>
        <v>0.82142800092697099</v>
      </c>
      <c r="M3565" s="16">
        <f t="shared" si="259"/>
        <v>1.2173921498555111</v>
      </c>
      <c r="N3565" s="6">
        <f>INDEX('ROA2'!$D$2:$AQ$224,MATCH(A3565,'ROA2'!$B$2:$B$224,0),MATCH(G3565,'ROA2'!$D$1:$AQ$1,0))</f>
        <v>3.7698171138763401</v>
      </c>
      <c r="O3565" s="6">
        <v>13830.311936</v>
      </c>
      <c r="P3565" s="28">
        <v>1.4391171404039671E-2</v>
      </c>
    </row>
    <row r="3566" spans="1:16" x14ac:dyDescent="0.3">
      <c r="A3566" t="s">
        <v>549</v>
      </c>
      <c r="B3566" t="str">
        <f>VLOOKUP(A3566,Sheet3!L:L,1,FALSE)</f>
        <v>HR-U CN EQUITY</v>
      </c>
      <c r="C3566" t="str">
        <f>VLOOKUP(A3566,'ALL - prices'!B:C,2,FALSE)</f>
        <v>H&amp;R Real Estate Investment Tru</v>
      </c>
      <c r="D3566" t="str">
        <f>VLOOKUP(A3566,'ALL - prices'!B:I,8,FALSE)</f>
        <v>Real Estate</v>
      </c>
      <c r="E3566">
        <v>2016</v>
      </c>
      <c r="F3566" t="s">
        <v>679</v>
      </c>
      <c r="G3566" t="str">
        <f t="shared" si="257"/>
        <v>2016-Q1</v>
      </c>
      <c r="H3566" s="4">
        <f>INDEX('ALL - prices'!$J$3:$DY$219,MATCH('COMBINED DATA'!A3566,'ALL - prices'!$B$3:$B$219,0),MATCH('COMBINED DATA'!G3566,'ALL - prices'!$J$1:$DY$1,0))</f>
        <v>9.1743000000000006</v>
      </c>
      <c r="I3566" s="14">
        <f t="shared" si="261"/>
        <v>0.31981131937440865</v>
      </c>
      <c r="J3566" s="6">
        <f>INDEX('market cap'!$B$3:$DQ$219,MATCH(A3566,'market cap'!$A$3:$A$219,0),MATCH(G3566,'market cap'!$B$1:$DQ$1,0))</f>
        <v>5889.6967999999997</v>
      </c>
      <c r="K3566">
        <f t="shared" si="258"/>
        <v>8.6809597982408455</v>
      </c>
      <c r="L3566">
        <f>INDEX('PB2'!$D$2:$AQ$224,MATCH(A3566,'PB2'!$B$2:$B$224,0),MATCH(G3566,'PB2'!$D$1:$AQ$1,0))</f>
        <v>0.88059598207473799</v>
      </c>
      <c r="M3566" s="16">
        <f t="shared" si="259"/>
        <v>1.1355945522757653</v>
      </c>
      <c r="N3566" s="6">
        <f>INDEX('ROA2'!$D$2:$AQ$224,MATCH(A3566,'ROA2'!$B$2:$B$224,0),MATCH(G3566,'ROA2'!$D$1:$AQ$1,0))</f>
        <v>2.4865810871124299</v>
      </c>
      <c r="O3566" s="6">
        <v>13990.315008</v>
      </c>
      <c r="P3566" s="28">
        <v>1.1569013970213862E-2</v>
      </c>
    </row>
    <row r="3567" spans="1:16" x14ac:dyDescent="0.3">
      <c r="A3567" t="s">
        <v>549</v>
      </c>
      <c r="B3567" t="str">
        <f>VLOOKUP(A3567,Sheet3!L:L,1,FALSE)</f>
        <v>HR-U CN EQUITY</v>
      </c>
      <c r="C3567" t="str">
        <f>VLOOKUP(A3567,'ALL - prices'!B:C,2,FALSE)</f>
        <v>H&amp;R Real Estate Investment Tru</v>
      </c>
      <c r="D3567" t="str">
        <f>VLOOKUP(A3567,'ALL - prices'!B:I,8,FALSE)</f>
        <v>Real Estate</v>
      </c>
      <c r="E3567">
        <v>2016</v>
      </c>
      <c r="F3567" t="s">
        <v>680</v>
      </c>
      <c r="G3567" t="str">
        <f t="shared" si="257"/>
        <v>2016-Q2</v>
      </c>
      <c r="H3567" s="4">
        <f>INDEX('ALL - prices'!$J$3:$DY$219,MATCH('COMBINED DATA'!A3567,'ALL - prices'!$B$3:$B$219,0),MATCH('COMBINED DATA'!G3567,'ALL - prices'!$J$1:$DY$1,0))</f>
        <v>9.9918999999999993</v>
      </c>
      <c r="I3567" s="14">
        <f t="shared" si="261"/>
        <v>0.2647748414533877</v>
      </c>
      <c r="J3567" s="6">
        <f>INDEX('market cap'!$B$3:$DQ$219,MATCH(A3567,'market cap'!$A$3:$A$219,0),MATCH(G3567,'market cap'!$B$1:$DQ$1,0))</f>
        <v>6346.6432999999997</v>
      </c>
      <c r="K3567">
        <f t="shared" si="258"/>
        <v>8.7556813379477791</v>
      </c>
      <c r="L3567">
        <f>INDEX('PB2'!$D$2:$AQ$224,MATCH(A3567,'PB2'!$B$2:$B$224,0),MATCH(G3567,'PB2'!$D$1:$AQ$1,0))</f>
        <v>0.94586497545242298</v>
      </c>
      <c r="M3567" s="16">
        <f t="shared" si="259"/>
        <v>1.0572333535467717</v>
      </c>
      <c r="N3567" s="6">
        <f>INDEX('ROA2'!$D$2:$AQ$224,MATCH(A3567,'ROA2'!$B$2:$B$224,0),MATCH(G3567,'ROA2'!$D$1:$AQ$1,0))</f>
        <v>2.0168869495391899</v>
      </c>
      <c r="O3567" s="6">
        <v>13872.737279999999</v>
      </c>
      <c r="P3567" s="28">
        <v>-8.4042230595069815E-3</v>
      </c>
    </row>
    <row r="3568" spans="1:16" x14ac:dyDescent="0.3">
      <c r="A3568" t="s">
        <v>549</v>
      </c>
      <c r="B3568" t="str">
        <f>VLOOKUP(A3568,Sheet3!L:L,1,FALSE)</f>
        <v>HR-U CN EQUITY</v>
      </c>
      <c r="C3568" t="str">
        <f>VLOOKUP(A3568,'ALL - prices'!B:C,2,FALSE)</f>
        <v>H&amp;R Real Estate Investment Tru</v>
      </c>
      <c r="D3568" t="str">
        <f>VLOOKUP(A3568,'ALL - prices'!B:I,8,FALSE)</f>
        <v>Real Estate</v>
      </c>
      <c r="E3568">
        <v>2016</v>
      </c>
      <c r="F3568" t="s">
        <v>681</v>
      </c>
      <c r="G3568" t="str">
        <f t="shared" si="257"/>
        <v>2016-Q3</v>
      </c>
      <c r="H3568" s="4">
        <f>INDEX('ALL - prices'!$J$3:$DY$219,MATCH('COMBINED DATA'!A3568,'ALL - prices'!$B$3:$B$219,0),MATCH('COMBINED DATA'!G3568,'ALL - prices'!$J$1:$DY$1,0))</f>
        <v>10.1035</v>
      </c>
      <c r="I3568" s="14">
        <f t="shared" si="261"/>
        <v>0.21095342890473864</v>
      </c>
      <c r="J3568" s="6">
        <f>INDEX('market cap'!$B$3:$DQ$219,MATCH(A3568,'market cap'!$A$3:$A$219,0),MATCH(G3568,'market cap'!$B$1:$DQ$1,0))</f>
        <v>6346.6734999999999</v>
      </c>
      <c r="K3568">
        <f t="shared" si="258"/>
        <v>8.7556860963573389</v>
      </c>
      <c r="L3568">
        <f>INDEX('PB2'!$D$2:$AQ$224,MATCH(A3568,'PB2'!$B$2:$B$224,0),MATCH(G3568,'PB2'!$D$1:$AQ$1,0))</f>
        <v>0.93662202358245805</v>
      </c>
      <c r="M3568" s="16">
        <f t="shared" si="259"/>
        <v>1.0676665451183065</v>
      </c>
      <c r="N3568" s="6">
        <f>INDEX('ROA2'!$D$2:$AQ$224,MATCH(A3568,'ROA2'!$B$2:$B$224,0),MATCH(G3568,'ROA2'!$D$1:$AQ$1,0))</f>
        <v>1.8870539665222199</v>
      </c>
      <c r="O3568" s="6">
        <v>14002.521088</v>
      </c>
      <c r="P3568" s="28">
        <v>9.3553136183950093E-3</v>
      </c>
    </row>
    <row r="3569" spans="1:16" x14ac:dyDescent="0.3">
      <c r="A3569" t="s">
        <v>549</v>
      </c>
      <c r="B3569" t="str">
        <f>VLOOKUP(A3569,Sheet3!L:L,1,FALSE)</f>
        <v>HR-U CN EQUITY</v>
      </c>
      <c r="C3569" t="str">
        <f>VLOOKUP(A3569,'ALL - prices'!B:C,2,FALSE)</f>
        <v>H&amp;R Real Estate Investment Tru</v>
      </c>
      <c r="D3569" t="str">
        <f>VLOOKUP(A3569,'ALL - prices'!B:I,8,FALSE)</f>
        <v>Real Estate</v>
      </c>
      <c r="E3569">
        <v>2016</v>
      </c>
      <c r="F3569" t="s">
        <v>682</v>
      </c>
      <c r="G3569" t="str">
        <f t="shared" si="257"/>
        <v>2016-Q4</v>
      </c>
      <c r="H3569" s="4">
        <f>INDEX('ALL - prices'!$J$3:$DY$219,MATCH('COMBINED DATA'!A3569,'ALL - prices'!$B$3:$B$219,0),MATCH('COMBINED DATA'!G3569,'ALL - prices'!$J$1:$DY$1,0))</f>
        <v>10.2349</v>
      </c>
      <c r="I3569" s="14">
        <f t="shared" si="261"/>
        <v>0.17699533656756761</v>
      </c>
      <c r="J3569" s="6">
        <f>INDEX('market cap'!$B$3:$DQ$219,MATCH(A3569,'market cap'!$A$3:$A$219,0),MATCH(G3569,'market cap'!$B$1:$DQ$1,0))</f>
        <v>6371.3101999999999</v>
      </c>
      <c r="K3569">
        <f t="shared" si="258"/>
        <v>8.7595604103049229</v>
      </c>
      <c r="L3569">
        <f>INDEX('PB2'!$D$2:$AQ$224,MATCH(A3569,'PB2'!$B$2:$B$224,0),MATCH(G3569,'PB2'!$D$1:$AQ$1,0))</f>
        <v>0.92319297790527299</v>
      </c>
      <c r="M3569" s="16">
        <f t="shared" si="259"/>
        <v>1.0831971472194279</v>
      </c>
      <c r="N3569" s="6">
        <f>INDEX('ROA2'!$D$2:$AQ$224,MATCH(A3569,'ROA2'!$B$2:$B$224,0),MATCH(G3569,'ROA2'!$D$1:$AQ$1,0))</f>
        <v>1.4984929561614999</v>
      </c>
      <c r="O3569" s="6">
        <v>14021.011456</v>
      </c>
      <c r="P3569" s="28">
        <v>1.320502778306594E-3</v>
      </c>
    </row>
    <row r="3570" spans="1:16" x14ac:dyDescent="0.3">
      <c r="A3570" t="s">
        <v>549</v>
      </c>
      <c r="B3570" t="str">
        <f>VLOOKUP(A3570,Sheet3!L:L,1,FALSE)</f>
        <v>HR-U CN EQUITY</v>
      </c>
      <c r="C3570" t="str">
        <f>VLOOKUP(A3570,'ALL - prices'!B:C,2,FALSE)</f>
        <v>H&amp;R Real Estate Investment Tru</v>
      </c>
      <c r="D3570" t="str">
        <f>VLOOKUP(A3570,'ALL - prices'!B:I,8,FALSE)</f>
        <v>Real Estate</v>
      </c>
      <c r="E3570">
        <v>2017</v>
      </c>
      <c r="F3570" t="s">
        <v>679</v>
      </c>
      <c r="G3570" t="str">
        <f t="shared" ref="G3570:G3633" si="262">E3570&amp;"-"&amp;F3570</f>
        <v>2017-Q1</v>
      </c>
      <c r="H3570" s="4">
        <f>INDEX('ALL - prices'!$J$3:$DY$219,MATCH('COMBINED DATA'!A3570,'ALL - prices'!$B$3:$B$219,0),MATCH('COMBINED DATA'!G3570,'ALL - prices'!$J$1:$DY$1,0))</f>
        <v>10.7181</v>
      </c>
      <c r="I3570" s="14">
        <f t="shared" si="261"/>
        <v>4.0815632217734127E-2</v>
      </c>
      <c r="J3570" s="6">
        <f>INDEX('market cap'!$B$3:$DQ$219,MATCH(A3570,'market cap'!$A$3:$A$219,0),MATCH(G3570,'market cap'!$B$1:$DQ$1,0))</f>
        <v>6605.8877000000002</v>
      </c>
      <c r="K3570">
        <f t="shared" ref="K3570:K3633" si="263">LN(J3570)</f>
        <v>8.7957166061089929</v>
      </c>
      <c r="L3570">
        <f>INDEX('PB2'!$D$2:$AQ$224,MATCH(A3570,'PB2'!$B$2:$B$224,0),MATCH(G3570,'PB2'!$D$1:$AQ$1,0))</f>
        <v>0.953014016151428</v>
      </c>
      <c r="M3570" s="16">
        <f t="shared" ref="M3570:M3633" si="264">1/L3570</f>
        <v>1.0493025108259333</v>
      </c>
      <c r="N3570" s="6">
        <f>INDEX('ROA2'!$D$2:$AQ$224,MATCH(A3570,'ROA2'!$B$2:$B$224,0),MATCH(G3570,'ROA2'!$D$1:$AQ$1,0))</f>
        <v>2.76241207122803</v>
      </c>
      <c r="O3570" s="6">
        <v>14155.012096</v>
      </c>
      <c r="P3570" s="28">
        <v>9.5571307690970764E-3</v>
      </c>
    </row>
    <row r="3571" spans="1:16" x14ac:dyDescent="0.3">
      <c r="A3571" t="s">
        <v>549</v>
      </c>
      <c r="B3571" t="str">
        <f>VLOOKUP(A3571,Sheet3!L:L,1,FALSE)</f>
        <v>HR-U CN EQUITY</v>
      </c>
      <c r="C3571" t="str">
        <f>VLOOKUP(A3571,'ALL - prices'!B:C,2,FALSE)</f>
        <v>H&amp;R Real Estate Investment Tru</v>
      </c>
      <c r="D3571" t="str">
        <f>VLOOKUP(A3571,'ALL - prices'!B:I,8,FALSE)</f>
        <v>Real Estate</v>
      </c>
      <c r="E3571">
        <v>2017</v>
      </c>
      <c r="F3571" t="s">
        <v>680</v>
      </c>
      <c r="G3571" t="str">
        <f t="shared" si="262"/>
        <v>2017-Q2</v>
      </c>
      <c r="H3571" s="4">
        <f>INDEX('ALL - prices'!$J$3:$DY$219,MATCH('COMBINED DATA'!A3571,'ALL - prices'!$B$3:$B$219,0),MATCH('COMBINED DATA'!G3571,'ALL - prices'!$J$1:$DY$1,0))</f>
        <v>10.385300000000001</v>
      </c>
      <c r="I3571" s="14">
        <f t="shared" si="261"/>
        <v>0.1292129863184556</v>
      </c>
      <c r="J3571" s="6">
        <f>INDEX('market cap'!$B$3:$DQ$219,MATCH(A3571,'market cap'!$A$3:$A$219,0),MATCH(G3571,'market cap'!$B$1:$DQ$1,0))</f>
        <v>6357.8465999999999</v>
      </c>
      <c r="K3571">
        <f t="shared" si="263"/>
        <v>8.7574450140956959</v>
      </c>
      <c r="L3571">
        <f>INDEX('PB2'!$D$2:$AQ$224,MATCH(A3571,'PB2'!$B$2:$B$224,0),MATCH(G3571,'PB2'!$D$1:$AQ$1,0))</f>
        <v>0.909409999847412</v>
      </c>
      <c r="M3571" s="16">
        <f t="shared" si="264"/>
        <v>1.0996140356580508</v>
      </c>
      <c r="N3571" s="6">
        <f>INDEX('ROA2'!$D$2:$AQ$224,MATCH(A3571,'ROA2'!$B$2:$B$224,0),MATCH(G3571,'ROA2'!$D$1:$AQ$1,0))</f>
        <v>3.3598539829254199</v>
      </c>
      <c r="O3571" s="6">
        <v>14066.748416</v>
      </c>
      <c r="P3571" s="28">
        <v>-6.2355072112543122E-3</v>
      </c>
    </row>
    <row r="3572" spans="1:16" x14ac:dyDescent="0.3">
      <c r="A3572" t="s">
        <v>549</v>
      </c>
      <c r="B3572" t="str">
        <f>VLOOKUP(A3572,Sheet3!L:L,1,FALSE)</f>
        <v>HR-U CN EQUITY</v>
      </c>
      <c r="C3572" t="str">
        <f>VLOOKUP(A3572,'ALL - prices'!B:C,2,FALSE)</f>
        <v>H&amp;R Real Estate Investment Tru</v>
      </c>
      <c r="D3572" t="str">
        <f>VLOOKUP(A3572,'ALL - prices'!B:I,8,FALSE)</f>
        <v>Real Estate</v>
      </c>
      <c r="E3572">
        <v>2017</v>
      </c>
      <c r="F3572" t="s">
        <v>681</v>
      </c>
      <c r="G3572" t="str">
        <f t="shared" si="262"/>
        <v>2017-Q3</v>
      </c>
      <c r="H3572" s="4">
        <f>INDEX('ALL - prices'!$J$3:$DY$219,MATCH('COMBINED DATA'!A3572,'ALL - prices'!$B$3:$B$219,0),MATCH('COMBINED DATA'!G3572,'ALL - prices'!$J$1:$DY$1,0))</f>
        <v>10.3238</v>
      </c>
      <c r="I3572" s="14">
        <f t="shared" si="261"/>
        <v>0.14625196294978982</v>
      </c>
      <c r="J3572" s="6">
        <f>INDEX('market cap'!$B$3:$DQ$219,MATCH(A3572,'market cap'!$A$3:$A$219,0),MATCH(G3572,'market cap'!$B$1:$DQ$1,0))</f>
        <v>6250.3356999999996</v>
      </c>
      <c r="K3572">
        <f t="shared" si="263"/>
        <v>8.7403904532880095</v>
      </c>
      <c r="L3572">
        <f>INDEX('PB2'!$D$2:$AQ$224,MATCH(A3572,'PB2'!$B$2:$B$224,0),MATCH(G3572,'PB2'!$D$1:$AQ$1,0))</f>
        <v>0.90325999259948697</v>
      </c>
      <c r="M3572" s="16">
        <f t="shared" si="264"/>
        <v>1.1071009545348127</v>
      </c>
      <c r="N3572" s="6">
        <f>INDEX('ROA2'!$D$2:$AQ$224,MATCH(A3572,'ROA2'!$B$2:$B$224,0),MATCH(G3572,'ROA2'!$D$1:$AQ$1,0))</f>
        <v>3.6840009689331099</v>
      </c>
      <c r="O3572" s="6">
        <v>14138.299392000001</v>
      </c>
      <c r="P3572" s="28">
        <v>5.0865327141712382E-3</v>
      </c>
    </row>
    <row r="3573" spans="1:16" x14ac:dyDescent="0.3">
      <c r="A3573" t="s">
        <v>549</v>
      </c>
      <c r="B3573" t="str">
        <f>VLOOKUP(A3573,Sheet3!L:L,1,FALSE)</f>
        <v>HR-U CN EQUITY</v>
      </c>
      <c r="C3573" t="str">
        <f>VLOOKUP(A3573,'ALL - prices'!B:C,2,FALSE)</f>
        <v>H&amp;R Real Estate Investment Tru</v>
      </c>
      <c r="D3573" t="str">
        <f>VLOOKUP(A3573,'ALL - prices'!B:I,8,FALSE)</f>
        <v>Real Estate</v>
      </c>
      <c r="E3573">
        <v>2017</v>
      </c>
      <c r="F3573" t="s">
        <v>682</v>
      </c>
      <c r="G3573" t="str">
        <f t="shared" si="262"/>
        <v>2017-Q4</v>
      </c>
      <c r="H3573" s="4">
        <f>INDEX('ALL - prices'!$J$3:$DY$219,MATCH('COMBINED DATA'!A3573,'ALL - prices'!$B$3:$B$219,0),MATCH('COMBINED DATA'!G3573,'ALL - prices'!$J$1:$DY$1,0))</f>
        <v>10.402900000000001</v>
      </c>
      <c r="I3573" s="14">
        <f t="shared" si="261"/>
        <v>0.28617747844068153</v>
      </c>
      <c r="J3573" s="6">
        <f>INDEX('market cap'!$B$3:$DQ$219,MATCH(A3573,'market cap'!$A$3:$A$219,0),MATCH(G3573,'market cap'!$B$1:$DQ$1,0))</f>
        <v>6218.9422999999997</v>
      </c>
      <c r="K3573">
        <f t="shared" si="263"/>
        <v>8.7353551230418738</v>
      </c>
      <c r="L3573">
        <f>INDEX('PB2'!$D$2:$AQ$224,MATCH(A3573,'PB2'!$B$2:$B$224,0),MATCH(G3573,'PB2'!$D$1:$AQ$1,0))</f>
        <v>0.86668598651885997</v>
      </c>
      <c r="M3573" s="16">
        <f t="shared" si="264"/>
        <v>1.1538204327228256</v>
      </c>
      <c r="N3573" s="6">
        <f>INDEX('ROA2'!$D$2:$AQ$224,MATCH(A3573,'ROA2'!$B$2:$B$224,0),MATCH(G3573,'ROA2'!$D$1:$AQ$1,0))</f>
        <v>3.4505879878997798</v>
      </c>
      <c r="O3573" s="6">
        <v>13990.042624</v>
      </c>
      <c r="P3573" s="28">
        <v>-1.0486181109157338E-2</v>
      </c>
    </row>
    <row r="3574" spans="1:16" x14ac:dyDescent="0.3">
      <c r="A3574" t="s">
        <v>549</v>
      </c>
      <c r="B3574" t="str">
        <f>VLOOKUP(A3574,Sheet3!L:L,1,FALSE)</f>
        <v>HR-U CN EQUITY</v>
      </c>
      <c r="C3574" t="str">
        <f>VLOOKUP(A3574,'ALL - prices'!B:C,2,FALSE)</f>
        <v>H&amp;R Real Estate Investment Tru</v>
      </c>
      <c r="D3574" t="str">
        <f>VLOOKUP(A3574,'ALL - prices'!B:I,8,FALSE)</f>
        <v>Real Estate</v>
      </c>
      <c r="E3574">
        <v>2018</v>
      </c>
      <c r="F3574" t="s">
        <v>679</v>
      </c>
      <c r="G3574" t="str">
        <f t="shared" si="262"/>
        <v>2018-Q1</v>
      </c>
      <c r="H3574" s="4">
        <f>INDEX('ALL - prices'!$J$3:$DY$219,MATCH('COMBINED DATA'!A3574,'ALL - prices'!$B$3:$B$219,0),MATCH('COMBINED DATA'!G3574,'ALL - prices'!$J$1:$DY$1,0))</f>
        <v>10.4161</v>
      </c>
      <c r="I3574" s="14">
        <f t="shared" si="261"/>
        <v>1.0539334292702423</v>
      </c>
      <c r="J3574" s="6">
        <f>INDEX('market cap'!$B$3:$DQ$219,MATCH(A3574,'market cap'!$A$3:$A$219,0),MATCH(G3574,'market cap'!$B$1:$DQ$1,0))</f>
        <v>6095.7403000000004</v>
      </c>
      <c r="K3574">
        <f t="shared" si="263"/>
        <v>8.7153454947529667</v>
      </c>
      <c r="L3574">
        <f>INDEX('PB2'!$D$2:$AQ$224,MATCH(A3574,'PB2'!$B$2:$B$224,0),MATCH(G3574,'PB2'!$D$1:$AQ$1,0))</f>
        <v>0.850106000900269</v>
      </c>
      <c r="M3574" s="16">
        <f t="shared" si="264"/>
        <v>1.1763238924804578</v>
      </c>
      <c r="N3574" s="6">
        <f>INDEX('ROA2'!$D$2:$AQ$224,MATCH(A3574,'ROA2'!$B$2:$B$224,0),MATCH(G3574,'ROA2'!$D$1:$AQ$1,0))</f>
        <v>4.6518969535827601</v>
      </c>
      <c r="O3574" s="6">
        <v>14558.863359999999</v>
      </c>
      <c r="P3574" s="28">
        <v>4.0658970904361963E-2</v>
      </c>
    </row>
    <row r="3575" spans="1:16" x14ac:dyDescent="0.3">
      <c r="A3575" t="s">
        <v>549</v>
      </c>
      <c r="B3575" t="str">
        <f>VLOOKUP(A3575,Sheet3!L:L,1,FALSE)</f>
        <v>HR-U CN EQUITY</v>
      </c>
      <c r="C3575" t="str">
        <f>VLOOKUP(A3575,'ALL - prices'!B:C,2,FALSE)</f>
        <v>H&amp;R Real Estate Investment Tru</v>
      </c>
      <c r="D3575" t="str">
        <f>VLOOKUP(A3575,'ALL - prices'!B:I,8,FALSE)</f>
        <v>Real Estate</v>
      </c>
      <c r="E3575">
        <v>2018</v>
      </c>
      <c r="F3575" t="s">
        <v>680</v>
      </c>
      <c r="G3575" t="str">
        <f t="shared" si="262"/>
        <v>2018-Q2</v>
      </c>
      <c r="H3575" s="4">
        <f>INDEX('ALL - prices'!$J$3:$DY$219,MATCH('COMBINED DATA'!A3575,'ALL - prices'!$B$3:$B$219,0),MATCH('COMBINED DATA'!G3575,'ALL - prices'!$J$1:$DY$1,0))</f>
        <v>10.1357</v>
      </c>
      <c r="I3575" s="14">
        <f t="shared" si="261"/>
        <v>1.0989686358126871</v>
      </c>
      <c r="J3575" s="6">
        <f>INDEX('market cap'!$B$3:$DQ$219,MATCH(A3575,'market cap'!$A$3:$A$219,0),MATCH(G3575,'market cap'!$B$1:$DQ$1,0))</f>
        <v>5747.3568999999998</v>
      </c>
      <c r="K3575">
        <f t="shared" si="263"/>
        <v>8.6564953585457367</v>
      </c>
      <c r="L3575">
        <f>INDEX('PB2'!$D$2:$AQ$224,MATCH(A3575,'PB2'!$B$2:$B$224,0),MATCH(G3575,'PB2'!$D$1:$AQ$1,0))</f>
        <v>0.80665898323059104</v>
      </c>
      <c r="M3575" s="16">
        <f t="shared" si="264"/>
        <v>1.2396812293530743</v>
      </c>
      <c r="N3575" s="6">
        <f>INDEX('ROA2'!$D$2:$AQ$224,MATCH(A3575,'ROA2'!$B$2:$B$224,0),MATCH(G3575,'ROA2'!$D$1:$AQ$1,0))</f>
        <v>4.3373789787292498</v>
      </c>
      <c r="O3575" s="6">
        <v>14529.645568</v>
      </c>
      <c r="P3575" s="28">
        <v>-2.006873151943605E-3</v>
      </c>
    </row>
    <row r="3576" spans="1:16" x14ac:dyDescent="0.3">
      <c r="A3576" t="s">
        <v>549</v>
      </c>
      <c r="B3576" t="str">
        <f>VLOOKUP(A3576,Sheet3!L:L,1,FALSE)</f>
        <v>HR-U CN EQUITY</v>
      </c>
      <c r="C3576" t="str">
        <f>VLOOKUP(A3576,'ALL - prices'!B:C,2,FALSE)</f>
        <v>H&amp;R Real Estate Investment Tru</v>
      </c>
      <c r="D3576" t="str">
        <f>VLOOKUP(A3576,'ALL - prices'!B:I,8,FALSE)</f>
        <v>Real Estate</v>
      </c>
      <c r="E3576">
        <v>2018</v>
      </c>
      <c r="F3576" t="s">
        <v>681</v>
      </c>
      <c r="G3576" t="str">
        <f t="shared" si="262"/>
        <v>2018-Q3</v>
      </c>
      <c r="H3576" s="4">
        <f>INDEX('ALL - prices'!$J$3:$DY$219,MATCH('COMBINED DATA'!A3576,'ALL - prices'!$B$3:$B$219,0),MATCH('COMBINED DATA'!G3576,'ALL - prices'!$J$1:$DY$1,0))</f>
        <v>10.181100000000001</v>
      </c>
      <c r="I3576" s="14">
        <f t="shared" si="261"/>
        <v>0.84289454263270647</v>
      </c>
      <c r="J3576" s="6">
        <f>INDEX('market cap'!$B$3:$DQ$219,MATCH(A3576,'market cap'!$A$3:$A$219,0),MATCH(G3576,'market cap'!$B$1:$DQ$1,0))</f>
        <v>5675.9434000000001</v>
      </c>
      <c r="K3576">
        <f t="shared" si="263"/>
        <v>8.643992066419079</v>
      </c>
      <c r="L3576">
        <f>INDEX('PB2'!$D$2:$AQ$224,MATCH(A3576,'PB2'!$B$2:$B$224,0),MATCH(G3576,'PB2'!$D$1:$AQ$1,0))</f>
        <v>0.79970401525497403</v>
      </c>
      <c r="M3576" s="16">
        <f t="shared" si="264"/>
        <v>1.2504626473347948</v>
      </c>
      <c r="N3576" s="6">
        <f>INDEX('ROA2'!$D$2:$AQ$224,MATCH(A3576,'ROA2'!$B$2:$B$224,0),MATCH(G3576,'ROA2'!$D$1:$AQ$1,0))</f>
        <v>4.0631070137023899</v>
      </c>
      <c r="O3576" s="6">
        <v>14179.490816</v>
      </c>
      <c r="P3576" s="28">
        <v>-2.4099331973463894E-2</v>
      </c>
    </row>
    <row r="3577" spans="1:16" x14ac:dyDescent="0.3">
      <c r="A3577" t="s">
        <v>549</v>
      </c>
      <c r="B3577" t="str">
        <f>VLOOKUP(A3577,Sheet3!L:L,1,FALSE)</f>
        <v>HR-U CN EQUITY</v>
      </c>
      <c r="C3577" t="str">
        <f>VLOOKUP(A3577,'ALL - prices'!B:C,2,FALSE)</f>
        <v>H&amp;R Real Estate Investment Tru</v>
      </c>
      <c r="D3577" t="str">
        <f>VLOOKUP(A3577,'ALL - prices'!B:I,8,FALSE)</f>
        <v>Real Estate</v>
      </c>
      <c r="E3577">
        <v>2018</v>
      </c>
      <c r="F3577" t="s">
        <v>682</v>
      </c>
      <c r="G3577" t="str">
        <f t="shared" si="262"/>
        <v>2018-Q4</v>
      </c>
      <c r="H3577" s="4">
        <f>INDEX('ALL - prices'!$J$3:$DY$219,MATCH('COMBINED DATA'!A3577,'ALL - prices'!$B$3:$B$219,0),MATCH('COMBINED DATA'!G3577,'ALL - prices'!$J$1:$DY$1,0))</f>
        <v>10.761200000000001</v>
      </c>
      <c r="I3577" s="14">
        <f t="shared" si="261"/>
        <v>0.39424386171505593</v>
      </c>
      <c r="J3577" s="6">
        <f>INDEX('market cap'!$B$3:$DQ$219,MATCH(A3577,'market cap'!$A$3:$A$219,0),MATCH(G3577,'market cap'!$B$1:$DQ$1,0))</f>
        <v>5898.7534999999998</v>
      </c>
      <c r="K3577">
        <f t="shared" si="263"/>
        <v>8.6824963363864693</v>
      </c>
      <c r="L3577">
        <f>INDEX('PB2'!$D$2:$AQ$224,MATCH(A3577,'PB2'!$B$2:$B$224,0),MATCH(G3577,'PB2'!$D$1:$AQ$1,0))</f>
        <v>0.81932801008224498</v>
      </c>
      <c r="M3577" s="16">
        <f t="shared" si="264"/>
        <v>1.2205124049153635</v>
      </c>
      <c r="N3577" s="6">
        <f>INDEX('ROA2'!$D$2:$AQ$224,MATCH(A3577,'ROA2'!$B$2:$B$224,0),MATCH(G3577,'ROA2'!$D$1:$AQ$1,0))</f>
        <v>4.2646889686584499</v>
      </c>
      <c r="O3577" s="6">
        <v>14242.54464</v>
      </c>
      <c r="P3577" s="28">
        <v>4.446832740203281E-3</v>
      </c>
    </row>
    <row r="3578" spans="1:16" x14ac:dyDescent="0.3">
      <c r="A3578" t="s">
        <v>549</v>
      </c>
      <c r="B3578" t="str">
        <f>VLOOKUP(A3578,Sheet3!L:L,1,FALSE)</f>
        <v>HR-U CN EQUITY</v>
      </c>
      <c r="C3578" t="str">
        <f>VLOOKUP(A3578,'ALL - prices'!B:C,2,FALSE)</f>
        <v>H&amp;R Real Estate Investment Tru</v>
      </c>
      <c r="D3578" t="str">
        <f>VLOOKUP(A3578,'ALL - prices'!B:I,8,FALSE)</f>
        <v>Real Estate</v>
      </c>
      <c r="E3578">
        <v>2019</v>
      </c>
      <c r="F3578" t="s">
        <v>679</v>
      </c>
      <c r="G3578" t="str">
        <f t="shared" si="262"/>
        <v>2019-Q1</v>
      </c>
      <c r="H3578" s="4">
        <f>INDEX('ALL - prices'!$J$3:$DY$219,MATCH('COMBINED DATA'!A3578,'ALL - prices'!$B$3:$B$219,0),MATCH('COMBINED DATA'!G3578,'ALL - prices'!$J$1:$DY$1,0))</f>
        <v>12.3888</v>
      </c>
      <c r="I3578" s="14">
        <f t="shared" si="261"/>
        <v>3.595482340382167</v>
      </c>
      <c r="J3578" s="6">
        <f>INDEX('market cap'!$B$3:$DQ$219,MATCH(A3578,'market cap'!$A$3:$A$219,0),MATCH(G3578,'market cap'!$B$1:$DQ$1,0))</f>
        <v>6687.1583000000001</v>
      </c>
      <c r="K3578">
        <f t="shared" si="263"/>
        <v>8.8079442945717492</v>
      </c>
      <c r="L3578">
        <f>INDEX('PB2'!$D$2:$AQ$224,MATCH(A3578,'PB2'!$B$2:$B$224,0),MATCH(G3578,'PB2'!$D$1:$AQ$1,0))</f>
        <v>0.95003497600555398</v>
      </c>
      <c r="M3578" s="16">
        <f t="shared" si="264"/>
        <v>1.052592825797346</v>
      </c>
      <c r="N3578" s="6">
        <f>INDEX('ROA2'!$D$2:$AQ$224,MATCH(A3578,'ROA2'!$B$2:$B$224,0),MATCH(G3578,'ROA2'!$D$1:$AQ$1,0))</f>
        <v>2.3105609416961701</v>
      </c>
      <c r="O3578" s="6">
        <v>14691.008512</v>
      </c>
      <c r="P3578" s="28">
        <v>3.1487622706162725E-2</v>
      </c>
    </row>
    <row r="3579" spans="1:16" x14ac:dyDescent="0.3">
      <c r="A3579" t="s">
        <v>549</v>
      </c>
      <c r="B3579" t="str">
        <f>VLOOKUP(A3579,Sheet3!L:L,1,FALSE)</f>
        <v>HR-U CN EQUITY</v>
      </c>
      <c r="C3579" t="str">
        <f>VLOOKUP(A3579,'ALL - prices'!B:C,2,FALSE)</f>
        <v>H&amp;R Real Estate Investment Tru</v>
      </c>
      <c r="D3579" t="str">
        <f>VLOOKUP(A3579,'ALL - prices'!B:I,8,FALSE)</f>
        <v>Real Estate</v>
      </c>
      <c r="E3579">
        <v>2019</v>
      </c>
      <c r="F3579" t="s">
        <v>680</v>
      </c>
      <c r="G3579" t="str">
        <f t="shared" si="262"/>
        <v>2019-Q2</v>
      </c>
      <c r="H3579" s="4">
        <f>INDEX('ALL - prices'!$J$3:$DY$219,MATCH('COMBINED DATA'!A3579,'ALL - prices'!$B$3:$B$219,0),MATCH('COMBINED DATA'!G3579,'ALL - prices'!$J$1:$DY$1,0))</f>
        <v>12.266999999999999</v>
      </c>
      <c r="I3579" s="14">
        <f t="shared" si="261"/>
        <v>3.9568765488071511</v>
      </c>
      <c r="J3579" s="6">
        <f>INDEX('market cap'!$B$3:$DQ$219,MATCH(A3579,'market cap'!$A$3:$A$219,0),MATCH(G3579,'market cap'!$B$1:$DQ$1,0))</f>
        <v>6524.8811999999998</v>
      </c>
      <c r="K3579">
        <f t="shared" si="263"/>
        <v>8.7833780251285951</v>
      </c>
      <c r="L3579">
        <f>INDEX('PB2'!$D$2:$AQ$224,MATCH(A3579,'PB2'!$B$2:$B$224,0),MATCH(G3579,'PB2'!$D$1:$AQ$1,0))</f>
        <v>0.930983006954193</v>
      </c>
      <c r="M3579" s="16">
        <f t="shared" si="264"/>
        <v>1.0741334616531866</v>
      </c>
      <c r="N3579" s="6">
        <f>INDEX('ROA2'!$D$2:$AQ$224,MATCH(A3579,'ROA2'!$B$2:$B$224,0),MATCH(G3579,'ROA2'!$D$1:$AQ$1,0))</f>
        <v>1.87730300426483</v>
      </c>
      <c r="O3579" s="6">
        <v>14535.562239999999</v>
      </c>
      <c r="P3579" s="28">
        <v>-1.0581048392493167E-2</v>
      </c>
    </row>
    <row r="3580" spans="1:16" x14ac:dyDescent="0.3">
      <c r="A3580" t="s">
        <v>549</v>
      </c>
      <c r="B3580" t="str">
        <f>VLOOKUP(A3580,Sheet3!L:L,1,FALSE)</f>
        <v>HR-U CN EQUITY</v>
      </c>
      <c r="C3580" t="str">
        <f>VLOOKUP(A3580,'ALL - prices'!B:C,2,FALSE)</f>
        <v>H&amp;R Real Estate Investment Tru</v>
      </c>
      <c r="D3580" t="str">
        <f>VLOOKUP(A3580,'ALL - prices'!B:I,8,FALSE)</f>
        <v>Real Estate</v>
      </c>
      <c r="E3580">
        <v>2019</v>
      </c>
      <c r="F3580" t="s">
        <v>681</v>
      </c>
      <c r="G3580" t="str">
        <f t="shared" si="262"/>
        <v>2019-Q3</v>
      </c>
      <c r="H3580" s="4">
        <f>INDEX('ALL - prices'!$J$3:$DY$219,MATCH('COMBINED DATA'!A3580,'ALL - prices'!$B$3:$B$219,0),MATCH('COMBINED DATA'!G3580,'ALL - prices'!$J$1:$DY$1,0))</f>
        <v>12.612</v>
      </c>
      <c r="I3580" s="14">
        <f t="shared" si="261"/>
        <v>3.1295695906146603</v>
      </c>
      <c r="J3580" s="6">
        <f>INDEX('market cap'!$B$3:$DQ$219,MATCH(A3580,'market cap'!$A$3:$A$219,0),MATCH(G3580,'market cap'!$B$1:$DQ$1,0))</f>
        <v>6607.7277999999997</v>
      </c>
      <c r="K3580">
        <f t="shared" si="263"/>
        <v>8.795995121858434</v>
      </c>
      <c r="L3580">
        <f>INDEX('PB2'!$D$2:$AQ$224,MATCH(A3580,'PB2'!$B$2:$B$224,0),MATCH(G3580,'PB2'!$D$1:$AQ$1,0))</f>
        <v>0.94402498006820701</v>
      </c>
      <c r="M3580" s="16">
        <f t="shared" si="264"/>
        <v>1.0592940029274953</v>
      </c>
      <c r="N3580" s="6">
        <f>INDEX('ROA2'!$D$2:$AQ$224,MATCH(A3580,'ROA2'!$B$2:$B$224,0),MATCH(G3580,'ROA2'!$D$1:$AQ$1,0))</f>
        <v>1.91718101501465</v>
      </c>
      <c r="O3580" s="6">
        <v>14426.05056</v>
      </c>
      <c r="P3580" s="28">
        <v>-7.5340518785463658E-3</v>
      </c>
    </row>
    <row r="3581" spans="1:16" x14ac:dyDescent="0.3">
      <c r="A3581" t="s">
        <v>549</v>
      </c>
      <c r="B3581" t="str">
        <f>VLOOKUP(A3581,Sheet3!L:L,1,FALSE)</f>
        <v>HR-U CN EQUITY</v>
      </c>
      <c r="C3581" t="str">
        <f>VLOOKUP(A3581,'ALL - prices'!B:C,2,FALSE)</f>
        <v>H&amp;R Real Estate Investment Tru</v>
      </c>
      <c r="D3581" t="str">
        <f>VLOOKUP(A3581,'ALL - prices'!B:I,8,FALSE)</f>
        <v>Real Estate</v>
      </c>
      <c r="E3581">
        <v>2019</v>
      </c>
      <c r="F3581" t="s">
        <v>682</v>
      </c>
      <c r="G3581" t="str">
        <f t="shared" si="262"/>
        <v>2019-Q4</v>
      </c>
      <c r="H3581" s="4">
        <f>INDEX('ALL - prices'!$J$3:$DY$219,MATCH('COMBINED DATA'!A3581,'ALL - prices'!$B$3:$B$219,0),MATCH('COMBINED DATA'!G3581,'ALL - prices'!$J$1:$DY$1,0))</f>
        <v>11.6877</v>
      </c>
      <c r="I3581" s="14">
        <f t="shared" si="261"/>
        <v>1.2706338060852416</v>
      </c>
      <c r="J3581" s="6">
        <f>INDEX('market cap'!$B$3:$DQ$219,MATCH(A3581,'market cap'!$A$3:$A$219,0),MATCH(G3581,'market cap'!$B$1:$DQ$1,0))</f>
        <v>6027.8018000000002</v>
      </c>
      <c r="K3581">
        <f t="shared" si="263"/>
        <v>8.7041376793120016</v>
      </c>
      <c r="L3581">
        <f>INDEX('PB2'!$D$2:$AQ$224,MATCH(A3581,'PB2'!$B$2:$B$224,0),MATCH(G3581,'PB2'!$D$1:$AQ$1,0))</f>
        <v>0.85877799987793002</v>
      </c>
      <c r="M3581" s="16">
        <f t="shared" si="264"/>
        <v>1.1644452933611991</v>
      </c>
      <c r="N3581" s="6">
        <f>INDEX('ROA2'!$D$2:$AQ$224,MATCH(A3581,'ROA2'!$B$2:$B$224,0),MATCH(G3581,'ROA2'!$D$1:$AQ$1,0))</f>
        <v>1.6694350242614799</v>
      </c>
      <c r="O3581" s="6">
        <v>14270.331904000001</v>
      </c>
      <c r="P3581" s="28">
        <v>-1.079426800511637E-2</v>
      </c>
    </row>
    <row r="3582" spans="1:16" x14ac:dyDescent="0.3">
      <c r="A3582" t="s">
        <v>549</v>
      </c>
      <c r="B3582" t="str">
        <f>VLOOKUP(A3582,Sheet3!L:L,1,FALSE)</f>
        <v>HR-U CN EQUITY</v>
      </c>
      <c r="C3582" t="str">
        <f>VLOOKUP(A3582,'ALL - prices'!B:C,2,FALSE)</f>
        <v>H&amp;R Real Estate Investment Tru</v>
      </c>
      <c r="D3582" t="str">
        <f>VLOOKUP(A3582,'ALL - prices'!B:I,8,FALSE)</f>
        <v>Real Estate</v>
      </c>
      <c r="E3582">
        <v>2020</v>
      </c>
      <c r="F3582" t="s">
        <v>679</v>
      </c>
      <c r="G3582" t="str">
        <f t="shared" si="262"/>
        <v>2020-Q1</v>
      </c>
      <c r="H3582" s="4">
        <f>INDEX('ALL - prices'!$J$3:$DY$219,MATCH('COMBINED DATA'!A3582,'ALL - prices'!$B$3:$B$219,0),MATCH('COMBINED DATA'!G3582,'ALL - prices'!$J$1:$DY$1,0))</f>
        <v>5.0385</v>
      </c>
      <c r="I3582" s="14">
        <f t="shared" si="261"/>
        <v>1.5305449712983543</v>
      </c>
      <c r="J3582" s="6">
        <f>INDEX('market cap'!$B$3:$DQ$219,MATCH(A3582,'market cap'!$A$3:$A$219,0),MATCH(G3582,'market cap'!$B$1:$DQ$1,0))</f>
        <v>2551.1028999999999</v>
      </c>
      <c r="K3582">
        <f t="shared" si="263"/>
        <v>7.8442810544509882</v>
      </c>
      <c r="L3582">
        <f>INDEX('PB2'!$D$2:$AQ$224,MATCH(A3582,'PB2'!$B$2:$B$224,0),MATCH(G3582,'PB2'!$D$1:$AQ$1,0))</f>
        <v>0.41552099585533098</v>
      </c>
      <c r="M3582" s="16">
        <f t="shared" si="264"/>
        <v>2.4066172587537862</v>
      </c>
      <c r="N3582" s="6">
        <f>INDEX('ROA2'!$D$2:$AQ$224,MATCH(A3582,'ROA2'!$B$2:$B$224,0),MATCH(G3582,'ROA2'!$D$1:$AQ$1,0))</f>
        <v>2.33279609680176</v>
      </c>
      <c r="O3582" s="6">
        <v>14483.342336</v>
      </c>
      <c r="P3582" s="28">
        <v>1.4926802924625173E-2</v>
      </c>
    </row>
    <row r="3583" spans="1:16" x14ac:dyDescent="0.3">
      <c r="A3583" t="s">
        <v>549</v>
      </c>
      <c r="B3583" t="str">
        <f>VLOOKUP(A3583,Sheet3!L:L,1,FALSE)</f>
        <v>HR-U CN EQUITY</v>
      </c>
      <c r="C3583" t="str">
        <f>VLOOKUP(A3583,'ALL - prices'!B:C,2,FALSE)</f>
        <v>H&amp;R Real Estate Investment Tru</v>
      </c>
      <c r="D3583" t="str">
        <f>VLOOKUP(A3583,'ALL - prices'!B:I,8,FALSE)</f>
        <v>Real Estate</v>
      </c>
      <c r="E3583">
        <v>2020</v>
      </c>
      <c r="F3583" t="s">
        <v>680</v>
      </c>
      <c r="G3583" t="str">
        <f t="shared" si="262"/>
        <v>2020-Q2</v>
      </c>
      <c r="H3583" s="4">
        <f>INDEX('ALL - prices'!$J$3:$DY$219,MATCH('COMBINED DATA'!A3583,'ALL - prices'!$B$3:$B$219,0),MATCH('COMBINED DATA'!G3583,'ALL - prices'!$J$1:$DY$1,0))</f>
        <v>5.6435000000000004</v>
      </c>
      <c r="I3583" s="14">
        <f t="shared" si="261"/>
        <v>1.7203379403962087</v>
      </c>
      <c r="J3583" s="6">
        <f>INDEX('market cap'!$B$3:$DQ$219,MATCH(A3583,'market cap'!$A$3:$A$219,0),MATCH(G3583,'market cap'!$B$1:$DQ$1,0))</f>
        <v>2798.8543</v>
      </c>
      <c r="K3583">
        <f t="shared" si="263"/>
        <v>7.9369654338554723</v>
      </c>
      <c r="L3583">
        <f>INDEX('PB2'!$D$2:$AQ$224,MATCH(A3583,'PB2'!$B$2:$B$224,0),MATCH(G3583,'PB2'!$D$1:$AQ$1,0))</f>
        <v>0.46445599198341397</v>
      </c>
      <c r="M3583" s="16">
        <f t="shared" si="264"/>
        <v>2.153056516139662</v>
      </c>
      <c r="N3583" s="6">
        <f>INDEX('ROA2'!$D$2:$AQ$224,MATCH(A3583,'ROA2'!$B$2:$B$224,0),MATCH(G3583,'ROA2'!$D$1:$AQ$1,0))</f>
        <v>-4.8430771827697798</v>
      </c>
      <c r="O3583" s="6">
        <v>13443.964927999999</v>
      </c>
      <c r="P3583" s="28">
        <v>-7.1763642941485212E-2</v>
      </c>
    </row>
    <row r="3584" spans="1:16" x14ac:dyDescent="0.3">
      <c r="A3584" t="s">
        <v>549</v>
      </c>
      <c r="B3584" t="str">
        <f>VLOOKUP(A3584,Sheet3!L:L,1,FALSE)</f>
        <v>HR-U CN EQUITY</v>
      </c>
      <c r="C3584" t="str">
        <f>VLOOKUP(A3584,'ALL - prices'!B:C,2,FALSE)</f>
        <v>H&amp;R Real Estate Investment Tru</v>
      </c>
      <c r="D3584" t="str">
        <f>VLOOKUP(A3584,'ALL - prices'!B:I,8,FALSE)</f>
        <v>Real Estate</v>
      </c>
      <c r="E3584">
        <v>2020</v>
      </c>
      <c r="F3584" t="s">
        <v>681</v>
      </c>
      <c r="G3584" t="str">
        <f t="shared" si="262"/>
        <v>2020-Q3</v>
      </c>
      <c r="H3584" s="4">
        <f>INDEX('ALL - prices'!$J$3:$DY$219,MATCH('COMBINED DATA'!A3584,'ALL - prices'!$B$3:$B$219,0),MATCH('COMBINED DATA'!G3584,'ALL - prices'!$J$1:$DY$1,0))</f>
        <v>5.6879999999999997</v>
      </c>
      <c r="I3584" s="14">
        <f t="shared" si="261"/>
        <v>0.87930499211972324</v>
      </c>
      <c r="J3584" s="6">
        <f>INDEX('market cap'!$B$3:$DQ$219,MATCH(A3584,'market cap'!$A$3:$A$219,0),MATCH(G3584,'market cap'!$B$1:$DQ$1,0))</f>
        <v>2773.0452</v>
      </c>
      <c r="K3584">
        <f t="shared" si="263"/>
        <v>7.9277013455189955</v>
      </c>
      <c r="L3584">
        <f>INDEX('PB2'!$D$2:$AQ$224,MATCH(A3584,'PB2'!$B$2:$B$224,0),MATCH(G3584,'PB2'!$D$1:$AQ$1,0))</f>
        <v>0.45064601302146901</v>
      </c>
      <c r="M3584" s="16">
        <f t="shared" si="264"/>
        <v>2.2190366076807151</v>
      </c>
      <c r="N3584" s="6">
        <f>INDEX('ROA2'!$D$2:$AQ$224,MATCH(A3584,'ROA2'!$B$2:$B$224,0),MATCH(G3584,'ROA2'!$D$1:$AQ$1,0))</f>
        <v>-5.4209737777709996</v>
      </c>
      <c r="O3584" s="6">
        <v>13294.020608000001</v>
      </c>
      <c r="P3584" s="28">
        <v>-1.1153281104423802E-2</v>
      </c>
    </row>
    <row r="3585" spans="1:16" x14ac:dyDescent="0.3">
      <c r="A3585" t="s">
        <v>549</v>
      </c>
      <c r="B3585" t="str">
        <f>VLOOKUP(A3585,Sheet3!L:L,1,FALSE)</f>
        <v>HR-U CN EQUITY</v>
      </c>
      <c r="C3585" t="str">
        <f>VLOOKUP(A3585,'ALL - prices'!B:C,2,FALSE)</f>
        <v>H&amp;R Real Estate Investment Tru</v>
      </c>
      <c r="D3585" t="str">
        <f>VLOOKUP(A3585,'ALL - prices'!B:I,8,FALSE)</f>
        <v>Real Estate</v>
      </c>
      <c r="E3585">
        <v>2020</v>
      </c>
      <c r="F3585" t="s">
        <v>682</v>
      </c>
      <c r="G3585" t="str">
        <f t="shared" si="262"/>
        <v>2020-Q4</v>
      </c>
      <c r="H3585" s="4">
        <f>INDEX('ALL - prices'!$J$3:$DY$219,MATCH('COMBINED DATA'!A3585,'ALL - prices'!$B$3:$B$219,0),MATCH('COMBINED DATA'!G3585,'ALL - prices'!$J$1:$DY$1,0))</f>
        <v>7.9279000000000002</v>
      </c>
      <c r="I3585" s="14">
        <f t="shared" si="261"/>
        <v>0.65343269482530997</v>
      </c>
      <c r="J3585" s="6">
        <f>INDEX('market cap'!$B$3:$DQ$219,MATCH(A3585,'market cap'!$A$3:$A$219,0),MATCH(G3585,'market cap'!$B$1:$DQ$1,0))</f>
        <v>3811.1448</v>
      </c>
      <c r="K3585">
        <f t="shared" si="263"/>
        <v>8.245684895428889</v>
      </c>
      <c r="L3585">
        <f>INDEX('PB2'!$D$2:$AQ$224,MATCH(A3585,'PB2'!$B$2:$B$224,0),MATCH(G3585,'PB2'!$D$1:$AQ$1,0))</f>
        <v>0.62792998552322399</v>
      </c>
      <c r="M3585" s="16">
        <f t="shared" si="264"/>
        <v>1.592534236387434</v>
      </c>
      <c r="N3585" s="6">
        <f>INDEX('ROA2'!$D$2:$AQ$224,MATCH(A3585,'ROA2'!$B$2:$B$224,0),MATCH(G3585,'ROA2'!$D$1:$AQ$1,0))</f>
        <v>-4.1561079025268599</v>
      </c>
      <c r="O3585" s="6">
        <v>13293.967360000001</v>
      </c>
      <c r="P3585" s="28">
        <v>-4.0054097680669805E-6</v>
      </c>
    </row>
    <row r="3586" spans="1:16" x14ac:dyDescent="0.3">
      <c r="A3586" t="s">
        <v>549</v>
      </c>
      <c r="B3586" t="str">
        <f>VLOOKUP(A3586,Sheet3!L:L,1,FALSE)</f>
        <v>HR-U CN EQUITY</v>
      </c>
      <c r="C3586" t="str">
        <f>VLOOKUP(A3586,'ALL - prices'!B:C,2,FALSE)</f>
        <v>H&amp;R Real Estate Investment Tru</v>
      </c>
      <c r="D3586" t="str">
        <f>VLOOKUP(A3586,'ALL - prices'!B:I,8,FALSE)</f>
        <v>Real Estate</v>
      </c>
      <c r="E3586">
        <v>2021</v>
      </c>
      <c r="F3586" t="s">
        <v>679</v>
      </c>
      <c r="G3586" t="str">
        <f t="shared" si="262"/>
        <v>2021-Q1</v>
      </c>
      <c r="H3586" s="4">
        <f>INDEX('ALL - prices'!$J$3:$DY$219,MATCH('COMBINED DATA'!A3586,'ALL - prices'!$B$3:$B$219,0),MATCH('COMBINED DATA'!G3586,'ALL - prices'!$J$1:$DY$1,0))</f>
        <v>8.6152999999999995</v>
      </c>
      <c r="I3586" s="14">
        <f t="shared" si="261"/>
        <v>0.39816349238304943</v>
      </c>
      <c r="J3586" s="6">
        <f>INDEX('market cap'!$B$3:$DQ$219,MATCH(A3586,'market cap'!$A$3:$A$219,0),MATCH(G3586,'market cap'!$B$1:$DQ$1,0))</f>
        <v>4089.3096</v>
      </c>
      <c r="K3586">
        <f t="shared" si="263"/>
        <v>8.3161314328322042</v>
      </c>
      <c r="L3586">
        <f>INDEX('PB2'!$D$2:$AQ$224,MATCH(A3586,'PB2'!$B$2:$B$224,0),MATCH(G3586,'PB2'!$D$1:$AQ$1,0))</f>
        <v>0.66457700729370095</v>
      </c>
      <c r="M3586" s="16">
        <f t="shared" si="264"/>
        <v>1.5047165174615549</v>
      </c>
      <c r="N3586" s="6">
        <f>INDEX('ROA2'!$D$2:$AQ$224,MATCH(A3586,'ROA2'!$B$2:$B$224,0),MATCH(G3586,'ROA2'!$D$1:$AQ$1,0))</f>
        <v>-4.4869699478149396</v>
      </c>
      <c r="O3586" s="6">
        <v>13355.444224000001</v>
      </c>
      <c r="P3586" s="28">
        <v>4.6244181541303412E-3</v>
      </c>
    </row>
    <row r="3587" spans="1:16" x14ac:dyDescent="0.3">
      <c r="A3587" t="s">
        <v>549</v>
      </c>
      <c r="B3587" t="str">
        <f>VLOOKUP(A3587,Sheet3!L:L,1,FALSE)</f>
        <v>HR-U CN EQUITY</v>
      </c>
      <c r="C3587" t="str">
        <f>VLOOKUP(A3587,'ALL - prices'!B:C,2,FALSE)</f>
        <v>H&amp;R Real Estate Investment Tru</v>
      </c>
      <c r="D3587" t="str">
        <f>VLOOKUP(A3587,'ALL - prices'!B:I,8,FALSE)</f>
        <v>Real Estate</v>
      </c>
      <c r="E3587">
        <v>2021</v>
      </c>
      <c r="F3587" t="s">
        <v>680</v>
      </c>
      <c r="G3587" t="str">
        <f t="shared" si="262"/>
        <v>2021-Q2</v>
      </c>
      <c r="H3587" s="4">
        <f>INDEX('ALL - prices'!$J$3:$DY$219,MATCH('COMBINED DATA'!A3587,'ALL - prices'!$B$3:$B$219,0),MATCH('COMBINED DATA'!G3587,'ALL - prices'!$J$1:$DY$1,0))</f>
        <v>9.7746999999999993</v>
      </c>
      <c r="I3587" s="14">
        <f t="shared" si="261"/>
        <v>0.36245618011009262</v>
      </c>
      <c r="J3587" s="6">
        <f>INDEX('market cap'!$B$3:$DQ$219,MATCH(A3587,'market cap'!$A$3:$A$219,0),MATCH(G3587,'market cap'!$B$1:$DQ$1,0))</f>
        <v>4589.8092999999999</v>
      </c>
      <c r="K3587">
        <f t="shared" si="263"/>
        <v>8.4315937553505389</v>
      </c>
      <c r="L3587">
        <f>INDEX('PB2'!$D$2:$AQ$224,MATCH(A3587,'PB2'!$B$2:$B$224,0),MATCH(G3587,'PB2'!$D$1:$AQ$1,0))</f>
        <v>0.74776500463485696</v>
      </c>
      <c r="M3587" s="16">
        <f t="shared" si="264"/>
        <v>1.3373185343011773</v>
      </c>
      <c r="N3587" s="6">
        <f>INDEX('ROA2'!$D$2:$AQ$224,MATCH(A3587,'ROA2'!$B$2:$B$224,0),MATCH(G3587,'ROA2'!$D$1:$AQ$1,0))</f>
        <v>4.1674938201904297</v>
      </c>
      <c r="O3587" s="6">
        <v>13181.199360000001</v>
      </c>
      <c r="P3587" s="28">
        <v>-1.3046729189799522E-2</v>
      </c>
    </row>
    <row r="3588" spans="1:16" x14ac:dyDescent="0.3">
      <c r="A3588" t="s">
        <v>549</v>
      </c>
      <c r="B3588" t="str">
        <f>VLOOKUP(A3588,Sheet3!L:L,1,FALSE)</f>
        <v>HR-U CN EQUITY</v>
      </c>
      <c r="C3588" t="str">
        <f>VLOOKUP(A3588,'ALL - prices'!B:C,2,FALSE)</f>
        <v>H&amp;R Real Estate Investment Tru</v>
      </c>
      <c r="D3588" t="str">
        <f>VLOOKUP(A3588,'ALL - prices'!B:I,8,FALSE)</f>
        <v>Real Estate</v>
      </c>
      <c r="E3588">
        <v>2021</v>
      </c>
      <c r="F3588" t="s">
        <v>681</v>
      </c>
      <c r="G3588" t="str">
        <f t="shared" si="262"/>
        <v>2021-Q3</v>
      </c>
      <c r="H3588" s="4">
        <f>INDEX('ALL - prices'!$J$3:$DY$219,MATCH('COMBINED DATA'!A3588,'ALL - prices'!$B$3:$B$219,0),MATCH('COMBINED DATA'!G3588,'ALL - prices'!$J$1:$DY$1,0))</f>
        <v>9.6498000000000008</v>
      </c>
      <c r="I3588" s="14">
        <f t="shared" si="261"/>
        <v>0.83927403301901315</v>
      </c>
      <c r="J3588" s="6">
        <f>INDEX('market cap'!$B$3:$DQ$219,MATCH(A3588,'market cap'!$A$3:$A$219,0),MATCH(G3588,'market cap'!$B$1:$DQ$1,0))</f>
        <v>4483.67</v>
      </c>
      <c r="K3588">
        <f t="shared" si="263"/>
        <v>8.4081971864793452</v>
      </c>
      <c r="L3588">
        <f>INDEX('PB2'!$D$2:$AQ$224,MATCH(A3588,'PB2'!$B$2:$B$224,0),MATCH(G3588,'PB2'!$D$1:$AQ$1,0))</f>
        <v>0.71107202768325795</v>
      </c>
      <c r="M3588" s="16">
        <f t="shared" si="264"/>
        <v>1.4063272932533959</v>
      </c>
      <c r="N3588" s="6">
        <f>INDEX('ROA2'!$D$2:$AQ$224,MATCH(A3588,'ROA2'!$B$2:$B$224,0),MATCH(G3588,'ROA2'!$D$1:$AQ$1,0))</f>
        <v>4.6455111503601101</v>
      </c>
      <c r="O3588" s="6">
        <v>13135.149056</v>
      </c>
      <c r="P3588" s="28">
        <v>-3.4936353470038347E-3</v>
      </c>
    </row>
    <row r="3589" spans="1:16" x14ac:dyDescent="0.3">
      <c r="A3589" t="s">
        <v>549</v>
      </c>
      <c r="B3589" t="str">
        <f>VLOOKUP(A3589,Sheet3!L:L,1,FALSE)</f>
        <v>HR-U CN EQUITY</v>
      </c>
      <c r="C3589" t="str">
        <f>VLOOKUP(A3589,'ALL - prices'!B:C,2,FALSE)</f>
        <v>H&amp;R Real Estate Investment Tru</v>
      </c>
      <c r="D3589" t="str">
        <f>VLOOKUP(A3589,'ALL - prices'!B:I,8,FALSE)</f>
        <v>Real Estate</v>
      </c>
      <c r="E3589">
        <v>2021</v>
      </c>
      <c r="F3589" t="s">
        <v>682</v>
      </c>
      <c r="G3589" t="str">
        <f t="shared" si="262"/>
        <v>2021-Q4</v>
      </c>
      <c r="H3589" s="4">
        <f>INDEX('ALL - prices'!$J$3:$DY$219,MATCH('COMBINED DATA'!A3589,'ALL - prices'!$B$3:$B$219,0),MATCH('COMBINED DATA'!G3589,'ALL - prices'!$J$1:$DY$1,0))</f>
        <v>10.138999999999999</v>
      </c>
      <c r="I3589" s="14">
        <f t="shared" si="261"/>
        <v>0.83596436327553247</v>
      </c>
      <c r="J3589" s="6">
        <f>INDEX('market cap'!$B$3:$DQ$219,MATCH(A3589,'market cap'!$A$3:$A$219,0),MATCH(G3589,'market cap'!$B$1:$DQ$1,0))</f>
        <v>4661.5250999999998</v>
      </c>
      <c r="K3589">
        <f t="shared" si="263"/>
        <v>8.4470979482551272</v>
      </c>
      <c r="L3589">
        <f>INDEX('PB2'!$D$2:$AQ$224,MATCH(A3589,'PB2'!$B$2:$B$224,0),MATCH(G3589,'PB2'!$D$1:$AQ$1,0))</f>
        <v>0.98184198141098</v>
      </c>
      <c r="M3589" s="16">
        <f t="shared" si="264"/>
        <v>1.0184938298960546</v>
      </c>
      <c r="N3589" s="6">
        <f>INDEX('ROA2'!$D$2:$AQ$224,MATCH(A3589,'ROA2'!$B$2:$B$224,0),MATCH(G3589,'ROA2'!$D$1:$AQ$1,0))</f>
        <v>3.7956750392913801</v>
      </c>
      <c r="O3589" s="6">
        <v>13123.260415999999</v>
      </c>
      <c r="P3589" s="28">
        <v>-9.0510126297884872E-4</v>
      </c>
    </row>
    <row r="3590" spans="1:16" x14ac:dyDescent="0.3">
      <c r="A3590" t="s">
        <v>549</v>
      </c>
      <c r="B3590" t="str">
        <f>VLOOKUP(A3590,Sheet3!L:L,1,FALSE)</f>
        <v>HR-U CN EQUITY</v>
      </c>
      <c r="C3590" t="str">
        <f>VLOOKUP(A3590,'ALL - prices'!B:C,2,FALSE)</f>
        <v>H&amp;R Real Estate Investment Tru</v>
      </c>
      <c r="D3590" t="str">
        <f>VLOOKUP(A3590,'ALL - prices'!B:I,8,FALSE)</f>
        <v>Real Estate</v>
      </c>
      <c r="E3590">
        <v>2022</v>
      </c>
      <c r="F3590" t="s">
        <v>679</v>
      </c>
      <c r="G3590" t="str">
        <f t="shared" si="262"/>
        <v>2022-Q1</v>
      </c>
      <c r="H3590" s="4">
        <f>INDEX('ALL - prices'!$J$3:$DY$219,MATCH('COMBINED DATA'!A3590,'ALL - prices'!$B$3:$B$219,0),MATCH('COMBINED DATA'!G3590,'ALL - prices'!$J$1:$DY$1,0))</f>
        <v>10.5341</v>
      </c>
      <c r="I3590" s="14">
        <f t="shared" si="261"/>
        <v>0.86576526216213245</v>
      </c>
      <c r="J3590" s="6">
        <f>INDEX('market cap'!$B$3:$DQ$219,MATCH(A3590,'market cap'!$A$3:$A$219,0),MATCH(G3590,'market cap'!$B$1:$DQ$1,0))</f>
        <v>3743.5632000000001</v>
      </c>
      <c r="K3590">
        <f t="shared" si="263"/>
        <v>8.2277931641247317</v>
      </c>
      <c r="L3590">
        <f>INDEX('PB2'!$D$2:$AQ$224,MATCH(A3590,'PB2'!$B$2:$B$224,0),MATCH(G3590,'PB2'!$D$1:$AQ$1,0))</f>
        <v>0.65640097856521595</v>
      </c>
      <c r="M3590" s="16">
        <f t="shared" si="264"/>
        <v>1.5234590329006437</v>
      </c>
      <c r="N3590" s="6">
        <f>INDEX('ROA2'!$D$2:$AQ$224,MATCH(A3590,'ROA2'!$B$2:$B$224,0),MATCH(G3590,'ROA2'!$D$1:$AQ$1,0))</f>
        <v>5.0125107765197798</v>
      </c>
      <c r="O3590" s="6">
        <v>10501.141503999999</v>
      </c>
      <c r="P3590" s="28">
        <v>-0.19980697089597405</v>
      </c>
    </row>
    <row r="3591" spans="1:16" x14ac:dyDescent="0.3">
      <c r="A3591" t="s">
        <v>549</v>
      </c>
      <c r="B3591" t="str">
        <f>VLOOKUP(A3591,Sheet3!L:L,1,FALSE)</f>
        <v>HR-U CN EQUITY</v>
      </c>
      <c r="C3591" t="str">
        <f>VLOOKUP(A3591,'ALL - prices'!B:C,2,FALSE)</f>
        <v>H&amp;R Real Estate Investment Tru</v>
      </c>
      <c r="D3591" t="str">
        <f>VLOOKUP(A3591,'ALL - prices'!B:I,8,FALSE)</f>
        <v>Real Estate</v>
      </c>
      <c r="E3591">
        <v>2022</v>
      </c>
      <c r="F3591" t="s">
        <v>680</v>
      </c>
      <c r="G3591" t="str">
        <f t="shared" si="262"/>
        <v>2022-Q2</v>
      </c>
      <c r="H3591" s="4">
        <f>INDEX('ALL - prices'!$J$3:$DY$219,MATCH('COMBINED DATA'!A3591,'ALL - prices'!$B$3:$B$219,0),MATCH('COMBINED DATA'!G3591,'ALL - prices'!$J$1:$DY$1,0))</f>
        <v>10.1546</v>
      </c>
      <c r="I3591" s="14">
        <f t="shared" si="261"/>
        <v>0.98760274402210912</v>
      </c>
      <c r="J3591" s="6">
        <f>INDEX('market cap'!$B$3:$DQ$219,MATCH(A3591,'market cap'!$A$3:$A$219,0),MATCH(G3591,'market cap'!$B$1:$DQ$1,0))</f>
        <v>3420.4814999999999</v>
      </c>
      <c r="K3591">
        <f t="shared" si="263"/>
        <v>8.1375366096204278</v>
      </c>
      <c r="L3591">
        <f>INDEX('PB2'!$D$2:$AQ$224,MATCH(A3591,'PB2'!$B$2:$B$224,0),MATCH(G3591,'PB2'!$D$1:$AQ$1,0))</f>
        <v>0.59458899497985795</v>
      </c>
      <c r="M3591" s="16">
        <f t="shared" si="264"/>
        <v>1.6818340205470428</v>
      </c>
      <c r="N3591" s="6">
        <f>INDEX('ROA2'!$D$2:$AQ$224,MATCH(A3591,'ROA2'!$B$2:$B$224,0),MATCH(G3591,'ROA2'!$D$1:$AQ$1,0))</f>
        <v>11.4743041992188</v>
      </c>
      <c r="O3591" s="6">
        <v>11366.850560000001</v>
      </c>
      <c r="P3591" s="28">
        <v>8.2439519138966327E-2</v>
      </c>
    </row>
    <row r="3592" spans="1:16" x14ac:dyDescent="0.3">
      <c r="A3592" t="s">
        <v>549</v>
      </c>
      <c r="B3592" t="str">
        <f>VLOOKUP(A3592,Sheet3!L:L,1,FALSE)</f>
        <v>HR-U CN EQUITY</v>
      </c>
      <c r="C3592" t="str">
        <f>VLOOKUP(A3592,'ALL - prices'!B:C,2,FALSE)</f>
        <v>H&amp;R Real Estate Investment Tru</v>
      </c>
      <c r="D3592" t="str">
        <f>VLOOKUP(A3592,'ALL - prices'!B:I,8,FALSE)</f>
        <v>Real Estate</v>
      </c>
      <c r="E3592">
        <v>2022</v>
      </c>
      <c r="F3592" t="s">
        <v>681</v>
      </c>
      <c r="G3592" t="str">
        <f t="shared" si="262"/>
        <v>2022-Q3</v>
      </c>
      <c r="H3592" s="4">
        <f>INDEX('ALL - prices'!$J$3:$DY$219,MATCH('COMBINED DATA'!A3592,'ALL - prices'!$B$3:$B$219,0),MATCH('COMBINED DATA'!G3592,'ALL - prices'!$J$1:$DY$1,0))</f>
        <v>8.6376000000000008</v>
      </c>
      <c r="I3592" s="14">
        <f t="shared" si="261"/>
        <v>1.1993331574253969</v>
      </c>
      <c r="J3592" s="6">
        <f>INDEX('market cap'!$B$3:$DQ$219,MATCH(A3592,'market cap'!$A$3:$A$219,0),MATCH(G3592,'market cap'!$B$1:$DQ$1,0))</f>
        <v>2876.5012999999999</v>
      </c>
      <c r="K3592">
        <f t="shared" si="263"/>
        <v>7.9643300082413653</v>
      </c>
      <c r="L3592">
        <f>INDEX('PB2'!$D$2:$AQ$224,MATCH(A3592,'PB2'!$B$2:$B$224,0),MATCH(G3592,'PB2'!$D$1:$AQ$1,0))</f>
        <v>0.486245006322861</v>
      </c>
      <c r="M3592" s="16">
        <f t="shared" si="264"/>
        <v>2.0565763904956418</v>
      </c>
      <c r="N3592" s="6">
        <f>INDEX('ROA2'!$D$2:$AQ$224,MATCH(A3592,'ROA2'!$B$2:$B$224,0),MATCH(G3592,'ROA2'!$D$1:$AQ$1,0))</f>
        <v>11.491167068481399</v>
      </c>
      <c r="O3592" s="6">
        <v>11683.270656000001</v>
      </c>
      <c r="P3592" s="28">
        <v>2.7837094745793843E-2</v>
      </c>
    </row>
    <row r="3593" spans="1:16" x14ac:dyDescent="0.3">
      <c r="A3593" t="s">
        <v>549</v>
      </c>
      <c r="B3593" t="str">
        <f>VLOOKUP(A3593,Sheet3!L:L,1,FALSE)</f>
        <v>HR-U CN EQUITY</v>
      </c>
      <c r="C3593" t="str">
        <f>VLOOKUP(A3593,'ALL - prices'!B:C,2,FALSE)</f>
        <v>H&amp;R Real Estate Investment Tru</v>
      </c>
      <c r="D3593" t="str">
        <f>VLOOKUP(A3593,'ALL - prices'!B:I,8,FALSE)</f>
        <v>Real Estate</v>
      </c>
      <c r="E3593">
        <v>2022</v>
      </c>
      <c r="F3593" t="s">
        <v>682</v>
      </c>
      <c r="G3593" t="str">
        <f t="shared" si="262"/>
        <v>2022-Q4</v>
      </c>
      <c r="H3593" s="4">
        <f>INDEX('ALL - prices'!$J$3:$DY$219,MATCH('COMBINED DATA'!A3593,'ALL - prices'!$B$3:$B$219,0),MATCH('COMBINED DATA'!G3593,'ALL - prices'!$J$1:$DY$1,0))</f>
        <v>10.107100000000001</v>
      </c>
      <c r="I3593" s="14">
        <f t="shared" si="261"/>
        <v>1.1171628003563339</v>
      </c>
      <c r="J3593" s="6">
        <f>INDEX('market cap'!$B$3:$DQ$219,MATCH(A3593,'market cap'!$A$3:$A$219,0),MATCH(G3593,'market cap'!$B$1:$DQ$1,0))</f>
        <v>3327.0707000000002</v>
      </c>
      <c r="K3593">
        <f t="shared" si="263"/>
        <v>8.1098475261684051</v>
      </c>
      <c r="L3593">
        <f>INDEX('PB2'!$D$2:$AQ$224,MATCH(A3593,'PB2'!$B$2:$B$224,0),MATCH(G3593,'PB2'!$D$1:$AQ$1,0))</f>
        <v>0.58678597211837802</v>
      </c>
      <c r="M3593" s="16">
        <f t="shared" si="264"/>
        <v>1.704198885992217</v>
      </c>
      <c r="N3593" s="6">
        <f>INDEX('ROA2'!$D$2:$AQ$224,MATCH(A3593,'ROA2'!$B$2:$B$224,0),MATCH(G3593,'ROA2'!$D$1:$AQ$1,0))</f>
        <v>9.4166898727416992</v>
      </c>
      <c r="O3593" s="6">
        <v>11708.11904</v>
      </c>
      <c r="P3593" s="28">
        <v>2.1268345766891892E-3</v>
      </c>
    </row>
    <row r="3594" spans="1:16" x14ac:dyDescent="0.3">
      <c r="A3594" t="s">
        <v>549</v>
      </c>
      <c r="B3594" t="str">
        <f>VLOOKUP(A3594,Sheet3!L:L,1,FALSE)</f>
        <v>HR-U CN EQUITY</v>
      </c>
      <c r="C3594" t="str">
        <f>VLOOKUP(A3594,'ALL - prices'!B:C,2,FALSE)</f>
        <v>H&amp;R Real Estate Investment Tru</v>
      </c>
      <c r="D3594" t="str">
        <f>VLOOKUP(A3594,'ALL - prices'!B:I,8,FALSE)</f>
        <v>Real Estate</v>
      </c>
      <c r="E3594">
        <v>2023</v>
      </c>
      <c r="F3594" t="s">
        <v>679</v>
      </c>
      <c r="G3594" t="str">
        <f t="shared" si="262"/>
        <v>2023-Q1</v>
      </c>
      <c r="H3594" s="4">
        <f>INDEX('ALL - prices'!$J$3:$DY$219,MATCH('COMBINED DATA'!A3594,'ALL - prices'!$B$3:$B$219,0),MATCH('COMBINED DATA'!G3594,'ALL - prices'!$J$1:$DY$1,0))</f>
        <v>10.6404</v>
      </c>
      <c r="I3594" s="14">
        <f t="shared" si="261"/>
        <v>0.36431775508018682</v>
      </c>
      <c r="J3594" s="6">
        <f>INDEX('market cap'!$B$3:$DQ$219,MATCH(A3594,'market cap'!$A$3:$A$219,0),MATCH(G3594,'market cap'!$B$1:$DQ$1,0))</f>
        <v>3461.6921000000002</v>
      </c>
      <c r="K3594">
        <f t="shared" si="263"/>
        <v>8.1495127947504038</v>
      </c>
      <c r="L3594">
        <f>INDEX('PB2'!$D$2:$AQ$224,MATCH(A3594,'PB2'!$B$2:$B$224,0),MATCH(G3594,'PB2'!$D$1:$AQ$1,0))</f>
        <v>0.60819500684738204</v>
      </c>
      <c r="M3594" s="16">
        <f t="shared" si="264"/>
        <v>1.6442094866637667</v>
      </c>
      <c r="N3594" s="6">
        <f>INDEX('ROA2'!$D$2:$AQ$224,MATCH(A3594,'ROA2'!$B$2:$B$224,0),MATCH(G3594,'ROA2'!$D$1:$AQ$1,0))</f>
        <v>7.7104401588439897</v>
      </c>
      <c r="O3594" s="6">
        <v>11412.60288</v>
      </c>
      <c r="P3594" s="28">
        <v>-2.5240276340750226E-2</v>
      </c>
    </row>
    <row r="3595" spans="1:16" x14ac:dyDescent="0.3">
      <c r="A3595" t="s">
        <v>549</v>
      </c>
      <c r="B3595" t="str">
        <f>VLOOKUP(A3595,Sheet3!L:L,1,FALSE)</f>
        <v>HR-U CN EQUITY</v>
      </c>
      <c r="C3595" t="str">
        <f>VLOOKUP(A3595,'ALL - prices'!B:C,2,FALSE)</f>
        <v>H&amp;R Real Estate Investment Tru</v>
      </c>
      <c r="D3595" t="str">
        <f>VLOOKUP(A3595,'ALL - prices'!B:I,8,FALSE)</f>
        <v>Real Estate</v>
      </c>
      <c r="E3595">
        <v>2023</v>
      </c>
      <c r="F3595" t="s">
        <v>680</v>
      </c>
      <c r="G3595" t="str">
        <f t="shared" si="262"/>
        <v>2023-Q2</v>
      </c>
      <c r="H3595" s="4">
        <f>INDEX('ALL - prices'!$J$3:$DY$219,MATCH('COMBINED DATA'!A3595,'ALL - prices'!$B$3:$B$219,0),MATCH('COMBINED DATA'!G3595,'ALL - prices'!$J$1:$DY$1,0))</f>
        <v>8.7789000000000001</v>
      </c>
      <c r="I3595" s="14">
        <f t="shared" si="261"/>
        <v>0.31262224275740019</v>
      </c>
      <c r="J3595" s="6">
        <f>INDEX('market cap'!$B$3:$DQ$219,MATCH(A3595,'market cap'!$A$3:$A$219,0),MATCH(G3595,'market cap'!$B$1:$DQ$1,0))</f>
        <v>2816.0590000000002</v>
      </c>
      <c r="K3595">
        <f t="shared" si="263"/>
        <v>7.9430936687629945</v>
      </c>
      <c r="L3595">
        <f>INDEX('PB2'!$D$2:$AQ$224,MATCH(A3595,'PB2'!$B$2:$B$224,0),MATCH(G3595,'PB2'!$D$1:$AQ$1,0))</f>
        <v>0.51027798652648904</v>
      </c>
      <c r="M3595" s="16">
        <f t="shared" si="264"/>
        <v>1.9597161280797071</v>
      </c>
      <c r="N3595" s="6">
        <f>INDEX('ROA2'!$D$2:$AQ$224,MATCH(A3595,'ROA2'!$B$2:$B$224,0),MATCH(G3595,'ROA2'!$D$1:$AQ$1,0))</f>
        <v>-0.26618099212646501</v>
      </c>
      <c r="O3595" s="6">
        <v>11449.189376</v>
      </c>
      <c r="P3595" s="28">
        <v>3.2057976944169196E-3</v>
      </c>
    </row>
    <row r="3596" spans="1:16" x14ac:dyDescent="0.3">
      <c r="A3596" t="s">
        <v>549</v>
      </c>
      <c r="B3596" t="str">
        <f>VLOOKUP(A3596,Sheet3!L:L,1,FALSE)</f>
        <v>HR-U CN EQUITY</v>
      </c>
      <c r="C3596" t="str">
        <f>VLOOKUP(A3596,'ALL - prices'!B:C,2,FALSE)</f>
        <v>H&amp;R Real Estate Investment Tru</v>
      </c>
      <c r="D3596" t="str">
        <f>VLOOKUP(A3596,'ALL - prices'!B:I,8,FALSE)</f>
        <v>Real Estate</v>
      </c>
      <c r="E3596">
        <v>2023</v>
      </c>
      <c r="F3596" t="s">
        <v>681</v>
      </c>
      <c r="G3596" t="str">
        <f t="shared" si="262"/>
        <v>2023-Q3</v>
      </c>
      <c r="H3596" s="4">
        <f>INDEX('ALL - prices'!$J$3:$DY$219,MATCH('COMBINED DATA'!A3596,'ALL - prices'!$B$3:$B$219,0),MATCH('COMBINED DATA'!G3596,'ALL - prices'!$J$1:$DY$1,0))</f>
        <v>8.0246999999999993</v>
      </c>
      <c r="I3596" s="14">
        <f t="shared" si="261"/>
        <v>1.1213237103233511</v>
      </c>
      <c r="J3596" s="6">
        <f>INDEX('market cap'!$B$3:$DQ$219,MATCH(A3596,'market cap'!$A$3:$A$219,0),MATCH(G3596,'market cap'!$B$1:$DQ$1,0))</f>
        <v>2535.8267999999998</v>
      </c>
      <c r="K3596">
        <f t="shared" si="263"/>
        <v>7.8382750166948334</v>
      </c>
      <c r="L3596">
        <f>INDEX('PB2'!$D$2:$AQ$224,MATCH(A3596,'PB2'!$B$2:$B$224,0),MATCH(G3596,'PB2'!$D$1:$AQ$1,0))</f>
        <v>0.44758799672126798</v>
      </c>
      <c r="M3596" s="16">
        <f t="shared" si="264"/>
        <v>2.2341975373006759</v>
      </c>
      <c r="N3596" s="6">
        <f>INDEX('ROA2'!$D$2:$AQ$224,MATCH(A3596,'ROA2'!$B$2:$B$224,0),MATCH(G3596,'ROA2'!$D$1:$AQ$1,0))</f>
        <v>-1.77665603160858</v>
      </c>
      <c r="O3596" s="6">
        <v>11080.621056</v>
      </c>
      <c r="P3596" s="28">
        <v>-3.2191651993511435E-2</v>
      </c>
    </row>
    <row r="3597" spans="1:16" x14ac:dyDescent="0.3">
      <c r="A3597" t="s">
        <v>549</v>
      </c>
      <c r="B3597" t="str">
        <f>VLOOKUP(A3597,Sheet3!L:L,1,FALSE)</f>
        <v>HR-U CN EQUITY</v>
      </c>
      <c r="C3597" t="str">
        <f>VLOOKUP(A3597,'ALL - prices'!B:C,2,FALSE)</f>
        <v>H&amp;R Real Estate Investment Tru</v>
      </c>
      <c r="D3597" t="str">
        <f>VLOOKUP(A3597,'ALL - prices'!B:I,8,FALSE)</f>
        <v>Real Estate</v>
      </c>
      <c r="E3597">
        <v>2023</v>
      </c>
      <c r="F3597" t="s">
        <v>682</v>
      </c>
      <c r="G3597" t="str">
        <f t="shared" si="262"/>
        <v>2023-Q4</v>
      </c>
      <c r="H3597" s="4">
        <f>INDEX('ALL - prices'!$J$3:$DY$219,MATCH('COMBINED DATA'!A3597,'ALL - prices'!$B$3:$B$219,0),MATCH('COMBINED DATA'!G3597,'ALL - prices'!$J$1:$DY$1,0))</f>
        <v>8.7499000000000002</v>
      </c>
      <c r="I3597" s="14">
        <f t="shared" si="261"/>
        <v>1.1226901513032559</v>
      </c>
      <c r="J3597" s="6">
        <f>INDEX('market cap'!$B$3:$DQ$219,MATCH(A3597,'market cap'!$A$3:$A$219,0),MATCH(G3597,'market cap'!$B$1:$DQ$1,0))</f>
        <v>2719.9009000000001</v>
      </c>
      <c r="K3597">
        <f t="shared" si="263"/>
        <v>7.9083507248027853</v>
      </c>
      <c r="L3597">
        <f>INDEX('PB2'!$D$2:$AQ$224,MATCH(A3597,'PB2'!$B$2:$B$224,0),MATCH(G3597,'PB2'!$D$1:$AQ$1,0))</f>
        <v>0.49928799271583602</v>
      </c>
      <c r="M3597" s="16">
        <f t="shared" si="264"/>
        <v>2.0028520905551566</v>
      </c>
      <c r="N3597" s="6">
        <f>INDEX('ROA2'!$D$2:$AQ$224,MATCH(A3597,'ROA2'!$B$2:$B$224,0),MATCH(G3597,'ROA2'!$D$1:$AQ$1,0))</f>
        <v>-0.37874600291252097</v>
      </c>
      <c r="O3597" s="6">
        <v>11064.935423999999</v>
      </c>
      <c r="P3597" s="28">
        <v>-1.4155914114134492E-3</v>
      </c>
    </row>
    <row r="3598" spans="1:16" x14ac:dyDescent="0.3">
      <c r="A3598" t="s">
        <v>549</v>
      </c>
      <c r="B3598" t="str">
        <f>VLOOKUP(A3598,Sheet3!L:L,1,FALSE)</f>
        <v>HR-U CN EQUITY</v>
      </c>
      <c r="C3598" t="str">
        <f>VLOOKUP(A3598,'ALL - prices'!B:C,2,FALSE)</f>
        <v>H&amp;R Real Estate Investment Tru</v>
      </c>
      <c r="D3598" t="str">
        <f>VLOOKUP(A3598,'ALL - prices'!B:I,8,FALSE)</f>
        <v>Real Estate</v>
      </c>
      <c r="E3598" s="18">
        <v>2024</v>
      </c>
      <c r="F3598" t="s">
        <v>679</v>
      </c>
      <c r="G3598" t="str">
        <f t="shared" si="262"/>
        <v>2024-Q1</v>
      </c>
      <c r="H3598" s="4">
        <f>INDEX('ALL - prices'!$J$3:$DY$219,MATCH('COMBINED DATA'!A3598,'ALL - prices'!$B$3:$B$219,0),MATCH('COMBINED DATA'!G3598,'ALL - prices'!$J$1:$DY$1,0))</f>
        <v>8.3080999999999996</v>
      </c>
      <c r="I3598" s="14" t="s">
        <v>769</v>
      </c>
      <c r="J3598" s="6">
        <f>INDEX('market cap'!$B$3:$DQ$219,MATCH(A3598,'market cap'!$A$3:$A$219,0),MATCH(G3598,'market cap'!$B$1:$DQ$1,0))</f>
        <v>2541.3216000000002</v>
      </c>
      <c r="K3598">
        <f t="shared" si="263"/>
        <v>7.8404395396563196</v>
      </c>
      <c r="L3598">
        <f>INDEX('PB2'!$D$2:$AQ$224,MATCH(A3598,'PB2'!$B$2:$B$224,0),MATCH(G3598,'PB2'!$D$1:$AQ$1,0))</f>
        <v>0.45847499370575001</v>
      </c>
      <c r="M3598" s="16">
        <f t="shared" si="264"/>
        <v>2.1811440399774598</v>
      </c>
      <c r="N3598" s="6">
        <f>INDEX('ROA2'!$D$2:$AQ$224,MATCH(A3598,'ROA2'!$B$2:$B$224,0),MATCH(G3598,'ROA2'!$D$1:$AQ$1,0))</f>
        <v>0.55601000785827603</v>
      </c>
      <c r="O3598" s="6">
        <v>10777.643007999999</v>
      </c>
      <c r="P3598" s="28">
        <v>-2.5964219852278484E-2</v>
      </c>
    </row>
    <row r="3599" spans="1:16" x14ac:dyDescent="0.3">
      <c r="A3599" t="s">
        <v>549</v>
      </c>
      <c r="B3599" t="str">
        <f>VLOOKUP(A3599,Sheet3!L:L,1,FALSE)</f>
        <v>HR-U CN EQUITY</v>
      </c>
      <c r="C3599" t="str">
        <f>VLOOKUP(A3599,'ALL - prices'!B:C,2,FALSE)</f>
        <v>H&amp;R Real Estate Investment Tru</v>
      </c>
      <c r="D3599" t="str">
        <f>VLOOKUP(A3599,'ALL - prices'!B:I,8,FALSE)</f>
        <v>Real Estate</v>
      </c>
      <c r="E3599" s="18">
        <v>2024</v>
      </c>
      <c r="F3599" t="s">
        <v>680</v>
      </c>
      <c r="G3599" t="str">
        <f t="shared" si="262"/>
        <v>2024-Q2</v>
      </c>
      <c r="H3599" s="4">
        <f>INDEX('ALL - prices'!$J$3:$DY$219,MATCH('COMBINED DATA'!A3599,'ALL - prices'!$B$3:$B$219,0),MATCH('COMBINED DATA'!G3599,'ALL - prices'!$J$1:$DY$1,0))</f>
        <v>8.1745000000000001</v>
      </c>
      <c r="I3599" s="14" t="s">
        <v>769</v>
      </c>
      <c r="J3599" s="6">
        <f>INDEX('market cap'!$B$3:$DQ$219,MATCH(A3599,'market cap'!$A$3:$A$219,0),MATCH(G3599,'market cap'!$B$1:$DQ$1,0))</f>
        <v>2458.9002999999998</v>
      </c>
      <c r="K3599">
        <f t="shared" si="263"/>
        <v>7.8074694964572577</v>
      </c>
      <c r="L3599">
        <f>INDEX('PB2'!$D$2:$AQ$224,MATCH(A3599,'PB2'!$B$2:$B$224,0),MATCH(G3599,'PB2'!$D$1:$AQ$1,0))</f>
        <v>0.46552899479866</v>
      </c>
      <c r="M3599" s="16">
        <f t="shared" si="264"/>
        <v>2.1480939128882772</v>
      </c>
      <c r="N3599" s="6">
        <f>INDEX('ROA2'!$D$2:$AQ$224,MATCH(A3599,'ROA2'!$B$2:$B$224,0),MATCH(G3599,'ROA2'!$D$1:$AQ$1,0))</f>
        <v>-1.182600017637E-2</v>
      </c>
      <c r="O3599" s="6">
        <v>10874.351616</v>
      </c>
      <c r="P3599" s="28">
        <v>8.9730758319064956E-3</v>
      </c>
    </row>
    <row r="3600" spans="1:16" x14ac:dyDescent="0.3">
      <c r="A3600" t="s">
        <v>549</v>
      </c>
      <c r="B3600" t="str">
        <f>VLOOKUP(A3600,Sheet3!L:L,1,FALSE)</f>
        <v>HR-U CN EQUITY</v>
      </c>
      <c r="C3600" t="str">
        <f>VLOOKUP(A3600,'ALL - prices'!B:C,2,FALSE)</f>
        <v>H&amp;R Real Estate Investment Tru</v>
      </c>
      <c r="D3600" t="str">
        <f>VLOOKUP(A3600,'ALL - prices'!B:I,8,FALSE)</f>
        <v>Real Estate</v>
      </c>
      <c r="E3600" s="18">
        <v>2024</v>
      </c>
      <c r="F3600" t="s">
        <v>681</v>
      </c>
      <c r="G3600" t="str">
        <f t="shared" si="262"/>
        <v>2024-Q3</v>
      </c>
      <c r="H3600" s="4">
        <f>INDEX('ALL - prices'!$J$3:$DY$219,MATCH('COMBINED DATA'!A3600,'ALL - prices'!$B$3:$B$219,0),MATCH('COMBINED DATA'!G3600,'ALL - prices'!$J$1:$DY$1,0))</f>
        <v>10.5989</v>
      </c>
      <c r="I3600" s="14" t="s">
        <v>769</v>
      </c>
      <c r="J3600" s="6">
        <f>INDEX('market cap'!$B$3:$DQ$219,MATCH(A3600,'market cap'!$A$3:$A$219,0),MATCH(G3600,'market cap'!$B$1:$DQ$1,0))</f>
        <v>3142.9965999999999</v>
      </c>
      <c r="K3600">
        <f t="shared" si="263"/>
        <v>8.0529319550279723</v>
      </c>
      <c r="L3600">
        <f>INDEX('PB2'!$D$2:$AQ$224,MATCH(A3600,'PB2'!$B$2:$B$224,0),MATCH(G3600,'PB2'!$D$1:$AQ$1,0))</f>
        <v>0.60858398675918601</v>
      </c>
      <c r="M3600" s="16">
        <f t="shared" si="264"/>
        <v>1.6431585808314992</v>
      </c>
      <c r="N3600" s="6">
        <f>INDEX('ROA2'!$D$2:$AQ$224,MATCH(A3600,'ROA2'!$B$2:$B$224,0),MATCH(G3600,'ROA2'!$D$1:$AQ$1,0))</f>
        <v>-2.0053160190582302</v>
      </c>
      <c r="O3600" s="6">
        <v>10321.59744</v>
      </c>
      <c r="P3600" s="28">
        <v>-5.0831000828288869E-2</v>
      </c>
    </row>
    <row r="3601" spans="1:16" x14ac:dyDescent="0.3">
      <c r="A3601" t="s">
        <v>549</v>
      </c>
      <c r="B3601" t="str">
        <f>VLOOKUP(A3601,Sheet3!L:L,1,FALSE)</f>
        <v>HR-U CN EQUITY</v>
      </c>
      <c r="C3601" t="str">
        <f>VLOOKUP(A3601,'ALL - prices'!B:C,2,FALSE)</f>
        <v>H&amp;R Real Estate Investment Tru</v>
      </c>
      <c r="D3601" t="str">
        <f>VLOOKUP(A3601,'ALL - prices'!B:I,8,FALSE)</f>
        <v>Real Estate</v>
      </c>
      <c r="E3601" s="18">
        <v>2024</v>
      </c>
      <c r="F3601" t="s">
        <v>682</v>
      </c>
      <c r="G3601" t="str">
        <f t="shared" si="262"/>
        <v>2024-Q4</v>
      </c>
      <c r="H3601" s="4">
        <f>INDEX('ALL - prices'!$J$3:$DY$219,MATCH('COMBINED DATA'!A3601,'ALL - prices'!$B$3:$B$219,0),MATCH('COMBINED DATA'!G3601,'ALL - prices'!$J$1:$DY$1,0))</f>
        <v>8.7286000000000001</v>
      </c>
      <c r="I3601" s="14" t="s">
        <v>769</v>
      </c>
      <c r="J3601" s="6">
        <f>INDEX('market cap'!$B$3:$DQ$219,MATCH(A3601,'market cap'!$A$3:$A$219,0),MATCH(G3601,'market cap'!$B$1:$DQ$1,0))</f>
        <v>2549.5637000000002</v>
      </c>
      <c r="K3601">
        <f t="shared" si="263"/>
        <v>7.843677525474317</v>
      </c>
      <c r="L3601">
        <f>INDEX('PB2'!$D$2:$AQ$224,MATCH(A3601,'PB2'!$B$2:$B$224,0),MATCH(G3601,'PB2'!$D$1:$AQ$1,0))</f>
        <v>0.493676128316622</v>
      </c>
      <c r="M3601" s="16">
        <f t="shared" si="264"/>
        <v>2.0256195157944608</v>
      </c>
      <c r="N3601" s="6">
        <f>INDEX('ROA2'!$D$2:$AQ$224,MATCH(A3601,'ROA2'!$B$2:$B$224,0),MATCH(G3601,'ROA2'!$D$1:$AQ$1,0))</f>
        <v>-2.4613339900970499</v>
      </c>
      <c r="O3601" s="6">
        <v>10216.942591999999</v>
      </c>
      <c r="P3601" s="28">
        <v>-1.0139404157967252E-2</v>
      </c>
    </row>
    <row r="3602" spans="1:16" x14ac:dyDescent="0.3">
      <c r="A3602" t="s">
        <v>550</v>
      </c>
      <c r="B3602" t="str">
        <f>VLOOKUP(A3602,Sheet3!L:L,1,FALSE)</f>
        <v>HWX CN EQUITY</v>
      </c>
      <c r="C3602" t="str">
        <f>VLOOKUP(A3602,'ALL - prices'!B:C,2,FALSE)</f>
        <v>Headwater Exploration Inc</v>
      </c>
      <c r="D3602" t="str">
        <f>VLOOKUP(A3602,'ALL - prices'!B:I,8,FALSE)</f>
        <v>Energy</v>
      </c>
      <c r="E3602">
        <v>2015</v>
      </c>
      <c r="F3602" t="s">
        <v>679</v>
      </c>
      <c r="G3602" t="str">
        <f t="shared" si="262"/>
        <v>2015-Q1</v>
      </c>
      <c r="H3602" s="4">
        <f>INDEX('ALL - prices'!$J$3:$DY$219,MATCH('COMBINED DATA'!A3602,'ALL - prices'!$B$3:$B$219,0),MATCH('COMBINED DATA'!G3602,'ALL - prices'!$J$1:$DY$1,0))</f>
        <v>0.68259999999999998</v>
      </c>
      <c r="I3602" s="14">
        <f t="shared" ref="I3602:I3637" si="265">STDEV(H3603:H3606)</f>
        <v>9.4763882008565725E-2</v>
      </c>
      <c r="J3602" s="6">
        <f>INDEX('market cap'!$B$3:$DQ$219,MATCH(A3602,'market cap'!$A$3:$A$219,0),MATCH(G3602,'market cap'!$B$1:$DQ$1,0))</f>
        <v>73.556200000000004</v>
      </c>
      <c r="K3602">
        <f t="shared" si="263"/>
        <v>4.2980497398917139</v>
      </c>
      <c r="L3602">
        <f>INDEX('PB2'!$D$2:$AQ$224,MATCH(A3602,'PB2'!$B$2:$B$224,0),MATCH(G3602,'PB2'!$D$1:$AQ$1,0))</f>
        <v>0.46529299020767201</v>
      </c>
      <c r="M3602" s="16">
        <f t="shared" si="264"/>
        <v>2.1491834629910818</v>
      </c>
      <c r="N3602" s="6">
        <f>INDEX('ROA2'!$D$2:$AQ$224,MATCH(A3602,'ROA2'!$B$2:$B$224,0),MATCH(G3602,'ROA2'!$D$1:$AQ$1,0))</f>
        <v>-10.189653396606399</v>
      </c>
      <c r="O3602" s="6">
        <v>166.267008</v>
      </c>
      <c r="P3602" s="28">
        <v>-0.18573201692524682</v>
      </c>
    </row>
    <row r="3603" spans="1:16" x14ac:dyDescent="0.3">
      <c r="A3603" t="s">
        <v>550</v>
      </c>
      <c r="B3603" t="str">
        <f>VLOOKUP(A3603,Sheet3!L:L,1,FALSE)</f>
        <v>HWX CN EQUITY</v>
      </c>
      <c r="C3603" t="str">
        <f>VLOOKUP(A3603,'ALL - prices'!B:C,2,FALSE)</f>
        <v>Headwater Exploration Inc</v>
      </c>
      <c r="D3603" t="str">
        <f>VLOOKUP(A3603,'ALL - prices'!B:I,8,FALSE)</f>
        <v>Energy</v>
      </c>
      <c r="E3603">
        <v>2015</v>
      </c>
      <c r="F3603" t="s">
        <v>680</v>
      </c>
      <c r="G3603" t="str">
        <f t="shared" si="262"/>
        <v>2015-Q2</v>
      </c>
      <c r="H3603" s="4">
        <f>INDEX('ALL - prices'!$J$3:$DY$219,MATCH('COMBINED DATA'!A3603,'ALL - prices'!$B$3:$B$219,0),MATCH('COMBINED DATA'!G3603,'ALL - prices'!$J$1:$DY$1,0))</f>
        <v>0.55930000000000002</v>
      </c>
      <c r="I3603" s="14">
        <f t="shared" si="265"/>
        <v>4.8626124665657126E-2</v>
      </c>
      <c r="J3603" s="6">
        <f>INDEX('market cap'!$B$3:$DQ$219,MATCH(A3603,'market cap'!$A$3:$A$219,0),MATCH(G3603,'market cap'!$B$1:$DQ$1,0))</f>
        <v>60.262900000000002</v>
      </c>
      <c r="K3603">
        <f t="shared" si="263"/>
        <v>4.0987166573367597</v>
      </c>
      <c r="L3603">
        <f>INDEX('PB2'!$D$2:$AQ$224,MATCH(A3603,'PB2'!$B$2:$B$224,0),MATCH(G3603,'PB2'!$D$1:$AQ$1,0))</f>
        <v>0.38210299611091603</v>
      </c>
      <c r="M3603" s="16">
        <f t="shared" si="264"/>
        <v>2.6170954171469574</v>
      </c>
      <c r="N3603" s="6">
        <f>INDEX('ROA2'!$D$2:$AQ$224,MATCH(A3603,'ROA2'!$B$2:$B$224,0),MATCH(G3603,'ROA2'!$D$1:$AQ$1,0))</f>
        <v>-10.2429313659668</v>
      </c>
      <c r="O3603" s="6">
        <v>167.92599999999999</v>
      </c>
      <c r="P3603" s="28">
        <v>9.9778784736415261E-3</v>
      </c>
    </row>
    <row r="3604" spans="1:16" x14ac:dyDescent="0.3">
      <c r="A3604" t="s">
        <v>550</v>
      </c>
      <c r="B3604" t="str">
        <f>VLOOKUP(A3604,Sheet3!L:L,1,FALSE)</f>
        <v>HWX CN EQUITY</v>
      </c>
      <c r="C3604" t="str">
        <f>VLOOKUP(A3604,'ALL - prices'!B:C,2,FALSE)</f>
        <v>Headwater Exploration Inc</v>
      </c>
      <c r="D3604" t="str">
        <f>VLOOKUP(A3604,'ALL - prices'!B:I,8,FALSE)</f>
        <v>Energy</v>
      </c>
      <c r="E3604">
        <v>2015</v>
      </c>
      <c r="F3604" t="s">
        <v>681</v>
      </c>
      <c r="G3604" t="str">
        <f t="shared" si="262"/>
        <v>2015-Q3</v>
      </c>
      <c r="H3604" s="4">
        <f>INDEX('ALL - prices'!$J$3:$DY$219,MATCH('COMBINED DATA'!A3604,'ALL - prices'!$B$3:$B$219,0),MATCH('COMBINED DATA'!G3604,'ALL - prices'!$J$1:$DY$1,0))</f>
        <v>0.35360000000000003</v>
      </c>
      <c r="I3604" s="14">
        <f t="shared" si="265"/>
        <v>4.6776659065535367E-2</v>
      </c>
      <c r="J3604" s="6">
        <f>INDEX('market cap'!$B$3:$DQ$219,MATCH(A3604,'market cap'!$A$3:$A$219,0),MATCH(G3604,'market cap'!$B$1:$DQ$1,0))</f>
        <v>38.107399999999998</v>
      </c>
      <c r="K3604">
        <f t="shared" si="263"/>
        <v>3.6404084889950665</v>
      </c>
      <c r="L3604">
        <f>INDEX('PB2'!$D$2:$AQ$224,MATCH(A3604,'PB2'!$B$2:$B$224,0),MATCH(G3604,'PB2'!$D$1:$AQ$1,0))</f>
        <v>0.24321499466896099</v>
      </c>
      <c r="M3604" s="16">
        <f t="shared" si="264"/>
        <v>4.1115886023437671</v>
      </c>
      <c r="N3604" s="6">
        <f>INDEX('ROA2'!$D$2:$AQ$224,MATCH(A3604,'ROA2'!$B$2:$B$224,0),MATCH(G3604,'ROA2'!$D$1:$AQ$1,0))</f>
        <v>-13.805589675903301</v>
      </c>
      <c r="O3604" s="6">
        <v>167.79100800000001</v>
      </c>
      <c r="P3604" s="28">
        <v>-8.0387789859808899E-4</v>
      </c>
    </row>
    <row r="3605" spans="1:16" x14ac:dyDescent="0.3">
      <c r="A3605" t="s">
        <v>550</v>
      </c>
      <c r="B3605" t="str">
        <f>VLOOKUP(A3605,Sheet3!L:L,1,FALSE)</f>
        <v>HWX CN EQUITY</v>
      </c>
      <c r="C3605" t="str">
        <f>VLOOKUP(A3605,'ALL - prices'!B:C,2,FALSE)</f>
        <v>Headwater Exploration Inc</v>
      </c>
      <c r="D3605" t="str">
        <f>VLOOKUP(A3605,'ALL - prices'!B:I,8,FALSE)</f>
        <v>Energy</v>
      </c>
      <c r="E3605">
        <v>2015</v>
      </c>
      <c r="F3605" t="s">
        <v>682</v>
      </c>
      <c r="G3605" t="str">
        <f t="shared" si="262"/>
        <v>2015-Q4</v>
      </c>
      <c r="H3605" s="4">
        <f>INDEX('ALL - prices'!$J$3:$DY$219,MATCH('COMBINED DATA'!A3605,'ALL - prices'!$B$3:$B$219,0),MATCH('COMBINED DATA'!G3605,'ALL - prices'!$J$1:$DY$1,0))</f>
        <v>0.37009999999999998</v>
      </c>
      <c r="I3605" s="14">
        <f t="shared" si="265"/>
        <v>5.4719831871086977E-2</v>
      </c>
      <c r="J3605" s="6">
        <f>INDEX('market cap'!$B$3:$DQ$219,MATCH(A3605,'market cap'!$A$3:$A$219,0),MATCH(G3605,'market cap'!$B$1:$DQ$1,0))</f>
        <v>39.879899999999999</v>
      </c>
      <c r="K3605">
        <f t="shared" si="263"/>
        <v>3.6858724375679262</v>
      </c>
      <c r="L3605">
        <f>INDEX('PB2'!$D$2:$AQ$224,MATCH(A3605,'PB2'!$B$2:$B$224,0),MATCH(G3605,'PB2'!$D$1:$AQ$1,0))</f>
        <v>0.324707001447678</v>
      </c>
      <c r="M3605" s="16">
        <f t="shared" si="264"/>
        <v>3.079699530781864</v>
      </c>
      <c r="N3605" s="6">
        <f>INDEX('ROA2'!$D$2:$AQ$224,MATCH(A3605,'ROA2'!$B$2:$B$224,0),MATCH(G3605,'ROA2'!$D$1:$AQ$1,0))</f>
        <v>-13.8697557449341</v>
      </c>
      <c r="O3605" s="6">
        <v>166.31200000000001</v>
      </c>
      <c r="P3605" s="28">
        <v>-8.8145843906009148E-3</v>
      </c>
    </row>
    <row r="3606" spans="1:16" x14ac:dyDescent="0.3">
      <c r="A3606" t="s">
        <v>550</v>
      </c>
      <c r="B3606" t="str">
        <f>VLOOKUP(A3606,Sheet3!L:L,1,FALSE)</f>
        <v>HWX CN EQUITY</v>
      </c>
      <c r="C3606" t="str">
        <f>VLOOKUP(A3606,'ALL - prices'!B:C,2,FALSE)</f>
        <v>Headwater Exploration Inc</v>
      </c>
      <c r="D3606" t="str">
        <f>VLOOKUP(A3606,'ALL - prices'!B:I,8,FALSE)</f>
        <v>Energy</v>
      </c>
      <c r="E3606">
        <v>2016</v>
      </c>
      <c r="F3606" t="s">
        <v>679</v>
      </c>
      <c r="G3606" t="str">
        <f t="shared" si="262"/>
        <v>2016-Q1</v>
      </c>
      <c r="H3606" s="4">
        <f>INDEX('ALL - prices'!$J$3:$DY$219,MATCH('COMBINED DATA'!A3606,'ALL - prices'!$B$3:$B$219,0),MATCH('COMBINED DATA'!G3606,'ALL - prices'!$J$1:$DY$1,0))</f>
        <v>0.46060000000000001</v>
      </c>
      <c r="I3606" s="14">
        <f t="shared" si="265"/>
        <v>5.511644491438096E-2</v>
      </c>
      <c r="J3606" s="6">
        <f>INDEX('market cap'!$B$3:$DQ$219,MATCH(A3606,'market cap'!$A$3:$A$219,0),MATCH(G3606,'market cap'!$B$1:$DQ$1,0))</f>
        <v>49.628300000000003</v>
      </c>
      <c r="K3606">
        <f t="shared" si="263"/>
        <v>3.9045612355369657</v>
      </c>
      <c r="L3606">
        <f>INDEX('PB2'!$D$2:$AQ$224,MATCH(A3606,'PB2'!$B$2:$B$224,0),MATCH(G3606,'PB2'!$D$1:$AQ$1,0))</f>
        <v>0.39963200688362099</v>
      </c>
      <c r="M3606" s="16">
        <f t="shared" si="264"/>
        <v>2.5023020748466109</v>
      </c>
      <c r="N3606" s="6">
        <f>INDEX('ROA2'!$D$2:$AQ$224,MATCH(A3606,'ROA2'!$B$2:$B$224,0),MATCH(G3606,'ROA2'!$D$1:$AQ$1,0))</f>
        <v>-21.300024032592798</v>
      </c>
      <c r="O3606" s="6">
        <v>133.066</v>
      </c>
      <c r="P3606" s="28">
        <v>-0.19990139015825681</v>
      </c>
    </row>
    <row r="3607" spans="1:16" x14ac:dyDescent="0.3">
      <c r="A3607" t="s">
        <v>550</v>
      </c>
      <c r="B3607" t="str">
        <f>VLOOKUP(A3607,Sheet3!L:L,1,FALSE)</f>
        <v>HWX CN EQUITY</v>
      </c>
      <c r="C3607" t="str">
        <f>VLOOKUP(A3607,'ALL - prices'!B:C,2,FALSE)</f>
        <v>Headwater Exploration Inc</v>
      </c>
      <c r="D3607" t="str">
        <f>VLOOKUP(A3607,'ALL - prices'!B:I,8,FALSE)</f>
        <v>Energy</v>
      </c>
      <c r="E3607">
        <v>2016</v>
      </c>
      <c r="F3607" t="s">
        <v>680</v>
      </c>
      <c r="G3607" t="str">
        <f t="shared" si="262"/>
        <v>2016-Q2</v>
      </c>
      <c r="H3607" s="4">
        <f>INDEX('ALL - prices'!$J$3:$DY$219,MATCH('COMBINED DATA'!A3607,'ALL - prices'!$B$3:$B$219,0),MATCH('COMBINED DATA'!G3607,'ALL - prices'!$J$1:$DY$1,0))</f>
        <v>0.37009999999999998</v>
      </c>
      <c r="I3607" s="14">
        <f t="shared" si="265"/>
        <v>5.5684131491835306E-2</v>
      </c>
      <c r="J3607" s="6">
        <f>INDEX('market cap'!$B$3:$DQ$219,MATCH(A3607,'market cap'!$A$3:$A$219,0),MATCH(G3607,'market cap'!$B$1:$DQ$1,0))</f>
        <v>39.879899999999999</v>
      </c>
      <c r="K3607">
        <f t="shared" si="263"/>
        <v>3.6858724375679262</v>
      </c>
      <c r="L3607">
        <f>INDEX('PB2'!$D$2:$AQ$224,MATCH(A3607,'PB2'!$B$2:$B$224,0),MATCH(G3607,'PB2'!$D$1:$AQ$1,0))</f>
        <v>0.48264399170875499</v>
      </c>
      <c r="M3607" s="16">
        <f t="shared" si="264"/>
        <v>2.071920540147191</v>
      </c>
      <c r="N3607" s="6">
        <f>INDEX('ROA2'!$D$2:$AQ$224,MATCH(A3607,'ROA2'!$B$2:$B$224,0),MATCH(G3607,'ROA2'!$D$1:$AQ$1,0))</f>
        <v>-22.6809997558594</v>
      </c>
      <c r="O3607" s="6">
        <v>134.42400000000001</v>
      </c>
      <c r="P3607" s="28">
        <v>1.020546195121221E-2</v>
      </c>
    </row>
    <row r="3608" spans="1:16" x14ac:dyDescent="0.3">
      <c r="A3608" t="s">
        <v>550</v>
      </c>
      <c r="B3608" t="str">
        <f>VLOOKUP(A3608,Sheet3!L:L,1,FALSE)</f>
        <v>HWX CN EQUITY</v>
      </c>
      <c r="C3608" t="str">
        <f>VLOOKUP(A3608,'ALL - prices'!B:C,2,FALSE)</f>
        <v>Headwater Exploration Inc</v>
      </c>
      <c r="D3608" t="str">
        <f>VLOOKUP(A3608,'ALL - prices'!B:I,8,FALSE)</f>
        <v>Energy</v>
      </c>
      <c r="E3608">
        <v>2016</v>
      </c>
      <c r="F3608" t="s">
        <v>681</v>
      </c>
      <c r="G3608" t="str">
        <f t="shared" si="262"/>
        <v>2016-Q3</v>
      </c>
      <c r="H3608" s="4">
        <f>INDEX('ALL - prices'!$J$3:$DY$219,MATCH('COMBINED DATA'!A3608,'ALL - prices'!$B$3:$B$219,0),MATCH('COMBINED DATA'!G3608,'ALL - prices'!$J$1:$DY$1,0))</f>
        <v>0.3619</v>
      </c>
      <c r="I3608" s="14">
        <f t="shared" si="265"/>
        <v>7.0041672119769513E-2</v>
      </c>
      <c r="J3608" s="6">
        <f>INDEX('market cap'!$B$3:$DQ$219,MATCH(A3608,'market cap'!$A$3:$A$219,0),MATCH(G3608,'market cap'!$B$1:$DQ$1,0))</f>
        <v>38.993699999999997</v>
      </c>
      <c r="K3608">
        <f t="shared" si="263"/>
        <v>3.6634000946193654</v>
      </c>
      <c r="L3608">
        <f>INDEX('PB2'!$D$2:$AQ$224,MATCH(A3608,'PB2'!$B$2:$B$224,0),MATCH(G3608,'PB2'!$D$1:$AQ$1,0))</f>
        <v>0.47885501384735102</v>
      </c>
      <c r="M3608" s="16">
        <f t="shared" si="264"/>
        <v>2.088314773955315</v>
      </c>
      <c r="N3608" s="6">
        <f>INDEX('ROA2'!$D$2:$AQ$224,MATCH(A3608,'ROA2'!$B$2:$B$224,0),MATCH(G3608,'ROA2'!$D$1:$AQ$1,0))</f>
        <v>-57.9090766906738</v>
      </c>
      <c r="O3608" s="6">
        <v>92.783000000000001</v>
      </c>
      <c r="P3608" s="28">
        <v>-0.30977355234184373</v>
      </c>
    </row>
    <row r="3609" spans="1:16" x14ac:dyDescent="0.3">
      <c r="A3609" t="s">
        <v>550</v>
      </c>
      <c r="B3609" t="str">
        <f>VLOOKUP(A3609,Sheet3!L:L,1,FALSE)</f>
        <v>HWX CN EQUITY</v>
      </c>
      <c r="C3609" t="str">
        <f>VLOOKUP(A3609,'ALL - prices'!B:C,2,FALSE)</f>
        <v>Headwater Exploration Inc</v>
      </c>
      <c r="D3609" t="str">
        <f>VLOOKUP(A3609,'ALL - prices'!B:I,8,FALSE)</f>
        <v>Energy</v>
      </c>
      <c r="E3609">
        <v>2016</v>
      </c>
      <c r="F3609" t="s">
        <v>682</v>
      </c>
      <c r="G3609" t="str">
        <f t="shared" si="262"/>
        <v>2016-Q4</v>
      </c>
      <c r="H3609" s="4">
        <f>INDEX('ALL - prices'!$J$3:$DY$219,MATCH('COMBINED DATA'!A3609,'ALL - prices'!$B$3:$B$219,0),MATCH('COMBINED DATA'!G3609,'ALL - prices'!$J$1:$DY$1,0))</f>
        <v>0.46060000000000001</v>
      </c>
      <c r="I3609" s="14">
        <f t="shared" si="265"/>
        <v>7.9640588479325994E-2</v>
      </c>
      <c r="J3609" s="6">
        <f>INDEX('market cap'!$B$3:$DQ$219,MATCH(A3609,'market cap'!$A$3:$A$219,0),MATCH(G3609,'market cap'!$B$1:$DQ$1,0))</f>
        <v>49.628300000000003</v>
      </c>
      <c r="K3609">
        <f t="shared" si="263"/>
        <v>3.9045612355369657</v>
      </c>
      <c r="L3609">
        <f>INDEX('PB2'!$D$2:$AQ$224,MATCH(A3609,'PB2'!$B$2:$B$224,0),MATCH(G3609,'PB2'!$D$1:$AQ$1,0))</f>
        <v>0.52906399965286299</v>
      </c>
      <c r="M3609" s="16">
        <f t="shared" si="264"/>
        <v>1.8901304958495271</v>
      </c>
      <c r="N3609" s="6">
        <f>INDEX('ROA2'!$D$2:$AQ$224,MATCH(A3609,'ROA2'!$B$2:$B$224,0),MATCH(G3609,'ROA2'!$D$1:$AQ$1,0))</f>
        <v>-58.468395233154297</v>
      </c>
      <c r="O3609" s="6">
        <v>92.149000000000001</v>
      </c>
      <c r="P3609" s="28">
        <v>-6.8331483138074902E-3</v>
      </c>
    </row>
    <row r="3610" spans="1:16" x14ac:dyDescent="0.3">
      <c r="A3610" t="s">
        <v>550</v>
      </c>
      <c r="B3610" t="str">
        <f>VLOOKUP(A3610,Sheet3!L:L,1,FALSE)</f>
        <v>HWX CN EQUITY</v>
      </c>
      <c r="C3610" t="str">
        <f>VLOOKUP(A3610,'ALL - prices'!B:C,2,FALSE)</f>
        <v>Headwater Exploration Inc</v>
      </c>
      <c r="D3610" t="str">
        <f>VLOOKUP(A3610,'ALL - prices'!B:I,8,FALSE)</f>
        <v>Energy</v>
      </c>
      <c r="E3610">
        <v>2017</v>
      </c>
      <c r="F3610" t="s">
        <v>679</v>
      </c>
      <c r="G3610" t="str">
        <f t="shared" si="262"/>
        <v>2017-Q1</v>
      </c>
      <c r="H3610" s="4">
        <f>INDEX('ALL - prices'!$J$3:$DY$219,MATCH('COMBINED DATA'!A3610,'ALL - prices'!$B$3:$B$219,0),MATCH('COMBINED DATA'!G3610,'ALL - prices'!$J$1:$DY$1,0))</f>
        <v>0.33310000000000001</v>
      </c>
      <c r="I3610" s="14">
        <f t="shared" si="265"/>
        <v>6.9004927360297633E-2</v>
      </c>
      <c r="J3610" s="6">
        <f>INDEX('market cap'!$B$3:$DQ$219,MATCH(A3610,'market cap'!$A$3:$A$219,0),MATCH(G3610,'market cap'!$B$1:$DQ$1,0))</f>
        <v>35.8919</v>
      </c>
      <c r="K3610">
        <f t="shared" si="263"/>
        <v>3.5805116432957438</v>
      </c>
      <c r="L3610">
        <f>INDEX('PB2'!$D$2:$AQ$224,MATCH(A3610,'PB2'!$B$2:$B$224,0),MATCH(G3610,'PB2'!$D$1:$AQ$1,0))</f>
        <v>0.37509599328041099</v>
      </c>
      <c r="M3610" s="16">
        <f t="shared" si="264"/>
        <v>2.6659842224772281</v>
      </c>
      <c r="N3610" s="6">
        <f>INDEX('ROA2'!$D$2:$AQ$224,MATCH(A3610,'ROA2'!$B$2:$B$224,0),MATCH(G3610,'ROA2'!$D$1:$AQ$1,0))</f>
        <v>-24.647010803222699</v>
      </c>
      <c r="O3610" s="6">
        <v>104.61799999999999</v>
      </c>
      <c r="P3610" s="28">
        <v>0.13531345972284012</v>
      </c>
    </row>
    <row r="3611" spans="1:16" x14ac:dyDescent="0.3">
      <c r="A3611" t="s">
        <v>550</v>
      </c>
      <c r="B3611" t="str">
        <f>VLOOKUP(A3611,Sheet3!L:L,1,FALSE)</f>
        <v>HWX CN EQUITY</v>
      </c>
      <c r="C3611" t="str">
        <f>VLOOKUP(A3611,'ALL - prices'!B:C,2,FALSE)</f>
        <v>Headwater Exploration Inc</v>
      </c>
      <c r="D3611" t="str">
        <f>VLOOKUP(A3611,'ALL - prices'!B:I,8,FALSE)</f>
        <v>Energy</v>
      </c>
      <c r="E3611">
        <v>2017</v>
      </c>
      <c r="F3611" t="s">
        <v>680</v>
      </c>
      <c r="G3611" t="str">
        <f t="shared" si="262"/>
        <v>2017-Q2</v>
      </c>
      <c r="H3611" s="4">
        <f>INDEX('ALL - prices'!$J$3:$DY$219,MATCH('COMBINED DATA'!A3611,'ALL - prices'!$B$3:$B$219,0),MATCH('COMBINED DATA'!G3611,'ALL - prices'!$J$1:$DY$1,0))</f>
        <v>0.40710000000000002</v>
      </c>
      <c r="I3611" s="14">
        <f t="shared" si="265"/>
        <v>3.8190520202444636E-2</v>
      </c>
      <c r="J3611" s="6">
        <f>INDEX('market cap'!$B$3:$DQ$219,MATCH(A3611,'market cap'!$A$3:$A$219,0),MATCH(G3611,'market cap'!$B$1:$DQ$1,0))</f>
        <v>43.884399999999999</v>
      </c>
      <c r="K3611">
        <f t="shared" si="263"/>
        <v>3.7815589038530892</v>
      </c>
      <c r="L3611">
        <f>INDEX('PB2'!$D$2:$AQ$224,MATCH(A3611,'PB2'!$B$2:$B$224,0),MATCH(G3611,'PB2'!$D$1:$AQ$1,0))</f>
        <v>0.46538698673248302</v>
      </c>
      <c r="M3611" s="16">
        <f t="shared" si="264"/>
        <v>2.1487493817157954</v>
      </c>
      <c r="N3611" s="6">
        <f>INDEX('ROA2'!$D$2:$AQ$224,MATCH(A3611,'ROA2'!$B$2:$B$224,0),MATCH(G3611,'ROA2'!$D$1:$AQ$1,0))</f>
        <v>-23.983482360839801</v>
      </c>
      <c r="O3611" s="6">
        <v>105.316</v>
      </c>
      <c r="P3611" s="28">
        <v>6.6718920262288277E-3</v>
      </c>
    </row>
    <row r="3612" spans="1:16" x14ac:dyDescent="0.3">
      <c r="A3612" t="s">
        <v>550</v>
      </c>
      <c r="B3612" t="str">
        <f>VLOOKUP(A3612,Sheet3!L:L,1,FALSE)</f>
        <v>HWX CN EQUITY</v>
      </c>
      <c r="C3612" t="str">
        <f>VLOOKUP(A3612,'ALL - prices'!B:C,2,FALSE)</f>
        <v>Headwater Exploration Inc</v>
      </c>
      <c r="D3612" t="str">
        <f>VLOOKUP(A3612,'ALL - prices'!B:I,8,FALSE)</f>
        <v>Energy</v>
      </c>
      <c r="E3612">
        <v>2017</v>
      </c>
      <c r="F3612" t="s">
        <v>681</v>
      </c>
      <c r="G3612" t="str">
        <f t="shared" si="262"/>
        <v>2017-Q3</v>
      </c>
      <c r="H3612" s="4">
        <f>INDEX('ALL - prices'!$J$3:$DY$219,MATCH('COMBINED DATA'!A3612,'ALL - prices'!$B$3:$B$219,0),MATCH('COMBINED DATA'!G3612,'ALL - prices'!$J$1:$DY$1,0))</f>
        <v>0.49349999999999999</v>
      </c>
      <c r="I3612" s="14">
        <f t="shared" si="265"/>
        <v>3.1762910760822896E-2</v>
      </c>
      <c r="J3612" s="6">
        <f>INDEX('market cap'!$B$3:$DQ$219,MATCH(A3612,'market cap'!$A$3:$A$219,0),MATCH(G3612,'market cap'!$B$1:$DQ$1,0))</f>
        <v>53.193199999999997</v>
      </c>
      <c r="K3612">
        <f t="shared" si="263"/>
        <v>3.973930568629112</v>
      </c>
      <c r="L3612">
        <f>INDEX('PB2'!$D$2:$AQ$224,MATCH(A3612,'PB2'!$B$2:$B$224,0),MATCH(G3612,'PB2'!$D$1:$AQ$1,0))</f>
        <v>0.541858971118927</v>
      </c>
      <c r="M3612" s="16">
        <f t="shared" si="264"/>
        <v>1.8454986505714239</v>
      </c>
      <c r="N3612" s="6">
        <f>INDEX('ROA2'!$D$2:$AQ$224,MATCH(A3612,'ROA2'!$B$2:$B$224,0),MATCH(G3612,'ROA2'!$D$1:$AQ$1,0))</f>
        <v>11.584840774536101</v>
      </c>
      <c r="O3612" s="6">
        <v>103.508</v>
      </c>
      <c r="P3612" s="28">
        <v>-1.7167381974248993E-2</v>
      </c>
    </row>
    <row r="3613" spans="1:16" x14ac:dyDescent="0.3">
      <c r="A3613" t="s">
        <v>550</v>
      </c>
      <c r="B3613" t="str">
        <f>VLOOKUP(A3613,Sheet3!L:L,1,FALSE)</f>
        <v>HWX CN EQUITY</v>
      </c>
      <c r="C3613" t="str">
        <f>VLOOKUP(A3613,'ALL - prices'!B:C,2,FALSE)</f>
        <v>Headwater Exploration Inc</v>
      </c>
      <c r="D3613" t="str">
        <f>VLOOKUP(A3613,'ALL - prices'!B:I,8,FALSE)</f>
        <v>Energy</v>
      </c>
      <c r="E3613">
        <v>2017</v>
      </c>
      <c r="F3613" t="s">
        <v>682</v>
      </c>
      <c r="G3613" t="str">
        <f t="shared" si="262"/>
        <v>2017-Q4</v>
      </c>
      <c r="H3613" s="4">
        <f>INDEX('ALL - prices'!$J$3:$DY$219,MATCH('COMBINED DATA'!A3613,'ALL - prices'!$B$3:$B$219,0),MATCH('COMBINED DATA'!G3613,'ALL - prices'!$J$1:$DY$1,0))</f>
        <v>0.50170000000000003</v>
      </c>
      <c r="I3613" s="14">
        <f t="shared" si="265"/>
        <v>5.1112971282575005E-2</v>
      </c>
      <c r="J3613" s="6">
        <f>INDEX('market cap'!$B$3:$DQ$219,MATCH(A3613,'market cap'!$A$3:$A$219,0),MATCH(G3613,'market cap'!$B$1:$DQ$1,0))</f>
        <v>54.079700000000003</v>
      </c>
      <c r="K3613">
        <f t="shared" si="263"/>
        <v>3.9904588843820439</v>
      </c>
      <c r="L3613">
        <f>INDEX('PB2'!$D$2:$AQ$224,MATCH(A3613,'PB2'!$B$2:$B$224,0),MATCH(G3613,'PB2'!$D$1:$AQ$1,0))</f>
        <v>0.48397201299667397</v>
      </c>
      <c r="M3613" s="16">
        <f t="shared" si="264"/>
        <v>2.06623518126217</v>
      </c>
      <c r="N3613" s="6">
        <f>INDEX('ROA2'!$D$2:$AQ$224,MATCH(A3613,'ROA2'!$B$2:$B$224,0),MATCH(G3613,'ROA2'!$D$1:$AQ$1,0))</f>
        <v>16.4571647644043</v>
      </c>
      <c r="O3613" s="6">
        <v>107.849</v>
      </c>
      <c r="P3613" s="28">
        <v>4.1938787340109057E-2</v>
      </c>
    </row>
    <row r="3614" spans="1:16" x14ac:dyDescent="0.3">
      <c r="A3614" t="s">
        <v>550</v>
      </c>
      <c r="B3614" t="str">
        <f>VLOOKUP(A3614,Sheet3!L:L,1,FALSE)</f>
        <v>HWX CN EQUITY</v>
      </c>
      <c r="C3614" t="str">
        <f>VLOOKUP(A3614,'ALL - prices'!B:C,2,FALSE)</f>
        <v>Headwater Exploration Inc</v>
      </c>
      <c r="D3614" t="str">
        <f>VLOOKUP(A3614,'ALL - prices'!B:I,8,FALSE)</f>
        <v>Energy</v>
      </c>
      <c r="E3614">
        <v>2018</v>
      </c>
      <c r="F3614" t="s">
        <v>679</v>
      </c>
      <c r="G3614" t="str">
        <f t="shared" si="262"/>
        <v>2018-Q1</v>
      </c>
      <c r="H3614" s="4">
        <f>INDEX('ALL - prices'!$J$3:$DY$219,MATCH('COMBINED DATA'!A3614,'ALL - prices'!$B$3:$B$219,0),MATCH('COMBINED DATA'!G3614,'ALL - prices'!$J$1:$DY$1,0))</f>
        <v>0.57569999999999999</v>
      </c>
      <c r="I3614" s="14">
        <f t="shared" si="265"/>
        <v>5.1112971282574991E-2</v>
      </c>
      <c r="J3614" s="6">
        <f>INDEX('market cap'!$B$3:$DQ$219,MATCH(A3614,'market cap'!$A$3:$A$219,0),MATCH(G3614,'market cap'!$B$1:$DQ$1,0))</f>
        <v>62.058700000000002</v>
      </c>
      <c r="K3614">
        <f t="shared" si="263"/>
        <v>4.128080711330643</v>
      </c>
      <c r="L3614">
        <f>INDEX('PB2'!$D$2:$AQ$224,MATCH(A3614,'PB2'!$B$2:$B$224,0),MATCH(G3614,'PB2'!$D$1:$AQ$1,0))</f>
        <v>0.52893602848053001</v>
      </c>
      <c r="M3614" s="16">
        <f t="shared" si="264"/>
        <v>1.8905877954139207</v>
      </c>
      <c r="N3614" s="6">
        <f>INDEX('ROA2'!$D$2:$AQ$224,MATCH(A3614,'ROA2'!$B$2:$B$224,0),MATCH(G3614,'ROA2'!$D$1:$AQ$1,0))</f>
        <v>15.494065284729</v>
      </c>
      <c r="O3614" s="6">
        <v>124.36</v>
      </c>
      <c r="P3614" s="28">
        <v>0.15309367727099923</v>
      </c>
    </row>
    <row r="3615" spans="1:16" x14ac:dyDescent="0.3">
      <c r="A3615" t="s">
        <v>550</v>
      </c>
      <c r="B3615" t="str">
        <f>VLOOKUP(A3615,Sheet3!L:L,1,FALSE)</f>
        <v>HWX CN EQUITY</v>
      </c>
      <c r="C3615" t="str">
        <f>VLOOKUP(A3615,'ALL - prices'!B:C,2,FALSE)</f>
        <v>Headwater Exploration Inc</v>
      </c>
      <c r="D3615" t="str">
        <f>VLOOKUP(A3615,'ALL - prices'!B:I,8,FALSE)</f>
        <v>Energy</v>
      </c>
      <c r="E3615">
        <v>2018</v>
      </c>
      <c r="F3615" t="s">
        <v>680</v>
      </c>
      <c r="G3615" t="str">
        <f t="shared" si="262"/>
        <v>2018-Q2</v>
      </c>
      <c r="H3615" s="4">
        <f>INDEX('ALL - prices'!$J$3:$DY$219,MATCH('COMBINED DATA'!A3615,'ALL - prices'!$B$3:$B$219,0),MATCH('COMBINED DATA'!G3615,'ALL - prices'!$J$1:$DY$1,0))</f>
        <v>0.54279999999999995</v>
      </c>
      <c r="I3615" s="14">
        <f t="shared" si="265"/>
        <v>5.1112971282574991E-2</v>
      </c>
      <c r="J3615" s="6">
        <f>INDEX('market cap'!$B$3:$DQ$219,MATCH(A3615,'market cap'!$A$3:$A$219,0),MATCH(G3615,'market cap'!$B$1:$DQ$1,0))</f>
        <v>58.512500000000003</v>
      </c>
      <c r="K3615">
        <f t="shared" si="263"/>
        <v>4.0692404066261894</v>
      </c>
      <c r="L3615">
        <f>INDEX('PB2'!$D$2:$AQ$224,MATCH(A3615,'PB2'!$B$2:$B$224,0),MATCH(G3615,'PB2'!$D$1:$AQ$1,0))</f>
        <v>0.54578799009323098</v>
      </c>
      <c r="M3615" s="16">
        <f t="shared" si="264"/>
        <v>1.8322132735628371</v>
      </c>
      <c r="N3615" s="6">
        <f>INDEX('ROA2'!$D$2:$AQ$224,MATCH(A3615,'ROA2'!$B$2:$B$224,0),MATCH(G3615,'ROA2'!$D$1:$AQ$1,0))</f>
        <v>18.421604156494102</v>
      </c>
      <c r="O3615" s="6">
        <v>127.92100000000001</v>
      </c>
      <c r="P3615" s="28">
        <v>2.8634609199099447E-2</v>
      </c>
    </row>
    <row r="3616" spans="1:16" x14ac:dyDescent="0.3">
      <c r="A3616" t="s">
        <v>550</v>
      </c>
      <c r="B3616" t="str">
        <f>VLOOKUP(A3616,Sheet3!L:L,1,FALSE)</f>
        <v>HWX CN EQUITY</v>
      </c>
      <c r="C3616" t="str">
        <f>VLOOKUP(A3616,'ALL - prices'!B:C,2,FALSE)</f>
        <v>Headwater Exploration Inc</v>
      </c>
      <c r="D3616" t="str">
        <f>VLOOKUP(A3616,'ALL - prices'!B:I,8,FALSE)</f>
        <v>Energy</v>
      </c>
      <c r="E3616">
        <v>2018</v>
      </c>
      <c r="F3616" t="s">
        <v>681</v>
      </c>
      <c r="G3616" t="str">
        <f t="shared" si="262"/>
        <v>2018-Q3</v>
      </c>
      <c r="H3616" s="4">
        <f>INDEX('ALL - prices'!$J$3:$DY$219,MATCH('COMBINED DATA'!A3616,'ALL - prices'!$B$3:$B$219,0),MATCH('COMBINED DATA'!G3616,'ALL - prices'!$J$1:$DY$1,0))</f>
        <v>0.55930000000000002</v>
      </c>
      <c r="I3616" s="14">
        <f t="shared" si="265"/>
        <v>5.2592933619134322E-2</v>
      </c>
      <c r="J3616" s="6">
        <f>INDEX('market cap'!$B$3:$DQ$219,MATCH(A3616,'market cap'!$A$3:$A$219,0),MATCH(G3616,'market cap'!$B$1:$DQ$1,0))</f>
        <v>60.285600000000002</v>
      </c>
      <c r="K3616">
        <f t="shared" si="263"/>
        <v>4.0990932692443041</v>
      </c>
      <c r="L3616">
        <f>INDEX('PB2'!$D$2:$AQ$224,MATCH(A3616,'PB2'!$B$2:$B$224,0),MATCH(G3616,'PB2'!$D$1:$AQ$1,0))</f>
        <v>0.57210600376129195</v>
      </c>
      <c r="M3616" s="16">
        <f t="shared" si="264"/>
        <v>1.7479278200639972</v>
      </c>
      <c r="N3616" s="6">
        <f>INDEX('ROA2'!$D$2:$AQ$224,MATCH(A3616,'ROA2'!$B$2:$B$224,0),MATCH(G3616,'ROA2'!$D$1:$AQ$1,0))</f>
        <v>11.6286525726318</v>
      </c>
      <c r="O3616" s="6">
        <v>117.773</v>
      </c>
      <c r="P3616" s="28">
        <v>-7.9330211614981203E-2</v>
      </c>
    </row>
    <row r="3617" spans="1:16" x14ac:dyDescent="0.3">
      <c r="A3617" t="s">
        <v>550</v>
      </c>
      <c r="B3617" t="str">
        <f>VLOOKUP(A3617,Sheet3!L:L,1,FALSE)</f>
        <v>HWX CN EQUITY</v>
      </c>
      <c r="C3617" t="str">
        <f>VLOOKUP(A3617,'ALL - prices'!B:C,2,FALSE)</f>
        <v>Headwater Exploration Inc</v>
      </c>
      <c r="D3617" t="str">
        <f>VLOOKUP(A3617,'ALL - prices'!B:I,8,FALSE)</f>
        <v>Energy</v>
      </c>
      <c r="E3617">
        <v>2018</v>
      </c>
      <c r="F3617" t="s">
        <v>682</v>
      </c>
      <c r="G3617" t="str">
        <f t="shared" si="262"/>
        <v>2018-Q4</v>
      </c>
      <c r="H3617" s="4">
        <f>INDEX('ALL - prices'!$J$3:$DY$219,MATCH('COMBINED DATA'!A3617,'ALL - prices'!$B$3:$B$219,0),MATCH('COMBINED DATA'!G3617,'ALL - prices'!$J$1:$DY$1,0))</f>
        <v>0.65790000000000004</v>
      </c>
      <c r="I3617" s="14">
        <f t="shared" si="265"/>
        <v>2.2674857588674421E-2</v>
      </c>
      <c r="J3617" s="6">
        <f>INDEX('market cap'!$B$3:$DQ$219,MATCH(A3617,'market cap'!$A$3:$A$219,0),MATCH(G3617,'market cap'!$B$1:$DQ$1,0))</f>
        <v>70.993600000000001</v>
      </c>
      <c r="K3617">
        <f t="shared" si="263"/>
        <v>4.262589732133315</v>
      </c>
      <c r="L3617">
        <f>INDEX('PB2'!$D$2:$AQ$224,MATCH(A3617,'PB2'!$B$2:$B$224,0),MATCH(G3617,'PB2'!$D$1:$AQ$1,0))</f>
        <v>0.63669800758361805</v>
      </c>
      <c r="M3617" s="16">
        <f t="shared" si="264"/>
        <v>1.5706033128565573</v>
      </c>
      <c r="N3617" s="6">
        <f>INDEX('ROA2'!$D$2:$AQ$224,MATCH(A3617,'ROA2'!$B$2:$B$224,0),MATCH(G3617,'ROA2'!$D$1:$AQ$1,0))</f>
        <v>6.4021968841552699</v>
      </c>
      <c r="O3617" s="6">
        <v>116.449</v>
      </c>
      <c r="P3617" s="28">
        <v>-1.1241965475957971E-2</v>
      </c>
    </row>
    <row r="3618" spans="1:16" x14ac:dyDescent="0.3">
      <c r="A3618" t="s">
        <v>550</v>
      </c>
      <c r="B3618" t="str">
        <f>VLOOKUP(A3618,Sheet3!L:L,1,FALSE)</f>
        <v>HWX CN EQUITY</v>
      </c>
      <c r="C3618" t="str">
        <f>VLOOKUP(A3618,'ALL - prices'!B:C,2,FALSE)</f>
        <v>Headwater Exploration Inc</v>
      </c>
      <c r="D3618" t="str">
        <f>VLOOKUP(A3618,'ALL - prices'!B:I,8,FALSE)</f>
        <v>Energy</v>
      </c>
      <c r="E3618">
        <v>2019</v>
      </c>
      <c r="F3618" t="s">
        <v>679</v>
      </c>
      <c r="G3618" t="str">
        <f t="shared" si="262"/>
        <v>2019-Q1</v>
      </c>
      <c r="H3618" s="4">
        <f>INDEX('ALL - prices'!$J$3:$DY$219,MATCH('COMBINED DATA'!A3618,'ALL - prices'!$B$3:$B$219,0),MATCH('COMBINED DATA'!G3618,'ALL - prices'!$J$1:$DY$1,0))</f>
        <v>0.57569999999999999</v>
      </c>
      <c r="I3618" s="14">
        <f t="shared" si="265"/>
        <v>0.13198206948925525</v>
      </c>
      <c r="J3618" s="6">
        <f>INDEX('market cap'!$B$3:$DQ$219,MATCH(A3618,'market cap'!$A$3:$A$219,0),MATCH(G3618,'market cap'!$B$1:$DQ$1,0))</f>
        <v>62.247100000000003</v>
      </c>
      <c r="K3618">
        <f t="shared" si="263"/>
        <v>4.131111947914258</v>
      </c>
      <c r="L3618">
        <f>INDEX('PB2'!$D$2:$AQ$224,MATCH(A3618,'PB2'!$B$2:$B$224,0),MATCH(G3618,'PB2'!$D$1:$AQ$1,0))</f>
        <v>0.54237097501754805</v>
      </c>
      <c r="M3618" s="16">
        <f t="shared" si="264"/>
        <v>1.8437564804562885</v>
      </c>
      <c r="N3618" s="6">
        <f>INDEX('ROA2'!$D$2:$AQ$224,MATCH(A3618,'ROA2'!$B$2:$B$224,0),MATCH(G3618,'ROA2'!$D$1:$AQ$1,0))</f>
        <v>-0.25151601433754001</v>
      </c>
      <c r="O3618" s="6">
        <v>125.32599999999999</v>
      </c>
      <c r="P3618" s="28">
        <v>7.6230796314266297E-2</v>
      </c>
    </row>
    <row r="3619" spans="1:16" x14ac:dyDescent="0.3">
      <c r="A3619" t="s">
        <v>550</v>
      </c>
      <c r="B3619" t="str">
        <f>VLOOKUP(A3619,Sheet3!L:L,1,FALSE)</f>
        <v>HWX CN EQUITY</v>
      </c>
      <c r="C3619" t="str">
        <f>VLOOKUP(A3619,'ALL - prices'!B:C,2,FALSE)</f>
        <v>Headwater Exploration Inc</v>
      </c>
      <c r="D3619" t="str">
        <f>VLOOKUP(A3619,'ALL - prices'!B:I,8,FALSE)</f>
        <v>Energy</v>
      </c>
      <c r="E3619">
        <v>2019</v>
      </c>
      <c r="F3619" t="s">
        <v>680</v>
      </c>
      <c r="G3619" t="str">
        <f t="shared" si="262"/>
        <v>2019-Q2</v>
      </c>
      <c r="H3619" s="4">
        <f>INDEX('ALL - prices'!$J$3:$DY$219,MATCH('COMBINED DATA'!A3619,'ALL - prices'!$B$3:$B$219,0),MATCH('COMBINED DATA'!G3619,'ALL - prices'!$J$1:$DY$1,0))</f>
        <v>0.54279999999999995</v>
      </c>
      <c r="I3619" s="14">
        <f t="shared" si="265"/>
        <v>0.21451355823506082</v>
      </c>
      <c r="J3619" s="6">
        <f>INDEX('market cap'!$B$3:$DQ$219,MATCH(A3619,'market cap'!$A$3:$A$219,0),MATCH(G3619,'market cap'!$B$1:$DQ$1,0))</f>
        <v>58.615499999999997</v>
      </c>
      <c r="K3619">
        <f t="shared" si="263"/>
        <v>4.070999166727109</v>
      </c>
      <c r="L3619">
        <f>INDEX('PB2'!$D$2:$AQ$224,MATCH(A3619,'PB2'!$B$2:$B$224,0),MATCH(G3619,'PB2'!$D$1:$AQ$1,0))</f>
        <v>0.51055300235748302</v>
      </c>
      <c r="M3619" s="16">
        <f t="shared" si="264"/>
        <v>1.9586605022054344</v>
      </c>
      <c r="N3619" s="6">
        <f>INDEX('ROA2'!$D$2:$AQ$224,MATCH(A3619,'ROA2'!$B$2:$B$224,0),MATCH(G3619,'ROA2'!$D$1:$AQ$1,0))</f>
        <v>-2.2849500179290798</v>
      </c>
      <c r="O3619" s="6">
        <v>127.92700000000001</v>
      </c>
      <c r="P3619" s="28">
        <v>2.0753873896877051E-2</v>
      </c>
    </row>
    <row r="3620" spans="1:16" x14ac:dyDescent="0.3">
      <c r="A3620" t="s">
        <v>550</v>
      </c>
      <c r="B3620" t="str">
        <f>VLOOKUP(A3620,Sheet3!L:L,1,FALSE)</f>
        <v>HWX CN EQUITY</v>
      </c>
      <c r="C3620" t="str">
        <f>VLOOKUP(A3620,'ALL - prices'!B:C,2,FALSE)</f>
        <v>Headwater Exploration Inc</v>
      </c>
      <c r="D3620" t="str">
        <f>VLOOKUP(A3620,'ALL - prices'!B:I,8,FALSE)</f>
        <v>Energy</v>
      </c>
      <c r="E3620">
        <v>2019</v>
      </c>
      <c r="F3620" t="s">
        <v>681</v>
      </c>
      <c r="G3620" t="str">
        <f t="shared" si="262"/>
        <v>2019-Q3</v>
      </c>
      <c r="H3620" s="4">
        <f>INDEX('ALL - prices'!$J$3:$DY$219,MATCH('COMBINED DATA'!A3620,'ALL - prices'!$B$3:$B$219,0),MATCH('COMBINED DATA'!G3620,'ALL - prices'!$J$1:$DY$1,0))</f>
        <v>0.55100000000000005</v>
      </c>
      <c r="I3620" s="14">
        <f t="shared" si="265"/>
        <v>0.24241402599684675</v>
      </c>
      <c r="J3620" s="6">
        <f>INDEX('market cap'!$B$3:$DQ$219,MATCH(A3620,'market cap'!$A$3:$A$219,0),MATCH(G3620,'market cap'!$B$1:$DQ$1,0))</f>
        <v>59.058500000000002</v>
      </c>
      <c r="K3620">
        <f t="shared" si="263"/>
        <v>4.0785284780928039</v>
      </c>
      <c r="L3620">
        <f>INDEX('PB2'!$D$2:$AQ$224,MATCH(A3620,'PB2'!$B$2:$B$224,0),MATCH(G3620,'PB2'!$D$1:$AQ$1,0))</f>
        <v>0.52360498905181896</v>
      </c>
      <c r="M3620" s="16">
        <f t="shared" si="264"/>
        <v>1.9098366534109441</v>
      </c>
      <c r="N3620" s="6">
        <f>INDEX('ROA2'!$D$2:$AQ$224,MATCH(A3620,'ROA2'!$B$2:$B$224,0),MATCH(G3620,'ROA2'!$D$1:$AQ$1,0))</f>
        <v>5.6529669761657697</v>
      </c>
      <c r="O3620" s="6">
        <v>127.408</v>
      </c>
      <c r="P3620" s="28">
        <v>-4.057001258530298E-3</v>
      </c>
    </row>
    <row r="3621" spans="1:16" x14ac:dyDescent="0.3">
      <c r="A3621" t="s">
        <v>550</v>
      </c>
      <c r="B3621" t="str">
        <f>VLOOKUP(A3621,Sheet3!L:L,1,FALSE)</f>
        <v>HWX CN EQUITY</v>
      </c>
      <c r="C3621" t="str">
        <f>VLOOKUP(A3621,'ALL - prices'!B:C,2,FALSE)</f>
        <v>Headwater Exploration Inc</v>
      </c>
      <c r="D3621" t="str">
        <f>VLOOKUP(A3621,'ALL - prices'!B:I,8,FALSE)</f>
        <v>Energy</v>
      </c>
      <c r="E3621">
        <v>2019</v>
      </c>
      <c r="F3621" t="s">
        <v>682</v>
      </c>
      <c r="G3621" t="str">
        <f t="shared" si="262"/>
        <v>2019-Q4</v>
      </c>
      <c r="H3621" s="4">
        <f>INDEX('ALL - prices'!$J$3:$DY$219,MATCH('COMBINED DATA'!A3621,'ALL - prices'!$B$3:$B$219,0),MATCH('COMBINED DATA'!G3621,'ALL - prices'!$J$1:$DY$1,0))</f>
        <v>0.59219999999999995</v>
      </c>
      <c r="I3621" s="14">
        <f t="shared" si="265"/>
        <v>0.50361406850881352</v>
      </c>
      <c r="J3621" s="6">
        <f>INDEX('market cap'!$B$3:$DQ$219,MATCH(A3621,'market cap'!$A$3:$A$219,0),MATCH(G3621,'market cap'!$B$1:$DQ$1,0))</f>
        <v>63.465800000000002</v>
      </c>
      <c r="K3621">
        <f t="shared" si="263"/>
        <v>4.1505011781337338</v>
      </c>
      <c r="L3621">
        <f>INDEX('PB2'!$D$2:$AQ$224,MATCH(A3621,'PB2'!$B$2:$B$224,0),MATCH(G3621,'PB2'!$D$1:$AQ$1,0))</f>
        <v>0.55520802736282304</v>
      </c>
      <c r="M3621" s="16">
        <f t="shared" si="264"/>
        <v>1.8011266961500716</v>
      </c>
      <c r="N3621" s="6">
        <f>INDEX('ROA2'!$D$2:$AQ$224,MATCH(A3621,'ROA2'!$B$2:$B$224,0),MATCH(G3621,'ROA2'!$D$1:$AQ$1,0))</f>
        <v>6.1478967666626003</v>
      </c>
      <c r="O3621" s="6">
        <v>126.626</v>
      </c>
      <c r="P3621" s="28">
        <v>-6.137762149943461E-3</v>
      </c>
    </row>
    <row r="3622" spans="1:16" x14ac:dyDescent="0.3">
      <c r="A3622" t="s">
        <v>550</v>
      </c>
      <c r="B3622" t="str">
        <f>VLOOKUP(A3622,Sheet3!L:L,1,FALSE)</f>
        <v>HWX CN EQUITY</v>
      </c>
      <c r="C3622" t="str">
        <f>VLOOKUP(A3622,'ALL - prices'!B:C,2,FALSE)</f>
        <v>Headwater Exploration Inc</v>
      </c>
      <c r="D3622" t="str">
        <f>VLOOKUP(A3622,'ALL - prices'!B:I,8,FALSE)</f>
        <v>Energy</v>
      </c>
      <c r="E3622">
        <v>2020</v>
      </c>
      <c r="F3622" t="s">
        <v>679</v>
      </c>
      <c r="G3622" t="str">
        <f t="shared" si="262"/>
        <v>2020-Q1</v>
      </c>
      <c r="H3622" s="4">
        <f>INDEX('ALL - prices'!$J$3:$DY$219,MATCH('COMBINED DATA'!A3622,'ALL - prices'!$B$3:$B$219,0),MATCH('COMBINED DATA'!G3622,'ALL - prices'!$J$1:$DY$1,0))</f>
        <v>0.82240000000000002</v>
      </c>
      <c r="I3622" s="14">
        <f t="shared" si="265"/>
        <v>1.0113820161046958</v>
      </c>
      <c r="J3622" s="6">
        <f>INDEX('market cap'!$B$3:$DQ$219,MATCH(A3622,'market cap'!$A$3:$A$219,0),MATCH(G3622,'market cap'!$B$1:$DQ$1,0))</f>
        <v>166.06610000000001</v>
      </c>
      <c r="K3622">
        <f t="shared" si="263"/>
        <v>5.1123859018699251</v>
      </c>
      <c r="L3622">
        <f>INDEX('PB2'!$D$2:$AQ$224,MATCH(A3622,'PB2'!$B$2:$B$224,0),MATCH(G3622,'PB2'!$D$1:$AQ$1,0))</f>
        <v>0.91790598630905196</v>
      </c>
      <c r="M3622" s="16">
        <f t="shared" si="264"/>
        <v>1.0894361894523124</v>
      </c>
      <c r="N3622" s="6">
        <f>INDEX('ROA2'!$D$2:$AQ$224,MATCH(A3622,'ROA2'!$B$2:$B$224,0),MATCH(G3622,'ROA2'!$D$1:$AQ$1,0))</f>
        <v>2.2200579643249498</v>
      </c>
      <c r="O3622" s="6">
        <v>128.27099999999999</v>
      </c>
      <c r="P3622" s="28">
        <v>1.2991012904142766E-2</v>
      </c>
    </row>
    <row r="3623" spans="1:16" x14ac:dyDescent="0.3">
      <c r="A3623" t="s">
        <v>550</v>
      </c>
      <c r="B3623" t="str">
        <f>VLOOKUP(A3623,Sheet3!L:L,1,FALSE)</f>
        <v>HWX CN EQUITY</v>
      </c>
      <c r="C3623" t="str">
        <f>VLOOKUP(A3623,'ALL - prices'!B:C,2,FALSE)</f>
        <v>Headwater Exploration Inc</v>
      </c>
      <c r="D3623" t="str">
        <f>VLOOKUP(A3623,'ALL - prices'!B:I,8,FALSE)</f>
        <v>Energy</v>
      </c>
      <c r="E3623">
        <v>2020</v>
      </c>
      <c r="F3623" t="s">
        <v>680</v>
      </c>
      <c r="G3623" t="str">
        <f t="shared" si="262"/>
        <v>2020-Q2</v>
      </c>
      <c r="H3623" s="4">
        <f>INDEX('ALL - prices'!$J$3:$DY$219,MATCH('COMBINED DATA'!A3623,'ALL - prices'!$B$3:$B$219,0),MATCH('COMBINED DATA'!G3623,'ALL - prices'!$J$1:$DY$1,0))</f>
        <v>1.0116000000000001</v>
      </c>
      <c r="I3623" s="14">
        <f t="shared" si="265"/>
        <v>1.1245492263569432</v>
      </c>
      <c r="J3623" s="6">
        <f>INDEX('market cap'!$B$3:$DQ$219,MATCH(A3623,'market cap'!$A$3:$A$219,0),MATCH(G3623,'market cap'!$B$1:$DQ$1,0))</f>
        <v>178.3289</v>
      </c>
      <c r="K3623">
        <f t="shared" si="263"/>
        <v>5.1836295981058029</v>
      </c>
      <c r="L3623">
        <f>INDEX('PB2'!$D$2:$AQ$224,MATCH(A3623,'PB2'!$B$2:$B$224,0),MATCH(G3623,'PB2'!$D$1:$AQ$1,0))</f>
        <v>1.1408009529113801</v>
      </c>
      <c r="M3623" s="16">
        <f t="shared" si="264"/>
        <v>0.8765771079064677</v>
      </c>
      <c r="N3623" s="6">
        <f>INDEX('ROA2'!$D$2:$AQ$224,MATCH(A3623,'ROA2'!$B$2:$B$224,0),MATCH(G3623,'ROA2'!$D$1:$AQ$1,0))</f>
        <v>-4.6748919486999503</v>
      </c>
      <c r="O3623" s="6">
        <v>169.62</v>
      </c>
      <c r="P3623" s="28">
        <v>0.32235657319269378</v>
      </c>
    </row>
    <row r="3624" spans="1:16" x14ac:dyDescent="0.3">
      <c r="A3624" t="s">
        <v>550</v>
      </c>
      <c r="B3624" t="str">
        <f>VLOOKUP(A3624,Sheet3!L:L,1,FALSE)</f>
        <v>HWX CN EQUITY</v>
      </c>
      <c r="C3624" t="str">
        <f>VLOOKUP(A3624,'ALL - prices'!B:C,2,FALSE)</f>
        <v>Headwater Exploration Inc</v>
      </c>
      <c r="D3624" t="str">
        <f>VLOOKUP(A3624,'ALL - prices'!B:I,8,FALSE)</f>
        <v>Energy</v>
      </c>
      <c r="E3624">
        <v>2020</v>
      </c>
      <c r="F3624" t="s">
        <v>681</v>
      </c>
      <c r="G3624" t="str">
        <f t="shared" si="262"/>
        <v>2020-Q3</v>
      </c>
      <c r="H3624" s="4">
        <f>INDEX('ALL - prices'!$J$3:$DY$219,MATCH('COMBINED DATA'!A3624,'ALL - prices'!$B$3:$B$219,0),MATCH('COMBINED DATA'!G3624,'ALL - prices'!$J$1:$DY$1,0))</f>
        <v>1.1514</v>
      </c>
      <c r="I3624" s="14">
        <f t="shared" si="265"/>
        <v>0.80530796179681052</v>
      </c>
      <c r="J3624" s="6">
        <f>INDEX('market cap'!$B$3:$DQ$219,MATCH(A3624,'market cap'!$A$3:$A$219,0),MATCH(G3624,'market cap'!$B$1:$DQ$1,0))</f>
        <v>203.06229999999999</v>
      </c>
      <c r="K3624">
        <f t="shared" si="263"/>
        <v>5.3135128285103974</v>
      </c>
      <c r="L3624">
        <f>INDEX('PB2'!$D$2:$AQ$224,MATCH(A3624,'PB2'!$B$2:$B$224,0),MATCH(G3624,'PB2'!$D$1:$AQ$1,0))</f>
        <v>1.3088250160217301</v>
      </c>
      <c r="M3624" s="16">
        <f t="shared" si="264"/>
        <v>0.76404407599082536</v>
      </c>
      <c r="N3624" s="6">
        <f>INDEX('ROA2'!$D$2:$AQ$224,MATCH(A3624,'ROA2'!$B$2:$B$224,0),MATCH(G3624,'ROA2'!$D$1:$AQ$1,0))</f>
        <v>-5.63372707366943</v>
      </c>
      <c r="O3624" s="6">
        <v>169.376</v>
      </c>
      <c r="P3624" s="28">
        <v>-1.438509609715834E-3</v>
      </c>
    </row>
    <row r="3625" spans="1:16" x14ac:dyDescent="0.3">
      <c r="A3625" t="s">
        <v>550</v>
      </c>
      <c r="B3625" t="str">
        <f>VLOOKUP(A3625,Sheet3!L:L,1,FALSE)</f>
        <v>HWX CN EQUITY</v>
      </c>
      <c r="C3625" t="str">
        <f>VLOOKUP(A3625,'ALL - prices'!B:C,2,FALSE)</f>
        <v>Headwater Exploration Inc</v>
      </c>
      <c r="D3625" t="str">
        <f>VLOOKUP(A3625,'ALL - prices'!B:I,8,FALSE)</f>
        <v>Energy</v>
      </c>
      <c r="E3625">
        <v>2020</v>
      </c>
      <c r="F3625" t="s">
        <v>682</v>
      </c>
      <c r="G3625" t="str">
        <f t="shared" si="262"/>
        <v>2020-Q4</v>
      </c>
      <c r="H3625" s="4">
        <f>INDEX('ALL - prices'!$J$3:$DY$219,MATCH('COMBINED DATA'!A3625,'ALL - prices'!$B$3:$B$219,0),MATCH('COMBINED DATA'!G3625,'ALL - prices'!$J$1:$DY$1,0))</f>
        <v>1.9656</v>
      </c>
      <c r="I3625" s="14">
        <f t="shared" si="265"/>
        <v>0.42269436850597703</v>
      </c>
      <c r="J3625" s="6">
        <f>INDEX('market cap'!$B$3:$DQ$219,MATCH(A3625,'market cap'!$A$3:$A$219,0),MATCH(G3625,'market cap'!$B$1:$DQ$1,0))</f>
        <v>466.15629999999999</v>
      </c>
      <c r="K3625">
        <f t="shared" si="263"/>
        <v>6.1445209856143714</v>
      </c>
      <c r="L3625">
        <f>INDEX('PB2'!$D$2:$AQ$224,MATCH(A3625,'PB2'!$B$2:$B$224,0),MATCH(G3625,'PB2'!$D$1:$AQ$1,0))</f>
        <v>0.78307700157165505</v>
      </c>
      <c r="M3625" s="16">
        <f t="shared" si="264"/>
        <v>1.2770136244494157</v>
      </c>
      <c r="N3625" s="6">
        <f>INDEX('ROA2'!$D$2:$AQ$224,MATCH(A3625,'ROA2'!$B$2:$B$224,0),MATCH(G3625,'ROA2'!$D$1:$AQ$1,0))</f>
        <v>-5.9339852333068803</v>
      </c>
      <c r="O3625" s="6">
        <v>168.79100800000001</v>
      </c>
      <c r="P3625" s="28">
        <v>-3.4538069147931213E-3</v>
      </c>
    </row>
    <row r="3626" spans="1:16" x14ac:dyDescent="0.3">
      <c r="A3626" t="s">
        <v>550</v>
      </c>
      <c r="B3626" t="str">
        <f>VLOOKUP(A3626,Sheet3!L:L,1,FALSE)</f>
        <v>HWX CN EQUITY</v>
      </c>
      <c r="C3626" t="str">
        <f>VLOOKUP(A3626,'ALL - prices'!B:C,2,FALSE)</f>
        <v>Headwater Exploration Inc</v>
      </c>
      <c r="D3626" t="str">
        <f>VLOOKUP(A3626,'ALL - prices'!B:I,8,FALSE)</f>
        <v>Energy</v>
      </c>
      <c r="E3626">
        <v>2021</v>
      </c>
      <c r="F3626" t="s">
        <v>679</v>
      </c>
      <c r="G3626" t="str">
        <f t="shared" si="262"/>
        <v>2021-Q1</v>
      </c>
      <c r="H3626" s="4">
        <f>INDEX('ALL - prices'!$J$3:$DY$219,MATCH('COMBINED DATA'!A3626,'ALL - prices'!$B$3:$B$219,0),MATCH('COMBINED DATA'!G3626,'ALL - prices'!$J$1:$DY$1,0))</f>
        <v>3.2157</v>
      </c>
      <c r="I3626" s="14">
        <f t="shared" si="265"/>
        <v>0.84572587905301622</v>
      </c>
      <c r="J3626" s="6">
        <f>INDEX('market cap'!$B$3:$DQ$219,MATCH(A3626,'market cap'!$A$3:$A$219,0),MATCH(G3626,'market cap'!$B$1:$DQ$1,0))</f>
        <v>763.6318</v>
      </c>
      <c r="K3626">
        <f t="shared" si="263"/>
        <v>6.638085735824701</v>
      </c>
      <c r="L3626">
        <f>INDEX('PB2'!$D$2:$AQ$224,MATCH(A3626,'PB2'!$B$2:$B$224,0),MATCH(G3626,'PB2'!$D$1:$AQ$1,0))</f>
        <v>2.9701368808746298</v>
      </c>
      <c r="M3626" s="16">
        <f t="shared" si="264"/>
        <v>0.33668481962539232</v>
      </c>
      <c r="N3626" s="6">
        <f>INDEX('ROA2'!$D$2:$AQ$224,MATCH(A3626,'ROA2'!$B$2:$B$224,0),MATCH(G3626,'ROA2'!$D$1:$AQ$1,0))</f>
        <v>3.1271269321441699</v>
      </c>
      <c r="O3626" s="6">
        <v>300.68499200000002</v>
      </c>
      <c r="P3626" s="28">
        <v>0.78140408996194877</v>
      </c>
    </row>
    <row r="3627" spans="1:16" x14ac:dyDescent="0.3">
      <c r="A3627" t="s">
        <v>550</v>
      </c>
      <c r="B3627" t="str">
        <f>VLOOKUP(A3627,Sheet3!L:L,1,FALSE)</f>
        <v>HWX CN EQUITY</v>
      </c>
      <c r="C3627" t="str">
        <f>VLOOKUP(A3627,'ALL - prices'!B:C,2,FALSE)</f>
        <v>Headwater Exploration Inc</v>
      </c>
      <c r="D3627" t="str">
        <f>VLOOKUP(A3627,'ALL - prices'!B:I,8,FALSE)</f>
        <v>Energy</v>
      </c>
      <c r="E3627">
        <v>2021</v>
      </c>
      <c r="F3627" t="s">
        <v>680</v>
      </c>
      <c r="G3627" t="str">
        <f t="shared" si="262"/>
        <v>2021-Q2</v>
      </c>
      <c r="H3627" s="4">
        <f>INDEX('ALL - prices'!$J$3:$DY$219,MATCH('COMBINED DATA'!A3627,'ALL - prices'!$B$3:$B$219,0),MATCH('COMBINED DATA'!G3627,'ALL - prices'!$J$1:$DY$1,0))</f>
        <v>3.5857999999999999</v>
      </c>
      <c r="I3627" s="14">
        <f t="shared" si="265"/>
        <v>0.71901606090082348</v>
      </c>
      <c r="J3627" s="6">
        <f>INDEX('market cap'!$B$3:$DQ$219,MATCH(A3627,'market cap'!$A$3:$A$219,0),MATCH(G3627,'market cap'!$B$1:$DQ$1,0))</f>
        <v>857.02620000000002</v>
      </c>
      <c r="K3627">
        <f t="shared" si="263"/>
        <v>6.7534684898924331</v>
      </c>
      <c r="L3627">
        <f>INDEX('PB2'!$D$2:$AQ$224,MATCH(A3627,'PB2'!$B$2:$B$224,0),MATCH(G3627,'PB2'!$D$1:$AQ$1,0))</f>
        <v>3.2885780334472701</v>
      </c>
      <c r="M3627" s="16">
        <f t="shared" si="264"/>
        <v>0.30408279500418134</v>
      </c>
      <c r="N3627" s="6">
        <f>INDEX('ROA2'!$D$2:$AQ$224,MATCH(A3627,'ROA2'!$B$2:$B$224,0),MATCH(G3627,'ROA2'!$D$1:$AQ$1,0))</f>
        <v>0.28213301301002502</v>
      </c>
      <c r="O3627" s="6">
        <v>343.61299200000002</v>
      </c>
      <c r="P3627" s="28">
        <v>0.14276735168744303</v>
      </c>
    </row>
    <row r="3628" spans="1:16" x14ac:dyDescent="0.3">
      <c r="A3628" t="s">
        <v>550</v>
      </c>
      <c r="B3628" t="str">
        <f>VLOOKUP(A3628,Sheet3!L:L,1,FALSE)</f>
        <v>HWX CN EQUITY</v>
      </c>
      <c r="C3628" t="str">
        <f>VLOOKUP(A3628,'ALL - prices'!B:C,2,FALSE)</f>
        <v>Headwater Exploration Inc</v>
      </c>
      <c r="D3628" t="str">
        <f>VLOOKUP(A3628,'ALL - prices'!B:I,8,FALSE)</f>
        <v>Energy</v>
      </c>
      <c r="E3628">
        <v>2021</v>
      </c>
      <c r="F3628" t="s">
        <v>681</v>
      </c>
      <c r="G3628" t="str">
        <f t="shared" si="262"/>
        <v>2021-Q3</v>
      </c>
      <c r="H3628" s="4">
        <f>INDEX('ALL - prices'!$J$3:$DY$219,MATCH('COMBINED DATA'!A3628,'ALL - prices'!$B$3:$B$219,0),MATCH('COMBINED DATA'!G3628,'ALL - prices'!$J$1:$DY$1,0))</f>
        <v>3.7421000000000002</v>
      </c>
      <c r="I3628" s="14">
        <f t="shared" si="265"/>
        <v>0.5647131011997758</v>
      </c>
      <c r="J3628" s="6">
        <f>INDEX('market cap'!$B$3:$DQ$219,MATCH(A3628,'market cap'!$A$3:$A$219,0),MATCH(G3628,'market cap'!$B$1:$DQ$1,0))</f>
        <v>920.39909999999998</v>
      </c>
      <c r="K3628">
        <f t="shared" si="263"/>
        <v>6.8248073803250087</v>
      </c>
      <c r="L3628">
        <f>INDEX('PB2'!$D$2:$AQ$224,MATCH(A3628,'PB2'!$B$2:$B$224,0),MATCH(G3628,'PB2'!$D$1:$AQ$1,0))</f>
        <v>3.1172010898590101</v>
      </c>
      <c r="M3628" s="16">
        <f t="shared" si="264"/>
        <v>0.32080060643287844</v>
      </c>
      <c r="N3628" s="6">
        <f>INDEX('ROA2'!$D$2:$AQ$224,MATCH(A3628,'ROA2'!$B$2:$B$224,0),MATCH(G3628,'ROA2'!$D$1:$AQ$1,0))</f>
        <v>2.6782360076904301</v>
      </c>
      <c r="O3628" s="6">
        <v>352.68400000000003</v>
      </c>
      <c r="P3628" s="28">
        <v>2.6398908688528303E-2</v>
      </c>
    </row>
    <row r="3629" spans="1:16" x14ac:dyDescent="0.3">
      <c r="A3629" t="s">
        <v>550</v>
      </c>
      <c r="B3629" t="str">
        <f>VLOOKUP(A3629,Sheet3!L:L,1,FALSE)</f>
        <v>HWX CN EQUITY</v>
      </c>
      <c r="C3629" t="str">
        <f>VLOOKUP(A3629,'ALL - prices'!B:C,2,FALSE)</f>
        <v>Headwater Exploration Inc</v>
      </c>
      <c r="D3629" t="str">
        <f>VLOOKUP(A3629,'ALL - prices'!B:I,8,FALSE)</f>
        <v>Energy</v>
      </c>
      <c r="E3629">
        <v>2021</v>
      </c>
      <c r="F3629" t="s">
        <v>682</v>
      </c>
      <c r="G3629" t="str">
        <f t="shared" si="262"/>
        <v>2021-Q4</v>
      </c>
      <c r="H3629" s="4">
        <f>INDEX('ALL - prices'!$J$3:$DY$219,MATCH('COMBINED DATA'!A3629,'ALL - prices'!$B$3:$B$219,0),MATCH('COMBINED DATA'!G3629,'ALL - prices'!$J$1:$DY$1,0))</f>
        <v>4.2355</v>
      </c>
      <c r="I3629" s="14">
        <f t="shared" si="265"/>
        <v>0.51546835903541821</v>
      </c>
      <c r="J3629" s="6">
        <f>INDEX('market cap'!$B$3:$DQ$219,MATCH(A3629,'market cap'!$A$3:$A$219,0),MATCH(G3629,'market cap'!$B$1:$DQ$1,0))</f>
        <v>1043.1984</v>
      </c>
      <c r="K3629">
        <f t="shared" si="263"/>
        <v>6.9500466574288806</v>
      </c>
      <c r="L3629">
        <f>INDEX('PB2'!$D$2:$AQ$224,MATCH(A3629,'PB2'!$B$2:$B$224,0),MATCH(G3629,'PB2'!$D$1:$AQ$1,0))</f>
        <v>2.52593898773193</v>
      </c>
      <c r="M3629" s="16">
        <f t="shared" si="264"/>
        <v>0.39589238095489854</v>
      </c>
      <c r="N3629" s="6">
        <f>INDEX('ROA2'!$D$2:$AQ$224,MATCH(A3629,'ROA2'!$B$2:$B$224,0),MATCH(G3629,'ROA2'!$D$1:$AQ$1,0))</f>
        <v>12.014850616455099</v>
      </c>
      <c r="O3629" s="6">
        <v>410.82499200000001</v>
      </c>
      <c r="P3629" s="28">
        <v>0.16485293350421334</v>
      </c>
    </row>
    <row r="3630" spans="1:16" x14ac:dyDescent="0.3">
      <c r="A3630" t="s">
        <v>550</v>
      </c>
      <c r="B3630" t="str">
        <f>VLOOKUP(A3630,Sheet3!L:L,1,FALSE)</f>
        <v>HWX CN EQUITY</v>
      </c>
      <c r="C3630" t="str">
        <f>VLOOKUP(A3630,'ALL - prices'!B:C,2,FALSE)</f>
        <v>Headwater Exploration Inc</v>
      </c>
      <c r="D3630" t="str">
        <f>VLOOKUP(A3630,'ALL - prices'!B:I,8,FALSE)</f>
        <v>Energy</v>
      </c>
      <c r="E3630">
        <v>2022</v>
      </c>
      <c r="F3630" t="s">
        <v>679</v>
      </c>
      <c r="G3630" t="str">
        <f t="shared" si="262"/>
        <v>2022-Q1</v>
      </c>
      <c r="H3630" s="4">
        <f>INDEX('ALL - prices'!$J$3:$DY$219,MATCH('COMBINED DATA'!A3630,'ALL - prices'!$B$3:$B$219,0),MATCH('COMBINED DATA'!G3630,'ALL - prices'!$J$1:$DY$1,0))</f>
        <v>5.4527000000000001</v>
      </c>
      <c r="I3630" s="14">
        <f t="shared" si="265"/>
        <v>0.47813265505854496</v>
      </c>
      <c r="J3630" s="6">
        <f>INDEX('market cap'!$B$3:$DQ$219,MATCH(A3630,'market cap'!$A$3:$A$219,0),MATCH(G3630,'market cap'!$B$1:$DQ$1,0))</f>
        <v>1483.3112000000001</v>
      </c>
      <c r="K3630">
        <f t="shared" si="263"/>
        <v>7.3020321650325375</v>
      </c>
      <c r="L3630">
        <f>INDEX('PB2'!$D$2:$AQ$224,MATCH(A3630,'PB2'!$B$2:$B$224,0),MATCH(G3630,'PB2'!$D$1:$AQ$1,0))</f>
        <v>3.2715210914611799</v>
      </c>
      <c r="M3630" s="16">
        <f t="shared" si="264"/>
        <v>0.30566821122139359</v>
      </c>
      <c r="N3630" s="6">
        <f>INDEX('ROA2'!$D$2:$AQ$224,MATCH(A3630,'ROA2'!$B$2:$B$224,0),MATCH(G3630,'ROA2'!$D$1:$AQ$1,0))</f>
        <v>11.6094913482666</v>
      </c>
      <c r="O3630" s="6">
        <v>488.807008</v>
      </c>
      <c r="P3630" s="28">
        <v>0.18981809169000113</v>
      </c>
    </row>
    <row r="3631" spans="1:16" x14ac:dyDescent="0.3">
      <c r="A3631" t="s">
        <v>550</v>
      </c>
      <c r="B3631" t="str">
        <f>VLOOKUP(A3631,Sheet3!L:L,1,FALSE)</f>
        <v>HWX CN EQUITY</v>
      </c>
      <c r="C3631" t="str">
        <f>VLOOKUP(A3631,'ALL - prices'!B:C,2,FALSE)</f>
        <v>Headwater Exploration Inc</v>
      </c>
      <c r="D3631" t="str">
        <f>VLOOKUP(A3631,'ALL - prices'!B:I,8,FALSE)</f>
        <v>Energy</v>
      </c>
      <c r="E3631">
        <v>2022</v>
      </c>
      <c r="F3631" t="s">
        <v>680</v>
      </c>
      <c r="G3631" t="str">
        <f t="shared" si="262"/>
        <v>2022-Q2</v>
      </c>
      <c r="H3631" s="4">
        <f>INDEX('ALL - prices'!$J$3:$DY$219,MATCH('COMBINED DATA'!A3631,'ALL - prices'!$B$3:$B$219,0),MATCH('COMBINED DATA'!G3631,'ALL - prices'!$J$1:$DY$1,0))</f>
        <v>4.4493999999999998</v>
      </c>
      <c r="I3631" s="14">
        <f t="shared" si="265"/>
        <v>0.52520803735281907</v>
      </c>
      <c r="J3631" s="6">
        <f>INDEX('market cap'!$B$3:$DQ$219,MATCH(A3631,'market cap'!$A$3:$A$219,0),MATCH(G3631,'market cap'!$B$1:$DQ$1,0))</f>
        <v>1235.4773</v>
      </c>
      <c r="K3631">
        <f t="shared" si="263"/>
        <v>7.1192126521315888</v>
      </c>
      <c r="L3631">
        <f>INDEX('PB2'!$D$2:$AQ$224,MATCH(A3631,'PB2'!$B$2:$B$224,0),MATCH(G3631,'PB2'!$D$1:$AQ$1,0))</f>
        <v>2.5273089408874498</v>
      </c>
      <c r="M3631" s="16">
        <f t="shared" si="264"/>
        <v>0.39567778351975275</v>
      </c>
      <c r="N3631" s="6">
        <f>INDEX('ROA2'!$D$2:$AQ$224,MATCH(A3631,'ROA2'!$B$2:$B$224,0),MATCH(G3631,'ROA2'!$D$1:$AQ$1,0))</f>
        <v>22.375453948974599</v>
      </c>
      <c r="O3631" s="6">
        <v>559.01900799999999</v>
      </c>
      <c r="P3631" s="28">
        <v>0.14363951181321849</v>
      </c>
    </row>
    <row r="3632" spans="1:16" x14ac:dyDescent="0.3">
      <c r="A3632" t="s">
        <v>550</v>
      </c>
      <c r="B3632" t="str">
        <f>VLOOKUP(A3632,Sheet3!L:L,1,FALSE)</f>
        <v>HWX CN EQUITY</v>
      </c>
      <c r="C3632" t="str">
        <f>VLOOKUP(A3632,'ALL - prices'!B:C,2,FALSE)</f>
        <v>Headwater Exploration Inc</v>
      </c>
      <c r="D3632" t="str">
        <f>VLOOKUP(A3632,'ALL - prices'!B:I,8,FALSE)</f>
        <v>Energy</v>
      </c>
      <c r="E3632">
        <v>2022</v>
      </c>
      <c r="F3632" t="s">
        <v>681</v>
      </c>
      <c r="G3632" t="str">
        <f t="shared" si="262"/>
        <v>2022-Q3</v>
      </c>
      <c r="H3632" s="4">
        <f>INDEX('ALL - prices'!$J$3:$DY$219,MATCH('COMBINED DATA'!A3632,'ALL - prices'!$B$3:$B$219,0),MATCH('COMBINED DATA'!G3632,'ALL - prices'!$J$1:$DY$1,0))</f>
        <v>4.3259999999999996</v>
      </c>
      <c r="I3632" s="14">
        <f t="shared" si="265"/>
        <v>0.55016610219096584</v>
      </c>
      <c r="J3632" s="6">
        <f>INDEX('market cap'!$B$3:$DQ$219,MATCH(A3632,'market cap'!$A$3:$A$219,0),MATCH(G3632,'market cap'!$B$1:$DQ$1,0))</f>
        <v>1209.3330000000001</v>
      </c>
      <c r="K3632">
        <f t="shared" si="263"/>
        <v>7.0978242469329214</v>
      </c>
      <c r="L3632">
        <f>INDEX('PB2'!$D$2:$AQ$224,MATCH(A3632,'PB2'!$B$2:$B$224,0),MATCH(G3632,'PB2'!$D$1:$AQ$1,0))</f>
        <v>2.1809310913085902</v>
      </c>
      <c r="M3632" s="16">
        <f t="shared" si="264"/>
        <v>0.45851975974169157</v>
      </c>
      <c r="N3632" s="6">
        <f>INDEX('ROA2'!$D$2:$AQ$224,MATCH(A3632,'ROA2'!$B$2:$B$224,0),MATCH(G3632,'ROA2'!$D$1:$AQ$1,0))</f>
        <v>29.602100372314499</v>
      </c>
      <c r="O3632" s="6">
        <v>625.67897600000003</v>
      </c>
      <c r="P3632" s="28">
        <v>0.11924454633213483</v>
      </c>
    </row>
    <row r="3633" spans="1:16" x14ac:dyDescent="0.3">
      <c r="A3633" t="s">
        <v>550</v>
      </c>
      <c r="B3633" t="str">
        <f>VLOOKUP(A3633,Sheet3!L:L,1,FALSE)</f>
        <v>HWX CN EQUITY</v>
      </c>
      <c r="C3633" t="str">
        <f>VLOOKUP(A3633,'ALL - prices'!B:C,2,FALSE)</f>
        <v>Headwater Exploration Inc</v>
      </c>
      <c r="D3633" t="str">
        <f>VLOOKUP(A3633,'ALL - prices'!B:I,8,FALSE)</f>
        <v>Energy</v>
      </c>
      <c r="E3633">
        <v>2022</v>
      </c>
      <c r="F3633" t="s">
        <v>682</v>
      </c>
      <c r="G3633" t="str">
        <f t="shared" si="262"/>
        <v>2022-Q4</v>
      </c>
      <c r="H3633" s="4">
        <f>INDEX('ALL - prices'!$J$3:$DY$219,MATCH('COMBINED DATA'!A3633,'ALL - prices'!$B$3:$B$219,0),MATCH('COMBINED DATA'!G3633,'ALL - prices'!$J$1:$DY$1,0))</f>
        <v>4.9535999999999998</v>
      </c>
      <c r="I3633" s="14">
        <f t="shared" si="265"/>
        <v>0.4070450016071116</v>
      </c>
      <c r="J3633" s="6">
        <f>INDEX('market cap'!$B$3:$DQ$219,MATCH(A3633,'market cap'!$A$3:$A$219,0),MATCH(G3633,'market cap'!$B$1:$DQ$1,0))</f>
        <v>1381.6442</v>
      </c>
      <c r="K3633">
        <f t="shared" si="263"/>
        <v>7.2310295182141964</v>
      </c>
      <c r="L3633">
        <f>INDEX('PB2'!$D$2:$AQ$224,MATCH(A3633,'PB2'!$B$2:$B$224,0),MATCH(G3633,'PB2'!$D$1:$AQ$1,0))</f>
        <v>2.54871606826782</v>
      </c>
      <c r="M3633" s="16">
        <f t="shared" si="264"/>
        <v>0.39235441422850542</v>
      </c>
      <c r="N3633" s="6">
        <f>INDEX('ROA2'!$D$2:$AQ$224,MATCH(A3633,'ROA2'!$B$2:$B$224,0),MATCH(G3633,'ROA2'!$D$1:$AQ$1,0))</f>
        <v>27.397987365722699</v>
      </c>
      <c r="O3633" s="6">
        <v>685.94899199999998</v>
      </c>
      <c r="P3633" s="28">
        <v>9.6327379234171256E-2</v>
      </c>
    </row>
    <row r="3634" spans="1:16" x14ac:dyDescent="0.3">
      <c r="A3634" t="s">
        <v>550</v>
      </c>
      <c r="B3634" t="str">
        <f>VLOOKUP(A3634,Sheet3!L:L,1,FALSE)</f>
        <v>HWX CN EQUITY</v>
      </c>
      <c r="C3634" t="str">
        <f>VLOOKUP(A3634,'ALL - prices'!B:C,2,FALSE)</f>
        <v>Headwater Exploration Inc</v>
      </c>
      <c r="D3634" t="str">
        <f>VLOOKUP(A3634,'ALL - prices'!B:I,8,FALSE)</f>
        <v>Energy</v>
      </c>
      <c r="E3634">
        <v>2023</v>
      </c>
      <c r="F3634" t="s">
        <v>679</v>
      </c>
      <c r="G3634" t="str">
        <f t="shared" ref="G3634:G3697" si="266">E3634&amp;"-"&amp;F3634</f>
        <v>2023-Q1</v>
      </c>
      <c r="H3634" s="4">
        <f>INDEX('ALL - prices'!$J$3:$DY$219,MATCH('COMBINED DATA'!A3634,'ALL - prices'!$B$3:$B$219,0),MATCH('COMBINED DATA'!G3634,'ALL - prices'!$J$1:$DY$1,0))</f>
        <v>5.3635000000000002</v>
      </c>
      <c r="I3634" s="14">
        <f t="shared" si="265"/>
        <v>0.66837454257823625</v>
      </c>
      <c r="J3634" s="6">
        <f>INDEX('market cap'!$B$3:$DQ$219,MATCH(A3634,'market cap'!$A$3:$A$219,0),MATCH(G3634,'market cap'!$B$1:$DQ$1,0))</f>
        <v>1476.8157000000001</v>
      </c>
      <c r="K3634">
        <f t="shared" ref="K3634:K3697" si="267">LN(J3634)</f>
        <v>7.2976434947863362</v>
      </c>
      <c r="L3634">
        <f>INDEX('PB2'!$D$2:$AQ$224,MATCH(A3634,'PB2'!$B$2:$B$224,0),MATCH(G3634,'PB2'!$D$1:$AQ$1,0))</f>
        <v>2.69483590126038</v>
      </c>
      <c r="M3634" s="16">
        <f t="shared" ref="M3634:M3697" si="268">1/L3634</f>
        <v>0.3710801090086035</v>
      </c>
      <c r="N3634" s="6">
        <f>INDEX('ROA2'!$D$2:$AQ$224,MATCH(A3634,'ROA2'!$B$2:$B$224,0),MATCH(G3634,'ROA2'!$D$1:$AQ$1,0))</f>
        <v>26.498161315918001</v>
      </c>
      <c r="O3634" s="6">
        <v>734.74201600000004</v>
      </c>
      <c r="P3634" s="28">
        <v>7.1132146222324444E-2</v>
      </c>
    </row>
    <row r="3635" spans="1:16" x14ac:dyDescent="0.3">
      <c r="A3635" t="s">
        <v>550</v>
      </c>
      <c r="B3635" t="str">
        <f>VLOOKUP(A3635,Sheet3!L:L,1,FALSE)</f>
        <v>HWX CN EQUITY</v>
      </c>
      <c r="C3635" t="str">
        <f>VLOOKUP(A3635,'ALL - prices'!B:C,2,FALSE)</f>
        <v>Headwater Exploration Inc</v>
      </c>
      <c r="D3635" t="str">
        <f>VLOOKUP(A3635,'ALL - prices'!B:I,8,FALSE)</f>
        <v>Energy</v>
      </c>
      <c r="E3635">
        <v>2023</v>
      </c>
      <c r="F3635" t="s">
        <v>680</v>
      </c>
      <c r="G3635" t="str">
        <f t="shared" si="266"/>
        <v>2023-Q2</v>
      </c>
      <c r="H3635" s="4">
        <f>INDEX('ALL - prices'!$J$3:$DY$219,MATCH('COMBINED DATA'!A3635,'ALL - prices'!$B$3:$B$219,0),MATCH('COMBINED DATA'!G3635,'ALL - prices'!$J$1:$DY$1,0))</f>
        <v>5.4935999999999998</v>
      </c>
      <c r="I3635" s="14">
        <f t="shared" si="265"/>
        <v>0.58357606973441478</v>
      </c>
      <c r="J3635" s="6">
        <f>INDEX('market cap'!$B$3:$DQ$219,MATCH(A3635,'market cap'!$A$3:$A$219,0),MATCH(G3635,'market cap'!$B$1:$DQ$1,0))</f>
        <v>1498.7566999999999</v>
      </c>
      <c r="K3635">
        <f t="shared" si="267"/>
        <v>7.3123911767237253</v>
      </c>
      <c r="L3635">
        <f>INDEX('PB2'!$D$2:$AQ$224,MATCH(A3635,'PB2'!$B$2:$B$224,0),MATCH(G3635,'PB2'!$D$1:$AQ$1,0))</f>
        <v>2.67979907989502</v>
      </c>
      <c r="M3635" s="16">
        <f t="shared" si="268"/>
        <v>0.37316230440648357</v>
      </c>
      <c r="N3635" s="6">
        <f>INDEX('ROA2'!$D$2:$AQ$224,MATCH(A3635,'ROA2'!$B$2:$B$224,0),MATCH(G3635,'ROA2'!$D$1:$AQ$1,0))</f>
        <v>22.836778640747099</v>
      </c>
      <c r="O3635" s="6">
        <v>752.24300800000003</v>
      </c>
      <c r="P3635" s="28">
        <v>2.3819233988110453E-2</v>
      </c>
    </row>
    <row r="3636" spans="1:16" x14ac:dyDescent="0.3">
      <c r="A3636" t="s">
        <v>550</v>
      </c>
      <c r="B3636" t="str">
        <f>VLOOKUP(A3636,Sheet3!L:L,1,FALSE)</f>
        <v>HWX CN EQUITY</v>
      </c>
      <c r="C3636" t="str">
        <f>VLOOKUP(A3636,'ALL - prices'!B:C,2,FALSE)</f>
        <v>Headwater Exploration Inc</v>
      </c>
      <c r="D3636" t="str">
        <f>VLOOKUP(A3636,'ALL - prices'!B:I,8,FALSE)</f>
        <v>Energy</v>
      </c>
      <c r="E3636">
        <v>2023</v>
      </c>
      <c r="F3636" t="s">
        <v>681</v>
      </c>
      <c r="G3636" t="str">
        <f t="shared" si="266"/>
        <v>2023-Q3</v>
      </c>
      <c r="H3636" s="4">
        <f>INDEX('ALL - prices'!$J$3:$DY$219,MATCH('COMBINED DATA'!A3636,'ALL - prices'!$B$3:$B$219,0),MATCH('COMBINED DATA'!G3636,'ALL - prices'!$J$1:$DY$1,0))</f>
        <v>6.2697000000000003</v>
      </c>
      <c r="I3636" s="14">
        <f t="shared" si="265"/>
        <v>0.63086464145118581</v>
      </c>
      <c r="J3636" s="6">
        <f>INDEX('market cap'!$B$3:$DQ$219,MATCH(A3636,'market cap'!$A$3:$A$219,0),MATCH(G3636,'market cap'!$B$1:$DQ$1,0))</f>
        <v>1692.5101999999999</v>
      </c>
      <c r="K3636">
        <f t="shared" si="267"/>
        <v>7.4339680313561578</v>
      </c>
      <c r="L3636">
        <f>INDEX('PB2'!$D$2:$AQ$224,MATCH(A3636,'PB2'!$B$2:$B$224,0),MATCH(G3636,'PB2'!$D$1:$AQ$1,0))</f>
        <v>2.8814558982849099</v>
      </c>
      <c r="M3636" s="16">
        <f t="shared" si="268"/>
        <v>0.34704678304992159</v>
      </c>
      <c r="N3636" s="6">
        <f>INDEX('ROA2'!$D$2:$AQ$224,MATCH(A3636,'ROA2'!$B$2:$B$224,0),MATCH(G3636,'ROA2'!$D$1:$AQ$1,0))</f>
        <v>19.035131454467798</v>
      </c>
      <c r="O3636" s="6">
        <v>763.96198400000003</v>
      </c>
      <c r="P3636" s="28">
        <v>1.5578710437146393E-2</v>
      </c>
    </row>
    <row r="3637" spans="1:16" x14ac:dyDescent="0.3">
      <c r="A3637" t="s">
        <v>550</v>
      </c>
      <c r="B3637" t="str">
        <f>VLOOKUP(A3637,Sheet3!L:L,1,FALSE)</f>
        <v>HWX CN EQUITY</v>
      </c>
      <c r="C3637" t="str">
        <f>VLOOKUP(A3637,'ALL - prices'!B:C,2,FALSE)</f>
        <v>Headwater Exploration Inc</v>
      </c>
      <c r="D3637" t="str">
        <f>VLOOKUP(A3637,'ALL - prices'!B:I,8,FALSE)</f>
        <v>Energy</v>
      </c>
      <c r="E3637">
        <v>2023</v>
      </c>
      <c r="F3637" t="s">
        <v>682</v>
      </c>
      <c r="G3637" t="str">
        <f t="shared" si="266"/>
        <v>2023-Q4</v>
      </c>
      <c r="H3637" s="4">
        <f>INDEX('ALL - prices'!$J$3:$DY$219,MATCH('COMBINED DATA'!A3637,'ALL - prices'!$B$3:$B$219,0),MATCH('COMBINED DATA'!G3637,'ALL - prices'!$J$1:$DY$1,0))</f>
        <v>5.5587999999999997</v>
      </c>
      <c r="I3637" s="14">
        <f t="shared" si="265"/>
        <v>0.45248082371889892</v>
      </c>
      <c r="J3637" s="6">
        <f>INDEX('market cap'!$B$3:$DQ$219,MATCH(A3637,'market cap'!$A$3:$A$219,0),MATCH(G3637,'market cap'!$B$1:$DQ$1,0))</f>
        <v>1477.424</v>
      </c>
      <c r="K3637">
        <f t="shared" si="267"/>
        <v>7.2980553097169905</v>
      </c>
      <c r="L3637">
        <f>INDEX('PB2'!$D$2:$AQ$224,MATCH(A3637,'PB2'!$B$2:$B$224,0),MATCH(G3637,'PB2'!$D$1:$AQ$1,0))</f>
        <v>2.42199802398682</v>
      </c>
      <c r="M3637" s="16">
        <f t="shared" si="268"/>
        <v>0.41288225262624811</v>
      </c>
      <c r="N3637" s="6">
        <f>INDEX('ROA2'!$D$2:$AQ$224,MATCH(A3637,'ROA2'!$B$2:$B$224,0),MATCH(G3637,'ROA2'!$D$1:$AQ$1,0))</f>
        <v>19.978134155273398</v>
      </c>
      <c r="O3637" s="6">
        <v>819.61702400000001</v>
      </c>
      <c r="P3637" s="28">
        <v>7.2850535976407935E-2</v>
      </c>
    </row>
    <row r="3638" spans="1:16" x14ac:dyDescent="0.3">
      <c r="A3638" t="s">
        <v>550</v>
      </c>
      <c r="B3638" t="str">
        <f>VLOOKUP(A3638,Sheet3!L:L,1,FALSE)</f>
        <v>HWX CN EQUITY</v>
      </c>
      <c r="C3638" t="str">
        <f>VLOOKUP(A3638,'ALL - prices'!B:C,2,FALSE)</f>
        <v>Headwater Exploration Inc</v>
      </c>
      <c r="D3638" t="str">
        <f>VLOOKUP(A3638,'ALL - prices'!B:I,8,FALSE)</f>
        <v>Energy</v>
      </c>
      <c r="E3638" s="18">
        <v>2024</v>
      </c>
      <c r="F3638" t="s">
        <v>679</v>
      </c>
      <c r="G3638" t="str">
        <f t="shared" si="266"/>
        <v>2024-Q1</v>
      </c>
      <c r="H3638" s="4">
        <f>INDEX('ALL - prices'!$J$3:$DY$219,MATCH('COMBINED DATA'!A3638,'ALL - prices'!$B$3:$B$219,0),MATCH('COMBINED DATA'!G3638,'ALL - prices'!$J$1:$DY$1,0))</f>
        <v>6.9109999999999996</v>
      </c>
      <c r="I3638" s="14" t="s">
        <v>769</v>
      </c>
      <c r="J3638" s="6">
        <f>INDEX('market cap'!$B$3:$DQ$219,MATCH(A3638,'market cap'!$A$3:$A$219,0),MATCH(G3638,'market cap'!$B$1:$DQ$1,0))</f>
        <v>1815.2847999999999</v>
      </c>
      <c r="K3638">
        <f t="shared" si="267"/>
        <v>7.503997648989694</v>
      </c>
      <c r="L3638">
        <f>INDEX('PB2'!$D$2:$AQ$224,MATCH(A3638,'PB2'!$B$2:$B$224,0),MATCH(G3638,'PB2'!$D$1:$AQ$1,0))</f>
        <v>2.9088809490203902</v>
      </c>
      <c r="M3638" s="16">
        <f t="shared" si="268"/>
        <v>0.34377481152563677</v>
      </c>
      <c r="N3638" s="6">
        <f>INDEX('ROA2'!$D$2:$AQ$224,MATCH(A3638,'ROA2'!$B$2:$B$224,0),MATCH(G3638,'ROA2'!$D$1:$AQ$1,0))</f>
        <v>19.8681545257568</v>
      </c>
      <c r="O3638" s="6">
        <v>836.33497599999998</v>
      </c>
      <c r="P3638" s="28">
        <v>2.0397272763333876E-2</v>
      </c>
    </row>
    <row r="3639" spans="1:16" x14ac:dyDescent="0.3">
      <c r="A3639" t="s">
        <v>550</v>
      </c>
      <c r="B3639" t="str">
        <f>VLOOKUP(A3639,Sheet3!L:L,1,FALSE)</f>
        <v>HWX CN EQUITY</v>
      </c>
      <c r="C3639" t="str">
        <f>VLOOKUP(A3639,'ALL - prices'!B:C,2,FALSE)</f>
        <v>Headwater Exploration Inc</v>
      </c>
      <c r="D3639" t="str">
        <f>VLOOKUP(A3639,'ALL - prices'!B:I,8,FALSE)</f>
        <v>Energy</v>
      </c>
      <c r="E3639" s="18">
        <v>2024</v>
      </c>
      <c r="F3639" t="s">
        <v>680</v>
      </c>
      <c r="G3639" t="str">
        <f t="shared" si="266"/>
        <v>2024-Q2</v>
      </c>
      <c r="H3639" s="4">
        <f>INDEX('ALL - prices'!$J$3:$DY$219,MATCH('COMBINED DATA'!A3639,'ALL - prices'!$B$3:$B$219,0),MATCH('COMBINED DATA'!G3639,'ALL - prices'!$J$1:$DY$1,0))</f>
        <v>6.6235999999999997</v>
      </c>
      <c r="I3639" s="14" t="s">
        <v>769</v>
      </c>
      <c r="J3639" s="6">
        <f>INDEX('market cap'!$B$3:$DQ$219,MATCH(A3639,'market cap'!$A$3:$A$219,0),MATCH(G3639,'market cap'!$B$1:$DQ$1,0))</f>
        <v>1721.7840000000001</v>
      </c>
      <c r="K3639">
        <f t="shared" si="267"/>
        <v>7.4511162415799115</v>
      </c>
      <c r="L3639">
        <f>INDEX('PB2'!$D$2:$AQ$224,MATCH(A3639,'PB2'!$B$2:$B$224,0),MATCH(G3639,'PB2'!$D$1:$AQ$1,0))</f>
        <v>2.6167469024658199</v>
      </c>
      <c r="M3639" s="16">
        <f t="shared" si="268"/>
        <v>0.38215388697228508</v>
      </c>
      <c r="N3639" s="6">
        <f>INDEX('ROA2'!$D$2:$AQ$224,MATCH(A3639,'ROA2'!$B$2:$B$224,0),MATCH(G3639,'ROA2'!$D$1:$AQ$1,0))</f>
        <v>20.196460723876999</v>
      </c>
      <c r="O3639" s="6">
        <v>868.952</v>
      </c>
      <c r="P3639" s="28">
        <v>3.8999952095749746E-2</v>
      </c>
    </row>
    <row r="3640" spans="1:16" x14ac:dyDescent="0.3">
      <c r="A3640" t="s">
        <v>550</v>
      </c>
      <c r="B3640" t="str">
        <f>VLOOKUP(A3640,Sheet3!L:L,1,FALSE)</f>
        <v>HWX CN EQUITY</v>
      </c>
      <c r="C3640" t="str">
        <f>VLOOKUP(A3640,'ALL - prices'!B:C,2,FALSE)</f>
        <v>Headwater Exploration Inc</v>
      </c>
      <c r="D3640" t="str">
        <f>VLOOKUP(A3640,'ALL - prices'!B:I,8,FALSE)</f>
        <v>Energy</v>
      </c>
      <c r="E3640" s="18">
        <v>2024</v>
      </c>
      <c r="F3640" t="s">
        <v>681</v>
      </c>
      <c r="G3640" t="str">
        <f t="shared" si="266"/>
        <v>2024-Q3</v>
      </c>
      <c r="H3640" s="4">
        <f>INDEX('ALL - prices'!$J$3:$DY$219,MATCH('COMBINED DATA'!A3640,'ALL - prices'!$B$3:$B$219,0),MATCH('COMBINED DATA'!G3640,'ALL - prices'!$J$1:$DY$1,0))</f>
        <v>5.8758999999999997</v>
      </c>
      <c r="I3640" s="14" t="s">
        <v>769</v>
      </c>
      <c r="J3640" s="6">
        <f>INDEX('market cap'!$B$3:$DQ$219,MATCH(A3640,'market cap'!$A$3:$A$219,0),MATCH(G3640,'market cap'!$B$1:$DQ$1,0))</f>
        <v>1504.3525</v>
      </c>
      <c r="K3640">
        <f t="shared" si="267"/>
        <v>7.3161178520482553</v>
      </c>
      <c r="L3640">
        <f>INDEX('PB2'!$D$2:$AQ$224,MATCH(A3640,'PB2'!$B$2:$B$224,0),MATCH(G3640,'PB2'!$D$1:$AQ$1,0))</f>
        <v>2.1978819370269802</v>
      </c>
      <c r="M3640" s="16">
        <f t="shared" si="268"/>
        <v>0.45498349258590065</v>
      </c>
      <c r="N3640" s="6">
        <f>INDEX('ROA2'!$D$2:$AQ$224,MATCH(A3640,'ROA2'!$B$2:$B$224,0),MATCH(G3640,'ROA2'!$D$1:$AQ$1,0))</f>
        <v>22.401317596435501</v>
      </c>
      <c r="O3640" s="6">
        <v>902.30598399999997</v>
      </c>
      <c r="P3640" s="28">
        <v>3.8384150102652358E-2</v>
      </c>
    </row>
    <row r="3641" spans="1:16" x14ac:dyDescent="0.3">
      <c r="A3641" t="s">
        <v>550</v>
      </c>
      <c r="B3641" t="str">
        <f>VLOOKUP(A3641,Sheet3!L:L,1,FALSE)</f>
        <v>HWX CN EQUITY</v>
      </c>
      <c r="C3641" t="str">
        <f>VLOOKUP(A3641,'ALL - prices'!B:C,2,FALSE)</f>
        <v>Headwater Exploration Inc</v>
      </c>
      <c r="D3641" t="str">
        <f>VLOOKUP(A3641,'ALL - prices'!B:I,8,FALSE)</f>
        <v>Energy</v>
      </c>
      <c r="E3641" s="18">
        <v>2024</v>
      </c>
      <c r="F3641" t="s">
        <v>682</v>
      </c>
      <c r="G3641" t="str">
        <f t="shared" si="266"/>
        <v>2024-Q4</v>
      </c>
      <c r="H3641" s="4">
        <f>INDEX('ALL - prices'!$J$3:$DY$219,MATCH('COMBINED DATA'!A3641,'ALL - prices'!$B$3:$B$219,0),MATCH('COMBINED DATA'!G3641,'ALL - prices'!$J$1:$DY$1,0))</f>
        <v>6.2302</v>
      </c>
      <c r="I3641" s="14" t="s">
        <v>769</v>
      </c>
      <c r="J3641" s="6">
        <f>INDEX('market cap'!$B$3:$DQ$219,MATCH(A3641,'market cap'!$A$3:$A$219,0),MATCH(G3641,'market cap'!$B$1:$DQ$1,0))</f>
        <v>1570.9657999999999</v>
      </c>
      <c r="K3641">
        <f t="shared" si="267"/>
        <v>7.3594458684451407</v>
      </c>
      <c r="L3641">
        <f>INDEX('PB2'!$D$2:$AQ$224,MATCH(A3641,'PB2'!$B$2:$B$224,0),MATCH(G3641,'PB2'!$D$1:$AQ$1,0))</f>
        <v>2.2951031243604998</v>
      </c>
      <c r="M3641" s="16">
        <f t="shared" si="268"/>
        <v>0.43571026913164818</v>
      </c>
      <c r="N3641" s="6">
        <f>INDEX('ROA2'!$D$2:$AQ$224,MATCH(A3641,'ROA2'!$B$2:$B$224,0),MATCH(G3641,'ROA2'!$D$1:$AQ$1,0))</f>
        <v>20.997169494628899</v>
      </c>
      <c r="O3641" s="6">
        <v>938.62003200000004</v>
      </c>
      <c r="P3641" s="28">
        <v>4.0245824192605681E-2</v>
      </c>
    </row>
    <row r="3642" spans="1:16" x14ac:dyDescent="0.3">
      <c r="A3642" t="s">
        <v>551</v>
      </c>
      <c r="B3642" t="e">
        <f>VLOOKUP(A3642,Sheet3!L:L,1,FALSE)</f>
        <v>#N/A</v>
      </c>
      <c r="C3642" t="str">
        <f>VLOOKUP(A3642,'ALL - prices'!B:C,2,FALSE)</f>
        <v>iA Financial Corp Inc</v>
      </c>
      <c r="D3642" t="str">
        <f>VLOOKUP(A3642,'ALL - prices'!B:I,8,FALSE)</f>
        <v>Financials</v>
      </c>
      <c r="E3642">
        <v>2015</v>
      </c>
      <c r="F3642" t="s">
        <v>679</v>
      </c>
      <c r="G3642" t="str">
        <f t="shared" si="266"/>
        <v>2015-Q1</v>
      </c>
      <c r="H3642" s="4">
        <f>INDEX('ALL - prices'!$J$3:$DY$219,MATCH('COMBINED DATA'!A3642,'ALL - prices'!$B$3:$B$219,0),MATCH('COMBINED DATA'!G3642,'ALL - prices'!$J$1:$DY$1,0))</f>
        <v>30.3932</v>
      </c>
      <c r="I3642" s="14">
        <f t="shared" ref="I3642:I3677" si="269">STDEV(H3643:H3646)</f>
        <v>1.5920320610255738</v>
      </c>
      <c r="J3642" s="15">
        <f>INDEX(MarketCap2!$E$2:$AR$224,MATCH(A3642,MarketCap2!$B$2:$B$224,0),MATCH(G3642,MarketCap2!$E$1:$AR$1,0))</f>
        <v>4274377728</v>
      </c>
      <c r="K3642">
        <f t="shared" si="267"/>
        <v>22.175904368038392</v>
      </c>
      <c r="L3642">
        <f>INDEX('PB2'!$D$2:$AQ$224,MATCH(A3642,'PB2'!$B$2:$B$224,0),MATCH(G3642,'PB2'!$D$1:$AQ$1,0))</f>
        <v>1.2123019695282</v>
      </c>
      <c r="M3642" s="16">
        <f t="shared" si="268"/>
        <v>0.82487699033366824</v>
      </c>
      <c r="N3642" s="6">
        <f>INDEX('ROA2'!$D$2:$AQ$224,MATCH(A3642,'ROA2'!$B$2:$B$224,0),MATCH(G3642,'ROA2'!$D$1:$AQ$1,0))</f>
        <v>0.91682898998260498</v>
      </c>
      <c r="O3642" s="6">
        <v>50339.000319999999</v>
      </c>
      <c r="P3642" s="28">
        <v>3.1050922684320876E-2</v>
      </c>
    </row>
    <row r="3643" spans="1:16" x14ac:dyDescent="0.3">
      <c r="A3643" t="s">
        <v>551</v>
      </c>
      <c r="B3643" t="e">
        <f>VLOOKUP(A3643,Sheet3!L:L,1,FALSE)</f>
        <v>#N/A</v>
      </c>
      <c r="C3643" t="str">
        <f>VLOOKUP(A3643,'ALL - prices'!B:C,2,FALSE)</f>
        <v>iA Financial Corp Inc</v>
      </c>
      <c r="D3643" t="str">
        <f>VLOOKUP(A3643,'ALL - prices'!B:I,8,FALSE)</f>
        <v>Financials</v>
      </c>
      <c r="E3643">
        <v>2015</v>
      </c>
      <c r="F3643" t="s">
        <v>680</v>
      </c>
      <c r="G3643" t="str">
        <f t="shared" si="266"/>
        <v>2015-Q2</v>
      </c>
      <c r="H3643" s="4">
        <f>INDEX('ALL - prices'!$J$3:$DY$219,MATCH('COMBINED DATA'!A3643,'ALL - prices'!$B$3:$B$219,0),MATCH('COMBINED DATA'!G3643,'ALL - prices'!$J$1:$DY$1,0))</f>
        <v>30.3307</v>
      </c>
      <c r="I3643" s="14">
        <f t="shared" si="269"/>
        <v>1.5882718344162636</v>
      </c>
      <c r="J3643" s="15">
        <f>INDEX(MarketCap2!$E$2:$AR$224,MATCH(A3643,MarketCap2!$B$2:$B$224,0),MATCH(G3643,MarketCap2!$E$1:$AR$1,0))</f>
        <v>4250329088</v>
      </c>
      <c r="K3643">
        <f t="shared" si="267"/>
        <v>22.170262249355584</v>
      </c>
      <c r="L3643">
        <f>INDEX('PB2'!$D$2:$AQ$224,MATCH(A3643,'PB2'!$B$2:$B$224,0),MATCH(G3643,'PB2'!$D$1:$AQ$1,0))</f>
        <v>1.1628919839859</v>
      </c>
      <c r="M3643" s="16">
        <f t="shared" si="268"/>
        <v>0.85992509516870563</v>
      </c>
      <c r="N3643" s="6">
        <f>INDEX('ROA2'!$D$2:$AQ$224,MATCH(A3643,'ROA2'!$B$2:$B$224,0),MATCH(G3643,'ROA2'!$D$1:$AQ$1,0))</f>
        <v>0.92227298021316495</v>
      </c>
      <c r="O3643" s="6">
        <v>53224.001536000003</v>
      </c>
      <c r="P3643" s="28">
        <v>5.7311452306568256E-2</v>
      </c>
    </row>
    <row r="3644" spans="1:16" x14ac:dyDescent="0.3">
      <c r="A3644" t="s">
        <v>551</v>
      </c>
      <c r="B3644" t="e">
        <f>VLOOKUP(A3644,Sheet3!L:L,1,FALSE)</f>
        <v>#N/A</v>
      </c>
      <c r="C3644" t="str">
        <f>VLOOKUP(A3644,'ALL - prices'!B:C,2,FALSE)</f>
        <v>iA Financial Corp Inc</v>
      </c>
      <c r="D3644" t="str">
        <f>VLOOKUP(A3644,'ALL - prices'!B:I,8,FALSE)</f>
        <v>Financials</v>
      </c>
      <c r="E3644">
        <v>2015</v>
      </c>
      <c r="F3644" t="s">
        <v>681</v>
      </c>
      <c r="G3644" t="str">
        <f t="shared" si="266"/>
        <v>2015-Q3</v>
      </c>
      <c r="H3644" s="4">
        <f>INDEX('ALL - prices'!$J$3:$DY$219,MATCH('COMBINED DATA'!A3644,'ALL - prices'!$B$3:$B$219,0),MATCH('COMBINED DATA'!G3644,'ALL - prices'!$J$1:$DY$1,0))</f>
        <v>28.952300000000001</v>
      </c>
      <c r="I3644" s="14">
        <f t="shared" si="269"/>
        <v>2.8182788345312235</v>
      </c>
      <c r="J3644" s="15">
        <f>INDEX(MarketCap2!$E$2:$AR$224,MATCH(A3644,MarketCap2!$B$2:$B$224,0),MATCH(G3644,MarketCap2!$E$1:$AR$1,0))</f>
        <v>4040964608</v>
      </c>
      <c r="K3644">
        <f t="shared" si="267"/>
        <v>22.119749264776232</v>
      </c>
      <c r="L3644">
        <f>INDEX('PB2'!$D$2:$AQ$224,MATCH(A3644,'PB2'!$B$2:$B$224,0),MATCH(G3644,'PB2'!$D$1:$AQ$1,0))</f>
        <v>1.09231901168823</v>
      </c>
      <c r="M3644" s="16">
        <f t="shared" si="268"/>
        <v>0.91548347076231273</v>
      </c>
      <c r="N3644" s="6">
        <f>INDEX('ROA2'!$D$2:$AQ$224,MATCH(A3644,'ROA2'!$B$2:$B$224,0),MATCH(G3644,'ROA2'!$D$1:$AQ$1,0))</f>
        <v>0.96835798025131203</v>
      </c>
      <c r="O3644" s="6">
        <v>51968</v>
      </c>
      <c r="P3644" s="28">
        <v>-2.3598404850309136E-2</v>
      </c>
    </row>
    <row r="3645" spans="1:16" x14ac:dyDescent="0.3">
      <c r="A3645" t="s">
        <v>551</v>
      </c>
      <c r="B3645" t="e">
        <f>VLOOKUP(A3645,Sheet3!L:L,1,FALSE)</f>
        <v>#N/A</v>
      </c>
      <c r="C3645" t="str">
        <f>VLOOKUP(A3645,'ALL - prices'!B:C,2,FALSE)</f>
        <v>iA Financial Corp Inc</v>
      </c>
      <c r="D3645" t="str">
        <f>VLOOKUP(A3645,'ALL - prices'!B:I,8,FALSE)</f>
        <v>Financials</v>
      </c>
      <c r="E3645">
        <v>2015</v>
      </c>
      <c r="F3645" t="s">
        <v>682</v>
      </c>
      <c r="G3645" t="str">
        <f t="shared" si="266"/>
        <v>2015-Q4</v>
      </c>
      <c r="H3645" s="4">
        <f>INDEX('ALL - prices'!$J$3:$DY$219,MATCH('COMBINED DATA'!A3645,'ALL - prices'!$B$3:$B$219,0),MATCH('COMBINED DATA'!G3645,'ALL - prices'!$J$1:$DY$1,0))</f>
        <v>32.312600000000003</v>
      </c>
      <c r="I3645" s="14">
        <f t="shared" si="269"/>
        <v>5.1766604811080938</v>
      </c>
      <c r="J3645" s="15">
        <f>INDEX(MarketCap2!$E$2:$AR$224,MATCH(A3645,MarketCap2!$B$2:$B$224,0),MATCH(G3645,MarketCap2!$E$1:$AR$1,0))</f>
        <v>4497651200</v>
      </c>
      <c r="K3645">
        <f t="shared" si="267"/>
        <v>22.22682114190091</v>
      </c>
      <c r="L3645">
        <f>INDEX('PB2'!$D$2:$AQ$224,MATCH(A3645,'PB2'!$B$2:$B$224,0),MATCH(G3645,'PB2'!$D$1:$AQ$1,0))</f>
        <v>1.20097100734711</v>
      </c>
      <c r="M3645" s="16">
        <f t="shared" si="268"/>
        <v>0.83265956786829864</v>
      </c>
      <c r="N3645" s="6">
        <f>INDEX('ROA2'!$D$2:$AQ$224,MATCH(A3645,'ROA2'!$B$2:$B$224,0),MATCH(G3645,'ROA2'!$D$1:$AQ$1,0))</f>
        <v>0.99860799312591597</v>
      </c>
      <c r="O3645" s="6">
        <v>51717.001215999997</v>
      </c>
      <c r="P3645" s="28">
        <v>-4.8298719211823252E-3</v>
      </c>
    </row>
    <row r="3646" spans="1:16" x14ac:dyDescent="0.3">
      <c r="A3646" t="s">
        <v>551</v>
      </c>
      <c r="B3646" t="e">
        <f>VLOOKUP(A3646,Sheet3!L:L,1,FALSE)</f>
        <v>#N/A</v>
      </c>
      <c r="C3646" t="str">
        <f>VLOOKUP(A3646,'ALL - prices'!B:C,2,FALSE)</f>
        <v>iA Financial Corp Inc</v>
      </c>
      <c r="D3646" t="str">
        <f>VLOOKUP(A3646,'ALL - prices'!B:I,8,FALSE)</f>
        <v>Financials</v>
      </c>
      <c r="E3646">
        <v>2016</v>
      </c>
      <c r="F3646" t="s">
        <v>679</v>
      </c>
      <c r="G3646" t="str">
        <f t="shared" si="266"/>
        <v>2016-Q1</v>
      </c>
      <c r="H3646" s="4">
        <f>INDEX('ALL - prices'!$J$3:$DY$219,MATCH('COMBINED DATA'!A3646,'ALL - prices'!$B$3:$B$219,0),MATCH('COMBINED DATA'!G3646,'ALL - prices'!$J$1:$DY$1,0))</f>
        <v>28.941400000000002</v>
      </c>
      <c r="I3646" s="14">
        <f t="shared" si="269"/>
        <v>5.8705548034236319</v>
      </c>
      <c r="J3646" s="15">
        <f>INDEX(MarketCap2!$E$2:$AR$224,MATCH(A3646,MarketCap2!$B$2:$B$224,0),MATCH(G3646,MarketCap2!$E$1:$AR$1,0))</f>
        <v>4018428928</v>
      </c>
      <c r="K3646">
        <f t="shared" si="267"/>
        <v>22.114156849259327</v>
      </c>
      <c r="L3646">
        <f>INDEX('PB2'!$D$2:$AQ$224,MATCH(A3646,'PB2'!$B$2:$B$224,0),MATCH(G3646,'PB2'!$D$1:$AQ$1,0))</f>
        <v>1.07455205917358</v>
      </c>
      <c r="M3646" s="16">
        <f t="shared" si="268"/>
        <v>0.93062033752844253</v>
      </c>
      <c r="N3646" s="6">
        <f>INDEX('ROA2'!$D$2:$AQ$224,MATCH(A3646,'ROA2'!$B$2:$B$224,0),MATCH(G3646,'ROA2'!$D$1:$AQ$1,0))</f>
        <v>0.74750399589538596</v>
      </c>
      <c r="O3646" s="6">
        <v>52937.998335999997</v>
      </c>
      <c r="P3646" s="28">
        <v>2.3609201834816611E-2</v>
      </c>
    </row>
    <row r="3647" spans="1:16" x14ac:dyDescent="0.3">
      <c r="A3647" t="s">
        <v>551</v>
      </c>
      <c r="B3647" t="e">
        <f>VLOOKUP(A3647,Sheet3!L:L,1,FALSE)</f>
        <v>#N/A</v>
      </c>
      <c r="C3647" t="str">
        <f>VLOOKUP(A3647,'ALL - prices'!B:C,2,FALSE)</f>
        <v>iA Financial Corp Inc</v>
      </c>
      <c r="D3647" t="str">
        <f>VLOOKUP(A3647,'ALL - prices'!B:I,8,FALSE)</f>
        <v>Financials</v>
      </c>
      <c r="E3647">
        <v>2016</v>
      </c>
      <c r="F3647" t="s">
        <v>680</v>
      </c>
      <c r="G3647" t="str">
        <f t="shared" si="266"/>
        <v>2016-Q2</v>
      </c>
      <c r="H3647" s="4">
        <f>INDEX('ALL - prices'!$J$3:$DY$219,MATCH('COMBINED DATA'!A3647,'ALL - prices'!$B$3:$B$219,0),MATCH('COMBINED DATA'!G3647,'ALL - prices'!$J$1:$DY$1,0))</f>
        <v>30.212900000000001</v>
      </c>
      <c r="I3647" s="14">
        <f t="shared" si="269"/>
        <v>3.7581644322727539</v>
      </c>
      <c r="J3647" s="15">
        <f>INDEX(MarketCap2!$E$2:$AR$224,MATCH(A3647,MarketCap2!$B$2:$B$224,0),MATCH(G3647,MarketCap2!$E$1:$AR$1,0))</f>
        <v>4166065664</v>
      </c>
      <c r="K3647">
        <f t="shared" si="267"/>
        <v>22.150237941542876</v>
      </c>
      <c r="L3647">
        <f>INDEX('PB2'!$D$2:$AQ$224,MATCH(A3647,'PB2'!$B$2:$B$224,0),MATCH(G3647,'PB2'!$D$1:$AQ$1,0))</f>
        <v>1.0795689821243299</v>
      </c>
      <c r="M3647" s="16">
        <f t="shared" si="268"/>
        <v>0.92629560181716464</v>
      </c>
      <c r="N3647" s="6">
        <f>INDEX('ROA2'!$D$2:$AQ$224,MATCH(A3647,'ROA2'!$B$2:$B$224,0),MATCH(G3647,'ROA2'!$D$1:$AQ$1,0))</f>
        <v>0.69512200355529796</v>
      </c>
      <c r="O3647" s="6">
        <v>54383.001600000003</v>
      </c>
      <c r="P3647" s="28">
        <v>2.729614472440952E-2</v>
      </c>
    </row>
    <row r="3648" spans="1:16" x14ac:dyDescent="0.3">
      <c r="A3648" t="s">
        <v>551</v>
      </c>
      <c r="B3648" t="e">
        <f>VLOOKUP(A3648,Sheet3!L:L,1,FALSE)</f>
        <v>#N/A</v>
      </c>
      <c r="C3648" t="str">
        <f>VLOOKUP(A3648,'ALL - prices'!B:C,2,FALSE)</f>
        <v>iA Financial Corp Inc</v>
      </c>
      <c r="D3648" t="str">
        <f>VLOOKUP(A3648,'ALL - prices'!B:I,8,FALSE)</f>
        <v>Financials</v>
      </c>
      <c r="E3648">
        <v>2016</v>
      </c>
      <c r="F3648" t="s">
        <v>681</v>
      </c>
      <c r="G3648" t="str">
        <f t="shared" si="266"/>
        <v>2016-Q3</v>
      </c>
      <c r="H3648" s="4">
        <f>INDEX('ALL - prices'!$J$3:$DY$219,MATCH('COMBINED DATA'!A3648,'ALL - prices'!$B$3:$B$219,0),MATCH('COMBINED DATA'!G3648,'ALL - prices'!$J$1:$DY$1,0))</f>
        <v>35.392200000000003</v>
      </c>
      <c r="I3648" s="14">
        <f t="shared" si="269"/>
        <v>1.5893465418215131</v>
      </c>
      <c r="J3648" s="15">
        <f>INDEX(MarketCap2!$E$2:$AR$224,MATCH(A3648,MarketCap2!$B$2:$B$224,0),MATCH(G3648,MarketCap2!$E$1:$AR$1,0))</f>
        <v>4845464576</v>
      </c>
      <c r="K3648">
        <f t="shared" si="267"/>
        <v>22.301308965411504</v>
      </c>
      <c r="L3648">
        <f>INDEX('PB2'!$D$2:$AQ$224,MATCH(A3648,'PB2'!$B$2:$B$224,0),MATCH(G3648,'PB2'!$D$1:$AQ$1,0))</f>
        <v>1.2227760553360001</v>
      </c>
      <c r="M3648" s="16">
        <f t="shared" si="268"/>
        <v>0.81781123831805436</v>
      </c>
      <c r="N3648" s="6">
        <f>INDEX('ROA2'!$D$2:$AQ$224,MATCH(A3648,'ROA2'!$B$2:$B$224,0),MATCH(G3648,'ROA2'!$D$1:$AQ$1,0))</f>
        <v>0.68524098396301303</v>
      </c>
      <c r="O3648" s="6">
        <v>56606.998527999996</v>
      </c>
      <c r="P3648" s="28">
        <v>4.0895074978722634E-2</v>
      </c>
    </row>
    <row r="3649" spans="1:16" x14ac:dyDescent="0.3">
      <c r="A3649" t="s">
        <v>551</v>
      </c>
      <c r="B3649" t="e">
        <f>VLOOKUP(A3649,Sheet3!L:L,1,FALSE)</f>
        <v>#N/A</v>
      </c>
      <c r="C3649" t="str">
        <f>VLOOKUP(A3649,'ALL - prices'!B:C,2,FALSE)</f>
        <v>iA Financial Corp Inc</v>
      </c>
      <c r="D3649" t="str">
        <f>VLOOKUP(A3649,'ALL - prices'!B:I,8,FALSE)</f>
        <v>Financials</v>
      </c>
      <c r="E3649">
        <v>2016</v>
      </c>
      <c r="F3649" t="s">
        <v>682</v>
      </c>
      <c r="G3649" t="str">
        <f t="shared" si="266"/>
        <v>2016-Q4</v>
      </c>
      <c r="H3649" s="4">
        <f>INDEX('ALL - prices'!$J$3:$DY$219,MATCH('COMBINED DATA'!A3649,'ALL - prices'!$B$3:$B$219,0),MATCH('COMBINED DATA'!G3649,'ALL - prices'!$J$1:$DY$1,0))</f>
        <v>40.236499999999999</v>
      </c>
      <c r="I3649" s="14">
        <f t="shared" si="269"/>
        <v>1.4846001288225725</v>
      </c>
      <c r="J3649" s="15">
        <f>INDEX(MarketCap2!$E$2:$AR$224,MATCH(A3649,MarketCap2!$B$2:$B$224,0),MATCH(G3649,MarketCap2!$E$1:$AR$1,0))</f>
        <v>5642281472</v>
      </c>
      <c r="K3649">
        <f t="shared" si="267"/>
        <v>22.45355433697377</v>
      </c>
      <c r="L3649">
        <f>INDEX('PB2'!$D$2:$AQ$224,MATCH(A3649,'PB2'!$B$2:$B$224,0),MATCH(G3649,'PB2'!$D$1:$AQ$1,0))</f>
        <v>1.3032139539718599</v>
      </c>
      <c r="M3649" s="16">
        <f t="shared" si="268"/>
        <v>0.76733371136202</v>
      </c>
      <c r="N3649" s="6">
        <f>INDEX('ROA2'!$D$2:$AQ$224,MATCH(A3649,'ROA2'!$B$2:$B$224,0),MATCH(G3649,'ROA2'!$D$1:$AQ$1,0))</f>
        <v>0.72867000102996804</v>
      </c>
      <c r="O3649" s="6">
        <v>58621.001728000003</v>
      </c>
      <c r="P3649" s="28">
        <v>3.5578696139556013E-2</v>
      </c>
    </row>
    <row r="3650" spans="1:16" x14ac:dyDescent="0.3">
      <c r="A3650" t="s">
        <v>551</v>
      </c>
      <c r="B3650" t="e">
        <f>VLOOKUP(A3650,Sheet3!L:L,1,FALSE)</f>
        <v>#N/A</v>
      </c>
      <c r="C3650" t="str">
        <f>VLOOKUP(A3650,'ALL - prices'!B:C,2,FALSE)</f>
        <v>iA Financial Corp Inc</v>
      </c>
      <c r="D3650" t="str">
        <f>VLOOKUP(A3650,'ALL - prices'!B:I,8,FALSE)</f>
        <v>Financials</v>
      </c>
      <c r="E3650">
        <v>2017</v>
      </c>
      <c r="F3650" t="s">
        <v>679</v>
      </c>
      <c r="G3650" t="str">
        <f t="shared" si="266"/>
        <v>2017-Q1</v>
      </c>
      <c r="H3650" s="4">
        <f>INDEX('ALL - prices'!$J$3:$DY$219,MATCH('COMBINED DATA'!A3650,'ALL - prices'!$B$3:$B$219,0),MATCH('COMBINED DATA'!G3650,'ALL - prices'!$J$1:$DY$1,0))</f>
        <v>43.697600000000001</v>
      </c>
      <c r="I3650" s="14">
        <f t="shared" si="269"/>
        <v>2.0717555138497072</v>
      </c>
      <c r="J3650" s="15">
        <f>INDEX(MarketCap2!$E$2:$AR$224,MATCH(A3650,MarketCap2!$B$2:$B$224,0),MATCH(G3650,MarketCap2!$E$1:$AR$1,0))</f>
        <v>6124045824</v>
      </c>
      <c r="K3650">
        <f t="shared" si="267"/>
        <v>22.535488797404906</v>
      </c>
      <c r="L3650">
        <f>INDEX('PB2'!$D$2:$AQ$224,MATCH(A3650,'PB2'!$B$2:$B$224,0),MATCH(G3650,'PB2'!$D$1:$AQ$1,0))</f>
        <v>1.37615895271301</v>
      </c>
      <c r="M3650" s="16">
        <f t="shared" si="268"/>
        <v>0.72666024373751559</v>
      </c>
      <c r="N3650" s="6">
        <f>INDEX('ROA2'!$D$2:$AQ$224,MATCH(A3650,'ROA2'!$B$2:$B$224,0),MATCH(G3650,'ROA2'!$D$1:$AQ$1,0))</f>
        <v>1.0073829889297501</v>
      </c>
      <c r="O3650" s="6">
        <v>57050.001407999996</v>
      </c>
      <c r="P3650" s="28">
        <v>-2.6799274555037614E-2</v>
      </c>
    </row>
    <row r="3651" spans="1:16" x14ac:dyDescent="0.3">
      <c r="A3651" t="s">
        <v>551</v>
      </c>
      <c r="B3651" t="e">
        <f>VLOOKUP(A3651,Sheet3!L:L,1,FALSE)</f>
        <v>#N/A</v>
      </c>
      <c r="C3651" t="str">
        <f>VLOOKUP(A3651,'ALL - prices'!B:C,2,FALSE)</f>
        <v>iA Financial Corp Inc</v>
      </c>
      <c r="D3651" t="str">
        <f>VLOOKUP(A3651,'ALL - prices'!B:I,8,FALSE)</f>
        <v>Financials</v>
      </c>
      <c r="E3651">
        <v>2017</v>
      </c>
      <c r="F3651" t="s">
        <v>680</v>
      </c>
      <c r="G3651" t="str">
        <f t="shared" si="266"/>
        <v>2017-Q2</v>
      </c>
      <c r="H3651" s="4">
        <f>INDEX('ALL - prices'!$J$3:$DY$219,MATCH('COMBINED DATA'!A3651,'ALL - prices'!$B$3:$B$219,0),MATCH('COMBINED DATA'!G3651,'ALL - prices'!$J$1:$DY$1,0))</f>
        <v>42.950899999999997</v>
      </c>
      <c r="I3651" s="14">
        <f t="shared" si="269"/>
        <v>2.8055974259801899</v>
      </c>
      <c r="J3651" s="15">
        <f>INDEX(MarketCap2!$E$2:$AR$224,MATCH(A3651,MarketCap2!$B$2:$B$224,0),MATCH(G3651,MarketCap2!$E$1:$AR$1,0))</f>
        <v>5986015744</v>
      </c>
      <c r="K3651">
        <f t="shared" si="267"/>
        <v>22.512691876510445</v>
      </c>
      <c r="L3651">
        <f>INDEX('PB2'!$D$2:$AQ$224,MATCH(A3651,'PB2'!$B$2:$B$224,0),MATCH(G3651,'PB2'!$D$1:$AQ$1,0))</f>
        <v>1.3314410448074301</v>
      </c>
      <c r="M3651" s="16">
        <f t="shared" si="268"/>
        <v>0.75106592507416103</v>
      </c>
      <c r="N3651" s="6">
        <f>INDEX('ROA2'!$D$2:$AQ$224,MATCH(A3651,'ROA2'!$B$2:$B$224,0),MATCH(G3651,'ROA2'!$D$1:$AQ$1,0))</f>
        <v>0.99843901395797696</v>
      </c>
      <c r="O3651" s="6">
        <v>58993.999872</v>
      </c>
      <c r="P3651" s="28">
        <v>3.4075344715546338E-2</v>
      </c>
    </row>
    <row r="3652" spans="1:16" x14ac:dyDescent="0.3">
      <c r="A3652" t="s">
        <v>551</v>
      </c>
      <c r="B3652" t="e">
        <f>VLOOKUP(A3652,Sheet3!L:L,1,FALSE)</f>
        <v>#N/A</v>
      </c>
      <c r="C3652" t="str">
        <f>VLOOKUP(A3652,'ALL - prices'!B:C,2,FALSE)</f>
        <v>iA Financial Corp Inc</v>
      </c>
      <c r="D3652" t="str">
        <f>VLOOKUP(A3652,'ALL - prices'!B:I,8,FALSE)</f>
        <v>Financials</v>
      </c>
      <c r="E3652">
        <v>2017</v>
      </c>
      <c r="F3652" t="s">
        <v>681</v>
      </c>
      <c r="G3652" t="str">
        <f t="shared" si="266"/>
        <v>2017-Q3</v>
      </c>
      <c r="H3652" s="4">
        <f>INDEX('ALL - prices'!$J$3:$DY$219,MATCH('COMBINED DATA'!A3652,'ALL - prices'!$B$3:$B$219,0),MATCH('COMBINED DATA'!G3652,'ALL - prices'!$J$1:$DY$1,0))</f>
        <v>43.416400000000003</v>
      </c>
      <c r="I3652" s="14">
        <f t="shared" si="269"/>
        <v>2.8804709753788522</v>
      </c>
      <c r="J3652" s="15">
        <f>INDEX(MarketCap2!$E$2:$AR$224,MATCH(A3652,MarketCap2!$B$2:$B$224,0),MATCH(G3652,MarketCap2!$E$1:$AR$1,0))</f>
        <v>6019558400</v>
      </c>
      <c r="K3652">
        <f t="shared" si="267"/>
        <v>22.518279738094769</v>
      </c>
      <c r="L3652">
        <f>INDEX('PB2'!$D$2:$AQ$224,MATCH(A3652,'PB2'!$B$2:$B$224,0),MATCH(G3652,'PB2'!$D$1:$AQ$1,0))</f>
        <v>1.3050730228424099</v>
      </c>
      <c r="M3652" s="16">
        <f t="shared" si="268"/>
        <v>0.76624064898838384</v>
      </c>
      <c r="N3652" s="6">
        <f>INDEX('ROA2'!$D$2:$AQ$224,MATCH(A3652,'ROA2'!$B$2:$B$224,0),MATCH(G3652,'ROA2'!$D$1:$AQ$1,0))</f>
        <v>0.95065701007842995</v>
      </c>
      <c r="O3652" s="6">
        <v>59944.001536000003</v>
      </c>
      <c r="P3652" s="28">
        <v>1.6103360783490409E-2</v>
      </c>
    </row>
    <row r="3653" spans="1:16" x14ac:dyDescent="0.3">
      <c r="A3653" t="s">
        <v>551</v>
      </c>
      <c r="B3653" t="e">
        <f>VLOOKUP(A3653,Sheet3!L:L,1,FALSE)</f>
        <v>#N/A</v>
      </c>
      <c r="C3653" t="str">
        <f>VLOOKUP(A3653,'ALL - prices'!B:C,2,FALSE)</f>
        <v>iA Financial Corp Inc</v>
      </c>
      <c r="D3653" t="str">
        <f>VLOOKUP(A3653,'ALL - prices'!B:I,8,FALSE)</f>
        <v>Financials</v>
      </c>
      <c r="E3653">
        <v>2017</v>
      </c>
      <c r="F3653" t="s">
        <v>682</v>
      </c>
      <c r="G3653" t="str">
        <f t="shared" si="266"/>
        <v>2017-Q4</v>
      </c>
      <c r="H3653" s="4">
        <f>INDEX('ALL - prices'!$J$3:$DY$219,MATCH('COMBINED DATA'!A3653,'ALL - prices'!$B$3:$B$219,0),MATCH('COMBINED DATA'!G3653,'ALL - prices'!$J$1:$DY$1,0))</f>
        <v>46.259599999999999</v>
      </c>
      <c r="I3653" s="14">
        <f t="shared" si="269"/>
        <v>3.0152346973328625</v>
      </c>
      <c r="J3653" s="15">
        <f>INDEX(MarketCap2!$E$2:$AR$224,MATCH(A3653,MarketCap2!$B$2:$B$224,0),MATCH(G3653,MarketCap2!$E$1:$AR$1,0))</f>
        <v>6380811776</v>
      </c>
      <c r="K3653">
        <f t="shared" si="267"/>
        <v>22.576561163826646</v>
      </c>
      <c r="L3653">
        <f>INDEX('PB2'!$D$2:$AQ$224,MATCH(A3653,'PB2'!$B$2:$B$224,0),MATCH(G3653,'PB2'!$D$1:$AQ$1,0))</f>
        <v>1.36982905864716</v>
      </c>
      <c r="M3653" s="16">
        <f t="shared" si="268"/>
        <v>0.73001809509545501</v>
      </c>
      <c r="N3653" s="6">
        <f>INDEX('ROA2'!$D$2:$AQ$224,MATCH(A3653,'ROA2'!$B$2:$B$224,0),MATCH(G3653,'ROA2'!$D$1:$AQ$1,0))</f>
        <v>0.93297702074050903</v>
      </c>
      <c r="O3653" s="6">
        <v>60352.999424000001</v>
      </c>
      <c r="P3653" s="28">
        <v>6.8229994247943236E-3</v>
      </c>
    </row>
    <row r="3654" spans="1:16" x14ac:dyDescent="0.3">
      <c r="A3654" t="s">
        <v>551</v>
      </c>
      <c r="B3654" t="e">
        <f>VLOOKUP(A3654,Sheet3!L:L,1,FALSE)</f>
        <v>#N/A</v>
      </c>
      <c r="C3654" t="str">
        <f>VLOOKUP(A3654,'ALL - prices'!B:C,2,FALSE)</f>
        <v>iA Financial Corp Inc</v>
      </c>
      <c r="D3654" t="str">
        <f>VLOOKUP(A3654,'ALL - prices'!B:I,8,FALSE)</f>
        <v>Financials</v>
      </c>
      <c r="E3654">
        <v>2018</v>
      </c>
      <c r="F3654" t="s">
        <v>679</v>
      </c>
      <c r="G3654" t="str">
        <f t="shared" si="266"/>
        <v>2018-Q1</v>
      </c>
      <c r="H3654" s="4">
        <f>INDEX('ALL - prices'!$J$3:$DY$219,MATCH('COMBINED DATA'!A3654,'ALL - prices'!$B$3:$B$219,0),MATCH('COMBINED DATA'!G3654,'ALL - prices'!$J$1:$DY$1,0))</f>
        <v>41.274000000000001</v>
      </c>
      <c r="I3654" s="14">
        <f t="shared" si="269"/>
        <v>2.7254277535829123</v>
      </c>
      <c r="J3654" s="15">
        <f>INDEX(MarketCap2!$E$2:$AR$224,MATCH(A3654,MarketCap2!$B$2:$B$224,0),MATCH(G3654,MarketCap2!$E$1:$AR$1,0))</f>
        <v>5804724736</v>
      </c>
      <c r="K3654">
        <f t="shared" si="267"/>
        <v>22.481938032539592</v>
      </c>
      <c r="L3654">
        <f>INDEX('PB2'!$D$2:$AQ$224,MATCH(A3654,'PB2'!$B$2:$B$224,0),MATCH(G3654,'PB2'!$D$1:$AQ$1,0))</f>
        <v>1.1760350465774501</v>
      </c>
      <c r="M3654" s="16">
        <f t="shared" si="268"/>
        <v>0.85031479538832189</v>
      </c>
      <c r="N3654" s="6">
        <f>INDEX('ROA2'!$D$2:$AQ$224,MATCH(A3654,'ROA2'!$B$2:$B$224,0),MATCH(G3654,'ROA2'!$D$1:$AQ$1,0))</f>
        <v>0.89276701211929299</v>
      </c>
      <c r="O3654" s="6">
        <v>61906.001920000002</v>
      </c>
      <c r="P3654" s="28">
        <v>2.5731985333316065E-2</v>
      </c>
    </row>
    <row r="3655" spans="1:16" x14ac:dyDescent="0.3">
      <c r="A3655" t="s">
        <v>551</v>
      </c>
      <c r="B3655" t="e">
        <f>VLOOKUP(A3655,Sheet3!L:L,1,FALSE)</f>
        <v>#N/A</v>
      </c>
      <c r="C3655" t="str">
        <f>VLOOKUP(A3655,'ALL - prices'!B:C,2,FALSE)</f>
        <v>iA Financial Corp Inc</v>
      </c>
      <c r="D3655" t="str">
        <f>VLOOKUP(A3655,'ALL - prices'!B:I,8,FALSE)</f>
        <v>Financials</v>
      </c>
      <c r="E3655">
        <v>2018</v>
      </c>
      <c r="F3655" t="s">
        <v>680</v>
      </c>
      <c r="G3655" t="str">
        <f t="shared" si="266"/>
        <v>2018-Q2</v>
      </c>
      <c r="H3655" s="4">
        <f>INDEX('ALL - prices'!$J$3:$DY$219,MATCH('COMBINED DATA'!A3655,'ALL - prices'!$B$3:$B$219,0),MATCH('COMBINED DATA'!G3655,'ALL - prices'!$J$1:$DY$1,0))</f>
        <v>39.802199999999999</v>
      </c>
      <c r="I3655" s="14">
        <f t="shared" si="269"/>
        <v>3.5780958921377906</v>
      </c>
      <c r="J3655" s="15">
        <f>INDEX(MarketCap2!$E$2:$AR$224,MATCH(A3655,MarketCap2!$B$2:$B$224,0),MATCH(G3655,MarketCap2!$E$1:$AR$1,0))</f>
        <v>5561875456</v>
      </c>
      <c r="K3655">
        <f t="shared" si="267"/>
        <v>22.439201200562138</v>
      </c>
      <c r="L3655">
        <f>INDEX('PB2'!$D$2:$AQ$224,MATCH(A3655,'PB2'!$B$2:$B$224,0),MATCH(G3655,'PB2'!$D$1:$AQ$1,0))</f>
        <v>1.0900859832763701</v>
      </c>
      <c r="M3655" s="16">
        <f t="shared" si="268"/>
        <v>0.91735882796547208</v>
      </c>
      <c r="N3655" s="6">
        <f>INDEX('ROA2'!$D$2:$AQ$224,MATCH(A3655,'ROA2'!$B$2:$B$224,0),MATCH(G3655,'ROA2'!$D$1:$AQ$1,0))</f>
        <v>0.91612499952316295</v>
      </c>
      <c r="O3655" s="6">
        <v>63260.000255999999</v>
      </c>
      <c r="P3655" s="28">
        <v>2.1871842697090086E-2</v>
      </c>
    </row>
    <row r="3656" spans="1:16" x14ac:dyDescent="0.3">
      <c r="A3656" t="s">
        <v>551</v>
      </c>
      <c r="B3656" t="e">
        <f>VLOOKUP(A3656,Sheet3!L:L,1,FALSE)</f>
        <v>#N/A</v>
      </c>
      <c r="C3656" t="str">
        <f>VLOOKUP(A3656,'ALL - prices'!B:C,2,FALSE)</f>
        <v>iA Financial Corp Inc</v>
      </c>
      <c r="D3656" t="str">
        <f>VLOOKUP(A3656,'ALL - prices'!B:I,8,FALSE)</f>
        <v>Financials</v>
      </c>
      <c r="E3656">
        <v>2018</v>
      </c>
      <c r="F3656" t="s">
        <v>681</v>
      </c>
      <c r="G3656" t="str">
        <f t="shared" si="266"/>
        <v>2018-Q3</v>
      </c>
      <c r="H3656" s="4">
        <f>INDEX('ALL - prices'!$J$3:$DY$219,MATCH('COMBINED DATA'!A3656,'ALL - prices'!$B$3:$B$219,0),MATCH('COMBINED DATA'!G3656,'ALL - prices'!$J$1:$DY$1,0))</f>
        <v>40.818600000000004</v>
      </c>
      <c r="I3656" s="14">
        <f t="shared" si="269"/>
        <v>6.1253972701096613</v>
      </c>
      <c r="J3656" s="15">
        <f>INDEX(MarketCap2!$E$2:$AR$224,MATCH(A3656,MarketCap2!$B$2:$B$224,0),MATCH(G3656,MarketCap2!$E$1:$AR$1,0))</f>
        <v>5663053824</v>
      </c>
      <c r="K3656">
        <f t="shared" si="267"/>
        <v>22.457229128535825</v>
      </c>
      <c r="L3656">
        <f>INDEX('PB2'!$D$2:$AQ$224,MATCH(A3656,'PB2'!$B$2:$B$224,0),MATCH(G3656,'PB2'!$D$1:$AQ$1,0))</f>
        <v>1.0941900014877299</v>
      </c>
      <c r="M3656" s="16">
        <f t="shared" si="268"/>
        <v>0.91391805686428929</v>
      </c>
      <c r="N3656" s="6">
        <f>INDEX('ROA2'!$D$2:$AQ$224,MATCH(A3656,'ROA2'!$B$2:$B$224,0),MATCH(G3656,'ROA2'!$D$1:$AQ$1,0))</f>
        <v>0.95208299160003695</v>
      </c>
      <c r="O3656" s="6">
        <v>64834.998271999997</v>
      </c>
      <c r="P3656" s="28">
        <v>2.4897217983343503E-2</v>
      </c>
    </row>
    <row r="3657" spans="1:16" x14ac:dyDescent="0.3">
      <c r="A3657" t="s">
        <v>551</v>
      </c>
      <c r="B3657" t="e">
        <f>VLOOKUP(A3657,Sheet3!L:L,1,FALSE)</f>
        <v>#N/A</v>
      </c>
      <c r="C3657" t="str">
        <f>VLOOKUP(A3657,'ALL - prices'!B:C,2,FALSE)</f>
        <v>iA Financial Corp Inc</v>
      </c>
      <c r="D3657" t="str">
        <f>VLOOKUP(A3657,'ALL - prices'!B:I,8,FALSE)</f>
        <v>Financials</v>
      </c>
      <c r="E3657">
        <v>2018</v>
      </c>
      <c r="F3657" t="s">
        <v>682</v>
      </c>
      <c r="G3657" t="str">
        <f t="shared" si="266"/>
        <v>2018-Q4</v>
      </c>
      <c r="H3657" s="4">
        <f>INDEX('ALL - prices'!$J$3:$DY$219,MATCH('COMBINED DATA'!A3657,'ALL - prices'!$B$3:$B$219,0),MATCH('COMBINED DATA'!G3657,'ALL - prices'!$J$1:$DY$1,0))</f>
        <v>34.728000000000002</v>
      </c>
      <c r="I3657" s="14">
        <f t="shared" si="269"/>
        <v>8.3380186129060156</v>
      </c>
      <c r="J3657" s="15">
        <f>INDEX(MarketCap2!$E$2:$AR$224,MATCH(A3657,MarketCap2!$B$2:$B$224,0),MATCH(G3657,MarketCap2!$E$1:$AR$1,0))</f>
        <v>4764595712</v>
      </c>
      <c r="K3657">
        <f t="shared" si="267"/>
        <v>22.284478525122474</v>
      </c>
      <c r="L3657">
        <f>INDEX('PB2'!$D$2:$AQ$224,MATCH(A3657,'PB2'!$B$2:$B$224,0),MATCH(G3657,'PB2'!$D$1:$AQ$1,0))</f>
        <v>0.92017400264740001</v>
      </c>
      <c r="M3657" s="16">
        <f t="shared" si="268"/>
        <v>1.0867509809263634</v>
      </c>
      <c r="N3657" s="6">
        <f>INDEX('ROA2'!$D$2:$AQ$224,MATCH(A3657,'ROA2'!$B$2:$B$224,0),MATCH(G3657,'ROA2'!$D$1:$AQ$1,0))</f>
        <v>0.98992401361465499</v>
      </c>
      <c r="O3657" s="6">
        <v>64100.999168000002</v>
      </c>
      <c r="P3657" s="28">
        <v>-1.1321032213507191E-2</v>
      </c>
    </row>
    <row r="3658" spans="1:16" x14ac:dyDescent="0.3">
      <c r="A3658" t="s">
        <v>551</v>
      </c>
      <c r="B3658" t="e">
        <f>VLOOKUP(A3658,Sheet3!L:L,1,FALSE)</f>
        <v>#N/A</v>
      </c>
      <c r="C3658" t="str">
        <f>VLOOKUP(A3658,'ALL - prices'!B:C,2,FALSE)</f>
        <v>iA Financial Corp Inc</v>
      </c>
      <c r="D3658" t="str">
        <f>VLOOKUP(A3658,'ALL - prices'!B:I,8,FALSE)</f>
        <v>Financials</v>
      </c>
      <c r="E3658">
        <v>2019</v>
      </c>
      <c r="F3658" t="s">
        <v>679</v>
      </c>
      <c r="G3658" t="str">
        <f t="shared" si="266"/>
        <v>2019-Q1</v>
      </c>
      <c r="H3658" s="4">
        <f>INDEX('ALL - prices'!$J$3:$DY$219,MATCH('COMBINED DATA'!A3658,'ALL - prices'!$B$3:$B$219,0),MATCH('COMBINED DATA'!G3658,'ALL - prices'!$J$1:$DY$1,0))</f>
        <v>39.599600000000002</v>
      </c>
      <c r="I3658" s="14">
        <f t="shared" si="269"/>
        <v>9.3569834223784838</v>
      </c>
      <c r="J3658" s="15">
        <f>INDEX(MarketCap2!$E$2:$AR$224,MATCH(A3658,MarketCap2!$B$2:$B$224,0),MATCH(G3658,MarketCap2!$E$1:$AR$1,0))</f>
        <v>5285827072</v>
      </c>
      <c r="K3658">
        <f t="shared" si="267"/>
        <v>22.388294938253619</v>
      </c>
      <c r="L3658">
        <f>INDEX('PB2'!$D$2:$AQ$224,MATCH(A3658,'PB2'!$B$2:$B$224,0),MATCH(G3658,'PB2'!$D$1:$AQ$1,0))</f>
        <v>1.0103909969329801</v>
      </c>
      <c r="M3658" s="16">
        <f t="shared" si="268"/>
        <v>0.98971586547730361</v>
      </c>
      <c r="N3658" s="6">
        <f>INDEX('ROA2'!$D$2:$AQ$224,MATCH(A3658,'ROA2'!$B$2:$B$224,0),MATCH(G3658,'ROA2'!$D$1:$AQ$1,0))</f>
        <v>1.0123879909515401</v>
      </c>
      <c r="O3658" s="6">
        <v>63539.998720000003</v>
      </c>
      <c r="P3658" s="28">
        <v>-8.7518206468153951E-3</v>
      </c>
    </row>
    <row r="3659" spans="1:16" x14ac:dyDescent="0.3">
      <c r="A3659" t="s">
        <v>551</v>
      </c>
      <c r="B3659" t="e">
        <f>VLOOKUP(A3659,Sheet3!L:L,1,FALSE)</f>
        <v>#N/A</v>
      </c>
      <c r="C3659" t="str">
        <f>VLOOKUP(A3659,'ALL - prices'!B:C,2,FALSE)</f>
        <v>iA Financial Corp Inc</v>
      </c>
      <c r="D3659" t="str">
        <f>VLOOKUP(A3659,'ALL - prices'!B:I,8,FALSE)</f>
        <v>Financials</v>
      </c>
      <c r="E3659">
        <v>2019</v>
      </c>
      <c r="F3659" t="s">
        <v>680</v>
      </c>
      <c r="G3659" t="str">
        <f t="shared" si="266"/>
        <v>2019-Q2</v>
      </c>
      <c r="H3659" s="4">
        <f>INDEX('ALL - prices'!$J$3:$DY$219,MATCH('COMBINED DATA'!A3659,'ALL - prices'!$B$3:$B$219,0),MATCH('COMBINED DATA'!G3659,'ALL - prices'!$J$1:$DY$1,0))</f>
        <v>43.231400000000001</v>
      </c>
      <c r="I3659" s="14">
        <f t="shared" si="269"/>
        <v>10.332171868932798</v>
      </c>
      <c r="J3659" s="15">
        <f>INDEX(MarketCap2!$E$2:$AR$224,MATCH(A3659,MarketCap2!$B$2:$B$224,0),MATCH(G3659,MarketCap2!$E$1:$AR$1,0))</f>
        <v>5682504704</v>
      </c>
      <c r="K3659">
        <f t="shared" si="267"/>
        <v>22.460657941495292</v>
      </c>
      <c r="L3659">
        <f>INDEX('PB2'!$D$2:$AQ$224,MATCH(A3659,'PB2'!$B$2:$B$224,0),MATCH(G3659,'PB2'!$D$1:$AQ$1,0))</f>
        <v>1.0734570026397701</v>
      </c>
      <c r="M3659" s="16">
        <f t="shared" si="268"/>
        <v>0.93156968331369605</v>
      </c>
      <c r="N3659" s="6">
        <f>INDEX('ROA2'!$D$2:$AQ$224,MATCH(A3659,'ROA2'!$B$2:$B$224,0),MATCH(G3659,'ROA2'!$D$1:$AQ$1,0))</f>
        <v>0.986697018146515</v>
      </c>
      <c r="O3659" s="6">
        <v>68289.998848000003</v>
      </c>
      <c r="P3659" s="28">
        <v>7.475606269574693E-2</v>
      </c>
    </row>
    <row r="3660" spans="1:16" x14ac:dyDescent="0.3">
      <c r="A3660" t="s">
        <v>551</v>
      </c>
      <c r="B3660" t="e">
        <f>VLOOKUP(A3660,Sheet3!L:L,1,FALSE)</f>
        <v>#N/A</v>
      </c>
      <c r="C3660" t="str">
        <f>VLOOKUP(A3660,'ALL - prices'!B:C,2,FALSE)</f>
        <v>iA Financial Corp Inc</v>
      </c>
      <c r="D3660" t="str">
        <f>VLOOKUP(A3660,'ALL - prices'!B:I,8,FALSE)</f>
        <v>Financials</v>
      </c>
      <c r="E3660">
        <v>2019</v>
      </c>
      <c r="F3660" t="s">
        <v>681</v>
      </c>
      <c r="G3660" t="str">
        <f t="shared" si="266"/>
        <v>2019-Q3</v>
      </c>
      <c r="H3660" s="4">
        <f>INDEX('ALL - prices'!$J$3:$DY$219,MATCH('COMBINED DATA'!A3660,'ALL - prices'!$B$3:$B$219,0),MATCH('COMBINED DATA'!G3660,'ALL - prices'!$J$1:$DY$1,0))</f>
        <v>49.262799999999999</v>
      </c>
      <c r="I3660" s="14">
        <f t="shared" si="269"/>
        <v>10.38589144220013</v>
      </c>
      <c r="J3660" s="15">
        <f>INDEX(MarketCap2!$E$2:$AR$224,MATCH(A3660,MarketCap2!$B$2:$B$224,0),MATCH(G3660,MarketCap2!$E$1:$AR$1,0))</f>
        <v>6410442752</v>
      </c>
      <c r="K3660">
        <f t="shared" si="267"/>
        <v>22.581194177568506</v>
      </c>
      <c r="L3660">
        <f>INDEX('PB2'!$D$2:$AQ$224,MATCH(A3660,'PB2'!$B$2:$B$224,0),MATCH(G3660,'PB2'!$D$1:$AQ$1,0))</f>
        <v>1.1869310140609699</v>
      </c>
      <c r="M3660" s="16">
        <f t="shared" si="268"/>
        <v>0.84250894799571929</v>
      </c>
      <c r="N3660" s="6">
        <f>INDEX('ROA2'!$D$2:$AQ$224,MATCH(A3660,'ROA2'!$B$2:$B$224,0),MATCH(G3660,'ROA2'!$D$1:$AQ$1,0))</f>
        <v>0.99512797594070401</v>
      </c>
      <c r="O3660" s="6">
        <v>69820.997631999999</v>
      </c>
      <c r="P3660" s="28">
        <v>2.2419077607655193E-2</v>
      </c>
    </row>
    <row r="3661" spans="1:16" x14ac:dyDescent="0.3">
      <c r="A3661" t="s">
        <v>551</v>
      </c>
      <c r="B3661" t="e">
        <f>VLOOKUP(A3661,Sheet3!L:L,1,FALSE)</f>
        <v>#N/A</v>
      </c>
      <c r="C3661" t="str">
        <f>VLOOKUP(A3661,'ALL - prices'!B:C,2,FALSE)</f>
        <v>iA Financial Corp Inc</v>
      </c>
      <c r="D3661" t="str">
        <f>VLOOKUP(A3661,'ALL - prices'!B:I,8,FALSE)</f>
        <v>Financials</v>
      </c>
      <c r="E3661">
        <v>2019</v>
      </c>
      <c r="F3661" t="s">
        <v>682</v>
      </c>
      <c r="G3661" t="str">
        <f t="shared" si="266"/>
        <v>2019-Q4</v>
      </c>
      <c r="H3661" s="4">
        <f>INDEX('ALL - prices'!$J$3:$DY$219,MATCH('COMBINED DATA'!A3661,'ALL - prices'!$B$3:$B$219,0),MATCH('COMBINED DATA'!G3661,'ALL - prices'!$J$1:$DY$1,0))</f>
        <v>58.679099999999998</v>
      </c>
      <c r="I3661" s="14">
        <f t="shared" si="269"/>
        <v>4.6816093991988073</v>
      </c>
      <c r="J3661" s="15">
        <f>INDEX(MarketCap2!$E$2:$AR$224,MATCH(A3661,MarketCap2!$B$2:$B$224,0),MATCH(G3661,MarketCap2!$E$1:$AR$1,0))</f>
        <v>7624620544</v>
      </c>
      <c r="K3661">
        <f t="shared" si="267"/>
        <v>22.75464839348027</v>
      </c>
      <c r="L3661">
        <f>INDEX('PB2'!$D$2:$AQ$224,MATCH(A3661,'PB2'!$B$2:$B$224,0),MATCH(G3661,'PB2'!$D$1:$AQ$1,0))</f>
        <v>1.3715410232543901</v>
      </c>
      <c r="M3661" s="16">
        <f t="shared" si="268"/>
        <v>0.72910688272903557</v>
      </c>
      <c r="N3661" s="6">
        <f>INDEX('ROA2'!$D$2:$AQ$224,MATCH(A3661,'ROA2'!$B$2:$B$224,0),MATCH(G3661,'ROA2'!$D$1:$AQ$1,0))</f>
        <v>1.0077929496765099</v>
      </c>
      <c r="O3661" s="6">
        <v>72434.999295999995</v>
      </c>
      <c r="P3661" s="28">
        <v>3.7438618075573873E-2</v>
      </c>
    </row>
    <row r="3662" spans="1:16" x14ac:dyDescent="0.3">
      <c r="A3662" t="s">
        <v>551</v>
      </c>
      <c r="B3662" t="e">
        <f>VLOOKUP(A3662,Sheet3!L:L,1,FALSE)</f>
        <v>#N/A</v>
      </c>
      <c r="C3662" t="str">
        <f>VLOOKUP(A3662,'ALL - prices'!B:C,2,FALSE)</f>
        <v>iA Financial Corp Inc</v>
      </c>
      <c r="D3662" t="str">
        <f>VLOOKUP(A3662,'ALL - prices'!B:I,8,FALSE)</f>
        <v>Financials</v>
      </c>
      <c r="E3662">
        <v>2020</v>
      </c>
      <c r="F3662" t="s">
        <v>679</v>
      </c>
      <c r="G3662" t="str">
        <f t="shared" si="266"/>
        <v>2020-Q1</v>
      </c>
      <c r="H3662" s="4">
        <f>INDEX('ALL - prices'!$J$3:$DY$219,MATCH('COMBINED DATA'!A3662,'ALL - prices'!$B$3:$B$219,0),MATCH('COMBINED DATA'!G3662,'ALL - prices'!$J$1:$DY$1,0))</f>
        <v>36.658700000000003</v>
      </c>
      <c r="I3662" s="14">
        <f t="shared" si="269"/>
        <v>9.5245251202706811</v>
      </c>
      <c r="J3662" s="15">
        <f>INDEX(MarketCap2!$E$2:$AR$224,MATCH(A3662,MarketCap2!$B$2:$B$224,0),MATCH(G3662,MarketCap2!$E$1:$AR$1,0))</f>
        <v>4737758720</v>
      </c>
      <c r="K3662">
        <f t="shared" si="267"/>
        <v>22.278830016945619</v>
      </c>
      <c r="L3662">
        <f>INDEX('PB2'!$D$2:$AQ$224,MATCH(A3662,'PB2'!$B$2:$B$224,0),MATCH(G3662,'PB2'!$D$1:$AQ$1,0))</f>
        <v>0.84611898660659801</v>
      </c>
      <c r="M3662" s="16">
        <f t="shared" si="268"/>
        <v>1.1818668719520755</v>
      </c>
      <c r="N3662" s="6">
        <f>INDEX('ROA2'!$D$2:$AQ$224,MATCH(A3662,'ROA2'!$B$2:$B$224,0),MATCH(G3662,'ROA2'!$D$1:$AQ$1,0))</f>
        <v>1.03739905357361</v>
      </c>
      <c r="O3662" s="6">
        <v>73147.998208000005</v>
      </c>
      <c r="P3662" s="28">
        <v>9.8432928684984919E-3</v>
      </c>
    </row>
    <row r="3663" spans="1:16" x14ac:dyDescent="0.3">
      <c r="A3663" t="s">
        <v>551</v>
      </c>
      <c r="B3663" t="e">
        <f>VLOOKUP(A3663,Sheet3!L:L,1,FALSE)</f>
        <v>#N/A</v>
      </c>
      <c r="C3663" t="str">
        <f>VLOOKUP(A3663,'ALL - prices'!B:C,2,FALSE)</f>
        <v>iA Financial Corp Inc</v>
      </c>
      <c r="D3663" t="str">
        <f>VLOOKUP(A3663,'ALL - prices'!B:I,8,FALSE)</f>
        <v>Financials</v>
      </c>
      <c r="E3663">
        <v>2020</v>
      </c>
      <c r="F3663" t="s">
        <v>680</v>
      </c>
      <c r="G3663" t="str">
        <f t="shared" si="266"/>
        <v>2020-Q2</v>
      </c>
      <c r="H3663" s="4">
        <f>INDEX('ALL - prices'!$J$3:$DY$219,MATCH('COMBINED DATA'!A3663,'ALL - prices'!$B$3:$B$219,0),MATCH('COMBINED DATA'!G3663,'ALL - prices'!$J$1:$DY$1,0))</f>
        <v>38.125900000000001</v>
      </c>
      <c r="I3663" s="14">
        <f t="shared" si="269"/>
        <v>9.4713559910483323</v>
      </c>
      <c r="J3663" s="15">
        <f>INDEX(MarketCap2!$E$2:$AR$224,MATCH(A3663,MarketCap2!$B$2:$B$224,0),MATCH(G3663,MarketCap2!$E$1:$AR$1,0))</f>
        <v>4864621056</v>
      </c>
      <c r="K3663">
        <f t="shared" si="267"/>
        <v>22.305254657669867</v>
      </c>
      <c r="L3663">
        <f>INDEX('PB2'!$D$2:$AQ$224,MATCH(A3663,'PB2'!$B$2:$B$224,0),MATCH(G3663,'PB2'!$D$1:$AQ$1,0))</f>
        <v>0.85418498516082797</v>
      </c>
      <c r="M3663" s="16">
        <f t="shared" si="268"/>
        <v>1.1707066002942181</v>
      </c>
      <c r="N3663" s="6">
        <f>INDEX('ROA2'!$D$2:$AQ$224,MATCH(A3663,'ROA2'!$B$2:$B$224,0),MATCH(G3663,'ROA2'!$D$1:$AQ$1,0))</f>
        <v>0.84345299005508401</v>
      </c>
      <c r="O3663" s="6">
        <v>73271.001088000005</v>
      </c>
      <c r="P3663" s="28">
        <v>1.6815618063837528E-3</v>
      </c>
    </row>
    <row r="3664" spans="1:16" x14ac:dyDescent="0.3">
      <c r="A3664" t="s">
        <v>551</v>
      </c>
      <c r="B3664" t="e">
        <f>VLOOKUP(A3664,Sheet3!L:L,1,FALSE)</f>
        <v>#N/A</v>
      </c>
      <c r="C3664" t="str">
        <f>VLOOKUP(A3664,'ALL - prices'!B:C,2,FALSE)</f>
        <v>iA Financial Corp Inc</v>
      </c>
      <c r="D3664" t="str">
        <f>VLOOKUP(A3664,'ALL - prices'!B:I,8,FALSE)</f>
        <v>Financials</v>
      </c>
      <c r="E3664">
        <v>2020</v>
      </c>
      <c r="F3664" t="s">
        <v>681</v>
      </c>
      <c r="G3664" t="str">
        <f t="shared" si="266"/>
        <v>2020-Q3</v>
      </c>
      <c r="H3664" s="4">
        <f>INDEX('ALL - prices'!$J$3:$DY$219,MATCH('COMBINED DATA'!A3664,'ALL - prices'!$B$3:$B$219,0),MATCH('COMBINED DATA'!G3664,'ALL - prices'!$J$1:$DY$1,0))</f>
        <v>39.267600000000002</v>
      </c>
      <c r="I3664" s="14">
        <f t="shared" si="269"/>
        <v>6.6993439630932583</v>
      </c>
      <c r="J3664" s="15">
        <f>INDEX(MarketCap2!$E$2:$AR$224,MATCH(A3664,MarketCap2!$B$2:$B$224,0),MATCH(G3664,MarketCap2!$E$1:$AR$1,0))</f>
        <v>4960785920</v>
      </c>
      <c r="K3664">
        <f t="shared" si="267"/>
        <v>22.32483001674402</v>
      </c>
      <c r="L3664">
        <f>INDEX('PB2'!$D$2:$AQ$224,MATCH(A3664,'PB2'!$B$2:$B$224,0),MATCH(G3664,'PB2'!$D$1:$AQ$1,0))</f>
        <v>0.85060799121856701</v>
      </c>
      <c r="M3664" s="16">
        <f t="shared" si="268"/>
        <v>1.1756296793866425</v>
      </c>
      <c r="N3664" s="6">
        <f>INDEX('ROA2'!$D$2:$AQ$224,MATCH(A3664,'ROA2'!$B$2:$B$224,0),MATCH(G3664,'ROA2'!$D$1:$AQ$1,0))</f>
        <v>0.81161397695541404</v>
      </c>
      <c r="O3664" s="6">
        <v>80003.997696000006</v>
      </c>
      <c r="P3664" s="28">
        <v>9.1891696687937036E-2</v>
      </c>
    </row>
    <row r="3665" spans="1:16" x14ac:dyDescent="0.3">
      <c r="A3665" t="s">
        <v>551</v>
      </c>
      <c r="B3665" t="e">
        <f>VLOOKUP(A3665,Sheet3!L:L,1,FALSE)</f>
        <v>#N/A</v>
      </c>
      <c r="C3665" t="str">
        <f>VLOOKUP(A3665,'ALL - prices'!B:C,2,FALSE)</f>
        <v>iA Financial Corp Inc</v>
      </c>
      <c r="D3665" t="str">
        <f>VLOOKUP(A3665,'ALL - prices'!B:I,8,FALSE)</f>
        <v>Financials</v>
      </c>
      <c r="E3665">
        <v>2020</v>
      </c>
      <c r="F3665" t="s">
        <v>682</v>
      </c>
      <c r="G3665" t="str">
        <f t="shared" si="266"/>
        <v>2020-Q4</v>
      </c>
      <c r="H3665" s="4">
        <f>INDEX('ALL - prices'!$J$3:$DY$219,MATCH('COMBINED DATA'!A3665,'ALL - prices'!$B$3:$B$219,0),MATCH('COMBINED DATA'!G3665,'ALL - prices'!$J$1:$DY$1,0))</f>
        <v>47.133800000000001</v>
      </c>
      <c r="I3665" s="14">
        <f t="shared" si="269"/>
        <v>2.6072298548139798</v>
      </c>
      <c r="J3665" s="15">
        <f>INDEX(MarketCap2!$E$2:$AR$224,MATCH(A3665,MarketCap2!$B$2:$B$224,0),MATCH(G3665,MarketCap2!$E$1:$AR$1,0))</f>
        <v>5907782144</v>
      </c>
      <c r="K3665">
        <f t="shared" si="267"/>
        <v>22.499536326189549</v>
      </c>
      <c r="L3665">
        <f>INDEX('PB2'!$D$2:$AQ$224,MATCH(A3665,'PB2'!$B$2:$B$224,0),MATCH(G3665,'PB2'!$D$1:$AQ$1,0))</f>
        <v>0.99340701103210405</v>
      </c>
      <c r="M3665" s="16">
        <f t="shared" si="268"/>
        <v>1.0066367449541616</v>
      </c>
      <c r="N3665" s="6">
        <f>INDEX('ROA2'!$D$2:$AQ$224,MATCH(A3665,'ROA2'!$B$2:$B$224,0),MATCH(G3665,'ROA2'!$D$1:$AQ$1,0))</f>
        <v>0.82700002193450906</v>
      </c>
      <c r="O3665" s="6">
        <v>82825.003008</v>
      </c>
      <c r="P3665" s="28">
        <v>3.5260804375292325E-2</v>
      </c>
    </row>
    <row r="3666" spans="1:16" x14ac:dyDescent="0.3">
      <c r="A3666" t="s">
        <v>551</v>
      </c>
      <c r="B3666" t="e">
        <f>VLOOKUP(A3666,Sheet3!L:L,1,FALSE)</f>
        <v>#N/A</v>
      </c>
      <c r="C3666" t="str">
        <f>VLOOKUP(A3666,'ALL - prices'!B:C,2,FALSE)</f>
        <v>iA Financial Corp Inc</v>
      </c>
      <c r="D3666" t="str">
        <f>VLOOKUP(A3666,'ALL - prices'!B:I,8,FALSE)</f>
        <v>Financials</v>
      </c>
      <c r="E3666">
        <v>2021</v>
      </c>
      <c r="F3666" t="s">
        <v>679</v>
      </c>
      <c r="G3666" t="str">
        <f t="shared" si="266"/>
        <v>2021-Q1</v>
      </c>
      <c r="H3666" s="4">
        <f>INDEX('ALL - prices'!$J$3:$DY$219,MATCH('COMBINED DATA'!A3666,'ALL - prices'!$B$3:$B$219,0),MATCH('COMBINED DATA'!G3666,'ALL - prices'!$J$1:$DY$1,0))</f>
        <v>58.792700000000004</v>
      </c>
      <c r="I3666" s="14">
        <f t="shared" si="269"/>
        <v>3.6175531855108898</v>
      </c>
      <c r="J3666" s="15">
        <f>INDEX(MarketCap2!$E$2:$AR$224,MATCH(A3666,MarketCap2!$B$2:$B$224,0),MATCH(G3666,MarketCap2!$E$1:$AR$1,0))</f>
        <v>7324359680</v>
      </c>
      <c r="K3666">
        <f t="shared" si="267"/>
        <v>22.714471572328907</v>
      </c>
      <c r="L3666">
        <f>INDEX('PB2'!$D$2:$AQ$224,MATCH(A3666,'PB2'!$B$2:$B$224,0),MATCH(G3666,'PB2'!$D$1:$AQ$1,0))</f>
        <v>1.2002639770507799</v>
      </c>
      <c r="M3666" s="16">
        <f t="shared" si="268"/>
        <v>0.83315005625441074</v>
      </c>
      <c r="N3666" s="6">
        <f>INDEX('ROA2'!$D$2:$AQ$224,MATCH(A3666,'ROA2'!$B$2:$B$224,0),MATCH(G3666,'ROA2'!$D$1:$AQ$1,0))</f>
        <v>0.80644601583480802</v>
      </c>
      <c r="O3666" s="6">
        <v>86466.002944000007</v>
      </c>
      <c r="P3666" s="28">
        <v>4.3960154588202384E-2</v>
      </c>
    </row>
    <row r="3667" spans="1:16" x14ac:dyDescent="0.3">
      <c r="A3667" t="s">
        <v>551</v>
      </c>
      <c r="B3667" t="e">
        <f>VLOOKUP(A3667,Sheet3!L:L,1,FALSE)</f>
        <v>#N/A</v>
      </c>
      <c r="C3667" t="str">
        <f>VLOOKUP(A3667,'ALL - prices'!B:C,2,FALSE)</f>
        <v>iA Financial Corp Inc</v>
      </c>
      <c r="D3667" t="str">
        <f>VLOOKUP(A3667,'ALL - prices'!B:I,8,FALSE)</f>
        <v>Financials</v>
      </c>
      <c r="E3667">
        <v>2021</v>
      </c>
      <c r="F3667" t="s">
        <v>680</v>
      </c>
      <c r="G3667" t="str">
        <f t="shared" si="266"/>
        <v>2021-Q2</v>
      </c>
      <c r="H3667" s="4">
        <f>INDEX('ALL - prices'!$J$3:$DY$219,MATCH('COMBINED DATA'!A3667,'ALL - prices'!$B$3:$B$219,0),MATCH('COMBINED DATA'!G3667,'ALL - prices'!$J$1:$DY$1,0))</f>
        <v>58.471600000000002</v>
      </c>
      <c r="I3667" s="14">
        <f t="shared" si="269"/>
        <v>4.1533014718213437</v>
      </c>
      <c r="J3667" s="15">
        <f>INDEX(MarketCap2!$E$2:$AR$224,MATCH(A3667,MarketCap2!$B$2:$B$224,0),MATCH(G3667,MarketCap2!$E$1:$AR$1,0))</f>
        <v>7252119552</v>
      </c>
      <c r="K3667">
        <f t="shared" si="267"/>
        <v>22.704559615086477</v>
      </c>
      <c r="L3667">
        <f>INDEX('PB2'!$D$2:$AQ$224,MATCH(A3667,'PB2'!$B$2:$B$224,0),MATCH(G3667,'PB2'!$D$1:$AQ$1,0))</f>
        <v>1.1548819541931199</v>
      </c>
      <c r="M3667" s="16">
        <f t="shared" si="268"/>
        <v>0.86588936329745403</v>
      </c>
      <c r="N3667" s="6">
        <f>INDEX('ROA2'!$D$2:$AQ$224,MATCH(A3667,'ROA2'!$B$2:$B$224,0),MATCH(G3667,'ROA2'!$D$1:$AQ$1,0))</f>
        <v>0.97844600677490201</v>
      </c>
      <c r="O3667" s="6">
        <v>85674.999807999993</v>
      </c>
      <c r="P3667" s="28">
        <v>-9.1481404143581111E-3</v>
      </c>
    </row>
    <row r="3668" spans="1:16" x14ac:dyDescent="0.3">
      <c r="A3668" t="s">
        <v>551</v>
      </c>
      <c r="B3668" t="e">
        <f>VLOOKUP(A3668,Sheet3!L:L,1,FALSE)</f>
        <v>#N/A</v>
      </c>
      <c r="C3668" t="str">
        <f>VLOOKUP(A3668,'ALL - prices'!B:C,2,FALSE)</f>
        <v>iA Financial Corp Inc</v>
      </c>
      <c r="D3668" t="str">
        <f>VLOOKUP(A3668,'ALL - prices'!B:I,8,FALSE)</f>
        <v>Financials</v>
      </c>
      <c r="E3668">
        <v>2021</v>
      </c>
      <c r="F3668" t="s">
        <v>681</v>
      </c>
      <c r="G3668" t="str">
        <f t="shared" si="266"/>
        <v>2021-Q3</v>
      </c>
      <c r="H3668" s="4">
        <f>INDEX('ALL - prices'!$J$3:$DY$219,MATCH('COMBINED DATA'!A3668,'ALL - prices'!$B$3:$B$219,0),MATCH('COMBINED DATA'!G3668,'ALL - prices'!$J$1:$DY$1,0))</f>
        <v>62.669199999999996</v>
      </c>
      <c r="I3668" s="14">
        <f t="shared" si="269"/>
        <v>4.1661685054535829</v>
      </c>
      <c r="J3668" s="15">
        <f>INDEX(MarketCap2!$E$2:$AR$224,MATCH(A3668,MarketCap2!$B$2:$B$224,0),MATCH(G3668,MarketCap2!$E$1:$AR$1,0))</f>
        <v>7731595264</v>
      </c>
      <c r="K3668">
        <f t="shared" si="267"/>
        <v>22.768581051345596</v>
      </c>
      <c r="L3668">
        <f>INDEX('PB2'!$D$2:$AQ$224,MATCH(A3668,'PB2'!$B$2:$B$224,0),MATCH(G3668,'PB2'!$D$1:$AQ$1,0))</f>
        <v>1.18190205097199</v>
      </c>
      <c r="M3668" s="16">
        <f t="shared" si="268"/>
        <v>0.84609380208588802</v>
      </c>
      <c r="N3668" s="6">
        <f>INDEX('ROA2'!$D$2:$AQ$224,MATCH(A3668,'ROA2'!$B$2:$B$224,0),MATCH(G3668,'ROA2'!$D$1:$AQ$1,0))</f>
        <v>0.96638500690460205</v>
      </c>
      <c r="O3668" s="6">
        <v>88997.003263999999</v>
      </c>
      <c r="P3668" s="28">
        <v>3.8774478709596799E-2</v>
      </c>
    </row>
    <row r="3669" spans="1:16" x14ac:dyDescent="0.3">
      <c r="A3669" t="s">
        <v>551</v>
      </c>
      <c r="B3669" t="e">
        <f>VLOOKUP(A3669,Sheet3!L:L,1,FALSE)</f>
        <v>#N/A</v>
      </c>
      <c r="C3669" t="str">
        <f>VLOOKUP(A3669,'ALL - prices'!B:C,2,FALSE)</f>
        <v>iA Financial Corp Inc</v>
      </c>
      <c r="D3669" t="str">
        <f>VLOOKUP(A3669,'ALL - prices'!B:I,8,FALSE)</f>
        <v>Financials</v>
      </c>
      <c r="E3669">
        <v>2021</v>
      </c>
      <c r="F3669" t="s">
        <v>682</v>
      </c>
      <c r="G3669" t="str">
        <f t="shared" si="266"/>
        <v>2021-Q4</v>
      </c>
      <c r="H3669" s="4">
        <f>INDEX('ALL - prices'!$J$3:$DY$219,MATCH('COMBINED DATA'!A3669,'ALL - prices'!$B$3:$B$219,0),MATCH('COMBINED DATA'!G3669,'ALL - prices'!$J$1:$DY$1,0))</f>
        <v>63.532400000000003</v>
      </c>
      <c r="I3669" s="14">
        <f t="shared" si="269"/>
        <v>6.3334733432769763</v>
      </c>
      <c r="J3669" s="15">
        <f>INDEX(MarketCap2!$E$2:$AR$224,MATCH(A3669,MarketCap2!$B$2:$B$224,0),MATCH(G3669,MarketCap2!$E$1:$AR$1,0))</f>
        <v>7791712768</v>
      </c>
      <c r="K3669">
        <f t="shared" si="267"/>
        <v>22.776326540184211</v>
      </c>
      <c r="L3669">
        <f>INDEX('PB2'!$D$2:$AQ$224,MATCH(A3669,'PB2'!$B$2:$B$224,0),MATCH(G3669,'PB2'!$D$1:$AQ$1,0))</f>
        <v>1.1668130159378001</v>
      </c>
      <c r="M3669" s="16">
        <f t="shared" si="268"/>
        <v>0.85703534871546849</v>
      </c>
      <c r="N3669" s="6">
        <f>INDEX('ROA2'!$D$2:$AQ$224,MATCH(A3669,'ROA2'!$B$2:$B$224,0),MATCH(G3669,'ROA2'!$D$1:$AQ$1,0))</f>
        <v>0.93896102905273404</v>
      </c>
      <c r="O3669" s="6">
        <v>91111.997440000006</v>
      </c>
      <c r="P3669" s="28">
        <v>2.376477969405448E-2</v>
      </c>
    </row>
    <row r="3670" spans="1:16" x14ac:dyDescent="0.3">
      <c r="A3670" t="s">
        <v>551</v>
      </c>
      <c r="B3670" t="e">
        <f>VLOOKUP(A3670,Sheet3!L:L,1,FALSE)</f>
        <v>#N/A</v>
      </c>
      <c r="C3670" t="str">
        <f>VLOOKUP(A3670,'ALL - prices'!B:C,2,FALSE)</f>
        <v>iA Financial Corp Inc</v>
      </c>
      <c r="D3670" t="str">
        <f>VLOOKUP(A3670,'ALL - prices'!B:I,8,FALSE)</f>
        <v>Financials</v>
      </c>
      <c r="E3670">
        <v>2022</v>
      </c>
      <c r="F3670" t="s">
        <v>679</v>
      </c>
      <c r="G3670" t="str">
        <f t="shared" si="266"/>
        <v>2022-Q1</v>
      </c>
      <c r="H3670" s="4">
        <f>INDEX('ALL - prices'!$J$3:$DY$219,MATCH('COMBINED DATA'!A3670,'ALL - prices'!$B$3:$B$219,0),MATCH('COMBINED DATA'!G3670,'ALL - prices'!$J$1:$DY$1,0))</f>
        <v>67.284999999999997</v>
      </c>
      <c r="I3670" s="14">
        <f t="shared" si="269"/>
        <v>9.4529810857033372</v>
      </c>
      <c r="J3670" s="15">
        <f>INDEX(MarketCap2!$E$2:$AR$224,MATCH(A3670,MarketCap2!$B$2:$B$224,0),MATCH(G3670,MarketCap2!$E$1:$AR$1,0))</f>
        <v>8186799616</v>
      </c>
      <c r="K3670">
        <f t="shared" si="267"/>
        <v>22.825788891164795</v>
      </c>
      <c r="L3670">
        <f>INDEX('PB2'!$D$2:$AQ$224,MATCH(A3670,'PB2'!$B$2:$B$224,0),MATCH(G3670,'PB2'!$D$1:$AQ$1,0))</f>
        <v>1.24572801589966</v>
      </c>
      <c r="M3670" s="16">
        <f t="shared" si="268"/>
        <v>0.8027434457896524</v>
      </c>
      <c r="N3670" s="6">
        <f>INDEX('ROA2'!$D$2:$AQ$224,MATCH(A3670,'ROA2'!$B$2:$B$224,0),MATCH(G3670,'ROA2'!$D$1:$AQ$1,0))</f>
        <v>0.94189101457595803</v>
      </c>
      <c r="O3670" s="6">
        <v>94659.002368000001</v>
      </c>
      <c r="P3670" s="28">
        <v>3.8930163180055453E-2</v>
      </c>
    </row>
    <row r="3671" spans="1:16" x14ac:dyDescent="0.3">
      <c r="A3671" t="s">
        <v>551</v>
      </c>
      <c r="B3671" t="e">
        <f>VLOOKUP(A3671,Sheet3!L:L,1,FALSE)</f>
        <v>#N/A</v>
      </c>
      <c r="C3671" t="str">
        <f>VLOOKUP(A3671,'ALL - prices'!B:C,2,FALSE)</f>
        <v>iA Financial Corp Inc</v>
      </c>
      <c r="D3671" t="str">
        <f>VLOOKUP(A3671,'ALL - prices'!B:I,8,FALSE)</f>
        <v>Financials</v>
      </c>
      <c r="E3671">
        <v>2022</v>
      </c>
      <c r="F3671" t="s">
        <v>680</v>
      </c>
      <c r="G3671" t="str">
        <f t="shared" si="266"/>
        <v>2022-Q2</v>
      </c>
      <c r="H3671" s="4">
        <f>INDEX('ALL - prices'!$J$3:$DY$219,MATCH('COMBINED DATA'!A3671,'ALL - prices'!$B$3:$B$219,0),MATCH('COMBINED DATA'!G3671,'ALL - prices'!$J$1:$DY$1,0))</f>
        <v>57.219499999999996</v>
      </c>
      <c r="I3671" s="14">
        <f t="shared" si="269"/>
        <v>8.736288320371953</v>
      </c>
      <c r="J3671" s="15">
        <f>INDEX(MarketCap2!$E$2:$AR$224,MATCH(A3671,MarketCap2!$B$2:$B$224,0),MATCH(G3671,MarketCap2!$E$1:$AR$1,0))</f>
        <v>6855213056</v>
      </c>
      <c r="K3671">
        <f t="shared" si="267"/>
        <v>22.648275229856988</v>
      </c>
      <c r="L3671">
        <f>INDEX('PB2'!$D$2:$AQ$224,MATCH(A3671,'PB2'!$B$2:$B$224,0),MATCH(G3671,'PB2'!$D$1:$AQ$1,0))</f>
        <v>1.06049597263336</v>
      </c>
      <c r="M3671" s="16">
        <f t="shared" si="268"/>
        <v>0.9429550189774506</v>
      </c>
      <c r="N3671" s="6">
        <f>INDEX('ROA2'!$D$2:$AQ$224,MATCH(A3671,'ROA2'!$B$2:$B$224,0),MATCH(G3671,'ROA2'!$D$1:$AQ$1,0))</f>
        <v>0.74270200729370095</v>
      </c>
      <c r="O3671" s="6">
        <v>90708.000767999998</v>
      </c>
      <c r="P3671" s="28">
        <v>-4.1739311646661316E-2</v>
      </c>
    </row>
    <row r="3672" spans="1:16" x14ac:dyDescent="0.3">
      <c r="A3672" t="s">
        <v>551</v>
      </c>
      <c r="B3672" t="e">
        <f>VLOOKUP(A3672,Sheet3!L:L,1,FALSE)</f>
        <v>#N/A</v>
      </c>
      <c r="C3672" t="str">
        <f>VLOOKUP(A3672,'ALL - prices'!B:C,2,FALSE)</f>
        <v>iA Financial Corp Inc</v>
      </c>
      <c r="D3672" t="str">
        <f>VLOOKUP(A3672,'ALL - prices'!B:I,8,FALSE)</f>
        <v>Financials</v>
      </c>
      <c r="E3672">
        <v>2022</v>
      </c>
      <c r="F3672" t="s">
        <v>681</v>
      </c>
      <c r="G3672" t="str">
        <f t="shared" si="266"/>
        <v>2022-Q3</v>
      </c>
      <c r="H3672" s="4">
        <f>INDEX('ALL - prices'!$J$3:$DY$219,MATCH('COMBINED DATA'!A3672,'ALL - prices'!$B$3:$B$219,0),MATCH('COMBINED DATA'!G3672,'ALL - prices'!$J$1:$DY$1,0))</f>
        <v>63.333399999999997</v>
      </c>
      <c r="I3672" s="14">
        <f t="shared" si="269"/>
        <v>4.7106581948987394</v>
      </c>
      <c r="J3672" s="15">
        <f>INDEX(MarketCap2!$E$2:$AR$224,MATCH(A3672,MarketCap2!$B$2:$B$224,0),MATCH(G3672,MarketCap2!$E$1:$AR$1,0))</f>
        <v>7416946688</v>
      </c>
      <c r="K3672">
        <f t="shared" si="267"/>
        <v>22.727033311863217</v>
      </c>
      <c r="L3672">
        <f>INDEX('PB2'!$D$2:$AQ$224,MATCH(A3672,'PB2'!$B$2:$B$224,0),MATCH(G3672,'PB2'!$D$1:$AQ$1,0))</f>
        <v>1.12528204917908</v>
      </c>
      <c r="M3672" s="16">
        <f t="shared" si="268"/>
        <v>0.88866609107425443</v>
      </c>
      <c r="N3672" s="6">
        <f>INDEX('ROA2'!$D$2:$AQ$224,MATCH(A3672,'ROA2'!$B$2:$B$224,0),MATCH(G3672,'ROA2'!$D$1:$AQ$1,0))</f>
        <v>0.66286200284957897</v>
      </c>
      <c r="O3672" s="6">
        <v>84493.000704000005</v>
      </c>
      <c r="P3672" s="28">
        <v>-6.8516558753133963E-2</v>
      </c>
    </row>
    <row r="3673" spans="1:16" x14ac:dyDescent="0.3">
      <c r="A3673" t="s">
        <v>551</v>
      </c>
      <c r="B3673" t="e">
        <f>VLOOKUP(A3673,Sheet3!L:L,1,FALSE)</f>
        <v>#N/A</v>
      </c>
      <c r="C3673" t="str">
        <f>VLOOKUP(A3673,'ALL - prices'!B:C,2,FALSE)</f>
        <v>iA Financial Corp Inc</v>
      </c>
      <c r="D3673" t="str">
        <f>VLOOKUP(A3673,'ALL - prices'!B:I,8,FALSE)</f>
        <v>Financials</v>
      </c>
      <c r="E3673">
        <v>2022</v>
      </c>
      <c r="F3673" t="s">
        <v>682</v>
      </c>
      <c r="G3673" t="str">
        <f t="shared" si="266"/>
        <v>2022-Q4</v>
      </c>
      <c r="H3673" s="4">
        <f>INDEX('ALL - prices'!$J$3:$DY$219,MATCH('COMBINED DATA'!A3673,'ALL - prices'!$B$3:$B$219,0),MATCH('COMBINED DATA'!G3673,'ALL - prices'!$J$1:$DY$1,0))</f>
        <v>72.197500000000005</v>
      </c>
      <c r="I3673" s="14">
        <f t="shared" si="269"/>
        <v>3.1220101402515241</v>
      </c>
      <c r="J3673" s="15">
        <f>INDEX(MarketCap2!$E$2:$AR$224,MATCH(A3673,MarketCap2!$B$2:$B$224,0),MATCH(G3673,MarketCap2!$E$1:$AR$1,0))</f>
        <v>8332383744</v>
      </c>
      <c r="K3673">
        <f t="shared" si="267"/>
        <v>22.843415415933627</v>
      </c>
      <c r="L3673">
        <f>INDEX('PB2'!$D$2:$AQ$224,MATCH(A3673,'PB2'!$B$2:$B$224,0),MATCH(G3673,'PB2'!$D$1:$AQ$1,0))</f>
        <v>1.25800597667694</v>
      </c>
      <c r="M3673" s="16">
        <f t="shared" si="268"/>
        <v>0.79490878305803403</v>
      </c>
      <c r="N3673" s="6">
        <f>INDEX('ROA2'!$D$2:$AQ$224,MATCH(A3673,'ROA2'!$B$2:$B$224,0),MATCH(G3673,'ROA2'!$D$1:$AQ$1,0))</f>
        <v>0.45092499256134</v>
      </c>
      <c r="O3673" s="6">
        <v>85414.002687999993</v>
      </c>
      <c r="P3673" s="28">
        <v>1.0900334658801938E-2</v>
      </c>
    </row>
    <row r="3674" spans="1:16" x14ac:dyDescent="0.3">
      <c r="A3674" t="s">
        <v>551</v>
      </c>
      <c r="B3674" t="e">
        <f>VLOOKUP(A3674,Sheet3!L:L,1,FALSE)</f>
        <v>#N/A</v>
      </c>
      <c r="C3674" t="str">
        <f>VLOOKUP(A3674,'ALL - prices'!B:C,2,FALSE)</f>
        <v>iA Financial Corp Inc</v>
      </c>
      <c r="D3674" t="str">
        <f>VLOOKUP(A3674,'ALL - prices'!B:I,8,FALSE)</f>
        <v>Financials</v>
      </c>
      <c r="E3674">
        <v>2023</v>
      </c>
      <c r="F3674" t="s">
        <v>679</v>
      </c>
      <c r="G3674" t="str">
        <f t="shared" si="266"/>
        <v>2023-Q1</v>
      </c>
      <c r="H3674" s="4">
        <f>INDEX('ALL - prices'!$J$3:$DY$219,MATCH('COMBINED DATA'!A3674,'ALL - prices'!$B$3:$B$219,0),MATCH('COMBINED DATA'!G3674,'ALL - prices'!$J$1:$DY$1,0))</f>
        <v>78.6096</v>
      </c>
      <c r="I3674" s="14">
        <f t="shared" si="269"/>
        <v>2.6849217311683424</v>
      </c>
      <c r="J3674" s="15">
        <f>INDEX(MarketCap2!$E$2:$AR$224,MATCH(A3674,MarketCap2!$B$2:$B$224,0),MATCH(G3674,MarketCap2!$E$1:$AR$1,0))</f>
        <v>8908897280</v>
      </c>
      <c r="K3674">
        <f t="shared" si="267"/>
        <v>22.910316308704878</v>
      </c>
      <c r="L3674">
        <f>INDEX('PB2'!$D$2:$AQ$224,MATCH(A3674,'PB2'!$B$2:$B$224,0),MATCH(G3674,'PB2'!$D$1:$AQ$1,0))</f>
        <v>1.3237290382385201</v>
      </c>
      <c r="M3674" s="16">
        <f t="shared" si="268"/>
        <v>0.75544161313458469</v>
      </c>
      <c r="N3674" s="6">
        <f>INDEX('ROA2'!$D$2:$AQ$224,MATCH(A3674,'ROA2'!$B$2:$B$224,0),MATCH(G3674,'ROA2'!$D$1:$AQ$1,0))</f>
        <v>0.419907987117767</v>
      </c>
      <c r="O3674" s="6">
        <v>84427.997184000007</v>
      </c>
      <c r="P3674" s="28">
        <v>-1.1543839100968772E-2</v>
      </c>
    </row>
    <row r="3675" spans="1:16" x14ac:dyDescent="0.3">
      <c r="A3675" t="s">
        <v>551</v>
      </c>
      <c r="B3675" t="e">
        <f>VLOOKUP(A3675,Sheet3!L:L,1,FALSE)</f>
        <v>#N/A</v>
      </c>
      <c r="C3675" t="str">
        <f>VLOOKUP(A3675,'ALL - prices'!B:C,2,FALSE)</f>
        <v>iA Financial Corp Inc</v>
      </c>
      <c r="D3675" t="str">
        <f>VLOOKUP(A3675,'ALL - prices'!B:I,8,FALSE)</f>
        <v>Financials</v>
      </c>
      <c r="E3675">
        <v>2023</v>
      </c>
      <c r="F3675" t="s">
        <v>680</v>
      </c>
      <c r="G3675" t="str">
        <f t="shared" si="266"/>
        <v>2023-Q2</v>
      </c>
      <c r="H3675" s="4">
        <f>INDEX('ALL - prices'!$J$3:$DY$219,MATCH('COMBINED DATA'!A3675,'ALL - prices'!$B$3:$B$219,0),MATCH('COMBINED DATA'!G3675,'ALL - prices'!$J$1:$DY$1,0))</f>
        <v>83.561300000000003</v>
      </c>
      <c r="I3675" s="14">
        <f t="shared" si="269"/>
        <v>2.5410727726362614</v>
      </c>
      <c r="J3675" s="15">
        <f>INDEX(MarketCap2!$E$2:$AR$224,MATCH(A3675,MarketCap2!$B$2:$B$224,0),MATCH(G3675,MarketCap2!$E$1:$AR$1,0))</f>
        <v>9295569920</v>
      </c>
      <c r="K3675">
        <f t="shared" si="267"/>
        <v>22.952803770925463</v>
      </c>
      <c r="L3675">
        <f>INDEX('PB2'!$D$2:$AQ$224,MATCH(A3675,'PB2'!$B$2:$B$224,0),MATCH(G3675,'PB2'!$D$1:$AQ$1,0))</f>
        <v>1.38051998615265</v>
      </c>
      <c r="M3675" s="16">
        <f t="shared" si="268"/>
        <v>0.72436473939568569</v>
      </c>
      <c r="N3675" s="6">
        <f>INDEX('ROA2'!$D$2:$AQ$224,MATCH(A3675,'ROA2'!$B$2:$B$224,0),MATCH(G3675,'ROA2'!$D$1:$AQ$1,0))</f>
        <v>0.74322998523712203</v>
      </c>
      <c r="O3675" s="6">
        <v>89047.998464000004</v>
      </c>
      <c r="P3675" s="28">
        <v>5.4721199532085256E-2</v>
      </c>
    </row>
    <row r="3676" spans="1:16" x14ac:dyDescent="0.3">
      <c r="A3676" t="s">
        <v>551</v>
      </c>
      <c r="B3676" t="e">
        <f>VLOOKUP(A3676,Sheet3!L:L,1,FALSE)</f>
        <v>#N/A</v>
      </c>
      <c r="C3676" t="str">
        <f>VLOOKUP(A3676,'ALL - prices'!B:C,2,FALSE)</f>
        <v>iA Financial Corp Inc</v>
      </c>
      <c r="D3676" t="str">
        <f>VLOOKUP(A3676,'ALL - prices'!B:I,8,FALSE)</f>
        <v>Financials</v>
      </c>
      <c r="E3676">
        <v>2023</v>
      </c>
      <c r="F3676" t="s">
        <v>681</v>
      </c>
      <c r="G3676" t="str">
        <f t="shared" si="266"/>
        <v>2023-Q3</v>
      </c>
      <c r="H3676" s="4">
        <f>INDEX('ALL - prices'!$J$3:$DY$219,MATCH('COMBINED DATA'!A3676,'ALL - prices'!$B$3:$B$219,0),MATCH('COMBINED DATA'!G3676,'ALL - prices'!$J$1:$DY$1,0))</f>
        <v>79.604900000000001</v>
      </c>
      <c r="I3676" s="14">
        <f t="shared" si="269"/>
        <v>13.134851984288424</v>
      </c>
      <c r="J3676" s="15">
        <f>INDEX(MarketCap2!$E$2:$AR$224,MATCH(A3676,MarketCap2!$B$2:$B$224,0),MATCH(G3676,MarketCap2!$E$1:$AR$1,0))</f>
        <v>8692560896</v>
      </c>
      <c r="K3676">
        <f t="shared" si="267"/>
        <v>22.885733427401274</v>
      </c>
      <c r="L3676">
        <f>INDEX('PB2'!$D$2:$AQ$224,MATCH(A3676,'PB2'!$B$2:$B$224,0),MATCH(G3676,'PB2'!$D$1:$AQ$1,0))</f>
        <v>1.4269210100173999</v>
      </c>
      <c r="M3676" s="16">
        <f t="shared" si="268"/>
        <v>0.70080964046342409</v>
      </c>
      <c r="N3676" s="6">
        <f>INDEX('ROA2'!$D$2:$AQ$224,MATCH(A3676,'ROA2'!$B$2:$B$224,0),MATCH(G3676,'ROA2'!$D$1:$AQ$1,0))</f>
        <v>0.81688100099563599</v>
      </c>
      <c r="O3676" s="6">
        <v>90563.002368000001</v>
      </c>
      <c r="P3676" s="28">
        <v>1.7013340334791214E-2</v>
      </c>
    </row>
    <row r="3677" spans="1:16" x14ac:dyDescent="0.3">
      <c r="A3677" t="s">
        <v>551</v>
      </c>
      <c r="B3677" t="e">
        <f>VLOOKUP(A3677,Sheet3!L:L,1,FALSE)</f>
        <v>#N/A</v>
      </c>
      <c r="C3677" t="str">
        <f>VLOOKUP(A3677,'ALL - prices'!B:C,2,FALSE)</f>
        <v>iA Financial Corp Inc</v>
      </c>
      <c r="D3677" t="str">
        <f>VLOOKUP(A3677,'ALL - prices'!B:I,8,FALSE)</f>
        <v>Financials</v>
      </c>
      <c r="E3677">
        <v>2023</v>
      </c>
      <c r="F3677" t="s">
        <v>682</v>
      </c>
      <c r="G3677" t="str">
        <f t="shared" si="266"/>
        <v>2023-Q4</v>
      </c>
      <c r="H3677" s="4">
        <f>INDEX('ALL - prices'!$J$3:$DY$219,MATCH('COMBINED DATA'!A3677,'ALL - prices'!$B$3:$B$219,0),MATCH('COMBINED DATA'!G3677,'ALL - prices'!$J$1:$DY$1,0))</f>
        <v>85.140900000000002</v>
      </c>
      <c r="I3677" s="14">
        <f t="shared" si="269"/>
        <v>23.643448179287791</v>
      </c>
      <c r="J3677" s="15">
        <f>INDEX(MarketCap2!$E$2:$AR$224,MATCH(A3677,MarketCap2!$B$2:$B$224,0),MATCH(G3677,MarketCap2!$E$1:$AR$1,0))</f>
        <v>9038095360</v>
      </c>
      <c r="K3677">
        <f t="shared" si="267"/>
        <v>22.924714298886698</v>
      </c>
      <c r="L3677">
        <f>INDEX('PB2'!$D$2:$AQ$224,MATCH(A3677,'PB2'!$B$2:$B$224,0),MATCH(G3677,'PB2'!$D$1:$AQ$1,0))</f>
        <v>1.3508559465408301</v>
      </c>
      <c r="M3677" s="16">
        <f t="shared" si="268"/>
        <v>0.74027138316318963</v>
      </c>
      <c r="N3677" s="6">
        <f>INDEX('ROA2'!$D$2:$AQ$224,MATCH(A3677,'ROA2'!$B$2:$B$224,0),MATCH(G3677,'ROA2'!$D$1:$AQ$1,0))</f>
        <v>0.875676989555359</v>
      </c>
      <c r="O3677" s="6">
        <v>84739.997696000006</v>
      </c>
      <c r="P3677" s="28">
        <v>-6.4297831561926283E-2</v>
      </c>
    </row>
    <row r="3678" spans="1:16" x14ac:dyDescent="0.3">
      <c r="A3678" t="s">
        <v>551</v>
      </c>
      <c r="B3678" t="e">
        <f>VLOOKUP(A3678,Sheet3!L:L,1,FALSE)</f>
        <v>#N/A</v>
      </c>
      <c r="C3678" t="str">
        <f>VLOOKUP(A3678,'ALL - prices'!B:C,2,FALSE)</f>
        <v>iA Financial Corp Inc</v>
      </c>
      <c r="D3678" t="str">
        <f>VLOOKUP(A3678,'ALL - prices'!B:I,8,FALSE)</f>
        <v>Financials</v>
      </c>
      <c r="E3678" s="18">
        <v>2024</v>
      </c>
      <c r="F3678" t="s">
        <v>679</v>
      </c>
      <c r="G3678" t="str">
        <f t="shared" si="266"/>
        <v>2024-Q1</v>
      </c>
      <c r="H3678" s="4">
        <f>INDEX('ALL - prices'!$J$3:$DY$219,MATCH('COMBINED DATA'!A3678,'ALL - prices'!$B$3:$B$219,0),MATCH('COMBINED DATA'!G3678,'ALL - prices'!$J$1:$DY$1,0))</f>
        <v>80.095399999999998</v>
      </c>
      <c r="I3678" s="14" t="s">
        <v>769</v>
      </c>
      <c r="J3678" s="15">
        <f>INDEX(MarketCap2!$E$2:$AR$224,MATCH(A3678,MarketCap2!$B$2:$B$224,0),MATCH(G3678,MarketCap2!$E$1:$AR$1,0))</f>
        <v>8335313920</v>
      </c>
      <c r="K3678">
        <f t="shared" si="267"/>
        <v>22.843767015307368</v>
      </c>
      <c r="L3678">
        <f>INDEX('PB2'!$D$2:$AQ$224,MATCH(A3678,'PB2'!$B$2:$B$224,0),MATCH(G3678,'PB2'!$D$1:$AQ$1,0))</f>
        <v>1.2201440334320099</v>
      </c>
      <c r="M3678" s="16">
        <f t="shared" si="268"/>
        <v>0.81957537192327135</v>
      </c>
      <c r="N3678" s="6">
        <f>INDEX('ROA2'!$D$2:$AQ$224,MATCH(A3678,'ROA2'!$B$2:$B$224,0),MATCH(G3678,'ROA2'!$D$1:$AQ$1,0))</f>
        <v>0.90759199857711803</v>
      </c>
      <c r="O3678" s="6">
        <v>93846.003712000005</v>
      </c>
      <c r="P3678" s="28">
        <v>0.10745818106659957</v>
      </c>
    </row>
    <row r="3679" spans="1:16" x14ac:dyDescent="0.3">
      <c r="A3679" t="s">
        <v>551</v>
      </c>
      <c r="B3679" t="e">
        <f>VLOOKUP(A3679,Sheet3!L:L,1,FALSE)</f>
        <v>#N/A</v>
      </c>
      <c r="C3679" t="str">
        <f>VLOOKUP(A3679,'ALL - prices'!B:C,2,FALSE)</f>
        <v>iA Financial Corp Inc</v>
      </c>
      <c r="D3679" t="str">
        <f>VLOOKUP(A3679,'ALL - prices'!B:I,8,FALSE)</f>
        <v>Financials</v>
      </c>
      <c r="E3679" s="18">
        <v>2024</v>
      </c>
      <c r="F3679" t="s">
        <v>680</v>
      </c>
      <c r="G3679" t="str">
        <f t="shared" si="266"/>
        <v>2024-Q2</v>
      </c>
      <c r="H3679" s="4">
        <f>INDEX('ALL - prices'!$J$3:$DY$219,MATCH('COMBINED DATA'!A3679,'ALL - prices'!$B$3:$B$219,0),MATCH('COMBINED DATA'!G3679,'ALL - prices'!$J$1:$DY$1,0))</f>
        <v>82.500299999999996</v>
      </c>
      <c r="I3679" s="14" t="s">
        <v>769</v>
      </c>
      <c r="J3679" s="15">
        <f>INDEX(MarketCap2!$E$2:$AR$224,MATCH(A3679,MarketCap2!$B$2:$B$224,0),MATCH(G3679,MarketCap2!$E$1:$AR$1,0))</f>
        <v>8262406144</v>
      </c>
      <c r="K3679">
        <f t="shared" si="267"/>
        <v>22.83498168278587</v>
      </c>
      <c r="L3679">
        <f>INDEX('PB2'!$D$2:$AQ$224,MATCH(A3679,'PB2'!$B$2:$B$224,0),MATCH(G3679,'PB2'!$D$1:$AQ$1,0))</f>
        <v>1.2293180227279701</v>
      </c>
      <c r="M3679" s="16">
        <f t="shared" si="268"/>
        <v>0.8134591550044209</v>
      </c>
      <c r="N3679" s="6">
        <f>INDEX('ROA2'!$D$2:$AQ$224,MATCH(A3679,'ROA2'!$B$2:$B$224,0),MATCH(G3679,'ROA2'!$D$1:$AQ$1,0))</f>
        <v>0.82594501972198497</v>
      </c>
      <c r="O3679" s="6">
        <v>97405.001728000003</v>
      </c>
      <c r="P3679" s="28">
        <v>3.7923810020957897E-2</v>
      </c>
    </row>
    <row r="3680" spans="1:16" x14ac:dyDescent="0.3">
      <c r="A3680" t="s">
        <v>551</v>
      </c>
      <c r="B3680" t="e">
        <f>VLOOKUP(A3680,Sheet3!L:L,1,FALSE)</f>
        <v>#N/A</v>
      </c>
      <c r="C3680" t="str">
        <f>VLOOKUP(A3680,'ALL - prices'!B:C,2,FALSE)</f>
        <v>iA Financial Corp Inc</v>
      </c>
      <c r="D3680" t="str">
        <f>VLOOKUP(A3680,'ALL - prices'!B:I,8,FALSE)</f>
        <v>Financials</v>
      </c>
      <c r="E3680" s="18">
        <v>2024</v>
      </c>
      <c r="F3680" t="s">
        <v>681</v>
      </c>
      <c r="G3680" t="str">
        <f t="shared" si="266"/>
        <v>2024-Q3</v>
      </c>
      <c r="H3680" s="4">
        <f>INDEX('ALL - prices'!$J$3:$DY$219,MATCH('COMBINED DATA'!A3680,'ALL - prices'!$B$3:$B$219,0),MATCH('COMBINED DATA'!G3680,'ALL - prices'!$J$1:$DY$1,0))</f>
        <v>108.52330000000001</v>
      </c>
      <c r="I3680" s="14" t="s">
        <v>769</v>
      </c>
      <c r="J3680" s="15">
        <f>INDEX(MarketCap2!$E$2:$AR$224,MATCH(A3680,MarketCap2!$B$2:$B$224,0),MATCH(G3680,MarketCap2!$E$1:$AR$1,0))</f>
        <v>10523375616</v>
      </c>
      <c r="K3680">
        <f t="shared" si="267"/>
        <v>23.076864868831894</v>
      </c>
      <c r="L3680">
        <f>INDEX('PB2'!$D$2:$AQ$224,MATCH(A3680,'PB2'!$B$2:$B$224,0),MATCH(G3680,'PB2'!$D$1:$AQ$1,0))</f>
        <v>1.5649670362472501</v>
      </c>
      <c r="M3680" s="16">
        <f t="shared" si="268"/>
        <v>0.63899109491658923</v>
      </c>
      <c r="N3680" s="6">
        <f>INDEX('ROA2'!$D$2:$AQ$224,MATCH(A3680,'ROA2'!$B$2:$B$224,0),MATCH(G3680,'ROA2'!$D$1:$AQ$1,0))</f>
        <v>0.81665098667144798</v>
      </c>
      <c r="O3680" s="6">
        <v>100461.002752</v>
      </c>
      <c r="P3680" s="28">
        <v>3.1374169393618735E-2</v>
      </c>
    </row>
    <row r="3681" spans="1:16" x14ac:dyDescent="0.3">
      <c r="A3681" t="s">
        <v>551</v>
      </c>
      <c r="B3681" t="e">
        <f>VLOOKUP(A3681,Sheet3!L:L,1,FALSE)</f>
        <v>#N/A</v>
      </c>
      <c r="C3681" t="str">
        <f>VLOOKUP(A3681,'ALL - prices'!B:C,2,FALSE)</f>
        <v>iA Financial Corp Inc</v>
      </c>
      <c r="D3681" t="str">
        <f>VLOOKUP(A3681,'ALL - prices'!B:I,8,FALSE)</f>
        <v>Financials</v>
      </c>
      <c r="E3681" s="18">
        <v>2024</v>
      </c>
      <c r="F3681" t="s">
        <v>682</v>
      </c>
      <c r="G3681" t="str">
        <f t="shared" si="266"/>
        <v>2024-Q4</v>
      </c>
      <c r="H3681" s="4">
        <f>INDEX('ALL - prices'!$J$3:$DY$219,MATCH('COMBINED DATA'!A3681,'ALL - prices'!$B$3:$B$219,0),MATCH('COMBINED DATA'!G3681,'ALL - prices'!$J$1:$DY$1,0))</f>
        <v>130.03819999999999</v>
      </c>
      <c r="I3681" s="14" t="s">
        <v>769</v>
      </c>
      <c r="J3681" s="15">
        <f>INDEX(MarketCap2!$E$2:$AR$224,MATCH(A3681,MarketCap2!$B$2:$B$224,0),MATCH(G3681,MarketCap2!$E$1:$AR$1,0))</f>
        <v>12535168000</v>
      </c>
      <c r="K3681">
        <f t="shared" si="267"/>
        <v>23.251803970939932</v>
      </c>
      <c r="L3681">
        <f>INDEX('PB2'!$D$2:$AQ$224,MATCH(A3681,'PB2'!$B$2:$B$224,0),MATCH(G3681,'PB2'!$D$1:$AQ$1,0))</f>
        <v>1.8627429594896401</v>
      </c>
      <c r="M3681" s="16">
        <f t="shared" si="268"/>
        <v>0.53684272159266833</v>
      </c>
      <c r="N3681" s="6">
        <f>INDEX('ROA2'!$D$2:$AQ$224,MATCH(A3681,'ROA2'!$B$2:$B$224,0),MATCH(G3681,'ROA2'!$D$1:$AQ$1,0))</f>
        <v>1.0416890382766699</v>
      </c>
      <c r="O3681" s="6">
        <v>105719.99641599999</v>
      </c>
      <c r="P3681" s="28">
        <v>5.2348608115951711E-2</v>
      </c>
    </row>
    <row r="3682" spans="1:16" x14ac:dyDescent="0.3">
      <c r="A3682" t="s">
        <v>552</v>
      </c>
      <c r="B3682" t="e">
        <f>VLOOKUP(A3682,Sheet3!L:L,1,FALSE)</f>
        <v>#N/A</v>
      </c>
      <c r="C3682" t="str">
        <f>VLOOKUP(A3682,'ALL - prices'!B:C,2,FALSE)</f>
        <v>Intact Financial Corp</v>
      </c>
      <c r="D3682" t="str">
        <f>VLOOKUP(A3682,'ALL - prices'!B:I,8,FALSE)</f>
        <v>Financials</v>
      </c>
      <c r="E3682">
        <v>2015</v>
      </c>
      <c r="F3682" t="s">
        <v>679</v>
      </c>
      <c r="G3682" t="str">
        <f t="shared" si="266"/>
        <v>2015-Q1</v>
      </c>
      <c r="H3682" s="4">
        <f>INDEX('ALL - prices'!$J$3:$DY$219,MATCH('COMBINED DATA'!A3682,'ALL - prices'!$B$3:$B$219,0),MATCH('COMBINED DATA'!G3682,'ALL - prices'!$J$1:$DY$1,0))</f>
        <v>74.3476</v>
      </c>
      <c r="I3682" s="14">
        <f t="shared" ref="I3682:I3717" si="270">STDEV(H3683:H3686)</f>
        <v>2.5788502714388035</v>
      </c>
      <c r="J3682" s="15">
        <f>INDEX(MarketCap2!$E$2:$AR$224,MATCH(A3682,MarketCap2!$B$2:$B$224,0),MATCH(G3682,MarketCap2!$E$1:$AR$1,0))</f>
        <v>12551845888</v>
      </c>
      <c r="K3682">
        <f t="shared" si="267"/>
        <v>23.253133574417767</v>
      </c>
      <c r="L3682">
        <f>INDEX('PB2'!$D$2:$AQ$224,MATCH(A3682,'PB2'!$B$2:$B$224,0),MATCH(G3682,'PB2'!$D$1:$AQ$1,0))</f>
        <v>2.4496190547943102</v>
      </c>
      <c r="M3682" s="16">
        <f t="shared" si="268"/>
        <v>0.40822673959970812</v>
      </c>
      <c r="N3682" s="6">
        <f>INDEX('ROA2'!$D$2:$AQ$224,MATCH(A3682,'ROA2'!$B$2:$B$224,0),MATCH(G3682,'ROA2'!$D$1:$AQ$1,0))</f>
        <v>3.87569999694824</v>
      </c>
      <c r="O3682" s="6">
        <v>20579.999744000001</v>
      </c>
      <c r="P3682" s="28">
        <v>-7.9058883555638004E-3</v>
      </c>
    </row>
    <row r="3683" spans="1:16" x14ac:dyDescent="0.3">
      <c r="A3683" t="s">
        <v>552</v>
      </c>
      <c r="B3683" t="e">
        <f>VLOOKUP(A3683,Sheet3!L:L,1,FALSE)</f>
        <v>#N/A</v>
      </c>
      <c r="C3683" t="str">
        <f>VLOOKUP(A3683,'ALL - prices'!B:C,2,FALSE)</f>
        <v>Intact Financial Corp</v>
      </c>
      <c r="D3683" t="str">
        <f>VLOOKUP(A3683,'ALL - prices'!B:I,8,FALSE)</f>
        <v>Financials</v>
      </c>
      <c r="E3683">
        <v>2015</v>
      </c>
      <c r="F3683" t="s">
        <v>680</v>
      </c>
      <c r="G3683" t="str">
        <f t="shared" si="266"/>
        <v>2015-Q2</v>
      </c>
      <c r="H3683" s="4">
        <f>INDEX('ALL - prices'!$J$3:$DY$219,MATCH('COMBINED DATA'!A3683,'ALL - prices'!$B$3:$B$219,0),MATCH('COMBINED DATA'!G3683,'ALL - prices'!$J$1:$DY$1,0))</f>
        <v>68.03</v>
      </c>
      <c r="I3683" s="14">
        <f t="shared" si="270"/>
        <v>1.7485041664234038</v>
      </c>
      <c r="J3683" s="15">
        <f>INDEX(MarketCap2!$E$2:$AR$224,MATCH(A3683,MarketCap2!$B$2:$B$224,0),MATCH(G3683,MarketCap2!$E$1:$AR$1,0))</f>
        <v>11416629248</v>
      </c>
      <c r="K3683">
        <f t="shared" si="267"/>
        <v>23.158336835433719</v>
      </c>
      <c r="L3683">
        <f>INDEX('PB2'!$D$2:$AQ$224,MATCH(A3683,'PB2'!$B$2:$B$224,0),MATCH(G3683,'PB2'!$D$1:$AQ$1,0))</f>
        <v>2.2120959758758501</v>
      </c>
      <c r="M3683" s="16">
        <f t="shared" si="268"/>
        <v>0.45205995169538848</v>
      </c>
      <c r="N3683" s="6">
        <f>INDEX('ROA2'!$D$2:$AQ$224,MATCH(A3683,'ROA2'!$B$2:$B$224,0),MATCH(G3683,'ROA2'!$D$1:$AQ$1,0))</f>
        <v>3.9588279724121098</v>
      </c>
      <c r="O3683" s="6">
        <v>20559.998975999999</v>
      </c>
      <c r="P3683" s="28">
        <v>-9.7185462822140347E-4</v>
      </c>
    </row>
    <row r="3684" spans="1:16" x14ac:dyDescent="0.3">
      <c r="A3684" t="s">
        <v>552</v>
      </c>
      <c r="B3684" t="e">
        <f>VLOOKUP(A3684,Sheet3!L:L,1,FALSE)</f>
        <v>#N/A</v>
      </c>
      <c r="C3684" t="str">
        <f>VLOOKUP(A3684,'ALL - prices'!B:C,2,FALSE)</f>
        <v>Intact Financial Corp</v>
      </c>
      <c r="D3684" t="str">
        <f>VLOOKUP(A3684,'ALL - prices'!B:I,8,FALSE)</f>
        <v>Financials</v>
      </c>
      <c r="E3684">
        <v>2015</v>
      </c>
      <c r="F3684" t="s">
        <v>681</v>
      </c>
      <c r="G3684" t="str">
        <f t="shared" si="266"/>
        <v>2015-Q3</v>
      </c>
      <c r="H3684" s="4">
        <f>INDEX('ALL - prices'!$J$3:$DY$219,MATCH('COMBINED DATA'!A3684,'ALL - prices'!$B$3:$B$219,0),MATCH('COMBINED DATA'!G3684,'ALL - prices'!$J$1:$DY$1,0))</f>
        <v>73.885999999999996</v>
      </c>
      <c r="I3684" s="14">
        <f t="shared" si="270"/>
        <v>2.6717162286939589</v>
      </c>
      <c r="J3684" s="15">
        <f>INDEX(MarketCap2!$E$2:$AR$224,MATCH(A3684,MarketCap2!$B$2:$B$224,0),MATCH(G3684,MarketCap2!$E$1:$AR$1,0))</f>
        <v>12328222720</v>
      </c>
      <c r="K3684">
        <f t="shared" si="267"/>
        <v>23.235157000991819</v>
      </c>
      <c r="L3684">
        <f>INDEX('PB2'!$D$2:$AQ$224,MATCH(A3684,'PB2'!$B$2:$B$224,0),MATCH(G3684,'PB2'!$D$1:$AQ$1,0))</f>
        <v>2.47654104232788</v>
      </c>
      <c r="M3684" s="16">
        <f t="shared" si="268"/>
        <v>0.40378898750655379</v>
      </c>
      <c r="N3684" s="6">
        <f>INDEX('ROA2'!$D$2:$AQ$224,MATCH(A3684,'ROA2'!$B$2:$B$224,0),MATCH(G3684,'ROA2'!$D$1:$AQ$1,0))</f>
        <v>3.7860679626464799</v>
      </c>
      <c r="O3684" s="6">
        <v>20984.000511999999</v>
      </c>
      <c r="P3684" s="28">
        <v>2.0622643828676415E-2</v>
      </c>
    </row>
    <row r="3685" spans="1:16" x14ac:dyDescent="0.3">
      <c r="A3685" t="s">
        <v>552</v>
      </c>
      <c r="B3685" t="e">
        <f>VLOOKUP(A3685,Sheet3!L:L,1,FALSE)</f>
        <v>#N/A</v>
      </c>
      <c r="C3685" t="str">
        <f>VLOOKUP(A3685,'ALL - prices'!B:C,2,FALSE)</f>
        <v>Intact Financial Corp</v>
      </c>
      <c r="D3685" t="str">
        <f>VLOOKUP(A3685,'ALL - prices'!B:I,8,FALSE)</f>
        <v>Financials</v>
      </c>
      <c r="E3685">
        <v>2015</v>
      </c>
      <c r="F3685" t="s">
        <v>682</v>
      </c>
      <c r="G3685" t="str">
        <f t="shared" si="266"/>
        <v>2015-Q4</v>
      </c>
      <c r="H3685" s="4">
        <f>INDEX('ALL - prices'!$J$3:$DY$219,MATCH('COMBINED DATA'!A3685,'ALL - prices'!$B$3:$B$219,0),MATCH('COMBINED DATA'!G3685,'ALL - prices'!$J$1:$DY$1,0))</f>
        <v>70.3262</v>
      </c>
      <c r="I3685" s="14">
        <f t="shared" si="270"/>
        <v>2.5057938241536681</v>
      </c>
      <c r="J3685" s="15">
        <f>INDEX(MarketCap2!$E$2:$AR$224,MATCH(A3685,MarketCap2!$B$2:$B$224,0),MATCH(G3685,MarketCap2!$E$1:$AR$1,0))</f>
        <v>11665245184</v>
      </c>
      <c r="K3685">
        <f t="shared" si="267"/>
        <v>23.179879760973023</v>
      </c>
      <c r="L3685">
        <f>INDEX('PB2'!$D$2:$AQ$224,MATCH(A3685,'PB2'!$B$2:$B$224,0),MATCH(G3685,'PB2'!$D$1:$AQ$1,0))</f>
        <v>2.2283179759979199</v>
      </c>
      <c r="M3685" s="16">
        <f t="shared" si="268"/>
        <v>0.4487689866398733</v>
      </c>
      <c r="N3685" s="6">
        <f>INDEX('ROA2'!$D$2:$AQ$224,MATCH(A3685,'ROA2'!$B$2:$B$224,0),MATCH(G3685,'ROA2'!$D$1:$AQ$1,0))</f>
        <v>3.4016358852386501</v>
      </c>
      <c r="O3685" s="6">
        <v>21176.999936</v>
      </c>
      <c r="P3685" s="28">
        <v>9.1974561232798287E-3</v>
      </c>
    </row>
    <row r="3686" spans="1:16" x14ac:dyDescent="0.3">
      <c r="A3686" t="s">
        <v>552</v>
      </c>
      <c r="B3686" t="e">
        <f>VLOOKUP(A3686,Sheet3!L:L,1,FALSE)</f>
        <v>#N/A</v>
      </c>
      <c r="C3686" t="str">
        <f>VLOOKUP(A3686,'ALL - prices'!B:C,2,FALSE)</f>
        <v>Intact Financial Corp</v>
      </c>
      <c r="D3686" t="str">
        <f>VLOOKUP(A3686,'ALL - prices'!B:I,8,FALSE)</f>
        <v>Financials</v>
      </c>
      <c r="E3686">
        <v>2016</v>
      </c>
      <c r="F3686" t="s">
        <v>679</v>
      </c>
      <c r="G3686" t="str">
        <f t="shared" si="266"/>
        <v>2016-Q1</v>
      </c>
      <c r="H3686" s="4">
        <f>INDEX('ALL - prices'!$J$3:$DY$219,MATCH('COMBINED DATA'!A3686,'ALL - prices'!$B$3:$B$219,0),MATCH('COMBINED DATA'!G3686,'ALL - prices'!$J$1:$DY$1,0))</f>
        <v>72.587299999999999</v>
      </c>
      <c r="I3686" s="14">
        <f t="shared" si="270"/>
        <v>1.7549828800209579</v>
      </c>
      <c r="J3686" s="15">
        <f>INDEX(MarketCap2!$E$2:$AR$224,MATCH(A3686,MarketCap2!$B$2:$B$224,0),MATCH(G3686,MarketCap2!$E$1:$AR$1,0))</f>
        <v>11951632384</v>
      </c>
      <c r="K3686">
        <f t="shared" si="267"/>
        <v>23.204133707166388</v>
      </c>
      <c r="L3686">
        <f>INDEX('PB2'!$D$2:$AQ$224,MATCH(A3686,'PB2'!$B$2:$B$224,0),MATCH(G3686,'PB2'!$D$1:$AQ$1,0))</f>
        <v>2.26957106590271</v>
      </c>
      <c r="M3686" s="16">
        <f t="shared" si="268"/>
        <v>0.44061189139378426</v>
      </c>
      <c r="N3686" s="6">
        <f>INDEX('ROA2'!$D$2:$AQ$224,MATCH(A3686,'ROA2'!$B$2:$B$224,0),MATCH(G3686,'ROA2'!$D$1:$AQ$1,0))</f>
        <v>3.3703310489654501</v>
      </c>
      <c r="O3686" s="6">
        <v>21315.000319999999</v>
      </c>
      <c r="P3686" s="28">
        <v>6.5165219066466657E-3</v>
      </c>
    </row>
    <row r="3687" spans="1:16" x14ac:dyDescent="0.3">
      <c r="A3687" t="s">
        <v>552</v>
      </c>
      <c r="B3687" t="e">
        <f>VLOOKUP(A3687,Sheet3!L:L,1,FALSE)</f>
        <v>#N/A</v>
      </c>
      <c r="C3687" t="str">
        <f>VLOOKUP(A3687,'ALL - prices'!B:C,2,FALSE)</f>
        <v>Intact Financial Corp</v>
      </c>
      <c r="D3687" t="str">
        <f>VLOOKUP(A3687,'ALL - prices'!B:I,8,FALSE)</f>
        <v>Financials</v>
      </c>
      <c r="E3687">
        <v>2016</v>
      </c>
      <c r="F3687" t="s">
        <v>680</v>
      </c>
      <c r="G3687" t="str">
        <f t="shared" si="266"/>
        <v>2016-Q2</v>
      </c>
      <c r="H3687" s="4">
        <f>INDEX('ALL - prices'!$J$3:$DY$219,MATCH('COMBINED DATA'!A3687,'ALL - prices'!$B$3:$B$219,0),MATCH('COMBINED DATA'!G3687,'ALL - prices'!$J$1:$DY$1,0))</f>
        <v>74.157300000000006</v>
      </c>
      <c r="I3687" s="14">
        <f t="shared" si="270"/>
        <v>1.780057596446436</v>
      </c>
      <c r="J3687" s="15">
        <f>INDEX(MarketCap2!$E$2:$AR$224,MATCH(A3687,MarketCap2!$B$2:$B$224,0),MATCH(G3687,MarketCap2!$E$1:$AR$1,0))</f>
        <v>12112789504</v>
      </c>
      <c r="K3687">
        <f t="shared" si="267"/>
        <v>23.217527715136693</v>
      </c>
      <c r="L3687">
        <f>INDEX('PB2'!$D$2:$AQ$224,MATCH(A3687,'PB2'!$B$2:$B$224,0),MATCH(G3687,'PB2'!$D$1:$AQ$1,0))</f>
        <v>2.2746939659118701</v>
      </c>
      <c r="M3687" s="16">
        <f t="shared" si="268"/>
        <v>0.43961957739626045</v>
      </c>
      <c r="N3687" s="6">
        <f>INDEX('ROA2'!$D$2:$AQ$224,MATCH(A3687,'ROA2'!$B$2:$B$224,0),MATCH(G3687,'ROA2'!$D$1:$AQ$1,0))</f>
        <v>3.26358199119568</v>
      </c>
      <c r="O3687" s="6">
        <v>21112.000511999999</v>
      </c>
      <c r="P3687" s="28">
        <v>-9.5238003730886405E-3</v>
      </c>
    </row>
    <row r="3688" spans="1:16" x14ac:dyDescent="0.3">
      <c r="A3688" t="s">
        <v>552</v>
      </c>
      <c r="B3688" t="e">
        <f>VLOOKUP(A3688,Sheet3!L:L,1,FALSE)</f>
        <v>#N/A</v>
      </c>
      <c r="C3688" t="str">
        <f>VLOOKUP(A3688,'ALL - prices'!B:C,2,FALSE)</f>
        <v>Intact Financial Corp</v>
      </c>
      <c r="D3688" t="str">
        <f>VLOOKUP(A3688,'ALL - prices'!B:I,8,FALSE)</f>
        <v>Financials</v>
      </c>
      <c r="E3688">
        <v>2016</v>
      </c>
      <c r="F3688" t="s">
        <v>681</v>
      </c>
      <c r="G3688" t="str">
        <f t="shared" si="266"/>
        <v>2016-Q3</v>
      </c>
      <c r="H3688" s="4">
        <f>INDEX('ALL - prices'!$J$3:$DY$219,MATCH('COMBINED DATA'!A3688,'ALL - prices'!$B$3:$B$219,0),MATCH('COMBINED DATA'!G3688,'ALL - prices'!$J$1:$DY$1,0))</f>
        <v>76.6768</v>
      </c>
      <c r="I3688" s="14">
        <f t="shared" si="270"/>
        <v>3.6581309954674968</v>
      </c>
      <c r="J3688" s="15">
        <f>INDEX(MarketCap2!$E$2:$AR$224,MATCH(A3688,MarketCap2!$B$2:$B$224,0),MATCH(G3688,MarketCap2!$E$1:$AR$1,0))</f>
        <v>12438658048</v>
      </c>
      <c r="K3688">
        <f t="shared" si="267"/>
        <v>23.244075044483647</v>
      </c>
      <c r="L3688">
        <f>INDEX('PB2'!$D$2:$AQ$224,MATCH(A3688,'PB2'!$B$2:$B$224,0),MATCH(G3688,'PB2'!$D$1:$AQ$1,0))</f>
        <v>2.2872009277343799</v>
      </c>
      <c r="M3688" s="16">
        <f t="shared" si="268"/>
        <v>0.43721563238021444</v>
      </c>
      <c r="N3688" s="6">
        <f>INDEX('ROA2'!$D$2:$AQ$224,MATCH(A3688,'ROA2'!$B$2:$B$224,0),MATCH(G3688,'ROA2'!$D$1:$AQ$1,0))</f>
        <v>2.6649329662322998</v>
      </c>
      <c r="O3688" s="6">
        <v>22094.000128</v>
      </c>
      <c r="P3688" s="28">
        <v>4.6513811679846979E-2</v>
      </c>
    </row>
    <row r="3689" spans="1:16" x14ac:dyDescent="0.3">
      <c r="A3689" t="s">
        <v>552</v>
      </c>
      <c r="B3689" t="e">
        <f>VLOOKUP(A3689,Sheet3!L:L,1,FALSE)</f>
        <v>#N/A</v>
      </c>
      <c r="C3689" t="str">
        <f>VLOOKUP(A3689,'ALL - prices'!B:C,2,FALSE)</f>
        <v>Intact Financial Corp</v>
      </c>
      <c r="D3689" t="str">
        <f>VLOOKUP(A3689,'ALL - prices'!B:I,8,FALSE)</f>
        <v>Financials</v>
      </c>
      <c r="E3689">
        <v>2016</v>
      </c>
      <c r="F3689" t="s">
        <v>682</v>
      </c>
      <c r="G3689" t="str">
        <f t="shared" si="266"/>
        <v>2016-Q4</v>
      </c>
      <c r="H3689" s="4">
        <f>INDEX('ALL - prices'!$J$3:$DY$219,MATCH('COMBINED DATA'!A3689,'ALL - prices'!$B$3:$B$219,0),MATCH('COMBINED DATA'!G3689,'ALL - prices'!$J$1:$DY$1,0))</f>
        <v>78.184100000000001</v>
      </c>
      <c r="I3689" s="14">
        <f t="shared" si="270"/>
        <v>4.6095305013092176</v>
      </c>
      <c r="J3689" s="15">
        <f>INDEX(MarketCap2!$E$2:$AR$224,MATCH(A3689,MarketCap2!$B$2:$B$224,0),MATCH(G3689,MarketCap2!$E$1:$AR$1,0))</f>
        <v>12598415360</v>
      </c>
      <c r="K3689">
        <f t="shared" si="267"/>
        <v>23.256836877915386</v>
      </c>
      <c r="L3689">
        <f>INDEX('PB2'!$D$2:$AQ$224,MATCH(A3689,'PB2'!$B$2:$B$224,0),MATCH(G3689,'PB2'!$D$1:$AQ$1,0))</f>
        <v>2.2493159770965598</v>
      </c>
      <c r="M3689" s="16">
        <f t="shared" si="268"/>
        <v>0.44457960116871187</v>
      </c>
      <c r="N3689" s="6">
        <f>INDEX('ROA2'!$D$2:$AQ$224,MATCH(A3689,'ROA2'!$B$2:$B$224,0),MATCH(G3689,'ROA2'!$D$1:$AQ$1,0))</f>
        <v>2.57999992370606</v>
      </c>
      <c r="O3689" s="6">
        <v>22854.000639999998</v>
      </c>
      <c r="P3689" s="28">
        <v>3.4398502199556008E-2</v>
      </c>
    </row>
    <row r="3690" spans="1:16" x14ac:dyDescent="0.3">
      <c r="A3690" t="s">
        <v>552</v>
      </c>
      <c r="B3690" t="e">
        <f>VLOOKUP(A3690,Sheet3!L:L,1,FALSE)</f>
        <v>#N/A</v>
      </c>
      <c r="C3690" t="str">
        <f>VLOOKUP(A3690,'ALL - prices'!B:C,2,FALSE)</f>
        <v>Intact Financial Corp</v>
      </c>
      <c r="D3690" t="str">
        <f>VLOOKUP(A3690,'ALL - prices'!B:I,8,FALSE)</f>
        <v>Financials</v>
      </c>
      <c r="E3690">
        <v>2017</v>
      </c>
      <c r="F3690" t="s">
        <v>679</v>
      </c>
      <c r="G3690" t="str">
        <f t="shared" si="266"/>
        <v>2017-Q1</v>
      </c>
      <c r="H3690" s="4">
        <f>INDEX('ALL - prices'!$J$3:$DY$219,MATCH('COMBINED DATA'!A3690,'ALL - prices'!$B$3:$B$219,0),MATCH('COMBINED DATA'!G3690,'ALL - prices'!$J$1:$DY$1,0))</f>
        <v>77.471699999999998</v>
      </c>
      <c r="I3690" s="14">
        <f t="shared" si="270"/>
        <v>3.3076730632475351</v>
      </c>
      <c r="J3690" s="15">
        <f>INDEX(MarketCap2!$E$2:$AR$224,MATCH(A3690,MarketCap2!$B$2:$B$224,0),MATCH(G3690,MarketCap2!$E$1:$AR$1,0))</f>
        <v>12392792064</v>
      </c>
      <c r="K3690">
        <f t="shared" si="267"/>
        <v>23.240380855384394</v>
      </c>
      <c r="L3690">
        <f>INDEX('PB2'!$D$2:$AQ$224,MATCH(A3690,'PB2'!$B$2:$B$224,0),MATCH(G3690,'PB2'!$D$1:$AQ$1,0))</f>
        <v>2.19222211837769</v>
      </c>
      <c r="M3690" s="16">
        <f t="shared" si="268"/>
        <v>0.45615815642806756</v>
      </c>
      <c r="N3690" s="6">
        <f>INDEX('ROA2'!$D$2:$AQ$224,MATCH(A3690,'ROA2'!$B$2:$B$224,0),MATCH(G3690,'ROA2'!$D$1:$AQ$1,0))</f>
        <v>2.4490170478820801</v>
      </c>
      <c r="O3690" s="6">
        <v>22865.999872</v>
      </c>
      <c r="P3690" s="28">
        <v>5.2503857810349392E-4</v>
      </c>
    </row>
    <row r="3691" spans="1:16" x14ac:dyDescent="0.3">
      <c r="A3691" t="s">
        <v>552</v>
      </c>
      <c r="B3691" t="e">
        <f>VLOOKUP(A3691,Sheet3!L:L,1,FALSE)</f>
        <v>#N/A</v>
      </c>
      <c r="C3691" t="str">
        <f>VLOOKUP(A3691,'ALL - prices'!B:C,2,FALSE)</f>
        <v>Intact Financial Corp</v>
      </c>
      <c r="D3691" t="str">
        <f>VLOOKUP(A3691,'ALL - prices'!B:I,8,FALSE)</f>
        <v>Financials</v>
      </c>
      <c r="E3691">
        <v>2017</v>
      </c>
      <c r="F3691" t="s">
        <v>680</v>
      </c>
      <c r="G3691" t="str">
        <f t="shared" si="266"/>
        <v>2017-Q2</v>
      </c>
      <c r="H3691" s="4">
        <f>INDEX('ALL - prices'!$J$3:$DY$219,MATCH('COMBINED DATA'!A3691,'ALL - prices'!$B$3:$B$219,0),MATCH('COMBINED DATA'!G3691,'ALL - prices'!$J$1:$DY$1,0))</f>
        <v>80.784599999999998</v>
      </c>
      <c r="I3691" s="14">
        <f t="shared" si="270"/>
        <v>3.9213674174323399</v>
      </c>
      <c r="J3691" s="15">
        <f>INDEX(MarketCap2!$E$2:$AR$224,MATCH(A3691,MarketCap2!$B$2:$B$224,0),MATCH(G3691,MarketCap2!$E$1:$AR$1,0))</f>
        <v>13263027200</v>
      </c>
      <c r="K3691">
        <f t="shared" si="267"/>
        <v>23.30824609127459</v>
      </c>
      <c r="L3691">
        <f>INDEX('PB2'!$D$2:$AQ$224,MATCH(A3691,'PB2'!$B$2:$B$224,0),MATCH(G3691,'PB2'!$D$1:$AQ$1,0))</f>
        <v>2.3233170509338401</v>
      </c>
      <c r="M3691" s="16">
        <f t="shared" si="268"/>
        <v>0.43041908533235163</v>
      </c>
      <c r="N3691" s="6">
        <f>INDEX('ROA2'!$D$2:$AQ$224,MATCH(A3691,'ROA2'!$B$2:$B$224,0),MATCH(G3691,'ROA2'!$D$1:$AQ$1,0))</f>
        <v>2.4509239196777299</v>
      </c>
      <c r="O3691" s="6">
        <v>22545.000447999999</v>
      </c>
      <c r="P3691" s="28">
        <v>-1.4038285043160235E-2</v>
      </c>
    </row>
    <row r="3692" spans="1:16" x14ac:dyDescent="0.3">
      <c r="A3692" t="s">
        <v>552</v>
      </c>
      <c r="B3692" t="e">
        <f>VLOOKUP(A3692,Sheet3!L:L,1,FALSE)</f>
        <v>#N/A</v>
      </c>
      <c r="C3692" t="str">
        <f>VLOOKUP(A3692,'ALL - prices'!B:C,2,FALSE)</f>
        <v>Intact Financial Corp</v>
      </c>
      <c r="D3692" t="str">
        <f>VLOOKUP(A3692,'ALL - prices'!B:I,8,FALSE)</f>
        <v>Financials</v>
      </c>
      <c r="E3692">
        <v>2017</v>
      </c>
      <c r="F3692" t="s">
        <v>681</v>
      </c>
      <c r="G3692" t="str">
        <f t="shared" si="266"/>
        <v>2017-Q3</v>
      </c>
      <c r="H3692" s="4">
        <f>INDEX('ALL - prices'!$J$3:$DY$219,MATCH('COMBINED DATA'!A3692,'ALL - prices'!$B$3:$B$219,0),MATCH('COMBINED DATA'!G3692,'ALL - prices'!$J$1:$DY$1,0))</f>
        <v>85.552800000000005</v>
      </c>
      <c r="I3692" s="14">
        <f t="shared" si="270"/>
        <v>5.7593587889625333</v>
      </c>
      <c r="J3692" s="15">
        <f>INDEX(MarketCap2!$E$2:$AR$224,MATCH(A3692,MarketCap2!$B$2:$B$224,0),MATCH(G3692,MarketCap2!$E$1:$AR$1,0))</f>
        <v>13963783168</v>
      </c>
      <c r="K3692">
        <f t="shared" si="267"/>
        <v>23.359732898139683</v>
      </c>
      <c r="L3692">
        <f>INDEX('PB2'!$D$2:$AQ$224,MATCH(A3692,'PB2'!$B$2:$B$224,0),MATCH(G3692,'PB2'!$D$1:$AQ$1,0))</f>
        <v>2.21357393264771</v>
      </c>
      <c r="M3692" s="16">
        <f t="shared" si="268"/>
        <v>0.45175812077072824</v>
      </c>
      <c r="N3692" s="6">
        <f>INDEX('ROA2'!$D$2:$AQ$224,MATCH(A3692,'ROA2'!$B$2:$B$224,0),MATCH(G3692,'ROA2'!$D$1:$AQ$1,0))</f>
        <v>2.9906129837036102</v>
      </c>
      <c r="O3692" s="6">
        <v>23715.999744000001</v>
      </c>
      <c r="P3692" s="28">
        <v>5.1940531059243462E-2</v>
      </c>
    </row>
    <row r="3693" spans="1:16" x14ac:dyDescent="0.3">
      <c r="A3693" t="s">
        <v>552</v>
      </c>
      <c r="B3693" t="e">
        <f>VLOOKUP(A3693,Sheet3!L:L,1,FALSE)</f>
        <v>#N/A</v>
      </c>
      <c r="C3693" t="str">
        <f>VLOOKUP(A3693,'ALL - prices'!B:C,2,FALSE)</f>
        <v>Intact Financial Corp</v>
      </c>
      <c r="D3693" t="str">
        <f>VLOOKUP(A3693,'ALL - prices'!B:I,8,FALSE)</f>
        <v>Financials</v>
      </c>
      <c r="E3693">
        <v>2017</v>
      </c>
      <c r="F3693" t="s">
        <v>682</v>
      </c>
      <c r="G3693" t="str">
        <f t="shared" si="266"/>
        <v>2017-Q4</v>
      </c>
      <c r="H3693" s="4">
        <f>INDEX('ALL - prices'!$J$3:$DY$219,MATCH('COMBINED DATA'!A3693,'ALL - prices'!$B$3:$B$219,0),MATCH('COMBINED DATA'!G3693,'ALL - prices'!$J$1:$DY$1,0))</f>
        <v>87.671599999999998</v>
      </c>
      <c r="I3693" s="14">
        <f t="shared" si="270"/>
        <v>5.4922045509977124</v>
      </c>
      <c r="J3693" s="15">
        <f>INDEX(MarketCap2!$E$2:$AR$224,MATCH(A3693,MarketCap2!$B$2:$B$224,0),MATCH(G3693,MarketCap2!$E$1:$AR$1,0))</f>
        <v>14613414912</v>
      </c>
      <c r="K3693">
        <f t="shared" si="267"/>
        <v>23.405205773384232</v>
      </c>
      <c r="L3693">
        <f>INDEX('PB2'!$D$2:$AQ$224,MATCH(A3693,'PB2'!$B$2:$B$224,0),MATCH(G3693,'PB2'!$D$1:$AQ$1,0))</f>
        <v>2.1876370906829798</v>
      </c>
      <c r="M3693" s="16">
        <f t="shared" si="268"/>
        <v>0.45711420978321421</v>
      </c>
      <c r="N3693" s="6">
        <f>INDEX('ROA2'!$D$2:$AQ$224,MATCH(A3693,'ROA2'!$B$2:$B$224,0),MATCH(G3693,'ROA2'!$D$1:$AQ$1,0))</f>
        <v>2.8440260887146001</v>
      </c>
      <c r="O3693" s="6">
        <v>28551.999488000001</v>
      </c>
      <c r="P3693" s="28">
        <v>0.20391296155345415</v>
      </c>
    </row>
    <row r="3694" spans="1:16" x14ac:dyDescent="0.3">
      <c r="A3694" t="s">
        <v>552</v>
      </c>
      <c r="B3694" t="e">
        <f>VLOOKUP(A3694,Sheet3!L:L,1,FALSE)</f>
        <v>#N/A</v>
      </c>
      <c r="C3694" t="str">
        <f>VLOOKUP(A3694,'ALL - prices'!B:C,2,FALSE)</f>
        <v>Intact Financial Corp</v>
      </c>
      <c r="D3694" t="str">
        <f>VLOOKUP(A3694,'ALL - prices'!B:I,8,FALSE)</f>
        <v>Financials</v>
      </c>
      <c r="E3694">
        <v>2018</v>
      </c>
      <c r="F3694" t="s">
        <v>679</v>
      </c>
      <c r="G3694" t="str">
        <f t="shared" si="266"/>
        <v>2018-Q1</v>
      </c>
      <c r="H3694" s="4">
        <f>INDEX('ALL - prices'!$J$3:$DY$219,MATCH('COMBINED DATA'!A3694,'ALL - prices'!$B$3:$B$219,0),MATCH('COMBINED DATA'!G3694,'ALL - prices'!$J$1:$DY$1,0))</f>
        <v>81.416600000000003</v>
      </c>
      <c r="I3694" s="14">
        <f t="shared" si="270"/>
        <v>8.1034410988480676</v>
      </c>
      <c r="J3694" s="15">
        <f>INDEX(MarketCap2!$E$2:$AR$224,MATCH(A3694,MarketCap2!$B$2:$B$224,0),MATCH(G3694,MarketCap2!$E$1:$AR$1,0))</f>
        <v>13474851840</v>
      </c>
      <c r="K3694">
        <f t="shared" si="267"/>
        <v>23.324090958504772</v>
      </c>
      <c r="L3694">
        <f>INDEX('PB2'!$D$2:$AQ$224,MATCH(A3694,'PB2'!$B$2:$B$224,0),MATCH(G3694,'PB2'!$D$1:$AQ$1,0))</f>
        <v>2.0456740856170601</v>
      </c>
      <c r="M3694" s="16">
        <f t="shared" si="268"/>
        <v>0.48883642171101688</v>
      </c>
      <c r="N3694" s="6">
        <f>INDEX('ROA2'!$D$2:$AQ$224,MATCH(A3694,'ROA2'!$B$2:$B$224,0),MATCH(G3694,'ROA2'!$D$1:$AQ$1,0))</f>
        <v>3.1240139007568399</v>
      </c>
      <c r="O3694" s="6">
        <v>27837.999103999999</v>
      </c>
      <c r="P3694" s="28">
        <v>-2.5007018660815221E-2</v>
      </c>
    </row>
    <row r="3695" spans="1:16" x14ac:dyDescent="0.3">
      <c r="A3695" t="s">
        <v>552</v>
      </c>
      <c r="B3695" t="e">
        <f>VLOOKUP(A3695,Sheet3!L:L,1,FALSE)</f>
        <v>#N/A</v>
      </c>
      <c r="C3695" t="str">
        <f>VLOOKUP(A3695,'ALL - prices'!B:C,2,FALSE)</f>
        <v>Intact Financial Corp</v>
      </c>
      <c r="D3695" t="str">
        <f>VLOOKUP(A3695,'ALL - prices'!B:I,8,FALSE)</f>
        <v>Financials</v>
      </c>
      <c r="E3695">
        <v>2018</v>
      </c>
      <c r="F3695" t="s">
        <v>680</v>
      </c>
      <c r="G3695" t="str">
        <f t="shared" si="266"/>
        <v>2018-Q2</v>
      </c>
      <c r="H3695" s="4">
        <f>INDEX('ALL - prices'!$J$3:$DY$219,MATCH('COMBINED DATA'!A3695,'ALL - prices'!$B$3:$B$219,0),MATCH('COMBINED DATA'!G3695,'ALL - prices'!$J$1:$DY$1,0))</f>
        <v>79.004900000000006</v>
      </c>
      <c r="I3695" s="14">
        <f t="shared" si="270"/>
        <v>8.6070379172608895</v>
      </c>
      <c r="J3695" s="15">
        <f>INDEX(MarketCap2!$E$2:$AR$224,MATCH(A3695,MarketCap2!$B$2:$B$224,0),MATCH(G3695,MarketCap2!$E$1:$AR$1,0))</f>
        <v>12979340288</v>
      </c>
      <c r="K3695">
        <f t="shared" si="267"/>
        <v>23.286624721661063</v>
      </c>
      <c r="L3695">
        <f>INDEX('PB2'!$D$2:$AQ$224,MATCH(A3695,'PB2'!$B$2:$B$224,0),MATCH(G3695,'PB2'!$D$1:$AQ$1,0))</f>
        <v>1.9171849489212001</v>
      </c>
      <c r="M3695" s="16">
        <f t="shared" si="268"/>
        <v>0.52159808607025626</v>
      </c>
      <c r="N3695" s="6">
        <f>INDEX('ROA2'!$D$2:$AQ$224,MATCH(A3695,'ROA2'!$B$2:$B$224,0),MATCH(G3695,'ROA2'!$D$1:$AQ$1,0))</f>
        <v>3.0035090446472199</v>
      </c>
      <c r="O3695" s="6">
        <v>27330.000896000001</v>
      </c>
      <c r="P3695" s="28">
        <v>-1.8248373602648898E-2</v>
      </c>
    </row>
    <row r="3696" spans="1:16" x14ac:dyDescent="0.3">
      <c r="A3696" t="s">
        <v>552</v>
      </c>
      <c r="B3696" t="e">
        <f>VLOOKUP(A3696,Sheet3!L:L,1,FALSE)</f>
        <v>#N/A</v>
      </c>
      <c r="C3696" t="str">
        <f>VLOOKUP(A3696,'ALL - prices'!B:C,2,FALSE)</f>
        <v>Intact Financial Corp</v>
      </c>
      <c r="D3696" t="str">
        <f>VLOOKUP(A3696,'ALL - prices'!B:I,8,FALSE)</f>
        <v>Financials</v>
      </c>
      <c r="E3696">
        <v>2018</v>
      </c>
      <c r="F3696" t="s">
        <v>681</v>
      </c>
      <c r="G3696" t="str">
        <f t="shared" si="266"/>
        <v>2018-Q3</v>
      </c>
      <c r="H3696" s="4">
        <f>INDEX('ALL - prices'!$J$3:$DY$219,MATCH('COMBINED DATA'!A3696,'ALL - prices'!$B$3:$B$219,0),MATCH('COMBINED DATA'!G3696,'ALL - prices'!$J$1:$DY$1,0))</f>
        <v>91.604100000000003</v>
      </c>
      <c r="I3696" s="14">
        <f t="shared" si="270"/>
        <v>13.245547898161924</v>
      </c>
      <c r="J3696" s="15">
        <f>INDEX(MarketCap2!$E$2:$AR$224,MATCH(A3696,MarketCap2!$B$2:$B$224,0),MATCH(G3696,MarketCap2!$E$1:$AR$1,0))</f>
        <v>14948858880</v>
      </c>
      <c r="K3696">
        <f t="shared" si="267"/>
        <v>23.427900804772904</v>
      </c>
      <c r="L3696">
        <f>INDEX('PB2'!$D$2:$AQ$224,MATCH(A3696,'PB2'!$B$2:$B$224,0),MATCH(G3696,'PB2'!$D$1:$AQ$1,0))</f>
        <v>2.17976999282837</v>
      </c>
      <c r="M3696" s="16">
        <f t="shared" si="268"/>
        <v>0.45876399954586294</v>
      </c>
      <c r="N3696" s="6">
        <f>INDEX('ROA2'!$D$2:$AQ$224,MATCH(A3696,'ROA2'!$B$2:$B$224,0),MATCH(G3696,'ROA2'!$D$1:$AQ$1,0))</f>
        <v>2.5591840744018599</v>
      </c>
      <c r="O3696" s="6">
        <v>28409.999360000002</v>
      </c>
      <c r="P3696" s="28">
        <v>3.9516956772513975E-2</v>
      </c>
    </row>
    <row r="3697" spans="1:16" x14ac:dyDescent="0.3">
      <c r="A3697" t="s">
        <v>552</v>
      </c>
      <c r="B3697" t="e">
        <f>VLOOKUP(A3697,Sheet3!L:L,1,FALSE)</f>
        <v>#N/A</v>
      </c>
      <c r="C3697" t="str">
        <f>VLOOKUP(A3697,'ALL - prices'!B:C,2,FALSE)</f>
        <v>Intact Financial Corp</v>
      </c>
      <c r="D3697" t="str">
        <f>VLOOKUP(A3697,'ALL - prices'!B:I,8,FALSE)</f>
        <v>Financials</v>
      </c>
      <c r="E3697">
        <v>2018</v>
      </c>
      <c r="F3697" t="s">
        <v>682</v>
      </c>
      <c r="G3697" t="str">
        <f t="shared" si="266"/>
        <v>2018-Q4</v>
      </c>
      <c r="H3697" s="4">
        <f>INDEX('ALL - prices'!$J$3:$DY$219,MATCH('COMBINED DATA'!A3697,'ALL - prices'!$B$3:$B$219,0),MATCH('COMBINED DATA'!G3697,'ALL - prices'!$J$1:$DY$1,0))</f>
        <v>85.189400000000006</v>
      </c>
      <c r="I3697" s="14">
        <f t="shared" si="270"/>
        <v>11.528772315530102</v>
      </c>
      <c r="J3697" s="15">
        <f>INDEX(MarketCap2!$E$2:$AR$224,MATCH(A3697,MarketCap2!$B$2:$B$224,0),MATCH(G3697,MarketCap2!$E$1:$AR$1,0))</f>
        <v>13806120960</v>
      </c>
      <c r="K3697">
        <f t="shared" si="267"/>
        <v>23.348377878597397</v>
      </c>
      <c r="L3697">
        <f>INDEX('PB2'!$D$2:$AQ$224,MATCH(A3697,'PB2'!$B$2:$B$224,0),MATCH(G3697,'PB2'!$D$1:$AQ$1,0))</f>
        <v>2.0357010364532502</v>
      </c>
      <c r="M3697" s="16">
        <f t="shared" si="268"/>
        <v>0.49123126730940531</v>
      </c>
      <c r="N3697" s="6">
        <f>INDEX('ROA2'!$D$2:$AQ$224,MATCH(A3697,'ROA2'!$B$2:$B$224,0),MATCH(G3697,'ROA2'!$D$1:$AQ$1,0))</f>
        <v>2.4346671104431201</v>
      </c>
      <c r="O3697" s="6">
        <v>28540.000255999999</v>
      </c>
      <c r="P3697" s="28">
        <v>4.5758852139586156E-3</v>
      </c>
    </row>
    <row r="3698" spans="1:16" x14ac:dyDescent="0.3">
      <c r="A3698" t="s">
        <v>552</v>
      </c>
      <c r="B3698" t="e">
        <f>VLOOKUP(A3698,Sheet3!L:L,1,FALSE)</f>
        <v>#N/A</v>
      </c>
      <c r="C3698" t="str">
        <f>VLOOKUP(A3698,'ALL - prices'!B:C,2,FALSE)</f>
        <v>Intact Financial Corp</v>
      </c>
      <c r="D3698" t="str">
        <f>VLOOKUP(A3698,'ALL - prices'!B:I,8,FALSE)</f>
        <v>Financials</v>
      </c>
      <c r="E3698">
        <v>2019</v>
      </c>
      <c r="F3698" t="s">
        <v>679</v>
      </c>
      <c r="G3698" t="str">
        <f t="shared" ref="G3698:G3761" si="271">E3698&amp;"-"&amp;F3698</f>
        <v>2019-Q1</v>
      </c>
      <c r="H3698" s="4">
        <f>INDEX('ALL - prices'!$J$3:$DY$219,MATCH('COMBINED DATA'!A3698,'ALL - prices'!$B$3:$B$219,0),MATCH('COMBINED DATA'!G3698,'ALL - prices'!$J$1:$DY$1,0))</f>
        <v>97.789100000000005</v>
      </c>
      <c r="I3698" s="14">
        <f t="shared" si="270"/>
        <v>8.4045820217307661</v>
      </c>
      <c r="J3698" s="15">
        <f>INDEX(MarketCap2!$E$2:$AR$224,MATCH(A3698,MarketCap2!$B$2:$B$224,0),MATCH(G3698,MarketCap2!$E$1:$AR$1,0))</f>
        <v>15739450368</v>
      </c>
      <c r="K3698">
        <f t="shared" ref="K3698:K3761" si="272">LN(J3698)</f>
        <v>23.479436159885054</v>
      </c>
      <c r="L3698">
        <f>INDEX('PB2'!$D$2:$AQ$224,MATCH(A3698,'PB2'!$B$2:$B$224,0),MATCH(G3698,'PB2'!$D$1:$AQ$1,0))</f>
        <v>2.2523539066314702</v>
      </c>
      <c r="M3698" s="16">
        <f t="shared" ref="M3698:M3761" si="273">1/L3698</f>
        <v>0.4439799611667421</v>
      </c>
      <c r="N3698" s="6">
        <f>INDEX('ROA2'!$D$2:$AQ$224,MATCH(A3698,'ROA2'!$B$2:$B$224,0),MATCH(G3698,'ROA2'!$D$1:$AQ$1,0))</f>
        <v>2.51159000396729</v>
      </c>
      <c r="O3698" s="6">
        <v>28461.000703999998</v>
      </c>
      <c r="P3698" s="28">
        <v>-2.7680291272384611E-3</v>
      </c>
    </row>
    <row r="3699" spans="1:16" x14ac:dyDescent="0.3">
      <c r="A3699" t="s">
        <v>552</v>
      </c>
      <c r="B3699" t="e">
        <f>VLOOKUP(A3699,Sheet3!L:L,1,FALSE)</f>
        <v>#N/A</v>
      </c>
      <c r="C3699" t="str">
        <f>VLOOKUP(A3699,'ALL - prices'!B:C,2,FALSE)</f>
        <v>Intact Financial Corp</v>
      </c>
      <c r="D3699" t="str">
        <f>VLOOKUP(A3699,'ALL - prices'!B:I,8,FALSE)</f>
        <v>Financials</v>
      </c>
      <c r="E3699">
        <v>2019</v>
      </c>
      <c r="F3699" t="s">
        <v>680</v>
      </c>
      <c r="G3699" t="str">
        <f t="shared" si="271"/>
        <v>2019-Q2</v>
      </c>
      <c r="H3699" s="4">
        <f>INDEX('ALL - prices'!$J$3:$DY$219,MATCH('COMBINED DATA'!A3699,'ALL - prices'!$B$3:$B$219,0),MATCH('COMBINED DATA'!G3699,'ALL - prices'!$J$1:$DY$1,0))</f>
        <v>105.3289</v>
      </c>
      <c r="I3699" s="14">
        <f t="shared" si="270"/>
        <v>6.4830822615481303</v>
      </c>
      <c r="J3699" s="15">
        <f>INDEX(MarketCap2!$E$2:$AR$224,MATCH(A3699,MarketCap2!$B$2:$B$224,0),MATCH(G3699,MarketCap2!$E$1:$AR$1,0))</f>
        <v>16844608512</v>
      </c>
      <c r="K3699">
        <f t="shared" si="272"/>
        <v>23.547296472929339</v>
      </c>
      <c r="L3699">
        <f>INDEX('PB2'!$D$2:$AQ$224,MATCH(A3699,'PB2'!$B$2:$B$224,0),MATCH(G3699,'PB2'!$D$1:$AQ$1,0))</f>
        <v>2.4254300594329798</v>
      </c>
      <c r="M3699" s="16">
        <f t="shared" si="273"/>
        <v>0.41229801540176397</v>
      </c>
      <c r="N3699" s="6">
        <f>INDEX('ROA2'!$D$2:$AQ$224,MATCH(A3699,'ROA2'!$B$2:$B$224,0),MATCH(G3699,'ROA2'!$D$1:$AQ$1,0))</f>
        <v>2.7183980941772501</v>
      </c>
      <c r="O3699" s="6">
        <v>28806.000639999998</v>
      </c>
      <c r="P3699" s="28">
        <v>1.212184840540455E-2</v>
      </c>
    </row>
    <row r="3700" spans="1:16" x14ac:dyDescent="0.3">
      <c r="A3700" t="s">
        <v>552</v>
      </c>
      <c r="B3700" t="e">
        <f>VLOOKUP(A3700,Sheet3!L:L,1,FALSE)</f>
        <v>#N/A</v>
      </c>
      <c r="C3700" t="str">
        <f>VLOOKUP(A3700,'ALL - prices'!B:C,2,FALSE)</f>
        <v>Intact Financial Corp</v>
      </c>
      <c r="D3700" t="str">
        <f>VLOOKUP(A3700,'ALL - prices'!B:I,8,FALSE)</f>
        <v>Financials</v>
      </c>
      <c r="E3700">
        <v>2019</v>
      </c>
      <c r="F3700" t="s">
        <v>681</v>
      </c>
      <c r="G3700" t="str">
        <f t="shared" si="271"/>
        <v>2019-Q3</v>
      </c>
      <c r="H3700" s="4">
        <f>INDEX('ALL - prices'!$J$3:$DY$219,MATCH('COMBINED DATA'!A3700,'ALL - prices'!$B$3:$B$219,0),MATCH('COMBINED DATA'!G3700,'ALL - prices'!$J$1:$DY$1,0))</f>
        <v>116.7347</v>
      </c>
      <c r="I3700" s="14">
        <f t="shared" si="270"/>
        <v>8.9452200934353758</v>
      </c>
      <c r="J3700" s="15">
        <f>INDEX(MarketCap2!$E$2:$AR$224,MATCH(A3700,MarketCap2!$B$2:$B$224,0),MATCH(G3700,MarketCap2!$E$1:$AR$1,0))</f>
        <v>19067539456</v>
      </c>
      <c r="K3700">
        <f t="shared" si="272"/>
        <v>23.671253221280715</v>
      </c>
      <c r="L3700">
        <f>INDEX('PB2'!$D$2:$AQ$224,MATCH(A3700,'PB2'!$B$2:$B$224,0),MATCH(G3700,'PB2'!$D$1:$AQ$1,0))</f>
        <v>2.6040990352630602</v>
      </c>
      <c r="M3700" s="16">
        <f t="shared" si="273"/>
        <v>0.38400997291525141</v>
      </c>
      <c r="N3700" s="6">
        <f>INDEX('ROA2'!$D$2:$AQ$224,MATCH(A3700,'ROA2'!$B$2:$B$224,0),MATCH(G3700,'ROA2'!$D$1:$AQ$1,0))</f>
        <v>2.6556301116943399</v>
      </c>
      <c r="O3700" s="6">
        <v>29579.999231999998</v>
      </c>
      <c r="P3700" s="28">
        <v>2.6869352732195175E-2</v>
      </c>
    </row>
    <row r="3701" spans="1:16" x14ac:dyDescent="0.3">
      <c r="A3701" t="s">
        <v>552</v>
      </c>
      <c r="B3701" t="e">
        <f>VLOOKUP(A3701,Sheet3!L:L,1,FALSE)</f>
        <v>#N/A</v>
      </c>
      <c r="C3701" t="str">
        <f>VLOOKUP(A3701,'ALL - prices'!B:C,2,FALSE)</f>
        <v>Intact Financial Corp</v>
      </c>
      <c r="D3701" t="str">
        <f>VLOOKUP(A3701,'ALL - prices'!B:I,8,FALSE)</f>
        <v>Financials</v>
      </c>
      <c r="E3701">
        <v>2019</v>
      </c>
      <c r="F3701" t="s">
        <v>682</v>
      </c>
      <c r="G3701" t="str">
        <f t="shared" si="271"/>
        <v>2019-Q4</v>
      </c>
      <c r="H3701" s="4">
        <f>INDEX('ALL - prices'!$J$3:$DY$219,MATCH('COMBINED DATA'!A3701,'ALL - prices'!$B$3:$B$219,0),MATCH('COMBINED DATA'!G3701,'ALL - prices'!$J$1:$DY$1,0))</f>
        <v>123.6187</v>
      </c>
      <c r="I3701" s="14">
        <f t="shared" si="270"/>
        <v>12.617149186556896</v>
      </c>
      <c r="J3701" s="15">
        <f>INDEX(MarketCap2!$E$2:$AR$224,MATCH(A3701,MarketCap2!$B$2:$B$224,0),MATCH(G3701,MarketCap2!$E$1:$AR$1,0))</f>
        <v>19544868864</v>
      </c>
      <c r="K3701">
        <f t="shared" si="272"/>
        <v>23.695978626729065</v>
      </c>
      <c r="L3701">
        <f>INDEX('PB2'!$D$2:$AQ$224,MATCH(A3701,'PB2'!$B$2:$B$224,0),MATCH(G3701,'PB2'!$D$1:$AQ$1,0))</f>
        <v>2.6017110347747798</v>
      </c>
      <c r="M3701" s="16">
        <f t="shared" si="273"/>
        <v>0.38436243942308768</v>
      </c>
      <c r="N3701" s="6">
        <f>INDEX('ROA2'!$D$2:$AQ$224,MATCH(A3701,'ROA2'!$B$2:$B$224,0),MATCH(G3701,'ROA2'!$D$1:$AQ$1,0))</f>
        <v>2.58513402938843</v>
      </c>
      <c r="O3701" s="6">
        <v>30102.999039999999</v>
      </c>
      <c r="P3701" s="28">
        <v>1.7680859417812729E-2</v>
      </c>
    </row>
    <row r="3702" spans="1:16" x14ac:dyDescent="0.3">
      <c r="A3702" t="s">
        <v>552</v>
      </c>
      <c r="B3702" t="e">
        <f>VLOOKUP(A3702,Sheet3!L:L,1,FALSE)</f>
        <v>#N/A</v>
      </c>
      <c r="C3702" t="str">
        <f>VLOOKUP(A3702,'ALL - prices'!B:C,2,FALSE)</f>
        <v>Intact Financial Corp</v>
      </c>
      <c r="D3702" t="str">
        <f>VLOOKUP(A3702,'ALL - prices'!B:I,8,FALSE)</f>
        <v>Financials</v>
      </c>
      <c r="E3702">
        <v>2020</v>
      </c>
      <c r="F3702" t="s">
        <v>679</v>
      </c>
      <c r="G3702" t="str">
        <f t="shared" si="271"/>
        <v>2020-Q1</v>
      </c>
      <c r="H3702" s="4">
        <f>INDEX('ALL - prices'!$J$3:$DY$219,MATCH('COMBINED DATA'!A3702,'ALL - prices'!$B$3:$B$219,0),MATCH('COMBINED DATA'!G3702,'ALL - prices'!$J$1:$DY$1,0))</f>
        <v>107.8117</v>
      </c>
      <c r="I3702" s="14">
        <f t="shared" si="270"/>
        <v>10.818134232351099</v>
      </c>
      <c r="J3702" s="15">
        <f>INDEX(MarketCap2!$E$2:$AR$224,MATCH(A3702,MarketCap2!$B$2:$B$224,0),MATCH(G3702,MarketCap2!$E$1:$AR$1,0))</f>
        <v>17395296256</v>
      </c>
      <c r="K3702">
        <f t="shared" si="272"/>
        <v>23.579465676506182</v>
      </c>
      <c r="L3702">
        <f>INDEX('PB2'!$D$2:$AQ$224,MATCH(A3702,'PB2'!$B$2:$B$224,0),MATCH(G3702,'PB2'!$D$1:$AQ$1,0))</f>
        <v>2.3519868850707999</v>
      </c>
      <c r="M3702" s="16">
        <f t="shared" si="273"/>
        <v>0.42517243882076233</v>
      </c>
      <c r="N3702" s="6">
        <f>INDEX('ROA2'!$D$2:$AQ$224,MATCH(A3702,'ROA2'!$B$2:$B$224,0),MATCH(G3702,'ROA2'!$D$1:$AQ$1,0))</f>
        <v>2.4821820259094198</v>
      </c>
      <c r="O3702" s="6">
        <v>32291.999744000001</v>
      </c>
      <c r="P3702" s="28">
        <v>7.2717030655029449E-2</v>
      </c>
    </row>
    <row r="3703" spans="1:16" x14ac:dyDescent="0.3">
      <c r="A3703" t="s">
        <v>552</v>
      </c>
      <c r="B3703" t="e">
        <f>VLOOKUP(A3703,Sheet3!L:L,1,FALSE)</f>
        <v>#N/A</v>
      </c>
      <c r="C3703" t="str">
        <f>VLOOKUP(A3703,'ALL - prices'!B:C,2,FALSE)</f>
        <v>Intact Financial Corp</v>
      </c>
      <c r="D3703" t="str">
        <f>VLOOKUP(A3703,'ALL - prices'!B:I,8,FALSE)</f>
        <v>Financials</v>
      </c>
      <c r="E3703">
        <v>2020</v>
      </c>
      <c r="F3703" t="s">
        <v>680</v>
      </c>
      <c r="G3703" t="str">
        <f t="shared" si="271"/>
        <v>2020-Q2</v>
      </c>
      <c r="H3703" s="4">
        <f>INDEX('ALL - prices'!$J$3:$DY$219,MATCH('COMBINED DATA'!A3703,'ALL - prices'!$B$3:$B$219,0),MATCH('COMBINED DATA'!G3703,'ALL - prices'!$J$1:$DY$1,0))</f>
        <v>115.2655</v>
      </c>
      <c r="I3703" s="14">
        <f t="shared" si="270"/>
        <v>10.685365852573012</v>
      </c>
      <c r="J3703" s="15">
        <f>INDEX(MarketCap2!$E$2:$AR$224,MATCH(A3703,MarketCap2!$B$2:$B$224,0),MATCH(G3703,MarketCap2!$E$1:$AR$1,0))</f>
        <v>18479372288</v>
      </c>
      <c r="K3703">
        <f t="shared" si="272"/>
        <v>23.639920935483488</v>
      </c>
      <c r="L3703">
        <f>INDEX('PB2'!$D$2:$AQ$224,MATCH(A3703,'PB2'!$B$2:$B$224,0),MATCH(G3703,'PB2'!$D$1:$AQ$1,0))</f>
        <v>2.3949420452117902</v>
      </c>
      <c r="M3703" s="16">
        <f t="shared" si="273"/>
        <v>0.41754663834112432</v>
      </c>
      <c r="N3703" s="6">
        <f>INDEX('ROA2'!$D$2:$AQ$224,MATCH(A3703,'ROA2'!$B$2:$B$224,0),MATCH(G3703,'ROA2'!$D$1:$AQ$1,0))</f>
        <v>2.3003189563751198</v>
      </c>
      <c r="O3703" s="6">
        <v>32228.999167999998</v>
      </c>
      <c r="P3703" s="28">
        <v>-1.9509654558234034E-3</v>
      </c>
    </row>
    <row r="3704" spans="1:16" x14ac:dyDescent="0.3">
      <c r="A3704" t="s">
        <v>552</v>
      </c>
      <c r="B3704" t="e">
        <f>VLOOKUP(A3704,Sheet3!L:L,1,FALSE)</f>
        <v>#N/A</v>
      </c>
      <c r="C3704" t="str">
        <f>VLOOKUP(A3704,'ALL - prices'!B:C,2,FALSE)</f>
        <v>Intact Financial Corp</v>
      </c>
      <c r="D3704" t="str">
        <f>VLOOKUP(A3704,'ALL - prices'!B:I,8,FALSE)</f>
        <v>Financials</v>
      </c>
      <c r="E3704">
        <v>2020</v>
      </c>
      <c r="F3704" t="s">
        <v>681</v>
      </c>
      <c r="G3704" t="str">
        <f t="shared" si="271"/>
        <v>2020-Q3</v>
      </c>
      <c r="H3704" s="4">
        <f>INDEX('ALL - prices'!$J$3:$DY$219,MATCH('COMBINED DATA'!A3704,'ALL - prices'!$B$3:$B$219,0),MATCH('COMBINED DATA'!G3704,'ALL - prices'!$J$1:$DY$1,0))</f>
        <v>127.9473</v>
      </c>
      <c r="I3704" s="14">
        <f t="shared" si="270"/>
        <v>9.145893460455353</v>
      </c>
      <c r="J3704" s="15">
        <f>INDEX(MarketCap2!$E$2:$AR$224,MATCH(A3704,MarketCap2!$B$2:$B$224,0),MATCH(G3704,MarketCap2!$E$1:$AR$1,0))</f>
        <v>20391526400</v>
      </c>
      <c r="K3704">
        <f t="shared" si="272"/>
        <v>23.738385278956489</v>
      </c>
      <c r="L3704">
        <f>INDEX('PB2'!$D$2:$AQ$224,MATCH(A3704,'PB2'!$B$2:$B$224,0),MATCH(G3704,'PB2'!$D$1:$AQ$1,0))</f>
        <v>2.5362589359283501</v>
      </c>
      <c r="M3704" s="16">
        <f t="shared" si="273"/>
        <v>0.39428150881367668</v>
      </c>
      <c r="N3704" s="6">
        <f>INDEX('ROA2'!$D$2:$AQ$224,MATCH(A3704,'ROA2'!$B$2:$B$224,0),MATCH(G3704,'ROA2'!$D$1:$AQ$1,0))</f>
        <v>2.53967189788818</v>
      </c>
      <c r="O3704" s="6">
        <v>33184</v>
      </c>
      <c r="P3704" s="28">
        <v>2.9631724740252462E-2</v>
      </c>
    </row>
    <row r="3705" spans="1:16" x14ac:dyDescent="0.3">
      <c r="A3705" t="s">
        <v>552</v>
      </c>
      <c r="B3705" t="e">
        <f>VLOOKUP(A3705,Sheet3!L:L,1,FALSE)</f>
        <v>#N/A</v>
      </c>
      <c r="C3705" t="str">
        <f>VLOOKUP(A3705,'ALL - prices'!B:C,2,FALSE)</f>
        <v>Intact Financial Corp</v>
      </c>
      <c r="D3705" t="str">
        <f>VLOOKUP(A3705,'ALL - prices'!B:I,8,FALSE)</f>
        <v>Financials</v>
      </c>
      <c r="E3705">
        <v>2020</v>
      </c>
      <c r="F3705" t="s">
        <v>682</v>
      </c>
      <c r="G3705" t="str">
        <f t="shared" si="271"/>
        <v>2020-Q4</v>
      </c>
      <c r="H3705" s="4">
        <f>INDEX('ALL - prices'!$J$3:$DY$219,MATCH('COMBINED DATA'!A3705,'ALL - prices'!$B$3:$B$219,0),MATCH('COMBINED DATA'!G3705,'ALL - prices'!$J$1:$DY$1,0))</f>
        <v>135.9924</v>
      </c>
      <c r="I3705" s="14">
        <f t="shared" si="270"/>
        <v>6.6165006937202087</v>
      </c>
      <c r="J3705" s="15">
        <f>INDEX(MarketCap2!$E$2:$AR$224,MATCH(A3705,MarketCap2!$B$2:$B$224,0),MATCH(G3705,MarketCap2!$E$1:$AR$1,0))</f>
        <v>21555693568</v>
      </c>
      <c r="K3705">
        <f t="shared" si="272"/>
        <v>23.793905821292199</v>
      </c>
      <c r="L3705">
        <f>INDEX('PB2'!$D$2:$AQ$224,MATCH(A3705,'PB2'!$B$2:$B$224,0),MATCH(G3705,'PB2'!$D$1:$AQ$1,0))</f>
        <v>2.5637118816375701</v>
      </c>
      <c r="M3705" s="16">
        <f t="shared" si="273"/>
        <v>0.3900594318583297</v>
      </c>
      <c r="N3705" s="6">
        <f>INDEX('ROA2'!$D$2:$AQ$224,MATCH(A3705,'ROA2'!$B$2:$B$224,0),MATCH(G3705,'ROA2'!$D$1:$AQ$1,0))</f>
        <v>2.9402151107788099</v>
      </c>
      <c r="O3705" s="6">
        <v>34109.999104000002</v>
      </c>
      <c r="P3705" s="28">
        <v>2.7904987463838061E-2</v>
      </c>
    </row>
    <row r="3706" spans="1:16" x14ac:dyDescent="0.3">
      <c r="A3706" t="s">
        <v>552</v>
      </c>
      <c r="B3706" t="e">
        <f>VLOOKUP(A3706,Sheet3!L:L,1,FALSE)</f>
        <v>#N/A</v>
      </c>
      <c r="C3706" t="str">
        <f>VLOOKUP(A3706,'ALL - prices'!B:C,2,FALSE)</f>
        <v>Intact Financial Corp</v>
      </c>
      <c r="D3706" t="str">
        <f>VLOOKUP(A3706,'ALL - prices'!B:I,8,FALSE)</f>
        <v>Financials</v>
      </c>
      <c r="E3706">
        <v>2021</v>
      </c>
      <c r="F3706" t="s">
        <v>679</v>
      </c>
      <c r="G3706" t="str">
        <f t="shared" si="271"/>
        <v>2021-Q1</v>
      </c>
      <c r="H3706" s="4">
        <f>INDEX('ALL - prices'!$J$3:$DY$219,MATCH('COMBINED DATA'!A3706,'ALL - prices'!$B$3:$B$219,0),MATCH('COMBINED DATA'!G3706,'ALL - prices'!$J$1:$DY$1,0))</f>
        <v>139.7039</v>
      </c>
      <c r="I3706" s="14">
        <f t="shared" si="270"/>
        <v>9.1895752906486301</v>
      </c>
      <c r="J3706" s="15">
        <f>INDEX(MarketCap2!$E$2:$AR$224,MATCH(A3706,MarketCap2!$B$2:$B$224,0),MATCH(G3706,MarketCap2!$E$1:$AR$1,0))</f>
        <v>22024792064</v>
      </c>
      <c r="K3706">
        <f t="shared" si="272"/>
        <v>23.81543456781603</v>
      </c>
      <c r="L3706">
        <f>INDEX('PB2'!$D$2:$AQ$224,MATCH(A3706,'PB2'!$B$2:$B$224,0),MATCH(G3706,'PB2'!$D$1:$AQ$1,0))</f>
        <v>2.4763650894164999</v>
      </c>
      <c r="M3706" s="16">
        <f t="shared" si="273"/>
        <v>0.40381767788352552</v>
      </c>
      <c r="N3706" s="6">
        <f>INDEX('ROA2'!$D$2:$AQ$224,MATCH(A3706,'ROA2'!$B$2:$B$224,0),MATCH(G3706,'ROA2'!$D$1:$AQ$1,0))</f>
        <v>3.2101590633392298</v>
      </c>
      <c r="O3706" s="6">
        <v>35119.001600000003</v>
      </c>
      <c r="P3706" s="28">
        <v>2.9580842055245835E-2</v>
      </c>
    </row>
    <row r="3707" spans="1:16" x14ac:dyDescent="0.3">
      <c r="A3707" t="s">
        <v>552</v>
      </c>
      <c r="B3707" t="e">
        <f>VLOOKUP(A3707,Sheet3!L:L,1,FALSE)</f>
        <v>#N/A</v>
      </c>
      <c r="C3707" t="str">
        <f>VLOOKUP(A3707,'ALL - prices'!B:C,2,FALSE)</f>
        <v>Intact Financial Corp</v>
      </c>
      <c r="D3707" t="str">
        <f>VLOOKUP(A3707,'ALL - prices'!B:I,8,FALSE)</f>
        <v>Financials</v>
      </c>
      <c r="E3707">
        <v>2021</v>
      </c>
      <c r="F3707" t="s">
        <v>680</v>
      </c>
      <c r="G3707" t="str">
        <f t="shared" si="271"/>
        <v>2021-Q2</v>
      </c>
      <c r="H3707" s="4">
        <f>INDEX('ALL - prices'!$J$3:$DY$219,MATCH('COMBINED DATA'!A3707,'ALL - prices'!$B$3:$B$219,0),MATCH('COMBINED DATA'!G3707,'ALL - prices'!$J$1:$DY$1,0))</f>
        <v>153.5318</v>
      </c>
      <c r="I3707" s="14">
        <f t="shared" si="270"/>
        <v>10.255746059120543</v>
      </c>
      <c r="J3707" s="15">
        <f>INDEX(MarketCap2!$E$2:$AR$224,MATCH(A3707,MarketCap2!$B$2:$B$224,0),MATCH(G3707,MarketCap2!$E$1:$AR$1,0))</f>
        <v>25647181824</v>
      </c>
      <c r="K3707">
        <f t="shared" si="272"/>
        <v>23.967699532117638</v>
      </c>
      <c r="L3707">
        <f>INDEX('PB2'!$D$2:$AQ$224,MATCH(A3707,'PB2'!$B$2:$B$224,0),MATCH(G3707,'PB2'!$D$1:$AQ$1,0))</f>
        <v>2.1683208942413299</v>
      </c>
      <c r="M3707" s="16">
        <f t="shared" si="273"/>
        <v>0.46118635053317986</v>
      </c>
      <c r="N3707" s="6">
        <f>INDEX('ROA2'!$D$2:$AQ$224,MATCH(A3707,'ROA2'!$B$2:$B$224,0),MATCH(G3707,'ROA2'!$D$1:$AQ$1,0))</f>
        <v>4.4123091697692898</v>
      </c>
      <c r="O3707" s="6">
        <v>35264</v>
      </c>
      <c r="P3707" s="28">
        <v>4.1287734102326175E-3</v>
      </c>
    </row>
    <row r="3708" spans="1:16" x14ac:dyDescent="0.3">
      <c r="A3708" t="s">
        <v>552</v>
      </c>
      <c r="B3708" t="e">
        <f>VLOOKUP(A3708,Sheet3!L:L,1,FALSE)</f>
        <v>#N/A</v>
      </c>
      <c r="C3708" t="str">
        <f>VLOOKUP(A3708,'ALL - prices'!B:C,2,FALSE)</f>
        <v>Intact Financial Corp</v>
      </c>
      <c r="D3708" t="str">
        <f>VLOOKUP(A3708,'ALL - prices'!B:I,8,FALSE)</f>
        <v>Financials</v>
      </c>
      <c r="E3708">
        <v>2021</v>
      </c>
      <c r="F3708" t="s">
        <v>681</v>
      </c>
      <c r="G3708" t="str">
        <f t="shared" si="271"/>
        <v>2021-Q3</v>
      </c>
      <c r="H3708" s="4">
        <f>INDEX('ALL - prices'!$J$3:$DY$219,MATCH('COMBINED DATA'!A3708,'ALL - prices'!$B$3:$B$219,0),MATCH('COMBINED DATA'!G3708,'ALL - prices'!$J$1:$DY$1,0))</f>
        <v>153.4085</v>
      </c>
      <c r="I3708" s="14">
        <f t="shared" si="270"/>
        <v>12.995107859851204</v>
      </c>
      <c r="J3708" s="15">
        <f>INDEX(MarketCap2!$E$2:$AR$224,MATCH(A3708,MarketCap2!$B$2:$B$224,0),MATCH(G3708,MarketCap2!$E$1:$AR$1,0))</f>
        <v>29490206720</v>
      </c>
      <c r="K3708">
        <f t="shared" si="272"/>
        <v>24.107324069582869</v>
      </c>
      <c r="L3708">
        <f>INDEX('PB2'!$D$2:$AQ$224,MATCH(A3708,'PB2'!$B$2:$B$224,0),MATCH(G3708,'PB2'!$D$1:$AQ$1,0))</f>
        <v>2.1142959594726598</v>
      </c>
      <c r="M3708" s="16">
        <f t="shared" si="273"/>
        <v>0.4729706811005856</v>
      </c>
      <c r="N3708" s="6">
        <f>INDEX('ROA2'!$D$2:$AQ$224,MATCH(A3708,'ROA2'!$B$2:$B$224,0),MATCH(G3708,'ROA2'!$D$1:$AQ$1,0))</f>
        <v>3.6321260929107702</v>
      </c>
      <c r="O3708" s="6">
        <v>65491.001343999997</v>
      </c>
      <c r="P3708" s="28">
        <v>0.85716315063520865</v>
      </c>
    </row>
    <row r="3709" spans="1:16" x14ac:dyDescent="0.3">
      <c r="A3709" t="s">
        <v>552</v>
      </c>
      <c r="B3709" t="e">
        <f>VLOOKUP(A3709,Sheet3!L:L,1,FALSE)</f>
        <v>#N/A</v>
      </c>
      <c r="C3709" t="str">
        <f>VLOOKUP(A3709,'ALL - prices'!B:C,2,FALSE)</f>
        <v>Intact Financial Corp</v>
      </c>
      <c r="D3709" t="str">
        <f>VLOOKUP(A3709,'ALL - prices'!B:I,8,FALSE)</f>
        <v>Financials</v>
      </c>
      <c r="E3709">
        <v>2021</v>
      </c>
      <c r="F3709" t="s">
        <v>682</v>
      </c>
      <c r="G3709" t="str">
        <f t="shared" si="271"/>
        <v>2021-Q4</v>
      </c>
      <c r="H3709" s="4">
        <f>INDEX('ALL - prices'!$J$3:$DY$219,MATCH('COMBINED DATA'!A3709,'ALL - prices'!$B$3:$B$219,0),MATCH('COMBINED DATA'!G3709,'ALL - prices'!$J$1:$DY$1,0))</f>
        <v>151.46</v>
      </c>
      <c r="I3709" s="14">
        <f t="shared" si="270"/>
        <v>7.5922156442745177</v>
      </c>
      <c r="J3709" s="15">
        <f>INDEX(MarketCap2!$E$2:$AR$224,MATCH(A3709,MarketCap2!$B$2:$B$224,0),MATCH(G3709,MarketCap2!$E$1:$AR$1,0))</f>
        <v>28951396352</v>
      </c>
      <c r="K3709">
        <f t="shared" si="272"/>
        <v>24.088884273031937</v>
      </c>
      <c r="L3709">
        <f>INDEX('PB2'!$D$2:$AQ$224,MATCH(A3709,'PB2'!$B$2:$B$224,0),MATCH(G3709,'PB2'!$D$1:$AQ$1,0))</f>
        <v>1.9967859983444201</v>
      </c>
      <c r="M3709" s="16">
        <f t="shared" si="273"/>
        <v>0.50080479371806608</v>
      </c>
      <c r="N3709" s="6">
        <f>INDEX('ROA2'!$D$2:$AQ$224,MATCH(A3709,'ROA2'!$B$2:$B$224,0),MATCH(G3709,'ROA2'!$D$1:$AQ$1,0))</f>
        <v>3.4961059093475302</v>
      </c>
      <c r="O3709" s="6">
        <v>66173.001728000003</v>
      </c>
      <c r="P3709" s="28">
        <v>1.0413650272618534E-2</v>
      </c>
    </row>
    <row r="3710" spans="1:16" x14ac:dyDescent="0.3">
      <c r="A3710" t="s">
        <v>552</v>
      </c>
      <c r="B3710" t="e">
        <f>VLOOKUP(A3710,Sheet3!L:L,1,FALSE)</f>
        <v>#N/A</v>
      </c>
      <c r="C3710" t="str">
        <f>VLOOKUP(A3710,'ALL - prices'!B:C,2,FALSE)</f>
        <v>Intact Financial Corp</v>
      </c>
      <c r="D3710" t="str">
        <f>VLOOKUP(A3710,'ALL - prices'!B:I,8,FALSE)</f>
        <v>Financials</v>
      </c>
      <c r="E3710">
        <v>2022</v>
      </c>
      <c r="F3710" t="s">
        <v>679</v>
      </c>
      <c r="G3710" t="str">
        <f t="shared" si="271"/>
        <v>2022-Q1</v>
      </c>
      <c r="H3710" s="4">
        <f>INDEX('ALL - prices'!$J$3:$DY$219,MATCH('COMBINED DATA'!A3710,'ALL - prices'!$B$3:$B$219,0),MATCH('COMBINED DATA'!G3710,'ALL - prices'!$J$1:$DY$1,0))</f>
        <v>171.08099999999999</v>
      </c>
      <c r="I3710" s="14">
        <f t="shared" si="270"/>
        <v>7.0104699026408577</v>
      </c>
      <c r="J3710" s="15">
        <f>INDEX(MarketCap2!$E$2:$AR$224,MATCH(A3710,MarketCap2!$B$2:$B$224,0),MATCH(G3710,MarketCap2!$E$1:$AR$1,0))</f>
        <v>32520124416</v>
      </c>
      <c r="K3710">
        <f t="shared" si="272"/>
        <v>24.205124947448962</v>
      </c>
      <c r="L3710">
        <f>INDEX('PB2'!$D$2:$AQ$224,MATCH(A3710,'PB2'!$B$2:$B$224,0),MATCH(G3710,'PB2'!$D$1:$AQ$1,0))</f>
        <v>2.2474279403686501</v>
      </c>
      <c r="M3710" s="16">
        <f t="shared" si="273"/>
        <v>0.44495308705469239</v>
      </c>
      <c r="N3710" s="6">
        <f>INDEX('ROA2'!$D$2:$AQ$224,MATCH(A3710,'ROA2'!$B$2:$B$224,0),MATCH(G3710,'ROA2'!$D$1:$AQ$1,0))</f>
        <v>4.0741910934448198</v>
      </c>
      <c r="O3710" s="6">
        <v>66348.998655999996</v>
      </c>
      <c r="P3710" s="28">
        <v>2.6596485485639236E-3</v>
      </c>
    </row>
    <row r="3711" spans="1:16" x14ac:dyDescent="0.3">
      <c r="A3711" t="s">
        <v>552</v>
      </c>
      <c r="B3711" t="e">
        <f>VLOOKUP(A3711,Sheet3!L:L,1,FALSE)</f>
        <v>#N/A</v>
      </c>
      <c r="C3711" t="str">
        <f>VLOOKUP(A3711,'ALL - prices'!B:C,2,FALSE)</f>
        <v>Intact Financial Corp</v>
      </c>
      <c r="D3711" t="str">
        <f>VLOOKUP(A3711,'ALL - prices'!B:I,8,FALSE)</f>
        <v>Financials</v>
      </c>
      <c r="E3711">
        <v>2022</v>
      </c>
      <c r="F3711" t="s">
        <v>680</v>
      </c>
      <c r="G3711" t="str">
        <f t="shared" si="271"/>
        <v>2022-Q2</v>
      </c>
      <c r="H3711" s="4">
        <f>INDEX('ALL - prices'!$J$3:$DY$219,MATCH('COMBINED DATA'!A3711,'ALL - prices'!$B$3:$B$219,0),MATCH('COMBINED DATA'!G3711,'ALL - prices'!$J$1:$DY$1,0))</f>
        <v>169.096</v>
      </c>
      <c r="I3711" s="14">
        <f t="shared" si="270"/>
        <v>5.7571576571400875</v>
      </c>
      <c r="J3711" s="15">
        <f>INDEX(MarketCap2!$E$2:$AR$224,MATCH(A3711,MarketCap2!$B$2:$B$224,0),MATCH(G3711,MarketCap2!$E$1:$AR$1,0))</f>
        <v>31901583360</v>
      </c>
      <c r="K3711">
        <f t="shared" si="272"/>
        <v>24.185921480615146</v>
      </c>
      <c r="L3711">
        <f>INDEX('PB2'!$D$2:$AQ$224,MATCH(A3711,'PB2'!$B$2:$B$224,0),MATCH(G3711,'PB2'!$D$1:$AQ$1,0))</f>
        <v>2.24536108970642</v>
      </c>
      <c r="M3711" s="16">
        <f t="shared" si="273"/>
        <v>0.4453626655349005</v>
      </c>
      <c r="N3711" s="6">
        <f>INDEX('ROA2'!$D$2:$AQ$224,MATCH(A3711,'ROA2'!$B$2:$B$224,0),MATCH(G3711,'ROA2'!$D$1:$AQ$1,0))</f>
        <v>4.0787930488586399</v>
      </c>
      <c r="O3711" s="6">
        <v>65353.998335999997</v>
      </c>
      <c r="P3711" s="28">
        <v>-1.4996463249713573E-2</v>
      </c>
    </row>
    <row r="3712" spans="1:16" x14ac:dyDescent="0.3">
      <c r="A3712" t="s">
        <v>552</v>
      </c>
      <c r="B3712" t="e">
        <f>VLOOKUP(A3712,Sheet3!L:L,1,FALSE)</f>
        <v>#N/A</v>
      </c>
      <c r="C3712" t="str">
        <f>VLOOKUP(A3712,'ALL - prices'!B:C,2,FALSE)</f>
        <v>Intact Financial Corp</v>
      </c>
      <c r="D3712" t="str">
        <f>VLOOKUP(A3712,'ALL - prices'!B:I,8,FALSE)</f>
        <v>Financials</v>
      </c>
      <c r="E3712">
        <v>2022</v>
      </c>
      <c r="F3712" t="s">
        <v>681</v>
      </c>
      <c r="G3712" t="str">
        <f t="shared" si="271"/>
        <v>2022-Q3</v>
      </c>
      <c r="H3712" s="4">
        <f>INDEX('ALL - prices'!$J$3:$DY$219,MATCH('COMBINED DATA'!A3712,'ALL - prices'!$B$3:$B$219,0),MATCH('COMBINED DATA'!G3712,'ALL - prices'!$J$1:$DY$1,0))</f>
        <v>182.9683</v>
      </c>
      <c r="I3712" s="14">
        <f t="shared" si="270"/>
        <v>5.5349637297065222</v>
      </c>
      <c r="J3712" s="15">
        <f>INDEX(MarketCap2!$E$2:$AR$224,MATCH(A3712,MarketCap2!$B$2:$B$224,0),MATCH(G3712,MarketCap2!$E$1:$AR$1,0))</f>
        <v>34271287296</v>
      </c>
      <c r="K3712">
        <f t="shared" si="272"/>
        <v>24.257573735477312</v>
      </c>
      <c r="L3712">
        <f>INDEX('PB2'!$D$2:$AQ$224,MATCH(A3712,'PB2'!$B$2:$B$224,0),MATCH(G3712,'PB2'!$D$1:$AQ$1,0))</f>
        <v>2.47775506973267</v>
      </c>
      <c r="M3712" s="16">
        <f t="shared" si="273"/>
        <v>0.40359114273062191</v>
      </c>
      <c r="N3712" s="6">
        <f>INDEX('ROA2'!$D$2:$AQ$224,MATCH(A3712,'ROA2'!$B$2:$B$224,0),MATCH(G3712,'ROA2'!$D$1:$AQ$1,0))</f>
        <v>4.2035961151123002</v>
      </c>
      <c r="O3712" s="6">
        <v>63921.999872</v>
      </c>
      <c r="P3712" s="28">
        <v>-2.1911413233475965E-2</v>
      </c>
    </row>
    <row r="3713" spans="1:16" x14ac:dyDescent="0.3">
      <c r="A3713" t="s">
        <v>552</v>
      </c>
      <c r="B3713" t="e">
        <f>VLOOKUP(A3713,Sheet3!L:L,1,FALSE)</f>
        <v>#N/A</v>
      </c>
      <c r="C3713" t="str">
        <f>VLOOKUP(A3713,'ALL - prices'!B:C,2,FALSE)</f>
        <v>Intact Financial Corp</v>
      </c>
      <c r="D3713" t="str">
        <f>VLOOKUP(A3713,'ALL - prices'!B:I,8,FALSE)</f>
        <v>Financials</v>
      </c>
      <c r="E3713">
        <v>2022</v>
      </c>
      <c r="F3713" t="s">
        <v>682</v>
      </c>
      <c r="G3713" t="str">
        <f t="shared" si="271"/>
        <v>2022-Q4</v>
      </c>
      <c r="H3713" s="4">
        <f>INDEX('ALL - prices'!$J$3:$DY$219,MATCH('COMBINED DATA'!A3713,'ALL - prices'!$B$3:$B$219,0),MATCH('COMBINED DATA'!G3713,'ALL - prices'!$J$1:$DY$1,0))</f>
        <v>183.35300000000001</v>
      </c>
      <c r="I3713" s="14">
        <f t="shared" si="270"/>
        <v>5.9175568784057075</v>
      </c>
      <c r="J3713" s="15">
        <f>INDEX(MarketCap2!$E$2:$AR$224,MATCH(A3713,MarketCap2!$B$2:$B$224,0),MATCH(G3713,MarketCap2!$E$1:$AR$1,0))</f>
        <v>34159335424</v>
      </c>
      <c r="K3713">
        <f t="shared" si="272"/>
        <v>24.254301750876596</v>
      </c>
      <c r="L3713">
        <f>INDEX('PB2'!$D$2:$AQ$224,MATCH(A3713,'PB2'!$B$2:$B$224,0),MATCH(G3713,'PB2'!$D$1:$AQ$1,0))</f>
        <v>2.3524088859558101</v>
      </c>
      <c r="M3713" s="16">
        <f t="shared" si="273"/>
        <v>0.42509616672940292</v>
      </c>
      <c r="N3713" s="6">
        <f>INDEX('ROA2'!$D$2:$AQ$224,MATCH(A3713,'ROA2'!$B$2:$B$224,0),MATCH(G3713,'ROA2'!$D$1:$AQ$1,0))</f>
        <v>4.2868518829345703</v>
      </c>
      <c r="O3713" s="6">
        <v>64459.001856000003</v>
      </c>
      <c r="P3713" s="28">
        <v>8.4008946071042322E-3</v>
      </c>
    </row>
    <row r="3714" spans="1:16" x14ac:dyDescent="0.3">
      <c r="A3714" t="s">
        <v>552</v>
      </c>
      <c r="B3714" t="e">
        <f>VLOOKUP(A3714,Sheet3!L:L,1,FALSE)</f>
        <v>#N/A</v>
      </c>
      <c r="C3714" t="str">
        <f>VLOOKUP(A3714,'ALL - prices'!B:C,2,FALSE)</f>
        <v>Intact Financial Corp</v>
      </c>
      <c r="D3714" t="str">
        <f>VLOOKUP(A3714,'ALL - prices'!B:I,8,FALSE)</f>
        <v>Financials</v>
      </c>
      <c r="E3714">
        <v>2023</v>
      </c>
      <c r="F3714" t="s">
        <v>679</v>
      </c>
      <c r="G3714" t="str">
        <f t="shared" si="271"/>
        <v>2023-Q1</v>
      </c>
      <c r="H3714" s="4">
        <f>INDEX('ALL - prices'!$J$3:$DY$219,MATCH('COMBINED DATA'!A3714,'ALL - prices'!$B$3:$B$219,0),MATCH('COMBINED DATA'!G3714,'ALL - prices'!$J$1:$DY$1,0))</f>
        <v>183.017</v>
      </c>
      <c r="I3714" s="14">
        <f t="shared" si="270"/>
        <v>10.107928988793896</v>
      </c>
      <c r="J3714" s="15">
        <f>INDEX(MarketCap2!$E$2:$AR$224,MATCH(A3714,MarketCap2!$B$2:$B$224,0),MATCH(G3714,MarketCap2!$E$1:$AR$1,0))</f>
        <v>33898203136</v>
      </c>
      <c r="K3714">
        <f t="shared" si="272"/>
        <v>24.246627845090252</v>
      </c>
      <c r="L3714">
        <f>INDEX('PB2'!$D$2:$AQ$224,MATCH(A3714,'PB2'!$B$2:$B$224,0),MATCH(G3714,'PB2'!$D$1:$AQ$1,0))</f>
        <v>2.4884889125824001</v>
      </c>
      <c r="M3714" s="16">
        <f t="shared" si="273"/>
        <v>0.40185029354310514</v>
      </c>
      <c r="N3714" s="6">
        <f>INDEX('ROA2'!$D$2:$AQ$224,MATCH(A3714,'ROA2'!$B$2:$B$224,0),MATCH(G3714,'ROA2'!$D$1:$AQ$1,0))</f>
        <v>4.08693504333496</v>
      </c>
      <c r="O3714" s="6">
        <v>53740.998656000003</v>
      </c>
      <c r="P3714" s="28">
        <v>-0.16627628246468637</v>
      </c>
    </row>
    <row r="3715" spans="1:16" x14ac:dyDescent="0.3">
      <c r="A3715" t="s">
        <v>552</v>
      </c>
      <c r="B3715" t="e">
        <f>VLOOKUP(A3715,Sheet3!L:L,1,FALSE)</f>
        <v>#N/A</v>
      </c>
      <c r="C3715" t="str">
        <f>VLOOKUP(A3715,'ALL - prices'!B:C,2,FALSE)</f>
        <v>Intact Financial Corp</v>
      </c>
      <c r="D3715" t="str">
        <f>VLOOKUP(A3715,'ALL - prices'!B:I,8,FALSE)</f>
        <v>Financials</v>
      </c>
      <c r="E3715">
        <v>2023</v>
      </c>
      <c r="F3715" t="s">
        <v>680</v>
      </c>
      <c r="G3715" t="str">
        <f t="shared" si="271"/>
        <v>2023-Q2</v>
      </c>
      <c r="H3715" s="4">
        <f>INDEX('ALL - prices'!$J$3:$DY$219,MATCH('COMBINED DATA'!A3715,'ALL - prices'!$B$3:$B$219,0),MATCH('COMBINED DATA'!G3715,'ALL - prices'!$J$1:$DY$1,0))</f>
        <v>194.62200000000001</v>
      </c>
      <c r="I3715" s="14">
        <f t="shared" si="270"/>
        <v>14.836018107379759</v>
      </c>
      <c r="J3715" s="15">
        <f>INDEX(MarketCap2!$E$2:$AR$224,MATCH(A3715,MarketCap2!$B$2:$B$224,0),MATCH(G3715,MarketCap2!$E$1:$AR$1,0))</f>
        <v>35847061504</v>
      </c>
      <c r="K3715">
        <f t="shared" si="272"/>
        <v>24.302527434216991</v>
      </c>
      <c r="L3715">
        <f>INDEX('PB2'!$D$2:$AQ$224,MATCH(A3715,'PB2'!$B$2:$B$224,0),MATCH(G3715,'PB2'!$D$1:$AQ$1,0))</f>
        <v>2.6811559200286901</v>
      </c>
      <c r="M3715" s="16">
        <f t="shared" si="273"/>
        <v>0.37297345989087399</v>
      </c>
      <c r="N3715" s="6">
        <f>INDEX('ROA2'!$D$2:$AQ$224,MATCH(A3715,'ROA2'!$B$2:$B$224,0),MATCH(G3715,'ROA2'!$D$1:$AQ$1,0))</f>
        <v>3.9178130626678498</v>
      </c>
      <c r="O3715" s="6">
        <v>53691.998207999997</v>
      </c>
      <c r="P3715" s="28">
        <v>-9.1178893629538852E-4</v>
      </c>
    </row>
    <row r="3716" spans="1:16" x14ac:dyDescent="0.3">
      <c r="A3716" t="s">
        <v>552</v>
      </c>
      <c r="B3716" t="e">
        <f>VLOOKUP(A3716,Sheet3!L:L,1,FALSE)</f>
        <v>#N/A</v>
      </c>
      <c r="C3716" t="str">
        <f>VLOOKUP(A3716,'ALL - prices'!B:C,2,FALSE)</f>
        <v>Intact Financial Corp</v>
      </c>
      <c r="D3716" t="str">
        <f>VLOOKUP(A3716,'ALL - prices'!B:I,8,FALSE)</f>
        <v>Financials</v>
      </c>
      <c r="E3716">
        <v>2023</v>
      </c>
      <c r="F3716" t="s">
        <v>681</v>
      </c>
      <c r="G3716" t="str">
        <f t="shared" si="271"/>
        <v>2023-Q3</v>
      </c>
      <c r="H3716" s="4">
        <f>INDEX('ALL - prices'!$J$3:$DY$219,MATCH('COMBINED DATA'!A3716,'ALL - prices'!$B$3:$B$219,0),MATCH('COMBINED DATA'!G3716,'ALL - prices'!$J$1:$DY$1,0))</f>
        <v>189.48670000000001</v>
      </c>
      <c r="I3716" s="14">
        <f t="shared" si="270"/>
        <v>24.216119002897631</v>
      </c>
      <c r="J3716" s="15">
        <f>INDEX(MarketCap2!$E$2:$AR$224,MATCH(A3716,MarketCap2!$B$2:$B$224,0),MATCH(G3716,MarketCap2!$E$1:$AR$1,0))</f>
        <v>35311493120</v>
      </c>
      <c r="K3716">
        <f t="shared" si="272"/>
        <v>24.287474332030627</v>
      </c>
      <c r="L3716">
        <f>INDEX('PB2'!$D$2:$AQ$224,MATCH(A3716,'PB2'!$B$2:$B$224,0),MATCH(G3716,'PB2'!$D$1:$AQ$1,0))</f>
        <v>2.5638198852539098</v>
      </c>
      <c r="M3716" s="16">
        <f t="shared" si="273"/>
        <v>0.39004300019342591</v>
      </c>
      <c r="N3716" s="6">
        <f>INDEX('ROA2'!$D$2:$AQ$224,MATCH(A3716,'ROA2'!$B$2:$B$224,0),MATCH(G3716,'ROA2'!$D$1:$AQ$1,0))</f>
        <v>2.30420589447021</v>
      </c>
      <c r="O3716" s="6">
        <v>53255.000064</v>
      </c>
      <c r="P3716" s="28">
        <v>-8.1389808274054069E-3</v>
      </c>
    </row>
    <row r="3717" spans="1:16" x14ac:dyDescent="0.3">
      <c r="A3717" t="s">
        <v>552</v>
      </c>
      <c r="B3717" t="e">
        <f>VLOOKUP(A3717,Sheet3!L:L,1,FALSE)</f>
        <v>#N/A</v>
      </c>
      <c r="C3717" t="str">
        <f>VLOOKUP(A3717,'ALL - prices'!B:C,2,FALSE)</f>
        <v>Intact Financial Corp</v>
      </c>
      <c r="D3717" t="str">
        <f>VLOOKUP(A3717,'ALL - prices'!B:I,8,FALSE)</f>
        <v>Financials</v>
      </c>
      <c r="E3717">
        <v>2023</v>
      </c>
      <c r="F3717" t="s">
        <v>682</v>
      </c>
      <c r="G3717" t="str">
        <f t="shared" si="271"/>
        <v>2023-Q4</v>
      </c>
      <c r="H3717" s="4">
        <f>INDEX('ALL - prices'!$J$3:$DY$219,MATCH('COMBINED DATA'!A3717,'ALL - prices'!$B$3:$B$219,0),MATCH('COMBINED DATA'!G3717,'ALL - prices'!$J$1:$DY$1,0))</f>
        <v>196.1052</v>
      </c>
      <c r="I3717" s="14">
        <f t="shared" si="270"/>
        <v>22.309247382251595</v>
      </c>
      <c r="J3717" s="15">
        <f>INDEX(MarketCap2!$E$2:$AR$224,MATCH(A3717,MarketCap2!$B$2:$B$224,0),MATCH(G3717,MarketCap2!$E$1:$AR$1,0))</f>
        <v>36352901120</v>
      </c>
      <c r="K3717">
        <f t="shared" si="272"/>
        <v>24.316539848470256</v>
      </c>
      <c r="L3717">
        <f>INDEX('PB2'!$D$2:$AQ$224,MATCH(A3717,'PB2'!$B$2:$B$224,0),MATCH(G3717,'PB2'!$D$1:$AQ$1,0))</f>
        <v>2.49485206604004</v>
      </c>
      <c r="M3717" s="16">
        <f t="shared" si="273"/>
        <v>0.40082536901165944</v>
      </c>
      <c r="N3717" s="6">
        <f>INDEX('ROA2'!$D$2:$AQ$224,MATCH(A3717,'ROA2'!$B$2:$B$224,0),MATCH(G3717,'ROA2'!$D$1:$AQ$1,0))</f>
        <v>1.90514504909515</v>
      </c>
      <c r="O3717" s="6">
        <v>55006.998527999996</v>
      </c>
      <c r="P3717" s="28">
        <v>3.2898290524730187E-2</v>
      </c>
    </row>
    <row r="3718" spans="1:16" x14ac:dyDescent="0.3">
      <c r="A3718" t="s">
        <v>552</v>
      </c>
      <c r="B3718" t="e">
        <f>VLOOKUP(A3718,Sheet3!L:L,1,FALSE)</f>
        <v>#N/A</v>
      </c>
      <c r="C3718" t="str">
        <f>VLOOKUP(A3718,'ALL - prices'!B:C,2,FALSE)</f>
        <v>Intact Financial Corp</v>
      </c>
      <c r="D3718" t="str">
        <f>VLOOKUP(A3718,'ALL - prices'!B:I,8,FALSE)</f>
        <v>Financials</v>
      </c>
      <c r="E3718" s="18">
        <v>2024</v>
      </c>
      <c r="F3718" t="s">
        <v>679</v>
      </c>
      <c r="G3718" t="str">
        <f t="shared" si="271"/>
        <v>2024-Q1</v>
      </c>
      <c r="H3718" s="4">
        <f>INDEX('ALL - prices'!$J$3:$DY$219,MATCH('COMBINED DATA'!A3718,'ALL - prices'!$B$3:$B$219,0),MATCH('COMBINED DATA'!G3718,'ALL - prices'!$J$1:$DY$1,0))</f>
        <v>212.80860000000001</v>
      </c>
      <c r="I3718" s="14" t="s">
        <v>769</v>
      </c>
      <c r="J3718" s="15">
        <f>INDEX(MarketCap2!$E$2:$AR$224,MATCH(A3718,MarketCap2!$B$2:$B$224,0),MATCH(G3718,MarketCap2!$E$1:$AR$1,0))</f>
        <v>39256211456</v>
      </c>
      <c r="K3718">
        <f t="shared" si="272"/>
        <v>24.393375522310091</v>
      </c>
      <c r="L3718">
        <f>INDEX('PB2'!$D$2:$AQ$224,MATCH(A3718,'PB2'!$B$2:$B$224,0),MATCH(G3718,'PB2'!$D$1:$AQ$1,0))</f>
        <v>2.5961389541625999</v>
      </c>
      <c r="M3718" s="16">
        <f t="shared" si="273"/>
        <v>0.3851873946872601</v>
      </c>
      <c r="N3718" s="6">
        <f>INDEX('ROA2'!$D$2:$AQ$224,MATCH(A3718,'ROA2'!$B$2:$B$224,0),MATCH(G3718,'ROA2'!$D$1:$AQ$1,0))</f>
        <v>2.3988330364227299</v>
      </c>
      <c r="O3718" s="6">
        <v>55978.999808</v>
      </c>
      <c r="P3718" s="28">
        <v>1.7670502045393915E-2</v>
      </c>
    </row>
    <row r="3719" spans="1:16" x14ac:dyDescent="0.3">
      <c r="A3719" t="s">
        <v>552</v>
      </c>
      <c r="B3719" t="e">
        <f>VLOOKUP(A3719,Sheet3!L:L,1,FALSE)</f>
        <v>#N/A</v>
      </c>
      <c r="C3719" t="str">
        <f>VLOOKUP(A3719,'ALL - prices'!B:C,2,FALSE)</f>
        <v>Intact Financial Corp</v>
      </c>
      <c r="D3719" t="str">
        <f>VLOOKUP(A3719,'ALL - prices'!B:I,8,FALSE)</f>
        <v>Financials</v>
      </c>
      <c r="E3719" s="18">
        <v>2024</v>
      </c>
      <c r="F3719" t="s">
        <v>680</v>
      </c>
      <c r="G3719" t="str">
        <f t="shared" si="271"/>
        <v>2024-Q2</v>
      </c>
      <c r="H3719" s="4">
        <f>INDEX('ALL - prices'!$J$3:$DY$219,MATCH('COMBINED DATA'!A3719,'ALL - prices'!$B$3:$B$219,0),MATCH('COMBINED DATA'!G3719,'ALL - prices'!$J$1:$DY$1,0))</f>
        <v>221.72040000000001</v>
      </c>
      <c r="I3719" s="14" t="s">
        <v>769</v>
      </c>
      <c r="J3719" s="15">
        <f>INDEX(MarketCap2!$E$2:$AR$224,MATCH(A3719,MarketCap2!$B$2:$B$224,0),MATCH(G3719,MarketCap2!$E$1:$AR$1,0))</f>
        <v>40653561856</v>
      </c>
      <c r="K3719">
        <f t="shared" si="272"/>
        <v>24.428352291635427</v>
      </c>
      <c r="L3719">
        <f>INDEX('PB2'!$D$2:$AQ$224,MATCH(A3719,'PB2'!$B$2:$B$224,0),MATCH(G3719,'PB2'!$D$1:$AQ$1,0))</f>
        <v>2.5910279750824001</v>
      </c>
      <c r="M3719" s="16">
        <f t="shared" si="273"/>
        <v>0.3859472030471604</v>
      </c>
      <c r="N3719" s="6">
        <f>INDEX('ROA2'!$D$2:$AQ$224,MATCH(A3719,'ROA2'!$B$2:$B$224,0),MATCH(G3719,'ROA2'!$D$1:$AQ$1,0))</f>
        <v>2.9273159503936799</v>
      </c>
      <c r="O3719" s="6">
        <v>56442.998784000003</v>
      </c>
      <c r="P3719" s="28">
        <v>8.28880433004257E-3</v>
      </c>
    </row>
    <row r="3720" spans="1:16" x14ac:dyDescent="0.3">
      <c r="A3720" t="s">
        <v>552</v>
      </c>
      <c r="B3720" t="e">
        <f>VLOOKUP(A3720,Sheet3!L:L,1,FALSE)</f>
        <v>#N/A</v>
      </c>
      <c r="C3720" t="str">
        <f>VLOOKUP(A3720,'ALL - prices'!B:C,2,FALSE)</f>
        <v>Intact Financial Corp</v>
      </c>
      <c r="D3720" t="str">
        <f>VLOOKUP(A3720,'ALL - prices'!B:I,8,FALSE)</f>
        <v>Financials</v>
      </c>
      <c r="E3720" s="18">
        <v>2024</v>
      </c>
      <c r="F3720" t="s">
        <v>681</v>
      </c>
      <c r="G3720" t="str">
        <f t="shared" si="271"/>
        <v>2024-Q3</v>
      </c>
      <c r="H3720" s="4">
        <f>INDEX('ALL - prices'!$J$3:$DY$219,MATCH('COMBINED DATA'!A3720,'ALL - prices'!$B$3:$B$219,0),MATCH('COMBINED DATA'!G3720,'ALL - prices'!$J$1:$DY$1,0))</f>
        <v>253.74029999999999</v>
      </c>
      <c r="I3720" s="14" t="s">
        <v>769</v>
      </c>
      <c r="J3720" s="15">
        <f>INDEX(MarketCap2!$E$2:$AR$224,MATCH(A3720,MarketCap2!$B$2:$B$224,0),MATCH(G3720,MarketCap2!$E$1:$AR$1,0))</f>
        <v>46321123328</v>
      </c>
      <c r="K3720">
        <f t="shared" si="272"/>
        <v>24.558863921385136</v>
      </c>
      <c r="L3720">
        <f>INDEX('PB2'!$D$2:$AQ$224,MATCH(A3720,'PB2'!$B$2:$B$224,0),MATCH(G3720,'PB2'!$D$1:$AQ$1,0))</f>
        <v>2.8662290573120099</v>
      </c>
      <c r="M3720" s="16">
        <f t="shared" si="273"/>
        <v>0.34889046897661907</v>
      </c>
      <c r="N3720" s="6">
        <f>INDEX('ROA2'!$D$2:$AQ$224,MATCH(A3720,'ROA2'!$B$2:$B$224,0),MATCH(G3720,'ROA2'!$D$1:$AQ$1,0))</f>
        <v>3.8437020778656001</v>
      </c>
      <c r="O3720" s="6">
        <v>56534.999040000002</v>
      </c>
      <c r="P3720" s="28">
        <v>1.6299675421582816E-3</v>
      </c>
    </row>
    <row r="3721" spans="1:16" x14ac:dyDescent="0.3">
      <c r="A3721" t="s">
        <v>552</v>
      </c>
      <c r="B3721" t="e">
        <f>VLOOKUP(A3721,Sheet3!L:L,1,FALSE)</f>
        <v>#N/A</v>
      </c>
      <c r="C3721" t="str">
        <f>VLOOKUP(A3721,'ALL - prices'!B:C,2,FALSE)</f>
        <v>Intact Financial Corp</v>
      </c>
      <c r="D3721" t="str">
        <f>VLOOKUP(A3721,'ALL - prices'!B:I,8,FALSE)</f>
        <v>Financials</v>
      </c>
      <c r="E3721" s="18">
        <v>2024</v>
      </c>
      <c r="F3721" t="s">
        <v>682</v>
      </c>
      <c r="G3721" t="str">
        <f t="shared" si="271"/>
        <v>2024-Q4</v>
      </c>
      <c r="H3721" s="4">
        <f>INDEX('ALL - prices'!$J$3:$DY$219,MATCH('COMBINED DATA'!A3721,'ALL - prices'!$B$3:$B$219,0),MATCH('COMBINED DATA'!G3721,'ALL - prices'!$J$1:$DY$1,0))</f>
        <v>256.9042</v>
      </c>
      <c r="I3721" s="14" t="s">
        <v>769</v>
      </c>
      <c r="J3721" s="15">
        <f>INDEX(MarketCap2!$E$2:$AR$224,MATCH(A3721,MarketCap2!$B$2:$B$224,0),MATCH(G3721,MarketCap2!$E$1:$AR$1,0))</f>
        <v>46683201536</v>
      </c>
      <c r="K3721">
        <f t="shared" si="272"/>
        <v>24.566650226760157</v>
      </c>
      <c r="L3721">
        <f>INDEX('PB2'!$D$2:$AQ$224,MATCH(A3721,'PB2'!$B$2:$B$224,0),MATCH(G3721,'PB2'!$D$1:$AQ$1,0))</f>
        <v>2.8886333413130001</v>
      </c>
      <c r="M3721" s="16">
        <f t="shared" si="273"/>
        <v>0.34618446920835572</v>
      </c>
      <c r="N3721" s="6">
        <f>INDEX('ROA2'!$D$2:$AQ$224,MATCH(A3721,'ROA2'!$B$2:$B$224,0),MATCH(G3721,'ROA2'!$D$1:$AQ$1,0))</f>
        <v>3.76879811286926</v>
      </c>
      <c r="O3721" s="6">
        <v>59299.999744000001</v>
      </c>
      <c r="P3721" s="28">
        <v>4.8907769540133664E-2</v>
      </c>
    </row>
    <row r="3722" spans="1:16" x14ac:dyDescent="0.3">
      <c r="A3722" t="s">
        <v>553</v>
      </c>
      <c r="B3722" t="e">
        <f>VLOOKUP(A3722,Sheet3!L:L,1,FALSE)</f>
        <v>#N/A</v>
      </c>
      <c r="C3722" t="str">
        <f>VLOOKUP(A3722,'ALL - prices'!B:C,2,FALSE)</f>
        <v>IGM Financial Inc</v>
      </c>
      <c r="D3722" t="str">
        <f>VLOOKUP(A3722,'ALL - prices'!B:I,8,FALSE)</f>
        <v>Financials</v>
      </c>
      <c r="E3722">
        <v>2015</v>
      </c>
      <c r="F3722" t="s">
        <v>679</v>
      </c>
      <c r="G3722" t="str">
        <f t="shared" si="271"/>
        <v>2015-Q1</v>
      </c>
      <c r="H3722" s="4">
        <f>INDEX('ALL - prices'!$J$3:$DY$219,MATCH('COMBINED DATA'!A3722,'ALL - prices'!$B$3:$B$219,0),MATCH('COMBINED DATA'!G3722,'ALL - prices'!$J$1:$DY$1,0))</f>
        <v>23.801600000000001</v>
      </c>
      <c r="I3722" s="14">
        <f t="shared" ref="I3722:I3757" si="274">STDEV(H3723:H3726)</f>
        <v>1.6148459542115263</v>
      </c>
      <c r="J3722" s="15">
        <f>INDEX(MarketCap2!$E$2:$AR$224,MATCH(A3722,MarketCap2!$B$2:$B$224,0),MATCH(G3722,MarketCap2!$E$1:$AR$1,0))</f>
        <v>11315688448</v>
      </c>
      <c r="K3722">
        <f t="shared" si="272"/>
        <v>23.149455958016617</v>
      </c>
      <c r="L3722">
        <f>INDEX('PB2'!$D$2:$AQ$224,MATCH(A3722,'PB2'!$B$2:$B$224,0),MATCH(G3722,'PB2'!$D$1:$AQ$1,0))</f>
        <v>2.4047939777374299</v>
      </c>
      <c r="M3722" s="16">
        <f t="shared" si="273"/>
        <v>0.41583603803801028</v>
      </c>
      <c r="N3722" s="6">
        <f>INDEX('ROA2'!$D$2:$AQ$224,MATCH(A3722,'ROA2'!$B$2:$B$224,0),MATCH(G3722,'ROA2'!$D$1:$AQ$1,0))</f>
        <v>5.58370018005371</v>
      </c>
      <c r="O3722" s="6">
        <v>14417.180672</v>
      </c>
      <c r="P3722" s="28">
        <v>2.9774516820452027E-2</v>
      </c>
    </row>
    <row r="3723" spans="1:16" x14ac:dyDescent="0.3">
      <c r="A3723" t="s">
        <v>553</v>
      </c>
      <c r="B3723" t="e">
        <f>VLOOKUP(A3723,Sheet3!L:L,1,FALSE)</f>
        <v>#N/A</v>
      </c>
      <c r="C3723" t="str">
        <f>VLOOKUP(A3723,'ALL - prices'!B:C,2,FALSE)</f>
        <v>IGM Financial Inc</v>
      </c>
      <c r="D3723" t="str">
        <f>VLOOKUP(A3723,'ALL - prices'!B:I,8,FALSE)</f>
        <v>Financials</v>
      </c>
      <c r="E3723">
        <v>2015</v>
      </c>
      <c r="F3723" t="s">
        <v>680</v>
      </c>
      <c r="G3723" t="str">
        <f t="shared" si="271"/>
        <v>2015-Q2</v>
      </c>
      <c r="H3723" s="4">
        <f>INDEX('ALL - prices'!$J$3:$DY$219,MATCH('COMBINED DATA'!A3723,'ALL - prices'!$B$3:$B$219,0),MATCH('COMBINED DATA'!G3723,'ALL - prices'!$J$1:$DY$1,0))</f>
        <v>21.321300000000001</v>
      </c>
      <c r="I3723" s="14">
        <f t="shared" si="274"/>
        <v>1.4716227468908829</v>
      </c>
      <c r="J3723" s="15">
        <f>INDEX(MarketCap2!$E$2:$AR$224,MATCH(A3723,MarketCap2!$B$2:$B$224,0),MATCH(G3723,MarketCap2!$E$1:$AR$1,0))</f>
        <v>9924720640</v>
      </c>
      <c r="K3723">
        <f t="shared" si="272"/>
        <v>23.018294516020255</v>
      </c>
      <c r="L3723">
        <f>INDEX('PB2'!$D$2:$AQ$224,MATCH(A3723,'PB2'!$B$2:$B$224,0),MATCH(G3723,'PB2'!$D$1:$AQ$1,0))</f>
        <v>2.1112949848175</v>
      </c>
      <c r="M3723" s="16">
        <f t="shared" si="273"/>
        <v>0.47364295713819443</v>
      </c>
      <c r="N3723" s="6">
        <f>INDEX('ROA2'!$D$2:$AQ$224,MATCH(A3723,'ROA2'!$B$2:$B$224,0),MATCH(G3723,'ROA2'!$D$1:$AQ$1,0))</f>
        <v>5.5869698524475098</v>
      </c>
      <c r="O3723" s="6">
        <v>14414.2336</v>
      </c>
      <c r="P3723" s="28">
        <v>-2.0441389111009985E-4</v>
      </c>
    </row>
    <row r="3724" spans="1:16" x14ac:dyDescent="0.3">
      <c r="A3724" t="s">
        <v>553</v>
      </c>
      <c r="B3724" t="e">
        <f>VLOOKUP(A3724,Sheet3!L:L,1,FALSE)</f>
        <v>#N/A</v>
      </c>
      <c r="C3724" t="str">
        <f>VLOOKUP(A3724,'ALL - prices'!B:C,2,FALSE)</f>
        <v>IGM Financial Inc</v>
      </c>
      <c r="D3724" t="str">
        <f>VLOOKUP(A3724,'ALL - prices'!B:I,8,FALSE)</f>
        <v>Financials</v>
      </c>
      <c r="E3724">
        <v>2015</v>
      </c>
      <c r="F3724" t="s">
        <v>681</v>
      </c>
      <c r="G3724" t="str">
        <f t="shared" si="271"/>
        <v>2015-Q3</v>
      </c>
      <c r="H3724" s="4">
        <f>INDEX('ALL - prices'!$J$3:$DY$219,MATCH('COMBINED DATA'!A3724,'ALL - prices'!$B$3:$B$219,0),MATCH('COMBINED DATA'!G3724,'ALL - prices'!$J$1:$DY$1,0))</f>
        <v>18.4438</v>
      </c>
      <c r="I3724" s="14">
        <f t="shared" si="274"/>
        <v>1.0370281332570817</v>
      </c>
      <c r="J3724" s="15">
        <f>INDEX(MarketCap2!$E$2:$AR$224,MATCH(A3724,MarketCap2!$B$2:$B$224,0),MATCH(G3724,MarketCap2!$E$1:$AR$1,0))</f>
        <v>8359447040</v>
      </c>
      <c r="K3724">
        <f t="shared" si="272"/>
        <v>22.846658118314771</v>
      </c>
      <c r="L3724">
        <f>INDEX('PB2'!$D$2:$AQ$224,MATCH(A3724,'PB2'!$B$2:$B$224,0),MATCH(G3724,'PB2'!$D$1:$AQ$1,0))</f>
        <v>1.7808740139007599</v>
      </c>
      <c r="M3724" s="16">
        <f t="shared" si="273"/>
        <v>0.56152203479550888</v>
      </c>
      <c r="N3724" s="6">
        <f>INDEX('ROA2'!$D$2:$AQ$224,MATCH(A3724,'ROA2'!$B$2:$B$224,0),MATCH(G3724,'ROA2'!$D$1:$AQ$1,0))</f>
        <v>5.5708179473876998</v>
      </c>
      <c r="O3724" s="6">
        <v>14490.478591999999</v>
      </c>
      <c r="P3724" s="28">
        <v>5.289562672274155E-3</v>
      </c>
    </row>
    <row r="3725" spans="1:16" x14ac:dyDescent="0.3">
      <c r="A3725" t="s">
        <v>553</v>
      </c>
      <c r="B3725" t="e">
        <f>VLOOKUP(A3725,Sheet3!L:L,1,FALSE)</f>
        <v>#N/A</v>
      </c>
      <c r="C3725" t="str">
        <f>VLOOKUP(A3725,'ALL - prices'!B:C,2,FALSE)</f>
        <v>IGM Financial Inc</v>
      </c>
      <c r="D3725" t="str">
        <f>VLOOKUP(A3725,'ALL - prices'!B:I,8,FALSE)</f>
        <v>Financials</v>
      </c>
      <c r="E3725">
        <v>2015</v>
      </c>
      <c r="F3725" t="s">
        <v>682</v>
      </c>
      <c r="G3725" t="str">
        <f t="shared" si="271"/>
        <v>2015-Q4</v>
      </c>
      <c r="H3725" s="4">
        <f>INDEX('ALL - prices'!$J$3:$DY$219,MATCH('COMBINED DATA'!A3725,'ALL - prices'!$B$3:$B$219,0),MATCH('COMBINED DATA'!G3725,'ALL - prices'!$J$1:$DY$1,0))</f>
        <v>19.555</v>
      </c>
      <c r="I3725" s="14">
        <f t="shared" si="274"/>
        <v>1.1405677840444215</v>
      </c>
      <c r="J3725" s="15">
        <f>INDEX(MarketCap2!$E$2:$AR$224,MATCH(A3725,MarketCap2!$B$2:$B$224,0),MATCH(G3725,MarketCap2!$E$1:$AR$1,0))</f>
        <v>8682256384</v>
      </c>
      <c r="K3725">
        <f t="shared" si="272"/>
        <v>22.884547283910717</v>
      </c>
      <c r="L3725">
        <f>INDEX('PB2'!$D$2:$AQ$224,MATCH(A3725,'PB2'!$B$2:$B$224,0),MATCH(G3725,'PB2'!$D$1:$AQ$1,0))</f>
        <v>1.8901840448379501</v>
      </c>
      <c r="M3725" s="16">
        <f t="shared" si="273"/>
        <v>0.52904901124891901</v>
      </c>
      <c r="N3725" s="6">
        <f>INDEX('ROA2'!$D$2:$AQ$224,MATCH(A3725,'ROA2'!$B$2:$B$224,0),MATCH(G3725,'ROA2'!$D$1:$AQ$1,0))</f>
        <v>5.2852210998535201</v>
      </c>
      <c r="O3725" s="6">
        <v>14591.779839999999</v>
      </c>
      <c r="P3725" s="28">
        <v>6.9908835209850717E-3</v>
      </c>
    </row>
    <row r="3726" spans="1:16" x14ac:dyDescent="0.3">
      <c r="A3726" t="s">
        <v>553</v>
      </c>
      <c r="B3726" t="e">
        <f>VLOOKUP(A3726,Sheet3!L:L,1,FALSE)</f>
        <v>#N/A</v>
      </c>
      <c r="C3726" t="str">
        <f>VLOOKUP(A3726,'ALL - prices'!B:C,2,FALSE)</f>
        <v>IGM Financial Inc</v>
      </c>
      <c r="D3726" t="str">
        <f>VLOOKUP(A3726,'ALL - prices'!B:I,8,FALSE)</f>
        <v>Financials</v>
      </c>
      <c r="E3726">
        <v>2016</v>
      </c>
      <c r="F3726" t="s">
        <v>679</v>
      </c>
      <c r="G3726" t="str">
        <f t="shared" si="271"/>
        <v>2016-Q1</v>
      </c>
      <c r="H3726" s="4">
        <f>INDEX('ALL - prices'!$J$3:$DY$219,MATCH('COMBINED DATA'!A3726,'ALL - prices'!$B$3:$B$219,0),MATCH('COMBINED DATA'!G3726,'ALL - prices'!$J$1:$DY$1,0))</f>
        <v>21.9678</v>
      </c>
      <c r="I3726" s="14">
        <f t="shared" si="274"/>
        <v>1.6762575985410688</v>
      </c>
      <c r="J3726" s="15">
        <f>INDEX(MarketCap2!$E$2:$AR$224,MATCH(A3726,MarketCap2!$B$2:$B$224,0),MATCH(G3726,MarketCap2!$E$1:$AR$1,0))</f>
        <v>9492376576</v>
      </c>
      <c r="K3726">
        <f t="shared" si="272"/>
        <v>22.973754847720755</v>
      </c>
      <c r="L3726">
        <f>INDEX('PB2'!$D$2:$AQ$224,MATCH(A3726,'PB2'!$B$2:$B$224,0),MATCH(G3726,'PB2'!$D$1:$AQ$1,0))</f>
        <v>2.04804491996765</v>
      </c>
      <c r="M3726" s="16">
        <f t="shared" si="273"/>
        <v>0.48827054048003771</v>
      </c>
      <c r="N3726" s="6">
        <f>INDEX('ROA2'!$D$2:$AQ$224,MATCH(A3726,'ROA2'!$B$2:$B$224,0),MATCH(G3726,'ROA2'!$D$1:$AQ$1,0))</f>
        <v>5.33728122711182</v>
      </c>
      <c r="O3726" s="6">
        <v>14831.492096</v>
      </c>
      <c r="P3726" s="28">
        <v>1.6427896982305398E-2</v>
      </c>
    </row>
    <row r="3727" spans="1:16" x14ac:dyDescent="0.3">
      <c r="A3727" t="s">
        <v>553</v>
      </c>
      <c r="B3727" t="e">
        <f>VLOOKUP(A3727,Sheet3!L:L,1,FALSE)</f>
        <v>#N/A</v>
      </c>
      <c r="C3727" t="str">
        <f>VLOOKUP(A3727,'ALL - prices'!B:C,2,FALSE)</f>
        <v>IGM Financial Inc</v>
      </c>
      <c r="D3727" t="str">
        <f>VLOOKUP(A3727,'ALL - prices'!B:I,8,FALSE)</f>
        <v>Financials</v>
      </c>
      <c r="E3727">
        <v>2016</v>
      </c>
      <c r="F3727" t="s">
        <v>680</v>
      </c>
      <c r="G3727" t="str">
        <f t="shared" si="271"/>
        <v>2016-Q2</v>
      </c>
      <c r="H3727" s="4">
        <f>INDEX('ALL - prices'!$J$3:$DY$219,MATCH('COMBINED DATA'!A3727,'ALL - prices'!$B$3:$B$219,0),MATCH('COMBINED DATA'!G3727,'ALL - prices'!$J$1:$DY$1,0))</f>
        <v>20.073499999999999</v>
      </c>
      <c r="I3727" s="14">
        <f t="shared" si="274"/>
        <v>1.6620978450941661</v>
      </c>
      <c r="J3727" s="15">
        <f>INDEX(MarketCap2!$E$2:$AR$224,MATCH(A3727,MarketCap2!$B$2:$B$224,0),MATCH(G3727,MarketCap2!$E$1:$AR$1,0))</f>
        <v>8467917824</v>
      </c>
      <c r="K3727">
        <f t="shared" si="272"/>
        <v>22.859550485873406</v>
      </c>
      <c r="L3727">
        <f>INDEX('PB2'!$D$2:$AQ$224,MATCH(A3727,'PB2'!$B$2:$B$224,0),MATCH(G3727,'PB2'!$D$1:$AQ$1,0))</f>
        <v>1.8968260288238501</v>
      </c>
      <c r="M3727" s="16">
        <f t="shared" si="273"/>
        <v>0.52719647706440531</v>
      </c>
      <c r="N3727" s="6">
        <f>INDEX('ROA2'!$D$2:$AQ$224,MATCH(A3727,'ROA2'!$B$2:$B$224,0),MATCH(G3727,'ROA2'!$D$1:$AQ$1,0))</f>
        <v>5.1165680885314897</v>
      </c>
      <c r="O3727" s="6">
        <v>14791.241728000001</v>
      </c>
      <c r="P3727" s="28">
        <v>-2.7138448201617185E-3</v>
      </c>
    </row>
    <row r="3728" spans="1:16" x14ac:dyDescent="0.3">
      <c r="A3728" t="s">
        <v>553</v>
      </c>
      <c r="B3728" t="e">
        <f>VLOOKUP(A3728,Sheet3!L:L,1,FALSE)</f>
        <v>#N/A</v>
      </c>
      <c r="C3728" t="str">
        <f>VLOOKUP(A3728,'ALL - prices'!B:C,2,FALSE)</f>
        <v>IGM Financial Inc</v>
      </c>
      <c r="D3728" t="str">
        <f>VLOOKUP(A3728,'ALL - prices'!B:I,8,FALSE)</f>
        <v>Financials</v>
      </c>
      <c r="E3728">
        <v>2016</v>
      </c>
      <c r="F3728" t="s">
        <v>681</v>
      </c>
      <c r="G3728" t="str">
        <f t="shared" si="271"/>
        <v>2016-Q3</v>
      </c>
      <c r="H3728" s="4">
        <f>INDEX('ALL - prices'!$J$3:$DY$219,MATCH('COMBINED DATA'!A3728,'ALL - prices'!$B$3:$B$219,0),MATCH('COMBINED DATA'!G3728,'ALL - prices'!$J$1:$DY$1,0))</f>
        <v>20.535599999999999</v>
      </c>
      <c r="I3728" s="14">
        <f t="shared" si="274"/>
        <v>1.3506255621624612</v>
      </c>
      <c r="J3728" s="15">
        <f>INDEX(MarketCap2!$E$2:$AR$224,MATCH(A3728,MarketCap2!$B$2:$B$224,0),MATCH(G3728,MarketCap2!$E$1:$AR$1,0))</f>
        <v>8518125056</v>
      </c>
      <c r="K3728">
        <f t="shared" si="272"/>
        <v>22.865462089720268</v>
      </c>
      <c r="L3728">
        <f>INDEX('PB2'!$D$2:$AQ$224,MATCH(A3728,'PB2'!$B$2:$B$224,0),MATCH(G3728,'PB2'!$D$1:$AQ$1,0))</f>
        <v>1.8646169900894201</v>
      </c>
      <c r="M3728" s="16">
        <f t="shared" si="273"/>
        <v>0.53630316859444882</v>
      </c>
      <c r="N3728" s="6">
        <f>INDEX('ROA2'!$D$2:$AQ$224,MATCH(A3728,'ROA2'!$B$2:$B$224,0),MATCH(G3728,'ROA2'!$D$1:$AQ$1,0))</f>
        <v>4.8750791549682599</v>
      </c>
      <c r="O3728" s="6">
        <v>15112.6528</v>
      </c>
      <c r="P3728" s="28">
        <v>2.1729823493558616E-2</v>
      </c>
    </row>
    <row r="3729" spans="1:16" x14ac:dyDescent="0.3">
      <c r="A3729" t="s">
        <v>553</v>
      </c>
      <c r="B3729" t="e">
        <f>VLOOKUP(A3729,Sheet3!L:L,1,FALSE)</f>
        <v>#N/A</v>
      </c>
      <c r="C3729" t="str">
        <f>VLOOKUP(A3729,'ALL - prices'!B:C,2,FALSE)</f>
        <v>IGM Financial Inc</v>
      </c>
      <c r="D3729" t="str">
        <f>VLOOKUP(A3729,'ALL - prices'!B:I,8,FALSE)</f>
        <v>Financials</v>
      </c>
      <c r="E3729">
        <v>2016</v>
      </c>
      <c r="F3729" t="s">
        <v>682</v>
      </c>
      <c r="G3729" t="str">
        <f t="shared" si="271"/>
        <v>2016-Q4</v>
      </c>
      <c r="H3729" s="4">
        <f>INDEX('ALL - prices'!$J$3:$DY$219,MATCH('COMBINED DATA'!A3729,'ALL - prices'!$B$3:$B$219,0),MATCH('COMBINED DATA'!G3729,'ALL - prices'!$J$1:$DY$1,0))</f>
        <v>22.472100000000001</v>
      </c>
      <c r="I3729" s="14">
        <f t="shared" si="274"/>
        <v>1.661025091120941</v>
      </c>
      <c r="J3729" s="15">
        <f>INDEX(MarketCap2!$E$2:$AR$224,MATCH(A3729,MarketCap2!$B$2:$B$224,0),MATCH(G3729,MarketCap2!$E$1:$AR$1,0))</f>
        <v>9187564544</v>
      </c>
      <c r="K3729">
        <f t="shared" si="272"/>
        <v>22.94111672665797</v>
      </c>
      <c r="L3729">
        <f>INDEX('PB2'!$D$2:$AQ$224,MATCH(A3729,'PB2'!$B$2:$B$224,0),MATCH(G3729,'PB2'!$D$1:$AQ$1,0))</f>
        <v>1.99873602390289</v>
      </c>
      <c r="M3729" s="16">
        <f t="shared" si="273"/>
        <v>0.50031619385501491</v>
      </c>
      <c r="N3729" s="6">
        <f>INDEX('ROA2'!$D$2:$AQ$224,MATCH(A3729,'ROA2'!$B$2:$B$224,0),MATCH(G3729,'ROA2'!$D$1:$AQ$1,0))</f>
        <v>4.8384470939636204</v>
      </c>
      <c r="O3729" s="6">
        <v>15176.571904</v>
      </c>
      <c r="P3729" s="28">
        <v>4.2295091964264881E-3</v>
      </c>
    </row>
    <row r="3730" spans="1:16" x14ac:dyDescent="0.3">
      <c r="A3730" t="s">
        <v>553</v>
      </c>
      <c r="B3730" t="e">
        <f>VLOOKUP(A3730,Sheet3!L:L,1,FALSE)</f>
        <v>#N/A</v>
      </c>
      <c r="C3730" t="str">
        <f>VLOOKUP(A3730,'ALL - prices'!B:C,2,FALSE)</f>
        <v>IGM Financial Inc</v>
      </c>
      <c r="D3730" t="str">
        <f>VLOOKUP(A3730,'ALL - prices'!B:I,8,FALSE)</f>
        <v>Financials</v>
      </c>
      <c r="E3730">
        <v>2017</v>
      </c>
      <c r="F3730" t="s">
        <v>679</v>
      </c>
      <c r="G3730" t="str">
        <f t="shared" si="271"/>
        <v>2017-Q1</v>
      </c>
      <c r="H3730" s="4">
        <f>INDEX('ALL - prices'!$J$3:$DY$219,MATCH('COMBINED DATA'!A3730,'ALL - prices'!$B$3:$B$219,0),MATCH('COMBINED DATA'!G3730,'ALL - prices'!$J$1:$DY$1,0))</f>
        <v>23.657800000000002</v>
      </c>
      <c r="I3730" s="14">
        <f t="shared" si="274"/>
        <v>1.6345901634660587</v>
      </c>
      <c r="J3730" s="15">
        <f>INDEX(MarketCap2!$E$2:$AR$224,MATCH(A3730,MarketCap2!$B$2:$B$224,0),MATCH(G3730,MarketCap2!$E$1:$AR$1,0))</f>
        <v>9540612096</v>
      </c>
      <c r="K3730">
        <f t="shared" si="272"/>
        <v>22.978823481354667</v>
      </c>
      <c r="L3730">
        <f>INDEX('PB2'!$D$2:$AQ$224,MATCH(A3730,'PB2'!$B$2:$B$224,0),MATCH(G3730,'PB2'!$D$1:$AQ$1,0))</f>
        <v>2.05009794235229</v>
      </c>
      <c r="M3730" s="16">
        <f t="shared" si="273"/>
        <v>0.48778157342697309</v>
      </c>
      <c r="N3730" s="6">
        <f>INDEX('ROA2'!$D$2:$AQ$224,MATCH(A3730,'ROA2'!$B$2:$B$224,0),MATCH(G3730,'ROA2'!$D$1:$AQ$1,0))</f>
        <v>5.1174411773681596</v>
      </c>
      <c r="O3730" s="6">
        <v>15625.292799999999</v>
      </c>
      <c r="P3730" s="28">
        <v>2.9566683361591833E-2</v>
      </c>
    </row>
    <row r="3731" spans="1:16" x14ac:dyDescent="0.3">
      <c r="A3731" t="s">
        <v>553</v>
      </c>
      <c r="B3731" t="e">
        <f>VLOOKUP(A3731,Sheet3!L:L,1,FALSE)</f>
        <v>#N/A</v>
      </c>
      <c r="C3731" t="str">
        <f>VLOOKUP(A3731,'ALL - prices'!B:C,2,FALSE)</f>
        <v>IGM Financial Inc</v>
      </c>
      <c r="D3731" t="str">
        <f>VLOOKUP(A3731,'ALL - prices'!B:I,8,FALSE)</f>
        <v>Financials</v>
      </c>
      <c r="E3731">
        <v>2017</v>
      </c>
      <c r="F3731" t="s">
        <v>680</v>
      </c>
      <c r="G3731" t="str">
        <f t="shared" si="271"/>
        <v>2017-Q2</v>
      </c>
      <c r="H3731" s="4">
        <f>INDEX('ALL - prices'!$J$3:$DY$219,MATCH('COMBINED DATA'!A3731,'ALL - prices'!$B$3:$B$219,0),MATCH('COMBINED DATA'!G3731,'ALL - prices'!$J$1:$DY$1,0))</f>
        <v>24.325700000000001</v>
      </c>
      <c r="I3731" s="14">
        <f t="shared" si="274"/>
        <v>1.6256729580904836</v>
      </c>
      <c r="J3731" s="15">
        <f>INDEX(MarketCap2!$E$2:$AR$224,MATCH(A3731,MarketCap2!$B$2:$B$224,0),MATCH(G3731,MarketCap2!$E$1:$AR$1,0))</f>
        <v>9676446720</v>
      </c>
      <c r="K3731">
        <f t="shared" si="272"/>
        <v>22.992960596466439</v>
      </c>
      <c r="L3731">
        <f>INDEX('PB2'!$D$2:$AQ$224,MATCH(A3731,'PB2'!$B$2:$B$224,0),MATCH(G3731,'PB2'!$D$1:$AQ$1,0))</f>
        <v>2.0599110126495401</v>
      </c>
      <c r="M3731" s="16">
        <f t="shared" si="273"/>
        <v>0.48545786388789675</v>
      </c>
      <c r="N3731" s="6">
        <f>INDEX('ROA2'!$D$2:$AQ$224,MATCH(A3731,'ROA2'!$B$2:$B$224,0),MATCH(G3731,'ROA2'!$D$1:$AQ$1,0))</f>
        <v>5.1003050804138201</v>
      </c>
      <c r="O3731" s="6">
        <v>16166.124544</v>
      </c>
      <c r="P3731" s="28">
        <v>3.4612583003884638E-2</v>
      </c>
    </row>
    <row r="3732" spans="1:16" x14ac:dyDescent="0.3">
      <c r="A3732" t="s">
        <v>553</v>
      </c>
      <c r="B3732" t="e">
        <f>VLOOKUP(A3732,Sheet3!L:L,1,FALSE)</f>
        <v>#N/A</v>
      </c>
      <c r="C3732" t="str">
        <f>VLOOKUP(A3732,'ALL - prices'!B:C,2,FALSE)</f>
        <v>IGM Financial Inc</v>
      </c>
      <c r="D3732" t="str">
        <f>VLOOKUP(A3732,'ALL - prices'!B:I,8,FALSE)</f>
        <v>Financials</v>
      </c>
      <c r="E3732">
        <v>2017</v>
      </c>
      <c r="F3732" t="s">
        <v>681</v>
      </c>
      <c r="G3732" t="str">
        <f t="shared" si="271"/>
        <v>2017-Q3</v>
      </c>
      <c r="H3732" s="4">
        <f>INDEX('ALL - prices'!$J$3:$DY$219,MATCH('COMBINED DATA'!A3732,'ALL - prices'!$B$3:$B$219,0),MATCH('COMBINED DATA'!G3732,'ALL - prices'!$J$1:$DY$1,0))</f>
        <v>25.709299999999999</v>
      </c>
      <c r="I3732" s="14">
        <f t="shared" si="274"/>
        <v>1.9200397721575106</v>
      </c>
      <c r="J3732" s="15">
        <f>INDEX(MarketCap2!$E$2:$AR$224,MATCH(A3732,MarketCap2!$B$2:$B$224,0),MATCH(G3732,MarketCap2!$E$1:$AR$1,0))</f>
        <v>10090376192</v>
      </c>
      <c r="K3732">
        <f t="shared" si="272"/>
        <v>23.034847954264087</v>
      </c>
      <c r="L3732">
        <f>INDEX('PB2'!$D$2:$AQ$224,MATCH(A3732,'PB2'!$B$2:$B$224,0),MATCH(G3732,'PB2'!$D$1:$AQ$1,0))</f>
        <v>2.1326019763946502</v>
      </c>
      <c r="M3732" s="16">
        <f t="shared" si="273"/>
        <v>0.46891075365623891</v>
      </c>
      <c r="N3732" s="6">
        <f>INDEX('ROA2'!$D$2:$AQ$224,MATCH(A3732,'ROA2'!$B$2:$B$224,0),MATCH(G3732,'ROA2'!$D$1:$AQ$1,0))</f>
        <v>5.2368631362915004</v>
      </c>
      <c r="O3732" s="6">
        <v>16103.437312</v>
      </c>
      <c r="P3732" s="28">
        <v>-3.8776907742719552E-3</v>
      </c>
    </row>
    <row r="3733" spans="1:16" x14ac:dyDescent="0.3">
      <c r="A3733" t="s">
        <v>553</v>
      </c>
      <c r="B3733" t="e">
        <f>VLOOKUP(A3733,Sheet3!L:L,1,FALSE)</f>
        <v>#N/A</v>
      </c>
      <c r="C3733" t="str">
        <f>VLOOKUP(A3733,'ALL - prices'!B:C,2,FALSE)</f>
        <v>IGM Financial Inc</v>
      </c>
      <c r="D3733" t="str">
        <f>VLOOKUP(A3733,'ALL - prices'!B:I,8,FALSE)</f>
        <v>Financials</v>
      </c>
      <c r="E3733">
        <v>2017</v>
      </c>
      <c r="F3733" t="s">
        <v>682</v>
      </c>
      <c r="G3733" t="str">
        <f t="shared" si="271"/>
        <v>2017-Q4</v>
      </c>
      <c r="H3733" s="4">
        <f>INDEX('ALL - prices'!$J$3:$DY$219,MATCH('COMBINED DATA'!A3733,'ALL - prices'!$B$3:$B$219,0),MATCH('COMBINED DATA'!G3733,'ALL - prices'!$J$1:$DY$1,0))</f>
        <v>27.4132</v>
      </c>
      <c r="I3733" s="14">
        <f t="shared" si="274"/>
        <v>1.6828241587185122</v>
      </c>
      <c r="J3733" s="15">
        <f>INDEX(MarketCap2!$E$2:$AR$224,MATCH(A3733,MarketCap2!$B$2:$B$224,0),MATCH(G3733,MarketCap2!$E$1:$AR$1,0))</f>
        <v>10623876096</v>
      </c>
      <c r="K3733">
        <f t="shared" si="272"/>
        <v>23.086369766961877</v>
      </c>
      <c r="L3733">
        <f>INDEX('PB2'!$D$2:$AQ$224,MATCH(A3733,'PB2'!$B$2:$B$224,0),MATCH(G3733,'PB2'!$D$1:$AQ$1,0))</f>
        <v>2.2728130817413299</v>
      </c>
      <c r="M3733" s="16">
        <f t="shared" si="273"/>
        <v>0.43998338800208059</v>
      </c>
      <c r="N3733" s="6">
        <f>INDEX('ROA2'!$D$2:$AQ$224,MATCH(A3733,'ROA2'!$B$2:$B$224,0),MATCH(G3733,'ROA2'!$D$1:$AQ$1,0))</f>
        <v>5.1126179695129403</v>
      </c>
      <c r="O3733" s="6">
        <v>15849.84064</v>
      </c>
      <c r="P3733" s="28">
        <v>-1.5747983929556696E-2</v>
      </c>
    </row>
    <row r="3734" spans="1:16" x14ac:dyDescent="0.3">
      <c r="A3734" t="s">
        <v>553</v>
      </c>
      <c r="B3734" t="e">
        <f>VLOOKUP(A3734,Sheet3!L:L,1,FALSE)</f>
        <v>#N/A</v>
      </c>
      <c r="C3734" t="str">
        <f>VLOOKUP(A3734,'ALL - prices'!B:C,2,FALSE)</f>
        <v>IGM Financial Inc</v>
      </c>
      <c r="D3734" t="str">
        <f>VLOOKUP(A3734,'ALL - prices'!B:I,8,FALSE)</f>
        <v>Financials</v>
      </c>
      <c r="E3734">
        <v>2018</v>
      </c>
      <c r="F3734" t="s">
        <v>679</v>
      </c>
      <c r="G3734" t="str">
        <f t="shared" si="271"/>
        <v>2018-Q1</v>
      </c>
      <c r="H3734" s="4">
        <f>INDEX('ALL - prices'!$J$3:$DY$219,MATCH('COMBINED DATA'!A3734,'ALL - prices'!$B$3:$B$219,0),MATCH('COMBINED DATA'!G3734,'ALL - prices'!$J$1:$DY$1,0))</f>
        <v>23.740100000000002</v>
      </c>
      <c r="I3734" s="14">
        <f t="shared" si="274"/>
        <v>1.6102882319634584</v>
      </c>
      <c r="J3734" s="15">
        <f>INDEX(MarketCap2!$E$2:$AR$224,MATCH(A3734,MarketCap2!$B$2:$B$224,0),MATCH(G3734,MarketCap2!$E$1:$AR$1,0))</f>
        <v>9070989312</v>
      </c>
      <c r="K3734">
        <f t="shared" si="272"/>
        <v>22.928347170318133</v>
      </c>
      <c r="L3734">
        <f>INDEX('PB2'!$D$2:$AQ$224,MATCH(A3734,'PB2'!$B$2:$B$224,0),MATCH(G3734,'PB2'!$D$1:$AQ$1,0))</f>
        <v>2.1179769039153999</v>
      </c>
      <c r="M3734" s="16">
        <f t="shared" si="273"/>
        <v>0.47214868025772572</v>
      </c>
      <c r="N3734" s="6">
        <f>INDEX('ROA2'!$D$2:$AQ$224,MATCH(A3734,'ROA2'!$B$2:$B$224,0),MATCH(G3734,'ROA2'!$D$1:$AQ$1,0))</f>
        <v>3.80245804786682</v>
      </c>
      <c r="O3734" s="6">
        <v>16499.452927999999</v>
      </c>
      <c r="P3734" s="28">
        <v>4.0985414475435286E-2</v>
      </c>
    </row>
    <row r="3735" spans="1:16" x14ac:dyDescent="0.3">
      <c r="A3735" t="s">
        <v>553</v>
      </c>
      <c r="B3735" t="e">
        <f>VLOOKUP(A3735,Sheet3!L:L,1,FALSE)</f>
        <v>#N/A</v>
      </c>
      <c r="C3735" t="str">
        <f>VLOOKUP(A3735,'ALL - prices'!B:C,2,FALSE)</f>
        <v>IGM Financial Inc</v>
      </c>
      <c r="D3735" t="str">
        <f>VLOOKUP(A3735,'ALL - prices'!B:I,8,FALSE)</f>
        <v>Financials</v>
      </c>
      <c r="E3735">
        <v>2018</v>
      </c>
      <c r="F3735" t="s">
        <v>680</v>
      </c>
      <c r="G3735" t="str">
        <f t="shared" si="271"/>
        <v>2018-Q2</v>
      </c>
      <c r="H3735" s="4">
        <f>INDEX('ALL - prices'!$J$3:$DY$219,MATCH('COMBINED DATA'!A3735,'ALL - prices'!$B$3:$B$219,0),MATCH('COMBINED DATA'!G3735,'ALL - prices'!$J$1:$DY$1,0))</f>
        <v>24.371400000000001</v>
      </c>
      <c r="I3735" s="14">
        <f t="shared" si="274"/>
        <v>2.04165885984902</v>
      </c>
      <c r="J3735" s="15">
        <f>INDEX(MarketCap2!$E$2:$AR$224,MATCH(A3735,MarketCap2!$B$2:$B$224,0),MATCH(G3735,MarketCap2!$E$1:$AR$1,0))</f>
        <v>9177210880</v>
      </c>
      <c r="K3735">
        <f t="shared" si="272"/>
        <v>22.939989169706369</v>
      </c>
      <c r="L3735">
        <f>INDEX('PB2'!$D$2:$AQ$224,MATCH(A3735,'PB2'!$B$2:$B$224,0),MATCH(G3735,'PB2'!$D$1:$AQ$1,0))</f>
        <v>2.1019659042358398</v>
      </c>
      <c r="M3735" s="16">
        <f t="shared" si="273"/>
        <v>0.47574510984446511</v>
      </c>
      <c r="N3735" s="6">
        <f>INDEX('ROA2'!$D$2:$AQ$224,MATCH(A3735,'ROA2'!$B$2:$B$224,0),MATCH(G3735,'ROA2'!$D$1:$AQ$1,0))</f>
        <v>3.8867089748382599</v>
      </c>
      <c r="O3735" s="6">
        <v>15695.479808</v>
      </c>
      <c r="P3735" s="28">
        <v>-4.8727259231464308E-2</v>
      </c>
    </row>
    <row r="3736" spans="1:16" x14ac:dyDescent="0.3">
      <c r="A3736" t="s">
        <v>553</v>
      </c>
      <c r="B3736" t="e">
        <f>VLOOKUP(A3736,Sheet3!L:L,1,FALSE)</f>
        <v>#N/A</v>
      </c>
      <c r="C3736" t="str">
        <f>VLOOKUP(A3736,'ALL - prices'!B:C,2,FALSE)</f>
        <v>IGM Financial Inc</v>
      </c>
      <c r="D3736" t="str">
        <f>VLOOKUP(A3736,'ALL - prices'!B:I,8,FALSE)</f>
        <v>Financials</v>
      </c>
      <c r="E3736">
        <v>2018</v>
      </c>
      <c r="F3736" t="s">
        <v>681</v>
      </c>
      <c r="G3736" t="str">
        <f t="shared" si="271"/>
        <v>2018-Q3</v>
      </c>
      <c r="H3736" s="4">
        <f>INDEX('ALL - prices'!$J$3:$DY$219,MATCH('COMBINED DATA'!A3736,'ALL - prices'!$B$3:$B$219,0),MATCH('COMBINED DATA'!G3736,'ALL - prices'!$J$1:$DY$1,0))</f>
        <v>23.062899999999999</v>
      </c>
      <c r="I3736" s="14">
        <f t="shared" si="274"/>
        <v>2.5369084946051963</v>
      </c>
      <c r="J3736" s="15">
        <f>INDEX(MarketCap2!$E$2:$AR$224,MATCH(A3736,MarketCap2!$B$2:$B$224,0),MATCH(G3736,MarketCap2!$E$1:$AR$1,0))</f>
        <v>8549625344</v>
      </c>
      <c r="K3736">
        <f t="shared" si="272"/>
        <v>22.869153299519777</v>
      </c>
      <c r="L3736">
        <f>INDEX('PB2'!$D$2:$AQ$224,MATCH(A3736,'PB2'!$B$2:$B$224,0),MATCH(G3736,'PB2'!$D$1:$AQ$1,0))</f>
        <v>1.94265496730804</v>
      </c>
      <c r="M3736" s="16">
        <f t="shared" si="273"/>
        <v>0.51475944870730794</v>
      </c>
      <c r="N3736" s="6">
        <f>INDEX('ROA2'!$D$2:$AQ$224,MATCH(A3736,'ROA2'!$B$2:$B$224,0),MATCH(G3736,'ROA2'!$D$1:$AQ$1,0))</f>
        <v>3.91549491882324</v>
      </c>
      <c r="O3736" s="6">
        <v>15672.16128</v>
      </c>
      <c r="P3736" s="28">
        <v>-1.4856843043507542E-3</v>
      </c>
    </row>
    <row r="3737" spans="1:16" x14ac:dyDescent="0.3">
      <c r="A3737" t="s">
        <v>553</v>
      </c>
      <c r="B3737" t="e">
        <f>VLOOKUP(A3737,Sheet3!L:L,1,FALSE)</f>
        <v>#N/A</v>
      </c>
      <c r="C3737" t="str">
        <f>VLOOKUP(A3737,'ALL - prices'!B:C,2,FALSE)</f>
        <v>IGM Financial Inc</v>
      </c>
      <c r="D3737" t="str">
        <f>VLOOKUP(A3737,'ALL - prices'!B:I,8,FALSE)</f>
        <v>Financials</v>
      </c>
      <c r="E3737">
        <v>2018</v>
      </c>
      <c r="F3737" t="s">
        <v>682</v>
      </c>
      <c r="G3737" t="str">
        <f t="shared" si="271"/>
        <v>2018-Q4</v>
      </c>
      <c r="H3737" s="4">
        <f>INDEX('ALL - prices'!$J$3:$DY$219,MATCH('COMBINED DATA'!A3737,'ALL - prices'!$B$3:$B$219,0),MATCH('COMBINED DATA'!G3737,'ALL - prices'!$J$1:$DY$1,0))</f>
        <v>20.533300000000001</v>
      </c>
      <c r="I3737" s="14">
        <f t="shared" si="274"/>
        <v>1.4413428206594945</v>
      </c>
      <c r="J3737" s="15">
        <f>INDEX(MarketCap2!$E$2:$AR$224,MATCH(A3737,MarketCap2!$B$2:$B$224,0),MATCH(G3737,MarketCap2!$E$1:$AR$1,0))</f>
        <v>7474026496</v>
      </c>
      <c r="K3737">
        <f t="shared" si="272"/>
        <v>22.734699713093065</v>
      </c>
      <c r="L3737">
        <f>INDEX('PB2'!$D$2:$AQ$224,MATCH(A3737,'PB2'!$B$2:$B$224,0),MATCH(G3737,'PB2'!$D$1:$AQ$1,0))</f>
        <v>1.67911005020142</v>
      </c>
      <c r="M3737" s="16">
        <f t="shared" si="273"/>
        <v>0.59555357904030393</v>
      </c>
      <c r="N3737" s="6">
        <f>INDEX('ROA2'!$D$2:$AQ$224,MATCH(A3737,'ROA2'!$B$2:$B$224,0),MATCH(G3737,'ROA2'!$D$1:$AQ$1,0))</f>
        <v>4.1402311325073198</v>
      </c>
      <c r="O3737" s="6">
        <v>15398.607872</v>
      </c>
      <c r="P3737" s="28">
        <v>-1.7454734105441759E-2</v>
      </c>
    </row>
    <row r="3738" spans="1:16" x14ac:dyDescent="0.3">
      <c r="A3738" t="s">
        <v>553</v>
      </c>
      <c r="B3738" t="e">
        <f>VLOOKUP(A3738,Sheet3!L:L,1,FALSE)</f>
        <v>#N/A</v>
      </c>
      <c r="C3738" t="str">
        <f>VLOOKUP(A3738,'ALL - prices'!B:C,2,FALSE)</f>
        <v>IGM Financial Inc</v>
      </c>
      <c r="D3738" t="str">
        <f>VLOOKUP(A3738,'ALL - prices'!B:I,8,FALSE)</f>
        <v>Financials</v>
      </c>
      <c r="E3738">
        <v>2019</v>
      </c>
      <c r="F3738" t="s">
        <v>679</v>
      </c>
      <c r="G3738" t="str">
        <f t="shared" si="271"/>
        <v>2019-Q1</v>
      </c>
      <c r="H3738" s="4">
        <f>INDEX('ALL - prices'!$J$3:$DY$219,MATCH('COMBINED DATA'!A3738,'ALL - prices'!$B$3:$B$219,0),MATCH('COMBINED DATA'!G3738,'ALL - prices'!$J$1:$DY$1,0))</f>
        <v>23.125</v>
      </c>
      <c r="I3738" s="14">
        <f t="shared" si="274"/>
        <v>4.5609956861596368</v>
      </c>
      <c r="J3738" s="15">
        <f>INDEX(MarketCap2!$E$2:$AR$224,MATCH(A3738,MarketCap2!$B$2:$B$224,0),MATCH(G3738,MarketCap2!$E$1:$AR$1,0))</f>
        <v>8286402048</v>
      </c>
      <c r="K3738">
        <f t="shared" si="272"/>
        <v>22.837881700785829</v>
      </c>
      <c r="L3738">
        <f>INDEX('PB2'!$D$2:$AQ$224,MATCH(A3738,'PB2'!$B$2:$B$224,0),MATCH(G3738,'PB2'!$D$1:$AQ$1,0))</f>
        <v>1.88609099388123</v>
      </c>
      <c r="M3738" s="16">
        <f t="shared" si="273"/>
        <v>0.53019711310013895</v>
      </c>
      <c r="N3738" s="6">
        <f>INDEX('ROA2'!$D$2:$AQ$224,MATCH(A3738,'ROA2'!$B$2:$B$224,0),MATCH(G3738,'ROA2'!$D$1:$AQ$1,0))</f>
        <v>4.8347082138061497</v>
      </c>
      <c r="O3738" s="6">
        <v>15608.714239999999</v>
      </c>
      <c r="P3738" s="28">
        <v>1.3644504084167565E-2</v>
      </c>
    </row>
    <row r="3739" spans="1:16" x14ac:dyDescent="0.3">
      <c r="A3739" t="s">
        <v>553</v>
      </c>
      <c r="B3739" t="e">
        <f>VLOOKUP(A3739,Sheet3!L:L,1,FALSE)</f>
        <v>#N/A</v>
      </c>
      <c r="C3739" t="str">
        <f>VLOOKUP(A3739,'ALL - prices'!B:C,2,FALSE)</f>
        <v>IGM Financial Inc</v>
      </c>
      <c r="D3739" t="str">
        <f>VLOOKUP(A3739,'ALL - prices'!B:I,8,FALSE)</f>
        <v>Financials</v>
      </c>
      <c r="E3739">
        <v>2019</v>
      </c>
      <c r="F3739" t="s">
        <v>680</v>
      </c>
      <c r="G3739" t="str">
        <f t="shared" si="271"/>
        <v>2019-Q2</v>
      </c>
      <c r="H3739" s="4">
        <f>INDEX('ALL - prices'!$J$3:$DY$219,MATCH('COMBINED DATA'!A3739,'ALL - prices'!$B$3:$B$219,0),MATCH('COMBINED DATA'!G3739,'ALL - prices'!$J$1:$DY$1,0))</f>
        <v>25.533200000000001</v>
      </c>
      <c r="I3739" s="14">
        <f t="shared" si="274"/>
        <v>4.4277623438181006</v>
      </c>
      <c r="J3739" s="15">
        <f>INDEX(MarketCap2!$E$2:$AR$224,MATCH(A3739,MarketCap2!$B$2:$B$224,0),MATCH(G3739,MarketCap2!$E$1:$AR$1,0))</f>
        <v>8908583936</v>
      </c>
      <c r="K3739">
        <f t="shared" si="272"/>
        <v>22.910281136056597</v>
      </c>
      <c r="L3739">
        <f>INDEX('PB2'!$D$2:$AQ$224,MATCH(A3739,'PB2'!$B$2:$B$224,0),MATCH(G3739,'PB2'!$D$1:$AQ$1,0))</f>
        <v>2.0262200832366899</v>
      </c>
      <c r="M3739" s="16">
        <f t="shared" si="273"/>
        <v>0.49352980373316457</v>
      </c>
      <c r="N3739" s="6">
        <f>INDEX('ROA2'!$D$2:$AQ$224,MATCH(A3739,'ROA2'!$B$2:$B$224,0),MATCH(G3739,'ROA2'!$D$1:$AQ$1,0))</f>
        <v>4.7883539199829102</v>
      </c>
      <c r="O3739" s="6">
        <v>15970.22208</v>
      </c>
      <c r="P3739" s="28">
        <v>2.3160641833878576E-2</v>
      </c>
    </row>
    <row r="3740" spans="1:16" x14ac:dyDescent="0.3">
      <c r="A3740" t="s">
        <v>553</v>
      </c>
      <c r="B3740" t="e">
        <f>VLOOKUP(A3740,Sheet3!L:L,1,FALSE)</f>
        <v>#N/A</v>
      </c>
      <c r="C3740" t="str">
        <f>VLOOKUP(A3740,'ALL - prices'!B:C,2,FALSE)</f>
        <v>IGM Financial Inc</v>
      </c>
      <c r="D3740" t="str">
        <f>VLOOKUP(A3740,'ALL - prices'!B:I,8,FALSE)</f>
        <v>Financials</v>
      </c>
      <c r="E3740">
        <v>2019</v>
      </c>
      <c r="F3740" t="s">
        <v>681</v>
      </c>
      <c r="G3740" t="str">
        <f t="shared" si="271"/>
        <v>2019-Q3</v>
      </c>
      <c r="H3740" s="4">
        <f>INDEX('ALL - prices'!$J$3:$DY$219,MATCH('COMBINED DATA'!A3740,'ALL - prices'!$B$3:$B$219,0),MATCH('COMBINED DATA'!G3740,'ALL - prices'!$J$1:$DY$1,0))</f>
        <v>26.075500000000002</v>
      </c>
      <c r="I3740" s="14">
        <f t="shared" si="274"/>
        <v>4.0403613166605004</v>
      </c>
      <c r="J3740" s="15">
        <f>INDEX(MarketCap2!$E$2:$AR$224,MATCH(A3740,MarketCap2!$B$2:$B$224,0),MATCH(G3740,MarketCap2!$E$1:$AR$1,0))</f>
        <v>8963549184</v>
      </c>
      <c r="K3740">
        <f t="shared" si="272"/>
        <v>22.916432099786412</v>
      </c>
      <c r="L3740">
        <f>INDEX('PB2'!$D$2:$AQ$224,MATCH(A3740,'PB2'!$B$2:$B$224,0),MATCH(G3740,'PB2'!$D$1:$AQ$1,0))</f>
        <v>2.0252149105071999</v>
      </c>
      <c r="M3740" s="16">
        <f t="shared" si="273"/>
        <v>0.49377475684768563</v>
      </c>
      <c r="N3740" s="6">
        <f>INDEX('ROA2'!$D$2:$AQ$224,MATCH(A3740,'ROA2'!$B$2:$B$224,0),MATCH(G3740,'ROA2'!$D$1:$AQ$1,0))</f>
        <v>4.6996908187866202</v>
      </c>
      <c r="O3740" s="6">
        <v>15706.073087999999</v>
      </c>
      <c r="P3740" s="28">
        <v>-1.6540095101795878E-2</v>
      </c>
    </row>
    <row r="3741" spans="1:16" x14ac:dyDescent="0.3">
      <c r="A3741" t="s">
        <v>553</v>
      </c>
      <c r="B3741" t="e">
        <f>VLOOKUP(A3741,Sheet3!L:L,1,FALSE)</f>
        <v>#N/A</v>
      </c>
      <c r="C3741" t="str">
        <f>VLOOKUP(A3741,'ALL - prices'!B:C,2,FALSE)</f>
        <v>IGM Financial Inc</v>
      </c>
      <c r="D3741" t="str">
        <f>VLOOKUP(A3741,'ALL - prices'!B:I,8,FALSE)</f>
        <v>Financials</v>
      </c>
      <c r="E3741">
        <v>2019</v>
      </c>
      <c r="F3741" t="s">
        <v>682</v>
      </c>
      <c r="G3741" t="str">
        <f t="shared" si="271"/>
        <v>2019-Q4</v>
      </c>
      <c r="H3741" s="4">
        <f>INDEX('ALL - prices'!$J$3:$DY$219,MATCH('COMBINED DATA'!A3741,'ALL - prices'!$B$3:$B$219,0),MATCH('COMBINED DATA'!G3741,'ALL - prices'!$J$1:$DY$1,0))</f>
        <v>26.227499999999999</v>
      </c>
      <c r="I3741" s="14">
        <f t="shared" si="274"/>
        <v>4.0387452119026683</v>
      </c>
      <c r="J3741" s="15">
        <f>INDEX(MarketCap2!$E$2:$AR$224,MATCH(A3741,MarketCap2!$B$2:$B$224,0),MATCH(G3741,MarketCap2!$E$1:$AR$1,0))</f>
        <v>8883463168</v>
      </c>
      <c r="K3741">
        <f t="shared" si="272"/>
        <v>22.907457314318059</v>
      </c>
      <c r="L3741">
        <f>INDEX('PB2'!$D$2:$AQ$224,MATCH(A3741,'PB2'!$B$2:$B$224,0),MATCH(G3741,'PB2'!$D$1:$AQ$1,0))</f>
        <v>1.97453105449677</v>
      </c>
      <c r="M3741" s="16">
        <f t="shared" si="273"/>
        <v>0.50644936564690324</v>
      </c>
      <c r="N3741" s="6">
        <f>INDEX('ROA2'!$D$2:$AQ$224,MATCH(A3741,'ROA2'!$B$2:$B$224,0),MATCH(G3741,'ROA2'!$D$1:$AQ$1,0))</f>
        <v>4.7748088836669904</v>
      </c>
      <c r="O3741" s="6">
        <v>15574.403071999999</v>
      </c>
      <c r="P3741" s="28">
        <v>-8.3833823554915598E-3</v>
      </c>
    </row>
    <row r="3742" spans="1:16" x14ac:dyDescent="0.3">
      <c r="A3742" t="s">
        <v>553</v>
      </c>
      <c r="B3742" t="e">
        <f>VLOOKUP(A3742,Sheet3!L:L,1,FALSE)</f>
        <v>#N/A</v>
      </c>
      <c r="C3742" t="str">
        <f>VLOOKUP(A3742,'ALL - prices'!B:C,2,FALSE)</f>
        <v>IGM Financial Inc</v>
      </c>
      <c r="D3742" t="str">
        <f>VLOOKUP(A3742,'ALL - prices'!B:I,8,FALSE)</f>
        <v>Financials</v>
      </c>
      <c r="E3742">
        <v>2020</v>
      </c>
      <c r="F3742" t="s">
        <v>679</v>
      </c>
      <c r="G3742" t="str">
        <f t="shared" si="271"/>
        <v>2020-Q1</v>
      </c>
      <c r="H3742" s="4">
        <f>INDEX('ALL - prices'!$J$3:$DY$219,MATCH('COMBINED DATA'!A3742,'ALL - prices'!$B$3:$B$219,0),MATCH('COMBINED DATA'!G3742,'ALL - prices'!$J$1:$DY$1,0))</f>
        <v>16.8429</v>
      </c>
      <c r="I3742" s="14">
        <f t="shared" si="274"/>
        <v>2.9063756289692946</v>
      </c>
      <c r="J3742" s="15">
        <f>INDEX(MarketCap2!$E$2:$AR$224,MATCH(A3742,MarketCap2!$B$2:$B$224,0),MATCH(G3742,MarketCap2!$E$1:$AR$1,0))</f>
        <v>5564498432</v>
      </c>
      <c r="K3742">
        <f t="shared" si="272"/>
        <v>22.43967268859139</v>
      </c>
      <c r="L3742">
        <f>INDEX('PB2'!$D$2:$AQ$224,MATCH(A3742,'PB2'!$B$2:$B$224,0),MATCH(G3742,'PB2'!$D$1:$AQ$1,0))</f>
        <v>1.1988270282745399</v>
      </c>
      <c r="M3742" s="16">
        <f t="shared" si="273"/>
        <v>0.83414869402743641</v>
      </c>
      <c r="N3742" s="6">
        <f>INDEX('ROA2'!$D$2:$AQ$224,MATCH(A3742,'ROA2'!$B$2:$B$224,0),MATCH(G3742,'ROA2'!$D$1:$AQ$1,0))</f>
        <v>4.83188676834106</v>
      </c>
      <c r="O3742" s="6">
        <v>15391.475711999999</v>
      </c>
      <c r="P3742" s="28">
        <v>-1.1745384985500373E-2</v>
      </c>
    </row>
    <row r="3743" spans="1:16" x14ac:dyDescent="0.3">
      <c r="A3743" t="s">
        <v>553</v>
      </c>
      <c r="B3743" t="e">
        <f>VLOOKUP(A3743,Sheet3!L:L,1,FALSE)</f>
        <v>#N/A</v>
      </c>
      <c r="C3743" t="str">
        <f>VLOOKUP(A3743,'ALL - prices'!B:C,2,FALSE)</f>
        <v>IGM Financial Inc</v>
      </c>
      <c r="D3743" t="str">
        <f>VLOOKUP(A3743,'ALL - prices'!B:I,8,FALSE)</f>
        <v>Financials</v>
      </c>
      <c r="E3743">
        <v>2020</v>
      </c>
      <c r="F3743" t="s">
        <v>680</v>
      </c>
      <c r="G3743" t="str">
        <f t="shared" si="271"/>
        <v>2020-Q2</v>
      </c>
      <c r="H3743" s="4">
        <f>INDEX('ALL - prices'!$J$3:$DY$219,MATCH('COMBINED DATA'!A3743,'ALL - prices'!$B$3:$B$219,0),MATCH('COMBINED DATA'!G3743,'ALL - prices'!$J$1:$DY$1,0))</f>
        <v>24.224499999999999</v>
      </c>
      <c r="I3743" s="14">
        <f t="shared" si="274"/>
        <v>4.8343280915414582</v>
      </c>
      <c r="J3743" s="15">
        <f>INDEX(MarketCap2!$E$2:$AR$224,MATCH(A3743,MarketCap2!$B$2:$B$224,0),MATCH(G3743,MarketCap2!$E$1:$AR$1,0))</f>
        <v>7861790208</v>
      </c>
      <c r="K3743">
        <f t="shared" si="272"/>
        <v>22.785280179285799</v>
      </c>
      <c r="L3743">
        <f>INDEX('PB2'!$D$2:$AQ$224,MATCH(A3743,'PB2'!$B$2:$B$224,0),MATCH(G3743,'PB2'!$D$1:$AQ$1,0))</f>
        <v>1.6971410512924201</v>
      </c>
      <c r="M3743" s="16">
        <f t="shared" si="273"/>
        <v>0.58922621619368187</v>
      </c>
      <c r="N3743" s="6">
        <f>INDEX('ROA2'!$D$2:$AQ$224,MATCH(A3743,'ROA2'!$B$2:$B$224,0),MATCH(G3743,'ROA2'!$D$1:$AQ$1,0))</f>
        <v>4.69570112228394</v>
      </c>
      <c r="O3743" s="6">
        <v>15552.526336000001</v>
      </c>
      <c r="P3743" s="28">
        <v>1.046362460712184E-2</v>
      </c>
    </row>
    <row r="3744" spans="1:16" x14ac:dyDescent="0.3">
      <c r="A3744" t="s">
        <v>553</v>
      </c>
      <c r="B3744" t="e">
        <f>VLOOKUP(A3744,Sheet3!L:L,1,FALSE)</f>
        <v>#N/A</v>
      </c>
      <c r="C3744" t="str">
        <f>VLOOKUP(A3744,'ALL - prices'!B:C,2,FALSE)</f>
        <v>IGM Financial Inc</v>
      </c>
      <c r="D3744" t="str">
        <f>VLOOKUP(A3744,'ALL - prices'!B:I,8,FALSE)</f>
        <v>Financials</v>
      </c>
      <c r="E3744">
        <v>2020</v>
      </c>
      <c r="F3744" t="s">
        <v>681</v>
      </c>
      <c r="G3744" t="str">
        <f t="shared" si="271"/>
        <v>2020-Q3</v>
      </c>
      <c r="H3744" s="4">
        <f>INDEX('ALL - prices'!$J$3:$DY$219,MATCH('COMBINED DATA'!A3744,'ALL - prices'!$B$3:$B$219,0),MATCH('COMBINED DATA'!G3744,'ALL - prices'!$J$1:$DY$1,0))</f>
        <v>22.826000000000001</v>
      </c>
      <c r="I3744" s="14">
        <f t="shared" si="274"/>
        <v>4.3578323643565593</v>
      </c>
      <c r="J3744" s="15">
        <f>INDEX(MarketCap2!$E$2:$AR$224,MATCH(A3744,MarketCap2!$B$2:$B$224,0),MATCH(G3744,MarketCap2!$E$1:$AR$1,0))</f>
        <v>7275551744</v>
      </c>
      <c r="K3744">
        <f t="shared" si="272"/>
        <v>22.707785488227834</v>
      </c>
      <c r="L3744">
        <f>INDEX('PB2'!$D$2:$AQ$224,MATCH(A3744,'PB2'!$B$2:$B$224,0),MATCH(G3744,'PB2'!$D$1:$AQ$1,0))</f>
        <v>1.4796040058136</v>
      </c>
      <c r="M3744" s="16">
        <f t="shared" si="273"/>
        <v>0.67585651030332483</v>
      </c>
      <c r="N3744" s="6">
        <f>INDEX('ROA2'!$D$2:$AQ$224,MATCH(A3744,'ROA2'!$B$2:$B$224,0),MATCH(G3744,'ROA2'!$D$1:$AQ$1,0))</f>
        <v>4.7409400939941397</v>
      </c>
      <c r="O3744" s="6">
        <v>15449.144319999999</v>
      </c>
      <c r="P3744" s="28">
        <v>-6.6472812047711667E-3</v>
      </c>
    </row>
    <row r="3745" spans="1:16" x14ac:dyDescent="0.3">
      <c r="A3745" t="s">
        <v>553</v>
      </c>
      <c r="B3745" t="e">
        <f>VLOOKUP(A3745,Sheet3!L:L,1,FALSE)</f>
        <v>#N/A</v>
      </c>
      <c r="C3745" t="str">
        <f>VLOOKUP(A3745,'ALL - prices'!B:C,2,FALSE)</f>
        <v>IGM Financial Inc</v>
      </c>
      <c r="D3745" t="str">
        <f>VLOOKUP(A3745,'ALL - prices'!B:I,8,FALSE)</f>
        <v>Financials</v>
      </c>
      <c r="E3745">
        <v>2020</v>
      </c>
      <c r="F3745" t="s">
        <v>682</v>
      </c>
      <c r="G3745" t="str">
        <f t="shared" si="271"/>
        <v>2020-Q4</v>
      </c>
      <c r="H3745" s="4">
        <f>INDEX('ALL - prices'!$J$3:$DY$219,MATCH('COMBINED DATA'!A3745,'ALL - prices'!$B$3:$B$219,0),MATCH('COMBINED DATA'!G3745,'ALL - prices'!$J$1:$DY$1,0))</f>
        <v>26.222200000000001</v>
      </c>
      <c r="I3745" s="14">
        <f t="shared" si="274"/>
        <v>3.1281337699177771</v>
      </c>
      <c r="J3745" s="15">
        <f>INDEX(MarketCap2!$E$2:$AR$224,MATCH(A3745,MarketCap2!$B$2:$B$224,0),MATCH(G3745,MarketCap2!$E$1:$AR$1,0))</f>
        <v>8224018944</v>
      </c>
      <c r="K3745">
        <f t="shared" si="272"/>
        <v>22.830324849158512</v>
      </c>
      <c r="L3745">
        <f>INDEX('PB2'!$D$2:$AQ$224,MATCH(A3745,'PB2'!$B$2:$B$224,0),MATCH(G3745,'PB2'!$D$1:$AQ$1,0))</f>
        <v>1.6468199491500899</v>
      </c>
      <c r="M3745" s="16">
        <f t="shared" si="273"/>
        <v>0.6072309243740287</v>
      </c>
      <c r="N3745" s="6">
        <f>INDEX('ROA2'!$D$2:$AQ$224,MATCH(A3745,'ROA2'!$B$2:$B$224,0),MATCH(G3745,'ROA2'!$D$1:$AQ$1,0))</f>
        <v>4.6247968673706099</v>
      </c>
      <c r="O3745" s="6">
        <v>15863.131136</v>
      </c>
      <c r="P3745" s="28">
        <v>2.6796747277715933E-2</v>
      </c>
    </row>
    <row r="3746" spans="1:16" x14ac:dyDescent="0.3">
      <c r="A3746" t="s">
        <v>553</v>
      </c>
      <c r="B3746" t="e">
        <f>VLOOKUP(A3746,Sheet3!L:L,1,FALSE)</f>
        <v>#N/A</v>
      </c>
      <c r="C3746" t="str">
        <f>VLOOKUP(A3746,'ALL - prices'!B:C,2,FALSE)</f>
        <v>IGM Financial Inc</v>
      </c>
      <c r="D3746" t="str">
        <f>VLOOKUP(A3746,'ALL - prices'!B:I,8,FALSE)</f>
        <v>Financials</v>
      </c>
      <c r="E3746">
        <v>2021</v>
      </c>
      <c r="F3746" t="s">
        <v>679</v>
      </c>
      <c r="G3746" t="str">
        <f t="shared" si="271"/>
        <v>2021-Q1</v>
      </c>
      <c r="H3746" s="4">
        <f>INDEX('ALL - prices'!$J$3:$DY$219,MATCH('COMBINED DATA'!A3746,'ALL - prices'!$B$3:$B$219,0),MATCH('COMBINED DATA'!G3746,'ALL - prices'!$J$1:$DY$1,0))</f>
        <v>29.525099999999998</v>
      </c>
      <c r="I3746" s="14">
        <f t="shared" si="274"/>
        <v>0.98366739805688408</v>
      </c>
      <c r="J3746" s="15">
        <f>INDEX(MarketCap2!$E$2:$AR$224,MATCH(A3746,MarketCap2!$B$2:$B$224,0),MATCH(G3746,MarketCap2!$E$1:$AR$1,0))</f>
        <v>9127357440</v>
      </c>
      <c r="K3746">
        <f t="shared" si="272"/>
        <v>22.9345420526375</v>
      </c>
      <c r="L3746">
        <f>INDEX('PB2'!$D$2:$AQ$224,MATCH(A3746,'PB2'!$B$2:$B$224,0),MATCH(G3746,'PB2'!$D$1:$AQ$1,0))</f>
        <v>1.53779697418213</v>
      </c>
      <c r="M3746" s="16">
        <f t="shared" si="273"/>
        <v>0.65028089974740988</v>
      </c>
      <c r="N3746" s="6">
        <f>INDEX('ROA2'!$D$2:$AQ$224,MATCH(A3746,'ROA2'!$B$2:$B$224,0),MATCH(G3746,'ROA2'!$D$1:$AQ$1,0))</f>
        <v>4.8605079650878897</v>
      </c>
      <c r="O3746" s="6">
        <v>16062.354432</v>
      </c>
      <c r="P3746" s="28">
        <v>1.2558888550563647E-2</v>
      </c>
    </row>
    <row r="3747" spans="1:16" x14ac:dyDescent="0.3">
      <c r="A3747" t="s">
        <v>553</v>
      </c>
      <c r="B3747" t="e">
        <f>VLOOKUP(A3747,Sheet3!L:L,1,FALSE)</f>
        <v>#N/A</v>
      </c>
      <c r="C3747" t="str">
        <f>VLOOKUP(A3747,'ALL - prices'!B:C,2,FALSE)</f>
        <v>IGM Financial Inc</v>
      </c>
      <c r="D3747" t="str">
        <f>VLOOKUP(A3747,'ALL - prices'!B:I,8,FALSE)</f>
        <v>Financials</v>
      </c>
      <c r="E3747">
        <v>2021</v>
      </c>
      <c r="F3747" t="s">
        <v>680</v>
      </c>
      <c r="G3747" t="str">
        <f t="shared" si="271"/>
        <v>2021-Q2</v>
      </c>
      <c r="H3747" s="4">
        <f>INDEX('ALL - prices'!$J$3:$DY$219,MATCH('COMBINED DATA'!A3747,'ALL - prices'!$B$3:$B$219,0),MATCH('COMBINED DATA'!G3747,'ALL - prices'!$J$1:$DY$1,0))</f>
        <v>34.163699999999999</v>
      </c>
      <c r="I3747" s="14">
        <f t="shared" si="274"/>
        <v>3.8214863089073945</v>
      </c>
      <c r="J3747" s="15">
        <f>INDEX(MarketCap2!$E$2:$AR$224,MATCH(A3747,MarketCap2!$B$2:$B$224,0),MATCH(G3747,MarketCap2!$E$1:$AR$1,0))</f>
        <v>10448537600</v>
      </c>
      <c r="K3747">
        <f t="shared" si="272"/>
        <v>23.069727862980621</v>
      </c>
      <c r="L3747">
        <f>INDEX('PB2'!$D$2:$AQ$224,MATCH(A3747,'PB2'!$B$2:$B$224,0),MATCH(G3747,'PB2'!$D$1:$AQ$1,0))</f>
        <v>1.7221440076828001</v>
      </c>
      <c r="M3747" s="16">
        <f t="shared" si="273"/>
        <v>0.58067153242633407</v>
      </c>
      <c r="N3747" s="6">
        <f>INDEX('ROA2'!$D$2:$AQ$224,MATCH(A3747,'ROA2'!$B$2:$B$224,0),MATCH(G3747,'ROA2'!$D$1:$AQ$1,0))</f>
        <v>4.9706230163574201</v>
      </c>
      <c r="O3747" s="6">
        <v>16866.429951999999</v>
      </c>
      <c r="P3747" s="28">
        <v>5.0059630012776357E-2</v>
      </c>
    </row>
    <row r="3748" spans="1:16" x14ac:dyDescent="0.3">
      <c r="A3748" t="s">
        <v>553</v>
      </c>
      <c r="B3748" t="e">
        <f>VLOOKUP(A3748,Sheet3!L:L,1,FALSE)</f>
        <v>#N/A</v>
      </c>
      <c r="C3748" t="str">
        <f>VLOOKUP(A3748,'ALL - prices'!B:C,2,FALSE)</f>
        <v>IGM Financial Inc</v>
      </c>
      <c r="D3748" t="str">
        <f>VLOOKUP(A3748,'ALL - prices'!B:I,8,FALSE)</f>
        <v>Financials</v>
      </c>
      <c r="E3748">
        <v>2021</v>
      </c>
      <c r="F3748" t="s">
        <v>681</v>
      </c>
      <c r="G3748" t="str">
        <f t="shared" si="271"/>
        <v>2021-Q3</v>
      </c>
      <c r="H3748" s="4">
        <f>INDEX('ALL - prices'!$J$3:$DY$219,MATCH('COMBINED DATA'!A3748,'ALL - prices'!$B$3:$B$219,0),MATCH('COMBINED DATA'!G3748,'ALL - prices'!$J$1:$DY$1,0))</f>
        <v>35.760100000000001</v>
      </c>
      <c r="I3748" s="14">
        <f t="shared" si="274"/>
        <v>4.3627490953717141</v>
      </c>
      <c r="J3748" s="15">
        <f>INDEX(MarketCap2!$E$2:$AR$224,MATCH(A3748,MarketCap2!$B$2:$B$224,0),MATCH(G3748,MarketCap2!$E$1:$AR$1,0))</f>
        <v>10813556736</v>
      </c>
      <c r="K3748">
        <f t="shared" si="272"/>
        <v>23.104066437238117</v>
      </c>
      <c r="L3748">
        <f>INDEX('PB2'!$D$2:$AQ$224,MATCH(A3748,'PB2'!$B$2:$B$224,0),MATCH(G3748,'PB2'!$D$1:$AQ$1,0))</f>
        <v>1.7316360473632799</v>
      </c>
      <c r="M3748" s="16">
        <f t="shared" si="273"/>
        <v>0.57748855570584579</v>
      </c>
      <c r="N3748" s="6">
        <f>INDEX('ROA2'!$D$2:$AQ$224,MATCH(A3748,'ROA2'!$B$2:$B$224,0),MATCH(G3748,'ROA2'!$D$1:$AQ$1,0))</f>
        <v>5.3148112297058097</v>
      </c>
      <c r="O3748" s="6">
        <v>16896.653311999999</v>
      </c>
      <c r="P3748" s="28">
        <v>1.7919239629259013E-3</v>
      </c>
    </row>
    <row r="3749" spans="1:16" x14ac:dyDescent="0.3">
      <c r="A3749" t="s">
        <v>553</v>
      </c>
      <c r="B3749" t="e">
        <f>VLOOKUP(A3749,Sheet3!L:L,1,FALSE)</f>
        <v>#N/A</v>
      </c>
      <c r="C3749" t="str">
        <f>VLOOKUP(A3749,'ALL - prices'!B:C,2,FALSE)</f>
        <v>IGM Financial Inc</v>
      </c>
      <c r="D3749" t="str">
        <f>VLOOKUP(A3749,'ALL - prices'!B:I,8,FALSE)</f>
        <v>Financials</v>
      </c>
      <c r="E3749">
        <v>2021</v>
      </c>
      <c r="F3749" t="s">
        <v>682</v>
      </c>
      <c r="G3749" t="str">
        <f t="shared" si="271"/>
        <v>2021-Q4</v>
      </c>
      <c r="H3749" s="4">
        <f>INDEX('ALL - prices'!$J$3:$DY$219,MATCH('COMBINED DATA'!A3749,'ALL - prices'!$B$3:$B$219,0),MATCH('COMBINED DATA'!G3749,'ALL - prices'!$J$1:$DY$1,0))</f>
        <v>36.491399999999999</v>
      </c>
      <c r="I3749" s="14">
        <f t="shared" si="274"/>
        <v>3.4328272322775959</v>
      </c>
      <c r="J3749" s="15">
        <f>INDEX(MarketCap2!$E$2:$AR$224,MATCH(A3749,MarketCap2!$B$2:$B$224,0),MATCH(G3749,MarketCap2!$E$1:$AR$1,0))</f>
        <v>10932658176</v>
      </c>
      <c r="K3749">
        <f t="shared" si="272"/>
        <v>23.115020309566532</v>
      </c>
      <c r="L3749">
        <f>INDEX('PB2'!$D$2:$AQ$224,MATCH(A3749,'PB2'!$B$2:$B$224,0),MATCH(G3749,'PB2'!$D$1:$AQ$1,0))</f>
        <v>1.69526302814484</v>
      </c>
      <c r="M3749" s="16">
        <f t="shared" si="273"/>
        <v>0.58987896473759582</v>
      </c>
      <c r="N3749" s="6">
        <f>INDEX('ROA2'!$D$2:$AQ$224,MATCH(A3749,'ROA2'!$B$2:$B$224,0),MATCH(G3749,'ROA2'!$D$1:$AQ$1,0))</f>
        <v>5.7184247970581099</v>
      </c>
      <c r="O3749" s="6">
        <v>16995.357695999999</v>
      </c>
      <c r="P3749" s="28">
        <v>5.8416529106329442E-3</v>
      </c>
    </row>
    <row r="3750" spans="1:16" x14ac:dyDescent="0.3">
      <c r="A3750" t="s">
        <v>553</v>
      </c>
      <c r="B3750" t="e">
        <f>VLOOKUP(A3750,Sheet3!L:L,1,FALSE)</f>
        <v>#N/A</v>
      </c>
      <c r="C3750" t="str">
        <f>VLOOKUP(A3750,'ALL - prices'!B:C,2,FALSE)</f>
        <v>IGM Financial Inc</v>
      </c>
      <c r="D3750" t="str">
        <f>VLOOKUP(A3750,'ALL - prices'!B:I,8,FALSE)</f>
        <v>Financials</v>
      </c>
      <c r="E3750">
        <v>2022</v>
      </c>
      <c r="F3750" t="s">
        <v>679</v>
      </c>
      <c r="G3750" t="str">
        <f t="shared" si="271"/>
        <v>2022-Q1</v>
      </c>
      <c r="H3750" s="4">
        <f>INDEX('ALL - prices'!$J$3:$DY$219,MATCH('COMBINED DATA'!A3750,'ALL - prices'!$B$3:$B$219,0),MATCH('COMBINED DATA'!G3750,'ALL - prices'!$J$1:$DY$1,0))</f>
        <v>35.774999999999999</v>
      </c>
      <c r="I3750" s="14">
        <f t="shared" si="274"/>
        <v>3.015342565806856</v>
      </c>
      <c r="J3750" s="15">
        <f>INDEX(MarketCap2!$E$2:$AR$224,MATCH(A3750,MarketCap2!$B$2:$B$224,0),MATCH(G3750,MarketCap2!$E$1:$AR$1,0))</f>
        <v>10591357952</v>
      </c>
      <c r="K3750">
        <f t="shared" si="272"/>
        <v>23.083304217989621</v>
      </c>
      <c r="L3750">
        <f>INDEX('PB2'!$D$2:$AQ$224,MATCH(A3750,'PB2'!$B$2:$B$224,0),MATCH(G3750,'PB2'!$D$1:$AQ$1,0))</f>
        <v>1.6651910543441799</v>
      </c>
      <c r="M3750" s="16">
        <f t="shared" si="273"/>
        <v>0.60053169117812777</v>
      </c>
      <c r="N3750" s="6">
        <f>INDEX('ROA2'!$D$2:$AQ$224,MATCH(A3750,'ROA2'!$B$2:$B$224,0),MATCH(G3750,'ROA2'!$D$1:$AQ$1,0))</f>
        <v>5.7599420547485396</v>
      </c>
      <c r="O3750" s="6">
        <v>17660.588032</v>
      </c>
      <c r="P3750" s="28">
        <v>3.9141884972304412E-2</v>
      </c>
    </row>
    <row r="3751" spans="1:16" x14ac:dyDescent="0.3">
      <c r="A3751" t="s">
        <v>553</v>
      </c>
      <c r="B3751" t="e">
        <f>VLOOKUP(A3751,Sheet3!L:L,1,FALSE)</f>
        <v>#N/A</v>
      </c>
      <c r="C3751" t="str">
        <f>VLOOKUP(A3751,'ALL - prices'!B:C,2,FALSE)</f>
        <v>IGM Financial Inc</v>
      </c>
      <c r="D3751" t="str">
        <f>VLOOKUP(A3751,'ALL - prices'!B:I,8,FALSE)</f>
        <v>Financials</v>
      </c>
      <c r="E3751">
        <v>2022</v>
      </c>
      <c r="F3751" t="s">
        <v>680</v>
      </c>
      <c r="G3751" t="str">
        <f t="shared" si="271"/>
        <v>2022-Q2</v>
      </c>
      <c r="H3751" s="4">
        <f>INDEX('ALL - prices'!$J$3:$DY$219,MATCH('COMBINED DATA'!A3751,'ALL - prices'!$B$3:$B$219,0),MATCH('COMBINED DATA'!G3751,'ALL - prices'!$J$1:$DY$1,0))</f>
        <v>28.3964</v>
      </c>
      <c r="I3751" s="14">
        <f t="shared" si="274"/>
        <v>2.9664809605265745</v>
      </c>
      <c r="J3751" s="15">
        <f>INDEX(MarketCap2!$E$2:$AR$224,MATCH(A3751,MarketCap2!$B$2:$B$224,0),MATCH(G3751,MarketCap2!$E$1:$AR$1,0))</f>
        <v>8223820800</v>
      </c>
      <c r="K3751">
        <f t="shared" si="272"/>
        <v>22.830300755538548</v>
      </c>
      <c r="L3751">
        <f>INDEX('PB2'!$D$2:$AQ$224,MATCH(A3751,'PB2'!$B$2:$B$224,0),MATCH(G3751,'PB2'!$D$1:$AQ$1,0))</f>
        <v>1.4026230573654199</v>
      </c>
      <c r="M3751" s="16">
        <f t="shared" si="273"/>
        <v>0.71294992246763977</v>
      </c>
      <c r="N3751" s="6">
        <f>INDEX('ROA2'!$D$2:$AQ$224,MATCH(A3751,'ROA2'!$B$2:$B$224,0),MATCH(G3751,'ROA2'!$D$1:$AQ$1,0))</f>
        <v>5.7402491569518999</v>
      </c>
      <c r="O3751" s="6">
        <v>17569.251327999998</v>
      </c>
      <c r="P3751" s="28">
        <v>-5.1717815870289362E-3</v>
      </c>
    </row>
    <row r="3752" spans="1:16" x14ac:dyDescent="0.3">
      <c r="A3752" t="s">
        <v>553</v>
      </c>
      <c r="B3752" t="e">
        <f>VLOOKUP(A3752,Sheet3!L:L,1,FALSE)</f>
        <v>#N/A</v>
      </c>
      <c r="C3752" t="str">
        <f>VLOOKUP(A3752,'ALL - prices'!B:C,2,FALSE)</f>
        <v>IGM Financial Inc</v>
      </c>
      <c r="D3752" t="str">
        <f>VLOOKUP(A3752,'ALL - prices'!B:I,8,FALSE)</f>
        <v>Financials</v>
      </c>
      <c r="E3752">
        <v>2022</v>
      </c>
      <c r="F3752" t="s">
        <v>681</v>
      </c>
      <c r="G3752" t="str">
        <f t="shared" si="271"/>
        <v>2022-Q3</v>
      </c>
      <c r="H3752" s="4">
        <f>INDEX('ALL - prices'!$J$3:$DY$219,MATCH('COMBINED DATA'!A3752,'ALL - prices'!$B$3:$B$219,0),MATCH('COMBINED DATA'!G3752,'ALL - prices'!$J$1:$DY$1,0))</f>
        <v>28.8019</v>
      </c>
      <c r="I3752" s="14">
        <f t="shared" si="274"/>
        <v>2.2180835307009223</v>
      </c>
      <c r="J3752" s="15">
        <f>INDEX(MarketCap2!$E$2:$AR$224,MATCH(A3752,MarketCap2!$B$2:$B$224,0),MATCH(G3752,MarketCap2!$E$1:$AR$1,0))</f>
        <v>8180141056</v>
      </c>
      <c r="K3752">
        <f t="shared" si="272"/>
        <v>22.824975231422172</v>
      </c>
      <c r="L3752">
        <f>INDEX('PB2'!$D$2:$AQ$224,MATCH(A3752,'PB2'!$B$2:$B$224,0),MATCH(G3752,'PB2'!$D$1:$AQ$1,0))</f>
        <v>1.3803639411926301</v>
      </c>
      <c r="M3752" s="16">
        <f t="shared" si="273"/>
        <v>0.72444662610934563</v>
      </c>
      <c r="N3752" s="6">
        <f>INDEX('ROA2'!$D$2:$AQ$224,MATCH(A3752,'ROA2'!$B$2:$B$224,0),MATCH(G3752,'ROA2'!$D$1:$AQ$1,0))</f>
        <v>5.6614742279052699</v>
      </c>
      <c r="O3752" s="6">
        <v>16948.207616</v>
      </c>
      <c r="P3752" s="28">
        <v>-3.5348331036180555E-2</v>
      </c>
    </row>
    <row r="3753" spans="1:16" x14ac:dyDescent="0.3">
      <c r="A3753" t="s">
        <v>553</v>
      </c>
      <c r="B3753" t="e">
        <f>VLOOKUP(A3753,Sheet3!L:L,1,FALSE)</f>
        <v>#N/A</v>
      </c>
      <c r="C3753" t="str">
        <f>VLOOKUP(A3753,'ALL - prices'!B:C,2,FALSE)</f>
        <v>IGM Financial Inc</v>
      </c>
      <c r="D3753" t="str">
        <f>VLOOKUP(A3753,'ALL - prices'!B:I,8,FALSE)</f>
        <v>Financials</v>
      </c>
      <c r="E3753">
        <v>2022</v>
      </c>
      <c r="F3753" t="s">
        <v>682</v>
      </c>
      <c r="G3753" t="str">
        <f t="shared" si="271"/>
        <v>2022-Q4</v>
      </c>
      <c r="H3753" s="4">
        <f>INDEX('ALL - prices'!$J$3:$DY$219,MATCH('COMBINED DATA'!A3753,'ALL - prices'!$B$3:$B$219,0),MATCH('COMBINED DATA'!G3753,'ALL - prices'!$J$1:$DY$1,0))</f>
        <v>32.111899999999999</v>
      </c>
      <c r="I3753" s="14">
        <f t="shared" si="274"/>
        <v>2.3186153576362485</v>
      </c>
      <c r="J3753" s="15">
        <f>INDEX(MarketCap2!$E$2:$AR$224,MATCH(A3753,MarketCap2!$B$2:$B$224,0),MATCH(G3753,MarketCap2!$E$1:$AR$1,0))</f>
        <v>8983853056</v>
      </c>
      <c r="K3753">
        <f t="shared" si="272"/>
        <v>22.918694698060008</v>
      </c>
      <c r="L3753">
        <f>INDEX('PB2'!$D$2:$AQ$224,MATCH(A3753,'PB2'!$B$2:$B$224,0),MATCH(G3753,'PB2'!$D$1:$AQ$1,0))</f>
        <v>1.4817130565643299</v>
      </c>
      <c r="M3753" s="16">
        <f t="shared" si="273"/>
        <v>0.67489450509312165</v>
      </c>
      <c r="N3753" s="6">
        <f>INDEX('ROA2'!$D$2:$AQ$224,MATCH(A3753,'ROA2'!$B$2:$B$224,0),MATCH(G3753,'ROA2'!$D$1:$AQ$1,0))</f>
        <v>5.2436099052429199</v>
      </c>
      <c r="O3753" s="6">
        <v>17459.267584000001</v>
      </c>
      <c r="P3753" s="28">
        <v>3.0154219229503294E-2</v>
      </c>
    </row>
    <row r="3754" spans="1:16" x14ac:dyDescent="0.3">
      <c r="A3754" t="s">
        <v>553</v>
      </c>
      <c r="B3754" t="e">
        <f>VLOOKUP(A3754,Sheet3!L:L,1,FALSE)</f>
        <v>#N/A</v>
      </c>
      <c r="C3754" t="str">
        <f>VLOOKUP(A3754,'ALL - prices'!B:C,2,FALSE)</f>
        <v>IGM Financial Inc</v>
      </c>
      <c r="D3754" t="str">
        <f>VLOOKUP(A3754,'ALL - prices'!B:I,8,FALSE)</f>
        <v>Financials</v>
      </c>
      <c r="E3754">
        <v>2023</v>
      </c>
      <c r="F3754" t="s">
        <v>679</v>
      </c>
      <c r="G3754" t="str">
        <f t="shared" si="271"/>
        <v>2023-Q1</v>
      </c>
      <c r="H3754" s="4">
        <f>INDEX('ALL - prices'!$J$3:$DY$219,MATCH('COMBINED DATA'!A3754,'ALL - prices'!$B$3:$B$219,0),MATCH('COMBINED DATA'!G3754,'ALL - prices'!$J$1:$DY$1,0))</f>
        <v>34.799100000000003</v>
      </c>
      <c r="I3754" s="14">
        <f t="shared" si="274"/>
        <v>2.0161915922517544</v>
      </c>
      <c r="J3754" s="15">
        <f>INDEX(MarketCap2!$E$2:$AR$224,MATCH(A3754,MarketCap2!$B$2:$B$224,0),MATCH(G3754,MarketCap2!$E$1:$AR$1,0))</f>
        <v>9607717888</v>
      </c>
      <c r="K3754">
        <f t="shared" si="272"/>
        <v>22.985832559094849</v>
      </c>
      <c r="L3754">
        <f>INDEX('PB2'!$D$2:$AQ$224,MATCH(A3754,'PB2'!$B$2:$B$224,0),MATCH(G3754,'PB2'!$D$1:$AQ$1,0))</f>
        <v>1.51980197429657</v>
      </c>
      <c r="M3754" s="16">
        <f t="shared" si="273"/>
        <v>0.65798045858102217</v>
      </c>
      <c r="N3754" s="6">
        <f>INDEX('ROA2'!$D$2:$AQ$224,MATCH(A3754,'ROA2'!$B$2:$B$224,0),MATCH(G3754,'ROA2'!$D$1:$AQ$1,0))</f>
        <v>4.7653250694274902</v>
      </c>
      <c r="O3754" s="6">
        <v>18737.518592</v>
      </c>
      <c r="P3754" s="28">
        <v>7.3213323631709057E-2</v>
      </c>
    </row>
    <row r="3755" spans="1:16" x14ac:dyDescent="0.3">
      <c r="A3755" t="s">
        <v>553</v>
      </c>
      <c r="B3755" t="e">
        <f>VLOOKUP(A3755,Sheet3!L:L,1,FALSE)</f>
        <v>#N/A</v>
      </c>
      <c r="C3755" t="str">
        <f>VLOOKUP(A3755,'ALL - prices'!B:C,2,FALSE)</f>
        <v>IGM Financial Inc</v>
      </c>
      <c r="D3755" t="str">
        <f>VLOOKUP(A3755,'ALL - prices'!B:I,8,FALSE)</f>
        <v>Financials</v>
      </c>
      <c r="E3755">
        <v>2023</v>
      </c>
      <c r="F3755" t="s">
        <v>680</v>
      </c>
      <c r="G3755" t="str">
        <f t="shared" si="271"/>
        <v>2023-Q2</v>
      </c>
      <c r="H3755" s="4">
        <f>INDEX('ALL - prices'!$J$3:$DY$219,MATCH('COMBINED DATA'!A3755,'ALL - prices'!$B$3:$B$219,0),MATCH('COMBINED DATA'!G3755,'ALL - prices'!$J$1:$DY$1,0))</f>
        <v>35.241399999999999</v>
      </c>
      <c r="I3755" s="14">
        <f t="shared" si="274"/>
        <v>1.9694725190602009</v>
      </c>
      <c r="J3755" s="15">
        <f>INDEX(MarketCap2!$E$2:$AR$224,MATCH(A3755,MarketCap2!$B$2:$B$224,0),MATCH(G3755,MarketCap2!$E$1:$AR$1,0))</f>
        <v>9600230400</v>
      </c>
      <c r="K3755">
        <f t="shared" si="272"/>
        <v>22.985052935132206</v>
      </c>
      <c r="L3755">
        <f>INDEX('PB2'!$D$2:$AQ$224,MATCH(A3755,'PB2'!$B$2:$B$224,0),MATCH(G3755,'PB2'!$D$1:$AQ$1,0))</f>
        <v>1.55398297309875</v>
      </c>
      <c r="M3755" s="16">
        <f t="shared" si="273"/>
        <v>0.64350769429984844</v>
      </c>
      <c r="N3755" s="6">
        <f>INDEX('ROA2'!$D$2:$AQ$224,MATCH(A3755,'ROA2'!$B$2:$B$224,0),MATCH(G3755,'ROA2'!$D$1:$AQ$1,0))</f>
        <v>5.6295399665832502</v>
      </c>
      <c r="O3755" s="6">
        <v>18997.360639999999</v>
      </c>
      <c r="P3755" s="28">
        <v>1.3867473791910653E-2</v>
      </c>
    </row>
    <row r="3756" spans="1:16" x14ac:dyDescent="0.3">
      <c r="A3756" t="s">
        <v>553</v>
      </c>
      <c r="B3756" t="e">
        <f>VLOOKUP(A3756,Sheet3!L:L,1,FALSE)</f>
        <v>#N/A</v>
      </c>
      <c r="C3756" t="str">
        <f>VLOOKUP(A3756,'ALL - prices'!B:C,2,FALSE)</f>
        <v>IGM Financial Inc</v>
      </c>
      <c r="D3756" t="str">
        <f>VLOOKUP(A3756,'ALL - prices'!B:I,8,FALSE)</f>
        <v>Financials</v>
      </c>
      <c r="E3756">
        <v>2023</v>
      </c>
      <c r="F3756" t="s">
        <v>681</v>
      </c>
      <c r="G3756" t="str">
        <f t="shared" si="271"/>
        <v>2023-Q3</v>
      </c>
      <c r="H3756" s="4">
        <f>INDEX('ALL - prices'!$J$3:$DY$219,MATCH('COMBINED DATA'!A3756,'ALL - prices'!$B$3:$B$219,0),MATCH('COMBINED DATA'!G3756,'ALL - prices'!$J$1:$DY$1,0))</f>
        <v>30.5823</v>
      </c>
      <c r="I3756" s="14">
        <f t="shared" si="274"/>
        <v>3.1196512230269144</v>
      </c>
      <c r="J3756" s="15">
        <f>INDEX(MarketCap2!$E$2:$AR$224,MATCH(A3756,MarketCap2!$B$2:$B$224,0),MATCH(G3756,MarketCap2!$E$1:$AR$1,0))</f>
        <v>8203483136</v>
      </c>
      <c r="K3756">
        <f t="shared" si="272"/>
        <v>22.82782467370917</v>
      </c>
      <c r="L3756">
        <f>INDEX('PB2'!$D$2:$AQ$224,MATCH(A3756,'PB2'!$B$2:$B$224,0),MATCH(G3756,'PB2'!$D$1:$AQ$1,0))</f>
        <v>1.29588603973389</v>
      </c>
      <c r="M3756" s="16">
        <f t="shared" si="273"/>
        <v>0.7716727932383235</v>
      </c>
      <c r="N3756" s="6">
        <f>INDEX('ROA2'!$D$2:$AQ$224,MATCH(A3756,'ROA2'!$B$2:$B$224,0),MATCH(G3756,'ROA2'!$D$1:$AQ$1,0))</f>
        <v>5.2797379493713397</v>
      </c>
      <c r="O3756" s="6">
        <v>19431.098367999999</v>
      </c>
      <c r="P3756" s="28">
        <v>2.2831473077725394E-2</v>
      </c>
    </row>
    <row r="3757" spans="1:16" x14ac:dyDescent="0.3">
      <c r="A3757" t="s">
        <v>553</v>
      </c>
      <c r="B3757" t="e">
        <f>VLOOKUP(A3757,Sheet3!L:L,1,FALSE)</f>
        <v>#N/A</v>
      </c>
      <c r="C3757" t="str">
        <f>VLOOKUP(A3757,'ALL - prices'!B:C,2,FALSE)</f>
        <v>IGM Financial Inc</v>
      </c>
      <c r="D3757" t="str">
        <f>VLOOKUP(A3757,'ALL - prices'!B:I,8,FALSE)</f>
        <v>Financials</v>
      </c>
      <c r="E3757">
        <v>2023</v>
      </c>
      <c r="F3757" t="s">
        <v>682</v>
      </c>
      <c r="G3757" t="str">
        <f t="shared" si="271"/>
        <v>2023-Q4</v>
      </c>
      <c r="H3757" s="4">
        <f>INDEX('ALL - prices'!$J$3:$DY$219,MATCH('COMBINED DATA'!A3757,'ALL - prices'!$B$3:$B$219,0),MATCH('COMBINED DATA'!G3757,'ALL - prices'!$J$1:$DY$1,0))</f>
        <v>31.5746</v>
      </c>
      <c r="I3757" s="14">
        <f t="shared" si="274"/>
        <v>5.0441676355800862</v>
      </c>
      <c r="J3757" s="15">
        <f>INDEX(MarketCap2!$E$2:$AR$224,MATCH(A3757,MarketCap2!$B$2:$B$224,0),MATCH(G3757,MarketCap2!$E$1:$AR$1,0))</f>
        <v>8336992256</v>
      </c>
      <c r="K3757">
        <f t="shared" si="272"/>
        <v>22.843968347503161</v>
      </c>
      <c r="L3757">
        <f>INDEX('PB2'!$D$2:$AQ$224,MATCH(A3757,'PB2'!$B$2:$B$224,0),MATCH(G3757,'PB2'!$D$1:$AQ$1,0))</f>
        <v>1.25171399116516</v>
      </c>
      <c r="M3757" s="16">
        <f t="shared" si="273"/>
        <v>0.79890454773070674</v>
      </c>
      <c r="N3757" s="6">
        <f>INDEX('ROA2'!$D$2:$AQ$224,MATCH(A3757,'ROA2'!$B$2:$B$224,0),MATCH(G3757,'ROA2'!$D$1:$AQ$1,0))</f>
        <v>5.1833829879760698</v>
      </c>
      <c r="O3757" s="6">
        <v>19350.667264</v>
      </c>
      <c r="P3757" s="28">
        <v>-4.1392978655523079E-3</v>
      </c>
    </row>
    <row r="3758" spans="1:16" x14ac:dyDescent="0.3">
      <c r="A3758" t="s">
        <v>553</v>
      </c>
      <c r="B3758" t="e">
        <f>VLOOKUP(A3758,Sheet3!L:L,1,FALSE)</f>
        <v>#N/A</v>
      </c>
      <c r="C3758" t="str">
        <f>VLOOKUP(A3758,'ALL - prices'!B:C,2,FALSE)</f>
        <v>IGM Financial Inc</v>
      </c>
      <c r="D3758" t="str">
        <f>VLOOKUP(A3758,'ALL - prices'!B:I,8,FALSE)</f>
        <v>Financials</v>
      </c>
      <c r="E3758" s="18">
        <v>2024</v>
      </c>
      <c r="F3758" t="s">
        <v>679</v>
      </c>
      <c r="G3758" t="str">
        <f t="shared" si="271"/>
        <v>2024-Q1</v>
      </c>
      <c r="H3758" s="4">
        <f>INDEX('ALL - prices'!$J$3:$DY$219,MATCH('COMBINED DATA'!A3758,'ALL - prices'!$B$3:$B$219,0),MATCH('COMBINED DATA'!G3758,'ALL - prices'!$J$1:$DY$1,0))</f>
        <v>32.0199</v>
      </c>
      <c r="I3758" s="14" t="s">
        <v>769</v>
      </c>
      <c r="J3758" s="15">
        <f>INDEX(MarketCap2!$E$2:$AR$224,MATCH(A3758,MarketCap2!$B$2:$B$224,0),MATCH(G3758,MarketCap2!$E$1:$AR$1,0))</f>
        <v>8315324416</v>
      </c>
      <c r="K3758">
        <f t="shared" si="272"/>
        <v>22.841365964584867</v>
      </c>
      <c r="L3758">
        <f>INDEX('PB2'!$D$2:$AQ$224,MATCH(A3758,'PB2'!$B$2:$B$224,0),MATCH(G3758,'PB2'!$D$1:$AQ$1,0))</f>
        <v>1.2061690092086801</v>
      </c>
      <c r="M3758" s="16">
        <f t="shared" si="273"/>
        <v>0.82907121005874673</v>
      </c>
      <c r="N3758" s="6">
        <f>INDEX('ROA2'!$D$2:$AQ$224,MATCH(A3758,'ROA2'!$B$2:$B$224,0),MATCH(G3758,'ROA2'!$D$1:$AQ$1,0))</f>
        <v>6.14367580413818</v>
      </c>
      <c r="O3758" s="6">
        <v>18663.282687999999</v>
      </c>
      <c r="P3758" s="28">
        <v>-3.5522525741466873E-2</v>
      </c>
    </row>
    <row r="3759" spans="1:16" x14ac:dyDescent="0.3">
      <c r="A3759" t="s">
        <v>553</v>
      </c>
      <c r="B3759" t="e">
        <f>VLOOKUP(A3759,Sheet3!L:L,1,FALSE)</f>
        <v>#N/A</v>
      </c>
      <c r="C3759" t="str">
        <f>VLOOKUP(A3759,'ALL - prices'!B:C,2,FALSE)</f>
        <v>IGM Financial Inc</v>
      </c>
      <c r="D3759" t="str">
        <f>VLOOKUP(A3759,'ALL - prices'!B:I,8,FALSE)</f>
        <v>Financials</v>
      </c>
      <c r="E3759" s="18">
        <v>2024</v>
      </c>
      <c r="F3759" t="s">
        <v>680</v>
      </c>
      <c r="G3759" t="str">
        <f t="shared" si="271"/>
        <v>2024-Q2</v>
      </c>
      <c r="H3759" s="4">
        <f>INDEX('ALL - prices'!$J$3:$DY$219,MATCH('COMBINED DATA'!A3759,'ALL - prices'!$B$3:$B$219,0),MATCH('COMBINED DATA'!G3759,'ALL - prices'!$J$1:$DY$1,0))</f>
        <v>35.1434</v>
      </c>
      <c r="I3759" s="14" t="s">
        <v>769</v>
      </c>
      <c r="J3759" s="15">
        <f>INDEX(MarketCap2!$E$2:$AR$224,MATCH(A3759,MarketCap2!$B$2:$B$224,0),MATCH(G3759,MarketCap2!$E$1:$AR$1,0))</f>
        <v>8953529344</v>
      </c>
      <c r="K3759">
        <f t="shared" si="272"/>
        <v>22.91531363161328</v>
      </c>
      <c r="L3759">
        <f>INDEX('PB2'!$D$2:$AQ$224,MATCH(A3759,'PB2'!$B$2:$B$224,0),MATCH(G3759,'PB2'!$D$1:$AQ$1,0))</f>
        <v>1.26567995548248</v>
      </c>
      <c r="M3759" s="16">
        <f t="shared" si="273"/>
        <v>0.7900891498426218</v>
      </c>
      <c r="N3759" s="6">
        <f>INDEX('ROA2'!$D$2:$AQ$224,MATCH(A3759,'ROA2'!$B$2:$B$224,0),MATCH(G3759,'ROA2'!$D$1:$AQ$1,0))</f>
        <v>5.2949519157409703</v>
      </c>
      <c r="O3759" s="6">
        <v>18432.212992000001</v>
      </c>
      <c r="P3759" s="28">
        <v>-1.2380978194611519E-2</v>
      </c>
    </row>
    <row r="3760" spans="1:16" x14ac:dyDescent="0.3">
      <c r="A3760" t="s">
        <v>553</v>
      </c>
      <c r="B3760" t="e">
        <f>VLOOKUP(A3760,Sheet3!L:L,1,FALSE)</f>
        <v>#N/A</v>
      </c>
      <c r="C3760" t="str">
        <f>VLOOKUP(A3760,'ALL - prices'!B:C,2,FALSE)</f>
        <v>IGM Financial Inc</v>
      </c>
      <c r="D3760" t="str">
        <f>VLOOKUP(A3760,'ALL - prices'!B:I,8,FALSE)</f>
        <v>Financials</v>
      </c>
      <c r="E3760" s="18">
        <v>2024</v>
      </c>
      <c r="F3760" t="s">
        <v>681</v>
      </c>
      <c r="G3760" t="str">
        <f t="shared" si="271"/>
        <v>2024-Q3</v>
      </c>
      <c r="H3760" s="4">
        <f>INDEX('ALL - prices'!$J$3:$DY$219,MATCH('COMBINED DATA'!A3760,'ALL - prices'!$B$3:$B$219,0),MATCH('COMBINED DATA'!G3760,'ALL - prices'!$J$1:$DY$1,0))</f>
        <v>38.283299999999997</v>
      </c>
      <c r="I3760" s="14" t="s">
        <v>769</v>
      </c>
      <c r="J3760" s="15">
        <f>INDEX(MarketCap2!$E$2:$AR$224,MATCH(A3760,MarketCap2!$B$2:$B$224,0),MATCH(G3760,MarketCap2!$E$1:$AR$1,0))</f>
        <v>9594279936</v>
      </c>
      <c r="K3760">
        <f t="shared" si="272"/>
        <v>22.984432917837005</v>
      </c>
      <c r="L3760">
        <f>INDEX('PB2'!$D$2:$AQ$224,MATCH(A3760,'PB2'!$B$2:$B$224,0),MATCH(G3760,'PB2'!$D$1:$AQ$1,0))</f>
        <v>1.27672302722931</v>
      </c>
      <c r="M3760" s="16">
        <f t="shared" si="273"/>
        <v>0.78325523913370432</v>
      </c>
      <c r="N3760" s="6">
        <f>INDEX('ROA2'!$D$2:$AQ$224,MATCH(A3760,'ROA2'!$B$2:$B$224,0),MATCH(G3760,'ROA2'!$D$1:$AQ$1,0))</f>
        <v>5.6115469932556197</v>
      </c>
      <c r="O3760" s="6">
        <v>18666.240000000002</v>
      </c>
      <c r="P3760" s="28">
        <v>1.2696631061152232E-2</v>
      </c>
    </row>
    <row r="3761" spans="1:16" x14ac:dyDescent="0.3">
      <c r="A3761" t="s">
        <v>553</v>
      </c>
      <c r="B3761" t="e">
        <f>VLOOKUP(A3761,Sheet3!L:L,1,FALSE)</f>
        <v>#N/A</v>
      </c>
      <c r="C3761" t="str">
        <f>VLOOKUP(A3761,'ALL - prices'!B:C,2,FALSE)</f>
        <v>IGM Financial Inc</v>
      </c>
      <c r="D3761" t="str">
        <f>VLOOKUP(A3761,'ALL - prices'!B:I,8,FALSE)</f>
        <v>Financials</v>
      </c>
      <c r="E3761" s="18">
        <v>2024</v>
      </c>
      <c r="F3761" t="s">
        <v>682</v>
      </c>
      <c r="G3761" t="str">
        <f t="shared" si="271"/>
        <v>2024-Q4</v>
      </c>
      <c r="H3761" s="4">
        <f>INDEX('ALL - prices'!$J$3:$DY$219,MATCH('COMBINED DATA'!A3761,'ALL - prices'!$B$3:$B$219,0),MATCH('COMBINED DATA'!G3761,'ALL - prices'!$J$1:$DY$1,0))</f>
        <v>43.844900000000003</v>
      </c>
      <c r="I3761" s="14" t="s">
        <v>769</v>
      </c>
      <c r="J3761" s="15">
        <f>INDEX(MarketCap2!$E$2:$AR$224,MATCH(A3761,MarketCap2!$B$2:$B$224,0),MATCH(G3761,MarketCap2!$E$1:$AR$1,0))</f>
        <v>10928349184</v>
      </c>
      <c r="K3761">
        <f t="shared" si="272"/>
        <v>23.11462609241223</v>
      </c>
      <c r="L3761">
        <f>INDEX('PB2'!$D$2:$AQ$224,MATCH(A3761,'PB2'!$B$2:$B$224,0),MATCH(G3761,'PB2'!$D$1:$AQ$1,0))</f>
        <v>1.44441446006972</v>
      </c>
      <c r="M3761" s="16">
        <f t="shared" si="273"/>
        <v>0.69232206381520944</v>
      </c>
      <c r="N3761" s="6">
        <f>INDEX('ROA2'!$D$2:$AQ$224,MATCH(A3761,'ROA2'!$B$2:$B$224,0),MATCH(G3761,'ROA2'!$D$1:$AQ$1,0))</f>
        <v>5.7089371681213397</v>
      </c>
      <c r="O3761" s="6">
        <v>19127.595008</v>
      </c>
      <c r="P3761" s="28">
        <v>2.471601179455523E-2</v>
      </c>
    </row>
    <row r="3762" spans="1:16" x14ac:dyDescent="0.3">
      <c r="A3762" t="s">
        <v>554</v>
      </c>
      <c r="B3762" t="str">
        <f>VLOOKUP(A3762,Sheet3!L:L,1,FALSE)</f>
        <v>IIP-U CN EQUITY</v>
      </c>
      <c r="C3762" t="str">
        <f>VLOOKUP(A3762,'ALL - prices'!B:C,2,FALSE)</f>
        <v>InterRent Real Estate Investme</v>
      </c>
      <c r="D3762" t="str">
        <f>VLOOKUP(A3762,'ALL - prices'!B:I,8,FALSE)</f>
        <v>Real Estate</v>
      </c>
      <c r="E3762">
        <v>2015</v>
      </c>
      <c r="F3762" t="s">
        <v>679</v>
      </c>
      <c r="G3762" t="str">
        <f t="shared" ref="G3762:G3825" si="275">E3762&amp;"-"&amp;F3762</f>
        <v>2015-Q1</v>
      </c>
      <c r="H3762" s="4">
        <f>INDEX('ALL - prices'!$J$3:$DY$219,MATCH('COMBINED DATA'!A3762,'ALL - prices'!$B$3:$B$219,0),MATCH('COMBINED DATA'!G3762,'ALL - prices'!$J$1:$DY$1,0))</f>
        <v>4.8345000000000002</v>
      </c>
      <c r="I3762" s="14">
        <f t="shared" ref="I3762:I3797" si="276">STDEV(H3763:H3766)</f>
        <v>0.39624342686451397</v>
      </c>
      <c r="J3762" s="6">
        <f>INDEX('market cap'!$B$3:$DQ$219,MATCH(A3762,'market cap'!$A$3:$A$219,0),MATCH(G3762,'market cap'!$B$1:$DQ$1,0))</f>
        <v>456.7955</v>
      </c>
      <c r="K3762">
        <f t="shared" ref="K3762:K3825" si="277">LN(J3762)</f>
        <v>6.1242358071549239</v>
      </c>
      <c r="L3762">
        <f>INDEX('PB2'!$D$2:$AQ$224,MATCH(A3762,'PB2'!$B$2:$B$224,0),MATCH(G3762,'PB2'!$D$1:$AQ$1,0))</f>
        <v>0.97783201932907104</v>
      </c>
      <c r="M3762" s="16">
        <f t="shared" ref="M3762:M3825" si="278">1/L3762</f>
        <v>1.0226705407807564</v>
      </c>
      <c r="N3762" s="6">
        <f>INDEX('ROA2'!$D$2:$AQ$224,MATCH(A3762,'ROA2'!$B$2:$B$224,0),MATCH(G3762,'ROA2'!$D$1:$AQ$1,0))</f>
        <v>2.8252170085907</v>
      </c>
      <c r="O3762" s="6">
        <v>920.64800000000002</v>
      </c>
      <c r="P3762" s="28">
        <v>6.9375673650641428E-2</v>
      </c>
    </row>
    <row r="3763" spans="1:16" x14ac:dyDescent="0.3">
      <c r="A3763" t="s">
        <v>554</v>
      </c>
      <c r="B3763" t="str">
        <f>VLOOKUP(A3763,Sheet3!L:L,1,FALSE)</f>
        <v>IIP-U CN EQUITY</v>
      </c>
      <c r="C3763" t="str">
        <f>VLOOKUP(A3763,'ALL - prices'!B:C,2,FALSE)</f>
        <v>InterRent Real Estate Investme</v>
      </c>
      <c r="D3763" t="str">
        <f>VLOOKUP(A3763,'ALL - prices'!B:I,8,FALSE)</f>
        <v>Real Estate</v>
      </c>
      <c r="E3763">
        <v>2015</v>
      </c>
      <c r="F3763" t="s">
        <v>680</v>
      </c>
      <c r="G3763" t="str">
        <f t="shared" si="275"/>
        <v>2015-Q2</v>
      </c>
      <c r="H3763" s="4">
        <f>INDEX('ALL - prices'!$J$3:$DY$219,MATCH('COMBINED DATA'!A3763,'ALL - prices'!$B$3:$B$219,0),MATCH('COMBINED DATA'!G3763,'ALL - prices'!$J$1:$DY$1,0))</f>
        <v>4.7408000000000001</v>
      </c>
      <c r="I3763" s="14">
        <f t="shared" si="276"/>
        <v>0.57930554617864083</v>
      </c>
      <c r="J3763" s="6">
        <f>INDEX('market cap'!$B$3:$DQ$219,MATCH(A3763,'market cap'!$A$3:$A$219,0),MATCH(G3763,'market cap'!$B$1:$DQ$1,0))</f>
        <v>446.09109999999998</v>
      </c>
      <c r="K3763">
        <f t="shared" si="277"/>
        <v>6.1005231912514981</v>
      </c>
      <c r="L3763">
        <f>INDEX('PB2'!$D$2:$AQ$224,MATCH(A3763,'PB2'!$B$2:$B$224,0),MATCH(G3763,'PB2'!$D$1:$AQ$1,0))</f>
        <v>0.93939697742462203</v>
      </c>
      <c r="M3763" s="16">
        <f t="shared" si="278"/>
        <v>1.0645126863634611</v>
      </c>
      <c r="N3763" s="6">
        <f>INDEX('ROA2'!$D$2:$AQ$224,MATCH(A3763,'ROA2'!$B$2:$B$224,0),MATCH(G3763,'ROA2'!$D$1:$AQ$1,0))</f>
        <v>2.67552709579468</v>
      </c>
      <c r="O3763" s="6">
        <v>970.692992</v>
      </c>
      <c r="P3763" s="28">
        <v>5.4358443183496814E-2</v>
      </c>
    </row>
    <row r="3764" spans="1:16" x14ac:dyDescent="0.3">
      <c r="A3764" t="s">
        <v>554</v>
      </c>
      <c r="B3764" t="str">
        <f>VLOOKUP(A3764,Sheet3!L:L,1,FALSE)</f>
        <v>IIP-U CN EQUITY</v>
      </c>
      <c r="C3764" t="str">
        <f>VLOOKUP(A3764,'ALL - prices'!B:C,2,FALSE)</f>
        <v>InterRent Real Estate Investme</v>
      </c>
      <c r="D3764" t="str">
        <f>VLOOKUP(A3764,'ALL - prices'!B:I,8,FALSE)</f>
        <v>Real Estate</v>
      </c>
      <c r="E3764">
        <v>2015</v>
      </c>
      <c r="F3764" t="s">
        <v>681</v>
      </c>
      <c r="G3764" t="str">
        <f t="shared" si="275"/>
        <v>2015-Q3</v>
      </c>
      <c r="H3764" s="4">
        <f>INDEX('ALL - prices'!$J$3:$DY$219,MATCH('COMBINED DATA'!A3764,'ALL - prices'!$B$3:$B$219,0),MATCH('COMBINED DATA'!G3764,'ALL - prices'!$J$1:$DY$1,0))</f>
        <v>4.9184000000000001</v>
      </c>
      <c r="I3764" s="14">
        <f t="shared" si="276"/>
        <v>0.52265427068633674</v>
      </c>
      <c r="J3764" s="6">
        <f>INDEX('market cap'!$B$3:$DQ$219,MATCH(A3764,'market cap'!$A$3:$A$219,0),MATCH(G3764,'market cap'!$B$1:$DQ$1,0))</f>
        <v>458.7962</v>
      </c>
      <c r="K3764">
        <f t="shared" si="277"/>
        <v>6.1286061027448913</v>
      </c>
      <c r="L3764">
        <f>INDEX('PB2'!$D$2:$AQ$224,MATCH(A3764,'PB2'!$B$2:$B$224,0),MATCH(G3764,'PB2'!$D$1:$AQ$1,0))</f>
        <v>0.92455697059631303</v>
      </c>
      <c r="M3764" s="16">
        <f t="shared" si="278"/>
        <v>1.0815991137409611</v>
      </c>
      <c r="N3764" s="6">
        <f>INDEX('ROA2'!$D$2:$AQ$224,MATCH(A3764,'ROA2'!$B$2:$B$224,0),MATCH(G3764,'ROA2'!$D$1:$AQ$1,0))</f>
        <v>3.02389788627625</v>
      </c>
      <c r="O3764" s="6">
        <v>1080.8259840000001</v>
      </c>
      <c r="P3764" s="28">
        <v>0.11345810972950762</v>
      </c>
    </row>
    <row r="3765" spans="1:16" x14ac:dyDescent="0.3">
      <c r="A3765" t="s">
        <v>554</v>
      </c>
      <c r="B3765" t="str">
        <f>VLOOKUP(A3765,Sheet3!L:L,1,FALSE)</f>
        <v>IIP-U CN EQUITY</v>
      </c>
      <c r="C3765" t="str">
        <f>VLOOKUP(A3765,'ALL - prices'!B:C,2,FALSE)</f>
        <v>InterRent Real Estate Investme</v>
      </c>
      <c r="D3765" t="str">
        <f>VLOOKUP(A3765,'ALL - prices'!B:I,8,FALSE)</f>
        <v>Real Estate</v>
      </c>
      <c r="E3765">
        <v>2015</v>
      </c>
      <c r="F3765" t="s">
        <v>682</v>
      </c>
      <c r="G3765" t="str">
        <f t="shared" si="275"/>
        <v>2015-Q4</v>
      </c>
      <c r="H3765" s="4">
        <f>INDEX('ALL - prices'!$J$3:$DY$219,MATCH('COMBINED DATA'!A3765,'ALL - prices'!$B$3:$B$219,0),MATCH('COMBINED DATA'!G3765,'ALL - prices'!$J$1:$DY$1,0))</f>
        <v>5.0064000000000002</v>
      </c>
      <c r="I3765" s="14">
        <f t="shared" si="276"/>
        <v>0.22273647358855844</v>
      </c>
      <c r="J3765" s="6">
        <f>INDEX('market cap'!$B$3:$DQ$219,MATCH(A3765,'market cap'!$A$3:$A$219,0),MATCH(G3765,'market cap'!$B$1:$DQ$1,0))</f>
        <v>463.03129999999999</v>
      </c>
      <c r="K3765">
        <f t="shared" si="277"/>
        <v>6.1377946543930744</v>
      </c>
      <c r="L3765">
        <f>INDEX('PB2'!$D$2:$AQ$224,MATCH(A3765,'PB2'!$B$2:$B$224,0),MATCH(G3765,'PB2'!$D$1:$AQ$1,0))</f>
        <v>0.91942501068115201</v>
      </c>
      <c r="M3765" s="16">
        <f t="shared" si="278"/>
        <v>1.0876362817878473</v>
      </c>
      <c r="N3765" s="6">
        <f>INDEX('ROA2'!$D$2:$AQ$224,MATCH(A3765,'ROA2'!$B$2:$B$224,0),MATCH(G3765,'ROA2'!$D$1:$AQ$1,0))</f>
        <v>4.3825387954711896</v>
      </c>
      <c r="O3765" s="6">
        <v>1131.8050559999999</v>
      </c>
      <c r="P3765" s="28">
        <v>4.7166771297755788E-2</v>
      </c>
    </row>
    <row r="3766" spans="1:16" x14ac:dyDescent="0.3">
      <c r="A3766" t="s">
        <v>554</v>
      </c>
      <c r="B3766" t="str">
        <f>VLOOKUP(A3766,Sheet3!L:L,1,FALSE)</f>
        <v>IIP-U CN EQUITY</v>
      </c>
      <c r="C3766" t="str">
        <f>VLOOKUP(A3766,'ALL - prices'!B:C,2,FALSE)</f>
        <v>InterRent Real Estate Investme</v>
      </c>
      <c r="D3766" t="str">
        <f>VLOOKUP(A3766,'ALL - prices'!B:I,8,FALSE)</f>
        <v>Real Estate</v>
      </c>
      <c r="E3766">
        <v>2016</v>
      </c>
      <c r="F3766" t="s">
        <v>679</v>
      </c>
      <c r="G3766" t="str">
        <f t="shared" si="275"/>
        <v>2016-Q1</v>
      </c>
      <c r="H3766" s="4">
        <f>INDEX('ALL - prices'!$J$3:$DY$219,MATCH('COMBINED DATA'!A3766,'ALL - prices'!$B$3:$B$219,0),MATCH('COMBINED DATA'!G3766,'ALL - prices'!$J$1:$DY$1,0))</f>
        <v>5.6496000000000004</v>
      </c>
      <c r="I3766" s="14">
        <f t="shared" si="276"/>
        <v>0.11918056329228627</v>
      </c>
      <c r="J3766" s="6">
        <f>INDEX('market cap'!$B$3:$DQ$219,MATCH(A3766,'market cap'!$A$3:$A$219,0),MATCH(G3766,'market cap'!$B$1:$DQ$1,0))</f>
        <v>518.08680000000004</v>
      </c>
      <c r="K3766">
        <f t="shared" si="277"/>
        <v>6.2501427957891744</v>
      </c>
      <c r="L3766">
        <f>INDEX('PB2'!$D$2:$AQ$224,MATCH(A3766,'PB2'!$B$2:$B$224,0),MATCH(G3766,'PB2'!$D$1:$AQ$1,0))</f>
        <v>1.0305650234222401</v>
      </c>
      <c r="M3766" s="16">
        <f t="shared" si="278"/>
        <v>0.9703414896415351</v>
      </c>
      <c r="N3766" s="6">
        <f>INDEX('ROA2'!$D$2:$AQ$224,MATCH(A3766,'ROA2'!$B$2:$B$224,0),MATCH(G3766,'ROA2'!$D$1:$AQ$1,0))</f>
        <v>4.6279711723327601</v>
      </c>
      <c r="O3766" s="6">
        <v>1231.6559360000001</v>
      </c>
      <c r="P3766" s="28">
        <v>8.8222684172211546E-2</v>
      </c>
    </row>
    <row r="3767" spans="1:16" x14ac:dyDescent="0.3">
      <c r="A3767" t="s">
        <v>554</v>
      </c>
      <c r="B3767" t="str">
        <f>VLOOKUP(A3767,Sheet3!L:L,1,FALSE)</f>
        <v>IIP-U CN EQUITY</v>
      </c>
      <c r="C3767" t="str">
        <f>VLOOKUP(A3767,'ALL - prices'!B:C,2,FALSE)</f>
        <v>InterRent Real Estate Investme</v>
      </c>
      <c r="D3767" t="str">
        <f>VLOOKUP(A3767,'ALL - prices'!B:I,8,FALSE)</f>
        <v>Real Estate</v>
      </c>
      <c r="E3767">
        <v>2016</v>
      </c>
      <c r="F3767" t="s">
        <v>680</v>
      </c>
      <c r="G3767" t="str">
        <f t="shared" si="275"/>
        <v>2016-Q2</v>
      </c>
      <c r="H3767" s="4">
        <f>INDEX('ALL - prices'!$J$3:$DY$219,MATCH('COMBINED DATA'!A3767,'ALL - prices'!$B$3:$B$219,0),MATCH('COMBINED DATA'!G3767,'ALL - prices'!$J$1:$DY$1,0))</f>
        <v>6.1493000000000002</v>
      </c>
      <c r="I3767" s="14">
        <f t="shared" si="276"/>
        <v>0.24927233433870408</v>
      </c>
      <c r="J3767" s="6">
        <f>INDEX('market cap'!$B$3:$DQ$219,MATCH(A3767,'market cap'!$A$3:$A$219,0),MATCH(G3767,'market cap'!$B$1:$DQ$1,0))</f>
        <v>559.73140000000001</v>
      </c>
      <c r="K3767">
        <f t="shared" si="277"/>
        <v>6.3274570258066216</v>
      </c>
      <c r="L3767">
        <f>INDEX('PB2'!$D$2:$AQ$224,MATCH(A3767,'PB2'!$B$2:$B$224,0),MATCH(G3767,'PB2'!$D$1:$AQ$1,0))</f>
        <v>1.10938704013825</v>
      </c>
      <c r="M3767" s="16">
        <f t="shared" si="278"/>
        <v>0.90139866775023947</v>
      </c>
      <c r="N3767" s="6">
        <f>INDEX('ROA2'!$D$2:$AQ$224,MATCH(A3767,'ROA2'!$B$2:$B$224,0),MATCH(G3767,'ROA2'!$D$1:$AQ$1,0))</f>
        <v>4.5069689750671396</v>
      </c>
      <c r="O3767" s="6">
        <v>1253.639936</v>
      </c>
      <c r="P3767" s="28">
        <v>1.7849140622336855E-2</v>
      </c>
    </row>
    <row r="3768" spans="1:16" x14ac:dyDescent="0.3">
      <c r="A3768" t="s">
        <v>554</v>
      </c>
      <c r="B3768" t="str">
        <f>VLOOKUP(A3768,Sheet3!L:L,1,FALSE)</f>
        <v>IIP-U CN EQUITY</v>
      </c>
      <c r="C3768" t="str">
        <f>VLOOKUP(A3768,'ALL - prices'!B:C,2,FALSE)</f>
        <v>InterRent Real Estate Investme</v>
      </c>
      <c r="D3768" t="str">
        <f>VLOOKUP(A3768,'ALL - prices'!B:I,8,FALSE)</f>
        <v>Real Estate</v>
      </c>
      <c r="E3768">
        <v>2016</v>
      </c>
      <c r="F3768" t="s">
        <v>681</v>
      </c>
      <c r="G3768" t="str">
        <f t="shared" si="275"/>
        <v>2016-Q3</v>
      </c>
      <c r="H3768" s="4">
        <f>INDEX('ALL - prices'!$J$3:$DY$219,MATCH('COMBINED DATA'!A3768,'ALL - prices'!$B$3:$B$219,0),MATCH('COMBINED DATA'!G3768,'ALL - prices'!$J$1:$DY$1,0))</f>
        <v>6.0678999999999998</v>
      </c>
      <c r="I3768" s="14">
        <f t="shared" si="276"/>
        <v>0.30043065755678139</v>
      </c>
      <c r="J3768" s="6">
        <f>INDEX('market cap'!$B$3:$DQ$219,MATCH(A3768,'market cap'!$A$3:$A$219,0),MATCH(G3768,'market cap'!$B$1:$DQ$1,0))</f>
        <v>548.43799999999999</v>
      </c>
      <c r="K3768">
        <f t="shared" si="277"/>
        <v>6.3070742377747813</v>
      </c>
      <c r="L3768">
        <f>INDEX('PB2'!$D$2:$AQ$224,MATCH(A3768,'PB2'!$B$2:$B$224,0),MATCH(G3768,'PB2'!$D$1:$AQ$1,0))</f>
        <v>1.0706570148468</v>
      </c>
      <c r="M3768" s="16">
        <f t="shared" si="278"/>
        <v>0.93400592919394432</v>
      </c>
      <c r="N3768" s="6">
        <f>INDEX('ROA2'!$D$2:$AQ$224,MATCH(A3768,'ROA2'!$B$2:$B$224,0),MATCH(G3768,'ROA2'!$D$1:$AQ$1,0))</f>
        <v>3.8636639118194598</v>
      </c>
      <c r="O3768" s="6">
        <v>1312.2389760000001</v>
      </c>
      <c r="P3768" s="28">
        <v>4.6743118432372638E-2</v>
      </c>
    </row>
    <row r="3769" spans="1:16" x14ac:dyDescent="0.3">
      <c r="A3769" t="s">
        <v>554</v>
      </c>
      <c r="B3769" t="str">
        <f>VLOOKUP(A3769,Sheet3!L:L,1,FALSE)</f>
        <v>IIP-U CN EQUITY</v>
      </c>
      <c r="C3769" t="str">
        <f>VLOOKUP(A3769,'ALL - prices'!B:C,2,FALSE)</f>
        <v>InterRent Real Estate Investme</v>
      </c>
      <c r="D3769" t="str">
        <f>VLOOKUP(A3769,'ALL - prices'!B:I,8,FALSE)</f>
        <v>Real Estate</v>
      </c>
      <c r="E3769">
        <v>2016</v>
      </c>
      <c r="F3769" t="s">
        <v>682</v>
      </c>
      <c r="G3769" t="str">
        <f t="shared" si="275"/>
        <v>2016-Q4</v>
      </c>
      <c r="H3769" s="4">
        <f>INDEX('ALL - prices'!$J$3:$DY$219,MATCH('COMBINED DATA'!A3769,'ALL - prices'!$B$3:$B$219,0),MATCH('COMBINED DATA'!G3769,'ALL - prices'!$J$1:$DY$1,0))</f>
        <v>5.8734000000000002</v>
      </c>
      <c r="I3769" s="14">
        <f t="shared" si="276"/>
        <v>0.56322972518620973</v>
      </c>
      <c r="J3769" s="6">
        <f>INDEX('market cap'!$B$3:$DQ$219,MATCH(A3769,'market cap'!$A$3:$A$219,0),MATCH(G3769,'market cap'!$B$1:$DQ$1,0))</f>
        <v>526.55690000000004</v>
      </c>
      <c r="K3769">
        <f t="shared" si="277"/>
        <v>6.2663593979093921</v>
      </c>
      <c r="L3769">
        <f>INDEX('PB2'!$D$2:$AQ$224,MATCH(A3769,'PB2'!$B$2:$B$224,0),MATCH(G3769,'PB2'!$D$1:$AQ$1,0))</f>
        <v>1.00257003307343</v>
      </c>
      <c r="M3769" s="16">
        <f t="shared" si="278"/>
        <v>0.99743655506483531</v>
      </c>
      <c r="N3769" s="6">
        <f>INDEX('ROA2'!$D$2:$AQ$224,MATCH(A3769,'ROA2'!$B$2:$B$224,0),MATCH(G3769,'ROA2'!$D$1:$AQ$1,0))</f>
        <v>2.6874690055847199</v>
      </c>
      <c r="O3769" s="6">
        <v>1297.1719680000001</v>
      </c>
      <c r="P3769" s="28">
        <v>-1.1481908612353231E-2</v>
      </c>
    </row>
    <row r="3770" spans="1:16" x14ac:dyDescent="0.3">
      <c r="A3770" t="s">
        <v>554</v>
      </c>
      <c r="B3770" t="str">
        <f>VLOOKUP(A3770,Sheet3!L:L,1,FALSE)</f>
        <v>IIP-U CN EQUITY</v>
      </c>
      <c r="C3770" t="str">
        <f>VLOOKUP(A3770,'ALL - prices'!B:C,2,FALSE)</f>
        <v>InterRent Real Estate Investme</v>
      </c>
      <c r="D3770" t="str">
        <f>VLOOKUP(A3770,'ALL - prices'!B:I,8,FALSE)</f>
        <v>Real Estate</v>
      </c>
      <c r="E3770">
        <v>2017</v>
      </c>
      <c r="F3770" t="s">
        <v>679</v>
      </c>
      <c r="G3770" t="str">
        <f t="shared" si="275"/>
        <v>2017-Q1</v>
      </c>
      <c r="H3770" s="4">
        <f>INDEX('ALL - prices'!$J$3:$DY$219,MATCH('COMBINED DATA'!A3770,'ALL - prices'!$B$3:$B$219,0),MATCH('COMBINED DATA'!G3770,'ALL - prices'!$J$1:$DY$1,0))</f>
        <v>6.0869999999999997</v>
      </c>
      <c r="I3770" s="14">
        <f t="shared" si="276"/>
        <v>0.86277156111376374</v>
      </c>
      <c r="J3770" s="6">
        <f>INDEX('market cap'!$B$3:$DQ$219,MATCH(A3770,'market cap'!$A$3:$A$219,0),MATCH(G3770,'market cap'!$B$1:$DQ$1,0))</f>
        <v>637.25699999999995</v>
      </c>
      <c r="K3770">
        <f t="shared" si="277"/>
        <v>6.4571730278957755</v>
      </c>
      <c r="L3770">
        <f>INDEX('PB2'!$D$2:$AQ$224,MATCH(A3770,'PB2'!$B$2:$B$224,0),MATCH(G3770,'PB2'!$D$1:$AQ$1,0))</f>
        <v>1.0266900062561</v>
      </c>
      <c r="M3770" s="16">
        <f t="shared" si="278"/>
        <v>0.97400383164006143</v>
      </c>
      <c r="N3770" s="6">
        <f>INDEX('ROA2'!$D$2:$AQ$224,MATCH(A3770,'ROA2'!$B$2:$B$224,0),MATCH(G3770,'ROA2'!$D$1:$AQ$1,0))</f>
        <v>3.0247769355773899</v>
      </c>
      <c r="O3770" s="6">
        <v>1321.523968</v>
      </c>
      <c r="P3770" s="28">
        <v>1.8773146969515656E-2</v>
      </c>
    </row>
    <row r="3771" spans="1:16" x14ac:dyDescent="0.3">
      <c r="A3771" t="s">
        <v>554</v>
      </c>
      <c r="B3771" t="str">
        <f>VLOOKUP(A3771,Sheet3!L:L,1,FALSE)</f>
        <v>IIP-U CN EQUITY</v>
      </c>
      <c r="C3771" t="str">
        <f>VLOOKUP(A3771,'ALL - prices'!B:C,2,FALSE)</f>
        <v>InterRent Real Estate Investme</v>
      </c>
      <c r="D3771" t="str">
        <f>VLOOKUP(A3771,'ALL - prices'!B:I,8,FALSE)</f>
        <v>Real Estate</v>
      </c>
      <c r="E3771">
        <v>2017</v>
      </c>
      <c r="F3771" t="s">
        <v>680</v>
      </c>
      <c r="G3771" t="str">
        <f t="shared" si="275"/>
        <v>2017-Q2</v>
      </c>
      <c r="H3771" s="4">
        <f>INDEX('ALL - prices'!$J$3:$DY$219,MATCH('COMBINED DATA'!A3771,'ALL - prices'!$B$3:$B$219,0),MATCH('COMBINED DATA'!G3771,'ALL - prices'!$J$1:$DY$1,0))</f>
        <v>6.4691000000000001</v>
      </c>
      <c r="I3771" s="14">
        <f t="shared" si="276"/>
        <v>1.1047353604672361</v>
      </c>
      <c r="J3771" s="6">
        <f>INDEX('market cap'!$B$3:$DQ$219,MATCH(A3771,'market cap'!$A$3:$A$219,0),MATCH(G3771,'market cap'!$B$1:$DQ$1,0))</f>
        <v>672.15239999999994</v>
      </c>
      <c r="K3771">
        <f t="shared" si="277"/>
        <v>6.5104851005254423</v>
      </c>
      <c r="L3771">
        <f>INDEX('PB2'!$D$2:$AQ$224,MATCH(A3771,'PB2'!$B$2:$B$224,0),MATCH(G3771,'PB2'!$D$1:$AQ$1,0))</f>
        <v>1.0263140201568599</v>
      </c>
      <c r="M3771" s="16">
        <f t="shared" si="278"/>
        <v>0.9743606541077573</v>
      </c>
      <c r="N3771" s="6">
        <f>INDEX('ROA2'!$D$2:$AQ$224,MATCH(A3771,'ROA2'!$B$2:$B$224,0),MATCH(G3771,'ROA2'!$D$1:$AQ$1,0))</f>
        <v>3.3345808982849099</v>
      </c>
      <c r="O3771" s="6">
        <v>1356.82304</v>
      </c>
      <c r="P3771" s="28">
        <v>2.6710882931182695E-2</v>
      </c>
    </row>
    <row r="3772" spans="1:16" x14ac:dyDescent="0.3">
      <c r="A3772" t="s">
        <v>554</v>
      </c>
      <c r="B3772" t="str">
        <f>VLOOKUP(A3772,Sheet3!L:L,1,FALSE)</f>
        <v>IIP-U CN EQUITY</v>
      </c>
      <c r="C3772" t="str">
        <f>VLOOKUP(A3772,'ALL - prices'!B:C,2,FALSE)</f>
        <v>InterRent Real Estate Investme</v>
      </c>
      <c r="D3772" t="str">
        <f>VLOOKUP(A3772,'ALL - prices'!B:I,8,FALSE)</f>
        <v>Real Estate</v>
      </c>
      <c r="E3772">
        <v>2017</v>
      </c>
      <c r="F3772" t="s">
        <v>681</v>
      </c>
      <c r="G3772" t="str">
        <f t="shared" si="275"/>
        <v>2017-Q3</v>
      </c>
      <c r="H3772" s="4">
        <f>INDEX('ALL - prices'!$J$3:$DY$219,MATCH('COMBINED DATA'!A3772,'ALL - prices'!$B$3:$B$219,0),MATCH('COMBINED DATA'!G3772,'ALL - prices'!$J$1:$DY$1,0))</f>
        <v>6.4869000000000003</v>
      </c>
      <c r="I3772" s="14">
        <f t="shared" si="276"/>
        <v>0.9974975835392621</v>
      </c>
      <c r="J3772" s="6">
        <f>INDEX('market cap'!$B$3:$DQ$219,MATCH(A3772,'market cap'!$A$3:$A$219,0),MATCH(G3772,'market cap'!$B$1:$DQ$1,0))</f>
        <v>668.82899999999995</v>
      </c>
      <c r="K3772">
        <f t="shared" si="277"/>
        <v>6.5055284220744394</v>
      </c>
      <c r="L3772">
        <f>INDEX('PB2'!$D$2:$AQ$224,MATCH(A3772,'PB2'!$B$2:$B$224,0),MATCH(G3772,'PB2'!$D$1:$AQ$1,0))</f>
        <v>0.88010799884796098</v>
      </c>
      <c r="M3772" s="16">
        <f t="shared" si="278"/>
        <v>1.1362241921547975</v>
      </c>
      <c r="N3772" s="6">
        <f>INDEX('ROA2'!$D$2:$AQ$224,MATCH(A3772,'ROA2'!$B$2:$B$224,0),MATCH(G3772,'ROA2'!$D$1:$AQ$1,0))</f>
        <v>5.6703419685363796</v>
      </c>
      <c r="O3772" s="6">
        <v>1403.8580480000001</v>
      </c>
      <c r="P3772" s="28">
        <v>3.4665543415300544E-2</v>
      </c>
    </row>
    <row r="3773" spans="1:16" x14ac:dyDescent="0.3">
      <c r="A3773" t="s">
        <v>554</v>
      </c>
      <c r="B3773" t="str">
        <f>VLOOKUP(A3773,Sheet3!L:L,1,FALSE)</f>
        <v>IIP-U CN EQUITY</v>
      </c>
      <c r="C3773" t="str">
        <f>VLOOKUP(A3773,'ALL - prices'!B:C,2,FALSE)</f>
        <v>InterRent Real Estate Investme</v>
      </c>
      <c r="D3773" t="str">
        <f>VLOOKUP(A3773,'ALL - prices'!B:I,8,FALSE)</f>
        <v>Real Estate</v>
      </c>
      <c r="E3773">
        <v>2017</v>
      </c>
      <c r="F3773" t="s">
        <v>682</v>
      </c>
      <c r="G3773" t="str">
        <f t="shared" si="275"/>
        <v>2017-Q4</v>
      </c>
      <c r="H3773" s="4">
        <f>INDEX('ALL - prices'!$J$3:$DY$219,MATCH('COMBINED DATA'!A3773,'ALL - prices'!$B$3:$B$219,0),MATCH('COMBINED DATA'!G3773,'ALL - prices'!$J$1:$DY$1,0))</f>
        <v>7.4119999999999999</v>
      </c>
      <c r="I3773" s="14">
        <f t="shared" si="276"/>
        <v>1.0966978598653936</v>
      </c>
      <c r="J3773" s="6">
        <f>INDEX('market cap'!$B$3:$DQ$219,MATCH(A3773,'market cap'!$A$3:$A$219,0),MATCH(G3773,'market cap'!$B$1:$DQ$1,0))</f>
        <v>758.56010000000003</v>
      </c>
      <c r="K3773">
        <f t="shared" si="277"/>
        <v>6.6314220309825274</v>
      </c>
      <c r="L3773">
        <f>INDEX('PB2'!$D$2:$AQ$224,MATCH(A3773,'PB2'!$B$2:$B$224,0),MATCH(G3773,'PB2'!$D$1:$AQ$1,0))</f>
        <v>0.95253002643585205</v>
      </c>
      <c r="M3773" s="16">
        <f t="shared" si="278"/>
        <v>1.0498356715764328</v>
      </c>
      <c r="N3773" s="6">
        <f>INDEX('ROA2'!$D$2:$AQ$224,MATCH(A3773,'ROA2'!$B$2:$B$224,0),MATCH(G3773,'ROA2'!$D$1:$AQ$1,0))</f>
        <v>12.1581916809082</v>
      </c>
      <c r="O3773" s="6">
        <v>1601.499008</v>
      </c>
      <c r="P3773" s="28">
        <v>0.14078414856941429</v>
      </c>
    </row>
    <row r="3774" spans="1:16" x14ac:dyDescent="0.3">
      <c r="A3774" t="s">
        <v>554</v>
      </c>
      <c r="B3774" t="str">
        <f>VLOOKUP(A3774,Sheet3!L:L,1,FALSE)</f>
        <v>IIP-U CN EQUITY</v>
      </c>
      <c r="C3774" t="str">
        <f>VLOOKUP(A3774,'ALL - prices'!B:C,2,FALSE)</f>
        <v>InterRent Real Estate Investme</v>
      </c>
      <c r="D3774" t="str">
        <f>VLOOKUP(A3774,'ALL - prices'!B:I,8,FALSE)</f>
        <v>Real Estate</v>
      </c>
      <c r="E3774">
        <v>2018</v>
      </c>
      <c r="F3774" t="s">
        <v>679</v>
      </c>
      <c r="G3774" t="str">
        <f t="shared" si="275"/>
        <v>2018-Q1</v>
      </c>
      <c r="H3774" s="4">
        <f>INDEX('ALL - prices'!$J$3:$DY$219,MATCH('COMBINED DATA'!A3774,'ALL - prices'!$B$3:$B$219,0),MATCH('COMBINED DATA'!G3774,'ALL - prices'!$J$1:$DY$1,0))</f>
        <v>8.2731999999999992</v>
      </c>
      <c r="I3774" s="14">
        <f t="shared" si="276"/>
        <v>1.3652849824609186</v>
      </c>
      <c r="J3774" s="6">
        <f>INDEX('market cap'!$B$3:$DQ$219,MATCH(A3774,'market cap'!$A$3:$A$219,0),MATCH(G3774,'market cap'!$B$1:$DQ$1,0))</f>
        <v>942.06420000000003</v>
      </c>
      <c r="K3774">
        <f t="shared" si="277"/>
        <v>6.8480734251203037</v>
      </c>
      <c r="L3774">
        <f>INDEX('PB2'!$D$2:$AQ$224,MATCH(A3774,'PB2'!$B$2:$B$224,0),MATCH(G3774,'PB2'!$D$1:$AQ$1,0))</f>
        <v>1.08013999462128</v>
      </c>
      <c r="M3774" s="16">
        <f t="shared" si="278"/>
        <v>0.92580591865836914</v>
      </c>
      <c r="N3774" s="6">
        <f>INDEX('ROA2'!$D$2:$AQ$224,MATCH(A3774,'ROA2'!$B$2:$B$224,0),MATCH(G3774,'ROA2'!$D$1:$AQ$1,0))</f>
        <v>13.488731384277299</v>
      </c>
      <c r="O3774" s="6">
        <v>1658.445056</v>
      </c>
      <c r="P3774" s="28">
        <v>3.5557966452390094E-2</v>
      </c>
    </row>
    <row r="3775" spans="1:16" x14ac:dyDescent="0.3">
      <c r="A3775" t="s">
        <v>554</v>
      </c>
      <c r="B3775" t="str">
        <f>VLOOKUP(A3775,Sheet3!L:L,1,FALSE)</f>
        <v>IIP-U CN EQUITY</v>
      </c>
      <c r="C3775" t="str">
        <f>VLOOKUP(A3775,'ALL - prices'!B:C,2,FALSE)</f>
        <v>InterRent Real Estate Investme</v>
      </c>
      <c r="D3775" t="str">
        <f>VLOOKUP(A3775,'ALL - prices'!B:I,8,FALSE)</f>
        <v>Real Estate</v>
      </c>
      <c r="E3775">
        <v>2018</v>
      </c>
      <c r="F3775" t="s">
        <v>680</v>
      </c>
      <c r="G3775" t="str">
        <f t="shared" si="275"/>
        <v>2018-Q2</v>
      </c>
      <c r="H3775" s="4">
        <f>INDEX('ALL - prices'!$J$3:$DY$219,MATCH('COMBINED DATA'!A3775,'ALL - prices'!$B$3:$B$219,0),MATCH('COMBINED DATA'!G3775,'ALL - prices'!$J$1:$DY$1,0))</f>
        <v>9.0501000000000005</v>
      </c>
      <c r="I3775" s="14">
        <f t="shared" si="276"/>
        <v>1.0544542379828532</v>
      </c>
      <c r="J3775" s="6">
        <f>INDEX('market cap'!$B$3:$DQ$219,MATCH(A3775,'market cap'!$A$3:$A$219,0),MATCH(G3775,'market cap'!$B$1:$DQ$1,0))</f>
        <v>1023.9829</v>
      </c>
      <c r="K3775">
        <f t="shared" si="277"/>
        <v>6.9314551062412697</v>
      </c>
      <c r="L3775">
        <f>INDEX('PB2'!$D$2:$AQ$224,MATCH(A3775,'PB2'!$B$2:$B$224,0),MATCH(G3775,'PB2'!$D$1:$AQ$1,0))</f>
        <v>1.1109060049057</v>
      </c>
      <c r="M3775" s="16">
        <f t="shared" si="278"/>
        <v>0.90016616670002214</v>
      </c>
      <c r="N3775" s="6">
        <f>INDEX('ROA2'!$D$2:$AQ$224,MATCH(A3775,'ROA2'!$B$2:$B$224,0),MATCH(G3775,'ROA2'!$D$1:$AQ$1,0))</f>
        <v>11.5427236557007</v>
      </c>
      <c r="O3775" s="6">
        <v>1775.0200319999999</v>
      </c>
      <c r="P3775" s="28">
        <v>7.0291732353899503E-2</v>
      </c>
    </row>
    <row r="3776" spans="1:16" x14ac:dyDescent="0.3">
      <c r="A3776" t="s">
        <v>554</v>
      </c>
      <c r="B3776" t="str">
        <f>VLOOKUP(A3776,Sheet3!L:L,1,FALSE)</f>
        <v>IIP-U CN EQUITY</v>
      </c>
      <c r="C3776" t="str">
        <f>VLOOKUP(A3776,'ALL - prices'!B:C,2,FALSE)</f>
        <v>InterRent Real Estate Investme</v>
      </c>
      <c r="D3776" t="str">
        <f>VLOOKUP(A3776,'ALL - prices'!B:I,8,FALSE)</f>
        <v>Real Estate</v>
      </c>
      <c r="E3776">
        <v>2018</v>
      </c>
      <c r="F3776" t="s">
        <v>681</v>
      </c>
      <c r="G3776" t="str">
        <f t="shared" si="275"/>
        <v>2018-Q3</v>
      </c>
      <c r="H3776" s="4">
        <f>INDEX('ALL - prices'!$J$3:$DY$219,MATCH('COMBINED DATA'!A3776,'ALL - prices'!$B$3:$B$219,0),MATCH('COMBINED DATA'!G3776,'ALL - prices'!$J$1:$DY$1,0))</f>
        <v>9.7248000000000001</v>
      </c>
      <c r="I3776" s="14">
        <f t="shared" si="276"/>
        <v>1.2585743601392805</v>
      </c>
      <c r="J3776" s="6">
        <f>INDEX('market cap'!$B$3:$DQ$219,MATCH(A3776,'market cap'!$A$3:$A$219,0),MATCH(G3776,'market cap'!$B$1:$DQ$1,0))</f>
        <v>1280.8717999999999</v>
      </c>
      <c r="K3776">
        <f t="shared" si="277"/>
        <v>7.1552962188245779</v>
      </c>
      <c r="L3776">
        <f>INDEX('PB2'!$D$2:$AQ$224,MATCH(A3776,'PB2'!$B$2:$B$224,0),MATCH(G3776,'PB2'!$D$1:$AQ$1,0))</f>
        <v>1.1046659946441699</v>
      </c>
      <c r="M3776" s="16">
        <f t="shared" si="278"/>
        <v>0.90525100333346964</v>
      </c>
      <c r="N3776" s="6">
        <f>INDEX('ROA2'!$D$2:$AQ$224,MATCH(A3776,'ROA2'!$B$2:$B$224,0),MATCH(G3776,'ROA2'!$D$1:$AQ$1,0))</f>
        <v>12.145749092102101</v>
      </c>
      <c r="O3776" s="6">
        <v>1858.699008</v>
      </c>
      <c r="P3776" s="28">
        <v>4.714255303683252E-2</v>
      </c>
    </row>
    <row r="3777" spans="1:16" x14ac:dyDescent="0.3">
      <c r="A3777" t="s">
        <v>554</v>
      </c>
      <c r="B3777" t="str">
        <f>VLOOKUP(A3777,Sheet3!L:L,1,FALSE)</f>
        <v>IIP-U CN EQUITY</v>
      </c>
      <c r="C3777" t="str">
        <f>VLOOKUP(A3777,'ALL - prices'!B:C,2,FALSE)</f>
        <v>InterRent Real Estate Investme</v>
      </c>
      <c r="D3777" t="str">
        <f>VLOOKUP(A3777,'ALL - prices'!B:I,8,FALSE)</f>
        <v>Real Estate</v>
      </c>
      <c r="E3777">
        <v>2018</v>
      </c>
      <c r="F3777" t="s">
        <v>682</v>
      </c>
      <c r="G3777" t="str">
        <f t="shared" si="275"/>
        <v>2018-Q4</v>
      </c>
      <c r="H3777" s="4">
        <f>INDEX('ALL - prices'!$J$3:$DY$219,MATCH('COMBINED DATA'!A3777,'ALL - prices'!$B$3:$B$219,0),MATCH('COMBINED DATA'!G3777,'ALL - prices'!$J$1:$DY$1,0))</f>
        <v>10.861000000000001</v>
      </c>
      <c r="I3777" s="14">
        <f t="shared" si="276"/>
        <v>1.0130580782956129</v>
      </c>
      <c r="J3777" s="6">
        <f>INDEX('market cap'!$B$3:$DQ$219,MATCH(A3777,'market cap'!$A$3:$A$219,0),MATCH(G3777,'market cap'!$B$1:$DQ$1,0))</f>
        <v>1422.5853</v>
      </c>
      <c r="K3777">
        <f t="shared" si="277"/>
        <v>7.2602311290532811</v>
      </c>
      <c r="L3777">
        <f>INDEX('PB2'!$D$2:$AQ$224,MATCH(A3777,'PB2'!$B$2:$B$224,0),MATCH(G3777,'PB2'!$D$1:$AQ$1,0))</f>
        <v>1.1900000572204601</v>
      </c>
      <c r="M3777" s="16">
        <f t="shared" si="278"/>
        <v>0.84033609404670762</v>
      </c>
      <c r="N3777" s="6">
        <f>INDEX('ROA2'!$D$2:$AQ$224,MATCH(A3777,'ROA2'!$B$2:$B$224,0),MATCH(G3777,'ROA2'!$D$1:$AQ$1,0))</f>
        <v>9.2243013381958008</v>
      </c>
      <c r="O3777" s="6">
        <v>2050.8970239999999</v>
      </c>
      <c r="P3777" s="28">
        <v>0.10340459384373858</v>
      </c>
    </row>
    <row r="3778" spans="1:16" x14ac:dyDescent="0.3">
      <c r="A3778" t="s">
        <v>554</v>
      </c>
      <c r="B3778" t="str">
        <f>VLOOKUP(A3778,Sheet3!L:L,1,FALSE)</f>
        <v>IIP-U CN EQUITY</v>
      </c>
      <c r="C3778" t="str">
        <f>VLOOKUP(A3778,'ALL - prices'!B:C,2,FALSE)</f>
        <v>InterRent Real Estate Investme</v>
      </c>
      <c r="D3778" t="str">
        <f>VLOOKUP(A3778,'ALL - prices'!B:I,8,FALSE)</f>
        <v>Real Estate</v>
      </c>
      <c r="E3778">
        <v>2019</v>
      </c>
      <c r="F3778" t="s">
        <v>679</v>
      </c>
      <c r="G3778" t="str">
        <f t="shared" si="275"/>
        <v>2019-Q1</v>
      </c>
      <c r="H3778" s="4">
        <f>INDEX('ALL - prices'!$J$3:$DY$219,MATCH('COMBINED DATA'!A3778,'ALL - prices'!$B$3:$B$219,0),MATCH('COMBINED DATA'!G3778,'ALL - prices'!$J$1:$DY$1,0))</f>
        <v>12.1639</v>
      </c>
      <c r="I3778" s="14">
        <f t="shared" si="276"/>
        <v>1.219803479732152</v>
      </c>
      <c r="J3778" s="6">
        <f>INDEX('market cap'!$B$3:$DQ$219,MATCH(A3778,'market cap'!$A$3:$A$219,0),MATCH(G3778,'market cap'!$B$1:$DQ$1,0))</f>
        <v>1585.0107</v>
      </c>
      <c r="K3778">
        <f t="shared" si="277"/>
        <v>7.3683464370772382</v>
      </c>
      <c r="L3778">
        <f>INDEX('PB2'!$D$2:$AQ$224,MATCH(A3778,'PB2'!$B$2:$B$224,0),MATCH(G3778,'PB2'!$D$1:$AQ$1,0))</f>
        <v>1.31838095188141</v>
      </c>
      <c r="M3778" s="16">
        <f t="shared" si="278"/>
        <v>0.75850610445557409</v>
      </c>
      <c r="N3778" s="6">
        <f>INDEX('ROA2'!$D$2:$AQ$224,MATCH(A3778,'ROA2'!$B$2:$B$224,0),MATCH(G3778,'ROA2'!$D$1:$AQ$1,0))</f>
        <v>8.9130048751831108</v>
      </c>
      <c r="O3778" s="6">
        <v>2117.9919359999999</v>
      </c>
      <c r="P3778" s="28">
        <v>3.2714910214819259E-2</v>
      </c>
    </row>
    <row r="3779" spans="1:16" x14ac:dyDescent="0.3">
      <c r="A3779" t="s">
        <v>554</v>
      </c>
      <c r="B3779" t="str">
        <f>VLOOKUP(A3779,Sheet3!L:L,1,FALSE)</f>
        <v>IIP-U CN EQUITY</v>
      </c>
      <c r="C3779" t="str">
        <f>VLOOKUP(A3779,'ALL - prices'!B:C,2,FALSE)</f>
        <v>InterRent Real Estate Investme</v>
      </c>
      <c r="D3779" t="str">
        <f>VLOOKUP(A3779,'ALL - prices'!B:I,8,FALSE)</f>
        <v>Real Estate</v>
      </c>
      <c r="E3779">
        <v>2019</v>
      </c>
      <c r="F3779" t="s">
        <v>680</v>
      </c>
      <c r="G3779" t="str">
        <f t="shared" si="275"/>
        <v>2019-Q2</v>
      </c>
      <c r="H3779" s="4">
        <f>INDEX('ALL - prices'!$J$3:$DY$219,MATCH('COMBINED DATA'!A3779,'ALL - prices'!$B$3:$B$219,0),MATCH('COMBINED DATA'!G3779,'ALL - prices'!$J$1:$DY$1,0))</f>
        <v>11.6059</v>
      </c>
      <c r="I3779" s="14">
        <f t="shared" si="276"/>
        <v>1.0906794621549756</v>
      </c>
      <c r="J3779" s="6">
        <f>INDEX('market cap'!$B$3:$DQ$219,MATCH(A3779,'market cap'!$A$3:$A$219,0),MATCH(G3779,'market cap'!$B$1:$DQ$1,0))</f>
        <v>1504.3430000000001</v>
      </c>
      <c r="K3779">
        <f t="shared" si="277"/>
        <v>7.3161115370190348</v>
      </c>
      <c r="L3779">
        <f>INDEX('PB2'!$D$2:$AQ$224,MATCH(A3779,'PB2'!$B$2:$B$224,0),MATCH(G3779,'PB2'!$D$1:$AQ$1,0))</f>
        <v>1.2205849885940501</v>
      </c>
      <c r="M3779" s="16">
        <f t="shared" si="278"/>
        <v>0.81927928767325386</v>
      </c>
      <c r="N3779" s="6">
        <f>INDEX('ROA2'!$D$2:$AQ$224,MATCH(A3779,'ROA2'!$B$2:$B$224,0),MATCH(G3779,'ROA2'!$D$1:$AQ$1,0))</f>
        <v>9.8231258392334002</v>
      </c>
      <c r="O3779" s="6">
        <v>2172.0939520000002</v>
      </c>
      <c r="P3779" s="28">
        <v>2.5544014158135245E-2</v>
      </c>
    </row>
    <row r="3780" spans="1:16" x14ac:dyDescent="0.3">
      <c r="A3780" t="s">
        <v>554</v>
      </c>
      <c r="B3780" t="str">
        <f>VLOOKUP(A3780,Sheet3!L:L,1,FALSE)</f>
        <v>IIP-U CN EQUITY</v>
      </c>
      <c r="C3780" t="str">
        <f>VLOOKUP(A3780,'ALL - prices'!B:C,2,FALSE)</f>
        <v>InterRent Real Estate Investme</v>
      </c>
      <c r="D3780" t="str">
        <f>VLOOKUP(A3780,'ALL - prices'!B:I,8,FALSE)</f>
        <v>Real Estate</v>
      </c>
      <c r="E3780">
        <v>2019</v>
      </c>
      <c r="F3780" t="s">
        <v>681</v>
      </c>
      <c r="G3780" t="str">
        <f t="shared" si="275"/>
        <v>2019-Q3</v>
      </c>
      <c r="H3780" s="4">
        <f>INDEX('ALL - prices'!$J$3:$DY$219,MATCH('COMBINED DATA'!A3780,'ALL - prices'!$B$3:$B$219,0),MATCH('COMBINED DATA'!G3780,'ALL - prices'!$J$1:$DY$1,0))</f>
        <v>13.8232</v>
      </c>
      <c r="I3780" s="14">
        <f t="shared" si="276"/>
        <v>1.0638549505610873</v>
      </c>
      <c r="J3780" s="6">
        <f>INDEX('market cap'!$B$3:$DQ$219,MATCH(A3780,'market cap'!$A$3:$A$219,0),MATCH(G3780,'market cap'!$B$1:$DQ$1,0))</f>
        <v>2034.5491999999999</v>
      </c>
      <c r="K3780">
        <f t="shared" si="277"/>
        <v>7.6180295499952519</v>
      </c>
      <c r="L3780">
        <f>INDEX('PB2'!$D$2:$AQ$224,MATCH(A3780,'PB2'!$B$2:$B$224,0),MATCH(G3780,'PB2'!$D$1:$AQ$1,0))</f>
        <v>1.3563599586486801</v>
      </c>
      <c r="M3780" s="16">
        <f t="shared" si="278"/>
        <v>0.73726741461483736</v>
      </c>
      <c r="N3780" s="6">
        <f>INDEX('ROA2'!$D$2:$AQ$224,MATCH(A3780,'ROA2'!$B$2:$B$224,0),MATCH(G3780,'ROA2'!$D$1:$AQ$1,0))</f>
        <v>8.4773912429809606</v>
      </c>
      <c r="O3780" s="6">
        <v>2247.4700800000001</v>
      </c>
      <c r="P3780" s="28">
        <v>3.470205693938596E-2</v>
      </c>
    </row>
    <row r="3781" spans="1:16" x14ac:dyDescent="0.3">
      <c r="A3781" t="s">
        <v>554</v>
      </c>
      <c r="B3781" t="str">
        <f>VLOOKUP(A3781,Sheet3!L:L,1,FALSE)</f>
        <v>IIP-U CN EQUITY</v>
      </c>
      <c r="C3781" t="str">
        <f>VLOOKUP(A3781,'ALL - prices'!B:C,2,FALSE)</f>
        <v>InterRent Real Estate Investme</v>
      </c>
      <c r="D3781" t="str">
        <f>VLOOKUP(A3781,'ALL - prices'!B:I,8,FALSE)</f>
        <v>Real Estate</v>
      </c>
      <c r="E3781">
        <v>2019</v>
      </c>
      <c r="F3781" t="s">
        <v>682</v>
      </c>
      <c r="G3781" t="str">
        <f t="shared" si="275"/>
        <v>2019-Q4</v>
      </c>
      <c r="H3781" s="4">
        <f>INDEX('ALL - prices'!$J$3:$DY$219,MATCH('COMBINED DATA'!A3781,'ALL - prices'!$B$3:$B$219,0),MATCH('COMBINED DATA'!G3781,'ALL - prices'!$J$1:$DY$1,0))</f>
        <v>13.278</v>
      </c>
      <c r="I3781" s="14">
        <f t="shared" si="276"/>
        <v>0.6189951608588441</v>
      </c>
      <c r="J3781" s="6">
        <f>INDEX('market cap'!$B$3:$DQ$219,MATCH(A3781,'market cap'!$A$3:$A$219,0),MATCH(G3781,'market cap'!$B$1:$DQ$1,0))</f>
        <v>1945.0092</v>
      </c>
      <c r="K3781">
        <f t="shared" si="277"/>
        <v>7.5730219861184809</v>
      </c>
      <c r="L3781">
        <f>INDEX('PB2'!$D$2:$AQ$224,MATCH(A3781,'PB2'!$B$2:$B$224,0),MATCH(G3781,'PB2'!$D$1:$AQ$1,0))</f>
        <v>1.10336697101593</v>
      </c>
      <c r="M3781" s="16">
        <f t="shared" si="278"/>
        <v>0.90631677970135871</v>
      </c>
      <c r="N3781" s="6">
        <f>INDEX('ROA2'!$D$2:$AQ$224,MATCH(A3781,'ROA2'!$B$2:$B$224,0),MATCH(G3781,'ROA2'!$D$1:$AQ$1,0))</f>
        <v>7.1112141609191903</v>
      </c>
      <c r="O3781" s="6">
        <v>2508.1559040000002</v>
      </c>
      <c r="P3781" s="28">
        <v>0.11599078729448542</v>
      </c>
    </row>
    <row r="3782" spans="1:16" x14ac:dyDescent="0.3">
      <c r="A3782" t="s">
        <v>554</v>
      </c>
      <c r="B3782" t="str">
        <f>VLOOKUP(A3782,Sheet3!L:L,1,FALSE)</f>
        <v>IIP-U CN EQUITY</v>
      </c>
      <c r="C3782" t="str">
        <f>VLOOKUP(A3782,'ALL - prices'!B:C,2,FALSE)</f>
        <v>InterRent Real Estate Investme</v>
      </c>
      <c r="D3782" t="str">
        <f>VLOOKUP(A3782,'ALL - prices'!B:I,8,FALSE)</f>
        <v>Real Estate</v>
      </c>
      <c r="E3782">
        <v>2020</v>
      </c>
      <c r="F3782" t="s">
        <v>679</v>
      </c>
      <c r="G3782" t="str">
        <f t="shared" si="275"/>
        <v>2020-Q1</v>
      </c>
      <c r="H3782" s="4">
        <f>INDEX('ALL - prices'!$J$3:$DY$219,MATCH('COMBINED DATA'!A3782,'ALL - prices'!$B$3:$B$219,0),MATCH('COMBINED DATA'!G3782,'ALL - prices'!$J$1:$DY$1,0))</f>
        <v>11.3558</v>
      </c>
      <c r="I3782" s="14">
        <f t="shared" si="276"/>
        <v>0.85776925170273288</v>
      </c>
      <c r="J3782" s="6">
        <f>INDEX('market cap'!$B$3:$DQ$219,MATCH(A3782,'market cap'!$A$3:$A$219,0),MATCH(G3782,'market cap'!$B$1:$DQ$1,0))</f>
        <v>1655.2475999999999</v>
      </c>
      <c r="K3782">
        <f t="shared" si="277"/>
        <v>7.4117058838718695</v>
      </c>
      <c r="L3782">
        <f>INDEX('PB2'!$D$2:$AQ$224,MATCH(A3782,'PB2'!$B$2:$B$224,0),MATCH(G3782,'PB2'!$D$1:$AQ$1,0))</f>
        <v>0.92350000143051103</v>
      </c>
      <c r="M3782" s="16">
        <f t="shared" si="278"/>
        <v>1.0828370313492037</v>
      </c>
      <c r="N3782" s="6">
        <f>INDEX('ROA2'!$D$2:$AQ$224,MATCH(A3782,'ROA2'!$B$2:$B$224,0),MATCH(G3782,'ROA2'!$D$1:$AQ$1,0))</f>
        <v>15.6782445907593</v>
      </c>
      <c r="O3782" s="6">
        <v>2791.8561279999999</v>
      </c>
      <c r="P3782" s="28">
        <v>0.11311108035491549</v>
      </c>
    </row>
    <row r="3783" spans="1:16" x14ac:dyDescent="0.3">
      <c r="A3783" t="s">
        <v>554</v>
      </c>
      <c r="B3783" t="str">
        <f>VLOOKUP(A3783,Sheet3!L:L,1,FALSE)</f>
        <v>IIP-U CN EQUITY</v>
      </c>
      <c r="C3783" t="str">
        <f>VLOOKUP(A3783,'ALL - prices'!B:C,2,FALSE)</f>
        <v>InterRent Real Estate Investme</v>
      </c>
      <c r="D3783" t="str">
        <f>VLOOKUP(A3783,'ALL - prices'!B:I,8,FALSE)</f>
        <v>Real Estate</v>
      </c>
      <c r="E3783">
        <v>2020</v>
      </c>
      <c r="F3783" t="s">
        <v>680</v>
      </c>
      <c r="G3783" t="str">
        <f t="shared" si="275"/>
        <v>2020-Q2</v>
      </c>
      <c r="H3783" s="4">
        <f>INDEX('ALL - prices'!$J$3:$DY$219,MATCH('COMBINED DATA'!A3783,'ALL - prices'!$B$3:$B$219,0),MATCH('COMBINED DATA'!G3783,'ALL - prices'!$J$1:$DY$1,0))</f>
        <v>12.291499999999999</v>
      </c>
      <c r="I3783" s="14">
        <f t="shared" si="276"/>
        <v>1.6761358603943952</v>
      </c>
      <c r="J3783" s="6">
        <f>INDEX('market cap'!$B$3:$DQ$219,MATCH(A3783,'market cap'!$A$3:$A$219,0),MATCH(G3783,'market cap'!$B$1:$DQ$1,0))</f>
        <v>2019.7959000000001</v>
      </c>
      <c r="K3783">
        <f t="shared" si="277"/>
        <v>7.6107517456864455</v>
      </c>
      <c r="L3783">
        <f>INDEX('PB2'!$D$2:$AQ$224,MATCH(A3783,'PB2'!$B$2:$B$224,0),MATCH(G3783,'PB2'!$D$1:$AQ$1,0))</f>
        <v>0.99094700813293501</v>
      </c>
      <c r="M3783" s="16">
        <f t="shared" si="278"/>
        <v>1.0091356972600602</v>
      </c>
      <c r="N3783" s="6">
        <f>INDEX('ROA2'!$D$2:$AQ$224,MATCH(A3783,'ROA2'!$B$2:$B$224,0),MATCH(G3783,'ROA2'!$D$1:$AQ$1,0))</f>
        <v>16.329776763916001</v>
      </c>
      <c r="O3783" s="6">
        <v>2839.2419839999998</v>
      </c>
      <c r="P3783" s="28">
        <v>1.697288607559647E-2</v>
      </c>
    </row>
    <row r="3784" spans="1:16" x14ac:dyDescent="0.3">
      <c r="A3784" t="s">
        <v>554</v>
      </c>
      <c r="B3784" t="str">
        <f>VLOOKUP(A3784,Sheet3!L:L,1,FALSE)</f>
        <v>IIP-U CN EQUITY</v>
      </c>
      <c r="C3784" t="str">
        <f>VLOOKUP(A3784,'ALL - prices'!B:C,2,FALSE)</f>
        <v>InterRent Real Estate Investme</v>
      </c>
      <c r="D3784" t="str">
        <f>VLOOKUP(A3784,'ALL - prices'!B:I,8,FALSE)</f>
        <v>Real Estate</v>
      </c>
      <c r="E3784">
        <v>2020</v>
      </c>
      <c r="F3784" t="s">
        <v>681</v>
      </c>
      <c r="G3784" t="str">
        <f t="shared" si="275"/>
        <v>2020-Q3</v>
      </c>
      <c r="H3784" s="4">
        <f>INDEX('ALL - prices'!$J$3:$DY$219,MATCH('COMBINED DATA'!A3784,'ALL - prices'!$B$3:$B$219,0),MATCH('COMBINED DATA'!G3784,'ALL - prices'!$J$1:$DY$1,0))</f>
        <v>10.872</v>
      </c>
      <c r="I3784" s="14">
        <f t="shared" si="276"/>
        <v>1.4344801962151079</v>
      </c>
      <c r="J3784" s="6">
        <f>INDEX('market cap'!$B$3:$DQ$219,MATCH(A3784,'market cap'!$A$3:$A$219,0),MATCH(G3784,'market cap'!$B$1:$DQ$1,0))</f>
        <v>1775.9546</v>
      </c>
      <c r="K3784">
        <f t="shared" si="277"/>
        <v>7.4820933601623114</v>
      </c>
      <c r="L3784">
        <f>INDEX('PB2'!$D$2:$AQ$224,MATCH(A3784,'PB2'!$B$2:$B$224,0),MATCH(G3784,'PB2'!$D$1:$AQ$1,0))</f>
        <v>0.86209899187088002</v>
      </c>
      <c r="M3784" s="16">
        <f t="shared" si="278"/>
        <v>1.1599595979457704</v>
      </c>
      <c r="N3784" s="6">
        <f>INDEX('ROA2'!$D$2:$AQ$224,MATCH(A3784,'ROA2'!$B$2:$B$224,0),MATCH(G3784,'ROA2'!$D$1:$AQ$1,0))</f>
        <v>15.1595811843872</v>
      </c>
      <c r="O3784" s="6">
        <v>2964.9300480000002</v>
      </c>
      <c r="P3784" s="28">
        <v>4.4268176051316242E-2</v>
      </c>
    </row>
    <row r="3785" spans="1:16" x14ac:dyDescent="0.3">
      <c r="A3785" t="s">
        <v>554</v>
      </c>
      <c r="B3785" t="str">
        <f>VLOOKUP(A3785,Sheet3!L:L,1,FALSE)</f>
        <v>IIP-U CN EQUITY</v>
      </c>
      <c r="C3785" t="str">
        <f>VLOOKUP(A3785,'ALL - prices'!B:C,2,FALSE)</f>
        <v>InterRent Real Estate Investme</v>
      </c>
      <c r="D3785" t="str">
        <f>VLOOKUP(A3785,'ALL - prices'!B:I,8,FALSE)</f>
        <v>Real Estate</v>
      </c>
      <c r="E3785">
        <v>2020</v>
      </c>
      <c r="F3785" t="s">
        <v>682</v>
      </c>
      <c r="G3785" t="str">
        <f t="shared" si="275"/>
        <v>2020-Q4</v>
      </c>
      <c r="H3785" s="4">
        <f>INDEX('ALL - prices'!$J$3:$DY$219,MATCH('COMBINED DATA'!A3785,'ALL - prices'!$B$3:$B$219,0),MATCH('COMBINED DATA'!G3785,'ALL - prices'!$J$1:$DY$1,0))</f>
        <v>11.8858</v>
      </c>
      <c r="I3785" s="14">
        <f t="shared" si="276"/>
        <v>1.0583931941076217</v>
      </c>
      <c r="J3785" s="6">
        <f>INDEX('market cap'!$B$3:$DQ$219,MATCH(A3785,'market cap'!$A$3:$A$219,0),MATCH(G3785,'market cap'!$B$1:$DQ$1,0))</f>
        <v>1929.5887</v>
      </c>
      <c r="K3785">
        <f t="shared" si="277"/>
        <v>7.565062150379732</v>
      </c>
      <c r="L3785">
        <f>INDEX('PB2'!$D$2:$AQ$224,MATCH(A3785,'PB2'!$B$2:$B$224,0),MATCH(G3785,'PB2'!$D$1:$AQ$1,0))</f>
        <v>0.91596597433090199</v>
      </c>
      <c r="M3785" s="16">
        <f t="shared" si="278"/>
        <v>1.0917436105969804</v>
      </c>
      <c r="N3785" s="6">
        <f>INDEX('ROA2'!$D$2:$AQ$224,MATCH(A3785,'ROA2'!$B$2:$B$224,0),MATCH(G3785,'ROA2'!$D$1:$AQ$1,0))</f>
        <v>12.7469177246094</v>
      </c>
      <c r="O3785" s="6">
        <v>3110.5510399999998</v>
      </c>
      <c r="P3785" s="28">
        <v>4.9114478130176664E-2</v>
      </c>
    </row>
    <row r="3786" spans="1:16" x14ac:dyDescent="0.3">
      <c r="A3786" t="s">
        <v>554</v>
      </c>
      <c r="B3786" t="str">
        <f>VLOOKUP(A3786,Sheet3!L:L,1,FALSE)</f>
        <v>IIP-U CN EQUITY</v>
      </c>
      <c r="C3786" t="str">
        <f>VLOOKUP(A3786,'ALL - prices'!B:C,2,FALSE)</f>
        <v>InterRent Real Estate Investme</v>
      </c>
      <c r="D3786" t="str">
        <f>VLOOKUP(A3786,'ALL - prices'!B:I,8,FALSE)</f>
        <v>Real Estate</v>
      </c>
      <c r="E3786">
        <v>2021</v>
      </c>
      <c r="F3786" t="s">
        <v>679</v>
      </c>
      <c r="G3786" t="str">
        <f t="shared" si="275"/>
        <v>2021-Q1</v>
      </c>
      <c r="H3786" s="4">
        <f>INDEX('ALL - prices'!$J$3:$DY$219,MATCH('COMBINED DATA'!A3786,'ALL - prices'!$B$3:$B$219,0),MATCH('COMBINED DATA'!G3786,'ALL - prices'!$J$1:$DY$1,0))</f>
        <v>12.914999999999999</v>
      </c>
      <c r="I3786" s="14">
        <f t="shared" si="276"/>
        <v>0.44643512686615494</v>
      </c>
      <c r="J3786" s="6">
        <f>INDEX('market cap'!$B$3:$DQ$219,MATCH(A3786,'market cap'!$A$3:$A$219,0),MATCH(G3786,'market cap'!$B$1:$DQ$1,0))</f>
        <v>2084.6324</v>
      </c>
      <c r="K3786">
        <f t="shared" si="277"/>
        <v>7.6423478117345676</v>
      </c>
      <c r="L3786">
        <f>INDEX('PB2'!$D$2:$AQ$224,MATCH(A3786,'PB2'!$B$2:$B$224,0),MATCH(G3786,'PB2'!$D$1:$AQ$1,0))</f>
        <v>0.94720298051834095</v>
      </c>
      <c r="M3786" s="16">
        <f t="shared" si="278"/>
        <v>1.055739921186446</v>
      </c>
      <c r="N3786" s="6">
        <f>INDEX('ROA2'!$D$2:$AQ$224,MATCH(A3786,'ROA2'!$B$2:$B$224,0),MATCH(G3786,'ROA2'!$D$1:$AQ$1,0))</f>
        <v>5.0166640281677202</v>
      </c>
      <c r="O3786" s="6">
        <v>3214.0469760000001</v>
      </c>
      <c r="P3786" s="28">
        <v>3.3272540674979652E-2</v>
      </c>
    </row>
    <row r="3787" spans="1:16" x14ac:dyDescent="0.3">
      <c r="A3787" t="s">
        <v>554</v>
      </c>
      <c r="B3787" t="str">
        <f>VLOOKUP(A3787,Sheet3!L:L,1,FALSE)</f>
        <v>IIP-U CN EQUITY</v>
      </c>
      <c r="C3787" t="str">
        <f>VLOOKUP(A3787,'ALL - prices'!B:C,2,FALSE)</f>
        <v>InterRent Real Estate Investme</v>
      </c>
      <c r="D3787" t="str">
        <f>VLOOKUP(A3787,'ALL - prices'!B:I,8,FALSE)</f>
        <v>Real Estate</v>
      </c>
      <c r="E3787">
        <v>2021</v>
      </c>
      <c r="F3787" t="s">
        <v>680</v>
      </c>
      <c r="G3787" t="str">
        <f t="shared" si="275"/>
        <v>2021-Q2</v>
      </c>
      <c r="H3787" s="4">
        <f>INDEX('ALL - prices'!$J$3:$DY$219,MATCH('COMBINED DATA'!A3787,'ALL - prices'!$B$3:$B$219,0),MATCH('COMBINED DATA'!G3787,'ALL - prices'!$J$1:$DY$1,0))</f>
        <v>14.7987</v>
      </c>
      <c r="I3787" s="14">
        <f t="shared" si="276"/>
        <v>2.0628159448918479</v>
      </c>
      <c r="J3787" s="6">
        <f>INDEX('market cap'!$B$3:$DQ$219,MATCH(A3787,'market cap'!$A$3:$A$219,0),MATCH(G3787,'market cap'!$B$1:$DQ$1,0))</f>
        <v>2376.3962999999999</v>
      </c>
      <c r="K3787">
        <f t="shared" si="277"/>
        <v>7.7733404595034346</v>
      </c>
      <c r="L3787">
        <f>INDEX('PB2'!$D$2:$AQ$224,MATCH(A3787,'PB2'!$B$2:$B$224,0),MATCH(G3787,'PB2'!$D$1:$AQ$1,0))</f>
        <v>1.0556950569152801</v>
      </c>
      <c r="M3787" s="16">
        <f t="shared" si="278"/>
        <v>0.94724323416080025</v>
      </c>
      <c r="N3787" s="6">
        <f>INDEX('ROA2'!$D$2:$AQ$224,MATCH(A3787,'ROA2'!$B$2:$B$224,0),MATCH(G3787,'ROA2'!$D$1:$AQ$1,0))</f>
        <v>6.9148588180542001</v>
      </c>
      <c r="O3787" s="6">
        <v>3449.9970560000002</v>
      </c>
      <c r="P3787" s="28">
        <v>7.3412144178940611E-2</v>
      </c>
    </row>
    <row r="3788" spans="1:16" x14ac:dyDescent="0.3">
      <c r="A3788" t="s">
        <v>554</v>
      </c>
      <c r="B3788" t="str">
        <f>VLOOKUP(A3788,Sheet3!L:L,1,FALSE)</f>
        <v>IIP-U CN EQUITY</v>
      </c>
      <c r="C3788" t="str">
        <f>VLOOKUP(A3788,'ALL - prices'!B:C,2,FALSE)</f>
        <v>InterRent Real Estate Investme</v>
      </c>
      <c r="D3788" t="str">
        <f>VLOOKUP(A3788,'ALL - prices'!B:I,8,FALSE)</f>
        <v>Real Estate</v>
      </c>
      <c r="E3788">
        <v>2021</v>
      </c>
      <c r="F3788" t="s">
        <v>681</v>
      </c>
      <c r="G3788" t="str">
        <f t="shared" si="275"/>
        <v>2021-Q3</v>
      </c>
      <c r="H3788" s="4">
        <f>INDEX('ALL - prices'!$J$3:$DY$219,MATCH('COMBINED DATA'!A3788,'ALL - prices'!$B$3:$B$219,0),MATCH('COMBINED DATA'!G3788,'ALL - prices'!$J$1:$DY$1,0))</f>
        <v>14.7529</v>
      </c>
      <c r="I3788" s="14">
        <f t="shared" si="276"/>
        <v>2.4923221586504387</v>
      </c>
      <c r="J3788" s="6">
        <f>INDEX('market cap'!$B$3:$DQ$219,MATCH(A3788,'market cap'!$A$3:$A$219,0),MATCH(G3788,'market cap'!$B$1:$DQ$1,0))</f>
        <v>2358.0729999999999</v>
      </c>
      <c r="K3788">
        <f t="shared" si="277"/>
        <v>7.7656000390574693</v>
      </c>
      <c r="L3788">
        <f>INDEX('PB2'!$D$2:$AQ$224,MATCH(A3788,'PB2'!$B$2:$B$224,0),MATCH(G3788,'PB2'!$D$1:$AQ$1,0))</f>
        <v>1.00538897514343</v>
      </c>
      <c r="M3788" s="16">
        <f t="shared" si="278"/>
        <v>0.99463991024701548</v>
      </c>
      <c r="N3788" s="6">
        <f>INDEX('ROA2'!$D$2:$AQ$224,MATCH(A3788,'ROA2'!$B$2:$B$224,0),MATCH(G3788,'ROA2'!$D$1:$AQ$1,0))</f>
        <v>7.7251482009887704</v>
      </c>
      <c r="O3788" s="6">
        <v>3657.5449600000002</v>
      </c>
      <c r="P3788" s="28">
        <v>6.0158864089187213E-2</v>
      </c>
    </row>
    <row r="3789" spans="1:16" x14ac:dyDescent="0.3">
      <c r="A3789" t="s">
        <v>554</v>
      </c>
      <c r="B3789" t="str">
        <f>VLOOKUP(A3789,Sheet3!L:L,1,FALSE)</f>
        <v>IIP-U CN EQUITY</v>
      </c>
      <c r="C3789" t="str">
        <f>VLOOKUP(A3789,'ALL - prices'!B:C,2,FALSE)</f>
        <v>InterRent Real Estate Investme</v>
      </c>
      <c r="D3789" t="str">
        <f>VLOOKUP(A3789,'ALL - prices'!B:I,8,FALSE)</f>
        <v>Real Estate</v>
      </c>
      <c r="E3789">
        <v>2021</v>
      </c>
      <c r="F3789" t="s">
        <v>682</v>
      </c>
      <c r="G3789" t="str">
        <f t="shared" si="275"/>
        <v>2021-Q4</v>
      </c>
      <c r="H3789" s="4">
        <f>INDEX('ALL - prices'!$J$3:$DY$219,MATCH('COMBINED DATA'!A3789,'ALL - prices'!$B$3:$B$219,0),MATCH('COMBINED DATA'!G3789,'ALL - prices'!$J$1:$DY$1,0))</f>
        <v>15.339399999999999</v>
      </c>
      <c r="I3789" s="14">
        <f t="shared" si="276"/>
        <v>1.7492091965609129</v>
      </c>
      <c r="J3789" s="6">
        <f>INDEX('market cap'!$B$3:$DQ$219,MATCH(A3789,'market cap'!$A$3:$A$219,0),MATCH(G3789,'market cap'!$B$1:$DQ$1,0))</f>
        <v>2472.5041000000001</v>
      </c>
      <c r="K3789">
        <f t="shared" si="277"/>
        <v>7.8129867217361397</v>
      </c>
      <c r="L3789">
        <f>INDEX('PB2'!$D$2:$AQ$224,MATCH(A3789,'PB2'!$B$2:$B$224,0),MATCH(G3789,'PB2'!$D$1:$AQ$1,0))</f>
        <v>1.00268995761871</v>
      </c>
      <c r="M3789" s="16">
        <f t="shared" si="278"/>
        <v>0.99731725884130884</v>
      </c>
      <c r="N3789" s="6">
        <f>INDEX('ROA2'!$D$2:$AQ$224,MATCH(A3789,'ROA2'!$B$2:$B$224,0),MATCH(G3789,'ROA2'!$D$1:$AQ$1,0))</f>
        <v>9.4703187942504901</v>
      </c>
      <c r="O3789" s="6">
        <v>3812.21504</v>
      </c>
      <c r="P3789" s="28">
        <v>4.2287950439849099E-2</v>
      </c>
    </row>
    <row r="3790" spans="1:16" x14ac:dyDescent="0.3">
      <c r="A3790" t="s">
        <v>554</v>
      </c>
      <c r="B3790" t="str">
        <f>VLOOKUP(A3790,Sheet3!L:L,1,FALSE)</f>
        <v>IIP-U CN EQUITY</v>
      </c>
      <c r="C3790" t="str">
        <f>VLOOKUP(A3790,'ALL - prices'!B:C,2,FALSE)</f>
        <v>InterRent Real Estate Investme</v>
      </c>
      <c r="D3790" t="str">
        <f>VLOOKUP(A3790,'ALL - prices'!B:I,8,FALSE)</f>
        <v>Real Estate</v>
      </c>
      <c r="E3790">
        <v>2022</v>
      </c>
      <c r="F3790" t="s">
        <v>679</v>
      </c>
      <c r="G3790" t="str">
        <f t="shared" si="275"/>
        <v>2022-Q1</v>
      </c>
      <c r="H3790" s="4">
        <f>INDEX('ALL - prices'!$J$3:$DY$219,MATCH('COMBINED DATA'!A3790,'ALL - prices'!$B$3:$B$219,0),MATCH('COMBINED DATA'!G3790,'ALL - prices'!$J$1:$DY$1,0))</f>
        <v>14.2471</v>
      </c>
      <c r="I3790" s="14">
        <f t="shared" si="276"/>
        <v>0.85985208805545965</v>
      </c>
      <c r="J3790" s="6">
        <f>INDEX('market cap'!$B$3:$DQ$219,MATCH(A3790,'market cap'!$A$3:$A$219,0),MATCH(G3790,'market cap'!$B$1:$DQ$1,0))</f>
        <v>2283.9596000000001</v>
      </c>
      <c r="K3790">
        <f t="shared" si="277"/>
        <v>7.7336658823532618</v>
      </c>
      <c r="L3790">
        <f>INDEX('PB2'!$D$2:$AQ$224,MATCH(A3790,'PB2'!$B$2:$B$224,0),MATCH(G3790,'PB2'!$D$1:$AQ$1,0))</f>
        <v>0.89593201875686601</v>
      </c>
      <c r="M3790" s="16">
        <f t="shared" si="278"/>
        <v>1.1161561134822837</v>
      </c>
      <c r="N3790" s="6">
        <f>INDEX('ROA2'!$D$2:$AQ$224,MATCH(A3790,'ROA2'!$B$2:$B$224,0),MATCH(G3790,'ROA2'!$D$1:$AQ$1,0))</f>
        <v>10.083152770996101</v>
      </c>
      <c r="O3790" s="6">
        <v>4118.6990079999996</v>
      </c>
      <c r="P3790" s="28">
        <v>8.0395246538872991E-2</v>
      </c>
    </row>
    <row r="3791" spans="1:16" x14ac:dyDescent="0.3">
      <c r="A3791" t="s">
        <v>554</v>
      </c>
      <c r="B3791" t="str">
        <f>VLOOKUP(A3791,Sheet3!L:L,1,FALSE)</f>
        <v>IIP-U CN EQUITY</v>
      </c>
      <c r="C3791" t="str">
        <f>VLOOKUP(A3791,'ALL - prices'!B:C,2,FALSE)</f>
        <v>InterRent Real Estate Investme</v>
      </c>
      <c r="D3791" t="str">
        <f>VLOOKUP(A3791,'ALL - prices'!B:I,8,FALSE)</f>
        <v>Real Estate</v>
      </c>
      <c r="E3791">
        <v>2022</v>
      </c>
      <c r="F3791" t="s">
        <v>680</v>
      </c>
      <c r="G3791" t="str">
        <f t="shared" si="275"/>
        <v>2022-Q2</v>
      </c>
      <c r="H3791" s="4">
        <f>INDEX('ALL - prices'!$J$3:$DY$219,MATCH('COMBINED DATA'!A3791,'ALL - prices'!$B$3:$B$219,0),MATCH('COMBINED DATA'!G3791,'ALL - prices'!$J$1:$DY$1,0))</f>
        <v>10.751899999999999</v>
      </c>
      <c r="I3791" s="14">
        <f t="shared" si="276"/>
        <v>0.81703796066441547</v>
      </c>
      <c r="J3791" s="6">
        <f>INDEX('market cap'!$B$3:$DQ$219,MATCH(A3791,'market cap'!$A$3:$A$219,0),MATCH(G3791,'market cap'!$B$1:$DQ$1,0))</f>
        <v>1712.6125999999999</v>
      </c>
      <c r="K3791">
        <f t="shared" si="277"/>
        <v>7.4457753197996412</v>
      </c>
      <c r="L3791">
        <f>INDEX('PB2'!$D$2:$AQ$224,MATCH(A3791,'PB2'!$B$2:$B$224,0),MATCH(G3791,'PB2'!$D$1:$AQ$1,0))</f>
        <v>0.65522700548171997</v>
      </c>
      <c r="M3791" s="16">
        <f t="shared" si="278"/>
        <v>1.5261886210944624</v>
      </c>
      <c r="N3791" s="6">
        <f>INDEX('ROA2'!$D$2:$AQ$224,MATCH(A3791,'ROA2'!$B$2:$B$224,0),MATCH(G3791,'ROA2'!$D$1:$AQ$1,0))</f>
        <v>9.3696641921997106</v>
      </c>
      <c r="O3791" s="6">
        <v>4226.0311039999997</v>
      </c>
      <c r="P3791" s="28">
        <v>2.6059708609811601E-2</v>
      </c>
    </row>
    <row r="3792" spans="1:16" x14ac:dyDescent="0.3">
      <c r="A3792" t="s">
        <v>554</v>
      </c>
      <c r="B3792" t="str">
        <f>VLOOKUP(A3792,Sheet3!L:L,1,FALSE)</f>
        <v>IIP-U CN EQUITY</v>
      </c>
      <c r="C3792" t="str">
        <f>VLOOKUP(A3792,'ALL - prices'!B:C,2,FALSE)</f>
        <v>InterRent Real Estate Investme</v>
      </c>
      <c r="D3792" t="str">
        <f>VLOOKUP(A3792,'ALL - prices'!B:I,8,FALSE)</f>
        <v>Real Estate</v>
      </c>
      <c r="E3792">
        <v>2022</v>
      </c>
      <c r="F3792" t="s">
        <v>681</v>
      </c>
      <c r="G3792" t="str">
        <f t="shared" si="275"/>
        <v>2022-Q3</v>
      </c>
      <c r="H3792" s="4">
        <f>INDEX('ALL - prices'!$J$3:$DY$219,MATCH('COMBINED DATA'!A3792,'ALL - prices'!$B$3:$B$219,0),MATCH('COMBINED DATA'!G3792,'ALL - prices'!$J$1:$DY$1,0))</f>
        <v>10.358499999999999</v>
      </c>
      <c r="I3792" s="14">
        <f t="shared" si="276"/>
        <v>0.30117126218593077</v>
      </c>
      <c r="J3792" s="6">
        <f>INDEX('market cap'!$B$3:$DQ$219,MATCH(A3792,'market cap'!$A$3:$A$219,0),MATCH(G3792,'market cap'!$B$1:$DQ$1,0))</f>
        <v>1638.3375000000001</v>
      </c>
      <c r="K3792">
        <f t="shared" si="277"/>
        <v>7.4014372871449181</v>
      </c>
      <c r="L3792">
        <f>INDEX('PB2'!$D$2:$AQ$224,MATCH(A3792,'PB2'!$B$2:$B$224,0),MATCH(G3792,'PB2'!$D$1:$AQ$1,0))</f>
        <v>0.62260198593139604</v>
      </c>
      <c r="M3792" s="16">
        <f t="shared" si="278"/>
        <v>1.6061625606671115</v>
      </c>
      <c r="N3792" s="6">
        <f>INDEX('ROA2'!$D$2:$AQ$224,MATCH(A3792,'ROA2'!$B$2:$B$224,0),MATCH(G3792,'ROA2'!$D$1:$AQ$1,0))</f>
        <v>9.3866262435913104</v>
      </c>
      <c r="O3792" s="6">
        <v>4357.0488320000004</v>
      </c>
      <c r="P3792" s="28">
        <v>3.1002547017694816E-2</v>
      </c>
    </row>
    <row r="3793" spans="1:16" x14ac:dyDescent="0.3">
      <c r="A3793" t="s">
        <v>554</v>
      </c>
      <c r="B3793" t="str">
        <f>VLOOKUP(A3793,Sheet3!L:L,1,FALSE)</f>
        <v>IIP-U CN EQUITY</v>
      </c>
      <c r="C3793" t="str">
        <f>VLOOKUP(A3793,'ALL - prices'!B:C,2,FALSE)</f>
        <v>InterRent Real Estate Investme</v>
      </c>
      <c r="D3793" t="str">
        <f>VLOOKUP(A3793,'ALL - prices'!B:I,8,FALSE)</f>
        <v>Real Estate</v>
      </c>
      <c r="E3793">
        <v>2022</v>
      </c>
      <c r="F3793" t="s">
        <v>682</v>
      </c>
      <c r="G3793" t="str">
        <f t="shared" si="275"/>
        <v>2022-Q4</v>
      </c>
      <c r="H3793" s="4">
        <f>INDEX('ALL - prices'!$J$3:$DY$219,MATCH('COMBINED DATA'!A3793,'ALL - prices'!$B$3:$B$219,0),MATCH('COMBINED DATA'!G3793,'ALL - prices'!$J$1:$DY$1,0))</f>
        <v>11.6441</v>
      </c>
      <c r="I3793" s="14">
        <f t="shared" si="276"/>
        <v>0.36681718766528226</v>
      </c>
      <c r="J3793" s="6">
        <f>INDEX('market cap'!$B$3:$DQ$219,MATCH(A3793,'market cap'!$A$3:$A$219,0),MATCH(G3793,'market cap'!$B$1:$DQ$1,0))</f>
        <v>1828.3104000000001</v>
      </c>
      <c r="K3793">
        <f t="shared" si="277"/>
        <v>7.5111475406626447</v>
      </c>
      <c r="L3793">
        <f>INDEX('PB2'!$D$2:$AQ$224,MATCH(A3793,'PB2'!$B$2:$B$224,0),MATCH(G3793,'PB2'!$D$1:$AQ$1,0))</f>
        <v>0.72723400592803999</v>
      </c>
      <c r="M3793" s="16">
        <f t="shared" si="278"/>
        <v>1.3750732114402118</v>
      </c>
      <c r="N3793" s="6" t="str">
        <f>INDEX('ROA2'!$D$2:$AQ$224,MATCH(A3793,'ROA2'!$B$2:$B$224,0),MATCH(G3793,'ROA2'!$D$1:$AQ$1,0))</f>
        <v>--</v>
      </c>
      <c r="O3793" s="6">
        <v>4395.9029760000003</v>
      </c>
      <c r="P3793" s="28">
        <v>8.9175369609444631E-3</v>
      </c>
    </row>
    <row r="3794" spans="1:16" x14ac:dyDescent="0.3">
      <c r="A3794" t="s">
        <v>554</v>
      </c>
      <c r="B3794" t="str">
        <f>VLOOKUP(A3794,Sheet3!L:L,1,FALSE)</f>
        <v>IIP-U CN EQUITY</v>
      </c>
      <c r="C3794" t="str">
        <f>VLOOKUP(A3794,'ALL - prices'!B:C,2,FALSE)</f>
        <v>InterRent Real Estate Investme</v>
      </c>
      <c r="D3794" t="str">
        <f>VLOOKUP(A3794,'ALL - prices'!B:I,8,FALSE)</f>
        <v>Real Estate</v>
      </c>
      <c r="E3794">
        <v>2023</v>
      </c>
      <c r="F3794" t="s">
        <v>679</v>
      </c>
      <c r="G3794" t="str">
        <f t="shared" si="275"/>
        <v>2023-Q1</v>
      </c>
      <c r="H3794" s="4">
        <f>INDEX('ALL - prices'!$J$3:$DY$219,MATCH('COMBINED DATA'!A3794,'ALL - prices'!$B$3:$B$219,0),MATCH('COMBINED DATA'!G3794,'ALL - prices'!$J$1:$DY$1,0))</f>
        <v>12.2599</v>
      </c>
      <c r="I3794" s="14">
        <f t="shared" si="276"/>
        <v>0.53489166114893472</v>
      </c>
      <c r="J3794" s="6">
        <f>INDEX('market cap'!$B$3:$DQ$219,MATCH(A3794,'market cap'!$A$3:$A$219,0),MATCH(G3794,'market cap'!$B$1:$DQ$1,0))</f>
        <v>1912.5840000000001</v>
      </c>
      <c r="K3794">
        <f t="shared" si="277"/>
        <v>7.5562104863047947</v>
      </c>
      <c r="L3794">
        <f>INDEX('PB2'!$D$2:$AQ$224,MATCH(A3794,'PB2'!$B$2:$B$224,0),MATCH(G3794,'PB2'!$D$1:$AQ$1,0))</f>
        <v>0.74054199457168601</v>
      </c>
      <c r="M3794" s="16">
        <f t="shared" si="278"/>
        <v>1.3503623121040949</v>
      </c>
      <c r="N3794" s="6" t="str">
        <f>INDEX('ROA2'!$D$2:$AQ$224,MATCH(A3794,'ROA2'!$B$2:$B$224,0),MATCH(G3794,'ROA2'!$D$1:$AQ$1,0))</f>
        <v>--</v>
      </c>
      <c r="O3794" s="6">
        <v>4315.5932160000002</v>
      </c>
      <c r="P3794" s="28">
        <v>-1.8269229425322078E-2</v>
      </c>
    </row>
    <row r="3795" spans="1:16" x14ac:dyDescent="0.3">
      <c r="A3795" t="s">
        <v>554</v>
      </c>
      <c r="B3795" t="str">
        <f>VLOOKUP(A3795,Sheet3!L:L,1,FALSE)</f>
        <v>IIP-U CN EQUITY</v>
      </c>
      <c r="C3795" t="str">
        <f>VLOOKUP(A3795,'ALL - prices'!B:C,2,FALSE)</f>
        <v>InterRent Real Estate Investme</v>
      </c>
      <c r="D3795" t="str">
        <f>VLOOKUP(A3795,'ALL - prices'!B:I,8,FALSE)</f>
        <v>Real Estate</v>
      </c>
      <c r="E3795">
        <v>2023</v>
      </c>
      <c r="F3795" t="s">
        <v>680</v>
      </c>
      <c r="G3795" t="str">
        <f t="shared" si="275"/>
        <v>2023-Q2</v>
      </c>
      <c r="H3795" s="4">
        <f>INDEX('ALL - prices'!$J$3:$DY$219,MATCH('COMBINED DATA'!A3795,'ALL - prices'!$B$3:$B$219,0),MATCH('COMBINED DATA'!G3795,'ALL - prices'!$J$1:$DY$1,0))</f>
        <v>11.821199999999999</v>
      </c>
      <c r="I3795" s="14">
        <f t="shared" si="276"/>
        <v>0.67877946344891726</v>
      </c>
      <c r="J3795" s="6">
        <f>INDEX('market cap'!$B$3:$DQ$219,MATCH(A3795,'market cap'!$A$3:$A$219,0),MATCH(G3795,'market cap'!$B$1:$DQ$1,0))</f>
        <v>1866.0355999999999</v>
      </c>
      <c r="K3795">
        <f t="shared" si="277"/>
        <v>7.5315714594675311</v>
      </c>
      <c r="L3795">
        <f>INDEX('PB2'!$D$2:$AQ$224,MATCH(A3795,'PB2'!$B$2:$B$224,0),MATCH(G3795,'PB2'!$D$1:$AQ$1,0))</f>
        <v>0.70532602071762096</v>
      </c>
      <c r="M3795" s="16">
        <f t="shared" si="278"/>
        <v>1.4177840752033626</v>
      </c>
      <c r="N3795" s="6" t="str">
        <f>INDEX('ROA2'!$D$2:$AQ$224,MATCH(A3795,'ROA2'!$B$2:$B$224,0),MATCH(G3795,'ROA2'!$D$1:$AQ$1,0))</f>
        <v>--</v>
      </c>
      <c r="O3795" s="6">
        <v>4420.0642559999997</v>
      </c>
      <c r="P3795" s="28">
        <v>2.4207805224244622E-2</v>
      </c>
    </row>
    <row r="3796" spans="1:16" x14ac:dyDescent="0.3">
      <c r="A3796" t="s">
        <v>554</v>
      </c>
      <c r="B3796" t="str">
        <f>VLOOKUP(A3796,Sheet3!L:L,1,FALSE)</f>
        <v>IIP-U CN EQUITY</v>
      </c>
      <c r="C3796" t="str">
        <f>VLOOKUP(A3796,'ALL - prices'!B:C,2,FALSE)</f>
        <v>InterRent Real Estate Investme</v>
      </c>
      <c r="D3796" t="str">
        <f>VLOOKUP(A3796,'ALL - prices'!B:I,8,FALSE)</f>
        <v>Real Estate</v>
      </c>
      <c r="E3796">
        <v>2023</v>
      </c>
      <c r="F3796" t="s">
        <v>681</v>
      </c>
      <c r="G3796" t="str">
        <f t="shared" si="275"/>
        <v>2023-Q3</v>
      </c>
      <c r="H3796" s="4">
        <f>INDEX('ALL - prices'!$J$3:$DY$219,MATCH('COMBINED DATA'!A3796,'ALL - prices'!$B$3:$B$219,0),MATCH('COMBINED DATA'!G3796,'ALL - prices'!$J$1:$DY$1,0))</f>
        <v>11.6005</v>
      </c>
      <c r="I3796" s="14">
        <f t="shared" si="276"/>
        <v>0.61903574681381157</v>
      </c>
      <c r="J3796" s="6">
        <f>INDEX('market cap'!$B$3:$DQ$219,MATCH(A3796,'market cap'!$A$3:$A$219,0),MATCH(G3796,'market cap'!$B$1:$DQ$1,0))</f>
        <v>1818.0019</v>
      </c>
      <c r="K3796">
        <f t="shared" si="277"/>
        <v>7.5054933198413885</v>
      </c>
      <c r="L3796">
        <f>INDEX('PB2'!$D$2:$AQ$224,MATCH(A3796,'PB2'!$B$2:$B$224,0),MATCH(G3796,'PB2'!$D$1:$AQ$1,0))</f>
        <v>0.70582002401351895</v>
      </c>
      <c r="M3796" s="16">
        <f t="shared" si="278"/>
        <v>1.416791768408155</v>
      </c>
      <c r="N3796" s="6" t="str">
        <f>INDEX('ROA2'!$D$2:$AQ$224,MATCH(A3796,'ROA2'!$B$2:$B$224,0),MATCH(G3796,'ROA2'!$D$1:$AQ$1,0))</f>
        <v>--</v>
      </c>
      <c r="O3796" s="6">
        <v>4452.0437760000004</v>
      </c>
      <c r="P3796" s="28">
        <v>7.2350803399725003E-3</v>
      </c>
    </row>
    <row r="3797" spans="1:16" x14ac:dyDescent="0.3">
      <c r="A3797" t="s">
        <v>554</v>
      </c>
      <c r="B3797" t="str">
        <f>VLOOKUP(A3797,Sheet3!L:L,1,FALSE)</f>
        <v>IIP-U CN EQUITY</v>
      </c>
      <c r="C3797" t="str">
        <f>VLOOKUP(A3797,'ALL - prices'!B:C,2,FALSE)</f>
        <v>InterRent Real Estate Investme</v>
      </c>
      <c r="D3797" t="str">
        <f>VLOOKUP(A3797,'ALL - prices'!B:I,8,FALSE)</f>
        <v>Real Estate</v>
      </c>
      <c r="E3797">
        <v>2023</v>
      </c>
      <c r="F3797" t="s">
        <v>682</v>
      </c>
      <c r="G3797" t="str">
        <f t="shared" si="275"/>
        <v>2023-Q4</v>
      </c>
      <c r="H3797" s="4">
        <f>INDEX('ALL - prices'!$J$3:$DY$219,MATCH('COMBINED DATA'!A3797,'ALL - prices'!$B$3:$B$219,0),MATCH('COMBINED DATA'!G3797,'ALL - prices'!$J$1:$DY$1,0))</f>
        <v>12.381500000000001</v>
      </c>
      <c r="I3797" s="14">
        <f t="shared" si="276"/>
        <v>1.2885100604315562</v>
      </c>
      <c r="J3797" s="6">
        <f>INDEX('market cap'!$B$3:$DQ$219,MATCH(A3797,'market cap'!$A$3:$A$219,0),MATCH(G3797,'market cap'!$B$1:$DQ$1,0))</f>
        <v>1925.7138</v>
      </c>
      <c r="K3797">
        <f t="shared" si="277"/>
        <v>7.5630519831854333</v>
      </c>
      <c r="L3797">
        <f>INDEX('PB2'!$D$2:$AQ$224,MATCH(A3797,'PB2'!$B$2:$B$224,0),MATCH(G3797,'PB2'!$D$1:$AQ$1,0))</f>
        <v>0.74434399604797397</v>
      </c>
      <c r="M3797" s="16">
        <f t="shared" si="278"/>
        <v>1.3434648567186787</v>
      </c>
      <c r="N3797" s="6">
        <f>INDEX('ROA2'!$D$2:$AQ$224,MATCH(A3797,'ROA2'!$B$2:$B$224,0),MATCH(G3797,'ROA2'!$D$1:$AQ$1,0))</f>
        <v>-0.81784498691558805</v>
      </c>
      <c r="O3797" s="6">
        <v>4398.6708479999998</v>
      </c>
      <c r="P3797" s="28">
        <v>-1.1988410421236766E-2</v>
      </c>
    </row>
    <row r="3798" spans="1:16" x14ac:dyDescent="0.3">
      <c r="A3798" t="s">
        <v>554</v>
      </c>
      <c r="B3798" t="str">
        <f>VLOOKUP(A3798,Sheet3!L:L,1,FALSE)</f>
        <v>IIP-U CN EQUITY</v>
      </c>
      <c r="C3798" t="str">
        <f>VLOOKUP(A3798,'ALL - prices'!B:C,2,FALSE)</f>
        <v>InterRent Real Estate Investme</v>
      </c>
      <c r="D3798" t="str">
        <f>VLOOKUP(A3798,'ALL - prices'!B:I,8,FALSE)</f>
        <v>Real Estate</v>
      </c>
      <c r="E3798" s="18">
        <v>2024</v>
      </c>
      <c r="F3798" t="s">
        <v>679</v>
      </c>
      <c r="G3798" t="str">
        <f t="shared" si="275"/>
        <v>2024-Q1</v>
      </c>
      <c r="H3798" s="4">
        <f>INDEX('ALL - prices'!$J$3:$DY$219,MATCH('COMBINED DATA'!A3798,'ALL - prices'!$B$3:$B$219,0),MATCH('COMBINED DATA'!G3798,'ALL - prices'!$J$1:$DY$1,0))</f>
        <v>12.7783</v>
      </c>
      <c r="I3798" s="14" t="s">
        <v>769</v>
      </c>
      <c r="J3798" s="6">
        <f>INDEX('market cap'!$B$3:$DQ$219,MATCH(A3798,'market cap'!$A$3:$A$219,0),MATCH(G3798,'market cap'!$B$1:$DQ$1,0))</f>
        <v>1996.3426999999999</v>
      </c>
      <c r="K3798">
        <f t="shared" si="277"/>
        <v>7.5990721355205597</v>
      </c>
      <c r="L3798">
        <f>INDEX('PB2'!$D$2:$AQ$224,MATCH(A3798,'PB2'!$B$2:$B$224,0),MATCH(G3798,'PB2'!$D$1:$AQ$1,0))</f>
        <v>0.75965601205825795</v>
      </c>
      <c r="M3798" s="16">
        <f t="shared" si="278"/>
        <v>1.3163852903507465</v>
      </c>
      <c r="N3798" s="6">
        <f>INDEX('ROA2'!$D$2:$AQ$224,MATCH(A3798,'ROA2'!$B$2:$B$224,0),MATCH(G3798,'ROA2'!$D$1:$AQ$1,0))</f>
        <v>2.10787796974182</v>
      </c>
      <c r="O3798" s="6">
        <v>4436.3381760000002</v>
      </c>
      <c r="P3798" s="28">
        <v>8.5633431783437818E-3</v>
      </c>
    </row>
    <row r="3799" spans="1:16" x14ac:dyDescent="0.3">
      <c r="A3799" t="s">
        <v>554</v>
      </c>
      <c r="B3799" t="str">
        <f>VLOOKUP(A3799,Sheet3!L:L,1,FALSE)</f>
        <v>IIP-U CN EQUITY</v>
      </c>
      <c r="C3799" t="str">
        <f>VLOOKUP(A3799,'ALL - prices'!B:C,2,FALSE)</f>
        <v>InterRent Real Estate Investme</v>
      </c>
      <c r="D3799" t="str">
        <f>VLOOKUP(A3799,'ALL - prices'!B:I,8,FALSE)</f>
        <v>Real Estate</v>
      </c>
      <c r="E3799" s="18">
        <v>2024</v>
      </c>
      <c r="F3799" t="s">
        <v>680</v>
      </c>
      <c r="G3799" t="str">
        <f t="shared" si="275"/>
        <v>2024-Q2</v>
      </c>
      <c r="H3799" s="4">
        <f>INDEX('ALL - prices'!$J$3:$DY$219,MATCH('COMBINED DATA'!A3799,'ALL - prices'!$B$3:$B$219,0),MATCH('COMBINED DATA'!G3799,'ALL - prices'!$J$1:$DY$1,0))</f>
        <v>11.3125</v>
      </c>
      <c r="I3799" s="14" t="s">
        <v>769</v>
      </c>
      <c r="J3799" s="6">
        <f>INDEX('market cap'!$B$3:$DQ$219,MATCH(A3799,'market cap'!$A$3:$A$219,0),MATCH(G3799,'market cap'!$B$1:$DQ$1,0))</f>
        <v>1753.4249</v>
      </c>
      <c r="K3799">
        <f t="shared" si="277"/>
        <v>7.4693262400346034</v>
      </c>
      <c r="L3799">
        <f>INDEX('PB2'!$D$2:$AQ$224,MATCH(A3799,'PB2'!$B$2:$B$224,0),MATCH(G3799,'PB2'!$D$1:$AQ$1,0))</f>
        <v>0.67503601312637296</v>
      </c>
      <c r="M3799" s="16">
        <f t="shared" si="278"/>
        <v>1.4814024445430451</v>
      </c>
      <c r="N3799" s="6">
        <f>INDEX('ROA2'!$D$2:$AQ$224,MATCH(A3799,'ROA2'!$B$2:$B$224,0),MATCH(G3799,'ROA2'!$D$1:$AQ$1,0))</f>
        <v>0.81739997863769498</v>
      </c>
      <c r="O3799" s="6">
        <v>4431.9078399999999</v>
      </c>
      <c r="P3799" s="28">
        <v>-9.9864704272723871E-4</v>
      </c>
    </row>
    <row r="3800" spans="1:16" x14ac:dyDescent="0.3">
      <c r="A3800" t="s">
        <v>554</v>
      </c>
      <c r="B3800" t="str">
        <f>VLOOKUP(A3800,Sheet3!L:L,1,FALSE)</f>
        <v>IIP-U CN EQUITY</v>
      </c>
      <c r="C3800" t="str">
        <f>VLOOKUP(A3800,'ALL - prices'!B:C,2,FALSE)</f>
        <v>InterRent Real Estate Investme</v>
      </c>
      <c r="D3800" t="str">
        <f>VLOOKUP(A3800,'ALL - prices'!B:I,8,FALSE)</f>
        <v>Real Estate</v>
      </c>
      <c r="E3800" s="18">
        <v>2024</v>
      </c>
      <c r="F3800" t="s">
        <v>681</v>
      </c>
      <c r="G3800" t="str">
        <f t="shared" si="275"/>
        <v>2024-Q3</v>
      </c>
      <c r="H3800" s="4">
        <f>INDEX('ALL - prices'!$J$3:$DY$219,MATCH('COMBINED DATA'!A3800,'ALL - prices'!$B$3:$B$219,0),MATCH('COMBINED DATA'!G3800,'ALL - prices'!$J$1:$DY$1,0))</f>
        <v>12.151999999999999</v>
      </c>
      <c r="I3800" s="14" t="s">
        <v>769</v>
      </c>
      <c r="J3800" s="6">
        <f>INDEX('market cap'!$B$3:$DQ$219,MATCH(A3800,'market cap'!$A$3:$A$219,0),MATCH(G3800,'market cap'!$B$1:$DQ$1,0))</f>
        <v>1869.731</v>
      </c>
      <c r="K3800">
        <f t="shared" si="277"/>
        <v>7.5335498492338102</v>
      </c>
      <c r="L3800">
        <f>INDEX('PB2'!$D$2:$AQ$224,MATCH(A3800,'PB2'!$B$2:$B$224,0),MATCH(G3800,'PB2'!$D$1:$AQ$1,0))</f>
        <v>0.745033979415894</v>
      </c>
      <c r="M3800" s="16">
        <f t="shared" si="278"/>
        <v>1.3422206605717488</v>
      </c>
      <c r="N3800" s="6">
        <f>INDEX('ROA2'!$D$2:$AQ$224,MATCH(A3800,'ROA2'!$B$2:$B$224,0),MATCH(G3800,'ROA2'!$D$1:$AQ$1,0))</f>
        <v>-3.8059998303651997E-2</v>
      </c>
      <c r="O3800" s="6">
        <v>4376.1582079999998</v>
      </c>
      <c r="P3800" s="28">
        <v>-1.2579149660296191E-2</v>
      </c>
    </row>
    <row r="3801" spans="1:16" x14ac:dyDescent="0.3">
      <c r="A3801" t="s">
        <v>554</v>
      </c>
      <c r="B3801" t="str">
        <f>VLOOKUP(A3801,Sheet3!L:L,1,FALSE)</f>
        <v>IIP-U CN EQUITY</v>
      </c>
      <c r="C3801" t="str">
        <f>VLOOKUP(A3801,'ALL - prices'!B:C,2,FALSE)</f>
        <v>InterRent Real Estate Investme</v>
      </c>
      <c r="D3801" t="str">
        <f>VLOOKUP(A3801,'ALL - prices'!B:I,8,FALSE)</f>
        <v>Real Estate</v>
      </c>
      <c r="E3801" s="18">
        <v>2024</v>
      </c>
      <c r="F3801" t="s">
        <v>682</v>
      </c>
      <c r="G3801" t="str">
        <f t="shared" si="275"/>
        <v>2024-Q4</v>
      </c>
      <c r="H3801" s="4">
        <f>INDEX('ALL - prices'!$J$3:$DY$219,MATCH('COMBINED DATA'!A3801,'ALL - prices'!$B$3:$B$219,0),MATCH('COMBINED DATA'!G3801,'ALL - prices'!$J$1:$DY$1,0))</f>
        <v>9.8009000000000004</v>
      </c>
      <c r="I3801" s="14" t="s">
        <v>769</v>
      </c>
      <c r="J3801" s="6">
        <f>INDEX('market cap'!$B$3:$DQ$219,MATCH(A3801,'market cap'!$A$3:$A$219,0),MATCH(G3801,'market cap'!$B$1:$DQ$1,0))</f>
        <v>1494.3126</v>
      </c>
      <c r="K3801">
        <f t="shared" si="277"/>
        <v>7.3094215807535567</v>
      </c>
      <c r="L3801">
        <f>INDEX('PB2'!$D$2:$AQ$224,MATCH(A3801,'PB2'!$B$2:$B$224,0),MATCH(G3801,'PB2'!$D$1:$AQ$1,0))</f>
        <v>0.59544074397154501</v>
      </c>
      <c r="M3801" s="16">
        <f t="shared" si="278"/>
        <v>1.6794282388707147</v>
      </c>
      <c r="N3801" s="6">
        <f>INDEX('ROA2'!$D$2:$AQ$224,MATCH(A3801,'ROA2'!$B$2:$B$224,0),MATCH(G3801,'ROA2'!$D$1:$AQ$1,0))</f>
        <v>-0.48967498540878301</v>
      </c>
      <c r="O3801" s="6">
        <v>4289.9450880000004</v>
      </c>
      <c r="P3801" s="28">
        <v>-1.9700640585249937E-2</v>
      </c>
    </row>
    <row r="3802" spans="1:16" x14ac:dyDescent="0.3">
      <c r="A3802" t="s">
        <v>555</v>
      </c>
      <c r="B3802" t="e">
        <f>VLOOKUP(A3802,Sheet3!L:L,1,FALSE)</f>
        <v>#N/A</v>
      </c>
      <c r="C3802" t="str">
        <f>VLOOKUP(A3802,'ALL - prices'!B:C,2,FALSE)</f>
        <v>IAMGOLD Corp</v>
      </c>
      <c r="D3802" t="str">
        <f>VLOOKUP(A3802,'ALL - prices'!B:I,8,FALSE)</f>
        <v>Materials</v>
      </c>
      <c r="E3802">
        <v>2015</v>
      </c>
      <c r="F3802" t="s">
        <v>679</v>
      </c>
      <c r="G3802" t="str">
        <f t="shared" si="275"/>
        <v>2015-Q1</v>
      </c>
      <c r="H3802" s="4">
        <f>INDEX('ALL - prices'!$J$3:$DY$219,MATCH('COMBINED DATA'!A3802,'ALL - prices'!$B$3:$B$219,0),MATCH('COMBINED DATA'!G3802,'ALL - prices'!$J$1:$DY$1,0))</f>
        <v>2.36</v>
      </c>
      <c r="I3802" s="14">
        <f t="shared" ref="I3802:I3837" si="279">STDEV(H3803:H3806)</f>
        <v>0.38853356783337645</v>
      </c>
      <c r="J3802" s="15">
        <f>INDEX(MarketCap2!$E$2:$AR$224,MATCH(A3802,MarketCap2!$B$2:$B$224,0),MATCH(G3802,MarketCap2!$E$1:$AR$1,0))</f>
        <v>923546880</v>
      </c>
      <c r="K3802">
        <f t="shared" si="277"/>
        <v>20.64373211971526</v>
      </c>
      <c r="L3802">
        <f>INDEX('PB2'!$D$2:$AQ$224,MATCH(A3802,'PB2'!$B$2:$B$224,0),MATCH(G3802,'PB2'!$D$1:$AQ$1,0))</f>
        <v>0.27300399541854897</v>
      </c>
      <c r="M3802" s="16">
        <f t="shared" si="278"/>
        <v>3.6629500548769478</v>
      </c>
      <c r="N3802" s="6">
        <f>INDEX('ROA2'!$D$2:$AQ$224,MATCH(A3802,'ROA2'!$B$2:$B$224,0),MATCH(G3802,'ROA2'!$D$1:$AQ$1,0))</f>
        <v>-4.9160838127136204</v>
      </c>
      <c r="O3802" s="6">
        <v>4222.7998719999996</v>
      </c>
      <c r="P3802" s="28">
        <v>7.131048991251541E-3</v>
      </c>
    </row>
    <row r="3803" spans="1:16" x14ac:dyDescent="0.3">
      <c r="A3803" t="s">
        <v>555</v>
      </c>
      <c r="B3803" t="e">
        <f>VLOOKUP(A3803,Sheet3!L:L,1,FALSE)</f>
        <v>#N/A</v>
      </c>
      <c r="C3803" t="str">
        <f>VLOOKUP(A3803,'ALL - prices'!B:C,2,FALSE)</f>
        <v>IAMGOLD Corp</v>
      </c>
      <c r="D3803" t="str">
        <f>VLOOKUP(A3803,'ALL - prices'!B:I,8,FALSE)</f>
        <v>Materials</v>
      </c>
      <c r="E3803">
        <v>2015</v>
      </c>
      <c r="F3803" t="s">
        <v>680</v>
      </c>
      <c r="G3803" t="str">
        <f t="shared" si="275"/>
        <v>2015-Q2</v>
      </c>
      <c r="H3803" s="4">
        <f>INDEX('ALL - prices'!$J$3:$DY$219,MATCH('COMBINED DATA'!A3803,'ALL - prices'!$B$3:$B$219,0),MATCH('COMBINED DATA'!G3803,'ALL - prices'!$J$1:$DY$1,0))</f>
        <v>2.5</v>
      </c>
      <c r="I3803" s="14">
        <f t="shared" si="279"/>
        <v>1.5538125155028619</v>
      </c>
      <c r="J3803" s="15">
        <f>INDEX(MarketCap2!$E$2:$AR$224,MATCH(A3803,MarketCap2!$B$2:$B$224,0),MATCH(G3803,MarketCap2!$E$1:$AR$1,0))</f>
        <v>978339136</v>
      </c>
      <c r="K3803">
        <f t="shared" si="277"/>
        <v>20.70136693271624</v>
      </c>
      <c r="L3803">
        <f>INDEX('PB2'!$D$2:$AQ$224,MATCH(A3803,'PB2'!$B$2:$B$224,0),MATCH(G3803,'PB2'!$D$1:$AQ$1,0))</f>
        <v>0.29454299807548501</v>
      </c>
      <c r="M3803" s="16">
        <f t="shared" si="278"/>
        <v>3.3950900429950863</v>
      </c>
      <c r="N3803" s="6">
        <f>INDEX('ROA2'!$D$2:$AQ$224,MATCH(A3803,'ROA2'!$B$2:$B$224,0),MATCH(G3803,'ROA2'!$D$1:$AQ$1,0))</f>
        <v>-4.4574108123779297</v>
      </c>
      <c r="O3803" s="6">
        <v>4136.1000960000001</v>
      </c>
      <c r="P3803" s="28">
        <v>-2.0531348543149593E-2</v>
      </c>
    </row>
    <row r="3804" spans="1:16" x14ac:dyDescent="0.3">
      <c r="A3804" t="s">
        <v>555</v>
      </c>
      <c r="B3804" t="e">
        <f>VLOOKUP(A3804,Sheet3!L:L,1,FALSE)</f>
        <v>#N/A</v>
      </c>
      <c r="C3804" t="str">
        <f>VLOOKUP(A3804,'ALL - prices'!B:C,2,FALSE)</f>
        <v>IAMGOLD Corp</v>
      </c>
      <c r="D3804" t="str">
        <f>VLOOKUP(A3804,'ALL - prices'!B:I,8,FALSE)</f>
        <v>Materials</v>
      </c>
      <c r="E3804">
        <v>2015</v>
      </c>
      <c r="F3804" t="s">
        <v>681</v>
      </c>
      <c r="G3804" t="str">
        <f t="shared" si="275"/>
        <v>2015-Q3</v>
      </c>
      <c r="H3804" s="4">
        <f>INDEX('ALL - prices'!$J$3:$DY$219,MATCH('COMBINED DATA'!A3804,'ALL - prices'!$B$3:$B$219,0),MATCH('COMBINED DATA'!G3804,'ALL - prices'!$J$1:$DY$1,0))</f>
        <v>2.1800000000000002</v>
      </c>
      <c r="I3804" s="14">
        <f t="shared" si="279"/>
        <v>1.7190501253114556</v>
      </c>
      <c r="J3804" s="15">
        <f>INDEX(MarketCap2!$E$2:$AR$224,MATCH(A3804,MarketCap2!$B$2:$B$224,0),MATCH(G3804,MarketCap2!$E$1:$AR$1,0))</f>
        <v>853248064</v>
      </c>
      <c r="K3804">
        <f t="shared" si="277"/>
        <v>20.564560876776937</v>
      </c>
      <c r="L3804">
        <f>INDEX('PB2'!$D$2:$AQ$224,MATCH(A3804,'PB2'!$B$2:$B$224,0),MATCH(G3804,'PB2'!$D$1:$AQ$1,0))</f>
        <v>0.247388005256653</v>
      </c>
      <c r="M3804" s="16">
        <f t="shared" si="278"/>
        <v>4.0422331671357661</v>
      </c>
      <c r="N3804" s="6">
        <f>INDEX('ROA2'!$D$2:$AQ$224,MATCH(A3804,'ROA2'!$B$2:$B$224,0),MATCH(G3804,'ROA2'!$D$1:$AQ$1,0))</f>
        <v>-4.5663089752197301</v>
      </c>
      <c r="O3804" s="6">
        <v>4082.299904</v>
      </c>
      <c r="P3804" s="28">
        <v>-1.3007468569735539E-2</v>
      </c>
    </row>
    <row r="3805" spans="1:16" x14ac:dyDescent="0.3">
      <c r="A3805" t="s">
        <v>555</v>
      </c>
      <c r="B3805" t="e">
        <f>VLOOKUP(A3805,Sheet3!L:L,1,FALSE)</f>
        <v>#N/A</v>
      </c>
      <c r="C3805" t="str">
        <f>VLOOKUP(A3805,'ALL - prices'!B:C,2,FALSE)</f>
        <v>IAMGOLD Corp</v>
      </c>
      <c r="D3805" t="str">
        <f>VLOOKUP(A3805,'ALL - prices'!B:I,8,FALSE)</f>
        <v>Materials</v>
      </c>
      <c r="E3805">
        <v>2015</v>
      </c>
      <c r="F3805" t="s">
        <v>682</v>
      </c>
      <c r="G3805" t="str">
        <f t="shared" si="275"/>
        <v>2015-Q4</v>
      </c>
      <c r="H3805" s="4">
        <f>INDEX('ALL - prices'!$J$3:$DY$219,MATCH('COMBINED DATA'!A3805,'ALL - prices'!$B$3:$B$219,0),MATCH('COMBINED DATA'!G3805,'ALL - prices'!$J$1:$DY$1,0))</f>
        <v>1.97</v>
      </c>
      <c r="I3805" s="14">
        <f t="shared" si="279"/>
        <v>1.2118443244355563</v>
      </c>
      <c r="J3805" s="15">
        <f>INDEX(MarketCap2!$E$2:$AR$224,MATCH(A3805,MarketCap2!$B$2:$B$224,0),MATCH(G3805,MarketCap2!$E$1:$AR$1,0))</f>
        <v>775022656</v>
      </c>
      <c r="K3805">
        <f t="shared" si="277"/>
        <v>20.468402820438715</v>
      </c>
      <c r="L3805">
        <f>INDEX('PB2'!$D$2:$AQ$224,MATCH(A3805,'PB2'!$B$2:$B$224,0),MATCH(G3805,'PB2'!$D$1:$AQ$1,0))</f>
        <v>0.29563000798225397</v>
      </c>
      <c r="M3805" s="16">
        <f t="shared" si="278"/>
        <v>3.3826065453410528</v>
      </c>
      <c r="N3805" s="6">
        <f>INDEX('ROA2'!$D$2:$AQ$224,MATCH(A3805,'ROA2'!$B$2:$B$224,0),MATCH(G3805,'ROA2'!$D$1:$AQ$1,0))</f>
        <v>-4.9043002128601101</v>
      </c>
      <c r="O3805" s="6">
        <v>4020.3000320000001</v>
      </c>
      <c r="P3805" s="28">
        <v>-1.518748584327426E-2</v>
      </c>
    </row>
    <row r="3806" spans="1:16" x14ac:dyDescent="0.3">
      <c r="A3806" t="s">
        <v>555</v>
      </c>
      <c r="B3806" t="e">
        <f>VLOOKUP(A3806,Sheet3!L:L,1,FALSE)</f>
        <v>#N/A</v>
      </c>
      <c r="C3806" t="str">
        <f>VLOOKUP(A3806,'ALL - prices'!B:C,2,FALSE)</f>
        <v>IAMGOLD Corp</v>
      </c>
      <c r="D3806" t="str">
        <f>VLOOKUP(A3806,'ALL - prices'!B:I,8,FALSE)</f>
        <v>Materials</v>
      </c>
      <c r="E3806">
        <v>2016</v>
      </c>
      <c r="F3806" t="s">
        <v>679</v>
      </c>
      <c r="G3806" t="str">
        <f t="shared" si="275"/>
        <v>2016-Q1</v>
      </c>
      <c r="H3806" s="4">
        <f>INDEX('ALL - prices'!$J$3:$DY$219,MATCH('COMBINED DATA'!A3806,'ALL - prices'!$B$3:$B$219,0),MATCH('COMBINED DATA'!G3806,'ALL - prices'!$J$1:$DY$1,0))</f>
        <v>2.86</v>
      </c>
      <c r="I3806" s="14">
        <f t="shared" si="279"/>
        <v>6.9761498454854243E-2</v>
      </c>
      <c r="J3806" s="15">
        <f>INDEX(MarketCap2!$E$2:$AR$224,MATCH(A3806,MarketCap2!$B$2:$B$224,0),MATCH(G3806,MarketCap2!$E$1:$AR$1,0))</f>
        <v>1160971264</v>
      </c>
      <c r="K3806">
        <f t="shared" si="277"/>
        <v>20.872522788279195</v>
      </c>
      <c r="L3806">
        <f>INDEX('PB2'!$D$2:$AQ$224,MATCH(A3806,'PB2'!$B$2:$B$224,0),MATCH(G3806,'PB2'!$D$1:$AQ$1,0))</f>
        <v>0.44979000091552701</v>
      </c>
      <c r="M3806" s="16">
        <f t="shared" si="278"/>
        <v>2.2232597389104818</v>
      </c>
      <c r="N3806" s="6">
        <f>INDEX('ROA2'!$D$2:$AQ$224,MATCH(A3806,'ROA2'!$B$2:$B$224,0),MATCH(G3806,'ROA2'!$D$1:$AQ$1,0))</f>
        <v>-20.210859298706101</v>
      </c>
      <c r="O3806" s="6">
        <v>3251.3999359999998</v>
      </c>
      <c r="P3806" s="28">
        <v>-0.1912544063576995</v>
      </c>
    </row>
    <row r="3807" spans="1:16" x14ac:dyDescent="0.3">
      <c r="A3807" t="s">
        <v>555</v>
      </c>
      <c r="B3807" t="e">
        <f>VLOOKUP(A3807,Sheet3!L:L,1,FALSE)</f>
        <v>#N/A</v>
      </c>
      <c r="C3807" t="str">
        <f>VLOOKUP(A3807,'ALL - prices'!B:C,2,FALSE)</f>
        <v>IAMGOLD Corp</v>
      </c>
      <c r="D3807" t="str">
        <f>VLOOKUP(A3807,'ALL - prices'!B:I,8,FALSE)</f>
        <v>Materials</v>
      </c>
      <c r="E3807">
        <v>2016</v>
      </c>
      <c r="F3807" t="s">
        <v>680</v>
      </c>
      <c r="G3807" t="str">
        <f t="shared" si="275"/>
        <v>2016-Q2</v>
      </c>
      <c r="H3807" s="4">
        <f>INDEX('ALL - prices'!$J$3:$DY$219,MATCH('COMBINED DATA'!A3807,'ALL - prices'!$B$3:$B$219,0),MATCH('COMBINED DATA'!G3807,'ALL - prices'!$J$1:$DY$1,0))</f>
        <v>5.35</v>
      </c>
      <c r="I3807" s="14">
        <f t="shared" si="279"/>
        <v>0.71229675463719078</v>
      </c>
      <c r="J3807" s="15">
        <f>INDEX(MarketCap2!$E$2:$AR$224,MATCH(A3807,MarketCap2!$B$2:$B$224,0),MATCH(G3807,MarketCap2!$E$1:$AR$1,0))</f>
        <v>2171850240</v>
      </c>
      <c r="K3807">
        <f t="shared" si="277"/>
        <v>21.498845286364677</v>
      </c>
      <c r="L3807">
        <f>INDEX('PB2'!$D$2:$AQ$224,MATCH(A3807,'PB2'!$B$2:$B$224,0),MATCH(G3807,'PB2'!$D$1:$AQ$1,0))</f>
        <v>0.84140199422836304</v>
      </c>
      <c r="M3807" s="16">
        <f t="shared" si="278"/>
        <v>1.1884925479848485</v>
      </c>
      <c r="N3807" s="6">
        <f>INDEX('ROA2'!$D$2:$AQ$224,MATCH(A3807,'ROA2'!$B$2:$B$224,0),MATCH(G3807,'ROA2'!$D$1:$AQ$1,0))</f>
        <v>-19.563636779785199</v>
      </c>
      <c r="O3807" s="6">
        <v>3288.9000959999998</v>
      </c>
      <c r="P3807" s="28">
        <v>1.1533542701035487E-2</v>
      </c>
    </row>
    <row r="3808" spans="1:16" x14ac:dyDescent="0.3">
      <c r="A3808" t="s">
        <v>555</v>
      </c>
      <c r="B3808" t="e">
        <f>VLOOKUP(A3808,Sheet3!L:L,1,FALSE)</f>
        <v>#N/A</v>
      </c>
      <c r="C3808" t="str">
        <f>VLOOKUP(A3808,'ALL - prices'!B:C,2,FALSE)</f>
        <v>IAMGOLD Corp</v>
      </c>
      <c r="D3808" t="str">
        <f>VLOOKUP(A3808,'ALL - prices'!B:I,8,FALSE)</f>
        <v>Materials</v>
      </c>
      <c r="E3808">
        <v>2016</v>
      </c>
      <c r="F3808" t="s">
        <v>681</v>
      </c>
      <c r="G3808" t="str">
        <f t="shared" si="275"/>
        <v>2016-Q3</v>
      </c>
      <c r="H3808" s="4">
        <f>INDEX('ALL - prices'!$J$3:$DY$219,MATCH('COMBINED DATA'!A3808,'ALL - prices'!$B$3:$B$219,0),MATCH('COMBINED DATA'!G3808,'ALL - prices'!$J$1:$DY$1,0))</f>
        <v>5.3</v>
      </c>
      <c r="I3808" s="14">
        <f t="shared" si="279"/>
        <v>1.1660867606371845</v>
      </c>
      <c r="J3808" s="15">
        <f>INDEX(MarketCap2!$E$2:$AR$224,MATCH(A3808,MarketCap2!$B$2:$B$224,0),MATCH(G3808,MarketCap2!$E$1:$AR$1,0))</f>
        <v>2388518144</v>
      </c>
      <c r="K3808">
        <f t="shared" si="277"/>
        <v>21.593938987164851</v>
      </c>
      <c r="L3808">
        <f>INDEX('PB2'!$D$2:$AQ$224,MATCH(A3808,'PB2'!$B$2:$B$224,0),MATCH(G3808,'PB2'!$D$1:$AQ$1,0))</f>
        <v>0.819494009017944</v>
      </c>
      <c r="M3808" s="16">
        <f t="shared" si="278"/>
        <v>1.2202651746025193</v>
      </c>
      <c r="N3808" s="6">
        <f>INDEX('ROA2'!$D$2:$AQ$224,MATCH(A3808,'ROA2'!$B$2:$B$224,0),MATCH(G3808,'ROA2'!$D$1:$AQ$1,0))</f>
        <v>-19.4443683624268</v>
      </c>
      <c r="O3808" s="6">
        <v>3311.0999040000002</v>
      </c>
      <c r="P3808" s="28">
        <v>6.7499186208179376E-3</v>
      </c>
    </row>
    <row r="3809" spans="1:16" x14ac:dyDescent="0.3">
      <c r="A3809" t="s">
        <v>555</v>
      </c>
      <c r="B3809" t="e">
        <f>VLOOKUP(A3809,Sheet3!L:L,1,FALSE)</f>
        <v>#N/A</v>
      </c>
      <c r="C3809" t="str">
        <f>VLOOKUP(A3809,'ALL - prices'!B:C,2,FALSE)</f>
        <v>IAMGOLD Corp</v>
      </c>
      <c r="D3809" t="str">
        <f>VLOOKUP(A3809,'ALL - prices'!B:I,8,FALSE)</f>
        <v>Materials</v>
      </c>
      <c r="E3809">
        <v>2016</v>
      </c>
      <c r="F3809" t="s">
        <v>682</v>
      </c>
      <c r="G3809" t="str">
        <f t="shared" si="275"/>
        <v>2016-Q4</v>
      </c>
      <c r="H3809" s="4">
        <f>INDEX('ALL - prices'!$J$3:$DY$219,MATCH('COMBINED DATA'!A3809,'ALL - prices'!$B$3:$B$219,0),MATCH('COMBINED DATA'!G3809,'ALL - prices'!$J$1:$DY$1,0))</f>
        <v>5.19</v>
      </c>
      <c r="I3809" s="14">
        <f t="shared" si="279"/>
        <v>1.0261700638783076</v>
      </c>
      <c r="J3809" s="15">
        <f>INDEX(MarketCap2!$E$2:$AR$224,MATCH(A3809,MarketCap2!$B$2:$B$224,0),MATCH(G3809,MarketCap2!$E$1:$AR$1,0))</f>
        <v>2354881280</v>
      </c>
      <c r="K3809">
        <f t="shared" si="277"/>
        <v>21.579756151254475</v>
      </c>
      <c r="L3809">
        <f>INDEX('PB2'!$D$2:$AQ$224,MATCH(A3809,'PB2'!$B$2:$B$224,0),MATCH(G3809,'PB2'!$D$1:$AQ$1,0))</f>
        <v>0.78817802667617798</v>
      </c>
      <c r="M3809" s="16">
        <f t="shared" si="278"/>
        <v>1.268748894481486</v>
      </c>
      <c r="N3809" s="6">
        <f>INDEX('ROA2'!$D$2:$AQ$224,MATCH(A3809,'ROA2'!$B$2:$B$224,0),MATCH(G3809,'ROA2'!$D$1:$AQ$1,0))</f>
        <v>-16.6466884613037</v>
      </c>
      <c r="O3809" s="6">
        <v>3404.6000640000002</v>
      </c>
      <c r="P3809" s="28">
        <v>2.8238398934156729E-2</v>
      </c>
    </row>
    <row r="3810" spans="1:16" x14ac:dyDescent="0.3">
      <c r="A3810" t="s">
        <v>555</v>
      </c>
      <c r="B3810" t="e">
        <f>VLOOKUP(A3810,Sheet3!L:L,1,FALSE)</f>
        <v>#N/A</v>
      </c>
      <c r="C3810" t="str">
        <f>VLOOKUP(A3810,'ALL - prices'!B:C,2,FALSE)</f>
        <v>IAMGOLD Corp</v>
      </c>
      <c r="D3810" t="str">
        <f>VLOOKUP(A3810,'ALL - prices'!B:I,8,FALSE)</f>
        <v>Materials</v>
      </c>
      <c r="E3810">
        <v>2017</v>
      </c>
      <c r="F3810" t="s">
        <v>679</v>
      </c>
      <c r="G3810" t="str">
        <f t="shared" si="275"/>
        <v>2017-Q1</v>
      </c>
      <c r="H3810" s="4">
        <f>INDEX('ALL - prices'!$J$3:$DY$219,MATCH('COMBINED DATA'!A3810,'ALL - prices'!$B$3:$B$219,0),MATCH('COMBINED DATA'!G3810,'ALL - prices'!$J$1:$DY$1,0))</f>
        <v>5.32</v>
      </c>
      <c r="I3810" s="14">
        <f t="shared" si="279"/>
        <v>0.4750701702555809</v>
      </c>
      <c r="J3810" s="15">
        <f>INDEX(MarketCap2!$E$2:$AR$224,MATCH(A3810,MarketCap2!$B$2:$B$224,0),MATCH(G3810,MarketCap2!$E$1:$AR$1,0))</f>
        <v>2471755776</v>
      </c>
      <c r="K3810">
        <f t="shared" si="277"/>
        <v>21.628194575544693</v>
      </c>
      <c r="L3810">
        <f>INDEX('PB2'!$D$2:$AQ$224,MATCH(A3810,'PB2'!$B$2:$B$224,0),MATCH(G3810,'PB2'!$D$1:$AQ$1,0))</f>
        <v>0.82675498723983798</v>
      </c>
      <c r="M3810" s="16">
        <f t="shared" si="278"/>
        <v>1.2095481919480753</v>
      </c>
      <c r="N3810" s="6">
        <f>INDEX('ROA2'!$D$2:$AQ$224,MATCH(A3810,'ROA2'!$B$2:$B$224,0),MATCH(G3810,'ROA2'!$D$1:$AQ$1,0))</f>
        <v>1.581503033638</v>
      </c>
      <c r="O3810" s="6">
        <v>3400.4999680000001</v>
      </c>
      <c r="P3810" s="28">
        <v>-1.2042812438836049E-3</v>
      </c>
    </row>
    <row r="3811" spans="1:16" x14ac:dyDescent="0.3">
      <c r="A3811" t="s">
        <v>555</v>
      </c>
      <c r="B3811" t="e">
        <f>VLOOKUP(A3811,Sheet3!L:L,1,FALSE)</f>
        <v>#N/A</v>
      </c>
      <c r="C3811" t="str">
        <f>VLOOKUP(A3811,'ALL - prices'!B:C,2,FALSE)</f>
        <v>IAMGOLD Corp</v>
      </c>
      <c r="D3811" t="str">
        <f>VLOOKUP(A3811,'ALL - prices'!B:I,8,FALSE)</f>
        <v>Materials</v>
      </c>
      <c r="E3811">
        <v>2017</v>
      </c>
      <c r="F3811" t="s">
        <v>680</v>
      </c>
      <c r="G3811" t="str">
        <f t="shared" si="275"/>
        <v>2017-Q2</v>
      </c>
      <c r="H3811" s="4">
        <f>INDEX('ALL - prices'!$J$3:$DY$219,MATCH('COMBINED DATA'!A3811,'ALL - prices'!$B$3:$B$219,0),MATCH('COMBINED DATA'!G3811,'ALL - prices'!$J$1:$DY$1,0))</f>
        <v>6.69</v>
      </c>
      <c r="I3811" s="14">
        <f t="shared" si="279"/>
        <v>0.45508241011931033</v>
      </c>
      <c r="J3811" s="15">
        <f>INDEX(MarketCap2!$E$2:$AR$224,MATCH(A3811,MarketCap2!$B$2:$B$224,0),MATCH(G3811,MarketCap2!$E$1:$AR$1,0))</f>
        <v>3108279296</v>
      </c>
      <c r="K3811">
        <f t="shared" si="277"/>
        <v>21.857335128992187</v>
      </c>
      <c r="L3811">
        <f>INDEX('PB2'!$D$2:$AQ$224,MATCH(A3811,'PB2'!$B$2:$B$224,0),MATCH(G3811,'PB2'!$D$1:$AQ$1,0))</f>
        <v>0.86746299266815197</v>
      </c>
      <c r="M3811" s="16">
        <f t="shared" si="278"/>
        <v>1.1527869297619133</v>
      </c>
      <c r="N3811" s="6">
        <f>INDEX('ROA2'!$D$2:$AQ$224,MATCH(A3811,'ROA2'!$B$2:$B$224,0),MATCH(G3811,'ROA2'!$D$1:$AQ$1,0))</f>
        <v>-0.51843202114105202</v>
      </c>
      <c r="O3811" s="6">
        <v>3848</v>
      </c>
      <c r="P3811" s="28">
        <v>0.1315983050172462</v>
      </c>
    </row>
    <row r="3812" spans="1:16" x14ac:dyDescent="0.3">
      <c r="A3812" t="s">
        <v>555</v>
      </c>
      <c r="B3812" t="e">
        <f>VLOOKUP(A3812,Sheet3!L:L,1,FALSE)</f>
        <v>#N/A</v>
      </c>
      <c r="C3812" t="str">
        <f>VLOOKUP(A3812,'ALL - prices'!B:C,2,FALSE)</f>
        <v>IAMGOLD Corp</v>
      </c>
      <c r="D3812" t="str">
        <f>VLOOKUP(A3812,'ALL - prices'!B:I,8,FALSE)</f>
        <v>Materials</v>
      </c>
      <c r="E3812">
        <v>2017</v>
      </c>
      <c r="F3812" t="s">
        <v>681</v>
      </c>
      <c r="G3812" t="str">
        <f t="shared" si="275"/>
        <v>2017-Q3</v>
      </c>
      <c r="H3812" s="4">
        <f>INDEX('ALL - prices'!$J$3:$DY$219,MATCH('COMBINED DATA'!A3812,'ALL - prices'!$B$3:$B$219,0),MATCH('COMBINED DATA'!G3812,'ALL - prices'!$J$1:$DY$1,0))</f>
        <v>7.63</v>
      </c>
      <c r="I3812" s="14">
        <f t="shared" si="279"/>
        <v>1.3019600608313593</v>
      </c>
      <c r="J3812" s="15">
        <f>INDEX(MarketCap2!$E$2:$AR$224,MATCH(A3812,MarketCap2!$B$2:$B$224,0),MATCH(G3812,MarketCap2!$E$1:$AR$1,0))</f>
        <v>3545818112</v>
      </c>
      <c r="K3812">
        <f t="shared" si="277"/>
        <v>21.989034749430626</v>
      </c>
      <c r="L3812">
        <f>INDEX('PB2'!$D$2:$AQ$224,MATCH(A3812,'PB2'!$B$2:$B$224,0),MATCH(G3812,'PB2'!$D$1:$AQ$1,0))</f>
        <v>1.0153609514236499</v>
      </c>
      <c r="M3812" s="16">
        <f t="shared" si="278"/>
        <v>0.98487143768714747</v>
      </c>
      <c r="N3812" s="6">
        <f>INDEX('ROA2'!$D$2:$AQ$224,MATCH(A3812,'ROA2'!$B$2:$B$224,0),MATCH(G3812,'ROA2'!$D$1:$AQ$1,0))</f>
        <v>13.898883819580099</v>
      </c>
      <c r="O3812" s="6">
        <v>3886.5999360000001</v>
      </c>
      <c r="P3812" s="28">
        <v>1.0031168399168417E-2</v>
      </c>
    </row>
    <row r="3813" spans="1:16" x14ac:dyDescent="0.3">
      <c r="A3813" t="s">
        <v>555</v>
      </c>
      <c r="B3813" t="e">
        <f>VLOOKUP(A3813,Sheet3!L:L,1,FALSE)</f>
        <v>#N/A</v>
      </c>
      <c r="C3813" t="str">
        <f>VLOOKUP(A3813,'ALL - prices'!B:C,2,FALSE)</f>
        <v>IAMGOLD Corp</v>
      </c>
      <c r="D3813" t="str">
        <f>VLOOKUP(A3813,'ALL - prices'!B:I,8,FALSE)</f>
        <v>Materials</v>
      </c>
      <c r="E3813">
        <v>2017</v>
      </c>
      <c r="F3813" t="s">
        <v>682</v>
      </c>
      <c r="G3813" t="str">
        <f t="shared" si="275"/>
        <v>2017-Q4</v>
      </c>
      <c r="H3813" s="4">
        <f>INDEX('ALL - prices'!$J$3:$DY$219,MATCH('COMBINED DATA'!A3813,'ALL - prices'!$B$3:$B$219,0),MATCH('COMBINED DATA'!G3813,'ALL - prices'!$J$1:$DY$1,0))</f>
        <v>7.33</v>
      </c>
      <c r="I3813" s="14">
        <f t="shared" si="279"/>
        <v>1.3854120927242772</v>
      </c>
      <c r="J3813" s="15">
        <f>INDEX(MarketCap2!$E$2:$AR$224,MATCH(A3813,MarketCap2!$B$2:$B$224,0),MATCH(G3813,MarketCap2!$E$1:$AR$1,0))</f>
        <v>3414885888</v>
      </c>
      <c r="K3813">
        <f t="shared" si="277"/>
        <v>21.951409914476759</v>
      </c>
      <c r="L3813">
        <f>INDEX('PB2'!$D$2:$AQ$224,MATCH(A3813,'PB2'!$B$2:$B$224,0),MATCH(G3813,'PB2'!$D$1:$AQ$1,0))</f>
        <v>0.97655397653579701</v>
      </c>
      <c r="M3813" s="16">
        <f t="shared" si="278"/>
        <v>1.0240089375780075</v>
      </c>
      <c r="N3813" s="6">
        <f>INDEX('ROA2'!$D$2:$AQ$224,MATCH(A3813,'ROA2'!$B$2:$B$224,0),MATCH(G3813,'ROA2'!$D$1:$AQ$1,0))</f>
        <v>14.005450248718301</v>
      </c>
      <c r="O3813" s="6">
        <v>3935.3999359999998</v>
      </c>
      <c r="P3813" s="28">
        <v>1.2555961715530611E-2</v>
      </c>
    </row>
    <row r="3814" spans="1:16" x14ac:dyDescent="0.3">
      <c r="A3814" t="s">
        <v>555</v>
      </c>
      <c r="B3814" t="e">
        <f>VLOOKUP(A3814,Sheet3!L:L,1,FALSE)</f>
        <v>#N/A</v>
      </c>
      <c r="C3814" t="str">
        <f>VLOOKUP(A3814,'ALL - prices'!B:C,2,FALSE)</f>
        <v>IAMGOLD Corp</v>
      </c>
      <c r="D3814" t="str">
        <f>VLOOKUP(A3814,'ALL - prices'!B:I,8,FALSE)</f>
        <v>Materials</v>
      </c>
      <c r="E3814">
        <v>2018</v>
      </c>
      <c r="F3814" t="s">
        <v>679</v>
      </c>
      <c r="G3814" t="str">
        <f t="shared" si="275"/>
        <v>2018-Q1</v>
      </c>
      <c r="H3814" s="4">
        <f>INDEX('ALL - prices'!$J$3:$DY$219,MATCH('COMBINED DATA'!A3814,'ALL - prices'!$B$3:$B$219,0),MATCH('COMBINED DATA'!G3814,'ALL - prices'!$J$1:$DY$1,0))</f>
        <v>6.68</v>
      </c>
      <c r="I3814" s="14">
        <f t="shared" si="279"/>
        <v>1.4404252844212346</v>
      </c>
      <c r="J3814" s="15">
        <f>INDEX(MarketCap2!$E$2:$AR$224,MATCH(A3814,MarketCap2!$B$2:$B$224,0),MATCH(G3814,MarketCap2!$E$1:$AR$1,0))</f>
        <v>3115748864</v>
      </c>
      <c r="K3814">
        <f t="shared" si="277"/>
        <v>21.859735366071479</v>
      </c>
      <c r="L3814">
        <f>INDEX('PB2'!$D$2:$AQ$224,MATCH(A3814,'PB2'!$B$2:$B$224,0),MATCH(G3814,'PB2'!$D$1:$AQ$1,0))</f>
        <v>0.85382497310638406</v>
      </c>
      <c r="M3814" s="16">
        <f t="shared" si="278"/>
        <v>1.1712002242822699</v>
      </c>
      <c r="N3814" s="6">
        <f>INDEX('ROA2'!$D$2:$AQ$224,MATCH(A3814,'ROA2'!$B$2:$B$224,0),MATCH(G3814,'ROA2'!$D$1:$AQ$1,0))</f>
        <v>13.6167440414429</v>
      </c>
      <c r="O3814" s="6">
        <v>3966.8999680000002</v>
      </c>
      <c r="P3814" s="28">
        <v>8.0042772049281185E-3</v>
      </c>
    </row>
    <row r="3815" spans="1:16" x14ac:dyDescent="0.3">
      <c r="A3815" t="s">
        <v>555</v>
      </c>
      <c r="B3815" t="e">
        <f>VLOOKUP(A3815,Sheet3!L:L,1,FALSE)</f>
        <v>#N/A</v>
      </c>
      <c r="C3815" t="str">
        <f>VLOOKUP(A3815,'ALL - prices'!B:C,2,FALSE)</f>
        <v>IAMGOLD Corp</v>
      </c>
      <c r="D3815" t="str">
        <f>VLOOKUP(A3815,'ALL - prices'!B:I,8,FALSE)</f>
        <v>Materials</v>
      </c>
      <c r="E3815">
        <v>2018</v>
      </c>
      <c r="F3815" t="s">
        <v>680</v>
      </c>
      <c r="G3815" t="str">
        <f t="shared" si="275"/>
        <v>2018-Q2</v>
      </c>
      <c r="H3815" s="4">
        <f>INDEX('ALL - prices'!$J$3:$DY$219,MATCH('COMBINED DATA'!A3815,'ALL - prices'!$B$3:$B$219,0),MATCH('COMBINED DATA'!G3815,'ALL - prices'!$J$1:$DY$1,0))</f>
        <v>7.66</v>
      </c>
      <c r="I3815" s="14">
        <f t="shared" si="279"/>
        <v>0.24241837114102283</v>
      </c>
      <c r="J3815" s="15">
        <f>INDEX(MarketCap2!$E$2:$AR$224,MATCH(A3815,MarketCap2!$B$2:$B$224,0),MATCH(G3815,MarketCap2!$E$1:$AR$1,0))</f>
        <v>3573810432</v>
      </c>
      <c r="K3815">
        <f t="shared" si="277"/>
        <v>21.996898211426345</v>
      </c>
      <c r="L3815">
        <f>INDEX('PB2'!$D$2:$AQ$224,MATCH(A3815,'PB2'!$B$2:$B$224,0),MATCH(G3815,'PB2'!$D$1:$AQ$1,0))</f>
        <v>0.96693599224090598</v>
      </c>
      <c r="M3815" s="16">
        <f t="shared" si="278"/>
        <v>1.0341946189038502</v>
      </c>
      <c r="N3815" s="6">
        <f>INDEX('ROA2'!$D$2:$AQ$224,MATCH(A3815,'ROA2'!$B$2:$B$224,0),MATCH(G3815,'ROA2'!$D$1:$AQ$1,0))</f>
        <v>14.2717447280884</v>
      </c>
      <c r="O3815" s="6">
        <v>4026.299904</v>
      </c>
      <c r="P3815" s="28">
        <v>1.4973893085070049E-2</v>
      </c>
    </row>
    <row r="3816" spans="1:16" x14ac:dyDescent="0.3">
      <c r="A3816" t="s">
        <v>555</v>
      </c>
      <c r="B3816" t="e">
        <f>VLOOKUP(A3816,Sheet3!L:L,1,FALSE)</f>
        <v>#N/A</v>
      </c>
      <c r="C3816" t="str">
        <f>VLOOKUP(A3816,'ALL - prices'!B:C,2,FALSE)</f>
        <v>IAMGOLD Corp</v>
      </c>
      <c r="D3816" t="str">
        <f>VLOOKUP(A3816,'ALL - prices'!B:I,8,FALSE)</f>
        <v>Materials</v>
      </c>
      <c r="E3816">
        <v>2018</v>
      </c>
      <c r="F3816" t="s">
        <v>681</v>
      </c>
      <c r="G3816" t="str">
        <f t="shared" si="275"/>
        <v>2018-Q3</v>
      </c>
      <c r="H3816" s="4">
        <f>INDEX('ALL - prices'!$J$3:$DY$219,MATCH('COMBINED DATA'!A3816,'ALL - prices'!$B$3:$B$219,0),MATCH('COMBINED DATA'!G3816,'ALL - prices'!$J$1:$DY$1,0))</f>
        <v>4.75</v>
      </c>
      <c r="I3816" s="14">
        <f t="shared" si="279"/>
        <v>0.25513068546661866</v>
      </c>
      <c r="J3816" s="15">
        <f>INDEX(MarketCap2!$E$2:$AR$224,MATCH(A3816,MarketCap2!$B$2:$B$224,0),MATCH(G3816,MarketCap2!$E$1:$AR$1,0))</f>
        <v>2216194048</v>
      </c>
      <c r="K3816">
        <f t="shared" si="277"/>
        <v>21.519057168784705</v>
      </c>
      <c r="L3816">
        <f>INDEX('PB2'!$D$2:$AQ$224,MATCH(A3816,'PB2'!$B$2:$B$224,0),MATCH(G3816,'PB2'!$D$1:$AQ$1,0))</f>
        <v>0.60895198583602905</v>
      </c>
      <c r="M3816" s="16">
        <f t="shared" si="278"/>
        <v>1.6421655947588409</v>
      </c>
      <c r="N3816" s="6">
        <f>INDEX('ROA2'!$D$2:$AQ$224,MATCH(A3816,'ROA2'!$B$2:$B$224,0),MATCH(G3816,'ROA2'!$D$1:$AQ$1,0))</f>
        <v>0.74137997627258301</v>
      </c>
      <c r="O3816" s="6">
        <v>3990.5999360000001</v>
      </c>
      <c r="P3816" s="28">
        <v>-8.8666937017118676E-3</v>
      </c>
    </row>
    <row r="3817" spans="1:16" x14ac:dyDescent="0.3">
      <c r="A3817" t="s">
        <v>555</v>
      </c>
      <c r="B3817" t="e">
        <f>VLOOKUP(A3817,Sheet3!L:L,1,FALSE)</f>
        <v>#N/A</v>
      </c>
      <c r="C3817" t="str">
        <f>VLOOKUP(A3817,'ALL - prices'!B:C,2,FALSE)</f>
        <v>IAMGOLD Corp</v>
      </c>
      <c r="D3817" t="str">
        <f>VLOOKUP(A3817,'ALL - prices'!B:I,8,FALSE)</f>
        <v>Materials</v>
      </c>
      <c r="E3817">
        <v>2018</v>
      </c>
      <c r="F3817" t="s">
        <v>682</v>
      </c>
      <c r="G3817" t="str">
        <f t="shared" si="275"/>
        <v>2018-Q4</v>
      </c>
      <c r="H3817" s="4">
        <f>INDEX('ALL - prices'!$J$3:$DY$219,MATCH('COMBINED DATA'!A3817,'ALL - prices'!$B$3:$B$219,0),MATCH('COMBINED DATA'!G3817,'ALL - prices'!$J$1:$DY$1,0))</f>
        <v>5.01</v>
      </c>
      <c r="I3817" s="14">
        <f t="shared" si="279"/>
        <v>0.18117670931993438</v>
      </c>
      <c r="J3817" s="15">
        <f>INDEX(MarketCap2!$E$2:$AR$224,MATCH(A3817,MarketCap2!$B$2:$B$224,0),MATCH(G3817,MarketCap2!$E$1:$AR$1,0))</f>
        <v>2342720256</v>
      </c>
      <c r="K3817">
        <f t="shared" si="277"/>
        <v>21.574578593697236</v>
      </c>
      <c r="L3817">
        <f>INDEX('PB2'!$D$2:$AQ$224,MATCH(A3817,'PB2'!$B$2:$B$224,0),MATCH(G3817,'PB2'!$D$1:$AQ$1,0))</f>
        <v>0.628184974193573</v>
      </c>
      <c r="M3817" s="16">
        <f t="shared" si="278"/>
        <v>1.5918878054728089</v>
      </c>
      <c r="N3817" s="6">
        <f>INDEX('ROA2'!$D$2:$AQ$224,MATCH(A3817,'ROA2'!$B$2:$B$224,0),MATCH(G3817,'ROA2'!$D$1:$AQ$1,0))</f>
        <v>-0.28030300140380898</v>
      </c>
      <c r="O3817" s="6">
        <v>3984.6000640000002</v>
      </c>
      <c r="P3817" s="28">
        <v>-1.5035012519981829E-3</v>
      </c>
    </row>
    <row r="3818" spans="1:16" x14ac:dyDescent="0.3">
      <c r="A3818" t="s">
        <v>555</v>
      </c>
      <c r="B3818" t="e">
        <f>VLOOKUP(A3818,Sheet3!L:L,1,FALSE)</f>
        <v>#N/A</v>
      </c>
      <c r="C3818" t="str">
        <f>VLOOKUP(A3818,'ALL - prices'!B:C,2,FALSE)</f>
        <v>IAMGOLD Corp</v>
      </c>
      <c r="D3818" t="str">
        <f>VLOOKUP(A3818,'ALL - prices'!B:I,8,FALSE)</f>
        <v>Materials</v>
      </c>
      <c r="E3818">
        <v>2019</v>
      </c>
      <c r="F3818" t="s">
        <v>679</v>
      </c>
      <c r="G3818" t="str">
        <f t="shared" si="275"/>
        <v>2019-Q1</v>
      </c>
      <c r="H3818" s="4">
        <f>INDEX('ALL - prices'!$J$3:$DY$219,MATCH('COMBINED DATA'!A3818,'ALL - prices'!$B$3:$B$219,0),MATCH('COMBINED DATA'!G3818,'ALL - prices'!$J$1:$DY$1,0))</f>
        <v>4.63</v>
      </c>
      <c r="I3818" s="14">
        <f t="shared" si="279"/>
        <v>0.72291078287710742</v>
      </c>
      <c r="J3818" s="15">
        <f>INDEX(MarketCap2!$E$2:$AR$224,MATCH(A3818,MarketCap2!$B$2:$B$224,0),MATCH(G3818,MarketCap2!$E$1:$AR$1,0))</f>
        <v>2166702080</v>
      </c>
      <c r="K3818">
        <f t="shared" si="277"/>
        <v>21.496472069661706</v>
      </c>
      <c r="L3818">
        <f>INDEX('PB2'!$D$2:$AQ$224,MATCH(A3818,'PB2'!$B$2:$B$224,0),MATCH(G3818,'PB2'!$D$1:$AQ$1,0))</f>
        <v>0.59689497947692904</v>
      </c>
      <c r="M3818" s="16">
        <f t="shared" si="278"/>
        <v>1.6753365908292945</v>
      </c>
      <c r="N3818" s="6">
        <f>INDEX('ROA2'!$D$2:$AQ$224,MATCH(A3818,'ROA2'!$B$2:$B$224,0),MATCH(G3818,'ROA2'!$D$1:$AQ$1,0))</f>
        <v>-0.711412012577057</v>
      </c>
      <c r="O3818" s="6">
        <v>3960.9999360000002</v>
      </c>
      <c r="P3818" s="28">
        <v>-5.9228348192889154E-3</v>
      </c>
    </row>
    <row r="3819" spans="1:16" x14ac:dyDescent="0.3">
      <c r="A3819" t="s">
        <v>555</v>
      </c>
      <c r="B3819" t="e">
        <f>VLOOKUP(A3819,Sheet3!L:L,1,FALSE)</f>
        <v>#N/A</v>
      </c>
      <c r="C3819" t="str">
        <f>VLOOKUP(A3819,'ALL - prices'!B:C,2,FALSE)</f>
        <v>IAMGOLD Corp</v>
      </c>
      <c r="D3819" t="str">
        <f>VLOOKUP(A3819,'ALL - prices'!B:I,8,FALSE)</f>
        <v>Materials</v>
      </c>
      <c r="E3819">
        <v>2019</v>
      </c>
      <c r="F3819" t="s">
        <v>680</v>
      </c>
      <c r="G3819" t="str">
        <f t="shared" si="275"/>
        <v>2019-Q2</v>
      </c>
      <c r="H3819" s="4">
        <f>INDEX('ALL - prices'!$J$3:$DY$219,MATCH('COMBINED DATA'!A3819,'ALL - prices'!$B$3:$B$219,0),MATCH('COMBINED DATA'!G3819,'ALL - prices'!$J$1:$DY$1,0))</f>
        <v>4.43</v>
      </c>
      <c r="I3819" s="14">
        <f t="shared" si="279"/>
        <v>0.93177250442368831</v>
      </c>
      <c r="J3819" s="15">
        <f>INDEX(MarketCap2!$E$2:$AR$224,MATCH(A3819,MarketCap2!$B$2:$B$224,0),MATCH(G3819,MarketCap2!$E$1:$AR$1,0))</f>
        <v>2073108096</v>
      </c>
      <c r="K3819">
        <f t="shared" si="277"/>
        <v>21.452314813758367</v>
      </c>
      <c r="L3819">
        <f>INDEX('PB2'!$D$2:$AQ$224,MATCH(A3819,'PB2'!$B$2:$B$224,0),MATCH(G3819,'PB2'!$D$1:$AQ$1,0))</f>
        <v>0.58641099929809604</v>
      </c>
      <c r="M3819" s="16">
        <f t="shared" si="278"/>
        <v>1.7052886136122085</v>
      </c>
      <c r="N3819" s="6">
        <f>INDEX('ROA2'!$D$2:$AQ$224,MATCH(A3819,'ROA2'!$B$2:$B$224,0),MATCH(G3819,'ROA2'!$D$1:$AQ$1,0))</f>
        <v>-2.8049221038818399</v>
      </c>
      <c r="O3819" s="6">
        <v>3945.4000639999999</v>
      </c>
      <c r="P3819" s="28">
        <v>-3.9383671426548167E-3</v>
      </c>
    </row>
    <row r="3820" spans="1:16" x14ac:dyDescent="0.3">
      <c r="A3820" t="s">
        <v>555</v>
      </c>
      <c r="B3820" t="e">
        <f>VLOOKUP(A3820,Sheet3!L:L,1,FALSE)</f>
        <v>#N/A</v>
      </c>
      <c r="C3820" t="str">
        <f>VLOOKUP(A3820,'ALL - prices'!B:C,2,FALSE)</f>
        <v>IAMGOLD Corp</v>
      </c>
      <c r="D3820" t="str">
        <f>VLOOKUP(A3820,'ALL - prices'!B:I,8,FALSE)</f>
        <v>Materials</v>
      </c>
      <c r="E3820">
        <v>2019</v>
      </c>
      <c r="F3820" t="s">
        <v>681</v>
      </c>
      <c r="G3820" t="str">
        <f t="shared" si="275"/>
        <v>2019-Q3</v>
      </c>
      <c r="H3820" s="4">
        <f>INDEX('ALL - prices'!$J$3:$DY$219,MATCH('COMBINED DATA'!A3820,'ALL - prices'!$B$3:$B$219,0),MATCH('COMBINED DATA'!G3820,'ALL - prices'!$J$1:$DY$1,0))</f>
        <v>4.5199999999999996</v>
      </c>
      <c r="I3820" s="14">
        <f t="shared" si="279"/>
        <v>0.98337429293224721</v>
      </c>
      <c r="J3820" s="15">
        <f>INDEX(MarketCap2!$E$2:$AR$224,MATCH(A3820,MarketCap2!$B$2:$B$224,0),MATCH(G3820,MarketCap2!$E$1:$AR$1,0))</f>
        <v>2115282816</v>
      </c>
      <c r="K3820">
        <f t="shared" si="277"/>
        <v>21.47245435965398</v>
      </c>
      <c r="L3820">
        <f>INDEX('PB2'!$D$2:$AQ$224,MATCH(A3820,'PB2'!$B$2:$B$224,0),MATCH(G3820,'PB2'!$D$1:$AQ$1,0))</f>
        <v>0.59549099206924405</v>
      </c>
      <c r="M3820" s="16">
        <f t="shared" si="278"/>
        <v>1.6792865271146191</v>
      </c>
      <c r="N3820" s="6">
        <f>INDEX('ROA2'!$D$2:$AQ$224,MATCH(A3820,'ROA2'!$B$2:$B$224,0),MATCH(G3820,'ROA2'!$D$1:$AQ$1,0))</f>
        <v>-2.51645088195801</v>
      </c>
      <c r="O3820" s="6">
        <v>3957.1000319999998</v>
      </c>
      <c r="P3820" s="28">
        <v>2.9654706266056111E-3</v>
      </c>
    </row>
    <row r="3821" spans="1:16" x14ac:dyDescent="0.3">
      <c r="A3821" t="s">
        <v>555</v>
      </c>
      <c r="B3821" t="e">
        <f>VLOOKUP(A3821,Sheet3!L:L,1,FALSE)</f>
        <v>#N/A</v>
      </c>
      <c r="C3821" t="str">
        <f>VLOOKUP(A3821,'ALL - prices'!B:C,2,FALSE)</f>
        <v>IAMGOLD Corp</v>
      </c>
      <c r="D3821" t="str">
        <f>VLOOKUP(A3821,'ALL - prices'!B:I,8,FALSE)</f>
        <v>Materials</v>
      </c>
      <c r="E3821">
        <v>2019</v>
      </c>
      <c r="F3821" t="s">
        <v>682</v>
      </c>
      <c r="G3821" t="str">
        <f t="shared" si="275"/>
        <v>2019-Q4</v>
      </c>
      <c r="H3821" s="4">
        <f>INDEX('ALL - prices'!$J$3:$DY$219,MATCH('COMBINED DATA'!A3821,'ALL - prices'!$B$3:$B$219,0),MATCH('COMBINED DATA'!G3821,'ALL - prices'!$J$1:$DY$1,0))</f>
        <v>4.8499999999999996</v>
      </c>
      <c r="I3821" s="14">
        <f t="shared" si="279"/>
        <v>0.97448704455216173</v>
      </c>
      <c r="J3821" s="15">
        <f>INDEX(MarketCap2!$E$2:$AR$224,MATCH(A3821,MarketCap2!$B$2:$B$224,0),MATCH(G3821,MarketCap2!$E$1:$AR$1,0))</f>
        <v>2274769152</v>
      </c>
      <c r="K3821">
        <f t="shared" si="277"/>
        <v>21.545144412552379</v>
      </c>
      <c r="L3821">
        <f>INDEX('PB2'!$D$2:$AQ$224,MATCH(A3821,'PB2'!$B$2:$B$224,0),MATCH(G3821,'PB2'!$D$1:$AQ$1,0))</f>
        <v>0.74706798791885398</v>
      </c>
      <c r="M3821" s="16">
        <f t="shared" si="278"/>
        <v>1.3385662565809464</v>
      </c>
      <c r="N3821" s="6">
        <f>INDEX('ROA2'!$D$2:$AQ$224,MATCH(A3821,'ROA2'!$B$2:$B$224,0),MATCH(G3821,'ROA2'!$D$1:$AQ$1,0))</f>
        <v>-2.35893702507019</v>
      </c>
      <c r="O3821" s="6">
        <v>3942.7000320000002</v>
      </c>
      <c r="P3821" s="28">
        <v>-3.6390285521090502E-3</v>
      </c>
    </row>
    <row r="3822" spans="1:16" x14ac:dyDescent="0.3">
      <c r="A3822" t="s">
        <v>555</v>
      </c>
      <c r="B3822" t="e">
        <f>VLOOKUP(A3822,Sheet3!L:L,1,FALSE)</f>
        <v>#N/A</v>
      </c>
      <c r="C3822" t="str">
        <f>VLOOKUP(A3822,'ALL - prices'!B:C,2,FALSE)</f>
        <v>IAMGOLD Corp</v>
      </c>
      <c r="D3822" t="str">
        <f>VLOOKUP(A3822,'ALL - prices'!B:I,8,FALSE)</f>
        <v>Materials</v>
      </c>
      <c r="E3822">
        <v>2020</v>
      </c>
      <c r="F3822" t="s">
        <v>679</v>
      </c>
      <c r="G3822" t="str">
        <f t="shared" si="275"/>
        <v>2020-Q1</v>
      </c>
      <c r="H3822" s="4">
        <f>INDEX('ALL - prices'!$J$3:$DY$219,MATCH('COMBINED DATA'!A3822,'ALL - prices'!$B$3:$B$219,0),MATCH('COMBINED DATA'!G3822,'ALL - prices'!$J$1:$DY$1,0))</f>
        <v>3.2</v>
      </c>
      <c r="I3822" s="14">
        <f t="shared" si="279"/>
        <v>0.72195914011805151</v>
      </c>
      <c r="J3822" s="15">
        <f>INDEX(MarketCap2!$E$2:$AR$224,MATCH(A3822,MarketCap2!$B$2:$B$224,0),MATCH(G3822,MarketCap2!$E$1:$AR$1,0))</f>
        <v>1504938240</v>
      </c>
      <c r="K3822">
        <f t="shared" si="277"/>
        <v>21.132017697760379</v>
      </c>
      <c r="L3822">
        <f>INDEX('PB2'!$D$2:$AQ$224,MATCH(A3822,'PB2'!$B$2:$B$224,0),MATCH(G3822,'PB2'!$D$1:$AQ$1,0))</f>
        <v>0.47143200039863598</v>
      </c>
      <c r="M3822" s="16">
        <f t="shared" si="278"/>
        <v>2.1211966925334189</v>
      </c>
      <c r="N3822" s="6">
        <f>INDEX('ROA2'!$D$2:$AQ$224,MATCH(A3822,'ROA2'!$B$2:$B$224,0),MATCH(G3822,'ROA2'!$D$1:$AQ$1,0))</f>
        <v>-10.5482482910156</v>
      </c>
      <c r="O3822" s="6">
        <v>3862.099968</v>
      </c>
      <c r="P3822" s="28">
        <v>-2.044285980313711E-2</v>
      </c>
    </row>
    <row r="3823" spans="1:16" x14ac:dyDescent="0.3">
      <c r="A3823" t="s">
        <v>555</v>
      </c>
      <c r="B3823" t="e">
        <f>VLOOKUP(A3823,Sheet3!L:L,1,FALSE)</f>
        <v>#N/A</v>
      </c>
      <c r="C3823" t="str">
        <f>VLOOKUP(A3823,'ALL - prices'!B:C,2,FALSE)</f>
        <v>IAMGOLD Corp</v>
      </c>
      <c r="D3823" t="str">
        <f>VLOOKUP(A3823,'ALL - prices'!B:I,8,FALSE)</f>
        <v>Materials</v>
      </c>
      <c r="E3823">
        <v>2020</v>
      </c>
      <c r="F3823" t="s">
        <v>680</v>
      </c>
      <c r="G3823" t="str">
        <f t="shared" si="275"/>
        <v>2020-Q2</v>
      </c>
      <c r="H3823" s="4">
        <f>INDEX('ALL - prices'!$J$3:$DY$219,MATCH('COMBINED DATA'!A3823,'ALL - prices'!$B$3:$B$219,0),MATCH('COMBINED DATA'!G3823,'ALL - prices'!$J$1:$DY$1,0))</f>
        <v>5.39</v>
      </c>
      <c r="I3823" s="14">
        <f t="shared" si="279"/>
        <v>0.71388024205744416</v>
      </c>
      <c r="J3823" s="15">
        <f>INDEX(MarketCap2!$E$2:$AR$224,MATCH(A3823,MarketCap2!$B$2:$B$224,0),MATCH(G3823,MarketCap2!$E$1:$AR$1,0))</f>
        <v>2550199808</v>
      </c>
      <c r="K3823">
        <f t="shared" si="277"/>
        <v>21.659437549125499</v>
      </c>
      <c r="L3823">
        <f>INDEX('PB2'!$D$2:$AQ$224,MATCH(A3823,'PB2'!$B$2:$B$224,0),MATCH(G3823,'PB2'!$D$1:$AQ$1,0))</f>
        <v>0.80640900135040305</v>
      </c>
      <c r="M3823" s="16">
        <f t="shared" si="278"/>
        <v>1.2400655229857451</v>
      </c>
      <c r="N3823" s="6">
        <f>INDEX('ROA2'!$D$2:$AQ$224,MATCH(A3823,'ROA2'!$B$2:$B$224,0),MATCH(G3823,'ROA2'!$D$1:$AQ$1,0))</f>
        <v>-10.390575408935501</v>
      </c>
      <c r="O3823" s="6">
        <v>3863.600128</v>
      </c>
      <c r="P3823" s="28">
        <v>3.8843116761084595E-4</v>
      </c>
    </row>
    <row r="3824" spans="1:16" x14ac:dyDescent="0.3">
      <c r="A3824" t="s">
        <v>555</v>
      </c>
      <c r="B3824" t="e">
        <f>VLOOKUP(A3824,Sheet3!L:L,1,FALSE)</f>
        <v>#N/A</v>
      </c>
      <c r="C3824" t="str">
        <f>VLOOKUP(A3824,'ALL - prices'!B:C,2,FALSE)</f>
        <v>IAMGOLD Corp</v>
      </c>
      <c r="D3824" t="str">
        <f>VLOOKUP(A3824,'ALL - prices'!B:I,8,FALSE)</f>
        <v>Materials</v>
      </c>
      <c r="E3824">
        <v>2020</v>
      </c>
      <c r="F3824" t="s">
        <v>681</v>
      </c>
      <c r="G3824" t="str">
        <f t="shared" si="275"/>
        <v>2020-Q3</v>
      </c>
      <c r="H3824" s="4">
        <f>INDEX('ALL - prices'!$J$3:$DY$219,MATCH('COMBINED DATA'!A3824,'ALL - prices'!$B$3:$B$219,0),MATCH('COMBINED DATA'!G3824,'ALL - prices'!$J$1:$DY$1,0))</f>
        <v>5.1100000000000003</v>
      </c>
      <c r="I3824" s="14">
        <f t="shared" si="279"/>
        <v>0.73703799087971011</v>
      </c>
      <c r="J3824" s="15">
        <f>INDEX(MarketCap2!$E$2:$AR$224,MATCH(A3824,MarketCap2!$B$2:$B$224,0),MATCH(G3824,MarketCap2!$E$1:$AR$1,0))</f>
        <v>2421341696</v>
      </c>
      <c r="K3824">
        <f t="shared" si="277"/>
        <v>21.607587643315824</v>
      </c>
      <c r="L3824">
        <f>INDEX('PB2'!$D$2:$AQ$224,MATCH(A3824,'PB2'!$B$2:$B$224,0),MATCH(G3824,'PB2'!$D$1:$AQ$1,0))</f>
        <v>0.774685978889465</v>
      </c>
      <c r="M3824" s="16">
        <f t="shared" si="278"/>
        <v>1.2908456164826028</v>
      </c>
      <c r="N3824" s="6">
        <f>INDEX('ROA2'!$D$2:$AQ$224,MATCH(A3824,'ROA2'!$B$2:$B$224,0),MATCH(G3824,'ROA2'!$D$1:$AQ$1,0))</f>
        <v>-9.2931089401245099</v>
      </c>
      <c r="O3824" s="6">
        <v>3915.3999359999998</v>
      </c>
      <c r="P3824" s="28">
        <v>1.3407134870039987E-2</v>
      </c>
    </row>
    <row r="3825" spans="1:16" x14ac:dyDescent="0.3">
      <c r="A3825" t="s">
        <v>555</v>
      </c>
      <c r="B3825" t="e">
        <f>VLOOKUP(A3825,Sheet3!L:L,1,FALSE)</f>
        <v>#N/A</v>
      </c>
      <c r="C3825" t="str">
        <f>VLOOKUP(A3825,'ALL - prices'!B:C,2,FALSE)</f>
        <v>IAMGOLD Corp</v>
      </c>
      <c r="D3825" t="str">
        <f>VLOOKUP(A3825,'ALL - prices'!B:I,8,FALSE)</f>
        <v>Materials</v>
      </c>
      <c r="E3825">
        <v>2020</v>
      </c>
      <c r="F3825" t="s">
        <v>682</v>
      </c>
      <c r="G3825" t="str">
        <f t="shared" si="275"/>
        <v>2020-Q4</v>
      </c>
      <c r="H3825" s="4">
        <f>INDEX('ALL - prices'!$J$3:$DY$219,MATCH('COMBINED DATA'!A3825,'ALL - prices'!$B$3:$B$219,0),MATCH('COMBINED DATA'!G3825,'ALL - prices'!$J$1:$DY$1,0))</f>
        <v>4.67</v>
      </c>
      <c r="I3825" s="14">
        <f t="shared" si="279"/>
        <v>0.46925472826600095</v>
      </c>
      <c r="J3825" s="15">
        <f>INDEX(MarketCap2!$E$2:$AR$224,MATCH(A3825,MarketCap2!$B$2:$B$224,0),MATCH(G3825,MarketCap2!$E$1:$AR$1,0))</f>
        <v>2219689216</v>
      </c>
      <c r="K3825">
        <f t="shared" si="277"/>
        <v>21.520633030237899</v>
      </c>
      <c r="L3825">
        <f>INDEX('PB2'!$D$2:$AQ$224,MATCH(A3825,'PB2'!$B$2:$B$224,0),MATCH(G3825,'PB2'!$D$1:$AQ$1,0))</f>
        <v>0.70720398426055897</v>
      </c>
      <c r="M3825" s="16">
        <f t="shared" si="278"/>
        <v>1.4140191829456161</v>
      </c>
      <c r="N3825" s="6">
        <f>INDEX('ROA2'!$D$2:$AQ$224,MATCH(A3825,'ROA2'!$B$2:$B$224,0),MATCH(G3825,'ROA2'!$D$1:$AQ$1,0))</f>
        <v>-9.4159069061279297</v>
      </c>
      <c r="O3825" s="6">
        <v>4009.7999359999999</v>
      </c>
      <c r="P3825" s="28">
        <v>2.4109925305980311E-2</v>
      </c>
    </row>
    <row r="3826" spans="1:16" x14ac:dyDescent="0.3">
      <c r="A3826" t="s">
        <v>555</v>
      </c>
      <c r="B3826" t="e">
        <f>VLOOKUP(A3826,Sheet3!L:L,1,FALSE)</f>
        <v>#N/A</v>
      </c>
      <c r="C3826" t="str">
        <f>VLOOKUP(A3826,'ALL - prices'!B:C,2,FALSE)</f>
        <v>IAMGOLD Corp</v>
      </c>
      <c r="D3826" t="str">
        <f>VLOOKUP(A3826,'ALL - prices'!B:I,8,FALSE)</f>
        <v>Materials</v>
      </c>
      <c r="E3826">
        <v>2021</v>
      </c>
      <c r="F3826" t="s">
        <v>679</v>
      </c>
      <c r="G3826" t="str">
        <f t="shared" ref="G3826:G3889" si="280">E3826&amp;"-"&amp;F3826</f>
        <v>2021-Q1</v>
      </c>
      <c r="H3826" s="4">
        <f>INDEX('ALL - prices'!$J$3:$DY$219,MATCH('COMBINED DATA'!A3826,'ALL - prices'!$B$3:$B$219,0),MATCH('COMBINED DATA'!G3826,'ALL - prices'!$J$1:$DY$1,0))</f>
        <v>3.74</v>
      </c>
      <c r="I3826" s="14">
        <f t="shared" si="279"/>
        <v>0.62144991753157575</v>
      </c>
      <c r="J3826" s="15">
        <f>INDEX(MarketCap2!$E$2:$AR$224,MATCH(A3826,MarketCap2!$B$2:$B$224,0),MATCH(G3826,MarketCap2!$E$1:$AR$1,0))</f>
        <v>1777777664</v>
      </c>
      <c r="K3826">
        <f t="shared" ref="K3826:K3889" si="281">LN(J3826)</f>
        <v>21.298629917849972</v>
      </c>
      <c r="L3826">
        <f>INDEX('PB2'!$D$2:$AQ$224,MATCH(A3826,'PB2'!$B$2:$B$224,0),MATCH(G3826,'PB2'!$D$1:$AQ$1,0))</f>
        <v>0.56517797708511397</v>
      </c>
      <c r="M3826" s="16">
        <f t="shared" ref="M3826:M3889" si="282">1/L3826</f>
        <v>1.7693541513373641</v>
      </c>
      <c r="N3826" s="6">
        <f>INDEX('ROA2'!$D$2:$AQ$224,MATCH(A3826,'ROA2'!$B$2:$B$224,0),MATCH(G3826,'ROA2'!$D$1:$AQ$1,0))</f>
        <v>1.06282103061676</v>
      </c>
      <c r="O3826" s="6">
        <v>4154.2999040000004</v>
      </c>
      <c r="P3826" s="28">
        <v>3.6036702655082423E-2</v>
      </c>
    </row>
    <row r="3827" spans="1:16" x14ac:dyDescent="0.3">
      <c r="A3827" t="s">
        <v>555</v>
      </c>
      <c r="B3827" t="e">
        <f>VLOOKUP(A3827,Sheet3!L:L,1,FALSE)</f>
        <v>#N/A</v>
      </c>
      <c r="C3827" t="str">
        <f>VLOOKUP(A3827,'ALL - prices'!B:C,2,FALSE)</f>
        <v>IAMGOLD Corp</v>
      </c>
      <c r="D3827" t="str">
        <f>VLOOKUP(A3827,'ALL - prices'!B:I,8,FALSE)</f>
        <v>Materials</v>
      </c>
      <c r="E3827">
        <v>2021</v>
      </c>
      <c r="F3827" t="s">
        <v>680</v>
      </c>
      <c r="G3827" t="str">
        <f t="shared" si="280"/>
        <v>2021-Q2</v>
      </c>
      <c r="H3827" s="4">
        <f>INDEX('ALL - prices'!$J$3:$DY$219,MATCH('COMBINED DATA'!A3827,'ALL - prices'!$B$3:$B$219,0),MATCH('COMBINED DATA'!G3827,'ALL - prices'!$J$1:$DY$1,0))</f>
        <v>3.65</v>
      </c>
      <c r="I3827" s="14">
        <f t="shared" si="279"/>
        <v>1.0310027481373003</v>
      </c>
      <c r="J3827" s="15">
        <f>INDEX(MarketCap2!$E$2:$AR$224,MATCH(A3827,MarketCap2!$B$2:$B$224,0),MATCH(G3827,MarketCap2!$E$1:$AR$1,0))</f>
        <v>1739787136</v>
      </c>
      <c r="K3827">
        <f t="shared" si="281"/>
        <v>21.277028607057051</v>
      </c>
      <c r="L3827">
        <f>INDEX('PB2'!$D$2:$AQ$224,MATCH(A3827,'PB2'!$B$2:$B$224,0),MATCH(G3827,'PB2'!$D$1:$AQ$1,0))</f>
        <v>0.55767899751663197</v>
      </c>
      <c r="M3827" s="16">
        <f t="shared" si="282"/>
        <v>1.7931462444399773</v>
      </c>
      <c r="N3827" s="6">
        <f>INDEX('ROA2'!$D$2:$AQ$224,MATCH(A3827,'ROA2'!$B$2:$B$224,0),MATCH(G3827,'ROA2'!$D$1:$AQ$1,0))</f>
        <v>2.3923149108886701</v>
      </c>
      <c r="O3827" s="6">
        <v>4203.8999039999999</v>
      </c>
      <c r="P3827" s="28">
        <v>1.1939436522683811E-2</v>
      </c>
    </row>
    <row r="3828" spans="1:16" x14ac:dyDescent="0.3">
      <c r="A3828" t="s">
        <v>555</v>
      </c>
      <c r="B3828" t="e">
        <f>VLOOKUP(A3828,Sheet3!L:L,1,FALSE)</f>
        <v>#N/A</v>
      </c>
      <c r="C3828" t="str">
        <f>VLOOKUP(A3828,'ALL - prices'!B:C,2,FALSE)</f>
        <v>IAMGOLD Corp</v>
      </c>
      <c r="D3828" t="str">
        <f>VLOOKUP(A3828,'ALL - prices'!B:I,8,FALSE)</f>
        <v>Materials</v>
      </c>
      <c r="E3828">
        <v>2021</v>
      </c>
      <c r="F3828" t="s">
        <v>681</v>
      </c>
      <c r="G3828" t="str">
        <f t="shared" si="280"/>
        <v>2021-Q3</v>
      </c>
      <c r="H3828" s="4">
        <f>INDEX('ALL - prices'!$J$3:$DY$219,MATCH('COMBINED DATA'!A3828,'ALL - prices'!$B$3:$B$219,0),MATCH('COMBINED DATA'!G3828,'ALL - prices'!$J$1:$DY$1,0))</f>
        <v>2.87</v>
      </c>
      <c r="I3828" s="14">
        <f t="shared" si="279"/>
        <v>1.3925755515111804</v>
      </c>
      <c r="J3828" s="15">
        <f>INDEX(MarketCap2!$E$2:$AR$224,MATCH(A3828,MarketCap2!$B$2:$B$224,0),MATCH(G3828,MarketCap2!$E$1:$AR$1,0))</f>
        <v>1368088832</v>
      </c>
      <c r="K3828">
        <f t="shared" si="281"/>
        <v>21.036680589711054</v>
      </c>
      <c r="L3828">
        <f>INDEX('PB2'!$D$2:$AQ$224,MATCH(A3828,'PB2'!$B$2:$B$224,0),MATCH(G3828,'PB2'!$D$1:$AQ$1,0))</f>
        <v>0.44044399261474598</v>
      </c>
      <c r="M3828" s="16">
        <f t="shared" si="282"/>
        <v>2.2704362342721169</v>
      </c>
      <c r="N3828" s="6">
        <f>INDEX('ROA2'!$D$2:$AQ$224,MATCH(A3828,'ROA2'!$B$2:$B$224,0),MATCH(G3828,'ROA2'!$D$1:$AQ$1,0))</f>
        <v>1.63246297836304</v>
      </c>
      <c r="O3828" s="6">
        <v>4231.800064</v>
      </c>
      <c r="P3828" s="28">
        <v>6.6367327094189882E-3</v>
      </c>
    </row>
    <row r="3829" spans="1:16" x14ac:dyDescent="0.3">
      <c r="A3829" t="s">
        <v>555</v>
      </c>
      <c r="B3829" t="e">
        <f>VLOOKUP(A3829,Sheet3!L:L,1,FALSE)</f>
        <v>#N/A</v>
      </c>
      <c r="C3829" t="str">
        <f>VLOOKUP(A3829,'ALL - prices'!B:C,2,FALSE)</f>
        <v>IAMGOLD Corp</v>
      </c>
      <c r="D3829" t="str">
        <f>VLOOKUP(A3829,'ALL - prices'!B:I,8,FALSE)</f>
        <v>Materials</v>
      </c>
      <c r="E3829">
        <v>2021</v>
      </c>
      <c r="F3829" t="s">
        <v>682</v>
      </c>
      <c r="G3829" t="str">
        <f t="shared" si="280"/>
        <v>2021-Q4</v>
      </c>
      <c r="H3829" s="4">
        <f>INDEX('ALL - prices'!$J$3:$DY$219,MATCH('COMBINED DATA'!A3829,'ALL - prices'!$B$3:$B$219,0),MATCH('COMBINED DATA'!G3829,'ALL - prices'!$J$1:$DY$1,0))</f>
        <v>3.94</v>
      </c>
      <c r="I3829" s="14">
        <f t="shared" si="279"/>
        <v>1.2990092378424412</v>
      </c>
      <c r="J3829" s="15">
        <f>INDEX(MarketCap2!$E$2:$AR$224,MATCH(A3829,MarketCap2!$B$2:$B$224,0),MATCH(G3829,MarketCap2!$E$1:$AR$1,0))</f>
        <v>1879093376</v>
      </c>
      <c r="K3829">
        <f t="shared" si="281"/>
        <v>21.354055250661368</v>
      </c>
      <c r="L3829">
        <f>INDEX('PB2'!$D$2:$AQ$224,MATCH(A3829,'PB2'!$B$2:$B$224,0),MATCH(G3829,'PB2'!$D$1:$AQ$1,0))</f>
        <v>0.66335999965667702</v>
      </c>
      <c r="M3829" s="16">
        <f t="shared" si="282"/>
        <v>1.5074770871284846</v>
      </c>
      <c r="N3829" s="6">
        <f>INDEX('ROA2'!$D$2:$AQ$224,MATCH(A3829,'ROA2'!$B$2:$B$224,0),MATCH(G3829,'ROA2'!$D$1:$AQ$1,0))</f>
        <v>6.7263998091220994E-2</v>
      </c>
      <c r="O3829" s="6">
        <v>4315.5998719999998</v>
      </c>
      <c r="P3829" s="28">
        <v>1.9802402460571387E-2</v>
      </c>
    </row>
    <row r="3830" spans="1:16" x14ac:dyDescent="0.3">
      <c r="A3830" t="s">
        <v>555</v>
      </c>
      <c r="B3830" t="e">
        <f>VLOOKUP(A3830,Sheet3!L:L,1,FALSE)</f>
        <v>#N/A</v>
      </c>
      <c r="C3830" t="str">
        <f>VLOOKUP(A3830,'ALL - prices'!B:C,2,FALSE)</f>
        <v>IAMGOLD Corp</v>
      </c>
      <c r="D3830" t="str">
        <f>VLOOKUP(A3830,'ALL - prices'!B:I,8,FALSE)</f>
        <v>Materials</v>
      </c>
      <c r="E3830">
        <v>2022</v>
      </c>
      <c r="F3830" t="s">
        <v>679</v>
      </c>
      <c r="G3830" t="str">
        <f t="shared" si="280"/>
        <v>2022-Q1</v>
      </c>
      <c r="H3830" s="4">
        <f>INDEX('ALL - prices'!$J$3:$DY$219,MATCH('COMBINED DATA'!A3830,'ALL - prices'!$B$3:$B$219,0),MATCH('COMBINED DATA'!G3830,'ALL - prices'!$J$1:$DY$1,0))</f>
        <v>4.34</v>
      </c>
      <c r="I3830" s="14">
        <f t="shared" si="279"/>
        <v>1.0540833300392654</v>
      </c>
      <c r="J3830" s="15">
        <f>INDEX(MarketCap2!$E$2:$AR$224,MATCH(A3830,MarketCap2!$B$2:$B$224,0),MATCH(G3830,MarketCap2!$E$1:$AR$1,0))</f>
        <v>2070124672</v>
      </c>
      <c r="K3830">
        <f t="shared" si="281"/>
        <v>21.450874670429378</v>
      </c>
      <c r="L3830">
        <f>INDEX('PB2'!$D$2:$AQ$224,MATCH(A3830,'PB2'!$B$2:$B$224,0),MATCH(G3830,'PB2'!$D$1:$AQ$1,0))</f>
        <v>0.73067599534988403</v>
      </c>
      <c r="M3830" s="16">
        <f t="shared" si="282"/>
        <v>1.3685956653347429</v>
      </c>
      <c r="N3830" s="6">
        <f>INDEX('ROA2'!$D$2:$AQ$224,MATCH(A3830,'ROA2'!$B$2:$B$224,0),MATCH(G3830,'ROA2'!$D$1:$AQ$1,0))</f>
        <v>-6.2614598274231001</v>
      </c>
      <c r="O3830" s="6">
        <v>3971.5998719999998</v>
      </c>
      <c r="P3830" s="28">
        <v>-7.9710818936644931E-2</v>
      </c>
    </row>
    <row r="3831" spans="1:16" x14ac:dyDescent="0.3">
      <c r="A3831" t="s">
        <v>555</v>
      </c>
      <c r="B3831" t="e">
        <f>VLOOKUP(A3831,Sheet3!L:L,1,FALSE)</f>
        <v>#N/A</v>
      </c>
      <c r="C3831" t="str">
        <f>VLOOKUP(A3831,'ALL - prices'!B:C,2,FALSE)</f>
        <v>IAMGOLD Corp</v>
      </c>
      <c r="D3831" t="str">
        <f>VLOOKUP(A3831,'ALL - prices'!B:I,8,FALSE)</f>
        <v>Materials</v>
      </c>
      <c r="E3831">
        <v>2022</v>
      </c>
      <c r="F3831" t="s">
        <v>680</v>
      </c>
      <c r="G3831" t="str">
        <f t="shared" si="280"/>
        <v>2022-Q2</v>
      </c>
      <c r="H3831" s="4">
        <f>INDEX('ALL - prices'!$J$3:$DY$219,MATCH('COMBINED DATA'!A3831,'ALL - prices'!$B$3:$B$219,0),MATCH('COMBINED DATA'!G3831,'ALL - prices'!$J$1:$DY$1,0))</f>
        <v>2.0699999999999998</v>
      </c>
      <c r="I3831" s="14">
        <f t="shared" si="279"/>
        <v>1.022969533596513</v>
      </c>
      <c r="J3831" s="15">
        <f>INDEX(MarketCap2!$E$2:$AR$224,MATCH(A3831,MarketCap2!$B$2:$B$224,0),MATCH(G3831,MarketCap2!$E$1:$AR$1,0))</f>
        <v>991450688</v>
      </c>
      <c r="K3831">
        <f t="shared" si="281"/>
        <v>20.714679769941977</v>
      </c>
      <c r="L3831">
        <f>INDEX('PB2'!$D$2:$AQ$224,MATCH(A3831,'PB2'!$B$2:$B$224,0),MATCH(G3831,'PB2'!$D$1:$AQ$1,0))</f>
        <v>0.33924999833107</v>
      </c>
      <c r="M3831" s="16">
        <f t="shared" si="282"/>
        <v>2.9476787175223857</v>
      </c>
      <c r="N3831" s="6">
        <f>INDEX('ROA2'!$D$2:$AQ$224,MATCH(A3831,'ROA2'!$B$2:$B$224,0),MATCH(G3831,'ROA2'!$D$1:$AQ$1,0))</f>
        <v>-6.01932621002197</v>
      </c>
      <c r="O3831" s="6">
        <v>4105.9998720000003</v>
      </c>
      <c r="P3831" s="28">
        <v>3.3840266978435576E-2</v>
      </c>
    </row>
    <row r="3832" spans="1:16" x14ac:dyDescent="0.3">
      <c r="A3832" t="s">
        <v>555</v>
      </c>
      <c r="B3832" t="e">
        <f>VLOOKUP(A3832,Sheet3!L:L,1,FALSE)</f>
        <v>#N/A</v>
      </c>
      <c r="C3832" t="str">
        <f>VLOOKUP(A3832,'ALL - prices'!B:C,2,FALSE)</f>
        <v>IAMGOLD Corp</v>
      </c>
      <c r="D3832" t="str">
        <f>VLOOKUP(A3832,'ALL - prices'!B:I,8,FALSE)</f>
        <v>Materials</v>
      </c>
      <c r="E3832">
        <v>2022</v>
      </c>
      <c r="F3832" t="s">
        <v>681</v>
      </c>
      <c r="G3832" t="str">
        <f t="shared" si="280"/>
        <v>2022-Q3</v>
      </c>
      <c r="H3832" s="4">
        <f>INDEX('ALL - prices'!$J$3:$DY$219,MATCH('COMBINED DATA'!A3832,'ALL - prices'!$B$3:$B$219,0),MATCH('COMBINED DATA'!G3832,'ALL - prices'!$J$1:$DY$1,0))</f>
        <v>1.49</v>
      </c>
      <c r="I3832" s="14">
        <f t="shared" si="279"/>
        <v>0.30994623189622206</v>
      </c>
      <c r="J3832" s="15">
        <f>INDEX(MarketCap2!$E$2:$AR$224,MATCH(A3832,MarketCap2!$B$2:$B$224,0),MATCH(G3832,MarketCap2!$E$1:$AR$1,0))</f>
        <v>713652928</v>
      </c>
      <c r="K3832">
        <f t="shared" si="281"/>
        <v>20.385907306883173</v>
      </c>
      <c r="L3832">
        <f>INDEX('PB2'!$D$2:$AQ$224,MATCH(A3832,'PB2'!$B$2:$B$224,0),MATCH(G3832,'PB2'!$D$1:$AQ$1,0))</f>
        <v>0.24177800118923201</v>
      </c>
      <c r="M3832" s="16">
        <f t="shared" si="282"/>
        <v>4.1360255899267342</v>
      </c>
      <c r="N3832" s="6">
        <f>INDEX('ROA2'!$D$2:$AQ$224,MATCH(A3832,'ROA2'!$B$2:$B$224,0),MATCH(G3832,'ROA2'!$D$1:$AQ$1,0))</f>
        <v>-6.1068701744079599</v>
      </c>
      <c r="O3832" s="6">
        <v>4126.0001279999997</v>
      </c>
      <c r="P3832" s="28">
        <v>4.8709831036252288E-3</v>
      </c>
    </row>
    <row r="3833" spans="1:16" x14ac:dyDescent="0.3">
      <c r="A3833" t="s">
        <v>555</v>
      </c>
      <c r="B3833" t="e">
        <f>VLOOKUP(A3833,Sheet3!L:L,1,FALSE)</f>
        <v>#N/A</v>
      </c>
      <c r="C3833" t="str">
        <f>VLOOKUP(A3833,'ALL - prices'!B:C,2,FALSE)</f>
        <v>IAMGOLD Corp</v>
      </c>
      <c r="D3833" t="str">
        <f>VLOOKUP(A3833,'ALL - prices'!B:I,8,FALSE)</f>
        <v>Materials</v>
      </c>
      <c r="E3833">
        <v>2022</v>
      </c>
      <c r="F3833" t="s">
        <v>682</v>
      </c>
      <c r="G3833" t="str">
        <f t="shared" si="280"/>
        <v>2022-Q4</v>
      </c>
      <c r="H3833" s="4">
        <f>INDEX('ALL - prices'!$J$3:$DY$219,MATCH('COMBINED DATA'!A3833,'ALL - prices'!$B$3:$B$219,0),MATCH('COMBINED DATA'!G3833,'ALL - prices'!$J$1:$DY$1,0))</f>
        <v>3.47</v>
      </c>
      <c r="I3833" s="14">
        <f t="shared" si="279"/>
        <v>0.30412442629073161</v>
      </c>
      <c r="J3833" s="15">
        <f>INDEX(MarketCap2!$E$2:$AR$224,MATCH(A3833,MarketCap2!$B$2:$B$224,0),MATCH(G3833,MarketCap2!$E$1:$AR$1,0))</f>
        <v>1662045056</v>
      </c>
      <c r="K3833">
        <f t="shared" si="281"/>
        <v>21.231314642518829</v>
      </c>
      <c r="L3833">
        <f>INDEX('PB2'!$D$2:$AQ$224,MATCH(A3833,'PB2'!$B$2:$B$224,0),MATCH(G3833,'PB2'!$D$1:$AQ$1,0))</f>
        <v>0.57653301954269398</v>
      </c>
      <c r="M3833" s="16">
        <f t="shared" si="282"/>
        <v>1.7345060319237224</v>
      </c>
      <c r="N3833" s="6">
        <f>INDEX('ROA2'!$D$2:$AQ$224,MATCH(A3833,'ROA2'!$B$2:$B$224,0),MATCH(G3833,'ROA2'!$D$1:$AQ$1,0))</f>
        <v>-6.7309708595275897</v>
      </c>
      <c r="O3833" s="6">
        <v>4247.800064</v>
      </c>
      <c r="P3833" s="28">
        <v>2.9520099908247107E-2</v>
      </c>
    </row>
    <row r="3834" spans="1:16" x14ac:dyDescent="0.3">
      <c r="A3834" t="s">
        <v>555</v>
      </c>
      <c r="B3834" t="e">
        <f>VLOOKUP(A3834,Sheet3!L:L,1,FALSE)</f>
        <v>#N/A</v>
      </c>
      <c r="C3834" t="str">
        <f>VLOOKUP(A3834,'ALL - prices'!B:C,2,FALSE)</f>
        <v>IAMGOLD Corp</v>
      </c>
      <c r="D3834" t="str">
        <f>VLOOKUP(A3834,'ALL - prices'!B:I,8,FALSE)</f>
        <v>Materials</v>
      </c>
      <c r="E3834">
        <v>2023</v>
      </c>
      <c r="F3834" t="s">
        <v>679</v>
      </c>
      <c r="G3834" t="str">
        <f t="shared" si="280"/>
        <v>2023-Q1</v>
      </c>
      <c r="H3834" s="4">
        <f>INDEX('ALL - prices'!$J$3:$DY$219,MATCH('COMBINED DATA'!A3834,'ALL - prices'!$B$3:$B$219,0),MATCH('COMBINED DATA'!G3834,'ALL - prices'!$J$1:$DY$1,0))</f>
        <v>3.64</v>
      </c>
      <c r="I3834" s="14">
        <f t="shared" si="279"/>
        <v>0.67652913216406951</v>
      </c>
      <c r="J3834" s="15">
        <f>INDEX(MarketCap2!$E$2:$AR$224,MATCH(A3834,MarketCap2!$B$2:$B$224,0),MATCH(G3834,MarketCap2!$E$1:$AR$1,0))</f>
        <v>1743470848</v>
      </c>
      <c r="K3834">
        <f t="shared" si="281"/>
        <v>21.279143703550172</v>
      </c>
      <c r="L3834">
        <f>INDEX('PB2'!$D$2:$AQ$224,MATCH(A3834,'PB2'!$B$2:$B$224,0),MATCH(G3834,'PB2'!$D$1:$AQ$1,0))</f>
        <v>0.60949397087097201</v>
      </c>
      <c r="M3834" s="16">
        <f t="shared" si="282"/>
        <v>1.6407053191535128</v>
      </c>
      <c r="N3834" s="6">
        <f>INDEX('ROA2'!$D$2:$AQ$224,MATCH(A3834,'ROA2'!$B$2:$B$224,0),MATCH(G3834,'ROA2'!$D$1:$AQ$1,0))</f>
        <v>-1.6697039604187001</v>
      </c>
      <c r="O3834" s="6">
        <v>4425.099776</v>
      </c>
      <c r="P3834" s="28">
        <v>4.1739184831840519E-2</v>
      </c>
    </row>
    <row r="3835" spans="1:16" x14ac:dyDescent="0.3">
      <c r="A3835" t="s">
        <v>555</v>
      </c>
      <c r="B3835" t="e">
        <f>VLOOKUP(A3835,Sheet3!L:L,1,FALSE)</f>
        <v>#N/A</v>
      </c>
      <c r="C3835" t="str">
        <f>VLOOKUP(A3835,'ALL - prices'!B:C,2,FALSE)</f>
        <v>IAMGOLD Corp</v>
      </c>
      <c r="D3835" t="str">
        <f>VLOOKUP(A3835,'ALL - prices'!B:I,8,FALSE)</f>
        <v>Materials</v>
      </c>
      <c r="E3835">
        <v>2023</v>
      </c>
      <c r="F3835" t="s">
        <v>680</v>
      </c>
      <c r="G3835" t="str">
        <f t="shared" si="280"/>
        <v>2023-Q2</v>
      </c>
      <c r="H3835" s="4">
        <f>INDEX('ALL - prices'!$J$3:$DY$219,MATCH('COMBINED DATA'!A3835,'ALL - prices'!$B$3:$B$219,0),MATCH('COMBINED DATA'!G3835,'ALL - prices'!$J$1:$DY$1,0))</f>
        <v>3.48</v>
      </c>
      <c r="I3835" s="14">
        <f t="shared" si="279"/>
        <v>1.0245771485512118</v>
      </c>
      <c r="J3835" s="15">
        <f>INDEX(MarketCap2!$E$2:$AR$224,MATCH(A3835,MarketCap2!$B$2:$B$224,0),MATCH(G3835,MarketCap2!$E$1:$AR$1,0))</f>
        <v>1673493760</v>
      </c>
      <c r="K3835">
        <f t="shared" si="281"/>
        <v>21.238179349896424</v>
      </c>
      <c r="L3835">
        <f>INDEX('PB2'!$D$2:$AQ$224,MATCH(A3835,'PB2'!$B$2:$B$224,0),MATCH(G3835,'PB2'!$D$1:$AQ$1,0))</f>
        <v>0.56997597217559803</v>
      </c>
      <c r="M3835" s="16">
        <f t="shared" si="282"/>
        <v>1.7544599225525253</v>
      </c>
      <c r="N3835" s="6">
        <f>INDEX('ROA2'!$D$2:$AQ$224,MATCH(A3835,'ROA2'!$B$2:$B$224,0),MATCH(G3835,'ROA2'!$D$1:$AQ$1,0))</f>
        <v>-2.0012450218200701</v>
      </c>
      <c r="O3835" s="6">
        <v>4088.9000959999998</v>
      </c>
      <c r="P3835" s="28">
        <v>-7.5975615696490043E-2</v>
      </c>
    </row>
    <row r="3836" spans="1:16" x14ac:dyDescent="0.3">
      <c r="A3836" t="s">
        <v>555</v>
      </c>
      <c r="B3836" t="e">
        <f>VLOOKUP(A3836,Sheet3!L:L,1,FALSE)</f>
        <v>#N/A</v>
      </c>
      <c r="C3836" t="str">
        <f>VLOOKUP(A3836,'ALL - prices'!B:C,2,FALSE)</f>
        <v>IAMGOLD Corp</v>
      </c>
      <c r="D3836" t="str">
        <f>VLOOKUP(A3836,'ALL - prices'!B:I,8,FALSE)</f>
        <v>Materials</v>
      </c>
      <c r="E3836">
        <v>2023</v>
      </c>
      <c r="F3836" t="s">
        <v>681</v>
      </c>
      <c r="G3836" t="str">
        <f t="shared" si="280"/>
        <v>2023-Q3</v>
      </c>
      <c r="H3836" s="4">
        <f>INDEX('ALL - prices'!$J$3:$DY$219,MATCH('COMBINED DATA'!A3836,'ALL - prices'!$B$3:$B$219,0),MATCH('COMBINED DATA'!G3836,'ALL - prices'!$J$1:$DY$1,0))</f>
        <v>2.93</v>
      </c>
      <c r="I3836" s="14">
        <f t="shared" si="279"/>
        <v>1.5631591942814624</v>
      </c>
      <c r="J3836" s="15">
        <f>INDEX(MarketCap2!$E$2:$AR$224,MATCH(A3836,MarketCap2!$B$2:$B$224,0),MATCH(G3836,MarketCap2!$E$1:$AR$1,0))</f>
        <v>1409730560</v>
      </c>
      <c r="K3836">
        <f t="shared" si="281"/>
        <v>21.066664430877466</v>
      </c>
      <c r="L3836">
        <f>INDEX('PB2'!$D$2:$AQ$224,MATCH(A3836,'PB2'!$B$2:$B$224,0),MATCH(G3836,'PB2'!$D$1:$AQ$1,0))</f>
        <v>0.46843600273132302</v>
      </c>
      <c r="M3836" s="16">
        <f t="shared" si="282"/>
        <v>2.1347633276888875</v>
      </c>
      <c r="N3836" s="6">
        <f>INDEX('ROA2'!$D$2:$AQ$224,MATCH(A3836,'ROA2'!$B$2:$B$224,0),MATCH(G3836,'ROA2'!$D$1:$AQ$1,0))</f>
        <v>0.47133499383926403</v>
      </c>
      <c r="O3836" s="6">
        <v>4445.4000640000004</v>
      </c>
      <c r="P3836" s="28">
        <v>8.7187253205024393E-2</v>
      </c>
    </row>
    <row r="3837" spans="1:16" x14ac:dyDescent="0.3">
      <c r="A3837" t="s">
        <v>555</v>
      </c>
      <c r="B3837" t="e">
        <f>VLOOKUP(A3837,Sheet3!L:L,1,FALSE)</f>
        <v>#N/A</v>
      </c>
      <c r="C3837" t="str">
        <f>VLOOKUP(A3837,'ALL - prices'!B:C,2,FALSE)</f>
        <v>IAMGOLD Corp</v>
      </c>
      <c r="D3837" t="str">
        <f>VLOOKUP(A3837,'ALL - prices'!B:I,8,FALSE)</f>
        <v>Materials</v>
      </c>
      <c r="E3837">
        <v>2023</v>
      </c>
      <c r="F3837" t="s">
        <v>682</v>
      </c>
      <c r="G3837" t="str">
        <f t="shared" si="280"/>
        <v>2023-Q4</v>
      </c>
      <c r="H3837" s="4">
        <f>INDEX('ALL - prices'!$J$3:$DY$219,MATCH('COMBINED DATA'!A3837,'ALL - prices'!$B$3:$B$219,0),MATCH('COMBINED DATA'!G3837,'ALL - prices'!$J$1:$DY$1,0))</f>
        <v>3.34</v>
      </c>
      <c r="I3837" s="14">
        <f t="shared" si="279"/>
        <v>1.4299271543217353</v>
      </c>
      <c r="J3837" s="15">
        <f>INDEX(MarketCap2!$E$2:$AR$224,MATCH(A3837,MarketCap2!$B$2:$B$224,0),MATCH(G3837,MarketCap2!$E$1:$AR$1,0))</f>
        <v>1607052928</v>
      </c>
      <c r="K3837">
        <f t="shared" si="281"/>
        <v>21.197667859064826</v>
      </c>
      <c r="L3837">
        <f>INDEX('PB2'!$D$2:$AQ$224,MATCH(A3837,'PB2'!$B$2:$B$224,0),MATCH(G3837,'PB2'!$D$1:$AQ$1,0))</f>
        <v>0.55176299810409501</v>
      </c>
      <c r="M3837" s="16">
        <f t="shared" si="282"/>
        <v>1.8123723472506961</v>
      </c>
      <c r="N3837" s="6">
        <f>INDEX('ROA2'!$D$2:$AQ$224,MATCH(A3837,'ROA2'!$B$2:$B$224,0),MATCH(G3837,'ROA2'!$D$1:$AQ$1,0))</f>
        <v>2.9205260276794398</v>
      </c>
      <c r="O3837" s="6">
        <v>4497.2001280000004</v>
      </c>
      <c r="P3837" s="28">
        <v>1.1652508942781177E-2</v>
      </c>
    </row>
    <row r="3838" spans="1:16" x14ac:dyDescent="0.3">
      <c r="A3838" t="s">
        <v>555</v>
      </c>
      <c r="B3838" t="e">
        <f>VLOOKUP(A3838,Sheet3!L:L,1,FALSE)</f>
        <v>#N/A</v>
      </c>
      <c r="C3838" t="str">
        <f>VLOOKUP(A3838,'ALL - prices'!B:C,2,FALSE)</f>
        <v>IAMGOLD Corp</v>
      </c>
      <c r="D3838" t="str">
        <f>VLOOKUP(A3838,'ALL - prices'!B:I,8,FALSE)</f>
        <v>Materials</v>
      </c>
      <c r="E3838" s="18">
        <v>2024</v>
      </c>
      <c r="F3838" t="s">
        <v>679</v>
      </c>
      <c r="G3838" t="str">
        <f t="shared" si="280"/>
        <v>2024-Q1</v>
      </c>
      <c r="H3838" s="4">
        <f>INDEX('ALL - prices'!$J$3:$DY$219,MATCH('COMBINED DATA'!A3838,'ALL - prices'!$B$3:$B$219,0),MATCH('COMBINED DATA'!G3838,'ALL - prices'!$J$1:$DY$1,0))</f>
        <v>4.5199999999999996</v>
      </c>
      <c r="I3838" s="14" t="s">
        <v>769</v>
      </c>
      <c r="J3838" s="15">
        <f>INDEX(MarketCap2!$E$2:$AR$224,MATCH(A3838,MarketCap2!$B$2:$B$224,0),MATCH(G3838,MarketCap2!$E$1:$AR$1,0))</f>
        <v>2239522560</v>
      </c>
      <c r="K3838">
        <f t="shared" si="281"/>
        <v>21.52952853723805</v>
      </c>
      <c r="L3838">
        <f>INDEX('PB2'!$D$2:$AQ$224,MATCH(A3838,'PB2'!$B$2:$B$224,0),MATCH(G3838,'PB2'!$D$1:$AQ$1,0))</f>
        <v>0.73071801662445102</v>
      </c>
      <c r="M3838" s="16">
        <f t="shared" si="282"/>
        <v>1.368516961740585</v>
      </c>
      <c r="N3838" s="6">
        <f>INDEX('ROA2'!$D$2:$AQ$224,MATCH(A3838,'ROA2'!$B$2:$B$224,0),MATCH(G3838,'ROA2'!$D$1:$AQ$1,0))</f>
        <v>2.1042060852050799</v>
      </c>
      <c r="O3838" s="6">
        <v>4537.9000319999996</v>
      </c>
      <c r="P3838" s="28">
        <v>9.0500539983972769E-3</v>
      </c>
    </row>
    <row r="3839" spans="1:16" x14ac:dyDescent="0.3">
      <c r="A3839" t="s">
        <v>555</v>
      </c>
      <c r="B3839" t="e">
        <f>VLOOKUP(A3839,Sheet3!L:L,1,FALSE)</f>
        <v>#N/A</v>
      </c>
      <c r="C3839" t="str">
        <f>VLOOKUP(A3839,'ALL - prices'!B:C,2,FALSE)</f>
        <v>IAMGOLD Corp</v>
      </c>
      <c r="D3839" t="str">
        <f>VLOOKUP(A3839,'ALL - prices'!B:I,8,FALSE)</f>
        <v>Materials</v>
      </c>
      <c r="E3839" s="18">
        <v>2024</v>
      </c>
      <c r="F3839" t="s">
        <v>680</v>
      </c>
      <c r="G3839" t="str">
        <f t="shared" si="280"/>
        <v>2024-Q2</v>
      </c>
      <c r="H3839" s="4">
        <f>INDEX('ALL - prices'!$J$3:$DY$219,MATCH('COMBINED DATA'!A3839,'ALL - prices'!$B$3:$B$219,0),MATCH('COMBINED DATA'!G3839,'ALL - prices'!$J$1:$DY$1,0))</f>
        <v>5.14</v>
      </c>
      <c r="I3839" s="14" t="s">
        <v>769</v>
      </c>
      <c r="J3839" s="15">
        <f>INDEX(MarketCap2!$E$2:$AR$224,MATCH(A3839,MarketCap2!$B$2:$B$224,0),MATCH(G3839,MarketCap2!$E$1:$AR$1,0))</f>
        <v>2926102272</v>
      </c>
      <c r="K3839">
        <f t="shared" si="281"/>
        <v>21.796937091770143</v>
      </c>
      <c r="L3839">
        <f>INDEX('PB2'!$D$2:$AQ$224,MATCH(A3839,'PB2'!$B$2:$B$224,0),MATCH(G3839,'PB2'!$D$1:$AQ$1,0))</f>
        <v>0.68379801511764504</v>
      </c>
      <c r="M3839" s="16">
        <f t="shared" si="282"/>
        <v>1.4624201560865213</v>
      </c>
      <c r="N3839" s="6">
        <f>INDEX('ROA2'!$D$2:$AQ$224,MATCH(A3839,'ROA2'!$B$2:$B$224,0),MATCH(G3839,'ROA2'!$D$1:$AQ$1,0))</f>
        <v>3.1325271129608101</v>
      </c>
      <c r="O3839" s="6">
        <v>4670.7998719999996</v>
      </c>
      <c r="P3839" s="28">
        <v>2.928663898781983E-2</v>
      </c>
    </row>
    <row r="3840" spans="1:16" x14ac:dyDescent="0.3">
      <c r="A3840" t="s">
        <v>555</v>
      </c>
      <c r="B3840" t="e">
        <f>VLOOKUP(A3840,Sheet3!L:L,1,FALSE)</f>
        <v>#N/A</v>
      </c>
      <c r="C3840" t="str">
        <f>VLOOKUP(A3840,'ALL - prices'!B:C,2,FALSE)</f>
        <v>IAMGOLD Corp</v>
      </c>
      <c r="D3840" t="str">
        <f>VLOOKUP(A3840,'ALL - prices'!B:I,8,FALSE)</f>
        <v>Materials</v>
      </c>
      <c r="E3840" s="18">
        <v>2024</v>
      </c>
      <c r="F3840" t="s">
        <v>681</v>
      </c>
      <c r="G3840" t="str">
        <f t="shared" si="280"/>
        <v>2024-Q3</v>
      </c>
      <c r="H3840" s="4">
        <f>INDEX('ALL - prices'!$J$3:$DY$219,MATCH('COMBINED DATA'!A3840,'ALL - prices'!$B$3:$B$219,0),MATCH('COMBINED DATA'!G3840,'ALL - prices'!$J$1:$DY$1,0))</f>
        <v>7.08</v>
      </c>
      <c r="I3840" s="14" t="s">
        <v>769</v>
      </c>
      <c r="J3840" s="15">
        <f>INDEX(MarketCap2!$E$2:$AR$224,MATCH(A3840,MarketCap2!$B$2:$B$224,0),MATCH(G3840,MarketCap2!$E$1:$AR$1,0))</f>
        <v>4039933952</v>
      </c>
      <c r="K3840">
        <f t="shared" si="281"/>
        <v>22.11949418027098</v>
      </c>
      <c r="L3840">
        <f>INDEX('PB2'!$D$2:$AQ$224,MATCH(A3840,'PB2'!$B$2:$B$224,0),MATCH(G3840,'PB2'!$D$1:$AQ$1,0))</f>
        <v>0.91976201534271196</v>
      </c>
      <c r="M3840" s="16">
        <f t="shared" si="282"/>
        <v>1.087237767290695</v>
      </c>
      <c r="N3840" s="6">
        <f>INDEX('ROA2'!$D$2:$AQ$224,MATCH(A3840,'ROA2'!$B$2:$B$224,0),MATCH(G3840,'ROA2'!$D$1:$AQ$1,0))</f>
        <v>2.73595190048218</v>
      </c>
      <c r="O3840" s="6">
        <v>4991.9001600000001</v>
      </c>
      <c r="P3840" s="28">
        <v>6.8746316862106943E-2</v>
      </c>
    </row>
    <row r="3841" spans="1:16" x14ac:dyDescent="0.3">
      <c r="A3841" t="s">
        <v>555</v>
      </c>
      <c r="B3841" t="e">
        <f>VLOOKUP(A3841,Sheet3!L:L,1,FALSE)</f>
        <v>#N/A</v>
      </c>
      <c r="C3841" t="str">
        <f>VLOOKUP(A3841,'ALL - prices'!B:C,2,FALSE)</f>
        <v>IAMGOLD Corp</v>
      </c>
      <c r="D3841" t="str">
        <f>VLOOKUP(A3841,'ALL - prices'!B:I,8,FALSE)</f>
        <v>Materials</v>
      </c>
      <c r="E3841" s="18">
        <v>2024</v>
      </c>
      <c r="F3841" t="s">
        <v>682</v>
      </c>
      <c r="G3841" t="str">
        <f t="shared" si="280"/>
        <v>2024-Q4</v>
      </c>
      <c r="H3841" s="4">
        <f>INDEX('ALL - prices'!$J$3:$DY$219,MATCH('COMBINED DATA'!A3841,'ALL - prices'!$B$3:$B$219,0),MATCH('COMBINED DATA'!G3841,'ALL - prices'!$J$1:$DY$1,0))</f>
        <v>7.43</v>
      </c>
      <c r="I3841" s="14" t="s">
        <v>769</v>
      </c>
      <c r="J3841" s="15">
        <f>INDEX(MarketCap2!$E$2:$AR$224,MATCH(A3841,MarketCap2!$B$2:$B$224,0),MATCH(G3841,MarketCap2!$E$1:$AR$1,0))</f>
        <v>4244873216</v>
      </c>
      <c r="K3841">
        <f t="shared" si="281"/>
        <v>22.168977789597037</v>
      </c>
      <c r="L3841">
        <f>INDEX('PB2'!$D$2:$AQ$224,MATCH(A3841,'PB2'!$B$2:$B$224,0),MATCH(G3841,'PB2'!$D$1:$AQ$1,0))</f>
        <v>0.90600211367897998</v>
      </c>
      <c r="M3841" s="16">
        <f t="shared" si="282"/>
        <v>1.1037501843558899</v>
      </c>
      <c r="N3841" s="6">
        <f>INDEX('ROA2'!$D$2:$AQ$224,MATCH(A3841,'ROA2'!$B$2:$B$224,0),MATCH(G3841,'ROA2'!$D$1:$AQ$1,0))</f>
        <v>14.3909196853638</v>
      </c>
      <c r="O3841" s="6">
        <v>5564.7001600000003</v>
      </c>
      <c r="P3841" s="28">
        <v>0.11474588466128301</v>
      </c>
    </row>
    <row r="3842" spans="1:16" x14ac:dyDescent="0.3">
      <c r="A3842" t="s">
        <v>556</v>
      </c>
      <c r="B3842" t="e">
        <f>VLOOKUP(A3842,Sheet3!L:L,1,FALSE)</f>
        <v>#N/A</v>
      </c>
      <c r="C3842" t="str">
        <f>VLOOKUP(A3842,'ALL - prices'!B:C,2,FALSE)</f>
        <v>Imperial Oil Ltd</v>
      </c>
      <c r="D3842" t="str">
        <f>VLOOKUP(A3842,'ALL - prices'!B:I,8,FALSE)</f>
        <v>Energy</v>
      </c>
      <c r="E3842">
        <v>2015</v>
      </c>
      <c r="F3842" t="s">
        <v>679</v>
      </c>
      <c r="G3842" t="str">
        <f t="shared" si="280"/>
        <v>2015-Q1</v>
      </c>
      <c r="H3842" s="4">
        <f>INDEX('ALL - prices'!$J$3:$DY$219,MATCH('COMBINED DATA'!A3842,'ALL - prices'!$B$3:$B$219,0),MATCH('COMBINED DATA'!G3842,'ALL - prices'!$J$1:$DY$1,0))</f>
        <v>39.389699999999998</v>
      </c>
      <c r="I3842" s="14">
        <f t="shared" ref="I3842:I3877" si="283">STDEV(H3843:H3846)</f>
        <v>1.9558342192868328</v>
      </c>
      <c r="J3842" s="15">
        <f>INDEX(MarketCap2!$E$2:$AR$224,MATCH(A3842,MarketCap2!$B$2:$B$224,0),MATCH(G3842,MarketCap2!$E$1:$AR$1,0))</f>
        <v>42846130176</v>
      </c>
      <c r="K3842">
        <f t="shared" si="281"/>
        <v>24.480881166966764</v>
      </c>
      <c r="L3842">
        <f>INDEX('PB2'!$D$2:$AQ$224,MATCH(A3842,'PB2'!$B$2:$B$224,0),MATCH(G3842,'PB2'!$D$1:$AQ$1,0))</f>
        <v>1.88780605792999</v>
      </c>
      <c r="M3842" s="16">
        <f t="shared" si="282"/>
        <v>0.52971543120087039</v>
      </c>
      <c r="N3842" s="6">
        <f>INDEX('ROA2'!$D$2:$AQ$224,MATCH(A3842,'ROA2'!$B$2:$B$224,0),MATCH(G3842,'ROA2'!$D$1:$AQ$1,0))</f>
        <v>9.69915866851807</v>
      </c>
      <c r="O3842" s="6">
        <v>40830.001151999997</v>
      </c>
      <c r="P3842" s="28">
        <v>1.4611631675122649E-2</v>
      </c>
    </row>
    <row r="3843" spans="1:16" x14ac:dyDescent="0.3">
      <c r="A3843" t="s">
        <v>556</v>
      </c>
      <c r="B3843" t="e">
        <f>VLOOKUP(A3843,Sheet3!L:L,1,FALSE)</f>
        <v>#N/A</v>
      </c>
      <c r="C3843" t="str">
        <f>VLOOKUP(A3843,'ALL - prices'!B:C,2,FALSE)</f>
        <v>Imperial Oil Ltd</v>
      </c>
      <c r="D3843" t="str">
        <f>VLOOKUP(A3843,'ALL - prices'!B:I,8,FALSE)</f>
        <v>Energy</v>
      </c>
      <c r="E3843">
        <v>2015</v>
      </c>
      <c r="F3843" t="s">
        <v>680</v>
      </c>
      <c r="G3843" t="str">
        <f t="shared" si="280"/>
        <v>2015-Q2</v>
      </c>
      <c r="H3843" s="4">
        <f>INDEX('ALL - prices'!$J$3:$DY$219,MATCH('COMBINED DATA'!A3843,'ALL - prices'!$B$3:$B$219,0),MATCH('COMBINED DATA'!G3843,'ALL - prices'!$J$1:$DY$1,0))</f>
        <v>37.6965</v>
      </c>
      <c r="I3843" s="14">
        <f t="shared" si="283"/>
        <v>1.3407430812799277</v>
      </c>
      <c r="J3843" s="15">
        <f>INDEX(MarketCap2!$E$2:$AR$224,MATCH(A3843,MarketCap2!$B$2:$B$224,0),MATCH(G3843,MarketCap2!$E$1:$AR$1,0))</f>
        <v>40896651264</v>
      </c>
      <c r="K3843">
        <f t="shared" si="281"/>
        <v>24.434314020457311</v>
      </c>
      <c r="L3843">
        <f>INDEX('PB2'!$D$2:$AQ$224,MATCH(A3843,'PB2'!$B$2:$B$224,0),MATCH(G3843,'PB2'!$D$1:$AQ$1,0))</f>
        <v>1.7977939844131501</v>
      </c>
      <c r="M3843" s="16">
        <f t="shared" si="282"/>
        <v>0.55623726003645946</v>
      </c>
      <c r="N3843" s="6">
        <f>INDEX('ROA2'!$D$2:$AQ$224,MATCH(A3843,'ROA2'!$B$2:$B$224,0),MATCH(G3843,'ROA2'!$D$1:$AQ$1,0))</f>
        <v>8.11419582366943</v>
      </c>
      <c r="O3843" s="6">
        <v>41607.999488000001</v>
      </c>
      <c r="P3843" s="28">
        <v>1.9054575411440934E-2</v>
      </c>
    </row>
    <row r="3844" spans="1:16" x14ac:dyDescent="0.3">
      <c r="A3844" t="s">
        <v>556</v>
      </c>
      <c r="B3844" t="e">
        <f>VLOOKUP(A3844,Sheet3!L:L,1,FALSE)</f>
        <v>#N/A</v>
      </c>
      <c r="C3844" t="str">
        <f>VLOOKUP(A3844,'ALL - prices'!B:C,2,FALSE)</f>
        <v>Imperial Oil Ltd</v>
      </c>
      <c r="D3844" t="str">
        <f>VLOOKUP(A3844,'ALL - prices'!B:I,8,FALSE)</f>
        <v>Energy</v>
      </c>
      <c r="E3844">
        <v>2015</v>
      </c>
      <c r="F3844" t="s">
        <v>681</v>
      </c>
      <c r="G3844" t="str">
        <f t="shared" si="280"/>
        <v>2015-Q3</v>
      </c>
      <c r="H3844" s="4">
        <f>INDEX('ALL - prices'!$J$3:$DY$219,MATCH('COMBINED DATA'!A3844,'ALL - prices'!$B$3:$B$219,0),MATCH('COMBINED DATA'!G3844,'ALL - prices'!$J$1:$DY$1,0))</f>
        <v>33.136299999999999</v>
      </c>
      <c r="I3844" s="14">
        <f t="shared" si="283"/>
        <v>1.4480024133842673</v>
      </c>
      <c r="J3844" s="15">
        <f>INDEX(MarketCap2!$E$2:$AR$224,MATCH(A3844,MarketCap2!$B$2:$B$224,0),MATCH(G3844,MarketCap2!$E$1:$AR$1,0))</f>
        <v>35836485632</v>
      </c>
      <c r="K3844">
        <f t="shared" si="281"/>
        <v>24.30223236310237</v>
      </c>
      <c r="L3844">
        <f>INDEX('PB2'!$D$2:$AQ$224,MATCH(A3844,'PB2'!$B$2:$B$224,0),MATCH(G3844,'PB2'!$D$1:$AQ$1,0))</f>
        <v>1.5480090379714999</v>
      </c>
      <c r="M3844" s="16">
        <f t="shared" si="282"/>
        <v>0.645991060433596</v>
      </c>
      <c r="N3844" s="6">
        <f>INDEX('ROA2'!$D$2:$AQ$224,MATCH(A3844,'ROA2'!$B$2:$B$224,0),MATCH(G3844,'ROA2'!$D$1:$AQ$1,0))</f>
        <v>5.22424411773682</v>
      </c>
      <c r="O3844" s="6">
        <v>42834.001920000002</v>
      </c>
      <c r="P3844" s="28">
        <v>2.9465546219149222E-2</v>
      </c>
    </row>
    <row r="3845" spans="1:16" x14ac:dyDescent="0.3">
      <c r="A3845" t="s">
        <v>556</v>
      </c>
      <c r="B3845" t="e">
        <f>VLOOKUP(A3845,Sheet3!L:L,1,FALSE)</f>
        <v>#N/A</v>
      </c>
      <c r="C3845" t="str">
        <f>VLOOKUP(A3845,'ALL - prices'!B:C,2,FALSE)</f>
        <v>Imperial Oil Ltd</v>
      </c>
      <c r="D3845" t="str">
        <f>VLOOKUP(A3845,'ALL - prices'!B:I,8,FALSE)</f>
        <v>Energy</v>
      </c>
      <c r="E3845">
        <v>2015</v>
      </c>
      <c r="F3845" t="s">
        <v>682</v>
      </c>
      <c r="G3845" t="str">
        <f t="shared" si="280"/>
        <v>2015-Q4</v>
      </c>
      <c r="H3845" s="4">
        <f>INDEX('ALL - prices'!$J$3:$DY$219,MATCH('COMBINED DATA'!A3845,'ALL - prices'!$B$3:$B$219,0),MATCH('COMBINED DATA'!G3845,'ALL - prices'!$J$1:$DY$1,0))</f>
        <v>35.445099999999996</v>
      </c>
      <c r="I3845" s="14">
        <f t="shared" si="283"/>
        <v>2.245350791450341</v>
      </c>
      <c r="J3845" s="15">
        <f>INDEX(MarketCap2!$E$2:$AR$224,MATCH(A3845,MarketCap2!$B$2:$B$224,0),MATCH(G3845,MarketCap2!$E$1:$AR$1,0))</f>
        <v>38209761280</v>
      </c>
      <c r="K3845">
        <f t="shared" si="281"/>
        <v>24.366356850806536</v>
      </c>
      <c r="L3845">
        <f>INDEX('PB2'!$D$2:$AQ$224,MATCH(A3845,'PB2'!$B$2:$B$224,0),MATCH(G3845,'PB2'!$D$1:$AQ$1,0))</f>
        <v>1.63115298748016</v>
      </c>
      <c r="M3845" s="16">
        <f t="shared" si="282"/>
        <v>0.61306327957920204</v>
      </c>
      <c r="N3845" s="6">
        <f>INDEX('ROA2'!$D$2:$AQ$224,MATCH(A3845,'ROA2'!$B$2:$B$224,0),MATCH(G3845,'ROA2'!$D$1:$AQ$1,0))</f>
        <v>4.04091119766235</v>
      </c>
      <c r="O3845" s="6">
        <v>43451.998207999997</v>
      </c>
      <c r="P3845" s="28">
        <v>1.4427703700303583E-2</v>
      </c>
    </row>
    <row r="3846" spans="1:16" x14ac:dyDescent="0.3">
      <c r="A3846" t="s">
        <v>556</v>
      </c>
      <c r="B3846" t="e">
        <f>VLOOKUP(A3846,Sheet3!L:L,1,FALSE)</f>
        <v>#N/A</v>
      </c>
      <c r="C3846" t="str">
        <f>VLOOKUP(A3846,'ALL - prices'!B:C,2,FALSE)</f>
        <v>Imperial Oil Ltd</v>
      </c>
      <c r="D3846" t="str">
        <f>VLOOKUP(A3846,'ALL - prices'!B:I,8,FALSE)</f>
        <v>Energy</v>
      </c>
      <c r="E3846">
        <v>2016</v>
      </c>
      <c r="F3846" t="s">
        <v>679</v>
      </c>
      <c r="G3846" t="str">
        <f t="shared" si="280"/>
        <v>2016-Q1</v>
      </c>
      <c r="H3846" s="4">
        <f>INDEX('ALL - prices'!$J$3:$DY$219,MATCH('COMBINED DATA'!A3846,'ALL - prices'!$B$3:$B$219,0),MATCH('COMBINED DATA'!G3846,'ALL - prices'!$J$1:$DY$1,0))</f>
        <v>34.2273</v>
      </c>
      <c r="I3846" s="14">
        <f t="shared" si="283"/>
        <v>2.3904994309069969</v>
      </c>
      <c r="J3846" s="15">
        <f>INDEX(MarketCap2!$E$2:$AR$224,MATCH(A3846,MarketCap2!$B$2:$B$224,0),MATCH(G3846,MarketCap2!$E$1:$AR$1,0))</f>
        <v>36777320448</v>
      </c>
      <c r="K3846">
        <f t="shared" si="281"/>
        <v>24.3281471999613</v>
      </c>
      <c r="L3846">
        <f>INDEX('PB2'!$D$2:$AQ$224,MATCH(A3846,'PB2'!$B$2:$B$224,0),MATCH(G3846,'PB2'!$D$1:$AQ$1,0))</f>
        <v>1.57606101036072</v>
      </c>
      <c r="M3846" s="16">
        <f t="shared" si="282"/>
        <v>0.63449320389641872</v>
      </c>
      <c r="N3846" s="6">
        <f>INDEX('ROA2'!$D$2:$AQ$224,MATCH(A3846,'ROA2'!$B$2:$B$224,0),MATCH(G3846,'ROA2'!$D$1:$AQ$1,0))</f>
        <v>2.6714289188385001</v>
      </c>
      <c r="O3846" s="6">
        <v>43170.000895999998</v>
      </c>
      <c r="P3846" s="28">
        <v>-6.4898583179100076E-3</v>
      </c>
    </row>
    <row r="3847" spans="1:16" x14ac:dyDescent="0.3">
      <c r="A3847" t="s">
        <v>556</v>
      </c>
      <c r="B3847" t="e">
        <f>VLOOKUP(A3847,Sheet3!L:L,1,FALSE)</f>
        <v>#N/A</v>
      </c>
      <c r="C3847" t="str">
        <f>VLOOKUP(A3847,'ALL - prices'!B:C,2,FALSE)</f>
        <v>Imperial Oil Ltd</v>
      </c>
      <c r="D3847" t="str">
        <f>VLOOKUP(A3847,'ALL - prices'!B:I,8,FALSE)</f>
        <v>Energy</v>
      </c>
      <c r="E3847">
        <v>2016</v>
      </c>
      <c r="F3847" t="s">
        <v>680</v>
      </c>
      <c r="G3847" t="str">
        <f t="shared" si="280"/>
        <v>2016-Q2</v>
      </c>
      <c r="H3847" s="4">
        <f>INDEX('ALL - prices'!$J$3:$DY$219,MATCH('COMBINED DATA'!A3847,'ALL - prices'!$B$3:$B$219,0),MATCH('COMBINED DATA'!G3847,'ALL - prices'!$J$1:$DY$1,0))</f>
        <v>32.363500000000002</v>
      </c>
      <c r="I3847" s="14">
        <f t="shared" si="283"/>
        <v>2.90257937517076</v>
      </c>
      <c r="J3847" s="15">
        <f>INDEX(MarketCap2!$E$2:$AR$224,MATCH(A3847,MarketCap2!$B$2:$B$224,0),MATCH(G3847,MarketCap2!$E$1:$AR$1,0))</f>
        <v>34649845760</v>
      </c>
      <c r="K3847">
        <f t="shared" si="281"/>
        <v>24.268559111201565</v>
      </c>
      <c r="L3847">
        <f>INDEX('PB2'!$D$2:$AQ$224,MATCH(A3847,'PB2'!$B$2:$B$224,0),MATCH(G3847,'PB2'!$D$1:$AQ$1,0))</f>
        <v>1.50252401828766</v>
      </c>
      <c r="M3847" s="16">
        <f t="shared" si="282"/>
        <v>0.66554676519556899</v>
      </c>
      <c r="N3847" s="6">
        <f>INDEX('ROA2'!$D$2:$AQ$224,MATCH(A3847,'ROA2'!$B$2:$B$224,0),MATCH(G3847,'ROA2'!$D$1:$AQ$1,0))</f>
        <v>1.41521096229553</v>
      </c>
      <c r="O3847" s="6">
        <v>43185.000447999999</v>
      </c>
      <c r="P3847" s="28">
        <v>3.4745313154234712E-4</v>
      </c>
    </row>
    <row r="3848" spans="1:16" x14ac:dyDescent="0.3">
      <c r="A3848" t="s">
        <v>556</v>
      </c>
      <c r="B3848" t="e">
        <f>VLOOKUP(A3848,Sheet3!L:L,1,FALSE)</f>
        <v>#N/A</v>
      </c>
      <c r="C3848" t="str">
        <f>VLOOKUP(A3848,'ALL - prices'!B:C,2,FALSE)</f>
        <v>Imperial Oil Ltd</v>
      </c>
      <c r="D3848" t="str">
        <f>VLOOKUP(A3848,'ALL - prices'!B:I,8,FALSE)</f>
        <v>Energy</v>
      </c>
      <c r="E3848">
        <v>2016</v>
      </c>
      <c r="F3848" t="s">
        <v>681</v>
      </c>
      <c r="G3848" t="str">
        <f t="shared" si="280"/>
        <v>2016-Q3</v>
      </c>
      <c r="H3848" s="4">
        <f>INDEX('ALL - prices'!$J$3:$DY$219,MATCH('COMBINED DATA'!A3848,'ALL - prices'!$B$3:$B$219,0),MATCH('COMBINED DATA'!G3848,'ALL - prices'!$J$1:$DY$1,0))</f>
        <v>32.610799999999998</v>
      </c>
      <c r="I3848" s="14">
        <f t="shared" si="283"/>
        <v>2.9387172723259165</v>
      </c>
      <c r="J3848" s="15">
        <f>INDEX(MarketCap2!$E$2:$AR$224,MATCH(A3848,MarketCap2!$B$2:$B$224,0),MATCH(G3848,MarketCap2!$E$1:$AR$1,0))</f>
        <v>34785464320</v>
      </c>
      <c r="K3848">
        <f t="shared" si="281"/>
        <v>24.272465444515234</v>
      </c>
      <c r="L3848">
        <f>INDEX('PB2'!$D$2:$AQ$224,MATCH(A3848,'PB2'!$B$2:$B$224,0),MATCH(G3848,'PB2'!$D$1:$AQ$1,0))</f>
        <v>1.4511679410934499</v>
      </c>
      <c r="M3848" s="16">
        <f t="shared" si="282"/>
        <v>0.68910011838223462</v>
      </c>
      <c r="N3848" s="6">
        <f>INDEX('ROA2'!$D$2:$AQ$224,MATCH(A3848,'ROA2'!$B$2:$B$224,0),MATCH(G3848,'ROA2'!$D$1:$AQ$1,0))</f>
        <v>0.69471901655197099</v>
      </c>
      <c r="O3848" s="6">
        <v>43243.999232000002</v>
      </c>
      <c r="P3848" s="28">
        <v>1.3661869488931647E-3</v>
      </c>
    </row>
    <row r="3849" spans="1:16" x14ac:dyDescent="0.3">
      <c r="A3849" t="s">
        <v>556</v>
      </c>
      <c r="B3849" t="e">
        <f>VLOOKUP(A3849,Sheet3!L:L,1,FALSE)</f>
        <v>#N/A</v>
      </c>
      <c r="C3849" t="str">
        <f>VLOOKUP(A3849,'ALL - prices'!B:C,2,FALSE)</f>
        <v>Imperial Oil Ltd</v>
      </c>
      <c r="D3849" t="str">
        <f>VLOOKUP(A3849,'ALL - prices'!B:I,8,FALSE)</f>
        <v>Energy</v>
      </c>
      <c r="E3849">
        <v>2016</v>
      </c>
      <c r="F3849" t="s">
        <v>682</v>
      </c>
      <c r="G3849" t="str">
        <f t="shared" si="280"/>
        <v>2016-Q4</v>
      </c>
      <c r="H3849" s="4">
        <f>INDEX('ALL - prices'!$J$3:$DY$219,MATCH('COMBINED DATA'!A3849,'ALL - prices'!$B$3:$B$219,0),MATCH('COMBINED DATA'!G3849,'ALL - prices'!$J$1:$DY$1,0))</f>
        <v>37.242600000000003</v>
      </c>
      <c r="I3849" s="14">
        <f t="shared" si="283"/>
        <v>0.91512728577322278</v>
      </c>
      <c r="J3849" s="15">
        <f>INDEX(MarketCap2!$E$2:$AR$224,MATCH(A3849,MarketCap2!$B$2:$B$224,0),MATCH(G3849,MarketCap2!$E$1:$AR$1,0))</f>
        <v>39591350272</v>
      </c>
      <c r="K3849">
        <f t="shared" si="281"/>
        <v>24.401876503873343</v>
      </c>
      <c r="L3849">
        <f>INDEX('PB2'!$D$2:$AQ$224,MATCH(A3849,'PB2'!$B$2:$B$224,0),MATCH(G3849,'PB2'!$D$1:$AQ$1,0))</f>
        <v>1.58232498168945</v>
      </c>
      <c r="M3849" s="16">
        <f t="shared" si="282"/>
        <v>0.63198142705950267</v>
      </c>
      <c r="N3849" s="6">
        <f>INDEX('ROA2'!$D$2:$AQ$224,MATCH(A3849,'ROA2'!$B$2:$B$224,0),MATCH(G3849,'ROA2'!$D$1:$AQ$1,0))</f>
        <v>1.9241110086441</v>
      </c>
      <c r="O3849" s="6">
        <v>42093.998079999998</v>
      </c>
      <c r="P3849" s="28">
        <v>-2.6593311729342053E-2</v>
      </c>
    </row>
    <row r="3850" spans="1:16" x14ac:dyDescent="0.3">
      <c r="A3850" t="s">
        <v>556</v>
      </c>
      <c r="B3850" t="e">
        <f>VLOOKUP(A3850,Sheet3!L:L,1,FALSE)</f>
        <v>#N/A</v>
      </c>
      <c r="C3850" t="str">
        <f>VLOOKUP(A3850,'ALL - prices'!B:C,2,FALSE)</f>
        <v>Imperial Oil Ltd</v>
      </c>
      <c r="D3850" t="str">
        <f>VLOOKUP(A3850,'ALL - prices'!B:I,8,FALSE)</f>
        <v>Energy</v>
      </c>
      <c r="E3850">
        <v>2017</v>
      </c>
      <c r="F3850" t="s">
        <v>679</v>
      </c>
      <c r="G3850" t="str">
        <f t="shared" si="280"/>
        <v>2017-Q1</v>
      </c>
      <c r="H3850" s="4">
        <f>INDEX('ALL - prices'!$J$3:$DY$219,MATCH('COMBINED DATA'!A3850,'ALL - prices'!$B$3:$B$219,0),MATCH('COMBINED DATA'!G3850,'ALL - prices'!$J$1:$DY$1,0))</f>
        <v>32.424399999999999</v>
      </c>
      <c r="I3850" s="14">
        <f t="shared" si="283"/>
        <v>1.9899689603944402</v>
      </c>
      <c r="J3850" s="15">
        <f>INDEX(MarketCap2!$E$2:$AR$224,MATCH(A3850,MarketCap2!$B$2:$B$224,0),MATCH(G3850,MarketCap2!$E$1:$AR$1,0))</f>
        <v>34344712192</v>
      </c>
      <c r="K3850">
        <f t="shared" si="281"/>
        <v>24.259713904667404</v>
      </c>
      <c r="L3850">
        <f>INDEX('PB2'!$D$2:$AQ$224,MATCH(A3850,'PB2'!$B$2:$B$224,0),MATCH(G3850,'PB2'!$D$1:$AQ$1,0))</f>
        <v>1.3572850227355999</v>
      </c>
      <c r="M3850" s="16">
        <f t="shared" si="282"/>
        <v>0.73676492648869429</v>
      </c>
      <c r="N3850" s="6">
        <f>INDEX('ROA2'!$D$2:$AQ$224,MATCH(A3850,'ROA2'!$B$2:$B$224,0),MATCH(G3850,'ROA2'!$D$1:$AQ$1,0))</f>
        <v>5.1046872138977104</v>
      </c>
      <c r="O3850" s="6">
        <v>41654.001664000003</v>
      </c>
      <c r="P3850" s="28">
        <v>-1.0452711456958249E-2</v>
      </c>
    </row>
    <row r="3851" spans="1:16" x14ac:dyDescent="0.3">
      <c r="A3851" t="s">
        <v>556</v>
      </c>
      <c r="B3851" t="e">
        <f>VLOOKUP(A3851,Sheet3!L:L,1,FALSE)</f>
        <v>#N/A</v>
      </c>
      <c r="C3851" t="str">
        <f>VLOOKUP(A3851,'ALL - prices'!B:C,2,FALSE)</f>
        <v>Imperial Oil Ltd</v>
      </c>
      <c r="D3851" t="str">
        <f>VLOOKUP(A3851,'ALL - prices'!B:I,8,FALSE)</f>
        <v>Energy</v>
      </c>
      <c r="E3851">
        <v>2017</v>
      </c>
      <c r="F3851" t="s">
        <v>680</v>
      </c>
      <c r="G3851" t="str">
        <f t="shared" si="280"/>
        <v>2017-Q2</v>
      </c>
      <c r="H3851" s="4">
        <f>INDEX('ALL - prices'!$J$3:$DY$219,MATCH('COMBINED DATA'!A3851,'ALL - prices'!$B$3:$B$219,0),MATCH('COMBINED DATA'!G3851,'ALL - prices'!$J$1:$DY$1,0))</f>
        <v>30.3735</v>
      </c>
      <c r="I3851" s="14">
        <f t="shared" si="283"/>
        <v>3.2551055912212719</v>
      </c>
      <c r="J3851" s="15">
        <f>INDEX(MarketCap2!$E$2:$AR$224,MATCH(A3851,MarketCap2!$B$2:$B$224,0),MATCH(G3851,MarketCap2!$E$1:$AR$1,0))</f>
        <v>32039241728</v>
      </c>
      <c r="K3851">
        <f t="shared" si="281"/>
        <v>24.190227292449539</v>
      </c>
      <c r="L3851">
        <f>INDEX('PB2'!$D$2:$AQ$224,MATCH(A3851,'PB2'!$B$2:$B$224,0),MATCH(G3851,'PB2'!$D$1:$AQ$1,0))</f>
        <v>1.27612805366516</v>
      </c>
      <c r="M3851" s="16">
        <f t="shared" si="282"/>
        <v>0.78362041891321621</v>
      </c>
      <c r="N3851" s="6">
        <f>INDEX('ROA2'!$D$2:$AQ$224,MATCH(A3851,'ROA2'!$B$2:$B$224,0),MATCH(G3851,'ROA2'!$D$1:$AQ$1,0))</f>
        <v>6.14457082748413</v>
      </c>
      <c r="O3851" s="6">
        <v>41409.998848000003</v>
      </c>
      <c r="P3851" s="28">
        <v>-5.857848135894292E-3</v>
      </c>
    </row>
    <row r="3852" spans="1:16" x14ac:dyDescent="0.3">
      <c r="A3852" t="s">
        <v>556</v>
      </c>
      <c r="B3852" t="e">
        <f>VLOOKUP(A3852,Sheet3!L:L,1,FALSE)</f>
        <v>#N/A</v>
      </c>
      <c r="C3852" t="str">
        <f>VLOOKUP(A3852,'ALL - prices'!B:C,2,FALSE)</f>
        <v>Imperial Oil Ltd</v>
      </c>
      <c r="D3852" t="str">
        <f>VLOOKUP(A3852,'ALL - prices'!B:I,8,FALSE)</f>
        <v>Energy</v>
      </c>
      <c r="E3852">
        <v>2017</v>
      </c>
      <c r="F3852" t="s">
        <v>681</v>
      </c>
      <c r="G3852" t="str">
        <f t="shared" si="280"/>
        <v>2017-Q3</v>
      </c>
      <c r="H3852" s="4">
        <f>INDEX('ALL - prices'!$J$3:$DY$219,MATCH('COMBINED DATA'!A3852,'ALL - prices'!$B$3:$B$219,0),MATCH('COMBINED DATA'!G3852,'ALL - prices'!$J$1:$DY$1,0))</f>
        <v>32.169499999999999</v>
      </c>
      <c r="I3852" s="14">
        <f t="shared" si="283"/>
        <v>3.494152156103107</v>
      </c>
      <c r="J3852" s="15">
        <f>INDEX(MarketCap2!$E$2:$AR$224,MATCH(A3852,MarketCap2!$B$2:$B$224,0),MATCH(G3852,MarketCap2!$E$1:$AR$1,0))</f>
        <v>33499793408</v>
      </c>
      <c r="K3852">
        <f t="shared" si="281"/>
        <v>24.234805108833044</v>
      </c>
      <c r="L3852">
        <f>INDEX('PB2'!$D$2:$AQ$224,MATCH(A3852,'PB2'!$B$2:$B$224,0),MATCH(G3852,'PB2'!$D$1:$AQ$1,0))</f>
        <v>1.3343490362167401</v>
      </c>
      <c r="M3852" s="16">
        <f t="shared" si="282"/>
        <v>0.74942910202512314</v>
      </c>
      <c r="N3852" s="6">
        <f>INDEX('ROA2'!$D$2:$AQ$224,MATCH(A3852,'ROA2'!$B$2:$B$224,0),MATCH(G3852,'ROA2'!$D$1:$AQ$1,0))</f>
        <v>6.4090862274169904</v>
      </c>
      <c r="O3852" s="6">
        <v>41104.998399999997</v>
      </c>
      <c r="P3852" s="28">
        <v>-7.3653817069530515E-3</v>
      </c>
    </row>
    <row r="3853" spans="1:16" x14ac:dyDescent="0.3">
      <c r="A3853" t="s">
        <v>556</v>
      </c>
      <c r="B3853" t="e">
        <f>VLOOKUP(A3853,Sheet3!L:L,1,FALSE)</f>
        <v>#N/A</v>
      </c>
      <c r="C3853" t="str">
        <f>VLOOKUP(A3853,'ALL - prices'!B:C,2,FALSE)</f>
        <v>Imperial Oil Ltd</v>
      </c>
      <c r="D3853" t="str">
        <f>VLOOKUP(A3853,'ALL - prices'!B:I,8,FALSE)</f>
        <v>Energy</v>
      </c>
      <c r="E3853">
        <v>2017</v>
      </c>
      <c r="F3853" t="s">
        <v>682</v>
      </c>
      <c r="G3853" t="str">
        <f t="shared" si="280"/>
        <v>2017-Q4</v>
      </c>
      <c r="H3853" s="4">
        <f>INDEX('ALL - prices'!$J$3:$DY$219,MATCH('COMBINED DATA'!A3853,'ALL - prices'!$B$3:$B$219,0),MATCH('COMBINED DATA'!G3853,'ALL - prices'!$J$1:$DY$1,0))</f>
        <v>31.7897</v>
      </c>
      <c r="I3853" s="14">
        <f t="shared" si="283"/>
        <v>4.0216234644730129</v>
      </c>
      <c r="J3853" s="15">
        <f>INDEX(MarketCap2!$E$2:$AR$224,MATCH(A3853,MarketCap2!$B$2:$B$224,0),MATCH(G3853,MarketCap2!$E$1:$AR$1,0))</f>
        <v>32718868480</v>
      </c>
      <c r="K3853">
        <f t="shared" si="281"/>
        <v>24.211217766175899</v>
      </c>
      <c r="L3853">
        <f>INDEX('PB2'!$D$2:$AQ$224,MATCH(A3853,'PB2'!$B$2:$B$224,0),MATCH(G3853,'PB2'!$D$1:$AQ$1,0))</f>
        <v>1.33454596996307</v>
      </c>
      <c r="M3853" s="16">
        <f t="shared" si="282"/>
        <v>0.74931851169403507</v>
      </c>
      <c r="N3853" s="6">
        <f>INDEX('ROA2'!$D$2:$AQ$224,MATCH(A3853,'ROA2'!$B$2:$B$224,0),MATCH(G3853,'ROA2'!$D$1:$AQ$1,0))</f>
        <v>4.9626188278198198</v>
      </c>
      <c r="O3853" s="6">
        <v>41370.001407999996</v>
      </c>
      <c r="P3853" s="28">
        <v>6.4469776989457247E-3</v>
      </c>
    </row>
    <row r="3854" spans="1:16" x14ac:dyDescent="0.3">
      <c r="A3854" t="s">
        <v>556</v>
      </c>
      <c r="B3854" t="e">
        <f>VLOOKUP(A3854,Sheet3!L:L,1,FALSE)</f>
        <v>#N/A</v>
      </c>
      <c r="C3854" t="str">
        <f>VLOOKUP(A3854,'ALL - prices'!B:C,2,FALSE)</f>
        <v>Imperial Oil Ltd</v>
      </c>
      <c r="D3854" t="str">
        <f>VLOOKUP(A3854,'ALL - prices'!B:I,8,FALSE)</f>
        <v>Energy</v>
      </c>
      <c r="E3854">
        <v>2018</v>
      </c>
      <c r="F3854" t="s">
        <v>679</v>
      </c>
      <c r="G3854" t="str">
        <f t="shared" si="280"/>
        <v>2018-Q1</v>
      </c>
      <c r="H3854" s="4">
        <f>INDEX('ALL - prices'!$J$3:$DY$219,MATCH('COMBINED DATA'!A3854,'ALL - prices'!$B$3:$B$219,0),MATCH('COMBINED DATA'!G3854,'ALL - prices'!$J$1:$DY$1,0))</f>
        <v>27.776700000000002</v>
      </c>
      <c r="I3854" s="14">
        <f t="shared" si="283"/>
        <v>3.372089407177691</v>
      </c>
      <c r="J3854" s="15">
        <f>INDEX(MarketCap2!$E$2:$AR$224,MATCH(A3854,MarketCap2!$B$2:$B$224,0),MATCH(G3854,MarketCap2!$E$1:$AR$1,0))</f>
        <v>28361988096</v>
      </c>
      <c r="K3854">
        <f t="shared" si="281"/>
        <v>24.068315638268956</v>
      </c>
      <c r="L3854">
        <f>INDEX('PB2'!$D$2:$AQ$224,MATCH(A3854,'PB2'!$B$2:$B$224,0),MATCH(G3854,'PB2'!$D$1:$AQ$1,0))</f>
        <v>1.14367604255676</v>
      </c>
      <c r="M3854" s="16">
        <f t="shared" si="282"/>
        <v>0.87437347884321925</v>
      </c>
      <c r="N3854" s="6">
        <f>INDEX('ROA2'!$D$2:$AQ$224,MATCH(A3854,'ROA2'!$B$2:$B$224,0),MATCH(G3854,'ROA2'!$D$1:$AQ$1,0))</f>
        <v>1.2467720508575399</v>
      </c>
      <c r="O3854" s="6">
        <v>41600.999424000001</v>
      </c>
      <c r="P3854" s="28">
        <v>5.5837081976829557E-3</v>
      </c>
    </row>
    <row r="3855" spans="1:16" x14ac:dyDescent="0.3">
      <c r="A3855" t="s">
        <v>556</v>
      </c>
      <c r="B3855" t="e">
        <f>VLOOKUP(A3855,Sheet3!L:L,1,FALSE)</f>
        <v>#N/A</v>
      </c>
      <c r="C3855" t="str">
        <f>VLOOKUP(A3855,'ALL - prices'!B:C,2,FALSE)</f>
        <v>Imperial Oil Ltd</v>
      </c>
      <c r="D3855" t="str">
        <f>VLOOKUP(A3855,'ALL - prices'!B:I,8,FALSE)</f>
        <v>Energy</v>
      </c>
      <c r="E3855">
        <v>2018</v>
      </c>
      <c r="F3855" t="s">
        <v>680</v>
      </c>
      <c r="G3855" t="str">
        <f t="shared" si="280"/>
        <v>2018-Q2</v>
      </c>
      <c r="H3855" s="4">
        <f>INDEX('ALL - prices'!$J$3:$DY$219,MATCH('COMBINED DATA'!A3855,'ALL - prices'!$B$3:$B$219,0),MATCH('COMBINED DATA'!G3855,'ALL - prices'!$J$1:$DY$1,0))</f>
        <v>35.734699999999997</v>
      </c>
      <c r="I3855" s="14">
        <f t="shared" si="283"/>
        <v>2.4587519272997027</v>
      </c>
      <c r="J3855" s="15">
        <f>INDEX(MarketCap2!$E$2:$AR$224,MATCH(A3855,MarketCap2!$B$2:$B$224,0),MATCH(G3855,MarketCap2!$E$1:$AR$1,0))</f>
        <v>35505602560</v>
      </c>
      <c r="K3855">
        <f t="shared" si="281"/>
        <v>24.292956339567287</v>
      </c>
      <c r="L3855">
        <f>INDEX('PB2'!$D$2:$AQ$224,MATCH(A3855,'PB2'!$B$2:$B$224,0),MATCH(G3855,'PB2'!$D$1:$AQ$1,0))</f>
        <v>1.4759989976882899</v>
      </c>
      <c r="M3855" s="16">
        <f t="shared" si="282"/>
        <v>0.67750723514460398</v>
      </c>
      <c r="N3855" s="6">
        <f>INDEX('ROA2'!$D$2:$AQ$224,MATCH(A3855,'ROA2'!$B$2:$B$224,0),MATCH(G3855,'ROA2'!$D$1:$AQ$1,0))</f>
        <v>1.6917699575424201</v>
      </c>
      <c r="O3855" s="6">
        <v>41579.999232000002</v>
      </c>
      <c r="P3855" s="28">
        <v>-5.0480018006212398E-4</v>
      </c>
    </row>
    <row r="3856" spans="1:16" x14ac:dyDescent="0.3">
      <c r="A3856" t="s">
        <v>556</v>
      </c>
      <c r="B3856" t="e">
        <f>VLOOKUP(A3856,Sheet3!L:L,1,FALSE)</f>
        <v>#N/A</v>
      </c>
      <c r="C3856" t="str">
        <f>VLOOKUP(A3856,'ALL - prices'!B:C,2,FALSE)</f>
        <v>Imperial Oil Ltd</v>
      </c>
      <c r="D3856" t="str">
        <f>VLOOKUP(A3856,'ALL - prices'!B:I,8,FALSE)</f>
        <v>Energy</v>
      </c>
      <c r="E3856">
        <v>2018</v>
      </c>
      <c r="F3856" t="s">
        <v>681</v>
      </c>
      <c r="G3856" t="str">
        <f t="shared" si="280"/>
        <v>2018-Q3</v>
      </c>
      <c r="H3856" s="4">
        <f>INDEX('ALL - prices'!$J$3:$DY$219,MATCH('COMBINED DATA'!A3856,'ALL - prices'!$B$3:$B$219,0),MATCH('COMBINED DATA'!G3856,'ALL - prices'!$J$1:$DY$1,0))</f>
        <v>34.339100000000002</v>
      </c>
      <c r="I3856" s="14">
        <f t="shared" si="283"/>
        <v>0.88369343666228484</v>
      </c>
      <c r="J3856" s="15">
        <f>INDEX(MarketCap2!$E$2:$AR$224,MATCH(A3856,MarketCap2!$B$2:$B$224,0),MATCH(G3856,MarketCap2!$E$1:$AR$1,0))</f>
        <v>33262782464</v>
      </c>
      <c r="K3856">
        <f t="shared" si="281"/>
        <v>24.227704965179587</v>
      </c>
      <c r="L3856">
        <f>INDEX('PB2'!$D$2:$AQ$224,MATCH(A3856,'PB2'!$B$2:$B$224,0),MATCH(G3856,'PB2'!$D$1:$AQ$1,0))</f>
        <v>1.3818329572677599</v>
      </c>
      <c r="M3856" s="16">
        <f t="shared" si="282"/>
        <v>0.72367647242779465</v>
      </c>
      <c r="N3856" s="6">
        <f>INDEX('ROA2'!$D$2:$AQ$224,MATCH(A3856,'ROA2'!$B$2:$B$224,0),MATCH(G3856,'ROA2'!$D$1:$AQ$1,0))</f>
        <v>2.36378002166748</v>
      </c>
      <c r="O3856" s="6">
        <v>41389.998079999998</v>
      </c>
      <c r="P3856" s="28">
        <v>-4.5695323595335551E-3</v>
      </c>
    </row>
    <row r="3857" spans="1:16" x14ac:dyDescent="0.3">
      <c r="A3857" t="s">
        <v>556</v>
      </c>
      <c r="B3857" t="e">
        <f>VLOOKUP(A3857,Sheet3!L:L,1,FALSE)</f>
        <v>#N/A</v>
      </c>
      <c r="C3857" t="str">
        <f>VLOOKUP(A3857,'ALL - prices'!B:C,2,FALSE)</f>
        <v>Imperial Oil Ltd</v>
      </c>
      <c r="D3857" t="str">
        <f>VLOOKUP(A3857,'ALL - prices'!B:I,8,FALSE)</f>
        <v>Energy</v>
      </c>
      <c r="E3857">
        <v>2018</v>
      </c>
      <c r="F3857" t="s">
        <v>682</v>
      </c>
      <c r="G3857" t="str">
        <f t="shared" si="280"/>
        <v>2018-Q4</v>
      </c>
      <c r="H3857" s="4">
        <f>INDEX('ALL - prices'!$J$3:$DY$219,MATCH('COMBINED DATA'!A3857,'ALL - prices'!$B$3:$B$219,0),MATCH('COMBINED DATA'!G3857,'ALL - prices'!$J$1:$DY$1,0))</f>
        <v>28.549700000000001</v>
      </c>
      <c r="I3857" s="14">
        <f t="shared" si="283"/>
        <v>0.71725941553016015</v>
      </c>
      <c r="J3857" s="15">
        <f>INDEX(MarketCap2!$E$2:$AR$224,MATCH(A3857,MarketCap2!$B$2:$B$224,0),MATCH(G3857,MarketCap2!$E$1:$AR$1,0))</f>
        <v>27163543552</v>
      </c>
      <c r="K3857">
        <f t="shared" si="281"/>
        <v>24.025141600640492</v>
      </c>
      <c r="L3857">
        <f>INDEX('PB2'!$D$2:$AQ$224,MATCH(A3857,'PB2'!$B$2:$B$224,0),MATCH(G3857,'PB2'!$D$1:$AQ$1,0))</f>
        <v>1.1053500175476101</v>
      </c>
      <c r="M3857" s="16">
        <f t="shared" si="282"/>
        <v>0.90469080754949871</v>
      </c>
      <c r="N3857" s="6">
        <f>INDEX('ROA2'!$D$2:$AQ$224,MATCH(A3857,'ROA2'!$B$2:$B$224,0),MATCH(G3857,'ROA2'!$D$1:$AQ$1,0))</f>
        <v>3.2528340816497798</v>
      </c>
      <c r="O3857" s="6">
        <v>41819.000831999998</v>
      </c>
      <c r="P3857" s="28">
        <v>1.036488939117149E-2</v>
      </c>
    </row>
    <row r="3858" spans="1:16" x14ac:dyDescent="0.3">
      <c r="A3858" t="s">
        <v>556</v>
      </c>
      <c r="B3858" t="e">
        <f>VLOOKUP(A3858,Sheet3!L:L,1,FALSE)</f>
        <v>#N/A</v>
      </c>
      <c r="C3858" t="str">
        <f>VLOOKUP(A3858,'ALL - prices'!B:C,2,FALSE)</f>
        <v>Imperial Oil Ltd</v>
      </c>
      <c r="D3858" t="str">
        <f>VLOOKUP(A3858,'ALL - prices'!B:I,8,FALSE)</f>
        <v>Energy</v>
      </c>
      <c r="E3858">
        <v>2019</v>
      </c>
      <c r="F3858" t="s">
        <v>679</v>
      </c>
      <c r="G3858" t="str">
        <f t="shared" si="280"/>
        <v>2019-Q1</v>
      </c>
      <c r="H3858" s="4">
        <f>INDEX('ALL - prices'!$J$3:$DY$219,MATCH('COMBINED DATA'!A3858,'ALL - prices'!$B$3:$B$219,0),MATCH('COMBINED DATA'!G3858,'ALL - prices'!$J$1:$DY$1,0))</f>
        <v>30.271100000000001</v>
      </c>
      <c r="I3858" s="14">
        <f t="shared" si="283"/>
        <v>7.9624141797049584</v>
      </c>
      <c r="J3858" s="15">
        <f>INDEX(MarketCap2!$E$2:$AR$224,MATCH(A3858,MarketCap2!$B$2:$B$224,0),MATCH(G3858,MarketCap2!$E$1:$AR$1,0))</f>
        <v>28418816000</v>
      </c>
      <c r="K3858">
        <f t="shared" si="281"/>
        <v>24.07031729794528</v>
      </c>
      <c r="L3858">
        <f>INDEX('PB2'!$D$2:$AQ$224,MATCH(A3858,'PB2'!$B$2:$B$224,0),MATCH(G3858,'PB2'!$D$1:$AQ$1,0))</f>
        <v>1.158931016922</v>
      </c>
      <c r="M3858" s="16">
        <f t="shared" si="282"/>
        <v>0.86286412685363778</v>
      </c>
      <c r="N3858" s="6">
        <f>INDEX('ROA2'!$D$2:$AQ$224,MATCH(A3858,'ROA2'!$B$2:$B$224,0),MATCH(G3858,'ROA2'!$D$1:$AQ$1,0))</f>
        <v>5.5720767974853498</v>
      </c>
      <c r="O3858" s="6">
        <v>41456.001023999997</v>
      </c>
      <c r="P3858" s="28">
        <v>-8.6802601874273431E-3</v>
      </c>
    </row>
    <row r="3859" spans="1:16" x14ac:dyDescent="0.3">
      <c r="A3859" t="s">
        <v>556</v>
      </c>
      <c r="B3859" t="e">
        <f>VLOOKUP(A3859,Sheet3!L:L,1,FALSE)</f>
        <v>#N/A</v>
      </c>
      <c r="C3859" t="str">
        <f>VLOOKUP(A3859,'ALL - prices'!B:C,2,FALSE)</f>
        <v>Imperial Oil Ltd</v>
      </c>
      <c r="D3859" t="str">
        <f>VLOOKUP(A3859,'ALL - prices'!B:I,8,FALSE)</f>
        <v>Energy</v>
      </c>
      <c r="E3859">
        <v>2019</v>
      </c>
      <c r="F3859" t="s">
        <v>680</v>
      </c>
      <c r="G3859" t="str">
        <f t="shared" si="280"/>
        <v>2019-Q2</v>
      </c>
      <c r="H3859" s="4">
        <f>INDEX('ALL - prices'!$J$3:$DY$219,MATCH('COMBINED DATA'!A3859,'ALL - prices'!$B$3:$B$219,0),MATCH('COMBINED DATA'!G3859,'ALL - prices'!$J$1:$DY$1,0))</f>
        <v>30.270099999999999</v>
      </c>
      <c r="I3859" s="14">
        <f t="shared" si="283"/>
        <v>7.7208829782177935</v>
      </c>
      <c r="J3859" s="15">
        <f>INDEX(MarketCap2!$E$2:$AR$224,MATCH(A3859,MarketCap2!$B$2:$B$224,0),MATCH(G3859,MarketCap2!$E$1:$AR$1,0))</f>
        <v>27763187712</v>
      </c>
      <c r="K3859">
        <f t="shared" si="281"/>
        <v>24.046976797116347</v>
      </c>
      <c r="L3859">
        <f>INDEX('PB2'!$D$2:$AQ$224,MATCH(A3859,'PB2'!$B$2:$B$224,0),MATCH(G3859,'PB2'!$D$1:$AQ$1,0))</f>
        <v>1.1053550243377701</v>
      </c>
      <c r="M3859" s="16">
        <f t="shared" si="282"/>
        <v>0.9046867096832627</v>
      </c>
      <c r="N3859" s="6">
        <f>INDEX('ROA2'!$D$2:$AQ$224,MATCH(A3859,'ROA2'!$B$2:$B$224,0),MATCH(G3859,'ROA2'!$D$1:$AQ$1,0))</f>
        <v>4.9740118980407697</v>
      </c>
      <c r="O3859" s="6">
        <v>42496.999424000001</v>
      </c>
      <c r="P3859" s="28">
        <v>2.5110921803512643E-2</v>
      </c>
    </row>
    <row r="3860" spans="1:16" x14ac:dyDescent="0.3">
      <c r="A3860" t="s">
        <v>556</v>
      </c>
      <c r="B3860" t="e">
        <f>VLOOKUP(A3860,Sheet3!L:L,1,FALSE)</f>
        <v>#N/A</v>
      </c>
      <c r="C3860" t="str">
        <f>VLOOKUP(A3860,'ALL - prices'!B:C,2,FALSE)</f>
        <v>Imperial Oil Ltd</v>
      </c>
      <c r="D3860" t="str">
        <f>VLOOKUP(A3860,'ALL - prices'!B:I,8,FALSE)</f>
        <v>Energy</v>
      </c>
      <c r="E3860">
        <v>2019</v>
      </c>
      <c r="F3860" t="s">
        <v>681</v>
      </c>
      <c r="G3860" t="str">
        <f t="shared" si="280"/>
        <v>2019-Q3</v>
      </c>
      <c r="H3860" s="4">
        <f>INDEX('ALL - prices'!$J$3:$DY$219,MATCH('COMBINED DATA'!A3860,'ALL - prices'!$B$3:$B$219,0),MATCH('COMBINED DATA'!G3860,'ALL - prices'!$J$1:$DY$1,0))</f>
        <v>28.996099999999998</v>
      </c>
      <c r="I3860" s="14">
        <f t="shared" si="283"/>
        <v>7.236717845819328</v>
      </c>
      <c r="J3860" s="15">
        <f>INDEX(MarketCap2!$E$2:$AR$224,MATCH(A3860,MarketCap2!$B$2:$B$224,0),MATCH(G3860,MarketCap2!$E$1:$AR$1,0))</f>
        <v>26084317184</v>
      </c>
      <c r="K3860">
        <f t="shared" si="281"/>
        <v>23.984600096501577</v>
      </c>
      <c r="L3860">
        <f>INDEX('PB2'!$D$2:$AQ$224,MATCH(A3860,'PB2'!$B$2:$B$224,0),MATCH(G3860,'PB2'!$D$1:$AQ$1,0))</f>
        <v>1.0405249595642101</v>
      </c>
      <c r="M3860" s="16">
        <f t="shared" si="282"/>
        <v>0.96105335178006435</v>
      </c>
      <c r="N3860" s="6">
        <f>INDEX('ROA2'!$D$2:$AQ$224,MATCH(A3860,'ROA2'!$B$2:$B$224,0),MATCH(G3860,'ROA2'!$D$1:$AQ$1,0))</f>
        <v>7.4580831527709996</v>
      </c>
      <c r="O3860" s="6">
        <v>41928.998912000003</v>
      </c>
      <c r="P3860" s="28">
        <v>-1.3365661569019454E-2</v>
      </c>
    </row>
    <row r="3861" spans="1:16" x14ac:dyDescent="0.3">
      <c r="A3861" t="s">
        <v>556</v>
      </c>
      <c r="B3861" t="e">
        <f>VLOOKUP(A3861,Sheet3!L:L,1,FALSE)</f>
        <v>#N/A</v>
      </c>
      <c r="C3861" t="str">
        <f>VLOOKUP(A3861,'ALL - prices'!B:C,2,FALSE)</f>
        <v>Imperial Oil Ltd</v>
      </c>
      <c r="D3861" t="str">
        <f>VLOOKUP(A3861,'ALL - prices'!B:I,8,FALSE)</f>
        <v>Energy</v>
      </c>
      <c r="E3861">
        <v>2019</v>
      </c>
      <c r="F3861" t="s">
        <v>682</v>
      </c>
      <c r="G3861" t="str">
        <f t="shared" si="280"/>
        <v>2019-Q4</v>
      </c>
      <c r="H3861" s="4">
        <f>INDEX('ALL - prices'!$J$3:$DY$219,MATCH('COMBINED DATA'!A3861,'ALL - prices'!$B$3:$B$219,0),MATCH('COMBINED DATA'!G3861,'ALL - prices'!$J$1:$DY$1,0))</f>
        <v>29.062200000000001</v>
      </c>
      <c r="I3861" s="14">
        <f t="shared" si="283"/>
        <v>3.7684377739102093</v>
      </c>
      <c r="J3861" s="15">
        <f>INDEX(MarketCap2!$E$2:$AR$224,MATCH(A3861,MarketCap2!$B$2:$B$224,0),MATCH(G3861,MarketCap2!$E$1:$AR$1,0))</f>
        <v>25633394688</v>
      </c>
      <c r="K3861">
        <f t="shared" si="281"/>
        <v>23.9671618183371</v>
      </c>
      <c r="L3861">
        <f>INDEX('PB2'!$D$2:$AQ$224,MATCH(A3861,'PB2'!$B$2:$B$224,0),MATCH(G3861,'PB2'!$D$1:$AQ$1,0))</f>
        <v>1.0526050329208401</v>
      </c>
      <c r="M3861" s="16">
        <f t="shared" si="282"/>
        <v>0.95002395839314202</v>
      </c>
      <c r="N3861" s="6">
        <f>INDEX('ROA2'!$D$2:$AQ$224,MATCH(A3861,'ROA2'!$B$2:$B$224,0),MATCH(G3861,'ROA2'!$D$1:$AQ$1,0))</f>
        <v>6.64548587799072</v>
      </c>
      <c r="O3861" s="6">
        <v>41906.999296000002</v>
      </c>
      <c r="P3861" s="28">
        <v>-5.2468736604404645E-4</v>
      </c>
    </row>
    <row r="3862" spans="1:16" x14ac:dyDescent="0.3">
      <c r="A3862" t="s">
        <v>556</v>
      </c>
      <c r="B3862" t="e">
        <f>VLOOKUP(A3862,Sheet3!L:L,1,FALSE)</f>
        <v>#N/A</v>
      </c>
      <c r="C3862" t="str">
        <f>VLOOKUP(A3862,'ALL - prices'!B:C,2,FALSE)</f>
        <v>Imperial Oil Ltd</v>
      </c>
      <c r="D3862" t="str">
        <f>VLOOKUP(A3862,'ALL - prices'!B:I,8,FALSE)</f>
        <v>Energy</v>
      </c>
      <c r="E3862">
        <v>2020</v>
      </c>
      <c r="F3862" t="s">
        <v>679</v>
      </c>
      <c r="G3862" t="str">
        <f t="shared" si="280"/>
        <v>2020-Q1</v>
      </c>
      <c r="H3862" s="4">
        <f>INDEX('ALL - prices'!$J$3:$DY$219,MATCH('COMBINED DATA'!A3862,'ALL - prices'!$B$3:$B$219,0),MATCH('COMBINED DATA'!G3862,'ALL - prices'!$J$1:$DY$1,0))</f>
        <v>13.5611</v>
      </c>
      <c r="I3862" s="14">
        <f t="shared" si="283"/>
        <v>5.436294732321505</v>
      </c>
      <c r="J3862" s="15">
        <f>INDEX(MarketCap2!$E$2:$AR$224,MATCH(A3862,MarketCap2!$B$2:$B$224,0),MATCH(G3862,MarketCap2!$E$1:$AR$1,0))</f>
        <v>11733749760</v>
      </c>
      <c r="K3862">
        <f t="shared" si="281"/>
        <v>23.185735121161656</v>
      </c>
      <c r="L3862">
        <f>INDEX('PB2'!$D$2:$AQ$224,MATCH(A3862,'PB2'!$B$2:$B$224,0),MATCH(G3862,'PB2'!$D$1:$AQ$1,0))</f>
        <v>0.49551001191139199</v>
      </c>
      <c r="M3862" s="16">
        <f t="shared" si="282"/>
        <v>2.0181226937122347</v>
      </c>
      <c r="N3862" s="6">
        <f>INDEX('ROA2'!$D$2:$AQ$224,MATCH(A3862,'ROA2'!$B$2:$B$224,0),MATCH(G3862,'ROA2'!$D$1:$AQ$1,0))</f>
        <v>5.2604517936706499</v>
      </c>
      <c r="O3862" s="6">
        <v>42187.001856000003</v>
      </c>
      <c r="P3862" s="28">
        <v>6.6815225309326048E-3</v>
      </c>
    </row>
    <row r="3863" spans="1:16" x14ac:dyDescent="0.3">
      <c r="A3863" t="s">
        <v>556</v>
      </c>
      <c r="B3863" t="e">
        <f>VLOOKUP(A3863,Sheet3!L:L,1,FALSE)</f>
        <v>#N/A</v>
      </c>
      <c r="C3863" t="str">
        <f>VLOOKUP(A3863,'ALL - prices'!B:C,2,FALSE)</f>
        <v>Imperial Oil Ltd</v>
      </c>
      <c r="D3863" t="str">
        <f>VLOOKUP(A3863,'ALL - prices'!B:I,8,FALSE)</f>
        <v>Energy</v>
      </c>
      <c r="E3863">
        <v>2020</v>
      </c>
      <c r="F3863" t="s">
        <v>680</v>
      </c>
      <c r="G3863" t="str">
        <f t="shared" si="280"/>
        <v>2020-Q2</v>
      </c>
      <c r="H3863" s="4">
        <f>INDEX('ALL - prices'!$J$3:$DY$219,MATCH('COMBINED DATA'!A3863,'ALL - prices'!$B$3:$B$219,0),MATCH('COMBINED DATA'!G3863,'ALL - prices'!$J$1:$DY$1,0))</f>
        <v>18.796800000000001</v>
      </c>
      <c r="I3863" s="14">
        <f t="shared" si="283"/>
        <v>8.4163563765246217</v>
      </c>
      <c r="J3863" s="15">
        <f>INDEX(MarketCap2!$E$2:$AR$224,MATCH(A3863,MarketCap2!$B$2:$B$224,0),MATCH(G3863,MarketCap2!$E$1:$AR$1,0))</f>
        <v>16032236544</v>
      </c>
      <c r="K3863">
        <f t="shared" si="281"/>
        <v>23.497867316231037</v>
      </c>
      <c r="L3863">
        <f>INDEX('PB2'!$D$2:$AQ$224,MATCH(A3863,'PB2'!$B$2:$B$224,0),MATCH(G3863,'PB2'!$D$1:$AQ$1,0))</f>
        <v>0.69960898160934404</v>
      </c>
      <c r="M3863" s="16">
        <f t="shared" si="282"/>
        <v>1.4293698712953229</v>
      </c>
      <c r="N3863" s="6">
        <f>INDEX('ROA2'!$D$2:$AQ$224,MATCH(A3863,'ROA2'!$B$2:$B$224,0),MATCH(G3863,'ROA2'!$D$1:$AQ$1,0))</f>
        <v>4.1466650962829599</v>
      </c>
      <c r="O3863" s="6">
        <v>40412.999680000001</v>
      </c>
      <c r="P3863" s="28">
        <v>-4.2050918480894518E-2</v>
      </c>
    </row>
    <row r="3864" spans="1:16" x14ac:dyDescent="0.3">
      <c r="A3864" t="s">
        <v>556</v>
      </c>
      <c r="B3864" t="e">
        <f>VLOOKUP(A3864,Sheet3!L:L,1,FALSE)</f>
        <v>#N/A</v>
      </c>
      <c r="C3864" t="str">
        <f>VLOOKUP(A3864,'ALL - prices'!B:C,2,FALSE)</f>
        <v>Imperial Oil Ltd</v>
      </c>
      <c r="D3864" t="str">
        <f>VLOOKUP(A3864,'ALL - prices'!B:I,8,FALSE)</f>
        <v>Energy</v>
      </c>
      <c r="E3864">
        <v>2020</v>
      </c>
      <c r="F3864" t="s">
        <v>681</v>
      </c>
      <c r="G3864" t="str">
        <f t="shared" si="280"/>
        <v>2020-Q3</v>
      </c>
      <c r="H3864" s="4">
        <f>INDEX('ALL - prices'!$J$3:$DY$219,MATCH('COMBINED DATA'!A3864,'ALL - prices'!$B$3:$B$219,0),MATCH('COMBINED DATA'!G3864,'ALL - prices'!$J$1:$DY$1,0))</f>
        <v>13.8651</v>
      </c>
      <c r="I3864" s="14">
        <f t="shared" si="283"/>
        <v>6.6872788897403357</v>
      </c>
      <c r="J3864" s="15">
        <f>INDEX(MarketCap2!$E$2:$AR$224,MATCH(A3864,MarketCap2!$B$2:$B$224,0),MATCH(G3864,MarketCap2!$E$1:$AR$1,0))</f>
        <v>11701183488</v>
      </c>
      <c r="K3864">
        <f t="shared" si="281"/>
        <v>23.182955826455032</v>
      </c>
      <c r="L3864">
        <f>INDEX('PB2'!$D$2:$AQ$224,MATCH(A3864,'PB2'!$B$2:$B$224,0),MATCH(G3864,'PB2'!$D$1:$AQ$1,0))</f>
        <v>0.51339000463485696</v>
      </c>
      <c r="M3864" s="16">
        <f t="shared" si="282"/>
        <v>1.9478369095074983</v>
      </c>
      <c r="N3864" s="6">
        <f>INDEX('ROA2'!$D$2:$AQ$224,MATCH(A3864,'ROA2'!$B$2:$B$224,0),MATCH(G3864,'ROA2'!$D$1:$AQ$1,0))</f>
        <v>-4.6666000038385003E-2</v>
      </c>
      <c r="O3864" s="6">
        <v>39500.001279999997</v>
      </c>
      <c r="P3864" s="28">
        <v>-2.2591700869258612E-2</v>
      </c>
    </row>
    <row r="3865" spans="1:16" x14ac:dyDescent="0.3">
      <c r="A3865" t="s">
        <v>556</v>
      </c>
      <c r="B3865" t="e">
        <f>VLOOKUP(A3865,Sheet3!L:L,1,FALSE)</f>
        <v>#N/A</v>
      </c>
      <c r="C3865" t="str">
        <f>VLOOKUP(A3865,'ALL - prices'!B:C,2,FALSE)</f>
        <v>Imperial Oil Ltd</v>
      </c>
      <c r="D3865" t="str">
        <f>VLOOKUP(A3865,'ALL - prices'!B:I,8,FALSE)</f>
        <v>Energy</v>
      </c>
      <c r="E3865">
        <v>2020</v>
      </c>
      <c r="F3865" t="s">
        <v>682</v>
      </c>
      <c r="G3865" t="str">
        <f t="shared" si="280"/>
        <v>2020-Q4</v>
      </c>
      <c r="H3865" s="4">
        <f>INDEX('ALL - prices'!$J$3:$DY$219,MATCH('COMBINED DATA'!A3865,'ALL - prices'!$B$3:$B$219,0),MATCH('COMBINED DATA'!G3865,'ALL - prices'!$J$1:$DY$1,0))</f>
        <v>21.218900000000001</v>
      </c>
      <c r="I3865" s="14">
        <f t="shared" si="283"/>
        <v>5.9269184491886868</v>
      </c>
      <c r="J3865" s="15">
        <f>INDEX(MarketCap2!$E$2:$AR$224,MATCH(A3865,MarketCap2!$B$2:$B$224,0),MATCH(G3865,MarketCap2!$E$1:$AR$1,0))</f>
        <v>17735294976</v>
      </c>
      <c r="K3865">
        <f t="shared" si="281"/>
        <v>23.598822557455446</v>
      </c>
      <c r="L3865">
        <f>INDEX('PB2'!$D$2:$AQ$224,MATCH(A3865,'PB2'!$B$2:$B$224,0),MATCH(G3865,'PB2'!$D$1:$AQ$1,0))</f>
        <v>0.82805597782134999</v>
      </c>
      <c r="M3865" s="16">
        <f t="shared" si="282"/>
        <v>1.2076478242824138</v>
      </c>
      <c r="N3865" s="6">
        <f>INDEX('ROA2'!$D$2:$AQ$224,MATCH(A3865,'ROA2'!$B$2:$B$224,0),MATCH(G3865,'ROA2'!$D$1:$AQ$1,0))</f>
        <v>-1.0825569629669201</v>
      </c>
      <c r="O3865" s="6">
        <v>39381.999616000001</v>
      </c>
      <c r="P3865" s="28">
        <v>-2.9873838019277101E-3</v>
      </c>
    </row>
    <row r="3866" spans="1:16" x14ac:dyDescent="0.3">
      <c r="A3866" t="s">
        <v>556</v>
      </c>
      <c r="B3866" t="e">
        <f>VLOOKUP(A3866,Sheet3!L:L,1,FALSE)</f>
        <v>#N/A</v>
      </c>
      <c r="C3866" t="str">
        <f>VLOOKUP(A3866,'ALL - prices'!B:C,2,FALSE)</f>
        <v>Imperial Oil Ltd</v>
      </c>
      <c r="D3866" t="str">
        <f>VLOOKUP(A3866,'ALL - prices'!B:I,8,FALSE)</f>
        <v>Energy</v>
      </c>
      <c r="E3866">
        <v>2021</v>
      </c>
      <c r="F3866" t="s">
        <v>679</v>
      </c>
      <c r="G3866" t="str">
        <f t="shared" si="280"/>
        <v>2021-Q1</v>
      </c>
      <c r="H3866" s="4">
        <f>INDEX('ALL - prices'!$J$3:$DY$219,MATCH('COMBINED DATA'!A3866,'ALL - prices'!$B$3:$B$219,0),MATCH('COMBINED DATA'!G3866,'ALL - prices'!$J$1:$DY$1,0))</f>
        <v>26.946999999999999</v>
      </c>
      <c r="I3866" s="14">
        <f t="shared" si="283"/>
        <v>9.5772674294828608</v>
      </c>
      <c r="J3866" s="15">
        <f>INDEX(MarketCap2!$E$2:$AR$224,MATCH(A3866,MarketCap2!$B$2:$B$224,0),MATCH(G3866,MarketCap2!$E$1:$AR$1,0))</f>
        <v>22345295872</v>
      </c>
      <c r="K3866">
        <f t="shared" si="281"/>
        <v>23.829881660327182</v>
      </c>
      <c r="L3866">
        <f>INDEX('PB2'!$D$2:$AQ$224,MATCH(A3866,'PB2'!$B$2:$B$224,0),MATCH(G3866,'PB2'!$D$1:$AQ$1,0))</f>
        <v>1.02803194522858</v>
      </c>
      <c r="M3866" s="16">
        <f t="shared" si="282"/>
        <v>0.97273241813283617</v>
      </c>
      <c r="N3866" s="6">
        <f>INDEX('ROA2'!$D$2:$AQ$224,MATCH(A3866,'ROA2'!$B$2:$B$224,0),MATCH(G3866,'ROA2'!$D$1:$AQ$1,0))</f>
        <v>-4.62988376617432</v>
      </c>
      <c r="O3866" s="6">
        <v>38030.999552000001</v>
      </c>
      <c r="P3866" s="28">
        <v>-3.430501440183651E-2</v>
      </c>
    </row>
    <row r="3867" spans="1:16" x14ac:dyDescent="0.3">
      <c r="A3867" t="s">
        <v>556</v>
      </c>
      <c r="B3867" t="e">
        <f>VLOOKUP(A3867,Sheet3!L:L,1,FALSE)</f>
        <v>#N/A</v>
      </c>
      <c r="C3867" t="str">
        <f>VLOOKUP(A3867,'ALL - prices'!B:C,2,FALSE)</f>
        <v>Imperial Oil Ltd</v>
      </c>
      <c r="D3867" t="str">
        <f>VLOOKUP(A3867,'ALL - prices'!B:I,8,FALSE)</f>
        <v>Energy</v>
      </c>
      <c r="E3867">
        <v>2021</v>
      </c>
      <c r="F3867" t="s">
        <v>680</v>
      </c>
      <c r="G3867" t="str">
        <f t="shared" si="280"/>
        <v>2021-Q2</v>
      </c>
      <c r="H3867" s="4">
        <f>INDEX('ALL - prices'!$J$3:$DY$219,MATCH('COMBINED DATA'!A3867,'ALL - prices'!$B$3:$B$219,0),MATCH('COMBINED DATA'!G3867,'ALL - prices'!$J$1:$DY$1,0))</f>
        <v>33.664000000000001</v>
      </c>
      <c r="I3867" s="14">
        <f t="shared" si="283"/>
        <v>9.8494469276198551</v>
      </c>
      <c r="J3867" s="15">
        <f>INDEX(MarketCap2!$E$2:$AR$224,MATCH(A3867,MarketCap2!$B$2:$B$224,0),MATCH(G3867,MarketCap2!$E$1:$AR$1,0))</f>
        <v>27208069120</v>
      </c>
      <c r="K3867">
        <f t="shared" si="281"/>
        <v>24.026779425077365</v>
      </c>
      <c r="L3867">
        <f>INDEX('PB2'!$D$2:$AQ$224,MATCH(A3867,'PB2'!$B$2:$B$224,0),MATCH(G3867,'PB2'!$D$1:$AQ$1,0))</f>
        <v>1.2816679477691699</v>
      </c>
      <c r="M3867" s="16">
        <f t="shared" si="282"/>
        <v>0.78023329033121869</v>
      </c>
      <c r="N3867" s="6">
        <f>INDEX('ROA2'!$D$2:$AQ$224,MATCH(A3867,'ROA2'!$B$2:$B$224,0),MATCH(G3867,'ROA2'!$D$1:$AQ$1,0))</f>
        <v>-3.2158150672912602</v>
      </c>
      <c r="O3867" s="6">
        <v>39006.998527999996</v>
      </c>
      <c r="P3867" s="28">
        <v>2.5663248073864227E-2</v>
      </c>
    </row>
    <row r="3868" spans="1:16" x14ac:dyDescent="0.3">
      <c r="A3868" t="s">
        <v>556</v>
      </c>
      <c r="B3868" t="e">
        <f>VLOOKUP(A3868,Sheet3!L:L,1,FALSE)</f>
        <v>#N/A</v>
      </c>
      <c r="C3868" t="str">
        <f>VLOOKUP(A3868,'ALL - prices'!B:C,2,FALSE)</f>
        <v>Imperial Oil Ltd</v>
      </c>
      <c r="D3868" t="str">
        <f>VLOOKUP(A3868,'ALL - prices'!B:I,8,FALSE)</f>
        <v>Energy</v>
      </c>
      <c r="E3868">
        <v>2021</v>
      </c>
      <c r="F3868" t="s">
        <v>681</v>
      </c>
      <c r="G3868" t="str">
        <f t="shared" si="280"/>
        <v>2021-Q3</v>
      </c>
      <c r="H3868" s="4">
        <f>INDEX('ALL - prices'!$J$3:$DY$219,MATCH('COMBINED DATA'!A3868,'ALL - prices'!$B$3:$B$219,0),MATCH('COMBINED DATA'!G3868,'ALL - prices'!$J$1:$DY$1,0))</f>
        <v>35.9604</v>
      </c>
      <c r="I3868" s="14">
        <f t="shared" si="283"/>
        <v>6.9551473247636055</v>
      </c>
      <c r="J3868" s="15">
        <f>INDEX(MarketCap2!$E$2:$AR$224,MATCH(A3868,MarketCap2!$B$2:$B$224,0),MATCH(G3868,MarketCap2!$E$1:$AR$1,0))</f>
        <v>27964973056</v>
      </c>
      <c r="K3868">
        <f t="shared" si="281"/>
        <v>24.054218601729421</v>
      </c>
      <c r="L3868">
        <f>INDEX('PB2'!$D$2:$AQ$224,MATCH(A3868,'PB2'!$B$2:$B$224,0),MATCH(G3868,'PB2'!$D$1:$AQ$1,0))</f>
        <v>1.3129010200500499</v>
      </c>
      <c r="M3868" s="16">
        <f t="shared" si="282"/>
        <v>0.76167204132561217</v>
      </c>
      <c r="N3868" s="6">
        <f>INDEX('ROA2'!$D$2:$AQ$224,MATCH(A3868,'ROA2'!$B$2:$B$224,0),MATCH(G3868,'ROA2'!$D$1:$AQ$1,0))</f>
        <v>-0.98165500164032005</v>
      </c>
      <c r="O3868" s="6">
        <v>38939.000831999998</v>
      </c>
      <c r="P3868" s="28">
        <v>-1.7432178472073017E-3</v>
      </c>
    </row>
    <row r="3869" spans="1:16" x14ac:dyDescent="0.3">
      <c r="A3869" t="s">
        <v>556</v>
      </c>
      <c r="B3869" t="e">
        <f>VLOOKUP(A3869,Sheet3!L:L,1,FALSE)</f>
        <v>#N/A</v>
      </c>
      <c r="C3869" t="str">
        <f>VLOOKUP(A3869,'ALL - prices'!B:C,2,FALSE)</f>
        <v>Imperial Oil Ltd</v>
      </c>
      <c r="D3869" t="str">
        <f>VLOOKUP(A3869,'ALL - prices'!B:I,8,FALSE)</f>
        <v>Energy</v>
      </c>
      <c r="E3869">
        <v>2021</v>
      </c>
      <c r="F3869" t="s">
        <v>682</v>
      </c>
      <c r="G3869" t="str">
        <f t="shared" si="280"/>
        <v>2021-Q4</v>
      </c>
      <c r="H3869" s="4">
        <f>INDEX('ALL - prices'!$J$3:$DY$219,MATCH('COMBINED DATA'!A3869,'ALL - prices'!$B$3:$B$219,0),MATCH('COMBINED DATA'!G3869,'ALL - prices'!$J$1:$DY$1,0))</f>
        <v>41.246400000000001</v>
      </c>
      <c r="I3869" s="14">
        <f t="shared" si="283"/>
        <v>2.9084131320475559</v>
      </c>
      <c r="J3869" s="15">
        <f>INDEX(MarketCap2!$E$2:$AR$224,MATCH(A3869,MarketCap2!$B$2:$B$224,0),MATCH(G3869,MarketCap2!$E$1:$AR$1,0))</f>
        <v>31280508928</v>
      </c>
      <c r="K3869">
        <f t="shared" si="281"/>
        <v>24.166261022567891</v>
      </c>
      <c r="L3869">
        <f>INDEX('PB2'!$D$2:$AQ$224,MATCH(A3869,'PB2'!$B$2:$B$224,0),MATCH(G3869,'PB2'!$D$1:$AQ$1,0))</f>
        <v>1.42323505878449</v>
      </c>
      <c r="M3869" s="16">
        <f t="shared" si="282"/>
        <v>0.7026246253756897</v>
      </c>
      <c r="N3869" s="6">
        <f>INDEX('ROA2'!$D$2:$AQ$224,MATCH(A3869,'ROA2'!$B$2:$B$224,0),MATCH(G3869,'ROA2'!$D$1:$AQ$1,0))</f>
        <v>1.29583704471588</v>
      </c>
      <c r="O3869" s="6">
        <v>40874.999808</v>
      </c>
      <c r="P3869" s="28">
        <v>4.9718763569531609E-2</v>
      </c>
    </row>
    <row r="3870" spans="1:16" x14ac:dyDescent="0.3">
      <c r="A3870" t="s">
        <v>556</v>
      </c>
      <c r="B3870" t="e">
        <f>VLOOKUP(A3870,Sheet3!L:L,1,FALSE)</f>
        <v>#N/A</v>
      </c>
      <c r="C3870" t="str">
        <f>VLOOKUP(A3870,'ALL - prices'!B:C,2,FALSE)</f>
        <v>Imperial Oil Ltd</v>
      </c>
      <c r="D3870" t="str">
        <f>VLOOKUP(A3870,'ALL - prices'!B:I,8,FALSE)</f>
        <v>Energy</v>
      </c>
      <c r="E3870">
        <v>2022</v>
      </c>
      <c r="F3870" t="s">
        <v>679</v>
      </c>
      <c r="G3870" t="str">
        <f t="shared" si="280"/>
        <v>2022-Q1</v>
      </c>
      <c r="H3870" s="4">
        <f>INDEX('ALL - prices'!$J$3:$DY$219,MATCH('COMBINED DATA'!A3870,'ALL - prices'!$B$3:$B$219,0),MATCH('COMBINED DATA'!G3870,'ALL - prices'!$J$1:$DY$1,0))</f>
        <v>55.028500000000001</v>
      </c>
      <c r="I3870" s="14">
        <f t="shared" si="283"/>
        <v>4.3514261672659318</v>
      </c>
      <c r="J3870" s="15">
        <f>INDEX(MarketCap2!$E$2:$AR$224,MATCH(A3870,MarketCap2!$B$2:$B$224,0),MATCH(G3870,MarketCap2!$E$1:$AR$1,0))</f>
        <v>40483192832</v>
      </c>
      <c r="K3870">
        <f t="shared" si="281"/>
        <v>24.424152733123506</v>
      </c>
      <c r="L3870">
        <f>INDEX('PB2'!$D$2:$AQ$224,MATCH(A3870,'PB2'!$B$2:$B$224,0),MATCH(G3870,'PB2'!$D$1:$AQ$1,0))</f>
        <v>1.8173470497131401</v>
      </c>
      <c r="M3870" s="16">
        <f t="shared" si="282"/>
        <v>0.55025263345151687</v>
      </c>
      <c r="N3870" s="6">
        <f>INDEX('ROA2'!$D$2:$AQ$224,MATCH(A3870,'ROA2'!$B$2:$B$224,0),MATCH(G3870,'ROA2'!$D$1:$AQ$1,0))</f>
        <v>6.2908401489257804</v>
      </c>
      <c r="O3870" s="6">
        <v>40782.000128</v>
      </c>
      <c r="P3870" s="28">
        <v>-2.2752215397392867E-3</v>
      </c>
    </row>
    <row r="3871" spans="1:16" x14ac:dyDescent="0.3">
      <c r="A3871" t="s">
        <v>556</v>
      </c>
      <c r="B3871" t="e">
        <f>VLOOKUP(A3871,Sheet3!L:L,1,FALSE)</f>
        <v>#N/A</v>
      </c>
      <c r="C3871" t="str">
        <f>VLOOKUP(A3871,'ALL - prices'!B:C,2,FALSE)</f>
        <v>Imperial Oil Ltd</v>
      </c>
      <c r="D3871" t="str">
        <f>VLOOKUP(A3871,'ALL - prices'!B:I,8,FALSE)</f>
        <v>Energy</v>
      </c>
      <c r="E3871">
        <v>2022</v>
      </c>
      <c r="F3871" t="s">
        <v>680</v>
      </c>
      <c r="G3871" t="str">
        <f t="shared" si="280"/>
        <v>2022-Q2</v>
      </c>
      <c r="H3871" s="4">
        <f>INDEX('ALL - prices'!$J$3:$DY$219,MATCH('COMBINED DATA'!A3871,'ALL - prices'!$B$3:$B$219,0),MATCH('COMBINED DATA'!G3871,'ALL - prices'!$J$1:$DY$1,0))</f>
        <v>55.463099999999997</v>
      </c>
      <c r="I3871" s="14">
        <f t="shared" si="283"/>
        <v>4.1450295877512549</v>
      </c>
      <c r="J3871" s="15">
        <f>INDEX(MarketCap2!$E$2:$AR$224,MATCH(A3871,MarketCap2!$B$2:$B$224,0),MATCH(G3871,MarketCap2!$E$1:$AR$1,0))</f>
        <v>38633508864</v>
      </c>
      <c r="K3871">
        <f t="shared" si="281"/>
        <v>24.377385842116706</v>
      </c>
      <c r="L3871">
        <f>INDEX('PB2'!$D$2:$AQ$224,MATCH(A3871,'PB2'!$B$2:$B$224,0),MATCH(G3871,'PB2'!$D$1:$AQ$1,0))</f>
        <v>1.7586410045623799</v>
      </c>
      <c r="M3871" s="16">
        <f t="shared" si="282"/>
        <v>0.56862088249150078</v>
      </c>
      <c r="N3871" s="6">
        <f>INDEX('ROA2'!$D$2:$AQ$224,MATCH(A3871,'ROA2'!$B$2:$B$224,0),MATCH(G3871,'ROA2'!$D$1:$AQ$1,0))</f>
        <v>7.8727798461914098</v>
      </c>
      <c r="O3871" s="6">
        <v>43810.000895999998</v>
      </c>
      <c r="P3871" s="28">
        <v>7.4248461539311333E-2</v>
      </c>
    </row>
    <row r="3872" spans="1:16" x14ac:dyDescent="0.3">
      <c r="A3872" t="s">
        <v>556</v>
      </c>
      <c r="B3872" t="e">
        <f>VLOOKUP(A3872,Sheet3!L:L,1,FALSE)</f>
        <v>#N/A</v>
      </c>
      <c r="C3872" t="str">
        <f>VLOOKUP(A3872,'ALL - prices'!B:C,2,FALSE)</f>
        <v>Imperial Oil Ltd</v>
      </c>
      <c r="D3872" t="str">
        <f>VLOOKUP(A3872,'ALL - prices'!B:I,8,FALSE)</f>
        <v>Energy</v>
      </c>
      <c r="E3872">
        <v>2022</v>
      </c>
      <c r="F3872" t="s">
        <v>681</v>
      </c>
      <c r="G3872" t="str">
        <f t="shared" si="280"/>
        <v>2022-Q3</v>
      </c>
      <c r="H3872" s="4">
        <f>INDEX('ALL - prices'!$J$3:$DY$219,MATCH('COMBINED DATA'!A3872,'ALL - prices'!$B$3:$B$219,0),MATCH('COMBINED DATA'!G3872,'ALL - prices'!$J$1:$DY$1,0))</f>
        <v>54.956899999999997</v>
      </c>
      <c r="I3872" s="14">
        <f t="shared" si="283"/>
        <v>8.1828100157178856</v>
      </c>
      <c r="J3872" s="15">
        <f>INDEX(MarketCap2!$E$2:$AR$224,MATCH(A3872,MarketCap2!$B$2:$B$224,0),MATCH(G3872,MarketCap2!$E$1:$AR$1,0))</f>
        <v>37173432320</v>
      </c>
      <c r="K3872">
        <f t="shared" si="281"/>
        <v>24.338860158127716</v>
      </c>
      <c r="L3872">
        <f>INDEX('PB2'!$D$2:$AQ$224,MATCH(A3872,'PB2'!$B$2:$B$224,0),MATCH(G3872,'PB2'!$D$1:$AQ$1,0))</f>
        <v>1.6395360231399501</v>
      </c>
      <c r="M3872" s="16">
        <f t="shared" si="282"/>
        <v>0.609928654135244</v>
      </c>
      <c r="N3872" s="6">
        <f>INDEX('ROA2'!$D$2:$AQ$224,MATCH(A3872,'ROA2'!$B$2:$B$224,0),MATCH(G3872,'ROA2'!$D$1:$AQ$1,0))</f>
        <v>12.6516437530518</v>
      </c>
      <c r="O3872" s="6">
        <v>44892.000255999999</v>
      </c>
      <c r="P3872" s="28">
        <v>2.4697542521593324E-2</v>
      </c>
    </row>
    <row r="3873" spans="1:16" x14ac:dyDescent="0.3">
      <c r="A3873" t="s">
        <v>556</v>
      </c>
      <c r="B3873" t="e">
        <f>VLOOKUP(A3873,Sheet3!L:L,1,FALSE)</f>
        <v>#N/A</v>
      </c>
      <c r="C3873" t="str">
        <f>VLOOKUP(A3873,'ALL - prices'!B:C,2,FALSE)</f>
        <v>Imperial Oil Ltd</v>
      </c>
      <c r="D3873" t="str">
        <f>VLOOKUP(A3873,'ALL - prices'!B:I,8,FALSE)</f>
        <v>Energy</v>
      </c>
      <c r="E3873">
        <v>2022</v>
      </c>
      <c r="F3873" t="s">
        <v>682</v>
      </c>
      <c r="G3873" t="str">
        <f t="shared" si="280"/>
        <v>2022-Q4</v>
      </c>
      <c r="H3873" s="4">
        <f>INDEX('ALL - prices'!$J$3:$DY$219,MATCH('COMBINED DATA'!A3873,'ALL - prices'!$B$3:$B$219,0),MATCH('COMBINED DATA'!G3873,'ALL - prices'!$J$1:$DY$1,0))</f>
        <v>60.949100000000001</v>
      </c>
      <c r="I3873" s="14">
        <f t="shared" si="283"/>
        <v>7.3188766616993002</v>
      </c>
      <c r="J3873" s="15">
        <f>INDEX(MarketCap2!$E$2:$AR$224,MATCH(A3873,MarketCap2!$B$2:$B$224,0),MATCH(G3873,MarketCap2!$E$1:$AR$1,0))</f>
        <v>38524870656</v>
      </c>
      <c r="K3873">
        <f t="shared" si="281"/>
        <v>24.374569860742671</v>
      </c>
      <c r="L3873">
        <f>INDEX('PB2'!$D$2:$AQ$224,MATCH(A3873,'PB2'!$B$2:$B$224,0),MATCH(G3873,'PB2'!$D$1:$AQ$1,0))</f>
        <v>1.7188639640808101</v>
      </c>
      <c r="M3873" s="16">
        <f t="shared" si="282"/>
        <v>0.5817796061218643</v>
      </c>
      <c r="N3873" s="6">
        <f>INDEX('ROA2'!$D$2:$AQ$224,MATCH(A3873,'ROA2'!$B$2:$B$224,0),MATCH(G3873,'ROA2'!$D$1:$AQ$1,0))</f>
        <v>15.325360298156699</v>
      </c>
      <c r="O3873" s="6">
        <v>42986.000383999999</v>
      </c>
      <c r="P3873" s="28">
        <v>-4.2457450350416398E-2</v>
      </c>
    </row>
    <row r="3874" spans="1:16" x14ac:dyDescent="0.3">
      <c r="A3874" t="s">
        <v>556</v>
      </c>
      <c r="B3874" t="e">
        <f>VLOOKUP(A3874,Sheet3!L:L,1,FALSE)</f>
        <v>#N/A</v>
      </c>
      <c r="C3874" t="str">
        <f>VLOOKUP(A3874,'ALL - prices'!B:C,2,FALSE)</f>
        <v>Imperial Oil Ltd</v>
      </c>
      <c r="D3874" t="str">
        <f>VLOOKUP(A3874,'ALL - prices'!B:I,8,FALSE)</f>
        <v>Energy</v>
      </c>
      <c r="E3874">
        <v>2023</v>
      </c>
      <c r="F3874" t="s">
        <v>679</v>
      </c>
      <c r="G3874" t="str">
        <f t="shared" si="280"/>
        <v>2023-Q1</v>
      </c>
      <c r="H3874" s="4">
        <f>INDEX('ALL - prices'!$J$3:$DY$219,MATCH('COMBINED DATA'!A3874,'ALL - prices'!$B$3:$B$219,0),MATCH('COMBINED DATA'!G3874,'ALL - prices'!$J$1:$DY$1,0))</f>
        <v>63.9268</v>
      </c>
      <c r="I3874" s="14">
        <f t="shared" si="283"/>
        <v>10.970578119983735</v>
      </c>
      <c r="J3874" s="15">
        <f>INDEX(MarketCap2!$E$2:$AR$224,MATCH(A3874,MarketCap2!$B$2:$B$224,0),MATCH(G3874,MarketCap2!$E$1:$AR$1,0))</f>
        <v>40148815872</v>
      </c>
      <c r="K3874">
        <f t="shared" si="281"/>
        <v>24.415858784301527</v>
      </c>
      <c r="L3874">
        <f>INDEX('PB2'!$D$2:$AQ$224,MATCH(A3874,'PB2'!$B$2:$B$224,0),MATCH(G3874,'PB2'!$D$1:$AQ$1,0))</f>
        <v>1.7131999731063801</v>
      </c>
      <c r="M3874" s="16">
        <f t="shared" si="282"/>
        <v>0.58370302107044547</v>
      </c>
      <c r="N3874" s="6">
        <f>INDEX('ROA2'!$D$2:$AQ$224,MATCH(A3874,'ROA2'!$B$2:$B$224,0),MATCH(G3874,'ROA2'!$D$1:$AQ$1,0))</f>
        <v>17.412757873535199</v>
      </c>
      <c r="O3874" s="6">
        <v>43524.001792000003</v>
      </c>
      <c r="P3874" s="28">
        <v>1.2515735429999566E-2</v>
      </c>
    </row>
    <row r="3875" spans="1:16" x14ac:dyDescent="0.3">
      <c r="A3875" t="s">
        <v>556</v>
      </c>
      <c r="B3875" t="e">
        <f>VLOOKUP(A3875,Sheet3!L:L,1,FALSE)</f>
        <v>#N/A</v>
      </c>
      <c r="C3875" t="str">
        <f>VLOOKUP(A3875,'ALL - prices'!B:C,2,FALSE)</f>
        <v>Imperial Oil Ltd</v>
      </c>
      <c r="D3875" t="str">
        <f>VLOOKUP(A3875,'ALL - prices'!B:I,8,FALSE)</f>
        <v>Energy</v>
      </c>
      <c r="E3875">
        <v>2023</v>
      </c>
      <c r="F3875" t="s">
        <v>680</v>
      </c>
      <c r="G3875" t="str">
        <f t="shared" si="280"/>
        <v>2023-Q2</v>
      </c>
      <c r="H3875" s="4">
        <f>INDEX('ALL - prices'!$J$3:$DY$219,MATCH('COMBINED DATA'!A3875,'ALL - prices'!$B$3:$B$219,0),MATCH('COMBINED DATA'!G3875,'ALL - prices'!$J$1:$DY$1,0))</f>
        <v>63.558999999999997</v>
      </c>
      <c r="I3875" s="14">
        <f t="shared" si="283"/>
        <v>8.7517411574307111</v>
      </c>
      <c r="J3875" s="15">
        <f>INDEX(MarketCap2!$E$2:$AR$224,MATCH(A3875,MarketCap2!$B$2:$B$224,0),MATCH(G3875,MarketCap2!$E$1:$AR$1,0))</f>
        <v>39593869312</v>
      </c>
      <c r="K3875">
        <f t="shared" si="281"/>
        <v>24.401940127868176</v>
      </c>
      <c r="L3875">
        <f>INDEX('PB2'!$D$2:$AQ$224,MATCH(A3875,'PB2'!$B$2:$B$224,0),MATCH(G3875,'PB2'!$D$1:$AQ$1,0))</f>
        <v>1.66165399551392</v>
      </c>
      <c r="M3875" s="16">
        <f t="shared" si="282"/>
        <v>0.60181000539207785</v>
      </c>
      <c r="N3875" s="6">
        <f>INDEX('ROA2'!$D$2:$AQ$224,MATCH(A3875,'ROA2'!$B$2:$B$224,0),MATCH(G3875,'ROA2'!$D$1:$AQ$1,0))</f>
        <v>17.2592372894287</v>
      </c>
      <c r="O3875" s="6">
        <v>42114.998271999997</v>
      </c>
      <c r="P3875" s="28">
        <v>-3.2373023205301624E-2</v>
      </c>
    </row>
    <row r="3876" spans="1:16" x14ac:dyDescent="0.3">
      <c r="A3876" t="s">
        <v>556</v>
      </c>
      <c r="B3876" t="e">
        <f>VLOOKUP(A3876,Sheet3!L:L,1,FALSE)</f>
        <v>#N/A</v>
      </c>
      <c r="C3876" t="str">
        <f>VLOOKUP(A3876,'ALL - prices'!B:C,2,FALSE)</f>
        <v>Imperial Oil Ltd</v>
      </c>
      <c r="D3876" t="str">
        <f>VLOOKUP(A3876,'ALL - prices'!B:I,8,FALSE)</f>
        <v>Energy</v>
      </c>
      <c r="E3876">
        <v>2023</v>
      </c>
      <c r="F3876" t="s">
        <v>681</v>
      </c>
      <c r="G3876" t="str">
        <f t="shared" si="280"/>
        <v>2023-Q3</v>
      </c>
      <c r="H3876" s="4">
        <f>INDEX('ALL - prices'!$J$3:$DY$219,MATCH('COMBINED DATA'!A3876,'ALL - prices'!$B$3:$B$219,0),MATCH('COMBINED DATA'!G3876,'ALL - prices'!$J$1:$DY$1,0))</f>
        <v>78.961100000000002</v>
      </c>
      <c r="I3876" s="14">
        <f t="shared" si="283"/>
        <v>9.4525573000114615</v>
      </c>
      <c r="J3876" s="15">
        <f>INDEX(MarketCap2!$E$2:$AR$224,MATCH(A3876,MarketCap2!$B$2:$B$224,0),MATCH(G3876,MarketCap2!$E$1:$AR$1,0))</f>
        <v>48183631872</v>
      </c>
      <c r="K3876">
        <f t="shared" si="281"/>
        <v>24.598285212612158</v>
      </c>
      <c r="L3876">
        <f>INDEX('PB2'!$D$2:$AQ$224,MATCH(A3876,'PB2'!$B$2:$B$224,0),MATCH(G3876,'PB2'!$D$1:$AQ$1,0))</f>
        <v>1.9912370443344101</v>
      </c>
      <c r="M3876" s="16">
        <f t="shared" si="282"/>
        <v>0.5022003798318545</v>
      </c>
      <c r="N3876" s="6">
        <f>INDEX('ROA2'!$D$2:$AQ$224,MATCH(A3876,'ROA2'!$B$2:$B$224,0),MATCH(G3876,'ROA2'!$D$1:$AQ$1,0))</f>
        <v>13.0570688247681</v>
      </c>
      <c r="O3876" s="6">
        <v>42126.000128</v>
      </c>
      <c r="P3876" s="28">
        <v>2.6123368043249175E-4</v>
      </c>
    </row>
    <row r="3877" spans="1:16" x14ac:dyDescent="0.3">
      <c r="A3877" t="s">
        <v>556</v>
      </c>
      <c r="B3877" t="e">
        <f>VLOOKUP(A3877,Sheet3!L:L,1,FALSE)</f>
        <v>#N/A</v>
      </c>
      <c r="C3877" t="str">
        <f>VLOOKUP(A3877,'ALL - prices'!B:C,2,FALSE)</f>
        <v>Imperial Oil Ltd</v>
      </c>
      <c r="D3877" t="str">
        <f>VLOOKUP(A3877,'ALL - prices'!B:I,8,FALSE)</f>
        <v>Energy</v>
      </c>
      <c r="E3877">
        <v>2023</v>
      </c>
      <c r="F3877" t="s">
        <v>682</v>
      </c>
      <c r="G3877" t="str">
        <f t="shared" si="280"/>
        <v>2023-Q4</v>
      </c>
      <c r="H3877" s="4">
        <f>INDEX('ALL - prices'!$J$3:$DY$219,MATCH('COMBINED DATA'!A3877,'ALL - prices'!$B$3:$B$219,0),MATCH('COMBINED DATA'!G3877,'ALL - prices'!$J$1:$DY$1,0))</f>
        <v>71.698800000000006</v>
      </c>
      <c r="I3877" s="14">
        <f t="shared" si="283"/>
        <v>2.4047594091370859</v>
      </c>
      <c r="J3877" s="15">
        <f>INDEX(MarketCap2!$E$2:$AR$224,MATCH(A3877,MarketCap2!$B$2:$B$224,0),MATCH(G3877,MarketCap2!$E$1:$AR$1,0))</f>
        <v>40444960768</v>
      </c>
      <c r="K3877">
        <f t="shared" si="281"/>
        <v>24.423207893407202</v>
      </c>
      <c r="L3877">
        <f>INDEX('PB2'!$D$2:$AQ$224,MATCH(A3877,'PB2'!$B$2:$B$224,0),MATCH(G3877,'PB2'!$D$1:$AQ$1,0))</f>
        <v>1.8200420141220099</v>
      </c>
      <c r="M3877" s="16">
        <f t="shared" si="282"/>
        <v>0.54943786585190502</v>
      </c>
      <c r="N3877" s="6">
        <f>INDEX('ROA2'!$D$2:$AQ$224,MATCH(A3877,'ROA2'!$B$2:$B$224,0),MATCH(G3877,'ROA2'!$D$1:$AQ$1,0))</f>
        <v>12.130943298339799</v>
      </c>
      <c r="O3877" s="6">
        <v>43585.998848000003</v>
      </c>
      <c r="P3877" s="28">
        <v>3.4657900478654323E-2</v>
      </c>
    </row>
    <row r="3878" spans="1:16" x14ac:dyDescent="0.3">
      <c r="A3878" t="s">
        <v>556</v>
      </c>
      <c r="B3878" t="e">
        <f>VLOOKUP(A3878,Sheet3!L:L,1,FALSE)</f>
        <v>#N/A</v>
      </c>
      <c r="C3878" t="str">
        <f>VLOOKUP(A3878,'ALL - prices'!B:C,2,FALSE)</f>
        <v>Imperial Oil Ltd</v>
      </c>
      <c r="D3878" t="str">
        <f>VLOOKUP(A3878,'ALL - prices'!B:I,8,FALSE)</f>
        <v>Energy</v>
      </c>
      <c r="E3878" s="18">
        <v>2024</v>
      </c>
      <c r="F3878" t="s">
        <v>679</v>
      </c>
      <c r="G3878" t="str">
        <f t="shared" si="280"/>
        <v>2024-Q1</v>
      </c>
      <c r="H3878" s="4">
        <f>INDEX('ALL - prices'!$J$3:$DY$219,MATCH('COMBINED DATA'!A3878,'ALL - prices'!$B$3:$B$219,0),MATCH('COMBINED DATA'!G3878,'ALL - prices'!$J$1:$DY$1,0))</f>
        <v>89.381100000000004</v>
      </c>
      <c r="I3878" s="14" t="s">
        <v>769</v>
      </c>
      <c r="J3878" s="15">
        <f>INDEX(MarketCap2!$E$2:$AR$224,MATCH(A3878,MarketCap2!$B$2:$B$224,0),MATCH(G3878,MarketCap2!$E$1:$AR$1,0))</f>
        <v>50063233024</v>
      </c>
      <c r="K3878">
        <f t="shared" si="281"/>
        <v>24.636552703845073</v>
      </c>
      <c r="L3878">
        <f>INDEX('PB2'!$D$2:$AQ$224,MATCH(A3878,'PB2'!$B$2:$B$224,0),MATCH(G3878,'PB2'!$D$1:$AQ$1,0))</f>
        <v>2.16611504554748</v>
      </c>
      <c r="M3878" s="16">
        <f t="shared" si="282"/>
        <v>0.46165599655269118</v>
      </c>
      <c r="N3878" s="6">
        <f>INDEX('ROA2'!$D$2:$AQ$224,MATCH(A3878,'ROA2'!$B$2:$B$224,0),MATCH(G3878,'ROA2'!$D$1:$AQ$1,0))</f>
        <v>11.541139602661101</v>
      </c>
      <c r="O3878" s="6">
        <v>41199.001600000003</v>
      </c>
      <c r="P3878" s="28">
        <v>-5.4765229915329332E-2</v>
      </c>
    </row>
    <row r="3879" spans="1:16" x14ac:dyDescent="0.3">
      <c r="A3879" t="s">
        <v>556</v>
      </c>
      <c r="B3879" t="e">
        <f>VLOOKUP(A3879,Sheet3!L:L,1,FALSE)</f>
        <v>#N/A</v>
      </c>
      <c r="C3879" t="str">
        <f>VLOOKUP(A3879,'ALL - prices'!B:C,2,FALSE)</f>
        <v>Imperial Oil Ltd</v>
      </c>
      <c r="D3879" t="str">
        <f>VLOOKUP(A3879,'ALL - prices'!B:I,8,FALSE)</f>
        <v>Energy</v>
      </c>
      <c r="E3879" s="18">
        <v>2024</v>
      </c>
      <c r="F3879" t="s">
        <v>680</v>
      </c>
      <c r="G3879" t="str">
        <f t="shared" si="280"/>
        <v>2024-Q2</v>
      </c>
      <c r="H3879" s="4">
        <f>INDEX('ALL - prices'!$J$3:$DY$219,MATCH('COMBINED DATA'!A3879,'ALL - prices'!$B$3:$B$219,0),MATCH('COMBINED DATA'!G3879,'ALL - prices'!$J$1:$DY$1,0))</f>
        <v>89.796999999999997</v>
      </c>
      <c r="I3879" s="14" t="s">
        <v>769</v>
      </c>
      <c r="J3879" s="15">
        <f>INDEX(MarketCap2!$E$2:$AR$224,MATCH(A3879,MarketCap2!$B$2:$B$224,0),MATCH(G3879,MarketCap2!$E$1:$AR$1,0))</f>
        <v>49982857216</v>
      </c>
      <c r="K3879">
        <f t="shared" si="281"/>
        <v>24.634945927906109</v>
      </c>
      <c r="L3879">
        <f>INDEX('PB2'!$D$2:$AQ$224,MATCH(A3879,'PB2'!$B$2:$B$224,0),MATCH(G3879,'PB2'!$D$1:$AQ$1,0))</f>
        <v>2.0881879329681401</v>
      </c>
      <c r="M3879" s="16">
        <f t="shared" si="282"/>
        <v>0.47888410052183611</v>
      </c>
      <c r="N3879" s="6">
        <f>INDEX('ROA2'!$D$2:$AQ$224,MATCH(A3879,'ROA2'!$B$2:$B$224,0),MATCH(G3879,'ROA2'!$D$1:$AQ$1,0))</f>
        <v>11.4288415908813</v>
      </c>
      <c r="O3879" s="6">
        <v>42512.998399999997</v>
      </c>
      <c r="P3879" s="28">
        <v>3.1893899098758581E-2</v>
      </c>
    </row>
    <row r="3880" spans="1:16" x14ac:dyDescent="0.3">
      <c r="A3880" t="s">
        <v>556</v>
      </c>
      <c r="B3880" t="e">
        <f>VLOOKUP(A3880,Sheet3!L:L,1,FALSE)</f>
        <v>#N/A</v>
      </c>
      <c r="C3880" t="str">
        <f>VLOOKUP(A3880,'ALL - prices'!B:C,2,FALSE)</f>
        <v>Imperial Oil Ltd</v>
      </c>
      <c r="D3880" t="str">
        <f>VLOOKUP(A3880,'ALL - prices'!B:I,8,FALSE)</f>
        <v>Energy</v>
      </c>
      <c r="E3880" s="18">
        <v>2024</v>
      </c>
      <c r="F3880" t="s">
        <v>681</v>
      </c>
      <c r="G3880" t="str">
        <f t="shared" si="280"/>
        <v>2024-Q3</v>
      </c>
      <c r="H3880" s="4">
        <f>INDEX('ALL - prices'!$J$3:$DY$219,MATCH('COMBINED DATA'!A3880,'ALL - prices'!$B$3:$B$219,0),MATCH('COMBINED DATA'!G3880,'ALL - prices'!$J$1:$DY$1,0))</f>
        <v>92.157300000000006</v>
      </c>
      <c r="I3880" s="14" t="s">
        <v>769</v>
      </c>
      <c r="J3880" s="15">
        <f>INDEX(MarketCap2!$E$2:$AR$224,MATCH(A3880,MarketCap2!$B$2:$B$224,0),MATCH(G3880,MarketCap2!$E$1:$AR$1,0))</f>
        <v>50281099264</v>
      </c>
      <c r="K3880">
        <f t="shared" si="281"/>
        <v>24.64089508327752</v>
      </c>
      <c r="L3880">
        <f>INDEX('PB2'!$D$2:$AQ$224,MATCH(A3880,'PB2'!$B$2:$B$224,0),MATCH(G3880,'PB2'!$D$1:$AQ$1,0))</f>
        <v>2.1067640781402601</v>
      </c>
      <c r="M3880" s="16">
        <f t="shared" si="282"/>
        <v>0.47466159613028291</v>
      </c>
      <c r="N3880" s="6">
        <f>INDEX('ROA2'!$D$2:$AQ$224,MATCH(A3880,'ROA2'!$B$2:$B$224,0),MATCH(G3880,'ROA2'!$D$1:$AQ$1,0))</f>
        <v>12.274376869201699</v>
      </c>
      <c r="O3880" s="6">
        <v>44134.998015999998</v>
      </c>
      <c r="P3880" s="28">
        <v>3.8153027945448351E-2</v>
      </c>
    </row>
    <row r="3881" spans="1:16" x14ac:dyDescent="0.3">
      <c r="A3881" t="s">
        <v>556</v>
      </c>
      <c r="B3881" t="e">
        <f>VLOOKUP(A3881,Sheet3!L:L,1,FALSE)</f>
        <v>#N/A</v>
      </c>
      <c r="C3881" t="str">
        <f>VLOOKUP(A3881,'ALL - prices'!B:C,2,FALSE)</f>
        <v>Imperial Oil Ltd</v>
      </c>
      <c r="D3881" t="str">
        <f>VLOOKUP(A3881,'ALL - prices'!B:I,8,FALSE)</f>
        <v>Energy</v>
      </c>
      <c r="E3881" s="18">
        <v>2024</v>
      </c>
      <c r="F3881" t="s">
        <v>682</v>
      </c>
      <c r="G3881" t="str">
        <f t="shared" si="280"/>
        <v>2024-Q4</v>
      </c>
      <c r="H3881" s="4">
        <f>INDEX('ALL - prices'!$J$3:$DY$219,MATCH('COMBINED DATA'!A3881,'ALL - prices'!$B$3:$B$219,0),MATCH('COMBINED DATA'!G3881,'ALL - prices'!$J$1:$DY$1,0))</f>
        <v>86.3035</v>
      </c>
      <c r="I3881" s="14" t="s">
        <v>769</v>
      </c>
      <c r="J3881" s="15">
        <f>INDEX(MarketCap2!$E$2:$AR$224,MATCH(A3881,MarketCap2!$B$2:$B$224,0),MATCH(G3881,MarketCap2!$E$1:$AR$1,0))</f>
        <v>45408686080</v>
      </c>
      <c r="K3881">
        <f t="shared" si="281"/>
        <v>24.538969247041752</v>
      </c>
      <c r="L3881">
        <f>INDEX('PB2'!$D$2:$AQ$224,MATCH(A3881,'PB2'!$B$2:$B$224,0),MATCH(G3881,'PB2'!$D$1:$AQ$1,0))</f>
        <v>1.96151572471269</v>
      </c>
      <c r="M3881" s="16">
        <f t="shared" si="282"/>
        <v>0.50980983093901711</v>
      </c>
      <c r="N3881" s="6">
        <f>INDEX('ROA2'!$D$2:$AQ$224,MATCH(A3881,'ROA2'!$B$2:$B$224,0),MATCH(G3881,'ROA2'!$D$1:$AQ$1,0))</f>
        <v>11.449805259704601</v>
      </c>
      <c r="O3881" s="6">
        <v>42529.001472000004</v>
      </c>
      <c r="P3881" s="28">
        <v>-3.638827724468871E-2</v>
      </c>
    </row>
    <row r="3882" spans="1:16" x14ac:dyDescent="0.3">
      <c r="A3882" t="s">
        <v>558</v>
      </c>
      <c r="B3882" t="e">
        <f>VLOOKUP(A3882,Sheet3!L:L,1,FALSE)</f>
        <v>#N/A</v>
      </c>
      <c r="C3882" t="str">
        <f>VLOOKUP(A3882,'ALL - prices'!B:C,2,FALSE)</f>
        <v>Ivanhoe Mines Ltd</v>
      </c>
      <c r="D3882" t="str">
        <f>VLOOKUP(A3882,'ALL - prices'!B:I,8,FALSE)</f>
        <v>Materials</v>
      </c>
      <c r="E3882">
        <v>2015</v>
      </c>
      <c r="F3882" t="s">
        <v>679</v>
      </c>
      <c r="G3882" t="str">
        <f t="shared" si="280"/>
        <v>2015-Q1</v>
      </c>
      <c r="H3882" s="4">
        <f>INDEX('ALL - prices'!$J$3:$DY$219,MATCH('COMBINED DATA'!A3882,'ALL - prices'!$B$3:$B$219,0),MATCH('COMBINED DATA'!G3882,'ALL - prices'!$J$1:$DY$1,0))</f>
        <v>0.92</v>
      </c>
      <c r="I3882" s="14">
        <f t="shared" ref="I3882:I3917" si="284">STDEV(H3883:H3886)</f>
        <v>0.14165686240583855</v>
      </c>
      <c r="J3882" s="15">
        <f>INDEX(MarketCap2!$E$2:$AR$224,MATCH(A3882,MarketCap2!$B$2:$B$224,0),MATCH(G3882,MarketCap2!$E$1:$AR$1,0))</f>
        <v>646740992</v>
      </c>
      <c r="K3882">
        <f t="shared" si="281"/>
        <v>20.287456450831368</v>
      </c>
      <c r="L3882">
        <f>INDEX('PB2'!$D$2:$AQ$224,MATCH(A3882,'PB2'!$B$2:$B$224,0),MATCH(G3882,'PB2'!$D$1:$AQ$1,0))</f>
        <v>1.64316701889038</v>
      </c>
      <c r="M3882" s="16">
        <f t="shared" si="282"/>
        <v>0.60858086153365809</v>
      </c>
      <c r="N3882" s="6">
        <f>INDEX('ROA2'!$D$2:$AQ$224,MATCH(A3882,'ROA2'!$B$2:$B$224,0),MATCH(G3882,'ROA2'!$D$1:$AQ$1,0))</f>
        <v>-82.567932128906193</v>
      </c>
      <c r="O3882" s="6">
        <v>253.07699199999999</v>
      </c>
      <c r="P3882" s="28">
        <v>-0.1639871124313409</v>
      </c>
    </row>
    <row r="3883" spans="1:16" x14ac:dyDescent="0.3">
      <c r="A3883" t="s">
        <v>558</v>
      </c>
      <c r="B3883" t="e">
        <f>VLOOKUP(A3883,Sheet3!L:L,1,FALSE)</f>
        <v>#N/A</v>
      </c>
      <c r="C3883" t="str">
        <f>VLOOKUP(A3883,'ALL - prices'!B:C,2,FALSE)</f>
        <v>Ivanhoe Mines Ltd</v>
      </c>
      <c r="D3883" t="str">
        <f>VLOOKUP(A3883,'ALL - prices'!B:I,8,FALSE)</f>
        <v>Materials</v>
      </c>
      <c r="E3883">
        <v>2015</v>
      </c>
      <c r="F3883" t="s">
        <v>680</v>
      </c>
      <c r="G3883" t="str">
        <f t="shared" si="280"/>
        <v>2015-Q2</v>
      </c>
      <c r="H3883" s="4">
        <f>INDEX('ALL - prices'!$J$3:$DY$219,MATCH('COMBINED DATA'!A3883,'ALL - prices'!$B$3:$B$219,0),MATCH('COMBINED DATA'!G3883,'ALL - prices'!$J$1:$DY$1,0))</f>
        <v>0.9</v>
      </c>
      <c r="I3883" s="14">
        <f t="shared" si="284"/>
        <v>0.18463928798245083</v>
      </c>
      <c r="J3883" s="15">
        <f>INDEX(MarketCap2!$E$2:$AR$224,MATCH(A3883,MarketCap2!$B$2:$B$224,0),MATCH(G3883,MarketCap2!$E$1:$AR$1,0))</f>
        <v>702542080</v>
      </c>
      <c r="K3883">
        <f t="shared" si="281"/>
        <v>20.370215857734092</v>
      </c>
      <c r="L3883">
        <f>INDEX('PB2'!$D$2:$AQ$224,MATCH(A3883,'PB2'!$B$2:$B$224,0),MATCH(G3883,'PB2'!$D$1:$AQ$1,0))</f>
        <v>1.4550470113754299</v>
      </c>
      <c r="M3883" s="16">
        <f t="shared" si="282"/>
        <v>0.68726301774587883</v>
      </c>
      <c r="N3883" s="6">
        <f>INDEX('ROA2'!$D$2:$AQ$224,MATCH(A3883,'ROA2'!$B$2:$B$224,0),MATCH(G3883,'ROA2'!$D$1:$AQ$1,0))</f>
        <v>-83.168182373046903</v>
      </c>
      <c r="O3883" s="6">
        <v>226.08</v>
      </c>
      <c r="P3883" s="28">
        <v>-0.10667501532498054</v>
      </c>
    </row>
    <row r="3884" spans="1:16" x14ac:dyDescent="0.3">
      <c r="A3884" t="s">
        <v>558</v>
      </c>
      <c r="B3884" t="e">
        <f>VLOOKUP(A3884,Sheet3!L:L,1,FALSE)</f>
        <v>#N/A</v>
      </c>
      <c r="C3884" t="str">
        <f>VLOOKUP(A3884,'ALL - prices'!B:C,2,FALSE)</f>
        <v>Ivanhoe Mines Ltd</v>
      </c>
      <c r="D3884" t="str">
        <f>VLOOKUP(A3884,'ALL - prices'!B:I,8,FALSE)</f>
        <v>Materials</v>
      </c>
      <c r="E3884">
        <v>2015</v>
      </c>
      <c r="F3884" t="s">
        <v>681</v>
      </c>
      <c r="G3884" t="str">
        <f t="shared" si="280"/>
        <v>2015-Q3</v>
      </c>
      <c r="H3884" s="4">
        <f>INDEX('ALL - prices'!$J$3:$DY$219,MATCH('COMBINED DATA'!A3884,'ALL - prices'!$B$3:$B$219,0),MATCH('COMBINED DATA'!G3884,'ALL - prices'!$J$1:$DY$1,0))</f>
        <v>0.65</v>
      </c>
      <c r="I3884" s="14">
        <f t="shared" si="284"/>
        <v>0.74817555872045582</v>
      </c>
      <c r="J3884" s="15">
        <f>INDEX(MarketCap2!$E$2:$AR$224,MATCH(A3884,MarketCap2!$B$2:$B$224,0),MATCH(G3884,MarketCap2!$E$1:$AR$1,0))</f>
        <v>506323872</v>
      </c>
      <c r="K3884">
        <f t="shared" si="281"/>
        <v>20.042687085739736</v>
      </c>
      <c r="L3884">
        <f>INDEX('PB2'!$D$2:$AQ$224,MATCH(A3884,'PB2'!$B$2:$B$224,0),MATCH(G3884,'PB2'!$D$1:$AQ$1,0))</f>
        <v>0.99919897317886397</v>
      </c>
      <c r="M3884" s="16">
        <f t="shared" si="282"/>
        <v>1.0008016689794903</v>
      </c>
      <c r="N3884" s="6">
        <f>INDEX('ROA2'!$D$2:$AQ$224,MATCH(A3884,'ROA2'!$B$2:$B$224,0),MATCH(G3884,'ROA2'!$D$1:$AQ$1,0))</f>
        <v>-22.504945755004901</v>
      </c>
      <c r="O3884" s="6">
        <v>300.27299199999999</v>
      </c>
      <c r="P3884" s="28">
        <v>0.32817140835102604</v>
      </c>
    </row>
    <row r="3885" spans="1:16" x14ac:dyDescent="0.3">
      <c r="A3885" t="s">
        <v>558</v>
      </c>
      <c r="B3885" t="e">
        <f>VLOOKUP(A3885,Sheet3!L:L,1,FALSE)</f>
        <v>#N/A</v>
      </c>
      <c r="C3885" t="str">
        <f>VLOOKUP(A3885,'ALL - prices'!B:C,2,FALSE)</f>
        <v>Ivanhoe Mines Ltd</v>
      </c>
      <c r="D3885" t="str">
        <f>VLOOKUP(A3885,'ALL - prices'!B:I,8,FALSE)</f>
        <v>Materials</v>
      </c>
      <c r="E3885">
        <v>2015</v>
      </c>
      <c r="F3885" t="s">
        <v>682</v>
      </c>
      <c r="G3885" t="str">
        <f t="shared" si="280"/>
        <v>2015-Q4</v>
      </c>
      <c r="H3885" s="4">
        <f>INDEX('ALL - prices'!$J$3:$DY$219,MATCH('COMBINED DATA'!A3885,'ALL - prices'!$B$3:$B$219,0),MATCH('COMBINED DATA'!G3885,'ALL - prices'!$J$1:$DY$1,0))</f>
        <v>0.61</v>
      </c>
      <c r="I3885" s="14">
        <f t="shared" si="284"/>
        <v>0.86669390982822347</v>
      </c>
      <c r="J3885" s="15">
        <f>INDEX(MarketCap2!$E$2:$AR$224,MATCH(A3885,MarketCap2!$B$2:$B$224,0),MATCH(G3885,MarketCap2!$E$1:$AR$1,0))</f>
        <v>475165472</v>
      </c>
      <c r="K3885">
        <f t="shared" si="281"/>
        <v>19.979173663440189</v>
      </c>
      <c r="L3885">
        <f>INDEX('PB2'!$D$2:$AQ$224,MATCH(A3885,'PB2'!$B$2:$B$224,0),MATCH(G3885,'PB2'!$D$1:$AQ$1,0))</f>
        <v>0.31324198842048601</v>
      </c>
      <c r="M3885" s="16">
        <f t="shared" si="282"/>
        <v>3.1924200361594948</v>
      </c>
      <c r="N3885" s="6">
        <f>INDEX('ROA2'!$D$2:$AQ$224,MATCH(A3885,'ROA2'!$B$2:$B$224,0),MATCH(G3885,'ROA2'!$D$1:$AQ$1,0))</f>
        <v>-18.612827301025401</v>
      </c>
      <c r="O3885" s="6">
        <v>288.87299200000001</v>
      </c>
      <c r="P3885" s="28">
        <v>-3.7965452450681871E-2</v>
      </c>
    </row>
    <row r="3886" spans="1:16" x14ac:dyDescent="0.3">
      <c r="A3886" t="s">
        <v>558</v>
      </c>
      <c r="B3886" t="e">
        <f>VLOOKUP(A3886,Sheet3!L:L,1,FALSE)</f>
        <v>#N/A</v>
      </c>
      <c r="C3886" t="str">
        <f>VLOOKUP(A3886,'ALL - prices'!B:C,2,FALSE)</f>
        <v>Ivanhoe Mines Ltd</v>
      </c>
      <c r="D3886" t="str">
        <f>VLOOKUP(A3886,'ALL - prices'!B:I,8,FALSE)</f>
        <v>Materials</v>
      </c>
      <c r="E3886">
        <v>2016</v>
      </c>
      <c r="F3886" t="s">
        <v>679</v>
      </c>
      <c r="G3886" t="str">
        <f t="shared" si="280"/>
        <v>2016-Q1</v>
      </c>
      <c r="H3886" s="4">
        <f>INDEX('ALL - prices'!$J$3:$DY$219,MATCH('COMBINED DATA'!A3886,'ALL - prices'!$B$3:$B$219,0),MATCH('COMBINED DATA'!G3886,'ALL - prices'!$J$1:$DY$1,0))</f>
        <v>0.84</v>
      </c>
      <c r="I3886" s="14">
        <f t="shared" si="284"/>
        <v>1.5049335533504467</v>
      </c>
      <c r="J3886" s="15">
        <f>INDEX(MarketCap2!$E$2:$AR$224,MATCH(A3886,MarketCap2!$B$2:$B$224,0),MATCH(G3886,MarketCap2!$E$1:$AR$1,0))</f>
        <v>660021952</v>
      </c>
      <c r="K3886">
        <f t="shared" si="281"/>
        <v>20.307783653037685</v>
      </c>
      <c r="L3886">
        <f>INDEX('PB2'!$D$2:$AQ$224,MATCH(A3886,'PB2'!$B$2:$B$224,0),MATCH(G3886,'PB2'!$D$1:$AQ$1,0))</f>
        <v>0.46088299155235302</v>
      </c>
      <c r="M3886" s="16">
        <f t="shared" si="282"/>
        <v>2.169748110321418</v>
      </c>
      <c r="N3886" s="6">
        <f>INDEX('ROA2'!$D$2:$AQ$224,MATCH(A3886,'ROA2'!$B$2:$B$224,0),MATCH(G3886,'ROA2'!$D$1:$AQ$1,0))</f>
        <v>109.807586669922</v>
      </c>
      <c r="O3886" s="6">
        <v>1022.577984</v>
      </c>
      <c r="P3886" s="28">
        <v>2.5398878133958607</v>
      </c>
    </row>
    <row r="3887" spans="1:16" x14ac:dyDescent="0.3">
      <c r="A3887" t="s">
        <v>558</v>
      </c>
      <c r="B3887" t="e">
        <f>VLOOKUP(A3887,Sheet3!L:L,1,FALSE)</f>
        <v>#N/A</v>
      </c>
      <c r="C3887" t="str">
        <f>VLOOKUP(A3887,'ALL - prices'!B:C,2,FALSE)</f>
        <v>Ivanhoe Mines Ltd</v>
      </c>
      <c r="D3887" t="str">
        <f>VLOOKUP(A3887,'ALL - prices'!B:I,8,FALSE)</f>
        <v>Materials</v>
      </c>
      <c r="E3887">
        <v>2016</v>
      </c>
      <c r="F3887" t="s">
        <v>680</v>
      </c>
      <c r="G3887" t="str">
        <f t="shared" si="280"/>
        <v>2016-Q2</v>
      </c>
      <c r="H3887" s="4">
        <f>INDEX('ALL - prices'!$J$3:$DY$219,MATCH('COMBINED DATA'!A3887,'ALL - prices'!$B$3:$B$219,0),MATCH('COMBINED DATA'!G3887,'ALL - prices'!$J$1:$DY$1,0))</f>
        <v>1.01</v>
      </c>
      <c r="I3887" s="14">
        <f t="shared" si="284"/>
        <v>1.1725008884147294</v>
      </c>
      <c r="J3887" s="15">
        <f>INDEX(MarketCap2!$E$2:$AR$224,MATCH(A3887,MarketCap2!$B$2:$B$224,0),MATCH(G3887,MarketCap2!$E$1:$AR$1,0))</f>
        <v>793597824</v>
      </c>
      <c r="K3887">
        <f t="shared" si="281"/>
        <v>20.492087371995694</v>
      </c>
      <c r="L3887">
        <f>INDEX('PB2'!$D$2:$AQ$224,MATCH(A3887,'PB2'!$B$2:$B$224,0),MATCH(G3887,'PB2'!$D$1:$AQ$1,0))</f>
        <v>0.55678600072860696</v>
      </c>
      <c r="M3887" s="16">
        <f t="shared" si="282"/>
        <v>1.7960221677474033</v>
      </c>
      <c r="N3887" s="6">
        <f>INDEX('ROA2'!$D$2:$AQ$224,MATCH(A3887,'ROA2'!$B$2:$B$224,0),MATCH(G3887,'ROA2'!$D$1:$AQ$1,0))</f>
        <v>114.521766662598</v>
      </c>
      <c r="O3887" s="6">
        <v>1012.260992</v>
      </c>
      <c r="P3887" s="28">
        <v>-1.0089198243485777E-2</v>
      </c>
    </row>
    <row r="3888" spans="1:16" x14ac:dyDescent="0.3">
      <c r="A3888" t="s">
        <v>558</v>
      </c>
      <c r="B3888" t="e">
        <f>VLOOKUP(A3888,Sheet3!L:L,1,FALSE)</f>
        <v>#N/A</v>
      </c>
      <c r="C3888" t="str">
        <f>VLOOKUP(A3888,'ALL - prices'!B:C,2,FALSE)</f>
        <v>Ivanhoe Mines Ltd</v>
      </c>
      <c r="D3888" t="str">
        <f>VLOOKUP(A3888,'ALL - prices'!B:I,8,FALSE)</f>
        <v>Materials</v>
      </c>
      <c r="E3888">
        <v>2016</v>
      </c>
      <c r="F3888" t="s">
        <v>681</v>
      </c>
      <c r="G3888" t="str">
        <f t="shared" si="280"/>
        <v>2016-Q3</v>
      </c>
      <c r="H3888" s="4">
        <f>INDEX('ALL - prices'!$J$3:$DY$219,MATCH('COMBINED DATA'!A3888,'ALL - prices'!$B$3:$B$219,0),MATCH('COMBINED DATA'!G3888,'ALL - prices'!$J$1:$DY$1,0))</f>
        <v>2.2799999999999998</v>
      </c>
      <c r="I3888" s="14">
        <f t="shared" si="284"/>
        <v>0.90469147595556765</v>
      </c>
      <c r="J3888" s="15">
        <f>INDEX(MarketCap2!$E$2:$AR$224,MATCH(A3888,MarketCap2!$B$2:$B$224,0),MATCH(G3888,MarketCap2!$E$1:$AR$1,0))</f>
        <v>1791488256</v>
      </c>
      <c r="K3888">
        <f t="shared" si="281"/>
        <v>21.306312539287294</v>
      </c>
      <c r="L3888">
        <f>INDEX('PB2'!$D$2:$AQ$224,MATCH(A3888,'PB2'!$B$2:$B$224,0),MATCH(G3888,'PB2'!$D$1:$AQ$1,0))</f>
        <v>1.23988497257233</v>
      </c>
      <c r="M3888" s="16">
        <f t="shared" si="282"/>
        <v>0.80652642956495224</v>
      </c>
      <c r="N3888" s="6">
        <f>INDEX('ROA2'!$D$2:$AQ$224,MATCH(A3888,'ROA2'!$B$2:$B$224,0),MATCH(G3888,'ROA2'!$D$1:$AQ$1,0))</f>
        <v>109.371307373047</v>
      </c>
      <c r="O3888" s="6">
        <v>1002.363008</v>
      </c>
      <c r="P3888" s="28">
        <v>-9.778094857180817E-3</v>
      </c>
    </row>
    <row r="3889" spans="1:16" x14ac:dyDescent="0.3">
      <c r="A3889" t="s">
        <v>558</v>
      </c>
      <c r="B3889" t="e">
        <f>VLOOKUP(A3889,Sheet3!L:L,1,FALSE)</f>
        <v>#N/A</v>
      </c>
      <c r="C3889" t="str">
        <f>VLOOKUP(A3889,'ALL - prices'!B:C,2,FALSE)</f>
        <v>Ivanhoe Mines Ltd</v>
      </c>
      <c r="D3889" t="str">
        <f>VLOOKUP(A3889,'ALL - prices'!B:I,8,FALSE)</f>
        <v>Materials</v>
      </c>
      <c r="E3889">
        <v>2016</v>
      </c>
      <c r="F3889" t="s">
        <v>682</v>
      </c>
      <c r="G3889" t="str">
        <f t="shared" si="280"/>
        <v>2016-Q4</v>
      </c>
      <c r="H3889" s="4">
        <f>INDEX('ALL - prices'!$J$3:$DY$219,MATCH('COMBINED DATA'!A3889,'ALL - prices'!$B$3:$B$219,0),MATCH('COMBINED DATA'!G3889,'ALL - prices'!$J$1:$DY$1,0))</f>
        <v>2.54</v>
      </c>
      <c r="I3889" s="14">
        <f t="shared" si="284"/>
        <v>0.28101008285587648</v>
      </c>
      <c r="J3889" s="15">
        <f>INDEX(MarketCap2!$E$2:$AR$224,MATCH(A3889,MarketCap2!$B$2:$B$224,0),MATCH(G3889,MarketCap2!$E$1:$AR$1,0))</f>
        <v>2002449920</v>
      </c>
      <c r="K3889">
        <f t="shared" si="281"/>
        <v>21.417637227854989</v>
      </c>
      <c r="L3889">
        <f>INDEX('PB2'!$D$2:$AQ$224,MATCH(A3889,'PB2'!$B$2:$B$224,0),MATCH(G3889,'PB2'!$D$1:$AQ$1,0))</f>
        <v>1.3576519489288299</v>
      </c>
      <c r="M3889" s="16">
        <f t="shared" si="282"/>
        <v>0.73656580450459874</v>
      </c>
      <c r="N3889" s="6">
        <f>INDEX('ROA2'!$D$2:$AQ$224,MATCH(A3889,'ROA2'!$B$2:$B$224,0),MATCH(G3889,'ROA2'!$D$1:$AQ$1,0))</f>
        <v>109.213081359863</v>
      </c>
      <c r="O3889" s="6">
        <v>1006.166016</v>
      </c>
      <c r="P3889" s="28">
        <v>3.7940426468730747E-3</v>
      </c>
    </row>
    <row r="3890" spans="1:16" x14ac:dyDescent="0.3">
      <c r="A3890" t="s">
        <v>558</v>
      </c>
      <c r="B3890" t="e">
        <f>VLOOKUP(A3890,Sheet3!L:L,1,FALSE)</f>
        <v>#N/A</v>
      </c>
      <c r="C3890" t="str">
        <f>VLOOKUP(A3890,'ALL - prices'!B:C,2,FALSE)</f>
        <v>Ivanhoe Mines Ltd</v>
      </c>
      <c r="D3890" t="str">
        <f>VLOOKUP(A3890,'ALL - prices'!B:I,8,FALSE)</f>
        <v>Materials</v>
      </c>
      <c r="E3890">
        <v>2017</v>
      </c>
      <c r="F3890" t="s">
        <v>679</v>
      </c>
      <c r="G3890" t="str">
        <f t="shared" ref="G3890:G3953" si="285">E3890&amp;"-"&amp;F3890</f>
        <v>2017-Q1</v>
      </c>
      <c r="H3890" s="4">
        <f>INDEX('ALL - prices'!$J$3:$DY$219,MATCH('COMBINED DATA'!A3890,'ALL - prices'!$B$3:$B$219,0),MATCH('COMBINED DATA'!G3890,'ALL - prices'!$J$1:$DY$1,0))</f>
        <v>4.6399999999999997</v>
      </c>
      <c r="I3890" s="14">
        <f t="shared" si="284"/>
        <v>0.71257748116725095</v>
      </c>
      <c r="J3890" s="15">
        <f>INDEX(MarketCap2!$E$2:$AR$224,MATCH(A3890,MarketCap2!$B$2:$B$224,0),MATCH(G3890,MarketCap2!$E$1:$AR$1,0))</f>
        <v>3674320896</v>
      </c>
      <c r="K3890">
        <f t="shared" ref="K3890:K3953" si="286">LN(J3890)</f>
        <v>22.024634162331317</v>
      </c>
      <c r="L3890">
        <f>INDEX('PB2'!$D$2:$AQ$224,MATCH(A3890,'PB2'!$B$2:$B$224,0),MATCH(G3890,'PB2'!$D$1:$AQ$1,0))</f>
        <v>2.5126929283142099</v>
      </c>
      <c r="M3890" s="16">
        <f t="shared" ref="M3890:M3953" si="287">1/L3890</f>
        <v>0.39797939045059111</v>
      </c>
      <c r="N3890" s="6">
        <f>INDEX('ROA2'!$D$2:$AQ$224,MATCH(A3890,'ROA2'!$B$2:$B$224,0),MATCH(G3890,'ROA2'!$D$1:$AQ$1,0))</f>
        <v>-3.17659711837769</v>
      </c>
      <c r="O3890" s="6">
        <v>1002.230016</v>
      </c>
      <c r="P3890" s="28">
        <v>-3.9118792897096175E-3</v>
      </c>
    </row>
    <row r="3891" spans="1:16" x14ac:dyDescent="0.3">
      <c r="A3891" t="s">
        <v>558</v>
      </c>
      <c r="B3891" t="e">
        <f>VLOOKUP(A3891,Sheet3!L:L,1,FALSE)</f>
        <v>#N/A</v>
      </c>
      <c r="C3891" t="str">
        <f>VLOOKUP(A3891,'ALL - prices'!B:C,2,FALSE)</f>
        <v>Ivanhoe Mines Ltd</v>
      </c>
      <c r="D3891" t="str">
        <f>VLOOKUP(A3891,'ALL - prices'!B:I,8,FALSE)</f>
        <v>Materials</v>
      </c>
      <c r="E3891">
        <v>2017</v>
      </c>
      <c r="F3891" t="s">
        <v>680</v>
      </c>
      <c r="G3891" t="str">
        <f t="shared" si="285"/>
        <v>2017-Q2</v>
      </c>
      <c r="H3891" s="4">
        <f>INDEX('ALL - prices'!$J$3:$DY$219,MATCH('COMBINED DATA'!A3891,'ALL - prices'!$B$3:$B$219,0),MATCH('COMBINED DATA'!G3891,'ALL - prices'!$J$1:$DY$1,0))</f>
        <v>4.17</v>
      </c>
      <c r="I3891" s="14">
        <f t="shared" si="284"/>
        <v>0.81295243813316787</v>
      </c>
      <c r="J3891" s="15">
        <f>INDEX(MarketCap2!$E$2:$AR$224,MATCH(A3891,MarketCap2!$B$2:$B$224,0),MATCH(G3891,MarketCap2!$E$1:$AR$1,0))</f>
        <v>3307442944</v>
      </c>
      <c r="K3891">
        <f t="shared" si="286"/>
        <v>21.919441203313287</v>
      </c>
      <c r="L3891">
        <f>INDEX('PB2'!$D$2:$AQ$224,MATCH(A3891,'PB2'!$B$2:$B$224,0),MATCH(G3891,'PB2'!$D$1:$AQ$1,0))</f>
        <v>2.3284170627593999</v>
      </c>
      <c r="M3891" s="16">
        <f t="shared" si="287"/>
        <v>0.42947632363374932</v>
      </c>
      <c r="N3891" s="6">
        <f>INDEX('ROA2'!$D$2:$AQ$224,MATCH(A3891,'ROA2'!$B$2:$B$224,0),MATCH(G3891,'ROA2'!$D$1:$AQ$1,0))</f>
        <v>-3.4379539489746098</v>
      </c>
      <c r="O3891" s="6">
        <v>999.11001599999997</v>
      </c>
      <c r="P3891" s="28">
        <v>-3.1130578312274421E-3</v>
      </c>
    </row>
    <row r="3892" spans="1:16" x14ac:dyDescent="0.3">
      <c r="A3892" t="s">
        <v>558</v>
      </c>
      <c r="B3892" t="e">
        <f>VLOOKUP(A3892,Sheet3!L:L,1,FALSE)</f>
        <v>#N/A</v>
      </c>
      <c r="C3892" t="str">
        <f>VLOOKUP(A3892,'ALL - prices'!B:C,2,FALSE)</f>
        <v>Ivanhoe Mines Ltd</v>
      </c>
      <c r="D3892" t="str">
        <f>VLOOKUP(A3892,'ALL - prices'!B:I,8,FALSE)</f>
        <v>Materials</v>
      </c>
      <c r="E3892">
        <v>2017</v>
      </c>
      <c r="F3892" t="s">
        <v>681</v>
      </c>
      <c r="G3892" t="str">
        <f t="shared" si="285"/>
        <v>2017-Q3</v>
      </c>
      <c r="H3892" s="4">
        <f>INDEX('ALL - prices'!$J$3:$DY$219,MATCH('COMBINED DATA'!A3892,'ALL - prices'!$B$3:$B$219,0),MATCH('COMBINED DATA'!G3892,'ALL - prices'!$J$1:$DY$1,0))</f>
        <v>3.97</v>
      </c>
      <c r="I3892" s="14">
        <f t="shared" si="284"/>
        <v>0.75861167053154865</v>
      </c>
      <c r="J3892" s="15">
        <f>INDEX(MarketCap2!$E$2:$AR$224,MATCH(A3892,MarketCap2!$B$2:$B$224,0),MATCH(G3892,MarketCap2!$E$1:$AR$1,0))</f>
        <v>3151129344</v>
      </c>
      <c r="K3892">
        <f t="shared" si="286"/>
        <v>21.871026747435092</v>
      </c>
      <c r="L3892">
        <f>INDEX('PB2'!$D$2:$AQ$224,MATCH(A3892,'PB2'!$B$2:$B$224,0),MATCH(G3892,'PB2'!$D$1:$AQ$1,0))</f>
        <v>2.3390579223632799</v>
      </c>
      <c r="M3892" s="16">
        <f t="shared" si="287"/>
        <v>0.42752254676517143</v>
      </c>
      <c r="N3892" s="6">
        <f>INDEX('ROA2'!$D$2:$AQ$224,MATCH(A3892,'ROA2'!$B$2:$B$224,0),MATCH(G3892,'ROA2'!$D$1:$AQ$1,0))</f>
        <v>-3.8215279579162602</v>
      </c>
      <c r="O3892" s="6">
        <v>990.24300800000003</v>
      </c>
      <c r="P3892" s="28">
        <v>-8.8749065248085162E-3</v>
      </c>
    </row>
    <row r="3893" spans="1:16" x14ac:dyDescent="0.3">
      <c r="A3893" t="s">
        <v>558</v>
      </c>
      <c r="B3893" t="e">
        <f>VLOOKUP(A3893,Sheet3!L:L,1,FALSE)</f>
        <v>#N/A</v>
      </c>
      <c r="C3893" t="str">
        <f>VLOOKUP(A3893,'ALL - prices'!B:C,2,FALSE)</f>
        <v>Ivanhoe Mines Ltd</v>
      </c>
      <c r="D3893" t="str">
        <f>VLOOKUP(A3893,'ALL - prices'!B:I,8,FALSE)</f>
        <v>Materials</v>
      </c>
      <c r="E3893">
        <v>2017</v>
      </c>
      <c r="F3893" t="s">
        <v>682</v>
      </c>
      <c r="G3893" t="str">
        <f t="shared" si="285"/>
        <v>2017-Q4</v>
      </c>
      <c r="H3893" s="4">
        <f>INDEX('ALL - prices'!$J$3:$DY$219,MATCH('COMBINED DATA'!A3893,'ALL - prices'!$B$3:$B$219,0),MATCH('COMBINED DATA'!G3893,'ALL - prices'!$J$1:$DY$1,0))</f>
        <v>4.24</v>
      </c>
      <c r="I3893" s="14">
        <f t="shared" si="284"/>
        <v>0.17785762095938801</v>
      </c>
      <c r="J3893" s="15">
        <f>INDEX(MarketCap2!$E$2:$AR$224,MATCH(A3893,MarketCap2!$B$2:$B$224,0),MATCH(G3893,MarketCap2!$E$1:$AR$1,0))</f>
        <v>3367001856</v>
      </c>
      <c r="K3893">
        <f t="shared" si="286"/>
        <v>21.937288528357747</v>
      </c>
      <c r="L3893">
        <f>INDEX('PB2'!$D$2:$AQ$224,MATCH(A3893,'PB2'!$B$2:$B$224,0),MATCH(G3893,'PB2'!$D$1:$AQ$1,0))</f>
        <v>2.0904700756072998</v>
      </c>
      <c r="M3893" s="16">
        <f t="shared" si="287"/>
        <v>0.47836130814237621</v>
      </c>
      <c r="N3893" s="6">
        <f>INDEX('ROA2'!$D$2:$AQ$224,MATCH(A3893,'ROA2'!$B$2:$B$224,0),MATCH(G3893,'ROA2'!$D$1:$AQ$1,0))</f>
        <v>-4.0783309936523402</v>
      </c>
      <c r="O3893" s="6">
        <v>974.44799999999998</v>
      </c>
      <c r="P3893" s="28">
        <v>-1.5950638249798227E-2</v>
      </c>
    </row>
    <row r="3894" spans="1:16" x14ac:dyDescent="0.3">
      <c r="A3894" t="s">
        <v>558</v>
      </c>
      <c r="B3894" t="e">
        <f>VLOOKUP(A3894,Sheet3!L:L,1,FALSE)</f>
        <v>#N/A</v>
      </c>
      <c r="C3894" t="str">
        <f>VLOOKUP(A3894,'ALL - prices'!B:C,2,FALSE)</f>
        <v>Ivanhoe Mines Ltd</v>
      </c>
      <c r="D3894" t="str">
        <f>VLOOKUP(A3894,'ALL - prices'!B:I,8,FALSE)</f>
        <v>Materials</v>
      </c>
      <c r="E3894">
        <v>2018</v>
      </c>
      <c r="F3894" t="s">
        <v>679</v>
      </c>
      <c r="G3894" t="str">
        <f t="shared" si="285"/>
        <v>2018-Q1</v>
      </c>
      <c r="H3894" s="4">
        <f>INDEX('ALL - prices'!$J$3:$DY$219,MATCH('COMBINED DATA'!A3894,'ALL - prices'!$B$3:$B$219,0),MATCH('COMBINED DATA'!G3894,'ALL - prices'!$J$1:$DY$1,0))</f>
        <v>2.72</v>
      </c>
      <c r="I3894" s="14">
        <f t="shared" si="284"/>
        <v>0.34122328955294706</v>
      </c>
      <c r="J3894" s="15">
        <f>INDEX(MarketCap2!$E$2:$AR$224,MATCH(A3894,MarketCap2!$B$2:$B$224,0),MATCH(G3894,MarketCap2!$E$1:$AR$1,0))</f>
        <v>2168296448</v>
      </c>
      <c r="K3894">
        <f t="shared" si="286"/>
        <v>21.497207649183402</v>
      </c>
      <c r="L3894">
        <f>INDEX('PB2'!$D$2:$AQ$224,MATCH(A3894,'PB2'!$B$2:$B$224,0),MATCH(G3894,'PB2'!$D$1:$AQ$1,0))</f>
        <v>1.2972270250320399</v>
      </c>
      <c r="M3894" s="16">
        <f t="shared" si="287"/>
        <v>0.7708750902528424</v>
      </c>
      <c r="N3894" s="6">
        <f>INDEX('ROA2'!$D$2:$AQ$224,MATCH(A3894,'ROA2'!$B$2:$B$224,0),MATCH(G3894,'ROA2'!$D$1:$AQ$1,0))</f>
        <v>14.973822593689</v>
      </c>
      <c r="O3894" s="6">
        <v>1271.310976</v>
      </c>
      <c r="P3894" s="28">
        <v>0.30464732443393594</v>
      </c>
    </row>
    <row r="3895" spans="1:16" x14ac:dyDescent="0.3">
      <c r="A3895" t="s">
        <v>558</v>
      </c>
      <c r="B3895" t="e">
        <f>VLOOKUP(A3895,Sheet3!L:L,1,FALSE)</f>
        <v>#N/A</v>
      </c>
      <c r="C3895" t="str">
        <f>VLOOKUP(A3895,'ALL - prices'!B:C,2,FALSE)</f>
        <v>Ivanhoe Mines Ltd</v>
      </c>
      <c r="D3895" t="str">
        <f>VLOOKUP(A3895,'ALL - prices'!B:I,8,FALSE)</f>
        <v>Materials</v>
      </c>
      <c r="E3895">
        <v>2018</v>
      </c>
      <c r="F3895" t="s">
        <v>680</v>
      </c>
      <c r="G3895" t="str">
        <f t="shared" si="285"/>
        <v>2018-Q2</v>
      </c>
      <c r="H3895" s="4">
        <f>INDEX('ALL - prices'!$J$3:$DY$219,MATCH('COMBINED DATA'!A3895,'ALL - prices'!$B$3:$B$219,0),MATCH('COMBINED DATA'!G3895,'ALL - prices'!$J$1:$DY$1,0))</f>
        <v>2.7</v>
      </c>
      <c r="I3895" s="14">
        <f t="shared" si="284"/>
        <v>0.77188081981611756</v>
      </c>
      <c r="J3895" s="15">
        <f>INDEX(MarketCap2!$E$2:$AR$224,MATCH(A3895,MarketCap2!$B$2:$B$224,0),MATCH(G3895,MarketCap2!$E$1:$AR$1,0))</f>
        <v>2154947072</v>
      </c>
      <c r="K3895">
        <f t="shared" si="286"/>
        <v>21.491031999643663</v>
      </c>
      <c r="L3895">
        <f>INDEX('PB2'!$D$2:$AQ$224,MATCH(A3895,'PB2'!$B$2:$B$224,0),MATCH(G3895,'PB2'!$D$1:$AQ$1,0))</f>
        <v>1.29635798931122</v>
      </c>
      <c r="M3895" s="16">
        <f t="shared" si="287"/>
        <v>0.77139185953666956</v>
      </c>
      <c r="N3895" s="6">
        <f>INDEX('ROA2'!$D$2:$AQ$224,MATCH(A3895,'ROA2'!$B$2:$B$224,0),MATCH(G3895,'ROA2'!$D$1:$AQ$1,0))</f>
        <v>15.097388267517101</v>
      </c>
      <c r="O3895" s="6">
        <v>1269.6930560000001</v>
      </c>
      <c r="P3895" s="28">
        <v>-1.2726390557017521E-3</v>
      </c>
    </row>
    <row r="3896" spans="1:16" x14ac:dyDescent="0.3">
      <c r="A3896" t="s">
        <v>558</v>
      </c>
      <c r="B3896" t="e">
        <f>VLOOKUP(A3896,Sheet3!L:L,1,FALSE)</f>
        <v>#N/A</v>
      </c>
      <c r="C3896" t="str">
        <f>VLOOKUP(A3896,'ALL - prices'!B:C,2,FALSE)</f>
        <v>Ivanhoe Mines Ltd</v>
      </c>
      <c r="D3896" t="str">
        <f>VLOOKUP(A3896,'ALL - prices'!B:I,8,FALSE)</f>
        <v>Materials</v>
      </c>
      <c r="E3896">
        <v>2018</v>
      </c>
      <c r="F3896" t="s">
        <v>681</v>
      </c>
      <c r="G3896" t="str">
        <f t="shared" si="285"/>
        <v>2018-Q3</v>
      </c>
      <c r="H3896" s="4">
        <f>INDEX('ALL - prices'!$J$3:$DY$219,MATCH('COMBINED DATA'!A3896,'ALL - prices'!$B$3:$B$219,0),MATCH('COMBINED DATA'!G3896,'ALL - prices'!$J$1:$DY$1,0))</f>
        <v>2.75</v>
      </c>
      <c r="I3896" s="14">
        <f t="shared" si="284"/>
        <v>0.7379871272590065</v>
      </c>
      <c r="J3896" s="15">
        <f>INDEX(MarketCap2!$E$2:$AR$224,MATCH(A3896,MarketCap2!$B$2:$B$224,0),MATCH(G3896,MarketCap2!$E$1:$AR$1,0))</f>
        <v>2777948672</v>
      </c>
      <c r="K3896">
        <f t="shared" si="286"/>
        <v>21.744978604505995</v>
      </c>
      <c r="L3896">
        <f>INDEX('PB2'!$D$2:$AQ$224,MATCH(A3896,'PB2'!$B$2:$B$224,0),MATCH(G3896,'PB2'!$D$1:$AQ$1,0))</f>
        <v>1.1529469490051301</v>
      </c>
      <c r="M3896" s="16">
        <f t="shared" si="287"/>
        <v>0.86734259617313103</v>
      </c>
      <c r="N3896" s="6">
        <f>INDEX('ROA2'!$D$2:$AQ$224,MATCH(A3896,'ROA2'!$B$2:$B$224,0),MATCH(G3896,'ROA2'!$D$1:$AQ$1,0))</f>
        <v>15.654060363769499</v>
      </c>
      <c r="O3896" s="6">
        <v>1235.5310079999999</v>
      </c>
      <c r="P3896" s="28">
        <v>-2.6905753196463995E-2</v>
      </c>
    </row>
    <row r="3897" spans="1:16" x14ac:dyDescent="0.3">
      <c r="A3897" t="s">
        <v>558</v>
      </c>
      <c r="B3897" t="e">
        <f>VLOOKUP(A3897,Sheet3!L:L,1,FALSE)</f>
        <v>#N/A</v>
      </c>
      <c r="C3897" t="str">
        <f>VLOOKUP(A3897,'ALL - prices'!B:C,2,FALSE)</f>
        <v>Ivanhoe Mines Ltd</v>
      </c>
      <c r="D3897" t="str">
        <f>VLOOKUP(A3897,'ALL - prices'!B:I,8,FALSE)</f>
        <v>Materials</v>
      </c>
      <c r="E3897">
        <v>2018</v>
      </c>
      <c r="F3897" t="s">
        <v>682</v>
      </c>
      <c r="G3897" t="str">
        <f t="shared" si="285"/>
        <v>2018-Q4</v>
      </c>
      <c r="H3897" s="4">
        <f>INDEX('ALL - prices'!$J$3:$DY$219,MATCH('COMBINED DATA'!A3897,'ALL - prices'!$B$3:$B$219,0),MATCH('COMBINED DATA'!G3897,'ALL - prices'!$J$1:$DY$1,0))</f>
        <v>2.37</v>
      </c>
      <c r="I3897" s="14">
        <f t="shared" si="284"/>
        <v>0.52156015952141066</v>
      </c>
      <c r="J3897" s="15">
        <f>INDEX(MarketCap2!$E$2:$AR$224,MATCH(A3897,MarketCap2!$B$2:$B$224,0),MATCH(G3897,MarketCap2!$E$1:$AR$1,0))</f>
        <v>2395141376</v>
      </c>
      <c r="K3897">
        <f t="shared" si="286"/>
        <v>21.596708095712202</v>
      </c>
      <c r="L3897">
        <f>INDEX('PB2'!$D$2:$AQ$224,MATCH(A3897,'PB2'!$B$2:$B$224,0),MATCH(G3897,'PB2'!$D$1:$AQ$1,0))</f>
        <v>0.93097198009491</v>
      </c>
      <c r="M3897" s="16">
        <f t="shared" si="287"/>
        <v>1.0741461841827429</v>
      </c>
      <c r="N3897" s="6">
        <f>INDEX('ROA2'!$D$2:$AQ$224,MATCH(A3897,'ROA2'!$B$2:$B$224,0),MATCH(G3897,'ROA2'!$D$1:$AQ$1,0))</f>
        <v>12.9942684173584</v>
      </c>
      <c r="O3897" s="6">
        <v>1847.704064</v>
      </c>
      <c r="P3897" s="28">
        <v>0.49547364820163231</v>
      </c>
    </row>
    <row r="3898" spans="1:16" x14ac:dyDescent="0.3">
      <c r="A3898" t="s">
        <v>558</v>
      </c>
      <c r="B3898" t="e">
        <f>VLOOKUP(A3898,Sheet3!L:L,1,FALSE)</f>
        <v>#N/A</v>
      </c>
      <c r="C3898" t="str">
        <f>VLOOKUP(A3898,'ALL - prices'!B:C,2,FALSE)</f>
        <v>Ivanhoe Mines Ltd</v>
      </c>
      <c r="D3898" t="str">
        <f>VLOOKUP(A3898,'ALL - prices'!B:I,8,FALSE)</f>
        <v>Materials</v>
      </c>
      <c r="E3898">
        <v>2019</v>
      </c>
      <c r="F3898" t="s">
        <v>679</v>
      </c>
      <c r="G3898" t="str">
        <f t="shared" si="285"/>
        <v>2019-Q1</v>
      </c>
      <c r="H3898" s="4">
        <f>INDEX('ALL - prices'!$J$3:$DY$219,MATCH('COMBINED DATA'!A3898,'ALL - prices'!$B$3:$B$219,0),MATCH('COMBINED DATA'!G3898,'ALL - prices'!$J$1:$DY$1,0))</f>
        <v>3.2</v>
      </c>
      <c r="I3898" s="14">
        <f t="shared" si="284"/>
        <v>0.88285049696990092</v>
      </c>
      <c r="J3898" s="15">
        <f>INDEX(MarketCap2!$E$2:$AR$224,MATCH(A3898,MarketCap2!$B$2:$B$224,0),MATCH(G3898,MarketCap2!$E$1:$AR$1,0))</f>
        <v>3255864576</v>
      </c>
      <c r="K3898">
        <f t="shared" si="286"/>
        <v>21.903723692084135</v>
      </c>
      <c r="L3898">
        <f>INDEX('PB2'!$D$2:$AQ$224,MATCH(A3898,'PB2'!$B$2:$B$224,0),MATCH(G3898,'PB2'!$D$1:$AQ$1,0))</f>
        <v>1.27965700626373</v>
      </c>
      <c r="M3898" s="16">
        <f t="shared" si="287"/>
        <v>0.78145940287526205</v>
      </c>
      <c r="N3898" s="6">
        <f>INDEX('ROA2'!$D$2:$AQ$224,MATCH(A3898,'ROA2'!$B$2:$B$224,0),MATCH(G3898,'ROA2'!$D$1:$AQ$1,0))</f>
        <v>1.65381395816803</v>
      </c>
      <c r="O3898" s="6">
        <v>1884.7879680000001</v>
      </c>
      <c r="P3898" s="28">
        <v>2.0070261641206236E-2</v>
      </c>
    </row>
    <row r="3899" spans="1:16" x14ac:dyDescent="0.3">
      <c r="A3899" t="s">
        <v>558</v>
      </c>
      <c r="B3899" t="e">
        <f>VLOOKUP(A3899,Sheet3!L:L,1,FALSE)</f>
        <v>#N/A</v>
      </c>
      <c r="C3899" t="str">
        <f>VLOOKUP(A3899,'ALL - prices'!B:C,2,FALSE)</f>
        <v>Ivanhoe Mines Ltd</v>
      </c>
      <c r="D3899" t="str">
        <f>VLOOKUP(A3899,'ALL - prices'!B:I,8,FALSE)</f>
        <v>Materials</v>
      </c>
      <c r="E3899">
        <v>2019</v>
      </c>
      <c r="F3899" t="s">
        <v>680</v>
      </c>
      <c r="G3899" t="str">
        <f t="shared" si="285"/>
        <v>2019-Q2</v>
      </c>
      <c r="H3899" s="4">
        <f>INDEX('ALL - prices'!$J$3:$DY$219,MATCH('COMBINED DATA'!A3899,'ALL - prices'!$B$3:$B$219,0),MATCH('COMBINED DATA'!G3899,'ALL - prices'!$J$1:$DY$1,0))</f>
        <v>4.16</v>
      </c>
      <c r="I3899" s="14">
        <f t="shared" si="284"/>
        <v>0.82271906910358328</v>
      </c>
      <c r="J3899" s="15">
        <f>INDEX(MarketCap2!$E$2:$AR$224,MATCH(A3899,MarketCap2!$B$2:$B$224,0),MATCH(G3899,MarketCap2!$E$1:$AR$1,0))</f>
        <v>4238982144</v>
      </c>
      <c r="K3899">
        <f t="shared" si="286"/>
        <v>22.167589016993816</v>
      </c>
      <c r="L3899">
        <f>INDEX('PB2'!$D$2:$AQ$224,MATCH(A3899,'PB2'!$B$2:$B$224,0),MATCH(G3899,'PB2'!$D$1:$AQ$1,0))</f>
        <v>1.6897059679031401</v>
      </c>
      <c r="M3899" s="16">
        <f t="shared" si="287"/>
        <v>0.59181894305608773</v>
      </c>
      <c r="N3899" s="6">
        <f>INDEX('ROA2'!$D$2:$AQ$224,MATCH(A3899,'ROA2'!$B$2:$B$224,0),MATCH(G3899,'ROA2'!$D$1:$AQ$1,0))</f>
        <v>2.3890700340271001</v>
      </c>
      <c r="O3899" s="6">
        <v>1896.6439680000001</v>
      </c>
      <c r="P3899" s="28">
        <v>6.2903627364412342E-3</v>
      </c>
    </row>
    <row r="3900" spans="1:16" x14ac:dyDescent="0.3">
      <c r="A3900" t="s">
        <v>558</v>
      </c>
      <c r="B3900" t="e">
        <f>VLOOKUP(A3900,Sheet3!L:L,1,FALSE)</f>
        <v>#N/A</v>
      </c>
      <c r="C3900" t="str">
        <f>VLOOKUP(A3900,'ALL - prices'!B:C,2,FALSE)</f>
        <v>Ivanhoe Mines Ltd</v>
      </c>
      <c r="D3900" t="str">
        <f>VLOOKUP(A3900,'ALL - prices'!B:I,8,FALSE)</f>
        <v>Materials</v>
      </c>
      <c r="E3900">
        <v>2019</v>
      </c>
      <c r="F3900" t="s">
        <v>681</v>
      </c>
      <c r="G3900" t="str">
        <f t="shared" si="285"/>
        <v>2019-Q3</v>
      </c>
      <c r="H3900" s="4">
        <f>INDEX('ALL - prices'!$J$3:$DY$219,MATCH('COMBINED DATA'!A3900,'ALL - prices'!$B$3:$B$219,0),MATCH('COMBINED DATA'!G3900,'ALL - prices'!$J$1:$DY$1,0))</f>
        <v>3.44</v>
      </c>
      <c r="I3900" s="14">
        <f t="shared" si="284"/>
        <v>1.0671769612705617</v>
      </c>
      <c r="J3900" s="15">
        <f>INDEX(MarketCap2!$E$2:$AR$224,MATCH(A3900,MarketCap2!$B$2:$B$224,0),MATCH(G3900,MarketCap2!$E$1:$AR$1,0))</f>
        <v>4099392000</v>
      </c>
      <c r="K3900">
        <f t="shared" si="286"/>
        <v>22.134104506977298</v>
      </c>
      <c r="L3900">
        <f>INDEX('PB2'!$D$2:$AQ$224,MATCH(A3900,'PB2'!$B$2:$B$224,0),MATCH(G3900,'PB2'!$D$1:$AQ$1,0))</f>
        <v>1.28101205825806</v>
      </c>
      <c r="M3900" s="16">
        <f t="shared" si="287"/>
        <v>0.78063277668113096</v>
      </c>
      <c r="N3900" s="6">
        <f>INDEX('ROA2'!$D$2:$AQ$224,MATCH(A3900,'ROA2'!$B$2:$B$224,0),MATCH(G3900,'ROA2'!$D$1:$AQ$1,0))</f>
        <v>3.05857110023498</v>
      </c>
      <c r="O3900" s="6">
        <v>1909.924992</v>
      </c>
      <c r="P3900" s="28">
        <v>7.0023811659310261E-3</v>
      </c>
    </row>
    <row r="3901" spans="1:16" x14ac:dyDescent="0.3">
      <c r="A3901" t="s">
        <v>558</v>
      </c>
      <c r="B3901" t="e">
        <f>VLOOKUP(A3901,Sheet3!L:L,1,FALSE)</f>
        <v>#N/A</v>
      </c>
      <c r="C3901" t="str">
        <f>VLOOKUP(A3901,'ALL - prices'!B:C,2,FALSE)</f>
        <v>Ivanhoe Mines Ltd</v>
      </c>
      <c r="D3901" t="str">
        <f>VLOOKUP(A3901,'ALL - prices'!B:I,8,FALSE)</f>
        <v>Materials</v>
      </c>
      <c r="E3901">
        <v>2019</v>
      </c>
      <c r="F3901" t="s">
        <v>682</v>
      </c>
      <c r="G3901" t="str">
        <f t="shared" si="285"/>
        <v>2019-Q4</v>
      </c>
      <c r="H3901" s="4">
        <f>INDEX('ALL - prices'!$J$3:$DY$219,MATCH('COMBINED DATA'!A3901,'ALL - prices'!$B$3:$B$219,0),MATCH('COMBINED DATA'!G3901,'ALL - prices'!$J$1:$DY$1,0))</f>
        <v>4.25</v>
      </c>
      <c r="I3901" s="14">
        <f t="shared" si="284"/>
        <v>1.8947537219033681</v>
      </c>
      <c r="J3901" s="15">
        <f>INDEX(MarketCap2!$E$2:$AR$224,MATCH(A3901,MarketCap2!$B$2:$B$224,0),MATCH(G3901,MarketCap2!$E$1:$AR$1,0))</f>
        <v>5065293312</v>
      </c>
      <c r="K3901">
        <f t="shared" si="286"/>
        <v>22.345677882545882</v>
      </c>
      <c r="L3901">
        <f>INDEX('PB2'!$D$2:$AQ$224,MATCH(A3901,'PB2'!$B$2:$B$224,0),MATCH(G3901,'PB2'!$D$1:$AQ$1,0))</f>
        <v>1.60020196437836</v>
      </c>
      <c r="M3901" s="16">
        <f t="shared" si="287"/>
        <v>0.6249211176218471</v>
      </c>
      <c r="N3901" s="6">
        <f>INDEX('ROA2'!$D$2:$AQ$224,MATCH(A3901,'ROA2'!$B$2:$B$224,0),MATCH(G3901,'ROA2'!$D$1:$AQ$1,0))</f>
        <v>2.4567639827728298</v>
      </c>
      <c r="O3901" s="6">
        <v>2404.963072</v>
      </c>
      <c r="P3901" s="28">
        <v>0.25919241963613199</v>
      </c>
    </row>
    <row r="3902" spans="1:16" x14ac:dyDescent="0.3">
      <c r="A3902" t="s">
        <v>558</v>
      </c>
      <c r="B3902" t="e">
        <f>VLOOKUP(A3902,Sheet3!L:L,1,FALSE)</f>
        <v>#N/A</v>
      </c>
      <c r="C3902" t="str">
        <f>VLOOKUP(A3902,'ALL - prices'!B:C,2,FALSE)</f>
        <v>Ivanhoe Mines Ltd</v>
      </c>
      <c r="D3902" t="str">
        <f>VLOOKUP(A3902,'ALL - prices'!B:I,8,FALSE)</f>
        <v>Materials</v>
      </c>
      <c r="E3902">
        <v>2020</v>
      </c>
      <c r="F3902" t="s">
        <v>679</v>
      </c>
      <c r="G3902" t="str">
        <f t="shared" si="285"/>
        <v>2020-Q1</v>
      </c>
      <c r="H3902" s="4">
        <f>INDEX('ALL - prices'!$J$3:$DY$219,MATCH('COMBINED DATA'!A3902,'ALL - prices'!$B$3:$B$219,0),MATCH('COMBINED DATA'!G3902,'ALL - prices'!$J$1:$DY$1,0))</f>
        <v>2.34</v>
      </c>
      <c r="I3902" s="14">
        <f t="shared" si="284"/>
        <v>1.4081311491950357</v>
      </c>
      <c r="J3902" s="15">
        <f>INDEX(MarketCap2!$E$2:$AR$224,MATCH(A3902,MarketCap2!$B$2:$B$224,0),MATCH(G3902,MarketCap2!$E$1:$AR$1,0))</f>
        <v>2802042368</v>
      </c>
      <c r="K3902">
        <f t="shared" si="286"/>
        <v>21.753614405375032</v>
      </c>
      <c r="L3902">
        <f>INDEX('PB2'!$D$2:$AQ$224,MATCH(A3902,'PB2'!$B$2:$B$224,0),MATCH(G3902,'PB2'!$D$1:$AQ$1,0))</f>
        <v>0.82825201749801602</v>
      </c>
      <c r="M3902" s="16">
        <f t="shared" si="287"/>
        <v>1.2073619850885486</v>
      </c>
      <c r="N3902" s="6">
        <f>INDEX('ROA2'!$D$2:$AQ$224,MATCH(A3902,'ROA2'!$B$2:$B$224,0),MATCH(G3902,'ROA2'!$D$1:$AQ$1,0))</f>
        <v>0.88799899816513095</v>
      </c>
      <c r="O3902" s="6">
        <v>2444.72192</v>
      </c>
      <c r="P3902" s="28">
        <v>1.6531999373668529E-2</v>
      </c>
    </row>
    <row r="3903" spans="1:16" x14ac:dyDescent="0.3">
      <c r="A3903" t="s">
        <v>558</v>
      </c>
      <c r="B3903" t="e">
        <f>VLOOKUP(A3903,Sheet3!L:L,1,FALSE)</f>
        <v>#N/A</v>
      </c>
      <c r="C3903" t="str">
        <f>VLOOKUP(A3903,'ALL - prices'!B:C,2,FALSE)</f>
        <v>Ivanhoe Mines Ltd</v>
      </c>
      <c r="D3903" t="str">
        <f>VLOOKUP(A3903,'ALL - prices'!B:I,8,FALSE)</f>
        <v>Materials</v>
      </c>
      <c r="E3903">
        <v>2020</v>
      </c>
      <c r="F3903" t="s">
        <v>680</v>
      </c>
      <c r="G3903" t="str">
        <f t="shared" si="285"/>
        <v>2020-Q2</v>
      </c>
      <c r="H3903" s="4">
        <f>INDEX('ALL - prices'!$J$3:$DY$219,MATCH('COMBINED DATA'!A3903,'ALL - prices'!$B$3:$B$219,0),MATCH('COMBINED DATA'!G3903,'ALL - prices'!$J$1:$DY$1,0))</f>
        <v>3.85</v>
      </c>
      <c r="I3903" s="14">
        <f t="shared" si="284"/>
        <v>1.6906606203887724</v>
      </c>
      <c r="J3903" s="15">
        <f>INDEX(MarketCap2!$E$2:$AR$224,MATCH(A3903,MarketCap2!$B$2:$B$224,0),MATCH(G3903,MarketCap2!$E$1:$AR$1,0))</f>
        <v>4619441664</v>
      </c>
      <c r="K3903">
        <f t="shared" si="286"/>
        <v>22.253539682788823</v>
      </c>
      <c r="L3903">
        <f>INDEX('PB2'!$D$2:$AQ$224,MATCH(A3903,'PB2'!$B$2:$B$224,0),MATCH(G3903,'PB2'!$D$1:$AQ$1,0))</f>
        <v>1.4168790578842201</v>
      </c>
      <c r="M3903" s="16">
        <f t="shared" si="287"/>
        <v>0.70577654065497153</v>
      </c>
      <c r="N3903" s="6">
        <f>INDEX('ROA2'!$D$2:$AQ$224,MATCH(A3903,'ROA2'!$B$2:$B$224,0),MATCH(G3903,'ROA2'!$D$1:$AQ$1,0))</f>
        <v>0.192334994673729</v>
      </c>
      <c r="O3903" s="6">
        <v>2365.7011200000002</v>
      </c>
      <c r="P3903" s="28">
        <v>-3.2323021834728662E-2</v>
      </c>
    </row>
    <row r="3904" spans="1:16" x14ac:dyDescent="0.3">
      <c r="A3904" t="s">
        <v>558</v>
      </c>
      <c r="B3904" t="e">
        <f>VLOOKUP(A3904,Sheet3!L:L,1,FALSE)</f>
        <v>#N/A</v>
      </c>
      <c r="C3904" t="str">
        <f>VLOOKUP(A3904,'ALL - prices'!B:C,2,FALSE)</f>
        <v>Ivanhoe Mines Ltd</v>
      </c>
      <c r="D3904" t="str">
        <f>VLOOKUP(A3904,'ALL - prices'!B:I,8,FALSE)</f>
        <v>Materials</v>
      </c>
      <c r="E3904">
        <v>2020</v>
      </c>
      <c r="F3904" t="s">
        <v>681</v>
      </c>
      <c r="G3904" t="str">
        <f t="shared" si="285"/>
        <v>2020-Q3</v>
      </c>
      <c r="H3904" s="4">
        <f>INDEX('ALL - prices'!$J$3:$DY$219,MATCH('COMBINED DATA'!A3904,'ALL - prices'!$B$3:$B$219,0),MATCH('COMBINED DATA'!G3904,'ALL - prices'!$J$1:$DY$1,0))</f>
        <v>4.84</v>
      </c>
      <c r="I3904" s="14">
        <f t="shared" si="284"/>
        <v>1.1397221883716415</v>
      </c>
      <c r="J3904" s="15">
        <f>INDEX(MarketCap2!$E$2:$AR$224,MATCH(A3904,MarketCap2!$B$2:$B$224,0),MATCH(G3904,MarketCap2!$E$1:$AR$1,0))</f>
        <v>5826606080</v>
      </c>
      <c r="K3904">
        <f t="shared" si="286"/>
        <v>22.485700520282293</v>
      </c>
      <c r="L3904">
        <f>INDEX('PB2'!$D$2:$AQ$224,MATCH(A3904,'PB2'!$B$2:$B$224,0),MATCH(G3904,'PB2'!$D$1:$AQ$1,0))</f>
        <v>1.82180500030518</v>
      </c>
      <c r="M3904" s="16">
        <f t="shared" si="287"/>
        <v>0.54890616714329188</v>
      </c>
      <c r="N3904" s="6">
        <f>INDEX('ROA2'!$D$2:$AQ$224,MATCH(A3904,'ROA2'!$B$2:$B$224,0),MATCH(G3904,'ROA2'!$D$1:$AQ$1,0))</f>
        <v>-0.193129003047943</v>
      </c>
      <c r="O3904" s="6">
        <v>2368.0481279999999</v>
      </c>
      <c r="P3904" s="28">
        <v>9.9209827486564832E-4</v>
      </c>
    </row>
    <row r="3905" spans="1:16" x14ac:dyDescent="0.3">
      <c r="A3905" t="s">
        <v>558</v>
      </c>
      <c r="B3905" t="e">
        <f>VLOOKUP(A3905,Sheet3!L:L,1,FALSE)</f>
        <v>#N/A</v>
      </c>
      <c r="C3905" t="str">
        <f>VLOOKUP(A3905,'ALL - prices'!B:C,2,FALSE)</f>
        <v>Ivanhoe Mines Ltd</v>
      </c>
      <c r="D3905" t="str">
        <f>VLOOKUP(A3905,'ALL - prices'!B:I,8,FALSE)</f>
        <v>Materials</v>
      </c>
      <c r="E3905">
        <v>2020</v>
      </c>
      <c r="F3905" t="s">
        <v>682</v>
      </c>
      <c r="G3905" t="str">
        <f t="shared" si="285"/>
        <v>2020-Q4</v>
      </c>
      <c r="H3905" s="4">
        <f>INDEX('ALL - prices'!$J$3:$DY$219,MATCH('COMBINED DATA'!A3905,'ALL - prices'!$B$3:$B$219,0),MATCH('COMBINED DATA'!G3905,'ALL - prices'!$J$1:$DY$1,0))</f>
        <v>6.86</v>
      </c>
      <c r="I3905" s="14">
        <f t="shared" si="284"/>
        <v>1.6113555370143133</v>
      </c>
      <c r="J3905" s="15">
        <f>INDEX(MarketCap2!$E$2:$AR$224,MATCH(A3905,MarketCap2!$B$2:$B$224,0),MATCH(G3905,MarketCap2!$E$1:$AR$1,0))</f>
        <v>8258371072</v>
      </c>
      <c r="K3905">
        <f t="shared" si="286"/>
        <v>22.834493198251824</v>
      </c>
      <c r="L3905">
        <f>INDEX('PB2'!$D$2:$AQ$224,MATCH(A3905,'PB2'!$B$2:$B$224,0),MATCH(G3905,'PB2'!$D$1:$AQ$1,0))</f>
        <v>2.6546258926391602</v>
      </c>
      <c r="M3905" s="16">
        <f t="shared" si="287"/>
        <v>0.37670091396789096</v>
      </c>
      <c r="N3905" s="6">
        <f>INDEX('ROA2'!$D$2:$AQ$224,MATCH(A3905,'ROA2'!$B$2:$B$224,0),MATCH(G3905,'ROA2'!$D$1:$AQ$1,0))</f>
        <v>-0.33528101444244401</v>
      </c>
      <c r="O3905" s="6">
        <v>2375.5069440000002</v>
      </c>
      <c r="P3905" s="28">
        <v>3.1497738208132809E-3</v>
      </c>
    </row>
    <row r="3906" spans="1:16" x14ac:dyDescent="0.3">
      <c r="A3906" t="s">
        <v>558</v>
      </c>
      <c r="B3906" t="e">
        <f>VLOOKUP(A3906,Sheet3!L:L,1,FALSE)</f>
        <v>#N/A</v>
      </c>
      <c r="C3906" t="str">
        <f>VLOOKUP(A3906,'ALL - prices'!B:C,2,FALSE)</f>
        <v>Ivanhoe Mines Ltd</v>
      </c>
      <c r="D3906" t="str">
        <f>VLOOKUP(A3906,'ALL - prices'!B:I,8,FALSE)</f>
        <v>Materials</v>
      </c>
      <c r="E3906">
        <v>2021</v>
      </c>
      <c r="F3906" t="s">
        <v>679</v>
      </c>
      <c r="G3906" t="str">
        <f t="shared" si="285"/>
        <v>2021-Q1</v>
      </c>
      <c r="H3906" s="4">
        <f>INDEX('ALL - prices'!$J$3:$DY$219,MATCH('COMBINED DATA'!A3906,'ALL - prices'!$B$3:$B$219,0),MATCH('COMBINED DATA'!G3906,'ALL - prices'!$J$1:$DY$1,0))</f>
        <v>6.47</v>
      </c>
      <c r="I3906" s="14">
        <f t="shared" si="284"/>
        <v>1.5636788886042607</v>
      </c>
      <c r="J3906" s="15">
        <f>INDEX(MarketCap2!$E$2:$AR$224,MATCH(A3906,MarketCap2!$B$2:$B$224,0),MATCH(G3906,MarketCap2!$E$1:$AR$1,0))</f>
        <v>7815382016</v>
      </c>
      <c r="K3906">
        <f t="shared" si="286"/>
        <v>22.779359682030776</v>
      </c>
      <c r="L3906">
        <f>INDEX('PB2'!$D$2:$AQ$224,MATCH(A3906,'PB2'!$B$2:$B$224,0),MATCH(G3906,'PB2'!$D$1:$AQ$1,0))</f>
        <v>2.5201079845428498</v>
      </c>
      <c r="M3906" s="16">
        <f t="shared" si="287"/>
        <v>0.39680839318534245</v>
      </c>
      <c r="N3906" s="6">
        <f>INDEX('ROA2'!$D$2:$AQ$224,MATCH(A3906,'ROA2'!$B$2:$B$224,0),MATCH(G3906,'ROA2'!$D$1:$AQ$1,0))</f>
        <v>-0.81767898797988903</v>
      </c>
      <c r="O3906" s="6">
        <v>2417.0910720000002</v>
      </c>
      <c r="P3906" s="28">
        <v>1.750537000324591E-2</v>
      </c>
    </row>
    <row r="3907" spans="1:16" x14ac:dyDescent="0.3">
      <c r="A3907" t="s">
        <v>558</v>
      </c>
      <c r="B3907" t="e">
        <f>VLOOKUP(A3907,Sheet3!L:L,1,FALSE)</f>
        <v>#N/A</v>
      </c>
      <c r="C3907" t="str">
        <f>VLOOKUP(A3907,'ALL - prices'!B:C,2,FALSE)</f>
        <v>Ivanhoe Mines Ltd</v>
      </c>
      <c r="D3907" t="str">
        <f>VLOOKUP(A3907,'ALL - prices'!B:I,8,FALSE)</f>
        <v>Materials</v>
      </c>
      <c r="E3907">
        <v>2021</v>
      </c>
      <c r="F3907" t="s">
        <v>680</v>
      </c>
      <c r="G3907" t="str">
        <f t="shared" si="285"/>
        <v>2021-Q2</v>
      </c>
      <c r="H3907" s="4">
        <f>INDEX('ALL - prices'!$J$3:$DY$219,MATCH('COMBINED DATA'!A3907,'ALL - prices'!$B$3:$B$219,0),MATCH('COMBINED DATA'!G3907,'ALL - prices'!$J$1:$DY$1,0))</f>
        <v>8.9499999999999993</v>
      </c>
      <c r="I3907" s="14">
        <f t="shared" si="284"/>
        <v>1.9664752731727837</v>
      </c>
      <c r="J3907" s="15">
        <f>INDEX(MarketCap2!$E$2:$AR$224,MATCH(A3907,MarketCap2!$B$2:$B$224,0),MATCH(G3907,MarketCap2!$E$1:$AR$1,0))</f>
        <v>10816009216</v>
      </c>
      <c r="K3907">
        <f t="shared" si="286"/>
        <v>23.104293208317664</v>
      </c>
      <c r="L3907">
        <f>INDEX('PB2'!$D$2:$AQ$224,MATCH(A3907,'PB2'!$B$2:$B$224,0),MATCH(G3907,'PB2'!$D$1:$AQ$1,0))</f>
        <v>3.6668128967285201</v>
      </c>
      <c r="M3907" s="16">
        <f t="shared" si="287"/>
        <v>0.27271639654485402</v>
      </c>
      <c r="N3907" s="6">
        <f>INDEX('ROA2'!$D$2:$AQ$224,MATCH(A3907,'ROA2'!$B$2:$B$224,0),MATCH(G3907,'ROA2'!$D$1:$AQ$1,0))</f>
        <v>0.49982899427413902</v>
      </c>
      <c r="O3907" s="6">
        <v>2976.1310720000001</v>
      </c>
      <c r="P3907" s="28">
        <v>0.23128627898055465</v>
      </c>
    </row>
    <row r="3908" spans="1:16" x14ac:dyDescent="0.3">
      <c r="A3908" t="s">
        <v>558</v>
      </c>
      <c r="B3908" t="e">
        <f>VLOOKUP(A3908,Sheet3!L:L,1,FALSE)</f>
        <v>#N/A</v>
      </c>
      <c r="C3908" t="str">
        <f>VLOOKUP(A3908,'ALL - prices'!B:C,2,FALSE)</f>
        <v>Ivanhoe Mines Ltd</v>
      </c>
      <c r="D3908" t="str">
        <f>VLOOKUP(A3908,'ALL - prices'!B:I,8,FALSE)</f>
        <v>Materials</v>
      </c>
      <c r="E3908">
        <v>2021</v>
      </c>
      <c r="F3908" t="s">
        <v>681</v>
      </c>
      <c r="G3908" t="str">
        <f t="shared" si="285"/>
        <v>2021-Q3</v>
      </c>
      <c r="H3908" s="4">
        <f>INDEX('ALL - prices'!$J$3:$DY$219,MATCH('COMBINED DATA'!A3908,'ALL - prices'!$B$3:$B$219,0),MATCH('COMBINED DATA'!G3908,'ALL - prices'!$J$1:$DY$1,0))</f>
        <v>8.1</v>
      </c>
      <c r="I3908" s="14">
        <f t="shared" si="284"/>
        <v>1.8310834679682604</v>
      </c>
      <c r="J3908" s="15">
        <f>INDEX(MarketCap2!$E$2:$AR$224,MATCH(A3908,MarketCap2!$B$2:$B$224,0),MATCH(G3908,MarketCap2!$E$1:$AR$1,0))</f>
        <v>9789803520</v>
      </c>
      <c r="K3908">
        <f t="shared" si="286"/>
        <v>23.004607223828806</v>
      </c>
      <c r="L3908">
        <f>INDEX('PB2'!$D$2:$AQ$224,MATCH(A3908,'PB2'!$B$2:$B$224,0),MATCH(G3908,'PB2'!$D$1:$AQ$1,0))</f>
        <v>3.1433229446411102</v>
      </c>
      <c r="M3908" s="16">
        <f t="shared" si="287"/>
        <v>0.31813466755137221</v>
      </c>
      <c r="N3908" s="6">
        <f>INDEX('ROA2'!$D$2:$AQ$224,MATCH(A3908,'ROA2'!$B$2:$B$224,0),MATCH(G3908,'ROA2'!$D$1:$AQ$1,0))</f>
        <v>-3.2419979572296098</v>
      </c>
      <c r="O3908" s="6">
        <v>2984.2690560000001</v>
      </c>
      <c r="P3908" s="28">
        <v>2.7344172024423392E-3</v>
      </c>
    </row>
    <row r="3909" spans="1:16" x14ac:dyDescent="0.3">
      <c r="A3909" t="s">
        <v>558</v>
      </c>
      <c r="B3909" t="e">
        <f>VLOOKUP(A3909,Sheet3!L:L,1,FALSE)</f>
        <v>#N/A</v>
      </c>
      <c r="C3909" t="str">
        <f>VLOOKUP(A3909,'ALL - prices'!B:C,2,FALSE)</f>
        <v>Ivanhoe Mines Ltd</v>
      </c>
      <c r="D3909" t="str">
        <f>VLOOKUP(A3909,'ALL - prices'!B:I,8,FALSE)</f>
        <v>Materials</v>
      </c>
      <c r="E3909">
        <v>2021</v>
      </c>
      <c r="F3909" t="s">
        <v>682</v>
      </c>
      <c r="G3909" t="str">
        <f t="shared" si="285"/>
        <v>2021-Q4</v>
      </c>
      <c r="H3909" s="4">
        <f>INDEX('ALL - prices'!$J$3:$DY$219,MATCH('COMBINED DATA'!A3909,'ALL - prices'!$B$3:$B$219,0),MATCH('COMBINED DATA'!G3909,'ALL - prices'!$J$1:$DY$1,0))</f>
        <v>10.32</v>
      </c>
      <c r="I3909" s="14">
        <f t="shared" si="284"/>
        <v>1.8918157063167389</v>
      </c>
      <c r="J3909" s="15">
        <f>INDEX(MarketCap2!$E$2:$AR$224,MATCH(A3909,MarketCap2!$B$2:$B$224,0),MATCH(G3909,MarketCap2!$E$1:$AR$1,0))</f>
        <v>12482972672</v>
      </c>
      <c r="K3909">
        <f t="shared" si="286"/>
        <v>23.247631366395595</v>
      </c>
      <c r="L3909">
        <f>INDEX('PB2'!$D$2:$AQ$224,MATCH(A3909,'PB2'!$B$2:$B$224,0),MATCH(G3909,'PB2'!$D$1:$AQ$1,0))</f>
        <v>3.9575231075286901</v>
      </c>
      <c r="M3909" s="16">
        <f t="shared" si="287"/>
        <v>0.25268330034450731</v>
      </c>
      <c r="N3909" s="6">
        <f>INDEX('ROA2'!$D$2:$AQ$224,MATCH(A3909,'ROA2'!$B$2:$B$224,0),MATCH(G3909,'ROA2'!$D$1:$AQ$1,0))</f>
        <v>0.14656800031662001</v>
      </c>
      <c r="O3909" s="6">
        <v>3009.0291200000001</v>
      </c>
      <c r="P3909" s="28">
        <v>8.2968604825422471E-3</v>
      </c>
    </row>
    <row r="3910" spans="1:16" x14ac:dyDescent="0.3">
      <c r="A3910" t="s">
        <v>558</v>
      </c>
      <c r="B3910" t="e">
        <f>VLOOKUP(A3910,Sheet3!L:L,1,FALSE)</f>
        <v>#N/A</v>
      </c>
      <c r="C3910" t="str">
        <f>VLOOKUP(A3910,'ALL - prices'!B:C,2,FALSE)</f>
        <v>Ivanhoe Mines Ltd</v>
      </c>
      <c r="D3910" t="str">
        <f>VLOOKUP(A3910,'ALL - prices'!B:I,8,FALSE)</f>
        <v>Materials</v>
      </c>
      <c r="E3910">
        <v>2022</v>
      </c>
      <c r="F3910" t="s">
        <v>679</v>
      </c>
      <c r="G3910" t="str">
        <f t="shared" si="285"/>
        <v>2022-Q1</v>
      </c>
      <c r="H3910" s="4">
        <f>INDEX('ALL - prices'!$J$3:$DY$219,MATCH('COMBINED DATA'!A3910,'ALL - prices'!$B$3:$B$219,0),MATCH('COMBINED DATA'!G3910,'ALL - prices'!$J$1:$DY$1,0))</f>
        <v>11.66</v>
      </c>
      <c r="I3910" s="14">
        <f t="shared" si="284"/>
        <v>2.0942998034347107</v>
      </c>
      <c r="J3910" s="15">
        <f>INDEX(MarketCap2!$E$2:$AR$224,MATCH(A3910,MarketCap2!$B$2:$B$224,0),MATCH(G3910,MarketCap2!$E$1:$AR$1,0))</f>
        <v>14115396608</v>
      </c>
      <c r="K3910">
        <f t="shared" si="286"/>
        <v>23.370531996592216</v>
      </c>
      <c r="L3910">
        <f>INDEX('PB2'!$D$2:$AQ$224,MATCH(A3910,'PB2'!$B$2:$B$224,0),MATCH(G3910,'PB2'!$D$1:$AQ$1,0))</f>
        <v>4.44057416915894</v>
      </c>
      <c r="M3910" s="16">
        <f t="shared" si="287"/>
        <v>0.2251961034555591</v>
      </c>
      <c r="N3910" s="6">
        <f>INDEX('ROA2'!$D$2:$AQ$224,MATCH(A3910,'ROA2'!$B$2:$B$224,0),MATCH(G3910,'ROA2'!$D$1:$AQ$1,0))</f>
        <v>1.96057105064392</v>
      </c>
      <c r="O3910" s="6">
        <v>3218.2059519999998</v>
      </c>
      <c r="P3910" s="28">
        <v>6.9516386734070443E-2</v>
      </c>
    </row>
    <row r="3911" spans="1:16" x14ac:dyDescent="0.3">
      <c r="A3911" t="s">
        <v>558</v>
      </c>
      <c r="B3911" t="e">
        <f>VLOOKUP(A3911,Sheet3!L:L,1,FALSE)</f>
        <v>#N/A</v>
      </c>
      <c r="C3911" t="str">
        <f>VLOOKUP(A3911,'ALL - prices'!B:C,2,FALSE)</f>
        <v>Ivanhoe Mines Ltd</v>
      </c>
      <c r="D3911" t="str">
        <f>VLOOKUP(A3911,'ALL - prices'!B:I,8,FALSE)</f>
        <v>Materials</v>
      </c>
      <c r="E3911">
        <v>2022</v>
      </c>
      <c r="F3911" t="s">
        <v>680</v>
      </c>
      <c r="G3911" t="str">
        <f t="shared" si="285"/>
        <v>2022-Q2</v>
      </c>
      <c r="H3911" s="4">
        <f>INDEX('ALL - prices'!$J$3:$DY$219,MATCH('COMBINED DATA'!A3911,'ALL - prices'!$B$3:$B$219,0),MATCH('COMBINED DATA'!G3911,'ALL - prices'!$J$1:$DY$1,0))</f>
        <v>7.41</v>
      </c>
      <c r="I3911" s="14">
        <f t="shared" si="284"/>
        <v>1.549458910932032</v>
      </c>
      <c r="J3911" s="15">
        <f>INDEX(MarketCap2!$E$2:$AR$224,MATCH(A3911,MarketCap2!$B$2:$B$224,0),MATCH(G3911,MarketCap2!$E$1:$AR$1,0))</f>
        <v>8976540672</v>
      </c>
      <c r="K3911">
        <f t="shared" si="286"/>
        <v>22.917880419206796</v>
      </c>
      <c r="L3911">
        <f>INDEX('PB2'!$D$2:$AQ$224,MATCH(A3911,'PB2'!$B$2:$B$224,0),MATCH(G3911,'PB2'!$D$1:$AQ$1,0))</f>
        <v>2.43814992904663</v>
      </c>
      <c r="M3911" s="16">
        <f t="shared" si="287"/>
        <v>0.41014704964883841</v>
      </c>
      <c r="N3911" s="6">
        <f>INDEX('ROA2'!$D$2:$AQ$224,MATCH(A3911,'ROA2'!$B$2:$B$224,0),MATCH(G3911,'ROA2'!$D$1:$AQ$1,0))</f>
        <v>1.8202979564666799</v>
      </c>
      <c r="O3911" s="6">
        <v>3350.4168960000002</v>
      </c>
      <c r="P3911" s="28">
        <v>4.1082188639243553E-2</v>
      </c>
    </row>
    <row r="3912" spans="1:16" x14ac:dyDescent="0.3">
      <c r="A3912" t="s">
        <v>558</v>
      </c>
      <c r="B3912" t="e">
        <f>VLOOKUP(A3912,Sheet3!L:L,1,FALSE)</f>
        <v>#N/A</v>
      </c>
      <c r="C3912" t="str">
        <f>VLOOKUP(A3912,'ALL - prices'!B:C,2,FALSE)</f>
        <v>Ivanhoe Mines Ltd</v>
      </c>
      <c r="D3912" t="str">
        <f>VLOOKUP(A3912,'ALL - prices'!B:I,8,FALSE)</f>
        <v>Materials</v>
      </c>
      <c r="E3912">
        <v>2022</v>
      </c>
      <c r="F3912" t="s">
        <v>681</v>
      </c>
      <c r="G3912" t="str">
        <f t="shared" si="285"/>
        <v>2022-Q3</v>
      </c>
      <c r="H3912" s="4">
        <f>INDEX('ALL - prices'!$J$3:$DY$219,MATCH('COMBINED DATA'!A3912,'ALL - prices'!$B$3:$B$219,0),MATCH('COMBINED DATA'!G3912,'ALL - prices'!$J$1:$DY$1,0))</f>
        <v>8.89</v>
      </c>
      <c r="I3912" s="14">
        <f t="shared" si="284"/>
        <v>0.68646892379286506</v>
      </c>
      <c r="J3912" s="15">
        <f>INDEX(MarketCap2!$E$2:$AR$224,MATCH(A3912,MarketCap2!$B$2:$B$224,0),MATCH(G3912,MarketCap2!$E$1:$AR$1,0))</f>
        <v>10792218624</v>
      </c>
      <c r="K3912">
        <f t="shared" si="286"/>
        <v>23.102091213615541</v>
      </c>
      <c r="L3912">
        <f>INDEX('PB2'!$D$2:$AQ$224,MATCH(A3912,'PB2'!$B$2:$B$224,0),MATCH(G3912,'PB2'!$D$1:$AQ$1,0))</f>
        <v>2.7240920066833501</v>
      </c>
      <c r="M3912" s="16">
        <f t="shared" si="287"/>
        <v>0.36709479619138302</v>
      </c>
      <c r="N3912" s="6">
        <f>INDEX('ROA2'!$D$2:$AQ$224,MATCH(A3912,'ROA2'!$B$2:$B$224,0),MATCH(G3912,'ROA2'!$D$1:$AQ$1,0))</f>
        <v>14.729169845581101</v>
      </c>
      <c r="O3912" s="6">
        <v>3509.9870719999999</v>
      </c>
      <c r="P3912" s="28">
        <v>4.7626961346364856E-2</v>
      </c>
    </row>
    <row r="3913" spans="1:16" x14ac:dyDescent="0.3">
      <c r="A3913" t="s">
        <v>558</v>
      </c>
      <c r="B3913" t="e">
        <f>VLOOKUP(A3913,Sheet3!L:L,1,FALSE)</f>
        <v>#N/A</v>
      </c>
      <c r="C3913" t="str">
        <f>VLOOKUP(A3913,'ALL - prices'!B:C,2,FALSE)</f>
        <v>Ivanhoe Mines Ltd</v>
      </c>
      <c r="D3913" t="str">
        <f>VLOOKUP(A3913,'ALL - prices'!B:I,8,FALSE)</f>
        <v>Materials</v>
      </c>
      <c r="E3913">
        <v>2022</v>
      </c>
      <c r="F3913" t="s">
        <v>682</v>
      </c>
      <c r="G3913" t="str">
        <f t="shared" si="285"/>
        <v>2022-Q4</v>
      </c>
      <c r="H3913" s="4">
        <f>INDEX('ALL - prices'!$J$3:$DY$219,MATCH('COMBINED DATA'!A3913,'ALL - prices'!$B$3:$B$219,0),MATCH('COMBINED DATA'!G3913,'ALL - prices'!$J$1:$DY$1,0))</f>
        <v>10.7</v>
      </c>
      <c r="I3913" s="14">
        <f t="shared" si="284"/>
        <v>0.50342783329225338</v>
      </c>
      <c r="J3913" s="15">
        <f>INDEX(MarketCap2!$E$2:$AR$224,MATCH(A3913,MarketCap2!$B$2:$B$224,0),MATCH(G3913,MarketCap2!$E$1:$AR$1,0))</f>
        <v>12990566400</v>
      </c>
      <c r="K3913">
        <f t="shared" si="286"/>
        <v>23.287489269449708</v>
      </c>
      <c r="L3913">
        <f>INDEX('PB2'!$D$2:$AQ$224,MATCH(A3913,'PB2'!$B$2:$B$224,0),MATCH(G3913,'PB2'!$D$1:$AQ$1,0))</f>
        <v>3.2789709568023699</v>
      </c>
      <c r="M3913" s="16">
        <f t="shared" si="287"/>
        <v>0.30497372900649083</v>
      </c>
      <c r="N3913" s="6">
        <f>INDEX('ROA2'!$D$2:$AQ$224,MATCH(A3913,'ROA2'!$B$2:$B$224,0),MATCH(G3913,'ROA2'!$D$1:$AQ$1,0))</f>
        <v>12.2317552566528</v>
      </c>
      <c r="O3913" s="6">
        <v>3773.5301119999999</v>
      </c>
      <c r="P3913" s="28">
        <v>7.5083763727321229E-2</v>
      </c>
    </row>
    <row r="3914" spans="1:16" x14ac:dyDescent="0.3">
      <c r="A3914" t="s">
        <v>558</v>
      </c>
      <c r="B3914" t="e">
        <f>VLOOKUP(A3914,Sheet3!L:L,1,FALSE)</f>
        <v>#N/A</v>
      </c>
      <c r="C3914" t="str">
        <f>VLOOKUP(A3914,'ALL - prices'!B:C,2,FALSE)</f>
        <v>Ivanhoe Mines Ltd</v>
      </c>
      <c r="D3914" t="str">
        <f>VLOOKUP(A3914,'ALL - prices'!B:I,8,FALSE)</f>
        <v>Materials</v>
      </c>
      <c r="E3914">
        <v>2023</v>
      </c>
      <c r="F3914" t="s">
        <v>679</v>
      </c>
      <c r="G3914" t="str">
        <f t="shared" si="285"/>
        <v>2023-Q1</v>
      </c>
      <c r="H3914" s="4">
        <f>INDEX('ALL - prices'!$J$3:$DY$219,MATCH('COMBINED DATA'!A3914,'ALL - prices'!$B$3:$B$219,0),MATCH('COMBINED DATA'!G3914,'ALL - prices'!$J$1:$DY$1,0))</f>
        <v>12.21</v>
      </c>
      <c r="I3914" s="14">
        <f t="shared" si="284"/>
        <v>2.0437970178077927</v>
      </c>
      <c r="J3914" s="15">
        <f>INDEX(MarketCap2!$E$2:$AR$224,MATCH(A3914,MarketCap2!$B$2:$B$224,0),MATCH(G3914,MarketCap2!$E$1:$AR$1,0))</f>
        <v>14864689152</v>
      </c>
      <c r="K3914">
        <f t="shared" si="286"/>
        <v>23.4222543817752</v>
      </c>
      <c r="L3914">
        <f>INDEX('PB2'!$D$2:$AQ$224,MATCH(A3914,'PB2'!$B$2:$B$224,0),MATCH(G3914,'PB2'!$D$1:$AQ$1,0))</f>
        <v>3.6452219486236599</v>
      </c>
      <c r="M3914" s="16">
        <f t="shared" si="287"/>
        <v>0.27433171809403095</v>
      </c>
      <c r="N3914" s="6">
        <f>INDEX('ROA2'!$D$2:$AQ$224,MATCH(A3914,'ROA2'!$B$2:$B$224,0),MATCH(G3914,'ROA2'!$D$1:$AQ$1,0))</f>
        <v>11.432751655578601</v>
      </c>
      <c r="O3914" s="6">
        <v>3969.28512</v>
      </c>
      <c r="P3914" s="28">
        <v>5.1875830373657318E-2</v>
      </c>
    </row>
    <row r="3915" spans="1:16" x14ac:dyDescent="0.3">
      <c r="A3915" t="s">
        <v>558</v>
      </c>
      <c r="B3915" t="e">
        <f>VLOOKUP(A3915,Sheet3!L:L,1,FALSE)</f>
        <v>#N/A</v>
      </c>
      <c r="C3915" t="str">
        <f>VLOOKUP(A3915,'ALL - prices'!B:C,2,FALSE)</f>
        <v>Ivanhoe Mines Ltd</v>
      </c>
      <c r="D3915" t="str">
        <f>VLOOKUP(A3915,'ALL - prices'!B:I,8,FALSE)</f>
        <v>Materials</v>
      </c>
      <c r="E3915">
        <v>2023</v>
      </c>
      <c r="F3915" t="s">
        <v>680</v>
      </c>
      <c r="G3915" t="str">
        <f t="shared" si="285"/>
        <v>2023-Q2</v>
      </c>
      <c r="H3915" s="4">
        <f>INDEX('ALL - prices'!$J$3:$DY$219,MATCH('COMBINED DATA'!A3915,'ALL - prices'!$B$3:$B$219,0),MATCH('COMBINED DATA'!G3915,'ALL - prices'!$J$1:$DY$1,0))</f>
        <v>12.095000000000001</v>
      </c>
      <c r="I3915" s="14">
        <f t="shared" si="284"/>
        <v>2.80019493369063</v>
      </c>
      <c r="J3915" s="15">
        <f>INDEX(MarketCap2!$E$2:$AR$224,MATCH(A3915,MarketCap2!$B$2:$B$224,0),MATCH(G3915,MarketCap2!$E$1:$AR$1,0))</f>
        <v>14736574464</v>
      </c>
      <c r="K3915">
        <f t="shared" si="286"/>
        <v>23.413598299412872</v>
      </c>
      <c r="L3915">
        <f>INDEX('PB2'!$D$2:$AQ$224,MATCH(A3915,'PB2'!$B$2:$B$224,0),MATCH(G3915,'PB2'!$D$1:$AQ$1,0))</f>
        <v>3.58033299446106</v>
      </c>
      <c r="M3915" s="16">
        <f t="shared" si="287"/>
        <v>0.27930362945207782</v>
      </c>
      <c r="N3915" s="6">
        <f>INDEX('ROA2'!$D$2:$AQ$224,MATCH(A3915,'ROA2'!$B$2:$B$224,0),MATCH(G3915,'ROA2'!$D$1:$AQ$1,0))</f>
        <v>12.708893775939901</v>
      </c>
      <c r="O3915" s="6">
        <v>4063.3989120000001</v>
      </c>
      <c r="P3915" s="28">
        <v>2.3710514401142364E-2</v>
      </c>
    </row>
    <row r="3916" spans="1:16" x14ac:dyDescent="0.3">
      <c r="A3916" t="s">
        <v>558</v>
      </c>
      <c r="B3916" t="e">
        <f>VLOOKUP(A3916,Sheet3!L:L,1,FALSE)</f>
        <v>#N/A</v>
      </c>
      <c r="C3916" t="str">
        <f>VLOOKUP(A3916,'ALL - prices'!B:C,2,FALSE)</f>
        <v>Ivanhoe Mines Ltd</v>
      </c>
      <c r="D3916" t="str">
        <f>VLOOKUP(A3916,'ALL - prices'!B:I,8,FALSE)</f>
        <v>Materials</v>
      </c>
      <c r="E3916">
        <v>2023</v>
      </c>
      <c r="F3916" t="s">
        <v>681</v>
      </c>
      <c r="G3916" t="str">
        <f t="shared" si="285"/>
        <v>2023-Q3</v>
      </c>
      <c r="H3916" s="4">
        <f>INDEX('ALL - prices'!$J$3:$DY$219,MATCH('COMBINED DATA'!A3916,'ALL - prices'!$B$3:$B$219,0),MATCH('COMBINED DATA'!G3916,'ALL - prices'!$J$1:$DY$1,0))</f>
        <v>11.64</v>
      </c>
      <c r="I3916" s="14">
        <f t="shared" si="284"/>
        <v>3.0351317928551125</v>
      </c>
      <c r="J3916" s="15">
        <f>INDEX(MarketCap2!$E$2:$AR$224,MATCH(A3916,MarketCap2!$B$2:$B$224,0),MATCH(G3916,MarketCap2!$E$1:$AR$1,0))</f>
        <v>14207361024</v>
      </c>
      <c r="K3916">
        <f t="shared" si="286"/>
        <v>23.377026049211938</v>
      </c>
      <c r="L3916">
        <f>INDEX('PB2'!$D$2:$AQ$224,MATCH(A3916,'PB2'!$B$2:$B$224,0),MATCH(G3916,'PB2'!$D$1:$AQ$1,0))</f>
        <v>3.2474460601806601</v>
      </c>
      <c r="M3916" s="16">
        <f t="shared" si="287"/>
        <v>0.30793429096844449</v>
      </c>
      <c r="N3916" s="6">
        <f>INDEX('ROA2'!$D$2:$AQ$224,MATCH(A3916,'ROA2'!$B$2:$B$224,0),MATCH(G3916,'ROA2'!$D$1:$AQ$1,0))</f>
        <v>6.3742032051086399</v>
      </c>
      <c r="O3916" s="6">
        <v>4237.0828799999999</v>
      </c>
      <c r="P3916" s="28">
        <v>4.2743518852426131E-2</v>
      </c>
    </row>
    <row r="3917" spans="1:16" x14ac:dyDescent="0.3">
      <c r="A3917" t="s">
        <v>558</v>
      </c>
      <c r="B3917" t="e">
        <f>VLOOKUP(A3917,Sheet3!L:L,1,FALSE)</f>
        <v>#N/A</v>
      </c>
      <c r="C3917" t="str">
        <f>VLOOKUP(A3917,'ALL - prices'!B:C,2,FALSE)</f>
        <v>Ivanhoe Mines Ltd</v>
      </c>
      <c r="D3917" t="str">
        <f>VLOOKUP(A3917,'ALL - prices'!B:I,8,FALSE)</f>
        <v>Materials</v>
      </c>
      <c r="E3917">
        <v>2023</v>
      </c>
      <c r="F3917" t="s">
        <v>682</v>
      </c>
      <c r="G3917" t="str">
        <f t="shared" si="285"/>
        <v>2023-Q4</v>
      </c>
      <c r="H3917" s="4">
        <f>INDEX('ALL - prices'!$J$3:$DY$219,MATCH('COMBINED DATA'!A3917,'ALL - prices'!$B$3:$B$219,0),MATCH('COMBINED DATA'!G3917,'ALL - prices'!$J$1:$DY$1,0))</f>
        <v>12.86</v>
      </c>
      <c r="I3917" s="14">
        <f t="shared" si="284"/>
        <v>1.6961795305922078</v>
      </c>
      <c r="J3917" s="15">
        <f>INDEX(MarketCap2!$E$2:$AR$224,MATCH(A3917,MarketCap2!$B$2:$B$224,0),MATCH(G3917,MarketCap2!$E$1:$AR$1,0))</f>
        <v>16313151488</v>
      </c>
      <c r="K3917">
        <f t="shared" si="286"/>
        <v>23.515237459193511</v>
      </c>
      <c r="L3917">
        <f>INDEX('PB2'!$D$2:$AQ$224,MATCH(A3917,'PB2'!$B$2:$B$224,0),MATCH(G3917,'PB2'!$D$1:$AQ$1,0))</f>
        <v>3.3403658866882302</v>
      </c>
      <c r="M3917" s="16">
        <f t="shared" si="287"/>
        <v>0.29936840272052928</v>
      </c>
      <c r="N3917" s="6">
        <f>INDEX('ROA2'!$D$2:$AQ$224,MATCH(A3917,'ROA2'!$B$2:$B$224,0),MATCH(G3917,'ROA2'!$D$1:$AQ$1,0))</f>
        <v>8.1138248443603498</v>
      </c>
      <c r="O3917" s="6">
        <v>4436.4820479999998</v>
      </c>
      <c r="P3917" s="28">
        <v>4.7060483272869075E-2</v>
      </c>
    </row>
    <row r="3918" spans="1:16" x14ac:dyDescent="0.3">
      <c r="A3918" t="s">
        <v>558</v>
      </c>
      <c r="B3918" t="e">
        <f>VLOOKUP(A3918,Sheet3!L:L,1,FALSE)</f>
        <v>#N/A</v>
      </c>
      <c r="C3918" t="str">
        <f>VLOOKUP(A3918,'ALL - prices'!B:C,2,FALSE)</f>
        <v>Ivanhoe Mines Ltd</v>
      </c>
      <c r="D3918" t="str">
        <f>VLOOKUP(A3918,'ALL - prices'!B:I,8,FALSE)</f>
        <v>Materials</v>
      </c>
      <c r="E3918" s="18">
        <v>2024</v>
      </c>
      <c r="F3918" t="s">
        <v>679</v>
      </c>
      <c r="G3918" t="str">
        <f t="shared" si="285"/>
        <v>2024-Q1</v>
      </c>
      <c r="H3918" s="4">
        <f>INDEX('ALL - prices'!$J$3:$DY$219,MATCH('COMBINED DATA'!A3918,'ALL - prices'!$B$3:$B$219,0),MATCH('COMBINED DATA'!G3918,'ALL - prices'!$J$1:$DY$1,0))</f>
        <v>16.16</v>
      </c>
      <c r="I3918" s="14" t="s">
        <v>769</v>
      </c>
      <c r="J3918" s="15">
        <f>INDEX(MarketCap2!$E$2:$AR$224,MATCH(A3918,MarketCap2!$B$2:$B$224,0),MATCH(G3918,MarketCap2!$E$1:$AR$1,0))</f>
        <v>20515465216</v>
      </c>
      <c r="K3918">
        <f t="shared" si="286"/>
        <v>23.744444839454026</v>
      </c>
      <c r="L3918">
        <f>INDEX('PB2'!$D$2:$AQ$224,MATCH(A3918,'PB2'!$B$2:$B$224,0),MATCH(G3918,'PB2'!$D$1:$AQ$1,0))</f>
        <v>4.1711897850036603</v>
      </c>
      <c r="M3918" s="16">
        <f t="shared" si="287"/>
        <v>0.23973975089678698</v>
      </c>
      <c r="N3918" s="6">
        <f>INDEX('ROA2'!$D$2:$AQ$224,MATCH(A3918,'ROA2'!$B$2:$B$224,0),MATCH(G3918,'ROA2'!$D$1:$AQ$1,0))</f>
        <v>7.1113519668579102</v>
      </c>
      <c r="O3918" s="6">
        <v>5000.2611200000001</v>
      </c>
      <c r="P3918" s="28">
        <v>0.1270779563402395</v>
      </c>
    </row>
    <row r="3919" spans="1:16" x14ac:dyDescent="0.3">
      <c r="A3919" t="s">
        <v>558</v>
      </c>
      <c r="B3919" t="e">
        <f>VLOOKUP(A3919,Sheet3!L:L,1,FALSE)</f>
        <v>#N/A</v>
      </c>
      <c r="C3919" t="str">
        <f>VLOOKUP(A3919,'ALL - prices'!B:C,2,FALSE)</f>
        <v>Ivanhoe Mines Ltd</v>
      </c>
      <c r="D3919" t="str">
        <f>VLOOKUP(A3919,'ALL - prices'!B:I,8,FALSE)</f>
        <v>Materials</v>
      </c>
      <c r="E3919" s="18">
        <v>2024</v>
      </c>
      <c r="F3919" t="s">
        <v>680</v>
      </c>
      <c r="G3919" t="str">
        <f t="shared" si="285"/>
        <v>2024-Q2</v>
      </c>
      <c r="H3919" s="4">
        <f>INDEX('ALL - prices'!$J$3:$DY$219,MATCH('COMBINED DATA'!A3919,'ALL - prices'!$B$3:$B$219,0),MATCH('COMBINED DATA'!G3919,'ALL - prices'!$J$1:$DY$1,0))</f>
        <v>17.649999999999999</v>
      </c>
      <c r="I3919" s="14" t="s">
        <v>769</v>
      </c>
      <c r="J3919" s="15">
        <f>INDEX(MarketCap2!$E$2:$AR$224,MATCH(A3919,MarketCap2!$B$2:$B$224,0),MATCH(G3919,MarketCap2!$E$1:$AR$1,0))</f>
        <v>22667335680</v>
      </c>
      <c r="K3919">
        <f t="shared" si="286"/>
        <v>23.844190768312959</v>
      </c>
      <c r="L3919">
        <f>INDEX('PB2'!$D$2:$AQ$224,MATCH(A3919,'PB2'!$B$2:$B$224,0),MATCH(G3919,'PB2'!$D$1:$AQ$1,0))</f>
        <v>3.6844749450683598</v>
      </c>
      <c r="M3919" s="16">
        <f t="shared" si="287"/>
        <v>0.27140909217973974</v>
      </c>
      <c r="N3919" s="6">
        <f>INDEX('ROA2'!$D$2:$AQ$224,MATCH(A3919,'ROA2'!$B$2:$B$224,0),MATCH(G3919,'ROA2'!$D$1:$AQ$1,0))</f>
        <v>3.64874291419983</v>
      </c>
      <c r="O3919" s="6">
        <v>5076.13184</v>
      </c>
      <c r="P3919" s="28">
        <v>1.5173351586886704E-2</v>
      </c>
    </row>
    <row r="3920" spans="1:16" x14ac:dyDescent="0.3">
      <c r="A3920" t="s">
        <v>558</v>
      </c>
      <c r="B3920" t="e">
        <f>VLOOKUP(A3920,Sheet3!L:L,1,FALSE)</f>
        <v>#N/A</v>
      </c>
      <c r="C3920" t="str">
        <f>VLOOKUP(A3920,'ALL - prices'!B:C,2,FALSE)</f>
        <v>Ivanhoe Mines Ltd</v>
      </c>
      <c r="D3920" t="str">
        <f>VLOOKUP(A3920,'ALL - prices'!B:I,8,FALSE)</f>
        <v>Materials</v>
      </c>
      <c r="E3920" s="18">
        <v>2024</v>
      </c>
      <c r="F3920" t="s">
        <v>681</v>
      </c>
      <c r="G3920" t="str">
        <f t="shared" si="285"/>
        <v>2024-Q3</v>
      </c>
      <c r="H3920" s="4">
        <f>INDEX('ALL - prices'!$J$3:$DY$219,MATCH('COMBINED DATA'!A3920,'ALL - prices'!$B$3:$B$219,0),MATCH('COMBINED DATA'!G3920,'ALL - prices'!$J$1:$DY$1,0))</f>
        <v>20.12</v>
      </c>
      <c r="I3920" s="14" t="s">
        <v>769</v>
      </c>
      <c r="J3920" s="15">
        <f>INDEX(MarketCap2!$E$2:$AR$224,MATCH(A3920,MarketCap2!$B$2:$B$224,0),MATCH(G3920,MarketCap2!$E$1:$AR$1,0))</f>
        <v>27180308480</v>
      </c>
      <c r="K3920">
        <f t="shared" si="286"/>
        <v>24.02575859512671</v>
      </c>
      <c r="L3920">
        <f>INDEX('PB2'!$D$2:$AQ$224,MATCH(A3920,'PB2'!$B$2:$B$224,0),MATCH(G3920,'PB2'!$D$1:$AQ$1,0))</f>
        <v>4.0890259742736799</v>
      </c>
      <c r="M3920" s="16">
        <f t="shared" si="287"/>
        <v>0.24455701829520091</v>
      </c>
      <c r="N3920" s="6">
        <f>INDEX('ROA2'!$D$2:$AQ$224,MATCH(A3920,'ROA2'!$B$2:$B$224,0),MATCH(G3920,'ROA2'!$D$1:$AQ$1,0))</f>
        <v>3.16309595108032</v>
      </c>
      <c r="O3920" s="6">
        <v>5316.7201279999999</v>
      </c>
      <c r="P3920" s="28">
        <v>4.7395988832315258E-2</v>
      </c>
    </row>
    <row r="3921" spans="1:16" x14ac:dyDescent="0.3">
      <c r="A3921" t="s">
        <v>558</v>
      </c>
      <c r="B3921" t="e">
        <f>VLOOKUP(A3921,Sheet3!L:L,1,FALSE)</f>
        <v>#N/A</v>
      </c>
      <c r="C3921" t="str">
        <f>VLOOKUP(A3921,'ALL - prices'!B:C,2,FALSE)</f>
        <v>Ivanhoe Mines Ltd</v>
      </c>
      <c r="D3921" t="str">
        <f>VLOOKUP(A3921,'ALL - prices'!B:I,8,FALSE)</f>
        <v>Materials</v>
      </c>
      <c r="E3921" s="18">
        <v>2024</v>
      </c>
      <c r="F3921" t="s">
        <v>682</v>
      </c>
      <c r="G3921" t="str">
        <f t="shared" si="285"/>
        <v>2024-Q4</v>
      </c>
      <c r="H3921" s="4">
        <f>INDEX('ALL - prices'!$J$3:$DY$219,MATCH('COMBINED DATA'!A3921,'ALL - prices'!$B$3:$B$219,0),MATCH('COMBINED DATA'!G3921,'ALL - prices'!$J$1:$DY$1,0))</f>
        <v>17.059999999999999</v>
      </c>
      <c r="I3921" s="14" t="s">
        <v>769</v>
      </c>
      <c r="J3921" s="15">
        <f>INDEX(MarketCap2!$E$2:$AR$224,MATCH(A3921,MarketCap2!$B$2:$B$224,0),MATCH(G3921,MarketCap2!$E$1:$AR$1,0))</f>
        <v>23055237120</v>
      </c>
      <c r="K3921">
        <f t="shared" si="286"/>
        <v>23.861158787522911</v>
      </c>
      <c r="L3921">
        <f>INDEX('PB2'!$D$2:$AQ$224,MATCH(A3921,'PB2'!$B$2:$B$224,0),MATCH(G3921,'PB2'!$D$1:$AQ$1,0))</f>
        <v>3.2543850744863998</v>
      </c>
      <c r="M3921" s="16">
        <f t="shared" si="287"/>
        <v>0.30727771210597071</v>
      </c>
      <c r="N3921" s="6">
        <f>INDEX('ROA2'!$D$2:$AQ$224,MATCH(A3921,'ROA2'!$B$2:$B$224,0),MATCH(G3921,'ROA2'!$D$1:$AQ$1,0))</f>
        <v>3.11897897720337</v>
      </c>
      <c r="O3921" s="6">
        <v>5600.7761920000003</v>
      </c>
      <c r="P3921" s="28">
        <v>5.3426935622216815E-2</v>
      </c>
    </row>
    <row r="3922" spans="1:16" x14ac:dyDescent="0.3">
      <c r="A3922" t="s">
        <v>560</v>
      </c>
      <c r="B3922" t="e">
        <f>VLOOKUP(A3922,Sheet3!L:L,1,FALSE)</f>
        <v>#N/A</v>
      </c>
      <c r="C3922" t="str">
        <f>VLOOKUP(A3922,'ALL - prices'!B:C,2,FALSE)</f>
        <v>Kinross Gold Corp</v>
      </c>
      <c r="D3922" t="str">
        <f>VLOOKUP(A3922,'ALL - prices'!B:I,8,FALSE)</f>
        <v>Materials</v>
      </c>
      <c r="E3922">
        <v>2015</v>
      </c>
      <c r="F3922" t="s">
        <v>679</v>
      </c>
      <c r="G3922" t="str">
        <f t="shared" si="285"/>
        <v>2015-Q1</v>
      </c>
      <c r="H3922" s="4">
        <f>INDEX('ALL - prices'!$J$3:$DY$219,MATCH('COMBINED DATA'!A3922,'ALL - prices'!$B$3:$B$219,0),MATCH('COMBINED DATA'!G3922,'ALL - prices'!$J$1:$DY$1,0))</f>
        <v>2.5419</v>
      </c>
      <c r="I3922" s="14">
        <f t="shared" ref="I3922:I3957" si="288">STDEV(H3923:H3926)</f>
        <v>0.86277119939182145</v>
      </c>
      <c r="J3922" s="15">
        <f>INDEX(MarketCap2!$E$2:$AR$224,MATCH(A3922,MarketCap2!$B$2:$B$224,0),MATCH(G3922,MarketCap2!$E$1:$AR$1,0))</f>
        <v>3232305152</v>
      </c>
      <c r="K3922">
        <f t="shared" si="286"/>
        <v>21.896461388989948</v>
      </c>
      <c r="L3922">
        <f>INDEX('PB2'!$D$2:$AQ$224,MATCH(A3922,'PB2'!$B$2:$B$224,0),MATCH(G3922,'PB2'!$D$1:$AQ$1,0))</f>
        <v>0.52877599000930797</v>
      </c>
      <c r="M3922" s="16">
        <f t="shared" si="287"/>
        <v>1.891159997605786</v>
      </c>
      <c r="N3922" s="6">
        <f>INDEX('ROA2'!$D$2:$AQ$224,MATCH(A3922,'ROA2'!$B$2:$B$224,0),MATCH(G3922,'ROA2'!$D$1:$AQ$1,0))</f>
        <v>-12.126976966857899</v>
      </c>
      <c r="O3922" s="6">
        <v>8951.4004480000003</v>
      </c>
      <c r="P3922" s="28">
        <v>-0.11470446422142345</v>
      </c>
    </row>
    <row r="3923" spans="1:16" x14ac:dyDescent="0.3">
      <c r="A3923" t="s">
        <v>560</v>
      </c>
      <c r="B3923" t="e">
        <f>VLOOKUP(A3923,Sheet3!L:L,1,FALSE)</f>
        <v>#N/A</v>
      </c>
      <c r="C3923" t="str">
        <f>VLOOKUP(A3923,'ALL - prices'!B:C,2,FALSE)</f>
        <v>Kinross Gold Corp</v>
      </c>
      <c r="D3923" t="str">
        <f>VLOOKUP(A3923,'ALL - prices'!B:I,8,FALSE)</f>
        <v>Materials</v>
      </c>
      <c r="E3923">
        <v>2015</v>
      </c>
      <c r="F3923" t="s">
        <v>680</v>
      </c>
      <c r="G3923" t="str">
        <f t="shared" si="285"/>
        <v>2015-Q2</v>
      </c>
      <c r="H3923" s="4">
        <f>INDEX('ALL - prices'!$J$3:$DY$219,MATCH('COMBINED DATA'!A3923,'ALL - prices'!$B$3:$B$219,0),MATCH('COMBINED DATA'!G3923,'ALL - prices'!$J$1:$DY$1,0))</f>
        <v>2.6230000000000002</v>
      </c>
      <c r="I3923" s="14">
        <f t="shared" si="288"/>
        <v>1.6993878552290529</v>
      </c>
      <c r="J3923" s="15">
        <f>INDEX(MarketCap2!$E$2:$AR$224,MATCH(A3923,MarketCap2!$B$2:$B$224,0),MATCH(G3923,MarketCap2!$E$1:$AR$1,0))</f>
        <v>3335473152</v>
      </c>
      <c r="K3923">
        <f t="shared" si="286"/>
        <v>21.927880380913408</v>
      </c>
      <c r="L3923">
        <f>INDEX('PB2'!$D$2:$AQ$224,MATCH(A3923,'PB2'!$B$2:$B$224,0),MATCH(G3923,'PB2'!$D$1:$AQ$1,0))</f>
        <v>0.559980988502502</v>
      </c>
      <c r="M3923" s="16">
        <f t="shared" si="287"/>
        <v>1.7857749111700996</v>
      </c>
      <c r="N3923" s="6">
        <f>INDEX('ROA2'!$D$2:$AQ$224,MATCH(A3923,'ROA2'!$B$2:$B$224,0),MATCH(G3923,'ROA2'!$D$1:$AQ$1,0))</f>
        <v>-12.681276321411101</v>
      </c>
      <c r="O3923" s="6">
        <v>8803.3996800000004</v>
      </c>
      <c r="P3923" s="28">
        <v>-1.6533811537061498E-2</v>
      </c>
    </row>
    <row r="3924" spans="1:16" x14ac:dyDescent="0.3">
      <c r="A3924" t="s">
        <v>560</v>
      </c>
      <c r="B3924" t="e">
        <f>VLOOKUP(A3924,Sheet3!L:L,1,FALSE)</f>
        <v>#N/A</v>
      </c>
      <c r="C3924" t="str">
        <f>VLOOKUP(A3924,'ALL - prices'!B:C,2,FALSE)</f>
        <v>Kinross Gold Corp</v>
      </c>
      <c r="D3924" t="str">
        <f>VLOOKUP(A3924,'ALL - prices'!B:I,8,FALSE)</f>
        <v>Materials</v>
      </c>
      <c r="E3924">
        <v>2015</v>
      </c>
      <c r="F3924" t="s">
        <v>681</v>
      </c>
      <c r="G3924" t="str">
        <f t="shared" si="285"/>
        <v>2015-Q3</v>
      </c>
      <c r="H3924" s="4">
        <f>INDEX('ALL - prices'!$J$3:$DY$219,MATCH('COMBINED DATA'!A3924,'ALL - prices'!$B$3:$B$219,0),MATCH('COMBINED DATA'!G3924,'ALL - prices'!$J$1:$DY$1,0))</f>
        <v>2.0912000000000002</v>
      </c>
      <c r="I3924" s="14">
        <f t="shared" si="288"/>
        <v>1.4945482996544466</v>
      </c>
      <c r="J3924" s="15">
        <f>INDEX(MarketCap2!$E$2:$AR$224,MATCH(A3924,MarketCap2!$B$2:$B$224,0),MATCH(G3924,MarketCap2!$E$1:$AR$1,0))</f>
        <v>2659616256</v>
      </c>
      <c r="K3924">
        <f t="shared" si="286"/>
        <v>21.701447684671219</v>
      </c>
      <c r="L3924">
        <f>INDEX('PB2'!$D$2:$AQ$224,MATCH(A3924,'PB2'!$B$2:$B$224,0),MATCH(G3924,'PB2'!$D$1:$AQ$1,0))</f>
        <v>0.42149099707603499</v>
      </c>
      <c r="M3924" s="16">
        <f t="shared" si="287"/>
        <v>2.3725299162667635</v>
      </c>
      <c r="N3924" s="6">
        <f>INDEX('ROA2'!$D$2:$AQ$224,MATCH(A3924,'ROA2'!$B$2:$B$224,0),MATCH(G3924,'ROA2'!$D$1:$AQ$1,0))</f>
        <v>-14.083702087402299</v>
      </c>
      <c r="O3924" s="6">
        <v>8709.9002880000007</v>
      </c>
      <c r="P3924" s="28">
        <v>-1.0620827793655247E-2</v>
      </c>
    </row>
    <row r="3925" spans="1:16" x14ac:dyDescent="0.3">
      <c r="A3925" t="s">
        <v>560</v>
      </c>
      <c r="B3925" t="e">
        <f>VLOOKUP(A3925,Sheet3!L:L,1,FALSE)</f>
        <v>#N/A</v>
      </c>
      <c r="C3925" t="str">
        <f>VLOOKUP(A3925,'ALL - prices'!B:C,2,FALSE)</f>
        <v>Kinross Gold Corp</v>
      </c>
      <c r="D3925" t="str">
        <f>VLOOKUP(A3925,'ALL - prices'!B:I,8,FALSE)</f>
        <v>Materials</v>
      </c>
      <c r="E3925">
        <v>2015</v>
      </c>
      <c r="F3925" t="s">
        <v>682</v>
      </c>
      <c r="G3925" t="str">
        <f t="shared" si="285"/>
        <v>2015-Q4</v>
      </c>
      <c r="H3925" s="4">
        <f>INDEX('ALL - prices'!$J$3:$DY$219,MATCH('COMBINED DATA'!A3925,'ALL - prices'!$B$3:$B$219,0),MATCH('COMBINED DATA'!G3925,'ALL - prices'!$J$1:$DY$1,0))</f>
        <v>2.2625000000000002</v>
      </c>
      <c r="I3925" s="14">
        <f t="shared" si="288"/>
        <v>0.90100500322325627</v>
      </c>
      <c r="J3925" s="15">
        <f>INDEX(MarketCap2!$E$2:$AR$224,MATCH(A3925,MarketCap2!$B$2:$B$224,0),MATCH(G3925,MarketCap2!$E$1:$AR$1,0))</f>
        <v>2877767936</v>
      </c>
      <c r="K3925">
        <f t="shared" si="286"/>
        <v>21.780280808387054</v>
      </c>
      <c r="L3925">
        <f>INDEX('PB2'!$D$2:$AQ$224,MATCH(A3925,'PB2'!$B$2:$B$224,0),MATCH(G3925,'PB2'!$D$1:$AQ$1,0))</f>
        <v>0.53509700298309304</v>
      </c>
      <c r="M3925" s="16">
        <f t="shared" si="287"/>
        <v>1.8688200352929207</v>
      </c>
      <c r="N3925" s="6">
        <f>INDEX('ROA2'!$D$2:$AQ$224,MATCH(A3925,'ROA2'!$B$2:$B$224,0),MATCH(G3925,'ROA2'!$D$1:$AQ$1,0))</f>
        <v>-14.755591392517101</v>
      </c>
      <c r="O3925" s="6">
        <v>8562.4002560000008</v>
      </c>
      <c r="P3925" s="28">
        <v>-1.6934755522197767E-2</v>
      </c>
    </row>
    <row r="3926" spans="1:16" x14ac:dyDescent="0.3">
      <c r="A3926" t="s">
        <v>560</v>
      </c>
      <c r="B3926" t="e">
        <f>VLOOKUP(A3926,Sheet3!L:L,1,FALSE)</f>
        <v>#N/A</v>
      </c>
      <c r="C3926" t="str">
        <f>VLOOKUP(A3926,'ALL - prices'!B:C,2,FALSE)</f>
        <v>Kinross Gold Corp</v>
      </c>
      <c r="D3926" t="str">
        <f>VLOOKUP(A3926,'ALL - prices'!B:I,8,FALSE)</f>
        <v>Materials</v>
      </c>
      <c r="E3926">
        <v>2016</v>
      </c>
      <c r="F3926" t="s">
        <v>679</v>
      </c>
      <c r="G3926" t="str">
        <f t="shared" si="285"/>
        <v>2016-Q1</v>
      </c>
      <c r="H3926" s="4">
        <f>INDEX('ALL - prices'!$J$3:$DY$219,MATCH('COMBINED DATA'!A3926,'ALL - prices'!$B$3:$B$219,0),MATCH('COMBINED DATA'!G3926,'ALL - prices'!$J$1:$DY$1,0))</f>
        <v>3.9931999999999999</v>
      </c>
      <c r="I3926" s="14">
        <f t="shared" si="288"/>
        <v>0.85325143031426198</v>
      </c>
      <c r="J3926" s="15">
        <f>INDEX(MarketCap2!$E$2:$AR$224,MATCH(A3926,MarketCap2!$B$2:$B$224,0),MATCH(G3926,MarketCap2!$E$1:$AR$1,0))</f>
        <v>5511386624</v>
      </c>
      <c r="K3926">
        <f t="shared" si="286"/>
        <v>22.430082084349568</v>
      </c>
      <c r="L3926">
        <f>INDEX('PB2'!$D$2:$AQ$224,MATCH(A3926,'PB2'!$B$2:$B$224,0),MATCH(G3926,'PB2'!$D$1:$AQ$1,0))</f>
        <v>1.01316201686859</v>
      </c>
      <c r="M3926" s="16">
        <f t="shared" si="287"/>
        <v>0.98700897127068554</v>
      </c>
      <c r="N3926" s="6">
        <f>INDEX('ROA2'!$D$2:$AQ$224,MATCH(A3926,'ROA2'!$B$2:$B$224,0),MATCH(G3926,'ROA2'!$D$1:$AQ$1,0))</f>
        <v>-11.799745559692401</v>
      </c>
      <c r="O3926" s="6">
        <v>7735.3999359999998</v>
      </c>
      <c r="P3926" s="28">
        <v>-9.6585104091634857E-2</v>
      </c>
    </row>
    <row r="3927" spans="1:16" x14ac:dyDescent="0.3">
      <c r="A3927" t="s">
        <v>560</v>
      </c>
      <c r="B3927" t="e">
        <f>VLOOKUP(A3927,Sheet3!L:L,1,FALSE)</f>
        <v>#N/A</v>
      </c>
      <c r="C3927" t="str">
        <f>VLOOKUP(A3927,'ALL - prices'!B:C,2,FALSE)</f>
        <v>Kinross Gold Corp</v>
      </c>
      <c r="D3927" t="str">
        <f>VLOOKUP(A3927,'ALL - prices'!B:I,8,FALSE)</f>
        <v>Materials</v>
      </c>
      <c r="E3927">
        <v>2016</v>
      </c>
      <c r="F3927" t="s">
        <v>680</v>
      </c>
      <c r="G3927" t="str">
        <f t="shared" si="285"/>
        <v>2016-Q2</v>
      </c>
      <c r="H3927" s="4">
        <f>INDEX('ALL - prices'!$J$3:$DY$219,MATCH('COMBINED DATA'!A3927,'ALL - prices'!$B$3:$B$219,0),MATCH('COMBINED DATA'!G3927,'ALL - prices'!$J$1:$DY$1,0))</f>
        <v>5.7148000000000003</v>
      </c>
      <c r="I3927" s="14">
        <f t="shared" si="288"/>
        <v>0.54094594538949481</v>
      </c>
      <c r="J3927" s="15">
        <f>INDEX(MarketCap2!$E$2:$AR$224,MATCH(A3927,MarketCap2!$B$2:$B$224,0),MATCH(G3927,MarketCap2!$E$1:$AR$1,0))</f>
        <v>7888359936</v>
      </c>
      <c r="K3927">
        <f t="shared" si="286"/>
        <v>22.788654084037333</v>
      </c>
      <c r="L3927">
        <f>INDEX('PB2'!$D$2:$AQ$224,MATCH(A3927,'PB2'!$B$2:$B$224,0),MATCH(G3927,'PB2'!$D$1:$AQ$1,0))</f>
        <v>1.4232929944992101</v>
      </c>
      <c r="M3927" s="16">
        <f t="shared" si="287"/>
        <v>0.7025960247572588</v>
      </c>
      <c r="N3927" s="6">
        <f>INDEX('ROA2'!$D$2:$AQ$224,MATCH(A3927,'ROA2'!$B$2:$B$224,0),MATCH(G3927,'ROA2'!$D$1:$AQ$1,0))</f>
        <v>-11.1334829330444</v>
      </c>
      <c r="O3927" s="6">
        <v>8132.89984</v>
      </c>
      <c r="P3927" s="28">
        <v>5.1387117316334739E-2</v>
      </c>
    </row>
    <row r="3928" spans="1:16" x14ac:dyDescent="0.3">
      <c r="A3928" t="s">
        <v>560</v>
      </c>
      <c r="B3928" t="e">
        <f>VLOOKUP(A3928,Sheet3!L:L,1,FALSE)</f>
        <v>#N/A</v>
      </c>
      <c r="C3928" t="str">
        <f>VLOOKUP(A3928,'ALL - prices'!B:C,2,FALSE)</f>
        <v>Kinross Gold Corp</v>
      </c>
      <c r="D3928" t="str">
        <f>VLOOKUP(A3928,'ALL - prices'!B:I,8,FALSE)</f>
        <v>Materials</v>
      </c>
      <c r="E3928">
        <v>2016</v>
      </c>
      <c r="F3928" t="s">
        <v>681</v>
      </c>
      <c r="G3928" t="str">
        <f t="shared" si="285"/>
        <v>2016-Q3</v>
      </c>
      <c r="H3928" s="4">
        <f>INDEX('ALL - prices'!$J$3:$DY$219,MATCH('COMBINED DATA'!A3928,'ALL - prices'!$B$3:$B$219,0),MATCH('COMBINED DATA'!G3928,'ALL - prices'!$J$1:$DY$1,0))</f>
        <v>4.9847000000000001</v>
      </c>
      <c r="I3928" s="14">
        <f t="shared" si="288"/>
        <v>0.47434283224267237</v>
      </c>
      <c r="J3928" s="15">
        <f>INDEX(MarketCap2!$E$2:$AR$224,MATCH(A3928,MarketCap2!$B$2:$B$224,0),MATCH(G3928,MarketCap2!$E$1:$AR$1,0))</f>
        <v>6883364864</v>
      </c>
      <c r="K3928">
        <f t="shared" si="286"/>
        <v>22.652373448401242</v>
      </c>
      <c r="L3928">
        <f>INDEX('PB2'!$D$2:$AQ$224,MATCH(A3928,'PB2'!$B$2:$B$224,0),MATCH(G3928,'PB2'!$D$1:$AQ$1,0))</f>
        <v>1.22362697124481</v>
      </c>
      <c r="M3928" s="16">
        <f t="shared" si="287"/>
        <v>0.81724252856463953</v>
      </c>
      <c r="N3928" s="6">
        <f>INDEX('ROA2'!$D$2:$AQ$224,MATCH(A3928,'ROA2'!$B$2:$B$224,0),MATCH(G3928,'ROA2'!$D$1:$AQ$1,0))</f>
        <v>-10.3967838287354</v>
      </c>
      <c r="O3928" s="6">
        <v>8306.8999679999997</v>
      </c>
      <c r="P3928" s="28">
        <v>2.1394598657691041E-2</v>
      </c>
    </row>
    <row r="3929" spans="1:16" x14ac:dyDescent="0.3">
      <c r="A3929" t="s">
        <v>560</v>
      </c>
      <c r="B3929" t="e">
        <f>VLOOKUP(A3929,Sheet3!L:L,1,FALSE)</f>
        <v>#N/A</v>
      </c>
      <c r="C3929" t="str">
        <f>VLOOKUP(A3929,'ALL - prices'!B:C,2,FALSE)</f>
        <v>Kinross Gold Corp</v>
      </c>
      <c r="D3929" t="str">
        <f>VLOOKUP(A3929,'ALL - prices'!B:I,8,FALSE)</f>
        <v>Materials</v>
      </c>
      <c r="E3929">
        <v>2016</v>
      </c>
      <c r="F3929" t="s">
        <v>682</v>
      </c>
      <c r="G3929" t="str">
        <f t="shared" si="285"/>
        <v>2016-Q4</v>
      </c>
      <c r="H3929" s="4">
        <f>INDEX('ALL - prices'!$J$3:$DY$219,MATCH('COMBINED DATA'!A3929,'ALL - prices'!$B$3:$B$219,0),MATCH('COMBINED DATA'!G3929,'ALL - prices'!$J$1:$DY$1,0))</f>
        <v>3.7768000000000002</v>
      </c>
      <c r="I3929" s="14">
        <f t="shared" si="288"/>
        <v>0.29312786743444702</v>
      </c>
      <c r="J3929" s="15">
        <f>INDEX(MarketCap2!$E$2:$AR$224,MATCH(A3929,MarketCap2!$B$2:$B$224,0),MATCH(G3929,MarketCap2!$E$1:$AR$1,0))</f>
        <v>5216732160</v>
      </c>
      <c r="K3929">
        <f t="shared" si="286"/>
        <v>22.375137019818244</v>
      </c>
      <c r="L3929">
        <f>INDEX('PB2'!$D$2:$AQ$224,MATCH(A3929,'PB2'!$B$2:$B$224,0),MATCH(G3929,'PB2'!$D$1:$AQ$1,0))</f>
        <v>0.93562400341033902</v>
      </c>
      <c r="M3929" s="16">
        <f t="shared" si="287"/>
        <v>1.0688054136651168</v>
      </c>
      <c r="N3929" s="6">
        <f>INDEX('ROA2'!$D$2:$AQ$224,MATCH(A3929,'ROA2'!$B$2:$B$224,0),MATCH(G3929,'ROA2'!$D$1:$AQ$1,0))</f>
        <v>-10.0080242156982</v>
      </c>
      <c r="O3929" s="6">
        <v>8012.2997759999998</v>
      </c>
      <c r="P3929" s="28">
        <v>-3.5464516622911606E-2</v>
      </c>
    </row>
    <row r="3930" spans="1:16" x14ac:dyDescent="0.3">
      <c r="A3930" t="s">
        <v>560</v>
      </c>
      <c r="B3930" t="e">
        <f>VLOOKUP(A3930,Sheet3!L:L,1,FALSE)</f>
        <v>#N/A</v>
      </c>
      <c r="C3930" t="str">
        <f>VLOOKUP(A3930,'ALL - prices'!B:C,2,FALSE)</f>
        <v>Kinross Gold Corp</v>
      </c>
      <c r="D3930" t="str">
        <f>VLOOKUP(A3930,'ALL - prices'!B:I,8,FALSE)</f>
        <v>Materials</v>
      </c>
      <c r="E3930">
        <v>2017</v>
      </c>
      <c r="F3930" t="s">
        <v>679</v>
      </c>
      <c r="G3930" t="str">
        <f t="shared" si="285"/>
        <v>2017-Q1</v>
      </c>
      <c r="H3930" s="4">
        <f>INDEX('ALL - prices'!$J$3:$DY$219,MATCH('COMBINED DATA'!A3930,'ALL - prices'!$B$3:$B$219,0),MATCH('COMBINED DATA'!G3930,'ALL - prices'!$J$1:$DY$1,0))</f>
        <v>4.2275</v>
      </c>
      <c r="I3930" s="14">
        <f t="shared" si="288"/>
        <v>0.12232692535442358</v>
      </c>
      <c r="J3930" s="15">
        <f>INDEX(MarketCap2!$E$2:$AR$224,MATCH(A3930,MarketCap2!$B$2:$B$224,0),MATCH(G3930,MarketCap2!$E$1:$AR$1,0))</f>
        <v>5847255552</v>
      </c>
      <c r="K3930">
        <f t="shared" si="286"/>
        <v>22.489238251701003</v>
      </c>
      <c r="L3930">
        <f>INDEX('PB2'!$D$2:$AQ$224,MATCH(A3930,'PB2'!$B$2:$B$224,0),MATCH(G3930,'PB2'!$D$1:$AQ$1,0))</f>
        <v>1.02250504493713</v>
      </c>
      <c r="M3930" s="16">
        <f t="shared" si="287"/>
        <v>0.97799028469486549</v>
      </c>
      <c r="N3930" s="6">
        <f>INDEX('ROA2'!$D$2:$AQ$224,MATCH(A3930,'ROA2'!$B$2:$B$224,0),MATCH(G3930,'ROA2'!$D$1:$AQ$1,0))</f>
        <v>-0.70125401020050004</v>
      </c>
      <c r="O3930" s="6">
        <v>7979.2998399999997</v>
      </c>
      <c r="P3930" s="28">
        <v>-4.1186596760705331E-3</v>
      </c>
    </row>
    <row r="3931" spans="1:16" x14ac:dyDescent="0.3">
      <c r="A3931" t="s">
        <v>560</v>
      </c>
      <c r="B3931" t="e">
        <f>VLOOKUP(A3931,Sheet3!L:L,1,FALSE)</f>
        <v>#N/A</v>
      </c>
      <c r="C3931" t="str">
        <f>VLOOKUP(A3931,'ALL - prices'!B:C,2,FALSE)</f>
        <v>Kinross Gold Corp</v>
      </c>
      <c r="D3931" t="str">
        <f>VLOOKUP(A3931,'ALL - prices'!B:I,8,FALSE)</f>
        <v>Materials</v>
      </c>
      <c r="E3931">
        <v>2017</v>
      </c>
      <c r="F3931" t="s">
        <v>680</v>
      </c>
      <c r="G3931" t="str">
        <f t="shared" si="285"/>
        <v>2017-Q2</v>
      </c>
      <c r="H3931" s="4">
        <f>INDEX('ALL - prices'!$J$3:$DY$219,MATCH('COMBINED DATA'!A3931,'ALL - prices'!$B$3:$B$219,0),MATCH('COMBINED DATA'!G3931,'ALL - prices'!$J$1:$DY$1,0))</f>
        <v>4.7503000000000002</v>
      </c>
      <c r="I3931" s="14">
        <f t="shared" si="288"/>
        <v>0.1879492396011932</v>
      </c>
      <c r="J3931" s="15">
        <f>INDEX(MarketCap2!$E$2:$AR$224,MATCH(A3931,MarketCap2!$B$2:$B$224,0),MATCH(G3931,MarketCap2!$E$1:$AR$1,0))</f>
        <v>6571053568</v>
      </c>
      <c r="K3931">
        <f t="shared" si="286"/>
        <v>22.605940017012752</v>
      </c>
      <c r="L3931">
        <f>INDEX('PB2'!$D$2:$AQ$224,MATCH(A3931,'PB2'!$B$2:$B$224,0),MATCH(G3931,'PB2'!$D$1:$AQ$1,0))</f>
        <v>1.1697859764099101</v>
      </c>
      <c r="M3931" s="16">
        <f t="shared" si="287"/>
        <v>0.85485723043886563</v>
      </c>
      <c r="N3931" s="6">
        <f>INDEX('ROA2'!$D$2:$AQ$224,MATCH(A3931,'ROA2'!$B$2:$B$224,0),MATCH(G3931,'ROA2'!$D$1:$AQ$1,0))</f>
        <v>0.55153799057006803</v>
      </c>
      <c r="O3931" s="6">
        <v>8003.800064</v>
      </c>
      <c r="P3931" s="28">
        <v>3.0704729100642925E-3</v>
      </c>
    </row>
    <row r="3932" spans="1:16" x14ac:dyDescent="0.3">
      <c r="A3932" t="s">
        <v>560</v>
      </c>
      <c r="B3932" t="e">
        <f>VLOOKUP(A3932,Sheet3!L:L,1,FALSE)</f>
        <v>#N/A</v>
      </c>
      <c r="C3932" t="str">
        <f>VLOOKUP(A3932,'ALL - prices'!B:C,2,FALSE)</f>
        <v>Kinross Gold Corp</v>
      </c>
      <c r="D3932" t="str">
        <f>VLOOKUP(A3932,'ALL - prices'!B:I,8,FALSE)</f>
        <v>Materials</v>
      </c>
      <c r="E3932">
        <v>2017</v>
      </c>
      <c r="F3932" t="s">
        <v>681</v>
      </c>
      <c r="G3932" t="str">
        <f t="shared" si="285"/>
        <v>2017-Q3</v>
      </c>
      <c r="H3932" s="4">
        <f>INDEX('ALL - prices'!$J$3:$DY$219,MATCH('COMBINED DATA'!A3932,'ALL - prices'!$B$3:$B$219,0),MATCH('COMBINED DATA'!G3932,'ALL - prices'!$J$1:$DY$1,0))</f>
        <v>4.7683</v>
      </c>
      <c r="I3932" s="14">
        <f t="shared" si="288"/>
        <v>0.75724946131818027</v>
      </c>
      <c r="J3932" s="15">
        <f>INDEX(MarketCap2!$E$2:$AR$224,MATCH(A3932,MarketCap2!$B$2:$B$224,0),MATCH(G3932,MarketCap2!$E$1:$AR$1,0))</f>
        <v>6596596736</v>
      </c>
      <c r="K3932">
        <f t="shared" si="286"/>
        <v>22.609819706927034</v>
      </c>
      <c r="L3932">
        <f>INDEX('PB2'!$D$2:$AQ$224,MATCH(A3932,'PB2'!$B$2:$B$224,0),MATCH(G3932,'PB2'!$D$1:$AQ$1,0))</f>
        <v>1.2064850330352801</v>
      </c>
      <c r="M3932" s="16">
        <f t="shared" si="287"/>
        <v>0.82885404511334537</v>
      </c>
      <c r="N3932" s="6">
        <f>INDEX('ROA2'!$D$2:$AQ$224,MATCH(A3932,'ROA2'!$B$2:$B$224,0),MATCH(G3932,'ROA2'!$D$1:$AQ$1,0))</f>
        <v>1.2557059526443499</v>
      </c>
      <c r="O3932" s="6">
        <v>8034.5000959999998</v>
      </c>
      <c r="P3932" s="28">
        <v>3.8356820203548424E-3</v>
      </c>
    </row>
    <row r="3933" spans="1:16" x14ac:dyDescent="0.3">
      <c r="A3933" t="s">
        <v>560</v>
      </c>
      <c r="B3933" t="e">
        <f>VLOOKUP(A3933,Sheet3!L:L,1,FALSE)</f>
        <v>#N/A</v>
      </c>
      <c r="C3933" t="str">
        <f>VLOOKUP(A3933,'ALL - prices'!B:C,2,FALSE)</f>
        <v>Kinross Gold Corp</v>
      </c>
      <c r="D3933" t="str">
        <f>VLOOKUP(A3933,'ALL - prices'!B:I,8,FALSE)</f>
        <v>Materials</v>
      </c>
      <c r="E3933">
        <v>2017</v>
      </c>
      <c r="F3933" t="s">
        <v>682</v>
      </c>
      <c r="G3933" t="str">
        <f t="shared" si="285"/>
        <v>2017-Q4</v>
      </c>
      <c r="H3933" s="4">
        <f>INDEX('ALL - prices'!$J$3:$DY$219,MATCH('COMBINED DATA'!A3933,'ALL - prices'!$B$3:$B$219,0),MATCH('COMBINED DATA'!G3933,'ALL - prices'!$J$1:$DY$1,0))</f>
        <v>4.8855000000000004</v>
      </c>
      <c r="I3933" s="14">
        <f t="shared" si="288"/>
        <v>0.64174932541192753</v>
      </c>
      <c r="J3933" s="15">
        <f>INDEX(MarketCap2!$E$2:$AR$224,MATCH(A3933,MarketCap2!$B$2:$B$224,0),MATCH(G3933,MarketCap2!$E$1:$AR$1,0))</f>
        <v>6758761472</v>
      </c>
      <c r="K3933">
        <f t="shared" si="286"/>
        <v>22.634105496014328</v>
      </c>
      <c r="L3933">
        <f>INDEX('PB2'!$D$2:$AQ$224,MATCH(A3933,'PB2'!$B$2:$B$224,0),MATCH(G3933,'PB2'!$D$1:$AQ$1,0))</f>
        <v>1.1770999431610101</v>
      </c>
      <c r="M3933" s="16">
        <f t="shared" si="287"/>
        <v>0.84954553418342538</v>
      </c>
      <c r="N3933" s="6">
        <f>INDEX('ROA2'!$D$2:$AQ$224,MATCH(A3933,'ROA2'!$B$2:$B$224,0),MATCH(G3933,'ROA2'!$D$1:$AQ$1,0))</f>
        <v>1.9898890256881701</v>
      </c>
      <c r="O3933" s="6">
        <v>8089.099776</v>
      </c>
      <c r="P3933" s="28">
        <v>6.7956536620346645E-3</v>
      </c>
    </row>
    <row r="3934" spans="1:16" x14ac:dyDescent="0.3">
      <c r="A3934" t="s">
        <v>560</v>
      </c>
      <c r="B3934" t="e">
        <f>VLOOKUP(A3934,Sheet3!L:L,1,FALSE)</f>
        <v>#N/A</v>
      </c>
      <c r="C3934" t="str">
        <f>VLOOKUP(A3934,'ALL - prices'!B:C,2,FALSE)</f>
        <v>Kinross Gold Corp</v>
      </c>
      <c r="D3934" t="str">
        <f>VLOOKUP(A3934,'ALL - prices'!B:I,8,FALSE)</f>
        <v>Materials</v>
      </c>
      <c r="E3934">
        <v>2018</v>
      </c>
      <c r="F3934" t="s">
        <v>679</v>
      </c>
      <c r="G3934" t="str">
        <f t="shared" si="285"/>
        <v>2018-Q1</v>
      </c>
      <c r="H3934" s="4">
        <f>INDEX('ALL - prices'!$J$3:$DY$219,MATCH('COMBINED DATA'!A3934,'ALL - prices'!$B$3:$B$219,0),MATCH('COMBINED DATA'!G3934,'ALL - prices'!$J$1:$DY$1,0))</f>
        <v>4.5880999999999998</v>
      </c>
      <c r="I3934" s="14">
        <f t="shared" si="288"/>
        <v>0.54895776021475662</v>
      </c>
      <c r="J3934" s="15">
        <f>INDEX(MarketCap2!$E$2:$AR$224,MATCH(A3934,MarketCap2!$B$2:$B$224,0),MATCH(G3934,MarketCap2!$E$1:$AR$1,0))</f>
        <v>6347405312</v>
      </c>
      <c r="K3934">
        <f t="shared" si="286"/>
        <v>22.5713119540628</v>
      </c>
      <c r="L3934">
        <f>INDEX('PB2'!$D$2:$AQ$224,MATCH(A3934,'PB2'!$B$2:$B$224,0),MATCH(G3934,'PB2'!$D$1:$AQ$1,0))</f>
        <v>1.0565600395202599</v>
      </c>
      <c r="M3934" s="16">
        <f t="shared" si="287"/>
        <v>0.94646774683439527</v>
      </c>
      <c r="N3934" s="6">
        <f>INDEX('ROA2'!$D$2:$AQ$224,MATCH(A3934,'ROA2'!$B$2:$B$224,0),MATCH(G3934,'ROA2'!$D$1:$AQ$1,0))</f>
        <v>5.5204038619995099</v>
      </c>
      <c r="O3934" s="6">
        <v>8157.1998720000001</v>
      </c>
      <c r="P3934" s="28">
        <v>8.4187484251399738E-3</v>
      </c>
    </row>
    <row r="3935" spans="1:16" x14ac:dyDescent="0.3">
      <c r="A3935" t="s">
        <v>560</v>
      </c>
      <c r="B3935" t="e">
        <f>VLOOKUP(A3935,Sheet3!L:L,1,FALSE)</f>
        <v>#N/A</v>
      </c>
      <c r="C3935" t="str">
        <f>VLOOKUP(A3935,'ALL - prices'!B:C,2,FALSE)</f>
        <v>Kinross Gold Corp</v>
      </c>
      <c r="D3935" t="str">
        <f>VLOOKUP(A3935,'ALL - prices'!B:I,8,FALSE)</f>
        <v>Materials</v>
      </c>
      <c r="E3935">
        <v>2018</v>
      </c>
      <c r="F3935" t="s">
        <v>680</v>
      </c>
      <c r="G3935" t="str">
        <f t="shared" si="285"/>
        <v>2018-Q2</v>
      </c>
      <c r="H3935" s="4">
        <f>INDEX('ALL - prices'!$J$3:$DY$219,MATCH('COMBINED DATA'!A3935,'ALL - prices'!$B$3:$B$219,0),MATCH('COMBINED DATA'!G3935,'ALL - prices'!$J$1:$DY$1,0))</f>
        <v>4.4619</v>
      </c>
      <c r="I3935" s="14">
        <f t="shared" si="288"/>
        <v>0.58180733924556105</v>
      </c>
      <c r="J3935" s="15">
        <f>INDEX(MarketCap2!$E$2:$AR$224,MATCH(A3935,MarketCap2!$B$2:$B$224,0),MATCH(G3935,MarketCap2!$E$1:$AR$1,0))</f>
        <v>6188417536</v>
      </c>
      <c r="K3935">
        <f t="shared" si="286"/>
        <v>22.54594524249401</v>
      </c>
      <c r="L3935">
        <f>INDEX('PB2'!$D$2:$AQ$224,MATCH(A3935,'PB2'!$B$2:$B$224,0),MATCH(G3935,'PB2'!$D$1:$AQ$1,0))</f>
        <v>1.0204110145568801</v>
      </c>
      <c r="M3935" s="16">
        <f t="shared" si="287"/>
        <v>0.97999726162722411</v>
      </c>
      <c r="N3935" s="6">
        <f>INDEX('ROA2'!$D$2:$AQ$224,MATCH(A3935,'ROA2'!$B$2:$B$224,0),MATCH(G3935,'ROA2'!$D$1:$AQ$1,0))</f>
        <v>5.1357231140136701</v>
      </c>
      <c r="O3935" s="6">
        <v>8231.4997760000006</v>
      </c>
      <c r="P3935" s="28">
        <v>9.1085060027814926E-3</v>
      </c>
    </row>
    <row r="3936" spans="1:16" x14ac:dyDescent="0.3">
      <c r="A3936" t="s">
        <v>560</v>
      </c>
      <c r="B3936" t="e">
        <f>VLOOKUP(A3936,Sheet3!L:L,1,FALSE)</f>
        <v>#N/A</v>
      </c>
      <c r="C3936" t="str">
        <f>VLOOKUP(A3936,'ALL - prices'!B:C,2,FALSE)</f>
        <v>Kinross Gold Corp</v>
      </c>
      <c r="D3936" t="str">
        <f>VLOOKUP(A3936,'ALL - prices'!B:I,8,FALSE)</f>
        <v>Materials</v>
      </c>
      <c r="E3936">
        <v>2018</v>
      </c>
      <c r="F3936" t="s">
        <v>681</v>
      </c>
      <c r="G3936" t="str">
        <f t="shared" si="285"/>
        <v>2018-Q3</v>
      </c>
      <c r="H3936" s="4">
        <f>INDEX('ALL - prices'!$J$3:$DY$219,MATCH('COMBINED DATA'!A3936,'ALL - prices'!$B$3:$B$219,0),MATCH('COMBINED DATA'!G3936,'ALL - prices'!$J$1:$DY$1,0))</f>
        <v>3.1728999999999998</v>
      </c>
      <c r="I3936" s="14">
        <f t="shared" si="288"/>
        <v>0.6839613585576314</v>
      </c>
      <c r="J3936" s="15">
        <f>INDEX(MarketCap2!$E$2:$AR$224,MATCH(A3936,MarketCap2!$B$2:$B$224,0),MATCH(G3936,MarketCap2!$E$1:$AR$1,0))</f>
        <v>4400805376</v>
      </c>
      <c r="K3936">
        <f t="shared" si="286"/>
        <v>22.20505340112085</v>
      </c>
      <c r="L3936">
        <f>INDEX('PB2'!$D$2:$AQ$224,MATCH(A3936,'PB2'!$B$2:$B$224,0),MATCH(G3936,'PB2'!$D$1:$AQ$1,0))</f>
        <v>0.74654698371887196</v>
      </c>
      <c r="M3936" s="16">
        <f t="shared" si="287"/>
        <v>1.3395004223559641</v>
      </c>
      <c r="N3936" s="6">
        <f>INDEX('ROA2'!$D$2:$AQ$224,MATCH(A3936,'ROA2'!$B$2:$B$224,0),MATCH(G3936,'ROA2'!$D$1:$AQ$1,0))</f>
        <v>4.7508039474487296</v>
      </c>
      <c r="O3936" s="6">
        <v>8223.7998079999998</v>
      </c>
      <c r="P3936" s="28">
        <v>-9.354271043596525E-4</v>
      </c>
    </row>
    <row r="3937" spans="1:16" x14ac:dyDescent="0.3">
      <c r="A3937" t="s">
        <v>560</v>
      </c>
      <c r="B3937" t="e">
        <f>VLOOKUP(A3937,Sheet3!L:L,1,FALSE)</f>
        <v>#N/A</v>
      </c>
      <c r="C3937" t="str">
        <f>VLOOKUP(A3937,'ALL - prices'!B:C,2,FALSE)</f>
        <v>Kinross Gold Corp</v>
      </c>
      <c r="D3937" t="str">
        <f>VLOOKUP(A3937,'ALL - prices'!B:I,8,FALSE)</f>
        <v>Materials</v>
      </c>
      <c r="E3937">
        <v>2018</v>
      </c>
      <c r="F3937" t="s">
        <v>682</v>
      </c>
      <c r="G3937" t="str">
        <f t="shared" si="285"/>
        <v>2018-Q4</v>
      </c>
      <c r="H3937" s="4">
        <f>INDEX('ALL - prices'!$J$3:$DY$219,MATCH('COMBINED DATA'!A3937,'ALL - prices'!$B$3:$B$219,0),MATCH('COMBINED DATA'!G3937,'ALL - prices'!$J$1:$DY$1,0))</f>
        <v>3.9661</v>
      </c>
      <c r="I3937" s="14">
        <f t="shared" si="288"/>
        <v>0.69776844475800559</v>
      </c>
      <c r="J3937" s="15">
        <f>INDEX(MarketCap2!$E$2:$AR$224,MATCH(A3937,MarketCap2!$B$2:$B$224,0),MATCH(G3937,MarketCap2!$E$1:$AR$1,0))</f>
        <v>5501006848</v>
      </c>
      <c r="K3937">
        <f t="shared" si="286"/>
        <v>22.428196975703528</v>
      </c>
      <c r="L3937">
        <f>INDEX('PB2'!$D$2:$AQ$224,MATCH(A3937,'PB2'!$B$2:$B$224,0),MATCH(G3937,'PB2'!$D$1:$AQ$1,0))</f>
        <v>0.89594000577926602</v>
      </c>
      <c r="M3937" s="16">
        <f t="shared" si="287"/>
        <v>1.1161461633027818</v>
      </c>
      <c r="N3937" s="6">
        <f>INDEX('ROA2'!$D$2:$AQ$224,MATCH(A3937,'ROA2'!$B$2:$B$224,0),MATCH(G3937,'ROA2'!$D$1:$AQ$1,0))</f>
        <v>2.72722196578979</v>
      </c>
      <c r="O3937" s="6">
        <v>8169.2001280000004</v>
      </c>
      <c r="P3937" s="28">
        <v>-6.6392277626804016E-3</v>
      </c>
    </row>
    <row r="3938" spans="1:16" x14ac:dyDescent="0.3">
      <c r="A3938" t="s">
        <v>560</v>
      </c>
      <c r="B3938" t="e">
        <f>VLOOKUP(A3938,Sheet3!L:L,1,FALSE)</f>
        <v>#N/A</v>
      </c>
      <c r="C3938" t="str">
        <f>VLOOKUP(A3938,'ALL - prices'!B:C,2,FALSE)</f>
        <v>Kinross Gold Corp</v>
      </c>
      <c r="D3938" t="str">
        <f>VLOOKUP(A3938,'ALL - prices'!B:I,8,FALSE)</f>
        <v>Materials</v>
      </c>
      <c r="E3938">
        <v>2019</v>
      </c>
      <c r="F3938" t="s">
        <v>679</v>
      </c>
      <c r="G3938" t="str">
        <f t="shared" si="285"/>
        <v>2019-Q1</v>
      </c>
      <c r="H3938" s="4">
        <f>INDEX('ALL - prices'!$J$3:$DY$219,MATCH('COMBINED DATA'!A3938,'ALL - prices'!$B$3:$B$219,0),MATCH('COMBINED DATA'!G3938,'ALL - prices'!$J$1:$DY$1,0))</f>
        <v>4.1463999999999999</v>
      </c>
      <c r="I3938" s="14">
        <f t="shared" si="288"/>
        <v>0.45861416154177648</v>
      </c>
      <c r="J3938" s="15">
        <f>INDEX(MarketCap2!$E$2:$AR$224,MATCH(A3938,MarketCap2!$B$2:$B$224,0),MATCH(G3938,MarketCap2!$E$1:$AR$1,0))</f>
        <v>5760221184</v>
      </c>
      <c r="K3938">
        <f t="shared" si="286"/>
        <v>22.474241710916949</v>
      </c>
      <c r="L3938">
        <f>INDEX('PB2'!$D$2:$AQ$224,MATCH(A3938,'PB2'!$B$2:$B$224,0),MATCH(G3938,'PB2'!$D$1:$AQ$1,0))</f>
        <v>0.93881398439407304</v>
      </c>
      <c r="M3938" s="16">
        <f t="shared" si="287"/>
        <v>1.0651737368882692</v>
      </c>
      <c r="N3938" s="6">
        <f>INDEX('ROA2'!$D$2:$AQ$224,MATCH(A3938,'ROA2'!$B$2:$B$224,0),MATCH(G3938,'ROA2'!$D$1:$AQ$1,0))</f>
        <v>-0.290980994701385</v>
      </c>
      <c r="O3938" s="6">
        <v>8063.7998079999998</v>
      </c>
      <c r="P3938" s="28">
        <v>-1.2902159128008161E-2</v>
      </c>
    </row>
    <row r="3939" spans="1:16" x14ac:dyDescent="0.3">
      <c r="A3939" t="s">
        <v>560</v>
      </c>
      <c r="B3939" t="e">
        <f>VLOOKUP(A3939,Sheet3!L:L,1,FALSE)</f>
        <v>#N/A</v>
      </c>
      <c r="C3939" t="str">
        <f>VLOOKUP(A3939,'ALL - prices'!B:C,2,FALSE)</f>
        <v>Kinross Gold Corp</v>
      </c>
      <c r="D3939" t="str">
        <f>VLOOKUP(A3939,'ALL - prices'!B:I,8,FALSE)</f>
        <v>Materials</v>
      </c>
      <c r="E3939">
        <v>2019</v>
      </c>
      <c r="F3939" t="s">
        <v>680</v>
      </c>
      <c r="G3939" t="str">
        <f t="shared" si="285"/>
        <v>2019-Q2</v>
      </c>
      <c r="H3939" s="4">
        <f>INDEX('ALL - prices'!$J$3:$DY$219,MATCH('COMBINED DATA'!A3939,'ALL - prices'!$B$3:$B$219,0),MATCH('COMBINED DATA'!G3939,'ALL - prices'!$J$1:$DY$1,0))</f>
        <v>4.5609999999999999</v>
      </c>
      <c r="I3939" s="14">
        <f t="shared" si="288"/>
        <v>1.7383031234990813</v>
      </c>
      <c r="J3939" s="15">
        <f>INDEX(MarketCap2!$E$2:$AR$224,MATCH(A3939,MarketCap2!$B$2:$B$224,0),MATCH(G3939,MarketCap2!$E$1:$AR$1,0))</f>
        <v>6336604672</v>
      </c>
      <c r="K3939">
        <f t="shared" si="286"/>
        <v>22.569608921248403</v>
      </c>
      <c r="L3939">
        <f>INDEX('PB2'!$D$2:$AQ$224,MATCH(A3939,'PB2'!$B$2:$B$224,0),MATCH(G3939,'PB2'!$D$1:$AQ$1,0))</f>
        <v>1.0299309492111199</v>
      </c>
      <c r="M3939" s="16">
        <f t="shared" si="287"/>
        <v>0.97093887776258625</v>
      </c>
      <c r="N3939" s="6">
        <f>INDEX('ROA2'!$D$2:$AQ$224,MATCH(A3939,'ROA2'!$B$2:$B$224,0),MATCH(G3939,'ROA2'!$D$1:$AQ$1,0))</f>
        <v>-0.79033100605010997</v>
      </c>
      <c r="O3939" s="6">
        <v>8217.2999679999994</v>
      </c>
      <c r="P3939" s="28">
        <v>1.903571066430914E-2</v>
      </c>
    </row>
    <row r="3940" spans="1:16" x14ac:dyDescent="0.3">
      <c r="A3940" t="s">
        <v>560</v>
      </c>
      <c r="B3940" t="e">
        <f>VLOOKUP(A3940,Sheet3!L:L,1,FALSE)</f>
        <v>#N/A</v>
      </c>
      <c r="C3940" t="str">
        <f>VLOOKUP(A3940,'ALL - prices'!B:C,2,FALSE)</f>
        <v>Kinross Gold Corp</v>
      </c>
      <c r="D3940" t="str">
        <f>VLOOKUP(A3940,'ALL - prices'!B:I,8,FALSE)</f>
        <v>Materials</v>
      </c>
      <c r="E3940">
        <v>2019</v>
      </c>
      <c r="F3940" t="s">
        <v>681</v>
      </c>
      <c r="G3940" t="str">
        <f t="shared" si="285"/>
        <v>2019-Q3</v>
      </c>
      <c r="H3940" s="4">
        <f>INDEX('ALL - prices'!$J$3:$DY$219,MATCH('COMBINED DATA'!A3940,'ALL - prices'!$B$3:$B$219,0),MATCH('COMBINED DATA'!G3940,'ALL - prices'!$J$1:$DY$1,0))</f>
        <v>5.4984999999999999</v>
      </c>
      <c r="I3940" s="14">
        <f t="shared" si="288"/>
        <v>2.6407301848478726</v>
      </c>
      <c r="J3940" s="15">
        <f>INDEX(MarketCap2!$E$2:$AR$224,MATCH(A3940,MarketCap2!$B$2:$B$224,0),MATCH(G3940,MarketCap2!$E$1:$AR$1,0))</f>
        <v>7645718528</v>
      </c>
      <c r="K3940">
        <f t="shared" si="286"/>
        <v>22.757411658568913</v>
      </c>
      <c r="L3940">
        <f>INDEX('PB2'!$D$2:$AQ$224,MATCH(A3940,'PB2'!$B$2:$B$224,0),MATCH(G3940,'PB2'!$D$1:$AQ$1,0))</f>
        <v>1.2117229700088501</v>
      </c>
      <c r="M3940" s="16">
        <f t="shared" si="287"/>
        <v>0.82527114262156498</v>
      </c>
      <c r="N3940" s="6">
        <f>INDEX('ROA2'!$D$2:$AQ$224,MATCH(A3940,'ROA2'!$B$2:$B$224,0),MATCH(G3940,'ROA2'!$D$1:$AQ$1,0))</f>
        <v>4.9304999411105999E-2</v>
      </c>
      <c r="O3940" s="6">
        <v>8407.3000960000008</v>
      </c>
      <c r="P3940" s="28">
        <v>2.3121965699183965E-2</v>
      </c>
    </row>
    <row r="3941" spans="1:16" x14ac:dyDescent="0.3">
      <c r="A3941" t="s">
        <v>560</v>
      </c>
      <c r="B3941" t="e">
        <f>VLOOKUP(A3941,Sheet3!L:L,1,FALSE)</f>
        <v>#N/A</v>
      </c>
      <c r="C3941" t="str">
        <f>VLOOKUP(A3941,'ALL - prices'!B:C,2,FALSE)</f>
        <v>Kinross Gold Corp</v>
      </c>
      <c r="D3941" t="str">
        <f>VLOOKUP(A3941,'ALL - prices'!B:I,8,FALSE)</f>
        <v>Materials</v>
      </c>
      <c r="E3941">
        <v>2019</v>
      </c>
      <c r="F3941" t="s">
        <v>682</v>
      </c>
      <c r="G3941" t="str">
        <f t="shared" si="285"/>
        <v>2019-Q4</v>
      </c>
      <c r="H3941" s="4">
        <f>INDEX('ALL - prices'!$J$3:$DY$219,MATCH('COMBINED DATA'!A3941,'ALL - prices'!$B$3:$B$219,0),MATCH('COMBINED DATA'!G3941,'ALL - prices'!$J$1:$DY$1,0))</f>
        <v>5.5526</v>
      </c>
      <c r="I3941" s="14">
        <f t="shared" si="288"/>
        <v>2.2981766952303766</v>
      </c>
      <c r="J3941" s="15">
        <f>INDEX(MarketCap2!$E$2:$AR$224,MATCH(A3941,MarketCap2!$B$2:$B$224,0),MATCH(G3941,MarketCap2!$E$1:$AR$1,0))</f>
        <v>7720922112</v>
      </c>
      <c r="K3941">
        <f t="shared" si="286"/>
        <v>22.76719963840975</v>
      </c>
      <c r="L3941">
        <f>INDEX('PB2'!$D$2:$AQ$224,MATCH(A3941,'PB2'!$B$2:$B$224,0),MATCH(G3941,'PB2'!$D$1:$AQ$1,0))</f>
        <v>1.1189229488372801</v>
      </c>
      <c r="M3941" s="16">
        <f t="shared" si="287"/>
        <v>0.89371658793766107</v>
      </c>
      <c r="N3941" s="6">
        <f>INDEX('ROA2'!$D$2:$AQ$224,MATCH(A3941,'ROA2'!$B$2:$B$224,0),MATCH(G3941,'ROA2'!$D$1:$AQ$1,0))</f>
        <v>2.0393419265747101</v>
      </c>
      <c r="O3941" s="6">
        <v>8444.0002559999994</v>
      </c>
      <c r="P3941" s="28">
        <v>4.3652729866820849E-3</v>
      </c>
    </row>
    <row r="3942" spans="1:16" x14ac:dyDescent="0.3">
      <c r="A3942" t="s">
        <v>560</v>
      </c>
      <c r="B3942" t="e">
        <f>VLOOKUP(A3942,Sheet3!L:L,1,FALSE)</f>
        <v>#N/A</v>
      </c>
      <c r="C3942" t="str">
        <f>VLOOKUP(A3942,'ALL - prices'!B:C,2,FALSE)</f>
        <v>Kinross Gold Corp</v>
      </c>
      <c r="D3942" t="str">
        <f>VLOOKUP(A3942,'ALL - prices'!B:I,8,FALSE)</f>
        <v>Materials</v>
      </c>
      <c r="E3942">
        <v>2020</v>
      </c>
      <c r="F3942" t="s">
        <v>679</v>
      </c>
      <c r="G3942" t="str">
        <f t="shared" si="285"/>
        <v>2020-Q1</v>
      </c>
      <c r="H3942" s="4">
        <f>INDEX('ALL - prices'!$J$3:$DY$219,MATCH('COMBINED DATA'!A3942,'ALL - prices'!$B$3:$B$219,0),MATCH('COMBINED DATA'!G3942,'ALL - prices'!$J$1:$DY$1,0))</f>
        <v>5.0928000000000004</v>
      </c>
      <c r="I3942" s="14">
        <f t="shared" si="288"/>
        <v>1.2417149521931217</v>
      </c>
      <c r="J3942" s="15">
        <f>INDEX(MarketCap2!$E$2:$AR$224,MATCH(A3942,MarketCap2!$B$2:$B$224,0),MATCH(G3942,MarketCap2!$E$1:$AR$1,0))</f>
        <v>7103076352</v>
      </c>
      <c r="K3942">
        <f t="shared" si="286"/>
        <v>22.683793816165188</v>
      </c>
      <c r="L3942">
        <f>INDEX('PB2'!$D$2:$AQ$224,MATCH(A3942,'PB2'!$B$2:$B$224,0),MATCH(G3942,'PB2'!$D$1:$AQ$1,0))</f>
        <v>0.93830400705337502</v>
      </c>
      <c r="M3942" s="16">
        <f t="shared" si="287"/>
        <v>1.0657526691592989</v>
      </c>
      <c r="N3942" s="6">
        <f>INDEX('ROA2'!$D$2:$AQ$224,MATCH(A3942,'ROA2'!$B$2:$B$224,0),MATCH(G3942,'ROA2'!$D$1:$AQ$1,0))</f>
        <v>8.3851623535156197</v>
      </c>
      <c r="O3942" s="6">
        <v>9075.9997440000006</v>
      </c>
      <c r="P3942" s="28">
        <v>7.4845981624754865E-2</v>
      </c>
    </row>
    <row r="3943" spans="1:16" x14ac:dyDescent="0.3">
      <c r="A3943" t="s">
        <v>560</v>
      </c>
      <c r="B3943" t="e">
        <f>VLOOKUP(A3943,Sheet3!L:L,1,FALSE)</f>
        <v>#N/A</v>
      </c>
      <c r="C3943" t="str">
        <f>VLOOKUP(A3943,'ALL - prices'!B:C,2,FALSE)</f>
        <v>Kinross Gold Corp</v>
      </c>
      <c r="D3943" t="str">
        <f>VLOOKUP(A3943,'ALL - prices'!B:I,8,FALSE)</f>
        <v>Materials</v>
      </c>
      <c r="E3943">
        <v>2020</v>
      </c>
      <c r="F3943" t="s">
        <v>680</v>
      </c>
      <c r="G3943" t="str">
        <f t="shared" si="285"/>
        <v>2020-Q2</v>
      </c>
      <c r="H3943" s="4">
        <f>INDEX('ALL - prices'!$J$3:$DY$219,MATCH('COMBINED DATA'!A3943,'ALL - prices'!$B$3:$B$219,0),MATCH('COMBINED DATA'!G3943,'ALL - prices'!$J$1:$DY$1,0))</f>
        <v>8.8336000000000006</v>
      </c>
      <c r="I3943" s="14">
        <f t="shared" si="288"/>
        <v>1.5055327061099251</v>
      </c>
      <c r="J3943" s="15">
        <f>INDEX(MarketCap2!$E$2:$AR$224,MATCH(A3943,MarketCap2!$B$2:$B$224,0),MATCH(G3943,MarketCap2!$E$1:$AR$1,0))</f>
        <v>12327363584</v>
      </c>
      <c r="K3943">
        <f t="shared" si="286"/>
        <v>23.235087310010655</v>
      </c>
      <c r="L3943">
        <f>INDEX('PB2'!$D$2:$AQ$224,MATCH(A3943,'PB2'!$B$2:$B$224,0),MATCH(G3943,'PB2'!$D$1:$AQ$1,0))</f>
        <v>1.61514496803284</v>
      </c>
      <c r="M3943" s="16">
        <f t="shared" si="287"/>
        <v>0.61913947032132133</v>
      </c>
      <c r="N3943" s="6">
        <f>INDEX('ROA2'!$D$2:$AQ$224,MATCH(A3943,'ROA2'!$B$2:$B$224,0),MATCH(G3943,'ROA2'!$D$1:$AQ$1,0))</f>
        <v>8.6078948974609393</v>
      </c>
      <c r="O3943" s="6">
        <v>9826.5999360000005</v>
      </c>
      <c r="P3943" s="28">
        <v>8.2701654161703761E-2</v>
      </c>
    </row>
    <row r="3944" spans="1:16" x14ac:dyDescent="0.3">
      <c r="A3944" t="s">
        <v>560</v>
      </c>
      <c r="B3944" t="e">
        <f>VLOOKUP(A3944,Sheet3!L:L,1,FALSE)</f>
        <v>#N/A</v>
      </c>
      <c r="C3944" t="str">
        <f>VLOOKUP(A3944,'ALL - prices'!B:C,2,FALSE)</f>
        <v>Kinross Gold Corp</v>
      </c>
      <c r="D3944" t="str">
        <f>VLOOKUP(A3944,'ALL - prices'!B:I,8,FALSE)</f>
        <v>Materials</v>
      </c>
      <c r="E3944">
        <v>2020</v>
      </c>
      <c r="F3944" t="s">
        <v>681</v>
      </c>
      <c r="G3944" t="str">
        <f t="shared" si="285"/>
        <v>2020-Q3</v>
      </c>
      <c r="H3944" s="4">
        <f>INDEX('ALL - prices'!$J$3:$DY$219,MATCH('COMBINED DATA'!A3944,'ALL - prices'!$B$3:$B$219,0),MATCH('COMBINED DATA'!G3944,'ALL - prices'!$J$1:$DY$1,0))</f>
        <v>10.5913</v>
      </c>
      <c r="I3944" s="14">
        <f t="shared" si="288"/>
        <v>0.92903955199262767</v>
      </c>
      <c r="J3944" s="15">
        <f>INDEX(MarketCap2!$E$2:$AR$224,MATCH(A3944,MarketCap2!$B$2:$B$224,0),MATCH(G3944,MarketCap2!$E$1:$AR$1,0))</f>
        <v>14784747520</v>
      </c>
      <c r="K3944">
        <f t="shared" si="286"/>
        <v>23.41686191333805</v>
      </c>
      <c r="L3944">
        <f>INDEX('PB2'!$D$2:$AQ$224,MATCH(A3944,'PB2'!$B$2:$B$224,0),MATCH(G3944,'PB2'!$D$1:$AQ$1,0))</f>
        <v>1.9075800180435201</v>
      </c>
      <c r="M3944" s="16">
        <f t="shared" si="287"/>
        <v>0.52422440502686463</v>
      </c>
      <c r="N3944" s="6">
        <f>INDEX('ROA2'!$D$2:$AQ$224,MATCH(A3944,'ROA2'!$B$2:$B$224,0),MATCH(G3944,'ROA2'!$D$1:$AQ$1,0))</f>
        <v>9.5972728729247994</v>
      </c>
      <c r="O3944" s="6">
        <v>10364.699648</v>
      </c>
      <c r="P3944" s="28">
        <v>5.4759501303055721E-2</v>
      </c>
    </row>
    <row r="3945" spans="1:16" x14ac:dyDescent="0.3">
      <c r="A3945" t="s">
        <v>560</v>
      </c>
      <c r="B3945" t="e">
        <f>VLOOKUP(A3945,Sheet3!L:L,1,FALSE)</f>
        <v>#N/A</v>
      </c>
      <c r="C3945" t="str">
        <f>VLOOKUP(A3945,'ALL - prices'!B:C,2,FALSE)</f>
        <v>Kinross Gold Corp</v>
      </c>
      <c r="D3945" t="str">
        <f>VLOOKUP(A3945,'ALL - prices'!B:I,8,FALSE)</f>
        <v>Materials</v>
      </c>
      <c r="E3945">
        <v>2020</v>
      </c>
      <c r="F3945" t="s">
        <v>682</v>
      </c>
      <c r="G3945" t="str">
        <f t="shared" si="285"/>
        <v>2020-Q4</v>
      </c>
      <c r="H3945" s="4">
        <f>INDEX('ALL - prices'!$J$3:$DY$219,MATCH('COMBINED DATA'!A3945,'ALL - prices'!$B$3:$B$219,0),MATCH('COMBINED DATA'!G3945,'ALL - prices'!$J$1:$DY$1,0))</f>
        <v>8.4838000000000005</v>
      </c>
      <c r="I3945" s="14">
        <f t="shared" si="288"/>
        <v>0.59128451414413563</v>
      </c>
      <c r="J3945" s="15">
        <f>INDEX(MarketCap2!$E$2:$AR$224,MATCH(A3945,MarketCap2!$B$2:$B$224,0),MATCH(G3945,MarketCap2!$E$1:$AR$1,0))</f>
        <v>11752406016</v>
      </c>
      <c r="K3945">
        <f t="shared" si="286"/>
        <v>23.187323823893763</v>
      </c>
      <c r="L3945">
        <f>INDEX('PB2'!$D$2:$AQ$224,MATCH(A3945,'PB2'!$B$2:$B$224,0),MATCH(G3945,'PB2'!$D$1:$AQ$1,0))</f>
        <v>1.3954099416732799</v>
      </c>
      <c r="M3945" s="16">
        <f t="shared" si="287"/>
        <v>0.71663528410931954</v>
      </c>
      <c r="N3945" s="6">
        <f>INDEX('ROA2'!$D$2:$AQ$224,MATCH(A3945,'ROA2'!$B$2:$B$224,0),MATCH(G3945,'ROA2'!$D$1:$AQ$1,0))</f>
        <v>11.7125511169434</v>
      </c>
      <c r="O3945" s="6">
        <v>10008.000512000001</v>
      </c>
      <c r="P3945" s="28">
        <v>-3.4414806807144566E-2</v>
      </c>
    </row>
    <row r="3946" spans="1:16" x14ac:dyDescent="0.3">
      <c r="A3946" t="s">
        <v>560</v>
      </c>
      <c r="B3946" t="e">
        <f>VLOOKUP(A3946,Sheet3!L:L,1,FALSE)</f>
        <v>#N/A</v>
      </c>
      <c r="C3946" t="str">
        <f>VLOOKUP(A3946,'ALL - prices'!B:C,2,FALSE)</f>
        <v>Kinross Gold Corp</v>
      </c>
      <c r="D3946" t="str">
        <f>VLOOKUP(A3946,'ALL - prices'!B:I,8,FALSE)</f>
        <v>Materials</v>
      </c>
      <c r="E3946">
        <v>2021</v>
      </c>
      <c r="F3946" t="s">
        <v>679</v>
      </c>
      <c r="G3946" t="str">
        <f t="shared" si="285"/>
        <v>2021-Q1</v>
      </c>
      <c r="H3946" s="4">
        <f>INDEX('ALL - prices'!$J$3:$DY$219,MATCH('COMBINED DATA'!A3946,'ALL - prices'!$B$3:$B$219,0),MATCH('COMBINED DATA'!G3946,'ALL - prices'!$J$1:$DY$1,0))</f>
        <v>7.6398000000000001</v>
      </c>
      <c r="I3946" s="14">
        <f t="shared" si="288"/>
        <v>0.39065738079123319</v>
      </c>
      <c r="J3946" s="15">
        <f>INDEX(MarketCap2!$E$2:$AR$224,MATCH(A3946,MarketCap2!$B$2:$B$224,0),MATCH(G3946,MarketCap2!$E$1:$AR$1,0))</f>
        <v>10553098240</v>
      </c>
      <c r="K3946">
        <f t="shared" si="286"/>
        <v>23.079685325793211</v>
      </c>
      <c r="L3946">
        <f>INDEX('PB2'!$D$2:$AQ$224,MATCH(A3946,'PB2'!$B$2:$B$224,0),MATCH(G3946,'PB2'!$D$1:$AQ$1,0))</f>
        <v>1.2521619796752901</v>
      </c>
      <c r="M3946" s="16">
        <f t="shared" si="287"/>
        <v>0.79861872204370832</v>
      </c>
      <c r="N3946" s="6">
        <f>INDEX('ROA2'!$D$2:$AQ$224,MATCH(A3946,'ROA2'!$B$2:$B$224,0),MATCH(G3946,'ROA2'!$D$1:$AQ$1,0))</f>
        <v>13.4178276062012</v>
      </c>
      <c r="O3946" s="6">
        <v>10933.199871999999</v>
      </c>
      <c r="P3946" s="28">
        <v>9.244597448717623E-2</v>
      </c>
    </row>
    <row r="3947" spans="1:16" x14ac:dyDescent="0.3">
      <c r="A3947" t="s">
        <v>560</v>
      </c>
      <c r="B3947" t="e">
        <f>VLOOKUP(A3947,Sheet3!L:L,1,FALSE)</f>
        <v>#N/A</v>
      </c>
      <c r="C3947" t="str">
        <f>VLOOKUP(A3947,'ALL - prices'!B:C,2,FALSE)</f>
        <v>Kinross Gold Corp</v>
      </c>
      <c r="D3947" t="str">
        <f>VLOOKUP(A3947,'ALL - prices'!B:I,8,FALSE)</f>
        <v>Materials</v>
      </c>
      <c r="E3947">
        <v>2021</v>
      </c>
      <c r="F3947" t="s">
        <v>680</v>
      </c>
      <c r="G3947" t="str">
        <f t="shared" si="285"/>
        <v>2021-Q2</v>
      </c>
      <c r="H3947" s="4">
        <f>INDEX('ALL - prices'!$J$3:$DY$219,MATCH('COMBINED DATA'!A3947,'ALL - prices'!$B$3:$B$219,0),MATCH('COMBINED DATA'!G3947,'ALL - prices'!$J$1:$DY$1,0))</f>
        <v>7.2008000000000001</v>
      </c>
      <c r="I3947" s="14">
        <f t="shared" si="288"/>
        <v>1.1921823249123153</v>
      </c>
      <c r="J3947" s="15">
        <f>INDEX(MarketCap2!$E$2:$AR$224,MATCH(A3947,MarketCap2!$B$2:$B$224,0),MATCH(G3947,MarketCap2!$E$1:$AR$1,0))</f>
        <v>9916381184</v>
      </c>
      <c r="K3947">
        <f t="shared" si="286"/>
        <v>23.017453891687484</v>
      </c>
      <c r="L3947">
        <f>INDEX('PB2'!$D$2:$AQ$224,MATCH(A3947,'PB2'!$B$2:$B$224,0),MATCH(G3947,'PB2'!$D$1:$AQ$1,0))</f>
        <v>1.17215704917908</v>
      </c>
      <c r="M3947" s="16">
        <f t="shared" si="287"/>
        <v>0.85312800080872253</v>
      </c>
      <c r="N3947" s="6">
        <f>INDEX('ROA2'!$D$2:$AQ$224,MATCH(A3947,'ROA2'!$B$2:$B$224,0),MATCH(G3947,'ROA2'!$D$1:$AQ$1,0))</f>
        <v>13.2873992919922</v>
      </c>
      <c r="O3947" s="6">
        <v>10782.400512</v>
      </c>
      <c r="P3947" s="28">
        <v>-1.379279275651013E-2</v>
      </c>
    </row>
    <row r="3948" spans="1:16" x14ac:dyDescent="0.3">
      <c r="A3948" t="s">
        <v>560</v>
      </c>
      <c r="B3948" t="e">
        <f>VLOOKUP(A3948,Sheet3!L:L,1,FALSE)</f>
        <v>#N/A</v>
      </c>
      <c r="C3948" t="str">
        <f>VLOOKUP(A3948,'ALL - prices'!B:C,2,FALSE)</f>
        <v>Kinross Gold Corp</v>
      </c>
      <c r="D3948" t="str">
        <f>VLOOKUP(A3948,'ALL - prices'!B:I,8,FALSE)</f>
        <v>Materials</v>
      </c>
      <c r="E3948">
        <v>2021</v>
      </c>
      <c r="F3948" t="s">
        <v>681</v>
      </c>
      <c r="G3948" t="str">
        <f t="shared" si="285"/>
        <v>2021-Q3</v>
      </c>
      <c r="H3948" s="4">
        <f>INDEX('ALL - prices'!$J$3:$DY$219,MATCH('COMBINED DATA'!A3948,'ALL - prices'!$B$3:$B$219,0),MATCH('COMBINED DATA'!G3948,'ALL - prices'!$J$1:$DY$1,0))</f>
        <v>6.2521000000000004</v>
      </c>
      <c r="I3948" s="14">
        <f t="shared" si="288"/>
        <v>1.2917679796826287</v>
      </c>
      <c r="J3948" s="15">
        <f>INDEX(MarketCap2!$E$2:$AR$224,MATCH(A3948,MarketCap2!$B$2:$B$224,0),MATCH(G3948,MarketCap2!$E$1:$AR$1,0))</f>
        <v>8568528896</v>
      </c>
      <c r="K3948">
        <f t="shared" si="286"/>
        <v>22.871361897411713</v>
      </c>
      <c r="L3948">
        <f>INDEX('PB2'!$D$2:$AQ$224,MATCH(A3948,'PB2'!$B$2:$B$224,0),MATCH(G3948,'PB2'!$D$1:$AQ$1,0))</f>
        <v>1.0066610574722299</v>
      </c>
      <c r="M3948" s="16">
        <f t="shared" si="287"/>
        <v>0.99338301862102807</v>
      </c>
      <c r="N3948" s="6">
        <f>INDEX('ROA2'!$D$2:$AQ$224,MATCH(A3948,'ROA2'!$B$2:$B$224,0),MATCH(G3948,'ROA2'!$D$1:$AQ$1,0))</f>
        <v>12.4142961502075</v>
      </c>
      <c r="O3948" s="6">
        <v>10462.900224000001</v>
      </c>
      <c r="P3948" s="28">
        <v>-2.9631647205501179E-2</v>
      </c>
    </row>
    <row r="3949" spans="1:16" x14ac:dyDescent="0.3">
      <c r="A3949" t="s">
        <v>560</v>
      </c>
      <c r="B3949" t="e">
        <f>VLOOKUP(A3949,Sheet3!L:L,1,FALSE)</f>
        <v>#N/A</v>
      </c>
      <c r="C3949" t="str">
        <f>VLOOKUP(A3949,'ALL - prices'!B:C,2,FALSE)</f>
        <v>Kinross Gold Corp</v>
      </c>
      <c r="D3949" t="str">
        <f>VLOOKUP(A3949,'ALL - prices'!B:I,8,FALSE)</f>
        <v>Materials</v>
      </c>
      <c r="E3949">
        <v>2021</v>
      </c>
      <c r="F3949" t="s">
        <v>682</v>
      </c>
      <c r="G3949" t="str">
        <f t="shared" si="285"/>
        <v>2021-Q4</v>
      </c>
      <c r="H3949" s="4">
        <f>INDEX('ALL - prices'!$J$3:$DY$219,MATCH('COMBINED DATA'!A3949,'ALL - prices'!$B$3:$B$219,0),MATCH('COMBINED DATA'!G3949,'ALL - prices'!$J$1:$DY$1,0))</f>
        <v>6.7923</v>
      </c>
      <c r="I3949" s="14">
        <f t="shared" si="288"/>
        <v>1.0751590921037402</v>
      </c>
      <c r="J3949" s="15">
        <f>INDEX(MarketCap2!$E$2:$AR$224,MATCH(A3949,MarketCap2!$B$2:$B$224,0),MATCH(G3949,MarketCap2!$E$1:$AR$1,0))</f>
        <v>9199624192</v>
      </c>
      <c r="K3949">
        <f t="shared" si="286"/>
        <v>22.942428471471423</v>
      </c>
      <c r="L3949">
        <f>INDEX('PB2'!$D$2:$AQ$224,MATCH(A3949,'PB2'!$B$2:$B$224,0),MATCH(G3949,'PB2'!$D$1:$AQ$1,0))</f>
        <v>1.09721302986145</v>
      </c>
      <c r="M3949" s="16">
        <f t="shared" si="287"/>
        <v>0.91140004063410962</v>
      </c>
      <c r="N3949" s="6">
        <f>INDEX('ROA2'!$D$2:$AQ$224,MATCH(A3949,'ROA2'!$B$2:$B$224,0),MATCH(G3949,'ROA2'!$D$1:$AQ$1,0))</f>
        <v>9.8652248382568395</v>
      </c>
      <c r="O3949" s="6">
        <v>10411.200511999999</v>
      </c>
      <c r="P3949" s="28">
        <v>-4.9412410415050761E-3</v>
      </c>
    </row>
    <row r="3950" spans="1:16" x14ac:dyDescent="0.3">
      <c r="A3950" t="s">
        <v>560</v>
      </c>
      <c r="B3950" t="e">
        <f>VLOOKUP(A3950,Sheet3!L:L,1,FALSE)</f>
        <v>#N/A</v>
      </c>
      <c r="C3950" t="str">
        <f>VLOOKUP(A3950,'ALL - prices'!B:C,2,FALSE)</f>
        <v>Kinross Gold Corp</v>
      </c>
      <c r="D3950" t="str">
        <f>VLOOKUP(A3950,'ALL - prices'!B:I,8,FALSE)</f>
        <v>Materials</v>
      </c>
      <c r="E3950">
        <v>2022</v>
      </c>
      <c r="F3950" t="s">
        <v>679</v>
      </c>
      <c r="G3950" t="str">
        <f t="shared" si="285"/>
        <v>2022-Q1</v>
      </c>
      <c r="H3950" s="4">
        <f>INDEX('ALL - prices'!$J$3:$DY$219,MATCH('COMBINED DATA'!A3950,'ALL - prices'!$B$3:$B$219,0),MATCH('COMBINED DATA'!G3950,'ALL - prices'!$J$1:$DY$1,0))</f>
        <v>6.8295000000000003</v>
      </c>
      <c r="I3950" s="14">
        <f t="shared" si="288"/>
        <v>0.74985763315445342</v>
      </c>
      <c r="J3950" s="15">
        <f>INDEX(MarketCap2!$E$2:$AR$224,MATCH(A3950,MarketCap2!$B$2:$B$224,0),MATCH(G3950,MarketCap2!$E$1:$AR$1,0))</f>
        <v>9505948672</v>
      </c>
      <c r="K3950">
        <f t="shared" si="286"/>
        <v>22.975183615586516</v>
      </c>
      <c r="L3950">
        <f>INDEX('PB2'!$D$2:$AQ$224,MATCH(A3950,'PB2'!$B$2:$B$224,0),MATCH(G3950,'PB2'!$D$1:$AQ$1,0))</f>
        <v>1.1979960203170801</v>
      </c>
      <c r="M3950" s="16">
        <f t="shared" si="287"/>
        <v>0.83472731381471921</v>
      </c>
      <c r="N3950" s="6">
        <f>INDEX('ROA2'!$D$2:$AQ$224,MATCH(A3950,'ROA2'!$B$2:$B$224,0),MATCH(G3950,'ROA2'!$D$1:$AQ$1,0))</f>
        <v>2.07103490829468</v>
      </c>
      <c r="O3950" s="6">
        <v>10428.099584</v>
      </c>
      <c r="P3950" s="28">
        <v>1.6231626679864832E-3</v>
      </c>
    </row>
    <row r="3951" spans="1:16" x14ac:dyDescent="0.3">
      <c r="A3951" t="s">
        <v>560</v>
      </c>
      <c r="B3951" t="e">
        <f>VLOOKUP(A3951,Sheet3!L:L,1,FALSE)</f>
        <v>#N/A</v>
      </c>
      <c r="C3951" t="str">
        <f>VLOOKUP(A3951,'ALL - prices'!B:C,2,FALSE)</f>
        <v>Kinross Gold Corp</v>
      </c>
      <c r="D3951" t="str">
        <f>VLOOKUP(A3951,'ALL - prices'!B:I,8,FALSE)</f>
        <v>Materials</v>
      </c>
      <c r="E3951">
        <v>2022</v>
      </c>
      <c r="F3951" t="s">
        <v>680</v>
      </c>
      <c r="G3951" t="str">
        <f t="shared" si="285"/>
        <v>2022-Q2</v>
      </c>
      <c r="H3951" s="4">
        <f>INDEX('ALL - prices'!$J$3:$DY$219,MATCH('COMBINED DATA'!A3951,'ALL - prices'!$B$3:$B$219,0),MATCH('COMBINED DATA'!G3951,'ALL - prices'!$J$1:$DY$1,0))</f>
        <v>4.2994000000000003</v>
      </c>
      <c r="I3951" s="14">
        <f t="shared" si="288"/>
        <v>0.59766109962084701</v>
      </c>
      <c r="J3951" s="15">
        <f>INDEX(MarketCap2!$E$2:$AR$224,MATCH(A3951,MarketCap2!$B$2:$B$224,0),MATCH(G3951,MarketCap2!$E$1:$AR$1,0))</f>
        <v>5966452736</v>
      </c>
      <c r="K3951">
        <f t="shared" si="286"/>
        <v>22.509418406180554</v>
      </c>
      <c r="L3951">
        <f>INDEX('PB2'!$D$2:$AQ$224,MATCH(A3951,'PB2'!$B$2:$B$224,0),MATCH(G3951,'PB2'!$D$1:$AQ$1,0))</f>
        <v>0.74103099107742298</v>
      </c>
      <c r="M3951" s="16">
        <f t="shared" si="287"/>
        <v>1.3494712259551367</v>
      </c>
      <c r="N3951" s="6">
        <f>INDEX('ROA2'!$D$2:$AQ$224,MATCH(A3951,'ROA2'!$B$2:$B$224,0),MATCH(G3951,'ROA2'!$D$1:$AQ$1,0))</f>
        <v>-4.1279377937316903</v>
      </c>
      <c r="O3951" s="6">
        <v>11121.999872</v>
      </c>
      <c r="P3951" s="28">
        <v>6.6541394470826021E-2</v>
      </c>
    </row>
    <row r="3952" spans="1:16" x14ac:dyDescent="0.3">
      <c r="A3952" t="s">
        <v>560</v>
      </c>
      <c r="B3952" t="e">
        <f>VLOOKUP(A3952,Sheet3!L:L,1,FALSE)</f>
        <v>#N/A</v>
      </c>
      <c r="C3952" t="str">
        <f>VLOOKUP(A3952,'ALL - prices'!B:C,2,FALSE)</f>
        <v>Kinross Gold Corp</v>
      </c>
      <c r="D3952" t="str">
        <f>VLOOKUP(A3952,'ALL - prices'!B:I,8,FALSE)</f>
        <v>Materials</v>
      </c>
      <c r="E3952">
        <v>2022</v>
      </c>
      <c r="F3952" t="s">
        <v>681</v>
      </c>
      <c r="G3952" t="str">
        <f t="shared" si="285"/>
        <v>2022-Q3</v>
      </c>
      <c r="H3952" s="4">
        <f>INDEX('ALL - prices'!$J$3:$DY$219,MATCH('COMBINED DATA'!A3952,'ALL - prices'!$B$3:$B$219,0),MATCH('COMBINED DATA'!G3952,'ALL - prices'!$J$1:$DY$1,0))</f>
        <v>4.9408000000000003</v>
      </c>
      <c r="I3952" s="14">
        <f t="shared" si="288"/>
        <v>0.41428441418104717</v>
      </c>
      <c r="J3952" s="15">
        <f>INDEX(MarketCap2!$E$2:$AR$224,MATCH(A3952,MarketCap2!$B$2:$B$224,0),MATCH(G3952,MarketCap2!$E$1:$AR$1,0))</f>
        <v>6799338496</v>
      </c>
      <c r="K3952">
        <f t="shared" si="286"/>
        <v>22.640091164396466</v>
      </c>
      <c r="L3952">
        <f>INDEX('PB2'!$D$2:$AQ$224,MATCH(A3952,'PB2'!$B$2:$B$224,0),MATCH(G3952,'PB2'!$D$1:$AQ$1,0))</f>
        <v>0.789523005485535</v>
      </c>
      <c r="M3952" s="16">
        <f t="shared" si="287"/>
        <v>1.2665875383644172</v>
      </c>
      <c r="N3952" s="6">
        <f>INDEX('ROA2'!$D$2:$AQ$224,MATCH(A3952,'ROA2'!$B$2:$B$224,0),MATCH(G3952,'ROA2'!$D$1:$AQ$1,0))</f>
        <v>-5.718505859375</v>
      </c>
      <c r="O3952" s="6">
        <v>10930.799616</v>
      </c>
      <c r="P3952" s="28">
        <v>-1.7191175885674391E-2</v>
      </c>
    </row>
    <row r="3953" spans="1:16" x14ac:dyDescent="0.3">
      <c r="A3953" t="s">
        <v>560</v>
      </c>
      <c r="B3953" t="e">
        <f>VLOOKUP(A3953,Sheet3!L:L,1,FALSE)</f>
        <v>#N/A</v>
      </c>
      <c r="C3953" t="str">
        <f>VLOOKUP(A3953,'ALL - prices'!B:C,2,FALSE)</f>
        <v>Kinross Gold Corp</v>
      </c>
      <c r="D3953" t="str">
        <f>VLOOKUP(A3953,'ALL - prices'!B:I,8,FALSE)</f>
        <v>Materials</v>
      </c>
      <c r="E3953">
        <v>2022</v>
      </c>
      <c r="F3953" t="s">
        <v>682</v>
      </c>
      <c r="G3953" t="str">
        <f t="shared" si="285"/>
        <v>2022-Q4</v>
      </c>
      <c r="H3953" s="4">
        <f>INDEX('ALL - prices'!$J$3:$DY$219,MATCH('COMBINED DATA'!A3953,'ALL - prices'!$B$3:$B$219,0),MATCH('COMBINED DATA'!G3953,'ALL - prices'!$J$1:$DY$1,0))</f>
        <v>5.2538999999999998</v>
      </c>
      <c r="I3953" s="14">
        <f t="shared" si="288"/>
        <v>0.87969799126366743</v>
      </c>
      <c r="J3953" s="15">
        <f>INDEX(MarketCap2!$E$2:$AR$224,MATCH(A3953,MarketCap2!$B$2:$B$224,0),MATCH(G3953,MarketCap2!$E$1:$AR$1,0))</f>
        <v>6832171520</v>
      </c>
      <c r="K3953">
        <f t="shared" si="286"/>
        <v>22.644908398503961</v>
      </c>
      <c r="L3953">
        <f>INDEX('PB2'!$D$2:$AQ$224,MATCH(A3953,'PB2'!$B$2:$B$224,0),MATCH(G3953,'PB2'!$D$1:$AQ$1,0))</f>
        <v>0.85600197315216098</v>
      </c>
      <c r="M3953" s="16">
        <f t="shared" si="287"/>
        <v>1.1682216062161368</v>
      </c>
      <c r="N3953" s="6">
        <f>INDEX('ROA2'!$D$2:$AQ$224,MATCH(A3953,'ROA2'!$B$2:$B$224,0),MATCH(G3953,'ROA2'!$D$1:$AQ$1,0))</f>
        <v>-4.7912478446960396</v>
      </c>
      <c r="O3953" s="6">
        <v>10539.499519999999</v>
      </c>
      <c r="P3953" s="28">
        <v>-3.5797938828485504E-2</v>
      </c>
    </row>
    <row r="3954" spans="1:16" x14ac:dyDescent="0.3">
      <c r="A3954" t="s">
        <v>560</v>
      </c>
      <c r="B3954" t="e">
        <f>VLOOKUP(A3954,Sheet3!L:L,1,FALSE)</f>
        <v>#N/A</v>
      </c>
      <c r="C3954" t="str">
        <f>VLOOKUP(A3954,'ALL - prices'!B:C,2,FALSE)</f>
        <v>Kinross Gold Corp</v>
      </c>
      <c r="D3954" t="str">
        <f>VLOOKUP(A3954,'ALL - prices'!B:I,8,FALSE)</f>
        <v>Materials</v>
      </c>
      <c r="E3954">
        <v>2023</v>
      </c>
      <c r="F3954" t="s">
        <v>679</v>
      </c>
      <c r="G3954" t="str">
        <f t="shared" ref="G3954:G4017" si="289">E3954&amp;"-"&amp;F3954</f>
        <v>2023-Q1</v>
      </c>
      <c r="H3954" s="4">
        <f>INDEX('ALL - prices'!$J$3:$DY$219,MATCH('COMBINED DATA'!A3954,'ALL - prices'!$B$3:$B$219,0),MATCH('COMBINED DATA'!G3954,'ALL - prices'!$J$1:$DY$1,0))</f>
        <v>6.1032999999999999</v>
      </c>
      <c r="I3954" s="14">
        <f t="shared" si="288"/>
        <v>1.1256036821042572</v>
      </c>
      <c r="J3954" s="15">
        <f>INDEX(MarketCap2!$E$2:$AR$224,MATCH(A3954,MarketCap2!$B$2:$B$224,0),MATCH(G3954,MarketCap2!$E$1:$AR$1,0))</f>
        <v>7805178880</v>
      </c>
      <c r="K3954">
        <f t="shared" ref="K3954:K4017" si="290">LN(J3954)</f>
        <v>22.778053309293075</v>
      </c>
      <c r="L3954">
        <f>INDEX('PB2'!$D$2:$AQ$224,MATCH(A3954,'PB2'!$B$2:$B$224,0),MATCH(G3954,'PB2'!$D$1:$AQ$1,0))</f>
        <v>0.98069500923156705</v>
      </c>
      <c r="M3954" s="16">
        <f t="shared" ref="M3954:M4017" si="291">1/L3954</f>
        <v>1.0196850096989476</v>
      </c>
      <c r="N3954" s="6">
        <f>INDEX('ROA2'!$D$2:$AQ$224,MATCH(A3954,'ROA2'!$B$2:$B$224,0),MATCH(G3954,'ROA2'!$D$1:$AQ$1,0))</f>
        <v>-5.8123841285705602</v>
      </c>
      <c r="O3954" s="6">
        <v>10396.399616000001</v>
      </c>
      <c r="P3954" s="28">
        <v>-1.3577485698296117E-2</v>
      </c>
    </row>
    <row r="3955" spans="1:16" x14ac:dyDescent="0.3">
      <c r="A3955" t="s">
        <v>560</v>
      </c>
      <c r="B3955" t="e">
        <f>VLOOKUP(A3955,Sheet3!L:L,1,FALSE)</f>
        <v>#N/A</v>
      </c>
      <c r="C3955" t="str">
        <f>VLOOKUP(A3955,'ALL - prices'!B:C,2,FALSE)</f>
        <v>Kinross Gold Corp</v>
      </c>
      <c r="D3955" t="str">
        <f>VLOOKUP(A3955,'ALL - prices'!B:I,8,FALSE)</f>
        <v>Materials</v>
      </c>
      <c r="E3955">
        <v>2023</v>
      </c>
      <c r="F3955" t="s">
        <v>680</v>
      </c>
      <c r="G3955" t="str">
        <f t="shared" si="289"/>
        <v>2023-Q2</v>
      </c>
      <c r="H3955" s="4">
        <f>INDEX('ALL - prices'!$J$3:$DY$219,MATCH('COMBINED DATA'!A3955,'ALL - prices'!$B$3:$B$219,0),MATCH('COMBINED DATA'!G3955,'ALL - prices'!$J$1:$DY$1,0))</f>
        <v>6.1138000000000003</v>
      </c>
      <c r="I3955" s="14">
        <f t="shared" si="288"/>
        <v>2.1638080866456972</v>
      </c>
      <c r="J3955" s="15">
        <f>INDEX(MarketCap2!$E$2:$AR$224,MATCH(A3955,MarketCap2!$B$2:$B$224,0),MATCH(G3955,MarketCap2!$E$1:$AR$1,0))</f>
        <v>7770473984</v>
      </c>
      <c r="K3955">
        <f t="shared" si="290"/>
        <v>22.773597001267234</v>
      </c>
      <c r="L3955">
        <f>INDEX('PB2'!$D$2:$AQ$224,MATCH(A3955,'PB2'!$B$2:$B$224,0),MATCH(G3955,'PB2'!$D$1:$AQ$1,0))</f>
        <v>0.97934198379516602</v>
      </c>
      <c r="M3955" s="16">
        <f t="shared" si="291"/>
        <v>1.0210937716820632</v>
      </c>
      <c r="N3955" s="6">
        <f>INDEX('ROA2'!$D$2:$AQ$224,MATCH(A3955,'ROA2'!$B$2:$B$224,0),MATCH(G3955,'ROA2'!$D$1:$AQ$1,0))</f>
        <v>8.1396996974944999E-2</v>
      </c>
      <c r="O3955" s="6">
        <v>10500.400127999999</v>
      </c>
      <c r="P3955" s="28">
        <v>1.0003512354406087E-2</v>
      </c>
    </row>
    <row r="3956" spans="1:16" x14ac:dyDescent="0.3">
      <c r="A3956" t="s">
        <v>560</v>
      </c>
      <c r="B3956" t="e">
        <f>VLOOKUP(A3956,Sheet3!L:L,1,FALSE)</f>
        <v>#N/A</v>
      </c>
      <c r="C3956" t="str">
        <f>VLOOKUP(A3956,'ALL - prices'!B:C,2,FALSE)</f>
        <v>Kinross Gold Corp</v>
      </c>
      <c r="D3956" t="str">
        <f>VLOOKUP(A3956,'ALL - prices'!B:I,8,FALSE)</f>
        <v>Materials</v>
      </c>
      <c r="E3956">
        <v>2023</v>
      </c>
      <c r="F3956" t="s">
        <v>681</v>
      </c>
      <c r="G3956" t="str">
        <f t="shared" si="289"/>
        <v>2023-Q3</v>
      </c>
      <c r="H3956" s="4">
        <f>INDEX('ALL - prices'!$J$3:$DY$219,MATCH('COMBINED DATA'!A3956,'ALL - prices'!$B$3:$B$219,0),MATCH('COMBINED DATA'!G3956,'ALL - prices'!$J$1:$DY$1,0))</f>
        <v>6.0164999999999997</v>
      </c>
      <c r="I3956" s="14">
        <f t="shared" si="288"/>
        <v>2.3085133562172255</v>
      </c>
      <c r="J3956" s="15">
        <f>INDEX(MarketCap2!$E$2:$AR$224,MATCH(A3956,MarketCap2!$B$2:$B$224,0),MATCH(G3956,MarketCap2!$E$1:$AR$1,0))</f>
        <v>7599088640</v>
      </c>
      <c r="K3956">
        <f t="shared" si="290"/>
        <v>22.751294161258748</v>
      </c>
      <c r="L3956">
        <f>INDEX('PB2'!$D$2:$AQ$224,MATCH(A3956,'PB2'!$B$2:$B$224,0),MATCH(G3956,'PB2'!$D$1:$AQ$1,0))</f>
        <v>0.92576801776885997</v>
      </c>
      <c r="M3956" s="16">
        <f t="shared" si="291"/>
        <v>1.0801842154906607</v>
      </c>
      <c r="N3956" s="6">
        <f>INDEX('ROA2'!$D$2:$AQ$224,MATCH(A3956,'ROA2'!$B$2:$B$224,0),MATCH(G3956,'ROA2'!$D$1:$AQ$1,0))</f>
        <v>1.8633450269699099</v>
      </c>
      <c r="O3956" s="6">
        <v>10546.700288</v>
      </c>
      <c r="P3956" s="28">
        <v>4.4093710178280069E-3</v>
      </c>
    </row>
    <row r="3957" spans="1:16" x14ac:dyDescent="0.3">
      <c r="A3957" t="s">
        <v>560</v>
      </c>
      <c r="B3957" t="e">
        <f>VLOOKUP(A3957,Sheet3!L:L,1,FALSE)</f>
        <v>#N/A</v>
      </c>
      <c r="C3957" t="str">
        <f>VLOOKUP(A3957,'ALL - prices'!B:C,2,FALSE)</f>
        <v>Kinross Gold Corp</v>
      </c>
      <c r="D3957" t="str">
        <f>VLOOKUP(A3957,'ALL - prices'!B:I,8,FALSE)</f>
        <v>Materials</v>
      </c>
      <c r="E3957">
        <v>2023</v>
      </c>
      <c r="F3957" t="s">
        <v>682</v>
      </c>
      <c r="G3957" t="str">
        <f t="shared" si="289"/>
        <v>2023-Q4</v>
      </c>
      <c r="H3957" s="4">
        <f>INDEX('ALL - prices'!$J$3:$DY$219,MATCH('COMBINED DATA'!A3957,'ALL - prices'!$B$3:$B$219,0),MATCH('COMBINED DATA'!G3957,'ALL - prices'!$J$1:$DY$1,0))</f>
        <v>7.8350999999999997</v>
      </c>
      <c r="I3957" s="14">
        <f t="shared" si="288"/>
        <v>2.247874611716584</v>
      </c>
      <c r="J3957" s="15">
        <f>INDEX(MarketCap2!$E$2:$AR$224,MATCH(A3957,MarketCap2!$B$2:$B$224,0),MATCH(G3957,MarketCap2!$E$1:$AR$1,0))</f>
        <v>9847121920</v>
      </c>
      <c r="K3957">
        <f t="shared" si="290"/>
        <v>23.010445058571396</v>
      </c>
      <c r="L3957">
        <f>INDEX('PB2'!$D$2:$AQ$224,MATCH(A3957,'PB2'!$B$2:$B$224,0),MATCH(G3957,'PB2'!$D$1:$AQ$1,0))</f>
        <v>1.22558498382568</v>
      </c>
      <c r="M3957" s="16">
        <f t="shared" si="291"/>
        <v>0.81593688989113311</v>
      </c>
      <c r="N3957" s="6">
        <f>INDEX('ROA2'!$D$2:$AQ$224,MATCH(A3957,'ROA2'!$B$2:$B$224,0),MATCH(G3957,'ROA2'!$D$1:$AQ$1,0))</f>
        <v>2.3177459239959699</v>
      </c>
      <c r="O3957" s="6">
        <v>10593.099775999999</v>
      </c>
      <c r="P3957" s="28">
        <v>4.3994317400668234E-3</v>
      </c>
    </row>
    <row r="3958" spans="1:16" x14ac:dyDescent="0.3">
      <c r="A3958" t="s">
        <v>560</v>
      </c>
      <c r="B3958" t="e">
        <f>VLOOKUP(A3958,Sheet3!L:L,1,FALSE)</f>
        <v>#N/A</v>
      </c>
      <c r="C3958" t="str">
        <f>VLOOKUP(A3958,'ALL - prices'!B:C,2,FALSE)</f>
        <v>Kinross Gold Corp</v>
      </c>
      <c r="D3958" t="str">
        <f>VLOOKUP(A3958,'ALL - prices'!B:I,8,FALSE)</f>
        <v>Materials</v>
      </c>
      <c r="E3958" s="18">
        <v>2024</v>
      </c>
      <c r="F3958" t="s">
        <v>679</v>
      </c>
      <c r="G3958" t="str">
        <f t="shared" si="289"/>
        <v>2024-Q1</v>
      </c>
      <c r="H3958" s="4">
        <f>INDEX('ALL - prices'!$J$3:$DY$219,MATCH('COMBINED DATA'!A3958,'ALL - prices'!$B$3:$B$219,0),MATCH('COMBINED DATA'!G3958,'ALL - prices'!$J$1:$DY$1,0))</f>
        <v>8.1640999999999995</v>
      </c>
      <c r="I3958" s="14" t="s">
        <v>769</v>
      </c>
      <c r="J3958" s="15">
        <f>INDEX(MarketCap2!$E$2:$AR$224,MATCH(A3958,MarketCap2!$B$2:$B$224,0),MATCH(G3958,MarketCap2!$E$1:$AR$1,0))</f>
        <v>10203333632</v>
      </c>
      <c r="K3958">
        <f t="shared" si="290"/>
        <v>23.045980330507103</v>
      </c>
      <c r="L3958">
        <f>INDEX('PB2'!$D$2:$AQ$224,MATCH(A3958,'PB2'!$B$2:$B$224,0),MATCH(G3958,'PB2'!$D$1:$AQ$1,0))</f>
        <v>1.22635197639465</v>
      </c>
      <c r="M3958" s="16">
        <f t="shared" si="291"/>
        <v>0.81542658164085835</v>
      </c>
      <c r="N3958" s="6">
        <f>INDEX('ROA2'!$D$2:$AQ$224,MATCH(A3958,'ROA2'!$B$2:$B$224,0),MATCH(G3958,'ROA2'!$D$1:$AQ$1,0))</f>
        <v>3.97617888450623</v>
      </c>
      <c r="O3958" s="6">
        <v>10543.299584</v>
      </c>
      <c r="P3958" s="28">
        <v>-4.701191629746318E-3</v>
      </c>
    </row>
    <row r="3959" spans="1:16" x14ac:dyDescent="0.3">
      <c r="A3959" t="s">
        <v>560</v>
      </c>
      <c r="B3959" t="e">
        <f>VLOOKUP(A3959,Sheet3!L:L,1,FALSE)</f>
        <v>#N/A</v>
      </c>
      <c r="C3959" t="str">
        <f>VLOOKUP(A3959,'ALL - prices'!B:C,2,FALSE)</f>
        <v>Kinross Gold Corp</v>
      </c>
      <c r="D3959" t="str">
        <f>VLOOKUP(A3959,'ALL - prices'!B:I,8,FALSE)</f>
        <v>Materials</v>
      </c>
      <c r="E3959" s="18">
        <v>2024</v>
      </c>
      <c r="F3959" t="s">
        <v>680</v>
      </c>
      <c r="G3959" t="str">
        <f t="shared" si="289"/>
        <v>2024-Q2</v>
      </c>
      <c r="H3959" s="4">
        <f>INDEX('ALL - prices'!$J$3:$DY$219,MATCH('COMBINED DATA'!A3959,'ALL - prices'!$B$3:$B$219,0),MATCH('COMBINED DATA'!G3959,'ALL - prices'!$J$1:$DY$1,0))</f>
        <v>11.232200000000001</v>
      </c>
      <c r="I3959" s="14" t="s">
        <v>769</v>
      </c>
      <c r="J3959" s="15">
        <f>INDEX(MarketCap2!$E$2:$AR$224,MATCH(A3959,MarketCap2!$B$2:$B$224,0),MATCH(G3959,MarketCap2!$E$1:$AR$1,0))</f>
        <v>13998604288</v>
      </c>
      <c r="K3959">
        <f t="shared" si="290"/>
        <v>23.362223467877634</v>
      </c>
      <c r="L3959">
        <f>INDEX('PB2'!$D$2:$AQ$224,MATCH(A3959,'PB2'!$B$2:$B$224,0),MATCH(G3959,'PB2'!$D$1:$AQ$1,0))</f>
        <v>1.61969602108002</v>
      </c>
      <c r="M3959" s="16">
        <f t="shared" si="291"/>
        <v>0.6173998003237644</v>
      </c>
      <c r="N3959" s="6">
        <f>INDEX('ROA2'!$D$2:$AQ$224,MATCH(A3959,'ROA2'!$B$2:$B$224,0),MATCH(G3959,'ROA2'!$D$1:$AQ$1,0))</f>
        <v>4.11431884765625</v>
      </c>
      <c r="O3959" s="6">
        <v>10552.899584000001</v>
      </c>
      <c r="P3959" s="28">
        <v>9.1053089438612343E-4</v>
      </c>
    </row>
    <row r="3960" spans="1:16" x14ac:dyDescent="0.3">
      <c r="A3960" t="s">
        <v>560</v>
      </c>
      <c r="B3960" t="e">
        <f>VLOOKUP(A3960,Sheet3!L:L,1,FALSE)</f>
        <v>#N/A</v>
      </c>
      <c r="C3960" t="str">
        <f>VLOOKUP(A3960,'ALL - prices'!B:C,2,FALSE)</f>
        <v>Kinross Gold Corp</v>
      </c>
      <c r="D3960" t="str">
        <f>VLOOKUP(A3960,'ALL - prices'!B:I,8,FALSE)</f>
        <v>Materials</v>
      </c>
      <c r="E3960" s="18">
        <v>2024</v>
      </c>
      <c r="F3960" t="s">
        <v>681</v>
      </c>
      <c r="G3960" t="str">
        <f t="shared" si="289"/>
        <v>2024-Q3</v>
      </c>
      <c r="H3960" s="4">
        <f>INDEX('ALL - prices'!$J$3:$DY$219,MATCH('COMBINED DATA'!A3960,'ALL - prices'!$B$3:$B$219,0),MATCH('COMBINED DATA'!G3960,'ALL - prices'!$J$1:$DY$1,0))</f>
        <v>12.5349</v>
      </c>
      <c r="I3960" s="14" t="s">
        <v>769</v>
      </c>
      <c r="J3960" s="15">
        <f>INDEX(MarketCap2!$E$2:$AR$224,MATCH(A3960,MarketCap2!$B$2:$B$224,0),MATCH(G3960,MarketCap2!$E$1:$AR$1,0))</f>
        <v>15572040704</v>
      </c>
      <c r="K3960">
        <f t="shared" si="290"/>
        <v>23.468742880613629</v>
      </c>
      <c r="L3960">
        <f>INDEX('PB2'!$D$2:$AQ$224,MATCH(A3960,'PB2'!$B$2:$B$224,0),MATCH(G3960,'PB2'!$D$1:$AQ$1,0))</f>
        <v>1.7347340583801301</v>
      </c>
      <c r="M3960" s="16">
        <f t="shared" si="291"/>
        <v>0.57645723571818597</v>
      </c>
      <c r="N3960" s="6">
        <f>INDEX('ROA2'!$D$2:$AQ$224,MATCH(A3960,'ROA2'!$B$2:$B$224,0),MATCH(G3960,'ROA2'!$D$1:$AQ$1,0))</f>
        <v>4.6540389060974103</v>
      </c>
      <c r="O3960" s="6">
        <v>10639.200256</v>
      </c>
      <c r="P3960" s="28">
        <v>8.1779108493409674E-3</v>
      </c>
    </row>
    <row r="3961" spans="1:16" x14ac:dyDescent="0.3">
      <c r="A3961" t="s">
        <v>560</v>
      </c>
      <c r="B3961" t="e">
        <f>VLOOKUP(A3961,Sheet3!L:L,1,FALSE)</f>
        <v>#N/A</v>
      </c>
      <c r="C3961" t="str">
        <f>VLOOKUP(A3961,'ALL - prices'!B:C,2,FALSE)</f>
        <v>Kinross Gold Corp</v>
      </c>
      <c r="D3961" t="str">
        <f>VLOOKUP(A3961,'ALL - prices'!B:I,8,FALSE)</f>
        <v>Materials</v>
      </c>
      <c r="E3961" s="18">
        <v>2024</v>
      </c>
      <c r="F3961" t="s">
        <v>682</v>
      </c>
      <c r="G3961" t="str">
        <f t="shared" si="289"/>
        <v>2024-Q4</v>
      </c>
      <c r="H3961" s="4">
        <f>INDEX('ALL - prices'!$J$3:$DY$219,MATCH('COMBINED DATA'!A3961,'ALL - prices'!$B$3:$B$219,0),MATCH('COMBINED DATA'!G3961,'ALL - prices'!$J$1:$DY$1,0))</f>
        <v>13.248200000000001</v>
      </c>
      <c r="I3961" s="14" t="s">
        <v>769</v>
      </c>
      <c r="J3961" s="15">
        <f>INDEX(MarketCap2!$E$2:$AR$224,MATCH(A3961,MarketCap2!$B$2:$B$224,0),MATCH(G3961,MarketCap2!$E$1:$AR$1,0))</f>
        <v>16408604672</v>
      </c>
      <c r="K3961">
        <f t="shared" si="290"/>
        <v>23.52107170930465</v>
      </c>
      <c r="L3961">
        <f>INDEX('PB2'!$D$2:$AQ$224,MATCH(A3961,'PB2'!$B$2:$B$224,0),MATCH(G3961,'PB2'!$D$1:$AQ$1,0))</f>
        <v>1.7156773187408001</v>
      </c>
      <c r="M3961" s="16">
        <f t="shared" si="291"/>
        <v>0.58286018534880291</v>
      </c>
      <c r="N3961" s="6">
        <f>INDEX('ROA2'!$D$2:$AQ$224,MATCH(A3961,'ROA2'!$B$2:$B$224,0),MATCH(G3961,'ROA2'!$D$1:$AQ$1,0))</f>
        <v>6.9184827804565403</v>
      </c>
      <c r="O3961" s="6">
        <v>10758.4</v>
      </c>
      <c r="P3961" s="28">
        <v>1.1203825581981746E-2</v>
      </c>
    </row>
    <row r="3962" spans="1:16" x14ac:dyDescent="0.3">
      <c r="A3962" t="s">
        <v>561</v>
      </c>
      <c r="B3962" t="str">
        <f>VLOOKUP(A3962,Sheet3!L:L,1,FALSE)</f>
        <v>KEL CN EQUITY</v>
      </c>
      <c r="C3962" t="str">
        <f>VLOOKUP(A3962,'ALL - prices'!B:C,2,FALSE)</f>
        <v>Kelt Exploration Ltd</v>
      </c>
      <c r="D3962" t="str">
        <f>VLOOKUP(A3962,'ALL - prices'!B:I,8,FALSE)</f>
        <v>Energy</v>
      </c>
      <c r="E3962">
        <v>2015</v>
      </c>
      <c r="F3962" t="s">
        <v>679</v>
      </c>
      <c r="G3962" t="str">
        <f t="shared" si="289"/>
        <v>2015-Q1</v>
      </c>
      <c r="H3962" s="4">
        <f>INDEX('ALL - prices'!$J$3:$DY$219,MATCH('COMBINED DATA'!A3962,'ALL - prices'!$B$3:$B$219,0),MATCH('COMBINED DATA'!G3962,'ALL - prices'!$J$1:$DY$1,0))</f>
        <v>7.57</v>
      </c>
      <c r="I3962" s="14">
        <f t="shared" ref="I3962:I3997" si="292">STDEV(H3963:H3966)</f>
        <v>2.0507132905406356</v>
      </c>
      <c r="J3962" s="6">
        <f>INDEX('market cap'!$B$3:$DQ$219,MATCH(A3962,'market cap'!$A$3:$A$219,0),MATCH(G3962,'market cap'!$B$1:$DQ$1,0))</f>
        <v>990.2731</v>
      </c>
      <c r="K3962">
        <f t="shared" si="290"/>
        <v>6.8979807636725106</v>
      </c>
      <c r="L3962">
        <f>INDEX('PB2'!$D$2:$AQ$224,MATCH(A3962,'PB2'!$B$2:$B$224,0),MATCH(G3962,'PB2'!$D$1:$AQ$1,0))</f>
        <v>1.56617403030396</v>
      </c>
      <c r="M3962" s="16">
        <f t="shared" si="291"/>
        <v>0.63849864743697859</v>
      </c>
      <c r="N3962" s="6">
        <f>INDEX('ROA2'!$D$2:$AQ$224,MATCH(A3962,'ROA2'!$B$2:$B$224,0),MATCH(G3962,'ROA2'!$D$1:$AQ$1,0))</f>
        <v>1.52491903305054</v>
      </c>
      <c r="O3962" s="6">
        <v>908.70899199999997</v>
      </c>
      <c r="P3962" s="28">
        <v>0.10785606353675858</v>
      </c>
    </row>
    <row r="3963" spans="1:16" x14ac:dyDescent="0.3">
      <c r="A3963" t="s">
        <v>561</v>
      </c>
      <c r="B3963" t="str">
        <f>VLOOKUP(A3963,Sheet3!L:L,1,FALSE)</f>
        <v>KEL CN EQUITY</v>
      </c>
      <c r="C3963" t="str">
        <f>VLOOKUP(A3963,'ALL - prices'!B:C,2,FALSE)</f>
        <v>Kelt Exploration Ltd</v>
      </c>
      <c r="D3963" t="str">
        <f>VLOOKUP(A3963,'ALL - prices'!B:I,8,FALSE)</f>
        <v>Energy</v>
      </c>
      <c r="E3963">
        <v>2015</v>
      </c>
      <c r="F3963" t="s">
        <v>680</v>
      </c>
      <c r="G3963" t="str">
        <f t="shared" si="289"/>
        <v>2015-Q2</v>
      </c>
      <c r="H3963" s="4">
        <f>INDEX('ALL - prices'!$J$3:$DY$219,MATCH('COMBINED DATA'!A3963,'ALL - prices'!$B$3:$B$219,0),MATCH('COMBINED DATA'!G3963,'ALL - prices'!$J$1:$DY$1,0))</f>
        <v>8.44</v>
      </c>
      <c r="I3963" s="14">
        <f t="shared" si="292"/>
        <v>0.76893866248658915</v>
      </c>
      <c r="J3963" s="6">
        <f>INDEX('market cap'!$B$3:$DQ$219,MATCH(A3963,'market cap'!$A$3:$A$219,0),MATCH(G3963,'market cap'!$B$1:$DQ$1,0))</f>
        <v>1337.0971999999999</v>
      </c>
      <c r="K3963">
        <f t="shared" si="290"/>
        <v>7.1982562745342147</v>
      </c>
      <c r="L3963">
        <f>INDEX('PB2'!$D$2:$AQ$224,MATCH(A3963,'PB2'!$B$2:$B$224,0),MATCH(G3963,'PB2'!$D$1:$AQ$1,0))</f>
        <v>1.5322229862213099</v>
      </c>
      <c r="M3963" s="16">
        <f t="shared" si="291"/>
        <v>0.65264652011659796</v>
      </c>
      <c r="N3963" s="6">
        <f>INDEX('ROA2'!$D$2:$AQ$224,MATCH(A3963,'ROA2'!$B$2:$B$224,0),MATCH(G3963,'ROA2'!$D$1:$AQ$1,0))</f>
        <v>-1.31633305549622</v>
      </c>
      <c r="O3963" s="6">
        <v>966.61299199999996</v>
      </c>
      <c r="P3963" s="28">
        <v>6.3721169824189433E-2</v>
      </c>
    </row>
    <row r="3964" spans="1:16" x14ac:dyDescent="0.3">
      <c r="A3964" t="s">
        <v>561</v>
      </c>
      <c r="B3964" t="str">
        <f>VLOOKUP(A3964,Sheet3!L:L,1,FALSE)</f>
        <v>KEL CN EQUITY</v>
      </c>
      <c r="C3964" t="str">
        <f>VLOOKUP(A3964,'ALL - prices'!B:C,2,FALSE)</f>
        <v>Kelt Exploration Ltd</v>
      </c>
      <c r="D3964" t="str">
        <f>VLOOKUP(A3964,'ALL - prices'!B:I,8,FALSE)</f>
        <v>Energy</v>
      </c>
      <c r="E3964">
        <v>2015</v>
      </c>
      <c r="F3964" t="s">
        <v>681</v>
      </c>
      <c r="G3964" t="str">
        <f t="shared" si="289"/>
        <v>2015-Q3</v>
      </c>
      <c r="H3964" s="4">
        <f>INDEX('ALL - prices'!$J$3:$DY$219,MATCH('COMBINED DATA'!A3964,'ALL - prices'!$B$3:$B$219,0),MATCH('COMBINED DATA'!G3964,'ALL - prices'!$J$1:$DY$1,0))</f>
        <v>5.71</v>
      </c>
      <c r="I3964" s="14">
        <f t="shared" si="292"/>
        <v>0.80552260469006576</v>
      </c>
      <c r="J3964" s="6">
        <f>INDEX('market cap'!$B$3:$DQ$219,MATCH(A3964,'market cap'!$A$3:$A$219,0),MATCH(G3964,'market cap'!$B$1:$DQ$1,0))</f>
        <v>962.69939999999997</v>
      </c>
      <c r="K3964">
        <f t="shared" si="290"/>
        <v>6.8697412135366092</v>
      </c>
      <c r="L3964">
        <f>INDEX('PB2'!$D$2:$AQ$224,MATCH(A3964,'PB2'!$B$2:$B$224,0),MATCH(G3964,'PB2'!$D$1:$AQ$1,0))</f>
        <v>1.02453696727753</v>
      </c>
      <c r="M3964" s="16">
        <f t="shared" si="291"/>
        <v>0.97605067648975974</v>
      </c>
      <c r="N3964" s="6">
        <f>INDEX('ROA2'!$D$2:$AQ$224,MATCH(A3964,'ROA2'!$B$2:$B$224,0),MATCH(G3964,'ROA2'!$D$1:$AQ$1,0))</f>
        <v>-2.36313104629517</v>
      </c>
      <c r="O3964" s="6">
        <v>1366.675968</v>
      </c>
      <c r="P3964" s="28">
        <v>0.41388123200396637</v>
      </c>
    </row>
    <row r="3965" spans="1:16" x14ac:dyDescent="0.3">
      <c r="A3965" t="s">
        <v>561</v>
      </c>
      <c r="B3965" t="str">
        <f>VLOOKUP(A3965,Sheet3!L:L,1,FALSE)</f>
        <v>KEL CN EQUITY</v>
      </c>
      <c r="C3965" t="str">
        <f>VLOOKUP(A3965,'ALL - prices'!B:C,2,FALSE)</f>
        <v>Kelt Exploration Ltd</v>
      </c>
      <c r="D3965" t="str">
        <f>VLOOKUP(A3965,'ALL - prices'!B:I,8,FALSE)</f>
        <v>Energy</v>
      </c>
      <c r="E3965">
        <v>2015</v>
      </c>
      <c r="F3965" t="s">
        <v>682</v>
      </c>
      <c r="G3965" t="str">
        <f t="shared" si="289"/>
        <v>2015-Q4</v>
      </c>
      <c r="H3965" s="4">
        <f>INDEX('ALL - prices'!$J$3:$DY$219,MATCH('COMBINED DATA'!A3965,'ALL - prices'!$B$3:$B$219,0),MATCH('COMBINED DATA'!G3965,'ALL - prices'!$J$1:$DY$1,0))</f>
        <v>4.24</v>
      </c>
      <c r="I3965" s="14">
        <f t="shared" si="292"/>
        <v>1.2275823122435945</v>
      </c>
      <c r="J3965" s="6">
        <f>INDEX('market cap'!$B$3:$DQ$219,MATCH(A3965,'market cap'!$A$3:$A$219,0),MATCH(G3965,'market cap'!$B$1:$DQ$1,0))</f>
        <v>714.85910000000001</v>
      </c>
      <c r="K3965">
        <f t="shared" si="290"/>
        <v>6.572085460337493</v>
      </c>
      <c r="L3965">
        <f>INDEX('PB2'!$D$2:$AQ$224,MATCH(A3965,'PB2'!$B$2:$B$224,0),MATCH(G3965,'PB2'!$D$1:$AQ$1,0))</f>
        <v>0.84458100795745805</v>
      </c>
      <c r="M3965" s="16">
        <f t="shared" si="291"/>
        <v>1.1840190468151879</v>
      </c>
      <c r="N3965" s="6">
        <f>INDEX('ROA2'!$D$2:$AQ$224,MATCH(A3965,'ROA2'!$B$2:$B$224,0),MATCH(G3965,'ROA2'!$D$1:$AQ$1,0))</f>
        <v>-4.2829008102417001</v>
      </c>
      <c r="O3965" s="6">
        <v>1365.0069759999999</v>
      </c>
      <c r="P3965" s="28">
        <v>-1.2212053471917907E-3</v>
      </c>
    </row>
    <row r="3966" spans="1:16" x14ac:dyDescent="0.3">
      <c r="A3966" t="s">
        <v>561</v>
      </c>
      <c r="B3966" t="str">
        <f>VLOOKUP(A3966,Sheet3!L:L,1,FALSE)</f>
        <v>KEL CN EQUITY</v>
      </c>
      <c r="C3966" t="str">
        <f>VLOOKUP(A3966,'ALL - prices'!B:C,2,FALSE)</f>
        <v>Kelt Exploration Ltd</v>
      </c>
      <c r="D3966" t="str">
        <f>VLOOKUP(A3966,'ALL - prices'!B:I,8,FALSE)</f>
        <v>Energy</v>
      </c>
      <c r="E3966">
        <v>2016</v>
      </c>
      <c r="F3966" t="s">
        <v>679</v>
      </c>
      <c r="G3966" t="str">
        <f t="shared" si="289"/>
        <v>2016-Q1</v>
      </c>
      <c r="H3966" s="4">
        <f>INDEX('ALL - prices'!$J$3:$DY$219,MATCH('COMBINED DATA'!A3966,'ALL - prices'!$B$3:$B$219,0),MATCH('COMBINED DATA'!G3966,'ALL - prices'!$J$1:$DY$1,0))</f>
        <v>3.96</v>
      </c>
      <c r="I3966" s="14">
        <f t="shared" si="292"/>
        <v>0.95080229280329831</v>
      </c>
      <c r="J3966" s="6">
        <f>INDEX('market cap'!$B$3:$DQ$219,MATCH(A3966,'market cap'!$A$3:$A$219,0),MATCH(G3966,'market cap'!$B$1:$DQ$1,0))</f>
        <v>668.02269999999999</v>
      </c>
      <c r="K3966">
        <f t="shared" si="290"/>
        <v>6.5043221549951973</v>
      </c>
      <c r="L3966">
        <f>INDEX('PB2'!$D$2:$AQ$224,MATCH(A3966,'PB2'!$B$2:$B$224,0),MATCH(G3966,'PB2'!$D$1:$AQ$1,0))</f>
        <v>0.81594699621200595</v>
      </c>
      <c r="M3966" s="16">
        <f t="shared" si="291"/>
        <v>1.225569803728001</v>
      </c>
      <c r="N3966" s="6">
        <f>INDEX('ROA2'!$D$2:$AQ$224,MATCH(A3966,'ROA2'!$B$2:$B$224,0),MATCH(G3966,'ROA2'!$D$1:$AQ$1,0))</f>
        <v>-12.890962600708001</v>
      </c>
      <c r="O3966" s="6">
        <v>1279.4749440000001</v>
      </c>
      <c r="P3966" s="28">
        <v>-6.2660509069808482E-2</v>
      </c>
    </row>
    <row r="3967" spans="1:16" x14ac:dyDescent="0.3">
      <c r="A3967" t="s">
        <v>561</v>
      </c>
      <c r="B3967" t="str">
        <f>VLOOKUP(A3967,Sheet3!L:L,1,FALSE)</f>
        <v>KEL CN EQUITY</v>
      </c>
      <c r="C3967" t="str">
        <f>VLOOKUP(A3967,'ALL - prices'!B:C,2,FALSE)</f>
        <v>Kelt Exploration Ltd</v>
      </c>
      <c r="D3967" t="str">
        <f>VLOOKUP(A3967,'ALL - prices'!B:I,8,FALSE)</f>
        <v>Energy</v>
      </c>
      <c r="E3967">
        <v>2016</v>
      </c>
      <c r="F3967" t="s">
        <v>680</v>
      </c>
      <c r="G3967" t="str">
        <f t="shared" si="289"/>
        <v>2016-Q2</v>
      </c>
      <c r="H3967" s="4">
        <f>INDEX('ALL - prices'!$J$3:$DY$219,MATCH('COMBINED DATA'!A3967,'ALL - prices'!$B$3:$B$219,0),MATCH('COMBINED DATA'!G3967,'ALL - prices'!$J$1:$DY$1,0))</f>
        <v>4.7300000000000004</v>
      </c>
      <c r="I3967" s="14">
        <f t="shared" si="292"/>
        <v>0.44728812488894276</v>
      </c>
      <c r="J3967" s="6">
        <f>INDEX('market cap'!$B$3:$DQ$219,MATCH(A3967,'market cap'!$A$3:$A$219,0),MATCH(G3967,'market cap'!$B$1:$DQ$1,0))</f>
        <v>823.67790000000002</v>
      </c>
      <c r="K3967">
        <f t="shared" si="290"/>
        <v>6.7137795554306576</v>
      </c>
      <c r="L3967">
        <f>INDEX('PB2'!$D$2:$AQ$224,MATCH(A3967,'PB2'!$B$2:$B$224,0),MATCH(G3967,'PB2'!$D$1:$AQ$1,0))</f>
        <v>0.98621797561645497</v>
      </c>
      <c r="M3967" s="16">
        <f t="shared" si="291"/>
        <v>1.0139746229781812</v>
      </c>
      <c r="N3967" s="6">
        <f>INDEX('ROA2'!$D$2:$AQ$224,MATCH(A3967,'ROA2'!$B$2:$B$224,0),MATCH(G3967,'ROA2'!$D$1:$AQ$1,0))</f>
        <v>-13.462283134460399</v>
      </c>
      <c r="O3967" s="6">
        <v>1268.2680319999999</v>
      </c>
      <c r="P3967" s="28">
        <v>-8.7589929389036182E-3</v>
      </c>
    </row>
    <row r="3968" spans="1:16" x14ac:dyDescent="0.3">
      <c r="A3968" t="s">
        <v>561</v>
      </c>
      <c r="B3968" t="str">
        <f>VLOOKUP(A3968,Sheet3!L:L,1,FALSE)</f>
        <v>KEL CN EQUITY</v>
      </c>
      <c r="C3968" t="str">
        <f>VLOOKUP(A3968,'ALL - prices'!B:C,2,FALSE)</f>
        <v>Kelt Exploration Ltd</v>
      </c>
      <c r="D3968" t="str">
        <f>VLOOKUP(A3968,'ALL - prices'!B:I,8,FALSE)</f>
        <v>Energy</v>
      </c>
      <c r="E3968">
        <v>2016</v>
      </c>
      <c r="F3968" t="s">
        <v>681</v>
      </c>
      <c r="G3968" t="str">
        <f t="shared" si="289"/>
        <v>2016-Q3</v>
      </c>
      <c r="H3968" s="4">
        <f>INDEX('ALL - prices'!$J$3:$DY$219,MATCH('COMBINED DATA'!A3968,'ALL - prices'!$B$3:$B$219,0),MATCH('COMBINED DATA'!G3968,'ALL - prices'!$J$1:$DY$1,0))</f>
        <v>5.79</v>
      </c>
      <c r="I3968" s="14">
        <f t="shared" si="292"/>
        <v>0.34914180500192166</v>
      </c>
      <c r="J3968" s="6">
        <f>INDEX('market cap'!$B$3:$DQ$219,MATCH(A3968,'market cap'!$A$3:$A$219,0),MATCH(G3968,'market cap'!$B$1:$DQ$1,0))</f>
        <v>1010.7483999999999</v>
      </c>
      <c r="K3968">
        <f t="shared" si="290"/>
        <v>6.9184463255366939</v>
      </c>
      <c r="L3968">
        <f>INDEX('PB2'!$D$2:$AQ$224,MATCH(A3968,'PB2'!$B$2:$B$224,0),MATCH(G3968,'PB2'!$D$1:$AQ$1,0))</f>
        <v>1.2270929813385001</v>
      </c>
      <c r="M3968" s="16">
        <f t="shared" si="291"/>
        <v>0.81493416978818556</v>
      </c>
      <c r="N3968" s="6">
        <f>INDEX('ROA2'!$D$2:$AQ$224,MATCH(A3968,'ROA2'!$B$2:$B$224,0),MATCH(G3968,'ROA2'!$D$1:$AQ$1,0))</f>
        <v>-12.2481803894043</v>
      </c>
      <c r="O3968" s="6">
        <v>1260.2449919999999</v>
      </c>
      <c r="P3968" s="28">
        <v>-6.3259814152597342E-3</v>
      </c>
    </row>
    <row r="3969" spans="1:16" x14ac:dyDescent="0.3">
      <c r="A3969" t="s">
        <v>561</v>
      </c>
      <c r="B3969" t="str">
        <f>VLOOKUP(A3969,Sheet3!L:L,1,FALSE)</f>
        <v>KEL CN EQUITY</v>
      </c>
      <c r="C3969" t="str">
        <f>VLOOKUP(A3969,'ALL - prices'!B:C,2,FALSE)</f>
        <v>Kelt Exploration Ltd</v>
      </c>
      <c r="D3969" t="str">
        <f>VLOOKUP(A3969,'ALL - prices'!B:I,8,FALSE)</f>
        <v>Energy</v>
      </c>
      <c r="E3969">
        <v>2016</v>
      </c>
      <c r="F3969" t="s">
        <v>682</v>
      </c>
      <c r="G3969" t="str">
        <f t="shared" si="289"/>
        <v>2016-Q4</v>
      </c>
      <c r="H3969" s="4">
        <f>INDEX('ALL - prices'!$J$3:$DY$219,MATCH('COMBINED DATA'!A3969,'ALL - prices'!$B$3:$B$219,0),MATCH('COMBINED DATA'!G3969,'ALL - prices'!$J$1:$DY$1,0))</f>
        <v>6.77</v>
      </c>
      <c r="I3969" s="14">
        <f t="shared" si="292"/>
        <v>0.42591078878093708</v>
      </c>
      <c r="J3969" s="6">
        <f>INDEX('market cap'!$B$3:$DQ$219,MATCH(A3969,'market cap'!$A$3:$A$219,0),MATCH(G3969,'market cap'!$B$1:$DQ$1,0))</f>
        <v>1188.876</v>
      </c>
      <c r="K3969">
        <f t="shared" si="290"/>
        <v>7.0807636019335174</v>
      </c>
      <c r="L3969">
        <f>INDEX('PB2'!$D$2:$AQ$224,MATCH(A3969,'PB2'!$B$2:$B$224,0),MATCH(G3969,'PB2'!$D$1:$AQ$1,0))</f>
        <v>1.4102909564971899</v>
      </c>
      <c r="M3969" s="16">
        <f t="shared" si="291"/>
        <v>0.70907353932393491</v>
      </c>
      <c r="N3969" s="6">
        <f>INDEX('ROA2'!$D$2:$AQ$224,MATCH(A3969,'ROA2'!$B$2:$B$224,0),MATCH(G3969,'ROA2'!$D$1:$AQ$1,0))</f>
        <v>-11.9066486358643</v>
      </c>
      <c r="O3969" s="6">
        <v>1232.1469440000001</v>
      </c>
      <c r="P3969" s="28">
        <v>-2.2295702961222193E-2</v>
      </c>
    </row>
    <row r="3970" spans="1:16" x14ac:dyDescent="0.3">
      <c r="A3970" t="s">
        <v>561</v>
      </c>
      <c r="B3970" t="str">
        <f>VLOOKUP(A3970,Sheet3!L:L,1,FALSE)</f>
        <v>KEL CN EQUITY</v>
      </c>
      <c r="C3970" t="str">
        <f>VLOOKUP(A3970,'ALL - prices'!B:C,2,FALSE)</f>
        <v>Kelt Exploration Ltd</v>
      </c>
      <c r="D3970" t="str">
        <f>VLOOKUP(A3970,'ALL - prices'!B:I,8,FALSE)</f>
        <v>Energy</v>
      </c>
      <c r="E3970">
        <v>2017</v>
      </c>
      <c r="F3970" t="s">
        <v>679</v>
      </c>
      <c r="G3970" t="str">
        <f t="shared" si="289"/>
        <v>2017-Q1</v>
      </c>
      <c r="H3970" s="4">
        <f>INDEX('ALL - prices'!$J$3:$DY$219,MATCH('COMBINED DATA'!A3970,'ALL - prices'!$B$3:$B$219,0),MATCH('COMBINED DATA'!G3970,'ALL - prices'!$J$1:$DY$1,0))</f>
        <v>6.68</v>
      </c>
      <c r="I3970" s="14">
        <f t="shared" si="292"/>
        <v>0.41561199854351327</v>
      </c>
      <c r="J3970" s="6">
        <f>INDEX('market cap'!$B$3:$DQ$219,MATCH(A3970,'market cap'!$A$3:$A$219,0),MATCH(G3970,'market cap'!$B$1:$DQ$1,0))</f>
        <v>1173.7157</v>
      </c>
      <c r="K3970">
        <f t="shared" si="290"/>
        <v>7.0679298075182748</v>
      </c>
      <c r="L3970">
        <f>INDEX('PB2'!$D$2:$AQ$224,MATCH(A3970,'PB2'!$B$2:$B$224,0),MATCH(G3970,'PB2'!$D$1:$AQ$1,0))</f>
        <v>1.39407098293304</v>
      </c>
      <c r="M3970" s="16">
        <f t="shared" si="291"/>
        <v>0.71732358842737065</v>
      </c>
      <c r="N3970" s="6">
        <f>INDEX('ROA2'!$D$2:$AQ$224,MATCH(A3970,'ROA2'!$B$2:$B$224,0),MATCH(G3970,'ROA2'!$D$1:$AQ$1,0))</f>
        <v>-3.9262719154357901</v>
      </c>
      <c r="O3970" s="6">
        <v>1255.958016</v>
      </c>
      <c r="P3970" s="28">
        <v>1.9324863901947043E-2</v>
      </c>
    </row>
    <row r="3971" spans="1:16" x14ac:dyDescent="0.3">
      <c r="A3971" t="s">
        <v>561</v>
      </c>
      <c r="B3971" t="str">
        <f>VLOOKUP(A3971,Sheet3!L:L,1,FALSE)</f>
        <v>KEL CN EQUITY</v>
      </c>
      <c r="C3971" t="str">
        <f>VLOOKUP(A3971,'ALL - prices'!B:C,2,FALSE)</f>
        <v>Kelt Exploration Ltd</v>
      </c>
      <c r="D3971" t="str">
        <f>VLOOKUP(A3971,'ALL - prices'!B:I,8,FALSE)</f>
        <v>Energy</v>
      </c>
      <c r="E3971">
        <v>2017</v>
      </c>
      <c r="F3971" t="s">
        <v>680</v>
      </c>
      <c r="G3971" t="str">
        <f t="shared" si="289"/>
        <v>2017-Q2</v>
      </c>
      <c r="H3971" s="4">
        <f>INDEX('ALL - prices'!$J$3:$DY$219,MATCH('COMBINED DATA'!A3971,'ALL - prices'!$B$3:$B$219,0),MATCH('COMBINED DATA'!G3971,'ALL - prices'!$J$1:$DY$1,0))</f>
        <v>6.28</v>
      </c>
      <c r="I3971" s="14">
        <f t="shared" si="292"/>
        <v>0.94128900981579955</v>
      </c>
      <c r="J3971" s="6">
        <f>INDEX('market cap'!$B$3:$DQ$219,MATCH(A3971,'market cap'!$A$3:$A$219,0),MATCH(G3971,'market cap'!$B$1:$DQ$1,0))</f>
        <v>1105.0482</v>
      </c>
      <c r="K3971">
        <f t="shared" si="290"/>
        <v>7.0076442329100352</v>
      </c>
      <c r="L3971">
        <f>INDEX('PB2'!$D$2:$AQ$224,MATCH(A3971,'PB2'!$B$2:$B$224,0),MATCH(G3971,'PB2'!$D$1:$AQ$1,0))</f>
        <v>1.3165489435195901</v>
      </c>
      <c r="M3971" s="16">
        <f t="shared" si="291"/>
        <v>0.75956158327593548</v>
      </c>
      <c r="N3971" s="6">
        <f>INDEX('ROA2'!$D$2:$AQ$224,MATCH(A3971,'ROA2'!$B$2:$B$224,0),MATCH(G3971,'ROA2'!$D$1:$AQ$1,0))</f>
        <v>-2.1221721172332799</v>
      </c>
      <c r="O3971" s="6">
        <v>1193.6440319999999</v>
      </c>
      <c r="P3971" s="28">
        <v>-4.9614703044341346E-2</v>
      </c>
    </row>
    <row r="3972" spans="1:16" x14ac:dyDescent="0.3">
      <c r="A3972" t="s">
        <v>561</v>
      </c>
      <c r="B3972" t="str">
        <f>VLOOKUP(A3972,Sheet3!L:L,1,FALSE)</f>
        <v>KEL CN EQUITY</v>
      </c>
      <c r="C3972" t="str">
        <f>VLOOKUP(A3972,'ALL - prices'!B:C,2,FALSE)</f>
        <v>Kelt Exploration Ltd</v>
      </c>
      <c r="D3972" t="str">
        <f>VLOOKUP(A3972,'ALL - prices'!B:I,8,FALSE)</f>
        <v>Energy</v>
      </c>
      <c r="E3972">
        <v>2017</v>
      </c>
      <c r="F3972" t="s">
        <v>681</v>
      </c>
      <c r="G3972" t="str">
        <f t="shared" si="289"/>
        <v>2017-Q3</v>
      </c>
      <c r="H3972" s="4">
        <f>INDEX('ALL - prices'!$J$3:$DY$219,MATCH('COMBINED DATA'!A3972,'ALL - prices'!$B$3:$B$219,0),MATCH('COMBINED DATA'!G3972,'ALL - prices'!$J$1:$DY$1,0))</f>
        <v>7.13</v>
      </c>
      <c r="I3972" s="14">
        <f t="shared" si="292"/>
        <v>0.97578600796143833</v>
      </c>
      <c r="J3972" s="6">
        <f>INDEX('market cap'!$B$3:$DQ$219,MATCH(A3972,'market cap'!$A$3:$A$219,0),MATCH(G3972,'market cap'!$B$1:$DQ$1,0))</f>
        <v>1255.0648000000001</v>
      </c>
      <c r="K3972">
        <f t="shared" si="290"/>
        <v>7.1349424836990583</v>
      </c>
      <c r="L3972">
        <f>INDEX('PB2'!$D$2:$AQ$224,MATCH(A3972,'PB2'!$B$2:$B$224,0),MATCH(G3972,'PB2'!$D$1:$AQ$1,0))</f>
        <v>1.5116889476776101</v>
      </c>
      <c r="M3972" s="16">
        <f t="shared" si="291"/>
        <v>0.66151174918377764</v>
      </c>
      <c r="N3972" s="6">
        <f>INDEX('ROA2'!$D$2:$AQ$224,MATCH(A3972,'ROA2'!$B$2:$B$224,0),MATCH(G3972,'ROA2'!$D$1:$AQ$1,0))</f>
        <v>-0.85888797044753995</v>
      </c>
      <c r="O3972" s="6">
        <v>1203.1740159999999</v>
      </c>
      <c r="P3972" s="28">
        <v>7.9839413966927234E-3</v>
      </c>
    </row>
    <row r="3973" spans="1:16" x14ac:dyDescent="0.3">
      <c r="A3973" t="s">
        <v>561</v>
      </c>
      <c r="B3973" t="str">
        <f>VLOOKUP(A3973,Sheet3!L:L,1,FALSE)</f>
        <v>KEL CN EQUITY</v>
      </c>
      <c r="C3973" t="str">
        <f>VLOOKUP(A3973,'ALL - prices'!B:C,2,FALSE)</f>
        <v>Kelt Exploration Ltd</v>
      </c>
      <c r="D3973" t="str">
        <f>VLOOKUP(A3973,'ALL - prices'!B:I,8,FALSE)</f>
        <v>Energy</v>
      </c>
      <c r="E3973">
        <v>2017</v>
      </c>
      <c r="F3973" t="s">
        <v>682</v>
      </c>
      <c r="G3973" t="str">
        <f t="shared" si="289"/>
        <v>2017-Q4</v>
      </c>
      <c r="H3973" s="4">
        <f>INDEX('ALL - prices'!$J$3:$DY$219,MATCH('COMBINED DATA'!A3973,'ALL - prices'!$B$3:$B$219,0),MATCH('COMBINED DATA'!G3973,'ALL - prices'!$J$1:$DY$1,0))</f>
        <v>7.19</v>
      </c>
      <c r="I3973" s="14">
        <f t="shared" si="292"/>
        <v>1.9245865356832681</v>
      </c>
      <c r="J3973" s="6">
        <f>INDEX('market cap'!$B$3:$DQ$219,MATCH(A3973,'market cap'!$A$3:$A$219,0),MATCH(G3973,'market cap'!$B$1:$DQ$1,0))</f>
        <v>1285.1928</v>
      </c>
      <c r="K3973">
        <f t="shared" si="290"/>
        <v>7.1586640249851143</v>
      </c>
      <c r="L3973">
        <f>INDEX('PB2'!$D$2:$AQ$224,MATCH(A3973,'PB2'!$B$2:$B$224,0),MATCH(G3973,'PB2'!$D$1:$AQ$1,0))</f>
        <v>1.52061903476715</v>
      </c>
      <c r="M3973" s="16">
        <f t="shared" si="291"/>
        <v>0.65762691189323985</v>
      </c>
      <c r="N3973" s="6">
        <f>INDEX('ROA2'!$D$2:$AQ$224,MATCH(A3973,'ROA2'!$B$2:$B$224,0),MATCH(G3973,'ROA2'!$D$1:$AQ$1,0))</f>
        <v>-0.48233601450920099</v>
      </c>
      <c r="O3973" s="6">
        <v>1227.961984</v>
      </c>
      <c r="P3973" s="28">
        <v>2.0602147046367144E-2</v>
      </c>
    </row>
    <row r="3974" spans="1:16" x14ac:dyDescent="0.3">
      <c r="A3974" t="s">
        <v>561</v>
      </c>
      <c r="B3974" t="str">
        <f>VLOOKUP(A3974,Sheet3!L:L,1,FALSE)</f>
        <v>KEL CN EQUITY</v>
      </c>
      <c r="C3974" t="str">
        <f>VLOOKUP(A3974,'ALL - prices'!B:C,2,FALSE)</f>
        <v>Kelt Exploration Ltd</v>
      </c>
      <c r="D3974" t="str">
        <f>VLOOKUP(A3974,'ALL - prices'!B:I,8,FALSE)</f>
        <v>Energy</v>
      </c>
      <c r="E3974">
        <v>2018</v>
      </c>
      <c r="F3974" t="s">
        <v>679</v>
      </c>
      <c r="G3974" t="str">
        <f t="shared" si="289"/>
        <v>2018-Q1</v>
      </c>
      <c r="H3974" s="4">
        <f>INDEX('ALL - prices'!$J$3:$DY$219,MATCH('COMBINED DATA'!A3974,'ALL - prices'!$B$3:$B$219,0),MATCH('COMBINED DATA'!G3974,'ALL - prices'!$J$1:$DY$1,0))</f>
        <v>6.88</v>
      </c>
      <c r="I3974" s="14">
        <f t="shared" si="292"/>
        <v>2.1164179643917187</v>
      </c>
      <c r="J3974" s="6">
        <f>INDEX('market cap'!$B$3:$DQ$219,MATCH(A3974,'market cap'!$A$3:$A$219,0),MATCH(G3974,'market cap'!$B$1:$DQ$1,0))</f>
        <v>1240.1676</v>
      </c>
      <c r="K3974">
        <f t="shared" si="290"/>
        <v>7.123001810755941</v>
      </c>
      <c r="L3974">
        <f>INDEX('PB2'!$D$2:$AQ$224,MATCH(A3974,'PB2'!$B$2:$B$224,0),MATCH(G3974,'PB2'!$D$1:$AQ$1,0))</f>
        <v>1.4491430521011399</v>
      </c>
      <c r="M3974" s="16">
        <f t="shared" si="291"/>
        <v>0.69006299864604881</v>
      </c>
      <c r="N3974" s="6">
        <f>INDEX('ROA2'!$D$2:$AQ$224,MATCH(A3974,'ROA2'!$B$2:$B$224,0),MATCH(G3974,'ROA2'!$D$1:$AQ$1,0))</f>
        <v>-1.8304259777069101</v>
      </c>
      <c r="O3974" s="6">
        <v>1276.5670399999999</v>
      </c>
      <c r="P3974" s="28">
        <v>3.9581889857593408E-2</v>
      </c>
    </row>
    <row r="3975" spans="1:16" x14ac:dyDescent="0.3">
      <c r="A3975" t="s">
        <v>561</v>
      </c>
      <c r="B3975" t="str">
        <f>VLOOKUP(A3975,Sheet3!L:L,1,FALSE)</f>
        <v>KEL CN EQUITY</v>
      </c>
      <c r="C3975" t="str">
        <f>VLOOKUP(A3975,'ALL - prices'!B:C,2,FALSE)</f>
        <v>Kelt Exploration Ltd</v>
      </c>
      <c r="D3975" t="str">
        <f>VLOOKUP(A3975,'ALL - prices'!B:I,8,FALSE)</f>
        <v>Energy</v>
      </c>
      <c r="E3975">
        <v>2018</v>
      </c>
      <c r="F3975" t="s">
        <v>680</v>
      </c>
      <c r="G3975" t="str">
        <f t="shared" si="289"/>
        <v>2018-Q2</v>
      </c>
      <c r="H3975" s="4">
        <f>INDEX('ALL - prices'!$J$3:$DY$219,MATCH('COMBINED DATA'!A3975,'ALL - prices'!$B$3:$B$219,0),MATCH('COMBINED DATA'!G3975,'ALL - prices'!$J$1:$DY$1,0))</f>
        <v>8.93</v>
      </c>
      <c r="I3975" s="14">
        <f t="shared" si="292"/>
        <v>1.9760988504289612</v>
      </c>
      <c r="J3975" s="6">
        <f>INDEX('market cap'!$B$3:$DQ$219,MATCH(A3975,'market cap'!$A$3:$A$219,0),MATCH(G3975,'market cap'!$B$1:$DQ$1,0))</f>
        <v>1639.0368000000001</v>
      </c>
      <c r="K3975">
        <f t="shared" si="290"/>
        <v>7.4018640312068413</v>
      </c>
      <c r="L3975">
        <f>INDEX('PB2'!$D$2:$AQ$224,MATCH(A3975,'PB2'!$B$2:$B$224,0),MATCH(G3975,'PB2'!$D$1:$AQ$1,0))</f>
        <v>1.85807204246521</v>
      </c>
      <c r="M3975" s="16">
        <f t="shared" si="291"/>
        <v>0.53819226442546497</v>
      </c>
      <c r="N3975" s="6">
        <f>INDEX('ROA2'!$D$2:$AQ$224,MATCH(A3975,'ROA2'!$B$2:$B$224,0),MATCH(G3975,'ROA2'!$D$1:$AQ$1,0))</f>
        <v>-1.65399098396301</v>
      </c>
      <c r="O3975" s="6">
        <v>1337.6880639999999</v>
      </c>
      <c r="P3975" s="28">
        <v>4.7879212046709307E-2</v>
      </c>
    </row>
    <row r="3976" spans="1:16" x14ac:dyDescent="0.3">
      <c r="A3976" t="s">
        <v>561</v>
      </c>
      <c r="B3976" t="str">
        <f>VLOOKUP(A3976,Sheet3!L:L,1,FALSE)</f>
        <v>KEL CN EQUITY</v>
      </c>
      <c r="C3976" t="str">
        <f>VLOOKUP(A3976,'ALL - prices'!B:C,2,FALSE)</f>
        <v>Kelt Exploration Ltd</v>
      </c>
      <c r="D3976" t="str">
        <f>VLOOKUP(A3976,'ALL - prices'!B:I,8,FALSE)</f>
        <v>Energy</v>
      </c>
      <c r="E3976">
        <v>2018</v>
      </c>
      <c r="F3976" t="s">
        <v>681</v>
      </c>
      <c r="G3976" t="str">
        <f t="shared" si="289"/>
        <v>2018-Q3</v>
      </c>
      <c r="H3976" s="4">
        <f>INDEX('ALL - prices'!$J$3:$DY$219,MATCH('COMBINED DATA'!A3976,'ALL - prices'!$B$3:$B$219,0),MATCH('COMBINED DATA'!G3976,'ALL - prices'!$J$1:$DY$1,0))</f>
        <v>8.41</v>
      </c>
      <c r="I3976" s="14">
        <f t="shared" si="292"/>
        <v>0.89160435919377423</v>
      </c>
      <c r="J3976" s="6">
        <f>INDEX('market cap'!$B$3:$DQ$219,MATCH(A3976,'market cap'!$A$3:$A$219,0),MATCH(G3976,'market cap'!$B$1:$DQ$1,0))</f>
        <v>1547.1851999999999</v>
      </c>
      <c r="K3976">
        <f t="shared" si="290"/>
        <v>7.3441925589862675</v>
      </c>
      <c r="L3976">
        <f>INDEX('PB2'!$D$2:$AQ$224,MATCH(A3976,'PB2'!$B$2:$B$224,0),MATCH(G3976,'PB2'!$D$1:$AQ$1,0))</f>
        <v>1.73993396759033</v>
      </c>
      <c r="M3976" s="16">
        <f t="shared" si="291"/>
        <v>0.57473445465572481</v>
      </c>
      <c r="N3976" s="6">
        <f>INDEX('ROA2'!$D$2:$AQ$224,MATCH(A3976,'ROA2'!$B$2:$B$224,0),MATCH(G3976,'ROA2'!$D$1:$AQ$1,0))</f>
        <v>-1.12656497955322</v>
      </c>
      <c r="O3976" s="6">
        <v>1346.7010560000001</v>
      </c>
      <c r="P3976" s="28">
        <v>6.7377382235505748E-3</v>
      </c>
    </row>
    <row r="3977" spans="1:16" x14ac:dyDescent="0.3">
      <c r="A3977" t="s">
        <v>561</v>
      </c>
      <c r="B3977" t="str">
        <f>VLOOKUP(A3977,Sheet3!L:L,1,FALSE)</f>
        <v>KEL CN EQUITY</v>
      </c>
      <c r="C3977" t="str">
        <f>VLOOKUP(A3977,'ALL - prices'!B:C,2,FALSE)</f>
        <v>Kelt Exploration Ltd</v>
      </c>
      <c r="D3977" t="str">
        <f>VLOOKUP(A3977,'ALL - prices'!B:I,8,FALSE)</f>
        <v>Energy</v>
      </c>
      <c r="E3977">
        <v>2018</v>
      </c>
      <c r="F3977" t="s">
        <v>682</v>
      </c>
      <c r="G3977" t="str">
        <f t="shared" si="289"/>
        <v>2018-Q4</v>
      </c>
      <c r="H3977" s="4">
        <f>INDEX('ALL - prices'!$J$3:$DY$219,MATCH('COMBINED DATA'!A3977,'ALL - prices'!$B$3:$B$219,0),MATCH('COMBINED DATA'!G3977,'ALL - prices'!$J$1:$DY$1,0))</f>
        <v>4.6399999999999997</v>
      </c>
      <c r="I3977" s="14">
        <f t="shared" si="292"/>
        <v>0.92068814843391134</v>
      </c>
      <c r="J3977" s="6">
        <f>INDEX('market cap'!$B$3:$DQ$219,MATCH(A3977,'market cap'!$A$3:$A$219,0),MATCH(G3977,'market cap'!$B$1:$DQ$1,0))</f>
        <v>853.69830000000002</v>
      </c>
      <c r="K3977">
        <f t="shared" si="290"/>
        <v>6.7495778526824282</v>
      </c>
      <c r="L3977">
        <f>INDEX('PB2'!$D$2:$AQ$224,MATCH(A3977,'PB2'!$B$2:$B$224,0),MATCH(G3977,'PB2'!$D$1:$AQ$1,0))</f>
        <v>0.95522201061248802</v>
      </c>
      <c r="M3977" s="16">
        <f t="shared" si="291"/>
        <v>1.046877049408441</v>
      </c>
      <c r="N3977" s="6">
        <f>INDEX('ROA2'!$D$2:$AQ$224,MATCH(A3977,'ROA2'!$B$2:$B$224,0),MATCH(G3977,'ROA2'!$D$1:$AQ$1,0))</f>
        <v>-5.985999945551E-3</v>
      </c>
      <c r="O3977" s="6">
        <v>1378.1140479999999</v>
      </c>
      <c r="P3977" s="28">
        <v>2.3325883543377723E-2</v>
      </c>
    </row>
    <row r="3978" spans="1:16" x14ac:dyDescent="0.3">
      <c r="A3978" t="s">
        <v>561</v>
      </c>
      <c r="B3978" t="str">
        <f>VLOOKUP(A3978,Sheet3!L:L,1,FALSE)</f>
        <v>KEL CN EQUITY</v>
      </c>
      <c r="C3978" t="str">
        <f>VLOOKUP(A3978,'ALL - prices'!B:C,2,FALSE)</f>
        <v>Kelt Exploration Ltd</v>
      </c>
      <c r="D3978" t="str">
        <f>VLOOKUP(A3978,'ALL - prices'!B:I,8,FALSE)</f>
        <v>Energy</v>
      </c>
      <c r="E3978">
        <v>2019</v>
      </c>
      <c r="F3978" t="s">
        <v>679</v>
      </c>
      <c r="G3978" t="str">
        <f t="shared" si="289"/>
        <v>2019-Q1</v>
      </c>
      <c r="H3978" s="4">
        <f>INDEX('ALL - prices'!$J$3:$DY$219,MATCH('COMBINED DATA'!A3978,'ALL - prices'!$B$3:$B$219,0),MATCH('COMBINED DATA'!G3978,'ALL - prices'!$J$1:$DY$1,0))</f>
        <v>5.51</v>
      </c>
      <c r="I3978" s="14">
        <f t="shared" si="292"/>
        <v>1.6012156839934675</v>
      </c>
      <c r="J3978" s="6">
        <f>INDEX('market cap'!$B$3:$DQ$219,MATCH(A3978,'market cap'!$A$3:$A$219,0),MATCH(G3978,'market cap'!$B$1:$DQ$1,0))</f>
        <v>1013.8928</v>
      </c>
      <c r="K3978">
        <f t="shared" si="290"/>
        <v>6.9215524586412789</v>
      </c>
      <c r="L3978">
        <f>INDEX('PB2'!$D$2:$AQ$224,MATCH(A3978,'PB2'!$B$2:$B$224,0),MATCH(G3978,'PB2'!$D$1:$AQ$1,0))</f>
        <v>1.12074398994446</v>
      </c>
      <c r="M3978" s="16">
        <f t="shared" si="291"/>
        <v>0.8922644323522595</v>
      </c>
      <c r="N3978" s="6">
        <f>INDEX('ROA2'!$D$2:$AQ$224,MATCH(A3978,'ROA2'!$B$2:$B$224,0),MATCH(G3978,'ROA2'!$D$1:$AQ$1,0))</f>
        <v>0.60398000478744496</v>
      </c>
      <c r="O3978" s="6">
        <v>1423.5210239999999</v>
      </c>
      <c r="P3978" s="28">
        <v>3.2948634451479004E-2</v>
      </c>
    </row>
    <row r="3979" spans="1:16" x14ac:dyDescent="0.3">
      <c r="A3979" t="s">
        <v>561</v>
      </c>
      <c r="B3979" t="str">
        <f>VLOOKUP(A3979,Sheet3!L:L,1,FALSE)</f>
        <v>KEL CN EQUITY</v>
      </c>
      <c r="C3979" t="str">
        <f>VLOOKUP(A3979,'ALL - prices'!B:C,2,FALSE)</f>
        <v>Kelt Exploration Ltd</v>
      </c>
      <c r="D3979" t="str">
        <f>VLOOKUP(A3979,'ALL - prices'!B:I,8,FALSE)</f>
        <v>Energy</v>
      </c>
      <c r="E3979">
        <v>2019</v>
      </c>
      <c r="F3979" t="s">
        <v>680</v>
      </c>
      <c r="G3979" t="str">
        <f t="shared" si="289"/>
        <v>2019-Q2</v>
      </c>
      <c r="H3979" s="4">
        <f>INDEX('ALL - prices'!$J$3:$DY$219,MATCH('COMBINED DATA'!A3979,'ALL - prices'!$B$3:$B$219,0),MATCH('COMBINED DATA'!G3979,'ALL - prices'!$J$1:$DY$1,0))</f>
        <v>3.9</v>
      </c>
      <c r="I3979" s="14">
        <f t="shared" si="292"/>
        <v>1.7857468092276318</v>
      </c>
      <c r="J3979" s="6">
        <f>INDEX('market cap'!$B$3:$DQ$219,MATCH(A3979,'market cap'!$A$3:$A$219,0),MATCH(G3979,'market cap'!$B$1:$DQ$1,0))</f>
        <v>718.10770000000002</v>
      </c>
      <c r="K3979">
        <f t="shared" si="290"/>
        <v>6.5766195577993489</v>
      </c>
      <c r="L3979">
        <f>INDEX('PB2'!$D$2:$AQ$224,MATCH(A3979,'PB2'!$B$2:$B$224,0),MATCH(G3979,'PB2'!$D$1:$AQ$1,0))</f>
        <v>0.79012298583984397</v>
      </c>
      <c r="M3979" s="16">
        <f t="shared" si="291"/>
        <v>1.2656257543717346</v>
      </c>
      <c r="N3979" s="6">
        <f>INDEX('ROA2'!$D$2:$AQ$224,MATCH(A3979,'ROA2'!$B$2:$B$224,0),MATCH(G3979,'ROA2'!$D$1:$AQ$1,0))</f>
        <v>1.2300399541854901</v>
      </c>
      <c r="O3979" s="6">
        <v>1515.2270080000001</v>
      </c>
      <c r="P3979" s="28">
        <v>6.4421938597234357E-2</v>
      </c>
    </row>
    <row r="3980" spans="1:16" x14ac:dyDescent="0.3">
      <c r="A3980" t="s">
        <v>561</v>
      </c>
      <c r="B3980" t="str">
        <f>VLOOKUP(A3980,Sheet3!L:L,1,FALSE)</f>
        <v>KEL CN EQUITY</v>
      </c>
      <c r="C3980" t="str">
        <f>VLOOKUP(A3980,'ALL - prices'!B:C,2,FALSE)</f>
        <v>Kelt Exploration Ltd</v>
      </c>
      <c r="D3980" t="str">
        <f>VLOOKUP(A3980,'ALL - prices'!B:I,8,FALSE)</f>
        <v>Energy</v>
      </c>
      <c r="E3980">
        <v>2019</v>
      </c>
      <c r="F3980" t="s">
        <v>681</v>
      </c>
      <c r="G3980" t="str">
        <f t="shared" si="289"/>
        <v>2019-Q3</v>
      </c>
      <c r="H3980" s="4">
        <f>INDEX('ALL - prices'!$J$3:$DY$219,MATCH('COMBINED DATA'!A3980,'ALL - prices'!$B$3:$B$219,0),MATCH('COMBINED DATA'!G3980,'ALL - prices'!$J$1:$DY$1,0))</f>
        <v>3.48</v>
      </c>
      <c r="I3980" s="14">
        <f t="shared" si="292"/>
        <v>1.7862250698050344</v>
      </c>
      <c r="J3980" s="6">
        <f>INDEX('market cap'!$B$3:$DQ$219,MATCH(A3980,'market cap'!$A$3:$A$219,0),MATCH(G3980,'market cap'!$B$1:$DQ$1,0))</f>
        <v>641.28779999999995</v>
      </c>
      <c r="K3980">
        <f t="shared" si="290"/>
        <v>6.4634783421160726</v>
      </c>
      <c r="L3980">
        <f>INDEX('PB2'!$D$2:$AQ$224,MATCH(A3980,'PB2'!$B$2:$B$224,0),MATCH(G3980,'PB2'!$D$1:$AQ$1,0))</f>
        <v>0.70616602897643999</v>
      </c>
      <c r="M3980" s="16">
        <f t="shared" si="291"/>
        <v>1.4160975733277072</v>
      </c>
      <c r="N3980" s="6">
        <f>INDEX('ROA2'!$D$2:$AQ$224,MATCH(A3980,'ROA2'!$B$2:$B$224,0),MATCH(G3980,'ROA2'!$D$1:$AQ$1,0))</f>
        <v>1.27090704441071</v>
      </c>
      <c r="O3980" s="6">
        <v>1577.8240000000001</v>
      </c>
      <c r="P3980" s="28">
        <v>4.1311956340207998E-2</v>
      </c>
    </row>
    <row r="3981" spans="1:16" x14ac:dyDescent="0.3">
      <c r="A3981" t="s">
        <v>561</v>
      </c>
      <c r="B3981" t="str">
        <f>VLOOKUP(A3981,Sheet3!L:L,1,FALSE)</f>
        <v>KEL CN EQUITY</v>
      </c>
      <c r="C3981" t="str">
        <f>VLOOKUP(A3981,'ALL - prices'!B:C,2,FALSE)</f>
        <v>Kelt Exploration Ltd</v>
      </c>
      <c r="D3981" t="str">
        <f>VLOOKUP(A3981,'ALL - prices'!B:I,8,FALSE)</f>
        <v>Energy</v>
      </c>
      <c r="E3981">
        <v>2019</v>
      </c>
      <c r="F3981" t="s">
        <v>682</v>
      </c>
      <c r="G3981" t="str">
        <f t="shared" si="289"/>
        <v>2019-Q4</v>
      </c>
      <c r="H3981" s="4">
        <f>INDEX('ALL - prices'!$J$3:$DY$219,MATCH('COMBINED DATA'!A3981,'ALL - prices'!$B$3:$B$219,0),MATCH('COMBINED DATA'!G3981,'ALL - prices'!$J$1:$DY$1,0))</f>
        <v>4.87</v>
      </c>
      <c r="I3981" s="14">
        <f t="shared" si="292"/>
        <v>0.28674901917879425</v>
      </c>
      <c r="J3981" s="6">
        <f>INDEX('market cap'!$B$3:$DQ$219,MATCH(A3981,'market cap'!$A$3:$A$219,0),MATCH(G3981,'market cap'!$B$1:$DQ$1,0))</f>
        <v>914.51710000000003</v>
      </c>
      <c r="K3981">
        <f t="shared" si="290"/>
        <v>6.8183961663985837</v>
      </c>
      <c r="L3981">
        <f>INDEX('PB2'!$D$2:$AQ$224,MATCH(A3981,'PB2'!$B$2:$B$224,0),MATCH(G3981,'PB2'!$D$1:$AQ$1,0))</f>
        <v>0.99074399471283003</v>
      </c>
      <c r="M3981" s="16">
        <f t="shared" si="291"/>
        <v>1.0093424793251993</v>
      </c>
      <c r="N3981" s="6">
        <f>INDEX('ROA2'!$D$2:$AQ$224,MATCH(A3981,'ROA2'!$B$2:$B$224,0),MATCH(G3981,'ROA2'!$D$1:$AQ$1,0))</f>
        <v>0.80807101726532005</v>
      </c>
      <c r="O3981" s="6">
        <v>1602.566016</v>
      </c>
      <c r="P3981" s="28">
        <v>1.5681100046646471E-2</v>
      </c>
    </row>
    <row r="3982" spans="1:16" x14ac:dyDescent="0.3">
      <c r="A3982" t="s">
        <v>561</v>
      </c>
      <c r="B3982" t="str">
        <f>VLOOKUP(A3982,Sheet3!L:L,1,FALSE)</f>
        <v>KEL CN EQUITY</v>
      </c>
      <c r="C3982" t="str">
        <f>VLOOKUP(A3982,'ALL - prices'!B:C,2,FALSE)</f>
        <v>Kelt Exploration Ltd</v>
      </c>
      <c r="D3982" t="str">
        <f>VLOOKUP(A3982,'ALL - prices'!B:I,8,FALSE)</f>
        <v>Energy</v>
      </c>
      <c r="E3982">
        <v>2020</v>
      </c>
      <c r="F3982" t="s">
        <v>679</v>
      </c>
      <c r="G3982" t="str">
        <f t="shared" si="289"/>
        <v>2020-Q1</v>
      </c>
      <c r="H3982" s="4">
        <f>INDEX('ALL - prices'!$J$3:$DY$219,MATCH('COMBINED DATA'!A3982,'ALL - prices'!$B$3:$B$219,0),MATCH('COMBINED DATA'!G3982,'ALL - prices'!$J$1:$DY$1,0))</f>
        <v>1.1000000000000001</v>
      </c>
      <c r="I3982" s="14">
        <f t="shared" si="292"/>
        <v>0.58721801743475099</v>
      </c>
      <c r="J3982" s="6">
        <f>INDEX('market cap'!$B$3:$DQ$219,MATCH(A3982,'market cap'!$A$3:$A$219,0),MATCH(G3982,'market cap'!$B$1:$DQ$1,0))</f>
        <v>206.57320000000001</v>
      </c>
      <c r="K3982">
        <f t="shared" si="290"/>
        <v>5.3306548290069884</v>
      </c>
      <c r="L3982">
        <f>INDEX('PB2'!$D$2:$AQ$224,MATCH(A3982,'PB2'!$B$2:$B$224,0),MATCH(G3982,'PB2'!$D$1:$AQ$1,0))</f>
        <v>0.242895007133484</v>
      </c>
      <c r="M3982" s="16">
        <f t="shared" si="291"/>
        <v>4.117005169441156</v>
      </c>
      <c r="N3982" s="6">
        <f>INDEX('ROA2'!$D$2:$AQ$224,MATCH(A3982,'ROA2'!$B$2:$B$224,0),MATCH(G3982,'ROA2'!$D$1:$AQ$1,0))</f>
        <v>0.43394100666046098</v>
      </c>
      <c r="O3982" s="6">
        <v>1605.46496</v>
      </c>
      <c r="P3982" s="28">
        <v>1.808938896155919E-3</v>
      </c>
    </row>
    <row r="3983" spans="1:16" x14ac:dyDescent="0.3">
      <c r="A3983" t="s">
        <v>561</v>
      </c>
      <c r="B3983" t="str">
        <f>VLOOKUP(A3983,Sheet3!L:L,1,FALSE)</f>
        <v>KEL CN EQUITY</v>
      </c>
      <c r="C3983" t="str">
        <f>VLOOKUP(A3983,'ALL - prices'!B:C,2,FALSE)</f>
        <v>Kelt Exploration Ltd</v>
      </c>
      <c r="D3983" t="str">
        <f>VLOOKUP(A3983,'ALL - prices'!B:I,8,FALSE)</f>
        <v>Energy</v>
      </c>
      <c r="E3983">
        <v>2020</v>
      </c>
      <c r="F3983" t="s">
        <v>680</v>
      </c>
      <c r="G3983" t="str">
        <f t="shared" si="289"/>
        <v>2020-Q2</v>
      </c>
      <c r="H3983" s="4">
        <f>INDEX('ALL - prices'!$J$3:$DY$219,MATCH('COMBINED DATA'!A3983,'ALL - prices'!$B$3:$B$219,0),MATCH('COMBINED DATA'!G3983,'ALL - prices'!$J$1:$DY$1,0))</f>
        <v>1.4</v>
      </c>
      <c r="I3983" s="14">
        <f t="shared" si="292"/>
        <v>0.93760332763914611</v>
      </c>
      <c r="J3983" s="6">
        <f>INDEX('market cap'!$B$3:$DQ$219,MATCH(A3983,'market cap'!$A$3:$A$219,0),MATCH(G3983,'market cap'!$B$1:$DQ$1,0))</f>
        <v>263.06779999999998</v>
      </c>
      <c r="K3983">
        <f t="shared" si="290"/>
        <v>5.5724117936312325</v>
      </c>
      <c r="L3983">
        <f>INDEX('PB2'!$D$2:$AQ$224,MATCH(A3983,'PB2'!$B$2:$B$224,0),MATCH(G3983,'PB2'!$D$1:$AQ$1,0))</f>
        <v>0.43891701102256803</v>
      </c>
      <c r="M3983" s="16">
        <f t="shared" si="291"/>
        <v>2.2783350266380595</v>
      </c>
      <c r="N3983" s="6">
        <f>INDEX('ROA2'!$D$2:$AQ$224,MATCH(A3983,'ROA2'!$B$2:$B$224,0),MATCH(G3983,'ROA2'!$D$1:$AQ$1,0))</f>
        <v>-4.9218702316284197</v>
      </c>
      <c r="O3983" s="6">
        <v>1608.8700160000001</v>
      </c>
      <c r="P3983" s="28">
        <v>2.1209157999935785E-3</v>
      </c>
    </row>
    <row r="3984" spans="1:16" x14ac:dyDescent="0.3">
      <c r="A3984" t="s">
        <v>561</v>
      </c>
      <c r="B3984" t="str">
        <f>VLOOKUP(A3984,Sheet3!L:L,1,FALSE)</f>
        <v>KEL CN EQUITY</v>
      </c>
      <c r="C3984" t="str">
        <f>VLOOKUP(A3984,'ALL - prices'!B:C,2,FALSE)</f>
        <v>Kelt Exploration Ltd</v>
      </c>
      <c r="D3984" t="str">
        <f>VLOOKUP(A3984,'ALL - prices'!B:I,8,FALSE)</f>
        <v>Energy</v>
      </c>
      <c r="E3984">
        <v>2020</v>
      </c>
      <c r="F3984" t="s">
        <v>681</v>
      </c>
      <c r="G3984" t="str">
        <f t="shared" si="289"/>
        <v>2020-Q3</v>
      </c>
      <c r="H3984" s="4">
        <f>INDEX('ALL - prices'!$J$3:$DY$219,MATCH('COMBINED DATA'!A3984,'ALL - prices'!$B$3:$B$219,0),MATCH('COMBINED DATA'!G3984,'ALL - prices'!$J$1:$DY$1,0))</f>
        <v>1.43</v>
      </c>
      <c r="I3984" s="14">
        <f t="shared" si="292"/>
        <v>1.1784311604841424</v>
      </c>
      <c r="J3984" s="6">
        <f>INDEX('market cap'!$B$3:$DQ$219,MATCH(A3984,'market cap'!$A$3:$A$219,0),MATCH(G3984,'market cap'!$B$1:$DQ$1,0))</f>
        <v>269.33870000000002</v>
      </c>
      <c r="K3984">
        <f t="shared" si="290"/>
        <v>5.595969695397045</v>
      </c>
      <c r="L3984">
        <f>INDEX('PB2'!$D$2:$AQ$224,MATCH(A3984,'PB2'!$B$2:$B$224,0),MATCH(G3984,'PB2'!$D$1:$AQ$1,0))</f>
        <v>0.46729099750518799</v>
      </c>
      <c r="M3984" s="16">
        <f t="shared" si="291"/>
        <v>2.1399941478412448</v>
      </c>
      <c r="N3984" s="6">
        <f>INDEX('ROA2'!$D$2:$AQ$224,MATCH(A3984,'ROA2'!$B$2:$B$224,0),MATCH(G3984,'ROA2'!$D$1:$AQ$1,0))</f>
        <v>-23.125080108642599</v>
      </c>
      <c r="O3984" s="6">
        <v>1295.965056</v>
      </c>
      <c r="P3984" s="28">
        <v>-0.19448740848434087</v>
      </c>
    </row>
    <row r="3985" spans="1:16" x14ac:dyDescent="0.3">
      <c r="A3985" t="s">
        <v>561</v>
      </c>
      <c r="B3985" t="str">
        <f>VLOOKUP(A3985,Sheet3!L:L,1,FALSE)</f>
        <v>KEL CN EQUITY</v>
      </c>
      <c r="C3985" t="str">
        <f>VLOOKUP(A3985,'ALL - prices'!B:C,2,FALSE)</f>
        <v>Kelt Exploration Ltd</v>
      </c>
      <c r="D3985" t="str">
        <f>VLOOKUP(A3985,'ALL - prices'!B:I,8,FALSE)</f>
        <v>Energy</v>
      </c>
      <c r="E3985">
        <v>2020</v>
      </c>
      <c r="F3985" t="s">
        <v>682</v>
      </c>
      <c r="G3985" t="str">
        <f t="shared" si="289"/>
        <v>2020-Q4</v>
      </c>
      <c r="H3985" s="4">
        <f>INDEX('ALL - prices'!$J$3:$DY$219,MATCH('COMBINED DATA'!A3985,'ALL - prices'!$B$3:$B$219,0),MATCH('COMBINED DATA'!G3985,'ALL - prices'!$J$1:$DY$1,0))</f>
        <v>1.8</v>
      </c>
      <c r="I3985" s="14">
        <f t="shared" si="292"/>
        <v>0.99045444115315273</v>
      </c>
      <c r="J3985" s="6">
        <f>INDEX('market cap'!$B$3:$DQ$219,MATCH(A3985,'market cap'!$A$3:$A$219,0),MATCH(G3985,'market cap'!$B$1:$DQ$1,0))</f>
        <v>339.30860000000001</v>
      </c>
      <c r="K3985">
        <f t="shared" si="290"/>
        <v>5.8269100177701807</v>
      </c>
      <c r="L3985">
        <f>INDEX('PB2'!$D$2:$AQ$224,MATCH(A3985,'PB2'!$B$2:$B$224,0),MATCH(G3985,'PB2'!$D$1:$AQ$1,0))</f>
        <v>0.56228798627853405</v>
      </c>
      <c r="M3985" s="16">
        <f t="shared" si="291"/>
        <v>1.7784480984885238</v>
      </c>
      <c r="N3985" s="6">
        <f>INDEX('ROA2'!$D$2:$AQ$224,MATCH(A3985,'ROA2'!$B$2:$B$224,0),MATCH(G3985,'ROA2'!$D$1:$AQ$1,0))</f>
        <v>-29.123018264770501</v>
      </c>
      <c r="O3985" s="6">
        <v>824.75097600000004</v>
      </c>
      <c r="P3985" s="28">
        <v>-0.363600914869112</v>
      </c>
    </row>
    <row r="3986" spans="1:16" x14ac:dyDescent="0.3">
      <c r="A3986" t="s">
        <v>561</v>
      </c>
      <c r="B3986" t="str">
        <f>VLOOKUP(A3986,Sheet3!L:L,1,FALSE)</f>
        <v>KEL CN EQUITY</v>
      </c>
      <c r="C3986" t="str">
        <f>VLOOKUP(A3986,'ALL - prices'!B:C,2,FALSE)</f>
        <v>Kelt Exploration Ltd</v>
      </c>
      <c r="D3986" t="str">
        <f>VLOOKUP(A3986,'ALL - prices'!B:I,8,FALSE)</f>
        <v>Energy</v>
      </c>
      <c r="E3986">
        <v>2021</v>
      </c>
      <c r="F3986" t="s">
        <v>679</v>
      </c>
      <c r="G3986" t="str">
        <f t="shared" si="289"/>
        <v>2021-Q1</v>
      </c>
      <c r="H3986" s="4">
        <f>INDEX('ALL - prices'!$J$3:$DY$219,MATCH('COMBINED DATA'!A3986,'ALL - prices'!$B$3:$B$219,0),MATCH('COMBINED DATA'!G3986,'ALL - prices'!$J$1:$DY$1,0))</f>
        <v>2.66</v>
      </c>
      <c r="I3986" s="14">
        <f t="shared" si="292"/>
        <v>1.3405222862750164</v>
      </c>
      <c r="J3986" s="6">
        <f>INDEX('market cap'!$B$3:$DQ$219,MATCH(A3986,'market cap'!$A$3:$A$219,0),MATCH(G3986,'market cap'!$B$1:$DQ$1,0))</f>
        <v>501.63479999999998</v>
      </c>
      <c r="K3986">
        <f t="shared" si="290"/>
        <v>6.2178723649026004</v>
      </c>
      <c r="L3986">
        <f>INDEX('PB2'!$D$2:$AQ$224,MATCH(A3986,'PB2'!$B$2:$B$224,0),MATCH(G3986,'PB2'!$D$1:$AQ$1,0))</f>
        <v>0.82605302333831798</v>
      </c>
      <c r="M3986" s="16">
        <f t="shared" si="291"/>
        <v>1.2105760426355106</v>
      </c>
      <c r="N3986" s="6">
        <f>INDEX('ROA2'!$D$2:$AQ$224,MATCH(A3986,'ROA2'!$B$2:$B$224,0),MATCH(G3986,'ROA2'!$D$1:$AQ$1,0))</f>
        <v>-27.462574005126999</v>
      </c>
      <c r="O3986" s="6">
        <v>759.98700799999995</v>
      </c>
      <c r="P3986" s="28">
        <v>-7.8525482096549942E-2</v>
      </c>
    </row>
    <row r="3987" spans="1:16" x14ac:dyDescent="0.3">
      <c r="A3987" t="s">
        <v>561</v>
      </c>
      <c r="B3987" t="str">
        <f>VLOOKUP(A3987,Sheet3!L:L,1,FALSE)</f>
        <v>KEL CN EQUITY</v>
      </c>
      <c r="C3987" t="str">
        <f>VLOOKUP(A3987,'ALL - prices'!B:C,2,FALSE)</f>
        <v>Kelt Exploration Ltd</v>
      </c>
      <c r="D3987" t="str">
        <f>VLOOKUP(A3987,'ALL - prices'!B:I,8,FALSE)</f>
        <v>Energy</v>
      </c>
      <c r="E3987">
        <v>2021</v>
      </c>
      <c r="F3987" t="s">
        <v>680</v>
      </c>
      <c r="G3987" t="str">
        <f t="shared" si="289"/>
        <v>2021-Q2</v>
      </c>
      <c r="H3987" s="4">
        <f>INDEX('ALL - prices'!$J$3:$DY$219,MATCH('COMBINED DATA'!A3987,'ALL - prices'!$B$3:$B$219,0),MATCH('COMBINED DATA'!G3987,'ALL - prices'!$J$1:$DY$1,0))</f>
        <v>3.53</v>
      </c>
      <c r="I3987" s="14">
        <f t="shared" si="292"/>
        <v>1.0446171547509637</v>
      </c>
      <c r="J3987" s="6">
        <f>INDEX('market cap'!$B$3:$DQ$219,MATCH(A3987,'market cap'!$A$3:$A$219,0),MATCH(G3987,'market cap'!$B$1:$DQ$1,0))</f>
        <v>665.99540000000002</v>
      </c>
      <c r="K3987">
        <f t="shared" si="290"/>
        <v>6.5012827636096295</v>
      </c>
      <c r="L3987">
        <f>INDEX('PB2'!$D$2:$AQ$224,MATCH(A3987,'PB2'!$B$2:$B$224,0),MATCH(G3987,'PB2'!$D$1:$AQ$1,0))</f>
        <v>1.00411796569824</v>
      </c>
      <c r="M3987" s="16">
        <f t="shared" si="291"/>
        <v>0.99589892239864819</v>
      </c>
      <c r="N3987" s="6">
        <f>INDEX('ROA2'!$D$2:$AQ$224,MATCH(A3987,'ROA2'!$B$2:$B$224,0),MATCH(G3987,'ROA2'!$D$1:$AQ$1,0))</f>
        <v>-20.795141220092798</v>
      </c>
      <c r="O3987" s="6">
        <v>775.03302399999995</v>
      </c>
      <c r="P3987" s="28">
        <v>1.9797727910632928E-2</v>
      </c>
    </row>
    <row r="3988" spans="1:16" x14ac:dyDescent="0.3">
      <c r="A3988" t="s">
        <v>561</v>
      </c>
      <c r="B3988" t="str">
        <f>VLOOKUP(A3988,Sheet3!L:L,1,FALSE)</f>
        <v>KEL CN EQUITY</v>
      </c>
      <c r="C3988" t="str">
        <f>VLOOKUP(A3988,'ALL - prices'!B:C,2,FALSE)</f>
        <v>Kelt Exploration Ltd</v>
      </c>
      <c r="D3988" t="str">
        <f>VLOOKUP(A3988,'ALL - prices'!B:I,8,FALSE)</f>
        <v>Energy</v>
      </c>
      <c r="E3988">
        <v>2021</v>
      </c>
      <c r="F3988" t="s">
        <v>681</v>
      </c>
      <c r="G3988" t="str">
        <f t="shared" si="289"/>
        <v>2021-Q3</v>
      </c>
      <c r="H3988" s="4">
        <f>INDEX('ALL - prices'!$J$3:$DY$219,MATCH('COMBINED DATA'!A3988,'ALL - prices'!$B$3:$B$219,0),MATCH('COMBINED DATA'!G3988,'ALL - prices'!$J$1:$DY$1,0))</f>
        <v>4.55</v>
      </c>
      <c r="I3988" s="14">
        <f t="shared" si="292"/>
        <v>0.86995689548391486</v>
      </c>
      <c r="J3988" s="6">
        <f>INDEX('market cap'!$B$3:$DQ$219,MATCH(A3988,'market cap'!$A$3:$A$219,0),MATCH(G3988,'market cap'!$B$1:$DQ$1,0))</f>
        <v>858.81209999999999</v>
      </c>
      <c r="K3988">
        <f t="shared" si="290"/>
        <v>6.7555501553324788</v>
      </c>
      <c r="L3988">
        <f>INDEX('PB2'!$D$2:$AQ$224,MATCH(A3988,'PB2'!$B$2:$B$224,0),MATCH(G3988,'PB2'!$D$1:$AQ$1,0))</f>
        <v>1.2868690490722701</v>
      </c>
      <c r="M3988" s="16">
        <f t="shared" si="291"/>
        <v>0.77707984407653619</v>
      </c>
      <c r="N3988" s="6">
        <f>INDEX('ROA2'!$D$2:$AQ$224,MATCH(A3988,'ROA2'!$B$2:$B$224,0),MATCH(G3988,'ROA2'!$D$1:$AQ$1,0))</f>
        <v>5.5599021911621103</v>
      </c>
      <c r="O3988" s="6">
        <v>842.45401600000002</v>
      </c>
      <c r="P3988" s="28">
        <v>8.6991121555099152E-2</v>
      </c>
    </row>
    <row r="3989" spans="1:16" x14ac:dyDescent="0.3">
      <c r="A3989" t="s">
        <v>561</v>
      </c>
      <c r="B3989" t="str">
        <f>VLOOKUP(A3989,Sheet3!L:L,1,FALSE)</f>
        <v>KEL CN EQUITY</v>
      </c>
      <c r="C3989" t="str">
        <f>VLOOKUP(A3989,'ALL - prices'!B:C,2,FALSE)</f>
        <v>Kelt Exploration Ltd</v>
      </c>
      <c r="D3989" t="str">
        <f>VLOOKUP(A3989,'ALL - prices'!B:I,8,FALSE)</f>
        <v>Energy</v>
      </c>
      <c r="E3989">
        <v>2021</v>
      </c>
      <c r="F3989" t="s">
        <v>682</v>
      </c>
      <c r="G3989" t="str">
        <f t="shared" si="289"/>
        <v>2021-Q4</v>
      </c>
      <c r="H3989" s="4">
        <f>INDEX('ALL - prices'!$J$3:$DY$219,MATCH('COMBINED DATA'!A3989,'ALL - prices'!$B$3:$B$219,0),MATCH('COMBINED DATA'!G3989,'ALL - prices'!$J$1:$DY$1,0))</f>
        <v>4.82</v>
      </c>
      <c r="I3989" s="14">
        <f t="shared" si="292"/>
        <v>0.80717614764890888</v>
      </c>
      <c r="J3989" s="6">
        <f>INDEX('market cap'!$B$3:$DQ$219,MATCH(A3989,'market cap'!$A$3:$A$219,0),MATCH(G3989,'market cap'!$B$1:$DQ$1,0))</f>
        <v>911.77179999999998</v>
      </c>
      <c r="K3989">
        <f t="shared" si="290"/>
        <v>6.8153897394660143</v>
      </c>
      <c r="L3989">
        <f>INDEX('PB2'!$D$2:$AQ$224,MATCH(A3989,'PB2'!$B$2:$B$224,0),MATCH(G3989,'PB2'!$D$1:$AQ$1,0))</f>
        <v>1.2615749835968</v>
      </c>
      <c r="M3989" s="16">
        <f t="shared" si="291"/>
        <v>0.79265997899622309</v>
      </c>
      <c r="N3989" s="6">
        <f>INDEX('ROA2'!$D$2:$AQ$224,MATCH(A3989,'ROA2'!$B$2:$B$224,0),MATCH(G3989,'ROA2'!$D$1:$AQ$1,0))</f>
        <v>10.2864942550659</v>
      </c>
      <c r="O3989" s="6">
        <v>872.21196799999996</v>
      </c>
      <c r="P3989" s="28">
        <v>3.5322939216660972E-2</v>
      </c>
    </row>
    <row r="3990" spans="1:16" x14ac:dyDescent="0.3">
      <c r="A3990" t="s">
        <v>561</v>
      </c>
      <c r="B3990" t="str">
        <f>VLOOKUP(A3990,Sheet3!L:L,1,FALSE)</f>
        <v>KEL CN EQUITY</v>
      </c>
      <c r="C3990" t="str">
        <f>VLOOKUP(A3990,'ALL - prices'!B:C,2,FALSE)</f>
        <v>Kelt Exploration Ltd</v>
      </c>
      <c r="D3990" t="str">
        <f>VLOOKUP(A3990,'ALL - prices'!B:I,8,FALSE)</f>
        <v>Energy</v>
      </c>
      <c r="E3990">
        <v>2022</v>
      </c>
      <c r="F3990" t="s">
        <v>679</v>
      </c>
      <c r="G3990" t="str">
        <f t="shared" si="289"/>
        <v>2022-Q1</v>
      </c>
      <c r="H3990" s="4">
        <f>INDEX('ALL - prices'!$J$3:$DY$219,MATCH('COMBINED DATA'!A3990,'ALL - prices'!$B$3:$B$219,0),MATCH('COMBINED DATA'!G3990,'ALL - prices'!$J$1:$DY$1,0))</f>
        <v>6.74</v>
      </c>
      <c r="I3990" s="14">
        <f t="shared" si="292"/>
        <v>0.64561985719152326</v>
      </c>
      <c r="J3990" s="6">
        <f>INDEX('market cap'!$B$3:$DQ$219,MATCH(A3990,'market cap'!$A$3:$A$219,0),MATCH(G3990,'market cap'!$B$1:$DQ$1,0))</f>
        <v>1276.1447000000001</v>
      </c>
      <c r="K3990">
        <f t="shared" si="290"/>
        <v>7.1515988587292174</v>
      </c>
      <c r="L3990">
        <f>INDEX('PB2'!$D$2:$AQ$224,MATCH(A3990,'PB2'!$B$2:$B$224,0),MATCH(G3990,'PB2'!$D$1:$AQ$1,0))</f>
        <v>1.6803560256957999</v>
      </c>
      <c r="M3990" s="16">
        <f t="shared" si="291"/>
        <v>0.59511197907355451</v>
      </c>
      <c r="N3990" s="6">
        <f>INDEX('ROA2'!$D$2:$AQ$224,MATCH(A3990,'ROA2'!$B$2:$B$224,0),MATCH(G3990,'ROA2'!$D$1:$AQ$1,0))</f>
        <v>13.6548662185669</v>
      </c>
      <c r="O3990" s="6">
        <v>913.49702400000001</v>
      </c>
      <c r="P3990" s="28">
        <v>4.7333741698898653E-2</v>
      </c>
    </row>
    <row r="3991" spans="1:16" x14ac:dyDescent="0.3">
      <c r="A3991" t="s">
        <v>561</v>
      </c>
      <c r="B3991" t="str">
        <f>VLOOKUP(A3991,Sheet3!L:L,1,FALSE)</f>
        <v>KEL CN EQUITY</v>
      </c>
      <c r="C3991" t="str">
        <f>VLOOKUP(A3991,'ALL - prices'!B:C,2,FALSE)</f>
        <v>Kelt Exploration Ltd</v>
      </c>
      <c r="D3991" t="str">
        <f>VLOOKUP(A3991,'ALL - prices'!B:I,8,FALSE)</f>
        <v>Energy</v>
      </c>
      <c r="E3991">
        <v>2022</v>
      </c>
      <c r="F3991" t="s">
        <v>680</v>
      </c>
      <c r="G3991" t="str">
        <f t="shared" si="289"/>
        <v>2022-Q2</v>
      </c>
      <c r="H3991" s="4">
        <f>INDEX('ALL - prices'!$J$3:$DY$219,MATCH('COMBINED DATA'!A3991,'ALL - prices'!$B$3:$B$219,0),MATCH('COMBINED DATA'!G3991,'ALL - prices'!$J$1:$DY$1,0))</f>
        <v>6.12</v>
      </c>
      <c r="I3991" s="14">
        <f t="shared" si="292"/>
        <v>0.41649329726499401</v>
      </c>
      <c r="J3991" s="6">
        <f>INDEX('market cap'!$B$3:$DQ$219,MATCH(A3991,'market cap'!$A$3:$A$219,0),MATCH(G3991,'market cap'!$B$1:$DQ$1,0))</f>
        <v>1170.3939</v>
      </c>
      <c r="K3991">
        <f t="shared" si="290"/>
        <v>7.0650956377989624</v>
      </c>
      <c r="L3991">
        <f>INDEX('PB2'!$D$2:$AQ$224,MATCH(A3991,'PB2'!$B$2:$B$224,0),MATCH(G3991,'PB2'!$D$1:$AQ$1,0))</f>
        <v>1.43282902240753</v>
      </c>
      <c r="M3991" s="16">
        <f t="shared" si="291"/>
        <v>0.69791997814207918</v>
      </c>
      <c r="N3991" s="6">
        <f>INDEX('ROA2'!$D$2:$AQ$224,MATCH(A3991,'ROA2'!$B$2:$B$224,0),MATCH(G3991,'ROA2'!$D$1:$AQ$1,0))</f>
        <v>14.0196723937988</v>
      </c>
      <c r="O3991" s="6">
        <v>967.11897599999998</v>
      </c>
      <c r="P3991" s="28">
        <v>5.8699646075694237E-2</v>
      </c>
    </row>
    <row r="3992" spans="1:16" x14ac:dyDescent="0.3">
      <c r="A3992" t="s">
        <v>561</v>
      </c>
      <c r="B3992" t="str">
        <f>VLOOKUP(A3992,Sheet3!L:L,1,FALSE)</f>
        <v>KEL CN EQUITY</v>
      </c>
      <c r="C3992" t="str">
        <f>VLOOKUP(A3992,'ALL - prices'!B:C,2,FALSE)</f>
        <v>Kelt Exploration Ltd</v>
      </c>
      <c r="D3992" t="str">
        <f>VLOOKUP(A3992,'ALL - prices'!B:I,8,FALSE)</f>
        <v>Energy</v>
      </c>
      <c r="E3992">
        <v>2022</v>
      </c>
      <c r="F3992" t="s">
        <v>681</v>
      </c>
      <c r="G3992" t="str">
        <f t="shared" si="289"/>
        <v>2022-Q3</v>
      </c>
      <c r="H3992" s="4">
        <f>INDEX('ALL - prices'!$J$3:$DY$219,MATCH('COMBINED DATA'!A3992,'ALL - prices'!$B$3:$B$219,0),MATCH('COMBINED DATA'!G3992,'ALL - prices'!$J$1:$DY$1,0))</f>
        <v>5.21</v>
      </c>
      <c r="I3992" s="14">
        <f t="shared" si="292"/>
        <v>1.1676757540801588</v>
      </c>
      <c r="J3992" s="6">
        <f>INDEX('market cap'!$B$3:$DQ$219,MATCH(A3992,'market cap'!$A$3:$A$219,0),MATCH(G3992,'market cap'!$B$1:$DQ$1,0))</f>
        <v>1000.0249</v>
      </c>
      <c r="K3992">
        <f t="shared" si="290"/>
        <v>6.9077801786721373</v>
      </c>
      <c r="L3992">
        <f>INDEX('PB2'!$D$2:$AQ$224,MATCH(A3992,'PB2'!$B$2:$B$224,0),MATCH(G3992,'PB2'!$D$1:$AQ$1,0))</f>
        <v>1.1834629774093599</v>
      </c>
      <c r="M3992" s="16">
        <f t="shared" si="291"/>
        <v>0.84497784813601307</v>
      </c>
      <c r="N3992" s="6">
        <f>INDEX('ROA2'!$D$2:$AQ$224,MATCH(A3992,'ROA2'!$B$2:$B$224,0),MATCH(G3992,'ROA2'!$D$1:$AQ$1,0))</f>
        <v>14.716912269592299</v>
      </c>
      <c r="O3992" s="6">
        <v>1035.372032</v>
      </c>
      <c r="P3992" s="28">
        <v>7.0573587835381299E-2</v>
      </c>
    </row>
    <row r="3993" spans="1:16" x14ac:dyDescent="0.3">
      <c r="A3993" t="s">
        <v>561</v>
      </c>
      <c r="B3993" t="str">
        <f>VLOOKUP(A3993,Sheet3!L:L,1,FALSE)</f>
        <v>KEL CN EQUITY</v>
      </c>
      <c r="C3993" t="str">
        <f>VLOOKUP(A3993,'ALL - prices'!B:C,2,FALSE)</f>
        <v>Kelt Exploration Ltd</v>
      </c>
      <c r="D3993" t="str">
        <f>VLOOKUP(A3993,'ALL - prices'!B:I,8,FALSE)</f>
        <v>Energy</v>
      </c>
      <c r="E3993">
        <v>2022</v>
      </c>
      <c r="F3993" t="s">
        <v>682</v>
      </c>
      <c r="G3993" t="str">
        <f t="shared" si="289"/>
        <v>2022-Q4</v>
      </c>
      <c r="H3993" s="4">
        <f>INDEX('ALL - prices'!$J$3:$DY$219,MATCH('COMBINED DATA'!A3993,'ALL - prices'!$B$3:$B$219,0),MATCH('COMBINED DATA'!G3993,'ALL - prices'!$J$1:$DY$1,0))</f>
        <v>5.01</v>
      </c>
      <c r="I3993" s="14">
        <f t="shared" si="292"/>
        <v>1.0979488451957449</v>
      </c>
      <c r="J3993" s="6">
        <f>INDEX('market cap'!$B$3:$DQ$219,MATCH(A3993,'market cap'!$A$3:$A$219,0),MATCH(G3993,'market cap'!$B$1:$DQ$1,0))</f>
        <v>961.95690000000002</v>
      </c>
      <c r="K3993">
        <f t="shared" si="290"/>
        <v>6.8689696471672423</v>
      </c>
      <c r="L3993">
        <f>INDEX('PB2'!$D$2:$AQ$224,MATCH(A3993,'PB2'!$B$2:$B$224,0),MATCH(G3993,'PB2'!$D$1:$AQ$1,0))</f>
        <v>1.06718897819519</v>
      </c>
      <c r="M3993" s="16">
        <f t="shared" si="291"/>
        <v>0.93704116181107988</v>
      </c>
      <c r="N3993" s="6">
        <f>INDEX('ROA2'!$D$2:$AQ$224,MATCH(A3993,'ROA2'!$B$2:$B$224,0),MATCH(G3993,'ROA2'!$D$1:$AQ$1,0))</f>
        <v>16.148605346679702</v>
      </c>
      <c r="O3993" s="6">
        <v>1078.6190079999999</v>
      </c>
      <c r="P3993" s="28">
        <v>4.1769503775817562E-2</v>
      </c>
    </row>
    <row r="3994" spans="1:16" x14ac:dyDescent="0.3">
      <c r="A3994" t="s">
        <v>561</v>
      </c>
      <c r="B3994" t="str">
        <f>VLOOKUP(A3994,Sheet3!L:L,1,FALSE)</f>
        <v>KEL CN EQUITY</v>
      </c>
      <c r="C3994" t="str">
        <f>VLOOKUP(A3994,'ALL - prices'!B:C,2,FALSE)</f>
        <v>Kelt Exploration Ltd</v>
      </c>
      <c r="D3994" t="str">
        <f>VLOOKUP(A3994,'ALL - prices'!B:I,8,FALSE)</f>
        <v>Energy</v>
      </c>
      <c r="E3994">
        <v>2023</v>
      </c>
      <c r="F3994" t="s">
        <v>679</v>
      </c>
      <c r="G3994" t="str">
        <f t="shared" si="289"/>
        <v>2023-Q1</v>
      </c>
      <c r="H3994" s="4">
        <f>INDEX('ALL - prices'!$J$3:$DY$219,MATCH('COMBINED DATA'!A3994,'ALL - prices'!$B$3:$B$219,0),MATCH('COMBINED DATA'!G3994,'ALL - prices'!$J$1:$DY$1,0))</f>
        <v>4.59</v>
      </c>
      <c r="I3994" s="14">
        <f t="shared" si="292"/>
        <v>0.75685203309497329</v>
      </c>
      <c r="J3994" s="6">
        <f>INDEX('market cap'!$B$3:$DQ$219,MATCH(A3994,'market cap'!$A$3:$A$219,0),MATCH(G3994,'market cap'!$B$1:$DQ$1,0))</f>
        <v>881.36890000000005</v>
      </c>
      <c r="K3994">
        <f t="shared" si="290"/>
        <v>6.7814762670111417</v>
      </c>
      <c r="L3994">
        <f>INDEX('PB2'!$D$2:$AQ$224,MATCH(A3994,'PB2'!$B$2:$B$224,0),MATCH(G3994,'PB2'!$D$1:$AQ$1,0))</f>
        <v>0.96023797988891602</v>
      </c>
      <c r="M3994" s="16">
        <f t="shared" si="291"/>
        <v>1.0414085059577458</v>
      </c>
      <c r="N3994" s="6">
        <f>INDEX('ROA2'!$D$2:$AQ$224,MATCH(A3994,'ROA2'!$B$2:$B$224,0),MATCH(G3994,'ROA2'!$D$1:$AQ$1,0))</f>
        <v>15.552304267883301</v>
      </c>
      <c r="O3994" s="6">
        <v>1128.103936</v>
      </c>
      <c r="P3994" s="28">
        <v>4.5878041859985549E-2</v>
      </c>
    </row>
    <row r="3995" spans="1:16" x14ac:dyDescent="0.3">
      <c r="A3995" t="s">
        <v>561</v>
      </c>
      <c r="B3995" t="str">
        <f>VLOOKUP(A3995,Sheet3!L:L,1,FALSE)</f>
        <v>KEL CN EQUITY</v>
      </c>
      <c r="C3995" t="str">
        <f>VLOOKUP(A3995,'ALL - prices'!B:C,2,FALSE)</f>
        <v>Kelt Exploration Ltd</v>
      </c>
      <c r="D3995" t="str">
        <f>VLOOKUP(A3995,'ALL - prices'!B:I,8,FALSE)</f>
        <v>Energy</v>
      </c>
      <c r="E3995">
        <v>2023</v>
      </c>
      <c r="F3995" t="s">
        <v>680</v>
      </c>
      <c r="G3995" t="str">
        <f t="shared" si="289"/>
        <v>2023-Q2</v>
      </c>
      <c r="H3995" s="4">
        <f>INDEX('ALL - prices'!$J$3:$DY$219,MATCH('COMBINED DATA'!A3995,'ALL - prices'!$B$3:$B$219,0),MATCH('COMBINED DATA'!G3995,'ALL - prices'!$J$1:$DY$1,0))</f>
        <v>5.59</v>
      </c>
      <c r="I3995" s="14">
        <f t="shared" si="292"/>
        <v>0.65759029798195789</v>
      </c>
      <c r="J3995" s="6">
        <f>INDEX('market cap'!$B$3:$DQ$219,MATCH(A3995,'market cap'!$A$3:$A$219,0),MATCH(G3995,'market cap'!$B$1:$DQ$1,0))</f>
        <v>1076.5420999999999</v>
      </c>
      <c r="K3995">
        <f t="shared" si="290"/>
        <v>6.981509424260798</v>
      </c>
      <c r="L3995">
        <f>INDEX('PB2'!$D$2:$AQ$224,MATCH(A3995,'PB2'!$B$2:$B$224,0),MATCH(G3995,'PB2'!$D$1:$AQ$1,0))</f>
        <v>1.1357510089874301</v>
      </c>
      <c r="M3995" s="16">
        <f t="shared" si="291"/>
        <v>0.8804746745429195</v>
      </c>
      <c r="N3995" s="6">
        <f>INDEX('ROA2'!$D$2:$AQ$224,MATCH(A3995,'ROA2'!$B$2:$B$224,0),MATCH(G3995,'ROA2'!$D$1:$AQ$1,0))</f>
        <v>15.350522041320801</v>
      </c>
      <c r="O3995" s="6">
        <v>1174.4889599999999</v>
      </c>
      <c r="P3995" s="28">
        <v>4.1117686517849299E-2</v>
      </c>
    </row>
    <row r="3996" spans="1:16" x14ac:dyDescent="0.3">
      <c r="A3996" t="s">
        <v>561</v>
      </c>
      <c r="B3996" t="str">
        <f>VLOOKUP(A3996,Sheet3!L:L,1,FALSE)</f>
        <v>KEL CN EQUITY</v>
      </c>
      <c r="C3996" t="str">
        <f>VLOOKUP(A3996,'ALL - prices'!B:C,2,FALSE)</f>
        <v>Kelt Exploration Ltd</v>
      </c>
      <c r="D3996" t="str">
        <f>VLOOKUP(A3996,'ALL - prices'!B:I,8,FALSE)</f>
        <v>Energy</v>
      </c>
      <c r="E3996">
        <v>2023</v>
      </c>
      <c r="F3996" t="s">
        <v>681</v>
      </c>
      <c r="G3996" t="str">
        <f t="shared" si="289"/>
        <v>2023-Q3</v>
      </c>
      <c r="H3996" s="4">
        <f>INDEX('ALL - prices'!$J$3:$DY$219,MATCH('COMBINED DATA'!A3996,'ALL - prices'!$B$3:$B$219,0),MATCH('COMBINED DATA'!G3996,'ALL - prices'!$J$1:$DY$1,0))</f>
        <v>7.25</v>
      </c>
      <c r="I3996" s="14">
        <f t="shared" si="292"/>
        <v>0.28600699292150195</v>
      </c>
      <c r="J3996" s="6">
        <f>INDEX('market cap'!$B$3:$DQ$219,MATCH(A3996,'market cap'!$A$3:$A$219,0),MATCH(G3996,'market cap'!$B$1:$DQ$1,0))</f>
        <v>1404.8086000000001</v>
      </c>
      <c r="K3996">
        <f t="shared" si="290"/>
        <v>7.2476563447299949</v>
      </c>
      <c r="L3996">
        <f>INDEX('PB2'!$D$2:$AQ$224,MATCH(A3996,'PB2'!$B$2:$B$224,0),MATCH(G3996,'PB2'!$D$1:$AQ$1,0))</f>
        <v>1.4419920444488501</v>
      </c>
      <c r="M3996" s="16">
        <f t="shared" si="291"/>
        <v>0.69348510198072155</v>
      </c>
      <c r="N3996" s="6">
        <f>INDEX('ROA2'!$D$2:$AQ$224,MATCH(A3996,'ROA2'!$B$2:$B$224,0),MATCH(G3996,'ROA2'!$D$1:$AQ$1,0))</f>
        <v>10.811134338378899</v>
      </c>
      <c r="O3996" s="6">
        <v>1174.6090240000001</v>
      </c>
      <c r="P3996" s="28">
        <v>1.0222658883075753E-4</v>
      </c>
    </row>
    <row r="3997" spans="1:16" x14ac:dyDescent="0.3">
      <c r="A3997" t="s">
        <v>561</v>
      </c>
      <c r="B3997" t="str">
        <f>VLOOKUP(A3997,Sheet3!L:L,1,FALSE)</f>
        <v>KEL CN EQUITY</v>
      </c>
      <c r="C3997" t="str">
        <f>VLOOKUP(A3997,'ALL - prices'!B:C,2,FALSE)</f>
        <v>Kelt Exploration Ltd</v>
      </c>
      <c r="D3997" t="str">
        <f>VLOOKUP(A3997,'ALL - prices'!B:I,8,FALSE)</f>
        <v>Energy</v>
      </c>
      <c r="E3997">
        <v>2023</v>
      </c>
      <c r="F3997" t="s">
        <v>682</v>
      </c>
      <c r="G3997" t="str">
        <f t="shared" si="289"/>
        <v>2023-Q4</v>
      </c>
      <c r="H3997" s="4">
        <f>INDEX('ALL - prices'!$J$3:$DY$219,MATCH('COMBINED DATA'!A3997,'ALL - prices'!$B$3:$B$219,0),MATCH('COMBINED DATA'!G3997,'ALL - prices'!$J$1:$DY$1,0))</f>
        <v>5.72</v>
      </c>
      <c r="I3997" s="14">
        <f t="shared" si="292"/>
        <v>0.41829017041602423</v>
      </c>
      <c r="J3997" s="6">
        <f>INDEX('market cap'!$B$3:$DQ$219,MATCH(A3997,'market cap'!$A$3:$A$219,0),MATCH(G3997,'market cap'!$B$1:$DQ$1,0))</f>
        <v>1112.4570000000001</v>
      </c>
      <c r="K3997">
        <f t="shared" si="290"/>
        <v>7.0143263616080063</v>
      </c>
      <c r="L3997">
        <f>INDEX('PB2'!$D$2:$AQ$224,MATCH(A3997,'PB2'!$B$2:$B$224,0),MATCH(G3997,'PB2'!$D$1:$AQ$1,0))</f>
        <v>1.10851395130157</v>
      </c>
      <c r="M3997" s="16">
        <f t="shared" si="291"/>
        <v>0.90210862824580818</v>
      </c>
      <c r="N3997" s="6">
        <f>INDEX('ROA2'!$D$2:$AQ$224,MATCH(A3997,'ROA2'!$B$2:$B$224,0),MATCH(G3997,'ROA2'!$D$1:$AQ$1,0))</f>
        <v>10.1200723648071</v>
      </c>
      <c r="O3997" s="6">
        <v>1222.412032</v>
      </c>
      <c r="P3997" s="28">
        <v>4.0696952793034098E-2</v>
      </c>
    </row>
    <row r="3998" spans="1:16" x14ac:dyDescent="0.3">
      <c r="A3998" t="s">
        <v>561</v>
      </c>
      <c r="B3998" t="str">
        <f>VLOOKUP(A3998,Sheet3!L:L,1,FALSE)</f>
        <v>KEL CN EQUITY</v>
      </c>
      <c r="C3998" t="str">
        <f>VLOOKUP(A3998,'ALL - prices'!B:C,2,FALSE)</f>
        <v>Kelt Exploration Ltd</v>
      </c>
      <c r="D3998" t="str">
        <f>VLOOKUP(A3998,'ALL - prices'!B:I,8,FALSE)</f>
        <v>Energy</v>
      </c>
      <c r="E3998" s="18">
        <v>2024</v>
      </c>
      <c r="F3998" t="s">
        <v>679</v>
      </c>
      <c r="G3998" t="str">
        <f t="shared" si="289"/>
        <v>2024-Q1</v>
      </c>
      <c r="H3998" s="4">
        <f>INDEX('ALL - prices'!$J$3:$DY$219,MATCH('COMBINED DATA'!A3998,'ALL - prices'!$B$3:$B$219,0),MATCH('COMBINED DATA'!G3998,'ALL - prices'!$J$1:$DY$1,0))</f>
        <v>6.05</v>
      </c>
      <c r="I3998" s="14" t="s">
        <v>769</v>
      </c>
      <c r="J3998" s="6">
        <f>INDEX('market cap'!$B$3:$DQ$219,MATCH(A3998,'market cap'!$A$3:$A$219,0),MATCH(G3998,'market cap'!$B$1:$DQ$1,0))</f>
        <v>1177.2602999999999</v>
      </c>
      <c r="K3998">
        <f t="shared" si="290"/>
        <v>7.0709452382890428</v>
      </c>
      <c r="L3998">
        <f>INDEX('PB2'!$D$2:$AQ$224,MATCH(A3998,'PB2'!$B$2:$B$224,0),MATCH(G3998,'PB2'!$D$1:$AQ$1,0))</f>
        <v>1.1594979763030999</v>
      </c>
      <c r="M3998" s="16">
        <f t="shared" si="291"/>
        <v>0.86244221243780239</v>
      </c>
      <c r="N3998" s="6">
        <f>INDEX('ROA2'!$D$2:$AQ$224,MATCH(A3998,'ROA2'!$B$2:$B$224,0),MATCH(G3998,'ROA2'!$D$1:$AQ$1,0))</f>
        <v>7.1993088722229004</v>
      </c>
      <c r="O3998" s="6">
        <v>1260.291968</v>
      </c>
      <c r="P3998" s="28">
        <v>3.0987862527845311E-2</v>
      </c>
    </row>
    <row r="3999" spans="1:16" x14ac:dyDescent="0.3">
      <c r="A3999" t="s">
        <v>561</v>
      </c>
      <c r="B3999" t="str">
        <f>VLOOKUP(A3999,Sheet3!L:L,1,FALSE)</f>
        <v>KEL CN EQUITY</v>
      </c>
      <c r="C3999" t="str">
        <f>VLOOKUP(A3999,'ALL - prices'!B:C,2,FALSE)</f>
        <v>Kelt Exploration Ltd</v>
      </c>
      <c r="D3999" t="str">
        <f>VLOOKUP(A3999,'ALL - prices'!B:I,8,FALSE)</f>
        <v>Energy</v>
      </c>
      <c r="E3999" s="18">
        <v>2024</v>
      </c>
      <c r="F3999" t="s">
        <v>680</v>
      </c>
      <c r="G3999" t="str">
        <f t="shared" si="289"/>
        <v>2024-Q2</v>
      </c>
      <c r="H3999" s="4">
        <f>INDEX('ALL - prices'!$J$3:$DY$219,MATCH('COMBINED DATA'!A3999,'ALL - prices'!$B$3:$B$219,0),MATCH('COMBINED DATA'!G3999,'ALL - prices'!$J$1:$DY$1,0))</f>
        <v>6.37</v>
      </c>
      <c r="I3999" s="14" t="s">
        <v>769</v>
      </c>
      <c r="J3999" s="6">
        <f>INDEX('market cap'!$B$3:$DQ$219,MATCH(A3999,'market cap'!$A$3:$A$219,0),MATCH(G3999,'market cap'!$B$1:$DQ$1,0))</f>
        <v>1246.001</v>
      </c>
      <c r="K3999">
        <f t="shared" si="290"/>
        <v>7.1276945019152951</v>
      </c>
      <c r="L3999">
        <f>INDEX('PB2'!$D$2:$AQ$224,MATCH(A3999,'PB2'!$B$2:$B$224,0),MATCH(G3999,'PB2'!$D$1:$AQ$1,0))</f>
        <v>1.20678699016571</v>
      </c>
      <c r="M3999" s="16">
        <f t="shared" si="291"/>
        <v>0.82864665276403493</v>
      </c>
      <c r="N3999" s="6">
        <f>INDEX('ROA2'!$D$2:$AQ$224,MATCH(A3999,'ROA2'!$B$2:$B$224,0),MATCH(G3999,'ROA2'!$D$1:$AQ$1,0))</f>
        <v>6.63303422927856</v>
      </c>
      <c r="O3999" s="6">
        <v>1282.456064</v>
      </c>
      <c r="P3999" s="28">
        <v>1.7586477231282309E-2</v>
      </c>
    </row>
    <row r="4000" spans="1:16" x14ac:dyDescent="0.3">
      <c r="A4000" t="s">
        <v>561</v>
      </c>
      <c r="B4000" t="str">
        <f>VLOOKUP(A4000,Sheet3!L:L,1,FALSE)</f>
        <v>KEL CN EQUITY</v>
      </c>
      <c r="C4000" t="str">
        <f>VLOOKUP(A4000,'ALL - prices'!B:C,2,FALSE)</f>
        <v>Kelt Exploration Ltd</v>
      </c>
      <c r="D4000" t="str">
        <f>VLOOKUP(A4000,'ALL - prices'!B:I,8,FALSE)</f>
        <v>Energy</v>
      </c>
      <c r="E4000" s="18">
        <v>2024</v>
      </c>
      <c r="F4000" t="s">
        <v>681</v>
      </c>
      <c r="G4000" t="str">
        <f t="shared" si="289"/>
        <v>2024-Q3</v>
      </c>
      <c r="H4000" s="4">
        <f>INDEX('ALL - prices'!$J$3:$DY$219,MATCH('COMBINED DATA'!A4000,'ALL - prices'!$B$3:$B$219,0),MATCH('COMBINED DATA'!G4000,'ALL - prices'!$J$1:$DY$1,0))</f>
        <v>6.26</v>
      </c>
      <c r="I4000" s="14" t="s">
        <v>769</v>
      </c>
      <c r="J4000" s="6">
        <f>INDEX('market cap'!$B$3:$DQ$219,MATCH(A4000,'market cap'!$A$3:$A$219,0),MATCH(G4000,'market cap'!$B$1:$DQ$1,0))</f>
        <v>1229.1420000000001</v>
      </c>
      <c r="K4000">
        <f t="shared" si="290"/>
        <v>7.1140716439819949</v>
      </c>
      <c r="L4000">
        <f>INDEX('PB2'!$D$2:$AQ$224,MATCH(A4000,'PB2'!$B$2:$B$224,0),MATCH(G4000,'PB2'!$D$1:$AQ$1,0))</f>
        <v>1.1750990152359</v>
      </c>
      <c r="M4000" s="16">
        <f t="shared" si="291"/>
        <v>0.85099211814014752</v>
      </c>
      <c r="N4000" s="6">
        <f>INDEX('ROA2'!$D$2:$AQ$224,MATCH(A4000,'ROA2'!$B$2:$B$224,0),MATCH(G4000,'ROA2'!$D$1:$AQ$1,0))</f>
        <v>5.32141208648682</v>
      </c>
      <c r="O4000" s="6">
        <v>1328.147968</v>
      </c>
      <c r="P4000" s="28">
        <v>3.5628436156702539E-2</v>
      </c>
    </row>
    <row r="4001" spans="1:16" x14ac:dyDescent="0.3">
      <c r="A4001" t="s">
        <v>561</v>
      </c>
      <c r="B4001" t="str">
        <f>VLOOKUP(A4001,Sheet3!L:L,1,FALSE)</f>
        <v>KEL CN EQUITY</v>
      </c>
      <c r="C4001" t="str">
        <f>VLOOKUP(A4001,'ALL - prices'!B:C,2,FALSE)</f>
        <v>Kelt Exploration Ltd</v>
      </c>
      <c r="D4001" t="str">
        <f>VLOOKUP(A4001,'ALL - prices'!B:I,8,FALSE)</f>
        <v>Energy</v>
      </c>
      <c r="E4001" s="18">
        <v>2024</v>
      </c>
      <c r="F4001" t="s">
        <v>682</v>
      </c>
      <c r="G4001" t="str">
        <f t="shared" si="289"/>
        <v>2024-Q4</v>
      </c>
      <c r="H4001" s="4">
        <f>INDEX('ALL - prices'!$J$3:$DY$219,MATCH('COMBINED DATA'!A4001,'ALL - prices'!$B$3:$B$219,0),MATCH('COMBINED DATA'!G4001,'ALL - prices'!$J$1:$DY$1,0))</f>
        <v>7.02</v>
      </c>
      <c r="I4001" s="14" t="s">
        <v>769</v>
      </c>
      <c r="J4001" s="6">
        <f>INDEX('market cap'!$B$3:$DQ$219,MATCH(A4001,'market cap'!$A$3:$A$219,0),MATCH(G4001,'market cap'!$B$1:$DQ$1,0))</f>
        <v>1381.1292000000001</v>
      </c>
      <c r="K4001">
        <f t="shared" si="290"/>
        <v>7.2306567044279006</v>
      </c>
      <c r="L4001">
        <f>INDEX('PB2'!$D$2:$AQ$224,MATCH(A4001,'PB2'!$B$2:$B$224,0),MATCH(G4001,'PB2'!$D$1:$AQ$1,0))</f>
        <v>1.3177624936974</v>
      </c>
      <c r="M4001" s="16">
        <f t="shared" si="291"/>
        <v>0.75886208993107962</v>
      </c>
      <c r="N4001" s="6">
        <f>INDEX('ROA2'!$D$2:$AQ$224,MATCH(A4001,'ROA2'!$B$2:$B$224,0),MATCH(G4001,'ROA2'!$D$1:$AQ$1,0))</f>
        <v>4.2600002288818404</v>
      </c>
      <c r="O4001" s="6">
        <v>1378.621056</v>
      </c>
      <c r="P4001" s="28">
        <v>3.8002609058691843E-2</v>
      </c>
    </row>
    <row r="4002" spans="1:16" x14ac:dyDescent="0.3">
      <c r="A4002" t="s">
        <v>562</v>
      </c>
      <c r="B4002" t="e">
        <f>VLOOKUP(A4002,Sheet3!L:L,1,FALSE)</f>
        <v>#N/A</v>
      </c>
      <c r="C4002" t="str">
        <f>VLOOKUP(A4002,'ALL - prices'!B:C,2,FALSE)</f>
        <v>Keyera Corp</v>
      </c>
      <c r="D4002" t="str">
        <f>VLOOKUP(A4002,'ALL - prices'!B:I,8,FALSE)</f>
        <v>Energy</v>
      </c>
      <c r="E4002">
        <v>2015</v>
      </c>
      <c r="F4002" t="s">
        <v>679</v>
      </c>
      <c r="G4002" t="str">
        <f t="shared" si="289"/>
        <v>2015-Q1</v>
      </c>
      <c r="H4002" s="4">
        <f>INDEX('ALL - prices'!$J$3:$DY$219,MATCH('COMBINED DATA'!A4002,'ALL - prices'!$B$3:$B$219,0),MATCH('COMBINED DATA'!G4002,'ALL - prices'!$J$1:$DY$1,0))</f>
        <v>23.115400000000001</v>
      </c>
      <c r="I4002" s="14">
        <f t="shared" ref="I4002:I4037" si="293">STDEV(H4003:H4006)</f>
        <v>1.1381511235332513</v>
      </c>
      <c r="J4002" s="15">
        <f>INDEX(MarketCap2!$E$2:$AR$224,MATCH(A4002,MarketCap2!$B$2:$B$224,0),MATCH(G4002,MarketCap2!$E$1:$AR$1,0))</f>
        <v>7112039424</v>
      </c>
      <c r="K4002">
        <f t="shared" si="290"/>
        <v>22.685054878449737</v>
      </c>
      <c r="L4002">
        <f>INDEX('PB2'!$D$2:$AQ$224,MATCH(A4002,'PB2'!$B$2:$B$224,0),MATCH(G4002,'PB2'!$D$1:$AQ$1,0))</f>
        <v>5.3281788825988796</v>
      </c>
      <c r="M4002" s="16">
        <f t="shared" si="291"/>
        <v>0.18768138646130414</v>
      </c>
      <c r="N4002" s="6">
        <f>INDEX('ROA2'!$D$2:$AQ$224,MATCH(A4002,'ROA2'!$B$2:$B$224,0),MATCH(G4002,'ROA2'!$D$1:$AQ$1,0))</f>
        <v>6.6645212173461896</v>
      </c>
      <c r="O4002" s="6">
        <v>3850.8259840000001</v>
      </c>
      <c r="P4002" s="28">
        <v>3.0648352511963545E-2</v>
      </c>
    </row>
    <row r="4003" spans="1:16" x14ac:dyDescent="0.3">
      <c r="A4003" t="s">
        <v>562</v>
      </c>
      <c r="B4003" t="e">
        <f>VLOOKUP(A4003,Sheet3!L:L,1,FALSE)</f>
        <v>#N/A</v>
      </c>
      <c r="C4003" t="str">
        <f>VLOOKUP(A4003,'ALL - prices'!B:C,2,FALSE)</f>
        <v>Keyera Corp</v>
      </c>
      <c r="D4003" t="str">
        <f>VLOOKUP(A4003,'ALL - prices'!B:I,8,FALSE)</f>
        <v>Energy</v>
      </c>
      <c r="E4003">
        <v>2015</v>
      </c>
      <c r="F4003" t="s">
        <v>680</v>
      </c>
      <c r="G4003" t="str">
        <f t="shared" si="289"/>
        <v>2015-Q2</v>
      </c>
      <c r="H4003" s="4">
        <f>INDEX('ALL - prices'!$J$3:$DY$219,MATCH('COMBINED DATA'!A4003,'ALL - prices'!$B$3:$B$219,0),MATCH('COMBINED DATA'!G4003,'ALL - prices'!$J$1:$DY$1,0))</f>
        <v>23.067900000000002</v>
      </c>
      <c r="I4003" s="14">
        <f t="shared" si="293"/>
        <v>1.056137097713487</v>
      </c>
      <c r="J4003" s="15">
        <f>INDEX(MarketCap2!$E$2:$AR$224,MATCH(A4003,MarketCap2!$B$2:$B$224,0),MATCH(G4003,MarketCap2!$E$1:$AR$1,0))</f>
        <v>7040286208</v>
      </c>
      <c r="K4003">
        <f t="shared" si="290"/>
        <v>22.674914660835444</v>
      </c>
      <c r="L4003">
        <f>INDEX('PB2'!$D$2:$AQ$224,MATCH(A4003,'PB2'!$B$2:$B$224,0),MATCH(G4003,'PB2'!$D$1:$AQ$1,0))</f>
        <v>5.3678288459777797</v>
      </c>
      <c r="M4003" s="16">
        <f t="shared" si="291"/>
        <v>0.1862950605717095</v>
      </c>
      <c r="N4003" s="6">
        <f>INDEX('ROA2'!$D$2:$AQ$224,MATCH(A4003,'ROA2'!$B$2:$B$224,0),MATCH(G4003,'ROA2'!$D$1:$AQ$1,0))</f>
        <v>6.5383667945861799</v>
      </c>
      <c r="O4003" s="6">
        <v>3908.4899839999998</v>
      </c>
      <c r="P4003" s="28">
        <v>1.4974449699776347E-2</v>
      </c>
    </row>
    <row r="4004" spans="1:16" x14ac:dyDescent="0.3">
      <c r="A4004" t="s">
        <v>562</v>
      </c>
      <c r="B4004" t="e">
        <f>VLOOKUP(A4004,Sheet3!L:L,1,FALSE)</f>
        <v>#N/A</v>
      </c>
      <c r="C4004" t="str">
        <f>VLOOKUP(A4004,'ALL - prices'!B:C,2,FALSE)</f>
        <v>Keyera Corp</v>
      </c>
      <c r="D4004" t="str">
        <f>VLOOKUP(A4004,'ALL - prices'!B:I,8,FALSE)</f>
        <v>Energy</v>
      </c>
      <c r="E4004">
        <v>2015</v>
      </c>
      <c r="F4004" t="s">
        <v>681</v>
      </c>
      <c r="G4004" t="str">
        <f t="shared" si="289"/>
        <v>2015-Q3</v>
      </c>
      <c r="H4004" s="4">
        <f>INDEX('ALL - prices'!$J$3:$DY$219,MATCH('COMBINED DATA'!A4004,'ALL - prices'!$B$3:$B$219,0),MATCH('COMBINED DATA'!G4004,'ALL - prices'!$J$1:$DY$1,0))</f>
        <v>20.512799999999999</v>
      </c>
      <c r="I4004" s="14">
        <f t="shared" si="293"/>
        <v>1.012801207871844</v>
      </c>
      <c r="J4004" s="15">
        <f>INDEX(MarketCap2!$E$2:$AR$224,MATCH(A4004,MarketCap2!$B$2:$B$224,0),MATCH(G4004,MarketCap2!$E$1:$AR$1,0))</f>
        <v>6204568576</v>
      </c>
      <c r="K4004">
        <f t="shared" si="290"/>
        <v>22.548551724740964</v>
      </c>
      <c r="L4004">
        <f>INDEX('PB2'!$D$2:$AQ$224,MATCH(A4004,'PB2'!$B$2:$B$224,0),MATCH(G4004,'PB2'!$D$1:$AQ$1,0))</f>
        <v>4.47070407867432</v>
      </c>
      <c r="M4004" s="16">
        <f t="shared" si="291"/>
        <v>0.22367841449629697</v>
      </c>
      <c r="N4004" s="6">
        <f>INDEX('ROA2'!$D$2:$AQ$224,MATCH(A4004,'ROA2'!$B$2:$B$224,0),MATCH(G4004,'ROA2'!$D$1:$AQ$1,0))</f>
        <v>4.8090591430664098</v>
      </c>
      <c r="O4004" s="6">
        <v>4031.1838720000001</v>
      </c>
      <c r="P4004" s="28">
        <v>3.1391634237842851E-2</v>
      </c>
    </row>
    <row r="4005" spans="1:16" x14ac:dyDescent="0.3">
      <c r="A4005" t="s">
        <v>562</v>
      </c>
      <c r="B4005" t="e">
        <f>VLOOKUP(A4005,Sheet3!L:L,1,FALSE)</f>
        <v>#N/A</v>
      </c>
      <c r="C4005" t="str">
        <f>VLOOKUP(A4005,'ALL - prices'!B:C,2,FALSE)</f>
        <v>Keyera Corp</v>
      </c>
      <c r="D4005" t="str">
        <f>VLOOKUP(A4005,'ALL - prices'!B:I,8,FALSE)</f>
        <v>Energy</v>
      </c>
      <c r="E4005">
        <v>2015</v>
      </c>
      <c r="F4005" t="s">
        <v>682</v>
      </c>
      <c r="G4005" t="str">
        <f t="shared" si="289"/>
        <v>2015-Q4</v>
      </c>
      <c r="H4005" s="4">
        <f>INDEX('ALL - prices'!$J$3:$DY$219,MATCH('COMBINED DATA'!A4005,'ALL - prices'!$B$3:$B$219,0),MATCH('COMBINED DATA'!G4005,'ALL - prices'!$J$1:$DY$1,0))</f>
        <v>22.682700000000001</v>
      </c>
      <c r="I4005" s="14">
        <f t="shared" si="293"/>
        <v>0.99815841261127825</v>
      </c>
      <c r="J4005" s="15">
        <f>INDEX(MarketCap2!$E$2:$AR$224,MATCH(A4005,MarketCap2!$B$2:$B$224,0),MATCH(G4005,MarketCap2!$E$1:$AR$1,0))</f>
        <v>6797168128</v>
      </c>
      <c r="K4005">
        <f t="shared" si="290"/>
        <v>22.639771910623647</v>
      </c>
      <c r="L4005">
        <f>INDEX('PB2'!$D$2:$AQ$224,MATCH(A4005,'PB2'!$B$2:$B$224,0),MATCH(G4005,'PB2'!$D$1:$AQ$1,0))</f>
        <v>4.9437599182128897</v>
      </c>
      <c r="M4005" s="16">
        <f t="shared" si="291"/>
        <v>0.20227519469867139</v>
      </c>
      <c r="N4005" s="6">
        <f>INDEX('ROA2'!$D$2:$AQ$224,MATCH(A4005,'ROA2'!$B$2:$B$224,0),MATCH(G4005,'ROA2'!$D$1:$AQ$1,0))</f>
        <v>5.3352518081665004</v>
      </c>
      <c r="O4005" s="6">
        <v>4176.7889919999998</v>
      </c>
      <c r="P4005" s="28">
        <v>3.6119692036711865E-2</v>
      </c>
    </row>
    <row r="4006" spans="1:16" x14ac:dyDescent="0.3">
      <c r="A4006" t="s">
        <v>562</v>
      </c>
      <c r="B4006" t="e">
        <f>VLOOKUP(A4006,Sheet3!L:L,1,FALSE)</f>
        <v>#N/A</v>
      </c>
      <c r="C4006" t="str">
        <f>VLOOKUP(A4006,'ALL - prices'!B:C,2,FALSE)</f>
        <v>Keyera Corp</v>
      </c>
      <c r="D4006" t="str">
        <f>VLOOKUP(A4006,'ALL - prices'!B:I,8,FALSE)</f>
        <v>Energy</v>
      </c>
      <c r="E4006">
        <v>2016</v>
      </c>
      <c r="F4006" t="s">
        <v>679</v>
      </c>
      <c r="G4006" t="str">
        <f t="shared" si="289"/>
        <v>2016-Q1</v>
      </c>
      <c r="H4006" s="4">
        <f>INDEX('ALL - prices'!$J$3:$DY$219,MATCH('COMBINED DATA'!A4006,'ALL - prices'!$B$3:$B$219,0),MATCH('COMBINED DATA'!G4006,'ALL - prices'!$J$1:$DY$1,0))</f>
        <v>22.436199999999999</v>
      </c>
      <c r="I4006" s="14">
        <f t="shared" si="293"/>
        <v>0.8327077573594871</v>
      </c>
      <c r="J4006" s="15">
        <f>INDEX(MarketCap2!$E$2:$AR$224,MATCH(A4006,MarketCap2!$B$2:$B$224,0),MATCH(G4006,MarketCap2!$E$1:$AR$1,0))</f>
        <v>6655349760</v>
      </c>
      <c r="K4006">
        <f t="shared" si="290"/>
        <v>22.618686843385422</v>
      </c>
      <c r="L4006">
        <f>INDEX('PB2'!$D$2:$AQ$224,MATCH(A4006,'PB2'!$B$2:$B$224,0),MATCH(G4006,'PB2'!$D$1:$AQ$1,0))</f>
        <v>4.71681880950928</v>
      </c>
      <c r="M4006" s="16">
        <f t="shared" si="291"/>
        <v>0.21200729567647655</v>
      </c>
      <c r="N4006" s="6">
        <f>INDEX('ROA2'!$D$2:$AQ$224,MATCH(A4006,'ROA2'!$B$2:$B$224,0),MATCH(G4006,'ROA2'!$D$1:$AQ$1,0))</f>
        <v>4.9566760063171396</v>
      </c>
      <c r="O4006" s="6">
        <v>4296.5688319999999</v>
      </c>
      <c r="P4006" s="28">
        <v>2.8677493698968298E-2</v>
      </c>
    </row>
    <row r="4007" spans="1:16" x14ac:dyDescent="0.3">
      <c r="A4007" t="s">
        <v>562</v>
      </c>
      <c r="B4007" t="e">
        <f>VLOOKUP(A4007,Sheet3!L:L,1,FALSE)</f>
        <v>#N/A</v>
      </c>
      <c r="C4007" t="str">
        <f>VLOOKUP(A4007,'ALL - prices'!B:C,2,FALSE)</f>
        <v>Keyera Corp</v>
      </c>
      <c r="D4007" t="str">
        <f>VLOOKUP(A4007,'ALL - prices'!B:I,8,FALSE)</f>
        <v>Energy</v>
      </c>
      <c r="E4007">
        <v>2016</v>
      </c>
      <c r="F4007" t="s">
        <v>680</v>
      </c>
      <c r="G4007" t="str">
        <f t="shared" si="289"/>
        <v>2016-Q2</v>
      </c>
      <c r="H4007" s="4">
        <f>INDEX('ALL - prices'!$J$3:$DY$219,MATCH('COMBINED DATA'!A4007,'ALL - prices'!$B$3:$B$219,0),MATCH('COMBINED DATA'!G4007,'ALL - prices'!$J$1:$DY$1,0))</f>
        <v>22.712599999999998</v>
      </c>
      <c r="I4007" s="14">
        <f t="shared" si="293"/>
        <v>0.6960832613033201</v>
      </c>
      <c r="J4007" s="15">
        <f>INDEX(MarketCap2!$E$2:$AR$224,MATCH(A4007,MarketCap2!$B$2:$B$224,0),MATCH(G4007,MarketCap2!$E$1:$AR$1,0))</f>
        <v>7217686016</v>
      </c>
      <c r="K4007">
        <f t="shared" si="290"/>
        <v>22.699800242082308</v>
      </c>
      <c r="L4007">
        <f>INDEX('PB2'!$D$2:$AQ$224,MATCH(A4007,'PB2'!$B$2:$B$224,0),MATCH(G4007,'PB2'!$D$1:$AQ$1,0))</f>
        <v>3.9996850490570099</v>
      </c>
      <c r="M4007" s="16">
        <f t="shared" si="291"/>
        <v>0.25001968598396668</v>
      </c>
      <c r="N4007" s="6">
        <f>INDEX('ROA2'!$D$2:$AQ$224,MATCH(A4007,'ROA2'!$B$2:$B$224,0),MATCH(G4007,'ROA2'!$D$1:$AQ$1,0))</f>
        <v>5.26041603088379</v>
      </c>
      <c r="O4007" s="6">
        <v>4283.6759039999997</v>
      </c>
      <c r="P4007" s="28">
        <v>-3.0007497852649811E-3</v>
      </c>
    </row>
    <row r="4008" spans="1:16" x14ac:dyDescent="0.3">
      <c r="A4008" t="s">
        <v>562</v>
      </c>
      <c r="B4008" t="e">
        <f>VLOOKUP(A4008,Sheet3!L:L,1,FALSE)</f>
        <v>#N/A</v>
      </c>
      <c r="C4008" t="str">
        <f>VLOOKUP(A4008,'ALL - prices'!B:C,2,FALSE)</f>
        <v>Keyera Corp</v>
      </c>
      <c r="D4008" t="str">
        <f>VLOOKUP(A4008,'ALL - prices'!B:I,8,FALSE)</f>
        <v>Energy</v>
      </c>
      <c r="E4008">
        <v>2016</v>
      </c>
      <c r="F4008" t="s">
        <v>681</v>
      </c>
      <c r="G4008" t="str">
        <f t="shared" si="289"/>
        <v>2016-Q3</v>
      </c>
      <c r="H4008" s="4">
        <f>INDEX('ALL - prices'!$J$3:$DY$219,MATCH('COMBINED DATA'!A4008,'ALL - prices'!$B$3:$B$219,0),MATCH('COMBINED DATA'!G4008,'ALL - prices'!$J$1:$DY$1,0))</f>
        <v>24.620899999999999</v>
      </c>
      <c r="I4008" s="14">
        <f t="shared" si="293"/>
        <v>0.63738461112581024</v>
      </c>
      <c r="J4008" s="15">
        <f>INDEX(MarketCap2!$E$2:$AR$224,MATCH(A4008,MarketCap2!$B$2:$B$224,0),MATCH(G4008,MarketCap2!$E$1:$AR$1,0))</f>
        <v>7747323904</v>
      </c>
      <c r="K4008">
        <f t="shared" si="290"/>
        <v>22.770613317971282</v>
      </c>
      <c r="L4008">
        <f>INDEX('PB2'!$D$2:$AQ$224,MATCH(A4008,'PB2'!$B$2:$B$224,0),MATCH(G4008,'PB2'!$D$1:$AQ$1,0))</f>
        <v>4.26354885101318</v>
      </c>
      <c r="M4008" s="16">
        <f t="shared" si="291"/>
        <v>0.2345463919716464</v>
      </c>
      <c r="N4008" s="6">
        <f>INDEX('ROA2'!$D$2:$AQ$224,MATCH(A4008,'ROA2'!$B$2:$B$224,0),MATCH(G4008,'ROA2'!$D$1:$AQ$1,0))</f>
        <v>6.1083722114562997</v>
      </c>
      <c r="O4008" s="6">
        <v>4467.4140159999997</v>
      </c>
      <c r="P4008" s="28">
        <v>4.2892626827447308E-2</v>
      </c>
    </row>
    <row r="4009" spans="1:16" x14ac:dyDescent="0.3">
      <c r="A4009" t="s">
        <v>562</v>
      </c>
      <c r="B4009" t="e">
        <f>VLOOKUP(A4009,Sheet3!L:L,1,FALSE)</f>
        <v>#N/A</v>
      </c>
      <c r="C4009" t="str">
        <f>VLOOKUP(A4009,'ALL - prices'!B:C,2,FALSE)</f>
        <v>Keyera Corp</v>
      </c>
      <c r="D4009" t="str">
        <f>VLOOKUP(A4009,'ALL - prices'!B:I,8,FALSE)</f>
        <v>Energy</v>
      </c>
      <c r="E4009">
        <v>2016</v>
      </c>
      <c r="F4009" t="s">
        <v>682</v>
      </c>
      <c r="G4009" t="str">
        <f t="shared" si="289"/>
        <v>2016-Q4</v>
      </c>
      <c r="H4009" s="4">
        <f>INDEX('ALL - prices'!$J$3:$DY$219,MATCH('COMBINED DATA'!A4009,'ALL - prices'!$B$3:$B$219,0),MATCH('COMBINED DATA'!G4009,'ALL - prices'!$J$1:$DY$1,0))</f>
        <v>23.7165</v>
      </c>
      <c r="I4009" s="14">
        <f t="shared" si="293"/>
        <v>1.1207924915731136</v>
      </c>
      <c r="J4009" s="15">
        <f>INDEX(MarketCap2!$E$2:$AR$224,MATCH(A4009,MarketCap2!$B$2:$B$224,0),MATCH(G4009,MarketCap2!$E$1:$AR$1,0))</f>
        <v>7389361664</v>
      </c>
      <c r="K4009">
        <f t="shared" si="290"/>
        <v>22.723307189826578</v>
      </c>
      <c r="L4009">
        <f>INDEX('PB2'!$D$2:$AQ$224,MATCH(A4009,'PB2'!$B$2:$B$224,0),MATCH(G4009,'PB2'!$D$1:$AQ$1,0))</f>
        <v>4.0796737670898402</v>
      </c>
      <c r="M4009" s="16">
        <f t="shared" si="291"/>
        <v>0.24511763858837454</v>
      </c>
      <c r="N4009" s="6">
        <f>INDEX('ROA2'!$D$2:$AQ$224,MATCH(A4009,'ROA2'!$B$2:$B$224,0),MATCH(G4009,'ROA2'!$D$1:$AQ$1,0))</f>
        <v>4.5596570968627903</v>
      </c>
      <c r="O4009" s="6">
        <v>4703.0451199999998</v>
      </c>
      <c r="P4009" s="28">
        <v>5.2744407202038934E-2</v>
      </c>
    </row>
    <row r="4010" spans="1:16" x14ac:dyDescent="0.3">
      <c r="A4010" t="s">
        <v>562</v>
      </c>
      <c r="B4010" t="e">
        <f>VLOOKUP(A4010,Sheet3!L:L,1,FALSE)</f>
        <v>#N/A</v>
      </c>
      <c r="C4010" t="str">
        <f>VLOOKUP(A4010,'ALL - prices'!B:C,2,FALSE)</f>
        <v>Keyera Corp</v>
      </c>
      <c r="D4010" t="str">
        <f>VLOOKUP(A4010,'ALL - prices'!B:I,8,FALSE)</f>
        <v>Energy</v>
      </c>
      <c r="E4010">
        <v>2017</v>
      </c>
      <c r="F4010" t="s">
        <v>679</v>
      </c>
      <c r="G4010" t="str">
        <f t="shared" si="289"/>
        <v>2017-Q1</v>
      </c>
      <c r="H4010" s="4">
        <f>INDEX('ALL - prices'!$J$3:$DY$219,MATCH('COMBINED DATA'!A4010,'ALL - prices'!$B$3:$B$219,0),MATCH('COMBINED DATA'!G4010,'ALL - prices'!$J$1:$DY$1,0))</f>
        <v>23.097100000000001</v>
      </c>
      <c r="I4010" s="14">
        <f t="shared" si="293"/>
        <v>1.6035021401087486</v>
      </c>
      <c r="J4010" s="15">
        <f>INDEX(MarketCap2!$E$2:$AR$224,MATCH(A4010,MarketCap2!$B$2:$B$224,0),MATCH(G4010,MarketCap2!$E$1:$AR$1,0))</f>
        <v>7274573312</v>
      </c>
      <c r="K4010">
        <f t="shared" si="290"/>
        <v>22.707650997012436</v>
      </c>
      <c r="L4010">
        <f>INDEX('PB2'!$D$2:$AQ$224,MATCH(A4010,'PB2'!$B$2:$B$224,0),MATCH(G4010,'PB2'!$D$1:$AQ$1,0))</f>
        <v>3.8177490234375</v>
      </c>
      <c r="M4010" s="16">
        <f t="shared" si="291"/>
        <v>0.26193445243804958</v>
      </c>
      <c r="N4010" s="6">
        <f>INDEX('ROA2'!$D$2:$AQ$224,MATCH(A4010,'ROA2'!$B$2:$B$224,0),MATCH(G4010,'ROA2'!$D$1:$AQ$1,0))</f>
        <v>4.6868820190429696</v>
      </c>
      <c r="O4010" s="6">
        <v>4956.9607679999999</v>
      </c>
      <c r="P4010" s="28">
        <v>5.3989626193507612E-2</v>
      </c>
    </row>
    <row r="4011" spans="1:16" x14ac:dyDescent="0.3">
      <c r="A4011" t="s">
        <v>562</v>
      </c>
      <c r="B4011" t="e">
        <f>VLOOKUP(A4011,Sheet3!L:L,1,FALSE)</f>
        <v>#N/A</v>
      </c>
      <c r="C4011" t="str">
        <f>VLOOKUP(A4011,'ALL - prices'!B:C,2,FALSE)</f>
        <v>Keyera Corp</v>
      </c>
      <c r="D4011" t="str">
        <f>VLOOKUP(A4011,'ALL - prices'!B:I,8,FALSE)</f>
        <v>Energy</v>
      </c>
      <c r="E4011">
        <v>2017</v>
      </c>
      <c r="F4011" t="s">
        <v>680</v>
      </c>
      <c r="G4011" t="str">
        <f t="shared" si="289"/>
        <v>2017-Q2</v>
      </c>
      <c r="H4011" s="4">
        <f>INDEX('ALL - prices'!$J$3:$DY$219,MATCH('COMBINED DATA'!A4011,'ALL - prices'!$B$3:$B$219,0),MATCH('COMBINED DATA'!G4011,'ALL - prices'!$J$1:$DY$1,0))</f>
        <v>24.421500000000002</v>
      </c>
      <c r="I4011" s="14">
        <f t="shared" si="293"/>
        <v>1.0962995895283381</v>
      </c>
      <c r="J4011" s="15">
        <f>INDEX(MarketCap2!$E$2:$AR$224,MATCH(A4011,MarketCap2!$B$2:$B$224,0),MATCH(G4011,MarketCap2!$E$1:$AR$1,0))</f>
        <v>7612102144</v>
      </c>
      <c r="K4011">
        <f t="shared" si="290"/>
        <v>22.753005205102685</v>
      </c>
      <c r="L4011">
        <f>INDEX('PB2'!$D$2:$AQ$224,MATCH(A4011,'PB2'!$B$2:$B$224,0),MATCH(G4011,'PB2'!$D$1:$AQ$1,0))</f>
        <v>3.9481070041656499</v>
      </c>
      <c r="M4011" s="16">
        <f t="shared" si="291"/>
        <v>0.25328594157779905</v>
      </c>
      <c r="N4011" s="6">
        <f>INDEX('ROA2'!$D$2:$AQ$224,MATCH(A4011,'ROA2'!$B$2:$B$224,0),MATCH(G4011,'ROA2'!$D$1:$AQ$1,0))</f>
        <v>5.2103781700134304</v>
      </c>
      <c r="O4011" s="6">
        <v>5046.2417919999998</v>
      </c>
      <c r="P4011" s="28">
        <v>1.8011242811595295E-2</v>
      </c>
    </row>
    <row r="4012" spans="1:16" x14ac:dyDescent="0.3">
      <c r="A4012" t="s">
        <v>562</v>
      </c>
      <c r="B4012" t="e">
        <f>VLOOKUP(A4012,Sheet3!L:L,1,FALSE)</f>
        <v>#N/A</v>
      </c>
      <c r="C4012" t="str">
        <f>VLOOKUP(A4012,'ALL - prices'!B:C,2,FALSE)</f>
        <v>Keyera Corp</v>
      </c>
      <c r="D4012" t="str">
        <f>VLOOKUP(A4012,'ALL - prices'!B:I,8,FALSE)</f>
        <v>Energy</v>
      </c>
      <c r="E4012">
        <v>2017</v>
      </c>
      <c r="F4012" t="s">
        <v>681</v>
      </c>
      <c r="G4012" t="str">
        <f t="shared" si="289"/>
        <v>2017-Q3</v>
      </c>
      <c r="H4012" s="4">
        <f>INDEX('ALL - prices'!$J$3:$DY$219,MATCH('COMBINED DATA'!A4012,'ALL - prices'!$B$3:$B$219,0),MATCH('COMBINED DATA'!G4012,'ALL - prices'!$J$1:$DY$1,0))</f>
        <v>23.071200000000001</v>
      </c>
      <c r="I4012" s="14">
        <f t="shared" si="293"/>
        <v>0.89419452162267354</v>
      </c>
      <c r="J4012" s="15">
        <f>INDEX(MarketCap2!$E$2:$AR$224,MATCH(A4012,MarketCap2!$B$2:$B$224,0),MATCH(G4012,MarketCap2!$E$1:$AR$1,0))</f>
        <v>7112336384</v>
      </c>
      <c r="K4012">
        <f t="shared" si="290"/>
        <v>22.685096632127234</v>
      </c>
      <c r="L4012">
        <f>INDEX('PB2'!$D$2:$AQ$224,MATCH(A4012,'PB2'!$B$2:$B$224,0),MATCH(G4012,'PB2'!$D$1:$AQ$1,0))</f>
        <v>3.7042191028595002</v>
      </c>
      <c r="M4012" s="16">
        <f t="shared" si="291"/>
        <v>0.26996243262933406</v>
      </c>
      <c r="N4012" s="6">
        <f>INDEX('ROA2'!$D$2:$AQ$224,MATCH(A4012,'ROA2'!$B$2:$B$224,0),MATCH(G4012,'ROA2'!$D$1:$AQ$1,0))</f>
        <v>5.1531281471252397</v>
      </c>
      <c r="O4012" s="6">
        <v>5252.7022079999997</v>
      </c>
      <c r="P4012" s="28">
        <v>4.0913698651402215E-2</v>
      </c>
    </row>
    <row r="4013" spans="1:16" x14ac:dyDescent="0.3">
      <c r="A4013" t="s">
        <v>562</v>
      </c>
      <c r="B4013" t="e">
        <f>VLOOKUP(A4013,Sheet3!L:L,1,FALSE)</f>
        <v>#N/A</v>
      </c>
      <c r="C4013" t="str">
        <f>VLOOKUP(A4013,'ALL - prices'!B:C,2,FALSE)</f>
        <v>Keyera Corp</v>
      </c>
      <c r="D4013" t="str">
        <f>VLOOKUP(A4013,'ALL - prices'!B:I,8,FALSE)</f>
        <v>Energy</v>
      </c>
      <c r="E4013">
        <v>2017</v>
      </c>
      <c r="F4013" t="s">
        <v>682</v>
      </c>
      <c r="G4013" t="str">
        <f t="shared" si="289"/>
        <v>2017-Q4</v>
      </c>
      <c r="H4013" s="4">
        <f>INDEX('ALL - prices'!$J$3:$DY$219,MATCH('COMBINED DATA'!A4013,'ALL - prices'!$B$3:$B$219,0),MATCH('COMBINED DATA'!G4013,'ALL - prices'!$J$1:$DY$1,0))</f>
        <v>21.6767</v>
      </c>
      <c r="I4013" s="14">
        <f t="shared" si="293"/>
        <v>2.774877914882024</v>
      </c>
      <c r="J4013" s="15">
        <f>INDEX(MarketCap2!$E$2:$AR$224,MATCH(A4013,MarketCap2!$B$2:$B$224,0),MATCH(G4013,MarketCap2!$E$1:$AR$1,0))</f>
        <v>7229630464</v>
      </c>
      <c r="K4013">
        <f t="shared" si="290"/>
        <v>22.701453760330903</v>
      </c>
      <c r="L4013">
        <f>INDEX('PB2'!$D$2:$AQ$224,MATCH(A4013,'PB2'!$B$2:$B$224,0),MATCH(G4013,'PB2'!$D$1:$AQ$1,0))</f>
        <v>2.9222431182861301</v>
      </c>
      <c r="M4013" s="16">
        <f t="shared" si="291"/>
        <v>0.34220287618864892</v>
      </c>
      <c r="N4013" s="6">
        <f>INDEX('ROA2'!$D$2:$AQ$224,MATCH(A4013,'ROA2'!$B$2:$B$224,0),MATCH(G4013,'ROA2'!$D$1:$AQ$1,0))</f>
        <v>4.6781949996948198</v>
      </c>
      <c r="O4013" s="6">
        <v>5407.2212479999998</v>
      </c>
      <c r="P4013" s="28">
        <v>2.9417056951118167E-2</v>
      </c>
    </row>
    <row r="4014" spans="1:16" x14ac:dyDescent="0.3">
      <c r="A4014" t="s">
        <v>562</v>
      </c>
      <c r="B4014" t="e">
        <f>VLOOKUP(A4014,Sheet3!L:L,1,FALSE)</f>
        <v>#N/A</v>
      </c>
      <c r="C4014" t="str">
        <f>VLOOKUP(A4014,'ALL - prices'!B:C,2,FALSE)</f>
        <v>Keyera Corp</v>
      </c>
      <c r="D4014" t="str">
        <f>VLOOKUP(A4014,'ALL - prices'!B:I,8,FALSE)</f>
        <v>Energy</v>
      </c>
      <c r="E4014">
        <v>2018</v>
      </c>
      <c r="F4014" t="s">
        <v>679</v>
      </c>
      <c r="G4014" t="str">
        <f t="shared" si="289"/>
        <v>2018-Q1</v>
      </c>
      <c r="H4014" s="4">
        <f>INDEX('ALL - prices'!$J$3:$DY$219,MATCH('COMBINED DATA'!A4014,'ALL - prices'!$B$3:$B$219,0),MATCH('COMBINED DATA'!G4014,'ALL - prices'!$J$1:$DY$1,0))</f>
        <v>20.762599999999999</v>
      </c>
      <c r="I4014" s="14">
        <f t="shared" si="293"/>
        <v>2.7724762601929172</v>
      </c>
      <c r="J4014" s="15">
        <f>INDEX(MarketCap2!$E$2:$AR$224,MATCH(A4014,MarketCap2!$B$2:$B$224,0),MATCH(G4014,MarketCap2!$E$1:$AR$1,0))</f>
        <v>6839777280</v>
      </c>
      <c r="K4014">
        <f t="shared" si="290"/>
        <v>22.646021006647228</v>
      </c>
      <c r="L4014">
        <f>INDEX('PB2'!$D$2:$AQ$224,MATCH(A4014,'PB2'!$B$2:$B$224,0),MATCH(G4014,'PB2'!$D$1:$AQ$1,0))</f>
        <v>2.7303810119628902</v>
      </c>
      <c r="M4014" s="16">
        <f t="shared" si="291"/>
        <v>0.36624925078902926</v>
      </c>
      <c r="N4014" s="6">
        <f>INDEX('ROA2'!$D$2:$AQ$224,MATCH(A4014,'ROA2'!$B$2:$B$224,0),MATCH(G4014,'ROA2'!$D$1:$AQ$1,0))</f>
        <v>5.3534779548645002</v>
      </c>
      <c r="O4014" s="6">
        <v>5874.127872</v>
      </c>
      <c r="P4014" s="28">
        <v>8.634871823909511E-2</v>
      </c>
    </row>
    <row r="4015" spans="1:16" x14ac:dyDescent="0.3">
      <c r="A4015" t="s">
        <v>562</v>
      </c>
      <c r="B4015" t="e">
        <f>VLOOKUP(A4015,Sheet3!L:L,1,FALSE)</f>
        <v>#N/A</v>
      </c>
      <c r="C4015" t="str">
        <f>VLOOKUP(A4015,'ALL - prices'!B:C,2,FALSE)</f>
        <v>Keyera Corp</v>
      </c>
      <c r="D4015" t="str">
        <f>VLOOKUP(A4015,'ALL - prices'!B:I,8,FALSE)</f>
        <v>Energy</v>
      </c>
      <c r="E4015">
        <v>2018</v>
      </c>
      <c r="F4015" t="s">
        <v>680</v>
      </c>
      <c r="G4015" t="str">
        <f t="shared" si="289"/>
        <v>2018-Q2</v>
      </c>
      <c r="H4015" s="4">
        <f>INDEX('ALL - prices'!$J$3:$DY$219,MATCH('COMBINED DATA'!A4015,'ALL - prices'!$B$3:$B$219,0),MATCH('COMBINED DATA'!G4015,'ALL - prices'!$J$1:$DY$1,0))</f>
        <v>22.933700000000002</v>
      </c>
      <c r="I4015" s="14">
        <f t="shared" si="293"/>
        <v>2.6146635653559573</v>
      </c>
      <c r="J4015" s="15">
        <f>INDEX(MarketCap2!$E$2:$AR$224,MATCH(A4015,MarketCap2!$B$2:$B$224,0),MATCH(G4015,MarketCap2!$E$1:$AR$1,0))</f>
        <v>7549350400</v>
      </c>
      <c r="K4015">
        <f t="shared" si="290"/>
        <v>22.744727356770614</v>
      </c>
      <c r="L4015">
        <f>INDEX('PB2'!$D$2:$AQ$224,MATCH(A4015,'PB2'!$B$2:$B$224,0),MATCH(G4015,'PB2'!$D$1:$AQ$1,0))</f>
        <v>2.9238638877868701</v>
      </c>
      <c r="M4015" s="16">
        <f t="shared" si="291"/>
        <v>0.34201318473717313</v>
      </c>
      <c r="N4015" s="6">
        <f>INDEX('ROA2'!$D$2:$AQ$224,MATCH(A4015,'ROA2'!$B$2:$B$224,0),MATCH(G4015,'ROA2'!$D$1:$AQ$1,0))</f>
        <v>5.0616159439086896</v>
      </c>
      <c r="O4015" s="6">
        <v>6068.5091839999995</v>
      </c>
      <c r="P4015" s="28">
        <v>3.3091093050008347E-2</v>
      </c>
    </row>
    <row r="4016" spans="1:16" x14ac:dyDescent="0.3">
      <c r="A4016" t="s">
        <v>562</v>
      </c>
      <c r="B4016" t="e">
        <f>VLOOKUP(A4016,Sheet3!L:L,1,FALSE)</f>
        <v>#N/A</v>
      </c>
      <c r="C4016" t="str">
        <f>VLOOKUP(A4016,'ALL - prices'!B:C,2,FALSE)</f>
        <v>Keyera Corp</v>
      </c>
      <c r="D4016" t="str">
        <f>VLOOKUP(A4016,'ALL - prices'!B:I,8,FALSE)</f>
        <v>Energy</v>
      </c>
      <c r="E4016">
        <v>2018</v>
      </c>
      <c r="F4016" t="s">
        <v>681</v>
      </c>
      <c r="G4016" t="str">
        <f t="shared" si="289"/>
        <v>2018-Q3</v>
      </c>
      <c r="H4016" s="4">
        <f>INDEX('ALL - prices'!$J$3:$DY$219,MATCH('COMBINED DATA'!A4016,'ALL - prices'!$B$3:$B$219,0),MATCH('COMBINED DATA'!G4016,'ALL - prices'!$J$1:$DY$1,0))</f>
        <v>21.9635</v>
      </c>
      <c r="I4016" s="14">
        <f t="shared" si="293"/>
        <v>2.5532559101077217</v>
      </c>
      <c r="J4016" s="15">
        <f>INDEX(MarketCap2!$E$2:$AR$224,MATCH(A4016,MarketCap2!$B$2:$B$224,0),MATCH(G4016,MarketCap2!$E$1:$AR$1,0))</f>
        <v>7176270336</v>
      </c>
      <c r="K4016">
        <f t="shared" si="290"/>
        <v>22.694045633234129</v>
      </c>
      <c r="L4016">
        <f>INDEX('PB2'!$D$2:$AQ$224,MATCH(A4016,'PB2'!$B$2:$B$224,0),MATCH(G4016,'PB2'!$D$1:$AQ$1,0))</f>
        <v>2.7920069694518999</v>
      </c>
      <c r="M4016" s="16">
        <f t="shared" si="291"/>
        <v>0.35816529505164896</v>
      </c>
      <c r="N4016" s="6">
        <f>INDEX('ROA2'!$D$2:$AQ$224,MATCH(A4016,'ROA2'!$B$2:$B$224,0),MATCH(G4016,'ROA2'!$D$1:$AQ$1,0))</f>
        <v>5.4108438491821298</v>
      </c>
      <c r="O4016" s="6">
        <v>6612.5071360000002</v>
      </c>
      <c r="P4016" s="28">
        <v>8.9642766535524887E-2</v>
      </c>
    </row>
    <row r="4017" spans="1:16" x14ac:dyDescent="0.3">
      <c r="A4017" t="s">
        <v>562</v>
      </c>
      <c r="B4017" t="e">
        <f>VLOOKUP(A4017,Sheet3!L:L,1,FALSE)</f>
        <v>#N/A</v>
      </c>
      <c r="C4017" t="str">
        <f>VLOOKUP(A4017,'ALL - prices'!B:C,2,FALSE)</f>
        <v>Keyera Corp</v>
      </c>
      <c r="D4017" t="str">
        <f>VLOOKUP(A4017,'ALL - prices'!B:I,8,FALSE)</f>
        <v>Energy</v>
      </c>
      <c r="E4017">
        <v>2018</v>
      </c>
      <c r="F4017" t="s">
        <v>682</v>
      </c>
      <c r="G4017" t="str">
        <f t="shared" si="289"/>
        <v>2018-Q4</v>
      </c>
      <c r="H4017" s="4">
        <f>INDEX('ALL - prices'!$J$3:$DY$219,MATCH('COMBINED DATA'!A4017,'ALL - prices'!$B$3:$B$219,0),MATCH('COMBINED DATA'!G4017,'ALL - prices'!$J$1:$DY$1,0))</f>
        <v>16.628699999999998</v>
      </c>
      <c r="I4017" s="14">
        <f t="shared" si="293"/>
        <v>1.1038250023592213</v>
      </c>
      <c r="J4017" s="15">
        <f>INDEX(MarketCap2!$E$2:$AR$224,MATCH(A4017,MarketCap2!$B$2:$B$224,0),MATCH(G4017,MarketCap2!$E$1:$AR$1,0))</f>
        <v>5401451008</v>
      </c>
      <c r="K4017">
        <f t="shared" si="290"/>
        <v>22.409933459607053</v>
      </c>
      <c r="L4017">
        <f>INDEX('PB2'!$D$2:$AQ$224,MATCH(A4017,'PB2'!$B$2:$B$224,0),MATCH(G4017,'PB2'!$D$1:$AQ$1,0))</f>
        <v>1.9393240213394201</v>
      </c>
      <c r="M4017" s="16">
        <f t="shared" si="291"/>
        <v>0.51564358972325652</v>
      </c>
      <c r="N4017" s="6">
        <f>INDEX('ROA2'!$D$2:$AQ$224,MATCH(A4017,'ROA2'!$B$2:$B$224,0),MATCH(G4017,'ROA2'!$D$1:$AQ$1,0))</f>
        <v>5.2607278823852504</v>
      </c>
      <c r="O4017" s="6">
        <v>6652.8599039999999</v>
      </c>
      <c r="P4017" s="28">
        <v>6.1024914106043151E-3</v>
      </c>
    </row>
    <row r="4018" spans="1:16" x14ac:dyDescent="0.3">
      <c r="A4018" t="s">
        <v>562</v>
      </c>
      <c r="B4018" t="e">
        <f>VLOOKUP(A4018,Sheet3!L:L,1,FALSE)</f>
        <v>#N/A</v>
      </c>
      <c r="C4018" t="str">
        <f>VLOOKUP(A4018,'ALL - prices'!B:C,2,FALSE)</f>
        <v>Keyera Corp</v>
      </c>
      <c r="D4018" t="str">
        <f>VLOOKUP(A4018,'ALL - prices'!B:I,8,FALSE)</f>
        <v>Energy</v>
      </c>
      <c r="E4018">
        <v>2019</v>
      </c>
      <c r="F4018" t="s">
        <v>679</v>
      </c>
      <c r="G4018" t="str">
        <f t="shared" ref="G4018:G4081" si="294">E4018&amp;"-"&amp;F4018</f>
        <v>2019-Q1</v>
      </c>
      <c r="H4018" s="4">
        <f>INDEX('ALL - prices'!$J$3:$DY$219,MATCH('COMBINED DATA'!A4018,'ALL - prices'!$B$3:$B$219,0),MATCH('COMBINED DATA'!G4018,'ALL - prices'!$J$1:$DY$1,0))</f>
        <v>20.6145</v>
      </c>
      <c r="I4018" s="14">
        <f t="shared" si="293"/>
        <v>6.6678401955455788</v>
      </c>
      <c r="J4018" s="15">
        <f>INDEX(MarketCap2!$E$2:$AR$224,MATCH(A4018,MarketCap2!$B$2:$B$224,0),MATCH(G4018,MarketCap2!$E$1:$AR$1,0))</f>
        <v>6673735680</v>
      </c>
      <c r="K4018">
        <f t="shared" ref="K4018:K4081" si="295">LN(J4018)</f>
        <v>22.621445612056196</v>
      </c>
      <c r="L4018">
        <f>INDEX('PB2'!$D$2:$AQ$224,MATCH(A4018,'PB2'!$B$2:$B$224,0),MATCH(G4018,'PB2'!$D$1:$AQ$1,0))</f>
        <v>2.46580910682678</v>
      </c>
      <c r="M4018" s="16">
        <f t="shared" ref="M4018:M4081" si="296">1/L4018</f>
        <v>0.40554639742039394</v>
      </c>
      <c r="N4018" s="6">
        <f>INDEX('ROA2'!$D$2:$AQ$224,MATCH(A4018,'ROA2'!$B$2:$B$224,0),MATCH(G4018,'ROA2'!$D$1:$AQ$1,0))</f>
        <v>6.4442481994628897</v>
      </c>
      <c r="O4018" s="6">
        <v>6627.8118400000003</v>
      </c>
      <c r="P4018" s="28">
        <v>-3.7650069836792422E-3</v>
      </c>
    </row>
    <row r="4019" spans="1:16" x14ac:dyDescent="0.3">
      <c r="A4019" t="s">
        <v>562</v>
      </c>
      <c r="B4019" t="e">
        <f>VLOOKUP(A4019,Sheet3!L:L,1,FALSE)</f>
        <v>#N/A</v>
      </c>
      <c r="C4019" t="str">
        <f>VLOOKUP(A4019,'ALL - prices'!B:C,2,FALSE)</f>
        <v>Keyera Corp</v>
      </c>
      <c r="D4019" t="str">
        <f>VLOOKUP(A4019,'ALL - prices'!B:I,8,FALSE)</f>
        <v>Energy</v>
      </c>
      <c r="E4019">
        <v>2019</v>
      </c>
      <c r="F4019" t="s">
        <v>680</v>
      </c>
      <c r="G4019" t="str">
        <f t="shared" si="294"/>
        <v>2019-Q2</v>
      </c>
      <c r="H4019" s="4">
        <f>INDEX('ALL - prices'!$J$3:$DY$219,MATCH('COMBINED DATA'!A4019,'ALL - prices'!$B$3:$B$219,0),MATCH('COMBINED DATA'!G4019,'ALL - prices'!$J$1:$DY$1,0))</f>
        <v>22.348500000000001</v>
      </c>
      <c r="I4019" s="14">
        <f t="shared" si="293"/>
        <v>6.5052739021888968</v>
      </c>
      <c r="J4019" s="15">
        <f>INDEX(MarketCap2!$E$2:$AR$224,MATCH(A4019,MarketCap2!$B$2:$B$224,0),MATCH(G4019,MarketCap2!$E$1:$AR$1,0))</f>
        <v>7156811776</v>
      </c>
      <c r="K4019">
        <f t="shared" si="295"/>
        <v>22.691330436069627</v>
      </c>
      <c r="L4019">
        <f>INDEX('PB2'!$D$2:$AQ$224,MATCH(A4019,'PB2'!$B$2:$B$224,0),MATCH(G4019,'PB2'!$D$1:$AQ$1,0))</f>
        <v>2.5038549900054901</v>
      </c>
      <c r="M4019" s="16">
        <f t="shared" si="296"/>
        <v>0.39938415123545445</v>
      </c>
      <c r="N4019" s="6">
        <f>INDEX('ROA2'!$D$2:$AQ$224,MATCH(A4019,'ROA2'!$B$2:$B$224,0),MATCH(G4019,'ROA2'!$D$1:$AQ$1,0))</f>
        <v>5.2881088256835902</v>
      </c>
      <c r="O4019" s="6">
        <v>7171.19488</v>
      </c>
      <c r="P4019" s="28">
        <v>8.1985284603372163E-2</v>
      </c>
    </row>
    <row r="4020" spans="1:16" x14ac:dyDescent="0.3">
      <c r="A4020" t="s">
        <v>562</v>
      </c>
      <c r="B4020" t="e">
        <f>VLOOKUP(A4020,Sheet3!L:L,1,FALSE)</f>
        <v>#N/A</v>
      </c>
      <c r="C4020" t="str">
        <f>VLOOKUP(A4020,'ALL - prices'!B:C,2,FALSE)</f>
        <v>Keyera Corp</v>
      </c>
      <c r="D4020" t="str">
        <f>VLOOKUP(A4020,'ALL - prices'!B:I,8,FALSE)</f>
        <v>Energy</v>
      </c>
      <c r="E4020">
        <v>2019</v>
      </c>
      <c r="F4020" t="s">
        <v>681</v>
      </c>
      <c r="G4020" t="str">
        <f t="shared" si="294"/>
        <v>2019-Q3</v>
      </c>
      <c r="H4020" s="4">
        <f>INDEX('ALL - prices'!$J$3:$DY$219,MATCH('COMBINED DATA'!A4020,'ALL - prices'!$B$3:$B$219,0),MATCH('COMBINED DATA'!G4020,'ALL - prices'!$J$1:$DY$1,0))</f>
        <v>21.6356</v>
      </c>
      <c r="I4020" s="14">
        <f t="shared" si="293"/>
        <v>5.8133627654310445</v>
      </c>
      <c r="J4020" s="15">
        <f>INDEX(MarketCap2!$E$2:$AR$224,MATCH(A4020,MarketCap2!$B$2:$B$224,0),MATCH(G4020,MarketCap2!$E$1:$AR$1,0))</f>
        <v>6888458240</v>
      </c>
      <c r="K4020">
        <f t="shared" si="295"/>
        <v>22.653113129152842</v>
      </c>
      <c r="L4020">
        <f>INDEX('PB2'!$D$2:$AQ$224,MATCH(A4020,'PB2'!$B$2:$B$224,0),MATCH(G4020,'PB2'!$D$1:$AQ$1,0))</f>
        <v>2.3181509971618701</v>
      </c>
      <c r="M4020" s="16">
        <f t="shared" si="296"/>
        <v>0.43137828434140296</v>
      </c>
      <c r="N4020" s="6">
        <f>INDEX('ROA2'!$D$2:$AQ$224,MATCH(A4020,'ROA2'!$B$2:$B$224,0),MATCH(G4020,'ROA2'!$D$1:$AQ$1,0))</f>
        <v>6.6349749565124503</v>
      </c>
      <c r="O4020" s="6">
        <v>7488.6169600000003</v>
      </c>
      <c r="P4020" s="28">
        <v>4.4263485417928045E-2</v>
      </c>
    </row>
    <row r="4021" spans="1:16" x14ac:dyDescent="0.3">
      <c r="A4021" t="s">
        <v>562</v>
      </c>
      <c r="B4021" t="e">
        <f>VLOOKUP(A4021,Sheet3!L:L,1,FALSE)</f>
        <v>#N/A</v>
      </c>
      <c r="C4021" t="str">
        <f>VLOOKUP(A4021,'ALL - prices'!B:C,2,FALSE)</f>
        <v>Keyera Corp</v>
      </c>
      <c r="D4021" t="str">
        <f>VLOOKUP(A4021,'ALL - prices'!B:I,8,FALSE)</f>
        <v>Energy</v>
      </c>
      <c r="E4021">
        <v>2019</v>
      </c>
      <c r="F4021" t="s">
        <v>682</v>
      </c>
      <c r="G4021" t="str">
        <f t="shared" si="294"/>
        <v>2019-Q4</v>
      </c>
      <c r="H4021" s="4">
        <f>INDEX('ALL - prices'!$J$3:$DY$219,MATCH('COMBINED DATA'!A4021,'ALL - prices'!$B$3:$B$219,0),MATCH('COMBINED DATA'!G4021,'ALL - prices'!$J$1:$DY$1,0))</f>
        <v>23.220500000000001</v>
      </c>
      <c r="I4021" s="14">
        <f t="shared" si="293"/>
        <v>3.3196009494114334</v>
      </c>
      <c r="J4021" s="15">
        <f>INDEX(MarketCap2!$E$2:$AR$224,MATCH(A4021,MarketCap2!$B$2:$B$224,0),MATCH(G4021,MarketCap2!$E$1:$AR$1,0))</f>
        <v>7284593152</v>
      </c>
      <c r="K4021">
        <f t="shared" si="295"/>
        <v>22.709027427676475</v>
      </c>
      <c r="L4021">
        <f>INDEX('PB2'!$D$2:$AQ$224,MATCH(A4021,'PB2'!$B$2:$B$224,0),MATCH(G4021,'PB2'!$D$1:$AQ$1,0))</f>
        <v>2.4275889396667498</v>
      </c>
      <c r="M4021" s="16">
        <f t="shared" si="296"/>
        <v>0.41193135446451501</v>
      </c>
      <c r="N4021" s="6">
        <f>INDEX('ROA2'!$D$2:$AQ$224,MATCH(A4021,'ROA2'!$B$2:$B$224,0),MATCH(G4021,'ROA2'!$D$1:$AQ$1,0))</f>
        <v>8.2410583496093803</v>
      </c>
      <c r="O4021" s="6">
        <v>7606.1578239999999</v>
      </c>
      <c r="P4021" s="28">
        <v>1.5695937531300785E-2</v>
      </c>
    </row>
    <row r="4022" spans="1:16" x14ac:dyDescent="0.3">
      <c r="A4022" t="s">
        <v>562</v>
      </c>
      <c r="B4022" t="e">
        <f>VLOOKUP(A4022,Sheet3!L:L,1,FALSE)</f>
        <v>#N/A</v>
      </c>
      <c r="C4022" t="str">
        <f>VLOOKUP(A4022,'ALL - prices'!B:C,2,FALSE)</f>
        <v>Keyera Corp</v>
      </c>
      <c r="D4022" t="str">
        <f>VLOOKUP(A4022,'ALL - prices'!B:I,8,FALSE)</f>
        <v>Energy</v>
      </c>
      <c r="E4022">
        <v>2020</v>
      </c>
      <c r="F4022" t="s">
        <v>679</v>
      </c>
      <c r="G4022" t="str">
        <f t="shared" si="294"/>
        <v>2020-Q1</v>
      </c>
      <c r="H4022" s="4">
        <f>INDEX('ALL - prices'!$J$3:$DY$219,MATCH('COMBINED DATA'!A4022,'ALL - prices'!$B$3:$B$219,0),MATCH('COMBINED DATA'!G4022,'ALL - prices'!$J$1:$DY$1,0))</f>
        <v>9.1289999999999996</v>
      </c>
      <c r="I4022" s="14">
        <f t="shared" si="293"/>
        <v>2.4304531640210691</v>
      </c>
      <c r="J4022" s="15">
        <f>INDEX(MarketCap2!$E$2:$AR$224,MATCH(A4022,MarketCap2!$B$2:$B$224,0),MATCH(G4022,MarketCap2!$E$1:$AR$1,0))</f>
        <v>2800778240</v>
      </c>
      <c r="K4022">
        <f t="shared" si="295"/>
        <v>21.753163158365751</v>
      </c>
      <c r="L4022">
        <f>INDEX('PB2'!$D$2:$AQ$224,MATCH(A4022,'PB2'!$B$2:$B$224,0),MATCH(G4022,'PB2'!$D$1:$AQ$1,0))</f>
        <v>0.91791701316833496</v>
      </c>
      <c r="M4022" s="16">
        <f t="shared" si="296"/>
        <v>1.0894231021477014</v>
      </c>
      <c r="N4022" s="6">
        <f>INDEX('ROA2'!$D$2:$AQ$224,MATCH(A4022,'ROA2'!$B$2:$B$224,0),MATCH(G4022,'ROA2'!$D$1:$AQ$1,0))</f>
        <v>6.3786587715148899</v>
      </c>
      <c r="O4022" s="6">
        <v>7514.1877759999998</v>
      </c>
      <c r="P4022" s="28">
        <v>-1.2091525067992086E-2</v>
      </c>
    </row>
    <row r="4023" spans="1:16" x14ac:dyDescent="0.3">
      <c r="A4023" t="s">
        <v>562</v>
      </c>
      <c r="B4023" t="e">
        <f>VLOOKUP(A4023,Sheet3!L:L,1,FALSE)</f>
        <v>#N/A</v>
      </c>
      <c r="C4023" t="str">
        <f>VLOOKUP(A4023,'ALL - prices'!B:C,2,FALSE)</f>
        <v>Keyera Corp</v>
      </c>
      <c r="D4023" t="str">
        <f>VLOOKUP(A4023,'ALL - prices'!B:I,8,FALSE)</f>
        <v>Energy</v>
      </c>
      <c r="E4023">
        <v>2020</v>
      </c>
      <c r="F4023" t="s">
        <v>680</v>
      </c>
      <c r="G4023" t="str">
        <f t="shared" si="294"/>
        <v>2020-Q2</v>
      </c>
      <c r="H4023" s="4">
        <f>INDEX('ALL - prices'!$J$3:$DY$219,MATCH('COMBINED DATA'!A4023,'ALL - prices'!$B$3:$B$219,0),MATCH('COMBINED DATA'!G4023,'ALL - prices'!$J$1:$DY$1,0))</f>
        <v>14.7722</v>
      </c>
      <c r="I4023" s="14">
        <f t="shared" si="293"/>
        <v>4.7961120847168131</v>
      </c>
      <c r="J4023" s="15">
        <f>INDEX(MarketCap2!$E$2:$AR$224,MATCH(A4023,MarketCap2!$B$2:$B$224,0),MATCH(G4023,MarketCap2!$E$1:$AR$1,0))</f>
        <v>4426000384</v>
      </c>
      <c r="K4023">
        <f t="shared" si="295"/>
        <v>22.210762165335318</v>
      </c>
      <c r="L4023">
        <f>INDEX('PB2'!$D$2:$AQ$224,MATCH(A4023,'PB2'!$B$2:$B$224,0),MATCH(G4023,'PB2'!$D$1:$AQ$1,0))</f>
        <v>1.5009679794311499</v>
      </c>
      <c r="M4023" s="16">
        <f t="shared" si="296"/>
        <v>0.66623673103205627</v>
      </c>
      <c r="N4023" s="6">
        <f>INDEX('ROA2'!$D$2:$AQ$224,MATCH(A4023,'ROA2'!$B$2:$B$224,0),MATCH(G4023,'ROA2'!$D$1:$AQ$1,0))</f>
        <v>6.8479738235473597</v>
      </c>
      <c r="O4023" s="6">
        <v>7481.051136</v>
      </c>
      <c r="P4023" s="28">
        <v>-4.4098764880266574E-3</v>
      </c>
    </row>
    <row r="4024" spans="1:16" x14ac:dyDescent="0.3">
      <c r="A4024" t="s">
        <v>562</v>
      </c>
      <c r="B4024" t="e">
        <f>VLOOKUP(A4024,Sheet3!L:L,1,FALSE)</f>
        <v>#N/A</v>
      </c>
      <c r="C4024" t="str">
        <f>VLOOKUP(A4024,'ALL - prices'!B:C,2,FALSE)</f>
        <v>Keyera Corp</v>
      </c>
      <c r="D4024" t="str">
        <f>VLOOKUP(A4024,'ALL - prices'!B:I,8,FALSE)</f>
        <v>Energy</v>
      </c>
      <c r="E4024">
        <v>2020</v>
      </c>
      <c r="F4024" t="s">
        <v>681</v>
      </c>
      <c r="G4024" t="str">
        <f t="shared" si="294"/>
        <v>2020-Q3</v>
      </c>
      <c r="H4024" s="4">
        <f>INDEX('ALL - prices'!$J$3:$DY$219,MATCH('COMBINED DATA'!A4024,'ALL - prices'!$B$3:$B$219,0),MATCH('COMBINED DATA'!G4024,'ALL - prices'!$J$1:$DY$1,0))</f>
        <v>14.6816</v>
      </c>
      <c r="I4024" s="14">
        <f t="shared" si="293"/>
        <v>4.2341480523437927</v>
      </c>
      <c r="J4024" s="15">
        <f>INDEX(MarketCap2!$E$2:$AR$224,MATCH(A4024,MarketCap2!$B$2:$B$224,0),MATCH(G4024,MarketCap2!$E$1:$AR$1,0))</f>
        <v>4303948288</v>
      </c>
      <c r="K4024">
        <f t="shared" si="295"/>
        <v>22.182798644863826</v>
      </c>
      <c r="L4024">
        <f>INDEX('PB2'!$D$2:$AQ$224,MATCH(A4024,'PB2'!$B$2:$B$224,0),MATCH(G4024,'PB2'!$D$1:$AQ$1,0))</f>
        <v>1.5004420280456501</v>
      </c>
      <c r="M4024" s="16">
        <f t="shared" si="296"/>
        <v>0.66647026763340944</v>
      </c>
      <c r="N4024" s="6">
        <f>INDEX('ROA2'!$D$2:$AQ$224,MATCH(A4024,'ROA2'!$B$2:$B$224,0),MATCH(G4024,'ROA2'!$D$1:$AQ$1,0))</f>
        <v>3.8770210742950399</v>
      </c>
      <c r="O4024" s="6">
        <v>7726.3109119999999</v>
      </c>
      <c r="P4024" s="28">
        <v>3.2784133077205034E-2</v>
      </c>
    </row>
    <row r="4025" spans="1:16" x14ac:dyDescent="0.3">
      <c r="A4025" t="s">
        <v>562</v>
      </c>
      <c r="B4025" t="e">
        <f>VLOOKUP(A4025,Sheet3!L:L,1,FALSE)</f>
        <v>#N/A</v>
      </c>
      <c r="C4025" t="str">
        <f>VLOOKUP(A4025,'ALL - prices'!B:C,2,FALSE)</f>
        <v>Keyera Corp</v>
      </c>
      <c r="D4025" t="str">
        <f>VLOOKUP(A4025,'ALL - prices'!B:I,8,FALSE)</f>
        <v>Energy</v>
      </c>
      <c r="E4025">
        <v>2020</v>
      </c>
      <c r="F4025" t="s">
        <v>682</v>
      </c>
      <c r="G4025" t="str">
        <f t="shared" si="294"/>
        <v>2020-Q4</v>
      </c>
      <c r="H4025" s="4">
        <f>INDEX('ALL - prices'!$J$3:$DY$219,MATCH('COMBINED DATA'!A4025,'ALL - prices'!$B$3:$B$219,0),MATCH('COMBINED DATA'!G4025,'ALL - prices'!$J$1:$DY$1,0))</f>
        <v>16.888200000000001</v>
      </c>
      <c r="I4025" s="14">
        <f t="shared" si="293"/>
        <v>2.6490047653159605</v>
      </c>
      <c r="J4025" s="15">
        <f>INDEX(MarketCap2!$E$2:$AR$224,MATCH(A4025,MarketCap2!$B$2:$B$224,0),MATCH(G4025,MarketCap2!$E$1:$AR$1,0))</f>
        <v>4843547648</v>
      </c>
      <c r="K4025">
        <f t="shared" si="295"/>
        <v>22.300913274296519</v>
      </c>
      <c r="L4025">
        <f>INDEX('PB2'!$D$2:$AQ$224,MATCH(A4025,'PB2'!$B$2:$B$224,0),MATCH(G4025,'PB2'!$D$1:$AQ$1,0))</f>
        <v>1.8106340169906601</v>
      </c>
      <c r="M4025" s="16">
        <f t="shared" si="296"/>
        <v>0.5522927276391485</v>
      </c>
      <c r="N4025" s="6">
        <f>INDEX('ROA2'!$D$2:$AQ$224,MATCH(A4025,'ROA2'!$B$2:$B$224,0),MATCH(G4025,'ROA2'!$D$1:$AQ$1,0))</f>
        <v>2.2925651073455802</v>
      </c>
      <c r="O4025" s="6">
        <v>7569.0741760000001</v>
      </c>
      <c r="P4025" s="28">
        <v>-2.0350816552798832E-2</v>
      </c>
    </row>
    <row r="4026" spans="1:16" x14ac:dyDescent="0.3">
      <c r="A4026" t="s">
        <v>562</v>
      </c>
      <c r="B4026" t="e">
        <f>VLOOKUP(A4026,Sheet3!L:L,1,FALSE)</f>
        <v>#N/A</v>
      </c>
      <c r="C4026" t="str">
        <f>VLOOKUP(A4026,'ALL - prices'!B:C,2,FALSE)</f>
        <v>Keyera Corp</v>
      </c>
      <c r="D4026" t="str">
        <f>VLOOKUP(A4026,'ALL - prices'!B:I,8,FALSE)</f>
        <v>Energy</v>
      </c>
      <c r="E4026">
        <v>2021</v>
      </c>
      <c r="F4026" t="s">
        <v>679</v>
      </c>
      <c r="G4026" t="str">
        <f t="shared" si="294"/>
        <v>2021-Q1</v>
      </c>
      <c r="H4026" s="4">
        <f>INDEX('ALL - prices'!$J$3:$DY$219,MATCH('COMBINED DATA'!A4026,'ALL - prices'!$B$3:$B$219,0),MATCH('COMBINED DATA'!G4026,'ALL - prices'!$J$1:$DY$1,0))</f>
        <v>19.8599</v>
      </c>
      <c r="I4026" s="14">
        <f t="shared" si="293"/>
        <v>1.4036034016653947</v>
      </c>
      <c r="J4026" s="15">
        <f>INDEX(MarketCap2!$E$2:$AR$224,MATCH(A4026,MarketCap2!$B$2:$B$224,0),MATCH(G4026,MarketCap2!$E$1:$AR$1,0))</f>
        <v>5592991232</v>
      </c>
      <c r="K4026">
        <f t="shared" si="295"/>
        <v>22.444780085110754</v>
      </c>
      <c r="L4026">
        <f>INDEX('PB2'!$D$2:$AQ$224,MATCH(A4026,'PB2'!$B$2:$B$224,0),MATCH(G4026,'PB2'!$D$1:$AQ$1,0))</f>
        <v>2.1113770008087198</v>
      </c>
      <c r="M4026" s="16">
        <f t="shared" si="296"/>
        <v>0.47362455857810826</v>
      </c>
      <c r="N4026" s="6">
        <f>INDEX('ROA2'!$D$2:$AQ$224,MATCH(A4026,'ROA2'!$B$2:$B$224,0),MATCH(G4026,'ROA2'!$D$1:$AQ$1,0))</f>
        <v>0.82285499572753895</v>
      </c>
      <c r="O4026" s="6">
        <v>7562.586112</v>
      </c>
      <c r="P4026" s="28">
        <v>-8.5718066029428781E-4</v>
      </c>
    </row>
    <row r="4027" spans="1:16" x14ac:dyDescent="0.3">
      <c r="A4027" t="s">
        <v>562</v>
      </c>
      <c r="B4027" t="e">
        <f>VLOOKUP(A4027,Sheet3!L:L,1,FALSE)</f>
        <v>#N/A</v>
      </c>
      <c r="C4027" t="str">
        <f>VLOOKUP(A4027,'ALL - prices'!B:C,2,FALSE)</f>
        <v>Keyera Corp</v>
      </c>
      <c r="D4027" t="str">
        <f>VLOOKUP(A4027,'ALL - prices'!B:I,8,FALSE)</f>
        <v>Energy</v>
      </c>
      <c r="E4027">
        <v>2021</v>
      </c>
      <c r="F4027" t="s">
        <v>680</v>
      </c>
      <c r="G4027" t="str">
        <f t="shared" si="294"/>
        <v>2021-Q2</v>
      </c>
      <c r="H4027" s="4">
        <f>INDEX('ALL - prices'!$J$3:$DY$219,MATCH('COMBINED DATA'!A4027,'ALL - prices'!$B$3:$B$219,0),MATCH('COMBINED DATA'!G4027,'ALL - prices'!$J$1:$DY$1,0))</f>
        <v>25.745799999999999</v>
      </c>
      <c r="I4027" s="14">
        <f t="shared" si="293"/>
        <v>1.2649304868911444</v>
      </c>
      <c r="J4027" s="15">
        <f>INDEX(MarketCap2!$E$2:$AR$224,MATCH(A4027,MarketCap2!$B$2:$B$224,0),MATCH(G4027,MarketCap2!$E$1:$AR$1,0))</f>
        <v>7132562944</v>
      </c>
      <c r="K4027">
        <f t="shared" si="295"/>
        <v>22.687936465969177</v>
      </c>
      <c r="L4027">
        <f>INDEX('PB2'!$D$2:$AQ$224,MATCH(A4027,'PB2'!$B$2:$B$224,0),MATCH(G4027,'PB2'!$D$1:$AQ$1,0))</f>
        <v>2.7262659072875999</v>
      </c>
      <c r="M4027" s="16">
        <f t="shared" si="296"/>
        <v>0.36680207800966635</v>
      </c>
      <c r="N4027" s="6">
        <f>INDEX('ROA2'!$D$2:$AQ$224,MATCH(A4027,'ROA2'!$B$2:$B$224,0),MATCH(G4027,'ROA2'!$D$1:$AQ$1,0))</f>
        <v>0.81899899244308505</v>
      </c>
      <c r="O4027" s="6">
        <v>7719.6907520000004</v>
      </c>
      <c r="P4027" s="28">
        <v>2.0773930725987148E-2</v>
      </c>
    </row>
    <row r="4028" spans="1:16" x14ac:dyDescent="0.3">
      <c r="A4028" t="s">
        <v>562</v>
      </c>
      <c r="B4028" t="e">
        <f>VLOOKUP(A4028,Sheet3!L:L,1,FALSE)</f>
        <v>#N/A</v>
      </c>
      <c r="C4028" t="str">
        <f>VLOOKUP(A4028,'ALL - prices'!B:C,2,FALSE)</f>
        <v>Keyera Corp</v>
      </c>
      <c r="D4028" t="str">
        <f>VLOOKUP(A4028,'ALL - prices'!B:I,8,FALSE)</f>
        <v>Energy</v>
      </c>
      <c r="E4028">
        <v>2021</v>
      </c>
      <c r="F4028" t="s">
        <v>681</v>
      </c>
      <c r="G4028" t="str">
        <f t="shared" si="294"/>
        <v>2021-Q3</v>
      </c>
      <c r="H4028" s="4">
        <f>INDEX('ALL - prices'!$J$3:$DY$219,MATCH('COMBINED DATA'!A4028,'ALL - prices'!$B$3:$B$219,0),MATCH('COMBINED DATA'!G4028,'ALL - prices'!$J$1:$DY$1,0))</f>
        <v>25.016999999999999</v>
      </c>
      <c r="I4028" s="14">
        <f t="shared" si="293"/>
        <v>1.2181693762226451</v>
      </c>
      <c r="J4028" s="15">
        <f>INDEX(MarketCap2!$E$2:$AR$224,MATCH(A4028,MarketCap2!$B$2:$B$224,0),MATCH(G4028,MarketCap2!$E$1:$AR$1,0))</f>
        <v>6824220160</v>
      </c>
      <c r="K4028">
        <f t="shared" si="295"/>
        <v>22.643743909217942</v>
      </c>
      <c r="L4028">
        <f>INDEX('PB2'!$D$2:$AQ$224,MATCH(A4028,'PB2'!$B$2:$B$224,0),MATCH(G4028,'PB2'!$D$1:$AQ$1,0))</f>
        <v>2.63016700744629</v>
      </c>
      <c r="M4028" s="16">
        <f t="shared" si="296"/>
        <v>0.38020399357489121</v>
      </c>
      <c r="N4028" s="6">
        <f>INDEX('ROA2'!$D$2:$AQ$224,MATCH(A4028,'ROA2'!$B$2:$B$224,0),MATCH(G4028,'ROA2'!$D$1:$AQ$1,0))</f>
        <v>1.5856790542602499</v>
      </c>
      <c r="O4028" s="6">
        <v>7797.5157760000002</v>
      </c>
      <c r="P4028" s="28">
        <v>1.0081365497683573E-2</v>
      </c>
    </row>
    <row r="4029" spans="1:16" x14ac:dyDescent="0.3">
      <c r="A4029" t="s">
        <v>562</v>
      </c>
      <c r="B4029" t="e">
        <f>VLOOKUP(A4029,Sheet3!L:L,1,FALSE)</f>
        <v>#N/A</v>
      </c>
      <c r="C4029" t="str">
        <f>VLOOKUP(A4029,'ALL - prices'!B:C,2,FALSE)</f>
        <v>Keyera Corp</v>
      </c>
      <c r="D4029" t="str">
        <f>VLOOKUP(A4029,'ALL - prices'!B:I,8,FALSE)</f>
        <v>Energy</v>
      </c>
      <c r="E4029">
        <v>2021</v>
      </c>
      <c r="F4029" t="s">
        <v>682</v>
      </c>
      <c r="G4029" t="str">
        <f t="shared" si="294"/>
        <v>2021-Q4</v>
      </c>
      <c r="H4029" s="4">
        <f>INDEX('ALL - prices'!$J$3:$DY$219,MATCH('COMBINED DATA'!A4029,'ALL - prices'!$B$3:$B$219,0),MATCH('COMBINED DATA'!G4029,'ALL - prices'!$J$1:$DY$1,0))</f>
        <v>22.756499999999999</v>
      </c>
      <c r="I4029" s="14">
        <f t="shared" si="293"/>
        <v>0.88193372010977522</v>
      </c>
      <c r="J4029" s="15">
        <f>INDEX(MarketCap2!$E$2:$AR$224,MATCH(A4029,MarketCap2!$B$2:$B$224,0),MATCH(G4029,MarketCap2!$E$1:$AR$1,0))</f>
        <v>6109037056</v>
      </c>
      <c r="K4029">
        <f t="shared" si="295"/>
        <v>22.533034996400193</v>
      </c>
      <c r="L4029">
        <f>INDEX('PB2'!$D$2:$AQ$224,MATCH(A4029,'PB2'!$B$2:$B$224,0),MATCH(G4029,'PB2'!$D$1:$AQ$1,0))</f>
        <v>2.3727049827575701</v>
      </c>
      <c r="M4029" s="16">
        <f t="shared" si="296"/>
        <v>0.42145989799279421</v>
      </c>
      <c r="N4029" s="6">
        <f>INDEX('ROA2'!$D$2:$AQ$224,MATCH(A4029,'ROA2'!$B$2:$B$224,0),MATCH(G4029,'ROA2'!$D$1:$AQ$1,0))</f>
        <v>2.0203440189361599</v>
      </c>
      <c r="O4029" s="6">
        <v>8214.6708479999998</v>
      </c>
      <c r="P4029" s="28">
        <v>5.3498458224857021E-2</v>
      </c>
    </row>
    <row r="4030" spans="1:16" x14ac:dyDescent="0.3">
      <c r="A4030" t="s">
        <v>562</v>
      </c>
      <c r="B4030" t="e">
        <f>VLOOKUP(A4030,Sheet3!L:L,1,FALSE)</f>
        <v>#N/A</v>
      </c>
      <c r="C4030" t="str">
        <f>VLOOKUP(A4030,'ALL - prices'!B:C,2,FALSE)</f>
        <v>Keyera Corp</v>
      </c>
      <c r="D4030" t="str">
        <f>VLOOKUP(A4030,'ALL - prices'!B:I,8,FALSE)</f>
        <v>Energy</v>
      </c>
      <c r="E4030">
        <v>2022</v>
      </c>
      <c r="F4030" t="s">
        <v>679</v>
      </c>
      <c r="G4030" t="str">
        <f t="shared" si="294"/>
        <v>2022-Q1</v>
      </c>
      <c r="H4030" s="4">
        <f>INDEX('ALL - prices'!$J$3:$DY$219,MATCH('COMBINED DATA'!A4030,'ALL - prices'!$B$3:$B$219,0),MATCH('COMBINED DATA'!G4030,'ALL - prices'!$J$1:$DY$1,0))</f>
        <v>25.6904</v>
      </c>
      <c r="I4030" s="14">
        <f t="shared" si="293"/>
        <v>0.82978632741608072</v>
      </c>
      <c r="J4030" s="15">
        <f>INDEX(MarketCap2!$E$2:$AR$224,MATCH(A4030,MarketCap2!$B$2:$B$224,0),MATCH(G4030,MarketCap2!$E$1:$AR$1,0))</f>
        <v>6785677312</v>
      </c>
      <c r="K4030">
        <f t="shared" si="295"/>
        <v>22.638079950158954</v>
      </c>
      <c r="L4030">
        <f>INDEX('PB2'!$D$2:$AQ$224,MATCH(A4030,'PB2'!$B$2:$B$224,0),MATCH(G4030,'PB2'!$D$1:$AQ$1,0))</f>
        <v>2.6344659328460698</v>
      </c>
      <c r="M4030" s="16">
        <f t="shared" si="296"/>
        <v>0.37958357613669297</v>
      </c>
      <c r="N4030" s="6">
        <f>INDEX('ROA2'!$D$2:$AQ$224,MATCH(A4030,'ROA2'!$B$2:$B$224,0),MATCH(G4030,'ROA2'!$D$1:$AQ$1,0))</f>
        <v>4.1318831443786603</v>
      </c>
      <c r="O4030" s="6">
        <v>8130.3060480000004</v>
      </c>
      <c r="P4030" s="28">
        <v>-1.0270015872947534E-2</v>
      </c>
    </row>
    <row r="4031" spans="1:16" x14ac:dyDescent="0.3">
      <c r="A4031" t="s">
        <v>562</v>
      </c>
      <c r="B4031" t="e">
        <f>VLOOKUP(A4031,Sheet3!L:L,1,FALSE)</f>
        <v>#N/A</v>
      </c>
      <c r="C4031" t="str">
        <f>VLOOKUP(A4031,'ALL - prices'!B:C,2,FALSE)</f>
        <v>Keyera Corp</v>
      </c>
      <c r="D4031" t="str">
        <f>VLOOKUP(A4031,'ALL - prices'!B:I,8,FALSE)</f>
        <v>Energy</v>
      </c>
      <c r="E4031">
        <v>2022</v>
      </c>
      <c r="F4031" t="s">
        <v>680</v>
      </c>
      <c r="G4031" t="str">
        <f t="shared" si="294"/>
        <v>2022-Q2</v>
      </c>
      <c r="H4031" s="4">
        <f>INDEX('ALL - prices'!$J$3:$DY$219,MATCH('COMBINED DATA'!A4031,'ALL - prices'!$B$3:$B$219,0),MATCH('COMBINED DATA'!G4031,'ALL - prices'!$J$1:$DY$1,0))</f>
        <v>24.168700000000001</v>
      </c>
      <c r="I4031" s="14">
        <f t="shared" si="293"/>
        <v>1.2459531087351026</v>
      </c>
      <c r="J4031" s="15">
        <f>INDEX(MarketCap2!$E$2:$AR$224,MATCH(A4031,MarketCap2!$B$2:$B$224,0),MATCH(G4031,MarketCap2!$E$1:$AR$1,0))</f>
        <v>6288903680</v>
      </c>
      <c r="K4031">
        <f t="shared" si="295"/>
        <v>22.562052596760026</v>
      </c>
      <c r="L4031">
        <f>INDEX('PB2'!$D$2:$AQ$224,MATCH(A4031,'PB2'!$B$2:$B$224,0),MATCH(G4031,'PB2'!$D$1:$AQ$1,0))</f>
        <v>2.3665330410003702</v>
      </c>
      <c r="M4031" s="16">
        <f t="shared" si="296"/>
        <v>0.42255906960727857</v>
      </c>
      <c r="N4031" s="6">
        <f>INDEX('ROA2'!$D$2:$AQ$224,MATCH(A4031,'ROA2'!$B$2:$B$224,0),MATCH(G4031,'ROA2'!$D$1:$AQ$1,0))</f>
        <v>4.3508257865905797</v>
      </c>
      <c r="O4031" s="6">
        <v>8469.1901440000001</v>
      </c>
      <c r="P4031" s="28">
        <v>4.1681591566084149E-2</v>
      </c>
    </row>
    <row r="4032" spans="1:16" x14ac:dyDescent="0.3">
      <c r="A4032" t="s">
        <v>562</v>
      </c>
      <c r="B4032" t="e">
        <f>VLOOKUP(A4032,Sheet3!L:L,1,FALSE)</f>
        <v>#N/A</v>
      </c>
      <c r="C4032" t="str">
        <f>VLOOKUP(A4032,'ALL - prices'!B:C,2,FALSE)</f>
        <v>Keyera Corp</v>
      </c>
      <c r="D4032" t="str">
        <f>VLOOKUP(A4032,'ALL - prices'!B:I,8,FALSE)</f>
        <v>Energy</v>
      </c>
      <c r="E4032">
        <v>2022</v>
      </c>
      <c r="F4032" t="s">
        <v>681</v>
      </c>
      <c r="G4032" t="str">
        <f t="shared" si="294"/>
        <v>2022-Q3</v>
      </c>
      <c r="H4032" s="4">
        <f>INDEX('ALL - prices'!$J$3:$DY$219,MATCH('COMBINED DATA'!A4032,'ALL - prices'!$B$3:$B$219,0),MATCH('COMBINED DATA'!G4032,'ALL - prices'!$J$1:$DY$1,0))</f>
        <v>23.764099999999999</v>
      </c>
      <c r="I4032" s="14">
        <f t="shared" si="293"/>
        <v>1.4629077038555776</v>
      </c>
      <c r="J4032" s="15">
        <f>INDEX(MarketCap2!$E$2:$AR$224,MATCH(A4032,MarketCap2!$B$2:$B$224,0),MATCH(G4032,MarketCap2!$E$1:$AR$1,0))</f>
        <v>6089765376</v>
      </c>
      <c r="K4032">
        <f t="shared" si="295"/>
        <v>22.529875391817693</v>
      </c>
      <c r="L4032">
        <f>INDEX('PB2'!$D$2:$AQ$224,MATCH(A4032,'PB2'!$B$2:$B$224,0),MATCH(G4032,'PB2'!$D$1:$AQ$1,0))</f>
        <v>2.25166893005371</v>
      </c>
      <c r="M4032" s="16">
        <f t="shared" si="296"/>
        <v>0.44411502359547439</v>
      </c>
      <c r="N4032" s="6">
        <f>INDEX('ROA2'!$D$2:$AQ$224,MATCH(A4032,'ROA2'!$B$2:$B$224,0),MATCH(G4032,'ROA2'!$D$1:$AQ$1,0))</f>
        <v>5.46527004241943</v>
      </c>
      <c r="O4032" s="6">
        <v>8545.1709439999995</v>
      </c>
      <c r="P4032" s="28">
        <v>8.9714363130491259E-3</v>
      </c>
    </row>
    <row r="4033" spans="1:16" x14ac:dyDescent="0.3">
      <c r="A4033" t="s">
        <v>562</v>
      </c>
      <c r="B4033" t="e">
        <f>VLOOKUP(A4033,Sheet3!L:L,1,FALSE)</f>
        <v>#N/A</v>
      </c>
      <c r="C4033" t="str">
        <f>VLOOKUP(A4033,'ALL - prices'!B:C,2,FALSE)</f>
        <v>Keyera Corp</v>
      </c>
      <c r="D4033" t="str">
        <f>VLOOKUP(A4033,'ALL - prices'!B:I,8,FALSE)</f>
        <v>Energy</v>
      </c>
      <c r="E4033">
        <v>2022</v>
      </c>
      <c r="F4033" t="s">
        <v>682</v>
      </c>
      <c r="G4033" t="str">
        <f t="shared" si="294"/>
        <v>2022-Q4</v>
      </c>
      <c r="H4033" s="4">
        <f>INDEX('ALL - prices'!$J$3:$DY$219,MATCH('COMBINED DATA'!A4033,'ALL - prices'!$B$3:$B$219,0),MATCH('COMBINED DATA'!G4033,'ALL - prices'!$J$1:$DY$1,0))</f>
        <v>25.141200000000001</v>
      </c>
      <c r="I4033" s="14">
        <f t="shared" si="293"/>
        <v>1.5488133874572068</v>
      </c>
      <c r="J4033" s="15">
        <f>INDEX(MarketCap2!$E$2:$AR$224,MATCH(A4033,MarketCap2!$B$2:$B$224,0),MATCH(G4033,MarketCap2!$E$1:$AR$1,0))</f>
        <v>6780648448</v>
      </c>
      <c r="K4033">
        <f t="shared" si="295"/>
        <v>22.637338575623314</v>
      </c>
      <c r="L4033">
        <f>INDEX('PB2'!$D$2:$AQ$224,MATCH(A4033,'PB2'!$B$2:$B$224,0),MATCH(G4033,'PB2'!$D$1:$AQ$1,0))</f>
        <v>2.4055809974670401</v>
      </c>
      <c r="M4033" s="16">
        <f t="shared" si="296"/>
        <v>0.41569999141702207</v>
      </c>
      <c r="N4033" s="6">
        <f>INDEX('ROA2'!$D$2:$AQ$224,MATCH(A4033,'ROA2'!$B$2:$B$224,0),MATCH(G4033,'ROA2'!$D$1:$AQ$1,0))</f>
        <v>5.93617486953735</v>
      </c>
      <c r="O4033" s="6">
        <v>8637.0887679999996</v>
      </c>
      <c r="P4033" s="28">
        <v>1.0756698093271067E-2</v>
      </c>
    </row>
    <row r="4034" spans="1:16" x14ac:dyDescent="0.3">
      <c r="A4034" t="s">
        <v>562</v>
      </c>
      <c r="B4034" t="e">
        <f>VLOOKUP(A4034,Sheet3!L:L,1,FALSE)</f>
        <v>#N/A</v>
      </c>
      <c r="C4034" t="str">
        <f>VLOOKUP(A4034,'ALL - prices'!B:C,2,FALSE)</f>
        <v>Keyera Corp</v>
      </c>
      <c r="D4034" t="str">
        <f>VLOOKUP(A4034,'ALL - prices'!B:I,8,FALSE)</f>
        <v>Energy</v>
      </c>
      <c r="E4034">
        <v>2023</v>
      </c>
      <c r="F4034" t="s">
        <v>679</v>
      </c>
      <c r="G4034" t="str">
        <f t="shared" si="294"/>
        <v>2023-Q1</v>
      </c>
      <c r="H4034" s="4">
        <f>INDEX('ALL - prices'!$J$3:$DY$219,MATCH('COMBINED DATA'!A4034,'ALL - prices'!$B$3:$B$219,0),MATCH('COMBINED DATA'!G4034,'ALL - prices'!$J$1:$DY$1,0))</f>
        <v>25.5489</v>
      </c>
      <c r="I4034" s="14">
        <f t="shared" si="293"/>
        <v>2.1788774424383464</v>
      </c>
      <c r="J4034" s="15">
        <f>INDEX(MarketCap2!$E$2:$AR$224,MATCH(A4034,MarketCap2!$B$2:$B$224,0),MATCH(G4034,MarketCap2!$E$1:$AR$1,0))</f>
        <v>6780648448</v>
      </c>
      <c r="K4034">
        <f t="shared" si="295"/>
        <v>22.637338575623314</v>
      </c>
      <c r="L4034">
        <f>INDEX('PB2'!$D$2:$AQ$224,MATCH(A4034,'PB2'!$B$2:$B$224,0),MATCH(G4034,'PB2'!$D$1:$AQ$1,0))</f>
        <v>2.3819260597228999</v>
      </c>
      <c r="M4034" s="16">
        <f t="shared" si="296"/>
        <v>0.41982831327532244</v>
      </c>
      <c r="N4034" s="6">
        <f>INDEX('ROA2'!$D$2:$AQ$224,MATCH(A4034,'ROA2'!$B$2:$B$224,0),MATCH(G4034,'ROA2'!$D$1:$AQ$1,0))</f>
        <v>3.9320189952850302</v>
      </c>
      <c r="O4034" s="6">
        <v>8568.1879040000003</v>
      </c>
      <c r="P4034" s="28">
        <v>-7.9773249819167866E-3</v>
      </c>
    </row>
    <row r="4035" spans="1:16" x14ac:dyDescent="0.3">
      <c r="A4035" t="s">
        <v>562</v>
      </c>
      <c r="B4035" t="e">
        <f>VLOOKUP(A4035,Sheet3!L:L,1,FALSE)</f>
        <v>#N/A</v>
      </c>
      <c r="C4035" t="str">
        <f>VLOOKUP(A4035,'ALL - prices'!B:C,2,FALSE)</f>
        <v>Keyera Corp</v>
      </c>
      <c r="D4035" t="str">
        <f>VLOOKUP(A4035,'ALL - prices'!B:I,8,FALSE)</f>
        <v>Energy</v>
      </c>
      <c r="E4035">
        <v>2023</v>
      </c>
      <c r="F4035" t="s">
        <v>680</v>
      </c>
      <c r="G4035" t="str">
        <f t="shared" si="294"/>
        <v>2023-Q2</v>
      </c>
      <c r="H4035" s="4">
        <f>INDEX('ALL - prices'!$J$3:$DY$219,MATCH('COMBINED DATA'!A4035,'ALL - prices'!$B$3:$B$219,0),MATCH('COMBINED DATA'!G4035,'ALL - prices'!$J$1:$DY$1,0))</f>
        <v>26.787099999999999</v>
      </c>
      <c r="I4035" s="14">
        <f t="shared" si="293"/>
        <v>3.1456298302830663</v>
      </c>
      <c r="J4035" s="15">
        <f>INDEX(MarketCap2!$E$2:$AR$224,MATCH(A4035,MarketCap2!$B$2:$B$224,0),MATCH(G4035,MarketCap2!$E$1:$AR$1,0))</f>
        <v>7000635392</v>
      </c>
      <c r="K4035">
        <f t="shared" si="295"/>
        <v>22.669266752168067</v>
      </c>
      <c r="L4035">
        <f>INDEX('PB2'!$D$2:$AQ$224,MATCH(A4035,'PB2'!$B$2:$B$224,0),MATCH(G4035,'PB2'!$D$1:$AQ$1,0))</f>
        <v>2.42745089530945</v>
      </c>
      <c r="M4035" s="16">
        <f t="shared" si="296"/>
        <v>0.41195478019032</v>
      </c>
      <c r="N4035" s="6">
        <f>INDEX('ROA2'!$D$2:$AQ$224,MATCH(A4035,'ROA2'!$B$2:$B$224,0),MATCH(G4035,'ROA2'!$D$1:$AQ$1,0))</f>
        <v>4.0536470413207999</v>
      </c>
      <c r="O4035" s="6">
        <v>8912.1443839999993</v>
      </c>
      <c r="P4035" s="28">
        <v>4.0143433343639109E-2</v>
      </c>
    </row>
    <row r="4036" spans="1:16" x14ac:dyDescent="0.3">
      <c r="A4036" t="s">
        <v>562</v>
      </c>
      <c r="B4036" t="e">
        <f>VLOOKUP(A4036,Sheet3!L:L,1,FALSE)</f>
        <v>#N/A</v>
      </c>
      <c r="C4036" t="str">
        <f>VLOOKUP(A4036,'ALL - prices'!B:C,2,FALSE)</f>
        <v>Keyera Corp</v>
      </c>
      <c r="D4036" t="str">
        <f>VLOOKUP(A4036,'ALL - prices'!B:I,8,FALSE)</f>
        <v>Energy</v>
      </c>
      <c r="E4036">
        <v>2023</v>
      </c>
      <c r="F4036" t="s">
        <v>681</v>
      </c>
      <c r="G4036" t="str">
        <f t="shared" si="294"/>
        <v>2023-Q3</v>
      </c>
      <c r="H4036" s="4">
        <f>INDEX('ALL - prices'!$J$3:$DY$219,MATCH('COMBINED DATA'!A4036,'ALL - prices'!$B$3:$B$219,0),MATCH('COMBINED DATA'!G4036,'ALL - prices'!$J$1:$DY$1,0))</f>
        <v>28.395</v>
      </c>
      <c r="I4036" s="14">
        <f t="shared" si="293"/>
        <v>4.5982227563120626</v>
      </c>
      <c r="J4036" s="15">
        <f>INDEX(MarketCap2!$E$2:$AR$224,MATCH(A4036,MarketCap2!$B$2:$B$224,0),MATCH(G4036,MarketCap2!$E$1:$AR$1,0))</f>
        <v>7307701248</v>
      </c>
      <c r="K4036">
        <f t="shared" si="295"/>
        <v>22.712194594495195</v>
      </c>
      <c r="L4036">
        <f>INDEX('PB2'!$D$2:$AQ$224,MATCH(A4036,'PB2'!$B$2:$B$224,0),MATCH(G4036,'PB2'!$D$1:$AQ$1,0))</f>
        <v>2.5563330650329599</v>
      </c>
      <c r="M4036" s="16">
        <f t="shared" si="296"/>
        <v>0.39118533248996118</v>
      </c>
      <c r="N4036" s="6">
        <f>INDEX('ROA2'!$D$2:$AQ$224,MATCH(A4036,'ROA2'!$B$2:$B$224,0),MATCH(G4036,'ROA2'!$D$1:$AQ$1,0))</f>
        <v>3.8903169631957999</v>
      </c>
      <c r="O4036" s="6">
        <v>8842.7182080000002</v>
      </c>
      <c r="P4036" s="28">
        <v>-7.7900640977765197E-3</v>
      </c>
    </row>
    <row r="4037" spans="1:16" x14ac:dyDescent="0.3">
      <c r="A4037" t="s">
        <v>562</v>
      </c>
      <c r="B4037" t="e">
        <f>VLOOKUP(A4037,Sheet3!L:L,1,FALSE)</f>
        <v>#N/A</v>
      </c>
      <c r="C4037" t="str">
        <f>VLOOKUP(A4037,'ALL - prices'!B:C,2,FALSE)</f>
        <v>Keyera Corp</v>
      </c>
      <c r="D4037" t="str">
        <f>VLOOKUP(A4037,'ALL - prices'!B:I,8,FALSE)</f>
        <v>Energy</v>
      </c>
      <c r="E4037">
        <v>2023</v>
      </c>
      <c r="F4037" t="s">
        <v>682</v>
      </c>
      <c r="G4037" t="str">
        <f t="shared" si="294"/>
        <v>2023-Q4</v>
      </c>
      <c r="H4037" s="4">
        <f>INDEX('ALL - prices'!$J$3:$DY$219,MATCH('COMBINED DATA'!A4037,'ALL - prices'!$B$3:$B$219,0),MATCH('COMBINED DATA'!G4037,'ALL - prices'!$J$1:$DY$1,0))</f>
        <v>28.9511</v>
      </c>
      <c r="I4037" s="14">
        <f t="shared" si="293"/>
        <v>4.436249477787098</v>
      </c>
      <c r="J4037" s="15">
        <f>INDEX(MarketCap2!$E$2:$AR$224,MATCH(A4037,MarketCap2!$B$2:$B$224,0),MATCH(G4037,MarketCap2!$E$1:$AR$1,0))</f>
        <v>7339782656</v>
      </c>
      <c r="K4037">
        <f t="shared" si="295"/>
        <v>22.71657506823524</v>
      </c>
      <c r="L4037">
        <f>INDEX('PB2'!$D$2:$AQ$224,MATCH(A4037,'PB2'!$B$2:$B$224,0),MATCH(G4037,'PB2'!$D$1:$AQ$1,0))</f>
        <v>2.6407089233398402</v>
      </c>
      <c r="M4037" s="16">
        <f t="shared" si="296"/>
        <v>0.37868618959156192</v>
      </c>
      <c r="N4037" s="6">
        <f>INDEX('ROA2'!$D$2:$AQ$224,MATCH(A4037,'ROA2'!$B$2:$B$224,0),MATCH(G4037,'ROA2'!$D$1:$AQ$1,0))</f>
        <v>3.3360741138458301</v>
      </c>
      <c r="O4037" s="6">
        <v>8925.1686399999999</v>
      </c>
      <c r="P4037" s="28">
        <v>9.3241048804887615E-3</v>
      </c>
    </row>
    <row r="4038" spans="1:16" x14ac:dyDescent="0.3">
      <c r="A4038" t="s">
        <v>562</v>
      </c>
      <c r="B4038" t="e">
        <f>VLOOKUP(A4038,Sheet3!L:L,1,FALSE)</f>
        <v>#N/A</v>
      </c>
      <c r="C4038" t="str">
        <f>VLOOKUP(A4038,'ALL - prices'!B:C,2,FALSE)</f>
        <v>Keyera Corp</v>
      </c>
      <c r="D4038" t="str">
        <f>VLOOKUP(A4038,'ALL - prices'!B:I,8,FALSE)</f>
        <v>Energy</v>
      </c>
      <c r="E4038" s="18">
        <v>2024</v>
      </c>
      <c r="F4038" t="s">
        <v>679</v>
      </c>
      <c r="G4038" t="str">
        <f t="shared" si="294"/>
        <v>2024-Q1</v>
      </c>
      <c r="H4038" s="4">
        <f>INDEX('ALL - prices'!$J$3:$DY$219,MATCH('COMBINED DATA'!A4038,'ALL - prices'!$B$3:$B$219,0),MATCH('COMBINED DATA'!G4038,'ALL - prices'!$J$1:$DY$1,0))</f>
        <v>31.9969</v>
      </c>
      <c r="I4038" s="14" t="s">
        <v>769</v>
      </c>
      <c r="J4038" s="15">
        <f>INDEX(MarketCap2!$E$2:$AR$224,MATCH(A4038,MarketCap2!$B$2:$B$224,0),MATCH(G4038,MarketCap2!$E$1:$AR$1,0))</f>
        <v>7995161088</v>
      </c>
      <c r="K4038">
        <f t="shared" si="295"/>
        <v>22.802102331622219</v>
      </c>
      <c r="L4038">
        <f>INDEX('PB2'!$D$2:$AQ$224,MATCH(A4038,'PB2'!$B$2:$B$224,0),MATCH(G4038,'PB2'!$D$1:$AQ$1,0))</f>
        <v>2.9122879505157502</v>
      </c>
      <c r="M4038" s="16">
        <f t="shared" si="296"/>
        <v>0.34337263931023904</v>
      </c>
      <c r="N4038" s="6">
        <f>INDEX('ROA2'!$D$2:$AQ$224,MATCH(A4038,'ROA2'!$B$2:$B$224,0),MATCH(G4038,'ROA2'!$D$1:$AQ$1,0))</f>
        <v>4.8884840011596697</v>
      </c>
      <c r="O4038" s="6">
        <v>8780.0104960000008</v>
      </c>
      <c r="P4038" s="28">
        <v>-1.6263910504664601E-2</v>
      </c>
    </row>
    <row r="4039" spans="1:16" x14ac:dyDescent="0.3">
      <c r="A4039" t="s">
        <v>562</v>
      </c>
      <c r="B4039" t="e">
        <f>VLOOKUP(A4039,Sheet3!L:L,1,FALSE)</f>
        <v>#N/A</v>
      </c>
      <c r="C4039" t="str">
        <f>VLOOKUP(A4039,'ALL - prices'!B:C,2,FALSE)</f>
        <v>Keyera Corp</v>
      </c>
      <c r="D4039" t="str">
        <f>VLOOKUP(A4039,'ALL - prices'!B:I,8,FALSE)</f>
        <v>Energy</v>
      </c>
      <c r="E4039" s="18">
        <v>2024</v>
      </c>
      <c r="F4039" t="s">
        <v>680</v>
      </c>
      <c r="G4039" t="str">
        <f t="shared" si="294"/>
        <v>2024-Q2</v>
      </c>
      <c r="H4039" s="4">
        <f>INDEX('ALL - prices'!$J$3:$DY$219,MATCH('COMBINED DATA'!A4039,'ALL - prices'!$B$3:$B$219,0),MATCH('COMBINED DATA'!G4039,'ALL - prices'!$J$1:$DY$1,0))</f>
        <v>35.217300000000002</v>
      </c>
      <c r="I4039" s="14" t="s">
        <v>769</v>
      </c>
      <c r="J4039" s="15">
        <f>INDEX(MarketCap2!$E$2:$AR$224,MATCH(A4039,MarketCap2!$B$2:$B$224,0),MATCH(G4039,MarketCap2!$E$1:$AR$1,0))</f>
        <v>8682620928</v>
      </c>
      <c r="K4039">
        <f t="shared" si="295"/>
        <v>22.884589270271288</v>
      </c>
      <c r="L4039">
        <f>INDEX('PB2'!$D$2:$AQ$224,MATCH(A4039,'PB2'!$B$2:$B$224,0),MATCH(G4039,'PB2'!$D$1:$AQ$1,0))</f>
        <v>3.1262669563293501</v>
      </c>
      <c r="M4039" s="16">
        <f t="shared" si="296"/>
        <v>0.31987031624904227</v>
      </c>
      <c r="N4039" s="6">
        <f>INDEX('ROA2'!$D$2:$AQ$224,MATCH(A4039,'ROA2'!$B$2:$B$224,0),MATCH(G4039,'ROA2'!$D$1:$AQ$1,0))</f>
        <v>4.0646800994873002</v>
      </c>
      <c r="O4039" s="6">
        <v>8661.5408640000005</v>
      </c>
      <c r="P4039" s="28">
        <v>-1.3493108243318468E-2</v>
      </c>
    </row>
    <row r="4040" spans="1:16" x14ac:dyDescent="0.3">
      <c r="A4040" t="s">
        <v>562</v>
      </c>
      <c r="B4040" t="e">
        <f>VLOOKUP(A4040,Sheet3!L:L,1,FALSE)</f>
        <v>#N/A</v>
      </c>
      <c r="C4040" t="str">
        <f>VLOOKUP(A4040,'ALL - prices'!B:C,2,FALSE)</f>
        <v>Keyera Corp</v>
      </c>
      <c r="D4040" t="str">
        <f>VLOOKUP(A4040,'ALL - prices'!B:I,8,FALSE)</f>
        <v>Energy</v>
      </c>
      <c r="E4040" s="18">
        <v>2024</v>
      </c>
      <c r="F4040" t="s">
        <v>681</v>
      </c>
      <c r="G4040" t="str">
        <f t="shared" si="294"/>
        <v>2024-Q3</v>
      </c>
      <c r="H4040" s="4">
        <f>INDEX('ALL - prices'!$J$3:$DY$219,MATCH('COMBINED DATA'!A4040,'ALL - prices'!$B$3:$B$219,0),MATCH('COMBINED DATA'!G4040,'ALL - prices'!$J$1:$DY$1,0))</f>
        <v>39.6965</v>
      </c>
      <c r="I4040" s="14" t="s">
        <v>769</v>
      </c>
      <c r="J4040" s="15">
        <f>INDEX(MarketCap2!$E$2:$AR$224,MATCH(A4040,MarketCap2!$B$2:$B$224,0),MATCH(G4040,MarketCap2!$E$1:$AR$1,0))</f>
        <v>9663397888</v>
      </c>
      <c r="K4040">
        <f t="shared" si="295"/>
        <v>22.991611171562095</v>
      </c>
      <c r="L4040">
        <f>INDEX('PB2'!$D$2:$AQ$224,MATCH(A4040,'PB2'!$B$2:$B$224,0),MATCH(G4040,'PB2'!$D$1:$AQ$1,0))</f>
        <v>3.40506911277771</v>
      </c>
      <c r="M4040" s="16">
        <f t="shared" si="296"/>
        <v>0.29367979529327165</v>
      </c>
      <c r="N4040" s="6">
        <f>INDEX('ROA2'!$D$2:$AQ$224,MATCH(A4040,'ROA2'!$B$2:$B$224,0),MATCH(G4040,'ROA2'!$D$1:$AQ$1,0))</f>
        <v>3.8655478954315199</v>
      </c>
      <c r="O4040" s="6">
        <v>8769.0137599999998</v>
      </c>
      <c r="P4040" s="28">
        <v>1.2408057375413348E-2</v>
      </c>
    </row>
    <row r="4041" spans="1:16" x14ac:dyDescent="0.3">
      <c r="A4041" t="s">
        <v>562</v>
      </c>
      <c r="B4041" t="e">
        <f>VLOOKUP(A4041,Sheet3!L:L,1,FALSE)</f>
        <v>#N/A</v>
      </c>
      <c r="C4041" t="str">
        <f>VLOOKUP(A4041,'ALL - prices'!B:C,2,FALSE)</f>
        <v>Keyera Corp</v>
      </c>
      <c r="D4041" t="str">
        <f>VLOOKUP(A4041,'ALL - prices'!B:I,8,FALSE)</f>
        <v>Energy</v>
      </c>
      <c r="E4041" s="18">
        <v>2024</v>
      </c>
      <c r="F4041" t="s">
        <v>682</v>
      </c>
      <c r="G4041" t="str">
        <f t="shared" si="294"/>
        <v>2024-Q4</v>
      </c>
      <c r="H4041" s="4">
        <f>INDEX('ALL - prices'!$J$3:$DY$219,MATCH('COMBINED DATA'!A4041,'ALL - prices'!$B$3:$B$219,0),MATCH('COMBINED DATA'!G4041,'ALL - prices'!$J$1:$DY$1,0))</f>
        <v>41.869599999999998</v>
      </c>
      <c r="I4041" s="14" t="s">
        <v>769</v>
      </c>
      <c r="J4041" s="15">
        <f>INDEX(MarketCap2!$E$2:$AR$224,MATCH(A4041,MarketCap2!$B$2:$B$224,0),MATCH(G4041,MarketCap2!$E$1:$AR$1,0))</f>
        <v>10073582592</v>
      </c>
      <c r="K4041">
        <f t="shared" si="295"/>
        <v>23.033182249224435</v>
      </c>
      <c r="L4041">
        <f>INDEX('PB2'!$D$2:$AQ$224,MATCH(A4041,'PB2'!$B$2:$B$224,0),MATCH(G4041,'PB2'!$D$1:$AQ$1,0))</f>
        <v>3.54960463007041</v>
      </c>
      <c r="M4041" s="16">
        <f t="shared" si="296"/>
        <v>0.28172151668062367</v>
      </c>
      <c r="N4041" s="6">
        <f>INDEX('ROA2'!$D$2:$AQ$224,MATCH(A4041,'ROA2'!$B$2:$B$224,0),MATCH(G4041,'ROA2'!$D$1:$AQ$1,0))</f>
        <v>5.0914578437805202</v>
      </c>
      <c r="O4041" s="6">
        <v>8630.2730240000001</v>
      </c>
      <c r="P4041" s="28">
        <v>-1.5821703534423436E-2</v>
      </c>
    </row>
    <row r="4042" spans="1:16" x14ac:dyDescent="0.3">
      <c r="A4042" t="s">
        <v>563</v>
      </c>
      <c r="B4042" t="str">
        <f>VLOOKUP(A4042,Sheet3!L:L,1,FALSE)</f>
        <v>KMP-U CN EQUITY</v>
      </c>
      <c r="C4042" t="str">
        <f>VLOOKUP(A4042,'ALL - prices'!B:C,2,FALSE)</f>
        <v>Killam Apartment Real Estate I</v>
      </c>
      <c r="D4042" t="str">
        <f>VLOOKUP(A4042,'ALL - prices'!B:I,8,FALSE)</f>
        <v>Real Estate</v>
      </c>
      <c r="E4042">
        <v>2015</v>
      </c>
      <c r="F4042" t="s">
        <v>679</v>
      </c>
      <c r="G4042" t="str">
        <f t="shared" si="294"/>
        <v>2015-Q1</v>
      </c>
      <c r="H4042" s="4">
        <f>INDEX('ALL - prices'!$J$3:$DY$219,MATCH('COMBINED DATA'!A4042,'ALL - prices'!$B$3:$B$219,0),MATCH('COMBINED DATA'!G4042,'ALL - prices'!$J$1:$DY$1,0))</f>
        <v>7.0308000000000002</v>
      </c>
      <c r="I4042" s="14">
        <f t="shared" ref="I4042:I4077" si="297">STDEV(H4043:H4046)</f>
        <v>0.63216012937124288</v>
      </c>
      <c r="J4042" s="6">
        <f>INDEX('market cap'!$B$3:$DQ$219,MATCH(A4042,'market cap'!$A$3:$A$219,0),MATCH(G4042,'market cap'!$B$1:$DQ$1,0))</f>
        <v>670.26160000000004</v>
      </c>
      <c r="K4042">
        <f t="shared" si="295"/>
        <v>6.5076680839413141</v>
      </c>
      <c r="L4042">
        <f>INDEX('PB2'!$D$2:$AQ$224,MATCH(A4042,'PB2'!$B$2:$B$224,0),MATCH(G4042,'PB2'!$D$1:$AQ$1,0))</f>
        <v>1.0352879762649501</v>
      </c>
      <c r="M4042" s="16">
        <f t="shared" si="296"/>
        <v>0.96591482073204415</v>
      </c>
      <c r="N4042" s="6">
        <f>INDEX('ROA2'!$D$2:$AQ$224,MATCH(A4042,'ROA2'!$B$2:$B$224,0),MATCH(G4042,'ROA2'!$D$1:$AQ$1,0))</f>
        <v>1.80018198490143</v>
      </c>
      <c r="O4042" s="6">
        <v>1775.234048</v>
      </c>
      <c r="P4042" s="28">
        <v>7.7300598056884176E-2</v>
      </c>
    </row>
    <row r="4043" spans="1:16" x14ac:dyDescent="0.3">
      <c r="A4043" t="s">
        <v>563</v>
      </c>
      <c r="B4043" t="str">
        <f>VLOOKUP(A4043,Sheet3!L:L,1,FALSE)</f>
        <v>KMP-U CN EQUITY</v>
      </c>
      <c r="C4043" t="str">
        <f>VLOOKUP(A4043,'ALL - prices'!B:C,2,FALSE)</f>
        <v>Killam Apartment Real Estate I</v>
      </c>
      <c r="D4043" t="str">
        <f>VLOOKUP(A4043,'ALL - prices'!B:I,8,FALSE)</f>
        <v>Real Estate</v>
      </c>
      <c r="E4043">
        <v>2015</v>
      </c>
      <c r="F4043" t="s">
        <v>680</v>
      </c>
      <c r="G4043" t="str">
        <f t="shared" si="294"/>
        <v>2015-Q2</v>
      </c>
      <c r="H4043" s="4">
        <f>INDEX('ALL - prices'!$J$3:$DY$219,MATCH('COMBINED DATA'!A4043,'ALL - prices'!$B$3:$B$219,0),MATCH('COMBINED DATA'!G4043,'ALL - prices'!$J$1:$DY$1,0))</f>
        <v>6.5766</v>
      </c>
      <c r="I4043" s="14">
        <f t="shared" si="297"/>
        <v>0.95016176342065983</v>
      </c>
      <c r="J4043" s="6">
        <f>INDEX('market cap'!$B$3:$DQ$219,MATCH(A4043,'market cap'!$A$3:$A$219,0),MATCH(G4043,'market cap'!$B$1:$DQ$1,0))</f>
        <v>631.48789999999997</v>
      </c>
      <c r="K4043">
        <f t="shared" si="295"/>
        <v>6.4480787808785527</v>
      </c>
      <c r="L4043">
        <f>INDEX('PB2'!$D$2:$AQ$224,MATCH(A4043,'PB2'!$B$2:$B$224,0),MATCH(G4043,'PB2'!$D$1:$AQ$1,0))</f>
        <v>0.95596301555633501</v>
      </c>
      <c r="M4043" s="16">
        <f t="shared" si="296"/>
        <v>1.0460655733820801</v>
      </c>
      <c r="N4043" s="6">
        <f>INDEX('ROA2'!$D$2:$AQ$224,MATCH(A4043,'ROA2'!$B$2:$B$224,0),MATCH(G4043,'ROA2'!$D$1:$AQ$1,0))</f>
        <v>1.8840039968490601</v>
      </c>
      <c r="O4043" s="6">
        <v>1827.4900479999999</v>
      </c>
      <c r="P4043" s="28">
        <v>2.9436118611442866E-2</v>
      </c>
    </row>
    <row r="4044" spans="1:16" x14ac:dyDescent="0.3">
      <c r="A4044" t="s">
        <v>563</v>
      </c>
      <c r="B4044" t="str">
        <f>VLOOKUP(A4044,Sheet3!L:L,1,FALSE)</f>
        <v>KMP-U CN EQUITY</v>
      </c>
      <c r="C4044" t="str">
        <f>VLOOKUP(A4044,'ALL - prices'!B:C,2,FALSE)</f>
        <v>Killam Apartment Real Estate I</v>
      </c>
      <c r="D4044" t="str">
        <f>VLOOKUP(A4044,'ALL - prices'!B:I,8,FALSE)</f>
        <v>Real Estate</v>
      </c>
      <c r="E4044">
        <v>2015</v>
      </c>
      <c r="F4044" t="s">
        <v>681</v>
      </c>
      <c r="G4044" t="str">
        <f t="shared" si="294"/>
        <v>2015-Q3</v>
      </c>
      <c r="H4044" s="4">
        <f>INDEX('ALL - prices'!$J$3:$DY$219,MATCH('COMBINED DATA'!A4044,'ALL - prices'!$B$3:$B$219,0),MATCH('COMBINED DATA'!G4044,'ALL - prices'!$J$1:$DY$1,0))</f>
        <v>6.5193000000000003</v>
      </c>
      <c r="I4044" s="14">
        <f t="shared" si="297"/>
        <v>0.72673225927205543</v>
      </c>
      <c r="J4044" s="6">
        <f>INDEX('market cap'!$B$3:$DQ$219,MATCH(A4044,'market cap'!$A$3:$A$219,0),MATCH(G4044,'market cap'!$B$1:$DQ$1,0))</f>
        <v>622.84100000000001</v>
      </c>
      <c r="K4044">
        <f t="shared" si="295"/>
        <v>6.4342912695207115</v>
      </c>
      <c r="L4044">
        <f>INDEX('PB2'!$D$2:$AQ$224,MATCH(A4044,'PB2'!$B$2:$B$224,0),MATCH(G4044,'PB2'!$D$1:$AQ$1,0))</f>
        <v>0.93101698160171498</v>
      </c>
      <c r="M4044" s="16">
        <f t="shared" si="296"/>
        <v>1.07409426440279</v>
      </c>
      <c r="N4044" s="6">
        <f>INDEX('ROA2'!$D$2:$AQ$224,MATCH(A4044,'ROA2'!$B$2:$B$224,0),MATCH(G4044,'ROA2'!$D$1:$AQ$1,0))</f>
        <v>1.56504595279694</v>
      </c>
      <c r="O4044" s="6">
        <v>1845.7859840000001</v>
      </c>
      <c r="P4044" s="28">
        <v>1.0011510607142967E-2</v>
      </c>
    </row>
    <row r="4045" spans="1:16" x14ac:dyDescent="0.3">
      <c r="A4045" t="s">
        <v>563</v>
      </c>
      <c r="B4045" t="str">
        <f>VLOOKUP(A4045,Sheet3!L:L,1,FALSE)</f>
        <v>KMP-U CN EQUITY</v>
      </c>
      <c r="C4045" t="str">
        <f>VLOOKUP(A4045,'ALL - prices'!B:C,2,FALSE)</f>
        <v>Killam Apartment Real Estate I</v>
      </c>
      <c r="D4045" t="str">
        <f>VLOOKUP(A4045,'ALL - prices'!B:I,8,FALSE)</f>
        <v>Real Estate</v>
      </c>
      <c r="E4045">
        <v>2015</v>
      </c>
      <c r="F4045" t="s">
        <v>682</v>
      </c>
      <c r="G4045" t="str">
        <f t="shared" si="294"/>
        <v>2015-Q4</v>
      </c>
      <c r="H4045" s="4">
        <f>INDEX('ALL - prices'!$J$3:$DY$219,MATCH('COMBINED DATA'!A4045,'ALL - prices'!$B$3:$B$219,0),MATCH('COMBINED DATA'!G4045,'ALL - prices'!$J$1:$DY$1,0))</f>
        <v>6.9842000000000004</v>
      </c>
      <c r="I4045" s="14">
        <f t="shared" si="297"/>
        <v>0.31524383155477154</v>
      </c>
      <c r="J4045" s="6">
        <f>INDEX('market cap'!$B$3:$DQ$219,MATCH(A4045,'market cap'!$A$3:$A$219,0),MATCH(G4045,'market cap'!$B$1:$DQ$1,0))</f>
        <v>659.26949999999999</v>
      </c>
      <c r="K4045">
        <f t="shared" si="295"/>
        <v>6.491132403863066</v>
      </c>
      <c r="L4045">
        <f>INDEX('PB2'!$D$2:$AQ$224,MATCH(A4045,'PB2'!$B$2:$B$224,0),MATCH(G4045,'PB2'!$D$1:$AQ$1,0))</f>
        <v>0.98659098148345903</v>
      </c>
      <c r="M4045" s="16">
        <f t="shared" si="296"/>
        <v>1.0135912640275495</v>
      </c>
      <c r="N4045" s="6">
        <f>INDEX('ROA2'!$D$2:$AQ$224,MATCH(A4045,'ROA2'!$B$2:$B$224,0),MATCH(G4045,'ROA2'!$D$1:$AQ$1,0))</f>
        <v>1.0164270401001001</v>
      </c>
      <c r="O4045" s="6">
        <v>1869.95904</v>
      </c>
      <c r="P4045" s="28">
        <v>1.3096348227552615E-2</v>
      </c>
    </row>
    <row r="4046" spans="1:16" x14ac:dyDescent="0.3">
      <c r="A4046" t="s">
        <v>563</v>
      </c>
      <c r="B4046" t="str">
        <f>VLOOKUP(A4046,Sheet3!L:L,1,FALSE)</f>
        <v>KMP-U CN EQUITY</v>
      </c>
      <c r="C4046" t="str">
        <f>VLOOKUP(A4046,'ALL - prices'!B:C,2,FALSE)</f>
        <v>Killam Apartment Real Estate I</v>
      </c>
      <c r="D4046" t="str">
        <f>VLOOKUP(A4046,'ALL - prices'!B:I,8,FALSE)</f>
        <v>Real Estate</v>
      </c>
      <c r="E4046">
        <v>2016</v>
      </c>
      <c r="F4046" t="s">
        <v>679</v>
      </c>
      <c r="G4046" t="str">
        <f t="shared" si="294"/>
        <v>2016-Q1</v>
      </c>
      <c r="H4046" s="4">
        <f>INDEX('ALL - prices'!$J$3:$DY$219,MATCH('COMBINED DATA'!A4046,'ALL - prices'!$B$3:$B$219,0),MATCH('COMBINED DATA'!G4046,'ALL - prices'!$J$1:$DY$1,0))</f>
        <v>7.8879999999999999</v>
      </c>
      <c r="I4046" s="14">
        <f t="shared" si="297"/>
        <v>0.29896168093363873</v>
      </c>
      <c r="J4046" s="6">
        <f>INDEX('market cap'!$B$3:$DQ$219,MATCH(A4046,'market cap'!$A$3:$A$219,0),MATCH(G4046,'market cap'!$B$1:$DQ$1,0))</f>
        <v>681.2269</v>
      </c>
      <c r="K4046">
        <f t="shared" si="295"/>
        <v>6.5238954371456748</v>
      </c>
      <c r="L4046">
        <f>INDEX('PB2'!$D$2:$AQ$224,MATCH(A4046,'PB2'!$B$2:$B$224,0),MATCH(G4046,'PB2'!$D$1:$AQ$1,0))</f>
        <v>1.0476609468460101</v>
      </c>
      <c r="M4046" s="16">
        <f t="shared" si="296"/>
        <v>0.95450727929728252</v>
      </c>
      <c r="N4046" s="6">
        <f>INDEX('ROA2'!$D$2:$AQ$224,MATCH(A4046,'ROA2'!$B$2:$B$224,0),MATCH(G4046,'ROA2'!$D$1:$AQ$1,0))</f>
        <v>1.89275097846985</v>
      </c>
      <c r="O4046" s="6">
        <v>1876.2759679999999</v>
      </c>
      <c r="P4046" s="28">
        <v>3.3781103568984922E-3</v>
      </c>
    </row>
    <row r="4047" spans="1:16" x14ac:dyDescent="0.3">
      <c r="A4047" t="s">
        <v>563</v>
      </c>
      <c r="B4047" t="str">
        <f>VLOOKUP(A4047,Sheet3!L:L,1,FALSE)</f>
        <v>KMP-U CN EQUITY</v>
      </c>
      <c r="C4047" t="str">
        <f>VLOOKUP(A4047,'ALL - prices'!B:C,2,FALSE)</f>
        <v>Killam Apartment Real Estate I</v>
      </c>
      <c r="D4047" t="str">
        <f>VLOOKUP(A4047,'ALL - prices'!B:I,8,FALSE)</f>
        <v>Real Estate</v>
      </c>
      <c r="E4047">
        <v>2016</v>
      </c>
      <c r="F4047" t="s">
        <v>680</v>
      </c>
      <c r="G4047" t="str">
        <f t="shared" si="294"/>
        <v>2016-Q2</v>
      </c>
      <c r="H4047" s="4">
        <f>INDEX('ALL - prices'!$J$3:$DY$219,MATCH('COMBINED DATA'!A4047,'ALL - prices'!$B$3:$B$219,0),MATCH('COMBINED DATA'!G4047,'ALL - prices'!$J$1:$DY$1,0))</f>
        <v>8.6534999999999993</v>
      </c>
      <c r="I4047" s="14">
        <f t="shared" si="297"/>
        <v>0.40920525004778097</v>
      </c>
      <c r="J4047" s="6">
        <f>INDEX('market cap'!$B$3:$DQ$219,MATCH(A4047,'market cap'!$A$3:$A$219,0),MATCH(G4047,'market cap'!$B$1:$DQ$1,0))</f>
        <v>843.82839999999999</v>
      </c>
      <c r="K4047">
        <f t="shared" si="295"/>
        <v>6.7379491563886003</v>
      </c>
      <c r="L4047">
        <f>INDEX('PB2'!$D$2:$AQ$224,MATCH(A4047,'PB2'!$B$2:$B$224,0),MATCH(G4047,'PB2'!$D$1:$AQ$1,0))</f>
        <v>1.15374100208282</v>
      </c>
      <c r="M4047" s="16">
        <f t="shared" si="296"/>
        <v>0.86674565452274366</v>
      </c>
      <c r="N4047" s="6">
        <f>INDEX('ROA2'!$D$2:$AQ$224,MATCH(A4047,'ROA2'!$B$2:$B$224,0),MATCH(G4047,'ROA2'!$D$1:$AQ$1,0))</f>
        <v>3.89631295204163</v>
      </c>
      <c r="O4047" s="6">
        <v>1896.4409599999999</v>
      </c>
      <c r="P4047" s="28">
        <v>1.0747348654417123E-2</v>
      </c>
    </row>
    <row r="4048" spans="1:16" x14ac:dyDescent="0.3">
      <c r="A4048" t="s">
        <v>563</v>
      </c>
      <c r="B4048" t="str">
        <f>VLOOKUP(A4048,Sheet3!L:L,1,FALSE)</f>
        <v>KMP-U CN EQUITY</v>
      </c>
      <c r="C4048" t="str">
        <f>VLOOKUP(A4048,'ALL - prices'!B:C,2,FALSE)</f>
        <v>Killam Apartment Real Estate I</v>
      </c>
      <c r="D4048" t="str">
        <f>VLOOKUP(A4048,'ALL - prices'!B:I,8,FALSE)</f>
        <v>Real Estate</v>
      </c>
      <c r="E4048">
        <v>2016</v>
      </c>
      <c r="F4048" t="s">
        <v>681</v>
      </c>
      <c r="G4048" t="str">
        <f t="shared" si="294"/>
        <v>2016-Q3</v>
      </c>
      <c r="H4048" s="4">
        <f>INDEX('ALL - prices'!$J$3:$DY$219,MATCH('COMBINED DATA'!A4048,'ALL - prices'!$B$3:$B$219,0),MATCH('COMBINED DATA'!G4048,'ALL - prices'!$J$1:$DY$1,0))</f>
        <v>8.3424999999999994</v>
      </c>
      <c r="I4048" s="14">
        <f t="shared" si="297"/>
        <v>0.50223724390636992</v>
      </c>
      <c r="J4048" s="6">
        <f>INDEX('market cap'!$B$3:$DQ$219,MATCH(A4048,'market cap'!$A$3:$A$219,0),MATCH(G4048,'market cap'!$B$1:$DQ$1,0))</f>
        <v>803.93100000000004</v>
      </c>
      <c r="K4048">
        <f t="shared" si="295"/>
        <v>6.6895134446006201</v>
      </c>
      <c r="L4048">
        <f>INDEX('PB2'!$D$2:$AQ$224,MATCH(A4048,'PB2'!$B$2:$B$224,0),MATCH(G4048,'PB2'!$D$1:$AQ$1,0))</f>
        <v>1.0855669975280799</v>
      </c>
      <c r="M4048" s="16">
        <f t="shared" si="296"/>
        <v>0.92117759868997251</v>
      </c>
      <c r="N4048" s="6">
        <f>INDEX('ROA2'!$D$2:$AQ$224,MATCH(A4048,'ROA2'!$B$2:$B$224,0),MATCH(G4048,'ROA2'!$D$1:$AQ$1,0))</f>
        <v>3.3441290855407702</v>
      </c>
      <c r="O4048" s="6">
        <v>1996.9479679999999</v>
      </c>
      <c r="P4048" s="28">
        <v>5.2997699438004149E-2</v>
      </c>
    </row>
    <row r="4049" spans="1:16" x14ac:dyDescent="0.3">
      <c r="A4049" t="s">
        <v>563</v>
      </c>
      <c r="B4049" t="str">
        <f>VLOOKUP(A4049,Sheet3!L:L,1,FALSE)</f>
        <v>KMP-U CN EQUITY</v>
      </c>
      <c r="C4049" t="str">
        <f>VLOOKUP(A4049,'ALL - prices'!B:C,2,FALSE)</f>
        <v>Killam Apartment Real Estate I</v>
      </c>
      <c r="D4049" t="str">
        <f>VLOOKUP(A4049,'ALL - prices'!B:I,8,FALSE)</f>
        <v>Real Estate</v>
      </c>
      <c r="E4049">
        <v>2016</v>
      </c>
      <c r="F4049" t="s">
        <v>682</v>
      </c>
      <c r="G4049" t="str">
        <f t="shared" si="294"/>
        <v>2016-Q4</v>
      </c>
      <c r="H4049" s="4">
        <f>INDEX('ALL - prices'!$J$3:$DY$219,MATCH('COMBINED DATA'!A4049,'ALL - prices'!$B$3:$B$219,0),MATCH('COMBINED DATA'!G4049,'ALL - prices'!$J$1:$DY$1,0))</f>
        <v>8.3423999999999996</v>
      </c>
      <c r="I4049" s="14">
        <f t="shared" si="297"/>
        <v>0.65154389210039665</v>
      </c>
      <c r="J4049" s="6">
        <f>INDEX('market cap'!$B$3:$DQ$219,MATCH(A4049,'market cap'!$A$3:$A$219,0),MATCH(G4049,'market cap'!$B$1:$DQ$1,0))</f>
        <v>793.95669999999996</v>
      </c>
      <c r="K4049">
        <f t="shared" si="295"/>
        <v>6.6770289257550646</v>
      </c>
      <c r="L4049">
        <f>INDEX('PB2'!$D$2:$AQ$224,MATCH(A4049,'PB2'!$B$2:$B$224,0),MATCH(G4049,'PB2'!$D$1:$AQ$1,0))</f>
        <v>1.07997894287109</v>
      </c>
      <c r="M4049" s="16">
        <f t="shared" si="296"/>
        <v>0.92594397937197881</v>
      </c>
      <c r="N4049" s="6">
        <f>INDEX('ROA2'!$D$2:$AQ$224,MATCH(A4049,'ROA2'!$B$2:$B$224,0),MATCH(G4049,'ROA2'!$D$1:$AQ$1,0))</f>
        <v>3.6984739303588898</v>
      </c>
      <c r="O4049" s="6">
        <v>1956.2140159999999</v>
      </c>
      <c r="P4049" s="28">
        <v>-2.0398103832818565E-2</v>
      </c>
    </row>
    <row r="4050" spans="1:16" x14ac:dyDescent="0.3">
      <c r="A4050" t="s">
        <v>563</v>
      </c>
      <c r="B4050" t="str">
        <f>VLOOKUP(A4050,Sheet3!L:L,1,FALSE)</f>
        <v>KMP-U CN EQUITY</v>
      </c>
      <c r="C4050" t="str">
        <f>VLOOKUP(A4050,'ALL - prices'!B:C,2,FALSE)</f>
        <v>Killam Apartment Real Estate I</v>
      </c>
      <c r="D4050" t="str">
        <f>VLOOKUP(A4050,'ALL - prices'!B:I,8,FALSE)</f>
        <v>Real Estate</v>
      </c>
      <c r="E4050">
        <v>2017</v>
      </c>
      <c r="F4050" t="s">
        <v>679</v>
      </c>
      <c r="G4050" t="str">
        <f t="shared" si="294"/>
        <v>2017-Q1</v>
      </c>
      <c r="H4050" s="4">
        <f>INDEX('ALL - prices'!$J$3:$DY$219,MATCH('COMBINED DATA'!A4050,'ALL - prices'!$B$3:$B$219,0),MATCH('COMBINED DATA'!G4050,'ALL - prices'!$J$1:$DY$1,0))</f>
        <v>8.9672000000000001</v>
      </c>
      <c r="I4050" s="14">
        <f t="shared" si="297"/>
        <v>0.61462625160878592</v>
      </c>
      <c r="J4050" s="6">
        <f>INDEX('market cap'!$B$3:$DQ$219,MATCH(A4050,'market cap'!$A$3:$A$219,0),MATCH(G4050,'market cap'!$B$1:$DQ$1,0))</f>
        <v>936.21420000000001</v>
      </c>
      <c r="K4050">
        <f t="shared" si="295"/>
        <v>6.8418442964501516</v>
      </c>
      <c r="L4050">
        <f>INDEX('PB2'!$D$2:$AQ$224,MATCH(A4050,'PB2'!$B$2:$B$224,0),MATCH(G4050,'PB2'!$D$1:$AQ$1,0))</f>
        <v>1.12843894958496</v>
      </c>
      <c r="M4050" s="16">
        <f t="shared" si="296"/>
        <v>0.88617997488282385</v>
      </c>
      <c r="N4050" s="6">
        <f>INDEX('ROA2'!$D$2:$AQ$224,MATCH(A4050,'ROA2'!$B$2:$B$224,0),MATCH(G4050,'ROA2'!$D$1:$AQ$1,0))</f>
        <v>3.5185499191284202</v>
      </c>
      <c r="O4050" s="6">
        <v>1987.92896</v>
      </c>
      <c r="P4050" s="28">
        <v>1.6212410166066442E-2</v>
      </c>
    </row>
    <row r="4051" spans="1:16" x14ac:dyDescent="0.3">
      <c r="A4051" t="s">
        <v>563</v>
      </c>
      <c r="B4051" t="str">
        <f>VLOOKUP(A4051,Sheet3!L:L,1,FALSE)</f>
        <v>KMP-U CN EQUITY</v>
      </c>
      <c r="C4051" t="str">
        <f>VLOOKUP(A4051,'ALL - prices'!B:C,2,FALSE)</f>
        <v>Killam Apartment Real Estate I</v>
      </c>
      <c r="D4051" t="str">
        <f>VLOOKUP(A4051,'ALL - prices'!B:I,8,FALSE)</f>
        <v>Real Estate</v>
      </c>
      <c r="E4051">
        <v>2017</v>
      </c>
      <c r="F4051" t="s">
        <v>680</v>
      </c>
      <c r="G4051" t="str">
        <f t="shared" si="294"/>
        <v>2017-Q2</v>
      </c>
      <c r="H4051" s="4">
        <f>INDEX('ALL - prices'!$J$3:$DY$219,MATCH('COMBINED DATA'!A4051,'ALL - prices'!$B$3:$B$219,0),MATCH('COMBINED DATA'!G4051,'ALL - prices'!$J$1:$DY$1,0))</f>
        <v>9.1189</v>
      </c>
      <c r="I4051" s="14">
        <f t="shared" si="297"/>
        <v>0.68301233273394679</v>
      </c>
      <c r="J4051" s="6">
        <f>INDEX('market cap'!$B$3:$DQ$219,MATCH(A4051,'market cap'!$A$3:$A$219,0),MATCH(G4051,'market cap'!$B$1:$DQ$1,0))</f>
        <v>940.64430000000004</v>
      </c>
      <c r="K4051">
        <f t="shared" si="295"/>
        <v>6.8465650659991688</v>
      </c>
      <c r="L4051">
        <f>INDEX('PB2'!$D$2:$AQ$224,MATCH(A4051,'PB2'!$B$2:$B$224,0),MATCH(G4051,'PB2'!$D$1:$AQ$1,0))</f>
        <v>1.1030650138855</v>
      </c>
      <c r="M4051" s="16">
        <f t="shared" si="296"/>
        <v>0.90656487823645326</v>
      </c>
      <c r="N4051" s="6">
        <f>INDEX('ROA2'!$D$2:$AQ$224,MATCH(A4051,'ROA2'!$B$2:$B$224,0),MATCH(G4051,'ROA2'!$D$1:$AQ$1,0))</f>
        <v>2.02619600296021</v>
      </c>
      <c r="O4051" s="6">
        <v>2122.322048</v>
      </c>
      <c r="P4051" s="28">
        <v>6.7604572750929709E-2</v>
      </c>
    </row>
    <row r="4052" spans="1:16" x14ac:dyDescent="0.3">
      <c r="A4052" t="s">
        <v>563</v>
      </c>
      <c r="B4052" t="str">
        <f>VLOOKUP(A4052,Sheet3!L:L,1,FALSE)</f>
        <v>KMP-U CN EQUITY</v>
      </c>
      <c r="C4052" t="str">
        <f>VLOOKUP(A4052,'ALL - prices'!B:C,2,FALSE)</f>
        <v>Killam Apartment Real Estate I</v>
      </c>
      <c r="D4052" t="str">
        <f>VLOOKUP(A4052,'ALL - prices'!B:I,8,FALSE)</f>
        <v>Real Estate</v>
      </c>
      <c r="E4052">
        <v>2017</v>
      </c>
      <c r="F4052" t="s">
        <v>681</v>
      </c>
      <c r="G4052" t="str">
        <f t="shared" si="294"/>
        <v>2017-Q3</v>
      </c>
      <c r="H4052" s="4">
        <f>INDEX('ALL - prices'!$J$3:$DY$219,MATCH('COMBINED DATA'!A4052,'ALL - prices'!$B$3:$B$219,0),MATCH('COMBINED DATA'!G4052,'ALL - prices'!$J$1:$DY$1,0))</f>
        <v>9.5559999999999992</v>
      </c>
      <c r="I4052" s="14">
        <f t="shared" si="297"/>
        <v>0.88543823942346955</v>
      </c>
      <c r="J4052" s="6">
        <f>INDEX('market cap'!$B$3:$DQ$219,MATCH(A4052,'market cap'!$A$3:$A$219,0),MATCH(G4052,'market cap'!$B$1:$DQ$1,0))</f>
        <v>973.86959999999999</v>
      </c>
      <c r="K4052">
        <f t="shared" si="295"/>
        <v>6.8812774137761963</v>
      </c>
      <c r="L4052">
        <f>INDEX('PB2'!$D$2:$AQ$224,MATCH(A4052,'PB2'!$B$2:$B$224,0),MATCH(G4052,'PB2'!$D$1:$AQ$1,0))</f>
        <v>1.13772797584534</v>
      </c>
      <c r="M4052" s="16">
        <f t="shared" si="296"/>
        <v>0.8789447224913256</v>
      </c>
      <c r="N4052" s="6">
        <f>INDEX('ROA2'!$D$2:$AQ$224,MATCH(A4052,'ROA2'!$B$2:$B$224,0),MATCH(G4052,'ROA2'!$D$1:$AQ$1,0))</f>
        <v>3.6380779743194598</v>
      </c>
      <c r="O4052" s="6">
        <v>2118.686976</v>
      </c>
      <c r="P4052" s="28">
        <v>-1.7127805855033159E-3</v>
      </c>
    </row>
    <row r="4053" spans="1:16" x14ac:dyDescent="0.3">
      <c r="A4053" t="s">
        <v>563</v>
      </c>
      <c r="B4053" t="str">
        <f>VLOOKUP(A4053,Sheet3!L:L,1,FALSE)</f>
        <v>KMP-U CN EQUITY</v>
      </c>
      <c r="C4053" t="str">
        <f>VLOOKUP(A4053,'ALL - prices'!B:C,2,FALSE)</f>
        <v>Killam Apartment Real Estate I</v>
      </c>
      <c r="D4053" t="str">
        <f>VLOOKUP(A4053,'ALL - prices'!B:I,8,FALSE)</f>
        <v>Real Estate</v>
      </c>
      <c r="E4053">
        <v>2017</v>
      </c>
      <c r="F4053" t="s">
        <v>682</v>
      </c>
      <c r="G4053" t="str">
        <f t="shared" si="294"/>
        <v>2017-Q4</v>
      </c>
      <c r="H4053" s="4">
        <f>INDEX('ALL - prices'!$J$3:$DY$219,MATCH('COMBINED DATA'!A4053,'ALL - prices'!$B$3:$B$219,0),MATCH('COMBINED DATA'!G4053,'ALL - prices'!$J$1:$DY$1,0))</f>
        <v>10.4177</v>
      </c>
      <c r="I4053" s="14">
        <f t="shared" si="297"/>
        <v>0.9157508990804577</v>
      </c>
      <c r="J4053" s="6">
        <f>INDEX('market cap'!$B$3:$DQ$219,MATCH(A4053,'market cap'!$A$3:$A$219,0),MATCH(G4053,'market cap'!$B$1:$DQ$1,0))</f>
        <v>1142.4281000000001</v>
      </c>
      <c r="K4053">
        <f t="shared" si="295"/>
        <v>7.0409111886217461</v>
      </c>
      <c r="L4053">
        <f>INDEX('PB2'!$D$2:$AQ$224,MATCH(A4053,'PB2'!$B$2:$B$224,0),MATCH(G4053,'PB2'!$D$1:$AQ$1,0))</f>
        <v>1.1840230226516699</v>
      </c>
      <c r="M4053" s="16">
        <f t="shared" si="296"/>
        <v>0.84457817193491513</v>
      </c>
      <c r="N4053" s="6">
        <f>INDEX('ROA2'!$D$2:$AQ$224,MATCH(A4053,'ROA2'!$B$2:$B$224,0),MATCH(G4053,'ROA2'!$D$1:$AQ$1,0))</f>
        <v>3.45354104042053</v>
      </c>
      <c r="O4053" s="6">
        <v>2187.1270399999999</v>
      </c>
      <c r="P4053" s="28">
        <v>3.2303055984802494E-2</v>
      </c>
    </row>
    <row r="4054" spans="1:16" x14ac:dyDescent="0.3">
      <c r="A4054" t="s">
        <v>563</v>
      </c>
      <c r="B4054" t="str">
        <f>VLOOKUP(A4054,Sheet3!L:L,1,FALSE)</f>
        <v>KMP-U CN EQUITY</v>
      </c>
      <c r="C4054" t="str">
        <f>VLOOKUP(A4054,'ALL - prices'!B:C,2,FALSE)</f>
        <v>Killam Apartment Real Estate I</v>
      </c>
      <c r="D4054" t="str">
        <f>VLOOKUP(A4054,'ALL - prices'!B:I,8,FALSE)</f>
        <v>Real Estate</v>
      </c>
      <c r="E4054">
        <v>2018</v>
      </c>
      <c r="F4054" t="s">
        <v>679</v>
      </c>
      <c r="G4054" t="str">
        <f t="shared" si="294"/>
        <v>2018-Q1</v>
      </c>
      <c r="H4054" s="4">
        <f>INDEX('ALL - prices'!$J$3:$DY$219,MATCH('COMBINED DATA'!A4054,'ALL - prices'!$B$3:$B$219,0),MATCH('COMBINED DATA'!G4054,'ALL - prices'!$J$1:$DY$1,0))</f>
        <v>10.286099999999999</v>
      </c>
      <c r="I4054" s="14">
        <f t="shared" si="297"/>
        <v>1.612582303842687</v>
      </c>
      <c r="J4054" s="6">
        <f>INDEX('market cap'!$B$3:$DQ$219,MATCH(A4054,'market cap'!$A$3:$A$219,0),MATCH(G4054,'market cap'!$B$1:$DQ$1,0))</f>
        <v>1115.1126999999999</v>
      </c>
      <c r="K4054">
        <f t="shared" si="295"/>
        <v>7.0167107550195444</v>
      </c>
      <c r="L4054">
        <f>INDEX('PB2'!$D$2:$AQ$224,MATCH(A4054,'PB2'!$B$2:$B$224,0),MATCH(G4054,'PB2'!$D$1:$AQ$1,0))</f>
        <v>1.09238398075104</v>
      </c>
      <c r="M4054" s="16">
        <f t="shared" si="296"/>
        <v>0.91542902278050264</v>
      </c>
      <c r="N4054" s="6">
        <f>INDEX('ROA2'!$D$2:$AQ$224,MATCH(A4054,'ROA2'!$B$2:$B$224,0),MATCH(G4054,'ROA2'!$D$1:$AQ$1,0))</f>
        <v>4.87223100662231</v>
      </c>
      <c r="O4054" s="6">
        <v>2311.2099840000001</v>
      </c>
      <c r="P4054" s="28">
        <v>5.6733304344314735E-2</v>
      </c>
    </row>
    <row r="4055" spans="1:16" x14ac:dyDescent="0.3">
      <c r="A4055" t="s">
        <v>563</v>
      </c>
      <c r="B4055" t="str">
        <f>VLOOKUP(A4055,Sheet3!L:L,1,FALSE)</f>
        <v>KMP-U CN EQUITY</v>
      </c>
      <c r="C4055" t="str">
        <f>VLOOKUP(A4055,'ALL - prices'!B:C,2,FALSE)</f>
        <v>Killam Apartment Real Estate I</v>
      </c>
      <c r="D4055" t="str">
        <f>VLOOKUP(A4055,'ALL - prices'!B:I,8,FALSE)</f>
        <v>Real Estate</v>
      </c>
      <c r="E4055">
        <v>2018</v>
      </c>
      <c r="F4055" t="s">
        <v>680</v>
      </c>
      <c r="G4055" t="str">
        <f t="shared" si="294"/>
        <v>2018-Q2</v>
      </c>
      <c r="H4055" s="4">
        <f>INDEX('ALL - prices'!$J$3:$DY$219,MATCH('COMBINED DATA'!A4055,'ALL - prices'!$B$3:$B$219,0),MATCH('COMBINED DATA'!G4055,'ALL - prices'!$J$1:$DY$1,0))</f>
        <v>11.223000000000001</v>
      </c>
      <c r="I4055" s="14">
        <f t="shared" si="297"/>
        <v>1.5054822903862626</v>
      </c>
      <c r="J4055" s="6">
        <f>INDEX('market cap'!$B$3:$DQ$219,MATCH(A4055,'market cap'!$A$3:$A$219,0),MATCH(G4055,'market cap'!$B$1:$DQ$1,0))</f>
        <v>1271.4786999999999</v>
      </c>
      <c r="K4055">
        <f t="shared" si="295"/>
        <v>7.1479358328539879</v>
      </c>
      <c r="L4055">
        <f>INDEX('PB2'!$D$2:$AQ$224,MATCH(A4055,'PB2'!$B$2:$B$224,0),MATCH(G4055,'PB2'!$D$1:$AQ$1,0))</f>
        <v>1.14910900592804</v>
      </c>
      <c r="M4055" s="16">
        <f t="shared" si="296"/>
        <v>0.87023945930384816</v>
      </c>
      <c r="N4055" s="6">
        <f>INDEX('ROA2'!$D$2:$AQ$224,MATCH(A4055,'ROA2'!$B$2:$B$224,0),MATCH(G4055,'ROA2'!$D$1:$AQ$1,0))</f>
        <v>6.7129139900207502</v>
      </c>
      <c r="O4055" s="6">
        <v>2525.2569600000002</v>
      </c>
      <c r="P4055" s="28">
        <v>9.2612517894003737E-2</v>
      </c>
    </row>
    <row r="4056" spans="1:16" x14ac:dyDescent="0.3">
      <c r="A4056" t="s">
        <v>563</v>
      </c>
      <c r="B4056" t="str">
        <f>VLOOKUP(A4056,Sheet3!L:L,1,FALSE)</f>
        <v>KMP-U CN EQUITY</v>
      </c>
      <c r="C4056" t="str">
        <f>VLOOKUP(A4056,'ALL - prices'!B:C,2,FALSE)</f>
        <v>Killam Apartment Real Estate I</v>
      </c>
      <c r="D4056" t="str">
        <f>VLOOKUP(A4056,'ALL - prices'!B:I,8,FALSE)</f>
        <v>Real Estate</v>
      </c>
      <c r="E4056">
        <v>2018</v>
      </c>
      <c r="F4056" t="s">
        <v>681</v>
      </c>
      <c r="G4056" t="str">
        <f t="shared" si="294"/>
        <v>2018-Q3</v>
      </c>
      <c r="H4056" s="4">
        <f>INDEX('ALL - prices'!$J$3:$DY$219,MATCH('COMBINED DATA'!A4056,'ALL - prices'!$B$3:$B$219,0),MATCH('COMBINED DATA'!G4056,'ALL - prices'!$J$1:$DY$1,0))</f>
        <v>12.2075</v>
      </c>
      <c r="I4056" s="14">
        <f t="shared" si="297"/>
        <v>1.5273375819270165</v>
      </c>
      <c r="J4056" s="6">
        <f>INDEX('market cap'!$B$3:$DQ$219,MATCH(A4056,'market cap'!$A$3:$A$219,0),MATCH(G4056,'market cap'!$B$1:$DQ$1,0))</f>
        <v>1369.0889</v>
      </c>
      <c r="K4056">
        <f t="shared" si="295"/>
        <v>7.221900761090958</v>
      </c>
      <c r="L4056">
        <f>INDEX('PB2'!$D$2:$AQ$224,MATCH(A4056,'PB2'!$B$2:$B$224,0),MATCH(G4056,'PB2'!$D$1:$AQ$1,0))</f>
        <v>1.2218029499053999</v>
      </c>
      <c r="M4056" s="16">
        <f t="shared" si="296"/>
        <v>0.81846258439417474</v>
      </c>
      <c r="N4056" s="6">
        <f>INDEX('ROA2'!$D$2:$AQ$224,MATCH(A4056,'ROA2'!$B$2:$B$224,0),MATCH(G4056,'ROA2'!$D$1:$AQ$1,0))</f>
        <v>6.6114377975463903</v>
      </c>
      <c r="O4056" s="6">
        <v>2607.7580800000001</v>
      </c>
      <c r="P4056" s="28">
        <v>3.2670386145574624E-2</v>
      </c>
    </row>
    <row r="4057" spans="1:16" x14ac:dyDescent="0.3">
      <c r="A4057" t="s">
        <v>563</v>
      </c>
      <c r="B4057" t="str">
        <f>VLOOKUP(A4057,Sheet3!L:L,1,FALSE)</f>
        <v>KMP-U CN EQUITY</v>
      </c>
      <c r="C4057" t="str">
        <f>VLOOKUP(A4057,'ALL - prices'!B:C,2,FALSE)</f>
        <v>Killam Apartment Real Estate I</v>
      </c>
      <c r="D4057" t="str">
        <f>VLOOKUP(A4057,'ALL - prices'!B:I,8,FALSE)</f>
        <v>Real Estate</v>
      </c>
      <c r="E4057">
        <v>2018</v>
      </c>
      <c r="F4057" t="s">
        <v>682</v>
      </c>
      <c r="G4057" t="str">
        <f t="shared" si="294"/>
        <v>2018-Q4</v>
      </c>
      <c r="H4057" s="4">
        <f>INDEX('ALL - prices'!$J$3:$DY$219,MATCH('COMBINED DATA'!A4057,'ALL - prices'!$B$3:$B$219,0),MATCH('COMBINED DATA'!G4057,'ALL - prices'!$J$1:$DY$1,0))</f>
        <v>12.1837</v>
      </c>
      <c r="I4057" s="14">
        <f t="shared" si="297"/>
        <v>0.45989538212510844</v>
      </c>
      <c r="J4057" s="6">
        <f>INDEX('market cap'!$B$3:$DQ$219,MATCH(A4057,'market cap'!$A$3:$A$219,0),MATCH(G4057,'market cap'!$B$1:$DQ$1,0))</f>
        <v>1352.962</v>
      </c>
      <c r="K4057">
        <f t="shared" si="295"/>
        <v>7.2100515420409739</v>
      </c>
      <c r="L4057">
        <f>INDEX('PB2'!$D$2:$AQ$224,MATCH(A4057,'PB2'!$B$2:$B$224,0),MATCH(G4057,'PB2'!$D$1:$AQ$1,0))</f>
        <v>1.1736470460891699</v>
      </c>
      <c r="M4057" s="16">
        <f t="shared" si="296"/>
        <v>0.85204491702356588</v>
      </c>
      <c r="N4057" s="6">
        <f>INDEX('ROA2'!$D$2:$AQ$224,MATCH(A4057,'ROA2'!$B$2:$B$224,0),MATCH(G4057,'ROA2'!$D$1:$AQ$1,0))</f>
        <v>6.8795981407165501</v>
      </c>
      <c r="O4057" s="6">
        <v>2717.7820160000001</v>
      </c>
      <c r="P4057" s="28">
        <v>4.2191005693288867E-2</v>
      </c>
    </row>
    <row r="4058" spans="1:16" x14ac:dyDescent="0.3">
      <c r="A4058" t="s">
        <v>563</v>
      </c>
      <c r="B4058" t="str">
        <f>VLOOKUP(A4058,Sheet3!L:L,1,FALSE)</f>
        <v>KMP-U CN EQUITY</v>
      </c>
      <c r="C4058" t="str">
        <f>VLOOKUP(A4058,'ALL - prices'!B:C,2,FALSE)</f>
        <v>Killam Apartment Real Estate I</v>
      </c>
      <c r="D4058" t="str">
        <f>VLOOKUP(A4058,'ALL - prices'!B:I,8,FALSE)</f>
        <v>Real Estate</v>
      </c>
      <c r="E4058">
        <v>2019</v>
      </c>
      <c r="F4058" t="s">
        <v>679</v>
      </c>
      <c r="G4058" t="str">
        <f t="shared" si="294"/>
        <v>2019-Q1</v>
      </c>
      <c r="H4058" s="4">
        <f>INDEX('ALL - prices'!$J$3:$DY$219,MATCH('COMBINED DATA'!A4058,'ALL - prices'!$B$3:$B$219,0),MATCH('COMBINED DATA'!G4058,'ALL - prices'!$J$1:$DY$1,0))</f>
        <v>14.9634</v>
      </c>
      <c r="I4058" s="14">
        <f t="shared" si="297"/>
        <v>1.335356629955708</v>
      </c>
      <c r="J4058" s="6">
        <f>INDEX('market cap'!$B$3:$DQ$219,MATCH(A4058,'market cap'!$A$3:$A$219,0),MATCH(G4058,'market cap'!$B$1:$DQ$1,0))</f>
        <v>1744.5822000000001</v>
      </c>
      <c r="K4058">
        <f t="shared" si="295"/>
        <v>7.4642703790352263</v>
      </c>
      <c r="L4058">
        <f>INDEX('PB2'!$D$2:$AQ$224,MATCH(A4058,'PB2'!$B$2:$B$224,0),MATCH(G4058,'PB2'!$D$1:$AQ$1,0))</f>
        <v>1.3972369432449301</v>
      </c>
      <c r="M4058" s="16">
        <f t="shared" si="296"/>
        <v>0.71569822486772305</v>
      </c>
      <c r="N4058" s="6">
        <f>INDEX('ROA2'!$D$2:$AQ$224,MATCH(A4058,'ROA2'!$B$2:$B$224,0),MATCH(G4058,'ROA2'!$D$1:$AQ$1,0))</f>
        <v>6.8207588195800799</v>
      </c>
      <c r="O4058" s="6">
        <v>2824.4060159999999</v>
      </c>
      <c r="P4058" s="28">
        <v>3.923199115024234E-2</v>
      </c>
    </row>
    <row r="4059" spans="1:16" x14ac:dyDescent="0.3">
      <c r="A4059" t="s">
        <v>563</v>
      </c>
      <c r="B4059" t="str">
        <f>VLOOKUP(A4059,Sheet3!L:L,1,FALSE)</f>
        <v>KMP-U CN EQUITY</v>
      </c>
      <c r="C4059" t="str">
        <f>VLOOKUP(A4059,'ALL - prices'!B:C,2,FALSE)</f>
        <v>Killam Apartment Real Estate I</v>
      </c>
      <c r="D4059" t="str">
        <f>VLOOKUP(A4059,'ALL - prices'!B:I,8,FALSE)</f>
        <v>Real Estate</v>
      </c>
      <c r="E4059">
        <v>2019</v>
      </c>
      <c r="F4059" t="s">
        <v>680</v>
      </c>
      <c r="G4059" t="str">
        <f t="shared" si="294"/>
        <v>2019-Q2</v>
      </c>
      <c r="H4059" s="4">
        <f>INDEX('ALL - prices'!$J$3:$DY$219,MATCH('COMBINED DATA'!A4059,'ALL - prices'!$B$3:$B$219,0),MATCH('COMBINED DATA'!G4059,'ALL - prices'!$J$1:$DY$1,0))</f>
        <v>14.620200000000001</v>
      </c>
      <c r="I4059" s="14">
        <f t="shared" si="297"/>
        <v>1.3408624870458064</v>
      </c>
      <c r="J4059" s="6">
        <f>INDEX('market cap'!$B$3:$DQ$219,MATCH(A4059,'market cap'!$A$3:$A$219,0),MATCH(G4059,'market cap'!$B$1:$DQ$1,0))</f>
        <v>1689.7267999999999</v>
      </c>
      <c r="K4059">
        <f t="shared" si="295"/>
        <v>7.4323221380445155</v>
      </c>
      <c r="L4059">
        <f>INDEX('PB2'!$D$2:$AQ$224,MATCH(A4059,'PB2'!$B$2:$B$224,0),MATCH(G4059,'PB2'!$D$1:$AQ$1,0))</f>
        <v>1.2840429544448899</v>
      </c>
      <c r="M4059" s="16">
        <f t="shared" si="296"/>
        <v>0.77879014602927688</v>
      </c>
      <c r="N4059" s="6">
        <f>INDEX('ROA2'!$D$2:$AQ$224,MATCH(A4059,'ROA2'!$B$2:$B$224,0),MATCH(G4059,'ROA2'!$D$1:$AQ$1,0))</f>
        <v>4.9340682029724103</v>
      </c>
      <c r="O4059" s="6">
        <v>2879.0458880000001</v>
      </c>
      <c r="P4059" s="28">
        <v>1.9345615216250906E-2</v>
      </c>
    </row>
    <row r="4060" spans="1:16" x14ac:dyDescent="0.3">
      <c r="A4060" t="s">
        <v>563</v>
      </c>
      <c r="B4060" t="str">
        <f>VLOOKUP(A4060,Sheet3!L:L,1,FALSE)</f>
        <v>KMP-U CN EQUITY</v>
      </c>
      <c r="C4060" t="str">
        <f>VLOOKUP(A4060,'ALL - prices'!B:C,2,FALSE)</f>
        <v>Killam Apartment Real Estate I</v>
      </c>
      <c r="D4060" t="str">
        <f>VLOOKUP(A4060,'ALL - prices'!B:I,8,FALSE)</f>
        <v>Real Estate</v>
      </c>
      <c r="E4060">
        <v>2019</v>
      </c>
      <c r="F4060" t="s">
        <v>681</v>
      </c>
      <c r="G4060" t="str">
        <f t="shared" si="294"/>
        <v>2019-Q3</v>
      </c>
      <c r="H4060" s="4">
        <f>INDEX('ALL - prices'!$J$3:$DY$219,MATCH('COMBINED DATA'!A4060,'ALL - prices'!$B$3:$B$219,0),MATCH('COMBINED DATA'!G4060,'ALL - prices'!$J$1:$DY$1,0))</f>
        <v>15.712999999999999</v>
      </c>
      <c r="I4060" s="14">
        <f t="shared" si="297"/>
        <v>0.99482002727461538</v>
      </c>
      <c r="J4060" s="6">
        <f>INDEX('market cap'!$B$3:$DQ$219,MATCH(A4060,'market cap'!$A$3:$A$219,0),MATCH(G4060,'market cap'!$B$1:$DQ$1,0))</f>
        <v>1801.2362000000001</v>
      </c>
      <c r="K4060">
        <f t="shared" si="295"/>
        <v>7.4962284859380963</v>
      </c>
      <c r="L4060">
        <f>INDEX('PB2'!$D$2:$AQ$224,MATCH(A4060,'PB2'!$B$2:$B$224,0),MATCH(G4060,'PB2'!$D$1:$AQ$1,0))</f>
        <v>1.3361610174179099</v>
      </c>
      <c r="M4060" s="16">
        <f t="shared" si="296"/>
        <v>0.74841279379072834</v>
      </c>
      <c r="N4060" s="6">
        <f>INDEX('ROA2'!$D$2:$AQ$224,MATCH(A4060,'ROA2'!$B$2:$B$224,0),MATCH(G4060,'ROA2'!$D$1:$AQ$1,0))</f>
        <v>6.3586158752441397</v>
      </c>
      <c r="O4060" s="6">
        <v>3093.1681279999998</v>
      </c>
      <c r="P4060" s="28">
        <v>7.4372638828881246E-2</v>
      </c>
    </row>
    <row r="4061" spans="1:16" x14ac:dyDescent="0.3">
      <c r="A4061" t="s">
        <v>563</v>
      </c>
      <c r="B4061" t="str">
        <f>VLOOKUP(A4061,Sheet3!L:L,1,FALSE)</f>
        <v>KMP-U CN EQUITY</v>
      </c>
      <c r="C4061" t="str">
        <f>VLOOKUP(A4061,'ALL - prices'!B:C,2,FALSE)</f>
        <v>Killam Apartment Real Estate I</v>
      </c>
      <c r="D4061" t="str">
        <f>VLOOKUP(A4061,'ALL - prices'!B:I,8,FALSE)</f>
        <v>Real Estate</v>
      </c>
      <c r="E4061">
        <v>2019</v>
      </c>
      <c r="F4061" t="s">
        <v>682</v>
      </c>
      <c r="G4061" t="str">
        <f t="shared" si="294"/>
        <v>2019-Q4</v>
      </c>
      <c r="H4061" s="4">
        <f>INDEX('ALL - prices'!$J$3:$DY$219,MATCH('COMBINED DATA'!A4061,'ALL - prices'!$B$3:$B$219,0),MATCH('COMBINED DATA'!G4061,'ALL - prices'!$J$1:$DY$1,0))</f>
        <v>14.9841</v>
      </c>
      <c r="I4061" s="14">
        <f t="shared" si="297"/>
        <v>0.75645870288249506</v>
      </c>
      <c r="J4061" s="6">
        <f>INDEX('market cap'!$B$3:$DQ$219,MATCH(A4061,'market cap'!$A$3:$A$219,0),MATCH(G4061,'market cap'!$B$1:$DQ$1,0))</f>
        <v>1849.3532</v>
      </c>
      <c r="K4061">
        <f t="shared" si="295"/>
        <v>7.5225912353188606</v>
      </c>
      <c r="L4061">
        <f>INDEX('PB2'!$D$2:$AQ$224,MATCH(A4061,'PB2'!$B$2:$B$224,0),MATCH(G4061,'PB2'!$D$1:$AQ$1,0))</f>
        <v>1.15682601928711</v>
      </c>
      <c r="M4061" s="16">
        <f t="shared" si="296"/>
        <v>0.86443422202436848</v>
      </c>
      <c r="N4061" s="6">
        <f>INDEX('ROA2'!$D$2:$AQ$224,MATCH(A4061,'ROA2'!$B$2:$B$224,0),MATCH(G4061,'ROA2'!$D$1:$AQ$1,0))</f>
        <v>6.8210740089416504</v>
      </c>
      <c r="O4061" s="6">
        <v>3174.6329599999999</v>
      </c>
      <c r="P4061" s="28">
        <v>2.6337020371625955E-2</v>
      </c>
    </row>
    <row r="4062" spans="1:16" x14ac:dyDescent="0.3">
      <c r="A4062" t="s">
        <v>563</v>
      </c>
      <c r="B4062" t="str">
        <f>VLOOKUP(A4062,Sheet3!L:L,1,FALSE)</f>
        <v>KMP-U CN EQUITY</v>
      </c>
      <c r="C4062" t="str">
        <f>VLOOKUP(A4062,'ALL - prices'!B:C,2,FALSE)</f>
        <v>Killam Apartment Real Estate I</v>
      </c>
      <c r="D4062" t="str">
        <f>VLOOKUP(A4062,'ALL - prices'!B:I,8,FALSE)</f>
        <v>Real Estate</v>
      </c>
      <c r="E4062">
        <v>2020</v>
      </c>
      <c r="F4062" t="s">
        <v>679</v>
      </c>
      <c r="G4062" t="str">
        <f t="shared" si="294"/>
        <v>2020-Q1</v>
      </c>
      <c r="H4062" s="4">
        <f>INDEX('ALL - prices'!$J$3:$DY$219,MATCH('COMBINED DATA'!A4062,'ALL - prices'!$B$3:$B$219,0),MATCH('COMBINED DATA'!G4062,'ALL - prices'!$J$1:$DY$1,0))</f>
        <v>12.5944</v>
      </c>
      <c r="I4062" s="14">
        <f t="shared" si="297"/>
        <v>0.62738698849540475</v>
      </c>
      <c r="J4062" s="6">
        <f>INDEX('market cap'!$B$3:$DQ$219,MATCH(A4062,'market cap'!$A$3:$A$219,0),MATCH(G4062,'market cap'!$B$1:$DQ$1,0))</f>
        <v>1540.8022000000001</v>
      </c>
      <c r="K4062">
        <f t="shared" si="295"/>
        <v>7.3400584688725408</v>
      </c>
      <c r="L4062">
        <f>INDEX('PB2'!$D$2:$AQ$224,MATCH(A4062,'PB2'!$B$2:$B$224,0),MATCH(G4062,'PB2'!$D$1:$AQ$1,0))</f>
        <v>0.95047497749328602</v>
      </c>
      <c r="M4062" s="16">
        <f t="shared" si="296"/>
        <v>1.0521055510975446</v>
      </c>
      <c r="N4062" s="6">
        <f>INDEX('ROA2'!$D$2:$AQ$224,MATCH(A4062,'ROA2'!$B$2:$B$224,0),MATCH(G4062,'ROA2'!$D$1:$AQ$1,0))</f>
        <v>9.1396799087524396</v>
      </c>
      <c r="O4062" s="6">
        <v>3380.1000960000001</v>
      </c>
      <c r="P4062" s="28">
        <v>6.4721540596617569E-2</v>
      </c>
    </row>
    <row r="4063" spans="1:16" x14ac:dyDescent="0.3">
      <c r="A4063" t="s">
        <v>563</v>
      </c>
      <c r="B4063" t="str">
        <f>VLOOKUP(A4063,Sheet3!L:L,1,FALSE)</f>
        <v>KMP-U CN EQUITY</v>
      </c>
      <c r="C4063" t="str">
        <f>VLOOKUP(A4063,'ALL - prices'!B:C,2,FALSE)</f>
        <v>Killam Apartment Real Estate I</v>
      </c>
      <c r="D4063" t="str">
        <f>VLOOKUP(A4063,'ALL - prices'!B:I,8,FALSE)</f>
        <v>Real Estate</v>
      </c>
      <c r="E4063">
        <v>2020</v>
      </c>
      <c r="F4063" t="s">
        <v>680</v>
      </c>
      <c r="G4063" t="str">
        <f t="shared" si="294"/>
        <v>2020-Q2</v>
      </c>
      <c r="H4063" s="4">
        <f>INDEX('ALL - prices'!$J$3:$DY$219,MATCH('COMBINED DATA'!A4063,'ALL - prices'!$B$3:$B$219,0),MATCH('COMBINED DATA'!G4063,'ALL - prices'!$J$1:$DY$1,0))</f>
        <v>14.122400000000001</v>
      </c>
      <c r="I4063" s="14">
        <f t="shared" si="297"/>
        <v>1.3617676025421268</v>
      </c>
      <c r="J4063" s="6">
        <f>INDEX('market cap'!$B$3:$DQ$219,MATCH(A4063,'market cap'!$A$3:$A$219,0),MATCH(G4063,'market cap'!$B$1:$DQ$1,0))</f>
        <v>1710.7004999999999</v>
      </c>
      <c r="K4063">
        <f t="shared" si="295"/>
        <v>7.4446582147362186</v>
      </c>
      <c r="L4063">
        <f>INDEX('PB2'!$D$2:$AQ$224,MATCH(A4063,'PB2'!$B$2:$B$224,0),MATCH(G4063,'PB2'!$D$1:$AQ$1,0))</f>
        <v>1.05227994918823</v>
      </c>
      <c r="M4063" s="16">
        <f t="shared" si="296"/>
        <v>0.95031745190188144</v>
      </c>
      <c r="N4063" s="6">
        <f>INDEX('ROA2'!$D$2:$AQ$224,MATCH(A4063,'ROA2'!$B$2:$B$224,0),MATCH(G4063,'ROA2'!$D$1:$AQ$1,0))</f>
        <v>9.2927713394165004</v>
      </c>
      <c r="O4063" s="6">
        <v>3468.813056</v>
      </c>
      <c r="P4063" s="28">
        <v>2.6245660625548478E-2</v>
      </c>
    </row>
    <row r="4064" spans="1:16" x14ac:dyDescent="0.3">
      <c r="A4064" t="s">
        <v>563</v>
      </c>
      <c r="B4064" t="str">
        <f>VLOOKUP(A4064,Sheet3!L:L,1,FALSE)</f>
        <v>KMP-U CN EQUITY</v>
      </c>
      <c r="C4064" t="str">
        <f>VLOOKUP(A4064,'ALL - prices'!B:C,2,FALSE)</f>
        <v>Killam Apartment Real Estate I</v>
      </c>
      <c r="D4064" t="str">
        <f>VLOOKUP(A4064,'ALL - prices'!B:I,8,FALSE)</f>
        <v>Real Estate</v>
      </c>
      <c r="E4064">
        <v>2020</v>
      </c>
      <c r="F4064" t="s">
        <v>681</v>
      </c>
      <c r="G4064" t="str">
        <f t="shared" si="294"/>
        <v>2020-Q3</v>
      </c>
      <c r="H4064" s="4">
        <f>INDEX('ALL - prices'!$J$3:$DY$219,MATCH('COMBINED DATA'!A4064,'ALL - prices'!$B$3:$B$219,0),MATCH('COMBINED DATA'!G4064,'ALL - prices'!$J$1:$DY$1,0))</f>
        <v>14.1303</v>
      </c>
      <c r="I4064" s="14">
        <f t="shared" si="297"/>
        <v>1.7123846868718877</v>
      </c>
      <c r="J4064" s="6">
        <f>INDEX('market cap'!$B$3:$DQ$219,MATCH(A4064,'market cap'!$A$3:$A$219,0),MATCH(G4064,'market cap'!$B$1:$DQ$1,0))</f>
        <v>1775.0799</v>
      </c>
      <c r="K4064">
        <f t="shared" si="295"/>
        <v>7.4816007149809201</v>
      </c>
      <c r="L4064">
        <f>INDEX('PB2'!$D$2:$AQ$224,MATCH(A4064,'PB2'!$B$2:$B$224,0),MATCH(G4064,'PB2'!$D$1:$AQ$1,0))</f>
        <v>1.0314069986343399</v>
      </c>
      <c r="M4064" s="16">
        <f t="shared" si="296"/>
        <v>0.96954936443525674</v>
      </c>
      <c r="N4064" s="6">
        <f>INDEX('ROA2'!$D$2:$AQ$224,MATCH(A4064,'ROA2'!$B$2:$B$224,0),MATCH(G4064,'ROA2'!$D$1:$AQ$1,0))</f>
        <v>7.0311517715454102</v>
      </c>
      <c r="O4064" s="6">
        <v>3553.4809599999999</v>
      </c>
      <c r="P4064" s="28">
        <v>2.4408321415173982E-2</v>
      </c>
    </row>
    <row r="4065" spans="1:16" x14ac:dyDescent="0.3">
      <c r="A4065" t="s">
        <v>563</v>
      </c>
      <c r="B4065" t="str">
        <f>VLOOKUP(A4065,Sheet3!L:L,1,FALSE)</f>
        <v>KMP-U CN EQUITY</v>
      </c>
      <c r="C4065" t="str">
        <f>VLOOKUP(A4065,'ALL - prices'!B:C,2,FALSE)</f>
        <v>Killam Apartment Real Estate I</v>
      </c>
      <c r="D4065" t="str">
        <f>VLOOKUP(A4065,'ALL - prices'!B:I,8,FALSE)</f>
        <v>Real Estate</v>
      </c>
      <c r="E4065">
        <v>2020</v>
      </c>
      <c r="F4065" t="s">
        <v>682</v>
      </c>
      <c r="G4065" t="str">
        <f t="shared" si="294"/>
        <v>2020-Q4</v>
      </c>
      <c r="H4065" s="4">
        <f>INDEX('ALL - prices'!$J$3:$DY$219,MATCH('COMBINED DATA'!A4065,'ALL - prices'!$B$3:$B$219,0),MATCH('COMBINED DATA'!G4065,'ALL - prices'!$J$1:$DY$1,0))</f>
        <v>14.066000000000001</v>
      </c>
      <c r="I4065" s="14">
        <f t="shared" si="297"/>
        <v>1.9645107234372632</v>
      </c>
      <c r="J4065" s="6">
        <f>INDEX('market cap'!$B$3:$DQ$219,MATCH(A4065,'market cap'!$A$3:$A$219,0),MATCH(G4065,'market cap'!$B$1:$DQ$1,0))</f>
        <v>1749.5171</v>
      </c>
      <c r="K4065">
        <f t="shared" si="295"/>
        <v>7.4670950859811818</v>
      </c>
      <c r="L4065">
        <f>INDEX('PB2'!$D$2:$AQ$224,MATCH(A4065,'PB2'!$B$2:$B$224,0),MATCH(G4065,'PB2'!$D$1:$AQ$1,0))</f>
        <v>0.99877500534057595</v>
      </c>
      <c r="M4065" s="16">
        <f t="shared" si="296"/>
        <v>1.0012264971118359</v>
      </c>
      <c r="N4065" s="6">
        <f>INDEX('ROA2'!$D$2:$AQ$224,MATCH(A4065,'ROA2'!$B$2:$B$224,0),MATCH(G4065,'ROA2'!$D$1:$AQ$1,0))</f>
        <v>6.58648777008057</v>
      </c>
      <c r="O4065" s="6">
        <v>3636.0980479999998</v>
      </c>
      <c r="P4065" s="28">
        <v>2.3249621689263242E-2</v>
      </c>
    </row>
    <row r="4066" spans="1:16" x14ac:dyDescent="0.3">
      <c r="A4066" t="s">
        <v>563</v>
      </c>
      <c r="B4066" t="str">
        <f>VLOOKUP(A4066,Sheet3!L:L,1,FALSE)</f>
        <v>KMP-U CN EQUITY</v>
      </c>
      <c r="C4066" t="str">
        <f>VLOOKUP(A4066,'ALL - prices'!B:C,2,FALSE)</f>
        <v>Killam Apartment Real Estate I</v>
      </c>
      <c r="D4066" t="str">
        <f>VLOOKUP(A4066,'ALL - prices'!B:I,8,FALSE)</f>
        <v>Real Estate</v>
      </c>
      <c r="E4066">
        <v>2021</v>
      </c>
      <c r="F4066" t="s">
        <v>679</v>
      </c>
      <c r="G4066" t="str">
        <f t="shared" si="294"/>
        <v>2021-Q1</v>
      </c>
      <c r="H4066" s="4">
        <f>INDEX('ALL - prices'!$J$3:$DY$219,MATCH('COMBINED DATA'!A4066,'ALL - prices'!$B$3:$B$219,0),MATCH('COMBINED DATA'!G4066,'ALL - prices'!$J$1:$DY$1,0))</f>
        <v>15.3597</v>
      </c>
      <c r="I4066" s="14">
        <f t="shared" si="297"/>
        <v>1.2917129360530017</v>
      </c>
      <c r="J4066" s="6">
        <f>INDEX('market cap'!$B$3:$DQ$219,MATCH(A4066,'market cap'!$A$3:$A$219,0),MATCH(G4066,'market cap'!$B$1:$DQ$1,0))</f>
        <v>1892.6686999999999</v>
      </c>
      <c r="K4066">
        <f t="shared" si="295"/>
        <v>7.545743122686174</v>
      </c>
      <c r="L4066">
        <f>INDEX('PB2'!$D$2:$AQ$224,MATCH(A4066,'PB2'!$B$2:$B$224,0),MATCH(G4066,'PB2'!$D$1:$AQ$1,0))</f>
        <v>1.07467997074127</v>
      </c>
      <c r="M4066" s="16">
        <f t="shared" si="296"/>
        <v>0.93050957236156662</v>
      </c>
      <c r="N4066" s="6">
        <f>INDEX('ROA2'!$D$2:$AQ$224,MATCH(A4066,'ROA2'!$B$2:$B$224,0),MATCH(G4066,'ROA2'!$D$1:$AQ$1,0))</f>
        <v>4.0807862281799299</v>
      </c>
      <c r="O4066" s="6">
        <v>3776.5601280000001</v>
      </c>
      <c r="P4066" s="28">
        <v>3.8629893403798625E-2</v>
      </c>
    </row>
    <row r="4067" spans="1:16" x14ac:dyDescent="0.3">
      <c r="A4067" t="s">
        <v>563</v>
      </c>
      <c r="B4067" t="str">
        <f>VLOOKUP(A4067,Sheet3!L:L,1,FALSE)</f>
        <v>KMP-U CN EQUITY</v>
      </c>
      <c r="C4067" t="str">
        <f>VLOOKUP(A4067,'ALL - prices'!B:C,2,FALSE)</f>
        <v>Killam Apartment Real Estate I</v>
      </c>
      <c r="D4067" t="str">
        <f>VLOOKUP(A4067,'ALL - prices'!B:I,8,FALSE)</f>
        <v>Real Estate</v>
      </c>
      <c r="E4067">
        <v>2021</v>
      </c>
      <c r="F4067" t="s">
        <v>680</v>
      </c>
      <c r="G4067" t="str">
        <f t="shared" si="294"/>
        <v>2021-Q2</v>
      </c>
      <c r="H4067" s="4">
        <f>INDEX('ALL - prices'!$J$3:$DY$219,MATCH('COMBINED DATA'!A4067,'ALL - prices'!$B$3:$B$219,0),MATCH('COMBINED DATA'!G4067,'ALL - prices'!$J$1:$DY$1,0))</f>
        <v>16.9682</v>
      </c>
      <c r="I4067" s="14">
        <f t="shared" si="297"/>
        <v>2.175490371349253</v>
      </c>
      <c r="J4067" s="6">
        <f>INDEX('market cap'!$B$3:$DQ$219,MATCH(A4067,'market cap'!$A$3:$A$219,0),MATCH(G4067,'market cap'!$B$1:$DQ$1,0))</f>
        <v>2219.8173999999999</v>
      </c>
      <c r="K4067">
        <f t="shared" si="295"/>
        <v>7.7051802192311705</v>
      </c>
      <c r="L4067">
        <f>INDEX('PB2'!$D$2:$AQ$224,MATCH(A4067,'PB2'!$B$2:$B$224,0),MATCH(G4067,'PB2'!$D$1:$AQ$1,0))</f>
        <v>1.1058490276336701</v>
      </c>
      <c r="M4067" s="16">
        <f t="shared" si="296"/>
        <v>0.90428256933030982</v>
      </c>
      <c r="N4067" s="6">
        <f>INDEX('ROA2'!$D$2:$AQ$224,MATCH(A4067,'ROA2'!$B$2:$B$224,0),MATCH(G4067,'ROA2'!$D$1:$AQ$1,0))</f>
        <v>3.66760206222534</v>
      </c>
      <c r="O4067" s="6">
        <v>3889.94688</v>
      </c>
      <c r="P4067" s="28">
        <v>3.0023817483887782E-2</v>
      </c>
    </row>
    <row r="4068" spans="1:16" x14ac:dyDescent="0.3">
      <c r="A4068" t="s">
        <v>563</v>
      </c>
      <c r="B4068" t="str">
        <f>VLOOKUP(A4068,Sheet3!L:L,1,FALSE)</f>
        <v>KMP-U CN EQUITY</v>
      </c>
      <c r="C4068" t="str">
        <f>VLOOKUP(A4068,'ALL - prices'!B:C,2,FALSE)</f>
        <v>Killam Apartment Real Estate I</v>
      </c>
      <c r="D4068" t="str">
        <f>VLOOKUP(A4068,'ALL - prices'!B:I,8,FALSE)</f>
        <v>Real Estate</v>
      </c>
      <c r="E4068">
        <v>2021</v>
      </c>
      <c r="F4068" t="s">
        <v>681</v>
      </c>
      <c r="G4068" t="str">
        <f t="shared" si="294"/>
        <v>2021-Q3</v>
      </c>
      <c r="H4068" s="4">
        <f>INDEX('ALL - prices'!$J$3:$DY$219,MATCH('COMBINED DATA'!A4068,'ALL - prices'!$B$3:$B$219,0),MATCH('COMBINED DATA'!G4068,'ALL - prices'!$J$1:$DY$1,0))</f>
        <v>17.9328</v>
      </c>
      <c r="I4068" s="14">
        <f t="shared" si="297"/>
        <v>3.0985659634740848</v>
      </c>
      <c r="J4068" s="6">
        <f>INDEX('market cap'!$B$3:$DQ$219,MATCH(A4068,'market cap'!$A$3:$A$219,0),MATCH(G4068,'market cap'!$B$1:$DQ$1,0))</f>
        <v>2327.1396</v>
      </c>
      <c r="K4068">
        <f t="shared" si="295"/>
        <v>7.7523951529081225</v>
      </c>
      <c r="L4068">
        <f>INDEX('PB2'!$D$2:$AQ$224,MATCH(A4068,'PB2'!$B$2:$B$224,0),MATCH(G4068,'PB2'!$D$1:$AQ$1,0))</f>
        <v>1.14323401451111</v>
      </c>
      <c r="M4068" s="16">
        <f t="shared" si="296"/>
        <v>0.87471155275907164</v>
      </c>
      <c r="N4068" s="6">
        <f>INDEX('ROA2'!$D$2:$AQ$224,MATCH(A4068,'ROA2'!$B$2:$B$224,0),MATCH(G4068,'ROA2'!$D$1:$AQ$1,0))</f>
        <v>6.3865799903869602</v>
      </c>
      <c r="O4068" s="6">
        <v>4278.88</v>
      </c>
      <c r="P4068" s="28">
        <v>9.9984172534510335E-2</v>
      </c>
    </row>
    <row r="4069" spans="1:16" x14ac:dyDescent="0.3">
      <c r="A4069" t="s">
        <v>563</v>
      </c>
      <c r="B4069" t="str">
        <f>VLOOKUP(A4069,Sheet3!L:L,1,FALSE)</f>
        <v>KMP-U CN EQUITY</v>
      </c>
      <c r="C4069" t="str">
        <f>VLOOKUP(A4069,'ALL - prices'!B:C,2,FALSE)</f>
        <v>Killam Apartment Real Estate I</v>
      </c>
      <c r="D4069" t="str">
        <f>VLOOKUP(A4069,'ALL - prices'!B:I,8,FALSE)</f>
        <v>Real Estate</v>
      </c>
      <c r="E4069">
        <v>2021</v>
      </c>
      <c r="F4069" t="s">
        <v>682</v>
      </c>
      <c r="G4069" t="str">
        <f t="shared" si="294"/>
        <v>2021-Q4</v>
      </c>
      <c r="H4069" s="4">
        <f>INDEX('ALL - prices'!$J$3:$DY$219,MATCH('COMBINED DATA'!A4069,'ALL - prices'!$B$3:$B$219,0),MATCH('COMBINED DATA'!G4069,'ALL - prices'!$J$1:$DY$1,0))</f>
        <v>20.059799999999999</v>
      </c>
      <c r="I4069" s="14">
        <f t="shared" si="297"/>
        <v>2.1871462639704755</v>
      </c>
      <c r="J4069" s="6">
        <f>INDEX('market cap'!$B$3:$DQ$219,MATCH(A4069,'market cap'!$A$3:$A$219,0),MATCH(G4069,'market cap'!$B$1:$DQ$1,0))</f>
        <v>2593.1401000000001</v>
      </c>
      <c r="K4069">
        <f t="shared" si="295"/>
        <v>7.8606248141600794</v>
      </c>
      <c r="L4069">
        <f>INDEX('PB2'!$D$2:$AQ$224,MATCH(A4069,'PB2'!$B$2:$B$224,0),MATCH(G4069,'PB2'!$D$1:$AQ$1,0))</f>
        <v>1.2352659702301001</v>
      </c>
      <c r="M4069" s="16">
        <f t="shared" si="296"/>
        <v>0.80954225575705308</v>
      </c>
      <c r="N4069" s="6">
        <f>INDEX('ROA2'!$D$2:$AQ$224,MATCH(A4069,'ROA2'!$B$2:$B$224,0),MATCH(G4069,'ROA2'!$D$1:$AQ$1,0))</f>
        <v>6.5028090476989702</v>
      </c>
      <c r="O4069" s="6">
        <v>4338.3019519999998</v>
      </c>
      <c r="P4069" s="28">
        <v>1.3887267696219499E-2</v>
      </c>
    </row>
    <row r="4070" spans="1:16" x14ac:dyDescent="0.3">
      <c r="A4070" t="s">
        <v>563</v>
      </c>
      <c r="B4070" t="str">
        <f>VLOOKUP(A4070,Sheet3!L:L,1,FALSE)</f>
        <v>KMP-U CN EQUITY</v>
      </c>
      <c r="C4070" t="str">
        <f>VLOOKUP(A4070,'ALL - prices'!B:C,2,FALSE)</f>
        <v>Killam Apartment Real Estate I</v>
      </c>
      <c r="D4070" t="str">
        <f>VLOOKUP(A4070,'ALL - prices'!B:I,8,FALSE)</f>
        <v>Real Estate</v>
      </c>
      <c r="E4070">
        <v>2022</v>
      </c>
      <c r="F4070" t="s">
        <v>679</v>
      </c>
      <c r="G4070" t="str">
        <f t="shared" si="294"/>
        <v>2022-Q1</v>
      </c>
      <c r="H4070" s="4">
        <f>INDEX('ALL - prices'!$J$3:$DY$219,MATCH('COMBINED DATA'!A4070,'ALL - prices'!$B$3:$B$219,0),MATCH('COMBINED DATA'!G4070,'ALL - prices'!$J$1:$DY$1,0))</f>
        <v>18.363099999999999</v>
      </c>
      <c r="I4070" s="14">
        <f t="shared" si="297"/>
        <v>0.84927777699643081</v>
      </c>
      <c r="J4070" s="6">
        <f>INDEX('market cap'!$B$3:$DQ$219,MATCH(A4070,'market cap'!$A$3:$A$219,0),MATCH(G4070,'market cap'!$B$1:$DQ$1,0))</f>
        <v>2455.7044000000001</v>
      </c>
      <c r="K4070">
        <f t="shared" si="295"/>
        <v>7.8061689237172018</v>
      </c>
      <c r="L4070">
        <f>INDEX('PB2'!$D$2:$AQ$224,MATCH(A4070,'PB2'!$B$2:$B$224,0),MATCH(G4070,'PB2'!$D$1:$AQ$1,0))</f>
        <v>1.0997109413146999</v>
      </c>
      <c r="M4070" s="16">
        <f t="shared" si="296"/>
        <v>0.90932986335891508</v>
      </c>
      <c r="N4070" s="6">
        <f>INDEX('ROA2'!$D$2:$AQ$224,MATCH(A4070,'ROA2'!$B$2:$B$224,0),MATCH(G4070,'ROA2'!$D$1:$AQ$1,0))</f>
        <v>6.8345108032226598</v>
      </c>
      <c r="O4070" s="6">
        <v>4578.5067520000002</v>
      </c>
      <c r="P4070" s="28">
        <v>5.5368391287117222E-2</v>
      </c>
    </row>
    <row r="4071" spans="1:16" x14ac:dyDescent="0.3">
      <c r="A4071" t="s">
        <v>563</v>
      </c>
      <c r="B4071" t="str">
        <f>VLOOKUP(A4071,Sheet3!L:L,1,FALSE)</f>
        <v>KMP-U CN EQUITY</v>
      </c>
      <c r="C4071" t="str">
        <f>VLOOKUP(A4071,'ALL - prices'!B:C,2,FALSE)</f>
        <v>Killam Apartment Real Estate I</v>
      </c>
      <c r="D4071" t="str">
        <f>VLOOKUP(A4071,'ALL - prices'!B:I,8,FALSE)</f>
        <v>Real Estate</v>
      </c>
      <c r="E4071">
        <v>2022</v>
      </c>
      <c r="F4071" t="s">
        <v>680</v>
      </c>
      <c r="G4071" t="str">
        <f t="shared" si="294"/>
        <v>2022-Q2</v>
      </c>
      <c r="H4071" s="4">
        <f>INDEX('ALL - prices'!$J$3:$DY$219,MATCH('COMBINED DATA'!A4071,'ALL - prices'!$B$3:$B$219,0),MATCH('COMBINED DATA'!G4071,'ALL - prices'!$J$1:$DY$1,0))</f>
        <v>14.8408</v>
      </c>
      <c r="I4071" s="14">
        <f t="shared" si="297"/>
        <v>1.1383388346621577</v>
      </c>
      <c r="J4071" s="6">
        <f>INDEX('market cap'!$B$3:$DQ$219,MATCH(A4071,'market cap'!$A$3:$A$219,0),MATCH(G4071,'market cap'!$B$1:$DQ$1,0))</f>
        <v>1966.1686</v>
      </c>
      <c r="K4071">
        <f t="shared" si="295"/>
        <v>7.5838420549141432</v>
      </c>
      <c r="L4071">
        <f>INDEX('PB2'!$D$2:$AQ$224,MATCH(A4071,'PB2'!$B$2:$B$224,0),MATCH(G4071,'PB2'!$D$1:$AQ$1,0))</f>
        <v>0.86215502023696899</v>
      </c>
      <c r="M4071" s="16">
        <f t="shared" si="296"/>
        <v>1.1598842163270631</v>
      </c>
      <c r="N4071" s="6">
        <f>INDEX('ROA2'!$D$2:$AQ$224,MATCH(A4071,'ROA2'!$B$2:$B$224,0),MATCH(G4071,'ROA2'!$D$1:$AQ$1,0))</f>
        <v>7.4282021522521999</v>
      </c>
      <c r="O4071" s="6">
        <v>4675.1938559999999</v>
      </c>
      <c r="P4071" s="28">
        <v>2.111760651172228E-2</v>
      </c>
    </row>
    <row r="4072" spans="1:16" x14ac:dyDescent="0.3">
      <c r="A4072" t="s">
        <v>563</v>
      </c>
      <c r="B4072" t="str">
        <f>VLOOKUP(A4072,Sheet3!L:L,1,FALSE)</f>
        <v>KMP-U CN EQUITY</v>
      </c>
      <c r="C4072" t="str">
        <f>VLOOKUP(A4072,'ALL - prices'!B:C,2,FALSE)</f>
        <v>Killam Apartment Real Estate I</v>
      </c>
      <c r="D4072" t="str">
        <f>VLOOKUP(A4072,'ALL - prices'!B:I,8,FALSE)</f>
        <v>Real Estate</v>
      </c>
      <c r="E4072">
        <v>2022</v>
      </c>
      <c r="F4072" t="s">
        <v>681</v>
      </c>
      <c r="G4072" t="str">
        <f t="shared" si="294"/>
        <v>2022-Q3</v>
      </c>
      <c r="H4072" s="4">
        <f>INDEX('ALL - prices'!$J$3:$DY$219,MATCH('COMBINED DATA'!A4072,'ALL - prices'!$B$3:$B$219,0),MATCH('COMBINED DATA'!G4072,'ALL - prices'!$J$1:$DY$1,0))</f>
        <v>13.338100000000001</v>
      </c>
      <c r="I4072" s="14">
        <f t="shared" si="297"/>
        <v>0.73957860073603199</v>
      </c>
      <c r="J4072" s="6">
        <f>INDEX('market cap'!$B$3:$DQ$219,MATCH(A4072,'market cap'!$A$3:$A$219,0),MATCH(G4072,'market cap'!$B$1:$DQ$1,0))</f>
        <v>1748.3423</v>
      </c>
      <c r="K4072">
        <f t="shared" si="295"/>
        <v>7.4664233608431303</v>
      </c>
      <c r="L4072">
        <f>INDEX('PB2'!$D$2:$AQ$224,MATCH(A4072,'PB2'!$B$2:$B$224,0),MATCH(G4072,'PB2'!$D$1:$AQ$1,0))</f>
        <v>0.77262097597122203</v>
      </c>
      <c r="M4072" s="16">
        <f t="shared" si="296"/>
        <v>1.2942956910313643</v>
      </c>
      <c r="N4072" s="6">
        <f>INDEX('ROA2'!$D$2:$AQ$224,MATCH(A4072,'ROA2'!$B$2:$B$224,0),MATCH(G4072,'ROA2'!$D$1:$AQ$1,0))</f>
        <v>5.4834890365600604</v>
      </c>
      <c r="O4072" s="6">
        <v>4845.2741120000001</v>
      </c>
      <c r="P4072" s="28">
        <v>3.6379294899552543E-2</v>
      </c>
    </row>
    <row r="4073" spans="1:16" x14ac:dyDescent="0.3">
      <c r="A4073" t="s">
        <v>563</v>
      </c>
      <c r="B4073" t="str">
        <f>VLOOKUP(A4073,Sheet3!L:L,1,FALSE)</f>
        <v>KMP-U CN EQUITY</v>
      </c>
      <c r="C4073" t="str">
        <f>VLOOKUP(A4073,'ALL - prices'!B:C,2,FALSE)</f>
        <v>Killam Apartment Real Estate I</v>
      </c>
      <c r="D4073" t="str">
        <f>VLOOKUP(A4073,'ALL - prices'!B:I,8,FALSE)</f>
        <v>Real Estate</v>
      </c>
      <c r="E4073">
        <v>2022</v>
      </c>
      <c r="F4073" t="s">
        <v>682</v>
      </c>
      <c r="G4073" t="str">
        <f t="shared" si="294"/>
        <v>2022-Q4</v>
      </c>
      <c r="H4073" s="4">
        <f>INDEX('ALL - prices'!$J$3:$DY$219,MATCH('COMBINED DATA'!A4073,'ALL - prices'!$B$3:$B$219,0),MATCH('COMBINED DATA'!G4073,'ALL - prices'!$J$1:$DY$1,0))</f>
        <v>14.3332</v>
      </c>
      <c r="I4073" s="14">
        <f t="shared" si="297"/>
        <v>0.49494588256360667</v>
      </c>
      <c r="J4073" s="6">
        <f>INDEX('market cap'!$B$3:$DQ$219,MATCH(A4073,'market cap'!$A$3:$A$219,0),MATCH(G4073,'market cap'!$B$1:$DQ$1,0))</f>
        <v>1858.4019000000001</v>
      </c>
      <c r="K4073">
        <f t="shared" si="295"/>
        <v>7.5274722038405244</v>
      </c>
      <c r="L4073">
        <f>INDEX('PB2'!$D$2:$AQ$224,MATCH(A4073,'PB2'!$B$2:$B$224,0),MATCH(G4073,'PB2'!$D$1:$AQ$1,0))</f>
        <v>0.83290600776672397</v>
      </c>
      <c r="M4073" s="16">
        <f t="shared" si="296"/>
        <v>1.2006156645229469</v>
      </c>
      <c r="N4073" s="6">
        <f>INDEX('ROA2'!$D$2:$AQ$224,MATCH(A4073,'ROA2'!$B$2:$B$224,0),MATCH(G4073,'ROA2'!$D$1:$AQ$1,0))</f>
        <v>4.5047688484191903</v>
      </c>
      <c r="O4073" s="6">
        <v>4857.551872</v>
      </c>
      <c r="P4073" s="28">
        <v>2.533966028793366E-3</v>
      </c>
    </row>
    <row r="4074" spans="1:16" x14ac:dyDescent="0.3">
      <c r="A4074" t="s">
        <v>563</v>
      </c>
      <c r="B4074" t="str">
        <f>VLOOKUP(A4074,Sheet3!L:L,1,FALSE)</f>
        <v>KMP-U CN EQUITY</v>
      </c>
      <c r="C4074" t="str">
        <f>VLOOKUP(A4074,'ALL - prices'!B:C,2,FALSE)</f>
        <v>Killam Apartment Real Estate I</v>
      </c>
      <c r="D4074" t="str">
        <f>VLOOKUP(A4074,'ALL - prices'!B:I,8,FALSE)</f>
        <v>Real Estate</v>
      </c>
      <c r="E4074">
        <v>2023</v>
      </c>
      <c r="F4074" t="s">
        <v>679</v>
      </c>
      <c r="G4074" t="str">
        <f t="shared" si="294"/>
        <v>2023-Q1</v>
      </c>
      <c r="H4074" s="4">
        <f>INDEX('ALL - prices'!$J$3:$DY$219,MATCH('COMBINED DATA'!A4074,'ALL - prices'!$B$3:$B$219,0),MATCH('COMBINED DATA'!G4074,'ALL - prices'!$J$1:$DY$1,0))</f>
        <v>15.3226</v>
      </c>
      <c r="I4074" s="14">
        <f t="shared" si="297"/>
        <v>0.64889586927847398</v>
      </c>
      <c r="J4074" s="6">
        <f>INDEX('market cap'!$B$3:$DQ$219,MATCH(A4074,'market cap'!$A$3:$A$219,0),MATCH(G4074,'market cap'!$B$1:$DQ$1,0))</f>
        <v>1967.3150000000001</v>
      </c>
      <c r="K4074">
        <f t="shared" si="295"/>
        <v>7.5844249479163963</v>
      </c>
      <c r="L4074">
        <f>INDEX('PB2'!$D$2:$AQ$224,MATCH(A4074,'PB2'!$B$2:$B$224,0),MATCH(G4074,'PB2'!$D$1:$AQ$1,0))</f>
        <v>0.85842597484588601</v>
      </c>
      <c r="M4074" s="16">
        <f t="shared" si="296"/>
        <v>1.1649228114043624</v>
      </c>
      <c r="N4074" s="6">
        <f>INDEX('ROA2'!$D$2:$AQ$224,MATCH(A4074,'ROA2'!$B$2:$B$224,0),MATCH(G4074,'ROA2'!$D$1:$AQ$1,0))</f>
        <v>2.5962181091308598</v>
      </c>
      <c r="O4074" s="6">
        <v>4859.53024</v>
      </c>
      <c r="P4074" s="28">
        <v>4.0727676247860476E-4</v>
      </c>
    </row>
    <row r="4075" spans="1:16" x14ac:dyDescent="0.3">
      <c r="A4075" t="s">
        <v>563</v>
      </c>
      <c r="B4075" t="str">
        <f>VLOOKUP(A4075,Sheet3!L:L,1,FALSE)</f>
        <v>KMP-U CN EQUITY</v>
      </c>
      <c r="C4075" t="str">
        <f>VLOOKUP(A4075,'ALL - prices'!B:C,2,FALSE)</f>
        <v>Killam Apartment Real Estate I</v>
      </c>
      <c r="D4075" t="str">
        <f>VLOOKUP(A4075,'ALL - prices'!B:I,8,FALSE)</f>
        <v>Real Estate</v>
      </c>
      <c r="E4075">
        <v>2023</v>
      </c>
      <c r="F4075" t="s">
        <v>680</v>
      </c>
      <c r="G4075" t="str">
        <f t="shared" si="294"/>
        <v>2023-Q2</v>
      </c>
      <c r="H4075" s="4">
        <f>INDEX('ALL - prices'!$J$3:$DY$219,MATCH('COMBINED DATA'!A4075,'ALL - prices'!$B$3:$B$219,0),MATCH('COMBINED DATA'!G4075,'ALL - prices'!$J$1:$DY$1,0))</f>
        <v>15.9306</v>
      </c>
      <c r="I4075" s="14">
        <f t="shared" si="297"/>
        <v>0.63405526835862913</v>
      </c>
      <c r="J4075" s="6">
        <f>INDEX('market cap'!$B$3:$DQ$219,MATCH(A4075,'market cap'!$A$3:$A$219,0),MATCH(G4075,'market cap'!$B$1:$DQ$1,0))</f>
        <v>2024.6377</v>
      </c>
      <c r="K4075">
        <f t="shared" si="295"/>
        <v>7.6131460499534489</v>
      </c>
      <c r="L4075">
        <f>INDEX('PB2'!$D$2:$AQ$224,MATCH(A4075,'PB2'!$B$2:$B$224,0),MATCH(G4075,'PB2'!$D$1:$AQ$1,0))</f>
        <v>0.84988701343536399</v>
      </c>
      <c r="M4075" s="16">
        <f t="shared" si="296"/>
        <v>1.1766269918137213</v>
      </c>
      <c r="N4075" s="6">
        <f>INDEX('ROA2'!$D$2:$AQ$224,MATCH(A4075,'ROA2'!$B$2:$B$224,0),MATCH(G4075,'ROA2'!$D$1:$AQ$1,0))</f>
        <v>3.0312850475311302</v>
      </c>
      <c r="O4075" s="6">
        <v>4954.2517760000001</v>
      </c>
      <c r="P4075" s="28">
        <v>1.9491912041275827E-2</v>
      </c>
    </row>
    <row r="4076" spans="1:16" x14ac:dyDescent="0.3">
      <c r="A4076" t="s">
        <v>563</v>
      </c>
      <c r="B4076" t="str">
        <f>VLOOKUP(A4076,Sheet3!L:L,1,FALSE)</f>
        <v>KMP-U CN EQUITY</v>
      </c>
      <c r="C4076" t="str">
        <f>VLOOKUP(A4076,'ALL - prices'!B:C,2,FALSE)</f>
        <v>Killam Apartment Real Estate I</v>
      </c>
      <c r="D4076" t="str">
        <f>VLOOKUP(A4076,'ALL - prices'!B:I,8,FALSE)</f>
        <v>Real Estate</v>
      </c>
      <c r="E4076">
        <v>2023</v>
      </c>
      <c r="F4076" t="s">
        <v>681</v>
      </c>
      <c r="G4076" t="str">
        <f t="shared" si="294"/>
        <v>2023-Q3</v>
      </c>
      <c r="H4076" s="4">
        <f>INDEX('ALL - prices'!$J$3:$DY$219,MATCH('COMBINED DATA'!A4076,'ALL - prices'!$B$3:$B$219,0),MATCH('COMBINED DATA'!G4076,'ALL - prices'!$J$1:$DY$1,0))</f>
        <v>15.8696</v>
      </c>
      <c r="I4076" s="14">
        <f t="shared" si="297"/>
        <v>1.7202879688683905</v>
      </c>
      <c r="J4076" s="6">
        <f>INDEX('market cap'!$B$3:$DQ$219,MATCH(A4076,'market cap'!$A$3:$A$219,0),MATCH(G4076,'market cap'!$B$1:$DQ$1,0))</f>
        <v>1997.1228000000001</v>
      </c>
      <c r="K4076">
        <f t="shared" si="295"/>
        <v>7.599462823763603</v>
      </c>
      <c r="L4076">
        <f>INDEX('PB2'!$D$2:$AQ$224,MATCH(A4076,'PB2'!$B$2:$B$224,0),MATCH(G4076,'PB2'!$D$1:$AQ$1,0))</f>
        <v>0.82269102334976196</v>
      </c>
      <c r="M4076" s="16">
        <f t="shared" si="296"/>
        <v>1.2155231692310033</v>
      </c>
      <c r="N4076" s="6">
        <f>INDEX('ROA2'!$D$2:$AQ$224,MATCH(A4076,'ROA2'!$B$2:$B$224,0),MATCH(G4076,'ROA2'!$D$1:$AQ$1,0))</f>
        <v>3.8877220153808598</v>
      </c>
      <c r="O4076" s="6">
        <v>5020.1948160000002</v>
      </c>
      <c r="P4076" s="28">
        <v>1.3310393371497498E-2</v>
      </c>
    </row>
    <row r="4077" spans="1:16" x14ac:dyDescent="0.3">
      <c r="A4077" t="s">
        <v>563</v>
      </c>
      <c r="B4077" t="str">
        <f>VLOOKUP(A4077,Sheet3!L:L,1,FALSE)</f>
        <v>KMP-U CN EQUITY</v>
      </c>
      <c r="C4077" t="str">
        <f>VLOOKUP(A4077,'ALL - prices'!B:C,2,FALSE)</f>
        <v>Killam Apartment Real Estate I</v>
      </c>
      <c r="D4077" t="str">
        <f>VLOOKUP(A4077,'ALL - prices'!B:I,8,FALSE)</f>
        <v>Real Estate</v>
      </c>
      <c r="E4077">
        <v>2023</v>
      </c>
      <c r="F4077" t="s">
        <v>682</v>
      </c>
      <c r="G4077" t="str">
        <f t="shared" si="294"/>
        <v>2023-Q4</v>
      </c>
      <c r="H4077" s="4">
        <f>INDEX('ALL - prices'!$J$3:$DY$219,MATCH('COMBINED DATA'!A4077,'ALL - prices'!$B$3:$B$219,0),MATCH('COMBINED DATA'!G4077,'ALL - prices'!$J$1:$DY$1,0))</f>
        <v>16.532800000000002</v>
      </c>
      <c r="I4077" s="14">
        <f t="shared" si="297"/>
        <v>1.7529833265987822</v>
      </c>
      <c r="J4077" s="6">
        <f>INDEX('market cap'!$B$3:$DQ$219,MATCH(A4077,'market cap'!$A$3:$A$219,0),MATCH(G4077,'market cap'!$B$1:$DQ$1,0))</f>
        <v>2059.0313000000001</v>
      </c>
      <c r="K4077">
        <f t="shared" si="295"/>
        <v>7.6299909084663993</v>
      </c>
      <c r="L4077">
        <f>INDEX('PB2'!$D$2:$AQ$224,MATCH(A4077,'PB2'!$B$2:$B$224,0),MATCH(G4077,'PB2'!$D$1:$AQ$1,0))</f>
        <v>0.85581302642822299</v>
      </c>
      <c r="M4077" s="16">
        <f t="shared" si="296"/>
        <v>1.1684795266245809</v>
      </c>
      <c r="N4077" s="6">
        <f>INDEX('ROA2'!$D$2:$AQ$224,MATCH(A4077,'ROA2'!$B$2:$B$224,0),MATCH(G4077,'ROA2'!$D$1:$AQ$1,0))</f>
        <v>5.16265916824341</v>
      </c>
      <c r="O4077" s="6">
        <v>5080.0399360000001</v>
      </c>
      <c r="P4077" s="28">
        <v>1.1920876020441664E-2</v>
      </c>
    </row>
    <row r="4078" spans="1:16" x14ac:dyDescent="0.3">
      <c r="A4078" t="s">
        <v>563</v>
      </c>
      <c r="B4078" t="str">
        <f>VLOOKUP(A4078,Sheet3!L:L,1,FALSE)</f>
        <v>KMP-U CN EQUITY</v>
      </c>
      <c r="C4078" t="str">
        <f>VLOOKUP(A4078,'ALL - prices'!B:C,2,FALSE)</f>
        <v>Killam Apartment Real Estate I</v>
      </c>
      <c r="D4078" t="str">
        <f>VLOOKUP(A4078,'ALL - prices'!B:I,8,FALSE)</f>
        <v>Real Estate</v>
      </c>
      <c r="E4078" s="18">
        <v>2024</v>
      </c>
      <c r="F4078" t="s">
        <v>679</v>
      </c>
      <c r="G4078" t="str">
        <f t="shared" si="294"/>
        <v>2024-Q1</v>
      </c>
      <c r="H4078" s="4">
        <f>INDEX('ALL - prices'!$J$3:$DY$219,MATCH('COMBINED DATA'!A4078,'ALL - prices'!$B$3:$B$219,0),MATCH('COMBINED DATA'!G4078,'ALL - prices'!$J$1:$DY$1,0))</f>
        <v>17.262499999999999</v>
      </c>
      <c r="I4078" s="14" t="s">
        <v>769</v>
      </c>
      <c r="J4078" s="6">
        <f>INDEX('market cap'!$B$3:$DQ$219,MATCH(A4078,'market cap'!$A$3:$A$219,0),MATCH(G4078,'market cap'!$B$1:$DQ$1,0))</f>
        <v>2130.1115</v>
      </c>
      <c r="K4078">
        <f t="shared" si="295"/>
        <v>7.6639296047512326</v>
      </c>
      <c r="L4078">
        <f>INDEX('PB2'!$D$2:$AQ$224,MATCH(A4078,'PB2'!$B$2:$B$224,0),MATCH(G4078,'PB2'!$D$1:$AQ$1,0))</f>
        <v>0.84956002235412598</v>
      </c>
      <c r="M4078" s="16">
        <f t="shared" si="296"/>
        <v>1.1770798692116016</v>
      </c>
      <c r="N4078" s="6">
        <f>INDEX('ROA2'!$D$2:$AQ$224,MATCH(A4078,'ROA2'!$B$2:$B$224,0),MATCH(G4078,'ROA2'!$D$1:$AQ$1,0))</f>
        <v>5.3561091423034703</v>
      </c>
      <c r="O4078" s="6">
        <v>5085.1138559999999</v>
      </c>
      <c r="P4078" s="28">
        <v>9.9879529765960814E-4</v>
      </c>
    </row>
    <row r="4079" spans="1:16" x14ac:dyDescent="0.3">
      <c r="A4079" t="s">
        <v>563</v>
      </c>
      <c r="B4079" t="str">
        <f>VLOOKUP(A4079,Sheet3!L:L,1,FALSE)</f>
        <v>KMP-U CN EQUITY</v>
      </c>
      <c r="C4079" t="str">
        <f>VLOOKUP(A4079,'ALL - prices'!B:C,2,FALSE)</f>
        <v>Killam Apartment Real Estate I</v>
      </c>
      <c r="D4079" t="str">
        <f>VLOOKUP(A4079,'ALL - prices'!B:I,8,FALSE)</f>
        <v>Real Estate</v>
      </c>
      <c r="E4079" s="18">
        <v>2024</v>
      </c>
      <c r="F4079" t="s">
        <v>680</v>
      </c>
      <c r="G4079" t="str">
        <f t="shared" si="294"/>
        <v>2024-Q2</v>
      </c>
      <c r="H4079" s="4">
        <f>INDEX('ALL - prices'!$J$3:$DY$219,MATCH('COMBINED DATA'!A4079,'ALL - prices'!$B$3:$B$219,0),MATCH('COMBINED DATA'!G4079,'ALL - prices'!$J$1:$DY$1,0))</f>
        <v>15.994899999999999</v>
      </c>
      <c r="I4079" s="14" t="s">
        <v>769</v>
      </c>
      <c r="J4079" s="6">
        <f>INDEX('market cap'!$B$3:$DQ$219,MATCH(A4079,'market cap'!$A$3:$A$219,0),MATCH(G4079,'market cap'!$B$1:$DQ$1,0))</f>
        <v>1953.5576000000001</v>
      </c>
      <c r="K4079">
        <f t="shared" si="295"/>
        <v>7.5774073995992115</v>
      </c>
      <c r="L4079">
        <f>INDEX('PB2'!$D$2:$AQ$224,MATCH(A4079,'PB2'!$B$2:$B$224,0),MATCH(G4079,'PB2'!$D$1:$AQ$1,0))</f>
        <v>0.75253099203109697</v>
      </c>
      <c r="M4079" s="16">
        <f t="shared" si="296"/>
        <v>1.328848925279448</v>
      </c>
      <c r="N4079" s="6">
        <f>INDEX('ROA2'!$D$2:$AQ$224,MATCH(A4079,'ROA2'!$B$2:$B$224,0),MATCH(G4079,'ROA2'!$D$1:$AQ$1,0))</f>
        <v>6.0856871604919398</v>
      </c>
      <c r="O4079" s="6">
        <v>5237.1031039999998</v>
      </c>
      <c r="P4079" s="28">
        <v>2.9889055054424303E-2</v>
      </c>
    </row>
    <row r="4080" spans="1:16" x14ac:dyDescent="0.3">
      <c r="A4080" t="s">
        <v>563</v>
      </c>
      <c r="B4080" t="str">
        <f>VLOOKUP(A4080,Sheet3!L:L,1,FALSE)</f>
        <v>KMP-U CN EQUITY</v>
      </c>
      <c r="C4080" t="str">
        <f>VLOOKUP(A4080,'ALL - prices'!B:C,2,FALSE)</f>
        <v>Killam Apartment Real Estate I</v>
      </c>
      <c r="D4080" t="str">
        <f>VLOOKUP(A4080,'ALL - prices'!B:I,8,FALSE)</f>
        <v>Real Estate</v>
      </c>
      <c r="E4080" s="18">
        <v>2024</v>
      </c>
      <c r="F4080" t="s">
        <v>681</v>
      </c>
      <c r="G4080" t="str">
        <f t="shared" si="294"/>
        <v>2024-Q3</v>
      </c>
      <c r="H4080" s="4">
        <f>INDEX('ALL - prices'!$J$3:$DY$219,MATCH('COMBINED DATA'!A4080,'ALL - prices'!$B$3:$B$219,0),MATCH('COMBINED DATA'!G4080,'ALL - prices'!$J$1:$DY$1,0))</f>
        <v>19.8767</v>
      </c>
      <c r="I4080" s="14" t="s">
        <v>769</v>
      </c>
      <c r="J4080" s="6">
        <f>INDEX('market cap'!$B$3:$DQ$219,MATCH(A4080,'market cap'!$A$3:$A$219,0),MATCH(G4080,'market cap'!$B$1:$DQ$1,0))</f>
        <v>2406.4069</v>
      </c>
      <c r="K4080">
        <f t="shared" si="295"/>
        <v>7.7858900011051331</v>
      </c>
      <c r="L4080">
        <f>INDEX('PB2'!$D$2:$AQ$224,MATCH(A4080,'PB2'!$B$2:$B$224,0),MATCH(G4080,'PB2'!$D$1:$AQ$1,0))</f>
        <v>0.913268983364105</v>
      </c>
      <c r="M4080" s="16">
        <f t="shared" si="296"/>
        <v>1.0949676581771275</v>
      </c>
      <c r="N4080" s="6">
        <f>INDEX('ROA2'!$D$2:$AQ$224,MATCH(A4080,'ROA2'!$B$2:$B$224,0),MATCH(G4080,'ROA2'!$D$1:$AQ$1,0))</f>
        <v>5.9826378822326696</v>
      </c>
      <c r="O4080" s="6">
        <v>5343.9288319999996</v>
      </c>
      <c r="P4080" s="28">
        <v>2.0397866125340999E-2</v>
      </c>
    </row>
    <row r="4081" spans="1:16" x14ac:dyDescent="0.3">
      <c r="A4081" t="s">
        <v>563</v>
      </c>
      <c r="B4081" t="str">
        <f>VLOOKUP(A4081,Sheet3!L:L,1,FALSE)</f>
        <v>KMP-U CN EQUITY</v>
      </c>
      <c r="C4081" t="str">
        <f>VLOOKUP(A4081,'ALL - prices'!B:C,2,FALSE)</f>
        <v>Killam Apartment Real Estate I</v>
      </c>
      <c r="D4081" t="str">
        <f>VLOOKUP(A4081,'ALL - prices'!B:I,8,FALSE)</f>
        <v>Real Estate</v>
      </c>
      <c r="E4081" s="18">
        <v>2024</v>
      </c>
      <c r="F4081" t="s">
        <v>682</v>
      </c>
      <c r="G4081" t="str">
        <f t="shared" si="294"/>
        <v>2024-Q4</v>
      </c>
      <c r="H4081" s="4">
        <f>INDEX('ALL - prices'!$J$3:$DY$219,MATCH('COMBINED DATA'!A4081,'ALL - prices'!$B$3:$B$219,0),MATCH('COMBINED DATA'!G4081,'ALL - prices'!$J$1:$DY$1,0))</f>
        <v>16.3537</v>
      </c>
      <c r="I4081" s="14" t="s">
        <v>769</v>
      </c>
      <c r="J4081" s="6">
        <f>INDEX('market cap'!$B$3:$DQ$219,MATCH(A4081,'market cap'!$A$3:$A$219,0),MATCH(G4081,'market cap'!$B$1:$DQ$1,0))</f>
        <v>1960.4363000000001</v>
      </c>
      <c r="K4081">
        <f t="shared" si="295"/>
        <v>7.5809223294932213</v>
      </c>
      <c r="L4081">
        <f>INDEX('PB2'!$D$2:$AQ$224,MATCH(A4081,'PB2'!$B$2:$B$224,0),MATCH(G4081,'PB2'!$D$1:$AQ$1,0))</f>
        <v>0.744016053898503</v>
      </c>
      <c r="M4081" s="16">
        <f t="shared" si="296"/>
        <v>1.3440570196841717</v>
      </c>
      <c r="N4081" s="6">
        <f>INDEX('ROA2'!$D$2:$AQ$224,MATCH(A4081,'ROA2'!$B$2:$B$224,0),MATCH(G4081,'ROA2'!$D$1:$AQ$1,0))</f>
        <v>5.8008761405944798</v>
      </c>
      <c r="O4081" s="6">
        <v>5415.2719360000001</v>
      </c>
      <c r="P4081" s="28">
        <v>1.3350309527475478E-2</v>
      </c>
    </row>
    <row r="4082" spans="1:16" x14ac:dyDescent="0.3">
      <c r="A4082" t="s">
        <v>565</v>
      </c>
      <c r="B4082" t="e">
        <f>VLOOKUP(A4082,Sheet3!L:L,1,FALSE)</f>
        <v>#N/A</v>
      </c>
      <c r="C4082" t="str">
        <f>VLOOKUP(A4082,'ALL - prices'!B:C,2,FALSE)</f>
        <v>Kinaxis Inc</v>
      </c>
      <c r="D4082" t="str">
        <f>VLOOKUP(A4082,'ALL - prices'!B:I,8,FALSE)</f>
        <v>Information Technology</v>
      </c>
      <c r="E4082">
        <v>2015</v>
      </c>
      <c r="F4082" t="s">
        <v>679</v>
      </c>
      <c r="G4082" t="str">
        <f t="shared" ref="G4082:G4145" si="298">E4082&amp;"-"&amp;F4082</f>
        <v>2015-Q1</v>
      </c>
      <c r="H4082" s="4">
        <f>INDEX('ALL - prices'!$J$3:$DY$219,MATCH('COMBINED DATA'!A4082,'ALL - prices'!$B$3:$B$219,0),MATCH('COMBINED DATA'!G4082,'ALL - prices'!$J$1:$DY$1,0))</f>
        <v>26.5</v>
      </c>
      <c r="I4082" s="14">
        <f t="shared" ref="I4082:I4117" si="299">STDEV(H4083:H4086)</f>
        <v>8.3072553630345496</v>
      </c>
      <c r="J4082" s="15">
        <f>INDEX(MarketCap2!$E$2:$AR$224,MATCH(A4082,MarketCap2!$B$2:$B$224,0),MATCH(G4082,MarketCap2!$E$1:$AR$1,0))</f>
        <v>629713664</v>
      </c>
      <c r="K4082">
        <f t="shared" ref="K4082:K4145" si="300">LN(J4082)</f>
        <v>20.260775772445399</v>
      </c>
      <c r="L4082">
        <f>INDEX('PB2'!$D$2:$AQ$224,MATCH(A4082,'PB2'!$B$2:$B$224,0),MATCH(G4082,'PB2'!$D$1:$AQ$1,0))</f>
        <v>9.91986083984375</v>
      </c>
      <c r="M4082" s="16">
        <f t="shared" ref="M4082:M4145" si="301">1/L4082</f>
        <v>0.10080786576999513</v>
      </c>
      <c r="N4082" s="6">
        <f>INDEX('ROA2'!$D$2:$AQ$224,MATCH(A4082,'ROA2'!$B$2:$B$224,0),MATCH(G4082,'ROA2'!$D$1:$AQ$1,0))</f>
        <v>-0.33313000202178999</v>
      </c>
      <c r="O4082" s="6">
        <v>91.209000000000003</v>
      </c>
      <c r="P4082" s="28">
        <v>0.11510624251167575</v>
      </c>
    </row>
    <row r="4083" spans="1:16" x14ac:dyDescent="0.3">
      <c r="A4083" t="s">
        <v>565</v>
      </c>
      <c r="B4083" t="e">
        <f>VLOOKUP(A4083,Sheet3!L:L,1,FALSE)</f>
        <v>#N/A</v>
      </c>
      <c r="C4083" t="str">
        <f>VLOOKUP(A4083,'ALL - prices'!B:C,2,FALSE)</f>
        <v>Kinaxis Inc</v>
      </c>
      <c r="D4083" t="str">
        <f>VLOOKUP(A4083,'ALL - prices'!B:I,8,FALSE)</f>
        <v>Information Technology</v>
      </c>
      <c r="E4083">
        <v>2015</v>
      </c>
      <c r="F4083" t="s">
        <v>680</v>
      </c>
      <c r="G4083" t="str">
        <f t="shared" si="298"/>
        <v>2015-Q2</v>
      </c>
      <c r="H4083" s="4">
        <f>INDEX('ALL - prices'!$J$3:$DY$219,MATCH('COMBINED DATA'!A4083,'ALL - prices'!$B$3:$B$219,0),MATCH('COMBINED DATA'!G4083,'ALL - prices'!$J$1:$DY$1,0))</f>
        <v>27.84</v>
      </c>
      <c r="I4083" s="14">
        <f t="shared" si="299"/>
        <v>4.691725872924235</v>
      </c>
      <c r="J4083" s="15">
        <f>INDEX(MarketCap2!$E$2:$AR$224,MATCH(A4083,MarketCap2!$B$2:$B$224,0),MATCH(G4083,MarketCap2!$E$1:$AR$1,0))</f>
        <v>662806528</v>
      </c>
      <c r="K4083">
        <f t="shared" si="300"/>
        <v>20.311993692593106</v>
      </c>
      <c r="L4083">
        <f>INDEX('PB2'!$D$2:$AQ$224,MATCH(A4083,'PB2'!$B$2:$B$224,0),MATCH(G4083,'PB2'!$D$1:$AQ$1,0))</f>
        <v>9.3858852386474592</v>
      </c>
      <c r="M4083" s="16">
        <f t="shared" si="301"/>
        <v>0.10654296047456294</v>
      </c>
      <c r="N4083" s="6">
        <f>INDEX('ROA2'!$D$2:$AQ$224,MATCH(A4083,'ROA2'!$B$2:$B$224,0),MATCH(G4083,'ROA2'!$D$1:$AQ$1,0))</f>
        <v>0.267538011074066</v>
      </c>
      <c r="O4083" s="6">
        <v>112.39</v>
      </c>
      <c r="P4083" s="28">
        <v>0.23222489008760097</v>
      </c>
    </row>
    <row r="4084" spans="1:16" x14ac:dyDescent="0.3">
      <c r="A4084" t="s">
        <v>565</v>
      </c>
      <c r="B4084" t="e">
        <f>VLOOKUP(A4084,Sheet3!L:L,1,FALSE)</f>
        <v>#N/A</v>
      </c>
      <c r="C4084" t="str">
        <f>VLOOKUP(A4084,'ALL - prices'!B:C,2,FALSE)</f>
        <v>Kinaxis Inc</v>
      </c>
      <c r="D4084" t="str">
        <f>VLOOKUP(A4084,'ALL - prices'!B:I,8,FALSE)</f>
        <v>Information Technology</v>
      </c>
      <c r="E4084">
        <v>2015</v>
      </c>
      <c r="F4084" t="s">
        <v>681</v>
      </c>
      <c r="G4084" t="str">
        <f t="shared" si="298"/>
        <v>2015-Q3</v>
      </c>
      <c r="H4084" s="4">
        <f>INDEX('ALL - prices'!$J$3:$DY$219,MATCH('COMBINED DATA'!A4084,'ALL - prices'!$B$3:$B$219,0),MATCH('COMBINED DATA'!G4084,'ALL - prices'!$J$1:$DY$1,0))</f>
        <v>41.24</v>
      </c>
      <c r="I4084" s="14">
        <f t="shared" si="299"/>
        <v>10.39102336955645</v>
      </c>
      <c r="J4084" s="15">
        <f>INDEX(MarketCap2!$E$2:$AR$224,MATCH(A4084,MarketCap2!$B$2:$B$224,0),MATCH(G4084,MarketCap2!$E$1:$AR$1,0))</f>
        <v>987789824</v>
      </c>
      <c r="K4084">
        <f t="shared" si="300"/>
        <v>20.710980504337233</v>
      </c>
      <c r="L4084">
        <f>INDEX('PB2'!$D$2:$AQ$224,MATCH(A4084,'PB2'!$B$2:$B$224,0),MATCH(G4084,'PB2'!$D$1:$AQ$1,0))</f>
        <v>11.928656578064</v>
      </c>
      <c r="M4084" s="16">
        <f t="shared" si="301"/>
        <v>8.3831736914862065E-2</v>
      </c>
      <c r="N4084" s="6">
        <f>INDEX('ROA2'!$D$2:$AQ$224,MATCH(A4084,'ROA2'!$B$2:$B$224,0),MATCH(G4084,'ROA2'!$D$1:$AQ$1,0))</f>
        <v>10.884284019470201</v>
      </c>
      <c r="O4084" s="6">
        <v>111.53400000000001</v>
      </c>
      <c r="P4084" s="28">
        <v>-7.6163359729512813E-3</v>
      </c>
    </row>
    <row r="4085" spans="1:16" x14ac:dyDescent="0.3">
      <c r="A4085" t="s">
        <v>565</v>
      </c>
      <c r="B4085" t="e">
        <f>VLOOKUP(A4085,Sheet3!L:L,1,FALSE)</f>
        <v>#N/A</v>
      </c>
      <c r="C4085" t="str">
        <f>VLOOKUP(A4085,'ALL - prices'!B:C,2,FALSE)</f>
        <v>Kinaxis Inc</v>
      </c>
      <c r="D4085" t="str">
        <f>VLOOKUP(A4085,'ALL - prices'!B:I,8,FALSE)</f>
        <v>Information Technology</v>
      </c>
      <c r="E4085">
        <v>2015</v>
      </c>
      <c r="F4085" t="s">
        <v>682</v>
      </c>
      <c r="G4085" t="str">
        <f t="shared" si="298"/>
        <v>2015-Q4</v>
      </c>
      <c r="H4085" s="4">
        <f>INDEX('ALL - prices'!$J$3:$DY$219,MATCH('COMBINED DATA'!A4085,'ALL - prices'!$B$3:$B$219,0),MATCH('COMBINED DATA'!G4085,'ALL - prices'!$J$1:$DY$1,0))</f>
        <v>46.92</v>
      </c>
      <c r="I4085" s="14">
        <f t="shared" si="299"/>
        <v>10.694042247126793</v>
      </c>
      <c r="J4085" s="15">
        <f>INDEX(MarketCap2!$E$2:$AR$224,MATCH(A4085,MarketCap2!$B$2:$B$224,0),MATCH(G4085,MarketCap2!$E$1:$AR$1,0))</f>
        <v>1142143360</v>
      </c>
      <c r="K4085">
        <f t="shared" si="300"/>
        <v>20.856172474452091</v>
      </c>
      <c r="L4085">
        <f>INDEX('PB2'!$D$2:$AQ$224,MATCH(A4085,'PB2'!$B$2:$B$224,0),MATCH(G4085,'PB2'!$D$1:$AQ$1,0))</f>
        <v>12.6303091049194</v>
      </c>
      <c r="M4085" s="16">
        <f t="shared" si="301"/>
        <v>7.9174626027997075E-2</v>
      </c>
      <c r="N4085" s="6">
        <f>INDEX('ROA2'!$D$2:$AQ$224,MATCH(A4085,'ROA2'!$B$2:$B$224,0),MATCH(G4085,'ROA2'!$D$1:$AQ$1,0))</f>
        <v>11.5957746505737</v>
      </c>
      <c r="O4085" s="6">
        <v>124.764</v>
      </c>
      <c r="P4085" s="28">
        <v>0.11861853784496197</v>
      </c>
    </row>
    <row r="4086" spans="1:16" x14ac:dyDescent="0.3">
      <c r="A4086" t="s">
        <v>565</v>
      </c>
      <c r="B4086" t="e">
        <f>VLOOKUP(A4086,Sheet3!L:L,1,FALSE)</f>
        <v>#N/A</v>
      </c>
      <c r="C4086" t="str">
        <f>VLOOKUP(A4086,'ALL - prices'!B:C,2,FALSE)</f>
        <v>Kinaxis Inc</v>
      </c>
      <c r="D4086" t="str">
        <f>VLOOKUP(A4086,'ALL - prices'!B:I,8,FALSE)</f>
        <v>Information Technology</v>
      </c>
      <c r="E4086">
        <v>2016</v>
      </c>
      <c r="F4086" t="s">
        <v>679</v>
      </c>
      <c r="G4086" t="str">
        <f t="shared" si="298"/>
        <v>2016-Q1</v>
      </c>
      <c r="H4086" s="4">
        <f>INDEX('ALL - prices'!$J$3:$DY$219,MATCH('COMBINED DATA'!A4086,'ALL - prices'!$B$3:$B$219,0),MATCH('COMBINED DATA'!G4086,'ALL - prices'!$J$1:$DY$1,0))</f>
        <v>43.15</v>
      </c>
      <c r="I4086" s="14">
        <f t="shared" si="299"/>
        <v>9.3128346696015658</v>
      </c>
      <c r="J4086" s="15">
        <f>INDEX(MarketCap2!$E$2:$AR$224,MATCH(A4086,MarketCap2!$B$2:$B$224,0),MATCH(G4086,MarketCap2!$E$1:$AR$1,0))</f>
        <v>1055404416</v>
      </c>
      <c r="K4086">
        <f t="shared" si="300"/>
        <v>20.777189863122654</v>
      </c>
      <c r="L4086">
        <f>INDEX('PB2'!$D$2:$AQ$224,MATCH(A4086,'PB2'!$B$2:$B$224,0),MATCH(G4086,'PB2'!$D$1:$AQ$1,0))</f>
        <v>11.3540191650391</v>
      </c>
      <c r="M4086" s="16">
        <f t="shared" si="301"/>
        <v>8.8074538669017322E-2</v>
      </c>
      <c r="N4086" s="6">
        <f>INDEX('ROA2'!$D$2:$AQ$224,MATCH(A4086,'ROA2'!$B$2:$B$224,0),MATCH(G4086,'ROA2'!$D$1:$AQ$1,0))</f>
        <v>11.561980247497599</v>
      </c>
      <c r="O4086" s="6">
        <v>128.096</v>
      </c>
      <c r="P4086" s="28">
        <v>2.6706421724215383E-2</v>
      </c>
    </row>
    <row r="4087" spans="1:16" x14ac:dyDescent="0.3">
      <c r="A4087" t="s">
        <v>565</v>
      </c>
      <c r="B4087" t="e">
        <f>VLOOKUP(A4087,Sheet3!L:L,1,FALSE)</f>
        <v>#N/A</v>
      </c>
      <c r="C4087" t="str">
        <f>VLOOKUP(A4087,'ALL - prices'!B:C,2,FALSE)</f>
        <v>Kinaxis Inc</v>
      </c>
      <c r="D4087" t="str">
        <f>VLOOKUP(A4087,'ALL - prices'!B:I,8,FALSE)</f>
        <v>Information Technology</v>
      </c>
      <c r="E4087">
        <v>2016</v>
      </c>
      <c r="F4087" t="s">
        <v>680</v>
      </c>
      <c r="G4087" t="str">
        <f t="shared" si="298"/>
        <v>2016-Q2</v>
      </c>
      <c r="H4087" s="4">
        <f>INDEX('ALL - prices'!$J$3:$DY$219,MATCH('COMBINED DATA'!A4087,'ALL - prices'!$B$3:$B$219,0),MATCH('COMBINED DATA'!G4087,'ALL - prices'!$J$1:$DY$1,0))</f>
        <v>51.88</v>
      </c>
      <c r="I4087" s="14">
        <f t="shared" si="299"/>
        <v>8.0121182956402546</v>
      </c>
      <c r="J4087" s="15">
        <f>INDEX(MarketCap2!$E$2:$AR$224,MATCH(A4087,MarketCap2!$B$2:$B$224,0),MATCH(G4087,MarketCap2!$E$1:$AR$1,0))</f>
        <v>1278192640</v>
      </c>
      <c r="K4087">
        <f t="shared" si="300"/>
        <v>20.968712917066554</v>
      </c>
      <c r="L4087">
        <f>INDEX('PB2'!$D$2:$AQ$224,MATCH(A4087,'PB2'!$B$2:$B$224,0),MATCH(G4087,'PB2'!$D$1:$AQ$1,0))</f>
        <v>12.6081495285034</v>
      </c>
      <c r="M4087" s="16">
        <f t="shared" si="301"/>
        <v>7.9313780165700579E-2</v>
      </c>
      <c r="N4087" s="6">
        <f>INDEX('ROA2'!$D$2:$AQ$224,MATCH(A4087,'ROA2'!$B$2:$B$224,0),MATCH(G4087,'ROA2'!$D$1:$AQ$1,0))</f>
        <v>11.0300893783569</v>
      </c>
      <c r="O4087" s="6">
        <v>135.27799999999999</v>
      </c>
      <c r="P4087" s="28">
        <v>5.6067324506619942E-2</v>
      </c>
    </row>
    <row r="4088" spans="1:16" x14ac:dyDescent="0.3">
      <c r="A4088" t="s">
        <v>565</v>
      </c>
      <c r="B4088" t="e">
        <f>VLOOKUP(A4088,Sheet3!L:L,1,FALSE)</f>
        <v>#N/A</v>
      </c>
      <c r="C4088" t="str">
        <f>VLOOKUP(A4088,'ALL - prices'!B:C,2,FALSE)</f>
        <v>Kinaxis Inc</v>
      </c>
      <c r="D4088" t="str">
        <f>VLOOKUP(A4088,'ALL - prices'!B:I,8,FALSE)</f>
        <v>Information Technology</v>
      </c>
      <c r="E4088">
        <v>2016</v>
      </c>
      <c r="F4088" t="s">
        <v>681</v>
      </c>
      <c r="G4088" t="str">
        <f t="shared" si="298"/>
        <v>2016-Q3</v>
      </c>
      <c r="H4088" s="4">
        <f>INDEX('ALL - prices'!$J$3:$DY$219,MATCH('COMBINED DATA'!A4088,'ALL - prices'!$B$3:$B$219,0),MATCH('COMBINED DATA'!G4088,'ALL - prices'!$J$1:$DY$1,0))</f>
        <v>66.83</v>
      </c>
      <c r="I4088" s="14">
        <f t="shared" si="299"/>
        <v>7.5158625308964577</v>
      </c>
      <c r="J4088" s="15">
        <f>INDEX(MarketCap2!$E$2:$AR$224,MATCH(A4088,MarketCap2!$B$2:$B$224,0),MATCH(G4088,MarketCap2!$E$1:$AR$1,0))</f>
        <v>1649689216</v>
      </c>
      <c r="K4088">
        <f t="shared" si="300"/>
        <v>21.223852753178676</v>
      </c>
      <c r="L4088">
        <f>INDEX('PB2'!$D$2:$AQ$224,MATCH(A4088,'PB2'!$B$2:$B$224,0),MATCH(G4088,'PB2'!$D$1:$AQ$1,0))</f>
        <v>15.0672340393066</v>
      </c>
      <c r="M4088" s="16">
        <f t="shared" si="301"/>
        <v>6.636918212003963E-2</v>
      </c>
      <c r="N4088" s="6">
        <f>INDEX('ROA2'!$D$2:$AQ$224,MATCH(A4088,'ROA2'!$B$2:$B$224,0),MATCH(G4088,'ROA2'!$D$1:$AQ$1,0))</f>
        <v>9.1624507904052699</v>
      </c>
      <c r="O4088" s="6">
        <v>143.87799999999999</v>
      </c>
      <c r="P4088" s="28">
        <v>6.3572790845518076E-2</v>
      </c>
    </row>
    <row r="4089" spans="1:16" x14ac:dyDescent="0.3">
      <c r="A4089" t="s">
        <v>565</v>
      </c>
      <c r="B4089" t="e">
        <f>VLOOKUP(A4089,Sheet3!L:L,1,FALSE)</f>
        <v>#N/A</v>
      </c>
      <c r="C4089" t="str">
        <f>VLOOKUP(A4089,'ALL - prices'!B:C,2,FALSE)</f>
        <v>Kinaxis Inc</v>
      </c>
      <c r="D4089" t="str">
        <f>VLOOKUP(A4089,'ALL - prices'!B:I,8,FALSE)</f>
        <v>Information Technology</v>
      </c>
      <c r="E4089">
        <v>2016</v>
      </c>
      <c r="F4089" t="s">
        <v>682</v>
      </c>
      <c r="G4089" t="str">
        <f t="shared" si="298"/>
        <v>2016-Q4</v>
      </c>
      <c r="H4089" s="4">
        <f>INDEX('ALL - prices'!$J$3:$DY$219,MATCH('COMBINED DATA'!A4089,'ALL - prices'!$B$3:$B$219,0),MATCH('COMBINED DATA'!G4089,'ALL - prices'!$J$1:$DY$1,0))</f>
        <v>62.615000000000002</v>
      </c>
      <c r="I4089" s="14">
        <f t="shared" si="299"/>
        <v>3.2270006714181689</v>
      </c>
      <c r="J4089" s="15">
        <f>INDEX(MarketCap2!$E$2:$AR$224,MATCH(A4089,MarketCap2!$B$2:$B$224,0),MATCH(G4089,MarketCap2!$E$1:$AR$1,0))</f>
        <v>1554507392</v>
      </c>
      <c r="K4089">
        <f t="shared" si="300"/>
        <v>21.164424542678539</v>
      </c>
      <c r="L4089">
        <f>INDEX('PB2'!$D$2:$AQ$224,MATCH(A4089,'PB2'!$B$2:$B$224,0),MATCH(G4089,'PB2'!$D$1:$AQ$1,0))</f>
        <v>13.2373313903809</v>
      </c>
      <c r="M4089" s="16">
        <f t="shared" si="301"/>
        <v>7.5543927284819998E-2</v>
      </c>
      <c r="N4089" s="6">
        <f>INDEX('ROA2'!$D$2:$AQ$224,MATCH(A4089,'ROA2'!$B$2:$B$224,0),MATCH(G4089,'ROA2'!$D$1:$AQ$1,0))</f>
        <v>7.2364430427551296</v>
      </c>
      <c r="O4089" s="6">
        <v>160.45900800000001</v>
      </c>
      <c r="P4089" s="28">
        <v>0.11524352576488432</v>
      </c>
    </row>
    <row r="4090" spans="1:16" x14ac:dyDescent="0.3">
      <c r="A4090" t="s">
        <v>565</v>
      </c>
      <c r="B4090" t="e">
        <f>VLOOKUP(A4090,Sheet3!L:L,1,FALSE)</f>
        <v>#N/A</v>
      </c>
      <c r="C4090" t="str">
        <f>VLOOKUP(A4090,'ALL - prices'!B:C,2,FALSE)</f>
        <v>Kinaxis Inc</v>
      </c>
      <c r="D4090" t="str">
        <f>VLOOKUP(A4090,'ALL - prices'!B:I,8,FALSE)</f>
        <v>Information Technology</v>
      </c>
      <c r="E4090">
        <v>2017</v>
      </c>
      <c r="F4090" t="s">
        <v>679</v>
      </c>
      <c r="G4090" t="str">
        <f t="shared" si="298"/>
        <v>2017-Q1</v>
      </c>
      <c r="H4090" s="4">
        <f>INDEX('ALL - prices'!$J$3:$DY$219,MATCH('COMBINED DATA'!A4090,'ALL - prices'!$B$3:$B$219,0),MATCH('COMBINED DATA'!G4090,'ALL - prices'!$J$1:$DY$1,0))</f>
        <v>74.17</v>
      </c>
      <c r="I4090" s="14">
        <f t="shared" si="299"/>
        <v>4.0749672800322356</v>
      </c>
      <c r="J4090" s="15">
        <f>INDEX(MarketCap2!$E$2:$AR$224,MATCH(A4090,MarketCap2!$B$2:$B$224,0),MATCH(G4090,MarketCap2!$E$1:$AR$1,0))</f>
        <v>1857940992</v>
      </c>
      <c r="K4090">
        <f t="shared" si="300"/>
        <v>21.342734717953217</v>
      </c>
      <c r="L4090">
        <f>INDEX('PB2'!$D$2:$AQ$224,MATCH(A4090,'PB2'!$B$2:$B$224,0),MATCH(G4090,'PB2'!$D$1:$AQ$1,0))</f>
        <v>14.4210357666016</v>
      </c>
      <c r="M4090" s="16">
        <f t="shared" si="301"/>
        <v>6.9343146788107282E-2</v>
      </c>
      <c r="N4090" s="6">
        <f>INDEX('ROA2'!$D$2:$AQ$224,MATCH(A4090,'ROA2'!$B$2:$B$224,0),MATCH(G4090,'ROA2'!$D$1:$AQ$1,0))</f>
        <v>7.2506308555603001</v>
      </c>
      <c r="O4090" s="6">
        <v>168.292</v>
      </c>
      <c r="P4090" s="28">
        <v>4.881615621106164E-2</v>
      </c>
    </row>
    <row r="4091" spans="1:16" x14ac:dyDescent="0.3">
      <c r="A4091" t="s">
        <v>565</v>
      </c>
      <c r="B4091" t="e">
        <f>VLOOKUP(A4091,Sheet3!L:L,1,FALSE)</f>
        <v>#N/A</v>
      </c>
      <c r="C4091" t="str">
        <f>VLOOKUP(A4091,'ALL - prices'!B:C,2,FALSE)</f>
        <v>Kinaxis Inc</v>
      </c>
      <c r="D4091" t="str">
        <f>VLOOKUP(A4091,'ALL - prices'!B:I,8,FALSE)</f>
        <v>Information Technology</v>
      </c>
      <c r="E4091">
        <v>2017</v>
      </c>
      <c r="F4091" t="s">
        <v>680</v>
      </c>
      <c r="G4091" t="str">
        <f t="shared" si="298"/>
        <v>2017-Q2</v>
      </c>
      <c r="H4091" s="4">
        <f>INDEX('ALL - prices'!$J$3:$DY$219,MATCH('COMBINED DATA'!A4091,'ALL - prices'!$B$3:$B$219,0),MATCH('COMBINED DATA'!G4091,'ALL - prices'!$J$1:$DY$1,0))</f>
        <v>80.739999999999995</v>
      </c>
      <c r="I4091" s="14">
        <f t="shared" si="299"/>
        <v>6.5694361757053885</v>
      </c>
      <c r="J4091" s="15">
        <f>INDEX(MarketCap2!$E$2:$AR$224,MATCH(A4091,MarketCap2!$B$2:$B$224,0),MATCH(G4091,MarketCap2!$E$1:$AR$1,0))</f>
        <v>2041870976</v>
      </c>
      <c r="K4091">
        <f t="shared" si="300"/>
        <v>21.437132369579988</v>
      </c>
      <c r="L4091">
        <f>INDEX('PB2'!$D$2:$AQ$224,MATCH(A4091,'PB2'!$B$2:$B$224,0),MATCH(G4091,'PB2'!$D$1:$AQ$1,0))</f>
        <v>14.6550340652466</v>
      </c>
      <c r="M4091" s="16">
        <f t="shared" si="301"/>
        <v>6.8235938282220091E-2</v>
      </c>
      <c r="N4091" s="6">
        <f>INDEX('ROA2'!$D$2:$AQ$224,MATCH(A4091,'ROA2'!$B$2:$B$224,0),MATCH(G4091,'ROA2'!$D$1:$AQ$1,0))</f>
        <v>6.6089019775390598</v>
      </c>
      <c r="O4091" s="6">
        <v>185.56200000000001</v>
      </c>
      <c r="P4091" s="28">
        <v>0.10261925700568066</v>
      </c>
    </row>
    <row r="4092" spans="1:16" x14ac:dyDescent="0.3">
      <c r="A4092" t="s">
        <v>565</v>
      </c>
      <c r="B4092" t="e">
        <f>VLOOKUP(A4092,Sheet3!L:L,1,FALSE)</f>
        <v>#N/A</v>
      </c>
      <c r="C4092" t="str">
        <f>VLOOKUP(A4092,'ALL - prices'!B:C,2,FALSE)</f>
        <v>Kinaxis Inc</v>
      </c>
      <c r="D4092" t="str">
        <f>VLOOKUP(A4092,'ALL - prices'!B:I,8,FALSE)</f>
        <v>Information Technology</v>
      </c>
      <c r="E4092">
        <v>2017</v>
      </c>
      <c r="F4092" t="s">
        <v>681</v>
      </c>
      <c r="G4092" t="str">
        <f t="shared" si="298"/>
        <v>2017-Q3</v>
      </c>
      <c r="H4092" s="4">
        <f>INDEX('ALL - prices'!$J$3:$DY$219,MATCH('COMBINED DATA'!A4092,'ALL - prices'!$B$3:$B$219,0),MATCH('COMBINED DATA'!G4092,'ALL - prices'!$J$1:$DY$1,0))</f>
        <v>73.7</v>
      </c>
      <c r="I4092" s="14">
        <f t="shared" si="299"/>
        <v>8.651391024954691</v>
      </c>
      <c r="J4092" s="15">
        <f>INDEX(MarketCap2!$E$2:$AR$224,MATCH(A4092,MarketCap2!$B$2:$B$224,0),MATCH(G4092,MarketCap2!$E$1:$AR$1,0))</f>
        <v>1873803136</v>
      </c>
      <c r="K4092">
        <f t="shared" si="300"/>
        <v>21.351235965084403</v>
      </c>
      <c r="L4092">
        <f>INDEX('PB2'!$D$2:$AQ$224,MATCH(A4092,'PB2'!$B$2:$B$224,0),MATCH(G4092,'PB2'!$D$1:$AQ$1,0))</f>
        <v>12.8832349777222</v>
      </c>
      <c r="M4092" s="16">
        <f t="shared" si="301"/>
        <v>7.7620256226732534E-2</v>
      </c>
      <c r="N4092" s="6">
        <f>INDEX('ROA2'!$D$2:$AQ$224,MATCH(A4092,'ROA2'!$B$2:$B$224,0),MATCH(G4092,'ROA2'!$D$1:$AQ$1,0))</f>
        <v>7.8351020812988299</v>
      </c>
      <c r="O4092" s="6">
        <v>188.012992</v>
      </c>
      <c r="P4092" s="28">
        <v>1.3208480184520456E-2</v>
      </c>
    </row>
    <row r="4093" spans="1:16" x14ac:dyDescent="0.3">
      <c r="A4093" t="s">
        <v>565</v>
      </c>
      <c r="B4093" t="e">
        <f>VLOOKUP(A4093,Sheet3!L:L,1,FALSE)</f>
        <v>#N/A</v>
      </c>
      <c r="C4093" t="str">
        <f>VLOOKUP(A4093,'ALL - prices'!B:C,2,FALSE)</f>
        <v>Kinaxis Inc</v>
      </c>
      <c r="D4093" t="str">
        <f>VLOOKUP(A4093,'ALL - prices'!B:I,8,FALSE)</f>
        <v>Information Technology</v>
      </c>
      <c r="E4093">
        <v>2017</v>
      </c>
      <c r="F4093" t="s">
        <v>682</v>
      </c>
      <c r="G4093" t="str">
        <f t="shared" si="298"/>
        <v>2017-Q4</v>
      </c>
      <c r="H4093" s="4">
        <f>INDEX('ALL - prices'!$J$3:$DY$219,MATCH('COMBINED DATA'!A4093,'ALL - prices'!$B$3:$B$219,0),MATCH('COMBINED DATA'!G4093,'ALL - prices'!$J$1:$DY$1,0))</f>
        <v>76.790000000000006</v>
      </c>
      <c r="I4093" s="14">
        <f t="shared" si="299"/>
        <v>13.177484269262735</v>
      </c>
      <c r="J4093" s="15">
        <f>INDEX(MarketCap2!$E$2:$AR$224,MATCH(A4093,MarketCap2!$B$2:$B$224,0),MATCH(G4093,MarketCap2!$E$1:$AR$1,0))</f>
        <v>1954208640</v>
      </c>
      <c r="K4093">
        <f t="shared" si="300"/>
        <v>21.393251160711291</v>
      </c>
      <c r="L4093">
        <f>INDEX('PB2'!$D$2:$AQ$224,MATCH(A4093,'PB2'!$B$2:$B$224,0),MATCH(G4093,'PB2'!$D$1:$AQ$1,0))</f>
        <v>12.5302534103394</v>
      </c>
      <c r="M4093" s="16">
        <f t="shared" si="301"/>
        <v>7.9806845660028325E-2</v>
      </c>
      <c r="N4093" s="6">
        <f>INDEX('ROA2'!$D$2:$AQ$224,MATCH(A4093,'ROA2'!$B$2:$B$224,0),MATCH(G4093,'ROA2'!$D$1:$AQ$1,0))</f>
        <v>9.27838230133057</v>
      </c>
      <c r="O4093" s="6">
        <v>197.55600000000001</v>
      </c>
      <c r="P4093" s="28">
        <v>5.0757173206413389E-2</v>
      </c>
    </row>
    <row r="4094" spans="1:16" x14ac:dyDescent="0.3">
      <c r="A4094" t="s">
        <v>565</v>
      </c>
      <c r="B4094" t="e">
        <f>VLOOKUP(A4094,Sheet3!L:L,1,FALSE)</f>
        <v>#N/A</v>
      </c>
      <c r="C4094" t="str">
        <f>VLOOKUP(A4094,'ALL - prices'!B:C,2,FALSE)</f>
        <v>Kinaxis Inc</v>
      </c>
      <c r="D4094" t="str">
        <f>VLOOKUP(A4094,'ALL - prices'!B:I,8,FALSE)</f>
        <v>Information Technology</v>
      </c>
      <c r="E4094">
        <v>2018</v>
      </c>
      <c r="F4094" t="s">
        <v>679</v>
      </c>
      <c r="G4094" t="str">
        <f t="shared" si="298"/>
        <v>2018-Q1</v>
      </c>
      <c r="H4094" s="4">
        <f>INDEX('ALL - prices'!$J$3:$DY$219,MATCH('COMBINED DATA'!A4094,'ALL - prices'!$B$3:$B$219,0),MATCH('COMBINED DATA'!G4094,'ALL - prices'!$J$1:$DY$1,0))</f>
        <v>82.84</v>
      </c>
      <c r="I4094" s="14">
        <f t="shared" si="299"/>
        <v>13.491420730721185</v>
      </c>
      <c r="J4094" s="15">
        <f>INDEX(MarketCap2!$E$2:$AR$224,MATCH(A4094,MarketCap2!$B$2:$B$224,0),MATCH(G4094,MarketCap2!$E$1:$AR$1,0))</f>
        <v>2113076224</v>
      </c>
      <c r="K4094">
        <f t="shared" si="300"/>
        <v>21.471410648758365</v>
      </c>
      <c r="L4094">
        <f>INDEX('PB2'!$D$2:$AQ$224,MATCH(A4094,'PB2'!$B$2:$B$224,0),MATCH(G4094,'PB2'!$D$1:$AQ$1,0))</f>
        <v>10.320747375488301</v>
      </c>
      <c r="M4094" s="16">
        <f t="shared" si="301"/>
        <v>9.6892207862290344E-2</v>
      </c>
      <c r="N4094" s="6">
        <f>INDEX('ROA2'!$D$2:$AQ$224,MATCH(A4094,'ROA2'!$B$2:$B$224,0),MATCH(G4094,'ROA2'!$D$1:$AQ$1,0))</f>
        <v>10.700159072876</v>
      </c>
      <c r="O4094" s="6">
        <v>212.692992</v>
      </c>
      <c r="P4094" s="28">
        <v>7.6621271943145192E-2</v>
      </c>
    </row>
    <row r="4095" spans="1:16" x14ac:dyDescent="0.3">
      <c r="A4095" t="s">
        <v>565</v>
      </c>
      <c r="B4095" t="e">
        <f>VLOOKUP(A4095,Sheet3!L:L,1,FALSE)</f>
        <v>#N/A</v>
      </c>
      <c r="C4095" t="str">
        <f>VLOOKUP(A4095,'ALL - prices'!B:C,2,FALSE)</f>
        <v>Kinaxis Inc</v>
      </c>
      <c r="D4095" t="str">
        <f>VLOOKUP(A4095,'ALL - prices'!B:I,8,FALSE)</f>
        <v>Information Technology</v>
      </c>
      <c r="E4095">
        <v>2018</v>
      </c>
      <c r="F4095" t="s">
        <v>680</v>
      </c>
      <c r="G4095" t="str">
        <f t="shared" si="298"/>
        <v>2018-Q2</v>
      </c>
      <c r="H4095" s="4">
        <f>INDEX('ALL - prices'!$J$3:$DY$219,MATCH('COMBINED DATA'!A4095,'ALL - prices'!$B$3:$B$219,0),MATCH('COMBINED DATA'!G4095,'ALL - prices'!$J$1:$DY$1,0))</f>
        <v>88.5</v>
      </c>
      <c r="I4095" s="14">
        <f t="shared" si="299"/>
        <v>12.876004491559701</v>
      </c>
      <c r="J4095" s="15">
        <f>INDEX(MarketCap2!$E$2:$AR$224,MATCH(A4095,MarketCap2!$B$2:$B$224,0),MATCH(G4095,MarketCap2!$E$1:$AR$1,0))</f>
        <v>2278846208</v>
      </c>
      <c r="K4095">
        <f t="shared" si="300"/>
        <v>21.546935102703884</v>
      </c>
      <c r="L4095">
        <f>INDEX('PB2'!$D$2:$AQ$224,MATCH(A4095,'PB2'!$B$2:$B$224,0),MATCH(G4095,'PB2'!$D$1:$AQ$1,0))</f>
        <v>10.257209777831999</v>
      </c>
      <c r="M4095" s="16">
        <f t="shared" si="301"/>
        <v>9.7492400141918872E-2</v>
      </c>
      <c r="N4095" s="6">
        <f>INDEX('ROA2'!$D$2:$AQ$224,MATCH(A4095,'ROA2'!$B$2:$B$224,0),MATCH(G4095,'ROA2'!$D$1:$AQ$1,0))</f>
        <v>9.7036609649658203</v>
      </c>
      <c r="O4095" s="6">
        <v>261.89800000000002</v>
      </c>
      <c r="P4095" s="28">
        <v>0.23134287376990784</v>
      </c>
    </row>
    <row r="4096" spans="1:16" x14ac:dyDescent="0.3">
      <c r="A4096" t="s">
        <v>565</v>
      </c>
      <c r="B4096" t="e">
        <f>VLOOKUP(A4096,Sheet3!L:L,1,FALSE)</f>
        <v>#N/A</v>
      </c>
      <c r="C4096" t="str">
        <f>VLOOKUP(A4096,'ALL - prices'!B:C,2,FALSE)</f>
        <v>Kinaxis Inc</v>
      </c>
      <c r="D4096" t="str">
        <f>VLOOKUP(A4096,'ALL - prices'!B:I,8,FALSE)</f>
        <v>Information Technology</v>
      </c>
      <c r="E4096">
        <v>2018</v>
      </c>
      <c r="F4096" t="s">
        <v>681</v>
      </c>
      <c r="G4096" t="str">
        <f t="shared" si="298"/>
        <v>2018-Q3</v>
      </c>
      <c r="H4096" s="4">
        <f>INDEX('ALL - prices'!$J$3:$DY$219,MATCH('COMBINED DATA'!A4096,'ALL - prices'!$B$3:$B$219,0),MATCH('COMBINED DATA'!G4096,'ALL - prices'!$J$1:$DY$1,0))</f>
        <v>97.13</v>
      </c>
      <c r="I4096" s="14">
        <f t="shared" si="299"/>
        <v>8.7069665594090004</v>
      </c>
      <c r="J4096" s="15">
        <f>INDEX(MarketCap2!$E$2:$AR$224,MATCH(A4096,MarketCap2!$B$2:$B$224,0),MATCH(G4096,MarketCap2!$E$1:$AR$1,0))</f>
        <v>2525734144</v>
      </c>
      <c r="K4096">
        <f t="shared" si="300"/>
        <v>21.649797607513126</v>
      </c>
      <c r="L4096">
        <f>INDEX('PB2'!$D$2:$AQ$224,MATCH(A4096,'PB2'!$B$2:$B$224,0),MATCH(G4096,'PB2'!$D$1:$AQ$1,0))</f>
        <v>10.963204383850099</v>
      </c>
      <c r="M4096" s="16">
        <f t="shared" si="301"/>
        <v>9.1214207542559392E-2</v>
      </c>
      <c r="N4096" s="6">
        <f>INDEX('ROA2'!$D$2:$AQ$224,MATCH(A4096,'ROA2'!$B$2:$B$224,0),MATCH(G4096,'ROA2'!$D$1:$AQ$1,0))</f>
        <v>8.8457660675048793</v>
      </c>
      <c r="O4096" s="6">
        <v>271.75500799999998</v>
      </c>
      <c r="P4096" s="28">
        <v>3.7636820441545753E-2</v>
      </c>
    </row>
    <row r="4097" spans="1:16" x14ac:dyDescent="0.3">
      <c r="A4097" t="s">
        <v>565</v>
      </c>
      <c r="B4097" t="e">
        <f>VLOOKUP(A4097,Sheet3!L:L,1,FALSE)</f>
        <v>#N/A</v>
      </c>
      <c r="C4097" t="str">
        <f>VLOOKUP(A4097,'ALL - prices'!B:C,2,FALSE)</f>
        <v>Kinaxis Inc</v>
      </c>
      <c r="D4097" t="str">
        <f>VLOOKUP(A4097,'ALL - prices'!B:I,8,FALSE)</f>
        <v>Information Technology</v>
      </c>
      <c r="E4097">
        <v>2018</v>
      </c>
      <c r="F4097" t="s">
        <v>682</v>
      </c>
      <c r="G4097" t="str">
        <f t="shared" si="298"/>
        <v>2018-Q4</v>
      </c>
      <c r="H4097" s="4">
        <f>INDEX('ALL - prices'!$J$3:$DY$219,MATCH('COMBINED DATA'!A4097,'ALL - prices'!$B$3:$B$219,0),MATCH('COMBINED DATA'!G4097,'ALL - prices'!$J$1:$DY$1,0))</f>
        <v>65.900000000000006</v>
      </c>
      <c r="I4097" s="14">
        <f t="shared" si="299"/>
        <v>9.6428730158599496</v>
      </c>
      <c r="J4097" s="15">
        <f>INDEX(MarketCap2!$E$2:$AR$224,MATCH(A4097,MarketCap2!$B$2:$B$224,0),MATCH(G4097,MarketCap2!$E$1:$AR$1,0))</f>
        <v>1715335168</v>
      </c>
      <c r="K4097">
        <f t="shared" si="300"/>
        <v>21.262874331705881</v>
      </c>
      <c r="L4097">
        <f>INDEX('PB2'!$D$2:$AQ$224,MATCH(A4097,'PB2'!$B$2:$B$224,0),MATCH(G4097,'PB2'!$D$1:$AQ$1,0))</f>
        <v>6.83020114898682</v>
      </c>
      <c r="M4097" s="16">
        <f t="shared" si="301"/>
        <v>0.1464085724837457</v>
      </c>
      <c r="N4097" s="6">
        <f>INDEX('ROA2'!$D$2:$AQ$224,MATCH(A4097,'ROA2'!$B$2:$B$224,0),MATCH(G4097,'ROA2'!$D$1:$AQ$1,0))</f>
        <v>7.2629370689392099</v>
      </c>
      <c r="O4097" s="6">
        <v>269.692992</v>
      </c>
      <c r="P4097" s="28">
        <v>-7.5877755305248009E-3</v>
      </c>
    </row>
    <row r="4098" spans="1:16" x14ac:dyDescent="0.3">
      <c r="A4098" t="s">
        <v>565</v>
      </c>
      <c r="B4098" t="e">
        <f>VLOOKUP(A4098,Sheet3!L:L,1,FALSE)</f>
        <v>#N/A</v>
      </c>
      <c r="C4098" t="str">
        <f>VLOOKUP(A4098,'ALL - prices'!B:C,2,FALSE)</f>
        <v>Kinaxis Inc</v>
      </c>
      <c r="D4098" t="str">
        <f>VLOOKUP(A4098,'ALL - prices'!B:I,8,FALSE)</f>
        <v>Information Technology</v>
      </c>
      <c r="E4098">
        <v>2019</v>
      </c>
      <c r="F4098" t="s">
        <v>679</v>
      </c>
      <c r="G4098" t="str">
        <f t="shared" si="298"/>
        <v>2019-Q1</v>
      </c>
      <c r="H4098" s="4">
        <f>INDEX('ALL - prices'!$J$3:$DY$219,MATCH('COMBINED DATA'!A4098,'ALL - prices'!$B$3:$B$219,0),MATCH('COMBINED DATA'!G4098,'ALL - prices'!$J$1:$DY$1,0))</f>
        <v>77.97</v>
      </c>
      <c r="I4098" s="14">
        <f t="shared" si="299"/>
        <v>12.521312497764276</v>
      </c>
      <c r="J4098" s="15">
        <f>INDEX(MarketCap2!$E$2:$AR$224,MATCH(A4098,MarketCap2!$B$2:$B$224,0),MATCH(G4098,MarketCap2!$E$1:$AR$1,0))</f>
        <v>2033803136</v>
      </c>
      <c r="K4098">
        <f t="shared" si="300"/>
        <v>21.433173343261316</v>
      </c>
      <c r="L4098">
        <f>INDEX('PB2'!$D$2:$AQ$224,MATCH(A4098,'PB2'!$B$2:$B$224,0),MATCH(G4098,'PB2'!$D$1:$AQ$1,0))</f>
        <v>7.7902541160583496</v>
      </c>
      <c r="M4098" s="16">
        <f t="shared" si="301"/>
        <v>0.12836551736337606</v>
      </c>
      <c r="N4098" s="6">
        <f>INDEX('ROA2'!$D$2:$AQ$224,MATCH(A4098,'ROA2'!$B$2:$B$224,0),MATCH(G4098,'ROA2'!$D$1:$AQ$1,0))</f>
        <v>5.6451930999755904</v>
      </c>
      <c r="O4098" s="6">
        <v>297.75900799999999</v>
      </c>
      <c r="P4098" s="28">
        <v>0.1040665379988813</v>
      </c>
    </row>
    <row r="4099" spans="1:16" x14ac:dyDescent="0.3">
      <c r="A4099" t="s">
        <v>565</v>
      </c>
      <c r="B4099" t="e">
        <f>VLOOKUP(A4099,Sheet3!L:L,1,FALSE)</f>
        <v>#N/A</v>
      </c>
      <c r="C4099" t="str">
        <f>VLOOKUP(A4099,'ALL - prices'!B:C,2,FALSE)</f>
        <v>Kinaxis Inc</v>
      </c>
      <c r="D4099" t="str">
        <f>VLOOKUP(A4099,'ALL - prices'!B:I,8,FALSE)</f>
        <v>Information Technology</v>
      </c>
      <c r="E4099">
        <v>2019</v>
      </c>
      <c r="F4099" t="s">
        <v>680</v>
      </c>
      <c r="G4099" t="str">
        <f t="shared" si="298"/>
        <v>2019-Q2</v>
      </c>
      <c r="H4099" s="4">
        <f>INDEX('ALL - prices'!$J$3:$DY$219,MATCH('COMBINED DATA'!A4099,'ALL - prices'!$B$3:$B$219,0),MATCH('COMBINED DATA'!G4099,'ALL - prices'!$J$1:$DY$1,0))</f>
        <v>81.67</v>
      </c>
      <c r="I4099" s="14">
        <f t="shared" si="299"/>
        <v>48.742488224682738</v>
      </c>
      <c r="J4099" s="15">
        <f>INDEX(MarketCap2!$E$2:$AR$224,MATCH(A4099,MarketCap2!$B$2:$B$224,0),MATCH(G4099,MarketCap2!$E$1:$AR$1,0))</f>
        <v>2136011904</v>
      </c>
      <c r="K4099">
        <f t="shared" si="300"/>
        <v>21.482206331062539</v>
      </c>
      <c r="L4099">
        <f>INDEX('PB2'!$D$2:$AQ$224,MATCH(A4099,'PB2'!$B$2:$B$224,0),MATCH(G4099,'PB2'!$D$1:$AQ$1,0))</f>
        <v>7.9876008033752397</v>
      </c>
      <c r="M4099" s="16">
        <f t="shared" si="301"/>
        <v>0.12519403818696601</v>
      </c>
      <c r="N4099" s="6">
        <f>INDEX('ROA2'!$D$2:$AQ$224,MATCH(A4099,'ROA2'!$B$2:$B$224,0),MATCH(G4099,'ROA2'!$D$1:$AQ$1,0))</f>
        <v>5.9856629371643102</v>
      </c>
      <c r="O4099" s="6">
        <v>300.144992</v>
      </c>
      <c r="P4099" s="28">
        <v>8.0131379266282603E-3</v>
      </c>
    </row>
    <row r="4100" spans="1:16" x14ac:dyDescent="0.3">
      <c r="A4100" t="s">
        <v>565</v>
      </c>
      <c r="B4100" t="e">
        <f>VLOOKUP(A4100,Sheet3!L:L,1,FALSE)</f>
        <v>#N/A</v>
      </c>
      <c r="C4100" t="str">
        <f>VLOOKUP(A4100,'ALL - prices'!B:C,2,FALSE)</f>
        <v>Kinaxis Inc</v>
      </c>
      <c r="D4100" t="str">
        <f>VLOOKUP(A4100,'ALL - prices'!B:I,8,FALSE)</f>
        <v>Information Technology</v>
      </c>
      <c r="E4100">
        <v>2019</v>
      </c>
      <c r="F4100" t="s">
        <v>681</v>
      </c>
      <c r="G4100" t="str">
        <f t="shared" si="298"/>
        <v>2019-Q3</v>
      </c>
      <c r="H4100" s="4">
        <f>INDEX('ALL - prices'!$J$3:$DY$219,MATCH('COMBINED DATA'!A4100,'ALL - prices'!$B$3:$B$219,0),MATCH('COMBINED DATA'!G4100,'ALL - prices'!$J$1:$DY$1,0))</f>
        <v>86.22</v>
      </c>
      <c r="I4100" s="14">
        <f t="shared" si="299"/>
        <v>52.42765205499861</v>
      </c>
      <c r="J4100" s="15">
        <f>INDEX(MarketCap2!$E$2:$AR$224,MATCH(A4100,MarketCap2!$B$2:$B$224,0),MATCH(G4100,MarketCap2!$E$1:$AR$1,0))</f>
        <v>2257890048</v>
      </c>
      <c r="K4100">
        <f t="shared" si="300"/>
        <v>21.53769660706843</v>
      </c>
      <c r="L4100">
        <f>INDEX('PB2'!$D$2:$AQ$224,MATCH(A4100,'PB2'!$B$2:$B$224,0),MATCH(G4100,'PB2'!$D$1:$AQ$1,0))</f>
        <v>7.9592242240905797</v>
      </c>
      <c r="M4100" s="16">
        <f t="shared" si="301"/>
        <v>0.125640385525671</v>
      </c>
      <c r="N4100" s="6">
        <f>INDEX('ROA2'!$D$2:$AQ$224,MATCH(A4100,'ROA2'!$B$2:$B$224,0),MATCH(G4100,'ROA2'!$D$1:$AQ$1,0))</f>
        <v>5.7518339157104501</v>
      </c>
      <c r="O4100" s="6">
        <v>303.95699200000001</v>
      </c>
      <c r="P4100" s="28">
        <v>1.2700528416612768E-2</v>
      </c>
    </row>
    <row r="4101" spans="1:16" x14ac:dyDescent="0.3">
      <c r="A4101" t="s">
        <v>565</v>
      </c>
      <c r="B4101" t="e">
        <f>VLOOKUP(A4101,Sheet3!L:L,1,FALSE)</f>
        <v>#N/A</v>
      </c>
      <c r="C4101" t="str">
        <f>VLOOKUP(A4101,'ALL - prices'!B:C,2,FALSE)</f>
        <v>Kinaxis Inc</v>
      </c>
      <c r="D4101" t="str">
        <f>VLOOKUP(A4101,'ALL - prices'!B:I,8,FALSE)</f>
        <v>Information Technology</v>
      </c>
      <c r="E4101">
        <v>2019</v>
      </c>
      <c r="F4101" t="s">
        <v>682</v>
      </c>
      <c r="G4101" t="str">
        <f t="shared" si="298"/>
        <v>2019-Q4</v>
      </c>
      <c r="H4101" s="4">
        <f>INDEX('ALL - prices'!$J$3:$DY$219,MATCH('COMBINED DATA'!A4101,'ALL - prices'!$B$3:$B$219,0),MATCH('COMBINED DATA'!G4101,'ALL - prices'!$J$1:$DY$1,0))</f>
        <v>100.02</v>
      </c>
      <c r="I4101" s="14">
        <f t="shared" si="299"/>
        <v>41.217427139500153</v>
      </c>
      <c r="J4101" s="15">
        <f>INDEX(MarketCap2!$E$2:$AR$224,MATCH(A4101,MarketCap2!$B$2:$B$224,0),MATCH(G4101,MarketCap2!$E$1:$AR$1,0))</f>
        <v>2623218944</v>
      </c>
      <c r="K4101">
        <f t="shared" si="300"/>
        <v>21.687668005182573</v>
      </c>
      <c r="L4101">
        <f>INDEX('PB2'!$D$2:$AQ$224,MATCH(A4101,'PB2'!$B$2:$B$224,0),MATCH(G4101,'PB2'!$D$1:$AQ$1,0))</f>
        <v>8.8432531356811506</v>
      </c>
      <c r="M4101" s="16">
        <f t="shared" si="301"/>
        <v>0.11308055809972865</v>
      </c>
      <c r="N4101" s="6">
        <f>INDEX('ROA2'!$D$2:$AQ$224,MATCH(A4101,'ROA2'!$B$2:$B$224,0),MATCH(G4101,'ROA2'!$D$1:$AQ$1,0))</f>
        <v>6.4181160926818803</v>
      </c>
      <c r="O4101" s="6">
        <v>304.463008</v>
      </c>
      <c r="P4101" s="28">
        <v>1.6647618357796758E-3</v>
      </c>
    </row>
    <row r="4102" spans="1:16" x14ac:dyDescent="0.3">
      <c r="A4102" t="s">
        <v>565</v>
      </c>
      <c r="B4102" t="e">
        <f>VLOOKUP(A4102,Sheet3!L:L,1,FALSE)</f>
        <v>#N/A</v>
      </c>
      <c r="C4102" t="str">
        <f>VLOOKUP(A4102,'ALL - prices'!B:C,2,FALSE)</f>
        <v>Kinaxis Inc</v>
      </c>
      <c r="D4102" t="str">
        <f>VLOOKUP(A4102,'ALL - prices'!B:I,8,FALSE)</f>
        <v>Information Technology</v>
      </c>
      <c r="E4102">
        <v>2020</v>
      </c>
      <c r="F4102" t="s">
        <v>679</v>
      </c>
      <c r="G4102" t="str">
        <f t="shared" si="298"/>
        <v>2020-Q1</v>
      </c>
      <c r="H4102" s="4">
        <f>INDEX('ALL - prices'!$J$3:$DY$219,MATCH('COMBINED DATA'!A4102,'ALL - prices'!$B$3:$B$219,0),MATCH('COMBINED DATA'!G4102,'ALL - prices'!$J$1:$DY$1,0))</f>
        <v>108.89</v>
      </c>
      <c r="I4102" s="14">
        <f t="shared" si="299"/>
        <v>22.829284373365883</v>
      </c>
      <c r="J4102" s="15">
        <f>INDEX(MarketCap2!$E$2:$AR$224,MATCH(A4102,MarketCap2!$B$2:$B$224,0),MATCH(G4102,MarketCap2!$E$1:$AR$1,0))</f>
        <v>2875531520</v>
      </c>
      <c r="K4102">
        <f t="shared" si="300"/>
        <v>21.779503370629907</v>
      </c>
      <c r="L4102">
        <f>INDEX('PB2'!$D$2:$AQ$224,MATCH(A4102,'PB2'!$B$2:$B$224,0),MATCH(G4102,'PB2'!$D$1:$AQ$1,0))</f>
        <v>8.3282041549682599</v>
      </c>
      <c r="M4102" s="16">
        <f t="shared" si="301"/>
        <v>0.120073905657493</v>
      </c>
      <c r="N4102" s="6">
        <f>INDEX('ROA2'!$D$2:$AQ$224,MATCH(A4102,'ROA2'!$B$2:$B$224,0),MATCH(G4102,'ROA2'!$D$1:$AQ$1,0))</f>
        <v>7.19535207748413</v>
      </c>
      <c r="O4102" s="6">
        <v>350.74300799999997</v>
      </c>
      <c r="P4102" s="28">
        <v>0.1520053299874117</v>
      </c>
    </row>
    <row r="4103" spans="1:16" x14ac:dyDescent="0.3">
      <c r="A4103" t="s">
        <v>565</v>
      </c>
      <c r="B4103" t="e">
        <f>VLOOKUP(A4103,Sheet3!L:L,1,FALSE)</f>
        <v>#N/A</v>
      </c>
      <c r="C4103" t="str">
        <f>VLOOKUP(A4103,'ALL - prices'!B:C,2,FALSE)</f>
        <v>Kinaxis Inc</v>
      </c>
      <c r="D4103" t="str">
        <f>VLOOKUP(A4103,'ALL - prices'!B:I,8,FALSE)</f>
        <v>Information Technology</v>
      </c>
      <c r="E4103">
        <v>2020</v>
      </c>
      <c r="F4103" t="s">
        <v>680</v>
      </c>
      <c r="G4103" t="str">
        <f t="shared" si="298"/>
        <v>2020-Q2</v>
      </c>
      <c r="H4103" s="4">
        <f>INDEX('ALL - prices'!$J$3:$DY$219,MATCH('COMBINED DATA'!A4103,'ALL - prices'!$B$3:$B$219,0),MATCH('COMBINED DATA'!G4103,'ALL - prices'!$J$1:$DY$1,0))</f>
        <v>194.06</v>
      </c>
      <c r="I4103" s="14">
        <f t="shared" si="299"/>
        <v>21.346151878031911</v>
      </c>
      <c r="J4103" s="15">
        <f>INDEX(MarketCap2!$E$2:$AR$224,MATCH(A4103,MarketCap2!$B$2:$B$224,0),MATCH(G4103,MarketCap2!$E$1:$AR$1,0))</f>
        <v>5148007936</v>
      </c>
      <c r="K4103">
        <f t="shared" si="300"/>
        <v>22.361875668248643</v>
      </c>
      <c r="L4103">
        <f>INDEX('PB2'!$D$2:$AQ$224,MATCH(A4103,'PB2'!$B$2:$B$224,0),MATCH(G4103,'PB2'!$D$1:$AQ$1,0))</f>
        <v>14.517376899719199</v>
      </c>
      <c r="M4103" s="16">
        <f t="shared" si="301"/>
        <v>6.8882967419502783E-2</v>
      </c>
      <c r="N4103" s="6">
        <f>INDEX('ROA2'!$D$2:$AQ$224,MATCH(A4103,'ROA2'!$B$2:$B$224,0),MATCH(G4103,'ROA2'!$D$1:$AQ$1,0))</f>
        <v>6.6100721359252903</v>
      </c>
      <c r="O4103" s="6">
        <v>363.87200000000001</v>
      </c>
      <c r="P4103" s="28">
        <v>3.7431942192843487E-2</v>
      </c>
    </row>
    <row r="4104" spans="1:16" x14ac:dyDescent="0.3">
      <c r="A4104" t="s">
        <v>565</v>
      </c>
      <c r="B4104" t="e">
        <f>VLOOKUP(A4104,Sheet3!L:L,1,FALSE)</f>
        <v>#N/A</v>
      </c>
      <c r="C4104" t="str">
        <f>VLOOKUP(A4104,'ALL - prices'!B:C,2,FALSE)</f>
        <v>Kinaxis Inc</v>
      </c>
      <c r="D4104" t="str">
        <f>VLOOKUP(A4104,'ALL - prices'!B:I,8,FALSE)</f>
        <v>Information Technology</v>
      </c>
      <c r="E4104">
        <v>2020</v>
      </c>
      <c r="F4104" t="s">
        <v>681</v>
      </c>
      <c r="G4104" t="str">
        <f t="shared" si="298"/>
        <v>2020-Q3</v>
      </c>
      <c r="H4104" s="4">
        <f>INDEX('ALL - prices'!$J$3:$DY$219,MATCH('COMBINED DATA'!A4104,'ALL - prices'!$B$3:$B$219,0),MATCH('COMBINED DATA'!G4104,'ALL - prices'!$J$1:$DY$1,0))</f>
        <v>196.01</v>
      </c>
      <c r="I4104" s="14">
        <f t="shared" si="299"/>
        <v>16.82339318726557</v>
      </c>
      <c r="J4104" s="15">
        <f>INDEX(MarketCap2!$E$2:$AR$224,MATCH(A4104,MarketCap2!$B$2:$B$224,0),MATCH(G4104,MarketCap2!$E$1:$AR$1,0))</f>
        <v>5282585600</v>
      </c>
      <c r="K4104">
        <f t="shared" si="300"/>
        <v>22.387681511771845</v>
      </c>
      <c r="L4104">
        <f>INDEX('PB2'!$D$2:$AQ$224,MATCH(A4104,'PB2'!$B$2:$B$224,0),MATCH(G4104,'PB2'!$D$1:$AQ$1,0))</f>
        <v>14.400200843811</v>
      </c>
      <c r="M4104" s="16">
        <f t="shared" si="301"/>
        <v>6.9443475882476027E-2</v>
      </c>
      <c r="N4104" s="6">
        <f>INDEX('ROA2'!$D$2:$AQ$224,MATCH(A4104,'ROA2'!$B$2:$B$224,0),MATCH(G4104,'ROA2'!$D$1:$AQ$1,0))</f>
        <v>7.7217102050781197</v>
      </c>
      <c r="O4104" s="6">
        <v>394.048992</v>
      </c>
      <c r="P4104" s="28">
        <v>8.2932987424149104E-2</v>
      </c>
    </row>
    <row r="4105" spans="1:16" x14ac:dyDescent="0.3">
      <c r="A4105" t="s">
        <v>565</v>
      </c>
      <c r="B4105" t="e">
        <f>VLOOKUP(A4105,Sheet3!L:L,1,FALSE)</f>
        <v>#N/A</v>
      </c>
      <c r="C4105" t="str">
        <f>VLOOKUP(A4105,'ALL - prices'!B:C,2,FALSE)</f>
        <v>Kinaxis Inc</v>
      </c>
      <c r="D4105" t="str">
        <f>VLOOKUP(A4105,'ALL - prices'!B:I,8,FALSE)</f>
        <v>Information Technology</v>
      </c>
      <c r="E4105">
        <v>2020</v>
      </c>
      <c r="F4105" t="s">
        <v>682</v>
      </c>
      <c r="G4105" t="str">
        <f t="shared" si="298"/>
        <v>2020-Q4</v>
      </c>
      <c r="H4105" s="4">
        <f>INDEX('ALL - prices'!$J$3:$DY$219,MATCH('COMBINED DATA'!A4105,'ALL - prices'!$B$3:$B$219,0),MATCH('COMBINED DATA'!G4105,'ALL - prices'!$J$1:$DY$1,0))</f>
        <v>180.34</v>
      </c>
      <c r="I4105" s="14">
        <f t="shared" si="299"/>
        <v>16.153503232013385</v>
      </c>
      <c r="J4105" s="15">
        <f>INDEX(MarketCap2!$E$2:$AR$224,MATCH(A4105,MarketCap2!$B$2:$B$224,0),MATCH(G4105,MarketCap2!$E$1:$AR$1,0))</f>
        <v>4862825472</v>
      </c>
      <c r="K4105">
        <f t="shared" si="300"/>
        <v>22.304885478766604</v>
      </c>
      <c r="L4105">
        <f>INDEX('PB2'!$D$2:$AQ$224,MATCH(A4105,'PB2'!$B$2:$B$224,0),MATCH(G4105,'PB2'!$D$1:$AQ$1,0))</f>
        <v>13.578067779541</v>
      </c>
      <c r="M4105" s="16">
        <f t="shared" si="301"/>
        <v>7.3648181481813499E-2</v>
      </c>
      <c r="N4105" s="6">
        <f>INDEX('ROA2'!$D$2:$AQ$224,MATCH(A4105,'ROA2'!$B$2:$B$224,0),MATCH(G4105,'ROA2'!$D$1:$AQ$1,0))</f>
        <v>6.71569919586182</v>
      </c>
      <c r="O4105" s="6">
        <v>384.87699199999997</v>
      </c>
      <c r="P4105" s="28">
        <v>-2.3276293522405522E-2</v>
      </c>
    </row>
    <row r="4106" spans="1:16" x14ac:dyDescent="0.3">
      <c r="A4106" t="s">
        <v>565</v>
      </c>
      <c r="B4106" t="e">
        <f>VLOOKUP(A4106,Sheet3!L:L,1,FALSE)</f>
        <v>#N/A</v>
      </c>
      <c r="C4106" t="str">
        <f>VLOOKUP(A4106,'ALL - prices'!B:C,2,FALSE)</f>
        <v>Kinaxis Inc</v>
      </c>
      <c r="D4106" t="str">
        <f>VLOOKUP(A4106,'ALL - prices'!B:I,8,FALSE)</f>
        <v>Information Technology</v>
      </c>
      <c r="E4106">
        <v>2021</v>
      </c>
      <c r="F4106" t="s">
        <v>679</v>
      </c>
      <c r="G4106" t="str">
        <f t="shared" si="298"/>
        <v>2021-Q1</v>
      </c>
      <c r="H4106" s="4">
        <f>INDEX('ALL - prices'!$J$3:$DY$219,MATCH('COMBINED DATA'!A4106,'ALL - prices'!$B$3:$B$219,0),MATCH('COMBINED DATA'!G4106,'ALL - prices'!$J$1:$DY$1,0))</f>
        <v>146.66</v>
      </c>
      <c r="I4106" s="14">
        <f t="shared" si="299"/>
        <v>9.888400612165082</v>
      </c>
      <c r="J4106" s="15">
        <f>INDEX(MarketCap2!$E$2:$AR$224,MATCH(A4106,MarketCap2!$B$2:$B$224,0),MATCH(G4106,MarketCap2!$E$1:$AR$1,0))</f>
        <v>3972538112</v>
      </c>
      <c r="K4106">
        <f t="shared" si="300"/>
        <v>22.102671050287586</v>
      </c>
      <c r="L4106">
        <f>INDEX('PB2'!$D$2:$AQ$224,MATCH(A4106,'PB2'!$B$2:$B$224,0),MATCH(G4106,'PB2'!$D$1:$AQ$1,0))</f>
        <v>11.0399932861328</v>
      </c>
      <c r="M4106" s="16">
        <f t="shared" si="301"/>
        <v>9.0579765230119097E-2</v>
      </c>
      <c r="N4106" s="6">
        <f>INDEX('ROA2'!$D$2:$AQ$224,MATCH(A4106,'ROA2'!$B$2:$B$224,0),MATCH(G4106,'ROA2'!$D$1:$AQ$1,0))</f>
        <v>3.5243399143218999</v>
      </c>
      <c r="O4106" s="6">
        <v>428.40998400000001</v>
      </c>
      <c r="P4106" s="28">
        <v>0.11310884491635197</v>
      </c>
    </row>
    <row r="4107" spans="1:16" x14ac:dyDescent="0.3">
      <c r="A4107" t="s">
        <v>565</v>
      </c>
      <c r="B4107" t="e">
        <f>VLOOKUP(A4107,Sheet3!L:L,1,FALSE)</f>
        <v>#N/A</v>
      </c>
      <c r="C4107" t="str">
        <f>VLOOKUP(A4107,'ALL - prices'!B:C,2,FALSE)</f>
        <v>Kinaxis Inc</v>
      </c>
      <c r="D4107" t="str">
        <f>VLOOKUP(A4107,'ALL - prices'!B:I,8,FALSE)</f>
        <v>Information Technology</v>
      </c>
      <c r="E4107">
        <v>2021</v>
      </c>
      <c r="F4107" t="s">
        <v>680</v>
      </c>
      <c r="G4107" t="str">
        <f t="shared" si="298"/>
        <v>2021-Q2</v>
      </c>
      <c r="H4107" s="4">
        <f>INDEX('ALL - prices'!$J$3:$DY$219,MATCH('COMBINED DATA'!A4107,'ALL - prices'!$B$3:$B$219,0),MATCH('COMBINED DATA'!G4107,'ALL - prices'!$J$1:$DY$1,0))</f>
        <v>163.07</v>
      </c>
      <c r="I4107" s="14">
        <f t="shared" si="299"/>
        <v>19.536008420350093</v>
      </c>
      <c r="J4107" s="15">
        <f>INDEX(MarketCap2!$E$2:$AR$224,MATCH(A4107,MarketCap2!$B$2:$B$224,0),MATCH(G4107,MarketCap2!$E$1:$AR$1,0))</f>
        <v>4438624768</v>
      </c>
      <c r="K4107">
        <f t="shared" si="300"/>
        <v>22.213610428475214</v>
      </c>
      <c r="L4107">
        <f>INDEX('PB2'!$D$2:$AQ$224,MATCH(A4107,'PB2'!$B$2:$B$224,0),MATCH(G4107,'PB2'!$D$1:$AQ$1,0))</f>
        <v>12.0053806304932</v>
      </c>
      <c r="M4107" s="16">
        <f t="shared" si="301"/>
        <v>8.3295984590445959E-2</v>
      </c>
      <c r="N4107" s="6">
        <f>INDEX('ROA2'!$D$2:$AQ$224,MATCH(A4107,'ROA2'!$B$2:$B$224,0),MATCH(G4107,'ROA2'!$D$1:$AQ$1,0))</f>
        <v>1.6576000452041599</v>
      </c>
      <c r="O4107" s="6">
        <v>434.270016</v>
      </c>
      <c r="P4107" s="28">
        <v>1.3678560768555734E-2</v>
      </c>
    </row>
    <row r="4108" spans="1:16" x14ac:dyDescent="0.3">
      <c r="A4108" t="s">
        <v>565</v>
      </c>
      <c r="B4108" t="e">
        <f>VLOOKUP(A4108,Sheet3!L:L,1,FALSE)</f>
        <v>#N/A</v>
      </c>
      <c r="C4108" t="str">
        <f>VLOOKUP(A4108,'ALL - prices'!B:C,2,FALSE)</f>
        <v>Kinaxis Inc</v>
      </c>
      <c r="D4108" t="str">
        <f>VLOOKUP(A4108,'ALL - prices'!B:I,8,FALSE)</f>
        <v>Information Technology</v>
      </c>
      <c r="E4108">
        <v>2021</v>
      </c>
      <c r="F4108" t="s">
        <v>681</v>
      </c>
      <c r="G4108" t="str">
        <f t="shared" si="298"/>
        <v>2021-Q3</v>
      </c>
      <c r="H4108" s="4">
        <f>INDEX('ALL - prices'!$J$3:$DY$219,MATCH('COMBINED DATA'!A4108,'ALL - prices'!$B$3:$B$219,0),MATCH('COMBINED DATA'!G4108,'ALL - prices'!$J$1:$DY$1,0))</f>
        <v>182.74</v>
      </c>
      <c r="I4108" s="14">
        <f t="shared" si="299"/>
        <v>19.573959742474049</v>
      </c>
      <c r="J4108" s="15">
        <f>INDEX(MarketCap2!$E$2:$AR$224,MATCH(A4108,MarketCap2!$B$2:$B$224,0),MATCH(G4108,MarketCap2!$E$1:$AR$1,0))</f>
        <v>4990554624</v>
      </c>
      <c r="K4108">
        <f t="shared" si="300"/>
        <v>22.330812887627648</v>
      </c>
      <c r="L4108">
        <f>INDEX('PB2'!$D$2:$AQ$224,MATCH(A4108,'PB2'!$B$2:$B$224,0),MATCH(G4108,'PB2'!$D$1:$AQ$1,0))</f>
        <v>12.741193771362299</v>
      </c>
      <c r="M4108" s="16">
        <f t="shared" si="301"/>
        <v>7.8485581331291465E-2</v>
      </c>
      <c r="N4108" s="6">
        <f>INDEX('ROA2'!$D$2:$AQ$224,MATCH(A4108,'ROA2'!$B$2:$B$224,0),MATCH(G4108,'ROA2'!$D$1:$AQ$1,0))</f>
        <v>0.16757300496101399</v>
      </c>
      <c r="O4108" s="6">
        <v>440.21500800000001</v>
      </c>
      <c r="P4108" s="28">
        <v>1.3689621159569103E-2</v>
      </c>
    </row>
    <row r="4109" spans="1:16" x14ac:dyDescent="0.3">
      <c r="A4109" t="s">
        <v>565</v>
      </c>
      <c r="B4109" t="e">
        <f>VLOOKUP(A4109,Sheet3!L:L,1,FALSE)</f>
        <v>#N/A</v>
      </c>
      <c r="C4109" t="str">
        <f>VLOOKUP(A4109,'ALL - prices'!B:C,2,FALSE)</f>
        <v>Kinaxis Inc</v>
      </c>
      <c r="D4109" t="str">
        <f>VLOOKUP(A4109,'ALL - prices'!B:I,8,FALSE)</f>
        <v>Information Technology</v>
      </c>
      <c r="E4109">
        <v>2021</v>
      </c>
      <c r="F4109" t="s">
        <v>682</v>
      </c>
      <c r="G4109" t="str">
        <f t="shared" si="298"/>
        <v>2021-Q4</v>
      </c>
      <c r="H4109" s="4">
        <f>INDEX('ALL - prices'!$J$3:$DY$219,MATCH('COMBINED DATA'!A4109,'ALL - prices'!$B$3:$B$219,0),MATCH('COMBINED DATA'!G4109,'ALL - prices'!$J$1:$DY$1,0))</f>
        <v>177.33</v>
      </c>
      <c r="I4109" s="14">
        <f t="shared" si="299"/>
        <v>12.388309004864226</v>
      </c>
      <c r="J4109" s="15">
        <f>INDEX(MarketCap2!$E$2:$AR$224,MATCH(A4109,MarketCap2!$B$2:$B$224,0),MATCH(G4109,MarketCap2!$E$1:$AR$1,0))</f>
        <v>4854803456</v>
      </c>
      <c r="K4109">
        <f t="shared" si="300"/>
        <v>22.303234455069013</v>
      </c>
      <c r="L4109">
        <f>INDEX('PB2'!$D$2:$AQ$224,MATCH(A4109,'PB2'!$B$2:$B$224,0),MATCH(G4109,'PB2'!$D$1:$AQ$1,0))</f>
        <v>11.985922813415501</v>
      </c>
      <c r="M4109" s="16">
        <f t="shared" si="301"/>
        <v>8.3431206388274795E-2</v>
      </c>
      <c r="N4109" s="6">
        <f>INDEX('ROA2'!$D$2:$AQ$224,MATCH(A4109,'ROA2'!$B$2:$B$224,0),MATCH(G4109,'ROA2'!$D$1:$AQ$1,0))</f>
        <v>3.9154998958110997E-2</v>
      </c>
      <c r="O4109" s="6">
        <v>473.25299200000001</v>
      </c>
      <c r="P4109" s="28">
        <v>7.5049653918205339E-2</v>
      </c>
    </row>
    <row r="4110" spans="1:16" x14ac:dyDescent="0.3">
      <c r="A4110" t="s">
        <v>565</v>
      </c>
      <c r="B4110" t="e">
        <f>VLOOKUP(A4110,Sheet3!L:L,1,FALSE)</f>
        <v>#N/A</v>
      </c>
      <c r="C4110" t="str">
        <f>VLOOKUP(A4110,'ALL - prices'!B:C,2,FALSE)</f>
        <v>Kinaxis Inc</v>
      </c>
      <c r="D4110" t="str">
        <f>VLOOKUP(A4110,'ALL - prices'!B:I,8,FALSE)</f>
        <v>Information Technology</v>
      </c>
      <c r="E4110">
        <v>2022</v>
      </c>
      <c r="F4110" t="s">
        <v>679</v>
      </c>
      <c r="G4110" t="str">
        <f t="shared" si="298"/>
        <v>2022-Q1</v>
      </c>
      <c r="H4110" s="4">
        <f>INDEX('ALL - prices'!$J$3:$DY$219,MATCH('COMBINED DATA'!A4110,'ALL - prices'!$B$3:$B$219,0),MATCH('COMBINED DATA'!G4110,'ALL - prices'!$J$1:$DY$1,0))</f>
        <v>163.62</v>
      </c>
      <c r="I4110" s="14">
        <f t="shared" si="299"/>
        <v>22.447462365859217</v>
      </c>
      <c r="J4110" s="15">
        <f>INDEX(MarketCap2!$E$2:$AR$224,MATCH(A4110,MarketCap2!$B$2:$B$224,0),MATCH(G4110,MarketCap2!$E$1:$AR$1,0))</f>
        <v>4495947264</v>
      </c>
      <c r="K4110">
        <f t="shared" si="300"/>
        <v>22.226442219931641</v>
      </c>
      <c r="L4110">
        <f>INDEX('PB2'!$D$2:$AQ$224,MATCH(A4110,'PB2'!$B$2:$B$224,0),MATCH(G4110,'PB2'!$D$1:$AQ$1,0))</f>
        <v>10.4362745285034</v>
      </c>
      <c r="M4110" s="16">
        <f t="shared" si="301"/>
        <v>9.5819633459125156E-2</v>
      </c>
      <c r="N4110" s="6">
        <f>INDEX('ROA2'!$D$2:$AQ$224,MATCH(A4110,'ROA2'!$B$2:$B$224,0),MATCH(G4110,'ROA2'!$D$1:$AQ$1,0))</f>
        <v>-0.24560500681400299</v>
      </c>
      <c r="O4110" s="6">
        <v>520.26899200000003</v>
      </c>
      <c r="P4110" s="28">
        <v>9.9346440053779989E-2</v>
      </c>
    </row>
    <row r="4111" spans="1:16" x14ac:dyDescent="0.3">
      <c r="A4111" t="s">
        <v>565</v>
      </c>
      <c r="B4111" t="e">
        <f>VLOOKUP(A4111,Sheet3!L:L,1,FALSE)</f>
        <v>#N/A</v>
      </c>
      <c r="C4111" t="str">
        <f>VLOOKUP(A4111,'ALL - prices'!B:C,2,FALSE)</f>
        <v>Kinaxis Inc</v>
      </c>
      <c r="D4111" t="str">
        <f>VLOOKUP(A4111,'ALL - prices'!B:I,8,FALSE)</f>
        <v>Information Technology</v>
      </c>
      <c r="E4111">
        <v>2022</v>
      </c>
      <c r="F4111" t="s">
        <v>680</v>
      </c>
      <c r="G4111" t="str">
        <f t="shared" si="298"/>
        <v>2022-Q2</v>
      </c>
      <c r="H4111" s="4">
        <f>INDEX('ALL - prices'!$J$3:$DY$219,MATCH('COMBINED DATA'!A4111,'ALL - prices'!$B$3:$B$219,0),MATCH('COMBINED DATA'!G4111,'ALL - prices'!$J$1:$DY$1,0))</f>
        <v>138.96</v>
      </c>
      <c r="I4111" s="14">
        <f t="shared" si="299"/>
        <v>25.566581051573149</v>
      </c>
      <c r="J4111" s="15">
        <f>INDEX(MarketCap2!$E$2:$AR$224,MATCH(A4111,MarketCap2!$B$2:$B$224,0),MATCH(G4111,MarketCap2!$E$1:$AR$1,0))</f>
        <v>3834152448</v>
      </c>
      <c r="K4111">
        <f t="shared" si="300"/>
        <v>22.067214242907696</v>
      </c>
      <c r="L4111">
        <f>INDEX('PB2'!$D$2:$AQ$224,MATCH(A4111,'PB2'!$B$2:$B$224,0),MATCH(G4111,'PB2'!$D$1:$AQ$1,0))</f>
        <v>8.5653057098388707</v>
      </c>
      <c r="M4111" s="16">
        <f t="shared" si="301"/>
        <v>0.11675006519047081</v>
      </c>
      <c r="N4111" s="6">
        <f>INDEX('ROA2'!$D$2:$AQ$224,MATCH(A4111,'ROA2'!$B$2:$B$224,0),MATCH(G4111,'ROA2'!$D$1:$AQ$1,0))</f>
        <v>2.5648169517517099</v>
      </c>
      <c r="O4111" s="6">
        <v>570.94796799999995</v>
      </c>
      <c r="P4111" s="28">
        <v>9.7409180211147237E-2</v>
      </c>
    </row>
    <row r="4112" spans="1:16" x14ac:dyDescent="0.3">
      <c r="A4112" t="s">
        <v>565</v>
      </c>
      <c r="B4112" t="e">
        <f>VLOOKUP(A4112,Sheet3!L:L,1,FALSE)</f>
        <v>#N/A</v>
      </c>
      <c r="C4112" t="str">
        <f>VLOOKUP(A4112,'ALL - prices'!B:C,2,FALSE)</f>
        <v>Kinaxis Inc</v>
      </c>
      <c r="D4112" t="str">
        <f>VLOOKUP(A4112,'ALL - prices'!B:I,8,FALSE)</f>
        <v>Information Technology</v>
      </c>
      <c r="E4112">
        <v>2022</v>
      </c>
      <c r="F4112" t="s">
        <v>681</v>
      </c>
      <c r="G4112" t="str">
        <f t="shared" si="298"/>
        <v>2022-Q3</v>
      </c>
      <c r="H4112" s="4">
        <f>INDEX('ALL - prices'!$J$3:$DY$219,MATCH('COMBINED DATA'!A4112,'ALL - prices'!$B$3:$B$219,0),MATCH('COMBINED DATA'!G4112,'ALL - prices'!$J$1:$DY$1,0))</f>
        <v>137.07</v>
      </c>
      <c r="I4112" s="14">
        <f t="shared" si="299"/>
        <v>20.205308502140266</v>
      </c>
      <c r="J4112" s="15">
        <f>INDEX(MarketCap2!$E$2:$AR$224,MATCH(A4112,MarketCap2!$B$2:$B$224,0),MATCH(G4112,MarketCap2!$E$1:$AR$1,0))</f>
        <v>3801235712</v>
      </c>
      <c r="K4112">
        <f t="shared" si="300"/>
        <v>22.058592038185221</v>
      </c>
      <c r="L4112">
        <f>INDEX('PB2'!$D$2:$AQ$224,MATCH(A4112,'PB2'!$B$2:$B$224,0),MATCH(G4112,'PB2'!$D$1:$AQ$1,0))</f>
        <v>7.5045700073242196</v>
      </c>
      <c r="M4112" s="16">
        <f t="shared" si="301"/>
        <v>0.13325213823364057</v>
      </c>
      <c r="N4112" s="6">
        <f>INDEX('ROA2'!$D$2:$AQ$224,MATCH(A4112,'ROA2'!$B$2:$B$224,0),MATCH(G4112,'ROA2'!$D$1:$AQ$1,0))</f>
        <v>1.4481240510940501</v>
      </c>
      <c r="O4112" s="6">
        <v>550.169984</v>
      </c>
      <c r="P4112" s="28">
        <v>-3.6392079777048877E-2</v>
      </c>
    </row>
    <row r="4113" spans="1:16" x14ac:dyDescent="0.3">
      <c r="A4113" t="s">
        <v>565</v>
      </c>
      <c r="B4113" t="e">
        <f>VLOOKUP(A4113,Sheet3!L:L,1,FALSE)</f>
        <v>#N/A</v>
      </c>
      <c r="C4113" t="str">
        <f>VLOOKUP(A4113,'ALL - prices'!B:C,2,FALSE)</f>
        <v>Kinaxis Inc</v>
      </c>
      <c r="D4113" t="str">
        <f>VLOOKUP(A4113,'ALL - prices'!B:I,8,FALSE)</f>
        <v>Information Technology</v>
      </c>
      <c r="E4113">
        <v>2022</v>
      </c>
      <c r="F4113" t="s">
        <v>682</v>
      </c>
      <c r="G4113" t="str">
        <f t="shared" si="298"/>
        <v>2022-Q4</v>
      </c>
      <c r="H4113" s="4">
        <f>INDEX('ALL - prices'!$J$3:$DY$219,MATCH('COMBINED DATA'!A4113,'ALL - prices'!$B$3:$B$219,0),MATCH('COMBINED DATA'!G4113,'ALL - prices'!$J$1:$DY$1,0))</f>
        <v>151.91</v>
      </c>
      <c r="I4113" s="14">
        <f t="shared" si="299"/>
        <v>21.198580730794248</v>
      </c>
      <c r="J4113" s="15">
        <f>INDEX(MarketCap2!$E$2:$AR$224,MATCH(A4113,MarketCap2!$B$2:$B$224,0),MATCH(G4113,MarketCap2!$E$1:$AR$1,0))</f>
        <v>4236460800</v>
      </c>
      <c r="K4113">
        <f t="shared" si="300"/>
        <v>22.16699404063894</v>
      </c>
      <c r="L4113">
        <f>INDEX('PB2'!$D$2:$AQ$224,MATCH(A4113,'PB2'!$B$2:$B$224,0),MATCH(G4113,'PB2'!$D$1:$AQ$1,0))</f>
        <v>7.8461098670959499</v>
      </c>
      <c r="M4113" s="16">
        <f t="shared" si="301"/>
        <v>0.1274516947810885</v>
      </c>
      <c r="N4113" s="6">
        <f>INDEX('ROA2'!$D$2:$AQ$224,MATCH(A4113,'ROA2'!$B$2:$B$224,0),MATCH(G4113,'ROA2'!$D$1:$AQ$1,0))</f>
        <v>1.6498450040817301</v>
      </c>
      <c r="O4113" s="6">
        <v>569.14803199999994</v>
      </c>
      <c r="P4113" s="28">
        <v>3.4494880767613714E-2</v>
      </c>
    </row>
    <row r="4114" spans="1:16" x14ac:dyDescent="0.3">
      <c r="A4114" t="s">
        <v>565</v>
      </c>
      <c r="B4114" t="e">
        <f>VLOOKUP(A4114,Sheet3!L:L,1,FALSE)</f>
        <v>#N/A</v>
      </c>
      <c r="C4114" t="str">
        <f>VLOOKUP(A4114,'ALL - prices'!B:C,2,FALSE)</f>
        <v>Kinaxis Inc</v>
      </c>
      <c r="D4114" t="str">
        <f>VLOOKUP(A4114,'ALL - prices'!B:I,8,FALSE)</f>
        <v>Information Technology</v>
      </c>
      <c r="E4114">
        <v>2023</v>
      </c>
      <c r="F4114" t="s">
        <v>679</v>
      </c>
      <c r="G4114" t="str">
        <f t="shared" si="298"/>
        <v>2023-Q1</v>
      </c>
      <c r="H4114" s="4">
        <f>INDEX('ALL - prices'!$J$3:$DY$219,MATCH('COMBINED DATA'!A4114,'ALL - prices'!$B$3:$B$219,0),MATCH('COMBINED DATA'!G4114,'ALL - prices'!$J$1:$DY$1,0))</f>
        <v>185.56</v>
      </c>
      <c r="I4114" s="14">
        <f t="shared" si="299"/>
        <v>18.812517774077829</v>
      </c>
      <c r="J4114" s="15">
        <f>INDEX(MarketCap2!$E$2:$AR$224,MATCH(A4114,MarketCap2!$B$2:$B$224,0),MATCH(G4114,MarketCap2!$E$1:$AR$1,0))</f>
        <v>5206459904</v>
      </c>
      <c r="K4114">
        <f t="shared" si="300"/>
        <v>22.373165980761769</v>
      </c>
      <c r="L4114">
        <f>INDEX('PB2'!$D$2:$AQ$224,MATCH(A4114,'PB2'!$B$2:$B$224,0),MATCH(G4114,'PB2'!$D$1:$AQ$1,0))</f>
        <v>9.0301208496093803</v>
      </c>
      <c r="M4114" s="16">
        <f t="shared" si="301"/>
        <v>0.11074048915339349</v>
      </c>
      <c r="N4114" s="6">
        <f>INDEX('ROA2'!$D$2:$AQ$224,MATCH(A4114,'ROA2'!$B$2:$B$224,0),MATCH(G4114,'ROA2'!$D$1:$AQ$1,0))</f>
        <v>3.43676090240479</v>
      </c>
      <c r="O4114" s="6">
        <v>648.27302399999996</v>
      </c>
      <c r="P4114" s="28">
        <v>0.13902357128768922</v>
      </c>
    </row>
    <row r="4115" spans="1:16" x14ac:dyDescent="0.3">
      <c r="A4115" t="s">
        <v>565</v>
      </c>
      <c r="B4115" t="e">
        <f>VLOOKUP(A4115,Sheet3!L:L,1,FALSE)</f>
        <v>#N/A</v>
      </c>
      <c r="C4115" t="str">
        <f>VLOOKUP(A4115,'ALL - prices'!B:C,2,FALSE)</f>
        <v>Kinaxis Inc</v>
      </c>
      <c r="D4115" t="str">
        <f>VLOOKUP(A4115,'ALL - prices'!B:I,8,FALSE)</f>
        <v>Information Technology</v>
      </c>
      <c r="E4115">
        <v>2023</v>
      </c>
      <c r="F4115" t="s">
        <v>680</v>
      </c>
      <c r="G4115" t="str">
        <f t="shared" si="298"/>
        <v>2023-Q2</v>
      </c>
      <c r="H4115" s="4">
        <f>INDEX('ALL - prices'!$J$3:$DY$219,MATCH('COMBINED DATA'!A4115,'ALL - prices'!$B$3:$B$219,0),MATCH('COMBINED DATA'!G4115,'ALL - prices'!$J$1:$DY$1,0))</f>
        <v>189.3</v>
      </c>
      <c r="I4115" s="14">
        <f t="shared" si="299"/>
        <v>3.7154396330268393</v>
      </c>
      <c r="J4115" s="15">
        <f>INDEX(MarketCap2!$E$2:$AR$224,MATCH(A4115,MarketCap2!$B$2:$B$224,0),MATCH(G4115,MarketCap2!$E$1:$AR$1,0))</f>
        <v>5365341184</v>
      </c>
      <c r="K4115">
        <f t="shared" si="300"/>
        <v>22.403225805415236</v>
      </c>
      <c r="L4115">
        <f>INDEX('PB2'!$D$2:$AQ$224,MATCH(A4115,'PB2'!$B$2:$B$224,0),MATCH(G4115,'PB2'!$D$1:$AQ$1,0))</f>
        <v>9.068359375</v>
      </c>
      <c r="M4115" s="16">
        <f t="shared" si="301"/>
        <v>0.11027353004522938</v>
      </c>
      <c r="N4115" s="6">
        <f>INDEX('ROA2'!$D$2:$AQ$224,MATCH(A4115,'ROA2'!$B$2:$B$224,0),MATCH(G4115,'ROA2'!$D$1:$AQ$1,0))</f>
        <v>1.4329630136489899</v>
      </c>
      <c r="O4115" s="6">
        <v>649.87897599999997</v>
      </c>
      <c r="P4115" s="28">
        <v>2.4772772281821836E-3</v>
      </c>
    </row>
    <row r="4116" spans="1:16" x14ac:dyDescent="0.3">
      <c r="A4116" t="s">
        <v>565</v>
      </c>
      <c r="B4116" t="e">
        <f>VLOOKUP(A4116,Sheet3!L:L,1,FALSE)</f>
        <v>#N/A</v>
      </c>
      <c r="C4116" t="str">
        <f>VLOOKUP(A4116,'ALL - prices'!B:C,2,FALSE)</f>
        <v>Kinaxis Inc</v>
      </c>
      <c r="D4116" t="str">
        <f>VLOOKUP(A4116,'ALL - prices'!B:I,8,FALSE)</f>
        <v>Information Technology</v>
      </c>
      <c r="E4116">
        <v>2023</v>
      </c>
      <c r="F4116" t="s">
        <v>681</v>
      </c>
      <c r="G4116" t="str">
        <f t="shared" si="298"/>
        <v>2023-Q3</v>
      </c>
      <c r="H4116" s="4">
        <f>INDEX('ALL - prices'!$J$3:$DY$219,MATCH('COMBINED DATA'!A4116,'ALL - prices'!$B$3:$B$219,0),MATCH('COMBINED DATA'!G4116,'ALL - prices'!$J$1:$DY$1,0))</f>
        <v>153.18</v>
      </c>
      <c r="I4116" s="14">
        <f t="shared" si="299"/>
        <v>5.1641617583753678</v>
      </c>
      <c r="J4116" s="15">
        <f>INDEX(MarketCap2!$E$2:$AR$224,MATCH(A4116,MarketCap2!$B$2:$B$224,0),MATCH(G4116,MarketCap2!$E$1:$AR$1,0))</f>
        <v>4363582976</v>
      </c>
      <c r="K4116">
        <f t="shared" si="300"/>
        <v>22.196559340314419</v>
      </c>
      <c r="L4116">
        <f>INDEX('PB2'!$D$2:$AQ$224,MATCH(A4116,'PB2'!$B$2:$B$224,0),MATCH(G4116,'PB2'!$D$1:$AQ$1,0))</f>
        <v>6.9381089210510298</v>
      </c>
      <c r="M4116" s="16">
        <f t="shared" si="301"/>
        <v>0.14413149337651412</v>
      </c>
      <c r="N4116" s="6">
        <f>INDEX('ROA2'!$D$2:$AQ$224,MATCH(A4116,'ROA2'!$B$2:$B$224,0),MATCH(G4116,'ROA2'!$D$1:$AQ$1,0))</f>
        <v>1.4505350589752199</v>
      </c>
      <c r="O4116" s="6">
        <v>668.55302400000005</v>
      </c>
      <c r="P4116" s="28">
        <v>2.8734654742854901E-2</v>
      </c>
    </row>
    <row r="4117" spans="1:16" x14ac:dyDescent="0.3">
      <c r="A4117" t="s">
        <v>565</v>
      </c>
      <c r="B4117" t="e">
        <f>VLOOKUP(A4117,Sheet3!L:L,1,FALSE)</f>
        <v>#N/A</v>
      </c>
      <c r="C4117" t="str">
        <f>VLOOKUP(A4117,'ALL - prices'!B:C,2,FALSE)</f>
        <v>Kinaxis Inc</v>
      </c>
      <c r="D4117" t="str">
        <f>VLOOKUP(A4117,'ALL - prices'!B:I,8,FALSE)</f>
        <v>Information Technology</v>
      </c>
      <c r="E4117">
        <v>2023</v>
      </c>
      <c r="F4117" t="s">
        <v>682</v>
      </c>
      <c r="G4117" t="str">
        <f t="shared" si="298"/>
        <v>2023-Q4</v>
      </c>
      <c r="H4117" s="4">
        <f>INDEX('ALL - prices'!$J$3:$DY$219,MATCH('COMBINED DATA'!A4117,'ALL - prices'!$B$3:$B$219,0),MATCH('COMBINED DATA'!G4117,'ALL - prices'!$J$1:$DY$1,0))</f>
        <v>148.71</v>
      </c>
      <c r="I4117" s="14">
        <f t="shared" si="299"/>
        <v>8.29397120403328</v>
      </c>
      <c r="J4117" s="15">
        <f>INDEX(MarketCap2!$E$2:$AR$224,MATCH(A4117,MarketCap2!$B$2:$B$224,0),MATCH(G4117,MarketCap2!$E$1:$AR$1,0))</f>
        <v>4220455680</v>
      </c>
      <c r="K4117">
        <f t="shared" si="300"/>
        <v>22.163208940207454</v>
      </c>
      <c r="L4117">
        <f>INDEX('PB2'!$D$2:$AQ$224,MATCH(A4117,'PB2'!$B$2:$B$224,0),MATCH(G4117,'PB2'!$D$1:$AQ$1,0))</f>
        <v>7.0379700660705602</v>
      </c>
      <c r="M4117" s="16">
        <f t="shared" si="301"/>
        <v>0.1420864241552991</v>
      </c>
      <c r="N4117" s="6">
        <f>INDEX('ROA2'!$D$2:$AQ$224,MATCH(A4117,'ROA2'!$B$2:$B$224,0),MATCH(G4117,'ROA2'!$D$1:$AQ$1,0))</f>
        <v>2.3709700107574498</v>
      </c>
      <c r="O4117" s="6">
        <v>662.49996799999997</v>
      </c>
      <c r="P4117" s="28">
        <v>-9.0539654787352847E-3</v>
      </c>
    </row>
    <row r="4118" spans="1:16" x14ac:dyDescent="0.3">
      <c r="A4118" t="s">
        <v>565</v>
      </c>
      <c r="B4118" t="e">
        <f>VLOOKUP(A4118,Sheet3!L:L,1,FALSE)</f>
        <v>#N/A</v>
      </c>
      <c r="C4118" t="str">
        <f>VLOOKUP(A4118,'ALL - prices'!B:C,2,FALSE)</f>
        <v>Kinaxis Inc</v>
      </c>
      <c r="D4118" t="str">
        <f>VLOOKUP(A4118,'ALL - prices'!B:I,8,FALSE)</f>
        <v>Information Technology</v>
      </c>
      <c r="E4118" s="18">
        <v>2024</v>
      </c>
      <c r="F4118" t="s">
        <v>679</v>
      </c>
      <c r="G4118" t="str">
        <f t="shared" si="298"/>
        <v>2024-Q1</v>
      </c>
      <c r="H4118" s="4">
        <f>INDEX('ALL - prices'!$J$3:$DY$219,MATCH('COMBINED DATA'!A4118,'ALL - prices'!$B$3:$B$219,0),MATCH('COMBINED DATA'!G4118,'ALL - prices'!$J$1:$DY$1,0))</f>
        <v>154</v>
      </c>
      <c r="I4118" s="14" t="s">
        <v>769</v>
      </c>
      <c r="J4118" s="15">
        <f>INDEX(MarketCap2!$E$2:$AR$224,MATCH(A4118,MarketCap2!$B$2:$B$224,0),MATCH(G4118,MarketCap2!$E$1:$AR$1,0))</f>
        <v>4362896896</v>
      </c>
      <c r="K4118">
        <f t="shared" si="300"/>
        <v>22.196402099362405</v>
      </c>
      <c r="L4118">
        <f>INDEX('PB2'!$D$2:$AQ$224,MATCH(A4118,'PB2'!$B$2:$B$224,0),MATCH(G4118,'PB2'!$D$1:$AQ$1,0))</f>
        <v>7.1562438011169398</v>
      </c>
      <c r="M4118" s="16">
        <f t="shared" si="301"/>
        <v>0.13973811231024871</v>
      </c>
      <c r="N4118" s="6">
        <f>INDEX('ROA2'!$D$2:$AQ$224,MATCH(A4118,'ROA2'!$B$2:$B$224,0),MATCH(G4118,'ROA2'!$D$1:$AQ$1,0))</f>
        <v>1.5012079477310201</v>
      </c>
      <c r="O4118" s="6">
        <v>691.98099200000001</v>
      </c>
      <c r="P4118" s="28">
        <v>4.4499661017342193E-2</v>
      </c>
    </row>
    <row r="4119" spans="1:16" x14ac:dyDescent="0.3">
      <c r="A4119" t="s">
        <v>565</v>
      </c>
      <c r="B4119" t="e">
        <f>VLOOKUP(A4119,Sheet3!L:L,1,FALSE)</f>
        <v>#N/A</v>
      </c>
      <c r="C4119" t="str">
        <f>VLOOKUP(A4119,'ALL - prices'!B:C,2,FALSE)</f>
        <v>Kinaxis Inc</v>
      </c>
      <c r="D4119" t="str">
        <f>VLOOKUP(A4119,'ALL - prices'!B:I,8,FALSE)</f>
        <v>Information Technology</v>
      </c>
      <c r="E4119" s="18">
        <v>2024</v>
      </c>
      <c r="F4119" t="s">
        <v>680</v>
      </c>
      <c r="G4119" t="str">
        <f t="shared" si="298"/>
        <v>2024-Q2</v>
      </c>
      <c r="H4119" s="4">
        <f>INDEX('ALL - prices'!$J$3:$DY$219,MATCH('COMBINED DATA'!A4119,'ALL - prices'!$B$3:$B$219,0),MATCH('COMBINED DATA'!G4119,'ALL - prices'!$J$1:$DY$1,0))</f>
        <v>157.76</v>
      </c>
      <c r="I4119" s="14" t="s">
        <v>769</v>
      </c>
      <c r="J4119" s="15">
        <f>INDEX(MarketCap2!$E$2:$AR$224,MATCH(A4119,MarketCap2!$B$2:$B$224,0),MATCH(G4119,MarketCap2!$E$1:$AR$1,0))</f>
        <v>4469142016</v>
      </c>
      <c r="K4119">
        <f t="shared" si="300"/>
        <v>22.22046228441922</v>
      </c>
      <c r="L4119">
        <f>INDEX('PB2'!$D$2:$AQ$224,MATCH(A4119,'PB2'!$B$2:$B$224,0),MATCH(G4119,'PB2'!$D$1:$AQ$1,0))</f>
        <v>7.8235211372375497</v>
      </c>
      <c r="M4119" s="16">
        <f t="shared" si="301"/>
        <v>0.12781968406019997</v>
      </c>
      <c r="N4119" s="6">
        <f>INDEX('ROA2'!$D$2:$AQ$224,MATCH(A4119,'ROA2'!$B$2:$B$224,0),MATCH(G4119,'ROA2'!$D$1:$AQ$1,0))</f>
        <v>2.2534110546112101</v>
      </c>
      <c r="O4119" s="6">
        <v>686.58399999999995</v>
      </c>
      <c r="P4119" s="28">
        <v>-7.7993356210571581E-3</v>
      </c>
    </row>
    <row r="4120" spans="1:16" x14ac:dyDescent="0.3">
      <c r="A4120" t="s">
        <v>565</v>
      </c>
      <c r="B4120" t="e">
        <f>VLOOKUP(A4120,Sheet3!L:L,1,FALSE)</f>
        <v>#N/A</v>
      </c>
      <c r="C4120" t="str">
        <f>VLOOKUP(A4120,'ALL - prices'!B:C,2,FALSE)</f>
        <v>Kinaxis Inc</v>
      </c>
      <c r="D4120" t="str">
        <f>VLOOKUP(A4120,'ALL - prices'!B:I,8,FALSE)</f>
        <v>Information Technology</v>
      </c>
      <c r="E4120" s="18">
        <v>2024</v>
      </c>
      <c r="F4120" t="s">
        <v>681</v>
      </c>
      <c r="G4120" t="str">
        <f t="shared" si="298"/>
        <v>2024-Q3</v>
      </c>
      <c r="H4120" s="4">
        <f>INDEX('ALL - prices'!$J$3:$DY$219,MATCH('COMBINED DATA'!A4120,'ALL - prices'!$B$3:$B$219,0),MATCH('COMBINED DATA'!G4120,'ALL - prices'!$J$1:$DY$1,0))</f>
        <v>160.66999999999999</v>
      </c>
      <c r="I4120" s="14" t="s">
        <v>769</v>
      </c>
      <c r="J4120" s="15">
        <f>INDEX(MarketCap2!$E$2:$AR$224,MATCH(A4120,MarketCap2!$B$2:$B$224,0),MATCH(G4120,MarketCap2!$E$1:$AR$1,0))</f>
        <v>4527539712</v>
      </c>
      <c r="K4120">
        <f t="shared" si="300"/>
        <v>22.233444518969957</v>
      </c>
      <c r="L4120">
        <f>INDEX('PB2'!$D$2:$AQ$224,MATCH(A4120,'PB2'!$B$2:$B$224,0),MATCH(G4120,'PB2'!$D$1:$AQ$1,0))</f>
        <v>8.0452003479003906</v>
      </c>
      <c r="M4120" s="16">
        <f t="shared" si="301"/>
        <v>0.12429771251886557</v>
      </c>
      <c r="N4120" s="6">
        <f>INDEX('ROA2'!$D$2:$AQ$224,MATCH(A4120,'ROA2'!$B$2:$B$224,0),MATCH(G4120,'ROA2'!$D$1:$AQ$1,0))</f>
        <v>3.06530809402466</v>
      </c>
      <c r="O4120" s="6">
        <v>703.70700799999997</v>
      </c>
      <c r="P4120" s="28">
        <v>2.4939421833308131E-2</v>
      </c>
    </row>
    <row r="4121" spans="1:16" x14ac:dyDescent="0.3">
      <c r="A4121" t="s">
        <v>565</v>
      </c>
      <c r="B4121" t="e">
        <f>VLOOKUP(A4121,Sheet3!L:L,1,FALSE)</f>
        <v>#N/A</v>
      </c>
      <c r="C4121" t="str">
        <f>VLOOKUP(A4121,'ALL - prices'!B:C,2,FALSE)</f>
        <v>Kinaxis Inc</v>
      </c>
      <c r="D4121" t="str">
        <f>VLOOKUP(A4121,'ALL - prices'!B:I,8,FALSE)</f>
        <v>Information Technology</v>
      </c>
      <c r="E4121" s="18">
        <v>2024</v>
      </c>
      <c r="F4121" t="s">
        <v>682</v>
      </c>
      <c r="G4121" t="str">
        <f t="shared" si="298"/>
        <v>2024-Q4</v>
      </c>
      <c r="H4121" s="4">
        <f>INDEX('ALL - prices'!$J$3:$DY$219,MATCH('COMBINED DATA'!A4121,'ALL - prices'!$B$3:$B$219,0),MATCH('COMBINED DATA'!G4121,'ALL - prices'!$J$1:$DY$1,0))</f>
        <v>173.14</v>
      </c>
      <c r="I4121" s="14" t="s">
        <v>769</v>
      </c>
      <c r="J4121" s="15">
        <f>INDEX(MarketCap2!$E$2:$AR$224,MATCH(A4121,MarketCap2!$B$2:$B$224,0),MATCH(G4121,MarketCap2!$E$1:$AR$1,0))</f>
        <v>4878597120</v>
      </c>
      <c r="K4121">
        <f t="shared" si="300"/>
        <v>22.308123540072653</v>
      </c>
      <c r="L4121">
        <f>INDEX('PB2'!$D$2:$AQ$224,MATCH(A4121,'PB2'!$B$2:$B$224,0),MATCH(G4121,'PB2'!$D$1:$AQ$1,0))</f>
        <v>8.1376259261989805</v>
      </c>
      <c r="M4121" s="16">
        <f t="shared" si="301"/>
        <v>0.12288596318743444</v>
      </c>
      <c r="N4121" s="6">
        <f>INDEX('ROA2'!$D$2:$AQ$224,MATCH(A4121,'ROA2'!$B$2:$B$224,0),MATCH(G4121,'ROA2'!$D$1:$AQ$1,0))</f>
        <v>2.9800779819488499</v>
      </c>
      <c r="O4121" s="6">
        <v>706.121984</v>
      </c>
      <c r="P4121" s="28">
        <v>3.4317918857503043E-3</v>
      </c>
    </row>
    <row r="4122" spans="1:16" x14ac:dyDescent="0.3">
      <c r="A4122" t="s">
        <v>566</v>
      </c>
      <c r="B4122" t="e">
        <f>VLOOKUP(A4122,Sheet3!L:L,1,FALSE)</f>
        <v>#N/A</v>
      </c>
      <c r="C4122" t="str">
        <f>VLOOKUP(A4122,'ALL - prices'!B:C,2,FALSE)</f>
        <v>Loblaw Cos Ltd</v>
      </c>
      <c r="D4122" t="str">
        <f>VLOOKUP(A4122,'ALL - prices'!B:I,8,FALSE)</f>
        <v>Consumer Staples</v>
      </c>
      <c r="E4122">
        <v>2015</v>
      </c>
      <c r="F4122" t="s">
        <v>679</v>
      </c>
      <c r="G4122" t="str">
        <f t="shared" si="298"/>
        <v>2015-Q1</v>
      </c>
      <c r="H4122" s="4">
        <f>INDEX('ALL - prices'!$J$3:$DY$219,MATCH('COMBINED DATA'!A4122,'ALL - prices'!$B$3:$B$219,0),MATCH('COMBINED DATA'!G4122,'ALL - prices'!$J$1:$DY$1,0))</f>
        <v>10.558400000000001</v>
      </c>
      <c r="I4122" s="14">
        <f t="shared" ref="I4122:I4157" si="302">STDEV(H4123:H4126)</f>
        <v>0.76752396053804106</v>
      </c>
      <c r="J4122" s="15">
        <f>INDEX(MarketCap2!$E$2:$AR$224,MATCH(A4122,MarketCap2!$B$2:$B$224,0),MATCH(G4122,MarketCap2!$E$1:$AR$1,0))</f>
        <v>25540816896</v>
      </c>
      <c r="K4122">
        <f t="shared" si="300"/>
        <v>23.963543672004057</v>
      </c>
      <c r="L4122">
        <f>INDEX('PB2'!$D$2:$AQ$224,MATCH(A4122,'PB2'!$B$2:$B$224,0),MATCH(G4122,'PB2'!$D$1:$AQ$1,0))</f>
        <v>2.00528788566589</v>
      </c>
      <c r="M4122" s="16">
        <f t="shared" si="301"/>
        <v>0.49868151458359455</v>
      </c>
      <c r="N4122" s="6">
        <f>INDEX('ROA2'!$D$2:$AQ$224,MATCH(A4122,'ROA2'!$B$2:$B$224,0),MATCH(G4122,'ROA2'!$D$1:$AQ$1,0))</f>
        <v>0.194431006908417</v>
      </c>
      <c r="O4122" s="6">
        <v>33759.000575999999</v>
      </c>
      <c r="P4122" s="28">
        <v>-2.010220928747153E-3</v>
      </c>
    </row>
    <row r="4123" spans="1:16" x14ac:dyDescent="0.3">
      <c r="A4123" t="s">
        <v>566</v>
      </c>
      <c r="B4123" t="e">
        <f>VLOOKUP(A4123,Sheet3!L:L,1,FALSE)</f>
        <v>#N/A</v>
      </c>
      <c r="C4123" t="str">
        <f>VLOOKUP(A4123,'ALL - prices'!B:C,2,FALSE)</f>
        <v>Loblaw Cos Ltd</v>
      </c>
      <c r="D4123" t="str">
        <f>VLOOKUP(A4123,'ALL - prices'!B:I,8,FALSE)</f>
        <v>Consumer Staples</v>
      </c>
      <c r="E4123">
        <v>2015</v>
      </c>
      <c r="F4123" t="s">
        <v>680</v>
      </c>
      <c r="G4123" t="str">
        <f t="shared" si="298"/>
        <v>2015-Q2</v>
      </c>
      <c r="H4123" s="4">
        <f>INDEX('ALL - prices'!$J$3:$DY$219,MATCH('COMBINED DATA'!A4123,'ALL - prices'!$B$3:$B$219,0),MATCH('COMBINED DATA'!G4123,'ALL - prices'!$J$1:$DY$1,0))</f>
        <v>10.7982</v>
      </c>
      <c r="I4123" s="14">
        <f t="shared" si="302"/>
        <v>0.54443234657760731</v>
      </c>
      <c r="J4123" s="15">
        <f>INDEX(MarketCap2!$E$2:$AR$224,MATCH(A4123,MarketCap2!$B$2:$B$224,0),MATCH(G4123,MarketCap2!$E$1:$AR$1,0))</f>
        <v>26028574720</v>
      </c>
      <c r="K4123">
        <f t="shared" si="300"/>
        <v>23.982460799171392</v>
      </c>
      <c r="L4123">
        <f>INDEX('PB2'!$D$2:$AQ$224,MATCH(A4123,'PB2'!$B$2:$B$224,0),MATCH(G4123,'PB2'!$D$1:$AQ$1,0))</f>
        <v>2.0434129238128702</v>
      </c>
      <c r="M4123" s="16">
        <f t="shared" si="301"/>
        <v>0.48937734921146908</v>
      </c>
      <c r="N4123" s="6">
        <f>INDEX('ROA2'!$D$2:$AQ$224,MATCH(A4123,'ROA2'!$B$2:$B$224,0),MATCH(G4123,'ROA2'!$D$1:$AQ$1,0))</f>
        <v>0.29112601280212402</v>
      </c>
      <c r="O4123" s="6">
        <v>33656.000511999999</v>
      </c>
      <c r="P4123" s="28">
        <v>-3.0510400853876228E-3</v>
      </c>
    </row>
    <row r="4124" spans="1:16" x14ac:dyDescent="0.3">
      <c r="A4124" t="s">
        <v>566</v>
      </c>
      <c r="B4124" t="e">
        <f>VLOOKUP(A4124,Sheet3!L:L,1,FALSE)</f>
        <v>#N/A</v>
      </c>
      <c r="C4124" t="str">
        <f>VLOOKUP(A4124,'ALL - prices'!B:C,2,FALSE)</f>
        <v>Loblaw Cos Ltd</v>
      </c>
      <c r="D4124" t="str">
        <f>VLOOKUP(A4124,'ALL - prices'!B:I,8,FALSE)</f>
        <v>Consumer Staples</v>
      </c>
      <c r="E4124">
        <v>2015</v>
      </c>
      <c r="F4124" t="s">
        <v>681</v>
      </c>
      <c r="G4124" t="str">
        <f t="shared" si="298"/>
        <v>2015-Q3</v>
      </c>
      <c r="H4124" s="4">
        <f>INDEX('ALL - prices'!$J$3:$DY$219,MATCH('COMBINED DATA'!A4124,'ALL - prices'!$B$3:$B$219,0),MATCH('COMBINED DATA'!G4124,'ALL - prices'!$J$1:$DY$1,0))</f>
        <v>11.8049</v>
      </c>
      <c r="I4124" s="14">
        <f t="shared" si="302"/>
        <v>0.54697715598246566</v>
      </c>
      <c r="J4124" s="15">
        <f>INDEX(MarketCap2!$E$2:$AR$224,MATCH(A4124,MarketCap2!$B$2:$B$224,0),MATCH(G4124,MarketCap2!$E$1:$AR$1,0))</f>
        <v>28343357440</v>
      </c>
      <c r="K4124">
        <f t="shared" si="300"/>
        <v>24.067658534198987</v>
      </c>
      <c r="L4124">
        <f>INDEX('PB2'!$D$2:$AQ$224,MATCH(A4124,'PB2'!$B$2:$B$224,0),MATCH(G4124,'PB2'!$D$1:$AQ$1,0))</f>
        <v>2.0898520946502699</v>
      </c>
      <c r="M4124" s="16">
        <f t="shared" si="301"/>
        <v>0.47850276225760696</v>
      </c>
      <c r="N4124" s="6">
        <f>INDEX('ROA2'!$D$2:$AQ$224,MATCH(A4124,'ROA2'!$B$2:$B$224,0),MATCH(G4124,'ROA2'!$D$1:$AQ$1,0))</f>
        <v>2.1190490722656201</v>
      </c>
      <c r="O4124" s="6">
        <v>33863.999488000001</v>
      </c>
      <c r="P4124" s="28">
        <v>6.1801453778157879E-3</v>
      </c>
    </row>
    <row r="4125" spans="1:16" x14ac:dyDescent="0.3">
      <c r="A4125" t="s">
        <v>566</v>
      </c>
      <c r="B4125" t="e">
        <f>VLOOKUP(A4125,Sheet3!L:L,1,FALSE)</f>
        <v>#N/A</v>
      </c>
      <c r="C4125" t="str">
        <f>VLOOKUP(A4125,'ALL - prices'!B:C,2,FALSE)</f>
        <v>Loblaw Cos Ltd</v>
      </c>
      <c r="D4125" t="str">
        <f>VLOOKUP(A4125,'ALL - prices'!B:I,8,FALSE)</f>
        <v>Consumer Staples</v>
      </c>
      <c r="E4125">
        <v>2015</v>
      </c>
      <c r="F4125" t="s">
        <v>682</v>
      </c>
      <c r="G4125" t="str">
        <f t="shared" si="298"/>
        <v>2015-Q4</v>
      </c>
      <c r="H4125" s="4">
        <f>INDEX('ALL - prices'!$J$3:$DY$219,MATCH('COMBINED DATA'!A4125,'ALL - prices'!$B$3:$B$219,0),MATCH('COMBINED DATA'!G4125,'ALL - prices'!$J$1:$DY$1,0))</f>
        <v>11.268800000000001</v>
      </c>
      <c r="I4125" s="14">
        <f t="shared" si="302"/>
        <v>0.36969599222424226</v>
      </c>
      <c r="J4125" s="15">
        <f>INDEX(MarketCap2!$E$2:$AR$224,MATCH(A4125,MarketCap2!$B$2:$B$224,0),MATCH(G4125,MarketCap2!$E$1:$AR$1,0))</f>
        <v>26916007936</v>
      </c>
      <c r="K4125">
        <f t="shared" si="300"/>
        <v>24.015987037115654</v>
      </c>
      <c r="L4125">
        <f>INDEX('PB2'!$D$2:$AQ$224,MATCH(A4125,'PB2'!$B$2:$B$224,0),MATCH(G4125,'PB2'!$D$1:$AQ$1,0))</f>
        <v>2.0782339572906499</v>
      </c>
      <c r="M4125" s="16">
        <f t="shared" si="301"/>
        <v>0.48117777909070403</v>
      </c>
      <c r="N4125" s="6">
        <f>INDEX('ROA2'!$D$2:$AQ$224,MATCH(A4125,'ROA2'!$B$2:$B$224,0),MATCH(G4125,'ROA2'!$D$1:$AQ$1,0))</f>
        <v>2.2042789459228498</v>
      </c>
      <c r="O4125" s="6">
        <v>34040.999936</v>
      </c>
      <c r="P4125" s="28">
        <v>5.2268028193988274E-3</v>
      </c>
    </row>
    <row r="4126" spans="1:16" x14ac:dyDescent="0.3">
      <c r="A4126" t="s">
        <v>566</v>
      </c>
      <c r="B4126" t="e">
        <f>VLOOKUP(A4126,Sheet3!L:L,1,FALSE)</f>
        <v>#N/A</v>
      </c>
      <c r="C4126" t="str">
        <f>VLOOKUP(A4126,'ALL - prices'!B:C,2,FALSE)</f>
        <v>Loblaw Cos Ltd</v>
      </c>
      <c r="D4126" t="str">
        <f>VLOOKUP(A4126,'ALL - prices'!B:I,8,FALSE)</f>
        <v>Consumer Staples</v>
      </c>
      <c r="E4126">
        <v>2016</v>
      </c>
      <c r="F4126" t="s">
        <v>679</v>
      </c>
      <c r="G4126" t="str">
        <f t="shared" si="298"/>
        <v>2016-Q1</v>
      </c>
      <c r="H4126" s="4">
        <f>INDEX('ALL - prices'!$J$3:$DY$219,MATCH('COMBINED DATA'!A4126,'ALL - prices'!$B$3:$B$219,0),MATCH('COMBINED DATA'!G4126,'ALL - prices'!$J$1:$DY$1,0))</f>
        <v>12.5867</v>
      </c>
      <c r="I4126" s="14">
        <f t="shared" si="302"/>
        <v>0.40304854132804774</v>
      </c>
      <c r="J4126" s="15">
        <f>INDEX(MarketCap2!$E$2:$AR$224,MATCH(A4126,MarketCap2!$B$2:$B$224,0),MATCH(G4126,MarketCap2!$E$1:$AR$1,0))</f>
        <v>29827012608</v>
      </c>
      <c r="K4126">
        <f t="shared" si="300"/>
        <v>24.118680283223672</v>
      </c>
      <c r="L4126">
        <f>INDEX('PB2'!$D$2:$AQ$224,MATCH(A4126,'PB2'!$B$2:$B$224,0),MATCH(G4126,'PB2'!$D$1:$AQ$1,0))</f>
        <v>2.37874102592468</v>
      </c>
      <c r="M4126" s="16">
        <f t="shared" si="301"/>
        <v>0.42039044566075595</v>
      </c>
      <c r="N4126" s="6">
        <f>INDEX('ROA2'!$D$2:$AQ$224,MATCH(A4126,'ROA2'!$B$2:$B$224,0),MATCH(G4126,'ROA2'!$D$1:$AQ$1,0))</f>
        <v>1.85565805435181</v>
      </c>
      <c r="O4126" s="6">
        <v>34357.000192</v>
      </c>
      <c r="P4126" s="28">
        <v>9.2829310711820146E-3</v>
      </c>
    </row>
    <row r="4127" spans="1:16" x14ac:dyDescent="0.3">
      <c r="A4127" t="s">
        <v>566</v>
      </c>
      <c r="B4127" t="e">
        <f>VLOOKUP(A4127,Sheet3!L:L,1,FALSE)</f>
        <v>#N/A</v>
      </c>
      <c r="C4127" t="str">
        <f>VLOOKUP(A4127,'ALL - prices'!B:C,2,FALSE)</f>
        <v>Loblaw Cos Ltd</v>
      </c>
      <c r="D4127" t="str">
        <f>VLOOKUP(A4127,'ALL - prices'!B:I,8,FALSE)</f>
        <v>Consumer Staples</v>
      </c>
      <c r="E4127">
        <v>2016</v>
      </c>
      <c r="F4127" t="s">
        <v>680</v>
      </c>
      <c r="G4127" t="str">
        <f t="shared" si="298"/>
        <v>2016-Q2</v>
      </c>
      <c r="H4127" s="4">
        <f>INDEX('ALL - prices'!$J$3:$DY$219,MATCH('COMBINED DATA'!A4127,'ALL - prices'!$B$3:$B$219,0),MATCH('COMBINED DATA'!G4127,'ALL - prices'!$J$1:$DY$1,0))</f>
        <v>12.006399999999999</v>
      </c>
      <c r="I4127" s="14">
        <f t="shared" si="302"/>
        <v>0.4370031311863416</v>
      </c>
      <c r="J4127" s="15">
        <f>INDEX(MarketCap2!$E$2:$AR$224,MATCH(A4127,MarketCap2!$B$2:$B$224,0),MATCH(G4127,MarketCap2!$E$1:$AR$1,0))</f>
        <v>28159557632</v>
      </c>
      <c r="K4127">
        <f t="shared" si="300"/>
        <v>24.061152659021953</v>
      </c>
      <c r="L4127">
        <f>INDEX('PB2'!$D$2:$AQ$224,MATCH(A4127,'PB2'!$B$2:$B$224,0),MATCH(G4127,'PB2'!$D$1:$AQ$1,0))</f>
        <v>2.21296906471252</v>
      </c>
      <c r="M4127" s="16">
        <f t="shared" si="301"/>
        <v>0.4518815992260185</v>
      </c>
      <c r="N4127" s="6">
        <f>INDEX('ROA2'!$D$2:$AQ$224,MATCH(A4127,'ROA2'!$B$2:$B$224,0),MATCH(G4127,'ROA2'!$D$1:$AQ$1,0))</f>
        <v>2.0351219177246098</v>
      </c>
      <c r="O4127" s="6">
        <v>33366.999040000002</v>
      </c>
      <c r="P4127" s="28">
        <v>-2.8815121997482134E-2</v>
      </c>
    </row>
    <row r="4128" spans="1:16" x14ac:dyDescent="0.3">
      <c r="A4128" t="s">
        <v>566</v>
      </c>
      <c r="B4128" t="e">
        <f>VLOOKUP(A4128,Sheet3!L:L,1,FALSE)</f>
        <v>#N/A</v>
      </c>
      <c r="C4128" t="str">
        <f>VLOOKUP(A4128,'ALL - prices'!B:C,2,FALSE)</f>
        <v>Loblaw Cos Ltd</v>
      </c>
      <c r="D4128" t="str">
        <f>VLOOKUP(A4128,'ALL - prices'!B:I,8,FALSE)</f>
        <v>Consumer Staples</v>
      </c>
      <c r="E4128">
        <v>2016</v>
      </c>
      <c r="F4128" t="s">
        <v>681</v>
      </c>
      <c r="G4128" t="str">
        <f t="shared" si="298"/>
        <v>2016-Q3</v>
      </c>
      <c r="H4128" s="4">
        <f>INDEX('ALL - prices'!$J$3:$DY$219,MATCH('COMBINED DATA'!A4128,'ALL - prices'!$B$3:$B$219,0),MATCH('COMBINED DATA'!G4128,'ALL - prices'!$J$1:$DY$1,0))</f>
        <v>11.7714</v>
      </c>
      <c r="I4128" s="14">
        <f t="shared" si="302"/>
        <v>0.30572616287564719</v>
      </c>
      <c r="J4128" s="15">
        <f>INDEX(MarketCap2!$E$2:$AR$224,MATCH(A4128,MarketCap2!$B$2:$B$224,0),MATCH(G4128,MarketCap2!$E$1:$AR$1,0))</f>
        <v>27373979648</v>
      </c>
      <c r="K4128">
        <f t="shared" si="300"/>
        <v>24.032858751255997</v>
      </c>
      <c r="L4128">
        <f>INDEX('PB2'!$D$2:$AQ$224,MATCH(A4128,'PB2'!$B$2:$B$224,0),MATCH(G4128,'PB2'!$D$1:$AQ$1,0))</f>
        <v>2.0860509872436501</v>
      </c>
      <c r="M4128" s="16">
        <f t="shared" si="301"/>
        <v>0.47937466826797187</v>
      </c>
      <c r="N4128" s="6">
        <f>INDEX('ROA2'!$D$2:$AQ$224,MATCH(A4128,'ROA2'!$B$2:$B$224,0),MATCH(G4128,'ROA2'!$D$1:$AQ$1,0))</f>
        <v>1.9503810405731199</v>
      </c>
      <c r="O4128" s="6">
        <v>33610.000383999999</v>
      </c>
      <c r="P4128" s="28">
        <v>7.282685017873174E-3</v>
      </c>
    </row>
    <row r="4129" spans="1:16" x14ac:dyDescent="0.3">
      <c r="A4129" t="s">
        <v>566</v>
      </c>
      <c r="B4129" t="e">
        <f>VLOOKUP(A4129,Sheet3!L:L,1,FALSE)</f>
        <v>#N/A</v>
      </c>
      <c r="C4129" t="str">
        <f>VLOOKUP(A4129,'ALL - prices'!B:C,2,FALSE)</f>
        <v>Loblaw Cos Ltd</v>
      </c>
      <c r="D4129" t="str">
        <f>VLOOKUP(A4129,'ALL - prices'!B:I,8,FALSE)</f>
        <v>Consumer Staples</v>
      </c>
      <c r="E4129">
        <v>2016</v>
      </c>
      <c r="F4129" t="s">
        <v>682</v>
      </c>
      <c r="G4129" t="str">
        <f t="shared" si="298"/>
        <v>2016-Q4</v>
      </c>
      <c r="H4129" s="4">
        <f>INDEX('ALL - prices'!$J$3:$DY$219,MATCH('COMBINED DATA'!A4129,'ALL - prices'!$B$3:$B$219,0),MATCH('COMBINED DATA'!G4129,'ALL - prices'!$J$1:$DY$1,0))</f>
        <v>12.399100000000001</v>
      </c>
      <c r="I4129" s="14">
        <f t="shared" si="302"/>
        <v>0.35177768073979165</v>
      </c>
      <c r="J4129" s="15">
        <f>INDEX(MarketCap2!$E$2:$AR$224,MATCH(A4129,MarketCap2!$B$2:$B$224,0),MATCH(G4129,MarketCap2!$E$1:$AR$1,0))</f>
        <v>28585961472</v>
      </c>
      <c r="K4129">
        <f t="shared" si="300"/>
        <v>24.076181576639801</v>
      </c>
      <c r="L4129">
        <f>INDEX('PB2'!$D$2:$AQ$224,MATCH(A4129,'PB2'!$B$2:$B$224,0),MATCH(G4129,'PB2'!$D$1:$AQ$1,0))</f>
        <v>2.22164106369019</v>
      </c>
      <c r="M4129" s="16">
        <f t="shared" si="301"/>
        <v>0.45011771538782241</v>
      </c>
      <c r="N4129" s="6">
        <f>INDEX('ROA2'!$D$2:$AQ$224,MATCH(A4129,'ROA2'!$B$2:$B$224,0),MATCH(G4129,'ROA2'!$D$1:$AQ$1,0))</f>
        <v>2.6921479701995801</v>
      </c>
      <c r="O4129" s="6">
        <v>33563.000831999998</v>
      </c>
      <c r="P4129" s="28">
        <v>-1.3983799899739131E-3</v>
      </c>
    </row>
    <row r="4130" spans="1:16" x14ac:dyDescent="0.3">
      <c r="A4130" t="s">
        <v>566</v>
      </c>
      <c r="B4130" t="e">
        <f>VLOOKUP(A4130,Sheet3!L:L,1,FALSE)</f>
        <v>#N/A</v>
      </c>
      <c r="C4130" t="str">
        <f>VLOOKUP(A4130,'ALL - prices'!B:C,2,FALSE)</f>
        <v>Loblaw Cos Ltd</v>
      </c>
      <c r="D4130" t="str">
        <f>VLOOKUP(A4130,'ALL - prices'!B:I,8,FALSE)</f>
        <v>Consumer Staples</v>
      </c>
      <c r="E4130">
        <v>2017</v>
      </c>
      <c r="F4130" t="s">
        <v>679</v>
      </c>
      <c r="G4130" t="str">
        <f t="shared" si="298"/>
        <v>2017-Q1</v>
      </c>
      <c r="H4130" s="4">
        <f>INDEX('ALL - prices'!$J$3:$DY$219,MATCH('COMBINED DATA'!A4130,'ALL - prices'!$B$3:$B$219,0),MATCH('COMBINED DATA'!G4130,'ALL - prices'!$J$1:$DY$1,0))</f>
        <v>12.6767</v>
      </c>
      <c r="I4130" s="14">
        <f t="shared" si="302"/>
        <v>0.45309066329672593</v>
      </c>
      <c r="J4130" s="15">
        <f>INDEX(MarketCap2!$E$2:$AR$224,MATCH(A4130,MarketCap2!$B$2:$B$224,0),MATCH(G4130,MarketCap2!$E$1:$AR$1,0))</f>
        <v>28925216768</v>
      </c>
      <c r="K4130">
        <f t="shared" si="300"/>
        <v>24.087979604138088</v>
      </c>
      <c r="L4130">
        <f>INDEX('PB2'!$D$2:$AQ$224,MATCH(A4130,'PB2'!$B$2:$B$224,0),MATCH(G4130,'PB2'!$D$1:$AQ$1,0))</f>
        <v>2.2668509483337398</v>
      </c>
      <c r="M4130" s="16">
        <f t="shared" si="301"/>
        <v>0.44114060553255829</v>
      </c>
      <c r="N4130" s="6">
        <f>INDEX('ROA2'!$D$2:$AQ$224,MATCH(A4130,'ROA2'!$B$2:$B$224,0),MATCH(G4130,'ROA2'!$D$1:$AQ$1,0))</f>
        <v>2.85784888267517</v>
      </c>
      <c r="O4130" s="6">
        <v>34436.001792000003</v>
      </c>
      <c r="P4130" s="28">
        <v>2.6010813644757855E-2</v>
      </c>
    </row>
    <row r="4131" spans="1:16" x14ac:dyDescent="0.3">
      <c r="A4131" t="s">
        <v>566</v>
      </c>
      <c r="B4131" t="e">
        <f>VLOOKUP(A4131,Sheet3!L:L,1,FALSE)</f>
        <v>#N/A</v>
      </c>
      <c r="C4131" t="str">
        <f>VLOOKUP(A4131,'ALL - prices'!B:C,2,FALSE)</f>
        <v>Loblaw Cos Ltd</v>
      </c>
      <c r="D4131" t="str">
        <f>VLOOKUP(A4131,'ALL - prices'!B:I,8,FALSE)</f>
        <v>Consumer Staples</v>
      </c>
      <c r="E4131">
        <v>2017</v>
      </c>
      <c r="F4131" t="s">
        <v>680</v>
      </c>
      <c r="G4131" t="str">
        <f t="shared" si="298"/>
        <v>2017-Q2</v>
      </c>
      <c r="H4131" s="4">
        <f>INDEX('ALL - prices'!$J$3:$DY$219,MATCH('COMBINED DATA'!A4131,'ALL - prices'!$B$3:$B$219,0),MATCH('COMBINED DATA'!G4131,'ALL - prices'!$J$1:$DY$1,0))</f>
        <v>12.7186</v>
      </c>
      <c r="I4131" s="14">
        <f t="shared" si="302"/>
        <v>0.24402959519970849</v>
      </c>
      <c r="J4131" s="15">
        <f>INDEX(MarketCap2!$E$2:$AR$224,MATCH(A4131,MarketCap2!$B$2:$B$224,0),MATCH(G4131,MarketCap2!$E$1:$AR$1,0))</f>
        <v>28575977472</v>
      </c>
      <c r="K4131">
        <f t="shared" si="300"/>
        <v>24.075832253286325</v>
      </c>
      <c r="L4131">
        <f>INDEX('PB2'!$D$2:$AQ$224,MATCH(A4131,'PB2'!$B$2:$B$224,0),MATCH(G4131,'PB2'!$D$1:$AQ$1,0))</f>
        <v>2.2544100284576398</v>
      </c>
      <c r="M4131" s="16">
        <f t="shared" si="301"/>
        <v>0.44357503177190549</v>
      </c>
      <c r="N4131" s="6">
        <f>INDEX('ROA2'!$D$2:$AQ$224,MATCH(A4131,'ROA2'!$B$2:$B$224,0),MATCH(G4131,'ROA2'!$D$1:$AQ$1,0))</f>
        <v>3.0529329776763898</v>
      </c>
      <c r="O4131" s="6">
        <v>33585.000447999999</v>
      </c>
      <c r="P4131" s="28">
        <v>-2.4712547906699908E-2</v>
      </c>
    </row>
    <row r="4132" spans="1:16" x14ac:dyDescent="0.3">
      <c r="A4132" t="s">
        <v>566</v>
      </c>
      <c r="B4132" t="e">
        <f>VLOOKUP(A4132,Sheet3!L:L,1,FALSE)</f>
        <v>#N/A</v>
      </c>
      <c r="C4132" t="str">
        <f>VLOOKUP(A4132,'ALL - prices'!B:C,2,FALSE)</f>
        <v>Loblaw Cos Ltd</v>
      </c>
      <c r="D4132" t="str">
        <f>VLOOKUP(A4132,'ALL - prices'!B:I,8,FALSE)</f>
        <v>Consumer Staples</v>
      </c>
      <c r="E4132">
        <v>2017</v>
      </c>
      <c r="F4132" t="s">
        <v>681</v>
      </c>
      <c r="G4132" t="str">
        <f t="shared" si="298"/>
        <v>2017-Q3</v>
      </c>
      <c r="H4132" s="4">
        <f>INDEX('ALL - prices'!$J$3:$DY$219,MATCH('COMBINED DATA'!A4132,'ALL - prices'!$B$3:$B$219,0),MATCH('COMBINED DATA'!G4132,'ALL - prices'!$J$1:$DY$1,0))</f>
        <v>12.0564</v>
      </c>
      <c r="I4132" s="14">
        <f t="shared" si="302"/>
        <v>0.23856271013439406</v>
      </c>
      <c r="J4132" s="15">
        <f>INDEX(MarketCap2!$E$2:$AR$224,MATCH(A4132,MarketCap2!$B$2:$B$224,0),MATCH(G4132,MarketCap2!$E$1:$AR$1,0))</f>
        <v>26920103936</v>
      </c>
      <c r="K4132">
        <f t="shared" si="300"/>
        <v>24.016139202636733</v>
      </c>
      <c r="L4132">
        <f>INDEX('PB2'!$D$2:$AQ$224,MATCH(A4132,'PB2'!$B$2:$B$224,0),MATCH(G4132,'PB2'!$D$1:$AQ$1,0))</f>
        <v>2.0522260665893599</v>
      </c>
      <c r="M4132" s="16">
        <f t="shared" si="301"/>
        <v>0.48727575206269658</v>
      </c>
      <c r="N4132" s="6">
        <f>INDEX('ROA2'!$D$2:$AQ$224,MATCH(A4132,'ROA2'!$B$2:$B$224,0),MATCH(G4132,'ROA2'!$D$1:$AQ$1,0))</f>
        <v>3.6142261028289799</v>
      </c>
      <c r="O4132" s="6">
        <v>34066.999296000002</v>
      </c>
      <c r="P4132" s="28">
        <v>1.4351610587181223E-2</v>
      </c>
    </row>
    <row r="4133" spans="1:16" x14ac:dyDescent="0.3">
      <c r="A4133" t="s">
        <v>566</v>
      </c>
      <c r="B4133" t="e">
        <f>VLOOKUP(A4133,Sheet3!L:L,1,FALSE)</f>
        <v>#N/A</v>
      </c>
      <c r="C4133" t="str">
        <f>VLOOKUP(A4133,'ALL - prices'!B:C,2,FALSE)</f>
        <v>Loblaw Cos Ltd</v>
      </c>
      <c r="D4133" t="str">
        <f>VLOOKUP(A4133,'ALL - prices'!B:I,8,FALSE)</f>
        <v>Consumer Staples</v>
      </c>
      <c r="E4133">
        <v>2017</v>
      </c>
      <c r="F4133" t="s">
        <v>682</v>
      </c>
      <c r="G4133" t="str">
        <f t="shared" si="298"/>
        <v>2017-Q4</v>
      </c>
      <c r="H4133" s="4">
        <f>INDEX('ALL - prices'!$J$3:$DY$219,MATCH('COMBINED DATA'!A4133,'ALL - prices'!$B$3:$B$219,0),MATCH('COMBINED DATA'!G4133,'ALL - prices'!$J$1:$DY$1,0))</f>
        <v>12.1257</v>
      </c>
      <c r="I4133" s="14">
        <f t="shared" si="302"/>
        <v>0.95693977300907862</v>
      </c>
      <c r="J4133" s="15">
        <f>INDEX(MarketCap2!$E$2:$AR$224,MATCH(A4133,MarketCap2!$B$2:$B$224,0),MATCH(G4133,MarketCap2!$E$1:$AR$1,0))</f>
        <v>26479644672</v>
      </c>
      <c r="K4133">
        <f t="shared" si="300"/>
        <v>23.99964214919407</v>
      </c>
      <c r="L4133">
        <f>INDEX('PB2'!$D$2:$AQ$224,MATCH(A4133,'PB2'!$B$2:$B$224,0),MATCH(G4133,'PB2'!$D$1:$AQ$1,0))</f>
        <v>2.0471510887146001</v>
      </c>
      <c r="M4133" s="16">
        <f t="shared" si="301"/>
        <v>0.48848373015198254</v>
      </c>
      <c r="N4133" s="6">
        <f>INDEX('ROA2'!$D$2:$AQ$224,MATCH(A4133,'ROA2'!$B$2:$B$224,0),MATCH(G4133,'ROA2'!$D$1:$AQ$1,0))</f>
        <v>4.9761810302734402</v>
      </c>
      <c r="O4133" s="6">
        <v>34240</v>
      </c>
      <c r="P4133" s="28">
        <v>5.0782489674783661E-3</v>
      </c>
    </row>
    <row r="4134" spans="1:16" x14ac:dyDescent="0.3">
      <c r="A4134" t="s">
        <v>566</v>
      </c>
      <c r="B4134" t="e">
        <f>VLOOKUP(A4134,Sheet3!L:L,1,FALSE)</f>
        <v>#N/A</v>
      </c>
      <c r="C4134" t="str">
        <f>VLOOKUP(A4134,'ALL - prices'!B:C,2,FALSE)</f>
        <v>Loblaw Cos Ltd</v>
      </c>
      <c r="D4134" t="str">
        <f>VLOOKUP(A4134,'ALL - prices'!B:I,8,FALSE)</f>
        <v>Consumer Staples</v>
      </c>
      <c r="E4134">
        <v>2018</v>
      </c>
      <c r="F4134" t="s">
        <v>679</v>
      </c>
      <c r="G4134" t="str">
        <f t="shared" si="298"/>
        <v>2018-Q1</v>
      </c>
      <c r="H4134" s="4">
        <f>INDEX('ALL - prices'!$J$3:$DY$219,MATCH('COMBINED DATA'!A4134,'ALL - prices'!$B$3:$B$219,0),MATCH('COMBINED DATA'!G4134,'ALL - prices'!$J$1:$DY$1,0))</f>
        <v>11.616199999999999</v>
      </c>
      <c r="I4134" s="14">
        <f t="shared" si="302"/>
        <v>1.4126221112408888</v>
      </c>
      <c r="J4134" s="15">
        <f>INDEX(MarketCap2!$E$2:$AR$224,MATCH(A4134,MarketCap2!$B$2:$B$224,0),MATCH(G4134,MarketCap2!$E$1:$AR$1,0))</f>
        <v>24941443072</v>
      </c>
      <c r="K4134">
        <f t="shared" si="300"/>
        <v>23.939796637272572</v>
      </c>
      <c r="L4134">
        <f>INDEX('PB2'!$D$2:$AQ$224,MATCH(A4134,'PB2'!$B$2:$B$224,0),MATCH(G4134,'PB2'!$D$1:$AQ$1,0))</f>
        <v>1.92652404308319</v>
      </c>
      <c r="M4134" s="16">
        <f t="shared" si="301"/>
        <v>0.51906956655449255</v>
      </c>
      <c r="N4134" s="6">
        <f>INDEX('ROA2'!$D$2:$AQ$224,MATCH(A4134,'ROA2'!$B$2:$B$224,0),MATCH(G4134,'ROA2'!$D$1:$AQ$1,0))</f>
        <v>4.3602600097656197</v>
      </c>
      <c r="O4134" s="6">
        <v>35147.001856000003</v>
      </c>
      <c r="P4134" s="28">
        <v>2.6489540186915964E-2</v>
      </c>
    </row>
    <row r="4135" spans="1:16" x14ac:dyDescent="0.3">
      <c r="A4135" t="s">
        <v>566</v>
      </c>
      <c r="B4135" t="e">
        <f>VLOOKUP(A4135,Sheet3!L:L,1,FALSE)</f>
        <v>#N/A</v>
      </c>
      <c r="C4135" t="str">
        <f>VLOOKUP(A4135,'ALL - prices'!B:C,2,FALSE)</f>
        <v>Loblaw Cos Ltd</v>
      </c>
      <c r="D4135" t="str">
        <f>VLOOKUP(A4135,'ALL - prices'!B:I,8,FALSE)</f>
        <v>Consumer Staples</v>
      </c>
      <c r="E4135">
        <v>2018</v>
      </c>
      <c r="F4135" t="s">
        <v>680</v>
      </c>
      <c r="G4135" t="str">
        <f t="shared" si="298"/>
        <v>2018-Q2</v>
      </c>
      <c r="H4135" s="4">
        <f>INDEX('ALL - prices'!$J$3:$DY$219,MATCH('COMBINED DATA'!A4135,'ALL - prices'!$B$3:$B$219,0),MATCH('COMBINED DATA'!G4135,'ALL - prices'!$J$1:$DY$1,0))</f>
        <v>12.1187</v>
      </c>
      <c r="I4135" s="14">
        <f t="shared" si="302"/>
        <v>1.4861506885799525</v>
      </c>
      <c r="J4135" s="15">
        <f>INDEX(MarketCap2!$E$2:$AR$224,MATCH(A4135,MarketCap2!$B$2:$B$224,0),MATCH(G4135,MarketCap2!$E$1:$AR$1,0))</f>
        <v>25372248064</v>
      </c>
      <c r="K4135">
        <f t="shared" si="300"/>
        <v>23.956921817747361</v>
      </c>
      <c r="L4135">
        <f>INDEX('PB2'!$D$2:$AQ$224,MATCH(A4135,'PB2'!$B$2:$B$224,0),MATCH(G4135,'PB2'!$D$1:$AQ$1,0))</f>
        <v>2.02490305900574</v>
      </c>
      <c r="M4135" s="16">
        <f t="shared" si="301"/>
        <v>0.49385080216680405</v>
      </c>
      <c r="N4135" s="6">
        <f>INDEX('ROA2'!$D$2:$AQ$224,MATCH(A4135,'ROA2'!$B$2:$B$224,0),MATCH(G4135,'ROA2'!$D$1:$AQ$1,0))</f>
        <v>4.82753610610962</v>
      </c>
      <c r="O4135" s="6">
        <v>35270.000639999998</v>
      </c>
      <c r="P4135" s="28">
        <v>3.4995526646605982E-3</v>
      </c>
    </row>
    <row r="4136" spans="1:16" x14ac:dyDescent="0.3">
      <c r="A4136" t="s">
        <v>566</v>
      </c>
      <c r="B4136" t="e">
        <f>VLOOKUP(A4136,Sheet3!L:L,1,FALSE)</f>
        <v>#N/A</v>
      </c>
      <c r="C4136" t="str">
        <f>VLOOKUP(A4136,'ALL - prices'!B:C,2,FALSE)</f>
        <v>Loblaw Cos Ltd</v>
      </c>
      <c r="D4136" t="str">
        <f>VLOOKUP(A4136,'ALL - prices'!B:I,8,FALSE)</f>
        <v>Consumer Staples</v>
      </c>
      <c r="E4136">
        <v>2018</v>
      </c>
      <c r="F4136" t="s">
        <v>681</v>
      </c>
      <c r="G4136" t="str">
        <f t="shared" si="298"/>
        <v>2018-Q3</v>
      </c>
      <c r="H4136" s="4">
        <f>INDEX('ALL - prices'!$J$3:$DY$219,MATCH('COMBINED DATA'!A4136,'ALL - prices'!$B$3:$B$219,0),MATCH('COMBINED DATA'!G4136,'ALL - prices'!$J$1:$DY$1,0))</f>
        <v>11.9482</v>
      </c>
      <c r="I4136" s="14">
        <f t="shared" si="302"/>
        <v>1.4393619451571815</v>
      </c>
      <c r="J4136" s="15">
        <f>INDEX(MarketCap2!$E$2:$AR$224,MATCH(A4136,MarketCap2!$B$2:$B$224,0),MATCH(G4136,MarketCap2!$E$1:$AR$1,0))</f>
        <v>24882395136</v>
      </c>
      <c r="K4136">
        <f t="shared" si="300"/>
        <v>23.937426367708085</v>
      </c>
      <c r="L4136">
        <f>INDEX('PB2'!$D$2:$AQ$224,MATCH(A4136,'PB2'!$B$2:$B$224,0),MATCH(G4136,'PB2'!$D$1:$AQ$1,0))</f>
        <v>1.93648898601532</v>
      </c>
      <c r="M4136" s="16">
        <f t="shared" si="301"/>
        <v>0.5163984960522201</v>
      </c>
      <c r="N4136" s="6">
        <f>INDEX('ROA2'!$D$2:$AQ$224,MATCH(A4136,'ROA2'!$B$2:$B$224,0),MATCH(G4136,'ROA2'!$D$1:$AQ$1,0))</f>
        <v>3.65344905853271</v>
      </c>
      <c r="O4136" s="6">
        <v>40000</v>
      </c>
      <c r="P4136" s="28">
        <v>0.13410828676412528</v>
      </c>
    </row>
    <row r="4137" spans="1:16" x14ac:dyDescent="0.3">
      <c r="A4137" t="s">
        <v>566</v>
      </c>
      <c r="B4137" t="e">
        <f>VLOOKUP(A4137,Sheet3!L:L,1,FALSE)</f>
        <v>#N/A</v>
      </c>
      <c r="C4137" t="str">
        <f>VLOOKUP(A4137,'ALL - prices'!B:C,2,FALSE)</f>
        <v>Loblaw Cos Ltd</v>
      </c>
      <c r="D4137" t="str">
        <f>VLOOKUP(A4137,'ALL - prices'!B:I,8,FALSE)</f>
        <v>Consumer Staples</v>
      </c>
      <c r="E4137">
        <v>2018</v>
      </c>
      <c r="F4137" t="s">
        <v>682</v>
      </c>
      <c r="G4137" t="str">
        <f t="shared" si="298"/>
        <v>2018-Q4</v>
      </c>
      <c r="H4137" s="4">
        <f>INDEX('ALL - prices'!$J$3:$DY$219,MATCH('COMBINED DATA'!A4137,'ALL - prices'!$B$3:$B$219,0),MATCH('COMBINED DATA'!G4137,'ALL - prices'!$J$1:$DY$1,0))</f>
        <v>13.7622</v>
      </c>
      <c r="I4137" s="14">
        <f t="shared" si="302"/>
        <v>1.0436484413664717</v>
      </c>
      <c r="J4137" s="15">
        <f>INDEX(MarketCap2!$E$2:$AR$224,MATCH(A4137,MarketCap2!$B$2:$B$224,0),MATCH(G4137,MarketCap2!$E$1:$AR$1,0))</f>
        <v>22931425280</v>
      </c>
      <c r="K4137">
        <f t="shared" si="300"/>
        <v>23.855774089756288</v>
      </c>
      <c r="L4137">
        <f>INDEX('PB2'!$D$2:$AQ$224,MATCH(A4137,'PB2'!$B$2:$B$224,0),MATCH(G4137,'PB2'!$D$1:$AQ$1,0))</f>
        <v>1.88989794254303</v>
      </c>
      <c r="M4137" s="16">
        <f t="shared" si="301"/>
        <v>0.52912910136004954</v>
      </c>
      <c r="N4137" s="6">
        <f>INDEX('ROA2'!$D$2:$AQ$224,MATCH(A4137,'ROA2'!$B$2:$B$224,0),MATCH(G4137,'ROA2'!$D$1:$AQ$1,0))</f>
        <v>1.5444020032882699</v>
      </c>
      <c r="O4137" s="6">
        <v>40351.997951999998</v>
      </c>
      <c r="P4137" s="28">
        <v>8.7999487999999466E-3</v>
      </c>
    </row>
    <row r="4138" spans="1:16" x14ac:dyDescent="0.3">
      <c r="A4138" t="s">
        <v>566</v>
      </c>
      <c r="B4138" t="e">
        <f>VLOOKUP(A4138,Sheet3!L:L,1,FALSE)</f>
        <v>#N/A</v>
      </c>
      <c r="C4138" t="str">
        <f>VLOOKUP(A4138,'ALL - prices'!B:C,2,FALSE)</f>
        <v>Loblaw Cos Ltd</v>
      </c>
      <c r="D4138" t="str">
        <f>VLOOKUP(A4138,'ALL - prices'!B:I,8,FALSE)</f>
        <v>Consumer Staples</v>
      </c>
      <c r="E4138">
        <v>2019</v>
      </c>
      <c r="F4138" t="s">
        <v>679</v>
      </c>
      <c r="G4138" t="str">
        <f t="shared" si="298"/>
        <v>2019-Q1</v>
      </c>
      <c r="H4138" s="4">
        <f>INDEX('ALL - prices'!$J$3:$DY$219,MATCH('COMBINED DATA'!A4138,'ALL - prices'!$B$3:$B$219,0),MATCH('COMBINED DATA'!G4138,'ALL - prices'!$J$1:$DY$1,0))</f>
        <v>14.9132</v>
      </c>
      <c r="I4138" s="14">
        <f t="shared" si="302"/>
        <v>0.98705830459333321</v>
      </c>
      <c r="J4138" s="15">
        <f>INDEX(MarketCap2!$E$2:$AR$224,MATCH(A4138,MarketCap2!$B$2:$B$224,0),MATCH(G4138,MarketCap2!$E$1:$AR$1,0))</f>
        <v>24321411072</v>
      </c>
      <c r="K4138">
        <f t="shared" si="300"/>
        <v>23.914622913413854</v>
      </c>
      <c r="L4138">
        <f>INDEX('PB2'!$D$2:$AQ$224,MATCH(A4138,'PB2'!$B$2:$B$224,0),MATCH(G4138,'PB2'!$D$1:$AQ$1,0))</f>
        <v>2.17869305610657</v>
      </c>
      <c r="M4138" s="16">
        <f t="shared" si="301"/>
        <v>0.45899076843208397</v>
      </c>
      <c r="N4138" s="6">
        <f>INDEX('ROA2'!$D$2:$AQ$224,MATCH(A4138,'ROA2'!$B$2:$B$224,0),MATCH(G4138,'ROA2'!$D$1:$AQ$1,0))</f>
        <v>2.3460950851440399</v>
      </c>
      <c r="O4138" s="6">
        <v>30153.000960000001</v>
      </c>
      <c r="P4138" s="28">
        <v>-0.25275073130535031</v>
      </c>
    </row>
    <row r="4139" spans="1:16" x14ac:dyDescent="0.3">
      <c r="A4139" t="s">
        <v>566</v>
      </c>
      <c r="B4139" t="e">
        <f>VLOOKUP(A4139,Sheet3!L:L,1,FALSE)</f>
        <v>#N/A</v>
      </c>
      <c r="C4139" t="str">
        <f>VLOOKUP(A4139,'ALL - prices'!B:C,2,FALSE)</f>
        <v>Loblaw Cos Ltd</v>
      </c>
      <c r="D4139" t="str">
        <f>VLOOKUP(A4139,'ALL - prices'!B:I,8,FALSE)</f>
        <v>Consumer Staples</v>
      </c>
      <c r="E4139">
        <v>2019</v>
      </c>
      <c r="F4139" t="s">
        <v>680</v>
      </c>
      <c r="G4139" t="str">
        <f t="shared" si="298"/>
        <v>2019-Q2</v>
      </c>
      <c r="H4139" s="4">
        <f>INDEX('ALL - prices'!$J$3:$DY$219,MATCH('COMBINED DATA'!A4139,'ALL - prices'!$B$3:$B$219,0),MATCH('COMBINED DATA'!G4139,'ALL - prices'!$J$1:$DY$1,0))</f>
        <v>15.2371</v>
      </c>
      <c r="I4139" s="14">
        <f t="shared" si="302"/>
        <v>0.96806738875280018</v>
      </c>
      <c r="J4139" s="15">
        <f>INDEX(MarketCap2!$E$2:$AR$224,MATCH(A4139,MarketCap2!$B$2:$B$224,0),MATCH(G4139,MarketCap2!$E$1:$AR$1,0))</f>
        <v>24640964608</v>
      </c>
      <c r="K4139">
        <f t="shared" si="300"/>
        <v>23.927676122897413</v>
      </c>
      <c r="L4139">
        <f>INDEX('PB2'!$D$2:$AQ$224,MATCH(A4139,'PB2'!$B$2:$B$224,0),MATCH(G4139,'PB2'!$D$1:$AQ$1,0))</f>
        <v>2.2921268939971902</v>
      </c>
      <c r="M4139" s="16">
        <f t="shared" si="301"/>
        <v>0.43627602058982073</v>
      </c>
      <c r="N4139" s="6">
        <f>INDEX('ROA2'!$D$2:$AQ$224,MATCH(A4139,'ROA2'!$B$2:$B$224,0),MATCH(G4139,'ROA2'!$D$1:$AQ$1,0))</f>
        <v>1.6653900146484399</v>
      </c>
      <c r="O4139" s="6">
        <v>35223.998463999997</v>
      </c>
      <c r="P4139" s="28">
        <v>0.16817554944952301</v>
      </c>
    </row>
    <row r="4140" spans="1:16" x14ac:dyDescent="0.3">
      <c r="A4140" t="s">
        <v>566</v>
      </c>
      <c r="B4140" t="e">
        <f>VLOOKUP(A4140,Sheet3!L:L,1,FALSE)</f>
        <v>#N/A</v>
      </c>
      <c r="C4140" t="str">
        <f>VLOOKUP(A4140,'ALL - prices'!B:C,2,FALSE)</f>
        <v>Loblaw Cos Ltd</v>
      </c>
      <c r="D4140" t="str">
        <f>VLOOKUP(A4140,'ALL - prices'!B:I,8,FALSE)</f>
        <v>Consumer Staples</v>
      </c>
      <c r="E4140">
        <v>2019</v>
      </c>
      <c r="F4140" t="s">
        <v>681</v>
      </c>
      <c r="G4140" t="str">
        <f t="shared" si="298"/>
        <v>2019-Q3</v>
      </c>
      <c r="H4140" s="4">
        <f>INDEX('ALL - prices'!$J$3:$DY$219,MATCH('COMBINED DATA'!A4140,'ALL - prices'!$B$3:$B$219,0),MATCH('COMBINED DATA'!G4140,'ALL - prices'!$J$1:$DY$1,0))</f>
        <v>17.222999999999999</v>
      </c>
      <c r="I4140" s="14">
        <f t="shared" si="302"/>
        <v>0.6847736609031233</v>
      </c>
      <c r="J4140" s="15">
        <f>INDEX(MarketCap2!$E$2:$AR$224,MATCH(A4140,MarketCap2!$B$2:$B$224,0),MATCH(G4140,MarketCap2!$E$1:$AR$1,0))</f>
        <v>27466864640</v>
      </c>
      <c r="K4140">
        <f t="shared" si="300"/>
        <v>24.03624619293474</v>
      </c>
      <c r="L4140">
        <f>INDEX('PB2'!$D$2:$AQ$224,MATCH(A4140,'PB2'!$B$2:$B$224,0),MATCH(G4140,'PB2'!$D$1:$AQ$1,0))</f>
        <v>2.4599289894103999</v>
      </c>
      <c r="M4140" s="16">
        <f t="shared" si="301"/>
        <v>0.40651579956366207</v>
      </c>
      <c r="N4140" s="6">
        <f>INDEX('ROA2'!$D$2:$AQ$224,MATCH(A4140,'ROA2'!$B$2:$B$224,0),MATCH(G4140,'ROA2'!$D$1:$AQ$1,0))</f>
        <v>2.1807100772857702</v>
      </c>
      <c r="O4140" s="6">
        <v>35479.998463999997</v>
      </c>
      <c r="P4140" s="28">
        <v>7.2677722905773977E-3</v>
      </c>
    </row>
    <row r="4141" spans="1:16" x14ac:dyDescent="0.3">
      <c r="A4141" t="s">
        <v>566</v>
      </c>
      <c r="B4141" t="e">
        <f>VLOOKUP(A4141,Sheet3!L:L,1,FALSE)</f>
        <v>#N/A</v>
      </c>
      <c r="C4141" t="str">
        <f>VLOOKUP(A4141,'ALL - prices'!B:C,2,FALSE)</f>
        <v>Loblaw Cos Ltd</v>
      </c>
      <c r="D4141" t="str">
        <f>VLOOKUP(A4141,'ALL - prices'!B:I,8,FALSE)</f>
        <v>Consumer Staples</v>
      </c>
      <c r="E4141">
        <v>2019</v>
      </c>
      <c r="F4141" t="s">
        <v>682</v>
      </c>
      <c r="G4141" t="str">
        <f t="shared" si="298"/>
        <v>2019-Q4</v>
      </c>
      <c r="H4141" s="4">
        <f>INDEX('ALL - prices'!$J$3:$DY$219,MATCH('COMBINED DATA'!A4141,'ALL - prices'!$B$3:$B$219,0),MATCH('COMBINED DATA'!G4141,'ALL - prices'!$J$1:$DY$1,0))</f>
        <v>15.3596</v>
      </c>
      <c r="I4141" s="14">
        <f t="shared" si="302"/>
        <v>0.90976888090693975</v>
      </c>
      <c r="J4141" s="15">
        <f>INDEX(MarketCap2!$E$2:$AR$224,MATCH(A4141,MarketCap2!$B$2:$B$224,0),MATCH(G4141,MarketCap2!$E$1:$AR$1,0))</f>
        <v>24387487744</v>
      </c>
      <c r="K4141">
        <f t="shared" si="300"/>
        <v>23.917336040342978</v>
      </c>
      <c r="L4141">
        <f>INDEX('PB2'!$D$2:$AQ$224,MATCH(A4141,'PB2'!$B$2:$B$224,0),MATCH(G4141,'PB2'!$D$1:$AQ$1,0))</f>
        <v>2.2091810703277601</v>
      </c>
      <c r="M4141" s="16">
        <f t="shared" si="301"/>
        <v>0.45265642252295657</v>
      </c>
      <c r="N4141" s="6">
        <f>INDEX('ROA2'!$D$2:$AQ$224,MATCH(A4141,'ROA2'!$B$2:$B$224,0),MATCH(G4141,'ROA2'!$D$1:$AQ$1,0))</f>
        <v>2.7646241188049299</v>
      </c>
      <c r="O4141" s="6">
        <v>35463.000064</v>
      </c>
      <c r="P4141" s="28">
        <v>-4.7909810416830475E-4</v>
      </c>
    </row>
    <row r="4142" spans="1:16" x14ac:dyDescent="0.3">
      <c r="A4142" t="s">
        <v>566</v>
      </c>
      <c r="B4142" t="e">
        <f>VLOOKUP(A4142,Sheet3!L:L,1,FALSE)</f>
        <v>#N/A</v>
      </c>
      <c r="C4142" t="str">
        <f>VLOOKUP(A4142,'ALL - prices'!B:C,2,FALSE)</f>
        <v>Loblaw Cos Ltd</v>
      </c>
      <c r="D4142" t="str">
        <f>VLOOKUP(A4142,'ALL - prices'!B:I,8,FALSE)</f>
        <v>Consumer Staples</v>
      </c>
      <c r="E4142">
        <v>2020</v>
      </c>
      <c r="F4142" t="s">
        <v>679</v>
      </c>
      <c r="G4142" t="str">
        <f t="shared" si="298"/>
        <v>2020-Q1</v>
      </c>
      <c r="H4142" s="4">
        <f>INDEX('ALL - prices'!$J$3:$DY$219,MATCH('COMBINED DATA'!A4142,'ALL - prices'!$B$3:$B$219,0),MATCH('COMBINED DATA'!G4142,'ALL - prices'!$J$1:$DY$1,0))</f>
        <v>16.710899999999999</v>
      </c>
      <c r="I4142" s="14">
        <f t="shared" si="302"/>
        <v>0.83376270205216874</v>
      </c>
      <c r="J4142" s="15">
        <f>INDEX(MarketCap2!$E$2:$AR$224,MATCH(A4142,MarketCap2!$B$2:$B$224,0),MATCH(G4142,MarketCap2!$E$1:$AR$1,0))</f>
        <v>26130352128</v>
      </c>
      <c r="K4142">
        <f t="shared" si="300"/>
        <v>23.986363392392725</v>
      </c>
      <c r="L4142">
        <f>INDEX('PB2'!$D$2:$AQ$224,MATCH(A4142,'PB2'!$B$2:$B$224,0),MATCH(G4142,'PB2'!$D$1:$AQ$1,0))</f>
        <v>2.1691908836364799</v>
      </c>
      <c r="M4142" s="16">
        <f t="shared" si="301"/>
        <v>0.46100138422284798</v>
      </c>
      <c r="N4142" s="6">
        <f>INDEX('ROA2'!$D$2:$AQ$224,MATCH(A4142,'ROA2'!$B$2:$B$224,0),MATCH(G4142,'ROA2'!$D$1:$AQ$1,0))</f>
        <v>3.2529869079589799</v>
      </c>
      <c r="O4142" s="6">
        <v>36309.000192</v>
      </c>
      <c r="P4142" s="28">
        <v>2.3855853325246739E-2</v>
      </c>
    </row>
    <row r="4143" spans="1:16" x14ac:dyDescent="0.3">
      <c r="A4143" t="s">
        <v>566</v>
      </c>
      <c r="B4143" t="e">
        <f>VLOOKUP(A4143,Sheet3!L:L,1,FALSE)</f>
        <v>#N/A</v>
      </c>
      <c r="C4143" t="str">
        <f>VLOOKUP(A4143,'ALL - prices'!B:C,2,FALSE)</f>
        <v>Loblaw Cos Ltd</v>
      </c>
      <c r="D4143" t="str">
        <f>VLOOKUP(A4143,'ALL - prices'!B:I,8,FALSE)</f>
        <v>Consumer Staples</v>
      </c>
      <c r="E4143">
        <v>2020</v>
      </c>
      <c r="F4143" t="s">
        <v>680</v>
      </c>
      <c r="G4143" t="str">
        <f t="shared" si="298"/>
        <v>2020-Q2</v>
      </c>
      <c r="H4143" s="4">
        <f>INDEX('ALL - prices'!$J$3:$DY$219,MATCH('COMBINED DATA'!A4143,'ALL - prices'!$B$3:$B$219,0),MATCH('COMBINED DATA'!G4143,'ALL - prices'!$J$1:$DY$1,0))</f>
        <v>15.301</v>
      </c>
      <c r="I4143" s="14">
        <f t="shared" si="302"/>
        <v>1.3603891805288657</v>
      </c>
      <c r="J4143" s="15">
        <f>INDEX(MarketCap2!$E$2:$AR$224,MATCH(A4143,MarketCap2!$B$2:$B$224,0),MATCH(G4143,MarketCap2!$E$1:$AR$1,0))</f>
        <v>23653226496</v>
      </c>
      <c r="K4143">
        <f t="shared" si="300"/>
        <v>23.886765369471227</v>
      </c>
      <c r="L4143">
        <f>INDEX('PB2'!$D$2:$AQ$224,MATCH(A4143,'PB2'!$B$2:$B$224,0),MATCH(G4143,'PB2'!$D$1:$AQ$1,0))</f>
        <v>2.1575009822845499</v>
      </c>
      <c r="M4143" s="16">
        <f t="shared" si="301"/>
        <v>0.46349920959994789</v>
      </c>
      <c r="N4143" s="6">
        <f>INDEX('ROA2'!$D$2:$AQ$224,MATCH(A4143,'ROA2'!$B$2:$B$224,0),MATCH(G4143,'ROA2'!$D$1:$AQ$1,0))</f>
        <v>3.15029096603394</v>
      </c>
      <c r="O4143" s="6">
        <v>36070.998015999998</v>
      </c>
      <c r="P4143" s="28">
        <v>-6.554908555494763E-3</v>
      </c>
    </row>
    <row r="4144" spans="1:16" x14ac:dyDescent="0.3">
      <c r="A4144" t="s">
        <v>566</v>
      </c>
      <c r="B4144" t="e">
        <f>VLOOKUP(A4144,Sheet3!L:L,1,FALSE)</f>
        <v>#N/A</v>
      </c>
      <c r="C4144" t="str">
        <f>VLOOKUP(A4144,'ALL - prices'!B:C,2,FALSE)</f>
        <v>Loblaw Cos Ltd</v>
      </c>
      <c r="D4144" t="str">
        <f>VLOOKUP(A4144,'ALL - prices'!B:I,8,FALSE)</f>
        <v>Consumer Staples</v>
      </c>
      <c r="E4144">
        <v>2020</v>
      </c>
      <c r="F4144" t="s">
        <v>681</v>
      </c>
      <c r="G4144" t="str">
        <f t="shared" si="298"/>
        <v>2020-Q3</v>
      </c>
      <c r="H4144" s="4">
        <f>INDEX('ALL - prices'!$J$3:$DY$219,MATCH('COMBINED DATA'!A4144,'ALL - prices'!$B$3:$B$219,0),MATCH('COMBINED DATA'!G4144,'ALL - prices'!$J$1:$DY$1,0))</f>
        <v>16.213699999999999</v>
      </c>
      <c r="I4144" s="14">
        <f t="shared" si="302"/>
        <v>2.5018467330820395</v>
      </c>
      <c r="J4144" s="15">
        <f>INDEX(MarketCap2!$E$2:$AR$224,MATCH(A4144,MarketCap2!$B$2:$B$224,0),MATCH(G4144,MarketCap2!$E$1:$AR$1,0))</f>
        <v>24832057344</v>
      </c>
      <c r="K4144">
        <f t="shared" si="300"/>
        <v>23.935401290222902</v>
      </c>
      <c r="L4144">
        <f>INDEX('PB2'!$D$2:$AQ$224,MATCH(A4144,'PB2'!$B$2:$B$224,0),MATCH(G4144,'PB2'!$D$1:$AQ$1,0))</f>
        <v>2.2665588855743399</v>
      </c>
      <c r="M4144" s="16">
        <f t="shared" si="301"/>
        <v>0.44119744973958736</v>
      </c>
      <c r="N4144" s="6">
        <f>INDEX('ROA2'!$D$2:$AQ$224,MATCH(A4144,'ROA2'!$B$2:$B$224,0),MATCH(G4144,'ROA2'!$D$1:$AQ$1,0))</f>
        <v>2.8096239566803001</v>
      </c>
      <c r="O4144" s="6">
        <v>36131.000319999999</v>
      </c>
      <c r="P4144" s="28">
        <v>1.6634500651572285E-3</v>
      </c>
    </row>
    <row r="4145" spans="1:16" x14ac:dyDescent="0.3">
      <c r="A4145" t="s">
        <v>566</v>
      </c>
      <c r="B4145" t="e">
        <f>VLOOKUP(A4145,Sheet3!L:L,1,FALSE)</f>
        <v>#N/A</v>
      </c>
      <c r="C4145" t="str">
        <f>VLOOKUP(A4145,'ALL - prices'!B:C,2,FALSE)</f>
        <v>Loblaw Cos Ltd</v>
      </c>
      <c r="D4145" t="str">
        <f>VLOOKUP(A4145,'ALL - prices'!B:I,8,FALSE)</f>
        <v>Consumer Staples</v>
      </c>
      <c r="E4145">
        <v>2020</v>
      </c>
      <c r="F4145" t="s">
        <v>682</v>
      </c>
      <c r="G4145" t="str">
        <f t="shared" si="298"/>
        <v>2020-Q4</v>
      </c>
      <c r="H4145" s="4">
        <f>INDEX('ALL - prices'!$J$3:$DY$219,MATCH('COMBINED DATA'!A4145,'ALL - prices'!$B$3:$B$219,0),MATCH('COMBINED DATA'!G4145,'ALL - prices'!$J$1:$DY$1,0))</f>
        <v>14.6798</v>
      </c>
      <c r="I4145" s="14">
        <f t="shared" si="302"/>
        <v>3.5692944344786093</v>
      </c>
      <c r="J4145" s="15">
        <f>INDEX(MarketCap2!$E$2:$AR$224,MATCH(A4145,MarketCap2!$B$2:$B$224,0),MATCH(G4145,MarketCap2!$E$1:$AR$1,0))</f>
        <v>22162130944</v>
      </c>
      <c r="K4145">
        <f t="shared" si="300"/>
        <v>23.821650855935104</v>
      </c>
      <c r="L4145">
        <f>INDEX('PB2'!$D$2:$AQ$224,MATCH(A4145,'PB2'!$B$2:$B$224,0),MATCH(G4145,'PB2'!$D$1:$AQ$1,0))</f>
        <v>2.0224308967590301</v>
      </c>
      <c r="M4145" s="16">
        <f t="shared" si="301"/>
        <v>0.49445447139999299</v>
      </c>
      <c r="N4145" s="6">
        <f>INDEX('ROA2'!$D$2:$AQ$224,MATCH(A4145,'ROA2'!$B$2:$B$224,0),MATCH(G4145,'ROA2'!$D$1:$AQ$1,0))</f>
        <v>2.8514950275421098</v>
      </c>
      <c r="O4145" s="6">
        <v>35868.000255999999</v>
      </c>
      <c r="P4145" s="28">
        <v>-7.2790695433477513E-3</v>
      </c>
    </row>
    <row r="4146" spans="1:16" x14ac:dyDescent="0.3">
      <c r="A4146" t="s">
        <v>566</v>
      </c>
      <c r="B4146" t="e">
        <f>VLOOKUP(A4146,Sheet3!L:L,1,FALSE)</f>
        <v>#N/A</v>
      </c>
      <c r="C4146" t="str">
        <f>VLOOKUP(A4146,'ALL - prices'!B:C,2,FALSE)</f>
        <v>Loblaw Cos Ltd</v>
      </c>
      <c r="D4146" t="str">
        <f>VLOOKUP(A4146,'ALL - prices'!B:I,8,FALSE)</f>
        <v>Consumer Staples</v>
      </c>
      <c r="E4146">
        <v>2021</v>
      </c>
      <c r="F4146" t="s">
        <v>679</v>
      </c>
      <c r="G4146" t="str">
        <f t="shared" ref="G4146:G4209" si="303">E4146&amp;"-"&amp;F4146</f>
        <v>2021-Q1</v>
      </c>
      <c r="H4146" s="4">
        <f>INDEX('ALL - prices'!$J$3:$DY$219,MATCH('COMBINED DATA'!A4146,'ALL - prices'!$B$3:$B$219,0),MATCH('COMBINED DATA'!G4146,'ALL - prices'!$J$1:$DY$1,0))</f>
        <v>16.490500000000001</v>
      </c>
      <c r="I4146" s="14">
        <f t="shared" si="302"/>
        <v>3.9425411909706169</v>
      </c>
      <c r="J4146" s="15">
        <f>INDEX(MarketCap2!$E$2:$AR$224,MATCH(A4146,MarketCap2!$B$2:$B$224,0),MATCH(G4146,MarketCap2!$E$1:$AR$1,0))</f>
        <v>24384776192</v>
      </c>
      <c r="K4146">
        <f t="shared" ref="K4146:K4209" si="304">LN(J4146)</f>
        <v>23.917224847965016</v>
      </c>
      <c r="L4146">
        <f>INDEX('PB2'!$D$2:$AQ$224,MATCH(A4146,'PB2'!$B$2:$B$224,0),MATCH(G4146,'PB2'!$D$1:$AQ$1,0))</f>
        <v>2.21234107017517</v>
      </c>
      <c r="M4146" s="16">
        <f t="shared" ref="M4146:M4209" si="305">1/L4146</f>
        <v>0.45200987021446082</v>
      </c>
      <c r="N4146" s="6">
        <f>INDEX('ROA2'!$D$2:$AQ$224,MATCH(A4146,'ROA2'!$B$2:$B$224,0),MATCH(G4146,'ROA2'!$D$1:$AQ$1,0))</f>
        <v>3.0701448917388898</v>
      </c>
      <c r="O4146" s="6">
        <v>35869.999104000002</v>
      </c>
      <c r="P4146" s="28">
        <v>5.5727890758798052E-5</v>
      </c>
    </row>
    <row r="4147" spans="1:16" x14ac:dyDescent="0.3">
      <c r="A4147" t="s">
        <v>566</v>
      </c>
      <c r="B4147" t="e">
        <f>VLOOKUP(A4147,Sheet3!L:L,1,FALSE)</f>
        <v>#N/A</v>
      </c>
      <c r="C4147" t="str">
        <f>VLOOKUP(A4147,'ALL - prices'!B:C,2,FALSE)</f>
        <v>Loblaw Cos Ltd</v>
      </c>
      <c r="D4147" t="str">
        <f>VLOOKUP(A4147,'ALL - prices'!B:I,8,FALSE)</f>
        <v>Consumer Staples</v>
      </c>
      <c r="E4147">
        <v>2021</v>
      </c>
      <c r="F4147" t="s">
        <v>680</v>
      </c>
      <c r="G4147" t="str">
        <f t="shared" si="303"/>
        <v>2021-Q2</v>
      </c>
      <c r="H4147" s="4">
        <f>INDEX('ALL - prices'!$J$3:$DY$219,MATCH('COMBINED DATA'!A4147,'ALL - prices'!$B$3:$B$219,0),MATCH('COMBINED DATA'!G4147,'ALL - prices'!$J$1:$DY$1,0))</f>
        <v>18.000499999999999</v>
      </c>
      <c r="I4147" s="14">
        <f t="shared" si="302"/>
        <v>3.1849979532960724</v>
      </c>
      <c r="J4147" s="15">
        <f>INDEX(MarketCap2!$E$2:$AR$224,MATCH(A4147,MarketCap2!$B$2:$B$224,0),MATCH(G4147,MarketCap2!$E$1:$AR$1,0))</f>
        <v>26151907328</v>
      </c>
      <c r="K4147">
        <f t="shared" si="304"/>
        <v>23.987187962770729</v>
      </c>
      <c r="L4147">
        <f>INDEX('PB2'!$D$2:$AQ$224,MATCH(A4147,'PB2'!$B$2:$B$224,0),MATCH(G4147,'PB2'!$D$1:$AQ$1,0))</f>
        <v>2.34304594993591</v>
      </c>
      <c r="M4147" s="16">
        <f t="shared" si="305"/>
        <v>0.42679487358212215</v>
      </c>
      <c r="N4147" s="6">
        <f>INDEX('ROA2'!$D$2:$AQ$224,MATCH(A4147,'ROA2'!$B$2:$B$224,0),MATCH(G4147,'ROA2'!$D$1:$AQ$1,0))</f>
        <v>3.3118801116943399</v>
      </c>
      <c r="O4147" s="6">
        <v>35248.001023999997</v>
      </c>
      <c r="P4147" s="28">
        <v>-1.7340342780511622E-2</v>
      </c>
    </row>
    <row r="4148" spans="1:16" x14ac:dyDescent="0.3">
      <c r="A4148" t="s">
        <v>566</v>
      </c>
      <c r="B4148" t="e">
        <f>VLOOKUP(A4148,Sheet3!L:L,1,FALSE)</f>
        <v>#N/A</v>
      </c>
      <c r="C4148" t="str">
        <f>VLOOKUP(A4148,'ALL - prices'!B:C,2,FALSE)</f>
        <v>Loblaw Cos Ltd</v>
      </c>
      <c r="D4148" t="str">
        <f>VLOOKUP(A4148,'ALL - prices'!B:I,8,FALSE)</f>
        <v>Consumer Staples</v>
      </c>
      <c r="E4148">
        <v>2021</v>
      </c>
      <c r="F4148" t="s">
        <v>681</v>
      </c>
      <c r="G4148" t="str">
        <f t="shared" si="303"/>
        <v>2021-Q3</v>
      </c>
      <c r="H4148" s="4">
        <f>INDEX('ALL - prices'!$J$3:$DY$219,MATCH('COMBINED DATA'!A4148,'ALL - prices'!$B$3:$B$219,0),MATCH('COMBINED DATA'!G4148,'ALL - prices'!$J$1:$DY$1,0))</f>
        <v>20.593299999999999</v>
      </c>
      <c r="I4148" s="14">
        <f t="shared" si="302"/>
        <v>1.3117818730642679</v>
      </c>
      <c r="J4148" s="15">
        <f>INDEX(MarketCap2!$E$2:$AR$224,MATCH(A4148,MarketCap2!$B$2:$B$224,0),MATCH(G4148,MarketCap2!$E$1:$AR$1,0))</f>
        <v>29393946624</v>
      </c>
      <c r="K4148">
        <f t="shared" si="304"/>
        <v>24.104054592948462</v>
      </c>
      <c r="L4148">
        <f>INDEX('PB2'!$D$2:$AQ$224,MATCH(A4148,'PB2'!$B$2:$B$224,0),MATCH(G4148,'PB2'!$D$1:$AQ$1,0))</f>
        <v>2.7847480773925799</v>
      </c>
      <c r="M4148" s="16">
        <f t="shared" si="305"/>
        <v>0.3590989102814362</v>
      </c>
      <c r="N4148" s="6">
        <f>INDEX('ROA2'!$D$2:$AQ$224,MATCH(A4148,'ROA2'!$B$2:$B$224,0),MATCH(G4148,'ROA2'!$D$1:$AQ$1,0))</f>
        <v>3.8743019104003902</v>
      </c>
      <c r="O4148" s="6">
        <v>35469.000703999998</v>
      </c>
      <c r="P4148" s="28">
        <v>6.269850022119678E-3</v>
      </c>
    </row>
    <row r="4149" spans="1:16" x14ac:dyDescent="0.3">
      <c r="A4149" t="s">
        <v>566</v>
      </c>
      <c r="B4149" t="e">
        <f>VLOOKUP(A4149,Sheet3!L:L,1,FALSE)</f>
        <v>#N/A</v>
      </c>
      <c r="C4149" t="str">
        <f>VLOOKUP(A4149,'ALL - prices'!B:C,2,FALSE)</f>
        <v>Loblaw Cos Ltd</v>
      </c>
      <c r="D4149" t="str">
        <f>VLOOKUP(A4149,'ALL - prices'!B:I,8,FALSE)</f>
        <v>Consumer Staples</v>
      </c>
      <c r="E4149">
        <v>2021</v>
      </c>
      <c r="F4149" t="s">
        <v>682</v>
      </c>
      <c r="G4149" t="str">
        <f t="shared" si="303"/>
        <v>2021-Q4</v>
      </c>
      <c r="H4149" s="4">
        <f>INDEX('ALL - prices'!$J$3:$DY$219,MATCH('COMBINED DATA'!A4149,'ALL - prices'!$B$3:$B$219,0),MATCH('COMBINED DATA'!G4149,'ALL - prices'!$J$1:$DY$1,0))</f>
        <v>24.644500000000001</v>
      </c>
      <c r="I4149" s="14">
        <f t="shared" si="302"/>
        <v>1.1461986778768627</v>
      </c>
      <c r="J4149" s="15">
        <f>INDEX(MarketCap2!$E$2:$AR$224,MATCH(A4149,MarketCap2!$B$2:$B$224,0),MATCH(G4149,MarketCap2!$E$1:$AR$1,0))</f>
        <v>34570465280</v>
      </c>
      <c r="K4149">
        <f t="shared" si="304"/>
        <v>24.266265549857927</v>
      </c>
      <c r="L4149">
        <f>INDEX('PB2'!$D$2:$AQ$224,MATCH(A4149,'PB2'!$B$2:$B$224,0),MATCH(G4149,'PB2'!$D$1:$AQ$1,0))</f>
        <v>3.0395579338073699</v>
      </c>
      <c r="M4149" s="16">
        <f t="shared" si="305"/>
        <v>0.32899520975650348</v>
      </c>
      <c r="N4149" s="6">
        <f>INDEX('ROA2'!$D$2:$AQ$224,MATCH(A4149,'ROA2'!$B$2:$B$224,0),MATCH(G4149,'ROA2'!$D$1:$AQ$1,0))</f>
        <v>4.1099319458007804</v>
      </c>
      <c r="O4149" s="6">
        <v>35958.001664000003</v>
      </c>
      <c r="P4149" s="28">
        <v>1.3786713758328637E-2</v>
      </c>
    </row>
    <row r="4150" spans="1:16" x14ac:dyDescent="0.3">
      <c r="A4150" t="s">
        <v>566</v>
      </c>
      <c r="B4150" t="e">
        <f>VLOOKUP(A4150,Sheet3!L:L,1,FALSE)</f>
        <v>#N/A</v>
      </c>
      <c r="C4150" t="str">
        <f>VLOOKUP(A4150,'ALL - prices'!B:C,2,FALSE)</f>
        <v>Loblaw Cos Ltd</v>
      </c>
      <c r="D4150" t="str">
        <f>VLOOKUP(A4150,'ALL - prices'!B:I,8,FALSE)</f>
        <v>Consumer Staples</v>
      </c>
      <c r="E4150">
        <v>2022</v>
      </c>
      <c r="F4150" t="s">
        <v>679</v>
      </c>
      <c r="G4150" t="str">
        <f t="shared" si="303"/>
        <v>2022-Q1</v>
      </c>
      <c r="H4150" s="4">
        <f>INDEX('ALL - prices'!$J$3:$DY$219,MATCH('COMBINED DATA'!A4150,'ALL - prices'!$B$3:$B$219,0),MATCH('COMBINED DATA'!G4150,'ALL - prices'!$J$1:$DY$1,0))</f>
        <v>26.760400000000001</v>
      </c>
      <c r="I4150" s="14">
        <f t="shared" si="302"/>
        <v>1.5085107214291411</v>
      </c>
      <c r="J4150" s="15">
        <f>INDEX(MarketCap2!$E$2:$AR$224,MATCH(A4150,MarketCap2!$B$2:$B$224,0),MATCH(G4150,MarketCap2!$E$1:$AR$1,0))</f>
        <v>37420929024</v>
      </c>
      <c r="K4150">
        <f t="shared" si="304"/>
        <v>24.345495984421639</v>
      </c>
      <c r="L4150">
        <f>INDEX('PB2'!$D$2:$AQ$224,MATCH(A4150,'PB2'!$B$2:$B$224,0),MATCH(G4150,'PB2'!$D$1:$AQ$1,0))</f>
        <v>3.1950590610504199</v>
      </c>
      <c r="M4150" s="16">
        <f t="shared" si="305"/>
        <v>0.31298325974332258</v>
      </c>
      <c r="N4150" s="6">
        <f>INDEX('ROA2'!$D$2:$AQ$224,MATCH(A4150,'ROA2'!$B$2:$B$224,0),MATCH(G4150,'ROA2'!$D$1:$AQ$1,0))</f>
        <v>5.1735558509826696</v>
      </c>
      <c r="O4150" s="6">
        <v>36614.000639999998</v>
      </c>
      <c r="P4150" s="28">
        <v>1.8243476991013113E-2</v>
      </c>
    </row>
    <row r="4151" spans="1:16" x14ac:dyDescent="0.3">
      <c r="A4151" t="s">
        <v>566</v>
      </c>
      <c r="B4151" t="e">
        <f>VLOOKUP(A4151,Sheet3!L:L,1,FALSE)</f>
        <v>#N/A</v>
      </c>
      <c r="C4151" t="str">
        <f>VLOOKUP(A4151,'ALL - prices'!B:C,2,FALSE)</f>
        <v>Loblaw Cos Ltd</v>
      </c>
      <c r="D4151" t="str">
        <f>VLOOKUP(A4151,'ALL - prices'!B:I,8,FALSE)</f>
        <v>Consumer Staples</v>
      </c>
      <c r="E4151">
        <v>2022</v>
      </c>
      <c r="F4151" t="s">
        <v>680</v>
      </c>
      <c r="G4151" t="str">
        <f t="shared" si="303"/>
        <v>2022-Q2</v>
      </c>
      <c r="H4151" s="4">
        <f>INDEX('ALL - prices'!$J$3:$DY$219,MATCH('COMBINED DATA'!A4151,'ALL - prices'!$B$3:$B$219,0),MATCH('COMBINED DATA'!G4151,'ALL - prices'!$J$1:$DY$1,0))</f>
        <v>27.7927</v>
      </c>
      <c r="I4151" s="14">
        <f t="shared" si="302"/>
        <v>1.5915878703881443</v>
      </c>
      <c r="J4151" s="15">
        <f>INDEX(MarketCap2!$E$2:$AR$224,MATCH(A4151,MarketCap2!$B$2:$B$224,0),MATCH(G4151,MarketCap2!$E$1:$AR$1,0))</f>
        <v>38092611584</v>
      </c>
      <c r="K4151">
        <f t="shared" si="304"/>
        <v>24.363286178594038</v>
      </c>
      <c r="L4151">
        <f>INDEX('PB2'!$D$2:$AQ$224,MATCH(A4151,'PB2'!$B$2:$B$224,0),MATCH(G4151,'PB2'!$D$1:$AQ$1,0))</f>
        <v>3.2786331176757799</v>
      </c>
      <c r="M4151" s="16">
        <f t="shared" si="305"/>
        <v>0.30500515431531389</v>
      </c>
      <c r="N4151" s="6">
        <f>INDEX('ROA2'!$D$2:$AQ$224,MATCH(A4151,'ROA2'!$B$2:$B$224,0),MATCH(G4151,'ROA2'!$D$1:$AQ$1,0))</f>
        <v>5.5635180473327601</v>
      </c>
      <c r="O4151" s="6">
        <v>36613.001215999997</v>
      </c>
      <c r="P4151" s="28">
        <v>-2.7296225010429625E-5</v>
      </c>
    </row>
    <row r="4152" spans="1:16" x14ac:dyDescent="0.3">
      <c r="A4152" t="s">
        <v>566</v>
      </c>
      <c r="B4152" t="e">
        <f>VLOOKUP(A4152,Sheet3!L:L,1,FALSE)</f>
        <v>#N/A</v>
      </c>
      <c r="C4152" t="str">
        <f>VLOOKUP(A4152,'ALL - prices'!B:C,2,FALSE)</f>
        <v>Loblaw Cos Ltd</v>
      </c>
      <c r="D4152" t="str">
        <f>VLOOKUP(A4152,'ALL - prices'!B:I,8,FALSE)</f>
        <v>Consumer Staples</v>
      </c>
      <c r="E4152">
        <v>2022</v>
      </c>
      <c r="F4152" t="s">
        <v>681</v>
      </c>
      <c r="G4152" t="str">
        <f t="shared" si="303"/>
        <v>2022-Q3</v>
      </c>
      <c r="H4152" s="4">
        <f>INDEX('ALL - prices'!$J$3:$DY$219,MATCH('COMBINED DATA'!A4152,'ALL - prices'!$B$3:$B$219,0),MATCH('COMBINED DATA'!G4152,'ALL - prices'!$J$1:$DY$1,0))</f>
        <v>26.277899999999999</v>
      </c>
      <c r="I4152" s="14">
        <f t="shared" si="302"/>
        <v>0.73025602131489953</v>
      </c>
      <c r="J4152" s="15">
        <f>INDEX(MarketCap2!$E$2:$AR$224,MATCH(A4152,MarketCap2!$B$2:$B$224,0),MATCH(G4152,MarketCap2!$E$1:$AR$1,0))</f>
        <v>35595468800</v>
      </c>
      <c r="K4152">
        <f t="shared" si="304"/>
        <v>24.295484185804618</v>
      </c>
      <c r="L4152">
        <f>INDEX('PB2'!$D$2:$AQ$224,MATCH(A4152,'PB2'!$B$2:$B$224,0),MATCH(G4152,'PB2'!$D$1:$AQ$1,0))</f>
        <v>3.1642971038818399</v>
      </c>
      <c r="M4152" s="16">
        <f t="shared" si="305"/>
        <v>0.31602595052570692</v>
      </c>
      <c r="N4152" s="6">
        <f>INDEX('ROA2'!$D$2:$AQ$224,MATCH(A4152,'ROA2'!$B$2:$B$224,0),MATCH(G4152,'ROA2'!$D$1:$AQ$1,0))</f>
        <v>5.5719490051269496</v>
      </c>
      <c r="O4152" s="6">
        <v>36714.000383999999</v>
      </c>
      <c r="P4152" s="28">
        <v>2.7585602011742523E-3</v>
      </c>
    </row>
    <row r="4153" spans="1:16" x14ac:dyDescent="0.3">
      <c r="A4153" t="s">
        <v>566</v>
      </c>
      <c r="B4153" t="e">
        <f>VLOOKUP(A4153,Sheet3!L:L,1,FALSE)</f>
        <v>#N/A</v>
      </c>
      <c r="C4153" t="str">
        <f>VLOOKUP(A4153,'ALL - prices'!B:C,2,FALSE)</f>
        <v>Loblaw Cos Ltd</v>
      </c>
      <c r="D4153" t="str">
        <f>VLOOKUP(A4153,'ALL - prices'!B:I,8,FALSE)</f>
        <v>Consumer Staples</v>
      </c>
      <c r="E4153">
        <v>2022</v>
      </c>
      <c r="F4153" t="s">
        <v>682</v>
      </c>
      <c r="G4153" t="str">
        <f t="shared" si="303"/>
        <v>2022-Q4</v>
      </c>
      <c r="H4153" s="4">
        <f>INDEX('ALL - prices'!$J$3:$DY$219,MATCH('COMBINED DATA'!A4153,'ALL - prices'!$B$3:$B$219,0),MATCH('COMBINED DATA'!G4153,'ALL - prices'!$J$1:$DY$1,0))</f>
        <v>28.856300000000001</v>
      </c>
      <c r="I4153" s="14">
        <f t="shared" si="302"/>
        <v>1.3365069431793708</v>
      </c>
      <c r="J4153" s="15">
        <f>INDEX(MarketCap2!$E$2:$AR$224,MATCH(A4153,MarketCap2!$B$2:$B$224,0),MATCH(G4153,MarketCap2!$E$1:$AR$1,0))</f>
        <v>38875267072</v>
      </c>
      <c r="K4153">
        <f t="shared" si="304"/>
        <v>24.383624077441503</v>
      </c>
      <c r="L4153">
        <f>INDEX('PB2'!$D$2:$AQ$224,MATCH(A4153,'PB2'!$B$2:$B$224,0),MATCH(G4153,'PB2'!$D$1:$AQ$1,0))</f>
        <v>3.4889369010925302</v>
      </c>
      <c r="M4153" s="16">
        <f t="shared" si="305"/>
        <v>0.2866202595085221</v>
      </c>
      <c r="N4153" s="6">
        <f>INDEX('ROA2'!$D$2:$AQ$224,MATCH(A4153,'ROA2'!$B$2:$B$224,0),MATCH(G4153,'ROA2'!$D$1:$AQ$1,0))</f>
        <v>5.8001708984375</v>
      </c>
      <c r="O4153" s="6">
        <v>37695.000575999999</v>
      </c>
      <c r="P4153" s="28">
        <v>2.6720057246268386E-2</v>
      </c>
    </row>
    <row r="4154" spans="1:16" x14ac:dyDescent="0.3">
      <c r="A4154" t="s">
        <v>566</v>
      </c>
      <c r="B4154" t="e">
        <f>VLOOKUP(A4154,Sheet3!L:L,1,FALSE)</f>
        <v>#N/A</v>
      </c>
      <c r="C4154" t="str">
        <f>VLOOKUP(A4154,'ALL - prices'!B:C,2,FALSE)</f>
        <v>Loblaw Cos Ltd</v>
      </c>
      <c r="D4154" t="str">
        <f>VLOOKUP(A4154,'ALL - prices'!B:I,8,FALSE)</f>
        <v>Consumer Staples</v>
      </c>
      <c r="E4154">
        <v>2023</v>
      </c>
      <c r="F4154" t="s">
        <v>679</v>
      </c>
      <c r="G4154" t="str">
        <f t="shared" si="303"/>
        <v>2023-Q1</v>
      </c>
      <c r="H4154" s="4">
        <f>INDEX('ALL - prices'!$J$3:$DY$219,MATCH('COMBINED DATA'!A4154,'ALL - prices'!$B$3:$B$219,0),MATCH('COMBINED DATA'!G4154,'ALL - prices'!$J$1:$DY$1,0))</f>
        <v>29.792899999999999</v>
      </c>
      <c r="I4154" s="14">
        <f t="shared" si="302"/>
        <v>3.8263322921565606</v>
      </c>
      <c r="J4154" s="15">
        <f>INDEX(MarketCap2!$E$2:$AR$224,MATCH(A4154,MarketCap2!$B$2:$B$224,0),MATCH(G4154,MarketCap2!$E$1:$AR$1,0))</f>
        <v>39710281728</v>
      </c>
      <c r="K4154">
        <f t="shared" si="304"/>
        <v>24.404875976700517</v>
      </c>
      <c r="L4154">
        <f>INDEX('PB2'!$D$2:$AQ$224,MATCH(A4154,'PB2'!$B$2:$B$224,0),MATCH(G4154,'PB2'!$D$1:$AQ$1,0))</f>
        <v>3.3226969242096001</v>
      </c>
      <c r="M4154" s="16">
        <f t="shared" si="305"/>
        <v>0.3009603411956927</v>
      </c>
      <c r="N4154" s="6">
        <f>INDEX('ROA2'!$D$2:$AQ$224,MATCH(A4154,'ROA2'!$B$2:$B$224,0),MATCH(G4154,'ROA2'!$D$1:$AQ$1,0))</f>
        <v>5.1390428543090803</v>
      </c>
      <c r="O4154" s="6">
        <v>38146.998271999997</v>
      </c>
      <c r="P4154" s="28">
        <v>1.1990918930713072E-2</v>
      </c>
    </row>
    <row r="4155" spans="1:16" x14ac:dyDescent="0.3">
      <c r="A4155" t="s">
        <v>566</v>
      </c>
      <c r="B4155" t="e">
        <f>VLOOKUP(A4155,Sheet3!L:L,1,FALSE)</f>
        <v>#N/A</v>
      </c>
      <c r="C4155" t="str">
        <f>VLOOKUP(A4155,'ALL - prices'!B:C,2,FALSE)</f>
        <v>Loblaw Cos Ltd</v>
      </c>
      <c r="D4155" t="str">
        <f>VLOOKUP(A4155,'ALL - prices'!B:I,8,FALSE)</f>
        <v>Consumer Staples</v>
      </c>
      <c r="E4155">
        <v>2023</v>
      </c>
      <c r="F4155" t="s">
        <v>680</v>
      </c>
      <c r="G4155" t="str">
        <f t="shared" si="303"/>
        <v>2023-Q2</v>
      </c>
      <c r="H4155" s="4">
        <f>INDEX('ALL - prices'!$J$3:$DY$219,MATCH('COMBINED DATA'!A4155,'ALL - prices'!$B$3:$B$219,0),MATCH('COMBINED DATA'!G4155,'ALL - prices'!$J$1:$DY$1,0))</f>
        <v>29.447800000000001</v>
      </c>
      <c r="I4155" s="14">
        <f t="shared" si="302"/>
        <v>4.9948271892028195</v>
      </c>
      <c r="J4155" s="15">
        <f>INDEX(MarketCap2!$E$2:$AR$224,MATCH(A4155,MarketCap2!$B$2:$B$224,0),MATCH(G4155,MarketCap2!$E$1:$AR$1,0))</f>
        <v>38748831744</v>
      </c>
      <c r="K4155">
        <f t="shared" si="304"/>
        <v>24.380366443749356</v>
      </c>
      <c r="L4155">
        <f>INDEX('PB2'!$D$2:$AQ$224,MATCH(A4155,'PB2'!$B$2:$B$224,0),MATCH(G4155,'PB2'!$D$1:$AQ$1,0))</f>
        <v>3.2934160232543901</v>
      </c>
      <c r="M4155" s="16">
        <f t="shared" si="305"/>
        <v>0.30363610091744486</v>
      </c>
      <c r="N4155" s="6">
        <f>INDEX('ROA2'!$D$2:$AQ$224,MATCH(A4155,'ROA2'!$B$2:$B$224,0),MATCH(G4155,'ROA2'!$D$1:$AQ$1,0))</f>
        <v>5.1165480613708496</v>
      </c>
      <c r="O4155" s="6">
        <v>37733.998592000004</v>
      </c>
      <c r="P4155" s="28">
        <v>-1.082653154135948E-2</v>
      </c>
    </row>
    <row r="4156" spans="1:16" x14ac:dyDescent="0.3">
      <c r="A4156" t="s">
        <v>566</v>
      </c>
      <c r="B4156" t="e">
        <f>VLOOKUP(A4156,Sheet3!L:L,1,FALSE)</f>
        <v>#N/A</v>
      </c>
      <c r="C4156" t="str">
        <f>VLOOKUP(A4156,'ALL - prices'!B:C,2,FALSE)</f>
        <v>Loblaw Cos Ltd</v>
      </c>
      <c r="D4156" t="str">
        <f>VLOOKUP(A4156,'ALL - prices'!B:I,8,FALSE)</f>
        <v>Consumer Staples</v>
      </c>
      <c r="E4156">
        <v>2023</v>
      </c>
      <c r="F4156" t="s">
        <v>681</v>
      </c>
      <c r="G4156" t="str">
        <f t="shared" si="303"/>
        <v>2023-Q3</v>
      </c>
      <c r="H4156" s="4">
        <f>INDEX('ALL - prices'!$J$3:$DY$219,MATCH('COMBINED DATA'!A4156,'ALL - prices'!$B$3:$B$219,0),MATCH('COMBINED DATA'!G4156,'ALL - prices'!$J$1:$DY$1,0))</f>
        <v>28.126799999999999</v>
      </c>
      <c r="I4156" s="14">
        <f t="shared" si="302"/>
        <v>5.4138487273380482</v>
      </c>
      <c r="J4156" s="15">
        <f>INDEX(MarketCap2!$E$2:$AR$224,MATCH(A4156,MarketCap2!$B$2:$B$224,0),MATCH(G4156,MarketCap2!$E$1:$AR$1,0))</f>
        <v>36378628096</v>
      </c>
      <c r="K4156">
        <f t="shared" si="304"/>
        <v>24.317247298935008</v>
      </c>
      <c r="L4156">
        <f>INDEX('PB2'!$D$2:$AQ$224,MATCH(A4156,'PB2'!$B$2:$B$224,0),MATCH(G4156,'PB2'!$D$1:$AQ$1,0))</f>
        <v>3.2743659019470202</v>
      </c>
      <c r="M4156" s="16">
        <f t="shared" si="305"/>
        <v>0.30540264281562879</v>
      </c>
      <c r="N4156" s="6">
        <f>INDEX('ROA2'!$D$2:$AQ$224,MATCH(A4156,'ROA2'!$B$2:$B$224,0),MATCH(G4156,'ROA2'!$D$1:$AQ$1,0))</f>
        <v>5.4083681106567401</v>
      </c>
      <c r="O4156" s="6">
        <v>38095.998976000003</v>
      </c>
      <c r="P4156" s="28">
        <v>9.5934806145020323E-3</v>
      </c>
    </row>
    <row r="4157" spans="1:16" x14ac:dyDescent="0.3">
      <c r="A4157" t="s">
        <v>566</v>
      </c>
      <c r="B4157" t="e">
        <f>VLOOKUP(A4157,Sheet3!L:L,1,FALSE)</f>
        <v>#N/A</v>
      </c>
      <c r="C4157" t="str">
        <f>VLOOKUP(A4157,'ALL - prices'!B:C,2,FALSE)</f>
        <v>Loblaw Cos Ltd</v>
      </c>
      <c r="D4157" t="str">
        <f>VLOOKUP(A4157,'ALL - prices'!B:I,8,FALSE)</f>
        <v>Consumer Staples</v>
      </c>
      <c r="E4157">
        <v>2023</v>
      </c>
      <c r="F4157" t="s">
        <v>682</v>
      </c>
      <c r="G4157" t="str">
        <f t="shared" si="303"/>
        <v>2023-Q4</v>
      </c>
      <c r="H4157" s="4">
        <f>INDEX('ALL - prices'!$J$3:$DY$219,MATCH('COMBINED DATA'!A4157,'ALL - prices'!$B$3:$B$219,0),MATCH('COMBINED DATA'!G4157,'ALL - prices'!$J$1:$DY$1,0))</f>
        <v>31.376999999999999</v>
      </c>
      <c r="I4157" s="14">
        <f t="shared" si="302"/>
        <v>4.6349147502947652</v>
      </c>
      <c r="J4157" s="15">
        <f>INDEX(MarketCap2!$E$2:$AR$224,MATCH(A4157,MarketCap2!$B$2:$B$224,0),MATCH(G4157,MarketCap2!$E$1:$AR$1,0))</f>
        <v>40167710720</v>
      </c>
      <c r="K4157">
        <f t="shared" si="304"/>
        <v>24.416329293900244</v>
      </c>
      <c r="L4157">
        <f>INDEX('PB2'!$D$2:$AQ$224,MATCH(A4157,'PB2'!$B$2:$B$224,0),MATCH(G4157,'PB2'!$D$1:$AQ$1,0))</f>
        <v>3.5285520553588898</v>
      </c>
      <c r="M4157" s="16">
        <f t="shared" si="305"/>
        <v>0.28340236570444749</v>
      </c>
      <c r="N4157" s="6">
        <f>INDEX('ROA2'!$D$2:$AQ$224,MATCH(A4157,'ROA2'!$B$2:$B$224,0),MATCH(G4157,'ROA2'!$D$1:$AQ$1,0))</f>
        <v>5.4985709190368697</v>
      </c>
      <c r="O4157" s="6">
        <v>38251.999232000002</v>
      </c>
      <c r="P4157" s="28">
        <v>4.0949249315729332E-3</v>
      </c>
    </row>
    <row r="4158" spans="1:16" x14ac:dyDescent="0.3">
      <c r="A4158" t="s">
        <v>566</v>
      </c>
      <c r="B4158" t="e">
        <f>VLOOKUP(A4158,Sheet3!L:L,1,FALSE)</f>
        <v>#N/A</v>
      </c>
      <c r="C4158" t="str">
        <f>VLOOKUP(A4158,'ALL - prices'!B:C,2,FALSE)</f>
        <v>Loblaw Cos Ltd</v>
      </c>
      <c r="D4158" t="str">
        <f>VLOOKUP(A4158,'ALL - prices'!B:I,8,FALSE)</f>
        <v>Consumer Staples</v>
      </c>
      <c r="E4158" s="18">
        <v>2024</v>
      </c>
      <c r="F4158" t="s">
        <v>679</v>
      </c>
      <c r="G4158" t="str">
        <f t="shared" si="303"/>
        <v>2024-Q1</v>
      </c>
      <c r="H4158" s="4">
        <f>INDEX('ALL - prices'!$J$3:$DY$219,MATCH('COMBINED DATA'!A4158,'ALL - prices'!$B$3:$B$219,0),MATCH('COMBINED DATA'!G4158,'ALL - prices'!$J$1:$DY$1,0))</f>
        <v>36.822600000000001</v>
      </c>
      <c r="I4158" s="14" t="s">
        <v>769</v>
      </c>
      <c r="J4158" s="15">
        <f>INDEX(MarketCap2!$E$2:$AR$224,MATCH(A4158,MarketCap2!$B$2:$B$224,0),MATCH(G4158,MarketCap2!$E$1:$AR$1,0))</f>
        <v>46535155712</v>
      </c>
      <c r="K4158">
        <f t="shared" si="304"/>
        <v>24.563473900705059</v>
      </c>
      <c r="L4158">
        <f>INDEX('PB2'!$D$2:$AQ$224,MATCH(A4158,'PB2'!$B$2:$B$224,0),MATCH(G4158,'PB2'!$D$1:$AQ$1,0))</f>
        <v>4.3166971206665004</v>
      </c>
      <c r="M4158" s="16">
        <f t="shared" si="305"/>
        <v>0.23165859731330871</v>
      </c>
      <c r="N4158" s="6">
        <f>INDEX('ROA2'!$D$2:$AQ$224,MATCH(A4158,'ROA2'!$B$2:$B$224,0),MATCH(G4158,'ROA2'!$D$1:$AQ$1,0))</f>
        <v>5.4456338882446298</v>
      </c>
      <c r="O4158" s="6">
        <v>38978.998271999997</v>
      </c>
      <c r="P4158" s="28">
        <v>1.9005517478726145E-2</v>
      </c>
    </row>
    <row r="4159" spans="1:16" x14ac:dyDescent="0.3">
      <c r="A4159" t="s">
        <v>566</v>
      </c>
      <c r="B4159" t="e">
        <f>VLOOKUP(A4159,Sheet3!L:L,1,FALSE)</f>
        <v>#N/A</v>
      </c>
      <c r="C4159" t="str">
        <f>VLOOKUP(A4159,'ALL - prices'!B:C,2,FALSE)</f>
        <v>Loblaw Cos Ltd</v>
      </c>
      <c r="D4159" t="str">
        <f>VLOOKUP(A4159,'ALL - prices'!B:I,8,FALSE)</f>
        <v>Consumer Staples</v>
      </c>
      <c r="E4159" s="18">
        <v>2024</v>
      </c>
      <c r="F4159" t="s">
        <v>680</v>
      </c>
      <c r="G4159" t="str">
        <f t="shared" si="303"/>
        <v>2024-Q2</v>
      </c>
      <c r="H4159" s="4">
        <f>INDEX('ALL - prices'!$J$3:$DY$219,MATCH('COMBINED DATA'!A4159,'ALL - prices'!$B$3:$B$219,0),MATCH('COMBINED DATA'!G4159,'ALL - prices'!$J$1:$DY$1,0))</f>
        <v>39.059399999999997</v>
      </c>
      <c r="I4159" s="14" t="s">
        <v>769</v>
      </c>
      <c r="J4159" s="15">
        <f>INDEX(MarketCap2!$E$2:$AR$224,MATCH(A4159,MarketCap2!$B$2:$B$224,0),MATCH(G4159,MarketCap2!$E$1:$AR$1,0))</f>
        <v>48562663424</v>
      </c>
      <c r="K4159">
        <f t="shared" si="304"/>
        <v>24.606120830298988</v>
      </c>
      <c r="L4159">
        <f>INDEX('PB2'!$D$2:$AQ$224,MATCH(A4159,'PB2'!$B$2:$B$224,0),MATCH(G4159,'PB2'!$D$1:$AQ$1,0))</f>
        <v>4.3433389663696298</v>
      </c>
      <c r="M4159" s="16">
        <f t="shared" si="305"/>
        <v>0.23023761390556349</v>
      </c>
      <c r="N4159" s="6">
        <f>INDEX('ROA2'!$D$2:$AQ$224,MATCH(A4159,'ROA2'!$B$2:$B$224,0),MATCH(G4159,'ROA2'!$D$1:$AQ$1,0))</f>
        <v>5.6365838050842303</v>
      </c>
      <c r="O4159" s="6">
        <v>38234.001407999996</v>
      </c>
      <c r="P4159" s="28">
        <v>-1.9112776033938215E-2</v>
      </c>
    </row>
    <row r="4160" spans="1:16" x14ac:dyDescent="0.3">
      <c r="A4160" t="s">
        <v>566</v>
      </c>
      <c r="B4160" t="e">
        <f>VLOOKUP(A4160,Sheet3!L:L,1,FALSE)</f>
        <v>#N/A</v>
      </c>
      <c r="C4160" t="str">
        <f>VLOOKUP(A4160,'ALL - prices'!B:C,2,FALSE)</f>
        <v>Loblaw Cos Ltd</v>
      </c>
      <c r="D4160" t="str">
        <f>VLOOKUP(A4160,'ALL - prices'!B:I,8,FALSE)</f>
        <v>Consumer Staples</v>
      </c>
      <c r="E4160" s="18">
        <v>2024</v>
      </c>
      <c r="F4160" t="s">
        <v>681</v>
      </c>
      <c r="G4160" t="str">
        <f t="shared" si="303"/>
        <v>2024-Q3</v>
      </c>
      <c r="H4160" s="4">
        <f>INDEX('ALL - prices'!$J$3:$DY$219,MATCH('COMBINED DATA'!A4160,'ALL - prices'!$B$3:$B$219,0),MATCH('COMBINED DATA'!G4160,'ALL - prices'!$J$1:$DY$1,0))</f>
        <v>44.448099999999997</v>
      </c>
      <c r="I4160" s="14" t="s">
        <v>769</v>
      </c>
      <c r="J4160" s="15">
        <f>INDEX(MarketCap2!$E$2:$AR$224,MATCH(A4160,MarketCap2!$B$2:$B$224,0),MATCH(G4160,MarketCap2!$E$1:$AR$1,0))</f>
        <v>54876508160</v>
      </c>
      <c r="K4160">
        <f t="shared" si="304"/>
        <v>24.728351191517611</v>
      </c>
      <c r="L4160">
        <f>INDEX('PB2'!$D$2:$AQ$224,MATCH(A4160,'PB2'!$B$2:$B$224,0),MATCH(G4160,'PB2'!$D$1:$AQ$1,0))</f>
        <v>4.7441282272338903</v>
      </c>
      <c r="M4160" s="16">
        <f t="shared" si="305"/>
        <v>0.21078688266886489</v>
      </c>
      <c r="N4160" s="6">
        <f>INDEX('ROA2'!$D$2:$AQ$224,MATCH(A4160,'ROA2'!$B$2:$B$224,0),MATCH(G4160,'ROA2'!$D$1:$AQ$1,0))</f>
        <v>5.4492359161376998</v>
      </c>
      <c r="O4160" s="6">
        <v>38612.000767999998</v>
      </c>
      <c r="P4160" s="28">
        <v>9.8864713626575819E-3</v>
      </c>
    </row>
    <row r="4161" spans="1:16" x14ac:dyDescent="0.3">
      <c r="A4161" t="s">
        <v>566</v>
      </c>
      <c r="B4161" t="e">
        <f>VLOOKUP(A4161,Sheet3!L:L,1,FALSE)</f>
        <v>#N/A</v>
      </c>
      <c r="C4161" t="str">
        <f>VLOOKUP(A4161,'ALL - prices'!B:C,2,FALSE)</f>
        <v>Loblaw Cos Ltd</v>
      </c>
      <c r="D4161" t="str">
        <f>VLOOKUP(A4161,'ALL - prices'!B:I,8,FALSE)</f>
        <v>Consumer Staples</v>
      </c>
      <c r="E4161" s="18">
        <v>2024</v>
      </c>
      <c r="F4161" t="s">
        <v>682</v>
      </c>
      <c r="G4161" t="str">
        <f t="shared" si="303"/>
        <v>2024-Q4</v>
      </c>
      <c r="H4161" s="4">
        <f>INDEX('ALL - prices'!$J$3:$DY$219,MATCH('COMBINED DATA'!A4161,'ALL - prices'!$B$3:$B$219,0),MATCH('COMBINED DATA'!G4161,'ALL - prices'!$J$1:$DY$1,0))</f>
        <v>46.814999999999998</v>
      </c>
      <c r="I4161" s="14" t="s">
        <v>769</v>
      </c>
      <c r="J4161" s="15">
        <f>INDEX(MarketCap2!$E$2:$AR$224,MATCH(A4161,MarketCap2!$B$2:$B$224,0),MATCH(G4161,MarketCap2!$E$1:$AR$1,0))</f>
        <v>57155334144</v>
      </c>
      <c r="K4161">
        <f t="shared" si="304"/>
        <v>24.769038558684731</v>
      </c>
      <c r="L4161">
        <f>INDEX('PB2'!$D$2:$AQ$224,MATCH(A4161,'PB2'!$B$2:$B$224,0),MATCH(G4161,'PB2'!$D$1:$AQ$1,0))</f>
        <v>5.1902530822170503</v>
      </c>
      <c r="M4161" s="16">
        <f t="shared" si="305"/>
        <v>0.19266883216662789</v>
      </c>
      <c r="N4161" s="6">
        <f>INDEX('ROA2'!$D$2:$AQ$224,MATCH(A4161,'ROA2'!$B$2:$B$224,0),MATCH(G4161,'ROA2'!$D$1:$AQ$1,0))</f>
        <v>5.7951569557189897</v>
      </c>
      <c r="O4161" s="6">
        <v>39260.999680000001</v>
      </c>
      <c r="P4161" s="28">
        <v>1.6808217629008901E-2</v>
      </c>
    </row>
    <row r="4162" spans="1:16" x14ac:dyDescent="0.3">
      <c r="A4162" t="s">
        <v>568</v>
      </c>
      <c r="B4162" t="str">
        <f>VLOOKUP(A4162,Sheet3!L:L,1,FALSE)</f>
        <v>LB CN EQUITY</v>
      </c>
      <c r="C4162" t="str">
        <f>VLOOKUP(A4162,'ALL - prices'!B:C,2,FALSE)</f>
        <v>Laurentian Bank of Canada</v>
      </c>
      <c r="D4162" t="str">
        <f>VLOOKUP(A4162,'ALL - prices'!B:I,8,FALSE)</f>
        <v>Financials</v>
      </c>
      <c r="E4162">
        <v>2015</v>
      </c>
      <c r="F4162" t="s">
        <v>679</v>
      </c>
      <c r="G4162" t="str">
        <f t="shared" si="303"/>
        <v>2015-Q1</v>
      </c>
      <c r="H4162" s="4">
        <f>INDEX('ALL - prices'!$J$3:$DY$219,MATCH('COMBINED DATA'!A4162,'ALL - prices'!$B$3:$B$219,0),MATCH('COMBINED DATA'!G4162,'ALL - prices'!$J$1:$DY$1,0))</f>
        <v>26.3565</v>
      </c>
      <c r="I4162" s="14">
        <f t="shared" ref="I4162:I4197" si="306">STDEV(H4163:H4166)</f>
        <v>0.64124885120104969</v>
      </c>
      <c r="J4162" s="6">
        <f>INDEX('market cap'!$B$3:$DQ$219,MATCH(A4162,'market cap'!$A$3:$A$219,0),MATCH(G4162,'market cap'!$B$1:$DQ$1,0))</f>
        <v>1367.6332</v>
      </c>
      <c r="K4162">
        <f t="shared" si="304"/>
        <v>7.2208369335746108</v>
      </c>
      <c r="L4162">
        <f>INDEX('PB2'!$D$2:$AQ$224,MATCH(A4162,'PB2'!$B$2:$B$224,0),MATCH(G4162,'PB2'!$D$1:$AQ$1,0))</f>
        <v>1.0156379938125599</v>
      </c>
      <c r="M4162" s="16">
        <f t="shared" si="305"/>
        <v>0.98460278769814713</v>
      </c>
      <c r="N4162" s="6">
        <f>INDEX('ROA2'!$D$2:$AQ$224,MATCH(A4162,'ROA2'!$B$2:$B$224,0),MATCH(G4162,'ROA2'!$D$1:$AQ$1,0))</f>
        <v>0.39589801430702198</v>
      </c>
      <c r="O4162" s="6">
        <v>37434.929151999997</v>
      </c>
      <c r="P4162" s="28">
        <v>2.6098442448744985E-2</v>
      </c>
    </row>
    <row r="4163" spans="1:16" x14ac:dyDescent="0.3">
      <c r="A4163" t="s">
        <v>568</v>
      </c>
      <c r="B4163" t="str">
        <f>VLOOKUP(A4163,Sheet3!L:L,1,FALSE)</f>
        <v>LB CN EQUITY</v>
      </c>
      <c r="C4163" t="str">
        <f>VLOOKUP(A4163,'ALL - prices'!B:C,2,FALSE)</f>
        <v>Laurentian Bank of Canada</v>
      </c>
      <c r="D4163" t="str">
        <f>VLOOKUP(A4163,'ALL - prices'!B:I,8,FALSE)</f>
        <v>Financials</v>
      </c>
      <c r="E4163">
        <v>2015</v>
      </c>
      <c r="F4163" t="s">
        <v>680</v>
      </c>
      <c r="G4163" t="str">
        <f t="shared" si="303"/>
        <v>2015-Q2</v>
      </c>
      <c r="H4163" s="4">
        <f>INDEX('ALL - prices'!$J$3:$DY$219,MATCH('COMBINED DATA'!A4163,'ALL - prices'!$B$3:$B$219,0),MATCH('COMBINED DATA'!G4163,'ALL - prices'!$J$1:$DY$1,0))</f>
        <v>27.1571</v>
      </c>
      <c r="I4163" s="14">
        <f t="shared" si="306"/>
        <v>0.45479498219893782</v>
      </c>
      <c r="J4163" s="6">
        <f>INDEX('market cap'!$B$3:$DQ$219,MATCH(A4163,'market cap'!$A$3:$A$219,0),MATCH(G4163,'market cap'!$B$1:$DQ$1,0))</f>
        <v>1393.3939</v>
      </c>
      <c r="K4163">
        <f t="shared" si="304"/>
        <v>7.2394977048054683</v>
      </c>
      <c r="L4163">
        <f>INDEX('PB2'!$D$2:$AQ$224,MATCH(A4163,'PB2'!$B$2:$B$224,0),MATCH(G4163,'PB2'!$D$1:$AQ$1,0))</f>
        <v>1.0157170295715301</v>
      </c>
      <c r="M4163" s="16">
        <f t="shared" si="305"/>
        <v>0.98452617302462664</v>
      </c>
      <c r="N4163" s="6">
        <f>INDEX('ROA2'!$D$2:$AQ$224,MATCH(A4163,'ROA2'!$B$2:$B$224,0),MATCH(G4163,'ROA2'!$D$1:$AQ$1,0))</f>
        <v>0.41005200147628801</v>
      </c>
      <c r="O4163" s="6">
        <v>37655.945216</v>
      </c>
      <c r="P4163" s="28">
        <v>5.9040064722065888E-3</v>
      </c>
    </row>
    <row r="4164" spans="1:16" x14ac:dyDescent="0.3">
      <c r="A4164" t="s">
        <v>568</v>
      </c>
      <c r="B4164" t="str">
        <f>VLOOKUP(A4164,Sheet3!L:L,1,FALSE)</f>
        <v>LB CN EQUITY</v>
      </c>
      <c r="C4164" t="str">
        <f>VLOOKUP(A4164,'ALL - prices'!B:C,2,FALSE)</f>
        <v>Laurentian Bank of Canada</v>
      </c>
      <c r="D4164" t="str">
        <f>VLOOKUP(A4164,'ALL - prices'!B:I,8,FALSE)</f>
        <v>Financials</v>
      </c>
      <c r="E4164">
        <v>2015</v>
      </c>
      <c r="F4164" t="s">
        <v>681</v>
      </c>
      <c r="G4164" t="str">
        <f t="shared" si="303"/>
        <v>2015-Q3</v>
      </c>
      <c r="H4164" s="4">
        <f>INDEX('ALL - prices'!$J$3:$DY$219,MATCH('COMBINED DATA'!A4164,'ALL - prices'!$B$3:$B$219,0),MATCH('COMBINED DATA'!G4164,'ALL - prices'!$J$1:$DY$1,0))</f>
        <v>28.721699999999998</v>
      </c>
      <c r="I4164" s="14">
        <f t="shared" si="306"/>
        <v>0.71229000355660266</v>
      </c>
      <c r="J4164" s="6">
        <f>INDEX('market cap'!$B$3:$DQ$219,MATCH(A4164,'market cap'!$A$3:$A$219,0),MATCH(G4164,'market cap'!$B$1:$DQ$1,0))</f>
        <v>1457.3866</v>
      </c>
      <c r="K4164">
        <f t="shared" si="304"/>
        <v>7.2844001107380318</v>
      </c>
      <c r="L4164">
        <f>INDEX('PB2'!$D$2:$AQ$224,MATCH(A4164,'PB2'!$B$2:$B$224,0),MATCH(G4164,'PB2'!$D$1:$AQ$1,0))</f>
        <v>1.1217190027236901</v>
      </c>
      <c r="M4164" s="16">
        <f t="shared" si="305"/>
        <v>0.89148886447662978</v>
      </c>
      <c r="N4164" s="6">
        <f>INDEX('ROA2'!$D$2:$AQ$224,MATCH(A4164,'ROA2'!$B$2:$B$224,0),MATCH(G4164,'ROA2'!$D$1:$AQ$1,0))</f>
        <v>0.41941198706626898</v>
      </c>
      <c r="O4164" s="6">
        <v>39557.726208</v>
      </c>
      <c r="P4164" s="28">
        <v>5.0504136361233437E-2</v>
      </c>
    </row>
    <row r="4165" spans="1:16" x14ac:dyDescent="0.3">
      <c r="A4165" t="s">
        <v>568</v>
      </c>
      <c r="B4165" t="str">
        <f>VLOOKUP(A4165,Sheet3!L:L,1,FALSE)</f>
        <v>LB CN EQUITY</v>
      </c>
      <c r="C4165" t="str">
        <f>VLOOKUP(A4165,'ALL - prices'!B:C,2,FALSE)</f>
        <v>Laurentian Bank of Canada</v>
      </c>
      <c r="D4165" t="str">
        <f>VLOOKUP(A4165,'ALL - prices'!B:I,8,FALSE)</f>
        <v>Financials</v>
      </c>
      <c r="E4165">
        <v>2015</v>
      </c>
      <c r="F4165" t="s">
        <v>682</v>
      </c>
      <c r="G4165" t="str">
        <f t="shared" si="303"/>
        <v>2015-Q4</v>
      </c>
      <c r="H4165" s="4">
        <f>INDEX('ALL - prices'!$J$3:$DY$219,MATCH('COMBINED DATA'!A4165,'ALL - prices'!$B$3:$B$219,0),MATCH('COMBINED DATA'!G4165,'ALL - prices'!$J$1:$DY$1,0))</f>
        <v>27.888400000000001</v>
      </c>
      <c r="I4165" s="14">
        <f t="shared" si="306"/>
        <v>3.2406105704275356</v>
      </c>
      <c r="J4165" s="6">
        <f>INDEX('market cap'!$B$3:$DQ$219,MATCH(A4165,'market cap'!$A$3:$A$219,0),MATCH(G4165,'market cap'!$B$1:$DQ$1,0))</f>
        <v>1459.3661</v>
      </c>
      <c r="K4165">
        <f t="shared" si="304"/>
        <v>7.2857574423375953</v>
      </c>
      <c r="L4165">
        <f>INDEX('PB2'!$D$2:$AQ$224,MATCH(A4165,'PB2'!$B$2:$B$224,0),MATCH(G4165,'PB2'!$D$1:$AQ$1,0))</f>
        <v>1.0056350231170601</v>
      </c>
      <c r="M4165" s="16">
        <f t="shared" si="305"/>
        <v>0.99439655243947866</v>
      </c>
      <c r="N4165" s="6">
        <f>INDEX('ROA2'!$D$2:$AQ$224,MATCH(A4165,'ROA2'!$B$2:$B$224,0),MATCH(G4165,'ROA2'!$D$1:$AQ$1,0))</f>
        <v>0.269154012203217</v>
      </c>
      <c r="O4165" s="6">
        <v>39659.503616000002</v>
      </c>
      <c r="P4165" s="28">
        <v>2.5728831698981392E-3</v>
      </c>
    </row>
    <row r="4166" spans="1:16" x14ac:dyDescent="0.3">
      <c r="A4166" t="s">
        <v>568</v>
      </c>
      <c r="B4166" t="str">
        <f>VLOOKUP(A4166,Sheet3!L:L,1,FALSE)</f>
        <v>LB CN EQUITY</v>
      </c>
      <c r="C4166" t="str">
        <f>VLOOKUP(A4166,'ALL - prices'!B:C,2,FALSE)</f>
        <v>Laurentian Bank of Canada</v>
      </c>
      <c r="D4166" t="str">
        <f>VLOOKUP(A4166,'ALL - prices'!B:I,8,FALSE)</f>
        <v>Financials</v>
      </c>
      <c r="E4166">
        <v>2016</v>
      </c>
      <c r="F4166" t="s">
        <v>679</v>
      </c>
      <c r="G4166" t="str">
        <f t="shared" si="303"/>
        <v>2016-Q1</v>
      </c>
      <c r="H4166" s="4">
        <f>INDEX('ALL - prices'!$J$3:$DY$219,MATCH('COMBINED DATA'!A4166,'ALL - prices'!$B$3:$B$219,0),MATCH('COMBINED DATA'!G4166,'ALL - prices'!$J$1:$DY$1,0))</f>
        <v>27.819900000000001</v>
      </c>
      <c r="I4166" s="14">
        <f t="shared" si="306"/>
        <v>3.7405838166209828</v>
      </c>
      <c r="J4166" s="6">
        <f>INDEX('market cap'!$B$3:$DQ$219,MATCH(A4166,'market cap'!$A$3:$A$219,0),MATCH(G4166,'market cap'!$B$1:$DQ$1,0))</f>
        <v>1443.2034000000001</v>
      </c>
      <c r="K4166">
        <f t="shared" si="304"/>
        <v>7.2746205051814155</v>
      </c>
      <c r="L4166">
        <f>INDEX('PB2'!$D$2:$AQ$224,MATCH(A4166,'PB2'!$B$2:$B$224,0),MATCH(G4166,'PB2'!$D$1:$AQ$1,0))</f>
        <v>1.0456850528717001</v>
      </c>
      <c r="M4166" s="16">
        <f t="shared" si="305"/>
        <v>0.95631088658460017</v>
      </c>
      <c r="N4166" s="6">
        <f>INDEX('ROA2'!$D$2:$AQ$224,MATCH(A4166,'ROA2'!$B$2:$B$224,0),MATCH(G4166,'ROA2'!$D$1:$AQ$1,0))</f>
        <v>0.28135898709297202</v>
      </c>
      <c r="O4166" s="6">
        <v>40267.177984000002</v>
      </c>
      <c r="P4166" s="28">
        <v>1.5322288798260282E-2</v>
      </c>
    </row>
    <row r="4167" spans="1:16" x14ac:dyDescent="0.3">
      <c r="A4167" t="s">
        <v>568</v>
      </c>
      <c r="B4167" t="str">
        <f>VLOOKUP(A4167,Sheet3!L:L,1,FALSE)</f>
        <v>LB CN EQUITY</v>
      </c>
      <c r="C4167" t="str">
        <f>VLOOKUP(A4167,'ALL - prices'!B:C,2,FALSE)</f>
        <v>Laurentian Bank of Canada</v>
      </c>
      <c r="D4167" t="str">
        <f>VLOOKUP(A4167,'ALL - prices'!B:I,8,FALSE)</f>
        <v>Financials</v>
      </c>
      <c r="E4167">
        <v>2016</v>
      </c>
      <c r="F4167" t="s">
        <v>680</v>
      </c>
      <c r="G4167" t="str">
        <f t="shared" si="303"/>
        <v>2016-Q2</v>
      </c>
      <c r="H4167" s="4">
        <f>INDEX('ALL - prices'!$J$3:$DY$219,MATCH('COMBINED DATA'!A4167,'ALL - prices'!$B$3:$B$219,0),MATCH('COMBINED DATA'!G4167,'ALL - prices'!$J$1:$DY$1,0))</f>
        <v>28.537299999999998</v>
      </c>
      <c r="I4167" s="14">
        <f t="shared" si="306"/>
        <v>2.8594327491071847</v>
      </c>
      <c r="J4167" s="6">
        <f>INDEX('market cap'!$B$3:$DQ$219,MATCH(A4167,'market cap'!$A$3:$A$219,0),MATCH(G4167,'market cap'!$B$1:$DQ$1,0))</f>
        <v>1466.1588999999999</v>
      </c>
      <c r="K4167">
        <f t="shared" si="304"/>
        <v>7.290401266750159</v>
      </c>
      <c r="L4167">
        <f>INDEX('PB2'!$D$2:$AQ$224,MATCH(A4167,'PB2'!$B$2:$B$224,0),MATCH(G4167,'PB2'!$D$1:$AQ$1,0))</f>
        <v>0.99556297063827504</v>
      </c>
      <c r="M4167" s="16">
        <f t="shared" si="305"/>
        <v>1.0044568043334117</v>
      </c>
      <c r="N4167" s="6">
        <f>INDEX('ROA2'!$D$2:$AQ$224,MATCH(A4167,'ROA2'!$B$2:$B$224,0),MATCH(G4167,'ROA2'!$D$1:$AQ$1,0))</f>
        <v>0.28936699032783503</v>
      </c>
      <c r="O4167" s="6">
        <v>41024.135168000001</v>
      </c>
      <c r="P4167" s="28">
        <v>1.8798366856022857E-2</v>
      </c>
    </row>
    <row r="4168" spans="1:16" x14ac:dyDescent="0.3">
      <c r="A4168" t="s">
        <v>568</v>
      </c>
      <c r="B4168" t="str">
        <f>VLOOKUP(A4168,Sheet3!L:L,1,FALSE)</f>
        <v>LB CN EQUITY</v>
      </c>
      <c r="C4168" t="str">
        <f>VLOOKUP(A4168,'ALL - prices'!B:C,2,FALSE)</f>
        <v>Laurentian Bank of Canada</v>
      </c>
      <c r="D4168" t="str">
        <f>VLOOKUP(A4168,'ALL - prices'!B:I,8,FALSE)</f>
        <v>Financials</v>
      </c>
      <c r="E4168">
        <v>2016</v>
      </c>
      <c r="F4168" t="s">
        <v>681</v>
      </c>
      <c r="G4168" t="str">
        <f t="shared" si="303"/>
        <v>2016-Q3</v>
      </c>
      <c r="H4168" s="4">
        <f>INDEX('ALL - prices'!$J$3:$DY$219,MATCH('COMBINED DATA'!A4168,'ALL - prices'!$B$3:$B$219,0),MATCH('COMBINED DATA'!G4168,'ALL - prices'!$J$1:$DY$1,0))</f>
        <v>29.351299999999998</v>
      </c>
      <c r="I4168" s="14">
        <f t="shared" si="306"/>
        <v>1.7483444330756652</v>
      </c>
      <c r="J4168" s="6">
        <f>INDEX('market cap'!$B$3:$DQ$219,MATCH(A4168,'market cap'!$A$3:$A$219,0),MATCH(G4168,'market cap'!$B$1:$DQ$1,0))</f>
        <v>1649.1291000000001</v>
      </c>
      <c r="K4168">
        <f t="shared" si="304"/>
        <v>7.4080026093677569</v>
      </c>
      <c r="L4168">
        <f>INDEX('PB2'!$D$2:$AQ$224,MATCH(A4168,'PB2'!$B$2:$B$224,0),MATCH(G4168,'PB2'!$D$1:$AQ$1,0))</f>
        <v>1.0271420478820801</v>
      </c>
      <c r="M4168" s="16">
        <f t="shared" si="305"/>
        <v>0.97357517595736076</v>
      </c>
      <c r="N4168" s="6">
        <f>INDEX('ROA2'!$D$2:$AQ$224,MATCH(A4168,'ROA2'!$B$2:$B$224,0),MATCH(G4168,'ROA2'!$D$1:$AQ$1,0))</f>
        <v>0.28753998875617998</v>
      </c>
      <c r="O4168" s="6">
        <v>40297.594879999997</v>
      </c>
      <c r="P4168" s="28">
        <v>-1.7710069573062592E-2</v>
      </c>
    </row>
    <row r="4169" spans="1:16" x14ac:dyDescent="0.3">
      <c r="A4169" t="s">
        <v>568</v>
      </c>
      <c r="B4169" t="str">
        <f>VLOOKUP(A4169,Sheet3!L:L,1,FALSE)</f>
        <v>LB CN EQUITY</v>
      </c>
      <c r="C4169" t="str">
        <f>VLOOKUP(A4169,'ALL - prices'!B:C,2,FALSE)</f>
        <v>Laurentian Bank of Canada</v>
      </c>
      <c r="D4169" t="str">
        <f>VLOOKUP(A4169,'ALL - prices'!B:I,8,FALSE)</f>
        <v>Financials</v>
      </c>
      <c r="E4169">
        <v>2016</v>
      </c>
      <c r="F4169" t="s">
        <v>682</v>
      </c>
      <c r="G4169" t="str">
        <f t="shared" si="303"/>
        <v>2016-Q4</v>
      </c>
      <c r="H4169" s="4">
        <f>INDEX('ALL - prices'!$J$3:$DY$219,MATCH('COMBINED DATA'!A4169,'ALL - prices'!$B$3:$B$219,0),MATCH('COMBINED DATA'!G4169,'ALL - prices'!$J$1:$DY$1,0))</f>
        <v>34.928800000000003</v>
      </c>
      <c r="I4169" s="14">
        <f t="shared" si="306"/>
        <v>1.7101027318068747</v>
      </c>
      <c r="J4169" s="6">
        <f>INDEX('market cap'!$B$3:$DQ$219,MATCH(A4169,'market cap'!$A$3:$A$219,0),MATCH(G4169,'market cap'!$B$1:$DQ$1,0))</f>
        <v>1953.7267999999999</v>
      </c>
      <c r="K4169">
        <f t="shared" si="304"/>
        <v>7.5774940070650549</v>
      </c>
      <c r="L4169">
        <f>INDEX('PB2'!$D$2:$AQ$224,MATCH(A4169,'PB2'!$B$2:$B$224,0),MATCH(G4169,'PB2'!$D$1:$AQ$1,0))</f>
        <v>1.19557297229767</v>
      </c>
      <c r="M4169" s="16">
        <f t="shared" si="305"/>
        <v>0.83641904189100647</v>
      </c>
      <c r="N4169" s="6">
        <f>INDEX('ROA2'!$D$2:$AQ$224,MATCH(A4169,'ROA2'!$B$2:$B$224,0),MATCH(G4169,'ROA2'!$D$1:$AQ$1,0))</f>
        <v>0.36752799153327897</v>
      </c>
      <c r="O4169" s="6">
        <v>43006.341119999997</v>
      </c>
      <c r="P4169" s="28">
        <v>6.7218558528523292E-2</v>
      </c>
    </row>
    <row r="4170" spans="1:16" x14ac:dyDescent="0.3">
      <c r="A4170" t="s">
        <v>568</v>
      </c>
      <c r="B4170" t="str">
        <f>VLOOKUP(A4170,Sheet3!L:L,1,FALSE)</f>
        <v>LB CN EQUITY</v>
      </c>
      <c r="C4170" t="str">
        <f>VLOOKUP(A4170,'ALL - prices'!B:C,2,FALSE)</f>
        <v>Laurentian Bank of Canada</v>
      </c>
      <c r="D4170" t="str">
        <f>VLOOKUP(A4170,'ALL - prices'!B:I,8,FALSE)</f>
        <v>Financials</v>
      </c>
      <c r="E4170">
        <v>2017</v>
      </c>
      <c r="F4170" t="s">
        <v>679</v>
      </c>
      <c r="G4170" t="str">
        <f t="shared" si="303"/>
        <v>2017-Q1</v>
      </c>
      <c r="H4170" s="4">
        <f>INDEX('ALL - prices'!$J$3:$DY$219,MATCH('COMBINED DATA'!A4170,'ALL - prices'!$B$3:$B$219,0),MATCH('COMBINED DATA'!G4170,'ALL - prices'!$J$1:$DY$1,0))</f>
        <v>35.8065</v>
      </c>
      <c r="I4170" s="14">
        <f t="shared" si="306"/>
        <v>3.1564187391198084</v>
      </c>
      <c r="J4170" s="6">
        <f>INDEX('market cap'!$B$3:$DQ$219,MATCH(A4170,'market cap'!$A$3:$A$219,0),MATCH(G4170,'market cap'!$B$1:$DQ$1,0))</f>
        <v>1987.9686999999999</v>
      </c>
      <c r="K4170">
        <f t="shared" si="304"/>
        <v>7.594868642625773</v>
      </c>
      <c r="L4170">
        <f>INDEX('PB2'!$D$2:$AQ$224,MATCH(A4170,'PB2'!$B$2:$B$224,0),MATCH(G4170,'PB2'!$D$1:$AQ$1,0))</f>
        <v>1.1225700378418</v>
      </c>
      <c r="M4170" s="16">
        <f t="shared" si="305"/>
        <v>0.89081301503695276</v>
      </c>
      <c r="N4170" s="6">
        <f>INDEX('ROA2'!$D$2:$AQ$224,MATCH(A4170,'ROA2'!$B$2:$B$224,0),MATCH(G4170,'ROA2'!$D$1:$AQ$1,0))</f>
        <v>0.37823501229286199</v>
      </c>
      <c r="O4170" s="6">
        <v>43114.954751999998</v>
      </c>
      <c r="P4170" s="28">
        <v>2.5255259845737028E-3</v>
      </c>
    </row>
    <row r="4171" spans="1:16" x14ac:dyDescent="0.3">
      <c r="A4171" t="s">
        <v>568</v>
      </c>
      <c r="B4171" t="str">
        <f>VLOOKUP(A4171,Sheet3!L:L,1,FALSE)</f>
        <v>LB CN EQUITY</v>
      </c>
      <c r="C4171" t="str">
        <f>VLOOKUP(A4171,'ALL - prices'!B:C,2,FALSE)</f>
        <v>Laurentian Bank of Canada</v>
      </c>
      <c r="D4171" t="str">
        <f>VLOOKUP(A4171,'ALL - prices'!B:I,8,FALSE)</f>
        <v>Financials</v>
      </c>
      <c r="E4171">
        <v>2017</v>
      </c>
      <c r="F4171" t="s">
        <v>680</v>
      </c>
      <c r="G4171" t="str">
        <f t="shared" si="303"/>
        <v>2017-Q2</v>
      </c>
      <c r="H4171" s="4">
        <f>INDEX('ALL - prices'!$J$3:$DY$219,MATCH('COMBINED DATA'!A4171,'ALL - prices'!$B$3:$B$219,0),MATCH('COMBINED DATA'!G4171,'ALL - prices'!$J$1:$DY$1,0))</f>
        <v>33.493400000000001</v>
      </c>
      <c r="I4171" s="14">
        <f t="shared" si="306"/>
        <v>4.1312908656577001</v>
      </c>
      <c r="J4171" s="6">
        <f>INDEX('market cap'!$B$3:$DQ$219,MATCH(A4171,'market cap'!$A$3:$A$219,0),MATCH(G4171,'market cap'!$B$1:$DQ$1,0))</f>
        <v>2065.3114999999998</v>
      </c>
      <c r="K4171">
        <f t="shared" si="304"/>
        <v>7.6330363414764264</v>
      </c>
      <c r="L4171">
        <f>INDEX('PB2'!$D$2:$AQ$224,MATCH(A4171,'PB2'!$B$2:$B$224,0),MATCH(G4171,'PB2'!$D$1:$AQ$1,0))</f>
        <v>1.0829440355300901</v>
      </c>
      <c r="M4171" s="16">
        <f t="shared" si="305"/>
        <v>0.92340875169094971</v>
      </c>
      <c r="N4171" s="6">
        <f>INDEX('ROA2'!$D$2:$AQ$224,MATCH(A4171,'ROA2'!$B$2:$B$224,0),MATCH(G4171,'ROA2'!$D$1:$AQ$1,0))</f>
        <v>0.362295001745224</v>
      </c>
      <c r="O4171" s="6">
        <v>45395.947520000002</v>
      </c>
      <c r="P4171" s="28">
        <v>5.2904909239042959E-2</v>
      </c>
    </row>
    <row r="4172" spans="1:16" x14ac:dyDescent="0.3">
      <c r="A4172" t="s">
        <v>568</v>
      </c>
      <c r="B4172" t="str">
        <f>VLOOKUP(A4172,Sheet3!L:L,1,FALSE)</f>
        <v>LB CN EQUITY</v>
      </c>
      <c r="C4172" t="str">
        <f>VLOOKUP(A4172,'ALL - prices'!B:C,2,FALSE)</f>
        <v>Laurentian Bank of Canada</v>
      </c>
      <c r="D4172" t="str">
        <f>VLOOKUP(A4172,'ALL - prices'!B:I,8,FALSE)</f>
        <v>Financials</v>
      </c>
      <c r="E4172">
        <v>2017</v>
      </c>
      <c r="F4172" t="s">
        <v>681</v>
      </c>
      <c r="G4172" t="str">
        <f t="shared" si="303"/>
        <v>2017-Q3</v>
      </c>
      <c r="H4172" s="4">
        <f>INDEX('ALL - prices'!$J$3:$DY$219,MATCH('COMBINED DATA'!A4172,'ALL - prices'!$B$3:$B$219,0),MATCH('COMBINED DATA'!G4172,'ALL - prices'!$J$1:$DY$1,0))</f>
        <v>37.673900000000003</v>
      </c>
      <c r="I4172" s="14">
        <f t="shared" si="306"/>
        <v>3.3941655473031975</v>
      </c>
      <c r="J4172" s="6">
        <f>INDEX('market cap'!$B$3:$DQ$219,MATCH(A4172,'market cap'!$A$3:$A$219,0),MATCH(G4172,'market cap'!$B$1:$DQ$1,0))</f>
        <v>2342.7611999999999</v>
      </c>
      <c r="K4172">
        <f t="shared" si="304"/>
        <v>7.75908551269894</v>
      </c>
      <c r="L4172">
        <f>INDEX('PB2'!$D$2:$AQ$224,MATCH(A4172,'PB2'!$B$2:$B$224,0),MATCH(G4172,'PB2'!$D$1:$AQ$1,0))</f>
        <v>1.1755720376968399</v>
      </c>
      <c r="M4172" s="16">
        <f t="shared" si="305"/>
        <v>0.85064969898329879</v>
      </c>
      <c r="N4172" s="6">
        <f>INDEX('ROA2'!$D$2:$AQ$224,MATCH(A4172,'ROA2'!$B$2:$B$224,0),MATCH(G4172,'ROA2'!$D$1:$AQ$1,0))</f>
        <v>0.38874998688697798</v>
      </c>
      <c r="O4172" s="6">
        <v>45211.906047999997</v>
      </c>
      <c r="P4172" s="28">
        <v>-4.0541387955152089E-3</v>
      </c>
    </row>
    <row r="4173" spans="1:16" x14ac:dyDescent="0.3">
      <c r="A4173" t="s">
        <v>568</v>
      </c>
      <c r="B4173" t="str">
        <f>VLOOKUP(A4173,Sheet3!L:L,1,FALSE)</f>
        <v>LB CN EQUITY</v>
      </c>
      <c r="C4173" t="str">
        <f>VLOOKUP(A4173,'ALL - prices'!B:C,2,FALSE)</f>
        <v>Laurentian Bank of Canada</v>
      </c>
      <c r="D4173" t="str">
        <f>VLOOKUP(A4173,'ALL - prices'!B:I,8,FALSE)</f>
        <v>Financials</v>
      </c>
      <c r="E4173">
        <v>2017</v>
      </c>
      <c r="F4173" t="s">
        <v>682</v>
      </c>
      <c r="G4173" t="str">
        <f t="shared" si="303"/>
        <v>2017-Q4</v>
      </c>
      <c r="H4173" s="4">
        <f>INDEX('ALL - prices'!$J$3:$DY$219,MATCH('COMBINED DATA'!A4173,'ALL - prices'!$B$3:$B$219,0),MATCH('COMBINED DATA'!G4173,'ALL - prices'!$J$1:$DY$1,0))</f>
        <v>35.709000000000003</v>
      </c>
      <c r="I4173" s="14">
        <f t="shared" si="306"/>
        <v>2.0445599532662277</v>
      </c>
      <c r="J4173" s="6">
        <f>INDEX('market cap'!$B$3:$DQ$219,MATCH(A4173,'market cap'!$A$3:$A$219,0),MATCH(G4173,'market cap'!$B$1:$DQ$1,0))</f>
        <v>2202.7824000000001</v>
      </c>
      <c r="K4173">
        <f t="shared" si="304"/>
        <v>7.6974765675252836</v>
      </c>
      <c r="L4173">
        <f>INDEX('PB2'!$D$2:$AQ$224,MATCH(A4173,'PB2'!$B$2:$B$224,0),MATCH(G4173,'PB2'!$D$1:$AQ$1,0))</f>
        <v>1.0288729667663601</v>
      </c>
      <c r="M4173" s="16">
        <f t="shared" si="305"/>
        <v>0.97193728701308502</v>
      </c>
      <c r="N4173" s="6">
        <f>INDEX('ROA2'!$D$2:$AQ$224,MATCH(A4173,'ROA2'!$B$2:$B$224,0),MATCH(G4173,'ROA2'!$D$1:$AQ$1,0))</f>
        <v>0.46039301156997697</v>
      </c>
      <c r="O4173" s="6">
        <v>46682.656768000001</v>
      </c>
      <c r="P4173" s="28">
        <v>3.2530164033309189E-2</v>
      </c>
    </row>
    <row r="4174" spans="1:16" x14ac:dyDescent="0.3">
      <c r="A4174" t="s">
        <v>568</v>
      </c>
      <c r="B4174" t="str">
        <f>VLOOKUP(A4174,Sheet3!L:L,1,FALSE)</f>
        <v>LB CN EQUITY</v>
      </c>
      <c r="C4174" t="str">
        <f>VLOOKUP(A4174,'ALL - prices'!B:C,2,FALSE)</f>
        <v>Laurentian Bank of Canada</v>
      </c>
      <c r="D4174" t="str">
        <f>VLOOKUP(A4174,'ALL - prices'!B:I,8,FALSE)</f>
        <v>Financials</v>
      </c>
      <c r="E4174">
        <v>2018</v>
      </c>
      <c r="F4174" t="s">
        <v>679</v>
      </c>
      <c r="G4174" t="str">
        <f t="shared" si="303"/>
        <v>2018-Q1</v>
      </c>
      <c r="H4174" s="4">
        <f>INDEX('ALL - prices'!$J$3:$DY$219,MATCH('COMBINED DATA'!A4174,'ALL - prices'!$B$3:$B$219,0),MATCH('COMBINED DATA'!G4174,'ALL - prices'!$J$1:$DY$1,0))</f>
        <v>30.316299999999998</v>
      </c>
      <c r="I4174" s="14">
        <f t="shared" si="306"/>
        <v>1.5162879970506924</v>
      </c>
      <c r="J4174" s="6">
        <f>INDEX('market cap'!$B$3:$DQ$219,MATCH(A4174,'market cap'!$A$3:$A$219,0),MATCH(G4174,'market cap'!$B$1:$DQ$1,0))</f>
        <v>1969.83</v>
      </c>
      <c r="K4174">
        <f t="shared" si="304"/>
        <v>7.5857025235922135</v>
      </c>
      <c r="L4174">
        <f>INDEX('PB2'!$D$2:$AQ$224,MATCH(A4174,'PB2'!$B$2:$B$224,0),MATCH(G4174,'PB2'!$D$1:$AQ$1,0))</f>
        <v>0.93803399801254295</v>
      </c>
      <c r="M4174" s="16">
        <f t="shared" si="305"/>
        <v>1.0660594414688032</v>
      </c>
      <c r="N4174" s="6">
        <f>INDEX('ROA2'!$D$2:$AQ$224,MATCH(A4174,'ROA2'!$B$2:$B$224,0),MATCH(G4174,'ROA2'!$D$1:$AQ$1,0))</f>
        <v>0.48101300001144398</v>
      </c>
      <c r="O4174" s="6">
        <v>47423.913983999999</v>
      </c>
      <c r="P4174" s="28">
        <v>1.5878642462099857E-2</v>
      </c>
    </row>
    <row r="4175" spans="1:16" x14ac:dyDescent="0.3">
      <c r="A4175" t="s">
        <v>568</v>
      </c>
      <c r="B4175" t="str">
        <f>VLOOKUP(A4175,Sheet3!L:L,1,FALSE)</f>
        <v>LB CN EQUITY</v>
      </c>
      <c r="C4175" t="str">
        <f>VLOOKUP(A4175,'ALL - prices'!B:C,2,FALSE)</f>
        <v>Laurentian Bank of Canada</v>
      </c>
      <c r="D4175" t="str">
        <f>VLOOKUP(A4175,'ALL - prices'!B:I,8,FALSE)</f>
        <v>Financials</v>
      </c>
      <c r="E4175">
        <v>2018</v>
      </c>
      <c r="F4175" t="s">
        <v>680</v>
      </c>
      <c r="G4175" t="str">
        <f t="shared" si="303"/>
        <v>2018-Q2</v>
      </c>
      <c r="H4175" s="4">
        <f>INDEX('ALL - prices'!$J$3:$DY$219,MATCH('COMBINED DATA'!A4175,'ALL - prices'!$B$3:$B$219,0),MATCH('COMBINED DATA'!G4175,'ALL - prices'!$J$1:$DY$1,0))</f>
        <v>29.128599999999999</v>
      </c>
      <c r="I4175" s="14">
        <f t="shared" si="306"/>
        <v>2.2925656428261041</v>
      </c>
      <c r="J4175" s="6">
        <f>INDEX('market cap'!$B$3:$DQ$219,MATCH(A4175,'market cap'!$A$3:$A$219,0),MATCH(G4175,'market cap'!$B$1:$DQ$1,0))</f>
        <v>1877.0458000000001</v>
      </c>
      <c r="K4175">
        <f t="shared" si="304"/>
        <v>7.5374544369281358</v>
      </c>
      <c r="L4175">
        <f>INDEX('PB2'!$D$2:$AQ$224,MATCH(A4175,'PB2'!$B$2:$B$224,0),MATCH(G4175,'PB2'!$D$1:$AQ$1,0))</f>
        <v>0.87402397394180298</v>
      </c>
      <c r="M4175" s="16">
        <f t="shared" si="305"/>
        <v>1.1441333759874477</v>
      </c>
      <c r="N4175" s="6">
        <f>INDEX('ROA2'!$D$2:$AQ$224,MATCH(A4175,'ROA2'!$B$2:$B$224,0),MATCH(G4175,'ROA2'!$D$1:$AQ$1,0))</f>
        <v>0.499938994646072</v>
      </c>
      <c r="O4175" s="6">
        <v>47565.365248000002</v>
      </c>
      <c r="P4175" s="28">
        <v>2.9826990671357532E-3</v>
      </c>
    </row>
    <row r="4176" spans="1:16" x14ac:dyDescent="0.3">
      <c r="A4176" t="s">
        <v>568</v>
      </c>
      <c r="B4176" t="str">
        <f>VLOOKUP(A4176,Sheet3!L:L,1,FALSE)</f>
        <v>LB CN EQUITY</v>
      </c>
      <c r="C4176" t="str">
        <f>VLOOKUP(A4176,'ALL - prices'!B:C,2,FALSE)</f>
        <v>Laurentian Bank of Canada</v>
      </c>
      <c r="D4176" t="str">
        <f>VLOOKUP(A4176,'ALL - prices'!B:I,8,FALSE)</f>
        <v>Financials</v>
      </c>
      <c r="E4176">
        <v>2018</v>
      </c>
      <c r="F4176" t="s">
        <v>681</v>
      </c>
      <c r="G4176" t="str">
        <f t="shared" si="303"/>
        <v>2018-Q3</v>
      </c>
      <c r="H4176" s="4">
        <f>INDEX('ALL - prices'!$J$3:$DY$219,MATCH('COMBINED DATA'!A4176,'ALL - prices'!$B$3:$B$219,0),MATCH('COMBINED DATA'!G4176,'ALL - prices'!$J$1:$DY$1,0))</f>
        <v>28.0732</v>
      </c>
      <c r="I4176" s="14">
        <f t="shared" si="306"/>
        <v>2.8831237012425714</v>
      </c>
      <c r="J4176" s="6">
        <f>INDEX('market cap'!$B$3:$DQ$219,MATCH(A4176,'market cap'!$A$3:$A$219,0),MATCH(G4176,'market cap'!$B$1:$DQ$1,0))</f>
        <v>1789.0255999999999</v>
      </c>
      <c r="K4176">
        <f t="shared" si="304"/>
        <v>7.4894263930765437</v>
      </c>
      <c r="L4176">
        <f>INDEX('PB2'!$D$2:$AQ$224,MATCH(A4176,'PB2'!$B$2:$B$224,0),MATCH(G4176,'PB2'!$D$1:$AQ$1,0))</f>
        <v>0.77643001079559304</v>
      </c>
      <c r="M4176" s="16">
        <f t="shared" si="305"/>
        <v>1.2879460944268744</v>
      </c>
      <c r="N4176" s="6">
        <f>INDEX('ROA2'!$D$2:$AQ$224,MATCH(A4176,'ROA2'!$B$2:$B$224,0),MATCH(G4176,'ROA2'!$D$1:$AQ$1,0))</f>
        <v>0.50625699758529696</v>
      </c>
      <c r="O4176" s="6">
        <v>46630.699008000003</v>
      </c>
      <c r="P4176" s="28">
        <v>-1.9650143231882338E-2</v>
      </c>
    </row>
    <row r="4177" spans="1:16" x14ac:dyDescent="0.3">
      <c r="A4177" t="s">
        <v>568</v>
      </c>
      <c r="B4177" t="str">
        <f>VLOOKUP(A4177,Sheet3!L:L,1,FALSE)</f>
        <v>LB CN EQUITY</v>
      </c>
      <c r="C4177" t="str">
        <f>VLOOKUP(A4177,'ALL - prices'!B:C,2,FALSE)</f>
        <v>Laurentian Bank of Canada</v>
      </c>
      <c r="D4177" t="str">
        <f>VLOOKUP(A4177,'ALL - prices'!B:I,8,FALSE)</f>
        <v>Financials</v>
      </c>
      <c r="E4177">
        <v>2018</v>
      </c>
      <c r="F4177" t="s">
        <v>682</v>
      </c>
      <c r="G4177" t="str">
        <f t="shared" si="303"/>
        <v>2018-Q4</v>
      </c>
      <c r="H4177" s="4">
        <f>INDEX('ALL - prices'!$J$3:$DY$219,MATCH('COMBINED DATA'!A4177,'ALL - prices'!$B$3:$B$219,0),MATCH('COMBINED DATA'!G4177,'ALL - prices'!$J$1:$DY$1,0))</f>
        <v>25.517199999999999</v>
      </c>
      <c r="I4177" s="14">
        <f t="shared" si="306"/>
        <v>1.9182314482790292</v>
      </c>
      <c r="J4177" s="6">
        <f>INDEX('market cap'!$B$3:$DQ$219,MATCH(A4177,'market cap'!$A$3:$A$219,0),MATCH(G4177,'market cap'!$B$1:$DQ$1,0))</f>
        <v>1601.7453</v>
      </c>
      <c r="K4177">
        <f t="shared" si="304"/>
        <v>7.378849126224206</v>
      </c>
      <c r="L4177">
        <f>INDEX('PB2'!$D$2:$AQ$224,MATCH(A4177,'PB2'!$B$2:$B$224,0),MATCH(G4177,'PB2'!$D$1:$AQ$1,0))</f>
        <v>0.82226198911666903</v>
      </c>
      <c r="M4177" s="16">
        <f t="shared" si="305"/>
        <v>1.2161573965911636</v>
      </c>
      <c r="N4177" s="6">
        <f>INDEX('ROA2'!$D$2:$AQ$224,MATCH(A4177,'ROA2'!$B$2:$B$224,0),MATCH(G4177,'ROA2'!$D$1:$AQ$1,0))</f>
        <v>0.48531499505043002</v>
      </c>
      <c r="O4177" s="6">
        <v>45894.684672000003</v>
      </c>
      <c r="P4177" s="28">
        <v>-1.5783900984922591E-2</v>
      </c>
    </row>
    <row r="4178" spans="1:16" x14ac:dyDescent="0.3">
      <c r="A4178" t="s">
        <v>568</v>
      </c>
      <c r="B4178" t="str">
        <f>VLOOKUP(A4178,Sheet3!L:L,1,FALSE)</f>
        <v>LB CN EQUITY</v>
      </c>
      <c r="C4178" t="str">
        <f>VLOOKUP(A4178,'ALL - prices'!B:C,2,FALSE)</f>
        <v>Laurentian Bank of Canada</v>
      </c>
      <c r="D4178" t="str">
        <f>VLOOKUP(A4178,'ALL - prices'!B:I,8,FALSE)</f>
        <v>Financials</v>
      </c>
      <c r="E4178">
        <v>2019</v>
      </c>
      <c r="F4178" t="s">
        <v>679</v>
      </c>
      <c r="G4178" t="str">
        <f t="shared" si="303"/>
        <v>2019-Q1</v>
      </c>
      <c r="H4178" s="4">
        <f>INDEX('ALL - prices'!$J$3:$DY$219,MATCH('COMBINED DATA'!A4178,'ALL - prices'!$B$3:$B$219,0),MATCH('COMBINED DATA'!G4178,'ALL - prices'!$J$1:$DY$1,0))</f>
        <v>27.609200000000001</v>
      </c>
      <c r="I4178" s="14">
        <f t="shared" si="306"/>
        <v>4.6051919991642993</v>
      </c>
      <c r="J4178" s="6">
        <f>INDEX('market cap'!$B$3:$DQ$219,MATCH(A4178,'market cap'!$A$3:$A$219,0),MATCH(G4178,'market cap'!$B$1:$DQ$1,0))</f>
        <v>1710.8150000000001</v>
      </c>
      <c r="K4178">
        <f t="shared" si="304"/>
        <v>7.4447251441422333</v>
      </c>
      <c r="L4178">
        <f>INDEX('PB2'!$D$2:$AQ$224,MATCH(A4178,'PB2'!$B$2:$B$224,0),MATCH(G4178,'PB2'!$D$1:$AQ$1,0))</f>
        <v>0.77844500541687001</v>
      </c>
      <c r="M4178" s="16">
        <f t="shared" si="305"/>
        <v>1.2846122629619592</v>
      </c>
      <c r="N4178" s="6">
        <f>INDEX('ROA2'!$D$2:$AQ$224,MATCH(A4178,'ROA2'!$B$2:$B$224,0),MATCH(G4178,'ROA2'!$D$1:$AQ$1,0))</f>
        <v>0.44336700439453097</v>
      </c>
      <c r="O4178" s="6">
        <v>45120.135168000001</v>
      </c>
      <c r="P4178" s="28">
        <v>-1.6876671220982353E-2</v>
      </c>
    </row>
    <row r="4179" spans="1:16" x14ac:dyDescent="0.3">
      <c r="A4179" t="s">
        <v>568</v>
      </c>
      <c r="B4179" t="str">
        <f>VLOOKUP(A4179,Sheet3!L:L,1,FALSE)</f>
        <v>LB CN EQUITY</v>
      </c>
      <c r="C4179" t="str">
        <f>VLOOKUP(A4179,'ALL - prices'!B:C,2,FALSE)</f>
        <v>Laurentian Bank of Canada</v>
      </c>
      <c r="D4179" t="str">
        <f>VLOOKUP(A4179,'ALL - prices'!B:I,8,FALSE)</f>
        <v>Financials</v>
      </c>
      <c r="E4179">
        <v>2019</v>
      </c>
      <c r="F4179" t="s">
        <v>680</v>
      </c>
      <c r="G4179" t="str">
        <f t="shared" si="303"/>
        <v>2019-Q2</v>
      </c>
      <c r="H4179" s="4">
        <f>INDEX('ALL - prices'!$J$3:$DY$219,MATCH('COMBINED DATA'!A4179,'ALL - prices'!$B$3:$B$219,0),MATCH('COMBINED DATA'!G4179,'ALL - prices'!$J$1:$DY$1,0))</f>
        <v>31.0764</v>
      </c>
      <c r="I4179" s="14">
        <f t="shared" si="306"/>
        <v>5.7548872453477733</v>
      </c>
      <c r="J4179" s="6">
        <f>INDEX('market cap'!$B$3:$DQ$219,MATCH(A4179,'market cap'!$A$3:$A$219,0),MATCH(G4179,'market cap'!$B$1:$DQ$1,0))</f>
        <v>1903.6902</v>
      </c>
      <c r="K4179">
        <f t="shared" si="304"/>
        <v>7.5515494920285553</v>
      </c>
      <c r="L4179">
        <f>INDEX('PB2'!$D$2:$AQ$224,MATCH(A4179,'PB2'!$B$2:$B$224,0),MATCH(G4179,'PB2'!$D$1:$AQ$1,0))</f>
        <v>0.82506901025772095</v>
      </c>
      <c r="M4179" s="16">
        <f t="shared" si="305"/>
        <v>1.2120198281203618</v>
      </c>
      <c r="N4179" s="6">
        <f>INDEX('ROA2'!$D$2:$AQ$224,MATCH(A4179,'ROA2'!$B$2:$B$224,0),MATCH(G4179,'ROA2'!$D$1:$AQ$1,0))</f>
        <v>0.41030898690223699</v>
      </c>
      <c r="O4179" s="6">
        <v>44693.368832</v>
      </c>
      <c r="P4179" s="28">
        <v>-9.4584454237776946E-3</v>
      </c>
    </row>
    <row r="4180" spans="1:16" x14ac:dyDescent="0.3">
      <c r="A4180" t="s">
        <v>568</v>
      </c>
      <c r="B4180" t="str">
        <f>VLOOKUP(A4180,Sheet3!L:L,1,FALSE)</f>
        <v>LB CN EQUITY</v>
      </c>
      <c r="C4180" t="str">
        <f>VLOOKUP(A4180,'ALL - prices'!B:C,2,FALSE)</f>
        <v>Laurentian Bank of Canada</v>
      </c>
      <c r="D4180" t="str">
        <f>VLOOKUP(A4180,'ALL - prices'!B:I,8,FALSE)</f>
        <v>Financials</v>
      </c>
      <c r="E4180">
        <v>2019</v>
      </c>
      <c r="F4180" t="s">
        <v>681</v>
      </c>
      <c r="G4180" t="str">
        <f t="shared" si="303"/>
        <v>2019-Q3</v>
      </c>
      <c r="H4180" s="4">
        <f>INDEX('ALL - prices'!$J$3:$DY$219,MATCH('COMBINED DATA'!A4180,'ALL - prices'!$B$3:$B$219,0),MATCH('COMBINED DATA'!G4180,'ALL - prices'!$J$1:$DY$1,0))</f>
        <v>31.5642</v>
      </c>
      <c r="I4180" s="14">
        <f t="shared" si="306"/>
        <v>5.2285385854940358</v>
      </c>
      <c r="J4180" s="6">
        <f>INDEX('market cap'!$B$3:$DQ$219,MATCH(A4180,'market cap'!$A$3:$A$219,0),MATCH(G4180,'market cap'!$B$1:$DQ$1,0))</f>
        <v>1912.1341</v>
      </c>
      <c r="K4180">
        <f t="shared" si="304"/>
        <v>7.555975227135197</v>
      </c>
      <c r="L4180">
        <f>INDEX('PB2'!$D$2:$AQ$224,MATCH(A4180,'PB2'!$B$2:$B$224,0),MATCH(G4180,'PB2'!$D$1:$AQ$1,0))</f>
        <v>0.83098900318145796</v>
      </c>
      <c r="M4180" s="16">
        <f t="shared" si="305"/>
        <v>1.2033853590979906</v>
      </c>
      <c r="N4180" s="6">
        <f>INDEX('ROA2'!$D$2:$AQ$224,MATCH(A4180,'ROA2'!$B$2:$B$224,0),MATCH(G4180,'ROA2'!$D$1:$AQ$1,0))</f>
        <v>0.400510013103485</v>
      </c>
      <c r="O4180" s="6">
        <v>44337.225727999998</v>
      </c>
      <c r="P4180" s="28">
        <v>-7.9685893748293064E-3</v>
      </c>
    </row>
    <row r="4181" spans="1:16" x14ac:dyDescent="0.3">
      <c r="A4181" t="s">
        <v>568</v>
      </c>
      <c r="B4181" t="str">
        <f>VLOOKUP(A4181,Sheet3!L:L,1,FALSE)</f>
        <v>LB CN EQUITY</v>
      </c>
      <c r="C4181" t="str">
        <f>VLOOKUP(A4181,'ALL - prices'!B:C,2,FALSE)</f>
        <v>Laurentian Bank of Canada</v>
      </c>
      <c r="D4181" t="str">
        <f>VLOOKUP(A4181,'ALL - prices'!B:I,8,FALSE)</f>
        <v>Financials</v>
      </c>
      <c r="E4181">
        <v>2019</v>
      </c>
      <c r="F4181" t="s">
        <v>682</v>
      </c>
      <c r="G4181" t="str">
        <f t="shared" si="303"/>
        <v>2019-Q4</v>
      </c>
      <c r="H4181" s="4">
        <f>INDEX('ALL - prices'!$J$3:$DY$219,MATCH('COMBINED DATA'!A4181,'ALL - prices'!$B$3:$B$219,0),MATCH('COMBINED DATA'!G4181,'ALL - prices'!$J$1:$DY$1,0))</f>
        <v>31.605699999999999</v>
      </c>
      <c r="I4181" s="14">
        <f t="shared" si="306"/>
        <v>1.3973499847926427</v>
      </c>
      <c r="J4181" s="6">
        <f>INDEX('market cap'!$B$3:$DQ$219,MATCH(A4181,'market cap'!$A$3:$A$219,0),MATCH(G4181,'market cap'!$B$1:$DQ$1,0))</f>
        <v>1893.8331000000001</v>
      </c>
      <c r="K4181">
        <f t="shared" si="304"/>
        <v>7.546358149483047</v>
      </c>
      <c r="L4181">
        <f>INDEX('PB2'!$D$2:$AQ$224,MATCH(A4181,'PB2'!$B$2:$B$224,0),MATCH(G4181,'PB2'!$D$1:$AQ$1,0))</f>
        <v>0.78819102048873901</v>
      </c>
      <c r="M4181" s="16">
        <f t="shared" si="305"/>
        <v>1.2687279783775298</v>
      </c>
      <c r="N4181" s="6">
        <f>INDEX('ROA2'!$D$2:$AQ$224,MATCH(A4181,'ROA2'!$B$2:$B$224,0),MATCH(G4181,'ROA2'!$D$1:$AQ$1,0))</f>
        <v>0.382746011018753</v>
      </c>
      <c r="O4181" s="6">
        <v>44353.126400000001</v>
      </c>
      <c r="P4181" s="28">
        <v>3.5863028727938087E-4</v>
      </c>
    </row>
    <row r="4182" spans="1:16" x14ac:dyDescent="0.3">
      <c r="A4182" t="s">
        <v>568</v>
      </c>
      <c r="B4182" t="str">
        <f>VLOOKUP(A4182,Sheet3!L:L,1,FALSE)</f>
        <v>LB CN EQUITY</v>
      </c>
      <c r="C4182" t="str">
        <f>VLOOKUP(A4182,'ALL - prices'!B:C,2,FALSE)</f>
        <v>Laurentian Bank of Canada</v>
      </c>
      <c r="D4182" t="str">
        <f>VLOOKUP(A4182,'ALL - prices'!B:I,8,FALSE)</f>
        <v>Financials</v>
      </c>
      <c r="E4182">
        <v>2020</v>
      </c>
      <c r="F4182" t="s">
        <v>679</v>
      </c>
      <c r="G4182" t="str">
        <f t="shared" si="303"/>
        <v>2020-Q1</v>
      </c>
      <c r="H4182" s="4">
        <f>INDEX('ALL - prices'!$J$3:$DY$219,MATCH('COMBINED DATA'!A4182,'ALL - prices'!$B$3:$B$219,0),MATCH('COMBINED DATA'!G4182,'ALL - prices'!$J$1:$DY$1,0))</f>
        <v>22.217600000000001</v>
      </c>
      <c r="I4182" s="14">
        <f t="shared" si="306"/>
        <v>4.6562942607292266</v>
      </c>
      <c r="J4182" s="6">
        <f>INDEX('market cap'!$B$3:$DQ$219,MATCH(A4182,'market cap'!$A$3:$A$219,0),MATCH(G4182,'market cap'!$B$1:$DQ$1,0))</f>
        <v>1306.3769</v>
      </c>
      <c r="K4182">
        <f t="shared" si="304"/>
        <v>7.175012859319887</v>
      </c>
      <c r="L4182">
        <f>INDEX('PB2'!$D$2:$AQ$224,MATCH(A4182,'PB2'!$B$2:$B$224,0),MATCH(G4182,'PB2'!$D$1:$AQ$1,0))</f>
        <v>0.57283002138137795</v>
      </c>
      <c r="M4182" s="16">
        <f t="shared" si="305"/>
        <v>1.7457185599115475</v>
      </c>
      <c r="N4182" s="6">
        <f>INDEX('ROA2'!$D$2:$AQ$224,MATCH(A4182,'ROA2'!$B$2:$B$224,0),MATCH(G4182,'ROA2'!$D$1:$AQ$1,0))</f>
        <v>0.36827701330184898</v>
      </c>
      <c r="O4182" s="6">
        <v>44283.289599999996</v>
      </c>
      <c r="P4182" s="28">
        <v>-1.5745631856969745E-3</v>
      </c>
    </row>
    <row r="4183" spans="1:16" x14ac:dyDescent="0.3">
      <c r="A4183" t="s">
        <v>568</v>
      </c>
      <c r="B4183" t="str">
        <f>VLOOKUP(A4183,Sheet3!L:L,1,FALSE)</f>
        <v>LB CN EQUITY</v>
      </c>
      <c r="C4183" t="str">
        <f>VLOOKUP(A4183,'ALL - prices'!B:C,2,FALSE)</f>
        <v>Laurentian Bank of Canada</v>
      </c>
      <c r="D4183" t="str">
        <f>VLOOKUP(A4183,'ALL - prices'!B:I,8,FALSE)</f>
        <v>Financials</v>
      </c>
      <c r="E4183">
        <v>2020</v>
      </c>
      <c r="F4183" t="s">
        <v>680</v>
      </c>
      <c r="G4183" t="str">
        <f t="shared" si="303"/>
        <v>2020-Q2</v>
      </c>
      <c r="H4183" s="4">
        <f>INDEX('ALL - prices'!$J$3:$DY$219,MATCH('COMBINED DATA'!A4183,'ALL - prices'!$B$3:$B$219,0),MATCH('COMBINED DATA'!G4183,'ALL - prices'!$J$1:$DY$1,0))</f>
        <v>21.081700000000001</v>
      </c>
      <c r="I4183" s="14">
        <f t="shared" si="306"/>
        <v>6.1233746297146645</v>
      </c>
      <c r="J4183" s="6">
        <f>INDEX('market cap'!$B$3:$DQ$219,MATCH(A4183,'market cap'!$A$3:$A$219,0),MATCH(G4183,'market cap'!$B$1:$DQ$1,0))</f>
        <v>1228.0809999999999</v>
      </c>
      <c r="K4183">
        <f t="shared" si="304"/>
        <v>7.1132080674438143</v>
      </c>
      <c r="L4183">
        <f>INDEX('PB2'!$D$2:$AQ$224,MATCH(A4183,'PB2'!$B$2:$B$224,0),MATCH(G4183,'PB2'!$D$1:$AQ$1,0))</f>
        <v>0.48952999711036699</v>
      </c>
      <c r="M4183" s="16">
        <f t="shared" si="305"/>
        <v>2.0427757357115444</v>
      </c>
      <c r="N4183" s="6">
        <f>INDEX('ROA2'!$D$2:$AQ$224,MATCH(A4183,'ROA2'!$B$2:$B$224,0),MATCH(G4183,'ROA2'!$D$1:$AQ$1,0))</f>
        <v>0.28888100385665899</v>
      </c>
      <c r="O4183" s="6">
        <v>45446.197247999997</v>
      </c>
      <c r="P4183" s="28">
        <v>2.626064275044283E-2</v>
      </c>
    </row>
    <row r="4184" spans="1:16" x14ac:dyDescent="0.3">
      <c r="A4184" t="s">
        <v>568</v>
      </c>
      <c r="B4184" t="str">
        <f>VLOOKUP(A4184,Sheet3!L:L,1,FALSE)</f>
        <v>LB CN EQUITY</v>
      </c>
      <c r="C4184" t="str">
        <f>VLOOKUP(A4184,'ALL - prices'!B:C,2,FALSE)</f>
        <v>Laurentian Bank of Canada</v>
      </c>
      <c r="D4184" t="str">
        <f>VLOOKUP(A4184,'ALL - prices'!B:I,8,FALSE)</f>
        <v>Financials</v>
      </c>
      <c r="E4184">
        <v>2020</v>
      </c>
      <c r="F4184" t="s">
        <v>681</v>
      </c>
      <c r="G4184" t="str">
        <f t="shared" si="303"/>
        <v>2020-Q3</v>
      </c>
      <c r="H4184" s="4">
        <f>INDEX('ALL - prices'!$J$3:$DY$219,MATCH('COMBINED DATA'!A4184,'ALL - prices'!$B$3:$B$219,0),MATCH('COMBINED DATA'!G4184,'ALL - prices'!$J$1:$DY$1,0))</f>
        <v>20.453800000000001</v>
      </c>
      <c r="I4184" s="14">
        <f t="shared" si="306"/>
        <v>4.3382709750928665</v>
      </c>
      <c r="J4184" s="6">
        <f>INDEX('market cap'!$B$3:$DQ$219,MATCH(A4184,'market cap'!$A$3:$A$219,0),MATCH(G4184,'market cap'!$B$1:$DQ$1,0))</f>
        <v>1179.3809000000001</v>
      </c>
      <c r="K4184">
        <f t="shared" si="304"/>
        <v>7.0727449187600104</v>
      </c>
      <c r="L4184">
        <f>INDEX('PB2'!$D$2:$AQ$224,MATCH(A4184,'PB2'!$B$2:$B$224,0),MATCH(G4184,'PB2'!$D$1:$AQ$1,0))</f>
        <v>0.47873601317405701</v>
      </c>
      <c r="M4184" s="16">
        <f t="shared" si="305"/>
        <v>2.0888338718658792</v>
      </c>
      <c r="N4184" s="6">
        <f>INDEX('ROA2'!$D$2:$AQ$224,MATCH(A4184,'ROA2'!$B$2:$B$224,0),MATCH(G4184,'ROA2'!$D$1:$AQ$1,0))</f>
        <v>0.267659991979599</v>
      </c>
      <c r="O4184" s="6">
        <v>44295.352319999998</v>
      </c>
      <c r="P4184" s="28">
        <v>-2.5323239295904899E-2</v>
      </c>
    </row>
    <row r="4185" spans="1:16" x14ac:dyDescent="0.3">
      <c r="A4185" t="s">
        <v>568</v>
      </c>
      <c r="B4185" t="str">
        <f>VLOOKUP(A4185,Sheet3!L:L,1,FALSE)</f>
        <v>LB CN EQUITY</v>
      </c>
      <c r="C4185" t="str">
        <f>VLOOKUP(A4185,'ALL - prices'!B:C,2,FALSE)</f>
        <v>Laurentian Bank of Canada</v>
      </c>
      <c r="D4185" t="str">
        <f>VLOOKUP(A4185,'ALL - prices'!B:I,8,FALSE)</f>
        <v>Financials</v>
      </c>
      <c r="E4185">
        <v>2020</v>
      </c>
      <c r="F4185" t="s">
        <v>682</v>
      </c>
      <c r="G4185" t="str">
        <f t="shared" si="303"/>
        <v>2020-Q4</v>
      </c>
      <c r="H4185" s="4">
        <f>INDEX('ALL - prices'!$J$3:$DY$219,MATCH('COMBINED DATA'!A4185,'ALL - prices'!$B$3:$B$219,0),MATCH('COMBINED DATA'!G4185,'ALL - prices'!$J$1:$DY$1,0))</f>
        <v>23.6341</v>
      </c>
      <c r="I4185" s="14">
        <f t="shared" si="306"/>
        <v>1.3337385410316875</v>
      </c>
      <c r="J4185" s="6">
        <f>INDEX('market cap'!$B$3:$DQ$219,MATCH(A4185,'market cap'!$A$3:$A$219,0),MATCH(G4185,'market cap'!$B$1:$DQ$1,0))</f>
        <v>1349.0378000000001</v>
      </c>
      <c r="K4185">
        <f t="shared" si="304"/>
        <v>7.2071468765712972</v>
      </c>
      <c r="L4185">
        <f>INDEX('PB2'!$D$2:$AQ$224,MATCH(A4185,'PB2'!$B$2:$B$224,0),MATCH(G4185,'PB2'!$D$1:$AQ$1,0))</f>
        <v>0.55782598257064797</v>
      </c>
      <c r="M4185" s="16">
        <f t="shared" si="305"/>
        <v>1.7926737571306142</v>
      </c>
      <c r="N4185" s="6">
        <f>INDEX('ROA2'!$D$2:$AQ$224,MATCH(A4185,'ROA2'!$B$2:$B$224,0),MATCH(G4185,'ROA2'!$D$1:$AQ$1,0))</f>
        <v>0.25775900483131398</v>
      </c>
      <c r="O4185" s="6">
        <v>44167.659520000001</v>
      </c>
      <c r="P4185" s="28">
        <v>-2.8827584229946831E-3</v>
      </c>
    </row>
    <row r="4186" spans="1:16" x14ac:dyDescent="0.3">
      <c r="A4186" t="s">
        <v>568</v>
      </c>
      <c r="B4186" t="str">
        <f>VLOOKUP(A4186,Sheet3!L:L,1,FALSE)</f>
        <v>LB CN EQUITY</v>
      </c>
      <c r="C4186" t="str">
        <f>VLOOKUP(A4186,'ALL - prices'!B:C,2,FALSE)</f>
        <v>Laurentian Bank of Canada</v>
      </c>
      <c r="D4186" t="str">
        <f>VLOOKUP(A4186,'ALL - prices'!B:I,8,FALSE)</f>
        <v>Financials</v>
      </c>
      <c r="E4186">
        <v>2021</v>
      </c>
      <c r="F4186" t="s">
        <v>679</v>
      </c>
      <c r="G4186" t="str">
        <f t="shared" si="303"/>
        <v>2021-Q1</v>
      </c>
      <c r="H4186" s="4">
        <f>INDEX('ALL - prices'!$J$3:$DY$219,MATCH('COMBINED DATA'!A4186,'ALL - prices'!$B$3:$B$219,0),MATCH('COMBINED DATA'!G4186,'ALL - prices'!$J$1:$DY$1,0))</f>
        <v>30.6203</v>
      </c>
      <c r="I4186" s="14">
        <f t="shared" si="306"/>
        <v>1.1425836876716444</v>
      </c>
      <c r="J4186" s="6">
        <f>INDEX('market cap'!$B$3:$DQ$219,MATCH(A4186,'market cap'!$A$3:$A$219,0),MATCH(G4186,'market cap'!$B$1:$DQ$1,0))</f>
        <v>1735.0549000000001</v>
      </c>
      <c r="K4186">
        <f t="shared" si="304"/>
        <v>7.4587943345316381</v>
      </c>
      <c r="L4186">
        <f>INDEX('PB2'!$D$2:$AQ$224,MATCH(A4186,'PB2'!$B$2:$B$224,0),MATCH(G4186,'PB2'!$D$1:$AQ$1,0))</f>
        <v>0.75167202949523904</v>
      </c>
      <c r="M4186" s="16">
        <f t="shared" si="305"/>
        <v>1.3303674485154351</v>
      </c>
      <c r="N4186" s="6">
        <f>INDEX('ROA2'!$D$2:$AQ$224,MATCH(A4186,'ROA2'!$B$2:$B$224,0),MATCH(G4186,'ROA2'!$D$1:$AQ$1,0))</f>
        <v>0.28328299522399902</v>
      </c>
      <c r="O4186" s="6">
        <v>45190.606848000003</v>
      </c>
      <c r="P4186" s="28">
        <v>2.3160550935165378E-2</v>
      </c>
    </row>
    <row r="4187" spans="1:16" x14ac:dyDescent="0.3">
      <c r="A4187" t="s">
        <v>568</v>
      </c>
      <c r="B4187" t="str">
        <f>VLOOKUP(A4187,Sheet3!L:L,1,FALSE)</f>
        <v>LB CN EQUITY</v>
      </c>
      <c r="C4187" t="str">
        <f>VLOOKUP(A4187,'ALL - prices'!B:C,2,FALSE)</f>
        <v>Laurentian Bank of Canada</v>
      </c>
      <c r="D4187" t="str">
        <f>VLOOKUP(A4187,'ALL - prices'!B:I,8,FALSE)</f>
        <v>Financials</v>
      </c>
      <c r="E4187">
        <v>2021</v>
      </c>
      <c r="F4187" t="s">
        <v>680</v>
      </c>
      <c r="G4187" t="str">
        <f t="shared" si="303"/>
        <v>2021-Q2</v>
      </c>
      <c r="H4187" s="4">
        <f>INDEX('ALL - prices'!$J$3:$DY$219,MATCH('COMBINED DATA'!A4187,'ALL - prices'!$B$3:$B$219,0),MATCH('COMBINED DATA'!G4187,'ALL - prices'!$J$1:$DY$1,0))</f>
        <v>33.726500000000001</v>
      </c>
      <c r="I4187" s="14">
        <f t="shared" si="306"/>
        <v>0.87977161051415254</v>
      </c>
      <c r="J4187" s="6">
        <f>INDEX('market cap'!$B$3:$DQ$219,MATCH(A4187,'market cap'!$A$3:$A$219,0),MATCH(G4187,'market cap'!$B$1:$DQ$1,0))</f>
        <v>1897.1884</v>
      </c>
      <c r="K4187">
        <f t="shared" si="304"/>
        <v>7.5481282797110678</v>
      </c>
      <c r="L4187">
        <f>INDEX('PB2'!$D$2:$AQ$224,MATCH(A4187,'PB2'!$B$2:$B$224,0),MATCH(G4187,'PB2'!$D$1:$AQ$1,0))</f>
        <v>0.70268797874450695</v>
      </c>
      <c r="M4187" s="16">
        <f t="shared" si="305"/>
        <v>1.4231067418951733</v>
      </c>
      <c r="N4187" s="6">
        <f>INDEX('ROA2'!$D$2:$AQ$224,MATCH(A4187,'ROA2'!$B$2:$B$224,0),MATCH(G4187,'ROA2'!$D$1:$AQ$1,0))</f>
        <v>0.37957900762558</v>
      </c>
      <c r="O4187" s="6">
        <v>44605.661183999997</v>
      </c>
      <c r="P4187" s="28">
        <v>-1.2943965677811961E-2</v>
      </c>
    </row>
    <row r="4188" spans="1:16" x14ac:dyDescent="0.3">
      <c r="A4188" t="s">
        <v>568</v>
      </c>
      <c r="B4188" t="str">
        <f>VLOOKUP(A4188,Sheet3!L:L,1,FALSE)</f>
        <v>LB CN EQUITY</v>
      </c>
      <c r="C4188" t="str">
        <f>VLOOKUP(A4188,'ALL - prices'!B:C,2,FALSE)</f>
        <v>Laurentian Bank of Canada</v>
      </c>
      <c r="D4188" t="str">
        <f>VLOOKUP(A4188,'ALL - prices'!B:I,8,FALSE)</f>
        <v>Financials</v>
      </c>
      <c r="E4188">
        <v>2021</v>
      </c>
      <c r="F4188" t="s">
        <v>681</v>
      </c>
      <c r="G4188" t="str">
        <f t="shared" si="303"/>
        <v>2021-Q3</v>
      </c>
      <c r="H4188" s="4">
        <f>INDEX('ALL - prices'!$J$3:$DY$219,MATCH('COMBINED DATA'!A4188,'ALL - prices'!$B$3:$B$219,0),MATCH('COMBINED DATA'!G4188,'ALL - prices'!$J$1:$DY$1,0))</f>
        <v>31.335100000000001</v>
      </c>
      <c r="I4188" s="14">
        <f t="shared" si="306"/>
        <v>3.9670597533521974</v>
      </c>
      <c r="J4188" s="6">
        <f>INDEX('market cap'!$B$3:$DQ$219,MATCH(A4188,'market cap'!$A$3:$A$219,0),MATCH(G4188,'market cap'!$B$1:$DQ$1,0))</f>
        <v>1748.9594</v>
      </c>
      <c r="K4188">
        <f t="shared" si="304"/>
        <v>7.4667762614844477</v>
      </c>
      <c r="L4188">
        <f>INDEX('PB2'!$D$2:$AQ$224,MATCH(A4188,'PB2'!$B$2:$B$224,0),MATCH(G4188,'PB2'!$D$1:$AQ$1,0))</f>
        <v>0.72108000516891502</v>
      </c>
      <c r="M4188" s="16">
        <f t="shared" si="305"/>
        <v>1.3868086659340211</v>
      </c>
      <c r="N4188" s="6">
        <f>INDEX('ROA2'!$D$2:$AQ$224,MATCH(A4188,'ROA2'!$B$2:$B$224,0),MATCH(G4188,'ROA2'!$D$1:$AQ$1,0))</f>
        <v>0.44141200184822099</v>
      </c>
      <c r="O4188" s="6">
        <v>44853.067776000004</v>
      </c>
      <c r="P4188" s="28">
        <v>5.5465289703799103E-3</v>
      </c>
    </row>
    <row r="4189" spans="1:16" x14ac:dyDescent="0.3">
      <c r="A4189" t="s">
        <v>568</v>
      </c>
      <c r="B4189" t="str">
        <f>VLOOKUP(A4189,Sheet3!L:L,1,FALSE)</f>
        <v>LB CN EQUITY</v>
      </c>
      <c r="C4189" t="str">
        <f>VLOOKUP(A4189,'ALL - prices'!B:C,2,FALSE)</f>
        <v>Laurentian Bank of Canada</v>
      </c>
      <c r="D4189" t="str">
        <f>VLOOKUP(A4189,'ALL - prices'!B:I,8,FALSE)</f>
        <v>Financials</v>
      </c>
      <c r="E4189">
        <v>2021</v>
      </c>
      <c r="F4189" t="s">
        <v>682</v>
      </c>
      <c r="G4189" t="str">
        <f t="shared" si="303"/>
        <v>2021-Q4</v>
      </c>
      <c r="H4189" s="4">
        <f>INDEX('ALL - prices'!$J$3:$DY$219,MATCH('COMBINED DATA'!A4189,'ALL - prices'!$B$3:$B$219,0),MATCH('COMBINED DATA'!G4189,'ALL - prices'!$J$1:$DY$1,0))</f>
        <v>31.652200000000001</v>
      </c>
      <c r="I4189" s="14">
        <f t="shared" si="306"/>
        <v>4.0500227813145369</v>
      </c>
      <c r="J4189" s="6">
        <f>INDEX('market cap'!$B$3:$DQ$219,MATCH(A4189,'market cap'!$A$3:$A$219,0),MATCH(G4189,'market cap'!$B$1:$DQ$1,0))</f>
        <v>1750.8843999999999</v>
      </c>
      <c r="K4189">
        <f t="shared" si="304"/>
        <v>7.4678763106889985</v>
      </c>
      <c r="L4189">
        <f>INDEX('PB2'!$D$2:$AQ$224,MATCH(A4189,'PB2'!$B$2:$B$224,0),MATCH(G4189,'PB2'!$D$1:$AQ$1,0))</f>
        <v>0.75505602359771695</v>
      </c>
      <c r="M4189" s="16">
        <f t="shared" si="305"/>
        <v>1.3244050358477581</v>
      </c>
      <c r="N4189" s="6">
        <f>INDEX('ROA2'!$D$2:$AQ$224,MATCH(A4189,'ROA2'!$B$2:$B$224,0),MATCH(G4189,'ROA2'!$D$1:$AQ$1,0))</f>
        <v>0.127893000841141</v>
      </c>
      <c r="O4189" s="6">
        <v>45077.024768000003</v>
      </c>
      <c r="P4189" s="28">
        <v>4.9931254004399322E-3</v>
      </c>
    </row>
    <row r="4190" spans="1:16" x14ac:dyDescent="0.3">
      <c r="A4190" t="s">
        <v>568</v>
      </c>
      <c r="B4190" t="str">
        <f>VLOOKUP(A4190,Sheet3!L:L,1,FALSE)</f>
        <v>LB CN EQUITY</v>
      </c>
      <c r="C4190" t="str">
        <f>VLOOKUP(A4190,'ALL - prices'!B:C,2,FALSE)</f>
        <v>Laurentian Bank of Canada</v>
      </c>
      <c r="D4190" t="str">
        <f>VLOOKUP(A4190,'ALL - prices'!B:I,8,FALSE)</f>
        <v>Financials</v>
      </c>
      <c r="E4190">
        <v>2022</v>
      </c>
      <c r="F4190" t="s">
        <v>679</v>
      </c>
      <c r="G4190" t="str">
        <f t="shared" si="303"/>
        <v>2022-Q1</v>
      </c>
      <c r="H4190" s="4">
        <f>INDEX('ALL - prices'!$J$3:$DY$219,MATCH('COMBINED DATA'!A4190,'ALL - prices'!$B$3:$B$219,0),MATCH('COMBINED DATA'!G4190,'ALL - prices'!$J$1:$DY$1,0))</f>
        <v>33.0884</v>
      </c>
      <c r="I4190" s="14">
        <f t="shared" si="306"/>
        <v>2.8861707936295113</v>
      </c>
      <c r="J4190" s="6">
        <f>INDEX('market cap'!$B$3:$DQ$219,MATCH(A4190,'market cap'!$A$3:$A$219,0),MATCH(G4190,'market cap'!$B$1:$DQ$1,0))</f>
        <v>1798.7925</v>
      </c>
      <c r="K4190">
        <f t="shared" si="304"/>
        <v>7.4948708854415624</v>
      </c>
      <c r="L4190">
        <f>INDEX('PB2'!$D$2:$AQ$224,MATCH(A4190,'PB2'!$B$2:$B$224,0),MATCH(G4190,'PB2'!$D$1:$AQ$1,0))</f>
        <v>0.65778899192810103</v>
      </c>
      <c r="M4190" s="16">
        <f t="shared" si="305"/>
        <v>1.520244352324619</v>
      </c>
      <c r="N4190" s="6">
        <f>INDEX('ROA2'!$D$2:$AQ$224,MATCH(A4190,'ROA2'!$B$2:$B$224,0),MATCH(G4190,'ROA2'!$D$1:$AQ$1,0))</f>
        <v>0.148490995168686</v>
      </c>
      <c r="O4190" s="6">
        <v>46085.185535999997</v>
      </c>
      <c r="P4190" s="28">
        <v>2.236529081474968E-2</v>
      </c>
    </row>
    <row r="4191" spans="1:16" x14ac:dyDescent="0.3">
      <c r="A4191" t="s">
        <v>568</v>
      </c>
      <c r="B4191" t="str">
        <f>VLOOKUP(A4191,Sheet3!L:L,1,FALSE)</f>
        <v>LB CN EQUITY</v>
      </c>
      <c r="C4191" t="str">
        <f>VLOOKUP(A4191,'ALL - prices'!B:C,2,FALSE)</f>
        <v>Laurentian Bank of Canada</v>
      </c>
      <c r="D4191" t="str">
        <f>VLOOKUP(A4191,'ALL - prices'!B:I,8,FALSE)</f>
        <v>Financials</v>
      </c>
      <c r="E4191">
        <v>2022</v>
      </c>
      <c r="F4191" t="s">
        <v>680</v>
      </c>
      <c r="G4191" t="str">
        <f t="shared" si="303"/>
        <v>2022-Q2</v>
      </c>
      <c r="H4191" s="4">
        <f>INDEX('ALL - prices'!$J$3:$DY$219,MATCH('COMBINED DATA'!A4191,'ALL - prices'!$B$3:$B$219,0),MATCH('COMBINED DATA'!G4191,'ALL - prices'!$J$1:$DY$1,0))</f>
        <v>31.148700000000002</v>
      </c>
      <c r="I4191" s="14">
        <f t="shared" si="306"/>
        <v>1.6579209510709485</v>
      </c>
      <c r="J4191" s="6">
        <f>INDEX('market cap'!$B$3:$DQ$219,MATCH(A4191,'market cap'!$A$3:$A$219,0),MATCH(G4191,'market cap'!$B$1:$DQ$1,0))</f>
        <v>1671.8701000000001</v>
      </c>
      <c r="K4191">
        <f t="shared" si="304"/>
        <v>7.421698099238955</v>
      </c>
      <c r="L4191">
        <f>INDEX('PB2'!$D$2:$AQ$224,MATCH(A4191,'PB2'!$B$2:$B$224,0),MATCH(G4191,'PB2'!$D$1:$AQ$1,0))</f>
        <v>0.69369000196456898</v>
      </c>
      <c r="M4191" s="16">
        <f t="shared" si="305"/>
        <v>1.4415661133473798</v>
      </c>
      <c r="N4191" s="6">
        <f>INDEX('ROA2'!$D$2:$AQ$224,MATCH(A4191,'ROA2'!$B$2:$B$224,0),MATCH(G4191,'ROA2'!$D$1:$AQ$1,0))</f>
        <v>0.15981900691986101</v>
      </c>
      <c r="O4191" s="6">
        <v>48317.951999999997</v>
      </c>
      <c r="P4191" s="28">
        <v>4.8448681241737603E-2</v>
      </c>
    </row>
    <row r="4192" spans="1:16" x14ac:dyDescent="0.3">
      <c r="A4192" t="s">
        <v>568</v>
      </c>
      <c r="B4192" t="str">
        <f>VLOOKUP(A4192,Sheet3!L:L,1,FALSE)</f>
        <v>LB CN EQUITY</v>
      </c>
      <c r="C4192" t="str">
        <f>VLOOKUP(A4192,'ALL - prices'!B:C,2,FALSE)</f>
        <v>Laurentian Bank of Canada</v>
      </c>
      <c r="D4192" t="str">
        <f>VLOOKUP(A4192,'ALL - prices'!B:I,8,FALSE)</f>
        <v>Financials</v>
      </c>
      <c r="E4192">
        <v>2022</v>
      </c>
      <c r="F4192" t="s">
        <v>681</v>
      </c>
      <c r="G4192" t="str">
        <f t="shared" si="303"/>
        <v>2022-Q3</v>
      </c>
      <c r="H4192" s="4">
        <f>INDEX('ALL - prices'!$J$3:$DY$219,MATCH('COMBINED DATA'!A4192,'ALL - prices'!$B$3:$B$219,0),MATCH('COMBINED DATA'!G4192,'ALL - prices'!$J$1:$DY$1,0))</f>
        <v>24.2011</v>
      </c>
      <c r="I4192" s="14">
        <f t="shared" si="306"/>
        <v>0.84589907002352638</v>
      </c>
      <c r="J4192" s="6">
        <f>INDEX('market cap'!$B$3:$DQ$219,MATCH(A4192,'market cap'!$A$3:$A$219,0),MATCH(G4192,'market cap'!$B$1:$DQ$1,0))</f>
        <v>1281.855</v>
      </c>
      <c r="K4192">
        <f t="shared" si="304"/>
        <v>7.1560635265596355</v>
      </c>
      <c r="L4192">
        <f>INDEX('PB2'!$D$2:$AQ$224,MATCH(A4192,'PB2'!$B$2:$B$224,0),MATCH(G4192,'PB2'!$D$1:$AQ$1,0))</f>
        <v>0.49542999267578097</v>
      </c>
      <c r="M4192" s="16">
        <f t="shared" si="305"/>
        <v>2.0184486502302241</v>
      </c>
      <c r="N4192" s="6">
        <f>INDEX('ROA2'!$D$2:$AQ$224,MATCH(A4192,'ROA2'!$B$2:$B$224,0),MATCH(G4192,'ROA2'!$D$1:$AQ$1,0))</f>
        <v>0.143810003995895</v>
      </c>
      <c r="O4192" s="6">
        <v>49795.575808000001</v>
      </c>
      <c r="P4192" s="28">
        <v>3.0581259073232326E-2</v>
      </c>
    </row>
    <row r="4193" spans="1:16" x14ac:dyDescent="0.3">
      <c r="A4193" t="s">
        <v>568</v>
      </c>
      <c r="B4193" t="str">
        <f>VLOOKUP(A4193,Sheet3!L:L,1,FALSE)</f>
        <v>LB CN EQUITY</v>
      </c>
      <c r="C4193" t="str">
        <f>VLOOKUP(A4193,'ALL - prices'!B:C,2,FALSE)</f>
        <v>Laurentian Bank of Canada</v>
      </c>
      <c r="D4193" t="str">
        <f>VLOOKUP(A4193,'ALL - prices'!B:I,8,FALSE)</f>
        <v>Financials</v>
      </c>
      <c r="E4193">
        <v>2022</v>
      </c>
      <c r="F4193" t="s">
        <v>682</v>
      </c>
      <c r="G4193" t="str">
        <f t="shared" si="303"/>
        <v>2022-Q4</v>
      </c>
      <c r="H4193" s="4">
        <f>INDEX('ALL - prices'!$J$3:$DY$219,MATCH('COMBINED DATA'!A4193,'ALL - prices'!$B$3:$B$219,0),MATCH('COMBINED DATA'!G4193,'ALL - prices'!$J$1:$DY$1,0))</f>
        <v>26.762499999999999</v>
      </c>
      <c r="I4193" s="14">
        <f t="shared" si="306"/>
        <v>1.6774725777689083</v>
      </c>
      <c r="J4193" s="6">
        <f>INDEX('market cap'!$B$3:$DQ$219,MATCH(A4193,'market cap'!$A$3:$A$219,0),MATCH(G4193,'market cap'!$B$1:$DQ$1,0))</f>
        <v>1399.704</v>
      </c>
      <c r="K4193">
        <f t="shared" si="304"/>
        <v>7.2440160646777496</v>
      </c>
      <c r="L4193">
        <f>INDEX('PB2'!$D$2:$AQ$224,MATCH(A4193,'PB2'!$B$2:$B$224,0),MATCH(G4193,'PB2'!$D$1:$AQ$1,0))</f>
        <v>0.57785099744796797</v>
      </c>
      <c r="M4193" s="16">
        <f t="shared" si="305"/>
        <v>1.7305499244899096</v>
      </c>
      <c r="N4193" s="6">
        <f>INDEX('ROA2'!$D$2:$AQ$224,MATCH(A4193,'ROA2'!$B$2:$B$224,0),MATCH(G4193,'ROA2'!$D$1:$AQ$1,0))</f>
        <v>0.473064005374908</v>
      </c>
      <c r="O4193" s="6">
        <v>50716.758016</v>
      </c>
      <c r="P4193" s="28">
        <v>1.8499278159808008E-2</v>
      </c>
    </row>
    <row r="4194" spans="1:16" x14ac:dyDescent="0.3">
      <c r="A4194" t="s">
        <v>568</v>
      </c>
      <c r="B4194" t="str">
        <f>VLOOKUP(A4194,Sheet3!L:L,1,FALSE)</f>
        <v>LB CN EQUITY</v>
      </c>
      <c r="C4194" t="str">
        <f>VLOOKUP(A4194,'ALL - prices'!B:C,2,FALSE)</f>
        <v>Laurentian Bank of Canada</v>
      </c>
      <c r="D4194" t="str">
        <f>VLOOKUP(A4194,'ALL - prices'!B:I,8,FALSE)</f>
        <v>Financials</v>
      </c>
      <c r="E4194">
        <v>2023</v>
      </c>
      <c r="F4194" t="s">
        <v>679</v>
      </c>
      <c r="G4194" t="str">
        <f t="shared" si="303"/>
        <v>2023-Q1</v>
      </c>
      <c r="H4194" s="4">
        <f>INDEX('ALL - prices'!$J$3:$DY$219,MATCH('COMBINED DATA'!A4194,'ALL - prices'!$B$3:$B$219,0),MATCH('COMBINED DATA'!G4194,'ALL - prices'!$J$1:$DY$1,0))</f>
        <v>26.7379</v>
      </c>
      <c r="I4194" s="14">
        <f t="shared" si="306"/>
        <v>1.7402857607780007</v>
      </c>
      <c r="J4194" s="6">
        <f>INDEX('market cap'!$B$3:$DQ$219,MATCH(A4194,'market cap'!$A$3:$A$219,0),MATCH(G4194,'market cap'!$B$1:$DQ$1,0))</f>
        <v>1380.7514000000001</v>
      </c>
      <c r="K4194">
        <f t="shared" si="304"/>
        <v>7.2303831227224817</v>
      </c>
      <c r="L4194">
        <f>INDEX('PB2'!$D$2:$AQ$224,MATCH(A4194,'PB2'!$B$2:$B$224,0),MATCH(G4194,'PB2'!$D$1:$AQ$1,0))</f>
        <v>0.51413398981094405</v>
      </c>
      <c r="M4194" s="16">
        <f t="shared" si="305"/>
        <v>1.9450182633669431</v>
      </c>
      <c r="N4194" s="6">
        <f>INDEX('ROA2'!$D$2:$AQ$224,MATCH(A4194,'ROA2'!$B$2:$B$224,0),MATCH(G4194,'ROA2'!$D$1:$AQ$1,0))</f>
        <v>0.46238198876380898</v>
      </c>
      <c r="O4194" s="6">
        <v>50361.07776</v>
      </c>
      <c r="P4194" s="28">
        <v>-7.013071614076564E-3</v>
      </c>
    </row>
    <row r="4195" spans="1:16" x14ac:dyDescent="0.3">
      <c r="A4195" t="s">
        <v>568</v>
      </c>
      <c r="B4195" t="str">
        <f>VLOOKUP(A4195,Sheet3!L:L,1,FALSE)</f>
        <v>LB CN EQUITY</v>
      </c>
      <c r="C4195" t="str">
        <f>VLOOKUP(A4195,'ALL - prices'!B:C,2,FALSE)</f>
        <v>Laurentian Bank of Canada</v>
      </c>
      <c r="D4195" t="str">
        <f>VLOOKUP(A4195,'ALL - prices'!B:I,8,FALSE)</f>
        <v>Financials</v>
      </c>
      <c r="E4195">
        <v>2023</v>
      </c>
      <c r="F4195" t="s">
        <v>680</v>
      </c>
      <c r="G4195" t="str">
        <f t="shared" si="303"/>
        <v>2023-Q2</v>
      </c>
      <c r="H4195" s="4">
        <f>INDEX('ALL - prices'!$J$3:$DY$219,MATCH('COMBINED DATA'!A4195,'ALL - prices'!$B$3:$B$219,0),MATCH('COMBINED DATA'!G4195,'ALL - prices'!$J$1:$DY$1,0))</f>
        <v>28.184899999999999</v>
      </c>
      <c r="I4195" s="14">
        <f t="shared" si="306"/>
        <v>1.0908953234232264</v>
      </c>
      <c r="J4195" s="6">
        <f>INDEX('market cap'!$B$3:$DQ$219,MATCH(A4195,'market cap'!$A$3:$A$219,0),MATCH(G4195,'market cap'!$B$1:$DQ$1,0))</f>
        <v>1437.4239</v>
      </c>
      <c r="K4195">
        <f t="shared" si="304"/>
        <v>7.2706078321397456</v>
      </c>
      <c r="L4195">
        <f>INDEX('PB2'!$D$2:$AQ$224,MATCH(A4195,'PB2'!$B$2:$B$224,0),MATCH(G4195,'PB2'!$D$1:$AQ$1,0))</f>
        <v>0.63930600881576505</v>
      </c>
      <c r="M4195" s="16">
        <f t="shared" si="305"/>
        <v>1.564196153657895</v>
      </c>
      <c r="N4195" s="6">
        <f>INDEX('ROA2'!$D$2:$AQ$224,MATCH(A4195,'ROA2'!$B$2:$B$224,0),MATCH(G4195,'ROA2'!$D$1:$AQ$1,0))</f>
        <v>0.42965999245643599</v>
      </c>
      <c r="O4195" s="6">
        <v>50698.420224000001</v>
      </c>
      <c r="P4195" s="28">
        <v>6.6984758667722605E-3</v>
      </c>
    </row>
    <row r="4196" spans="1:16" x14ac:dyDescent="0.3">
      <c r="A4196" t="s">
        <v>568</v>
      </c>
      <c r="B4196" t="str">
        <f>VLOOKUP(A4196,Sheet3!L:L,1,FALSE)</f>
        <v>LB CN EQUITY</v>
      </c>
      <c r="C4196" t="str">
        <f>VLOOKUP(A4196,'ALL - prices'!B:C,2,FALSE)</f>
        <v>Laurentian Bank of Canada</v>
      </c>
      <c r="D4196" t="str">
        <f>VLOOKUP(A4196,'ALL - prices'!B:I,8,FALSE)</f>
        <v>Financials</v>
      </c>
      <c r="E4196">
        <v>2023</v>
      </c>
      <c r="F4196" t="s">
        <v>681</v>
      </c>
      <c r="G4196" t="str">
        <f t="shared" si="303"/>
        <v>2023-Q3</v>
      </c>
      <c r="H4196" s="4">
        <f>INDEX('ALL - prices'!$J$3:$DY$219,MATCH('COMBINED DATA'!A4196,'ALL - prices'!$B$3:$B$219,0),MATCH('COMBINED DATA'!G4196,'ALL - prices'!$J$1:$DY$1,0))</f>
        <v>26.212499999999999</v>
      </c>
      <c r="I4196" s="14">
        <f t="shared" si="306"/>
        <v>0.61334292949920555</v>
      </c>
      <c r="J4196" s="6">
        <f>INDEX('market cap'!$B$3:$DQ$219,MATCH(A4196,'market cap'!$A$3:$A$219,0),MATCH(G4196,'market cap'!$B$1:$DQ$1,0))</f>
        <v>1318.5606</v>
      </c>
      <c r="K4196">
        <f t="shared" si="304"/>
        <v>7.1842959660568342</v>
      </c>
      <c r="L4196">
        <f>INDEX('PB2'!$D$2:$AQ$224,MATCH(A4196,'PB2'!$B$2:$B$224,0),MATCH(G4196,'PB2'!$D$1:$AQ$1,0))</f>
        <v>0.405193001031876</v>
      </c>
      <c r="M4196" s="16">
        <f t="shared" si="305"/>
        <v>2.4679597067406682</v>
      </c>
      <c r="N4196" s="6">
        <f>INDEX('ROA2'!$D$2:$AQ$224,MATCH(A4196,'ROA2'!$B$2:$B$224,0),MATCH(G4196,'ROA2'!$D$1:$AQ$1,0))</f>
        <v>0.41044700145721402</v>
      </c>
      <c r="O4196" s="6">
        <v>50638.360575999999</v>
      </c>
      <c r="P4196" s="28">
        <v>-1.1846453545227176E-3</v>
      </c>
    </row>
    <row r="4197" spans="1:16" x14ac:dyDescent="0.3">
      <c r="A4197" t="s">
        <v>568</v>
      </c>
      <c r="B4197" t="str">
        <f>VLOOKUP(A4197,Sheet3!L:L,1,FALSE)</f>
        <v>LB CN EQUITY</v>
      </c>
      <c r="C4197" t="str">
        <f>VLOOKUP(A4197,'ALL - prices'!B:C,2,FALSE)</f>
        <v>Laurentian Bank of Canada</v>
      </c>
      <c r="D4197" t="str">
        <f>VLOOKUP(A4197,'ALL - prices'!B:I,8,FALSE)</f>
        <v>Financials</v>
      </c>
      <c r="E4197">
        <v>2023</v>
      </c>
      <c r="F4197" t="s">
        <v>682</v>
      </c>
      <c r="G4197" t="str">
        <f t="shared" si="303"/>
        <v>2023-Q4</v>
      </c>
      <c r="H4197" s="4">
        <f>INDEX('ALL - prices'!$J$3:$DY$219,MATCH('COMBINED DATA'!A4197,'ALL - prices'!$B$3:$B$219,0),MATCH('COMBINED DATA'!G4197,'ALL - prices'!$J$1:$DY$1,0))</f>
        <v>24.1342</v>
      </c>
      <c r="I4197" s="14">
        <f t="shared" si="306"/>
        <v>1.293240687510772</v>
      </c>
      <c r="J4197" s="6">
        <f>INDEX('market cap'!$B$3:$DQ$219,MATCH(A4197,'market cap'!$A$3:$A$219,0),MATCH(G4197,'market cap'!$B$1:$DQ$1,0))</f>
        <v>1216.4329</v>
      </c>
      <c r="K4197">
        <f t="shared" si="304"/>
        <v>7.103678002461451</v>
      </c>
      <c r="L4197">
        <f>INDEX('PB2'!$D$2:$AQ$224,MATCH(A4197,'PB2'!$B$2:$B$224,0),MATCH(G4197,'PB2'!$D$1:$AQ$1,0))</f>
        <v>0.41971498727798501</v>
      </c>
      <c r="M4197" s="16">
        <f t="shared" si="305"/>
        <v>2.382569196504964</v>
      </c>
      <c r="N4197" s="6">
        <f>INDEX('ROA2'!$D$2:$AQ$224,MATCH(A4197,'ROA2'!$B$2:$B$224,0),MATCH(G4197,'ROA2'!$D$1:$AQ$1,0))</f>
        <v>0.35997998714446999</v>
      </c>
      <c r="O4197" s="6">
        <v>49892.737024000002</v>
      </c>
      <c r="P4197" s="28">
        <v>-1.4724480483149465E-2</v>
      </c>
    </row>
    <row r="4198" spans="1:16" x14ac:dyDescent="0.3">
      <c r="A4198" t="s">
        <v>568</v>
      </c>
      <c r="B4198" t="str">
        <f>VLOOKUP(A4198,Sheet3!L:L,1,FALSE)</f>
        <v>LB CN EQUITY</v>
      </c>
      <c r="C4198" t="str">
        <f>VLOOKUP(A4198,'ALL - prices'!B:C,2,FALSE)</f>
        <v>Laurentian Bank of Canada</v>
      </c>
      <c r="D4198" t="str">
        <f>VLOOKUP(A4198,'ALL - prices'!B:I,8,FALSE)</f>
        <v>Financials</v>
      </c>
      <c r="E4198" s="18">
        <v>2024</v>
      </c>
      <c r="F4198" t="s">
        <v>679</v>
      </c>
      <c r="G4198" t="str">
        <f t="shared" si="303"/>
        <v>2024-Q1</v>
      </c>
      <c r="H4198" s="4">
        <f>INDEX('ALL - prices'!$J$3:$DY$219,MATCH('COMBINED DATA'!A4198,'ALL - prices'!$B$3:$B$219,0),MATCH('COMBINED DATA'!G4198,'ALL - prices'!$J$1:$DY$1,0))</f>
        <v>25.094100000000001</v>
      </c>
      <c r="I4198" s="14" t="s">
        <v>769</v>
      </c>
      <c r="J4198" s="6">
        <f>INDEX('market cap'!$B$3:$DQ$219,MATCH(A4198,'market cap'!$A$3:$A$219,0),MATCH(G4198,'market cap'!$B$1:$DQ$1,0))</f>
        <v>1225.4376999999999</v>
      </c>
      <c r="K4198">
        <f t="shared" si="304"/>
        <v>7.1110533652826451</v>
      </c>
      <c r="L4198">
        <f>INDEX('PB2'!$D$2:$AQ$224,MATCH(A4198,'PB2'!$B$2:$B$224,0),MATCH(G4198,'PB2'!$D$1:$AQ$1,0))</f>
        <v>0.42995899915695202</v>
      </c>
      <c r="M4198" s="16">
        <f t="shared" si="305"/>
        <v>2.3258031625358782</v>
      </c>
      <c r="N4198" s="6">
        <f>INDEX('ROA2'!$D$2:$AQ$224,MATCH(A4198,'ROA2'!$B$2:$B$224,0),MATCH(G4198,'ROA2'!$D$1:$AQ$1,0))</f>
        <v>0.338207006454468</v>
      </c>
      <c r="O4198" s="6">
        <v>48075.751424000002</v>
      </c>
      <c r="P4198" s="28">
        <v>-3.6417837713051737E-2</v>
      </c>
    </row>
    <row r="4199" spans="1:16" x14ac:dyDescent="0.3">
      <c r="A4199" t="s">
        <v>568</v>
      </c>
      <c r="B4199" t="str">
        <f>VLOOKUP(A4199,Sheet3!L:L,1,FALSE)</f>
        <v>LB CN EQUITY</v>
      </c>
      <c r="C4199" t="str">
        <f>VLOOKUP(A4199,'ALL - prices'!B:C,2,FALSE)</f>
        <v>Laurentian Bank of Canada</v>
      </c>
      <c r="D4199" t="str">
        <f>VLOOKUP(A4199,'ALL - prices'!B:I,8,FALSE)</f>
        <v>Financials</v>
      </c>
      <c r="E4199" s="18">
        <v>2024</v>
      </c>
      <c r="F4199" t="s">
        <v>680</v>
      </c>
      <c r="G4199" t="str">
        <f t="shared" si="303"/>
        <v>2024-Q2</v>
      </c>
      <c r="H4199" s="4">
        <f>INDEX('ALL - prices'!$J$3:$DY$219,MATCH('COMBINED DATA'!A4199,'ALL - prices'!$B$3:$B$219,0),MATCH('COMBINED DATA'!G4199,'ALL - prices'!$J$1:$DY$1,0))</f>
        <v>23.7776</v>
      </c>
      <c r="I4199" s="14" t="s">
        <v>769</v>
      </c>
      <c r="J4199" s="6">
        <f>INDEX('market cap'!$B$3:$DQ$219,MATCH(A4199,'market cap'!$A$3:$A$219,0),MATCH(G4199,'market cap'!$B$1:$DQ$1,0))</f>
        <v>1163.6106</v>
      </c>
      <c r="K4199">
        <f t="shared" si="304"/>
        <v>7.0592830362392309</v>
      </c>
      <c r="L4199">
        <f>INDEX('PB2'!$D$2:$AQ$224,MATCH(A4199,'PB2'!$B$2:$B$224,0),MATCH(G4199,'PB2'!$D$1:$AQ$1,0))</f>
        <v>0.43960401415824901</v>
      </c>
      <c r="M4199" s="16">
        <f t="shared" si="305"/>
        <v>2.2747744965768653</v>
      </c>
      <c r="N4199" s="6">
        <f>INDEX('ROA2'!$D$2:$AQ$224,MATCH(A4199,'ROA2'!$B$2:$B$224,0),MATCH(G4199,'ROA2'!$D$1:$AQ$1,0))</f>
        <v>-7.6299998909200003E-4</v>
      </c>
      <c r="O4199" s="6">
        <v>48386.215936000001</v>
      </c>
      <c r="P4199" s="28">
        <v>6.4578192291137228E-3</v>
      </c>
    </row>
    <row r="4200" spans="1:16" x14ac:dyDescent="0.3">
      <c r="A4200" t="s">
        <v>568</v>
      </c>
      <c r="B4200" t="str">
        <f>VLOOKUP(A4200,Sheet3!L:L,1,FALSE)</f>
        <v>LB CN EQUITY</v>
      </c>
      <c r="C4200" t="str">
        <f>VLOOKUP(A4200,'ALL - prices'!B:C,2,FALSE)</f>
        <v>Laurentian Bank of Canada</v>
      </c>
      <c r="D4200" t="str">
        <f>VLOOKUP(A4200,'ALL - prices'!B:I,8,FALSE)</f>
        <v>Financials</v>
      </c>
      <c r="E4200" s="18">
        <v>2024</v>
      </c>
      <c r="F4200" t="s">
        <v>681</v>
      </c>
      <c r="G4200" t="str">
        <f t="shared" si="303"/>
        <v>2024-Q3</v>
      </c>
      <c r="H4200" s="4">
        <f>INDEX('ALL - prices'!$J$3:$DY$219,MATCH('COMBINED DATA'!A4200,'ALL - prices'!$B$3:$B$219,0),MATCH('COMBINED DATA'!G4200,'ALL - prices'!$J$1:$DY$1,0))</f>
        <v>24.853400000000001</v>
      </c>
      <c r="I4200" s="14" t="s">
        <v>769</v>
      </c>
      <c r="J4200" s="6">
        <f>INDEX('market cap'!$B$3:$DQ$219,MATCH(A4200,'market cap'!$A$3:$A$219,0),MATCH(G4200,'market cap'!$B$1:$DQ$1,0))</f>
        <v>1197.3521000000001</v>
      </c>
      <c r="K4200">
        <f t="shared" si="304"/>
        <v>7.0878678143505258</v>
      </c>
      <c r="L4200">
        <f>INDEX('PB2'!$D$2:$AQ$224,MATCH(A4200,'PB2'!$B$2:$B$224,0),MATCH(G4200,'PB2'!$D$1:$AQ$1,0))</f>
        <v>0.42405399680137601</v>
      </c>
      <c r="M4200" s="16">
        <f t="shared" si="305"/>
        <v>2.358190248277257</v>
      </c>
      <c r="N4200" s="6">
        <f>INDEX('ROA2'!$D$2:$AQ$224,MATCH(A4200,'ROA2'!$B$2:$B$224,0),MATCH(G4200,'ROA2'!$D$1:$AQ$1,0))</f>
        <v>-3.1676001846790001E-2</v>
      </c>
      <c r="O4200" s="6">
        <v>47461.105664000002</v>
      </c>
      <c r="P4200" s="28">
        <v>-1.91192936687513E-2</v>
      </c>
    </row>
    <row r="4201" spans="1:16" x14ac:dyDescent="0.3">
      <c r="A4201" t="s">
        <v>568</v>
      </c>
      <c r="B4201" t="str">
        <f>VLOOKUP(A4201,Sheet3!L:L,1,FALSE)</f>
        <v>LB CN EQUITY</v>
      </c>
      <c r="C4201" t="str">
        <f>VLOOKUP(A4201,'ALL - prices'!B:C,2,FALSE)</f>
        <v>Laurentian Bank of Canada</v>
      </c>
      <c r="D4201" t="str">
        <f>VLOOKUP(A4201,'ALL - prices'!B:I,8,FALSE)</f>
        <v>Financials</v>
      </c>
      <c r="E4201" s="18">
        <v>2024</v>
      </c>
      <c r="F4201" t="s">
        <v>682</v>
      </c>
      <c r="G4201" t="str">
        <f t="shared" si="303"/>
        <v>2024-Q4</v>
      </c>
      <c r="H4201" s="4">
        <f>INDEX('ALL - prices'!$J$3:$DY$219,MATCH('COMBINED DATA'!A4201,'ALL - prices'!$B$3:$B$219,0),MATCH('COMBINED DATA'!G4201,'ALL - prices'!$J$1:$DY$1,0))</f>
        <v>26.894400000000001</v>
      </c>
      <c r="I4201" s="14" t="s">
        <v>769</v>
      </c>
      <c r="J4201" s="6">
        <f>INDEX('market cap'!$B$3:$DQ$219,MATCH(A4201,'market cap'!$A$3:$A$219,0),MATCH(G4201,'market cap'!$B$1:$DQ$1,0))</f>
        <v>1275.7260000000001</v>
      </c>
      <c r="K4201">
        <f t="shared" si="304"/>
        <v>7.1512707073038673</v>
      </c>
      <c r="L4201">
        <f>INDEX('PB2'!$D$2:$AQ$224,MATCH(A4201,'PB2'!$B$2:$B$224,0),MATCH(G4201,'PB2'!$D$1:$AQ$1,0))</f>
        <v>0.47136980092824399</v>
      </c>
      <c r="M4201" s="16">
        <f t="shared" si="305"/>
        <v>2.1214765944503702</v>
      </c>
      <c r="N4201" s="6">
        <f>INDEX('ROA2'!$D$2:$AQ$224,MATCH(A4201,'ROA2'!$B$2:$B$224,0),MATCH(G4201,'ROA2'!$D$1:$AQ$1,0))</f>
        <v>-1.1304000392556E-2</v>
      </c>
      <c r="O4201" s="6">
        <v>47401.291775999998</v>
      </c>
      <c r="P4201" s="28">
        <v>-1.2602716932777654E-3</v>
      </c>
    </row>
    <row r="4202" spans="1:16" x14ac:dyDescent="0.3">
      <c r="A4202" t="s">
        <v>569</v>
      </c>
      <c r="B4202" t="str">
        <f>VLOOKUP(A4202,Sheet3!L:L,1,FALSE)</f>
        <v>LIF CN EQUITY</v>
      </c>
      <c r="C4202" t="str">
        <f>VLOOKUP(A4202,'ALL - prices'!B:C,2,FALSE)</f>
        <v>Labrador Iron Ore Royalty Corp</v>
      </c>
      <c r="D4202" t="str">
        <f>VLOOKUP(A4202,'ALL - prices'!B:I,8,FALSE)</f>
        <v>Materials</v>
      </c>
      <c r="E4202">
        <v>2015</v>
      </c>
      <c r="F4202" t="s">
        <v>679</v>
      </c>
      <c r="G4202" t="str">
        <f t="shared" si="303"/>
        <v>2015-Q1</v>
      </c>
      <c r="H4202" s="4">
        <f>INDEX('ALL - prices'!$J$3:$DY$219,MATCH('COMBINED DATA'!A4202,'ALL - prices'!$B$3:$B$219,0),MATCH('COMBINED DATA'!G4202,'ALL - prices'!$J$1:$DY$1,0))</f>
        <v>5.9467999999999996</v>
      </c>
      <c r="I4202" s="14">
        <f t="shared" ref="I4202:I4237" si="307">STDEV(H4203:H4206)</f>
        <v>0.93723028120094443</v>
      </c>
      <c r="J4202" s="6">
        <f>INDEX('market cap'!$B$3:$DQ$219,MATCH(A4202,'market cap'!$A$3:$A$219,0),MATCH(G4202,'market cap'!$B$1:$DQ$1,0))</f>
        <v>864.64</v>
      </c>
      <c r="K4202">
        <f t="shared" si="304"/>
        <v>6.7623132353317796</v>
      </c>
      <c r="L4202">
        <f>INDEX('PB2'!$D$2:$AQ$224,MATCH(A4202,'PB2'!$B$2:$B$224,0),MATCH(G4202,'PB2'!$D$1:$AQ$1,0))</f>
        <v>1.51357698440552</v>
      </c>
      <c r="M4202" s="16">
        <f t="shared" si="305"/>
        <v>0.66068657907926964</v>
      </c>
      <c r="N4202" s="6">
        <f>INDEX('ROA2'!$D$2:$AQ$224,MATCH(A4202,'ROA2'!$B$2:$B$224,0),MATCH(G4202,'ROA2'!$D$1:$AQ$1,0))</f>
        <v>13.8231058120728</v>
      </c>
      <c r="O4202" s="6">
        <v>730.99385600000005</v>
      </c>
      <c r="P4202" s="28">
        <v>-3.1937526131284789E-2</v>
      </c>
    </row>
    <row r="4203" spans="1:16" x14ac:dyDescent="0.3">
      <c r="A4203" t="s">
        <v>569</v>
      </c>
      <c r="B4203" t="str">
        <f>VLOOKUP(A4203,Sheet3!L:L,1,FALSE)</f>
        <v>LIF CN EQUITY</v>
      </c>
      <c r="C4203" t="str">
        <f>VLOOKUP(A4203,'ALL - prices'!B:C,2,FALSE)</f>
        <v>Labrador Iron Ore Royalty Corp</v>
      </c>
      <c r="D4203" t="str">
        <f>VLOOKUP(A4203,'ALL - prices'!B:I,8,FALSE)</f>
        <v>Materials</v>
      </c>
      <c r="E4203">
        <v>2015</v>
      </c>
      <c r="F4203" t="s">
        <v>680</v>
      </c>
      <c r="G4203" t="str">
        <f t="shared" si="303"/>
        <v>2015-Q2</v>
      </c>
      <c r="H4203" s="4">
        <f>INDEX('ALL - prices'!$J$3:$DY$219,MATCH('COMBINED DATA'!A4203,'ALL - prices'!$B$3:$B$219,0),MATCH('COMBINED DATA'!G4203,'ALL - prices'!$J$1:$DY$1,0))</f>
        <v>6.3768000000000002</v>
      </c>
      <c r="I4203" s="14">
        <f t="shared" si="307"/>
        <v>0.87291379299447136</v>
      </c>
      <c r="J4203" s="6">
        <f>INDEX('market cap'!$B$3:$DQ$219,MATCH(A4203,'market cap'!$A$3:$A$219,0),MATCH(G4203,'market cap'!$B$1:$DQ$1,0))</f>
        <v>912.64</v>
      </c>
      <c r="K4203">
        <f t="shared" si="304"/>
        <v>6.8163414983458219</v>
      </c>
      <c r="L4203">
        <f>INDEX('PB2'!$D$2:$AQ$224,MATCH(A4203,'PB2'!$B$2:$B$224,0),MATCH(G4203,'PB2'!$D$1:$AQ$1,0))</f>
        <v>1.60029804706574</v>
      </c>
      <c r="M4203" s="16">
        <f t="shared" si="305"/>
        <v>0.62488359704841923</v>
      </c>
      <c r="N4203" s="6">
        <f>INDEX('ROA2'!$D$2:$AQ$224,MATCH(A4203,'ROA2'!$B$2:$B$224,0),MATCH(G4203,'ROA2'!$D$1:$AQ$1,0))</f>
        <v>11.914956092834499</v>
      </c>
      <c r="O4203" s="6">
        <v>716.44550400000003</v>
      </c>
      <c r="P4203" s="28">
        <v>-1.9902153596213019E-2</v>
      </c>
    </row>
    <row r="4204" spans="1:16" x14ac:dyDescent="0.3">
      <c r="A4204" t="s">
        <v>569</v>
      </c>
      <c r="B4204" t="str">
        <f>VLOOKUP(A4204,Sheet3!L:L,1,FALSE)</f>
        <v>LIF CN EQUITY</v>
      </c>
      <c r="C4204" t="str">
        <f>VLOOKUP(A4204,'ALL - prices'!B:C,2,FALSE)</f>
        <v>Labrador Iron Ore Royalty Corp</v>
      </c>
      <c r="D4204" t="str">
        <f>VLOOKUP(A4204,'ALL - prices'!B:I,8,FALSE)</f>
        <v>Materials</v>
      </c>
      <c r="E4204">
        <v>2015</v>
      </c>
      <c r="F4204" t="s">
        <v>681</v>
      </c>
      <c r="G4204" t="str">
        <f t="shared" si="303"/>
        <v>2015-Q3</v>
      </c>
      <c r="H4204" s="4">
        <f>INDEX('ALL - prices'!$J$3:$DY$219,MATCH('COMBINED DATA'!A4204,'ALL - prices'!$B$3:$B$219,0),MATCH('COMBINED DATA'!G4204,'ALL - prices'!$J$1:$DY$1,0))</f>
        <v>6.5065999999999997</v>
      </c>
      <c r="I4204" s="14">
        <f t="shared" si="307"/>
        <v>1.0081997036797756</v>
      </c>
      <c r="J4204" s="6">
        <f>INDEX('market cap'!$B$3:$DQ$219,MATCH(A4204,'market cap'!$A$3:$A$219,0),MATCH(G4204,'market cap'!$B$1:$DQ$1,0))</f>
        <v>915.2</v>
      </c>
      <c r="K4204">
        <f t="shared" si="304"/>
        <v>6.8191426206255334</v>
      </c>
      <c r="L4204">
        <f>INDEX('PB2'!$D$2:$AQ$224,MATCH(A4204,'PB2'!$B$2:$B$224,0),MATCH(G4204,'PB2'!$D$1:$AQ$1,0))</f>
        <v>1.5975710153579701</v>
      </c>
      <c r="M4204" s="16">
        <f t="shared" si="305"/>
        <v>0.62595026473732596</v>
      </c>
      <c r="N4204" s="6">
        <f>INDEX('ROA2'!$D$2:$AQ$224,MATCH(A4204,'ROA2'!$B$2:$B$224,0),MATCH(G4204,'ROA2'!$D$1:$AQ$1,0))</f>
        <v>9.0515623092651403</v>
      </c>
      <c r="O4204" s="6">
        <v>716.07571199999995</v>
      </c>
      <c r="P4204" s="28">
        <v>-5.1614812003911322E-4</v>
      </c>
    </row>
    <row r="4205" spans="1:16" x14ac:dyDescent="0.3">
      <c r="A4205" t="s">
        <v>569</v>
      </c>
      <c r="B4205" t="str">
        <f>VLOOKUP(A4205,Sheet3!L:L,1,FALSE)</f>
        <v>LIF CN EQUITY</v>
      </c>
      <c r="C4205" t="str">
        <f>VLOOKUP(A4205,'ALL - prices'!B:C,2,FALSE)</f>
        <v>Labrador Iron Ore Royalty Corp</v>
      </c>
      <c r="D4205" t="str">
        <f>VLOOKUP(A4205,'ALL - prices'!B:I,8,FALSE)</f>
        <v>Materials</v>
      </c>
      <c r="E4205">
        <v>2015</v>
      </c>
      <c r="F4205" t="s">
        <v>682</v>
      </c>
      <c r="G4205" t="str">
        <f t="shared" si="303"/>
        <v>2015-Q4</v>
      </c>
      <c r="H4205" s="4">
        <f>INDEX('ALL - prices'!$J$3:$DY$219,MATCH('COMBINED DATA'!A4205,'ALL - prices'!$B$3:$B$219,0),MATCH('COMBINED DATA'!G4205,'ALL - prices'!$J$1:$DY$1,0))</f>
        <v>4.4669999999999996</v>
      </c>
      <c r="I4205" s="14">
        <f t="shared" si="307"/>
        <v>1.6794481164457986</v>
      </c>
      <c r="J4205" s="6">
        <f>INDEX('market cap'!$B$3:$DQ$219,MATCH(A4205,'market cap'!$A$3:$A$219,0),MATCH(G4205,'market cap'!$B$1:$DQ$1,0))</f>
        <v>613.76</v>
      </c>
      <c r="K4205">
        <f t="shared" si="304"/>
        <v>6.4196039722550191</v>
      </c>
      <c r="L4205">
        <f>INDEX('PB2'!$D$2:$AQ$224,MATCH(A4205,'PB2'!$B$2:$B$224,0),MATCH(G4205,'PB2'!$D$1:$AQ$1,0))</f>
        <v>1.07871401309967</v>
      </c>
      <c r="M4205" s="16">
        <f t="shared" si="305"/>
        <v>0.92702976679288118</v>
      </c>
      <c r="N4205" s="6">
        <f>INDEX('ROA2'!$D$2:$AQ$224,MATCH(A4205,'ROA2'!$B$2:$B$224,0),MATCH(G4205,'ROA2'!$D$1:$AQ$1,0))</f>
        <v>7.6663770675659197</v>
      </c>
      <c r="O4205" s="6">
        <v>720.76473599999997</v>
      </c>
      <c r="P4205" s="28">
        <v>6.5482237721812553E-3</v>
      </c>
    </row>
    <row r="4206" spans="1:16" x14ac:dyDescent="0.3">
      <c r="A4206" t="s">
        <v>569</v>
      </c>
      <c r="B4206" t="str">
        <f>VLOOKUP(A4206,Sheet3!L:L,1,FALSE)</f>
        <v>LIF CN EQUITY</v>
      </c>
      <c r="C4206" t="str">
        <f>VLOOKUP(A4206,'ALL - prices'!B:C,2,FALSE)</f>
        <v>Labrador Iron Ore Royalty Corp</v>
      </c>
      <c r="D4206" t="str">
        <f>VLOOKUP(A4206,'ALL - prices'!B:I,8,FALSE)</f>
        <v>Materials</v>
      </c>
      <c r="E4206">
        <v>2016</v>
      </c>
      <c r="F4206" t="s">
        <v>679</v>
      </c>
      <c r="G4206" t="str">
        <f t="shared" si="303"/>
        <v>2016-Q1</v>
      </c>
      <c r="H4206" s="4">
        <f>INDEX('ALL - prices'!$J$3:$DY$219,MATCH('COMBINED DATA'!A4206,'ALL - prices'!$B$3:$B$219,0),MATCH('COMBINED DATA'!G4206,'ALL - prices'!$J$1:$DY$1,0))</f>
        <v>5.5932000000000004</v>
      </c>
      <c r="I4206" s="14">
        <f t="shared" si="307"/>
        <v>1.7447590330281526</v>
      </c>
      <c r="J4206" s="6">
        <f>INDEX('market cap'!$B$3:$DQ$219,MATCH(A4206,'market cap'!$A$3:$A$219,0),MATCH(G4206,'market cap'!$B$1:$DQ$1,0))</f>
        <v>752</v>
      </c>
      <c r="K4206">
        <f t="shared" si="304"/>
        <v>6.62273632394984</v>
      </c>
      <c r="L4206">
        <f>INDEX('PB2'!$D$2:$AQ$224,MATCH(A4206,'PB2'!$B$2:$B$224,0),MATCH(G4206,'PB2'!$D$1:$AQ$1,0))</f>
        <v>1.33384501934052</v>
      </c>
      <c r="M4206" s="16">
        <f t="shared" si="305"/>
        <v>0.74971228703498116</v>
      </c>
      <c r="N4206" s="6">
        <f>INDEX('ROA2'!$D$2:$AQ$224,MATCH(A4206,'ROA2'!$B$2:$B$224,0),MATCH(G4206,'ROA2'!$D$1:$AQ$1,0))</f>
        <v>7.5648927688598597</v>
      </c>
      <c r="O4206" s="6">
        <v>714.05791999999997</v>
      </c>
      <c r="P4206" s="28">
        <v>-9.3051389239997492E-3</v>
      </c>
    </row>
    <row r="4207" spans="1:16" x14ac:dyDescent="0.3">
      <c r="A4207" t="s">
        <v>569</v>
      </c>
      <c r="B4207" t="str">
        <f>VLOOKUP(A4207,Sheet3!L:L,1,FALSE)</f>
        <v>LIF CN EQUITY</v>
      </c>
      <c r="C4207" t="str">
        <f>VLOOKUP(A4207,'ALL - prices'!B:C,2,FALSE)</f>
        <v>Labrador Iron Ore Royalty Corp</v>
      </c>
      <c r="D4207" t="str">
        <f>VLOOKUP(A4207,'ALL - prices'!B:I,8,FALSE)</f>
        <v>Materials</v>
      </c>
      <c r="E4207">
        <v>2016</v>
      </c>
      <c r="F4207" t="s">
        <v>680</v>
      </c>
      <c r="G4207" t="str">
        <f t="shared" si="303"/>
        <v>2016-Q2</v>
      </c>
      <c r="H4207" s="4">
        <f>INDEX('ALL - prices'!$J$3:$DY$219,MATCH('COMBINED DATA'!A4207,'ALL - prices'!$B$3:$B$219,0),MATCH('COMBINED DATA'!G4207,'ALL - prices'!$J$1:$DY$1,0))</f>
        <v>6.0366</v>
      </c>
      <c r="I4207" s="14">
        <f t="shared" si="307"/>
        <v>1.2165250439263471</v>
      </c>
      <c r="J4207" s="6">
        <f>INDEX('market cap'!$B$3:$DQ$219,MATCH(A4207,'market cap'!$A$3:$A$219,0),MATCH(G4207,'market cap'!$B$1:$DQ$1,0))</f>
        <v>794.24</v>
      </c>
      <c r="K4207">
        <f t="shared" si="304"/>
        <v>6.6773856825761877</v>
      </c>
      <c r="L4207">
        <f>INDEX('PB2'!$D$2:$AQ$224,MATCH(A4207,'PB2'!$B$2:$B$224,0),MATCH(G4207,'PB2'!$D$1:$AQ$1,0))</f>
        <v>1.4290009737014799</v>
      </c>
      <c r="M4207" s="16">
        <f t="shared" si="305"/>
        <v>0.6997895861538449</v>
      </c>
      <c r="N4207" s="6">
        <f>INDEX('ROA2'!$D$2:$AQ$224,MATCH(A4207,'ROA2'!$B$2:$B$224,0),MATCH(G4207,'ROA2'!$D$1:$AQ$1,0))</f>
        <v>7.8184499740600604</v>
      </c>
      <c r="O4207" s="6">
        <v>708.15168000000006</v>
      </c>
      <c r="P4207" s="28">
        <v>-8.2713738403740571E-3</v>
      </c>
    </row>
    <row r="4208" spans="1:16" x14ac:dyDescent="0.3">
      <c r="A4208" t="s">
        <v>569</v>
      </c>
      <c r="B4208" t="str">
        <f>VLOOKUP(A4208,Sheet3!L:L,1,FALSE)</f>
        <v>LIF CN EQUITY</v>
      </c>
      <c r="C4208" t="str">
        <f>VLOOKUP(A4208,'ALL - prices'!B:C,2,FALSE)</f>
        <v>Labrador Iron Ore Royalty Corp</v>
      </c>
      <c r="D4208" t="str">
        <f>VLOOKUP(A4208,'ALL - prices'!B:I,8,FALSE)</f>
        <v>Materials</v>
      </c>
      <c r="E4208">
        <v>2016</v>
      </c>
      <c r="F4208" t="s">
        <v>681</v>
      </c>
      <c r="G4208" t="str">
        <f t="shared" si="303"/>
        <v>2016-Q3</v>
      </c>
      <c r="H4208" s="4">
        <f>INDEX('ALL - prices'!$J$3:$DY$219,MATCH('COMBINED DATA'!A4208,'ALL - prices'!$B$3:$B$219,0),MATCH('COMBINED DATA'!G4208,'ALL - prices'!$J$1:$DY$1,0))</f>
        <v>6.8887</v>
      </c>
      <c r="I4208" s="14">
        <f t="shared" si="307"/>
        <v>0.91984023023928829</v>
      </c>
      <c r="J4208" s="6">
        <f>INDEX('market cap'!$B$3:$DQ$219,MATCH(A4208,'market cap'!$A$3:$A$219,0),MATCH(G4208,'market cap'!$B$1:$DQ$1,0))</f>
        <v>889.6</v>
      </c>
      <c r="K4208">
        <f t="shared" si="304"/>
        <v>6.790771923496318</v>
      </c>
      <c r="L4208">
        <f>INDEX('PB2'!$D$2:$AQ$224,MATCH(A4208,'PB2'!$B$2:$B$224,0),MATCH(G4208,'PB2'!$D$1:$AQ$1,0))</f>
        <v>1.5866949558258101</v>
      </c>
      <c r="M4208" s="16">
        <f t="shared" si="305"/>
        <v>0.6302408640856495</v>
      </c>
      <c r="N4208" s="6">
        <f>INDEX('ROA2'!$D$2:$AQ$224,MATCH(A4208,'ROA2'!$B$2:$B$224,0),MATCH(G4208,'ROA2'!$D$1:$AQ$1,0))</f>
        <v>6.81622314453125</v>
      </c>
      <c r="O4208" s="6">
        <v>706.44243200000005</v>
      </c>
      <c r="P4208" s="28">
        <v>-2.4136749912109256E-3</v>
      </c>
    </row>
    <row r="4209" spans="1:16" x14ac:dyDescent="0.3">
      <c r="A4209" t="s">
        <v>569</v>
      </c>
      <c r="B4209" t="str">
        <f>VLOOKUP(A4209,Sheet3!L:L,1,FALSE)</f>
        <v>LIF CN EQUITY</v>
      </c>
      <c r="C4209" t="str">
        <f>VLOOKUP(A4209,'ALL - prices'!B:C,2,FALSE)</f>
        <v>Labrador Iron Ore Royalty Corp</v>
      </c>
      <c r="D4209" t="str">
        <f>VLOOKUP(A4209,'ALL - prices'!B:I,8,FALSE)</f>
        <v>Materials</v>
      </c>
      <c r="E4209">
        <v>2016</v>
      </c>
      <c r="F4209" t="s">
        <v>682</v>
      </c>
      <c r="G4209" t="str">
        <f t="shared" si="303"/>
        <v>2016-Q4</v>
      </c>
      <c r="H4209" s="4">
        <f>INDEX('ALL - prices'!$J$3:$DY$219,MATCH('COMBINED DATA'!A4209,'ALL - prices'!$B$3:$B$219,0),MATCH('COMBINED DATA'!G4209,'ALL - prices'!$J$1:$DY$1,0))</f>
        <v>9.3550000000000004</v>
      </c>
      <c r="I4209" s="14">
        <f t="shared" si="307"/>
        <v>2.6838179589284117</v>
      </c>
      <c r="J4209" s="6">
        <f>INDEX('market cap'!$B$3:$DQ$219,MATCH(A4209,'market cap'!$A$3:$A$219,0),MATCH(G4209,'market cap'!$B$1:$DQ$1,0))</f>
        <v>1191.68</v>
      </c>
      <c r="K4209">
        <f t="shared" si="304"/>
        <v>7.0831193552085931</v>
      </c>
      <c r="L4209">
        <f>INDEX('PB2'!$D$2:$AQ$224,MATCH(A4209,'PB2'!$B$2:$B$224,0),MATCH(G4209,'PB2'!$D$1:$AQ$1,0))</f>
        <v>2.04108810424805</v>
      </c>
      <c r="M4209" s="16">
        <f t="shared" si="305"/>
        <v>0.48993475485880922</v>
      </c>
      <c r="N4209" s="6">
        <f>INDEX('ROA2'!$D$2:$AQ$224,MATCH(A4209,'ROA2'!$B$2:$B$224,0),MATCH(G4209,'ROA2'!$D$1:$AQ$1,0))</f>
        <v>7.0734438896179199</v>
      </c>
      <c r="O4209" s="6">
        <v>711.17228799999998</v>
      </c>
      <c r="P4209" s="28">
        <v>6.6953169653318993E-3</v>
      </c>
    </row>
    <row r="4210" spans="1:16" x14ac:dyDescent="0.3">
      <c r="A4210" t="s">
        <v>569</v>
      </c>
      <c r="B4210" t="str">
        <f>VLOOKUP(A4210,Sheet3!L:L,1,FALSE)</f>
        <v>LIF CN EQUITY</v>
      </c>
      <c r="C4210" t="str">
        <f>VLOOKUP(A4210,'ALL - prices'!B:C,2,FALSE)</f>
        <v>Labrador Iron Ore Royalty Corp</v>
      </c>
      <c r="D4210" t="str">
        <f>VLOOKUP(A4210,'ALL - prices'!B:I,8,FALSE)</f>
        <v>Materials</v>
      </c>
      <c r="E4210">
        <v>2017</v>
      </c>
      <c r="F4210" t="s">
        <v>679</v>
      </c>
      <c r="G4210" t="str">
        <f t="shared" ref="G4210:G4273" si="308">E4210&amp;"-"&amp;F4210</f>
        <v>2017-Q1</v>
      </c>
      <c r="H4210" s="4">
        <f>INDEX('ALL - prices'!$J$3:$DY$219,MATCH('COMBINED DATA'!A4210,'ALL - prices'!$B$3:$B$219,0),MATCH('COMBINED DATA'!G4210,'ALL - prices'!$J$1:$DY$1,0))</f>
        <v>9.4899000000000004</v>
      </c>
      <c r="I4210" s="14">
        <f t="shared" si="307"/>
        <v>2.5868582456975351</v>
      </c>
      <c r="J4210" s="6">
        <f>INDEX('market cap'!$B$3:$DQ$219,MATCH(A4210,'market cap'!$A$3:$A$219,0),MATCH(G4210,'market cap'!$B$1:$DQ$1,0))</f>
        <v>1192.96</v>
      </c>
      <c r="K4210">
        <f t="shared" ref="K4210:K4273" si="309">LN(J4210)</f>
        <v>7.0841928926171169</v>
      </c>
      <c r="L4210">
        <f>INDEX('PB2'!$D$2:$AQ$224,MATCH(A4210,'PB2'!$B$2:$B$224,0),MATCH(G4210,'PB2'!$D$1:$AQ$1,0))</f>
        <v>2.0061109066009499</v>
      </c>
      <c r="M4210" s="16">
        <f t="shared" ref="M4210:M4273" si="310">1/L4210</f>
        <v>0.49847692702810137</v>
      </c>
      <c r="N4210" s="6">
        <f>INDEX('ROA2'!$D$2:$AQ$224,MATCH(A4210,'ROA2'!$B$2:$B$224,0),MATCH(G4210,'ROA2'!$D$1:$AQ$1,0))</f>
        <v>10.7747392654419</v>
      </c>
      <c r="O4210" s="6">
        <v>736.97798399999999</v>
      </c>
      <c r="P4210" s="28">
        <v>3.6286138303521766E-2</v>
      </c>
    </row>
    <row r="4211" spans="1:16" x14ac:dyDescent="0.3">
      <c r="A4211" t="s">
        <v>569</v>
      </c>
      <c r="B4211" t="str">
        <f>VLOOKUP(A4211,Sheet3!L:L,1,FALSE)</f>
        <v>LIF CN EQUITY</v>
      </c>
      <c r="C4211" t="str">
        <f>VLOOKUP(A4211,'ALL - prices'!B:C,2,FALSE)</f>
        <v>Labrador Iron Ore Royalty Corp</v>
      </c>
      <c r="D4211" t="str">
        <f>VLOOKUP(A4211,'ALL - prices'!B:I,8,FALSE)</f>
        <v>Materials</v>
      </c>
      <c r="E4211">
        <v>2017</v>
      </c>
      <c r="F4211" t="s">
        <v>680</v>
      </c>
      <c r="G4211" t="str">
        <f t="shared" si="308"/>
        <v>2017-Q2</v>
      </c>
      <c r="H4211" s="4">
        <f>INDEX('ALL - prices'!$J$3:$DY$219,MATCH('COMBINED DATA'!A4211,'ALL - prices'!$B$3:$B$219,0),MATCH('COMBINED DATA'!G4211,'ALL - prices'!$J$1:$DY$1,0))</f>
        <v>8.1295000000000002</v>
      </c>
      <c r="I4211" s="14">
        <f t="shared" si="307"/>
        <v>1.7871404708360235</v>
      </c>
      <c r="J4211" s="6">
        <f>INDEX('market cap'!$B$3:$DQ$219,MATCH(A4211,'market cap'!$A$3:$A$219,0),MATCH(G4211,'market cap'!$B$1:$DQ$1,0))</f>
        <v>1006.08</v>
      </c>
      <c r="K4211">
        <f t="shared" si="309"/>
        <v>6.9138168703607326</v>
      </c>
      <c r="L4211">
        <f>INDEX('PB2'!$D$2:$AQ$224,MATCH(A4211,'PB2'!$B$2:$B$224,0),MATCH(G4211,'PB2'!$D$1:$AQ$1,0))</f>
        <v>1.7097929716110201</v>
      </c>
      <c r="M4211" s="16">
        <f t="shared" si="310"/>
        <v>0.58486613093149453</v>
      </c>
      <c r="N4211" s="6">
        <f>INDEX('ROA2'!$D$2:$AQ$224,MATCH(A4211,'ROA2'!$B$2:$B$224,0),MATCH(G4211,'ROA2'!$D$1:$AQ$1,0))</f>
        <v>14.9052743911743</v>
      </c>
      <c r="O4211" s="6">
        <v>769.022784</v>
      </c>
      <c r="P4211" s="28">
        <v>4.348135316888925E-2</v>
      </c>
    </row>
    <row r="4212" spans="1:16" x14ac:dyDescent="0.3">
      <c r="A4212" t="s">
        <v>569</v>
      </c>
      <c r="B4212" t="str">
        <f>VLOOKUP(A4212,Sheet3!L:L,1,FALSE)</f>
        <v>LIF CN EQUITY</v>
      </c>
      <c r="C4212" t="str">
        <f>VLOOKUP(A4212,'ALL - prices'!B:C,2,FALSE)</f>
        <v>Labrador Iron Ore Royalty Corp</v>
      </c>
      <c r="D4212" t="str">
        <f>VLOOKUP(A4212,'ALL - prices'!B:I,8,FALSE)</f>
        <v>Materials</v>
      </c>
      <c r="E4212">
        <v>2017</v>
      </c>
      <c r="F4212" t="s">
        <v>681</v>
      </c>
      <c r="G4212" t="str">
        <f t="shared" si="308"/>
        <v>2017-Q3</v>
      </c>
      <c r="H4212" s="4">
        <f>INDEX('ALL - prices'!$J$3:$DY$219,MATCH('COMBINED DATA'!A4212,'ALL - prices'!$B$3:$B$219,0),MATCH('COMBINED DATA'!G4212,'ALL - prices'!$J$1:$DY$1,0))</f>
        <v>10.3649</v>
      </c>
      <c r="I4212" s="14">
        <f t="shared" si="307"/>
        <v>1.7579314953945007</v>
      </c>
      <c r="J4212" s="6">
        <f>INDEX('market cap'!$B$3:$DQ$219,MATCH(A4212,'market cap'!$A$3:$A$219,0),MATCH(G4212,'market cap'!$B$1:$DQ$1,0))</f>
        <v>1267.2</v>
      </c>
      <c r="K4212">
        <f t="shared" si="309"/>
        <v>7.1445650210601617</v>
      </c>
      <c r="L4212">
        <f>INDEX('PB2'!$D$2:$AQ$224,MATCH(A4212,'PB2'!$B$2:$B$224,0),MATCH(G4212,'PB2'!$D$1:$AQ$1,0))</f>
        <v>2.2305738925933798</v>
      </c>
      <c r="M4212" s="16">
        <f t="shared" si="310"/>
        <v>0.44831511895682979</v>
      </c>
      <c r="N4212" s="6">
        <f>INDEX('ROA2'!$D$2:$AQ$224,MATCH(A4212,'ROA2'!$B$2:$B$224,0),MATCH(G4212,'ROA2'!$D$1:$AQ$1,0))</f>
        <v>18.207624435424801</v>
      </c>
      <c r="O4212" s="6">
        <v>766.41497600000002</v>
      </c>
      <c r="P4212" s="28">
        <v>-3.3910672794838512E-3</v>
      </c>
    </row>
    <row r="4213" spans="1:16" x14ac:dyDescent="0.3">
      <c r="A4213" t="s">
        <v>569</v>
      </c>
      <c r="B4213" t="str">
        <f>VLOOKUP(A4213,Sheet3!L:L,1,FALSE)</f>
        <v>LIF CN EQUITY</v>
      </c>
      <c r="C4213" t="str">
        <f>VLOOKUP(A4213,'ALL - prices'!B:C,2,FALSE)</f>
        <v>Labrador Iron Ore Royalty Corp</v>
      </c>
      <c r="D4213" t="str">
        <f>VLOOKUP(A4213,'ALL - prices'!B:I,8,FALSE)</f>
        <v>Materials</v>
      </c>
      <c r="E4213">
        <v>2017</v>
      </c>
      <c r="F4213" t="s">
        <v>682</v>
      </c>
      <c r="G4213" t="str">
        <f t="shared" si="308"/>
        <v>2017-Q4</v>
      </c>
      <c r="H4213" s="4">
        <f>INDEX('ALL - prices'!$J$3:$DY$219,MATCH('COMBINED DATA'!A4213,'ALL - prices'!$B$3:$B$219,0),MATCH('COMBINED DATA'!G4213,'ALL - prices'!$J$1:$DY$1,0))</f>
        <v>14.370699999999999</v>
      </c>
      <c r="I4213" s="14">
        <f t="shared" si="307"/>
        <v>1.6597705391107644</v>
      </c>
      <c r="J4213" s="6">
        <f>INDEX('market cap'!$B$3:$DQ$219,MATCH(A4213,'market cap'!$A$3:$A$219,0),MATCH(G4213,'market cap'!$B$1:$DQ$1,0))</f>
        <v>1740.8</v>
      </c>
      <c r="K4213">
        <f t="shared" si="309"/>
        <v>7.4621000566616233</v>
      </c>
      <c r="L4213">
        <f>INDEX('PB2'!$D$2:$AQ$224,MATCH(A4213,'PB2'!$B$2:$B$224,0),MATCH(G4213,'PB2'!$D$1:$AQ$1,0))</f>
        <v>3.0349259376525901</v>
      </c>
      <c r="M4213" s="16">
        <f t="shared" si="310"/>
        <v>0.32949733223917327</v>
      </c>
      <c r="N4213" s="6">
        <f>INDEX('ROA2'!$D$2:$AQ$224,MATCH(A4213,'ROA2'!$B$2:$B$224,0),MATCH(G4213,'ROA2'!$D$1:$AQ$1,0))</f>
        <v>21.135614395141602</v>
      </c>
      <c r="O4213" s="6">
        <v>771.612032</v>
      </c>
      <c r="P4213" s="28">
        <v>6.7809948431905055E-3</v>
      </c>
    </row>
    <row r="4214" spans="1:16" x14ac:dyDescent="0.3">
      <c r="A4214" t="s">
        <v>569</v>
      </c>
      <c r="B4214" t="str">
        <f>VLOOKUP(A4214,Sheet3!L:L,1,FALSE)</f>
        <v>LIF CN EQUITY</v>
      </c>
      <c r="C4214" t="str">
        <f>VLOOKUP(A4214,'ALL - prices'!B:C,2,FALSE)</f>
        <v>Labrador Iron Ore Royalty Corp</v>
      </c>
      <c r="D4214" t="str">
        <f>VLOOKUP(A4214,'ALL - prices'!B:I,8,FALSE)</f>
        <v>Materials</v>
      </c>
      <c r="E4214">
        <v>2018</v>
      </c>
      <c r="F4214" t="s">
        <v>679</v>
      </c>
      <c r="G4214" t="str">
        <f t="shared" si="308"/>
        <v>2018-Q1</v>
      </c>
      <c r="H4214" s="4">
        <f>INDEX('ALL - prices'!$J$3:$DY$219,MATCH('COMBINED DATA'!A4214,'ALL - prices'!$B$3:$B$219,0),MATCH('COMBINED DATA'!G4214,'ALL - prices'!$J$1:$DY$1,0))</f>
        <v>11.2751</v>
      </c>
      <c r="I4214" s="14">
        <f t="shared" si="307"/>
        <v>1.5837002838816021</v>
      </c>
      <c r="J4214" s="6">
        <f>INDEX('market cap'!$B$3:$DQ$219,MATCH(A4214,'market cap'!$A$3:$A$219,0),MATCH(G4214,'market cap'!$B$1:$DQ$1,0))</f>
        <v>1350.4</v>
      </c>
      <c r="K4214">
        <f t="shared" si="309"/>
        <v>7.2081561238416931</v>
      </c>
      <c r="L4214">
        <f>INDEX('PB2'!$D$2:$AQ$224,MATCH(A4214,'PB2'!$B$2:$B$224,0),MATCH(G4214,'PB2'!$D$1:$AQ$1,0))</f>
        <v>2.3226170539856001</v>
      </c>
      <c r="M4214" s="16">
        <f t="shared" si="310"/>
        <v>0.43054880626317826</v>
      </c>
      <c r="N4214" s="6">
        <f>INDEX('ROA2'!$D$2:$AQ$224,MATCH(A4214,'ROA2'!$B$2:$B$224,0),MATCH(G4214,'ROA2'!$D$1:$AQ$1,0))</f>
        <v>21.1504001617432</v>
      </c>
      <c r="O4214" s="6">
        <v>750.31302400000004</v>
      </c>
      <c r="P4214" s="28">
        <v>-2.7603260598196528E-2</v>
      </c>
    </row>
    <row r="4215" spans="1:16" x14ac:dyDescent="0.3">
      <c r="A4215" t="s">
        <v>569</v>
      </c>
      <c r="B4215" t="str">
        <f>VLOOKUP(A4215,Sheet3!L:L,1,FALSE)</f>
        <v>LIF CN EQUITY</v>
      </c>
      <c r="C4215" t="str">
        <f>VLOOKUP(A4215,'ALL - prices'!B:C,2,FALSE)</f>
        <v>Labrador Iron Ore Royalty Corp</v>
      </c>
      <c r="D4215" t="str">
        <f>VLOOKUP(A4215,'ALL - prices'!B:I,8,FALSE)</f>
        <v>Materials</v>
      </c>
      <c r="E4215">
        <v>2018</v>
      </c>
      <c r="F4215" t="s">
        <v>680</v>
      </c>
      <c r="G4215" t="str">
        <f t="shared" si="308"/>
        <v>2018-Q2</v>
      </c>
      <c r="H4215" s="4">
        <f>INDEX('ALL - prices'!$J$3:$DY$219,MATCH('COMBINED DATA'!A4215,'ALL - prices'!$B$3:$B$219,0),MATCH('COMBINED DATA'!G4215,'ALL - prices'!$J$1:$DY$1,0))</f>
        <v>13.011799999999999</v>
      </c>
      <c r="I4215" s="14">
        <f t="shared" si="307"/>
        <v>2.6088113096133676</v>
      </c>
      <c r="J4215" s="6">
        <f>INDEX('market cap'!$B$3:$DQ$219,MATCH(A4215,'market cap'!$A$3:$A$219,0),MATCH(G4215,'market cap'!$B$1:$DQ$1,0))</f>
        <v>1541.76</v>
      </c>
      <c r="K4215">
        <f t="shared" si="309"/>
        <v>7.3406798999864522</v>
      </c>
      <c r="L4215">
        <f>INDEX('PB2'!$D$2:$AQ$224,MATCH(A4215,'PB2'!$B$2:$B$224,0),MATCH(G4215,'PB2'!$D$1:$AQ$1,0))</f>
        <v>2.7424418926239</v>
      </c>
      <c r="M4215" s="16">
        <f t="shared" si="310"/>
        <v>0.3646385371699617</v>
      </c>
      <c r="N4215" s="6">
        <f>INDEX('ROA2'!$D$2:$AQ$224,MATCH(A4215,'ROA2'!$B$2:$B$224,0),MATCH(G4215,'ROA2'!$D$1:$AQ$1,0))</f>
        <v>19.154712677001999</v>
      </c>
      <c r="O4215" s="6">
        <v>741.01100799999995</v>
      </c>
      <c r="P4215" s="28">
        <v>-1.2397513707559066E-2</v>
      </c>
    </row>
    <row r="4216" spans="1:16" x14ac:dyDescent="0.3">
      <c r="A4216" t="s">
        <v>569</v>
      </c>
      <c r="B4216" t="str">
        <f>VLOOKUP(A4216,Sheet3!L:L,1,FALSE)</f>
        <v>LIF CN EQUITY</v>
      </c>
      <c r="C4216" t="str">
        <f>VLOOKUP(A4216,'ALL - prices'!B:C,2,FALSE)</f>
        <v>Labrador Iron Ore Royalty Corp</v>
      </c>
      <c r="D4216" t="str">
        <f>VLOOKUP(A4216,'ALL - prices'!B:I,8,FALSE)</f>
        <v>Materials</v>
      </c>
      <c r="E4216">
        <v>2018</v>
      </c>
      <c r="F4216" t="s">
        <v>681</v>
      </c>
      <c r="G4216" t="str">
        <f t="shared" si="308"/>
        <v>2018-Q3</v>
      </c>
      <c r="H4216" s="4">
        <f>INDEX('ALL - prices'!$J$3:$DY$219,MATCH('COMBINED DATA'!A4216,'ALL - prices'!$B$3:$B$219,0),MATCH('COMBINED DATA'!G4216,'ALL - prices'!$J$1:$DY$1,0))</f>
        <v>15.3233</v>
      </c>
      <c r="I4216" s="14">
        <f t="shared" si="307"/>
        <v>2.841516429068585</v>
      </c>
      <c r="J4216" s="6">
        <f>INDEX('market cap'!$B$3:$DQ$219,MATCH(A4216,'market cap'!$A$3:$A$219,0),MATCH(G4216,'market cap'!$B$1:$DQ$1,0))</f>
        <v>1799.68</v>
      </c>
      <c r="K4216">
        <f t="shared" si="309"/>
        <v>7.4953641503021364</v>
      </c>
      <c r="L4216">
        <f>INDEX('PB2'!$D$2:$AQ$224,MATCH(A4216,'PB2'!$B$2:$B$224,0),MATCH(G4216,'PB2'!$D$1:$AQ$1,0))</f>
        <v>3.0694499015808101</v>
      </c>
      <c r="M4216" s="16">
        <f t="shared" si="310"/>
        <v>0.32579127598237906</v>
      </c>
      <c r="N4216" s="6">
        <f>INDEX('ROA2'!$D$2:$AQ$224,MATCH(A4216,'ROA2'!$B$2:$B$224,0),MATCH(G4216,'ROA2'!$D$1:$AQ$1,0))</f>
        <v>14.813581466674799</v>
      </c>
      <c r="O4216" s="6">
        <v>707.45299199999999</v>
      </c>
      <c r="P4216" s="28">
        <v>-4.5286798222571013E-2</v>
      </c>
    </row>
    <row r="4217" spans="1:16" x14ac:dyDescent="0.3">
      <c r="A4217" t="s">
        <v>569</v>
      </c>
      <c r="B4217" t="str">
        <f>VLOOKUP(A4217,Sheet3!L:L,1,FALSE)</f>
        <v>LIF CN EQUITY</v>
      </c>
      <c r="C4217" t="str">
        <f>VLOOKUP(A4217,'ALL - prices'!B:C,2,FALSE)</f>
        <v>Labrador Iron Ore Royalty Corp</v>
      </c>
      <c r="D4217" t="str">
        <f>VLOOKUP(A4217,'ALL - prices'!B:I,8,FALSE)</f>
        <v>Materials</v>
      </c>
      <c r="E4217">
        <v>2018</v>
      </c>
      <c r="F4217" t="s">
        <v>682</v>
      </c>
      <c r="G4217" t="str">
        <f t="shared" si="308"/>
        <v>2018-Q4</v>
      </c>
      <c r="H4217" s="4">
        <f>INDEX('ALL - prices'!$J$3:$DY$219,MATCH('COMBINED DATA'!A4217,'ALL - prices'!$B$3:$B$219,0),MATCH('COMBINED DATA'!G4217,'ALL - prices'!$J$1:$DY$1,0))</f>
        <v>13.347099999999999</v>
      </c>
      <c r="I4217" s="14">
        <f t="shared" si="307"/>
        <v>2.6569260120171432</v>
      </c>
      <c r="J4217" s="6">
        <f>INDEX('market cap'!$B$3:$DQ$219,MATCH(A4217,'market cap'!$A$3:$A$219,0),MATCH(G4217,'market cap'!$B$1:$DQ$1,0))</f>
        <v>1551.36</v>
      </c>
      <c r="K4217">
        <f t="shared" si="309"/>
        <v>7.3468872445607856</v>
      </c>
      <c r="L4217">
        <f>INDEX('PB2'!$D$2:$AQ$224,MATCH(A4217,'PB2'!$B$2:$B$224,0),MATCH(G4217,'PB2'!$D$1:$AQ$1,0))</f>
        <v>2.6256370544433598</v>
      </c>
      <c r="M4217" s="16">
        <f t="shared" si="310"/>
        <v>0.38085995103843551</v>
      </c>
      <c r="N4217" s="6">
        <f>INDEX('ROA2'!$D$2:$AQ$224,MATCH(A4217,'ROA2'!$B$2:$B$224,0),MATCH(G4217,'ROA2'!$D$1:$AQ$1,0))</f>
        <v>16.181983947753899</v>
      </c>
      <c r="O4217" s="6">
        <v>754.13798399999996</v>
      </c>
      <c r="P4217" s="28">
        <v>6.5990238967001166E-2</v>
      </c>
    </row>
    <row r="4218" spans="1:16" x14ac:dyDescent="0.3">
      <c r="A4218" t="s">
        <v>569</v>
      </c>
      <c r="B4218" t="str">
        <f>VLOOKUP(A4218,Sheet3!L:L,1,FALSE)</f>
        <v>LIF CN EQUITY</v>
      </c>
      <c r="C4218" t="str">
        <f>VLOOKUP(A4218,'ALL - prices'!B:C,2,FALSE)</f>
        <v>Labrador Iron Ore Royalty Corp</v>
      </c>
      <c r="D4218" t="str">
        <f>VLOOKUP(A4218,'ALL - prices'!B:I,8,FALSE)</f>
        <v>Materials</v>
      </c>
      <c r="E4218">
        <v>2019</v>
      </c>
      <c r="F4218" t="s">
        <v>679</v>
      </c>
      <c r="G4218" t="str">
        <f t="shared" si="308"/>
        <v>2019-Q1</v>
      </c>
      <c r="H4218" s="4">
        <f>INDEX('ALL - prices'!$J$3:$DY$219,MATCH('COMBINED DATA'!A4218,'ALL - prices'!$B$3:$B$219,0),MATCH('COMBINED DATA'!G4218,'ALL - prices'!$J$1:$DY$1,0))</f>
        <v>16.317299999999999</v>
      </c>
      <c r="I4218" s="14">
        <f t="shared" si="307"/>
        <v>4.044088896566616</v>
      </c>
      <c r="J4218" s="6">
        <f>INDEX('market cap'!$B$3:$DQ$219,MATCH(A4218,'market cap'!$A$3:$A$219,0),MATCH(G4218,'market cap'!$B$1:$DQ$1,0))</f>
        <v>1880.32</v>
      </c>
      <c r="K4218">
        <f t="shared" si="309"/>
        <v>7.5391972541054031</v>
      </c>
      <c r="L4218">
        <f>INDEX('PB2'!$D$2:$AQ$224,MATCH(A4218,'PB2'!$B$2:$B$224,0),MATCH(G4218,'PB2'!$D$1:$AQ$1,0))</f>
        <v>3.3335928916931201</v>
      </c>
      <c r="M4218" s="16">
        <f t="shared" si="310"/>
        <v>0.29997664156648218</v>
      </c>
      <c r="N4218" s="6">
        <f>INDEX('ROA2'!$D$2:$AQ$224,MATCH(A4218,'ROA2'!$B$2:$B$224,0),MATCH(G4218,'ROA2'!$D$1:$AQ$1,0))</f>
        <v>16.974237442016602</v>
      </c>
      <c r="O4218" s="6">
        <v>763.59302400000001</v>
      </c>
      <c r="P4218" s="28">
        <v>1.2537546444550993E-2</v>
      </c>
    </row>
    <row r="4219" spans="1:16" x14ac:dyDescent="0.3">
      <c r="A4219" t="s">
        <v>569</v>
      </c>
      <c r="B4219" t="str">
        <f>VLOOKUP(A4219,Sheet3!L:L,1,FALSE)</f>
        <v>LIF CN EQUITY</v>
      </c>
      <c r="C4219" t="str">
        <f>VLOOKUP(A4219,'ALL - prices'!B:C,2,FALSE)</f>
        <v>Labrador Iron Ore Royalty Corp</v>
      </c>
      <c r="D4219" t="str">
        <f>VLOOKUP(A4219,'ALL - prices'!B:I,8,FALSE)</f>
        <v>Materials</v>
      </c>
      <c r="E4219">
        <v>2019</v>
      </c>
      <c r="F4219" t="s">
        <v>680</v>
      </c>
      <c r="G4219" t="str">
        <f t="shared" si="308"/>
        <v>2019-Q2</v>
      </c>
      <c r="H4219" s="4">
        <f>INDEX('ALL - prices'!$J$3:$DY$219,MATCH('COMBINED DATA'!A4219,'ALL - prices'!$B$3:$B$219,0),MATCH('COMBINED DATA'!G4219,'ALL - prices'!$J$1:$DY$1,0))</f>
        <v>19.592400000000001</v>
      </c>
      <c r="I4219" s="14">
        <f t="shared" si="307"/>
        <v>2.1629497058415348</v>
      </c>
      <c r="J4219" s="6">
        <f>INDEX('market cap'!$B$3:$DQ$219,MATCH(A4219,'market cap'!$A$3:$A$219,0),MATCH(G4219,'market cap'!$B$1:$DQ$1,0))</f>
        <v>2241.2800000000002</v>
      </c>
      <c r="K4219">
        <f t="shared" si="309"/>
        <v>7.714802410217378</v>
      </c>
      <c r="L4219">
        <f>INDEX('PB2'!$D$2:$AQ$224,MATCH(A4219,'PB2'!$B$2:$B$224,0),MATCH(G4219,'PB2'!$D$1:$AQ$1,0))</f>
        <v>3.9643199443817099</v>
      </c>
      <c r="M4219" s="16">
        <f t="shared" si="310"/>
        <v>0.25225007416901707</v>
      </c>
      <c r="N4219" s="6">
        <f>INDEX('ROA2'!$D$2:$AQ$224,MATCH(A4219,'ROA2'!$B$2:$B$224,0),MATCH(G4219,'ROA2'!$D$1:$AQ$1,0))</f>
        <v>18.259382247924801</v>
      </c>
      <c r="O4219" s="6">
        <v>765.99500799999998</v>
      </c>
      <c r="P4219" s="28">
        <v>3.1456337662927238E-3</v>
      </c>
    </row>
    <row r="4220" spans="1:16" x14ac:dyDescent="0.3">
      <c r="A4220" t="s">
        <v>569</v>
      </c>
      <c r="B4220" t="str">
        <f>VLOOKUP(A4220,Sheet3!L:L,1,FALSE)</f>
        <v>LIF CN EQUITY</v>
      </c>
      <c r="C4220" t="str">
        <f>VLOOKUP(A4220,'ALL - prices'!B:C,2,FALSE)</f>
        <v>Labrador Iron Ore Royalty Corp</v>
      </c>
      <c r="D4220" t="str">
        <f>VLOOKUP(A4220,'ALL - prices'!B:I,8,FALSE)</f>
        <v>Materials</v>
      </c>
      <c r="E4220">
        <v>2019</v>
      </c>
      <c r="F4220" t="s">
        <v>681</v>
      </c>
      <c r="G4220" t="str">
        <f t="shared" si="308"/>
        <v>2019-Q3</v>
      </c>
      <c r="H4220" s="4">
        <f>INDEX('ALL - prices'!$J$3:$DY$219,MATCH('COMBINED DATA'!A4220,'ALL - prices'!$B$3:$B$219,0),MATCH('COMBINED DATA'!G4220,'ALL - prices'!$J$1:$DY$1,0))</f>
        <v>13.914199999999999</v>
      </c>
      <c r="I4220" s="14">
        <f t="shared" si="307"/>
        <v>2.4235028567482026</v>
      </c>
      <c r="J4220" s="6">
        <f>INDEX('market cap'!$B$3:$DQ$219,MATCH(A4220,'market cap'!$A$3:$A$219,0),MATCH(G4220,'market cap'!$B$1:$DQ$1,0))</f>
        <v>1576.32</v>
      </c>
      <c r="K4220">
        <f t="shared" si="309"/>
        <v>7.3628482954921184</v>
      </c>
      <c r="L4220">
        <f>INDEX('PB2'!$D$2:$AQ$224,MATCH(A4220,'PB2'!$B$2:$B$224,0),MATCH(G4220,'PB2'!$D$1:$AQ$1,0))</f>
        <v>2.8217699527740501</v>
      </c>
      <c r="M4220" s="16">
        <f t="shared" si="310"/>
        <v>0.35438750030522909</v>
      </c>
      <c r="N4220" s="6">
        <f>INDEX('ROA2'!$D$2:$AQ$224,MATCH(A4220,'ROA2'!$B$2:$B$224,0),MATCH(G4220,'ROA2'!$D$1:$AQ$1,0))</f>
        <v>27.403703689575199</v>
      </c>
      <c r="O4220" s="6">
        <v>765.96102399999995</v>
      </c>
      <c r="P4220" s="28">
        <v>-4.4365824378887087E-5</v>
      </c>
    </row>
    <row r="4221" spans="1:16" x14ac:dyDescent="0.3">
      <c r="A4221" t="s">
        <v>569</v>
      </c>
      <c r="B4221" t="str">
        <f>VLOOKUP(A4221,Sheet3!L:L,1,FALSE)</f>
        <v>LIF CN EQUITY</v>
      </c>
      <c r="C4221" t="str">
        <f>VLOOKUP(A4221,'ALL - prices'!B:C,2,FALSE)</f>
        <v>Labrador Iron Ore Royalty Corp</v>
      </c>
      <c r="D4221" t="str">
        <f>VLOOKUP(A4221,'ALL - prices'!B:I,8,FALSE)</f>
        <v>Materials</v>
      </c>
      <c r="E4221">
        <v>2019</v>
      </c>
      <c r="F4221" t="s">
        <v>682</v>
      </c>
      <c r="G4221" t="str">
        <f t="shared" si="308"/>
        <v>2019-Q4</v>
      </c>
      <c r="H4221" s="4">
        <f>INDEX('ALL - prices'!$J$3:$DY$219,MATCH('COMBINED DATA'!A4221,'ALL - prices'!$B$3:$B$219,0),MATCH('COMBINED DATA'!G4221,'ALL - prices'!$J$1:$DY$1,0))</f>
        <v>14.0441</v>
      </c>
      <c r="I4221" s="14">
        <f t="shared" si="307"/>
        <v>4.3355172386540692</v>
      </c>
      <c r="J4221" s="6">
        <f>INDEX('market cap'!$B$3:$DQ$219,MATCH(A4221,'market cap'!$A$3:$A$219,0),MATCH(G4221,'market cap'!$B$1:$DQ$1,0))</f>
        <v>1575.68</v>
      </c>
      <c r="K4221">
        <f t="shared" si="309"/>
        <v>7.3624422041159789</v>
      </c>
      <c r="L4221">
        <f>INDEX('PB2'!$D$2:$AQ$224,MATCH(A4221,'PB2'!$B$2:$B$224,0),MATCH(G4221,'PB2'!$D$1:$AQ$1,0))</f>
        <v>2.9323871135711701</v>
      </c>
      <c r="M4221" s="16">
        <f t="shared" si="310"/>
        <v>0.34101909511604789</v>
      </c>
      <c r="N4221" s="6">
        <f>INDEX('ROA2'!$D$2:$AQ$224,MATCH(A4221,'ROA2'!$B$2:$B$224,0),MATCH(G4221,'ROA2'!$D$1:$AQ$1,0))</f>
        <v>26.4819850921631</v>
      </c>
      <c r="O4221" s="6">
        <v>766.10297600000001</v>
      </c>
      <c r="P4221" s="28">
        <v>1.8532535671170165E-4</v>
      </c>
    </row>
    <row r="4222" spans="1:16" x14ac:dyDescent="0.3">
      <c r="A4222" t="s">
        <v>569</v>
      </c>
      <c r="B4222" t="str">
        <f>VLOOKUP(A4222,Sheet3!L:L,1,FALSE)</f>
        <v>LIF CN EQUITY</v>
      </c>
      <c r="C4222" t="str">
        <f>VLOOKUP(A4222,'ALL - prices'!B:C,2,FALSE)</f>
        <v>Labrador Iron Ore Royalty Corp</v>
      </c>
      <c r="D4222" t="str">
        <f>VLOOKUP(A4222,'ALL - prices'!B:I,8,FALSE)</f>
        <v>Materials</v>
      </c>
      <c r="E4222">
        <v>2020</v>
      </c>
      <c r="F4222" t="s">
        <v>679</v>
      </c>
      <c r="G4222" t="str">
        <f t="shared" si="308"/>
        <v>2020-Q1</v>
      </c>
      <c r="H4222" s="4">
        <f>INDEX('ALL - prices'!$J$3:$DY$219,MATCH('COMBINED DATA'!A4222,'ALL - prices'!$B$3:$B$219,0),MATCH('COMBINED DATA'!G4222,'ALL - prices'!$J$1:$DY$1,0))</f>
        <v>9.7347000000000001</v>
      </c>
      <c r="I4222" s="14">
        <f t="shared" si="307"/>
        <v>4.4546540176164688</v>
      </c>
      <c r="J4222" s="6">
        <f>INDEX('market cap'!$B$3:$DQ$219,MATCH(A4222,'market cap'!$A$3:$A$219,0),MATCH(G4222,'market cap'!$B$1:$DQ$1,0))</f>
        <v>1075.8399999999999</v>
      </c>
      <c r="K4222">
        <f t="shared" si="309"/>
        <v>6.9808570307801956</v>
      </c>
      <c r="L4222">
        <f>INDEX('PB2'!$D$2:$AQ$224,MATCH(A4222,'PB2'!$B$2:$B$224,0),MATCH(G4222,'PB2'!$D$1:$AQ$1,0))</f>
        <v>1.9164849519729601</v>
      </c>
      <c r="M4222" s="16">
        <f t="shared" si="310"/>
        <v>0.52178859999424043</v>
      </c>
      <c r="N4222" s="6">
        <f>INDEX('ROA2'!$D$2:$AQ$224,MATCH(A4222,'ROA2'!$B$2:$B$224,0),MATCH(G4222,'ROA2'!$D$1:$AQ$1,0))</f>
        <v>27.258251190185501</v>
      </c>
      <c r="O4222" s="6">
        <v>743.02598399999999</v>
      </c>
      <c r="P4222" s="28">
        <v>-3.0122571929546999E-2</v>
      </c>
    </row>
    <row r="4223" spans="1:16" x14ac:dyDescent="0.3">
      <c r="A4223" t="s">
        <v>569</v>
      </c>
      <c r="B4223" t="str">
        <f>VLOOKUP(A4223,Sheet3!L:L,1,FALSE)</f>
        <v>LIF CN EQUITY</v>
      </c>
      <c r="C4223" t="str">
        <f>VLOOKUP(A4223,'ALL - prices'!B:C,2,FALSE)</f>
        <v>Labrador Iron Ore Royalty Corp</v>
      </c>
      <c r="D4223" t="str">
        <f>VLOOKUP(A4223,'ALL - prices'!B:I,8,FALSE)</f>
        <v>Materials</v>
      </c>
      <c r="E4223">
        <v>2020</v>
      </c>
      <c r="F4223" t="s">
        <v>680</v>
      </c>
      <c r="G4223" t="str">
        <f t="shared" si="308"/>
        <v>2020-Q2</v>
      </c>
      <c r="H4223" s="4">
        <f>INDEX('ALL - prices'!$J$3:$DY$219,MATCH('COMBINED DATA'!A4223,'ALL - prices'!$B$3:$B$219,0),MATCH('COMBINED DATA'!G4223,'ALL - prices'!$J$1:$DY$1,0))</f>
        <v>14.204000000000001</v>
      </c>
      <c r="I4223" s="14">
        <f t="shared" si="307"/>
        <v>6.6950351671344253</v>
      </c>
      <c r="J4223" s="6">
        <f>INDEX('market cap'!$B$3:$DQ$219,MATCH(A4223,'market cap'!$A$3:$A$219,0),MATCH(G4223,'market cap'!$B$1:$DQ$1,0))</f>
        <v>1553.28</v>
      </c>
      <c r="K4223">
        <f t="shared" si="309"/>
        <v>7.3481241030981819</v>
      </c>
      <c r="L4223">
        <f>INDEX('PB2'!$D$2:$AQ$224,MATCH(A4223,'PB2'!$B$2:$B$224,0),MATCH(G4223,'PB2'!$D$1:$AQ$1,0))</f>
        <v>2.6725718975067099</v>
      </c>
      <c r="M4223" s="16">
        <f t="shared" si="310"/>
        <v>0.37417141178986352</v>
      </c>
      <c r="N4223" s="6">
        <f>INDEX('ROA2'!$D$2:$AQ$224,MATCH(A4223,'ROA2'!$B$2:$B$224,0),MATCH(G4223,'ROA2'!$D$1:$AQ$1,0))</f>
        <v>28.596826553344702</v>
      </c>
      <c r="O4223" s="6">
        <v>721.16300799999999</v>
      </c>
      <c r="P4223" s="28">
        <v>-2.9424241508087021E-2</v>
      </c>
    </row>
    <row r="4224" spans="1:16" x14ac:dyDescent="0.3">
      <c r="A4224" t="s">
        <v>569</v>
      </c>
      <c r="B4224" t="str">
        <f>VLOOKUP(A4224,Sheet3!L:L,1,FALSE)</f>
        <v>LIF CN EQUITY</v>
      </c>
      <c r="C4224" t="str">
        <f>VLOOKUP(A4224,'ALL - prices'!B:C,2,FALSE)</f>
        <v>Labrador Iron Ore Royalty Corp</v>
      </c>
      <c r="D4224" t="str">
        <f>VLOOKUP(A4224,'ALL - prices'!B:I,8,FALSE)</f>
        <v>Materials</v>
      </c>
      <c r="E4224">
        <v>2020</v>
      </c>
      <c r="F4224" t="s">
        <v>681</v>
      </c>
      <c r="G4224" t="str">
        <f t="shared" si="308"/>
        <v>2020-Q3</v>
      </c>
      <c r="H4224" s="4">
        <f>INDEX('ALL - prices'!$J$3:$DY$219,MATCH('COMBINED DATA'!A4224,'ALL - prices'!$B$3:$B$219,0),MATCH('COMBINED DATA'!G4224,'ALL - prices'!$J$1:$DY$1,0))</f>
        <v>15.180999999999999</v>
      </c>
      <c r="I4224" s="14">
        <f t="shared" si="307"/>
        <v>4.533195096911979</v>
      </c>
      <c r="J4224" s="6">
        <f>INDEX('market cap'!$B$3:$DQ$219,MATCH(A4224,'market cap'!$A$3:$A$219,0),MATCH(G4224,'market cap'!$B$1:$DQ$1,0))</f>
        <v>1644.16</v>
      </c>
      <c r="K4224">
        <f t="shared" si="309"/>
        <v>7.4049848944814638</v>
      </c>
      <c r="L4224">
        <f>INDEX('PB2'!$D$2:$AQ$224,MATCH(A4224,'PB2'!$B$2:$B$224,0),MATCH(G4224,'PB2'!$D$1:$AQ$1,0))</f>
        <v>2.70583891868591</v>
      </c>
      <c r="M4224" s="16">
        <f t="shared" si="310"/>
        <v>0.36957114966978516</v>
      </c>
      <c r="N4224" s="6">
        <f>INDEX('ROA2'!$D$2:$AQ$224,MATCH(A4224,'ROA2'!$B$2:$B$224,0),MATCH(G4224,'ROA2'!$D$1:$AQ$1,0))</f>
        <v>26.226722717285199</v>
      </c>
      <c r="O4224" s="6">
        <v>762.23603200000002</v>
      </c>
      <c r="P4224" s="28">
        <v>5.6953869713738885E-2</v>
      </c>
    </row>
    <row r="4225" spans="1:16" x14ac:dyDescent="0.3">
      <c r="A4225" t="s">
        <v>569</v>
      </c>
      <c r="B4225" t="str">
        <f>VLOOKUP(A4225,Sheet3!L:L,1,FALSE)</f>
        <v>LIF CN EQUITY</v>
      </c>
      <c r="C4225" t="str">
        <f>VLOOKUP(A4225,'ALL - prices'!B:C,2,FALSE)</f>
        <v>Labrador Iron Ore Royalty Corp</v>
      </c>
      <c r="D4225" t="str">
        <f>VLOOKUP(A4225,'ALL - prices'!B:I,8,FALSE)</f>
        <v>Materials</v>
      </c>
      <c r="E4225">
        <v>2020</v>
      </c>
      <c r="F4225" t="s">
        <v>682</v>
      </c>
      <c r="G4225" t="str">
        <f t="shared" si="308"/>
        <v>2020-Q4</v>
      </c>
      <c r="H4225" s="4">
        <f>INDEX('ALL - prices'!$J$3:$DY$219,MATCH('COMBINED DATA'!A4225,'ALL - prices'!$B$3:$B$219,0),MATCH('COMBINED DATA'!G4225,'ALL - prices'!$J$1:$DY$1,0))</f>
        <v>20.299499999999998</v>
      </c>
      <c r="I4225" s="14">
        <f t="shared" si="307"/>
        <v>3.3243208805208551</v>
      </c>
      <c r="J4225" s="6">
        <f>INDEX('market cap'!$B$3:$DQ$219,MATCH(A4225,'market cap'!$A$3:$A$219,0),MATCH(G4225,'market cap'!$B$1:$DQ$1,0))</f>
        <v>2087.04</v>
      </c>
      <c r="K4225">
        <f t="shared" si="309"/>
        <v>7.6435020731608994</v>
      </c>
      <c r="L4225">
        <f>INDEX('PB2'!$D$2:$AQ$224,MATCH(A4225,'PB2'!$B$2:$B$224,0),MATCH(G4225,'PB2'!$D$1:$AQ$1,0))</f>
        <v>3.68495392799377</v>
      </c>
      <c r="M4225" s="16">
        <f t="shared" si="310"/>
        <v>0.27137381349688633</v>
      </c>
      <c r="N4225" s="6">
        <f>INDEX('ROA2'!$D$2:$AQ$224,MATCH(A4225,'ROA2'!$B$2:$B$224,0),MATCH(G4225,'ROA2'!$D$1:$AQ$1,0))</f>
        <v>25.917169570922901</v>
      </c>
      <c r="O4225" s="6">
        <v>782.32998399999997</v>
      </c>
      <c r="P4225" s="28">
        <v>2.6361850078480603E-2</v>
      </c>
    </row>
    <row r="4226" spans="1:16" x14ac:dyDescent="0.3">
      <c r="A4226" t="s">
        <v>569</v>
      </c>
      <c r="B4226" t="str">
        <f>VLOOKUP(A4226,Sheet3!L:L,1,FALSE)</f>
        <v>LIF CN EQUITY</v>
      </c>
      <c r="C4226" t="str">
        <f>VLOOKUP(A4226,'ALL - prices'!B:C,2,FALSE)</f>
        <v>Labrador Iron Ore Royalty Corp</v>
      </c>
      <c r="D4226" t="str">
        <f>VLOOKUP(A4226,'ALL - prices'!B:I,8,FALSE)</f>
        <v>Materials</v>
      </c>
      <c r="E4226">
        <v>2021</v>
      </c>
      <c r="F4226" t="s">
        <v>679</v>
      </c>
      <c r="G4226" t="str">
        <f t="shared" si="308"/>
        <v>2021-Q1</v>
      </c>
      <c r="H4226" s="4">
        <f>INDEX('ALL - prices'!$J$3:$DY$219,MATCH('COMBINED DATA'!A4226,'ALL - prices'!$B$3:$B$219,0),MATCH('COMBINED DATA'!G4226,'ALL - prices'!$J$1:$DY$1,0))</f>
        <v>23.688500000000001</v>
      </c>
      <c r="I4226" s="14">
        <f t="shared" si="307"/>
        <v>3.0818118366744369</v>
      </c>
      <c r="J4226" s="6">
        <f>INDEX('market cap'!$B$3:$DQ$219,MATCH(A4226,'market cap'!$A$3:$A$219,0),MATCH(G4226,'market cap'!$B$1:$DQ$1,0))</f>
        <v>2369.92</v>
      </c>
      <c r="K4226">
        <f t="shared" si="309"/>
        <v>7.7706114782851934</v>
      </c>
      <c r="L4226">
        <f>INDEX('PB2'!$D$2:$AQ$224,MATCH(A4226,'PB2'!$B$2:$B$224,0),MATCH(G4226,'PB2'!$D$1:$AQ$1,0))</f>
        <v>4.0235238075256303</v>
      </c>
      <c r="M4226" s="16">
        <f t="shared" si="310"/>
        <v>0.24853835787664341</v>
      </c>
      <c r="N4226" s="6">
        <f>INDEX('ROA2'!$D$2:$AQ$224,MATCH(A4226,'ROA2'!$B$2:$B$224,0),MATCH(G4226,'ROA2'!$D$1:$AQ$1,0))</f>
        <v>29.011369705200199</v>
      </c>
      <c r="O4226" s="6">
        <v>823.22201600000005</v>
      </c>
      <c r="P4226" s="28">
        <v>5.2269544612008743E-2</v>
      </c>
    </row>
    <row r="4227" spans="1:16" x14ac:dyDescent="0.3">
      <c r="A4227" t="s">
        <v>569</v>
      </c>
      <c r="B4227" t="str">
        <f>VLOOKUP(A4227,Sheet3!L:L,1,FALSE)</f>
        <v>LIF CN EQUITY</v>
      </c>
      <c r="C4227" t="str">
        <f>VLOOKUP(A4227,'ALL - prices'!B:C,2,FALSE)</f>
        <v>Labrador Iron Ore Royalty Corp</v>
      </c>
      <c r="D4227" t="str">
        <f>VLOOKUP(A4227,'ALL - prices'!B:I,8,FALSE)</f>
        <v>Materials</v>
      </c>
      <c r="E4227">
        <v>2021</v>
      </c>
      <c r="F4227" t="s">
        <v>680</v>
      </c>
      <c r="G4227" t="str">
        <f t="shared" si="308"/>
        <v>2021-Q2</v>
      </c>
      <c r="H4227" s="4">
        <f>INDEX('ALL - prices'!$J$3:$DY$219,MATCH('COMBINED DATA'!A4227,'ALL - prices'!$B$3:$B$219,0),MATCH('COMBINED DATA'!G4227,'ALL - prices'!$J$1:$DY$1,0))</f>
        <v>31.141300000000001</v>
      </c>
      <c r="I4227" s="14">
        <f t="shared" si="307"/>
        <v>3.9386569331012504</v>
      </c>
      <c r="J4227" s="6">
        <f>INDEX('market cap'!$B$3:$DQ$219,MATCH(A4227,'market cap'!$A$3:$A$219,0),MATCH(G4227,'market cap'!$B$1:$DQ$1,0))</f>
        <v>3006.08</v>
      </c>
      <c r="K4227">
        <f t="shared" si="309"/>
        <v>8.0083921833985752</v>
      </c>
      <c r="L4227">
        <f>INDEX('PB2'!$D$2:$AQ$224,MATCH(A4227,'PB2'!$B$2:$B$224,0),MATCH(G4227,'PB2'!$D$1:$AQ$1,0))</f>
        <v>5.0921602249145499</v>
      </c>
      <c r="M4227" s="16">
        <f t="shared" si="310"/>
        <v>0.19638030930513006</v>
      </c>
      <c r="N4227" s="6">
        <f>INDEX('ROA2'!$D$2:$AQ$224,MATCH(A4227,'ROA2'!$B$2:$B$224,0),MATCH(G4227,'ROA2'!$D$1:$AQ$1,0))</f>
        <v>35.128616333007798</v>
      </c>
      <c r="O4227" s="6">
        <v>800.06399999999996</v>
      </c>
      <c r="P4227" s="28">
        <v>-2.8130948334598581E-2</v>
      </c>
    </row>
    <row r="4228" spans="1:16" x14ac:dyDescent="0.3">
      <c r="A4228" t="s">
        <v>569</v>
      </c>
      <c r="B4228" t="str">
        <f>VLOOKUP(A4228,Sheet3!L:L,1,FALSE)</f>
        <v>LIF CN EQUITY</v>
      </c>
      <c r="C4228" t="str">
        <f>VLOOKUP(A4228,'ALL - prices'!B:C,2,FALSE)</f>
        <v>Labrador Iron Ore Royalty Corp</v>
      </c>
      <c r="D4228" t="str">
        <f>VLOOKUP(A4228,'ALL - prices'!B:I,8,FALSE)</f>
        <v>Materials</v>
      </c>
      <c r="E4228">
        <v>2021</v>
      </c>
      <c r="F4228" t="s">
        <v>681</v>
      </c>
      <c r="G4228" t="str">
        <f t="shared" si="308"/>
        <v>2021-Q3</v>
      </c>
      <c r="H4228" s="4">
        <f>INDEX('ALL - prices'!$J$3:$DY$219,MATCH('COMBINED DATA'!A4228,'ALL - prices'!$B$3:$B$219,0),MATCH('COMBINED DATA'!G4228,'ALL - prices'!$J$1:$DY$1,0))</f>
        <v>24.635100000000001</v>
      </c>
      <c r="I4228" s="14">
        <f t="shared" si="307"/>
        <v>4.3035384149751401</v>
      </c>
      <c r="J4228" s="6">
        <f>INDEX('market cap'!$B$3:$DQ$219,MATCH(A4228,'market cap'!$A$3:$A$219,0),MATCH(G4228,'market cap'!$B$1:$DQ$1,0))</f>
        <v>2254.08</v>
      </c>
      <c r="K4228">
        <f t="shared" si="309"/>
        <v>7.7204971864277319</v>
      </c>
      <c r="L4228">
        <f>INDEX('PB2'!$D$2:$AQ$224,MATCH(A4228,'PB2'!$B$2:$B$224,0),MATCH(G4228,'PB2'!$D$1:$AQ$1,0))</f>
        <v>4.0201182365417498</v>
      </c>
      <c r="M4228" s="16">
        <f t="shared" si="310"/>
        <v>0.24874890268407526</v>
      </c>
      <c r="N4228" s="6">
        <f>INDEX('ROA2'!$D$2:$AQ$224,MATCH(A4228,'ROA2'!$B$2:$B$224,0),MATCH(G4228,'ROA2'!$D$1:$AQ$1,0))</f>
        <v>40.559162139892599</v>
      </c>
      <c r="O4228" s="6">
        <v>857.60998400000005</v>
      </c>
      <c r="P4228" s="28">
        <v>7.1926725861931162E-2</v>
      </c>
    </row>
    <row r="4229" spans="1:16" x14ac:dyDescent="0.3">
      <c r="A4229" t="s">
        <v>569</v>
      </c>
      <c r="B4229" t="str">
        <f>VLOOKUP(A4229,Sheet3!L:L,1,FALSE)</f>
        <v>LIF CN EQUITY</v>
      </c>
      <c r="C4229" t="str">
        <f>VLOOKUP(A4229,'ALL - prices'!B:C,2,FALSE)</f>
        <v>Labrador Iron Ore Royalty Corp</v>
      </c>
      <c r="D4229" t="str">
        <f>VLOOKUP(A4229,'ALL - prices'!B:I,8,FALSE)</f>
        <v>Materials</v>
      </c>
      <c r="E4229">
        <v>2021</v>
      </c>
      <c r="F4229" t="s">
        <v>682</v>
      </c>
      <c r="G4229" t="str">
        <f t="shared" si="308"/>
        <v>2021-Q4</v>
      </c>
      <c r="H4229" s="4">
        <f>INDEX('ALL - prices'!$J$3:$DY$219,MATCH('COMBINED DATA'!A4229,'ALL - prices'!$B$3:$B$219,0),MATCH('COMBINED DATA'!G4229,'ALL - prices'!$J$1:$DY$1,0))</f>
        <v>27.041699999999999</v>
      </c>
      <c r="I4229" s="14">
        <f t="shared" si="307"/>
        <v>4.253727228756766</v>
      </c>
      <c r="J4229" s="6">
        <f>INDEX('market cap'!$B$3:$DQ$219,MATCH(A4229,'market cap'!$A$3:$A$219,0),MATCH(G4229,'market cap'!$B$1:$DQ$1,0))</f>
        <v>2401.92</v>
      </c>
      <c r="K4229">
        <f t="shared" si="309"/>
        <v>7.7840236965066012</v>
      </c>
      <c r="L4229">
        <f>INDEX('PB2'!$D$2:$AQ$224,MATCH(A4229,'PB2'!$B$2:$B$224,0),MATCH(G4229,'PB2'!$D$1:$AQ$1,0))</f>
        <v>4.2582697868347203</v>
      </c>
      <c r="M4229" s="16">
        <f t="shared" si="310"/>
        <v>0.23483716393256646</v>
      </c>
      <c r="N4229" s="6">
        <f>INDEX('ROA2'!$D$2:$AQ$224,MATCH(A4229,'ROA2'!$B$2:$B$224,0),MATCH(G4229,'ROA2'!$D$1:$AQ$1,0))</f>
        <v>45.984054565429702</v>
      </c>
      <c r="O4229" s="6">
        <v>850.99699199999998</v>
      </c>
      <c r="P4229" s="28">
        <v>-7.7109550067925468E-3</v>
      </c>
    </row>
    <row r="4230" spans="1:16" x14ac:dyDescent="0.3">
      <c r="A4230" t="s">
        <v>569</v>
      </c>
      <c r="B4230" t="str">
        <f>VLOOKUP(A4230,Sheet3!L:L,1,FALSE)</f>
        <v>LIF CN EQUITY</v>
      </c>
      <c r="C4230" t="str">
        <f>VLOOKUP(A4230,'ALL - prices'!B:C,2,FALSE)</f>
        <v>Labrador Iron Ore Royalty Corp</v>
      </c>
      <c r="D4230" t="str">
        <f>VLOOKUP(A4230,'ALL - prices'!B:I,8,FALSE)</f>
        <v>Materials</v>
      </c>
      <c r="E4230">
        <v>2022</v>
      </c>
      <c r="F4230" t="s">
        <v>679</v>
      </c>
      <c r="G4230" t="str">
        <f t="shared" si="308"/>
        <v>2022-Q1</v>
      </c>
      <c r="H4230" s="4">
        <f>INDEX('ALL - prices'!$J$3:$DY$219,MATCH('COMBINED DATA'!A4230,'ALL - prices'!$B$3:$B$219,0),MATCH('COMBINED DATA'!G4230,'ALL - prices'!$J$1:$DY$1,0))</f>
        <v>30.6281</v>
      </c>
      <c r="I4230" s="14">
        <f t="shared" si="307"/>
        <v>2.5665269689796752</v>
      </c>
      <c r="J4230" s="6">
        <f>INDEX('market cap'!$B$3:$DQ$219,MATCH(A4230,'market cap'!$A$3:$A$219,0),MATCH(G4230,'market cap'!$B$1:$DQ$1,0))</f>
        <v>2688.64</v>
      </c>
      <c r="K4230">
        <f t="shared" si="309"/>
        <v>7.8967907685409626</v>
      </c>
      <c r="L4230">
        <f>INDEX('PB2'!$D$2:$AQ$224,MATCH(A4230,'PB2'!$B$2:$B$224,0),MATCH(G4230,'PB2'!$D$1:$AQ$1,0))</f>
        <v>4.5163998603820801</v>
      </c>
      <c r="M4230" s="16">
        <f t="shared" si="310"/>
        <v>0.22141529335611165</v>
      </c>
      <c r="N4230" s="6">
        <f>INDEX('ROA2'!$D$2:$AQ$224,MATCH(A4230,'ROA2'!$B$2:$B$224,0),MATCH(G4230,'ROA2'!$D$1:$AQ$1,0))</f>
        <v>47.1025390625</v>
      </c>
      <c r="O4230" s="6">
        <v>789.31097599999998</v>
      </c>
      <c r="P4230" s="28">
        <v>-7.2486761504322678E-2</v>
      </c>
    </row>
    <row r="4231" spans="1:16" x14ac:dyDescent="0.3">
      <c r="A4231" t="s">
        <v>569</v>
      </c>
      <c r="B4231" t="str">
        <f>VLOOKUP(A4231,Sheet3!L:L,1,FALSE)</f>
        <v>LIF CN EQUITY</v>
      </c>
      <c r="C4231" t="str">
        <f>VLOOKUP(A4231,'ALL - prices'!B:C,2,FALSE)</f>
        <v>Labrador Iron Ore Royalty Corp</v>
      </c>
      <c r="D4231" t="str">
        <f>VLOOKUP(A4231,'ALL - prices'!B:I,8,FALSE)</f>
        <v>Materials</v>
      </c>
      <c r="E4231">
        <v>2022</v>
      </c>
      <c r="F4231" t="s">
        <v>680</v>
      </c>
      <c r="G4231" t="str">
        <f t="shared" si="308"/>
        <v>2022-Q2</v>
      </c>
      <c r="H4231" s="4">
        <f>INDEX('ALL - prices'!$J$3:$DY$219,MATCH('COMBINED DATA'!A4231,'ALL - prices'!$B$3:$B$219,0),MATCH('COMBINED DATA'!G4231,'ALL - prices'!$J$1:$DY$1,0))</f>
        <v>21.286899999999999</v>
      </c>
      <c r="I4231" s="14">
        <f t="shared" si="307"/>
        <v>1.8210168697735885</v>
      </c>
      <c r="J4231" s="6">
        <f>INDEX('market cap'!$B$3:$DQ$219,MATCH(A4231,'market cap'!$A$3:$A$219,0),MATCH(G4231,'market cap'!$B$1:$DQ$1,0))</f>
        <v>1814.4</v>
      </c>
      <c r="K4231">
        <f t="shared" si="309"/>
        <v>7.5035101135334328</v>
      </c>
      <c r="L4231">
        <f>INDEX('PB2'!$D$2:$AQ$224,MATCH(A4231,'PB2'!$B$2:$B$224,0),MATCH(G4231,'PB2'!$D$1:$AQ$1,0))</f>
        <v>2.9182760715484601</v>
      </c>
      <c r="M4231" s="16">
        <f t="shared" si="310"/>
        <v>0.34266806000619132</v>
      </c>
      <c r="N4231" s="6">
        <f>INDEX('ROA2'!$D$2:$AQ$224,MATCH(A4231,'ROA2'!$B$2:$B$224,0),MATCH(G4231,'ROA2'!$D$1:$AQ$1,0))</f>
        <v>45.509632110595703</v>
      </c>
      <c r="O4231" s="6">
        <v>766.06598399999996</v>
      </c>
      <c r="P4231" s="28">
        <v>-2.9449726035483414E-2</v>
      </c>
    </row>
    <row r="4232" spans="1:16" x14ac:dyDescent="0.3">
      <c r="A4232" t="s">
        <v>569</v>
      </c>
      <c r="B4232" t="str">
        <f>VLOOKUP(A4232,Sheet3!L:L,1,FALSE)</f>
        <v>LIF CN EQUITY</v>
      </c>
      <c r="C4232" t="str">
        <f>VLOOKUP(A4232,'ALL - prices'!B:C,2,FALSE)</f>
        <v>Labrador Iron Ore Royalty Corp</v>
      </c>
      <c r="D4232" t="str">
        <f>VLOOKUP(A4232,'ALL - prices'!B:I,8,FALSE)</f>
        <v>Materials</v>
      </c>
      <c r="E4232">
        <v>2022</v>
      </c>
      <c r="F4232" t="s">
        <v>681</v>
      </c>
      <c r="G4232" t="str">
        <f t="shared" si="308"/>
        <v>2022-Q3</v>
      </c>
      <c r="H4232" s="4">
        <f>INDEX('ALL - prices'!$J$3:$DY$219,MATCH('COMBINED DATA'!A4232,'ALL - prices'!$B$3:$B$219,0),MATCH('COMBINED DATA'!G4232,'ALL - prices'!$J$1:$DY$1,0))</f>
        <v>22.4634</v>
      </c>
      <c r="I4232" s="14">
        <f t="shared" si="307"/>
        <v>0.77147326752130518</v>
      </c>
      <c r="J4232" s="6">
        <f>INDEX('market cap'!$B$3:$DQ$219,MATCH(A4232,'market cap'!$A$3:$A$219,0),MATCH(G4232,'market cap'!$B$1:$DQ$1,0))</f>
        <v>1850.24</v>
      </c>
      <c r="K4232">
        <f t="shared" si="309"/>
        <v>7.5230706393879263</v>
      </c>
      <c r="L4232">
        <f>INDEX('PB2'!$D$2:$AQ$224,MATCH(A4232,'PB2'!$B$2:$B$224,0),MATCH(G4232,'PB2'!$D$1:$AQ$1,0))</f>
        <v>2.9048941135406499</v>
      </c>
      <c r="M4232" s="16">
        <f t="shared" si="310"/>
        <v>0.34424662686969448</v>
      </c>
      <c r="N4232" s="6">
        <f>INDEX('ROA2'!$D$2:$AQ$224,MATCH(A4232,'ROA2'!$B$2:$B$224,0),MATCH(G4232,'ROA2'!$D$1:$AQ$1,0))</f>
        <v>38.558067321777301</v>
      </c>
      <c r="O4232" s="6">
        <v>826.27097600000002</v>
      </c>
      <c r="P4232" s="28">
        <v>7.8589825494718824E-2</v>
      </c>
    </row>
    <row r="4233" spans="1:16" x14ac:dyDescent="0.3">
      <c r="A4233" t="s">
        <v>569</v>
      </c>
      <c r="B4233" t="str">
        <f>VLOOKUP(A4233,Sheet3!L:L,1,FALSE)</f>
        <v>LIF CN EQUITY</v>
      </c>
      <c r="C4233" t="str">
        <f>VLOOKUP(A4233,'ALL - prices'!B:C,2,FALSE)</f>
        <v>Labrador Iron Ore Royalty Corp</v>
      </c>
      <c r="D4233" t="str">
        <f>VLOOKUP(A4233,'ALL - prices'!B:I,8,FALSE)</f>
        <v>Materials</v>
      </c>
      <c r="E4233">
        <v>2022</v>
      </c>
      <c r="F4233" t="s">
        <v>682</v>
      </c>
      <c r="G4233" t="str">
        <f t="shared" si="308"/>
        <v>2022-Q4</v>
      </c>
      <c r="H4233" s="4">
        <f>INDEX('ALL - prices'!$J$3:$DY$219,MATCH('COMBINED DATA'!A4233,'ALL - prices'!$B$3:$B$219,0),MATCH('COMBINED DATA'!G4233,'ALL - prices'!$J$1:$DY$1,0))</f>
        <v>26.623799999999999</v>
      </c>
      <c r="I4233" s="14">
        <f t="shared" si="307"/>
        <v>0.95405308203125372</v>
      </c>
      <c r="J4233" s="6">
        <f>INDEX('market cap'!$B$3:$DQ$219,MATCH(A4233,'market cap'!$A$3:$A$219,0),MATCH(G4233,'market cap'!$B$1:$DQ$1,0))</f>
        <v>2149.12</v>
      </c>
      <c r="K4233">
        <f t="shared" si="309"/>
        <v>7.6728137350090666</v>
      </c>
      <c r="L4233">
        <f>INDEX('PB2'!$D$2:$AQ$224,MATCH(A4233,'PB2'!$B$2:$B$224,0),MATCH(G4233,'PB2'!$D$1:$AQ$1,0))</f>
        <v>3.3713850975036599</v>
      </c>
      <c r="M4233" s="16">
        <f t="shared" si="310"/>
        <v>0.29661399427210183</v>
      </c>
      <c r="N4233" s="6">
        <f>INDEX('ROA2'!$D$2:$AQ$224,MATCH(A4233,'ROA2'!$B$2:$B$224,0),MATCH(G4233,'ROA2'!$D$1:$AQ$1,0))</f>
        <v>35.228866577148402</v>
      </c>
      <c r="O4233" s="6">
        <v>846.88902399999995</v>
      </c>
      <c r="P4233" s="28">
        <v>2.4953131114216858E-2</v>
      </c>
    </row>
    <row r="4234" spans="1:16" x14ac:dyDescent="0.3">
      <c r="A4234" t="s">
        <v>569</v>
      </c>
      <c r="B4234" t="str">
        <f>VLOOKUP(A4234,Sheet3!L:L,1,FALSE)</f>
        <v>LIF CN EQUITY</v>
      </c>
      <c r="C4234" t="str">
        <f>VLOOKUP(A4234,'ALL - prices'!B:C,2,FALSE)</f>
        <v>Labrador Iron Ore Royalty Corp</v>
      </c>
      <c r="D4234" t="str">
        <f>VLOOKUP(A4234,'ALL - prices'!B:I,8,FALSE)</f>
        <v>Materials</v>
      </c>
      <c r="E4234">
        <v>2023</v>
      </c>
      <c r="F4234" t="s">
        <v>679</v>
      </c>
      <c r="G4234" t="str">
        <f t="shared" si="308"/>
        <v>2023-Q1</v>
      </c>
      <c r="H4234" s="4">
        <f>INDEX('ALL - prices'!$J$3:$DY$219,MATCH('COMBINED DATA'!A4234,'ALL - prices'!$B$3:$B$219,0),MATCH('COMBINED DATA'!G4234,'ALL - prices'!$J$1:$DY$1,0))</f>
        <v>25.777799999999999</v>
      </c>
      <c r="I4234" s="14">
        <f t="shared" si="307"/>
        <v>1.1315036555398312</v>
      </c>
      <c r="J4234" s="6">
        <f>INDEX('market cap'!$B$3:$DQ$219,MATCH(A4234,'market cap'!$A$3:$A$219,0),MATCH(G4234,'market cap'!$B$1:$DQ$1,0))</f>
        <v>2048</v>
      </c>
      <c r="K4234">
        <f t="shared" si="309"/>
        <v>7.6246189861593985</v>
      </c>
      <c r="L4234">
        <f>INDEX('PB2'!$D$2:$AQ$224,MATCH(A4234,'PB2'!$B$2:$B$224,0),MATCH(G4234,'PB2'!$D$1:$AQ$1,0))</f>
        <v>3.15550708770752</v>
      </c>
      <c r="M4234" s="16">
        <f t="shared" si="310"/>
        <v>0.31690627598193777</v>
      </c>
      <c r="N4234" s="6">
        <f>INDEX('ROA2'!$D$2:$AQ$224,MATCH(A4234,'ROA2'!$B$2:$B$224,0),MATCH(G4234,'ROA2'!$D$1:$AQ$1,0))</f>
        <v>32.871395111083999</v>
      </c>
      <c r="O4234" s="6">
        <v>825.76499200000001</v>
      </c>
      <c r="P4234" s="28">
        <v>-2.4943093370401202E-2</v>
      </c>
    </row>
    <row r="4235" spans="1:16" x14ac:dyDescent="0.3">
      <c r="A4235" t="s">
        <v>569</v>
      </c>
      <c r="B4235" t="str">
        <f>VLOOKUP(A4235,Sheet3!L:L,1,FALSE)</f>
        <v>LIF CN EQUITY</v>
      </c>
      <c r="C4235" t="str">
        <f>VLOOKUP(A4235,'ALL - prices'!B:C,2,FALSE)</f>
        <v>Labrador Iron Ore Royalty Corp</v>
      </c>
      <c r="D4235" t="str">
        <f>VLOOKUP(A4235,'ALL - prices'!B:I,8,FALSE)</f>
        <v>Materials</v>
      </c>
      <c r="E4235">
        <v>2023</v>
      </c>
      <c r="F4235" t="s">
        <v>680</v>
      </c>
      <c r="G4235" t="str">
        <f t="shared" si="308"/>
        <v>2023-Q2</v>
      </c>
      <c r="H4235" s="4">
        <f>INDEX('ALL - prices'!$J$3:$DY$219,MATCH('COMBINED DATA'!A4235,'ALL - prices'!$B$3:$B$219,0),MATCH('COMBINED DATA'!G4235,'ALL - prices'!$J$1:$DY$1,0))</f>
        <v>25.5642</v>
      </c>
      <c r="I4235" s="14">
        <f t="shared" si="307"/>
        <v>1.0147155475797152</v>
      </c>
      <c r="J4235" s="6">
        <f>INDEX('market cap'!$B$3:$DQ$219,MATCH(A4235,'market cap'!$A$3:$A$219,0),MATCH(G4235,'market cap'!$B$1:$DQ$1,0))</f>
        <v>1989.12</v>
      </c>
      <c r="K4235">
        <f t="shared" si="309"/>
        <v>7.5954476088591187</v>
      </c>
      <c r="L4235">
        <f>INDEX('PB2'!$D$2:$AQ$224,MATCH(A4235,'PB2'!$B$2:$B$224,0),MATCH(G4235,'PB2'!$D$1:$AQ$1,0))</f>
        <v>3.0650269985199001</v>
      </c>
      <c r="M4235" s="16">
        <f t="shared" si="310"/>
        <v>0.32626140013869354</v>
      </c>
      <c r="N4235" s="6">
        <f>INDEX('ROA2'!$D$2:$AQ$224,MATCH(A4235,'ROA2'!$B$2:$B$224,0),MATCH(G4235,'ROA2'!$D$1:$AQ$1,0))</f>
        <v>30.834568023681602</v>
      </c>
      <c r="O4235" s="6">
        <v>828.04102399999999</v>
      </c>
      <c r="P4235" s="28">
        <v>2.7562708785794426E-3</v>
      </c>
    </row>
    <row r="4236" spans="1:16" x14ac:dyDescent="0.3">
      <c r="A4236" t="s">
        <v>569</v>
      </c>
      <c r="B4236" t="str">
        <f>VLOOKUP(A4236,Sheet3!L:L,1,FALSE)</f>
        <v>LIF CN EQUITY</v>
      </c>
      <c r="C4236" t="str">
        <f>VLOOKUP(A4236,'ALL - prices'!B:C,2,FALSE)</f>
        <v>Labrador Iron Ore Royalty Corp</v>
      </c>
      <c r="D4236" t="str">
        <f>VLOOKUP(A4236,'ALL - prices'!B:I,8,FALSE)</f>
        <v>Materials</v>
      </c>
      <c r="E4236">
        <v>2023</v>
      </c>
      <c r="F4236" t="s">
        <v>681</v>
      </c>
      <c r="G4236" t="str">
        <f t="shared" si="308"/>
        <v>2023-Q3</v>
      </c>
      <c r="H4236" s="4">
        <f>INDEX('ALL - prices'!$J$3:$DY$219,MATCH('COMBINED DATA'!A4236,'ALL - prices'!$B$3:$B$219,0),MATCH('COMBINED DATA'!G4236,'ALL - prices'!$J$1:$DY$1,0))</f>
        <v>27.230899999999998</v>
      </c>
      <c r="I4236" s="14">
        <f t="shared" si="307"/>
        <v>1.93098528045486</v>
      </c>
      <c r="J4236" s="6">
        <f>INDEX('market cap'!$B$3:$DQ$219,MATCH(A4236,'market cap'!$A$3:$A$219,0),MATCH(G4236,'market cap'!$B$1:$DQ$1,0))</f>
        <v>2057.6</v>
      </c>
      <c r="K4236">
        <f t="shared" si="309"/>
        <v>7.6292955340433002</v>
      </c>
      <c r="L4236">
        <f>INDEX('PB2'!$D$2:$AQ$224,MATCH(A4236,'PB2'!$B$2:$B$224,0),MATCH(G4236,'PB2'!$D$1:$AQ$1,0))</f>
        <v>3.22711205482483</v>
      </c>
      <c r="M4236" s="16">
        <f t="shared" si="310"/>
        <v>0.30987458229251996</v>
      </c>
      <c r="N4236" s="6">
        <f>INDEX('ROA2'!$D$2:$AQ$224,MATCH(A4236,'ROA2'!$B$2:$B$224,0),MATCH(G4236,'ROA2'!$D$1:$AQ$1,0))</f>
        <v>25.149427413940401</v>
      </c>
      <c r="O4236" s="6">
        <v>837.40902400000004</v>
      </c>
      <c r="P4236" s="28">
        <v>1.1313449126887766E-2</v>
      </c>
    </row>
    <row r="4237" spans="1:16" x14ac:dyDescent="0.3">
      <c r="A4237" t="s">
        <v>569</v>
      </c>
      <c r="B4237" t="str">
        <f>VLOOKUP(A4237,Sheet3!L:L,1,FALSE)</f>
        <v>LIF CN EQUITY</v>
      </c>
      <c r="C4237" t="str">
        <f>VLOOKUP(A4237,'ALL - prices'!B:C,2,FALSE)</f>
        <v>Labrador Iron Ore Royalty Corp</v>
      </c>
      <c r="D4237" t="str">
        <f>VLOOKUP(A4237,'ALL - prices'!B:I,8,FALSE)</f>
        <v>Materials</v>
      </c>
      <c r="E4237">
        <v>2023</v>
      </c>
      <c r="F4237" t="s">
        <v>682</v>
      </c>
      <c r="G4237" t="str">
        <f t="shared" si="308"/>
        <v>2023-Q4</v>
      </c>
      <c r="H4237" s="4">
        <f>INDEX('ALL - prices'!$J$3:$DY$219,MATCH('COMBINED DATA'!A4237,'ALL - prices'!$B$3:$B$219,0),MATCH('COMBINED DATA'!G4237,'ALL - prices'!$J$1:$DY$1,0))</f>
        <v>27.394100000000002</v>
      </c>
      <c r="I4237" s="14">
        <f t="shared" si="307"/>
        <v>1.9326267151211591</v>
      </c>
      <c r="J4237" s="6">
        <f>INDEX('market cap'!$B$3:$DQ$219,MATCH(A4237,'market cap'!$A$3:$A$219,0),MATCH(G4237,'market cap'!$B$1:$DQ$1,0))</f>
        <v>2041.6</v>
      </c>
      <c r="K4237">
        <f t="shared" si="309"/>
        <v>7.6214890931504709</v>
      </c>
      <c r="L4237">
        <f>INDEX('PB2'!$D$2:$AQ$224,MATCH(A4237,'PB2'!$B$2:$B$224,0),MATCH(G4237,'PB2'!$D$1:$AQ$1,0))</f>
        <v>3.0964670181274401</v>
      </c>
      <c r="M4237" s="16">
        <f t="shared" si="310"/>
        <v>0.32294870061452835</v>
      </c>
      <c r="N4237" s="6">
        <f>INDEX('ROA2'!$D$2:$AQ$224,MATCH(A4237,'ROA2'!$B$2:$B$224,0),MATCH(G4237,'ROA2'!$D$1:$AQ$1,0))</f>
        <v>21.253238677978501</v>
      </c>
      <c r="O4237" s="6">
        <v>841.56902400000001</v>
      </c>
      <c r="P4237" s="28">
        <v>4.9677038111306145E-3</v>
      </c>
    </row>
    <row r="4238" spans="1:16" x14ac:dyDescent="0.3">
      <c r="A4238" t="s">
        <v>569</v>
      </c>
      <c r="B4238" t="str">
        <f>VLOOKUP(A4238,Sheet3!L:L,1,FALSE)</f>
        <v>LIF CN EQUITY</v>
      </c>
      <c r="C4238" t="str">
        <f>VLOOKUP(A4238,'ALL - prices'!B:C,2,FALSE)</f>
        <v>Labrador Iron Ore Royalty Corp</v>
      </c>
      <c r="D4238" t="str">
        <f>VLOOKUP(A4238,'ALL - prices'!B:I,8,FALSE)</f>
        <v>Materials</v>
      </c>
      <c r="E4238" s="18">
        <v>2024</v>
      </c>
      <c r="F4238" t="s">
        <v>679</v>
      </c>
      <c r="G4238" t="str">
        <f t="shared" si="308"/>
        <v>2024-Q1</v>
      </c>
      <c r="H4238" s="4">
        <f>INDEX('ALL - prices'!$J$3:$DY$219,MATCH('COMBINED DATA'!A4238,'ALL - prices'!$B$3:$B$219,0),MATCH('COMBINED DATA'!G4238,'ALL - prices'!$J$1:$DY$1,0))</f>
        <v>25.184899999999999</v>
      </c>
      <c r="I4238" s="14" t="s">
        <v>769</v>
      </c>
      <c r="J4238" s="6">
        <f>INDEX('market cap'!$B$3:$DQ$219,MATCH(A4238,'market cap'!$A$3:$A$219,0),MATCH(G4238,'market cap'!$B$1:$DQ$1,0))</f>
        <v>1848.32</v>
      </c>
      <c r="K4238">
        <f t="shared" si="309"/>
        <v>7.5220323973842973</v>
      </c>
      <c r="L4238">
        <f>INDEX('PB2'!$D$2:$AQ$224,MATCH(A4238,'PB2'!$B$2:$B$224,0),MATCH(G4238,'PB2'!$D$1:$AQ$1,0))</f>
        <v>2.67927193641663</v>
      </c>
      <c r="M4238" s="16">
        <f t="shared" si="310"/>
        <v>0.37323572363372781</v>
      </c>
      <c r="N4238" s="6">
        <f>INDEX('ROA2'!$D$2:$AQ$224,MATCH(A4238,'ROA2'!$B$2:$B$224,0),MATCH(G4238,'ROA2'!$D$1:$AQ$1,0))</f>
        <v>22.408586502075199</v>
      </c>
      <c r="O4238" s="6">
        <v>837.04396799999995</v>
      </c>
      <c r="P4238" s="28">
        <v>-5.3769279416824916E-3</v>
      </c>
    </row>
    <row r="4239" spans="1:16" x14ac:dyDescent="0.3">
      <c r="A4239" t="s">
        <v>569</v>
      </c>
      <c r="B4239" t="str">
        <f>VLOOKUP(A4239,Sheet3!L:L,1,FALSE)</f>
        <v>LIF CN EQUITY</v>
      </c>
      <c r="C4239" t="str">
        <f>VLOOKUP(A4239,'ALL - prices'!B:C,2,FALSE)</f>
        <v>Labrador Iron Ore Royalty Corp</v>
      </c>
      <c r="D4239" t="str">
        <f>VLOOKUP(A4239,'ALL - prices'!B:I,8,FALSE)</f>
        <v>Materials</v>
      </c>
      <c r="E4239" s="18">
        <v>2024</v>
      </c>
      <c r="F4239" t="s">
        <v>680</v>
      </c>
      <c r="G4239" t="str">
        <f t="shared" si="308"/>
        <v>2024-Q2</v>
      </c>
      <c r="H4239" s="4">
        <f>INDEX('ALL - prices'!$J$3:$DY$219,MATCH('COMBINED DATA'!A4239,'ALL - prices'!$B$3:$B$219,0),MATCH('COMBINED DATA'!G4239,'ALL - prices'!$J$1:$DY$1,0))</f>
        <v>26.325600000000001</v>
      </c>
      <c r="I4239" s="14" t="s">
        <v>769</v>
      </c>
      <c r="J4239" s="6">
        <f>INDEX('market cap'!$B$3:$DQ$219,MATCH(A4239,'market cap'!$A$3:$A$219,0),MATCH(G4239,'market cap'!$B$1:$DQ$1,0))</f>
        <v>1862.4</v>
      </c>
      <c r="K4239">
        <f t="shared" si="309"/>
        <v>7.5296212575371184</v>
      </c>
      <c r="L4239">
        <f>INDEX('PB2'!$D$2:$AQ$224,MATCH(A4239,'PB2'!$B$2:$B$224,0),MATCH(G4239,'PB2'!$D$1:$AQ$1,0))</f>
        <v>2.7779679298400901</v>
      </c>
      <c r="M4239" s="16">
        <f t="shared" si="310"/>
        <v>0.35997535797958746</v>
      </c>
      <c r="N4239" s="6">
        <f>INDEX('ROA2'!$D$2:$AQ$224,MATCH(A4239,'ROA2'!$B$2:$B$224,0),MATCH(G4239,'ROA2'!$D$1:$AQ$1,0))</f>
        <v>23.743263244628899</v>
      </c>
      <c r="O4239" s="6">
        <v>874.06700799999999</v>
      </c>
      <c r="P4239" s="28">
        <v>4.4230699240879114E-2</v>
      </c>
    </row>
    <row r="4240" spans="1:16" x14ac:dyDescent="0.3">
      <c r="A4240" t="s">
        <v>569</v>
      </c>
      <c r="B4240" t="str">
        <f>VLOOKUP(A4240,Sheet3!L:L,1,FALSE)</f>
        <v>LIF CN EQUITY</v>
      </c>
      <c r="C4240" t="str">
        <f>VLOOKUP(A4240,'ALL - prices'!B:C,2,FALSE)</f>
        <v>Labrador Iron Ore Royalty Corp</v>
      </c>
      <c r="D4240" t="str">
        <f>VLOOKUP(A4240,'ALL - prices'!B:I,8,FALSE)</f>
        <v>Materials</v>
      </c>
      <c r="E4240" s="18">
        <v>2024</v>
      </c>
      <c r="F4240" t="s">
        <v>681</v>
      </c>
      <c r="G4240" t="str">
        <f t="shared" si="308"/>
        <v>2024-Q3</v>
      </c>
      <c r="H4240" s="4">
        <f>INDEX('ALL - prices'!$J$3:$DY$219,MATCH('COMBINED DATA'!A4240,'ALL - prices'!$B$3:$B$219,0),MATCH('COMBINED DATA'!G4240,'ALL - prices'!$J$1:$DY$1,0))</f>
        <v>29.716200000000001</v>
      </c>
      <c r="I4240" s="14" t="s">
        <v>769</v>
      </c>
      <c r="J4240" s="6">
        <f>INDEX('market cap'!$B$3:$DQ$219,MATCH(A4240,'market cap'!$A$3:$A$219,0),MATCH(G4240,'market cap'!$B$1:$DQ$1,0))</f>
        <v>2058.2399999999998</v>
      </c>
      <c r="K4240">
        <f t="shared" si="309"/>
        <v>7.629606527670437</v>
      </c>
      <c r="L4240">
        <f>INDEX('PB2'!$D$2:$AQ$224,MATCH(A4240,'PB2'!$B$2:$B$224,0),MATCH(G4240,'PB2'!$D$1:$AQ$1,0))</f>
        <v>3.1222019195556601</v>
      </c>
      <c r="M4240" s="16">
        <f t="shared" si="310"/>
        <v>0.32028678021641732</v>
      </c>
      <c r="N4240" s="6">
        <f>INDEX('ROA2'!$D$2:$AQ$224,MATCH(A4240,'ROA2'!$B$2:$B$224,0),MATCH(G4240,'ROA2'!$D$1:$AQ$1,0))</f>
        <v>24.283775329589801</v>
      </c>
      <c r="O4240" s="6">
        <v>895.25401599999998</v>
      </c>
      <c r="P4240" s="28">
        <v>2.4239569513645334E-2</v>
      </c>
    </row>
    <row r="4241" spans="1:16" x14ac:dyDescent="0.3">
      <c r="A4241" t="s">
        <v>569</v>
      </c>
      <c r="B4241" t="str">
        <f>VLOOKUP(A4241,Sheet3!L:L,1,FALSE)</f>
        <v>LIF CN EQUITY</v>
      </c>
      <c r="C4241" t="str">
        <f>VLOOKUP(A4241,'ALL - prices'!B:C,2,FALSE)</f>
        <v>Labrador Iron Ore Royalty Corp</v>
      </c>
      <c r="D4241" t="str">
        <f>VLOOKUP(A4241,'ALL - prices'!B:I,8,FALSE)</f>
        <v>Materials</v>
      </c>
      <c r="E4241" s="18">
        <v>2024</v>
      </c>
      <c r="F4241" t="s">
        <v>682</v>
      </c>
      <c r="G4241" t="str">
        <f t="shared" si="308"/>
        <v>2024-Q4</v>
      </c>
      <c r="H4241" s="4">
        <f>INDEX('ALL - prices'!$J$3:$DY$219,MATCH('COMBINED DATA'!A4241,'ALL - prices'!$B$3:$B$219,0),MATCH('COMBINED DATA'!G4241,'ALL - prices'!$J$1:$DY$1,0))</f>
        <v>27.431699999999999</v>
      </c>
      <c r="I4241" s="14" t="s">
        <v>769</v>
      </c>
      <c r="J4241" s="6">
        <f>INDEX('market cap'!$B$3:$DQ$219,MATCH(A4241,'market cap'!$A$3:$A$219,0),MATCH(G4241,'market cap'!$B$1:$DQ$1,0))</f>
        <v>1851.52</v>
      </c>
      <c r="K4241">
        <f t="shared" si="309"/>
        <v>7.523762202347716</v>
      </c>
      <c r="L4241">
        <f>INDEX('PB2'!$D$2:$AQ$224,MATCH(A4241,'PB2'!$B$2:$B$224,0),MATCH(G4241,'PB2'!$D$1:$AQ$1,0))</f>
        <v>2.80862289974562</v>
      </c>
      <c r="M4241" s="16">
        <f t="shared" si="310"/>
        <v>0.35604637421797392</v>
      </c>
      <c r="N4241" s="6">
        <f>INDEX('ROA2'!$D$2:$AQ$224,MATCH(A4241,'ROA2'!$B$2:$B$224,0),MATCH(G4241,'ROA2'!$D$1:$AQ$1,0))</f>
        <v>23.011949539184599</v>
      </c>
      <c r="O4241" s="6">
        <v>849.39596800000004</v>
      </c>
      <c r="P4241" s="28">
        <v>-5.1223504369066065E-2</v>
      </c>
    </row>
    <row r="4242" spans="1:16" x14ac:dyDescent="0.3">
      <c r="A4242" t="s">
        <v>570</v>
      </c>
      <c r="B4242" t="e">
        <f>VLOOKUP(A4242,Sheet3!L:L,1,FALSE)</f>
        <v>#N/A</v>
      </c>
      <c r="C4242" t="str">
        <f>VLOOKUP(A4242,'ALL - prices'!B:C,2,FALSE)</f>
        <v>Linamar Corp</v>
      </c>
      <c r="D4242" t="str">
        <f>VLOOKUP(A4242,'ALL - prices'!B:I,8,FALSE)</f>
        <v>Consumer Discretionary</v>
      </c>
      <c r="E4242">
        <v>2015</v>
      </c>
      <c r="F4242" t="s">
        <v>679</v>
      </c>
      <c r="G4242" t="str">
        <f t="shared" si="308"/>
        <v>2015-Q1</v>
      </c>
      <c r="H4242" s="4">
        <f>INDEX('ALL - prices'!$J$3:$DY$219,MATCH('COMBINED DATA'!A4242,'ALL - prices'!$B$3:$B$219,0),MATCH('COMBINED DATA'!G4242,'ALL - prices'!$J$1:$DY$1,0))</f>
        <v>69.505899999999997</v>
      </c>
      <c r="I4242" s="14">
        <f t="shared" ref="I4242:I4277" si="311">STDEV(H4243:H4246)</f>
        <v>6.9149196863858551</v>
      </c>
      <c r="J4242" s="15">
        <f>INDEX(MarketCap2!$E$2:$AR$224,MATCH(A4242,MarketCap2!$B$2:$B$224,0),MATCH(G4242,MarketCap2!$E$1:$AR$1,0))</f>
        <v>5083144192</v>
      </c>
      <c r="K4242">
        <f t="shared" si="309"/>
        <v>22.349195842508333</v>
      </c>
      <c r="L4242">
        <f>INDEX('PB2'!$D$2:$AQ$224,MATCH(A4242,'PB2'!$B$2:$B$224,0),MATCH(G4242,'PB2'!$D$1:$AQ$1,0))</f>
        <v>2.7544689178466801</v>
      </c>
      <c r="M4242" s="16">
        <f t="shared" si="310"/>
        <v>0.36304639109224546</v>
      </c>
      <c r="N4242" s="6">
        <f>INDEX('ROA2'!$D$2:$AQ$224,MATCH(A4242,'ROA2'!$B$2:$B$224,0),MATCH(G4242,'ROA2'!$D$1:$AQ$1,0))</f>
        <v>11.4947519302368</v>
      </c>
      <c r="O4242" s="6">
        <v>2948.4108799999999</v>
      </c>
      <c r="P4242" s="28">
        <v>1.5308755423995943E-2</v>
      </c>
    </row>
    <row r="4243" spans="1:16" x14ac:dyDescent="0.3">
      <c r="A4243" t="s">
        <v>570</v>
      </c>
      <c r="B4243" t="e">
        <f>VLOOKUP(A4243,Sheet3!L:L,1,FALSE)</f>
        <v>#N/A</v>
      </c>
      <c r="C4243" t="str">
        <f>VLOOKUP(A4243,'ALL - prices'!B:C,2,FALSE)</f>
        <v>Linamar Corp</v>
      </c>
      <c r="D4243" t="str">
        <f>VLOOKUP(A4243,'ALL - prices'!B:I,8,FALSE)</f>
        <v>Consumer Discretionary</v>
      </c>
      <c r="E4243">
        <v>2015</v>
      </c>
      <c r="F4243" t="s">
        <v>680</v>
      </c>
      <c r="G4243" t="str">
        <f t="shared" si="308"/>
        <v>2015-Q2</v>
      </c>
      <c r="H4243" s="4">
        <f>INDEX('ALL - prices'!$J$3:$DY$219,MATCH('COMBINED DATA'!A4243,'ALL - prices'!$B$3:$B$219,0),MATCH('COMBINED DATA'!G4243,'ALL - prices'!$J$1:$DY$1,0))</f>
        <v>72.287199999999999</v>
      </c>
      <c r="I4243" s="14">
        <f t="shared" si="311"/>
        <v>11.150300577525559</v>
      </c>
      <c r="J4243" s="15">
        <f>INDEX(MarketCap2!$E$2:$AR$224,MATCH(A4243,MarketCap2!$B$2:$B$224,0),MATCH(G4243,MarketCap2!$E$1:$AR$1,0))</f>
        <v>5281898496</v>
      </c>
      <c r="K4243">
        <f t="shared" si="309"/>
        <v>22.387551433673433</v>
      </c>
      <c r="L4243">
        <f>INDEX('PB2'!$D$2:$AQ$224,MATCH(A4243,'PB2'!$B$2:$B$224,0),MATCH(G4243,'PB2'!$D$1:$AQ$1,0))</f>
        <v>2.71177101135254</v>
      </c>
      <c r="M4243" s="16">
        <f t="shared" si="310"/>
        <v>0.36876270002651651</v>
      </c>
      <c r="N4243" s="6">
        <f>INDEX('ROA2'!$D$2:$AQ$224,MATCH(A4243,'ROA2'!$B$2:$B$224,0),MATCH(G4243,'ROA2'!$D$1:$AQ$1,0))</f>
        <v>11.0130348205566</v>
      </c>
      <c r="O4243" s="6">
        <v>3562.9160959999999</v>
      </c>
      <c r="P4243" s="28">
        <v>0.20841912508476432</v>
      </c>
    </row>
    <row r="4244" spans="1:16" x14ac:dyDescent="0.3">
      <c r="A4244" t="s">
        <v>570</v>
      </c>
      <c r="B4244" t="e">
        <f>VLOOKUP(A4244,Sheet3!L:L,1,FALSE)</f>
        <v>#N/A</v>
      </c>
      <c r="C4244" t="str">
        <f>VLOOKUP(A4244,'ALL - prices'!B:C,2,FALSE)</f>
        <v>Linamar Corp</v>
      </c>
      <c r="D4244" t="str">
        <f>VLOOKUP(A4244,'ALL - prices'!B:I,8,FALSE)</f>
        <v>Consumer Discretionary</v>
      </c>
      <c r="E4244">
        <v>2015</v>
      </c>
      <c r="F4244" t="s">
        <v>681</v>
      </c>
      <c r="G4244" t="str">
        <f t="shared" si="308"/>
        <v>2015-Q3</v>
      </c>
      <c r="H4244" s="4">
        <f>INDEX('ALL - prices'!$J$3:$DY$219,MATCH('COMBINED DATA'!A4244,'ALL - prices'!$B$3:$B$219,0),MATCH('COMBINED DATA'!G4244,'ALL - prices'!$J$1:$DY$1,0))</f>
        <v>62.4253</v>
      </c>
      <c r="I4244" s="14">
        <f t="shared" si="311"/>
        <v>10.801571740685096</v>
      </c>
      <c r="J4244" s="15">
        <f>INDEX(MarketCap2!$E$2:$AR$224,MATCH(A4244,MarketCap2!$B$2:$B$224,0),MATCH(G4244,MarketCap2!$E$1:$AR$1,0))</f>
        <v>4554784256</v>
      </c>
      <c r="K4244">
        <f t="shared" si="309"/>
        <v>22.239444002321466</v>
      </c>
      <c r="L4244">
        <f>INDEX('PB2'!$D$2:$AQ$224,MATCH(A4244,'PB2'!$B$2:$B$224,0),MATCH(G4244,'PB2'!$D$1:$AQ$1,0))</f>
        <v>2.1294639110565199</v>
      </c>
      <c r="M4244" s="16">
        <f t="shared" si="310"/>
        <v>0.46960175977054075</v>
      </c>
      <c r="N4244" s="6">
        <f>INDEX('ROA2'!$D$2:$AQ$224,MATCH(A4244,'ROA2'!$B$2:$B$224,0),MATCH(G4244,'ROA2'!$D$1:$AQ$1,0))</f>
        <v>11.9733839035034</v>
      </c>
      <c r="O4244" s="6">
        <v>3612.4851199999998</v>
      </c>
      <c r="P4244" s="28">
        <v>1.3912487037135072E-2</v>
      </c>
    </row>
    <row r="4245" spans="1:16" x14ac:dyDescent="0.3">
      <c r="A4245" t="s">
        <v>570</v>
      </c>
      <c r="B4245" t="e">
        <f>VLOOKUP(A4245,Sheet3!L:L,1,FALSE)</f>
        <v>#N/A</v>
      </c>
      <c r="C4245" t="str">
        <f>VLOOKUP(A4245,'ALL - prices'!B:C,2,FALSE)</f>
        <v>Linamar Corp</v>
      </c>
      <c r="D4245" t="str">
        <f>VLOOKUP(A4245,'ALL - prices'!B:I,8,FALSE)</f>
        <v>Consumer Discretionary</v>
      </c>
      <c r="E4245">
        <v>2015</v>
      </c>
      <c r="F4245" t="s">
        <v>682</v>
      </c>
      <c r="G4245" t="str">
        <f t="shared" si="308"/>
        <v>2015-Q4</v>
      </c>
      <c r="H4245" s="4">
        <f>INDEX('ALL - prices'!$J$3:$DY$219,MATCH('COMBINED DATA'!A4245,'ALL - prices'!$B$3:$B$219,0),MATCH('COMBINED DATA'!G4245,'ALL - prices'!$J$1:$DY$1,0))</f>
        <v>66.783299999999997</v>
      </c>
      <c r="I4245" s="14">
        <f t="shared" si="311"/>
        <v>6.1931002502112538</v>
      </c>
      <c r="J4245" s="15">
        <f>INDEX(MarketCap2!$E$2:$AR$224,MATCH(A4245,MarketCap2!$B$2:$B$224,0),MATCH(G4245,MarketCap2!$E$1:$AR$1,0))</f>
        <v>4867385856</v>
      </c>
      <c r="K4245">
        <f t="shared" si="309"/>
        <v>22.305822844704544</v>
      </c>
      <c r="L4245">
        <f>INDEX('PB2'!$D$2:$AQ$224,MATCH(A4245,'PB2'!$B$2:$B$224,0),MATCH(G4245,'PB2'!$D$1:$AQ$1,0))</f>
        <v>2.15632104873657</v>
      </c>
      <c r="M4245" s="16">
        <f t="shared" si="310"/>
        <v>0.46375283522178629</v>
      </c>
      <c r="N4245" s="6">
        <f>INDEX('ROA2'!$D$2:$AQ$224,MATCH(A4245,'ROA2'!$B$2:$B$224,0),MATCH(G4245,'ROA2'!$D$1:$AQ$1,0))</f>
        <v>12.343070983886699</v>
      </c>
      <c r="O4245" s="6">
        <v>3791.024128</v>
      </c>
      <c r="P4245" s="28">
        <v>4.942276634207983E-2</v>
      </c>
    </row>
    <row r="4246" spans="1:16" x14ac:dyDescent="0.3">
      <c r="A4246" t="s">
        <v>570</v>
      </c>
      <c r="B4246" t="e">
        <f>VLOOKUP(A4246,Sheet3!L:L,1,FALSE)</f>
        <v>#N/A</v>
      </c>
      <c r="C4246" t="str">
        <f>VLOOKUP(A4246,'ALL - prices'!B:C,2,FALSE)</f>
        <v>Linamar Corp</v>
      </c>
      <c r="D4246" t="str">
        <f>VLOOKUP(A4246,'ALL - prices'!B:I,8,FALSE)</f>
        <v>Consumer Discretionary</v>
      </c>
      <c r="E4246">
        <v>2016</v>
      </c>
      <c r="F4246" t="s">
        <v>679</v>
      </c>
      <c r="G4246" t="str">
        <f t="shared" si="308"/>
        <v>2016-Q1</v>
      </c>
      <c r="H4246" s="4">
        <f>INDEX('ALL - prices'!$J$3:$DY$219,MATCH('COMBINED DATA'!A4246,'ALL - prices'!$B$3:$B$219,0),MATCH('COMBINED DATA'!G4246,'ALL - prices'!$J$1:$DY$1,0))</f>
        <v>55.9343</v>
      </c>
      <c r="I4246" s="14">
        <f t="shared" si="311"/>
        <v>5.7475528293932729</v>
      </c>
      <c r="J4246" s="15">
        <f>INDEX(MarketCap2!$E$2:$AR$224,MATCH(A4246,MarketCap2!$B$2:$B$224,0),MATCH(G4246,MarketCap2!$E$1:$AR$1,0))</f>
        <v>4072999936</v>
      </c>
      <c r="K4246">
        <f t="shared" si="309"/>
        <v>22.127645649899453</v>
      </c>
      <c r="L4246">
        <f>INDEX('PB2'!$D$2:$AQ$224,MATCH(A4246,'PB2'!$B$2:$B$224,0),MATCH(G4246,'PB2'!$D$1:$AQ$1,0))</f>
        <v>1.76736605167389</v>
      </c>
      <c r="M4246" s="16">
        <f t="shared" si="310"/>
        <v>0.5658137424631926</v>
      </c>
      <c r="N4246" s="6">
        <f>INDEX('ROA2'!$D$2:$AQ$224,MATCH(A4246,'ROA2'!$B$2:$B$224,0),MATCH(G4246,'ROA2'!$D$1:$AQ$1,0))</f>
        <v>12.9416313171387</v>
      </c>
      <c r="O4246" s="6">
        <v>3799.904</v>
      </c>
      <c r="P4246" s="28">
        <v>2.3423411986260977E-3</v>
      </c>
    </row>
    <row r="4247" spans="1:16" x14ac:dyDescent="0.3">
      <c r="A4247" t="s">
        <v>570</v>
      </c>
      <c r="B4247" t="e">
        <f>VLOOKUP(A4247,Sheet3!L:L,1,FALSE)</f>
        <v>#N/A</v>
      </c>
      <c r="C4247" t="str">
        <f>VLOOKUP(A4247,'ALL - prices'!B:C,2,FALSE)</f>
        <v>Linamar Corp</v>
      </c>
      <c r="D4247" t="str">
        <f>VLOOKUP(A4247,'ALL - prices'!B:I,8,FALSE)</f>
        <v>Consumer Discretionary</v>
      </c>
      <c r="E4247">
        <v>2016</v>
      </c>
      <c r="F4247" t="s">
        <v>680</v>
      </c>
      <c r="G4247" t="str">
        <f t="shared" si="308"/>
        <v>2016-Q2</v>
      </c>
      <c r="H4247" s="4">
        <f>INDEX('ALL - prices'!$J$3:$DY$219,MATCH('COMBINED DATA'!A4247,'ALL - prices'!$B$3:$B$219,0),MATCH('COMBINED DATA'!G4247,'ALL - prices'!$J$1:$DY$1,0))</f>
        <v>41.273200000000003</v>
      </c>
      <c r="I4247" s="14">
        <f t="shared" si="311"/>
        <v>3.6537574526095735</v>
      </c>
      <c r="J4247" s="15">
        <f>INDEX(MarketCap2!$E$2:$AR$224,MATCH(A4247,MarketCap2!$B$2:$B$224,0),MATCH(G4247,MarketCap2!$E$1:$AR$1,0))</f>
        <v>2999902464</v>
      </c>
      <c r="K4247">
        <f t="shared" si="309"/>
        <v>21.821845613085994</v>
      </c>
      <c r="L4247">
        <f>INDEX('PB2'!$D$2:$AQ$224,MATCH(A4247,'PB2'!$B$2:$B$224,0),MATCH(G4247,'PB2'!$D$1:$AQ$1,0))</f>
        <v>1.2565120458602901</v>
      </c>
      <c r="M4247" s="16">
        <f t="shared" si="310"/>
        <v>0.79585389037423415</v>
      </c>
      <c r="N4247" s="6">
        <f>INDEX('ROA2'!$D$2:$AQ$224,MATCH(A4247,'ROA2'!$B$2:$B$224,0),MATCH(G4247,'ROA2'!$D$1:$AQ$1,0))</f>
        <v>10.005036354064901</v>
      </c>
      <c r="O4247" s="6">
        <v>5421.1998720000001</v>
      </c>
      <c r="P4247" s="28">
        <v>0.42666758739168154</v>
      </c>
    </row>
    <row r="4248" spans="1:16" x14ac:dyDescent="0.3">
      <c r="A4248" t="s">
        <v>570</v>
      </c>
      <c r="B4248" t="e">
        <f>VLOOKUP(A4248,Sheet3!L:L,1,FALSE)</f>
        <v>#N/A</v>
      </c>
      <c r="C4248" t="str">
        <f>VLOOKUP(A4248,'ALL - prices'!B:C,2,FALSE)</f>
        <v>Linamar Corp</v>
      </c>
      <c r="D4248" t="str">
        <f>VLOOKUP(A4248,'ALL - prices'!B:I,8,FALSE)</f>
        <v>Consumer Discretionary</v>
      </c>
      <c r="E4248">
        <v>2016</v>
      </c>
      <c r="F4248" t="s">
        <v>681</v>
      </c>
      <c r="G4248" t="str">
        <f t="shared" si="308"/>
        <v>2016-Q3</v>
      </c>
      <c r="H4248" s="4">
        <f>INDEX('ALL - prices'!$J$3:$DY$219,MATCH('COMBINED DATA'!A4248,'ALL - prices'!$B$3:$B$219,0),MATCH('COMBINED DATA'!G4248,'ALL - prices'!$J$1:$DY$1,0))</f>
        <v>49.2209</v>
      </c>
      <c r="I4248" s="14">
        <f t="shared" si="311"/>
        <v>7.4789557065141192</v>
      </c>
      <c r="J4248" s="15">
        <f>INDEX(MarketCap2!$E$2:$AR$224,MATCH(A4248,MarketCap2!$B$2:$B$224,0),MATCH(G4248,MarketCap2!$E$1:$AR$1,0))</f>
        <v>3571153408</v>
      </c>
      <c r="K4248">
        <f t="shared" si="309"/>
        <v>21.996154464031122</v>
      </c>
      <c r="L4248">
        <f>INDEX('PB2'!$D$2:$AQ$224,MATCH(A4248,'PB2'!$B$2:$B$224,0),MATCH(G4248,'PB2'!$D$1:$AQ$1,0))</f>
        <v>1.42008900642395</v>
      </c>
      <c r="M4248" s="16">
        <f t="shared" si="310"/>
        <v>0.70418121362560737</v>
      </c>
      <c r="N4248" s="6">
        <f>INDEX('ROA2'!$D$2:$AQ$224,MATCH(A4248,'ROA2'!$B$2:$B$224,0),MATCH(G4248,'ROA2'!$D$1:$AQ$1,0))</f>
        <v>10.7975912094116</v>
      </c>
      <c r="O4248" s="6">
        <v>5401.7848320000003</v>
      </c>
      <c r="P4248" s="28">
        <v>-3.5813178739778186E-3</v>
      </c>
    </row>
    <row r="4249" spans="1:16" x14ac:dyDescent="0.3">
      <c r="A4249" t="s">
        <v>570</v>
      </c>
      <c r="B4249" t="e">
        <f>VLOOKUP(A4249,Sheet3!L:L,1,FALSE)</f>
        <v>#N/A</v>
      </c>
      <c r="C4249" t="str">
        <f>VLOOKUP(A4249,'ALL - prices'!B:C,2,FALSE)</f>
        <v>Linamar Corp</v>
      </c>
      <c r="D4249" t="str">
        <f>VLOOKUP(A4249,'ALL - prices'!B:I,8,FALSE)</f>
        <v>Consumer Discretionary</v>
      </c>
      <c r="E4249">
        <v>2016</v>
      </c>
      <c r="F4249" t="s">
        <v>682</v>
      </c>
      <c r="G4249" t="str">
        <f t="shared" si="308"/>
        <v>2016-Q4</v>
      </c>
      <c r="H4249" s="4">
        <f>INDEX('ALL - prices'!$J$3:$DY$219,MATCH('COMBINED DATA'!A4249,'ALL - prices'!$B$3:$B$219,0),MATCH('COMBINED DATA'!G4249,'ALL - prices'!$J$1:$DY$1,0))</f>
        <v>51.936900000000001</v>
      </c>
      <c r="I4249" s="14">
        <f t="shared" si="311"/>
        <v>6.8453835444042168</v>
      </c>
      <c r="J4249" s="15">
        <f>INDEX(MarketCap2!$E$2:$AR$224,MATCH(A4249,MarketCap2!$B$2:$B$224,0),MATCH(G4249,MarketCap2!$E$1:$AR$1,0))</f>
        <v>3761458688</v>
      </c>
      <c r="K4249">
        <f t="shared" si="309"/>
        <v>22.048072668051653</v>
      </c>
      <c r="L4249">
        <f>INDEX('PB2'!$D$2:$AQ$224,MATCH(A4249,'PB2'!$B$2:$B$224,0),MATCH(G4249,'PB2'!$D$1:$AQ$1,0))</f>
        <v>1.45376896858215</v>
      </c>
      <c r="M4249" s="16">
        <f t="shared" si="310"/>
        <v>0.68786720697119608</v>
      </c>
      <c r="N4249" s="6">
        <f>INDEX('ROA2'!$D$2:$AQ$224,MATCH(A4249,'ROA2'!$B$2:$B$224,0),MATCH(G4249,'ROA2'!$D$1:$AQ$1,0))</f>
        <v>10.8386697769165</v>
      </c>
      <c r="O4249" s="6">
        <v>5459.0407679999998</v>
      </c>
      <c r="P4249" s="28">
        <v>1.0599447734537155E-2</v>
      </c>
    </row>
    <row r="4250" spans="1:16" x14ac:dyDescent="0.3">
      <c r="A4250" t="s">
        <v>570</v>
      </c>
      <c r="B4250" t="e">
        <f>VLOOKUP(A4250,Sheet3!L:L,1,FALSE)</f>
        <v>#N/A</v>
      </c>
      <c r="C4250" t="str">
        <f>VLOOKUP(A4250,'ALL - prices'!B:C,2,FALSE)</f>
        <v>Linamar Corp</v>
      </c>
      <c r="D4250" t="str">
        <f>VLOOKUP(A4250,'ALL - prices'!B:I,8,FALSE)</f>
        <v>Consumer Discretionary</v>
      </c>
      <c r="E4250">
        <v>2017</v>
      </c>
      <c r="F4250" t="s">
        <v>679</v>
      </c>
      <c r="G4250" t="str">
        <f t="shared" si="308"/>
        <v>2017-Q1</v>
      </c>
      <c r="H4250" s="4">
        <f>INDEX('ALL - prices'!$J$3:$DY$219,MATCH('COMBINED DATA'!A4250,'ALL - prices'!$B$3:$B$219,0),MATCH('COMBINED DATA'!G4250,'ALL - prices'!$J$1:$DY$1,0))</f>
        <v>54.565399999999997</v>
      </c>
      <c r="I4250" s="14">
        <f t="shared" si="311"/>
        <v>4.7865903362066282</v>
      </c>
      <c r="J4250" s="15">
        <f>INDEX(MarketCap2!$E$2:$AR$224,MATCH(A4250,MarketCap2!$B$2:$B$224,0),MATCH(G4250,MarketCap2!$E$1:$AR$1,0))</f>
        <v>3948577280</v>
      </c>
      <c r="K4250">
        <f t="shared" si="309"/>
        <v>22.096621168699745</v>
      </c>
      <c r="L4250">
        <f>INDEX('PB2'!$D$2:$AQ$224,MATCH(A4250,'PB2'!$B$2:$B$224,0),MATCH(G4250,'PB2'!$D$1:$AQ$1,0))</f>
        <v>1.4317330121994001</v>
      </c>
      <c r="M4250" s="16">
        <f t="shared" si="310"/>
        <v>0.69845424494600405</v>
      </c>
      <c r="N4250" s="6">
        <f>INDEX('ROA2'!$D$2:$AQ$224,MATCH(A4250,'ROA2'!$B$2:$B$224,0),MATCH(G4250,'ROA2'!$D$1:$AQ$1,0))</f>
        <v>11.5680227279663</v>
      </c>
      <c r="O4250" s="6">
        <v>5227.1697919999997</v>
      </c>
      <c r="P4250" s="28">
        <v>-4.2474673821670229E-2</v>
      </c>
    </row>
    <row r="4251" spans="1:16" x14ac:dyDescent="0.3">
      <c r="A4251" t="s">
        <v>570</v>
      </c>
      <c r="B4251" t="e">
        <f>VLOOKUP(A4251,Sheet3!L:L,1,FALSE)</f>
        <v>#N/A</v>
      </c>
      <c r="C4251" t="str">
        <f>VLOOKUP(A4251,'ALL - prices'!B:C,2,FALSE)</f>
        <v>Linamar Corp</v>
      </c>
      <c r="D4251" t="str">
        <f>VLOOKUP(A4251,'ALL - prices'!B:I,8,FALSE)</f>
        <v>Consumer Discretionary</v>
      </c>
      <c r="E4251">
        <v>2017</v>
      </c>
      <c r="F4251" t="s">
        <v>680</v>
      </c>
      <c r="G4251" t="str">
        <f t="shared" si="308"/>
        <v>2017-Q2</v>
      </c>
      <c r="H4251" s="4">
        <f>INDEX('ALL - prices'!$J$3:$DY$219,MATCH('COMBINED DATA'!A4251,'ALL - prices'!$B$3:$B$219,0),MATCH('COMBINED DATA'!G4251,'ALL - prices'!$J$1:$DY$1,0))</f>
        <v>57.769100000000002</v>
      </c>
      <c r="I4251" s="14">
        <f t="shared" si="311"/>
        <v>7.1949155051791056</v>
      </c>
      <c r="J4251" s="15">
        <f>INDEX(MarketCap2!$E$2:$AR$224,MATCH(A4251,MarketCap2!$B$2:$B$224,0),MATCH(G4251,MarketCap2!$E$1:$AR$1,0))</f>
        <v>4172596992</v>
      </c>
      <c r="K4251">
        <f t="shared" si="309"/>
        <v>22.151804458766339</v>
      </c>
      <c r="L4251">
        <f>INDEX('PB2'!$D$2:$AQ$224,MATCH(A4251,'PB2'!$B$2:$B$224,0),MATCH(G4251,'PB2'!$D$1:$AQ$1,0))</f>
        <v>1.4301910400390601</v>
      </c>
      <c r="M4251" s="16">
        <f t="shared" si="310"/>
        <v>0.69920728909942609</v>
      </c>
      <c r="N4251" s="6">
        <f>INDEX('ROA2'!$D$2:$AQ$224,MATCH(A4251,'ROA2'!$B$2:$B$224,0),MATCH(G4251,'ROA2'!$D$1:$AQ$1,0))</f>
        <v>9.7787618637084996</v>
      </c>
      <c r="O4251" s="6">
        <v>5639.3820159999996</v>
      </c>
      <c r="P4251" s="28">
        <v>7.8859543577650043E-2</v>
      </c>
    </row>
    <row r="4252" spans="1:16" x14ac:dyDescent="0.3">
      <c r="A4252" t="s">
        <v>570</v>
      </c>
      <c r="B4252" t="e">
        <f>VLOOKUP(A4252,Sheet3!L:L,1,FALSE)</f>
        <v>#N/A</v>
      </c>
      <c r="C4252" t="str">
        <f>VLOOKUP(A4252,'ALL - prices'!B:C,2,FALSE)</f>
        <v>Linamar Corp</v>
      </c>
      <c r="D4252" t="str">
        <f>VLOOKUP(A4252,'ALL - prices'!B:I,8,FALSE)</f>
        <v>Consumer Discretionary</v>
      </c>
      <c r="E4252">
        <v>2017</v>
      </c>
      <c r="F4252" t="s">
        <v>681</v>
      </c>
      <c r="G4252" t="str">
        <f t="shared" si="308"/>
        <v>2017-Q3</v>
      </c>
      <c r="H4252" s="4">
        <f>INDEX('ALL - prices'!$J$3:$DY$219,MATCH('COMBINED DATA'!A4252,'ALL - prices'!$B$3:$B$219,0),MATCH('COMBINED DATA'!G4252,'ALL - prices'!$J$1:$DY$1,0))</f>
        <v>68.934200000000004</v>
      </c>
      <c r="I4252" s="14">
        <f t="shared" si="311"/>
        <v>6.8505427947353219</v>
      </c>
      <c r="J4252" s="15">
        <f>INDEX(MarketCap2!$E$2:$AR$224,MATCH(A4252,MarketCap2!$B$2:$B$224,0),MATCH(G4252,MarketCap2!$E$1:$AR$1,0))</f>
        <v>4971515392</v>
      </c>
      <c r="K4252">
        <f t="shared" si="309"/>
        <v>22.326990538427079</v>
      </c>
      <c r="L4252">
        <f>INDEX('PB2'!$D$2:$AQ$224,MATCH(A4252,'PB2'!$B$2:$B$224,0),MATCH(G4252,'PB2'!$D$1:$AQ$1,0))</f>
        <v>1.6758509874343901</v>
      </c>
      <c r="M4252" s="16">
        <f t="shared" si="310"/>
        <v>0.59671176464855602</v>
      </c>
      <c r="N4252" s="6">
        <f>INDEX('ROA2'!$D$2:$AQ$224,MATCH(A4252,'ROA2'!$B$2:$B$224,0),MATCH(G4252,'ROA2'!$D$1:$AQ$1,0))</f>
        <v>9.6765518188476598</v>
      </c>
      <c r="O4252" s="6">
        <v>5870.3288320000001</v>
      </c>
      <c r="P4252" s="28">
        <v>4.095250425396977E-2</v>
      </c>
    </row>
    <row r="4253" spans="1:16" x14ac:dyDescent="0.3">
      <c r="A4253" t="s">
        <v>570</v>
      </c>
      <c r="B4253" t="e">
        <f>VLOOKUP(A4253,Sheet3!L:L,1,FALSE)</f>
        <v>#N/A</v>
      </c>
      <c r="C4253" t="str">
        <f>VLOOKUP(A4253,'ALL - prices'!B:C,2,FALSE)</f>
        <v>Linamar Corp</v>
      </c>
      <c r="D4253" t="str">
        <f>VLOOKUP(A4253,'ALL - prices'!B:I,8,FALSE)</f>
        <v>Consumer Discretionary</v>
      </c>
      <c r="E4253">
        <v>2017</v>
      </c>
      <c r="F4253" t="s">
        <v>682</v>
      </c>
      <c r="G4253" t="str">
        <f t="shared" si="308"/>
        <v>2017-Q4</v>
      </c>
      <c r="H4253" s="4">
        <f>INDEX('ALL - prices'!$J$3:$DY$219,MATCH('COMBINED DATA'!A4253,'ALL - prices'!$B$3:$B$219,0),MATCH('COMBINED DATA'!G4253,'ALL - prices'!$J$1:$DY$1,0))</f>
        <v>66.398700000000005</v>
      </c>
      <c r="I4253" s="14">
        <f t="shared" si="311"/>
        <v>9.1870266000485472</v>
      </c>
      <c r="J4253" s="15">
        <f>INDEX(MarketCap2!$E$2:$AR$224,MATCH(A4253,MarketCap2!$B$2:$B$224,0),MATCH(G4253,MarketCap2!$E$1:$AR$1,0))</f>
        <v>4783665664</v>
      </c>
      <c r="K4253">
        <f t="shared" si="309"/>
        <v>22.288472964864955</v>
      </c>
      <c r="L4253">
        <f>INDEX('PB2'!$D$2:$AQ$224,MATCH(A4253,'PB2'!$B$2:$B$224,0),MATCH(G4253,'PB2'!$D$1:$AQ$1,0))</f>
        <v>1.53705501556397</v>
      </c>
      <c r="M4253" s="16">
        <f t="shared" si="310"/>
        <v>0.65059479971384371</v>
      </c>
      <c r="N4253" s="6">
        <f>INDEX('ROA2'!$D$2:$AQ$224,MATCH(A4253,'ROA2'!$B$2:$B$224,0),MATCH(G4253,'ROA2'!$D$1:$AQ$1,0))</f>
        <v>9.3674459457397496</v>
      </c>
      <c r="O4253" s="6">
        <v>5865.0700800000004</v>
      </c>
      <c r="P4253" s="28">
        <v>-8.9581898229167741E-4</v>
      </c>
    </row>
    <row r="4254" spans="1:16" x14ac:dyDescent="0.3">
      <c r="A4254" t="s">
        <v>570</v>
      </c>
      <c r="B4254" t="e">
        <f>VLOOKUP(A4254,Sheet3!L:L,1,FALSE)</f>
        <v>#N/A</v>
      </c>
      <c r="C4254" t="str">
        <f>VLOOKUP(A4254,'ALL - prices'!B:C,2,FALSE)</f>
        <v>Linamar Corp</v>
      </c>
      <c r="D4254" t="str">
        <f>VLOOKUP(A4254,'ALL - prices'!B:I,8,FALSE)</f>
        <v>Consumer Discretionary</v>
      </c>
      <c r="E4254">
        <v>2018</v>
      </c>
      <c r="F4254" t="s">
        <v>679</v>
      </c>
      <c r="G4254" t="str">
        <f t="shared" si="308"/>
        <v>2018-Q1</v>
      </c>
      <c r="H4254" s="4">
        <f>INDEX('ALL - prices'!$J$3:$DY$219,MATCH('COMBINED DATA'!A4254,'ALL - prices'!$B$3:$B$219,0),MATCH('COMBINED DATA'!G4254,'ALL - prices'!$J$1:$DY$1,0))</f>
        <v>63.832000000000001</v>
      </c>
      <c r="I4254" s="14">
        <f t="shared" si="311"/>
        <v>6.365622750891359</v>
      </c>
      <c r="J4254" s="15">
        <f>INDEX(MarketCap2!$E$2:$AR$224,MATCH(A4254,MarketCap2!$B$2:$B$224,0),MATCH(G4254,MarketCap2!$E$1:$AR$1,0))</f>
        <v>4599846400</v>
      </c>
      <c r="K4254">
        <f t="shared" si="309"/>
        <v>22.249288748579609</v>
      </c>
      <c r="L4254">
        <f>INDEX('PB2'!$D$2:$AQ$224,MATCH(A4254,'PB2'!$B$2:$B$224,0),MATCH(G4254,'PB2'!$D$1:$AQ$1,0))</f>
        <v>1.3551670312881501</v>
      </c>
      <c r="M4254" s="16">
        <f t="shared" si="310"/>
        <v>0.73791641687848097</v>
      </c>
      <c r="N4254" s="6">
        <f>INDEX('ROA2'!$D$2:$AQ$224,MATCH(A4254,'ROA2'!$B$2:$B$224,0),MATCH(G4254,'ROA2'!$D$1:$AQ$1,0))</f>
        <v>9.9178638458252006</v>
      </c>
      <c r="O4254" s="6">
        <v>5851.2230399999999</v>
      </c>
      <c r="P4254" s="28">
        <v>-2.3609334263914815E-3</v>
      </c>
    </row>
    <row r="4255" spans="1:16" x14ac:dyDescent="0.3">
      <c r="A4255" t="s">
        <v>570</v>
      </c>
      <c r="B4255" t="e">
        <f>VLOOKUP(A4255,Sheet3!L:L,1,FALSE)</f>
        <v>#N/A</v>
      </c>
      <c r="C4255" t="str">
        <f>VLOOKUP(A4255,'ALL - prices'!B:C,2,FALSE)</f>
        <v>Linamar Corp</v>
      </c>
      <c r="D4255" t="str">
        <f>VLOOKUP(A4255,'ALL - prices'!B:I,8,FALSE)</f>
        <v>Consumer Discretionary</v>
      </c>
      <c r="E4255">
        <v>2018</v>
      </c>
      <c r="F4255" t="s">
        <v>680</v>
      </c>
      <c r="G4255" t="str">
        <f t="shared" si="308"/>
        <v>2018-Q2</v>
      </c>
      <c r="H4255" s="4">
        <f>INDEX('ALL - prices'!$J$3:$DY$219,MATCH('COMBINED DATA'!A4255,'ALL - prices'!$B$3:$B$219,0),MATCH('COMBINED DATA'!G4255,'ALL - prices'!$J$1:$DY$1,0))</f>
        <v>52.614699999999999</v>
      </c>
      <c r="I4255" s="14">
        <f t="shared" si="311"/>
        <v>5.6410058260177305</v>
      </c>
      <c r="J4255" s="15">
        <f>INDEX(MarketCap2!$E$2:$AR$224,MATCH(A4255,MarketCap2!$B$2:$B$224,0),MATCH(G4255,MarketCap2!$E$1:$AR$1,0))</f>
        <v>3778305280</v>
      </c>
      <c r="K4255">
        <f t="shared" si="309"/>
        <v>22.052541407419756</v>
      </c>
      <c r="L4255">
        <f>INDEX('PB2'!$D$2:$AQ$224,MATCH(A4255,'PB2'!$B$2:$B$224,0),MATCH(G4255,'PB2'!$D$1:$AQ$1,0))</f>
        <v>1.07633399963379</v>
      </c>
      <c r="M4255" s="16">
        <f t="shared" si="310"/>
        <v>0.92907963544795413</v>
      </c>
      <c r="N4255" s="6">
        <f>INDEX('ROA2'!$D$2:$AQ$224,MATCH(A4255,'ROA2'!$B$2:$B$224,0),MATCH(G4255,'ROA2'!$D$1:$AQ$1,0))</f>
        <v>8.26117038726807</v>
      </c>
      <c r="O4255" s="6">
        <v>7939.6628479999999</v>
      </c>
      <c r="P4255" s="28">
        <v>0.35692363694274765</v>
      </c>
    </row>
    <row r="4256" spans="1:16" x14ac:dyDescent="0.3">
      <c r="A4256" t="s">
        <v>570</v>
      </c>
      <c r="B4256" t="e">
        <f>VLOOKUP(A4256,Sheet3!L:L,1,FALSE)</f>
        <v>#N/A</v>
      </c>
      <c r="C4256" t="str">
        <f>VLOOKUP(A4256,'ALL - prices'!B:C,2,FALSE)</f>
        <v>Linamar Corp</v>
      </c>
      <c r="D4256" t="str">
        <f>VLOOKUP(A4256,'ALL - prices'!B:I,8,FALSE)</f>
        <v>Consumer Discretionary</v>
      </c>
      <c r="E4256">
        <v>2018</v>
      </c>
      <c r="F4256" t="s">
        <v>681</v>
      </c>
      <c r="G4256" t="str">
        <f t="shared" si="308"/>
        <v>2018-Q3</v>
      </c>
      <c r="H4256" s="4">
        <f>INDEX('ALL - prices'!$J$3:$DY$219,MATCH('COMBINED DATA'!A4256,'ALL - prices'!$B$3:$B$219,0),MATCH('COMBINED DATA'!G4256,'ALL - prices'!$J$1:$DY$1,0))</f>
        <v>54.283299999999997</v>
      </c>
      <c r="I4256" s="14">
        <f t="shared" si="311"/>
        <v>2.3524953763681111</v>
      </c>
      <c r="J4256" s="15">
        <f>INDEX(MarketCap2!$E$2:$AR$224,MATCH(A4256,MarketCap2!$B$2:$B$224,0),MATCH(G4256,MarketCap2!$E$1:$AR$1,0))</f>
        <v>3889412608</v>
      </c>
      <c r="K4256">
        <f t="shared" si="309"/>
        <v>22.081523982660901</v>
      </c>
      <c r="L4256">
        <f>INDEX('PB2'!$D$2:$AQ$224,MATCH(A4256,'PB2'!$B$2:$B$224,0),MATCH(G4256,'PB2'!$D$1:$AQ$1,0))</f>
        <v>1.0934519767761199</v>
      </c>
      <c r="M4256" s="16">
        <f t="shared" si="310"/>
        <v>0.91453490527160675</v>
      </c>
      <c r="N4256" s="6">
        <f>INDEX('ROA2'!$D$2:$AQ$224,MATCH(A4256,'ROA2'!$B$2:$B$224,0),MATCH(G4256,'ROA2'!$D$1:$AQ$1,0))</f>
        <v>8.5649528503418004</v>
      </c>
      <c r="O4256" s="6">
        <v>8048.9067519999999</v>
      </c>
      <c r="P4256" s="28">
        <v>1.3759262337886106E-2</v>
      </c>
    </row>
    <row r="4257" spans="1:16" x14ac:dyDescent="0.3">
      <c r="A4257" t="s">
        <v>570</v>
      </c>
      <c r="B4257" t="e">
        <f>VLOOKUP(A4257,Sheet3!L:L,1,FALSE)</f>
        <v>#N/A</v>
      </c>
      <c r="C4257" t="str">
        <f>VLOOKUP(A4257,'ALL - prices'!B:C,2,FALSE)</f>
        <v>Linamar Corp</v>
      </c>
      <c r="D4257" t="str">
        <f>VLOOKUP(A4257,'ALL - prices'!B:I,8,FALSE)</f>
        <v>Consumer Discretionary</v>
      </c>
      <c r="E4257">
        <v>2018</v>
      </c>
      <c r="F4257" t="s">
        <v>682</v>
      </c>
      <c r="G4257" t="str">
        <f t="shared" si="308"/>
        <v>2018-Q4</v>
      </c>
      <c r="H4257" s="4">
        <f>INDEX('ALL - prices'!$J$3:$DY$219,MATCH('COMBINED DATA'!A4257,'ALL - prices'!$B$3:$B$219,0),MATCH('COMBINED DATA'!G4257,'ALL - prices'!$J$1:$DY$1,0))</f>
        <v>41.4206</v>
      </c>
      <c r="I4257" s="14">
        <f t="shared" si="311"/>
        <v>2.5956460891269462</v>
      </c>
      <c r="J4257" s="15">
        <f>INDEX(MarketCap2!$E$2:$AR$224,MATCH(A4257,MarketCap2!$B$2:$B$224,0),MATCH(G4257,MarketCap2!$E$1:$AR$1,0))</f>
        <v>2960685568</v>
      </c>
      <c r="K4257">
        <f t="shared" si="309"/>
        <v>21.808686689275547</v>
      </c>
      <c r="L4257">
        <f>INDEX('PB2'!$D$2:$AQ$224,MATCH(A4257,'PB2'!$B$2:$B$224,0),MATCH(G4257,'PB2'!$D$1:$AQ$1,0))</f>
        <v>0.77845299243927002</v>
      </c>
      <c r="M4257" s="16">
        <f t="shared" si="310"/>
        <v>1.2845990826838702</v>
      </c>
      <c r="N4257" s="6">
        <f>INDEX('ROA2'!$D$2:$AQ$224,MATCH(A4257,'ROA2'!$B$2:$B$224,0),MATCH(G4257,'ROA2'!$D$1:$AQ$1,0))</f>
        <v>8.7274036407470703</v>
      </c>
      <c r="O4257" s="6">
        <v>7931.3121279999996</v>
      </c>
      <c r="P4257" s="28">
        <v>-1.4610011970977334E-2</v>
      </c>
    </row>
    <row r="4258" spans="1:16" x14ac:dyDescent="0.3">
      <c r="A4258" t="s">
        <v>570</v>
      </c>
      <c r="B4258" t="e">
        <f>VLOOKUP(A4258,Sheet3!L:L,1,FALSE)</f>
        <v>#N/A</v>
      </c>
      <c r="C4258" t="str">
        <f>VLOOKUP(A4258,'ALL - prices'!B:C,2,FALSE)</f>
        <v>Linamar Corp</v>
      </c>
      <c r="D4258" t="str">
        <f>VLOOKUP(A4258,'ALL - prices'!B:I,8,FALSE)</f>
        <v>Consumer Discretionary</v>
      </c>
      <c r="E4258">
        <v>2019</v>
      </c>
      <c r="F4258" t="s">
        <v>679</v>
      </c>
      <c r="G4258" t="str">
        <f t="shared" si="308"/>
        <v>2019-Q1</v>
      </c>
      <c r="H4258" s="4">
        <f>INDEX('ALL - prices'!$J$3:$DY$219,MATCH('COMBINED DATA'!A4258,'ALL - prices'!$B$3:$B$219,0),MATCH('COMBINED DATA'!G4258,'ALL - prices'!$J$1:$DY$1,0))</f>
        <v>43.816200000000002</v>
      </c>
      <c r="I4258" s="14">
        <f t="shared" si="311"/>
        <v>8.6072131619841663</v>
      </c>
      <c r="J4258" s="15">
        <f>INDEX(MarketCap2!$E$2:$AR$224,MATCH(A4258,MarketCap2!$B$2:$B$224,0),MATCH(G4258,MarketCap2!$E$1:$AR$1,0))</f>
        <v>3131921664</v>
      </c>
      <c r="K4258">
        <f t="shared" si="309"/>
        <v>21.864912603267921</v>
      </c>
      <c r="L4258">
        <f>INDEX('PB2'!$D$2:$AQ$224,MATCH(A4258,'PB2'!$B$2:$B$224,0),MATCH(G4258,'PB2'!$D$1:$AQ$1,0))</f>
        <v>0.80888700485229503</v>
      </c>
      <c r="M4258" s="16">
        <f t="shared" si="310"/>
        <v>1.2362666157340514</v>
      </c>
      <c r="N4258" s="6">
        <f>INDEX('ROA2'!$D$2:$AQ$224,MATCH(A4258,'ROA2'!$B$2:$B$224,0),MATCH(G4258,'ROA2'!$D$1:$AQ$1,0))</f>
        <v>8.4590072631835902</v>
      </c>
      <c r="O4258" s="6">
        <v>8133.4210560000001</v>
      </c>
      <c r="P4258" s="28">
        <v>2.548240754344961E-2</v>
      </c>
    </row>
    <row r="4259" spans="1:16" x14ac:dyDescent="0.3">
      <c r="A4259" t="s">
        <v>570</v>
      </c>
      <c r="B4259" t="e">
        <f>VLOOKUP(A4259,Sheet3!L:L,1,FALSE)</f>
        <v>#N/A</v>
      </c>
      <c r="C4259" t="str">
        <f>VLOOKUP(A4259,'ALL - prices'!B:C,2,FALSE)</f>
        <v>Linamar Corp</v>
      </c>
      <c r="D4259" t="str">
        <f>VLOOKUP(A4259,'ALL - prices'!B:I,8,FALSE)</f>
        <v>Consumer Discretionary</v>
      </c>
      <c r="E4259">
        <v>2019</v>
      </c>
      <c r="F4259" t="s">
        <v>680</v>
      </c>
      <c r="G4259" t="str">
        <f t="shared" si="308"/>
        <v>2019-Q2</v>
      </c>
      <c r="H4259" s="4">
        <f>INDEX('ALL - prices'!$J$3:$DY$219,MATCH('COMBINED DATA'!A4259,'ALL - prices'!$B$3:$B$219,0),MATCH('COMBINED DATA'!G4259,'ALL - prices'!$J$1:$DY$1,0))</f>
        <v>44.923400000000001</v>
      </c>
      <c r="I4259" s="14">
        <f t="shared" si="311"/>
        <v>7.8945171481541445</v>
      </c>
      <c r="J4259" s="15">
        <f>INDEX(MarketCap2!$E$2:$AR$224,MATCH(A4259,MarketCap2!$B$2:$B$224,0),MATCH(G4259,MarketCap2!$E$1:$AR$1,0))</f>
        <v>3192953856</v>
      </c>
      <c r="K4259">
        <f t="shared" si="309"/>
        <v>21.884212298961728</v>
      </c>
      <c r="L4259">
        <f>INDEX('PB2'!$D$2:$AQ$224,MATCH(A4259,'PB2'!$B$2:$B$224,0),MATCH(G4259,'PB2'!$D$1:$AQ$1,0))</f>
        <v>0.81023299694061302</v>
      </c>
      <c r="M4259" s="16">
        <f t="shared" si="310"/>
        <v>1.2342128792284872</v>
      </c>
      <c r="N4259" s="6">
        <f>INDEX('ROA2'!$D$2:$AQ$224,MATCH(A4259,'ROA2'!$B$2:$B$224,0),MATCH(G4259,'ROA2'!$D$1:$AQ$1,0))</f>
        <v>6.9595060348510698</v>
      </c>
      <c r="O4259" s="6">
        <v>8359.5688960000007</v>
      </c>
      <c r="P4259" s="28">
        <v>2.7804762404765947E-2</v>
      </c>
    </row>
    <row r="4260" spans="1:16" x14ac:dyDescent="0.3">
      <c r="A4260" t="s">
        <v>570</v>
      </c>
      <c r="B4260" t="e">
        <f>VLOOKUP(A4260,Sheet3!L:L,1,FALSE)</f>
        <v>#N/A</v>
      </c>
      <c r="C4260" t="str">
        <f>VLOOKUP(A4260,'ALL - prices'!B:C,2,FALSE)</f>
        <v>Linamar Corp</v>
      </c>
      <c r="D4260" t="str">
        <f>VLOOKUP(A4260,'ALL - prices'!B:I,8,FALSE)</f>
        <v>Consumer Discretionary</v>
      </c>
      <c r="E4260">
        <v>2019</v>
      </c>
      <c r="F4260" t="s">
        <v>681</v>
      </c>
      <c r="G4260" t="str">
        <f t="shared" si="308"/>
        <v>2019-Q3</v>
      </c>
      <c r="H4260" s="4">
        <f>INDEX('ALL - prices'!$J$3:$DY$219,MATCH('COMBINED DATA'!A4260,'ALL - prices'!$B$3:$B$219,0),MATCH('COMBINED DATA'!G4260,'ALL - prices'!$J$1:$DY$1,0))</f>
        <v>39.700499999999998</v>
      </c>
      <c r="I4260" s="14">
        <f t="shared" si="311"/>
        <v>7.6402274972128259</v>
      </c>
      <c r="J4260" s="15">
        <f>INDEX(MarketCap2!$E$2:$AR$224,MATCH(A4260,MarketCap2!$B$2:$B$224,0),MATCH(G4260,MarketCap2!$E$1:$AR$1,0))</f>
        <v>2809985536</v>
      </c>
      <c r="K4260">
        <f t="shared" si="309"/>
        <v>21.756445172947856</v>
      </c>
      <c r="L4260">
        <f>INDEX('PB2'!$D$2:$AQ$224,MATCH(A4260,'PB2'!$B$2:$B$224,0),MATCH(G4260,'PB2'!$D$1:$AQ$1,0))</f>
        <v>0.71060502529144298</v>
      </c>
      <c r="M4260" s="16">
        <f t="shared" si="310"/>
        <v>1.4072515172403495</v>
      </c>
      <c r="N4260" s="6">
        <f>INDEX('ROA2'!$D$2:$AQ$224,MATCH(A4260,'ROA2'!$B$2:$B$224,0),MATCH(G4260,'ROA2'!$D$1:$AQ$1,0))</f>
        <v>6.4130191802978498</v>
      </c>
      <c r="O4260" s="6">
        <v>8174.809088</v>
      </c>
      <c r="P4260" s="28">
        <v>-2.2101595225611104E-2</v>
      </c>
    </row>
    <row r="4261" spans="1:16" x14ac:dyDescent="0.3">
      <c r="A4261" t="s">
        <v>570</v>
      </c>
      <c r="B4261" t="e">
        <f>VLOOKUP(A4261,Sheet3!L:L,1,FALSE)</f>
        <v>#N/A</v>
      </c>
      <c r="C4261" t="str">
        <f>VLOOKUP(A4261,'ALL - prices'!B:C,2,FALSE)</f>
        <v>Linamar Corp</v>
      </c>
      <c r="D4261" t="str">
        <f>VLOOKUP(A4261,'ALL - prices'!B:I,8,FALSE)</f>
        <v>Consumer Discretionary</v>
      </c>
      <c r="E4261">
        <v>2019</v>
      </c>
      <c r="F4261" t="s">
        <v>682</v>
      </c>
      <c r="G4261" t="str">
        <f t="shared" si="308"/>
        <v>2019-Q4</v>
      </c>
      <c r="H4261" s="4">
        <f>INDEX('ALL - prices'!$J$3:$DY$219,MATCH('COMBINED DATA'!A4261,'ALL - prices'!$B$3:$B$219,0),MATCH('COMBINED DATA'!G4261,'ALL - prices'!$J$1:$DY$1,0))</f>
        <v>45.411900000000003</v>
      </c>
      <c r="I4261" s="14">
        <f t="shared" si="311"/>
        <v>15.700644661578922</v>
      </c>
      <c r="J4261" s="15">
        <f>INDEX(MarketCap2!$E$2:$AR$224,MATCH(A4261,MarketCap2!$B$2:$B$224,0),MATCH(G4261,MarketCap2!$E$1:$AR$1,0))</f>
        <v>3205353984</v>
      </c>
      <c r="K4261">
        <f t="shared" si="309"/>
        <v>21.888088368646073</v>
      </c>
      <c r="L4261">
        <f>INDEX('PB2'!$D$2:$AQ$224,MATCH(A4261,'PB2'!$B$2:$B$224,0),MATCH(G4261,'PB2'!$D$1:$AQ$1,0))</f>
        <v>0.79542201757430997</v>
      </c>
      <c r="M4261" s="16">
        <f t="shared" si="310"/>
        <v>1.2571942665725593</v>
      </c>
      <c r="N4261" s="6">
        <f>INDEX('ROA2'!$D$2:$AQ$224,MATCH(A4261,'ROA2'!$B$2:$B$224,0),MATCH(G4261,'ROA2'!$D$1:$AQ$1,0))</f>
        <v>6.3250360488891602</v>
      </c>
      <c r="O4261" s="6">
        <v>8045.0708480000003</v>
      </c>
      <c r="P4261" s="28">
        <v>-1.5870491726888838E-2</v>
      </c>
    </row>
    <row r="4262" spans="1:16" x14ac:dyDescent="0.3">
      <c r="A4262" t="s">
        <v>570</v>
      </c>
      <c r="B4262" t="e">
        <f>VLOOKUP(A4262,Sheet3!L:L,1,FALSE)</f>
        <v>#N/A</v>
      </c>
      <c r="C4262" t="str">
        <f>VLOOKUP(A4262,'ALL - prices'!B:C,2,FALSE)</f>
        <v>Linamar Corp</v>
      </c>
      <c r="D4262" t="str">
        <f>VLOOKUP(A4262,'ALL - prices'!B:I,8,FALSE)</f>
        <v>Consumer Discretionary</v>
      </c>
      <c r="E4262">
        <v>2020</v>
      </c>
      <c r="F4262" t="s">
        <v>679</v>
      </c>
      <c r="G4262" t="str">
        <f t="shared" si="308"/>
        <v>2020-Q1</v>
      </c>
      <c r="H4262" s="4">
        <f>INDEX('ALL - prices'!$J$3:$DY$219,MATCH('COMBINED DATA'!A4262,'ALL - prices'!$B$3:$B$219,0),MATCH('COMBINED DATA'!G4262,'ALL - prices'!$J$1:$DY$1,0))</f>
        <v>26.9255</v>
      </c>
      <c r="I4262" s="14">
        <f t="shared" si="311"/>
        <v>17.883830042154461</v>
      </c>
      <c r="J4262" s="15">
        <f>INDEX(MarketCap2!$E$2:$AR$224,MATCH(A4262,MarketCap2!$B$2:$B$224,0),MATCH(G4262,MarketCap2!$E$1:$AR$1,0))</f>
        <v>1892250496</v>
      </c>
      <c r="K4262">
        <f t="shared" si="309"/>
        <v>21.361032696275331</v>
      </c>
      <c r="L4262">
        <f>INDEX('PB2'!$D$2:$AQ$224,MATCH(A4262,'PB2'!$B$2:$B$224,0),MATCH(G4262,'PB2'!$D$1:$AQ$1,0))</f>
        <v>0.455944985151291</v>
      </c>
      <c r="M4262" s="16">
        <f t="shared" si="310"/>
        <v>2.1932470639372892</v>
      </c>
      <c r="N4262" s="6">
        <f>INDEX('ROA2'!$D$2:$AQ$224,MATCH(A4262,'ROA2'!$B$2:$B$224,0),MATCH(G4262,'ROA2'!$D$1:$AQ$1,0))</f>
        <v>5.4790568351745597</v>
      </c>
      <c r="O4262" s="6">
        <v>7578.8067840000003</v>
      </c>
      <c r="P4262" s="28">
        <v>-5.7956489483981723E-2</v>
      </c>
    </row>
    <row r="4263" spans="1:16" x14ac:dyDescent="0.3">
      <c r="A4263" t="s">
        <v>570</v>
      </c>
      <c r="B4263" t="e">
        <f>VLOOKUP(A4263,Sheet3!L:L,1,FALSE)</f>
        <v>#N/A</v>
      </c>
      <c r="C4263" t="str">
        <f>VLOOKUP(A4263,'ALL - prices'!B:C,2,FALSE)</f>
        <v>Linamar Corp</v>
      </c>
      <c r="D4263" t="str">
        <f>VLOOKUP(A4263,'ALL - prices'!B:I,8,FALSE)</f>
        <v>Consumer Discretionary</v>
      </c>
      <c r="E4263">
        <v>2020</v>
      </c>
      <c r="F4263" t="s">
        <v>680</v>
      </c>
      <c r="G4263" t="str">
        <f t="shared" si="308"/>
        <v>2020-Q2</v>
      </c>
      <c r="H4263" s="4">
        <f>INDEX('ALL - prices'!$J$3:$DY$219,MATCH('COMBINED DATA'!A4263,'ALL - prices'!$B$3:$B$219,0),MATCH('COMBINED DATA'!G4263,'ALL - prices'!$J$1:$DY$1,0))</f>
        <v>34.125</v>
      </c>
      <c r="I4263" s="14">
        <f t="shared" si="311"/>
        <v>16.258461026672641</v>
      </c>
      <c r="J4263" s="15">
        <f>INDEX(MarketCap2!$E$2:$AR$224,MATCH(A4263,MarketCap2!$B$2:$B$224,0),MATCH(G4263,MarketCap2!$E$1:$AR$1,0))</f>
        <v>2398430208</v>
      </c>
      <c r="K4263">
        <f t="shared" si="309"/>
        <v>21.598080280296667</v>
      </c>
      <c r="L4263">
        <f>INDEX('PB2'!$D$2:$AQ$224,MATCH(A4263,'PB2'!$B$2:$B$224,0),MATCH(G4263,'PB2'!$D$1:$AQ$1,0))</f>
        <v>0.58835601806640603</v>
      </c>
      <c r="M4263" s="16">
        <f t="shared" si="310"/>
        <v>1.6996511793767917</v>
      </c>
      <c r="N4263" s="6">
        <f>INDEX('ROA2'!$D$2:$AQ$224,MATCH(A4263,'ROA2'!$B$2:$B$224,0),MATCH(G4263,'ROA2'!$D$1:$AQ$1,0))</f>
        <v>4.6268501281738299</v>
      </c>
      <c r="O4263" s="6">
        <v>7919.3262080000004</v>
      </c>
      <c r="P4263" s="28">
        <v>4.4930479652666132E-2</v>
      </c>
    </row>
    <row r="4264" spans="1:16" x14ac:dyDescent="0.3">
      <c r="A4264" t="s">
        <v>570</v>
      </c>
      <c r="B4264" t="e">
        <f>VLOOKUP(A4264,Sheet3!L:L,1,FALSE)</f>
        <v>#N/A</v>
      </c>
      <c r="C4264" t="str">
        <f>VLOOKUP(A4264,'ALL - prices'!B:C,2,FALSE)</f>
        <v>Linamar Corp</v>
      </c>
      <c r="D4264" t="str">
        <f>VLOOKUP(A4264,'ALL - prices'!B:I,8,FALSE)</f>
        <v>Consumer Discretionary</v>
      </c>
      <c r="E4264">
        <v>2020</v>
      </c>
      <c r="F4264" t="s">
        <v>681</v>
      </c>
      <c r="G4264" t="str">
        <f t="shared" si="308"/>
        <v>2020-Q3</v>
      </c>
      <c r="H4264" s="4">
        <f>INDEX('ALL - prices'!$J$3:$DY$219,MATCH('COMBINED DATA'!A4264,'ALL - prices'!$B$3:$B$219,0),MATCH('COMBINED DATA'!G4264,'ALL - prices'!$J$1:$DY$1,0))</f>
        <v>36.883299999999998</v>
      </c>
      <c r="I4264" s="14">
        <f t="shared" si="311"/>
        <v>5.266173928321523</v>
      </c>
      <c r="J4264" s="15">
        <f>INDEX(MarketCap2!$E$2:$AR$224,MATCH(A4264,MarketCap2!$B$2:$B$224,0),MATCH(G4264,MarketCap2!$E$1:$AR$1,0))</f>
        <v>2592502016</v>
      </c>
      <c r="K4264">
        <f t="shared" si="309"/>
        <v>21.675889275695425</v>
      </c>
      <c r="L4264">
        <f>INDEX('PB2'!$D$2:$AQ$224,MATCH(A4264,'PB2'!$B$2:$B$224,0),MATCH(G4264,'PB2'!$D$1:$AQ$1,0))</f>
        <v>0.61098301410675004</v>
      </c>
      <c r="M4264" s="16">
        <f t="shared" si="310"/>
        <v>1.6367067118256768</v>
      </c>
      <c r="N4264" s="6">
        <f>INDEX('ROA2'!$D$2:$AQ$224,MATCH(A4264,'ROA2'!$B$2:$B$224,0),MATCH(G4264,'ROA2'!$D$1:$AQ$1,0))</f>
        <v>2.44725489616394</v>
      </c>
      <c r="O4264" s="6">
        <v>7231.755776</v>
      </c>
      <c r="P4264" s="28">
        <v>-8.6821834830522041E-2</v>
      </c>
    </row>
    <row r="4265" spans="1:16" x14ac:dyDescent="0.3">
      <c r="A4265" t="s">
        <v>570</v>
      </c>
      <c r="B4265" t="e">
        <f>VLOOKUP(A4265,Sheet3!L:L,1,FALSE)</f>
        <v>#N/A</v>
      </c>
      <c r="C4265" t="str">
        <f>VLOOKUP(A4265,'ALL - prices'!B:C,2,FALSE)</f>
        <v>Linamar Corp</v>
      </c>
      <c r="D4265" t="str">
        <f>VLOOKUP(A4265,'ALL - prices'!B:I,8,FALSE)</f>
        <v>Consumer Discretionary</v>
      </c>
      <c r="E4265">
        <v>2020</v>
      </c>
      <c r="F4265" t="s">
        <v>682</v>
      </c>
      <c r="G4265" t="str">
        <f t="shared" si="308"/>
        <v>2020-Q4</v>
      </c>
      <c r="H4265" s="4">
        <f>INDEX('ALL - prices'!$J$3:$DY$219,MATCH('COMBINED DATA'!A4265,'ALL - prices'!$B$3:$B$219,0),MATCH('COMBINED DATA'!G4265,'ALL - prices'!$J$1:$DY$1,0))</f>
        <v>62.902700000000003</v>
      </c>
      <c r="I4265" s="14">
        <f t="shared" si="311"/>
        <v>4.7959214522168043</v>
      </c>
      <c r="J4265" s="15">
        <f>INDEX(MarketCap2!$E$2:$AR$224,MATCH(A4265,MarketCap2!$B$2:$B$224,0),MATCH(G4265,MarketCap2!$E$1:$AR$1,0))</f>
        <v>4412685824</v>
      </c>
      <c r="K4265">
        <f t="shared" si="309"/>
        <v>22.207749371406912</v>
      </c>
      <c r="L4265">
        <f>INDEX('PB2'!$D$2:$AQ$224,MATCH(A4265,'PB2'!$B$2:$B$224,0),MATCH(G4265,'PB2'!$D$1:$AQ$1,0))</f>
        <v>1.0135960578918499</v>
      </c>
      <c r="M4265" s="16">
        <f t="shared" si="310"/>
        <v>0.98658631534131258</v>
      </c>
      <c r="N4265" s="6">
        <f>INDEX('ROA2'!$D$2:$AQ$224,MATCH(A4265,'ROA2'!$B$2:$B$224,0),MATCH(G4265,'ROA2'!$D$1:$AQ$1,0))</f>
        <v>2.7868900299072301</v>
      </c>
      <c r="O4265" s="6">
        <v>7439.3569280000002</v>
      </c>
      <c r="P4265" s="28">
        <v>2.8706880933253489E-2</v>
      </c>
    </row>
    <row r="4266" spans="1:16" x14ac:dyDescent="0.3">
      <c r="A4266" t="s">
        <v>570</v>
      </c>
      <c r="B4266" t="e">
        <f>VLOOKUP(A4266,Sheet3!L:L,1,FALSE)</f>
        <v>#N/A</v>
      </c>
      <c r="C4266" t="str">
        <f>VLOOKUP(A4266,'ALL - prices'!B:C,2,FALSE)</f>
        <v>Linamar Corp</v>
      </c>
      <c r="D4266" t="str">
        <f>VLOOKUP(A4266,'ALL - prices'!B:I,8,FALSE)</f>
        <v>Consumer Discretionary</v>
      </c>
      <c r="E4266">
        <v>2021</v>
      </c>
      <c r="F4266" t="s">
        <v>679</v>
      </c>
      <c r="G4266" t="str">
        <f t="shared" si="308"/>
        <v>2021-Q1</v>
      </c>
      <c r="H4266" s="4">
        <f>INDEX('ALL - prices'!$J$3:$DY$219,MATCH('COMBINED DATA'!A4266,'ALL - prices'!$B$3:$B$219,0),MATCH('COMBINED DATA'!G4266,'ALL - prices'!$J$1:$DY$1,0))</f>
        <v>69.274000000000001</v>
      </c>
      <c r="I4266" s="14">
        <f t="shared" si="311"/>
        <v>9.2659397607132892</v>
      </c>
      <c r="J4266" s="15">
        <f>INDEX(MarketCap2!$E$2:$AR$224,MATCH(A4266,MarketCap2!$B$2:$B$224,0),MATCH(G4266,MarketCap2!$E$1:$AR$1,0))</f>
        <v>4849242112</v>
      </c>
      <c r="K4266">
        <f t="shared" si="309"/>
        <v>22.302088264118058</v>
      </c>
      <c r="L4266">
        <f>INDEX('PB2'!$D$2:$AQ$224,MATCH(A4266,'PB2'!$B$2:$B$224,0),MATCH(G4266,'PB2'!$D$1:$AQ$1,0))</f>
        <v>1.1009650230407699</v>
      </c>
      <c r="M4266" s="16">
        <f t="shared" si="310"/>
        <v>0.90829406845104554</v>
      </c>
      <c r="N4266" s="6">
        <f>INDEX('ROA2'!$D$2:$AQ$224,MATCH(A4266,'ROA2'!$B$2:$B$224,0),MATCH(G4266,'ROA2'!$D$1:$AQ$1,0))</f>
        <v>3.68845510482788</v>
      </c>
      <c r="O4266" s="6">
        <v>7556.6899199999998</v>
      </c>
      <c r="P4266" s="28">
        <v>1.5771926678015098E-2</v>
      </c>
    </row>
    <row r="4267" spans="1:16" x14ac:dyDescent="0.3">
      <c r="A4267" t="s">
        <v>570</v>
      </c>
      <c r="B4267" t="e">
        <f>VLOOKUP(A4267,Sheet3!L:L,1,FALSE)</f>
        <v>#N/A</v>
      </c>
      <c r="C4267" t="str">
        <f>VLOOKUP(A4267,'ALL - prices'!B:C,2,FALSE)</f>
        <v>Linamar Corp</v>
      </c>
      <c r="D4267" t="str">
        <f>VLOOKUP(A4267,'ALL - prices'!B:I,8,FALSE)</f>
        <v>Consumer Discretionary</v>
      </c>
      <c r="E4267">
        <v>2021</v>
      </c>
      <c r="F4267" t="s">
        <v>680</v>
      </c>
      <c r="G4267" t="str">
        <f t="shared" si="308"/>
        <v>2021-Q2</v>
      </c>
      <c r="H4267" s="4">
        <f>INDEX('ALL - prices'!$J$3:$DY$219,MATCH('COMBINED DATA'!A4267,'ALL - prices'!$B$3:$B$219,0),MATCH('COMBINED DATA'!G4267,'ALL - prices'!$J$1:$DY$1,0))</f>
        <v>72.849500000000006</v>
      </c>
      <c r="I4267" s="14">
        <f t="shared" si="311"/>
        <v>8.8677518824764938</v>
      </c>
      <c r="J4267" s="15">
        <f>INDEX(MarketCap2!$E$2:$AR$224,MATCH(A4267,MarketCap2!$B$2:$B$224,0),MATCH(G4267,MarketCap2!$E$1:$AR$1,0))</f>
        <v>5088791552</v>
      </c>
      <c r="K4267">
        <f t="shared" si="309"/>
        <v>22.350306223211156</v>
      </c>
      <c r="L4267">
        <f>INDEX('PB2'!$D$2:$AQ$224,MATCH(A4267,'PB2'!$B$2:$B$224,0),MATCH(G4267,'PB2'!$D$1:$AQ$1,0))</f>
        <v>1.13258600234985</v>
      </c>
      <c r="M4267" s="16">
        <f t="shared" si="310"/>
        <v>0.88293515717590965</v>
      </c>
      <c r="N4267" s="6">
        <f>INDEX('ROA2'!$D$2:$AQ$224,MATCH(A4267,'ROA2'!$B$2:$B$224,0),MATCH(G4267,'ROA2'!$D$1:$AQ$1,0))</f>
        <v>4.6454839706420898</v>
      </c>
      <c r="O4267" s="6">
        <v>7328.9881599999999</v>
      </c>
      <c r="P4267" s="28">
        <v>-3.0132473663812834E-2</v>
      </c>
    </row>
    <row r="4268" spans="1:16" x14ac:dyDescent="0.3">
      <c r="A4268" t="s">
        <v>570</v>
      </c>
      <c r="B4268" t="e">
        <f>VLOOKUP(A4268,Sheet3!L:L,1,FALSE)</f>
        <v>#N/A</v>
      </c>
      <c r="C4268" t="str">
        <f>VLOOKUP(A4268,'ALL - prices'!B:C,2,FALSE)</f>
        <v>Linamar Corp</v>
      </c>
      <c r="D4268" t="str">
        <f>VLOOKUP(A4268,'ALL - prices'!B:I,8,FALSE)</f>
        <v>Consumer Discretionary</v>
      </c>
      <c r="E4268">
        <v>2021</v>
      </c>
      <c r="F4268" t="s">
        <v>681</v>
      </c>
      <c r="G4268" t="str">
        <f t="shared" si="308"/>
        <v>2021-Q3</v>
      </c>
      <c r="H4268" s="4">
        <f>INDEX('ALL - prices'!$J$3:$DY$219,MATCH('COMBINED DATA'!A4268,'ALL - prices'!$B$3:$B$219,0),MATCH('COMBINED DATA'!G4268,'ALL - prices'!$J$1:$DY$1,0))</f>
        <v>61.766800000000003</v>
      </c>
      <c r="I4268" s="14">
        <f t="shared" si="311"/>
        <v>9.3836726784700968</v>
      </c>
      <c r="J4268" s="15">
        <f>INDEX(MarketCap2!$E$2:$AR$224,MATCH(A4268,MarketCap2!$B$2:$B$224,0),MATCH(G4268,MarketCap2!$E$1:$AR$1,0))</f>
        <v>4304692224</v>
      </c>
      <c r="K4268">
        <f t="shared" si="309"/>
        <v>22.182971479587454</v>
      </c>
      <c r="L4268">
        <f>INDEX('PB2'!$D$2:$AQ$224,MATCH(A4268,'PB2'!$B$2:$B$224,0),MATCH(G4268,'PB2'!$D$1:$AQ$1,0))</f>
        <v>0.93958699703216597</v>
      </c>
      <c r="M4268" s="16">
        <f t="shared" si="310"/>
        <v>1.0642974021124794</v>
      </c>
      <c r="N4268" s="6">
        <f>INDEX('ROA2'!$D$2:$AQ$224,MATCH(A4268,'ROA2'!$B$2:$B$224,0),MATCH(G4268,'ROA2'!$D$1:$AQ$1,0))</f>
        <v>6.9101901054382298</v>
      </c>
      <c r="O4268" s="6">
        <v>7241.2170239999996</v>
      </c>
      <c r="P4268" s="28">
        <v>-1.1975887269000623E-2</v>
      </c>
    </row>
    <row r="4269" spans="1:16" x14ac:dyDescent="0.3">
      <c r="A4269" t="s">
        <v>570</v>
      </c>
      <c r="B4269" t="e">
        <f>VLOOKUP(A4269,Sheet3!L:L,1,FALSE)</f>
        <v>#N/A</v>
      </c>
      <c r="C4269" t="str">
        <f>VLOOKUP(A4269,'ALL - prices'!B:C,2,FALSE)</f>
        <v>Linamar Corp</v>
      </c>
      <c r="D4269" t="str">
        <f>VLOOKUP(A4269,'ALL - prices'!B:I,8,FALSE)</f>
        <v>Consumer Discretionary</v>
      </c>
      <c r="E4269">
        <v>2021</v>
      </c>
      <c r="F4269" t="s">
        <v>682</v>
      </c>
      <c r="G4269" t="str">
        <f t="shared" si="308"/>
        <v>2021-Q4</v>
      </c>
      <c r="H4269" s="4">
        <f>INDEX('ALL - prices'!$J$3:$DY$219,MATCH('COMBINED DATA'!A4269,'ALL - prices'!$B$3:$B$219,0),MATCH('COMBINED DATA'!G4269,'ALL - prices'!$J$1:$DY$1,0))</f>
        <v>70.5488</v>
      </c>
      <c r="I4269" s="14">
        <f t="shared" si="311"/>
        <v>3.3879832716775127</v>
      </c>
      <c r="J4269" s="15">
        <f>INDEX(MarketCap2!$E$2:$AR$224,MATCH(A4269,MarketCap2!$B$2:$B$224,0),MATCH(G4269,MarketCap2!$E$1:$AR$1,0))</f>
        <v>4904220672</v>
      </c>
      <c r="K4269">
        <f t="shared" si="309"/>
        <v>22.313362032936602</v>
      </c>
      <c r="L4269">
        <f>INDEX('PB2'!$D$2:$AQ$224,MATCH(A4269,'PB2'!$B$2:$B$224,0),MATCH(G4269,'PB2'!$D$1:$AQ$1,0))</f>
        <v>1.0664139986038199</v>
      </c>
      <c r="M4269" s="16">
        <f t="shared" si="310"/>
        <v>0.93772212415556144</v>
      </c>
      <c r="N4269" s="6">
        <f>INDEX('ROA2'!$D$2:$AQ$224,MATCH(A4269,'ROA2'!$B$2:$B$224,0),MATCH(G4269,'ROA2'!$D$1:$AQ$1,0))</f>
        <v>6.5538129806518599</v>
      </c>
      <c r="O4269" s="6">
        <v>7312.6062080000002</v>
      </c>
      <c r="P4269" s="28">
        <v>9.8587273055608087E-3</v>
      </c>
    </row>
    <row r="4270" spans="1:16" x14ac:dyDescent="0.3">
      <c r="A4270" t="s">
        <v>570</v>
      </c>
      <c r="B4270" t="e">
        <f>VLOOKUP(A4270,Sheet3!L:L,1,FALSE)</f>
        <v>#N/A</v>
      </c>
      <c r="C4270" t="str">
        <f>VLOOKUP(A4270,'ALL - prices'!B:C,2,FALSE)</f>
        <v>Linamar Corp</v>
      </c>
      <c r="D4270" t="str">
        <f>VLOOKUP(A4270,'ALL - prices'!B:I,8,FALSE)</f>
        <v>Consumer Discretionary</v>
      </c>
      <c r="E4270">
        <v>2022</v>
      </c>
      <c r="F4270" t="s">
        <v>679</v>
      </c>
      <c r="G4270" t="str">
        <f t="shared" si="308"/>
        <v>2022-Q1</v>
      </c>
      <c r="H4270" s="4">
        <f>INDEX('ALL - prices'!$J$3:$DY$219,MATCH('COMBINED DATA'!A4270,'ALL - prices'!$B$3:$B$219,0),MATCH('COMBINED DATA'!G4270,'ALL - prices'!$J$1:$DY$1,0))</f>
        <v>52.507199999999997</v>
      </c>
      <c r="I4270" s="14">
        <f t="shared" si="311"/>
        <v>5.3845253121019558</v>
      </c>
      <c r="J4270" s="15">
        <f>INDEX(MarketCap2!$E$2:$AR$224,MATCH(A4270,MarketCap2!$B$2:$B$224,0),MATCH(G4270,MarketCap2!$E$1:$AR$1,0))</f>
        <v>3637095168</v>
      </c>
      <c r="K4270">
        <f t="shared" si="309"/>
        <v>22.014451169229766</v>
      </c>
      <c r="L4270">
        <f>INDEX('PB2'!$D$2:$AQ$224,MATCH(A4270,'PB2'!$B$2:$B$224,0),MATCH(G4270,'PB2'!$D$1:$AQ$1,0))</f>
        <v>0.78100997209548995</v>
      </c>
      <c r="M4270" s="16">
        <f t="shared" si="310"/>
        <v>1.2803933825799285</v>
      </c>
      <c r="N4270" s="6">
        <f>INDEX('ROA2'!$D$2:$AQ$224,MATCH(A4270,'ROA2'!$B$2:$B$224,0),MATCH(G4270,'ROA2'!$D$1:$AQ$1,0))</f>
        <v>5.6272931098937997</v>
      </c>
      <c r="O4270" s="6">
        <v>7390.38976</v>
      </c>
      <c r="P4270" s="28">
        <v>1.0636912447836254E-2</v>
      </c>
    </row>
    <row r="4271" spans="1:16" x14ac:dyDescent="0.3">
      <c r="A4271" t="s">
        <v>570</v>
      </c>
      <c r="B4271" t="e">
        <f>VLOOKUP(A4271,Sheet3!L:L,1,FALSE)</f>
        <v>#N/A</v>
      </c>
      <c r="C4271" t="str">
        <f>VLOOKUP(A4271,'ALL - prices'!B:C,2,FALSE)</f>
        <v>Linamar Corp</v>
      </c>
      <c r="D4271" t="str">
        <f>VLOOKUP(A4271,'ALL - prices'!B:I,8,FALSE)</f>
        <v>Consumer Discretionary</v>
      </c>
      <c r="E4271">
        <v>2022</v>
      </c>
      <c r="F4271" t="s">
        <v>680</v>
      </c>
      <c r="G4271" t="str">
        <f t="shared" si="308"/>
        <v>2022-Q2</v>
      </c>
      <c r="H4271" s="4">
        <f>INDEX('ALL - prices'!$J$3:$DY$219,MATCH('COMBINED DATA'!A4271,'ALL - prices'!$B$3:$B$219,0),MATCH('COMBINED DATA'!G4271,'ALL - prices'!$J$1:$DY$1,0))</f>
        <v>51.733499999999999</v>
      </c>
      <c r="I4271" s="14">
        <f t="shared" si="311"/>
        <v>6.6424725777880855</v>
      </c>
      <c r="J4271" s="15">
        <f>INDEX(MarketCap2!$E$2:$AR$224,MATCH(A4271,MarketCap2!$B$2:$B$224,0),MATCH(G4271,MarketCap2!$E$1:$AR$1,0))</f>
        <v>3542311936</v>
      </c>
      <c r="K4271">
        <f t="shared" si="309"/>
        <v>21.988045440187644</v>
      </c>
      <c r="L4271">
        <f>INDEX('PB2'!$D$2:$AQ$224,MATCH(A4271,'PB2'!$B$2:$B$224,0),MATCH(G4271,'PB2'!$D$1:$AQ$1,0))</f>
        <v>0.75356298685073897</v>
      </c>
      <c r="M4271" s="16">
        <f t="shared" si="310"/>
        <v>1.327029083765328</v>
      </c>
      <c r="N4271" s="6">
        <f>INDEX('ROA2'!$D$2:$AQ$224,MATCH(A4271,'ROA2'!$B$2:$B$224,0),MATCH(G4271,'ROA2'!$D$1:$AQ$1,0))</f>
        <v>4.8751897811889604</v>
      </c>
      <c r="O4271" s="6">
        <v>7575.7439999999997</v>
      </c>
      <c r="P4271" s="28">
        <v>2.5080441765496231E-2</v>
      </c>
    </row>
    <row r="4272" spans="1:16" x14ac:dyDescent="0.3">
      <c r="A4272" t="s">
        <v>570</v>
      </c>
      <c r="B4272" t="e">
        <f>VLOOKUP(A4272,Sheet3!L:L,1,FALSE)</f>
        <v>#N/A</v>
      </c>
      <c r="C4272" t="str">
        <f>VLOOKUP(A4272,'ALL - prices'!B:C,2,FALSE)</f>
        <v>Linamar Corp</v>
      </c>
      <c r="D4272" t="str">
        <f>VLOOKUP(A4272,'ALL - prices'!B:I,8,FALSE)</f>
        <v>Consumer Discretionary</v>
      </c>
      <c r="E4272">
        <v>2022</v>
      </c>
      <c r="F4272" t="s">
        <v>681</v>
      </c>
      <c r="G4272" t="str">
        <f t="shared" si="308"/>
        <v>2022-Q3</v>
      </c>
      <c r="H4272" s="4">
        <f>INDEX('ALL - prices'!$J$3:$DY$219,MATCH('COMBINED DATA'!A4272,'ALL - prices'!$B$3:$B$219,0),MATCH('COMBINED DATA'!G4272,'ALL - prices'!$J$1:$DY$1,0))</f>
        <v>51.196300000000001</v>
      </c>
      <c r="I4272" s="14">
        <f t="shared" si="311"/>
        <v>3.4471942407316347</v>
      </c>
      <c r="J4272" s="15">
        <f>INDEX(MarketCap2!$E$2:$AR$224,MATCH(A4272,MarketCap2!$B$2:$B$224,0),MATCH(G4272,MarketCap2!$E$1:$AR$1,0))</f>
        <v>3421548544</v>
      </c>
      <c r="K4272">
        <f t="shared" si="309"/>
        <v>21.95335907618545</v>
      </c>
      <c r="L4272">
        <f>INDEX('PB2'!$D$2:$AQ$224,MATCH(A4272,'PB2'!$B$2:$B$224,0),MATCH(G4272,'PB2'!$D$1:$AQ$1,0))</f>
        <v>0.71778500080108598</v>
      </c>
      <c r="M4272" s="16">
        <f t="shared" si="310"/>
        <v>1.3931748349212469</v>
      </c>
      <c r="N4272" s="6">
        <f>INDEX('ROA2'!$D$2:$AQ$224,MATCH(A4272,'ROA2'!$B$2:$B$224,0),MATCH(G4272,'ROA2'!$D$1:$AQ$1,0))</f>
        <v>4.7077560424804696</v>
      </c>
      <c r="O4272" s="6">
        <v>8045.4292480000004</v>
      </c>
      <c r="P4272" s="28">
        <v>6.1998563837426489E-2</v>
      </c>
    </row>
    <row r="4273" spans="1:16" x14ac:dyDescent="0.3">
      <c r="A4273" t="s">
        <v>570</v>
      </c>
      <c r="B4273" t="e">
        <f>VLOOKUP(A4273,Sheet3!L:L,1,FALSE)</f>
        <v>#N/A</v>
      </c>
      <c r="C4273" t="str">
        <f>VLOOKUP(A4273,'ALL - prices'!B:C,2,FALSE)</f>
        <v>Linamar Corp</v>
      </c>
      <c r="D4273" t="str">
        <f>VLOOKUP(A4273,'ALL - prices'!B:I,8,FALSE)</f>
        <v>Consumer Discretionary</v>
      </c>
      <c r="E4273">
        <v>2022</v>
      </c>
      <c r="F4273" t="s">
        <v>682</v>
      </c>
      <c r="G4273" t="str">
        <f t="shared" si="308"/>
        <v>2022-Q4</v>
      </c>
      <c r="H4273" s="4">
        <f>INDEX('ALL - prices'!$J$3:$DY$219,MATCH('COMBINED DATA'!A4273,'ALL - prices'!$B$3:$B$219,0),MATCH('COMBINED DATA'!G4273,'ALL - prices'!$J$1:$DY$1,0))</f>
        <v>58.502299999999998</v>
      </c>
      <c r="I4273" s="14">
        <f t="shared" si="311"/>
        <v>2.2844925525157689</v>
      </c>
      <c r="J4273" s="15">
        <f>INDEX(MarketCap2!$E$2:$AR$224,MATCH(A4273,MarketCap2!$B$2:$B$224,0),MATCH(G4273,MarketCap2!$E$1:$AR$1,0))</f>
        <v>3768611072</v>
      </c>
      <c r="K4273">
        <f t="shared" si="309"/>
        <v>22.049972354609395</v>
      </c>
      <c r="L4273">
        <f>INDEX('PB2'!$D$2:$AQ$224,MATCH(A4273,'PB2'!$B$2:$B$224,0),MATCH(G4273,'PB2'!$D$1:$AQ$1,0))</f>
        <v>0.78385299444198597</v>
      </c>
      <c r="M4273" s="16">
        <f t="shared" si="310"/>
        <v>1.2757494161413341</v>
      </c>
      <c r="N4273" s="6">
        <f>INDEX('ROA2'!$D$2:$AQ$224,MATCH(A4273,'ROA2'!$B$2:$B$224,0),MATCH(G4273,'ROA2'!$D$1:$AQ$1,0))</f>
        <v>4.8809471130371103</v>
      </c>
      <c r="O4273" s="6">
        <v>8431.3891839999997</v>
      </c>
      <c r="P4273" s="28">
        <v>4.7972572264673684E-2</v>
      </c>
    </row>
    <row r="4274" spans="1:16" x14ac:dyDescent="0.3">
      <c r="A4274" t="s">
        <v>570</v>
      </c>
      <c r="B4274" t="e">
        <f>VLOOKUP(A4274,Sheet3!L:L,1,FALSE)</f>
        <v>#N/A</v>
      </c>
      <c r="C4274" t="str">
        <f>VLOOKUP(A4274,'ALL - prices'!B:C,2,FALSE)</f>
        <v>Linamar Corp</v>
      </c>
      <c r="D4274" t="str">
        <f>VLOOKUP(A4274,'ALL - prices'!B:I,8,FALSE)</f>
        <v>Consumer Discretionary</v>
      </c>
      <c r="E4274">
        <v>2023</v>
      </c>
      <c r="F4274" t="s">
        <v>679</v>
      </c>
      <c r="G4274" t="str">
        <f t="shared" ref="G4274:G4337" si="312">E4274&amp;"-"&amp;F4274</f>
        <v>2023-Q1</v>
      </c>
      <c r="H4274" s="4">
        <f>INDEX('ALL - prices'!$J$3:$DY$219,MATCH('COMBINED DATA'!A4274,'ALL - prices'!$B$3:$B$219,0),MATCH('COMBINED DATA'!G4274,'ALL - prices'!$J$1:$DY$1,0))</f>
        <v>62.281700000000001</v>
      </c>
      <c r="I4274" s="14">
        <f t="shared" si="311"/>
        <v>3.6498408626267524</v>
      </c>
      <c r="J4274" s="15">
        <f>INDEX(MarketCap2!$E$2:$AR$224,MATCH(A4274,MarketCap2!$B$2:$B$224,0),MATCH(G4274,MarketCap2!$E$1:$AR$1,0))</f>
        <v>3994673152</v>
      </c>
      <c r="K4274">
        <f t="shared" ref="K4274:K4337" si="313">LN(J4274)</f>
        <v>22.108227598549846</v>
      </c>
      <c r="L4274">
        <f>INDEX('PB2'!$D$2:$AQ$224,MATCH(A4274,'PB2'!$B$2:$B$224,0),MATCH(G4274,'PB2'!$D$1:$AQ$1,0))</f>
        <v>0.79992502927780196</v>
      </c>
      <c r="M4274" s="16">
        <f t="shared" ref="M4274:M4337" si="314">1/L4274</f>
        <v>1.2501171527322157</v>
      </c>
      <c r="N4274" s="6">
        <f>INDEX('ROA2'!$D$2:$AQ$224,MATCH(A4274,'ROA2'!$B$2:$B$224,0),MATCH(G4274,'ROA2'!$D$1:$AQ$1,0))</f>
        <v>5.3385090827941903</v>
      </c>
      <c r="O4274" s="6">
        <v>8576.3911680000001</v>
      </c>
      <c r="P4274" s="28">
        <v>1.7197875799063629E-2</v>
      </c>
    </row>
    <row r="4275" spans="1:16" x14ac:dyDescent="0.3">
      <c r="A4275" t="s">
        <v>570</v>
      </c>
      <c r="B4275" t="e">
        <f>VLOOKUP(A4275,Sheet3!L:L,1,FALSE)</f>
        <v>#N/A</v>
      </c>
      <c r="C4275" t="str">
        <f>VLOOKUP(A4275,'ALL - prices'!B:C,2,FALSE)</f>
        <v>Linamar Corp</v>
      </c>
      <c r="D4275" t="str">
        <f>VLOOKUP(A4275,'ALL - prices'!B:I,8,FALSE)</f>
        <v>Consumer Discretionary</v>
      </c>
      <c r="E4275">
        <v>2023</v>
      </c>
      <c r="F4275" t="s">
        <v>680</v>
      </c>
      <c r="G4275" t="str">
        <f t="shared" si="312"/>
        <v>2023-Q2</v>
      </c>
      <c r="H4275" s="4">
        <f>INDEX('ALL - prices'!$J$3:$DY$219,MATCH('COMBINED DATA'!A4275,'ALL - prices'!$B$3:$B$219,0),MATCH('COMBINED DATA'!G4275,'ALL - prices'!$J$1:$DY$1,0))</f>
        <v>66.908100000000005</v>
      </c>
      <c r="I4275" s="14">
        <f t="shared" si="311"/>
        <v>3.5221079625701406</v>
      </c>
      <c r="J4275" s="15">
        <f>INDEX(MarketCap2!$E$2:$AR$224,MATCH(A4275,MarketCap2!$B$2:$B$224,0),MATCH(G4275,MarketCap2!$E$1:$AR$1,0))</f>
        <v>4283590400</v>
      </c>
      <c r="K4275">
        <f t="shared" si="313"/>
        <v>22.17805737338287</v>
      </c>
      <c r="L4275">
        <f>INDEX('PB2'!$D$2:$AQ$224,MATCH(A4275,'PB2'!$B$2:$B$224,0),MATCH(G4275,'PB2'!$D$1:$AQ$1,0))</f>
        <v>0.84426397085189797</v>
      </c>
      <c r="M4275" s="16">
        <f t="shared" si="314"/>
        <v>1.1844636683843772</v>
      </c>
      <c r="N4275" s="6">
        <f>INDEX('ROA2'!$D$2:$AQ$224,MATCH(A4275,'ROA2'!$B$2:$B$224,0),MATCH(G4275,'ROA2'!$D$1:$AQ$1,0))</f>
        <v>5.4065241813659703</v>
      </c>
      <c r="O4275" s="6">
        <v>8956.1364479999993</v>
      </c>
      <c r="P4275" s="28">
        <v>4.4277980395401574E-2</v>
      </c>
    </row>
    <row r="4276" spans="1:16" x14ac:dyDescent="0.3">
      <c r="A4276" t="s">
        <v>570</v>
      </c>
      <c r="B4276" t="e">
        <f>VLOOKUP(A4276,Sheet3!L:L,1,FALSE)</f>
        <v>#N/A</v>
      </c>
      <c r="C4276" t="str">
        <f>VLOOKUP(A4276,'ALL - prices'!B:C,2,FALSE)</f>
        <v>Linamar Corp</v>
      </c>
      <c r="D4276" t="str">
        <f>VLOOKUP(A4276,'ALL - prices'!B:I,8,FALSE)</f>
        <v>Consumer Discretionary</v>
      </c>
      <c r="E4276">
        <v>2023</v>
      </c>
      <c r="F4276" t="s">
        <v>681</v>
      </c>
      <c r="G4276" t="str">
        <f t="shared" si="312"/>
        <v>2023-Q3</v>
      </c>
      <c r="H4276" s="4">
        <f>INDEX('ALL - prices'!$J$3:$DY$219,MATCH('COMBINED DATA'!A4276,'ALL - prices'!$B$3:$B$219,0),MATCH('COMBINED DATA'!G4276,'ALL - prices'!$J$1:$DY$1,0))</f>
        <v>63.081899999999997</v>
      </c>
      <c r="I4276" s="14">
        <f t="shared" si="311"/>
        <v>3.8079498581914102</v>
      </c>
      <c r="J4276" s="15">
        <f>INDEX(MarketCap2!$E$2:$AR$224,MATCH(A4276,MarketCap2!$B$2:$B$224,0),MATCH(G4276,MarketCap2!$E$1:$AR$1,0))</f>
        <v>4025787392</v>
      </c>
      <c r="K4276">
        <f t="shared" si="313"/>
        <v>22.115986354026411</v>
      </c>
      <c r="L4276">
        <f>INDEX('PB2'!$D$2:$AQ$224,MATCH(A4276,'PB2'!$B$2:$B$224,0),MATCH(G4276,'PB2'!$D$1:$AQ$1,0))</f>
        <v>0.77746701240539595</v>
      </c>
      <c r="M4276" s="16">
        <f t="shared" si="314"/>
        <v>1.2862282052406466</v>
      </c>
      <c r="N4276" s="6">
        <f>INDEX('ROA2'!$D$2:$AQ$224,MATCH(A4276,'ROA2'!$B$2:$B$224,0),MATCH(G4276,'ROA2'!$D$1:$AQ$1,0))</f>
        <v>5.4154491424560502</v>
      </c>
      <c r="O4276" s="6">
        <v>9586.4227840000003</v>
      </c>
      <c r="P4276" s="28">
        <v>7.0374802757806429E-2</v>
      </c>
    </row>
    <row r="4277" spans="1:16" x14ac:dyDescent="0.3">
      <c r="A4277" t="s">
        <v>570</v>
      </c>
      <c r="B4277" t="e">
        <f>VLOOKUP(A4277,Sheet3!L:L,1,FALSE)</f>
        <v>#N/A</v>
      </c>
      <c r="C4277" t="str">
        <f>VLOOKUP(A4277,'ALL - prices'!B:C,2,FALSE)</f>
        <v>Linamar Corp</v>
      </c>
      <c r="D4277" t="str">
        <f>VLOOKUP(A4277,'ALL - prices'!B:I,8,FALSE)</f>
        <v>Consumer Discretionary</v>
      </c>
      <c r="E4277">
        <v>2023</v>
      </c>
      <c r="F4277" t="s">
        <v>682</v>
      </c>
      <c r="G4277" t="str">
        <f t="shared" si="312"/>
        <v>2023-Q4</v>
      </c>
      <c r="H4277" s="4">
        <f>INDEX('ALL - prices'!$J$3:$DY$219,MATCH('COMBINED DATA'!A4277,'ALL - prices'!$B$3:$B$219,0),MATCH('COMBINED DATA'!G4277,'ALL - prices'!$J$1:$DY$1,0))</f>
        <v>61.952399999999997</v>
      </c>
      <c r="I4277" s="14">
        <f t="shared" si="311"/>
        <v>5.90261718413959</v>
      </c>
      <c r="J4277" s="15">
        <f>INDEX(MarketCap2!$E$2:$AR$224,MATCH(A4277,MarketCap2!$B$2:$B$224,0),MATCH(G4277,MarketCap2!$E$1:$AR$1,0))</f>
        <v>3942233600</v>
      </c>
      <c r="K4277">
        <f t="shared" si="313"/>
        <v>22.095013303180437</v>
      </c>
      <c r="L4277">
        <f>INDEX('PB2'!$D$2:$AQ$224,MATCH(A4277,'PB2'!$B$2:$B$224,0),MATCH(G4277,'PB2'!$D$1:$AQ$1,0))</f>
        <v>0.74072897434234597</v>
      </c>
      <c r="M4277" s="16">
        <f t="shared" si="314"/>
        <v>1.3500214446017142</v>
      </c>
      <c r="N4277" s="6">
        <f>INDEX('ROA2'!$D$2:$AQ$224,MATCH(A4277,'ROA2'!$B$2:$B$224,0),MATCH(G4277,'ROA2'!$D$1:$AQ$1,0))</f>
        <v>5.4534611701965297</v>
      </c>
      <c r="O4277" s="6">
        <v>9571.5993600000002</v>
      </c>
      <c r="P4277" s="28">
        <v>-1.5462935793673586E-3</v>
      </c>
    </row>
    <row r="4278" spans="1:16" x14ac:dyDescent="0.3">
      <c r="A4278" t="s">
        <v>570</v>
      </c>
      <c r="B4278" t="e">
        <f>VLOOKUP(A4278,Sheet3!L:L,1,FALSE)</f>
        <v>#N/A</v>
      </c>
      <c r="C4278" t="str">
        <f>VLOOKUP(A4278,'ALL - prices'!B:C,2,FALSE)</f>
        <v>Linamar Corp</v>
      </c>
      <c r="D4278" t="str">
        <f>VLOOKUP(A4278,'ALL - prices'!B:I,8,FALSE)</f>
        <v>Consumer Discretionary</v>
      </c>
      <c r="E4278" s="18">
        <v>2024</v>
      </c>
      <c r="F4278" t="s">
        <v>679</v>
      </c>
      <c r="G4278" t="str">
        <f t="shared" si="312"/>
        <v>2024-Q1</v>
      </c>
      <c r="H4278" s="4">
        <f>INDEX('ALL - prices'!$J$3:$DY$219,MATCH('COMBINED DATA'!A4278,'ALL - prices'!$B$3:$B$219,0),MATCH('COMBINED DATA'!G4278,'ALL - prices'!$J$1:$DY$1,0))</f>
        <v>69.921899999999994</v>
      </c>
      <c r="I4278" s="14" t="s">
        <v>769</v>
      </c>
      <c r="J4278" s="15">
        <f>INDEX(MarketCap2!$E$2:$AR$224,MATCH(A4278,MarketCap2!$B$2:$B$224,0),MATCH(G4278,MarketCap2!$E$1:$AR$1,0))</f>
        <v>4433627136</v>
      </c>
      <c r="K4278">
        <f t="shared" si="313"/>
        <v>22.21248385258836</v>
      </c>
      <c r="L4278">
        <f>INDEX('PB2'!$D$2:$AQ$224,MATCH(A4278,'PB2'!$B$2:$B$224,0),MATCH(G4278,'PB2'!$D$1:$AQ$1,0))</f>
        <v>0.807065010070801</v>
      </c>
      <c r="M4278" s="16">
        <f t="shared" si="314"/>
        <v>1.2390575573487859</v>
      </c>
      <c r="N4278" s="6">
        <f>INDEX('ROA2'!$D$2:$AQ$224,MATCH(A4278,'ROA2'!$B$2:$B$224,0),MATCH(G4278,'ROA2'!$D$1:$AQ$1,0))</f>
        <v>5.4599990844726598</v>
      </c>
      <c r="O4278" s="6">
        <v>9850.5000959999998</v>
      </c>
      <c r="P4278" s="28">
        <v>2.913836293290065E-2</v>
      </c>
    </row>
    <row r="4279" spans="1:16" x14ac:dyDescent="0.3">
      <c r="A4279" t="s">
        <v>570</v>
      </c>
      <c r="B4279" t="e">
        <f>VLOOKUP(A4279,Sheet3!L:L,1,FALSE)</f>
        <v>#N/A</v>
      </c>
      <c r="C4279" t="str">
        <f>VLOOKUP(A4279,'ALL - prices'!B:C,2,FALSE)</f>
        <v>Linamar Corp</v>
      </c>
      <c r="D4279" t="str">
        <f>VLOOKUP(A4279,'ALL - prices'!B:I,8,FALSE)</f>
        <v>Consumer Discretionary</v>
      </c>
      <c r="E4279" s="18">
        <v>2024</v>
      </c>
      <c r="F4279" t="s">
        <v>680</v>
      </c>
      <c r="G4279" t="str">
        <f t="shared" si="312"/>
        <v>2024-Q2</v>
      </c>
      <c r="H4279" s="4">
        <f>INDEX('ALL - prices'!$J$3:$DY$219,MATCH('COMBINED DATA'!A4279,'ALL - prices'!$B$3:$B$219,0),MATCH('COMBINED DATA'!G4279,'ALL - prices'!$J$1:$DY$1,0))</f>
        <v>64.805400000000006</v>
      </c>
      <c r="I4279" s="14" t="s">
        <v>769</v>
      </c>
      <c r="J4279" s="15">
        <f>INDEX(MarketCap2!$E$2:$AR$224,MATCH(A4279,MarketCap2!$B$2:$B$224,0),MATCH(G4279,MarketCap2!$E$1:$AR$1,0))</f>
        <v>4094331648</v>
      </c>
      <c r="K4279">
        <f t="shared" si="313"/>
        <v>22.132869329209349</v>
      </c>
      <c r="L4279">
        <f>INDEX('PB2'!$D$2:$AQ$224,MATCH(A4279,'PB2'!$B$2:$B$224,0),MATCH(G4279,'PB2'!$D$1:$AQ$1,0))</f>
        <v>0.73097598552703902</v>
      </c>
      <c r="M4279" s="16">
        <f t="shared" si="314"/>
        <v>1.3680339981059606</v>
      </c>
      <c r="N4279" s="6">
        <f>INDEX('ROA2'!$D$2:$AQ$224,MATCH(A4279,'ROA2'!$B$2:$B$224,0),MATCH(G4279,'ROA2'!$D$1:$AQ$1,0))</f>
        <v>5.6226477622985804</v>
      </c>
      <c r="O4279" s="6">
        <v>11125.824511999999</v>
      </c>
      <c r="P4279" s="28">
        <v>0.12946798675915666</v>
      </c>
    </row>
    <row r="4280" spans="1:16" x14ac:dyDescent="0.3">
      <c r="A4280" t="s">
        <v>570</v>
      </c>
      <c r="B4280" t="e">
        <f>VLOOKUP(A4280,Sheet3!L:L,1,FALSE)</f>
        <v>#N/A</v>
      </c>
      <c r="C4280" t="str">
        <f>VLOOKUP(A4280,'ALL - prices'!B:C,2,FALSE)</f>
        <v>Linamar Corp</v>
      </c>
      <c r="D4280" t="str">
        <f>VLOOKUP(A4280,'ALL - prices'!B:I,8,FALSE)</f>
        <v>Consumer Discretionary</v>
      </c>
      <c r="E4280" s="18">
        <v>2024</v>
      </c>
      <c r="F4280" t="s">
        <v>681</v>
      </c>
      <c r="G4280" t="str">
        <f t="shared" si="312"/>
        <v>2024-Q3</v>
      </c>
      <c r="H4280" s="4">
        <f>INDEX('ALL - prices'!$J$3:$DY$219,MATCH('COMBINED DATA'!A4280,'ALL - prices'!$B$3:$B$219,0),MATCH('COMBINED DATA'!G4280,'ALL - prices'!$J$1:$DY$1,0))</f>
        <v>61.749200000000002</v>
      </c>
      <c r="I4280" s="14" t="s">
        <v>769</v>
      </c>
      <c r="J4280" s="15">
        <f>INDEX(MarketCap2!$E$2:$AR$224,MATCH(A4280,MarketCap2!$B$2:$B$224,0),MATCH(G4280,MarketCap2!$E$1:$AR$1,0))</f>
        <v>3885581824</v>
      </c>
      <c r="K4280">
        <f t="shared" si="313"/>
        <v>22.080538571200229</v>
      </c>
      <c r="L4280">
        <f>INDEX('PB2'!$D$2:$AQ$224,MATCH(A4280,'PB2'!$B$2:$B$224,0),MATCH(G4280,'PB2'!$D$1:$AQ$1,0))</f>
        <v>0.67455798387527499</v>
      </c>
      <c r="M4280" s="16">
        <f t="shared" si="314"/>
        <v>1.4824522485896465</v>
      </c>
      <c r="N4280" s="6">
        <f>INDEX('ROA2'!$D$2:$AQ$224,MATCH(A4280,'ROA2'!$B$2:$B$224,0),MATCH(G4280,'ROA2'!$D$1:$AQ$1,0))</f>
        <v>5.8053112030029297</v>
      </c>
      <c r="O4280" s="6">
        <v>11211.224064</v>
      </c>
      <c r="P4280" s="28">
        <v>7.675795345135206E-3</v>
      </c>
    </row>
    <row r="4281" spans="1:16" x14ac:dyDescent="0.3">
      <c r="A4281" t="s">
        <v>570</v>
      </c>
      <c r="B4281" t="e">
        <f>VLOOKUP(A4281,Sheet3!L:L,1,FALSE)</f>
        <v>#N/A</v>
      </c>
      <c r="C4281" t="str">
        <f>VLOOKUP(A4281,'ALL - prices'!B:C,2,FALSE)</f>
        <v>Linamar Corp</v>
      </c>
      <c r="D4281" t="str">
        <f>VLOOKUP(A4281,'ALL - prices'!B:I,8,FALSE)</f>
        <v>Consumer Discretionary</v>
      </c>
      <c r="E4281" s="18">
        <v>2024</v>
      </c>
      <c r="F4281" t="s">
        <v>682</v>
      </c>
      <c r="G4281" t="str">
        <f t="shared" si="312"/>
        <v>2024-Q4</v>
      </c>
      <c r="H4281" s="4">
        <f>INDEX('ALL - prices'!$J$3:$DY$219,MATCH('COMBINED DATA'!A4281,'ALL - prices'!$B$3:$B$219,0),MATCH('COMBINED DATA'!G4281,'ALL - prices'!$J$1:$DY$1,0))</f>
        <v>55.802399999999999</v>
      </c>
      <c r="I4281" s="14" t="s">
        <v>769</v>
      </c>
      <c r="J4281" s="15">
        <f>INDEX(MarketCap2!$E$2:$AR$224,MATCH(A4281,MarketCap2!$B$2:$B$224,0),MATCH(G4281,MarketCap2!$E$1:$AR$1,0))</f>
        <v>3483228928</v>
      </c>
      <c r="K4281">
        <f t="shared" si="313"/>
        <v>21.971225553416961</v>
      </c>
      <c r="L4281">
        <f>INDEX('PB2'!$D$2:$AQ$224,MATCH(A4281,'PB2'!$B$2:$B$224,0),MATCH(G4281,'PB2'!$D$1:$AQ$1,0))</f>
        <v>0.607102522529679</v>
      </c>
      <c r="M4281" s="16">
        <f t="shared" si="314"/>
        <v>1.6471682506493188</v>
      </c>
      <c r="N4281" s="6">
        <f>INDEX('ROA2'!$D$2:$AQ$224,MATCH(A4281,'ROA2'!$B$2:$B$224,0),MATCH(G4281,'ROA2'!$D$1:$AQ$1,0))</f>
        <v>5.7644200325012198</v>
      </c>
      <c r="O4281" s="6">
        <v>11069.854719999999</v>
      </c>
      <c r="P4281" s="28">
        <v>-1.2609626138322146E-2</v>
      </c>
    </row>
    <row r="4282" spans="1:16" x14ac:dyDescent="0.3">
      <c r="A4282" t="s">
        <v>572</v>
      </c>
      <c r="B4282" t="e">
        <f>VLOOKUP(A4282,Sheet3!L:L,1,FALSE)</f>
        <v>#N/A</v>
      </c>
      <c r="C4282" t="str">
        <f>VLOOKUP(A4282,'ALL - prices'!B:C,2,FALSE)</f>
        <v>Lundin Gold Inc</v>
      </c>
      <c r="D4282" t="str">
        <f>VLOOKUP(A4282,'ALL - prices'!B:I,8,FALSE)</f>
        <v>Materials</v>
      </c>
      <c r="E4282">
        <v>2015</v>
      </c>
      <c r="F4282" t="s">
        <v>679</v>
      </c>
      <c r="G4282" t="str">
        <f t="shared" si="312"/>
        <v>2015-Q1</v>
      </c>
      <c r="H4282" s="4">
        <f>INDEX('ALL - prices'!$J$3:$DY$219,MATCH('COMBINED DATA'!A4282,'ALL - prices'!$B$3:$B$219,0),MATCH('COMBINED DATA'!G4282,'ALL - prices'!$J$1:$DY$1,0))</f>
        <v>3.3001</v>
      </c>
      <c r="I4282" s="14">
        <f t="shared" ref="I4282:I4317" si="315">STDEV(H4283:H4286)</f>
        <v>0.31573432265118068</v>
      </c>
      <c r="J4282" s="15">
        <f>INDEX(MarketCap2!$E$2:$AR$224,MATCH(A4282,MarketCap2!$B$2:$B$224,0),MATCH(G4282,MarketCap2!$E$1:$AR$1,0))</f>
        <v>383458048</v>
      </c>
      <c r="K4282">
        <f t="shared" si="313"/>
        <v>19.764740780349726</v>
      </c>
      <c r="L4282">
        <f>INDEX('PB2'!$D$2:$AQ$224,MATCH(A4282,'PB2'!$B$2:$B$224,0),MATCH(G4282,'PB2'!$D$1:$AQ$1,0))</f>
        <v>1.16584396362305</v>
      </c>
      <c r="M4282" s="16">
        <f t="shared" si="314"/>
        <v>0.85774771856461574</v>
      </c>
      <c r="N4282" s="6">
        <f>INDEX('ROA2'!$D$2:$AQ$224,MATCH(A4282,'ROA2'!$B$2:$B$224,0),MATCH(G4282,'ROA2'!$D$1:$AQ$1,0))</f>
        <v>-16.639158248901399</v>
      </c>
      <c r="O4282" s="6">
        <v>18.166167999999999</v>
      </c>
      <c r="P4282" s="28">
        <v>-8.5865730889532074E-2</v>
      </c>
    </row>
    <row r="4283" spans="1:16" x14ac:dyDescent="0.3">
      <c r="A4283" t="s">
        <v>572</v>
      </c>
      <c r="B4283" t="e">
        <f>VLOOKUP(A4283,Sheet3!L:L,1,FALSE)</f>
        <v>#N/A</v>
      </c>
      <c r="C4283" t="str">
        <f>VLOOKUP(A4283,'ALL - prices'!B:C,2,FALSE)</f>
        <v>Lundin Gold Inc</v>
      </c>
      <c r="D4283" t="str">
        <f>VLOOKUP(A4283,'ALL - prices'!B:I,8,FALSE)</f>
        <v>Materials</v>
      </c>
      <c r="E4283">
        <v>2015</v>
      </c>
      <c r="F4283" t="s">
        <v>680</v>
      </c>
      <c r="G4283" t="str">
        <f t="shared" si="312"/>
        <v>2015-Q2</v>
      </c>
      <c r="H4283" s="4">
        <f>INDEX('ALL - prices'!$J$3:$DY$219,MATCH('COMBINED DATA'!A4283,'ALL - prices'!$B$3:$B$219,0),MATCH('COMBINED DATA'!G4283,'ALL - prices'!$J$1:$DY$1,0))</f>
        <v>3.4308000000000001</v>
      </c>
      <c r="I4283" s="14">
        <f t="shared" si="315"/>
        <v>0.69850078203248811</v>
      </c>
      <c r="J4283" s="15">
        <f>INDEX(MarketCap2!$E$2:$AR$224,MATCH(A4283,MarketCap2!$B$2:$B$224,0),MATCH(G4283,MarketCap2!$E$1:$AR$1,0))</f>
        <v>398673920</v>
      </c>
      <c r="K4283">
        <f t="shared" si="313"/>
        <v>19.803654397621166</v>
      </c>
      <c r="L4283">
        <f>INDEX('PB2'!$D$2:$AQ$224,MATCH(A4283,'PB2'!$B$2:$B$224,0),MATCH(G4283,'PB2'!$D$1:$AQ$1,0))</f>
        <v>1.0027890205383301</v>
      </c>
      <c r="M4283" s="16">
        <f t="shared" si="314"/>
        <v>0.99721873646279768</v>
      </c>
      <c r="N4283" s="6">
        <f>INDEX('ROA2'!$D$2:$AQ$224,MATCH(A4283,'ROA2'!$B$2:$B$224,0),MATCH(G4283,'ROA2'!$D$1:$AQ$1,0))</f>
        <v>-0.263862013816833</v>
      </c>
      <c r="O4283" s="6">
        <v>318.03296</v>
      </c>
      <c r="P4283" s="28">
        <v>16.506882023770785</v>
      </c>
    </row>
    <row r="4284" spans="1:16" x14ac:dyDescent="0.3">
      <c r="A4284" t="s">
        <v>572</v>
      </c>
      <c r="B4284" t="e">
        <f>VLOOKUP(A4284,Sheet3!L:L,1,FALSE)</f>
        <v>#N/A</v>
      </c>
      <c r="C4284" t="str">
        <f>VLOOKUP(A4284,'ALL - prices'!B:C,2,FALSE)</f>
        <v>Lundin Gold Inc</v>
      </c>
      <c r="D4284" t="str">
        <f>VLOOKUP(A4284,'ALL - prices'!B:I,8,FALSE)</f>
        <v>Materials</v>
      </c>
      <c r="E4284">
        <v>2015</v>
      </c>
      <c r="F4284" t="s">
        <v>681</v>
      </c>
      <c r="G4284" t="str">
        <f t="shared" si="312"/>
        <v>2015-Q3</v>
      </c>
      <c r="H4284" s="4">
        <f>INDEX('ALL - prices'!$J$3:$DY$219,MATCH('COMBINED DATA'!A4284,'ALL - prices'!$B$3:$B$219,0),MATCH('COMBINED DATA'!G4284,'ALL - prices'!$J$1:$DY$1,0))</f>
        <v>3.3437000000000001</v>
      </c>
      <c r="I4284" s="14">
        <f t="shared" si="315"/>
        <v>0.7359474681207443</v>
      </c>
      <c r="J4284" s="15">
        <f>INDEX(MarketCap2!$E$2:$AR$224,MATCH(A4284,MarketCap2!$B$2:$B$224,0),MATCH(G4284,MarketCap2!$E$1:$AR$1,0))</f>
        <v>388747264</v>
      </c>
      <c r="K4284">
        <f t="shared" si="313"/>
        <v>19.778439983490831</v>
      </c>
      <c r="L4284">
        <f>INDEX('PB2'!$D$2:$AQ$224,MATCH(A4284,'PB2'!$B$2:$B$224,0),MATCH(G4284,'PB2'!$D$1:$AQ$1,0))</f>
        <v>1.11924505233765</v>
      </c>
      <c r="M4284" s="16">
        <f t="shared" si="314"/>
        <v>0.8934593884613603</v>
      </c>
      <c r="N4284" s="6">
        <f>INDEX('ROA2'!$D$2:$AQ$224,MATCH(A4284,'ROA2'!$B$2:$B$224,0),MATCH(G4284,'ROA2'!$D$1:$AQ$1,0))</f>
        <v>-2.6285469532012899</v>
      </c>
      <c r="O4284" s="6">
        <v>304.79203200000001</v>
      </c>
      <c r="P4284" s="28">
        <v>-4.1633823110661224E-2</v>
      </c>
    </row>
    <row r="4285" spans="1:16" x14ac:dyDescent="0.3">
      <c r="A4285" t="s">
        <v>572</v>
      </c>
      <c r="B4285" t="e">
        <f>VLOOKUP(A4285,Sheet3!L:L,1,FALSE)</f>
        <v>#N/A</v>
      </c>
      <c r="C4285" t="str">
        <f>VLOOKUP(A4285,'ALL - prices'!B:C,2,FALSE)</f>
        <v>Lundin Gold Inc</v>
      </c>
      <c r="D4285" t="str">
        <f>VLOOKUP(A4285,'ALL - prices'!B:I,8,FALSE)</f>
        <v>Materials</v>
      </c>
      <c r="E4285">
        <v>2015</v>
      </c>
      <c r="F4285" t="s">
        <v>682</v>
      </c>
      <c r="G4285" t="str">
        <f t="shared" si="312"/>
        <v>2015-Q4</v>
      </c>
      <c r="H4285" s="4">
        <f>INDEX('ALL - prices'!$J$3:$DY$219,MATCH('COMBINED DATA'!A4285,'ALL - prices'!$B$3:$B$219,0),MATCH('COMBINED DATA'!G4285,'ALL - prices'!$J$1:$DY$1,0))</f>
        <v>3.3611</v>
      </c>
      <c r="I4285" s="14">
        <f t="shared" si="315"/>
        <v>0.41026850049693075</v>
      </c>
      <c r="J4285" s="15">
        <f>INDEX(MarketCap2!$E$2:$AR$224,MATCH(A4285,MarketCap2!$B$2:$B$224,0),MATCH(G4285,MarketCap2!$E$1:$AR$1,0))</f>
        <v>390864640</v>
      </c>
      <c r="K4285">
        <f t="shared" si="313"/>
        <v>19.783871868753995</v>
      </c>
      <c r="L4285">
        <f>INDEX('PB2'!$D$2:$AQ$224,MATCH(A4285,'PB2'!$B$2:$B$224,0),MATCH(G4285,'PB2'!$D$1:$AQ$1,0))</f>
        <v>1.0591349601745601</v>
      </c>
      <c r="M4285" s="16">
        <f t="shared" si="314"/>
        <v>0.94416673757533809</v>
      </c>
      <c r="N4285" s="6">
        <f>INDEX('ROA2'!$D$2:$AQ$224,MATCH(A4285,'ROA2'!$B$2:$B$224,0),MATCH(G4285,'ROA2'!$D$1:$AQ$1,0))</f>
        <v>-12.104479789733899</v>
      </c>
      <c r="O4285" s="6">
        <v>294.612032</v>
      </c>
      <c r="P4285" s="28">
        <v>-3.3399823260471605E-2</v>
      </c>
    </row>
    <row r="4286" spans="1:16" x14ac:dyDescent="0.3">
      <c r="A4286" t="s">
        <v>572</v>
      </c>
      <c r="B4286" t="e">
        <f>VLOOKUP(A4286,Sheet3!L:L,1,FALSE)</f>
        <v>#N/A</v>
      </c>
      <c r="C4286" t="str">
        <f>VLOOKUP(A4286,'ALL - prices'!B:C,2,FALSE)</f>
        <v>Lundin Gold Inc</v>
      </c>
      <c r="D4286" t="str">
        <f>VLOOKUP(A4286,'ALL - prices'!B:I,8,FALSE)</f>
        <v>Materials</v>
      </c>
      <c r="E4286">
        <v>2016</v>
      </c>
      <c r="F4286" t="s">
        <v>679</v>
      </c>
      <c r="G4286" t="str">
        <f t="shared" si="312"/>
        <v>2016-Q1</v>
      </c>
      <c r="H4286" s="4">
        <f>INDEX('ALL - prices'!$J$3:$DY$219,MATCH('COMBINED DATA'!A4286,'ALL - prices'!$B$3:$B$219,0),MATCH('COMBINED DATA'!G4286,'ALL - prices'!$J$1:$DY$1,0))</f>
        <v>4.0054999999999996</v>
      </c>
      <c r="I4286" s="14">
        <f t="shared" si="315"/>
        <v>0.30036105356720283</v>
      </c>
      <c r="J4286" s="15">
        <f>INDEX(MarketCap2!$E$2:$AR$224,MATCH(A4286,MarketCap2!$B$2:$B$224,0),MATCH(G4286,MarketCap2!$E$1:$AR$1,0))</f>
        <v>465797248</v>
      </c>
      <c r="K4286">
        <f t="shared" si="313"/>
        <v>19.959261007281992</v>
      </c>
      <c r="L4286">
        <f>INDEX('PB2'!$D$2:$AQ$224,MATCH(A4286,'PB2'!$B$2:$B$224,0),MATCH(G4286,'PB2'!$D$1:$AQ$1,0))</f>
        <v>1.0835000276565501</v>
      </c>
      <c r="M4286" s="16">
        <f t="shared" si="314"/>
        <v>0.92293490952912272</v>
      </c>
      <c r="N4286" s="6">
        <f>INDEX('ROA2'!$D$2:$AQ$224,MATCH(A4286,'ROA2'!$B$2:$B$224,0),MATCH(G4286,'ROA2'!$D$1:$AQ$1,0))</f>
        <v>-20.140811920166001</v>
      </c>
      <c r="O4286" s="6">
        <v>277.94118400000002</v>
      </c>
      <c r="P4286" s="28">
        <v>-5.6585767685143215E-2</v>
      </c>
    </row>
    <row r="4287" spans="1:16" x14ac:dyDescent="0.3">
      <c r="A4287" t="s">
        <v>572</v>
      </c>
      <c r="B4287" t="e">
        <f>VLOOKUP(A4287,Sheet3!L:L,1,FALSE)</f>
        <v>#N/A</v>
      </c>
      <c r="C4287" t="str">
        <f>VLOOKUP(A4287,'ALL - prices'!B:C,2,FALSE)</f>
        <v>Lundin Gold Inc</v>
      </c>
      <c r="D4287" t="str">
        <f>VLOOKUP(A4287,'ALL - prices'!B:I,8,FALSE)</f>
        <v>Materials</v>
      </c>
      <c r="E4287">
        <v>2016</v>
      </c>
      <c r="F4287" t="s">
        <v>680</v>
      </c>
      <c r="G4287" t="str">
        <f t="shared" si="312"/>
        <v>2016-Q2</v>
      </c>
      <c r="H4287" s="4">
        <f>INDEX('ALL - prices'!$J$3:$DY$219,MATCH('COMBINED DATA'!A4287,'ALL - prices'!$B$3:$B$219,0),MATCH('COMBINED DATA'!G4287,'ALL - prices'!$J$1:$DY$1,0))</f>
        <v>4.8239999999999998</v>
      </c>
      <c r="I4287" s="14">
        <f t="shared" si="315"/>
        <v>0.30404742502883775</v>
      </c>
      <c r="J4287" s="15">
        <f>INDEX(MarketCap2!$E$2:$AR$224,MATCH(A4287,MarketCap2!$B$2:$B$224,0),MATCH(G4287,MarketCap2!$E$1:$AR$1,0))</f>
        <v>560981888</v>
      </c>
      <c r="K4287">
        <f t="shared" si="313"/>
        <v>20.145199177760801</v>
      </c>
      <c r="L4287">
        <f>INDEX('PB2'!$D$2:$AQ$224,MATCH(A4287,'PB2'!$B$2:$B$224,0),MATCH(G4287,'PB2'!$D$1:$AQ$1,0))</f>
        <v>1.45209300518036</v>
      </c>
      <c r="M4287" s="16">
        <f t="shared" si="314"/>
        <v>0.68866112324244211</v>
      </c>
      <c r="N4287" s="6">
        <f>INDEX('ROA2'!$D$2:$AQ$224,MATCH(A4287,'ROA2'!$B$2:$B$224,0),MATCH(G4287,'ROA2'!$D$1:$AQ$1,0))</f>
        <v>-15.483890533447299</v>
      </c>
      <c r="O4287" s="6">
        <v>267.39953600000001</v>
      </c>
      <c r="P4287" s="28">
        <v>-3.792762140640521E-2</v>
      </c>
    </row>
    <row r="4288" spans="1:16" x14ac:dyDescent="0.3">
      <c r="A4288" t="s">
        <v>572</v>
      </c>
      <c r="B4288" t="e">
        <f>VLOOKUP(A4288,Sheet3!L:L,1,FALSE)</f>
        <v>#N/A</v>
      </c>
      <c r="C4288" t="str">
        <f>VLOOKUP(A4288,'ALL - prices'!B:C,2,FALSE)</f>
        <v>Lundin Gold Inc</v>
      </c>
      <c r="D4288" t="str">
        <f>VLOOKUP(A4288,'ALL - prices'!B:I,8,FALSE)</f>
        <v>Materials</v>
      </c>
      <c r="E4288">
        <v>2016</v>
      </c>
      <c r="F4288" t="s">
        <v>681</v>
      </c>
      <c r="G4288" t="str">
        <f t="shared" si="312"/>
        <v>2016-Q3</v>
      </c>
      <c r="H4288" s="4">
        <f>INDEX('ALL - prices'!$J$3:$DY$219,MATCH('COMBINED DATA'!A4288,'ALL - prices'!$B$3:$B$219,0),MATCH('COMBINED DATA'!G4288,'ALL - prices'!$J$1:$DY$1,0))</f>
        <v>4.9196999999999997</v>
      </c>
      <c r="I4288" s="14">
        <f t="shared" si="315"/>
        <v>0.38054313377942672</v>
      </c>
      <c r="J4288" s="15">
        <f>INDEX(MarketCap2!$E$2:$AR$224,MATCH(A4288,MarketCap2!$B$2:$B$224,0),MATCH(G4288,MarketCap2!$E$1:$AR$1,0))</f>
        <v>669748544</v>
      </c>
      <c r="K4288">
        <f t="shared" si="313"/>
        <v>20.322412892441129</v>
      </c>
      <c r="L4288">
        <f>INDEX('PB2'!$D$2:$AQ$224,MATCH(A4288,'PB2'!$B$2:$B$224,0),MATCH(G4288,'PB2'!$D$1:$AQ$1,0))</f>
        <v>1.8348749876022299</v>
      </c>
      <c r="M4288" s="16">
        <f t="shared" si="314"/>
        <v>0.54499625683315667</v>
      </c>
      <c r="N4288" s="6">
        <f>INDEX('ROA2'!$D$2:$AQ$224,MATCH(A4288,'ROA2'!$B$2:$B$224,0),MATCH(G4288,'ROA2'!$D$1:$AQ$1,0))</f>
        <v>-19.688556671142599</v>
      </c>
      <c r="O4288" s="6">
        <v>253.61676800000001</v>
      </c>
      <c r="P4288" s="28">
        <v>-5.1543724443859934E-2</v>
      </c>
    </row>
    <row r="4289" spans="1:16" x14ac:dyDescent="0.3">
      <c r="A4289" t="s">
        <v>572</v>
      </c>
      <c r="B4289" t="e">
        <f>VLOOKUP(A4289,Sheet3!L:L,1,FALSE)</f>
        <v>#N/A</v>
      </c>
      <c r="C4289" t="str">
        <f>VLOOKUP(A4289,'ALL - prices'!B:C,2,FALSE)</f>
        <v>Lundin Gold Inc</v>
      </c>
      <c r="D4289" t="str">
        <f>VLOOKUP(A4289,'ALL - prices'!B:I,8,FALSE)</f>
        <v>Materials</v>
      </c>
      <c r="E4289">
        <v>2016</v>
      </c>
      <c r="F4289" t="s">
        <v>682</v>
      </c>
      <c r="G4289" t="str">
        <f t="shared" si="312"/>
        <v>2016-Q4</v>
      </c>
      <c r="H4289" s="4">
        <f>INDEX('ALL - prices'!$J$3:$DY$219,MATCH('COMBINED DATA'!A4289,'ALL - prices'!$B$3:$B$219,0),MATCH('COMBINED DATA'!G4289,'ALL - prices'!$J$1:$DY$1,0))</f>
        <v>4.5800999999999998</v>
      </c>
      <c r="I4289" s="14">
        <f t="shared" si="315"/>
        <v>0.57344612940827411</v>
      </c>
      <c r="J4289" s="15">
        <f>INDEX(MarketCap2!$E$2:$AR$224,MATCH(A4289,MarketCap2!$B$2:$B$224,0),MATCH(G4289,MarketCap2!$E$1:$AR$1,0))</f>
        <v>624285952</v>
      </c>
      <c r="K4289">
        <f t="shared" si="313"/>
        <v>20.252119077776555</v>
      </c>
      <c r="L4289">
        <f>INDEX('PB2'!$D$2:$AQ$224,MATCH(A4289,'PB2'!$B$2:$B$224,0),MATCH(G4289,'PB2'!$D$1:$AQ$1,0))</f>
        <v>1.7393039464950599</v>
      </c>
      <c r="M4289" s="16">
        <f t="shared" si="314"/>
        <v>0.57494263841299242</v>
      </c>
      <c r="N4289" s="6">
        <f>INDEX('ROA2'!$D$2:$AQ$224,MATCH(A4289,'ROA2'!$B$2:$B$224,0),MATCH(G4289,'ROA2'!$D$1:$AQ$1,0))</f>
        <v>-18.9266471862793</v>
      </c>
      <c r="O4289" s="6">
        <v>249.63582400000001</v>
      </c>
      <c r="P4289" s="28">
        <v>-1.569669084340667E-2</v>
      </c>
    </row>
    <row r="4290" spans="1:16" x14ac:dyDescent="0.3">
      <c r="A4290" t="s">
        <v>572</v>
      </c>
      <c r="B4290" t="e">
        <f>VLOOKUP(A4290,Sheet3!L:L,1,FALSE)</f>
        <v>#N/A</v>
      </c>
      <c r="C4290" t="str">
        <f>VLOOKUP(A4290,'ALL - prices'!B:C,2,FALSE)</f>
        <v>Lundin Gold Inc</v>
      </c>
      <c r="D4290" t="str">
        <f>VLOOKUP(A4290,'ALL - prices'!B:I,8,FALSE)</f>
        <v>Materials</v>
      </c>
      <c r="E4290">
        <v>2017</v>
      </c>
      <c r="F4290" t="s">
        <v>679</v>
      </c>
      <c r="G4290" t="str">
        <f t="shared" si="312"/>
        <v>2017-Q1</v>
      </c>
      <c r="H4290" s="4">
        <f>INDEX('ALL - prices'!$J$3:$DY$219,MATCH('COMBINED DATA'!A4290,'ALL - prices'!$B$3:$B$219,0),MATCH('COMBINED DATA'!G4290,'ALL - prices'!$J$1:$DY$1,0))</f>
        <v>5.3029000000000002</v>
      </c>
      <c r="I4290" s="14">
        <f t="shared" si="315"/>
        <v>0.35010128058415713</v>
      </c>
      <c r="J4290" s="15">
        <f>INDEX(MarketCap2!$E$2:$AR$224,MATCH(A4290,MarketCap2!$B$2:$B$224,0),MATCH(G4290,MarketCap2!$E$1:$AR$1,0))</f>
        <v>723175360</v>
      </c>
      <c r="K4290">
        <f t="shared" si="313"/>
        <v>20.399162295665359</v>
      </c>
      <c r="L4290">
        <f>INDEX('PB2'!$D$2:$AQ$224,MATCH(A4290,'PB2'!$B$2:$B$224,0),MATCH(G4290,'PB2'!$D$1:$AQ$1,0))</f>
        <v>1.7207169532775899</v>
      </c>
      <c r="M4290" s="16">
        <f t="shared" si="314"/>
        <v>0.58115310487016381</v>
      </c>
      <c r="N4290" s="6">
        <f>INDEX('ROA2'!$D$2:$AQ$224,MATCH(A4290,'ROA2'!$B$2:$B$224,0),MATCH(G4290,'ROA2'!$D$1:$AQ$1,0))</f>
        <v>-17.880252838134801</v>
      </c>
      <c r="O4290" s="6">
        <v>300.19452799999999</v>
      </c>
      <c r="P4290" s="28">
        <v>0.20252984203100582</v>
      </c>
    </row>
    <row r="4291" spans="1:16" x14ac:dyDescent="0.3">
      <c r="A4291" t="s">
        <v>572</v>
      </c>
      <c r="B4291" t="e">
        <f>VLOOKUP(A4291,Sheet3!L:L,1,FALSE)</f>
        <v>#N/A</v>
      </c>
      <c r="C4291" t="str">
        <f>VLOOKUP(A4291,'ALL - prices'!B:C,2,FALSE)</f>
        <v>Lundin Gold Inc</v>
      </c>
      <c r="D4291" t="str">
        <f>VLOOKUP(A4291,'ALL - prices'!B:I,8,FALSE)</f>
        <v>Materials</v>
      </c>
      <c r="E4291">
        <v>2017</v>
      </c>
      <c r="F4291" t="s">
        <v>680</v>
      </c>
      <c r="G4291" t="str">
        <f t="shared" si="312"/>
        <v>2017-Q2</v>
      </c>
      <c r="H4291" s="4">
        <f>INDEX('ALL - prices'!$J$3:$DY$219,MATCH('COMBINED DATA'!A4291,'ALL - prices'!$B$3:$B$219,0),MATCH('COMBINED DATA'!G4291,'ALL - prices'!$J$1:$DY$1,0))</f>
        <v>4.7891000000000004</v>
      </c>
      <c r="I4291" s="14">
        <f t="shared" si="315"/>
        <v>0.28819550511183667</v>
      </c>
      <c r="J4291" s="15">
        <f>INDEX(MarketCap2!$E$2:$AR$224,MATCH(A4291,MarketCap2!$B$2:$B$224,0),MATCH(G4291,MarketCap2!$E$1:$AR$1,0))</f>
        <v>653699904</v>
      </c>
      <c r="K4291">
        <f t="shared" si="313"/>
        <v>20.298158941726591</v>
      </c>
      <c r="L4291">
        <f>INDEX('PB2'!$D$2:$AQ$224,MATCH(A4291,'PB2'!$B$2:$B$224,0),MATCH(G4291,'PB2'!$D$1:$AQ$1,0))</f>
        <v>2.0549979209899898</v>
      </c>
      <c r="M4291" s="16">
        <f t="shared" si="314"/>
        <v>0.48661849717018335</v>
      </c>
      <c r="N4291" s="6">
        <f>INDEX('ROA2'!$D$2:$AQ$224,MATCH(A4291,'ROA2'!$B$2:$B$224,0),MATCH(G4291,'ROA2'!$D$1:$AQ$1,0))</f>
        <v>-22.995849609375</v>
      </c>
      <c r="O4291" s="6">
        <v>278.90620799999999</v>
      </c>
      <c r="P4291" s="28">
        <v>-7.0915083435498197E-2</v>
      </c>
    </row>
    <row r="4292" spans="1:16" x14ac:dyDescent="0.3">
      <c r="A4292" t="s">
        <v>572</v>
      </c>
      <c r="B4292" t="e">
        <f>VLOOKUP(A4292,Sheet3!L:L,1,FALSE)</f>
        <v>#N/A</v>
      </c>
      <c r="C4292" t="str">
        <f>VLOOKUP(A4292,'ALL - prices'!B:C,2,FALSE)</f>
        <v>Lundin Gold Inc</v>
      </c>
      <c r="D4292" t="str">
        <f>VLOOKUP(A4292,'ALL - prices'!B:I,8,FALSE)</f>
        <v>Materials</v>
      </c>
      <c r="E4292">
        <v>2017</v>
      </c>
      <c r="F4292" t="s">
        <v>681</v>
      </c>
      <c r="G4292" t="str">
        <f t="shared" si="312"/>
        <v>2017-Q3</v>
      </c>
      <c r="H4292" s="4">
        <f>INDEX('ALL - prices'!$J$3:$DY$219,MATCH('COMBINED DATA'!A4292,'ALL - prices'!$B$3:$B$219,0),MATCH('COMBINED DATA'!G4292,'ALL - prices'!$J$1:$DY$1,0))</f>
        <v>4.4321000000000002</v>
      </c>
      <c r="I4292" s="14">
        <f t="shared" si="315"/>
        <v>0.25103082646028424</v>
      </c>
      <c r="J4292" s="15">
        <f>INDEX(MarketCap2!$E$2:$AR$224,MATCH(A4292,MarketCap2!$B$2:$B$224,0),MATCH(G4292,MarketCap2!$E$1:$AR$1,0))</f>
        <v>609104192</v>
      </c>
      <c r="K4292">
        <f t="shared" si="313"/>
        <v>20.22749989806837</v>
      </c>
      <c r="L4292">
        <f>INDEX('PB2'!$D$2:$AQ$224,MATCH(A4292,'PB2'!$B$2:$B$224,0),MATCH(G4292,'PB2'!$D$1:$AQ$1,0))</f>
        <v>1.8933900594711299</v>
      </c>
      <c r="M4292" s="16">
        <f t="shared" si="314"/>
        <v>0.52815319009297235</v>
      </c>
      <c r="N4292" s="6">
        <f>INDEX('ROA2'!$D$2:$AQ$224,MATCH(A4292,'ROA2'!$B$2:$B$224,0),MATCH(G4292,'ROA2'!$D$1:$AQ$1,0))</f>
        <v>-19.8363857269287</v>
      </c>
      <c r="O4292" s="6">
        <v>295.795072</v>
      </c>
      <c r="P4292" s="28">
        <v>6.0553919258763911E-2</v>
      </c>
    </row>
    <row r="4293" spans="1:16" x14ac:dyDescent="0.3">
      <c r="A4293" t="s">
        <v>572</v>
      </c>
      <c r="B4293" t="e">
        <f>VLOOKUP(A4293,Sheet3!L:L,1,FALSE)</f>
        <v>#N/A</v>
      </c>
      <c r="C4293" t="str">
        <f>VLOOKUP(A4293,'ALL - prices'!B:C,2,FALSE)</f>
        <v>Lundin Gold Inc</v>
      </c>
      <c r="D4293" t="str">
        <f>VLOOKUP(A4293,'ALL - prices'!B:I,8,FALSE)</f>
        <v>Materials</v>
      </c>
      <c r="E4293">
        <v>2017</v>
      </c>
      <c r="F4293" t="s">
        <v>682</v>
      </c>
      <c r="G4293" t="str">
        <f t="shared" si="312"/>
        <v>2017-Q4</v>
      </c>
      <c r="H4293" s="4">
        <f>INDEX('ALL - prices'!$J$3:$DY$219,MATCH('COMBINED DATA'!A4293,'ALL - prices'!$B$3:$B$219,0),MATCH('COMBINED DATA'!G4293,'ALL - prices'!$J$1:$DY$1,0))</f>
        <v>3.9445000000000001</v>
      </c>
      <c r="I4293" s="14">
        <f t="shared" si="315"/>
        <v>0.21484590601948486</v>
      </c>
      <c r="J4293" s="15">
        <f>INDEX(MarketCap2!$E$2:$AR$224,MATCH(A4293,MarketCap2!$B$2:$B$224,0),MATCH(G4293,MarketCap2!$E$1:$AR$1,0))</f>
        <v>542090816</v>
      </c>
      <c r="K4293">
        <f t="shared" si="313"/>
        <v>20.110944102563352</v>
      </c>
      <c r="L4293">
        <f>INDEX('PB2'!$D$2:$AQ$224,MATCH(A4293,'PB2'!$B$2:$B$224,0),MATCH(G4293,'PB2'!$D$1:$AQ$1,0))</f>
        <v>1.9212059974670399</v>
      </c>
      <c r="M4293" s="16">
        <f t="shared" si="314"/>
        <v>0.52050639094320017</v>
      </c>
      <c r="N4293" s="6">
        <f>INDEX('ROA2'!$D$2:$AQ$224,MATCH(A4293,'ROA2'!$B$2:$B$224,0),MATCH(G4293,'ROA2'!$D$1:$AQ$1,0))</f>
        <v>-11.6195211410522</v>
      </c>
      <c r="O4293" s="6">
        <v>460.83769599999999</v>
      </c>
      <c r="P4293" s="28">
        <v>0.55796272359804555</v>
      </c>
    </row>
    <row r="4294" spans="1:16" x14ac:dyDescent="0.3">
      <c r="A4294" t="s">
        <v>572</v>
      </c>
      <c r="B4294" t="e">
        <f>VLOOKUP(A4294,Sheet3!L:L,1,FALSE)</f>
        <v>#N/A</v>
      </c>
      <c r="C4294" t="str">
        <f>VLOOKUP(A4294,'ALL - prices'!B:C,2,FALSE)</f>
        <v>Lundin Gold Inc</v>
      </c>
      <c r="D4294" t="str">
        <f>VLOOKUP(A4294,'ALL - prices'!B:I,8,FALSE)</f>
        <v>Materials</v>
      </c>
      <c r="E4294">
        <v>2018</v>
      </c>
      <c r="F4294" t="s">
        <v>679</v>
      </c>
      <c r="G4294" t="str">
        <f t="shared" si="312"/>
        <v>2018-Q1</v>
      </c>
      <c r="H4294" s="4">
        <f>INDEX('ALL - prices'!$J$3:$DY$219,MATCH('COMBINED DATA'!A4294,'ALL - prices'!$B$3:$B$219,0),MATCH('COMBINED DATA'!G4294,'ALL - prices'!$J$1:$DY$1,0))</f>
        <v>4.4931000000000001</v>
      </c>
      <c r="I4294" s="14">
        <f t="shared" si="315"/>
        <v>0.21169273920787482</v>
      </c>
      <c r="J4294" s="15">
        <f>INDEX(MarketCap2!$E$2:$AR$224,MATCH(A4294,MarketCap2!$B$2:$B$224,0),MATCH(G4294,MarketCap2!$E$1:$AR$1,0))</f>
        <v>617480896</v>
      </c>
      <c r="K4294">
        <f t="shared" si="313"/>
        <v>20.241158688336004</v>
      </c>
      <c r="L4294">
        <f>INDEX('PB2'!$D$2:$AQ$224,MATCH(A4294,'PB2'!$B$2:$B$224,0),MATCH(G4294,'PB2'!$D$1:$AQ$1,0))</f>
        <v>1.8426220417022701</v>
      </c>
      <c r="M4294" s="16">
        <f t="shared" si="314"/>
        <v>0.54270489409546496</v>
      </c>
      <c r="N4294" s="6">
        <f>INDEX('ROA2'!$D$2:$AQ$224,MATCH(A4294,'ROA2'!$B$2:$B$224,0),MATCH(G4294,'ROA2'!$D$1:$AQ$1,0))</f>
        <v>-12.3976125717163</v>
      </c>
      <c r="O4294" s="6">
        <v>434.19776000000002</v>
      </c>
      <c r="P4294" s="28">
        <v>-5.7807632125649676E-2</v>
      </c>
    </row>
    <row r="4295" spans="1:16" x14ac:dyDescent="0.3">
      <c r="A4295" t="s">
        <v>572</v>
      </c>
      <c r="B4295" t="e">
        <f>VLOOKUP(A4295,Sheet3!L:L,1,FALSE)</f>
        <v>#N/A</v>
      </c>
      <c r="C4295" t="str">
        <f>VLOOKUP(A4295,'ALL - prices'!B:C,2,FALSE)</f>
        <v>Lundin Gold Inc</v>
      </c>
      <c r="D4295" t="str">
        <f>VLOOKUP(A4295,'ALL - prices'!B:I,8,FALSE)</f>
        <v>Materials</v>
      </c>
      <c r="E4295">
        <v>2018</v>
      </c>
      <c r="F4295" t="s">
        <v>680</v>
      </c>
      <c r="G4295" t="str">
        <f t="shared" si="312"/>
        <v>2018-Q2</v>
      </c>
      <c r="H4295" s="4">
        <f>INDEX('ALL - prices'!$J$3:$DY$219,MATCH('COMBINED DATA'!A4295,'ALL - prices'!$B$3:$B$219,0),MATCH('COMBINED DATA'!G4295,'ALL - prices'!$J$1:$DY$1,0))</f>
        <v>3.988</v>
      </c>
      <c r="I4295" s="14">
        <f t="shared" si="315"/>
        <v>0.69293826083810373</v>
      </c>
      <c r="J4295" s="15">
        <f>INDEX(MarketCap2!$E$2:$AR$224,MATCH(A4295,MarketCap2!$B$2:$B$224,0),MATCH(G4295,MarketCap2!$E$1:$AR$1,0))</f>
        <v>976291008</v>
      </c>
      <c r="K4295">
        <f t="shared" si="313"/>
        <v>20.699271263869761</v>
      </c>
      <c r="L4295">
        <f>INDEX('PB2'!$D$2:$AQ$224,MATCH(A4295,'PB2'!$B$2:$B$224,0),MATCH(G4295,'PB2'!$D$1:$AQ$1,0))</f>
        <v>1.48217797279358</v>
      </c>
      <c r="M4295" s="16">
        <f t="shared" si="314"/>
        <v>0.67468281026685317</v>
      </c>
      <c r="N4295" s="6">
        <f>INDEX('ROA2'!$D$2:$AQ$224,MATCH(A4295,'ROA2'!$B$2:$B$224,0),MATCH(G4295,'ROA2'!$D$1:$AQ$1,0))</f>
        <v>-10.8172750473022</v>
      </c>
      <c r="O4295" s="6">
        <v>481.72899200000001</v>
      </c>
      <c r="P4295" s="28">
        <v>0.10946908616018651</v>
      </c>
    </row>
    <row r="4296" spans="1:16" x14ac:dyDescent="0.3">
      <c r="A4296" t="s">
        <v>572</v>
      </c>
      <c r="B4296" t="e">
        <f>VLOOKUP(A4296,Sheet3!L:L,1,FALSE)</f>
        <v>#N/A</v>
      </c>
      <c r="C4296" t="str">
        <f>VLOOKUP(A4296,'ALL - prices'!B:C,2,FALSE)</f>
        <v>Lundin Gold Inc</v>
      </c>
      <c r="D4296" t="str">
        <f>VLOOKUP(A4296,'ALL - prices'!B:I,8,FALSE)</f>
        <v>Materials</v>
      </c>
      <c r="E4296">
        <v>2018</v>
      </c>
      <c r="F4296" t="s">
        <v>681</v>
      </c>
      <c r="G4296" t="str">
        <f t="shared" si="312"/>
        <v>2018-Q3</v>
      </c>
      <c r="H4296" s="4">
        <f>INDEX('ALL - prices'!$J$3:$DY$219,MATCH('COMBINED DATA'!A4296,'ALL - prices'!$B$3:$B$219,0),MATCH('COMBINED DATA'!G4296,'ALL - prices'!$J$1:$DY$1,0))</f>
        <v>4.2057000000000002</v>
      </c>
      <c r="I4296" s="14">
        <f t="shared" si="315"/>
        <v>1.0954326979935063</v>
      </c>
      <c r="J4296" s="15">
        <f>INDEX(MarketCap2!$E$2:$AR$224,MATCH(A4296,MarketCap2!$B$2:$B$224,0),MATCH(G4296,MarketCap2!$E$1:$AR$1,0))</f>
        <v>1029582016</v>
      </c>
      <c r="K4296">
        <f t="shared" si="313"/>
        <v>20.752418747116174</v>
      </c>
      <c r="L4296">
        <f>INDEX('PB2'!$D$2:$AQ$224,MATCH(A4296,'PB2'!$B$2:$B$224,0),MATCH(G4296,'PB2'!$D$1:$AQ$1,0))</f>
        <v>1.2274539470672601</v>
      </c>
      <c r="M4296" s="16">
        <f t="shared" si="314"/>
        <v>0.81469451655541714</v>
      </c>
      <c r="N4296" s="6">
        <f>INDEX('ROA2'!$D$2:$AQ$224,MATCH(A4296,'ROA2'!$B$2:$B$224,0),MATCH(G4296,'ROA2'!$D$1:$AQ$1,0))</f>
        <v>-9.3938360214233398</v>
      </c>
      <c r="O4296" s="6">
        <v>988.88902399999995</v>
      </c>
      <c r="P4296" s="28">
        <v>1.0527911759979767</v>
      </c>
    </row>
    <row r="4297" spans="1:16" x14ac:dyDescent="0.3">
      <c r="A4297" t="s">
        <v>572</v>
      </c>
      <c r="B4297" t="e">
        <f>VLOOKUP(A4297,Sheet3!L:L,1,FALSE)</f>
        <v>#N/A</v>
      </c>
      <c r="C4297" t="str">
        <f>VLOOKUP(A4297,'ALL - prices'!B:C,2,FALSE)</f>
        <v>Lundin Gold Inc</v>
      </c>
      <c r="D4297" t="str">
        <f>VLOOKUP(A4297,'ALL - prices'!B:I,8,FALSE)</f>
        <v>Materials</v>
      </c>
      <c r="E4297">
        <v>2018</v>
      </c>
      <c r="F4297" t="s">
        <v>682</v>
      </c>
      <c r="G4297" t="str">
        <f t="shared" si="312"/>
        <v>2018-Q4</v>
      </c>
      <c r="H4297" s="4">
        <f>INDEX('ALL - prices'!$J$3:$DY$219,MATCH('COMBINED DATA'!A4297,'ALL - prices'!$B$3:$B$219,0),MATCH('COMBINED DATA'!G4297,'ALL - prices'!$J$1:$DY$1,0))</f>
        <v>4.3449999999999998</v>
      </c>
      <c r="I4297" s="14">
        <f t="shared" si="315"/>
        <v>1.2089659286624512</v>
      </c>
      <c r="J4297" s="15">
        <f>INDEX(MarketCap2!$E$2:$AR$224,MATCH(A4297,MarketCap2!$B$2:$B$224,0),MATCH(G4297,MarketCap2!$E$1:$AR$1,0))</f>
        <v>1063688256</v>
      </c>
      <c r="K4297">
        <f t="shared" si="313"/>
        <v>20.785008192453979</v>
      </c>
      <c r="L4297">
        <f>INDEX('PB2'!$D$2:$AQ$224,MATCH(A4297,'PB2'!$B$2:$B$224,0),MATCH(G4297,'PB2'!$D$1:$AQ$1,0))</f>
        <v>1.3129240274429299</v>
      </c>
      <c r="M4297" s="16">
        <f t="shared" si="314"/>
        <v>0.76165869395170915</v>
      </c>
      <c r="N4297" s="6">
        <f>INDEX('ROA2'!$D$2:$AQ$224,MATCH(A4297,'ROA2'!$B$2:$B$224,0),MATCH(G4297,'ROA2'!$D$1:$AQ$1,0))</f>
        <v>-5.6868648529052699</v>
      </c>
      <c r="O4297" s="6">
        <v>994.58297600000003</v>
      </c>
      <c r="P4297" s="28">
        <v>5.7579282020629261E-3</v>
      </c>
    </row>
    <row r="4298" spans="1:16" x14ac:dyDescent="0.3">
      <c r="A4298" t="s">
        <v>572</v>
      </c>
      <c r="B4298" t="e">
        <f>VLOOKUP(A4298,Sheet3!L:L,1,FALSE)</f>
        <v>#N/A</v>
      </c>
      <c r="C4298" t="str">
        <f>VLOOKUP(A4298,'ALL - prices'!B:C,2,FALSE)</f>
        <v>Lundin Gold Inc</v>
      </c>
      <c r="D4298" t="str">
        <f>VLOOKUP(A4298,'ALL - prices'!B:I,8,FALSE)</f>
        <v>Materials</v>
      </c>
      <c r="E4298">
        <v>2019</v>
      </c>
      <c r="F4298" t="s">
        <v>679</v>
      </c>
      <c r="G4298" t="str">
        <f t="shared" si="312"/>
        <v>2019-Q1</v>
      </c>
      <c r="H4298" s="4">
        <f>INDEX('ALL - prices'!$J$3:$DY$219,MATCH('COMBINED DATA'!A4298,'ALL - prices'!$B$3:$B$219,0),MATCH('COMBINED DATA'!G4298,'ALL - prices'!$J$1:$DY$1,0))</f>
        <v>4.4843999999999999</v>
      </c>
      <c r="I4298" s="14">
        <f t="shared" si="315"/>
        <v>0.64959973573475727</v>
      </c>
      <c r="J4298" s="15">
        <f>INDEX(MarketCap2!$E$2:$AR$224,MATCH(A4298,MarketCap2!$B$2:$B$224,0),MATCH(G4298,MarketCap2!$E$1:$AR$1,0))</f>
        <v>1142213248</v>
      </c>
      <c r="K4298">
        <f t="shared" si="313"/>
        <v>20.856233662797006</v>
      </c>
      <c r="L4298">
        <f>INDEX('PB2'!$D$2:$AQ$224,MATCH(A4298,'PB2'!$B$2:$B$224,0),MATCH(G4298,'PB2'!$D$1:$AQ$1,0))</f>
        <v>1.3054989576339699</v>
      </c>
      <c r="M4298" s="16">
        <f t="shared" si="314"/>
        <v>0.76599065372856134</v>
      </c>
      <c r="N4298" s="6">
        <f>INDEX('ROA2'!$D$2:$AQ$224,MATCH(A4298,'ROA2'!$B$2:$B$224,0),MATCH(G4298,'ROA2'!$D$1:$AQ$1,0))</f>
        <v>-2.50882196426392</v>
      </c>
      <c r="O4298" s="6">
        <v>1007.286976</v>
      </c>
      <c r="P4298" s="28">
        <v>1.2773192691365703E-2</v>
      </c>
    </row>
    <row r="4299" spans="1:16" x14ac:dyDescent="0.3">
      <c r="A4299" t="s">
        <v>572</v>
      </c>
      <c r="B4299" t="e">
        <f>VLOOKUP(A4299,Sheet3!L:L,1,FALSE)</f>
        <v>#N/A</v>
      </c>
      <c r="C4299" t="str">
        <f>VLOOKUP(A4299,'ALL - prices'!B:C,2,FALSE)</f>
        <v>Lundin Gold Inc</v>
      </c>
      <c r="D4299" t="str">
        <f>VLOOKUP(A4299,'ALL - prices'!B:I,8,FALSE)</f>
        <v>Materials</v>
      </c>
      <c r="E4299">
        <v>2019</v>
      </c>
      <c r="F4299" t="s">
        <v>680</v>
      </c>
      <c r="G4299" t="str">
        <f t="shared" si="312"/>
        <v>2019-Q2</v>
      </c>
      <c r="H4299" s="4">
        <f>INDEX('ALL - prices'!$J$3:$DY$219,MATCH('COMBINED DATA'!A4299,'ALL - prices'!$B$3:$B$219,0),MATCH('COMBINED DATA'!G4299,'ALL - prices'!$J$1:$DY$1,0))</f>
        <v>5.7121000000000004</v>
      </c>
      <c r="I4299" s="14">
        <f t="shared" si="315"/>
        <v>2.1062301383831037</v>
      </c>
      <c r="J4299" s="15">
        <f>INDEX(MarketCap2!$E$2:$AR$224,MATCH(A4299,MarketCap2!$B$2:$B$224,0),MATCH(G4299,MarketCap2!$E$1:$AR$1,0))</f>
        <v>1461135744</v>
      </c>
      <c r="K4299">
        <f t="shared" si="313"/>
        <v>21.10247987710326</v>
      </c>
      <c r="L4299">
        <f>INDEX('PB2'!$D$2:$AQ$224,MATCH(A4299,'PB2'!$B$2:$B$224,0),MATCH(G4299,'PB2'!$D$1:$AQ$1,0))</f>
        <v>1.39600801467896</v>
      </c>
      <c r="M4299" s="16">
        <f t="shared" si="314"/>
        <v>0.71632826565825269</v>
      </c>
      <c r="N4299" s="6">
        <f>INDEX('ROA2'!$D$2:$AQ$224,MATCH(A4299,'ROA2'!$B$2:$B$224,0),MATCH(G4299,'ROA2'!$D$1:$AQ$1,0))</f>
        <v>-2.9538409709930402</v>
      </c>
      <c r="O4299" s="6">
        <v>1012.460992</v>
      </c>
      <c r="P4299" s="28">
        <v>5.1365858223903528E-3</v>
      </c>
    </row>
    <row r="4300" spans="1:16" x14ac:dyDescent="0.3">
      <c r="A4300" t="s">
        <v>572</v>
      </c>
      <c r="B4300" t="e">
        <f>VLOOKUP(A4300,Sheet3!L:L,1,FALSE)</f>
        <v>#N/A</v>
      </c>
      <c r="C4300" t="str">
        <f>VLOOKUP(A4300,'ALL - prices'!B:C,2,FALSE)</f>
        <v>Lundin Gold Inc</v>
      </c>
      <c r="D4300" t="str">
        <f>VLOOKUP(A4300,'ALL - prices'!B:I,8,FALSE)</f>
        <v>Materials</v>
      </c>
      <c r="E4300">
        <v>2019</v>
      </c>
      <c r="F4300" t="s">
        <v>681</v>
      </c>
      <c r="G4300" t="str">
        <f t="shared" si="312"/>
        <v>2019-Q3</v>
      </c>
      <c r="H4300" s="4">
        <f>INDEX('ALL - prices'!$J$3:$DY$219,MATCH('COMBINED DATA'!A4300,'ALL - prices'!$B$3:$B$219,0),MATCH('COMBINED DATA'!G4300,'ALL - prices'!$J$1:$DY$1,0))</f>
        <v>6.6612</v>
      </c>
      <c r="I4300" s="14">
        <f t="shared" si="315"/>
        <v>2.2008809978430612</v>
      </c>
      <c r="J4300" s="15">
        <f>INDEX(MarketCap2!$E$2:$AR$224,MATCH(A4300,MarketCap2!$B$2:$B$224,0),MATCH(G4300,MarketCap2!$E$1:$AR$1,0))</f>
        <v>1707269632</v>
      </c>
      <c r="K4300">
        <f t="shared" si="313"/>
        <v>21.258161224933968</v>
      </c>
      <c r="L4300">
        <f>INDEX('PB2'!$D$2:$AQ$224,MATCH(A4300,'PB2'!$B$2:$B$224,0),MATCH(G4300,'PB2'!$D$1:$AQ$1,0))</f>
        <v>1.97391498088837</v>
      </c>
      <c r="M4300" s="16">
        <f t="shared" si="314"/>
        <v>0.50660743227651328</v>
      </c>
      <c r="N4300" s="6">
        <f>INDEX('ROA2'!$D$2:$AQ$224,MATCH(A4300,'ROA2'!$B$2:$B$224,0),MATCH(G4300,'ROA2'!$D$1:$AQ$1,0))</f>
        <v>-0.40851500630378701</v>
      </c>
      <c r="O4300" s="6">
        <v>1062.931008</v>
      </c>
      <c r="P4300" s="28">
        <v>4.9848849880430736E-2</v>
      </c>
    </row>
    <row r="4301" spans="1:16" x14ac:dyDescent="0.3">
      <c r="A4301" t="s">
        <v>572</v>
      </c>
      <c r="B4301" t="e">
        <f>VLOOKUP(A4301,Sheet3!L:L,1,FALSE)</f>
        <v>#N/A</v>
      </c>
      <c r="C4301" t="str">
        <f>VLOOKUP(A4301,'ALL - prices'!B:C,2,FALSE)</f>
        <v>Lundin Gold Inc</v>
      </c>
      <c r="D4301" t="str">
        <f>VLOOKUP(A4301,'ALL - prices'!B:I,8,FALSE)</f>
        <v>Materials</v>
      </c>
      <c r="E4301">
        <v>2019</v>
      </c>
      <c r="F4301" t="s">
        <v>682</v>
      </c>
      <c r="G4301" t="str">
        <f t="shared" si="312"/>
        <v>2019-Q4</v>
      </c>
      <c r="H4301" s="4">
        <f>INDEX('ALL - prices'!$J$3:$DY$219,MATCH('COMBINED DATA'!A4301,'ALL - prices'!$B$3:$B$219,0),MATCH('COMBINED DATA'!G4301,'ALL - prices'!$J$1:$DY$1,0))</f>
        <v>7.2533000000000003</v>
      </c>
      <c r="I4301" s="14">
        <f t="shared" si="315"/>
        <v>1.8978531994510777</v>
      </c>
      <c r="J4301" s="15">
        <f>INDEX(MarketCap2!$E$2:$AR$224,MATCH(A4301,MarketCap2!$B$2:$B$224,0),MATCH(G4301,MarketCap2!$E$1:$AR$1,0))</f>
        <v>1860432256</v>
      </c>
      <c r="K4301">
        <f t="shared" si="313"/>
        <v>21.344074693370747</v>
      </c>
      <c r="L4301">
        <f>INDEX('PB2'!$D$2:$AQ$224,MATCH(A4301,'PB2'!$B$2:$B$224,0),MATCH(G4301,'PB2'!$D$1:$AQ$1,0))</f>
        <v>2.47740697860718</v>
      </c>
      <c r="M4301" s="16">
        <f t="shared" si="314"/>
        <v>0.40364784980229967</v>
      </c>
      <c r="N4301" s="6">
        <f>INDEX('ROA2'!$D$2:$AQ$224,MATCH(A4301,'ROA2'!$B$2:$B$224,0),MATCH(G4301,'ROA2'!$D$1:$AQ$1,0))</f>
        <v>-4.68092918395996</v>
      </c>
      <c r="O4301" s="6">
        <v>1343.7990400000001</v>
      </c>
      <c r="P4301" s="28">
        <v>0.26423919321770323</v>
      </c>
    </row>
    <row r="4302" spans="1:16" x14ac:dyDescent="0.3">
      <c r="A4302" t="s">
        <v>572</v>
      </c>
      <c r="B4302" t="e">
        <f>VLOOKUP(A4302,Sheet3!L:L,1,FALSE)</f>
        <v>#N/A</v>
      </c>
      <c r="C4302" t="str">
        <f>VLOOKUP(A4302,'ALL - prices'!B:C,2,FALSE)</f>
        <v>Lundin Gold Inc</v>
      </c>
      <c r="D4302" t="str">
        <f>VLOOKUP(A4302,'ALL - prices'!B:I,8,FALSE)</f>
        <v>Materials</v>
      </c>
      <c r="E4302">
        <v>2020</v>
      </c>
      <c r="F4302" t="s">
        <v>679</v>
      </c>
      <c r="G4302" t="str">
        <f t="shared" si="312"/>
        <v>2020-Q1</v>
      </c>
      <c r="H4302" s="4">
        <f>INDEX('ALL - prices'!$J$3:$DY$219,MATCH('COMBINED DATA'!A4302,'ALL - prices'!$B$3:$B$219,0),MATCH('COMBINED DATA'!G4302,'ALL - prices'!$J$1:$DY$1,0))</f>
        <v>6.8179999999999996</v>
      </c>
      <c r="I4302" s="14">
        <f t="shared" si="315"/>
        <v>1.1173884806398657</v>
      </c>
      <c r="J4302" s="15">
        <f>INDEX(MarketCap2!$E$2:$AR$224,MATCH(A4302,MarketCap2!$B$2:$B$224,0),MATCH(G4302,MarketCap2!$E$1:$AR$1,0))</f>
        <v>1756771328</v>
      </c>
      <c r="K4302">
        <f t="shared" si="313"/>
        <v>21.286743488563424</v>
      </c>
      <c r="L4302">
        <f>INDEX('PB2'!$D$2:$AQ$224,MATCH(A4302,'PB2'!$B$2:$B$224,0),MATCH(G4302,'PB2'!$D$1:$AQ$1,0))</f>
        <v>3.0748100280761701</v>
      </c>
      <c r="M4302" s="16">
        <f t="shared" si="314"/>
        <v>0.32522334416402121</v>
      </c>
      <c r="N4302" s="6">
        <f>INDEX('ROA2'!$D$2:$AQ$224,MATCH(A4302,'ROA2'!$B$2:$B$224,0),MATCH(G4302,'ROA2'!$D$1:$AQ$1,0))</f>
        <v>-8.6461725234985405</v>
      </c>
      <c r="O4302" s="6">
        <v>1344.528</v>
      </c>
      <c r="P4302" s="28">
        <v>5.4246206337512748E-4</v>
      </c>
    </row>
    <row r="4303" spans="1:16" x14ac:dyDescent="0.3">
      <c r="A4303" t="s">
        <v>572</v>
      </c>
      <c r="B4303" t="e">
        <f>VLOOKUP(A4303,Sheet3!L:L,1,FALSE)</f>
        <v>#N/A</v>
      </c>
      <c r="C4303" t="str">
        <f>VLOOKUP(A4303,'ALL - prices'!B:C,2,FALSE)</f>
        <v>Lundin Gold Inc</v>
      </c>
      <c r="D4303" t="str">
        <f>VLOOKUP(A4303,'ALL - prices'!B:I,8,FALSE)</f>
        <v>Materials</v>
      </c>
      <c r="E4303">
        <v>2020</v>
      </c>
      <c r="F4303" t="s">
        <v>680</v>
      </c>
      <c r="G4303" t="str">
        <f t="shared" si="312"/>
        <v>2020-Q2</v>
      </c>
      <c r="H4303" s="4">
        <f>INDEX('ALL - prices'!$J$3:$DY$219,MATCH('COMBINED DATA'!A4303,'ALL - prices'!$B$3:$B$219,0),MATCH('COMBINED DATA'!G4303,'ALL - prices'!$J$1:$DY$1,0))</f>
        <v>11.093400000000001</v>
      </c>
      <c r="I4303" s="14">
        <f t="shared" si="315"/>
        <v>0.83806934627551355</v>
      </c>
      <c r="J4303" s="15">
        <f>INDEX(MarketCap2!$E$2:$AR$224,MATCH(A4303,MarketCap2!$B$2:$B$224,0),MATCH(G4303,MarketCap2!$E$1:$AR$1,0))</f>
        <v>2928481280</v>
      </c>
      <c r="K4303">
        <f t="shared" si="313"/>
        <v>21.797749791122648</v>
      </c>
      <c r="L4303">
        <f>INDEX('PB2'!$D$2:$AQ$224,MATCH(A4303,'PB2'!$B$2:$B$224,0),MATCH(G4303,'PB2'!$D$1:$AQ$1,0))</f>
        <v>2.3144469261169398</v>
      </c>
      <c r="M4303" s="16">
        <f t="shared" si="314"/>
        <v>0.4320686677735785</v>
      </c>
      <c r="N4303" s="6">
        <f>INDEX('ROA2'!$D$2:$AQ$224,MATCH(A4303,'ROA2'!$B$2:$B$224,0),MATCH(G4303,'ROA2'!$D$1:$AQ$1,0))</f>
        <v>-9.8243923187255895</v>
      </c>
      <c r="O4303" s="6">
        <v>1408.961024</v>
      </c>
      <c r="P4303" s="28">
        <v>4.7922411433603415E-2</v>
      </c>
    </row>
    <row r="4304" spans="1:16" x14ac:dyDescent="0.3">
      <c r="A4304" t="s">
        <v>572</v>
      </c>
      <c r="B4304" t="e">
        <f>VLOOKUP(A4304,Sheet3!L:L,1,FALSE)</f>
        <v>#N/A</v>
      </c>
      <c r="C4304" t="str">
        <f>VLOOKUP(A4304,'ALL - prices'!B:C,2,FALSE)</f>
        <v>Lundin Gold Inc</v>
      </c>
      <c r="D4304" t="str">
        <f>VLOOKUP(A4304,'ALL - prices'!B:I,8,FALSE)</f>
        <v>Materials</v>
      </c>
      <c r="E4304">
        <v>2020</v>
      </c>
      <c r="F4304" t="s">
        <v>681</v>
      </c>
      <c r="G4304" t="str">
        <f t="shared" si="312"/>
        <v>2020-Q3</v>
      </c>
      <c r="H4304" s="4">
        <f>INDEX('ALL - prices'!$J$3:$DY$219,MATCH('COMBINED DATA'!A4304,'ALL - prices'!$B$3:$B$219,0),MATCH('COMBINED DATA'!G4304,'ALL - prices'!$J$1:$DY$1,0))</f>
        <v>10.536099999999999</v>
      </c>
      <c r="I4304" s="14">
        <f t="shared" si="315"/>
        <v>0.55842719012120734</v>
      </c>
      <c r="J4304" s="15">
        <f>INDEX(MarketCap2!$E$2:$AR$224,MATCH(A4304,MarketCap2!$B$2:$B$224,0),MATCH(G4304,MarketCap2!$E$1:$AR$1,0))</f>
        <v>2782854912</v>
      </c>
      <c r="K4304">
        <f t="shared" si="313"/>
        <v>21.746743184462456</v>
      </c>
      <c r="L4304">
        <f>INDEX('PB2'!$D$2:$AQ$224,MATCH(A4304,'PB2'!$B$2:$B$224,0),MATCH(G4304,'PB2'!$D$1:$AQ$1,0))</f>
        <v>3.79332304000854</v>
      </c>
      <c r="M4304" s="16">
        <f t="shared" si="314"/>
        <v>0.26362110198707167</v>
      </c>
      <c r="N4304" s="6">
        <f>INDEX('ROA2'!$D$2:$AQ$224,MATCH(A4304,'ROA2'!$B$2:$B$224,0),MATCH(G4304,'ROA2'!$D$1:$AQ$1,0))</f>
        <v>-9.7776956558227504</v>
      </c>
      <c r="O4304" s="6">
        <v>1403.1920640000001</v>
      </c>
      <c r="P4304" s="28">
        <v>-4.0944780598841319E-3</v>
      </c>
    </row>
    <row r="4305" spans="1:16" x14ac:dyDescent="0.3">
      <c r="A4305" t="s">
        <v>572</v>
      </c>
      <c r="B4305" t="e">
        <f>VLOOKUP(A4305,Sheet3!L:L,1,FALSE)</f>
        <v>#N/A</v>
      </c>
      <c r="C4305" t="str">
        <f>VLOOKUP(A4305,'ALL - prices'!B:C,2,FALSE)</f>
        <v>Lundin Gold Inc</v>
      </c>
      <c r="D4305" t="str">
        <f>VLOOKUP(A4305,'ALL - prices'!B:I,8,FALSE)</f>
        <v>Materials</v>
      </c>
      <c r="E4305">
        <v>2020</v>
      </c>
      <c r="F4305" t="s">
        <v>682</v>
      </c>
      <c r="G4305" t="str">
        <f t="shared" si="312"/>
        <v>2020-Q4</v>
      </c>
      <c r="H4305" s="4">
        <f>INDEX('ALL - prices'!$J$3:$DY$219,MATCH('COMBINED DATA'!A4305,'ALL - prices'!$B$3:$B$219,0),MATCH('COMBINED DATA'!G4305,'ALL - prices'!$J$1:$DY$1,0))</f>
        <v>9.5173000000000005</v>
      </c>
      <c r="I4305" s="14">
        <f t="shared" si="315"/>
        <v>0.40408634700189189</v>
      </c>
      <c r="J4305" s="15">
        <f>INDEX(MarketCap2!$E$2:$AR$224,MATCH(A4305,MarketCap2!$B$2:$B$224,0),MATCH(G4305,MarketCap2!$E$1:$AR$1,0))</f>
        <v>2514171904</v>
      </c>
      <c r="K4305">
        <f t="shared" si="313"/>
        <v>21.645209323456147</v>
      </c>
      <c r="L4305">
        <f>INDEX('PB2'!$D$2:$AQ$224,MATCH(A4305,'PB2'!$B$2:$B$224,0),MATCH(G4305,'PB2'!$D$1:$AQ$1,0))</f>
        <v>3.5053141117096001</v>
      </c>
      <c r="M4305" s="16">
        <f t="shared" si="314"/>
        <v>0.28528113833207469</v>
      </c>
      <c r="N4305" s="6">
        <f>INDEX('ROA2'!$D$2:$AQ$224,MATCH(A4305,'ROA2'!$B$2:$B$224,0),MATCH(G4305,'ROA2'!$D$1:$AQ$1,0))</f>
        <v>-11.206130027771</v>
      </c>
      <c r="O4305" s="6">
        <v>1407.2309760000001</v>
      </c>
      <c r="P4305" s="28">
        <v>2.8783743178296523E-3</v>
      </c>
    </row>
    <row r="4306" spans="1:16" x14ac:dyDescent="0.3">
      <c r="A4306" t="s">
        <v>572</v>
      </c>
      <c r="B4306" t="e">
        <f>VLOOKUP(A4306,Sheet3!L:L,1,FALSE)</f>
        <v>#N/A</v>
      </c>
      <c r="C4306" t="str">
        <f>VLOOKUP(A4306,'ALL - prices'!B:C,2,FALSE)</f>
        <v>Lundin Gold Inc</v>
      </c>
      <c r="D4306" t="str">
        <f>VLOOKUP(A4306,'ALL - prices'!B:I,8,FALSE)</f>
        <v>Materials</v>
      </c>
      <c r="E4306">
        <v>2021</v>
      </c>
      <c r="F4306" t="s">
        <v>679</v>
      </c>
      <c r="G4306" t="str">
        <f t="shared" si="312"/>
        <v>2021-Q1</v>
      </c>
      <c r="H4306" s="4">
        <f>INDEX('ALL - prices'!$J$3:$DY$219,MATCH('COMBINED DATA'!A4306,'ALL - prices'!$B$3:$B$219,0),MATCH('COMBINED DATA'!G4306,'ALL - prices'!$J$1:$DY$1,0))</f>
        <v>8.5681999999999992</v>
      </c>
      <c r="I4306" s="14">
        <f t="shared" si="315"/>
        <v>0.41676241433219458</v>
      </c>
      <c r="J4306" s="15">
        <f>INDEX(MarketCap2!$E$2:$AR$224,MATCH(A4306,MarketCap2!$B$2:$B$224,0),MATCH(G4306,MarketCap2!$E$1:$AR$1,0))</f>
        <v>2269437952</v>
      </c>
      <c r="K4306">
        <f t="shared" si="313"/>
        <v>21.542798039544333</v>
      </c>
      <c r="L4306">
        <f>INDEX('PB2'!$D$2:$AQ$224,MATCH(A4306,'PB2'!$B$2:$B$224,0),MATCH(G4306,'PB2'!$D$1:$AQ$1,0))</f>
        <v>3.3562850952148402</v>
      </c>
      <c r="M4306" s="16">
        <f t="shared" si="314"/>
        <v>0.29794846731755031</v>
      </c>
      <c r="N4306" s="6">
        <f>INDEX('ROA2'!$D$2:$AQ$224,MATCH(A4306,'ROA2'!$B$2:$B$224,0),MATCH(G4306,'ROA2'!$D$1:$AQ$1,0))</f>
        <v>-6.1996750831604004</v>
      </c>
      <c r="O4306" s="6">
        <v>1452.0700159999999</v>
      </c>
      <c r="P4306" s="28">
        <v>3.1863312252728468E-2</v>
      </c>
    </row>
    <row r="4307" spans="1:16" x14ac:dyDescent="0.3">
      <c r="A4307" t="s">
        <v>572</v>
      </c>
      <c r="B4307" t="e">
        <f>VLOOKUP(A4307,Sheet3!L:L,1,FALSE)</f>
        <v>#N/A</v>
      </c>
      <c r="C4307" t="str">
        <f>VLOOKUP(A4307,'ALL - prices'!B:C,2,FALSE)</f>
        <v>Lundin Gold Inc</v>
      </c>
      <c r="D4307" t="str">
        <f>VLOOKUP(A4307,'ALL - prices'!B:I,8,FALSE)</f>
        <v>Materials</v>
      </c>
      <c r="E4307">
        <v>2021</v>
      </c>
      <c r="F4307" t="s">
        <v>680</v>
      </c>
      <c r="G4307" t="str">
        <f t="shared" si="312"/>
        <v>2021-Q2</v>
      </c>
      <c r="H4307" s="4">
        <f>INDEX('ALL - prices'!$J$3:$DY$219,MATCH('COMBINED DATA'!A4307,'ALL - prices'!$B$3:$B$219,0),MATCH('COMBINED DATA'!G4307,'ALL - prices'!$J$1:$DY$1,0))</f>
        <v>9.0645000000000007</v>
      </c>
      <c r="I4307" s="14">
        <f t="shared" si="315"/>
        <v>0.54916688720278806</v>
      </c>
      <c r="J4307" s="15">
        <f>INDEX(MarketCap2!$E$2:$AR$224,MATCH(A4307,MarketCap2!$B$2:$B$224,0),MATCH(G4307,MarketCap2!$E$1:$AR$1,0))</f>
        <v>2420737024</v>
      </c>
      <c r="K4307">
        <f t="shared" si="313"/>
        <v>21.607337886119335</v>
      </c>
      <c r="L4307">
        <f>INDEX('PB2'!$D$2:$AQ$224,MATCH(A4307,'PB2'!$B$2:$B$224,0),MATCH(G4307,'PB2'!$D$1:$AQ$1,0))</f>
        <v>2.70875096321106</v>
      </c>
      <c r="M4307" s="16">
        <f t="shared" si="314"/>
        <v>0.36917384195945452</v>
      </c>
      <c r="N4307" s="6">
        <f>INDEX('ROA2'!$D$2:$AQ$224,MATCH(A4307,'ROA2'!$B$2:$B$224,0),MATCH(G4307,'ROA2'!$D$1:$AQ$1,0))</f>
        <v>-3.2362940311431898</v>
      </c>
      <c r="O4307" s="6">
        <v>1505.36</v>
      </c>
      <c r="P4307" s="28">
        <v>3.6699321253666053E-2</v>
      </c>
    </row>
    <row r="4308" spans="1:16" x14ac:dyDescent="0.3">
      <c r="A4308" t="s">
        <v>572</v>
      </c>
      <c r="B4308" t="e">
        <f>VLOOKUP(A4308,Sheet3!L:L,1,FALSE)</f>
        <v>#N/A</v>
      </c>
      <c r="C4308" t="str">
        <f>VLOOKUP(A4308,'ALL - prices'!B:C,2,FALSE)</f>
        <v>Lundin Gold Inc</v>
      </c>
      <c r="D4308" t="str">
        <f>VLOOKUP(A4308,'ALL - prices'!B:I,8,FALSE)</f>
        <v>Materials</v>
      </c>
      <c r="E4308">
        <v>2021</v>
      </c>
      <c r="F4308" t="s">
        <v>681</v>
      </c>
      <c r="G4308" t="str">
        <f t="shared" si="312"/>
        <v>2021-Q3</v>
      </c>
      <c r="H4308" s="4">
        <f>INDEX('ALL - prices'!$J$3:$DY$219,MATCH('COMBINED DATA'!A4308,'ALL - prices'!$B$3:$B$219,0),MATCH('COMBINED DATA'!G4308,'ALL - prices'!$J$1:$DY$1,0))</f>
        <v>8.2460000000000004</v>
      </c>
      <c r="I4308" s="14">
        <f t="shared" si="315"/>
        <v>0.49579653336827573</v>
      </c>
      <c r="J4308" s="15">
        <f>INDEX(MarketCap2!$E$2:$AR$224,MATCH(A4308,MarketCap2!$B$2:$B$224,0),MATCH(G4308,MarketCap2!$E$1:$AR$1,0))</f>
        <v>2204817408</v>
      </c>
      <c r="K4308">
        <f t="shared" si="313"/>
        <v>21.513910534253171</v>
      </c>
      <c r="L4308">
        <f>INDEX('PB2'!$D$2:$AQ$224,MATCH(A4308,'PB2'!$B$2:$B$224,0),MATCH(G4308,'PB2'!$D$1:$AQ$1,0))</f>
        <v>2.6667680740356401</v>
      </c>
      <c r="M4308" s="16">
        <f t="shared" si="314"/>
        <v>0.37498574013100905</v>
      </c>
      <c r="N4308" s="6">
        <f>INDEX('ROA2'!$D$2:$AQ$224,MATCH(A4308,'ROA2'!$B$2:$B$224,0),MATCH(G4308,'ROA2'!$D$1:$AQ$1,0))</f>
        <v>3.3141460418701199</v>
      </c>
      <c r="O4308" s="6">
        <v>1502.7150079999999</v>
      </c>
      <c r="P4308" s="28">
        <v>-1.7570494765371753E-3</v>
      </c>
    </row>
    <row r="4309" spans="1:16" x14ac:dyDescent="0.3">
      <c r="A4309" t="s">
        <v>572</v>
      </c>
      <c r="B4309" t="e">
        <f>VLOOKUP(A4309,Sheet3!L:L,1,FALSE)</f>
        <v>#N/A</v>
      </c>
      <c r="C4309" t="str">
        <f>VLOOKUP(A4309,'ALL - prices'!B:C,2,FALSE)</f>
        <v>Lundin Gold Inc</v>
      </c>
      <c r="D4309" t="str">
        <f>VLOOKUP(A4309,'ALL - prices'!B:I,8,FALSE)</f>
        <v>Materials</v>
      </c>
      <c r="E4309">
        <v>2021</v>
      </c>
      <c r="F4309" t="s">
        <v>682</v>
      </c>
      <c r="G4309" t="str">
        <f t="shared" si="312"/>
        <v>2021-Q4</v>
      </c>
      <c r="H4309" s="4">
        <f>INDEX('ALL - prices'!$J$3:$DY$219,MATCH('COMBINED DATA'!A4309,'ALL - prices'!$B$3:$B$219,0),MATCH('COMBINED DATA'!G4309,'ALL - prices'!$J$1:$DY$1,0))</f>
        <v>9.0731999999999999</v>
      </c>
      <c r="I4309" s="14">
        <f t="shared" si="315"/>
        <v>1.6890911668705231</v>
      </c>
      <c r="J4309" s="15">
        <f>INDEX(MarketCap2!$E$2:$AR$224,MATCH(A4309,MarketCap2!$B$2:$B$224,0),MATCH(G4309,MarketCap2!$E$1:$AR$1,0))</f>
        <v>2431630848</v>
      </c>
      <c r="K4309">
        <f t="shared" si="313"/>
        <v>21.611828000055461</v>
      </c>
      <c r="L4309">
        <f>INDEX('PB2'!$D$2:$AQ$224,MATCH(A4309,'PB2'!$B$2:$B$224,0),MATCH(G4309,'PB2'!$D$1:$AQ$1,0))</f>
        <v>2.21684002876282</v>
      </c>
      <c r="M4309" s="16">
        <f t="shared" si="314"/>
        <v>0.45109254029397994</v>
      </c>
      <c r="N4309" s="6">
        <f>INDEX('ROA2'!$D$2:$AQ$224,MATCH(A4309,'ROA2'!$B$2:$B$224,0),MATCH(G4309,'ROA2'!$D$1:$AQ$1,0))</f>
        <v>10.841005325317401</v>
      </c>
      <c r="O4309" s="6">
        <v>1590.8490240000001</v>
      </c>
      <c r="P4309" s="28">
        <v>5.8649854117914159E-2</v>
      </c>
    </row>
    <row r="4310" spans="1:16" x14ac:dyDescent="0.3">
      <c r="A4310" t="s">
        <v>572</v>
      </c>
      <c r="B4310" t="e">
        <f>VLOOKUP(A4310,Sheet3!L:L,1,FALSE)</f>
        <v>#N/A</v>
      </c>
      <c r="C4310" t="str">
        <f>VLOOKUP(A4310,'ALL - prices'!B:C,2,FALSE)</f>
        <v>Lundin Gold Inc</v>
      </c>
      <c r="D4310" t="str">
        <f>VLOOKUP(A4310,'ALL - prices'!B:I,8,FALSE)</f>
        <v>Materials</v>
      </c>
      <c r="E4310">
        <v>2022</v>
      </c>
      <c r="F4310" t="s">
        <v>679</v>
      </c>
      <c r="G4310" t="str">
        <f t="shared" si="312"/>
        <v>2022-Q1</v>
      </c>
      <c r="H4310" s="4">
        <f>INDEX('ALL - prices'!$J$3:$DY$219,MATCH('COMBINED DATA'!A4310,'ALL - prices'!$B$3:$B$219,0),MATCH('COMBINED DATA'!G4310,'ALL - prices'!$J$1:$DY$1,0))</f>
        <v>9.0992999999999995</v>
      </c>
      <c r="I4310" s="14">
        <f t="shared" si="315"/>
        <v>2.9192754192322021</v>
      </c>
      <c r="J4310" s="15">
        <f>INDEX(MarketCap2!$E$2:$AR$224,MATCH(A4310,MarketCap2!$B$2:$B$224,0),MATCH(G4310,MarketCap2!$E$1:$AR$1,0))</f>
        <v>2445031424</v>
      </c>
      <c r="K4310">
        <f t="shared" si="313"/>
        <v>21.617323812142395</v>
      </c>
      <c r="L4310">
        <f>INDEX('PB2'!$D$2:$AQ$224,MATCH(A4310,'PB2'!$B$2:$B$224,0),MATCH(G4310,'PB2'!$D$1:$AQ$1,0))</f>
        <v>2.3602750301361102</v>
      </c>
      <c r="M4310" s="16">
        <f t="shared" si="314"/>
        <v>0.42367943872300889</v>
      </c>
      <c r="N4310" s="6">
        <f>INDEX('ROA2'!$D$2:$AQ$224,MATCH(A4310,'ROA2'!$B$2:$B$224,0),MATCH(G4310,'ROA2'!$D$1:$AQ$1,0))</f>
        <v>12.417140007019</v>
      </c>
      <c r="O4310" s="6">
        <v>1630.829952</v>
      </c>
      <c r="P4310" s="28">
        <v>2.5131817914105185E-2</v>
      </c>
    </row>
    <row r="4311" spans="1:16" x14ac:dyDescent="0.3">
      <c r="A4311" t="s">
        <v>572</v>
      </c>
      <c r="B4311" t="e">
        <f>VLOOKUP(A4311,Sheet3!L:L,1,FALSE)</f>
        <v>#N/A</v>
      </c>
      <c r="C4311" t="str">
        <f>VLOOKUP(A4311,'ALL - prices'!B:C,2,FALSE)</f>
        <v>Lundin Gold Inc</v>
      </c>
      <c r="D4311" t="str">
        <f>VLOOKUP(A4311,'ALL - prices'!B:I,8,FALSE)</f>
        <v>Materials</v>
      </c>
      <c r="E4311">
        <v>2022</v>
      </c>
      <c r="F4311" t="s">
        <v>680</v>
      </c>
      <c r="G4311" t="str">
        <f t="shared" si="312"/>
        <v>2022-Q2</v>
      </c>
      <c r="H4311" s="4">
        <f>INDEX('ALL - prices'!$J$3:$DY$219,MATCH('COMBINED DATA'!A4311,'ALL - prices'!$B$3:$B$219,0),MATCH('COMBINED DATA'!G4311,'ALL - prices'!$J$1:$DY$1,0))</f>
        <v>8.0457000000000001</v>
      </c>
      <c r="I4311" s="14">
        <f t="shared" si="315"/>
        <v>2.7367783121765661</v>
      </c>
      <c r="J4311" s="15">
        <f>INDEX(MarketCap2!$E$2:$AR$224,MATCH(A4311,MarketCap2!$B$2:$B$224,0),MATCH(G4311,MarketCap2!$E$1:$AR$1,0))</f>
        <v>2172931840</v>
      </c>
      <c r="K4311">
        <f t="shared" si="313"/>
        <v>21.49934317095471</v>
      </c>
      <c r="L4311">
        <f>INDEX('PB2'!$D$2:$AQ$224,MATCH(A4311,'PB2'!$B$2:$B$224,0),MATCH(G4311,'PB2'!$D$1:$AQ$1,0))</f>
        <v>2.3225889205932599</v>
      </c>
      <c r="M4311" s="16">
        <f t="shared" si="314"/>
        <v>0.43055402147727873</v>
      </c>
      <c r="N4311" s="6">
        <f>INDEX('ROA2'!$D$2:$AQ$224,MATCH(A4311,'ROA2'!$B$2:$B$224,0),MATCH(G4311,'ROA2'!$D$1:$AQ$1,0))</f>
        <v>13.880450248718301</v>
      </c>
      <c r="O4311" s="6">
        <v>1685.1129599999999</v>
      </c>
      <c r="P4311" s="28">
        <v>3.3285510812104513E-2</v>
      </c>
    </row>
    <row r="4312" spans="1:16" x14ac:dyDescent="0.3">
      <c r="A4312" t="s">
        <v>572</v>
      </c>
      <c r="B4312" t="e">
        <f>VLOOKUP(A4312,Sheet3!L:L,1,FALSE)</f>
        <v>#N/A</v>
      </c>
      <c r="C4312" t="str">
        <f>VLOOKUP(A4312,'ALL - prices'!B:C,2,FALSE)</f>
        <v>Lundin Gold Inc</v>
      </c>
      <c r="D4312" t="str">
        <f>VLOOKUP(A4312,'ALL - prices'!B:I,8,FALSE)</f>
        <v>Materials</v>
      </c>
      <c r="E4312">
        <v>2022</v>
      </c>
      <c r="F4312" t="s">
        <v>681</v>
      </c>
      <c r="G4312" t="str">
        <f t="shared" si="312"/>
        <v>2022-Q3</v>
      </c>
      <c r="H4312" s="4">
        <f>INDEX('ALL - prices'!$J$3:$DY$219,MATCH('COMBINED DATA'!A4312,'ALL - prices'!$B$3:$B$219,0),MATCH('COMBINED DATA'!G4312,'ALL - prices'!$J$1:$DY$1,0))</f>
        <v>8.5967000000000002</v>
      </c>
      <c r="I4312" s="14">
        <f t="shared" si="315"/>
        <v>1.2163951372806452</v>
      </c>
      <c r="J4312" s="15">
        <f>INDEX(MarketCap2!$E$2:$AR$224,MATCH(A4312,MarketCap2!$B$2:$B$224,0),MATCH(G4312,MarketCap2!$E$1:$AR$1,0))</f>
        <v>2257591552</v>
      </c>
      <c r="K4312">
        <f t="shared" si="313"/>
        <v>21.537564397028891</v>
      </c>
      <c r="L4312">
        <f>INDEX('PB2'!$D$2:$AQ$224,MATCH(A4312,'PB2'!$B$2:$B$224,0),MATCH(G4312,'PB2'!$D$1:$AQ$1,0))</f>
        <v>1.85466301441193</v>
      </c>
      <c r="M4312" s="16">
        <f t="shared" si="314"/>
        <v>0.53918150749184834</v>
      </c>
      <c r="N4312" s="6">
        <f>INDEX('ROA2'!$D$2:$AQ$224,MATCH(A4312,'ROA2'!$B$2:$B$224,0),MATCH(G4312,'ROA2'!$D$1:$AQ$1,0))</f>
        <v>9.7980880737304705</v>
      </c>
      <c r="O4312" s="6">
        <v>1735.2230400000001</v>
      </c>
      <c r="P4312" s="28">
        <v>2.9736926360117814E-2</v>
      </c>
    </row>
    <row r="4313" spans="1:16" x14ac:dyDescent="0.3">
      <c r="A4313" t="s">
        <v>572</v>
      </c>
      <c r="B4313" t="e">
        <f>VLOOKUP(A4313,Sheet3!L:L,1,FALSE)</f>
        <v>#N/A</v>
      </c>
      <c r="C4313" t="str">
        <f>VLOOKUP(A4313,'ALL - prices'!B:C,2,FALSE)</f>
        <v>Lundin Gold Inc</v>
      </c>
      <c r="D4313" t="str">
        <f>VLOOKUP(A4313,'ALL - prices'!B:I,8,FALSE)</f>
        <v>Materials</v>
      </c>
      <c r="E4313">
        <v>2022</v>
      </c>
      <c r="F4313" t="s">
        <v>682</v>
      </c>
      <c r="G4313" t="str">
        <f t="shared" si="312"/>
        <v>2022-Q4</v>
      </c>
      <c r="H4313" s="4">
        <f>INDEX('ALL - prices'!$J$3:$DY$219,MATCH('COMBINED DATA'!A4313,'ALL - prices'!$B$3:$B$219,0),MATCH('COMBINED DATA'!G4313,'ALL - prices'!$J$1:$DY$1,0))</f>
        <v>11.847300000000001</v>
      </c>
      <c r="I4313" s="14">
        <f t="shared" si="315"/>
        <v>0.57351078673378031</v>
      </c>
      <c r="J4313" s="15">
        <f>INDEX(MarketCap2!$E$2:$AR$224,MATCH(A4313,MarketCap2!$B$2:$B$224,0),MATCH(G4313,MarketCap2!$E$1:$AR$1,0))</f>
        <v>3113655040</v>
      </c>
      <c r="K4313">
        <f t="shared" si="313"/>
        <v>21.859063127086461</v>
      </c>
      <c r="L4313">
        <f>INDEX('PB2'!$D$2:$AQ$224,MATCH(A4313,'PB2'!$B$2:$B$224,0),MATCH(G4313,'PB2'!$D$1:$AQ$1,0))</f>
        <v>1.7778630256652801</v>
      </c>
      <c r="M4313" s="16">
        <f t="shared" si="314"/>
        <v>0.56247302832893886</v>
      </c>
      <c r="N4313" s="6">
        <f>INDEX('ROA2'!$D$2:$AQ$224,MATCH(A4313,'ROA2'!$B$2:$B$224,0),MATCH(G4313,'ROA2'!$D$1:$AQ$1,0))</f>
        <v>10.1144161224365</v>
      </c>
      <c r="O4313" s="6">
        <v>1664.0299520000001</v>
      </c>
      <c r="P4313" s="28">
        <v>-4.1028205803445295E-2</v>
      </c>
    </row>
    <row r="4314" spans="1:16" x14ac:dyDescent="0.3">
      <c r="A4314" t="s">
        <v>572</v>
      </c>
      <c r="B4314" t="e">
        <f>VLOOKUP(A4314,Sheet3!L:L,1,FALSE)</f>
        <v>#N/A</v>
      </c>
      <c r="C4314" t="str">
        <f>VLOOKUP(A4314,'ALL - prices'!B:C,2,FALSE)</f>
        <v>Lundin Gold Inc</v>
      </c>
      <c r="D4314" t="str">
        <f>VLOOKUP(A4314,'ALL - prices'!B:I,8,FALSE)</f>
        <v>Materials</v>
      </c>
      <c r="E4314">
        <v>2023</v>
      </c>
      <c r="F4314" t="s">
        <v>679</v>
      </c>
      <c r="G4314" t="str">
        <f t="shared" si="312"/>
        <v>2023-Q1</v>
      </c>
      <c r="H4314" s="4">
        <f>INDEX('ALL - prices'!$J$3:$DY$219,MATCH('COMBINED DATA'!A4314,'ALL - prices'!$B$3:$B$219,0),MATCH('COMBINED DATA'!G4314,'ALL - prices'!$J$1:$DY$1,0))</f>
        <v>14.2751</v>
      </c>
      <c r="I4314" s="14">
        <f t="shared" si="315"/>
        <v>1.6877330209485149</v>
      </c>
      <c r="J4314" s="15">
        <f>INDEX(MarketCap2!$E$2:$AR$224,MATCH(A4314,MarketCap2!$B$2:$B$224,0),MATCH(G4314,MarketCap2!$E$1:$AR$1,0))</f>
        <v>3727645440</v>
      </c>
      <c r="K4314">
        <f t="shared" si="313"/>
        <v>22.039042621950632</v>
      </c>
      <c r="L4314">
        <f>INDEX('PB2'!$D$2:$AQ$224,MATCH(A4314,'PB2'!$B$2:$B$224,0),MATCH(G4314,'PB2'!$D$1:$AQ$1,0))</f>
        <v>2.7042260169982901</v>
      </c>
      <c r="M4314" s="16">
        <f t="shared" si="314"/>
        <v>0.36979157574632282</v>
      </c>
      <c r="N4314" s="6">
        <f>INDEX('ROA2'!$D$2:$AQ$224,MATCH(A4314,'ROA2'!$B$2:$B$224,0),MATCH(G4314,'ROA2'!$D$1:$AQ$1,0))</f>
        <v>10.4492530822754</v>
      </c>
      <c r="O4314" s="6">
        <v>1634.589952</v>
      </c>
      <c r="P4314" s="28">
        <v>-1.7691989236501466E-2</v>
      </c>
    </row>
    <row r="4315" spans="1:16" x14ac:dyDescent="0.3">
      <c r="A4315" t="s">
        <v>572</v>
      </c>
      <c r="B4315" t="e">
        <f>VLOOKUP(A4315,Sheet3!L:L,1,FALSE)</f>
        <v>#N/A</v>
      </c>
      <c r="C4315" t="str">
        <f>VLOOKUP(A4315,'ALL - prices'!B:C,2,FALSE)</f>
        <v>Lundin Gold Inc</v>
      </c>
      <c r="D4315" t="str">
        <f>VLOOKUP(A4315,'ALL - prices'!B:I,8,FALSE)</f>
        <v>Materials</v>
      </c>
      <c r="E4315">
        <v>2023</v>
      </c>
      <c r="F4315" t="s">
        <v>680</v>
      </c>
      <c r="G4315" t="str">
        <f t="shared" si="312"/>
        <v>2023-Q2</v>
      </c>
      <c r="H4315" s="4">
        <f>INDEX('ALL - prices'!$J$3:$DY$219,MATCH('COMBINED DATA'!A4315,'ALL - prices'!$B$3:$B$219,0),MATCH('COMBINED DATA'!G4315,'ALL - prices'!$J$1:$DY$1,0))</f>
        <v>14.456300000000001</v>
      </c>
      <c r="I4315" s="14">
        <f t="shared" si="315"/>
        <v>2.274878044167072</v>
      </c>
      <c r="J4315" s="15">
        <f>INDEX(MarketCap2!$E$2:$AR$224,MATCH(A4315,MarketCap2!$B$2:$B$224,0),MATCH(G4315,MarketCap2!$E$1:$AR$1,0))</f>
        <v>3759254784</v>
      </c>
      <c r="K4315">
        <f t="shared" si="313"/>
        <v>22.047486578960161</v>
      </c>
      <c r="L4315">
        <f>INDEX('PB2'!$D$2:$AQ$224,MATCH(A4315,'PB2'!$B$2:$B$224,0),MATCH(G4315,'PB2'!$D$1:$AQ$1,0))</f>
        <v>3.1168549060821502</v>
      </c>
      <c r="M4315" s="16">
        <f t="shared" si="314"/>
        <v>0.32083623721098659</v>
      </c>
      <c r="N4315" s="6">
        <f>INDEX('ROA2'!$D$2:$AQ$224,MATCH(A4315,'ROA2'!$B$2:$B$224,0),MATCH(G4315,'ROA2'!$D$1:$AQ$1,0))</f>
        <v>4.38631391525269</v>
      </c>
      <c r="O4315" s="6">
        <v>1668.8650239999999</v>
      </c>
      <c r="P4315" s="28">
        <v>2.0968605587023643E-2</v>
      </c>
    </row>
    <row r="4316" spans="1:16" x14ac:dyDescent="0.3">
      <c r="A4316" t="s">
        <v>572</v>
      </c>
      <c r="B4316" t="e">
        <f>VLOOKUP(A4316,Sheet3!L:L,1,FALSE)</f>
        <v>#N/A</v>
      </c>
      <c r="C4316" t="str">
        <f>VLOOKUP(A4316,'ALL - prices'!B:C,2,FALSE)</f>
        <v>Lundin Gold Inc</v>
      </c>
      <c r="D4316" t="str">
        <f>VLOOKUP(A4316,'ALL - prices'!B:I,8,FALSE)</f>
        <v>Materials</v>
      </c>
      <c r="E4316">
        <v>2023</v>
      </c>
      <c r="F4316" t="s">
        <v>681</v>
      </c>
      <c r="G4316" t="str">
        <f t="shared" si="312"/>
        <v>2023-Q3</v>
      </c>
      <c r="H4316" s="4">
        <f>INDEX('ALL - prices'!$J$3:$DY$219,MATCH('COMBINED DATA'!A4316,'ALL - prices'!$B$3:$B$219,0),MATCH('COMBINED DATA'!G4316,'ALL - prices'!$J$1:$DY$1,0))</f>
        <v>14.0351</v>
      </c>
      <c r="I4316" s="14">
        <f t="shared" si="315"/>
        <v>5.4376333979038955</v>
      </c>
      <c r="J4316" s="15">
        <f>INDEX(MarketCap2!$E$2:$AR$224,MATCH(A4316,MarketCap2!$B$2:$B$224,0),MATCH(G4316,MarketCap2!$E$1:$AR$1,0))</f>
        <v>3622764544</v>
      </c>
      <c r="K4316">
        <f t="shared" si="313"/>
        <v>22.010503257512021</v>
      </c>
      <c r="L4316">
        <f>INDEX('PB2'!$D$2:$AQ$224,MATCH(A4316,'PB2'!$B$2:$B$224,0),MATCH(G4316,'PB2'!$D$1:$AQ$1,0))</f>
        <v>3.0711970329284699</v>
      </c>
      <c r="M4316" s="16">
        <f t="shared" si="314"/>
        <v>0.32560594103155693</v>
      </c>
      <c r="N4316" s="6">
        <f>INDEX('ROA2'!$D$2:$AQ$224,MATCH(A4316,'ROA2'!$B$2:$B$224,0),MATCH(G4316,'ROA2'!$D$1:$AQ$1,0))</f>
        <v>6.3605642318725604</v>
      </c>
      <c r="O4316" s="6">
        <v>1467.04</v>
      </c>
      <c r="P4316" s="28">
        <v>-0.12093549873569642</v>
      </c>
    </row>
    <row r="4317" spans="1:16" x14ac:dyDescent="0.3">
      <c r="A4317" t="s">
        <v>572</v>
      </c>
      <c r="B4317" t="e">
        <f>VLOOKUP(A4317,Sheet3!L:L,1,FALSE)</f>
        <v>#N/A</v>
      </c>
      <c r="C4317" t="str">
        <f>VLOOKUP(A4317,'ALL - prices'!B:C,2,FALSE)</f>
        <v>Lundin Gold Inc</v>
      </c>
      <c r="D4317" t="str">
        <f>VLOOKUP(A4317,'ALL - prices'!B:I,8,FALSE)</f>
        <v>Materials</v>
      </c>
      <c r="E4317">
        <v>2023</v>
      </c>
      <c r="F4317" t="s">
        <v>682</v>
      </c>
      <c r="G4317" t="str">
        <f t="shared" si="312"/>
        <v>2023-Q4</v>
      </c>
      <c r="H4317" s="4">
        <f>INDEX('ALL - prices'!$J$3:$DY$219,MATCH('COMBINED DATA'!A4317,'ALL - prices'!$B$3:$B$219,0),MATCH('COMBINED DATA'!G4317,'ALL - prices'!$J$1:$DY$1,0))</f>
        <v>15.349399999999999</v>
      </c>
      <c r="I4317" s="14">
        <f t="shared" si="315"/>
        <v>5.9452030823176969</v>
      </c>
      <c r="J4317" s="15">
        <f>INDEX(MarketCap2!$E$2:$AR$224,MATCH(A4317,MarketCap2!$B$2:$B$224,0),MATCH(G4317,MarketCap2!$E$1:$AR$1,0))</f>
        <v>3931272192</v>
      </c>
      <c r="K4317">
        <f t="shared" si="313"/>
        <v>22.09222892342094</v>
      </c>
      <c r="L4317">
        <f>INDEX('PB2'!$D$2:$AQ$224,MATCH(A4317,'PB2'!$B$2:$B$224,0),MATCH(G4317,'PB2'!$D$1:$AQ$1,0))</f>
        <v>2.8070740699768102</v>
      </c>
      <c r="M4317" s="16">
        <f t="shared" si="314"/>
        <v>0.3562428261852959</v>
      </c>
      <c r="N4317" s="6">
        <f>INDEX('ROA2'!$D$2:$AQ$224,MATCH(A4317,'ROA2'!$B$2:$B$224,0),MATCH(G4317,'ROA2'!$D$1:$AQ$1,0))</f>
        <v>6.8724727630615199</v>
      </c>
      <c r="O4317" s="6">
        <v>1508.830976</v>
      </c>
      <c r="P4317" s="28">
        <v>2.8486596139164579E-2</v>
      </c>
    </row>
    <row r="4318" spans="1:16" x14ac:dyDescent="0.3">
      <c r="A4318" t="s">
        <v>572</v>
      </c>
      <c r="B4318" t="e">
        <f>VLOOKUP(A4318,Sheet3!L:L,1,FALSE)</f>
        <v>#N/A</v>
      </c>
      <c r="C4318" t="str">
        <f>VLOOKUP(A4318,'ALL - prices'!B:C,2,FALSE)</f>
        <v>Lundin Gold Inc</v>
      </c>
      <c r="D4318" t="str">
        <f>VLOOKUP(A4318,'ALL - prices'!B:I,8,FALSE)</f>
        <v>Materials</v>
      </c>
      <c r="E4318" s="18">
        <v>2024</v>
      </c>
      <c r="F4318" t="s">
        <v>679</v>
      </c>
      <c r="G4318" t="str">
        <f t="shared" si="312"/>
        <v>2024-Q1</v>
      </c>
      <c r="H4318" s="4">
        <f>INDEX('ALL - prices'!$J$3:$DY$219,MATCH('COMBINED DATA'!A4318,'ALL - prices'!$B$3:$B$219,0),MATCH('COMBINED DATA'!G4318,'ALL - prices'!$J$1:$DY$1,0))</f>
        <v>17.8062</v>
      </c>
      <c r="I4318" s="14" t="s">
        <v>769</v>
      </c>
      <c r="J4318" s="15">
        <f>INDEX(MarketCap2!$E$2:$AR$224,MATCH(A4318,MarketCap2!$B$2:$B$224,0),MATCH(G4318,MarketCap2!$E$1:$AR$1,0))</f>
        <v>4534306304</v>
      </c>
      <c r="K4318">
        <f t="shared" si="313"/>
        <v>22.23493794387382</v>
      </c>
      <c r="L4318">
        <f>INDEX('PB2'!$D$2:$AQ$224,MATCH(A4318,'PB2'!$B$2:$B$224,0),MATCH(G4318,'PB2'!$D$1:$AQ$1,0))</f>
        <v>3.1166141033172599</v>
      </c>
      <c r="M4318" s="16">
        <f t="shared" si="314"/>
        <v>0.32086102637333913</v>
      </c>
      <c r="N4318" s="6">
        <f>INDEX('ROA2'!$D$2:$AQ$224,MATCH(A4318,'ROA2'!$B$2:$B$224,0),MATCH(G4318,'ROA2'!$D$1:$AQ$1,0))</f>
        <v>6.3549041748046902</v>
      </c>
      <c r="O4318" s="6">
        <v>1516.8660480000001</v>
      </c>
      <c r="P4318" s="28">
        <v>5.3253625673178968E-3</v>
      </c>
    </row>
    <row r="4319" spans="1:16" x14ac:dyDescent="0.3">
      <c r="A4319" t="s">
        <v>572</v>
      </c>
      <c r="B4319" t="e">
        <f>VLOOKUP(A4319,Sheet3!L:L,1,FALSE)</f>
        <v>#N/A</v>
      </c>
      <c r="C4319" t="str">
        <f>VLOOKUP(A4319,'ALL - prices'!B:C,2,FALSE)</f>
        <v>Lundin Gold Inc</v>
      </c>
      <c r="D4319" t="str">
        <f>VLOOKUP(A4319,'ALL - prices'!B:I,8,FALSE)</f>
        <v>Materials</v>
      </c>
      <c r="E4319" s="18">
        <v>2024</v>
      </c>
      <c r="F4319" t="s">
        <v>680</v>
      </c>
      <c r="G4319" t="str">
        <f t="shared" si="312"/>
        <v>2024-Q2</v>
      </c>
      <c r="H4319" s="4">
        <f>INDEX('ALL - prices'!$J$3:$DY$219,MATCH('COMBINED DATA'!A4319,'ALL - prices'!$B$3:$B$219,0),MATCH('COMBINED DATA'!G4319,'ALL - prices'!$J$1:$DY$1,0))</f>
        <v>19.036200000000001</v>
      </c>
      <c r="I4319" s="14" t="s">
        <v>769</v>
      </c>
      <c r="J4319" s="15">
        <f>INDEX(MarketCap2!$E$2:$AR$224,MATCH(A4319,MarketCap2!$B$2:$B$224,0),MATCH(G4319,MarketCap2!$E$1:$AR$1,0))</f>
        <v>4841668608</v>
      </c>
      <c r="K4319">
        <f t="shared" si="313"/>
        <v>22.300525251980051</v>
      </c>
      <c r="L4319">
        <f>INDEX('PB2'!$D$2:$AQ$224,MATCH(A4319,'PB2'!$B$2:$B$224,0),MATCH(G4319,'PB2'!$D$1:$AQ$1,0))</f>
        <v>3.45904588699341</v>
      </c>
      <c r="M4319" s="16">
        <f t="shared" si="314"/>
        <v>0.28909706105957339</v>
      </c>
      <c r="N4319" s="6">
        <f>INDEX('ROA2'!$D$2:$AQ$224,MATCH(A4319,'ROA2'!$B$2:$B$224,0),MATCH(G4319,'ROA2'!$D$1:$AQ$1,0))</f>
        <v>11.441042900085399</v>
      </c>
      <c r="O4319" s="6">
        <v>1468.209024</v>
      </c>
      <c r="P4319" s="28">
        <v>-3.2077337391890844E-2</v>
      </c>
    </row>
    <row r="4320" spans="1:16" x14ac:dyDescent="0.3">
      <c r="A4320" t="s">
        <v>572</v>
      </c>
      <c r="B4320" t="e">
        <f>VLOOKUP(A4320,Sheet3!L:L,1,FALSE)</f>
        <v>#N/A</v>
      </c>
      <c r="C4320" t="str">
        <f>VLOOKUP(A4320,'ALL - prices'!B:C,2,FALSE)</f>
        <v>Lundin Gold Inc</v>
      </c>
      <c r="D4320" t="str">
        <f>VLOOKUP(A4320,'ALL - prices'!B:I,8,FALSE)</f>
        <v>Materials</v>
      </c>
      <c r="E4320" s="18">
        <v>2024</v>
      </c>
      <c r="F4320" t="s">
        <v>681</v>
      </c>
      <c r="G4320" t="str">
        <f t="shared" si="312"/>
        <v>2024-Q3</v>
      </c>
      <c r="H4320" s="4">
        <f>INDEX('ALL - prices'!$J$3:$DY$219,MATCH('COMBINED DATA'!A4320,'ALL - prices'!$B$3:$B$219,0),MATCH('COMBINED DATA'!G4320,'ALL - prices'!$J$1:$DY$1,0))</f>
        <v>27.831600000000002</v>
      </c>
      <c r="I4320" s="14" t="s">
        <v>769</v>
      </c>
      <c r="J4320" s="15">
        <f>INDEX(MarketCap2!$E$2:$AR$224,MATCH(A4320,MarketCap2!$B$2:$B$224,0),MATCH(G4320,MarketCap2!$E$1:$AR$1,0))</f>
        <v>7016578560</v>
      </c>
      <c r="K4320">
        <f t="shared" si="313"/>
        <v>22.67154155155826</v>
      </c>
      <c r="L4320">
        <f>INDEX('PB2'!$D$2:$AQ$224,MATCH(A4320,'PB2'!$B$2:$B$224,0),MATCH(G4320,'PB2'!$D$1:$AQ$1,0))</f>
        <v>3.3710289001464799</v>
      </c>
      <c r="M4320" s="16">
        <f t="shared" si="314"/>
        <v>0.29664533577761598</v>
      </c>
      <c r="N4320" s="6">
        <f>INDEX('ROA2'!$D$2:$AQ$224,MATCH(A4320,'ROA2'!$B$2:$B$224,0),MATCH(G4320,'ROA2'!$D$1:$AQ$1,0))</f>
        <v>11.417167663574199</v>
      </c>
      <c r="O4320" s="6">
        <v>1508.9870080000001</v>
      </c>
      <c r="P4320" s="28">
        <v>2.7773963606969397E-2</v>
      </c>
    </row>
    <row r="4321" spans="1:16" x14ac:dyDescent="0.3">
      <c r="A4321" t="s">
        <v>572</v>
      </c>
      <c r="B4321" t="e">
        <f>VLOOKUP(A4321,Sheet3!L:L,1,FALSE)</f>
        <v>#N/A</v>
      </c>
      <c r="C4321" t="str">
        <f>VLOOKUP(A4321,'ALL - prices'!B:C,2,FALSE)</f>
        <v>Lundin Gold Inc</v>
      </c>
      <c r="D4321" t="str">
        <f>VLOOKUP(A4321,'ALL - prices'!B:I,8,FALSE)</f>
        <v>Materials</v>
      </c>
      <c r="E4321" s="18">
        <v>2024</v>
      </c>
      <c r="F4321" t="s">
        <v>682</v>
      </c>
      <c r="G4321" t="str">
        <f t="shared" si="312"/>
        <v>2024-Q4</v>
      </c>
      <c r="H4321" s="4">
        <f>INDEX('ALL - prices'!$J$3:$DY$219,MATCH('COMBINED DATA'!A4321,'ALL - prices'!$B$3:$B$219,0),MATCH('COMBINED DATA'!G4321,'ALL - prices'!$J$1:$DY$1,0))</f>
        <v>29.4102</v>
      </c>
      <c r="I4321" s="14" t="s">
        <v>769</v>
      </c>
      <c r="J4321" s="15">
        <f>INDEX(MarketCap2!$E$2:$AR$224,MATCH(A4321,MarketCap2!$B$2:$B$224,0),MATCH(G4321,MarketCap2!$E$1:$AR$1,0))</f>
        <v>7364375552</v>
      </c>
      <c r="K4321">
        <f t="shared" si="313"/>
        <v>22.71992009738732</v>
      </c>
      <c r="L4321">
        <f>INDEX('PB2'!$D$2:$AQ$224,MATCH(A4321,'PB2'!$B$2:$B$224,0),MATCH(G4321,'PB2'!$D$1:$AQ$1,0))</f>
        <v>4.8599855689089004</v>
      </c>
      <c r="M4321" s="16">
        <f t="shared" si="314"/>
        <v>0.20576192785372957</v>
      </c>
      <c r="N4321" s="6">
        <f>INDEX('ROA2'!$D$2:$AQ$224,MATCH(A4321,'ROA2'!$B$2:$B$224,0),MATCH(G4321,'ROA2'!$D$1:$AQ$1,0))</f>
        <v>15.559831619262701</v>
      </c>
      <c r="O4321" s="6">
        <v>1396.4960000000001</v>
      </c>
      <c r="P4321" s="28">
        <v>-7.4547366812054067E-2</v>
      </c>
    </row>
    <row r="4322" spans="1:16" x14ac:dyDescent="0.3">
      <c r="A4322" t="s">
        <v>573</v>
      </c>
      <c r="B4322" t="e">
        <f>VLOOKUP(A4322,Sheet3!L:L,1,FALSE)</f>
        <v>#N/A</v>
      </c>
      <c r="C4322" t="str">
        <f>VLOOKUP(A4322,'ALL - prices'!B:C,2,FALSE)</f>
        <v>Lundin Mining Corp</v>
      </c>
      <c r="D4322" t="str">
        <f>VLOOKUP(A4322,'ALL - prices'!B:I,8,FALSE)</f>
        <v>Materials</v>
      </c>
      <c r="E4322">
        <v>2015</v>
      </c>
      <c r="F4322" t="s">
        <v>679</v>
      </c>
      <c r="G4322" t="str">
        <f t="shared" si="312"/>
        <v>2015-Q1</v>
      </c>
      <c r="H4322" s="4">
        <f>INDEX('ALL - prices'!$J$3:$DY$219,MATCH('COMBINED DATA'!A4322,'ALL - prices'!$B$3:$B$219,0),MATCH('COMBINED DATA'!G4322,'ALL - prices'!$J$1:$DY$1,0))</f>
        <v>4.1155999999999997</v>
      </c>
      <c r="I4322" s="14">
        <f t="shared" ref="I4322:I4357" si="316">STDEV(H4323:H4326)</f>
        <v>0.51401684473046916</v>
      </c>
      <c r="J4322" s="15">
        <f>INDEX(MarketCap2!$E$2:$AR$224,MATCH(A4322,MarketCap2!$B$2:$B$224,0),MATCH(G4322,MarketCap2!$E$1:$AR$1,0))</f>
        <v>3670352896</v>
      </c>
      <c r="K4322">
        <f t="shared" si="313"/>
        <v>22.023553651338336</v>
      </c>
      <c r="L4322">
        <f>INDEX('PB2'!$D$2:$AQ$224,MATCH(A4322,'PB2'!$B$2:$B$224,0),MATCH(G4322,'PB2'!$D$1:$AQ$1,0))</f>
        <v>0.69711899757385298</v>
      </c>
      <c r="M4322" s="16">
        <f t="shared" si="314"/>
        <v>1.4344753241272266</v>
      </c>
      <c r="N4322" s="6">
        <f>INDEX('ROA2'!$D$2:$AQ$224,MATCH(A4322,'ROA2'!$B$2:$B$224,0),MATCH(G4322,'ROA2'!$D$1:$AQ$1,0))</f>
        <v>1.9152820110321001</v>
      </c>
      <c r="O4322" s="6">
        <v>7326.6749440000003</v>
      </c>
      <c r="P4322" s="28">
        <v>0.63283266716926134</v>
      </c>
    </row>
    <row r="4323" spans="1:16" x14ac:dyDescent="0.3">
      <c r="A4323" t="s">
        <v>573</v>
      </c>
      <c r="B4323" t="e">
        <f>VLOOKUP(A4323,Sheet3!L:L,1,FALSE)</f>
        <v>#N/A</v>
      </c>
      <c r="C4323" t="str">
        <f>VLOOKUP(A4323,'ALL - prices'!B:C,2,FALSE)</f>
        <v>Lundin Mining Corp</v>
      </c>
      <c r="D4323" t="str">
        <f>VLOOKUP(A4323,'ALL - prices'!B:I,8,FALSE)</f>
        <v>Materials</v>
      </c>
      <c r="E4323">
        <v>2015</v>
      </c>
      <c r="F4323" t="s">
        <v>680</v>
      </c>
      <c r="G4323" t="str">
        <f t="shared" si="312"/>
        <v>2015-Q2</v>
      </c>
      <c r="H4323" s="4">
        <f>INDEX('ALL - prices'!$J$3:$DY$219,MATCH('COMBINED DATA'!A4323,'ALL - prices'!$B$3:$B$219,0),MATCH('COMBINED DATA'!G4323,'ALL - prices'!$J$1:$DY$1,0))</f>
        <v>4.1317000000000004</v>
      </c>
      <c r="I4323" s="14">
        <f t="shared" si="316"/>
        <v>0.223251397905291</v>
      </c>
      <c r="J4323" s="15">
        <f>INDEX(MarketCap2!$E$2:$AR$224,MATCH(A4323,MarketCap2!$B$2:$B$224,0),MATCH(G4323,MarketCap2!$E$1:$AR$1,0))</f>
        <v>3690142720</v>
      </c>
      <c r="K4323">
        <f t="shared" si="313"/>
        <v>22.028930971757667</v>
      </c>
      <c r="L4323">
        <f>INDEX('PB2'!$D$2:$AQ$224,MATCH(A4323,'PB2'!$B$2:$B$224,0),MATCH(G4323,'PB2'!$D$1:$AQ$1,0))</f>
        <v>0.69605797529220603</v>
      </c>
      <c r="M4323" s="16">
        <f t="shared" si="314"/>
        <v>1.4366619383682784</v>
      </c>
      <c r="N4323" s="6">
        <f>INDEX('ROA2'!$D$2:$AQ$224,MATCH(A4323,'ROA2'!$B$2:$B$224,0),MATCH(G4323,'ROA2'!$D$1:$AQ$1,0))</f>
        <v>2.9305789470672599</v>
      </c>
      <c r="O4323" s="6">
        <v>7209.1591680000001</v>
      </c>
      <c r="P4323" s="28">
        <v>-1.6039441751982846E-2</v>
      </c>
    </row>
    <row r="4324" spans="1:16" x14ac:dyDescent="0.3">
      <c r="A4324" t="s">
        <v>573</v>
      </c>
      <c r="B4324" t="e">
        <f>VLOOKUP(A4324,Sheet3!L:L,1,FALSE)</f>
        <v>#N/A</v>
      </c>
      <c r="C4324" t="str">
        <f>VLOOKUP(A4324,'ALL - prices'!B:C,2,FALSE)</f>
        <v>Lundin Mining Corp</v>
      </c>
      <c r="D4324" t="str">
        <f>VLOOKUP(A4324,'ALL - prices'!B:I,8,FALSE)</f>
        <v>Materials</v>
      </c>
      <c r="E4324">
        <v>2015</v>
      </c>
      <c r="F4324" t="s">
        <v>681</v>
      </c>
      <c r="G4324" t="str">
        <f t="shared" si="312"/>
        <v>2015-Q3</v>
      </c>
      <c r="H4324" s="4">
        <f>INDEX('ALL - prices'!$J$3:$DY$219,MATCH('COMBINED DATA'!A4324,'ALL - prices'!$B$3:$B$219,0),MATCH('COMBINED DATA'!G4324,'ALL - prices'!$J$1:$DY$1,0))</f>
        <v>3.0363000000000002</v>
      </c>
      <c r="I4324" s="14">
        <f t="shared" si="316"/>
        <v>0.48220189668506136</v>
      </c>
      <c r="J4324" s="15">
        <f>INDEX(MarketCap2!$E$2:$AR$224,MATCH(A4324,MarketCap2!$B$2:$B$224,0),MATCH(G4324,MarketCap2!$E$1:$AR$1,0))</f>
        <v>2712561408</v>
      </c>
      <c r="K4324">
        <f t="shared" si="313"/>
        <v>21.721159194450742</v>
      </c>
      <c r="L4324">
        <f>INDEX('PB2'!$D$2:$AQ$224,MATCH(A4324,'PB2'!$B$2:$B$224,0),MATCH(G4324,'PB2'!$D$1:$AQ$1,0))</f>
        <v>0.48057800531387301</v>
      </c>
      <c r="M4324" s="16">
        <f t="shared" si="314"/>
        <v>2.0808276470057852</v>
      </c>
      <c r="N4324" s="6">
        <f>INDEX('ROA2'!$D$2:$AQ$224,MATCH(A4324,'ROA2'!$B$2:$B$224,0),MATCH(G4324,'ROA2'!$D$1:$AQ$1,0))</f>
        <v>2.9933030605316202</v>
      </c>
      <c r="O4324" s="6">
        <v>7302.6278400000001</v>
      </c>
      <c r="P4324" s="28">
        <v>1.2965266797671566E-2</v>
      </c>
    </row>
    <row r="4325" spans="1:16" x14ac:dyDescent="0.3">
      <c r="A4325" t="s">
        <v>573</v>
      </c>
      <c r="B4325" t="e">
        <f>VLOOKUP(A4325,Sheet3!L:L,1,FALSE)</f>
        <v>#N/A</v>
      </c>
      <c r="C4325" t="str">
        <f>VLOOKUP(A4325,'ALL - prices'!B:C,2,FALSE)</f>
        <v>Lundin Mining Corp</v>
      </c>
      <c r="D4325" t="str">
        <f>VLOOKUP(A4325,'ALL - prices'!B:I,8,FALSE)</f>
        <v>Materials</v>
      </c>
      <c r="E4325">
        <v>2015</v>
      </c>
      <c r="F4325" t="s">
        <v>682</v>
      </c>
      <c r="G4325" t="str">
        <f t="shared" si="312"/>
        <v>2015-Q4</v>
      </c>
      <c r="H4325" s="4">
        <f>INDEX('ALL - prices'!$J$3:$DY$219,MATCH('COMBINED DATA'!A4325,'ALL - prices'!$B$3:$B$219,0),MATCH('COMBINED DATA'!G4325,'ALL - prices'!$J$1:$DY$1,0))</f>
        <v>3.0605000000000002</v>
      </c>
      <c r="I4325" s="14">
        <f t="shared" si="316"/>
        <v>0.83612006863049182</v>
      </c>
      <c r="J4325" s="15">
        <f>INDEX(MarketCap2!$E$2:$AR$224,MATCH(A4325,MarketCap2!$B$2:$B$224,0),MATCH(G4325,MarketCap2!$E$1:$AR$1,0))</f>
        <v>2734529536</v>
      </c>
      <c r="K4325">
        <f t="shared" si="313"/>
        <v>21.729225241936142</v>
      </c>
      <c r="L4325">
        <f>INDEX('PB2'!$D$2:$AQ$224,MATCH(A4325,'PB2'!$B$2:$B$224,0),MATCH(G4325,'PB2'!$D$1:$AQ$1,0))</f>
        <v>0.51853299140930198</v>
      </c>
      <c r="M4325" s="16">
        <f t="shared" si="314"/>
        <v>1.928517599781137</v>
      </c>
      <c r="N4325" s="6">
        <f>INDEX('ROA2'!$D$2:$AQ$224,MATCH(A4325,'ROA2'!$B$2:$B$224,0),MATCH(G4325,'ROA2'!$D$1:$AQ$1,0))</f>
        <v>1.86543405056</v>
      </c>
      <c r="O4325" s="6">
        <v>7250.7658240000001</v>
      </c>
      <c r="P4325" s="28">
        <v>-7.1018292505509962E-3</v>
      </c>
    </row>
    <row r="4326" spans="1:16" x14ac:dyDescent="0.3">
      <c r="A4326" t="s">
        <v>573</v>
      </c>
      <c r="B4326" t="e">
        <f>VLOOKUP(A4326,Sheet3!L:L,1,FALSE)</f>
        <v>#N/A</v>
      </c>
      <c r="C4326" t="str">
        <f>VLOOKUP(A4326,'ALL - prices'!B:C,2,FALSE)</f>
        <v>Lundin Mining Corp</v>
      </c>
      <c r="D4326" t="str">
        <f>VLOOKUP(A4326,'ALL - prices'!B:I,8,FALSE)</f>
        <v>Materials</v>
      </c>
      <c r="E4326">
        <v>2016</v>
      </c>
      <c r="F4326" t="s">
        <v>679</v>
      </c>
      <c r="G4326" t="str">
        <f t="shared" si="312"/>
        <v>2016-Q1</v>
      </c>
      <c r="H4326" s="4">
        <f>INDEX('ALL - prices'!$J$3:$DY$219,MATCH('COMBINED DATA'!A4326,'ALL - prices'!$B$3:$B$219,0),MATCH('COMBINED DATA'!G4326,'ALL - prices'!$J$1:$DY$1,0))</f>
        <v>3.2940999999999998</v>
      </c>
      <c r="I4326" s="14">
        <f t="shared" si="316"/>
        <v>1.1147943382824763</v>
      </c>
      <c r="J4326" s="15">
        <f>INDEX(MarketCap2!$E$2:$AR$224,MATCH(A4326,MarketCap2!$B$2:$B$224,0),MATCH(G4326,MarketCap2!$E$1:$AR$1,0))</f>
        <v>2943279872</v>
      </c>
      <c r="K4326">
        <f t="shared" si="313"/>
        <v>21.802790399195803</v>
      </c>
      <c r="L4326">
        <f>INDEX('PB2'!$D$2:$AQ$224,MATCH(A4326,'PB2'!$B$2:$B$224,0),MATCH(G4326,'PB2'!$D$1:$AQ$1,0))</f>
        <v>0.59227198362350497</v>
      </c>
      <c r="M4326" s="16">
        <f t="shared" si="314"/>
        <v>1.6884134783516609</v>
      </c>
      <c r="N4326" s="6">
        <f>INDEX('ROA2'!$D$2:$AQ$224,MATCH(A4326,'ROA2'!$B$2:$B$224,0),MATCH(G4326,'ROA2'!$D$1:$AQ$1,0))</f>
        <v>-4.16941595077515</v>
      </c>
      <c r="O4326" s="6">
        <v>6780.0478720000001</v>
      </c>
      <c r="P4326" s="28">
        <v>-6.4919756536878606E-2</v>
      </c>
    </row>
    <row r="4327" spans="1:16" x14ac:dyDescent="0.3">
      <c r="A4327" t="s">
        <v>573</v>
      </c>
      <c r="B4327" t="e">
        <f>VLOOKUP(A4327,Sheet3!L:L,1,FALSE)</f>
        <v>#N/A</v>
      </c>
      <c r="C4327" t="str">
        <f>VLOOKUP(A4327,'ALL - prices'!B:C,2,FALSE)</f>
        <v>Lundin Mining Corp</v>
      </c>
      <c r="D4327" t="str">
        <f>VLOOKUP(A4327,'ALL - prices'!B:I,8,FALSE)</f>
        <v>Materials</v>
      </c>
      <c r="E4327">
        <v>2016</v>
      </c>
      <c r="F4327" t="s">
        <v>680</v>
      </c>
      <c r="G4327" t="str">
        <f t="shared" si="312"/>
        <v>2016-Q2</v>
      </c>
      <c r="H4327" s="4">
        <f>INDEX('ALL - prices'!$J$3:$DY$219,MATCH('COMBINED DATA'!A4327,'ALL - prices'!$B$3:$B$219,0),MATCH('COMBINED DATA'!G4327,'ALL - prices'!$J$1:$DY$1,0))</f>
        <v>3.5114999999999998</v>
      </c>
      <c r="I4327" s="14">
        <f t="shared" si="316"/>
        <v>0.87709356779460401</v>
      </c>
      <c r="J4327" s="15">
        <f>INDEX(MarketCap2!$E$2:$AR$224,MATCH(A4327,MarketCap2!$B$2:$B$224,0),MATCH(G4327,MarketCap2!$E$1:$AR$1,0))</f>
        <v>3137616640</v>
      </c>
      <c r="K4327">
        <f t="shared" si="313"/>
        <v>21.866729316808918</v>
      </c>
      <c r="L4327">
        <f>INDEX('PB2'!$D$2:$AQ$224,MATCH(A4327,'PB2'!$B$2:$B$224,0),MATCH(G4327,'PB2'!$D$1:$AQ$1,0))</f>
        <v>0.80129402875900302</v>
      </c>
      <c r="M4327" s="16">
        <f t="shared" si="314"/>
        <v>1.2479813453105861</v>
      </c>
      <c r="N4327" s="6">
        <f>INDEX('ROA2'!$D$2:$AQ$224,MATCH(A4327,'ROA2'!$B$2:$B$224,0),MATCH(G4327,'ROA2'!$D$1:$AQ$1,0))</f>
        <v>-5.5427298545837402</v>
      </c>
      <c r="O4327" s="6">
        <v>6789.6468480000003</v>
      </c>
      <c r="P4327" s="28">
        <v>1.4157681746823248E-3</v>
      </c>
    </row>
    <row r="4328" spans="1:16" x14ac:dyDescent="0.3">
      <c r="A4328" t="s">
        <v>573</v>
      </c>
      <c r="B4328" t="e">
        <f>VLOOKUP(A4328,Sheet3!L:L,1,FALSE)</f>
        <v>#N/A</v>
      </c>
      <c r="C4328" t="str">
        <f>VLOOKUP(A4328,'ALL - prices'!B:C,2,FALSE)</f>
        <v>Lundin Mining Corp</v>
      </c>
      <c r="D4328" t="str">
        <f>VLOOKUP(A4328,'ALL - prices'!B:I,8,FALSE)</f>
        <v>Materials</v>
      </c>
      <c r="E4328">
        <v>2016</v>
      </c>
      <c r="F4328" t="s">
        <v>681</v>
      </c>
      <c r="G4328" t="str">
        <f t="shared" si="312"/>
        <v>2016-Q3</v>
      </c>
      <c r="H4328" s="4">
        <f>INDEX('ALL - prices'!$J$3:$DY$219,MATCH('COMBINED DATA'!A4328,'ALL - prices'!$B$3:$B$219,0),MATCH('COMBINED DATA'!G4328,'ALL - prices'!$J$1:$DY$1,0))</f>
        <v>4.18</v>
      </c>
      <c r="I4328" s="14">
        <f t="shared" si="316"/>
        <v>0.74272572943628534</v>
      </c>
      <c r="J4328" s="15">
        <f>INDEX(MarketCap2!$E$2:$AR$224,MATCH(A4328,MarketCap2!$B$2:$B$224,0),MATCH(G4328,MarketCap2!$E$1:$AR$1,0))</f>
        <v>3737241088</v>
      </c>
      <c r="K4328">
        <f t="shared" si="313"/>
        <v>22.041613499149943</v>
      </c>
      <c r="L4328">
        <f>INDEX('PB2'!$D$2:$AQ$224,MATCH(A4328,'PB2'!$B$2:$B$224,0),MATCH(G4328,'PB2'!$D$1:$AQ$1,0))</f>
        <v>0.94642102718353305</v>
      </c>
      <c r="M4328" s="16">
        <f t="shared" si="314"/>
        <v>1.056612196134223</v>
      </c>
      <c r="N4328" s="6">
        <f>INDEX('ROA2'!$D$2:$AQ$224,MATCH(A4328,'ROA2'!$B$2:$B$224,0),MATCH(G4328,'ROA2'!$D$1:$AQ$1,0))</f>
        <v>-18.4820766448975</v>
      </c>
      <c r="O4328" s="6">
        <v>5959.1280640000004</v>
      </c>
      <c r="P4328" s="28">
        <v>-0.1223213522872169</v>
      </c>
    </row>
    <row r="4329" spans="1:16" x14ac:dyDescent="0.3">
      <c r="A4329" t="s">
        <v>573</v>
      </c>
      <c r="B4329" t="e">
        <f>VLOOKUP(A4329,Sheet3!L:L,1,FALSE)</f>
        <v>#N/A</v>
      </c>
      <c r="C4329" t="str">
        <f>VLOOKUP(A4329,'ALL - prices'!B:C,2,FALSE)</f>
        <v>Lundin Mining Corp</v>
      </c>
      <c r="D4329" t="str">
        <f>VLOOKUP(A4329,'ALL - prices'!B:I,8,FALSE)</f>
        <v>Materials</v>
      </c>
      <c r="E4329">
        <v>2016</v>
      </c>
      <c r="F4329" t="s">
        <v>682</v>
      </c>
      <c r="G4329" t="str">
        <f t="shared" si="312"/>
        <v>2016-Q4</v>
      </c>
      <c r="H4329" s="4">
        <f>INDEX('ALL - prices'!$J$3:$DY$219,MATCH('COMBINED DATA'!A4329,'ALL - prices'!$B$3:$B$219,0),MATCH('COMBINED DATA'!G4329,'ALL - prices'!$J$1:$DY$1,0))</f>
        <v>5.1544999999999996</v>
      </c>
      <c r="I4329" s="14">
        <f t="shared" si="316"/>
        <v>0.51458446990427775</v>
      </c>
      <c r="J4329" s="15">
        <f>INDEX(MarketCap2!$E$2:$AR$224,MATCH(A4329,MarketCap2!$B$2:$B$224,0),MATCH(G4329,MarketCap2!$E$1:$AR$1,0))</f>
        <v>4633922048</v>
      </c>
      <c r="K4329">
        <f t="shared" si="313"/>
        <v>22.256669441062844</v>
      </c>
      <c r="L4329">
        <f>INDEX('PB2'!$D$2:$AQ$224,MATCH(A4329,'PB2'!$B$2:$B$224,0),MATCH(G4329,'PB2'!$D$1:$AQ$1,0))</f>
        <v>1.0904350280761701</v>
      </c>
      <c r="M4329" s="16">
        <f t="shared" si="314"/>
        <v>0.9170651843093095</v>
      </c>
      <c r="N4329" s="6">
        <f>INDEX('ROA2'!$D$2:$AQ$224,MATCH(A4329,'ROA2'!$B$2:$B$224,0),MATCH(G4329,'ROA2'!$D$1:$AQ$1,0))</f>
        <v>-18.2019443511963</v>
      </c>
      <c r="O4329" s="6">
        <v>5960.4930560000003</v>
      </c>
      <c r="P4329" s="28">
        <v>2.2905901422826041E-4</v>
      </c>
    </row>
    <row r="4330" spans="1:16" x14ac:dyDescent="0.3">
      <c r="A4330" t="s">
        <v>573</v>
      </c>
      <c r="B4330" t="e">
        <f>VLOOKUP(A4330,Sheet3!L:L,1,FALSE)</f>
        <v>#N/A</v>
      </c>
      <c r="C4330" t="str">
        <f>VLOOKUP(A4330,'ALL - prices'!B:C,2,FALSE)</f>
        <v>Lundin Mining Corp</v>
      </c>
      <c r="D4330" t="str">
        <f>VLOOKUP(A4330,'ALL - prices'!B:I,8,FALSE)</f>
        <v>Materials</v>
      </c>
      <c r="E4330">
        <v>2017</v>
      </c>
      <c r="F4330" t="s">
        <v>679</v>
      </c>
      <c r="G4330" t="str">
        <f t="shared" si="312"/>
        <v>2017-Q1</v>
      </c>
      <c r="H4330" s="4">
        <f>INDEX('ALL - prices'!$J$3:$DY$219,MATCH('COMBINED DATA'!A4330,'ALL - prices'!$B$3:$B$219,0),MATCH('COMBINED DATA'!G4330,'ALL - prices'!$J$1:$DY$1,0))</f>
        <v>6.0570000000000004</v>
      </c>
      <c r="I4330" s="14">
        <f t="shared" si="316"/>
        <v>0.46922274028439848</v>
      </c>
      <c r="J4330" s="15">
        <f>INDEX(MarketCap2!$E$2:$AR$224,MATCH(A4330,MarketCap2!$B$2:$B$224,0),MATCH(G4330,MarketCap2!$E$1:$AR$1,0))</f>
        <v>5440897024</v>
      </c>
      <c r="K4330">
        <f t="shared" si="313"/>
        <v>22.417209778338368</v>
      </c>
      <c r="L4330">
        <f>INDEX('PB2'!$D$2:$AQ$224,MATCH(A4330,'PB2'!$B$2:$B$224,0),MATCH(G4330,'PB2'!$D$1:$AQ$1,0))</f>
        <v>1.2530059814453101</v>
      </c>
      <c r="M4330" s="16">
        <f t="shared" si="314"/>
        <v>0.79808078716952802</v>
      </c>
      <c r="N4330" s="6">
        <f>INDEX('ROA2'!$D$2:$AQ$224,MATCH(A4330,'ROA2'!$B$2:$B$224,0),MATCH(G4330,'ROA2'!$D$1:$AQ$1,0))</f>
        <v>-10.241657257080099</v>
      </c>
      <c r="O4330" s="6">
        <v>6142.5290240000004</v>
      </c>
      <c r="P4330" s="28">
        <v>3.0540421117806287E-2</v>
      </c>
    </row>
    <row r="4331" spans="1:16" x14ac:dyDescent="0.3">
      <c r="A4331" t="s">
        <v>573</v>
      </c>
      <c r="B4331" t="e">
        <f>VLOOKUP(A4331,Sheet3!L:L,1,FALSE)</f>
        <v>#N/A</v>
      </c>
      <c r="C4331" t="str">
        <f>VLOOKUP(A4331,'ALL - prices'!B:C,2,FALSE)</f>
        <v>Lundin Mining Corp</v>
      </c>
      <c r="D4331" t="str">
        <f>VLOOKUP(A4331,'ALL - prices'!B:I,8,FALSE)</f>
        <v>Materials</v>
      </c>
      <c r="E4331">
        <v>2017</v>
      </c>
      <c r="F4331" t="s">
        <v>680</v>
      </c>
      <c r="G4331" t="str">
        <f t="shared" si="312"/>
        <v>2017-Q2</v>
      </c>
      <c r="H4331" s="4">
        <f>INDEX('ALL - prices'!$J$3:$DY$219,MATCH('COMBINED DATA'!A4331,'ALL - prices'!$B$3:$B$219,0),MATCH('COMBINED DATA'!G4331,'ALL - prices'!$J$1:$DY$1,0))</f>
        <v>5.9832999999999998</v>
      </c>
      <c r="I4331" s="14">
        <f t="shared" si="316"/>
        <v>0.45016590275141899</v>
      </c>
      <c r="J4331" s="15">
        <f>INDEX(MarketCap2!$E$2:$AR$224,MATCH(A4331,MarketCap2!$B$2:$B$224,0),MATCH(G4331,MarketCap2!$E$1:$AR$1,0))</f>
        <v>5356209152</v>
      </c>
      <c r="K4331">
        <f t="shared" si="313"/>
        <v>22.401522314050247</v>
      </c>
      <c r="L4331">
        <f>INDEX('PB2'!$D$2:$AQ$224,MATCH(A4331,'PB2'!$B$2:$B$224,0),MATCH(G4331,'PB2'!$D$1:$AQ$1,0))</f>
        <v>1.22124600410461</v>
      </c>
      <c r="M4331" s="16">
        <f t="shared" si="314"/>
        <v>0.81883584195076031</v>
      </c>
      <c r="N4331" s="6">
        <f>INDEX('ROA2'!$D$2:$AQ$224,MATCH(A4331,'ROA2'!$B$2:$B$224,0),MATCH(G4331,'ROA2'!$D$1:$AQ$1,0))</f>
        <v>-8.3859663009643608</v>
      </c>
      <c r="O4331" s="6">
        <v>6280.1889279999996</v>
      </c>
      <c r="P4331" s="28">
        <v>2.2410948888012806E-2</v>
      </c>
    </row>
    <row r="4332" spans="1:16" x14ac:dyDescent="0.3">
      <c r="A4332" t="s">
        <v>573</v>
      </c>
      <c r="B4332" t="e">
        <f>VLOOKUP(A4332,Sheet3!L:L,1,FALSE)</f>
        <v>#N/A</v>
      </c>
      <c r="C4332" t="str">
        <f>VLOOKUP(A4332,'ALL - prices'!B:C,2,FALSE)</f>
        <v>Lundin Mining Corp</v>
      </c>
      <c r="D4332" t="str">
        <f>VLOOKUP(A4332,'ALL - prices'!B:I,8,FALSE)</f>
        <v>Materials</v>
      </c>
      <c r="E4332">
        <v>2017</v>
      </c>
      <c r="F4332" t="s">
        <v>681</v>
      </c>
      <c r="G4332" t="str">
        <f t="shared" si="312"/>
        <v>2017-Q3</v>
      </c>
      <c r="H4332" s="4">
        <f>INDEX('ALL - prices'!$J$3:$DY$219,MATCH('COMBINED DATA'!A4332,'ALL - prices'!$B$3:$B$219,0),MATCH('COMBINED DATA'!G4332,'ALL - prices'!$J$1:$DY$1,0))</f>
        <v>6.9713000000000003</v>
      </c>
      <c r="I4332" s="14">
        <f t="shared" si="316"/>
        <v>0.62226141612669494</v>
      </c>
      <c r="J4332" s="15">
        <f>INDEX(MarketCap2!$E$2:$AR$224,MATCH(A4332,MarketCap2!$B$2:$B$224,0),MATCH(G4332,MarketCap2!$E$1:$AR$1,0))</f>
        <v>6227128320</v>
      </c>
      <c r="K4332">
        <f t="shared" si="313"/>
        <v>22.55218111965829</v>
      </c>
      <c r="L4332">
        <f>INDEX('PB2'!$D$2:$AQ$224,MATCH(A4332,'PB2'!$B$2:$B$224,0),MATCH(G4332,'PB2'!$D$1:$AQ$1,0))</f>
        <v>1.4141379594802901</v>
      </c>
      <c r="M4332" s="16">
        <f t="shared" si="314"/>
        <v>0.70714458465389762</v>
      </c>
      <c r="N4332" s="6">
        <f>INDEX('ROA2'!$D$2:$AQ$224,MATCH(A4332,'ROA2'!$B$2:$B$224,0),MATCH(G4332,'ROA2'!$D$1:$AQ$1,0))</f>
        <v>5.0833840370178196</v>
      </c>
      <c r="O4332" s="6">
        <v>6361.8769920000004</v>
      </c>
      <c r="P4332" s="28">
        <v>1.3007262191714889E-2</v>
      </c>
    </row>
    <row r="4333" spans="1:16" x14ac:dyDescent="0.3">
      <c r="A4333" t="s">
        <v>573</v>
      </c>
      <c r="B4333" t="e">
        <f>VLOOKUP(A4333,Sheet3!L:L,1,FALSE)</f>
        <v>#N/A</v>
      </c>
      <c r="C4333" t="str">
        <f>VLOOKUP(A4333,'ALL - prices'!B:C,2,FALSE)</f>
        <v>Lundin Mining Corp</v>
      </c>
      <c r="D4333" t="str">
        <f>VLOOKUP(A4333,'ALL - prices'!B:I,8,FALSE)</f>
        <v>Materials</v>
      </c>
      <c r="E4333">
        <v>2017</v>
      </c>
      <c r="F4333" t="s">
        <v>682</v>
      </c>
      <c r="G4333" t="str">
        <f t="shared" si="312"/>
        <v>2017-Q4</v>
      </c>
      <c r="H4333" s="4">
        <f>INDEX('ALL - prices'!$J$3:$DY$219,MATCH('COMBINED DATA'!A4333,'ALL - prices'!$B$3:$B$219,0),MATCH('COMBINED DATA'!G4333,'ALL - prices'!$J$1:$DY$1,0))</f>
        <v>6.8385999999999996</v>
      </c>
      <c r="I4333" s="14">
        <f t="shared" si="316"/>
        <v>0.92799806887370806</v>
      </c>
      <c r="J4333" s="15">
        <f>INDEX(MarketCap2!$E$2:$AR$224,MATCH(A4333,MarketCap2!$B$2:$B$224,0),MATCH(G4333,MarketCap2!$E$1:$AR$1,0))</f>
        <v>6084572160</v>
      </c>
      <c r="K4333">
        <f t="shared" si="313"/>
        <v>22.52902225031416</v>
      </c>
      <c r="L4333">
        <f>INDEX('PB2'!$D$2:$AQ$224,MATCH(A4333,'PB2'!$B$2:$B$224,0),MATCH(G4333,'PB2'!$D$1:$AQ$1,0))</f>
        <v>1.32515096664429</v>
      </c>
      <c r="M4333" s="16">
        <f t="shared" si="314"/>
        <v>0.75463100067181232</v>
      </c>
      <c r="N4333" s="6">
        <f>INDEX('ROA2'!$D$2:$AQ$224,MATCH(A4333,'ROA2'!$B$2:$B$224,0),MATCH(G4333,'ROA2'!$D$1:$AQ$1,0))</f>
        <v>7.2451372146606499</v>
      </c>
      <c r="O4333" s="6">
        <v>6636.1497600000002</v>
      </c>
      <c r="P4333" s="28">
        <v>4.3111925669876233E-2</v>
      </c>
    </row>
    <row r="4334" spans="1:16" x14ac:dyDescent="0.3">
      <c r="A4334" t="s">
        <v>573</v>
      </c>
      <c r="B4334" t="e">
        <f>VLOOKUP(A4334,Sheet3!L:L,1,FALSE)</f>
        <v>#N/A</v>
      </c>
      <c r="C4334" t="str">
        <f>VLOOKUP(A4334,'ALL - prices'!B:C,2,FALSE)</f>
        <v>Lundin Mining Corp</v>
      </c>
      <c r="D4334" t="str">
        <f>VLOOKUP(A4334,'ALL - prices'!B:I,8,FALSE)</f>
        <v>Materials</v>
      </c>
      <c r="E4334">
        <v>2018</v>
      </c>
      <c r="F4334" t="s">
        <v>679</v>
      </c>
      <c r="G4334" t="str">
        <f t="shared" si="312"/>
        <v>2018-Q1</v>
      </c>
      <c r="H4334" s="4">
        <f>INDEX('ALL - prices'!$J$3:$DY$219,MATCH('COMBINED DATA'!A4334,'ALL - prices'!$B$3:$B$219,0),MATCH('COMBINED DATA'!G4334,'ALL - prices'!$J$1:$DY$1,0))</f>
        <v>6.9352</v>
      </c>
      <c r="I4334" s="14">
        <f t="shared" si="316"/>
        <v>0.57886006080917374</v>
      </c>
      <c r="J4334" s="15">
        <f>INDEX(MarketCap2!$E$2:$AR$224,MATCH(A4334,MarketCap2!$B$2:$B$224,0),MATCH(G4334,MarketCap2!$E$1:$AR$1,0))</f>
        <v>6159587328</v>
      </c>
      <c r="K4334">
        <f t="shared" si="313"/>
        <v>22.541275620039968</v>
      </c>
      <c r="L4334">
        <f>INDEX('PB2'!$D$2:$AQ$224,MATCH(A4334,'PB2'!$B$2:$B$224,0),MATCH(G4334,'PB2'!$D$1:$AQ$1,0))</f>
        <v>1.30009794235229</v>
      </c>
      <c r="M4334" s="16">
        <f t="shared" si="314"/>
        <v>0.76917281954210504</v>
      </c>
      <c r="N4334" s="6">
        <f>INDEX('ROA2'!$D$2:$AQ$224,MATCH(A4334,'ROA2'!$B$2:$B$224,0),MATCH(G4334,'ROA2'!$D$1:$AQ$1,0))</f>
        <v>6.8628120422363299</v>
      </c>
      <c r="O4334" s="6">
        <v>6286.4281600000004</v>
      </c>
      <c r="P4334" s="28">
        <v>-5.269947373821772E-2</v>
      </c>
    </row>
    <row r="4335" spans="1:16" x14ac:dyDescent="0.3">
      <c r="A4335" t="s">
        <v>573</v>
      </c>
      <c r="B4335" t="e">
        <f>VLOOKUP(A4335,Sheet3!L:L,1,FALSE)</f>
        <v>#N/A</v>
      </c>
      <c r="C4335" t="str">
        <f>VLOOKUP(A4335,'ALL - prices'!B:C,2,FALSE)</f>
        <v>Lundin Mining Corp</v>
      </c>
      <c r="D4335" t="str">
        <f>VLOOKUP(A4335,'ALL - prices'!B:I,8,FALSE)</f>
        <v>Materials</v>
      </c>
      <c r="E4335">
        <v>2018</v>
      </c>
      <c r="F4335" t="s">
        <v>680</v>
      </c>
      <c r="G4335" t="str">
        <f t="shared" si="312"/>
        <v>2018-Q2</v>
      </c>
      <c r="H4335" s="4">
        <f>INDEX('ALL - prices'!$J$3:$DY$219,MATCH('COMBINED DATA'!A4335,'ALL - prices'!$B$3:$B$219,0),MATCH('COMBINED DATA'!G4335,'ALL - prices'!$J$1:$DY$1,0))</f>
        <v>6.0217000000000001</v>
      </c>
      <c r="I4335" s="14">
        <f t="shared" si="316"/>
        <v>0.59077150405211687</v>
      </c>
      <c r="J4335" s="15">
        <f>INDEX(MarketCap2!$E$2:$AR$224,MATCH(A4335,MarketCap2!$B$2:$B$224,0),MATCH(G4335,MarketCap2!$E$1:$AR$1,0))</f>
        <v>5347615232</v>
      </c>
      <c r="K4335">
        <f t="shared" si="313"/>
        <v>22.399916547449767</v>
      </c>
      <c r="L4335">
        <f>INDEX('PB2'!$D$2:$AQ$224,MATCH(A4335,'PB2'!$B$2:$B$224,0),MATCH(G4335,'PB2'!$D$1:$AQ$1,0))</f>
        <v>1.10216796398163</v>
      </c>
      <c r="M4335" s="16">
        <f t="shared" si="314"/>
        <v>0.90730272760556052</v>
      </c>
      <c r="N4335" s="6">
        <f>INDEX('ROA2'!$D$2:$AQ$224,MATCH(A4335,'ROA2'!$B$2:$B$224,0),MATCH(G4335,'ROA2'!$D$1:$AQ$1,0))</f>
        <v>6.5665221214294398</v>
      </c>
      <c r="O4335" s="6">
        <v>6393.03424</v>
      </c>
      <c r="P4335" s="28">
        <v>1.6958132231324117E-2</v>
      </c>
    </row>
    <row r="4336" spans="1:16" x14ac:dyDescent="0.3">
      <c r="A4336" t="s">
        <v>573</v>
      </c>
      <c r="B4336" t="e">
        <f>VLOOKUP(A4336,Sheet3!L:L,1,FALSE)</f>
        <v>#N/A</v>
      </c>
      <c r="C4336" t="str">
        <f>VLOOKUP(A4336,'ALL - prices'!B:C,2,FALSE)</f>
        <v>Lundin Mining Corp</v>
      </c>
      <c r="D4336" t="str">
        <f>VLOOKUP(A4336,'ALL - prices'!B:I,8,FALSE)</f>
        <v>Materials</v>
      </c>
      <c r="E4336">
        <v>2018</v>
      </c>
      <c r="F4336" t="s">
        <v>681</v>
      </c>
      <c r="G4336" t="str">
        <f t="shared" si="312"/>
        <v>2018-Q3</v>
      </c>
      <c r="H4336" s="4">
        <f>INDEX('ALL - prices'!$J$3:$DY$219,MATCH('COMBINED DATA'!A4336,'ALL - prices'!$B$3:$B$219,0),MATCH('COMBINED DATA'!G4336,'ALL - prices'!$J$1:$DY$1,0))</f>
        <v>5.6619000000000002</v>
      </c>
      <c r="I4336" s="14">
        <f t="shared" si="316"/>
        <v>0.56437112715540894</v>
      </c>
      <c r="J4336" s="15">
        <f>INDEX(MarketCap2!$E$2:$AR$224,MATCH(A4336,MarketCap2!$B$2:$B$224,0),MATCH(G4336,MarketCap2!$E$1:$AR$1,0))</f>
        <v>5007227904</v>
      </c>
      <c r="K4336">
        <f t="shared" si="313"/>
        <v>22.334148286334443</v>
      </c>
      <c r="L4336">
        <f>INDEX('PB2'!$D$2:$AQ$224,MATCH(A4336,'PB2'!$B$2:$B$224,0),MATCH(G4336,'PB2'!$D$1:$AQ$1,0))</f>
        <v>1.0514990091323899</v>
      </c>
      <c r="M4336" s="16">
        <f t="shared" si="314"/>
        <v>0.95102324520982418</v>
      </c>
      <c r="N4336" s="6">
        <f>INDEX('ROA2'!$D$2:$AQ$224,MATCH(A4336,'ROA2'!$B$2:$B$224,0),MATCH(G4336,'ROA2'!$D$1:$AQ$1,0))</f>
        <v>6.7296619415283203</v>
      </c>
      <c r="O4336" s="6">
        <v>6265.5329279999996</v>
      </c>
      <c r="P4336" s="28">
        <v>-1.9943786817572296E-2</v>
      </c>
    </row>
    <row r="4337" spans="1:16" x14ac:dyDescent="0.3">
      <c r="A4337" t="s">
        <v>573</v>
      </c>
      <c r="B4337" t="e">
        <f>VLOOKUP(A4337,Sheet3!L:L,1,FALSE)</f>
        <v>#N/A</v>
      </c>
      <c r="C4337" t="str">
        <f>VLOOKUP(A4337,'ALL - prices'!B:C,2,FALSE)</f>
        <v>Lundin Mining Corp</v>
      </c>
      <c r="D4337" t="str">
        <f>VLOOKUP(A4337,'ALL - prices'!B:I,8,FALSE)</f>
        <v>Materials</v>
      </c>
      <c r="E4337">
        <v>2018</v>
      </c>
      <c r="F4337" t="s">
        <v>682</v>
      </c>
      <c r="G4337" t="str">
        <f t="shared" si="312"/>
        <v>2018-Q4</v>
      </c>
      <c r="H4337" s="4">
        <f>INDEX('ALL - prices'!$J$3:$DY$219,MATCH('COMBINED DATA'!A4337,'ALL - prices'!$B$3:$B$219,0),MATCH('COMBINED DATA'!G4337,'ALL - prices'!$J$1:$DY$1,0))</f>
        <v>4.6910999999999996</v>
      </c>
      <c r="I4337" s="14">
        <f t="shared" si="316"/>
        <v>0.66774687319871939</v>
      </c>
      <c r="J4337" s="15">
        <f>INDEX(MarketCap2!$E$2:$AR$224,MATCH(A4337,MarketCap2!$B$2:$B$224,0),MATCH(G4337,MarketCap2!$E$1:$AR$1,0))</f>
        <v>4136901632</v>
      </c>
      <c r="K4337">
        <f t="shared" si="313"/>
        <v>22.143212946526365</v>
      </c>
      <c r="L4337">
        <f>INDEX('PB2'!$D$2:$AQ$224,MATCH(A4337,'PB2'!$B$2:$B$224,0),MATCH(G4337,'PB2'!$D$1:$AQ$1,0))</f>
        <v>0.82268601655960105</v>
      </c>
      <c r="M4337" s="16">
        <f t="shared" si="314"/>
        <v>1.2155305667913381</v>
      </c>
      <c r="N4337" s="6">
        <f>INDEX('ROA2'!$D$2:$AQ$224,MATCH(A4337,'ROA2'!$B$2:$B$224,0),MATCH(G4337,'ROA2'!$D$1:$AQ$1,0))</f>
        <v>4.6440539360046396</v>
      </c>
      <c r="O4337" s="6">
        <v>6289.3680640000002</v>
      </c>
      <c r="P4337" s="28">
        <v>3.8041673827112002E-3</v>
      </c>
    </row>
    <row r="4338" spans="1:16" x14ac:dyDescent="0.3">
      <c r="A4338" t="s">
        <v>573</v>
      </c>
      <c r="B4338" t="e">
        <f>VLOOKUP(A4338,Sheet3!L:L,1,FALSE)</f>
        <v>#N/A</v>
      </c>
      <c r="C4338" t="str">
        <f>VLOOKUP(A4338,'ALL - prices'!B:C,2,FALSE)</f>
        <v>Lundin Mining Corp</v>
      </c>
      <c r="D4338" t="str">
        <f>VLOOKUP(A4338,'ALL - prices'!B:I,8,FALSE)</f>
        <v>Materials</v>
      </c>
      <c r="E4338">
        <v>2019</v>
      </c>
      <c r="F4338" t="s">
        <v>679</v>
      </c>
      <c r="G4338" t="str">
        <f t="shared" ref="G4338:G4401" si="317">E4338&amp;"-"&amp;F4338</f>
        <v>2019-Q1</v>
      </c>
      <c r="H4338" s="4">
        <f>INDEX('ALL - prices'!$J$3:$DY$219,MATCH('COMBINED DATA'!A4338,'ALL - prices'!$B$3:$B$219,0),MATCH('COMBINED DATA'!G4338,'ALL - prices'!$J$1:$DY$1,0))</f>
        <v>5.1806999999999999</v>
      </c>
      <c r="I4338" s="14">
        <f t="shared" si="316"/>
        <v>0.9017019107406482</v>
      </c>
      <c r="J4338" s="15">
        <f>INDEX(MarketCap2!$E$2:$AR$224,MATCH(A4338,MarketCap2!$B$2:$B$224,0),MATCH(G4338,MarketCap2!$E$1:$AR$1,0))</f>
        <v>4562404352</v>
      </c>
      <c r="K4338">
        <f t="shared" ref="K4338:K4401" si="318">LN(J4338)</f>
        <v>22.241115591690068</v>
      </c>
      <c r="L4338">
        <f>INDEX('PB2'!$D$2:$AQ$224,MATCH(A4338,'PB2'!$B$2:$B$224,0),MATCH(G4338,'PB2'!$D$1:$AQ$1,0))</f>
        <v>0.918789982795715</v>
      </c>
      <c r="M4338" s="16">
        <f t="shared" ref="M4338:M4401" si="319">1/L4338</f>
        <v>1.0883880089301554</v>
      </c>
      <c r="N4338" s="6">
        <f>INDEX('ROA2'!$D$2:$AQ$224,MATCH(A4338,'ROA2'!$B$2:$B$224,0),MATCH(G4338,'ROA2'!$D$1:$AQ$1,0))</f>
        <v>3.2050879001617401</v>
      </c>
      <c r="O4338" s="6">
        <v>5934.7650560000002</v>
      </c>
      <c r="P4338" s="28">
        <v>-5.6381341398944088E-2</v>
      </c>
    </row>
    <row r="4339" spans="1:16" x14ac:dyDescent="0.3">
      <c r="A4339" t="s">
        <v>573</v>
      </c>
      <c r="B4339" t="e">
        <f>VLOOKUP(A4339,Sheet3!L:L,1,FALSE)</f>
        <v>#N/A</v>
      </c>
      <c r="C4339" t="str">
        <f>VLOOKUP(A4339,'ALL - prices'!B:C,2,FALSE)</f>
        <v>Lundin Mining Corp</v>
      </c>
      <c r="D4339" t="str">
        <f>VLOOKUP(A4339,'ALL - prices'!B:I,8,FALSE)</f>
        <v>Materials</v>
      </c>
      <c r="E4339">
        <v>2019</v>
      </c>
      <c r="F4339" t="s">
        <v>680</v>
      </c>
      <c r="G4339" t="str">
        <f t="shared" si="317"/>
        <v>2019-Q2</v>
      </c>
      <c r="H4339" s="4">
        <f>INDEX('ALL - prices'!$J$3:$DY$219,MATCH('COMBINED DATA'!A4339,'ALL - prices'!$B$3:$B$219,0),MATCH('COMBINED DATA'!G4339,'ALL - prices'!$J$1:$DY$1,0))</f>
        <v>6.0541</v>
      </c>
      <c r="I4339" s="14">
        <f t="shared" si="316"/>
        <v>0.94077738200915484</v>
      </c>
      <c r="J4339" s="15">
        <f>INDEX(MarketCap2!$E$2:$AR$224,MATCH(A4339,MarketCap2!$B$2:$B$224,0),MATCH(G4339,MarketCap2!$E$1:$AR$1,0))</f>
        <v>5302639616</v>
      </c>
      <c r="K4339">
        <f t="shared" si="318"/>
        <v>22.39147057427807</v>
      </c>
      <c r="L4339">
        <f>INDEX('PB2'!$D$2:$AQ$224,MATCH(A4339,'PB2'!$B$2:$B$224,0),MATCH(G4339,'PB2'!$D$1:$AQ$1,0))</f>
        <v>1.0946340560913099</v>
      </c>
      <c r="M4339" s="16">
        <f t="shared" si="319"/>
        <v>0.91354731239659515</v>
      </c>
      <c r="N4339" s="6">
        <f>INDEX('ROA2'!$D$2:$AQ$224,MATCH(A4339,'ROA2'!$B$2:$B$224,0),MATCH(G4339,'ROA2'!$D$1:$AQ$1,0))</f>
        <v>2.6919579505920401</v>
      </c>
      <c r="O4339" s="6">
        <v>5959.8320640000002</v>
      </c>
      <c r="P4339" s="28">
        <v>4.2237574299015326E-3</v>
      </c>
    </row>
    <row r="4340" spans="1:16" x14ac:dyDescent="0.3">
      <c r="A4340" t="s">
        <v>573</v>
      </c>
      <c r="B4340" t="e">
        <f>VLOOKUP(A4340,Sheet3!L:L,1,FALSE)</f>
        <v>#N/A</v>
      </c>
      <c r="C4340" t="str">
        <f>VLOOKUP(A4340,'ALL - prices'!B:C,2,FALSE)</f>
        <v>Lundin Mining Corp</v>
      </c>
      <c r="D4340" t="str">
        <f>VLOOKUP(A4340,'ALL - prices'!B:I,8,FALSE)</f>
        <v>Materials</v>
      </c>
      <c r="E4340">
        <v>2019</v>
      </c>
      <c r="F4340" t="s">
        <v>681</v>
      </c>
      <c r="G4340" t="str">
        <f t="shared" si="317"/>
        <v>2019-Q3</v>
      </c>
      <c r="H4340" s="4">
        <f>INDEX('ALL - prices'!$J$3:$DY$219,MATCH('COMBINED DATA'!A4340,'ALL - prices'!$B$3:$B$219,0),MATCH('COMBINED DATA'!G4340,'ALL - prices'!$J$1:$DY$1,0))</f>
        <v>5.2556000000000003</v>
      </c>
      <c r="I4340" s="14">
        <f t="shared" si="316"/>
        <v>0.95704642651231753</v>
      </c>
      <c r="J4340" s="15">
        <f>INDEX(MarketCap2!$E$2:$AR$224,MATCH(A4340,MarketCap2!$B$2:$B$224,0),MATCH(G4340,MarketCap2!$E$1:$AR$1,0))</f>
        <v>4575500800</v>
      </c>
      <c r="K4340">
        <f t="shared" si="318"/>
        <v>22.24398199416397</v>
      </c>
      <c r="L4340">
        <f>INDEX('PB2'!$D$2:$AQ$224,MATCH(A4340,'PB2'!$B$2:$B$224,0),MATCH(G4340,'PB2'!$D$1:$AQ$1,0))</f>
        <v>0.944518983364105</v>
      </c>
      <c r="M4340" s="16">
        <f t="shared" si="319"/>
        <v>1.0587399698821167</v>
      </c>
      <c r="N4340" s="6">
        <f>INDEX('ROA2'!$D$2:$AQ$224,MATCH(A4340,'ROA2'!$B$2:$B$224,0),MATCH(G4340,'ROA2'!$D$1:$AQ$1,0))</f>
        <v>1.2977180480957</v>
      </c>
      <c r="O4340" s="6">
        <v>6012.6392320000004</v>
      </c>
      <c r="P4340" s="28">
        <v>8.8605127515217642E-3</v>
      </c>
    </row>
    <row r="4341" spans="1:16" x14ac:dyDescent="0.3">
      <c r="A4341" t="s">
        <v>573</v>
      </c>
      <c r="B4341" t="e">
        <f>VLOOKUP(A4341,Sheet3!L:L,1,FALSE)</f>
        <v>#N/A</v>
      </c>
      <c r="C4341" t="str">
        <f>VLOOKUP(A4341,'ALL - prices'!B:C,2,FALSE)</f>
        <v>Lundin Mining Corp</v>
      </c>
      <c r="D4341" t="str">
        <f>VLOOKUP(A4341,'ALL - prices'!B:I,8,FALSE)</f>
        <v>Materials</v>
      </c>
      <c r="E4341">
        <v>2019</v>
      </c>
      <c r="F4341" t="s">
        <v>682</v>
      </c>
      <c r="G4341" t="str">
        <f t="shared" si="317"/>
        <v>2019-Q4</v>
      </c>
      <c r="H4341" s="4">
        <f>INDEX('ALL - prices'!$J$3:$DY$219,MATCH('COMBINED DATA'!A4341,'ALL - prices'!$B$3:$B$219,0),MATCH('COMBINED DATA'!G4341,'ALL - prices'!$J$1:$DY$1,0))</f>
        <v>6.5731999999999999</v>
      </c>
      <c r="I4341" s="14">
        <f t="shared" si="316"/>
        <v>2.2091238495159136</v>
      </c>
      <c r="J4341" s="15">
        <f>INDEX(MarketCap2!$E$2:$AR$224,MATCH(A4341,MarketCap2!$B$2:$B$224,0),MATCH(G4341,MarketCap2!$E$1:$AR$1,0))</f>
        <v>5703219200</v>
      </c>
      <c r="K4341">
        <f t="shared" si="318"/>
        <v>22.464296624293095</v>
      </c>
      <c r="L4341">
        <f>INDEX('PB2'!$D$2:$AQ$224,MATCH(A4341,'PB2'!$B$2:$B$224,0),MATCH(G4341,'PB2'!$D$1:$AQ$1,0))</f>
        <v>1.1635760068893399</v>
      </c>
      <c r="M4341" s="16">
        <f t="shared" si="319"/>
        <v>0.85941957730235619</v>
      </c>
      <c r="N4341" s="6">
        <f>INDEX('ROA2'!$D$2:$AQ$224,MATCH(A4341,'ROA2'!$B$2:$B$224,0),MATCH(G4341,'ROA2'!$D$1:$AQ$1,0))</f>
        <v>1.50790095329285</v>
      </c>
      <c r="O4341" s="6">
        <v>6842.2609920000004</v>
      </c>
      <c r="P4341" s="28">
        <v>0.13797963389931192</v>
      </c>
    </row>
    <row r="4342" spans="1:16" x14ac:dyDescent="0.3">
      <c r="A4342" t="s">
        <v>573</v>
      </c>
      <c r="B4342" t="e">
        <f>VLOOKUP(A4342,Sheet3!L:L,1,FALSE)</f>
        <v>#N/A</v>
      </c>
      <c r="C4342" t="str">
        <f>VLOOKUP(A4342,'ALL - prices'!B:C,2,FALSE)</f>
        <v>Lundin Mining Corp</v>
      </c>
      <c r="D4342" t="str">
        <f>VLOOKUP(A4342,'ALL - prices'!B:I,8,FALSE)</f>
        <v>Materials</v>
      </c>
      <c r="E4342">
        <v>2020</v>
      </c>
      <c r="F4342" t="s">
        <v>679</v>
      </c>
      <c r="G4342" t="str">
        <f t="shared" si="317"/>
        <v>2020-Q1</v>
      </c>
      <c r="H4342" s="4">
        <f>INDEX('ALL - prices'!$J$3:$DY$219,MATCH('COMBINED DATA'!A4342,'ALL - prices'!$B$3:$B$219,0),MATCH('COMBINED DATA'!G4342,'ALL - prices'!$J$1:$DY$1,0))</f>
        <v>4.5195999999999996</v>
      </c>
      <c r="I4342" s="14">
        <f t="shared" si="316"/>
        <v>2.4965923455782688</v>
      </c>
      <c r="J4342" s="15">
        <f>INDEX(MarketCap2!$E$2:$AR$224,MATCH(A4342,MarketCap2!$B$2:$B$224,0),MATCH(G4342,MarketCap2!$E$1:$AR$1,0))</f>
        <v>3880608768</v>
      </c>
      <c r="K4342">
        <f t="shared" si="318"/>
        <v>22.079257877243311</v>
      </c>
      <c r="L4342">
        <f>INDEX('PB2'!$D$2:$AQ$224,MATCH(A4342,'PB2'!$B$2:$B$224,0),MATCH(G4342,'PB2'!$D$1:$AQ$1,0))</f>
        <v>0.75898098945617698</v>
      </c>
      <c r="M4342" s="16">
        <f t="shared" si="319"/>
        <v>1.3175560572558178</v>
      </c>
      <c r="N4342" s="6">
        <f>INDEX('ROA2'!$D$2:$AQ$224,MATCH(A4342,'ROA2'!$B$2:$B$224,0),MATCH(G4342,'ROA2'!$D$1:$AQ$1,0))</f>
        <v>2.6027989387512198</v>
      </c>
      <c r="O4342" s="6">
        <v>6917.2459520000002</v>
      </c>
      <c r="P4342" s="28">
        <v>1.0959090874737532E-2</v>
      </c>
    </row>
    <row r="4343" spans="1:16" x14ac:dyDescent="0.3">
      <c r="A4343" t="s">
        <v>573</v>
      </c>
      <c r="B4343" t="e">
        <f>VLOOKUP(A4343,Sheet3!L:L,1,FALSE)</f>
        <v>#N/A</v>
      </c>
      <c r="C4343" t="str">
        <f>VLOOKUP(A4343,'ALL - prices'!B:C,2,FALSE)</f>
        <v>Lundin Mining Corp</v>
      </c>
      <c r="D4343" t="str">
        <f>VLOOKUP(A4343,'ALL - prices'!B:I,8,FALSE)</f>
        <v>Materials</v>
      </c>
      <c r="E4343">
        <v>2020</v>
      </c>
      <c r="F4343" t="s">
        <v>680</v>
      </c>
      <c r="G4343" t="str">
        <f t="shared" si="317"/>
        <v>2020-Q2</v>
      </c>
      <c r="H4343" s="4">
        <f>INDEX('ALL - prices'!$J$3:$DY$219,MATCH('COMBINED DATA'!A4343,'ALL - prices'!$B$3:$B$219,0),MATCH('COMBINED DATA'!G4343,'ALL - prices'!$J$1:$DY$1,0))</f>
        <v>6.2579000000000002</v>
      </c>
      <c r="I4343" s="14">
        <f t="shared" si="316"/>
        <v>2.0547265176903773</v>
      </c>
      <c r="J4343" s="15">
        <f>INDEX(MarketCap2!$E$2:$AR$224,MATCH(A4343,MarketCap2!$B$2:$B$224,0),MATCH(G4343,MarketCap2!$E$1:$AR$1,0))</f>
        <v>5340847616</v>
      </c>
      <c r="K4343">
        <f t="shared" si="318"/>
        <v>22.398650206910322</v>
      </c>
      <c r="L4343">
        <f>INDEX('PB2'!$D$2:$AQ$224,MATCH(A4343,'PB2'!$B$2:$B$224,0),MATCH(G4343,'PB2'!$D$1:$AQ$1,0))</f>
        <v>1.0737069845199601</v>
      </c>
      <c r="M4343" s="16">
        <f t="shared" si="319"/>
        <v>0.93135279402795967</v>
      </c>
      <c r="N4343" s="6">
        <f>INDEX('ROA2'!$D$2:$AQ$224,MATCH(A4343,'ROA2'!$B$2:$B$224,0),MATCH(G4343,'ROA2'!$D$1:$AQ$1,0))</f>
        <v>6.3988998532295005E-2</v>
      </c>
      <c r="O4343" s="6">
        <v>6870.5638399999998</v>
      </c>
      <c r="P4343" s="28">
        <v>-6.7486557979773874E-3</v>
      </c>
    </row>
    <row r="4344" spans="1:16" x14ac:dyDescent="0.3">
      <c r="A4344" t="s">
        <v>573</v>
      </c>
      <c r="B4344" t="e">
        <f>VLOOKUP(A4344,Sheet3!L:L,1,FALSE)</f>
        <v>#N/A</v>
      </c>
      <c r="C4344" t="str">
        <f>VLOOKUP(A4344,'ALL - prices'!B:C,2,FALSE)</f>
        <v>Lundin Mining Corp</v>
      </c>
      <c r="D4344" t="str">
        <f>VLOOKUP(A4344,'ALL - prices'!B:I,8,FALSE)</f>
        <v>Materials</v>
      </c>
      <c r="E4344">
        <v>2020</v>
      </c>
      <c r="F4344" t="s">
        <v>681</v>
      </c>
      <c r="G4344" t="str">
        <f t="shared" si="317"/>
        <v>2020-Q3</v>
      </c>
      <c r="H4344" s="4">
        <f>INDEX('ALL - prices'!$J$3:$DY$219,MATCH('COMBINED DATA'!A4344,'ALL - prices'!$B$3:$B$219,0),MATCH('COMBINED DATA'!G4344,'ALL - prices'!$J$1:$DY$1,0))</f>
        <v>6.4177999999999997</v>
      </c>
      <c r="I4344" s="14">
        <f t="shared" si="316"/>
        <v>1.3170517301913576</v>
      </c>
      <c r="J4344" s="15">
        <f>INDEX(MarketCap2!$E$2:$AR$224,MATCH(A4344,MarketCap2!$B$2:$B$224,0),MATCH(G4344,MarketCap2!$E$1:$AR$1,0))</f>
        <v>5451202048</v>
      </c>
      <c r="K4344">
        <f t="shared" si="318"/>
        <v>22.419101980568001</v>
      </c>
      <c r="L4344">
        <f>INDEX('PB2'!$D$2:$AQ$224,MATCH(A4344,'PB2'!$B$2:$B$224,0),MATCH(G4344,'PB2'!$D$1:$AQ$1,0))</f>
        <v>1.0768070220947299</v>
      </c>
      <c r="M4344" s="16">
        <f t="shared" si="319"/>
        <v>0.92867150704003032</v>
      </c>
      <c r="N4344" s="6">
        <f>INDEX('ROA2'!$D$2:$AQ$224,MATCH(A4344,'ROA2'!$B$2:$B$224,0),MATCH(G4344,'ROA2'!$D$1:$AQ$1,0))</f>
        <v>0.77928799390792802</v>
      </c>
      <c r="O4344" s="6">
        <v>6980.5009920000002</v>
      </c>
      <c r="P4344" s="28">
        <v>1.6001183390503278E-2</v>
      </c>
    </row>
    <row r="4345" spans="1:16" x14ac:dyDescent="0.3">
      <c r="A4345" t="s">
        <v>573</v>
      </c>
      <c r="B4345" t="e">
        <f>VLOOKUP(A4345,Sheet3!L:L,1,FALSE)</f>
        <v>#N/A</v>
      </c>
      <c r="C4345" t="str">
        <f>VLOOKUP(A4345,'ALL - prices'!B:C,2,FALSE)</f>
        <v>Lundin Mining Corp</v>
      </c>
      <c r="D4345" t="str">
        <f>VLOOKUP(A4345,'ALL - prices'!B:I,8,FALSE)</f>
        <v>Materials</v>
      </c>
      <c r="E4345">
        <v>2020</v>
      </c>
      <c r="F4345" t="s">
        <v>682</v>
      </c>
      <c r="G4345" t="str">
        <f t="shared" si="317"/>
        <v>2020-Q4</v>
      </c>
      <c r="H4345" s="4">
        <f>INDEX('ALL - prices'!$J$3:$DY$219,MATCH('COMBINED DATA'!A4345,'ALL - prices'!$B$3:$B$219,0),MATCH('COMBINED DATA'!G4345,'ALL - prices'!$J$1:$DY$1,0))</f>
        <v>9.8018000000000001</v>
      </c>
      <c r="I4345" s="14">
        <f t="shared" si="316"/>
        <v>1.3899586165901865</v>
      </c>
      <c r="J4345" s="15">
        <f>INDEX(MarketCap2!$E$2:$AR$224,MATCH(A4345,MarketCap2!$B$2:$B$224,0),MATCH(G4345,MarketCap2!$E$1:$AR$1,0))</f>
        <v>8317027840</v>
      </c>
      <c r="K4345">
        <f t="shared" si="318"/>
        <v>22.841570797188187</v>
      </c>
      <c r="L4345">
        <f>INDEX('PB2'!$D$2:$AQ$224,MATCH(A4345,'PB2'!$B$2:$B$224,0),MATCH(G4345,'PB2'!$D$1:$AQ$1,0))</f>
        <v>1.6375689506530799</v>
      </c>
      <c r="M4345" s="16">
        <f t="shared" si="319"/>
        <v>0.61066130962069676</v>
      </c>
      <c r="N4345" s="6">
        <f>INDEX('ROA2'!$D$2:$AQ$224,MATCH(A4345,'ROA2'!$B$2:$B$224,0),MATCH(G4345,'ROA2'!$D$1:$AQ$1,0))</f>
        <v>2.12260794639587</v>
      </c>
      <c r="O4345" s="6">
        <v>6972.3448319999998</v>
      </c>
      <c r="P4345" s="28">
        <v>-1.168420434199181E-3</v>
      </c>
    </row>
    <row r="4346" spans="1:16" x14ac:dyDescent="0.3">
      <c r="A4346" t="s">
        <v>573</v>
      </c>
      <c r="B4346" t="e">
        <f>VLOOKUP(A4346,Sheet3!L:L,1,FALSE)</f>
        <v>#N/A</v>
      </c>
      <c r="C4346" t="str">
        <f>VLOOKUP(A4346,'ALL - prices'!B:C,2,FALSE)</f>
        <v>Lundin Mining Corp</v>
      </c>
      <c r="D4346" t="str">
        <f>VLOOKUP(A4346,'ALL - prices'!B:I,8,FALSE)</f>
        <v>Materials</v>
      </c>
      <c r="E4346">
        <v>2021</v>
      </c>
      <c r="F4346" t="s">
        <v>679</v>
      </c>
      <c r="G4346" t="str">
        <f t="shared" si="317"/>
        <v>2021-Q1</v>
      </c>
      <c r="H4346" s="4">
        <f>INDEX('ALL - prices'!$J$3:$DY$219,MATCH('COMBINED DATA'!A4346,'ALL - prices'!$B$3:$B$219,0),MATCH('COMBINED DATA'!G4346,'ALL - prices'!$J$1:$DY$1,0))</f>
        <v>11.267300000000001</v>
      </c>
      <c r="I4346" s="14">
        <f t="shared" si="316"/>
        <v>1.4358082796227964</v>
      </c>
      <c r="J4346" s="15">
        <f>INDEX(MarketCap2!$E$2:$AR$224,MATCH(A4346,MarketCap2!$B$2:$B$224,0),MATCH(G4346,MarketCap2!$E$1:$AR$1,0))</f>
        <v>9534651392</v>
      </c>
      <c r="K4346">
        <f t="shared" si="318"/>
        <v>22.978198514449463</v>
      </c>
      <c r="L4346">
        <f>INDEX('PB2'!$D$2:$AQ$224,MATCH(A4346,'PB2'!$B$2:$B$224,0),MATCH(G4346,'PB2'!$D$1:$AQ$1,0))</f>
        <v>1.88111400604248</v>
      </c>
      <c r="M4346" s="16">
        <f t="shared" si="319"/>
        <v>0.53159989069658631</v>
      </c>
      <c r="N4346" s="6">
        <f>INDEX('ROA2'!$D$2:$AQ$224,MATCH(A4346,'ROA2'!$B$2:$B$224,0),MATCH(G4346,'ROA2'!$D$1:$AQ$1,0))</f>
        <v>2.41558909416199</v>
      </c>
      <c r="O4346" s="6">
        <v>7058.4770559999997</v>
      </c>
      <c r="P4346" s="28">
        <v>1.2353408512540987E-2</v>
      </c>
    </row>
    <row r="4347" spans="1:16" x14ac:dyDescent="0.3">
      <c r="A4347" t="s">
        <v>573</v>
      </c>
      <c r="B4347" t="e">
        <f>VLOOKUP(A4347,Sheet3!L:L,1,FALSE)</f>
        <v>#N/A</v>
      </c>
      <c r="C4347" t="str">
        <f>VLOOKUP(A4347,'ALL - prices'!B:C,2,FALSE)</f>
        <v>Lundin Mining Corp</v>
      </c>
      <c r="D4347" t="str">
        <f>VLOOKUP(A4347,'ALL - prices'!B:I,8,FALSE)</f>
        <v>Materials</v>
      </c>
      <c r="E4347">
        <v>2021</v>
      </c>
      <c r="F4347" t="s">
        <v>680</v>
      </c>
      <c r="G4347" t="str">
        <f t="shared" si="317"/>
        <v>2021-Q2</v>
      </c>
      <c r="H4347" s="4">
        <f>INDEX('ALL - prices'!$J$3:$DY$219,MATCH('COMBINED DATA'!A4347,'ALL - prices'!$B$3:$B$219,0),MATCH('COMBINED DATA'!G4347,'ALL - prices'!$J$1:$DY$1,0))</f>
        <v>9.7878000000000007</v>
      </c>
      <c r="I4347" s="14">
        <f t="shared" si="316"/>
        <v>1.7462681168232317</v>
      </c>
      <c r="J4347" s="15">
        <f>INDEX(MarketCap2!$E$2:$AR$224,MATCH(A4347,MarketCap2!$B$2:$B$224,0),MATCH(G4347,MarketCap2!$E$1:$AR$1,0))</f>
        <v>8262745600</v>
      </c>
      <c r="K4347">
        <f t="shared" si="318"/>
        <v>22.835022766342053</v>
      </c>
      <c r="L4347">
        <f>INDEX('PB2'!$D$2:$AQ$224,MATCH(A4347,'PB2'!$B$2:$B$224,0),MATCH(G4347,'PB2'!$D$1:$AQ$1,0))</f>
        <v>1.56544601917267</v>
      </c>
      <c r="M4347" s="16">
        <f t="shared" si="319"/>
        <v>0.63879558142061954</v>
      </c>
      <c r="N4347" s="6">
        <f>INDEX('ROA2'!$D$2:$AQ$224,MATCH(A4347,'ROA2'!$B$2:$B$224,0),MATCH(G4347,'ROA2'!$D$1:$AQ$1,0))</f>
        <v>5.9524087905883798</v>
      </c>
      <c r="O4347" s="6">
        <v>7089.096192</v>
      </c>
      <c r="P4347" s="28">
        <v>4.3379238548310805E-3</v>
      </c>
    </row>
    <row r="4348" spans="1:16" x14ac:dyDescent="0.3">
      <c r="A4348" t="s">
        <v>573</v>
      </c>
      <c r="B4348" t="e">
        <f>VLOOKUP(A4348,Sheet3!L:L,1,FALSE)</f>
        <v>#N/A</v>
      </c>
      <c r="C4348" t="str">
        <f>VLOOKUP(A4348,'ALL - prices'!B:C,2,FALSE)</f>
        <v>Lundin Mining Corp</v>
      </c>
      <c r="D4348" t="str">
        <f>VLOOKUP(A4348,'ALL - prices'!B:I,8,FALSE)</f>
        <v>Materials</v>
      </c>
      <c r="E4348">
        <v>2021</v>
      </c>
      <c r="F4348" t="s">
        <v>681</v>
      </c>
      <c r="G4348" t="str">
        <f t="shared" si="317"/>
        <v>2021-Q3</v>
      </c>
      <c r="H4348" s="4">
        <f>INDEX('ALL - prices'!$J$3:$DY$219,MATCH('COMBINED DATA'!A4348,'ALL - prices'!$B$3:$B$219,0),MATCH('COMBINED DATA'!G4348,'ALL - prices'!$J$1:$DY$1,0))</f>
        <v>8.0471000000000004</v>
      </c>
      <c r="I4348" s="14">
        <f t="shared" si="316"/>
        <v>2.1598959805200457</v>
      </c>
      <c r="J4348" s="15">
        <f>INDEX(MarketCap2!$E$2:$AR$224,MATCH(A4348,MarketCap2!$B$2:$B$224,0),MATCH(G4348,MarketCap2!$E$1:$AR$1,0))</f>
        <v>6708579328</v>
      </c>
      <c r="K4348">
        <f t="shared" si="318"/>
        <v>22.626653040923021</v>
      </c>
      <c r="L4348">
        <f>INDEX('PB2'!$D$2:$AQ$224,MATCH(A4348,'PB2'!$B$2:$B$224,0),MATCH(G4348,'PB2'!$D$1:$AQ$1,0))</f>
        <v>1.2362259626388501</v>
      </c>
      <c r="M4348" s="16">
        <f t="shared" si="319"/>
        <v>0.80891360497347775</v>
      </c>
      <c r="N4348" s="6">
        <f>INDEX('ROA2'!$D$2:$AQ$224,MATCH(A4348,'ROA2'!$B$2:$B$224,0),MATCH(G4348,'ROA2'!$D$1:$AQ$1,0))</f>
        <v>8.6642913818359393</v>
      </c>
      <c r="O4348" s="6">
        <v>7316.8491519999998</v>
      </c>
      <c r="P4348" s="28">
        <v>3.2127220992856267E-2</v>
      </c>
    </row>
    <row r="4349" spans="1:16" x14ac:dyDescent="0.3">
      <c r="A4349" t="s">
        <v>573</v>
      </c>
      <c r="B4349" t="e">
        <f>VLOOKUP(A4349,Sheet3!L:L,1,FALSE)</f>
        <v>#N/A</v>
      </c>
      <c r="C4349" t="str">
        <f>VLOOKUP(A4349,'ALL - prices'!B:C,2,FALSE)</f>
        <v>Lundin Mining Corp</v>
      </c>
      <c r="D4349" t="str">
        <f>VLOOKUP(A4349,'ALL - prices'!B:I,8,FALSE)</f>
        <v>Materials</v>
      </c>
      <c r="E4349">
        <v>2021</v>
      </c>
      <c r="F4349" t="s">
        <v>682</v>
      </c>
      <c r="G4349" t="str">
        <f t="shared" si="317"/>
        <v>2021-Q4</v>
      </c>
      <c r="H4349" s="4">
        <f>INDEX('ALL - prices'!$J$3:$DY$219,MATCH('COMBINED DATA'!A4349,'ALL - prices'!$B$3:$B$219,0),MATCH('COMBINED DATA'!G4349,'ALL - prices'!$J$1:$DY$1,0))</f>
        <v>8.8064999999999998</v>
      </c>
      <c r="I4349" s="14">
        <f t="shared" si="316"/>
        <v>2.1765291743201272</v>
      </c>
      <c r="J4349" s="15">
        <f>INDEX(MarketCap2!$E$2:$AR$224,MATCH(A4349,MarketCap2!$B$2:$B$224,0),MATCH(G4349,MarketCap2!$E$1:$AR$1,0))</f>
        <v>7263013888</v>
      </c>
      <c r="K4349">
        <f t="shared" si="318"/>
        <v>22.706060715726124</v>
      </c>
      <c r="L4349">
        <f>INDEX('PB2'!$D$2:$AQ$224,MATCH(A4349,'PB2'!$B$2:$B$224,0),MATCH(G4349,'PB2'!$D$1:$AQ$1,0))</f>
        <v>1.29149794578552</v>
      </c>
      <c r="M4349" s="16">
        <f t="shared" si="319"/>
        <v>0.77429468878618779</v>
      </c>
      <c r="N4349" s="6">
        <f>INDEX('ROA2'!$D$2:$AQ$224,MATCH(A4349,'ROA2'!$B$2:$B$224,0),MATCH(G4349,'ROA2'!$D$1:$AQ$1,0))</f>
        <v>9.4348964691162092</v>
      </c>
      <c r="O4349" s="6">
        <v>7246.5080319999997</v>
      </c>
      <c r="P4349" s="28">
        <v>-9.613580728362138E-3</v>
      </c>
    </row>
    <row r="4350" spans="1:16" x14ac:dyDescent="0.3">
      <c r="A4350" t="s">
        <v>573</v>
      </c>
      <c r="B4350" t="e">
        <f>VLOOKUP(A4350,Sheet3!L:L,1,FALSE)</f>
        <v>#N/A</v>
      </c>
      <c r="C4350" t="str">
        <f>VLOOKUP(A4350,'ALL - prices'!B:C,2,FALSE)</f>
        <v>Lundin Mining Corp</v>
      </c>
      <c r="D4350" t="str">
        <f>VLOOKUP(A4350,'ALL - prices'!B:I,8,FALSE)</f>
        <v>Materials</v>
      </c>
      <c r="E4350">
        <v>2022</v>
      </c>
      <c r="F4350" t="s">
        <v>679</v>
      </c>
      <c r="G4350" t="str">
        <f t="shared" si="317"/>
        <v>2022-Q1</v>
      </c>
      <c r="H4350" s="4">
        <f>INDEX('ALL - prices'!$J$3:$DY$219,MATCH('COMBINED DATA'!A4350,'ALL - prices'!$B$3:$B$219,0),MATCH('COMBINED DATA'!G4350,'ALL - prices'!$J$1:$DY$1,0))</f>
        <v>11.3735</v>
      </c>
      <c r="I4350" s="14">
        <f t="shared" si="316"/>
        <v>0.91083234095706966</v>
      </c>
      <c r="J4350" s="15">
        <f>INDEX(MarketCap2!$E$2:$AR$224,MATCH(A4350,MarketCap2!$B$2:$B$224,0),MATCH(G4350,MarketCap2!$E$1:$AR$1,0))</f>
        <v>9333083136</v>
      </c>
      <c r="K4350">
        <f t="shared" si="318"/>
        <v>22.956831251237052</v>
      </c>
      <c r="L4350">
        <f>INDEX('PB2'!$D$2:$AQ$224,MATCH(A4350,'PB2'!$B$2:$B$224,0),MATCH(G4350,'PB2'!$D$1:$AQ$1,0))</f>
        <v>1.6062040328979501</v>
      </c>
      <c r="M4350" s="16">
        <f t="shared" si="319"/>
        <v>0.62258591033156419</v>
      </c>
      <c r="N4350" s="6">
        <f>INDEX('ROA2'!$D$2:$AQ$224,MATCH(A4350,'ROA2'!$B$2:$B$224,0),MATCH(G4350,'ROA2'!$D$1:$AQ$1,0))</f>
        <v>10.6203145980835</v>
      </c>
      <c r="O4350" s="6">
        <v>7636.9070080000001</v>
      </c>
      <c r="P4350" s="28">
        <v>5.3874083113691414E-2</v>
      </c>
    </row>
    <row r="4351" spans="1:16" x14ac:dyDescent="0.3">
      <c r="A4351" t="s">
        <v>573</v>
      </c>
      <c r="B4351" t="e">
        <f>VLOOKUP(A4351,Sheet3!L:L,1,FALSE)</f>
        <v>#N/A</v>
      </c>
      <c r="C4351" t="str">
        <f>VLOOKUP(A4351,'ALL - prices'!B:C,2,FALSE)</f>
        <v>Lundin Mining Corp</v>
      </c>
      <c r="D4351" t="str">
        <f>VLOOKUP(A4351,'ALL - prices'!B:I,8,FALSE)</f>
        <v>Materials</v>
      </c>
      <c r="E4351">
        <v>2022</v>
      </c>
      <c r="F4351" t="s">
        <v>680</v>
      </c>
      <c r="G4351" t="str">
        <f t="shared" si="317"/>
        <v>2022-Q2</v>
      </c>
      <c r="H4351" s="4">
        <f>INDEX('ALL - prices'!$J$3:$DY$219,MATCH('COMBINED DATA'!A4351,'ALL - prices'!$B$3:$B$219,0),MATCH('COMBINED DATA'!G4351,'ALL - prices'!$J$1:$DY$1,0))</f>
        <v>7.3853999999999997</v>
      </c>
      <c r="I4351" s="14">
        <f t="shared" si="316"/>
        <v>1.4466771843895692</v>
      </c>
      <c r="J4351" s="15">
        <f>INDEX(MarketCap2!$E$2:$AR$224,MATCH(A4351,MarketCap2!$B$2:$B$224,0),MATCH(G4351,MarketCap2!$E$1:$AR$1,0))</f>
        <v>6360641536</v>
      </c>
      <c r="K4351">
        <f t="shared" si="318"/>
        <v>22.573395079651611</v>
      </c>
      <c r="L4351">
        <f>INDEX('PB2'!$D$2:$AQ$224,MATCH(A4351,'PB2'!$B$2:$B$224,0),MATCH(G4351,'PB2'!$D$1:$AQ$1,0))</f>
        <v>1.01831698417664</v>
      </c>
      <c r="M4351" s="16">
        <f t="shared" si="319"/>
        <v>0.98201249270977231</v>
      </c>
      <c r="N4351" s="6">
        <f>INDEX('ROA2'!$D$2:$AQ$224,MATCH(A4351,'ROA2'!$B$2:$B$224,0),MATCH(G4351,'ROA2'!$D$1:$AQ$1,0))</f>
        <v>13.149793624877899</v>
      </c>
      <c r="O4351" s="6">
        <v>7971.84</v>
      </c>
      <c r="P4351" s="28">
        <v>4.385715207074576E-2</v>
      </c>
    </row>
    <row r="4352" spans="1:16" x14ac:dyDescent="0.3">
      <c r="A4352" t="s">
        <v>573</v>
      </c>
      <c r="B4352" t="e">
        <f>VLOOKUP(A4352,Sheet3!L:L,1,FALSE)</f>
        <v>#N/A</v>
      </c>
      <c r="C4352" t="str">
        <f>VLOOKUP(A4352,'ALL - prices'!B:C,2,FALSE)</f>
        <v>Lundin Mining Corp</v>
      </c>
      <c r="D4352" t="str">
        <f>VLOOKUP(A4352,'ALL - prices'!B:I,8,FALSE)</f>
        <v>Materials</v>
      </c>
      <c r="E4352">
        <v>2022</v>
      </c>
      <c r="F4352" t="s">
        <v>681</v>
      </c>
      <c r="G4352" t="str">
        <f t="shared" si="317"/>
        <v>2022-Q3</v>
      </c>
      <c r="H4352" s="4">
        <f>INDEX('ALL - prices'!$J$3:$DY$219,MATCH('COMBINED DATA'!A4352,'ALL - prices'!$B$3:$B$219,0),MATCH('COMBINED DATA'!G4352,'ALL - prices'!$J$1:$DY$1,0))</f>
        <v>6.4017999999999997</v>
      </c>
      <c r="I4352" s="14">
        <f t="shared" si="316"/>
        <v>0.99116148028462048</v>
      </c>
      <c r="J4352" s="15">
        <f>INDEX(MarketCap2!$E$2:$AR$224,MATCH(A4352,MarketCap2!$B$2:$B$224,0),MATCH(G4352,MarketCap2!$E$1:$AR$1,0))</f>
        <v>5390698496</v>
      </c>
      <c r="K4352">
        <f t="shared" si="318"/>
        <v>22.407940804565737</v>
      </c>
      <c r="L4352">
        <f>INDEX('PB2'!$D$2:$AQ$224,MATCH(A4352,'PB2'!$B$2:$B$224,0),MATCH(G4352,'PB2'!$D$1:$AQ$1,0))</f>
        <v>0.836043000221252</v>
      </c>
      <c r="M4352" s="16">
        <f t="shared" si="319"/>
        <v>1.1961107260456199</v>
      </c>
      <c r="N4352" s="6">
        <f>INDEX('ROA2'!$D$2:$AQ$224,MATCH(A4352,'ROA2'!$B$2:$B$224,0),MATCH(G4352,'ROA2'!$D$1:$AQ$1,0))</f>
        <v>9.0356283187866193</v>
      </c>
      <c r="O4352" s="6">
        <v>8067.162112</v>
      </c>
      <c r="P4352" s="28">
        <v>1.1957353885677565E-2</v>
      </c>
    </row>
    <row r="4353" spans="1:16" x14ac:dyDescent="0.3">
      <c r="A4353" t="s">
        <v>573</v>
      </c>
      <c r="B4353" t="e">
        <f>VLOOKUP(A4353,Sheet3!L:L,1,FALSE)</f>
        <v>#N/A</v>
      </c>
      <c r="C4353" t="str">
        <f>VLOOKUP(A4353,'ALL - prices'!B:C,2,FALSE)</f>
        <v>Lundin Mining Corp</v>
      </c>
      <c r="D4353" t="str">
        <f>VLOOKUP(A4353,'ALL - prices'!B:I,8,FALSE)</f>
        <v>Materials</v>
      </c>
      <c r="E4353">
        <v>2022</v>
      </c>
      <c r="F4353" t="s">
        <v>682</v>
      </c>
      <c r="G4353" t="str">
        <f t="shared" si="317"/>
        <v>2022-Q4</v>
      </c>
      <c r="H4353" s="4">
        <f>INDEX('ALL - prices'!$J$3:$DY$219,MATCH('COMBINED DATA'!A4353,'ALL - prices'!$B$3:$B$219,0),MATCH('COMBINED DATA'!G4353,'ALL - prices'!$J$1:$DY$1,0))</f>
        <v>7.7053000000000003</v>
      </c>
      <c r="I4353" s="14">
        <f t="shared" si="316"/>
        <v>0.76613356701034829</v>
      </c>
      <c r="J4353" s="15">
        <f>INDEX(MarketCap2!$E$2:$AR$224,MATCH(A4353,MarketCap2!$B$2:$B$224,0),MATCH(G4353,MarketCap2!$E$1:$AR$1,0))</f>
        <v>6403911168</v>
      </c>
      <c r="K4353">
        <f t="shared" si="318"/>
        <v>22.580174760654252</v>
      </c>
      <c r="L4353">
        <f>INDEX('PB2'!$D$2:$AQ$224,MATCH(A4353,'PB2'!$B$2:$B$224,0),MATCH(G4353,'PB2'!$D$1:$AQ$1,0))</f>
        <v>0.97383701801300004</v>
      </c>
      <c r="M4353" s="16">
        <f t="shared" si="319"/>
        <v>1.0268658733474545</v>
      </c>
      <c r="N4353" s="6">
        <f>INDEX('ROA2'!$D$2:$AQ$224,MATCH(A4353,'ROA2'!$B$2:$B$224,0),MATCH(G4353,'ROA2'!$D$1:$AQ$1,0))</f>
        <v>6.7923860549926802</v>
      </c>
      <c r="O4353" s="6">
        <v>7772.3381760000002</v>
      </c>
      <c r="P4353" s="28">
        <v>-3.6546177194263355E-2</v>
      </c>
    </row>
    <row r="4354" spans="1:16" x14ac:dyDescent="0.3">
      <c r="A4354" t="s">
        <v>573</v>
      </c>
      <c r="B4354" t="e">
        <f>VLOOKUP(A4354,Sheet3!L:L,1,FALSE)</f>
        <v>#N/A</v>
      </c>
      <c r="C4354" t="str">
        <f>VLOOKUP(A4354,'ALL - prices'!B:C,2,FALSE)</f>
        <v>Lundin Mining Corp</v>
      </c>
      <c r="D4354" t="str">
        <f>VLOOKUP(A4354,'ALL - prices'!B:I,8,FALSE)</f>
        <v>Materials</v>
      </c>
      <c r="E4354">
        <v>2023</v>
      </c>
      <c r="F4354" t="s">
        <v>679</v>
      </c>
      <c r="G4354" t="str">
        <f t="shared" si="317"/>
        <v>2023-Q1</v>
      </c>
      <c r="H4354" s="4">
        <f>INDEX('ALL - prices'!$J$3:$DY$219,MATCH('COMBINED DATA'!A4354,'ALL - prices'!$B$3:$B$219,0),MATCH('COMBINED DATA'!G4354,'ALL - prices'!$J$1:$DY$1,0))</f>
        <v>8.6090999999999998</v>
      </c>
      <c r="I4354" s="14">
        <f t="shared" si="316"/>
        <v>1.7258255242057263</v>
      </c>
      <c r="J4354" s="15">
        <f>INDEX(MarketCap2!$E$2:$AR$224,MATCH(A4354,MarketCap2!$B$2:$B$224,0),MATCH(G4354,MarketCap2!$E$1:$AR$1,0))</f>
        <v>7078028800</v>
      </c>
      <c r="K4354">
        <f t="shared" si="318"/>
        <v>22.680261287807436</v>
      </c>
      <c r="L4354">
        <f>INDEX('PB2'!$D$2:$AQ$224,MATCH(A4354,'PB2'!$B$2:$B$224,0),MATCH(G4354,'PB2'!$D$1:$AQ$1,0))</f>
        <v>1.0520050525665301</v>
      </c>
      <c r="M4354" s="16">
        <f t="shared" si="319"/>
        <v>0.95056577680909837</v>
      </c>
      <c r="N4354" s="6">
        <f>INDEX('ROA2'!$D$2:$AQ$224,MATCH(A4354,'ROA2'!$B$2:$B$224,0),MATCH(G4354,'ROA2'!$D$1:$AQ$1,0))</f>
        <v>5.3998579978942898</v>
      </c>
      <c r="O4354" s="6">
        <v>8172.8040959999998</v>
      </c>
      <c r="P4354" s="28">
        <v>5.152451050529272E-2</v>
      </c>
    </row>
    <row r="4355" spans="1:16" x14ac:dyDescent="0.3">
      <c r="A4355" t="s">
        <v>573</v>
      </c>
      <c r="B4355" t="e">
        <f>VLOOKUP(A4355,Sheet3!L:L,1,FALSE)</f>
        <v>#N/A</v>
      </c>
      <c r="C4355" t="str">
        <f>VLOOKUP(A4355,'ALL - prices'!B:C,2,FALSE)</f>
        <v>Lundin Mining Corp</v>
      </c>
      <c r="D4355" t="str">
        <f>VLOOKUP(A4355,'ALL - prices'!B:I,8,FALSE)</f>
        <v>Materials</v>
      </c>
      <c r="E4355">
        <v>2023</v>
      </c>
      <c r="F4355" t="s">
        <v>680</v>
      </c>
      <c r="G4355" t="str">
        <f t="shared" si="317"/>
        <v>2023-Q2</v>
      </c>
      <c r="H4355" s="4">
        <f>INDEX('ALL - prices'!$J$3:$DY$219,MATCH('COMBINED DATA'!A4355,'ALL - prices'!$B$3:$B$219,0),MATCH('COMBINED DATA'!G4355,'ALL - prices'!$J$1:$DY$1,0))</f>
        <v>9.8277000000000001</v>
      </c>
      <c r="I4355" s="14">
        <f t="shared" si="316"/>
        <v>2.4494280562000532</v>
      </c>
      <c r="J4355" s="15">
        <f>INDEX(MarketCap2!$E$2:$AR$224,MATCH(A4355,MarketCap2!$B$2:$B$224,0),MATCH(G4355,MarketCap2!$E$1:$AR$1,0))</f>
        <v>8018440704</v>
      </c>
      <c r="K4355">
        <f t="shared" si="318"/>
        <v>22.805009813986501</v>
      </c>
      <c r="L4355">
        <f>INDEX('PB2'!$D$2:$AQ$224,MATCH(A4355,'PB2'!$B$2:$B$224,0),MATCH(G4355,'PB2'!$D$1:$AQ$1,0))</f>
        <v>1.2178139686584499</v>
      </c>
      <c r="M4355" s="16">
        <f t="shared" si="319"/>
        <v>0.82114347982196745</v>
      </c>
      <c r="N4355" s="6">
        <f>INDEX('ROA2'!$D$2:$AQ$224,MATCH(A4355,'ROA2'!$B$2:$B$224,0),MATCH(G4355,'ROA2'!$D$1:$AQ$1,0))</f>
        <v>2.7991299629211399</v>
      </c>
      <c r="O4355" s="6">
        <v>8347.0141440000007</v>
      </c>
      <c r="P4355" s="28">
        <v>2.1315823302954749E-2</v>
      </c>
    </row>
    <row r="4356" spans="1:16" x14ac:dyDescent="0.3">
      <c r="A4356" t="s">
        <v>573</v>
      </c>
      <c r="B4356" t="e">
        <f>VLOOKUP(A4356,Sheet3!L:L,1,FALSE)</f>
        <v>#N/A</v>
      </c>
      <c r="C4356" t="str">
        <f>VLOOKUP(A4356,'ALL - prices'!B:C,2,FALSE)</f>
        <v>Lundin Mining Corp</v>
      </c>
      <c r="D4356" t="str">
        <f>VLOOKUP(A4356,'ALL - prices'!B:I,8,FALSE)</f>
        <v>Materials</v>
      </c>
      <c r="E4356">
        <v>2023</v>
      </c>
      <c r="F4356" t="s">
        <v>681</v>
      </c>
      <c r="G4356" t="str">
        <f t="shared" si="317"/>
        <v>2023-Q3</v>
      </c>
      <c r="H4356" s="4">
        <f>INDEX('ALL - prices'!$J$3:$DY$219,MATCH('COMBINED DATA'!A4356,'ALL - prices'!$B$3:$B$219,0),MATCH('COMBINED DATA'!G4356,'ALL - prices'!$J$1:$DY$1,0))</f>
        <v>9.6651000000000007</v>
      </c>
      <c r="I4356" s="14">
        <f t="shared" si="316"/>
        <v>1.9069251363997852</v>
      </c>
      <c r="J4356" s="15">
        <f>INDEX(MarketCap2!$E$2:$AR$224,MATCH(A4356,MarketCap2!$B$2:$B$224,0),MATCH(G4356,MarketCap2!$E$1:$AR$1,0))</f>
        <v>7826161152</v>
      </c>
      <c r="K4356">
        <f t="shared" si="318"/>
        <v>22.780737952395864</v>
      </c>
      <c r="L4356">
        <f>INDEX('PB2'!$D$2:$AQ$224,MATCH(A4356,'PB2'!$B$2:$B$224,0),MATCH(G4356,'PB2'!$D$1:$AQ$1,0))</f>
        <v>1.1733690500259399</v>
      </c>
      <c r="M4356" s="16">
        <f t="shared" si="319"/>
        <v>0.85224678457122482</v>
      </c>
      <c r="N4356" s="6">
        <f>INDEX('ROA2'!$D$2:$AQ$224,MATCH(A4356,'ROA2'!$B$2:$B$224,0),MATCH(G4356,'ROA2'!$D$1:$AQ$1,0))</f>
        <v>4.1199297904968297</v>
      </c>
      <c r="O4356" s="6">
        <v>8441.8078719999994</v>
      </c>
      <c r="P4356" s="28">
        <v>1.135660325532554E-2</v>
      </c>
    </row>
    <row r="4357" spans="1:16" x14ac:dyDescent="0.3">
      <c r="A4357" t="s">
        <v>573</v>
      </c>
      <c r="B4357" t="e">
        <f>VLOOKUP(A4357,Sheet3!L:L,1,FALSE)</f>
        <v>#N/A</v>
      </c>
      <c r="C4357" t="str">
        <f>VLOOKUP(A4357,'ALL - prices'!B:C,2,FALSE)</f>
        <v>Lundin Mining Corp</v>
      </c>
      <c r="D4357" t="str">
        <f>VLOOKUP(A4357,'ALL - prices'!B:I,8,FALSE)</f>
        <v>Materials</v>
      </c>
      <c r="E4357">
        <v>2023</v>
      </c>
      <c r="F4357" t="s">
        <v>682</v>
      </c>
      <c r="G4357" t="str">
        <f t="shared" si="317"/>
        <v>2023-Q4</v>
      </c>
      <c r="H4357" s="4">
        <f>INDEX('ALL - prices'!$J$3:$DY$219,MATCH('COMBINED DATA'!A4357,'ALL - prices'!$B$3:$B$219,0),MATCH('COMBINED DATA'!G4357,'ALL - prices'!$J$1:$DY$1,0))</f>
        <v>10.453799999999999</v>
      </c>
      <c r="I4357" s="14">
        <f t="shared" si="316"/>
        <v>1.1095018972493917</v>
      </c>
      <c r="J4357" s="15">
        <f>INDEX(MarketCap2!$E$2:$AR$224,MATCH(A4357,MarketCap2!$B$2:$B$224,0),MATCH(G4357,MarketCap2!$E$1:$AR$1,0))</f>
        <v>8384678400</v>
      </c>
      <c r="K4357">
        <f t="shared" si="318"/>
        <v>22.849671877282105</v>
      </c>
      <c r="L4357">
        <f>INDEX('PB2'!$D$2:$AQ$224,MATCH(A4357,'PB2'!$B$2:$B$224,0),MATCH(G4357,'PB2'!$D$1:$AQ$1,0))</f>
        <v>1.27991902828217</v>
      </c>
      <c r="M4357" s="16">
        <f t="shared" si="319"/>
        <v>0.78129942434103794</v>
      </c>
      <c r="N4357" s="6">
        <f>INDEX('ROA2'!$D$2:$AQ$224,MATCH(A4357,'ROA2'!$B$2:$B$224,0),MATCH(G4357,'ROA2'!$D$1:$AQ$1,0))</f>
        <v>3.7721140384674099</v>
      </c>
      <c r="O4357" s="6">
        <v>10696.193024</v>
      </c>
      <c r="P4357" s="28">
        <v>0.26705004261911741</v>
      </c>
    </row>
    <row r="4358" spans="1:16" x14ac:dyDescent="0.3">
      <c r="A4358" t="s">
        <v>573</v>
      </c>
      <c r="B4358" t="e">
        <f>VLOOKUP(A4358,Sheet3!L:L,1,FALSE)</f>
        <v>#N/A</v>
      </c>
      <c r="C4358" t="str">
        <f>VLOOKUP(A4358,'ALL - prices'!B:C,2,FALSE)</f>
        <v>Lundin Mining Corp</v>
      </c>
      <c r="D4358" t="str">
        <f>VLOOKUP(A4358,'ALL - prices'!B:I,8,FALSE)</f>
        <v>Materials</v>
      </c>
      <c r="E4358" s="18">
        <v>2024</v>
      </c>
      <c r="F4358" t="s">
        <v>679</v>
      </c>
      <c r="G4358" t="str">
        <f t="shared" si="317"/>
        <v>2024-Q1</v>
      </c>
      <c r="H4358" s="4">
        <f>INDEX('ALL - prices'!$J$3:$DY$219,MATCH('COMBINED DATA'!A4358,'ALL - prices'!$B$3:$B$219,0),MATCH('COMBINED DATA'!G4358,'ALL - prices'!$J$1:$DY$1,0))</f>
        <v>13.366199999999999</v>
      </c>
      <c r="I4358" s="14" t="s">
        <v>769</v>
      </c>
      <c r="J4358" s="15">
        <f>INDEX(MarketCap2!$E$2:$AR$224,MATCH(A4358,MarketCap2!$B$2:$B$224,0),MATCH(G4358,MarketCap2!$E$1:$AR$1,0))</f>
        <v>10733177856</v>
      </c>
      <c r="K4358">
        <f t="shared" si="318"/>
        <v>23.09660551525791</v>
      </c>
      <c r="L4358">
        <f>INDEX('PB2'!$D$2:$AQ$224,MATCH(A4358,'PB2'!$B$2:$B$224,0),MATCH(G4358,'PB2'!$D$1:$AQ$1,0))</f>
        <v>1.62192702293396</v>
      </c>
      <c r="M4358" s="16">
        <f t="shared" si="319"/>
        <v>0.61655055120239954</v>
      </c>
      <c r="N4358" s="6">
        <f>INDEX('ROA2'!$D$2:$AQ$224,MATCH(A4358,'ROA2'!$B$2:$B$224,0),MATCH(G4358,'ROA2'!$D$1:$AQ$1,0))</f>
        <v>2.5382149219512899</v>
      </c>
      <c r="O4358" s="6">
        <v>10861.199360000001</v>
      </c>
      <c r="P4358" s="28">
        <v>1.5426641575162395E-2</v>
      </c>
    </row>
    <row r="4359" spans="1:16" x14ac:dyDescent="0.3">
      <c r="A4359" t="s">
        <v>573</v>
      </c>
      <c r="B4359" t="e">
        <f>VLOOKUP(A4359,Sheet3!L:L,1,FALSE)</f>
        <v>#N/A</v>
      </c>
      <c r="C4359" t="str">
        <f>VLOOKUP(A4359,'ALL - prices'!B:C,2,FALSE)</f>
        <v>Lundin Mining Corp</v>
      </c>
      <c r="D4359" t="str">
        <f>VLOOKUP(A4359,'ALL - prices'!B:I,8,FALSE)</f>
        <v>Materials</v>
      </c>
      <c r="E4359" s="18">
        <v>2024</v>
      </c>
      <c r="F4359" t="s">
        <v>680</v>
      </c>
      <c r="G4359" t="str">
        <f t="shared" si="317"/>
        <v>2024-Q2</v>
      </c>
      <c r="H4359" s="4">
        <f>INDEX('ALL - prices'!$J$3:$DY$219,MATCH('COMBINED DATA'!A4359,'ALL - prices'!$B$3:$B$219,0),MATCH('COMBINED DATA'!G4359,'ALL - prices'!$J$1:$DY$1,0))</f>
        <v>14.885199999999999</v>
      </c>
      <c r="I4359" s="14" t="s">
        <v>769</v>
      </c>
      <c r="J4359" s="15">
        <f>INDEX(MarketCap2!$E$2:$AR$224,MATCH(A4359,MarketCap2!$B$2:$B$224,0),MATCH(G4359,MarketCap2!$E$1:$AR$1,0))</f>
        <v>11851564032</v>
      </c>
      <c r="K4359">
        <f t="shared" si="318"/>
        <v>23.195725681640972</v>
      </c>
      <c r="L4359">
        <f>INDEX('PB2'!$D$2:$AQ$224,MATCH(A4359,'PB2'!$B$2:$B$224,0),MATCH(G4359,'PB2'!$D$1:$AQ$1,0))</f>
        <v>1.74363601207733</v>
      </c>
      <c r="M4359" s="16">
        <f t="shared" si="319"/>
        <v>0.57351419279796922</v>
      </c>
      <c r="N4359" s="6">
        <f>INDEX('ROA2'!$D$2:$AQ$224,MATCH(A4359,'ROA2'!$B$2:$B$224,0),MATCH(G4359,'ROA2'!$D$1:$AQ$1,0))</f>
        <v>1.130126953125</v>
      </c>
      <c r="O4359" s="6">
        <v>10911.882240000001</v>
      </c>
      <c r="P4359" s="28">
        <v>4.6664165089038831E-3</v>
      </c>
    </row>
    <row r="4360" spans="1:16" x14ac:dyDescent="0.3">
      <c r="A4360" t="s">
        <v>573</v>
      </c>
      <c r="B4360" t="e">
        <f>VLOOKUP(A4360,Sheet3!L:L,1,FALSE)</f>
        <v>#N/A</v>
      </c>
      <c r="C4360" t="str">
        <f>VLOOKUP(A4360,'ALL - prices'!B:C,2,FALSE)</f>
        <v>Lundin Mining Corp</v>
      </c>
      <c r="D4360" t="str">
        <f>VLOOKUP(A4360,'ALL - prices'!B:I,8,FALSE)</f>
        <v>Materials</v>
      </c>
      <c r="E4360" s="18">
        <v>2024</v>
      </c>
      <c r="F4360" t="s">
        <v>681</v>
      </c>
      <c r="G4360" t="str">
        <f t="shared" si="317"/>
        <v>2024-Q3</v>
      </c>
      <c r="H4360" s="4">
        <f>INDEX('ALL - prices'!$J$3:$DY$219,MATCH('COMBINED DATA'!A4360,'ALL - prices'!$B$3:$B$219,0),MATCH('COMBINED DATA'!G4360,'ALL - prices'!$J$1:$DY$1,0))</f>
        <v>13.9129</v>
      </c>
      <c r="I4360" s="14" t="s">
        <v>769</v>
      </c>
      <c r="J4360" s="15">
        <f>INDEX(MarketCap2!$E$2:$AR$224,MATCH(A4360,MarketCap2!$B$2:$B$224,0),MATCH(G4360,MarketCap2!$E$1:$AR$1,0))</f>
        <v>11007129600</v>
      </c>
      <c r="K4360">
        <f t="shared" si="318"/>
        <v>23.121809045243779</v>
      </c>
      <c r="L4360">
        <f>INDEX('PB2'!$D$2:$AQ$224,MATCH(A4360,'PB2'!$B$2:$B$224,0),MATCH(G4360,'PB2'!$D$1:$AQ$1,0))</f>
        <v>1.6217119693756099</v>
      </c>
      <c r="M4360" s="16">
        <f t="shared" si="319"/>
        <v>0.61663231133764096</v>
      </c>
      <c r="N4360" s="6">
        <f>INDEX('ROA2'!$D$2:$AQ$224,MATCH(A4360,'ROA2'!$B$2:$B$224,0),MATCH(G4360,'ROA2'!$D$1:$AQ$1,0))</f>
        <v>1.7731959819793699</v>
      </c>
      <c r="O4360" s="6">
        <v>10879.796224</v>
      </c>
      <c r="P4360" s="28">
        <v>-2.9404657504809276E-3</v>
      </c>
    </row>
    <row r="4361" spans="1:16" x14ac:dyDescent="0.3">
      <c r="A4361" t="s">
        <v>573</v>
      </c>
      <c r="B4361" t="e">
        <f>VLOOKUP(A4361,Sheet3!L:L,1,FALSE)</f>
        <v>#N/A</v>
      </c>
      <c r="C4361" t="str">
        <f>VLOOKUP(A4361,'ALL - prices'!B:C,2,FALSE)</f>
        <v>Lundin Mining Corp</v>
      </c>
      <c r="D4361" t="str">
        <f>VLOOKUP(A4361,'ALL - prices'!B:I,8,FALSE)</f>
        <v>Materials</v>
      </c>
      <c r="E4361" s="18">
        <v>2024</v>
      </c>
      <c r="F4361" t="s">
        <v>682</v>
      </c>
      <c r="G4361" t="str">
        <f t="shared" si="317"/>
        <v>2024-Q4</v>
      </c>
      <c r="H4361" s="4">
        <f>INDEX('ALL - prices'!$J$3:$DY$219,MATCH('COMBINED DATA'!A4361,'ALL - prices'!$B$3:$B$219,0),MATCH('COMBINED DATA'!G4361,'ALL - prices'!$J$1:$DY$1,0))</f>
        <v>12.2257</v>
      </c>
      <c r="I4361" s="14" t="s">
        <v>769</v>
      </c>
      <c r="J4361" s="15">
        <f>INDEX(MarketCap2!$E$2:$AR$224,MATCH(A4361,MarketCap2!$B$2:$B$224,0),MATCH(G4361,MarketCap2!$E$1:$AR$1,0))</f>
        <v>9610434560</v>
      </c>
      <c r="K4361">
        <f t="shared" si="318"/>
        <v>22.986115278469192</v>
      </c>
      <c r="L4361">
        <f>INDEX('PB2'!$D$2:$AQ$224,MATCH(A4361,'PB2'!$B$2:$B$224,0),MATCH(G4361,'PB2'!$D$1:$AQ$1,0))</f>
        <v>1.3288368095482399</v>
      </c>
      <c r="M4361" s="16">
        <f t="shared" si="319"/>
        <v>0.75253785326729972</v>
      </c>
      <c r="N4361" s="6">
        <f>INDEX('ROA2'!$D$2:$AQ$224,MATCH(A4361,'ROA2'!$B$2:$B$224,0),MATCH(G4361,'ROA2'!$D$1:$AQ$1,0))</f>
        <v>2.53000688552856</v>
      </c>
      <c r="O4361" s="6">
        <v>11077.656575999999</v>
      </c>
      <c r="P4361" s="28">
        <v>1.8186034731379884E-2</v>
      </c>
    </row>
    <row r="4362" spans="1:16" x14ac:dyDescent="0.3">
      <c r="A4362" t="s">
        <v>575</v>
      </c>
      <c r="B4362" t="e">
        <f>VLOOKUP(A4362,Sheet3!L:L,1,FALSE)</f>
        <v>#N/A</v>
      </c>
      <c r="C4362" t="str">
        <f>VLOOKUP(A4362,'ALL - prices'!B:C,2,FALSE)</f>
        <v>Manulife Financial Corp</v>
      </c>
      <c r="D4362" t="str">
        <f>VLOOKUP(A4362,'ALL - prices'!B:I,8,FALSE)</f>
        <v>Financials</v>
      </c>
      <c r="E4362">
        <v>2015</v>
      </c>
      <c r="F4362" t="s">
        <v>679</v>
      </c>
      <c r="G4362" t="str">
        <f t="shared" si="317"/>
        <v>2015-Q1</v>
      </c>
      <c r="H4362" s="4">
        <f>INDEX('ALL - prices'!$J$3:$DY$219,MATCH('COMBINED DATA'!A4362,'ALL - prices'!$B$3:$B$219,0),MATCH('COMBINED DATA'!G4362,'ALL - prices'!$J$1:$DY$1,0))</f>
        <v>13.422499999999999</v>
      </c>
      <c r="I4362" s="14">
        <f t="shared" ref="I4362:I4397" si="320">STDEV(H4363:H4366)</f>
        <v>1.1191451812283635</v>
      </c>
      <c r="J4362" s="15">
        <f>INDEX(MarketCap2!$E$2:$AR$224,MATCH(A4362,MarketCap2!$B$2:$B$224,0),MATCH(G4362,MarketCap2!$E$1:$AR$1,0))</f>
        <v>42354757632</v>
      </c>
      <c r="K4362">
        <f t="shared" si="318"/>
        <v>24.469346592513944</v>
      </c>
      <c r="L4362">
        <f>INDEX('PB2'!$D$2:$AQ$224,MATCH(A4362,'PB2'!$B$2:$B$224,0),MATCH(G4362,'PB2'!$D$1:$AQ$1,0))</f>
        <v>1.1730409860611</v>
      </c>
      <c r="M4362" s="16">
        <f t="shared" si="319"/>
        <v>0.85248513213323751</v>
      </c>
      <c r="N4362" s="6">
        <f>INDEX('ROA2'!$D$2:$AQ$224,MATCH(A4362,'ROA2'!$B$2:$B$224,0),MATCH(G4362,'ROA2'!$D$1:$AQ$1,0))</f>
        <v>0.64060199260711703</v>
      </c>
      <c r="O4362" s="6">
        <v>579406.00422400003</v>
      </c>
      <c r="P4362" s="28">
        <v>4.3365655003580507E-2</v>
      </c>
    </row>
    <row r="4363" spans="1:16" x14ac:dyDescent="0.3">
      <c r="A4363" t="s">
        <v>575</v>
      </c>
      <c r="B4363" t="e">
        <f>VLOOKUP(A4363,Sheet3!L:L,1,FALSE)</f>
        <v>#N/A</v>
      </c>
      <c r="C4363" t="str">
        <f>VLOOKUP(A4363,'ALL - prices'!B:C,2,FALSE)</f>
        <v>Manulife Financial Corp</v>
      </c>
      <c r="D4363" t="str">
        <f>VLOOKUP(A4363,'ALL - prices'!B:I,8,FALSE)</f>
        <v>Financials</v>
      </c>
      <c r="E4363">
        <v>2015</v>
      </c>
      <c r="F4363" t="s">
        <v>680</v>
      </c>
      <c r="G4363" t="str">
        <f t="shared" si="317"/>
        <v>2015-Q2</v>
      </c>
      <c r="H4363" s="4">
        <f>INDEX('ALL - prices'!$J$3:$DY$219,MATCH('COMBINED DATA'!A4363,'ALL - prices'!$B$3:$B$219,0),MATCH('COMBINED DATA'!G4363,'ALL - prices'!$J$1:$DY$1,0))</f>
        <v>14.5984</v>
      </c>
      <c r="I4363" s="14">
        <f t="shared" si="320"/>
        <v>0.86295928592643767</v>
      </c>
      <c r="J4363" s="15">
        <f>INDEX(MarketCap2!$E$2:$AR$224,MATCH(A4363,MarketCap2!$B$2:$B$224,0),MATCH(G4363,MarketCap2!$E$1:$AR$1,0))</f>
        <v>45729976320</v>
      </c>
      <c r="K4363">
        <f t="shared" si="318"/>
        <v>24.546019856794242</v>
      </c>
      <c r="L4363">
        <f>INDEX('PB2'!$D$2:$AQ$224,MATCH(A4363,'PB2'!$B$2:$B$224,0),MATCH(G4363,'PB2'!$D$1:$AQ$1,0))</f>
        <v>1.29745304584503</v>
      </c>
      <c r="M4363" s="16">
        <f t="shared" si="319"/>
        <v>0.7707408011429816</v>
      </c>
      <c r="N4363" s="6">
        <f>INDEX('ROA2'!$D$2:$AQ$224,MATCH(A4363,'ROA2'!$B$2:$B$224,0),MATCH(G4363,'ROA2'!$D$1:$AQ$1,0))</f>
        <v>0.55448001623153698</v>
      </c>
      <c r="O4363" s="6">
        <v>689665.99884799996</v>
      </c>
      <c r="P4363" s="28">
        <v>0.19029832935830795</v>
      </c>
    </row>
    <row r="4364" spans="1:16" x14ac:dyDescent="0.3">
      <c r="A4364" t="s">
        <v>575</v>
      </c>
      <c r="B4364" t="e">
        <f>VLOOKUP(A4364,Sheet3!L:L,1,FALSE)</f>
        <v>#N/A</v>
      </c>
      <c r="C4364" t="str">
        <f>VLOOKUP(A4364,'ALL - prices'!B:C,2,FALSE)</f>
        <v>Manulife Financial Corp</v>
      </c>
      <c r="D4364" t="str">
        <f>VLOOKUP(A4364,'ALL - prices'!B:I,8,FALSE)</f>
        <v>Financials</v>
      </c>
      <c r="E4364">
        <v>2015</v>
      </c>
      <c r="F4364" t="s">
        <v>681</v>
      </c>
      <c r="G4364" t="str">
        <f t="shared" si="317"/>
        <v>2015-Q3</v>
      </c>
      <c r="H4364" s="4">
        <f>INDEX('ALL - prices'!$J$3:$DY$219,MATCH('COMBINED DATA'!A4364,'ALL - prices'!$B$3:$B$219,0),MATCH('COMBINED DATA'!G4364,'ALL - prices'!$J$1:$DY$1,0))</f>
        <v>13.081</v>
      </c>
      <c r="I4364" s="14">
        <f t="shared" si="320"/>
        <v>0.74521267657852819</v>
      </c>
      <c r="J4364" s="15">
        <f>INDEX(MarketCap2!$E$2:$AR$224,MATCH(A4364,MarketCap2!$B$2:$B$224,0),MATCH(G4364,MarketCap2!$E$1:$AR$1,0))</f>
        <v>40686727168</v>
      </c>
      <c r="K4364">
        <f t="shared" si="318"/>
        <v>24.429167762399935</v>
      </c>
      <c r="L4364">
        <f>INDEX('PB2'!$D$2:$AQ$224,MATCH(A4364,'PB2'!$B$2:$B$224,0),MATCH(G4364,'PB2'!$D$1:$AQ$1,0))</f>
        <v>1.0875649452209499</v>
      </c>
      <c r="M4364" s="16">
        <f t="shared" si="319"/>
        <v>0.91948531845777703</v>
      </c>
      <c r="N4364" s="6">
        <f>INDEX('ROA2'!$D$2:$AQ$224,MATCH(A4364,'ROA2'!$B$2:$B$224,0),MATCH(G4364,'ROA2'!$D$1:$AQ$1,0))</f>
        <v>0.51223701238632202</v>
      </c>
      <c r="O4364" s="6">
        <v>659501.02323199995</v>
      </c>
      <c r="P4364" s="28">
        <v>-4.3738528021370918E-2</v>
      </c>
    </row>
    <row r="4365" spans="1:16" x14ac:dyDescent="0.3">
      <c r="A4365" t="s">
        <v>575</v>
      </c>
      <c r="B4365" t="e">
        <f>VLOOKUP(A4365,Sheet3!L:L,1,FALSE)</f>
        <v>#N/A</v>
      </c>
      <c r="C4365" t="str">
        <f>VLOOKUP(A4365,'ALL - prices'!B:C,2,FALSE)</f>
        <v>Manulife Financial Corp</v>
      </c>
      <c r="D4365" t="str">
        <f>VLOOKUP(A4365,'ALL - prices'!B:I,8,FALSE)</f>
        <v>Financials</v>
      </c>
      <c r="E4365">
        <v>2015</v>
      </c>
      <c r="F4365" t="s">
        <v>682</v>
      </c>
      <c r="G4365" t="str">
        <f t="shared" si="317"/>
        <v>2015-Q4</v>
      </c>
      <c r="H4365" s="4">
        <f>INDEX('ALL - prices'!$J$3:$DY$219,MATCH('COMBINED DATA'!A4365,'ALL - prices'!$B$3:$B$219,0),MATCH('COMBINED DATA'!G4365,'ALL - prices'!$J$1:$DY$1,0))</f>
        <v>13.245900000000001</v>
      </c>
      <c r="I4365" s="14">
        <f t="shared" si="320"/>
        <v>2.0316657369426214</v>
      </c>
      <c r="J4365" s="15">
        <f>INDEX(MarketCap2!$E$2:$AR$224,MATCH(A4365,MarketCap2!$B$2:$B$224,0),MATCH(G4365,MarketCap2!$E$1:$AR$1,0))</f>
        <v>40893865984</v>
      </c>
      <c r="K4365">
        <f t="shared" si="318"/>
        <v>24.434245912806333</v>
      </c>
      <c r="L4365">
        <f>INDEX('PB2'!$D$2:$AQ$224,MATCH(A4365,'PB2'!$B$2:$B$224,0),MATCH(G4365,'PB2'!$D$1:$AQ$1,0))</f>
        <v>1.0632580518722501</v>
      </c>
      <c r="M4365" s="16">
        <f t="shared" si="319"/>
        <v>0.94050545701406973</v>
      </c>
      <c r="N4365" s="6">
        <f>INDEX('ROA2'!$D$2:$AQ$224,MATCH(A4365,'ROA2'!$B$2:$B$224,0),MATCH(G4365,'ROA2'!$D$1:$AQ$1,0))</f>
        <v>0.41751700639724698</v>
      </c>
      <c r="O4365" s="6">
        <v>682949.01760000002</v>
      </c>
      <c r="P4365" s="28">
        <v>3.5554144030117016E-2</v>
      </c>
    </row>
    <row r="4366" spans="1:16" x14ac:dyDescent="0.3">
      <c r="A4366" t="s">
        <v>575</v>
      </c>
      <c r="B4366" t="e">
        <f>VLOOKUP(A4366,Sheet3!L:L,1,FALSE)</f>
        <v>#N/A</v>
      </c>
      <c r="C4366" t="str">
        <f>VLOOKUP(A4366,'ALL - prices'!B:C,2,FALSE)</f>
        <v>Manulife Financial Corp</v>
      </c>
      <c r="D4366" t="str">
        <f>VLOOKUP(A4366,'ALL - prices'!B:I,8,FALSE)</f>
        <v>Financials</v>
      </c>
      <c r="E4366">
        <v>2016</v>
      </c>
      <c r="F4366" t="s">
        <v>679</v>
      </c>
      <c r="G4366" t="str">
        <f t="shared" si="317"/>
        <v>2016-Q1</v>
      </c>
      <c r="H4366" s="4">
        <f>INDEX('ALL - prices'!$J$3:$DY$219,MATCH('COMBINED DATA'!A4366,'ALL - prices'!$B$3:$B$219,0),MATCH('COMBINED DATA'!G4366,'ALL - prices'!$J$1:$DY$1,0))</f>
        <v>11.8637</v>
      </c>
      <c r="I4366" s="14">
        <f t="shared" si="320"/>
        <v>2.3175664535599938</v>
      </c>
      <c r="J4366" s="15">
        <f>INDEX(MarketCap2!$E$2:$AR$224,MATCH(A4366,MarketCap2!$B$2:$B$224,0),MATCH(G4366,MarketCap2!$E$1:$AR$1,0))</f>
        <v>36244303872</v>
      </c>
      <c r="K4366">
        <f t="shared" si="318"/>
        <v>24.313548071334647</v>
      </c>
      <c r="L4366">
        <f>INDEX('PB2'!$D$2:$AQ$224,MATCH(A4366,'PB2'!$B$2:$B$224,0),MATCH(G4366,'PB2'!$D$1:$AQ$1,0))</f>
        <v>0.96811801195144698</v>
      </c>
      <c r="M4366" s="16">
        <f t="shared" si="319"/>
        <v>1.0329319232314333</v>
      </c>
      <c r="N4366" s="6">
        <f>INDEX('ROA2'!$D$2:$AQ$224,MATCH(A4366,'ROA2'!$B$2:$B$224,0),MATCH(G4366,'ROA2'!$D$1:$AQ$1,0))</f>
        <v>0.34173598885536199</v>
      </c>
      <c r="O4366" s="6">
        <v>702870.97855999996</v>
      </c>
      <c r="P4366" s="28">
        <v>2.9170495083233484E-2</v>
      </c>
    </row>
    <row r="4367" spans="1:16" x14ac:dyDescent="0.3">
      <c r="A4367" t="s">
        <v>575</v>
      </c>
      <c r="B4367" t="e">
        <f>VLOOKUP(A4367,Sheet3!L:L,1,FALSE)</f>
        <v>#N/A</v>
      </c>
      <c r="C4367" t="str">
        <f>VLOOKUP(A4367,'ALL - prices'!B:C,2,FALSE)</f>
        <v>Manulife Financial Corp</v>
      </c>
      <c r="D4367" t="str">
        <f>VLOOKUP(A4367,'ALL - prices'!B:I,8,FALSE)</f>
        <v>Financials</v>
      </c>
      <c r="E4367">
        <v>2016</v>
      </c>
      <c r="F4367" t="s">
        <v>680</v>
      </c>
      <c r="G4367" t="str">
        <f t="shared" si="317"/>
        <v>2016-Q2</v>
      </c>
      <c r="H4367" s="4">
        <f>INDEX('ALL - prices'!$J$3:$DY$219,MATCH('COMBINED DATA'!A4367,'ALL - prices'!$B$3:$B$219,0),MATCH('COMBINED DATA'!G4367,'ALL - prices'!$J$1:$DY$1,0))</f>
        <v>11.5223</v>
      </c>
      <c r="I4367" s="14">
        <f t="shared" si="320"/>
        <v>1.9398224824280561</v>
      </c>
      <c r="J4367" s="15">
        <f>INDEX(MarketCap2!$E$2:$AR$224,MATCH(A4367,MarketCap2!$B$2:$B$224,0),MATCH(G4367,MarketCap2!$E$1:$AR$1,0))</f>
        <v>34857259008</v>
      </c>
      <c r="K4367">
        <f t="shared" si="318"/>
        <v>24.27452724537547</v>
      </c>
      <c r="L4367">
        <f>INDEX('PB2'!$D$2:$AQ$224,MATCH(A4367,'PB2'!$B$2:$B$224,0),MATCH(G4367,'PB2'!$D$1:$AQ$1,0))</f>
        <v>0.90656602382659901</v>
      </c>
      <c r="M4367" s="16">
        <f t="shared" si="319"/>
        <v>1.1030636199876738</v>
      </c>
      <c r="N4367" s="6">
        <f>INDEX('ROA2'!$D$2:$AQ$224,MATCH(A4367,'ROA2'!$B$2:$B$224,0),MATCH(G4367,'ROA2'!$D$1:$AQ$1,0))</f>
        <v>0.36236000061035201</v>
      </c>
      <c r="O4367" s="6">
        <v>697351.01235199999</v>
      </c>
      <c r="P4367" s="28">
        <v>-7.8534558637048096E-3</v>
      </c>
    </row>
    <row r="4368" spans="1:16" x14ac:dyDescent="0.3">
      <c r="A4368" t="s">
        <v>575</v>
      </c>
      <c r="B4368" t="e">
        <f>VLOOKUP(A4368,Sheet3!L:L,1,FALSE)</f>
        <v>#N/A</v>
      </c>
      <c r="C4368" t="str">
        <f>VLOOKUP(A4368,'ALL - prices'!B:C,2,FALSE)</f>
        <v>Manulife Financial Corp</v>
      </c>
      <c r="D4368" t="str">
        <f>VLOOKUP(A4368,'ALL - prices'!B:I,8,FALSE)</f>
        <v>Financials</v>
      </c>
      <c r="E4368">
        <v>2016</v>
      </c>
      <c r="F4368" t="s">
        <v>681</v>
      </c>
      <c r="G4368" t="str">
        <f t="shared" si="317"/>
        <v>2016-Q3</v>
      </c>
      <c r="H4368" s="4">
        <f>INDEX('ALL - prices'!$J$3:$DY$219,MATCH('COMBINED DATA'!A4368,'ALL - prices'!$B$3:$B$219,0),MATCH('COMBINED DATA'!G4368,'ALL - prices'!$J$1:$DY$1,0))</f>
        <v>12.200100000000001</v>
      </c>
      <c r="I4368" s="14">
        <f t="shared" si="320"/>
        <v>0.66215270834352657</v>
      </c>
      <c r="J4368" s="15">
        <f>INDEX(MarketCap2!$E$2:$AR$224,MATCH(A4368,MarketCap2!$B$2:$B$224,0),MATCH(G4368,MarketCap2!$E$1:$AR$1,0))</f>
        <v>36518809600</v>
      </c>
      <c r="K4368">
        <f t="shared" si="318"/>
        <v>24.321093296304024</v>
      </c>
      <c r="L4368">
        <f>INDEX('PB2'!$D$2:$AQ$224,MATCH(A4368,'PB2'!$B$2:$B$224,0),MATCH(G4368,'PB2'!$D$1:$AQ$1,0))</f>
        <v>0.929054975509644</v>
      </c>
      <c r="M4368" s="16">
        <f t="shared" si="319"/>
        <v>1.0763625688043255</v>
      </c>
      <c r="N4368" s="6">
        <f>INDEX('ROA2'!$D$2:$AQ$224,MATCH(A4368,'ROA2'!$B$2:$B$224,0),MATCH(G4368,'ROA2'!$D$1:$AQ$1,0))</f>
        <v>0.37770798802375799</v>
      </c>
      <c r="O4368" s="6">
        <v>726224.99430400005</v>
      </c>
      <c r="P4368" s="28">
        <v>4.1405234151184425E-2</v>
      </c>
    </row>
    <row r="4369" spans="1:16" x14ac:dyDescent="0.3">
      <c r="A4369" t="s">
        <v>575</v>
      </c>
      <c r="B4369" t="e">
        <f>VLOOKUP(A4369,Sheet3!L:L,1,FALSE)</f>
        <v>#N/A</v>
      </c>
      <c r="C4369" t="str">
        <f>VLOOKUP(A4369,'ALL - prices'!B:C,2,FALSE)</f>
        <v>Manulife Financial Corp</v>
      </c>
      <c r="D4369" t="str">
        <f>VLOOKUP(A4369,'ALL - prices'!B:I,8,FALSE)</f>
        <v>Financials</v>
      </c>
      <c r="E4369">
        <v>2016</v>
      </c>
      <c r="F4369" t="s">
        <v>682</v>
      </c>
      <c r="G4369" t="str">
        <f t="shared" si="317"/>
        <v>2016-Q4</v>
      </c>
      <c r="H4369" s="4">
        <f>INDEX('ALL - prices'!$J$3:$DY$219,MATCH('COMBINED DATA'!A4369,'ALL - prices'!$B$3:$B$219,0),MATCH('COMBINED DATA'!G4369,'ALL - prices'!$J$1:$DY$1,0))</f>
        <v>15.887499999999999</v>
      </c>
      <c r="I4369" s="14">
        <f t="shared" si="320"/>
        <v>0.95699964820613481</v>
      </c>
      <c r="J4369" s="15">
        <f>INDEX(MarketCap2!$E$2:$AR$224,MATCH(A4369,MarketCap2!$B$2:$B$224,0),MATCH(G4369,MarketCap2!$E$1:$AR$1,0))</f>
        <v>47204483072</v>
      </c>
      <c r="K4369">
        <f t="shared" si="318"/>
        <v>24.577754705366559</v>
      </c>
      <c r="L4369">
        <f>INDEX('PB2'!$D$2:$AQ$224,MATCH(A4369,'PB2'!$B$2:$B$224,0),MATCH(G4369,'PB2'!$D$1:$AQ$1,0))</f>
        <v>1.2344069480896001</v>
      </c>
      <c r="M4369" s="16">
        <f t="shared" si="319"/>
        <v>0.81010561512767387</v>
      </c>
      <c r="N4369" s="6">
        <f>INDEX('ROA2'!$D$2:$AQ$224,MATCH(A4369,'ROA2'!$B$2:$B$224,0),MATCH(G4369,'ROA2'!$D$1:$AQ$1,0))</f>
        <v>0.43669599294662498</v>
      </c>
      <c r="O4369" s="6">
        <v>742299.00902400003</v>
      </c>
      <c r="P4369" s="28">
        <v>2.2133656712552286E-2</v>
      </c>
    </row>
    <row r="4370" spans="1:16" x14ac:dyDescent="0.3">
      <c r="A4370" t="s">
        <v>575</v>
      </c>
      <c r="B4370" t="e">
        <f>VLOOKUP(A4370,Sheet3!L:L,1,FALSE)</f>
        <v>#N/A</v>
      </c>
      <c r="C4370" t="str">
        <f>VLOOKUP(A4370,'ALL - prices'!B:C,2,FALSE)</f>
        <v>Manulife Financial Corp</v>
      </c>
      <c r="D4370" t="str">
        <f>VLOOKUP(A4370,'ALL - prices'!B:I,8,FALSE)</f>
        <v>Financials</v>
      </c>
      <c r="E4370">
        <v>2017</v>
      </c>
      <c r="F4370" t="s">
        <v>679</v>
      </c>
      <c r="G4370" t="str">
        <f t="shared" si="317"/>
        <v>2017-Q1</v>
      </c>
      <c r="H4370" s="4">
        <f>INDEX('ALL - prices'!$J$3:$DY$219,MATCH('COMBINED DATA'!A4370,'ALL - prices'!$B$3:$B$219,0),MATCH('COMBINED DATA'!G4370,'ALL - prices'!$J$1:$DY$1,0))</f>
        <v>15.8049</v>
      </c>
      <c r="I4370" s="14">
        <f t="shared" si="320"/>
        <v>0.72113203136919812</v>
      </c>
      <c r="J4370" s="15">
        <f>INDEX(MarketCap2!$E$2:$AR$224,MATCH(A4370,MarketCap2!$B$2:$B$224,0),MATCH(G4370,MarketCap2!$E$1:$AR$1,0))</f>
        <v>46607802368</v>
      </c>
      <c r="K4370">
        <f t="shared" si="318"/>
        <v>24.565033796852404</v>
      </c>
      <c r="L4370">
        <f>INDEX('PB2'!$D$2:$AQ$224,MATCH(A4370,'PB2'!$B$2:$B$224,0),MATCH(G4370,'PB2'!$D$1:$AQ$1,0))</f>
        <v>1.18597900867462</v>
      </c>
      <c r="M4370" s="16">
        <f t="shared" si="319"/>
        <v>0.84318524416173335</v>
      </c>
      <c r="N4370" s="6">
        <f>INDEX('ROA2'!$D$2:$AQ$224,MATCH(A4370,'ROA2'!$B$2:$B$224,0),MATCH(G4370,'ROA2'!$D$1:$AQ$1,0))</f>
        <v>0.411505997180939</v>
      </c>
      <c r="O4370" s="6">
        <v>720680.97638400004</v>
      </c>
      <c r="P4370" s="28">
        <v>-2.9123078944190042E-2</v>
      </c>
    </row>
    <row r="4371" spans="1:16" x14ac:dyDescent="0.3">
      <c r="A4371" t="s">
        <v>575</v>
      </c>
      <c r="B4371" t="e">
        <f>VLOOKUP(A4371,Sheet3!L:L,1,FALSE)</f>
        <v>#N/A</v>
      </c>
      <c r="C4371" t="str">
        <f>VLOOKUP(A4371,'ALL - prices'!B:C,2,FALSE)</f>
        <v>Manulife Financial Corp</v>
      </c>
      <c r="D4371" t="str">
        <f>VLOOKUP(A4371,'ALL - prices'!B:I,8,FALSE)</f>
        <v>Financials</v>
      </c>
      <c r="E4371">
        <v>2017</v>
      </c>
      <c r="F4371" t="s">
        <v>680</v>
      </c>
      <c r="G4371" t="str">
        <f t="shared" si="317"/>
        <v>2017-Q2</v>
      </c>
      <c r="H4371" s="4">
        <f>INDEX('ALL - prices'!$J$3:$DY$219,MATCH('COMBINED DATA'!A4371,'ALL - prices'!$B$3:$B$219,0),MATCH('COMBINED DATA'!G4371,'ALL - prices'!$J$1:$DY$1,0))</f>
        <v>16.428100000000001</v>
      </c>
      <c r="I4371" s="14">
        <f t="shared" si="320"/>
        <v>0.69903889913222983</v>
      </c>
      <c r="J4371" s="15">
        <f>INDEX(MarketCap2!$E$2:$AR$224,MATCH(A4371,MarketCap2!$B$2:$B$224,0),MATCH(G4371,MarketCap2!$E$1:$AR$1,0))</f>
        <v>48063619072</v>
      </c>
      <c r="K4371">
        <f t="shared" si="318"/>
        <v>24.595791367623917</v>
      </c>
      <c r="L4371">
        <f>INDEX('PB2'!$D$2:$AQ$224,MATCH(A4371,'PB2'!$B$2:$B$224,0),MATCH(G4371,'PB2'!$D$1:$AQ$1,0))</f>
        <v>1.2148239612579399</v>
      </c>
      <c r="M4371" s="16">
        <f t="shared" si="319"/>
        <v>0.82316453403216416</v>
      </c>
      <c r="N4371" s="6">
        <f>INDEX('ROA2'!$D$2:$AQ$224,MATCH(A4371,'ROA2'!$B$2:$B$224,0),MATCH(G4371,'ROA2'!$D$1:$AQ$1,0))</f>
        <v>0.453673005104065</v>
      </c>
      <c r="O4371" s="6">
        <v>728346.98444799997</v>
      </c>
      <c r="P4371" s="28">
        <v>1.0637172778535035E-2</v>
      </c>
    </row>
    <row r="4372" spans="1:16" x14ac:dyDescent="0.3">
      <c r="A4372" t="s">
        <v>575</v>
      </c>
      <c r="B4372" t="e">
        <f>VLOOKUP(A4372,Sheet3!L:L,1,FALSE)</f>
        <v>#N/A</v>
      </c>
      <c r="C4372" t="str">
        <f>VLOOKUP(A4372,'ALL - prices'!B:C,2,FALSE)</f>
        <v>Manulife Financial Corp</v>
      </c>
      <c r="D4372" t="str">
        <f>VLOOKUP(A4372,'ALL - prices'!B:I,8,FALSE)</f>
        <v>Financials</v>
      </c>
      <c r="E4372">
        <v>2017</v>
      </c>
      <c r="F4372" t="s">
        <v>681</v>
      </c>
      <c r="G4372" t="str">
        <f t="shared" si="317"/>
        <v>2017-Q3</v>
      </c>
      <c r="H4372" s="4">
        <f>INDEX('ALL - prices'!$J$3:$DY$219,MATCH('COMBINED DATA'!A4372,'ALL - prices'!$B$3:$B$219,0),MATCH('COMBINED DATA'!G4372,'ALL - prices'!$J$1:$DY$1,0))</f>
        <v>17.243600000000001</v>
      </c>
      <c r="I4372" s="14">
        <f t="shared" si="320"/>
        <v>0.78403781955974483</v>
      </c>
      <c r="J4372" s="15">
        <f>INDEX(MarketCap2!$E$2:$AR$224,MATCH(A4372,MarketCap2!$B$2:$B$224,0),MATCH(G4372,MarketCap2!$E$1:$AR$1,0))</f>
        <v>50072879104</v>
      </c>
      <c r="K4372">
        <f t="shared" si="318"/>
        <v>24.636745363212903</v>
      </c>
      <c r="L4372">
        <f>INDEX('PB2'!$D$2:$AQ$224,MATCH(A4372,'PB2'!$B$2:$B$224,0),MATCH(G4372,'PB2'!$D$1:$AQ$1,0))</f>
        <v>1.28551697731018</v>
      </c>
      <c r="M4372" s="16">
        <f t="shared" si="319"/>
        <v>0.77789715550268601</v>
      </c>
      <c r="N4372" s="6">
        <f>INDEX('ROA2'!$D$2:$AQ$224,MATCH(A4372,'ROA2'!$B$2:$B$224,0),MATCH(G4372,'ROA2'!$D$1:$AQ$1,0))</f>
        <v>0.52135998010635398</v>
      </c>
      <c r="O4372" s="6">
        <v>725745.99167999998</v>
      </c>
      <c r="P4372" s="28">
        <v>-3.5710901857735271E-3</v>
      </c>
    </row>
    <row r="4373" spans="1:16" x14ac:dyDescent="0.3">
      <c r="A4373" t="s">
        <v>575</v>
      </c>
      <c r="B4373" t="e">
        <f>VLOOKUP(A4373,Sheet3!L:L,1,FALSE)</f>
        <v>#N/A</v>
      </c>
      <c r="C4373" t="str">
        <f>VLOOKUP(A4373,'ALL - prices'!B:C,2,FALSE)</f>
        <v>Manulife Financial Corp</v>
      </c>
      <c r="D4373" t="str">
        <f>VLOOKUP(A4373,'ALL - prices'!B:I,8,FALSE)</f>
        <v>Financials</v>
      </c>
      <c r="E4373">
        <v>2017</v>
      </c>
      <c r="F4373" t="s">
        <v>682</v>
      </c>
      <c r="G4373" t="str">
        <f t="shared" si="317"/>
        <v>2017-Q4</v>
      </c>
      <c r="H4373" s="4">
        <f>INDEX('ALL - prices'!$J$3:$DY$219,MATCH('COMBINED DATA'!A4373,'ALL - prices'!$B$3:$B$219,0),MATCH('COMBINED DATA'!G4373,'ALL - prices'!$J$1:$DY$1,0))</f>
        <v>18.000599999999999</v>
      </c>
      <c r="I4373" s="14">
        <f t="shared" si="320"/>
        <v>1.3237647761214981</v>
      </c>
      <c r="J4373" s="15">
        <f>INDEX(MarketCap2!$E$2:$AR$224,MATCH(A4373,MarketCap2!$B$2:$B$224,0),MATCH(G4373,MarketCap2!$E$1:$AR$1,0))</f>
        <v>51959275520</v>
      </c>
      <c r="K4373">
        <f t="shared" si="318"/>
        <v>24.673726085618501</v>
      </c>
      <c r="L4373">
        <f>INDEX('PB2'!$D$2:$AQ$224,MATCH(A4373,'PB2'!$B$2:$B$224,0),MATCH(G4373,'PB2'!$D$1:$AQ$1,0))</f>
        <v>1.38818395137787</v>
      </c>
      <c r="M4373" s="16">
        <f t="shared" si="319"/>
        <v>0.72036562518060365</v>
      </c>
      <c r="N4373" s="6">
        <f>INDEX('ROA2'!$D$2:$AQ$224,MATCH(A4373,'ROA2'!$B$2:$B$224,0),MATCH(G4373,'ROA2'!$D$1:$AQ$1,0))</f>
        <v>0.51838499307632402</v>
      </c>
      <c r="O4373" s="6">
        <v>713376.00614399998</v>
      </c>
      <c r="P4373" s="28">
        <v>-1.7044510996699017E-2</v>
      </c>
    </row>
    <row r="4374" spans="1:16" x14ac:dyDescent="0.3">
      <c r="A4374" t="s">
        <v>575</v>
      </c>
      <c r="B4374" t="e">
        <f>VLOOKUP(A4374,Sheet3!L:L,1,FALSE)</f>
        <v>#N/A</v>
      </c>
      <c r="C4374" t="str">
        <f>VLOOKUP(A4374,'ALL - prices'!B:C,2,FALSE)</f>
        <v>Manulife Financial Corp</v>
      </c>
      <c r="D4374" t="str">
        <f>VLOOKUP(A4374,'ALL - prices'!B:I,8,FALSE)</f>
        <v>Financials</v>
      </c>
      <c r="E4374">
        <v>2018</v>
      </c>
      <c r="F4374" t="s">
        <v>679</v>
      </c>
      <c r="G4374" t="str">
        <f t="shared" si="317"/>
        <v>2018-Q1</v>
      </c>
      <c r="H4374" s="4">
        <f>INDEX('ALL - prices'!$J$3:$DY$219,MATCH('COMBINED DATA'!A4374,'ALL - prices'!$B$3:$B$219,0),MATCH('COMBINED DATA'!G4374,'ALL - prices'!$J$1:$DY$1,0))</f>
        <v>16.567699999999999</v>
      </c>
      <c r="I4374" s="14">
        <f t="shared" si="320"/>
        <v>1.2772835550495438</v>
      </c>
      <c r="J4374" s="15">
        <f>INDEX(MarketCap2!$E$2:$AR$224,MATCH(A4374,MarketCap2!$B$2:$B$224,0),MATCH(G4374,MarketCap2!$E$1:$AR$1,0))</f>
        <v>47419817984</v>
      </c>
      <c r="K4374">
        <f t="shared" si="318"/>
        <v>24.582306079195874</v>
      </c>
      <c r="L4374">
        <f>INDEX('PB2'!$D$2:$AQ$224,MATCH(A4374,'PB2'!$B$2:$B$224,0),MATCH(G4374,'PB2'!$D$1:$AQ$1,0))</f>
        <v>1.21287298202515</v>
      </c>
      <c r="M4374" s="16">
        <f t="shared" si="319"/>
        <v>0.82448864375747477</v>
      </c>
      <c r="N4374" s="6">
        <f>INDEX('ROA2'!$D$2:$AQ$224,MATCH(A4374,'ROA2'!$B$2:$B$224,0),MATCH(G4374,'ROA2'!$D$1:$AQ$1,0))</f>
        <v>0.290163993835449</v>
      </c>
      <c r="O4374" s="6">
        <v>729532.98944000003</v>
      </c>
      <c r="P4374" s="28">
        <v>2.2648621704188139E-2</v>
      </c>
    </row>
    <row r="4375" spans="1:16" x14ac:dyDescent="0.3">
      <c r="A4375" t="s">
        <v>575</v>
      </c>
      <c r="B4375" t="e">
        <f>VLOOKUP(A4375,Sheet3!L:L,1,FALSE)</f>
        <v>#N/A</v>
      </c>
      <c r="C4375" t="str">
        <f>VLOOKUP(A4375,'ALL - prices'!B:C,2,FALSE)</f>
        <v>Manulife Financial Corp</v>
      </c>
      <c r="D4375" t="str">
        <f>VLOOKUP(A4375,'ALL - prices'!B:I,8,FALSE)</f>
        <v>Financials</v>
      </c>
      <c r="E4375">
        <v>2018</v>
      </c>
      <c r="F4375" t="s">
        <v>680</v>
      </c>
      <c r="G4375" t="str">
        <f t="shared" si="317"/>
        <v>2018-Q2</v>
      </c>
      <c r="H4375" s="4">
        <f>INDEX('ALL - prices'!$J$3:$DY$219,MATCH('COMBINED DATA'!A4375,'ALL - prices'!$B$3:$B$219,0),MATCH('COMBINED DATA'!G4375,'ALL - prices'!$J$1:$DY$1,0))</f>
        <v>16.5062</v>
      </c>
      <c r="I4375" s="14">
        <f t="shared" si="320"/>
        <v>1.4983288290625663</v>
      </c>
      <c r="J4375" s="15">
        <f>INDEX(MarketCap2!$E$2:$AR$224,MATCH(A4375,MarketCap2!$B$2:$B$224,0),MATCH(G4375,MarketCap2!$E$1:$AR$1,0))</f>
        <v>46852120576</v>
      </c>
      <c r="K4375">
        <f t="shared" si="318"/>
        <v>24.570262107701485</v>
      </c>
      <c r="L4375">
        <f>INDEX('PB2'!$D$2:$AQ$224,MATCH(A4375,'PB2'!$B$2:$B$224,0),MATCH(G4375,'PB2'!$D$1:$AQ$1,0))</f>
        <v>1.1621960401535001</v>
      </c>
      <c r="M4375" s="16">
        <f t="shared" si="319"/>
        <v>0.86044003373813116</v>
      </c>
      <c r="N4375" s="6">
        <f>INDEX('ROA2'!$D$2:$AQ$224,MATCH(A4375,'ROA2'!$B$2:$B$224,0),MATCH(G4375,'ROA2'!$D$1:$AQ$1,0))</f>
        <v>0.28961199522018399</v>
      </c>
      <c r="O4375" s="6">
        <v>739822.99340799998</v>
      </c>
      <c r="P4375" s="28">
        <v>1.4104919334626253E-2</v>
      </c>
    </row>
    <row r="4376" spans="1:16" x14ac:dyDescent="0.3">
      <c r="A4376" t="s">
        <v>575</v>
      </c>
      <c r="B4376" t="e">
        <f>VLOOKUP(A4376,Sheet3!L:L,1,FALSE)</f>
        <v>#N/A</v>
      </c>
      <c r="C4376" t="str">
        <f>VLOOKUP(A4376,'ALL - prices'!B:C,2,FALSE)</f>
        <v>Manulife Financial Corp</v>
      </c>
      <c r="D4376" t="str">
        <f>VLOOKUP(A4376,'ALL - prices'!B:I,8,FALSE)</f>
        <v>Financials</v>
      </c>
      <c r="E4376">
        <v>2018</v>
      </c>
      <c r="F4376" t="s">
        <v>681</v>
      </c>
      <c r="G4376" t="str">
        <f t="shared" si="317"/>
        <v>2018-Q3</v>
      </c>
      <c r="H4376" s="4">
        <f>INDEX('ALL - prices'!$J$3:$DY$219,MATCH('COMBINED DATA'!A4376,'ALL - prices'!$B$3:$B$219,0),MATCH('COMBINED DATA'!G4376,'ALL - prices'!$J$1:$DY$1,0))</f>
        <v>16.2818</v>
      </c>
      <c r="I4376" s="14">
        <f t="shared" si="320"/>
        <v>1.8126876840757757</v>
      </c>
      <c r="J4376" s="15">
        <f>INDEX(MarketCap2!$E$2:$AR$224,MATCH(A4376,MarketCap2!$B$2:$B$224,0),MATCH(G4376,MarketCap2!$E$1:$AR$1,0))</f>
        <v>45824630784</v>
      </c>
      <c r="K4376">
        <f t="shared" si="318"/>
        <v>24.54808757355298</v>
      </c>
      <c r="L4376">
        <f>INDEX('PB2'!$D$2:$AQ$224,MATCH(A4376,'PB2'!$B$2:$B$224,0),MATCH(G4376,'PB2'!$D$1:$AQ$1,0))</f>
        <v>1.14053094387054</v>
      </c>
      <c r="M4376" s="16">
        <f t="shared" si="319"/>
        <v>0.87678462857515294</v>
      </c>
      <c r="N4376" s="6">
        <f>INDEX('ROA2'!$D$2:$AQ$224,MATCH(A4376,'ROA2'!$B$2:$B$224,0),MATCH(G4376,'ROA2'!$D$1:$AQ$1,0))</f>
        <v>0.28863900899887102</v>
      </c>
      <c r="O4376" s="6">
        <v>752225.02604799997</v>
      </c>
      <c r="P4376" s="28">
        <v>1.6763513368069215E-2</v>
      </c>
    </row>
    <row r="4377" spans="1:16" x14ac:dyDescent="0.3">
      <c r="A4377" t="s">
        <v>575</v>
      </c>
      <c r="B4377" t="e">
        <f>VLOOKUP(A4377,Sheet3!L:L,1,FALSE)</f>
        <v>#N/A</v>
      </c>
      <c r="C4377" t="str">
        <f>VLOOKUP(A4377,'ALL - prices'!B:C,2,FALSE)</f>
        <v>Manulife Financial Corp</v>
      </c>
      <c r="D4377" t="str">
        <f>VLOOKUP(A4377,'ALL - prices'!B:I,8,FALSE)</f>
        <v>Financials</v>
      </c>
      <c r="E4377">
        <v>2018</v>
      </c>
      <c r="F4377" t="s">
        <v>682</v>
      </c>
      <c r="G4377" t="str">
        <f t="shared" si="317"/>
        <v>2018-Q4</v>
      </c>
      <c r="H4377" s="4">
        <f>INDEX('ALL - prices'!$J$3:$DY$219,MATCH('COMBINED DATA'!A4377,'ALL - prices'!$B$3:$B$219,0),MATCH('COMBINED DATA'!G4377,'ALL - prices'!$J$1:$DY$1,0))</f>
        <v>13.815799999999999</v>
      </c>
      <c r="I4377" s="14">
        <f t="shared" si="320"/>
        <v>1.3873728106869232</v>
      </c>
      <c r="J4377" s="15">
        <f>INDEX(MarketCap2!$E$2:$AR$224,MATCH(A4377,MarketCap2!$B$2:$B$224,0),MATCH(G4377,MarketCap2!$E$1:$AR$1,0))</f>
        <v>38443974656</v>
      </c>
      <c r="K4377">
        <f t="shared" si="318"/>
        <v>24.372467814662617</v>
      </c>
      <c r="L4377">
        <f>INDEX('PB2'!$D$2:$AQ$224,MATCH(A4377,'PB2'!$B$2:$B$224,0),MATCH(G4377,'PB2'!$D$1:$AQ$1,0))</f>
        <v>0.90594297647476196</v>
      </c>
      <c r="M4377" s="16">
        <f t="shared" si="319"/>
        <v>1.1038222338134749</v>
      </c>
      <c r="N4377" s="6">
        <f>INDEX('ROA2'!$D$2:$AQ$224,MATCH(A4377,'ROA2'!$B$2:$B$224,0),MATCH(G4377,'ROA2'!$D$1:$AQ$1,0))</f>
        <v>0.35600501298904402</v>
      </c>
      <c r="O4377" s="6">
        <v>747837.98067199998</v>
      </c>
      <c r="P4377" s="28">
        <v>-5.8320917598932084E-3</v>
      </c>
    </row>
    <row r="4378" spans="1:16" x14ac:dyDescent="0.3">
      <c r="A4378" t="s">
        <v>575</v>
      </c>
      <c r="B4378" t="e">
        <f>VLOOKUP(A4378,Sheet3!L:L,1,FALSE)</f>
        <v>#N/A</v>
      </c>
      <c r="C4378" t="str">
        <f>VLOOKUP(A4378,'ALL - prices'!B:C,2,FALSE)</f>
        <v>Manulife Financial Corp</v>
      </c>
      <c r="D4378" t="str">
        <f>VLOOKUP(A4378,'ALL - prices'!B:I,8,FALSE)</f>
        <v>Financials</v>
      </c>
      <c r="E4378">
        <v>2019</v>
      </c>
      <c r="F4378" t="s">
        <v>679</v>
      </c>
      <c r="G4378" t="str">
        <f t="shared" si="317"/>
        <v>2019-Q1</v>
      </c>
      <c r="H4378" s="4">
        <f>INDEX('ALL - prices'!$J$3:$DY$219,MATCH('COMBINED DATA'!A4378,'ALL - prices'!$B$3:$B$219,0),MATCH('COMBINED DATA'!G4378,'ALL - prices'!$J$1:$DY$1,0))</f>
        <v>16.2986</v>
      </c>
      <c r="I4378" s="14">
        <f t="shared" si="320"/>
        <v>2.6786458362077785</v>
      </c>
      <c r="J4378" s="15">
        <f>INDEX(MarketCap2!$E$2:$AR$224,MATCH(A4378,MarketCap2!$B$2:$B$224,0),MATCH(G4378,MarketCap2!$E$1:$AR$1,0))</f>
        <v>44389748736</v>
      </c>
      <c r="K4378">
        <f t="shared" si="318"/>
        <v>24.516274395402377</v>
      </c>
      <c r="L4378">
        <f>INDEX('PB2'!$D$2:$AQ$224,MATCH(A4378,'PB2'!$B$2:$B$224,0),MATCH(G4378,'PB2'!$D$1:$AQ$1,0))</f>
        <v>1.0113120079040501</v>
      </c>
      <c r="M4378" s="16">
        <f t="shared" si="319"/>
        <v>0.98881452230801226</v>
      </c>
      <c r="N4378" s="6">
        <f>INDEX('ROA2'!$D$2:$AQ$224,MATCH(A4378,'ROA2'!$B$2:$B$224,0),MATCH(G4378,'ROA2'!$D$1:$AQ$1,0))</f>
        <v>0.64873498678207397</v>
      </c>
      <c r="O4378" s="6">
        <v>750271.00467199995</v>
      </c>
      <c r="P4378" s="28">
        <v>3.2534105820804715E-3</v>
      </c>
    </row>
    <row r="4379" spans="1:16" x14ac:dyDescent="0.3">
      <c r="A4379" t="s">
        <v>575</v>
      </c>
      <c r="B4379" t="e">
        <f>VLOOKUP(A4379,Sheet3!L:L,1,FALSE)</f>
        <v>#N/A</v>
      </c>
      <c r="C4379" t="str">
        <f>VLOOKUP(A4379,'ALL - prices'!B:C,2,FALSE)</f>
        <v>Manulife Financial Corp</v>
      </c>
      <c r="D4379" t="str">
        <f>VLOOKUP(A4379,'ALL - prices'!B:I,8,FALSE)</f>
        <v>Financials</v>
      </c>
      <c r="E4379">
        <v>2019</v>
      </c>
      <c r="F4379" t="s">
        <v>680</v>
      </c>
      <c r="G4379" t="str">
        <f t="shared" si="317"/>
        <v>2019-Q2</v>
      </c>
      <c r="H4379" s="4">
        <f>INDEX('ALL - prices'!$J$3:$DY$219,MATCH('COMBINED DATA'!A4379,'ALL - prices'!$B$3:$B$219,0),MATCH('COMBINED DATA'!G4379,'ALL - prices'!$J$1:$DY$1,0))</f>
        <v>17.3462</v>
      </c>
      <c r="I4379" s="14">
        <f t="shared" si="320"/>
        <v>3.0154254949895871</v>
      </c>
      <c r="J4379" s="15">
        <f>INDEX(MarketCap2!$E$2:$AR$224,MATCH(A4379,MarketCap2!$B$2:$B$224,0),MATCH(G4379,MarketCap2!$E$1:$AR$1,0))</f>
        <v>46661492736</v>
      </c>
      <c r="K4379">
        <f t="shared" si="318"/>
        <v>24.566185094798222</v>
      </c>
      <c r="L4379">
        <f>INDEX('PB2'!$D$2:$AQ$224,MATCH(A4379,'PB2'!$B$2:$B$224,0),MATCH(G4379,'PB2'!$D$1:$AQ$1,0))</f>
        <v>1.0415350198745701</v>
      </c>
      <c r="M4379" s="16">
        <f t="shared" si="319"/>
        <v>0.96012134101878588</v>
      </c>
      <c r="N4379" s="6">
        <f>INDEX('ROA2'!$D$2:$AQ$224,MATCH(A4379,'ROA2'!$B$2:$B$224,0),MATCH(G4379,'ROA2'!$D$1:$AQ$1,0))</f>
        <v>0.737496018409729</v>
      </c>
      <c r="O4379" s="6">
        <v>779913.98604800005</v>
      </c>
      <c r="P4379" s="28">
        <v>3.9509698750732451E-2</v>
      </c>
    </row>
    <row r="4380" spans="1:16" x14ac:dyDescent="0.3">
      <c r="A4380" t="s">
        <v>575</v>
      </c>
      <c r="B4380" t="e">
        <f>VLOOKUP(A4380,Sheet3!L:L,1,FALSE)</f>
        <v>#N/A</v>
      </c>
      <c r="C4380" t="str">
        <f>VLOOKUP(A4380,'ALL - prices'!B:C,2,FALSE)</f>
        <v>Manulife Financial Corp</v>
      </c>
      <c r="D4380" t="str">
        <f>VLOOKUP(A4380,'ALL - prices'!B:I,8,FALSE)</f>
        <v>Financials</v>
      </c>
      <c r="E4380">
        <v>2019</v>
      </c>
      <c r="F4380" t="s">
        <v>681</v>
      </c>
      <c r="G4380" t="str">
        <f t="shared" si="317"/>
        <v>2019-Q3</v>
      </c>
      <c r="H4380" s="4">
        <f>INDEX('ALL - prices'!$J$3:$DY$219,MATCH('COMBINED DATA'!A4380,'ALL - prices'!$B$3:$B$219,0),MATCH('COMBINED DATA'!G4380,'ALL - prices'!$J$1:$DY$1,0))</f>
        <v>17.912199999999999</v>
      </c>
      <c r="I4380" s="14">
        <f t="shared" si="320"/>
        <v>2.8772313073218947</v>
      </c>
      <c r="J4380" s="15">
        <f>INDEX(MarketCap2!$E$2:$AR$224,MATCH(A4380,MarketCap2!$B$2:$B$224,0),MATCH(G4380,MarketCap2!$E$1:$AR$1,0))</f>
        <v>47340781568</v>
      </c>
      <c r="K4380">
        <f t="shared" si="318"/>
        <v>24.580637950570658</v>
      </c>
      <c r="L4380">
        <f>INDEX('PB2'!$D$2:$AQ$224,MATCH(A4380,'PB2'!$B$2:$B$224,0),MATCH(G4380,'PB2'!$D$1:$AQ$1,0))</f>
        <v>1.0405889749527</v>
      </c>
      <c r="M4380" s="16">
        <f t="shared" si="319"/>
        <v>0.96099422929736023</v>
      </c>
      <c r="N4380" s="6">
        <f>INDEX('ROA2'!$D$2:$AQ$224,MATCH(A4380,'ROA2'!$B$2:$B$224,0),MATCH(G4380,'ROA2'!$D$1:$AQ$1,0))</f>
        <v>0.75454300642013505</v>
      </c>
      <c r="O4380" s="6">
        <v>789635.00646399998</v>
      </c>
      <c r="P4380" s="28">
        <v>1.2464221170412045E-2</v>
      </c>
    </row>
    <row r="4381" spans="1:16" x14ac:dyDescent="0.3">
      <c r="A4381" t="s">
        <v>575</v>
      </c>
      <c r="B4381" t="e">
        <f>VLOOKUP(A4381,Sheet3!L:L,1,FALSE)</f>
        <v>#N/A</v>
      </c>
      <c r="C4381" t="str">
        <f>VLOOKUP(A4381,'ALL - prices'!B:C,2,FALSE)</f>
        <v>Manulife Financial Corp</v>
      </c>
      <c r="D4381" t="str">
        <f>VLOOKUP(A4381,'ALL - prices'!B:I,8,FALSE)</f>
        <v>Financials</v>
      </c>
      <c r="E4381">
        <v>2019</v>
      </c>
      <c r="F4381" t="s">
        <v>682</v>
      </c>
      <c r="G4381" t="str">
        <f t="shared" si="317"/>
        <v>2019-Q4</v>
      </c>
      <c r="H4381" s="4">
        <f>INDEX('ALL - prices'!$J$3:$DY$219,MATCH('COMBINED DATA'!A4381,'ALL - prices'!$B$3:$B$219,0),MATCH('COMBINED DATA'!G4381,'ALL - prices'!$J$1:$DY$1,0))</f>
        <v>19.617100000000001</v>
      </c>
      <c r="I4381" s="14">
        <f t="shared" si="320"/>
        <v>1.9932478711473245</v>
      </c>
      <c r="J4381" s="15">
        <f>INDEX(MarketCap2!$E$2:$AR$224,MATCH(A4381,MarketCap2!$B$2:$B$224,0),MATCH(G4381,MarketCap2!$E$1:$AR$1,0))</f>
        <v>51371941888</v>
      </c>
      <c r="K4381">
        <f t="shared" si="318"/>
        <v>24.662357982696705</v>
      </c>
      <c r="L4381">
        <f>INDEX('PB2'!$D$2:$AQ$224,MATCH(A4381,'PB2'!$B$2:$B$224,0),MATCH(G4381,'PB2'!$D$1:$AQ$1,0))</f>
        <v>1.1337200403213501</v>
      </c>
      <c r="M4381" s="16">
        <f t="shared" si="319"/>
        <v>0.88205197441561722</v>
      </c>
      <c r="N4381" s="6">
        <f>INDEX('ROA2'!$D$2:$AQ$224,MATCH(A4381,'ROA2'!$B$2:$B$224,0),MATCH(G4381,'ROA2'!$D$1:$AQ$1,0))</f>
        <v>0.63693201541900601</v>
      </c>
      <c r="O4381" s="6">
        <v>811826.02035200002</v>
      </c>
      <c r="P4381" s="28">
        <v>2.8102875007241398E-2</v>
      </c>
    </row>
    <row r="4382" spans="1:16" x14ac:dyDescent="0.3">
      <c r="A4382" t="s">
        <v>575</v>
      </c>
      <c r="B4382" t="e">
        <f>VLOOKUP(A4382,Sheet3!L:L,1,FALSE)</f>
        <v>#N/A</v>
      </c>
      <c r="C4382" t="str">
        <f>VLOOKUP(A4382,'ALL - prices'!B:C,2,FALSE)</f>
        <v>Manulife Financial Corp</v>
      </c>
      <c r="D4382" t="str">
        <f>VLOOKUP(A4382,'ALL - prices'!B:I,8,FALSE)</f>
        <v>Financials</v>
      </c>
      <c r="E4382">
        <v>2020</v>
      </c>
      <c r="F4382" t="s">
        <v>679</v>
      </c>
      <c r="G4382" t="str">
        <f t="shared" si="317"/>
        <v>2020-Q1</v>
      </c>
      <c r="H4382" s="4">
        <f>INDEX('ALL - prices'!$J$3:$DY$219,MATCH('COMBINED DATA'!A4382,'ALL - prices'!$B$3:$B$219,0),MATCH('COMBINED DATA'!G4382,'ALL - prices'!$J$1:$DY$1,0))</f>
        <v>13.2944</v>
      </c>
      <c r="I4382" s="14">
        <f t="shared" si="320"/>
        <v>3.4620083675038469</v>
      </c>
      <c r="J4382" s="15">
        <f>INDEX(MarketCap2!$E$2:$AR$224,MATCH(A4382,MarketCap2!$B$2:$B$224,0),MATCH(G4382,MarketCap2!$E$1:$AR$1,0))</f>
        <v>34315409408</v>
      </c>
      <c r="K4382">
        <f t="shared" si="318"/>
        <v>24.258860344111547</v>
      </c>
      <c r="L4382">
        <f>INDEX('PB2'!$D$2:$AQ$224,MATCH(A4382,'PB2'!$B$2:$B$224,0),MATCH(G4382,'PB2'!$D$1:$AQ$1,0))</f>
        <v>0.66620898246765103</v>
      </c>
      <c r="M4382" s="16">
        <f t="shared" si="319"/>
        <v>1.5010304969110151</v>
      </c>
      <c r="N4382" s="6">
        <f>INDEX('ROA2'!$D$2:$AQ$224,MATCH(A4382,'ROA2'!$B$2:$B$224,0),MATCH(G4382,'ROA2'!$D$1:$AQ$1,0))</f>
        <v>0.718481004238129</v>
      </c>
      <c r="O4382" s="6">
        <v>809130.00038400001</v>
      </c>
      <c r="P4382" s="28">
        <v>-3.3209331807707264E-3</v>
      </c>
    </row>
    <row r="4383" spans="1:16" x14ac:dyDescent="0.3">
      <c r="A4383" t="s">
        <v>575</v>
      </c>
      <c r="B4383" t="e">
        <f>VLOOKUP(A4383,Sheet3!L:L,1,FALSE)</f>
        <v>#N/A</v>
      </c>
      <c r="C4383" t="str">
        <f>VLOOKUP(A4383,'ALL - prices'!B:C,2,FALSE)</f>
        <v>Manulife Financial Corp</v>
      </c>
      <c r="D4383" t="str">
        <f>VLOOKUP(A4383,'ALL - prices'!B:I,8,FALSE)</f>
        <v>Financials</v>
      </c>
      <c r="E4383">
        <v>2020</v>
      </c>
      <c r="F4383" t="s">
        <v>680</v>
      </c>
      <c r="G4383" t="str">
        <f t="shared" si="317"/>
        <v>2020-Q2</v>
      </c>
      <c r="H4383" s="4">
        <f>INDEX('ALL - prices'!$J$3:$DY$219,MATCH('COMBINED DATA'!A4383,'ALL - prices'!$B$3:$B$219,0),MATCH('COMBINED DATA'!G4383,'ALL - prices'!$J$1:$DY$1,0))</f>
        <v>14.142200000000001</v>
      </c>
      <c r="I4383" s="14">
        <f t="shared" si="320"/>
        <v>3.0329539356596382</v>
      </c>
      <c r="J4383" s="15">
        <f>INDEX(MarketCap2!$E$2:$AR$224,MATCH(A4383,MarketCap2!$B$2:$B$224,0),MATCH(G4383,MarketCap2!$E$1:$AR$1,0))</f>
        <v>35821895680</v>
      </c>
      <c r="K4383">
        <f t="shared" si="318"/>
        <v>24.301825154568363</v>
      </c>
      <c r="L4383">
        <f>INDEX('PB2'!$D$2:$AQ$224,MATCH(A4383,'PB2'!$B$2:$B$224,0),MATCH(G4383,'PB2'!$D$1:$AQ$1,0))</f>
        <v>0.73454201221466098</v>
      </c>
      <c r="M4383" s="16">
        <f t="shared" si="319"/>
        <v>1.3613925185640194</v>
      </c>
      <c r="N4383" s="6">
        <f>INDEX('ROA2'!$D$2:$AQ$224,MATCH(A4383,'ROA2'!$B$2:$B$224,0),MATCH(G4383,'ROA2'!$D$1:$AQ$1,0))</f>
        <v>0.58609497547149703</v>
      </c>
      <c r="O4383" s="6">
        <v>831430.00063999998</v>
      </c>
      <c r="P4383" s="28">
        <v>2.756046648303332E-2</v>
      </c>
    </row>
    <row r="4384" spans="1:16" x14ac:dyDescent="0.3">
      <c r="A4384" t="s">
        <v>575</v>
      </c>
      <c r="B4384" t="e">
        <f>VLOOKUP(A4384,Sheet3!L:L,1,FALSE)</f>
        <v>#N/A</v>
      </c>
      <c r="C4384" t="str">
        <f>VLOOKUP(A4384,'ALL - prices'!B:C,2,FALSE)</f>
        <v>Manulife Financial Corp</v>
      </c>
      <c r="D4384" t="str">
        <f>VLOOKUP(A4384,'ALL - prices'!B:I,8,FALSE)</f>
        <v>Financials</v>
      </c>
      <c r="E4384">
        <v>2020</v>
      </c>
      <c r="F4384" t="s">
        <v>681</v>
      </c>
      <c r="G4384" t="str">
        <f t="shared" si="317"/>
        <v>2020-Q3</v>
      </c>
      <c r="H4384" s="4">
        <f>INDEX('ALL - prices'!$J$3:$DY$219,MATCH('COMBINED DATA'!A4384,'ALL - prices'!$B$3:$B$219,0),MATCH('COMBINED DATA'!G4384,'ALL - prices'!$J$1:$DY$1,0))</f>
        <v>14.3788</v>
      </c>
      <c r="I4384" s="14">
        <f t="shared" si="320"/>
        <v>1.5077291741224623</v>
      </c>
      <c r="J4384" s="15">
        <f>INDEX(MarketCap2!$E$2:$AR$224,MATCH(A4384,MarketCap2!$B$2:$B$224,0),MATCH(G4384,MarketCap2!$E$1:$AR$1,0))</f>
        <v>35924975616</v>
      </c>
      <c r="K4384">
        <f t="shared" si="318"/>
        <v>24.304698590163881</v>
      </c>
      <c r="L4384">
        <f>INDEX('PB2'!$D$2:$AQ$224,MATCH(A4384,'PB2'!$B$2:$B$224,0),MATCH(G4384,'PB2'!$D$1:$AQ$1,0))</f>
        <v>0.72649502754211404</v>
      </c>
      <c r="M4384" s="16">
        <f t="shared" si="319"/>
        <v>1.376471912523904</v>
      </c>
      <c r="N4384" s="6">
        <f>INDEX('ROA2'!$D$2:$AQ$224,MATCH(A4384,'ROA2'!$B$2:$B$224,0),MATCH(G4384,'ROA2'!$D$1:$AQ$1,0))</f>
        <v>0.48008701205253601</v>
      </c>
      <c r="O4384" s="6">
        <v>865898.00448</v>
      </c>
      <c r="P4384" s="28">
        <v>4.1456290744221393E-2</v>
      </c>
    </row>
    <row r="4385" spans="1:16" x14ac:dyDescent="0.3">
      <c r="A4385" t="s">
        <v>575</v>
      </c>
      <c r="B4385" t="e">
        <f>VLOOKUP(A4385,Sheet3!L:L,1,FALSE)</f>
        <v>#N/A</v>
      </c>
      <c r="C4385" t="str">
        <f>VLOOKUP(A4385,'ALL - prices'!B:C,2,FALSE)</f>
        <v>Manulife Financial Corp</v>
      </c>
      <c r="D4385" t="str">
        <f>VLOOKUP(A4385,'ALL - prices'!B:I,8,FALSE)</f>
        <v>Financials</v>
      </c>
      <c r="E4385">
        <v>2020</v>
      </c>
      <c r="F4385" t="s">
        <v>682</v>
      </c>
      <c r="G4385" t="str">
        <f t="shared" si="317"/>
        <v>2020-Q4</v>
      </c>
      <c r="H4385" s="4">
        <f>INDEX('ALL - prices'!$J$3:$DY$219,MATCH('COMBINED DATA'!A4385,'ALL - prices'!$B$3:$B$219,0),MATCH('COMBINED DATA'!G4385,'ALL - prices'!$J$1:$DY$1,0))</f>
        <v>17.814699999999998</v>
      </c>
      <c r="I4385" s="14">
        <f t="shared" si="320"/>
        <v>0.87722293061684165</v>
      </c>
      <c r="J4385" s="15">
        <f>INDEX(MarketCap2!$E$2:$AR$224,MATCH(A4385,MarketCap2!$B$2:$B$224,0),MATCH(G4385,MarketCap2!$E$1:$AR$1,0))</f>
        <v>43937128448</v>
      </c>
      <c r="K4385">
        <f t="shared" si="318"/>
        <v>24.506025550106006</v>
      </c>
      <c r="L4385">
        <f>INDEX('PB2'!$D$2:$AQ$224,MATCH(A4385,'PB2'!$B$2:$B$224,0),MATCH(G4385,'PB2'!$D$1:$AQ$1,0))</f>
        <v>0.90575700998306297</v>
      </c>
      <c r="M4385" s="16">
        <f t="shared" si="319"/>
        <v>1.1040488662833527</v>
      </c>
      <c r="N4385" s="6">
        <f>INDEX('ROA2'!$D$2:$AQ$224,MATCH(A4385,'ROA2'!$B$2:$B$224,0),MATCH(G4385,'ROA2'!$D$1:$AQ$1,0))</f>
        <v>0.63012498617172197</v>
      </c>
      <c r="O4385" s="6">
        <v>876411.02745599998</v>
      </c>
      <c r="P4385" s="28">
        <v>1.2141179355544759E-2</v>
      </c>
    </row>
    <row r="4386" spans="1:16" x14ac:dyDescent="0.3">
      <c r="A4386" t="s">
        <v>575</v>
      </c>
      <c r="B4386" t="e">
        <f>VLOOKUP(A4386,Sheet3!L:L,1,FALSE)</f>
        <v>#N/A</v>
      </c>
      <c r="C4386" t="str">
        <f>VLOOKUP(A4386,'ALL - prices'!B:C,2,FALSE)</f>
        <v>Manulife Financial Corp</v>
      </c>
      <c r="D4386" t="str">
        <f>VLOOKUP(A4386,'ALL - prices'!B:I,8,FALSE)</f>
        <v>Financials</v>
      </c>
      <c r="E4386">
        <v>2021</v>
      </c>
      <c r="F4386" t="s">
        <v>679</v>
      </c>
      <c r="G4386" t="str">
        <f t="shared" si="317"/>
        <v>2021-Q1</v>
      </c>
      <c r="H4386" s="4">
        <f>INDEX('ALL - prices'!$J$3:$DY$219,MATCH('COMBINED DATA'!A4386,'ALL - prices'!$B$3:$B$219,0),MATCH('COMBINED DATA'!G4386,'ALL - prices'!$J$1:$DY$1,0))</f>
        <v>21.501300000000001</v>
      </c>
      <c r="I4386" s="14">
        <f t="shared" si="320"/>
        <v>1.2268429361576816</v>
      </c>
      <c r="J4386" s="15">
        <f>INDEX(MarketCap2!$E$2:$AR$224,MATCH(A4386,MarketCap2!$B$2:$B$224,0),MATCH(G4386,MarketCap2!$E$1:$AR$1,0))</f>
        <v>52472197120</v>
      </c>
      <c r="K4386">
        <f t="shared" si="318"/>
        <v>24.683549287601014</v>
      </c>
      <c r="L4386">
        <f>INDEX('PB2'!$D$2:$AQ$224,MATCH(A4386,'PB2'!$B$2:$B$224,0),MATCH(G4386,'PB2'!$D$1:$AQ$1,0))</f>
        <v>1.15535199642181</v>
      </c>
      <c r="M4386" s="16">
        <f t="shared" si="319"/>
        <v>0.86553708575140409</v>
      </c>
      <c r="N4386" s="6">
        <f>INDEX('ROA2'!$D$2:$AQ$224,MATCH(A4386,'ROA2'!$B$2:$B$224,0),MATCH(G4386,'ROA2'!$D$1:$AQ$1,0))</f>
        <v>0.69500702619552601</v>
      </c>
      <c r="O4386" s="6">
        <v>880349.02015999996</v>
      </c>
      <c r="P4386" s="28">
        <v>4.4933171544303515E-3</v>
      </c>
    </row>
    <row r="4387" spans="1:16" x14ac:dyDescent="0.3">
      <c r="A4387" t="s">
        <v>575</v>
      </c>
      <c r="B4387" t="e">
        <f>VLOOKUP(A4387,Sheet3!L:L,1,FALSE)</f>
        <v>#N/A</v>
      </c>
      <c r="C4387" t="str">
        <f>VLOOKUP(A4387,'ALL - prices'!B:C,2,FALSE)</f>
        <v>Manulife Financial Corp</v>
      </c>
      <c r="D4387" t="str">
        <f>VLOOKUP(A4387,'ALL - prices'!B:I,8,FALSE)</f>
        <v>Financials</v>
      </c>
      <c r="E4387">
        <v>2021</v>
      </c>
      <c r="F4387" t="s">
        <v>680</v>
      </c>
      <c r="G4387" t="str">
        <f t="shared" si="317"/>
        <v>2021-Q2</v>
      </c>
      <c r="H4387" s="4">
        <f>INDEX('ALL - prices'!$J$3:$DY$219,MATCH('COMBINED DATA'!A4387,'ALL - prices'!$B$3:$B$219,0),MATCH('COMBINED DATA'!G4387,'ALL - prices'!$J$1:$DY$1,0))</f>
        <v>19.6191</v>
      </c>
      <c r="I4387" s="14">
        <f t="shared" si="320"/>
        <v>1.4218584467168311</v>
      </c>
      <c r="J4387" s="15">
        <f>INDEX(MarketCap2!$E$2:$AR$224,MATCH(A4387,MarketCap2!$B$2:$B$224,0),MATCH(G4387,MarketCap2!$E$1:$AR$1,0))</f>
        <v>47387832320</v>
      </c>
      <c r="K4387">
        <f t="shared" si="318"/>
        <v>24.581631330584113</v>
      </c>
      <c r="L4387">
        <f>INDEX('PB2'!$D$2:$AQ$224,MATCH(A4387,'PB2'!$B$2:$B$224,0),MATCH(G4387,'PB2'!$D$1:$AQ$1,0))</f>
        <v>0.98556101322174094</v>
      </c>
      <c r="M4387" s="16">
        <f t="shared" si="319"/>
        <v>1.014650525522574</v>
      </c>
      <c r="N4387" s="6">
        <f>INDEX('ROA2'!$D$2:$AQ$224,MATCH(A4387,'ROA2'!$B$2:$B$224,0),MATCH(G4387,'ROA2'!$D$1:$AQ$1,0))</f>
        <v>0.63391697406768799</v>
      </c>
      <c r="O4387" s="6">
        <v>859012.00588800001</v>
      </c>
      <c r="P4387" s="28">
        <v>-2.4236994400382277E-2</v>
      </c>
    </row>
    <row r="4388" spans="1:16" x14ac:dyDescent="0.3">
      <c r="A4388" t="s">
        <v>575</v>
      </c>
      <c r="B4388" t="e">
        <f>VLOOKUP(A4388,Sheet3!L:L,1,FALSE)</f>
        <v>#N/A</v>
      </c>
      <c r="C4388" t="str">
        <f>VLOOKUP(A4388,'ALL - prices'!B:C,2,FALSE)</f>
        <v>Manulife Financial Corp</v>
      </c>
      <c r="D4388" t="str">
        <f>VLOOKUP(A4388,'ALL - prices'!B:I,8,FALSE)</f>
        <v>Financials</v>
      </c>
      <c r="E4388">
        <v>2021</v>
      </c>
      <c r="F4388" t="s">
        <v>681</v>
      </c>
      <c r="G4388" t="str">
        <f t="shared" si="317"/>
        <v>2021-Q3</v>
      </c>
      <c r="H4388" s="4">
        <f>INDEX('ALL - prices'!$J$3:$DY$219,MATCH('COMBINED DATA'!A4388,'ALL - prices'!$B$3:$B$219,0),MATCH('COMBINED DATA'!G4388,'ALL - prices'!$J$1:$DY$1,0))</f>
        <v>19.821000000000002</v>
      </c>
      <c r="I4388" s="14">
        <f t="shared" si="320"/>
        <v>1.644470782146443</v>
      </c>
      <c r="J4388" s="15">
        <f>INDEX(MarketCap2!$E$2:$AR$224,MATCH(A4388,MarketCap2!$B$2:$B$224,0),MATCH(G4388,MarketCap2!$E$1:$AR$1,0))</f>
        <v>47352250368</v>
      </c>
      <c r="K4388">
        <f t="shared" si="318"/>
        <v>24.580880181700483</v>
      </c>
      <c r="L4388">
        <f>INDEX('PB2'!$D$2:$AQ$224,MATCH(A4388,'PB2'!$B$2:$B$224,0),MATCH(G4388,'PB2'!$D$1:$AQ$1,0))</f>
        <v>0.94559502601623502</v>
      </c>
      <c r="M4388" s="16">
        <f t="shared" si="319"/>
        <v>1.0575351736070056</v>
      </c>
      <c r="N4388" s="6">
        <f>INDEX('ROA2'!$D$2:$AQ$224,MATCH(A4388,'ROA2'!$B$2:$B$224,0),MATCH(G4388,'ROA2'!$D$1:$AQ$1,0))</f>
        <v>0.834039986133575</v>
      </c>
      <c r="O4388" s="6">
        <v>879102.00115200004</v>
      </c>
      <c r="P4388" s="28">
        <v>2.3387327681447339E-2</v>
      </c>
    </row>
    <row r="4389" spans="1:16" x14ac:dyDescent="0.3">
      <c r="A4389" t="s">
        <v>575</v>
      </c>
      <c r="B4389" t="e">
        <f>VLOOKUP(A4389,Sheet3!L:L,1,FALSE)</f>
        <v>#N/A</v>
      </c>
      <c r="C4389" t="str">
        <f>VLOOKUP(A4389,'ALL - prices'!B:C,2,FALSE)</f>
        <v>Manulife Financial Corp</v>
      </c>
      <c r="D4389" t="str">
        <f>VLOOKUP(A4389,'ALL - prices'!B:I,8,FALSE)</f>
        <v>Financials</v>
      </c>
      <c r="E4389">
        <v>2021</v>
      </c>
      <c r="F4389" t="s">
        <v>682</v>
      </c>
      <c r="G4389" t="str">
        <f t="shared" si="317"/>
        <v>2021-Q4</v>
      </c>
      <c r="H4389" s="4">
        <f>INDEX('ALL - prices'!$J$3:$DY$219,MATCH('COMBINED DATA'!A4389,'ALL - prices'!$B$3:$B$219,0),MATCH('COMBINED DATA'!G4389,'ALL - prices'!$J$1:$DY$1,0))</f>
        <v>19.833600000000001</v>
      </c>
      <c r="I4389" s="14">
        <f t="shared" si="320"/>
        <v>1.7350215839195398</v>
      </c>
      <c r="J4389" s="15">
        <f>INDEX(MarketCap2!$E$2:$AR$224,MATCH(A4389,MarketCap2!$B$2:$B$224,0),MATCH(G4389,MarketCap2!$E$1:$AR$1,0))</f>
        <v>46836989952</v>
      </c>
      <c r="K4389">
        <f t="shared" si="318"/>
        <v>24.569939111271136</v>
      </c>
      <c r="L4389">
        <f>INDEX('PB2'!$D$2:$AQ$224,MATCH(A4389,'PB2'!$B$2:$B$224,0),MATCH(G4389,'PB2'!$D$1:$AQ$1,0))</f>
        <v>0.90041202306747403</v>
      </c>
      <c r="M4389" s="16">
        <f t="shared" si="319"/>
        <v>1.1106026734219465</v>
      </c>
      <c r="N4389" s="6">
        <f>INDEX('ROA2'!$D$2:$AQ$224,MATCH(A4389,'ROA2'!$B$2:$B$224,0),MATCH(G4389,'ROA2'!$D$1:$AQ$1,0))</f>
        <v>0.76643902063369795</v>
      </c>
      <c r="O4389" s="6">
        <v>898290.02444800001</v>
      </c>
      <c r="P4389" s="28">
        <v>2.1826845202098783E-2</v>
      </c>
    </row>
    <row r="4390" spans="1:16" x14ac:dyDescent="0.3">
      <c r="A4390" t="s">
        <v>575</v>
      </c>
      <c r="B4390" t="e">
        <f>VLOOKUP(A4390,Sheet3!L:L,1,FALSE)</f>
        <v>#N/A</v>
      </c>
      <c r="C4390" t="str">
        <f>VLOOKUP(A4390,'ALL - prices'!B:C,2,FALSE)</f>
        <v>Manulife Financial Corp</v>
      </c>
      <c r="D4390" t="str">
        <f>VLOOKUP(A4390,'ALL - prices'!B:I,8,FALSE)</f>
        <v>Financials</v>
      </c>
      <c r="E4390">
        <v>2022</v>
      </c>
      <c r="F4390" t="s">
        <v>679</v>
      </c>
      <c r="G4390" t="str">
        <f t="shared" si="317"/>
        <v>2022-Q1</v>
      </c>
      <c r="H4390" s="4">
        <f>INDEX('ALL - prices'!$J$3:$DY$219,MATCH('COMBINED DATA'!A4390,'ALL - prices'!$B$3:$B$219,0),MATCH('COMBINED DATA'!G4390,'ALL - prices'!$J$1:$DY$1,0))</f>
        <v>22.203700000000001</v>
      </c>
      <c r="I4390" s="14">
        <f t="shared" si="320"/>
        <v>1.6018713327438838</v>
      </c>
      <c r="J4390" s="15">
        <f>INDEX(MarketCap2!$E$2:$AR$224,MATCH(A4390,MarketCap2!$B$2:$B$224,0),MATCH(G4390,MarketCap2!$E$1:$AR$1,0))</f>
        <v>51625000960</v>
      </c>
      <c r="K4390">
        <f t="shared" si="318"/>
        <v>24.667271906823249</v>
      </c>
      <c r="L4390">
        <f>INDEX('PB2'!$D$2:$AQ$224,MATCH(A4390,'PB2'!$B$2:$B$224,0),MATCH(G4390,'PB2'!$D$1:$AQ$1,0))</f>
        <v>1.0126039981842001</v>
      </c>
      <c r="M4390" s="16">
        <f t="shared" si="319"/>
        <v>0.98755288522778739</v>
      </c>
      <c r="N4390" s="6">
        <f>INDEX('ROA2'!$D$2:$AQ$224,MATCH(A4390,'ROA2'!$B$2:$B$224,0),MATCH(G4390,'ROA2'!$D$1:$AQ$1,0))</f>
        <v>0.79032599925994895</v>
      </c>
      <c r="O4390" s="6">
        <v>917643.00185600005</v>
      </c>
      <c r="P4390" s="28">
        <v>2.1544241705113508E-2</v>
      </c>
    </row>
    <row r="4391" spans="1:16" x14ac:dyDescent="0.3">
      <c r="A4391" t="s">
        <v>575</v>
      </c>
      <c r="B4391" t="e">
        <f>VLOOKUP(A4391,Sheet3!L:L,1,FALSE)</f>
        <v>#N/A</v>
      </c>
      <c r="C4391" t="str">
        <f>VLOOKUP(A4391,'ALL - prices'!B:C,2,FALSE)</f>
        <v>Manulife Financial Corp</v>
      </c>
      <c r="D4391" t="str">
        <f>VLOOKUP(A4391,'ALL - prices'!B:I,8,FALSE)</f>
        <v>Financials</v>
      </c>
      <c r="E4391">
        <v>2022</v>
      </c>
      <c r="F4391" t="s">
        <v>680</v>
      </c>
      <c r="G4391" t="str">
        <f t="shared" si="317"/>
        <v>2022-Q2</v>
      </c>
      <c r="H4391" s="4">
        <f>INDEX('ALL - prices'!$J$3:$DY$219,MATCH('COMBINED DATA'!A4391,'ALL - prices'!$B$3:$B$219,0),MATCH('COMBINED DATA'!G4391,'ALL - prices'!$J$1:$DY$1,0))</f>
        <v>18.868200000000002</v>
      </c>
      <c r="I4391" s="14">
        <f t="shared" si="320"/>
        <v>1.6808631678892452</v>
      </c>
      <c r="J4391" s="15">
        <f>INDEX(MarketCap2!$E$2:$AR$224,MATCH(A4391,MarketCap2!$B$2:$B$224,0),MATCH(G4391,MarketCap2!$E$1:$AR$1,0))</f>
        <v>42817748992</v>
      </c>
      <c r="K4391">
        <f t="shared" si="318"/>
        <v>24.480218549646278</v>
      </c>
      <c r="L4391">
        <f>INDEX('PB2'!$D$2:$AQ$224,MATCH(A4391,'PB2'!$B$2:$B$224,0),MATCH(G4391,'PB2'!$D$1:$AQ$1,0))</f>
        <v>0.87333202362060502</v>
      </c>
      <c r="M4391" s="16">
        <f t="shared" si="319"/>
        <v>1.1450398851221129</v>
      </c>
      <c r="N4391" s="6">
        <f>INDEX('ROA2'!$D$2:$AQ$224,MATCH(A4391,'ROA2'!$B$2:$B$224,0),MATCH(G4391,'ROA2'!$D$1:$AQ$1,0))</f>
        <v>0.59183502197265603</v>
      </c>
      <c r="O4391" s="6">
        <v>865117.99500800006</v>
      </c>
      <c r="P4391" s="28">
        <v>-5.72390425707648E-2</v>
      </c>
    </row>
    <row r="4392" spans="1:16" x14ac:dyDescent="0.3">
      <c r="A4392" t="s">
        <v>575</v>
      </c>
      <c r="B4392" t="e">
        <f>VLOOKUP(A4392,Sheet3!L:L,1,FALSE)</f>
        <v>#N/A</v>
      </c>
      <c r="C4392" t="str">
        <f>VLOOKUP(A4392,'ALL - prices'!B:C,2,FALSE)</f>
        <v>Manulife Financial Corp</v>
      </c>
      <c r="D4392" t="str">
        <f>VLOOKUP(A4392,'ALL - prices'!B:I,8,FALSE)</f>
        <v>Financials</v>
      </c>
      <c r="E4392">
        <v>2022</v>
      </c>
      <c r="F4392" t="s">
        <v>681</v>
      </c>
      <c r="G4392" t="str">
        <f t="shared" si="317"/>
        <v>2022-Q3</v>
      </c>
      <c r="H4392" s="4">
        <f>INDEX('ALL - prices'!$J$3:$DY$219,MATCH('COMBINED DATA'!A4392,'ALL - prices'!$B$3:$B$219,0),MATCH('COMBINED DATA'!G4392,'ALL - prices'!$J$1:$DY$1,0))</f>
        <v>18.5809</v>
      </c>
      <c r="I4392" s="14">
        <f t="shared" si="320"/>
        <v>0.69200645709896846</v>
      </c>
      <c r="J4392" s="15">
        <f>INDEX(MarketCap2!$E$2:$AR$224,MATCH(A4392,MarketCap2!$B$2:$B$224,0),MATCH(G4392,MarketCap2!$E$1:$AR$1,0))</f>
        <v>41157283840</v>
      </c>
      <c r="K4392">
        <f t="shared" si="318"/>
        <v>24.440666755452977</v>
      </c>
      <c r="L4392">
        <f>INDEX('PB2'!$D$2:$AQ$224,MATCH(A4392,'PB2'!$B$2:$B$224,0),MATCH(G4392,'PB2'!$D$1:$AQ$1,0))</f>
        <v>0.834420025348663</v>
      </c>
      <c r="M4392" s="16">
        <f t="shared" si="319"/>
        <v>1.1984372014347922</v>
      </c>
      <c r="N4392" s="6">
        <f>INDEX('ROA2'!$D$2:$AQ$224,MATCH(A4392,'ROA2'!$B$2:$B$224,0),MATCH(G4392,'ROA2'!$D$1:$AQ$1,0))</f>
        <v>3.9655998349190001E-2</v>
      </c>
      <c r="O4392" s="6">
        <v>820521.99219200003</v>
      </c>
      <c r="P4392" s="28">
        <v>-5.1549040793663792E-2</v>
      </c>
    </row>
    <row r="4393" spans="1:16" x14ac:dyDescent="0.3">
      <c r="A4393" t="s">
        <v>575</v>
      </c>
      <c r="B4393" t="e">
        <f>VLOOKUP(A4393,Sheet3!L:L,1,FALSE)</f>
        <v>#N/A</v>
      </c>
      <c r="C4393" t="str">
        <f>VLOOKUP(A4393,'ALL - prices'!B:C,2,FALSE)</f>
        <v>Manulife Financial Corp</v>
      </c>
      <c r="D4393" t="str">
        <f>VLOOKUP(A4393,'ALL - prices'!B:I,8,FALSE)</f>
        <v>Financials</v>
      </c>
      <c r="E4393">
        <v>2022</v>
      </c>
      <c r="F4393" t="s">
        <v>682</v>
      </c>
      <c r="G4393" t="str">
        <f t="shared" si="317"/>
        <v>2022-Q4</v>
      </c>
      <c r="H4393" s="4">
        <f>INDEX('ALL - prices'!$J$3:$DY$219,MATCH('COMBINED DATA'!A4393,'ALL - prices'!$B$3:$B$219,0),MATCH('COMBINED DATA'!G4393,'ALL - prices'!$J$1:$DY$1,0))</f>
        <v>20.991800000000001</v>
      </c>
      <c r="I4393" s="14">
        <f t="shared" si="320"/>
        <v>2.3611155207867314</v>
      </c>
      <c r="J4393" s="15">
        <f>INDEX(MarketCap2!$E$2:$AR$224,MATCH(A4393,MarketCap2!$B$2:$B$224,0),MATCH(G4393,MarketCap2!$E$1:$AR$1,0))</f>
        <v>45277560832</v>
      </c>
      <c r="K4393">
        <f t="shared" si="318"/>
        <v>24.53607740083914</v>
      </c>
      <c r="L4393">
        <f>INDEX('PB2'!$D$2:$AQ$224,MATCH(A4393,'PB2'!$B$2:$B$224,0),MATCH(G4393,'PB2'!$D$1:$AQ$1,0))</f>
        <v>1.11994600296021</v>
      </c>
      <c r="M4393" s="16">
        <f t="shared" si="319"/>
        <v>0.89290019104209306</v>
      </c>
      <c r="N4393" s="6">
        <f>INDEX('ROA2'!$D$2:$AQ$224,MATCH(A4393,'ROA2'!$B$2:$B$224,0),MATCH(G4393,'ROA2'!$D$1:$AQ$1,0))</f>
        <v>-8.8169999420643005E-2</v>
      </c>
      <c r="O4393" s="6">
        <v>834722.98803200002</v>
      </c>
      <c r="P4393" s="28">
        <v>1.7307270219610389E-2</v>
      </c>
    </row>
    <row r="4394" spans="1:16" x14ac:dyDescent="0.3">
      <c r="A4394" t="s">
        <v>575</v>
      </c>
      <c r="B4394" t="e">
        <f>VLOOKUP(A4394,Sheet3!L:L,1,FALSE)</f>
        <v>#N/A</v>
      </c>
      <c r="C4394" t="str">
        <f>VLOOKUP(A4394,'ALL - prices'!B:C,2,FALSE)</f>
        <v>Manulife Financial Corp</v>
      </c>
      <c r="D4394" t="str">
        <f>VLOOKUP(A4394,'ALL - prices'!B:I,8,FALSE)</f>
        <v>Financials</v>
      </c>
      <c r="E4394">
        <v>2023</v>
      </c>
      <c r="F4394" t="s">
        <v>679</v>
      </c>
      <c r="G4394" t="str">
        <f t="shared" si="317"/>
        <v>2023-Q1</v>
      </c>
      <c r="H4394" s="4">
        <f>INDEX('ALL - prices'!$J$3:$DY$219,MATCH('COMBINED DATA'!A4394,'ALL - prices'!$B$3:$B$219,0),MATCH('COMBINED DATA'!G4394,'ALL - prices'!$J$1:$DY$1,0))</f>
        <v>21.8551</v>
      </c>
      <c r="I4394" s="14">
        <f t="shared" si="320"/>
        <v>4.3340800857852138</v>
      </c>
      <c r="J4394" s="15">
        <f>INDEX(MarketCap2!$E$2:$AR$224,MATCH(A4394,MarketCap2!$B$2:$B$224,0),MATCH(G4394,MarketCap2!$E$1:$AR$1,0))</f>
        <v>46061948928</v>
      </c>
      <c r="K4394">
        <f t="shared" si="318"/>
        <v>24.553253043253168</v>
      </c>
      <c r="L4394">
        <f>INDEX('PB2'!$D$2:$AQ$224,MATCH(A4394,'PB2'!$B$2:$B$224,0),MATCH(G4394,'PB2'!$D$1:$AQ$1,0))</f>
        <v>1.1268570423126201</v>
      </c>
      <c r="M4394" s="16">
        <f t="shared" si="319"/>
        <v>0.88742401427223228</v>
      </c>
      <c r="N4394" s="6">
        <f>INDEX('ROA2'!$D$2:$AQ$224,MATCH(A4394,'ROA2'!$B$2:$B$224,0),MATCH(G4394,'ROA2'!$D$1:$AQ$1,0))</f>
        <v>-0.22074599564075501</v>
      </c>
      <c r="O4394" s="6">
        <v>833689.02656000003</v>
      </c>
      <c r="P4394" s="28">
        <v>-1.2386881478342099E-3</v>
      </c>
    </row>
    <row r="4395" spans="1:16" x14ac:dyDescent="0.3">
      <c r="A4395" t="s">
        <v>575</v>
      </c>
      <c r="B4395" t="e">
        <f>VLOOKUP(A4395,Sheet3!L:L,1,FALSE)</f>
        <v>#N/A</v>
      </c>
      <c r="C4395" t="str">
        <f>VLOOKUP(A4395,'ALL - prices'!B:C,2,FALSE)</f>
        <v>Manulife Financial Corp</v>
      </c>
      <c r="D4395" t="str">
        <f>VLOOKUP(A4395,'ALL - prices'!B:I,8,FALSE)</f>
        <v>Financials</v>
      </c>
      <c r="E4395">
        <v>2023</v>
      </c>
      <c r="F4395" t="s">
        <v>680</v>
      </c>
      <c r="G4395" t="str">
        <f t="shared" si="317"/>
        <v>2023-Q2</v>
      </c>
      <c r="H4395" s="4">
        <f>INDEX('ALL - prices'!$J$3:$DY$219,MATCH('COMBINED DATA'!A4395,'ALL - prices'!$B$3:$B$219,0),MATCH('COMBINED DATA'!G4395,'ALL - prices'!$J$1:$DY$1,0))</f>
        <v>22.379100000000001</v>
      </c>
      <c r="I4395" s="14">
        <f t="shared" si="320"/>
        <v>5.1829229207562149</v>
      </c>
      <c r="J4395" s="15">
        <f>INDEX(MarketCap2!$E$2:$AR$224,MATCH(A4395,MarketCap2!$B$2:$B$224,0),MATCH(G4395,MarketCap2!$E$1:$AR$1,0))</f>
        <v>46063636480</v>
      </c>
      <c r="K4395">
        <f t="shared" si="318"/>
        <v>24.553289679156055</v>
      </c>
      <c r="L4395">
        <f>INDEX('PB2'!$D$2:$AQ$224,MATCH(A4395,'PB2'!$B$2:$B$224,0),MATCH(G4395,'PB2'!$D$1:$AQ$1,0))</f>
        <v>1.18123495578766</v>
      </c>
      <c r="M4395" s="16">
        <f t="shared" si="319"/>
        <v>0.84657162836261424</v>
      </c>
      <c r="N4395" s="6">
        <f>INDEX('ROA2'!$D$2:$AQ$224,MATCH(A4395,'ROA2'!$B$2:$B$224,0),MATCH(G4395,'ROA2'!$D$1:$AQ$1,0))</f>
        <v>8.0243997275828996E-2</v>
      </c>
      <c r="O4395" s="6">
        <v>862122.01676799997</v>
      </c>
      <c r="P4395" s="28">
        <v>3.4105031135315829E-2</v>
      </c>
    </row>
    <row r="4396" spans="1:16" x14ac:dyDescent="0.3">
      <c r="A4396" t="s">
        <v>575</v>
      </c>
      <c r="B4396" t="e">
        <f>VLOOKUP(A4396,Sheet3!L:L,1,FALSE)</f>
        <v>#N/A</v>
      </c>
      <c r="C4396" t="str">
        <f>VLOOKUP(A4396,'ALL - prices'!B:C,2,FALSE)</f>
        <v>Manulife Financial Corp</v>
      </c>
      <c r="D4396" t="str">
        <f>VLOOKUP(A4396,'ALL - prices'!B:I,8,FALSE)</f>
        <v>Financials</v>
      </c>
      <c r="E4396">
        <v>2023</v>
      </c>
      <c r="F4396" t="s">
        <v>681</v>
      </c>
      <c r="G4396" t="str">
        <f t="shared" si="317"/>
        <v>2023-Q3</v>
      </c>
      <c r="H4396" s="4">
        <f>INDEX('ALL - prices'!$J$3:$DY$219,MATCH('COMBINED DATA'!A4396,'ALL - prices'!$B$3:$B$219,0),MATCH('COMBINED DATA'!G4396,'ALL - prices'!$J$1:$DY$1,0))</f>
        <v>22.521000000000001</v>
      </c>
      <c r="I4396" s="14">
        <f t="shared" si="320"/>
        <v>4.6923207893322507</v>
      </c>
      <c r="J4396" s="15">
        <f>INDEX(MarketCap2!$E$2:$AR$224,MATCH(A4396,MarketCap2!$B$2:$B$224,0),MATCH(G4396,MarketCap2!$E$1:$AR$1,0))</f>
        <v>45249855488</v>
      </c>
      <c r="K4396">
        <f t="shared" si="318"/>
        <v>24.535465313451887</v>
      </c>
      <c r="L4396">
        <f>INDEX('PB2'!$D$2:$AQ$224,MATCH(A4396,'PB2'!$B$2:$B$224,0),MATCH(G4396,'PB2'!$D$1:$AQ$1,0))</f>
        <v>1.10738897323608</v>
      </c>
      <c r="M4396" s="16">
        <f t="shared" si="319"/>
        <v>0.90302506541828631</v>
      </c>
      <c r="N4396" s="6">
        <f>INDEX('ROA2'!$D$2:$AQ$224,MATCH(A4396,'ROA2'!$B$2:$B$224,0),MATCH(G4396,'ROA2'!$D$1:$AQ$1,0))</f>
        <v>0.45901700854301503</v>
      </c>
      <c r="O4396" s="6">
        <v>851311.00159999996</v>
      </c>
      <c r="P4396" s="28">
        <v>-1.2540005889803524E-2</v>
      </c>
    </row>
    <row r="4397" spans="1:16" x14ac:dyDescent="0.3">
      <c r="A4397" t="s">
        <v>575</v>
      </c>
      <c r="B4397" t="e">
        <f>VLOOKUP(A4397,Sheet3!L:L,1,FALSE)</f>
        <v>#N/A</v>
      </c>
      <c r="C4397" t="str">
        <f>VLOOKUP(A4397,'ALL - prices'!B:C,2,FALSE)</f>
        <v>Manulife Financial Corp</v>
      </c>
      <c r="D4397" t="str">
        <f>VLOOKUP(A4397,'ALL - prices'!B:I,8,FALSE)</f>
        <v>Financials</v>
      </c>
      <c r="E4397">
        <v>2023</v>
      </c>
      <c r="F4397" t="s">
        <v>682</v>
      </c>
      <c r="G4397" t="str">
        <f t="shared" si="317"/>
        <v>2023-Q4</v>
      </c>
      <c r="H4397" s="4">
        <f>INDEX('ALL - prices'!$J$3:$DY$219,MATCH('COMBINED DATA'!A4397,'ALL - prices'!$B$3:$B$219,0),MATCH('COMBINED DATA'!G4397,'ALL - prices'!$J$1:$DY$1,0))</f>
        <v>26.9391</v>
      </c>
      <c r="I4397" s="14">
        <f t="shared" si="320"/>
        <v>4.7391223456107303</v>
      </c>
      <c r="J4397" s="15">
        <f>INDEX(MarketCap2!$E$2:$AR$224,MATCH(A4397,MarketCap2!$B$2:$B$224,0),MATCH(G4397,MarketCap2!$E$1:$AR$1,0))</f>
        <v>52894871552</v>
      </c>
      <c r="K4397">
        <f t="shared" si="318"/>
        <v>24.691572225024132</v>
      </c>
      <c r="L4397">
        <f>INDEX('PB2'!$D$2:$AQ$224,MATCH(A4397,'PB2'!$B$2:$B$224,0),MATCH(G4397,'PB2'!$D$1:$AQ$1,0))</f>
        <v>1.3095840215682999</v>
      </c>
      <c r="M4397" s="16">
        <f t="shared" si="319"/>
        <v>0.7636012531692653</v>
      </c>
      <c r="N4397" s="6">
        <f>INDEX('ROA2'!$D$2:$AQ$224,MATCH(A4397,'ROA2'!$B$2:$B$224,0),MATCH(G4397,'ROA2'!$D$1:$AQ$1,0))</f>
        <v>0.52184897661209095</v>
      </c>
      <c r="O4397" s="6">
        <v>835873.99679999996</v>
      </c>
      <c r="P4397" s="28">
        <v>-1.8133214267156014E-2</v>
      </c>
    </row>
    <row r="4398" spans="1:16" x14ac:dyDescent="0.3">
      <c r="A4398" t="s">
        <v>575</v>
      </c>
      <c r="B4398" t="e">
        <f>VLOOKUP(A4398,Sheet3!L:L,1,FALSE)</f>
        <v>#N/A</v>
      </c>
      <c r="C4398" t="str">
        <f>VLOOKUP(A4398,'ALL - prices'!B:C,2,FALSE)</f>
        <v>Manulife Financial Corp</v>
      </c>
      <c r="D4398" t="str">
        <f>VLOOKUP(A4398,'ALL - prices'!B:I,8,FALSE)</f>
        <v>Financials</v>
      </c>
      <c r="E4398" s="18">
        <v>2024</v>
      </c>
      <c r="F4398" t="s">
        <v>679</v>
      </c>
      <c r="G4398" t="str">
        <f t="shared" si="317"/>
        <v>2024-Q1</v>
      </c>
      <c r="H4398" s="4">
        <f>INDEX('ALL - prices'!$J$3:$DY$219,MATCH('COMBINED DATA'!A4398,'ALL - prices'!$B$3:$B$219,0),MATCH('COMBINED DATA'!G4398,'ALL - prices'!$J$1:$DY$1,0))</f>
        <v>31.510200000000001</v>
      </c>
      <c r="I4398" s="14" t="s">
        <v>769</v>
      </c>
      <c r="J4398" s="15">
        <f>INDEX(MarketCap2!$E$2:$AR$224,MATCH(A4398,MarketCap2!$B$2:$B$224,0),MATCH(G4398,MarketCap2!$E$1:$AR$1,0))</f>
        <v>60922351616</v>
      </c>
      <c r="K4398">
        <f t="shared" si="318"/>
        <v>24.832865965935504</v>
      </c>
      <c r="L4398">
        <f>INDEX('PB2'!$D$2:$AQ$224,MATCH(A4398,'PB2'!$B$2:$B$224,0),MATCH(G4398,'PB2'!$D$1:$AQ$1,0))</f>
        <v>1.4649629592895499</v>
      </c>
      <c r="M4398" s="16">
        <f t="shared" si="319"/>
        <v>0.68261111563186627</v>
      </c>
      <c r="N4398" s="6">
        <f>INDEX('ROA2'!$D$2:$AQ$224,MATCH(A4398,'ROA2'!$B$2:$B$224,0),MATCH(G4398,'ROA2'!$D$1:$AQ$1,0))</f>
        <v>0.59709900617599498</v>
      </c>
      <c r="O4398" s="6">
        <v>875574.00166399998</v>
      </c>
      <c r="P4398" s="28">
        <v>4.7495202645356435E-2</v>
      </c>
    </row>
    <row r="4399" spans="1:16" x14ac:dyDescent="0.3">
      <c r="A4399" t="s">
        <v>575</v>
      </c>
      <c r="B4399" t="e">
        <f>VLOOKUP(A4399,Sheet3!L:L,1,FALSE)</f>
        <v>#N/A</v>
      </c>
      <c r="C4399" t="str">
        <f>VLOOKUP(A4399,'ALL - prices'!B:C,2,FALSE)</f>
        <v>Manulife Financial Corp</v>
      </c>
      <c r="D4399" t="str">
        <f>VLOOKUP(A4399,'ALL - prices'!B:I,8,FALSE)</f>
        <v>Financials</v>
      </c>
      <c r="E4399" s="18">
        <v>2024</v>
      </c>
      <c r="F4399" t="s">
        <v>680</v>
      </c>
      <c r="G4399" t="str">
        <f t="shared" si="317"/>
        <v>2024-Q2</v>
      </c>
      <c r="H4399" s="4">
        <f>INDEX('ALL - prices'!$J$3:$DY$219,MATCH('COMBINED DATA'!A4399,'ALL - prices'!$B$3:$B$219,0),MATCH('COMBINED DATA'!G4399,'ALL - prices'!$J$1:$DY$1,0))</f>
        <v>34.309600000000003</v>
      </c>
      <c r="I4399" s="14" t="s">
        <v>769</v>
      </c>
      <c r="J4399" s="15">
        <f>INDEX(MarketCap2!$E$2:$AR$224,MATCH(A4399,MarketCap2!$B$2:$B$224,0),MATCH(G4399,MarketCap2!$E$1:$AR$1,0))</f>
        <v>65199034368</v>
      </c>
      <c r="K4399">
        <f t="shared" si="318"/>
        <v>24.900710495462597</v>
      </c>
      <c r="L4399">
        <f>INDEX('PB2'!$D$2:$AQ$224,MATCH(A4399,'PB2'!$B$2:$B$224,0),MATCH(G4399,'PB2'!$D$1:$AQ$1,0))</f>
        <v>1.5440020561218299</v>
      </c>
      <c r="M4399" s="16">
        <f t="shared" si="319"/>
        <v>0.64766753129316734</v>
      </c>
      <c r="N4399" s="6">
        <f>INDEX('ROA2'!$D$2:$AQ$224,MATCH(A4399,'ROA2'!$B$2:$B$224,0),MATCH(G4399,'ROA2'!$D$1:$AQ$1,0))</f>
        <v>0.51578497886657704</v>
      </c>
      <c r="O4399" s="6">
        <v>907218.97676800005</v>
      </c>
      <c r="P4399" s="28">
        <v>3.6141976627743426E-2</v>
      </c>
    </row>
    <row r="4400" spans="1:16" x14ac:dyDescent="0.3">
      <c r="A4400" t="s">
        <v>575</v>
      </c>
      <c r="B4400" t="e">
        <f>VLOOKUP(A4400,Sheet3!L:L,1,FALSE)</f>
        <v>#N/A</v>
      </c>
      <c r="C4400" t="str">
        <f>VLOOKUP(A4400,'ALL - prices'!B:C,2,FALSE)</f>
        <v>Manulife Financial Corp</v>
      </c>
      <c r="D4400" t="str">
        <f>VLOOKUP(A4400,'ALL - prices'!B:I,8,FALSE)</f>
        <v>Financials</v>
      </c>
      <c r="E4400" s="18">
        <v>2024</v>
      </c>
      <c r="F4400" t="s">
        <v>681</v>
      </c>
      <c r="G4400" t="str">
        <f t="shared" si="317"/>
        <v>2024-Q3</v>
      </c>
      <c r="H4400" s="4">
        <f>INDEX('ALL - prices'!$J$3:$DY$219,MATCH('COMBINED DATA'!A4400,'ALL - prices'!$B$3:$B$219,0),MATCH('COMBINED DATA'!G4400,'ALL - prices'!$J$1:$DY$1,0))</f>
        <v>38.072099999999999</v>
      </c>
      <c r="I4400" s="14" t="s">
        <v>769</v>
      </c>
      <c r="J4400" s="15">
        <f>INDEX(MarketCap2!$E$2:$AR$224,MATCH(A4400,MarketCap2!$B$2:$B$224,0),MATCH(G4400,MarketCap2!$E$1:$AR$1,0))</f>
        <v>70747455488</v>
      </c>
      <c r="K4400">
        <f t="shared" si="318"/>
        <v>24.982382407989085</v>
      </c>
      <c r="L4400">
        <f>INDEX('PB2'!$D$2:$AQ$224,MATCH(A4400,'PB2'!$B$2:$B$224,0),MATCH(G4400,'PB2'!$D$1:$AQ$1,0))</f>
        <v>1.63836705684662</v>
      </c>
      <c r="M4400" s="16">
        <f t="shared" si="319"/>
        <v>0.61036383502773128</v>
      </c>
      <c r="N4400" s="6">
        <f>INDEX('ROA2'!$D$2:$AQ$224,MATCH(A4400,'ROA2'!$B$2:$B$224,0),MATCH(G4400,'ROA2'!$D$1:$AQ$1,0))</f>
        <v>0.51851499080658003</v>
      </c>
      <c r="O4400" s="6">
        <v>915273.02348800004</v>
      </c>
      <c r="P4400" s="28">
        <v>8.8777317563316551E-3</v>
      </c>
    </row>
    <row r="4401" spans="1:16" x14ac:dyDescent="0.3">
      <c r="A4401" t="s">
        <v>575</v>
      </c>
      <c r="B4401" t="e">
        <f>VLOOKUP(A4401,Sheet3!L:L,1,FALSE)</f>
        <v>#N/A</v>
      </c>
      <c r="C4401" t="str">
        <f>VLOOKUP(A4401,'ALL - prices'!B:C,2,FALSE)</f>
        <v>Manulife Financial Corp</v>
      </c>
      <c r="D4401" t="str">
        <f>VLOOKUP(A4401,'ALL - prices'!B:I,8,FALSE)</f>
        <v>Financials</v>
      </c>
      <c r="E4401" s="18">
        <v>2024</v>
      </c>
      <c r="F4401" t="s">
        <v>682</v>
      </c>
      <c r="G4401" t="str">
        <f t="shared" si="317"/>
        <v>2024-Q4</v>
      </c>
      <c r="H4401" s="4">
        <f>INDEX('ALL - prices'!$J$3:$DY$219,MATCH('COMBINED DATA'!A4401,'ALL - prices'!$B$3:$B$219,0),MATCH('COMBINED DATA'!G4401,'ALL - prices'!$J$1:$DY$1,0))</f>
        <v>42.436100000000003</v>
      </c>
      <c r="I4401" s="14" t="s">
        <v>769</v>
      </c>
      <c r="J4401" s="15">
        <f>INDEX(MarketCap2!$E$2:$AR$224,MATCH(A4401,MarketCap2!$B$2:$B$224,0),MATCH(G4401,MarketCap2!$E$1:$AR$1,0))</f>
        <v>76891226112</v>
      </c>
      <c r="K4401">
        <f t="shared" si="318"/>
        <v>25.065657612176274</v>
      </c>
      <c r="L4401">
        <f>INDEX('PB2'!$D$2:$AQ$224,MATCH(A4401,'PB2'!$B$2:$B$224,0),MATCH(G4401,'PB2'!$D$1:$AQ$1,0))</f>
        <v>1.8101144116097201</v>
      </c>
      <c r="M4401" s="16">
        <f t="shared" si="319"/>
        <v>0.5524512669399213</v>
      </c>
      <c r="N4401" s="6">
        <f>INDEX('ROA2'!$D$2:$AQ$224,MATCH(A4401,'ROA2'!$B$2:$B$224,0),MATCH(G4401,'ROA2'!$D$1:$AQ$1,0))</f>
        <v>0.60452800989151001</v>
      </c>
      <c r="O4401" s="6">
        <v>952629.98528000002</v>
      </c>
      <c r="P4401" s="28">
        <v>4.0815101978682725E-2</v>
      </c>
    </row>
    <row r="4402" spans="1:16" x14ac:dyDescent="0.3">
      <c r="A4402" t="s">
        <v>576</v>
      </c>
      <c r="B4402" t="str">
        <f>VLOOKUP(A4402,Sheet3!L:L,1,FALSE)</f>
        <v>MFI CN EQUITY</v>
      </c>
      <c r="C4402" t="str">
        <f>VLOOKUP(A4402,'ALL - prices'!B:C,2,FALSE)</f>
        <v>Maple Leaf Foods Inc</v>
      </c>
      <c r="D4402" t="str">
        <f>VLOOKUP(A4402,'ALL - prices'!B:I,8,FALSE)</f>
        <v>Consumer Staples</v>
      </c>
      <c r="E4402">
        <v>2015</v>
      </c>
      <c r="F4402" t="s">
        <v>679</v>
      </c>
      <c r="G4402" t="str">
        <f t="shared" ref="G4402:G4465" si="321">E4402&amp;"-"&amp;F4402</f>
        <v>2015-Q1</v>
      </c>
      <c r="H4402" s="4">
        <f>INDEX('ALL - prices'!$J$3:$DY$219,MATCH('COMBINED DATA'!A4402,'ALL - prices'!$B$3:$B$219,0),MATCH('COMBINED DATA'!G4402,'ALL - prices'!$J$1:$DY$1,0))</f>
        <v>15.8574</v>
      </c>
      <c r="I4402" s="14">
        <f t="shared" ref="I4402:I4437" si="322">STDEV(H4403:H4406)</f>
        <v>1.5414616513231842</v>
      </c>
      <c r="J4402" s="6">
        <f>INDEX('market cap'!$B$3:$DQ$219,MATCH(A4402,'market cap'!$A$3:$A$219,0),MATCH(G4402,'market cap'!$B$1:$DQ$1,0))</f>
        <v>3313.7199000000001</v>
      </c>
      <c r="K4402">
        <f t="shared" ref="K4402:K4465" si="323">LN(J4402)</f>
        <v>8.105826674197214</v>
      </c>
      <c r="L4402">
        <f>INDEX('PB2'!$D$2:$AQ$224,MATCH(A4402,'PB2'!$B$2:$B$224,0),MATCH(G4402,'PB2'!$D$1:$AQ$1,0))</f>
        <v>1.47783803939819</v>
      </c>
      <c r="M4402" s="16">
        <f t="shared" ref="M4402:M4465" si="324">1/L4402</f>
        <v>0.67666413594768693</v>
      </c>
      <c r="N4402" s="6">
        <f>INDEX('ROA2'!$D$2:$AQ$224,MATCH(A4402,'ROA2'!$B$2:$B$224,0),MATCH(G4402,'ROA2'!$D$1:$AQ$1,0))</f>
        <v>21.926399230956999</v>
      </c>
      <c r="O4402" s="6">
        <v>2876.4899839999998</v>
      </c>
      <c r="P4402" s="28">
        <v>-1.1455333288288705E-2</v>
      </c>
    </row>
    <row r="4403" spans="1:16" x14ac:dyDescent="0.3">
      <c r="A4403" t="s">
        <v>576</v>
      </c>
      <c r="B4403" t="str">
        <f>VLOOKUP(A4403,Sheet3!L:L,1,FALSE)</f>
        <v>MFI CN EQUITY</v>
      </c>
      <c r="C4403" t="str">
        <f>VLOOKUP(A4403,'ALL - prices'!B:C,2,FALSE)</f>
        <v>Maple Leaf Foods Inc</v>
      </c>
      <c r="D4403" t="str">
        <f>VLOOKUP(A4403,'ALL - prices'!B:I,8,FALSE)</f>
        <v>Consumer Staples</v>
      </c>
      <c r="E4403">
        <v>2015</v>
      </c>
      <c r="F4403" t="s">
        <v>680</v>
      </c>
      <c r="G4403" t="str">
        <f t="shared" si="321"/>
        <v>2015-Q2</v>
      </c>
      <c r="H4403" s="4">
        <f>INDEX('ALL - prices'!$J$3:$DY$219,MATCH('COMBINED DATA'!A4403,'ALL - prices'!$B$3:$B$219,0),MATCH('COMBINED DATA'!G4403,'ALL - prices'!$J$1:$DY$1,0))</f>
        <v>16.261299999999999</v>
      </c>
      <c r="I4403" s="14">
        <f t="shared" si="322"/>
        <v>1.9287481542440936</v>
      </c>
      <c r="J4403" s="6">
        <f>INDEX('market cap'!$B$3:$DQ$219,MATCH(A4403,'market cap'!$A$3:$A$219,0),MATCH(G4403,'market cap'!$B$1:$DQ$1,0))</f>
        <v>3386.6275000000001</v>
      </c>
      <c r="K4403">
        <f t="shared" si="323"/>
        <v>8.1275898674368587</v>
      </c>
      <c r="L4403">
        <f>INDEX('PB2'!$D$2:$AQ$224,MATCH(A4403,'PB2'!$B$2:$B$224,0),MATCH(G4403,'PB2'!$D$1:$AQ$1,0))</f>
        <v>1.53547704219818</v>
      </c>
      <c r="M4403" s="16">
        <f t="shared" si="324"/>
        <v>0.65126340057055221</v>
      </c>
      <c r="N4403" s="6">
        <f>INDEX('ROA2'!$D$2:$AQ$224,MATCH(A4403,'ROA2'!$B$2:$B$224,0),MATCH(G4403,'ROA2'!$D$1:$AQ$1,0))</f>
        <v>24.772087097168001</v>
      </c>
      <c r="O4403" s="6">
        <v>2828.8481280000001</v>
      </c>
      <c r="P4403" s="28">
        <v>-1.6562496746034119E-2</v>
      </c>
    </row>
    <row r="4404" spans="1:16" x14ac:dyDescent="0.3">
      <c r="A4404" t="s">
        <v>576</v>
      </c>
      <c r="B4404" t="str">
        <f>VLOOKUP(A4404,Sheet3!L:L,1,FALSE)</f>
        <v>MFI CN EQUITY</v>
      </c>
      <c r="C4404" t="str">
        <f>VLOOKUP(A4404,'ALL - prices'!B:C,2,FALSE)</f>
        <v>Maple Leaf Foods Inc</v>
      </c>
      <c r="D4404" t="str">
        <f>VLOOKUP(A4404,'ALL - prices'!B:I,8,FALSE)</f>
        <v>Consumer Staples</v>
      </c>
      <c r="E4404">
        <v>2015</v>
      </c>
      <c r="F4404" t="s">
        <v>681</v>
      </c>
      <c r="G4404" t="str">
        <f t="shared" si="321"/>
        <v>2015-Q3</v>
      </c>
      <c r="H4404" s="4">
        <f>INDEX('ALL - prices'!$J$3:$DY$219,MATCH('COMBINED DATA'!A4404,'ALL - prices'!$B$3:$B$219,0),MATCH('COMBINED DATA'!G4404,'ALL - prices'!$J$1:$DY$1,0))</f>
        <v>15.1851</v>
      </c>
      <c r="I4404" s="14">
        <f t="shared" si="322"/>
        <v>1.8878908178175988</v>
      </c>
      <c r="J4404" s="6">
        <f>INDEX('market cap'!$B$3:$DQ$219,MATCH(A4404,'market cap'!$A$3:$A$219,0),MATCH(G4404,'market cap'!$B$1:$DQ$1,0))</f>
        <v>3071.6174999999998</v>
      </c>
      <c r="K4404">
        <f t="shared" si="323"/>
        <v>8.0299595747965853</v>
      </c>
      <c r="L4404">
        <f>INDEX('PB2'!$D$2:$AQ$224,MATCH(A4404,'PB2'!$B$2:$B$224,0),MATCH(G4404,'PB2'!$D$1:$AQ$1,0))</f>
        <v>1.44758796691895</v>
      </c>
      <c r="M4404" s="16">
        <f t="shared" si="324"/>
        <v>0.69080430540494375</v>
      </c>
      <c r="N4404" s="6">
        <f>INDEX('ROA2'!$D$2:$AQ$224,MATCH(A4404,'ROA2'!$B$2:$B$224,0),MATCH(G4404,'ROA2'!$D$1:$AQ$1,0))</f>
        <v>-2.2905158996582</v>
      </c>
      <c r="O4404" s="6">
        <v>2761.6629760000001</v>
      </c>
      <c r="P4404" s="28">
        <v>-2.3750003167366932E-2</v>
      </c>
    </row>
    <row r="4405" spans="1:16" x14ac:dyDescent="0.3">
      <c r="A4405" t="s">
        <v>576</v>
      </c>
      <c r="B4405" t="str">
        <f>VLOOKUP(A4405,Sheet3!L:L,1,FALSE)</f>
        <v>MFI CN EQUITY</v>
      </c>
      <c r="C4405" t="str">
        <f>VLOOKUP(A4405,'ALL - prices'!B:C,2,FALSE)</f>
        <v>Maple Leaf Foods Inc</v>
      </c>
      <c r="D4405" t="str">
        <f>VLOOKUP(A4405,'ALL - prices'!B:I,8,FALSE)</f>
        <v>Consumer Staples</v>
      </c>
      <c r="E4405">
        <v>2015</v>
      </c>
      <c r="F4405" t="s">
        <v>682</v>
      </c>
      <c r="G4405" t="str">
        <f t="shared" si="321"/>
        <v>2015-Q4</v>
      </c>
      <c r="H4405" s="4">
        <f>INDEX('ALL - prices'!$J$3:$DY$219,MATCH('COMBINED DATA'!A4405,'ALL - prices'!$B$3:$B$219,0),MATCH('COMBINED DATA'!G4405,'ALL - prices'!$J$1:$DY$1,0))</f>
        <v>16.428899999999999</v>
      </c>
      <c r="I4405" s="14">
        <f t="shared" si="322"/>
        <v>0.95465564603159436</v>
      </c>
      <c r="J4405" s="6">
        <f>INDEX('market cap'!$B$3:$DQ$219,MATCH(A4405,'market cap'!$A$3:$A$219,0),MATCH(G4405,'market cap'!$B$1:$DQ$1,0))</f>
        <v>3219.9241000000002</v>
      </c>
      <c r="K4405">
        <f t="shared" si="323"/>
        <v>8.077113066832073</v>
      </c>
      <c r="L4405">
        <f>INDEX('PB2'!$D$2:$AQ$224,MATCH(A4405,'PB2'!$B$2:$B$224,0),MATCH(G4405,'PB2'!$D$1:$AQ$1,0))</f>
        <v>1.5711870193481401</v>
      </c>
      <c r="M4405" s="16">
        <f t="shared" si="324"/>
        <v>0.63646147001321574</v>
      </c>
      <c r="N4405" s="6">
        <f>INDEX('ROA2'!$D$2:$AQ$224,MATCH(A4405,'ROA2'!$B$2:$B$224,0),MATCH(G4405,'ROA2'!$D$1:$AQ$1,0))</f>
        <v>-0.71523302793502797</v>
      </c>
      <c r="O4405" s="6">
        <v>2652.836096</v>
      </c>
      <c r="P4405" s="28">
        <v>-3.9406285613324626E-2</v>
      </c>
    </row>
    <row r="4406" spans="1:16" x14ac:dyDescent="0.3">
      <c r="A4406" t="s">
        <v>576</v>
      </c>
      <c r="B4406" t="str">
        <f>VLOOKUP(A4406,Sheet3!L:L,1,FALSE)</f>
        <v>MFI CN EQUITY</v>
      </c>
      <c r="C4406" t="str">
        <f>VLOOKUP(A4406,'ALL - prices'!B:C,2,FALSE)</f>
        <v>Maple Leaf Foods Inc</v>
      </c>
      <c r="D4406" t="str">
        <f>VLOOKUP(A4406,'ALL - prices'!B:I,8,FALSE)</f>
        <v>Consumer Staples</v>
      </c>
      <c r="E4406">
        <v>2016</v>
      </c>
      <c r="F4406" t="s">
        <v>679</v>
      </c>
      <c r="G4406" t="str">
        <f t="shared" si="321"/>
        <v>2016-Q1</v>
      </c>
      <c r="H4406" s="4">
        <f>INDEX('ALL - prices'!$J$3:$DY$219,MATCH('COMBINED DATA'!A4406,'ALL - prices'!$B$3:$B$219,0),MATCH('COMBINED DATA'!G4406,'ALL - prices'!$J$1:$DY$1,0))</f>
        <v>18.837599999999998</v>
      </c>
      <c r="I4406" s="14">
        <f t="shared" si="322"/>
        <v>1.559625784977495</v>
      </c>
      <c r="J4406" s="6">
        <f>INDEX('market cap'!$B$3:$DQ$219,MATCH(A4406,'market cap'!$A$3:$A$219,0),MATCH(G4406,'market cap'!$B$1:$DQ$1,0))</f>
        <v>3653.6104999999998</v>
      </c>
      <c r="K4406">
        <f t="shared" si="323"/>
        <v>8.2034711357444792</v>
      </c>
      <c r="L4406">
        <f>INDEX('PB2'!$D$2:$AQ$224,MATCH(A4406,'PB2'!$B$2:$B$224,0),MATCH(G4406,'PB2'!$D$1:$AQ$1,0))</f>
        <v>1.7467720508575399</v>
      </c>
      <c r="M4406" s="16">
        <f t="shared" si="324"/>
        <v>0.57248454342343735</v>
      </c>
      <c r="N4406" s="6">
        <f>INDEX('ROA2'!$D$2:$AQ$224,MATCH(A4406,'ROA2'!$B$2:$B$224,0),MATCH(G4406,'ROA2'!$D$1:$AQ$1,0))</f>
        <v>1.513228058815</v>
      </c>
      <c r="O4406" s="6">
        <v>2619.0479359999999</v>
      </c>
      <c r="P4406" s="28">
        <v>-1.2736618010794763E-2</v>
      </c>
    </row>
    <row r="4407" spans="1:16" x14ac:dyDescent="0.3">
      <c r="A4407" t="s">
        <v>576</v>
      </c>
      <c r="B4407" t="str">
        <f>VLOOKUP(A4407,Sheet3!L:L,1,FALSE)</f>
        <v>MFI CN EQUITY</v>
      </c>
      <c r="C4407" t="str">
        <f>VLOOKUP(A4407,'ALL - prices'!B:C,2,FALSE)</f>
        <v>Maple Leaf Foods Inc</v>
      </c>
      <c r="D4407" t="str">
        <f>VLOOKUP(A4407,'ALL - prices'!B:I,8,FALSE)</f>
        <v>Consumer Staples</v>
      </c>
      <c r="E4407">
        <v>2016</v>
      </c>
      <c r="F4407" t="s">
        <v>680</v>
      </c>
      <c r="G4407" t="str">
        <f t="shared" si="321"/>
        <v>2016-Q2</v>
      </c>
      <c r="H4407" s="4">
        <f>INDEX('ALL - prices'!$J$3:$DY$219,MATCH('COMBINED DATA'!A4407,'ALL - prices'!$B$3:$B$219,0),MATCH('COMBINED DATA'!G4407,'ALL - prices'!$J$1:$DY$1,0))</f>
        <v>19.201499999999999</v>
      </c>
      <c r="I4407" s="14">
        <f t="shared" si="322"/>
        <v>1.5651201700402002</v>
      </c>
      <c r="J4407" s="6">
        <f>INDEX('market cap'!$B$3:$DQ$219,MATCH(A4407,'market cap'!$A$3:$A$219,0),MATCH(G4407,'market cap'!$B$1:$DQ$1,0))</f>
        <v>3715.3544999999999</v>
      </c>
      <c r="K4407">
        <f t="shared" si="323"/>
        <v>8.2202293765562153</v>
      </c>
      <c r="L4407">
        <f>INDEX('PB2'!$D$2:$AQ$224,MATCH(A4407,'PB2'!$B$2:$B$224,0),MATCH(G4407,'PB2'!$D$1:$AQ$1,0))</f>
        <v>1.7842789888382</v>
      </c>
      <c r="M4407" s="16">
        <f t="shared" si="324"/>
        <v>0.56045047117386693</v>
      </c>
      <c r="N4407" s="6">
        <f>INDEX('ROA2'!$D$2:$AQ$224,MATCH(A4407,'ROA2'!$B$2:$B$224,0),MATCH(G4407,'ROA2'!$D$1:$AQ$1,0))</f>
        <v>3.1614360809326199</v>
      </c>
      <c r="O4407" s="6">
        <v>2656.6341120000002</v>
      </c>
      <c r="P4407" s="28">
        <v>1.4351083645076227E-2</v>
      </c>
    </row>
    <row r="4408" spans="1:16" x14ac:dyDescent="0.3">
      <c r="A4408" t="s">
        <v>576</v>
      </c>
      <c r="B4408" t="str">
        <f>VLOOKUP(A4408,Sheet3!L:L,1,FALSE)</f>
        <v>MFI CN EQUITY</v>
      </c>
      <c r="C4408" t="str">
        <f>VLOOKUP(A4408,'ALL - prices'!B:C,2,FALSE)</f>
        <v>Maple Leaf Foods Inc</v>
      </c>
      <c r="D4408" t="str">
        <f>VLOOKUP(A4408,'ALL - prices'!B:I,8,FALSE)</f>
        <v>Consumer Staples</v>
      </c>
      <c r="E4408">
        <v>2016</v>
      </c>
      <c r="F4408" t="s">
        <v>681</v>
      </c>
      <c r="G4408" t="str">
        <f t="shared" si="321"/>
        <v>2016-Q3</v>
      </c>
      <c r="H4408" s="4">
        <f>INDEX('ALL - prices'!$J$3:$DY$219,MATCH('COMBINED DATA'!A4408,'ALL - prices'!$B$3:$B$219,0),MATCH('COMBINED DATA'!G4408,'ALL - prices'!$J$1:$DY$1,0))</f>
        <v>21.02</v>
      </c>
      <c r="I4408" s="14">
        <f t="shared" si="322"/>
        <v>1.8810839417296967</v>
      </c>
      <c r="J4408" s="6">
        <f>INDEX('market cap'!$B$3:$DQ$219,MATCH(A4408,'market cap'!$A$3:$A$219,0),MATCH(G4408,'market cap'!$B$1:$DQ$1,0))</f>
        <v>4055.0068999999999</v>
      </c>
      <c r="K4408">
        <f t="shared" si="323"/>
        <v>8.3077076681510249</v>
      </c>
      <c r="L4408">
        <f>INDEX('PB2'!$D$2:$AQ$224,MATCH(A4408,'PB2'!$B$2:$B$224,0),MATCH(G4408,'PB2'!$D$1:$AQ$1,0))</f>
        <v>1.8999979496002199</v>
      </c>
      <c r="M4408" s="16">
        <f t="shared" si="324"/>
        <v>0.52631635745207561</v>
      </c>
      <c r="N4408" s="6">
        <f>INDEX('ROA2'!$D$2:$AQ$224,MATCH(A4408,'ROA2'!$B$2:$B$224,0),MATCH(G4408,'ROA2'!$D$1:$AQ$1,0))</f>
        <v>4.6409058570861799</v>
      </c>
      <c r="O4408" s="6">
        <v>2651.719936</v>
      </c>
      <c r="P4408" s="28">
        <v>-1.8497752392032166E-3</v>
      </c>
    </row>
    <row r="4409" spans="1:16" x14ac:dyDescent="0.3">
      <c r="A4409" t="s">
        <v>576</v>
      </c>
      <c r="B4409" t="str">
        <f>VLOOKUP(A4409,Sheet3!L:L,1,FALSE)</f>
        <v>MFI CN EQUITY</v>
      </c>
      <c r="C4409" t="str">
        <f>VLOOKUP(A4409,'ALL - prices'!B:C,2,FALSE)</f>
        <v>Maple Leaf Foods Inc</v>
      </c>
      <c r="D4409" t="str">
        <f>VLOOKUP(A4409,'ALL - prices'!B:I,8,FALSE)</f>
        <v>Consumer Staples</v>
      </c>
      <c r="E4409">
        <v>2016</v>
      </c>
      <c r="F4409" t="s">
        <v>682</v>
      </c>
      <c r="G4409" t="str">
        <f t="shared" si="321"/>
        <v>2016-Q4</v>
      </c>
      <c r="H4409" s="4">
        <f>INDEX('ALL - prices'!$J$3:$DY$219,MATCH('COMBINED DATA'!A4409,'ALL - prices'!$B$3:$B$219,0),MATCH('COMBINED DATA'!G4409,'ALL - prices'!$J$1:$DY$1,0))</f>
        <v>19.692</v>
      </c>
      <c r="I4409" s="14">
        <f t="shared" si="322"/>
        <v>1.2143810752121156</v>
      </c>
      <c r="J4409" s="6">
        <f>INDEX('market cap'!$B$3:$DQ$219,MATCH(A4409,'market cap'!$A$3:$A$219,0),MATCH(G4409,'market cap'!$B$1:$DQ$1,0))</f>
        <v>3783.7988</v>
      </c>
      <c r="K4409">
        <f t="shared" si="323"/>
        <v>8.238483757510771</v>
      </c>
      <c r="L4409">
        <f>INDEX('PB2'!$D$2:$AQ$224,MATCH(A4409,'PB2'!$B$2:$B$224,0),MATCH(G4409,'PB2'!$D$1:$AQ$1,0))</f>
        <v>1.77882599830627</v>
      </c>
      <c r="M4409" s="16">
        <f t="shared" si="324"/>
        <v>0.56216853191496063</v>
      </c>
      <c r="N4409" s="6">
        <f>INDEX('ROA2'!$D$2:$AQ$224,MATCH(A4409,'ROA2'!$B$2:$B$224,0),MATCH(G4409,'ROA2'!$D$1:$AQ$1,0))</f>
        <v>5.2489051818847701</v>
      </c>
      <c r="O4409" s="6">
        <v>2634.476032</v>
      </c>
      <c r="P4409" s="28">
        <v>-6.5029129833415146E-3</v>
      </c>
    </row>
    <row r="4410" spans="1:16" x14ac:dyDescent="0.3">
      <c r="A4410" t="s">
        <v>576</v>
      </c>
      <c r="B4410" t="str">
        <f>VLOOKUP(A4410,Sheet3!L:L,1,FALSE)</f>
        <v>MFI CN EQUITY</v>
      </c>
      <c r="C4410" t="str">
        <f>VLOOKUP(A4410,'ALL - prices'!B:C,2,FALSE)</f>
        <v>Maple Leaf Foods Inc</v>
      </c>
      <c r="D4410" t="str">
        <f>VLOOKUP(A4410,'ALL - prices'!B:I,8,FALSE)</f>
        <v>Consumer Staples</v>
      </c>
      <c r="E4410">
        <v>2017</v>
      </c>
      <c r="F4410" t="s">
        <v>679</v>
      </c>
      <c r="G4410" t="str">
        <f t="shared" si="321"/>
        <v>2017-Q1</v>
      </c>
      <c r="H4410" s="4">
        <f>INDEX('ALL - prices'!$J$3:$DY$219,MATCH('COMBINED DATA'!A4410,'ALL - prices'!$B$3:$B$219,0),MATCH('COMBINED DATA'!G4410,'ALL - prices'!$J$1:$DY$1,0))</f>
        <v>22.6858</v>
      </c>
      <c r="I4410" s="14">
        <f t="shared" si="322"/>
        <v>1.3181150506183696</v>
      </c>
      <c r="J4410" s="6">
        <f>INDEX('market cap'!$B$3:$DQ$219,MATCH(A4410,'market cap'!$A$3:$A$219,0),MATCH(G4410,'market cap'!$B$1:$DQ$1,0))</f>
        <v>4207.6396000000004</v>
      </c>
      <c r="K4410">
        <f t="shared" si="323"/>
        <v>8.3446571043618523</v>
      </c>
      <c r="L4410">
        <f>INDEX('PB2'!$D$2:$AQ$224,MATCH(A4410,'PB2'!$B$2:$B$224,0),MATCH(G4410,'PB2'!$D$1:$AQ$1,0))</f>
        <v>2.0310359001159699</v>
      </c>
      <c r="M4410" s="16">
        <f t="shared" si="324"/>
        <v>0.49235958849516204</v>
      </c>
      <c r="N4410" s="6">
        <f>INDEX('ROA2'!$D$2:$AQ$224,MATCH(A4410,'ROA2'!$B$2:$B$224,0),MATCH(G4410,'ROA2'!$D$1:$AQ$1,0))</f>
        <v>6.9197812080383301</v>
      </c>
      <c r="O4410" s="6">
        <v>2632.621056</v>
      </c>
      <c r="P4410" s="28">
        <v>-7.041157245191741E-4</v>
      </c>
    </row>
    <row r="4411" spans="1:16" x14ac:dyDescent="0.3">
      <c r="A4411" t="s">
        <v>576</v>
      </c>
      <c r="B4411" t="str">
        <f>VLOOKUP(A4411,Sheet3!L:L,1,FALSE)</f>
        <v>MFI CN EQUITY</v>
      </c>
      <c r="C4411" t="str">
        <f>VLOOKUP(A4411,'ALL - prices'!B:C,2,FALSE)</f>
        <v>Maple Leaf Foods Inc</v>
      </c>
      <c r="D4411" t="str">
        <f>VLOOKUP(A4411,'ALL - prices'!B:I,8,FALSE)</f>
        <v>Consumer Staples</v>
      </c>
      <c r="E4411">
        <v>2017</v>
      </c>
      <c r="F4411" t="s">
        <v>680</v>
      </c>
      <c r="G4411" t="str">
        <f t="shared" si="321"/>
        <v>2017-Q2</v>
      </c>
      <c r="H4411" s="4">
        <f>INDEX('ALL - prices'!$J$3:$DY$219,MATCH('COMBINED DATA'!A4411,'ALL - prices'!$B$3:$B$219,0),MATCH('COMBINED DATA'!G4411,'ALL - prices'!$J$1:$DY$1,0))</f>
        <v>23.081399999999999</v>
      </c>
      <c r="I4411" s="14">
        <f t="shared" si="322"/>
        <v>1.24807543308354</v>
      </c>
      <c r="J4411" s="6">
        <f>INDEX('market cap'!$B$3:$DQ$219,MATCH(A4411,'market cap'!$A$3:$A$219,0),MATCH(G4411,'market cap'!$B$1:$DQ$1,0))</f>
        <v>4243.8567000000003</v>
      </c>
      <c r="K4411">
        <f t="shared" si="323"/>
        <v>8.3532277338480725</v>
      </c>
      <c r="L4411">
        <f>INDEX('PB2'!$D$2:$AQ$224,MATCH(A4411,'PB2'!$B$2:$B$224,0),MATCH(G4411,'PB2'!$D$1:$AQ$1,0))</f>
        <v>2.0622971057891899</v>
      </c>
      <c r="M4411" s="16">
        <f t="shared" si="324"/>
        <v>0.48489618551703528</v>
      </c>
      <c r="N4411" s="6">
        <f>INDEX('ROA2'!$D$2:$AQ$224,MATCH(A4411,'ROA2'!$B$2:$B$224,0),MATCH(G4411,'ROA2'!$D$1:$AQ$1,0))</f>
        <v>6.4555559158325204</v>
      </c>
      <c r="O4411" s="6">
        <v>2595.834112</v>
      </c>
      <c r="P4411" s="28">
        <v>-1.3973505194057047E-2</v>
      </c>
    </row>
    <row r="4412" spans="1:16" x14ac:dyDescent="0.3">
      <c r="A4412" t="s">
        <v>576</v>
      </c>
      <c r="B4412" t="str">
        <f>VLOOKUP(A4412,Sheet3!L:L,1,FALSE)</f>
        <v>MFI CN EQUITY</v>
      </c>
      <c r="C4412" t="str">
        <f>VLOOKUP(A4412,'ALL - prices'!B:C,2,FALSE)</f>
        <v>Maple Leaf Foods Inc</v>
      </c>
      <c r="D4412" t="str">
        <f>VLOOKUP(A4412,'ALL - prices'!B:I,8,FALSE)</f>
        <v>Consumer Staples</v>
      </c>
      <c r="E4412">
        <v>2017</v>
      </c>
      <c r="F4412" t="s">
        <v>681</v>
      </c>
      <c r="G4412" t="str">
        <f t="shared" si="321"/>
        <v>2017-Q3</v>
      </c>
      <c r="H4412" s="4">
        <f>INDEX('ALL - prices'!$J$3:$DY$219,MATCH('COMBINED DATA'!A4412,'ALL - prices'!$B$3:$B$219,0),MATCH('COMBINED DATA'!G4412,'ALL - prices'!$J$1:$DY$1,0))</f>
        <v>24.0547</v>
      </c>
      <c r="I4412" s="14">
        <f t="shared" si="322"/>
        <v>1.4631801233386592</v>
      </c>
      <c r="J4412" s="6">
        <f>INDEX('market cap'!$B$3:$DQ$219,MATCH(A4412,'market cap'!$A$3:$A$219,0),MATCH(G4412,'market cap'!$B$1:$DQ$1,0))</f>
        <v>4374.3317999999999</v>
      </c>
      <c r="K4412">
        <f t="shared" si="323"/>
        <v>8.3835090556985108</v>
      </c>
      <c r="L4412">
        <f>INDEX('PB2'!$D$2:$AQ$224,MATCH(A4412,'PB2'!$B$2:$B$224,0),MATCH(G4412,'PB2'!$D$1:$AQ$1,0))</f>
        <v>2.1364059448242201</v>
      </c>
      <c r="M4412" s="16">
        <f t="shared" si="324"/>
        <v>0.4680758366277053</v>
      </c>
      <c r="N4412" s="6">
        <f>INDEX('ROA2'!$D$2:$AQ$224,MATCH(A4412,'ROA2'!$B$2:$B$224,0),MATCH(G4412,'ROA2'!$D$1:$AQ$1,0))</f>
        <v>6.70328617095947</v>
      </c>
      <c r="O4412" s="6">
        <v>2584.487936</v>
      </c>
      <c r="P4412" s="28">
        <v>-4.3709172121396385E-3</v>
      </c>
    </row>
    <row r="4413" spans="1:16" x14ac:dyDescent="0.3">
      <c r="A4413" t="s">
        <v>576</v>
      </c>
      <c r="B4413" t="str">
        <f>VLOOKUP(A4413,Sheet3!L:L,1,FALSE)</f>
        <v>MFI CN EQUITY</v>
      </c>
      <c r="C4413" t="str">
        <f>VLOOKUP(A4413,'ALL - prices'!B:C,2,FALSE)</f>
        <v>Maple Leaf Foods Inc</v>
      </c>
      <c r="D4413" t="str">
        <f>VLOOKUP(A4413,'ALL - prices'!B:I,8,FALSE)</f>
        <v>Consumer Staples</v>
      </c>
      <c r="E4413">
        <v>2017</v>
      </c>
      <c r="F4413" t="s">
        <v>682</v>
      </c>
      <c r="G4413" t="str">
        <f t="shared" si="321"/>
        <v>2017-Q4</v>
      </c>
      <c r="H4413" s="4">
        <f>INDEX('ALL - prices'!$J$3:$DY$219,MATCH('COMBINED DATA'!A4413,'ALL - prices'!$B$3:$B$219,0),MATCH('COMBINED DATA'!G4413,'ALL - prices'!$J$1:$DY$1,0))</f>
        <v>25.413</v>
      </c>
      <c r="I4413" s="14">
        <f t="shared" si="322"/>
        <v>1.6913435980505744</v>
      </c>
      <c r="J4413" s="6">
        <f>INDEX('market cap'!$B$3:$DQ$219,MATCH(A4413,'market cap'!$A$3:$A$219,0),MATCH(G4413,'market cap'!$B$1:$DQ$1,0))</f>
        <v>4560.8204999999998</v>
      </c>
      <c r="K4413">
        <f t="shared" si="323"/>
        <v>8.4252578205327389</v>
      </c>
      <c r="L4413">
        <f>INDEX('PB2'!$D$2:$AQ$224,MATCH(A4413,'PB2'!$B$2:$B$224,0),MATCH(G4413,'PB2'!$D$1:$AQ$1,0))</f>
        <v>2.2084319591522199</v>
      </c>
      <c r="M4413" s="16">
        <f t="shared" si="324"/>
        <v>0.45280996584738942</v>
      </c>
      <c r="N4413" s="6">
        <f>INDEX('ROA2'!$D$2:$AQ$224,MATCH(A4413,'ROA2'!$B$2:$B$224,0),MATCH(G4413,'ROA2'!$D$1:$AQ$1,0))</f>
        <v>6.9378709793090803</v>
      </c>
      <c r="O4413" s="6">
        <v>2590.4409599999999</v>
      </c>
      <c r="P4413" s="28">
        <v>2.3033669134526437E-3</v>
      </c>
    </row>
    <row r="4414" spans="1:16" x14ac:dyDescent="0.3">
      <c r="A4414" t="s">
        <v>576</v>
      </c>
      <c r="B4414" t="str">
        <f>VLOOKUP(A4414,Sheet3!L:L,1,FALSE)</f>
        <v>MFI CN EQUITY</v>
      </c>
      <c r="C4414" t="str">
        <f>VLOOKUP(A4414,'ALL - prices'!B:C,2,FALSE)</f>
        <v>Maple Leaf Foods Inc</v>
      </c>
      <c r="D4414" t="str">
        <f>VLOOKUP(A4414,'ALL - prices'!B:I,8,FALSE)</f>
        <v>Consumer Staples</v>
      </c>
      <c r="E4414">
        <v>2018</v>
      </c>
      <c r="F4414" t="s">
        <v>679</v>
      </c>
      <c r="G4414" t="str">
        <f t="shared" si="321"/>
        <v>2018-Q1</v>
      </c>
      <c r="H4414" s="4">
        <f>INDEX('ALL - prices'!$J$3:$DY$219,MATCH('COMBINED DATA'!A4414,'ALL - prices'!$B$3:$B$219,0),MATCH('COMBINED DATA'!G4414,'ALL - prices'!$J$1:$DY$1,0))</f>
        <v>22.368500000000001</v>
      </c>
      <c r="I4414" s="14">
        <f t="shared" si="322"/>
        <v>1.6951337312043147</v>
      </c>
      <c r="J4414" s="6">
        <f>INDEX('market cap'!$B$3:$DQ$219,MATCH(A4414,'market cap'!$A$3:$A$219,0),MATCH(G4414,'market cap'!$B$1:$DQ$1,0))</f>
        <v>3997.8822</v>
      </c>
      <c r="K4414">
        <f t="shared" si="323"/>
        <v>8.2935200498938855</v>
      </c>
      <c r="L4414">
        <f>INDEX('PB2'!$D$2:$AQ$224,MATCH(A4414,'PB2'!$B$2:$B$224,0),MATCH(G4414,'PB2'!$D$1:$AQ$1,0))</f>
        <v>1.9156739711761499</v>
      </c>
      <c r="M4414" s="16">
        <f t="shared" si="324"/>
        <v>0.52200949381070239</v>
      </c>
      <c r="N4414" s="6">
        <f>INDEX('ROA2'!$D$2:$AQ$224,MATCH(A4414,'ROA2'!$B$2:$B$224,0),MATCH(G4414,'ROA2'!$D$1:$AQ$1,0))</f>
        <v>6.2329740524292001</v>
      </c>
      <c r="O4414" s="6">
        <v>2632.5701119999999</v>
      </c>
      <c r="P4414" s="28">
        <v>1.6263312945761936E-2</v>
      </c>
    </row>
    <row r="4415" spans="1:16" x14ac:dyDescent="0.3">
      <c r="A4415" t="s">
        <v>576</v>
      </c>
      <c r="B4415" t="str">
        <f>VLOOKUP(A4415,Sheet3!L:L,1,FALSE)</f>
        <v>MFI CN EQUITY</v>
      </c>
      <c r="C4415" t="str">
        <f>VLOOKUP(A4415,'ALL - prices'!B:C,2,FALSE)</f>
        <v>Maple Leaf Foods Inc</v>
      </c>
      <c r="D4415" t="str">
        <f>VLOOKUP(A4415,'ALL - prices'!B:I,8,FALSE)</f>
        <v>Consumer Staples</v>
      </c>
      <c r="E4415">
        <v>2018</v>
      </c>
      <c r="F4415" t="s">
        <v>680</v>
      </c>
      <c r="G4415" t="str">
        <f t="shared" si="321"/>
        <v>2018-Q2</v>
      </c>
      <c r="H4415" s="4">
        <f>INDEX('ALL - prices'!$J$3:$DY$219,MATCH('COMBINED DATA'!A4415,'ALL - prices'!$B$3:$B$219,0),MATCH('COMBINED DATA'!G4415,'ALL - prices'!$J$1:$DY$1,0))</f>
        <v>23.779399999999999</v>
      </c>
      <c r="I4415" s="14">
        <f t="shared" si="322"/>
        <v>1.2817426431750369</v>
      </c>
      <c r="J4415" s="6">
        <f>INDEX('market cap'!$B$3:$DQ$219,MATCH(A4415,'market cap'!$A$3:$A$219,0),MATCH(G4415,'market cap'!$B$1:$DQ$1,0))</f>
        <v>4229.2511000000004</v>
      </c>
      <c r="K4415">
        <f t="shared" si="323"/>
        <v>8.3497802114487651</v>
      </c>
      <c r="L4415">
        <f>INDEX('PB2'!$D$2:$AQ$224,MATCH(A4415,'PB2'!$B$2:$B$224,0),MATCH(G4415,'PB2'!$D$1:$AQ$1,0))</f>
        <v>2.0423240661621098</v>
      </c>
      <c r="M4415" s="16">
        <f t="shared" si="324"/>
        <v>0.48963825896601115</v>
      </c>
      <c r="N4415" s="6">
        <f>INDEX('ROA2'!$D$2:$AQ$224,MATCH(A4415,'ROA2'!$B$2:$B$224,0),MATCH(G4415,'ROA2'!$D$1:$AQ$1,0))</f>
        <v>6.0765538215637198</v>
      </c>
      <c r="O4415" s="6">
        <v>2732.9100800000001</v>
      </c>
      <c r="P4415" s="28">
        <v>3.8114832172036844E-2</v>
      </c>
    </row>
    <row r="4416" spans="1:16" x14ac:dyDescent="0.3">
      <c r="A4416" t="s">
        <v>576</v>
      </c>
      <c r="B4416" t="str">
        <f>VLOOKUP(A4416,Sheet3!L:L,1,FALSE)</f>
        <v>MFI CN EQUITY</v>
      </c>
      <c r="C4416" t="str">
        <f>VLOOKUP(A4416,'ALL - prices'!B:C,2,FALSE)</f>
        <v>Maple Leaf Foods Inc</v>
      </c>
      <c r="D4416" t="str">
        <f>VLOOKUP(A4416,'ALL - prices'!B:I,8,FALSE)</f>
        <v>Consumer Staples</v>
      </c>
      <c r="E4416">
        <v>2018</v>
      </c>
      <c r="F4416" t="s">
        <v>681</v>
      </c>
      <c r="G4416" t="str">
        <f t="shared" si="321"/>
        <v>2018-Q3</v>
      </c>
      <c r="H4416" s="4">
        <f>INDEX('ALL - prices'!$J$3:$DY$219,MATCH('COMBINED DATA'!A4416,'ALL - prices'!$B$3:$B$219,0),MATCH('COMBINED DATA'!G4416,'ALL - prices'!$J$1:$DY$1,0))</f>
        <v>22.313099999999999</v>
      </c>
      <c r="I4416" s="14">
        <f t="shared" si="322"/>
        <v>1.1678117781417789</v>
      </c>
      <c r="J4416" s="6">
        <f>INDEX('market cap'!$B$3:$DQ$219,MATCH(A4416,'market cap'!$A$3:$A$219,0),MATCH(G4416,'market cap'!$B$1:$DQ$1,0))</f>
        <v>3882.3537000000001</v>
      </c>
      <c r="K4416">
        <f t="shared" si="323"/>
        <v>8.2641968724068722</v>
      </c>
      <c r="L4416">
        <f>INDEX('PB2'!$D$2:$AQ$224,MATCH(A4416,'PB2'!$B$2:$B$224,0),MATCH(G4416,'PB2'!$D$1:$AQ$1,0))</f>
        <v>1.9256399869918801</v>
      </c>
      <c r="M4416" s="16">
        <f t="shared" si="324"/>
        <v>0.51930786998359979</v>
      </c>
      <c r="N4416" s="6">
        <f>INDEX('ROA2'!$D$2:$AQ$224,MATCH(A4416,'ROA2'!$B$2:$B$224,0),MATCH(G4416,'ROA2'!$D$1:$AQ$1,0))</f>
        <v>5.9882469177246103</v>
      </c>
      <c r="O4416" s="6">
        <v>2742.1130240000002</v>
      </c>
      <c r="P4416" s="28">
        <v>3.3674521775704071E-3</v>
      </c>
    </row>
    <row r="4417" spans="1:16" x14ac:dyDescent="0.3">
      <c r="A4417" t="s">
        <v>576</v>
      </c>
      <c r="B4417" t="str">
        <f>VLOOKUP(A4417,Sheet3!L:L,1,FALSE)</f>
        <v>MFI CN EQUITY</v>
      </c>
      <c r="C4417" t="str">
        <f>VLOOKUP(A4417,'ALL - prices'!B:C,2,FALSE)</f>
        <v>Maple Leaf Foods Inc</v>
      </c>
      <c r="D4417" t="str">
        <f>VLOOKUP(A4417,'ALL - prices'!B:I,8,FALSE)</f>
        <v>Consumer Staples</v>
      </c>
      <c r="E4417">
        <v>2018</v>
      </c>
      <c r="F4417" t="s">
        <v>682</v>
      </c>
      <c r="G4417" t="str">
        <f t="shared" si="321"/>
        <v>2018-Q4</v>
      </c>
      <c r="H4417" s="4">
        <f>INDEX('ALL - prices'!$J$3:$DY$219,MATCH('COMBINED DATA'!A4417,'ALL - prices'!$B$3:$B$219,0),MATCH('COMBINED DATA'!G4417,'ALL - prices'!$J$1:$DY$1,0))</f>
        <v>19.721800000000002</v>
      </c>
      <c r="I4417" s="14">
        <f t="shared" si="322"/>
        <v>1.4547064821353708</v>
      </c>
      <c r="J4417" s="6">
        <f>INDEX('market cap'!$B$3:$DQ$219,MATCH(A4417,'market cap'!$A$3:$A$219,0),MATCH(G4417,'market cap'!$B$1:$DQ$1,0))</f>
        <v>3399.0792999999999</v>
      </c>
      <c r="K4417">
        <f t="shared" si="323"/>
        <v>8.1312598798152589</v>
      </c>
      <c r="L4417">
        <f>INDEX('PB2'!$D$2:$AQ$224,MATCH(A4417,'PB2'!$B$2:$B$224,0),MATCH(G4417,'PB2'!$D$1:$AQ$1,0))</f>
        <v>1.68116796016693</v>
      </c>
      <c r="M4417" s="16">
        <f t="shared" si="324"/>
        <v>0.59482456464415723</v>
      </c>
      <c r="N4417" s="6">
        <f>INDEX('ROA2'!$D$2:$AQ$224,MATCH(A4417,'ROA2'!$B$2:$B$224,0),MATCH(G4417,'ROA2'!$D$1:$AQ$1,0))</f>
        <v>5.5257229804992702</v>
      </c>
      <c r="O4417" s="6">
        <v>2783.0819839999999</v>
      </c>
      <c r="P4417" s="28">
        <v>1.4940653299635724E-2</v>
      </c>
    </row>
    <row r="4418" spans="1:16" x14ac:dyDescent="0.3">
      <c r="A4418" t="s">
        <v>576</v>
      </c>
      <c r="B4418" t="str">
        <f>VLOOKUP(A4418,Sheet3!L:L,1,FALSE)</f>
        <v>MFI CN EQUITY</v>
      </c>
      <c r="C4418" t="str">
        <f>VLOOKUP(A4418,'ALL - prices'!B:C,2,FALSE)</f>
        <v>Maple Leaf Foods Inc</v>
      </c>
      <c r="D4418" t="str">
        <f>VLOOKUP(A4418,'ALL - prices'!B:I,8,FALSE)</f>
        <v>Consumer Staples</v>
      </c>
      <c r="E4418">
        <v>2019</v>
      </c>
      <c r="F4418" t="s">
        <v>679</v>
      </c>
      <c r="G4418" t="str">
        <f t="shared" si="321"/>
        <v>2019-Q1</v>
      </c>
      <c r="H4418" s="4">
        <f>INDEX('ALL - prices'!$J$3:$DY$219,MATCH('COMBINED DATA'!A4418,'ALL - prices'!$B$3:$B$219,0),MATCH('COMBINED DATA'!G4418,'ALL - prices'!$J$1:$DY$1,0))</f>
        <v>22.424499999999998</v>
      </c>
      <c r="I4418" s="14">
        <f t="shared" si="322"/>
        <v>1.3913676197660099</v>
      </c>
      <c r="J4418" s="6">
        <f>INDEX('market cap'!$B$3:$DQ$219,MATCH(A4418,'market cap'!$A$3:$A$219,0),MATCH(G4418,'market cap'!$B$1:$DQ$1,0))</f>
        <v>3844.3301000000001</v>
      </c>
      <c r="K4418">
        <f t="shared" si="323"/>
        <v>8.2543546404927053</v>
      </c>
      <c r="L4418">
        <f>INDEX('PB2'!$D$2:$AQ$224,MATCH(A4418,'PB2'!$B$2:$B$224,0),MATCH(G4418,'PB2'!$D$1:$AQ$1,0))</f>
        <v>1.9071580171585101</v>
      </c>
      <c r="M4418" s="16">
        <f t="shared" si="324"/>
        <v>0.52434040126885129</v>
      </c>
      <c r="N4418" s="6">
        <f>INDEX('ROA2'!$D$2:$AQ$224,MATCH(A4418,'ROA2'!$B$2:$B$224,0),MATCH(G4418,'ROA2'!$D$1:$AQ$1,0))</f>
        <v>3.5113658905029301</v>
      </c>
      <c r="O4418" s="6">
        <v>3139.9979520000002</v>
      </c>
      <c r="P4418" s="28">
        <v>0.12824486308772723</v>
      </c>
    </row>
    <row r="4419" spans="1:16" x14ac:dyDescent="0.3">
      <c r="A4419" t="s">
        <v>576</v>
      </c>
      <c r="B4419" t="str">
        <f>VLOOKUP(A4419,Sheet3!L:L,1,FALSE)</f>
        <v>MFI CN EQUITY</v>
      </c>
      <c r="C4419" t="str">
        <f>VLOOKUP(A4419,'ALL - prices'!B:C,2,FALSE)</f>
        <v>Maple Leaf Foods Inc</v>
      </c>
      <c r="D4419" t="str">
        <f>VLOOKUP(A4419,'ALL - prices'!B:I,8,FALSE)</f>
        <v>Consumer Staples</v>
      </c>
      <c r="E4419">
        <v>2019</v>
      </c>
      <c r="F4419" t="s">
        <v>680</v>
      </c>
      <c r="G4419" t="str">
        <f t="shared" si="321"/>
        <v>2019-Q2</v>
      </c>
      <c r="H4419" s="4">
        <f>INDEX('ALL - prices'!$J$3:$DY$219,MATCH('COMBINED DATA'!A4419,'ALL - prices'!$B$3:$B$219,0),MATCH('COMBINED DATA'!G4419,'ALL - prices'!$J$1:$DY$1,0))</f>
        <v>20.907599999999999</v>
      </c>
      <c r="I4419" s="14">
        <f t="shared" si="322"/>
        <v>1.4714478765261556</v>
      </c>
      <c r="J4419" s="6">
        <f>INDEX('market cap'!$B$3:$DQ$219,MATCH(A4419,'market cap'!$A$3:$A$219,0),MATCH(G4419,'market cap'!$B$1:$DQ$1,0))</f>
        <v>3568.8395999999998</v>
      </c>
      <c r="K4419">
        <f t="shared" si="323"/>
        <v>8.1799957799192722</v>
      </c>
      <c r="L4419">
        <f>INDEX('PB2'!$D$2:$AQ$224,MATCH(A4419,'PB2'!$B$2:$B$224,0),MATCH(G4419,'PB2'!$D$1:$AQ$1,0))</f>
        <v>1.83464002609253</v>
      </c>
      <c r="M4419" s="16">
        <f t="shared" si="324"/>
        <v>0.54506605425470267</v>
      </c>
      <c r="N4419" s="6">
        <f>INDEX('ROA2'!$D$2:$AQ$224,MATCH(A4419,'ROA2'!$B$2:$B$224,0),MATCH(G4419,'ROA2'!$D$1:$AQ$1,0))</f>
        <v>4.0054430961608896</v>
      </c>
      <c r="O4419" s="6">
        <v>3435.3971200000001</v>
      </c>
      <c r="P4419" s="28">
        <v>9.4076229512139467E-2</v>
      </c>
    </row>
    <row r="4420" spans="1:16" x14ac:dyDescent="0.3">
      <c r="A4420" t="s">
        <v>576</v>
      </c>
      <c r="B4420" t="str">
        <f>VLOOKUP(A4420,Sheet3!L:L,1,FALSE)</f>
        <v>MFI CN EQUITY</v>
      </c>
      <c r="C4420" t="str">
        <f>VLOOKUP(A4420,'ALL - prices'!B:C,2,FALSE)</f>
        <v>Maple Leaf Foods Inc</v>
      </c>
      <c r="D4420" t="str">
        <f>VLOOKUP(A4420,'ALL - prices'!B:I,8,FALSE)</f>
        <v>Consumer Staples</v>
      </c>
      <c r="E4420">
        <v>2019</v>
      </c>
      <c r="F4420" t="s">
        <v>681</v>
      </c>
      <c r="G4420" t="str">
        <f t="shared" si="321"/>
        <v>2019-Q3</v>
      </c>
      <c r="H4420" s="4">
        <f>INDEX('ALL - prices'!$J$3:$DY$219,MATCH('COMBINED DATA'!A4420,'ALL - prices'!$B$3:$B$219,0),MATCH('COMBINED DATA'!G4420,'ALL - prices'!$J$1:$DY$1,0))</f>
        <v>21.766999999999999</v>
      </c>
      <c r="I4420" s="14">
        <f t="shared" si="322"/>
        <v>1.125045537967241</v>
      </c>
      <c r="J4420" s="6">
        <f>INDEX('market cap'!$B$3:$DQ$219,MATCH(A4420,'market cap'!$A$3:$A$219,0),MATCH(G4420,'market cap'!$B$1:$DQ$1,0))</f>
        <v>3700.4112</v>
      </c>
      <c r="K4420">
        <f t="shared" si="323"/>
        <v>8.2161992275923996</v>
      </c>
      <c r="L4420">
        <f>INDEX('PB2'!$D$2:$AQ$224,MATCH(A4420,'PB2'!$B$2:$B$224,0),MATCH(G4420,'PB2'!$D$1:$AQ$1,0))</f>
        <v>1.90383005142212</v>
      </c>
      <c r="M4420" s="16">
        <f t="shared" si="324"/>
        <v>0.5252569677913328</v>
      </c>
      <c r="N4420" s="6">
        <f>INDEX('ROA2'!$D$2:$AQ$224,MATCH(A4420,'ROA2'!$B$2:$B$224,0),MATCH(G4420,'ROA2'!$D$1:$AQ$1,0))</f>
        <v>2.6634418964386</v>
      </c>
      <c r="O4420" s="6">
        <v>3435.3809919999999</v>
      </c>
      <c r="P4420" s="28">
        <v>-4.6946537581681313E-6</v>
      </c>
    </row>
    <row r="4421" spans="1:16" x14ac:dyDescent="0.3">
      <c r="A4421" t="s">
        <v>576</v>
      </c>
      <c r="B4421" t="str">
        <f>VLOOKUP(A4421,Sheet3!L:L,1,FALSE)</f>
        <v>MFI CN EQUITY</v>
      </c>
      <c r="C4421" t="str">
        <f>VLOOKUP(A4421,'ALL - prices'!B:C,2,FALSE)</f>
        <v>Maple Leaf Foods Inc</v>
      </c>
      <c r="D4421" t="str">
        <f>VLOOKUP(A4421,'ALL - prices'!B:I,8,FALSE)</f>
        <v>Consumer Staples</v>
      </c>
      <c r="E4421">
        <v>2019</v>
      </c>
      <c r="F4421" t="s">
        <v>682</v>
      </c>
      <c r="G4421" t="str">
        <f t="shared" si="321"/>
        <v>2019-Q4</v>
      </c>
      <c r="H4421" s="4">
        <f>INDEX('ALL - prices'!$J$3:$DY$219,MATCH('COMBINED DATA'!A4421,'ALL - prices'!$B$3:$B$219,0),MATCH('COMBINED DATA'!G4421,'ALL - prices'!$J$1:$DY$1,0))</f>
        <v>19.0688</v>
      </c>
      <c r="I4421" s="14">
        <f t="shared" si="322"/>
        <v>1.1166030012945511</v>
      </c>
      <c r="J4421" s="6">
        <f>INDEX('market cap'!$B$3:$DQ$219,MATCH(A4421,'market cap'!$A$3:$A$219,0),MATCH(G4421,'market cap'!$B$1:$DQ$1,0))</f>
        <v>3222.2962000000002</v>
      </c>
      <c r="K4421">
        <f t="shared" si="323"/>
        <v>8.0778494899895357</v>
      </c>
      <c r="L4421">
        <f>INDEX('PB2'!$D$2:$AQ$224,MATCH(A4421,'PB2'!$B$2:$B$224,0),MATCH(G4421,'PB2'!$D$1:$AQ$1,0))</f>
        <v>1.6316230297088601</v>
      </c>
      <c r="M4421" s="16">
        <f t="shared" si="324"/>
        <v>0.61288666670660796</v>
      </c>
      <c r="N4421" s="6">
        <f>INDEX('ROA2'!$D$2:$AQ$224,MATCH(A4421,'ROA2'!$B$2:$B$224,0),MATCH(G4421,'ROA2'!$D$1:$AQ$1,0))</f>
        <v>2.2264420986175502</v>
      </c>
      <c r="O4421" s="6">
        <v>3425.927936</v>
      </c>
      <c r="P4421" s="28">
        <v>-2.751676166926825E-3</v>
      </c>
    </row>
    <row r="4422" spans="1:16" x14ac:dyDescent="0.3">
      <c r="A4422" t="s">
        <v>576</v>
      </c>
      <c r="B4422" t="str">
        <f>VLOOKUP(A4422,Sheet3!L:L,1,FALSE)</f>
        <v>MFI CN EQUITY</v>
      </c>
      <c r="C4422" t="str">
        <f>VLOOKUP(A4422,'ALL - prices'!B:C,2,FALSE)</f>
        <v>Maple Leaf Foods Inc</v>
      </c>
      <c r="D4422" t="str">
        <f>VLOOKUP(A4422,'ALL - prices'!B:I,8,FALSE)</f>
        <v>Consumer Staples</v>
      </c>
      <c r="E4422">
        <v>2020</v>
      </c>
      <c r="F4422" t="s">
        <v>679</v>
      </c>
      <c r="G4422" t="str">
        <f t="shared" si="321"/>
        <v>2020-Q1</v>
      </c>
      <c r="H4422" s="4">
        <f>INDEX('ALL - prices'!$J$3:$DY$219,MATCH('COMBINED DATA'!A4422,'ALL - prices'!$B$3:$B$219,0),MATCH('COMBINED DATA'!G4422,'ALL - prices'!$J$1:$DY$1,0))</f>
        <v>18.945</v>
      </c>
      <c r="I4422" s="14">
        <f t="shared" si="322"/>
        <v>0.58791930852229501</v>
      </c>
      <c r="J4422" s="6">
        <f>INDEX('market cap'!$B$3:$DQ$219,MATCH(A4422,'market cap'!$A$3:$A$219,0),MATCH(G4422,'market cap'!$B$1:$DQ$1,0))</f>
        <v>3161.6759999999999</v>
      </c>
      <c r="K4422">
        <f t="shared" si="323"/>
        <v>8.058857545726168</v>
      </c>
      <c r="L4422">
        <f>INDEX('PB2'!$D$2:$AQ$224,MATCH(A4422,'PB2'!$B$2:$B$224,0),MATCH(G4422,'PB2'!$D$1:$AQ$1,0))</f>
        <v>1.6498379707336399</v>
      </c>
      <c r="M4422" s="16">
        <f t="shared" si="324"/>
        <v>0.60612012678755722</v>
      </c>
      <c r="N4422" s="6">
        <f>INDEX('ROA2'!$D$2:$AQ$224,MATCH(A4422,'ROA2'!$B$2:$B$224,0),MATCH(G4422,'ROA2'!$D$1:$AQ$1,0))</f>
        <v>2.24309110641479</v>
      </c>
      <c r="O4422" s="6">
        <v>3514.034944</v>
      </c>
      <c r="P4422" s="28">
        <v>2.5717706164850265E-2</v>
      </c>
    </row>
    <row r="4423" spans="1:16" x14ac:dyDescent="0.3">
      <c r="A4423" t="s">
        <v>576</v>
      </c>
      <c r="B4423" t="str">
        <f>VLOOKUP(A4423,Sheet3!L:L,1,FALSE)</f>
        <v>MFI CN EQUITY</v>
      </c>
      <c r="C4423" t="str">
        <f>VLOOKUP(A4423,'ALL - prices'!B:C,2,FALSE)</f>
        <v>Maple Leaf Foods Inc</v>
      </c>
      <c r="D4423" t="str">
        <f>VLOOKUP(A4423,'ALL - prices'!B:I,8,FALSE)</f>
        <v>Consumer Staples</v>
      </c>
      <c r="E4423">
        <v>2020</v>
      </c>
      <c r="F4423" t="s">
        <v>680</v>
      </c>
      <c r="G4423" t="str">
        <f t="shared" si="321"/>
        <v>2020-Q2</v>
      </c>
      <c r="H4423" s="4">
        <f>INDEX('ALL - prices'!$J$3:$DY$219,MATCH('COMBINED DATA'!A4423,'ALL - prices'!$B$3:$B$219,0),MATCH('COMBINED DATA'!G4423,'ALL - prices'!$J$1:$DY$1,0))</f>
        <v>21.297599999999999</v>
      </c>
      <c r="I4423" s="14">
        <f t="shared" si="322"/>
        <v>0.93507810502652611</v>
      </c>
      <c r="J4423" s="6">
        <f>INDEX('market cap'!$B$3:$DQ$219,MATCH(A4423,'market cap'!$A$3:$A$219,0),MATCH(G4423,'market cap'!$B$1:$DQ$1,0))</f>
        <v>3532.1075000000001</v>
      </c>
      <c r="K4423">
        <f t="shared" si="323"/>
        <v>8.1696499972742753</v>
      </c>
      <c r="L4423">
        <f>INDEX('PB2'!$D$2:$AQ$224,MATCH(A4423,'PB2'!$B$2:$B$224,0),MATCH(G4423,'PB2'!$D$1:$AQ$1,0))</f>
        <v>1.87347495555878</v>
      </c>
      <c r="M4423" s="16">
        <f t="shared" si="324"/>
        <v>0.53376747686586579</v>
      </c>
      <c r="N4423" s="6">
        <f>INDEX('ROA2'!$D$2:$AQ$224,MATCH(A4423,'ROA2'!$B$2:$B$224,0),MATCH(G4423,'ROA2'!$D$1:$AQ$1,0))</f>
        <v>0.585390985012054</v>
      </c>
      <c r="O4423" s="6">
        <v>3675.0640640000001</v>
      </c>
      <c r="P4423" s="28">
        <v>4.5824564230628251E-2</v>
      </c>
    </row>
    <row r="4424" spans="1:16" x14ac:dyDescent="0.3">
      <c r="A4424" t="s">
        <v>576</v>
      </c>
      <c r="B4424" t="str">
        <f>VLOOKUP(A4424,Sheet3!L:L,1,FALSE)</f>
        <v>MFI CN EQUITY</v>
      </c>
      <c r="C4424" t="str">
        <f>VLOOKUP(A4424,'ALL - prices'!B:C,2,FALSE)</f>
        <v>Maple Leaf Foods Inc</v>
      </c>
      <c r="D4424" t="str">
        <f>VLOOKUP(A4424,'ALL - prices'!B:I,8,FALSE)</f>
        <v>Consumer Staples</v>
      </c>
      <c r="E4424">
        <v>2020</v>
      </c>
      <c r="F4424" t="s">
        <v>681</v>
      </c>
      <c r="G4424" t="str">
        <f t="shared" si="321"/>
        <v>2020-Q3</v>
      </c>
      <c r="H4424" s="4">
        <f>INDEX('ALL - prices'!$J$3:$DY$219,MATCH('COMBINED DATA'!A4424,'ALL - prices'!$B$3:$B$219,0),MATCH('COMBINED DATA'!G4424,'ALL - prices'!$J$1:$DY$1,0))</f>
        <v>20.393699999999999</v>
      </c>
      <c r="I4424" s="14">
        <f t="shared" si="322"/>
        <v>1.0474271096357965</v>
      </c>
      <c r="J4424" s="6">
        <f>INDEX('market cap'!$B$3:$DQ$219,MATCH(A4424,'market cap'!$A$3:$A$219,0),MATCH(G4424,'market cap'!$B$1:$DQ$1,0))</f>
        <v>3364.8685</v>
      </c>
      <c r="K4424">
        <f t="shared" si="323"/>
        <v>8.1211441625633771</v>
      </c>
      <c r="L4424">
        <f>INDEX('PB2'!$D$2:$AQ$224,MATCH(A4424,'PB2'!$B$2:$B$224,0),MATCH(G4424,'PB2'!$D$1:$AQ$1,0))</f>
        <v>1.7352559566497801</v>
      </c>
      <c r="M4424" s="16">
        <f t="shared" si="324"/>
        <v>0.57628385954696715</v>
      </c>
      <c r="N4424" s="6">
        <f>INDEX('ROA2'!$D$2:$AQ$224,MATCH(A4424,'ROA2'!$B$2:$B$224,0),MATCH(G4424,'ROA2'!$D$1:$AQ$1,0))</f>
        <v>1.4833300113678001</v>
      </c>
      <c r="O4424" s="6">
        <v>3685.488128</v>
      </c>
      <c r="P4424" s="28">
        <v>2.8364305542619831E-3</v>
      </c>
    </row>
    <row r="4425" spans="1:16" x14ac:dyDescent="0.3">
      <c r="A4425" t="s">
        <v>576</v>
      </c>
      <c r="B4425" t="str">
        <f>VLOOKUP(A4425,Sheet3!L:L,1,FALSE)</f>
        <v>MFI CN EQUITY</v>
      </c>
      <c r="C4425" t="str">
        <f>VLOOKUP(A4425,'ALL - prices'!B:C,2,FALSE)</f>
        <v>Maple Leaf Foods Inc</v>
      </c>
      <c r="D4425" t="str">
        <f>VLOOKUP(A4425,'ALL - prices'!B:I,8,FALSE)</f>
        <v>Consumer Staples</v>
      </c>
      <c r="E4425">
        <v>2020</v>
      </c>
      <c r="F4425" t="s">
        <v>682</v>
      </c>
      <c r="G4425" t="str">
        <f t="shared" si="321"/>
        <v>2020-Q4</v>
      </c>
      <c r="H4425" s="4">
        <f>INDEX('ALL - prices'!$J$3:$DY$219,MATCH('COMBINED DATA'!A4425,'ALL - prices'!$B$3:$B$219,0),MATCH('COMBINED DATA'!G4425,'ALL - prices'!$J$1:$DY$1,0))</f>
        <v>21.3218</v>
      </c>
      <c r="I4425" s="14">
        <f t="shared" si="322"/>
        <v>1.4755334501460813</v>
      </c>
      <c r="J4425" s="6">
        <f>INDEX('market cap'!$B$3:$DQ$219,MATCH(A4425,'market cap'!$A$3:$A$219,0),MATCH(G4425,'market cap'!$B$1:$DQ$1,0))</f>
        <v>3497.4803000000002</v>
      </c>
      <c r="K4425">
        <f t="shared" si="323"/>
        <v>8.1597980739290623</v>
      </c>
      <c r="L4425">
        <f>INDEX('PB2'!$D$2:$AQ$224,MATCH(A4425,'PB2'!$B$2:$B$224,0),MATCH(G4425,'PB2'!$D$1:$AQ$1,0))</f>
        <v>1.79881203174591</v>
      </c>
      <c r="M4425" s="16">
        <f t="shared" si="324"/>
        <v>0.55592245457098122</v>
      </c>
      <c r="N4425" s="6">
        <f>INDEX('ROA2'!$D$2:$AQ$224,MATCH(A4425,'ROA2'!$B$2:$B$224,0),MATCH(G4425,'ROA2'!$D$1:$AQ$1,0))</f>
        <v>2.9271659851074201</v>
      </c>
      <c r="O4425" s="6">
        <v>3774.2100479999999</v>
      </c>
      <c r="P4425" s="28">
        <v>2.4073315913283537E-2</v>
      </c>
    </row>
    <row r="4426" spans="1:16" x14ac:dyDescent="0.3">
      <c r="A4426" t="s">
        <v>576</v>
      </c>
      <c r="B4426" t="str">
        <f>VLOOKUP(A4426,Sheet3!L:L,1,FALSE)</f>
        <v>MFI CN EQUITY</v>
      </c>
      <c r="C4426" t="str">
        <f>VLOOKUP(A4426,'ALL - prices'!B:C,2,FALSE)</f>
        <v>Maple Leaf Foods Inc</v>
      </c>
      <c r="D4426" t="str">
        <f>VLOOKUP(A4426,'ALL - prices'!B:I,8,FALSE)</f>
        <v>Consumer Staples</v>
      </c>
      <c r="E4426">
        <v>2021</v>
      </c>
      <c r="F4426" t="s">
        <v>679</v>
      </c>
      <c r="G4426" t="str">
        <f t="shared" si="321"/>
        <v>2021-Q1</v>
      </c>
      <c r="H4426" s="4">
        <f>INDEX('ALL - prices'!$J$3:$DY$219,MATCH('COMBINED DATA'!A4426,'ALL - prices'!$B$3:$B$219,0),MATCH('COMBINED DATA'!G4426,'ALL - prices'!$J$1:$DY$1,0))</f>
        <v>21.802099999999999</v>
      </c>
      <c r="I4426" s="14">
        <f t="shared" si="322"/>
        <v>1.9278908864352251</v>
      </c>
      <c r="J4426" s="6">
        <f>INDEX('market cap'!$B$3:$DQ$219,MATCH(A4426,'market cap'!$A$3:$A$219,0),MATCH(G4426,'market cap'!$B$1:$DQ$1,0))</f>
        <v>3550.7728999999999</v>
      </c>
      <c r="K4426">
        <f t="shared" si="323"/>
        <v>8.174920577082128</v>
      </c>
      <c r="L4426">
        <f>INDEX('PB2'!$D$2:$AQ$224,MATCH(A4426,'PB2'!$B$2:$B$224,0),MATCH(G4426,'PB2'!$D$1:$AQ$1,0))</f>
        <v>1.72004294395447</v>
      </c>
      <c r="M4426" s="16">
        <f t="shared" si="324"/>
        <v>0.58138083326044576</v>
      </c>
      <c r="N4426" s="6">
        <f>INDEX('ROA2'!$D$2:$AQ$224,MATCH(A4426,'ROA2'!$B$2:$B$224,0),MATCH(G4426,'ROA2'!$D$1:$AQ$1,0))</f>
        <v>3.0722351074218799</v>
      </c>
      <c r="O4426" s="6">
        <v>3860.2050559999998</v>
      </c>
      <c r="P4426" s="28">
        <v>2.2784902511075046E-2</v>
      </c>
    </row>
    <row r="4427" spans="1:16" x14ac:dyDescent="0.3">
      <c r="A4427" t="s">
        <v>576</v>
      </c>
      <c r="B4427" t="str">
        <f>VLOOKUP(A4427,Sheet3!L:L,1,FALSE)</f>
        <v>MFI CN EQUITY</v>
      </c>
      <c r="C4427" t="str">
        <f>VLOOKUP(A4427,'ALL - prices'!B:C,2,FALSE)</f>
        <v>Maple Leaf Foods Inc</v>
      </c>
      <c r="D4427" t="str">
        <f>VLOOKUP(A4427,'ALL - prices'!B:I,8,FALSE)</f>
        <v>Consumer Staples</v>
      </c>
      <c r="E4427">
        <v>2021</v>
      </c>
      <c r="F4427" t="s">
        <v>680</v>
      </c>
      <c r="G4427" t="str">
        <f t="shared" si="321"/>
        <v>2021-Q2</v>
      </c>
      <c r="H4427" s="4">
        <f>INDEX('ALL - prices'!$J$3:$DY$219,MATCH('COMBINED DATA'!A4427,'ALL - prices'!$B$3:$B$219,0),MATCH('COMBINED DATA'!G4427,'ALL - prices'!$J$1:$DY$1,0))</f>
        <v>19.712900000000001</v>
      </c>
      <c r="I4427" s="14">
        <f t="shared" si="322"/>
        <v>1.8660687168036794</v>
      </c>
      <c r="J4427" s="6">
        <f>INDEX('market cap'!$B$3:$DQ$219,MATCH(A4427,'market cap'!$A$3:$A$219,0),MATCH(G4427,'market cap'!$B$1:$DQ$1,0))</f>
        <v>3191.1419999999998</v>
      </c>
      <c r="K4427">
        <f t="shared" si="323"/>
        <v>8.068134125444832</v>
      </c>
      <c r="L4427">
        <f>INDEX('PB2'!$D$2:$AQ$224,MATCH(A4427,'PB2'!$B$2:$B$224,0),MATCH(G4427,'PB2'!$D$1:$AQ$1,0))</f>
        <v>1.57524394989014</v>
      </c>
      <c r="M4427" s="16">
        <f t="shared" si="324"/>
        <v>0.63482230804298057</v>
      </c>
      <c r="N4427" s="6">
        <f>INDEX('ROA2'!$D$2:$AQ$224,MATCH(A4427,'ROA2'!$B$2:$B$224,0),MATCH(G4427,'ROA2'!$D$1:$AQ$1,0))</f>
        <v>4.2023911476135298</v>
      </c>
      <c r="O4427" s="6">
        <v>4162.4261120000001</v>
      </c>
      <c r="P4427" s="28">
        <v>7.8291451261184072E-2</v>
      </c>
    </row>
    <row r="4428" spans="1:16" x14ac:dyDescent="0.3">
      <c r="A4428" t="s">
        <v>576</v>
      </c>
      <c r="B4428" t="str">
        <f>VLOOKUP(A4428,Sheet3!L:L,1,FALSE)</f>
        <v>MFI CN EQUITY</v>
      </c>
      <c r="C4428" t="str">
        <f>VLOOKUP(A4428,'ALL - prices'!B:C,2,FALSE)</f>
        <v>Maple Leaf Foods Inc</v>
      </c>
      <c r="D4428" t="str">
        <f>VLOOKUP(A4428,'ALL - prices'!B:I,8,FALSE)</f>
        <v>Consumer Staples</v>
      </c>
      <c r="E4428">
        <v>2021</v>
      </c>
      <c r="F4428" t="s">
        <v>681</v>
      </c>
      <c r="G4428" t="str">
        <f t="shared" si="321"/>
        <v>2021-Q3</v>
      </c>
      <c r="H4428" s="4">
        <f>INDEX('ALL - prices'!$J$3:$DY$219,MATCH('COMBINED DATA'!A4428,'ALL - prices'!$B$3:$B$219,0),MATCH('COMBINED DATA'!G4428,'ALL - prices'!$J$1:$DY$1,0))</f>
        <v>19.8522</v>
      </c>
      <c r="I4428" s="14">
        <f t="shared" si="322"/>
        <v>3.1988545933140609</v>
      </c>
      <c r="J4428" s="6">
        <f>INDEX('market cap'!$B$3:$DQ$219,MATCH(A4428,'market cap'!$A$3:$A$219,0),MATCH(G4428,'market cap'!$B$1:$DQ$1,0))</f>
        <v>3192.3823000000002</v>
      </c>
      <c r="K4428">
        <f t="shared" si="323"/>
        <v>8.0685227195684917</v>
      </c>
      <c r="L4428">
        <f>INDEX('PB2'!$D$2:$AQ$224,MATCH(A4428,'PB2'!$B$2:$B$224,0),MATCH(G4428,'PB2'!$D$1:$AQ$1,0))</f>
        <v>1.5444090366363501</v>
      </c>
      <c r="M4428" s="16">
        <f t="shared" si="324"/>
        <v>0.64749685884896968</v>
      </c>
      <c r="N4428" s="6">
        <f>INDEX('ROA2'!$D$2:$AQ$224,MATCH(A4428,'ROA2'!$B$2:$B$224,0),MATCH(G4428,'ROA2'!$D$1:$AQ$1,0))</f>
        <v>3.7467029094696001</v>
      </c>
      <c r="O4428" s="6">
        <v>4203.9019520000002</v>
      </c>
      <c r="P4428" s="28">
        <v>9.9643426415253235E-3</v>
      </c>
    </row>
    <row r="4429" spans="1:16" x14ac:dyDescent="0.3">
      <c r="A4429" t="s">
        <v>576</v>
      </c>
      <c r="B4429" t="str">
        <f>VLOOKUP(A4429,Sheet3!L:L,1,FALSE)</f>
        <v>MFI CN EQUITY</v>
      </c>
      <c r="C4429" t="str">
        <f>VLOOKUP(A4429,'ALL - prices'!B:C,2,FALSE)</f>
        <v>Maple Leaf Foods Inc</v>
      </c>
      <c r="D4429" t="str">
        <f>VLOOKUP(A4429,'ALL - prices'!B:I,8,FALSE)</f>
        <v>Consumer Staples</v>
      </c>
      <c r="E4429">
        <v>2021</v>
      </c>
      <c r="F4429" t="s">
        <v>682</v>
      </c>
      <c r="G4429" t="str">
        <f t="shared" si="321"/>
        <v>2021-Q4</v>
      </c>
      <c r="H4429" s="4">
        <f>INDEX('ALL - prices'!$J$3:$DY$219,MATCH('COMBINED DATA'!A4429,'ALL - prices'!$B$3:$B$219,0),MATCH('COMBINED DATA'!G4429,'ALL - prices'!$J$1:$DY$1,0))</f>
        <v>22.7075</v>
      </c>
      <c r="I4429" s="14">
        <f t="shared" si="322"/>
        <v>2.8853460774518447</v>
      </c>
      <c r="J4429" s="6">
        <f>INDEX('market cap'!$B$3:$DQ$219,MATCH(A4429,'market cap'!$A$3:$A$219,0),MATCH(G4429,'market cap'!$B$1:$DQ$1,0))</f>
        <v>3648.6658000000002</v>
      </c>
      <c r="K4429">
        <f t="shared" si="323"/>
        <v>8.2021168455060351</v>
      </c>
      <c r="L4429">
        <f>INDEX('PB2'!$D$2:$AQ$224,MATCH(A4429,'PB2'!$B$2:$B$224,0),MATCH(G4429,'PB2'!$D$1:$AQ$1,0))</f>
        <v>1.7802540063857999</v>
      </c>
      <c r="M4429" s="16">
        <f t="shared" si="324"/>
        <v>0.56171759558635104</v>
      </c>
      <c r="N4429" s="6">
        <f>INDEX('ROA2'!$D$2:$AQ$224,MATCH(A4429,'ROA2'!$B$2:$B$224,0),MATCH(G4429,'ROA2'!$D$1:$AQ$1,0))</f>
        <v>3.1220428943634002</v>
      </c>
      <c r="O4429" s="6">
        <v>4316.5808639999996</v>
      </c>
      <c r="P4429" s="28">
        <v>2.6803411042065947E-2</v>
      </c>
    </row>
    <row r="4430" spans="1:16" x14ac:dyDescent="0.3">
      <c r="A4430" t="s">
        <v>576</v>
      </c>
      <c r="B4430" t="str">
        <f>VLOOKUP(A4430,Sheet3!L:L,1,FALSE)</f>
        <v>MFI CN EQUITY</v>
      </c>
      <c r="C4430" t="str">
        <f>VLOOKUP(A4430,'ALL - prices'!B:C,2,FALSE)</f>
        <v>Maple Leaf Foods Inc</v>
      </c>
      <c r="D4430" t="str">
        <f>VLOOKUP(A4430,'ALL - prices'!B:I,8,FALSE)</f>
        <v>Consumer Staples</v>
      </c>
      <c r="E4430">
        <v>2022</v>
      </c>
      <c r="F4430" t="s">
        <v>679</v>
      </c>
      <c r="G4430" t="str">
        <f t="shared" si="321"/>
        <v>2022-Q1</v>
      </c>
      <c r="H4430" s="4">
        <f>INDEX('ALL - prices'!$J$3:$DY$219,MATCH('COMBINED DATA'!A4430,'ALL - prices'!$B$3:$B$219,0),MATCH('COMBINED DATA'!G4430,'ALL - prices'!$J$1:$DY$1,0))</f>
        <v>23.45</v>
      </c>
      <c r="I4430" s="14">
        <f t="shared" si="322"/>
        <v>2.0204831138451356</v>
      </c>
      <c r="J4430" s="6">
        <f>INDEX('market cap'!$B$3:$DQ$219,MATCH(A4430,'market cap'!$A$3:$A$219,0),MATCH(G4430,'market cap'!$B$1:$DQ$1,0))</f>
        <v>3746.0414000000001</v>
      </c>
      <c r="K4430">
        <f t="shared" si="323"/>
        <v>8.2284549347315377</v>
      </c>
      <c r="L4430">
        <f>INDEX('PB2'!$D$2:$AQ$224,MATCH(A4430,'PB2'!$B$2:$B$224,0),MATCH(G4430,'PB2'!$D$1:$AQ$1,0))</f>
        <v>1.78915095329285</v>
      </c>
      <c r="M4430" s="16">
        <f t="shared" si="324"/>
        <v>0.55892433120835672</v>
      </c>
      <c r="N4430" s="6">
        <f>INDEX('ROA2'!$D$2:$AQ$224,MATCH(A4430,'ROA2'!$B$2:$B$224,0),MATCH(G4430,'ROA2'!$D$1:$AQ$1,0))</f>
        <v>2.4938850402832</v>
      </c>
      <c r="O4430" s="6">
        <v>4385.805824</v>
      </c>
      <c r="P4430" s="28">
        <v>1.603698903855412E-2</v>
      </c>
    </row>
    <row r="4431" spans="1:16" x14ac:dyDescent="0.3">
      <c r="A4431" t="s">
        <v>576</v>
      </c>
      <c r="B4431" t="str">
        <f>VLOOKUP(A4431,Sheet3!L:L,1,FALSE)</f>
        <v>MFI CN EQUITY</v>
      </c>
      <c r="C4431" t="str">
        <f>VLOOKUP(A4431,'ALL - prices'!B:C,2,FALSE)</f>
        <v>Maple Leaf Foods Inc</v>
      </c>
      <c r="D4431" t="str">
        <f>VLOOKUP(A4431,'ALL - prices'!B:I,8,FALSE)</f>
        <v>Consumer Staples</v>
      </c>
      <c r="E4431">
        <v>2022</v>
      </c>
      <c r="F4431" t="s">
        <v>680</v>
      </c>
      <c r="G4431" t="str">
        <f t="shared" si="321"/>
        <v>2022-Q2</v>
      </c>
      <c r="H4431" s="4">
        <f>INDEX('ALL - prices'!$J$3:$DY$219,MATCH('COMBINED DATA'!A4431,'ALL - prices'!$B$3:$B$219,0),MATCH('COMBINED DATA'!G4431,'ALL - prices'!$J$1:$DY$1,0))</f>
        <v>19.927800000000001</v>
      </c>
      <c r="I4431" s="14">
        <f t="shared" si="322"/>
        <v>2.2192765217520773</v>
      </c>
      <c r="J4431" s="6">
        <f>INDEX('market cap'!$B$3:$DQ$219,MATCH(A4431,'market cap'!$A$3:$A$219,0),MATCH(G4431,'market cap'!$B$1:$DQ$1,0))</f>
        <v>3160.9063999999998</v>
      </c>
      <c r="K4431">
        <f t="shared" si="323"/>
        <v>8.0586141008945749</v>
      </c>
      <c r="L4431">
        <f>INDEX('PB2'!$D$2:$AQ$224,MATCH(A4431,'PB2'!$B$2:$B$224,0),MATCH(G4431,'PB2'!$D$1:$AQ$1,0))</f>
        <v>1.56626796722412</v>
      </c>
      <c r="M4431" s="16">
        <f t="shared" si="324"/>
        <v>0.63846035348107733</v>
      </c>
      <c r="N4431" s="6">
        <f>INDEX('ROA2'!$D$2:$AQ$224,MATCH(A4431,'ROA2'!$B$2:$B$224,0),MATCH(G4431,'ROA2'!$D$1:$AQ$1,0))</f>
        <v>1.5790829658508301</v>
      </c>
      <c r="O4431" s="6">
        <v>4553.7699839999996</v>
      </c>
      <c r="P4431" s="28">
        <v>3.8297217601578781E-2</v>
      </c>
    </row>
    <row r="4432" spans="1:16" x14ac:dyDescent="0.3">
      <c r="A4432" t="s">
        <v>576</v>
      </c>
      <c r="B4432" t="str">
        <f>VLOOKUP(A4432,Sheet3!L:L,1,FALSE)</f>
        <v>MFI CN EQUITY</v>
      </c>
      <c r="C4432" t="str">
        <f>VLOOKUP(A4432,'ALL - prices'!B:C,2,FALSE)</f>
        <v>Maple Leaf Foods Inc</v>
      </c>
      <c r="D4432" t="str">
        <f>VLOOKUP(A4432,'ALL - prices'!B:I,8,FALSE)</f>
        <v>Consumer Staples</v>
      </c>
      <c r="E4432">
        <v>2022</v>
      </c>
      <c r="F4432" t="s">
        <v>681</v>
      </c>
      <c r="G4432" t="str">
        <f t="shared" si="321"/>
        <v>2022-Q3</v>
      </c>
      <c r="H4432" s="4">
        <f>INDEX('ALL - prices'!$J$3:$DY$219,MATCH('COMBINED DATA'!A4432,'ALL - prices'!$B$3:$B$219,0),MATCH('COMBINED DATA'!G4432,'ALL - prices'!$J$1:$DY$1,0))</f>
        <v>16.3948</v>
      </c>
      <c r="I4432" s="14">
        <f t="shared" si="322"/>
        <v>0.82527740942061378</v>
      </c>
      <c r="J4432" s="6">
        <f>INDEX('market cap'!$B$3:$DQ$219,MATCH(A4432,'market cap'!$A$3:$A$219,0),MATCH(G4432,'market cap'!$B$1:$DQ$1,0))</f>
        <v>2567.3429999999998</v>
      </c>
      <c r="K4432">
        <f t="shared" si="323"/>
        <v>7.8506267909554337</v>
      </c>
      <c r="L4432">
        <f>INDEX('PB2'!$D$2:$AQ$224,MATCH(A4432,'PB2'!$B$2:$B$224,0),MATCH(G4432,'PB2'!$D$1:$AQ$1,0))</f>
        <v>1.4840509891510001</v>
      </c>
      <c r="M4432" s="16">
        <f t="shared" si="324"/>
        <v>0.67383129509052964</v>
      </c>
      <c r="N4432" s="6">
        <f>INDEX('ROA2'!$D$2:$AQ$224,MATCH(A4432,'ROA2'!$B$2:$B$224,0),MATCH(G4432,'ROA2'!$D$1:$AQ$1,0))</f>
        <v>0.12346900254488</v>
      </c>
      <c r="O4432" s="6">
        <v>4595.0991359999998</v>
      </c>
      <c r="P4432" s="28">
        <v>9.0758101847948445E-3</v>
      </c>
    </row>
    <row r="4433" spans="1:16" x14ac:dyDescent="0.3">
      <c r="A4433" t="s">
        <v>576</v>
      </c>
      <c r="B4433" t="str">
        <f>VLOOKUP(A4433,Sheet3!L:L,1,FALSE)</f>
        <v>MFI CN EQUITY</v>
      </c>
      <c r="C4433" t="str">
        <f>VLOOKUP(A4433,'ALL - prices'!B:C,2,FALSE)</f>
        <v>Maple Leaf Foods Inc</v>
      </c>
      <c r="D4433" t="str">
        <f>VLOOKUP(A4433,'ALL - prices'!B:I,8,FALSE)</f>
        <v>Consumer Staples</v>
      </c>
      <c r="E4433">
        <v>2022</v>
      </c>
      <c r="F4433" t="s">
        <v>682</v>
      </c>
      <c r="G4433" t="str">
        <f t="shared" si="321"/>
        <v>2022-Q4</v>
      </c>
      <c r="H4433" s="4">
        <f>INDEX('ALL - prices'!$J$3:$DY$219,MATCH('COMBINED DATA'!A4433,'ALL - prices'!$B$3:$B$219,0),MATCH('COMBINED DATA'!G4433,'ALL - prices'!$J$1:$DY$1,0))</f>
        <v>19.5822</v>
      </c>
      <c r="I4433" s="14">
        <f t="shared" si="322"/>
        <v>0.21743799690946403</v>
      </c>
      <c r="J4433" s="6">
        <f>INDEX('market cap'!$B$3:$DQ$219,MATCH(A4433,'market cap'!$A$3:$A$219,0),MATCH(G4433,'market cap'!$B$1:$DQ$1,0))</f>
        <v>3014.3957999999998</v>
      </c>
      <c r="K4433">
        <f t="shared" si="323"/>
        <v>8.0111546910689722</v>
      </c>
      <c r="L4433">
        <f>INDEX('PB2'!$D$2:$AQ$224,MATCH(A4433,'PB2'!$B$2:$B$224,0),MATCH(G4433,'PB2'!$D$1:$AQ$1,0))</f>
        <v>1.7915799617767301</v>
      </c>
      <c r="M4433" s="16">
        <f t="shared" si="324"/>
        <v>0.55816654647570896</v>
      </c>
      <c r="N4433" s="6">
        <f>INDEX('ROA2'!$D$2:$AQ$224,MATCH(A4433,'ROA2'!$B$2:$B$224,0),MATCH(G4433,'ROA2'!$D$1:$AQ$1,0))</f>
        <v>-6.1311321258544904</v>
      </c>
      <c r="O4433" s="6">
        <v>4442.7468799999997</v>
      </c>
      <c r="P4433" s="28">
        <v>-3.315537956654873E-2</v>
      </c>
    </row>
    <row r="4434" spans="1:16" x14ac:dyDescent="0.3">
      <c r="A4434" t="s">
        <v>576</v>
      </c>
      <c r="B4434" t="str">
        <f>VLOOKUP(A4434,Sheet3!L:L,1,FALSE)</f>
        <v>MFI CN EQUITY</v>
      </c>
      <c r="C4434" t="str">
        <f>VLOOKUP(A4434,'ALL - prices'!B:C,2,FALSE)</f>
        <v>Maple Leaf Foods Inc</v>
      </c>
      <c r="D4434" t="str">
        <f>VLOOKUP(A4434,'ALL - prices'!B:I,8,FALSE)</f>
        <v>Consumer Staples</v>
      </c>
      <c r="E4434">
        <v>2023</v>
      </c>
      <c r="F4434" t="s">
        <v>679</v>
      </c>
      <c r="G4434" t="str">
        <f t="shared" si="321"/>
        <v>2023-Q1</v>
      </c>
      <c r="H4434" s="4">
        <f>INDEX('ALL - prices'!$J$3:$DY$219,MATCH('COMBINED DATA'!A4434,'ALL - prices'!$B$3:$B$219,0),MATCH('COMBINED DATA'!G4434,'ALL - prices'!$J$1:$DY$1,0))</f>
        <v>21.127600000000001</v>
      </c>
      <c r="I4434" s="14">
        <f t="shared" si="322"/>
        <v>1.3017711329185317</v>
      </c>
      <c r="J4434" s="6">
        <f>INDEX('market cap'!$B$3:$DQ$219,MATCH(A4434,'market cap'!$A$3:$A$219,0),MATCH(G4434,'market cap'!$B$1:$DQ$1,0))</f>
        <v>3197.5219000000002</v>
      </c>
      <c r="K4434">
        <f t="shared" si="323"/>
        <v>8.0701313825304037</v>
      </c>
      <c r="L4434">
        <f>INDEX('PB2'!$D$2:$AQ$224,MATCH(A4434,'PB2'!$B$2:$B$224,0),MATCH(G4434,'PB2'!$D$1:$AQ$1,0))</f>
        <v>1.9957879781723</v>
      </c>
      <c r="M4434" s="16">
        <f t="shared" si="324"/>
        <v>0.50105522777814238</v>
      </c>
      <c r="N4434" s="6">
        <f>INDEX('ROA2'!$D$2:$AQ$224,MATCH(A4434,'ROA2'!$B$2:$B$224,0),MATCH(G4434,'ROA2'!$D$1:$AQ$1,0))</f>
        <v>-7.0682029724121103</v>
      </c>
      <c r="O4434" s="6">
        <v>4439.4357760000003</v>
      </c>
      <c r="P4434" s="28">
        <v>-7.4528306235610521E-4</v>
      </c>
    </row>
    <row r="4435" spans="1:16" x14ac:dyDescent="0.3">
      <c r="A4435" t="s">
        <v>576</v>
      </c>
      <c r="B4435" t="str">
        <f>VLOOKUP(A4435,Sheet3!L:L,1,FALSE)</f>
        <v>MFI CN EQUITY</v>
      </c>
      <c r="C4435" t="str">
        <f>VLOOKUP(A4435,'ALL - prices'!B:C,2,FALSE)</f>
        <v>Maple Leaf Foods Inc</v>
      </c>
      <c r="D4435" t="str">
        <f>VLOOKUP(A4435,'ALL - prices'!B:I,8,FALSE)</f>
        <v>Consumer Staples</v>
      </c>
      <c r="E4435">
        <v>2023</v>
      </c>
      <c r="F4435" t="s">
        <v>680</v>
      </c>
      <c r="G4435" t="str">
        <f t="shared" si="321"/>
        <v>2023-Q2</v>
      </c>
      <c r="H4435" s="4">
        <f>INDEX('ALL - prices'!$J$3:$DY$219,MATCH('COMBINED DATA'!A4435,'ALL - prices'!$B$3:$B$219,0),MATCH('COMBINED DATA'!G4435,'ALL - prices'!$J$1:$DY$1,0))</f>
        <v>21.076599999999999</v>
      </c>
      <c r="I4435" s="14">
        <f t="shared" si="322"/>
        <v>1.3280393276681719</v>
      </c>
      <c r="J4435" s="6">
        <f>INDEX('market cap'!$B$3:$DQ$219,MATCH(A4435,'market cap'!$A$3:$A$219,0),MATCH(G4435,'market cap'!$B$1:$DQ$1,0))</f>
        <v>3160.4245999999998</v>
      </c>
      <c r="K4435">
        <f t="shared" si="323"/>
        <v>8.0584616646431169</v>
      </c>
      <c r="L4435">
        <f>INDEX('PB2'!$D$2:$AQ$224,MATCH(A4435,'PB2'!$B$2:$B$224,0),MATCH(G4435,'PB2'!$D$1:$AQ$1,0))</f>
        <v>2.0338881015777601</v>
      </c>
      <c r="M4435" s="16">
        <f t="shared" si="324"/>
        <v>0.49166913323513917</v>
      </c>
      <c r="N4435" s="6">
        <f>INDEX('ROA2'!$D$2:$AQ$224,MATCH(A4435,'ROA2'!$B$2:$B$224,0),MATCH(G4435,'ROA2'!$D$1:$AQ$1,0))</f>
        <v>-8.4669227600097692</v>
      </c>
      <c r="O4435" s="6">
        <v>4499.9091200000003</v>
      </c>
      <c r="P4435" s="28">
        <v>1.3621853553310644E-2</v>
      </c>
    </row>
    <row r="4436" spans="1:16" x14ac:dyDescent="0.3">
      <c r="A4436" t="s">
        <v>576</v>
      </c>
      <c r="B4436" t="str">
        <f>VLOOKUP(A4436,Sheet3!L:L,1,FALSE)</f>
        <v>MFI CN EQUITY</v>
      </c>
      <c r="C4436" t="str">
        <f>VLOOKUP(A4436,'ALL - prices'!B:C,2,FALSE)</f>
        <v>Maple Leaf Foods Inc</v>
      </c>
      <c r="D4436" t="str">
        <f>VLOOKUP(A4436,'ALL - prices'!B:I,8,FALSE)</f>
        <v>Consumer Staples</v>
      </c>
      <c r="E4436">
        <v>2023</v>
      </c>
      <c r="F4436" t="s">
        <v>681</v>
      </c>
      <c r="G4436" t="str">
        <f t="shared" si="321"/>
        <v>2023-Q3</v>
      </c>
      <c r="H4436" s="4">
        <f>INDEX('ALL - prices'!$J$3:$DY$219,MATCH('COMBINED DATA'!A4436,'ALL - prices'!$B$3:$B$219,0),MATCH('COMBINED DATA'!G4436,'ALL - prices'!$J$1:$DY$1,0))</f>
        <v>21.413499999999999</v>
      </c>
      <c r="I4436" s="14">
        <f t="shared" si="322"/>
        <v>1.03261239380192</v>
      </c>
      <c r="J4436" s="6">
        <f>INDEX('market cap'!$B$3:$DQ$219,MATCH(A4436,'market cap'!$A$3:$A$219,0),MATCH(G4436,'market cap'!$B$1:$DQ$1,0))</f>
        <v>3191.3829000000001</v>
      </c>
      <c r="K4436">
        <f t="shared" si="323"/>
        <v>8.0682096128119429</v>
      </c>
      <c r="L4436">
        <f>INDEX('PB2'!$D$2:$AQ$224,MATCH(A4436,'PB2'!$B$2:$B$224,0),MATCH(G4436,'PB2'!$D$1:$AQ$1,0))</f>
        <v>2.0659561157226598</v>
      </c>
      <c r="M4436" s="16">
        <f t="shared" si="324"/>
        <v>0.48403738704304744</v>
      </c>
      <c r="N4436" s="6">
        <f>INDEX('ROA2'!$D$2:$AQ$224,MATCH(A4436,'ROA2'!$B$2:$B$224,0),MATCH(G4436,'ROA2'!$D$1:$AQ$1,0))</f>
        <v>-8.3568820953369105</v>
      </c>
      <c r="O4436" s="6">
        <v>4555.4431999999997</v>
      </c>
      <c r="P4436" s="28">
        <v>1.2341155903166206E-2</v>
      </c>
    </row>
    <row r="4437" spans="1:16" x14ac:dyDescent="0.3">
      <c r="A4437" t="s">
        <v>576</v>
      </c>
      <c r="B4437" t="str">
        <f>VLOOKUP(A4437,Sheet3!L:L,1,FALSE)</f>
        <v>MFI CN EQUITY</v>
      </c>
      <c r="C4437" t="str">
        <f>VLOOKUP(A4437,'ALL - prices'!B:C,2,FALSE)</f>
        <v>Maple Leaf Foods Inc</v>
      </c>
      <c r="D4437" t="str">
        <f>VLOOKUP(A4437,'ALL - prices'!B:I,8,FALSE)</f>
        <v>Consumer Staples</v>
      </c>
      <c r="E4437">
        <v>2023</v>
      </c>
      <c r="F4437" t="s">
        <v>682</v>
      </c>
      <c r="G4437" t="str">
        <f t="shared" si="321"/>
        <v>2023-Q4</v>
      </c>
      <c r="H4437" s="4">
        <f>INDEX('ALL - prices'!$J$3:$DY$219,MATCH('COMBINED DATA'!A4437,'ALL - prices'!$B$3:$B$219,0),MATCH('COMBINED DATA'!G4437,'ALL - prices'!$J$1:$DY$1,0))</f>
        <v>20.887799999999999</v>
      </c>
      <c r="I4437" s="14">
        <f t="shared" si="322"/>
        <v>0.78159039144554443</v>
      </c>
      <c r="J4437" s="6">
        <f>INDEX('market cap'!$B$3:$DQ$219,MATCH(A4437,'market cap'!$A$3:$A$219,0),MATCH(G4437,'market cap'!$B$1:$DQ$1,0))</f>
        <v>3091.8114</v>
      </c>
      <c r="K4437">
        <f t="shared" si="323"/>
        <v>8.0365124117279567</v>
      </c>
      <c r="L4437">
        <f>INDEX('PB2'!$D$2:$AQ$224,MATCH(A4437,'PB2'!$B$2:$B$224,0),MATCH(G4437,'PB2'!$D$1:$AQ$1,0))</f>
        <v>2.0417220592498802</v>
      </c>
      <c r="M4437" s="16">
        <f t="shared" si="324"/>
        <v>0.48978263004485323</v>
      </c>
      <c r="N4437" s="6">
        <f>INDEX('ROA2'!$D$2:$AQ$224,MATCH(A4437,'ROA2'!$B$2:$B$224,0),MATCH(G4437,'ROA2'!$D$1:$AQ$1,0))</f>
        <v>-3.4701309204101598</v>
      </c>
      <c r="O4437" s="6">
        <v>4614.4327679999997</v>
      </c>
      <c r="P4437" s="28">
        <v>1.2949248933671255E-2</v>
      </c>
    </row>
    <row r="4438" spans="1:16" x14ac:dyDescent="0.3">
      <c r="A4438" t="s">
        <v>576</v>
      </c>
      <c r="B4438" t="str">
        <f>VLOOKUP(A4438,Sheet3!L:L,1,FALSE)</f>
        <v>MFI CN EQUITY</v>
      </c>
      <c r="C4438" t="str">
        <f>VLOOKUP(A4438,'ALL - prices'!B:C,2,FALSE)</f>
        <v>Maple Leaf Foods Inc</v>
      </c>
      <c r="D4438" t="str">
        <f>VLOOKUP(A4438,'ALL - prices'!B:I,8,FALSE)</f>
        <v>Consumer Staples</v>
      </c>
      <c r="E4438" s="18">
        <v>2024</v>
      </c>
      <c r="F4438" t="s">
        <v>679</v>
      </c>
      <c r="G4438" t="str">
        <f t="shared" si="321"/>
        <v>2024-Q1</v>
      </c>
      <c r="H4438" s="4">
        <f>INDEX('ALL - prices'!$J$3:$DY$219,MATCH('COMBINED DATA'!A4438,'ALL - prices'!$B$3:$B$219,0),MATCH('COMBINED DATA'!G4438,'ALL - prices'!$J$1:$DY$1,0))</f>
        <v>18.559000000000001</v>
      </c>
      <c r="I4438" s="14" t="s">
        <v>769</v>
      </c>
      <c r="J4438" s="6">
        <f>INDEX('market cap'!$B$3:$DQ$219,MATCH(A4438,'market cap'!$A$3:$A$219,0),MATCH(G4438,'market cap'!$B$1:$DQ$1,0))</f>
        <v>2725.2705000000001</v>
      </c>
      <c r="K4438">
        <f t="shared" si="323"/>
        <v>7.9103229682258416</v>
      </c>
      <c r="L4438">
        <f>INDEX('PB2'!$D$2:$AQ$224,MATCH(A4438,'PB2'!$B$2:$B$224,0),MATCH(G4438,'PB2'!$D$1:$AQ$1,0))</f>
        <v>1.75160801410675</v>
      </c>
      <c r="M4438" s="16">
        <f t="shared" si="324"/>
        <v>0.57090398761960448</v>
      </c>
      <c r="N4438" s="6">
        <f>INDEX('ROA2'!$D$2:$AQ$224,MATCH(A4438,'ROA2'!$B$2:$B$224,0),MATCH(G4438,'ROA2'!$D$1:$AQ$1,0))</f>
        <v>-2.7641739845275901</v>
      </c>
      <c r="O4438" s="6">
        <v>4603.1211519999997</v>
      </c>
      <c r="P4438" s="28">
        <v>-2.4513556852411721E-3</v>
      </c>
    </row>
    <row r="4439" spans="1:16" x14ac:dyDescent="0.3">
      <c r="A4439" t="s">
        <v>576</v>
      </c>
      <c r="B4439" t="str">
        <f>VLOOKUP(A4439,Sheet3!L:L,1,FALSE)</f>
        <v>MFI CN EQUITY</v>
      </c>
      <c r="C4439" t="str">
        <f>VLOOKUP(A4439,'ALL - prices'!B:C,2,FALSE)</f>
        <v>Maple Leaf Foods Inc</v>
      </c>
      <c r="D4439" t="str">
        <f>VLOOKUP(A4439,'ALL - prices'!B:I,8,FALSE)</f>
        <v>Consumer Staples</v>
      </c>
      <c r="E4439" s="18">
        <v>2024</v>
      </c>
      <c r="F4439" t="s">
        <v>680</v>
      </c>
      <c r="G4439" t="str">
        <f t="shared" si="321"/>
        <v>2024-Q2</v>
      </c>
      <c r="H4439" s="4">
        <f>INDEX('ALL - prices'!$J$3:$DY$219,MATCH('COMBINED DATA'!A4439,'ALL - prices'!$B$3:$B$219,0),MATCH('COMBINED DATA'!G4439,'ALL - prices'!$J$1:$DY$1,0))</f>
        <v>19.338000000000001</v>
      </c>
      <c r="I4439" s="14" t="s">
        <v>769</v>
      </c>
      <c r="J4439" s="6">
        <f>INDEX('market cap'!$B$3:$DQ$219,MATCH(A4439,'market cap'!$A$3:$A$219,0),MATCH(G4439,'market cap'!$B$1:$DQ$1,0))</f>
        <v>2820.3326999999999</v>
      </c>
      <c r="K4439">
        <f t="shared" si="323"/>
        <v>7.944610135696621</v>
      </c>
      <c r="L4439">
        <f>INDEX('PB2'!$D$2:$AQ$224,MATCH(A4439,'PB2'!$B$2:$B$224,0),MATCH(G4439,'PB2'!$D$1:$AQ$1,0))</f>
        <v>1.7884550094604501</v>
      </c>
      <c r="M4439" s="16">
        <f t="shared" si="324"/>
        <v>0.55914182616295438</v>
      </c>
      <c r="N4439" s="6">
        <f>INDEX('ROA2'!$D$2:$AQ$224,MATCH(A4439,'ROA2'!$B$2:$B$224,0),MATCH(G4439,'ROA2'!$D$1:$AQ$1,0))</f>
        <v>-0.34231099486351002</v>
      </c>
      <c r="O4439" s="6">
        <v>4685.3017600000003</v>
      </c>
      <c r="P4439" s="28">
        <v>1.785323594281113E-2</v>
      </c>
    </row>
    <row r="4440" spans="1:16" x14ac:dyDescent="0.3">
      <c r="A4440" t="s">
        <v>576</v>
      </c>
      <c r="B4440" t="str">
        <f>VLOOKUP(A4440,Sheet3!L:L,1,FALSE)</f>
        <v>MFI CN EQUITY</v>
      </c>
      <c r="C4440" t="str">
        <f>VLOOKUP(A4440,'ALL - prices'!B:C,2,FALSE)</f>
        <v>Maple Leaf Foods Inc</v>
      </c>
      <c r="D4440" t="str">
        <f>VLOOKUP(A4440,'ALL - prices'!B:I,8,FALSE)</f>
        <v>Consumer Staples</v>
      </c>
      <c r="E4440" s="18">
        <v>2024</v>
      </c>
      <c r="F4440" t="s">
        <v>681</v>
      </c>
      <c r="G4440" t="str">
        <f t="shared" si="321"/>
        <v>2024-Q3</v>
      </c>
      <c r="H4440" s="4">
        <f>INDEX('ALL - prices'!$J$3:$DY$219,MATCH('COMBINED DATA'!A4440,'ALL - prices'!$B$3:$B$219,0),MATCH('COMBINED DATA'!G4440,'ALL - prices'!$J$1:$DY$1,0))</f>
        <v>18.875499999999999</v>
      </c>
      <c r="I4440" s="14" t="s">
        <v>769</v>
      </c>
      <c r="J4440" s="6">
        <f>INDEX('market cap'!$B$3:$DQ$219,MATCH(A4440,'market cap'!$A$3:$A$219,0),MATCH(G4440,'market cap'!$B$1:$DQ$1,0))</f>
        <v>2731.1154999999999</v>
      </c>
      <c r="K4440">
        <f t="shared" si="323"/>
        <v>7.9124654127800742</v>
      </c>
      <c r="L4440">
        <f>INDEX('PB2'!$D$2:$AQ$224,MATCH(A4440,'PB2'!$B$2:$B$224,0),MATCH(G4440,'PB2'!$D$1:$AQ$1,0))</f>
        <v>1.8070050477981601</v>
      </c>
      <c r="M4440" s="16">
        <f t="shared" si="324"/>
        <v>0.55340188519036093</v>
      </c>
      <c r="N4440" s="6">
        <f>INDEX('ROA2'!$D$2:$AQ$224,MATCH(A4440,'ROA2'!$B$2:$B$224,0),MATCH(G4440,'ROA2'!$D$1:$AQ$1,0))</f>
        <v>0.25659200549125699</v>
      </c>
      <c r="O4440" s="6">
        <v>4629.5818239999999</v>
      </c>
      <c r="P4440" s="28">
        <v>-1.1892496759909955E-2</v>
      </c>
    </row>
    <row r="4441" spans="1:16" x14ac:dyDescent="0.3">
      <c r="A4441" t="s">
        <v>576</v>
      </c>
      <c r="B4441" t="str">
        <f>VLOOKUP(A4441,Sheet3!L:L,1,FALSE)</f>
        <v>MFI CN EQUITY</v>
      </c>
      <c r="C4441" t="str">
        <f>VLOOKUP(A4441,'ALL - prices'!B:C,2,FALSE)</f>
        <v>Maple Leaf Foods Inc</v>
      </c>
      <c r="D4441" t="str">
        <f>VLOOKUP(A4441,'ALL - prices'!B:I,8,FALSE)</f>
        <v>Consumer Staples</v>
      </c>
      <c r="E4441" s="18">
        <v>2024</v>
      </c>
      <c r="F4441" t="s">
        <v>682</v>
      </c>
      <c r="G4441" t="str">
        <f t="shared" si="321"/>
        <v>2024-Q4</v>
      </c>
      <c r="H4441" s="4">
        <f>INDEX('ALL - prices'!$J$3:$DY$219,MATCH('COMBINED DATA'!A4441,'ALL - prices'!$B$3:$B$219,0),MATCH('COMBINED DATA'!G4441,'ALL - prices'!$J$1:$DY$1,0))</f>
        <v>17.497900000000001</v>
      </c>
      <c r="I4441" s="14" t="s">
        <v>769</v>
      </c>
      <c r="J4441" s="6">
        <f>INDEX('market cap'!$B$3:$DQ$219,MATCH(A4441,'market cap'!$A$3:$A$219,0),MATCH(G4441,'market cap'!$B$1:$DQ$1,0))</f>
        <v>2513.2073</v>
      </c>
      <c r="K4441">
        <f t="shared" si="323"/>
        <v>7.8293150251879506</v>
      </c>
      <c r="L4441">
        <f>INDEX('PB2'!$D$2:$AQ$224,MATCH(A4441,'PB2'!$B$2:$B$224,0),MATCH(G4441,'PB2'!$D$1:$AQ$1,0))</f>
        <v>1.65934501107343</v>
      </c>
      <c r="M4441" s="16">
        <f t="shared" si="324"/>
        <v>0.60264742613900424</v>
      </c>
      <c r="N4441" s="6">
        <f>INDEX('ROA2'!$D$2:$AQ$224,MATCH(A4441,'ROA2'!$B$2:$B$224,0),MATCH(G4441,'ROA2'!$D$1:$AQ$1,0))</f>
        <v>0.74419200420379605</v>
      </c>
      <c r="O4441" s="6">
        <v>4454.1962240000003</v>
      </c>
      <c r="P4441" s="28">
        <v>-3.7883680787493865E-2</v>
      </c>
    </row>
    <row r="4442" spans="1:16" x14ac:dyDescent="0.3">
      <c r="A4442" t="s">
        <v>577</v>
      </c>
      <c r="B4442" t="e">
        <f>VLOOKUP(A4442,Sheet3!L:L,1,FALSE)</f>
        <v>#N/A</v>
      </c>
      <c r="C4442" t="str">
        <f>VLOOKUP(A4442,'ALL - prices'!B:C,2,FALSE)</f>
        <v>Magna International Inc</v>
      </c>
      <c r="D4442" t="str">
        <f>VLOOKUP(A4442,'ALL - prices'!B:I,8,FALSE)</f>
        <v>Consumer Discretionary</v>
      </c>
      <c r="E4442">
        <v>2015</v>
      </c>
      <c r="F4442" t="s">
        <v>679</v>
      </c>
      <c r="G4442" t="str">
        <f t="shared" si="321"/>
        <v>2015-Q1</v>
      </c>
      <c r="H4442" s="4">
        <f>INDEX('ALL - prices'!$J$3:$DY$219,MATCH('COMBINED DATA'!A4442,'ALL - prices'!$B$3:$B$219,0),MATCH('COMBINED DATA'!G4442,'ALL - prices'!$J$1:$DY$1,0))</f>
        <v>49.319099999999999</v>
      </c>
      <c r="I4442" s="14">
        <f t="shared" ref="I4442:I4477" si="325">STDEV(H4443:H4446)</f>
        <v>4.7389729252936936</v>
      </c>
      <c r="J4442" s="15">
        <f>INDEX(MarketCap2!$E$2:$AR$224,MATCH(A4442,MarketCap2!$B$2:$B$224,0),MATCH(G4442,MarketCap2!$E$1:$AR$1,0))</f>
        <v>27828924416</v>
      </c>
      <c r="K4442">
        <f t="shared" si="323"/>
        <v>24.049341763372269</v>
      </c>
      <c r="L4442">
        <f>INDEX('PB2'!$D$2:$AQ$224,MATCH(A4442,'PB2'!$B$2:$B$224,0),MATCH(G4442,'PB2'!$D$1:$AQ$1,0))</f>
        <v>2.5649209022521999</v>
      </c>
      <c r="M4442" s="16">
        <f t="shared" si="324"/>
        <v>0.38987557047935562</v>
      </c>
      <c r="N4442" s="6">
        <f>INDEX('ROA2'!$D$2:$AQ$224,MATCH(A4442,'ROA2'!$B$2:$B$224,0),MATCH(G4442,'ROA2'!$D$1:$AQ$1,0))</f>
        <v>10.4370012283325</v>
      </c>
      <c r="O4442" s="6">
        <v>18073.999360000002</v>
      </c>
      <c r="P4442" s="28">
        <v>-1.9050234855859625E-2</v>
      </c>
    </row>
    <row r="4443" spans="1:16" x14ac:dyDescent="0.3">
      <c r="A4443" t="s">
        <v>577</v>
      </c>
      <c r="B4443" t="e">
        <f>VLOOKUP(A4443,Sheet3!L:L,1,FALSE)</f>
        <v>#N/A</v>
      </c>
      <c r="C4443" t="str">
        <f>VLOOKUP(A4443,'ALL - prices'!B:C,2,FALSE)</f>
        <v>Magna International Inc</v>
      </c>
      <c r="D4443" t="str">
        <f>VLOOKUP(A4443,'ALL - prices'!B:I,8,FALSE)</f>
        <v>Consumer Discretionary</v>
      </c>
      <c r="E4443">
        <v>2015</v>
      </c>
      <c r="F4443" t="s">
        <v>680</v>
      </c>
      <c r="G4443" t="str">
        <f t="shared" si="321"/>
        <v>2015-Q2</v>
      </c>
      <c r="H4443" s="4">
        <f>INDEX('ALL - prices'!$J$3:$DY$219,MATCH('COMBINED DATA'!A4443,'ALL - prices'!$B$3:$B$219,0),MATCH('COMBINED DATA'!G4443,'ALL - prices'!$J$1:$DY$1,0))</f>
        <v>51.153599999999997</v>
      </c>
      <c r="I4443" s="14">
        <f t="shared" si="325"/>
        <v>5.3802033675936691</v>
      </c>
      <c r="J4443" s="15">
        <f>INDEX(MarketCap2!$E$2:$AR$224,MATCH(A4443,MarketCap2!$B$2:$B$224,0),MATCH(G4443,MarketCap2!$E$1:$AR$1,0))</f>
        <v>28770779136</v>
      </c>
      <c r="K4443">
        <f t="shared" si="323"/>
        <v>24.082626095686443</v>
      </c>
      <c r="L4443">
        <f>INDEX('PB2'!$D$2:$AQ$224,MATCH(A4443,'PB2'!$B$2:$B$224,0),MATCH(G4443,'PB2'!$D$1:$AQ$1,0))</f>
        <v>2.5479650497436501</v>
      </c>
      <c r="M4443" s="16">
        <f t="shared" si="324"/>
        <v>0.3924700615891924</v>
      </c>
      <c r="N4443" s="6">
        <f>INDEX('ROA2'!$D$2:$AQ$224,MATCH(A4443,'ROA2'!$B$2:$B$224,0),MATCH(G4443,'ROA2'!$D$1:$AQ$1,0))</f>
        <v>10.6968851089478</v>
      </c>
      <c r="O4443" s="6">
        <v>17986.000896000001</v>
      </c>
      <c r="P4443" s="28">
        <v>-4.8687876018603683E-3</v>
      </c>
    </row>
    <row r="4444" spans="1:16" x14ac:dyDescent="0.3">
      <c r="A4444" t="s">
        <v>577</v>
      </c>
      <c r="B4444" t="e">
        <f>VLOOKUP(A4444,Sheet3!L:L,1,FALSE)</f>
        <v>#N/A</v>
      </c>
      <c r="C4444" t="str">
        <f>VLOOKUP(A4444,'ALL - prices'!B:C,2,FALSE)</f>
        <v>Magna International Inc</v>
      </c>
      <c r="D4444" t="str">
        <f>VLOOKUP(A4444,'ALL - prices'!B:I,8,FALSE)</f>
        <v>Consumer Discretionary</v>
      </c>
      <c r="E4444">
        <v>2015</v>
      </c>
      <c r="F4444" t="s">
        <v>681</v>
      </c>
      <c r="G4444" t="str">
        <f t="shared" si="321"/>
        <v>2015-Q3</v>
      </c>
      <c r="H4444" s="4">
        <f>INDEX('ALL - prices'!$J$3:$DY$219,MATCH('COMBINED DATA'!A4444,'ALL - prices'!$B$3:$B$219,0),MATCH('COMBINED DATA'!G4444,'ALL - prices'!$J$1:$DY$1,0))</f>
        <v>46.967599999999997</v>
      </c>
      <c r="I4444" s="14">
        <f t="shared" si="325"/>
        <v>3.9459066143494415</v>
      </c>
      <c r="J4444" s="15">
        <f>INDEX(MarketCap2!$E$2:$AR$224,MATCH(A4444,MarketCap2!$B$2:$B$224,0),MATCH(G4444,MarketCap2!$E$1:$AR$1,0))</f>
        <v>26156859392</v>
      </c>
      <c r="K4444">
        <f t="shared" si="323"/>
        <v>23.987377302505742</v>
      </c>
      <c r="L4444">
        <f>INDEX('PB2'!$D$2:$AQ$224,MATCH(A4444,'PB2'!$B$2:$B$224,0),MATCH(G4444,'PB2'!$D$1:$AQ$1,0))</f>
        <v>2.1841080188751198</v>
      </c>
      <c r="M4444" s="16">
        <f t="shared" si="324"/>
        <v>0.45785281284532325</v>
      </c>
      <c r="N4444" s="6">
        <f>INDEX('ROA2'!$D$2:$AQ$224,MATCH(A4444,'ROA2'!$B$2:$B$224,0),MATCH(G4444,'ROA2'!$D$1:$AQ$1,0))</f>
        <v>10.1712808609009</v>
      </c>
      <c r="O4444" s="6">
        <v>18567.000064</v>
      </c>
      <c r="P4444" s="28">
        <v>3.2302854389894414E-2</v>
      </c>
    </row>
    <row r="4445" spans="1:16" x14ac:dyDescent="0.3">
      <c r="A4445" t="s">
        <v>577</v>
      </c>
      <c r="B4445" t="e">
        <f>VLOOKUP(A4445,Sheet3!L:L,1,FALSE)</f>
        <v>#N/A</v>
      </c>
      <c r="C4445" t="str">
        <f>VLOOKUP(A4445,'ALL - prices'!B:C,2,FALSE)</f>
        <v>Magna International Inc</v>
      </c>
      <c r="D4445" t="str">
        <f>VLOOKUP(A4445,'ALL - prices'!B:I,8,FALSE)</f>
        <v>Consumer Discretionary</v>
      </c>
      <c r="E4445">
        <v>2015</v>
      </c>
      <c r="F4445" t="s">
        <v>682</v>
      </c>
      <c r="G4445" t="str">
        <f t="shared" si="321"/>
        <v>2015-Q4</v>
      </c>
      <c r="H4445" s="4">
        <f>INDEX('ALL - prices'!$J$3:$DY$219,MATCH('COMBINED DATA'!A4445,'ALL - prices'!$B$3:$B$219,0),MATCH('COMBINED DATA'!G4445,'ALL - prices'!$J$1:$DY$1,0))</f>
        <v>41.382199999999997</v>
      </c>
      <c r="I4445" s="14">
        <f t="shared" si="325"/>
        <v>4.5063180557967737</v>
      </c>
      <c r="J4445" s="15">
        <f>INDEX(MarketCap2!$E$2:$AR$224,MATCH(A4445,MarketCap2!$B$2:$B$224,0),MATCH(G4445,MarketCap2!$E$1:$AR$1,0))</f>
        <v>22664701952</v>
      </c>
      <c r="K4445">
        <f t="shared" si="323"/>
        <v>23.844074571109367</v>
      </c>
      <c r="L4445">
        <f>INDEX('PB2'!$D$2:$AQ$224,MATCH(A4445,'PB2'!$B$2:$B$224,0),MATCH(G4445,'PB2'!$D$1:$AQ$1,0))</f>
        <v>1.8208359479904199</v>
      </c>
      <c r="M4445" s="16">
        <f t="shared" si="324"/>
        <v>0.54919829603740955</v>
      </c>
      <c r="N4445" s="6">
        <f>INDEX('ROA2'!$D$2:$AQ$224,MATCH(A4445,'ROA2'!$B$2:$B$224,0),MATCH(G4445,'ROA2'!$D$1:$AQ$1,0))</f>
        <v>11.0540819168091</v>
      </c>
      <c r="O4445" s="6">
        <v>18592.999424000001</v>
      </c>
      <c r="P4445" s="28">
        <v>1.4002994511974176E-3</v>
      </c>
    </row>
    <row r="4446" spans="1:16" x14ac:dyDescent="0.3">
      <c r="A4446" t="s">
        <v>577</v>
      </c>
      <c r="B4446" t="e">
        <f>VLOOKUP(A4446,Sheet3!L:L,1,FALSE)</f>
        <v>#N/A</v>
      </c>
      <c r="C4446" t="str">
        <f>VLOOKUP(A4446,'ALL - prices'!B:C,2,FALSE)</f>
        <v>Magna International Inc</v>
      </c>
      <c r="D4446" t="str">
        <f>VLOOKUP(A4446,'ALL - prices'!B:I,8,FALSE)</f>
        <v>Consumer Discretionary</v>
      </c>
      <c r="E4446">
        <v>2016</v>
      </c>
      <c r="F4446" t="s">
        <v>679</v>
      </c>
      <c r="G4446" t="str">
        <f t="shared" si="321"/>
        <v>2016-Q1</v>
      </c>
      <c r="H4446" s="4">
        <f>INDEX('ALL - prices'!$J$3:$DY$219,MATCH('COMBINED DATA'!A4446,'ALL - prices'!$B$3:$B$219,0),MATCH('COMBINED DATA'!G4446,'ALL - prices'!$J$1:$DY$1,0))</f>
        <v>41.427399999999999</v>
      </c>
      <c r="I4446" s="14">
        <f t="shared" si="325"/>
        <v>4.8020502498933135</v>
      </c>
      <c r="J4446" s="15">
        <f>INDEX(MarketCap2!$E$2:$AR$224,MATCH(A4446,MarketCap2!$B$2:$B$224,0),MATCH(G4446,MarketCap2!$E$1:$AR$1,0))</f>
        <v>22483013632</v>
      </c>
      <c r="K4446">
        <f t="shared" si="323"/>
        <v>23.836025911349871</v>
      </c>
      <c r="L4446">
        <f>INDEX('PB2'!$D$2:$AQ$224,MATCH(A4446,'PB2'!$B$2:$B$224,0),MATCH(G4446,'PB2'!$D$1:$AQ$1,0))</f>
        <v>1.8051110506057699</v>
      </c>
      <c r="M4446" s="16">
        <f t="shared" si="324"/>
        <v>0.55398253734273806</v>
      </c>
      <c r="N4446" s="6">
        <f>INDEX('ROA2'!$D$2:$AQ$224,MATCH(A4446,'ROA2'!$B$2:$B$224,0),MATCH(G4446,'ROA2'!$D$1:$AQ$1,0))</f>
        <v>10.6617937088013</v>
      </c>
      <c r="O4446" s="6">
        <v>19687.000064</v>
      </c>
      <c r="P4446" s="28">
        <v>5.8839384386139067E-2</v>
      </c>
    </row>
    <row r="4447" spans="1:16" x14ac:dyDescent="0.3">
      <c r="A4447" t="s">
        <v>577</v>
      </c>
      <c r="B4447" t="e">
        <f>VLOOKUP(A4447,Sheet3!L:L,1,FALSE)</f>
        <v>#N/A</v>
      </c>
      <c r="C4447" t="str">
        <f>VLOOKUP(A4447,'ALL - prices'!B:C,2,FALSE)</f>
        <v>Magna International Inc</v>
      </c>
      <c r="D4447" t="str">
        <f>VLOOKUP(A4447,'ALL - prices'!B:I,8,FALSE)</f>
        <v>Consumer Discretionary</v>
      </c>
      <c r="E4447">
        <v>2016</v>
      </c>
      <c r="F4447" t="s">
        <v>680</v>
      </c>
      <c r="G4447" t="str">
        <f t="shared" si="321"/>
        <v>2016-Q2</v>
      </c>
      <c r="H4447" s="4">
        <f>INDEX('ALL - prices'!$J$3:$DY$219,MATCH('COMBINED DATA'!A4447,'ALL - prices'!$B$3:$B$219,0),MATCH('COMBINED DATA'!G4447,'ALL - prices'!$J$1:$DY$1,0))</f>
        <v>33.863399999999999</v>
      </c>
      <c r="I4447" s="14">
        <f t="shared" si="325"/>
        <v>1.5151433119785502</v>
      </c>
      <c r="J4447" s="15">
        <f>INDEX(MarketCap2!$E$2:$AR$224,MATCH(A4447,MarketCap2!$B$2:$B$224,0),MATCH(G4447,MarketCap2!$E$1:$AR$1,0))</f>
        <v>17878851584</v>
      </c>
      <c r="K4447">
        <f t="shared" si="323"/>
        <v>23.60688437554623</v>
      </c>
      <c r="L4447">
        <f>INDEX('PB2'!$D$2:$AQ$224,MATCH(A4447,'PB2'!$B$2:$B$224,0),MATCH(G4447,'PB2'!$D$1:$AQ$1,0))</f>
        <v>1.42518794536591</v>
      </c>
      <c r="M4447" s="16">
        <f t="shared" si="324"/>
        <v>0.70166184274261101</v>
      </c>
      <c r="N4447" s="6">
        <f>INDEX('ROA2'!$D$2:$AQ$224,MATCH(A4447,'ROA2'!$B$2:$B$224,0),MATCH(G4447,'ROA2'!$D$1:$AQ$1,0))</f>
        <v>10.107516288757299</v>
      </c>
      <c r="O4447" s="6">
        <v>22379.999231999998</v>
      </c>
      <c r="P4447" s="28">
        <v>0.1367907329326658</v>
      </c>
    </row>
    <row r="4448" spans="1:16" x14ac:dyDescent="0.3">
      <c r="A4448" t="s">
        <v>577</v>
      </c>
      <c r="B4448" t="e">
        <f>VLOOKUP(A4448,Sheet3!L:L,1,FALSE)</f>
        <v>#N/A</v>
      </c>
      <c r="C4448" t="str">
        <f>VLOOKUP(A4448,'ALL - prices'!B:C,2,FALSE)</f>
        <v>Magna International Inc</v>
      </c>
      <c r="D4448" t="str">
        <f>VLOOKUP(A4448,'ALL - prices'!B:I,8,FALSE)</f>
        <v>Consumer Discretionary</v>
      </c>
      <c r="E4448">
        <v>2016</v>
      </c>
      <c r="F4448" t="s">
        <v>681</v>
      </c>
      <c r="G4448" t="str">
        <f t="shared" si="321"/>
        <v>2016-Q3</v>
      </c>
      <c r="H4448" s="4">
        <f>INDEX('ALL - prices'!$J$3:$DY$219,MATCH('COMBINED DATA'!A4448,'ALL - prices'!$B$3:$B$219,0),MATCH('COMBINED DATA'!G4448,'ALL - prices'!$J$1:$DY$1,0))</f>
        <v>42.315300000000001</v>
      </c>
      <c r="I4448" s="14">
        <f t="shared" si="325"/>
        <v>3.5020651739366597</v>
      </c>
      <c r="J4448" s="15">
        <f>INDEX(MarketCap2!$E$2:$AR$224,MATCH(A4448,MarketCap2!$B$2:$B$224,0),MATCH(G4448,MarketCap2!$E$1:$AR$1,0))</f>
        <v>21910685696</v>
      </c>
      <c r="K4448">
        <f t="shared" si="323"/>
        <v>23.810240286093286</v>
      </c>
      <c r="L4448">
        <f>INDEX('PB2'!$D$2:$AQ$224,MATCH(A4448,'PB2'!$B$2:$B$224,0),MATCH(G4448,'PB2'!$D$1:$AQ$1,0))</f>
        <v>1.68455302715302</v>
      </c>
      <c r="M4448" s="16">
        <f t="shared" si="324"/>
        <v>0.59362927962561718</v>
      </c>
      <c r="N4448" s="6">
        <f>INDEX('ROA2'!$D$2:$AQ$224,MATCH(A4448,'ROA2'!$B$2:$B$224,0),MATCH(G4448,'ROA2'!$D$1:$AQ$1,0))</f>
        <v>10.2787160873413</v>
      </c>
      <c r="O4448" s="6">
        <v>22585.999360000002</v>
      </c>
      <c r="P4448" s="28">
        <v>9.2046530415181797E-3</v>
      </c>
    </row>
    <row r="4449" spans="1:16" x14ac:dyDescent="0.3">
      <c r="A4449" t="s">
        <v>577</v>
      </c>
      <c r="B4449" t="e">
        <f>VLOOKUP(A4449,Sheet3!L:L,1,FALSE)</f>
        <v>#N/A</v>
      </c>
      <c r="C4449" t="str">
        <f>VLOOKUP(A4449,'ALL - prices'!B:C,2,FALSE)</f>
        <v>Magna International Inc</v>
      </c>
      <c r="D4449" t="str">
        <f>VLOOKUP(A4449,'ALL - prices'!B:I,8,FALSE)</f>
        <v>Consumer Discretionary</v>
      </c>
      <c r="E4449">
        <v>2016</v>
      </c>
      <c r="F4449" t="s">
        <v>682</v>
      </c>
      <c r="G4449" t="str">
        <f t="shared" si="321"/>
        <v>2016-Q4</v>
      </c>
      <c r="H4449" s="4">
        <f>INDEX('ALL - prices'!$J$3:$DY$219,MATCH('COMBINED DATA'!A4449,'ALL - prices'!$B$3:$B$219,0),MATCH('COMBINED DATA'!G4449,'ALL - prices'!$J$1:$DY$1,0))</f>
        <v>44.070300000000003</v>
      </c>
      <c r="I4449" s="14">
        <f t="shared" si="325"/>
        <v>5.1785345690166071</v>
      </c>
      <c r="J4449" s="15">
        <f>INDEX(MarketCap2!$E$2:$AR$224,MATCH(A4449,MarketCap2!$B$2:$B$224,0),MATCH(G4449,MarketCap2!$E$1:$AR$1,0))</f>
        <v>22349559808</v>
      </c>
      <c r="K4449">
        <f t="shared" si="323"/>
        <v>23.830072462420535</v>
      </c>
      <c r="L4449">
        <f>INDEX('PB2'!$D$2:$AQ$224,MATCH(A4449,'PB2'!$B$2:$B$224,0),MATCH(G4449,'PB2'!$D$1:$AQ$1,0))</f>
        <v>1.69625496864319</v>
      </c>
      <c r="M4449" s="16">
        <f t="shared" si="324"/>
        <v>0.58953401374551939</v>
      </c>
      <c r="N4449" s="6">
        <f>INDEX('ROA2'!$D$2:$AQ$224,MATCH(A4449,'ROA2'!$B$2:$B$224,0),MATCH(G4449,'ROA2'!$D$1:$AQ$1,0))</f>
        <v>9.7686624526977504</v>
      </c>
      <c r="O4449" s="6">
        <v>22947.999744000001</v>
      </c>
      <c r="P4449" s="28">
        <v>1.6027645189838482E-2</v>
      </c>
    </row>
    <row r="4450" spans="1:16" x14ac:dyDescent="0.3">
      <c r="A4450" t="s">
        <v>577</v>
      </c>
      <c r="B4450" t="e">
        <f>VLOOKUP(A4450,Sheet3!L:L,1,FALSE)</f>
        <v>#N/A</v>
      </c>
      <c r="C4450" t="str">
        <f>VLOOKUP(A4450,'ALL - prices'!B:C,2,FALSE)</f>
        <v>Magna International Inc</v>
      </c>
      <c r="D4450" t="str">
        <f>VLOOKUP(A4450,'ALL - prices'!B:I,8,FALSE)</f>
        <v>Consumer Discretionary</v>
      </c>
      <c r="E4450">
        <v>2017</v>
      </c>
      <c r="F4450" t="s">
        <v>679</v>
      </c>
      <c r="G4450" t="str">
        <f t="shared" si="321"/>
        <v>2017-Q1</v>
      </c>
      <c r="H4450" s="4">
        <f>INDEX('ALL - prices'!$J$3:$DY$219,MATCH('COMBINED DATA'!A4450,'ALL - prices'!$B$3:$B$219,0),MATCH('COMBINED DATA'!G4450,'ALL - prices'!$J$1:$DY$1,0))</f>
        <v>43.6633</v>
      </c>
      <c r="I4450" s="14">
        <f t="shared" si="325"/>
        <v>4.7203519222617292</v>
      </c>
      <c r="J4450" s="15">
        <f>INDEX(MarketCap2!$E$2:$AR$224,MATCH(A4450,MarketCap2!$B$2:$B$224,0),MATCH(G4450,MarketCap2!$E$1:$AR$1,0))</f>
        <v>21949485056</v>
      </c>
      <c r="K4450">
        <f t="shared" si="323"/>
        <v>23.812009516329081</v>
      </c>
      <c r="L4450">
        <f>INDEX('PB2'!$D$2:$AQ$224,MATCH(A4450,'PB2'!$B$2:$B$224,0),MATCH(G4450,'PB2'!$D$1:$AQ$1,0))</f>
        <v>1.5860669612884499</v>
      </c>
      <c r="M4450" s="16">
        <f t="shared" si="324"/>
        <v>0.63049040450829685</v>
      </c>
      <c r="N4450" s="6">
        <f>INDEX('ROA2'!$D$2:$AQ$224,MATCH(A4450,'ROA2'!$B$2:$B$224,0),MATCH(G4450,'ROA2'!$D$1:$AQ$1,0))</f>
        <v>9.6135187149047905</v>
      </c>
      <c r="O4450" s="6">
        <v>22566.000639999998</v>
      </c>
      <c r="P4450" s="28">
        <v>-1.6646291975834625E-2</v>
      </c>
    </row>
    <row r="4451" spans="1:16" x14ac:dyDescent="0.3">
      <c r="A4451" t="s">
        <v>577</v>
      </c>
      <c r="B4451" t="e">
        <f>VLOOKUP(A4451,Sheet3!L:L,1,FALSE)</f>
        <v>#N/A</v>
      </c>
      <c r="C4451" t="str">
        <f>VLOOKUP(A4451,'ALL - prices'!B:C,2,FALSE)</f>
        <v>Magna International Inc</v>
      </c>
      <c r="D4451" t="str">
        <f>VLOOKUP(A4451,'ALL - prices'!B:I,8,FALSE)</f>
        <v>Consumer Discretionary</v>
      </c>
      <c r="E4451">
        <v>2017</v>
      </c>
      <c r="F4451" t="s">
        <v>680</v>
      </c>
      <c r="G4451" t="str">
        <f t="shared" si="321"/>
        <v>2017-Q2</v>
      </c>
      <c r="H4451" s="4">
        <f>INDEX('ALL - prices'!$J$3:$DY$219,MATCH('COMBINED DATA'!A4451,'ALL - prices'!$B$3:$B$219,0),MATCH('COMBINED DATA'!G4451,'ALL - prices'!$J$1:$DY$1,0))</f>
        <v>45.982599999999998</v>
      </c>
      <c r="I4451" s="14">
        <f t="shared" si="325"/>
        <v>3.5516765687723675</v>
      </c>
      <c r="J4451" s="15">
        <f>INDEX(MarketCap2!$E$2:$AR$224,MATCH(A4451,MarketCap2!$B$2:$B$224,0),MATCH(G4451,MarketCap2!$E$1:$AR$1,0))</f>
        <v>22742335488</v>
      </c>
      <c r="K4451">
        <f t="shared" si="323"/>
        <v>23.847494023952894</v>
      </c>
      <c r="L4451">
        <f>INDEX('PB2'!$D$2:$AQ$224,MATCH(A4451,'PB2'!$B$2:$B$224,0),MATCH(G4451,'PB2'!$D$1:$AQ$1,0))</f>
        <v>1.6037360429763801</v>
      </c>
      <c r="M4451" s="16">
        <f t="shared" si="324"/>
        <v>0.62354400799279663</v>
      </c>
      <c r="N4451" s="6">
        <f>INDEX('ROA2'!$D$2:$AQ$224,MATCH(A4451,'ROA2'!$B$2:$B$224,0),MATCH(G4451,'ROA2'!$D$1:$AQ$1,0))</f>
        <v>9.2094097137451207</v>
      </c>
      <c r="O4451" s="6">
        <v>23573.000192</v>
      </c>
      <c r="P4451" s="28">
        <v>4.4624635444484383E-2</v>
      </c>
    </row>
    <row r="4452" spans="1:16" x14ac:dyDescent="0.3">
      <c r="A4452" t="s">
        <v>577</v>
      </c>
      <c r="B4452" t="e">
        <f>VLOOKUP(A4452,Sheet3!L:L,1,FALSE)</f>
        <v>#N/A</v>
      </c>
      <c r="C4452" t="str">
        <f>VLOOKUP(A4452,'ALL - prices'!B:C,2,FALSE)</f>
        <v>Magna International Inc</v>
      </c>
      <c r="D4452" t="str">
        <f>VLOOKUP(A4452,'ALL - prices'!B:I,8,FALSE)</f>
        <v>Consumer Discretionary</v>
      </c>
      <c r="E4452">
        <v>2017</v>
      </c>
      <c r="F4452" t="s">
        <v>681</v>
      </c>
      <c r="G4452" t="str">
        <f t="shared" si="321"/>
        <v>2017-Q3</v>
      </c>
      <c r="H4452" s="4">
        <f>INDEX('ALL - prices'!$J$3:$DY$219,MATCH('COMBINED DATA'!A4452,'ALL - prices'!$B$3:$B$219,0),MATCH('COMBINED DATA'!G4452,'ALL - prices'!$J$1:$DY$1,0))</f>
        <v>51.277900000000002</v>
      </c>
      <c r="I4452" s="14">
        <f t="shared" si="325"/>
        <v>2.7246077459272313</v>
      </c>
      <c r="J4452" s="15">
        <f>INDEX(MarketCap2!$E$2:$AR$224,MATCH(A4452,MarketCap2!$B$2:$B$224,0),MATCH(G4452,MarketCap2!$E$1:$AR$1,0))</f>
        <v>24491986944</v>
      </c>
      <c r="K4452">
        <f t="shared" si="323"/>
        <v>23.921611837489955</v>
      </c>
      <c r="L4452">
        <f>INDEX('PB2'!$D$2:$AQ$224,MATCH(A4452,'PB2'!$B$2:$B$224,0),MATCH(G4452,'PB2'!$D$1:$AQ$1,0))</f>
        <v>1.7640919685363801</v>
      </c>
      <c r="M4452" s="16">
        <f t="shared" si="324"/>
        <v>0.56686386981834813</v>
      </c>
      <c r="N4452" s="6">
        <f>INDEX('ROA2'!$D$2:$AQ$224,MATCH(A4452,'ROA2'!$B$2:$B$224,0),MATCH(G4452,'ROA2'!$D$1:$AQ$1,0))</f>
        <v>8.9932737350463903</v>
      </c>
      <c r="O4452" s="6">
        <v>24248.999936</v>
      </c>
      <c r="P4452" s="28">
        <v>2.8676864993596174E-2</v>
      </c>
    </row>
    <row r="4453" spans="1:16" x14ac:dyDescent="0.3">
      <c r="A4453" t="s">
        <v>577</v>
      </c>
      <c r="B4453" t="e">
        <f>VLOOKUP(A4453,Sheet3!L:L,1,FALSE)</f>
        <v>#N/A</v>
      </c>
      <c r="C4453" t="str">
        <f>VLOOKUP(A4453,'ALL - prices'!B:C,2,FALSE)</f>
        <v>Magna International Inc</v>
      </c>
      <c r="D4453" t="str">
        <f>VLOOKUP(A4453,'ALL - prices'!B:I,8,FALSE)</f>
        <v>Consumer Discretionary</v>
      </c>
      <c r="E4453">
        <v>2017</v>
      </c>
      <c r="F4453" t="s">
        <v>682</v>
      </c>
      <c r="G4453" t="str">
        <f t="shared" si="321"/>
        <v>2017-Q4</v>
      </c>
      <c r="H4453" s="4">
        <f>INDEX('ALL - prices'!$J$3:$DY$219,MATCH('COMBINED DATA'!A4453,'ALL - prices'!$B$3:$B$219,0),MATCH('COMBINED DATA'!G4453,'ALL - prices'!$J$1:$DY$1,0))</f>
        <v>55.138300000000001</v>
      </c>
      <c r="I4453" s="14">
        <f t="shared" si="325"/>
        <v>4.568920595355829</v>
      </c>
      <c r="J4453" s="15">
        <f>INDEX(MarketCap2!$E$2:$AR$224,MATCH(A4453,MarketCap2!$B$2:$B$224,0),MATCH(G4453,MarketCap2!$E$1:$AR$1,0))</f>
        <v>25599322112</v>
      </c>
      <c r="K4453">
        <f t="shared" si="323"/>
        <v>23.965831708081325</v>
      </c>
      <c r="L4453">
        <f>INDEX('PB2'!$D$2:$AQ$224,MATCH(A4453,'PB2'!$B$2:$B$224,0),MATCH(G4453,'PB2'!$D$1:$AQ$1,0))</f>
        <v>1.8164809942245499</v>
      </c>
      <c r="M4453" s="16">
        <f t="shared" si="324"/>
        <v>0.55051498098767437</v>
      </c>
      <c r="N4453" s="6">
        <f>INDEX('ROA2'!$D$2:$AQ$224,MATCH(A4453,'ROA2'!$B$2:$B$224,0),MATCH(G4453,'ROA2'!$D$1:$AQ$1,0))</f>
        <v>8.8055286407470703</v>
      </c>
      <c r="O4453" s="6">
        <v>25090.000896000001</v>
      </c>
      <c r="P4453" s="28">
        <v>3.468188223100506E-2</v>
      </c>
    </row>
    <row r="4454" spans="1:16" x14ac:dyDescent="0.3">
      <c r="A4454" t="s">
        <v>577</v>
      </c>
      <c r="B4454" t="e">
        <f>VLOOKUP(A4454,Sheet3!L:L,1,FALSE)</f>
        <v>#N/A</v>
      </c>
      <c r="C4454" t="str">
        <f>VLOOKUP(A4454,'ALL - prices'!B:C,2,FALSE)</f>
        <v>Magna International Inc</v>
      </c>
      <c r="D4454" t="str">
        <f>VLOOKUP(A4454,'ALL - prices'!B:I,8,FALSE)</f>
        <v>Consumer Discretionary</v>
      </c>
      <c r="E4454">
        <v>2018</v>
      </c>
      <c r="F4454" t="s">
        <v>679</v>
      </c>
      <c r="G4454" t="str">
        <f t="shared" si="321"/>
        <v>2018-Q1</v>
      </c>
      <c r="H4454" s="4">
        <f>INDEX('ALL - prices'!$J$3:$DY$219,MATCH('COMBINED DATA'!A4454,'ALL - prices'!$B$3:$B$219,0),MATCH('COMBINED DATA'!G4454,'ALL - prices'!$J$1:$DY$1,0))</f>
        <v>56.525399999999998</v>
      </c>
      <c r="I4454" s="14">
        <f t="shared" si="325"/>
        <v>4.5437804930659516</v>
      </c>
      <c r="J4454" s="15">
        <f>INDEX(MarketCap2!$E$2:$AR$224,MATCH(A4454,MarketCap2!$B$2:$B$224,0),MATCH(G4454,MarketCap2!$E$1:$AR$1,0))</f>
        <v>26008741888</v>
      </c>
      <c r="K4454">
        <f t="shared" si="323"/>
        <v>23.981698544917982</v>
      </c>
      <c r="L4454">
        <f>INDEX('PB2'!$D$2:$AQ$224,MATCH(A4454,'PB2'!$B$2:$B$224,0),MATCH(G4454,'PB2'!$D$1:$AQ$1,0))</f>
        <v>1.7037889957428001</v>
      </c>
      <c r="M4454" s="16">
        <f t="shared" si="324"/>
        <v>0.58692713857095347</v>
      </c>
      <c r="N4454" s="6">
        <f>INDEX('ROA2'!$D$2:$AQ$224,MATCH(A4454,'ROA2'!$B$2:$B$224,0),MATCH(G4454,'ROA2'!$D$1:$AQ$1,0))</f>
        <v>9.1435232162475604</v>
      </c>
      <c r="O4454" s="6">
        <v>25468.000255999999</v>
      </c>
      <c r="P4454" s="28">
        <v>1.506573720610193E-2</v>
      </c>
    </row>
    <row r="4455" spans="1:16" x14ac:dyDescent="0.3">
      <c r="A4455" t="s">
        <v>577</v>
      </c>
      <c r="B4455" t="e">
        <f>VLOOKUP(A4455,Sheet3!L:L,1,FALSE)</f>
        <v>#N/A</v>
      </c>
      <c r="C4455" t="str">
        <f>VLOOKUP(A4455,'ALL - prices'!B:C,2,FALSE)</f>
        <v>Magna International Inc</v>
      </c>
      <c r="D4455" t="str">
        <f>VLOOKUP(A4455,'ALL - prices'!B:I,8,FALSE)</f>
        <v>Consumer Discretionary</v>
      </c>
      <c r="E4455">
        <v>2018</v>
      </c>
      <c r="F4455" t="s">
        <v>680</v>
      </c>
      <c r="G4455" t="str">
        <f t="shared" si="321"/>
        <v>2018-Q2</v>
      </c>
      <c r="H4455" s="4">
        <f>INDEX('ALL - prices'!$J$3:$DY$219,MATCH('COMBINED DATA'!A4455,'ALL - prices'!$B$3:$B$219,0),MATCH('COMBINED DATA'!G4455,'ALL - prices'!$J$1:$DY$1,0))</f>
        <v>59.8583</v>
      </c>
      <c r="I4455" s="14">
        <f t="shared" si="325"/>
        <v>1.849503433131894</v>
      </c>
      <c r="J4455" s="15">
        <f>INDEX(MarketCap2!$E$2:$AR$224,MATCH(A4455,MarketCap2!$B$2:$B$224,0),MATCH(G4455,MarketCap2!$E$1:$AR$1,0))</f>
        <v>26852474880</v>
      </c>
      <c r="K4455">
        <f t="shared" si="323"/>
        <v>24.013623827955172</v>
      </c>
      <c r="L4455">
        <f>INDEX('PB2'!$D$2:$AQ$224,MATCH(A4455,'PB2'!$B$2:$B$224,0),MATCH(G4455,'PB2'!$D$1:$AQ$1,0))</f>
        <v>1.8045890331268299</v>
      </c>
      <c r="M4455" s="16">
        <f t="shared" si="324"/>
        <v>0.55414278910212023</v>
      </c>
      <c r="N4455" s="6">
        <f>INDEX('ROA2'!$D$2:$AQ$224,MATCH(A4455,'ROA2'!$B$2:$B$224,0),MATCH(G4455,'ROA2'!$D$1:$AQ$1,0))</f>
        <v>8.9968805313110405</v>
      </c>
      <c r="O4455" s="6">
        <v>27089.000447999999</v>
      </c>
      <c r="P4455" s="28">
        <v>6.3648506977618258E-2</v>
      </c>
    </row>
    <row r="4456" spans="1:16" x14ac:dyDescent="0.3">
      <c r="A4456" t="s">
        <v>577</v>
      </c>
      <c r="B4456" t="e">
        <f>VLOOKUP(A4456,Sheet3!L:L,1,FALSE)</f>
        <v>#N/A</v>
      </c>
      <c r="C4456" t="str">
        <f>VLOOKUP(A4456,'ALL - prices'!B:C,2,FALSE)</f>
        <v>Magna International Inc</v>
      </c>
      <c r="D4456" t="str">
        <f>VLOOKUP(A4456,'ALL - prices'!B:I,8,FALSE)</f>
        <v>Consumer Discretionary</v>
      </c>
      <c r="E4456">
        <v>2018</v>
      </c>
      <c r="F4456" t="s">
        <v>681</v>
      </c>
      <c r="G4456" t="str">
        <f t="shared" si="321"/>
        <v>2018-Q3</v>
      </c>
      <c r="H4456" s="4">
        <f>INDEX('ALL - prices'!$J$3:$DY$219,MATCH('COMBINED DATA'!A4456,'ALL - prices'!$B$3:$B$219,0),MATCH('COMBINED DATA'!G4456,'ALL - prices'!$J$1:$DY$1,0))</f>
        <v>53.432299999999998</v>
      </c>
      <c r="I4456" s="14">
        <f t="shared" si="325"/>
        <v>3.3853927497411576</v>
      </c>
      <c r="J4456" s="15">
        <f>INDEX(MarketCap2!$E$2:$AR$224,MATCH(A4456,MarketCap2!$B$2:$B$224,0),MATCH(G4456,MarketCap2!$E$1:$AR$1,0))</f>
        <v>23069919232</v>
      </c>
      <c r="K4456">
        <f t="shared" si="323"/>
        <v>23.86179540812898</v>
      </c>
      <c r="L4456">
        <f>INDEX('PB2'!$D$2:$AQ$224,MATCH(A4456,'PB2'!$B$2:$B$224,0),MATCH(G4456,'PB2'!$D$1:$AQ$1,0))</f>
        <v>1.60314297676086</v>
      </c>
      <c r="M4456" s="16">
        <f t="shared" si="324"/>
        <v>0.62377468166968708</v>
      </c>
      <c r="N4456" s="6">
        <f>INDEX('ROA2'!$D$2:$AQ$224,MATCH(A4456,'ROA2'!$B$2:$B$224,0),MATCH(G4456,'ROA2'!$D$1:$AQ$1,0))</f>
        <v>9.3130769729614293</v>
      </c>
      <c r="O4456" s="6">
        <v>26368</v>
      </c>
      <c r="P4456" s="28">
        <v>-2.6615985679649942E-2</v>
      </c>
    </row>
    <row r="4457" spans="1:16" x14ac:dyDescent="0.3">
      <c r="A4457" t="s">
        <v>577</v>
      </c>
      <c r="B4457" t="e">
        <f>VLOOKUP(A4457,Sheet3!L:L,1,FALSE)</f>
        <v>#N/A</v>
      </c>
      <c r="C4457" t="str">
        <f>VLOOKUP(A4457,'ALL - prices'!B:C,2,FALSE)</f>
        <v>Magna International Inc</v>
      </c>
      <c r="D4457" t="str">
        <f>VLOOKUP(A4457,'ALL - prices'!B:I,8,FALSE)</f>
        <v>Consumer Discretionary</v>
      </c>
      <c r="E4457">
        <v>2018</v>
      </c>
      <c r="F4457" t="s">
        <v>682</v>
      </c>
      <c r="G4457" t="str">
        <f t="shared" si="321"/>
        <v>2018-Q4</v>
      </c>
      <c r="H4457" s="4">
        <f>INDEX('ALL - prices'!$J$3:$DY$219,MATCH('COMBINED DATA'!A4457,'ALL - prices'!$B$3:$B$219,0),MATCH('COMBINED DATA'!G4457,'ALL - prices'!$J$1:$DY$1,0))</f>
        <v>49.1248</v>
      </c>
      <c r="I4457" s="14">
        <f t="shared" si="325"/>
        <v>3.2055687238512514</v>
      </c>
      <c r="J4457" s="15">
        <f>INDEX(MarketCap2!$E$2:$AR$224,MATCH(A4457,MarketCap2!$B$2:$B$224,0),MATCH(G4457,MarketCap2!$E$1:$AR$1,0))</f>
        <v>20729747456</v>
      </c>
      <c r="K4457">
        <f t="shared" si="323"/>
        <v>23.754835580782505</v>
      </c>
      <c r="L4457">
        <f>INDEX('PB2'!$D$2:$AQ$224,MATCH(A4457,'PB2'!$B$2:$B$224,0),MATCH(G4457,'PB2'!$D$1:$AQ$1,0))</f>
        <v>1.3913949728012101</v>
      </c>
      <c r="M4457" s="16">
        <f t="shared" si="324"/>
        <v>0.71870318604555639</v>
      </c>
      <c r="N4457" s="6">
        <f>INDEX('ROA2'!$D$2:$AQ$224,MATCH(A4457,'ROA2'!$B$2:$B$224,0),MATCH(G4457,'ROA2'!$D$1:$AQ$1,0))</f>
        <v>9.2706022262573207</v>
      </c>
      <c r="O4457" s="6">
        <v>26665.000960000001</v>
      </c>
      <c r="P4457" s="28">
        <v>1.1263689320388395E-2</v>
      </c>
    </row>
    <row r="4458" spans="1:16" x14ac:dyDescent="0.3">
      <c r="A4458" t="s">
        <v>577</v>
      </c>
      <c r="B4458" t="e">
        <f>VLOOKUP(A4458,Sheet3!L:L,1,FALSE)</f>
        <v>#N/A</v>
      </c>
      <c r="C4458" t="str">
        <f>VLOOKUP(A4458,'ALL - prices'!B:C,2,FALSE)</f>
        <v>Magna International Inc</v>
      </c>
      <c r="D4458" t="str">
        <f>VLOOKUP(A4458,'ALL - prices'!B:I,8,FALSE)</f>
        <v>Consumer Discretionary</v>
      </c>
      <c r="E4458">
        <v>2019</v>
      </c>
      <c r="F4458" t="s">
        <v>679</v>
      </c>
      <c r="G4458" t="str">
        <f t="shared" si="321"/>
        <v>2019-Q1</v>
      </c>
      <c r="H4458" s="4">
        <f>INDEX('ALL - prices'!$J$3:$DY$219,MATCH('COMBINED DATA'!A4458,'ALL - prices'!$B$3:$B$219,0),MATCH('COMBINED DATA'!G4458,'ALL - prices'!$J$1:$DY$1,0))</f>
        <v>51.951900000000002</v>
      </c>
      <c r="I4458" s="14">
        <f t="shared" si="325"/>
        <v>9.8126927763229759</v>
      </c>
      <c r="J4458" s="15">
        <f>INDEX(MarketCap2!$E$2:$AR$224,MATCH(A4458,MarketCap2!$B$2:$B$224,0),MATCH(G4458,MarketCap2!$E$1:$AR$1,0))</f>
        <v>21164668928</v>
      </c>
      <c r="K4458">
        <f t="shared" si="323"/>
        <v>23.775599068368418</v>
      </c>
      <c r="L4458">
        <f>INDEX('PB2'!$D$2:$AQ$224,MATCH(A4458,'PB2'!$B$2:$B$224,0),MATCH(G4458,'PB2'!$D$1:$AQ$1,0))</f>
        <v>1.3656300306320199</v>
      </c>
      <c r="M4458" s="16">
        <f t="shared" si="324"/>
        <v>0.73226274874549691</v>
      </c>
      <c r="N4458" s="6">
        <f>INDEX('ROA2'!$D$2:$AQ$224,MATCH(A4458,'ROA2'!$B$2:$B$224,0),MATCH(G4458,'ROA2'!$D$1:$AQ$1,0))</f>
        <v>8.9315929412841797</v>
      </c>
      <c r="O4458" s="6">
        <v>25944.999936</v>
      </c>
      <c r="P4458" s="28">
        <v>-2.7001725035752672E-2</v>
      </c>
    </row>
    <row r="4459" spans="1:16" x14ac:dyDescent="0.3">
      <c r="A4459" t="s">
        <v>577</v>
      </c>
      <c r="B4459" t="e">
        <f>VLOOKUP(A4459,Sheet3!L:L,1,FALSE)</f>
        <v>#N/A</v>
      </c>
      <c r="C4459" t="str">
        <f>VLOOKUP(A4459,'ALL - prices'!B:C,2,FALSE)</f>
        <v>Magna International Inc</v>
      </c>
      <c r="D4459" t="str">
        <f>VLOOKUP(A4459,'ALL - prices'!B:I,8,FALSE)</f>
        <v>Consumer Discretionary</v>
      </c>
      <c r="E4459">
        <v>2019</v>
      </c>
      <c r="F4459" t="s">
        <v>680</v>
      </c>
      <c r="G4459" t="str">
        <f t="shared" si="321"/>
        <v>2019-Q2</v>
      </c>
      <c r="H4459" s="4">
        <f>INDEX('ALL - prices'!$J$3:$DY$219,MATCH('COMBINED DATA'!A4459,'ALL - prices'!$B$3:$B$219,0),MATCH('COMBINED DATA'!G4459,'ALL - prices'!$J$1:$DY$1,0))</f>
        <v>52.456899999999997</v>
      </c>
      <c r="I4459" s="14">
        <f t="shared" si="325"/>
        <v>9.7810119783179506</v>
      </c>
      <c r="J4459" s="15">
        <f>INDEX(MarketCap2!$E$2:$AR$224,MATCH(A4459,MarketCap2!$B$2:$B$224,0),MATCH(G4459,MarketCap2!$E$1:$AR$1,0))</f>
        <v>20685555712</v>
      </c>
      <c r="K4459">
        <f t="shared" si="323"/>
        <v>23.752701501956977</v>
      </c>
      <c r="L4459">
        <f>INDEX('PB2'!$D$2:$AQ$224,MATCH(A4459,'PB2'!$B$2:$B$224,0),MATCH(G4459,'PB2'!$D$1:$AQ$1,0))</f>
        <v>1.3567700386047401</v>
      </c>
      <c r="M4459" s="16">
        <f t="shared" si="324"/>
        <v>0.73704457759722397</v>
      </c>
      <c r="N4459" s="6">
        <f>INDEX('ROA2'!$D$2:$AQ$224,MATCH(A4459,'ROA2'!$B$2:$B$224,0),MATCH(G4459,'ROA2'!$D$1:$AQ$1,0))</f>
        <v>9.9584159851074201</v>
      </c>
      <c r="O4459" s="6">
        <v>27979.999231999998</v>
      </c>
      <c r="P4459" s="28">
        <v>7.8435124340714826E-2</v>
      </c>
    </row>
    <row r="4460" spans="1:16" x14ac:dyDescent="0.3">
      <c r="A4460" t="s">
        <v>577</v>
      </c>
      <c r="B4460" t="e">
        <f>VLOOKUP(A4460,Sheet3!L:L,1,FALSE)</f>
        <v>#N/A</v>
      </c>
      <c r="C4460" t="str">
        <f>VLOOKUP(A4460,'ALL - prices'!B:C,2,FALSE)</f>
        <v>Magna International Inc</v>
      </c>
      <c r="D4460" t="str">
        <f>VLOOKUP(A4460,'ALL - prices'!B:I,8,FALSE)</f>
        <v>Consumer Discretionary</v>
      </c>
      <c r="E4460">
        <v>2019</v>
      </c>
      <c r="F4460" t="s">
        <v>681</v>
      </c>
      <c r="G4460" t="str">
        <f t="shared" si="321"/>
        <v>2019-Q3</v>
      </c>
      <c r="H4460" s="4">
        <f>INDEX('ALL - prices'!$J$3:$DY$219,MATCH('COMBINED DATA'!A4460,'ALL - prices'!$B$3:$B$219,0),MATCH('COMBINED DATA'!G4460,'ALL - prices'!$J$1:$DY$1,0))</f>
        <v>57.2806</v>
      </c>
      <c r="I4460" s="14">
        <f t="shared" si="325"/>
        <v>8.8304087053393694</v>
      </c>
      <c r="J4460" s="15">
        <f>INDEX(MarketCap2!$E$2:$AR$224,MATCH(A4460,MarketCap2!$B$2:$B$224,0),MATCH(G4460,MarketCap2!$E$1:$AR$1,0))</f>
        <v>21862604800</v>
      </c>
      <c r="K4460">
        <f t="shared" si="323"/>
        <v>23.808043470875983</v>
      </c>
      <c r="L4460">
        <f>INDEX('PB2'!$D$2:$AQ$224,MATCH(A4460,'PB2'!$B$2:$B$224,0),MATCH(G4460,'PB2'!$D$1:$AQ$1,0))</f>
        <v>1.55122005939484</v>
      </c>
      <c r="M4460" s="16">
        <f t="shared" si="324"/>
        <v>0.64465386064574148</v>
      </c>
      <c r="N4460" s="6">
        <f>INDEX('ROA2'!$D$2:$AQ$224,MATCH(A4460,'ROA2'!$B$2:$B$224,0),MATCH(G4460,'ROA2'!$D$1:$AQ$1,0))</f>
        <v>9.5114631652831996</v>
      </c>
      <c r="O4460" s="6">
        <v>27630.000128</v>
      </c>
      <c r="P4460" s="28">
        <v>-1.2508903274011307E-2</v>
      </c>
    </row>
    <row r="4461" spans="1:16" x14ac:dyDescent="0.3">
      <c r="A4461" t="s">
        <v>577</v>
      </c>
      <c r="B4461" t="e">
        <f>VLOOKUP(A4461,Sheet3!L:L,1,FALSE)</f>
        <v>#N/A</v>
      </c>
      <c r="C4461" t="str">
        <f>VLOOKUP(A4461,'ALL - prices'!B:C,2,FALSE)</f>
        <v>Magna International Inc</v>
      </c>
      <c r="D4461" t="str">
        <f>VLOOKUP(A4461,'ALL - prices'!B:I,8,FALSE)</f>
        <v>Consumer Discretionary</v>
      </c>
      <c r="E4461">
        <v>2019</v>
      </c>
      <c r="F4461" t="s">
        <v>682</v>
      </c>
      <c r="G4461" t="str">
        <f t="shared" si="321"/>
        <v>2019-Q4</v>
      </c>
      <c r="H4461" s="4">
        <f>INDEX('ALL - prices'!$J$3:$DY$219,MATCH('COMBINED DATA'!A4461,'ALL - prices'!$B$3:$B$219,0),MATCH('COMBINED DATA'!G4461,'ALL - prices'!$J$1:$DY$1,0))</f>
        <v>58.142400000000002</v>
      </c>
      <c r="I4461" s="14">
        <f t="shared" si="325"/>
        <v>16.296360968428928</v>
      </c>
      <c r="J4461" s="15">
        <f>INDEX(MarketCap2!$E$2:$AR$224,MATCH(A4461,MarketCap2!$B$2:$B$224,0),MATCH(G4461,MarketCap2!$E$1:$AR$1,0))</f>
        <v>21780652032</v>
      </c>
      <c r="K4461">
        <f t="shared" si="323"/>
        <v>23.804287891193198</v>
      </c>
      <c r="L4461">
        <f>INDEX('PB2'!$D$2:$AQ$224,MATCH(A4461,'PB2'!$B$2:$B$224,0),MATCH(G4461,'PB2'!$D$1:$AQ$1,0))</f>
        <v>1.53604900836945</v>
      </c>
      <c r="M4461" s="16">
        <f t="shared" si="324"/>
        <v>0.6510208948746512</v>
      </c>
      <c r="N4461" s="6">
        <f>INDEX('ROA2'!$D$2:$AQ$224,MATCH(A4461,'ROA2'!$B$2:$B$224,0),MATCH(G4461,'ROA2'!$D$1:$AQ$1,0))</f>
        <v>6.7239260673522896</v>
      </c>
      <c r="O4461" s="6">
        <v>26310.000639999998</v>
      </c>
      <c r="P4461" s="28">
        <v>-4.7774139771440877E-2</v>
      </c>
    </row>
    <row r="4462" spans="1:16" x14ac:dyDescent="0.3">
      <c r="A4462" t="s">
        <v>577</v>
      </c>
      <c r="B4462" t="e">
        <f>VLOOKUP(A4462,Sheet3!L:L,1,FALSE)</f>
        <v>#N/A</v>
      </c>
      <c r="C4462" t="str">
        <f>VLOOKUP(A4462,'ALL - prices'!B:C,2,FALSE)</f>
        <v>Magna International Inc</v>
      </c>
      <c r="D4462" t="str">
        <f>VLOOKUP(A4462,'ALL - prices'!B:I,8,FALSE)</f>
        <v>Consumer Discretionary</v>
      </c>
      <c r="E4462">
        <v>2020</v>
      </c>
      <c r="F4462" t="s">
        <v>679</v>
      </c>
      <c r="G4462" t="str">
        <f t="shared" si="321"/>
        <v>2020-Q1</v>
      </c>
      <c r="H4462" s="4">
        <f>INDEX('ALL - prices'!$J$3:$DY$219,MATCH('COMBINED DATA'!A4462,'ALL - prices'!$B$3:$B$219,0),MATCH('COMBINED DATA'!G4462,'ALL - prices'!$J$1:$DY$1,0))</f>
        <v>36.983199999999997</v>
      </c>
      <c r="I4462" s="14">
        <f t="shared" si="325"/>
        <v>21.07304731568658</v>
      </c>
      <c r="J4462" s="15">
        <f>INDEX(MarketCap2!$E$2:$AR$224,MATCH(A4462,MarketCap2!$B$2:$B$224,0),MATCH(G4462,MarketCap2!$E$1:$AR$1,0))</f>
        <v>13592556544</v>
      </c>
      <c r="K4462">
        <f t="shared" si="323"/>
        <v>23.332788166916842</v>
      </c>
      <c r="L4462">
        <f>INDEX('PB2'!$D$2:$AQ$224,MATCH(A4462,'PB2'!$B$2:$B$224,0),MATCH(G4462,'PB2'!$D$1:$AQ$1,0))</f>
        <v>0.92108601331710804</v>
      </c>
      <c r="M4462" s="16">
        <f t="shared" si="324"/>
        <v>1.0856749375649499</v>
      </c>
      <c r="N4462" s="6">
        <f>INDEX('ROA2'!$D$2:$AQ$224,MATCH(A4462,'ROA2'!$B$2:$B$224,0),MATCH(G4462,'ROA2'!$D$1:$AQ$1,0))</f>
        <v>6.8232340812683097</v>
      </c>
      <c r="O4462" s="6">
        <v>25789.999103999999</v>
      </c>
      <c r="P4462" s="28">
        <v>-1.9764406056662104E-2</v>
      </c>
    </row>
    <row r="4463" spans="1:16" x14ac:dyDescent="0.3">
      <c r="A4463" t="s">
        <v>577</v>
      </c>
      <c r="B4463" t="e">
        <f>VLOOKUP(A4463,Sheet3!L:L,1,FALSE)</f>
        <v>#N/A</v>
      </c>
      <c r="C4463" t="str">
        <f>VLOOKUP(A4463,'ALL - prices'!B:C,2,FALSE)</f>
        <v>Magna International Inc</v>
      </c>
      <c r="D4463" t="str">
        <f>VLOOKUP(A4463,'ALL - prices'!B:I,8,FALSE)</f>
        <v>Consumer Discretionary</v>
      </c>
      <c r="E4463">
        <v>2020</v>
      </c>
      <c r="F4463" t="s">
        <v>680</v>
      </c>
      <c r="G4463" t="str">
        <f t="shared" si="321"/>
        <v>2020-Q2</v>
      </c>
      <c r="H4463" s="4">
        <f>INDEX('ALL - prices'!$J$3:$DY$219,MATCH('COMBINED DATA'!A4463,'ALL - prices'!$B$3:$B$219,0),MATCH('COMBINED DATA'!G4463,'ALL - prices'!$J$1:$DY$1,0))</f>
        <v>50.296599999999998</v>
      </c>
      <c r="I4463" s="14">
        <f t="shared" si="325"/>
        <v>21.280970049377462</v>
      </c>
      <c r="J4463" s="15">
        <f>INDEX(MarketCap2!$E$2:$AR$224,MATCH(A4463,MarketCap2!$B$2:$B$224,0),MATCH(G4463,MarketCap2!$E$1:$AR$1,0))</f>
        <v>18048165888</v>
      </c>
      <c r="K4463">
        <f t="shared" si="323"/>
        <v>23.61630990370918</v>
      </c>
      <c r="L4463">
        <f>INDEX('PB2'!$D$2:$AQ$224,MATCH(A4463,'PB2'!$B$2:$B$224,0),MATCH(G4463,'PB2'!$D$1:$AQ$1,0))</f>
        <v>1.36983501911163</v>
      </c>
      <c r="M4463" s="16">
        <f t="shared" si="324"/>
        <v>0.73001491862029</v>
      </c>
      <c r="N4463" s="6">
        <f>INDEX('ROA2'!$D$2:$AQ$224,MATCH(A4463,'ROA2'!$B$2:$B$224,0),MATCH(G4463,'ROA2'!$D$1:$AQ$1,0))</f>
        <v>3.4514451026916499</v>
      </c>
      <c r="O4463" s="6">
        <v>25330.999296000002</v>
      </c>
      <c r="P4463" s="28">
        <v>-1.7797589141009568E-2</v>
      </c>
    </row>
    <row r="4464" spans="1:16" x14ac:dyDescent="0.3">
      <c r="A4464" t="s">
        <v>577</v>
      </c>
      <c r="B4464" t="e">
        <f>VLOOKUP(A4464,Sheet3!L:L,1,FALSE)</f>
        <v>#N/A</v>
      </c>
      <c r="C4464" t="str">
        <f>VLOOKUP(A4464,'ALL - prices'!B:C,2,FALSE)</f>
        <v>Magna International Inc</v>
      </c>
      <c r="D4464" t="str">
        <f>VLOOKUP(A4464,'ALL - prices'!B:I,8,FALSE)</f>
        <v>Consumer Discretionary</v>
      </c>
      <c r="E4464">
        <v>2020</v>
      </c>
      <c r="F4464" t="s">
        <v>681</v>
      </c>
      <c r="G4464" t="str">
        <f t="shared" si="321"/>
        <v>2020-Q3</v>
      </c>
      <c r="H4464" s="4">
        <f>INDEX('ALL - prices'!$J$3:$DY$219,MATCH('COMBINED DATA'!A4464,'ALL - prices'!$B$3:$B$219,0),MATCH('COMBINED DATA'!G4464,'ALL - prices'!$J$1:$DY$1,0))</f>
        <v>51.0792</v>
      </c>
      <c r="I4464" s="14">
        <f t="shared" si="325"/>
        <v>10.187828022162911</v>
      </c>
      <c r="J4464" s="15">
        <f>INDEX(MarketCap2!$E$2:$AR$224,MATCH(A4464,MarketCap2!$B$2:$B$224,0),MATCH(G4464,MarketCap2!$E$1:$AR$1,0))</f>
        <v>18217496576</v>
      </c>
      <c r="K4464">
        <f t="shared" si="323"/>
        <v>23.625648319557548</v>
      </c>
      <c r="L4464">
        <f>INDEX('PB2'!$D$2:$AQ$224,MATCH(A4464,'PB2'!$B$2:$B$224,0),MATCH(G4464,'PB2'!$D$1:$AQ$1,0))</f>
        <v>1.3410789966583201</v>
      </c>
      <c r="M4464" s="16">
        <f t="shared" si="324"/>
        <v>0.74566822871119787</v>
      </c>
      <c r="N4464" s="6">
        <f>INDEX('ROA2'!$D$2:$AQ$224,MATCH(A4464,'ROA2'!$B$2:$B$224,0),MATCH(G4464,'ROA2'!$D$1:$AQ$1,0))</f>
        <v>-0.68965500593185403</v>
      </c>
      <c r="O4464" s="6">
        <v>24280.000511999999</v>
      </c>
      <c r="P4464" s="28">
        <v>-4.1490616762441167E-2</v>
      </c>
    </row>
    <row r="4465" spans="1:16" x14ac:dyDescent="0.3">
      <c r="A4465" t="s">
        <v>577</v>
      </c>
      <c r="B4465" t="e">
        <f>VLOOKUP(A4465,Sheet3!L:L,1,FALSE)</f>
        <v>#N/A</v>
      </c>
      <c r="C4465" t="str">
        <f>VLOOKUP(A4465,'ALL - prices'!B:C,2,FALSE)</f>
        <v>Magna International Inc</v>
      </c>
      <c r="D4465" t="str">
        <f>VLOOKUP(A4465,'ALL - prices'!B:I,8,FALSE)</f>
        <v>Consumer Discretionary</v>
      </c>
      <c r="E4465">
        <v>2020</v>
      </c>
      <c r="F4465" t="s">
        <v>682</v>
      </c>
      <c r="G4465" t="str">
        <f t="shared" si="321"/>
        <v>2020-Q4</v>
      </c>
      <c r="H4465" s="4">
        <f>INDEX('ALL - prices'!$J$3:$DY$219,MATCH('COMBINED DATA'!A4465,'ALL - prices'!$B$3:$B$219,0),MATCH('COMBINED DATA'!G4465,'ALL - prices'!$J$1:$DY$1,0))</f>
        <v>76.034999999999997</v>
      </c>
      <c r="I4465" s="14">
        <f t="shared" si="325"/>
        <v>7.0379741983518738</v>
      </c>
      <c r="J4465" s="15">
        <f>INDEX(MarketCap2!$E$2:$AR$224,MATCH(A4465,MarketCap2!$B$2:$B$224,0),MATCH(G4465,MarketCap2!$E$1:$AR$1,0))</f>
        <v>26966661120</v>
      </c>
      <c r="K4465">
        <f t="shared" si="323"/>
        <v>24.017867166656693</v>
      </c>
      <c r="L4465">
        <f>INDEX('PB2'!$D$2:$AQ$224,MATCH(A4465,'PB2'!$B$2:$B$224,0),MATCH(G4465,'PB2'!$D$1:$AQ$1,0))</f>
        <v>1.8654079437255899</v>
      </c>
      <c r="M4465" s="16">
        <f t="shared" si="324"/>
        <v>0.53607577010892404</v>
      </c>
      <c r="N4465" s="6">
        <f>INDEX('ROA2'!$D$2:$AQ$224,MATCH(A4465,'ROA2'!$B$2:$B$224,0),MATCH(G4465,'ROA2'!$D$1:$AQ$1,0))</f>
        <v>1.73962497711182</v>
      </c>
      <c r="O4465" s="6">
        <v>26460.000255999999</v>
      </c>
      <c r="P4465" s="28">
        <v>8.9785819523462151E-2</v>
      </c>
    </row>
    <row r="4466" spans="1:16" x14ac:dyDescent="0.3">
      <c r="A4466" t="s">
        <v>577</v>
      </c>
      <c r="B4466" t="e">
        <f>VLOOKUP(A4466,Sheet3!L:L,1,FALSE)</f>
        <v>#N/A</v>
      </c>
      <c r="C4466" t="str">
        <f>VLOOKUP(A4466,'ALL - prices'!B:C,2,FALSE)</f>
        <v>Magna International Inc</v>
      </c>
      <c r="D4466" t="str">
        <f>VLOOKUP(A4466,'ALL - prices'!B:I,8,FALSE)</f>
        <v>Consumer Discretionary</v>
      </c>
      <c r="E4466">
        <v>2021</v>
      </c>
      <c r="F4466" t="s">
        <v>679</v>
      </c>
      <c r="G4466" t="str">
        <f t="shared" ref="G4466:G4529" si="326">E4466&amp;"-"&amp;F4466</f>
        <v>2021-Q1</v>
      </c>
      <c r="H4466" s="4">
        <f>INDEX('ALL - prices'!$J$3:$DY$219,MATCH('COMBINED DATA'!A4466,'ALL - prices'!$B$3:$B$219,0),MATCH('COMBINED DATA'!G4466,'ALL - prices'!$J$1:$DY$1,0))</f>
        <v>93.847099999999998</v>
      </c>
      <c r="I4466" s="14">
        <f t="shared" si="325"/>
        <v>11.863529236136582</v>
      </c>
      <c r="J4466" s="15">
        <f>INDEX(MarketCap2!$E$2:$AR$224,MATCH(A4466,MarketCap2!$B$2:$B$224,0),MATCH(G4466,MarketCap2!$E$1:$AR$1,0))</f>
        <v>33427060736</v>
      </c>
      <c r="K4466">
        <f t="shared" ref="K4466:K4529" si="327">LN(J4466)</f>
        <v>24.232631610569506</v>
      </c>
      <c r="L4466">
        <f>INDEX('PB2'!$D$2:$AQ$224,MATCH(A4466,'PB2'!$B$2:$B$224,0),MATCH(G4466,'PB2'!$D$1:$AQ$1,0))</f>
        <v>2.26605892181396</v>
      </c>
      <c r="M4466" s="16">
        <f t="shared" ref="M4466:M4529" si="328">1/L4466</f>
        <v>0.44129479175215308</v>
      </c>
      <c r="N4466" s="6">
        <f>INDEX('ROA2'!$D$2:$AQ$224,MATCH(A4466,'ROA2'!$B$2:$B$224,0),MATCH(G4466,'ROA2'!$D$1:$AQ$1,0))</f>
        <v>2.7833440303802499</v>
      </c>
      <c r="O4466" s="6">
        <v>28604.999680000001</v>
      </c>
      <c r="P4466" s="28">
        <v>8.1065737084171308E-2</v>
      </c>
    </row>
    <row r="4467" spans="1:16" x14ac:dyDescent="0.3">
      <c r="A4467" t="s">
        <v>577</v>
      </c>
      <c r="B4467" t="e">
        <f>VLOOKUP(A4467,Sheet3!L:L,1,FALSE)</f>
        <v>#N/A</v>
      </c>
      <c r="C4467" t="str">
        <f>VLOOKUP(A4467,'ALL - prices'!B:C,2,FALSE)</f>
        <v>Magna International Inc</v>
      </c>
      <c r="D4467" t="str">
        <f>VLOOKUP(A4467,'ALL - prices'!B:I,8,FALSE)</f>
        <v>Consumer Discretionary</v>
      </c>
      <c r="E4467">
        <v>2021</v>
      </c>
      <c r="F4467" t="s">
        <v>680</v>
      </c>
      <c r="G4467" t="str">
        <f t="shared" si="326"/>
        <v>2021-Q2</v>
      </c>
      <c r="H4467" s="4">
        <f>INDEX('ALL - prices'!$J$3:$DY$219,MATCH('COMBINED DATA'!A4467,'ALL - prices'!$B$3:$B$219,0),MATCH('COMBINED DATA'!G4467,'ALL - prices'!$J$1:$DY$1,0))</f>
        <v>97.753200000000007</v>
      </c>
      <c r="I4467" s="14">
        <f t="shared" si="325"/>
        <v>11.866608353239247</v>
      </c>
      <c r="J4467" s="15">
        <f>INDEX(MarketCap2!$E$2:$AR$224,MATCH(A4467,MarketCap2!$B$2:$B$224,0),MATCH(G4467,MarketCap2!$E$1:$AR$1,0))</f>
        <v>34615156736</v>
      </c>
      <c r="K4467">
        <f t="shared" si="327"/>
        <v>24.267557479045347</v>
      </c>
      <c r="L4467">
        <f>INDEX('PB2'!$D$2:$AQ$224,MATCH(A4467,'PB2'!$B$2:$B$224,0),MATCH(G4467,'PB2'!$D$1:$AQ$1,0))</f>
        <v>2.30632495880127</v>
      </c>
      <c r="M4467" s="16">
        <f t="shared" si="328"/>
        <v>0.43359024329327711</v>
      </c>
      <c r="N4467" s="6">
        <f>INDEX('ROA2'!$D$2:$AQ$224,MATCH(A4467,'ROA2'!$B$2:$B$224,0),MATCH(G4467,'ROA2'!$D$1:$AQ$1,0))</f>
        <v>4.0373568534851101</v>
      </c>
      <c r="O4467" s="6">
        <v>29705.000960000001</v>
      </c>
      <c r="P4467" s="28">
        <v>3.8454860769290534E-2</v>
      </c>
    </row>
    <row r="4468" spans="1:16" x14ac:dyDescent="0.3">
      <c r="A4468" t="s">
        <v>577</v>
      </c>
      <c r="B4468" t="e">
        <f>VLOOKUP(A4468,Sheet3!L:L,1,FALSE)</f>
        <v>#N/A</v>
      </c>
      <c r="C4468" t="str">
        <f>VLOOKUP(A4468,'ALL - prices'!B:C,2,FALSE)</f>
        <v>Magna International Inc</v>
      </c>
      <c r="D4468" t="str">
        <f>VLOOKUP(A4468,'ALL - prices'!B:I,8,FALSE)</f>
        <v>Consumer Discretionary</v>
      </c>
      <c r="E4468">
        <v>2021</v>
      </c>
      <c r="F4468" t="s">
        <v>681</v>
      </c>
      <c r="G4468" t="str">
        <f t="shared" si="326"/>
        <v>2021-Q3</v>
      </c>
      <c r="H4468" s="4">
        <f>INDEX('ALL - prices'!$J$3:$DY$219,MATCH('COMBINED DATA'!A4468,'ALL - prices'!$B$3:$B$219,0),MATCH('COMBINED DATA'!G4468,'ALL - prices'!$J$1:$DY$1,0))</f>
        <v>81.613</v>
      </c>
      <c r="I4468" s="14">
        <f t="shared" si="325"/>
        <v>13.510417454782784</v>
      </c>
      <c r="J4468" s="15">
        <f>INDEX(MarketCap2!$E$2:$AR$224,MATCH(A4468,MarketCap2!$B$2:$B$224,0),MATCH(G4468,MarketCap2!$E$1:$AR$1,0))</f>
        <v>28664373248</v>
      </c>
      <c r="K4468">
        <f t="shared" si="327"/>
        <v>24.078920838354655</v>
      </c>
      <c r="L4468">
        <f>INDEX('PB2'!$D$2:$AQ$224,MATCH(A4468,'PB2'!$B$2:$B$224,0),MATCH(G4468,'PB2'!$D$1:$AQ$1,0))</f>
        <v>1.9181560277938801</v>
      </c>
      <c r="M4468" s="16">
        <f t="shared" si="328"/>
        <v>0.52133402367174764</v>
      </c>
      <c r="N4468" s="6">
        <f>INDEX('ROA2'!$D$2:$AQ$224,MATCH(A4468,'ROA2'!$B$2:$B$224,0),MATCH(G4468,'ROA2'!$D$1:$AQ$1,0))</f>
        <v>8.10760593414307</v>
      </c>
      <c r="O4468" s="6">
        <v>29546.000383999999</v>
      </c>
      <c r="P4468" s="28">
        <v>-5.3526534543495994E-3</v>
      </c>
    </row>
    <row r="4469" spans="1:16" x14ac:dyDescent="0.3">
      <c r="A4469" t="s">
        <v>577</v>
      </c>
      <c r="B4469" t="e">
        <f>VLOOKUP(A4469,Sheet3!L:L,1,FALSE)</f>
        <v>#N/A</v>
      </c>
      <c r="C4469" t="str">
        <f>VLOOKUP(A4469,'ALL - prices'!B:C,2,FALSE)</f>
        <v>Magna International Inc</v>
      </c>
      <c r="D4469" t="str">
        <f>VLOOKUP(A4469,'ALL - prices'!B:I,8,FALSE)</f>
        <v>Consumer Discretionary</v>
      </c>
      <c r="E4469">
        <v>2021</v>
      </c>
      <c r="F4469" t="s">
        <v>682</v>
      </c>
      <c r="G4469" t="str">
        <f t="shared" si="326"/>
        <v>2021-Q4</v>
      </c>
      <c r="H4469" s="4">
        <f>INDEX('ALL - prices'!$J$3:$DY$219,MATCH('COMBINED DATA'!A4469,'ALL - prices'!$B$3:$B$219,0),MATCH('COMBINED DATA'!G4469,'ALL - prices'!$J$1:$DY$1,0))</f>
        <v>88.062899999999999</v>
      </c>
      <c r="I4469" s="14">
        <f t="shared" si="325"/>
        <v>5.4037846887621317</v>
      </c>
      <c r="J4469" s="15">
        <f>INDEX(MarketCap2!$E$2:$AR$224,MATCH(A4469,MarketCap2!$B$2:$B$224,0),MATCH(G4469,MarketCap2!$E$1:$AR$1,0))</f>
        <v>30680221696</v>
      </c>
      <c r="K4469">
        <f t="shared" si="327"/>
        <v>24.146884039494978</v>
      </c>
      <c r="L4469">
        <f>INDEX('PB2'!$D$2:$AQ$224,MATCH(A4469,'PB2'!$B$2:$B$224,0),MATCH(G4469,'PB2'!$D$1:$AQ$1,0))</f>
        <v>2.0363678932189901</v>
      </c>
      <c r="M4469" s="16">
        <f t="shared" si="328"/>
        <v>0.49107040202801922</v>
      </c>
      <c r="N4469" s="6">
        <f>INDEX('ROA2'!$D$2:$AQ$224,MATCH(A4469,'ROA2'!$B$2:$B$224,0),MATCH(G4469,'ROA2'!$D$1:$AQ$1,0))</f>
        <v>6.5048928260803196</v>
      </c>
      <c r="O4469" s="6">
        <v>28514.000896000001</v>
      </c>
      <c r="P4469" s="28">
        <v>-3.4928568150931684E-2</v>
      </c>
    </row>
    <row r="4470" spans="1:16" x14ac:dyDescent="0.3">
      <c r="A4470" t="s">
        <v>577</v>
      </c>
      <c r="B4470" t="e">
        <f>VLOOKUP(A4470,Sheet3!L:L,1,FALSE)</f>
        <v>#N/A</v>
      </c>
      <c r="C4470" t="str">
        <f>VLOOKUP(A4470,'ALL - prices'!B:C,2,FALSE)</f>
        <v>Magna International Inc</v>
      </c>
      <c r="D4470" t="str">
        <f>VLOOKUP(A4470,'ALL - prices'!B:I,8,FALSE)</f>
        <v>Consumer Discretionary</v>
      </c>
      <c r="E4470">
        <v>2022</v>
      </c>
      <c r="F4470" t="s">
        <v>679</v>
      </c>
      <c r="G4470" t="str">
        <f t="shared" si="326"/>
        <v>2022-Q1</v>
      </c>
      <c r="H4470" s="4">
        <f>INDEX('ALL - prices'!$J$3:$DY$219,MATCH('COMBINED DATA'!A4470,'ALL - prices'!$B$3:$B$219,0),MATCH('COMBINED DATA'!G4470,'ALL - prices'!$J$1:$DY$1,0))</f>
        <v>69.471500000000006</v>
      </c>
      <c r="I4470" s="14">
        <f t="shared" si="325"/>
        <v>4.1717877642564725</v>
      </c>
      <c r="J4470" s="15">
        <f>INDEX(MarketCap2!$E$2:$AR$224,MATCH(A4470,MarketCap2!$B$2:$B$224,0),MATCH(G4470,MarketCap2!$E$1:$AR$1,0))</f>
        <v>23675267072</v>
      </c>
      <c r="K4470">
        <f t="shared" si="327"/>
        <v>23.887696756715222</v>
      </c>
      <c r="L4470">
        <f>INDEX('PB2'!$D$2:$AQ$224,MATCH(A4470,'PB2'!$B$2:$B$224,0),MATCH(G4470,'PB2'!$D$1:$AQ$1,0))</f>
        <v>1.6152429580688501</v>
      </c>
      <c r="M4470" s="16">
        <f t="shared" si="328"/>
        <v>0.61910190971863366</v>
      </c>
      <c r="N4470" s="6">
        <f>INDEX('ROA2'!$D$2:$AQ$224,MATCH(A4470,'ROA2'!$B$2:$B$224,0),MATCH(G4470,'ROA2'!$D$1:$AQ$1,0))</f>
        <v>5.2486519813537598</v>
      </c>
      <c r="O4470" s="6">
        <v>29085.999103999999</v>
      </c>
      <c r="P4470" s="28">
        <v>2.0060257769025962E-2</v>
      </c>
    </row>
    <row r="4471" spans="1:16" x14ac:dyDescent="0.3">
      <c r="A4471" t="s">
        <v>577</v>
      </c>
      <c r="B4471" t="e">
        <f>VLOOKUP(A4471,Sheet3!L:L,1,FALSE)</f>
        <v>#N/A</v>
      </c>
      <c r="C4471" t="str">
        <f>VLOOKUP(A4471,'ALL - prices'!B:C,2,FALSE)</f>
        <v>Magna International Inc</v>
      </c>
      <c r="D4471" t="str">
        <f>VLOOKUP(A4471,'ALL - prices'!B:I,8,FALSE)</f>
        <v>Consumer Discretionary</v>
      </c>
      <c r="E4471">
        <v>2022</v>
      </c>
      <c r="F4471" t="s">
        <v>680</v>
      </c>
      <c r="G4471" t="str">
        <f t="shared" si="326"/>
        <v>2022-Q2</v>
      </c>
      <c r="H4471" s="4">
        <f>INDEX('ALL - prices'!$J$3:$DY$219,MATCH('COMBINED DATA'!A4471,'ALL - prices'!$B$3:$B$219,0),MATCH('COMBINED DATA'!G4471,'ALL - prices'!$J$1:$DY$1,0))</f>
        <v>61.670299999999997</v>
      </c>
      <c r="I4471" s="14">
        <f t="shared" si="325"/>
        <v>4.603265874988467</v>
      </c>
      <c r="J4471" s="15">
        <f>INDEX(MarketCap2!$E$2:$AR$224,MATCH(A4471,MarketCap2!$B$2:$B$224,0),MATCH(G4471,MarketCap2!$E$1:$AR$1,0))</f>
        <v>20555907072</v>
      </c>
      <c r="K4471">
        <f t="shared" si="327"/>
        <v>23.746414185342299</v>
      </c>
      <c r="L4471">
        <f>INDEX('PB2'!$D$2:$AQ$224,MATCH(A4471,'PB2'!$B$2:$B$224,0),MATCH(G4471,'PB2'!$D$1:$AQ$1,0))</f>
        <v>1.44770896434784</v>
      </c>
      <c r="M4471" s="16">
        <f t="shared" si="328"/>
        <v>0.69074656897664322</v>
      </c>
      <c r="N4471" s="6">
        <f>INDEX('ROA2'!$D$2:$AQ$224,MATCH(A4471,'ROA2'!$B$2:$B$224,0),MATCH(G4471,'ROA2'!$D$1:$AQ$1,0))</f>
        <v>4.31595706939697</v>
      </c>
      <c r="O4471" s="6">
        <v>28821.999616000001</v>
      </c>
      <c r="P4471" s="28">
        <v>-9.0765143413516648E-3</v>
      </c>
    </row>
    <row r="4472" spans="1:16" x14ac:dyDescent="0.3">
      <c r="A4472" t="s">
        <v>577</v>
      </c>
      <c r="B4472" t="e">
        <f>VLOOKUP(A4472,Sheet3!L:L,1,FALSE)</f>
        <v>#N/A</v>
      </c>
      <c r="C4472" t="str">
        <f>VLOOKUP(A4472,'ALL - prices'!B:C,2,FALSE)</f>
        <v>Magna International Inc</v>
      </c>
      <c r="D4472" t="str">
        <f>VLOOKUP(A4472,'ALL - prices'!B:I,8,FALSE)</f>
        <v>Consumer Discretionary</v>
      </c>
      <c r="E4472">
        <v>2022</v>
      </c>
      <c r="F4472" t="s">
        <v>681</v>
      </c>
      <c r="G4472" t="str">
        <f t="shared" si="326"/>
        <v>2022-Q3</v>
      </c>
      <c r="H4472" s="4">
        <f>INDEX('ALL - prices'!$J$3:$DY$219,MATCH('COMBINED DATA'!A4472,'ALL - prices'!$B$3:$B$219,0),MATCH('COMBINED DATA'!G4472,'ALL - prices'!$J$1:$DY$1,0))</f>
        <v>57.580399999999997</v>
      </c>
      <c r="I4472" s="14">
        <f t="shared" si="325"/>
        <v>1.2961948490356932</v>
      </c>
      <c r="J4472" s="15">
        <f>INDEX(MarketCap2!$E$2:$AR$224,MATCH(A4472,MarketCap2!$B$2:$B$224,0),MATCH(G4472,MarketCap2!$E$1:$AR$1,0))</f>
        <v>18851018752</v>
      </c>
      <c r="K4472">
        <f t="shared" si="327"/>
        <v>23.659832794578982</v>
      </c>
      <c r="L4472">
        <f>INDEX('PB2'!$D$2:$AQ$224,MATCH(A4472,'PB2'!$B$2:$B$224,0),MATCH(G4472,'PB2'!$D$1:$AQ$1,0))</f>
        <v>1.3017009496688801</v>
      </c>
      <c r="M4472" s="16">
        <f t="shared" si="328"/>
        <v>0.76822560531616335</v>
      </c>
      <c r="N4472" s="6">
        <f>INDEX('ROA2'!$D$2:$AQ$224,MATCH(A4472,'ROA2'!$B$2:$B$224,0),MATCH(G4472,'ROA2'!$D$1:$AQ$1,0))</f>
        <v>2.4037020206451398</v>
      </c>
      <c r="O4472" s="6">
        <v>27282.999296000002</v>
      </c>
      <c r="P4472" s="28">
        <v>-5.3396722659924387E-2</v>
      </c>
    </row>
    <row r="4473" spans="1:16" x14ac:dyDescent="0.3">
      <c r="A4473" t="s">
        <v>577</v>
      </c>
      <c r="B4473" t="e">
        <f>VLOOKUP(A4473,Sheet3!L:L,1,FALSE)</f>
        <v>#N/A</v>
      </c>
      <c r="C4473" t="str">
        <f>VLOOKUP(A4473,'ALL - prices'!B:C,2,FALSE)</f>
        <v>Magna International Inc</v>
      </c>
      <c r="D4473" t="str">
        <f>VLOOKUP(A4473,'ALL - prices'!B:I,8,FALSE)</f>
        <v>Consumer Discretionary</v>
      </c>
      <c r="E4473">
        <v>2022</v>
      </c>
      <c r="F4473" t="s">
        <v>682</v>
      </c>
      <c r="G4473" t="str">
        <f t="shared" si="326"/>
        <v>2022-Q4</v>
      </c>
      <c r="H4473" s="4">
        <f>INDEX('ALL - prices'!$J$3:$DY$219,MATCH('COMBINED DATA'!A4473,'ALL - prices'!$B$3:$B$219,0),MATCH('COMBINED DATA'!G4473,'ALL - prices'!$J$1:$DY$1,0))</f>
        <v>67.320700000000002</v>
      </c>
      <c r="I4473" s="14">
        <f t="shared" si="325"/>
        <v>3.0396600281391142</v>
      </c>
      <c r="J4473" s="15">
        <f>INDEX(MarketCap2!$E$2:$AR$224,MATCH(A4473,MarketCap2!$B$2:$B$224,0),MATCH(G4473,MarketCap2!$E$1:$AR$1,0))</f>
        <v>21742723072</v>
      </c>
      <c r="K4473">
        <f t="shared" si="327"/>
        <v>23.802544967097308</v>
      </c>
      <c r="L4473">
        <f>INDEX('PB2'!$D$2:$AQ$224,MATCH(A4473,'PB2'!$B$2:$B$224,0),MATCH(G4473,'PB2'!$D$1:$AQ$1,0))</f>
        <v>1.4699490070343</v>
      </c>
      <c r="M4473" s="16">
        <f t="shared" si="328"/>
        <v>0.68029570768414138</v>
      </c>
      <c r="N4473" s="6">
        <f>INDEX('ROA2'!$D$2:$AQ$224,MATCH(A4473,'ROA2'!$B$2:$B$224,0),MATCH(G4473,'ROA2'!$D$1:$AQ$1,0))</f>
        <v>3.48308300971985</v>
      </c>
      <c r="O4473" s="6">
        <v>26666.999808</v>
      </c>
      <c r="P4473" s="28">
        <v>-2.2578144041894756E-2</v>
      </c>
    </row>
    <row r="4474" spans="1:16" x14ac:dyDescent="0.3">
      <c r="A4474" t="s">
        <v>577</v>
      </c>
      <c r="B4474" t="e">
        <f>VLOOKUP(A4474,Sheet3!L:L,1,FALSE)</f>
        <v>#N/A</v>
      </c>
      <c r="C4474" t="str">
        <f>VLOOKUP(A4474,'ALL - prices'!B:C,2,FALSE)</f>
        <v>Magna International Inc</v>
      </c>
      <c r="D4474" t="str">
        <f>VLOOKUP(A4474,'ALL - prices'!B:I,8,FALSE)</f>
        <v>Consumer Discretionary</v>
      </c>
      <c r="E4474">
        <v>2023</v>
      </c>
      <c r="F4474" t="s">
        <v>679</v>
      </c>
      <c r="G4474" t="str">
        <f t="shared" si="326"/>
        <v>2023-Q1</v>
      </c>
      <c r="H4474" s="4">
        <f>INDEX('ALL - prices'!$J$3:$DY$219,MATCH('COMBINED DATA'!A4474,'ALL - prices'!$B$3:$B$219,0),MATCH('COMBINED DATA'!G4474,'ALL - prices'!$J$1:$DY$1,0))</f>
        <v>64.603999999999999</v>
      </c>
      <c r="I4474" s="14">
        <f t="shared" si="325"/>
        <v>2.3929603012447456</v>
      </c>
      <c r="J4474" s="15">
        <f>INDEX(MarketCap2!$E$2:$AR$224,MATCH(A4474,MarketCap2!$B$2:$B$224,0),MATCH(G4474,MarketCap2!$E$1:$AR$1,0))</f>
        <v>20709416960</v>
      </c>
      <c r="K4474">
        <f t="shared" si="327"/>
        <v>23.753854359374319</v>
      </c>
      <c r="L4474">
        <f>INDEX('PB2'!$D$2:$AQ$224,MATCH(A4474,'PB2'!$B$2:$B$224,0),MATCH(G4474,'PB2'!$D$1:$AQ$1,0))</f>
        <v>1.3814719915389999</v>
      </c>
      <c r="M4474" s="16">
        <f t="shared" si="328"/>
        <v>0.72386556233106902</v>
      </c>
      <c r="N4474" s="6">
        <f>INDEX('ROA2'!$D$2:$AQ$224,MATCH(A4474,'ROA2'!$B$2:$B$224,0),MATCH(G4474,'ROA2'!$D$1:$AQ$1,0))</f>
        <v>2.0817580223083501</v>
      </c>
      <c r="O4474" s="6">
        <v>27789.000703999998</v>
      </c>
      <c r="P4474" s="28">
        <v>4.2074507971586725E-2</v>
      </c>
    </row>
    <row r="4475" spans="1:16" x14ac:dyDescent="0.3">
      <c r="A4475" t="s">
        <v>577</v>
      </c>
      <c r="B4475" t="e">
        <f>VLOOKUP(A4475,Sheet3!L:L,1,FALSE)</f>
        <v>#N/A</v>
      </c>
      <c r="C4475" t="str">
        <f>VLOOKUP(A4475,'ALL - prices'!B:C,2,FALSE)</f>
        <v>Magna International Inc</v>
      </c>
      <c r="D4475" t="str">
        <f>VLOOKUP(A4475,'ALL - prices'!B:I,8,FALSE)</f>
        <v>Consumer Discretionary</v>
      </c>
      <c r="E4475">
        <v>2023</v>
      </c>
      <c r="F4475" t="s">
        <v>680</v>
      </c>
      <c r="G4475" t="str">
        <f t="shared" si="326"/>
        <v>2023-Q2</v>
      </c>
      <c r="H4475" s="4">
        <f>INDEX('ALL - prices'!$J$3:$DY$219,MATCH('COMBINED DATA'!A4475,'ALL - prices'!$B$3:$B$219,0),MATCH('COMBINED DATA'!G4475,'ALL - prices'!$J$1:$DY$1,0))</f>
        <v>67.338399999999993</v>
      </c>
      <c r="I4475" s="14">
        <f t="shared" si="325"/>
        <v>7.9180798490438429</v>
      </c>
      <c r="J4475" s="15">
        <f>INDEX(MarketCap2!$E$2:$AR$224,MATCH(A4475,MarketCap2!$B$2:$B$224,0),MATCH(G4475,MarketCap2!$E$1:$AR$1,0))</f>
        <v>21399066624</v>
      </c>
      <c r="K4475">
        <f t="shared" si="327"/>
        <v>23.786613142322089</v>
      </c>
      <c r="L4475">
        <f>INDEX('PB2'!$D$2:$AQ$224,MATCH(A4475,'PB2'!$B$2:$B$224,0),MATCH(G4475,'PB2'!$D$1:$AQ$1,0))</f>
        <v>1.43322205543518</v>
      </c>
      <c r="M4475" s="16">
        <f t="shared" si="328"/>
        <v>0.69772858728186571</v>
      </c>
      <c r="N4475" s="6">
        <f>INDEX('ROA2'!$D$2:$AQ$224,MATCH(A4475,'ROA2'!$B$2:$B$224,0),MATCH(G4475,'ROA2'!$D$1:$AQ$1,0))</f>
        <v>1.46949994564056</v>
      </c>
      <c r="O4475" s="6">
        <v>30653.999103999999</v>
      </c>
      <c r="P4475" s="28">
        <v>0.10309828807869321</v>
      </c>
    </row>
    <row r="4476" spans="1:16" x14ac:dyDescent="0.3">
      <c r="A4476" t="s">
        <v>577</v>
      </c>
      <c r="B4476" t="e">
        <f>VLOOKUP(A4476,Sheet3!L:L,1,FALSE)</f>
        <v>#N/A</v>
      </c>
      <c r="C4476" t="str">
        <f>VLOOKUP(A4476,'ALL - prices'!B:C,2,FALSE)</f>
        <v>Magna International Inc</v>
      </c>
      <c r="D4476" t="str">
        <f>VLOOKUP(A4476,'ALL - prices'!B:I,8,FALSE)</f>
        <v>Consumer Discretionary</v>
      </c>
      <c r="E4476">
        <v>2023</v>
      </c>
      <c r="F4476" t="s">
        <v>681</v>
      </c>
      <c r="G4476" t="str">
        <f t="shared" si="326"/>
        <v>2023-Q3</v>
      </c>
      <c r="H4476" s="4">
        <f>INDEX('ALL - prices'!$J$3:$DY$219,MATCH('COMBINED DATA'!A4476,'ALL - prices'!$B$3:$B$219,0),MATCH('COMBINED DATA'!G4476,'ALL - prices'!$J$1:$DY$1,0))</f>
        <v>66.078900000000004</v>
      </c>
      <c r="I4476" s="14">
        <f t="shared" si="325"/>
        <v>9.9229914558732233</v>
      </c>
      <c r="J4476" s="15">
        <f>INDEX(MarketCap2!$E$2:$AR$224,MATCH(A4476,MarketCap2!$B$2:$B$224,0),MATCH(G4476,MarketCap2!$E$1:$AR$1,0))</f>
        <v>20841422848</v>
      </c>
      <c r="K4476">
        <f t="shared" si="327"/>
        <v>23.760208326357002</v>
      </c>
      <c r="L4476">
        <f>INDEX('PB2'!$D$2:$AQ$224,MATCH(A4476,'PB2'!$B$2:$B$224,0),MATCH(G4476,'PB2'!$D$1:$AQ$1,0))</f>
        <v>1.3522750139236499</v>
      </c>
      <c r="M4476" s="16">
        <f t="shared" si="328"/>
        <v>0.73949454785715685</v>
      </c>
      <c r="N4476" s="6">
        <f>INDEX('ROA2'!$D$2:$AQ$224,MATCH(A4476,'ROA2'!$B$2:$B$224,0),MATCH(G4476,'ROA2'!$D$1:$AQ$1,0))</f>
        <v>3.1528561115264901</v>
      </c>
      <c r="O4476" s="6">
        <v>31837.999103999999</v>
      </c>
      <c r="P4476" s="28">
        <v>3.8624650440650055E-2</v>
      </c>
    </row>
    <row r="4477" spans="1:16" x14ac:dyDescent="0.3">
      <c r="A4477" t="s">
        <v>577</v>
      </c>
      <c r="B4477" t="e">
        <f>VLOOKUP(A4477,Sheet3!L:L,1,FALSE)</f>
        <v>#N/A</v>
      </c>
      <c r="C4477" t="str">
        <f>VLOOKUP(A4477,'ALL - prices'!B:C,2,FALSE)</f>
        <v>Magna International Inc</v>
      </c>
      <c r="D4477" t="str">
        <f>VLOOKUP(A4477,'ALL - prices'!B:I,8,FALSE)</f>
        <v>Consumer Discretionary</v>
      </c>
      <c r="E4477">
        <v>2023</v>
      </c>
      <c r="F4477" t="s">
        <v>682</v>
      </c>
      <c r="G4477" t="str">
        <f t="shared" si="326"/>
        <v>2023-Q4</v>
      </c>
      <c r="H4477" s="4">
        <f>INDEX('ALL - prices'!$J$3:$DY$219,MATCH('COMBINED DATA'!A4477,'ALL - prices'!$B$3:$B$219,0),MATCH('COMBINED DATA'!G4477,'ALL - prices'!$J$1:$DY$1,0))</f>
        <v>71.660700000000006</v>
      </c>
      <c r="I4477" s="14">
        <f t="shared" si="325"/>
        <v>7.1999478576816163</v>
      </c>
      <c r="J4477" s="15">
        <f>INDEX(MarketCap2!$E$2:$AR$224,MATCH(A4477,MarketCap2!$B$2:$B$224,0),MATCH(G4477,MarketCap2!$E$1:$AR$1,0))</f>
        <v>22425296896</v>
      </c>
      <c r="K4477">
        <f t="shared" si="327"/>
        <v>23.833455484313106</v>
      </c>
      <c r="L4477">
        <f>INDEX('PB2'!$D$2:$AQ$224,MATCH(A4477,'PB2'!$B$2:$B$224,0),MATCH(G4477,'PB2'!$D$1:$AQ$1,0))</f>
        <v>1.4293689727783201</v>
      </c>
      <c r="M4477" s="16">
        <f t="shared" si="328"/>
        <v>0.69960942139121784</v>
      </c>
      <c r="N4477" s="6">
        <f>INDEX('ROA2'!$D$2:$AQ$224,MATCH(A4477,'ROA2'!$B$2:$B$224,0),MATCH(G4477,'ROA2'!$D$1:$AQ$1,0))</f>
        <v>3.5548999309539799</v>
      </c>
      <c r="O4477" s="6">
        <v>31675.000832000002</v>
      </c>
      <c r="P4477" s="28">
        <v>-5.1196141901869276E-3</v>
      </c>
    </row>
    <row r="4478" spans="1:16" x14ac:dyDescent="0.3">
      <c r="A4478" t="s">
        <v>577</v>
      </c>
      <c r="B4478" t="e">
        <f>VLOOKUP(A4478,Sheet3!L:L,1,FALSE)</f>
        <v>#N/A</v>
      </c>
      <c r="C4478" t="str">
        <f>VLOOKUP(A4478,'ALL - prices'!B:C,2,FALSE)</f>
        <v>Magna International Inc</v>
      </c>
      <c r="D4478" t="str">
        <f>VLOOKUP(A4478,'ALL - prices'!B:I,8,FALSE)</f>
        <v>Consumer Discretionary</v>
      </c>
      <c r="E4478" s="18">
        <v>2024</v>
      </c>
      <c r="F4478" t="s">
        <v>679</v>
      </c>
      <c r="G4478" t="str">
        <f t="shared" si="326"/>
        <v>2024-Q1</v>
      </c>
      <c r="H4478" s="4">
        <f>INDEX('ALL - prices'!$J$3:$DY$219,MATCH('COMBINED DATA'!A4478,'ALL - prices'!$B$3:$B$219,0),MATCH('COMBINED DATA'!G4478,'ALL - prices'!$J$1:$DY$1,0))</f>
        <v>68.137</v>
      </c>
      <c r="I4478" s="14" t="s">
        <v>769</v>
      </c>
      <c r="J4478" s="15">
        <f>INDEX(MarketCap2!$E$2:$AR$224,MATCH(A4478,MarketCap2!$B$2:$B$224,0),MATCH(G4478,MarketCap2!$E$1:$AR$1,0))</f>
        <v>21169229824</v>
      </c>
      <c r="K4478">
        <f t="shared" si="327"/>
        <v>23.775814540892899</v>
      </c>
      <c r="L4478">
        <f>INDEX('PB2'!$D$2:$AQ$224,MATCH(A4478,'PB2'!$B$2:$B$224,0),MATCH(G4478,'PB2'!$D$1:$AQ$1,0))</f>
        <v>1.3592220544815099</v>
      </c>
      <c r="M4478" s="16">
        <f t="shared" si="328"/>
        <v>0.73571496040907081</v>
      </c>
      <c r="N4478" s="6">
        <f>INDEX('ROA2'!$D$2:$AQ$224,MATCH(A4478,'ROA2'!$B$2:$B$224,0),MATCH(G4478,'ROA2'!$D$1:$AQ$1,0))</f>
        <v>4.0403699874877903</v>
      </c>
      <c r="O4478" s="6">
        <v>32255.000575999999</v>
      </c>
      <c r="P4478" s="28">
        <v>1.8310962234105017E-2</v>
      </c>
    </row>
    <row r="4479" spans="1:16" x14ac:dyDescent="0.3">
      <c r="A4479" t="s">
        <v>577</v>
      </c>
      <c r="B4479" t="e">
        <f>VLOOKUP(A4479,Sheet3!L:L,1,FALSE)</f>
        <v>#N/A</v>
      </c>
      <c r="C4479" t="str">
        <f>VLOOKUP(A4479,'ALL - prices'!B:C,2,FALSE)</f>
        <v>Magna International Inc</v>
      </c>
      <c r="D4479" t="str">
        <f>VLOOKUP(A4479,'ALL - prices'!B:I,8,FALSE)</f>
        <v>Consumer Discretionary</v>
      </c>
      <c r="E4479" s="18">
        <v>2024</v>
      </c>
      <c r="F4479" t="s">
        <v>680</v>
      </c>
      <c r="G4479" t="str">
        <f t="shared" si="326"/>
        <v>2024-Q2</v>
      </c>
      <c r="H4479" s="4">
        <f>INDEX('ALL - prices'!$J$3:$DY$219,MATCH('COMBINED DATA'!A4479,'ALL - prices'!$B$3:$B$219,0),MATCH('COMBINED DATA'!G4479,'ALL - prices'!$J$1:$DY$1,0))</f>
        <v>53.475099999999998</v>
      </c>
      <c r="I4479" s="14" t="s">
        <v>769</v>
      </c>
      <c r="J4479" s="15">
        <f>INDEX(MarketCap2!$E$2:$AR$224,MATCH(A4479,MarketCap2!$B$2:$B$224,0),MATCH(G4479,MarketCap2!$E$1:$AR$1,0))</f>
        <v>16475372544</v>
      </c>
      <c r="K4479">
        <f t="shared" si="327"/>
        <v>23.525132529765205</v>
      </c>
      <c r="L4479">
        <f>INDEX('PB2'!$D$2:$AQ$224,MATCH(A4479,'PB2'!$B$2:$B$224,0),MATCH(G4479,'PB2'!$D$1:$AQ$1,0))</f>
        <v>1.03645896911621</v>
      </c>
      <c r="M4479" s="16">
        <f t="shared" si="328"/>
        <v>0.96482352876226385</v>
      </c>
      <c r="N4479" s="6">
        <f>INDEX('ROA2'!$D$2:$AQ$224,MATCH(A4479,'ROA2'!$B$2:$B$224,0),MATCH(G4479,'ROA2'!$D$1:$AQ$1,0))</f>
        <v>3.1990149021148699</v>
      </c>
      <c r="O4479" s="6">
        <v>32678.000639999998</v>
      </c>
      <c r="P4479" s="28">
        <v>1.3114247603354308E-2</v>
      </c>
    </row>
    <row r="4480" spans="1:16" x14ac:dyDescent="0.3">
      <c r="A4480" t="s">
        <v>577</v>
      </c>
      <c r="B4480" t="e">
        <f>VLOOKUP(A4480,Sheet3!L:L,1,FALSE)</f>
        <v>#N/A</v>
      </c>
      <c r="C4480" t="str">
        <f>VLOOKUP(A4480,'ALL - prices'!B:C,2,FALSE)</f>
        <v>Magna International Inc</v>
      </c>
      <c r="D4480" t="str">
        <f>VLOOKUP(A4480,'ALL - prices'!B:I,8,FALSE)</f>
        <v>Consumer Discretionary</v>
      </c>
      <c r="E4480" s="18">
        <v>2024</v>
      </c>
      <c r="F4480" t="s">
        <v>681</v>
      </c>
      <c r="G4480" t="str">
        <f t="shared" si="326"/>
        <v>2024-Q3</v>
      </c>
      <c r="H4480" s="4">
        <f>INDEX('ALL - prices'!$J$3:$DY$219,MATCH('COMBINED DATA'!A4480,'ALL - prices'!$B$3:$B$219,0),MATCH('COMBINED DATA'!G4480,'ALL - prices'!$J$1:$DY$1,0))</f>
        <v>52.348799999999997</v>
      </c>
      <c r="I4480" s="14" t="s">
        <v>769</v>
      </c>
      <c r="J4480" s="15">
        <f>INDEX(MarketCap2!$E$2:$AR$224,MATCH(A4480,MarketCap2!$B$2:$B$224,0),MATCH(G4480,MarketCap2!$E$1:$AR$1,0))</f>
        <v>15940942848</v>
      </c>
      <c r="K4480">
        <f t="shared" si="327"/>
        <v>23.492156658370995</v>
      </c>
      <c r="L4480">
        <f>INDEX('PB2'!$D$2:$AQ$224,MATCH(A4480,'PB2'!$B$2:$B$224,0),MATCH(G4480,'PB2'!$D$1:$AQ$1,0))</f>
        <v>0.96159201860427901</v>
      </c>
      <c r="M4480" s="16">
        <f t="shared" si="328"/>
        <v>1.0399420759039462</v>
      </c>
      <c r="N4480" s="6">
        <f>INDEX('ROA2'!$D$2:$AQ$224,MATCH(A4480,'ROA2'!$B$2:$B$224,0),MATCH(G4480,'ROA2'!$D$1:$AQ$1,0))</f>
        <v>3.0928800106048602</v>
      </c>
      <c r="O4480" s="6">
        <v>31985.999872</v>
      </c>
      <c r="P4480" s="28">
        <v>-2.1176349667884641E-2</v>
      </c>
    </row>
    <row r="4481" spans="1:16" x14ac:dyDescent="0.3">
      <c r="A4481" t="s">
        <v>577</v>
      </c>
      <c r="B4481" t="e">
        <f>VLOOKUP(A4481,Sheet3!L:L,1,FALSE)</f>
        <v>#N/A</v>
      </c>
      <c r="C4481" t="str">
        <f>VLOOKUP(A4481,'ALL - prices'!B:C,2,FALSE)</f>
        <v>Magna International Inc</v>
      </c>
      <c r="D4481" t="str">
        <f>VLOOKUP(A4481,'ALL - prices'!B:I,8,FALSE)</f>
        <v>Consumer Discretionary</v>
      </c>
      <c r="E4481" s="18">
        <v>2024</v>
      </c>
      <c r="F4481" t="s">
        <v>682</v>
      </c>
      <c r="G4481" t="str">
        <f t="shared" si="326"/>
        <v>2024-Q4</v>
      </c>
      <c r="H4481" s="4">
        <f>INDEX('ALL - prices'!$J$3:$DY$219,MATCH('COMBINED DATA'!A4481,'ALL - prices'!$B$3:$B$219,0),MATCH('COMBINED DATA'!G4481,'ALL - prices'!$J$1:$DY$1,0))</f>
        <v>57.305100000000003</v>
      </c>
      <c r="I4481" s="14" t="s">
        <v>769</v>
      </c>
      <c r="J4481" s="15">
        <f>INDEX(MarketCap2!$E$2:$AR$224,MATCH(A4481,MarketCap2!$B$2:$B$224,0),MATCH(G4481,MarketCap2!$E$1:$AR$1,0))</f>
        <v>17129806848</v>
      </c>
      <c r="K4481">
        <f t="shared" si="327"/>
        <v>23.564085873562128</v>
      </c>
      <c r="L4481">
        <f>INDEX('PB2'!$D$2:$AQ$224,MATCH(A4481,'PB2'!$B$2:$B$224,0),MATCH(G4481,'PB2'!$D$1:$AQ$1,0))</f>
        <v>0.97742274869809698</v>
      </c>
      <c r="M4481" s="16">
        <f t="shared" si="328"/>
        <v>1.0230987577606265</v>
      </c>
      <c r="N4481" s="6">
        <f>INDEX('ROA2'!$D$2:$AQ$224,MATCH(A4481,'ROA2'!$B$2:$B$224,0),MATCH(G4481,'ROA2'!$D$1:$AQ$1,0))</f>
        <v>3.34134793281555</v>
      </c>
      <c r="O4481" s="6">
        <v>32789.999616000001</v>
      </c>
      <c r="P4481" s="28">
        <v>2.5135989095773376E-2</v>
      </c>
    </row>
    <row r="4482" spans="1:16" x14ac:dyDescent="0.3">
      <c r="A4482" t="s">
        <v>578</v>
      </c>
      <c r="B4482" t="e">
        <f>VLOOKUP(A4482,Sheet3!L:L,1,FALSE)</f>
        <v>#N/A</v>
      </c>
      <c r="C4482" t="str">
        <f>VLOOKUP(A4482,'ALL - prices'!B:C,2,FALSE)</f>
        <v>Metro Inc/CN</v>
      </c>
      <c r="D4482" t="str">
        <f>VLOOKUP(A4482,'ALL - prices'!B:I,8,FALSE)</f>
        <v>Consumer Staples</v>
      </c>
      <c r="E4482">
        <v>2015</v>
      </c>
      <c r="F4482" t="s">
        <v>679</v>
      </c>
      <c r="G4482" t="str">
        <f t="shared" si="326"/>
        <v>2015-Q1</v>
      </c>
      <c r="H4482" s="4">
        <f>INDEX('ALL - prices'!$J$3:$DY$219,MATCH('COMBINED DATA'!A4482,'ALL - prices'!$B$3:$B$219,0),MATCH('COMBINED DATA'!G4482,'ALL - prices'!$J$1:$DY$1,0))</f>
        <v>28.98</v>
      </c>
      <c r="I4482" s="14">
        <f t="shared" ref="I4482:I4517" si="329">STDEV(H4483:H4486)</f>
        <v>4.3235800752000113</v>
      </c>
      <c r="J4482" s="15">
        <f>INDEX(MarketCap2!$E$2:$AR$224,MATCH(A4482,MarketCap2!$B$2:$B$224,0),MATCH(G4482,MarketCap2!$E$1:$AR$1,0))</f>
        <v>8656653312</v>
      </c>
      <c r="K4482">
        <f t="shared" si="327"/>
        <v>22.88159403124865</v>
      </c>
      <c r="L4482">
        <f>INDEX('PB2'!$D$2:$AQ$224,MATCH(A4482,'PB2'!$B$2:$B$224,0),MATCH(G4482,'PB2'!$D$1:$AQ$1,0))</f>
        <v>3.1590240001678498</v>
      </c>
      <c r="M4482" s="16">
        <f t="shared" si="328"/>
        <v>0.31655346712999538</v>
      </c>
      <c r="N4482" s="6">
        <f>INDEX('ROA2'!$D$2:$AQ$224,MATCH(A4482,'ROA2'!$B$2:$B$224,0),MATCH(G4482,'ROA2'!$D$1:$AQ$1,0))</f>
        <v>8.5634717941284197</v>
      </c>
      <c r="O4482" s="6">
        <v>5570.8999679999997</v>
      </c>
      <c r="P4482" s="28">
        <v>5.5194659411611668E-2</v>
      </c>
    </row>
    <row r="4483" spans="1:16" x14ac:dyDescent="0.3">
      <c r="A4483" t="s">
        <v>578</v>
      </c>
      <c r="B4483" t="e">
        <f>VLOOKUP(A4483,Sheet3!L:L,1,FALSE)</f>
        <v>#N/A</v>
      </c>
      <c r="C4483" t="str">
        <f>VLOOKUP(A4483,'ALL - prices'!B:C,2,FALSE)</f>
        <v>Metro Inc/CN</v>
      </c>
      <c r="D4483" t="str">
        <f>VLOOKUP(A4483,'ALL - prices'!B:I,8,FALSE)</f>
        <v>Consumer Staples</v>
      </c>
      <c r="E4483">
        <v>2015</v>
      </c>
      <c r="F4483" t="s">
        <v>680</v>
      </c>
      <c r="G4483" t="str">
        <f t="shared" si="326"/>
        <v>2015-Q2</v>
      </c>
      <c r="H4483" s="4">
        <f>INDEX('ALL - prices'!$J$3:$DY$219,MATCH('COMBINED DATA'!A4483,'ALL - prices'!$B$3:$B$219,0),MATCH('COMBINED DATA'!G4483,'ALL - prices'!$J$1:$DY$1,0))</f>
        <v>28.396899999999999</v>
      </c>
      <c r="I4483" s="14">
        <f t="shared" si="329"/>
        <v>3.92203411626756</v>
      </c>
      <c r="J4483" s="15">
        <f>INDEX(MarketCap2!$E$2:$AR$224,MATCH(A4483,MarketCap2!$B$2:$B$224,0),MATCH(G4483,MarketCap2!$E$1:$AR$1,0))</f>
        <v>8342812160</v>
      </c>
      <c r="K4483">
        <f t="shared" si="327"/>
        <v>22.84466618592992</v>
      </c>
      <c r="L4483">
        <f>INDEX('PB2'!$D$2:$AQ$224,MATCH(A4483,'PB2'!$B$2:$B$224,0),MATCH(G4483,'PB2'!$D$1:$AQ$1,0))</f>
        <v>3.0872850418090798</v>
      </c>
      <c r="M4483" s="16">
        <f t="shared" si="328"/>
        <v>0.32390919090970055</v>
      </c>
      <c r="N4483" s="6">
        <f>INDEX('ROA2'!$D$2:$AQ$224,MATCH(A4483,'ROA2'!$B$2:$B$224,0),MATCH(G4483,'ROA2'!$D$1:$AQ$1,0))</f>
        <v>9.2116012573242205</v>
      </c>
      <c r="O4483" s="6">
        <v>5300.2997759999998</v>
      </c>
      <c r="P4483" s="28">
        <v>-4.857387380034893E-2</v>
      </c>
    </row>
    <row r="4484" spans="1:16" x14ac:dyDescent="0.3">
      <c r="A4484" t="s">
        <v>578</v>
      </c>
      <c r="B4484" t="e">
        <f>VLOOKUP(A4484,Sheet3!L:L,1,FALSE)</f>
        <v>#N/A</v>
      </c>
      <c r="C4484" t="str">
        <f>VLOOKUP(A4484,'ALL - prices'!B:C,2,FALSE)</f>
        <v>Metro Inc/CN</v>
      </c>
      <c r="D4484" t="str">
        <f>VLOOKUP(A4484,'ALL - prices'!B:I,8,FALSE)</f>
        <v>Consumer Staples</v>
      </c>
      <c r="E4484">
        <v>2015</v>
      </c>
      <c r="F4484" t="s">
        <v>681</v>
      </c>
      <c r="G4484" t="str">
        <f t="shared" si="326"/>
        <v>2015-Q3</v>
      </c>
      <c r="H4484" s="4">
        <f>INDEX('ALL - prices'!$J$3:$DY$219,MATCH('COMBINED DATA'!A4484,'ALL - prices'!$B$3:$B$219,0),MATCH('COMBINED DATA'!G4484,'ALL - prices'!$J$1:$DY$1,0))</f>
        <v>30.9041</v>
      </c>
      <c r="I4484" s="14">
        <f t="shared" si="329"/>
        <v>2.6275645187130996</v>
      </c>
      <c r="J4484" s="15">
        <f>INDEX(MarketCap2!$E$2:$AR$224,MATCH(A4484,MarketCap2!$B$2:$B$224,0),MATCH(G4484,MarketCap2!$E$1:$AR$1,0))</f>
        <v>8900046848</v>
      </c>
      <c r="K4484">
        <f t="shared" si="327"/>
        <v>22.909322377490877</v>
      </c>
      <c r="L4484">
        <f>INDEX('PB2'!$D$2:$AQ$224,MATCH(A4484,'PB2'!$B$2:$B$224,0),MATCH(G4484,'PB2'!$D$1:$AQ$1,0))</f>
        <v>3.2748899459838898</v>
      </c>
      <c r="M4484" s="16">
        <f t="shared" si="328"/>
        <v>0.30535377264397368</v>
      </c>
      <c r="N4484" s="6">
        <f>INDEX('ROA2'!$D$2:$AQ$224,MATCH(A4484,'ROA2'!$B$2:$B$224,0),MATCH(G4484,'ROA2'!$D$1:$AQ$1,0))</f>
        <v>9.5291643142700195</v>
      </c>
      <c r="O4484" s="6">
        <v>5276.4001280000002</v>
      </c>
      <c r="P4484" s="28">
        <v>-4.5091125049602507E-3</v>
      </c>
    </row>
    <row r="4485" spans="1:16" x14ac:dyDescent="0.3">
      <c r="A4485" t="s">
        <v>578</v>
      </c>
      <c r="B4485" t="e">
        <f>VLOOKUP(A4485,Sheet3!L:L,1,FALSE)</f>
        <v>#N/A</v>
      </c>
      <c r="C4485" t="str">
        <f>VLOOKUP(A4485,'ALL - prices'!B:C,2,FALSE)</f>
        <v>Metro Inc/CN</v>
      </c>
      <c r="D4485" t="str">
        <f>VLOOKUP(A4485,'ALL - prices'!B:I,8,FALSE)</f>
        <v>Consumer Staples</v>
      </c>
      <c r="E4485">
        <v>2015</v>
      </c>
      <c r="F4485" t="s">
        <v>682</v>
      </c>
      <c r="G4485" t="str">
        <f t="shared" si="326"/>
        <v>2015-Q4</v>
      </c>
      <c r="H4485" s="4">
        <f>INDEX('ALL - prices'!$J$3:$DY$219,MATCH('COMBINED DATA'!A4485,'ALL - prices'!$B$3:$B$219,0),MATCH('COMBINED DATA'!G4485,'ALL - prices'!$J$1:$DY$1,0))</f>
        <v>33.030299999999997</v>
      </c>
      <c r="I4485" s="14">
        <f t="shared" si="329"/>
        <v>1.840257879347347</v>
      </c>
      <c r="J4485" s="15">
        <f>INDEX(MarketCap2!$E$2:$AR$224,MATCH(A4485,MarketCap2!$B$2:$B$224,0),MATCH(G4485,MarketCap2!$E$1:$AR$1,0))</f>
        <v>9274236928</v>
      </c>
      <c r="K4485">
        <f t="shared" si="327"/>
        <v>22.950506170141644</v>
      </c>
      <c r="L4485">
        <f>INDEX('PB2'!$D$2:$AQ$224,MATCH(A4485,'PB2'!$B$2:$B$224,0),MATCH(G4485,'PB2'!$D$1:$AQ$1,0))</f>
        <v>3.5679750442504901</v>
      </c>
      <c r="M4485" s="16">
        <f t="shared" si="328"/>
        <v>0.28027101860239212</v>
      </c>
      <c r="N4485" s="6">
        <f>INDEX('ROA2'!$D$2:$AQ$224,MATCH(A4485,'ROA2'!$B$2:$B$224,0),MATCH(G4485,'ROA2'!$D$1:$AQ$1,0))</f>
        <v>9.4894342422485405</v>
      </c>
      <c r="O4485" s="6">
        <v>5387.10016</v>
      </c>
      <c r="P4485" s="28">
        <v>2.0980219337906843E-2</v>
      </c>
    </row>
    <row r="4486" spans="1:16" x14ac:dyDescent="0.3">
      <c r="A4486" t="s">
        <v>578</v>
      </c>
      <c r="B4486" t="e">
        <f>VLOOKUP(A4486,Sheet3!L:L,1,FALSE)</f>
        <v>#N/A</v>
      </c>
      <c r="C4486" t="str">
        <f>VLOOKUP(A4486,'ALL - prices'!B:C,2,FALSE)</f>
        <v>Metro Inc/CN</v>
      </c>
      <c r="D4486" t="str">
        <f>VLOOKUP(A4486,'ALL - prices'!B:I,8,FALSE)</f>
        <v>Consumer Staples</v>
      </c>
      <c r="E4486">
        <v>2016</v>
      </c>
      <c r="F4486" t="s">
        <v>679</v>
      </c>
      <c r="G4486" t="str">
        <f t="shared" si="326"/>
        <v>2016-Q1</v>
      </c>
      <c r="H4486" s="4">
        <f>INDEX('ALL - prices'!$J$3:$DY$219,MATCH('COMBINED DATA'!A4486,'ALL - prices'!$B$3:$B$219,0),MATCH('COMBINED DATA'!G4486,'ALL - prices'!$J$1:$DY$1,0))</f>
        <v>38.550699999999999</v>
      </c>
      <c r="I4486" s="14">
        <f t="shared" si="329"/>
        <v>1.7585942347511534</v>
      </c>
      <c r="J4486" s="15">
        <f>INDEX(MarketCap2!$E$2:$AR$224,MATCH(A4486,MarketCap2!$B$2:$B$224,0),MATCH(G4486,MarketCap2!$E$1:$AR$1,0))</f>
        <v>10728608768</v>
      </c>
      <c r="K4486">
        <f t="shared" si="327"/>
        <v>23.096179727027966</v>
      </c>
      <c r="L4486">
        <f>INDEX('PB2'!$D$2:$AQ$224,MATCH(A4486,'PB2'!$B$2:$B$224,0),MATCH(G4486,'PB2'!$D$1:$AQ$1,0))</f>
        <v>3.8813750743865998</v>
      </c>
      <c r="M4486" s="16">
        <f t="shared" si="328"/>
        <v>0.25764065075778247</v>
      </c>
      <c r="N4486" s="6">
        <f>INDEX('ROA2'!$D$2:$AQ$224,MATCH(A4486,'ROA2'!$B$2:$B$224,0),MATCH(G4486,'ROA2'!$D$1:$AQ$1,0))</f>
        <v>9.5201511383056605</v>
      </c>
      <c r="O4486" s="6">
        <v>5624.3000320000001</v>
      </c>
      <c r="P4486" s="28">
        <v>4.4031086290402317E-2</v>
      </c>
    </row>
    <row r="4487" spans="1:16" x14ac:dyDescent="0.3">
      <c r="A4487" t="s">
        <v>578</v>
      </c>
      <c r="B4487" t="e">
        <f>VLOOKUP(A4487,Sheet3!L:L,1,FALSE)</f>
        <v>#N/A</v>
      </c>
      <c r="C4487" t="str">
        <f>VLOOKUP(A4487,'ALL - prices'!B:C,2,FALSE)</f>
        <v>Metro Inc/CN</v>
      </c>
      <c r="D4487" t="str">
        <f>VLOOKUP(A4487,'ALL - prices'!B:I,8,FALSE)</f>
        <v>Consumer Staples</v>
      </c>
      <c r="E4487">
        <v>2016</v>
      </c>
      <c r="F4487" t="s">
        <v>680</v>
      </c>
      <c r="G4487" t="str">
        <f t="shared" si="326"/>
        <v>2016-Q2</v>
      </c>
      <c r="H4487" s="4">
        <f>INDEX('ALL - prices'!$J$3:$DY$219,MATCH('COMBINED DATA'!A4487,'ALL - prices'!$B$3:$B$219,0),MATCH('COMBINED DATA'!G4487,'ALL - prices'!$J$1:$DY$1,0))</f>
        <v>38.632599999999996</v>
      </c>
      <c r="I4487" s="14">
        <f t="shared" si="329"/>
        <v>1.2245554387205186</v>
      </c>
      <c r="J4487" s="15">
        <f>INDEX(MarketCap2!$E$2:$AR$224,MATCH(A4487,MarketCap2!$B$2:$B$224,0),MATCH(G4487,MarketCap2!$E$1:$AR$1,0))</f>
        <v>10644738048</v>
      </c>
      <c r="K4487">
        <f t="shared" si="327"/>
        <v>23.088331527004105</v>
      </c>
      <c r="L4487">
        <f>INDEX('PB2'!$D$2:$AQ$224,MATCH(A4487,'PB2'!$B$2:$B$224,0),MATCH(G4487,'PB2'!$D$1:$AQ$1,0))</f>
        <v>3.9566209316253702</v>
      </c>
      <c r="M4487" s="16">
        <f t="shared" si="328"/>
        <v>0.25274091637310386</v>
      </c>
      <c r="N4487" s="6">
        <f>INDEX('ROA2'!$D$2:$AQ$224,MATCH(A4487,'ROA2'!$B$2:$B$224,0),MATCH(G4487,'ROA2'!$D$1:$AQ$1,0))</f>
        <v>10.056432723999</v>
      </c>
      <c r="O4487" s="6">
        <v>5544.5002240000003</v>
      </c>
      <c r="P4487" s="28">
        <v>-1.4188398119938661E-2</v>
      </c>
    </row>
    <row r="4488" spans="1:16" x14ac:dyDescent="0.3">
      <c r="A4488" t="s">
        <v>578</v>
      </c>
      <c r="B4488" t="e">
        <f>VLOOKUP(A4488,Sheet3!L:L,1,FALSE)</f>
        <v>#N/A</v>
      </c>
      <c r="C4488" t="str">
        <f>VLOOKUP(A4488,'ALL - prices'!B:C,2,FALSE)</f>
        <v>Metro Inc/CN</v>
      </c>
      <c r="D4488" t="str">
        <f>VLOOKUP(A4488,'ALL - prices'!B:I,8,FALSE)</f>
        <v>Consumer Staples</v>
      </c>
      <c r="E4488">
        <v>2016</v>
      </c>
      <c r="F4488" t="s">
        <v>681</v>
      </c>
      <c r="G4488" t="str">
        <f t="shared" si="326"/>
        <v>2016-Q3</v>
      </c>
      <c r="H4488" s="4">
        <f>INDEX('ALL - prices'!$J$3:$DY$219,MATCH('COMBINED DATA'!A4488,'ALL - prices'!$B$3:$B$219,0),MATCH('COMBINED DATA'!G4488,'ALL - prices'!$J$1:$DY$1,0))</f>
        <v>37.084000000000003</v>
      </c>
      <c r="I4488" s="14">
        <f t="shared" si="329"/>
        <v>1.3489856547297547</v>
      </c>
      <c r="J4488" s="15">
        <f>INDEX(MarketCap2!$E$2:$AR$224,MATCH(A4488,MarketCap2!$B$2:$B$224,0),MATCH(G4488,MarketCap2!$E$1:$AR$1,0))</f>
        <v>10170916864</v>
      </c>
      <c r="K4488">
        <f t="shared" si="327"/>
        <v>23.042798196728917</v>
      </c>
      <c r="L4488">
        <f>INDEX('PB2'!$D$2:$AQ$224,MATCH(A4488,'PB2'!$B$2:$B$224,0),MATCH(G4488,'PB2'!$D$1:$AQ$1,0))</f>
        <v>3.8462550640106201</v>
      </c>
      <c r="M4488" s="16">
        <f t="shared" si="328"/>
        <v>0.25999315785294441</v>
      </c>
      <c r="N4488" s="6">
        <f>INDEX('ROA2'!$D$2:$AQ$224,MATCH(A4488,'ROA2'!$B$2:$B$224,0),MATCH(G4488,'ROA2'!$D$1:$AQ$1,0))</f>
        <v>10.315471649169901</v>
      </c>
      <c r="O4488" s="6">
        <v>5542.3001599999998</v>
      </c>
      <c r="P4488" s="28">
        <v>-3.9680113826622975E-4</v>
      </c>
    </row>
    <row r="4489" spans="1:16" x14ac:dyDescent="0.3">
      <c r="A4489" t="s">
        <v>578</v>
      </c>
      <c r="B4489" t="e">
        <f>VLOOKUP(A4489,Sheet3!L:L,1,FALSE)</f>
        <v>#N/A</v>
      </c>
      <c r="C4489" t="str">
        <f>VLOOKUP(A4489,'ALL - prices'!B:C,2,FALSE)</f>
        <v>Metro Inc/CN</v>
      </c>
      <c r="D4489" t="str">
        <f>VLOOKUP(A4489,'ALL - prices'!B:I,8,FALSE)</f>
        <v>Consumer Staples</v>
      </c>
      <c r="E4489">
        <v>2016</v>
      </c>
      <c r="F4489" t="s">
        <v>682</v>
      </c>
      <c r="G4489" t="str">
        <f t="shared" si="326"/>
        <v>2016-Q4</v>
      </c>
      <c r="H4489" s="4">
        <f>INDEX('ALL - prices'!$J$3:$DY$219,MATCH('COMBINED DATA'!A4489,'ALL - prices'!$B$3:$B$219,0),MATCH('COMBINED DATA'!G4489,'ALL - prices'!$J$1:$DY$1,0))</f>
        <v>34.694800000000001</v>
      </c>
      <c r="I4489" s="14">
        <f t="shared" si="329"/>
        <v>1.1373618989427523</v>
      </c>
      <c r="J4489" s="15">
        <f>INDEX(MarketCap2!$E$2:$AR$224,MATCH(A4489,MarketCap2!$B$2:$B$224,0),MATCH(G4489,MarketCap2!$E$1:$AR$1,0))</f>
        <v>9341426688</v>
      </c>
      <c r="K4489">
        <f t="shared" si="327"/>
        <v>22.957724827843219</v>
      </c>
      <c r="L4489">
        <f>INDEX('PB2'!$D$2:$AQ$224,MATCH(A4489,'PB2'!$B$2:$B$224,0),MATCH(G4489,'PB2'!$D$1:$AQ$1,0))</f>
        <v>3.42567110061646</v>
      </c>
      <c r="M4489" s="16">
        <f t="shared" si="328"/>
        <v>0.29191360484666695</v>
      </c>
      <c r="N4489" s="6">
        <f>INDEX('ROA2'!$D$2:$AQ$224,MATCH(A4489,'ROA2'!$B$2:$B$224,0),MATCH(G4489,'ROA2'!$D$1:$AQ$1,0))</f>
        <v>10.397336959838899</v>
      </c>
      <c r="O4489" s="6">
        <v>5606.0999680000004</v>
      </c>
      <c r="P4489" s="28">
        <v>1.1511431383752531E-2</v>
      </c>
    </row>
    <row r="4490" spans="1:16" x14ac:dyDescent="0.3">
      <c r="A4490" t="s">
        <v>578</v>
      </c>
      <c r="B4490" t="e">
        <f>VLOOKUP(A4490,Sheet3!L:L,1,FALSE)</f>
        <v>#N/A</v>
      </c>
      <c r="C4490" t="str">
        <f>VLOOKUP(A4490,'ALL - prices'!B:C,2,FALSE)</f>
        <v>Metro Inc/CN</v>
      </c>
      <c r="D4490" t="str">
        <f>VLOOKUP(A4490,'ALL - prices'!B:I,8,FALSE)</f>
        <v>Consumer Staples</v>
      </c>
      <c r="E4490">
        <v>2017</v>
      </c>
      <c r="F4490" t="s">
        <v>679</v>
      </c>
      <c r="G4490" t="str">
        <f t="shared" si="326"/>
        <v>2017-Q1</v>
      </c>
      <c r="H4490" s="4">
        <f>INDEX('ALL - prices'!$J$3:$DY$219,MATCH('COMBINED DATA'!A4490,'ALL - prices'!$B$3:$B$219,0),MATCH('COMBINED DATA'!G4490,'ALL - prices'!$J$1:$DY$1,0))</f>
        <v>35.434100000000001</v>
      </c>
      <c r="I4490" s="14">
        <f t="shared" si="329"/>
        <v>0.98223061277210411</v>
      </c>
      <c r="J4490" s="15">
        <f>INDEX(MarketCap2!$E$2:$AR$224,MATCH(A4490,MarketCap2!$B$2:$B$224,0),MATCH(G4490,MarketCap2!$E$1:$AR$1,0))</f>
        <v>9318033408</v>
      </c>
      <c r="K4490">
        <f t="shared" si="327"/>
        <v>22.955217435653328</v>
      </c>
      <c r="L4490">
        <f>INDEX('PB2'!$D$2:$AQ$224,MATCH(A4490,'PB2'!$B$2:$B$224,0),MATCH(G4490,'PB2'!$D$1:$AQ$1,0))</f>
        <v>3.42015504837036</v>
      </c>
      <c r="M4490" s="16">
        <f t="shared" si="328"/>
        <v>0.29238440534340143</v>
      </c>
      <c r="N4490" s="6">
        <f>INDEX('ROA2'!$D$2:$AQ$224,MATCH(A4490,'ROA2'!$B$2:$B$224,0),MATCH(G4490,'ROA2'!$D$1:$AQ$1,0))</f>
        <v>9.9616050720214808</v>
      </c>
      <c r="O4490" s="6">
        <v>5809.6</v>
      </c>
      <c r="P4490" s="28">
        <v>3.6299750835980797E-2</v>
      </c>
    </row>
    <row r="4491" spans="1:16" x14ac:dyDescent="0.3">
      <c r="A4491" t="s">
        <v>578</v>
      </c>
      <c r="B4491" t="e">
        <f>VLOOKUP(A4491,Sheet3!L:L,1,FALSE)</f>
        <v>#N/A</v>
      </c>
      <c r="C4491" t="str">
        <f>VLOOKUP(A4491,'ALL - prices'!B:C,2,FALSE)</f>
        <v>Metro Inc/CN</v>
      </c>
      <c r="D4491" t="str">
        <f>VLOOKUP(A4491,'ALL - prices'!B:I,8,FALSE)</f>
        <v>Consumer Staples</v>
      </c>
      <c r="E4491">
        <v>2017</v>
      </c>
      <c r="F4491" t="s">
        <v>680</v>
      </c>
      <c r="G4491" t="str">
        <f t="shared" si="326"/>
        <v>2017-Q2</v>
      </c>
      <c r="H4491" s="4">
        <f>INDEX('ALL - prices'!$J$3:$DY$219,MATCH('COMBINED DATA'!A4491,'ALL - prices'!$B$3:$B$219,0),MATCH('COMBINED DATA'!G4491,'ALL - prices'!$J$1:$DY$1,0))</f>
        <v>37.154800000000002</v>
      </c>
      <c r="I4491" s="14">
        <f t="shared" si="329"/>
        <v>1.8413816703316379</v>
      </c>
      <c r="J4491" s="15">
        <f>INDEX(MarketCap2!$E$2:$AR$224,MATCH(A4491,MarketCap2!$B$2:$B$224,0),MATCH(G4491,MarketCap2!$E$1:$AR$1,0))</f>
        <v>9731536896</v>
      </c>
      <c r="K4491">
        <f t="shared" si="327"/>
        <v>22.998637675038783</v>
      </c>
      <c r="L4491">
        <f>INDEX('PB2'!$D$2:$AQ$224,MATCH(A4491,'PB2'!$B$2:$B$224,0),MATCH(G4491,'PB2'!$D$1:$AQ$1,0))</f>
        <v>3.5262858867645299</v>
      </c>
      <c r="M4491" s="16">
        <f t="shared" si="328"/>
        <v>0.28358449431266308</v>
      </c>
      <c r="N4491" s="6">
        <f>INDEX('ROA2'!$D$2:$AQ$224,MATCH(A4491,'ROA2'!$B$2:$B$224,0),MATCH(G4491,'ROA2'!$D$1:$AQ$1,0))</f>
        <v>10.2038831710815</v>
      </c>
      <c r="O4491" s="6">
        <v>5760.9999360000002</v>
      </c>
      <c r="P4491" s="28">
        <v>-8.3654750757367457E-3</v>
      </c>
    </row>
    <row r="4492" spans="1:16" x14ac:dyDescent="0.3">
      <c r="A4492" t="s">
        <v>578</v>
      </c>
      <c r="B4492" t="e">
        <f>VLOOKUP(A4492,Sheet3!L:L,1,FALSE)</f>
        <v>#N/A</v>
      </c>
      <c r="C4492" t="str">
        <f>VLOOKUP(A4492,'ALL - prices'!B:C,2,FALSE)</f>
        <v>Metro Inc/CN</v>
      </c>
      <c r="D4492" t="str">
        <f>VLOOKUP(A4492,'ALL - prices'!B:I,8,FALSE)</f>
        <v>Consumer Staples</v>
      </c>
      <c r="E4492">
        <v>2017</v>
      </c>
      <c r="F4492" t="s">
        <v>681</v>
      </c>
      <c r="G4492" t="str">
        <f t="shared" si="326"/>
        <v>2017-Q3</v>
      </c>
      <c r="H4492" s="4">
        <f>INDEX('ALL - prices'!$J$3:$DY$219,MATCH('COMBINED DATA'!A4492,'ALL - prices'!$B$3:$B$219,0),MATCH('COMBINED DATA'!G4492,'ALL - prices'!$J$1:$DY$1,0))</f>
        <v>37.502099999999999</v>
      </c>
      <c r="I4492" s="14">
        <f t="shared" si="329"/>
        <v>1.9400358869103438</v>
      </c>
      <c r="J4492" s="15">
        <f>INDEX(MarketCap2!$E$2:$AR$224,MATCH(A4492,MarketCap2!$B$2:$B$224,0),MATCH(G4492,MarketCap2!$E$1:$AR$1,0))</f>
        <v>9771426816</v>
      </c>
      <c r="K4492">
        <f t="shared" si="327"/>
        <v>23.002728332870465</v>
      </c>
      <c r="L4492">
        <f>INDEX('PB2'!$D$2:$AQ$224,MATCH(A4492,'PB2'!$B$2:$B$224,0),MATCH(G4492,'PB2'!$D$1:$AQ$1,0))</f>
        <v>3.3480739593505899</v>
      </c>
      <c r="M4492" s="16">
        <f t="shared" si="328"/>
        <v>0.2986791845524121</v>
      </c>
      <c r="N4492" s="6">
        <f>INDEX('ROA2'!$D$2:$AQ$224,MATCH(A4492,'ROA2'!$B$2:$B$224,0),MATCH(G4492,'ROA2'!$D$1:$AQ$1,0))</f>
        <v>10.2259073257446</v>
      </c>
      <c r="O4492" s="6">
        <v>5856.2001920000002</v>
      </c>
      <c r="P4492" s="28">
        <v>1.6524953490296319E-2</v>
      </c>
    </row>
    <row r="4493" spans="1:16" x14ac:dyDescent="0.3">
      <c r="A4493" t="s">
        <v>578</v>
      </c>
      <c r="B4493" t="e">
        <f>VLOOKUP(A4493,Sheet3!L:L,1,FALSE)</f>
        <v>#N/A</v>
      </c>
      <c r="C4493" t="str">
        <f>VLOOKUP(A4493,'ALL - prices'!B:C,2,FALSE)</f>
        <v>Metro Inc/CN</v>
      </c>
      <c r="D4493" t="str">
        <f>VLOOKUP(A4493,'ALL - prices'!B:I,8,FALSE)</f>
        <v>Consumer Staples</v>
      </c>
      <c r="E4493">
        <v>2017</v>
      </c>
      <c r="F4493" t="s">
        <v>682</v>
      </c>
      <c r="G4493" t="str">
        <f t="shared" si="326"/>
        <v>2017-Q4</v>
      </c>
      <c r="H4493" s="4">
        <f>INDEX('ALL - prices'!$J$3:$DY$219,MATCH('COMBINED DATA'!A4493,'ALL - prices'!$B$3:$B$219,0),MATCH('COMBINED DATA'!G4493,'ALL - prices'!$J$1:$DY$1,0))</f>
        <v>35.317100000000003</v>
      </c>
      <c r="I4493" s="14">
        <f t="shared" si="329"/>
        <v>3.0697677572307209</v>
      </c>
      <c r="J4493" s="15">
        <f>INDEX(MarketCap2!$E$2:$AR$224,MATCH(A4493,MarketCap2!$B$2:$B$224,0),MATCH(G4493,MarketCap2!$E$1:$AR$1,0))</f>
        <v>9165693952</v>
      </c>
      <c r="K4493">
        <f t="shared" si="327"/>
        <v>22.938733432993029</v>
      </c>
      <c r="L4493">
        <f>INDEX('PB2'!$D$2:$AQ$224,MATCH(A4493,'PB2'!$B$2:$B$224,0),MATCH(G4493,'PB2'!$D$1:$AQ$1,0))</f>
        <v>2.1862831115722701</v>
      </c>
      <c r="M4493" s="16">
        <f t="shared" si="328"/>
        <v>0.45739730353625058</v>
      </c>
      <c r="N4493" s="6">
        <f>INDEX('ROA2'!$D$2:$AQ$224,MATCH(A4493,'ROA2'!$B$2:$B$224,0),MATCH(G4493,'ROA2'!$D$1:$AQ$1,0))</f>
        <v>10.1520137786865</v>
      </c>
      <c r="O4493" s="6">
        <v>6050.6997760000004</v>
      </c>
      <c r="P4493" s="28">
        <v>3.3212591377204087E-2</v>
      </c>
    </row>
    <row r="4494" spans="1:16" x14ac:dyDescent="0.3">
      <c r="A4494" t="s">
        <v>578</v>
      </c>
      <c r="B4494" t="e">
        <f>VLOOKUP(A4494,Sheet3!L:L,1,FALSE)</f>
        <v>#N/A</v>
      </c>
      <c r="C4494" t="str">
        <f>VLOOKUP(A4494,'ALL - prices'!B:C,2,FALSE)</f>
        <v>Metro Inc/CN</v>
      </c>
      <c r="D4494" t="str">
        <f>VLOOKUP(A4494,'ALL - prices'!B:I,8,FALSE)</f>
        <v>Consumer Staples</v>
      </c>
      <c r="E4494">
        <v>2018</v>
      </c>
      <c r="F4494" t="s">
        <v>679</v>
      </c>
      <c r="G4494" t="str">
        <f t="shared" si="326"/>
        <v>2018-Q1</v>
      </c>
      <c r="H4494" s="4">
        <f>INDEX('ALL - prices'!$J$3:$DY$219,MATCH('COMBINED DATA'!A4494,'ALL - prices'!$B$3:$B$219,0),MATCH('COMBINED DATA'!G4494,'ALL - prices'!$J$1:$DY$1,0))</f>
        <v>36.230600000000003</v>
      </c>
      <c r="I4494" s="14">
        <f t="shared" si="329"/>
        <v>3.6475458900471702</v>
      </c>
      <c r="J4494" s="15">
        <f>INDEX(MarketCap2!$E$2:$AR$224,MATCH(A4494,MarketCap2!$B$2:$B$224,0),MATCH(G4494,MarketCap2!$E$1:$AR$1,0))</f>
        <v>9359254528</v>
      </c>
      <c r="K4494">
        <f t="shared" si="327"/>
        <v>22.959631479819681</v>
      </c>
      <c r="L4494">
        <f>INDEX('PB2'!$D$2:$AQ$224,MATCH(A4494,'PB2'!$B$2:$B$224,0),MATCH(G4494,'PB2'!$D$1:$AQ$1,0))</f>
        <v>2.2279360294342001</v>
      </c>
      <c r="M4494" s="16">
        <f t="shared" si="328"/>
        <v>0.44884592142170121</v>
      </c>
      <c r="N4494" s="6">
        <f>INDEX('ROA2'!$D$2:$AQ$224,MATCH(A4494,'ROA2'!$B$2:$B$224,0),MATCH(G4494,'ROA2'!$D$1:$AQ$1,0))</f>
        <v>24.196384429931602</v>
      </c>
      <c r="O4494" s="6">
        <v>8696.6999039999992</v>
      </c>
      <c r="P4494" s="28">
        <v>0.43730481199799637</v>
      </c>
    </row>
    <row r="4495" spans="1:16" x14ac:dyDescent="0.3">
      <c r="A4495" t="s">
        <v>578</v>
      </c>
      <c r="B4495" t="e">
        <f>VLOOKUP(A4495,Sheet3!L:L,1,FALSE)</f>
        <v>#N/A</v>
      </c>
      <c r="C4495" t="str">
        <f>VLOOKUP(A4495,'ALL - prices'!B:C,2,FALSE)</f>
        <v>Metro Inc/CN</v>
      </c>
      <c r="D4495" t="str">
        <f>VLOOKUP(A4495,'ALL - prices'!B:I,8,FALSE)</f>
        <v>Consumer Staples</v>
      </c>
      <c r="E4495">
        <v>2018</v>
      </c>
      <c r="F4495" t="s">
        <v>680</v>
      </c>
      <c r="G4495" t="str">
        <f t="shared" si="326"/>
        <v>2018-Q2</v>
      </c>
      <c r="H4495" s="4">
        <f>INDEX('ALL - prices'!$J$3:$DY$219,MATCH('COMBINED DATA'!A4495,'ALL - prices'!$B$3:$B$219,0),MATCH('COMBINED DATA'!G4495,'ALL - prices'!$J$1:$DY$1,0))</f>
        <v>39.567300000000003</v>
      </c>
      <c r="I4495" s="14">
        <f t="shared" si="329"/>
        <v>4.0132290642947375</v>
      </c>
      <c r="J4495" s="15">
        <f>INDEX(MarketCap2!$E$2:$AR$224,MATCH(A4495,MarketCap2!$B$2:$B$224,0),MATCH(G4495,MarketCap2!$E$1:$AR$1,0))</f>
        <v>11450185728</v>
      </c>
      <c r="K4495">
        <f t="shared" si="327"/>
        <v>23.16127178760113</v>
      </c>
      <c r="L4495">
        <f>INDEX('PB2'!$D$2:$AQ$224,MATCH(A4495,'PB2'!$B$2:$B$224,0),MATCH(G4495,'PB2'!$D$1:$AQ$1,0))</f>
        <v>2.0577349662780802</v>
      </c>
      <c r="M4495" s="16">
        <f t="shared" si="328"/>
        <v>0.48597123360776923</v>
      </c>
      <c r="N4495" s="6">
        <f>INDEX('ROA2'!$D$2:$AQ$224,MATCH(A4495,'ROA2'!$B$2:$B$224,0),MATCH(G4495,'ROA2'!$D$1:$AQ$1,0))</f>
        <v>24.104080200195298</v>
      </c>
      <c r="O4495" s="6">
        <v>8612.5004800000006</v>
      </c>
      <c r="P4495" s="28">
        <v>-9.6817672139372646E-3</v>
      </c>
    </row>
    <row r="4496" spans="1:16" x14ac:dyDescent="0.3">
      <c r="A4496" t="s">
        <v>578</v>
      </c>
      <c r="B4496" t="e">
        <f>VLOOKUP(A4496,Sheet3!L:L,1,FALSE)</f>
        <v>#N/A</v>
      </c>
      <c r="C4496" t="str">
        <f>VLOOKUP(A4496,'ALL - prices'!B:C,2,FALSE)</f>
        <v>Metro Inc/CN</v>
      </c>
      <c r="D4496" t="str">
        <f>VLOOKUP(A4496,'ALL - prices'!B:I,8,FALSE)</f>
        <v>Consumer Staples</v>
      </c>
      <c r="E4496">
        <v>2018</v>
      </c>
      <c r="F4496" t="s">
        <v>681</v>
      </c>
      <c r="G4496" t="str">
        <f t="shared" si="326"/>
        <v>2018-Q3</v>
      </c>
      <c r="H4496" s="4">
        <f>INDEX('ALL - prices'!$J$3:$DY$219,MATCH('COMBINED DATA'!A4496,'ALL - prices'!$B$3:$B$219,0),MATCH('COMBINED DATA'!G4496,'ALL - prices'!$J$1:$DY$1,0))</f>
        <v>35.731699999999996</v>
      </c>
      <c r="I4496" s="14">
        <f t="shared" si="329"/>
        <v>4.6677336130610554</v>
      </c>
      <c r="J4496" s="15">
        <f>INDEX(MarketCap2!$E$2:$AR$224,MATCH(A4496,MarketCap2!$B$2:$B$224,0),MATCH(G4496,MarketCap2!$E$1:$AR$1,0))</f>
        <v>10296004608</v>
      </c>
      <c r="K4496">
        <f t="shared" si="327"/>
        <v>23.055021754792584</v>
      </c>
      <c r="L4496">
        <f>INDEX('PB2'!$D$2:$AQ$224,MATCH(A4496,'PB2'!$B$2:$B$224,0),MATCH(G4496,'PB2'!$D$1:$AQ$1,0))</f>
        <v>1.8203760385513299</v>
      </c>
      <c r="M4496" s="16">
        <f t="shared" si="328"/>
        <v>0.5493370484022676</v>
      </c>
      <c r="N4496" s="6">
        <f>INDEX('ROA2'!$D$2:$AQ$224,MATCH(A4496,'ROA2'!$B$2:$B$224,0),MATCH(G4496,'ROA2'!$D$1:$AQ$1,0))</f>
        <v>20.394651412963899</v>
      </c>
      <c r="O4496" s="6">
        <v>11029.600256</v>
      </c>
      <c r="P4496" s="28">
        <v>0.28065017605665188</v>
      </c>
    </row>
    <row r="4497" spans="1:16" x14ac:dyDescent="0.3">
      <c r="A4497" t="s">
        <v>578</v>
      </c>
      <c r="B4497" t="e">
        <f>VLOOKUP(A4497,Sheet3!L:L,1,FALSE)</f>
        <v>#N/A</v>
      </c>
      <c r="C4497" t="str">
        <f>VLOOKUP(A4497,'ALL - prices'!B:C,2,FALSE)</f>
        <v>Metro Inc/CN</v>
      </c>
      <c r="D4497" t="str">
        <f>VLOOKUP(A4497,'ALL - prices'!B:I,8,FALSE)</f>
        <v>Consumer Staples</v>
      </c>
      <c r="E4497">
        <v>2018</v>
      </c>
      <c r="F4497" t="s">
        <v>682</v>
      </c>
      <c r="G4497" t="str">
        <f t="shared" si="326"/>
        <v>2018-Q4</v>
      </c>
      <c r="H4497" s="4">
        <f>INDEX('ALL - prices'!$J$3:$DY$219,MATCH('COMBINED DATA'!A4497,'ALL - prices'!$B$3:$B$219,0),MATCH('COMBINED DATA'!G4497,'ALL - prices'!$J$1:$DY$1,0))</f>
        <v>42.284999999999997</v>
      </c>
      <c r="I4497" s="14">
        <f t="shared" si="329"/>
        <v>4.0961053350510079</v>
      </c>
      <c r="J4497" s="15">
        <f>INDEX(MarketCap2!$E$2:$AR$224,MATCH(A4497,MarketCap2!$B$2:$B$224,0),MATCH(G4497,MarketCap2!$E$1:$AR$1,0))</f>
        <v>12131027968</v>
      </c>
      <c r="K4497">
        <f t="shared" si="327"/>
        <v>23.219032302230847</v>
      </c>
      <c r="L4497">
        <f>INDEX('PB2'!$D$2:$AQ$224,MATCH(A4497,'PB2'!$B$2:$B$224,0),MATCH(G4497,'PB2'!$D$1:$AQ$1,0))</f>
        <v>2.0565230846404998</v>
      </c>
      <c r="M4497" s="16">
        <f t="shared" si="328"/>
        <v>0.48625760997708894</v>
      </c>
      <c r="N4497" s="6">
        <f>INDEX('ROA2'!$D$2:$AQ$224,MATCH(A4497,'ROA2'!$B$2:$B$224,0),MATCH(G4497,'ROA2'!$D$1:$AQ$1,0))</f>
        <v>20.226360321044901</v>
      </c>
      <c r="O4497" s="6">
        <v>10922.200064000001</v>
      </c>
      <c r="P4497" s="28">
        <v>-9.7374509961568601E-3</v>
      </c>
    </row>
    <row r="4498" spans="1:16" x14ac:dyDescent="0.3">
      <c r="A4498" t="s">
        <v>578</v>
      </c>
      <c r="B4498" t="e">
        <f>VLOOKUP(A4498,Sheet3!L:L,1,FALSE)</f>
        <v>#N/A</v>
      </c>
      <c r="C4498" t="str">
        <f>VLOOKUP(A4498,'ALL - prices'!B:C,2,FALSE)</f>
        <v>Metro Inc/CN</v>
      </c>
      <c r="D4498" t="str">
        <f>VLOOKUP(A4498,'ALL - prices'!B:I,8,FALSE)</f>
        <v>Consumer Staples</v>
      </c>
      <c r="E4498">
        <v>2019</v>
      </c>
      <c r="F4498" t="s">
        <v>679</v>
      </c>
      <c r="G4498" t="str">
        <f t="shared" si="326"/>
        <v>2019-Q1</v>
      </c>
      <c r="H4498" s="4">
        <f>INDEX('ALL - prices'!$J$3:$DY$219,MATCH('COMBINED DATA'!A4498,'ALL - prices'!$B$3:$B$219,0),MATCH('COMBINED DATA'!G4498,'ALL - prices'!$J$1:$DY$1,0))</f>
        <v>44.1252</v>
      </c>
      <c r="I4498" s="14">
        <f t="shared" si="329"/>
        <v>3.82982121025251</v>
      </c>
      <c r="J4498" s="15">
        <f>INDEX(MarketCap2!$E$2:$AR$224,MATCH(A4498,MarketCap2!$B$2:$B$224,0),MATCH(G4498,MarketCap2!$E$1:$AR$1,0))</f>
        <v>12610804736</v>
      </c>
      <c r="K4498">
        <f t="shared" si="327"/>
        <v>23.257819802174868</v>
      </c>
      <c r="L4498">
        <f>INDEX('PB2'!$D$2:$AQ$224,MATCH(A4498,'PB2'!$B$2:$B$224,0),MATCH(G4498,'PB2'!$D$1:$AQ$1,0))</f>
        <v>2.13403296470642</v>
      </c>
      <c r="M4498" s="16">
        <f t="shared" si="328"/>
        <v>0.46859632280215058</v>
      </c>
      <c r="N4498" s="6">
        <f>INDEX('ROA2'!$D$2:$AQ$224,MATCH(A4498,'ROA2'!$B$2:$B$224,0),MATCH(G4498,'ROA2'!$D$1:$AQ$1,0))</f>
        <v>6.3559150695800799</v>
      </c>
      <c r="O4498" s="6">
        <v>10847.299584</v>
      </c>
      <c r="P4498" s="28">
        <v>-6.8576366996677858E-3</v>
      </c>
    </row>
    <row r="4499" spans="1:16" x14ac:dyDescent="0.3">
      <c r="A4499" t="s">
        <v>578</v>
      </c>
      <c r="B4499" t="e">
        <f>VLOOKUP(A4499,Sheet3!L:L,1,FALSE)</f>
        <v>#N/A</v>
      </c>
      <c r="C4499" t="str">
        <f>VLOOKUP(A4499,'ALL - prices'!B:C,2,FALSE)</f>
        <v>Metro Inc/CN</v>
      </c>
      <c r="D4499" t="str">
        <f>VLOOKUP(A4499,'ALL - prices'!B:I,8,FALSE)</f>
        <v>Consumer Staples</v>
      </c>
      <c r="E4499">
        <v>2019</v>
      </c>
      <c r="F4499" t="s">
        <v>680</v>
      </c>
      <c r="G4499" t="str">
        <f t="shared" si="326"/>
        <v>2019-Q2</v>
      </c>
      <c r="H4499" s="4">
        <f>INDEX('ALL - prices'!$J$3:$DY$219,MATCH('COMBINED DATA'!A4499,'ALL - prices'!$B$3:$B$219,0),MATCH('COMBINED DATA'!G4499,'ALL - prices'!$J$1:$DY$1,0))</f>
        <v>44.252400000000002</v>
      </c>
      <c r="I4499" s="14">
        <f t="shared" si="329"/>
        <v>1.7665030936853754</v>
      </c>
      <c r="J4499" s="15">
        <f>INDEX(MarketCap2!$E$2:$AR$224,MATCH(A4499,MarketCap2!$B$2:$B$224,0),MATCH(G4499,MarketCap2!$E$1:$AR$1,0))</f>
        <v>12527193088</v>
      </c>
      <c r="K4499">
        <f t="shared" si="327"/>
        <v>23.251167565435985</v>
      </c>
      <c r="L4499">
        <f>INDEX('PB2'!$D$2:$AQ$224,MATCH(A4499,'PB2'!$B$2:$B$224,0),MATCH(G4499,'PB2'!$D$1:$AQ$1,0))</f>
        <v>2.14043188095093</v>
      </c>
      <c r="M4499" s="16">
        <f t="shared" si="328"/>
        <v>0.46719543326729457</v>
      </c>
      <c r="N4499" s="6">
        <f>INDEX('ROA2'!$D$2:$AQ$224,MATCH(A4499,'ROA2'!$B$2:$B$224,0),MATCH(G4499,'ROA2'!$D$1:$AQ$1,0))</f>
        <v>6.5841832160949698</v>
      </c>
      <c r="O4499" s="6">
        <v>10688.300031999999</v>
      </c>
      <c r="P4499" s="28">
        <v>-1.4657984760974878E-2</v>
      </c>
    </row>
    <row r="4500" spans="1:16" x14ac:dyDescent="0.3">
      <c r="A4500" t="s">
        <v>578</v>
      </c>
      <c r="B4500" t="e">
        <f>VLOOKUP(A4500,Sheet3!L:L,1,FALSE)</f>
        <v>#N/A</v>
      </c>
      <c r="C4500" t="str">
        <f>VLOOKUP(A4500,'ALL - prices'!B:C,2,FALSE)</f>
        <v>Metro Inc/CN</v>
      </c>
      <c r="D4500" t="str">
        <f>VLOOKUP(A4500,'ALL - prices'!B:I,8,FALSE)</f>
        <v>Consumer Staples</v>
      </c>
      <c r="E4500">
        <v>2019</v>
      </c>
      <c r="F4500" t="s">
        <v>681</v>
      </c>
      <c r="G4500" t="str">
        <f t="shared" si="326"/>
        <v>2019-Q3</v>
      </c>
      <c r="H4500" s="4">
        <f>INDEX('ALL - prices'!$J$3:$DY$219,MATCH('COMBINED DATA'!A4500,'ALL - prices'!$B$3:$B$219,0),MATCH('COMBINED DATA'!G4500,'ALL - prices'!$J$1:$DY$1,0))</f>
        <v>52.7149</v>
      </c>
      <c r="I4500" s="14">
        <f t="shared" si="329"/>
        <v>4.2771818268574915</v>
      </c>
      <c r="J4500" s="15">
        <f>INDEX(MarketCap2!$E$2:$AR$224,MATCH(A4500,MarketCap2!$B$2:$B$224,0),MATCH(G4500,MarketCap2!$E$1:$AR$1,0))</f>
        <v>14843109376</v>
      </c>
      <c r="K4500">
        <f t="shared" si="327"/>
        <v>23.42080157942263</v>
      </c>
      <c r="L4500">
        <f>INDEX('PB2'!$D$2:$AQ$224,MATCH(A4500,'PB2'!$B$2:$B$224,0),MATCH(G4500,'PB2'!$D$1:$AQ$1,0))</f>
        <v>2.4686338901519802</v>
      </c>
      <c r="M4500" s="16">
        <f t="shared" si="328"/>
        <v>0.40508234290603357</v>
      </c>
      <c r="N4500" s="6">
        <f>INDEX('ROA2'!$D$2:$AQ$224,MATCH(A4500,'ROA2'!$B$2:$B$224,0),MATCH(G4500,'ROA2'!$D$1:$AQ$1,0))</f>
        <v>6.3033027648925799</v>
      </c>
      <c r="O4500" s="6">
        <v>10838.299648</v>
      </c>
      <c r="P4500" s="28">
        <v>1.4034001249114728E-2</v>
      </c>
    </row>
    <row r="4501" spans="1:16" x14ac:dyDescent="0.3">
      <c r="A4501" t="s">
        <v>578</v>
      </c>
      <c r="B4501" t="e">
        <f>VLOOKUP(A4501,Sheet3!L:L,1,FALSE)</f>
        <v>#N/A</v>
      </c>
      <c r="C4501" t="str">
        <f>VLOOKUP(A4501,'ALL - prices'!B:C,2,FALSE)</f>
        <v>Metro Inc/CN</v>
      </c>
      <c r="D4501" t="str">
        <f>VLOOKUP(A4501,'ALL - prices'!B:I,8,FALSE)</f>
        <v>Consumer Staples</v>
      </c>
      <c r="E4501">
        <v>2019</v>
      </c>
      <c r="F4501" t="s">
        <v>682</v>
      </c>
      <c r="G4501" t="str">
        <f t="shared" si="326"/>
        <v>2019-Q4</v>
      </c>
      <c r="H4501" s="4">
        <f>INDEX('ALL - prices'!$J$3:$DY$219,MATCH('COMBINED DATA'!A4501,'ALL - prices'!$B$3:$B$219,0),MATCH('COMBINED DATA'!G4501,'ALL - prices'!$J$1:$DY$1,0))</f>
        <v>48.606999999999999</v>
      </c>
      <c r="I4501" s="14">
        <f t="shared" si="329"/>
        <v>3.457117047844922</v>
      </c>
      <c r="J4501" s="15">
        <f>INDEX(MarketCap2!$E$2:$AR$224,MATCH(A4501,MarketCap2!$B$2:$B$224,0),MATCH(G4501,MarketCap2!$E$1:$AR$1,0))</f>
        <v>13623733248</v>
      </c>
      <c r="K4501">
        <f t="shared" si="327"/>
        <v>23.335079200549643</v>
      </c>
      <c r="L4501">
        <f>INDEX('PB2'!$D$2:$AQ$224,MATCH(A4501,'PB2'!$B$2:$B$224,0),MATCH(G4501,'PB2'!$D$1:$AQ$1,0))</f>
        <v>2.3364601135253902</v>
      </c>
      <c r="M4501" s="16">
        <f t="shared" si="328"/>
        <v>0.42799789057436144</v>
      </c>
      <c r="N4501" s="6">
        <f>INDEX('ROA2'!$D$2:$AQ$224,MATCH(A4501,'ROA2'!$B$2:$B$224,0),MATCH(G4501,'ROA2'!$D$1:$AQ$1,0))</f>
        <v>6.4702382087707502</v>
      </c>
      <c r="O4501" s="6">
        <v>11073.899520000001</v>
      </c>
      <c r="P4501" s="28">
        <v>2.173771529222078E-2</v>
      </c>
    </row>
    <row r="4502" spans="1:16" x14ac:dyDescent="0.3">
      <c r="A4502" t="s">
        <v>578</v>
      </c>
      <c r="B4502" t="e">
        <f>VLOOKUP(A4502,Sheet3!L:L,1,FALSE)</f>
        <v>#N/A</v>
      </c>
      <c r="C4502" t="str">
        <f>VLOOKUP(A4502,'ALL - prices'!B:C,2,FALSE)</f>
        <v>Metro Inc/CN</v>
      </c>
      <c r="D4502" t="str">
        <f>VLOOKUP(A4502,'ALL - prices'!B:I,8,FALSE)</f>
        <v>Consumer Staples</v>
      </c>
      <c r="E4502">
        <v>2020</v>
      </c>
      <c r="F4502" t="s">
        <v>679</v>
      </c>
      <c r="G4502" t="str">
        <f t="shared" si="326"/>
        <v>2020-Q1</v>
      </c>
      <c r="H4502" s="4">
        <f>INDEX('ALL - prices'!$J$3:$DY$219,MATCH('COMBINED DATA'!A4502,'ALL - prices'!$B$3:$B$219,0),MATCH('COMBINED DATA'!G4502,'ALL - prices'!$J$1:$DY$1,0))</f>
        <v>51.828400000000002</v>
      </c>
      <c r="I4502" s="14">
        <f t="shared" si="329"/>
        <v>3.3129557280219317</v>
      </c>
      <c r="J4502" s="15">
        <f>INDEX(MarketCap2!$E$2:$AR$224,MATCH(A4502,MarketCap2!$B$2:$B$224,0),MATCH(G4502,MarketCap2!$E$1:$AR$1,0))</f>
        <v>14378248192</v>
      </c>
      <c r="K4502">
        <f t="shared" si="327"/>
        <v>23.388982359287052</v>
      </c>
      <c r="L4502">
        <f>INDEX('PB2'!$D$2:$AQ$224,MATCH(A4502,'PB2'!$B$2:$B$224,0),MATCH(G4502,'PB2'!$D$1:$AQ$1,0))</f>
        <v>2.3710949420928999</v>
      </c>
      <c r="M4502" s="16">
        <f t="shared" si="328"/>
        <v>0.42174608120808849</v>
      </c>
      <c r="N4502" s="6">
        <f>INDEX('ROA2'!$D$2:$AQ$224,MATCH(A4502,'ROA2'!$B$2:$B$224,0),MATCH(G4502,'ROA2'!$D$1:$AQ$1,0))</f>
        <v>5.6746358871459996</v>
      </c>
      <c r="O4502" s="6">
        <v>13076.70016</v>
      </c>
      <c r="P4502" s="28">
        <v>0.18085775804474694</v>
      </c>
    </row>
    <row r="4503" spans="1:16" x14ac:dyDescent="0.3">
      <c r="A4503" t="s">
        <v>578</v>
      </c>
      <c r="B4503" t="e">
        <f>VLOOKUP(A4503,Sheet3!L:L,1,FALSE)</f>
        <v>#N/A</v>
      </c>
      <c r="C4503" t="str">
        <f>VLOOKUP(A4503,'ALL - prices'!B:C,2,FALSE)</f>
        <v>Metro Inc/CN</v>
      </c>
      <c r="D4503" t="str">
        <f>VLOOKUP(A4503,'ALL - prices'!B:I,8,FALSE)</f>
        <v>Consumer Staples</v>
      </c>
      <c r="E4503">
        <v>2020</v>
      </c>
      <c r="F4503" t="s">
        <v>680</v>
      </c>
      <c r="G4503" t="str">
        <f t="shared" si="326"/>
        <v>2020-Q2</v>
      </c>
      <c r="H4503" s="4">
        <f>INDEX('ALL - prices'!$J$3:$DY$219,MATCH('COMBINED DATA'!A4503,'ALL - prices'!$B$3:$B$219,0),MATCH('COMBINED DATA'!G4503,'ALL - prices'!$J$1:$DY$1,0))</f>
        <v>51.194099999999999</v>
      </c>
      <c r="I4503" s="14">
        <f t="shared" si="329"/>
        <v>2.837435476505735</v>
      </c>
      <c r="J4503" s="15">
        <f>INDEX(MarketCap2!$E$2:$AR$224,MATCH(A4503,MarketCap2!$B$2:$B$224,0),MATCH(G4503,MarketCap2!$E$1:$AR$1,0))</f>
        <v>14120092672</v>
      </c>
      <c r="K4503">
        <f t="shared" si="327"/>
        <v>23.370864632162775</v>
      </c>
      <c r="L4503">
        <f>INDEX('PB2'!$D$2:$AQ$224,MATCH(A4503,'PB2'!$B$2:$B$224,0),MATCH(G4503,'PB2'!$D$1:$AQ$1,0))</f>
        <v>2.3259799480438201</v>
      </c>
      <c r="M4503" s="16">
        <f t="shared" si="328"/>
        <v>0.42992632023376348</v>
      </c>
      <c r="N4503" s="6">
        <f>INDEX('ROA2'!$D$2:$AQ$224,MATCH(A4503,'ROA2'!$B$2:$B$224,0),MATCH(G4503,'ROA2'!$D$1:$AQ$1,0))</f>
        <v>6.1863489151001003</v>
      </c>
      <c r="O4503" s="6">
        <v>13034.90048</v>
      </c>
      <c r="P4503" s="28">
        <v>-3.1965006070767076E-3</v>
      </c>
    </row>
    <row r="4504" spans="1:16" x14ac:dyDescent="0.3">
      <c r="A4504" t="s">
        <v>578</v>
      </c>
      <c r="B4504" t="e">
        <f>VLOOKUP(A4504,Sheet3!L:L,1,FALSE)</f>
        <v>#N/A</v>
      </c>
      <c r="C4504" t="str">
        <f>VLOOKUP(A4504,'ALL - prices'!B:C,2,FALSE)</f>
        <v>Metro Inc/CN</v>
      </c>
      <c r="D4504" t="str">
        <f>VLOOKUP(A4504,'ALL - prices'!B:I,8,FALSE)</f>
        <v>Consumer Staples</v>
      </c>
      <c r="E4504">
        <v>2020</v>
      </c>
      <c r="F4504" t="s">
        <v>681</v>
      </c>
      <c r="G4504" t="str">
        <f t="shared" si="326"/>
        <v>2020-Q3</v>
      </c>
      <c r="H4504" s="4">
        <f>INDEX('ALL - prices'!$J$3:$DY$219,MATCH('COMBINED DATA'!A4504,'ALL - prices'!$B$3:$B$219,0),MATCH('COMBINED DATA'!G4504,'ALL - prices'!$J$1:$DY$1,0))</f>
        <v>58.630899999999997</v>
      </c>
      <c r="I4504" s="14">
        <f t="shared" si="329"/>
        <v>2.4409393620421351</v>
      </c>
      <c r="J4504" s="15">
        <f>INDEX(MarketCap2!$E$2:$AR$224,MATCH(A4504,MarketCap2!$B$2:$B$224,0),MATCH(G4504,MarketCap2!$E$1:$AR$1,0))</f>
        <v>16043617280</v>
      </c>
      <c r="K4504">
        <f t="shared" si="327"/>
        <v>23.4985769301693</v>
      </c>
      <c r="L4504">
        <f>INDEX('PB2'!$D$2:$AQ$224,MATCH(A4504,'PB2'!$B$2:$B$224,0),MATCH(G4504,'PB2'!$D$1:$AQ$1,0))</f>
        <v>2.60827708244324</v>
      </c>
      <c r="M4504" s="16">
        <f t="shared" si="328"/>
        <v>0.38339484970027587</v>
      </c>
      <c r="N4504" s="6">
        <f>INDEX('ROA2'!$D$2:$AQ$224,MATCH(A4504,'ROA2'!$B$2:$B$224,0),MATCH(G4504,'ROA2'!$D$1:$AQ$1,0))</f>
        <v>6.4403700828552202</v>
      </c>
      <c r="O4504" s="6">
        <v>13262.799872</v>
      </c>
      <c r="P4504" s="28">
        <v>1.7483784578921416E-2</v>
      </c>
    </row>
    <row r="4505" spans="1:16" x14ac:dyDescent="0.3">
      <c r="A4505" t="s">
        <v>578</v>
      </c>
      <c r="B4505" t="e">
        <f>VLOOKUP(A4505,Sheet3!L:L,1,FALSE)</f>
        <v>#N/A</v>
      </c>
      <c r="C4505" t="str">
        <f>VLOOKUP(A4505,'ALL - prices'!B:C,2,FALSE)</f>
        <v>Metro Inc/CN</v>
      </c>
      <c r="D4505" t="str">
        <f>VLOOKUP(A4505,'ALL - prices'!B:I,8,FALSE)</f>
        <v>Consumer Staples</v>
      </c>
      <c r="E4505">
        <v>2020</v>
      </c>
      <c r="F4505" t="s">
        <v>682</v>
      </c>
      <c r="G4505" t="str">
        <f t="shared" si="326"/>
        <v>2020-Q4</v>
      </c>
      <c r="H4505" s="4">
        <f>INDEX('ALL - prices'!$J$3:$DY$219,MATCH('COMBINED DATA'!A4505,'ALL - prices'!$B$3:$B$219,0),MATCH('COMBINED DATA'!G4505,'ALL - prices'!$J$1:$DY$1,0))</f>
        <v>52.3093</v>
      </c>
      <c r="I4505" s="14">
        <f t="shared" si="329"/>
        <v>4.3101423111656079</v>
      </c>
      <c r="J4505" s="15">
        <f>INDEX(MarketCap2!$E$2:$AR$224,MATCH(A4505,MarketCap2!$B$2:$B$224,0),MATCH(G4505,MarketCap2!$E$1:$AR$1,0))</f>
        <v>14182752256</v>
      </c>
      <c r="K4505">
        <f t="shared" si="327"/>
        <v>23.375292433433753</v>
      </c>
      <c r="L4505">
        <f>INDEX('PB2'!$D$2:$AQ$224,MATCH(A4505,'PB2'!$B$2:$B$224,0),MATCH(G4505,'PB2'!$D$1:$AQ$1,0))</f>
        <v>2.3214089870452899</v>
      </c>
      <c r="M4505" s="16">
        <f t="shared" si="328"/>
        <v>0.43077286491976968</v>
      </c>
      <c r="N4505" s="6">
        <f>INDEX('ROA2'!$D$2:$AQ$224,MATCH(A4505,'ROA2'!$B$2:$B$224,0),MATCH(G4505,'ROA2'!$D$1:$AQ$1,0))</f>
        <v>6.4920120239257804</v>
      </c>
      <c r="O4505" s="6">
        <v>13423.899648000001</v>
      </c>
      <c r="P4505" s="28">
        <v>1.2146739568928401E-2</v>
      </c>
    </row>
    <row r="4506" spans="1:16" x14ac:dyDescent="0.3">
      <c r="A4506" t="s">
        <v>578</v>
      </c>
      <c r="B4506" t="e">
        <f>VLOOKUP(A4506,Sheet3!L:L,1,FALSE)</f>
        <v>#N/A</v>
      </c>
      <c r="C4506" t="str">
        <f>VLOOKUP(A4506,'ALL - prices'!B:C,2,FALSE)</f>
        <v>Metro Inc/CN</v>
      </c>
      <c r="D4506" t="str">
        <f>VLOOKUP(A4506,'ALL - prices'!B:I,8,FALSE)</f>
        <v>Consumer Staples</v>
      </c>
      <c r="E4506">
        <v>2021</v>
      </c>
      <c r="F4506" t="s">
        <v>679</v>
      </c>
      <c r="G4506" t="str">
        <f t="shared" si="326"/>
        <v>2021-Q1</v>
      </c>
      <c r="H4506" s="4">
        <f>INDEX('ALL - prices'!$J$3:$DY$219,MATCH('COMBINED DATA'!A4506,'ALL - prices'!$B$3:$B$219,0),MATCH('COMBINED DATA'!G4506,'ALL - prices'!$J$1:$DY$1,0))</f>
        <v>53.040599999999998</v>
      </c>
      <c r="I4506" s="14">
        <f t="shared" si="329"/>
        <v>5.5608184367651043</v>
      </c>
      <c r="J4506" s="15">
        <f>INDEX(MarketCap2!$E$2:$AR$224,MATCH(A4506,MarketCap2!$B$2:$B$224,0),MATCH(G4506,MarketCap2!$E$1:$AR$1,0))</f>
        <v>14223600640</v>
      </c>
      <c r="K4506">
        <f t="shared" si="327"/>
        <v>23.37816843883337</v>
      </c>
      <c r="L4506">
        <f>INDEX('PB2'!$D$2:$AQ$224,MATCH(A4506,'PB2'!$B$2:$B$224,0),MATCH(G4506,'PB2'!$D$1:$AQ$1,0))</f>
        <v>2.1656351089477499</v>
      </c>
      <c r="M4506" s="16">
        <f t="shared" si="328"/>
        <v>0.46175830631314674</v>
      </c>
      <c r="N4506" s="6">
        <f>INDEX('ROA2'!$D$2:$AQ$224,MATCH(A4506,'ROA2'!$B$2:$B$224,0),MATCH(G4506,'ROA2'!$D$1:$AQ$1,0))</f>
        <v>6.1487917900085396</v>
      </c>
      <c r="O4506" s="6">
        <v>13465.100288</v>
      </c>
      <c r="P4506" s="28">
        <v>3.0692005363834431E-3</v>
      </c>
    </row>
    <row r="4507" spans="1:16" x14ac:dyDescent="0.3">
      <c r="A4507" t="s">
        <v>578</v>
      </c>
      <c r="B4507" t="e">
        <f>VLOOKUP(A4507,Sheet3!L:L,1,FALSE)</f>
        <v>#N/A</v>
      </c>
      <c r="C4507" t="str">
        <f>VLOOKUP(A4507,'ALL - prices'!B:C,2,FALSE)</f>
        <v>Metro Inc/CN</v>
      </c>
      <c r="D4507" t="str">
        <f>VLOOKUP(A4507,'ALL - prices'!B:I,8,FALSE)</f>
        <v>Consumer Staples</v>
      </c>
      <c r="E4507">
        <v>2021</v>
      </c>
      <c r="F4507" t="s">
        <v>680</v>
      </c>
      <c r="G4507" t="str">
        <f t="shared" si="326"/>
        <v>2021-Q2</v>
      </c>
      <c r="H4507" s="4">
        <f>INDEX('ALL - prices'!$J$3:$DY$219,MATCH('COMBINED DATA'!A4507,'ALL - prices'!$B$3:$B$219,0),MATCH('COMBINED DATA'!G4507,'ALL - prices'!$J$1:$DY$1,0))</f>
        <v>55.222200000000001</v>
      </c>
      <c r="I4507" s="14">
        <f t="shared" si="329"/>
        <v>4.2369313694189916</v>
      </c>
      <c r="J4507" s="15">
        <f>INDEX(MarketCap2!$E$2:$AR$224,MATCH(A4507,MarketCap2!$B$2:$B$224,0),MATCH(G4507,MarketCap2!$E$1:$AR$1,0))</f>
        <v>14556587008</v>
      </c>
      <c r="K4507">
        <f t="shared" si="327"/>
        <v>23.401309443445708</v>
      </c>
      <c r="L4507">
        <f>INDEX('PB2'!$D$2:$AQ$224,MATCH(A4507,'PB2'!$B$2:$B$224,0),MATCH(G4507,'PB2'!$D$1:$AQ$1,0))</f>
        <v>2.30052709579468</v>
      </c>
      <c r="M4507" s="16">
        <f t="shared" si="328"/>
        <v>0.43468299148833373</v>
      </c>
      <c r="N4507" s="6">
        <f>INDEX('ROA2'!$D$2:$AQ$224,MATCH(A4507,'ROA2'!$B$2:$B$224,0),MATCH(G4507,'ROA2'!$D$1:$AQ$1,0))</f>
        <v>6.2904028892517099</v>
      </c>
      <c r="O4507" s="6">
        <v>13278.199807999999</v>
      </c>
      <c r="P4507" s="28">
        <v>-1.3880363012711061E-2</v>
      </c>
    </row>
    <row r="4508" spans="1:16" x14ac:dyDescent="0.3">
      <c r="A4508" t="s">
        <v>578</v>
      </c>
      <c r="B4508" t="e">
        <f>VLOOKUP(A4508,Sheet3!L:L,1,FALSE)</f>
        <v>#N/A</v>
      </c>
      <c r="C4508" t="str">
        <f>VLOOKUP(A4508,'ALL - prices'!B:C,2,FALSE)</f>
        <v>Metro Inc/CN</v>
      </c>
      <c r="D4508" t="str">
        <f>VLOOKUP(A4508,'ALL - prices'!B:I,8,FALSE)</f>
        <v>Consumer Staples</v>
      </c>
      <c r="E4508">
        <v>2021</v>
      </c>
      <c r="F4508" t="s">
        <v>681</v>
      </c>
      <c r="G4508" t="str">
        <f t="shared" si="326"/>
        <v>2021-Q3</v>
      </c>
      <c r="H4508" s="4">
        <f>INDEX('ALL - prices'!$J$3:$DY$219,MATCH('COMBINED DATA'!A4508,'ALL - prices'!$B$3:$B$219,0),MATCH('COMBINED DATA'!G4508,'ALL - prices'!$J$1:$DY$1,0))</f>
        <v>57.732199999999999</v>
      </c>
      <c r="I4508" s="14">
        <f t="shared" si="329"/>
        <v>1.8911015509044831</v>
      </c>
      <c r="J4508" s="15">
        <f>INDEX(MarketCap2!$E$2:$AR$224,MATCH(A4508,MarketCap2!$B$2:$B$224,0),MATCH(G4508,MarketCap2!$E$1:$AR$1,0))</f>
        <v>15114701824</v>
      </c>
      <c r="K4508">
        <f t="shared" si="327"/>
        <v>23.438933737824797</v>
      </c>
      <c r="L4508">
        <f>INDEX('PB2'!$D$2:$AQ$224,MATCH(A4508,'PB2'!$B$2:$B$224,0),MATCH(G4508,'PB2'!$D$1:$AQ$1,0))</f>
        <v>2.2845160961151101</v>
      </c>
      <c r="M4508" s="16">
        <f t="shared" si="328"/>
        <v>0.43772946126338563</v>
      </c>
      <c r="N4508" s="6">
        <f>INDEX('ROA2'!$D$2:$AQ$224,MATCH(A4508,'ROA2'!$B$2:$B$224,0),MATCH(G4508,'ROA2'!$D$1:$AQ$1,0))</f>
        <v>6.1238207817077601</v>
      </c>
      <c r="O4508" s="6">
        <v>13370.90048</v>
      </c>
      <c r="P4508" s="28">
        <v>6.9814186667193773E-3</v>
      </c>
    </row>
    <row r="4509" spans="1:16" x14ac:dyDescent="0.3">
      <c r="A4509" t="s">
        <v>578</v>
      </c>
      <c r="B4509" t="e">
        <f>VLOOKUP(A4509,Sheet3!L:L,1,FALSE)</f>
        <v>#N/A</v>
      </c>
      <c r="C4509" t="str">
        <f>VLOOKUP(A4509,'ALL - prices'!B:C,2,FALSE)</f>
        <v>Metro Inc/CN</v>
      </c>
      <c r="D4509" t="str">
        <f>VLOOKUP(A4509,'ALL - prices'!B:I,8,FALSE)</f>
        <v>Consumer Staples</v>
      </c>
      <c r="E4509">
        <v>2021</v>
      </c>
      <c r="F4509" t="s">
        <v>682</v>
      </c>
      <c r="G4509" t="str">
        <f t="shared" si="326"/>
        <v>2021-Q4</v>
      </c>
      <c r="H4509" s="4">
        <f>INDEX('ALL - prices'!$J$3:$DY$219,MATCH('COMBINED DATA'!A4509,'ALL - prices'!$B$3:$B$219,0),MATCH('COMBINED DATA'!G4509,'ALL - prices'!$J$1:$DY$1,0))</f>
        <v>63.052500000000002</v>
      </c>
      <c r="I4509" s="14">
        <f t="shared" si="329"/>
        <v>2.8111308820176464</v>
      </c>
      <c r="J4509" s="15">
        <f>INDEX(MarketCap2!$E$2:$AR$224,MATCH(A4509,MarketCap2!$B$2:$B$224,0),MATCH(G4509,MarketCap2!$E$1:$AR$1,0))</f>
        <v>16258166784</v>
      </c>
      <c r="K4509">
        <f t="shared" si="327"/>
        <v>23.511861190798562</v>
      </c>
      <c r="L4509">
        <f>INDEX('PB2'!$D$2:$AQ$224,MATCH(A4509,'PB2'!$B$2:$B$224,0),MATCH(G4509,'PB2'!$D$1:$AQ$1,0))</f>
        <v>2.5255770683288601</v>
      </c>
      <c r="M4509" s="16">
        <f t="shared" si="328"/>
        <v>0.39594911299289171</v>
      </c>
      <c r="N4509" s="6">
        <f>INDEX('ROA2'!$D$2:$AQ$224,MATCH(A4509,'ROA2'!$B$2:$B$224,0),MATCH(G4509,'ROA2'!$D$1:$AQ$1,0))</f>
        <v>6.0926861763000497</v>
      </c>
      <c r="O4509" s="6">
        <v>13592.099840000001</v>
      </c>
      <c r="P4509" s="28">
        <v>1.6543340542461395E-2</v>
      </c>
    </row>
    <row r="4510" spans="1:16" x14ac:dyDescent="0.3">
      <c r="A4510" t="s">
        <v>578</v>
      </c>
      <c r="B4510" t="e">
        <f>VLOOKUP(A4510,Sheet3!L:L,1,FALSE)</f>
        <v>#N/A</v>
      </c>
      <c r="C4510" t="str">
        <f>VLOOKUP(A4510,'ALL - prices'!B:C,2,FALSE)</f>
        <v>Metro Inc/CN</v>
      </c>
      <c r="D4510" t="str">
        <f>VLOOKUP(A4510,'ALL - prices'!B:I,8,FALSE)</f>
        <v>Consumer Staples</v>
      </c>
      <c r="E4510">
        <v>2022</v>
      </c>
      <c r="F4510" t="s">
        <v>679</v>
      </c>
      <c r="G4510" t="str">
        <f t="shared" si="326"/>
        <v>2022-Q1</v>
      </c>
      <c r="H4510" s="4">
        <f>INDEX('ALL - prices'!$J$3:$DY$219,MATCH('COMBINED DATA'!A4510,'ALL - prices'!$B$3:$B$219,0),MATCH('COMBINED DATA'!G4510,'ALL - prices'!$J$1:$DY$1,0))</f>
        <v>67.672300000000007</v>
      </c>
      <c r="I4510" s="14">
        <f t="shared" si="329"/>
        <v>3.3559363664755804</v>
      </c>
      <c r="J4510" s="15">
        <f>INDEX(MarketCap2!$E$2:$AR$224,MATCH(A4510,MarketCap2!$B$2:$B$224,0),MATCH(G4510,MarketCap2!$E$1:$AR$1,0))</f>
        <v>17357094912</v>
      </c>
      <c r="K4510">
        <f t="shared" si="327"/>
        <v>23.577267188396281</v>
      </c>
      <c r="L4510">
        <f>INDEX('PB2'!$D$2:$AQ$224,MATCH(A4510,'PB2'!$B$2:$B$224,0),MATCH(G4510,'PB2'!$D$1:$AQ$1,0))</f>
        <v>2.6526579856872599</v>
      </c>
      <c r="M4510" s="16">
        <f t="shared" si="328"/>
        <v>0.37698037417398778</v>
      </c>
      <c r="N4510" s="6">
        <f>INDEX('ROA2'!$D$2:$AQ$224,MATCH(A4510,'ROA2'!$B$2:$B$224,0),MATCH(G4510,'ROA2'!$D$1:$AQ$1,0))</f>
        <v>6.1891331672668501</v>
      </c>
      <c r="O4510" s="6">
        <v>13653.399552000001</v>
      </c>
      <c r="P4510" s="28">
        <v>4.5099515690432126E-3</v>
      </c>
    </row>
    <row r="4511" spans="1:16" x14ac:dyDescent="0.3">
      <c r="A4511" t="s">
        <v>578</v>
      </c>
      <c r="B4511" t="e">
        <f>VLOOKUP(A4511,Sheet3!L:L,1,FALSE)</f>
        <v>#N/A</v>
      </c>
      <c r="C4511" t="str">
        <f>VLOOKUP(A4511,'ALL - prices'!B:C,2,FALSE)</f>
        <v>Metro Inc/CN</v>
      </c>
      <c r="D4511" t="str">
        <f>VLOOKUP(A4511,'ALL - prices'!B:I,8,FALSE)</f>
        <v>Consumer Staples</v>
      </c>
      <c r="E4511">
        <v>2022</v>
      </c>
      <c r="F4511" t="s">
        <v>680</v>
      </c>
      <c r="G4511" t="str">
        <f t="shared" si="326"/>
        <v>2022-Q2</v>
      </c>
      <c r="H4511" s="4">
        <f>INDEX('ALL - prices'!$J$3:$DY$219,MATCH('COMBINED DATA'!A4511,'ALL - prices'!$B$3:$B$219,0),MATCH('COMBINED DATA'!G4511,'ALL - prices'!$J$1:$DY$1,0))</f>
        <v>65.232900000000001</v>
      </c>
      <c r="I4511" s="14">
        <f t="shared" si="329"/>
        <v>2.9295320301770582</v>
      </c>
      <c r="J4511" s="15">
        <f>INDEX(MarketCap2!$E$2:$AR$224,MATCH(A4511,MarketCap2!$B$2:$B$224,0),MATCH(G4511,MarketCap2!$E$1:$AR$1,0))</f>
        <v>16524110848</v>
      </c>
      <c r="K4511">
        <f t="shared" si="327"/>
        <v>23.528086414761503</v>
      </c>
      <c r="L4511">
        <f>INDEX('PB2'!$D$2:$AQ$224,MATCH(A4511,'PB2'!$B$2:$B$224,0),MATCH(G4511,'PB2'!$D$1:$AQ$1,0))</f>
        <v>2.4993948936462398</v>
      </c>
      <c r="M4511" s="16">
        <f t="shared" si="328"/>
        <v>0.40009684045611177</v>
      </c>
      <c r="N4511" s="6">
        <f>INDEX('ROA2'!$D$2:$AQ$224,MATCH(A4511,'ROA2'!$B$2:$B$224,0),MATCH(G4511,'ROA2'!$D$1:$AQ$1,0))</f>
        <v>6.3519492149353001</v>
      </c>
      <c r="O4511" s="6">
        <v>13463.199744</v>
      </c>
      <c r="P4511" s="28">
        <v>-1.3930582436675271E-2</v>
      </c>
    </row>
    <row r="4512" spans="1:16" x14ac:dyDescent="0.3">
      <c r="A4512" t="s">
        <v>578</v>
      </c>
      <c r="B4512" t="e">
        <f>VLOOKUP(A4512,Sheet3!L:L,1,FALSE)</f>
        <v>#N/A</v>
      </c>
      <c r="C4512" t="str">
        <f>VLOOKUP(A4512,'ALL - prices'!B:C,2,FALSE)</f>
        <v>Metro Inc/CN</v>
      </c>
      <c r="D4512" t="str">
        <f>VLOOKUP(A4512,'ALL - prices'!B:I,8,FALSE)</f>
        <v>Consumer Staples</v>
      </c>
      <c r="E4512">
        <v>2022</v>
      </c>
      <c r="F4512" t="s">
        <v>681</v>
      </c>
      <c r="G4512" t="str">
        <f t="shared" si="326"/>
        <v>2022-Q3</v>
      </c>
      <c r="H4512" s="4">
        <f>INDEX('ALL - prices'!$J$3:$DY$219,MATCH('COMBINED DATA'!A4512,'ALL - prices'!$B$3:$B$219,0),MATCH('COMBINED DATA'!G4512,'ALL - prices'!$J$1:$DY$1,0))</f>
        <v>65.567800000000005</v>
      </c>
      <c r="I4512" s="14">
        <f t="shared" si="329"/>
        <v>1.7299672508942667</v>
      </c>
      <c r="J4512" s="15">
        <f>INDEX(MarketCap2!$E$2:$AR$224,MATCH(A4512,MarketCap2!$B$2:$B$224,0),MATCH(G4512,MarketCap2!$E$1:$AR$1,0))</f>
        <v>16525125632</v>
      </c>
      <c r="K4512">
        <f t="shared" si="327"/>
        <v>23.528147825196864</v>
      </c>
      <c r="L4512">
        <f>INDEX('PB2'!$D$2:$AQ$224,MATCH(A4512,'PB2'!$B$2:$B$224,0),MATCH(G4512,'PB2'!$D$1:$AQ$1,0))</f>
        <v>2.5018889904022199</v>
      </c>
      <c r="M4512" s="16">
        <f t="shared" si="328"/>
        <v>0.39969798973344278</v>
      </c>
      <c r="N4512" s="6">
        <f>INDEX('ROA2'!$D$2:$AQ$224,MATCH(A4512,'ROA2'!$B$2:$B$224,0),MATCH(G4512,'ROA2'!$D$1:$AQ$1,0))</f>
        <v>6.5103850364685103</v>
      </c>
      <c r="O4512" s="6">
        <v>13413.999615999999</v>
      </c>
      <c r="P4512" s="28">
        <v>-3.6544156616206262E-3</v>
      </c>
    </row>
    <row r="4513" spans="1:16" x14ac:dyDescent="0.3">
      <c r="A4513" t="s">
        <v>578</v>
      </c>
      <c r="B4513" t="e">
        <f>VLOOKUP(A4513,Sheet3!L:L,1,FALSE)</f>
        <v>#N/A</v>
      </c>
      <c r="C4513" t="str">
        <f>VLOOKUP(A4513,'ALL - prices'!B:C,2,FALSE)</f>
        <v>Metro Inc/CN</v>
      </c>
      <c r="D4513" t="str">
        <f>VLOOKUP(A4513,'ALL - prices'!B:I,8,FALSE)</f>
        <v>Consumer Staples</v>
      </c>
      <c r="E4513">
        <v>2022</v>
      </c>
      <c r="F4513" t="s">
        <v>682</v>
      </c>
      <c r="G4513" t="str">
        <f t="shared" si="326"/>
        <v>2022-Q4</v>
      </c>
      <c r="H4513" s="4">
        <f>INDEX('ALL - prices'!$J$3:$DY$219,MATCH('COMBINED DATA'!A4513,'ALL - prices'!$B$3:$B$219,0),MATCH('COMBINED DATA'!G4513,'ALL - prices'!$J$1:$DY$1,0))</f>
        <v>71.348699999999994</v>
      </c>
      <c r="I4513" s="14">
        <f t="shared" si="329"/>
        <v>2.5441930128562733</v>
      </c>
      <c r="J4513" s="15">
        <f>INDEX(MarketCap2!$E$2:$AR$224,MATCH(A4513,MarketCap2!$B$2:$B$224,0),MATCH(G4513,MarketCap2!$E$1:$AR$1,0))</f>
        <v>17653352448</v>
      </c>
      <c r="K4513">
        <f t="shared" si="327"/>
        <v>23.594191542685923</v>
      </c>
      <c r="L4513">
        <f>INDEX('PB2'!$D$2:$AQ$224,MATCH(A4513,'PB2'!$B$2:$B$224,0),MATCH(G4513,'PB2'!$D$1:$AQ$1,0))</f>
        <v>2.6965699195861799</v>
      </c>
      <c r="M4513" s="16">
        <f t="shared" si="328"/>
        <v>0.37084148745286816</v>
      </c>
      <c r="N4513" s="6">
        <f>INDEX('ROA2'!$D$2:$AQ$224,MATCH(A4513,'ROA2'!$B$2:$B$224,0),MATCH(G4513,'ROA2'!$D$1:$AQ$1,0))</f>
        <v>6.2689399719238299</v>
      </c>
      <c r="O4513" s="6">
        <v>13401.299967999999</v>
      </c>
      <c r="P4513" s="28">
        <v>-9.4674581508500007E-4</v>
      </c>
    </row>
    <row r="4514" spans="1:16" x14ac:dyDescent="0.3">
      <c r="A4514" t="s">
        <v>578</v>
      </c>
      <c r="B4514" t="e">
        <f>VLOOKUP(A4514,Sheet3!L:L,1,FALSE)</f>
        <v>#N/A</v>
      </c>
      <c r="C4514" t="str">
        <f>VLOOKUP(A4514,'ALL - prices'!B:C,2,FALSE)</f>
        <v>Metro Inc/CN</v>
      </c>
      <c r="D4514" t="str">
        <f>VLOOKUP(A4514,'ALL - prices'!B:I,8,FALSE)</f>
        <v>Consumer Staples</v>
      </c>
      <c r="E4514">
        <v>2023</v>
      </c>
      <c r="F4514" t="s">
        <v>679</v>
      </c>
      <c r="G4514" t="str">
        <f t="shared" si="326"/>
        <v>2023-Q1</v>
      </c>
      <c r="H4514" s="4">
        <f>INDEX('ALL - prices'!$J$3:$DY$219,MATCH('COMBINED DATA'!A4514,'ALL - prices'!$B$3:$B$219,0),MATCH('COMBINED DATA'!G4514,'ALL - prices'!$J$1:$DY$1,0))</f>
        <v>71.060500000000005</v>
      </c>
      <c r="I4514" s="14">
        <f t="shared" si="329"/>
        <v>2.474334001133776</v>
      </c>
      <c r="J4514" s="15">
        <f>INDEX(MarketCap2!$E$2:$AR$224,MATCH(A4514,MarketCap2!$B$2:$B$224,0),MATCH(G4514,MarketCap2!$E$1:$AR$1,0))</f>
        <v>17339940864</v>
      </c>
      <c r="K4514">
        <f t="shared" si="327"/>
        <v>23.576278397912368</v>
      </c>
      <c r="L4514">
        <f>INDEX('PB2'!$D$2:$AQ$224,MATCH(A4514,'PB2'!$B$2:$B$224,0),MATCH(G4514,'PB2'!$D$1:$AQ$1,0))</f>
        <v>2.4036018848419198</v>
      </c>
      <c r="M4514" s="16">
        <f t="shared" si="328"/>
        <v>0.41604227651276288</v>
      </c>
      <c r="N4514" s="6">
        <f>INDEX('ROA2'!$D$2:$AQ$224,MATCH(A4514,'ROA2'!$B$2:$B$224,0),MATCH(G4514,'ROA2'!$D$1:$AQ$1,0))</f>
        <v>6.3609619140625</v>
      </c>
      <c r="O4514" s="6">
        <v>13675.799552</v>
      </c>
      <c r="P4514" s="28">
        <v>2.0483056468809657E-2</v>
      </c>
    </row>
    <row r="4515" spans="1:16" x14ac:dyDescent="0.3">
      <c r="A4515" t="s">
        <v>578</v>
      </c>
      <c r="B4515" t="e">
        <f>VLOOKUP(A4515,Sheet3!L:L,1,FALSE)</f>
        <v>#N/A</v>
      </c>
      <c r="C4515" t="str">
        <f>VLOOKUP(A4515,'ALL - prices'!B:C,2,FALSE)</f>
        <v>Metro Inc/CN</v>
      </c>
      <c r="D4515" t="str">
        <f>VLOOKUP(A4515,'ALL - prices'!B:I,8,FALSE)</f>
        <v>Consumer Staples</v>
      </c>
      <c r="E4515">
        <v>2023</v>
      </c>
      <c r="F4515" t="s">
        <v>680</v>
      </c>
      <c r="G4515" t="str">
        <f t="shared" si="326"/>
        <v>2023-Q2</v>
      </c>
      <c r="H4515" s="4">
        <f>INDEX('ALL - prices'!$J$3:$DY$219,MATCH('COMBINED DATA'!A4515,'ALL - prices'!$B$3:$B$219,0),MATCH('COMBINED DATA'!G4515,'ALL - prices'!$J$1:$DY$1,0))</f>
        <v>71.781300000000002</v>
      </c>
      <c r="I4515" s="14">
        <f t="shared" si="329"/>
        <v>3.3628180920174682</v>
      </c>
      <c r="J4515" s="15">
        <f>INDEX(MarketCap2!$E$2:$AR$224,MATCH(A4515,MarketCap2!$B$2:$B$224,0),MATCH(G4515,MarketCap2!$E$1:$AR$1,0))</f>
        <v>17330991104</v>
      </c>
      <c r="K4515">
        <f t="shared" si="327"/>
        <v>23.575762129113649</v>
      </c>
      <c r="L4515">
        <f>INDEX('PB2'!$D$2:$AQ$224,MATCH(A4515,'PB2'!$B$2:$B$224,0),MATCH(G4515,'PB2'!$D$1:$AQ$1,0))</f>
        <v>2.5624580383300799</v>
      </c>
      <c r="M4515" s="16">
        <f t="shared" si="328"/>
        <v>0.39025029289911289</v>
      </c>
      <c r="N4515" s="6">
        <f>INDEX('ROA2'!$D$2:$AQ$224,MATCH(A4515,'ROA2'!$B$2:$B$224,0),MATCH(G4515,'ROA2'!$D$1:$AQ$1,0))</f>
        <v>6.5749092102050799</v>
      </c>
      <c r="O4515" s="6">
        <v>13615.500287999999</v>
      </c>
      <c r="P4515" s="28">
        <v>-4.409194780219102E-3</v>
      </c>
    </row>
    <row r="4516" spans="1:16" x14ac:dyDescent="0.3">
      <c r="A4516" t="s">
        <v>578</v>
      </c>
      <c r="B4516" t="e">
        <f>VLOOKUP(A4516,Sheet3!L:L,1,FALSE)</f>
        <v>#N/A</v>
      </c>
      <c r="C4516" t="str">
        <f>VLOOKUP(A4516,'ALL - prices'!B:C,2,FALSE)</f>
        <v>Metro Inc/CN</v>
      </c>
      <c r="D4516" t="str">
        <f>VLOOKUP(A4516,'ALL - prices'!B:I,8,FALSE)</f>
        <v>Consumer Staples</v>
      </c>
      <c r="E4516">
        <v>2023</v>
      </c>
      <c r="F4516" t="s">
        <v>681</v>
      </c>
      <c r="G4516" t="str">
        <f t="shared" si="326"/>
        <v>2023-Q3</v>
      </c>
      <c r="H4516" s="4">
        <f>INDEX('ALL - prices'!$J$3:$DY$219,MATCH('COMBINED DATA'!A4516,'ALL - prices'!$B$3:$B$219,0),MATCH('COMBINED DATA'!G4516,'ALL - prices'!$J$1:$DY$1,0))</f>
        <v>67.988</v>
      </c>
      <c r="I4516" s="14">
        <f t="shared" si="329"/>
        <v>7.4305380722058105</v>
      </c>
      <c r="J4516" s="15">
        <f>INDEX(MarketCap2!$E$2:$AR$224,MATCH(A4516,MarketCap2!$B$2:$B$224,0),MATCH(G4516,MarketCap2!$E$1:$AR$1,0))</f>
        <v>16162738176</v>
      </c>
      <c r="K4516">
        <f t="shared" si="327"/>
        <v>23.505974317269914</v>
      </c>
      <c r="L4516">
        <f>INDEX('PB2'!$D$2:$AQ$224,MATCH(A4516,'PB2'!$B$2:$B$224,0),MATCH(G4516,'PB2'!$D$1:$AQ$1,0))</f>
        <v>2.37152004241943</v>
      </c>
      <c r="M4516" s="16">
        <f t="shared" si="328"/>
        <v>0.42167048227001186</v>
      </c>
      <c r="N4516" s="6">
        <f>INDEX('ROA2'!$D$2:$AQ$224,MATCH(A4516,'ROA2'!$B$2:$B$224,0),MATCH(G4516,'ROA2'!$D$1:$AQ$1,0))</f>
        <v>7.1019301414489702</v>
      </c>
      <c r="O4516" s="6">
        <v>13654.700032000001</v>
      </c>
      <c r="P4516" s="28">
        <v>2.8790527832862674E-3</v>
      </c>
    </row>
    <row r="4517" spans="1:16" x14ac:dyDescent="0.3">
      <c r="A4517" t="s">
        <v>578</v>
      </c>
      <c r="B4517" t="e">
        <f>VLOOKUP(A4517,Sheet3!L:L,1,FALSE)</f>
        <v>#N/A</v>
      </c>
      <c r="C4517" t="str">
        <f>VLOOKUP(A4517,'ALL - prices'!B:C,2,FALSE)</f>
        <v>Metro Inc/CN</v>
      </c>
      <c r="D4517" t="str">
        <f>VLOOKUP(A4517,'ALL - prices'!B:I,8,FALSE)</f>
        <v>Consumer Staples</v>
      </c>
      <c r="E4517">
        <v>2023</v>
      </c>
      <c r="F4517" t="s">
        <v>682</v>
      </c>
      <c r="G4517" t="str">
        <f t="shared" si="326"/>
        <v>2023-Q4</v>
      </c>
      <c r="H4517" s="4">
        <f>INDEX('ALL - prices'!$J$3:$DY$219,MATCH('COMBINED DATA'!A4517,'ALL - prices'!$B$3:$B$219,0),MATCH('COMBINED DATA'!G4517,'ALL - prices'!$J$1:$DY$1,0))</f>
        <v>66.394599999999997</v>
      </c>
      <c r="I4517" s="14">
        <f t="shared" si="329"/>
        <v>8.386487154693155</v>
      </c>
      <c r="J4517" s="15">
        <f>INDEX(MarketCap2!$E$2:$AR$224,MATCH(A4517,MarketCap2!$B$2:$B$224,0),MATCH(G4517,MarketCap2!$E$1:$AR$1,0))</f>
        <v>15661066240</v>
      </c>
      <c r="K4517">
        <f t="shared" si="327"/>
        <v>23.47444361203673</v>
      </c>
      <c r="L4517">
        <f>INDEX('PB2'!$D$2:$AQ$224,MATCH(A4517,'PB2'!$B$2:$B$224,0),MATCH(G4517,'PB2'!$D$1:$AQ$1,0))</f>
        <v>2.2356801033020002</v>
      </c>
      <c r="M4517" s="16">
        <f t="shared" si="328"/>
        <v>0.44729118379818489</v>
      </c>
      <c r="N4517" s="6">
        <f>INDEX('ROA2'!$D$2:$AQ$224,MATCH(A4517,'ROA2'!$B$2:$B$224,0),MATCH(G4517,'ROA2'!$D$1:$AQ$1,0))</f>
        <v>7.4435391426086399</v>
      </c>
      <c r="O4517" s="6">
        <v>13865.299967999999</v>
      </c>
      <c r="P4517" s="28">
        <v>1.5423256132061086E-2</v>
      </c>
    </row>
    <row r="4518" spans="1:16" x14ac:dyDescent="0.3">
      <c r="A4518" t="s">
        <v>578</v>
      </c>
      <c r="B4518" t="e">
        <f>VLOOKUP(A4518,Sheet3!L:L,1,FALSE)</f>
        <v>#N/A</v>
      </c>
      <c r="C4518" t="str">
        <f>VLOOKUP(A4518,'ALL - prices'!B:C,2,FALSE)</f>
        <v>Metro Inc/CN</v>
      </c>
      <c r="D4518" t="str">
        <f>VLOOKUP(A4518,'ALL - prices'!B:I,8,FALSE)</f>
        <v>Consumer Staples</v>
      </c>
      <c r="E4518" s="18">
        <v>2024</v>
      </c>
      <c r="F4518" t="s">
        <v>679</v>
      </c>
      <c r="G4518" t="str">
        <f t="shared" si="326"/>
        <v>2024-Q1</v>
      </c>
      <c r="H4518" s="4">
        <f>INDEX('ALL - prices'!$J$3:$DY$219,MATCH('COMBINED DATA'!A4518,'ALL - prices'!$B$3:$B$219,0),MATCH('COMBINED DATA'!G4518,'ALL - prices'!$J$1:$DY$1,0))</f>
        <v>70.738600000000005</v>
      </c>
      <c r="I4518" s="14" t="s">
        <v>769</v>
      </c>
      <c r="J4518" s="15">
        <f>INDEX(MarketCap2!$E$2:$AR$224,MATCH(A4518,MarketCap2!$B$2:$B$224,0),MATCH(G4518,MarketCap2!$E$1:$AR$1,0))</f>
        <v>16507854848</v>
      </c>
      <c r="K4518">
        <f t="shared" si="327"/>
        <v>23.527102155970368</v>
      </c>
      <c r="L4518">
        <f>INDEX('PB2'!$D$2:$AQ$224,MATCH(A4518,'PB2'!$B$2:$B$224,0),MATCH(G4518,'PB2'!$D$1:$AQ$1,0))</f>
        <v>2.4342689514160201</v>
      </c>
      <c r="M4518" s="16">
        <f t="shared" si="328"/>
        <v>0.41080095090491031</v>
      </c>
      <c r="N4518" s="6">
        <f>INDEX('ROA2'!$D$2:$AQ$224,MATCH(A4518,'ROA2'!$B$2:$B$224,0),MATCH(G4518,'ROA2'!$D$1:$AQ$1,0))</f>
        <v>7.2872858047485396</v>
      </c>
      <c r="O4518" s="6">
        <v>14098.599936000001</v>
      </c>
      <c r="P4518" s="28">
        <v>1.6826175310915653E-2</v>
      </c>
    </row>
    <row r="4519" spans="1:16" x14ac:dyDescent="0.3">
      <c r="A4519" t="s">
        <v>578</v>
      </c>
      <c r="B4519" t="e">
        <f>VLOOKUP(A4519,Sheet3!L:L,1,FALSE)</f>
        <v>#N/A</v>
      </c>
      <c r="C4519" t="str">
        <f>VLOOKUP(A4519,'ALL - prices'!B:C,2,FALSE)</f>
        <v>Metro Inc/CN</v>
      </c>
      <c r="D4519" t="str">
        <f>VLOOKUP(A4519,'ALL - prices'!B:I,8,FALSE)</f>
        <v>Consumer Staples</v>
      </c>
      <c r="E4519" s="18">
        <v>2024</v>
      </c>
      <c r="F4519" t="s">
        <v>680</v>
      </c>
      <c r="G4519" t="str">
        <f t="shared" si="326"/>
        <v>2024-Q2</v>
      </c>
      <c r="H4519" s="4">
        <f>INDEX('ALL - prices'!$J$3:$DY$219,MATCH('COMBINED DATA'!A4519,'ALL - prices'!$B$3:$B$219,0),MATCH('COMBINED DATA'!G4519,'ALL - prices'!$J$1:$DY$1,0))</f>
        <v>74.061999999999998</v>
      </c>
      <c r="I4519" s="14" t="s">
        <v>769</v>
      </c>
      <c r="J4519" s="15">
        <f>INDEX(MarketCap2!$E$2:$AR$224,MATCH(A4519,MarketCap2!$B$2:$B$224,0),MATCH(G4519,MarketCap2!$E$1:$AR$1,0))</f>
        <v>17082062848</v>
      </c>
      <c r="K4519">
        <f t="shared" si="327"/>
        <v>23.561294793658071</v>
      </c>
      <c r="L4519">
        <f>INDEX('PB2'!$D$2:$AQ$224,MATCH(A4519,'PB2'!$B$2:$B$224,0),MATCH(G4519,'PB2'!$D$1:$AQ$1,0))</f>
        <v>2.5169839859008798</v>
      </c>
      <c r="M4519" s="16">
        <f t="shared" si="328"/>
        <v>0.39730089885418146</v>
      </c>
      <c r="N4519" s="6">
        <f>INDEX('ROA2'!$D$2:$AQ$224,MATCH(A4519,'ROA2'!$B$2:$B$224,0),MATCH(G4519,'ROA2'!$D$1:$AQ$1,0))</f>
        <v>7.1297440528869602</v>
      </c>
      <c r="O4519" s="6">
        <v>13891.800063999999</v>
      </c>
      <c r="P4519" s="28">
        <v>-1.4668114063719852E-2</v>
      </c>
    </row>
    <row r="4520" spans="1:16" x14ac:dyDescent="0.3">
      <c r="A4520" t="s">
        <v>578</v>
      </c>
      <c r="B4520" t="e">
        <f>VLOOKUP(A4520,Sheet3!L:L,1,FALSE)</f>
        <v>#N/A</v>
      </c>
      <c r="C4520" t="str">
        <f>VLOOKUP(A4520,'ALL - prices'!B:C,2,FALSE)</f>
        <v>Metro Inc/CN</v>
      </c>
      <c r="D4520" t="str">
        <f>VLOOKUP(A4520,'ALL - prices'!B:I,8,FALSE)</f>
        <v>Consumer Staples</v>
      </c>
      <c r="E4520" s="18">
        <v>2024</v>
      </c>
      <c r="F4520" t="s">
        <v>681</v>
      </c>
      <c r="G4520" t="str">
        <f t="shared" si="326"/>
        <v>2024-Q3</v>
      </c>
      <c r="H4520" s="4">
        <f>INDEX('ALL - prices'!$J$3:$DY$219,MATCH('COMBINED DATA'!A4520,'ALL - prices'!$B$3:$B$219,0),MATCH('COMBINED DATA'!G4520,'ALL - prices'!$J$1:$DY$1,0))</f>
        <v>83.867900000000006</v>
      </c>
      <c r="I4520" s="14" t="s">
        <v>769</v>
      </c>
      <c r="J4520" s="15">
        <f>INDEX(MarketCap2!$E$2:$AR$224,MATCH(A4520,MarketCap2!$B$2:$B$224,0),MATCH(G4520,MarketCap2!$E$1:$AR$1,0))</f>
        <v>19054716928</v>
      </c>
      <c r="K4520">
        <f t="shared" si="327"/>
        <v>23.670580515638406</v>
      </c>
      <c r="L4520">
        <f>INDEX('PB2'!$D$2:$AQ$224,MATCH(A4520,'PB2'!$B$2:$B$224,0),MATCH(G4520,'PB2'!$D$1:$AQ$1,0))</f>
        <v>2.68732690811157</v>
      </c>
      <c r="M4520" s="16">
        <f t="shared" si="328"/>
        <v>0.37211698992837344</v>
      </c>
      <c r="N4520" s="6">
        <f>INDEX('ROA2'!$D$2:$AQ$224,MATCH(A4520,'ROA2'!$B$2:$B$224,0),MATCH(G4520,'ROA2'!$D$1:$AQ$1,0))</f>
        <v>6.7505588531494096</v>
      </c>
      <c r="O4520" s="6">
        <v>13928.200192</v>
      </c>
      <c r="P4520" s="28">
        <v>2.6202599974304622E-3</v>
      </c>
    </row>
    <row r="4521" spans="1:16" x14ac:dyDescent="0.3">
      <c r="A4521" t="s">
        <v>578</v>
      </c>
      <c r="B4521" t="e">
        <f>VLOOKUP(A4521,Sheet3!L:L,1,FALSE)</f>
        <v>#N/A</v>
      </c>
      <c r="C4521" t="str">
        <f>VLOOKUP(A4521,'ALL - prices'!B:C,2,FALSE)</f>
        <v>Metro Inc/CN</v>
      </c>
      <c r="D4521" t="str">
        <f>VLOOKUP(A4521,'ALL - prices'!B:I,8,FALSE)</f>
        <v>Consumer Staples</v>
      </c>
      <c r="E4521" s="18">
        <v>2024</v>
      </c>
      <c r="F4521" t="s">
        <v>682</v>
      </c>
      <c r="G4521" t="str">
        <f t="shared" si="326"/>
        <v>2024-Q4</v>
      </c>
      <c r="H4521" s="4">
        <f>INDEX('ALL - prices'!$J$3:$DY$219,MATCH('COMBINED DATA'!A4521,'ALL - prices'!$B$3:$B$219,0),MATCH('COMBINED DATA'!G4521,'ALL - prices'!$J$1:$DY$1,0))</f>
        <v>88.755799999999994</v>
      </c>
      <c r="I4521" s="14" t="s">
        <v>769</v>
      </c>
      <c r="J4521" s="15">
        <f>INDEX(MarketCap2!$E$2:$AR$224,MATCH(A4521,MarketCap2!$B$2:$B$224,0),MATCH(G4521,MarketCap2!$E$1:$AR$1,0))</f>
        <v>20007657472</v>
      </c>
      <c r="K4521">
        <f t="shared" si="327"/>
        <v>23.719380910823009</v>
      </c>
      <c r="L4521">
        <f>INDEX('PB2'!$D$2:$AQ$224,MATCH(A4521,'PB2'!$B$2:$B$224,0),MATCH(G4521,'PB2'!$D$1:$AQ$1,0))</f>
        <v>2.8542555381880499</v>
      </c>
      <c r="M4521" s="16">
        <f t="shared" si="328"/>
        <v>0.35035405436572231</v>
      </c>
      <c r="N4521" s="6">
        <f>INDEX('ROA2'!$D$2:$AQ$224,MATCH(A4521,'ROA2'!$B$2:$B$224,0),MATCH(G4521,'ROA2'!$D$1:$AQ$1,0))</f>
        <v>6.6328878402709996</v>
      </c>
      <c r="O4521" s="6">
        <v>14140.60032</v>
      </c>
      <c r="P4521" s="28">
        <v>1.5249646406001292E-2</v>
      </c>
    </row>
    <row r="4522" spans="1:16" x14ac:dyDescent="0.3">
      <c r="A4522" t="s">
        <v>579</v>
      </c>
      <c r="B4522" t="str">
        <f>VLOOKUP(A4522,Sheet3!L:L,1,FALSE)</f>
        <v>MTL CN EQUITY</v>
      </c>
      <c r="C4522" t="str">
        <f>VLOOKUP(A4522,'ALL - prices'!B:C,2,FALSE)</f>
        <v>Mullen Group Ltd</v>
      </c>
      <c r="D4522" t="str">
        <f>VLOOKUP(A4522,'ALL - prices'!B:I,8,FALSE)</f>
        <v>Industrials</v>
      </c>
      <c r="E4522">
        <v>2015</v>
      </c>
      <c r="F4522" t="s">
        <v>679</v>
      </c>
      <c r="G4522" t="str">
        <f t="shared" si="326"/>
        <v>2015-Q1</v>
      </c>
      <c r="H4522" s="4">
        <f>INDEX('ALL - prices'!$J$3:$DY$219,MATCH('COMBINED DATA'!A4522,'ALL - prices'!$B$3:$B$219,0),MATCH('COMBINED DATA'!G4522,'ALL - prices'!$J$1:$DY$1,0))</f>
        <v>12.022600000000001</v>
      </c>
      <c r="I4522" s="14">
        <f t="shared" ref="I4522:I4557" si="330">STDEV(H4523:H4526)</f>
        <v>1.6621030120001539</v>
      </c>
      <c r="J4522" s="6">
        <f>INDEX('market cap'!$B$3:$DQ$219,MATCH(A4522,'market cap'!$A$3:$A$219,0),MATCH(G4522,'market cap'!$B$1:$DQ$1,0))</f>
        <v>1841.2193</v>
      </c>
      <c r="K4522">
        <f t="shared" si="327"/>
        <v>7.5181832941823039</v>
      </c>
      <c r="L4522">
        <f>INDEX('PB2'!$D$2:$AQ$224,MATCH(A4522,'PB2'!$B$2:$B$224,0),MATCH(G4522,'PB2'!$D$1:$AQ$1,0))</f>
        <v>2.0989720821380602</v>
      </c>
      <c r="M4522" s="16">
        <f t="shared" si="328"/>
        <v>0.47642367828988819</v>
      </c>
      <c r="N4522" s="6">
        <f>INDEX('ROA2'!$D$2:$AQ$224,MATCH(A4522,'ROA2'!$B$2:$B$224,0),MATCH(G4522,'ROA2'!$D$1:$AQ$1,0))</f>
        <v>5.4863748550415004</v>
      </c>
      <c r="O4522" s="6">
        <v>1862.13696</v>
      </c>
      <c r="P4522" s="28">
        <v>0.15454227360453862</v>
      </c>
    </row>
    <row r="4523" spans="1:16" x14ac:dyDescent="0.3">
      <c r="A4523" t="s">
        <v>579</v>
      </c>
      <c r="B4523" t="str">
        <f>VLOOKUP(A4523,Sheet3!L:L,1,FALSE)</f>
        <v>MTL CN EQUITY</v>
      </c>
      <c r="C4523" t="str">
        <f>VLOOKUP(A4523,'ALL - prices'!B:C,2,FALSE)</f>
        <v>Mullen Group Ltd</v>
      </c>
      <c r="D4523" t="str">
        <f>VLOOKUP(A4523,'ALL - prices'!B:I,8,FALSE)</f>
        <v>Industrials</v>
      </c>
      <c r="E4523">
        <v>2015</v>
      </c>
      <c r="F4523" t="s">
        <v>680</v>
      </c>
      <c r="G4523" t="str">
        <f t="shared" si="326"/>
        <v>2015-Q2</v>
      </c>
      <c r="H4523" s="4">
        <f>INDEX('ALL - prices'!$J$3:$DY$219,MATCH('COMBINED DATA'!A4523,'ALL - prices'!$B$3:$B$219,0),MATCH('COMBINED DATA'!G4523,'ALL - prices'!$J$1:$DY$1,0))</f>
        <v>12.392099999999999</v>
      </c>
      <c r="I4523" s="14">
        <f t="shared" si="330"/>
        <v>1.0021122105333311</v>
      </c>
      <c r="J4523" s="6">
        <f>INDEX('market cap'!$B$3:$DQ$219,MATCH(A4523,'market cap'!$A$3:$A$219,0),MATCH(G4523,'market cap'!$B$1:$DQ$1,0))</f>
        <v>1870.6487999999999</v>
      </c>
      <c r="K4523">
        <f t="shared" si="327"/>
        <v>7.5340406015464074</v>
      </c>
      <c r="L4523">
        <f>INDEX('PB2'!$D$2:$AQ$224,MATCH(A4523,'PB2'!$B$2:$B$224,0),MATCH(G4523,'PB2'!$D$1:$AQ$1,0))</f>
        <v>2.1978130340576199</v>
      </c>
      <c r="M4523" s="16">
        <f t="shared" si="328"/>
        <v>0.45499775663528214</v>
      </c>
      <c r="N4523" s="6">
        <f>INDEX('ROA2'!$D$2:$AQ$224,MATCH(A4523,'ROA2'!$B$2:$B$224,0),MATCH(G4523,'ROA2'!$D$1:$AQ$1,0))</f>
        <v>3.5047399997711199</v>
      </c>
      <c r="O4523" s="6">
        <v>1875.139968</v>
      </c>
      <c r="P4523" s="28">
        <v>6.9828419065372663E-3</v>
      </c>
    </row>
    <row r="4524" spans="1:16" x14ac:dyDescent="0.3">
      <c r="A4524" t="s">
        <v>579</v>
      </c>
      <c r="B4524" t="str">
        <f>VLOOKUP(A4524,Sheet3!L:L,1,FALSE)</f>
        <v>MTL CN EQUITY</v>
      </c>
      <c r="C4524" t="str">
        <f>VLOOKUP(A4524,'ALL - prices'!B:C,2,FALSE)</f>
        <v>Mullen Group Ltd</v>
      </c>
      <c r="D4524" t="str">
        <f>VLOOKUP(A4524,'ALL - prices'!B:I,8,FALSE)</f>
        <v>Industrials</v>
      </c>
      <c r="E4524">
        <v>2015</v>
      </c>
      <c r="F4524" t="s">
        <v>681</v>
      </c>
      <c r="G4524" t="str">
        <f t="shared" si="326"/>
        <v>2015-Q3</v>
      </c>
      <c r="H4524" s="4">
        <f>INDEX('ALL - prices'!$J$3:$DY$219,MATCH('COMBINED DATA'!A4524,'ALL - prices'!$B$3:$B$219,0),MATCH('COMBINED DATA'!G4524,'ALL - prices'!$J$1:$DY$1,0))</f>
        <v>11.020099999999999</v>
      </c>
      <c r="I4524" s="14">
        <f t="shared" si="330"/>
        <v>0.84361632027440814</v>
      </c>
      <c r="J4524" s="6">
        <f>INDEX('market cap'!$B$3:$DQ$219,MATCH(A4524,'market cap'!$A$3:$A$219,0),MATCH(G4524,'market cap'!$B$1:$DQ$1,0))</f>
        <v>1636.15</v>
      </c>
      <c r="K4524">
        <f t="shared" si="327"/>
        <v>7.4001012000012576</v>
      </c>
      <c r="L4524">
        <f>INDEX('PB2'!$D$2:$AQ$224,MATCH(A4524,'PB2'!$B$2:$B$224,0),MATCH(G4524,'PB2'!$D$1:$AQ$1,0))</f>
        <v>1.9678319692611701</v>
      </c>
      <c r="M4524" s="16">
        <f t="shared" si="328"/>
        <v>0.50817346990020384</v>
      </c>
      <c r="N4524" s="6">
        <f>INDEX('ROA2'!$D$2:$AQ$224,MATCH(A4524,'ROA2'!$B$2:$B$224,0),MATCH(G4524,'ROA2'!$D$1:$AQ$1,0))</f>
        <v>2.12442207336426</v>
      </c>
      <c r="O4524" s="6">
        <v>1839.892992</v>
      </c>
      <c r="P4524" s="28">
        <v>-1.8796984012662197E-2</v>
      </c>
    </row>
    <row r="4525" spans="1:16" x14ac:dyDescent="0.3">
      <c r="A4525" t="s">
        <v>579</v>
      </c>
      <c r="B4525" t="str">
        <f>VLOOKUP(A4525,Sheet3!L:L,1,FALSE)</f>
        <v>MTL CN EQUITY</v>
      </c>
      <c r="C4525" t="str">
        <f>VLOOKUP(A4525,'ALL - prices'!B:C,2,FALSE)</f>
        <v>Mullen Group Ltd</v>
      </c>
      <c r="D4525" t="str">
        <f>VLOOKUP(A4525,'ALL - prices'!B:I,8,FALSE)</f>
        <v>Industrials</v>
      </c>
      <c r="E4525">
        <v>2015</v>
      </c>
      <c r="F4525" t="s">
        <v>682</v>
      </c>
      <c r="G4525" t="str">
        <f t="shared" si="326"/>
        <v>2015-Q4</v>
      </c>
      <c r="H4525" s="4">
        <f>INDEX('ALL - prices'!$J$3:$DY$219,MATCH('COMBINED DATA'!A4525,'ALL - prices'!$B$3:$B$219,0),MATCH('COMBINED DATA'!G4525,'ALL - prices'!$J$1:$DY$1,0))</f>
        <v>8.8132999999999999</v>
      </c>
      <c r="I4525" s="14">
        <f t="shared" si="330"/>
        <v>1.792242529160974</v>
      </c>
      <c r="J4525" s="6">
        <f>INDEX('market cap'!$B$3:$DQ$219,MATCH(A4525,'market cap'!$A$3:$A$219,0),MATCH(G4525,'market cap'!$B$1:$DQ$1,0))</f>
        <v>1284.1714999999999</v>
      </c>
      <c r="K4525">
        <f t="shared" si="327"/>
        <v>7.1578690423088247</v>
      </c>
      <c r="L4525">
        <f>INDEX('PB2'!$D$2:$AQ$224,MATCH(A4525,'PB2'!$B$2:$B$224,0),MATCH(G4525,'PB2'!$D$1:$AQ$1,0))</f>
        <v>1.5919929742813099</v>
      </c>
      <c r="M4525" s="16">
        <f t="shared" si="328"/>
        <v>0.62814347560261097</v>
      </c>
      <c r="N4525" s="6">
        <f>INDEX('ROA2'!$D$2:$AQ$224,MATCH(A4525,'ROA2'!$B$2:$B$224,0),MATCH(G4525,'ROA2'!$D$1:$AQ$1,0))</f>
        <v>1.92503297328949</v>
      </c>
      <c r="O4525" s="6">
        <v>1844.308992</v>
      </c>
      <c r="P4525" s="28">
        <v>2.4001395837698479E-3</v>
      </c>
    </row>
    <row r="4526" spans="1:16" x14ac:dyDescent="0.3">
      <c r="A4526" t="s">
        <v>579</v>
      </c>
      <c r="B4526" t="str">
        <f>VLOOKUP(A4526,Sheet3!L:L,1,FALSE)</f>
        <v>MTL CN EQUITY</v>
      </c>
      <c r="C4526" t="str">
        <f>VLOOKUP(A4526,'ALL - prices'!B:C,2,FALSE)</f>
        <v>Mullen Group Ltd</v>
      </c>
      <c r="D4526" t="str">
        <f>VLOOKUP(A4526,'ALL - prices'!B:I,8,FALSE)</f>
        <v>Industrials</v>
      </c>
      <c r="E4526">
        <v>2016</v>
      </c>
      <c r="F4526" t="s">
        <v>679</v>
      </c>
      <c r="G4526" t="str">
        <f t="shared" si="326"/>
        <v>2016-Q1</v>
      </c>
      <c r="H4526" s="4">
        <f>INDEX('ALL - prices'!$J$3:$DY$219,MATCH('COMBINED DATA'!A4526,'ALL - prices'!$B$3:$B$219,0),MATCH('COMBINED DATA'!G4526,'ALL - prices'!$J$1:$DY$1,0))</f>
        <v>9.2065999999999999</v>
      </c>
      <c r="I4526" s="14">
        <f t="shared" si="330"/>
        <v>1.5766358031686654</v>
      </c>
      <c r="J4526" s="6">
        <f>INDEX('market cap'!$B$3:$DQ$219,MATCH(A4526,'market cap'!$A$3:$A$219,0),MATCH(G4526,'market cap'!$B$1:$DQ$1,0))</f>
        <v>1319.0027</v>
      </c>
      <c r="K4526">
        <f t="shared" si="327"/>
        <v>7.1846311997205268</v>
      </c>
      <c r="L4526">
        <f>INDEX('PB2'!$D$2:$AQ$224,MATCH(A4526,'PB2'!$B$2:$B$224,0),MATCH(G4526,'PB2'!$D$1:$AQ$1,0))</f>
        <v>1.63577604293823</v>
      </c>
      <c r="M4526" s="16">
        <f t="shared" si="328"/>
        <v>0.61133063069182136</v>
      </c>
      <c r="N4526" s="6">
        <f>INDEX('ROA2'!$D$2:$AQ$224,MATCH(A4526,'ROA2'!$B$2:$B$224,0),MATCH(G4526,'ROA2'!$D$1:$AQ$1,0))</f>
        <v>0.72657698392867998</v>
      </c>
      <c r="O4526" s="6">
        <v>1817.0350080000001</v>
      </c>
      <c r="P4526" s="28">
        <v>-1.4788185774892068E-2</v>
      </c>
    </row>
    <row r="4527" spans="1:16" x14ac:dyDescent="0.3">
      <c r="A4527" t="s">
        <v>579</v>
      </c>
      <c r="B4527" t="str">
        <f>VLOOKUP(A4527,Sheet3!L:L,1,FALSE)</f>
        <v>MTL CN EQUITY</v>
      </c>
      <c r="C4527" t="str">
        <f>VLOOKUP(A4527,'ALL - prices'!B:C,2,FALSE)</f>
        <v>Mullen Group Ltd</v>
      </c>
      <c r="D4527" t="str">
        <f>VLOOKUP(A4527,'ALL - prices'!B:I,8,FALSE)</f>
        <v>Industrials</v>
      </c>
      <c r="E4527">
        <v>2016</v>
      </c>
      <c r="F4527" t="s">
        <v>680</v>
      </c>
      <c r="G4527" t="str">
        <f t="shared" si="326"/>
        <v>2016-Q2</v>
      </c>
      <c r="H4527" s="4">
        <f>INDEX('ALL - prices'!$J$3:$DY$219,MATCH('COMBINED DATA'!A4527,'ALL - prices'!$B$3:$B$219,0),MATCH('COMBINED DATA'!G4527,'ALL - prices'!$J$1:$DY$1,0))</f>
        <v>9.1125000000000007</v>
      </c>
      <c r="I4527" s="14">
        <f t="shared" si="330"/>
        <v>1.1053756736965044</v>
      </c>
      <c r="J4527" s="6">
        <f>INDEX('market cap'!$B$3:$DQ$219,MATCH(A4527,'market cap'!$A$3:$A$219,0),MATCH(G4527,'market cap'!$B$1:$DQ$1,0))</f>
        <v>1461.5259000000001</v>
      </c>
      <c r="K4527">
        <f t="shared" si="327"/>
        <v>7.2872363059132637</v>
      </c>
      <c r="L4527">
        <f>INDEX('PB2'!$D$2:$AQ$224,MATCH(A4527,'PB2'!$B$2:$B$224,0),MATCH(G4527,'PB2'!$D$1:$AQ$1,0))</f>
        <v>1.5197349786758401</v>
      </c>
      <c r="M4527" s="16">
        <f t="shared" si="328"/>
        <v>0.65800946482873601</v>
      </c>
      <c r="N4527" s="6">
        <f>INDEX('ROA2'!$D$2:$AQ$224,MATCH(A4527,'ROA2'!$B$2:$B$224,0),MATCH(G4527,'ROA2'!$D$1:$AQ$1,0))</f>
        <v>1.7602870464325</v>
      </c>
      <c r="O4527" s="6">
        <v>1752.4509439999999</v>
      </c>
      <c r="P4527" s="28">
        <v>-3.5543654203496845E-2</v>
      </c>
    </row>
    <row r="4528" spans="1:16" x14ac:dyDescent="0.3">
      <c r="A4528" t="s">
        <v>579</v>
      </c>
      <c r="B4528" t="str">
        <f>VLOOKUP(A4528,Sheet3!L:L,1,FALSE)</f>
        <v>MTL CN EQUITY</v>
      </c>
      <c r="C4528" t="str">
        <f>VLOOKUP(A4528,'ALL - prices'!B:C,2,FALSE)</f>
        <v>Mullen Group Ltd</v>
      </c>
      <c r="D4528" t="str">
        <f>VLOOKUP(A4528,'ALL - prices'!B:I,8,FALSE)</f>
        <v>Industrials</v>
      </c>
      <c r="E4528">
        <v>2016</v>
      </c>
      <c r="F4528" t="s">
        <v>681</v>
      </c>
      <c r="G4528" t="str">
        <f t="shared" si="326"/>
        <v>2016-Q3</v>
      </c>
      <c r="H4528" s="4">
        <f>INDEX('ALL - prices'!$J$3:$DY$219,MATCH('COMBINED DATA'!A4528,'ALL - prices'!$B$3:$B$219,0),MATCH('COMBINED DATA'!G4528,'ALL - prices'!$J$1:$DY$1,0))</f>
        <v>10.697699999999999</v>
      </c>
      <c r="I4528" s="14">
        <f t="shared" si="330"/>
        <v>1.0285896655129294</v>
      </c>
      <c r="J4528" s="6">
        <f>INDEX('market cap'!$B$3:$DQ$219,MATCH(A4528,'market cap'!$A$3:$A$219,0),MATCH(G4528,'market cap'!$B$1:$DQ$1,0))</f>
        <v>1706.1501000000001</v>
      </c>
      <c r="K4528">
        <f t="shared" si="327"/>
        <v>7.4419947077686341</v>
      </c>
      <c r="L4528">
        <f>INDEX('PB2'!$D$2:$AQ$224,MATCH(A4528,'PB2'!$B$2:$B$224,0),MATCH(G4528,'PB2'!$D$1:$AQ$1,0))</f>
        <v>1.7587709426879901</v>
      </c>
      <c r="M4528" s="16">
        <f t="shared" si="328"/>
        <v>0.56857887273920138</v>
      </c>
      <c r="N4528" s="6">
        <f>INDEX('ROA2'!$D$2:$AQ$224,MATCH(A4528,'ROA2'!$B$2:$B$224,0),MATCH(G4528,'ROA2'!$D$1:$AQ$1,0))</f>
        <v>2.4235820770263699</v>
      </c>
      <c r="O4528" s="6">
        <v>1858.1870080000001</v>
      </c>
      <c r="P4528" s="28">
        <v>6.0336104906112666E-2</v>
      </c>
    </row>
    <row r="4529" spans="1:16" x14ac:dyDescent="0.3">
      <c r="A4529" t="s">
        <v>579</v>
      </c>
      <c r="B4529" t="str">
        <f>VLOOKUP(A4529,Sheet3!L:L,1,FALSE)</f>
        <v>MTL CN EQUITY</v>
      </c>
      <c r="C4529" t="str">
        <f>VLOOKUP(A4529,'ALL - prices'!B:C,2,FALSE)</f>
        <v>Mullen Group Ltd</v>
      </c>
      <c r="D4529" t="str">
        <f>VLOOKUP(A4529,'ALL - prices'!B:I,8,FALSE)</f>
        <v>Industrials</v>
      </c>
      <c r="E4529">
        <v>2016</v>
      </c>
      <c r="F4529" t="s">
        <v>682</v>
      </c>
      <c r="G4529" t="str">
        <f t="shared" si="326"/>
        <v>2016-Q4</v>
      </c>
      <c r="H4529" s="4">
        <f>INDEX('ALL - prices'!$J$3:$DY$219,MATCH('COMBINED DATA'!A4529,'ALL - prices'!$B$3:$B$219,0),MATCH('COMBINED DATA'!G4529,'ALL - prices'!$J$1:$DY$1,0))</f>
        <v>12.949400000000001</v>
      </c>
      <c r="I4529" s="14">
        <f t="shared" si="330"/>
        <v>0.39804246423382156</v>
      </c>
      <c r="J4529" s="6">
        <f>INDEX('market cap'!$B$3:$DQ$219,MATCH(A4529,'market cap'!$A$3:$A$219,0),MATCH(G4529,'market cap'!$B$1:$DQ$1,0))</f>
        <v>2055.4652000000001</v>
      </c>
      <c r="K4529">
        <f t="shared" si="327"/>
        <v>7.6282574760073132</v>
      </c>
      <c r="L4529">
        <f>INDEX('PB2'!$D$2:$AQ$224,MATCH(A4529,'PB2'!$B$2:$B$224,0),MATCH(G4529,'PB2'!$D$1:$AQ$1,0))</f>
        <v>2.1401948928832999</v>
      </c>
      <c r="M4529" s="16">
        <f t="shared" si="328"/>
        <v>0.46724716675348493</v>
      </c>
      <c r="N4529" s="6">
        <f>INDEX('ROA2'!$D$2:$AQ$224,MATCH(A4529,'ROA2'!$B$2:$B$224,0),MATCH(G4529,'ROA2'!$D$1:$AQ$1,0))</f>
        <v>2.9493660926818901</v>
      </c>
      <c r="O4529" s="6">
        <v>1886.5269760000001</v>
      </c>
      <c r="P4529" s="28">
        <v>1.5251407892741008E-2</v>
      </c>
    </row>
    <row r="4530" spans="1:16" x14ac:dyDescent="0.3">
      <c r="A4530" t="s">
        <v>579</v>
      </c>
      <c r="B4530" t="str">
        <f>VLOOKUP(A4530,Sheet3!L:L,1,FALSE)</f>
        <v>MTL CN EQUITY</v>
      </c>
      <c r="C4530" t="str">
        <f>VLOOKUP(A4530,'ALL - prices'!B:C,2,FALSE)</f>
        <v>Mullen Group Ltd</v>
      </c>
      <c r="D4530" t="str">
        <f>VLOOKUP(A4530,'ALL - prices'!B:I,8,FALSE)</f>
        <v>Industrials</v>
      </c>
      <c r="E4530">
        <v>2017</v>
      </c>
      <c r="F4530" t="s">
        <v>679</v>
      </c>
      <c r="G4530" t="str">
        <f t="shared" ref="G4530:G4593" si="331">E4530&amp;"-"&amp;F4530</f>
        <v>2017-Q1</v>
      </c>
      <c r="H4530" s="4">
        <f>INDEX('ALL - prices'!$J$3:$DY$219,MATCH('COMBINED DATA'!A4530,'ALL - prices'!$B$3:$B$219,0),MATCH('COMBINED DATA'!G4530,'ALL - prices'!$J$1:$DY$1,0))</f>
        <v>11.092700000000001</v>
      </c>
      <c r="I4530" s="14">
        <f t="shared" si="330"/>
        <v>0.56825566135909855</v>
      </c>
      <c r="J4530" s="6">
        <f>INDEX('market cap'!$B$3:$DQ$219,MATCH(A4530,'market cap'!$A$3:$A$219,0),MATCH(G4530,'market cap'!$B$1:$DQ$1,0))</f>
        <v>1751.758</v>
      </c>
      <c r="K4530">
        <f t="shared" ref="K4530:K4593" si="332">LN(J4530)</f>
        <v>7.4683751341019251</v>
      </c>
      <c r="L4530">
        <f>INDEX('PB2'!$D$2:$AQ$224,MATCH(A4530,'PB2'!$B$2:$B$224,0),MATCH(G4530,'PB2'!$D$1:$AQ$1,0))</f>
        <v>1.8136960268020601</v>
      </c>
      <c r="M4530" s="16">
        <f t="shared" ref="M4530:M4593" si="333">1/L4530</f>
        <v>0.55136030802428182</v>
      </c>
      <c r="N4530" s="6">
        <f>INDEX('ROA2'!$D$2:$AQ$224,MATCH(A4530,'ROA2'!$B$2:$B$224,0),MATCH(G4530,'ROA2'!$D$1:$AQ$1,0))</f>
        <v>2.8204400539398198</v>
      </c>
      <c r="O4530" s="6">
        <v>1873.026944</v>
      </c>
      <c r="P4530" s="28">
        <v>-7.1560238320176267E-3</v>
      </c>
    </row>
    <row r="4531" spans="1:16" x14ac:dyDescent="0.3">
      <c r="A4531" t="s">
        <v>579</v>
      </c>
      <c r="B4531" t="str">
        <f>VLOOKUP(A4531,Sheet3!L:L,1,FALSE)</f>
        <v>MTL CN EQUITY</v>
      </c>
      <c r="C4531" t="str">
        <f>VLOOKUP(A4531,'ALL - prices'!B:C,2,FALSE)</f>
        <v>Mullen Group Ltd</v>
      </c>
      <c r="D4531" t="str">
        <f>VLOOKUP(A4531,'ALL - prices'!B:I,8,FALSE)</f>
        <v>Industrials</v>
      </c>
      <c r="E4531">
        <v>2017</v>
      </c>
      <c r="F4531" t="s">
        <v>680</v>
      </c>
      <c r="G4531" t="str">
        <f t="shared" si="331"/>
        <v>2017-Q2</v>
      </c>
      <c r="H4531" s="4">
        <f>INDEX('ALL - prices'!$J$3:$DY$219,MATCH('COMBINED DATA'!A4531,'ALL - prices'!$B$3:$B$219,0),MATCH('COMBINED DATA'!G4531,'ALL - prices'!$J$1:$DY$1,0))</f>
        <v>10.563800000000001</v>
      </c>
      <c r="I4531" s="14">
        <f t="shared" si="330"/>
        <v>0.5684023010450725</v>
      </c>
      <c r="J4531" s="6">
        <f>INDEX('market cap'!$B$3:$DQ$219,MATCH(A4531,'market cap'!$A$3:$A$219,0),MATCH(G4531,'market cap'!$B$1:$DQ$1,0))</f>
        <v>1658.4691</v>
      </c>
      <c r="K4531">
        <f t="shared" si="332"/>
        <v>7.4136502269202049</v>
      </c>
      <c r="L4531">
        <f>INDEX('PB2'!$D$2:$AQ$224,MATCH(A4531,'PB2'!$B$2:$B$224,0),MATCH(G4531,'PB2'!$D$1:$AQ$1,0))</f>
        <v>1.6986490488052399</v>
      </c>
      <c r="M4531" s="16">
        <f t="shared" si="333"/>
        <v>0.58870312305143846</v>
      </c>
      <c r="N4531" s="6">
        <f>INDEX('ROA2'!$D$2:$AQ$224,MATCH(A4531,'ROA2'!$B$2:$B$224,0),MATCH(G4531,'ROA2'!$D$1:$AQ$1,0))</f>
        <v>2.4891319274902299</v>
      </c>
      <c r="O4531" s="6">
        <v>1880.381952</v>
      </c>
      <c r="P4531" s="28">
        <v>3.9268030946168807E-3</v>
      </c>
    </row>
    <row r="4532" spans="1:16" x14ac:dyDescent="0.3">
      <c r="A4532" t="s">
        <v>579</v>
      </c>
      <c r="B4532" t="str">
        <f>VLOOKUP(A4532,Sheet3!L:L,1,FALSE)</f>
        <v>MTL CN EQUITY</v>
      </c>
      <c r="C4532" t="str">
        <f>VLOOKUP(A4532,'ALL - prices'!B:C,2,FALSE)</f>
        <v>Mullen Group Ltd</v>
      </c>
      <c r="D4532" t="str">
        <f>VLOOKUP(A4532,'ALL - prices'!B:I,8,FALSE)</f>
        <v>Industrials</v>
      </c>
      <c r="E4532">
        <v>2017</v>
      </c>
      <c r="F4532" t="s">
        <v>681</v>
      </c>
      <c r="G4532" t="str">
        <f t="shared" si="331"/>
        <v>2017-Q3</v>
      </c>
      <c r="H4532" s="4">
        <f>INDEX('ALL - prices'!$J$3:$DY$219,MATCH('COMBINED DATA'!A4532,'ALL - prices'!$B$3:$B$219,0),MATCH('COMBINED DATA'!G4532,'ALL - prices'!$J$1:$DY$1,0))</f>
        <v>11.320499999999999</v>
      </c>
      <c r="I4532" s="14">
        <f t="shared" si="330"/>
        <v>0.3030128985153383</v>
      </c>
      <c r="J4532" s="6">
        <f>INDEX('market cap'!$B$3:$DQ$219,MATCH(A4532,'market cap'!$A$3:$A$219,0),MATCH(G4532,'market cap'!$B$1:$DQ$1,0))</f>
        <v>1767.3061</v>
      </c>
      <c r="K4532">
        <f t="shared" si="332"/>
        <v>7.4772116887826199</v>
      </c>
      <c r="L4532">
        <f>INDEX('PB2'!$D$2:$AQ$224,MATCH(A4532,'PB2'!$B$2:$B$224,0),MATCH(G4532,'PB2'!$D$1:$AQ$1,0))</f>
        <v>1.7792840003967301</v>
      </c>
      <c r="M4532" s="16">
        <f t="shared" si="333"/>
        <v>0.56202382518868732</v>
      </c>
      <c r="N4532" s="6">
        <f>INDEX('ROA2'!$D$2:$AQ$224,MATCH(A4532,'ROA2'!$B$2:$B$224,0),MATCH(G4532,'ROA2'!$D$1:$AQ$1,0))</f>
        <v>2.73567795753479</v>
      </c>
      <c r="O4532" s="6">
        <v>1874.0500480000001</v>
      </c>
      <c r="P4532" s="28">
        <v>-3.3673499116842701E-3</v>
      </c>
    </row>
    <row r="4533" spans="1:16" x14ac:dyDescent="0.3">
      <c r="A4533" t="s">
        <v>579</v>
      </c>
      <c r="B4533" t="str">
        <f>VLOOKUP(A4533,Sheet3!L:L,1,FALSE)</f>
        <v>MTL CN EQUITY</v>
      </c>
      <c r="C4533" t="str">
        <f>VLOOKUP(A4533,'ALL - prices'!B:C,2,FALSE)</f>
        <v>Mullen Group Ltd</v>
      </c>
      <c r="D4533" t="str">
        <f>VLOOKUP(A4533,'ALL - prices'!B:I,8,FALSE)</f>
        <v>Industrials</v>
      </c>
      <c r="E4533">
        <v>2017</v>
      </c>
      <c r="F4533" t="s">
        <v>682</v>
      </c>
      <c r="G4533" t="str">
        <f t="shared" si="331"/>
        <v>2017-Q4</v>
      </c>
      <c r="H4533" s="4">
        <f>INDEX('ALL - prices'!$J$3:$DY$219,MATCH('COMBINED DATA'!A4533,'ALL - prices'!$B$3:$B$219,0),MATCH('COMBINED DATA'!G4533,'ALL - prices'!$J$1:$DY$1,0))</f>
        <v>10.5108</v>
      </c>
      <c r="I4533" s="14">
        <f t="shared" si="330"/>
        <v>0.96936664718086252</v>
      </c>
      <c r="J4533" s="6">
        <f>INDEX('market cap'!$B$3:$DQ$219,MATCH(A4533,'market cap'!$A$3:$A$219,0),MATCH(G4533,'market cap'!$B$1:$DQ$1,0))</f>
        <v>1631.5189</v>
      </c>
      <c r="K4533">
        <f t="shared" si="332"/>
        <v>7.3972667003977808</v>
      </c>
      <c r="L4533">
        <f>INDEX('PB2'!$D$2:$AQ$224,MATCH(A4533,'PB2'!$B$2:$B$224,0),MATCH(G4533,'PB2'!$D$1:$AQ$1,0))</f>
        <v>1.6484470367431601</v>
      </c>
      <c r="M4533" s="16">
        <f t="shared" si="333"/>
        <v>0.60663156153060394</v>
      </c>
      <c r="N4533" s="6">
        <f>INDEX('ROA2'!$D$2:$AQ$224,MATCH(A4533,'ROA2'!$B$2:$B$224,0),MATCH(G4533,'ROA2'!$D$1:$AQ$1,0))</f>
        <v>3.2610108852386501</v>
      </c>
      <c r="O4533" s="6">
        <v>1764.1809920000001</v>
      </c>
      <c r="P4533" s="28">
        <v>-5.8626532475615077E-2</v>
      </c>
    </row>
    <row r="4534" spans="1:16" x14ac:dyDescent="0.3">
      <c r="A4534" t="s">
        <v>579</v>
      </c>
      <c r="B4534" t="str">
        <f>VLOOKUP(A4534,Sheet3!L:L,1,FALSE)</f>
        <v>MTL CN EQUITY</v>
      </c>
      <c r="C4534" t="str">
        <f>VLOOKUP(A4534,'ALL - prices'!B:C,2,FALSE)</f>
        <v>Mullen Group Ltd</v>
      </c>
      <c r="D4534" t="str">
        <f>VLOOKUP(A4534,'ALL - prices'!B:I,8,FALSE)</f>
        <v>Industrials</v>
      </c>
      <c r="E4534">
        <v>2018</v>
      </c>
      <c r="F4534" t="s">
        <v>679</v>
      </c>
      <c r="G4534" t="str">
        <f t="shared" si="331"/>
        <v>2018-Q1</v>
      </c>
      <c r="H4534" s="4">
        <f>INDEX('ALL - prices'!$J$3:$DY$219,MATCH('COMBINED DATA'!A4534,'ALL - prices'!$B$3:$B$219,0),MATCH('COMBINED DATA'!G4534,'ALL - prices'!$J$1:$DY$1,0))</f>
        <v>9.9354999999999993</v>
      </c>
      <c r="I4534" s="14">
        <f t="shared" si="330"/>
        <v>1.2031922276455382</v>
      </c>
      <c r="J4534" s="6">
        <f>INDEX('market cap'!$B$3:$DQ$219,MATCH(A4534,'market cap'!$A$3:$A$219,0),MATCH(G4534,'market cap'!$B$1:$DQ$1,0))</f>
        <v>1526.8280999999999</v>
      </c>
      <c r="K4534">
        <f t="shared" si="332"/>
        <v>7.3309477252078707</v>
      </c>
      <c r="L4534">
        <f>INDEX('PB2'!$D$2:$AQ$224,MATCH(A4534,'PB2'!$B$2:$B$224,0),MATCH(G4534,'PB2'!$D$1:$AQ$1,0))</f>
        <v>1.56409704685211</v>
      </c>
      <c r="M4534" s="16">
        <f t="shared" si="333"/>
        <v>0.63934651754032301</v>
      </c>
      <c r="N4534" s="6">
        <f>INDEX('ROA2'!$D$2:$AQ$224,MATCH(A4534,'ROA2'!$B$2:$B$224,0),MATCH(G4534,'ROA2'!$D$1:$AQ$1,0))</f>
        <v>3.6156020164489799</v>
      </c>
      <c r="O4534" s="6">
        <v>1750.6570240000001</v>
      </c>
      <c r="P4534" s="28">
        <v>-7.6658619843014203E-3</v>
      </c>
    </row>
    <row r="4535" spans="1:16" x14ac:dyDescent="0.3">
      <c r="A4535" t="s">
        <v>579</v>
      </c>
      <c r="B4535" t="str">
        <f>VLOOKUP(A4535,Sheet3!L:L,1,FALSE)</f>
        <v>MTL CN EQUITY</v>
      </c>
      <c r="C4535" t="str">
        <f>VLOOKUP(A4535,'ALL - prices'!B:C,2,FALSE)</f>
        <v>Mullen Group Ltd</v>
      </c>
      <c r="D4535" t="str">
        <f>VLOOKUP(A4535,'ALL - prices'!B:I,8,FALSE)</f>
        <v>Industrials</v>
      </c>
      <c r="E4535">
        <v>2018</v>
      </c>
      <c r="F4535" t="s">
        <v>680</v>
      </c>
      <c r="G4535" t="str">
        <f t="shared" si="331"/>
        <v>2018-Q2</v>
      </c>
      <c r="H4535" s="4">
        <f>INDEX('ALL - prices'!$J$3:$DY$219,MATCH('COMBINED DATA'!A4535,'ALL - prices'!$B$3:$B$219,0),MATCH('COMBINED DATA'!G4535,'ALL - prices'!$J$1:$DY$1,0))</f>
        <v>10.552899999999999</v>
      </c>
      <c r="I4535" s="14">
        <f t="shared" si="330"/>
        <v>1.5403036873184008</v>
      </c>
      <c r="J4535" s="6">
        <f>INDEX('market cap'!$B$3:$DQ$219,MATCH(A4535,'market cap'!$A$3:$A$219,0),MATCH(G4535,'market cap'!$B$1:$DQ$1,0))</f>
        <v>1605.9666</v>
      </c>
      <c r="K4535">
        <f t="shared" si="332"/>
        <v>7.381481097279238</v>
      </c>
      <c r="L4535">
        <f>INDEX('PB2'!$D$2:$AQ$224,MATCH(A4535,'PB2'!$B$2:$B$224,0),MATCH(G4535,'PB2'!$D$1:$AQ$1,0))</f>
        <v>1.64479100704193</v>
      </c>
      <c r="M4535" s="16">
        <f t="shared" si="333"/>
        <v>0.60797997783222768</v>
      </c>
      <c r="N4535" s="6">
        <f>INDEX('ROA2'!$D$2:$AQ$224,MATCH(A4535,'ROA2'!$B$2:$B$224,0),MATCH(G4535,'ROA2'!$D$1:$AQ$1,0))</f>
        <v>2.88609099388123</v>
      </c>
      <c r="O4535" s="6">
        <v>1753.667968</v>
      </c>
      <c r="P4535" s="28">
        <v>1.7198937077465386E-3</v>
      </c>
    </row>
    <row r="4536" spans="1:16" x14ac:dyDescent="0.3">
      <c r="A4536" t="s">
        <v>579</v>
      </c>
      <c r="B4536" t="str">
        <f>VLOOKUP(A4536,Sheet3!L:L,1,FALSE)</f>
        <v>MTL CN EQUITY</v>
      </c>
      <c r="C4536" t="str">
        <f>VLOOKUP(A4536,'ALL - prices'!B:C,2,FALSE)</f>
        <v>Mullen Group Ltd</v>
      </c>
      <c r="D4536" t="str">
        <f>VLOOKUP(A4536,'ALL - prices'!B:I,8,FALSE)</f>
        <v>Industrials</v>
      </c>
      <c r="E4536">
        <v>2018</v>
      </c>
      <c r="F4536" t="s">
        <v>681</v>
      </c>
      <c r="G4536" t="str">
        <f t="shared" si="331"/>
        <v>2018-Q3</v>
      </c>
      <c r="H4536" s="4">
        <f>INDEX('ALL - prices'!$J$3:$DY$219,MATCH('COMBINED DATA'!A4536,'ALL - prices'!$B$3:$B$219,0),MATCH('COMBINED DATA'!G4536,'ALL - prices'!$J$1:$DY$1,0))</f>
        <v>10.5566</v>
      </c>
      <c r="I4536" s="14">
        <f t="shared" si="330"/>
        <v>1.1126035004289128</v>
      </c>
      <c r="J4536" s="6">
        <f>INDEX('market cap'!$B$3:$DQ$219,MATCH(A4536,'market cap'!$A$3:$A$219,0),MATCH(G4536,'market cap'!$B$1:$DQ$1,0))</f>
        <v>1609.0633</v>
      </c>
      <c r="K4536">
        <f t="shared" si="332"/>
        <v>7.3834074874242566</v>
      </c>
      <c r="L4536">
        <f>INDEX('PB2'!$D$2:$AQ$224,MATCH(A4536,'PB2'!$B$2:$B$224,0),MATCH(G4536,'PB2'!$D$1:$AQ$1,0))</f>
        <v>1.61796402931213</v>
      </c>
      <c r="M4536" s="16">
        <f t="shared" si="333"/>
        <v>0.61806071203273005</v>
      </c>
      <c r="N4536" s="6">
        <f>INDEX('ROA2'!$D$2:$AQ$224,MATCH(A4536,'ROA2'!$B$2:$B$224,0),MATCH(G4536,'ROA2'!$D$1:$AQ$1,0))</f>
        <v>2.6272380352020299</v>
      </c>
      <c r="O4536" s="6">
        <v>1684.288</v>
      </c>
      <c r="P4536" s="28">
        <v>-3.9562773150909239E-2</v>
      </c>
    </row>
    <row r="4537" spans="1:16" x14ac:dyDescent="0.3">
      <c r="A4537" t="s">
        <v>579</v>
      </c>
      <c r="B4537" t="str">
        <f>VLOOKUP(A4537,Sheet3!L:L,1,FALSE)</f>
        <v>MTL CN EQUITY</v>
      </c>
      <c r="C4537" t="str">
        <f>VLOOKUP(A4537,'ALL - prices'!B:C,2,FALSE)</f>
        <v>Mullen Group Ltd</v>
      </c>
      <c r="D4537" t="str">
        <f>VLOOKUP(A4537,'ALL - prices'!B:I,8,FALSE)</f>
        <v>Industrials</v>
      </c>
      <c r="E4537">
        <v>2018</v>
      </c>
      <c r="F4537" t="s">
        <v>682</v>
      </c>
      <c r="G4537" t="str">
        <f t="shared" si="331"/>
        <v>2018-Q4</v>
      </c>
      <c r="H4537" s="4">
        <f>INDEX('ALL - prices'!$J$3:$DY$219,MATCH('COMBINED DATA'!A4537,'ALL - prices'!$B$3:$B$219,0),MATCH('COMBINED DATA'!G4537,'ALL - prices'!$J$1:$DY$1,0))</f>
        <v>8.4995999999999992</v>
      </c>
      <c r="I4537" s="14">
        <f t="shared" si="330"/>
        <v>0.91692079083565148</v>
      </c>
      <c r="J4537" s="6">
        <f>INDEX('market cap'!$B$3:$DQ$219,MATCH(A4537,'market cap'!$A$3:$A$219,0),MATCH(G4537,'market cap'!$B$1:$DQ$1,0))</f>
        <v>1279.9129</v>
      </c>
      <c r="K4537">
        <f t="shared" si="332"/>
        <v>7.1545473077233694</v>
      </c>
      <c r="L4537">
        <f>INDEX('PB2'!$D$2:$AQ$224,MATCH(A4537,'PB2'!$B$2:$B$224,0),MATCH(G4537,'PB2'!$D$1:$AQ$1,0))</f>
        <v>1.42517197132111</v>
      </c>
      <c r="M4537" s="16">
        <f t="shared" si="333"/>
        <v>0.70166970732171863</v>
      </c>
      <c r="N4537" s="6">
        <f>INDEX('ROA2'!$D$2:$AQ$224,MATCH(A4537,'ROA2'!$B$2:$B$224,0),MATCH(G4537,'ROA2'!$D$1:$AQ$1,0))</f>
        <v>2.44245505332947</v>
      </c>
      <c r="O4537" s="6">
        <v>1729.1069440000001</v>
      </c>
      <c r="P4537" s="28">
        <v>2.6610023938898872E-2</v>
      </c>
    </row>
    <row r="4538" spans="1:16" x14ac:dyDescent="0.3">
      <c r="A4538" t="s">
        <v>579</v>
      </c>
      <c r="B4538" t="str">
        <f>VLOOKUP(A4538,Sheet3!L:L,1,FALSE)</f>
        <v>MTL CN EQUITY</v>
      </c>
      <c r="C4538" t="str">
        <f>VLOOKUP(A4538,'ALL - prices'!B:C,2,FALSE)</f>
        <v>Mullen Group Ltd</v>
      </c>
      <c r="D4538" t="str">
        <f>VLOOKUP(A4538,'ALL - prices'!B:I,8,FALSE)</f>
        <v>Industrials</v>
      </c>
      <c r="E4538">
        <v>2019</v>
      </c>
      <c r="F4538" t="s">
        <v>679</v>
      </c>
      <c r="G4538" t="str">
        <f t="shared" si="331"/>
        <v>2019-Q1</v>
      </c>
      <c r="H4538" s="4">
        <f>INDEX('ALL - prices'!$J$3:$DY$219,MATCH('COMBINED DATA'!A4538,'ALL - prices'!$B$3:$B$219,0),MATCH('COMBINED DATA'!G4538,'ALL - prices'!$J$1:$DY$1,0))</f>
        <v>8.4427000000000003</v>
      </c>
      <c r="I4538" s="14">
        <f t="shared" si="330"/>
        <v>1.7950495638468209</v>
      </c>
      <c r="J4538" s="6">
        <f>INDEX('market cap'!$B$3:$DQ$219,MATCH(A4538,'market cap'!$A$3:$A$219,0),MATCH(G4538,'market cap'!$B$1:$DQ$1,0))</f>
        <v>1255.8032000000001</v>
      </c>
      <c r="K4538">
        <f t="shared" si="332"/>
        <v>7.1355306468532236</v>
      </c>
      <c r="L4538">
        <f>INDEX('PB2'!$D$2:$AQ$224,MATCH(A4538,'PB2'!$B$2:$B$224,0),MATCH(G4538,'PB2'!$D$1:$AQ$1,0))</f>
        <v>1.4042550325393699</v>
      </c>
      <c r="M4538" s="16">
        <f t="shared" si="333"/>
        <v>0.71212135746571648</v>
      </c>
      <c r="N4538" s="6">
        <f>INDEX('ROA2'!$D$2:$AQ$224,MATCH(A4538,'ROA2'!$B$2:$B$224,0),MATCH(G4538,'ROA2'!$D$1:$AQ$1,0))</f>
        <v>-2.5783529281616202</v>
      </c>
      <c r="O4538" s="6">
        <v>1645.852032</v>
      </c>
      <c r="P4538" s="28">
        <v>-4.8149081980669035E-2</v>
      </c>
    </row>
    <row r="4539" spans="1:16" x14ac:dyDescent="0.3">
      <c r="A4539" t="s">
        <v>579</v>
      </c>
      <c r="B4539" t="str">
        <f>VLOOKUP(A4539,Sheet3!L:L,1,FALSE)</f>
        <v>MTL CN EQUITY</v>
      </c>
      <c r="C4539" t="str">
        <f>VLOOKUP(A4539,'ALL - prices'!B:C,2,FALSE)</f>
        <v>Mullen Group Ltd</v>
      </c>
      <c r="D4539" t="str">
        <f>VLOOKUP(A4539,'ALL - prices'!B:I,8,FALSE)</f>
        <v>Industrials</v>
      </c>
      <c r="E4539">
        <v>2019</v>
      </c>
      <c r="F4539" t="s">
        <v>680</v>
      </c>
      <c r="G4539" t="str">
        <f t="shared" si="331"/>
        <v>2019-Q2</v>
      </c>
      <c r="H4539" s="4">
        <f>INDEX('ALL - prices'!$J$3:$DY$219,MATCH('COMBINED DATA'!A4539,'ALL - prices'!$B$3:$B$219,0),MATCH('COMBINED DATA'!G4539,'ALL - prices'!$J$1:$DY$1,0))</f>
        <v>6.7952000000000004</v>
      </c>
      <c r="I4539" s="14">
        <f t="shared" si="330"/>
        <v>1.661834446227022</v>
      </c>
      <c r="J4539" s="6">
        <f>INDEX('market cap'!$B$3:$DQ$219,MATCH(A4539,'market cap'!$A$3:$A$219,0),MATCH(G4539,'market cap'!$B$1:$DQ$1,0))</f>
        <v>995.83720000000005</v>
      </c>
      <c r="K4539">
        <f t="shared" si="332"/>
        <v>6.9035837904093063</v>
      </c>
      <c r="L4539">
        <f>INDEX('PB2'!$D$2:$AQ$224,MATCH(A4539,'PB2'!$B$2:$B$224,0),MATCH(G4539,'PB2'!$D$1:$AQ$1,0))</f>
        <v>1.0826840400695801</v>
      </c>
      <c r="M4539" s="16">
        <f t="shared" si="333"/>
        <v>0.92363049882561654</v>
      </c>
      <c r="N4539" s="6">
        <f>INDEX('ROA2'!$D$2:$AQ$224,MATCH(A4539,'ROA2'!$B$2:$B$224,0),MATCH(G4539,'ROA2'!$D$1:$AQ$1,0))</f>
        <v>-1.9646470546722401</v>
      </c>
      <c r="O4539" s="6">
        <v>1676.260992</v>
      </c>
      <c r="P4539" s="28">
        <v>1.8476120215404623E-2</v>
      </c>
    </row>
    <row r="4540" spans="1:16" x14ac:dyDescent="0.3">
      <c r="A4540" t="s">
        <v>579</v>
      </c>
      <c r="B4540" t="str">
        <f>VLOOKUP(A4540,Sheet3!L:L,1,FALSE)</f>
        <v>MTL CN EQUITY</v>
      </c>
      <c r="C4540" t="str">
        <f>VLOOKUP(A4540,'ALL - prices'!B:C,2,FALSE)</f>
        <v>Mullen Group Ltd</v>
      </c>
      <c r="D4540" t="str">
        <f>VLOOKUP(A4540,'ALL - prices'!B:I,8,FALSE)</f>
        <v>Industrials</v>
      </c>
      <c r="E4540">
        <v>2019</v>
      </c>
      <c r="F4540" t="s">
        <v>681</v>
      </c>
      <c r="G4540" t="str">
        <f t="shared" si="331"/>
        <v>2019-Q3</v>
      </c>
      <c r="H4540" s="4">
        <f>INDEX('ALL - prices'!$J$3:$DY$219,MATCH('COMBINED DATA'!A4540,'ALL - prices'!$B$3:$B$219,0),MATCH('COMBINED DATA'!G4540,'ALL - prices'!$J$1:$DY$1,0))</f>
        <v>6.3464</v>
      </c>
      <c r="I4540" s="14">
        <f t="shared" si="330"/>
        <v>1.7771717950627812</v>
      </c>
      <c r="J4540" s="6">
        <f>INDEX('market cap'!$B$3:$DQ$219,MATCH(A4540,'market cap'!$A$3:$A$219,0),MATCH(G4540,'market cap'!$B$1:$DQ$1,0))</f>
        <v>915.12199999999996</v>
      </c>
      <c r="K4540">
        <f t="shared" si="332"/>
        <v>6.819057389720756</v>
      </c>
      <c r="L4540">
        <f>INDEX('PB2'!$D$2:$AQ$224,MATCH(A4540,'PB2'!$B$2:$B$224,0),MATCH(G4540,'PB2'!$D$1:$AQ$1,0))</f>
        <v>0.98942101001739502</v>
      </c>
      <c r="M4540" s="16">
        <f t="shared" si="333"/>
        <v>1.0106921016185204</v>
      </c>
      <c r="N4540" s="6">
        <f>INDEX('ROA2'!$D$2:$AQ$224,MATCH(A4540,'ROA2'!$B$2:$B$224,0),MATCH(G4540,'ROA2'!$D$1:$AQ$1,0))</f>
        <v>-0.91905301809310902</v>
      </c>
      <c r="O4540" s="6">
        <v>1758.16704</v>
      </c>
      <c r="P4540" s="28">
        <v>4.8862348041801867E-2</v>
      </c>
    </row>
    <row r="4541" spans="1:16" x14ac:dyDescent="0.3">
      <c r="A4541" t="s">
        <v>579</v>
      </c>
      <c r="B4541" t="str">
        <f>VLOOKUP(A4541,Sheet3!L:L,1,FALSE)</f>
        <v>MTL CN EQUITY</v>
      </c>
      <c r="C4541" t="str">
        <f>VLOOKUP(A4541,'ALL - prices'!B:C,2,FALSE)</f>
        <v>Mullen Group Ltd</v>
      </c>
      <c r="D4541" t="str">
        <f>VLOOKUP(A4541,'ALL - prices'!B:I,8,FALSE)</f>
        <v>Industrials</v>
      </c>
      <c r="E4541">
        <v>2019</v>
      </c>
      <c r="F4541" t="s">
        <v>682</v>
      </c>
      <c r="G4541" t="str">
        <f t="shared" si="331"/>
        <v>2019-Q4</v>
      </c>
      <c r="H4541" s="4">
        <f>INDEX('ALL - prices'!$J$3:$DY$219,MATCH('COMBINED DATA'!A4541,'ALL - prices'!$B$3:$B$219,0),MATCH('COMBINED DATA'!G4541,'ALL - prices'!$J$1:$DY$1,0))</f>
        <v>6.8571</v>
      </c>
      <c r="I4541" s="14">
        <f t="shared" si="330"/>
        <v>2.2524988686641616</v>
      </c>
      <c r="J4541" s="6">
        <f>INDEX('market cap'!$B$3:$DQ$219,MATCH(A4541,'market cap'!$A$3:$A$219,0),MATCH(G4541,'market cap'!$B$1:$DQ$1,0))</f>
        <v>971.72749999999996</v>
      </c>
      <c r="K4541">
        <f t="shared" si="332"/>
        <v>6.8790754153608509</v>
      </c>
      <c r="L4541">
        <f>INDEX('PB2'!$D$2:$AQ$224,MATCH(A4541,'PB2'!$B$2:$B$224,0),MATCH(G4541,'PB2'!$D$1:$AQ$1,0))</f>
        <v>1.0586179494857799</v>
      </c>
      <c r="M4541" s="16">
        <f t="shared" si="333"/>
        <v>0.94462785227262258</v>
      </c>
      <c r="N4541" s="6">
        <f>INDEX('ROA2'!$D$2:$AQ$224,MATCH(A4541,'ROA2'!$B$2:$B$224,0),MATCH(G4541,'ROA2'!$D$1:$AQ$1,0))</f>
        <v>-0.98078900575637795</v>
      </c>
      <c r="O4541" s="6">
        <v>1784.593024</v>
      </c>
      <c r="P4541" s="28">
        <v>1.5030417132606451E-2</v>
      </c>
    </row>
    <row r="4542" spans="1:16" x14ac:dyDescent="0.3">
      <c r="A4542" t="s">
        <v>579</v>
      </c>
      <c r="B4542" t="str">
        <f>VLOOKUP(A4542,Sheet3!L:L,1,FALSE)</f>
        <v>MTL CN EQUITY</v>
      </c>
      <c r="C4542" t="str">
        <f>VLOOKUP(A4542,'ALL - prices'!B:C,2,FALSE)</f>
        <v>Mullen Group Ltd</v>
      </c>
      <c r="D4542" t="str">
        <f>VLOOKUP(A4542,'ALL - prices'!B:I,8,FALSE)</f>
        <v>Industrials</v>
      </c>
      <c r="E4542">
        <v>2020</v>
      </c>
      <c r="F4542" t="s">
        <v>679</v>
      </c>
      <c r="G4542" t="str">
        <f t="shared" si="331"/>
        <v>2020-Q1</v>
      </c>
      <c r="H4542" s="4">
        <f>INDEX('ALL - prices'!$J$3:$DY$219,MATCH('COMBINED DATA'!A4542,'ALL - prices'!$B$3:$B$219,0),MATCH('COMBINED DATA'!G4542,'ALL - prices'!$J$1:$DY$1,0))</f>
        <v>3.1051000000000002</v>
      </c>
      <c r="I4542" s="14">
        <f t="shared" si="330"/>
        <v>1.7474790840426844</v>
      </c>
      <c r="J4542" s="6">
        <f>INDEX('market cap'!$B$3:$DQ$219,MATCH(A4542,'market cap'!$A$3:$A$219,0),MATCH(G4542,'market cap'!$B$1:$DQ$1,0))</f>
        <v>429.7824</v>
      </c>
      <c r="K4542">
        <f t="shared" si="332"/>
        <v>6.0632790340912308</v>
      </c>
      <c r="L4542">
        <f>INDEX('PB2'!$D$2:$AQ$224,MATCH(A4542,'PB2'!$B$2:$B$224,0),MATCH(G4542,'PB2'!$D$1:$AQ$1,0))</f>
        <v>0.47192299365997298</v>
      </c>
      <c r="M4542" s="16">
        <f t="shared" si="333"/>
        <v>2.1189897789140439</v>
      </c>
      <c r="N4542" s="6">
        <f>INDEX('ROA2'!$D$2:$AQ$224,MATCH(A4542,'ROA2'!$B$2:$B$224,0),MATCH(G4542,'ROA2'!$D$1:$AQ$1,0))</f>
        <v>4.2555489540100098</v>
      </c>
      <c r="O4542" s="6">
        <v>1749.2920320000001</v>
      </c>
      <c r="P4542" s="28">
        <v>-1.9780976124671858E-2</v>
      </c>
    </row>
    <row r="4543" spans="1:16" x14ac:dyDescent="0.3">
      <c r="A4543" t="s">
        <v>579</v>
      </c>
      <c r="B4543" t="str">
        <f>VLOOKUP(A4543,Sheet3!L:L,1,FALSE)</f>
        <v>MTL CN EQUITY</v>
      </c>
      <c r="C4543" t="str">
        <f>VLOOKUP(A4543,'ALL - prices'!B:C,2,FALSE)</f>
        <v>Mullen Group Ltd</v>
      </c>
      <c r="D4543" t="str">
        <f>VLOOKUP(A4543,'ALL - prices'!B:I,8,FALSE)</f>
        <v>Industrials</v>
      </c>
      <c r="E4543">
        <v>2020</v>
      </c>
      <c r="F4543" t="s">
        <v>680</v>
      </c>
      <c r="G4543" t="str">
        <f t="shared" si="331"/>
        <v>2020-Q2</v>
      </c>
      <c r="H4543" s="4">
        <f>INDEX('ALL - prices'!$J$3:$DY$219,MATCH('COMBINED DATA'!A4543,'ALL - prices'!$B$3:$B$219,0),MATCH('COMBINED DATA'!G4543,'ALL - prices'!$J$1:$DY$1,0))</f>
        <v>5.5057999999999998</v>
      </c>
      <c r="I4543" s="14">
        <f t="shared" si="330"/>
        <v>1.5604022227190959</v>
      </c>
      <c r="J4543" s="6">
        <f>INDEX('market cap'!$B$3:$DQ$219,MATCH(A4543,'market cap'!$A$3:$A$219,0),MATCH(G4543,'market cap'!$B$1:$DQ$1,0))</f>
        <v>734.91129999999998</v>
      </c>
      <c r="K4543">
        <f t="shared" si="332"/>
        <v>6.5997498116582776</v>
      </c>
      <c r="L4543">
        <f>INDEX('PB2'!$D$2:$AQ$224,MATCH(A4543,'PB2'!$B$2:$B$224,0),MATCH(G4543,'PB2'!$D$1:$AQ$1,0))</f>
        <v>0.803305983543396</v>
      </c>
      <c r="M4543" s="16">
        <f t="shared" si="333"/>
        <v>1.2448556595943472</v>
      </c>
      <c r="N4543" s="6">
        <f>INDEX('ROA2'!$D$2:$AQ$224,MATCH(A4543,'ROA2'!$B$2:$B$224,0),MATCH(G4543,'ROA2'!$D$1:$AQ$1,0))</f>
        <v>3.7935159206390399</v>
      </c>
      <c r="O4543" s="6">
        <v>1767.9320319999999</v>
      </c>
      <c r="P4543" s="28">
        <v>1.0655739384285878E-2</v>
      </c>
    </row>
    <row r="4544" spans="1:16" x14ac:dyDescent="0.3">
      <c r="A4544" t="s">
        <v>579</v>
      </c>
      <c r="B4544" t="str">
        <f>VLOOKUP(A4544,Sheet3!L:L,1,FALSE)</f>
        <v>MTL CN EQUITY</v>
      </c>
      <c r="C4544" t="str">
        <f>VLOOKUP(A4544,'ALL - prices'!B:C,2,FALSE)</f>
        <v>Mullen Group Ltd</v>
      </c>
      <c r="D4544" t="str">
        <f>VLOOKUP(A4544,'ALL - prices'!B:I,8,FALSE)</f>
        <v>Industrials</v>
      </c>
      <c r="E4544">
        <v>2020</v>
      </c>
      <c r="F4544" t="s">
        <v>681</v>
      </c>
      <c r="G4544" t="str">
        <f t="shared" si="331"/>
        <v>2020-Q3</v>
      </c>
      <c r="H4544" s="4">
        <f>INDEX('ALL - prices'!$J$3:$DY$219,MATCH('COMBINED DATA'!A4544,'ALL - prices'!$B$3:$B$219,0),MATCH('COMBINED DATA'!G4544,'ALL - prices'!$J$1:$DY$1,0))</f>
        <v>6.8891</v>
      </c>
      <c r="I4544" s="14">
        <f t="shared" si="330"/>
        <v>0.94603819646284182</v>
      </c>
      <c r="J4544" s="6">
        <f>INDEX('market cap'!$B$3:$DQ$219,MATCH(A4544,'market cap'!$A$3:$A$219,0),MATCH(G4544,'market cap'!$B$1:$DQ$1,0))</f>
        <v>880.07169999999996</v>
      </c>
      <c r="K4544">
        <f t="shared" si="332"/>
        <v>6.7800033814258871</v>
      </c>
      <c r="L4544">
        <f>INDEX('PB2'!$D$2:$AQ$224,MATCH(A4544,'PB2'!$B$2:$B$224,0),MATCH(G4544,'PB2'!$D$1:$AQ$1,0))</f>
        <v>0.97510099411010698</v>
      </c>
      <c r="M4544" s="16">
        <f t="shared" si="333"/>
        <v>1.0255347969495368</v>
      </c>
      <c r="N4544" s="6">
        <f>INDEX('ROA2'!$D$2:$AQ$224,MATCH(A4544,'ROA2'!$B$2:$B$224,0),MATCH(G4544,'ROA2'!$D$1:$AQ$1,0))</f>
        <v>3.2360990047454798</v>
      </c>
      <c r="O4544" s="6">
        <v>1735.9160320000001</v>
      </c>
      <c r="P4544" s="28">
        <v>-1.8109293468585023E-2</v>
      </c>
    </row>
    <row r="4545" spans="1:16" x14ac:dyDescent="0.3">
      <c r="A4545" t="s">
        <v>579</v>
      </c>
      <c r="B4545" t="str">
        <f>VLOOKUP(A4545,Sheet3!L:L,1,FALSE)</f>
        <v>MTL CN EQUITY</v>
      </c>
      <c r="C4545" t="str">
        <f>VLOOKUP(A4545,'ALL - prices'!B:C,2,FALSE)</f>
        <v>Mullen Group Ltd</v>
      </c>
      <c r="D4545" t="str">
        <f>VLOOKUP(A4545,'ALL - prices'!B:I,8,FALSE)</f>
        <v>Industrials</v>
      </c>
      <c r="E4545">
        <v>2020</v>
      </c>
      <c r="F4545" t="s">
        <v>682</v>
      </c>
      <c r="G4545" t="str">
        <f t="shared" si="331"/>
        <v>2020-Q4</v>
      </c>
      <c r="H4545" s="4">
        <f>INDEX('ALL - prices'!$J$3:$DY$219,MATCH('COMBINED DATA'!A4545,'ALL - prices'!$B$3:$B$219,0),MATCH('COMBINED DATA'!G4545,'ALL - prices'!$J$1:$DY$1,0))</f>
        <v>8.41</v>
      </c>
      <c r="I4545" s="14">
        <f t="shared" si="330"/>
        <v>0.57688552518386738</v>
      </c>
      <c r="J4545" s="6">
        <f>INDEX('market cap'!$B$3:$DQ$219,MATCH(A4545,'market cap'!$A$3:$A$219,0),MATCH(G4545,'market cap'!$B$1:$DQ$1,0))</f>
        <v>1055.6873000000001</v>
      </c>
      <c r="K4545">
        <f t="shared" si="332"/>
        <v>6.9619473029905432</v>
      </c>
      <c r="L4545">
        <f>INDEX('PB2'!$D$2:$AQ$224,MATCH(A4545,'PB2'!$B$2:$B$224,0),MATCH(G4545,'PB2'!$D$1:$AQ$1,0))</f>
        <v>1.17767298221588</v>
      </c>
      <c r="M4545" s="16">
        <f t="shared" si="333"/>
        <v>0.84913215731452463</v>
      </c>
      <c r="N4545" s="6">
        <f>INDEX('ROA2'!$D$2:$AQ$224,MATCH(A4545,'ROA2'!$B$2:$B$224,0),MATCH(G4545,'ROA2'!$D$1:$AQ$1,0))</f>
        <v>3.5262439250946001</v>
      </c>
      <c r="O4545" s="6">
        <v>1747.379968</v>
      </c>
      <c r="P4545" s="28">
        <v>6.603969194749551E-3</v>
      </c>
    </row>
    <row r="4546" spans="1:16" x14ac:dyDescent="0.3">
      <c r="A4546" t="s">
        <v>579</v>
      </c>
      <c r="B4546" t="str">
        <f>VLOOKUP(A4546,Sheet3!L:L,1,FALSE)</f>
        <v>MTL CN EQUITY</v>
      </c>
      <c r="C4546" t="str">
        <f>VLOOKUP(A4546,'ALL - prices'!B:C,2,FALSE)</f>
        <v>Mullen Group Ltd</v>
      </c>
      <c r="D4546" t="str">
        <f>VLOOKUP(A4546,'ALL - prices'!B:I,8,FALSE)</f>
        <v>Industrials</v>
      </c>
      <c r="E4546">
        <v>2021</v>
      </c>
      <c r="F4546" t="s">
        <v>679</v>
      </c>
      <c r="G4546" t="str">
        <f t="shared" si="331"/>
        <v>2021-Q1</v>
      </c>
      <c r="H4546" s="4">
        <f>INDEX('ALL - prices'!$J$3:$DY$219,MATCH('COMBINED DATA'!A4546,'ALL - prices'!$B$3:$B$219,0),MATCH('COMBINED DATA'!G4546,'ALL - prices'!$J$1:$DY$1,0))</f>
        <v>9.5015999999999998</v>
      </c>
      <c r="I4546" s="14">
        <f t="shared" si="330"/>
        <v>0.65477867507527587</v>
      </c>
      <c r="J4546" s="6">
        <f>INDEX('market cap'!$B$3:$DQ$219,MATCH(A4546,'market cap'!$A$3:$A$219,0),MATCH(G4546,'market cap'!$B$1:$DQ$1,0))</f>
        <v>1179.6578999999999</v>
      </c>
      <c r="K4546">
        <f t="shared" si="332"/>
        <v>7.0729797601719211</v>
      </c>
      <c r="L4546">
        <f>INDEX('PB2'!$D$2:$AQ$224,MATCH(A4546,'PB2'!$B$2:$B$224,0),MATCH(G4546,'PB2'!$D$1:$AQ$1,0))</f>
        <v>1.31505799293518</v>
      </c>
      <c r="M4546" s="16">
        <f t="shared" si="333"/>
        <v>0.76042273829158091</v>
      </c>
      <c r="N4546" s="6">
        <f>INDEX('ROA2'!$D$2:$AQ$224,MATCH(A4546,'ROA2'!$B$2:$B$224,0),MATCH(G4546,'ROA2'!$D$1:$AQ$1,0))</f>
        <v>3.6904990673065199</v>
      </c>
      <c r="O4546" s="6">
        <v>1717.9359999999999</v>
      </c>
      <c r="P4546" s="28">
        <v>-1.6850352264081832E-2</v>
      </c>
    </row>
    <row r="4547" spans="1:16" x14ac:dyDescent="0.3">
      <c r="A4547" t="s">
        <v>579</v>
      </c>
      <c r="B4547" t="str">
        <f>VLOOKUP(A4547,Sheet3!L:L,1,FALSE)</f>
        <v>MTL CN EQUITY</v>
      </c>
      <c r="C4547" t="str">
        <f>VLOOKUP(A4547,'ALL - prices'!B:C,2,FALSE)</f>
        <v>Mullen Group Ltd</v>
      </c>
      <c r="D4547" t="str">
        <f>VLOOKUP(A4547,'ALL - prices'!B:I,8,FALSE)</f>
        <v>Industrials</v>
      </c>
      <c r="E4547">
        <v>2021</v>
      </c>
      <c r="F4547" t="s">
        <v>680</v>
      </c>
      <c r="G4547" t="str">
        <f t="shared" si="331"/>
        <v>2021-Q2</v>
      </c>
      <c r="H4547" s="4">
        <f>INDEX('ALL - prices'!$J$3:$DY$219,MATCH('COMBINED DATA'!A4547,'ALL - prices'!$B$3:$B$219,0),MATCH('COMBINED DATA'!G4547,'ALL - prices'!$J$1:$DY$1,0))</f>
        <v>10.5359</v>
      </c>
      <c r="I4547" s="14">
        <f t="shared" si="330"/>
        <v>0.75203795283216968</v>
      </c>
      <c r="J4547" s="6">
        <f>INDEX('market cap'!$B$3:$DQ$219,MATCH(A4547,'market cap'!$A$3:$A$219,0),MATCH(G4547,'market cap'!$B$1:$DQ$1,0))</f>
        <v>1292.5153</v>
      </c>
      <c r="K4547">
        <f t="shared" si="332"/>
        <v>7.1643454438366989</v>
      </c>
      <c r="L4547">
        <f>INDEX('PB2'!$D$2:$AQ$224,MATCH(A4547,'PB2'!$B$2:$B$224,0),MATCH(G4547,'PB2'!$D$1:$AQ$1,0))</f>
        <v>1.4869760274887101</v>
      </c>
      <c r="M4547" s="16">
        <f t="shared" si="333"/>
        <v>0.67250579801804677</v>
      </c>
      <c r="N4547" s="6">
        <f>INDEX('ROA2'!$D$2:$AQ$224,MATCH(A4547,'ROA2'!$B$2:$B$224,0),MATCH(G4547,'ROA2'!$D$1:$AQ$1,0))</f>
        <v>4.1568431854248002</v>
      </c>
      <c r="O4547" s="6">
        <v>1709.5630080000001</v>
      </c>
      <c r="P4547" s="28">
        <v>-4.8738672453454849E-3</v>
      </c>
    </row>
    <row r="4548" spans="1:16" x14ac:dyDescent="0.3">
      <c r="A4548" t="s">
        <v>579</v>
      </c>
      <c r="B4548" t="str">
        <f>VLOOKUP(A4548,Sheet3!L:L,1,FALSE)</f>
        <v>MTL CN EQUITY</v>
      </c>
      <c r="C4548" t="str">
        <f>VLOOKUP(A4548,'ALL - prices'!B:C,2,FALSE)</f>
        <v>Mullen Group Ltd</v>
      </c>
      <c r="D4548" t="str">
        <f>VLOOKUP(A4548,'ALL - prices'!B:I,8,FALSE)</f>
        <v>Industrials</v>
      </c>
      <c r="E4548">
        <v>2021</v>
      </c>
      <c r="F4548" t="s">
        <v>681</v>
      </c>
      <c r="G4548" t="str">
        <f t="shared" si="331"/>
        <v>2021-Q3</v>
      </c>
      <c r="H4548" s="4">
        <f>INDEX('ALL - prices'!$J$3:$DY$219,MATCH('COMBINED DATA'!A4548,'ALL - prices'!$B$3:$B$219,0),MATCH('COMBINED DATA'!G4548,'ALL - prices'!$J$1:$DY$1,0))</f>
        <v>10.234999999999999</v>
      </c>
      <c r="I4548" s="14">
        <f t="shared" si="330"/>
        <v>1.2554312048057374</v>
      </c>
      <c r="J4548" s="6">
        <f>INDEX('market cap'!$B$3:$DQ$219,MATCH(A4548,'market cap'!$A$3:$A$219,0),MATCH(G4548,'market cap'!$B$1:$DQ$1,0))</f>
        <v>1229.4729</v>
      </c>
      <c r="K4548">
        <f t="shared" si="332"/>
        <v>7.1143408199330533</v>
      </c>
      <c r="L4548">
        <f>INDEX('PB2'!$D$2:$AQ$224,MATCH(A4548,'PB2'!$B$2:$B$224,0),MATCH(G4548,'PB2'!$D$1:$AQ$1,0))</f>
        <v>1.37430596351623</v>
      </c>
      <c r="M4548" s="16">
        <f t="shared" si="333"/>
        <v>0.72764000633559822</v>
      </c>
      <c r="N4548" s="6">
        <f>INDEX('ROA2'!$D$2:$AQ$224,MATCH(A4548,'ROA2'!$B$2:$B$224,0),MATCH(G4548,'ROA2'!$D$1:$AQ$1,0))</f>
        <v>3.9213230609893799</v>
      </c>
      <c r="O4548" s="6">
        <v>1885.005056</v>
      </c>
      <c r="P4548" s="28">
        <v>0.10262391452026545</v>
      </c>
    </row>
    <row r="4549" spans="1:16" x14ac:dyDescent="0.3">
      <c r="A4549" t="s">
        <v>579</v>
      </c>
      <c r="B4549" t="str">
        <f>VLOOKUP(A4549,Sheet3!L:L,1,FALSE)</f>
        <v>MTL CN EQUITY</v>
      </c>
      <c r="C4549" t="str">
        <f>VLOOKUP(A4549,'ALL - prices'!B:C,2,FALSE)</f>
        <v>Mullen Group Ltd</v>
      </c>
      <c r="D4549" t="str">
        <f>VLOOKUP(A4549,'ALL - prices'!B:I,8,FALSE)</f>
        <v>Industrials</v>
      </c>
      <c r="E4549">
        <v>2021</v>
      </c>
      <c r="F4549" t="s">
        <v>682</v>
      </c>
      <c r="G4549" t="str">
        <f t="shared" si="331"/>
        <v>2021-Q4</v>
      </c>
      <c r="H4549" s="4">
        <f>INDEX('ALL - prices'!$J$3:$DY$219,MATCH('COMBINED DATA'!A4549,'ALL - prices'!$B$3:$B$219,0),MATCH('COMBINED DATA'!G4549,'ALL - prices'!$J$1:$DY$1,0))</f>
        <v>9.3315999999999999</v>
      </c>
      <c r="I4549" s="14">
        <f t="shared" si="330"/>
        <v>1.3320260920867835</v>
      </c>
      <c r="J4549" s="6">
        <f>INDEX('market cap'!$B$3:$DQ$219,MATCH(A4549,'market cap'!$A$3:$A$219,0),MATCH(G4549,'market cap'!$B$1:$DQ$1,0))</f>
        <v>1103.777</v>
      </c>
      <c r="K4549">
        <f t="shared" si="332"/>
        <v>7.0064932136801339</v>
      </c>
      <c r="L4549">
        <f>INDEX('PB2'!$D$2:$AQ$224,MATCH(A4549,'PB2'!$B$2:$B$224,0),MATCH(G4549,'PB2'!$D$1:$AQ$1,0))</f>
        <v>1.2371480464935301</v>
      </c>
      <c r="M4549" s="16">
        <f t="shared" si="333"/>
        <v>0.80831069719935067</v>
      </c>
      <c r="N4549" s="6">
        <f>INDEX('ROA2'!$D$2:$AQ$224,MATCH(A4549,'ROA2'!$B$2:$B$224,0),MATCH(G4549,'ROA2'!$D$1:$AQ$1,0))</f>
        <v>3.3842799663543701</v>
      </c>
      <c r="O4549" s="6">
        <v>1931.334016</v>
      </c>
      <c r="P4549" s="28">
        <v>2.4577631689917362E-2</v>
      </c>
    </row>
    <row r="4550" spans="1:16" x14ac:dyDescent="0.3">
      <c r="A4550" t="s">
        <v>579</v>
      </c>
      <c r="B4550" t="str">
        <f>VLOOKUP(A4550,Sheet3!L:L,1,FALSE)</f>
        <v>MTL CN EQUITY</v>
      </c>
      <c r="C4550" t="str">
        <f>VLOOKUP(A4550,'ALL - prices'!B:C,2,FALSE)</f>
        <v>Mullen Group Ltd</v>
      </c>
      <c r="D4550" t="str">
        <f>VLOOKUP(A4550,'ALL - prices'!B:I,8,FALSE)</f>
        <v>Industrials</v>
      </c>
      <c r="E4550">
        <v>2022</v>
      </c>
      <c r="F4550" t="s">
        <v>679</v>
      </c>
      <c r="G4550" t="str">
        <f t="shared" si="331"/>
        <v>2022-Q1</v>
      </c>
      <c r="H4550" s="4">
        <f>INDEX('ALL - prices'!$J$3:$DY$219,MATCH('COMBINED DATA'!A4550,'ALL - prices'!$B$3:$B$219,0),MATCH('COMBINED DATA'!G4550,'ALL - prices'!$J$1:$DY$1,0))</f>
        <v>10.851100000000001</v>
      </c>
      <c r="I4550" s="14">
        <f t="shared" si="330"/>
        <v>1.5158573687850696</v>
      </c>
      <c r="J4550" s="6">
        <f>INDEX('market cap'!$B$3:$DQ$219,MATCH(A4550,'market cap'!$A$3:$A$219,0),MATCH(G4550,'market cap'!$B$1:$DQ$1,0))</f>
        <v>1254.1948</v>
      </c>
      <c r="K4550">
        <f t="shared" si="332"/>
        <v>7.1342490520311177</v>
      </c>
      <c r="L4550">
        <f>INDEX('PB2'!$D$2:$AQ$224,MATCH(A4550,'PB2'!$B$2:$B$224,0),MATCH(G4550,'PB2'!$D$1:$AQ$1,0))</f>
        <v>1.4147130250930799</v>
      </c>
      <c r="M4550" s="16">
        <f t="shared" si="333"/>
        <v>0.70685713799390926</v>
      </c>
      <c r="N4550" s="6">
        <f>INDEX('ROA2'!$D$2:$AQ$224,MATCH(A4550,'ROA2'!$B$2:$B$224,0),MATCH(G4550,'ROA2'!$D$1:$AQ$1,0))</f>
        <v>3.98007392883301</v>
      </c>
      <c r="O4550" s="6">
        <v>1921.996032</v>
      </c>
      <c r="P4550" s="28">
        <v>-4.8349917324709956E-3</v>
      </c>
    </row>
    <row r="4551" spans="1:16" x14ac:dyDescent="0.3">
      <c r="A4551" t="s">
        <v>579</v>
      </c>
      <c r="B4551" t="str">
        <f>VLOOKUP(A4551,Sheet3!L:L,1,FALSE)</f>
        <v>MTL CN EQUITY</v>
      </c>
      <c r="C4551" t="str">
        <f>VLOOKUP(A4551,'ALL - prices'!B:C,2,FALSE)</f>
        <v>Mullen Group Ltd</v>
      </c>
      <c r="D4551" t="str">
        <f>VLOOKUP(A4551,'ALL - prices'!B:I,8,FALSE)</f>
        <v>Industrials</v>
      </c>
      <c r="E4551">
        <v>2022</v>
      </c>
      <c r="F4551" t="s">
        <v>680</v>
      </c>
      <c r="G4551" t="str">
        <f t="shared" si="331"/>
        <v>2022-Q2</v>
      </c>
      <c r="H4551" s="4">
        <f>INDEX('ALL - prices'!$J$3:$DY$219,MATCH('COMBINED DATA'!A4551,'ALL - prices'!$B$3:$B$219,0),MATCH('COMBINED DATA'!G4551,'ALL - prices'!$J$1:$DY$1,0))</f>
        <v>9.2997999999999994</v>
      </c>
      <c r="I4551" s="14">
        <f t="shared" si="330"/>
        <v>0.53563958264863121</v>
      </c>
      <c r="J4551" s="6">
        <f>INDEX('market cap'!$B$3:$DQ$219,MATCH(A4551,'market cap'!$A$3:$A$219,0),MATCH(G4551,'market cap'!$B$1:$DQ$1,0))</f>
        <v>1052.5465999999999</v>
      </c>
      <c r="K4551">
        <f t="shared" si="332"/>
        <v>6.9589678401108452</v>
      </c>
      <c r="L4551">
        <f>INDEX('PB2'!$D$2:$AQ$224,MATCH(A4551,'PB2'!$B$2:$B$224,0),MATCH(G4551,'PB2'!$D$1:$AQ$1,0))</f>
        <v>1.1610300540924099</v>
      </c>
      <c r="M4551" s="16">
        <f t="shared" si="333"/>
        <v>0.86130414667147537</v>
      </c>
      <c r="N4551" s="6">
        <f>INDEX('ROA2'!$D$2:$AQ$224,MATCH(A4551,'ROA2'!$B$2:$B$224,0),MATCH(G4551,'ROA2'!$D$1:$AQ$1,0))</f>
        <v>4.1390361785888699</v>
      </c>
      <c r="O4551" s="6">
        <v>1959.1659520000001</v>
      </c>
      <c r="P4551" s="28">
        <v>1.933922827162218E-2</v>
      </c>
    </row>
    <row r="4552" spans="1:16" x14ac:dyDescent="0.3">
      <c r="A4552" t="s">
        <v>579</v>
      </c>
      <c r="B4552" t="str">
        <f>VLOOKUP(A4552,Sheet3!L:L,1,FALSE)</f>
        <v>MTL CN EQUITY</v>
      </c>
      <c r="C4552" t="str">
        <f>VLOOKUP(A4552,'ALL - prices'!B:C,2,FALSE)</f>
        <v>Mullen Group Ltd</v>
      </c>
      <c r="D4552" t="str">
        <f>VLOOKUP(A4552,'ALL - prices'!B:I,8,FALSE)</f>
        <v>Industrials</v>
      </c>
      <c r="E4552">
        <v>2022</v>
      </c>
      <c r="F4552" t="s">
        <v>681</v>
      </c>
      <c r="G4552" t="str">
        <f t="shared" si="331"/>
        <v>2022-Q3</v>
      </c>
      <c r="H4552" s="4">
        <f>INDEX('ALL - prices'!$J$3:$DY$219,MATCH('COMBINED DATA'!A4552,'ALL - prices'!$B$3:$B$219,0),MATCH('COMBINED DATA'!G4552,'ALL - prices'!$J$1:$DY$1,0))</f>
        <v>11.8789</v>
      </c>
      <c r="I4552" s="14">
        <f t="shared" si="330"/>
        <v>0.57998989359010955</v>
      </c>
      <c r="J4552" s="6">
        <f>INDEX('market cap'!$B$3:$DQ$219,MATCH(A4552,'market cap'!$A$3:$A$219,0),MATCH(G4552,'market cap'!$B$1:$DQ$1,0))</f>
        <v>1322.0845999999999</v>
      </c>
      <c r="K4552">
        <f t="shared" si="332"/>
        <v>7.1869650123126689</v>
      </c>
      <c r="L4552">
        <f>INDEX('PB2'!$D$2:$AQ$224,MATCH(A4552,'PB2'!$B$2:$B$224,0),MATCH(G4552,'PB2'!$D$1:$AQ$1,0))</f>
        <v>1.4259380102157599</v>
      </c>
      <c r="M4552" s="16">
        <f t="shared" si="333"/>
        <v>0.70129275805523206</v>
      </c>
      <c r="N4552" s="6">
        <f>INDEX('ROA2'!$D$2:$AQ$224,MATCH(A4552,'ROA2'!$B$2:$B$224,0),MATCH(G4552,'ROA2'!$D$1:$AQ$1,0))</f>
        <v>4.9494061470031703</v>
      </c>
      <c r="O4552" s="6">
        <v>2027.424</v>
      </c>
      <c r="P4552" s="28">
        <v>3.4840360476007248E-2</v>
      </c>
    </row>
    <row r="4553" spans="1:16" x14ac:dyDescent="0.3">
      <c r="A4553" t="s">
        <v>579</v>
      </c>
      <c r="B4553" t="str">
        <f>VLOOKUP(A4553,Sheet3!L:L,1,FALSE)</f>
        <v>MTL CN EQUITY</v>
      </c>
      <c r="C4553" t="str">
        <f>VLOOKUP(A4553,'ALL - prices'!B:C,2,FALSE)</f>
        <v>Mullen Group Ltd</v>
      </c>
      <c r="D4553" t="str">
        <f>VLOOKUP(A4553,'ALL - prices'!B:I,8,FALSE)</f>
        <v>Industrials</v>
      </c>
      <c r="E4553">
        <v>2022</v>
      </c>
      <c r="F4553" t="s">
        <v>682</v>
      </c>
      <c r="G4553" t="str">
        <f t="shared" si="331"/>
        <v>2022-Q4</v>
      </c>
      <c r="H4553" s="4">
        <f>INDEX('ALL - prices'!$J$3:$DY$219,MATCH('COMBINED DATA'!A4553,'ALL - prices'!$B$3:$B$219,0),MATCH('COMBINED DATA'!G4553,'ALL - prices'!$J$1:$DY$1,0))</f>
        <v>12.2896</v>
      </c>
      <c r="I4553" s="14">
        <f t="shared" si="330"/>
        <v>0.56935496543603337</v>
      </c>
      <c r="J4553" s="6">
        <f>INDEX('market cap'!$B$3:$DQ$219,MATCH(A4553,'market cap'!$A$3:$A$219,0),MATCH(G4553,'market cap'!$B$1:$DQ$1,0))</f>
        <v>1352.4662000000001</v>
      </c>
      <c r="K4553">
        <f t="shared" si="332"/>
        <v>7.2096850196505065</v>
      </c>
      <c r="L4553">
        <f>INDEX('PB2'!$D$2:$AQ$224,MATCH(A4553,'PB2'!$B$2:$B$224,0),MATCH(G4553,'PB2'!$D$1:$AQ$1,0))</f>
        <v>1.3894289731979399</v>
      </c>
      <c r="M4553" s="16">
        <f t="shared" si="333"/>
        <v>0.71972012912497307</v>
      </c>
      <c r="N4553" s="6">
        <f>INDEX('ROA2'!$D$2:$AQ$224,MATCH(A4553,'ROA2'!$B$2:$B$224,0),MATCH(G4553,'ROA2'!$D$1:$AQ$1,0))</f>
        <v>5.9087829589843803</v>
      </c>
      <c r="O4553" s="6">
        <v>2042.2420480000001</v>
      </c>
      <c r="P4553" s="28">
        <v>7.3088056568335431E-3</v>
      </c>
    </row>
    <row r="4554" spans="1:16" x14ac:dyDescent="0.3">
      <c r="A4554" t="s">
        <v>579</v>
      </c>
      <c r="B4554" t="str">
        <f>VLOOKUP(A4554,Sheet3!L:L,1,FALSE)</f>
        <v>MTL CN EQUITY</v>
      </c>
      <c r="C4554" t="str">
        <f>VLOOKUP(A4554,'ALL - prices'!B:C,2,FALSE)</f>
        <v>Mullen Group Ltd</v>
      </c>
      <c r="D4554" t="str">
        <f>VLOOKUP(A4554,'ALL - prices'!B:I,8,FALSE)</f>
        <v>Industrials</v>
      </c>
      <c r="E4554">
        <v>2023</v>
      </c>
      <c r="F4554" t="s">
        <v>679</v>
      </c>
      <c r="G4554" t="str">
        <f t="shared" si="331"/>
        <v>2023-Q1</v>
      </c>
      <c r="H4554" s="4">
        <f>INDEX('ALL - prices'!$J$3:$DY$219,MATCH('COMBINED DATA'!A4554,'ALL - prices'!$B$3:$B$219,0),MATCH('COMBINED DATA'!G4554,'ALL - prices'!$J$1:$DY$1,0))</f>
        <v>12.635</v>
      </c>
      <c r="I4554" s="14">
        <f t="shared" si="330"/>
        <v>0.63672008698223659</v>
      </c>
      <c r="J4554" s="6">
        <f>INDEX('market cap'!$B$3:$DQ$219,MATCH(A4554,'market cap'!$A$3:$A$219,0),MATCH(G4554,'market cap'!$B$1:$DQ$1,0))</f>
        <v>1361.9514999999999</v>
      </c>
      <c r="K4554">
        <f t="shared" si="332"/>
        <v>7.2166738766774836</v>
      </c>
      <c r="L4554">
        <f>INDEX('PB2'!$D$2:$AQ$224,MATCH(A4554,'PB2'!$B$2:$B$224,0),MATCH(G4554,'PB2'!$D$1:$AQ$1,0))</f>
        <v>1.4156689643859901</v>
      </c>
      <c r="M4554" s="16">
        <f t="shared" si="333"/>
        <v>0.70637982830521695</v>
      </c>
      <c r="N4554" s="6">
        <f>INDEX('ROA2'!$D$2:$AQ$224,MATCH(A4554,'ROA2'!$B$2:$B$224,0),MATCH(G4554,'ROA2'!$D$1:$AQ$1,0))</f>
        <v>8.0966749191284197</v>
      </c>
      <c r="O4554" s="6">
        <v>1996.130944</v>
      </c>
      <c r="P4554" s="28">
        <v>-2.2578667423461093E-2</v>
      </c>
    </row>
    <row r="4555" spans="1:16" x14ac:dyDescent="0.3">
      <c r="A4555" t="s">
        <v>579</v>
      </c>
      <c r="B4555" t="str">
        <f>VLOOKUP(A4555,Sheet3!L:L,1,FALSE)</f>
        <v>MTL CN EQUITY</v>
      </c>
      <c r="C4555" t="str">
        <f>VLOOKUP(A4555,'ALL - prices'!B:C,2,FALSE)</f>
        <v>Mullen Group Ltd</v>
      </c>
      <c r="D4555" t="str">
        <f>VLOOKUP(A4555,'ALL - prices'!B:I,8,FALSE)</f>
        <v>Industrials</v>
      </c>
      <c r="E4555">
        <v>2023</v>
      </c>
      <c r="F4555" t="s">
        <v>680</v>
      </c>
      <c r="G4555" t="str">
        <f t="shared" si="331"/>
        <v>2023-Q2</v>
      </c>
      <c r="H4555" s="4">
        <f>INDEX('ALL - prices'!$J$3:$DY$219,MATCH('COMBINED DATA'!A4555,'ALL - prices'!$B$3:$B$219,0),MATCH('COMBINED DATA'!G4555,'ALL - prices'!$J$1:$DY$1,0))</f>
        <v>13.142799999999999</v>
      </c>
      <c r="I4555" s="14">
        <f t="shared" si="330"/>
        <v>0.57455902510824231</v>
      </c>
      <c r="J4555" s="6">
        <f>INDEX('market cap'!$B$3:$DQ$219,MATCH(A4555,'market cap'!$A$3:$A$219,0),MATCH(G4555,'market cap'!$B$1:$DQ$1,0))</f>
        <v>1355.0155</v>
      </c>
      <c r="K4555">
        <f t="shared" si="332"/>
        <v>7.2115681723627665</v>
      </c>
      <c r="L4555">
        <f>INDEX('PB2'!$D$2:$AQ$224,MATCH(A4555,'PB2'!$B$2:$B$224,0),MATCH(G4555,'PB2'!$D$1:$AQ$1,0))</f>
        <v>1.42300796508789</v>
      </c>
      <c r="M4555" s="16">
        <f t="shared" si="333"/>
        <v>0.70273675519324064</v>
      </c>
      <c r="N4555" s="6">
        <f>INDEX('ROA2'!$D$2:$AQ$224,MATCH(A4555,'ROA2'!$B$2:$B$224,0),MATCH(G4555,'ROA2'!$D$1:$AQ$1,0))</f>
        <v>8.7388916015625</v>
      </c>
      <c r="O4555" s="6">
        <v>2020.445952</v>
      </c>
      <c r="P4555" s="28">
        <v>1.2181068618312063E-2</v>
      </c>
    </row>
    <row r="4556" spans="1:16" x14ac:dyDescent="0.3">
      <c r="A4556" t="s">
        <v>579</v>
      </c>
      <c r="B4556" t="str">
        <f>VLOOKUP(A4556,Sheet3!L:L,1,FALSE)</f>
        <v>MTL CN EQUITY</v>
      </c>
      <c r="C4556" t="str">
        <f>VLOOKUP(A4556,'ALL - prices'!B:C,2,FALSE)</f>
        <v>Mullen Group Ltd</v>
      </c>
      <c r="D4556" t="str">
        <f>VLOOKUP(A4556,'ALL - prices'!B:I,8,FALSE)</f>
        <v>Industrials</v>
      </c>
      <c r="E4556">
        <v>2023</v>
      </c>
      <c r="F4556" t="s">
        <v>681</v>
      </c>
      <c r="G4556" t="str">
        <f t="shared" si="331"/>
        <v>2023-Q3</v>
      </c>
      <c r="H4556" s="4">
        <f>INDEX('ALL - prices'!$J$3:$DY$219,MATCH('COMBINED DATA'!A4556,'ALL - prices'!$B$3:$B$219,0),MATCH('COMBINED DATA'!G4556,'ALL - prices'!$J$1:$DY$1,0))</f>
        <v>11.764799999999999</v>
      </c>
      <c r="I4556" s="14">
        <f t="shared" si="330"/>
        <v>0.54699984384519407</v>
      </c>
      <c r="J4556" s="6">
        <f>INDEX('market cap'!$B$3:$DQ$219,MATCH(A4556,'market cap'!$A$3:$A$219,0),MATCH(G4556,'market cap'!$B$1:$DQ$1,0))</f>
        <v>1190.8958</v>
      </c>
      <c r="K4556">
        <f t="shared" si="332"/>
        <v>7.082461076023252</v>
      </c>
      <c r="L4556">
        <f>INDEX('PB2'!$D$2:$AQ$224,MATCH(A4556,'PB2'!$B$2:$B$224,0),MATCH(G4556,'PB2'!$D$1:$AQ$1,0))</f>
        <v>1.2294299602508501</v>
      </c>
      <c r="M4556" s="16">
        <f t="shared" si="333"/>
        <v>0.81338509092129352</v>
      </c>
      <c r="N4556" s="6">
        <f>INDEX('ROA2'!$D$2:$AQ$224,MATCH(A4556,'ROA2'!$B$2:$B$224,0),MATCH(G4556,'ROA2'!$D$1:$AQ$1,0))</f>
        <v>8.1943311691284197</v>
      </c>
      <c r="O4556" s="6">
        <v>2067.5289600000001</v>
      </c>
      <c r="P4556" s="28">
        <v>2.3303275177142705E-2</v>
      </c>
    </row>
    <row r="4557" spans="1:16" x14ac:dyDescent="0.3">
      <c r="A4557" t="s">
        <v>579</v>
      </c>
      <c r="B4557" t="str">
        <f>VLOOKUP(A4557,Sheet3!L:L,1,FALSE)</f>
        <v>MTL CN EQUITY</v>
      </c>
      <c r="C4557" t="str">
        <f>VLOOKUP(A4557,'ALL - prices'!B:C,2,FALSE)</f>
        <v>Mullen Group Ltd</v>
      </c>
      <c r="D4557" t="str">
        <f>VLOOKUP(A4557,'ALL - prices'!B:I,8,FALSE)</f>
        <v>Industrials</v>
      </c>
      <c r="E4557">
        <v>2023</v>
      </c>
      <c r="F4557" t="s">
        <v>682</v>
      </c>
      <c r="G4557" t="str">
        <f t="shared" si="331"/>
        <v>2023-Q4</v>
      </c>
      <c r="H4557" s="4">
        <f>INDEX('ALL - prices'!$J$3:$DY$219,MATCH('COMBINED DATA'!A4557,'ALL - prices'!$B$3:$B$219,0),MATCH('COMBINED DATA'!G4557,'ALL - prices'!$J$1:$DY$1,0))</f>
        <v>12.4748</v>
      </c>
      <c r="I4557" s="14">
        <f t="shared" si="330"/>
        <v>0.70904987777071526</v>
      </c>
      <c r="J4557" s="6">
        <f>INDEX('market cap'!$B$3:$DQ$219,MATCH(A4557,'market cap'!$A$3:$A$219,0),MATCH(G4557,'market cap'!$B$1:$DQ$1,0))</f>
        <v>1238.8253999999999</v>
      </c>
      <c r="K4557">
        <f t="shared" si="332"/>
        <v>7.1219189516021206</v>
      </c>
      <c r="L4557">
        <f>INDEX('PB2'!$D$2:$AQ$224,MATCH(A4557,'PB2'!$B$2:$B$224,0),MATCH(G4557,'PB2'!$D$1:$AQ$1,0))</f>
        <v>1.26841700077057</v>
      </c>
      <c r="M4557" s="16">
        <f t="shared" si="333"/>
        <v>0.78838426116371407</v>
      </c>
      <c r="N4557" s="6">
        <f>INDEX('ROA2'!$D$2:$AQ$224,MATCH(A4557,'ROA2'!$B$2:$B$224,0),MATCH(G4557,'ROA2'!$D$1:$AQ$1,0))</f>
        <v>8.1454658508300799</v>
      </c>
      <c r="O4557" s="6">
        <v>2102.6160639999998</v>
      </c>
      <c r="P4557" s="28">
        <v>1.6970550197274975E-2</v>
      </c>
    </row>
    <row r="4558" spans="1:16" x14ac:dyDescent="0.3">
      <c r="A4558" t="s">
        <v>579</v>
      </c>
      <c r="B4558" t="str">
        <f>VLOOKUP(A4558,Sheet3!L:L,1,FALSE)</f>
        <v>MTL CN EQUITY</v>
      </c>
      <c r="C4558" t="str">
        <f>VLOOKUP(A4558,'ALL - prices'!B:C,2,FALSE)</f>
        <v>Mullen Group Ltd</v>
      </c>
      <c r="D4558" t="str">
        <f>VLOOKUP(A4558,'ALL - prices'!B:I,8,FALSE)</f>
        <v>Industrials</v>
      </c>
      <c r="E4558" s="18">
        <v>2024</v>
      </c>
      <c r="F4558" t="s">
        <v>679</v>
      </c>
      <c r="G4558" t="str">
        <f t="shared" si="331"/>
        <v>2024-Q1</v>
      </c>
      <c r="H4558" s="4">
        <f>INDEX('ALL - prices'!$J$3:$DY$219,MATCH('COMBINED DATA'!A4558,'ALL - prices'!$B$3:$B$219,0),MATCH('COMBINED DATA'!G4558,'ALL - prices'!$J$1:$DY$1,0))</f>
        <v>13.056900000000001</v>
      </c>
      <c r="I4558" s="14" t="s">
        <v>769</v>
      </c>
      <c r="J4558" s="6">
        <f>INDEX('market cap'!$B$3:$DQ$219,MATCH(A4558,'market cap'!$A$3:$A$219,0),MATCH(G4558,'market cap'!$B$1:$DQ$1,0))</f>
        <v>1278.5939000000001</v>
      </c>
      <c r="K4558">
        <f t="shared" si="332"/>
        <v>7.1535162374781365</v>
      </c>
      <c r="L4558">
        <f>INDEX('PB2'!$D$2:$AQ$224,MATCH(A4558,'PB2'!$B$2:$B$224,0),MATCH(G4558,'PB2'!$D$1:$AQ$1,0))</f>
        <v>1.3025159835815401</v>
      </c>
      <c r="M4558" s="16">
        <f t="shared" si="333"/>
        <v>0.76774489726436279</v>
      </c>
      <c r="N4558" s="6">
        <f>INDEX('ROA2'!$D$2:$AQ$224,MATCH(A4558,'ROA2'!$B$2:$B$224,0),MATCH(G4558,'ROA2'!$D$1:$AQ$1,0))</f>
        <v>6.7719669342040998</v>
      </c>
      <c r="O4558" s="6">
        <v>2041.6619519999999</v>
      </c>
      <c r="P4558" s="28">
        <v>-2.8989653909540329E-2</v>
      </c>
    </row>
    <row r="4559" spans="1:16" x14ac:dyDescent="0.3">
      <c r="A4559" t="s">
        <v>579</v>
      </c>
      <c r="B4559" t="str">
        <f>VLOOKUP(A4559,Sheet3!L:L,1,FALSE)</f>
        <v>MTL CN EQUITY</v>
      </c>
      <c r="C4559" t="str">
        <f>VLOOKUP(A4559,'ALL - prices'!B:C,2,FALSE)</f>
        <v>Mullen Group Ltd</v>
      </c>
      <c r="D4559" t="str">
        <f>VLOOKUP(A4559,'ALL - prices'!B:I,8,FALSE)</f>
        <v>Industrials</v>
      </c>
      <c r="E4559" s="18">
        <v>2024</v>
      </c>
      <c r="F4559" t="s">
        <v>680</v>
      </c>
      <c r="G4559" t="str">
        <f t="shared" si="331"/>
        <v>2024-Q2</v>
      </c>
      <c r="H4559" s="4">
        <f>INDEX('ALL - prices'!$J$3:$DY$219,MATCH('COMBINED DATA'!A4559,'ALL - prices'!$B$3:$B$219,0),MATCH('COMBINED DATA'!G4559,'ALL - prices'!$J$1:$DY$1,0))</f>
        <v>11.980700000000001</v>
      </c>
      <c r="I4559" s="14" t="s">
        <v>769</v>
      </c>
      <c r="J4559" s="6">
        <f>INDEX('market cap'!$B$3:$DQ$219,MATCH(A4559,'market cap'!$A$3:$A$219,0),MATCH(G4559,'market cap'!$B$1:$DQ$1,0))</f>
        <v>1155.0510999999999</v>
      </c>
      <c r="K4559">
        <f t="shared" si="332"/>
        <v>7.0518998644014692</v>
      </c>
      <c r="L4559">
        <f>INDEX('PB2'!$D$2:$AQ$224,MATCH(A4559,'PB2'!$B$2:$B$224,0),MATCH(G4559,'PB2'!$D$1:$AQ$1,0))</f>
        <v>1.1604540348053001</v>
      </c>
      <c r="M4559" s="16">
        <f t="shared" si="333"/>
        <v>0.86173167571241127</v>
      </c>
      <c r="N4559" s="6">
        <f>INDEX('ROA2'!$D$2:$AQ$224,MATCH(A4559,'ROA2'!$B$2:$B$224,0),MATCH(G4559,'ROA2'!$D$1:$AQ$1,0))</f>
        <v>6.2383308410644496</v>
      </c>
      <c r="O4559" s="6">
        <v>2058.2090240000002</v>
      </c>
      <c r="P4559" s="28">
        <v>8.1047070421187434E-3</v>
      </c>
    </row>
    <row r="4560" spans="1:16" x14ac:dyDescent="0.3">
      <c r="A4560" t="s">
        <v>579</v>
      </c>
      <c r="B4560" t="str">
        <f>VLOOKUP(A4560,Sheet3!L:L,1,FALSE)</f>
        <v>MTL CN EQUITY</v>
      </c>
      <c r="C4560" t="str">
        <f>VLOOKUP(A4560,'ALL - prices'!B:C,2,FALSE)</f>
        <v>Mullen Group Ltd</v>
      </c>
      <c r="D4560" t="str">
        <f>VLOOKUP(A4560,'ALL - prices'!B:I,8,FALSE)</f>
        <v>Industrials</v>
      </c>
      <c r="E4560" s="18">
        <v>2024</v>
      </c>
      <c r="F4560" t="s">
        <v>681</v>
      </c>
      <c r="G4560" t="str">
        <f t="shared" si="331"/>
        <v>2024-Q3</v>
      </c>
      <c r="H4560" s="4">
        <f>INDEX('ALL - prices'!$J$3:$DY$219,MATCH('COMBINED DATA'!A4560,'ALL - prices'!$B$3:$B$219,0),MATCH('COMBINED DATA'!G4560,'ALL - prices'!$J$1:$DY$1,0))</f>
        <v>13.154500000000001</v>
      </c>
      <c r="I4560" s="14" t="s">
        <v>769</v>
      </c>
      <c r="J4560" s="6">
        <f>INDEX('market cap'!$B$3:$DQ$219,MATCH(A4560,'market cap'!$A$3:$A$219,0),MATCH(G4560,'market cap'!$B$1:$DQ$1,0))</f>
        <v>1247.4899</v>
      </c>
      <c r="K4560">
        <f t="shared" si="332"/>
        <v>7.1288887314005143</v>
      </c>
      <c r="L4560">
        <f>INDEX('PB2'!$D$2:$AQ$224,MATCH(A4560,'PB2'!$B$2:$B$224,0),MATCH(G4560,'PB2'!$D$1:$AQ$1,0))</f>
        <v>1.2294559478759799</v>
      </c>
      <c r="M4560" s="16">
        <f t="shared" si="333"/>
        <v>0.81336789799391329</v>
      </c>
      <c r="N4560" s="6">
        <f>INDEX('ROA2'!$D$2:$AQ$224,MATCH(A4560,'ROA2'!$B$2:$B$224,0),MATCH(G4560,'ROA2'!$D$1:$AQ$1,0))</f>
        <v>5.7323789596557599</v>
      </c>
      <c r="O4560" s="6">
        <v>2244.3630079999998</v>
      </c>
      <c r="P4560" s="28">
        <v>9.0444644751494177E-2</v>
      </c>
    </row>
    <row r="4561" spans="1:16" x14ac:dyDescent="0.3">
      <c r="A4561" t="s">
        <v>579</v>
      </c>
      <c r="B4561" t="str">
        <f>VLOOKUP(A4561,Sheet3!L:L,1,FALSE)</f>
        <v>MTL CN EQUITY</v>
      </c>
      <c r="C4561" t="str">
        <f>VLOOKUP(A4561,'ALL - prices'!B:C,2,FALSE)</f>
        <v>Mullen Group Ltd</v>
      </c>
      <c r="D4561" t="str">
        <f>VLOOKUP(A4561,'ALL - prices'!B:I,8,FALSE)</f>
        <v>Industrials</v>
      </c>
      <c r="E4561" s="18">
        <v>2024</v>
      </c>
      <c r="F4561" t="s">
        <v>682</v>
      </c>
      <c r="G4561" t="str">
        <f t="shared" si="331"/>
        <v>2024-Q4</v>
      </c>
      <c r="H4561" s="4">
        <f>INDEX('ALL - prices'!$J$3:$DY$219,MATCH('COMBINED DATA'!A4561,'ALL - prices'!$B$3:$B$219,0),MATCH('COMBINED DATA'!G4561,'ALL - prices'!$J$1:$DY$1,0))</f>
        <v>13.6686</v>
      </c>
      <c r="I4561" s="14" t="s">
        <v>769</v>
      </c>
      <c r="J4561" s="6">
        <f>INDEX('market cap'!$B$3:$DQ$219,MATCH(A4561,'market cap'!$A$3:$A$219,0),MATCH(G4561,'market cap'!$B$1:$DQ$1,0))</f>
        <v>1278.0246999999999</v>
      </c>
      <c r="K4561">
        <f t="shared" si="332"/>
        <v>7.1530709618242669</v>
      </c>
      <c r="L4561">
        <f>INDEX('PB2'!$D$2:$AQ$224,MATCH(A4561,'PB2'!$B$2:$B$224,0),MATCH(G4561,'PB2'!$D$1:$AQ$1,0))</f>
        <v>1.2596961434106499</v>
      </c>
      <c r="M4561" s="16">
        <f t="shared" si="333"/>
        <v>0.79384223348694394</v>
      </c>
      <c r="N4561" s="6">
        <f>INDEX('ROA2'!$D$2:$AQ$224,MATCH(A4561,'ROA2'!$B$2:$B$224,0),MATCH(G4561,'ROA2'!$D$1:$AQ$1,0))</f>
        <v>5.25302982330322</v>
      </c>
      <c r="O4561" s="6">
        <v>2574.607872</v>
      </c>
      <c r="P4561" s="28">
        <v>0.14714413970594201</v>
      </c>
    </row>
    <row r="4562" spans="1:16" x14ac:dyDescent="0.3">
      <c r="A4562" t="s">
        <v>580</v>
      </c>
      <c r="B4562" t="e">
        <f>VLOOKUP(A4562,Sheet3!L:L,1,FALSE)</f>
        <v>#N/A</v>
      </c>
      <c r="C4562" t="str">
        <f>VLOOKUP(A4562,'ALL - prices'!B:C,2,FALSE)</f>
        <v>Methanex Corp</v>
      </c>
      <c r="D4562" t="str">
        <f>VLOOKUP(A4562,'ALL - prices'!B:I,8,FALSE)</f>
        <v>Materials</v>
      </c>
      <c r="E4562">
        <v>2015</v>
      </c>
      <c r="F4562" t="s">
        <v>679</v>
      </c>
      <c r="G4562" t="str">
        <f t="shared" si="331"/>
        <v>2015-Q1</v>
      </c>
      <c r="H4562" s="4">
        <f>INDEX('ALL - prices'!$J$3:$DY$219,MATCH('COMBINED DATA'!A4562,'ALL - prices'!$B$3:$B$219,0),MATCH('COMBINED DATA'!G4562,'ALL - prices'!$J$1:$DY$1,0))</f>
        <v>53.497799999999998</v>
      </c>
      <c r="I4562" s="14">
        <f t="shared" ref="I4562:I4597" si="334">STDEV(H4563:H4566)</f>
        <v>10.038010411929271</v>
      </c>
      <c r="J4562" s="15">
        <f>INDEX(MarketCap2!$E$2:$AR$224,MATCH(A4562,MarketCap2!$B$2:$B$224,0),MATCH(G4562,MarketCap2!$E$1:$AR$1,0))</f>
        <v>6224849920</v>
      </c>
      <c r="K4562">
        <f t="shared" si="332"/>
        <v>22.551815169769604</v>
      </c>
      <c r="L4562">
        <f>INDEX('PB2'!$D$2:$AQ$224,MATCH(A4562,'PB2'!$B$2:$B$224,0),MATCH(G4562,'PB2'!$D$1:$AQ$1,0))</f>
        <v>2.8299989700317401</v>
      </c>
      <c r="M4562" s="16">
        <f t="shared" si="333"/>
        <v>0.35335701906237243</v>
      </c>
      <c r="N4562" s="6">
        <f>INDEX('ROA2'!$D$2:$AQ$224,MATCH(A4562,'ROA2'!$B$2:$B$224,0),MATCH(G4562,'ROA2'!$D$1:$AQ$1,0))</f>
        <v>10.220273017883301</v>
      </c>
      <c r="O4562" s="6">
        <v>4775.3400320000001</v>
      </c>
      <c r="P4562" s="28">
        <v>0.15630787762385284</v>
      </c>
    </row>
    <row r="4563" spans="1:16" x14ac:dyDescent="0.3">
      <c r="A4563" t="s">
        <v>580</v>
      </c>
      <c r="B4563" t="e">
        <f>VLOOKUP(A4563,Sheet3!L:L,1,FALSE)</f>
        <v>#N/A</v>
      </c>
      <c r="C4563" t="str">
        <f>VLOOKUP(A4563,'ALL - prices'!B:C,2,FALSE)</f>
        <v>Methanex Corp</v>
      </c>
      <c r="D4563" t="str">
        <f>VLOOKUP(A4563,'ALL - prices'!B:I,8,FALSE)</f>
        <v>Materials</v>
      </c>
      <c r="E4563">
        <v>2015</v>
      </c>
      <c r="F4563" t="s">
        <v>680</v>
      </c>
      <c r="G4563" t="str">
        <f t="shared" si="331"/>
        <v>2015-Q2</v>
      </c>
      <c r="H4563" s="4">
        <f>INDEX('ALL - prices'!$J$3:$DY$219,MATCH('COMBINED DATA'!A4563,'ALL - prices'!$B$3:$B$219,0),MATCH('COMBINED DATA'!G4563,'ALL - prices'!$J$1:$DY$1,0))</f>
        <v>55.2821</v>
      </c>
      <c r="I4563" s="14">
        <f t="shared" si="334"/>
        <v>2.5721401910665755</v>
      </c>
      <c r="J4563" s="15">
        <f>INDEX(MarketCap2!$E$2:$AR$224,MATCH(A4563,MarketCap2!$B$2:$B$224,0),MATCH(G4563,MarketCap2!$E$1:$AR$1,0))</f>
        <v>6350438400</v>
      </c>
      <c r="K4563">
        <f t="shared" si="332"/>
        <v>22.571789686837981</v>
      </c>
      <c r="L4563">
        <f>INDEX('PB2'!$D$2:$AQ$224,MATCH(A4563,'PB2'!$B$2:$B$224,0),MATCH(G4563,'PB2'!$D$1:$AQ$1,0))</f>
        <v>2.8954598903656001</v>
      </c>
      <c r="M4563" s="16">
        <f t="shared" si="333"/>
        <v>0.34536827925933844</v>
      </c>
      <c r="N4563" s="6">
        <f>INDEX('ROA2'!$D$2:$AQ$224,MATCH(A4563,'ROA2'!$B$2:$B$224,0),MATCH(G4563,'ROA2'!$D$1:$AQ$1,0))</f>
        <v>7.2040238380432102</v>
      </c>
      <c r="O4563" s="6">
        <v>4586.0341760000001</v>
      </c>
      <c r="P4563" s="28">
        <v>-3.9642382475686279E-2</v>
      </c>
    </row>
    <row r="4564" spans="1:16" x14ac:dyDescent="0.3">
      <c r="A4564" t="s">
        <v>580</v>
      </c>
      <c r="B4564" t="e">
        <f>VLOOKUP(A4564,Sheet3!L:L,1,FALSE)</f>
        <v>#N/A</v>
      </c>
      <c r="C4564" t="str">
        <f>VLOOKUP(A4564,'ALL - prices'!B:C,2,FALSE)</f>
        <v>Methanex Corp</v>
      </c>
      <c r="D4564" t="str">
        <f>VLOOKUP(A4564,'ALL - prices'!B:I,8,FALSE)</f>
        <v>Materials</v>
      </c>
      <c r="E4564">
        <v>2015</v>
      </c>
      <c r="F4564" t="s">
        <v>681</v>
      </c>
      <c r="G4564" t="str">
        <f t="shared" si="331"/>
        <v>2015-Q3</v>
      </c>
      <c r="H4564" s="4">
        <f>INDEX('ALL - prices'!$J$3:$DY$219,MATCH('COMBINED DATA'!A4564,'ALL - prices'!$B$3:$B$219,0),MATCH('COMBINED DATA'!G4564,'ALL - prices'!$J$1:$DY$1,0))</f>
        <v>35.325400000000002</v>
      </c>
      <c r="I4564" s="14">
        <f t="shared" si="334"/>
        <v>3.4395746931851896</v>
      </c>
      <c r="J4564" s="15">
        <f>INDEX(MarketCap2!$E$2:$AR$224,MATCH(A4564,MarketCap2!$B$2:$B$224,0),MATCH(G4564,MarketCap2!$E$1:$AR$1,0))</f>
        <v>3983487744</v>
      </c>
      <c r="K4564">
        <f t="shared" si="332"/>
        <v>22.105423590088609</v>
      </c>
      <c r="L4564">
        <f>INDEX('PB2'!$D$2:$AQ$224,MATCH(A4564,'PB2'!$B$2:$B$224,0),MATCH(G4564,'PB2'!$D$1:$AQ$1,0))</f>
        <v>1.69218397140503</v>
      </c>
      <c r="M4564" s="16">
        <f t="shared" si="333"/>
        <v>0.59095229413483585</v>
      </c>
      <c r="N4564" s="6">
        <f>INDEX('ROA2'!$D$2:$AQ$224,MATCH(A4564,'ROA2'!$B$2:$B$224,0),MATCH(G4564,'ROA2'!$D$1:$AQ$1,0))</f>
        <v>6.7634081840515101</v>
      </c>
      <c r="O4564" s="6">
        <v>4664.0732159999998</v>
      </c>
      <c r="P4564" s="28">
        <v>1.701667214090985E-2</v>
      </c>
    </row>
    <row r="4565" spans="1:16" x14ac:dyDescent="0.3">
      <c r="A4565" t="s">
        <v>580</v>
      </c>
      <c r="B4565" t="e">
        <f>VLOOKUP(A4565,Sheet3!L:L,1,FALSE)</f>
        <v>#N/A</v>
      </c>
      <c r="C4565" t="str">
        <f>VLOOKUP(A4565,'ALL - prices'!B:C,2,FALSE)</f>
        <v>Methanex Corp</v>
      </c>
      <c r="D4565" t="str">
        <f>VLOOKUP(A4565,'ALL - prices'!B:I,8,FALSE)</f>
        <v>Materials</v>
      </c>
      <c r="E4565">
        <v>2015</v>
      </c>
      <c r="F4565" t="s">
        <v>682</v>
      </c>
      <c r="G4565" t="str">
        <f t="shared" si="331"/>
        <v>2015-Q4</v>
      </c>
      <c r="H4565" s="4">
        <f>INDEX('ALL - prices'!$J$3:$DY$219,MATCH('COMBINED DATA'!A4565,'ALL - prices'!$B$3:$B$219,0),MATCH('COMBINED DATA'!G4565,'ALL - prices'!$J$1:$DY$1,0))</f>
        <v>36.819499999999998</v>
      </c>
      <c r="I4565" s="14">
        <f t="shared" si="334"/>
        <v>7.9528666556992995</v>
      </c>
      <c r="J4565" s="15">
        <f>INDEX(MarketCap2!$E$2:$AR$224,MATCH(A4565,MarketCap2!$B$2:$B$224,0),MATCH(G4565,MarketCap2!$E$1:$AR$1,0))</f>
        <v>4096561664</v>
      </c>
      <c r="K4565">
        <f t="shared" si="332"/>
        <v>22.133413840282845</v>
      </c>
      <c r="L4565">
        <f>INDEX('PB2'!$D$2:$AQ$224,MATCH(A4565,'PB2'!$B$2:$B$224,0),MATCH(G4565,'PB2'!$D$1:$AQ$1,0))</f>
        <v>1.72325599193573</v>
      </c>
      <c r="M4565" s="16">
        <f t="shared" si="333"/>
        <v>0.58029683615183725</v>
      </c>
      <c r="N4565" s="6">
        <f>INDEX('ROA2'!$D$2:$AQ$224,MATCH(A4565,'ROA2'!$B$2:$B$224,0),MATCH(G4565,'ROA2'!$D$1:$AQ$1,0))</f>
        <v>7.4782299995422399</v>
      </c>
      <c r="O4565" s="6">
        <v>4547.3971199999996</v>
      </c>
      <c r="P4565" s="28">
        <v>-2.5015922906129643E-2</v>
      </c>
    </row>
    <row r="4566" spans="1:16" x14ac:dyDescent="0.3">
      <c r="A4566" t="s">
        <v>580</v>
      </c>
      <c r="B4566" t="e">
        <f>VLOOKUP(A4566,Sheet3!L:L,1,FALSE)</f>
        <v>#N/A</v>
      </c>
      <c r="C4566" t="str">
        <f>VLOOKUP(A4566,'ALL - prices'!B:C,2,FALSE)</f>
        <v>Methanex Corp</v>
      </c>
      <c r="D4566" t="str">
        <f>VLOOKUP(A4566,'ALL - prices'!B:I,8,FALSE)</f>
        <v>Materials</v>
      </c>
      <c r="E4566">
        <v>2016</v>
      </c>
      <c r="F4566" t="s">
        <v>679</v>
      </c>
      <c r="G4566" t="str">
        <f t="shared" si="331"/>
        <v>2016-Q1</v>
      </c>
      <c r="H4566" s="4">
        <f>INDEX('ALL - prices'!$J$3:$DY$219,MATCH('COMBINED DATA'!A4566,'ALL - prices'!$B$3:$B$219,0),MATCH('COMBINED DATA'!G4566,'ALL - prices'!$J$1:$DY$1,0))</f>
        <v>33.8996</v>
      </c>
      <c r="I4566" s="14">
        <f t="shared" si="334"/>
        <v>9.7779537417941516</v>
      </c>
      <c r="J4566" s="15">
        <f>INDEX(MarketCap2!$E$2:$AR$224,MATCH(A4566,MarketCap2!$B$2:$B$224,0),MATCH(G4566,MarketCap2!$E$1:$AR$1,0))</f>
        <v>3744277760</v>
      </c>
      <c r="K4566">
        <f t="shared" si="332"/>
        <v>22.043494580844147</v>
      </c>
      <c r="L4566">
        <f>INDEX('PB2'!$D$2:$AQ$224,MATCH(A4566,'PB2'!$B$2:$B$224,0),MATCH(G4566,'PB2'!$D$1:$AQ$1,0))</f>
        <v>1.73939597606659</v>
      </c>
      <c r="M4566" s="16">
        <f t="shared" si="333"/>
        <v>0.57491221881596244</v>
      </c>
      <c r="N4566" s="6">
        <f>INDEX('ROA2'!$D$2:$AQ$224,MATCH(A4566,'ROA2'!$B$2:$B$224,0),MATCH(G4566,'ROA2'!$D$1:$AQ$1,0))</f>
        <v>4.2998890876770002</v>
      </c>
      <c r="O4566" s="6">
        <v>4555.9239680000001</v>
      </c>
      <c r="P4566" s="28">
        <v>1.8751052030398499E-3</v>
      </c>
    </row>
    <row r="4567" spans="1:16" x14ac:dyDescent="0.3">
      <c r="A4567" t="s">
        <v>580</v>
      </c>
      <c r="B4567" t="e">
        <f>VLOOKUP(A4567,Sheet3!L:L,1,FALSE)</f>
        <v>#N/A</v>
      </c>
      <c r="C4567" t="str">
        <f>VLOOKUP(A4567,'ALL - prices'!B:C,2,FALSE)</f>
        <v>Methanex Corp</v>
      </c>
      <c r="D4567" t="str">
        <f>VLOOKUP(A4567,'ALL - prices'!B:I,8,FALSE)</f>
        <v>Materials</v>
      </c>
      <c r="E4567">
        <v>2016</v>
      </c>
      <c r="F4567" t="s">
        <v>680</v>
      </c>
      <c r="G4567" t="str">
        <f t="shared" si="331"/>
        <v>2016-Q2</v>
      </c>
      <c r="H4567" s="4">
        <f>INDEX('ALL - prices'!$J$3:$DY$219,MATCH('COMBINED DATA'!A4567,'ALL - prices'!$B$3:$B$219,0),MATCH('COMBINED DATA'!G4567,'ALL - prices'!$J$1:$DY$1,0))</f>
        <v>30.7898</v>
      </c>
      <c r="I4567" s="14">
        <f t="shared" si="334"/>
        <v>5.8233939922665785</v>
      </c>
      <c r="J4567" s="15">
        <f>INDEX(MarketCap2!$E$2:$AR$224,MATCH(A4567,MarketCap2!$B$2:$B$224,0),MATCH(G4567,MarketCap2!$E$1:$AR$1,0))</f>
        <v>3375440640</v>
      </c>
      <c r="K4567">
        <f t="shared" si="332"/>
        <v>21.93979171274869</v>
      </c>
      <c r="L4567">
        <f>INDEX('PB2'!$D$2:$AQ$224,MATCH(A4567,'PB2'!$B$2:$B$224,0),MATCH(G4567,'PB2'!$D$1:$AQ$1,0))</f>
        <v>1.5790549516677901</v>
      </c>
      <c r="M4567" s="16">
        <f t="shared" si="333"/>
        <v>0.63329018343776122</v>
      </c>
      <c r="N4567" s="6">
        <f>INDEX('ROA2'!$D$2:$AQ$224,MATCH(A4567,'ROA2'!$B$2:$B$224,0),MATCH(G4567,'ROA2'!$D$1:$AQ$1,0))</f>
        <v>3.7531070709228498</v>
      </c>
      <c r="O4567" s="6">
        <v>4396.6571519999998</v>
      </c>
      <c r="P4567" s="28">
        <v>-3.495818128631252E-2</v>
      </c>
    </row>
    <row r="4568" spans="1:16" x14ac:dyDescent="0.3">
      <c r="A4568" t="s">
        <v>580</v>
      </c>
      <c r="B4568" t="e">
        <f>VLOOKUP(A4568,Sheet3!L:L,1,FALSE)</f>
        <v>#N/A</v>
      </c>
      <c r="C4568" t="str">
        <f>VLOOKUP(A4568,'ALL - prices'!B:C,2,FALSE)</f>
        <v>Methanex Corp</v>
      </c>
      <c r="D4568" t="str">
        <f>VLOOKUP(A4568,'ALL - prices'!B:I,8,FALSE)</f>
        <v>Materials</v>
      </c>
      <c r="E4568">
        <v>2016</v>
      </c>
      <c r="F4568" t="s">
        <v>681</v>
      </c>
      <c r="G4568" t="str">
        <f t="shared" si="331"/>
        <v>2016-Q3</v>
      </c>
      <c r="H4568" s="4">
        <f>INDEX('ALL - prices'!$J$3:$DY$219,MATCH('COMBINED DATA'!A4568,'ALL - prices'!$B$3:$B$219,0),MATCH('COMBINED DATA'!G4568,'ALL - prices'!$J$1:$DY$1,0))</f>
        <v>38.640099999999997</v>
      </c>
      <c r="I4568" s="14">
        <f t="shared" si="334"/>
        <v>2.3792955867581185</v>
      </c>
      <c r="J4568" s="15">
        <f>INDEX(MarketCap2!$E$2:$AR$224,MATCH(A4568,MarketCap2!$B$2:$B$224,0),MATCH(G4568,MarketCap2!$E$1:$AR$1,0))</f>
        <v>4197076224</v>
      </c>
      <c r="K4568">
        <f t="shared" si="332"/>
        <v>22.157653982676905</v>
      </c>
      <c r="L4568">
        <f>INDEX('PB2'!$D$2:$AQ$224,MATCH(A4568,'PB2'!$B$2:$B$224,0),MATCH(G4568,'PB2'!$D$1:$AQ$1,0))</f>
        <v>2.00774097442627</v>
      </c>
      <c r="M4568" s="16">
        <f t="shared" si="333"/>
        <v>0.49807221784959538</v>
      </c>
      <c r="N4568" s="6">
        <f>INDEX('ROA2'!$D$2:$AQ$224,MATCH(A4568,'ROA2'!$B$2:$B$224,0),MATCH(G4568,'ROA2'!$D$1:$AQ$1,0))</f>
        <v>1.33587002754211</v>
      </c>
      <c r="O4568" s="6">
        <v>4484.7180799999996</v>
      </c>
      <c r="P4568" s="28">
        <v>2.0029064117483383E-2</v>
      </c>
    </row>
    <row r="4569" spans="1:16" x14ac:dyDescent="0.3">
      <c r="A4569" t="s">
        <v>580</v>
      </c>
      <c r="B4569" t="e">
        <f>VLOOKUP(A4569,Sheet3!L:L,1,FALSE)</f>
        <v>#N/A</v>
      </c>
      <c r="C4569" t="str">
        <f>VLOOKUP(A4569,'ALL - prices'!B:C,2,FALSE)</f>
        <v>Methanex Corp</v>
      </c>
      <c r="D4569" t="str">
        <f>VLOOKUP(A4569,'ALL - prices'!B:I,8,FALSE)</f>
        <v>Materials</v>
      </c>
      <c r="E4569">
        <v>2016</v>
      </c>
      <c r="F4569" t="s">
        <v>682</v>
      </c>
      <c r="G4569" t="str">
        <f t="shared" si="331"/>
        <v>2016-Q4</v>
      </c>
      <c r="H4569" s="4">
        <f>INDEX('ALL - prices'!$J$3:$DY$219,MATCH('COMBINED DATA'!A4569,'ALL - prices'!$B$3:$B$219,0),MATCH('COMBINED DATA'!G4569,'ALL - prices'!$J$1:$DY$1,0))</f>
        <v>48.979900000000001</v>
      </c>
      <c r="I4569" s="14">
        <f t="shared" si="334"/>
        <v>7.1739240117711436</v>
      </c>
      <c r="J4569" s="15">
        <f>INDEX(MarketCap2!$E$2:$AR$224,MATCH(A4569,MarketCap2!$B$2:$B$224,0),MATCH(G4569,MarketCap2!$E$1:$AR$1,0))</f>
        <v>5289637376</v>
      </c>
      <c r="K4569">
        <f t="shared" si="332"/>
        <v>22.389015531506729</v>
      </c>
      <c r="L4569">
        <f>INDEX('PB2'!$D$2:$AQ$224,MATCH(A4569,'PB2'!$B$2:$B$224,0),MATCH(G4569,'PB2'!$D$1:$AQ$1,0))</f>
        <v>2.4629371166229199</v>
      </c>
      <c r="M4569" s="16">
        <f t="shared" si="333"/>
        <v>0.40601929836160805</v>
      </c>
      <c r="N4569" s="6">
        <f>INDEX('ROA2'!$D$2:$AQ$224,MATCH(A4569,'ROA2'!$B$2:$B$224,0),MATCH(G4569,'ROA2'!$D$1:$AQ$1,0))</f>
        <v>-0.62184798717498802</v>
      </c>
      <c r="O4569" s="6">
        <v>4482.7770879999998</v>
      </c>
      <c r="P4569" s="28">
        <v>-4.3280134121604003E-4</v>
      </c>
    </row>
    <row r="4570" spans="1:16" x14ac:dyDescent="0.3">
      <c r="A4570" t="s">
        <v>580</v>
      </c>
      <c r="B4570" t="e">
        <f>VLOOKUP(A4570,Sheet3!L:L,1,FALSE)</f>
        <v>#N/A</v>
      </c>
      <c r="C4570" t="str">
        <f>VLOOKUP(A4570,'ALL - prices'!B:C,2,FALSE)</f>
        <v>Methanex Corp</v>
      </c>
      <c r="D4570" t="str">
        <f>VLOOKUP(A4570,'ALL - prices'!B:I,8,FALSE)</f>
        <v>Materials</v>
      </c>
      <c r="E4570">
        <v>2017</v>
      </c>
      <c r="F4570" t="s">
        <v>679</v>
      </c>
      <c r="G4570" t="str">
        <f t="shared" si="331"/>
        <v>2017-Q1</v>
      </c>
      <c r="H4570" s="4">
        <f>INDEX('ALL - prices'!$J$3:$DY$219,MATCH('COMBINED DATA'!A4570,'ALL - prices'!$B$3:$B$219,0),MATCH('COMBINED DATA'!G4570,'ALL - prices'!$J$1:$DY$1,0))</f>
        <v>52.137599999999999</v>
      </c>
      <c r="I4570" s="14">
        <f t="shared" si="334"/>
        <v>9.034978501865222</v>
      </c>
      <c r="J4570" s="15">
        <f>INDEX(MarketCap2!$E$2:$AR$224,MATCH(A4570,MarketCap2!$B$2:$B$224,0),MATCH(G4570,MarketCap2!$E$1:$AR$1,0))</f>
        <v>5598107136</v>
      </c>
      <c r="K4570">
        <f t="shared" si="332"/>
        <v>22.445694366120204</v>
      </c>
      <c r="L4570">
        <f>INDEX('PB2'!$D$2:$AQ$224,MATCH(A4570,'PB2'!$B$2:$B$224,0),MATCH(G4570,'PB2'!$D$1:$AQ$1,0))</f>
        <v>2.51811695098877</v>
      </c>
      <c r="M4570" s="16">
        <f t="shared" si="333"/>
        <v>0.3971221430392014</v>
      </c>
      <c r="N4570" s="6">
        <f>INDEX('ROA2'!$D$2:$AQ$224,MATCH(A4570,'ROA2'!$B$2:$B$224,0),MATCH(G4570,'ROA2'!$D$1:$AQ$1,0))</f>
        <v>-0.27533298730850198</v>
      </c>
      <c r="O4570" s="6">
        <v>4556.6627840000001</v>
      </c>
      <c r="P4570" s="28">
        <v>1.6482125822804304E-2</v>
      </c>
    </row>
    <row r="4571" spans="1:16" x14ac:dyDescent="0.3">
      <c r="A4571" t="s">
        <v>580</v>
      </c>
      <c r="B4571" t="e">
        <f>VLOOKUP(A4571,Sheet3!L:L,1,FALSE)</f>
        <v>#N/A</v>
      </c>
      <c r="C4571" t="str">
        <f>VLOOKUP(A4571,'ALL - prices'!B:C,2,FALSE)</f>
        <v>Methanex Corp</v>
      </c>
      <c r="D4571" t="str">
        <f>VLOOKUP(A4571,'ALL - prices'!B:I,8,FALSE)</f>
        <v>Materials</v>
      </c>
      <c r="E4571">
        <v>2017</v>
      </c>
      <c r="F4571" t="s">
        <v>680</v>
      </c>
      <c r="G4571" t="str">
        <f t="shared" si="331"/>
        <v>2017-Q2</v>
      </c>
      <c r="H4571" s="4">
        <f>INDEX('ALL - prices'!$J$3:$DY$219,MATCH('COMBINED DATA'!A4571,'ALL - prices'!$B$3:$B$219,0),MATCH('COMBINED DATA'!G4571,'ALL - prices'!$J$1:$DY$1,0))</f>
        <v>48.238100000000003</v>
      </c>
      <c r="I4571" s="14">
        <f t="shared" si="334"/>
        <v>11.021190657698046</v>
      </c>
      <c r="J4571" s="15">
        <f>INDEX(MarketCap2!$E$2:$AR$224,MATCH(A4571,MarketCap2!$B$2:$B$224,0),MATCH(G4571,MarketCap2!$E$1:$AR$1,0))</f>
        <v>5000733696</v>
      </c>
      <c r="K4571">
        <f t="shared" si="332"/>
        <v>22.332850477815366</v>
      </c>
      <c r="L4571">
        <f>INDEX('PB2'!$D$2:$AQ$224,MATCH(A4571,'PB2'!$B$2:$B$224,0),MATCH(G4571,'PB2'!$D$1:$AQ$1,0))</f>
        <v>2.3810689449310298</v>
      </c>
      <c r="M4571" s="16">
        <f t="shared" si="333"/>
        <v>0.41997943912076263</v>
      </c>
      <c r="N4571" s="6">
        <f>INDEX('ROA2'!$D$2:$AQ$224,MATCH(A4571,'ROA2'!$B$2:$B$224,0),MATCH(G4571,'ROA2'!$D$1:$AQ$1,0))</f>
        <v>3.1382889747619598</v>
      </c>
      <c r="O4571" s="6">
        <v>4679.7547519999998</v>
      </c>
      <c r="P4571" s="28">
        <v>2.7013622432675438E-2</v>
      </c>
    </row>
    <row r="4572" spans="1:16" x14ac:dyDescent="0.3">
      <c r="A4572" t="s">
        <v>580</v>
      </c>
      <c r="B4572" t="e">
        <f>VLOOKUP(A4572,Sheet3!L:L,1,FALSE)</f>
        <v>#N/A</v>
      </c>
      <c r="C4572" t="str">
        <f>VLOOKUP(A4572,'ALL - prices'!B:C,2,FALSE)</f>
        <v>Methanex Corp</v>
      </c>
      <c r="D4572" t="str">
        <f>VLOOKUP(A4572,'ALL - prices'!B:I,8,FALSE)</f>
        <v>Materials</v>
      </c>
      <c r="E4572">
        <v>2017</v>
      </c>
      <c r="F4572" t="s">
        <v>681</v>
      </c>
      <c r="G4572" t="str">
        <f t="shared" si="331"/>
        <v>2017-Q3</v>
      </c>
      <c r="H4572" s="4">
        <f>INDEX('ALL - prices'!$J$3:$DY$219,MATCH('COMBINED DATA'!A4572,'ALL - prices'!$B$3:$B$219,0),MATCH('COMBINED DATA'!G4572,'ALL - prices'!$J$1:$DY$1,0))</f>
        <v>53.133299999999998</v>
      </c>
      <c r="I4572" s="14">
        <f t="shared" si="334"/>
        <v>11.066836456428394</v>
      </c>
      <c r="J4572" s="15">
        <f>INDEX(MarketCap2!$E$2:$AR$224,MATCH(A4572,MarketCap2!$B$2:$B$224,0),MATCH(G4572,MarketCap2!$E$1:$AR$1,0))</f>
        <v>5372448256</v>
      </c>
      <c r="K4572">
        <f t="shared" si="332"/>
        <v>22.404549555164202</v>
      </c>
      <c r="L4572">
        <f>INDEX('PB2'!$D$2:$AQ$224,MATCH(A4572,'PB2'!$B$2:$B$224,0),MATCH(G4572,'PB2'!$D$1:$AQ$1,0))</f>
        <v>2.7977359294891402</v>
      </c>
      <c r="M4572" s="16">
        <f t="shared" si="333"/>
        <v>0.35743187534593285</v>
      </c>
      <c r="N4572" s="6">
        <f>INDEX('ROA2'!$D$2:$AQ$224,MATCH(A4572,'ROA2'!$B$2:$B$224,0),MATCH(G4572,'ROA2'!$D$1:$AQ$1,0))</f>
        <v>5.03006792068481</v>
      </c>
      <c r="O4572" s="6">
        <v>4638.2208000000001</v>
      </c>
      <c r="P4572" s="28">
        <v>-8.8752411613555807E-3</v>
      </c>
    </row>
    <row r="4573" spans="1:16" x14ac:dyDescent="0.3">
      <c r="A4573" t="s">
        <v>580</v>
      </c>
      <c r="B4573" t="e">
        <f>VLOOKUP(A4573,Sheet3!L:L,1,FALSE)</f>
        <v>#N/A</v>
      </c>
      <c r="C4573" t="str">
        <f>VLOOKUP(A4573,'ALL - prices'!B:C,2,FALSE)</f>
        <v>Methanex Corp</v>
      </c>
      <c r="D4573" t="str">
        <f>VLOOKUP(A4573,'ALL - prices'!B:I,8,FALSE)</f>
        <v>Materials</v>
      </c>
      <c r="E4573">
        <v>2017</v>
      </c>
      <c r="F4573" t="s">
        <v>682</v>
      </c>
      <c r="G4573" t="str">
        <f t="shared" si="331"/>
        <v>2017-Q4</v>
      </c>
      <c r="H4573" s="4">
        <f>INDEX('ALL - prices'!$J$3:$DY$219,MATCH('COMBINED DATA'!A4573,'ALL - prices'!$B$3:$B$219,0),MATCH('COMBINED DATA'!G4573,'ALL - prices'!$J$1:$DY$1,0))</f>
        <v>64.881399999999999</v>
      </c>
      <c r="I4573" s="14">
        <f t="shared" si="334"/>
        <v>13.773990095950225</v>
      </c>
      <c r="J4573" s="15">
        <f>INDEX(MarketCap2!$E$2:$AR$224,MATCH(A4573,MarketCap2!$B$2:$B$224,0),MATCH(G4573,MarketCap2!$E$1:$AR$1,0))</f>
        <v>6379358720</v>
      </c>
      <c r="K4573">
        <f t="shared" si="332"/>
        <v>22.576333415144646</v>
      </c>
      <c r="L4573">
        <f>INDEX('PB2'!$D$2:$AQ$224,MATCH(A4573,'PB2'!$B$2:$B$224,0),MATCH(G4573,'PB2'!$D$1:$AQ$1,0))</f>
        <v>3.3935739994049099</v>
      </c>
      <c r="M4573" s="16">
        <f t="shared" si="333"/>
        <v>0.29467458207051267</v>
      </c>
      <c r="N4573" s="6">
        <f>INDEX('ROA2'!$D$2:$AQ$224,MATCH(A4573,'ROA2'!$B$2:$B$224,0),MATCH(G4573,'ROA2'!$D$1:$AQ$1,0))</f>
        <v>6.0159978866577104</v>
      </c>
      <c r="O4573" s="6">
        <v>4590.962176</v>
      </c>
      <c r="P4573" s="28">
        <v>-1.0188955213171407E-2</v>
      </c>
    </row>
    <row r="4574" spans="1:16" x14ac:dyDescent="0.3">
      <c r="A4574" t="s">
        <v>580</v>
      </c>
      <c r="B4574" t="e">
        <f>VLOOKUP(A4574,Sheet3!L:L,1,FALSE)</f>
        <v>#N/A</v>
      </c>
      <c r="C4574" t="str">
        <f>VLOOKUP(A4574,'ALL - prices'!B:C,2,FALSE)</f>
        <v>Methanex Corp</v>
      </c>
      <c r="D4574" t="str">
        <f>VLOOKUP(A4574,'ALL - prices'!B:I,8,FALSE)</f>
        <v>Materials</v>
      </c>
      <c r="E4574">
        <v>2018</v>
      </c>
      <c r="F4574" t="s">
        <v>679</v>
      </c>
      <c r="G4574" t="str">
        <f t="shared" si="331"/>
        <v>2018-Q1</v>
      </c>
      <c r="H4574" s="4">
        <f>INDEX('ALL - prices'!$J$3:$DY$219,MATCH('COMBINED DATA'!A4574,'ALL - prices'!$B$3:$B$219,0),MATCH('COMBINED DATA'!G4574,'ALL - prices'!$J$1:$DY$1,0))</f>
        <v>66.881500000000003</v>
      </c>
      <c r="I4574" s="14">
        <f t="shared" si="334"/>
        <v>13.844649365248154</v>
      </c>
      <c r="J4574" s="15">
        <f>INDEX(MarketCap2!$E$2:$AR$224,MATCH(A4574,MarketCap2!$B$2:$B$224,0),MATCH(G4574,MarketCap2!$E$1:$AR$1,0))</f>
        <v>6539318272</v>
      </c>
      <c r="K4574">
        <f t="shared" si="332"/>
        <v>22.601098757226826</v>
      </c>
      <c r="L4574">
        <f>INDEX('PB2'!$D$2:$AQ$224,MATCH(A4574,'PB2'!$B$2:$B$224,0),MATCH(G4574,'PB2'!$D$1:$AQ$1,0))</f>
        <v>3.1317811012268102</v>
      </c>
      <c r="M4574" s="16">
        <f t="shared" si="333"/>
        <v>0.31930711875369283</v>
      </c>
      <c r="N4574" s="6">
        <f>INDEX('ROA2'!$D$2:$AQ$224,MATCH(A4574,'ROA2'!$B$2:$B$224,0),MATCH(G4574,'ROA2'!$D$1:$AQ$1,0))</f>
        <v>6.8969349861145002</v>
      </c>
      <c r="O4574" s="6">
        <v>4610.7417599999999</v>
      </c>
      <c r="P4574" s="28">
        <v>4.3083744195064099E-3</v>
      </c>
    </row>
    <row r="4575" spans="1:16" x14ac:dyDescent="0.3">
      <c r="A4575" t="s">
        <v>580</v>
      </c>
      <c r="B4575" t="e">
        <f>VLOOKUP(A4575,Sheet3!L:L,1,FALSE)</f>
        <v>#N/A</v>
      </c>
      <c r="C4575" t="str">
        <f>VLOOKUP(A4575,'ALL - prices'!B:C,2,FALSE)</f>
        <v>Methanex Corp</v>
      </c>
      <c r="D4575" t="str">
        <f>VLOOKUP(A4575,'ALL - prices'!B:I,8,FALSE)</f>
        <v>Materials</v>
      </c>
      <c r="E4575">
        <v>2018</v>
      </c>
      <c r="F4575" t="s">
        <v>680</v>
      </c>
      <c r="G4575" t="str">
        <f t="shared" si="331"/>
        <v>2018-Q2</v>
      </c>
      <c r="H4575" s="4">
        <f>INDEX('ALL - prices'!$J$3:$DY$219,MATCH('COMBINED DATA'!A4575,'ALL - prices'!$B$3:$B$219,0),MATCH('COMBINED DATA'!G4575,'ALL - prices'!$J$1:$DY$1,0))</f>
        <v>80.037000000000006</v>
      </c>
      <c r="I4575" s="14">
        <f t="shared" si="334"/>
        <v>15.85707893676094</v>
      </c>
      <c r="J4575" s="15">
        <f>INDEX(MarketCap2!$E$2:$AR$224,MATCH(A4575,MarketCap2!$B$2:$B$224,0),MATCH(G4575,MarketCap2!$E$1:$AR$1,0))</f>
        <v>7539374080</v>
      </c>
      <c r="K4575">
        <f t="shared" si="332"/>
        <v>22.743405002257884</v>
      </c>
      <c r="L4575">
        <f>INDEX('PB2'!$D$2:$AQ$224,MATCH(A4575,'PB2'!$B$2:$B$224,0),MATCH(G4575,'PB2'!$D$1:$AQ$1,0))</f>
        <v>3.8537139892578098</v>
      </c>
      <c r="M4575" s="16">
        <f t="shared" si="333"/>
        <v>0.25948993692512995</v>
      </c>
      <c r="N4575" s="6">
        <f>INDEX('ROA2'!$D$2:$AQ$224,MATCH(A4575,'ROA2'!$B$2:$B$224,0),MATCH(G4575,'ROA2'!$D$1:$AQ$1,0))</f>
        <v>7.4651927947998002</v>
      </c>
      <c r="O4575" s="6">
        <v>4784.139776</v>
      </c>
      <c r="P4575" s="28">
        <v>3.7607401373960292E-2</v>
      </c>
    </row>
    <row r="4576" spans="1:16" x14ac:dyDescent="0.3">
      <c r="A4576" t="s">
        <v>580</v>
      </c>
      <c r="B4576" t="e">
        <f>VLOOKUP(A4576,Sheet3!L:L,1,FALSE)</f>
        <v>#N/A</v>
      </c>
      <c r="C4576" t="str">
        <f>VLOOKUP(A4576,'ALL - prices'!B:C,2,FALSE)</f>
        <v>Methanex Corp</v>
      </c>
      <c r="D4576" t="str">
        <f>VLOOKUP(A4576,'ALL - prices'!B:I,8,FALSE)</f>
        <v>Materials</v>
      </c>
      <c r="E4576">
        <v>2018</v>
      </c>
      <c r="F4576" t="s">
        <v>681</v>
      </c>
      <c r="G4576" t="str">
        <f t="shared" si="331"/>
        <v>2018-Q3</v>
      </c>
      <c r="H4576" s="4">
        <f>INDEX('ALL - prices'!$J$3:$DY$219,MATCH('COMBINED DATA'!A4576,'ALL - prices'!$B$3:$B$219,0),MATCH('COMBINED DATA'!G4576,'ALL - prices'!$J$1:$DY$1,0))</f>
        <v>88.181700000000006</v>
      </c>
      <c r="I4576" s="14">
        <f t="shared" si="334"/>
        <v>10.197980463634289</v>
      </c>
      <c r="J4576" s="15">
        <f>INDEX(MarketCap2!$E$2:$AR$224,MATCH(A4576,MarketCap2!$B$2:$B$224,0),MATCH(G4576,MarketCap2!$E$1:$AR$1,0))</f>
        <v>8049236480</v>
      </c>
      <c r="K4576">
        <f t="shared" si="332"/>
        <v>22.808843076673632</v>
      </c>
      <c r="L4576">
        <f>INDEX('PB2'!$D$2:$AQ$224,MATCH(A4576,'PB2'!$B$2:$B$224,0),MATCH(G4576,'PB2'!$D$1:$AQ$1,0))</f>
        <v>4.2493138313293501</v>
      </c>
      <c r="M4576" s="16">
        <f t="shared" si="333"/>
        <v>0.23533211235828191</v>
      </c>
      <c r="N4576" s="6">
        <f>INDEX('ROA2'!$D$2:$AQ$224,MATCH(A4576,'ROA2'!$B$2:$B$224,0),MATCH(G4576,'ROA2'!$D$1:$AQ$1,0))</f>
        <v>8.1536674499511701</v>
      </c>
      <c r="O4576" s="6">
        <v>4694.2428159999999</v>
      </c>
      <c r="P4576" s="28">
        <v>-1.8790621555619037E-2</v>
      </c>
    </row>
    <row r="4577" spans="1:16" x14ac:dyDescent="0.3">
      <c r="A4577" t="s">
        <v>580</v>
      </c>
      <c r="B4577" t="e">
        <f>VLOOKUP(A4577,Sheet3!L:L,1,FALSE)</f>
        <v>#N/A</v>
      </c>
      <c r="C4577" t="str">
        <f>VLOOKUP(A4577,'ALL - prices'!B:C,2,FALSE)</f>
        <v>Methanex Corp</v>
      </c>
      <c r="D4577" t="str">
        <f>VLOOKUP(A4577,'ALL - prices'!B:I,8,FALSE)</f>
        <v>Materials</v>
      </c>
      <c r="E4577">
        <v>2018</v>
      </c>
      <c r="F4577" t="s">
        <v>682</v>
      </c>
      <c r="G4577" t="str">
        <f t="shared" si="331"/>
        <v>2018-Q4</v>
      </c>
      <c r="H4577" s="4">
        <f>INDEX('ALL - prices'!$J$3:$DY$219,MATCH('COMBINED DATA'!A4577,'ALL - prices'!$B$3:$B$219,0),MATCH('COMBINED DATA'!G4577,'ALL - prices'!$J$1:$DY$1,0))</f>
        <v>57.133600000000001</v>
      </c>
      <c r="I4577" s="14">
        <f t="shared" si="334"/>
        <v>10.898762473632818</v>
      </c>
      <c r="J4577" s="15">
        <f>INDEX(MarketCap2!$E$2:$AR$224,MATCH(A4577,MarketCap2!$B$2:$B$224,0),MATCH(G4577,MarketCap2!$E$1:$AR$1,0))</f>
        <v>5118417920</v>
      </c>
      <c r="K4577">
        <f t="shared" si="332"/>
        <v>22.356111228247492</v>
      </c>
      <c r="L4577">
        <f>INDEX('PB2'!$D$2:$AQ$224,MATCH(A4577,'PB2'!$B$2:$B$224,0),MATCH(G4577,'PB2'!$D$1:$AQ$1,0))</f>
        <v>2.4640169143676798</v>
      </c>
      <c r="M4577" s="16">
        <f t="shared" si="333"/>
        <v>0.40584136990659486</v>
      </c>
      <c r="N4577" s="6">
        <f>INDEX('ROA2'!$D$2:$AQ$224,MATCH(A4577,'ROA2'!$B$2:$B$224,0),MATCH(G4577,'ROA2'!$D$1:$AQ$1,0))</f>
        <v>10.3083906173706</v>
      </c>
      <c r="O4577" s="6">
        <v>4647.0461439999999</v>
      </c>
      <c r="P4577" s="28">
        <v>-1.005416077735337E-2</v>
      </c>
    </row>
    <row r="4578" spans="1:16" x14ac:dyDescent="0.3">
      <c r="A4578" t="s">
        <v>580</v>
      </c>
      <c r="B4578" t="e">
        <f>VLOOKUP(A4578,Sheet3!L:L,1,FALSE)</f>
        <v>#N/A</v>
      </c>
      <c r="C4578" t="str">
        <f>VLOOKUP(A4578,'ALL - prices'!B:C,2,FALSE)</f>
        <v>Methanex Corp</v>
      </c>
      <c r="D4578" t="str">
        <f>VLOOKUP(A4578,'ALL - prices'!B:I,8,FALSE)</f>
        <v>Materials</v>
      </c>
      <c r="E4578">
        <v>2019</v>
      </c>
      <c r="F4578" t="s">
        <v>679</v>
      </c>
      <c r="G4578" t="str">
        <f t="shared" si="331"/>
        <v>2019-Q1</v>
      </c>
      <c r="H4578" s="4">
        <f>INDEX('ALL - prices'!$J$3:$DY$219,MATCH('COMBINED DATA'!A4578,'ALL - prices'!$B$3:$B$219,0),MATCH('COMBINED DATA'!G4578,'ALL - prices'!$J$1:$DY$1,0))</f>
        <v>66.420500000000004</v>
      </c>
      <c r="I4578" s="14">
        <f t="shared" si="334"/>
        <v>15.975698593071495</v>
      </c>
      <c r="J4578" s="15">
        <f>INDEX(MarketCap2!$E$2:$AR$224,MATCH(A4578,MarketCap2!$B$2:$B$224,0),MATCH(G4578,MarketCap2!$E$1:$AR$1,0))</f>
        <v>5864282624</v>
      </c>
      <c r="K4578">
        <f t="shared" si="332"/>
        <v>22.492145996822284</v>
      </c>
      <c r="L4578">
        <f>INDEX('PB2'!$D$2:$AQ$224,MATCH(A4578,'PB2'!$B$2:$B$224,0),MATCH(G4578,'PB2'!$D$1:$AQ$1,0))</f>
        <v>2.9458990097045898</v>
      </c>
      <c r="M4578" s="16">
        <f t="shared" si="333"/>
        <v>0.33945494964550005</v>
      </c>
      <c r="N4578" s="6">
        <f>INDEX('ROA2'!$D$2:$AQ$224,MATCH(A4578,'ROA2'!$B$2:$B$224,0),MATCH(G4578,'ROA2'!$D$1:$AQ$1,0))</f>
        <v>12.342688560485801</v>
      </c>
      <c r="O4578" s="6">
        <v>4608.998912</v>
      </c>
      <c r="P4578" s="28">
        <v>-8.1874013773511386E-3</v>
      </c>
    </row>
    <row r="4579" spans="1:16" x14ac:dyDescent="0.3">
      <c r="A4579" t="s">
        <v>580</v>
      </c>
      <c r="B4579" t="e">
        <f>VLOOKUP(A4579,Sheet3!L:L,1,FALSE)</f>
        <v>#N/A</v>
      </c>
      <c r="C4579" t="str">
        <f>VLOOKUP(A4579,'ALL - prices'!B:C,2,FALSE)</f>
        <v>Methanex Corp</v>
      </c>
      <c r="D4579" t="str">
        <f>VLOOKUP(A4579,'ALL - prices'!B:I,8,FALSE)</f>
        <v>Materials</v>
      </c>
      <c r="E4579">
        <v>2019</v>
      </c>
      <c r="F4579" t="s">
        <v>680</v>
      </c>
      <c r="G4579" t="str">
        <f t="shared" si="331"/>
        <v>2019-Q2</v>
      </c>
      <c r="H4579" s="4">
        <f>INDEX('ALL - prices'!$J$3:$DY$219,MATCH('COMBINED DATA'!A4579,'ALL - prices'!$B$3:$B$219,0),MATCH('COMBINED DATA'!G4579,'ALL - prices'!$J$1:$DY$1,0))</f>
        <v>52.452599999999997</v>
      </c>
      <c r="I4579" s="14">
        <f t="shared" si="334"/>
        <v>14.370369477736707</v>
      </c>
      <c r="J4579" s="15">
        <f>INDEX(MarketCap2!$E$2:$AR$224,MATCH(A4579,MarketCap2!$B$2:$B$224,0),MATCH(G4579,MarketCap2!$E$1:$AR$1,0))</f>
        <v>4560771072</v>
      </c>
      <c r="K4579">
        <f t="shared" si="332"/>
        <v>22.240757540914643</v>
      </c>
      <c r="L4579">
        <f>INDEX('PB2'!$D$2:$AQ$224,MATCH(A4579,'PB2'!$B$2:$B$224,0),MATCH(G4579,'PB2'!$D$1:$AQ$1,0))</f>
        <v>2.3884589672088601</v>
      </c>
      <c r="M4579" s="16">
        <f t="shared" si="333"/>
        <v>0.41867999983629378</v>
      </c>
      <c r="N4579" s="6">
        <f>INDEX('ROA2'!$D$2:$AQ$224,MATCH(A4579,'ROA2'!$B$2:$B$224,0),MATCH(G4579,'ROA2'!$D$1:$AQ$1,0))</f>
        <v>8.9967384338378906</v>
      </c>
      <c r="O4579" s="6">
        <v>4969.6839680000003</v>
      </c>
      <c r="P4579" s="28">
        <v>7.8256702352634502E-2</v>
      </c>
    </row>
    <row r="4580" spans="1:16" x14ac:dyDescent="0.3">
      <c r="A4580" t="s">
        <v>580</v>
      </c>
      <c r="B4580" t="e">
        <f>VLOOKUP(A4580,Sheet3!L:L,1,FALSE)</f>
        <v>#N/A</v>
      </c>
      <c r="C4580" t="str">
        <f>VLOOKUP(A4580,'ALL - prices'!B:C,2,FALSE)</f>
        <v>Methanex Corp</v>
      </c>
      <c r="D4580" t="str">
        <f>VLOOKUP(A4580,'ALL - prices'!B:I,8,FALSE)</f>
        <v>Materials</v>
      </c>
      <c r="E4580">
        <v>2019</v>
      </c>
      <c r="F4580" t="s">
        <v>681</v>
      </c>
      <c r="G4580" t="str">
        <f t="shared" si="331"/>
        <v>2019-Q3</v>
      </c>
      <c r="H4580" s="4">
        <f>INDEX('ALL - prices'!$J$3:$DY$219,MATCH('COMBINED DATA'!A4580,'ALL - prices'!$B$3:$B$219,0),MATCH('COMBINED DATA'!G4580,'ALL - prices'!$J$1:$DY$1,0))</f>
        <v>41.899500000000003</v>
      </c>
      <c r="I4580" s="14">
        <f t="shared" si="334"/>
        <v>12.581628417922175</v>
      </c>
      <c r="J4580" s="15">
        <f>INDEX(MarketCap2!$E$2:$AR$224,MATCH(A4580,MarketCap2!$B$2:$B$224,0),MATCH(G4580,MarketCap2!$E$1:$AR$1,0))</f>
        <v>3581977600</v>
      </c>
      <c r="K4580">
        <f t="shared" si="332"/>
        <v>21.999180887075706</v>
      </c>
      <c r="L4580">
        <f>INDEX('PB2'!$D$2:$AQ$224,MATCH(A4580,'PB2'!$B$2:$B$224,0),MATCH(G4580,'PB2'!$D$1:$AQ$1,0))</f>
        <v>1.9444210529327399</v>
      </c>
      <c r="M4580" s="16">
        <f t="shared" si="333"/>
        <v>0.51429190117629908</v>
      </c>
      <c r="N4580" s="6">
        <f>INDEX('ROA2'!$D$2:$AQ$224,MATCH(A4580,'ROA2'!$B$2:$B$224,0),MATCH(G4580,'ROA2'!$D$1:$AQ$1,0))</f>
        <v>7.8703269958496103</v>
      </c>
      <c r="O4580" s="6">
        <v>4902.1050880000003</v>
      </c>
      <c r="P4580" s="28">
        <v>-1.3598224843902192E-2</v>
      </c>
    </row>
    <row r="4581" spans="1:16" x14ac:dyDescent="0.3">
      <c r="A4581" t="s">
        <v>580</v>
      </c>
      <c r="B4581" t="e">
        <f>VLOOKUP(A4581,Sheet3!L:L,1,FALSE)</f>
        <v>#N/A</v>
      </c>
      <c r="C4581" t="str">
        <f>VLOOKUP(A4581,'ALL - prices'!B:C,2,FALSE)</f>
        <v>Methanex Corp</v>
      </c>
      <c r="D4581" t="str">
        <f>VLOOKUP(A4581,'ALL - prices'!B:I,8,FALSE)</f>
        <v>Materials</v>
      </c>
      <c r="E4581">
        <v>2019</v>
      </c>
      <c r="F4581" t="s">
        <v>682</v>
      </c>
      <c r="G4581" t="str">
        <f t="shared" si="331"/>
        <v>2019-Q4</v>
      </c>
      <c r="H4581" s="4">
        <f>INDEX('ALL - prices'!$J$3:$DY$219,MATCH('COMBINED DATA'!A4581,'ALL - prices'!$B$3:$B$219,0),MATCH('COMBINED DATA'!G4581,'ALL - prices'!$J$1:$DY$1,0))</f>
        <v>45.124000000000002</v>
      </c>
      <c r="I4581" s="14">
        <f t="shared" si="334"/>
        <v>16.70577697464762</v>
      </c>
      <c r="J4581" s="15">
        <f>INDEX(MarketCap2!$E$2:$AR$224,MATCH(A4581,MarketCap2!$B$2:$B$224,0),MATCH(G4581,MarketCap2!$E$1:$AR$1,0))</f>
        <v>3821233408</v>
      </c>
      <c r="K4581">
        <f t="shared" si="332"/>
        <v>22.063839089125217</v>
      </c>
      <c r="L4581">
        <f>INDEX('PB2'!$D$2:$AQ$224,MATCH(A4581,'PB2'!$B$2:$B$224,0),MATCH(G4581,'PB2'!$D$1:$AQ$1,0))</f>
        <v>2.2110280990600599</v>
      </c>
      <c r="M4581" s="16">
        <f t="shared" si="333"/>
        <v>0.45227828647908841</v>
      </c>
      <c r="N4581" s="6">
        <f>INDEX('ROA2'!$D$2:$AQ$224,MATCH(A4581,'ROA2'!$B$2:$B$224,0),MATCH(G4581,'ROA2'!$D$1:$AQ$1,0))</f>
        <v>4.7297048568725604</v>
      </c>
      <c r="O4581" s="6">
        <v>5487.3702400000002</v>
      </c>
      <c r="P4581" s="28">
        <v>0.11939057639394285</v>
      </c>
    </row>
    <row r="4582" spans="1:16" x14ac:dyDescent="0.3">
      <c r="A4582" t="s">
        <v>580</v>
      </c>
      <c r="B4582" t="e">
        <f>VLOOKUP(A4582,Sheet3!L:L,1,FALSE)</f>
        <v>#N/A</v>
      </c>
      <c r="C4582" t="str">
        <f>VLOOKUP(A4582,'ALL - prices'!B:C,2,FALSE)</f>
        <v>Methanex Corp</v>
      </c>
      <c r="D4582" t="str">
        <f>VLOOKUP(A4582,'ALL - prices'!B:I,8,FALSE)</f>
        <v>Materials</v>
      </c>
      <c r="E4582">
        <v>2020</v>
      </c>
      <c r="F4582" t="s">
        <v>679</v>
      </c>
      <c r="G4582" t="str">
        <f t="shared" si="331"/>
        <v>2020-Q1</v>
      </c>
      <c r="H4582" s="4">
        <f>INDEX('ALL - prices'!$J$3:$DY$219,MATCH('COMBINED DATA'!A4582,'ALL - prices'!$B$3:$B$219,0),MATCH('COMBINED DATA'!G4582,'ALL - prices'!$J$1:$DY$1,0))</f>
        <v>15.785299999999999</v>
      </c>
      <c r="I4582" s="14">
        <f t="shared" si="334"/>
        <v>13.948648994317221</v>
      </c>
      <c r="J4582" s="15">
        <f>INDEX(MarketCap2!$E$2:$AR$224,MATCH(A4582,MarketCap2!$B$2:$B$224,0),MATCH(G4582,MarketCap2!$E$1:$AR$1,0))</f>
        <v>1305238912</v>
      </c>
      <c r="K4582">
        <f t="shared" si="332"/>
        <v>20.989651935294511</v>
      </c>
      <c r="L4582">
        <f>INDEX('PB2'!$D$2:$AQ$224,MATCH(A4582,'PB2'!$B$2:$B$224,0),MATCH(G4582,'PB2'!$D$1:$AQ$1,0))</f>
        <v>0.67685097455978405</v>
      </c>
      <c r="M4582" s="16">
        <f t="shared" si="333"/>
        <v>1.4774300955249244</v>
      </c>
      <c r="N4582" s="6">
        <f>INDEX('ROA2'!$D$2:$AQ$224,MATCH(A4582,'ROA2'!$B$2:$B$224,0),MATCH(G4582,'ROA2'!$D$1:$AQ$1,0))</f>
        <v>1.79013800621033</v>
      </c>
      <c r="O4582" s="6">
        <v>5196.6151680000003</v>
      </c>
      <c r="P4582" s="28">
        <v>-5.2986231889466953E-2</v>
      </c>
    </row>
    <row r="4583" spans="1:16" x14ac:dyDescent="0.3">
      <c r="A4583" t="s">
        <v>580</v>
      </c>
      <c r="B4583" t="e">
        <f>VLOOKUP(A4583,Sheet3!L:L,1,FALSE)</f>
        <v>#N/A</v>
      </c>
      <c r="C4583" t="str">
        <f>VLOOKUP(A4583,'ALL - prices'!B:C,2,FALSE)</f>
        <v>Methanex Corp</v>
      </c>
      <c r="D4583" t="str">
        <f>VLOOKUP(A4583,'ALL - prices'!B:I,8,FALSE)</f>
        <v>Materials</v>
      </c>
      <c r="E4583">
        <v>2020</v>
      </c>
      <c r="F4583" t="s">
        <v>680</v>
      </c>
      <c r="G4583" t="str">
        <f t="shared" si="331"/>
        <v>2020-Q2</v>
      </c>
      <c r="H4583" s="4">
        <f>INDEX('ALL - prices'!$J$3:$DY$219,MATCH('COMBINED DATA'!A4583,'ALL - prices'!$B$3:$B$219,0),MATCH('COMBINED DATA'!G4583,'ALL - prices'!$J$1:$DY$1,0))</f>
        <v>22.617999999999999</v>
      </c>
      <c r="I4583" s="14">
        <f t="shared" si="334"/>
        <v>10.078888542724654</v>
      </c>
      <c r="J4583" s="15">
        <f>INDEX(MarketCap2!$E$2:$AR$224,MATCH(A4583,MarketCap2!$B$2:$B$224,0),MATCH(G4583,MarketCap2!$E$1:$AR$1,0))</f>
        <v>1866803968</v>
      </c>
      <c r="K4583">
        <f t="shared" si="332"/>
        <v>21.347493697600136</v>
      </c>
      <c r="L4583">
        <f>INDEX('PB2'!$D$2:$AQ$224,MATCH(A4583,'PB2'!$B$2:$B$224,0),MATCH(G4583,'PB2'!$D$1:$AQ$1,0))</f>
        <v>1.07748198509216</v>
      </c>
      <c r="M4583" s="16">
        <f t="shared" si="333"/>
        <v>0.92808976283206002</v>
      </c>
      <c r="N4583" s="6">
        <f>INDEX('ROA2'!$D$2:$AQ$224,MATCH(A4583,'ROA2'!$B$2:$B$224,0),MATCH(G4583,'ROA2'!$D$1:$AQ$1,0))</f>
        <v>1.34852302074432</v>
      </c>
      <c r="O4583" s="6">
        <v>5719.4961919999996</v>
      </c>
      <c r="P4583" s="28">
        <v>0.10061953927622437</v>
      </c>
    </row>
    <row r="4584" spans="1:16" x14ac:dyDescent="0.3">
      <c r="A4584" t="s">
        <v>580</v>
      </c>
      <c r="B4584" t="e">
        <f>VLOOKUP(A4584,Sheet3!L:L,1,FALSE)</f>
        <v>#N/A</v>
      </c>
      <c r="C4584" t="str">
        <f>VLOOKUP(A4584,'ALL - prices'!B:C,2,FALSE)</f>
        <v>Methanex Corp</v>
      </c>
      <c r="D4584" t="str">
        <f>VLOOKUP(A4584,'ALL - prices'!B:I,8,FALSE)</f>
        <v>Materials</v>
      </c>
      <c r="E4584">
        <v>2020</v>
      </c>
      <c r="F4584" t="s">
        <v>681</v>
      </c>
      <c r="G4584" t="str">
        <f t="shared" si="331"/>
        <v>2020-Q3</v>
      </c>
      <c r="H4584" s="4">
        <f>INDEX('ALL - prices'!$J$3:$DY$219,MATCH('COMBINED DATA'!A4584,'ALL - prices'!$B$3:$B$219,0),MATCH('COMBINED DATA'!G4584,'ALL - prices'!$J$1:$DY$1,0))</f>
        <v>30.0243</v>
      </c>
      <c r="I4584" s="14">
        <f t="shared" si="334"/>
        <v>8.1473910553726672</v>
      </c>
      <c r="J4584" s="15">
        <f>INDEX(MarketCap2!$E$2:$AR$224,MATCH(A4584,MarketCap2!$B$2:$B$224,0),MATCH(G4584,MarketCap2!$E$1:$AR$1,0))</f>
        <v>2474086656</v>
      </c>
      <c r="K4584">
        <f t="shared" si="332"/>
        <v>21.629137136980734</v>
      </c>
      <c r="L4584">
        <f>INDEX('PB2'!$D$2:$AQ$224,MATCH(A4584,'PB2'!$B$2:$B$224,0),MATCH(G4584,'PB2'!$D$1:$AQ$1,0))</f>
        <v>1.5571440458297701</v>
      </c>
      <c r="M4584" s="16">
        <f t="shared" si="333"/>
        <v>0.64220134462070311</v>
      </c>
      <c r="N4584" s="6">
        <f>INDEX('ROA2'!$D$2:$AQ$224,MATCH(A4584,'ROA2'!$B$2:$B$224,0),MATCH(G4584,'ROA2'!$D$1:$AQ$1,0))</f>
        <v>-0.82560497522354104</v>
      </c>
      <c r="O4584" s="6">
        <v>5493.6668159999999</v>
      </c>
      <c r="P4584" s="28">
        <v>-3.9484137836453638E-2</v>
      </c>
    </row>
    <row r="4585" spans="1:16" x14ac:dyDescent="0.3">
      <c r="A4585" t="s">
        <v>580</v>
      </c>
      <c r="B4585" t="e">
        <f>VLOOKUP(A4585,Sheet3!L:L,1,FALSE)</f>
        <v>#N/A</v>
      </c>
      <c r="C4585" t="str">
        <f>VLOOKUP(A4585,'ALL - prices'!B:C,2,FALSE)</f>
        <v>Methanex Corp</v>
      </c>
      <c r="D4585" t="str">
        <f>VLOOKUP(A4585,'ALL - prices'!B:I,8,FALSE)</f>
        <v>Materials</v>
      </c>
      <c r="E4585">
        <v>2020</v>
      </c>
      <c r="F4585" t="s">
        <v>682</v>
      </c>
      <c r="G4585" t="str">
        <f t="shared" si="331"/>
        <v>2020-Q4</v>
      </c>
      <c r="H4585" s="4">
        <f>INDEX('ALL - prices'!$J$3:$DY$219,MATCH('COMBINED DATA'!A4585,'ALL - prices'!$B$3:$B$219,0),MATCH('COMBINED DATA'!G4585,'ALL - prices'!$J$1:$DY$1,0))</f>
        <v>54.131599999999999</v>
      </c>
      <c r="I4585" s="14">
        <f t="shared" si="334"/>
        <v>6.8334745064278595</v>
      </c>
      <c r="J4585" s="15">
        <f>INDEX(MarketCap2!$E$2:$AR$224,MATCH(A4585,MarketCap2!$B$2:$B$224,0),MATCH(G4585,MarketCap2!$E$1:$AR$1,0))</f>
        <v>4456708608</v>
      </c>
      <c r="K4585">
        <f t="shared" si="332"/>
        <v>22.21767635026784</v>
      </c>
      <c r="L4585">
        <f>INDEX('PB2'!$D$2:$AQ$224,MATCH(A4585,'PB2'!$B$2:$B$224,0),MATCH(G4585,'PB2'!$D$1:$AQ$1,0))</f>
        <v>3.0378561019897501</v>
      </c>
      <c r="M4585" s="16">
        <f t="shared" si="333"/>
        <v>0.32917951556198299</v>
      </c>
      <c r="N4585" s="6">
        <f>INDEX('ROA2'!$D$2:$AQ$224,MATCH(A4585,'ROA2'!$B$2:$B$224,0),MATCH(G4585,'ROA2'!$D$1:$AQ$1,0))</f>
        <v>-2.12404108047485</v>
      </c>
      <c r="O4585" s="6">
        <v>5894.6119680000002</v>
      </c>
      <c r="P4585" s="28">
        <v>7.2983157775835569E-2</v>
      </c>
    </row>
    <row r="4586" spans="1:16" x14ac:dyDescent="0.3">
      <c r="A4586" t="s">
        <v>580</v>
      </c>
      <c r="B4586" t="e">
        <f>VLOOKUP(A4586,Sheet3!L:L,1,FALSE)</f>
        <v>#N/A</v>
      </c>
      <c r="C4586" t="str">
        <f>VLOOKUP(A4586,'ALL - prices'!B:C,2,FALSE)</f>
        <v>Methanex Corp</v>
      </c>
      <c r="D4586" t="str">
        <f>VLOOKUP(A4586,'ALL - prices'!B:I,8,FALSE)</f>
        <v>Materials</v>
      </c>
      <c r="E4586">
        <v>2021</v>
      </c>
      <c r="F4586" t="s">
        <v>679</v>
      </c>
      <c r="G4586" t="str">
        <f t="shared" si="331"/>
        <v>2021-Q1</v>
      </c>
      <c r="H4586" s="4">
        <f>INDEX('ALL - prices'!$J$3:$DY$219,MATCH('COMBINED DATA'!A4586,'ALL - prices'!$B$3:$B$219,0),MATCH('COMBINED DATA'!G4586,'ALL - prices'!$J$1:$DY$1,0))</f>
        <v>42.953699999999998</v>
      </c>
      <c r="I4586" s="14">
        <f t="shared" si="334"/>
        <v>10.93435211657129</v>
      </c>
      <c r="J4586" s="15">
        <f>INDEX(MarketCap2!$E$2:$AR$224,MATCH(A4586,MarketCap2!$B$2:$B$224,0),MATCH(G4586,MarketCap2!$E$1:$AR$1,0))</f>
        <v>3533824256</v>
      </c>
      <c r="K4586">
        <f t="shared" si="332"/>
        <v>21.985646480122362</v>
      </c>
      <c r="L4586">
        <f>INDEX('PB2'!$D$2:$AQ$224,MATCH(A4586,'PB2'!$B$2:$B$224,0),MATCH(G4586,'PB2'!$D$1:$AQ$1,0))</f>
        <v>2.20779609680176</v>
      </c>
      <c r="M4586" s="16">
        <f t="shared" si="333"/>
        <v>0.45294037861948033</v>
      </c>
      <c r="N4586" s="6">
        <f>INDEX('ROA2'!$D$2:$AQ$224,MATCH(A4586,'ROA2'!$B$2:$B$224,0),MATCH(G4586,'ROA2'!$D$1:$AQ$1,0))</f>
        <v>-2.8767609596252401</v>
      </c>
      <c r="O4586" s="6">
        <v>5696.0511999999999</v>
      </c>
      <c r="P4586" s="28">
        <v>-3.3685129585785192E-2</v>
      </c>
    </row>
    <row r="4587" spans="1:16" x14ac:dyDescent="0.3">
      <c r="A4587" t="s">
        <v>580</v>
      </c>
      <c r="B4587" t="e">
        <f>VLOOKUP(A4587,Sheet3!L:L,1,FALSE)</f>
        <v>#N/A</v>
      </c>
      <c r="C4587" t="str">
        <f>VLOOKUP(A4587,'ALL - prices'!B:C,2,FALSE)</f>
        <v>Methanex Corp</v>
      </c>
      <c r="D4587" t="str">
        <f>VLOOKUP(A4587,'ALL - prices'!B:I,8,FALSE)</f>
        <v>Materials</v>
      </c>
      <c r="E4587">
        <v>2021</v>
      </c>
      <c r="F4587" t="s">
        <v>680</v>
      </c>
      <c r="G4587" t="str">
        <f t="shared" si="331"/>
        <v>2021-Q2</v>
      </c>
      <c r="H4587" s="4">
        <f>INDEX('ALL - prices'!$J$3:$DY$219,MATCH('COMBINED DATA'!A4587,'ALL - prices'!$B$3:$B$219,0),MATCH('COMBINED DATA'!G4587,'ALL - prices'!$J$1:$DY$1,0))</f>
        <v>38.102200000000003</v>
      </c>
      <c r="I4587" s="14">
        <f t="shared" si="334"/>
        <v>8.2492508679576435</v>
      </c>
      <c r="J4587" s="15">
        <f>INDEX(MarketCap2!$E$2:$AR$224,MATCH(A4587,MarketCap2!$B$2:$B$224,0),MATCH(G4587,MarketCap2!$E$1:$AR$1,0))</f>
        <v>3131439360</v>
      </c>
      <c r="K4587">
        <f t="shared" si="332"/>
        <v>21.864758595220451</v>
      </c>
      <c r="L4587">
        <f>INDEX('PB2'!$D$2:$AQ$224,MATCH(A4587,'PB2'!$B$2:$B$224,0),MATCH(G4587,'PB2'!$D$1:$AQ$1,0))</f>
        <v>1.78476202487946</v>
      </c>
      <c r="M4587" s="16">
        <f t="shared" si="333"/>
        <v>0.56029878833147984</v>
      </c>
      <c r="N4587" s="6">
        <f>INDEX('ROA2'!$D$2:$AQ$224,MATCH(A4587,'ROA2'!$B$2:$B$224,0),MATCH(G4587,'ROA2'!$D$1:$AQ$1,0))</f>
        <v>-1.2914999723434499</v>
      </c>
      <c r="O4587" s="6">
        <v>5857.8959359999999</v>
      </c>
      <c r="P4587" s="28">
        <v>2.8413497406764885E-2</v>
      </c>
    </row>
    <row r="4588" spans="1:16" x14ac:dyDescent="0.3">
      <c r="A4588" t="s">
        <v>580</v>
      </c>
      <c r="B4588" t="e">
        <f>VLOOKUP(A4588,Sheet3!L:L,1,FALSE)</f>
        <v>#N/A</v>
      </c>
      <c r="C4588" t="str">
        <f>VLOOKUP(A4588,'ALL - prices'!B:C,2,FALSE)</f>
        <v>Methanex Corp</v>
      </c>
      <c r="D4588" t="str">
        <f>VLOOKUP(A4588,'ALL - prices'!B:I,8,FALSE)</f>
        <v>Materials</v>
      </c>
      <c r="E4588">
        <v>2021</v>
      </c>
      <c r="F4588" t="s">
        <v>681</v>
      </c>
      <c r="G4588" t="str">
        <f t="shared" si="331"/>
        <v>2021-Q3</v>
      </c>
      <c r="H4588" s="4">
        <f>INDEX('ALL - prices'!$J$3:$DY$219,MATCH('COMBINED DATA'!A4588,'ALL - prices'!$B$3:$B$219,0),MATCH('COMBINED DATA'!G4588,'ALL - prices'!$J$1:$DY$1,0))</f>
        <v>54.3</v>
      </c>
      <c r="I4588" s="14">
        <f t="shared" si="334"/>
        <v>9.7781602981679256</v>
      </c>
      <c r="J4588" s="15">
        <f>INDEX(MarketCap2!$E$2:$AR$224,MATCH(A4588,MarketCap2!$B$2:$B$224,0),MATCH(G4588,MarketCap2!$E$1:$AR$1,0))</f>
        <v>4448335872</v>
      </c>
      <c r="K4588">
        <f t="shared" si="332"/>
        <v>22.215795901835264</v>
      </c>
      <c r="L4588">
        <f>INDEX('PB2'!$D$2:$AQ$224,MATCH(A4588,'PB2'!$B$2:$B$224,0),MATCH(G4588,'PB2'!$D$1:$AQ$1,0))</f>
        <v>2.2434990406036399</v>
      </c>
      <c r="M4588" s="16">
        <f t="shared" si="333"/>
        <v>0.44573230560907134</v>
      </c>
      <c r="N4588" s="6">
        <f>INDEX('ROA2'!$D$2:$AQ$224,MATCH(A4588,'ROA2'!$B$2:$B$224,0),MATCH(G4588,'ROA2'!$D$1:$AQ$1,0))</f>
        <v>1.7111730575561499</v>
      </c>
      <c r="O4588" s="6">
        <v>5790.4071679999997</v>
      </c>
      <c r="P4588" s="28">
        <v>-1.1520991280375002E-2</v>
      </c>
    </row>
    <row r="4589" spans="1:16" x14ac:dyDescent="0.3">
      <c r="A4589" t="s">
        <v>580</v>
      </c>
      <c r="B4589" t="e">
        <f>VLOOKUP(A4589,Sheet3!L:L,1,FALSE)</f>
        <v>#N/A</v>
      </c>
      <c r="C4589" t="str">
        <f>VLOOKUP(A4589,'ALL - prices'!B:C,2,FALSE)</f>
        <v>Methanex Corp</v>
      </c>
      <c r="D4589" t="str">
        <f>VLOOKUP(A4589,'ALL - prices'!B:I,8,FALSE)</f>
        <v>Materials</v>
      </c>
      <c r="E4589">
        <v>2021</v>
      </c>
      <c r="F4589" t="s">
        <v>682</v>
      </c>
      <c r="G4589" t="str">
        <f t="shared" si="331"/>
        <v>2021-Q4</v>
      </c>
      <c r="H4589" s="4">
        <f>INDEX('ALL - prices'!$J$3:$DY$219,MATCH('COMBINED DATA'!A4589,'ALL - prices'!$B$3:$B$219,0),MATCH('COMBINED DATA'!G4589,'ALL - prices'!$J$1:$DY$1,0))</f>
        <v>46.6995</v>
      </c>
      <c r="I4589" s="14">
        <f t="shared" si="334"/>
        <v>9.6408962554923772</v>
      </c>
      <c r="J4589" s="15">
        <f>INDEX(MarketCap2!$E$2:$AR$224,MATCH(A4589,MarketCap2!$B$2:$B$224,0),MATCH(G4589,MarketCap2!$E$1:$AR$1,0))</f>
        <v>3776820992</v>
      </c>
      <c r="K4589">
        <f t="shared" si="332"/>
        <v>22.052148485325365</v>
      </c>
      <c r="L4589">
        <f>INDEX('PB2'!$D$2:$AQ$224,MATCH(A4589,'PB2'!$B$2:$B$224,0),MATCH(G4589,'PB2'!$D$1:$AQ$1,0))</f>
        <v>1.75703096389771</v>
      </c>
      <c r="M4589" s="16">
        <f t="shared" si="333"/>
        <v>0.56914193349310693</v>
      </c>
      <c r="N4589" s="6">
        <f>INDEX('ROA2'!$D$2:$AQ$224,MATCH(A4589,'ROA2'!$B$2:$B$224,0),MATCH(G4589,'ROA2'!$D$1:$AQ$1,0))</f>
        <v>4.3181319236755398</v>
      </c>
      <c r="O4589" s="6">
        <v>5913.8268159999998</v>
      </c>
      <c r="P4589" s="28">
        <v>2.1314502489922321E-2</v>
      </c>
    </row>
    <row r="4590" spans="1:16" x14ac:dyDescent="0.3">
      <c r="A4590" t="s">
        <v>580</v>
      </c>
      <c r="B4590" t="e">
        <f>VLOOKUP(A4590,Sheet3!L:L,1,FALSE)</f>
        <v>#N/A</v>
      </c>
      <c r="C4590" t="str">
        <f>VLOOKUP(A4590,'ALL - prices'!B:C,2,FALSE)</f>
        <v>Methanex Corp</v>
      </c>
      <c r="D4590" t="str">
        <f>VLOOKUP(A4590,'ALL - prices'!B:I,8,FALSE)</f>
        <v>Materials</v>
      </c>
      <c r="E4590">
        <v>2022</v>
      </c>
      <c r="F4590" t="s">
        <v>679</v>
      </c>
      <c r="G4590" t="str">
        <f t="shared" si="331"/>
        <v>2022-Q1</v>
      </c>
      <c r="H4590" s="4">
        <f>INDEX('ALL - prices'!$J$3:$DY$219,MATCH('COMBINED DATA'!A4590,'ALL - prices'!$B$3:$B$219,0),MATCH('COMBINED DATA'!G4590,'ALL - prices'!$J$1:$DY$1,0))</f>
        <v>63.777200000000001</v>
      </c>
      <c r="I4590" s="14">
        <f t="shared" si="334"/>
        <v>7.7868450797910915</v>
      </c>
      <c r="J4590" s="15">
        <f>INDEX(MarketCap2!$E$2:$AR$224,MATCH(A4590,MarketCap2!$B$2:$B$224,0),MATCH(G4590,MarketCap2!$E$1:$AR$1,0))</f>
        <v>5025397248</v>
      </c>
      <c r="K4590">
        <f t="shared" si="332"/>
        <v>22.337770342095279</v>
      </c>
      <c r="L4590">
        <f>INDEX('PB2'!$D$2:$AQ$224,MATCH(A4590,'PB2'!$B$2:$B$224,0),MATCH(G4590,'PB2'!$D$1:$AQ$1,0))</f>
        <v>1.97916603088379</v>
      </c>
      <c r="M4590" s="16">
        <f t="shared" si="333"/>
        <v>0.5052633202043455</v>
      </c>
      <c r="N4590" s="6">
        <f>INDEX('ROA2'!$D$2:$AQ$224,MATCH(A4590,'ROA2'!$B$2:$B$224,0),MATCH(G4590,'ROA2'!$D$1:$AQ$1,0))</f>
        <v>8.1854991912841797</v>
      </c>
      <c r="O4590" s="6">
        <v>6089.619968</v>
      </c>
      <c r="P4590" s="28">
        <v>2.9725786275037278E-2</v>
      </c>
    </row>
    <row r="4591" spans="1:16" x14ac:dyDescent="0.3">
      <c r="A4591" t="s">
        <v>580</v>
      </c>
      <c r="B4591" t="e">
        <f>VLOOKUP(A4591,Sheet3!L:L,1,FALSE)</f>
        <v>#N/A</v>
      </c>
      <c r="C4591" t="str">
        <f>VLOOKUP(A4591,'ALL - prices'!B:C,2,FALSE)</f>
        <v>Methanex Corp</v>
      </c>
      <c r="D4591" t="str">
        <f>VLOOKUP(A4591,'ALL - prices'!B:I,8,FALSE)</f>
        <v>Materials</v>
      </c>
      <c r="E4591">
        <v>2022</v>
      </c>
      <c r="F4591" t="s">
        <v>680</v>
      </c>
      <c r="G4591" t="str">
        <f t="shared" si="331"/>
        <v>2022-Q2</v>
      </c>
      <c r="H4591" s="4">
        <f>INDEX('ALL - prices'!$J$3:$DY$219,MATCH('COMBINED DATA'!A4591,'ALL - prices'!$B$3:$B$219,0),MATCH('COMBINED DATA'!G4591,'ALL - prices'!$J$1:$DY$1,0))</f>
        <v>46.151400000000002</v>
      </c>
      <c r="I4591" s="14">
        <f t="shared" si="334"/>
        <v>7.6391529283356769</v>
      </c>
      <c r="J4591" s="15">
        <f>INDEX(MarketCap2!$E$2:$AR$224,MATCH(A4591,MarketCap2!$B$2:$B$224,0),MATCH(G4591,MarketCap2!$E$1:$AR$1,0))</f>
        <v>3533696512</v>
      </c>
      <c r="K4591">
        <f t="shared" si="332"/>
        <v>21.985610330529255</v>
      </c>
      <c r="L4591">
        <f>INDEX('PB2'!$D$2:$AQ$224,MATCH(A4591,'PB2'!$B$2:$B$224,0),MATCH(G4591,'PB2'!$D$1:$AQ$1,0))</f>
        <v>1.3058270215988199</v>
      </c>
      <c r="M4591" s="16">
        <f t="shared" si="333"/>
        <v>0.76579821328526854</v>
      </c>
      <c r="N4591" s="6">
        <f>INDEX('ROA2'!$D$2:$AQ$224,MATCH(A4591,'ROA2'!$B$2:$B$224,0),MATCH(G4591,'ROA2'!$D$1:$AQ$1,0))</f>
        <v>8.0876560211181605</v>
      </c>
      <c r="O4591" s="6">
        <v>6412.4328960000003</v>
      </c>
      <c r="P4591" s="28">
        <v>5.3010356918220133E-2</v>
      </c>
    </row>
    <row r="4592" spans="1:16" x14ac:dyDescent="0.3">
      <c r="A4592" t="s">
        <v>580</v>
      </c>
      <c r="B4592" t="e">
        <f>VLOOKUP(A4592,Sheet3!L:L,1,FALSE)</f>
        <v>#N/A</v>
      </c>
      <c r="C4592" t="str">
        <f>VLOOKUP(A4592,'ALL - prices'!B:C,2,FALSE)</f>
        <v>Methanex Corp</v>
      </c>
      <c r="D4592" t="str">
        <f>VLOOKUP(A4592,'ALL - prices'!B:I,8,FALSE)</f>
        <v>Materials</v>
      </c>
      <c r="E4592">
        <v>2022</v>
      </c>
      <c r="F4592" t="s">
        <v>681</v>
      </c>
      <c r="G4592" t="str">
        <f t="shared" si="331"/>
        <v>2022-Q3</v>
      </c>
      <c r="H4592" s="4">
        <f>INDEX('ALL - prices'!$J$3:$DY$219,MATCH('COMBINED DATA'!A4592,'ALL - prices'!$B$3:$B$219,0),MATCH('COMBINED DATA'!G4592,'ALL - prices'!$J$1:$DY$1,0))</f>
        <v>41.503300000000003</v>
      </c>
      <c r="I4592" s="14">
        <f t="shared" si="334"/>
        <v>5.3527161979534599</v>
      </c>
      <c r="J4592" s="15">
        <f>INDEX(MarketCap2!$E$2:$AR$224,MATCH(A4592,MarketCap2!$B$2:$B$224,0),MATCH(G4592,MarketCap2!$E$1:$AR$1,0))</f>
        <v>3085636864</v>
      </c>
      <c r="K4592">
        <f t="shared" si="332"/>
        <v>21.850023911896077</v>
      </c>
      <c r="L4592">
        <f>INDEX('PB2'!$D$2:$AQ$224,MATCH(A4592,'PB2'!$B$2:$B$224,0),MATCH(G4592,'PB2'!$D$1:$AQ$1,0))</f>
        <v>1.0412449836730999</v>
      </c>
      <c r="M4592" s="16">
        <f t="shared" si="333"/>
        <v>0.9603887804312834</v>
      </c>
      <c r="N4592" s="6">
        <f>INDEX('ROA2'!$D$2:$AQ$224,MATCH(A4592,'ROA2'!$B$2:$B$224,0),MATCH(G4592,'ROA2'!$D$1:$AQ$1,0))</f>
        <v>8.4169282913208008</v>
      </c>
      <c r="O4592" s="6">
        <v>6440.1121279999998</v>
      </c>
      <c r="P4592" s="28">
        <v>4.3164946049206194E-3</v>
      </c>
    </row>
    <row r="4593" spans="1:16" x14ac:dyDescent="0.3">
      <c r="A4593" t="s">
        <v>580</v>
      </c>
      <c r="B4593" t="e">
        <f>VLOOKUP(A4593,Sheet3!L:L,1,FALSE)</f>
        <v>#N/A</v>
      </c>
      <c r="C4593" t="str">
        <f>VLOOKUP(A4593,'ALL - prices'!B:C,2,FALSE)</f>
        <v>Methanex Corp</v>
      </c>
      <c r="D4593" t="str">
        <f>VLOOKUP(A4593,'ALL - prices'!B:I,8,FALSE)</f>
        <v>Materials</v>
      </c>
      <c r="E4593">
        <v>2022</v>
      </c>
      <c r="F4593" t="s">
        <v>682</v>
      </c>
      <c r="G4593" t="str">
        <f t="shared" si="331"/>
        <v>2022-Q4</v>
      </c>
      <c r="H4593" s="4">
        <f>INDEX('ALL - prices'!$J$3:$DY$219,MATCH('COMBINED DATA'!A4593,'ALL - prices'!$B$3:$B$219,0),MATCH('COMBINED DATA'!G4593,'ALL - prices'!$J$1:$DY$1,0))</f>
        <v>48.577399999999997</v>
      </c>
      <c r="I4593" s="14">
        <f t="shared" si="334"/>
        <v>3.7455233488348005</v>
      </c>
      <c r="J4593" s="15">
        <f>INDEX(MarketCap2!$E$2:$AR$224,MATCH(A4593,MarketCap2!$B$2:$B$224,0),MATCH(G4593,MarketCap2!$E$1:$AR$1,0))</f>
        <v>3570981376</v>
      </c>
      <c r="K4593">
        <f t="shared" si="332"/>
        <v>21.996106290199283</v>
      </c>
      <c r="L4593">
        <f>INDEX('PB2'!$D$2:$AQ$224,MATCH(A4593,'PB2'!$B$2:$B$224,0),MATCH(G4593,'PB2'!$D$1:$AQ$1,0))</f>
        <v>1.2420409917831401</v>
      </c>
      <c r="M4593" s="16">
        <f t="shared" si="333"/>
        <v>0.80512640614569964</v>
      </c>
      <c r="N4593" s="6">
        <f>INDEX('ROA2'!$D$2:$AQ$224,MATCH(A4593,'ROA2'!$B$2:$B$224,0),MATCH(G4593,'ROA2'!$D$1:$AQ$1,0))</f>
        <v>8.1459741592407209</v>
      </c>
      <c r="O4593" s="6">
        <v>6690.7801600000003</v>
      </c>
      <c r="P4593" s="28">
        <v>3.8922929759275228E-2</v>
      </c>
    </row>
    <row r="4594" spans="1:16" x14ac:dyDescent="0.3">
      <c r="A4594" t="s">
        <v>580</v>
      </c>
      <c r="B4594" t="e">
        <f>VLOOKUP(A4594,Sheet3!L:L,1,FALSE)</f>
        <v>#N/A</v>
      </c>
      <c r="C4594" t="str">
        <f>VLOOKUP(A4594,'ALL - prices'!B:C,2,FALSE)</f>
        <v>Methanex Corp</v>
      </c>
      <c r="D4594" t="str">
        <f>VLOOKUP(A4594,'ALL - prices'!B:I,8,FALSE)</f>
        <v>Materials</v>
      </c>
      <c r="E4594">
        <v>2023</v>
      </c>
      <c r="F4594" t="s">
        <v>679</v>
      </c>
      <c r="G4594" t="str">
        <f t="shared" ref="G4594:G4657" si="335">E4594&amp;"-"&amp;F4594</f>
        <v>2023-Q1</v>
      </c>
      <c r="H4594" s="4">
        <f>INDEX('ALL - prices'!$J$3:$DY$219,MATCH('COMBINED DATA'!A4594,'ALL - prices'!$B$3:$B$219,0),MATCH('COMBINED DATA'!G4594,'ALL - prices'!$J$1:$DY$1,0))</f>
        <v>59.835700000000003</v>
      </c>
      <c r="I4594" s="14">
        <f t="shared" si="334"/>
        <v>3.5591535660416027</v>
      </c>
      <c r="J4594" s="15">
        <f>INDEX(MarketCap2!$E$2:$AR$224,MATCH(A4594,MarketCap2!$B$2:$B$224,0),MATCH(G4594,MarketCap2!$E$1:$AR$1,0))</f>
        <v>4324035072</v>
      </c>
      <c r="K4594">
        <f t="shared" ref="K4594:K4657" si="336">LN(J4594)</f>
        <v>22.187454847698806</v>
      </c>
      <c r="L4594">
        <f>INDEX('PB2'!$D$2:$AQ$224,MATCH(A4594,'PB2'!$B$2:$B$224,0),MATCH(G4594,'PB2'!$D$1:$AQ$1,0))</f>
        <v>1.57540702819824</v>
      </c>
      <c r="M4594" s="16">
        <f t="shared" ref="M4594:M4657" si="337">1/L4594</f>
        <v>0.63475659439178655</v>
      </c>
      <c r="N4594" s="6">
        <f>INDEX('ROA2'!$D$2:$AQ$224,MATCH(A4594,'ROA2'!$B$2:$B$224,0),MATCH(G4594,'ROA2'!$D$1:$AQ$1,0))</f>
        <v>5.56288385391235</v>
      </c>
      <c r="O4594" s="6">
        <v>6631.479808</v>
      </c>
      <c r="P4594" s="28">
        <v>-8.8629951338888707E-3</v>
      </c>
    </row>
    <row r="4595" spans="1:16" x14ac:dyDescent="0.3">
      <c r="A4595" t="s">
        <v>580</v>
      </c>
      <c r="B4595" t="e">
        <f>VLOOKUP(A4595,Sheet3!L:L,1,FALSE)</f>
        <v>#N/A</v>
      </c>
      <c r="C4595" t="str">
        <f>VLOOKUP(A4595,'ALL - prices'!B:C,2,FALSE)</f>
        <v>Methanex Corp</v>
      </c>
      <c r="D4595" t="str">
        <f>VLOOKUP(A4595,'ALL - prices'!B:I,8,FALSE)</f>
        <v>Materials</v>
      </c>
      <c r="E4595">
        <v>2023</v>
      </c>
      <c r="F4595" t="s">
        <v>680</v>
      </c>
      <c r="G4595" t="str">
        <f t="shared" si="335"/>
        <v>2023-Q2</v>
      </c>
      <c r="H4595" s="4">
        <f>INDEX('ALL - prices'!$J$3:$DY$219,MATCH('COMBINED DATA'!A4595,'ALL - prices'!$B$3:$B$219,0),MATCH('COMBINED DATA'!G4595,'ALL - prices'!$J$1:$DY$1,0))</f>
        <v>52.314100000000003</v>
      </c>
      <c r="I4595" s="14">
        <f t="shared" si="334"/>
        <v>2.6368284351976095</v>
      </c>
      <c r="J4595" s="15">
        <f>INDEX(MarketCap2!$E$2:$AR$224,MATCH(A4595,MarketCap2!$B$2:$B$224,0),MATCH(G4595,MarketCap2!$E$1:$AR$1,0))</f>
        <v>3702440704</v>
      </c>
      <c r="K4595">
        <f t="shared" si="336"/>
        <v>22.032258088853069</v>
      </c>
      <c r="L4595">
        <f>INDEX('PB2'!$D$2:$AQ$224,MATCH(A4595,'PB2'!$B$2:$B$224,0),MATCH(G4595,'PB2'!$D$1:$AQ$1,0))</f>
        <v>1.42801296710968</v>
      </c>
      <c r="M4595" s="16">
        <f t="shared" si="337"/>
        <v>0.70027375313265905</v>
      </c>
      <c r="N4595" s="6">
        <f>INDEX('ROA2'!$D$2:$AQ$224,MATCH(A4595,'ROA2'!$B$2:$B$224,0),MATCH(G4595,'ROA2'!$D$1:$AQ$1,0))</f>
        <v>4.53255319595337</v>
      </c>
      <c r="O4595" s="6">
        <v>6608.0430079999996</v>
      </c>
      <c r="P4595" s="28">
        <v>-3.5341734693555148E-3</v>
      </c>
    </row>
    <row r="4596" spans="1:16" x14ac:dyDescent="0.3">
      <c r="A4596" t="s">
        <v>580</v>
      </c>
      <c r="B4596" t="e">
        <f>VLOOKUP(A4596,Sheet3!L:L,1,FALSE)</f>
        <v>#N/A</v>
      </c>
      <c r="C4596" t="str">
        <f>VLOOKUP(A4596,'ALL - prices'!B:C,2,FALSE)</f>
        <v>Methanex Corp</v>
      </c>
      <c r="D4596" t="str">
        <f>VLOOKUP(A4596,'ALL - prices'!B:I,8,FALSE)</f>
        <v>Materials</v>
      </c>
      <c r="E4596">
        <v>2023</v>
      </c>
      <c r="F4596" t="s">
        <v>681</v>
      </c>
      <c r="G4596" t="str">
        <f t="shared" si="335"/>
        <v>2023-Q3</v>
      </c>
      <c r="H4596" s="4">
        <f>INDEX('ALL - prices'!$J$3:$DY$219,MATCH('COMBINED DATA'!A4596,'ALL - prices'!$B$3:$B$219,0),MATCH('COMBINED DATA'!G4596,'ALL - prices'!$J$1:$DY$1,0))</f>
        <v>58.764499999999998</v>
      </c>
      <c r="I4596" s="14">
        <f t="shared" si="334"/>
        <v>4.008132826724518</v>
      </c>
      <c r="J4596" s="15">
        <f>INDEX(MarketCap2!$E$2:$AR$224,MATCH(A4596,MarketCap2!$B$2:$B$224,0),MATCH(G4596,MarketCap2!$E$1:$AR$1,0))</f>
        <v>4124176384</v>
      </c>
      <c r="K4596">
        <f t="shared" si="336"/>
        <v>22.140132172312601</v>
      </c>
      <c r="L4596">
        <f>INDEX('PB2'!$D$2:$AQ$224,MATCH(A4596,'PB2'!$B$2:$B$224,0),MATCH(G4596,'PB2'!$D$1:$AQ$1,0))</f>
        <v>1.53733694553375</v>
      </c>
      <c r="M4596" s="16">
        <f t="shared" si="337"/>
        <v>0.65047548808684141</v>
      </c>
      <c r="N4596" s="6">
        <f>INDEX('ROA2'!$D$2:$AQ$224,MATCH(A4596,'ROA2'!$B$2:$B$224,0),MATCH(G4596,'ROA2'!$D$1:$AQ$1,0))</f>
        <v>3.5279190540313698</v>
      </c>
      <c r="O4596" s="6">
        <v>6411.0909439999996</v>
      </c>
      <c r="P4596" s="28">
        <v>-2.9804900446555944E-2</v>
      </c>
    </row>
    <row r="4597" spans="1:16" x14ac:dyDescent="0.3">
      <c r="A4597" t="s">
        <v>580</v>
      </c>
      <c r="B4597" t="e">
        <f>VLOOKUP(A4597,Sheet3!L:L,1,FALSE)</f>
        <v>#N/A</v>
      </c>
      <c r="C4597" t="str">
        <f>VLOOKUP(A4597,'ALL - prices'!B:C,2,FALSE)</f>
        <v>Methanex Corp</v>
      </c>
      <c r="D4597" t="str">
        <f>VLOOKUP(A4597,'ALL - prices'!B:I,8,FALSE)</f>
        <v>Materials</v>
      </c>
      <c r="E4597">
        <v>2023</v>
      </c>
      <c r="F4597" t="s">
        <v>682</v>
      </c>
      <c r="G4597" t="str">
        <f t="shared" si="335"/>
        <v>2023-Q4</v>
      </c>
      <c r="H4597" s="4">
        <f>INDEX('ALL - prices'!$J$3:$DY$219,MATCH('COMBINED DATA'!A4597,'ALL - prices'!$B$3:$B$219,0),MATCH('COMBINED DATA'!G4597,'ALL - prices'!$J$1:$DY$1,0))</f>
        <v>60.431100000000001</v>
      </c>
      <c r="I4597" s="14">
        <f t="shared" si="334"/>
        <v>6.9204101747415692</v>
      </c>
      <c r="J4597" s="15">
        <f>INDEX(MarketCap2!$E$2:$AR$224,MATCH(A4597,MarketCap2!$B$2:$B$224,0),MATCH(G4597,MarketCap2!$E$1:$AR$1,0))</f>
        <v>4223221248</v>
      </c>
      <c r="K4597">
        <f t="shared" si="336"/>
        <v>22.163864002716945</v>
      </c>
      <c r="L4597">
        <f>INDEX('PB2'!$D$2:$AQ$224,MATCH(A4597,'PB2'!$B$2:$B$224,0),MATCH(G4597,'PB2'!$D$1:$AQ$1,0))</f>
        <v>1.6562969684600799</v>
      </c>
      <c r="M4597" s="16">
        <f t="shared" si="337"/>
        <v>0.60375646338937439</v>
      </c>
      <c r="N4597" s="6">
        <f>INDEX('ROA2'!$D$2:$AQ$224,MATCH(A4597,'ROA2'!$B$2:$B$224,0),MATCH(G4597,'ROA2'!$D$1:$AQ$1,0))</f>
        <v>2.7728800773620601</v>
      </c>
      <c r="O4597" s="6">
        <v>6413.3570559999998</v>
      </c>
      <c r="P4597" s="28">
        <v>3.5346745503915419E-4</v>
      </c>
    </row>
    <row r="4598" spans="1:16" x14ac:dyDescent="0.3">
      <c r="A4598" t="s">
        <v>580</v>
      </c>
      <c r="B4598" t="e">
        <f>VLOOKUP(A4598,Sheet3!L:L,1,FALSE)</f>
        <v>#N/A</v>
      </c>
      <c r="C4598" t="str">
        <f>VLOOKUP(A4598,'ALL - prices'!B:C,2,FALSE)</f>
        <v>Methanex Corp</v>
      </c>
      <c r="D4598" t="str">
        <f>VLOOKUP(A4598,'ALL - prices'!B:I,8,FALSE)</f>
        <v>Materials</v>
      </c>
      <c r="E4598" s="18">
        <v>2024</v>
      </c>
      <c r="F4598" t="s">
        <v>679</v>
      </c>
      <c r="G4598" t="str">
        <f t="shared" si="335"/>
        <v>2024-Q1</v>
      </c>
      <c r="H4598" s="4">
        <f>INDEX('ALL - prices'!$J$3:$DY$219,MATCH('COMBINED DATA'!A4598,'ALL - prices'!$B$3:$B$219,0),MATCH('COMBINED DATA'!G4598,'ALL - prices'!$J$1:$DY$1,0))</f>
        <v>58.4587</v>
      </c>
      <c r="I4598" s="14" t="s">
        <v>769</v>
      </c>
      <c r="J4598" s="15">
        <f>INDEX(MarketCap2!$E$2:$AR$224,MATCH(A4598,MarketCap2!$B$2:$B$224,0),MATCH(G4598,MarketCap2!$E$1:$AR$1,0))</f>
        <v>4068182784</v>
      </c>
      <c r="K4598">
        <f t="shared" si="336"/>
        <v>22.126462246276699</v>
      </c>
      <c r="L4598">
        <f>INDEX('PB2'!$D$2:$AQ$224,MATCH(A4598,'PB2'!$B$2:$B$224,0),MATCH(G4598,'PB2'!$D$1:$AQ$1,0))</f>
        <v>1.5255939960479701</v>
      </c>
      <c r="M4598" s="16">
        <f t="shared" si="337"/>
        <v>0.65548239085266857</v>
      </c>
      <c r="N4598" s="6">
        <f>INDEX('ROA2'!$D$2:$AQ$224,MATCH(A4598,'ROA2'!$B$2:$B$224,0),MATCH(G4598,'ROA2'!$D$1:$AQ$1,0))</f>
        <v>2.6671700477600102</v>
      </c>
      <c r="O4598" s="6">
        <v>6426.5548799999997</v>
      </c>
      <c r="P4598" s="28">
        <v>2.057865153110829E-3</v>
      </c>
    </row>
    <row r="4599" spans="1:16" x14ac:dyDescent="0.3">
      <c r="A4599" t="s">
        <v>580</v>
      </c>
      <c r="B4599" t="e">
        <f>VLOOKUP(A4599,Sheet3!L:L,1,FALSE)</f>
        <v>#N/A</v>
      </c>
      <c r="C4599" t="str">
        <f>VLOOKUP(A4599,'ALL - prices'!B:C,2,FALSE)</f>
        <v>Methanex Corp</v>
      </c>
      <c r="D4599" t="str">
        <f>VLOOKUP(A4599,'ALL - prices'!B:I,8,FALSE)</f>
        <v>Materials</v>
      </c>
      <c r="E4599" s="18">
        <v>2024</v>
      </c>
      <c r="F4599" t="s">
        <v>680</v>
      </c>
      <c r="G4599" t="str">
        <f t="shared" si="335"/>
        <v>2024-Q2</v>
      </c>
      <c r="H4599" s="4">
        <f>INDEX('ALL - prices'!$J$3:$DY$219,MATCH('COMBINED DATA'!A4599,'ALL - prices'!$B$3:$B$219,0),MATCH('COMBINED DATA'!G4599,'ALL - prices'!$J$1:$DY$1,0))</f>
        <v>64.198700000000002</v>
      </c>
      <c r="I4599" s="14" t="s">
        <v>769</v>
      </c>
      <c r="J4599" s="15">
        <f>INDEX(MarketCap2!$E$2:$AR$224,MATCH(A4599,MarketCap2!$B$2:$B$224,0),MATCH(G4599,MarketCap2!$E$1:$AR$1,0))</f>
        <v>4450944000</v>
      </c>
      <c r="K4599">
        <f t="shared" si="336"/>
        <v>22.216382045458609</v>
      </c>
      <c r="L4599">
        <f>INDEX('PB2'!$D$2:$AQ$224,MATCH(A4599,'PB2'!$B$2:$B$224,0),MATCH(G4599,'PB2'!$D$1:$AQ$1,0))</f>
        <v>1.6199749708175699</v>
      </c>
      <c r="M4599" s="16">
        <f t="shared" si="337"/>
        <v>0.61729348787118565</v>
      </c>
      <c r="N4599" s="6">
        <f>INDEX('ROA2'!$D$2:$AQ$224,MATCH(A4599,'ROA2'!$B$2:$B$224,0),MATCH(G4599,'ROA2'!$D$1:$AQ$1,0))</f>
        <v>2.5714979171752899</v>
      </c>
      <c r="O4599" s="6">
        <v>6379.4851840000001</v>
      </c>
      <c r="P4599" s="28">
        <v>-7.3242502209830296E-3</v>
      </c>
    </row>
    <row r="4600" spans="1:16" x14ac:dyDescent="0.3">
      <c r="A4600" t="s">
        <v>580</v>
      </c>
      <c r="B4600" t="e">
        <f>VLOOKUP(A4600,Sheet3!L:L,1,FALSE)</f>
        <v>#N/A</v>
      </c>
      <c r="C4600" t="str">
        <f>VLOOKUP(A4600,'ALL - prices'!B:C,2,FALSE)</f>
        <v>Methanex Corp</v>
      </c>
      <c r="D4600" t="str">
        <f>VLOOKUP(A4600,'ALL - prices'!B:I,8,FALSE)</f>
        <v>Materials</v>
      </c>
      <c r="E4600" s="18">
        <v>2024</v>
      </c>
      <c r="F4600" t="s">
        <v>681</v>
      </c>
      <c r="G4600" t="str">
        <f t="shared" si="335"/>
        <v>2024-Q3</v>
      </c>
      <c r="H4600" s="4">
        <f>INDEX('ALL - prices'!$J$3:$DY$219,MATCH('COMBINED DATA'!A4600,'ALL - prices'!$B$3:$B$219,0),MATCH('COMBINED DATA'!G4600,'ALL - prices'!$J$1:$DY$1,0))</f>
        <v>54.581299999999999</v>
      </c>
      <c r="I4600" s="14" t="s">
        <v>769</v>
      </c>
      <c r="J4600" s="15">
        <f>INDEX(MarketCap2!$E$2:$AR$224,MATCH(A4600,MarketCap2!$B$2:$B$224,0),MATCH(G4600,MarketCap2!$E$1:$AR$1,0))</f>
        <v>3765613056</v>
      </c>
      <c r="K4600">
        <f t="shared" si="336"/>
        <v>22.049176515221742</v>
      </c>
      <c r="L4600">
        <f>INDEX('PB2'!$D$2:$AQ$224,MATCH(A4600,'PB2'!$B$2:$B$224,0),MATCH(G4600,'PB2'!$D$1:$AQ$1,0))</f>
        <v>1.39250004291534</v>
      </c>
      <c r="M4600" s="16">
        <f t="shared" si="337"/>
        <v>0.71813283244602177</v>
      </c>
      <c r="N4600" s="6">
        <f>INDEX('ROA2'!$D$2:$AQ$224,MATCH(A4600,'ROA2'!$B$2:$B$224,0),MATCH(G4600,'ROA2'!$D$1:$AQ$1,0))</f>
        <v>2.2675371170043901</v>
      </c>
      <c r="O4600" s="6">
        <v>6423.8039040000003</v>
      </c>
      <c r="P4600" s="28">
        <v>6.9470684109672843E-3</v>
      </c>
    </row>
    <row r="4601" spans="1:16" x14ac:dyDescent="0.3">
      <c r="A4601" t="s">
        <v>580</v>
      </c>
      <c r="B4601" t="e">
        <f>VLOOKUP(A4601,Sheet3!L:L,1,FALSE)</f>
        <v>#N/A</v>
      </c>
      <c r="C4601" t="str">
        <f>VLOOKUP(A4601,'ALL - prices'!B:C,2,FALSE)</f>
        <v>Methanex Corp</v>
      </c>
      <c r="D4601" t="str">
        <f>VLOOKUP(A4601,'ALL - prices'!B:I,8,FALSE)</f>
        <v>Materials</v>
      </c>
      <c r="E4601" s="18">
        <v>2024</v>
      </c>
      <c r="F4601" t="s">
        <v>682</v>
      </c>
      <c r="G4601" t="str">
        <f t="shared" si="335"/>
        <v>2024-Q4</v>
      </c>
      <c r="H4601" s="4">
        <f>INDEX('ALL - prices'!$J$3:$DY$219,MATCH('COMBINED DATA'!A4601,'ALL - prices'!$B$3:$B$219,0),MATCH('COMBINED DATA'!G4601,'ALL - prices'!$J$1:$DY$1,0))</f>
        <v>70.443299999999994</v>
      </c>
      <c r="I4601" s="14" t="s">
        <v>769</v>
      </c>
      <c r="J4601" s="15">
        <f>INDEX(MarketCap2!$E$2:$AR$224,MATCH(A4601,MarketCap2!$B$2:$B$224,0),MATCH(G4601,MarketCap2!$E$1:$AR$1,0))</f>
        <v>4840443392</v>
      </c>
      <c r="K4601">
        <f t="shared" si="336"/>
        <v>22.300272163396375</v>
      </c>
      <c r="L4601">
        <f>INDEX('PB2'!$D$2:$AQ$224,MATCH(A4601,'PB2'!$B$2:$B$224,0),MATCH(G4601,'PB2'!$D$1:$AQ$1,0))</f>
        <v>1.68013025710782</v>
      </c>
      <c r="M4601" s="16">
        <f t="shared" si="337"/>
        <v>0.59519194762994287</v>
      </c>
      <c r="N4601" s="6">
        <f>INDEX('ROA2'!$D$2:$AQ$224,MATCH(A4601,'ROA2'!$B$2:$B$224,0),MATCH(G4601,'ROA2'!$D$1:$AQ$1,0))</f>
        <v>2.3634810447692902</v>
      </c>
      <c r="O4601" s="6">
        <v>6483.1298559999996</v>
      </c>
      <c r="P4601" s="28">
        <v>9.2353304812212451E-3</v>
      </c>
    </row>
    <row r="4602" spans="1:16" x14ac:dyDescent="0.3">
      <c r="A4602" t="s">
        <v>581</v>
      </c>
      <c r="B4602" t="e">
        <f>VLOOKUP(A4602,Sheet3!L:L,1,FALSE)</f>
        <v>#N/A</v>
      </c>
      <c r="C4602" t="str">
        <f>VLOOKUP(A4602,'ALL - prices'!B:C,2,FALSE)</f>
        <v>National Bank of Canada</v>
      </c>
      <c r="D4602" t="str">
        <f>VLOOKUP(A4602,'ALL - prices'!B:I,8,FALSE)</f>
        <v>Financials</v>
      </c>
      <c r="E4602">
        <v>2015</v>
      </c>
      <c r="F4602" t="s">
        <v>679</v>
      </c>
      <c r="G4602" t="str">
        <f t="shared" si="335"/>
        <v>2015-Q1</v>
      </c>
      <c r="H4602" s="4">
        <f>INDEX('ALL - prices'!$J$3:$DY$219,MATCH('COMBINED DATA'!A4602,'ALL - prices'!$B$3:$B$219,0),MATCH('COMBINED DATA'!G4602,'ALL - prices'!$J$1:$DY$1,0))</f>
        <v>29.888400000000001</v>
      </c>
      <c r="I4602" s="14">
        <f t="shared" ref="I4602:I4637" si="338">STDEV(H4603:H4606)</f>
        <v>1.5216104875536751</v>
      </c>
      <c r="J4602" s="15">
        <f>INDEX(MarketCap2!$E$2:$AR$224,MATCH(A4602,MarketCap2!$B$2:$B$224,0),MATCH(G4602,MarketCap2!$E$1:$AR$1,0))</f>
        <v>15218435072</v>
      </c>
      <c r="K4602">
        <f t="shared" si="336"/>
        <v>23.445773363594217</v>
      </c>
      <c r="L4602">
        <f>INDEX('PB2'!$D$2:$AQ$224,MATCH(A4602,'PB2'!$B$2:$B$224,0),MATCH(G4602,'PB2'!$D$1:$AQ$1,0))</f>
        <v>1.8034299612045299</v>
      </c>
      <c r="M4602" s="16">
        <f t="shared" si="337"/>
        <v>0.55449893897298319</v>
      </c>
      <c r="N4602" s="6">
        <f>INDEX('ROA2'!$D$2:$AQ$224,MATCH(A4602,'ROA2'!$B$2:$B$224,0),MATCH(G4602,'ROA2'!$D$1:$AQ$1,0))</f>
        <v>0.72088497877121005</v>
      </c>
      <c r="O4602" s="6">
        <v>214473.99833599999</v>
      </c>
      <c r="P4602" s="28">
        <v>4.4029812118636165E-2</v>
      </c>
    </row>
    <row r="4603" spans="1:16" x14ac:dyDescent="0.3">
      <c r="A4603" t="s">
        <v>581</v>
      </c>
      <c r="B4603" t="e">
        <f>VLOOKUP(A4603,Sheet3!L:L,1,FALSE)</f>
        <v>#N/A</v>
      </c>
      <c r="C4603" t="str">
        <f>VLOOKUP(A4603,'ALL - prices'!B:C,2,FALSE)</f>
        <v>National Bank of Canada</v>
      </c>
      <c r="D4603" t="str">
        <f>VLOOKUP(A4603,'ALL - prices'!B:I,8,FALSE)</f>
        <v>Financials</v>
      </c>
      <c r="E4603">
        <v>2015</v>
      </c>
      <c r="F4603" t="s">
        <v>680</v>
      </c>
      <c r="G4603" t="str">
        <f t="shared" si="335"/>
        <v>2015-Q2</v>
      </c>
      <c r="H4603" s="4">
        <f>INDEX('ALL - prices'!$J$3:$DY$219,MATCH('COMBINED DATA'!A4603,'ALL - prices'!$B$3:$B$219,0),MATCH('COMBINED DATA'!G4603,'ALL - prices'!$J$1:$DY$1,0))</f>
        <v>30.6568</v>
      </c>
      <c r="I4603" s="14">
        <f t="shared" si="338"/>
        <v>1.3914843067147158</v>
      </c>
      <c r="J4603" s="15">
        <f>INDEX(MarketCap2!$E$2:$AR$224,MATCH(A4603,MarketCap2!$B$2:$B$224,0),MATCH(G4603,MarketCap2!$E$1:$AR$1,0))</f>
        <v>15454973952</v>
      </c>
      <c r="K4603">
        <f t="shared" si="336"/>
        <v>23.461196727119816</v>
      </c>
      <c r="L4603">
        <f>INDEX('PB2'!$D$2:$AQ$224,MATCH(A4603,'PB2'!$B$2:$B$224,0),MATCH(G4603,'PB2'!$D$1:$AQ$1,0))</f>
        <v>1.65707099437714</v>
      </c>
      <c r="M4603" s="16">
        <f t="shared" si="337"/>
        <v>0.60347444581025933</v>
      </c>
      <c r="N4603" s="6">
        <f>INDEX('ROA2'!$D$2:$AQ$224,MATCH(A4603,'ROA2'!$B$2:$B$224,0),MATCH(G4603,'ROA2'!$D$1:$AQ$1,0))</f>
        <v>0.757327020168304</v>
      </c>
      <c r="O4603" s="6">
        <v>207123.00544000001</v>
      </c>
      <c r="P4603" s="28">
        <v>-3.4274517904420952E-2</v>
      </c>
    </row>
    <row r="4604" spans="1:16" x14ac:dyDescent="0.3">
      <c r="A4604" t="s">
        <v>581</v>
      </c>
      <c r="B4604" t="e">
        <f>VLOOKUP(A4604,Sheet3!L:L,1,FALSE)</f>
        <v>#N/A</v>
      </c>
      <c r="C4604" t="str">
        <f>VLOOKUP(A4604,'ALL - prices'!B:C,2,FALSE)</f>
        <v>National Bank of Canada</v>
      </c>
      <c r="D4604" t="str">
        <f>VLOOKUP(A4604,'ALL - prices'!B:I,8,FALSE)</f>
        <v>Financials</v>
      </c>
      <c r="E4604">
        <v>2015</v>
      </c>
      <c r="F4604" t="s">
        <v>681</v>
      </c>
      <c r="G4604" t="str">
        <f t="shared" si="335"/>
        <v>2015-Q3</v>
      </c>
      <c r="H4604" s="4">
        <f>INDEX('ALL - prices'!$J$3:$DY$219,MATCH('COMBINED DATA'!A4604,'ALL - prices'!$B$3:$B$219,0),MATCH('COMBINED DATA'!G4604,'ALL - prices'!$J$1:$DY$1,0))</f>
        <v>28.176600000000001</v>
      </c>
      <c r="I4604" s="14">
        <f t="shared" si="338"/>
        <v>2.2570540127933723</v>
      </c>
      <c r="J4604" s="15">
        <f>INDEX(MarketCap2!$E$2:$AR$224,MATCH(A4604,MarketCap2!$B$2:$B$224,0),MATCH(G4604,MarketCap2!$E$1:$AR$1,0))</f>
        <v>14041825280</v>
      </c>
      <c r="K4604">
        <f t="shared" si="336"/>
        <v>23.365306232792072</v>
      </c>
      <c r="L4604">
        <f>INDEX('PB2'!$D$2:$AQ$224,MATCH(A4604,'PB2'!$B$2:$B$224,0),MATCH(G4604,'PB2'!$D$1:$AQ$1,0))</f>
        <v>1.53244197368622</v>
      </c>
      <c r="M4604" s="16">
        <f t="shared" si="337"/>
        <v>0.65255325628711747</v>
      </c>
      <c r="N4604" s="6">
        <f>INDEX('ROA2'!$D$2:$AQ$224,MATCH(A4604,'ROA2'!$B$2:$B$224,0),MATCH(G4604,'ROA2'!$D$1:$AQ$1,0))</f>
        <v>0.73989701271057096</v>
      </c>
      <c r="O4604" s="6">
        <v>215559.99539200001</v>
      </c>
      <c r="P4604" s="28">
        <v>4.0734200114936316E-2</v>
      </c>
    </row>
    <row r="4605" spans="1:16" x14ac:dyDescent="0.3">
      <c r="A4605" t="s">
        <v>581</v>
      </c>
      <c r="B4605" t="e">
        <f>VLOOKUP(A4605,Sheet3!L:L,1,FALSE)</f>
        <v>#N/A</v>
      </c>
      <c r="C4605" t="str">
        <f>VLOOKUP(A4605,'ALL - prices'!B:C,2,FALSE)</f>
        <v>National Bank of Canada</v>
      </c>
      <c r="D4605" t="str">
        <f>VLOOKUP(A4605,'ALL - prices'!B:I,8,FALSE)</f>
        <v>Financials</v>
      </c>
      <c r="E4605">
        <v>2015</v>
      </c>
      <c r="F4605" t="s">
        <v>682</v>
      </c>
      <c r="G4605" t="str">
        <f t="shared" si="335"/>
        <v>2015-Q4</v>
      </c>
      <c r="H4605" s="4">
        <f>INDEX('ALL - prices'!$J$3:$DY$219,MATCH('COMBINED DATA'!A4605,'ALL - prices'!$B$3:$B$219,0),MATCH('COMBINED DATA'!G4605,'ALL - prices'!$J$1:$DY$1,0))</f>
        <v>27.017800000000001</v>
      </c>
      <c r="I4605" s="14">
        <f t="shared" si="338"/>
        <v>4.1427541764708176</v>
      </c>
      <c r="J4605" s="15">
        <f>INDEX(MarketCap2!$E$2:$AR$224,MATCH(A4605,MarketCap2!$B$2:$B$224,0),MATCH(G4605,MarketCap2!$E$1:$AR$1,0))</f>
        <v>13580133376</v>
      </c>
      <c r="K4605">
        <f t="shared" si="336"/>
        <v>23.331873780530941</v>
      </c>
      <c r="L4605">
        <f>INDEX('PB2'!$D$2:$AQ$224,MATCH(A4605,'PB2'!$B$2:$B$224,0),MATCH(G4605,'PB2'!$D$1:$AQ$1,0))</f>
        <v>1.43906998634338</v>
      </c>
      <c r="M4605" s="16">
        <f t="shared" si="337"/>
        <v>0.69489323624972577</v>
      </c>
      <c r="N4605" s="6">
        <f>INDEX('ROA2'!$D$2:$AQ$224,MATCH(A4605,'ROA2'!$B$2:$B$224,0),MATCH(G4605,'ROA2'!$D$1:$AQ$1,0))</f>
        <v>0.73496097326278698</v>
      </c>
      <c r="O4605" s="6">
        <v>216090.00140800001</v>
      </c>
      <c r="P4605" s="28">
        <v>2.4587401527643069E-3</v>
      </c>
    </row>
    <row r="4606" spans="1:16" x14ac:dyDescent="0.3">
      <c r="A4606" t="s">
        <v>581</v>
      </c>
      <c r="B4606" t="e">
        <f>VLOOKUP(A4606,Sheet3!L:L,1,FALSE)</f>
        <v>#N/A</v>
      </c>
      <c r="C4606" t="str">
        <f>VLOOKUP(A4606,'ALL - prices'!B:C,2,FALSE)</f>
        <v>National Bank of Canada</v>
      </c>
      <c r="D4606" t="str">
        <f>VLOOKUP(A4606,'ALL - prices'!B:I,8,FALSE)</f>
        <v>Financials</v>
      </c>
      <c r="E4606">
        <v>2016</v>
      </c>
      <c r="F4606" t="s">
        <v>679</v>
      </c>
      <c r="G4606" t="str">
        <f t="shared" si="335"/>
        <v>2016-Q1</v>
      </c>
      <c r="H4606" s="4">
        <f>INDEX('ALL - prices'!$J$3:$DY$219,MATCH('COMBINED DATA'!A4606,'ALL - prices'!$B$3:$B$219,0),MATCH('COMBINED DATA'!G4606,'ALL - prices'!$J$1:$DY$1,0))</f>
        <v>28.8291</v>
      </c>
      <c r="I4606" s="14">
        <f t="shared" si="338"/>
        <v>4.4903141040837342</v>
      </c>
      <c r="J4606" s="15">
        <f>INDEX(MarketCap2!$E$2:$AR$224,MATCH(A4606,MarketCap2!$B$2:$B$224,0),MATCH(G4606,MarketCap2!$E$1:$AR$1,0))</f>
        <v>14329836544</v>
      </c>
      <c r="K4606">
        <f t="shared" si="336"/>
        <v>23.38560967216177</v>
      </c>
      <c r="L4606">
        <f>INDEX('PB2'!$D$2:$AQ$224,MATCH(A4606,'PB2'!$B$2:$B$224,0),MATCH(G4606,'PB2'!$D$1:$AQ$1,0))</f>
        <v>1.61574399471283</v>
      </c>
      <c r="M4606" s="16">
        <f t="shared" si="337"/>
        <v>0.61890992835021019</v>
      </c>
      <c r="N4606" s="6">
        <f>INDEX('ROA2'!$D$2:$AQ$224,MATCH(A4606,'ROA2'!$B$2:$B$224,0),MATCH(G4606,'ROA2'!$D$1:$AQ$1,0))</f>
        <v>0.64134597778320301</v>
      </c>
      <c r="O4606" s="6">
        <v>219301.003264</v>
      </c>
      <c r="P4606" s="28">
        <v>1.4859557754073445E-2</v>
      </c>
    </row>
    <row r="4607" spans="1:16" x14ac:dyDescent="0.3">
      <c r="A4607" t="s">
        <v>581</v>
      </c>
      <c r="B4607" t="e">
        <f>VLOOKUP(A4607,Sheet3!L:L,1,FALSE)</f>
        <v>#N/A</v>
      </c>
      <c r="C4607" t="str">
        <f>VLOOKUP(A4607,'ALL - prices'!B:C,2,FALSE)</f>
        <v>National Bank of Canada</v>
      </c>
      <c r="D4607" t="str">
        <f>VLOOKUP(A4607,'ALL - prices'!B:I,8,FALSE)</f>
        <v>Financials</v>
      </c>
      <c r="E4607">
        <v>2016</v>
      </c>
      <c r="F4607" t="s">
        <v>680</v>
      </c>
      <c r="G4607" t="str">
        <f t="shared" si="335"/>
        <v>2016-Q2</v>
      </c>
      <c r="H4607" s="4">
        <f>INDEX('ALL - prices'!$J$3:$DY$219,MATCH('COMBINED DATA'!A4607,'ALL - prices'!$B$3:$B$219,0),MATCH('COMBINED DATA'!G4607,'ALL - prices'!$J$1:$DY$1,0))</f>
        <v>30.353200000000001</v>
      </c>
      <c r="I4607" s="14">
        <f t="shared" si="338"/>
        <v>3.3716583331994552</v>
      </c>
      <c r="J4607" s="15">
        <f>INDEX(MarketCap2!$E$2:$AR$224,MATCH(A4607,MarketCap2!$B$2:$B$224,0),MATCH(G4607,MarketCap2!$E$1:$AR$1,0))</f>
        <v>14911337472</v>
      </c>
      <c r="K4607">
        <f t="shared" si="336"/>
        <v>23.425387664718091</v>
      </c>
      <c r="L4607">
        <f>INDEX('PB2'!$D$2:$AQ$224,MATCH(A4607,'PB2'!$B$2:$B$224,0),MATCH(G4607,'PB2'!$D$1:$AQ$1,0))</f>
        <v>1.57476699352264</v>
      </c>
      <c r="M4607" s="16">
        <f t="shared" si="337"/>
        <v>0.63501457937156292</v>
      </c>
      <c r="N4607" s="6">
        <f>INDEX('ROA2'!$D$2:$AQ$224,MATCH(A4607,'ROA2'!$B$2:$B$224,0),MATCH(G4607,'ROA2'!$D$1:$AQ$1,0))</f>
        <v>0.55906498432159402</v>
      </c>
      <c r="O4607" s="6">
        <v>220733.99705599999</v>
      </c>
      <c r="P4607" s="28">
        <v>6.5343695225822578E-3</v>
      </c>
    </row>
    <row r="4608" spans="1:16" x14ac:dyDescent="0.3">
      <c r="A4608" t="s">
        <v>581</v>
      </c>
      <c r="B4608" t="e">
        <f>VLOOKUP(A4608,Sheet3!L:L,1,FALSE)</f>
        <v>#N/A</v>
      </c>
      <c r="C4608" t="str">
        <f>VLOOKUP(A4608,'ALL - prices'!B:C,2,FALSE)</f>
        <v>National Bank of Canada</v>
      </c>
      <c r="D4608" t="str">
        <f>VLOOKUP(A4608,'ALL - prices'!B:I,8,FALSE)</f>
        <v>Financials</v>
      </c>
      <c r="E4608">
        <v>2016</v>
      </c>
      <c r="F4608" t="s">
        <v>681</v>
      </c>
      <c r="G4608" t="str">
        <f t="shared" si="335"/>
        <v>2016-Q3</v>
      </c>
      <c r="H4608" s="4">
        <f>INDEX('ALL - prices'!$J$3:$DY$219,MATCH('COMBINED DATA'!A4608,'ALL - prices'!$B$3:$B$219,0),MATCH('COMBINED DATA'!G4608,'ALL - prices'!$J$1:$DY$1,0))</f>
        <v>32.3309</v>
      </c>
      <c r="I4608" s="14">
        <f t="shared" si="338"/>
        <v>2.3094731684592791</v>
      </c>
      <c r="J4608" s="15">
        <f>INDEX(MarketCap2!$E$2:$AR$224,MATCH(A4608,MarketCap2!$B$2:$B$224,0),MATCH(G4608,MarketCap2!$E$1:$AR$1,0))</f>
        <v>15711143936</v>
      </c>
      <c r="K4608">
        <f t="shared" si="336"/>
        <v>23.477636102349123</v>
      </c>
      <c r="L4608">
        <f>INDEX('PB2'!$D$2:$AQ$224,MATCH(A4608,'PB2'!$B$2:$B$224,0),MATCH(G4608,'PB2'!$D$1:$AQ$1,0))</f>
        <v>1.6786949634552</v>
      </c>
      <c r="M4608" s="16">
        <f t="shared" si="337"/>
        <v>0.59570084009886737</v>
      </c>
      <c r="N4608" s="6">
        <f>INDEX('ROA2'!$D$2:$AQ$224,MATCH(A4608,'ROA2'!$B$2:$B$224,0),MATCH(G4608,'ROA2'!$D$1:$AQ$1,0))</f>
        <v>0.54775297641754195</v>
      </c>
      <c r="O4608" s="6">
        <v>229895.99539200001</v>
      </c>
      <c r="P4608" s="28">
        <v>4.1506965207881545E-2</v>
      </c>
    </row>
    <row r="4609" spans="1:16" x14ac:dyDescent="0.3">
      <c r="A4609" t="s">
        <v>581</v>
      </c>
      <c r="B4609" t="e">
        <f>VLOOKUP(A4609,Sheet3!L:L,1,FALSE)</f>
        <v>#N/A</v>
      </c>
      <c r="C4609" t="str">
        <f>VLOOKUP(A4609,'ALL - prices'!B:C,2,FALSE)</f>
        <v>National Bank of Canada</v>
      </c>
      <c r="D4609" t="str">
        <f>VLOOKUP(A4609,'ALL - prices'!B:I,8,FALSE)</f>
        <v>Financials</v>
      </c>
      <c r="E4609">
        <v>2016</v>
      </c>
      <c r="F4609" t="s">
        <v>682</v>
      </c>
      <c r="G4609" t="str">
        <f t="shared" si="335"/>
        <v>2016-Q4</v>
      </c>
      <c r="H4609" s="4">
        <f>INDEX('ALL - prices'!$J$3:$DY$219,MATCH('COMBINED DATA'!A4609,'ALL - prices'!$B$3:$B$219,0),MATCH('COMBINED DATA'!G4609,'ALL - prices'!$J$1:$DY$1,0))</f>
        <v>38.277999999999999</v>
      </c>
      <c r="I4609" s="14">
        <f t="shared" si="338"/>
        <v>3.2264274257037511</v>
      </c>
      <c r="J4609" s="15">
        <f>INDEX(MarketCap2!$E$2:$AR$224,MATCH(A4609,MarketCap2!$B$2:$B$224,0),MATCH(G4609,MarketCap2!$E$1:$AR$1,0))</f>
        <v>18431967232</v>
      </c>
      <c r="K4609">
        <f t="shared" si="336"/>
        <v>23.637352343680533</v>
      </c>
      <c r="L4609">
        <f>INDEX('PB2'!$D$2:$AQ$224,MATCH(A4609,'PB2'!$B$2:$B$224,0),MATCH(G4609,'PB2'!$D$1:$AQ$1,0))</f>
        <v>1.90328800678253</v>
      </c>
      <c r="M4609" s="16">
        <f t="shared" si="337"/>
        <v>0.52540655772348388</v>
      </c>
      <c r="N4609" s="6">
        <f>INDEX('ROA2'!$D$2:$AQ$224,MATCH(A4609,'ROA2'!$B$2:$B$224,0),MATCH(G4609,'ROA2'!$D$1:$AQ$1,0))</f>
        <v>0.52688401937484697</v>
      </c>
      <c r="O4609" s="6">
        <v>232205.99193600001</v>
      </c>
      <c r="P4609" s="28">
        <v>1.0048006882682647E-2</v>
      </c>
    </row>
    <row r="4610" spans="1:16" x14ac:dyDescent="0.3">
      <c r="A4610" t="s">
        <v>581</v>
      </c>
      <c r="B4610" t="e">
        <f>VLOOKUP(A4610,Sheet3!L:L,1,FALSE)</f>
        <v>#N/A</v>
      </c>
      <c r="C4610" t="str">
        <f>VLOOKUP(A4610,'ALL - prices'!B:C,2,FALSE)</f>
        <v>National Bank of Canada</v>
      </c>
      <c r="D4610" t="str">
        <f>VLOOKUP(A4610,'ALL - prices'!B:I,8,FALSE)</f>
        <v>Financials</v>
      </c>
      <c r="E4610">
        <v>2017</v>
      </c>
      <c r="F4610" t="s">
        <v>679</v>
      </c>
      <c r="G4610" t="str">
        <f t="shared" si="335"/>
        <v>2017-Q1</v>
      </c>
      <c r="H4610" s="4">
        <f>INDEX('ALL - prices'!$J$3:$DY$219,MATCH('COMBINED DATA'!A4610,'ALL - prices'!$B$3:$B$219,0),MATCH('COMBINED DATA'!G4610,'ALL - prices'!$J$1:$DY$1,0))</f>
        <v>39.593899999999998</v>
      </c>
      <c r="I4610" s="14">
        <f t="shared" si="338"/>
        <v>2.9644175386293568</v>
      </c>
      <c r="J4610" s="15">
        <f>INDEX(MarketCap2!$E$2:$AR$224,MATCH(A4610,MarketCap2!$B$2:$B$224,0),MATCH(G4610,MarketCap2!$E$1:$AR$1,0))</f>
        <v>19030939648</v>
      </c>
      <c r="K4610">
        <f t="shared" si="336"/>
        <v>23.669331894229359</v>
      </c>
      <c r="L4610">
        <f>INDEX('PB2'!$D$2:$AQ$224,MATCH(A4610,'PB2'!$B$2:$B$224,0),MATCH(G4610,'PB2'!$D$1:$AQ$1,0))</f>
        <v>1.7701849937439</v>
      </c>
      <c r="M4610" s="16">
        <f t="shared" si="337"/>
        <v>0.5649127088604583</v>
      </c>
      <c r="N4610" s="6">
        <f>INDEX('ROA2'!$D$2:$AQ$224,MATCH(A4610,'ROA2'!$B$2:$B$224,0),MATCH(G4610,'ROA2'!$D$1:$AQ$1,0))</f>
        <v>0.626350998878479</v>
      </c>
      <c r="O4610" s="6">
        <v>234119.00416000001</v>
      </c>
      <c r="P4610" s="28">
        <v>8.2384274757529297E-3</v>
      </c>
    </row>
    <row r="4611" spans="1:16" x14ac:dyDescent="0.3">
      <c r="A4611" t="s">
        <v>581</v>
      </c>
      <c r="B4611" t="e">
        <f>VLOOKUP(A4611,Sheet3!L:L,1,FALSE)</f>
        <v>#N/A</v>
      </c>
      <c r="C4611" t="str">
        <f>VLOOKUP(A4611,'ALL - prices'!B:C,2,FALSE)</f>
        <v>National Bank of Canada</v>
      </c>
      <c r="D4611" t="str">
        <f>VLOOKUP(A4611,'ALL - prices'!B:I,8,FALSE)</f>
        <v>Financials</v>
      </c>
      <c r="E4611">
        <v>2017</v>
      </c>
      <c r="F4611" t="s">
        <v>680</v>
      </c>
      <c r="G4611" t="str">
        <f t="shared" si="335"/>
        <v>2017-Q2</v>
      </c>
      <c r="H4611" s="4">
        <f>INDEX('ALL - prices'!$J$3:$DY$219,MATCH('COMBINED DATA'!A4611,'ALL - prices'!$B$3:$B$219,0),MATCH('COMBINED DATA'!G4611,'ALL - prices'!$J$1:$DY$1,0))</f>
        <v>39.087699999999998</v>
      </c>
      <c r="I4611" s="14">
        <f t="shared" si="338"/>
        <v>1.5209108707174996</v>
      </c>
      <c r="J4611" s="15">
        <f>INDEX(MarketCap2!$E$2:$AR$224,MATCH(A4611,MarketCap2!$B$2:$B$224,0),MATCH(G4611,MarketCap2!$E$1:$AR$1,0))</f>
        <v>18618388480</v>
      </c>
      <c r="K4611">
        <f t="shared" si="336"/>
        <v>23.64741555725179</v>
      </c>
      <c r="L4611">
        <f>INDEX('PB2'!$D$2:$AQ$224,MATCH(A4611,'PB2'!$B$2:$B$224,0),MATCH(G4611,'PB2'!$D$1:$AQ$1,0))</f>
        <v>1.8203979730606099</v>
      </c>
      <c r="M4611" s="16">
        <f t="shared" si="337"/>
        <v>0.54933042927899656</v>
      </c>
      <c r="N4611" s="6">
        <f>INDEX('ROA2'!$D$2:$AQ$224,MATCH(A4611,'ROA2'!$B$2:$B$224,0),MATCH(G4611,'ROA2'!$D$1:$AQ$1,0))</f>
        <v>0.73474097251892101</v>
      </c>
      <c r="O4611" s="6">
        <v>239019.999232</v>
      </c>
      <c r="P4611" s="28">
        <v>2.0933777202685289E-2</v>
      </c>
    </row>
    <row r="4612" spans="1:16" x14ac:dyDescent="0.3">
      <c r="A4612" t="s">
        <v>581</v>
      </c>
      <c r="B4612" t="e">
        <f>VLOOKUP(A4612,Sheet3!L:L,1,FALSE)</f>
        <v>#N/A</v>
      </c>
      <c r="C4612" t="str">
        <f>VLOOKUP(A4612,'ALL - prices'!B:C,2,FALSE)</f>
        <v>National Bank of Canada</v>
      </c>
      <c r="D4612" t="str">
        <f>VLOOKUP(A4612,'ALL - prices'!B:I,8,FALSE)</f>
        <v>Financials</v>
      </c>
      <c r="E4612">
        <v>2017</v>
      </c>
      <c r="F4612" t="s">
        <v>681</v>
      </c>
      <c r="G4612" t="str">
        <f t="shared" si="335"/>
        <v>2017-Q3</v>
      </c>
      <c r="H4612" s="4">
        <f>INDEX('ALL - prices'!$J$3:$DY$219,MATCH('COMBINED DATA'!A4612,'ALL - prices'!$B$3:$B$219,0),MATCH('COMBINED DATA'!G4612,'ALL - prices'!$J$1:$DY$1,0))</f>
        <v>43.476500000000001</v>
      </c>
      <c r="I4612" s="14">
        <f t="shared" si="338"/>
        <v>1.6234607322527601</v>
      </c>
      <c r="J4612" s="15">
        <f>INDEX(MarketCap2!$E$2:$AR$224,MATCH(A4612,MarketCap2!$B$2:$B$224,0),MATCH(G4612,MarketCap2!$E$1:$AR$1,0))</f>
        <v>20489179136</v>
      </c>
      <c r="K4612">
        <f t="shared" si="336"/>
        <v>23.7431627367061</v>
      </c>
      <c r="L4612">
        <f>INDEX('PB2'!$D$2:$AQ$224,MATCH(A4612,'PB2'!$B$2:$B$224,0),MATCH(G4612,'PB2'!$D$1:$AQ$1,0))</f>
        <v>1.9870890378952</v>
      </c>
      <c r="M4612" s="16">
        <f t="shared" si="337"/>
        <v>0.50324871252837156</v>
      </c>
      <c r="N4612" s="6">
        <f>INDEX('ROA2'!$D$2:$AQ$224,MATCH(A4612,'ROA2'!$B$2:$B$224,0),MATCH(G4612,'ROA2'!$D$1:$AQ$1,0))</f>
        <v>0.73324102163314797</v>
      </c>
      <c r="O4612" s="6">
        <v>240071.999488</v>
      </c>
      <c r="P4612" s="28">
        <v>4.401306415279904E-3</v>
      </c>
    </row>
    <row r="4613" spans="1:16" x14ac:dyDescent="0.3">
      <c r="A4613" t="s">
        <v>581</v>
      </c>
      <c r="B4613" t="e">
        <f>VLOOKUP(A4613,Sheet3!L:L,1,FALSE)</f>
        <v>#N/A</v>
      </c>
      <c r="C4613" t="str">
        <f>VLOOKUP(A4613,'ALL - prices'!B:C,2,FALSE)</f>
        <v>National Bank of Canada</v>
      </c>
      <c r="D4613" t="str">
        <f>VLOOKUP(A4613,'ALL - prices'!B:I,8,FALSE)</f>
        <v>Financials</v>
      </c>
      <c r="E4613">
        <v>2017</v>
      </c>
      <c r="F4613" t="s">
        <v>682</v>
      </c>
      <c r="G4613" t="str">
        <f t="shared" si="335"/>
        <v>2017-Q4</v>
      </c>
      <c r="H4613" s="4">
        <f>INDEX('ALL - prices'!$J$3:$DY$219,MATCH('COMBINED DATA'!A4613,'ALL - prices'!$B$3:$B$219,0),MATCH('COMBINED DATA'!G4613,'ALL - prices'!$J$1:$DY$1,0))</f>
        <v>45.844299999999997</v>
      </c>
      <c r="I4613" s="14">
        <f t="shared" si="338"/>
        <v>2.5756666481709165</v>
      </c>
      <c r="J4613" s="15">
        <f>INDEX(MarketCap2!$E$2:$AR$224,MATCH(A4613,MarketCap2!$B$2:$B$224,0),MATCH(G4613,MarketCap2!$E$1:$AR$1,0))</f>
        <v>21336827904</v>
      </c>
      <c r="K4613">
        <f t="shared" si="336"/>
        <v>23.783700426222907</v>
      </c>
      <c r="L4613">
        <f>INDEX('PB2'!$D$2:$AQ$224,MATCH(A4613,'PB2'!$B$2:$B$224,0),MATCH(G4613,'PB2'!$D$1:$AQ$1,0))</f>
        <v>2.0105950832366899</v>
      </c>
      <c r="M4613" s="16">
        <f t="shared" si="337"/>
        <v>0.49736518722117989</v>
      </c>
      <c r="N4613" s="6">
        <f>INDEX('ROA2'!$D$2:$AQ$224,MATCH(A4613,'ROA2'!$B$2:$B$224,0),MATCH(G4613,'ROA2'!$D$1:$AQ$1,0))</f>
        <v>0.81165897846221902</v>
      </c>
      <c r="O4613" s="6">
        <v>245826.99417600001</v>
      </c>
      <c r="P4613" s="28">
        <v>2.3971952998573954E-2</v>
      </c>
    </row>
    <row r="4614" spans="1:16" x14ac:dyDescent="0.3">
      <c r="A4614" t="s">
        <v>581</v>
      </c>
      <c r="B4614" t="e">
        <f>VLOOKUP(A4614,Sheet3!L:L,1,FALSE)</f>
        <v>#N/A</v>
      </c>
      <c r="C4614" t="str">
        <f>VLOOKUP(A4614,'ALL - prices'!B:C,2,FALSE)</f>
        <v>National Bank of Canada</v>
      </c>
      <c r="D4614" t="str">
        <f>VLOOKUP(A4614,'ALL - prices'!B:I,8,FALSE)</f>
        <v>Financials</v>
      </c>
      <c r="E4614">
        <v>2018</v>
      </c>
      <c r="F4614" t="s">
        <v>679</v>
      </c>
      <c r="G4614" t="str">
        <f t="shared" si="335"/>
        <v>2018-Q1</v>
      </c>
      <c r="H4614" s="4">
        <f>INDEX('ALL - prices'!$J$3:$DY$219,MATCH('COMBINED DATA'!A4614,'ALL - prices'!$B$3:$B$219,0),MATCH('COMBINED DATA'!G4614,'ALL - prices'!$J$1:$DY$1,0))</f>
        <v>44.7545</v>
      </c>
      <c r="I4614" s="14">
        <f t="shared" si="338"/>
        <v>2.4936581702390574</v>
      </c>
      <c r="J4614" s="15">
        <f>INDEX(MarketCap2!$E$2:$AR$224,MATCH(A4614,MarketCap2!$B$2:$B$224,0),MATCH(G4614,MarketCap2!$E$1:$AR$1,0))</f>
        <v>20726405120</v>
      </c>
      <c r="K4614">
        <f t="shared" si="336"/>
        <v>23.754674333980788</v>
      </c>
      <c r="L4614">
        <f>INDEX('PB2'!$D$2:$AQ$224,MATCH(A4614,'PB2'!$B$2:$B$224,0),MATCH(G4614,'PB2'!$D$1:$AQ$1,0))</f>
        <v>1.8684509992599501</v>
      </c>
      <c r="M4614" s="16">
        <f t="shared" si="337"/>
        <v>0.5352026894984544</v>
      </c>
      <c r="N4614" s="6">
        <f>INDEX('ROA2'!$D$2:$AQ$224,MATCH(A4614,'ROA2'!$B$2:$B$224,0),MATCH(G4614,'ROA2'!$D$1:$AQ$1,0))</f>
        <v>0.81989502906799305</v>
      </c>
      <c r="O4614" s="6">
        <v>251065.00812799999</v>
      </c>
      <c r="P4614" s="28">
        <v>2.1307724847539809E-2</v>
      </c>
    </row>
    <row r="4615" spans="1:16" x14ac:dyDescent="0.3">
      <c r="A4615" t="s">
        <v>581</v>
      </c>
      <c r="B4615" t="e">
        <f>VLOOKUP(A4615,Sheet3!L:L,1,FALSE)</f>
        <v>#N/A</v>
      </c>
      <c r="C4615" t="str">
        <f>VLOOKUP(A4615,'ALL - prices'!B:C,2,FALSE)</f>
        <v>National Bank of Canada</v>
      </c>
      <c r="D4615" t="str">
        <f>VLOOKUP(A4615,'ALL - prices'!B:I,8,FALSE)</f>
        <v>Financials</v>
      </c>
      <c r="E4615">
        <v>2018</v>
      </c>
      <c r="F4615" t="s">
        <v>680</v>
      </c>
      <c r="G4615" t="str">
        <f t="shared" si="335"/>
        <v>2018-Q2</v>
      </c>
      <c r="H4615" s="4">
        <f>INDEX('ALL - prices'!$J$3:$DY$219,MATCH('COMBINED DATA'!A4615,'ALL - prices'!$B$3:$B$219,0),MATCH('COMBINED DATA'!G4615,'ALL - prices'!$J$1:$DY$1,0))</f>
        <v>47.038499999999999</v>
      </c>
      <c r="I4615" s="14">
        <f t="shared" si="338"/>
        <v>2.7308342832365367</v>
      </c>
      <c r="J4615" s="15">
        <f>INDEX(MarketCap2!$E$2:$AR$224,MATCH(A4615,MarketCap2!$B$2:$B$224,0),MATCH(G4615,MarketCap2!$E$1:$AR$1,0))</f>
        <v>21421510656</v>
      </c>
      <c r="K4615">
        <f t="shared" si="336"/>
        <v>23.787661424969404</v>
      </c>
      <c r="L4615">
        <f>INDEX('PB2'!$D$2:$AQ$224,MATCH(A4615,'PB2'!$B$2:$B$224,0),MATCH(G4615,'PB2'!$D$1:$AQ$1,0))</f>
        <v>1.8808330297470099</v>
      </c>
      <c r="M4615" s="16">
        <f t="shared" si="337"/>
        <v>0.53167930602245406</v>
      </c>
      <c r="N4615" s="6">
        <f>INDEX('ROA2'!$D$2:$AQ$224,MATCH(A4615,'ROA2'!$B$2:$B$224,0),MATCH(G4615,'ROA2'!$D$1:$AQ$1,0))</f>
        <v>0.827412009239197</v>
      </c>
      <c r="O4615" s="6">
        <v>256258.998272</v>
      </c>
      <c r="P4615" s="28">
        <v>2.0687829748667997E-2</v>
      </c>
    </row>
    <row r="4616" spans="1:16" x14ac:dyDescent="0.3">
      <c r="A4616" t="s">
        <v>581</v>
      </c>
      <c r="B4616" t="e">
        <f>VLOOKUP(A4616,Sheet3!L:L,1,FALSE)</f>
        <v>#N/A</v>
      </c>
      <c r="C4616" t="str">
        <f>VLOOKUP(A4616,'ALL - prices'!B:C,2,FALSE)</f>
        <v>National Bank of Canada</v>
      </c>
      <c r="D4616" t="str">
        <f>VLOOKUP(A4616,'ALL - prices'!B:I,8,FALSE)</f>
        <v>Financials</v>
      </c>
      <c r="E4616">
        <v>2018</v>
      </c>
      <c r="F4616" t="s">
        <v>681</v>
      </c>
      <c r="G4616" t="str">
        <f t="shared" si="335"/>
        <v>2018-Q3</v>
      </c>
      <c r="H4616" s="4">
        <f>INDEX('ALL - prices'!$J$3:$DY$219,MATCH('COMBINED DATA'!A4616,'ALL - prices'!$B$3:$B$219,0),MATCH('COMBINED DATA'!G4616,'ALL - prices'!$J$1:$DY$1,0))</f>
        <v>48.5366</v>
      </c>
      <c r="I4616" s="14">
        <f t="shared" si="338"/>
        <v>3.8145951580737902</v>
      </c>
      <c r="J4616" s="15">
        <f>INDEX(MarketCap2!$E$2:$AR$224,MATCH(A4616,MarketCap2!$B$2:$B$224,0),MATCH(G4616,MarketCap2!$E$1:$AR$1,0))</f>
        <v>21818517504</v>
      </c>
      <c r="K4616">
        <f t="shared" si="336"/>
        <v>23.806024872971676</v>
      </c>
      <c r="L4616">
        <f>INDEX('PB2'!$D$2:$AQ$224,MATCH(A4616,'PB2'!$B$2:$B$224,0),MATCH(G4616,'PB2'!$D$1:$AQ$1,0))</f>
        <v>1.73727595806122</v>
      </c>
      <c r="M4616" s="16">
        <f t="shared" si="337"/>
        <v>0.57561379086601094</v>
      </c>
      <c r="N4616" s="6">
        <f>INDEX('ROA2'!$D$2:$AQ$224,MATCH(A4616,'ROA2'!$B$2:$B$224,0),MATCH(G4616,'ROA2'!$D$1:$AQ$1,0))</f>
        <v>0.84426802396774303</v>
      </c>
      <c r="O4616" s="6">
        <v>257637.00735999999</v>
      </c>
      <c r="P4616" s="28">
        <v>5.3774076121898239E-3</v>
      </c>
    </row>
    <row r="4617" spans="1:16" x14ac:dyDescent="0.3">
      <c r="A4617" t="s">
        <v>581</v>
      </c>
      <c r="B4617" t="e">
        <f>VLOOKUP(A4617,Sheet3!L:L,1,FALSE)</f>
        <v>#N/A</v>
      </c>
      <c r="C4617" t="str">
        <f>VLOOKUP(A4617,'ALL - prices'!B:C,2,FALSE)</f>
        <v>National Bank of Canada</v>
      </c>
      <c r="D4617" t="str">
        <f>VLOOKUP(A4617,'ALL - prices'!B:I,8,FALSE)</f>
        <v>Financials</v>
      </c>
      <c r="E4617">
        <v>2018</v>
      </c>
      <c r="F4617" t="s">
        <v>682</v>
      </c>
      <c r="G4617" t="str">
        <f t="shared" si="335"/>
        <v>2018-Q4</v>
      </c>
      <c r="H4617" s="4">
        <f>INDEX('ALL - prices'!$J$3:$DY$219,MATCH('COMBINED DATA'!A4617,'ALL - prices'!$B$3:$B$219,0),MATCH('COMBINED DATA'!G4617,'ALL - prices'!$J$1:$DY$1,0))</f>
        <v>42.670099999999998</v>
      </c>
      <c r="I4617" s="14">
        <f t="shared" si="338"/>
        <v>4.7272983820923882</v>
      </c>
      <c r="J4617" s="15">
        <f>INDEX(MarketCap2!$E$2:$AR$224,MATCH(A4617,MarketCap2!$B$2:$B$224,0),MATCH(G4617,MarketCap2!$E$1:$AR$1,0))</f>
        <v>18820636672</v>
      </c>
      <c r="K4617">
        <f t="shared" si="336"/>
        <v>23.658219800074477</v>
      </c>
      <c r="L4617">
        <f>INDEX('PB2'!$D$2:$AQ$224,MATCH(A4617,'PB2'!$B$2:$B$224,0),MATCH(G4617,'PB2'!$D$1:$AQ$1,0))</f>
        <v>1.77318704128265</v>
      </c>
      <c r="M4617" s="16">
        <f t="shared" si="337"/>
        <v>0.56395629830265481</v>
      </c>
      <c r="N4617" s="6">
        <f>INDEX('ROA2'!$D$2:$AQ$224,MATCH(A4617,'ROA2'!$B$2:$B$224,0),MATCH(G4617,'ROA2'!$D$1:$AQ$1,0))</f>
        <v>0.84399300813674905</v>
      </c>
      <c r="O4617" s="6">
        <v>262470.99187199998</v>
      </c>
      <c r="P4617" s="28">
        <v>1.8762772326591255E-2</v>
      </c>
    </row>
    <row r="4618" spans="1:16" x14ac:dyDescent="0.3">
      <c r="A4618" t="s">
        <v>581</v>
      </c>
      <c r="B4618" t="e">
        <f>VLOOKUP(A4618,Sheet3!L:L,1,FALSE)</f>
        <v>#N/A</v>
      </c>
      <c r="C4618" t="str">
        <f>VLOOKUP(A4618,'ALL - prices'!B:C,2,FALSE)</f>
        <v>National Bank of Canada</v>
      </c>
      <c r="D4618" t="str">
        <f>VLOOKUP(A4618,'ALL - prices'!B:I,8,FALSE)</f>
        <v>Financials</v>
      </c>
      <c r="E4618">
        <v>2019</v>
      </c>
      <c r="F4618" t="s">
        <v>679</v>
      </c>
      <c r="G4618" t="str">
        <f t="shared" si="335"/>
        <v>2019-Q1</v>
      </c>
      <c r="H4618" s="4">
        <f>INDEX('ALL - prices'!$J$3:$DY$219,MATCH('COMBINED DATA'!A4618,'ALL - prices'!$B$3:$B$219,0),MATCH('COMBINED DATA'!G4618,'ALL - prices'!$J$1:$DY$1,0))</f>
        <v>46.395800000000001</v>
      </c>
      <c r="I4618" s="14">
        <f t="shared" si="338"/>
        <v>5.6740362020787272</v>
      </c>
      <c r="J4618" s="15">
        <f>INDEX(MarketCap2!$E$2:$AR$224,MATCH(A4618,MarketCap2!$B$2:$B$224,0),MATCH(G4618,MarketCap2!$E$1:$AR$1,0))</f>
        <v>20238757888</v>
      </c>
      <c r="K4618">
        <f t="shared" si="336"/>
        <v>23.730865310312552</v>
      </c>
      <c r="L4618">
        <f>INDEX('PB2'!$D$2:$AQ$224,MATCH(A4618,'PB2'!$B$2:$B$224,0),MATCH(G4618,'PB2'!$D$1:$AQ$1,0))</f>
        <v>1.79844498634338</v>
      </c>
      <c r="M4618" s="16">
        <f t="shared" si="337"/>
        <v>0.55603591302128852</v>
      </c>
      <c r="N4618" s="6">
        <f>INDEX('ROA2'!$D$2:$AQ$224,MATCH(A4618,'ROA2'!$B$2:$B$224,0),MATCH(G4618,'ROA2'!$D$1:$AQ$1,0))</f>
        <v>0.83744800090789795</v>
      </c>
      <c r="O4618" s="6">
        <v>263355.00697599998</v>
      </c>
      <c r="P4618" s="28">
        <v>3.3680487801528228E-3</v>
      </c>
    </row>
    <row r="4619" spans="1:16" x14ac:dyDescent="0.3">
      <c r="A4619" t="s">
        <v>581</v>
      </c>
      <c r="B4619" t="e">
        <f>VLOOKUP(A4619,Sheet3!L:L,1,FALSE)</f>
        <v>#N/A</v>
      </c>
      <c r="C4619" t="str">
        <f>VLOOKUP(A4619,'ALL - prices'!B:C,2,FALSE)</f>
        <v>National Bank of Canada</v>
      </c>
      <c r="D4619" t="str">
        <f>VLOOKUP(A4619,'ALL - prices'!B:I,8,FALSE)</f>
        <v>Financials</v>
      </c>
      <c r="E4619">
        <v>2019</v>
      </c>
      <c r="F4619" t="s">
        <v>680</v>
      </c>
      <c r="G4619" t="str">
        <f t="shared" si="335"/>
        <v>2019-Q2</v>
      </c>
      <c r="H4619" s="4">
        <f>INDEX('ALL - prices'!$J$3:$DY$219,MATCH('COMBINED DATA'!A4619,'ALL - prices'!$B$3:$B$219,0),MATCH('COMBINED DATA'!G4619,'ALL - prices'!$J$1:$DY$1,0))</f>
        <v>48.383000000000003</v>
      </c>
      <c r="I4619" s="14">
        <f t="shared" si="338"/>
        <v>5.5488785677828618</v>
      </c>
      <c r="J4619" s="15">
        <f>INDEX(MarketCap2!$E$2:$AR$224,MATCH(A4619,MarketCap2!$B$2:$B$224,0),MATCH(G4619,MarketCap2!$E$1:$AR$1,0))</f>
        <v>20852320256</v>
      </c>
      <c r="K4619">
        <f t="shared" si="336"/>
        <v>23.76073106226109</v>
      </c>
      <c r="L4619">
        <f>INDEX('PB2'!$D$2:$AQ$224,MATCH(A4619,'PB2'!$B$2:$B$224,0),MATCH(G4619,'PB2'!$D$1:$AQ$1,0))</f>
        <v>1.76879298686981</v>
      </c>
      <c r="M4619" s="16">
        <f t="shared" si="337"/>
        <v>0.5653572845568976</v>
      </c>
      <c r="N4619" s="6">
        <f>INDEX('ROA2'!$D$2:$AQ$224,MATCH(A4619,'ROA2'!$B$2:$B$224,0),MATCH(G4619,'ROA2'!$D$1:$AQ$1,0))</f>
        <v>0.82647299766540505</v>
      </c>
      <c r="O4619" s="6">
        <v>269106.003968</v>
      </c>
      <c r="P4619" s="28">
        <v>2.1837431754332007E-2</v>
      </c>
    </row>
    <row r="4620" spans="1:16" x14ac:dyDescent="0.3">
      <c r="A4620" t="s">
        <v>581</v>
      </c>
      <c r="B4620" t="e">
        <f>VLOOKUP(A4620,Sheet3!L:L,1,FALSE)</f>
        <v>#N/A</v>
      </c>
      <c r="C4620" t="str">
        <f>VLOOKUP(A4620,'ALL - prices'!B:C,2,FALSE)</f>
        <v>National Bank of Canada</v>
      </c>
      <c r="D4620" t="str">
        <f>VLOOKUP(A4620,'ALL - prices'!B:I,8,FALSE)</f>
        <v>Financials</v>
      </c>
      <c r="E4620">
        <v>2019</v>
      </c>
      <c r="F4620" t="s">
        <v>681</v>
      </c>
      <c r="G4620" t="str">
        <f t="shared" si="335"/>
        <v>2019-Q3</v>
      </c>
      <c r="H4620" s="4">
        <f>INDEX('ALL - prices'!$J$3:$DY$219,MATCH('COMBINED DATA'!A4620,'ALL - prices'!$B$3:$B$219,0),MATCH('COMBINED DATA'!G4620,'ALL - prices'!$J$1:$DY$1,0))</f>
        <v>51.797499999999999</v>
      </c>
      <c r="I4620" s="14">
        <f t="shared" si="338"/>
        <v>5.8616900506594503</v>
      </c>
      <c r="J4620" s="15">
        <f>INDEX(MarketCap2!$E$2:$AR$224,MATCH(A4620,MarketCap2!$B$2:$B$224,0),MATCH(G4620,MarketCap2!$E$1:$AR$1,0))</f>
        <v>22131367936</v>
      </c>
      <c r="K4620">
        <f t="shared" si="336"/>
        <v>23.82026180274562</v>
      </c>
      <c r="L4620">
        <f>INDEX('PB2'!$D$2:$AQ$224,MATCH(A4620,'PB2'!$B$2:$B$224,0),MATCH(G4620,'PB2'!$D$1:$AQ$1,0))</f>
        <v>1.84380102157593</v>
      </c>
      <c r="M4620" s="16">
        <f t="shared" si="337"/>
        <v>0.54235787283883918</v>
      </c>
      <c r="N4620" s="6">
        <f>INDEX('ROA2'!$D$2:$AQ$224,MATCH(A4620,'ROA2'!$B$2:$B$224,0),MATCH(G4620,'ROA2'!$D$1:$AQ$1,0))</f>
        <v>0.830042004585266</v>
      </c>
      <c r="O4620" s="6">
        <v>276311.998464</v>
      </c>
      <c r="P4620" s="28">
        <v>2.6777531492225198E-2</v>
      </c>
    </row>
    <row r="4621" spans="1:16" x14ac:dyDescent="0.3">
      <c r="A4621" t="s">
        <v>581</v>
      </c>
      <c r="B4621" t="e">
        <f>VLOOKUP(A4621,Sheet3!L:L,1,FALSE)</f>
        <v>#N/A</v>
      </c>
      <c r="C4621" t="str">
        <f>VLOOKUP(A4621,'ALL - prices'!B:C,2,FALSE)</f>
        <v>National Bank of Canada</v>
      </c>
      <c r="D4621" t="str">
        <f>VLOOKUP(A4621,'ALL - prices'!B:I,8,FALSE)</f>
        <v>Financials</v>
      </c>
      <c r="E4621">
        <v>2019</v>
      </c>
      <c r="F4621" t="s">
        <v>682</v>
      </c>
      <c r="G4621" t="str">
        <f t="shared" si="335"/>
        <v>2019-Q4</v>
      </c>
      <c r="H4621" s="4">
        <f>INDEX('ALL - prices'!$J$3:$DY$219,MATCH('COMBINED DATA'!A4621,'ALL - prices'!$B$3:$B$219,0),MATCH('COMBINED DATA'!G4621,'ALL - prices'!$J$1:$DY$1,0))</f>
        <v>57.194499999999998</v>
      </c>
      <c r="I4621" s="14">
        <f t="shared" si="338"/>
        <v>6.6813705437208233</v>
      </c>
      <c r="J4621" s="15">
        <f>INDEX(MarketCap2!$E$2:$AR$224,MATCH(A4621,MarketCap2!$B$2:$B$224,0),MATCH(G4621,MarketCap2!$E$1:$AR$1,0))</f>
        <v>24089208832</v>
      </c>
      <c r="K4621">
        <f t="shared" si="336"/>
        <v>23.9050298108587</v>
      </c>
      <c r="L4621">
        <f>INDEX('PB2'!$D$2:$AQ$224,MATCH(A4621,'PB2'!$B$2:$B$224,0),MATCH(G4621,'PB2'!$D$1:$AQ$1,0))</f>
        <v>1.9538160562515301</v>
      </c>
      <c r="M4621" s="16">
        <f t="shared" si="337"/>
        <v>0.5118189078241776</v>
      </c>
      <c r="N4621" s="6">
        <f>INDEX('ROA2'!$D$2:$AQ$224,MATCH(A4621,'ROA2'!$B$2:$B$224,0),MATCH(G4621,'ROA2'!$D$1:$AQ$1,0))</f>
        <v>0.82951998710632302</v>
      </c>
      <c r="O4621" s="6">
        <v>281458.01625599997</v>
      </c>
      <c r="P4621" s="28">
        <v>1.8623938955261949E-2</v>
      </c>
    </row>
    <row r="4622" spans="1:16" x14ac:dyDescent="0.3">
      <c r="A4622" t="s">
        <v>581</v>
      </c>
      <c r="B4622" t="e">
        <f>VLOOKUP(A4622,Sheet3!L:L,1,FALSE)</f>
        <v>#N/A</v>
      </c>
      <c r="C4622" t="str">
        <f>VLOOKUP(A4622,'ALL - prices'!B:C,2,FALSE)</f>
        <v>National Bank of Canada</v>
      </c>
      <c r="D4622" t="str">
        <f>VLOOKUP(A4622,'ALL - prices'!B:I,8,FALSE)</f>
        <v>Financials</v>
      </c>
      <c r="E4622">
        <v>2020</v>
      </c>
      <c r="F4622" t="s">
        <v>679</v>
      </c>
      <c r="G4622" t="str">
        <f t="shared" si="335"/>
        <v>2020-Q1</v>
      </c>
      <c r="H4622" s="4">
        <f>INDEX('ALL - prices'!$J$3:$DY$219,MATCH('COMBINED DATA'!A4622,'ALL - prices'!$B$3:$B$219,0),MATCH('COMBINED DATA'!G4622,'ALL - prices'!$J$1:$DY$1,0))</f>
        <v>43.732300000000002</v>
      </c>
      <c r="I4622" s="14">
        <f t="shared" si="338"/>
        <v>9.2630758797136288</v>
      </c>
      <c r="J4622" s="15">
        <f>INDEX(MarketCap2!$E$2:$AR$224,MATCH(A4622,MarketCap2!$B$2:$B$224,0),MATCH(G4622,MarketCap2!$E$1:$AR$1,0))</f>
        <v>18267529216</v>
      </c>
      <c r="K4622">
        <f t="shared" si="336"/>
        <v>23.628390960971462</v>
      </c>
      <c r="L4622">
        <f>INDEX('PB2'!$D$2:$AQ$224,MATCH(A4622,'PB2'!$B$2:$B$224,0),MATCH(G4622,'PB2'!$D$1:$AQ$1,0))</f>
        <v>1.44896900653839</v>
      </c>
      <c r="M4622" s="16">
        <f t="shared" si="337"/>
        <v>0.69014588682543043</v>
      </c>
      <c r="N4622" s="6">
        <f>INDEX('ROA2'!$D$2:$AQ$224,MATCH(A4622,'ROA2'!$B$2:$B$224,0),MATCH(G4622,'ROA2'!$D$1:$AQ$1,0))</f>
        <v>0.83757698535919201</v>
      </c>
      <c r="O4622" s="6">
        <v>289191.00211200002</v>
      </c>
      <c r="P4622" s="28">
        <v>2.7474740136612455E-2</v>
      </c>
    </row>
    <row r="4623" spans="1:16" x14ac:dyDescent="0.3">
      <c r="A4623" t="s">
        <v>581</v>
      </c>
      <c r="B4623" t="e">
        <f>VLOOKUP(A4623,Sheet3!L:L,1,FALSE)</f>
        <v>#N/A</v>
      </c>
      <c r="C4623" t="str">
        <f>VLOOKUP(A4623,'ALL - prices'!B:C,2,FALSE)</f>
        <v>National Bank of Canada</v>
      </c>
      <c r="D4623" t="str">
        <f>VLOOKUP(A4623,'ALL - prices'!B:I,8,FALSE)</f>
        <v>Financials</v>
      </c>
      <c r="E4623">
        <v>2020</v>
      </c>
      <c r="F4623" t="s">
        <v>680</v>
      </c>
      <c r="G4623" t="str">
        <f t="shared" si="335"/>
        <v>2020-Q2</v>
      </c>
      <c r="H4623" s="4">
        <f>INDEX('ALL - prices'!$J$3:$DY$219,MATCH('COMBINED DATA'!A4623,'ALL - prices'!$B$3:$B$219,0),MATCH('COMBINED DATA'!G4623,'ALL - prices'!$J$1:$DY$1,0))</f>
        <v>50.037700000000001</v>
      </c>
      <c r="I4623" s="14">
        <f t="shared" si="338"/>
        <v>10.919772471187317</v>
      </c>
      <c r="J4623" s="15">
        <f>INDEX(MarketCap2!$E$2:$AR$224,MATCH(A4623,MarketCap2!$B$2:$B$224,0),MATCH(G4623,MarketCap2!$E$1:$AR$1,0))</f>
        <v>20637573120</v>
      </c>
      <c r="K4623">
        <f t="shared" si="336"/>
        <v>23.750379189251191</v>
      </c>
      <c r="L4623">
        <f>INDEX('PB2'!$D$2:$AQ$224,MATCH(A4623,'PB2'!$B$2:$B$224,0),MATCH(G4623,'PB2'!$D$1:$AQ$1,0))</f>
        <v>1.62538397312164</v>
      </c>
      <c r="M4623" s="16">
        <f t="shared" si="337"/>
        <v>0.61523923979602468</v>
      </c>
      <c r="N4623" s="6">
        <f>INDEX('ROA2'!$D$2:$AQ$224,MATCH(A4623,'ROA2'!$B$2:$B$224,0),MATCH(G4623,'ROA2'!$D$1:$AQ$1,0))</f>
        <v>0.73132902383804299</v>
      </c>
      <c r="O4623" s="6">
        <v>316949.98732800002</v>
      </c>
      <c r="P4623" s="28">
        <v>9.5988412548358951E-2</v>
      </c>
    </row>
    <row r="4624" spans="1:16" x14ac:dyDescent="0.3">
      <c r="A4624" t="s">
        <v>581</v>
      </c>
      <c r="B4624" t="e">
        <f>VLOOKUP(A4624,Sheet3!L:L,1,FALSE)</f>
        <v>#N/A</v>
      </c>
      <c r="C4624" t="str">
        <f>VLOOKUP(A4624,'ALL - prices'!B:C,2,FALSE)</f>
        <v>National Bank of Canada</v>
      </c>
      <c r="D4624" t="str">
        <f>VLOOKUP(A4624,'ALL - prices'!B:I,8,FALSE)</f>
        <v>Financials</v>
      </c>
      <c r="E4624">
        <v>2020</v>
      </c>
      <c r="F4624" t="s">
        <v>681</v>
      </c>
      <c r="G4624" t="str">
        <f t="shared" si="335"/>
        <v>2020-Q3</v>
      </c>
      <c r="H4624" s="4">
        <f>INDEX('ALL - prices'!$J$3:$DY$219,MATCH('COMBINED DATA'!A4624,'ALL - prices'!$B$3:$B$219,0),MATCH('COMBINED DATA'!G4624,'ALL - prices'!$J$1:$DY$1,0))</f>
        <v>54.378100000000003</v>
      </c>
      <c r="I4624" s="14">
        <f t="shared" si="338"/>
        <v>10.101709598998625</v>
      </c>
      <c r="J4624" s="15">
        <f>INDEX(MarketCap2!$E$2:$AR$224,MATCH(A4624,MarketCap2!$B$2:$B$224,0),MATCH(G4624,MarketCap2!$E$1:$AR$1,0))</f>
        <v>22209030144</v>
      </c>
      <c r="K4624">
        <f t="shared" si="336"/>
        <v>23.823764806362146</v>
      </c>
      <c r="L4624">
        <f>INDEX('PB2'!$D$2:$AQ$224,MATCH(A4624,'PB2'!$B$2:$B$224,0),MATCH(G4624,'PB2'!$D$1:$AQ$1,0))</f>
        <v>1.59968101978302</v>
      </c>
      <c r="M4624" s="16">
        <f t="shared" si="337"/>
        <v>0.62512462649312395</v>
      </c>
      <c r="N4624" s="6">
        <f>INDEX('ROA2'!$D$2:$AQ$224,MATCH(A4624,'ROA2'!$B$2:$B$224,0),MATCH(G4624,'ROA2'!$D$1:$AQ$1,0))</f>
        <v>0.71513897180557295</v>
      </c>
      <c r="O4624" s="6">
        <v>322453.01247999998</v>
      </c>
      <c r="P4624" s="28">
        <v>1.7362440044224006E-2</v>
      </c>
    </row>
    <row r="4625" spans="1:16" x14ac:dyDescent="0.3">
      <c r="A4625" t="s">
        <v>581</v>
      </c>
      <c r="B4625" t="e">
        <f>VLOOKUP(A4625,Sheet3!L:L,1,FALSE)</f>
        <v>#N/A</v>
      </c>
      <c r="C4625" t="str">
        <f>VLOOKUP(A4625,'ALL - prices'!B:C,2,FALSE)</f>
        <v>National Bank of Canada</v>
      </c>
      <c r="D4625" t="str">
        <f>VLOOKUP(A4625,'ALL - prices'!B:I,8,FALSE)</f>
        <v>Financials</v>
      </c>
      <c r="E4625">
        <v>2020</v>
      </c>
      <c r="F4625" t="s">
        <v>682</v>
      </c>
      <c r="G4625" t="str">
        <f t="shared" si="335"/>
        <v>2020-Q4</v>
      </c>
      <c r="H4625" s="4">
        <f>INDEX('ALL - prices'!$J$3:$DY$219,MATCH('COMBINED DATA'!A4625,'ALL - prices'!$B$3:$B$219,0),MATCH('COMBINED DATA'!G4625,'ALL - prices'!$J$1:$DY$1,0))</f>
        <v>59.489600000000003</v>
      </c>
      <c r="I4625" s="14">
        <f t="shared" si="338"/>
        <v>5.2983981812116268</v>
      </c>
      <c r="J4625" s="15">
        <f>INDEX(MarketCap2!$E$2:$AR$224,MATCH(A4625,MarketCap2!$B$2:$B$224,0),MATCH(G4625,MarketCap2!$E$1:$AR$1,0))</f>
        <v>24072308736</v>
      </c>
      <c r="K4625">
        <f t="shared" si="336"/>
        <v>23.904328001715339</v>
      </c>
      <c r="L4625">
        <f>INDEX('PB2'!$D$2:$AQ$224,MATCH(A4625,'PB2'!$B$2:$B$224,0),MATCH(G4625,'PB2'!$D$1:$AQ$1,0))</f>
        <v>1.7325470447540301</v>
      </c>
      <c r="M4625" s="16">
        <f t="shared" si="337"/>
        <v>0.57718490417209423</v>
      </c>
      <c r="N4625" s="6">
        <f>INDEX('ROA2'!$D$2:$AQ$224,MATCH(A4625,'ROA2'!$B$2:$B$224,0),MATCH(G4625,'ROA2'!$D$1:$AQ$1,0))</f>
        <v>0.66581499576568604</v>
      </c>
      <c r="O4625" s="6">
        <v>331625.00505600002</v>
      </c>
      <c r="P4625" s="28">
        <v>2.8444431346625849E-2</v>
      </c>
    </row>
    <row r="4626" spans="1:16" x14ac:dyDescent="0.3">
      <c r="A4626" t="s">
        <v>581</v>
      </c>
      <c r="B4626" t="e">
        <f>VLOOKUP(A4626,Sheet3!L:L,1,FALSE)</f>
        <v>#N/A</v>
      </c>
      <c r="C4626" t="str">
        <f>VLOOKUP(A4626,'ALL - prices'!B:C,2,FALSE)</f>
        <v>National Bank of Canada</v>
      </c>
      <c r="D4626" t="str">
        <f>VLOOKUP(A4626,'ALL - prices'!B:I,8,FALSE)</f>
        <v>Financials</v>
      </c>
      <c r="E4626">
        <v>2021</v>
      </c>
      <c r="F4626" t="s">
        <v>679</v>
      </c>
      <c r="G4626" t="str">
        <f t="shared" si="335"/>
        <v>2021-Q1</v>
      </c>
      <c r="H4626" s="4">
        <f>INDEX('ALL - prices'!$J$3:$DY$219,MATCH('COMBINED DATA'!A4626,'ALL - prices'!$B$3:$B$219,0),MATCH('COMBINED DATA'!G4626,'ALL - prices'!$J$1:$DY$1,0))</f>
        <v>71.473399999999998</v>
      </c>
      <c r="I4626" s="14">
        <f t="shared" si="338"/>
        <v>2.2539197183277579</v>
      </c>
      <c r="J4626" s="15">
        <f>INDEX(MarketCap2!$E$2:$AR$224,MATCH(A4626,MarketCap2!$B$2:$B$224,0),MATCH(G4626,MarketCap2!$E$1:$AR$1,0))</f>
        <v>28758265856</v>
      </c>
      <c r="K4626">
        <f t="shared" si="336"/>
        <v>24.082191070902038</v>
      </c>
      <c r="L4626">
        <f>INDEX('PB2'!$D$2:$AQ$224,MATCH(A4626,'PB2'!$B$2:$B$224,0),MATCH(G4626,'PB2'!$D$1:$AQ$1,0))</f>
        <v>2.0500180721282999</v>
      </c>
      <c r="M4626" s="16">
        <f t="shared" si="337"/>
        <v>0.48780057775871899</v>
      </c>
      <c r="N4626" s="6">
        <f>INDEX('ROA2'!$D$2:$AQ$224,MATCH(A4626,'ROA2'!$B$2:$B$224,0),MATCH(G4626,'ROA2'!$D$1:$AQ$1,0))</f>
        <v>0.69782000780105602</v>
      </c>
      <c r="O4626" s="6">
        <v>343637.00019200001</v>
      </c>
      <c r="P4626" s="28">
        <v>3.6221620664495947E-2</v>
      </c>
    </row>
    <row r="4627" spans="1:16" x14ac:dyDescent="0.3">
      <c r="A4627" t="s">
        <v>581</v>
      </c>
      <c r="B4627" t="e">
        <f>VLOOKUP(A4627,Sheet3!L:L,1,FALSE)</f>
        <v>#N/A</v>
      </c>
      <c r="C4627" t="str">
        <f>VLOOKUP(A4627,'ALL - prices'!B:C,2,FALSE)</f>
        <v>National Bank of Canada</v>
      </c>
      <c r="D4627" t="str">
        <f>VLOOKUP(A4627,'ALL - prices'!B:I,8,FALSE)</f>
        <v>Financials</v>
      </c>
      <c r="E4627">
        <v>2021</v>
      </c>
      <c r="F4627" t="s">
        <v>680</v>
      </c>
      <c r="G4627" t="str">
        <f t="shared" si="335"/>
        <v>2021-Q2</v>
      </c>
      <c r="H4627" s="4">
        <f>INDEX('ALL - prices'!$J$3:$DY$219,MATCH('COMBINED DATA'!A4627,'ALL - prices'!$B$3:$B$219,0),MATCH('COMBINED DATA'!G4627,'ALL - prices'!$J$1:$DY$1,0))</f>
        <v>78.261799999999994</v>
      </c>
      <c r="I4627" s="14">
        <f t="shared" si="338"/>
        <v>4.4331141645386669</v>
      </c>
      <c r="J4627" s="15">
        <f>INDEX(MarketCap2!$E$2:$AR$224,MATCH(A4627,MarketCap2!$B$2:$B$224,0),MATCH(G4627,MarketCap2!$E$1:$AR$1,0))</f>
        <v>31297236992</v>
      </c>
      <c r="K4627">
        <f t="shared" si="336"/>
        <v>24.166795655580074</v>
      </c>
      <c r="L4627">
        <f>INDEX('PB2'!$D$2:$AQ$224,MATCH(A4627,'PB2'!$B$2:$B$224,0),MATCH(G4627,'PB2'!$D$1:$AQ$1,0))</f>
        <v>2.0758700370788601</v>
      </c>
      <c r="M4627" s="16">
        <f t="shared" si="337"/>
        <v>0.48172572566594207</v>
      </c>
      <c r="N4627" s="6">
        <f>INDEX('ROA2'!$D$2:$AQ$224,MATCH(A4627,'ROA2'!$B$2:$B$224,0),MATCH(G4627,'ROA2'!$D$1:$AQ$1,0))</f>
        <v>0.79108297824859597</v>
      </c>
      <c r="O4627" s="6">
        <v>350741.98732800002</v>
      </c>
      <c r="P4627" s="28">
        <v>2.0675850190841637E-2</v>
      </c>
    </row>
    <row r="4628" spans="1:16" x14ac:dyDescent="0.3">
      <c r="A4628" t="s">
        <v>581</v>
      </c>
      <c r="B4628" t="e">
        <f>VLOOKUP(A4628,Sheet3!L:L,1,FALSE)</f>
        <v>#N/A</v>
      </c>
      <c r="C4628" t="str">
        <f>VLOOKUP(A4628,'ALL - prices'!B:C,2,FALSE)</f>
        <v>National Bank of Canada</v>
      </c>
      <c r="D4628" t="str">
        <f>VLOOKUP(A4628,'ALL - prices'!B:I,8,FALSE)</f>
        <v>Financials</v>
      </c>
      <c r="E4628">
        <v>2021</v>
      </c>
      <c r="F4628" t="s">
        <v>681</v>
      </c>
      <c r="G4628" t="str">
        <f t="shared" si="335"/>
        <v>2021-Q3</v>
      </c>
      <c r="H4628" s="4">
        <f>INDEX('ALL - prices'!$J$3:$DY$219,MATCH('COMBINED DATA'!A4628,'ALL - prices'!$B$3:$B$219,0),MATCH('COMBINED DATA'!G4628,'ALL - prices'!$J$1:$DY$1,0))</f>
        <v>82.674099999999996</v>
      </c>
      <c r="I4628" s="14">
        <f t="shared" si="338"/>
        <v>4.5127674247627736</v>
      </c>
      <c r="J4628" s="15">
        <f>INDEX(MarketCap2!$E$2:$AR$224,MATCH(A4628,MarketCap2!$B$2:$B$224,0),MATCH(G4628,MarketCap2!$E$1:$AR$1,0))</f>
        <v>32844341248</v>
      </c>
      <c r="K4628">
        <f t="shared" si="336"/>
        <v>24.215045306703658</v>
      </c>
      <c r="L4628">
        <f>INDEX('PB2'!$D$2:$AQ$224,MATCH(A4628,'PB2'!$B$2:$B$224,0),MATCH(G4628,'PB2'!$D$1:$AQ$1,0))</f>
        <v>2.1599891185760498</v>
      </c>
      <c r="M4628" s="16">
        <f t="shared" si="337"/>
        <v>0.46296529524150543</v>
      </c>
      <c r="N4628" s="6">
        <f>INDEX('ROA2'!$D$2:$AQ$224,MATCH(A4628,'ROA2'!$B$2:$B$224,0),MATCH(G4628,'ROA2'!$D$1:$AQ$1,0))</f>
        <v>0.85470199584960904</v>
      </c>
      <c r="O4628" s="6">
        <v>354039.98822399997</v>
      </c>
      <c r="P4628" s="28">
        <v>9.4029258405147666E-3</v>
      </c>
    </row>
    <row r="4629" spans="1:16" x14ac:dyDescent="0.3">
      <c r="A4629" t="s">
        <v>581</v>
      </c>
      <c r="B4629" t="e">
        <f>VLOOKUP(A4629,Sheet3!L:L,1,FALSE)</f>
        <v>#N/A</v>
      </c>
      <c r="C4629" t="str">
        <f>VLOOKUP(A4629,'ALL - prices'!B:C,2,FALSE)</f>
        <v>National Bank of Canada</v>
      </c>
      <c r="D4629" t="str">
        <f>VLOOKUP(A4629,'ALL - prices'!B:I,8,FALSE)</f>
        <v>Financials</v>
      </c>
      <c r="E4629">
        <v>2021</v>
      </c>
      <c r="F4629" t="s">
        <v>682</v>
      </c>
      <c r="G4629" t="str">
        <f t="shared" si="335"/>
        <v>2021-Q4</v>
      </c>
      <c r="H4629" s="4">
        <f>INDEX('ALL - prices'!$J$3:$DY$219,MATCH('COMBINED DATA'!A4629,'ALL - prices'!$B$3:$B$219,0),MATCH('COMBINED DATA'!G4629,'ALL - prices'!$J$1:$DY$1,0))</f>
        <v>82.704300000000003</v>
      </c>
      <c r="I4629" s="14">
        <f t="shared" si="338"/>
        <v>4.2155902958541898</v>
      </c>
      <c r="J4629" s="15">
        <f>INDEX(MarketCap2!$E$2:$AR$224,MATCH(A4629,MarketCap2!$B$2:$B$224,0),MATCH(G4629,MarketCap2!$E$1:$AR$1,0))</f>
        <v>32588931072</v>
      </c>
      <c r="K4629">
        <f t="shared" si="336"/>
        <v>24.207238529994395</v>
      </c>
      <c r="L4629">
        <f>INDEX('PB2'!$D$2:$AQ$224,MATCH(A4629,'PB2'!$B$2:$B$224,0),MATCH(G4629,'PB2'!$D$1:$AQ$1,0))</f>
        <v>2.02470898628235</v>
      </c>
      <c r="M4629" s="16">
        <f t="shared" si="337"/>
        <v>0.49389813883136874</v>
      </c>
      <c r="N4629" s="6">
        <f>INDEX('ROA2'!$D$2:$AQ$224,MATCH(A4629,'ROA2'!$B$2:$B$224,0),MATCH(G4629,'ROA2'!$D$1:$AQ$1,0))</f>
        <v>0.92252302169799805</v>
      </c>
      <c r="O4629" s="6">
        <v>355621.01145599998</v>
      </c>
      <c r="P4629" s="28">
        <v>4.4656628759113465E-3</v>
      </c>
    </row>
    <row r="4630" spans="1:16" x14ac:dyDescent="0.3">
      <c r="A4630" t="s">
        <v>581</v>
      </c>
      <c r="B4630" t="e">
        <f>VLOOKUP(A4630,Sheet3!L:L,1,FALSE)</f>
        <v>#N/A</v>
      </c>
      <c r="C4630" t="str">
        <f>VLOOKUP(A4630,'ALL - prices'!B:C,2,FALSE)</f>
        <v>National Bank of Canada</v>
      </c>
      <c r="D4630" t="str">
        <f>VLOOKUP(A4630,'ALL - prices'!B:I,8,FALSE)</f>
        <v>Financials</v>
      </c>
      <c r="E4630">
        <v>2022</v>
      </c>
      <c r="F4630" t="s">
        <v>679</v>
      </c>
      <c r="G4630" t="str">
        <f t="shared" si="335"/>
        <v>2022-Q1</v>
      </c>
      <c r="H4630" s="4">
        <f>INDEX('ALL - prices'!$J$3:$DY$219,MATCH('COMBINED DATA'!A4630,'ALL - prices'!$B$3:$B$219,0),MATCH('COMBINED DATA'!G4630,'ALL - prices'!$J$1:$DY$1,0))</f>
        <v>82.915199999999999</v>
      </c>
      <c r="I4630" s="14">
        <f t="shared" si="338"/>
        <v>5.8877225350016849</v>
      </c>
      <c r="J4630" s="15">
        <f>INDEX(MarketCap2!$E$2:$AR$224,MATCH(A4630,MarketCap2!$B$2:$B$224,0),MATCH(G4630,MarketCap2!$E$1:$AR$1,0))</f>
        <v>32419794944</v>
      </c>
      <c r="K4630">
        <f t="shared" si="336"/>
        <v>24.202035028249362</v>
      </c>
      <c r="L4630">
        <f>INDEX('PB2'!$D$2:$AQ$224,MATCH(A4630,'PB2'!$B$2:$B$224,0),MATCH(G4630,'PB2'!$D$1:$AQ$1,0))</f>
        <v>1.6988489627838099</v>
      </c>
      <c r="M4630" s="16">
        <f t="shared" si="337"/>
        <v>0.58863384674371244</v>
      </c>
      <c r="N4630" s="6">
        <f>INDEX('ROA2'!$D$2:$AQ$224,MATCH(A4630,'ROA2'!$B$2:$B$224,0),MATCH(G4630,'ROA2'!$D$1:$AQ$1,0))</f>
        <v>0.93986797332763705</v>
      </c>
      <c r="O4630" s="6">
        <v>366887.99334400002</v>
      </c>
      <c r="P4630" s="28">
        <v>3.1682553969098283E-2</v>
      </c>
    </row>
    <row r="4631" spans="1:16" x14ac:dyDescent="0.3">
      <c r="A4631" t="s">
        <v>581</v>
      </c>
      <c r="B4631" t="e">
        <f>VLOOKUP(A4631,Sheet3!L:L,1,FALSE)</f>
        <v>#N/A</v>
      </c>
      <c r="C4631" t="str">
        <f>VLOOKUP(A4631,'ALL - prices'!B:C,2,FALSE)</f>
        <v>National Bank of Canada</v>
      </c>
      <c r="D4631" t="str">
        <f>VLOOKUP(A4631,'ALL - prices'!B:I,8,FALSE)</f>
        <v>Financials</v>
      </c>
      <c r="E4631">
        <v>2022</v>
      </c>
      <c r="F4631" t="s">
        <v>680</v>
      </c>
      <c r="G4631" t="str">
        <f t="shared" si="335"/>
        <v>2022-Q2</v>
      </c>
      <c r="H4631" s="4">
        <f>INDEX('ALL - prices'!$J$3:$DY$219,MATCH('COMBINED DATA'!A4631,'ALL - prices'!$B$3:$B$219,0),MATCH('COMBINED DATA'!G4631,'ALL - prices'!$J$1:$DY$1,0))</f>
        <v>73.900899999999993</v>
      </c>
      <c r="I4631" s="14">
        <f t="shared" si="338"/>
        <v>6.0247583572566077</v>
      </c>
      <c r="J4631" s="15">
        <f>INDEX(MarketCap2!$E$2:$AR$224,MATCH(A4631,MarketCap2!$B$2:$B$224,0),MATCH(G4631,MarketCap2!$E$1:$AR$1,0))</f>
        <v>28417140736</v>
      </c>
      <c r="K4631">
        <f t="shared" si="336"/>
        <v>24.070258347094562</v>
      </c>
      <c r="L4631">
        <f>INDEX('PB2'!$D$2:$AQ$224,MATCH(A4631,'PB2'!$B$2:$B$224,0),MATCH(G4631,'PB2'!$D$1:$AQ$1,0))</f>
        <v>1.6389579772949201</v>
      </c>
      <c r="M4631" s="16">
        <f t="shared" si="337"/>
        <v>0.61014377052576274</v>
      </c>
      <c r="N4631" s="6">
        <f>INDEX('ROA2'!$D$2:$AQ$224,MATCH(A4631,'ROA2'!$B$2:$B$224,0),MATCH(G4631,'ROA2'!$D$1:$AQ$1,0))</f>
        <v>0.95152598619461104</v>
      </c>
      <c r="O4631" s="6">
        <v>369785.01222400001</v>
      </c>
      <c r="P4631" s="28">
        <v>7.8961942951447251E-3</v>
      </c>
    </row>
    <row r="4632" spans="1:16" x14ac:dyDescent="0.3">
      <c r="A4632" t="s">
        <v>581</v>
      </c>
      <c r="B4632" t="e">
        <f>VLOOKUP(A4632,Sheet3!L:L,1,FALSE)</f>
        <v>#N/A</v>
      </c>
      <c r="C4632" t="str">
        <f>VLOOKUP(A4632,'ALL - prices'!B:C,2,FALSE)</f>
        <v>National Bank of Canada</v>
      </c>
      <c r="D4632" t="str">
        <f>VLOOKUP(A4632,'ALL - prices'!B:I,8,FALSE)</f>
        <v>Financials</v>
      </c>
      <c r="E4632">
        <v>2022</v>
      </c>
      <c r="F4632" t="s">
        <v>681</v>
      </c>
      <c r="G4632" t="str">
        <f t="shared" si="335"/>
        <v>2022-Q3</v>
      </c>
      <c r="H4632" s="4">
        <f>INDEX('ALL - prices'!$J$3:$DY$219,MATCH('COMBINED DATA'!A4632,'ALL - prices'!$B$3:$B$219,0),MATCH('COMBINED DATA'!G4632,'ALL - prices'!$J$1:$DY$1,0))</f>
        <v>76.541399999999996</v>
      </c>
      <c r="I4632" s="14">
        <f t="shared" si="338"/>
        <v>3.8672609931535091</v>
      </c>
      <c r="J4632" s="15">
        <f>INDEX(MarketCap2!$E$2:$AR$224,MATCH(A4632,MarketCap2!$B$2:$B$224,0),MATCH(G4632,MarketCap2!$E$1:$AR$1,0))</f>
        <v>29135106048</v>
      </c>
      <c r="K4632">
        <f t="shared" si="336"/>
        <v>24.095209677418126</v>
      </c>
      <c r="L4632">
        <f>INDEX('PB2'!$D$2:$AQ$224,MATCH(A4632,'PB2'!$B$2:$B$224,0),MATCH(G4632,'PB2'!$D$1:$AQ$1,0))</f>
        <v>1.6791089773178101</v>
      </c>
      <c r="M4632" s="16">
        <f t="shared" si="337"/>
        <v>0.59555395957526758</v>
      </c>
      <c r="N4632" s="6">
        <f>INDEX('ROA2'!$D$2:$AQ$224,MATCH(A4632,'ROA2'!$B$2:$B$224,0),MATCH(G4632,'ROA2'!$D$1:$AQ$1,0))</f>
        <v>0.92161399126052901</v>
      </c>
      <c r="O4632" s="6">
        <v>387050.995712</v>
      </c>
      <c r="P4632" s="28">
        <v>4.6691950504313573E-2</v>
      </c>
    </row>
    <row r="4633" spans="1:16" x14ac:dyDescent="0.3">
      <c r="A4633" t="s">
        <v>581</v>
      </c>
      <c r="B4633" t="e">
        <f>VLOOKUP(A4633,Sheet3!L:L,1,FALSE)</f>
        <v>#N/A</v>
      </c>
      <c r="C4633" t="str">
        <f>VLOOKUP(A4633,'ALL - prices'!B:C,2,FALSE)</f>
        <v>National Bank of Canada</v>
      </c>
      <c r="D4633" t="str">
        <f>VLOOKUP(A4633,'ALL - prices'!B:I,8,FALSE)</f>
        <v>Financials</v>
      </c>
      <c r="E4633">
        <v>2022</v>
      </c>
      <c r="F4633" t="s">
        <v>682</v>
      </c>
      <c r="G4633" t="str">
        <f t="shared" si="335"/>
        <v>2022-Q4</v>
      </c>
      <c r="H4633" s="4">
        <f>INDEX('ALL - prices'!$J$3:$DY$219,MATCH('COMBINED DATA'!A4633,'ALL - prices'!$B$3:$B$219,0),MATCH('COMBINED DATA'!G4633,'ALL - prices'!$J$1:$DY$1,0))</f>
        <v>81.502799999999993</v>
      </c>
      <c r="I4633" s="14">
        <f t="shared" si="338"/>
        <v>4.6040060044668367</v>
      </c>
      <c r="J4633" s="15">
        <f>INDEX(MarketCap2!$E$2:$AR$224,MATCH(A4633,MarketCap2!$B$2:$B$224,0),MATCH(G4633,MarketCap2!$E$1:$AR$1,0))</f>
        <v>30720593920</v>
      </c>
      <c r="K4633">
        <f t="shared" si="336"/>
        <v>24.148199078372329</v>
      </c>
      <c r="L4633">
        <f>INDEX('PB2'!$D$2:$AQ$224,MATCH(A4633,'PB2'!$B$2:$B$224,0),MATCH(G4633,'PB2'!$D$1:$AQ$1,0))</f>
        <v>1.787358045578</v>
      </c>
      <c r="M4633" s="16">
        <f t="shared" si="337"/>
        <v>0.55948499097539106</v>
      </c>
      <c r="N4633" s="6">
        <f>INDEX('ROA2'!$D$2:$AQ$224,MATCH(A4633,'ROA2'!$B$2:$B$224,0),MATCH(G4633,'ROA2'!$D$1:$AQ$1,0))</f>
        <v>0.89127600193023704</v>
      </c>
      <c r="O4633" s="6">
        <v>403740.00025600003</v>
      </c>
      <c r="P4633" s="28">
        <v>4.3118360962487001E-2</v>
      </c>
    </row>
    <row r="4634" spans="1:16" x14ac:dyDescent="0.3">
      <c r="A4634" t="s">
        <v>581</v>
      </c>
      <c r="B4634" t="e">
        <f>VLOOKUP(A4634,Sheet3!L:L,1,FALSE)</f>
        <v>#N/A</v>
      </c>
      <c r="C4634" t="str">
        <f>VLOOKUP(A4634,'ALL - prices'!B:C,2,FALSE)</f>
        <v>National Bank of Canada</v>
      </c>
      <c r="D4634" t="str">
        <f>VLOOKUP(A4634,'ALL - prices'!B:I,8,FALSE)</f>
        <v>Financials</v>
      </c>
      <c r="E4634">
        <v>2023</v>
      </c>
      <c r="F4634" t="s">
        <v>679</v>
      </c>
      <c r="G4634" t="str">
        <f t="shared" si="335"/>
        <v>2023-Q1</v>
      </c>
      <c r="H4634" s="4">
        <f>INDEX('ALL - prices'!$J$3:$DY$219,MATCH('COMBINED DATA'!A4634,'ALL - prices'!$B$3:$B$219,0),MATCH('COMBINED DATA'!G4634,'ALL - prices'!$J$1:$DY$1,0))</f>
        <v>87.261799999999994</v>
      </c>
      <c r="I4634" s="14">
        <f t="shared" si="338"/>
        <v>9.7051073820265756</v>
      </c>
      <c r="J4634" s="15">
        <f>INDEX(MarketCap2!$E$2:$AR$224,MATCH(A4634,MarketCap2!$B$2:$B$224,0),MATCH(G4634,MarketCap2!$E$1:$AR$1,0))</f>
        <v>32604856320</v>
      </c>
      <c r="K4634">
        <f t="shared" si="336"/>
        <v>24.207727081095776</v>
      </c>
      <c r="L4634">
        <f>INDEX('PB2'!$D$2:$AQ$224,MATCH(A4634,'PB2'!$B$2:$B$224,0),MATCH(G4634,'PB2'!$D$1:$AQ$1,0))</f>
        <v>1.7524319887161299</v>
      </c>
      <c r="M4634" s="16">
        <f t="shared" si="337"/>
        <v>0.57063555472564842</v>
      </c>
      <c r="N4634" s="6">
        <f>INDEX('ROA2'!$D$2:$AQ$224,MATCH(A4634,'ROA2'!$B$2:$B$224,0),MATCH(G4634,'ROA2'!$D$1:$AQ$1,0))</f>
        <v>0.84815901517867998</v>
      </c>
      <c r="O4634" s="6">
        <v>418342.01088000002</v>
      </c>
      <c r="P4634" s="28">
        <v>3.6166866336605909E-2</v>
      </c>
    </row>
    <row r="4635" spans="1:16" x14ac:dyDescent="0.3">
      <c r="A4635" t="s">
        <v>581</v>
      </c>
      <c r="B4635" t="e">
        <f>VLOOKUP(A4635,Sheet3!L:L,1,FALSE)</f>
        <v>#N/A</v>
      </c>
      <c r="C4635" t="str">
        <f>VLOOKUP(A4635,'ALL - prices'!B:C,2,FALSE)</f>
        <v>National Bank of Canada</v>
      </c>
      <c r="D4635" t="str">
        <f>VLOOKUP(A4635,'ALL - prices'!B:I,8,FALSE)</f>
        <v>Financials</v>
      </c>
      <c r="E4635">
        <v>2023</v>
      </c>
      <c r="F4635" t="s">
        <v>680</v>
      </c>
      <c r="G4635" t="str">
        <f t="shared" si="335"/>
        <v>2023-Q2</v>
      </c>
      <c r="H4635" s="4">
        <f>INDEX('ALL - prices'!$J$3:$DY$219,MATCH('COMBINED DATA'!A4635,'ALL - prices'!$B$3:$B$219,0),MATCH('COMBINED DATA'!G4635,'ALL - prices'!$J$1:$DY$1,0))</f>
        <v>90.040999999999997</v>
      </c>
      <c r="I4635" s="14">
        <f t="shared" si="338"/>
        <v>10.373622164252305</v>
      </c>
      <c r="J4635" s="15">
        <f>INDEX(MarketCap2!$E$2:$AR$224,MATCH(A4635,MarketCap2!$B$2:$B$224,0),MATCH(G4635,MarketCap2!$E$1:$AR$1,0))</f>
        <v>33347708928</v>
      </c>
      <c r="K4635">
        <f t="shared" si="336"/>
        <v>24.230254909137148</v>
      </c>
      <c r="L4635">
        <f>INDEX('PB2'!$D$2:$AQ$224,MATCH(A4635,'PB2'!$B$2:$B$224,0),MATCH(G4635,'PB2'!$D$1:$AQ$1,0))</f>
        <v>1.7578599452972401</v>
      </c>
      <c r="M4635" s="16">
        <f t="shared" si="337"/>
        <v>0.56887353436505317</v>
      </c>
      <c r="N4635" s="6">
        <f>INDEX('ROA2'!$D$2:$AQ$224,MATCH(A4635,'ROA2'!$B$2:$B$224,0),MATCH(G4635,'ROA2'!$D$1:$AQ$1,0))</f>
        <v>0.83127099275589</v>
      </c>
      <c r="O4635" s="6">
        <v>417683.99667199998</v>
      </c>
      <c r="P4635" s="28">
        <v>-1.5729097027952711E-3</v>
      </c>
    </row>
    <row r="4636" spans="1:16" x14ac:dyDescent="0.3">
      <c r="A4636" t="s">
        <v>581</v>
      </c>
      <c r="B4636" t="e">
        <f>VLOOKUP(A4636,Sheet3!L:L,1,FALSE)</f>
        <v>#N/A</v>
      </c>
      <c r="C4636" t="str">
        <f>VLOOKUP(A4636,'ALL - prices'!B:C,2,FALSE)</f>
        <v>National Bank of Canada</v>
      </c>
      <c r="D4636" t="str">
        <f>VLOOKUP(A4636,'ALL - prices'!B:I,8,FALSE)</f>
        <v>Financials</v>
      </c>
      <c r="E4636">
        <v>2023</v>
      </c>
      <c r="F4636" t="s">
        <v>681</v>
      </c>
      <c r="G4636" t="str">
        <f t="shared" si="335"/>
        <v>2023-Q3</v>
      </c>
      <c r="H4636" s="4">
        <f>INDEX('ALL - prices'!$J$3:$DY$219,MATCH('COMBINED DATA'!A4636,'ALL - prices'!$B$3:$B$219,0),MATCH('COMBINED DATA'!G4636,'ALL - prices'!$J$1:$DY$1,0))</f>
        <v>83.2273</v>
      </c>
      <c r="I4636" s="14">
        <f t="shared" si="338"/>
        <v>11.834739370457914</v>
      </c>
      <c r="J4636" s="15">
        <f>INDEX(MarketCap2!$E$2:$AR$224,MATCH(A4636,MarketCap2!$B$2:$B$224,0),MATCH(G4636,MarketCap2!$E$1:$AR$1,0))</f>
        <v>30516774912</v>
      </c>
      <c r="K4636">
        <f t="shared" si="336"/>
        <v>24.141542366481552</v>
      </c>
      <c r="L4636">
        <f>INDEX('PB2'!$D$2:$AQ$224,MATCH(A4636,'PB2'!$B$2:$B$224,0),MATCH(G4636,'PB2'!$D$1:$AQ$1,0))</f>
        <v>1.42751204967499</v>
      </c>
      <c r="M4636" s="16">
        <f t="shared" si="337"/>
        <v>0.70051948088821792</v>
      </c>
      <c r="N4636" s="6">
        <f>INDEX('ROA2'!$D$2:$AQ$224,MATCH(A4636,'ROA2'!$B$2:$B$224,0),MATCH(G4636,'ROA2'!$D$1:$AQ$1,0))</f>
        <v>0.80633097887039196</v>
      </c>
      <c r="O4636" s="6">
        <v>426014.99852800003</v>
      </c>
      <c r="P4636" s="28">
        <v>1.99457051799431E-2</v>
      </c>
    </row>
    <row r="4637" spans="1:16" x14ac:dyDescent="0.3">
      <c r="A4637" t="s">
        <v>581</v>
      </c>
      <c r="B4637" t="e">
        <f>VLOOKUP(A4637,Sheet3!L:L,1,FALSE)</f>
        <v>#N/A</v>
      </c>
      <c r="C4637" t="str">
        <f>VLOOKUP(A4637,'ALL - prices'!B:C,2,FALSE)</f>
        <v>National Bank of Canada</v>
      </c>
      <c r="D4637" t="str">
        <f>VLOOKUP(A4637,'ALL - prices'!B:I,8,FALSE)</f>
        <v>Financials</v>
      </c>
      <c r="E4637">
        <v>2023</v>
      </c>
      <c r="F4637" t="s">
        <v>682</v>
      </c>
      <c r="G4637" t="str">
        <f t="shared" si="335"/>
        <v>2023-Q4</v>
      </c>
      <c r="H4637" s="4">
        <f>INDEX('ALL - prices'!$J$3:$DY$219,MATCH('COMBINED DATA'!A4637,'ALL - prices'!$B$3:$B$219,0),MATCH('COMBINED DATA'!G4637,'ALL - prices'!$J$1:$DY$1,0))</f>
        <v>94.156800000000004</v>
      </c>
      <c r="I4637" s="14">
        <f t="shared" si="338"/>
        <v>11.688347792958874</v>
      </c>
      <c r="J4637" s="15">
        <f>INDEX(MarketCap2!$E$2:$AR$224,MATCH(A4637,MarketCap2!$B$2:$B$224,0),MATCH(G4637,MarketCap2!$E$1:$AR$1,0))</f>
        <v>34165252096</v>
      </c>
      <c r="K4637">
        <f t="shared" si="336"/>
        <v>24.254474943931381</v>
      </c>
      <c r="L4637">
        <f>INDEX('PB2'!$D$2:$AQ$224,MATCH(A4637,'PB2'!$B$2:$B$224,0),MATCH(G4637,'PB2'!$D$1:$AQ$1,0))</f>
        <v>1.6480180025100699</v>
      </c>
      <c r="M4637" s="16">
        <f t="shared" si="337"/>
        <v>0.6067894880255652</v>
      </c>
      <c r="N4637" s="6">
        <f>INDEX('ROA2'!$D$2:$AQ$224,MATCH(A4637,'ROA2'!$B$2:$B$224,0),MATCH(G4637,'ROA2'!$D$1:$AQ$1,0))</f>
        <v>0.79979002475738503</v>
      </c>
      <c r="O4637" s="6">
        <v>423476.98585599998</v>
      </c>
      <c r="P4637" s="28">
        <v>-5.9575664724706373E-3</v>
      </c>
    </row>
    <row r="4638" spans="1:16" x14ac:dyDescent="0.3">
      <c r="A4638" t="s">
        <v>581</v>
      </c>
      <c r="B4638" t="e">
        <f>VLOOKUP(A4638,Sheet3!L:L,1,FALSE)</f>
        <v>#N/A</v>
      </c>
      <c r="C4638" t="str">
        <f>VLOOKUP(A4638,'ALL - prices'!B:C,2,FALSE)</f>
        <v>National Bank of Canada</v>
      </c>
      <c r="D4638" t="str">
        <f>VLOOKUP(A4638,'ALL - prices'!B:I,8,FALSE)</f>
        <v>Financials</v>
      </c>
      <c r="E4638" s="18">
        <v>2024</v>
      </c>
      <c r="F4638" t="s">
        <v>679</v>
      </c>
      <c r="G4638" t="str">
        <f t="shared" si="335"/>
        <v>2024-Q1</v>
      </c>
      <c r="H4638" s="4">
        <f>INDEX('ALL - prices'!$J$3:$DY$219,MATCH('COMBINED DATA'!A4638,'ALL - prices'!$B$3:$B$219,0),MATCH('COMBINED DATA'!G4638,'ALL - prices'!$J$1:$DY$1,0))</f>
        <v>106.3319</v>
      </c>
      <c r="I4638" s="14" t="s">
        <v>769</v>
      </c>
      <c r="J4638" s="15">
        <f>INDEX(MarketCap2!$E$2:$AR$224,MATCH(A4638,MarketCap2!$B$2:$B$224,0),MATCH(G4638,MarketCap2!$E$1:$AR$1,0))</f>
        <v>38686085120</v>
      </c>
      <c r="K4638">
        <f t="shared" si="336"/>
        <v>24.378745814703066</v>
      </c>
      <c r="L4638">
        <f>INDEX('PB2'!$D$2:$AQ$224,MATCH(A4638,'PB2'!$B$2:$B$224,0),MATCH(G4638,'PB2'!$D$1:$AQ$1,0))</f>
        <v>1.7748609781265301</v>
      </c>
      <c r="M4638" s="16">
        <f t="shared" si="337"/>
        <v>0.56342441031948243</v>
      </c>
      <c r="N4638" s="6">
        <f>INDEX('ROA2'!$D$2:$AQ$224,MATCH(A4638,'ROA2'!$B$2:$B$224,0),MATCH(G4638,'ROA2'!$D$1:$AQ$1,0))</f>
        <v>0.78707498311996504</v>
      </c>
      <c r="O4638" s="6">
        <v>433926.99596799997</v>
      </c>
      <c r="P4638" s="28">
        <v>2.4676689551090345E-2</v>
      </c>
    </row>
    <row r="4639" spans="1:16" x14ac:dyDescent="0.3">
      <c r="A4639" t="s">
        <v>581</v>
      </c>
      <c r="B4639" t="e">
        <f>VLOOKUP(A4639,Sheet3!L:L,1,FALSE)</f>
        <v>#N/A</v>
      </c>
      <c r="C4639" t="str">
        <f>VLOOKUP(A4639,'ALL - prices'!B:C,2,FALSE)</f>
        <v>National Bank of Canada</v>
      </c>
      <c r="D4639" t="str">
        <f>VLOOKUP(A4639,'ALL - prices'!B:I,8,FALSE)</f>
        <v>Financials</v>
      </c>
      <c r="E4639" s="18">
        <v>2024</v>
      </c>
      <c r="F4639" t="s">
        <v>680</v>
      </c>
      <c r="G4639" t="str">
        <f t="shared" si="335"/>
        <v>2024-Q2</v>
      </c>
      <c r="H4639" s="4">
        <f>INDEX('ALL - prices'!$J$3:$DY$219,MATCH('COMBINED DATA'!A4639,'ALL - prices'!$B$3:$B$219,0),MATCH('COMBINED DATA'!G4639,'ALL - prices'!$J$1:$DY$1,0))</f>
        <v>103.1872</v>
      </c>
      <c r="I4639" s="14" t="s">
        <v>769</v>
      </c>
      <c r="J4639" s="15">
        <f>INDEX(MarketCap2!$E$2:$AR$224,MATCH(A4639,MarketCap2!$B$2:$B$224,0),MATCH(G4639,MarketCap2!$E$1:$AR$1,0))</f>
        <v>36902719488</v>
      </c>
      <c r="K4639">
        <f t="shared" si="336"/>
        <v>24.331551084139054</v>
      </c>
      <c r="L4639">
        <f>INDEX('PB2'!$D$2:$AQ$224,MATCH(A4639,'PB2'!$B$2:$B$224,0),MATCH(G4639,'PB2'!$D$1:$AQ$1,0))</f>
        <v>1.78654301166534</v>
      </c>
      <c r="M4639" s="16">
        <f t="shared" si="337"/>
        <v>0.55974023209653501</v>
      </c>
      <c r="N4639" s="6">
        <f>INDEX('ROA2'!$D$2:$AQ$224,MATCH(A4639,'ROA2'!$B$2:$B$224,0),MATCH(G4639,'ROA2'!$D$1:$AQ$1,0))</f>
        <v>0.79778999090194702</v>
      </c>
      <c r="O4639" s="6">
        <v>441689.99731200002</v>
      </c>
      <c r="P4639" s="28">
        <v>1.7890109203006422E-2</v>
      </c>
    </row>
    <row r="4640" spans="1:16" x14ac:dyDescent="0.3">
      <c r="A4640" t="s">
        <v>581</v>
      </c>
      <c r="B4640" t="e">
        <f>VLOOKUP(A4640,Sheet3!L:L,1,FALSE)</f>
        <v>#N/A</v>
      </c>
      <c r="C4640" t="str">
        <f>VLOOKUP(A4640,'ALL - prices'!B:C,2,FALSE)</f>
        <v>National Bank of Canada</v>
      </c>
      <c r="D4640" t="str">
        <f>VLOOKUP(A4640,'ALL - prices'!B:I,8,FALSE)</f>
        <v>Financials</v>
      </c>
      <c r="E4640" s="18">
        <v>2024</v>
      </c>
      <c r="F4640" t="s">
        <v>681</v>
      </c>
      <c r="G4640" t="str">
        <f t="shared" si="335"/>
        <v>2024-Q3</v>
      </c>
      <c r="H4640" s="4">
        <f>INDEX('ALL - prices'!$J$3:$DY$219,MATCH('COMBINED DATA'!A4640,'ALL - prices'!$B$3:$B$219,0),MATCH('COMBINED DATA'!G4640,'ALL - prices'!$J$1:$DY$1,0))</f>
        <v>122.5261</v>
      </c>
      <c r="I4640" s="14" t="s">
        <v>769</v>
      </c>
      <c r="J4640" s="15">
        <f>INDEX(MarketCap2!$E$2:$AR$224,MATCH(A4640,MarketCap2!$B$2:$B$224,0),MATCH(G4640,MarketCap2!$E$1:$AR$1,0))</f>
        <v>43480666112</v>
      </c>
      <c r="K4640">
        <f t="shared" si="336"/>
        <v>24.495582219045271</v>
      </c>
      <c r="L4640">
        <f>INDEX('PB2'!$D$2:$AQ$224,MATCH(A4640,'PB2'!$B$2:$B$224,0),MATCH(G4640,'PB2'!$D$1:$AQ$1,0))</f>
        <v>2.0201249122619598</v>
      </c>
      <c r="M4640" s="16">
        <f t="shared" si="337"/>
        <v>0.49501889409417121</v>
      </c>
      <c r="N4640" s="6">
        <f>INDEX('ROA2'!$D$2:$AQ$224,MATCH(A4640,'ROA2'!$B$2:$B$224,0),MATCH(G4640,'ROA2'!$D$1:$AQ$1,0))</f>
        <v>0.82504898309707597</v>
      </c>
      <c r="O4640" s="6">
        <v>453933.00684799999</v>
      </c>
      <c r="P4640" s="28">
        <v>2.7718557383023049E-2</v>
      </c>
    </row>
    <row r="4641" spans="1:16" x14ac:dyDescent="0.3">
      <c r="A4641" t="s">
        <v>581</v>
      </c>
      <c r="B4641" t="e">
        <f>VLOOKUP(A4641,Sheet3!L:L,1,FALSE)</f>
        <v>#N/A</v>
      </c>
      <c r="C4641" t="str">
        <f>VLOOKUP(A4641,'ALL - prices'!B:C,2,FALSE)</f>
        <v>National Bank of Canada</v>
      </c>
      <c r="D4641" t="str">
        <f>VLOOKUP(A4641,'ALL - prices'!B:I,8,FALSE)</f>
        <v>Financials</v>
      </c>
      <c r="E4641" s="18">
        <v>2024</v>
      </c>
      <c r="F4641" t="s">
        <v>682</v>
      </c>
      <c r="G4641" t="str">
        <f t="shared" si="335"/>
        <v>2024-Q4</v>
      </c>
      <c r="H4641" s="4">
        <f>INDEX('ALL - prices'!$J$3:$DY$219,MATCH('COMBINED DATA'!A4641,'ALL - prices'!$B$3:$B$219,0),MATCH('COMBINED DATA'!G4641,'ALL - prices'!$J$1:$DY$1,0))</f>
        <v>126.78449999999999</v>
      </c>
      <c r="I4641" s="14" t="s">
        <v>769</v>
      </c>
      <c r="J4641" s="15">
        <f>INDEX(MarketCap2!$E$2:$AR$224,MATCH(A4641,MarketCap2!$B$2:$B$224,0),MATCH(G4641,MarketCap2!$E$1:$AR$1,0))</f>
        <v>44603932672</v>
      </c>
      <c r="K4641">
        <f t="shared" si="336"/>
        <v>24.521087868587351</v>
      </c>
      <c r="L4641">
        <f>INDEX('PB2'!$D$2:$AQ$224,MATCH(A4641,'PB2'!$B$2:$B$224,0),MATCH(G4641,'PB2'!$D$1:$AQ$1,0))</f>
        <v>1.99335227146779</v>
      </c>
      <c r="M4641" s="16">
        <f t="shared" si="337"/>
        <v>0.50166747459226435</v>
      </c>
      <c r="N4641" s="6">
        <f>INDEX('ROA2'!$D$2:$AQ$224,MATCH(A4641,'ROA2'!$B$2:$B$224,0),MATCH(G4641,'ROA2'!$D$1:$AQ$1,0))</f>
        <v>0.86191397905349698</v>
      </c>
      <c r="O4641" s="6">
        <v>462225.99782400002</v>
      </c>
      <c r="P4641" s="28">
        <v>1.8269195786366221E-2</v>
      </c>
    </row>
    <row r="4642" spans="1:16" x14ac:dyDescent="0.3">
      <c r="A4642" t="s">
        <v>582</v>
      </c>
      <c r="B4642" t="str">
        <f>VLOOKUP(A4642,Sheet3!L:L,1,FALSE)</f>
        <v>NFI CN EQUITY</v>
      </c>
      <c r="C4642" t="str">
        <f>VLOOKUP(A4642,'ALL - prices'!B:C,2,FALSE)</f>
        <v>NFI Group Inc</v>
      </c>
      <c r="D4642" t="str">
        <f>VLOOKUP(A4642,'ALL - prices'!B:I,8,FALSE)</f>
        <v>Industrials</v>
      </c>
      <c r="E4642">
        <v>2015</v>
      </c>
      <c r="F4642" t="s">
        <v>679</v>
      </c>
      <c r="G4642" t="str">
        <f t="shared" si="335"/>
        <v>2015-Q1</v>
      </c>
      <c r="H4642" s="4">
        <f>INDEX('ALL - prices'!$J$3:$DY$219,MATCH('COMBINED DATA'!A4642,'ALL - prices'!$B$3:$B$219,0),MATCH('COMBINED DATA'!G4642,'ALL - prices'!$J$1:$DY$1,0))</f>
        <v>10.932700000000001</v>
      </c>
      <c r="I4642" s="14">
        <f t="shared" ref="I4642:I4677" si="339">STDEV(H4643:H4646)</f>
        <v>6.5638849433852817</v>
      </c>
      <c r="J4642" s="6">
        <f>INDEX('market cap'!$B$3:$DQ$219,MATCH(A4642,'market cap'!$A$3:$A$219,0),MATCH(G4642,'market cap'!$B$1:$DQ$1,0))</f>
        <v>781.54</v>
      </c>
      <c r="K4642">
        <f t="shared" si="336"/>
        <v>6.6612663321729357</v>
      </c>
      <c r="L4642">
        <f>INDEX('PB2'!$D$2:$AQ$224,MATCH(A4642,'PB2'!$B$2:$B$224,0),MATCH(G4642,'PB2'!$D$1:$AQ$1,0))</f>
        <v>1.3385579586029099</v>
      </c>
      <c r="M4642" s="16">
        <f t="shared" si="337"/>
        <v>0.7470726191368865</v>
      </c>
      <c r="N4642" s="6">
        <f>INDEX('ROA2'!$D$2:$AQ$224,MATCH(A4642,'ROA2'!$B$2:$B$224,0),MATCH(G4642,'ROA2'!$D$1:$AQ$1,0))</f>
        <v>2.3520588874816899</v>
      </c>
      <c r="O4642" s="6">
        <v>1136.1149439999999</v>
      </c>
      <c r="P4642" s="28">
        <v>6.1941278670229498E-3</v>
      </c>
    </row>
    <row r="4643" spans="1:16" x14ac:dyDescent="0.3">
      <c r="A4643" t="s">
        <v>582</v>
      </c>
      <c r="B4643" t="str">
        <f>VLOOKUP(A4643,Sheet3!L:L,1,FALSE)</f>
        <v>NFI CN EQUITY</v>
      </c>
      <c r="C4643" t="str">
        <f>VLOOKUP(A4643,'ALL - prices'!B:C,2,FALSE)</f>
        <v>NFI Group Inc</v>
      </c>
      <c r="D4643" t="str">
        <f>VLOOKUP(A4643,'ALL - prices'!B:I,8,FALSE)</f>
        <v>Industrials</v>
      </c>
      <c r="E4643">
        <v>2015</v>
      </c>
      <c r="F4643" t="s">
        <v>680</v>
      </c>
      <c r="G4643" t="str">
        <f t="shared" si="335"/>
        <v>2015-Q2</v>
      </c>
      <c r="H4643" s="4">
        <f>INDEX('ALL - prices'!$J$3:$DY$219,MATCH('COMBINED DATA'!A4643,'ALL - prices'!$B$3:$B$219,0),MATCH('COMBINED DATA'!G4643,'ALL - prices'!$J$1:$DY$1,0))</f>
        <v>12.1424</v>
      </c>
      <c r="I4643" s="14">
        <f t="shared" si="339"/>
        <v>6.98806521357427</v>
      </c>
      <c r="J4643" s="6">
        <f>INDEX('market cap'!$B$3:$DQ$219,MATCH(A4643,'market cap'!$A$3:$A$219,0),MATCH(G4643,'market cap'!$B$1:$DQ$1,0))</f>
        <v>859.28420000000006</v>
      </c>
      <c r="K4643">
        <f t="shared" si="336"/>
        <v>6.7560997170908994</v>
      </c>
      <c r="L4643">
        <f>INDEX('PB2'!$D$2:$AQ$224,MATCH(A4643,'PB2'!$B$2:$B$224,0),MATCH(G4643,'PB2'!$D$1:$AQ$1,0))</f>
        <v>1.49271404743195</v>
      </c>
      <c r="M4643" s="16">
        <f t="shared" si="337"/>
        <v>0.66992067350098949</v>
      </c>
      <c r="N4643" s="6">
        <f>INDEX('ROA2'!$D$2:$AQ$224,MATCH(A4643,'ROA2'!$B$2:$B$224,0),MATCH(G4643,'ROA2'!$D$1:$AQ$1,0))</f>
        <v>2.8769700527191202</v>
      </c>
      <c r="O4643" s="6">
        <v>1101.3830399999999</v>
      </c>
      <c r="P4643" s="28">
        <v>-3.0570765910108464E-2</v>
      </c>
    </row>
    <row r="4644" spans="1:16" x14ac:dyDescent="0.3">
      <c r="A4644" t="s">
        <v>582</v>
      </c>
      <c r="B4644" t="str">
        <f>VLOOKUP(A4644,Sheet3!L:L,1,FALSE)</f>
        <v>NFI CN EQUITY</v>
      </c>
      <c r="C4644" t="str">
        <f>VLOOKUP(A4644,'ALL - prices'!B:C,2,FALSE)</f>
        <v>NFI Group Inc</v>
      </c>
      <c r="D4644" t="str">
        <f>VLOOKUP(A4644,'ALL - prices'!B:I,8,FALSE)</f>
        <v>Industrials</v>
      </c>
      <c r="E4644">
        <v>2015</v>
      </c>
      <c r="F4644" t="s">
        <v>681</v>
      </c>
      <c r="G4644" t="str">
        <f t="shared" si="335"/>
        <v>2015-Q3</v>
      </c>
      <c r="H4644" s="4">
        <f>INDEX('ALL - prices'!$J$3:$DY$219,MATCH('COMBINED DATA'!A4644,'ALL - prices'!$B$3:$B$219,0),MATCH('COMBINED DATA'!G4644,'ALL - prices'!$J$1:$DY$1,0))</f>
        <v>15.823499999999999</v>
      </c>
      <c r="I4644" s="14">
        <f t="shared" si="339"/>
        <v>4.6733523759716444</v>
      </c>
      <c r="J4644" s="6">
        <f>INDEX('market cap'!$B$3:$DQ$219,MATCH(A4644,'market cap'!$A$3:$A$219,0),MATCH(G4644,'market cap'!$B$1:$DQ$1,0))</f>
        <v>1110.3632</v>
      </c>
      <c r="K4644">
        <f t="shared" si="336"/>
        <v>7.0124424479929832</v>
      </c>
      <c r="L4644">
        <f>INDEX('PB2'!$D$2:$AQ$224,MATCH(A4644,'PB2'!$B$2:$B$224,0),MATCH(G4644,'PB2'!$D$1:$AQ$1,0))</f>
        <v>1.6915539503097501</v>
      </c>
      <c r="M4644" s="16">
        <f t="shared" si="337"/>
        <v>0.59117239495487817</v>
      </c>
      <c r="N4644" s="6">
        <f>INDEX('ROA2'!$D$2:$AQ$224,MATCH(A4644,'ROA2'!$B$2:$B$224,0),MATCH(G4644,'ROA2'!$D$1:$AQ$1,0))</f>
        <v>3.7095959186553999</v>
      </c>
      <c r="O4644" s="6">
        <v>1111.1920640000001</v>
      </c>
      <c r="P4644" s="28">
        <v>8.906096828947118E-3</v>
      </c>
    </row>
    <row r="4645" spans="1:16" x14ac:dyDescent="0.3">
      <c r="A4645" t="s">
        <v>582</v>
      </c>
      <c r="B4645" t="str">
        <f>VLOOKUP(A4645,Sheet3!L:L,1,FALSE)</f>
        <v>NFI CN EQUITY</v>
      </c>
      <c r="C4645" t="str">
        <f>VLOOKUP(A4645,'ALL - prices'!B:C,2,FALSE)</f>
        <v>NFI Group Inc</v>
      </c>
      <c r="D4645" t="str">
        <f>VLOOKUP(A4645,'ALL - prices'!B:I,8,FALSE)</f>
        <v>Industrials</v>
      </c>
      <c r="E4645">
        <v>2015</v>
      </c>
      <c r="F4645" t="s">
        <v>682</v>
      </c>
      <c r="G4645" t="str">
        <f t="shared" si="335"/>
        <v>2015-Q4</v>
      </c>
      <c r="H4645" s="4">
        <f>INDEX('ALL - prices'!$J$3:$DY$219,MATCH('COMBINED DATA'!A4645,'ALL - prices'!$B$3:$B$219,0),MATCH('COMBINED DATA'!G4645,'ALL - prices'!$J$1:$DY$1,0))</f>
        <v>22.555099999999999</v>
      </c>
      <c r="I4645" s="14">
        <f t="shared" si="339"/>
        <v>2.9545438196953513</v>
      </c>
      <c r="J4645" s="6">
        <f>INDEX('market cap'!$B$3:$DQ$219,MATCH(A4645,'market cap'!$A$3:$A$219,0),MATCH(G4645,'market cap'!$B$1:$DQ$1,0))</f>
        <v>1577.1084000000001</v>
      </c>
      <c r="K4645">
        <f t="shared" si="336"/>
        <v>7.363348322711019</v>
      </c>
      <c r="L4645">
        <f>INDEX('PB2'!$D$2:$AQ$224,MATCH(A4645,'PB2'!$B$2:$B$224,0),MATCH(G4645,'PB2'!$D$1:$AQ$1,0))</f>
        <v>2.2244451045989999</v>
      </c>
      <c r="M4645" s="16">
        <f t="shared" si="337"/>
        <v>0.44955031613615376</v>
      </c>
      <c r="N4645" s="6">
        <f>INDEX('ROA2'!$D$2:$AQ$224,MATCH(A4645,'ROA2'!$B$2:$B$224,0),MATCH(G4645,'ROA2'!$D$1:$AQ$1,0))</f>
        <v>4.1700267791748002</v>
      </c>
      <c r="O4645" s="6">
        <v>1135.1810559999999</v>
      </c>
      <c r="P4645" s="28">
        <v>2.1588519912251483E-2</v>
      </c>
    </row>
    <row r="4646" spans="1:16" x14ac:dyDescent="0.3">
      <c r="A4646" t="s">
        <v>582</v>
      </c>
      <c r="B4646" t="str">
        <f>VLOOKUP(A4646,Sheet3!L:L,1,FALSE)</f>
        <v>NFI CN EQUITY</v>
      </c>
      <c r="C4646" t="str">
        <f>VLOOKUP(A4646,'ALL - prices'!B:C,2,FALSE)</f>
        <v>NFI Group Inc</v>
      </c>
      <c r="D4646" t="str">
        <f>VLOOKUP(A4646,'ALL - prices'!B:I,8,FALSE)</f>
        <v>Industrials</v>
      </c>
      <c r="E4646">
        <v>2016</v>
      </c>
      <c r="F4646" t="s">
        <v>679</v>
      </c>
      <c r="G4646" t="str">
        <f t="shared" si="335"/>
        <v>2016-Q1</v>
      </c>
      <c r="H4646" s="4">
        <f>INDEX('ALL - prices'!$J$3:$DY$219,MATCH('COMBINED DATA'!A4646,'ALL - prices'!$B$3:$B$219,0),MATCH('COMBINED DATA'!G4646,'ALL - prices'!$J$1:$DY$1,0))</f>
        <v>26.7392</v>
      </c>
      <c r="I4646" s="14">
        <f t="shared" si="339"/>
        <v>3.8648216681583993</v>
      </c>
      <c r="J4646" s="6">
        <f>INDEX('market cap'!$B$3:$DQ$219,MATCH(A4646,'market cap'!$A$3:$A$219,0),MATCH(G4646,'market cap'!$B$1:$DQ$1,0))</f>
        <v>1863.7041999999999</v>
      </c>
      <c r="K4646">
        <f t="shared" si="336"/>
        <v>7.5303212916656648</v>
      </c>
      <c r="L4646">
        <f>INDEX('PB2'!$D$2:$AQ$224,MATCH(A4646,'PB2'!$B$2:$B$224,0),MATCH(G4646,'PB2'!$D$1:$AQ$1,0))</f>
        <v>2.8490059375762899</v>
      </c>
      <c r="M4646" s="16">
        <f t="shared" si="337"/>
        <v>0.35099961948507602</v>
      </c>
      <c r="N4646" s="6">
        <f>INDEX('ROA2'!$D$2:$AQ$224,MATCH(A4646,'ROA2'!$B$2:$B$224,0),MATCH(G4646,'ROA2'!$D$1:$AQ$1,0))</f>
        <v>3.6891510486602801</v>
      </c>
      <c r="O4646" s="6">
        <v>1785.64096</v>
      </c>
      <c r="P4646" s="28">
        <v>0.57300102090498606</v>
      </c>
    </row>
    <row r="4647" spans="1:16" x14ac:dyDescent="0.3">
      <c r="A4647" t="s">
        <v>582</v>
      </c>
      <c r="B4647" t="str">
        <f>VLOOKUP(A4647,Sheet3!L:L,1,FALSE)</f>
        <v>NFI CN EQUITY</v>
      </c>
      <c r="C4647" t="str">
        <f>VLOOKUP(A4647,'ALL - prices'!B:C,2,FALSE)</f>
        <v>NFI Group Inc</v>
      </c>
      <c r="D4647" t="str">
        <f>VLOOKUP(A4647,'ALL - prices'!B:I,8,FALSE)</f>
        <v>Industrials</v>
      </c>
      <c r="E4647">
        <v>2016</v>
      </c>
      <c r="F4647" t="s">
        <v>680</v>
      </c>
      <c r="G4647" t="str">
        <f t="shared" si="335"/>
        <v>2016-Q2</v>
      </c>
      <c r="H4647" s="4">
        <f>INDEX('ALL - prices'!$J$3:$DY$219,MATCH('COMBINED DATA'!A4647,'ALL - prices'!$B$3:$B$219,0),MATCH('COMBINED DATA'!G4647,'ALL - prices'!$J$1:$DY$1,0))</f>
        <v>32.404299999999999</v>
      </c>
      <c r="I4647" s="14">
        <f t="shared" si="339"/>
        <v>5.9868169419010808</v>
      </c>
      <c r="J4647" s="6">
        <f>INDEX('market cap'!$B$3:$DQ$219,MATCH(A4647,'market cap'!$A$3:$A$219,0),MATCH(G4647,'market cap'!$B$1:$DQ$1,0))</f>
        <v>2403.4353000000001</v>
      </c>
      <c r="K4647">
        <f t="shared" si="336"/>
        <v>7.7846543678953433</v>
      </c>
      <c r="L4647">
        <f>INDEX('PB2'!$D$2:$AQ$224,MATCH(A4647,'PB2'!$B$2:$B$224,0),MATCH(G4647,'PB2'!$D$1:$AQ$1,0))</f>
        <v>3.3446109294891402</v>
      </c>
      <c r="M4647" s="16">
        <f t="shared" si="337"/>
        <v>0.29898843873979125</v>
      </c>
      <c r="N4647" s="6">
        <f>INDEX('ROA2'!$D$2:$AQ$224,MATCH(A4647,'ROA2'!$B$2:$B$224,0),MATCH(G4647,'ROA2'!$D$1:$AQ$1,0))</f>
        <v>4.5392308235168501</v>
      </c>
      <c r="O4647" s="6">
        <v>1790.1639680000001</v>
      </c>
      <c r="P4647" s="28">
        <v>2.5329884905866619E-3</v>
      </c>
    </row>
    <row r="4648" spans="1:16" x14ac:dyDescent="0.3">
      <c r="A4648" t="s">
        <v>582</v>
      </c>
      <c r="B4648" t="str">
        <f>VLOOKUP(A4648,Sheet3!L:L,1,FALSE)</f>
        <v>NFI CN EQUITY</v>
      </c>
      <c r="C4648" t="str">
        <f>VLOOKUP(A4648,'ALL - prices'!B:C,2,FALSE)</f>
        <v>NFI Group Inc</v>
      </c>
      <c r="D4648" t="str">
        <f>VLOOKUP(A4648,'ALL - prices'!B:I,8,FALSE)</f>
        <v>Industrials</v>
      </c>
      <c r="E4648">
        <v>2016</v>
      </c>
      <c r="F4648" t="s">
        <v>681</v>
      </c>
      <c r="G4648" t="str">
        <f t="shared" si="335"/>
        <v>2016-Q3</v>
      </c>
      <c r="H4648" s="4">
        <f>INDEX('ALL - prices'!$J$3:$DY$219,MATCH('COMBINED DATA'!A4648,'ALL - prices'!$B$3:$B$219,0),MATCH('COMBINED DATA'!G4648,'ALL - prices'!$J$1:$DY$1,0))</f>
        <v>31.944800000000001</v>
      </c>
      <c r="I4648" s="14">
        <f t="shared" si="339"/>
        <v>4.9756210294964047</v>
      </c>
      <c r="J4648" s="6">
        <f>INDEX('market cap'!$B$3:$DQ$219,MATCH(A4648,'market cap'!$A$3:$A$219,0),MATCH(G4648,'market cap'!$B$1:$DQ$1,0))</f>
        <v>2393.1981000000001</v>
      </c>
      <c r="K4648">
        <f t="shared" si="336"/>
        <v>7.7803858675994659</v>
      </c>
      <c r="L4648">
        <f>INDEX('PB2'!$D$2:$AQ$224,MATCH(A4648,'PB2'!$B$2:$B$224,0),MATCH(G4648,'PB2'!$D$1:$AQ$1,0))</f>
        <v>3.1422770023346001</v>
      </c>
      <c r="M4648" s="16">
        <f t="shared" si="337"/>
        <v>0.3182405622601176</v>
      </c>
      <c r="N4648" s="6">
        <f>INDEX('ROA2'!$D$2:$AQ$224,MATCH(A4648,'ROA2'!$B$2:$B$224,0),MATCH(G4648,'ROA2'!$D$1:$AQ$1,0))</f>
        <v>6.1305599212646502</v>
      </c>
      <c r="O4648" s="6">
        <v>1759.7689600000001</v>
      </c>
      <c r="P4648" s="28">
        <v>-1.6978896091824344E-2</v>
      </c>
    </row>
    <row r="4649" spans="1:16" x14ac:dyDescent="0.3">
      <c r="A4649" t="s">
        <v>582</v>
      </c>
      <c r="B4649" t="str">
        <f>VLOOKUP(A4649,Sheet3!L:L,1,FALSE)</f>
        <v>NFI CN EQUITY</v>
      </c>
      <c r="C4649" t="str">
        <f>VLOOKUP(A4649,'ALL - prices'!B:C,2,FALSE)</f>
        <v>NFI Group Inc</v>
      </c>
      <c r="D4649" t="str">
        <f>VLOOKUP(A4649,'ALL - prices'!B:I,8,FALSE)</f>
        <v>Industrials</v>
      </c>
      <c r="E4649">
        <v>2016</v>
      </c>
      <c r="F4649" t="s">
        <v>682</v>
      </c>
      <c r="G4649" t="str">
        <f t="shared" si="335"/>
        <v>2016-Q4</v>
      </c>
      <c r="H4649" s="4">
        <f>INDEX('ALL - prices'!$J$3:$DY$219,MATCH('COMBINED DATA'!A4649,'ALL - prices'!$B$3:$B$219,0),MATCH('COMBINED DATA'!G4649,'ALL - prices'!$J$1:$DY$1,0))</f>
        <v>33.280999999999999</v>
      </c>
      <c r="I4649" s="14">
        <f t="shared" si="339"/>
        <v>2.2268668408027152</v>
      </c>
      <c r="J4649" s="6">
        <f>INDEX('market cap'!$B$3:$DQ$219,MATCH(A4649,'market cap'!$A$3:$A$219,0),MATCH(G4649,'market cap'!$B$1:$DQ$1,0))</f>
        <v>2491.8308999999999</v>
      </c>
      <c r="K4649">
        <f t="shared" si="336"/>
        <v>7.8207730204620862</v>
      </c>
      <c r="L4649">
        <f>INDEX('PB2'!$D$2:$AQ$224,MATCH(A4649,'PB2'!$B$2:$B$224,0),MATCH(G4649,'PB2'!$D$1:$AQ$1,0))</f>
        <v>2.97782707214356</v>
      </c>
      <c r="M4649" s="16">
        <f t="shared" si="337"/>
        <v>0.335815336409095</v>
      </c>
      <c r="N4649" s="6">
        <f>INDEX('ROA2'!$D$2:$AQ$224,MATCH(A4649,'ROA2'!$B$2:$B$224,0),MATCH(G4649,'ROA2'!$D$1:$AQ$1,0))</f>
        <v>6.6429319381713903</v>
      </c>
      <c r="O4649" s="6">
        <v>1798.6439680000001</v>
      </c>
      <c r="P4649" s="28">
        <v>2.2090972669503148E-2</v>
      </c>
    </row>
    <row r="4650" spans="1:16" x14ac:dyDescent="0.3">
      <c r="A4650" t="s">
        <v>582</v>
      </c>
      <c r="B4650" t="str">
        <f>VLOOKUP(A4650,Sheet3!L:L,1,FALSE)</f>
        <v>NFI CN EQUITY</v>
      </c>
      <c r="C4650" t="str">
        <f>VLOOKUP(A4650,'ALL - prices'!B:C,2,FALSE)</f>
        <v>NFI Group Inc</v>
      </c>
      <c r="D4650" t="str">
        <f>VLOOKUP(A4650,'ALL - prices'!B:I,8,FALSE)</f>
        <v>Industrials</v>
      </c>
      <c r="E4650">
        <v>2017</v>
      </c>
      <c r="F4650" t="s">
        <v>679</v>
      </c>
      <c r="G4650" t="str">
        <f t="shared" si="335"/>
        <v>2017-Q1</v>
      </c>
      <c r="H4650" s="4">
        <f>INDEX('ALL - prices'!$J$3:$DY$219,MATCH('COMBINED DATA'!A4650,'ALL - prices'!$B$3:$B$219,0),MATCH('COMBINED DATA'!G4650,'ALL - prices'!$J$1:$DY$1,0))</f>
        <v>40.193100000000001</v>
      </c>
      <c r="I4650" s="14">
        <f t="shared" si="339"/>
        <v>2.6913305239540306</v>
      </c>
      <c r="J4650" s="6">
        <f>INDEX('market cap'!$B$3:$DQ$219,MATCH(A4650,'market cap'!$A$3:$A$219,0),MATCH(G4650,'market cap'!$B$1:$DQ$1,0))</f>
        <v>3033.4587000000001</v>
      </c>
      <c r="K4650">
        <f t="shared" si="336"/>
        <v>8.0174587326531146</v>
      </c>
      <c r="L4650">
        <f>INDEX('PB2'!$D$2:$AQ$224,MATCH(A4650,'PB2'!$B$2:$B$224,0),MATCH(G4650,'PB2'!$D$1:$AQ$1,0))</f>
        <v>3.4694058895111102</v>
      </c>
      <c r="M4650" s="16">
        <f t="shared" si="337"/>
        <v>0.28823378752634637</v>
      </c>
      <c r="N4650" s="6">
        <f>INDEX('ROA2'!$D$2:$AQ$224,MATCH(A4650,'ROA2'!$B$2:$B$224,0),MATCH(G4650,'ROA2'!$D$1:$AQ$1,0))</f>
        <v>6.9230861663818404</v>
      </c>
      <c r="O4650" s="6">
        <v>1822.4029439999999</v>
      </c>
      <c r="P4650" s="28">
        <v>1.3209382414029728E-2</v>
      </c>
    </row>
    <row r="4651" spans="1:16" x14ac:dyDescent="0.3">
      <c r="A4651" t="s">
        <v>582</v>
      </c>
      <c r="B4651" t="str">
        <f>VLOOKUP(A4651,Sheet3!L:L,1,FALSE)</f>
        <v>NFI CN EQUITY</v>
      </c>
      <c r="C4651" t="str">
        <f>VLOOKUP(A4651,'ALL - prices'!B:C,2,FALSE)</f>
        <v>NFI Group Inc</v>
      </c>
      <c r="D4651" t="str">
        <f>VLOOKUP(A4651,'ALL - prices'!B:I,8,FALSE)</f>
        <v>Industrials</v>
      </c>
      <c r="E4651">
        <v>2017</v>
      </c>
      <c r="F4651" t="s">
        <v>680</v>
      </c>
      <c r="G4651" t="str">
        <f t="shared" si="335"/>
        <v>2017-Q2</v>
      </c>
      <c r="H4651" s="4">
        <f>INDEX('ALL - prices'!$J$3:$DY$219,MATCH('COMBINED DATA'!A4651,'ALL - prices'!$B$3:$B$219,0),MATCH('COMBINED DATA'!G4651,'ALL - prices'!$J$1:$DY$1,0))</f>
        <v>44.684399999999997</v>
      </c>
      <c r="I4651" s="14">
        <f t="shared" si="339"/>
        <v>3.3704478074137292</v>
      </c>
      <c r="J4651" s="6">
        <f>INDEX('market cap'!$B$3:$DQ$219,MATCH(A4651,'market cap'!$A$3:$A$219,0),MATCH(G4651,'market cap'!$B$1:$DQ$1,0))</f>
        <v>3382.4989999999998</v>
      </c>
      <c r="K4651">
        <f t="shared" si="336"/>
        <v>8.1263700644055792</v>
      </c>
      <c r="L4651">
        <f>INDEX('PB2'!$D$2:$AQ$224,MATCH(A4651,'PB2'!$B$2:$B$224,0),MATCH(G4651,'PB2'!$D$1:$AQ$1,0))</f>
        <v>3.7897100448608398</v>
      </c>
      <c r="M4651" s="16">
        <f t="shared" si="337"/>
        <v>0.26387243038714336</v>
      </c>
      <c r="N4651" s="6">
        <f>INDEX('ROA2'!$D$2:$AQ$224,MATCH(A4651,'ROA2'!$B$2:$B$224,0),MATCH(G4651,'ROA2'!$D$1:$AQ$1,0))</f>
        <v>7.8132472038268999</v>
      </c>
      <c r="O4651" s="6">
        <v>1798.8689919999999</v>
      </c>
      <c r="P4651" s="28">
        <v>-1.2913692922568063E-2</v>
      </c>
    </row>
    <row r="4652" spans="1:16" x14ac:dyDescent="0.3">
      <c r="A4652" t="s">
        <v>582</v>
      </c>
      <c r="B4652" t="str">
        <f>VLOOKUP(A4652,Sheet3!L:L,1,FALSE)</f>
        <v>NFI CN EQUITY</v>
      </c>
      <c r="C4652" t="str">
        <f>VLOOKUP(A4652,'ALL - prices'!B:C,2,FALSE)</f>
        <v>NFI Group Inc</v>
      </c>
      <c r="D4652" t="str">
        <f>VLOOKUP(A4652,'ALL - prices'!B:I,8,FALSE)</f>
        <v>Industrials</v>
      </c>
      <c r="E4652">
        <v>2017</v>
      </c>
      <c r="F4652" t="s">
        <v>681</v>
      </c>
      <c r="G4652" t="str">
        <f t="shared" si="335"/>
        <v>2017-Q3</v>
      </c>
      <c r="H4652" s="4">
        <f>INDEX('ALL - prices'!$J$3:$DY$219,MATCH('COMBINED DATA'!A4652,'ALL - prices'!$B$3:$B$219,0),MATCH('COMBINED DATA'!G4652,'ALL - prices'!$J$1:$DY$1,0))</f>
        <v>42.707799999999999</v>
      </c>
      <c r="I4652" s="14">
        <f t="shared" si="339"/>
        <v>3.3520496996862512</v>
      </c>
      <c r="J4652" s="6">
        <f>INDEX('market cap'!$B$3:$DQ$219,MATCH(A4652,'market cap'!$A$3:$A$219,0),MATCH(G4652,'market cap'!$B$1:$DQ$1,0))</f>
        <v>3240.2134000000001</v>
      </c>
      <c r="K4652">
        <f t="shared" si="336"/>
        <v>8.0833944708149552</v>
      </c>
      <c r="L4652">
        <f>INDEX('PB2'!$D$2:$AQ$224,MATCH(A4652,'PB2'!$B$2:$B$224,0),MATCH(G4652,'PB2'!$D$1:$AQ$1,0))</f>
        <v>3.64243507385254</v>
      </c>
      <c r="M4652" s="16">
        <f t="shared" si="337"/>
        <v>0.27454161288380013</v>
      </c>
      <c r="N4652" s="6">
        <f>INDEX('ROA2'!$D$2:$AQ$224,MATCH(A4652,'ROA2'!$B$2:$B$224,0),MATCH(G4652,'ROA2'!$D$1:$AQ$1,0))</f>
        <v>8.2979173660278303</v>
      </c>
      <c r="O4652" s="6">
        <v>1813.0069759999999</v>
      </c>
      <c r="P4652" s="28">
        <v>7.8593738970847531E-3</v>
      </c>
    </row>
    <row r="4653" spans="1:16" x14ac:dyDescent="0.3">
      <c r="A4653" t="s">
        <v>582</v>
      </c>
      <c r="B4653" t="str">
        <f>VLOOKUP(A4653,Sheet3!L:L,1,FALSE)</f>
        <v>NFI CN EQUITY</v>
      </c>
      <c r="C4653" t="str">
        <f>VLOOKUP(A4653,'ALL - prices'!B:C,2,FALSE)</f>
        <v>NFI Group Inc</v>
      </c>
      <c r="D4653" t="str">
        <f>VLOOKUP(A4653,'ALL - prices'!B:I,8,FALSE)</f>
        <v>Industrials</v>
      </c>
      <c r="E4653">
        <v>2017</v>
      </c>
      <c r="F4653" t="s">
        <v>682</v>
      </c>
      <c r="G4653" t="str">
        <f t="shared" si="335"/>
        <v>2017-Q4</v>
      </c>
      <c r="H4653" s="4">
        <f>INDEX('ALL - prices'!$J$3:$DY$219,MATCH('COMBINED DATA'!A4653,'ALL - prices'!$B$3:$B$219,0),MATCH('COMBINED DATA'!G4653,'ALL - prices'!$J$1:$DY$1,0))</f>
        <v>45.043100000000003</v>
      </c>
      <c r="I4653" s="14">
        <f t="shared" si="339"/>
        <v>8.2775138181199708</v>
      </c>
      <c r="J4653" s="6">
        <f>INDEX('market cap'!$B$3:$DQ$219,MATCH(A4653,'market cap'!$A$3:$A$219,0),MATCH(G4653,'market cap'!$B$1:$DQ$1,0))</f>
        <v>3398.2575000000002</v>
      </c>
      <c r="K4653">
        <f t="shared" si="336"/>
        <v>8.1310180792312394</v>
      </c>
      <c r="L4653">
        <f>INDEX('PB2'!$D$2:$AQ$224,MATCH(A4653,'PB2'!$B$2:$B$224,0),MATCH(G4653,'PB2'!$D$1:$AQ$1,0))</f>
        <v>3.5341739654540998</v>
      </c>
      <c r="M4653" s="16">
        <f t="shared" si="337"/>
        <v>0.28295154957702023</v>
      </c>
      <c r="N4653" s="6">
        <f>INDEX('ROA2'!$D$2:$AQ$224,MATCH(A4653,'ROA2'!$B$2:$B$224,0),MATCH(G4653,'ROA2'!$D$1:$AQ$1,0))</f>
        <v>8.6108522415161097</v>
      </c>
      <c r="O4653" s="6">
        <v>1843.458048</v>
      </c>
      <c r="P4653" s="28">
        <v>1.6795893453859533E-2</v>
      </c>
    </row>
    <row r="4654" spans="1:16" x14ac:dyDescent="0.3">
      <c r="A4654" t="s">
        <v>582</v>
      </c>
      <c r="B4654" t="str">
        <f>VLOOKUP(A4654,Sheet3!L:L,1,FALSE)</f>
        <v>NFI CN EQUITY</v>
      </c>
      <c r="C4654" t="str">
        <f>VLOOKUP(A4654,'ALL - prices'!B:C,2,FALSE)</f>
        <v>NFI Group Inc</v>
      </c>
      <c r="D4654" t="str">
        <f>VLOOKUP(A4654,'ALL - prices'!B:I,8,FALSE)</f>
        <v>Industrials</v>
      </c>
      <c r="E4654">
        <v>2018</v>
      </c>
      <c r="F4654" t="s">
        <v>679</v>
      </c>
      <c r="G4654" t="str">
        <f t="shared" si="335"/>
        <v>2018-Q1</v>
      </c>
      <c r="H4654" s="4">
        <f>INDEX('ALL - prices'!$J$3:$DY$219,MATCH('COMBINED DATA'!A4654,'ALL - prices'!$B$3:$B$219,0),MATCH('COMBINED DATA'!G4654,'ALL - prices'!$J$1:$DY$1,0))</f>
        <v>49.120600000000003</v>
      </c>
      <c r="I4654" s="14">
        <f t="shared" si="339"/>
        <v>7.6401470729735896</v>
      </c>
      <c r="J4654" s="6">
        <f>INDEX('market cap'!$B$3:$DQ$219,MATCH(A4654,'market cap'!$A$3:$A$219,0),MATCH(G4654,'market cap'!$B$1:$DQ$1,0))</f>
        <v>3686.4976999999999</v>
      </c>
      <c r="K4654">
        <f t="shared" si="336"/>
        <v>8.2124321535315037</v>
      </c>
      <c r="L4654">
        <f>INDEX('PB2'!$D$2:$AQ$224,MATCH(A4654,'PB2'!$B$2:$B$224,0),MATCH(G4654,'PB2'!$D$1:$AQ$1,0))</f>
        <v>3.6412930488586399</v>
      </c>
      <c r="M4654" s="16">
        <f t="shared" si="337"/>
        <v>0.27462771784145446</v>
      </c>
      <c r="N4654" s="6">
        <f>INDEX('ROA2'!$D$2:$AQ$224,MATCH(A4654,'ROA2'!$B$2:$B$224,0),MATCH(G4654,'ROA2'!$D$1:$AQ$1,0))</f>
        <v>10.079983711242701</v>
      </c>
      <c r="O4654" s="6">
        <v>1974.587008</v>
      </c>
      <c r="P4654" s="28">
        <v>7.1132055401132738E-2</v>
      </c>
    </row>
    <row r="4655" spans="1:16" x14ac:dyDescent="0.3">
      <c r="A4655" t="s">
        <v>582</v>
      </c>
      <c r="B4655" t="str">
        <f>VLOOKUP(A4655,Sheet3!L:L,1,FALSE)</f>
        <v>NFI CN EQUITY</v>
      </c>
      <c r="C4655" t="str">
        <f>VLOOKUP(A4655,'ALL - prices'!B:C,2,FALSE)</f>
        <v>NFI Group Inc</v>
      </c>
      <c r="D4655" t="str">
        <f>VLOOKUP(A4655,'ALL - prices'!B:I,8,FALSE)</f>
        <v>Industrials</v>
      </c>
      <c r="E4655">
        <v>2018</v>
      </c>
      <c r="F4655" t="s">
        <v>680</v>
      </c>
      <c r="G4655" t="str">
        <f t="shared" si="335"/>
        <v>2018-Q2</v>
      </c>
      <c r="H4655" s="4">
        <f>INDEX('ALL - prices'!$J$3:$DY$219,MATCH('COMBINED DATA'!A4655,'ALL - prices'!$B$3:$B$219,0),MATCH('COMBINED DATA'!G4655,'ALL - prices'!$J$1:$DY$1,0))</f>
        <v>41.458599999999997</v>
      </c>
      <c r="I4655" s="14">
        <f t="shared" si="339"/>
        <v>6.5614241982336798</v>
      </c>
      <c r="J4655" s="6">
        <f>INDEX('market cap'!$B$3:$DQ$219,MATCH(A4655,'market cap'!$A$3:$A$219,0),MATCH(G4655,'market cap'!$B$1:$DQ$1,0))</f>
        <v>3090.2019</v>
      </c>
      <c r="K4655">
        <f t="shared" si="336"/>
        <v>8.0359917075630651</v>
      </c>
      <c r="L4655">
        <f>INDEX('PB2'!$D$2:$AQ$224,MATCH(A4655,'PB2'!$B$2:$B$224,0),MATCH(G4655,'PB2'!$D$1:$AQ$1,0))</f>
        <v>2.8922429084777801</v>
      </c>
      <c r="M4655" s="16">
        <f t="shared" si="337"/>
        <v>0.34575242524367056</v>
      </c>
      <c r="N4655" s="6">
        <f>INDEX('ROA2'!$D$2:$AQ$224,MATCH(A4655,'ROA2'!$B$2:$B$224,0),MATCH(G4655,'ROA2'!$D$1:$AQ$1,0))</f>
        <v>9.5636949539184606</v>
      </c>
      <c r="O4655" s="6">
        <v>2045.251968</v>
      </c>
      <c r="P4655" s="28">
        <v>3.5787210041240212E-2</v>
      </c>
    </row>
    <row r="4656" spans="1:16" x14ac:dyDescent="0.3">
      <c r="A4656" t="s">
        <v>582</v>
      </c>
      <c r="B4656" t="str">
        <f>VLOOKUP(A4656,Sheet3!L:L,1,FALSE)</f>
        <v>NFI CN EQUITY</v>
      </c>
      <c r="C4656" t="str">
        <f>VLOOKUP(A4656,'ALL - prices'!B:C,2,FALSE)</f>
        <v>NFI Group Inc</v>
      </c>
      <c r="D4656" t="str">
        <f>VLOOKUP(A4656,'ALL - prices'!B:I,8,FALSE)</f>
        <v>Industrials</v>
      </c>
      <c r="E4656">
        <v>2018</v>
      </c>
      <c r="F4656" t="s">
        <v>681</v>
      </c>
      <c r="G4656" t="str">
        <f t="shared" si="335"/>
        <v>2018-Q3</v>
      </c>
      <c r="H4656" s="4">
        <f>INDEX('ALL - prices'!$J$3:$DY$219,MATCH('COMBINED DATA'!A4656,'ALL - prices'!$B$3:$B$219,0),MATCH('COMBINED DATA'!G4656,'ALL - prices'!$J$1:$DY$1,0))</f>
        <v>42.808799999999998</v>
      </c>
      <c r="I4656" s="14">
        <f t="shared" si="339"/>
        <v>3.0273895350064648</v>
      </c>
      <c r="J4656" s="6">
        <f>INDEX('market cap'!$B$3:$DQ$219,MATCH(A4656,'market cap'!$A$3:$A$219,0),MATCH(G4656,'market cap'!$B$1:$DQ$1,0))</f>
        <v>3152.5169000000001</v>
      </c>
      <c r="K4656">
        <f t="shared" si="336"/>
        <v>8.0559564286494485</v>
      </c>
      <c r="L4656">
        <f>INDEX('PB2'!$D$2:$AQ$224,MATCH(A4656,'PB2'!$B$2:$B$224,0),MATCH(G4656,'PB2'!$D$1:$AQ$1,0))</f>
        <v>2.97980904579163</v>
      </c>
      <c r="M4656" s="16">
        <f t="shared" si="337"/>
        <v>0.3355919740603161</v>
      </c>
      <c r="N4656" s="6">
        <f>INDEX('ROA2'!$D$2:$AQ$224,MATCH(A4656,'ROA2'!$B$2:$B$224,0),MATCH(G4656,'ROA2'!$D$1:$AQ$1,0))</f>
        <v>9.9093255996704102</v>
      </c>
      <c r="O4656" s="6">
        <v>2037.729024</v>
      </c>
      <c r="P4656" s="28">
        <v>-3.6782480191702481E-3</v>
      </c>
    </row>
    <row r="4657" spans="1:16" x14ac:dyDescent="0.3">
      <c r="A4657" t="s">
        <v>582</v>
      </c>
      <c r="B4657" t="str">
        <f>VLOOKUP(A4657,Sheet3!L:L,1,FALSE)</f>
        <v>NFI CN EQUITY</v>
      </c>
      <c r="C4657" t="str">
        <f>VLOOKUP(A4657,'ALL - prices'!B:C,2,FALSE)</f>
        <v>NFI Group Inc</v>
      </c>
      <c r="D4657" t="str">
        <f>VLOOKUP(A4657,'ALL - prices'!B:I,8,FALSE)</f>
        <v>Industrials</v>
      </c>
      <c r="E4657">
        <v>2018</v>
      </c>
      <c r="F4657" t="s">
        <v>682</v>
      </c>
      <c r="G4657" t="str">
        <f t="shared" si="335"/>
        <v>2018-Q4</v>
      </c>
      <c r="H4657" s="4">
        <f>INDEX('ALL - prices'!$J$3:$DY$219,MATCH('COMBINED DATA'!A4657,'ALL - prices'!$B$3:$B$219,0),MATCH('COMBINED DATA'!G4657,'ALL - prices'!$J$1:$DY$1,0))</f>
        <v>29.314699999999998</v>
      </c>
      <c r="I4657" s="14">
        <f t="shared" si="339"/>
        <v>3.768777535112243</v>
      </c>
      <c r="J4657" s="6">
        <f>INDEX('market cap'!$B$3:$DQ$219,MATCH(A4657,'market cap'!$A$3:$A$219,0),MATCH(G4657,'market cap'!$B$1:$DQ$1,0))</f>
        <v>2122.5046000000002</v>
      </c>
      <c r="K4657">
        <f t="shared" si="336"/>
        <v>7.660352085438749</v>
      </c>
      <c r="L4657">
        <f>INDEX('PB2'!$D$2:$AQ$224,MATCH(A4657,'PB2'!$B$2:$B$224,0),MATCH(G4657,'PB2'!$D$1:$AQ$1,0))</f>
        <v>1.90069103240967</v>
      </c>
      <c r="M4657" s="16">
        <f t="shared" si="337"/>
        <v>0.52612443734856462</v>
      </c>
      <c r="N4657" s="6">
        <f>INDEX('ROA2'!$D$2:$AQ$224,MATCH(A4657,'ROA2'!$B$2:$B$224,0),MATCH(G4657,'ROA2'!$D$1:$AQ$1,0))</f>
        <v>9.9261493682861293</v>
      </c>
      <c r="O4657" s="6">
        <v>2050.1969920000001</v>
      </c>
      <c r="P4657" s="28">
        <v>6.1185603449500437E-3</v>
      </c>
    </row>
    <row r="4658" spans="1:16" x14ac:dyDescent="0.3">
      <c r="A4658" t="s">
        <v>582</v>
      </c>
      <c r="B4658" t="str">
        <f>VLOOKUP(A4658,Sheet3!L:L,1,FALSE)</f>
        <v>NFI CN EQUITY</v>
      </c>
      <c r="C4658" t="str">
        <f>VLOOKUP(A4658,'ALL - prices'!B:C,2,FALSE)</f>
        <v>NFI Group Inc</v>
      </c>
      <c r="D4658" t="str">
        <f>VLOOKUP(A4658,'ALL - prices'!B:I,8,FALSE)</f>
        <v>Industrials</v>
      </c>
      <c r="E4658">
        <v>2019</v>
      </c>
      <c r="F4658" t="s">
        <v>679</v>
      </c>
      <c r="G4658" t="str">
        <f t="shared" ref="G4658:G4721" si="340">E4658&amp;"-"&amp;F4658</f>
        <v>2019-Q1</v>
      </c>
      <c r="H4658" s="4">
        <f>INDEX('ALL - prices'!$J$3:$DY$219,MATCH('COMBINED DATA'!A4658,'ALL - prices'!$B$3:$B$219,0),MATCH('COMBINED DATA'!G4658,'ALL - prices'!$J$1:$DY$1,0))</f>
        <v>28.5761</v>
      </c>
      <c r="I4658" s="14">
        <f t="shared" si="339"/>
        <v>7.6790949950173184</v>
      </c>
      <c r="J4658" s="6">
        <f>INDEX('market cap'!$B$3:$DQ$219,MATCH(A4658,'market cap'!$A$3:$A$219,0),MATCH(G4658,'market cap'!$B$1:$DQ$1,0))</f>
        <v>1997.7961</v>
      </c>
      <c r="K4658">
        <f t="shared" ref="K4658:K4721" si="341">LN(J4658)</f>
        <v>7.5997999019487814</v>
      </c>
      <c r="L4658">
        <f>INDEX('PB2'!$D$2:$AQ$224,MATCH(A4658,'PB2'!$B$2:$B$224,0),MATCH(G4658,'PB2'!$D$1:$AQ$1,0))</f>
        <v>1.89417099952698</v>
      </c>
      <c r="M4658" s="16">
        <f t="shared" ref="M4658:M4721" si="342">1/L4658</f>
        <v>0.52793543996277215</v>
      </c>
      <c r="N4658" s="6">
        <f>INDEX('ROA2'!$D$2:$AQ$224,MATCH(A4658,'ROA2'!$B$2:$B$224,0),MATCH(G4658,'ROA2'!$D$1:$AQ$1,0))</f>
        <v>7.9008598327636701</v>
      </c>
      <c r="O4658" s="6">
        <v>2074.1369599999998</v>
      </c>
      <c r="P4658" s="28">
        <v>1.1676911093624159E-2</v>
      </c>
    </row>
    <row r="4659" spans="1:16" x14ac:dyDescent="0.3">
      <c r="A4659" t="s">
        <v>582</v>
      </c>
      <c r="B4659" t="str">
        <f>VLOOKUP(A4659,Sheet3!L:L,1,FALSE)</f>
        <v>NFI CN EQUITY</v>
      </c>
      <c r="C4659" t="str">
        <f>VLOOKUP(A4659,'ALL - prices'!B:C,2,FALSE)</f>
        <v>NFI Group Inc</v>
      </c>
      <c r="D4659" t="str">
        <f>VLOOKUP(A4659,'ALL - prices'!B:I,8,FALSE)</f>
        <v>Industrials</v>
      </c>
      <c r="E4659">
        <v>2019</v>
      </c>
      <c r="F4659" t="s">
        <v>680</v>
      </c>
      <c r="G4659" t="str">
        <f t="shared" si="340"/>
        <v>2019-Q2</v>
      </c>
      <c r="H4659" s="4">
        <f>INDEX('ALL - prices'!$J$3:$DY$219,MATCH('COMBINED DATA'!A4659,'ALL - prices'!$B$3:$B$219,0),MATCH('COMBINED DATA'!G4659,'ALL - prices'!$J$1:$DY$1,0))</f>
        <v>32.563299999999998</v>
      </c>
      <c r="I4659" s="14">
        <f t="shared" si="339"/>
        <v>5.8213518859453881</v>
      </c>
      <c r="J4659" s="6">
        <f>INDEX('market cap'!$B$3:$DQ$219,MATCH(A4659,'market cap'!$A$3:$A$219,0),MATCH(G4659,'market cap'!$B$1:$DQ$1,0))</f>
        <v>2300.1876000000002</v>
      </c>
      <c r="K4659">
        <f t="shared" si="341"/>
        <v>7.7407459638083713</v>
      </c>
      <c r="L4659">
        <f>INDEX('PB2'!$D$2:$AQ$224,MATCH(A4659,'PB2'!$B$2:$B$224,0),MATCH(G4659,'PB2'!$D$1:$AQ$1,0))</f>
        <v>2.1850531101226802</v>
      </c>
      <c r="M4659" s="16">
        <f t="shared" si="342"/>
        <v>0.45765477981624658</v>
      </c>
      <c r="N4659" s="6">
        <f>INDEX('ROA2'!$D$2:$AQ$224,MATCH(A4659,'ROA2'!$B$2:$B$224,0),MATCH(G4659,'ROA2'!$D$1:$AQ$1,0))</f>
        <v>6.8573288917541504</v>
      </c>
      <c r="O4659" s="6">
        <v>2205.2369920000001</v>
      </c>
      <c r="P4659" s="28">
        <v>6.3207027562924428E-2</v>
      </c>
    </row>
    <row r="4660" spans="1:16" x14ac:dyDescent="0.3">
      <c r="A4660" t="s">
        <v>582</v>
      </c>
      <c r="B4660" t="str">
        <f>VLOOKUP(A4660,Sheet3!L:L,1,FALSE)</f>
        <v>NFI CN EQUITY</v>
      </c>
      <c r="C4660" t="str">
        <f>VLOOKUP(A4660,'ALL - prices'!B:C,2,FALSE)</f>
        <v>NFI Group Inc</v>
      </c>
      <c r="D4660" t="str">
        <f>VLOOKUP(A4660,'ALL - prices'!B:I,8,FALSE)</f>
        <v>Industrials</v>
      </c>
      <c r="E4660">
        <v>2019</v>
      </c>
      <c r="F4660" t="s">
        <v>681</v>
      </c>
      <c r="G4660" t="str">
        <f t="shared" si="340"/>
        <v>2019-Q3</v>
      </c>
      <c r="H4660" s="4">
        <f>INDEX('ALL - prices'!$J$3:$DY$219,MATCH('COMBINED DATA'!A4660,'ALL - prices'!$B$3:$B$219,0),MATCH('COMBINED DATA'!G4660,'ALL - prices'!$J$1:$DY$1,0))</f>
        <v>25.185300000000002</v>
      </c>
      <c r="I4660" s="14">
        <f t="shared" si="339"/>
        <v>4.6768636829788646</v>
      </c>
      <c r="J4660" s="6">
        <f>INDEX('market cap'!$B$3:$DQ$219,MATCH(A4660,'market cap'!$A$3:$A$219,0),MATCH(G4660,'market cap'!$B$1:$DQ$1,0))</f>
        <v>1753.8561999999999</v>
      </c>
      <c r="K4660">
        <f t="shared" si="341"/>
        <v>7.4695721855347657</v>
      </c>
      <c r="L4660">
        <f>INDEX('PB2'!$D$2:$AQ$224,MATCH(A4660,'PB2'!$B$2:$B$224,0),MATCH(G4660,'PB2'!$D$1:$AQ$1,0))</f>
        <v>1.7286230325698899</v>
      </c>
      <c r="M4660" s="16">
        <f t="shared" si="342"/>
        <v>0.57849512655939284</v>
      </c>
      <c r="N4660" s="6">
        <f>INDEX('ROA2'!$D$2:$AQ$224,MATCH(A4660,'ROA2'!$B$2:$B$224,0),MATCH(G4660,'ROA2'!$D$1:$AQ$1,0))</f>
        <v>4.2248830795288104</v>
      </c>
      <c r="O4660" s="6">
        <v>2909.248</v>
      </c>
      <c r="P4660" s="28">
        <v>0.3192450564515108</v>
      </c>
    </row>
    <row r="4661" spans="1:16" x14ac:dyDescent="0.3">
      <c r="A4661" t="s">
        <v>582</v>
      </c>
      <c r="B4661" t="str">
        <f>VLOOKUP(A4661,Sheet3!L:L,1,FALSE)</f>
        <v>NFI CN EQUITY</v>
      </c>
      <c r="C4661" t="str">
        <f>VLOOKUP(A4661,'ALL - prices'!B:C,2,FALSE)</f>
        <v>NFI Group Inc</v>
      </c>
      <c r="D4661" t="str">
        <f>VLOOKUP(A4661,'ALL - prices'!B:I,8,FALSE)</f>
        <v>Industrials</v>
      </c>
      <c r="E4661">
        <v>2019</v>
      </c>
      <c r="F4661" t="s">
        <v>682</v>
      </c>
      <c r="G4661" t="str">
        <f t="shared" si="340"/>
        <v>2019-Q4</v>
      </c>
      <c r="H4661" s="4">
        <f>INDEX('ALL - prices'!$J$3:$DY$219,MATCH('COMBINED DATA'!A4661,'ALL - prices'!$B$3:$B$219,0),MATCH('COMBINED DATA'!G4661,'ALL - prices'!$J$1:$DY$1,0))</f>
        <v>24.2532</v>
      </c>
      <c r="I4661" s="14">
        <f t="shared" si="339"/>
        <v>4.0626558033713209</v>
      </c>
      <c r="J4661" s="6">
        <f>INDEX('market cap'!$B$3:$DQ$219,MATCH(A4661,'market cap'!$A$3:$A$219,0),MATCH(G4661,'market cap'!$B$1:$DQ$1,0))</f>
        <v>1663.4684</v>
      </c>
      <c r="K4661">
        <f t="shared" si="341"/>
        <v>7.4166600991855276</v>
      </c>
      <c r="L4661">
        <f>INDEX('PB2'!$D$2:$AQ$224,MATCH(A4661,'PB2'!$B$2:$B$224,0),MATCH(G4661,'PB2'!$D$1:$AQ$1,0))</f>
        <v>1.5684299468994101</v>
      </c>
      <c r="M4661" s="16">
        <f t="shared" si="342"/>
        <v>0.63758027700049658</v>
      </c>
      <c r="N4661" s="6">
        <f>INDEX('ROA2'!$D$2:$AQ$224,MATCH(A4661,'ROA2'!$B$2:$B$224,0),MATCH(G4661,'ROA2'!$D$1:$AQ$1,0))</f>
        <v>2.6573679447174099</v>
      </c>
      <c r="O4661" s="6">
        <v>2946.1749759999998</v>
      </c>
      <c r="P4661" s="28">
        <v>1.2692962580020589E-2</v>
      </c>
    </row>
    <row r="4662" spans="1:16" x14ac:dyDescent="0.3">
      <c r="A4662" t="s">
        <v>582</v>
      </c>
      <c r="B4662" t="str">
        <f>VLOOKUP(A4662,Sheet3!L:L,1,FALSE)</f>
        <v>NFI CN EQUITY</v>
      </c>
      <c r="C4662" t="str">
        <f>VLOOKUP(A4662,'ALL - prices'!B:C,2,FALSE)</f>
        <v>NFI Group Inc</v>
      </c>
      <c r="D4662" t="str">
        <f>VLOOKUP(A4662,'ALL - prices'!B:I,8,FALSE)</f>
        <v>Industrials</v>
      </c>
      <c r="E4662">
        <v>2020</v>
      </c>
      <c r="F4662" t="s">
        <v>679</v>
      </c>
      <c r="G4662" t="str">
        <f t="shared" si="340"/>
        <v>2020-Q1</v>
      </c>
      <c r="H4662" s="4">
        <f>INDEX('ALL - prices'!$J$3:$DY$219,MATCH('COMBINED DATA'!A4662,'ALL - prices'!$B$3:$B$219,0),MATCH('COMBINED DATA'!G4662,'ALL - prices'!$J$1:$DY$1,0))</f>
        <v>13.895099999999999</v>
      </c>
      <c r="I4662" s="14">
        <f t="shared" si="339"/>
        <v>5.6332865477593712</v>
      </c>
      <c r="J4662" s="6">
        <f>INDEX('market cap'!$B$3:$DQ$219,MATCH(A4662,'market cap'!$A$3:$A$219,0),MATCH(G4662,'market cap'!$B$1:$DQ$1,0))</f>
        <v>941.2183</v>
      </c>
      <c r="K4662">
        <f t="shared" si="341"/>
        <v>6.8471750999281076</v>
      </c>
      <c r="L4662">
        <f>INDEX('PB2'!$D$2:$AQ$224,MATCH(A4662,'PB2'!$B$2:$B$224,0),MATCH(G4662,'PB2'!$D$1:$AQ$1,0))</f>
        <v>0.9636589884758</v>
      </c>
      <c r="M4662" s="16">
        <f t="shared" si="342"/>
        <v>1.0377114850365063</v>
      </c>
      <c r="N4662" s="6">
        <f>INDEX('ROA2'!$D$2:$AQ$224,MATCH(A4662,'ROA2'!$B$2:$B$224,0),MATCH(G4662,'ROA2'!$D$1:$AQ$1,0))</f>
        <v>2.2942020893096902</v>
      </c>
      <c r="O4662" s="6">
        <v>2955.7608959999998</v>
      </c>
      <c r="P4662" s="28">
        <v>3.2536831919653059E-3</v>
      </c>
    </row>
    <row r="4663" spans="1:16" x14ac:dyDescent="0.3">
      <c r="A4663" t="s">
        <v>582</v>
      </c>
      <c r="B4663" t="str">
        <f>VLOOKUP(A4663,Sheet3!L:L,1,FALSE)</f>
        <v>NFI CN EQUITY</v>
      </c>
      <c r="C4663" t="str">
        <f>VLOOKUP(A4663,'ALL - prices'!B:C,2,FALSE)</f>
        <v>NFI Group Inc</v>
      </c>
      <c r="D4663" t="str">
        <f>VLOOKUP(A4663,'ALL - prices'!B:I,8,FALSE)</f>
        <v>Industrials</v>
      </c>
      <c r="E4663">
        <v>2020</v>
      </c>
      <c r="F4663" t="s">
        <v>680</v>
      </c>
      <c r="G4663" t="str">
        <f t="shared" si="340"/>
        <v>2020-Q2</v>
      </c>
      <c r="H4663" s="4">
        <f>INDEX('ALL - prices'!$J$3:$DY$219,MATCH('COMBINED DATA'!A4663,'ALL - prices'!$B$3:$B$219,0),MATCH('COMBINED DATA'!G4663,'ALL - prices'!$J$1:$DY$1,0))</f>
        <v>15.5588</v>
      </c>
      <c r="I4663" s="14">
        <f t="shared" si="339"/>
        <v>5.4045415700593722</v>
      </c>
      <c r="J4663" s="6">
        <f>INDEX('market cap'!$B$3:$DQ$219,MATCH(A4663,'market cap'!$A$3:$A$219,0),MATCH(G4663,'market cap'!$B$1:$DQ$1,0))</f>
        <v>1040.7338999999999</v>
      </c>
      <c r="K4663">
        <f t="shared" si="341"/>
        <v>6.947681416342169</v>
      </c>
      <c r="L4663">
        <f>INDEX('PB2'!$D$2:$AQ$224,MATCH(A4663,'PB2'!$B$2:$B$224,0),MATCH(G4663,'PB2'!$D$1:$AQ$1,0))</f>
        <v>1.22458100318909</v>
      </c>
      <c r="M4663" s="16">
        <f t="shared" si="342"/>
        <v>0.81660584101482092</v>
      </c>
      <c r="N4663" s="6">
        <f>INDEX('ROA2'!$D$2:$AQ$224,MATCH(A4663,'ROA2'!$B$2:$B$224,0),MATCH(G4663,'ROA2'!$D$1:$AQ$1,0))</f>
        <v>-1.0108380317687999</v>
      </c>
      <c r="O4663" s="6">
        <v>2877.6719360000002</v>
      </c>
      <c r="P4663" s="28">
        <v>-2.6419241186144846E-2</v>
      </c>
    </row>
    <row r="4664" spans="1:16" x14ac:dyDescent="0.3">
      <c r="A4664" t="s">
        <v>582</v>
      </c>
      <c r="B4664" t="str">
        <f>VLOOKUP(A4664,Sheet3!L:L,1,FALSE)</f>
        <v>NFI CN EQUITY</v>
      </c>
      <c r="C4664" t="str">
        <f>VLOOKUP(A4664,'ALL - prices'!B:C,2,FALSE)</f>
        <v>NFI Group Inc</v>
      </c>
      <c r="D4664" t="str">
        <f>VLOOKUP(A4664,'ALL - prices'!B:I,8,FALSE)</f>
        <v>Industrials</v>
      </c>
      <c r="E4664">
        <v>2020</v>
      </c>
      <c r="F4664" t="s">
        <v>681</v>
      </c>
      <c r="G4664" t="str">
        <f t="shared" si="340"/>
        <v>2020-Q3</v>
      </c>
      <c r="H4664" s="4">
        <f>INDEX('ALL - prices'!$J$3:$DY$219,MATCH('COMBINED DATA'!A4664,'ALL - prices'!$B$3:$B$219,0),MATCH('COMBINED DATA'!G4664,'ALL - prices'!$J$1:$DY$1,0))</f>
        <v>15.6706</v>
      </c>
      <c r="I4664" s="14">
        <f t="shared" si="339"/>
        <v>2.2968727832642366</v>
      </c>
      <c r="J4664" s="6">
        <f>INDEX('market cap'!$B$3:$DQ$219,MATCH(A4664,'market cap'!$A$3:$A$219,0),MATCH(G4664,'market cap'!$B$1:$DQ$1,0))</f>
        <v>1035.3035</v>
      </c>
      <c r="K4664">
        <f t="shared" si="341"/>
        <v>6.9424498994289632</v>
      </c>
      <c r="L4664">
        <f>INDEX('PB2'!$D$2:$AQ$224,MATCH(A4664,'PB2'!$B$2:$B$224,0),MATCH(G4664,'PB2'!$D$1:$AQ$1,0))</f>
        <v>1.2813409566879299</v>
      </c>
      <c r="M4664" s="16">
        <f t="shared" si="342"/>
        <v>0.78043240152476423</v>
      </c>
      <c r="N4664" s="6">
        <f>INDEX('ROA2'!$D$2:$AQ$224,MATCH(A4664,'ROA2'!$B$2:$B$224,0),MATCH(G4664,'ROA2'!$D$1:$AQ$1,0))</f>
        <v>-3.9031939506530802</v>
      </c>
      <c r="O4664" s="6">
        <v>2637.3370880000002</v>
      </c>
      <c r="P4664" s="28">
        <v>-8.3517111521082002E-2</v>
      </c>
    </row>
    <row r="4665" spans="1:16" x14ac:dyDescent="0.3">
      <c r="A4665" t="s">
        <v>582</v>
      </c>
      <c r="B4665" t="str">
        <f>VLOOKUP(A4665,Sheet3!L:L,1,FALSE)</f>
        <v>NFI CN EQUITY</v>
      </c>
      <c r="C4665" t="str">
        <f>VLOOKUP(A4665,'ALL - prices'!B:C,2,FALSE)</f>
        <v>NFI Group Inc</v>
      </c>
      <c r="D4665" t="str">
        <f>VLOOKUP(A4665,'ALL - prices'!B:I,8,FALSE)</f>
        <v>Industrials</v>
      </c>
      <c r="E4665">
        <v>2020</v>
      </c>
      <c r="F4665" t="s">
        <v>682</v>
      </c>
      <c r="G4665" t="str">
        <f t="shared" si="340"/>
        <v>2020-Q4</v>
      </c>
      <c r="H4665" s="4">
        <f>INDEX('ALL - prices'!$J$3:$DY$219,MATCH('COMBINED DATA'!A4665,'ALL - prices'!$B$3:$B$219,0),MATCH('COMBINED DATA'!G4665,'ALL - prices'!$J$1:$DY$1,0))</f>
        <v>23.0029</v>
      </c>
      <c r="I4665" s="14">
        <f t="shared" si="339"/>
        <v>3.4233511265766086</v>
      </c>
      <c r="J4665" s="6">
        <f>INDEX('market cap'!$B$3:$DQ$219,MATCH(A4665,'market cap'!$A$3:$A$219,0),MATCH(G4665,'market cap'!$B$1:$DQ$1,0))</f>
        <v>1506.2234000000001</v>
      </c>
      <c r="K4665">
        <f t="shared" si="341"/>
        <v>7.3173607373319927</v>
      </c>
      <c r="L4665">
        <f>INDEX('PB2'!$D$2:$AQ$224,MATCH(A4665,'PB2'!$B$2:$B$224,0),MATCH(G4665,'PB2'!$D$1:$AQ$1,0))</f>
        <v>1.94303798675537</v>
      </c>
      <c r="M4665" s="16">
        <f t="shared" si="342"/>
        <v>0.51465797725852735</v>
      </c>
      <c r="N4665" s="6">
        <f>INDEX('ROA2'!$D$2:$AQ$224,MATCH(A4665,'ROA2'!$B$2:$B$224,0),MATCH(G4665,'ROA2'!$D$1:$AQ$1,0))</f>
        <v>-4.6804981231689498</v>
      </c>
      <c r="O4665" s="6">
        <v>2697.412096</v>
      </c>
      <c r="P4665" s="28">
        <v>2.2778661200854349E-2</v>
      </c>
    </row>
    <row r="4666" spans="1:16" x14ac:dyDescent="0.3">
      <c r="A4666" t="s">
        <v>582</v>
      </c>
      <c r="B4666" t="str">
        <f>VLOOKUP(A4666,Sheet3!L:L,1,FALSE)</f>
        <v>NFI CN EQUITY</v>
      </c>
      <c r="C4666" t="str">
        <f>VLOOKUP(A4666,'ALL - prices'!B:C,2,FALSE)</f>
        <v>NFI Group Inc</v>
      </c>
      <c r="D4666" t="str">
        <f>VLOOKUP(A4666,'ALL - prices'!B:I,8,FALSE)</f>
        <v>Industrials</v>
      </c>
      <c r="E4666">
        <v>2021</v>
      </c>
      <c r="F4666" t="s">
        <v>679</v>
      </c>
      <c r="G4666" t="str">
        <f t="shared" si="340"/>
        <v>2021-Q1</v>
      </c>
      <c r="H4666" s="4">
        <f>INDEX('ALL - prices'!$J$3:$DY$219,MATCH('COMBINED DATA'!A4666,'ALL - prices'!$B$3:$B$219,0),MATCH('COMBINED DATA'!G4666,'ALL - prices'!$J$1:$DY$1,0))</f>
        <v>26.932200000000002</v>
      </c>
      <c r="I4666" s="14">
        <f t="shared" si="339"/>
        <v>4.8867197249279792</v>
      </c>
      <c r="J4666" s="6">
        <f>INDEX('market cap'!$B$3:$DQ$219,MATCH(A4666,'market cap'!$A$3:$A$219,0),MATCH(G4666,'market cap'!$B$1:$DQ$1,0))</f>
        <v>1985.8675000000001</v>
      </c>
      <c r="K4666">
        <f t="shared" si="341"/>
        <v>7.5938111253603049</v>
      </c>
      <c r="L4666">
        <f>INDEX('PB2'!$D$2:$AQ$224,MATCH(A4666,'PB2'!$B$2:$B$224,0),MATCH(G4666,'PB2'!$D$1:$AQ$1,0))</f>
        <v>1.83286905288696</v>
      </c>
      <c r="M4666" s="16">
        <f t="shared" si="342"/>
        <v>0.54559271347011706</v>
      </c>
      <c r="N4666" s="6">
        <f>INDEX('ROA2'!$D$2:$AQ$224,MATCH(A4666,'ROA2'!$B$2:$B$224,0),MATCH(G4666,'ROA2'!$D$1:$AQ$1,0))</f>
        <v>-5.5232820510864302</v>
      </c>
      <c r="O4666" s="6">
        <v>2755.9150079999999</v>
      </c>
      <c r="P4666" s="28">
        <v>2.1688533274820728E-2</v>
      </c>
    </row>
    <row r="4667" spans="1:16" x14ac:dyDescent="0.3">
      <c r="A4667" t="s">
        <v>582</v>
      </c>
      <c r="B4667" t="str">
        <f>VLOOKUP(A4667,Sheet3!L:L,1,FALSE)</f>
        <v>NFI CN EQUITY</v>
      </c>
      <c r="C4667" t="str">
        <f>VLOOKUP(A4667,'ALL - prices'!B:C,2,FALSE)</f>
        <v>NFI Group Inc</v>
      </c>
      <c r="D4667" t="str">
        <f>VLOOKUP(A4667,'ALL - prices'!B:I,8,FALSE)</f>
        <v>Industrials</v>
      </c>
      <c r="E4667">
        <v>2021</v>
      </c>
      <c r="F4667" t="s">
        <v>680</v>
      </c>
      <c r="G4667" t="str">
        <f t="shared" si="340"/>
        <v>2021-Q2</v>
      </c>
      <c r="H4667" s="4">
        <f>INDEX('ALL - prices'!$J$3:$DY$219,MATCH('COMBINED DATA'!A4667,'ALL - prices'!$B$3:$B$219,0),MATCH('COMBINED DATA'!G4667,'ALL - prices'!$J$1:$DY$1,0))</f>
        <v>27.319600000000001</v>
      </c>
      <c r="I4667" s="14">
        <f t="shared" si="339"/>
        <v>4.4330189212131019</v>
      </c>
      <c r="J4667" s="6">
        <f>INDEX('market cap'!$B$3:$DQ$219,MATCH(A4667,'market cap'!$A$3:$A$219,0),MATCH(G4667,'market cap'!$B$1:$DQ$1,0))</f>
        <v>1999.6496</v>
      </c>
      <c r="K4667">
        <f t="shared" si="341"/>
        <v>7.6007272441927691</v>
      </c>
      <c r="L4667">
        <f>INDEX('PB2'!$D$2:$AQ$224,MATCH(A4667,'PB2'!$B$2:$B$224,0),MATCH(G4667,'PB2'!$D$1:$AQ$1,0))</f>
        <v>1.9856139421462999</v>
      </c>
      <c r="M4667" s="16">
        <f t="shared" si="342"/>
        <v>0.50362257172664437</v>
      </c>
      <c r="N4667" s="6">
        <f>INDEX('ROA2'!$D$2:$AQ$224,MATCH(A4667,'ROA2'!$B$2:$B$224,0),MATCH(G4667,'ROA2'!$D$1:$AQ$1,0))</f>
        <v>-2.9929780960082999</v>
      </c>
      <c r="O4667" s="6">
        <v>2699.650048</v>
      </c>
      <c r="P4667" s="28">
        <v>-2.0416072279686202E-2</v>
      </c>
    </row>
    <row r="4668" spans="1:16" x14ac:dyDescent="0.3">
      <c r="A4668" t="s">
        <v>582</v>
      </c>
      <c r="B4668" t="str">
        <f>VLOOKUP(A4668,Sheet3!L:L,1,FALSE)</f>
        <v>NFI CN EQUITY</v>
      </c>
      <c r="C4668" t="str">
        <f>VLOOKUP(A4668,'ALL - prices'!B:C,2,FALSE)</f>
        <v>NFI Group Inc</v>
      </c>
      <c r="D4668" t="str">
        <f>VLOOKUP(A4668,'ALL - prices'!B:I,8,FALSE)</f>
        <v>Industrials</v>
      </c>
      <c r="E4668">
        <v>2021</v>
      </c>
      <c r="F4668" t="s">
        <v>681</v>
      </c>
      <c r="G4668" t="str">
        <f t="shared" si="340"/>
        <v>2021-Q3</v>
      </c>
      <c r="H4668" s="4">
        <f>INDEX('ALL - prices'!$J$3:$DY$219,MATCH('COMBINED DATA'!A4668,'ALL - prices'!$B$3:$B$219,0),MATCH('COMBINED DATA'!G4668,'ALL - prices'!$J$1:$DY$1,0))</f>
        <v>23.324200000000001</v>
      </c>
      <c r="I4668" s="14">
        <f t="shared" si="339"/>
        <v>3.4884171409346503</v>
      </c>
      <c r="J4668" s="6">
        <f>INDEX('market cap'!$B$3:$DQ$219,MATCH(A4668,'market cap'!$A$3:$A$219,0),MATCH(G4668,'market cap'!$B$1:$DQ$1,0))</f>
        <v>1692.3603000000001</v>
      </c>
      <c r="K4668">
        <f t="shared" si="341"/>
        <v>7.4338794607593819</v>
      </c>
      <c r="L4668">
        <f>INDEX('PB2'!$D$2:$AQ$224,MATCH(A4668,'PB2'!$B$2:$B$224,0),MATCH(G4668,'PB2'!$D$1:$AQ$1,0))</f>
        <v>1.7088320255279501</v>
      </c>
      <c r="M4668" s="16">
        <f t="shared" si="342"/>
        <v>0.58519502505873633</v>
      </c>
      <c r="N4668" s="6">
        <f>INDEX('ROA2'!$D$2:$AQ$224,MATCH(A4668,'ROA2'!$B$2:$B$224,0),MATCH(G4668,'ROA2'!$D$1:$AQ$1,0))</f>
        <v>-0.25637900829315202</v>
      </c>
      <c r="O4668" s="6">
        <v>2688.3630079999998</v>
      </c>
      <c r="P4668" s="28">
        <v>-4.1809270828869153E-3</v>
      </c>
    </row>
    <row r="4669" spans="1:16" x14ac:dyDescent="0.3">
      <c r="A4669" t="s">
        <v>582</v>
      </c>
      <c r="B4669" t="str">
        <f>VLOOKUP(A4669,Sheet3!L:L,1,FALSE)</f>
        <v>NFI CN EQUITY</v>
      </c>
      <c r="C4669" t="str">
        <f>VLOOKUP(A4669,'ALL - prices'!B:C,2,FALSE)</f>
        <v>NFI Group Inc</v>
      </c>
      <c r="D4669" t="str">
        <f>VLOOKUP(A4669,'ALL - prices'!B:I,8,FALSE)</f>
        <v>Industrials</v>
      </c>
      <c r="E4669">
        <v>2021</v>
      </c>
      <c r="F4669" t="s">
        <v>682</v>
      </c>
      <c r="G4669" t="str">
        <f t="shared" si="340"/>
        <v>2021-Q4</v>
      </c>
      <c r="H4669" s="4">
        <f>INDEX('ALL - prices'!$J$3:$DY$219,MATCH('COMBINED DATA'!A4669,'ALL - prices'!$B$3:$B$219,0),MATCH('COMBINED DATA'!G4669,'ALL - prices'!$J$1:$DY$1,0))</f>
        <v>20.0337</v>
      </c>
      <c r="I4669" s="14">
        <f t="shared" si="339"/>
        <v>2.6150230222058712</v>
      </c>
      <c r="J4669" s="6">
        <f>INDEX('market cap'!$B$3:$DQ$219,MATCH(A4669,'market cap'!$A$3:$A$219,0),MATCH(G4669,'market cap'!$B$1:$DQ$1,0))</f>
        <v>1562.0863999999999</v>
      </c>
      <c r="K4669">
        <f t="shared" si="341"/>
        <v>7.353777642570269</v>
      </c>
      <c r="L4669">
        <f>INDEX('PB2'!$D$2:$AQ$224,MATCH(A4669,'PB2'!$B$2:$B$224,0),MATCH(G4669,'PB2'!$D$1:$AQ$1,0))</f>
        <v>1.28684294223785</v>
      </c>
      <c r="M4669" s="16">
        <f t="shared" si="342"/>
        <v>0.77709560908884234</v>
      </c>
      <c r="N4669" s="6">
        <f>INDEX('ROA2'!$D$2:$AQ$224,MATCH(A4669,'ROA2'!$B$2:$B$224,0),MATCH(G4669,'ROA2'!$D$1:$AQ$1,0))</f>
        <v>9.7492001950740995E-2</v>
      </c>
      <c r="O4669" s="6">
        <v>2779.96288</v>
      </c>
      <c r="P4669" s="28">
        <v>3.4072731892016955E-2</v>
      </c>
    </row>
    <row r="4670" spans="1:16" x14ac:dyDescent="0.3">
      <c r="A4670" t="s">
        <v>582</v>
      </c>
      <c r="B4670" t="str">
        <f>VLOOKUP(A4670,Sheet3!L:L,1,FALSE)</f>
        <v>NFI CN EQUITY</v>
      </c>
      <c r="C4670" t="str">
        <f>VLOOKUP(A4670,'ALL - prices'!B:C,2,FALSE)</f>
        <v>NFI Group Inc</v>
      </c>
      <c r="D4670" t="str">
        <f>VLOOKUP(A4670,'ALL - prices'!B:I,8,FALSE)</f>
        <v>Industrials</v>
      </c>
      <c r="E4670">
        <v>2022</v>
      </c>
      <c r="F4670" t="s">
        <v>679</v>
      </c>
      <c r="G4670" t="str">
        <f t="shared" si="340"/>
        <v>2022-Q1</v>
      </c>
      <c r="H4670" s="4">
        <f>INDEX('ALL - prices'!$J$3:$DY$219,MATCH('COMBINED DATA'!A4670,'ALL - prices'!$B$3:$B$219,0),MATCH('COMBINED DATA'!G4670,'ALL - prices'!$J$1:$DY$1,0))</f>
        <v>15.8119</v>
      </c>
      <c r="I4670" s="14">
        <f t="shared" si="339"/>
        <v>2.3432567569873024</v>
      </c>
      <c r="J4670" s="6">
        <f>INDEX('market cap'!$B$3:$DQ$219,MATCH(A4670,'market cap'!$A$3:$A$219,0),MATCH(G4670,'market cap'!$B$1:$DQ$1,0))</f>
        <v>1229.5344</v>
      </c>
      <c r="K4670">
        <f t="shared" si="341"/>
        <v>7.1143908401180385</v>
      </c>
      <c r="L4670">
        <f>INDEX('PB2'!$D$2:$AQ$224,MATCH(A4670,'PB2'!$B$2:$B$224,0),MATCH(G4670,'PB2'!$D$1:$AQ$1,0))</f>
        <v>1.12730300426483</v>
      </c>
      <c r="M4670" s="16">
        <f t="shared" si="342"/>
        <v>0.88707294863651098</v>
      </c>
      <c r="N4670" s="6">
        <f>INDEX('ROA2'!$D$2:$AQ$224,MATCH(A4670,'ROA2'!$B$2:$B$224,0),MATCH(G4670,'ROA2'!$D$1:$AQ$1,0))</f>
        <v>-0.54089802503585804</v>
      </c>
      <c r="O4670" s="6">
        <v>2599.6200960000001</v>
      </c>
      <c r="P4670" s="28">
        <v>-6.4872371245475027E-2</v>
      </c>
    </row>
    <row r="4671" spans="1:16" x14ac:dyDescent="0.3">
      <c r="A4671" t="s">
        <v>582</v>
      </c>
      <c r="B4671" t="str">
        <f>VLOOKUP(A4671,Sheet3!L:L,1,FALSE)</f>
        <v>NFI CN EQUITY</v>
      </c>
      <c r="C4671" t="str">
        <f>VLOOKUP(A4671,'ALL - prices'!B:C,2,FALSE)</f>
        <v>NFI Group Inc</v>
      </c>
      <c r="D4671" t="str">
        <f>VLOOKUP(A4671,'ALL - prices'!B:I,8,FALSE)</f>
        <v>Industrials</v>
      </c>
      <c r="E4671">
        <v>2022</v>
      </c>
      <c r="F4671" t="s">
        <v>680</v>
      </c>
      <c r="G4671" t="str">
        <f t="shared" si="340"/>
        <v>2022-Q2</v>
      </c>
      <c r="H4671" s="4">
        <f>INDEX('ALL - prices'!$J$3:$DY$219,MATCH('COMBINED DATA'!A4671,'ALL - prices'!$B$3:$B$219,0),MATCH('COMBINED DATA'!G4671,'ALL - prices'!$J$1:$DY$1,0))</f>
        <v>13.336499999999999</v>
      </c>
      <c r="I4671" s="14">
        <f t="shared" si="339"/>
        <v>1.782346300058802</v>
      </c>
      <c r="J4671" s="6">
        <f>INDEX('market cap'!$B$3:$DQ$219,MATCH(A4671,'market cap'!$A$3:$A$219,0),MATCH(G4671,'market cap'!$B$1:$DQ$1,0))</f>
        <v>1032.9115999999999</v>
      </c>
      <c r="K4671">
        <f t="shared" si="341"/>
        <v>6.9401368894655491</v>
      </c>
      <c r="L4671">
        <f>INDEX('PB2'!$D$2:$AQ$224,MATCH(A4671,'PB2'!$B$2:$B$224,0),MATCH(G4671,'PB2'!$D$1:$AQ$1,0))</f>
        <v>1.02365505695343</v>
      </c>
      <c r="M4671" s="16">
        <f t="shared" si="342"/>
        <v>0.9768915741755515</v>
      </c>
      <c r="N4671" s="6">
        <f>INDEX('ROA2'!$D$2:$AQ$224,MATCH(A4671,'ROA2'!$B$2:$B$224,0),MATCH(G4671,'ROA2'!$D$1:$AQ$1,0))</f>
        <v>-1.86370396614075</v>
      </c>
      <c r="O4671" s="6">
        <v>2621.474048</v>
      </c>
      <c r="P4671" s="28">
        <v>8.4065944995679615E-3</v>
      </c>
    </row>
    <row r="4672" spans="1:16" x14ac:dyDescent="0.3">
      <c r="A4672" t="s">
        <v>582</v>
      </c>
      <c r="B4672" t="str">
        <f>VLOOKUP(A4672,Sheet3!L:L,1,FALSE)</f>
        <v>NFI CN EQUITY</v>
      </c>
      <c r="C4672" t="str">
        <f>VLOOKUP(A4672,'ALL - prices'!B:C,2,FALSE)</f>
        <v>NFI Group Inc</v>
      </c>
      <c r="D4672" t="str">
        <f>VLOOKUP(A4672,'ALL - prices'!B:I,8,FALSE)</f>
        <v>Industrials</v>
      </c>
      <c r="E4672">
        <v>2022</v>
      </c>
      <c r="F4672" t="s">
        <v>681</v>
      </c>
      <c r="G4672" t="str">
        <f t="shared" si="340"/>
        <v>2022-Q3</v>
      </c>
      <c r="H4672" s="4">
        <f>INDEX('ALL - prices'!$J$3:$DY$219,MATCH('COMBINED DATA'!A4672,'ALL - prices'!$B$3:$B$219,0),MATCH('COMBINED DATA'!G4672,'ALL - prices'!$J$1:$DY$1,0))</f>
        <v>12.14</v>
      </c>
      <c r="I4672" s="14">
        <f t="shared" si="339"/>
        <v>2.0590025902525402</v>
      </c>
      <c r="J4672" s="6">
        <f>INDEX('market cap'!$B$3:$DQ$219,MATCH(A4672,'market cap'!$A$3:$A$219,0),MATCH(G4672,'market cap'!$B$1:$DQ$1,0))</f>
        <v>936.57090000000005</v>
      </c>
      <c r="K4672">
        <f t="shared" si="341"/>
        <v>6.8422252264397301</v>
      </c>
      <c r="L4672">
        <f>INDEX('PB2'!$D$2:$AQ$224,MATCH(A4672,'PB2'!$B$2:$B$224,0),MATCH(G4672,'PB2'!$D$1:$AQ$1,0))</f>
        <v>0.95559501647949197</v>
      </c>
      <c r="M4672" s="16">
        <f t="shared" si="342"/>
        <v>1.0464684126169896</v>
      </c>
      <c r="N4672" s="6">
        <f>INDEX('ROA2'!$D$2:$AQ$224,MATCH(A4672,'ROA2'!$B$2:$B$224,0),MATCH(G4672,'ROA2'!$D$1:$AQ$1,0))</f>
        <v>-4.0986561775207502</v>
      </c>
      <c r="O4672" s="6">
        <v>2626.160128</v>
      </c>
      <c r="P4672" s="28">
        <v>1.7875744387304143E-3</v>
      </c>
    </row>
    <row r="4673" spans="1:16" x14ac:dyDescent="0.3">
      <c r="A4673" t="s">
        <v>582</v>
      </c>
      <c r="B4673" t="str">
        <f>VLOOKUP(A4673,Sheet3!L:L,1,FALSE)</f>
        <v>NFI CN EQUITY</v>
      </c>
      <c r="C4673" t="str">
        <f>VLOOKUP(A4673,'ALL - prices'!B:C,2,FALSE)</f>
        <v>NFI Group Inc</v>
      </c>
      <c r="D4673" t="str">
        <f>VLOOKUP(A4673,'ALL - prices'!B:I,8,FALSE)</f>
        <v>Industrials</v>
      </c>
      <c r="E4673">
        <v>2022</v>
      </c>
      <c r="F4673" t="s">
        <v>682</v>
      </c>
      <c r="G4673" t="str">
        <f t="shared" si="340"/>
        <v>2022-Q4</v>
      </c>
      <c r="H4673" s="4">
        <f>INDEX('ALL - prices'!$J$3:$DY$219,MATCH('COMBINED DATA'!A4673,'ALL - prices'!$B$3:$B$219,0),MATCH('COMBINED DATA'!G4673,'ALL - prices'!$J$1:$DY$1,0))</f>
        <v>9.52</v>
      </c>
      <c r="I4673" s="14">
        <f t="shared" si="339"/>
        <v>2.4111546335037732</v>
      </c>
      <c r="J4673" s="6">
        <f>INDEX('market cap'!$B$3:$DQ$219,MATCH(A4673,'market cap'!$A$3:$A$219,0),MATCH(G4673,'market cap'!$B$1:$DQ$1,0))</f>
        <v>734.51580000000001</v>
      </c>
      <c r="K4673">
        <f t="shared" si="341"/>
        <v>6.5992115066146999</v>
      </c>
      <c r="L4673">
        <f>INDEX('PB2'!$D$2:$AQ$224,MATCH(A4673,'PB2'!$B$2:$B$224,0),MATCH(G4673,'PB2'!$D$1:$AQ$1,0))</f>
        <v>0.94028401374816895</v>
      </c>
      <c r="M4673" s="16">
        <f t="shared" si="342"/>
        <v>1.0635084563586172</v>
      </c>
      <c r="N4673" s="6">
        <f>INDEX('ROA2'!$D$2:$AQ$224,MATCH(A4673,'ROA2'!$B$2:$B$224,0),MATCH(G4673,'ROA2'!$D$1:$AQ$1,0))</f>
        <v>-4.8692698478698704</v>
      </c>
      <c r="O4673" s="6">
        <v>2710.1409279999998</v>
      </c>
      <c r="P4673" s="28">
        <v>3.1978552680242286E-2</v>
      </c>
    </row>
    <row r="4674" spans="1:16" x14ac:dyDescent="0.3">
      <c r="A4674" t="s">
        <v>582</v>
      </c>
      <c r="B4674" t="str">
        <f>VLOOKUP(A4674,Sheet3!L:L,1,FALSE)</f>
        <v>NFI CN EQUITY</v>
      </c>
      <c r="C4674" t="str">
        <f>VLOOKUP(A4674,'ALL - prices'!B:C,2,FALSE)</f>
        <v>NFI Group Inc</v>
      </c>
      <c r="D4674" t="str">
        <f>VLOOKUP(A4674,'ALL - prices'!B:I,8,FALSE)</f>
        <v>Industrials</v>
      </c>
      <c r="E4674">
        <v>2023</v>
      </c>
      <c r="F4674" t="s">
        <v>679</v>
      </c>
      <c r="G4674" t="str">
        <f t="shared" si="340"/>
        <v>2023-Q1</v>
      </c>
      <c r="H4674" s="4">
        <f>INDEX('ALL - prices'!$J$3:$DY$219,MATCH('COMBINED DATA'!A4674,'ALL - prices'!$B$3:$B$219,0),MATCH('COMBINED DATA'!G4674,'ALL - prices'!$J$1:$DY$1,0))</f>
        <v>8.23</v>
      </c>
      <c r="I4674" s="14">
        <f t="shared" si="339"/>
        <v>0.94618532363732333</v>
      </c>
      <c r="J4674" s="6">
        <f>INDEX('market cap'!$B$3:$DQ$219,MATCH(A4674,'market cap'!$A$3:$A$219,0),MATCH(G4674,'market cap'!$B$1:$DQ$1,0))</f>
        <v>635.04039999999998</v>
      </c>
      <c r="K4674">
        <f t="shared" si="341"/>
        <v>6.4536886189161393</v>
      </c>
      <c r="L4674">
        <f>INDEX('PB2'!$D$2:$AQ$224,MATCH(A4674,'PB2'!$B$2:$B$224,0),MATCH(G4674,'PB2'!$D$1:$AQ$1,0))</f>
        <v>0.87980300188064597</v>
      </c>
      <c r="M4674" s="16">
        <f t="shared" si="342"/>
        <v>1.1366180813914295</v>
      </c>
      <c r="N4674" s="6">
        <f>INDEX('ROA2'!$D$2:$AQ$224,MATCH(A4674,'ROA2'!$B$2:$B$224,0),MATCH(G4674,'ROA2'!$D$1:$AQ$1,0))</f>
        <v>-10.662620544433601</v>
      </c>
      <c r="O4674" s="6">
        <v>2584.3960320000001</v>
      </c>
      <c r="P4674" s="28">
        <v>-4.6397917798612617E-2</v>
      </c>
    </row>
    <row r="4675" spans="1:16" x14ac:dyDescent="0.3">
      <c r="A4675" t="s">
        <v>582</v>
      </c>
      <c r="B4675" t="str">
        <f>VLOOKUP(A4675,Sheet3!L:L,1,FALSE)</f>
        <v>NFI CN EQUITY</v>
      </c>
      <c r="C4675" t="str">
        <f>VLOOKUP(A4675,'ALL - prices'!B:C,2,FALSE)</f>
        <v>NFI Group Inc</v>
      </c>
      <c r="D4675" t="str">
        <f>VLOOKUP(A4675,'ALL - prices'!B:I,8,FALSE)</f>
        <v>Industrials</v>
      </c>
      <c r="E4675">
        <v>2023</v>
      </c>
      <c r="F4675" t="s">
        <v>680</v>
      </c>
      <c r="G4675" t="str">
        <f t="shared" si="340"/>
        <v>2023-Q2</v>
      </c>
      <c r="H4675" s="4">
        <f>INDEX('ALL - prices'!$J$3:$DY$219,MATCH('COMBINED DATA'!A4675,'ALL - prices'!$B$3:$B$219,0),MATCH('COMBINED DATA'!G4675,'ALL - prices'!$J$1:$DY$1,0))</f>
        <v>11.42</v>
      </c>
      <c r="I4675" s="14">
        <f t="shared" si="339"/>
        <v>1.3959584521037867</v>
      </c>
      <c r="J4675" s="6">
        <f>INDEX('market cap'!$B$3:$DQ$219,MATCH(A4675,'market cap'!$A$3:$A$219,0),MATCH(G4675,'market cap'!$B$1:$DQ$1,0))</f>
        <v>881.35860000000002</v>
      </c>
      <c r="K4675">
        <f t="shared" si="341"/>
        <v>6.7814645805763405</v>
      </c>
      <c r="L4675">
        <f>INDEX('PB2'!$D$2:$AQ$224,MATCH(A4675,'PB2'!$B$2:$B$224,0),MATCH(G4675,'PB2'!$D$1:$AQ$1,0))</f>
        <v>1.34554302692413</v>
      </c>
      <c r="M4675" s="16">
        <f t="shared" si="342"/>
        <v>0.74319436836291242</v>
      </c>
      <c r="N4675" s="6">
        <f>INDEX('ROA2'!$D$2:$AQ$224,MATCH(A4675,'ROA2'!$B$2:$B$224,0),MATCH(G4675,'ROA2'!$D$1:$AQ$1,0))</f>
        <v>-11.0241241455078</v>
      </c>
      <c r="O4675" s="6">
        <v>2717.2180480000002</v>
      </c>
      <c r="P4675" s="28">
        <v>5.1393832197309329E-2</v>
      </c>
    </row>
    <row r="4676" spans="1:16" x14ac:dyDescent="0.3">
      <c r="A4676" t="s">
        <v>582</v>
      </c>
      <c r="B4676" t="str">
        <f>VLOOKUP(A4676,Sheet3!L:L,1,FALSE)</f>
        <v>NFI CN EQUITY</v>
      </c>
      <c r="C4676" t="str">
        <f>VLOOKUP(A4676,'ALL - prices'!B:C,2,FALSE)</f>
        <v>NFI Group Inc</v>
      </c>
      <c r="D4676" t="str">
        <f>VLOOKUP(A4676,'ALL - prices'!B:I,8,FALSE)</f>
        <v>Industrials</v>
      </c>
      <c r="E4676">
        <v>2023</v>
      </c>
      <c r="F4676" t="s">
        <v>681</v>
      </c>
      <c r="G4676" t="str">
        <f t="shared" si="340"/>
        <v>2023-Q3</v>
      </c>
      <c r="H4676" s="4">
        <f>INDEX('ALL - prices'!$J$3:$DY$219,MATCH('COMBINED DATA'!A4676,'ALL - prices'!$B$3:$B$219,0),MATCH('COMBINED DATA'!G4676,'ALL - prices'!$J$1:$DY$1,0))</f>
        <v>12.9</v>
      </c>
      <c r="I4676" s="14">
        <f t="shared" si="339"/>
        <v>2.3371920474506616</v>
      </c>
      <c r="J4676" s="6">
        <f>INDEX('market cap'!$B$3:$DQ$219,MATCH(A4676,'market cap'!$A$3:$A$219,0),MATCH(G4676,'market cap'!$B$1:$DQ$1,0))</f>
        <v>1509.0391</v>
      </c>
      <c r="K4676">
        <f t="shared" si="341"/>
        <v>7.3192283696316291</v>
      </c>
      <c r="L4676">
        <f>INDEX('PB2'!$D$2:$AQ$224,MATCH(A4676,'PB2'!$B$2:$B$224,0),MATCH(G4676,'PB2'!$D$1:$AQ$1,0))</f>
        <v>1.60420799255371</v>
      </c>
      <c r="M4676" s="16">
        <f t="shared" si="342"/>
        <v>0.62336056461613676</v>
      </c>
      <c r="N4676" s="6">
        <f>INDEX('ROA2'!$D$2:$AQ$224,MATCH(A4676,'ROA2'!$B$2:$B$224,0),MATCH(G4676,'ROA2'!$D$1:$AQ$1,0))</f>
        <v>-10.520118713378899</v>
      </c>
      <c r="O4676" s="6">
        <v>2804.0639999999999</v>
      </c>
      <c r="P4676" s="28">
        <v>3.1961348138373494E-2</v>
      </c>
    </row>
    <row r="4677" spans="1:16" x14ac:dyDescent="0.3">
      <c r="A4677" t="s">
        <v>582</v>
      </c>
      <c r="B4677" t="str">
        <f>VLOOKUP(A4677,Sheet3!L:L,1,FALSE)</f>
        <v>NFI CN EQUITY</v>
      </c>
      <c r="C4677" t="str">
        <f>VLOOKUP(A4677,'ALL - prices'!B:C,2,FALSE)</f>
        <v>NFI Group Inc</v>
      </c>
      <c r="D4677" t="str">
        <f>VLOOKUP(A4677,'ALL - prices'!B:I,8,FALSE)</f>
        <v>Industrials</v>
      </c>
      <c r="E4677">
        <v>2023</v>
      </c>
      <c r="F4677" t="s">
        <v>682</v>
      </c>
      <c r="G4677" t="str">
        <f t="shared" si="340"/>
        <v>2023-Q4</v>
      </c>
      <c r="H4677" s="4">
        <f>INDEX('ALL - prices'!$J$3:$DY$219,MATCH('COMBINED DATA'!A4677,'ALL - prices'!$B$3:$B$219,0),MATCH('COMBINED DATA'!G4677,'ALL - prices'!$J$1:$DY$1,0))</f>
        <v>13.69</v>
      </c>
      <c r="I4677" s="14">
        <f t="shared" si="339"/>
        <v>2.278367471092694</v>
      </c>
      <c r="J4677" s="6">
        <f>INDEX('market cap'!$B$3:$DQ$219,MATCH(A4677,'market cap'!$A$3:$A$219,0),MATCH(G4677,'market cap'!$B$1:$DQ$1,0))</f>
        <v>1628.5888</v>
      </c>
      <c r="K4677">
        <f t="shared" si="341"/>
        <v>7.3954691519370517</v>
      </c>
      <c r="L4677">
        <f>INDEX('PB2'!$D$2:$AQ$224,MATCH(A4677,'PB2'!$B$2:$B$224,0),MATCH(G4677,'PB2'!$D$1:$AQ$1,0))</f>
        <v>1.75429999828339</v>
      </c>
      <c r="M4677" s="16">
        <f t="shared" si="342"/>
        <v>0.57002793192641832</v>
      </c>
      <c r="N4677" s="6">
        <f>INDEX('ROA2'!$D$2:$AQ$224,MATCH(A4677,'ROA2'!$B$2:$B$224,0),MATCH(G4677,'ROA2'!$D$1:$AQ$1,0))</f>
        <v>-10.429253578186</v>
      </c>
      <c r="O4677" s="6">
        <v>2762.771968</v>
      </c>
      <c r="P4677" s="28">
        <v>-1.4725780866627809E-2</v>
      </c>
    </row>
    <row r="4678" spans="1:16" x14ac:dyDescent="0.3">
      <c r="A4678" t="s">
        <v>582</v>
      </c>
      <c r="B4678" t="str">
        <f>VLOOKUP(A4678,Sheet3!L:L,1,FALSE)</f>
        <v>NFI CN EQUITY</v>
      </c>
      <c r="C4678" t="str">
        <f>VLOOKUP(A4678,'ALL - prices'!B:C,2,FALSE)</f>
        <v>NFI Group Inc</v>
      </c>
      <c r="D4678" t="str">
        <f>VLOOKUP(A4678,'ALL - prices'!B:I,8,FALSE)</f>
        <v>Industrials</v>
      </c>
      <c r="E4678" s="18">
        <v>2024</v>
      </c>
      <c r="F4678" t="s">
        <v>679</v>
      </c>
      <c r="G4678" t="str">
        <f t="shared" si="340"/>
        <v>2024-Q1</v>
      </c>
      <c r="H4678" s="4">
        <f>INDEX('ALL - prices'!$J$3:$DY$219,MATCH('COMBINED DATA'!A4678,'ALL - prices'!$B$3:$B$219,0),MATCH('COMBINED DATA'!G4678,'ALL - prices'!$J$1:$DY$1,0))</f>
        <v>12.87</v>
      </c>
      <c r="I4678" s="14" t="s">
        <v>769</v>
      </c>
      <c r="J4678" s="6">
        <f>INDEX('market cap'!$B$3:$DQ$219,MATCH(A4678,'market cap'!$A$3:$A$219,0),MATCH(G4678,'market cap'!$B$1:$DQ$1,0))</f>
        <v>1531.1684</v>
      </c>
      <c r="K4678">
        <f t="shared" si="341"/>
        <v>7.3337863830771672</v>
      </c>
      <c r="L4678">
        <f>INDEX('PB2'!$D$2:$AQ$224,MATCH(A4678,'PB2'!$B$2:$B$224,0),MATCH(G4678,'PB2'!$D$1:$AQ$1,0))</f>
        <v>1.6215519905090301</v>
      </c>
      <c r="M4678" s="16">
        <f t="shared" si="342"/>
        <v>0.61669314696846977</v>
      </c>
      <c r="N4678" s="6">
        <f>INDEX('ROA2'!$D$2:$AQ$224,MATCH(A4678,'ROA2'!$B$2:$B$224,0),MATCH(G4678,'ROA2'!$D$1:$AQ$1,0))</f>
        <v>-5.1534762382507298</v>
      </c>
      <c r="O4678" s="6">
        <v>2699.9600639999999</v>
      </c>
      <c r="P4678" s="28">
        <v>-2.2735102544662905E-2</v>
      </c>
    </row>
    <row r="4679" spans="1:16" x14ac:dyDescent="0.3">
      <c r="A4679" t="s">
        <v>582</v>
      </c>
      <c r="B4679" t="str">
        <f>VLOOKUP(A4679,Sheet3!L:L,1,FALSE)</f>
        <v>NFI CN EQUITY</v>
      </c>
      <c r="C4679" t="str">
        <f>VLOOKUP(A4679,'ALL - prices'!B:C,2,FALSE)</f>
        <v>NFI Group Inc</v>
      </c>
      <c r="D4679" t="str">
        <f>VLOOKUP(A4679,'ALL - prices'!B:I,8,FALSE)</f>
        <v>Industrials</v>
      </c>
      <c r="E4679" s="18">
        <v>2024</v>
      </c>
      <c r="F4679" t="s">
        <v>680</v>
      </c>
      <c r="G4679" t="str">
        <f t="shared" si="340"/>
        <v>2024-Q2</v>
      </c>
      <c r="H4679" s="4">
        <f>INDEX('ALL - prices'!$J$3:$DY$219,MATCH('COMBINED DATA'!A4679,'ALL - prices'!$B$3:$B$219,0),MATCH('COMBINED DATA'!G4679,'ALL - prices'!$J$1:$DY$1,0))</f>
        <v>15.84</v>
      </c>
      <c r="I4679" s="14" t="s">
        <v>769</v>
      </c>
      <c r="J4679" s="6">
        <f>INDEX('market cap'!$B$3:$DQ$219,MATCH(A4679,'market cap'!$A$3:$A$219,0),MATCH(G4679,'market cap'!$B$1:$DQ$1,0))</f>
        <v>1884.7913000000001</v>
      </c>
      <c r="K4679">
        <f t="shared" si="341"/>
        <v>7.5415723775722512</v>
      </c>
      <c r="L4679">
        <f>INDEX('PB2'!$D$2:$AQ$224,MATCH(A4679,'PB2'!$B$2:$B$224,0),MATCH(G4679,'PB2'!$D$1:$AQ$1,0))</f>
        <v>1.95822298526764</v>
      </c>
      <c r="M4679" s="16">
        <f t="shared" si="342"/>
        <v>0.51066707291423452</v>
      </c>
      <c r="N4679" s="6">
        <f>INDEX('ROA2'!$D$2:$AQ$224,MATCH(A4679,'ROA2'!$B$2:$B$224,0),MATCH(G4679,'ROA2'!$D$1:$AQ$1,0))</f>
        <v>-3.6497669219970699</v>
      </c>
      <c r="O4679" s="6">
        <v>2741.4320640000001</v>
      </c>
      <c r="P4679" s="28">
        <v>1.5360227194827209E-2</v>
      </c>
    </row>
    <row r="4680" spans="1:16" x14ac:dyDescent="0.3">
      <c r="A4680" t="s">
        <v>582</v>
      </c>
      <c r="B4680" t="str">
        <f>VLOOKUP(A4680,Sheet3!L:L,1,FALSE)</f>
        <v>NFI CN EQUITY</v>
      </c>
      <c r="C4680" t="str">
        <f>VLOOKUP(A4680,'ALL - prices'!B:C,2,FALSE)</f>
        <v>NFI Group Inc</v>
      </c>
      <c r="D4680" t="str">
        <f>VLOOKUP(A4680,'ALL - prices'!B:I,8,FALSE)</f>
        <v>Industrials</v>
      </c>
      <c r="E4680" s="18">
        <v>2024</v>
      </c>
      <c r="F4680" t="s">
        <v>681</v>
      </c>
      <c r="G4680" t="str">
        <f t="shared" si="340"/>
        <v>2024-Q3</v>
      </c>
      <c r="H4680" s="4">
        <f>INDEX('ALL - prices'!$J$3:$DY$219,MATCH('COMBINED DATA'!A4680,'ALL - prices'!$B$3:$B$219,0),MATCH('COMBINED DATA'!G4680,'ALL - prices'!$J$1:$DY$1,0))</f>
        <v>18.079999999999998</v>
      </c>
      <c r="I4680" s="14" t="s">
        <v>769</v>
      </c>
      <c r="J4680" s="6">
        <f>INDEX('market cap'!$B$3:$DQ$219,MATCH(A4680,'market cap'!$A$3:$A$219,0),MATCH(G4680,'market cap'!$B$1:$DQ$1,0))</f>
        <v>2152.0317</v>
      </c>
      <c r="K4680">
        <f t="shared" si="341"/>
        <v>7.6741676516564539</v>
      </c>
      <c r="L4680">
        <f>INDEX('PB2'!$D$2:$AQ$224,MATCH(A4680,'PB2'!$B$2:$B$224,0),MATCH(G4680,'PB2'!$D$1:$AQ$1,0))</f>
        <v>2.3078498840332</v>
      </c>
      <c r="M4680" s="16">
        <f t="shared" si="342"/>
        <v>0.43330374601852323</v>
      </c>
      <c r="N4680" s="6">
        <f>INDEX('ROA2'!$D$2:$AQ$224,MATCH(A4680,'ROA2'!$B$2:$B$224,0),MATCH(G4680,'ROA2'!$D$1:$AQ$1,0))</f>
        <v>-1.7451759576797501</v>
      </c>
      <c r="O4680" s="6">
        <v>2807.5179520000002</v>
      </c>
      <c r="P4680" s="28">
        <v>2.4106338022316234E-2</v>
      </c>
    </row>
    <row r="4681" spans="1:16" x14ac:dyDescent="0.3">
      <c r="A4681" t="s">
        <v>582</v>
      </c>
      <c r="B4681" t="str">
        <f>VLOOKUP(A4681,Sheet3!L:L,1,FALSE)</f>
        <v>NFI CN EQUITY</v>
      </c>
      <c r="C4681" t="str">
        <f>VLOOKUP(A4681,'ALL - prices'!B:C,2,FALSE)</f>
        <v>NFI Group Inc</v>
      </c>
      <c r="D4681" t="str">
        <f>VLOOKUP(A4681,'ALL - prices'!B:I,8,FALSE)</f>
        <v>Industrials</v>
      </c>
      <c r="E4681" s="18">
        <v>2024</v>
      </c>
      <c r="F4681" t="s">
        <v>682</v>
      </c>
      <c r="G4681" t="str">
        <f t="shared" si="340"/>
        <v>2024-Q4</v>
      </c>
      <c r="H4681" s="4">
        <f>INDEX('ALL - prices'!$J$3:$DY$219,MATCH('COMBINED DATA'!A4681,'ALL - prices'!$B$3:$B$219,0),MATCH('COMBINED DATA'!G4681,'ALL - prices'!$J$1:$DY$1,0))</f>
        <v>14</v>
      </c>
      <c r="I4681" s="14" t="s">
        <v>769</v>
      </c>
      <c r="J4681" s="6">
        <f>INDEX('market cap'!$B$3:$DQ$219,MATCH(A4681,'market cap'!$A$3:$A$219,0),MATCH(G4681,'market cap'!$B$1:$DQ$1,0))</f>
        <v>1666.491</v>
      </c>
      <c r="K4681">
        <f t="shared" si="341"/>
        <v>7.4184754971931577</v>
      </c>
      <c r="L4681">
        <f>INDEX('PB2'!$D$2:$AQ$224,MATCH(A4681,'PB2'!$B$2:$B$224,0),MATCH(G4681,'PB2'!$D$1:$AQ$1,0))</f>
        <v>1.6550077720646399</v>
      </c>
      <c r="M4681" s="16">
        <f t="shared" si="342"/>
        <v>0.60422676973443412</v>
      </c>
      <c r="N4681" s="6">
        <f>INDEX('ROA2'!$D$2:$AQ$224,MATCH(A4681,'ROA2'!$B$2:$B$224,0),MATCH(G4681,'ROA2'!$D$1:$AQ$1,0))</f>
        <v>-0.84748899936676003</v>
      </c>
      <c r="O4681" s="6">
        <v>2908.8058879999999</v>
      </c>
      <c r="P4681" s="28">
        <v>3.607739566824316E-2</v>
      </c>
    </row>
    <row r="4682" spans="1:16" x14ac:dyDescent="0.3">
      <c r="A4682" t="s">
        <v>583</v>
      </c>
      <c r="B4682" t="str">
        <f>VLOOKUP(A4682,Sheet3!L:L,1,FALSE)</f>
        <v>NG CN EQUITY</v>
      </c>
      <c r="C4682" t="str">
        <f>VLOOKUP(A4682,'ALL - prices'!B:C,2,FALSE)</f>
        <v>Novagold Resources Inc</v>
      </c>
      <c r="D4682" t="str">
        <f>VLOOKUP(A4682,'ALL - prices'!B:I,8,FALSE)</f>
        <v>Materials</v>
      </c>
      <c r="E4682">
        <v>2015</v>
      </c>
      <c r="F4682" t="s">
        <v>679</v>
      </c>
      <c r="G4682" t="str">
        <f t="shared" si="340"/>
        <v>2015-Q1</v>
      </c>
      <c r="H4682" s="4">
        <f>INDEX('ALL - prices'!$J$3:$DY$219,MATCH('COMBINED DATA'!A4682,'ALL - prices'!$B$3:$B$219,0),MATCH('COMBINED DATA'!G4682,'ALL - prices'!$J$1:$DY$1,0))</f>
        <v>3.73</v>
      </c>
      <c r="I4682" s="14">
        <f t="shared" ref="I4682:I4717" si="343">STDEV(H4683:H4686)</f>
        <v>1.0190641131286478</v>
      </c>
      <c r="J4682" s="6">
        <f>INDEX('market cap'!$B$3:$DQ$219,MATCH(A4682,'market cap'!$A$3:$A$219,0),MATCH(G4682,'market cap'!$B$1:$DQ$1,0))</f>
        <v>1185.6239</v>
      </c>
      <c r="K4682">
        <f t="shared" si="341"/>
        <v>7.0780244129081415</v>
      </c>
      <c r="L4682">
        <f>INDEX('PB2'!$D$2:$AQ$224,MATCH(A4682,'PB2'!$B$2:$B$224,0),MATCH(G4682,'PB2'!$D$1:$AQ$1,0))</f>
        <v>3.2067890167236301</v>
      </c>
      <c r="M4682" s="16">
        <f t="shared" si="342"/>
        <v>0.31183841368575532</v>
      </c>
      <c r="N4682" s="6">
        <f>INDEX('ROA2'!$D$2:$AQ$224,MATCH(A4682,'ROA2'!$B$2:$B$224,0),MATCH(G4682,'ROA2'!$D$1:$AQ$1,0))</f>
        <v>-7.3391628265380904</v>
      </c>
      <c r="O4682" s="6">
        <v>524.54598399999998</v>
      </c>
      <c r="P4682" s="28">
        <v>-3.9750275092462907E-2</v>
      </c>
    </row>
    <row r="4683" spans="1:16" x14ac:dyDescent="0.3">
      <c r="A4683" t="s">
        <v>583</v>
      </c>
      <c r="B4683" t="str">
        <f>VLOOKUP(A4683,Sheet3!L:L,1,FALSE)</f>
        <v>NG CN EQUITY</v>
      </c>
      <c r="C4683" t="str">
        <f>VLOOKUP(A4683,'ALL - prices'!B:C,2,FALSE)</f>
        <v>Novagold Resources Inc</v>
      </c>
      <c r="D4683" t="str">
        <f>VLOOKUP(A4683,'ALL - prices'!B:I,8,FALSE)</f>
        <v>Materials</v>
      </c>
      <c r="E4683">
        <v>2015</v>
      </c>
      <c r="F4683" t="s">
        <v>680</v>
      </c>
      <c r="G4683" t="str">
        <f t="shared" si="340"/>
        <v>2015-Q2</v>
      </c>
      <c r="H4683" s="4">
        <f>INDEX('ALL - prices'!$J$3:$DY$219,MATCH('COMBINED DATA'!A4683,'ALL - prices'!$B$3:$B$219,0),MATCH('COMBINED DATA'!G4683,'ALL - prices'!$J$1:$DY$1,0))</f>
        <v>4.29</v>
      </c>
      <c r="I4683" s="14">
        <f t="shared" si="343"/>
        <v>1.3000352559321882</v>
      </c>
      <c r="J4683" s="6">
        <f>INDEX('market cap'!$B$3:$DQ$219,MATCH(A4683,'market cap'!$A$3:$A$219,0),MATCH(G4683,'market cap'!$B$1:$DQ$1,0))</f>
        <v>1363.6264000000001</v>
      </c>
      <c r="K4683">
        <f t="shared" si="341"/>
        <v>7.2179029005926161</v>
      </c>
      <c r="L4683">
        <f>INDEX('PB2'!$D$2:$AQ$224,MATCH(A4683,'PB2'!$B$2:$B$224,0),MATCH(G4683,'PB2'!$D$1:$AQ$1,0))</f>
        <v>3.5731279850006099</v>
      </c>
      <c r="M4683" s="16">
        <f t="shared" si="342"/>
        <v>0.27986682934331819</v>
      </c>
      <c r="N4683" s="6">
        <f>INDEX('ROA2'!$D$2:$AQ$224,MATCH(A4683,'ROA2'!$B$2:$B$224,0),MATCH(G4683,'ROA2'!$D$1:$AQ$1,0))</f>
        <v>-7.5179018974304199</v>
      </c>
      <c r="O4683" s="6">
        <v>485.72800000000001</v>
      </c>
      <c r="P4683" s="28">
        <v>-7.4003014385865484E-2</v>
      </c>
    </row>
    <row r="4684" spans="1:16" x14ac:dyDescent="0.3">
      <c r="A4684" t="s">
        <v>583</v>
      </c>
      <c r="B4684" t="str">
        <f>VLOOKUP(A4684,Sheet3!L:L,1,FALSE)</f>
        <v>NG CN EQUITY</v>
      </c>
      <c r="C4684" t="str">
        <f>VLOOKUP(A4684,'ALL - prices'!B:C,2,FALSE)</f>
        <v>Novagold Resources Inc</v>
      </c>
      <c r="D4684" t="str">
        <f>VLOOKUP(A4684,'ALL - prices'!B:I,8,FALSE)</f>
        <v>Materials</v>
      </c>
      <c r="E4684">
        <v>2015</v>
      </c>
      <c r="F4684" t="s">
        <v>681</v>
      </c>
      <c r="G4684" t="str">
        <f t="shared" si="340"/>
        <v>2015-Q3</v>
      </c>
      <c r="H4684" s="4">
        <f>INDEX('ALL - prices'!$J$3:$DY$219,MATCH('COMBINED DATA'!A4684,'ALL - prices'!$B$3:$B$219,0),MATCH('COMBINED DATA'!G4684,'ALL - prices'!$J$1:$DY$1,0))</f>
        <v>4.83</v>
      </c>
      <c r="I4684" s="14">
        <f t="shared" si="343"/>
        <v>0.91200785815327345</v>
      </c>
      <c r="J4684" s="6">
        <f>INDEX('market cap'!$B$3:$DQ$219,MATCH(A4684,'market cap'!$A$3:$A$219,0),MATCH(G4684,'market cap'!$B$1:$DQ$1,0))</f>
        <v>1535.2717</v>
      </c>
      <c r="K4684">
        <f t="shared" si="341"/>
        <v>7.3364626476153987</v>
      </c>
      <c r="L4684">
        <f>INDEX('PB2'!$D$2:$AQ$224,MATCH(A4684,'PB2'!$B$2:$B$224,0),MATCH(G4684,'PB2'!$D$1:$AQ$1,0))</f>
        <v>3.4887959957122798</v>
      </c>
      <c r="M4684" s="16">
        <f t="shared" si="342"/>
        <v>0.28663183551832699</v>
      </c>
      <c r="N4684" s="6">
        <f>INDEX('ROA2'!$D$2:$AQ$224,MATCH(A4684,'ROA2'!$B$2:$B$224,0),MATCH(G4684,'ROA2'!$D$1:$AQ$1,0))</f>
        <v>-7.3712649345397896</v>
      </c>
      <c r="O4684" s="6">
        <v>464.81798400000002</v>
      </c>
      <c r="P4684" s="28">
        <v>-4.3048817445154458E-2</v>
      </c>
    </row>
    <row r="4685" spans="1:16" x14ac:dyDescent="0.3">
      <c r="A4685" t="s">
        <v>583</v>
      </c>
      <c r="B4685" t="str">
        <f>VLOOKUP(A4685,Sheet3!L:L,1,FALSE)</f>
        <v>NG CN EQUITY</v>
      </c>
      <c r="C4685" t="str">
        <f>VLOOKUP(A4685,'ALL - prices'!B:C,2,FALSE)</f>
        <v>Novagold Resources Inc</v>
      </c>
      <c r="D4685" t="str">
        <f>VLOOKUP(A4685,'ALL - prices'!B:I,8,FALSE)</f>
        <v>Materials</v>
      </c>
      <c r="E4685">
        <v>2015</v>
      </c>
      <c r="F4685" t="s">
        <v>682</v>
      </c>
      <c r="G4685" t="str">
        <f t="shared" si="340"/>
        <v>2015-Q4</v>
      </c>
      <c r="H4685" s="4">
        <f>INDEX('ALL - prices'!$J$3:$DY$219,MATCH('COMBINED DATA'!A4685,'ALL - prices'!$B$3:$B$219,0),MATCH('COMBINED DATA'!G4685,'ALL - prices'!$J$1:$DY$1,0))</f>
        <v>5.81</v>
      </c>
      <c r="I4685" s="14">
        <f t="shared" si="343"/>
        <v>0.78583289148096469</v>
      </c>
      <c r="J4685" s="6">
        <f>INDEX('market cap'!$B$3:$DQ$219,MATCH(A4685,'market cap'!$A$3:$A$219,0),MATCH(G4685,'market cap'!$B$1:$DQ$1,0))</f>
        <v>1847.0378000000001</v>
      </c>
      <c r="K4685">
        <f t="shared" si="341"/>
        <v>7.5213384456097465</v>
      </c>
      <c r="L4685">
        <f>INDEX('PB2'!$D$2:$AQ$224,MATCH(A4685,'PB2'!$B$2:$B$224,0),MATCH(G4685,'PB2'!$D$1:$AQ$1,0))</f>
        <v>3.62935090065002</v>
      </c>
      <c r="M4685" s="16">
        <f t="shared" si="342"/>
        <v>0.275531362872876</v>
      </c>
      <c r="N4685" s="6">
        <f>INDEX('ROA2'!$D$2:$AQ$224,MATCH(A4685,'ROA2'!$B$2:$B$224,0),MATCH(G4685,'ROA2'!$D$1:$AQ$1,0))</f>
        <v>-6.4501972198486301</v>
      </c>
      <c r="O4685" s="6">
        <v>442.45401600000002</v>
      </c>
      <c r="P4685" s="28">
        <v>-4.8113387970806221E-2</v>
      </c>
    </row>
    <row r="4686" spans="1:16" x14ac:dyDescent="0.3">
      <c r="A4686" t="s">
        <v>583</v>
      </c>
      <c r="B4686" t="str">
        <f>VLOOKUP(A4686,Sheet3!L:L,1,FALSE)</f>
        <v>NG CN EQUITY</v>
      </c>
      <c r="C4686" t="str">
        <f>VLOOKUP(A4686,'ALL - prices'!B:C,2,FALSE)</f>
        <v>Novagold Resources Inc</v>
      </c>
      <c r="D4686" t="str">
        <f>VLOOKUP(A4686,'ALL - prices'!B:I,8,FALSE)</f>
        <v>Materials</v>
      </c>
      <c r="E4686">
        <v>2016</v>
      </c>
      <c r="F4686" t="s">
        <v>679</v>
      </c>
      <c r="G4686" t="str">
        <f t="shared" si="340"/>
        <v>2016-Q1</v>
      </c>
      <c r="H4686" s="4">
        <f>INDEX('ALL - prices'!$J$3:$DY$219,MATCH('COMBINED DATA'!A4686,'ALL - prices'!$B$3:$B$219,0),MATCH('COMBINED DATA'!G4686,'ALL - prices'!$J$1:$DY$1,0))</f>
        <v>6.58</v>
      </c>
      <c r="I4686" s="14">
        <f t="shared" si="343"/>
        <v>0.8086614454351938</v>
      </c>
      <c r="J4686" s="6">
        <f>INDEX('market cap'!$B$3:$DQ$219,MATCH(A4686,'market cap'!$A$3:$A$219,0),MATCH(G4686,'market cap'!$B$1:$DQ$1,0))</f>
        <v>2102.7296999999999</v>
      </c>
      <c r="K4686">
        <f t="shared" si="341"/>
        <v>7.6509916367714546</v>
      </c>
      <c r="L4686">
        <f>INDEX('PB2'!$D$2:$AQ$224,MATCH(A4686,'PB2'!$B$2:$B$224,0),MATCH(G4686,'PB2'!$D$1:$AQ$1,0))</f>
        <v>5.0104088783264196</v>
      </c>
      <c r="M4686" s="16">
        <f t="shared" si="342"/>
        <v>0.19958450982428019</v>
      </c>
      <c r="N4686" s="6">
        <f>INDEX('ROA2'!$D$2:$AQ$224,MATCH(A4686,'ROA2'!$B$2:$B$224,0),MATCH(G4686,'ROA2'!$D$1:$AQ$1,0))</f>
        <v>-6.6696591377258301</v>
      </c>
      <c r="O4686" s="6">
        <v>433.584</v>
      </c>
      <c r="P4686" s="28">
        <v>-2.0047317188324539E-2</v>
      </c>
    </row>
    <row r="4687" spans="1:16" x14ac:dyDescent="0.3">
      <c r="A4687" t="s">
        <v>583</v>
      </c>
      <c r="B4687" t="str">
        <f>VLOOKUP(A4687,Sheet3!L:L,1,FALSE)</f>
        <v>NG CN EQUITY</v>
      </c>
      <c r="C4687" t="str">
        <f>VLOOKUP(A4687,'ALL - prices'!B:C,2,FALSE)</f>
        <v>Novagold Resources Inc</v>
      </c>
      <c r="D4687" t="str">
        <f>VLOOKUP(A4687,'ALL - prices'!B:I,8,FALSE)</f>
        <v>Materials</v>
      </c>
      <c r="E4687">
        <v>2016</v>
      </c>
      <c r="F4687" t="s">
        <v>680</v>
      </c>
      <c r="G4687" t="str">
        <f t="shared" si="340"/>
        <v>2016-Q2</v>
      </c>
      <c r="H4687" s="4">
        <f>INDEX('ALL - prices'!$J$3:$DY$219,MATCH('COMBINED DATA'!A4687,'ALL - prices'!$B$3:$B$219,0),MATCH('COMBINED DATA'!G4687,'ALL - prices'!$J$1:$DY$1,0))</f>
        <v>7.91</v>
      </c>
      <c r="I4687" s="14">
        <f t="shared" si="343"/>
        <v>0.63126196358300157</v>
      </c>
      <c r="J4687" s="6">
        <f>INDEX('market cap'!$B$3:$DQ$219,MATCH(A4687,'market cap'!$A$3:$A$219,0),MATCH(G4687,'market cap'!$B$1:$DQ$1,0))</f>
        <v>2530.4319</v>
      </c>
      <c r="K4687">
        <f t="shared" si="341"/>
        <v>7.836145278614473</v>
      </c>
      <c r="L4687">
        <f>INDEX('PB2'!$D$2:$AQ$224,MATCH(A4687,'PB2'!$B$2:$B$224,0),MATCH(G4687,'PB2'!$D$1:$AQ$1,0))</f>
        <v>5.4018349647521999</v>
      </c>
      <c r="M4687" s="16">
        <f t="shared" si="342"/>
        <v>0.1851222791005562</v>
      </c>
      <c r="N4687" s="6">
        <f>INDEX('ROA2'!$D$2:$AQ$224,MATCH(A4687,'ROA2'!$B$2:$B$224,0),MATCH(G4687,'ROA2'!$D$1:$AQ$1,0))</f>
        <v>-7.2127151489257804</v>
      </c>
      <c r="O4687" s="6">
        <v>419.06300800000002</v>
      </c>
      <c r="P4687" s="28">
        <v>-3.3490608509539048E-2</v>
      </c>
    </row>
    <row r="4688" spans="1:16" x14ac:dyDescent="0.3">
      <c r="A4688" t="s">
        <v>583</v>
      </c>
      <c r="B4688" t="str">
        <f>VLOOKUP(A4688,Sheet3!L:L,1,FALSE)</f>
        <v>NG CN EQUITY</v>
      </c>
      <c r="C4688" t="str">
        <f>VLOOKUP(A4688,'ALL - prices'!B:C,2,FALSE)</f>
        <v>Novagold Resources Inc</v>
      </c>
      <c r="D4688" t="str">
        <f>VLOOKUP(A4688,'ALL - prices'!B:I,8,FALSE)</f>
        <v>Materials</v>
      </c>
      <c r="E4688">
        <v>2016</v>
      </c>
      <c r="F4688" t="s">
        <v>681</v>
      </c>
      <c r="G4688" t="str">
        <f t="shared" si="340"/>
        <v>2016-Q3</v>
      </c>
      <c r="H4688" s="4">
        <f>INDEX('ALL - prices'!$J$3:$DY$219,MATCH('COMBINED DATA'!A4688,'ALL - prices'!$B$3:$B$219,0),MATCH('COMBINED DATA'!G4688,'ALL - prices'!$J$1:$DY$1,0))</f>
        <v>7.33</v>
      </c>
      <c r="I4688" s="14">
        <f t="shared" si="343"/>
        <v>0.58066054340437734</v>
      </c>
      <c r="J4688" s="6">
        <f>INDEX('market cap'!$B$3:$DQ$219,MATCH(A4688,'market cap'!$A$3:$A$219,0),MATCH(G4688,'market cap'!$B$1:$DQ$1,0))</f>
        <v>2345.6981999999998</v>
      </c>
      <c r="K4688">
        <f t="shared" si="341"/>
        <v>7.760338376436728</v>
      </c>
      <c r="L4688">
        <f>INDEX('PB2'!$D$2:$AQ$224,MATCH(A4688,'PB2'!$B$2:$B$224,0),MATCH(G4688,'PB2'!$D$1:$AQ$1,0))</f>
        <v>5.26283502578735</v>
      </c>
      <c r="M4688" s="16">
        <f t="shared" si="342"/>
        <v>0.19001165628413258</v>
      </c>
      <c r="N4688" s="6">
        <f>INDEX('ROA2'!$D$2:$AQ$224,MATCH(A4688,'ROA2'!$B$2:$B$224,0),MATCH(G4688,'ROA2'!$D$1:$AQ$1,0))</f>
        <v>-7.33087110519409</v>
      </c>
      <c r="O4688" s="6">
        <v>424.13500800000003</v>
      </c>
      <c r="P4688" s="28">
        <v>1.2103191890418547E-2</v>
      </c>
    </row>
    <row r="4689" spans="1:16" x14ac:dyDescent="0.3">
      <c r="A4689" t="s">
        <v>583</v>
      </c>
      <c r="B4689" t="str">
        <f>VLOOKUP(A4689,Sheet3!L:L,1,FALSE)</f>
        <v>NG CN EQUITY</v>
      </c>
      <c r="C4689" t="str">
        <f>VLOOKUP(A4689,'ALL - prices'!B:C,2,FALSE)</f>
        <v>Novagold Resources Inc</v>
      </c>
      <c r="D4689" t="str">
        <f>VLOOKUP(A4689,'ALL - prices'!B:I,8,FALSE)</f>
        <v>Materials</v>
      </c>
      <c r="E4689">
        <v>2016</v>
      </c>
      <c r="F4689" t="s">
        <v>682</v>
      </c>
      <c r="G4689" t="str">
        <f t="shared" si="340"/>
        <v>2016-Q4</v>
      </c>
      <c r="H4689" s="4">
        <f>INDEX('ALL - prices'!$J$3:$DY$219,MATCH('COMBINED DATA'!A4689,'ALL - prices'!$B$3:$B$219,0),MATCH('COMBINED DATA'!G4689,'ALL - prices'!$J$1:$DY$1,0))</f>
        <v>6.14</v>
      </c>
      <c r="I4689" s="14">
        <f t="shared" si="343"/>
        <v>0.70793125843310312</v>
      </c>
      <c r="J4689" s="6">
        <f>INDEX('market cap'!$B$3:$DQ$219,MATCH(A4689,'market cap'!$A$3:$A$219,0),MATCH(G4689,'market cap'!$B$1:$DQ$1,0))</f>
        <v>1964.8970999999999</v>
      </c>
      <c r="K4689">
        <f t="shared" si="341"/>
        <v>7.5831951565199791</v>
      </c>
      <c r="L4689">
        <f>INDEX('PB2'!$D$2:$AQ$224,MATCH(A4689,'PB2'!$B$2:$B$224,0),MATCH(G4689,'PB2'!$D$1:$AQ$1,0))</f>
        <v>4.8958988189697301</v>
      </c>
      <c r="M4689" s="16">
        <f t="shared" si="342"/>
        <v>0.20425258710931352</v>
      </c>
      <c r="N4689" s="6">
        <f>INDEX('ROA2'!$D$2:$AQ$224,MATCH(A4689,'ROA2'!$B$2:$B$224,0),MATCH(G4689,'ROA2'!$D$1:$AQ$1,0))</f>
        <v>-7.8030419349670401</v>
      </c>
      <c r="O4689" s="6">
        <v>420.38899199999997</v>
      </c>
      <c r="P4689" s="28">
        <v>-8.8321311123651779E-3</v>
      </c>
    </row>
    <row r="4690" spans="1:16" x14ac:dyDescent="0.3">
      <c r="A4690" t="s">
        <v>583</v>
      </c>
      <c r="B4690" t="str">
        <f>VLOOKUP(A4690,Sheet3!L:L,1,FALSE)</f>
        <v>NG CN EQUITY</v>
      </c>
      <c r="C4690" t="str">
        <f>VLOOKUP(A4690,'ALL - prices'!B:C,2,FALSE)</f>
        <v>Novagold Resources Inc</v>
      </c>
      <c r="D4690" t="str">
        <f>VLOOKUP(A4690,'ALL - prices'!B:I,8,FALSE)</f>
        <v>Materials</v>
      </c>
      <c r="E4690">
        <v>2017</v>
      </c>
      <c r="F4690" t="s">
        <v>679</v>
      </c>
      <c r="G4690" t="str">
        <f t="shared" si="340"/>
        <v>2017-Q1</v>
      </c>
      <c r="H4690" s="4">
        <f>INDEX('ALL - prices'!$J$3:$DY$219,MATCH('COMBINED DATA'!A4690,'ALL - prices'!$B$3:$B$219,0),MATCH('COMBINED DATA'!G4690,'ALL - prices'!$J$1:$DY$1,0))</f>
        <v>6.46</v>
      </c>
      <c r="I4690" s="14">
        <f t="shared" si="343"/>
        <v>0.43278170016764794</v>
      </c>
      <c r="J4690" s="6">
        <f>INDEX('market cap'!$B$3:$DQ$219,MATCH(A4690,'market cap'!$A$3:$A$219,0),MATCH(G4690,'market cap'!$B$1:$DQ$1,0))</f>
        <v>2077.8761</v>
      </c>
      <c r="K4690">
        <f t="shared" si="341"/>
        <v>7.6391015452424771</v>
      </c>
      <c r="L4690">
        <f>INDEX('PB2'!$D$2:$AQ$224,MATCH(A4690,'PB2'!$B$2:$B$224,0),MATCH(G4690,'PB2'!$D$1:$AQ$1,0))</f>
        <v>5.71832180023193</v>
      </c>
      <c r="M4690" s="16">
        <f t="shared" si="342"/>
        <v>0.17487648211044032</v>
      </c>
      <c r="N4690" s="6">
        <f>INDEX('ROA2'!$D$2:$AQ$224,MATCH(A4690,'ROA2'!$B$2:$B$224,0),MATCH(G4690,'ROA2'!$D$1:$AQ$1,0))</f>
        <v>-8.0409097671508807</v>
      </c>
      <c r="O4690" s="6">
        <v>408.26099199999999</v>
      </c>
      <c r="P4690" s="28">
        <v>-2.8849470920494481E-2</v>
      </c>
    </row>
    <row r="4691" spans="1:16" x14ac:dyDescent="0.3">
      <c r="A4691" t="s">
        <v>583</v>
      </c>
      <c r="B4691" t="str">
        <f>VLOOKUP(A4691,Sheet3!L:L,1,FALSE)</f>
        <v>NG CN EQUITY</v>
      </c>
      <c r="C4691" t="str">
        <f>VLOOKUP(A4691,'ALL - prices'!B:C,2,FALSE)</f>
        <v>Novagold Resources Inc</v>
      </c>
      <c r="D4691" t="str">
        <f>VLOOKUP(A4691,'ALL - prices'!B:I,8,FALSE)</f>
        <v>Materials</v>
      </c>
      <c r="E4691">
        <v>2017</v>
      </c>
      <c r="F4691" t="s">
        <v>680</v>
      </c>
      <c r="G4691" t="str">
        <f t="shared" si="340"/>
        <v>2017-Q2</v>
      </c>
      <c r="H4691" s="4">
        <f>INDEX('ALL - prices'!$J$3:$DY$219,MATCH('COMBINED DATA'!A4691,'ALL - prices'!$B$3:$B$219,0),MATCH('COMBINED DATA'!G4691,'ALL - prices'!$J$1:$DY$1,0))</f>
        <v>5.88</v>
      </c>
      <c r="I4691" s="14">
        <f t="shared" si="343"/>
        <v>0.4366825696849676</v>
      </c>
      <c r="J4691" s="6">
        <f>INDEX('market cap'!$B$3:$DQ$219,MATCH(A4691,'market cap'!$A$3:$A$219,0),MATCH(G4691,'market cap'!$B$1:$DQ$1,0))</f>
        <v>1891.3925999999999</v>
      </c>
      <c r="K4691">
        <f t="shared" si="341"/>
        <v>7.5450686621279504</v>
      </c>
      <c r="L4691">
        <f>INDEX('PB2'!$D$2:$AQ$224,MATCH(A4691,'PB2'!$B$2:$B$224,0),MATCH(G4691,'PB2'!$D$1:$AQ$1,0))</f>
        <v>4.4190788269043004</v>
      </c>
      <c r="M4691" s="16">
        <f t="shared" si="342"/>
        <v>0.22629150534988998</v>
      </c>
      <c r="N4691" s="6">
        <f>INDEX('ROA2'!$D$2:$AQ$224,MATCH(A4691,'ROA2'!$B$2:$B$224,0),MATCH(G4691,'ROA2'!$D$1:$AQ$1,0))</f>
        <v>-8.2519149780273402</v>
      </c>
      <c r="O4691" s="6">
        <v>405.27900799999998</v>
      </c>
      <c r="P4691" s="28">
        <v>-7.3041119735485563E-3</v>
      </c>
    </row>
    <row r="4692" spans="1:16" x14ac:dyDescent="0.3">
      <c r="A4692" t="s">
        <v>583</v>
      </c>
      <c r="B4692" t="str">
        <f>VLOOKUP(A4692,Sheet3!L:L,1,FALSE)</f>
        <v>NG CN EQUITY</v>
      </c>
      <c r="C4692" t="str">
        <f>VLOOKUP(A4692,'ALL - prices'!B:C,2,FALSE)</f>
        <v>Novagold Resources Inc</v>
      </c>
      <c r="D4692" t="str">
        <f>VLOOKUP(A4692,'ALL - prices'!B:I,8,FALSE)</f>
        <v>Materials</v>
      </c>
      <c r="E4692">
        <v>2017</v>
      </c>
      <c r="F4692" t="s">
        <v>681</v>
      </c>
      <c r="G4692" t="str">
        <f t="shared" si="340"/>
        <v>2017-Q3</v>
      </c>
      <c r="H4692" s="4">
        <f>INDEX('ALL - prices'!$J$3:$DY$219,MATCH('COMBINED DATA'!A4692,'ALL - prices'!$B$3:$B$219,0),MATCH('COMBINED DATA'!G4692,'ALL - prices'!$J$1:$DY$1,0))</f>
        <v>5.0999999999999996</v>
      </c>
      <c r="I4692" s="14">
        <f t="shared" si="343"/>
        <v>0.5281729514720217</v>
      </c>
      <c r="J4692" s="6">
        <f>INDEX('market cap'!$B$3:$DQ$219,MATCH(A4692,'market cap'!$A$3:$A$219,0),MATCH(G4692,'market cap'!$B$1:$DQ$1,0))</f>
        <v>1640.7272</v>
      </c>
      <c r="K4692">
        <f t="shared" si="341"/>
        <v>7.4028948371731724</v>
      </c>
      <c r="L4692">
        <f>INDEX('PB2'!$D$2:$AQ$224,MATCH(A4692,'PB2'!$B$2:$B$224,0),MATCH(G4692,'PB2'!$D$1:$AQ$1,0))</f>
        <v>4.6439070701599103</v>
      </c>
      <c r="M4692" s="16">
        <f t="shared" si="342"/>
        <v>0.2153359197098588</v>
      </c>
      <c r="N4692" s="6">
        <f>INDEX('ROA2'!$D$2:$AQ$224,MATCH(A4692,'ROA2'!$B$2:$B$224,0),MATCH(G4692,'ROA2'!$D$1:$AQ$1,0))</f>
        <v>-8.1353054046630895</v>
      </c>
      <c r="O4692" s="6">
        <v>395.404</v>
      </c>
      <c r="P4692" s="28">
        <v>-2.4365949889020605E-2</v>
      </c>
    </row>
    <row r="4693" spans="1:16" x14ac:dyDescent="0.3">
      <c r="A4693" t="s">
        <v>583</v>
      </c>
      <c r="B4693" t="str">
        <f>VLOOKUP(A4693,Sheet3!L:L,1,FALSE)</f>
        <v>NG CN EQUITY</v>
      </c>
      <c r="C4693" t="str">
        <f>VLOOKUP(A4693,'ALL - prices'!B:C,2,FALSE)</f>
        <v>Novagold Resources Inc</v>
      </c>
      <c r="D4693" t="str">
        <f>VLOOKUP(A4693,'ALL - prices'!B:I,8,FALSE)</f>
        <v>Materials</v>
      </c>
      <c r="E4693">
        <v>2017</v>
      </c>
      <c r="F4693" t="s">
        <v>682</v>
      </c>
      <c r="G4693" t="str">
        <f t="shared" si="340"/>
        <v>2017-Q4</v>
      </c>
      <c r="H4693" s="4">
        <f>INDEX('ALL - prices'!$J$3:$DY$219,MATCH('COMBINED DATA'!A4693,'ALL - prices'!$B$3:$B$219,0),MATCH('COMBINED DATA'!G4693,'ALL - prices'!$J$1:$DY$1,0))</f>
        <v>4.9400000000000004</v>
      </c>
      <c r="I4693" s="14">
        <f t="shared" si="343"/>
        <v>0.47219346317655303</v>
      </c>
      <c r="J4693" s="6">
        <f>INDEX('market cap'!$B$3:$DQ$219,MATCH(A4693,'market cap'!$A$3:$A$219,0),MATCH(G4693,'market cap'!$B$1:$DQ$1,0))</f>
        <v>1591.7628</v>
      </c>
      <c r="K4693">
        <f t="shared" si="341"/>
        <v>7.3725973603285997</v>
      </c>
      <c r="L4693">
        <f>INDEX('PB2'!$D$2:$AQ$224,MATCH(A4693,'PB2'!$B$2:$B$224,0),MATCH(G4693,'PB2'!$D$1:$AQ$1,0))</f>
        <v>4.3965249061584499</v>
      </c>
      <c r="M4693" s="16">
        <f t="shared" si="342"/>
        <v>0.22745236780058858</v>
      </c>
      <c r="N4693" s="6">
        <f>INDEX('ROA2'!$D$2:$AQ$224,MATCH(A4693,'ROA2'!$B$2:$B$224,0),MATCH(G4693,'ROA2'!$D$1:$AQ$1,0))</f>
        <v>-8.7196102142334002</v>
      </c>
      <c r="O4693" s="6">
        <v>413.318016</v>
      </c>
      <c r="P4693" s="28">
        <v>4.5305601359622069E-2</v>
      </c>
    </row>
    <row r="4694" spans="1:16" x14ac:dyDescent="0.3">
      <c r="A4694" t="s">
        <v>583</v>
      </c>
      <c r="B4694" t="str">
        <f>VLOOKUP(A4694,Sheet3!L:L,1,FALSE)</f>
        <v>NG CN EQUITY</v>
      </c>
      <c r="C4694" t="str">
        <f>VLOOKUP(A4694,'ALL - prices'!B:C,2,FALSE)</f>
        <v>Novagold Resources Inc</v>
      </c>
      <c r="D4694" t="str">
        <f>VLOOKUP(A4694,'ALL - prices'!B:I,8,FALSE)</f>
        <v>Materials</v>
      </c>
      <c r="E4694">
        <v>2018</v>
      </c>
      <c r="F4694" t="s">
        <v>679</v>
      </c>
      <c r="G4694" t="str">
        <f t="shared" si="340"/>
        <v>2018-Q1</v>
      </c>
      <c r="H4694" s="4">
        <f>INDEX('ALL - prices'!$J$3:$DY$219,MATCH('COMBINED DATA'!A4694,'ALL - prices'!$B$3:$B$219,0),MATCH('COMBINED DATA'!G4694,'ALL - prices'!$J$1:$DY$1,0))</f>
        <v>5.58</v>
      </c>
      <c r="I4694" s="14">
        <f t="shared" si="343"/>
        <v>0.47105378319961172</v>
      </c>
      <c r="J4694" s="6">
        <f>INDEX('market cap'!$B$3:$DQ$219,MATCH(A4694,'market cap'!$A$3:$A$219,0),MATCH(G4694,'market cap'!$B$1:$DQ$1,0))</f>
        <v>1798.4554000000001</v>
      </c>
      <c r="K4694">
        <f t="shared" si="341"/>
        <v>7.4946834643850453</v>
      </c>
      <c r="L4694">
        <f>INDEX('PB2'!$D$2:$AQ$224,MATCH(A4694,'PB2'!$B$2:$B$224,0),MATCH(G4694,'PB2'!$D$1:$AQ$1,0))</f>
        <v>4.58962202072144</v>
      </c>
      <c r="M4694" s="16">
        <f t="shared" si="342"/>
        <v>0.21788286605850182</v>
      </c>
      <c r="N4694" s="6">
        <f>INDEX('ROA2'!$D$2:$AQ$224,MATCH(A4694,'ROA2'!$B$2:$B$224,0),MATCH(G4694,'ROA2'!$D$1:$AQ$1,0))</f>
        <v>-9.6678352355956996</v>
      </c>
      <c r="O4694" s="6">
        <v>398.86899199999999</v>
      </c>
      <c r="P4694" s="28">
        <v>-3.4958611627517365E-2</v>
      </c>
    </row>
    <row r="4695" spans="1:16" x14ac:dyDescent="0.3">
      <c r="A4695" t="s">
        <v>583</v>
      </c>
      <c r="B4695" t="str">
        <f>VLOOKUP(A4695,Sheet3!L:L,1,FALSE)</f>
        <v>NG CN EQUITY</v>
      </c>
      <c r="C4695" t="str">
        <f>VLOOKUP(A4695,'ALL - prices'!B:C,2,FALSE)</f>
        <v>Novagold Resources Inc</v>
      </c>
      <c r="D4695" t="str">
        <f>VLOOKUP(A4695,'ALL - prices'!B:I,8,FALSE)</f>
        <v>Materials</v>
      </c>
      <c r="E4695">
        <v>2018</v>
      </c>
      <c r="F4695" t="s">
        <v>680</v>
      </c>
      <c r="G4695" t="str">
        <f t="shared" si="340"/>
        <v>2018-Q2</v>
      </c>
      <c r="H4695" s="4">
        <f>INDEX('ALL - prices'!$J$3:$DY$219,MATCH('COMBINED DATA'!A4695,'ALL - prices'!$B$3:$B$219,0),MATCH('COMBINED DATA'!G4695,'ALL - prices'!$J$1:$DY$1,0))</f>
        <v>5.89</v>
      </c>
      <c r="I4695" s="14">
        <f t="shared" si="343"/>
        <v>1.2764632126831303</v>
      </c>
      <c r="J4695" s="6">
        <f>INDEX('market cap'!$B$3:$DQ$219,MATCH(A4695,'market cap'!$A$3:$A$219,0),MATCH(G4695,'market cap'!$B$1:$DQ$1,0))</f>
        <v>1898.4979000000001</v>
      </c>
      <c r="K4695">
        <f t="shared" si="341"/>
        <v>7.5488182735348222</v>
      </c>
      <c r="L4695">
        <f>INDEX('PB2'!$D$2:$AQ$224,MATCH(A4695,'PB2'!$B$2:$B$224,0),MATCH(G4695,'PB2'!$D$1:$AQ$1,0))</f>
        <v>5.8100948333740199</v>
      </c>
      <c r="M4695" s="16">
        <f t="shared" si="342"/>
        <v>0.17211423026279299</v>
      </c>
      <c r="N4695" s="6">
        <f>INDEX('ROA2'!$D$2:$AQ$224,MATCH(A4695,'ROA2'!$B$2:$B$224,0),MATCH(G4695,'ROA2'!$D$1:$AQ$1,0))</f>
        <v>-9.2808170318603498</v>
      </c>
      <c r="O4695" s="6">
        <v>393.96099199999998</v>
      </c>
      <c r="P4695" s="28">
        <v>-1.2304792045604827E-2</v>
      </c>
    </row>
    <row r="4696" spans="1:16" x14ac:dyDescent="0.3">
      <c r="A4696" t="s">
        <v>583</v>
      </c>
      <c r="B4696" t="str">
        <f>VLOOKUP(A4696,Sheet3!L:L,1,FALSE)</f>
        <v>NG CN EQUITY</v>
      </c>
      <c r="C4696" t="str">
        <f>VLOOKUP(A4696,'ALL - prices'!B:C,2,FALSE)</f>
        <v>Novagold Resources Inc</v>
      </c>
      <c r="D4696" t="str">
        <f>VLOOKUP(A4696,'ALL - prices'!B:I,8,FALSE)</f>
        <v>Materials</v>
      </c>
      <c r="E4696">
        <v>2018</v>
      </c>
      <c r="F4696" t="s">
        <v>681</v>
      </c>
      <c r="G4696" t="str">
        <f t="shared" si="340"/>
        <v>2018-Q3</v>
      </c>
      <c r="H4696" s="4">
        <f>INDEX('ALL - prices'!$J$3:$DY$219,MATCH('COMBINED DATA'!A4696,'ALL - prices'!$B$3:$B$219,0),MATCH('COMBINED DATA'!G4696,'ALL - prices'!$J$1:$DY$1,0))</f>
        <v>4.7699999999999996</v>
      </c>
      <c r="I4696" s="14">
        <f t="shared" si="343"/>
        <v>1.3853128407210675</v>
      </c>
      <c r="J4696" s="6">
        <f>INDEX('market cap'!$B$3:$DQ$219,MATCH(A4696,'market cap'!$A$3:$A$219,0),MATCH(G4696,'market cap'!$B$1:$DQ$1,0))</f>
        <v>1538.4825000000001</v>
      </c>
      <c r="K4696">
        <f t="shared" si="341"/>
        <v>7.3385518199817721</v>
      </c>
      <c r="L4696">
        <f>INDEX('PB2'!$D$2:$AQ$224,MATCH(A4696,'PB2'!$B$2:$B$224,0),MATCH(G4696,'PB2'!$D$1:$AQ$1,0))</f>
        <v>7.1611142158508301</v>
      </c>
      <c r="M4696" s="16">
        <f t="shared" si="342"/>
        <v>0.13964307366953335</v>
      </c>
      <c r="N4696" s="6">
        <f>INDEX('ROA2'!$D$2:$AQ$224,MATCH(A4696,'ROA2'!$B$2:$B$224,0),MATCH(G4696,'ROA2'!$D$1:$AQ$1,0))</f>
        <v>-9.8028392791747994</v>
      </c>
      <c r="O4696" s="6">
        <v>385.12499200000002</v>
      </c>
      <c r="P4696" s="28">
        <v>-2.2428616485969138E-2</v>
      </c>
    </row>
    <row r="4697" spans="1:16" x14ac:dyDescent="0.3">
      <c r="A4697" t="s">
        <v>583</v>
      </c>
      <c r="B4697" t="str">
        <f>VLOOKUP(A4697,Sheet3!L:L,1,FALSE)</f>
        <v>NG CN EQUITY</v>
      </c>
      <c r="C4697" t="str">
        <f>VLOOKUP(A4697,'ALL - prices'!B:C,2,FALSE)</f>
        <v>Novagold Resources Inc</v>
      </c>
      <c r="D4697" t="str">
        <f>VLOOKUP(A4697,'ALL - prices'!B:I,8,FALSE)</f>
        <v>Materials</v>
      </c>
      <c r="E4697">
        <v>2018</v>
      </c>
      <c r="F4697" t="s">
        <v>682</v>
      </c>
      <c r="G4697" t="str">
        <f t="shared" si="340"/>
        <v>2018-Q4</v>
      </c>
      <c r="H4697" s="4">
        <f>INDEX('ALL - prices'!$J$3:$DY$219,MATCH('COMBINED DATA'!A4697,'ALL - prices'!$B$3:$B$219,0),MATCH('COMBINED DATA'!G4697,'ALL - prices'!$J$1:$DY$1,0))</f>
        <v>5.42</v>
      </c>
      <c r="I4697" s="14">
        <f t="shared" si="343"/>
        <v>2.5080055156770777</v>
      </c>
      <c r="J4697" s="6">
        <f>INDEX('market cap'!$B$3:$DQ$219,MATCH(A4697,'market cap'!$A$3:$A$219,0),MATCH(G4697,'market cap'!$B$1:$DQ$1,0))</f>
        <v>1750.7585999999999</v>
      </c>
      <c r="K4697">
        <f t="shared" si="341"/>
        <v>7.4678044587040562</v>
      </c>
      <c r="L4697">
        <f>INDEX('PB2'!$D$2:$AQ$224,MATCH(A4697,'PB2'!$B$2:$B$224,0),MATCH(G4697,'PB2'!$D$1:$AQ$1,0))</f>
        <v>7.4080138206481898</v>
      </c>
      <c r="M4697" s="16">
        <f t="shared" si="342"/>
        <v>0.13498894902338365</v>
      </c>
      <c r="N4697" s="6">
        <f>INDEX('ROA2'!$D$2:$AQ$224,MATCH(A4697,'ROA2'!$B$2:$B$224,0),MATCH(G4697,'ROA2'!$D$1:$AQ$1,0))</f>
        <v>-34.439746856689503</v>
      </c>
      <c r="O4697" s="6">
        <v>263.16199999999998</v>
      </c>
      <c r="P4697" s="28">
        <v>-0.31668417924952541</v>
      </c>
    </row>
    <row r="4698" spans="1:16" x14ac:dyDescent="0.3">
      <c r="A4698" t="s">
        <v>583</v>
      </c>
      <c r="B4698" t="str">
        <f>VLOOKUP(A4698,Sheet3!L:L,1,FALSE)</f>
        <v>NG CN EQUITY</v>
      </c>
      <c r="C4698" t="str">
        <f>VLOOKUP(A4698,'ALL - prices'!B:C,2,FALSE)</f>
        <v>Novagold Resources Inc</v>
      </c>
      <c r="D4698" t="str">
        <f>VLOOKUP(A4698,'ALL - prices'!B:I,8,FALSE)</f>
        <v>Materials</v>
      </c>
      <c r="E4698">
        <v>2019</v>
      </c>
      <c r="F4698" t="s">
        <v>679</v>
      </c>
      <c r="G4698" t="str">
        <f t="shared" si="340"/>
        <v>2019-Q1</v>
      </c>
      <c r="H4698" s="4">
        <f>INDEX('ALL - prices'!$J$3:$DY$219,MATCH('COMBINED DATA'!A4698,'ALL - prices'!$B$3:$B$219,0),MATCH('COMBINED DATA'!G4698,'ALL - prices'!$J$1:$DY$1,0))</f>
        <v>5.57</v>
      </c>
      <c r="I4698" s="14">
        <f t="shared" si="343"/>
        <v>1.8762551354582102</v>
      </c>
      <c r="J4698" s="6">
        <f>INDEX('market cap'!$B$3:$DQ$219,MATCH(A4698,'market cap'!$A$3:$A$219,0),MATCH(G4698,'market cap'!$B$1:$DQ$1,0))</f>
        <v>1810.5417</v>
      </c>
      <c r="K4698">
        <f t="shared" si="341"/>
        <v>7.5013813612519726</v>
      </c>
      <c r="L4698">
        <f>INDEX('PB2'!$D$2:$AQ$224,MATCH(A4698,'PB2'!$B$2:$B$224,0),MATCH(G4698,'PB2'!$D$1:$AQ$1,0))</f>
        <v>8.3079681396484393</v>
      </c>
      <c r="M4698" s="16">
        <f t="shared" si="342"/>
        <v>0.12036637396665752</v>
      </c>
      <c r="N4698" s="6">
        <f>INDEX('ROA2'!$D$2:$AQ$224,MATCH(A4698,'ROA2'!$B$2:$B$224,0),MATCH(G4698,'ROA2'!$D$1:$AQ$1,0))</f>
        <v>-34.181674957275398</v>
      </c>
      <c r="O4698" s="6">
        <v>260.92899199999999</v>
      </c>
      <c r="P4698" s="28">
        <v>-8.4852980293506821E-3</v>
      </c>
    </row>
    <row r="4699" spans="1:16" x14ac:dyDescent="0.3">
      <c r="A4699" t="s">
        <v>583</v>
      </c>
      <c r="B4699" t="str">
        <f>VLOOKUP(A4699,Sheet3!L:L,1,FALSE)</f>
        <v>NG CN EQUITY</v>
      </c>
      <c r="C4699" t="str">
        <f>VLOOKUP(A4699,'ALL - prices'!B:C,2,FALSE)</f>
        <v>Novagold Resources Inc</v>
      </c>
      <c r="D4699" t="str">
        <f>VLOOKUP(A4699,'ALL - prices'!B:I,8,FALSE)</f>
        <v>Materials</v>
      </c>
      <c r="E4699">
        <v>2019</v>
      </c>
      <c r="F4699" t="s">
        <v>680</v>
      </c>
      <c r="G4699" t="str">
        <f t="shared" si="340"/>
        <v>2019-Q2</v>
      </c>
      <c r="H4699" s="4">
        <f>INDEX('ALL - prices'!$J$3:$DY$219,MATCH('COMBINED DATA'!A4699,'ALL - prices'!$B$3:$B$219,0),MATCH('COMBINED DATA'!G4699,'ALL - prices'!$J$1:$DY$1,0))</f>
        <v>7.71</v>
      </c>
      <c r="I4699" s="14">
        <f t="shared" si="343"/>
        <v>1.9158375018078477</v>
      </c>
      <c r="J4699" s="6">
        <f>INDEX('market cap'!$B$3:$DQ$219,MATCH(A4699,'market cap'!$A$3:$A$219,0),MATCH(G4699,'market cap'!$B$1:$DQ$1,0))</f>
        <v>2507.8262</v>
      </c>
      <c r="K4699">
        <f t="shared" si="341"/>
        <v>7.8271716011059631</v>
      </c>
      <c r="L4699">
        <f>INDEX('PB2'!$D$2:$AQ$224,MATCH(A4699,'PB2'!$B$2:$B$224,0),MATCH(G4699,'PB2'!$D$1:$AQ$1,0))</f>
        <v>8.8127679824829102</v>
      </c>
      <c r="M4699" s="16">
        <f t="shared" si="342"/>
        <v>0.11347172670240434</v>
      </c>
      <c r="N4699" s="6">
        <f>INDEX('ROA2'!$D$2:$AQ$224,MATCH(A4699,'ROA2'!$B$2:$B$224,0),MATCH(G4699,'ROA2'!$D$1:$AQ$1,0))</f>
        <v>-34.145130157470703</v>
      </c>
      <c r="O4699" s="6">
        <v>255.460992</v>
      </c>
      <c r="P4699" s="28">
        <v>-2.0955892858391105E-2</v>
      </c>
    </row>
    <row r="4700" spans="1:16" x14ac:dyDescent="0.3">
      <c r="A4700" t="s">
        <v>583</v>
      </c>
      <c r="B4700" t="str">
        <f>VLOOKUP(A4700,Sheet3!L:L,1,FALSE)</f>
        <v>NG CN EQUITY</v>
      </c>
      <c r="C4700" t="str">
        <f>VLOOKUP(A4700,'ALL - prices'!B:C,2,FALSE)</f>
        <v>Novagold Resources Inc</v>
      </c>
      <c r="D4700" t="str">
        <f>VLOOKUP(A4700,'ALL - prices'!B:I,8,FALSE)</f>
        <v>Materials</v>
      </c>
      <c r="E4700">
        <v>2019</v>
      </c>
      <c r="F4700" t="s">
        <v>681</v>
      </c>
      <c r="G4700" t="str">
        <f t="shared" si="340"/>
        <v>2019-Q3</v>
      </c>
      <c r="H4700" s="4">
        <f>INDEX('ALL - prices'!$J$3:$DY$219,MATCH('COMBINED DATA'!A4700,'ALL - prices'!$B$3:$B$219,0),MATCH('COMBINED DATA'!G4700,'ALL - prices'!$J$1:$DY$1,0))</f>
        <v>8.0500000000000007</v>
      </c>
      <c r="I4700" s="14">
        <f t="shared" si="343"/>
        <v>2.3478270095274549</v>
      </c>
      <c r="J4700" s="6">
        <f>INDEX('market cap'!$B$3:$DQ$219,MATCH(A4700,'market cap'!$A$3:$A$219,0),MATCH(G4700,'market cap'!$B$1:$DQ$1,0))</f>
        <v>2627.0063</v>
      </c>
      <c r="K4700">
        <f t="shared" si="341"/>
        <v>7.8736001878554847</v>
      </c>
      <c r="L4700">
        <f>INDEX('PB2'!$D$2:$AQ$224,MATCH(A4700,'PB2'!$B$2:$B$224,0),MATCH(G4700,'PB2'!$D$1:$AQ$1,0))</f>
        <v>16.9134922027588</v>
      </c>
      <c r="M4700" s="16">
        <f t="shared" si="342"/>
        <v>5.9124395365073551E-2</v>
      </c>
      <c r="N4700" s="6">
        <f>INDEX('ROA2'!$D$2:$AQ$224,MATCH(A4700,'ROA2'!$B$2:$B$224,0),MATCH(G4700,'ROA2'!$D$1:$AQ$1,0))</f>
        <v>-33.485984802246101</v>
      </c>
      <c r="O4700" s="6">
        <v>252.49699200000001</v>
      </c>
      <c r="P4700" s="28">
        <v>-1.1602554177821398E-2</v>
      </c>
    </row>
    <row r="4701" spans="1:16" x14ac:dyDescent="0.3">
      <c r="A4701" t="s">
        <v>583</v>
      </c>
      <c r="B4701" t="str">
        <f>VLOOKUP(A4701,Sheet3!L:L,1,FALSE)</f>
        <v>NG CN EQUITY</v>
      </c>
      <c r="C4701" t="str">
        <f>VLOOKUP(A4701,'ALL - prices'!B:C,2,FALSE)</f>
        <v>Novagold Resources Inc</v>
      </c>
      <c r="D4701" t="str">
        <f>VLOOKUP(A4701,'ALL - prices'!B:I,8,FALSE)</f>
        <v>Materials</v>
      </c>
      <c r="E4701">
        <v>2019</v>
      </c>
      <c r="F4701" t="s">
        <v>682</v>
      </c>
      <c r="G4701" t="str">
        <f t="shared" si="340"/>
        <v>2019-Q4</v>
      </c>
      <c r="H4701" s="4">
        <f>INDEX('ALL - prices'!$J$3:$DY$219,MATCH('COMBINED DATA'!A4701,'ALL - prices'!$B$3:$B$219,0),MATCH('COMBINED DATA'!G4701,'ALL - prices'!$J$1:$DY$1,0))</f>
        <v>11.62</v>
      </c>
      <c r="I4701" s="14">
        <f t="shared" si="343"/>
        <v>2.2777090098020314</v>
      </c>
      <c r="J4701" s="6">
        <f>INDEX('market cap'!$B$3:$DQ$219,MATCH(A4701,'market cap'!$A$3:$A$219,0),MATCH(G4701,'market cap'!$B$1:$DQ$1,0))</f>
        <v>3797.2811000000002</v>
      </c>
      <c r="K4701">
        <f t="shared" si="341"/>
        <v>8.2420405896221887</v>
      </c>
      <c r="L4701">
        <f>INDEX('PB2'!$D$2:$AQ$224,MATCH(A4701,'PB2'!$B$2:$B$224,0),MATCH(G4701,'PB2'!$D$1:$AQ$1,0))</f>
        <v>16.5218200683594</v>
      </c>
      <c r="M4701" s="16">
        <f t="shared" si="342"/>
        <v>6.0526019280108222E-2</v>
      </c>
      <c r="N4701" s="6">
        <f>INDEX('ROA2'!$D$2:$AQ$224,MATCH(A4701,'ROA2'!$B$2:$B$224,0),MATCH(G4701,'ROA2'!$D$1:$AQ$1,0))</f>
        <v>-10.208930969238301</v>
      </c>
      <c r="O4701" s="6">
        <v>249.879008</v>
      </c>
      <c r="P4701" s="28">
        <v>-1.036837698248701E-2</v>
      </c>
    </row>
    <row r="4702" spans="1:16" x14ac:dyDescent="0.3">
      <c r="A4702" t="s">
        <v>583</v>
      </c>
      <c r="B4702" t="str">
        <f>VLOOKUP(A4702,Sheet3!L:L,1,FALSE)</f>
        <v>NG CN EQUITY</v>
      </c>
      <c r="C4702" t="str">
        <f>VLOOKUP(A4702,'ALL - prices'!B:C,2,FALSE)</f>
        <v>Novagold Resources Inc</v>
      </c>
      <c r="D4702" t="str">
        <f>VLOOKUP(A4702,'ALL - prices'!B:I,8,FALSE)</f>
        <v>Materials</v>
      </c>
      <c r="E4702">
        <v>2020</v>
      </c>
      <c r="F4702" t="s">
        <v>679</v>
      </c>
      <c r="G4702" t="str">
        <f t="shared" si="340"/>
        <v>2020-Q1</v>
      </c>
      <c r="H4702" s="4">
        <f>INDEX('ALL - prices'!$J$3:$DY$219,MATCH('COMBINED DATA'!A4702,'ALL - prices'!$B$3:$B$219,0),MATCH('COMBINED DATA'!G4702,'ALL - prices'!$J$1:$DY$1,0))</f>
        <v>10.38</v>
      </c>
      <c r="I4702" s="14">
        <f t="shared" si="343"/>
        <v>2.0867897993489199</v>
      </c>
      <c r="J4702" s="6">
        <f>INDEX('market cap'!$B$3:$DQ$219,MATCH(A4702,'market cap'!$A$3:$A$219,0),MATCH(G4702,'market cap'!$B$1:$DQ$1,0))</f>
        <v>3408.5567999999998</v>
      </c>
      <c r="K4702">
        <f t="shared" si="341"/>
        <v>8.1340442548857919</v>
      </c>
      <c r="L4702">
        <f>INDEX('PB2'!$D$2:$AQ$224,MATCH(A4702,'PB2'!$B$2:$B$224,0),MATCH(G4702,'PB2'!$D$1:$AQ$1,0))</f>
        <v>19.886671066284201</v>
      </c>
      <c r="M4702" s="16">
        <f t="shared" si="342"/>
        <v>5.0284936914122183E-2</v>
      </c>
      <c r="N4702" s="6">
        <f>INDEX('ROA2'!$D$2:$AQ$224,MATCH(A4702,'ROA2'!$B$2:$B$224,0),MATCH(G4702,'ROA2'!$D$1:$AQ$1,0))</f>
        <v>-10.9561853408813</v>
      </c>
      <c r="O4702" s="6">
        <v>245.83500799999999</v>
      </c>
      <c r="P4702" s="28">
        <v>-1.6183832457026606E-2</v>
      </c>
    </row>
    <row r="4703" spans="1:16" x14ac:dyDescent="0.3">
      <c r="A4703" t="s">
        <v>583</v>
      </c>
      <c r="B4703" t="str">
        <f>VLOOKUP(A4703,Sheet3!L:L,1,FALSE)</f>
        <v>NG CN EQUITY</v>
      </c>
      <c r="C4703" t="str">
        <f>VLOOKUP(A4703,'ALL - prices'!B:C,2,FALSE)</f>
        <v>Novagold Resources Inc</v>
      </c>
      <c r="D4703" t="str">
        <f>VLOOKUP(A4703,'ALL - prices'!B:I,8,FALSE)</f>
        <v>Materials</v>
      </c>
      <c r="E4703">
        <v>2020</v>
      </c>
      <c r="F4703" t="s">
        <v>680</v>
      </c>
      <c r="G4703" t="str">
        <f t="shared" si="340"/>
        <v>2020-Q2</v>
      </c>
      <c r="H4703" s="4">
        <f>INDEX('ALL - prices'!$J$3:$DY$219,MATCH('COMBINED DATA'!A4703,'ALL - prices'!$B$3:$B$219,0),MATCH('COMBINED DATA'!G4703,'ALL - prices'!$J$1:$DY$1,0))</f>
        <v>12.45</v>
      </c>
      <c r="I4703" s="14">
        <f t="shared" si="343"/>
        <v>2.5842858459027607</v>
      </c>
      <c r="J4703" s="6">
        <f>INDEX('market cap'!$B$3:$DQ$219,MATCH(A4703,'market cap'!$A$3:$A$219,0),MATCH(G4703,'market cap'!$B$1:$DQ$1,0))</f>
        <v>4091.0662000000002</v>
      </c>
      <c r="K4703">
        <f t="shared" si="341"/>
        <v>8.3165608996610985</v>
      </c>
      <c r="L4703">
        <f>INDEX('PB2'!$D$2:$AQ$224,MATCH(A4703,'PB2'!$B$2:$B$224,0),MATCH(G4703,'PB2'!$D$1:$AQ$1,0))</f>
        <v>25.324047088623001</v>
      </c>
      <c r="M4703" s="16">
        <f t="shared" si="342"/>
        <v>3.9488159080594061E-2</v>
      </c>
      <c r="N4703" s="6">
        <f>INDEX('ROA2'!$D$2:$AQ$224,MATCH(A4703,'ROA2'!$B$2:$B$224,0),MATCH(G4703,'ROA2'!$D$1:$AQ$1,0))</f>
        <v>-11.3201303482056</v>
      </c>
      <c r="O4703" s="6">
        <v>239.816</v>
      </c>
      <c r="P4703" s="28">
        <v>-2.4483933549447869E-2</v>
      </c>
    </row>
    <row r="4704" spans="1:16" x14ac:dyDescent="0.3">
      <c r="A4704" t="s">
        <v>583</v>
      </c>
      <c r="B4704" t="str">
        <f>VLOOKUP(A4704,Sheet3!L:L,1,FALSE)</f>
        <v>NG CN EQUITY</v>
      </c>
      <c r="C4704" t="str">
        <f>VLOOKUP(A4704,'ALL - prices'!B:C,2,FALSE)</f>
        <v>Novagold Resources Inc</v>
      </c>
      <c r="D4704" t="str">
        <f>VLOOKUP(A4704,'ALL - prices'!B:I,8,FALSE)</f>
        <v>Materials</v>
      </c>
      <c r="E4704">
        <v>2020</v>
      </c>
      <c r="F4704" t="s">
        <v>681</v>
      </c>
      <c r="G4704" t="str">
        <f t="shared" si="340"/>
        <v>2020-Q3</v>
      </c>
      <c r="H4704" s="4">
        <f>INDEX('ALL - prices'!$J$3:$DY$219,MATCH('COMBINED DATA'!A4704,'ALL - prices'!$B$3:$B$219,0),MATCH('COMBINED DATA'!G4704,'ALL - prices'!$J$1:$DY$1,0))</f>
        <v>15.86</v>
      </c>
      <c r="I4704" s="14">
        <f t="shared" si="343"/>
        <v>1.52808158595454</v>
      </c>
      <c r="J4704" s="6">
        <f>INDEX('market cap'!$B$3:$DQ$219,MATCH(A4704,'market cap'!$A$3:$A$219,0),MATCH(G4704,'market cap'!$B$1:$DQ$1,0))</f>
        <v>5227.4206000000004</v>
      </c>
      <c r="K4704">
        <f t="shared" si="341"/>
        <v>8.5616732422826054</v>
      </c>
      <c r="L4704">
        <f>INDEX('PB2'!$D$2:$AQ$224,MATCH(A4704,'PB2'!$B$2:$B$224,0),MATCH(G4704,'PB2'!$D$1:$AQ$1,0))</f>
        <v>30.244876861572301</v>
      </c>
      <c r="M4704" s="16">
        <f t="shared" si="342"/>
        <v>3.3063450863989208E-2</v>
      </c>
      <c r="N4704" s="6">
        <f>INDEX('ROA2'!$D$2:$AQ$224,MATCH(A4704,'ROA2'!$B$2:$B$224,0),MATCH(G4704,'ROA2'!$D$1:$AQ$1,0))</f>
        <v>-12.204836845397899</v>
      </c>
      <c r="O4704" s="6">
        <v>235.03100800000001</v>
      </c>
      <c r="P4704" s="28">
        <v>-1.9952763785568886E-2</v>
      </c>
    </row>
    <row r="4705" spans="1:16" x14ac:dyDescent="0.3">
      <c r="A4705" t="s">
        <v>583</v>
      </c>
      <c r="B4705" t="str">
        <f>VLOOKUP(A4705,Sheet3!L:L,1,FALSE)</f>
        <v>NG CN EQUITY</v>
      </c>
      <c r="C4705" t="str">
        <f>VLOOKUP(A4705,'ALL - prices'!B:C,2,FALSE)</f>
        <v>Novagold Resources Inc</v>
      </c>
      <c r="D4705" t="str">
        <f>VLOOKUP(A4705,'ALL - prices'!B:I,8,FALSE)</f>
        <v>Materials</v>
      </c>
      <c r="E4705">
        <v>2020</v>
      </c>
      <c r="F4705" t="s">
        <v>682</v>
      </c>
      <c r="G4705" t="str">
        <f t="shared" si="340"/>
        <v>2020-Q4</v>
      </c>
      <c r="H4705" s="4">
        <f>INDEX('ALL - prices'!$J$3:$DY$219,MATCH('COMBINED DATA'!A4705,'ALL - prices'!$B$3:$B$219,0),MATCH('COMBINED DATA'!G4705,'ALL - prices'!$J$1:$DY$1,0))</f>
        <v>12.32</v>
      </c>
      <c r="I4705" s="14">
        <f t="shared" si="343"/>
        <v>1.0956695061316013</v>
      </c>
      <c r="J4705" s="6">
        <f>INDEX('market cap'!$B$3:$DQ$219,MATCH(A4705,'market cap'!$A$3:$A$219,0),MATCH(G4705,'market cap'!$B$1:$DQ$1,0))</f>
        <v>4064.5641000000001</v>
      </c>
      <c r="K4705">
        <f t="shared" si="341"/>
        <v>8.3100617837597728</v>
      </c>
      <c r="L4705">
        <f>INDEX('PB2'!$D$2:$AQ$224,MATCH(A4705,'PB2'!$B$2:$B$224,0),MATCH(G4705,'PB2'!$D$1:$AQ$1,0))</f>
        <v>29.893114089965799</v>
      </c>
      <c r="M4705" s="16">
        <f t="shared" si="342"/>
        <v>3.3452520101800609E-2</v>
      </c>
      <c r="N4705" s="6">
        <f>INDEX('ROA2'!$D$2:$AQ$224,MATCH(A4705,'ROA2'!$B$2:$B$224,0),MATCH(G4705,'ROA2'!$D$1:$AQ$1,0))</f>
        <v>-14.3800134658813</v>
      </c>
      <c r="O4705" s="6">
        <v>228.994</v>
      </c>
      <c r="P4705" s="28">
        <v>-2.5686006503448319E-2</v>
      </c>
    </row>
    <row r="4706" spans="1:16" x14ac:dyDescent="0.3">
      <c r="A4706" t="s">
        <v>583</v>
      </c>
      <c r="B4706" t="str">
        <f>VLOOKUP(A4706,Sheet3!L:L,1,FALSE)</f>
        <v>NG CN EQUITY</v>
      </c>
      <c r="C4706" t="str">
        <f>VLOOKUP(A4706,'ALL - prices'!B:C,2,FALSE)</f>
        <v>Novagold Resources Inc</v>
      </c>
      <c r="D4706" t="str">
        <f>VLOOKUP(A4706,'ALL - prices'!B:I,8,FALSE)</f>
        <v>Materials</v>
      </c>
      <c r="E4706">
        <v>2021</v>
      </c>
      <c r="F4706" t="s">
        <v>679</v>
      </c>
      <c r="G4706" t="str">
        <f t="shared" si="340"/>
        <v>2021-Q1</v>
      </c>
      <c r="H4706" s="4">
        <f>INDEX('ALL - prices'!$J$3:$DY$219,MATCH('COMBINED DATA'!A4706,'ALL - prices'!$B$3:$B$219,0),MATCH('COMBINED DATA'!G4706,'ALL - prices'!$J$1:$DY$1,0))</f>
        <v>10.96</v>
      </c>
      <c r="I4706" s="14">
        <f t="shared" si="343"/>
        <v>0.64223567844418794</v>
      </c>
      <c r="J4706" s="6">
        <f>INDEX('market cap'!$B$3:$DQ$219,MATCH(A4706,'market cap'!$A$3:$A$219,0),MATCH(G4706,'market cap'!$B$1:$DQ$1,0))</f>
        <v>3631.3897999999999</v>
      </c>
      <c r="K4706">
        <f t="shared" si="341"/>
        <v>8.1973707189985632</v>
      </c>
      <c r="L4706">
        <f>INDEX('PB2'!$D$2:$AQ$224,MATCH(A4706,'PB2'!$B$2:$B$224,0),MATCH(G4706,'PB2'!$D$1:$AQ$1,0))</f>
        <v>26.5466403961182</v>
      </c>
      <c r="M4706" s="16">
        <f t="shared" si="342"/>
        <v>3.7669550085374481E-2</v>
      </c>
      <c r="N4706" s="6">
        <f>INDEX('ROA2'!$D$2:$AQ$224,MATCH(A4706,'ROA2'!$B$2:$B$224,0),MATCH(G4706,'ROA2'!$D$1:$AQ$1,0))</f>
        <v>-14.2741708755493</v>
      </c>
      <c r="O4706" s="6">
        <v>224.44099199999999</v>
      </c>
      <c r="P4706" s="28">
        <v>-1.9882651947212615E-2</v>
      </c>
    </row>
    <row r="4707" spans="1:16" x14ac:dyDescent="0.3">
      <c r="A4707" t="s">
        <v>583</v>
      </c>
      <c r="B4707" t="str">
        <f>VLOOKUP(A4707,Sheet3!L:L,1,FALSE)</f>
        <v>NG CN EQUITY</v>
      </c>
      <c r="C4707" t="str">
        <f>VLOOKUP(A4707,'ALL - prices'!B:C,2,FALSE)</f>
        <v>Novagold Resources Inc</v>
      </c>
      <c r="D4707" t="str">
        <f>VLOOKUP(A4707,'ALL - prices'!B:I,8,FALSE)</f>
        <v>Materials</v>
      </c>
      <c r="E4707">
        <v>2021</v>
      </c>
      <c r="F4707" t="s">
        <v>680</v>
      </c>
      <c r="G4707" t="str">
        <f t="shared" si="340"/>
        <v>2021-Q2</v>
      </c>
      <c r="H4707" s="4">
        <f>INDEX('ALL - prices'!$J$3:$DY$219,MATCH('COMBINED DATA'!A4707,'ALL - prices'!$B$3:$B$219,0),MATCH('COMBINED DATA'!G4707,'ALL - prices'!$J$1:$DY$1,0))</f>
        <v>9.94</v>
      </c>
      <c r="I4707" s="14">
        <f t="shared" si="343"/>
        <v>1.4949331088714306</v>
      </c>
      <c r="J4707" s="6">
        <f>INDEX('market cap'!$B$3:$DQ$219,MATCH(A4707,'market cap'!$A$3:$A$219,0),MATCH(G4707,'market cap'!$B$1:$DQ$1,0))</f>
        <v>3294.7203</v>
      </c>
      <c r="K4707">
        <f t="shared" si="341"/>
        <v>8.1000765571423727</v>
      </c>
      <c r="L4707">
        <f>INDEX('PB2'!$D$2:$AQ$224,MATCH(A4707,'PB2'!$B$2:$B$224,0),MATCH(G4707,'PB2'!$D$1:$AQ$1,0))</f>
        <v>34.490451812744098</v>
      </c>
      <c r="M4707" s="16">
        <f t="shared" si="342"/>
        <v>2.8993531468628184E-2</v>
      </c>
      <c r="N4707" s="6">
        <f>INDEX('ROA2'!$D$2:$AQ$224,MATCH(A4707,'ROA2'!$B$2:$B$224,0),MATCH(G4707,'ROA2'!$D$1:$AQ$1,0))</f>
        <v>-15.255887985229499</v>
      </c>
      <c r="O4707" s="6">
        <v>218.04</v>
      </c>
      <c r="P4707" s="28">
        <v>-2.8519709982390392E-2</v>
      </c>
    </row>
    <row r="4708" spans="1:16" x14ac:dyDescent="0.3">
      <c r="A4708" t="s">
        <v>583</v>
      </c>
      <c r="B4708" t="str">
        <f>VLOOKUP(A4708,Sheet3!L:L,1,FALSE)</f>
        <v>NG CN EQUITY</v>
      </c>
      <c r="C4708" t="str">
        <f>VLOOKUP(A4708,'ALL - prices'!B:C,2,FALSE)</f>
        <v>Novagold Resources Inc</v>
      </c>
      <c r="D4708" t="str">
        <f>VLOOKUP(A4708,'ALL - prices'!B:I,8,FALSE)</f>
        <v>Materials</v>
      </c>
      <c r="E4708">
        <v>2021</v>
      </c>
      <c r="F4708" t="s">
        <v>681</v>
      </c>
      <c r="G4708" t="str">
        <f t="shared" si="340"/>
        <v>2021-Q3</v>
      </c>
      <c r="H4708" s="4">
        <f>INDEX('ALL - prices'!$J$3:$DY$219,MATCH('COMBINED DATA'!A4708,'ALL - prices'!$B$3:$B$219,0),MATCH('COMBINED DATA'!G4708,'ALL - prices'!$J$1:$DY$1,0))</f>
        <v>8.7200000000000006</v>
      </c>
      <c r="I4708" s="14">
        <f t="shared" si="343"/>
        <v>1.6786378406315015</v>
      </c>
      <c r="J4708" s="6">
        <f>INDEX('market cap'!$B$3:$DQ$219,MATCH(A4708,'market cap'!$A$3:$A$219,0),MATCH(G4708,'market cap'!$B$1:$DQ$1,0))</f>
        <v>2891.9994999999999</v>
      </c>
      <c r="K4708">
        <f t="shared" si="341"/>
        <v>7.9697034103879076</v>
      </c>
      <c r="L4708">
        <f>INDEX('PB2'!$D$2:$AQ$224,MATCH(A4708,'PB2'!$B$2:$B$224,0),MATCH(G4708,'PB2'!$D$1:$AQ$1,0))</f>
        <v>27.529262542724599</v>
      </c>
      <c r="M4708" s="16">
        <f t="shared" si="342"/>
        <v>3.6324983222780841E-2</v>
      </c>
      <c r="N4708" s="6">
        <f>INDEX('ROA2'!$D$2:$AQ$224,MATCH(A4708,'ROA2'!$B$2:$B$224,0),MATCH(G4708,'ROA2'!$D$1:$AQ$1,0))</f>
        <v>-17.046932220458999</v>
      </c>
      <c r="O4708" s="6">
        <v>213.29599999999999</v>
      </c>
      <c r="P4708" s="28">
        <v>-2.175747569253348E-2</v>
      </c>
    </row>
    <row r="4709" spans="1:16" x14ac:dyDescent="0.3">
      <c r="A4709" t="s">
        <v>583</v>
      </c>
      <c r="B4709" t="str">
        <f>VLOOKUP(A4709,Sheet3!L:L,1,FALSE)</f>
        <v>NG CN EQUITY</v>
      </c>
      <c r="C4709" t="str">
        <f>VLOOKUP(A4709,'ALL - prices'!B:C,2,FALSE)</f>
        <v>Novagold Resources Inc</v>
      </c>
      <c r="D4709" t="str">
        <f>VLOOKUP(A4709,'ALL - prices'!B:I,8,FALSE)</f>
        <v>Materials</v>
      </c>
      <c r="E4709">
        <v>2021</v>
      </c>
      <c r="F4709" t="s">
        <v>682</v>
      </c>
      <c r="G4709" t="str">
        <f t="shared" si="340"/>
        <v>2021-Q4</v>
      </c>
      <c r="H4709" s="4">
        <f>INDEX('ALL - prices'!$J$3:$DY$219,MATCH('COMBINED DATA'!A4709,'ALL - prices'!$B$3:$B$219,0),MATCH('COMBINED DATA'!G4709,'ALL - prices'!$J$1:$DY$1,0))</f>
        <v>8.67</v>
      </c>
      <c r="I4709" s="14">
        <f t="shared" si="343"/>
        <v>1.5947700983736448</v>
      </c>
      <c r="J4709" s="6">
        <f>INDEX('market cap'!$B$3:$DQ$219,MATCH(A4709,'market cap'!$A$3:$A$219,0),MATCH(G4709,'market cap'!$B$1:$DQ$1,0))</f>
        <v>2882.0428000000002</v>
      </c>
      <c r="K4709">
        <f t="shared" si="341"/>
        <v>7.9662546272472525</v>
      </c>
      <c r="L4709">
        <f>INDEX('PB2'!$D$2:$AQ$224,MATCH(A4709,'PB2'!$B$2:$B$224,0),MATCH(G4709,'PB2'!$D$1:$AQ$1,0))</f>
        <v>28.68776512146</v>
      </c>
      <c r="M4709" s="16">
        <f t="shared" si="342"/>
        <v>3.4858065651546553E-2</v>
      </c>
      <c r="N4709" s="6">
        <f>INDEX('ROA2'!$D$2:$AQ$224,MATCH(A4709,'ROA2'!$B$2:$B$224,0),MATCH(G4709,'ROA2'!$D$1:$AQ$1,0))</f>
        <v>-17.2059230804443</v>
      </c>
      <c r="O4709" s="6">
        <v>204.19399999999999</v>
      </c>
      <c r="P4709" s="28">
        <v>-4.2673092791238487E-2</v>
      </c>
    </row>
    <row r="4710" spans="1:16" x14ac:dyDescent="0.3">
      <c r="A4710" t="s">
        <v>583</v>
      </c>
      <c r="B4710" t="str">
        <f>VLOOKUP(A4710,Sheet3!L:L,1,FALSE)</f>
        <v>NG CN EQUITY</v>
      </c>
      <c r="C4710" t="str">
        <f>VLOOKUP(A4710,'ALL - prices'!B:C,2,FALSE)</f>
        <v>Novagold Resources Inc</v>
      </c>
      <c r="D4710" t="str">
        <f>VLOOKUP(A4710,'ALL - prices'!B:I,8,FALSE)</f>
        <v>Materials</v>
      </c>
      <c r="E4710">
        <v>2022</v>
      </c>
      <c r="F4710" t="s">
        <v>679</v>
      </c>
      <c r="G4710" t="str">
        <f t="shared" si="340"/>
        <v>2022-Q1</v>
      </c>
      <c r="H4710" s="4">
        <f>INDEX('ALL - prices'!$J$3:$DY$219,MATCH('COMBINED DATA'!A4710,'ALL - prices'!$B$3:$B$219,0),MATCH('COMBINED DATA'!G4710,'ALL - prices'!$J$1:$DY$1,0))</f>
        <v>9.6300000000000008</v>
      </c>
      <c r="I4710" s="14">
        <f t="shared" si="343"/>
        <v>1.1103565493420069</v>
      </c>
      <c r="J4710" s="6">
        <f>INDEX('market cap'!$B$3:$DQ$219,MATCH(A4710,'market cap'!$A$3:$A$219,0),MATCH(G4710,'market cap'!$B$1:$DQ$1,0))</f>
        <v>3206.69</v>
      </c>
      <c r="K4710">
        <f t="shared" si="341"/>
        <v>8.0729945314724461</v>
      </c>
      <c r="L4710">
        <f>INDEX('PB2'!$D$2:$AQ$224,MATCH(A4710,'PB2'!$B$2:$B$224,0),MATCH(G4710,'PB2'!$D$1:$AQ$1,0))</f>
        <v>34.016510009765597</v>
      </c>
      <c r="M4710" s="16">
        <f t="shared" si="342"/>
        <v>2.9397489622330922E-2</v>
      </c>
      <c r="N4710" s="6">
        <f>INDEX('ROA2'!$D$2:$AQ$224,MATCH(A4710,'ROA2'!$B$2:$B$224,0),MATCH(G4710,'ROA2'!$D$1:$AQ$1,0))</f>
        <v>-19.1526908874512</v>
      </c>
      <c r="O4710" s="6">
        <v>198.852</v>
      </c>
      <c r="P4710" s="28">
        <v>-2.6161395535618016E-2</v>
      </c>
    </row>
    <row r="4711" spans="1:16" x14ac:dyDescent="0.3">
      <c r="A4711" t="s">
        <v>583</v>
      </c>
      <c r="B4711" t="str">
        <f>VLOOKUP(A4711,Sheet3!L:L,1,FALSE)</f>
        <v>NG CN EQUITY</v>
      </c>
      <c r="C4711" t="str">
        <f>VLOOKUP(A4711,'ALL - prices'!B:C,2,FALSE)</f>
        <v>Novagold Resources Inc</v>
      </c>
      <c r="D4711" t="str">
        <f>VLOOKUP(A4711,'ALL - prices'!B:I,8,FALSE)</f>
        <v>Materials</v>
      </c>
      <c r="E4711">
        <v>2022</v>
      </c>
      <c r="F4711" t="s">
        <v>680</v>
      </c>
      <c r="G4711" t="str">
        <f t="shared" si="340"/>
        <v>2022-Q2</v>
      </c>
      <c r="H4711" s="4">
        <f>INDEX('ALL - prices'!$J$3:$DY$219,MATCH('COMBINED DATA'!A4711,'ALL - prices'!$B$3:$B$219,0),MATCH('COMBINED DATA'!G4711,'ALL - prices'!$J$1:$DY$1,0))</f>
        <v>6.15</v>
      </c>
      <c r="I4711" s="14">
        <f t="shared" si="343"/>
        <v>1.4542667109807177</v>
      </c>
      <c r="J4711" s="6">
        <f>INDEX('market cap'!$B$3:$DQ$219,MATCH(A4711,'market cap'!$A$3:$A$219,0),MATCH(G4711,'market cap'!$B$1:$DQ$1,0))</f>
        <v>2050.0243999999998</v>
      </c>
      <c r="K4711">
        <f t="shared" si="341"/>
        <v>7.625606974500645</v>
      </c>
      <c r="L4711">
        <f>INDEX('PB2'!$D$2:$AQ$224,MATCH(A4711,'PB2'!$B$2:$B$224,0),MATCH(G4711,'PB2'!$D$1:$AQ$1,0))</f>
        <v>33.6139106750488</v>
      </c>
      <c r="M4711" s="16">
        <f t="shared" si="342"/>
        <v>2.9749588188865153E-2</v>
      </c>
      <c r="N4711" s="6">
        <f>INDEX('ROA2'!$D$2:$AQ$224,MATCH(A4711,'ROA2'!$B$2:$B$224,0),MATCH(G4711,'ROA2'!$D$1:$AQ$1,0))</f>
        <v>-20.949634552001999</v>
      </c>
      <c r="O4711" s="6">
        <v>188.41100800000001</v>
      </c>
      <c r="P4711" s="28">
        <v>-5.2506346428499558E-2</v>
      </c>
    </row>
    <row r="4712" spans="1:16" x14ac:dyDescent="0.3">
      <c r="A4712" t="s">
        <v>583</v>
      </c>
      <c r="B4712" t="str">
        <f>VLOOKUP(A4712,Sheet3!L:L,1,FALSE)</f>
        <v>NG CN EQUITY</v>
      </c>
      <c r="C4712" t="str">
        <f>VLOOKUP(A4712,'ALL - prices'!B:C,2,FALSE)</f>
        <v>Novagold Resources Inc</v>
      </c>
      <c r="D4712" t="str">
        <f>VLOOKUP(A4712,'ALL - prices'!B:I,8,FALSE)</f>
        <v>Materials</v>
      </c>
      <c r="E4712">
        <v>2022</v>
      </c>
      <c r="F4712" t="s">
        <v>681</v>
      </c>
      <c r="G4712" t="str">
        <f t="shared" si="340"/>
        <v>2022-Q3</v>
      </c>
      <c r="H4712" s="4">
        <f>INDEX('ALL - prices'!$J$3:$DY$219,MATCH('COMBINED DATA'!A4712,'ALL - prices'!$B$3:$B$219,0),MATCH('COMBINED DATA'!G4712,'ALL - prices'!$J$1:$DY$1,0))</f>
        <v>6.52</v>
      </c>
      <c r="I4712" s="14">
        <f t="shared" si="343"/>
        <v>1.7388190436806996</v>
      </c>
      <c r="J4712" s="6">
        <f>INDEX('market cap'!$B$3:$DQ$219,MATCH(A4712,'market cap'!$A$3:$A$219,0),MATCH(G4712,'market cap'!$B$1:$DQ$1,0))</f>
        <v>2173.3591999999999</v>
      </c>
      <c r="K4712">
        <f t="shared" si="341"/>
        <v>7.6840292680222531</v>
      </c>
      <c r="L4712">
        <f>INDEX('PB2'!$D$2:$AQ$224,MATCH(A4712,'PB2'!$B$2:$B$224,0),MATCH(G4712,'PB2'!$D$1:$AQ$1,0))</f>
        <v>36.600582122802699</v>
      </c>
      <c r="M4712" s="16">
        <f t="shared" si="342"/>
        <v>2.7321969815802066E-2</v>
      </c>
      <c r="N4712" s="6">
        <f>INDEX('ROA2'!$D$2:$AQ$224,MATCH(A4712,'ROA2'!$B$2:$B$224,0),MATCH(G4712,'ROA2'!$D$1:$AQ$1,0))</f>
        <v>-24.003471374511701</v>
      </c>
      <c r="O4712" s="6">
        <v>178.51400000000001</v>
      </c>
      <c r="P4712" s="28">
        <v>-5.2528820396736051E-2</v>
      </c>
    </row>
    <row r="4713" spans="1:16" x14ac:dyDescent="0.3">
      <c r="A4713" t="s">
        <v>583</v>
      </c>
      <c r="B4713" t="str">
        <f>VLOOKUP(A4713,Sheet3!L:L,1,FALSE)</f>
        <v>NG CN EQUITY</v>
      </c>
      <c r="C4713" t="str">
        <f>VLOOKUP(A4713,'ALL - prices'!B:C,2,FALSE)</f>
        <v>Novagold Resources Inc</v>
      </c>
      <c r="D4713" t="str">
        <f>VLOOKUP(A4713,'ALL - prices'!B:I,8,FALSE)</f>
        <v>Materials</v>
      </c>
      <c r="E4713">
        <v>2022</v>
      </c>
      <c r="F4713" t="s">
        <v>682</v>
      </c>
      <c r="G4713" t="str">
        <f t="shared" si="340"/>
        <v>2022-Q4</v>
      </c>
      <c r="H4713" s="4">
        <f>INDEX('ALL - prices'!$J$3:$DY$219,MATCH('COMBINED DATA'!A4713,'ALL - prices'!$B$3:$B$219,0),MATCH('COMBINED DATA'!G4713,'ALL - prices'!$J$1:$DY$1,0))</f>
        <v>8.09</v>
      </c>
      <c r="I4713" s="14">
        <f t="shared" si="343"/>
        <v>1.6236455894067539</v>
      </c>
      <c r="J4713" s="6">
        <f>INDEX('market cap'!$B$3:$DQ$219,MATCH(A4713,'market cap'!$A$3:$A$219,0),MATCH(G4713,'market cap'!$B$1:$DQ$1,0))</f>
        <v>2700.3231000000001</v>
      </c>
      <c r="K4713">
        <f t="shared" si="341"/>
        <v>7.9011267114996029</v>
      </c>
      <c r="L4713">
        <f>INDEX('PB2'!$D$2:$AQ$224,MATCH(A4713,'PB2'!$B$2:$B$224,0),MATCH(G4713,'PB2'!$D$1:$AQ$1,0))</f>
        <v>63.921520233154297</v>
      </c>
      <c r="M4713" s="16">
        <f t="shared" si="342"/>
        <v>1.5644183623175597E-2</v>
      </c>
      <c r="N4713" s="6">
        <f>INDEX('ROA2'!$D$2:$AQ$224,MATCH(A4713,'ROA2'!$B$2:$B$224,0),MATCH(G4713,'ROA2'!$D$1:$AQ$1,0))</f>
        <v>-27.7025146484375</v>
      </c>
      <c r="O4713" s="6">
        <v>166.58099200000001</v>
      </c>
      <c r="P4713" s="28">
        <v>-6.6846342583774948E-2</v>
      </c>
    </row>
    <row r="4714" spans="1:16" x14ac:dyDescent="0.3">
      <c r="A4714" t="s">
        <v>583</v>
      </c>
      <c r="B4714" t="str">
        <f>VLOOKUP(A4714,Sheet3!L:L,1,FALSE)</f>
        <v>NG CN EQUITY</v>
      </c>
      <c r="C4714" t="str">
        <f>VLOOKUP(A4714,'ALL - prices'!B:C,2,FALSE)</f>
        <v>Novagold Resources Inc</v>
      </c>
      <c r="D4714" t="str">
        <f>VLOOKUP(A4714,'ALL - prices'!B:I,8,FALSE)</f>
        <v>Materials</v>
      </c>
      <c r="E4714">
        <v>2023</v>
      </c>
      <c r="F4714" t="s">
        <v>679</v>
      </c>
      <c r="G4714" t="str">
        <f t="shared" si="340"/>
        <v>2023-Q1</v>
      </c>
      <c r="H4714" s="4">
        <f>INDEX('ALL - prices'!$J$3:$DY$219,MATCH('COMBINED DATA'!A4714,'ALL - prices'!$B$3:$B$219,0),MATCH('COMBINED DATA'!G4714,'ALL - prices'!$J$1:$DY$1,0))</f>
        <v>8.3699999999999992</v>
      </c>
      <c r="I4714" s="14">
        <f t="shared" si="343"/>
        <v>0.55733742024019894</v>
      </c>
      <c r="J4714" s="6">
        <f>INDEX('market cap'!$B$3:$DQ$219,MATCH(A4714,'market cap'!$A$3:$A$219,0),MATCH(G4714,'market cap'!$B$1:$DQ$1,0))</f>
        <v>2795.4349999999999</v>
      </c>
      <c r="K4714">
        <f t="shared" si="341"/>
        <v>7.9357430085419312</v>
      </c>
      <c r="L4714">
        <f>INDEX('PB2'!$D$2:$AQ$224,MATCH(A4714,'PB2'!$B$2:$B$224,0),MATCH(G4714,'PB2'!$D$1:$AQ$1,0))</f>
        <v>88.418472290039105</v>
      </c>
      <c r="M4714" s="16">
        <f t="shared" si="342"/>
        <v>1.1309853858588509E-2</v>
      </c>
      <c r="N4714" s="6">
        <f>INDEX('ROA2'!$D$2:$AQ$224,MATCH(A4714,'ROA2'!$B$2:$B$224,0),MATCH(G4714,'ROA2'!$D$1:$AQ$1,0))</f>
        <v>-29.797145843505898</v>
      </c>
      <c r="O4714" s="6">
        <v>159.18899200000001</v>
      </c>
      <c r="P4714" s="28">
        <v>-4.4374810782733212E-2</v>
      </c>
    </row>
    <row r="4715" spans="1:16" x14ac:dyDescent="0.3">
      <c r="A4715" t="s">
        <v>583</v>
      </c>
      <c r="B4715" t="str">
        <f>VLOOKUP(A4715,Sheet3!L:L,1,FALSE)</f>
        <v>NG CN EQUITY</v>
      </c>
      <c r="C4715" t="str">
        <f>VLOOKUP(A4715,'ALL - prices'!B:C,2,FALSE)</f>
        <v>Novagold Resources Inc</v>
      </c>
      <c r="D4715" t="str">
        <f>VLOOKUP(A4715,'ALL - prices'!B:I,8,FALSE)</f>
        <v>Materials</v>
      </c>
      <c r="E4715">
        <v>2023</v>
      </c>
      <c r="F4715" t="s">
        <v>680</v>
      </c>
      <c r="G4715" t="str">
        <f t="shared" si="340"/>
        <v>2023-Q2</v>
      </c>
      <c r="H4715" s="4">
        <f>INDEX('ALL - prices'!$J$3:$DY$219,MATCH('COMBINED DATA'!A4715,'ALL - prices'!$B$3:$B$219,0),MATCH('COMBINED DATA'!G4715,'ALL - prices'!$J$1:$DY$1,0))</f>
        <v>5.25</v>
      </c>
      <c r="I4715" s="14">
        <f t="shared" si="343"/>
        <v>0.49466318507310286</v>
      </c>
      <c r="J4715" s="6">
        <f>INDEX('market cap'!$B$3:$DQ$219,MATCH(A4715,'market cap'!$A$3:$A$219,0),MATCH(G4715,'market cap'!$B$1:$DQ$1,0))</f>
        <v>1754.1967</v>
      </c>
      <c r="K4715">
        <f t="shared" si="341"/>
        <v>7.4697663103161043</v>
      </c>
      <c r="L4715">
        <f>INDEX('PB2'!$D$2:$AQ$224,MATCH(A4715,'PB2'!$B$2:$B$224,0),MATCH(G4715,'PB2'!$D$1:$AQ$1,0))</f>
        <v>194.68537902832</v>
      </c>
      <c r="M4715" s="16">
        <f t="shared" si="342"/>
        <v>5.1364925552757328E-3</v>
      </c>
      <c r="N4715" s="6">
        <f>INDEX('ROA2'!$D$2:$AQ$224,MATCH(A4715,'ROA2'!$B$2:$B$224,0),MATCH(G4715,'ROA2'!$D$1:$AQ$1,0))</f>
        <v>-31.7901420593262</v>
      </c>
      <c r="O4715" s="6">
        <v>151.36099200000001</v>
      </c>
      <c r="P4715" s="28">
        <v>-4.9174254461011993E-2</v>
      </c>
    </row>
    <row r="4716" spans="1:16" x14ac:dyDescent="0.3">
      <c r="A4716" t="s">
        <v>583</v>
      </c>
      <c r="B4716" t="str">
        <f>VLOOKUP(A4716,Sheet3!L:L,1,FALSE)</f>
        <v>NG CN EQUITY</v>
      </c>
      <c r="C4716" t="str">
        <f>VLOOKUP(A4716,'ALL - prices'!B:C,2,FALSE)</f>
        <v>Novagold Resources Inc</v>
      </c>
      <c r="D4716" t="str">
        <f>VLOOKUP(A4716,'ALL - prices'!B:I,8,FALSE)</f>
        <v>Materials</v>
      </c>
      <c r="E4716">
        <v>2023</v>
      </c>
      <c r="F4716" t="s">
        <v>681</v>
      </c>
      <c r="G4716" t="str">
        <f t="shared" si="340"/>
        <v>2023-Q3</v>
      </c>
      <c r="H4716" s="4">
        <f>INDEX('ALL - prices'!$J$3:$DY$219,MATCH('COMBINED DATA'!A4716,'ALL - prices'!$B$3:$B$219,0),MATCH('COMBINED DATA'!G4716,'ALL - prices'!$J$1:$DY$1,0))</f>
        <v>5.2</v>
      </c>
      <c r="I4716" s="14">
        <f t="shared" si="343"/>
        <v>0.62492666236393901</v>
      </c>
      <c r="J4716" s="6">
        <f>INDEX('market cap'!$B$3:$DQ$219,MATCH(A4716,'market cap'!$A$3:$A$219,0),MATCH(G4716,'market cap'!$B$1:$DQ$1,0))</f>
        <v>1737.742</v>
      </c>
      <c r="K4716">
        <f t="shared" si="341"/>
        <v>7.4603418483158483</v>
      </c>
      <c r="L4716">
        <f>INDEX('PB2'!$D$2:$AQ$224,MATCH(A4716,'PB2'!$B$2:$B$224,0),MATCH(G4716,'PB2'!$D$1:$AQ$1,0))</f>
        <v>33635.5546875</v>
      </c>
      <c r="M4716" s="16">
        <f t="shared" si="342"/>
        <v>2.9730444741903737E-5</v>
      </c>
      <c r="N4716" s="6">
        <f>INDEX('ROA2'!$D$2:$AQ$224,MATCH(A4716,'ROA2'!$B$2:$B$224,0),MATCH(G4716,'ROA2'!$D$1:$AQ$1,0))</f>
        <v>-33.409255981445298</v>
      </c>
      <c r="O4716" s="6">
        <v>142.87</v>
      </c>
      <c r="P4716" s="28">
        <v>-5.6097623884494657E-2</v>
      </c>
    </row>
    <row r="4717" spans="1:16" x14ac:dyDescent="0.3">
      <c r="A4717" t="s">
        <v>583</v>
      </c>
      <c r="B4717" t="str">
        <f>VLOOKUP(A4717,Sheet3!L:L,1,FALSE)</f>
        <v>NG CN EQUITY</v>
      </c>
      <c r="C4717" t="str">
        <f>VLOOKUP(A4717,'ALL - prices'!B:C,2,FALSE)</f>
        <v>Novagold Resources Inc</v>
      </c>
      <c r="D4717" t="str">
        <f>VLOOKUP(A4717,'ALL - prices'!B:I,8,FALSE)</f>
        <v>Materials</v>
      </c>
      <c r="E4717">
        <v>2023</v>
      </c>
      <c r="F4717" t="s">
        <v>682</v>
      </c>
      <c r="G4717" t="str">
        <f t="shared" si="340"/>
        <v>2023-Q4</v>
      </c>
      <c r="H4717" s="4">
        <f>INDEX('ALL - prices'!$J$3:$DY$219,MATCH('COMBINED DATA'!A4717,'ALL - prices'!$B$3:$B$219,0),MATCH('COMBINED DATA'!G4717,'ALL - prices'!$J$1:$DY$1,0))</f>
        <v>4.95</v>
      </c>
      <c r="I4717" s="14">
        <f t="shared" si="343"/>
        <v>0.62061797159498033</v>
      </c>
      <c r="J4717" s="6">
        <f>INDEX('market cap'!$B$3:$DQ$219,MATCH(A4717,'market cap'!$A$3:$A$219,0),MATCH(G4717,'market cap'!$B$1:$DQ$1,0))</f>
        <v>1654.5219999999999</v>
      </c>
      <c r="K4717">
        <f t="shared" si="341"/>
        <v>7.4112674243418626</v>
      </c>
      <c r="L4717" t="str">
        <f>INDEX('PB2'!$D$2:$AQ$224,MATCH(A4717,'PB2'!$B$2:$B$224,0),MATCH(G4717,'PB2'!$D$1:$AQ$1,0))</f>
        <v>--</v>
      </c>
      <c r="M4717" s="16" t="e">
        <f t="shared" si="342"/>
        <v>#VALUE!</v>
      </c>
      <c r="N4717" s="6">
        <f>INDEX('ROA2'!$D$2:$AQ$224,MATCH(A4717,'ROA2'!$B$2:$B$224,0),MATCH(G4717,'ROA2'!$D$1:$AQ$1,0))</f>
        <v>-31.923049926757798</v>
      </c>
      <c r="O4717" s="6">
        <v>138.132992</v>
      </c>
      <c r="P4717" s="28">
        <v>-3.3156071953524199E-2</v>
      </c>
    </row>
    <row r="4718" spans="1:16" x14ac:dyDescent="0.3">
      <c r="A4718" t="s">
        <v>583</v>
      </c>
      <c r="B4718" t="str">
        <f>VLOOKUP(A4718,Sheet3!L:L,1,FALSE)</f>
        <v>NG CN EQUITY</v>
      </c>
      <c r="C4718" t="str">
        <f>VLOOKUP(A4718,'ALL - prices'!B:C,2,FALSE)</f>
        <v>Novagold Resources Inc</v>
      </c>
      <c r="D4718" t="str">
        <f>VLOOKUP(A4718,'ALL - prices'!B:I,8,FALSE)</f>
        <v>Materials</v>
      </c>
      <c r="E4718" s="18">
        <v>2024</v>
      </c>
      <c r="F4718" t="s">
        <v>679</v>
      </c>
      <c r="G4718" t="str">
        <f t="shared" si="340"/>
        <v>2024-Q1</v>
      </c>
      <c r="H4718" s="4">
        <f>INDEX('ALL - prices'!$J$3:$DY$219,MATCH('COMBINED DATA'!A4718,'ALL - prices'!$B$3:$B$219,0),MATCH('COMBINED DATA'!G4718,'ALL - prices'!$J$1:$DY$1,0))</f>
        <v>4.05</v>
      </c>
      <c r="I4718" s="14" t="s">
        <v>769</v>
      </c>
      <c r="J4718" s="6">
        <f>INDEX('market cap'!$B$3:$DQ$219,MATCH(A4718,'market cap'!$A$3:$A$219,0),MATCH(G4718,'market cap'!$B$1:$DQ$1,0))</f>
        <v>1354.2035000000001</v>
      </c>
      <c r="K4718">
        <f t="shared" si="341"/>
        <v>7.2109687375999698</v>
      </c>
      <c r="L4718" t="str">
        <f>INDEX('PB2'!$D$2:$AQ$224,MATCH(A4718,'PB2'!$B$2:$B$224,0),MATCH(G4718,'PB2'!$D$1:$AQ$1,0))</f>
        <v>--</v>
      </c>
      <c r="M4718" s="16" t="e">
        <f t="shared" si="342"/>
        <v>#VALUE!</v>
      </c>
      <c r="N4718" s="6">
        <f>INDEX('ROA2'!$D$2:$AQ$224,MATCH(A4718,'ROA2'!$B$2:$B$224,0),MATCH(G4718,'ROA2'!$D$1:$AQ$1,0))</f>
        <v>-32.004348754882798</v>
      </c>
      <c r="O4718" s="6">
        <v>133.29</v>
      </c>
      <c r="P4718" s="28">
        <v>-3.5060356905901306E-2</v>
      </c>
    </row>
    <row r="4719" spans="1:16" x14ac:dyDescent="0.3">
      <c r="A4719" t="s">
        <v>583</v>
      </c>
      <c r="B4719" t="str">
        <f>VLOOKUP(A4719,Sheet3!L:L,1,FALSE)</f>
        <v>NG CN EQUITY</v>
      </c>
      <c r="C4719" t="str">
        <f>VLOOKUP(A4719,'ALL - prices'!B:C,2,FALSE)</f>
        <v>Novagold Resources Inc</v>
      </c>
      <c r="D4719" t="str">
        <f>VLOOKUP(A4719,'ALL - prices'!B:I,8,FALSE)</f>
        <v>Materials</v>
      </c>
      <c r="E4719" s="18">
        <v>2024</v>
      </c>
      <c r="F4719" t="s">
        <v>680</v>
      </c>
      <c r="G4719" t="str">
        <f t="shared" si="340"/>
        <v>2024-Q2</v>
      </c>
      <c r="H4719" s="4">
        <f>INDEX('ALL - prices'!$J$3:$DY$219,MATCH('COMBINED DATA'!A4719,'ALL - prices'!$B$3:$B$219,0),MATCH('COMBINED DATA'!G4719,'ALL - prices'!$J$1:$DY$1,0))</f>
        <v>4.79</v>
      </c>
      <c r="I4719" s="14" t="s">
        <v>769</v>
      </c>
      <c r="J4719" s="6">
        <f>INDEX('market cap'!$B$3:$DQ$219,MATCH(A4719,'market cap'!$A$3:$A$219,0),MATCH(G4719,'market cap'!$B$1:$DQ$1,0))</f>
        <v>1601.9231</v>
      </c>
      <c r="K4719">
        <f t="shared" si="341"/>
        <v>7.3789601239792688</v>
      </c>
      <c r="L4719" t="str">
        <f>INDEX('PB2'!$D$2:$AQ$224,MATCH(A4719,'PB2'!$B$2:$B$224,0),MATCH(G4719,'PB2'!$D$1:$AQ$1,0))</f>
        <v>--</v>
      </c>
      <c r="M4719" s="16" t="e">
        <f t="shared" si="342"/>
        <v>#VALUE!</v>
      </c>
      <c r="N4719" s="6">
        <f>INDEX('ROA2'!$D$2:$AQ$224,MATCH(A4719,'ROA2'!$B$2:$B$224,0),MATCH(G4719,'ROA2'!$D$1:$AQ$1,0))</f>
        <v>-33.3964653015137</v>
      </c>
      <c r="O4719" s="6">
        <v>126.884</v>
      </c>
      <c r="P4719" s="28">
        <v>-4.80606197014029E-2</v>
      </c>
    </row>
    <row r="4720" spans="1:16" x14ac:dyDescent="0.3">
      <c r="A4720" t="s">
        <v>583</v>
      </c>
      <c r="B4720" t="str">
        <f>VLOOKUP(A4720,Sheet3!L:L,1,FALSE)</f>
        <v>NG CN EQUITY</v>
      </c>
      <c r="C4720" t="str">
        <f>VLOOKUP(A4720,'ALL - prices'!B:C,2,FALSE)</f>
        <v>Novagold Resources Inc</v>
      </c>
      <c r="D4720" t="str">
        <f>VLOOKUP(A4720,'ALL - prices'!B:I,8,FALSE)</f>
        <v>Materials</v>
      </c>
      <c r="E4720" s="18">
        <v>2024</v>
      </c>
      <c r="F4720" t="s">
        <v>681</v>
      </c>
      <c r="G4720" t="str">
        <f t="shared" si="340"/>
        <v>2024-Q3</v>
      </c>
      <c r="H4720" s="4">
        <f>INDEX('ALL - prices'!$J$3:$DY$219,MATCH('COMBINED DATA'!A4720,'ALL - prices'!$B$3:$B$219,0),MATCH('COMBINED DATA'!G4720,'ALL - prices'!$J$1:$DY$1,0))</f>
        <v>5.57</v>
      </c>
      <c r="I4720" s="14" t="s">
        <v>769</v>
      </c>
      <c r="J4720" s="6">
        <f>INDEX('market cap'!$B$3:$DQ$219,MATCH(A4720,'market cap'!$A$3:$A$219,0),MATCH(G4720,'market cap'!$B$1:$DQ$1,0))</f>
        <v>1863.5391999999999</v>
      </c>
      <c r="K4720">
        <f t="shared" si="341"/>
        <v>7.5302327543836043</v>
      </c>
      <c r="L4720" t="str">
        <f>INDEX('PB2'!$D$2:$AQ$224,MATCH(A4720,'PB2'!$B$2:$B$224,0),MATCH(G4720,'PB2'!$D$1:$AQ$1,0))</f>
        <v>--</v>
      </c>
      <c r="M4720" s="16" t="e">
        <f t="shared" si="342"/>
        <v>#VALUE!</v>
      </c>
      <c r="N4720" s="6">
        <f>INDEX('ROA2'!$D$2:$AQ$224,MATCH(A4720,'ROA2'!$B$2:$B$224,0),MATCH(G4720,'ROA2'!$D$1:$AQ$1,0))</f>
        <v>-34.4212646484375</v>
      </c>
      <c r="O4720" s="6">
        <v>121.577</v>
      </c>
      <c r="P4720" s="28">
        <v>-4.1825604489139703E-2</v>
      </c>
    </row>
    <row r="4721" spans="1:16" x14ac:dyDescent="0.3">
      <c r="A4721" t="s">
        <v>583</v>
      </c>
      <c r="B4721" t="str">
        <f>VLOOKUP(A4721,Sheet3!L:L,1,FALSE)</f>
        <v>NG CN EQUITY</v>
      </c>
      <c r="C4721" t="str">
        <f>VLOOKUP(A4721,'ALL - prices'!B:C,2,FALSE)</f>
        <v>Novagold Resources Inc</v>
      </c>
      <c r="D4721" t="str">
        <f>VLOOKUP(A4721,'ALL - prices'!B:I,8,FALSE)</f>
        <v>Materials</v>
      </c>
      <c r="E4721" s="18">
        <v>2024</v>
      </c>
      <c r="F4721" t="s">
        <v>682</v>
      </c>
      <c r="G4721" t="str">
        <f t="shared" si="340"/>
        <v>2024-Q4</v>
      </c>
      <c r="H4721" s="4">
        <f>INDEX('ALL - prices'!$J$3:$DY$219,MATCH('COMBINED DATA'!A4721,'ALL - prices'!$B$3:$B$219,0),MATCH('COMBINED DATA'!G4721,'ALL - prices'!$J$1:$DY$1,0))</f>
        <v>4.8099999999999996</v>
      </c>
      <c r="I4721" s="14" t="s">
        <v>769</v>
      </c>
      <c r="J4721" s="6">
        <f>INDEX('market cap'!$B$3:$DQ$219,MATCH(A4721,'market cap'!$A$3:$A$219,0),MATCH(G4721,'market cap'!$B$1:$DQ$1,0))</f>
        <v>1609.2682</v>
      </c>
      <c r="K4721">
        <f t="shared" si="341"/>
        <v>7.3835348204850533</v>
      </c>
      <c r="L4721" t="str">
        <f>INDEX('PB2'!$D$2:$AQ$224,MATCH(A4721,'PB2'!$B$2:$B$224,0),MATCH(G4721,'PB2'!$D$1:$AQ$1,0))</f>
        <v>--</v>
      </c>
      <c r="M4721" s="16" t="e">
        <f t="shared" si="342"/>
        <v>#VALUE!</v>
      </c>
      <c r="N4721" s="6">
        <f>INDEX('ROA2'!$D$2:$AQ$224,MATCH(A4721,'ROA2'!$B$2:$B$224,0),MATCH(G4721,'ROA2'!$D$1:$AQ$1,0))</f>
        <v>-35.7362060546875</v>
      </c>
      <c r="O4721" s="6">
        <v>114.73099999999999</v>
      </c>
      <c r="P4721" s="28">
        <v>-5.6309992844041257E-2</v>
      </c>
    </row>
    <row r="4722" spans="1:16" x14ac:dyDescent="0.3">
      <c r="A4722" t="s">
        <v>584</v>
      </c>
      <c r="B4722" t="str">
        <f>VLOOKUP(A4722,Sheet3!L:L,1,FALSE)</f>
        <v>NGD CN EQUITY</v>
      </c>
      <c r="C4722" t="str">
        <f>VLOOKUP(A4722,'ALL - prices'!B:C,2,FALSE)</f>
        <v>New Gold Inc</v>
      </c>
      <c r="D4722" t="str">
        <f>VLOOKUP(A4722,'ALL - prices'!B:I,8,FALSE)</f>
        <v>Materials</v>
      </c>
      <c r="E4722">
        <v>2015</v>
      </c>
      <c r="F4722" t="s">
        <v>679</v>
      </c>
      <c r="G4722" t="str">
        <f t="shared" ref="G4722:G4785" si="344">E4722&amp;"-"&amp;F4722</f>
        <v>2015-Q1</v>
      </c>
      <c r="H4722" s="4">
        <f>INDEX('ALL - prices'!$J$3:$DY$219,MATCH('COMBINED DATA'!A4722,'ALL - prices'!$B$3:$B$219,0),MATCH('COMBINED DATA'!G4722,'ALL - prices'!$J$1:$DY$1,0))</f>
        <v>4.24</v>
      </c>
      <c r="I4722" s="14">
        <f t="shared" ref="I4722:I4757" si="345">STDEV(H4723:H4726)</f>
        <v>0.83908680520353029</v>
      </c>
      <c r="J4722" s="6">
        <f>INDEX('market cap'!$B$3:$DQ$219,MATCH(A4722,'market cap'!$A$3:$A$219,0),MATCH(G4722,'market cap'!$B$1:$DQ$1,0))</f>
        <v>2157.6597999999999</v>
      </c>
      <c r="K4722">
        <f t="shared" ref="K4722:K4785" si="346">LN(J4722)</f>
        <v>7.6767794874221584</v>
      </c>
      <c r="L4722">
        <f>INDEX('PB2'!$D$2:$AQ$224,MATCH(A4722,'PB2'!$B$2:$B$224,0),MATCH(G4722,'PB2'!$D$1:$AQ$1,0))</f>
        <v>0.75833100080490101</v>
      </c>
      <c r="M4722" s="16">
        <f t="shared" ref="M4722:M4785" si="347">1/L4722</f>
        <v>1.3186853747751164</v>
      </c>
      <c r="N4722" s="6">
        <f>INDEX('ROA2'!$D$2:$AQ$224,MATCH(A4722,'ROA2'!$B$2:$B$224,0),MATCH(G4722,'ROA2'!$D$1:$AQ$1,0))</f>
        <v>-11.803417205810501</v>
      </c>
      <c r="O4722" s="6">
        <v>3881.7999359999999</v>
      </c>
      <c r="P4722" s="28">
        <v>-8.6785727814914393E-2</v>
      </c>
    </row>
    <row r="4723" spans="1:16" x14ac:dyDescent="0.3">
      <c r="A4723" t="s">
        <v>584</v>
      </c>
      <c r="B4723" t="str">
        <f>VLOOKUP(A4723,Sheet3!L:L,1,FALSE)</f>
        <v>NGD CN EQUITY</v>
      </c>
      <c r="C4723" t="str">
        <f>VLOOKUP(A4723,'ALL - prices'!B:C,2,FALSE)</f>
        <v>New Gold Inc</v>
      </c>
      <c r="D4723" t="str">
        <f>VLOOKUP(A4723,'ALL - prices'!B:I,8,FALSE)</f>
        <v>Materials</v>
      </c>
      <c r="E4723">
        <v>2015</v>
      </c>
      <c r="F4723" t="s">
        <v>680</v>
      </c>
      <c r="G4723" t="str">
        <f t="shared" si="344"/>
        <v>2015-Q2</v>
      </c>
      <c r="H4723" s="4">
        <f>INDEX('ALL - prices'!$J$3:$DY$219,MATCH('COMBINED DATA'!A4723,'ALL - prices'!$B$3:$B$219,0),MATCH('COMBINED DATA'!G4723,'ALL - prices'!$J$1:$DY$1,0))</f>
        <v>3.36</v>
      </c>
      <c r="I4723" s="14">
        <f t="shared" si="345"/>
        <v>1.2780551631287274</v>
      </c>
      <c r="J4723" s="6">
        <f>INDEX('market cap'!$B$3:$DQ$219,MATCH(A4723,'market cap'!$A$3:$A$219,0),MATCH(G4723,'market cap'!$B$1:$DQ$1,0))</f>
        <v>1710.5186000000001</v>
      </c>
      <c r="K4723">
        <f t="shared" si="346"/>
        <v>7.4445518783719837</v>
      </c>
      <c r="L4723">
        <f>INDEX('PB2'!$D$2:$AQ$224,MATCH(A4723,'PB2'!$B$2:$B$224,0),MATCH(G4723,'PB2'!$D$1:$AQ$1,0))</f>
        <v>0.60632401704788197</v>
      </c>
      <c r="M4723" s="16">
        <f t="shared" si="347"/>
        <v>1.6492831751393893</v>
      </c>
      <c r="N4723" s="6">
        <f>INDEX('ROA2'!$D$2:$AQ$224,MATCH(A4723,'ROA2'!$B$2:$B$224,0),MATCH(G4723,'ROA2'!$D$1:$AQ$1,0))</f>
        <v>-12.741777420043899</v>
      </c>
      <c r="O4723" s="6">
        <v>3907.800064</v>
      </c>
      <c r="P4723" s="28">
        <v>6.6979567284943487E-3</v>
      </c>
    </row>
    <row r="4724" spans="1:16" x14ac:dyDescent="0.3">
      <c r="A4724" t="s">
        <v>584</v>
      </c>
      <c r="B4724" t="str">
        <f>VLOOKUP(A4724,Sheet3!L:L,1,FALSE)</f>
        <v>NGD CN EQUITY</v>
      </c>
      <c r="C4724" t="str">
        <f>VLOOKUP(A4724,'ALL - prices'!B:C,2,FALSE)</f>
        <v>New Gold Inc</v>
      </c>
      <c r="D4724" t="str">
        <f>VLOOKUP(A4724,'ALL - prices'!B:I,8,FALSE)</f>
        <v>Materials</v>
      </c>
      <c r="E4724">
        <v>2015</v>
      </c>
      <c r="F4724" t="s">
        <v>681</v>
      </c>
      <c r="G4724" t="str">
        <f t="shared" si="344"/>
        <v>2015-Q3</v>
      </c>
      <c r="H4724" s="4">
        <f>INDEX('ALL - prices'!$J$3:$DY$219,MATCH('COMBINED DATA'!A4724,'ALL - prices'!$B$3:$B$219,0),MATCH('COMBINED DATA'!G4724,'ALL - prices'!$J$1:$DY$1,0))</f>
        <v>3.01</v>
      </c>
      <c r="I4724" s="14">
        <f t="shared" si="345"/>
        <v>1.1550577186155395</v>
      </c>
      <c r="J4724" s="6">
        <f>INDEX('market cap'!$B$3:$DQ$219,MATCH(A4724,'market cap'!$A$3:$A$219,0),MATCH(G4724,'market cap'!$B$1:$DQ$1,0))</f>
        <v>1532.5337</v>
      </c>
      <c r="K4724">
        <f t="shared" si="346"/>
        <v>7.3346776577806567</v>
      </c>
      <c r="L4724">
        <f>INDEX('PB2'!$D$2:$AQ$224,MATCH(A4724,'PB2'!$B$2:$B$224,0),MATCH(G4724,'PB2'!$D$1:$AQ$1,0))</f>
        <v>0.54318201541900601</v>
      </c>
      <c r="M4724" s="16">
        <f t="shared" si="347"/>
        <v>1.8410035156053692</v>
      </c>
      <c r="N4724" s="6">
        <f>INDEX('ROA2'!$D$2:$AQ$224,MATCH(A4724,'ROA2'!$B$2:$B$224,0),MATCH(G4724,'ROA2'!$D$1:$AQ$1,0))</f>
        <v>-12.842647552490201</v>
      </c>
      <c r="O4724" s="6">
        <v>3910.5000960000002</v>
      </c>
      <c r="P4724" s="28">
        <v>6.9093401806141948E-4</v>
      </c>
    </row>
    <row r="4725" spans="1:16" x14ac:dyDescent="0.3">
      <c r="A4725" t="s">
        <v>584</v>
      </c>
      <c r="B4725" t="str">
        <f>VLOOKUP(A4725,Sheet3!L:L,1,FALSE)</f>
        <v>NGD CN EQUITY</v>
      </c>
      <c r="C4725" t="str">
        <f>VLOOKUP(A4725,'ALL - prices'!B:C,2,FALSE)</f>
        <v>New Gold Inc</v>
      </c>
      <c r="D4725" t="str">
        <f>VLOOKUP(A4725,'ALL - prices'!B:I,8,FALSE)</f>
        <v>Materials</v>
      </c>
      <c r="E4725">
        <v>2015</v>
      </c>
      <c r="F4725" t="s">
        <v>682</v>
      </c>
      <c r="G4725" t="str">
        <f t="shared" si="344"/>
        <v>2015-Q4</v>
      </c>
      <c r="H4725" s="4">
        <f>INDEX('ALL - prices'!$J$3:$DY$219,MATCH('COMBINED DATA'!A4725,'ALL - prices'!$B$3:$B$219,0),MATCH('COMBINED DATA'!G4725,'ALL - prices'!$J$1:$DY$1,0))</f>
        <v>3.22</v>
      </c>
      <c r="I4725" s="14">
        <f t="shared" si="345"/>
        <v>0.51726846672368021</v>
      </c>
      <c r="J4725" s="6">
        <f>INDEX('market cap'!$B$3:$DQ$219,MATCH(A4725,'market cap'!$A$3:$A$219,0),MATCH(G4725,'market cap'!$B$1:$DQ$1,0))</f>
        <v>1639.511</v>
      </c>
      <c r="K4725">
        <f t="shared" si="346"/>
        <v>7.4021533056248057</v>
      </c>
      <c r="L4725">
        <f>INDEX('PB2'!$D$2:$AQ$224,MATCH(A4725,'PB2'!$B$2:$B$224,0),MATCH(G4725,'PB2'!$D$1:$AQ$1,0))</f>
        <v>0.56503802537918102</v>
      </c>
      <c r="M4725" s="16">
        <f t="shared" si="347"/>
        <v>1.7697923946426939</v>
      </c>
      <c r="N4725" s="6">
        <f>INDEX('ROA2'!$D$2:$AQ$224,MATCH(A4725,'ROA2'!$B$2:$B$224,0),MATCH(G4725,'ROA2'!$D$1:$AQ$1,0))</f>
        <v>-15.2769107818604</v>
      </c>
      <c r="O4725" s="6">
        <v>3919.800064</v>
      </c>
      <c r="P4725" s="28">
        <v>2.3782042633147165E-3</v>
      </c>
    </row>
    <row r="4726" spans="1:16" x14ac:dyDescent="0.3">
      <c r="A4726" t="s">
        <v>584</v>
      </c>
      <c r="B4726" t="str">
        <f>VLOOKUP(A4726,Sheet3!L:L,1,FALSE)</f>
        <v>NGD CN EQUITY</v>
      </c>
      <c r="C4726" t="str">
        <f>VLOOKUP(A4726,'ALL - prices'!B:C,2,FALSE)</f>
        <v>New Gold Inc</v>
      </c>
      <c r="D4726" t="str">
        <f>VLOOKUP(A4726,'ALL - prices'!B:I,8,FALSE)</f>
        <v>Materials</v>
      </c>
      <c r="E4726">
        <v>2016</v>
      </c>
      <c r="F4726" t="s">
        <v>679</v>
      </c>
      <c r="G4726" t="str">
        <f t="shared" si="344"/>
        <v>2016-Q1</v>
      </c>
      <c r="H4726" s="4">
        <f>INDEX('ALL - prices'!$J$3:$DY$219,MATCH('COMBINED DATA'!A4726,'ALL - prices'!$B$3:$B$219,0),MATCH('COMBINED DATA'!G4726,'ALL - prices'!$J$1:$DY$1,0))</f>
        <v>4.8499999999999996</v>
      </c>
      <c r="I4726" s="14">
        <f t="shared" si="345"/>
        <v>0.82532821753934615</v>
      </c>
      <c r="J4726" s="6">
        <f>INDEX('market cap'!$B$3:$DQ$219,MATCH(A4726,'market cap'!$A$3:$A$219,0),MATCH(G4726,'market cap'!$B$1:$DQ$1,0))</f>
        <v>2473.6932000000002</v>
      </c>
      <c r="K4726">
        <f t="shared" si="346"/>
        <v>7.8134675355617054</v>
      </c>
      <c r="L4726">
        <f>INDEX('PB2'!$D$2:$AQ$224,MATCH(A4726,'PB2'!$B$2:$B$224,0),MATCH(G4726,'PB2'!$D$1:$AQ$1,0))</f>
        <v>0.89356702566146895</v>
      </c>
      <c r="M4726" s="16">
        <f t="shared" si="347"/>
        <v>1.1191102304382186</v>
      </c>
      <c r="N4726" s="6">
        <f>INDEX('ROA2'!$D$2:$AQ$224,MATCH(A4726,'ROA2'!$B$2:$B$224,0),MATCH(G4726,'ROA2'!$D$1:$AQ$1,0))</f>
        <v>-5.3378849029540998</v>
      </c>
      <c r="O4726" s="6">
        <v>3675.5000319999999</v>
      </c>
      <c r="P4726" s="28">
        <v>-6.2324615544472856E-2</v>
      </c>
    </row>
    <row r="4727" spans="1:16" x14ac:dyDescent="0.3">
      <c r="A4727" t="s">
        <v>584</v>
      </c>
      <c r="B4727" t="str">
        <f>VLOOKUP(A4727,Sheet3!L:L,1,FALSE)</f>
        <v>NGD CN EQUITY</v>
      </c>
      <c r="C4727" t="str">
        <f>VLOOKUP(A4727,'ALL - prices'!B:C,2,FALSE)</f>
        <v>New Gold Inc</v>
      </c>
      <c r="D4727" t="str">
        <f>VLOOKUP(A4727,'ALL - prices'!B:I,8,FALSE)</f>
        <v>Materials</v>
      </c>
      <c r="E4727">
        <v>2016</v>
      </c>
      <c r="F4727" t="s">
        <v>680</v>
      </c>
      <c r="G4727" t="str">
        <f t="shared" si="344"/>
        <v>2016-Q2</v>
      </c>
      <c r="H4727" s="4">
        <f>INDEX('ALL - prices'!$J$3:$DY$219,MATCH('COMBINED DATA'!A4727,'ALL - prices'!$B$3:$B$219,0),MATCH('COMBINED DATA'!G4727,'ALL - prices'!$J$1:$DY$1,0))</f>
        <v>5.65</v>
      </c>
      <c r="I4727" s="14">
        <f t="shared" si="345"/>
        <v>0.78005875847057893</v>
      </c>
      <c r="J4727" s="6">
        <f>INDEX('market cap'!$B$3:$DQ$219,MATCH(A4727,'market cap'!$A$3:$A$219,0),MATCH(G4727,'market cap'!$B$1:$DQ$1,0))</f>
        <v>2890.1060000000002</v>
      </c>
      <c r="K4727">
        <f t="shared" si="346"/>
        <v>7.9690484586345409</v>
      </c>
      <c r="L4727">
        <f>INDEX('PB2'!$D$2:$AQ$224,MATCH(A4727,'PB2'!$B$2:$B$224,0),MATCH(G4727,'PB2'!$D$1:$AQ$1,0))</f>
        <v>1.05502605438232</v>
      </c>
      <c r="M4727" s="16">
        <f t="shared" si="347"/>
        <v>0.947843890533551</v>
      </c>
      <c r="N4727" s="6">
        <f>INDEX('ROA2'!$D$2:$AQ$224,MATCH(A4727,'ROA2'!$B$2:$B$224,0),MATCH(G4727,'ROA2'!$D$1:$AQ$1,0))</f>
        <v>-3.4618101119995099</v>
      </c>
      <c r="O4727" s="6">
        <v>3735.600128</v>
      </c>
      <c r="P4727" s="28">
        <v>1.6351542776969326E-2</v>
      </c>
    </row>
    <row r="4728" spans="1:16" x14ac:dyDescent="0.3">
      <c r="A4728" t="s">
        <v>584</v>
      </c>
      <c r="B4728" t="str">
        <f>VLOOKUP(A4728,Sheet3!L:L,1,FALSE)</f>
        <v>NGD CN EQUITY</v>
      </c>
      <c r="C4728" t="str">
        <f>VLOOKUP(A4728,'ALL - prices'!B:C,2,FALSE)</f>
        <v>New Gold Inc</v>
      </c>
      <c r="D4728" t="str">
        <f>VLOOKUP(A4728,'ALL - prices'!B:I,8,FALSE)</f>
        <v>Materials</v>
      </c>
      <c r="E4728">
        <v>2016</v>
      </c>
      <c r="F4728" t="s">
        <v>681</v>
      </c>
      <c r="G4728" t="str">
        <f t="shared" si="344"/>
        <v>2016-Q3</v>
      </c>
      <c r="H4728" s="4">
        <f>INDEX('ALL - prices'!$J$3:$DY$219,MATCH('COMBINED DATA'!A4728,'ALL - prices'!$B$3:$B$219,0),MATCH('COMBINED DATA'!G4728,'ALL - prices'!$J$1:$DY$1,0))</f>
        <v>5.69</v>
      </c>
      <c r="I4728" s="14">
        <f t="shared" si="345"/>
        <v>0.36745748053346244</v>
      </c>
      <c r="J4728" s="6">
        <f>INDEX('market cap'!$B$3:$DQ$219,MATCH(A4728,'market cap'!$A$3:$A$219,0),MATCH(G4728,'market cap'!$B$1:$DQ$1,0))</f>
        <v>2918.1007</v>
      </c>
      <c r="K4728">
        <f t="shared" si="346"/>
        <v>7.9786882384255904</v>
      </c>
      <c r="L4728">
        <f>INDEX('PB2'!$D$2:$AQ$224,MATCH(A4728,'PB2'!$B$2:$B$224,0),MATCH(G4728,'PB2'!$D$1:$AQ$1,0))</f>
        <v>1.0541520118713399</v>
      </c>
      <c r="M4728" s="16">
        <f t="shared" si="347"/>
        <v>0.948629788435153</v>
      </c>
      <c r="N4728" s="6">
        <f>INDEX('ROA2'!$D$2:$AQ$224,MATCH(A4728,'ROA2'!$B$2:$B$224,0),MATCH(G4728,'ROA2'!$D$1:$AQ$1,0))</f>
        <v>-4.0498690605163601</v>
      </c>
      <c r="O4728" s="6">
        <v>3773.700096</v>
      </c>
      <c r="P4728" s="28">
        <v>1.0199155877103554E-2</v>
      </c>
    </row>
    <row r="4729" spans="1:16" x14ac:dyDescent="0.3">
      <c r="A4729" t="s">
        <v>584</v>
      </c>
      <c r="B4729" t="str">
        <f>VLOOKUP(A4729,Sheet3!L:L,1,FALSE)</f>
        <v>NGD CN EQUITY</v>
      </c>
      <c r="C4729" t="str">
        <f>VLOOKUP(A4729,'ALL - prices'!B:C,2,FALSE)</f>
        <v>New Gold Inc</v>
      </c>
      <c r="D4729" t="str">
        <f>VLOOKUP(A4729,'ALL - prices'!B:I,8,FALSE)</f>
        <v>Materials</v>
      </c>
      <c r="E4729">
        <v>2016</v>
      </c>
      <c r="F4729" t="s">
        <v>682</v>
      </c>
      <c r="G4729" t="str">
        <f t="shared" si="344"/>
        <v>2016-Q4</v>
      </c>
      <c r="H4729" s="4">
        <f>INDEX('ALL - prices'!$J$3:$DY$219,MATCH('COMBINED DATA'!A4729,'ALL - prices'!$B$3:$B$219,0),MATCH('COMBINED DATA'!G4729,'ALL - prices'!$J$1:$DY$1,0))</f>
        <v>4.71</v>
      </c>
      <c r="I4729" s="14">
        <f t="shared" si="345"/>
        <v>0.28779332862316309</v>
      </c>
      <c r="J4729" s="6">
        <f>INDEX('market cap'!$B$3:$DQ$219,MATCH(A4729,'market cap'!$A$3:$A$219,0),MATCH(G4729,'market cap'!$B$1:$DQ$1,0))</f>
        <v>2417.9425000000001</v>
      </c>
      <c r="K4729">
        <f t="shared" si="346"/>
        <v>7.790672250908532</v>
      </c>
      <c r="L4729">
        <f>INDEX('PB2'!$D$2:$AQ$224,MATCH(A4729,'PB2'!$B$2:$B$224,0),MATCH(G4729,'PB2'!$D$1:$AQ$1,0))</f>
        <v>0.86366897821426403</v>
      </c>
      <c r="M4729" s="16">
        <f t="shared" si="347"/>
        <v>1.1578510114692508</v>
      </c>
      <c r="N4729" s="6">
        <f>INDEX('ROA2'!$D$2:$AQ$224,MATCH(A4729,'ROA2'!$B$2:$B$224,0),MATCH(G4729,'ROA2'!$D$1:$AQ$1,0))</f>
        <v>0.16255299746990201</v>
      </c>
      <c r="O4729" s="6">
        <v>3831.5000319999999</v>
      </c>
      <c r="P4729" s="28">
        <v>1.5316515496625169E-2</v>
      </c>
    </row>
    <row r="4730" spans="1:16" x14ac:dyDescent="0.3">
      <c r="A4730" t="s">
        <v>584</v>
      </c>
      <c r="B4730" t="str">
        <f>VLOOKUP(A4730,Sheet3!L:L,1,FALSE)</f>
        <v>NGD CN EQUITY</v>
      </c>
      <c r="C4730" t="str">
        <f>VLOOKUP(A4730,'ALL - prices'!B:C,2,FALSE)</f>
        <v>New Gold Inc</v>
      </c>
      <c r="D4730" t="str">
        <f>VLOOKUP(A4730,'ALL - prices'!B:I,8,FALSE)</f>
        <v>Materials</v>
      </c>
      <c r="E4730">
        <v>2017</v>
      </c>
      <c r="F4730" t="s">
        <v>679</v>
      </c>
      <c r="G4730" t="str">
        <f t="shared" si="344"/>
        <v>2017-Q1</v>
      </c>
      <c r="H4730" s="4">
        <f>INDEX('ALL - prices'!$J$3:$DY$219,MATCH('COMBINED DATA'!A4730,'ALL - prices'!$B$3:$B$219,0),MATCH('COMBINED DATA'!G4730,'ALL - prices'!$J$1:$DY$1,0))</f>
        <v>3.97</v>
      </c>
      <c r="I4730" s="14">
        <f t="shared" si="345"/>
        <v>0.53282267219028701</v>
      </c>
      <c r="J4730" s="6">
        <f>INDEX('market cap'!$B$3:$DQ$219,MATCH(A4730,'market cap'!$A$3:$A$219,0),MATCH(G4730,'market cap'!$B$1:$DQ$1,0))</f>
        <v>2284.5925000000002</v>
      </c>
      <c r="K4730">
        <f t="shared" si="346"/>
        <v>7.7339429504440691</v>
      </c>
      <c r="L4730">
        <f>INDEX('PB2'!$D$2:$AQ$224,MATCH(A4730,'PB2'!$B$2:$B$224,0),MATCH(G4730,'PB2'!$D$1:$AQ$1,0))</f>
        <v>0.74983400106430098</v>
      </c>
      <c r="M4730" s="16">
        <f t="shared" si="347"/>
        <v>1.3336285078839021</v>
      </c>
      <c r="N4730" s="6">
        <f>INDEX('ROA2'!$D$2:$AQ$224,MATCH(A4730,'ROA2'!$B$2:$B$224,0),MATCH(G4730,'ROA2'!$D$1:$AQ$1,0))</f>
        <v>-0.17052499949932101</v>
      </c>
      <c r="O4730" s="6">
        <v>3948</v>
      </c>
      <c r="P4730" s="28">
        <v>3.0405837668540592E-2</v>
      </c>
    </row>
    <row r="4731" spans="1:16" x14ac:dyDescent="0.3">
      <c r="A4731" t="s">
        <v>584</v>
      </c>
      <c r="B4731" t="str">
        <f>VLOOKUP(A4731,Sheet3!L:L,1,FALSE)</f>
        <v>NGD CN EQUITY</v>
      </c>
      <c r="C4731" t="str">
        <f>VLOOKUP(A4731,'ALL - prices'!B:C,2,FALSE)</f>
        <v>New Gold Inc</v>
      </c>
      <c r="D4731" t="str">
        <f>VLOOKUP(A4731,'ALL - prices'!B:I,8,FALSE)</f>
        <v>Materials</v>
      </c>
      <c r="E4731">
        <v>2017</v>
      </c>
      <c r="F4731" t="s">
        <v>680</v>
      </c>
      <c r="G4731" t="str">
        <f t="shared" si="344"/>
        <v>2017-Q2</v>
      </c>
      <c r="H4731" s="4">
        <f>INDEX('ALL - prices'!$J$3:$DY$219,MATCH('COMBINED DATA'!A4731,'ALL - prices'!$B$3:$B$219,0),MATCH('COMBINED DATA'!G4731,'ALL - prices'!$J$1:$DY$1,0))</f>
        <v>4.12</v>
      </c>
      <c r="I4731" s="14">
        <f t="shared" si="345"/>
        <v>0.83677954085888118</v>
      </c>
      <c r="J4731" s="6">
        <f>INDEX('market cap'!$B$3:$DQ$219,MATCH(A4731,'market cap'!$A$3:$A$219,0),MATCH(G4731,'market cap'!$B$1:$DQ$1,0))</f>
        <v>2373.4701</v>
      </c>
      <c r="K4731">
        <f t="shared" si="346"/>
        <v>7.7721083404820686</v>
      </c>
      <c r="L4731">
        <f>INDEX('PB2'!$D$2:$AQ$224,MATCH(A4731,'PB2'!$B$2:$B$224,0),MATCH(G4731,'PB2'!$D$1:$AQ$1,0))</f>
        <v>0.791589975357056</v>
      </c>
      <c r="M4731" s="16">
        <f t="shared" si="347"/>
        <v>1.2632802727812946</v>
      </c>
      <c r="N4731" s="6">
        <f>INDEX('ROA2'!$D$2:$AQ$224,MATCH(A4731,'ROA2'!$B$2:$B$224,0),MATCH(G4731,'ROA2'!$D$1:$AQ$1,0))</f>
        <v>0.137156993150711</v>
      </c>
      <c r="O4731" s="6">
        <v>4138.5999359999996</v>
      </c>
      <c r="P4731" s="28">
        <v>4.8277592705167079E-2</v>
      </c>
    </row>
    <row r="4732" spans="1:16" x14ac:dyDescent="0.3">
      <c r="A4732" t="s">
        <v>584</v>
      </c>
      <c r="B4732" t="str">
        <f>VLOOKUP(A4732,Sheet3!L:L,1,FALSE)</f>
        <v>NGD CN EQUITY</v>
      </c>
      <c r="C4732" t="str">
        <f>VLOOKUP(A4732,'ALL - prices'!B:C,2,FALSE)</f>
        <v>New Gold Inc</v>
      </c>
      <c r="D4732" t="str">
        <f>VLOOKUP(A4732,'ALL - prices'!B:I,8,FALSE)</f>
        <v>Materials</v>
      </c>
      <c r="E4732">
        <v>2017</v>
      </c>
      <c r="F4732" t="s">
        <v>681</v>
      </c>
      <c r="G4732" t="str">
        <f t="shared" si="344"/>
        <v>2017-Q3</v>
      </c>
      <c r="H4732" s="4">
        <f>INDEX('ALL - prices'!$J$3:$DY$219,MATCH('COMBINED DATA'!A4732,'ALL - prices'!$B$3:$B$219,0),MATCH('COMBINED DATA'!G4732,'ALL - prices'!$J$1:$DY$1,0))</f>
        <v>4.63</v>
      </c>
      <c r="I4732" s="14">
        <f t="shared" si="345"/>
        <v>1.3206406273724378</v>
      </c>
      <c r="J4732" s="6">
        <f>INDEX('market cap'!$B$3:$DQ$219,MATCH(A4732,'market cap'!$A$3:$A$219,0),MATCH(G4732,'market cap'!$B$1:$DQ$1,0))</f>
        <v>2667.7321000000002</v>
      </c>
      <c r="K4732">
        <f t="shared" si="346"/>
        <v>7.8889839897000096</v>
      </c>
      <c r="L4732">
        <f>INDEX('PB2'!$D$2:$AQ$224,MATCH(A4732,'PB2'!$B$2:$B$224,0),MATCH(G4732,'PB2'!$D$1:$AQ$1,0))</f>
        <v>0.91779702901840199</v>
      </c>
      <c r="M4732" s="16">
        <f t="shared" si="347"/>
        <v>1.0895655230759631</v>
      </c>
      <c r="N4732" s="6">
        <f>INDEX('ROA2'!$D$2:$AQ$224,MATCH(A4732,'ROA2'!$B$2:$B$224,0),MATCH(G4732,'ROA2'!$D$1:$AQ$1,0))</f>
        <v>1.0710990428924601</v>
      </c>
      <c r="O4732" s="6">
        <v>4143.3999359999998</v>
      </c>
      <c r="P4732" s="28">
        <v>1.1598125149152329E-3</v>
      </c>
    </row>
    <row r="4733" spans="1:16" x14ac:dyDescent="0.3">
      <c r="A4733" t="s">
        <v>584</v>
      </c>
      <c r="B4733" t="str">
        <f>VLOOKUP(A4733,Sheet3!L:L,1,FALSE)</f>
        <v>NGD CN EQUITY</v>
      </c>
      <c r="C4733" t="str">
        <f>VLOOKUP(A4733,'ALL - prices'!B:C,2,FALSE)</f>
        <v>New Gold Inc</v>
      </c>
      <c r="D4733" t="str">
        <f>VLOOKUP(A4733,'ALL - prices'!B:I,8,FALSE)</f>
        <v>Materials</v>
      </c>
      <c r="E4733">
        <v>2017</v>
      </c>
      <c r="F4733" t="s">
        <v>682</v>
      </c>
      <c r="G4733" t="str">
        <f t="shared" si="344"/>
        <v>2017-Q4</v>
      </c>
      <c r="H4733" s="4">
        <f>INDEX('ALL - prices'!$J$3:$DY$219,MATCH('COMBINED DATA'!A4733,'ALL - prices'!$B$3:$B$219,0),MATCH('COMBINED DATA'!G4733,'ALL - prices'!$J$1:$DY$1,0))</f>
        <v>4.13</v>
      </c>
      <c r="I4733" s="14">
        <f t="shared" si="345"/>
        <v>1.1832828627734511</v>
      </c>
      <c r="J4733" s="6">
        <f>INDEX('market cap'!$B$3:$DQ$219,MATCH(A4733,'market cap'!$A$3:$A$219,0),MATCH(G4733,'market cap'!$B$1:$DQ$1,0))</f>
        <v>2389.0037000000002</v>
      </c>
      <c r="K4733">
        <f t="shared" si="346"/>
        <v>7.7786316960897839</v>
      </c>
      <c r="L4733">
        <f>INDEX('PB2'!$D$2:$AQ$224,MATCH(A4733,'PB2'!$B$2:$B$224,0),MATCH(G4733,'PB2'!$D$1:$AQ$1,0))</f>
        <v>0.89165401458740201</v>
      </c>
      <c r="M4733" s="16">
        <f t="shared" si="347"/>
        <v>1.121511240503676</v>
      </c>
      <c r="N4733" s="6">
        <f>INDEX('ROA2'!$D$2:$AQ$224,MATCH(A4733,'ROA2'!$B$2:$B$224,0),MATCH(G4733,'ROA2'!$D$1:$AQ$1,0))</f>
        <v>1.6019229888916</v>
      </c>
      <c r="O4733" s="6">
        <v>4321.2001280000004</v>
      </c>
      <c r="P4733" s="28">
        <v>4.291166547915895E-2</v>
      </c>
    </row>
    <row r="4734" spans="1:16" x14ac:dyDescent="0.3">
      <c r="A4734" t="s">
        <v>584</v>
      </c>
      <c r="B4734" t="str">
        <f>VLOOKUP(A4734,Sheet3!L:L,1,FALSE)</f>
        <v>NGD CN EQUITY</v>
      </c>
      <c r="C4734" t="str">
        <f>VLOOKUP(A4734,'ALL - prices'!B:C,2,FALSE)</f>
        <v>New Gold Inc</v>
      </c>
      <c r="D4734" t="str">
        <f>VLOOKUP(A4734,'ALL - prices'!B:I,8,FALSE)</f>
        <v>Materials</v>
      </c>
      <c r="E4734">
        <v>2018</v>
      </c>
      <c r="F4734" t="s">
        <v>679</v>
      </c>
      <c r="G4734" t="str">
        <f t="shared" si="344"/>
        <v>2018-Q1</v>
      </c>
      <c r="H4734" s="4">
        <f>INDEX('ALL - prices'!$J$3:$DY$219,MATCH('COMBINED DATA'!A4734,'ALL - prices'!$B$3:$B$219,0),MATCH('COMBINED DATA'!G4734,'ALL - prices'!$J$1:$DY$1,0))</f>
        <v>3.34</v>
      </c>
      <c r="I4734" s="14">
        <f t="shared" si="345"/>
        <v>0.83655543749353523</v>
      </c>
      <c r="J4734" s="6">
        <f>INDEX('market cap'!$B$3:$DQ$219,MATCH(A4734,'market cap'!$A$3:$A$219,0),MATCH(G4734,'market cap'!$B$1:$DQ$1,0))</f>
        <v>1932.6437000000001</v>
      </c>
      <c r="K4734">
        <f t="shared" si="346"/>
        <v>7.5666441373348112</v>
      </c>
      <c r="L4734">
        <f>INDEX('PB2'!$D$2:$AQ$224,MATCH(A4734,'PB2'!$B$2:$B$224,0),MATCH(G4734,'PB2'!$D$1:$AQ$1,0))</f>
        <v>0.70828402042388905</v>
      </c>
      <c r="M4734" s="16">
        <f t="shared" si="347"/>
        <v>1.4118629972783048</v>
      </c>
      <c r="N4734" s="6">
        <f>INDEX('ROA2'!$D$2:$AQ$224,MATCH(A4734,'ROA2'!$B$2:$B$224,0),MATCH(G4734,'ROA2'!$D$1:$AQ$1,0))</f>
        <v>-2.7117619514465301</v>
      </c>
      <c r="O4734" s="6">
        <v>4017.2999679999998</v>
      </c>
      <c r="P4734" s="28">
        <v>-7.0327721697225815E-2</v>
      </c>
    </row>
    <row r="4735" spans="1:16" x14ac:dyDescent="0.3">
      <c r="A4735" t="s">
        <v>584</v>
      </c>
      <c r="B4735" t="str">
        <f>VLOOKUP(A4735,Sheet3!L:L,1,FALSE)</f>
        <v>NGD CN EQUITY</v>
      </c>
      <c r="C4735" t="str">
        <f>VLOOKUP(A4735,'ALL - prices'!B:C,2,FALSE)</f>
        <v>New Gold Inc</v>
      </c>
      <c r="D4735" t="str">
        <f>VLOOKUP(A4735,'ALL - prices'!B:I,8,FALSE)</f>
        <v>Materials</v>
      </c>
      <c r="E4735">
        <v>2018</v>
      </c>
      <c r="F4735" t="s">
        <v>680</v>
      </c>
      <c r="G4735" t="str">
        <f t="shared" si="344"/>
        <v>2018-Q2</v>
      </c>
      <c r="H4735" s="4">
        <f>INDEX('ALL - prices'!$J$3:$DY$219,MATCH('COMBINED DATA'!A4735,'ALL - prices'!$B$3:$B$219,0),MATCH('COMBINED DATA'!G4735,'ALL - prices'!$J$1:$DY$1,0))</f>
        <v>2.74</v>
      </c>
      <c r="I4735" s="14">
        <f t="shared" si="345"/>
        <v>0.11224972160321824</v>
      </c>
      <c r="J4735" s="6">
        <f>INDEX('market cap'!$B$3:$DQ$219,MATCH(A4735,'market cap'!$A$3:$A$219,0),MATCH(G4735,'market cap'!$B$1:$DQ$1,0))</f>
        <v>1585.7704000000001</v>
      </c>
      <c r="K4735">
        <f t="shared" si="346"/>
        <v>7.3688256250063811</v>
      </c>
      <c r="L4735">
        <f>INDEX('PB2'!$D$2:$AQ$224,MATCH(A4735,'PB2'!$B$2:$B$224,0),MATCH(G4735,'PB2'!$D$1:$AQ$1,0))</f>
        <v>0.66356498003006004</v>
      </c>
      <c r="M4735" s="16">
        <f t="shared" si="347"/>
        <v>1.5070114157541876</v>
      </c>
      <c r="N4735" s="6">
        <f>INDEX('ROA2'!$D$2:$AQ$224,MATCH(A4735,'ROA2'!$B$2:$B$224,0),MATCH(G4735,'ROA2'!$D$1:$AQ$1,0))</f>
        <v>-4.3262748718261701</v>
      </c>
      <c r="O4735" s="6">
        <v>3951.5000319999999</v>
      </c>
      <c r="P4735" s="28">
        <v>-1.6379144331798101E-2</v>
      </c>
    </row>
    <row r="4736" spans="1:16" x14ac:dyDescent="0.3">
      <c r="A4736" t="s">
        <v>584</v>
      </c>
      <c r="B4736" t="str">
        <f>VLOOKUP(A4736,Sheet3!L:L,1,FALSE)</f>
        <v>NGD CN EQUITY</v>
      </c>
      <c r="C4736" t="str">
        <f>VLOOKUP(A4736,'ALL - prices'!B:C,2,FALSE)</f>
        <v>New Gold Inc</v>
      </c>
      <c r="D4736" t="str">
        <f>VLOOKUP(A4736,'ALL - prices'!B:I,8,FALSE)</f>
        <v>Materials</v>
      </c>
      <c r="E4736">
        <v>2018</v>
      </c>
      <c r="F4736" t="s">
        <v>681</v>
      </c>
      <c r="G4736" t="str">
        <f t="shared" si="344"/>
        <v>2018-Q3</v>
      </c>
      <c r="H4736" s="4">
        <f>INDEX('ALL - prices'!$J$3:$DY$219,MATCH('COMBINED DATA'!A4736,'ALL - prices'!$B$3:$B$219,0),MATCH('COMBINED DATA'!G4736,'ALL - prices'!$J$1:$DY$1,0))</f>
        <v>1.02</v>
      </c>
      <c r="I4736" s="14">
        <f t="shared" si="345"/>
        <v>0.12632629707758136</v>
      </c>
      <c r="J4736" s="6">
        <f>INDEX('market cap'!$B$3:$DQ$219,MATCH(A4736,'market cap'!$A$3:$A$219,0),MATCH(G4736,'market cap'!$B$1:$DQ$1,0))</f>
        <v>590.32330000000002</v>
      </c>
      <c r="K4736">
        <f t="shared" si="346"/>
        <v>6.3806703529228583</v>
      </c>
      <c r="L4736">
        <f>INDEX('PB2'!$D$2:$AQ$224,MATCH(A4736,'PB2'!$B$2:$B$224,0),MATCH(G4736,'PB2'!$D$1:$AQ$1,0))</f>
        <v>0.27184399962425199</v>
      </c>
      <c r="M4736" s="16">
        <f t="shared" si="347"/>
        <v>3.6785803673511985</v>
      </c>
      <c r="N4736" s="6">
        <f>INDEX('ROA2'!$D$2:$AQ$224,MATCH(A4736,'ROA2'!$B$2:$B$224,0),MATCH(G4736,'ROA2'!$D$1:$AQ$1,0))</f>
        <v>-13.0565891265869</v>
      </c>
      <c r="O4736" s="6">
        <v>3517.1000319999998</v>
      </c>
      <c r="P4736" s="28">
        <v>-0.10993293596916263</v>
      </c>
    </row>
    <row r="4737" spans="1:16" x14ac:dyDescent="0.3">
      <c r="A4737" t="s">
        <v>584</v>
      </c>
      <c r="B4737" t="str">
        <f>VLOOKUP(A4737,Sheet3!L:L,1,FALSE)</f>
        <v>NGD CN EQUITY</v>
      </c>
      <c r="C4737" t="str">
        <f>VLOOKUP(A4737,'ALL - prices'!B:C,2,FALSE)</f>
        <v>New Gold Inc</v>
      </c>
      <c r="D4737" t="str">
        <f>VLOOKUP(A4737,'ALL - prices'!B:I,8,FALSE)</f>
        <v>Materials</v>
      </c>
      <c r="E4737">
        <v>2018</v>
      </c>
      <c r="F4737" t="s">
        <v>682</v>
      </c>
      <c r="G4737" t="str">
        <f t="shared" si="344"/>
        <v>2018-Q4</v>
      </c>
      <c r="H4737" s="4">
        <f>INDEX('ALL - prices'!$J$3:$DY$219,MATCH('COMBINED DATA'!A4737,'ALL - prices'!$B$3:$B$219,0),MATCH('COMBINED DATA'!G4737,'ALL - prices'!$J$1:$DY$1,0))</f>
        <v>1.05</v>
      </c>
      <c r="I4737" s="14">
        <f t="shared" si="345"/>
        <v>9.2870878105033625E-2</v>
      </c>
      <c r="J4737" s="6">
        <f>INDEX('market cap'!$B$3:$DQ$219,MATCH(A4737,'market cap'!$A$3:$A$219,0),MATCH(G4737,'market cap'!$B$1:$DQ$1,0))</f>
        <v>607.68579999999997</v>
      </c>
      <c r="K4737">
        <f t="shared" si="346"/>
        <v>6.4096579720754763</v>
      </c>
      <c r="L4737">
        <f>INDEX('PB2'!$D$2:$AQ$224,MATCH(A4737,'PB2'!$B$2:$B$224,0),MATCH(G4737,'PB2'!$D$1:$AQ$1,0))</f>
        <v>0.47255000472068798</v>
      </c>
      <c r="M4737" s="16">
        <f t="shared" si="347"/>
        <v>2.1161781610627091</v>
      </c>
      <c r="N4737" s="6">
        <f>INDEX('ROA2'!$D$2:$AQ$224,MATCH(A4737,'ROA2'!$B$2:$B$224,0),MATCH(G4737,'ROA2'!$D$1:$AQ$1,0))</f>
        <v>-18.400053024291999</v>
      </c>
      <c r="O4737" s="6">
        <v>3210.299904</v>
      </c>
      <c r="P4737" s="28">
        <v>-8.723099292275116E-2</v>
      </c>
    </row>
    <row r="4738" spans="1:16" x14ac:dyDescent="0.3">
      <c r="A4738" t="s">
        <v>584</v>
      </c>
      <c r="B4738" t="str">
        <f>VLOOKUP(A4738,Sheet3!L:L,1,FALSE)</f>
        <v>NGD CN EQUITY</v>
      </c>
      <c r="C4738" t="str">
        <f>VLOOKUP(A4738,'ALL - prices'!B:C,2,FALSE)</f>
        <v>New Gold Inc</v>
      </c>
      <c r="D4738" t="str">
        <f>VLOOKUP(A4738,'ALL - prices'!B:I,8,FALSE)</f>
        <v>Materials</v>
      </c>
      <c r="E4738">
        <v>2019</v>
      </c>
      <c r="F4738" t="s">
        <v>679</v>
      </c>
      <c r="G4738" t="str">
        <f t="shared" si="344"/>
        <v>2019-Q1</v>
      </c>
      <c r="H4738" s="4">
        <f>INDEX('ALL - prices'!$J$3:$DY$219,MATCH('COMBINED DATA'!A4738,'ALL - prices'!$B$3:$B$219,0),MATCH('COMBINED DATA'!G4738,'ALL - prices'!$J$1:$DY$1,0))</f>
        <v>1.1399999999999999</v>
      </c>
      <c r="I4738" s="14">
        <f t="shared" si="345"/>
        <v>0.27055498516937299</v>
      </c>
      <c r="J4738" s="6">
        <f>INDEX('market cap'!$B$3:$DQ$219,MATCH(A4738,'market cap'!$A$3:$A$219,0),MATCH(G4738,'market cap'!$B$1:$DQ$1,0))</f>
        <v>660.19140000000004</v>
      </c>
      <c r="K4738">
        <f t="shared" si="346"/>
        <v>6.4925297929785994</v>
      </c>
      <c r="L4738">
        <f>INDEX('PB2'!$D$2:$AQ$224,MATCH(A4738,'PB2'!$B$2:$B$224,0),MATCH(G4738,'PB2'!$D$1:$AQ$1,0))</f>
        <v>0.53141397237777699</v>
      </c>
      <c r="M4738" s="16">
        <f t="shared" si="347"/>
        <v>1.8817721248945818</v>
      </c>
      <c r="N4738" s="6">
        <f>INDEX('ROA2'!$D$2:$AQ$224,MATCH(A4738,'ROA2'!$B$2:$B$224,0),MATCH(G4738,'ROA2'!$D$1:$AQ$1,0))</f>
        <v>-40.100856781005902</v>
      </c>
      <c r="O4738" s="6">
        <v>2169.6</v>
      </c>
      <c r="P4738" s="28">
        <v>-0.32417529050893312</v>
      </c>
    </row>
    <row r="4739" spans="1:16" x14ac:dyDescent="0.3">
      <c r="A4739" t="s">
        <v>584</v>
      </c>
      <c r="B4739" t="str">
        <f>VLOOKUP(A4739,Sheet3!L:L,1,FALSE)</f>
        <v>NGD CN EQUITY</v>
      </c>
      <c r="C4739" t="str">
        <f>VLOOKUP(A4739,'ALL - prices'!B:C,2,FALSE)</f>
        <v>New Gold Inc</v>
      </c>
      <c r="D4739" t="str">
        <f>VLOOKUP(A4739,'ALL - prices'!B:I,8,FALSE)</f>
        <v>Materials</v>
      </c>
      <c r="E4739">
        <v>2019</v>
      </c>
      <c r="F4739" t="s">
        <v>680</v>
      </c>
      <c r="G4739" t="str">
        <f t="shared" si="344"/>
        <v>2019-Q2</v>
      </c>
      <c r="H4739" s="4">
        <f>INDEX('ALL - prices'!$J$3:$DY$219,MATCH('COMBINED DATA'!A4739,'ALL - prices'!$B$3:$B$219,0),MATCH('COMBINED DATA'!G4739,'ALL - prices'!$J$1:$DY$1,0))</f>
        <v>1.27</v>
      </c>
      <c r="I4739" s="14">
        <f t="shared" si="345"/>
        <v>0.45980974326345042</v>
      </c>
      <c r="J4739" s="6">
        <f>INDEX('market cap'!$B$3:$DQ$219,MATCH(A4739,'market cap'!$A$3:$A$219,0),MATCH(G4739,'market cap'!$B$1:$DQ$1,0))</f>
        <v>735.47640000000001</v>
      </c>
      <c r="K4739">
        <f t="shared" si="346"/>
        <v>6.6005184525110572</v>
      </c>
      <c r="L4739">
        <f>INDEX('PB2'!$D$2:$AQ$224,MATCH(A4739,'PB2'!$B$2:$B$224,0),MATCH(G4739,'PB2'!$D$1:$AQ$1,0))</f>
        <v>0.62882798910141002</v>
      </c>
      <c r="M4739" s="16">
        <f t="shared" si="347"/>
        <v>1.5902600032625642</v>
      </c>
      <c r="N4739" s="6">
        <f>INDEX('ROA2'!$D$2:$AQ$224,MATCH(A4739,'ROA2'!$B$2:$B$224,0),MATCH(G4739,'ROA2'!$D$1:$AQ$1,0))</f>
        <v>-40.011112213134801</v>
      </c>
      <c r="O4739" s="6">
        <v>2168.8000000000002</v>
      </c>
      <c r="P4739" s="28">
        <v>-3.6873156342170319E-4</v>
      </c>
    </row>
    <row r="4740" spans="1:16" x14ac:dyDescent="0.3">
      <c r="A4740" t="s">
        <v>584</v>
      </c>
      <c r="B4740" t="str">
        <f>VLOOKUP(A4740,Sheet3!L:L,1,FALSE)</f>
        <v>NGD CN EQUITY</v>
      </c>
      <c r="C4740" t="str">
        <f>VLOOKUP(A4740,'ALL - prices'!B:C,2,FALSE)</f>
        <v>New Gold Inc</v>
      </c>
      <c r="D4740" t="str">
        <f>VLOOKUP(A4740,'ALL - prices'!B:I,8,FALSE)</f>
        <v>Materials</v>
      </c>
      <c r="E4740">
        <v>2019</v>
      </c>
      <c r="F4740" t="s">
        <v>681</v>
      </c>
      <c r="G4740" t="str">
        <f t="shared" si="344"/>
        <v>2019-Q3</v>
      </c>
      <c r="H4740" s="4">
        <f>INDEX('ALL - prices'!$J$3:$DY$219,MATCH('COMBINED DATA'!A4740,'ALL - prices'!$B$3:$B$219,0),MATCH('COMBINED DATA'!G4740,'ALL - prices'!$J$1:$DY$1,0))</f>
        <v>1.33</v>
      </c>
      <c r="I4740" s="14">
        <f t="shared" si="345"/>
        <v>0.68893033029472506</v>
      </c>
      <c r="J4740" s="6">
        <f>INDEX('market cap'!$B$3:$DQ$219,MATCH(A4740,'market cap'!$A$3:$A$219,0),MATCH(G4740,'market cap'!$B$1:$DQ$1,0))</f>
        <v>894.91079999999999</v>
      </c>
      <c r="K4740">
        <f t="shared" si="346"/>
        <v>6.7967240485035196</v>
      </c>
      <c r="L4740">
        <f>INDEX('PB2'!$D$2:$AQ$224,MATCH(A4740,'PB2'!$B$2:$B$224,0),MATCH(G4740,'PB2'!$D$1:$AQ$1,0))</f>
        <v>0.70586198568344105</v>
      </c>
      <c r="M4740" s="16">
        <f t="shared" si="347"/>
        <v>1.4167075438008805</v>
      </c>
      <c r="N4740" s="6">
        <f>INDEX('ROA2'!$D$2:$AQ$224,MATCH(A4740,'ROA2'!$B$2:$B$224,0),MATCH(G4740,'ROA2'!$D$1:$AQ$1,0))</f>
        <v>-33.697944641113303</v>
      </c>
      <c r="O4740" s="6">
        <v>2169.2999679999998</v>
      </c>
      <c r="P4740" s="28">
        <v>2.3052748063427978E-4</v>
      </c>
    </row>
    <row r="4741" spans="1:16" x14ac:dyDescent="0.3">
      <c r="A4741" t="s">
        <v>584</v>
      </c>
      <c r="B4741" t="str">
        <f>VLOOKUP(A4741,Sheet3!L:L,1,FALSE)</f>
        <v>NGD CN EQUITY</v>
      </c>
      <c r="C4741" t="str">
        <f>VLOOKUP(A4741,'ALL - prices'!B:C,2,FALSE)</f>
        <v>New Gold Inc</v>
      </c>
      <c r="D4741" t="str">
        <f>VLOOKUP(A4741,'ALL - prices'!B:I,8,FALSE)</f>
        <v>Materials</v>
      </c>
      <c r="E4741">
        <v>2019</v>
      </c>
      <c r="F4741" t="s">
        <v>682</v>
      </c>
      <c r="G4741" t="str">
        <f t="shared" si="344"/>
        <v>2019-Q4</v>
      </c>
      <c r="H4741" s="4">
        <f>INDEX('ALL - prices'!$J$3:$DY$219,MATCH('COMBINED DATA'!A4741,'ALL - prices'!$B$3:$B$219,0),MATCH('COMBINED DATA'!G4741,'ALL - prices'!$J$1:$DY$1,0))</f>
        <v>1.1499999999999999</v>
      </c>
      <c r="I4741" s="14">
        <f t="shared" si="345"/>
        <v>0.8792041856133308</v>
      </c>
      <c r="J4741" s="6">
        <f>INDEX('market cap'!$B$3:$DQ$219,MATCH(A4741,'market cap'!$A$3:$A$219,0),MATCH(G4741,'market cap'!$B$1:$DQ$1,0))</f>
        <v>777.3338</v>
      </c>
      <c r="K4741">
        <f t="shared" si="346"/>
        <v>6.6558698591451462</v>
      </c>
      <c r="L4741">
        <f>INDEX('PB2'!$D$2:$AQ$224,MATCH(A4741,'PB2'!$B$2:$B$224,0),MATCH(G4741,'PB2'!$D$1:$AQ$1,0))</f>
        <v>0.62308901548385598</v>
      </c>
      <c r="M4741" s="16">
        <f t="shared" si="347"/>
        <v>1.6049071242629049</v>
      </c>
      <c r="N4741" s="6">
        <f>INDEX('ROA2'!$D$2:$AQ$224,MATCH(A4741,'ROA2'!$B$2:$B$224,0),MATCH(G4741,'ROA2'!$D$1:$AQ$1,0))</f>
        <v>-29.923999786376999</v>
      </c>
      <c r="O4741" s="6">
        <v>2250.2000640000001</v>
      </c>
      <c r="P4741" s="28">
        <v>3.7293180838695476E-2</v>
      </c>
    </row>
    <row r="4742" spans="1:16" x14ac:dyDescent="0.3">
      <c r="A4742" t="s">
        <v>584</v>
      </c>
      <c r="B4742" t="str">
        <f>VLOOKUP(A4742,Sheet3!L:L,1,FALSE)</f>
        <v>NGD CN EQUITY</v>
      </c>
      <c r="C4742" t="str">
        <f>VLOOKUP(A4742,'ALL - prices'!B:C,2,FALSE)</f>
        <v>New Gold Inc</v>
      </c>
      <c r="D4742" t="str">
        <f>VLOOKUP(A4742,'ALL - prices'!B:I,8,FALSE)</f>
        <v>Materials</v>
      </c>
      <c r="E4742">
        <v>2020</v>
      </c>
      <c r="F4742" t="s">
        <v>679</v>
      </c>
      <c r="G4742" t="str">
        <f t="shared" si="344"/>
        <v>2020-Q1</v>
      </c>
      <c r="H4742" s="4">
        <f>INDEX('ALL - prices'!$J$3:$DY$219,MATCH('COMBINED DATA'!A4742,'ALL - prices'!$B$3:$B$219,0),MATCH('COMBINED DATA'!G4742,'ALL - prices'!$J$1:$DY$1,0))</f>
        <v>0.73</v>
      </c>
      <c r="I4742" s="14">
        <f t="shared" si="345"/>
        <v>0.43261799931733519</v>
      </c>
      <c r="J4742" s="6">
        <f>INDEX('market cap'!$B$3:$DQ$219,MATCH(A4742,'market cap'!$A$3:$A$219,0),MATCH(G4742,'market cap'!$B$1:$DQ$1,0))</f>
        <v>493.44869999999997</v>
      </c>
      <c r="K4742">
        <f t="shared" si="346"/>
        <v>6.2014189021024375</v>
      </c>
      <c r="L4742">
        <f>INDEX('PB2'!$D$2:$AQ$224,MATCH(A4742,'PB2'!$B$2:$B$224,0),MATCH(G4742,'PB2'!$D$1:$AQ$1,0))</f>
        <v>0.37054800987243702</v>
      </c>
      <c r="M4742" s="16">
        <f t="shared" si="347"/>
        <v>2.6987056288448423</v>
      </c>
      <c r="N4742" s="6">
        <f>INDEX('ROA2'!$D$2:$AQ$224,MATCH(A4742,'ROA2'!$B$2:$B$224,0),MATCH(G4742,'ROA2'!$D$1:$AQ$1,0))</f>
        <v>-3.3964099884033199</v>
      </c>
      <c r="O4742" s="6">
        <v>2158.5000960000002</v>
      </c>
      <c r="P4742" s="28">
        <v>-4.0751917781475938E-2</v>
      </c>
    </row>
    <row r="4743" spans="1:16" x14ac:dyDescent="0.3">
      <c r="A4743" t="s">
        <v>584</v>
      </c>
      <c r="B4743" t="str">
        <f>VLOOKUP(A4743,Sheet3!L:L,1,FALSE)</f>
        <v>NGD CN EQUITY</v>
      </c>
      <c r="C4743" t="str">
        <f>VLOOKUP(A4743,'ALL - prices'!B:C,2,FALSE)</f>
        <v>New Gold Inc</v>
      </c>
      <c r="D4743" t="str">
        <f>VLOOKUP(A4743,'ALL - prices'!B:I,8,FALSE)</f>
        <v>Materials</v>
      </c>
      <c r="E4743">
        <v>2020</v>
      </c>
      <c r="F4743" t="s">
        <v>680</v>
      </c>
      <c r="G4743" t="str">
        <f t="shared" si="344"/>
        <v>2020-Q2</v>
      </c>
      <c r="H4743" s="4">
        <f>INDEX('ALL - prices'!$J$3:$DY$219,MATCH('COMBINED DATA'!A4743,'ALL - prices'!$B$3:$B$219,0),MATCH('COMBINED DATA'!G4743,'ALL - prices'!$J$1:$DY$1,0))</f>
        <v>1.84</v>
      </c>
      <c r="I4743" s="14">
        <f t="shared" si="345"/>
        <v>0.35823642100341035</v>
      </c>
      <c r="J4743" s="6">
        <f>INDEX('market cap'!$B$3:$DQ$219,MATCH(A4743,'market cap'!$A$3:$A$219,0),MATCH(G4743,'market cap'!$B$1:$DQ$1,0))</f>
        <v>1243.8647000000001</v>
      </c>
      <c r="K4743">
        <f t="shared" si="346"/>
        <v>7.1259785053262252</v>
      </c>
      <c r="L4743">
        <f>INDEX('PB2'!$D$2:$AQ$224,MATCH(A4743,'PB2'!$B$2:$B$224,0),MATCH(G4743,'PB2'!$D$1:$AQ$1,0))</f>
        <v>1.0905400514602701</v>
      </c>
      <c r="M4743" s="16">
        <f t="shared" si="347"/>
        <v>0.9169768672511992</v>
      </c>
      <c r="N4743" s="6">
        <f>INDEX('ROA2'!$D$2:$AQ$224,MATCH(A4743,'ROA2'!$B$2:$B$224,0),MATCH(G4743,'ROA2'!$D$1:$AQ$1,0))</f>
        <v>-3.8214631080627401</v>
      </c>
      <c r="O4743" s="6">
        <v>2457.700096</v>
      </c>
      <c r="P4743" s="28">
        <v>0.13861477261662342</v>
      </c>
    </row>
    <row r="4744" spans="1:16" x14ac:dyDescent="0.3">
      <c r="A4744" t="s">
        <v>584</v>
      </c>
      <c r="B4744" t="str">
        <f>VLOOKUP(A4744,Sheet3!L:L,1,FALSE)</f>
        <v>NGD CN EQUITY</v>
      </c>
      <c r="C4744" t="str">
        <f>VLOOKUP(A4744,'ALL - prices'!B:C,2,FALSE)</f>
        <v>New Gold Inc</v>
      </c>
      <c r="D4744" t="str">
        <f>VLOOKUP(A4744,'ALL - prices'!B:I,8,FALSE)</f>
        <v>Materials</v>
      </c>
      <c r="E4744">
        <v>2020</v>
      </c>
      <c r="F4744" t="s">
        <v>681</v>
      </c>
      <c r="G4744" t="str">
        <f t="shared" si="344"/>
        <v>2020-Q3</v>
      </c>
      <c r="H4744" s="4">
        <f>INDEX('ALL - prices'!$J$3:$DY$219,MATCH('COMBINED DATA'!A4744,'ALL - prices'!$B$3:$B$219,0),MATCH('COMBINED DATA'!G4744,'ALL - prices'!$J$1:$DY$1,0))</f>
        <v>2.27</v>
      </c>
      <c r="I4744" s="14">
        <f t="shared" si="345"/>
        <v>0.60774857740132304</v>
      </c>
      <c r="J4744" s="6">
        <f>INDEX('market cap'!$B$3:$DQ$219,MATCH(A4744,'market cap'!$A$3:$A$219,0),MATCH(G4744,'market cap'!$B$1:$DQ$1,0))</f>
        <v>1534.5752</v>
      </c>
      <c r="K4744">
        <f t="shared" si="346"/>
        <v>7.3360088790499685</v>
      </c>
      <c r="L4744">
        <f>INDEX('PB2'!$D$2:$AQ$224,MATCH(A4744,'PB2'!$B$2:$B$224,0),MATCH(G4744,'PB2'!$D$1:$AQ$1,0))</f>
        <v>1.3619580268859901</v>
      </c>
      <c r="M4744" s="16">
        <f t="shared" si="347"/>
        <v>0.73423701777830952</v>
      </c>
      <c r="N4744" s="6">
        <f>INDEX('ROA2'!$D$2:$AQ$224,MATCH(A4744,'ROA2'!$B$2:$B$224,0),MATCH(G4744,'ROA2'!$D$1:$AQ$1,0))</f>
        <v>-3.9954481124877899</v>
      </c>
      <c r="O4744" s="6">
        <v>2751.3000959999999</v>
      </c>
      <c r="P4744" s="28">
        <v>0.11946128027493877</v>
      </c>
    </row>
    <row r="4745" spans="1:16" x14ac:dyDescent="0.3">
      <c r="A4745" t="s">
        <v>584</v>
      </c>
      <c r="B4745" t="str">
        <f>VLOOKUP(A4745,Sheet3!L:L,1,FALSE)</f>
        <v>NGD CN EQUITY</v>
      </c>
      <c r="C4745" t="str">
        <f>VLOOKUP(A4745,'ALL - prices'!B:C,2,FALSE)</f>
        <v>New Gold Inc</v>
      </c>
      <c r="D4745" t="str">
        <f>VLOOKUP(A4745,'ALL - prices'!B:I,8,FALSE)</f>
        <v>Materials</v>
      </c>
      <c r="E4745">
        <v>2020</v>
      </c>
      <c r="F4745" t="s">
        <v>682</v>
      </c>
      <c r="G4745" t="str">
        <f t="shared" si="344"/>
        <v>2020-Q4</v>
      </c>
      <c r="H4745" s="4">
        <f>INDEX('ALL - prices'!$J$3:$DY$219,MATCH('COMBINED DATA'!A4745,'ALL - prices'!$B$3:$B$219,0),MATCH('COMBINED DATA'!G4745,'ALL - prices'!$J$1:$DY$1,0))</f>
        <v>2.8</v>
      </c>
      <c r="I4745" s="14">
        <f t="shared" si="345"/>
        <v>0.37157323190276637</v>
      </c>
      <c r="J4745" s="6">
        <f>INDEX('market cap'!$B$3:$DQ$219,MATCH(A4745,'market cap'!$A$3:$A$219,0),MATCH(G4745,'market cap'!$B$1:$DQ$1,0))</f>
        <v>1903.6335999999999</v>
      </c>
      <c r="K4745">
        <f t="shared" si="346"/>
        <v>7.5515197598581505</v>
      </c>
      <c r="L4745">
        <f>INDEX('PB2'!$D$2:$AQ$224,MATCH(A4745,'PB2'!$B$2:$B$224,0),MATCH(G4745,'PB2'!$D$1:$AQ$1,0))</f>
        <v>1.88999903202057</v>
      </c>
      <c r="M4745" s="16">
        <f t="shared" si="347"/>
        <v>0.52910080008396343</v>
      </c>
      <c r="N4745" s="6">
        <f>INDEX('ROA2'!$D$2:$AQ$224,MATCH(A4745,'ROA2'!$B$2:$B$224,0),MATCH(G4745,'ROA2'!$D$1:$AQ$1,0))</f>
        <v>-2.4932720661163299</v>
      </c>
      <c r="O4745" s="6">
        <v>2394.299904</v>
      </c>
      <c r="P4745" s="28">
        <v>-0.12975690747767851</v>
      </c>
    </row>
    <row r="4746" spans="1:16" x14ac:dyDescent="0.3">
      <c r="A4746" t="s">
        <v>584</v>
      </c>
      <c r="B4746" t="str">
        <f>VLOOKUP(A4746,Sheet3!L:L,1,FALSE)</f>
        <v>NGD CN EQUITY</v>
      </c>
      <c r="C4746" t="str">
        <f>VLOOKUP(A4746,'ALL - prices'!B:C,2,FALSE)</f>
        <v>New Gold Inc</v>
      </c>
      <c r="D4746" t="str">
        <f>VLOOKUP(A4746,'ALL - prices'!B:I,8,FALSE)</f>
        <v>Materials</v>
      </c>
      <c r="E4746">
        <v>2021</v>
      </c>
      <c r="F4746" t="s">
        <v>679</v>
      </c>
      <c r="G4746" t="str">
        <f t="shared" si="344"/>
        <v>2021-Q1</v>
      </c>
      <c r="H4746" s="4">
        <f>INDEX('ALL - prices'!$J$3:$DY$219,MATCH('COMBINED DATA'!A4746,'ALL - prices'!$B$3:$B$219,0),MATCH('COMBINED DATA'!G4746,'ALL - prices'!$J$1:$DY$1,0))</f>
        <v>1.94</v>
      </c>
      <c r="I4746" s="14">
        <f t="shared" si="345"/>
        <v>0.43022281049087419</v>
      </c>
      <c r="J4746" s="6">
        <f>INDEX('market cap'!$B$3:$DQ$219,MATCH(A4746,'market cap'!$A$3:$A$219,0),MATCH(G4746,'market cap'!$B$1:$DQ$1,0))</f>
        <v>1320.5625</v>
      </c>
      <c r="K4746">
        <f t="shared" si="346"/>
        <v>7.1858130611737385</v>
      </c>
      <c r="L4746">
        <f>INDEX('PB2'!$D$2:$AQ$224,MATCH(A4746,'PB2'!$B$2:$B$224,0),MATCH(G4746,'PB2'!$D$1:$AQ$1,0))</f>
        <v>1.2496739625930799</v>
      </c>
      <c r="M4746" s="16">
        <f t="shared" si="347"/>
        <v>0.80020871838042851</v>
      </c>
      <c r="N4746" s="6">
        <f>INDEX('ROA2'!$D$2:$AQ$224,MATCH(A4746,'ROA2'!$B$2:$B$224,0),MATCH(G4746,'ROA2'!$D$1:$AQ$1,0))</f>
        <v>-3.5975139141082799</v>
      </c>
      <c r="O4746" s="6">
        <v>2250.099968</v>
      </c>
      <c r="P4746" s="28">
        <v>-6.0226346649011928E-2</v>
      </c>
    </row>
    <row r="4747" spans="1:16" x14ac:dyDescent="0.3">
      <c r="A4747" t="s">
        <v>584</v>
      </c>
      <c r="B4747" t="str">
        <f>VLOOKUP(A4747,Sheet3!L:L,1,FALSE)</f>
        <v>NGD CN EQUITY</v>
      </c>
      <c r="C4747" t="str">
        <f>VLOOKUP(A4747,'ALL - prices'!B:C,2,FALSE)</f>
        <v>New Gold Inc</v>
      </c>
      <c r="D4747" t="str">
        <f>VLOOKUP(A4747,'ALL - prices'!B:I,8,FALSE)</f>
        <v>Materials</v>
      </c>
      <c r="E4747">
        <v>2021</v>
      </c>
      <c r="F4747" t="s">
        <v>680</v>
      </c>
      <c r="G4747" t="str">
        <f t="shared" si="344"/>
        <v>2021-Q2</v>
      </c>
      <c r="H4747" s="4">
        <f>INDEX('ALL - prices'!$J$3:$DY$219,MATCH('COMBINED DATA'!A4747,'ALL - prices'!$B$3:$B$219,0),MATCH('COMBINED DATA'!G4747,'ALL - prices'!$J$1:$DY$1,0))</f>
        <v>2.23</v>
      </c>
      <c r="I4747" s="14">
        <f t="shared" si="345"/>
        <v>0.44657026322853194</v>
      </c>
      <c r="J4747" s="6">
        <f>INDEX('market cap'!$B$3:$DQ$219,MATCH(A4747,'market cap'!$A$3:$A$219,0),MATCH(G4747,'market cap'!$B$1:$DQ$1,0))</f>
        <v>1518.0489</v>
      </c>
      <c r="K4747">
        <f t="shared" si="346"/>
        <v>7.325181170875469</v>
      </c>
      <c r="L4747">
        <f>INDEX('PB2'!$D$2:$AQ$224,MATCH(A4747,'PB2'!$B$2:$B$224,0),MATCH(G4747,'PB2'!$D$1:$AQ$1,0))</f>
        <v>1.49442303180695</v>
      </c>
      <c r="M4747" s="16">
        <f t="shared" si="347"/>
        <v>0.66915456916564731</v>
      </c>
      <c r="N4747" s="6">
        <f>INDEX('ROA2'!$D$2:$AQ$224,MATCH(A4747,'ROA2'!$B$2:$B$224,0),MATCH(G4747,'ROA2'!$D$1:$AQ$1,0))</f>
        <v>-1.5345489978790301</v>
      </c>
      <c r="O4747" s="6">
        <v>2221.1998720000001</v>
      </c>
      <c r="P4747" s="28">
        <v>-1.2843916453048831E-2</v>
      </c>
    </row>
    <row r="4748" spans="1:16" x14ac:dyDescent="0.3">
      <c r="A4748" t="s">
        <v>584</v>
      </c>
      <c r="B4748" t="str">
        <f>VLOOKUP(A4748,Sheet3!L:L,1,FALSE)</f>
        <v>NGD CN EQUITY</v>
      </c>
      <c r="C4748" t="str">
        <f>VLOOKUP(A4748,'ALL - prices'!B:C,2,FALSE)</f>
        <v>New Gold Inc</v>
      </c>
      <c r="D4748" t="str">
        <f>VLOOKUP(A4748,'ALL - prices'!B:I,8,FALSE)</f>
        <v>Materials</v>
      </c>
      <c r="E4748">
        <v>2021</v>
      </c>
      <c r="F4748" t="s">
        <v>681</v>
      </c>
      <c r="G4748" t="str">
        <f t="shared" si="344"/>
        <v>2021-Q3</v>
      </c>
      <c r="H4748" s="4">
        <f>INDEX('ALL - prices'!$J$3:$DY$219,MATCH('COMBINED DATA'!A4748,'ALL - prices'!$B$3:$B$219,0),MATCH('COMBINED DATA'!G4748,'ALL - prices'!$J$1:$DY$1,0))</f>
        <v>1.34</v>
      </c>
      <c r="I4748" s="14">
        <f t="shared" si="345"/>
        <v>0.47972214180016126</v>
      </c>
      <c r="J4748" s="6">
        <f>INDEX('market cap'!$B$3:$DQ$219,MATCH(A4748,'market cap'!$A$3:$A$219,0),MATCH(G4748,'market cap'!$B$1:$DQ$1,0))</f>
        <v>912.33240000000001</v>
      </c>
      <c r="K4748">
        <f t="shared" si="346"/>
        <v>6.8160043973541429</v>
      </c>
      <c r="L4748">
        <f>INDEX('PB2'!$D$2:$AQ$224,MATCH(A4748,'PB2'!$B$2:$B$224,0),MATCH(G4748,'PB2'!$D$1:$AQ$1,0))</f>
        <v>0.86827802658081099</v>
      </c>
      <c r="M4748" s="16">
        <f t="shared" si="347"/>
        <v>1.1517048334597346</v>
      </c>
      <c r="N4748" s="6">
        <f>INDEX('ROA2'!$D$2:$AQ$224,MATCH(A4748,'ROA2'!$B$2:$B$224,0),MATCH(G4748,'ROA2'!$D$1:$AQ$1,0))</f>
        <v>-0.24228000640869099</v>
      </c>
      <c r="O4748" s="6">
        <v>2284.199936</v>
      </c>
      <c r="P4748" s="28">
        <v>2.8363077449339882E-2</v>
      </c>
    </row>
    <row r="4749" spans="1:16" x14ac:dyDescent="0.3">
      <c r="A4749" t="s">
        <v>584</v>
      </c>
      <c r="B4749" t="str">
        <f>VLOOKUP(A4749,Sheet3!L:L,1,FALSE)</f>
        <v>NGD CN EQUITY</v>
      </c>
      <c r="C4749" t="str">
        <f>VLOOKUP(A4749,'ALL - prices'!B:C,2,FALSE)</f>
        <v>New Gold Inc</v>
      </c>
      <c r="D4749" t="str">
        <f>VLOOKUP(A4749,'ALL - prices'!B:I,8,FALSE)</f>
        <v>Materials</v>
      </c>
      <c r="E4749">
        <v>2021</v>
      </c>
      <c r="F4749" t="s">
        <v>682</v>
      </c>
      <c r="G4749" t="str">
        <f t="shared" si="344"/>
        <v>2021-Q4</v>
      </c>
      <c r="H4749" s="4">
        <f>INDEX('ALL - prices'!$J$3:$DY$219,MATCH('COMBINED DATA'!A4749,'ALL - prices'!$B$3:$B$219,0),MATCH('COMBINED DATA'!G4749,'ALL - prices'!$J$1:$DY$1,0))</f>
        <v>1.89</v>
      </c>
      <c r="I4749" s="14">
        <f t="shared" si="345"/>
        <v>0.48359762888858993</v>
      </c>
      <c r="J4749" s="6">
        <f>INDEX('market cap'!$B$3:$DQ$219,MATCH(A4749,'market cap'!$A$3:$A$219,0),MATCH(G4749,'market cap'!$B$1:$DQ$1,0))</f>
        <v>1286.9119000000001</v>
      </c>
      <c r="K4749">
        <f t="shared" si="346"/>
        <v>7.1600007514846071</v>
      </c>
      <c r="L4749">
        <f>INDEX('PB2'!$D$2:$AQ$224,MATCH(A4749,'PB2'!$B$2:$B$224,0),MATCH(G4749,'PB2'!$D$1:$AQ$1,0))</f>
        <v>1.06471502780914</v>
      </c>
      <c r="M4749" s="16">
        <f t="shared" si="347"/>
        <v>0.93921845177455243</v>
      </c>
      <c r="N4749" s="6">
        <f>INDEX('ROA2'!$D$2:$AQ$224,MATCH(A4749,'ROA2'!$B$2:$B$224,0),MATCH(G4749,'ROA2'!$D$1:$AQ$1,0))</f>
        <v>-1.41926097869873</v>
      </c>
      <c r="O4749" s="6">
        <v>2270.099968</v>
      </c>
      <c r="P4749" s="28">
        <v>-6.1728256698453873E-3</v>
      </c>
    </row>
    <row r="4750" spans="1:16" x14ac:dyDescent="0.3">
      <c r="A4750" t="s">
        <v>584</v>
      </c>
      <c r="B4750" t="str">
        <f>VLOOKUP(A4750,Sheet3!L:L,1,FALSE)</f>
        <v>NGD CN EQUITY</v>
      </c>
      <c r="C4750" t="str">
        <f>VLOOKUP(A4750,'ALL - prices'!B:C,2,FALSE)</f>
        <v>New Gold Inc</v>
      </c>
      <c r="D4750" t="str">
        <f>VLOOKUP(A4750,'ALL - prices'!B:I,8,FALSE)</f>
        <v>Materials</v>
      </c>
      <c r="E4750">
        <v>2022</v>
      </c>
      <c r="F4750" t="s">
        <v>679</v>
      </c>
      <c r="G4750" t="str">
        <f t="shared" si="344"/>
        <v>2022-Q1</v>
      </c>
      <c r="H4750" s="4">
        <f>INDEX('ALL - prices'!$J$3:$DY$219,MATCH('COMBINED DATA'!A4750,'ALL - prices'!$B$3:$B$219,0),MATCH('COMBINED DATA'!G4750,'ALL - prices'!$J$1:$DY$1,0))</f>
        <v>2.27</v>
      </c>
      <c r="I4750" s="14">
        <f t="shared" si="345"/>
        <v>9.9331096171675598E-2</v>
      </c>
      <c r="J4750" s="6">
        <f>INDEX('market cap'!$B$3:$DQ$219,MATCH(A4750,'market cap'!$A$3:$A$219,0),MATCH(G4750,'market cap'!$B$1:$DQ$1,0))</f>
        <v>1546.4417000000001</v>
      </c>
      <c r="K4750">
        <f t="shared" si="346"/>
        <v>7.3437118933867307</v>
      </c>
      <c r="L4750">
        <f>INDEX('PB2'!$D$2:$AQ$224,MATCH(A4750,'PB2'!$B$2:$B$224,0),MATCH(G4750,'PB2'!$D$1:$AQ$1,0))</f>
        <v>1.32752597332001</v>
      </c>
      <c r="M4750" s="16">
        <f t="shared" si="347"/>
        <v>0.75328093016447717</v>
      </c>
      <c r="N4750" s="6">
        <f>INDEX('ROA2'!$D$2:$AQ$224,MATCH(A4750,'ROA2'!$B$2:$B$224,0),MATCH(G4750,'ROA2'!$D$1:$AQ$1,0))</f>
        <v>5.9489312171936</v>
      </c>
      <c r="O4750" s="6">
        <v>2476.8000000000002</v>
      </c>
      <c r="P4750" s="28">
        <v>9.1053272945555236E-2</v>
      </c>
    </row>
    <row r="4751" spans="1:16" x14ac:dyDescent="0.3">
      <c r="A4751" t="s">
        <v>584</v>
      </c>
      <c r="B4751" t="str">
        <f>VLOOKUP(A4751,Sheet3!L:L,1,FALSE)</f>
        <v>NGD CN EQUITY</v>
      </c>
      <c r="C4751" t="str">
        <f>VLOOKUP(A4751,'ALL - prices'!B:C,2,FALSE)</f>
        <v>New Gold Inc</v>
      </c>
      <c r="D4751" t="str">
        <f>VLOOKUP(A4751,'ALL - prices'!B:I,8,FALSE)</f>
        <v>Materials</v>
      </c>
      <c r="E4751">
        <v>2022</v>
      </c>
      <c r="F4751" t="s">
        <v>680</v>
      </c>
      <c r="G4751" t="str">
        <f t="shared" si="344"/>
        <v>2022-Q2</v>
      </c>
      <c r="H4751" s="4">
        <f>INDEX('ALL - prices'!$J$3:$DY$219,MATCH('COMBINED DATA'!A4751,'ALL - prices'!$B$3:$B$219,0),MATCH('COMBINED DATA'!G4751,'ALL - prices'!$J$1:$DY$1,0))</f>
        <v>1.37</v>
      </c>
      <c r="I4751" s="14">
        <f t="shared" si="345"/>
        <v>0.10965856099730653</v>
      </c>
      <c r="J4751" s="6">
        <f>INDEX('market cap'!$B$3:$DQ$219,MATCH(A4751,'market cap'!$A$3:$A$219,0),MATCH(G4751,'market cap'!$B$1:$DQ$1,0))</f>
        <v>934.4941</v>
      </c>
      <c r="K4751">
        <f t="shared" si="346"/>
        <v>6.8400053133390362</v>
      </c>
      <c r="L4751">
        <f>INDEX('PB2'!$D$2:$AQ$224,MATCH(A4751,'PB2'!$B$2:$B$224,0),MATCH(G4751,'PB2'!$D$1:$AQ$1,0))</f>
        <v>0.72707998752594005</v>
      </c>
      <c r="M4751" s="16">
        <f t="shared" si="347"/>
        <v>1.3753644951812445</v>
      </c>
      <c r="N4751" s="6">
        <f>INDEX('ROA2'!$D$2:$AQ$224,MATCH(A4751,'ROA2'!$B$2:$B$224,0),MATCH(G4751,'ROA2'!$D$1:$AQ$1,0))</f>
        <v>5.0560588836669904</v>
      </c>
      <c r="O4751" s="6">
        <v>2434.5999360000001</v>
      </c>
      <c r="P4751" s="28">
        <v>-1.7038139534883763E-2</v>
      </c>
    </row>
    <row r="4752" spans="1:16" x14ac:dyDescent="0.3">
      <c r="A4752" t="s">
        <v>584</v>
      </c>
      <c r="B4752" t="str">
        <f>VLOOKUP(A4752,Sheet3!L:L,1,FALSE)</f>
        <v>NGD CN EQUITY</v>
      </c>
      <c r="C4752" t="str">
        <f>VLOOKUP(A4752,'ALL - prices'!B:C,2,FALSE)</f>
        <v>New Gold Inc</v>
      </c>
      <c r="D4752" t="str">
        <f>VLOOKUP(A4752,'ALL - prices'!B:I,8,FALSE)</f>
        <v>Materials</v>
      </c>
      <c r="E4752">
        <v>2022</v>
      </c>
      <c r="F4752" t="s">
        <v>681</v>
      </c>
      <c r="G4752" t="str">
        <f t="shared" si="344"/>
        <v>2022-Q3</v>
      </c>
      <c r="H4752" s="4">
        <f>INDEX('ALL - prices'!$J$3:$DY$219,MATCH('COMBINED DATA'!A4752,'ALL - prices'!$B$3:$B$219,0),MATCH('COMBINED DATA'!G4752,'ALL - prices'!$J$1:$DY$1,0))</f>
        <v>1.23</v>
      </c>
      <c r="I4752" s="14">
        <f t="shared" si="345"/>
        <v>0.10144785195688798</v>
      </c>
      <c r="J4752" s="6">
        <f>INDEX('market cap'!$B$3:$DQ$219,MATCH(A4752,'market cap'!$A$3:$A$219,0),MATCH(G4752,'market cap'!$B$1:$DQ$1,0))</f>
        <v>839.20069999999998</v>
      </c>
      <c r="K4752">
        <f t="shared" si="346"/>
        <v>6.7324498912094803</v>
      </c>
      <c r="L4752">
        <f>INDEX('PB2'!$D$2:$AQ$224,MATCH(A4752,'PB2'!$B$2:$B$224,0),MATCH(G4752,'PB2'!$D$1:$AQ$1,0))</f>
        <v>0.59503197669982899</v>
      </c>
      <c r="M4752" s="16">
        <f t="shared" si="347"/>
        <v>1.6805819504797168</v>
      </c>
      <c r="N4752" s="6">
        <f>INDEX('ROA2'!$D$2:$AQ$224,MATCH(A4752,'ROA2'!$B$2:$B$224,0),MATCH(G4752,'ROA2'!$D$1:$AQ$1,0))</f>
        <v>4.17649602890015</v>
      </c>
      <c r="O4752" s="6">
        <v>2293.7999359999999</v>
      </c>
      <c r="P4752" s="28">
        <v>-5.7832910417032139E-2</v>
      </c>
    </row>
    <row r="4753" spans="1:16" x14ac:dyDescent="0.3">
      <c r="A4753" t="s">
        <v>584</v>
      </c>
      <c r="B4753" t="str">
        <f>VLOOKUP(A4753,Sheet3!L:L,1,FALSE)</f>
        <v>NGD CN EQUITY</v>
      </c>
      <c r="C4753" t="str">
        <f>VLOOKUP(A4753,'ALL - prices'!B:C,2,FALSE)</f>
        <v>New Gold Inc</v>
      </c>
      <c r="D4753" t="str">
        <f>VLOOKUP(A4753,'ALL - prices'!B:I,8,FALSE)</f>
        <v>Materials</v>
      </c>
      <c r="E4753">
        <v>2022</v>
      </c>
      <c r="F4753" t="s">
        <v>682</v>
      </c>
      <c r="G4753" t="str">
        <f t="shared" si="344"/>
        <v>2022-Q4</v>
      </c>
      <c r="H4753" s="4">
        <f>INDEX('ALL - prices'!$J$3:$DY$219,MATCH('COMBINED DATA'!A4753,'ALL - prices'!$B$3:$B$219,0),MATCH('COMBINED DATA'!G4753,'ALL - prices'!$J$1:$DY$1,0))</f>
        <v>1.33</v>
      </c>
      <c r="I4753" s="14">
        <f t="shared" si="345"/>
        <v>0.28390139133156755</v>
      </c>
      <c r="J4753" s="6">
        <f>INDEX('market cap'!$B$3:$DQ$219,MATCH(A4753,'market cap'!$A$3:$A$219,0),MATCH(G4753,'market cap'!$B$1:$DQ$1,0))</f>
        <v>907.42840000000001</v>
      </c>
      <c r="K4753">
        <f t="shared" si="346"/>
        <v>6.8106146649547643</v>
      </c>
      <c r="L4753">
        <f>INDEX('PB2'!$D$2:$AQ$224,MATCH(A4753,'PB2'!$B$2:$B$224,0),MATCH(G4753,'PB2'!$D$1:$AQ$1,0))</f>
        <v>0.69898802042007402</v>
      </c>
      <c r="M4753" s="16">
        <f t="shared" si="347"/>
        <v>1.4306396830649908</v>
      </c>
      <c r="N4753" s="6">
        <f>INDEX('ROA2'!$D$2:$AQ$224,MATCH(A4753,'ROA2'!$B$2:$B$224,0),MATCH(G4753,'ROA2'!$D$1:$AQ$1,0))</f>
        <v>4.5392270088195801</v>
      </c>
      <c r="O4753" s="6">
        <v>2254.8999680000002</v>
      </c>
      <c r="P4753" s="28">
        <v>-1.6958744914708952E-2</v>
      </c>
    </row>
    <row r="4754" spans="1:16" x14ac:dyDescent="0.3">
      <c r="A4754" t="s">
        <v>584</v>
      </c>
      <c r="B4754" t="str">
        <f>VLOOKUP(A4754,Sheet3!L:L,1,FALSE)</f>
        <v>NGD CN EQUITY</v>
      </c>
      <c r="C4754" t="str">
        <f>VLOOKUP(A4754,'ALL - prices'!B:C,2,FALSE)</f>
        <v>New Gold Inc</v>
      </c>
      <c r="D4754" t="str">
        <f>VLOOKUP(A4754,'ALL - prices'!B:I,8,FALSE)</f>
        <v>Materials</v>
      </c>
      <c r="E4754">
        <v>2023</v>
      </c>
      <c r="F4754" t="s">
        <v>679</v>
      </c>
      <c r="G4754" t="str">
        <f t="shared" si="344"/>
        <v>2023-Q1</v>
      </c>
      <c r="H4754" s="4">
        <f>INDEX('ALL - prices'!$J$3:$DY$219,MATCH('COMBINED DATA'!A4754,'ALL - prices'!$B$3:$B$219,0),MATCH('COMBINED DATA'!G4754,'ALL - prices'!$J$1:$DY$1,0))</f>
        <v>1.47</v>
      </c>
      <c r="I4754" s="14">
        <f t="shared" si="345"/>
        <v>0.46650294747193305</v>
      </c>
      <c r="J4754" s="6">
        <f>INDEX('market cap'!$B$3:$DQ$219,MATCH(A4754,'market cap'!$A$3:$A$219,0),MATCH(G4754,'market cap'!$B$1:$DQ$1,0))</f>
        <v>1003.6894</v>
      </c>
      <c r="K4754">
        <f t="shared" si="346"/>
        <v>6.9114378898394087</v>
      </c>
      <c r="L4754">
        <f>INDEX('PB2'!$D$2:$AQ$224,MATCH(A4754,'PB2'!$B$2:$B$224,0),MATCH(G4754,'PB2'!$D$1:$AQ$1,0))</f>
        <v>0.84555697441101096</v>
      </c>
      <c r="M4754" s="16">
        <f t="shared" si="347"/>
        <v>1.1826524175932311</v>
      </c>
      <c r="N4754" s="6">
        <f>INDEX('ROA2'!$D$2:$AQ$224,MATCH(A4754,'ROA2'!$B$2:$B$224,0),MATCH(G4754,'ROA2'!$D$1:$AQ$1,0))</f>
        <v>-2.83032894134521</v>
      </c>
      <c r="O4754" s="6">
        <v>2243.5000319999999</v>
      </c>
      <c r="P4754" s="28">
        <v>-5.0556282592489048E-3</v>
      </c>
    </row>
    <row r="4755" spans="1:16" x14ac:dyDescent="0.3">
      <c r="A4755" t="s">
        <v>584</v>
      </c>
      <c r="B4755" t="str">
        <f>VLOOKUP(A4755,Sheet3!L:L,1,FALSE)</f>
        <v>NGD CN EQUITY</v>
      </c>
      <c r="C4755" t="str">
        <f>VLOOKUP(A4755,'ALL - prices'!B:C,2,FALSE)</f>
        <v>New Gold Inc</v>
      </c>
      <c r="D4755" t="str">
        <f>VLOOKUP(A4755,'ALL - prices'!B:I,8,FALSE)</f>
        <v>Materials</v>
      </c>
      <c r="E4755">
        <v>2023</v>
      </c>
      <c r="F4755" t="s">
        <v>680</v>
      </c>
      <c r="G4755" t="str">
        <f t="shared" si="344"/>
        <v>2023-Q2</v>
      </c>
      <c r="H4755" s="4">
        <f>INDEX('ALL - prices'!$J$3:$DY$219,MATCH('COMBINED DATA'!A4755,'ALL - prices'!$B$3:$B$219,0),MATCH('COMBINED DATA'!G4755,'ALL - prices'!$J$1:$DY$1,0))</f>
        <v>1.44</v>
      </c>
      <c r="I4755" s="14">
        <f t="shared" si="345"/>
        <v>0.61418645377442316</v>
      </c>
      <c r="J4755" s="6">
        <f>INDEX('market cap'!$B$3:$DQ$219,MATCH(A4755,'market cap'!$A$3:$A$219,0),MATCH(G4755,'market cap'!$B$1:$DQ$1,0))</f>
        <v>985.35619999999994</v>
      </c>
      <c r="K4755">
        <f t="shared" si="346"/>
        <v>6.8930032001672394</v>
      </c>
      <c r="L4755">
        <f>INDEX('PB2'!$D$2:$AQ$224,MATCH(A4755,'PB2'!$B$2:$B$224,0),MATCH(G4755,'PB2'!$D$1:$AQ$1,0))</f>
        <v>0.83954602479934703</v>
      </c>
      <c r="M4755" s="16">
        <f t="shared" si="347"/>
        <v>1.1911199272714104</v>
      </c>
      <c r="N4755" s="6">
        <f>INDEX('ROA2'!$D$2:$AQ$224,MATCH(A4755,'ROA2'!$B$2:$B$224,0),MATCH(G4755,'ROA2'!$D$1:$AQ$1,0))</f>
        <v>-3.89415407180786</v>
      </c>
      <c r="O4755" s="6">
        <v>2228.8000000000002</v>
      </c>
      <c r="P4755" s="28">
        <v>-6.5522762604532641E-3</v>
      </c>
    </row>
    <row r="4756" spans="1:16" x14ac:dyDescent="0.3">
      <c r="A4756" t="s">
        <v>584</v>
      </c>
      <c r="B4756" t="str">
        <f>VLOOKUP(A4756,Sheet3!L:L,1,FALSE)</f>
        <v>NGD CN EQUITY</v>
      </c>
      <c r="C4756" t="str">
        <f>VLOOKUP(A4756,'ALL - prices'!B:C,2,FALSE)</f>
        <v>New Gold Inc</v>
      </c>
      <c r="D4756" t="str">
        <f>VLOOKUP(A4756,'ALL - prices'!B:I,8,FALSE)</f>
        <v>Materials</v>
      </c>
      <c r="E4756">
        <v>2023</v>
      </c>
      <c r="F4756" t="s">
        <v>681</v>
      </c>
      <c r="G4756" t="str">
        <f t="shared" si="344"/>
        <v>2023-Q3</v>
      </c>
      <c r="H4756" s="4">
        <f>INDEX('ALL - prices'!$J$3:$DY$219,MATCH('COMBINED DATA'!A4756,'ALL - prices'!$B$3:$B$219,0),MATCH('COMBINED DATA'!G4756,'ALL - prices'!$J$1:$DY$1,0))</f>
        <v>1.25</v>
      </c>
      <c r="I4756" s="14">
        <f t="shared" si="345"/>
        <v>0.87511427825170329</v>
      </c>
      <c r="J4756" s="6">
        <f>INDEX('market cap'!$B$3:$DQ$219,MATCH(A4756,'market cap'!$A$3:$A$219,0),MATCH(G4756,'market cap'!$B$1:$DQ$1,0))</f>
        <v>855.3723</v>
      </c>
      <c r="K4756">
        <f t="shared" si="346"/>
        <v>6.7515368127573776</v>
      </c>
      <c r="L4756">
        <f>INDEX('PB2'!$D$2:$AQ$224,MATCH(A4756,'PB2'!$B$2:$B$224,0),MATCH(G4756,'PB2'!$D$1:$AQ$1,0))</f>
        <v>0.714913010597229</v>
      </c>
      <c r="M4756" s="16">
        <f t="shared" si="347"/>
        <v>1.3987715780478145</v>
      </c>
      <c r="N4756" s="6">
        <f>INDEX('ROA2'!$D$2:$AQ$224,MATCH(A4756,'ROA2'!$B$2:$B$224,0),MATCH(G4756,'ROA2'!$D$1:$AQ$1,0))</f>
        <v>-2.4488179683685298</v>
      </c>
      <c r="O4756" s="6">
        <v>2239.0000639999998</v>
      </c>
      <c r="P4756" s="28">
        <v>4.5764824120601471E-3</v>
      </c>
    </row>
    <row r="4757" spans="1:16" x14ac:dyDescent="0.3">
      <c r="A4757" t="s">
        <v>584</v>
      </c>
      <c r="B4757" t="str">
        <f>VLOOKUP(A4757,Sheet3!L:L,1,FALSE)</f>
        <v>NGD CN EQUITY</v>
      </c>
      <c r="C4757" t="str">
        <f>VLOOKUP(A4757,'ALL - prices'!B:C,2,FALSE)</f>
        <v>New Gold Inc</v>
      </c>
      <c r="D4757" t="str">
        <f>VLOOKUP(A4757,'ALL - prices'!B:I,8,FALSE)</f>
        <v>Materials</v>
      </c>
      <c r="E4757">
        <v>2023</v>
      </c>
      <c r="F4757" t="s">
        <v>682</v>
      </c>
      <c r="G4757" t="str">
        <f t="shared" si="344"/>
        <v>2023-Q4</v>
      </c>
      <c r="H4757" s="4">
        <f>INDEX('ALL - prices'!$J$3:$DY$219,MATCH('COMBINED DATA'!A4757,'ALL - prices'!$B$3:$B$219,0),MATCH('COMBINED DATA'!G4757,'ALL - prices'!$J$1:$DY$1,0))</f>
        <v>1.92</v>
      </c>
      <c r="I4757" s="14">
        <f t="shared" si="345"/>
        <v>0.76570229201694395</v>
      </c>
      <c r="J4757" s="6">
        <f>INDEX('market cap'!$B$3:$DQ$219,MATCH(A4757,'market cap'!$A$3:$A$219,0),MATCH(G4757,'market cap'!$B$1:$DQ$1,0))</f>
        <v>1318.2414000000001</v>
      </c>
      <c r="K4757">
        <f t="shared" si="346"/>
        <v>7.1840538545888064</v>
      </c>
      <c r="L4757">
        <f>INDEX('PB2'!$D$2:$AQ$224,MATCH(A4757,'PB2'!$B$2:$B$224,0),MATCH(G4757,'PB2'!$D$1:$AQ$1,0))</f>
        <v>1.26552498340607</v>
      </c>
      <c r="M4757" s="16">
        <f t="shared" si="347"/>
        <v>0.79018590159205826</v>
      </c>
      <c r="N4757" s="6">
        <f>INDEX('ROA2'!$D$2:$AQ$224,MATCH(A4757,'ROA2'!$B$2:$B$224,0),MATCH(G4757,'ROA2'!$D$1:$AQ$1,0))</f>
        <v>-2.3961660861968999</v>
      </c>
      <c r="O4757" s="6">
        <v>2252.3000320000001</v>
      </c>
      <c r="P4757" s="28">
        <v>5.9401373916174501E-3</v>
      </c>
    </row>
    <row r="4758" spans="1:16" x14ac:dyDescent="0.3">
      <c r="A4758" t="s">
        <v>584</v>
      </c>
      <c r="B4758" t="str">
        <f>VLOOKUP(A4758,Sheet3!L:L,1,FALSE)</f>
        <v>NGD CN EQUITY</v>
      </c>
      <c r="C4758" t="str">
        <f>VLOOKUP(A4758,'ALL - prices'!B:C,2,FALSE)</f>
        <v>New Gold Inc</v>
      </c>
      <c r="D4758" t="str">
        <f>VLOOKUP(A4758,'ALL - prices'!B:I,8,FALSE)</f>
        <v>Materials</v>
      </c>
      <c r="E4758" s="18">
        <v>2024</v>
      </c>
      <c r="F4758" t="s">
        <v>679</v>
      </c>
      <c r="G4758" t="str">
        <f t="shared" si="344"/>
        <v>2024-Q1</v>
      </c>
      <c r="H4758" s="4">
        <f>INDEX('ALL - prices'!$J$3:$DY$219,MATCH('COMBINED DATA'!A4758,'ALL - prices'!$B$3:$B$219,0),MATCH('COMBINED DATA'!G4758,'ALL - prices'!$J$1:$DY$1,0))</f>
        <v>2.2799999999999998</v>
      </c>
      <c r="I4758" s="14" t="s">
        <v>769</v>
      </c>
      <c r="J4758" s="6">
        <f>INDEX('market cap'!$B$3:$DQ$219,MATCH(A4758,'market cap'!$A$3:$A$219,0),MATCH(G4758,'market cap'!$B$1:$DQ$1,0))</f>
        <v>1572.2876000000001</v>
      </c>
      <c r="K4758">
        <f t="shared" si="346"/>
        <v>7.360286907909483</v>
      </c>
      <c r="L4758">
        <f>INDEX('PB2'!$D$2:$AQ$224,MATCH(A4758,'PB2'!$B$2:$B$224,0),MATCH(G4758,'PB2'!$D$1:$AQ$1,0))</f>
        <v>1.5777570009231601</v>
      </c>
      <c r="M4758" s="16">
        <f t="shared" si="347"/>
        <v>0.63381116319869968</v>
      </c>
      <c r="N4758" s="6">
        <f>INDEX('ROA2'!$D$2:$AQ$224,MATCH(A4758,'ROA2'!$B$2:$B$224,0),MATCH(G4758,'ROA2'!$D$1:$AQ$1,0))</f>
        <v>-2.8479959964752202</v>
      </c>
      <c r="O4758" s="6">
        <v>2286.0001280000001</v>
      </c>
      <c r="P4758" s="28">
        <v>1.496252520587809E-2</v>
      </c>
    </row>
    <row r="4759" spans="1:16" x14ac:dyDescent="0.3">
      <c r="A4759" t="s">
        <v>584</v>
      </c>
      <c r="B4759" t="str">
        <f>VLOOKUP(A4759,Sheet3!L:L,1,FALSE)</f>
        <v>NGD CN EQUITY</v>
      </c>
      <c r="C4759" t="str">
        <f>VLOOKUP(A4759,'ALL - prices'!B:C,2,FALSE)</f>
        <v>New Gold Inc</v>
      </c>
      <c r="D4759" t="str">
        <f>VLOOKUP(A4759,'ALL - prices'!B:I,8,FALSE)</f>
        <v>Materials</v>
      </c>
      <c r="E4759" s="18">
        <v>2024</v>
      </c>
      <c r="F4759" t="s">
        <v>680</v>
      </c>
      <c r="G4759" t="str">
        <f t="shared" si="344"/>
        <v>2024-Q2</v>
      </c>
      <c r="H4759" s="4">
        <f>INDEX('ALL - prices'!$J$3:$DY$219,MATCH('COMBINED DATA'!A4759,'ALL - prices'!$B$3:$B$219,0),MATCH('COMBINED DATA'!G4759,'ALL - prices'!$J$1:$DY$1,0))</f>
        <v>2.7</v>
      </c>
      <c r="I4759" s="14" t="s">
        <v>769</v>
      </c>
      <c r="J4759" s="6">
        <f>INDEX('market cap'!$B$3:$DQ$219,MATCH(A4759,'market cap'!$A$3:$A$219,0),MATCH(G4759,'market cap'!$B$1:$DQ$1,0))</f>
        <v>2134.4470000000001</v>
      </c>
      <c r="K4759">
        <f t="shared" si="346"/>
        <v>7.6659628757187424</v>
      </c>
      <c r="L4759">
        <f>INDEX('PB2'!$D$2:$AQ$224,MATCH(A4759,'PB2'!$B$2:$B$224,0),MATCH(G4759,'PB2'!$D$1:$AQ$1,0))</f>
        <v>1.6381599903106701</v>
      </c>
      <c r="M4759" s="16">
        <f t="shared" si="347"/>
        <v>0.61044098617641995</v>
      </c>
      <c r="N4759" s="6">
        <f>INDEX('ROA2'!$D$2:$AQ$224,MATCH(A4759,'ROA2'!$B$2:$B$224,0),MATCH(G4759,'ROA2'!$D$1:$AQ$1,0))</f>
        <v>-3.3965539932250999</v>
      </c>
      <c r="O4759" s="6">
        <v>2258.099968</v>
      </c>
      <c r="P4759" s="28">
        <v>-1.2204793717316949E-2</v>
      </c>
    </row>
    <row r="4760" spans="1:16" x14ac:dyDescent="0.3">
      <c r="A4760" t="s">
        <v>584</v>
      </c>
      <c r="B4760" t="str">
        <f>VLOOKUP(A4760,Sheet3!L:L,1,FALSE)</f>
        <v>NGD CN EQUITY</v>
      </c>
      <c r="C4760" t="str">
        <f>VLOOKUP(A4760,'ALL - prices'!B:C,2,FALSE)</f>
        <v>New Gold Inc</v>
      </c>
      <c r="D4760" t="str">
        <f>VLOOKUP(A4760,'ALL - prices'!B:I,8,FALSE)</f>
        <v>Materials</v>
      </c>
      <c r="E4760" s="18">
        <v>2024</v>
      </c>
      <c r="F4760" t="s">
        <v>681</v>
      </c>
      <c r="G4760" t="str">
        <f t="shared" si="344"/>
        <v>2024-Q3</v>
      </c>
      <c r="H4760" s="4">
        <f>INDEX('ALL - prices'!$J$3:$DY$219,MATCH('COMBINED DATA'!A4760,'ALL - prices'!$B$3:$B$219,0),MATCH('COMBINED DATA'!G4760,'ALL - prices'!$J$1:$DY$1,0))</f>
        <v>3.93</v>
      </c>
      <c r="I4760" s="14" t="s">
        <v>769</v>
      </c>
      <c r="J4760" s="6">
        <f>INDEX('market cap'!$B$3:$DQ$219,MATCH(A4760,'market cap'!$A$3:$A$219,0),MATCH(G4760,'market cap'!$B$1:$DQ$1,0))</f>
        <v>3107.9430000000002</v>
      </c>
      <c r="K4760">
        <f t="shared" si="346"/>
        <v>8.041716371551022</v>
      </c>
      <c r="L4760">
        <f>INDEX('PB2'!$D$2:$AQ$224,MATCH(A4760,'PB2'!$B$2:$B$224,0),MATCH(G4760,'PB2'!$D$1:$AQ$1,0))</f>
        <v>2.3076689243316699</v>
      </c>
      <c r="M4760" s="16">
        <f t="shared" si="347"/>
        <v>0.43333772425332312</v>
      </c>
      <c r="N4760" s="6">
        <f>INDEX('ROA2'!$D$2:$AQ$224,MATCH(A4760,'ROA2'!$B$2:$B$224,0),MATCH(G4760,'ROA2'!$D$1:$AQ$1,0))</f>
        <v>-0.965160012245178</v>
      </c>
      <c r="O4760" s="6">
        <v>2008.9999359999999</v>
      </c>
      <c r="P4760" s="28">
        <v>-0.11031399651479029</v>
      </c>
    </row>
    <row r="4761" spans="1:16" x14ac:dyDescent="0.3">
      <c r="A4761" t="s">
        <v>584</v>
      </c>
      <c r="B4761" t="str">
        <f>VLOOKUP(A4761,Sheet3!L:L,1,FALSE)</f>
        <v>NGD CN EQUITY</v>
      </c>
      <c r="C4761" t="str">
        <f>VLOOKUP(A4761,'ALL - prices'!B:C,2,FALSE)</f>
        <v>New Gold Inc</v>
      </c>
      <c r="D4761" t="str">
        <f>VLOOKUP(A4761,'ALL - prices'!B:I,8,FALSE)</f>
        <v>Materials</v>
      </c>
      <c r="E4761" s="18">
        <v>2024</v>
      </c>
      <c r="F4761" t="s">
        <v>682</v>
      </c>
      <c r="G4761" t="str">
        <f t="shared" si="344"/>
        <v>2024-Q4</v>
      </c>
      <c r="H4761" s="4">
        <f>INDEX('ALL - prices'!$J$3:$DY$219,MATCH('COMBINED DATA'!A4761,'ALL - prices'!$B$3:$B$219,0),MATCH('COMBINED DATA'!G4761,'ALL - prices'!$J$1:$DY$1,0))</f>
        <v>3.59</v>
      </c>
      <c r="I4761" s="14" t="s">
        <v>769</v>
      </c>
      <c r="J4761" s="6">
        <f>INDEX('market cap'!$B$3:$DQ$219,MATCH(A4761,'market cap'!$A$3:$A$219,0),MATCH(G4761,'market cap'!$B$1:$DQ$1,0))</f>
        <v>2839.4404</v>
      </c>
      <c r="K4761">
        <f t="shared" si="346"/>
        <v>7.9513622694863555</v>
      </c>
      <c r="L4761">
        <f>INDEX('PB2'!$D$2:$AQ$224,MATCH(A4761,'PB2'!$B$2:$B$224,0),MATCH(G4761,'PB2'!$D$1:$AQ$1,0))</f>
        <v>1.97867121604078</v>
      </c>
      <c r="M4761" s="16">
        <f t="shared" si="347"/>
        <v>0.50538967358152054</v>
      </c>
      <c r="N4761" s="6">
        <f>INDEX('ROA2'!$D$2:$AQ$224,MATCH(A4761,'ROA2'!$B$2:$B$224,0),MATCH(G4761,'ROA2'!$D$1:$AQ$1,0))</f>
        <v>0.94916498661041304</v>
      </c>
      <c r="O4761" s="6">
        <v>1983.0000640000001</v>
      </c>
      <c r="P4761" s="28">
        <v>-1.2941698769670777E-2</v>
      </c>
    </row>
    <row r="4762" spans="1:16" x14ac:dyDescent="0.3">
      <c r="A4762" t="s">
        <v>586</v>
      </c>
      <c r="B4762" t="e">
        <f>VLOOKUP(A4762,Sheet3!L:L,1,FALSE)</f>
        <v>#N/A</v>
      </c>
      <c r="C4762" t="str">
        <f>VLOOKUP(A4762,'ALL - prices'!B:C,2,FALSE)</f>
        <v>Northland Power Inc</v>
      </c>
      <c r="D4762" t="str">
        <f>VLOOKUP(A4762,'ALL - prices'!B:I,8,FALSE)</f>
        <v>Utilities</v>
      </c>
      <c r="E4762">
        <v>2015</v>
      </c>
      <c r="F4762" t="s">
        <v>679</v>
      </c>
      <c r="G4762" t="str">
        <f t="shared" si="344"/>
        <v>2015-Q1</v>
      </c>
      <c r="H4762" s="4">
        <f>INDEX('ALL - prices'!$J$3:$DY$219,MATCH('COMBINED DATA'!A4762,'ALL - prices'!$B$3:$B$219,0),MATCH('COMBINED DATA'!G4762,'ALL - prices'!$J$1:$DY$1,0))</f>
        <v>10.5161</v>
      </c>
      <c r="I4762" s="14">
        <f t="shared" ref="I4762:I4797" si="348">STDEV(H4763:H4766)</f>
        <v>1.7259758425791163</v>
      </c>
      <c r="J4762" s="15">
        <f>INDEX(MarketCap2!$E$2:$AR$224,MATCH(A4762,MarketCap2!$B$2:$B$224,0),MATCH(G4762,MarketCap2!$E$1:$AR$1,0))</f>
        <v>2899806976</v>
      </c>
      <c r="K4762">
        <f t="shared" si="346"/>
        <v>21.787910011723625</v>
      </c>
      <c r="L4762">
        <f>INDEX('PB2'!$D$2:$AQ$224,MATCH(A4762,'PB2'!$B$2:$B$224,0),MATCH(G4762,'PB2'!$D$1:$AQ$1,0))</f>
        <v>3.71156907081604</v>
      </c>
      <c r="M4762" s="16">
        <f t="shared" si="347"/>
        <v>0.26942782982619695</v>
      </c>
      <c r="N4762" s="6">
        <f>INDEX('ROA2'!$D$2:$AQ$224,MATCH(A4762,'ROA2'!$B$2:$B$224,0),MATCH(G4762,'ROA2'!$D$1:$AQ$1,0))</f>
        <v>-2.6436810493469198</v>
      </c>
      <c r="O4762" s="6">
        <v>4999.0937599999997</v>
      </c>
      <c r="P4762" s="28">
        <v>8.161806882888617E-2</v>
      </c>
    </row>
    <row r="4763" spans="1:16" x14ac:dyDescent="0.3">
      <c r="A4763" t="s">
        <v>586</v>
      </c>
      <c r="B4763" t="e">
        <f>VLOOKUP(A4763,Sheet3!L:L,1,FALSE)</f>
        <v>#N/A</v>
      </c>
      <c r="C4763" t="str">
        <f>VLOOKUP(A4763,'ALL - prices'!B:C,2,FALSE)</f>
        <v>Northland Power Inc</v>
      </c>
      <c r="D4763" t="str">
        <f>VLOOKUP(A4763,'ALL - prices'!B:I,8,FALSE)</f>
        <v>Utilities</v>
      </c>
      <c r="E4763">
        <v>2015</v>
      </c>
      <c r="F4763" t="s">
        <v>680</v>
      </c>
      <c r="G4763" t="str">
        <f t="shared" si="344"/>
        <v>2015-Q2</v>
      </c>
      <c r="H4763" s="4">
        <f>INDEX('ALL - prices'!$J$3:$DY$219,MATCH('COMBINED DATA'!A4763,'ALL - prices'!$B$3:$B$219,0),MATCH('COMBINED DATA'!G4763,'ALL - prices'!$J$1:$DY$1,0))</f>
        <v>9.7655999999999992</v>
      </c>
      <c r="I4763" s="14">
        <f t="shared" si="348"/>
        <v>1.677021052094068</v>
      </c>
      <c r="J4763" s="15">
        <f>INDEX(MarketCap2!$E$2:$AR$224,MATCH(A4763,MarketCap2!$B$2:$B$224,0),MATCH(G4763,MarketCap2!$E$1:$AR$1,0))</f>
        <v>2656990976</v>
      </c>
      <c r="K4763">
        <f t="shared" si="346"/>
        <v>21.700460107406691</v>
      </c>
      <c r="L4763">
        <f>INDEX('PB2'!$D$2:$AQ$224,MATCH(A4763,'PB2'!$B$2:$B$224,0),MATCH(G4763,'PB2'!$D$1:$AQ$1,0))</f>
        <v>3.2036619186401398</v>
      </c>
      <c r="M4763" s="16">
        <f t="shared" si="347"/>
        <v>0.31214279952001633</v>
      </c>
      <c r="N4763" s="6">
        <f>INDEX('ROA2'!$D$2:$AQ$224,MATCH(A4763,'ROA2'!$B$2:$B$224,0),MATCH(G4763,'ROA2'!$D$1:$AQ$1,0))</f>
        <v>-3.02338790893555</v>
      </c>
      <c r="O4763" s="6">
        <v>5668.9812480000001</v>
      </c>
      <c r="P4763" s="28">
        <v>0.13400178515555594</v>
      </c>
    </row>
    <row r="4764" spans="1:16" x14ac:dyDescent="0.3">
      <c r="A4764" t="s">
        <v>586</v>
      </c>
      <c r="B4764" t="e">
        <f>VLOOKUP(A4764,Sheet3!L:L,1,FALSE)</f>
        <v>#N/A</v>
      </c>
      <c r="C4764" t="str">
        <f>VLOOKUP(A4764,'ALL - prices'!B:C,2,FALSE)</f>
        <v>Northland Power Inc</v>
      </c>
      <c r="D4764" t="str">
        <f>VLOOKUP(A4764,'ALL - prices'!B:I,8,FALSE)</f>
        <v>Utilities</v>
      </c>
      <c r="E4764">
        <v>2015</v>
      </c>
      <c r="F4764" t="s">
        <v>681</v>
      </c>
      <c r="G4764" t="str">
        <f t="shared" si="344"/>
        <v>2015-Q3</v>
      </c>
      <c r="H4764" s="4">
        <f>INDEX('ALL - prices'!$J$3:$DY$219,MATCH('COMBINED DATA'!A4764,'ALL - prices'!$B$3:$B$219,0),MATCH('COMBINED DATA'!G4764,'ALL - prices'!$J$1:$DY$1,0))</f>
        <v>10.915900000000001</v>
      </c>
      <c r="I4764" s="14">
        <f t="shared" si="348"/>
        <v>1.7721983323450716</v>
      </c>
      <c r="J4764" s="15">
        <f>INDEX(MarketCap2!$E$2:$AR$224,MATCH(A4764,MarketCap2!$B$2:$B$224,0),MATCH(G4764,MarketCap2!$E$1:$AR$1,0))</f>
        <v>2937453056</v>
      </c>
      <c r="K4764">
        <f t="shared" si="346"/>
        <v>21.80080873535282</v>
      </c>
      <c r="L4764">
        <f>INDEX('PB2'!$D$2:$AQ$224,MATCH(A4764,'PB2'!$B$2:$B$224,0),MATCH(G4764,'PB2'!$D$1:$AQ$1,0))</f>
        <v>3.8871879577636701</v>
      </c>
      <c r="M4764" s="16">
        <f t="shared" si="347"/>
        <v>0.25725537608819615</v>
      </c>
      <c r="N4764" s="6">
        <f>INDEX('ROA2'!$D$2:$AQ$224,MATCH(A4764,'ROA2'!$B$2:$B$224,0),MATCH(G4764,'ROA2'!$D$1:$AQ$1,0))</f>
        <v>0.348286002874374</v>
      </c>
      <c r="O4764" s="6">
        <v>6385.65888</v>
      </c>
      <c r="P4764" s="28">
        <v>0.12642088598420426</v>
      </c>
    </row>
    <row r="4765" spans="1:16" x14ac:dyDescent="0.3">
      <c r="A4765" t="s">
        <v>586</v>
      </c>
      <c r="B4765" t="e">
        <f>VLOOKUP(A4765,Sheet3!L:L,1,FALSE)</f>
        <v>#N/A</v>
      </c>
      <c r="C4765" t="str">
        <f>VLOOKUP(A4765,'ALL - prices'!B:C,2,FALSE)</f>
        <v>Northland Power Inc</v>
      </c>
      <c r="D4765" t="str">
        <f>VLOOKUP(A4765,'ALL - prices'!B:I,8,FALSE)</f>
        <v>Utilities</v>
      </c>
      <c r="E4765">
        <v>2015</v>
      </c>
      <c r="F4765" t="s">
        <v>682</v>
      </c>
      <c r="G4765" t="str">
        <f t="shared" si="344"/>
        <v>2015-Q4</v>
      </c>
      <c r="H4765" s="4">
        <f>INDEX('ALL - prices'!$J$3:$DY$219,MATCH('COMBINED DATA'!A4765,'ALL - prices'!$B$3:$B$219,0),MATCH('COMBINED DATA'!G4765,'ALL - prices'!$J$1:$DY$1,0))</f>
        <v>11.8901</v>
      </c>
      <c r="I4765" s="14">
        <f t="shared" si="348"/>
        <v>1.0484997679224026</v>
      </c>
      <c r="J4765" s="15">
        <f>INDEX(MarketCap2!$E$2:$AR$224,MATCH(A4765,MarketCap2!$B$2:$B$224,0),MATCH(G4765,MarketCap2!$E$1:$AR$1,0))</f>
        <v>3162076160</v>
      </c>
      <c r="K4765">
        <f t="shared" si="346"/>
        <v>21.874494661465132</v>
      </c>
      <c r="L4765">
        <f>INDEX('PB2'!$D$2:$AQ$224,MATCH(A4765,'PB2'!$B$2:$B$224,0),MATCH(G4765,'PB2'!$D$1:$AQ$1,0))</f>
        <v>4.3240442276001003</v>
      </c>
      <c r="M4765" s="16">
        <f t="shared" si="347"/>
        <v>0.23126497958024189</v>
      </c>
      <c r="N4765" s="6">
        <f>INDEX('ROA2'!$D$2:$AQ$224,MATCH(A4765,'ROA2'!$B$2:$B$224,0),MATCH(G4765,'ROA2'!$D$1:$AQ$1,0))</f>
        <v>-0.86286300420761097</v>
      </c>
      <c r="O4765" s="6">
        <v>7356.1589759999997</v>
      </c>
      <c r="P4765" s="28">
        <v>0.15198119947177632</v>
      </c>
    </row>
    <row r="4766" spans="1:16" x14ac:dyDescent="0.3">
      <c r="A4766" t="s">
        <v>586</v>
      </c>
      <c r="B4766" t="e">
        <f>VLOOKUP(A4766,Sheet3!L:L,1,FALSE)</f>
        <v>#N/A</v>
      </c>
      <c r="C4766" t="str">
        <f>VLOOKUP(A4766,'ALL - prices'!B:C,2,FALSE)</f>
        <v>Northland Power Inc</v>
      </c>
      <c r="D4766" t="str">
        <f>VLOOKUP(A4766,'ALL - prices'!B:I,8,FALSE)</f>
        <v>Utilities</v>
      </c>
      <c r="E4766">
        <v>2016</v>
      </c>
      <c r="F4766" t="s">
        <v>679</v>
      </c>
      <c r="G4766" t="str">
        <f t="shared" si="344"/>
        <v>2016-Q1</v>
      </c>
      <c r="H4766" s="4">
        <f>INDEX('ALL - prices'!$J$3:$DY$219,MATCH('COMBINED DATA'!A4766,'ALL - prices'!$B$3:$B$219,0),MATCH('COMBINED DATA'!G4766,'ALL - prices'!$J$1:$DY$1,0))</f>
        <v>13.8405</v>
      </c>
      <c r="I4766" s="14">
        <f t="shared" si="348"/>
        <v>0.9074613251630439</v>
      </c>
      <c r="J4766" s="15">
        <f>INDEX(MarketCap2!$E$2:$AR$224,MATCH(A4766,MarketCap2!$B$2:$B$224,0),MATCH(G4766,MarketCap2!$E$1:$AR$1,0))</f>
        <v>3641569024</v>
      </c>
      <c r="K4766">
        <f t="shared" si="346"/>
        <v>22.015680476268912</v>
      </c>
      <c r="L4766">
        <f>INDEX('PB2'!$D$2:$AQ$224,MATCH(A4766,'PB2'!$B$2:$B$224,0),MATCH(G4766,'PB2'!$D$1:$AQ$1,0))</f>
        <v>5.7705850601196298</v>
      </c>
      <c r="M4766" s="16">
        <f t="shared" si="347"/>
        <v>0.17329265396518895</v>
      </c>
      <c r="N4766" s="6">
        <f>INDEX('ROA2'!$D$2:$AQ$224,MATCH(A4766,'ROA2'!$B$2:$B$224,0),MATCH(G4766,'ROA2'!$D$1:$AQ$1,0))</f>
        <v>1.8487000837921999E-2</v>
      </c>
      <c r="O4766" s="6">
        <v>7366.3948799999998</v>
      </c>
      <c r="P4766" s="28">
        <v>1.3914740061213326E-3</v>
      </c>
    </row>
    <row r="4767" spans="1:16" x14ac:dyDescent="0.3">
      <c r="A4767" t="s">
        <v>586</v>
      </c>
      <c r="B4767" t="e">
        <f>VLOOKUP(A4767,Sheet3!L:L,1,FALSE)</f>
        <v>#N/A</v>
      </c>
      <c r="C4767" t="str">
        <f>VLOOKUP(A4767,'ALL - prices'!B:C,2,FALSE)</f>
        <v>Northland Power Inc</v>
      </c>
      <c r="D4767" t="str">
        <f>VLOOKUP(A4767,'ALL - prices'!B:I,8,FALSE)</f>
        <v>Utilities</v>
      </c>
      <c r="E4767">
        <v>2016</v>
      </c>
      <c r="F4767" t="s">
        <v>680</v>
      </c>
      <c r="G4767" t="str">
        <f t="shared" si="344"/>
        <v>2016-Q2</v>
      </c>
      <c r="H4767" s="4">
        <f>INDEX('ALL - prices'!$J$3:$DY$219,MATCH('COMBINED DATA'!A4767,'ALL - prices'!$B$3:$B$219,0),MATCH('COMBINED DATA'!G4767,'ALL - prices'!$J$1:$DY$1,0))</f>
        <v>14.525399999999999</v>
      </c>
      <c r="I4767" s="14">
        <f t="shared" si="348"/>
        <v>0.44876886682716033</v>
      </c>
      <c r="J4767" s="15">
        <f>INDEX(MarketCap2!$E$2:$AR$224,MATCH(A4767,MarketCap2!$B$2:$B$224,0),MATCH(G4767,MarketCap2!$E$1:$AR$1,0))</f>
        <v>3786113792</v>
      </c>
      <c r="K4767">
        <f t="shared" si="346"/>
        <v>22.054605945277643</v>
      </c>
      <c r="L4767">
        <f>INDEX('PB2'!$D$2:$AQ$224,MATCH(A4767,'PB2'!$B$2:$B$224,0),MATCH(G4767,'PB2'!$D$1:$AQ$1,0))</f>
        <v>6.1620798110961896</v>
      </c>
      <c r="M4767" s="16">
        <f t="shared" si="347"/>
        <v>0.16228287050084592</v>
      </c>
      <c r="N4767" s="6">
        <f>INDEX('ROA2'!$D$2:$AQ$224,MATCH(A4767,'ROA2'!$B$2:$B$224,0),MATCH(G4767,'ROA2'!$D$1:$AQ$1,0))</f>
        <v>-0.541221022605896</v>
      </c>
      <c r="O4767" s="6">
        <v>7737.750016</v>
      </c>
      <c r="P4767" s="28">
        <v>5.0412059365462655E-2</v>
      </c>
    </row>
    <row r="4768" spans="1:16" x14ac:dyDescent="0.3">
      <c r="A4768" t="s">
        <v>586</v>
      </c>
      <c r="B4768" t="e">
        <f>VLOOKUP(A4768,Sheet3!L:L,1,FALSE)</f>
        <v>#N/A</v>
      </c>
      <c r="C4768" t="str">
        <f>VLOOKUP(A4768,'ALL - prices'!B:C,2,FALSE)</f>
        <v>Northland Power Inc</v>
      </c>
      <c r="D4768" t="str">
        <f>VLOOKUP(A4768,'ALL - prices'!B:I,8,FALSE)</f>
        <v>Utilities</v>
      </c>
      <c r="E4768">
        <v>2016</v>
      </c>
      <c r="F4768" t="s">
        <v>681</v>
      </c>
      <c r="G4768" t="str">
        <f t="shared" si="344"/>
        <v>2016-Q3</v>
      </c>
      <c r="H4768" s="4">
        <f>INDEX('ALL - prices'!$J$3:$DY$219,MATCH('COMBINED DATA'!A4768,'ALL - prices'!$B$3:$B$219,0),MATCH('COMBINED DATA'!G4768,'ALL - prices'!$J$1:$DY$1,0))</f>
        <v>16.171299999999999</v>
      </c>
      <c r="I4768" s="14">
        <f t="shared" si="348"/>
        <v>0.44229341976415054</v>
      </c>
      <c r="J4768" s="15">
        <f>INDEX(MarketCap2!$E$2:$AR$224,MATCH(A4768,MarketCap2!$B$2:$B$224,0),MATCH(G4768,MarketCap2!$E$1:$AR$1,0))</f>
        <v>4178318848</v>
      </c>
      <c r="K4768">
        <f t="shared" si="346"/>
        <v>22.153174813109512</v>
      </c>
      <c r="L4768">
        <f>INDEX('PB2'!$D$2:$AQ$224,MATCH(A4768,'PB2'!$B$2:$B$224,0),MATCH(G4768,'PB2'!$D$1:$AQ$1,0))</f>
        <v>7.3945040702819798</v>
      </c>
      <c r="M4768" s="16">
        <f t="shared" si="347"/>
        <v>0.13523557367679781</v>
      </c>
      <c r="N4768" s="6">
        <f>INDEX('ROA2'!$D$2:$AQ$224,MATCH(A4768,'ROA2'!$B$2:$B$224,0),MATCH(G4768,'ROA2'!$D$1:$AQ$1,0))</f>
        <v>-1.2513769865036</v>
      </c>
      <c r="O4768" s="6">
        <v>8368.1648640000003</v>
      </c>
      <c r="P4768" s="28">
        <v>8.1472630505823818E-2</v>
      </c>
    </row>
    <row r="4769" spans="1:16" x14ac:dyDescent="0.3">
      <c r="A4769" t="s">
        <v>586</v>
      </c>
      <c r="B4769" t="e">
        <f>VLOOKUP(A4769,Sheet3!L:L,1,FALSE)</f>
        <v>#N/A</v>
      </c>
      <c r="C4769" t="str">
        <f>VLOOKUP(A4769,'ALL - prices'!B:C,2,FALSE)</f>
        <v>Northland Power Inc</v>
      </c>
      <c r="D4769" t="str">
        <f>VLOOKUP(A4769,'ALL - prices'!B:I,8,FALSE)</f>
        <v>Utilities</v>
      </c>
      <c r="E4769">
        <v>2016</v>
      </c>
      <c r="F4769" t="s">
        <v>682</v>
      </c>
      <c r="G4769" t="str">
        <f t="shared" si="344"/>
        <v>2016-Q4</v>
      </c>
      <c r="H4769" s="4">
        <f>INDEX('ALL - prices'!$J$3:$DY$219,MATCH('COMBINED DATA'!A4769,'ALL - prices'!$B$3:$B$219,0),MATCH('COMBINED DATA'!G4769,'ALL - prices'!$J$1:$DY$1,0))</f>
        <v>15.601000000000001</v>
      </c>
      <c r="I4769" s="14">
        <f t="shared" si="348"/>
        <v>0.3556486503559384</v>
      </c>
      <c r="J4769" s="15">
        <f>INDEX(MarketCap2!$E$2:$AR$224,MATCH(A4769,MarketCap2!$B$2:$B$224,0),MATCH(G4769,MarketCap2!$E$1:$AR$1,0))</f>
        <v>4002210560</v>
      </c>
      <c r="K4769">
        <f t="shared" si="346"/>
        <v>22.110112685417054</v>
      </c>
      <c r="L4769">
        <f>INDEX('PB2'!$D$2:$AQ$224,MATCH(A4769,'PB2'!$B$2:$B$224,0),MATCH(G4769,'PB2'!$D$1:$AQ$1,0))</f>
        <v>5.9486188888549796</v>
      </c>
      <c r="M4769" s="16">
        <f t="shared" si="347"/>
        <v>0.16810624763229454</v>
      </c>
      <c r="N4769" s="6">
        <f>INDEX('ROA2'!$D$2:$AQ$224,MATCH(A4769,'ROA2'!$B$2:$B$224,0),MATCH(G4769,'ROA2'!$D$1:$AQ$1,0))</f>
        <v>-0.485671997070313</v>
      </c>
      <c r="O4769" s="6">
        <v>8572.6837759999999</v>
      </c>
      <c r="P4769" s="28">
        <v>2.4440115045993378E-2</v>
      </c>
    </row>
    <row r="4770" spans="1:16" x14ac:dyDescent="0.3">
      <c r="A4770" t="s">
        <v>586</v>
      </c>
      <c r="B4770" t="e">
        <f>VLOOKUP(A4770,Sheet3!L:L,1,FALSE)</f>
        <v>#N/A</v>
      </c>
      <c r="C4770" t="str">
        <f>VLOOKUP(A4770,'ALL - prices'!B:C,2,FALSE)</f>
        <v>Northland Power Inc</v>
      </c>
      <c r="D4770" t="str">
        <f>VLOOKUP(A4770,'ALL - prices'!B:I,8,FALSE)</f>
        <v>Utilities</v>
      </c>
      <c r="E4770">
        <v>2017</v>
      </c>
      <c r="F4770" t="s">
        <v>679</v>
      </c>
      <c r="G4770" t="str">
        <f t="shared" si="344"/>
        <v>2017-Q1</v>
      </c>
      <c r="H4770" s="4">
        <f>INDEX('ALL - prices'!$J$3:$DY$219,MATCH('COMBINED DATA'!A4770,'ALL - prices'!$B$3:$B$219,0),MATCH('COMBINED DATA'!G4770,'ALL - prices'!$J$1:$DY$1,0))</f>
        <v>16.628900000000002</v>
      </c>
      <c r="I4770" s="14">
        <f t="shared" si="348"/>
        <v>0.26099854884654106</v>
      </c>
      <c r="J4770" s="15">
        <f>INDEX(MarketCap2!$E$2:$AR$224,MATCH(A4770,MarketCap2!$B$2:$B$224,0),MATCH(G4770,MarketCap2!$E$1:$AR$1,0))</f>
        <v>4232987904</v>
      </c>
      <c r="K4770">
        <f t="shared" si="346"/>
        <v>22.166173940933277</v>
      </c>
      <c r="L4770">
        <f>INDEX('PB2'!$D$2:$AQ$224,MATCH(A4770,'PB2'!$B$2:$B$224,0),MATCH(G4770,'PB2'!$D$1:$AQ$1,0))</f>
        <v>5.9776058197021502</v>
      </c>
      <c r="M4770" s="16">
        <f t="shared" si="347"/>
        <v>0.16729105768466807</v>
      </c>
      <c r="N4770" s="6">
        <f>INDEX('ROA2'!$D$2:$AQ$224,MATCH(A4770,'ROA2'!$B$2:$B$224,0),MATCH(G4770,'ROA2'!$D$1:$AQ$1,0))</f>
        <v>1.51547503471375</v>
      </c>
      <c r="O4770" s="6">
        <v>8663.4301439999999</v>
      </c>
      <c r="P4770" s="28">
        <v>1.058552611657655E-2</v>
      </c>
    </row>
    <row r="4771" spans="1:16" x14ac:dyDescent="0.3">
      <c r="A4771" t="s">
        <v>586</v>
      </c>
      <c r="B4771" t="e">
        <f>VLOOKUP(A4771,Sheet3!L:L,1,FALSE)</f>
        <v>#N/A</v>
      </c>
      <c r="C4771" t="str">
        <f>VLOOKUP(A4771,'ALL - prices'!B:C,2,FALSE)</f>
        <v>Northland Power Inc</v>
      </c>
      <c r="D4771" t="str">
        <f>VLOOKUP(A4771,'ALL - prices'!B:I,8,FALSE)</f>
        <v>Utilities</v>
      </c>
      <c r="E4771">
        <v>2017</v>
      </c>
      <c r="F4771" t="s">
        <v>680</v>
      </c>
      <c r="G4771" t="str">
        <f t="shared" si="344"/>
        <v>2017-Q2</v>
      </c>
      <c r="H4771" s="4">
        <f>INDEX('ALL - prices'!$J$3:$DY$219,MATCH('COMBINED DATA'!A4771,'ALL - prices'!$B$3:$B$219,0),MATCH('COMBINED DATA'!G4771,'ALL - prices'!$J$1:$DY$1,0))</f>
        <v>15.8201</v>
      </c>
      <c r="I4771" s="14">
        <f t="shared" si="348"/>
        <v>0.71039946039769186</v>
      </c>
      <c r="J4771" s="15">
        <f>INDEX(MarketCap2!$E$2:$AR$224,MATCH(A4771,MarketCap2!$B$2:$B$224,0),MATCH(G4771,MarketCap2!$E$1:$AR$1,0))</f>
        <v>3994971392</v>
      </c>
      <c r="K4771">
        <f t="shared" si="346"/>
        <v>22.108302255187819</v>
      </c>
      <c r="L4771">
        <f>INDEX('PB2'!$D$2:$AQ$224,MATCH(A4771,'PB2'!$B$2:$B$224,0),MATCH(G4771,'PB2'!$D$1:$AQ$1,0))</f>
        <v>5.6198558807373002</v>
      </c>
      <c r="M4771" s="16">
        <f t="shared" si="347"/>
        <v>0.17794050616629059</v>
      </c>
      <c r="N4771" s="6">
        <f>INDEX('ROA2'!$D$2:$AQ$224,MATCH(A4771,'ROA2'!$B$2:$B$224,0),MATCH(G4771,'ROA2'!$D$1:$AQ$1,0))</f>
        <v>2.7548639774322501</v>
      </c>
      <c r="O4771" s="6">
        <v>8852.5445120000004</v>
      </c>
      <c r="P4771" s="28">
        <v>2.1829040559757353E-2</v>
      </c>
    </row>
    <row r="4772" spans="1:16" x14ac:dyDescent="0.3">
      <c r="A4772" t="s">
        <v>586</v>
      </c>
      <c r="B4772" t="e">
        <f>VLOOKUP(A4772,Sheet3!L:L,1,FALSE)</f>
        <v>#N/A</v>
      </c>
      <c r="C4772" t="str">
        <f>VLOOKUP(A4772,'ALL - prices'!B:C,2,FALSE)</f>
        <v>Northland Power Inc</v>
      </c>
      <c r="D4772" t="str">
        <f>VLOOKUP(A4772,'ALL - prices'!B:I,8,FALSE)</f>
        <v>Utilities</v>
      </c>
      <c r="E4772">
        <v>2017</v>
      </c>
      <c r="F4772" t="s">
        <v>681</v>
      </c>
      <c r="G4772" t="str">
        <f t="shared" si="344"/>
        <v>2017-Q3</v>
      </c>
      <c r="H4772" s="4">
        <f>INDEX('ALL - prices'!$J$3:$DY$219,MATCH('COMBINED DATA'!A4772,'ALL - prices'!$B$3:$B$219,0),MATCH('COMBINED DATA'!G4772,'ALL - prices'!$J$1:$DY$1,0))</f>
        <v>16.045500000000001</v>
      </c>
      <c r="I4772" s="14">
        <f t="shared" si="348"/>
        <v>0.77632208521978752</v>
      </c>
      <c r="J4772" s="15">
        <f>INDEX(MarketCap2!$E$2:$AR$224,MATCH(A4772,MarketCap2!$B$2:$B$224,0),MATCH(G4772,MarketCap2!$E$1:$AR$1,0))</f>
        <v>4020679680</v>
      </c>
      <c r="K4772">
        <f t="shared" si="346"/>
        <v>22.114716799912703</v>
      </c>
      <c r="L4772">
        <f>INDEX('PB2'!$D$2:$AQ$224,MATCH(A4772,'PB2'!$B$2:$B$224,0),MATCH(G4772,'PB2'!$D$1:$AQ$1,0))</f>
        <v>5.9228191375732404</v>
      </c>
      <c r="M4772" s="16">
        <f t="shared" si="347"/>
        <v>0.16883851705958566</v>
      </c>
      <c r="N4772" s="6">
        <f>INDEX('ROA2'!$D$2:$AQ$224,MATCH(A4772,'ROA2'!$B$2:$B$224,0),MATCH(G4772,'ROA2'!$D$1:$AQ$1,0))</f>
        <v>2.5874431133270299</v>
      </c>
      <c r="O4772" s="6">
        <v>9173.4773760000007</v>
      </c>
      <c r="P4772" s="28">
        <v>3.6253177102353137E-2</v>
      </c>
    </row>
    <row r="4773" spans="1:16" x14ac:dyDescent="0.3">
      <c r="A4773" t="s">
        <v>586</v>
      </c>
      <c r="B4773" t="e">
        <f>VLOOKUP(A4773,Sheet3!L:L,1,FALSE)</f>
        <v>#N/A</v>
      </c>
      <c r="C4773" t="str">
        <f>VLOOKUP(A4773,'ALL - prices'!B:C,2,FALSE)</f>
        <v>Northland Power Inc</v>
      </c>
      <c r="D4773" t="str">
        <f>VLOOKUP(A4773,'ALL - prices'!B:I,8,FALSE)</f>
        <v>Utilities</v>
      </c>
      <c r="E4773">
        <v>2017</v>
      </c>
      <c r="F4773" t="s">
        <v>682</v>
      </c>
      <c r="G4773" t="str">
        <f t="shared" si="344"/>
        <v>2017-Q4</v>
      </c>
      <c r="H4773" s="4">
        <f>INDEX('ALL - prices'!$J$3:$DY$219,MATCH('COMBINED DATA'!A4773,'ALL - prices'!$B$3:$B$219,0),MATCH('COMBINED DATA'!G4773,'ALL - prices'!$J$1:$DY$1,0))</f>
        <v>16.368200000000002</v>
      </c>
      <c r="I4773" s="14">
        <f t="shared" si="348"/>
        <v>0.81716210958005919</v>
      </c>
      <c r="J4773" s="15">
        <f>INDEX(MarketCap2!$E$2:$AR$224,MATCH(A4773,MarketCap2!$B$2:$B$224,0),MATCH(G4773,MarketCap2!$E$1:$AR$1,0))</f>
        <v>4068795648</v>
      </c>
      <c r="K4773">
        <f t="shared" si="346"/>
        <v>22.126612883028727</v>
      </c>
      <c r="L4773">
        <f>INDEX('PB2'!$D$2:$AQ$224,MATCH(A4773,'PB2'!$B$2:$B$224,0),MATCH(G4773,'PB2'!$D$1:$AQ$1,0))</f>
        <v>5.9467020034790004</v>
      </c>
      <c r="M4773" s="16">
        <f t="shared" si="347"/>
        <v>0.16816043571965936</v>
      </c>
      <c r="N4773" s="6">
        <f>INDEX('ROA2'!$D$2:$AQ$224,MATCH(A4773,'ROA2'!$B$2:$B$224,0),MATCH(G4773,'ROA2'!$D$1:$AQ$1,0))</f>
        <v>3.0343470573425302</v>
      </c>
      <c r="O4773" s="6">
        <v>9813.745664</v>
      </c>
      <c r="P4773" s="28">
        <v>6.9795592418976635E-2</v>
      </c>
    </row>
    <row r="4774" spans="1:16" x14ac:dyDescent="0.3">
      <c r="A4774" t="s">
        <v>586</v>
      </c>
      <c r="B4774" t="e">
        <f>VLOOKUP(A4774,Sheet3!L:L,1,FALSE)</f>
        <v>#N/A</v>
      </c>
      <c r="C4774" t="str">
        <f>VLOOKUP(A4774,'ALL - prices'!B:C,2,FALSE)</f>
        <v>Northland Power Inc</v>
      </c>
      <c r="D4774" t="str">
        <f>VLOOKUP(A4774,'ALL - prices'!B:I,8,FALSE)</f>
        <v>Utilities</v>
      </c>
      <c r="E4774">
        <v>2018</v>
      </c>
      <c r="F4774" t="s">
        <v>679</v>
      </c>
      <c r="G4774" t="str">
        <f t="shared" si="344"/>
        <v>2018-Q1</v>
      </c>
      <c r="H4774" s="4">
        <f>INDEX('ALL - prices'!$J$3:$DY$219,MATCH('COMBINED DATA'!A4774,'ALL - prices'!$B$3:$B$219,0),MATCH('COMBINED DATA'!G4774,'ALL - prices'!$J$1:$DY$1,0))</f>
        <v>16.342700000000001</v>
      </c>
      <c r="I4774" s="14">
        <f t="shared" si="348"/>
        <v>1.0000351277163553</v>
      </c>
      <c r="J4774" s="15">
        <f>INDEX(MarketCap2!$E$2:$AR$224,MATCH(A4774,MarketCap2!$B$2:$B$224,0),MATCH(G4774,MarketCap2!$E$1:$AR$1,0))</f>
        <v>4018350336</v>
      </c>
      <c r="K4774">
        <f t="shared" si="346"/>
        <v>22.114137291175815</v>
      </c>
      <c r="L4774">
        <f>INDEX('PB2'!$D$2:$AQ$224,MATCH(A4774,'PB2'!$B$2:$B$224,0),MATCH(G4774,'PB2'!$D$1:$AQ$1,0))</f>
        <v>5.2358951568603498</v>
      </c>
      <c r="M4774" s="16">
        <f t="shared" si="347"/>
        <v>0.19098930938098455</v>
      </c>
      <c r="N4774" s="6">
        <f>INDEX('ROA2'!$D$2:$AQ$224,MATCH(A4774,'ROA2'!$B$2:$B$224,0),MATCH(G4774,'ROA2'!$D$1:$AQ$1,0))</f>
        <v>1.70103895664215</v>
      </c>
      <c r="O4774" s="6">
        <v>10280.516608</v>
      </c>
      <c r="P4774" s="28">
        <v>4.7562975440892767E-2</v>
      </c>
    </row>
    <row r="4775" spans="1:16" x14ac:dyDescent="0.3">
      <c r="A4775" t="s">
        <v>586</v>
      </c>
      <c r="B4775" t="e">
        <f>VLOOKUP(A4775,Sheet3!L:L,1,FALSE)</f>
        <v>#N/A</v>
      </c>
      <c r="C4775" t="str">
        <f>VLOOKUP(A4775,'ALL - prices'!B:C,2,FALSE)</f>
        <v>Northland Power Inc</v>
      </c>
      <c r="D4775" t="str">
        <f>VLOOKUP(A4775,'ALL - prices'!B:I,8,FALSE)</f>
        <v>Utilities</v>
      </c>
      <c r="E4775">
        <v>2018</v>
      </c>
      <c r="F4775" t="s">
        <v>680</v>
      </c>
      <c r="G4775" t="str">
        <f t="shared" si="344"/>
        <v>2018-Q2</v>
      </c>
      <c r="H4775" s="4">
        <f>INDEX('ALL - prices'!$J$3:$DY$219,MATCH('COMBINED DATA'!A4775,'ALL - prices'!$B$3:$B$219,0),MATCH('COMBINED DATA'!G4775,'ALL - prices'!$J$1:$DY$1,0))</f>
        <v>17.642399999999999</v>
      </c>
      <c r="I4775" s="14">
        <f t="shared" si="348"/>
        <v>1.6290756448571286</v>
      </c>
      <c r="J4775" s="15">
        <f>INDEX(MarketCap2!$E$2:$AR$224,MATCH(A4775,MarketCap2!$B$2:$B$224,0),MATCH(G4775,MarketCap2!$E$1:$AR$1,0))</f>
        <v>4304091136</v>
      </c>
      <c r="K4775">
        <f t="shared" si="346"/>
        <v>22.182831834302903</v>
      </c>
      <c r="L4775">
        <f>INDEX('PB2'!$D$2:$AQ$224,MATCH(A4775,'PB2'!$B$2:$B$224,0),MATCH(G4775,'PB2'!$D$1:$AQ$1,0))</f>
        <v>5.7428898811340297</v>
      </c>
      <c r="M4775" s="16">
        <f t="shared" si="347"/>
        <v>0.17412836058115974</v>
      </c>
      <c r="N4775" s="6">
        <f>INDEX('ROA2'!$D$2:$AQ$224,MATCH(A4775,'ROA2'!$B$2:$B$224,0),MATCH(G4775,'ROA2'!$D$1:$AQ$1,0))</f>
        <v>2.2136039733886701</v>
      </c>
      <c r="O4775" s="6">
        <v>10773.637119999999</v>
      </c>
      <c r="P4775" s="28">
        <v>4.7966510906297007E-2</v>
      </c>
    </row>
    <row r="4776" spans="1:16" x14ac:dyDescent="0.3">
      <c r="A4776" t="s">
        <v>586</v>
      </c>
      <c r="B4776" t="e">
        <f>VLOOKUP(A4776,Sheet3!L:L,1,FALSE)</f>
        <v>#N/A</v>
      </c>
      <c r="C4776" t="str">
        <f>VLOOKUP(A4776,'ALL - prices'!B:C,2,FALSE)</f>
        <v>Northland Power Inc</v>
      </c>
      <c r="D4776" t="str">
        <f>VLOOKUP(A4776,'ALL - prices'!B:I,8,FALSE)</f>
        <v>Utilities</v>
      </c>
      <c r="E4776">
        <v>2018</v>
      </c>
      <c r="F4776" t="s">
        <v>681</v>
      </c>
      <c r="G4776" t="str">
        <f t="shared" si="344"/>
        <v>2018-Q3</v>
      </c>
      <c r="H4776" s="4">
        <f>INDEX('ALL - prices'!$J$3:$DY$219,MATCH('COMBINED DATA'!A4776,'ALL - prices'!$B$3:$B$219,0),MATCH('COMBINED DATA'!G4776,'ALL - prices'!$J$1:$DY$1,0))</f>
        <v>15.815899999999999</v>
      </c>
      <c r="I4776" s="14">
        <f t="shared" si="348"/>
        <v>1.6162873329021674</v>
      </c>
      <c r="J4776" s="15">
        <f>INDEX(MarketCap2!$E$2:$AR$224,MATCH(A4776,MarketCap2!$B$2:$B$224,0),MATCH(G4776,MarketCap2!$E$1:$AR$1,0))</f>
        <v>3820794880</v>
      </c>
      <c r="K4776">
        <f t="shared" si="346"/>
        <v>22.063724321688102</v>
      </c>
      <c r="L4776">
        <f>INDEX('PB2'!$D$2:$AQ$224,MATCH(A4776,'PB2'!$B$2:$B$224,0),MATCH(G4776,'PB2'!$D$1:$AQ$1,0))</f>
        <v>4.8887810707092303</v>
      </c>
      <c r="M4776" s="16">
        <f t="shared" si="347"/>
        <v>0.2045499656328294</v>
      </c>
      <c r="N4776" s="6">
        <f>INDEX('ROA2'!$D$2:$AQ$224,MATCH(A4776,'ROA2'!$B$2:$B$224,0),MATCH(G4776,'ROA2'!$D$1:$AQ$1,0))</f>
        <v>2.4048280715942401</v>
      </c>
      <c r="O4776" s="6">
        <v>10374.369280000001</v>
      </c>
      <c r="P4776" s="28">
        <v>-3.7059707464882449E-2</v>
      </c>
    </row>
    <row r="4777" spans="1:16" x14ac:dyDescent="0.3">
      <c r="A4777" t="s">
        <v>586</v>
      </c>
      <c r="B4777" t="e">
        <f>VLOOKUP(A4777,Sheet3!L:L,1,FALSE)</f>
        <v>#N/A</v>
      </c>
      <c r="C4777" t="str">
        <f>VLOOKUP(A4777,'ALL - prices'!B:C,2,FALSE)</f>
        <v>Northland Power Inc</v>
      </c>
      <c r="D4777" t="str">
        <f>VLOOKUP(A4777,'ALL - prices'!B:I,8,FALSE)</f>
        <v>Utilities</v>
      </c>
      <c r="E4777">
        <v>2018</v>
      </c>
      <c r="F4777" t="s">
        <v>682</v>
      </c>
      <c r="G4777" t="str">
        <f t="shared" si="344"/>
        <v>2018-Q4</v>
      </c>
      <c r="H4777" s="4">
        <f>INDEX('ALL - prices'!$J$3:$DY$219,MATCH('COMBINED DATA'!A4777,'ALL - prices'!$B$3:$B$219,0),MATCH('COMBINED DATA'!G4777,'ALL - prices'!$J$1:$DY$1,0))</f>
        <v>16.0398</v>
      </c>
      <c r="I4777" s="14">
        <f t="shared" si="348"/>
        <v>1.3983979476529558</v>
      </c>
      <c r="J4777" s="15">
        <f>INDEX(MarketCap2!$E$2:$AR$224,MATCH(A4777,MarketCap2!$B$2:$B$224,0),MATCH(G4777,MarketCap2!$E$1:$AR$1,0))</f>
        <v>3829766400</v>
      </c>
      <c r="K4777">
        <f t="shared" si="346"/>
        <v>22.066069646111767</v>
      </c>
      <c r="L4777">
        <f>INDEX('PB2'!$D$2:$AQ$224,MATCH(A4777,'PB2'!$B$2:$B$224,0),MATCH(G4777,'PB2'!$D$1:$AQ$1,0))</f>
        <v>4.8226971626281703</v>
      </c>
      <c r="M4777" s="16">
        <f t="shared" si="347"/>
        <v>0.20735284971844289</v>
      </c>
      <c r="N4777" s="6">
        <f>INDEX('ROA2'!$D$2:$AQ$224,MATCH(A4777,'ROA2'!$B$2:$B$224,0),MATCH(G4777,'ROA2'!$D$1:$AQ$1,0))</f>
        <v>2.8338060379028298</v>
      </c>
      <c r="O4777" s="6">
        <v>10119.020544000001</v>
      </c>
      <c r="P4777" s="28">
        <v>-2.4613422667753727E-2</v>
      </c>
    </row>
    <row r="4778" spans="1:16" x14ac:dyDescent="0.3">
      <c r="A4778" t="s">
        <v>586</v>
      </c>
      <c r="B4778" t="e">
        <f>VLOOKUP(A4778,Sheet3!L:L,1,FALSE)</f>
        <v>#N/A</v>
      </c>
      <c r="C4778" t="str">
        <f>VLOOKUP(A4778,'ALL - prices'!B:C,2,FALSE)</f>
        <v>Northland Power Inc</v>
      </c>
      <c r="D4778" t="str">
        <f>VLOOKUP(A4778,'ALL - prices'!B:I,8,FALSE)</f>
        <v>Utilities</v>
      </c>
      <c r="E4778">
        <v>2019</v>
      </c>
      <c r="F4778" t="s">
        <v>679</v>
      </c>
      <c r="G4778" t="str">
        <f t="shared" si="344"/>
        <v>2019-Q1</v>
      </c>
      <c r="H4778" s="4">
        <f>INDEX('ALL - prices'!$J$3:$DY$219,MATCH('COMBINED DATA'!A4778,'ALL - prices'!$B$3:$B$219,0),MATCH('COMBINED DATA'!G4778,'ALL - prices'!$J$1:$DY$1,0))</f>
        <v>17.6629</v>
      </c>
      <c r="I4778" s="14">
        <f t="shared" si="348"/>
        <v>1.2924110207927921</v>
      </c>
      <c r="J4778" s="15">
        <f>INDEX(MarketCap2!$E$2:$AR$224,MATCH(A4778,MarketCap2!$B$2:$B$224,0),MATCH(G4778,MarketCap2!$E$1:$AR$1,0))</f>
        <v>4229164288</v>
      </c>
      <c r="K4778">
        <f t="shared" si="346"/>
        <v>22.165270242636801</v>
      </c>
      <c r="L4778">
        <f>INDEX('PB2'!$D$2:$AQ$224,MATCH(A4778,'PB2'!$B$2:$B$224,0),MATCH(G4778,'PB2'!$D$1:$AQ$1,0))</f>
        <v>5.3049259185790998</v>
      </c>
      <c r="M4778" s="16">
        <f t="shared" si="347"/>
        <v>0.18850404611641502</v>
      </c>
      <c r="N4778" s="6">
        <f>INDEX('ROA2'!$D$2:$AQ$224,MATCH(A4778,'ROA2'!$B$2:$B$224,0),MATCH(G4778,'ROA2'!$D$1:$AQ$1,0))</f>
        <v>2.6981339454650901</v>
      </c>
      <c r="O4778" s="6">
        <v>10335.949823999999</v>
      </c>
      <c r="P4778" s="28">
        <v>2.1437774442371806E-2</v>
      </c>
    </row>
    <row r="4779" spans="1:16" x14ac:dyDescent="0.3">
      <c r="A4779" t="s">
        <v>586</v>
      </c>
      <c r="B4779" t="e">
        <f>VLOOKUP(A4779,Sheet3!L:L,1,FALSE)</f>
        <v>#N/A</v>
      </c>
      <c r="C4779" t="str">
        <f>VLOOKUP(A4779,'ALL - prices'!B:C,2,FALSE)</f>
        <v>Northland Power Inc</v>
      </c>
      <c r="D4779" t="str">
        <f>VLOOKUP(A4779,'ALL - prices'!B:I,8,FALSE)</f>
        <v>Utilities</v>
      </c>
      <c r="E4779">
        <v>2019</v>
      </c>
      <c r="F4779" t="s">
        <v>680</v>
      </c>
      <c r="G4779" t="str">
        <f t="shared" si="344"/>
        <v>2019-Q2</v>
      </c>
      <c r="H4779" s="4">
        <f>INDEX('ALL - prices'!$J$3:$DY$219,MATCH('COMBINED DATA'!A4779,'ALL - prices'!$B$3:$B$219,0),MATCH('COMBINED DATA'!G4779,'ALL - prices'!$J$1:$DY$1,0))</f>
        <v>19.318000000000001</v>
      </c>
      <c r="I4779" s="14">
        <f t="shared" si="348"/>
        <v>3.1810222408318021</v>
      </c>
      <c r="J4779" s="15">
        <f>INDEX(MarketCap2!$E$2:$AR$224,MATCH(A4779,MarketCap2!$B$2:$B$224,0),MATCH(G4779,MarketCap2!$E$1:$AR$1,0))</f>
        <v>4569868800</v>
      </c>
      <c r="K4779">
        <f t="shared" si="346"/>
        <v>22.242750332468862</v>
      </c>
      <c r="L4779">
        <f>INDEX('PB2'!$D$2:$AQ$224,MATCH(A4779,'PB2'!$B$2:$B$224,0),MATCH(G4779,'PB2'!$D$1:$AQ$1,0))</f>
        <v>5.8133392333984402</v>
      </c>
      <c r="M4779" s="16">
        <f t="shared" si="347"/>
        <v>0.17201817403926151</v>
      </c>
      <c r="N4779" s="6">
        <f>INDEX('ROA2'!$D$2:$AQ$224,MATCH(A4779,'ROA2'!$B$2:$B$224,0),MATCH(G4779,'ROA2'!$D$1:$AQ$1,0))</f>
        <v>2.92324995994568</v>
      </c>
      <c r="O4779" s="6">
        <v>10478.667776</v>
      </c>
      <c r="P4779" s="28">
        <v>1.3807918423579306E-2</v>
      </c>
    </row>
    <row r="4780" spans="1:16" x14ac:dyDescent="0.3">
      <c r="A4780" t="s">
        <v>586</v>
      </c>
      <c r="B4780" t="e">
        <f>VLOOKUP(A4780,Sheet3!L:L,1,FALSE)</f>
        <v>#N/A</v>
      </c>
      <c r="C4780" t="str">
        <f>VLOOKUP(A4780,'ALL - prices'!B:C,2,FALSE)</f>
        <v>Northland Power Inc</v>
      </c>
      <c r="D4780" t="str">
        <f>VLOOKUP(A4780,'ALL - prices'!B:I,8,FALSE)</f>
        <v>Utilities</v>
      </c>
      <c r="E4780">
        <v>2019</v>
      </c>
      <c r="F4780" t="s">
        <v>681</v>
      </c>
      <c r="G4780" t="str">
        <f t="shared" si="344"/>
        <v>2019-Q3</v>
      </c>
      <c r="H4780" s="4">
        <f>INDEX('ALL - prices'!$J$3:$DY$219,MATCH('COMBINED DATA'!A4780,'ALL - prices'!$B$3:$B$219,0),MATCH('COMBINED DATA'!G4780,'ALL - prices'!$J$1:$DY$1,0))</f>
        <v>19.486000000000001</v>
      </c>
      <c r="I4780" s="14">
        <f t="shared" si="348"/>
        <v>5.0758031524577536</v>
      </c>
      <c r="J4780" s="15">
        <f>INDEX(MarketCap2!$E$2:$AR$224,MATCH(A4780,MarketCap2!$B$2:$B$224,0),MATCH(G4780,MarketCap2!$E$1:$AR$1,0))</f>
        <v>4916506624</v>
      </c>
      <c r="K4780">
        <f t="shared" si="346"/>
        <v>22.315864079483486</v>
      </c>
      <c r="L4780">
        <f>INDEX('PB2'!$D$2:$AQ$224,MATCH(A4780,'PB2'!$B$2:$B$224,0),MATCH(G4780,'PB2'!$D$1:$AQ$1,0))</f>
        <v>5.8898801803588903</v>
      </c>
      <c r="M4780" s="16">
        <f t="shared" si="347"/>
        <v>0.16978274079916286</v>
      </c>
      <c r="N4780" s="6">
        <f>INDEX('ROA2'!$D$2:$AQ$224,MATCH(A4780,'ROA2'!$B$2:$B$224,0),MATCH(G4780,'ROA2'!$D$1:$AQ$1,0))</f>
        <v>3.0159211158752401</v>
      </c>
      <c r="O4780" s="6">
        <v>10258.794496</v>
      </c>
      <c r="P4780" s="28">
        <v>-2.0982942173583402E-2</v>
      </c>
    </row>
    <row r="4781" spans="1:16" x14ac:dyDescent="0.3">
      <c r="A4781" t="s">
        <v>586</v>
      </c>
      <c r="B4781" t="e">
        <f>VLOOKUP(A4781,Sheet3!L:L,1,FALSE)</f>
        <v>#N/A</v>
      </c>
      <c r="C4781" t="str">
        <f>VLOOKUP(A4781,'ALL - prices'!B:C,2,FALSE)</f>
        <v>Northland Power Inc</v>
      </c>
      <c r="D4781" t="str">
        <f>VLOOKUP(A4781,'ALL - prices'!B:I,8,FALSE)</f>
        <v>Utilities</v>
      </c>
      <c r="E4781">
        <v>2019</v>
      </c>
      <c r="F4781" t="s">
        <v>682</v>
      </c>
      <c r="G4781" t="str">
        <f t="shared" si="344"/>
        <v>2019-Q4</v>
      </c>
      <c r="H4781" s="4">
        <f>INDEX('ALL - prices'!$J$3:$DY$219,MATCH('COMBINED DATA'!A4781,'ALL - prices'!$B$3:$B$219,0),MATCH('COMBINED DATA'!G4781,'ALL - prices'!$J$1:$DY$1,0))</f>
        <v>21.0839</v>
      </c>
      <c r="I4781" s="14">
        <f t="shared" si="348"/>
        <v>6.3531706658959033</v>
      </c>
      <c r="J4781" s="15">
        <f>INDEX(MarketCap2!$E$2:$AR$224,MATCH(A4781,MarketCap2!$B$2:$B$224,0),MATCH(G4781,MarketCap2!$E$1:$AR$1,0))</f>
        <v>5269711360</v>
      </c>
      <c r="K4781">
        <f t="shared" si="346"/>
        <v>22.385241427601247</v>
      </c>
      <c r="L4781">
        <f>INDEX('PB2'!$D$2:$AQ$224,MATCH(A4781,'PB2'!$B$2:$B$224,0),MATCH(G4781,'PB2'!$D$1:$AQ$1,0))</f>
        <v>6.1141519546508798</v>
      </c>
      <c r="M4781" s="16">
        <f t="shared" si="347"/>
        <v>0.16355497989207243</v>
      </c>
      <c r="N4781" s="6">
        <f>INDEX('ROA2'!$D$2:$AQ$224,MATCH(A4781,'ROA2'!$B$2:$B$224,0),MATCH(G4781,'ROA2'!$D$1:$AQ$1,0))</f>
        <v>3.0860910415649401</v>
      </c>
      <c r="O4781" s="6">
        <v>10533.254144</v>
      </c>
      <c r="P4781" s="28">
        <v>2.6753596449077363E-2</v>
      </c>
    </row>
    <row r="4782" spans="1:16" x14ac:dyDescent="0.3">
      <c r="A4782" t="s">
        <v>586</v>
      </c>
      <c r="B4782" t="e">
        <f>VLOOKUP(A4782,Sheet3!L:L,1,FALSE)</f>
        <v>#N/A</v>
      </c>
      <c r="C4782" t="str">
        <f>VLOOKUP(A4782,'ALL - prices'!B:C,2,FALSE)</f>
        <v>Northland Power Inc</v>
      </c>
      <c r="D4782" t="str">
        <f>VLOOKUP(A4782,'ALL - prices'!B:I,8,FALSE)</f>
        <v>Utilities</v>
      </c>
      <c r="E4782">
        <v>2020</v>
      </c>
      <c r="F4782" t="s">
        <v>679</v>
      </c>
      <c r="G4782" t="str">
        <f t="shared" si="344"/>
        <v>2020-Q1</v>
      </c>
      <c r="H4782" s="4">
        <f>INDEX('ALL - prices'!$J$3:$DY$219,MATCH('COMBINED DATA'!A4782,'ALL - prices'!$B$3:$B$219,0),MATCH('COMBINED DATA'!G4782,'ALL - prices'!$J$1:$DY$1,0))</f>
        <v>21.999300000000002</v>
      </c>
      <c r="I4782" s="14">
        <f t="shared" si="348"/>
        <v>4.693746327029185</v>
      </c>
      <c r="J4782" s="15">
        <f>INDEX(MarketCap2!$E$2:$AR$224,MATCH(A4782,MarketCap2!$B$2:$B$224,0),MATCH(G4782,MarketCap2!$E$1:$AR$1,0))</f>
        <v>5442274304</v>
      </c>
      <c r="K4782">
        <f t="shared" si="346"/>
        <v>22.417462881035338</v>
      </c>
      <c r="L4782">
        <f>INDEX('PB2'!$D$2:$AQ$224,MATCH(A4782,'PB2'!$B$2:$B$224,0),MATCH(G4782,'PB2'!$D$1:$AQ$1,0))</f>
        <v>4.8088178634643599</v>
      </c>
      <c r="M4782" s="16">
        <f t="shared" si="347"/>
        <v>0.20795131535291334</v>
      </c>
      <c r="N4782" s="6">
        <f>INDEX('ROA2'!$D$2:$AQ$224,MATCH(A4782,'ROA2'!$B$2:$B$224,0),MATCH(G4782,'ROA2'!$D$1:$AQ$1,0))</f>
        <v>3.08210301399231</v>
      </c>
      <c r="O4782" s="6">
        <v>10478.667776</v>
      </c>
      <c r="P4782" s="28">
        <v>-5.182289086900457E-3</v>
      </c>
    </row>
    <row r="4783" spans="1:16" x14ac:dyDescent="0.3">
      <c r="A4783" t="s">
        <v>586</v>
      </c>
      <c r="B4783" t="e">
        <f>VLOOKUP(A4783,Sheet3!L:L,1,FALSE)</f>
        <v>#N/A</v>
      </c>
      <c r="C4783" t="str">
        <f>VLOOKUP(A4783,'ALL - prices'!B:C,2,FALSE)</f>
        <v>Northland Power Inc</v>
      </c>
      <c r="D4783" t="str">
        <f>VLOOKUP(A4783,'ALL - prices'!B:I,8,FALSE)</f>
        <v>Utilities</v>
      </c>
      <c r="E4783">
        <v>2020</v>
      </c>
      <c r="F4783" t="s">
        <v>680</v>
      </c>
      <c r="G4783" t="str">
        <f t="shared" si="344"/>
        <v>2020-Q2</v>
      </c>
      <c r="H4783" s="4">
        <f>INDEX('ALL - prices'!$J$3:$DY$219,MATCH('COMBINED DATA'!A4783,'ALL - prices'!$B$3:$B$219,0),MATCH('COMBINED DATA'!G4783,'ALL - prices'!$J$1:$DY$1,0))</f>
        <v>26.869800000000001</v>
      </c>
      <c r="I4783" s="14">
        <f t="shared" si="348"/>
        <v>2.2119866048419006</v>
      </c>
      <c r="J4783" s="15">
        <f>INDEX(MarketCap2!$E$2:$AR$224,MATCH(A4783,MarketCap2!$B$2:$B$224,0),MATCH(G4783,MarketCap2!$E$1:$AR$1,0))</f>
        <v>6593081856</v>
      </c>
      <c r="K4783">
        <f t="shared" si="346"/>
        <v>22.609286732592796</v>
      </c>
      <c r="L4783">
        <f>INDEX('PB2'!$D$2:$AQ$224,MATCH(A4783,'PB2'!$B$2:$B$224,0),MATCH(G4783,'PB2'!$D$1:$AQ$1,0))</f>
        <v>5.2434849739074698</v>
      </c>
      <c r="M4783" s="16">
        <f t="shared" si="347"/>
        <v>0.19071285699800439</v>
      </c>
      <c r="N4783" s="6">
        <f>INDEX('ROA2'!$D$2:$AQ$224,MATCH(A4783,'ROA2'!$B$2:$B$224,0),MATCH(G4783,'ROA2'!$D$1:$AQ$1,0))</f>
        <v>3.3436510562896702</v>
      </c>
      <c r="O4783" s="6">
        <v>12009.146368</v>
      </c>
      <c r="P4783" s="28">
        <v>0.14605660039202292</v>
      </c>
    </row>
    <row r="4784" spans="1:16" x14ac:dyDescent="0.3">
      <c r="A4784" t="s">
        <v>586</v>
      </c>
      <c r="B4784" t="e">
        <f>VLOOKUP(A4784,Sheet3!L:L,1,FALSE)</f>
        <v>#N/A</v>
      </c>
      <c r="C4784" t="str">
        <f>VLOOKUP(A4784,'ALL - prices'!B:C,2,FALSE)</f>
        <v>Northland Power Inc</v>
      </c>
      <c r="D4784" t="str">
        <f>VLOOKUP(A4784,'ALL - prices'!B:I,8,FALSE)</f>
        <v>Utilities</v>
      </c>
      <c r="E4784">
        <v>2020</v>
      </c>
      <c r="F4784" t="s">
        <v>681</v>
      </c>
      <c r="G4784" t="str">
        <f t="shared" si="344"/>
        <v>2020-Q3</v>
      </c>
      <c r="H4784" s="4">
        <f>INDEX('ALL - prices'!$J$3:$DY$219,MATCH('COMBINED DATA'!A4784,'ALL - prices'!$B$3:$B$219,0),MATCH('COMBINED DATA'!G4784,'ALL - prices'!$J$1:$DY$1,0))</f>
        <v>32.107500000000002</v>
      </c>
      <c r="I4784" s="14">
        <f t="shared" si="348"/>
        <v>1.9956172267830643</v>
      </c>
      <c r="J4784" s="15">
        <f>INDEX(MarketCap2!$E$2:$AR$224,MATCH(A4784,MarketCap2!$B$2:$B$224,0),MATCH(G4784,MarketCap2!$E$1:$AR$1,0))</f>
        <v>8081229824</v>
      </c>
      <c r="K4784">
        <f t="shared" si="346"/>
        <v>22.812809903837859</v>
      </c>
      <c r="L4784">
        <f>INDEX('PB2'!$D$2:$AQ$224,MATCH(A4784,'PB2'!$B$2:$B$224,0),MATCH(G4784,'PB2'!$D$1:$AQ$1,0))</f>
        <v>6.4151258468627903</v>
      </c>
      <c r="M4784" s="16">
        <f t="shared" si="347"/>
        <v>0.15588158734080537</v>
      </c>
      <c r="N4784" s="6">
        <f>INDEX('ROA2'!$D$2:$AQ$224,MATCH(A4784,'ROA2'!$B$2:$B$224,0),MATCH(G4784,'ROA2'!$D$1:$AQ$1,0))</f>
        <v>3.4780080318450901</v>
      </c>
      <c r="O4784" s="6">
        <v>11442.244608000001</v>
      </c>
      <c r="P4784" s="28">
        <v>-4.7205833173170869E-2</v>
      </c>
    </row>
    <row r="4785" spans="1:16" x14ac:dyDescent="0.3">
      <c r="A4785" t="s">
        <v>586</v>
      </c>
      <c r="B4785" t="e">
        <f>VLOOKUP(A4785,Sheet3!L:L,1,FALSE)</f>
        <v>#N/A</v>
      </c>
      <c r="C4785" t="str">
        <f>VLOOKUP(A4785,'ALL - prices'!B:C,2,FALSE)</f>
        <v>Northland Power Inc</v>
      </c>
      <c r="D4785" t="str">
        <f>VLOOKUP(A4785,'ALL - prices'!B:I,8,FALSE)</f>
        <v>Utilities</v>
      </c>
      <c r="E4785">
        <v>2020</v>
      </c>
      <c r="F4785" t="s">
        <v>682</v>
      </c>
      <c r="G4785" t="str">
        <f t="shared" si="344"/>
        <v>2020-Q4</v>
      </c>
      <c r="H4785" s="4">
        <f>INDEX('ALL - prices'!$J$3:$DY$219,MATCH('COMBINED DATA'!A4785,'ALL - prices'!$B$3:$B$219,0),MATCH('COMBINED DATA'!G4785,'ALL - prices'!$J$1:$DY$1,0))</f>
        <v>36.651600000000002</v>
      </c>
      <c r="I4785" s="14">
        <f t="shared" si="348"/>
        <v>2.3675970976216938</v>
      </c>
      <c r="J4785" s="15">
        <f>INDEX(MarketCap2!$E$2:$AR$224,MATCH(A4785,MarketCap2!$B$2:$B$224,0),MATCH(G4785,MarketCap2!$E$1:$AR$1,0))</f>
        <v>9214059520</v>
      </c>
      <c r="K4785">
        <f t="shared" si="346"/>
        <v>22.94399636317446</v>
      </c>
      <c r="L4785">
        <f>INDEX('PB2'!$D$2:$AQ$224,MATCH(A4785,'PB2'!$B$2:$B$224,0),MATCH(G4785,'PB2'!$D$1:$AQ$1,0))</f>
        <v>7.0260148048400897</v>
      </c>
      <c r="M4785" s="16">
        <f t="shared" si="347"/>
        <v>0.14232819425759233</v>
      </c>
      <c r="N4785" s="6">
        <f>INDEX('ROA2'!$D$2:$AQ$224,MATCH(A4785,'ROA2'!$B$2:$B$224,0),MATCH(G4785,'ROA2'!$D$1:$AQ$1,0))</f>
        <v>3.4604699611663801</v>
      </c>
      <c r="O4785" s="6">
        <v>11559.813120000001</v>
      </c>
      <c r="P4785" s="28">
        <v>1.0274951814768949E-2</v>
      </c>
    </row>
    <row r="4786" spans="1:16" x14ac:dyDescent="0.3">
      <c r="A4786" t="s">
        <v>586</v>
      </c>
      <c r="B4786" t="e">
        <f>VLOOKUP(A4786,Sheet3!L:L,1,FALSE)</f>
        <v>#N/A</v>
      </c>
      <c r="C4786" t="str">
        <f>VLOOKUP(A4786,'ALL - prices'!B:C,2,FALSE)</f>
        <v>Northland Power Inc</v>
      </c>
      <c r="D4786" t="str">
        <f>VLOOKUP(A4786,'ALL - prices'!B:I,8,FALSE)</f>
        <v>Utilities</v>
      </c>
      <c r="E4786">
        <v>2021</v>
      </c>
      <c r="F4786" t="s">
        <v>679</v>
      </c>
      <c r="G4786" t="str">
        <f t="shared" ref="G4786:G4849" si="349">E4786&amp;"-"&amp;F4786</f>
        <v>2021-Q1</v>
      </c>
      <c r="H4786" s="4">
        <f>INDEX('ALL - prices'!$J$3:$DY$219,MATCH('COMBINED DATA'!A4786,'ALL - prices'!$B$3:$B$219,0),MATCH('COMBINED DATA'!G4786,'ALL - prices'!$J$1:$DY$1,0))</f>
        <v>36.7986</v>
      </c>
      <c r="I4786" s="14">
        <f t="shared" si="348"/>
        <v>1.5496021045739461</v>
      </c>
      <c r="J4786" s="15">
        <f>INDEX(MarketCap2!$E$2:$AR$224,MATCH(A4786,MarketCap2!$B$2:$B$224,0),MATCH(G4786,MarketCap2!$E$1:$AR$1,0))</f>
        <v>9221959680</v>
      </c>
      <c r="K4786">
        <f t="shared" ref="K4786:K4849" si="350">LN(J4786)</f>
        <v>22.944853398567822</v>
      </c>
      <c r="L4786">
        <f>INDEX('PB2'!$D$2:$AQ$224,MATCH(A4786,'PB2'!$B$2:$B$224,0),MATCH(G4786,'PB2'!$D$1:$AQ$1,0))</f>
        <v>6.8131260871887198</v>
      </c>
      <c r="M4786" s="16">
        <f t="shared" ref="M4786:M4849" si="351">1/L4786</f>
        <v>0.1467755017598136</v>
      </c>
      <c r="N4786" s="6">
        <f>INDEX('ROA2'!$D$2:$AQ$224,MATCH(A4786,'ROA2'!$B$2:$B$224,0),MATCH(G4786,'ROA2'!$D$1:$AQ$1,0))</f>
        <v>3.2995131015777601</v>
      </c>
      <c r="O4786" s="6">
        <v>11399.470079999999</v>
      </c>
      <c r="P4786" s="28">
        <v>-1.3870729425771337E-2</v>
      </c>
    </row>
    <row r="4787" spans="1:16" x14ac:dyDescent="0.3">
      <c r="A4787" t="s">
        <v>586</v>
      </c>
      <c r="B4787" t="e">
        <f>VLOOKUP(A4787,Sheet3!L:L,1,FALSE)</f>
        <v>#N/A</v>
      </c>
      <c r="C4787" t="str">
        <f>VLOOKUP(A4787,'ALL - prices'!B:C,2,FALSE)</f>
        <v>Northland Power Inc</v>
      </c>
      <c r="D4787" t="str">
        <f>VLOOKUP(A4787,'ALL - prices'!B:I,8,FALSE)</f>
        <v>Utilities</v>
      </c>
      <c r="E4787">
        <v>2021</v>
      </c>
      <c r="F4787" t="s">
        <v>680</v>
      </c>
      <c r="G4787" t="str">
        <f t="shared" si="349"/>
        <v>2021-Q2</v>
      </c>
      <c r="H4787" s="4">
        <f>INDEX('ALL - prices'!$J$3:$DY$219,MATCH('COMBINED DATA'!A4787,'ALL - prices'!$B$3:$B$219,0),MATCH('COMBINED DATA'!G4787,'ALL - prices'!$J$1:$DY$1,0))</f>
        <v>34.408700000000003</v>
      </c>
      <c r="I4787" s="14">
        <f t="shared" si="348"/>
        <v>1.3848989638237157</v>
      </c>
      <c r="J4787" s="15">
        <f>INDEX(MarketCap2!$E$2:$AR$224,MATCH(A4787,MarketCap2!$B$2:$B$224,0),MATCH(G4787,MarketCap2!$E$1:$AR$1,0))</f>
        <v>9526482944</v>
      </c>
      <c r="K4787">
        <f t="shared" si="350"/>
        <v>22.977341435499593</v>
      </c>
      <c r="L4787">
        <f>INDEX('PB2'!$D$2:$AQ$224,MATCH(A4787,'PB2'!$B$2:$B$224,0),MATCH(G4787,'PB2'!$D$1:$AQ$1,0))</f>
        <v>4.2547311782836896</v>
      </c>
      <c r="M4787" s="16">
        <f t="shared" si="351"/>
        <v>0.23503247516647777</v>
      </c>
      <c r="N4787" s="6">
        <f>INDEX('ROA2'!$D$2:$AQ$224,MATCH(A4787,'ROA2'!$B$2:$B$224,0),MATCH(G4787,'ROA2'!$D$1:$AQ$1,0))</f>
        <v>2.1995680332183798</v>
      </c>
      <c r="O4787" s="6">
        <v>11128.761344</v>
      </c>
      <c r="P4787" s="28">
        <v>-2.3747484233933681E-2</v>
      </c>
    </row>
    <row r="4788" spans="1:16" x14ac:dyDescent="0.3">
      <c r="A4788" t="s">
        <v>586</v>
      </c>
      <c r="B4788" t="e">
        <f>VLOOKUP(A4788,Sheet3!L:L,1,FALSE)</f>
        <v>#N/A</v>
      </c>
      <c r="C4788" t="str">
        <f>VLOOKUP(A4788,'ALL - prices'!B:C,2,FALSE)</f>
        <v>Northland Power Inc</v>
      </c>
      <c r="D4788" t="str">
        <f>VLOOKUP(A4788,'ALL - prices'!B:I,8,FALSE)</f>
        <v>Utilities</v>
      </c>
      <c r="E4788">
        <v>2021</v>
      </c>
      <c r="F4788" t="s">
        <v>681</v>
      </c>
      <c r="G4788" t="str">
        <f t="shared" si="349"/>
        <v>2021-Q3</v>
      </c>
      <c r="H4788" s="4">
        <f>INDEX('ALL - prices'!$J$3:$DY$219,MATCH('COMBINED DATA'!A4788,'ALL - prices'!$B$3:$B$219,0),MATCH('COMBINED DATA'!G4788,'ALL - prices'!$J$1:$DY$1,0))</f>
        <v>32.614400000000003</v>
      </c>
      <c r="I4788" s="14">
        <f t="shared" si="348"/>
        <v>1.5693755454001443</v>
      </c>
      <c r="J4788" s="15">
        <f>INDEX(MarketCap2!$E$2:$AR$224,MATCH(A4788,MarketCap2!$B$2:$B$224,0),MATCH(G4788,MarketCap2!$E$1:$AR$1,0))</f>
        <v>8997320704</v>
      </c>
      <c r="K4788">
        <f t="shared" si="350"/>
        <v>22.920192670405765</v>
      </c>
      <c r="L4788">
        <f>INDEX('PB2'!$D$2:$AQ$224,MATCH(A4788,'PB2'!$B$2:$B$224,0),MATCH(G4788,'PB2'!$D$1:$AQ$1,0))</f>
        <v>4.0894641876220703</v>
      </c>
      <c r="M4788" s="16">
        <f t="shared" si="351"/>
        <v>0.24453081238045443</v>
      </c>
      <c r="N4788" s="6">
        <f>INDEX('ROA2'!$D$2:$AQ$224,MATCH(A4788,'ROA2'!$B$2:$B$224,0),MATCH(G4788,'ROA2'!$D$1:$AQ$1,0))</f>
        <v>1.6514749526977499</v>
      </c>
      <c r="O4788" s="6">
        <v>11312.439296</v>
      </c>
      <c r="P4788" s="28">
        <v>1.6504797463289009E-2</v>
      </c>
    </row>
    <row r="4789" spans="1:16" x14ac:dyDescent="0.3">
      <c r="A4789" t="s">
        <v>586</v>
      </c>
      <c r="B4789" t="e">
        <f>VLOOKUP(A4789,Sheet3!L:L,1,FALSE)</f>
        <v>#N/A</v>
      </c>
      <c r="C4789" t="str">
        <f>VLOOKUP(A4789,'ALL - prices'!B:C,2,FALSE)</f>
        <v>Northland Power Inc</v>
      </c>
      <c r="D4789" t="str">
        <f>VLOOKUP(A4789,'ALL - prices'!B:I,8,FALSE)</f>
        <v>Utilities</v>
      </c>
      <c r="E4789">
        <v>2021</v>
      </c>
      <c r="F4789" t="s">
        <v>682</v>
      </c>
      <c r="G4789" t="str">
        <f t="shared" si="349"/>
        <v>2021-Q4</v>
      </c>
      <c r="H4789" s="4">
        <f>INDEX('ALL - prices'!$J$3:$DY$219,MATCH('COMBINED DATA'!A4789,'ALL - prices'!$B$3:$B$219,0),MATCH('COMBINED DATA'!G4789,'ALL - prices'!$J$1:$DY$1,0))</f>
        <v>31.340499999999999</v>
      </c>
      <c r="I4789" s="14">
        <f t="shared" si="348"/>
        <v>1.4711447659900772</v>
      </c>
      <c r="J4789" s="15">
        <f>INDEX(MarketCap2!$E$2:$AR$224,MATCH(A4789,MarketCap2!$B$2:$B$224,0),MATCH(G4789,MarketCap2!$E$1:$AR$1,0))</f>
        <v>8602144768</v>
      </c>
      <c r="K4789">
        <f t="shared" si="350"/>
        <v>22.875277400740856</v>
      </c>
      <c r="L4789">
        <f>INDEX('PB2'!$D$2:$AQ$224,MATCH(A4789,'PB2'!$B$2:$B$224,0),MATCH(G4789,'PB2'!$D$1:$AQ$1,0))</f>
        <v>3.4496009349822998</v>
      </c>
      <c r="M4789" s="16">
        <f t="shared" si="351"/>
        <v>0.2898886041741901</v>
      </c>
      <c r="N4789" s="6">
        <f>INDEX('ROA2'!$D$2:$AQ$224,MATCH(A4789,'ROA2'!$B$2:$B$224,0),MATCH(G4789,'ROA2'!$D$1:$AQ$1,0))</f>
        <v>0.78297901153564498</v>
      </c>
      <c r="O4789" s="6">
        <v>12831.135743999999</v>
      </c>
      <c r="P4789" s="28">
        <v>0.13425013016750501</v>
      </c>
    </row>
    <row r="4790" spans="1:16" x14ac:dyDescent="0.3">
      <c r="A4790" t="s">
        <v>586</v>
      </c>
      <c r="B4790" t="e">
        <f>VLOOKUP(A4790,Sheet3!L:L,1,FALSE)</f>
        <v>#N/A</v>
      </c>
      <c r="C4790" t="str">
        <f>VLOOKUP(A4790,'ALL - prices'!B:C,2,FALSE)</f>
        <v>Northland Power Inc</v>
      </c>
      <c r="D4790" t="str">
        <f>VLOOKUP(A4790,'ALL - prices'!B:I,8,FALSE)</f>
        <v>Utilities</v>
      </c>
      <c r="E4790">
        <v>2022</v>
      </c>
      <c r="F4790" t="s">
        <v>679</v>
      </c>
      <c r="G4790" t="str">
        <f t="shared" si="349"/>
        <v>2022-Q1</v>
      </c>
      <c r="H4790" s="4">
        <f>INDEX('ALL - prices'!$J$3:$DY$219,MATCH('COMBINED DATA'!A4790,'ALL - prices'!$B$3:$B$219,0),MATCH('COMBINED DATA'!G4790,'ALL - prices'!$J$1:$DY$1,0))</f>
        <v>34.5959</v>
      </c>
      <c r="I4790" s="14">
        <f t="shared" si="348"/>
        <v>2.0854424158916491</v>
      </c>
      <c r="J4790" s="15">
        <f>INDEX(MarketCap2!$E$2:$AR$224,MATCH(A4790,MarketCap2!$B$2:$B$224,0),MATCH(G4790,MarketCap2!$E$1:$AR$1,0))</f>
        <v>9445287936</v>
      </c>
      <c r="K4790">
        <f t="shared" si="350"/>
        <v>22.968781822983118</v>
      </c>
      <c r="L4790">
        <f>INDEX('PB2'!$D$2:$AQ$224,MATCH(A4790,'PB2'!$B$2:$B$224,0),MATCH(G4790,'PB2'!$D$1:$AQ$1,0))</f>
        <v>3.2729249000549299</v>
      </c>
      <c r="M4790" s="16">
        <f t="shared" si="351"/>
        <v>0.30553710535283496</v>
      </c>
      <c r="N4790" s="6">
        <f>INDEX('ROA2'!$D$2:$AQ$224,MATCH(A4790,'ROA2'!$B$2:$B$224,0),MATCH(G4790,'ROA2'!$D$1:$AQ$1,0))</f>
        <v>1.5620019435882599</v>
      </c>
      <c r="O4790" s="6">
        <v>12871.816192</v>
      </c>
      <c r="P4790" s="28">
        <v>3.1704479487736437E-3</v>
      </c>
    </row>
    <row r="4791" spans="1:16" x14ac:dyDescent="0.3">
      <c r="A4791" t="s">
        <v>586</v>
      </c>
      <c r="B4791" t="e">
        <f>VLOOKUP(A4791,Sheet3!L:L,1,FALSE)</f>
        <v>#N/A</v>
      </c>
      <c r="C4791" t="str">
        <f>VLOOKUP(A4791,'ALL - prices'!B:C,2,FALSE)</f>
        <v>Northland Power Inc</v>
      </c>
      <c r="D4791" t="str">
        <f>VLOOKUP(A4791,'ALL - prices'!B:I,8,FALSE)</f>
        <v>Utilities</v>
      </c>
      <c r="E4791">
        <v>2022</v>
      </c>
      <c r="F4791" t="s">
        <v>680</v>
      </c>
      <c r="G4791" t="str">
        <f t="shared" si="349"/>
        <v>2022-Q2</v>
      </c>
      <c r="H4791" s="4">
        <f>INDEX('ALL - prices'!$J$3:$DY$219,MATCH('COMBINED DATA'!A4791,'ALL - prices'!$B$3:$B$219,0),MATCH('COMBINED DATA'!G4791,'ALL - prices'!$J$1:$DY$1,0))</f>
        <v>32.1464</v>
      </c>
      <c r="I4791" s="14">
        <f t="shared" si="348"/>
        <v>4.3523205507713492</v>
      </c>
      <c r="J4791" s="15">
        <f>INDEX(MarketCap2!$E$2:$AR$224,MATCH(A4791,MarketCap2!$B$2:$B$224,0),MATCH(G4791,MarketCap2!$E$1:$AR$1,0))</f>
        <v>8915141632</v>
      </c>
      <c r="K4791">
        <f t="shared" si="350"/>
        <v>22.911016975067454</v>
      </c>
      <c r="L4791">
        <f>INDEX('PB2'!$D$2:$AQ$224,MATCH(A4791,'PB2'!$B$2:$B$224,0),MATCH(G4791,'PB2'!$D$1:$AQ$1,0))</f>
        <v>2.74652004241943</v>
      </c>
      <c r="M4791" s="16">
        <f t="shared" si="351"/>
        <v>0.36409710635830372</v>
      </c>
      <c r="N4791" s="6">
        <f>INDEX('ROA2'!$D$2:$AQ$224,MATCH(A4791,'ROA2'!$B$2:$B$224,0),MATCH(G4791,'ROA2'!$D$1:$AQ$1,0))</f>
        <v>2.6702148914337198</v>
      </c>
      <c r="O4791" s="6">
        <v>13315.938303999999</v>
      </c>
      <c r="P4791" s="28">
        <v>3.4503453543411125E-2</v>
      </c>
    </row>
    <row r="4792" spans="1:16" x14ac:dyDescent="0.3">
      <c r="A4792" t="s">
        <v>586</v>
      </c>
      <c r="B4792" t="e">
        <f>VLOOKUP(A4792,Sheet3!L:L,1,FALSE)</f>
        <v>#N/A</v>
      </c>
      <c r="C4792" t="str">
        <f>VLOOKUP(A4792,'ALL - prices'!B:C,2,FALSE)</f>
        <v>Northland Power Inc</v>
      </c>
      <c r="D4792" t="str">
        <f>VLOOKUP(A4792,'ALL - prices'!B:I,8,FALSE)</f>
        <v>Utilities</v>
      </c>
      <c r="E4792">
        <v>2022</v>
      </c>
      <c r="F4792" t="s">
        <v>681</v>
      </c>
      <c r="G4792" t="str">
        <f t="shared" si="349"/>
        <v>2022-Q3</v>
      </c>
      <c r="H4792" s="4">
        <f>INDEX('ALL - prices'!$J$3:$DY$219,MATCH('COMBINED DATA'!A4792,'ALL - prices'!$B$3:$B$219,0),MATCH('COMBINED DATA'!G4792,'ALL - prices'!$J$1:$DY$1,0))</f>
        <v>34.172899999999998</v>
      </c>
      <c r="I4792" s="14">
        <f t="shared" si="348"/>
        <v>5.431154642354298</v>
      </c>
      <c r="J4792" s="15">
        <f>INDEX(MarketCap2!$E$2:$AR$224,MATCH(A4792,MarketCap2!$B$2:$B$224,0),MATCH(G4792,MarketCap2!$E$1:$AR$1,0))</f>
        <v>9550326784</v>
      </c>
      <c r="K4792">
        <f t="shared" si="350"/>
        <v>22.979841209073516</v>
      </c>
      <c r="L4792">
        <f>INDEX('PB2'!$D$2:$AQ$224,MATCH(A4792,'PB2'!$B$2:$B$224,0),MATCH(G4792,'PB2'!$D$1:$AQ$1,0))</f>
        <v>2.5905780792236301</v>
      </c>
      <c r="M4792" s="16">
        <f t="shared" si="351"/>
        <v>0.38601422903249832</v>
      </c>
      <c r="N4792" s="6">
        <f>INDEX('ROA2'!$D$2:$AQ$224,MATCH(A4792,'ROA2'!$B$2:$B$224,0),MATCH(G4792,'ROA2'!$D$1:$AQ$1,0))</f>
        <v>4.7156667709350604</v>
      </c>
      <c r="O4792" s="6">
        <v>13105.017856</v>
      </c>
      <c r="P4792" s="28">
        <v>-1.5839698501504785E-2</v>
      </c>
    </row>
    <row r="4793" spans="1:16" x14ac:dyDescent="0.3">
      <c r="A4793" t="s">
        <v>586</v>
      </c>
      <c r="B4793" t="e">
        <f>VLOOKUP(A4793,Sheet3!L:L,1,FALSE)</f>
        <v>#N/A</v>
      </c>
      <c r="C4793" t="str">
        <f>VLOOKUP(A4793,'ALL - prices'!B:C,2,FALSE)</f>
        <v>Northland Power Inc</v>
      </c>
      <c r="D4793" t="str">
        <f>VLOOKUP(A4793,'ALL - prices'!B:I,8,FALSE)</f>
        <v>Utilities</v>
      </c>
      <c r="E4793">
        <v>2022</v>
      </c>
      <c r="F4793" t="s">
        <v>682</v>
      </c>
      <c r="G4793" t="str">
        <f t="shared" si="349"/>
        <v>2022-Q4</v>
      </c>
      <c r="H4793" s="4">
        <f>INDEX('ALL - prices'!$J$3:$DY$219,MATCH('COMBINED DATA'!A4793,'ALL - prices'!$B$3:$B$219,0),MATCH('COMBINED DATA'!G4793,'ALL - prices'!$J$1:$DY$1,0))</f>
        <v>31.617100000000001</v>
      </c>
      <c r="I4793" s="14">
        <f t="shared" si="348"/>
        <v>4.1827940999408488</v>
      </c>
      <c r="J4793" s="15">
        <f>INDEX(MarketCap2!$E$2:$AR$224,MATCH(A4793,MarketCap2!$B$2:$B$224,0),MATCH(G4793,MarketCap2!$E$1:$AR$1,0))</f>
        <v>9145869312</v>
      </c>
      <c r="K4793">
        <f t="shared" si="350"/>
        <v>22.936568172992057</v>
      </c>
      <c r="L4793">
        <f>INDEX('PB2'!$D$2:$AQ$224,MATCH(A4793,'PB2'!$B$2:$B$224,0),MATCH(G4793,'PB2'!$D$1:$AQ$1,0))</f>
        <v>2.1861519813537602</v>
      </c>
      <c r="M4793" s="16">
        <f t="shared" si="351"/>
        <v>0.45742473923553867</v>
      </c>
      <c r="N4793" s="6">
        <f>INDEX('ROA2'!$D$2:$AQ$224,MATCH(A4793,'ROA2'!$B$2:$B$224,0),MATCH(G4793,'ROA2'!$D$1:$AQ$1,0))</f>
        <v>4.9696540832519496</v>
      </c>
      <c r="O4793" s="6">
        <v>14005.701632</v>
      </c>
      <c r="P4793" s="28">
        <v>6.8728160914914807E-2</v>
      </c>
    </row>
    <row r="4794" spans="1:16" x14ac:dyDescent="0.3">
      <c r="A4794" t="s">
        <v>586</v>
      </c>
      <c r="B4794" t="e">
        <f>VLOOKUP(A4794,Sheet3!L:L,1,FALSE)</f>
        <v>#N/A</v>
      </c>
      <c r="C4794" t="str">
        <f>VLOOKUP(A4794,'ALL - prices'!B:C,2,FALSE)</f>
        <v>Northland Power Inc</v>
      </c>
      <c r="D4794" t="str">
        <f>VLOOKUP(A4794,'ALL - prices'!B:I,8,FALSE)</f>
        <v>Utilities</v>
      </c>
      <c r="E4794">
        <v>2023</v>
      </c>
      <c r="F4794" t="s">
        <v>679</v>
      </c>
      <c r="G4794" t="str">
        <f t="shared" si="349"/>
        <v>2023-Q1</v>
      </c>
      <c r="H4794" s="4">
        <f>INDEX('ALL - prices'!$J$3:$DY$219,MATCH('COMBINED DATA'!A4794,'ALL - prices'!$B$3:$B$219,0),MATCH('COMBINED DATA'!G4794,'ALL - prices'!$J$1:$DY$1,0))</f>
        <v>29.1038</v>
      </c>
      <c r="I4794" s="14">
        <f t="shared" si="348"/>
        <v>2.0347919705299939</v>
      </c>
      <c r="J4794" s="15">
        <f>INDEX(MarketCap2!$E$2:$AR$224,MATCH(A4794,MarketCap2!$B$2:$B$224,0),MATCH(G4794,MarketCap2!$E$1:$AR$1,0))</f>
        <v>8494673408</v>
      </c>
      <c r="K4794">
        <f t="shared" si="350"/>
        <v>22.86270514612821</v>
      </c>
      <c r="L4794">
        <f>INDEX('PB2'!$D$2:$AQ$224,MATCH(A4794,'PB2'!$B$2:$B$224,0),MATCH(G4794,'PB2'!$D$1:$AQ$1,0))</f>
        <v>1.9702340364456199</v>
      </c>
      <c r="M4794" s="16">
        <f t="shared" si="351"/>
        <v>0.50755391567797681</v>
      </c>
      <c r="N4794" s="6">
        <f>INDEX('ROA2'!$D$2:$AQ$224,MATCH(A4794,'ROA2'!$B$2:$B$224,0),MATCH(G4794,'ROA2'!$D$1:$AQ$1,0))</f>
        <v>6.1099882125854501</v>
      </c>
      <c r="O4794" s="6">
        <v>14222.609408</v>
      </c>
      <c r="P4794" s="28">
        <v>1.5487105301773146E-2</v>
      </c>
    </row>
    <row r="4795" spans="1:16" x14ac:dyDescent="0.3">
      <c r="A4795" t="s">
        <v>586</v>
      </c>
      <c r="B4795" t="e">
        <f>VLOOKUP(A4795,Sheet3!L:L,1,FALSE)</f>
        <v>#N/A</v>
      </c>
      <c r="C4795" t="str">
        <f>VLOOKUP(A4795,'ALL - prices'!B:C,2,FALSE)</f>
        <v>Northland Power Inc</v>
      </c>
      <c r="D4795" t="str">
        <f>VLOOKUP(A4795,'ALL - prices'!B:I,8,FALSE)</f>
        <v>Utilities</v>
      </c>
      <c r="E4795">
        <v>2023</v>
      </c>
      <c r="F4795" t="s">
        <v>680</v>
      </c>
      <c r="G4795" t="str">
        <f t="shared" si="349"/>
        <v>2023-Q2</v>
      </c>
      <c r="H4795" s="4">
        <f>INDEX('ALL - prices'!$J$3:$DY$219,MATCH('COMBINED DATA'!A4795,'ALL - prices'!$B$3:$B$219,0),MATCH('COMBINED DATA'!G4795,'ALL - prices'!$J$1:$DY$1,0))</f>
        <v>23.973600000000001</v>
      </c>
      <c r="I4795" s="14">
        <f t="shared" si="348"/>
        <v>1.0469127263849005</v>
      </c>
      <c r="J4795" s="15">
        <f>INDEX(MarketCap2!$E$2:$AR$224,MATCH(A4795,MarketCap2!$B$2:$B$224,0),MATCH(G4795,MarketCap2!$E$1:$AR$1,0))</f>
        <v>6976374784</v>
      </c>
      <c r="K4795">
        <f t="shared" si="350"/>
        <v>22.665795246880609</v>
      </c>
      <c r="L4795">
        <f>INDEX('PB2'!$D$2:$AQ$224,MATCH(A4795,'PB2'!$B$2:$B$224,0),MATCH(G4795,'PB2'!$D$1:$AQ$1,0))</f>
        <v>1.62836802005768</v>
      </c>
      <c r="M4795" s="16">
        <f t="shared" si="351"/>
        <v>0.61411179026015139</v>
      </c>
      <c r="N4795" s="6">
        <f>INDEX('ROA2'!$D$2:$AQ$224,MATCH(A4795,'ROA2'!$B$2:$B$224,0),MATCH(G4795,'ROA2'!$D$1:$AQ$1,0))</f>
        <v>4.8895702362060502</v>
      </c>
      <c r="O4795" s="6">
        <v>14027.364352000001</v>
      </c>
      <c r="P4795" s="28">
        <v>-1.3727794274528653E-2</v>
      </c>
    </row>
    <row r="4796" spans="1:16" x14ac:dyDescent="0.3">
      <c r="A4796" t="s">
        <v>586</v>
      </c>
      <c r="B4796" t="e">
        <f>VLOOKUP(A4796,Sheet3!L:L,1,FALSE)</f>
        <v>#N/A</v>
      </c>
      <c r="C4796" t="str">
        <f>VLOOKUP(A4796,'ALL - prices'!B:C,2,FALSE)</f>
        <v>Northland Power Inc</v>
      </c>
      <c r="D4796" t="str">
        <f>VLOOKUP(A4796,'ALL - prices'!B:I,8,FALSE)</f>
        <v>Utilities</v>
      </c>
      <c r="E4796">
        <v>2023</v>
      </c>
      <c r="F4796" t="s">
        <v>681</v>
      </c>
      <c r="G4796" t="str">
        <f t="shared" si="349"/>
        <v>2023-Q3</v>
      </c>
      <c r="H4796" s="4">
        <f>INDEX('ALL - prices'!$J$3:$DY$219,MATCH('COMBINED DATA'!A4796,'ALL - prices'!$B$3:$B$219,0),MATCH('COMBINED DATA'!G4796,'ALL - prices'!$J$1:$DY$1,0))</f>
        <v>19.427</v>
      </c>
      <c r="I4796" s="14">
        <f t="shared" si="348"/>
        <v>0.78053104305124599</v>
      </c>
      <c r="J4796" s="15">
        <f>INDEX(MarketCap2!$E$2:$AR$224,MATCH(A4796,MarketCap2!$B$2:$B$224,0),MATCH(G4796,MarketCap2!$E$1:$AR$1,0))</f>
        <v>5606403072</v>
      </c>
      <c r="K4796">
        <f t="shared" si="350"/>
        <v>22.447175187211347</v>
      </c>
      <c r="L4796">
        <f>INDEX('PB2'!$D$2:$AQ$224,MATCH(A4796,'PB2'!$B$2:$B$224,0),MATCH(G4796,'PB2'!$D$1:$AQ$1,0))</f>
        <v>1.3034240007400499</v>
      </c>
      <c r="M4796" s="16">
        <f t="shared" si="351"/>
        <v>0.76721005554004396</v>
      </c>
      <c r="N4796" s="6">
        <f>INDEX('ROA2'!$D$2:$AQ$224,MATCH(A4796,'ROA2'!$B$2:$B$224,0),MATCH(G4796,'ROA2'!$D$1:$AQ$1,0))</f>
        <v>3.1862978935241699</v>
      </c>
      <c r="O4796" s="6">
        <v>14186.468352</v>
      </c>
      <c r="P4796" s="28">
        <v>1.134240160927413E-2</v>
      </c>
    </row>
    <row r="4797" spans="1:16" x14ac:dyDescent="0.3">
      <c r="A4797" t="s">
        <v>586</v>
      </c>
      <c r="B4797" t="e">
        <f>VLOOKUP(A4797,Sheet3!L:L,1,FALSE)</f>
        <v>#N/A</v>
      </c>
      <c r="C4797" t="str">
        <f>VLOOKUP(A4797,'ALL - prices'!B:C,2,FALSE)</f>
        <v>Northland Power Inc</v>
      </c>
      <c r="D4797" t="str">
        <f>VLOOKUP(A4797,'ALL - prices'!B:I,8,FALSE)</f>
        <v>Utilities</v>
      </c>
      <c r="E4797">
        <v>2023</v>
      </c>
      <c r="F4797" t="s">
        <v>682</v>
      </c>
      <c r="G4797" t="str">
        <f t="shared" si="349"/>
        <v>2023-Q4</v>
      </c>
      <c r="H4797" s="4">
        <f>INDEX('ALL - prices'!$J$3:$DY$219,MATCH('COMBINED DATA'!A4797,'ALL - prices'!$B$3:$B$219,0),MATCH('COMBINED DATA'!G4797,'ALL - prices'!$J$1:$DY$1,0))</f>
        <v>21.4331</v>
      </c>
      <c r="I4797" s="14">
        <f t="shared" si="348"/>
        <v>2.2250423621435464</v>
      </c>
      <c r="J4797" s="15">
        <f>INDEX(MarketCap2!$E$2:$AR$224,MATCH(A4797,MarketCap2!$B$2:$B$224,0),MATCH(G4797,MarketCap2!$E$1:$AR$1,0))</f>
        <v>6127318528</v>
      </c>
      <c r="K4797">
        <f t="shared" si="350"/>
        <v>22.536023056934507</v>
      </c>
      <c r="L4797">
        <f>INDEX('PB2'!$D$2:$AQ$224,MATCH(A4797,'PB2'!$B$2:$B$224,0),MATCH(G4797,'PB2'!$D$1:$AQ$1,0))</f>
        <v>1.5187859535217301</v>
      </c>
      <c r="M4797" s="16">
        <f t="shared" si="351"/>
        <v>0.65842062713394223</v>
      </c>
      <c r="N4797" s="6">
        <f>INDEX('ROA2'!$D$2:$AQ$224,MATCH(A4797,'ROA2'!$B$2:$B$224,0),MATCH(G4797,'ROA2'!$D$1:$AQ$1,0))</f>
        <v>2.7174088954925502</v>
      </c>
      <c r="O4797" s="6">
        <v>14646.52288</v>
      </c>
      <c r="P4797" s="28">
        <v>3.2429108963905197E-2</v>
      </c>
    </row>
    <row r="4798" spans="1:16" x14ac:dyDescent="0.3">
      <c r="A4798" t="s">
        <v>586</v>
      </c>
      <c r="B4798" t="e">
        <f>VLOOKUP(A4798,Sheet3!L:L,1,FALSE)</f>
        <v>#N/A</v>
      </c>
      <c r="C4798" t="str">
        <f>VLOOKUP(A4798,'ALL - prices'!B:C,2,FALSE)</f>
        <v>Northland Power Inc</v>
      </c>
      <c r="D4798" t="str">
        <f>VLOOKUP(A4798,'ALL - prices'!B:I,8,FALSE)</f>
        <v>Utilities</v>
      </c>
      <c r="E4798" s="18">
        <v>2024</v>
      </c>
      <c r="F4798" t="s">
        <v>679</v>
      </c>
      <c r="G4798" t="str">
        <f t="shared" si="349"/>
        <v>2024-Q1</v>
      </c>
      <c r="H4798" s="4">
        <f>INDEX('ALL - prices'!$J$3:$DY$219,MATCH('COMBINED DATA'!A4798,'ALL - prices'!$B$3:$B$219,0),MATCH('COMBINED DATA'!G4798,'ALL - prices'!$J$1:$DY$1,0))</f>
        <v>19.962900000000001</v>
      </c>
      <c r="I4798" s="14" t="s">
        <v>769</v>
      </c>
      <c r="J4798" s="15">
        <f>INDEX(MarketCap2!$E$2:$AR$224,MATCH(A4798,MarketCap2!$B$2:$B$224,0),MATCH(G4798,MarketCap2!$E$1:$AR$1,0))</f>
        <v>5657770496</v>
      </c>
      <c r="K4798">
        <f t="shared" si="350"/>
        <v>22.456295746260079</v>
      </c>
      <c r="L4798">
        <f>INDEX('PB2'!$D$2:$AQ$224,MATCH(A4798,'PB2'!$B$2:$B$224,0),MATCH(G4798,'PB2'!$D$1:$AQ$1,0))</f>
        <v>1.3841240406036399</v>
      </c>
      <c r="M4798" s="16">
        <f t="shared" si="351"/>
        <v>0.72247860066348035</v>
      </c>
      <c r="N4798" s="6">
        <f>INDEX('ROA2'!$D$2:$AQ$224,MATCH(A4798,'ROA2'!$B$2:$B$224,0),MATCH(G4798,'ROA2'!$D$1:$AQ$1,0))</f>
        <v>-1.2581750154495199</v>
      </c>
      <c r="O4798" s="6">
        <v>13626.298368</v>
      </c>
      <c r="P4798" s="28">
        <v>-6.9656431110562717E-2</v>
      </c>
    </row>
    <row r="4799" spans="1:16" x14ac:dyDescent="0.3">
      <c r="A4799" t="s">
        <v>586</v>
      </c>
      <c r="B4799" t="e">
        <f>VLOOKUP(A4799,Sheet3!L:L,1,FALSE)</f>
        <v>#N/A</v>
      </c>
      <c r="C4799" t="str">
        <f>VLOOKUP(A4799,'ALL - prices'!B:C,2,FALSE)</f>
        <v>Northland Power Inc</v>
      </c>
      <c r="D4799" t="str">
        <f>VLOOKUP(A4799,'ALL - prices'!B:I,8,FALSE)</f>
        <v>Utilities</v>
      </c>
      <c r="E4799" s="18">
        <v>2024</v>
      </c>
      <c r="F4799" t="s">
        <v>680</v>
      </c>
      <c r="G4799" t="str">
        <f t="shared" si="349"/>
        <v>2024-Q2</v>
      </c>
      <c r="H4799" s="4">
        <f>INDEX('ALL - prices'!$J$3:$DY$219,MATCH('COMBINED DATA'!A4799,'ALL - prices'!$B$3:$B$219,0),MATCH('COMBINED DATA'!G4799,'ALL - prices'!$J$1:$DY$1,0))</f>
        <v>21.501999999999999</v>
      </c>
      <c r="I4799" s="14" t="s">
        <v>769</v>
      </c>
      <c r="J4799" s="15">
        <f>INDEX(MarketCap2!$E$2:$AR$224,MATCH(A4799,MarketCap2!$B$2:$B$224,0),MATCH(G4799,MarketCap2!$E$1:$AR$1,0))</f>
        <v>6042157568</v>
      </c>
      <c r="K4799">
        <f t="shared" si="350"/>
        <v>22.522026998352707</v>
      </c>
      <c r="L4799">
        <f>INDEX('PB2'!$D$2:$AQ$224,MATCH(A4799,'PB2'!$B$2:$B$224,0),MATCH(G4799,'PB2'!$D$1:$AQ$1,0))</f>
        <v>1.4517719745636</v>
      </c>
      <c r="M4799" s="16">
        <f t="shared" si="351"/>
        <v>0.68881340700945692</v>
      </c>
      <c r="N4799" s="6">
        <f>INDEX('ROA2'!$D$2:$AQ$224,MATCH(A4799,'ROA2'!$B$2:$B$224,0),MATCH(G4799,'ROA2'!$D$1:$AQ$1,0))</f>
        <v>-1.2106670141220099</v>
      </c>
      <c r="O4799" s="6">
        <v>13971.258368000001</v>
      </c>
      <c r="P4799" s="28">
        <v>2.5315752721964832E-2</v>
      </c>
    </row>
    <row r="4800" spans="1:16" x14ac:dyDescent="0.3">
      <c r="A4800" t="s">
        <v>586</v>
      </c>
      <c r="B4800" t="e">
        <f>VLOOKUP(A4800,Sheet3!L:L,1,FALSE)</f>
        <v>#N/A</v>
      </c>
      <c r="C4800" t="str">
        <f>VLOOKUP(A4800,'ALL - prices'!B:C,2,FALSE)</f>
        <v>Northland Power Inc</v>
      </c>
      <c r="D4800" t="str">
        <f>VLOOKUP(A4800,'ALL - prices'!B:I,8,FALSE)</f>
        <v>Utilities</v>
      </c>
      <c r="E4800" s="18">
        <v>2024</v>
      </c>
      <c r="F4800" t="s">
        <v>681</v>
      </c>
      <c r="G4800" t="str">
        <f t="shared" si="349"/>
        <v>2024-Q3</v>
      </c>
      <c r="H4800" s="4">
        <f>INDEX('ALL - prices'!$J$3:$DY$219,MATCH('COMBINED DATA'!A4800,'ALL - prices'!$B$3:$B$219,0),MATCH('COMBINED DATA'!G4800,'ALL - prices'!$J$1:$DY$1,0))</f>
        <v>21.615100000000002</v>
      </c>
      <c r="I4800" s="14" t="s">
        <v>769</v>
      </c>
      <c r="J4800" s="15">
        <f>INDEX(MarketCap2!$E$2:$AR$224,MATCH(A4800,MarketCap2!$B$2:$B$224,0),MATCH(G4800,MarketCap2!$E$1:$AR$1,0))</f>
        <v>6021007872</v>
      </c>
      <c r="K4800">
        <f t="shared" si="350"/>
        <v>22.518520502851882</v>
      </c>
      <c r="L4800">
        <f>INDEX('PB2'!$D$2:$AQ$224,MATCH(A4800,'PB2'!$B$2:$B$224,0),MATCH(G4800,'PB2'!$D$1:$AQ$1,0))</f>
        <v>1.5229120254516599</v>
      </c>
      <c r="M4800" s="16">
        <f t="shared" si="351"/>
        <v>0.65663674807704242</v>
      </c>
      <c r="N4800" s="6">
        <f>INDEX('ROA2'!$D$2:$AQ$224,MATCH(A4800,'ROA2'!$B$2:$B$224,0),MATCH(G4800,'ROA2'!$D$1:$AQ$1,0))</f>
        <v>0.51029998064041104</v>
      </c>
      <c r="O4800" s="6">
        <v>14135.670784</v>
      </c>
      <c r="P4800" s="28">
        <v>1.1767903195933453E-2</v>
      </c>
    </row>
    <row r="4801" spans="1:16" x14ac:dyDescent="0.3">
      <c r="A4801" t="s">
        <v>586</v>
      </c>
      <c r="B4801" t="e">
        <f>VLOOKUP(A4801,Sheet3!L:L,1,FALSE)</f>
        <v>#N/A</v>
      </c>
      <c r="C4801" t="str">
        <f>VLOOKUP(A4801,'ALL - prices'!B:C,2,FALSE)</f>
        <v>Northland Power Inc</v>
      </c>
      <c r="D4801" t="str">
        <f>VLOOKUP(A4801,'ALL - prices'!B:I,8,FALSE)</f>
        <v>Utilities</v>
      </c>
      <c r="E4801" s="18">
        <v>2024</v>
      </c>
      <c r="F4801" t="s">
        <v>682</v>
      </c>
      <c r="G4801" t="str">
        <f t="shared" si="349"/>
        <v>2024-Q4</v>
      </c>
      <c r="H4801" s="4">
        <f>INDEX('ALL - prices'!$J$3:$DY$219,MATCH('COMBINED DATA'!A4801,'ALL - prices'!$B$3:$B$219,0),MATCH('COMBINED DATA'!G4801,'ALL - prices'!$J$1:$DY$1,0))</f>
        <v>16.839600000000001</v>
      </c>
      <c r="I4801" s="14" t="s">
        <v>769</v>
      </c>
      <c r="J4801" s="15">
        <f>INDEX(MarketCap2!$E$2:$AR$224,MATCH(A4801,MarketCap2!$B$2:$B$224,0),MATCH(G4801,MarketCap2!$E$1:$AR$1,0))</f>
        <v>4643729920</v>
      </c>
      <c r="K4801">
        <f t="shared" si="350"/>
        <v>22.258783742329474</v>
      </c>
      <c r="L4801">
        <f>INDEX('PB2'!$D$2:$AQ$224,MATCH(A4801,'PB2'!$B$2:$B$224,0),MATCH(G4801,'PB2'!$D$1:$AQ$1,0))</f>
        <v>1.16845822487824</v>
      </c>
      <c r="M4801" s="16">
        <f t="shared" si="351"/>
        <v>0.85582862845114183</v>
      </c>
      <c r="N4801" s="6">
        <f>INDEX('ROA2'!$D$2:$AQ$224,MATCH(A4801,'ROA2'!$B$2:$B$224,0),MATCH(G4801,'ROA2'!$D$1:$AQ$1,0))</f>
        <v>-1.0009390115737899</v>
      </c>
      <c r="O4801" s="6">
        <v>13739.629568</v>
      </c>
      <c r="P4801" s="28">
        <v>-2.8017150516003387E-2</v>
      </c>
    </row>
    <row r="4802" spans="1:16" x14ac:dyDescent="0.3">
      <c r="A4802" t="s">
        <v>588</v>
      </c>
      <c r="B4802" t="str">
        <f>VLOOKUP(A4802,Sheet3!L:L,1,FALSE)</f>
        <v>NVA CN EQUITY</v>
      </c>
      <c r="C4802" t="str">
        <f>VLOOKUP(A4802,'ALL - prices'!B:C,2,FALSE)</f>
        <v>NuVista Energy Ltd</v>
      </c>
      <c r="D4802" t="str">
        <f>VLOOKUP(A4802,'ALL - prices'!B:I,8,FALSE)</f>
        <v>Energy</v>
      </c>
      <c r="E4802">
        <v>2015</v>
      </c>
      <c r="F4802" t="s">
        <v>679</v>
      </c>
      <c r="G4802" t="str">
        <f t="shared" si="349"/>
        <v>2015-Q1</v>
      </c>
      <c r="H4802" s="4">
        <f>INDEX('ALL - prices'!$J$3:$DY$219,MATCH('COMBINED DATA'!A4802,'ALL - prices'!$B$3:$B$219,0),MATCH('COMBINED DATA'!G4802,'ALL - prices'!$J$1:$DY$1,0))</f>
        <v>7.62</v>
      </c>
      <c r="I4802" s="14">
        <f t="shared" ref="I4802:I4837" si="352">STDEV(H4803:H4806)</f>
        <v>1.0965818102935432</v>
      </c>
      <c r="J4802" s="6">
        <f>INDEX('market cap'!$B$3:$DQ$219,MATCH(A4802,'market cap'!$A$3:$A$219,0),MATCH(G4802,'market cap'!$B$1:$DQ$1,0))</f>
        <v>1056.9813999999999</v>
      </c>
      <c r="K4802">
        <f t="shared" si="350"/>
        <v>6.9631723887428452</v>
      </c>
      <c r="L4802">
        <f>INDEX('PB2'!$D$2:$AQ$224,MATCH(A4802,'PB2'!$B$2:$B$224,0),MATCH(G4802,'PB2'!$D$1:$AQ$1,0))</f>
        <v>1.5512939691543599</v>
      </c>
      <c r="M4802" s="16">
        <f t="shared" si="351"/>
        <v>0.64462314679474919</v>
      </c>
      <c r="N4802" s="6">
        <f>INDEX('ROA2'!$D$2:$AQ$224,MATCH(A4802,'ROA2'!$B$2:$B$224,0),MATCH(G4802,'ROA2'!$D$1:$AQ$1,0))</f>
        <v>-6.1023187637329102</v>
      </c>
      <c r="O4802" s="6">
        <v>1024.08</v>
      </c>
      <c r="P4802" s="28">
        <v>-5.2868760712845381E-2</v>
      </c>
    </row>
    <row r="4803" spans="1:16" x14ac:dyDescent="0.3">
      <c r="A4803" t="s">
        <v>588</v>
      </c>
      <c r="B4803" t="str">
        <f>VLOOKUP(A4803,Sheet3!L:L,1,FALSE)</f>
        <v>NVA CN EQUITY</v>
      </c>
      <c r="C4803" t="str">
        <f>VLOOKUP(A4803,'ALL - prices'!B:C,2,FALSE)</f>
        <v>NuVista Energy Ltd</v>
      </c>
      <c r="D4803" t="str">
        <f>VLOOKUP(A4803,'ALL - prices'!B:I,8,FALSE)</f>
        <v>Energy</v>
      </c>
      <c r="E4803">
        <v>2015</v>
      </c>
      <c r="F4803" t="s">
        <v>680</v>
      </c>
      <c r="G4803" t="str">
        <f t="shared" si="349"/>
        <v>2015-Q2</v>
      </c>
      <c r="H4803" s="4">
        <f>INDEX('ALL - prices'!$J$3:$DY$219,MATCH('COMBINED DATA'!A4803,'ALL - prices'!$B$3:$B$219,0),MATCH('COMBINED DATA'!G4803,'ALL - prices'!$J$1:$DY$1,0))</f>
        <v>6.69</v>
      </c>
      <c r="I4803" s="14">
        <f t="shared" si="352"/>
        <v>0.89845701065771255</v>
      </c>
      <c r="J4803" s="6">
        <f>INDEX('market cap'!$B$3:$DQ$219,MATCH(A4803,'market cap'!$A$3:$A$219,0),MATCH(G4803,'market cap'!$B$1:$DQ$1,0))</f>
        <v>1023.5167</v>
      </c>
      <c r="K4803">
        <f t="shared" si="350"/>
        <v>6.9309997215290515</v>
      </c>
      <c r="L4803">
        <f>INDEX('PB2'!$D$2:$AQ$224,MATCH(A4803,'PB2'!$B$2:$B$224,0),MATCH(G4803,'PB2'!$D$1:$AQ$1,0))</f>
        <v>1.33011198043823</v>
      </c>
      <c r="M4803" s="16">
        <f t="shared" si="351"/>
        <v>0.75181639945121881</v>
      </c>
      <c r="N4803" s="6">
        <f>INDEX('ROA2'!$D$2:$AQ$224,MATCH(A4803,'ROA2'!$B$2:$B$224,0),MATCH(G4803,'ROA2'!$D$1:$AQ$1,0))</f>
        <v>-5.8883972167968803</v>
      </c>
      <c r="O4803" s="6">
        <v>1094.1809920000001</v>
      </c>
      <c r="P4803" s="28">
        <v>6.8452652136551967E-2</v>
      </c>
    </row>
    <row r="4804" spans="1:16" x14ac:dyDescent="0.3">
      <c r="A4804" t="s">
        <v>588</v>
      </c>
      <c r="B4804" t="str">
        <f>VLOOKUP(A4804,Sheet3!L:L,1,FALSE)</f>
        <v>NVA CN EQUITY</v>
      </c>
      <c r="C4804" t="str">
        <f>VLOOKUP(A4804,'ALL - prices'!B:C,2,FALSE)</f>
        <v>NuVista Energy Ltd</v>
      </c>
      <c r="D4804" t="str">
        <f>VLOOKUP(A4804,'ALL - prices'!B:I,8,FALSE)</f>
        <v>Energy</v>
      </c>
      <c r="E4804">
        <v>2015</v>
      </c>
      <c r="F4804" t="s">
        <v>681</v>
      </c>
      <c r="G4804" t="str">
        <f t="shared" si="349"/>
        <v>2015-Q3</v>
      </c>
      <c r="H4804" s="4">
        <f>INDEX('ALL - prices'!$J$3:$DY$219,MATCH('COMBINED DATA'!A4804,'ALL - prices'!$B$3:$B$219,0),MATCH('COMBINED DATA'!G4804,'ALL - prices'!$J$1:$DY$1,0))</f>
        <v>5.05</v>
      </c>
      <c r="I4804" s="14">
        <f t="shared" si="352"/>
        <v>1.2321931666747714</v>
      </c>
      <c r="J4804" s="6">
        <f>INDEX('market cap'!$B$3:$DQ$219,MATCH(A4804,'market cap'!$A$3:$A$219,0),MATCH(G4804,'market cap'!$B$1:$DQ$1,0))</f>
        <v>774.07550000000003</v>
      </c>
      <c r="K4804">
        <f t="shared" si="350"/>
        <v>6.6516694140521402</v>
      </c>
      <c r="L4804">
        <f>INDEX('PB2'!$D$2:$AQ$224,MATCH(A4804,'PB2'!$B$2:$B$224,0),MATCH(G4804,'PB2'!$D$1:$AQ$1,0))</f>
        <v>1.11006903648377</v>
      </c>
      <c r="M4804" s="16">
        <f t="shared" si="351"/>
        <v>0.90084487282662873</v>
      </c>
      <c r="N4804" s="6">
        <f>INDEX('ROA2'!$D$2:$AQ$224,MATCH(A4804,'ROA2'!$B$2:$B$224,0),MATCH(G4804,'ROA2'!$D$1:$AQ$1,0))</f>
        <v>-6.7843527793884304</v>
      </c>
      <c r="O4804" s="6">
        <v>1076.785024</v>
      </c>
      <c r="P4804" s="28">
        <v>-1.5898620180015005E-2</v>
      </c>
    </row>
    <row r="4805" spans="1:16" x14ac:dyDescent="0.3">
      <c r="A4805" t="s">
        <v>588</v>
      </c>
      <c r="B4805" t="str">
        <f>VLOOKUP(A4805,Sheet3!L:L,1,FALSE)</f>
        <v>NVA CN EQUITY</v>
      </c>
      <c r="C4805" t="str">
        <f>VLOOKUP(A4805,'ALL - prices'!B:C,2,FALSE)</f>
        <v>NuVista Energy Ltd</v>
      </c>
      <c r="D4805" t="str">
        <f>VLOOKUP(A4805,'ALL - prices'!B:I,8,FALSE)</f>
        <v>Energy</v>
      </c>
      <c r="E4805">
        <v>2015</v>
      </c>
      <c r="F4805" t="s">
        <v>682</v>
      </c>
      <c r="G4805" t="str">
        <f t="shared" si="349"/>
        <v>2015-Q4</v>
      </c>
      <c r="H4805" s="4">
        <f>INDEX('ALL - prices'!$J$3:$DY$219,MATCH('COMBINED DATA'!A4805,'ALL - prices'!$B$3:$B$219,0),MATCH('COMBINED DATA'!G4805,'ALL - prices'!$J$1:$DY$1,0))</f>
        <v>4.07</v>
      </c>
      <c r="I4805" s="14">
        <f t="shared" si="352"/>
        <v>0.92251016254564522</v>
      </c>
      <c r="J4805" s="6">
        <f>INDEX('market cap'!$B$3:$DQ$219,MATCH(A4805,'market cap'!$A$3:$A$219,0),MATCH(G4805,'market cap'!$B$1:$DQ$1,0))</f>
        <v>623.96939999999995</v>
      </c>
      <c r="K4805">
        <f t="shared" si="350"/>
        <v>6.4361013287054645</v>
      </c>
      <c r="L4805">
        <f>INDEX('PB2'!$D$2:$AQ$224,MATCH(A4805,'PB2'!$B$2:$B$224,0),MATCH(G4805,'PB2'!$D$1:$AQ$1,0))</f>
        <v>0.99100100994110096</v>
      </c>
      <c r="M4805" s="16">
        <f t="shared" si="351"/>
        <v>1.0090807072531984</v>
      </c>
      <c r="N4805" s="6">
        <f>INDEX('ROA2'!$D$2:$AQ$224,MATCH(A4805,'ROA2'!$B$2:$B$224,0),MATCH(G4805,'ROA2'!$D$1:$AQ$1,0))</f>
        <v>-13.8303318023682</v>
      </c>
      <c r="O4805" s="6">
        <v>1034.844032</v>
      </c>
      <c r="P4805" s="28">
        <v>-3.8950199961176324E-2</v>
      </c>
    </row>
    <row r="4806" spans="1:16" x14ac:dyDescent="0.3">
      <c r="A4806" t="s">
        <v>588</v>
      </c>
      <c r="B4806" t="str">
        <f>VLOOKUP(A4806,Sheet3!L:L,1,FALSE)</f>
        <v>NVA CN EQUITY</v>
      </c>
      <c r="C4806" t="str">
        <f>VLOOKUP(A4806,'ALL - prices'!B:C,2,FALSE)</f>
        <v>NuVista Energy Ltd</v>
      </c>
      <c r="D4806" t="str">
        <f>VLOOKUP(A4806,'ALL - prices'!B:I,8,FALSE)</f>
        <v>Energy</v>
      </c>
      <c r="E4806">
        <v>2016</v>
      </c>
      <c r="F4806" t="s">
        <v>679</v>
      </c>
      <c r="G4806" t="str">
        <f t="shared" si="349"/>
        <v>2016-Q1</v>
      </c>
      <c r="H4806" s="4">
        <f>INDEX('ALL - prices'!$J$3:$DY$219,MATCH('COMBINED DATA'!A4806,'ALL - prices'!$B$3:$B$219,0),MATCH('COMBINED DATA'!G4806,'ALL - prices'!$J$1:$DY$1,0))</f>
        <v>4.9000000000000004</v>
      </c>
      <c r="I4806" s="14">
        <f t="shared" si="352"/>
        <v>0.38457769046058821</v>
      </c>
      <c r="J4806" s="6">
        <f>INDEX('market cap'!$B$3:$DQ$219,MATCH(A4806,'market cap'!$A$3:$A$219,0),MATCH(G4806,'market cap'!$B$1:$DQ$1,0))</f>
        <v>751.38279999999997</v>
      </c>
      <c r="K4806">
        <f t="shared" si="350"/>
        <v>6.6219152422736691</v>
      </c>
      <c r="L4806">
        <f>INDEX('PB2'!$D$2:$AQ$224,MATCH(A4806,'PB2'!$B$2:$B$224,0),MATCH(G4806,'PB2'!$D$1:$AQ$1,0))</f>
        <v>1.18641901016235</v>
      </c>
      <c r="M4806" s="16">
        <f t="shared" si="351"/>
        <v>0.84287253612293322</v>
      </c>
      <c r="N4806" s="6">
        <f>INDEX('ROA2'!$D$2:$AQ$224,MATCH(A4806,'ROA2'!$B$2:$B$224,0),MATCH(G4806,'ROA2'!$D$1:$AQ$1,0))</f>
        <v>-17.243209838867202</v>
      </c>
      <c r="O4806" s="6">
        <v>981.63699199999996</v>
      </c>
      <c r="P4806" s="28">
        <v>-5.1415516111320635E-2</v>
      </c>
    </row>
    <row r="4807" spans="1:16" x14ac:dyDescent="0.3">
      <c r="A4807" t="s">
        <v>588</v>
      </c>
      <c r="B4807" t="str">
        <f>VLOOKUP(A4807,Sheet3!L:L,1,FALSE)</f>
        <v>NVA CN EQUITY</v>
      </c>
      <c r="C4807" t="str">
        <f>VLOOKUP(A4807,'ALL - prices'!B:C,2,FALSE)</f>
        <v>NuVista Energy Ltd</v>
      </c>
      <c r="D4807" t="str">
        <f>VLOOKUP(A4807,'ALL - prices'!B:I,8,FALSE)</f>
        <v>Energy</v>
      </c>
      <c r="E4807">
        <v>2016</v>
      </c>
      <c r="F4807" t="s">
        <v>680</v>
      </c>
      <c r="G4807" t="str">
        <f t="shared" si="349"/>
        <v>2016-Q2</v>
      </c>
      <c r="H4807" s="4">
        <f>INDEX('ALL - prices'!$J$3:$DY$219,MATCH('COMBINED DATA'!A4807,'ALL - prices'!$B$3:$B$219,0),MATCH('COMBINED DATA'!G4807,'ALL - prices'!$J$1:$DY$1,0))</f>
        <v>6.25</v>
      </c>
      <c r="I4807" s="14">
        <f t="shared" si="352"/>
        <v>0.33970575502926048</v>
      </c>
      <c r="J4807" s="6">
        <f>INDEX('market cap'!$B$3:$DQ$219,MATCH(A4807,'market cap'!$A$3:$A$219,0),MATCH(G4807,'market cap'!$B$1:$DQ$1,0))</f>
        <v>978.92970000000003</v>
      </c>
      <c r="K4807">
        <f t="shared" si="350"/>
        <v>6.8864598319848813</v>
      </c>
      <c r="L4807">
        <f>INDEX('PB2'!$D$2:$AQ$224,MATCH(A4807,'PB2'!$B$2:$B$224,0),MATCH(G4807,'PB2'!$D$1:$AQ$1,0))</f>
        <v>1.5122879743576001</v>
      </c>
      <c r="M4807" s="16">
        <f t="shared" si="351"/>
        <v>0.66124972026229778</v>
      </c>
      <c r="N4807" s="6">
        <f>INDEX('ROA2'!$D$2:$AQ$224,MATCH(A4807,'ROA2'!$B$2:$B$224,0),MATCH(G4807,'ROA2'!$D$1:$AQ$1,0))</f>
        <v>-15.440173149108899</v>
      </c>
      <c r="O4807" s="6">
        <v>1014.771968</v>
      </c>
      <c r="P4807" s="28">
        <v>3.3754815955428105E-2</v>
      </c>
    </row>
    <row r="4808" spans="1:16" x14ac:dyDescent="0.3">
      <c r="A4808" t="s">
        <v>588</v>
      </c>
      <c r="B4808" t="str">
        <f>VLOOKUP(A4808,Sheet3!L:L,1,FALSE)</f>
        <v>NVA CN EQUITY</v>
      </c>
      <c r="C4808" t="str">
        <f>VLOOKUP(A4808,'ALL - prices'!B:C,2,FALSE)</f>
        <v>NuVista Energy Ltd</v>
      </c>
      <c r="D4808" t="str">
        <f>VLOOKUP(A4808,'ALL - prices'!B:I,8,FALSE)</f>
        <v>Energy</v>
      </c>
      <c r="E4808">
        <v>2016</v>
      </c>
      <c r="F4808" t="s">
        <v>681</v>
      </c>
      <c r="G4808" t="str">
        <f t="shared" si="349"/>
        <v>2016-Q3</v>
      </c>
      <c r="H4808" s="4">
        <f>INDEX('ALL - prices'!$J$3:$DY$219,MATCH('COMBINED DATA'!A4808,'ALL - prices'!$B$3:$B$219,0),MATCH('COMBINED DATA'!G4808,'ALL - prices'!$J$1:$DY$1,0))</f>
        <v>6.76</v>
      </c>
      <c r="I4808" s="14">
        <f t="shared" si="352"/>
        <v>0.5963989157155356</v>
      </c>
      <c r="J4808" s="6">
        <f>INDEX('market cap'!$B$3:$DQ$219,MATCH(A4808,'market cap'!$A$3:$A$219,0),MATCH(G4808,'market cap'!$B$1:$DQ$1,0))</f>
        <v>1061.5645999999999</v>
      </c>
      <c r="K4808">
        <f t="shared" si="350"/>
        <v>6.9674991365690193</v>
      </c>
      <c r="L4808">
        <f>INDEX('PB2'!$D$2:$AQ$224,MATCH(A4808,'PB2'!$B$2:$B$224,0),MATCH(G4808,'PB2'!$D$1:$AQ$1,0))</f>
        <v>1.6267290115356401</v>
      </c>
      <c r="M4808" s="16">
        <f t="shared" si="351"/>
        <v>0.61473053772858899</v>
      </c>
      <c r="N4808" s="6">
        <f>INDEX('ROA2'!$D$2:$AQ$224,MATCH(A4808,'ROA2'!$B$2:$B$224,0),MATCH(G4808,'ROA2'!$D$1:$AQ$1,0))</f>
        <v>-14.891105651855501</v>
      </c>
      <c r="O4808" s="6">
        <v>921.40102400000001</v>
      </c>
      <c r="P4808" s="28">
        <v>-9.2011749382497732E-2</v>
      </c>
    </row>
    <row r="4809" spans="1:16" x14ac:dyDescent="0.3">
      <c r="A4809" t="s">
        <v>588</v>
      </c>
      <c r="B4809" t="str">
        <f>VLOOKUP(A4809,Sheet3!L:L,1,FALSE)</f>
        <v>NVA CN EQUITY</v>
      </c>
      <c r="C4809" t="str">
        <f>VLOOKUP(A4809,'ALL - prices'!B:C,2,FALSE)</f>
        <v>NuVista Energy Ltd</v>
      </c>
      <c r="D4809" t="str">
        <f>VLOOKUP(A4809,'ALL - prices'!B:I,8,FALSE)</f>
        <v>Energy</v>
      </c>
      <c r="E4809">
        <v>2016</v>
      </c>
      <c r="F4809" t="s">
        <v>682</v>
      </c>
      <c r="G4809" t="str">
        <f t="shared" si="349"/>
        <v>2016-Q4</v>
      </c>
      <c r="H4809" s="4">
        <f>INDEX('ALL - prices'!$J$3:$DY$219,MATCH('COMBINED DATA'!A4809,'ALL - prices'!$B$3:$B$219,0),MATCH('COMBINED DATA'!G4809,'ALL - prices'!$J$1:$DY$1,0))</f>
        <v>6.94</v>
      </c>
      <c r="I4809" s="14">
        <f t="shared" si="352"/>
        <v>0.86596285524649153</v>
      </c>
      <c r="J4809" s="6">
        <f>INDEX('market cap'!$B$3:$DQ$219,MATCH(A4809,'market cap'!$A$3:$A$219,0),MATCH(G4809,'market cap'!$B$1:$DQ$1,0))</f>
        <v>1197.8918000000001</v>
      </c>
      <c r="K4809">
        <f t="shared" si="350"/>
        <v>7.0883184574012255</v>
      </c>
      <c r="L4809">
        <f>INDEX('PB2'!$D$2:$AQ$224,MATCH(A4809,'PB2'!$B$2:$B$224,0),MATCH(G4809,'PB2'!$D$1:$AQ$1,0))</f>
        <v>1.58572602272034</v>
      </c>
      <c r="M4809" s="16">
        <f t="shared" si="351"/>
        <v>0.63062596291664741</v>
      </c>
      <c r="N4809" s="6">
        <f>INDEX('ROA2'!$D$2:$AQ$224,MATCH(A4809,'ROA2'!$B$2:$B$224,0),MATCH(G4809,'ROA2'!$D$1:$AQ$1,0))</f>
        <v>-7.3064651489257804</v>
      </c>
      <c r="O4809" s="6">
        <v>932.18099199999995</v>
      </c>
      <c r="P4809" s="28">
        <v>1.1699539852041601E-2</v>
      </c>
    </row>
    <row r="4810" spans="1:16" x14ac:dyDescent="0.3">
      <c r="A4810" t="s">
        <v>588</v>
      </c>
      <c r="B4810" t="str">
        <f>VLOOKUP(A4810,Sheet3!L:L,1,FALSE)</f>
        <v>NVA CN EQUITY</v>
      </c>
      <c r="C4810" t="str">
        <f>VLOOKUP(A4810,'ALL - prices'!B:C,2,FALSE)</f>
        <v>NuVista Energy Ltd</v>
      </c>
      <c r="D4810" t="str">
        <f>VLOOKUP(A4810,'ALL - prices'!B:I,8,FALSE)</f>
        <v>Energy</v>
      </c>
      <c r="E4810">
        <v>2017</v>
      </c>
      <c r="F4810" t="s">
        <v>679</v>
      </c>
      <c r="G4810" t="str">
        <f t="shared" si="349"/>
        <v>2017-Q1</v>
      </c>
      <c r="H4810" s="4">
        <f>INDEX('ALL - prices'!$J$3:$DY$219,MATCH('COMBINED DATA'!A4810,'ALL - prices'!$B$3:$B$219,0),MATCH('COMBINED DATA'!G4810,'ALL - prices'!$J$1:$DY$1,0))</f>
        <v>6.15</v>
      </c>
      <c r="I4810" s="14">
        <f t="shared" si="352"/>
        <v>0.63269265840532707</v>
      </c>
      <c r="J4810" s="6">
        <f>INDEX('market cap'!$B$3:$DQ$219,MATCH(A4810,'market cap'!$A$3:$A$219,0),MATCH(G4810,'market cap'!$B$1:$DQ$1,0))</f>
        <v>1062.4949999999999</v>
      </c>
      <c r="K4810">
        <f t="shared" si="350"/>
        <v>6.9683751949051462</v>
      </c>
      <c r="L4810">
        <f>INDEX('PB2'!$D$2:$AQ$224,MATCH(A4810,'PB2'!$B$2:$B$224,0),MATCH(G4810,'PB2'!$D$1:$AQ$1,0))</f>
        <v>1.3350579738616899</v>
      </c>
      <c r="M4810" s="16">
        <f t="shared" si="351"/>
        <v>0.74903114290046446</v>
      </c>
      <c r="N4810" s="6">
        <f>INDEX('ROA2'!$D$2:$AQ$224,MATCH(A4810,'ROA2'!$B$2:$B$224,0),MATCH(G4810,'ROA2'!$D$1:$AQ$1,0))</f>
        <v>-0.17015999555587799</v>
      </c>
      <c r="O4810" s="6">
        <v>961.24</v>
      </c>
      <c r="P4810" s="28">
        <v>3.1173139389651987E-2</v>
      </c>
    </row>
    <row r="4811" spans="1:16" x14ac:dyDescent="0.3">
      <c r="A4811" t="s">
        <v>588</v>
      </c>
      <c r="B4811" t="str">
        <f>VLOOKUP(A4811,Sheet3!L:L,1,FALSE)</f>
        <v>NVA CN EQUITY</v>
      </c>
      <c r="C4811" t="str">
        <f>VLOOKUP(A4811,'ALL - prices'!B:C,2,FALSE)</f>
        <v>NuVista Energy Ltd</v>
      </c>
      <c r="D4811" t="str">
        <f>VLOOKUP(A4811,'ALL - prices'!B:I,8,FALSE)</f>
        <v>Energy</v>
      </c>
      <c r="E4811">
        <v>2017</v>
      </c>
      <c r="F4811" t="s">
        <v>680</v>
      </c>
      <c r="G4811" t="str">
        <f t="shared" si="349"/>
        <v>2017-Q2</v>
      </c>
      <c r="H4811" s="4">
        <f>INDEX('ALL - prices'!$J$3:$DY$219,MATCH('COMBINED DATA'!A4811,'ALL - prices'!$B$3:$B$219,0),MATCH('COMBINED DATA'!G4811,'ALL - prices'!$J$1:$DY$1,0))</f>
        <v>6.55</v>
      </c>
      <c r="I4811" s="14">
        <f t="shared" si="352"/>
        <v>0.8803929047116783</v>
      </c>
      <c r="J4811" s="6">
        <f>INDEX('market cap'!$B$3:$DQ$219,MATCH(A4811,'market cap'!$A$3:$A$219,0),MATCH(G4811,'market cap'!$B$1:$DQ$1,0))</f>
        <v>1134.6749</v>
      </c>
      <c r="K4811">
        <f t="shared" si="350"/>
        <v>7.0341014571680418</v>
      </c>
      <c r="L4811">
        <f>INDEX('PB2'!$D$2:$AQ$224,MATCH(A4811,'PB2'!$B$2:$B$224,0),MATCH(G4811,'PB2'!$D$1:$AQ$1,0))</f>
        <v>1.3750519752502399</v>
      </c>
      <c r="M4811" s="16">
        <f t="shared" si="351"/>
        <v>0.72724523727040513</v>
      </c>
      <c r="N4811" s="6">
        <f>INDEX('ROA2'!$D$2:$AQ$224,MATCH(A4811,'ROA2'!$B$2:$B$224,0),MATCH(G4811,'ROA2'!$D$1:$AQ$1,0))</f>
        <v>3.3069379329681401</v>
      </c>
      <c r="O4811" s="6">
        <v>1054.2719999999999</v>
      </c>
      <c r="P4811" s="28">
        <v>9.6783321543006867E-2</v>
      </c>
    </row>
    <row r="4812" spans="1:16" x14ac:dyDescent="0.3">
      <c r="A4812" t="s">
        <v>588</v>
      </c>
      <c r="B4812" t="str">
        <f>VLOOKUP(A4812,Sheet3!L:L,1,FALSE)</f>
        <v>NVA CN EQUITY</v>
      </c>
      <c r="C4812" t="str">
        <f>VLOOKUP(A4812,'ALL - prices'!B:C,2,FALSE)</f>
        <v>NuVista Energy Ltd</v>
      </c>
      <c r="D4812" t="str">
        <f>VLOOKUP(A4812,'ALL - prices'!B:I,8,FALSE)</f>
        <v>Energy</v>
      </c>
      <c r="E4812">
        <v>2017</v>
      </c>
      <c r="F4812" t="s">
        <v>681</v>
      </c>
      <c r="G4812" t="str">
        <f t="shared" si="349"/>
        <v>2017-Q3</v>
      </c>
      <c r="H4812" s="4">
        <f>INDEX('ALL - prices'!$J$3:$DY$219,MATCH('COMBINED DATA'!A4812,'ALL - prices'!$B$3:$B$219,0),MATCH('COMBINED DATA'!G4812,'ALL - prices'!$J$1:$DY$1,0))</f>
        <v>7.55</v>
      </c>
      <c r="I4812" s="14">
        <f t="shared" si="352"/>
        <v>0.88805029887576359</v>
      </c>
      <c r="J4812" s="6">
        <f>INDEX('market cap'!$B$3:$DQ$219,MATCH(A4812,'market cap'!$A$3:$A$219,0),MATCH(G4812,'market cap'!$B$1:$DQ$1,0))</f>
        <v>1308.4829999999999</v>
      </c>
      <c r="K4812">
        <f t="shared" si="350"/>
        <v>7.1766237299102595</v>
      </c>
      <c r="L4812">
        <f>INDEX('PB2'!$D$2:$AQ$224,MATCH(A4812,'PB2'!$B$2:$B$224,0),MATCH(G4812,'PB2'!$D$1:$AQ$1,0))</f>
        <v>1.5906690359115601</v>
      </c>
      <c r="M4812" s="16">
        <f t="shared" si="351"/>
        <v>0.62866628910452949</v>
      </c>
      <c r="N4812" s="6">
        <f>INDEX('ROA2'!$D$2:$AQ$224,MATCH(A4812,'ROA2'!$B$2:$B$224,0),MATCH(G4812,'ROA2'!$D$1:$AQ$1,0))</f>
        <v>6.63555812835693</v>
      </c>
      <c r="O4812" s="6">
        <v>1107.0040320000001</v>
      </c>
      <c r="P4812" s="28">
        <v>5.0017483154252529E-2</v>
      </c>
    </row>
    <row r="4813" spans="1:16" x14ac:dyDescent="0.3">
      <c r="A4813" t="s">
        <v>588</v>
      </c>
      <c r="B4813" t="str">
        <f>VLOOKUP(A4813,Sheet3!L:L,1,FALSE)</f>
        <v>NVA CN EQUITY</v>
      </c>
      <c r="C4813" t="str">
        <f>VLOOKUP(A4813,'ALL - prices'!B:C,2,FALSE)</f>
        <v>NuVista Energy Ltd</v>
      </c>
      <c r="D4813" t="str">
        <f>VLOOKUP(A4813,'ALL - prices'!B:I,8,FALSE)</f>
        <v>Energy</v>
      </c>
      <c r="E4813">
        <v>2017</v>
      </c>
      <c r="F4813" t="s">
        <v>682</v>
      </c>
      <c r="G4813" t="str">
        <f t="shared" si="349"/>
        <v>2017-Q4</v>
      </c>
      <c r="H4813" s="4">
        <f>INDEX('ALL - prices'!$J$3:$DY$219,MATCH('COMBINED DATA'!A4813,'ALL - prices'!$B$3:$B$219,0),MATCH('COMBINED DATA'!G4813,'ALL - prices'!$J$1:$DY$1,0))</f>
        <v>8.02</v>
      </c>
      <c r="I4813" s="14">
        <f t="shared" si="352"/>
        <v>2.1023796041628633</v>
      </c>
      <c r="J4813" s="6">
        <f>INDEX('market cap'!$B$3:$DQ$219,MATCH(A4813,'market cap'!$A$3:$A$219,0),MATCH(G4813,'market cap'!$B$1:$DQ$1,0))</f>
        <v>1394.9170999999999</v>
      </c>
      <c r="K4813">
        <f t="shared" si="350"/>
        <v>7.2405902659663424</v>
      </c>
      <c r="L4813">
        <f>INDEX('PB2'!$D$2:$AQ$224,MATCH(A4813,'PB2'!$B$2:$B$224,0),MATCH(G4813,'PB2'!$D$1:$AQ$1,0))</f>
        <v>1.6159600019455</v>
      </c>
      <c r="M4813" s="16">
        <f t="shared" si="351"/>
        <v>0.61882719794801333</v>
      </c>
      <c r="N4813" s="6">
        <f>INDEX('ROA2'!$D$2:$AQ$224,MATCH(A4813,'ROA2'!$B$2:$B$224,0),MATCH(G4813,'ROA2'!$D$1:$AQ$1,0))</f>
        <v>5.8170971870422399</v>
      </c>
      <c r="O4813" s="6">
        <v>1160.030976</v>
      </c>
      <c r="P4813" s="28">
        <v>4.7901310625036601E-2</v>
      </c>
    </row>
    <row r="4814" spans="1:16" x14ac:dyDescent="0.3">
      <c r="A4814" t="s">
        <v>588</v>
      </c>
      <c r="B4814" t="str">
        <f>VLOOKUP(A4814,Sheet3!L:L,1,FALSE)</f>
        <v>NVA CN EQUITY</v>
      </c>
      <c r="C4814" t="str">
        <f>VLOOKUP(A4814,'ALL - prices'!B:C,2,FALSE)</f>
        <v>NuVista Energy Ltd</v>
      </c>
      <c r="D4814" t="str">
        <f>VLOOKUP(A4814,'ALL - prices'!B:I,8,FALSE)</f>
        <v>Energy</v>
      </c>
      <c r="E4814">
        <v>2018</v>
      </c>
      <c r="F4814" t="s">
        <v>679</v>
      </c>
      <c r="G4814" t="str">
        <f t="shared" si="349"/>
        <v>2018-Q1</v>
      </c>
      <c r="H4814" s="4">
        <f>INDEX('ALL - prices'!$J$3:$DY$219,MATCH('COMBINED DATA'!A4814,'ALL - prices'!$B$3:$B$219,0),MATCH('COMBINED DATA'!G4814,'ALL - prices'!$J$1:$DY$1,0))</f>
        <v>7.06</v>
      </c>
      <c r="I4814" s="14">
        <f t="shared" si="352"/>
        <v>2.4705464982468999</v>
      </c>
      <c r="J4814" s="6">
        <f>INDEX('market cap'!$B$3:$DQ$219,MATCH(A4814,'market cap'!$A$3:$A$219,0),MATCH(G4814,'market cap'!$B$1:$DQ$1,0))</f>
        <v>1229.2338999999999</v>
      </c>
      <c r="K4814">
        <f t="shared" si="350"/>
        <v>7.1141464087891526</v>
      </c>
      <c r="L4814">
        <f>INDEX('PB2'!$D$2:$AQ$224,MATCH(A4814,'PB2'!$B$2:$B$224,0),MATCH(G4814,'PB2'!$D$1:$AQ$1,0))</f>
        <v>1.3836369514465301</v>
      </c>
      <c r="M4814" s="16">
        <f t="shared" si="351"/>
        <v>0.72273293869070576</v>
      </c>
      <c r="N4814" s="6">
        <f>INDEX('ROA2'!$D$2:$AQ$224,MATCH(A4814,'ROA2'!$B$2:$B$224,0),MATCH(G4814,'ROA2'!$D$1:$AQ$1,0))</f>
        <v>8.7879867553710902</v>
      </c>
      <c r="O4814" s="6">
        <v>1186.418944</v>
      </c>
      <c r="P4814" s="28">
        <v>2.2747640835411625E-2</v>
      </c>
    </row>
    <row r="4815" spans="1:16" x14ac:dyDescent="0.3">
      <c r="A4815" t="s">
        <v>588</v>
      </c>
      <c r="B4815" t="str">
        <f>VLOOKUP(A4815,Sheet3!L:L,1,FALSE)</f>
        <v>NVA CN EQUITY</v>
      </c>
      <c r="C4815" t="str">
        <f>VLOOKUP(A4815,'ALL - prices'!B:C,2,FALSE)</f>
        <v>NuVista Energy Ltd</v>
      </c>
      <c r="D4815" t="str">
        <f>VLOOKUP(A4815,'ALL - prices'!B:I,8,FALSE)</f>
        <v>Energy</v>
      </c>
      <c r="E4815">
        <v>2018</v>
      </c>
      <c r="F4815" t="s">
        <v>680</v>
      </c>
      <c r="G4815" t="str">
        <f t="shared" si="349"/>
        <v>2018-Q2</v>
      </c>
      <c r="H4815" s="4">
        <f>INDEX('ALL - prices'!$J$3:$DY$219,MATCH('COMBINED DATA'!A4815,'ALL - prices'!$B$3:$B$219,0),MATCH('COMBINED DATA'!G4815,'ALL - prices'!$J$1:$DY$1,0))</f>
        <v>9.1199999999999992</v>
      </c>
      <c r="I4815" s="14">
        <f t="shared" si="352"/>
        <v>2.0598118846147093</v>
      </c>
      <c r="J4815" s="6">
        <f>INDEX('market cap'!$B$3:$DQ$219,MATCH(A4815,'market cap'!$A$3:$A$219,0),MATCH(G4815,'market cap'!$B$1:$DQ$1,0))</f>
        <v>1592.5823</v>
      </c>
      <c r="K4815">
        <f t="shared" si="350"/>
        <v>7.3731120658597886</v>
      </c>
      <c r="L4815">
        <f>INDEX('PB2'!$D$2:$AQ$224,MATCH(A4815,'PB2'!$B$2:$B$224,0),MATCH(G4815,'PB2'!$D$1:$AQ$1,0))</f>
        <v>1.7711750268936199</v>
      </c>
      <c r="M4815" s="16">
        <f t="shared" si="351"/>
        <v>0.56459693978062275</v>
      </c>
      <c r="N4815" s="6">
        <f>INDEX('ROA2'!$D$2:$AQ$224,MATCH(A4815,'ROA2'!$B$2:$B$224,0),MATCH(G4815,'ROA2'!$D$1:$AQ$1,0))</f>
        <v>6.7149400711059597</v>
      </c>
      <c r="O4815" s="6">
        <v>1281.4749440000001</v>
      </c>
      <c r="P4815" s="28">
        <v>8.0120096261713125E-2</v>
      </c>
    </row>
    <row r="4816" spans="1:16" x14ac:dyDescent="0.3">
      <c r="A4816" t="s">
        <v>588</v>
      </c>
      <c r="B4816" t="str">
        <f>VLOOKUP(A4816,Sheet3!L:L,1,FALSE)</f>
        <v>NVA CN EQUITY</v>
      </c>
      <c r="C4816" t="str">
        <f>VLOOKUP(A4816,'ALL - prices'!B:C,2,FALSE)</f>
        <v>NuVista Energy Ltd</v>
      </c>
      <c r="D4816" t="str">
        <f>VLOOKUP(A4816,'ALL - prices'!B:I,8,FALSE)</f>
        <v>Energy</v>
      </c>
      <c r="E4816">
        <v>2018</v>
      </c>
      <c r="F4816" t="s">
        <v>681</v>
      </c>
      <c r="G4816" t="str">
        <f t="shared" si="349"/>
        <v>2018-Q3</v>
      </c>
      <c r="H4816" s="4">
        <f>INDEX('ALL - prices'!$J$3:$DY$219,MATCH('COMBINED DATA'!A4816,'ALL - prices'!$B$3:$B$219,0),MATCH('COMBINED DATA'!G4816,'ALL - prices'!$J$1:$DY$1,0))</f>
        <v>7.5</v>
      </c>
      <c r="I4816" s="14">
        <f t="shared" si="352"/>
        <v>0.95545364443633107</v>
      </c>
      <c r="J4816" s="6">
        <f>INDEX('market cap'!$B$3:$DQ$219,MATCH(A4816,'market cap'!$A$3:$A$219,0),MATCH(G4816,'market cap'!$B$1:$DQ$1,0))</f>
        <v>1688.0463999999999</v>
      </c>
      <c r="K4816">
        <f t="shared" si="350"/>
        <v>7.4313271629297688</v>
      </c>
      <c r="L4816">
        <f>INDEX('PB2'!$D$2:$AQ$224,MATCH(A4816,'PB2'!$B$2:$B$224,0),MATCH(G4816,'PB2'!$D$1:$AQ$1,0))</f>
        <v>1.3000169992446899</v>
      </c>
      <c r="M4816" s="16">
        <f t="shared" si="351"/>
        <v>0.7692207106376302</v>
      </c>
      <c r="N4816" s="6">
        <f>INDEX('ROA2'!$D$2:$AQ$224,MATCH(A4816,'ROA2'!$B$2:$B$224,0),MATCH(G4816,'ROA2'!$D$1:$AQ$1,0))</f>
        <v>4.84267282485962</v>
      </c>
      <c r="O4816" s="6">
        <v>1328.717056</v>
      </c>
      <c r="P4816" s="28">
        <v>3.6865419976560933E-2</v>
      </c>
    </row>
    <row r="4817" spans="1:16" x14ac:dyDescent="0.3">
      <c r="A4817" t="s">
        <v>588</v>
      </c>
      <c r="B4817" t="str">
        <f>VLOOKUP(A4817,Sheet3!L:L,1,FALSE)</f>
        <v>NVA CN EQUITY</v>
      </c>
      <c r="C4817" t="str">
        <f>VLOOKUP(A4817,'ALL - prices'!B:C,2,FALSE)</f>
        <v>NuVista Energy Ltd</v>
      </c>
      <c r="D4817" t="str">
        <f>VLOOKUP(A4817,'ALL - prices'!B:I,8,FALSE)</f>
        <v>Energy</v>
      </c>
      <c r="E4817">
        <v>2018</v>
      </c>
      <c r="F4817" t="s">
        <v>682</v>
      </c>
      <c r="G4817" t="str">
        <f t="shared" si="349"/>
        <v>2018-Q4</v>
      </c>
      <c r="H4817" s="4">
        <f>INDEX('ALL - prices'!$J$3:$DY$219,MATCH('COMBINED DATA'!A4817,'ALL - prices'!$B$3:$B$219,0),MATCH('COMBINED DATA'!G4817,'ALL - prices'!$J$1:$DY$1,0))</f>
        <v>4.08</v>
      </c>
      <c r="I4817" s="14">
        <f t="shared" si="352"/>
        <v>0.82955811530396417</v>
      </c>
      <c r="J4817" s="6">
        <f>INDEX('market cap'!$B$3:$DQ$219,MATCH(A4817,'market cap'!$A$3:$A$219,0),MATCH(G4817,'market cap'!$B$1:$DQ$1,0))</f>
        <v>918.76729999999998</v>
      </c>
      <c r="K4817">
        <f t="shared" si="350"/>
        <v>6.8230328802817386</v>
      </c>
      <c r="L4817">
        <f>INDEX('PB2'!$D$2:$AQ$224,MATCH(A4817,'PB2'!$B$2:$B$224,0),MATCH(G4817,'PB2'!$D$1:$AQ$1,0))</f>
        <v>0.65426200628280595</v>
      </c>
      <c r="M4817" s="16">
        <f t="shared" si="351"/>
        <v>1.5284396623938272</v>
      </c>
      <c r="N4817" s="6">
        <f>INDEX('ROA2'!$D$2:$AQ$224,MATCH(A4817,'ROA2'!$B$2:$B$224,0),MATCH(G4817,'ROA2'!$D$1:$AQ$1,0))</f>
        <v>4.1450691223144496</v>
      </c>
      <c r="O4817" s="6">
        <v>2063.558016</v>
      </c>
      <c r="P4817" s="28">
        <v>0.55304547847995711</v>
      </c>
    </row>
    <row r="4818" spans="1:16" x14ac:dyDescent="0.3">
      <c r="A4818" t="s">
        <v>588</v>
      </c>
      <c r="B4818" t="str">
        <f>VLOOKUP(A4818,Sheet3!L:L,1,FALSE)</f>
        <v>NVA CN EQUITY</v>
      </c>
      <c r="C4818" t="str">
        <f>VLOOKUP(A4818,'ALL - prices'!B:C,2,FALSE)</f>
        <v>NuVista Energy Ltd</v>
      </c>
      <c r="D4818" t="str">
        <f>VLOOKUP(A4818,'ALL - prices'!B:I,8,FALSE)</f>
        <v>Energy</v>
      </c>
      <c r="E4818">
        <v>2019</v>
      </c>
      <c r="F4818" t="s">
        <v>679</v>
      </c>
      <c r="G4818" t="str">
        <f t="shared" si="349"/>
        <v>2019-Q1</v>
      </c>
      <c r="H4818" s="4">
        <f>INDEX('ALL - prices'!$J$3:$DY$219,MATCH('COMBINED DATA'!A4818,'ALL - prices'!$B$3:$B$219,0),MATCH('COMBINED DATA'!G4818,'ALL - prices'!$J$1:$DY$1,0))</f>
        <v>4.3</v>
      </c>
      <c r="I4818" s="14">
        <f t="shared" si="352"/>
        <v>1.1786317985981321</v>
      </c>
      <c r="J4818" s="6">
        <f>INDEX('market cap'!$B$3:$DQ$219,MATCH(A4818,'market cap'!$A$3:$A$219,0),MATCH(G4818,'market cap'!$B$1:$DQ$1,0))</f>
        <v>968.90989999999999</v>
      </c>
      <c r="K4818">
        <f t="shared" si="350"/>
        <v>6.876171625111489</v>
      </c>
      <c r="L4818">
        <f>INDEX('PB2'!$D$2:$AQ$224,MATCH(A4818,'PB2'!$B$2:$B$224,0),MATCH(G4818,'PB2'!$D$1:$AQ$1,0))</f>
        <v>0.70673799514770497</v>
      </c>
      <c r="M4818" s="16">
        <f t="shared" si="351"/>
        <v>1.4149515193264863</v>
      </c>
      <c r="N4818" s="6">
        <f>INDEX('ROA2'!$D$2:$AQ$224,MATCH(A4818,'ROA2'!$B$2:$B$224,0),MATCH(G4818,'ROA2'!$D$1:$AQ$1,0))</f>
        <v>8.0922565460205096</v>
      </c>
      <c r="O4818" s="6">
        <v>2180.8739839999998</v>
      </c>
      <c r="P4818" s="28">
        <v>5.68513058951476E-2</v>
      </c>
    </row>
    <row r="4819" spans="1:16" x14ac:dyDescent="0.3">
      <c r="A4819" t="s">
        <v>588</v>
      </c>
      <c r="B4819" t="str">
        <f>VLOOKUP(A4819,Sheet3!L:L,1,FALSE)</f>
        <v>NVA CN EQUITY</v>
      </c>
      <c r="C4819" t="str">
        <f>VLOOKUP(A4819,'ALL - prices'!B:C,2,FALSE)</f>
        <v>NuVista Energy Ltd</v>
      </c>
      <c r="D4819" t="str">
        <f>VLOOKUP(A4819,'ALL - prices'!B:I,8,FALSE)</f>
        <v>Energy</v>
      </c>
      <c r="E4819">
        <v>2019</v>
      </c>
      <c r="F4819" t="s">
        <v>680</v>
      </c>
      <c r="G4819" t="str">
        <f t="shared" si="349"/>
        <v>2019-Q2</v>
      </c>
      <c r="H4819" s="4">
        <f>INDEX('ALL - prices'!$J$3:$DY$219,MATCH('COMBINED DATA'!A4819,'ALL - prices'!$B$3:$B$219,0),MATCH('COMBINED DATA'!G4819,'ALL - prices'!$J$1:$DY$1,0))</f>
        <v>2.61</v>
      </c>
      <c r="I4819" s="14">
        <f t="shared" si="352"/>
        <v>1.3122142546093603</v>
      </c>
      <c r="J4819" s="6">
        <f>INDEX('market cap'!$B$3:$DQ$219,MATCH(A4819,'market cap'!$A$3:$A$219,0),MATCH(G4819,'market cap'!$B$1:$DQ$1,0))</f>
        <v>588.48739999999998</v>
      </c>
      <c r="K4819">
        <f t="shared" si="350"/>
        <v>6.3775555161057902</v>
      </c>
      <c r="L4819">
        <f>INDEX('PB2'!$D$2:$AQ$224,MATCH(A4819,'PB2'!$B$2:$B$224,0),MATCH(G4819,'PB2'!$D$1:$AQ$1,0))</f>
        <v>0.42573699355125399</v>
      </c>
      <c r="M4819" s="16">
        <f t="shared" si="351"/>
        <v>2.3488679986640886</v>
      </c>
      <c r="N4819" s="6">
        <f>INDEX('ROA2'!$D$2:$AQ$224,MATCH(A4819,'ROA2'!$B$2:$B$224,0),MATCH(G4819,'ROA2'!$D$1:$AQ$1,0))</f>
        <v>4.4435482025146502</v>
      </c>
      <c r="O4819" s="6">
        <v>2226.848</v>
      </c>
      <c r="P4819" s="28">
        <v>2.1080546761201642E-2</v>
      </c>
    </row>
    <row r="4820" spans="1:16" x14ac:dyDescent="0.3">
      <c r="A4820" t="s">
        <v>588</v>
      </c>
      <c r="B4820" t="str">
        <f>VLOOKUP(A4820,Sheet3!L:L,1,FALSE)</f>
        <v>NVA CN EQUITY</v>
      </c>
      <c r="C4820" t="str">
        <f>VLOOKUP(A4820,'ALL - prices'!B:C,2,FALSE)</f>
        <v>NuVista Energy Ltd</v>
      </c>
      <c r="D4820" t="str">
        <f>VLOOKUP(A4820,'ALL - prices'!B:I,8,FALSE)</f>
        <v>Energy</v>
      </c>
      <c r="E4820">
        <v>2019</v>
      </c>
      <c r="F4820" t="s">
        <v>681</v>
      </c>
      <c r="G4820" t="str">
        <f t="shared" si="349"/>
        <v>2019-Q3</v>
      </c>
      <c r="H4820" s="4">
        <f>INDEX('ALL - prices'!$J$3:$DY$219,MATCH('COMBINED DATA'!A4820,'ALL - prices'!$B$3:$B$219,0),MATCH('COMBINED DATA'!G4820,'ALL - prices'!$J$1:$DY$1,0))</f>
        <v>2.48</v>
      </c>
      <c r="I4820" s="14">
        <f t="shared" si="352"/>
        <v>1.2844608142459359</v>
      </c>
      <c r="J4820" s="6">
        <f>INDEX('market cap'!$B$3:$DQ$219,MATCH(A4820,'market cap'!$A$3:$A$219,0),MATCH(G4820,'market cap'!$B$1:$DQ$1,0))</f>
        <v>559.17570000000001</v>
      </c>
      <c r="K4820">
        <f t="shared" si="350"/>
        <v>6.326463735039785</v>
      </c>
      <c r="L4820">
        <f>INDEX('PB2'!$D$2:$AQ$224,MATCH(A4820,'PB2'!$B$2:$B$224,0),MATCH(G4820,'PB2'!$D$1:$AQ$1,0))</f>
        <v>0.40622198581695601</v>
      </c>
      <c r="M4820" s="16">
        <f t="shared" si="351"/>
        <v>2.4617082159866182</v>
      </c>
      <c r="N4820" s="6">
        <f>INDEX('ROA2'!$D$2:$AQ$224,MATCH(A4820,'ROA2'!$B$2:$B$224,0),MATCH(G4820,'ROA2'!$D$1:$AQ$1,0))</f>
        <v>4.5209507942199698</v>
      </c>
      <c r="O4820" s="6">
        <v>2251.3259520000001</v>
      </c>
      <c r="P4820" s="28">
        <v>1.0992197042636133E-2</v>
      </c>
    </row>
    <row r="4821" spans="1:16" x14ac:dyDescent="0.3">
      <c r="A4821" t="s">
        <v>588</v>
      </c>
      <c r="B4821" t="str">
        <f>VLOOKUP(A4821,Sheet3!L:L,1,FALSE)</f>
        <v>NVA CN EQUITY</v>
      </c>
      <c r="C4821" t="str">
        <f>VLOOKUP(A4821,'ALL - prices'!B:C,2,FALSE)</f>
        <v>NuVista Energy Ltd</v>
      </c>
      <c r="D4821" t="str">
        <f>VLOOKUP(A4821,'ALL - prices'!B:I,8,FALSE)</f>
        <v>Energy</v>
      </c>
      <c r="E4821">
        <v>2019</v>
      </c>
      <c r="F4821" t="s">
        <v>682</v>
      </c>
      <c r="G4821" t="str">
        <f t="shared" si="349"/>
        <v>2019-Q4</v>
      </c>
      <c r="H4821" s="4">
        <f>INDEX('ALL - prices'!$J$3:$DY$219,MATCH('COMBINED DATA'!A4821,'ALL - prices'!$B$3:$B$219,0),MATCH('COMBINED DATA'!G4821,'ALL - prices'!$J$1:$DY$1,0))</f>
        <v>3.19</v>
      </c>
      <c r="I4821" s="14">
        <f t="shared" si="352"/>
        <v>0.18535439029060005</v>
      </c>
      <c r="J4821" s="6">
        <f>INDEX('market cap'!$B$3:$DQ$219,MATCH(A4821,'market cap'!$A$3:$A$219,0),MATCH(G4821,'market cap'!$B$1:$DQ$1,0))</f>
        <v>719.26239999999996</v>
      </c>
      <c r="K4821">
        <f t="shared" si="350"/>
        <v>6.5782262424637912</v>
      </c>
      <c r="L4821">
        <f>INDEX('PB2'!$D$2:$AQ$224,MATCH(A4821,'PB2'!$B$2:$B$224,0),MATCH(G4821,'PB2'!$D$1:$AQ$1,0))</f>
        <v>0.53355699777603105</v>
      </c>
      <c r="M4821" s="16">
        <f t="shared" si="351"/>
        <v>1.8742140093152067</v>
      </c>
      <c r="N4821" s="6">
        <f>INDEX('ROA2'!$D$2:$AQ$224,MATCH(A4821,'ROA2'!$B$2:$B$224,0),MATCH(G4821,'ROA2'!$D$1:$AQ$1,0))</f>
        <v>3.1461520195007302</v>
      </c>
      <c r="O4821" s="6">
        <v>2374.1811200000002</v>
      </c>
      <c r="P4821" s="28">
        <v>5.457013805169339E-2</v>
      </c>
    </row>
    <row r="4822" spans="1:16" x14ac:dyDescent="0.3">
      <c r="A4822" t="s">
        <v>588</v>
      </c>
      <c r="B4822" t="str">
        <f>VLOOKUP(A4822,Sheet3!L:L,1,FALSE)</f>
        <v>NVA CN EQUITY</v>
      </c>
      <c r="C4822" t="str">
        <f>VLOOKUP(A4822,'ALL - prices'!B:C,2,FALSE)</f>
        <v>NuVista Energy Ltd</v>
      </c>
      <c r="D4822" t="str">
        <f>VLOOKUP(A4822,'ALL - prices'!B:I,8,FALSE)</f>
        <v>Energy</v>
      </c>
      <c r="E4822">
        <v>2020</v>
      </c>
      <c r="F4822" t="s">
        <v>679</v>
      </c>
      <c r="G4822" t="str">
        <f t="shared" si="349"/>
        <v>2020-Q1</v>
      </c>
      <c r="H4822" s="4">
        <f>INDEX('ALL - prices'!$J$3:$DY$219,MATCH('COMBINED DATA'!A4822,'ALL - prices'!$B$3:$B$219,0),MATCH('COMBINED DATA'!G4822,'ALL - prices'!$J$1:$DY$1,0))</f>
        <v>0.48499999999999999</v>
      </c>
      <c r="I4822" s="14">
        <f t="shared" si="352"/>
        <v>0.80483952851898766</v>
      </c>
      <c r="J4822" s="6">
        <f>INDEX('market cap'!$B$3:$DQ$219,MATCH(A4822,'market cap'!$A$3:$A$219,0),MATCH(G4822,'market cap'!$B$1:$DQ$1,0))</f>
        <v>109.41589999999999</v>
      </c>
      <c r="K4822">
        <f t="shared" si="350"/>
        <v>4.6951562176357164</v>
      </c>
      <c r="L4822">
        <f>INDEX('PB2'!$D$2:$AQ$224,MATCH(A4822,'PB2'!$B$2:$B$224,0),MATCH(G4822,'PB2'!$D$1:$AQ$1,0))</f>
        <v>0.19478300213813801</v>
      </c>
      <c r="M4822" s="16">
        <f t="shared" si="351"/>
        <v>5.1339182013983473</v>
      </c>
      <c r="N4822" s="6">
        <f>INDEX('ROA2'!$D$2:$AQ$224,MATCH(A4822,'ROA2'!$B$2:$B$224,0),MATCH(G4822,'ROA2'!$D$1:$AQ$1,0))</f>
        <v>-2.8293299674987802</v>
      </c>
      <c r="O4822" s="6">
        <v>2331.3610239999998</v>
      </c>
      <c r="P4822" s="28">
        <v>-1.8035732674009458E-2</v>
      </c>
    </row>
    <row r="4823" spans="1:16" x14ac:dyDescent="0.3">
      <c r="A4823" t="s">
        <v>588</v>
      </c>
      <c r="B4823" t="str">
        <f>VLOOKUP(A4823,Sheet3!L:L,1,FALSE)</f>
        <v>NVA CN EQUITY</v>
      </c>
      <c r="C4823" t="str">
        <f>VLOOKUP(A4823,'ALL - prices'!B:C,2,FALSE)</f>
        <v>NuVista Energy Ltd</v>
      </c>
      <c r="D4823" t="str">
        <f>VLOOKUP(A4823,'ALL - prices'!B:I,8,FALSE)</f>
        <v>Energy</v>
      </c>
      <c r="E4823">
        <v>2020</v>
      </c>
      <c r="F4823" t="s">
        <v>680</v>
      </c>
      <c r="G4823" t="str">
        <f t="shared" si="349"/>
        <v>2020-Q2</v>
      </c>
      <c r="H4823" s="4">
        <f>INDEX('ALL - prices'!$J$3:$DY$219,MATCH('COMBINED DATA'!A4823,'ALL - prices'!$B$3:$B$219,0),MATCH('COMBINED DATA'!G4823,'ALL - prices'!$J$1:$DY$1,0))</f>
        <v>0.77</v>
      </c>
      <c r="I4823" s="14">
        <f t="shared" si="352"/>
        <v>1.535282275891527</v>
      </c>
      <c r="J4823" s="6">
        <f>INDEX('market cap'!$B$3:$DQ$219,MATCH(A4823,'market cap'!$A$3:$A$219,0),MATCH(G4823,'market cap'!$B$1:$DQ$1,0))</f>
        <v>173.71180000000001</v>
      </c>
      <c r="K4823">
        <f t="shared" si="350"/>
        <v>5.1573976041578948</v>
      </c>
      <c r="L4823">
        <f>INDEX('PB2'!$D$2:$AQ$224,MATCH(A4823,'PB2'!$B$2:$B$224,0),MATCH(G4823,'PB2'!$D$1:$AQ$1,0))</f>
        <v>0.359883993864059</v>
      </c>
      <c r="M4823" s="16">
        <f t="shared" si="351"/>
        <v>2.7786731753836644</v>
      </c>
      <c r="N4823" s="6">
        <f>INDEX('ROA2'!$D$2:$AQ$224,MATCH(A4823,'ROA2'!$B$2:$B$224,0),MATCH(G4823,'ROA2'!$D$1:$AQ$1,0))</f>
        <v>-42.952980041503899</v>
      </c>
      <c r="O4823" s="6">
        <v>1575.6959999999999</v>
      </c>
      <c r="P4823" s="28">
        <v>-0.32413041833541434</v>
      </c>
    </row>
    <row r="4824" spans="1:16" x14ac:dyDescent="0.3">
      <c r="A4824" t="s">
        <v>588</v>
      </c>
      <c r="B4824" t="str">
        <f>VLOOKUP(A4824,Sheet3!L:L,1,FALSE)</f>
        <v>NVA CN EQUITY</v>
      </c>
      <c r="C4824" t="str">
        <f>VLOOKUP(A4824,'ALL - prices'!B:C,2,FALSE)</f>
        <v>NuVista Energy Ltd</v>
      </c>
      <c r="D4824" t="str">
        <f>VLOOKUP(A4824,'ALL - prices'!B:I,8,FALSE)</f>
        <v>Energy</v>
      </c>
      <c r="E4824">
        <v>2020</v>
      </c>
      <c r="F4824" t="s">
        <v>681</v>
      </c>
      <c r="G4824" t="str">
        <f t="shared" si="349"/>
        <v>2020-Q3</v>
      </c>
      <c r="H4824" s="4">
        <f>INDEX('ALL - prices'!$J$3:$DY$219,MATCH('COMBINED DATA'!A4824,'ALL - prices'!$B$3:$B$219,0),MATCH('COMBINED DATA'!G4824,'ALL - prices'!$J$1:$DY$1,0))</f>
        <v>0.64</v>
      </c>
      <c r="I4824" s="14">
        <f t="shared" si="352"/>
        <v>1.8458308878840077</v>
      </c>
      <c r="J4824" s="6">
        <f>INDEX('market cap'!$B$3:$DQ$219,MATCH(A4824,'market cap'!$A$3:$A$219,0),MATCH(G4824,'market cap'!$B$1:$DQ$1,0))</f>
        <v>144.46100000000001</v>
      </c>
      <c r="K4824">
        <f t="shared" si="350"/>
        <v>4.9730095749301828</v>
      </c>
      <c r="L4824">
        <f>INDEX('PB2'!$D$2:$AQ$224,MATCH(A4824,'PB2'!$B$2:$B$224,0),MATCH(G4824,'PB2'!$D$1:$AQ$1,0))</f>
        <v>0.32830101251602201</v>
      </c>
      <c r="M4824" s="16">
        <f t="shared" si="351"/>
        <v>3.0459851230315569</v>
      </c>
      <c r="N4824" s="6">
        <f>INDEX('ROA2'!$D$2:$AQ$224,MATCH(A4824,'ROA2'!$B$2:$B$224,0),MATCH(G4824,'ROA2'!$D$1:$AQ$1,0))</f>
        <v>-48.273746490478501</v>
      </c>
      <c r="O4824" s="6">
        <v>1503.825024</v>
      </c>
      <c r="P4824" s="28">
        <v>-4.5612209461723535E-2</v>
      </c>
    </row>
    <row r="4825" spans="1:16" x14ac:dyDescent="0.3">
      <c r="A4825" t="s">
        <v>588</v>
      </c>
      <c r="B4825" t="str">
        <f>VLOOKUP(A4825,Sheet3!L:L,1,FALSE)</f>
        <v>NVA CN EQUITY</v>
      </c>
      <c r="C4825" t="str">
        <f>VLOOKUP(A4825,'ALL - prices'!B:C,2,FALSE)</f>
        <v>NuVista Energy Ltd</v>
      </c>
      <c r="D4825" t="str">
        <f>VLOOKUP(A4825,'ALL - prices'!B:I,8,FALSE)</f>
        <v>Energy</v>
      </c>
      <c r="E4825">
        <v>2020</v>
      </c>
      <c r="F4825" t="s">
        <v>682</v>
      </c>
      <c r="G4825" t="str">
        <f t="shared" si="349"/>
        <v>2020-Q4</v>
      </c>
      <c r="H4825" s="4">
        <f>INDEX('ALL - prices'!$J$3:$DY$219,MATCH('COMBINED DATA'!A4825,'ALL - prices'!$B$3:$B$219,0),MATCH('COMBINED DATA'!G4825,'ALL - prices'!$J$1:$DY$1,0))</f>
        <v>0.92</v>
      </c>
      <c r="I4825" s="14">
        <f t="shared" si="352"/>
        <v>1.9337248166858356</v>
      </c>
      <c r="J4825" s="6">
        <f>INDEX('market cap'!$B$3:$DQ$219,MATCH(A4825,'market cap'!$A$3:$A$219,0),MATCH(G4825,'market cap'!$B$1:$DQ$1,0))</f>
        <v>207.66839999999999</v>
      </c>
      <c r="K4825">
        <f t="shared" si="350"/>
        <v>5.3359425767939799</v>
      </c>
      <c r="L4825">
        <f>INDEX('PB2'!$D$2:$AQ$224,MATCH(A4825,'PB2'!$B$2:$B$224,0),MATCH(G4825,'PB2'!$D$1:$AQ$1,0))</f>
        <v>0.17959299683570901</v>
      </c>
      <c r="M4825" s="16">
        <f t="shared" si="351"/>
        <v>5.5681458498896603</v>
      </c>
      <c r="N4825" s="6">
        <f>INDEX('ROA2'!$D$2:$AQ$224,MATCH(A4825,'ROA2'!$B$2:$B$224,0),MATCH(G4825,'ROA2'!$D$1:$AQ$1,0))</f>
        <v>-49.208549499511697</v>
      </c>
      <c r="O4825" s="6">
        <v>1457.958016</v>
      </c>
      <c r="P4825" s="28">
        <v>-3.0500229260714804E-2</v>
      </c>
    </row>
    <row r="4826" spans="1:16" x14ac:dyDescent="0.3">
      <c r="A4826" t="s">
        <v>588</v>
      </c>
      <c r="B4826" t="str">
        <f>VLOOKUP(A4826,Sheet3!L:L,1,FALSE)</f>
        <v>NVA CN EQUITY</v>
      </c>
      <c r="C4826" t="str">
        <f>VLOOKUP(A4826,'ALL - prices'!B:C,2,FALSE)</f>
        <v>NuVista Energy Ltd</v>
      </c>
      <c r="D4826" t="str">
        <f>VLOOKUP(A4826,'ALL - prices'!B:I,8,FALSE)</f>
        <v>Energy</v>
      </c>
      <c r="E4826">
        <v>2021</v>
      </c>
      <c r="F4826" t="s">
        <v>679</v>
      </c>
      <c r="G4826" t="str">
        <f t="shared" si="349"/>
        <v>2021-Q1</v>
      </c>
      <c r="H4826" s="4">
        <f>INDEX('ALL - prices'!$J$3:$DY$219,MATCH('COMBINED DATA'!A4826,'ALL - prices'!$B$3:$B$219,0),MATCH('COMBINED DATA'!G4826,'ALL - prices'!$J$1:$DY$1,0))</f>
        <v>2.37</v>
      </c>
      <c r="I4826" s="14">
        <f t="shared" si="352"/>
        <v>2.8792866593423221</v>
      </c>
      <c r="J4826" s="6">
        <f>INDEX('market cap'!$B$3:$DQ$219,MATCH(A4826,'market cap'!$A$3:$A$219,0),MATCH(G4826,'market cap'!$B$1:$DQ$1,0))</f>
        <v>535.25099999999998</v>
      </c>
      <c r="K4826">
        <f t="shared" si="350"/>
        <v>6.2827357957538945</v>
      </c>
      <c r="L4826">
        <f>INDEX('PB2'!$D$2:$AQ$224,MATCH(A4826,'PB2'!$B$2:$B$224,0),MATCH(G4826,'PB2'!$D$1:$AQ$1,0))</f>
        <v>0.456045001745224</v>
      </c>
      <c r="M4826" s="16">
        <f t="shared" si="351"/>
        <v>2.1927660563609557</v>
      </c>
      <c r="N4826" s="6">
        <f>INDEX('ROA2'!$D$2:$AQ$224,MATCH(A4826,'ROA2'!$B$2:$B$224,0),MATCH(G4826,'ROA2'!$D$1:$AQ$1,0))</f>
        <v>-8.8157978057861293</v>
      </c>
      <c r="O4826" s="6">
        <v>2157.8298880000002</v>
      </c>
      <c r="P4826" s="28">
        <v>0.48003568300282257</v>
      </c>
    </row>
    <row r="4827" spans="1:16" x14ac:dyDescent="0.3">
      <c r="A4827" t="s">
        <v>588</v>
      </c>
      <c r="B4827" t="str">
        <f>VLOOKUP(A4827,Sheet3!L:L,1,FALSE)</f>
        <v>NVA CN EQUITY</v>
      </c>
      <c r="C4827" t="str">
        <f>VLOOKUP(A4827,'ALL - prices'!B:C,2,FALSE)</f>
        <v>NuVista Energy Ltd</v>
      </c>
      <c r="D4827" t="str">
        <f>VLOOKUP(A4827,'ALL - prices'!B:I,8,FALSE)</f>
        <v>Energy</v>
      </c>
      <c r="E4827">
        <v>2021</v>
      </c>
      <c r="F4827" t="s">
        <v>680</v>
      </c>
      <c r="G4827" t="str">
        <f t="shared" si="349"/>
        <v>2021-Q2</v>
      </c>
      <c r="H4827" s="4">
        <f>INDEX('ALL - prices'!$J$3:$DY$219,MATCH('COMBINED DATA'!A4827,'ALL - prices'!$B$3:$B$219,0),MATCH('COMBINED DATA'!G4827,'ALL - prices'!$J$1:$DY$1,0))</f>
        <v>3.98</v>
      </c>
      <c r="I4827" s="14">
        <f t="shared" si="352"/>
        <v>2.6459702064334221</v>
      </c>
      <c r="J4827" s="6">
        <f>INDEX('market cap'!$B$3:$DQ$219,MATCH(A4827,'market cap'!$A$3:$A$219,0),MATCH(G4827,'market cap'!$B$1:$DQ$1,0))</f>
        <v>899.05880000000002</v>
      </c>
      <c r="K4827">
        <f t="shared" si="350"/>
        <v>6.8013484383394145</v>
      </c>
      <c r="L4827">
        <f>INDEX('PB2'!$D$2:$AQ$224,MATCH(A4827,'PB2'!$B$2:$B$224,0),MATCH(G4827,'PB2'!$D$1:$AQ$1,0))</f>
        <v>0.77355301380157504</v>
      </c>
      <c r="M4827" s="16">
        <f t="shared" si="351"/>
        <v>1.2927362212520719</v>
      </c>
      <c r="N4827" s="6">
        <f>INDEX('ROA2'!$D$2:$AQ$224,MATCH(A4827,'ROA2'!$B$2:$B$224,0),MATCH(G4827,'ROA2'!$D$1:$AQ$1,0))</f>
        <v>32.662544250488303</v>
      </c>
      <c r="O4827" s="6">
        <v>2136.5500160000001</v>
      </c>
      <c r="P4827" s="28">
        <v>-9.8617004604211259E-3</v>
      </c>
    </row>
    <row r="4828" spans="1:16" x14ac:dyDescent="0.3">
      <c r="A4828" t="s">
        <v>588</v>
      </c>
      <c r="B4828" t="str">
        <f>VLOOKUP(A4828,Sheet3!L:L,1,FALSE)</f>
        <v>NVA CN EQUITY</v>
      </c>
      <c r="C4828" t="str">
        <f>VLOOKUP(A4828,'ALL - prices'!B:C,2,FALSE)</f>
        <v>NuVista Energy Ltd</v>
      </c>
      <c r="D4828" t="str">
        <f>VLOOKUP(A4828,'ALL - prices'!B:I,8,FALSE)</f>
        <v>Energy</v>
      </c>
      <c r="E4828">
        <v>2021</v>
      </c>
      <c r="F4828" t="s">
        <v>681</v>
      </c>
      <c r="G4828" t="str">
        <f t="shared" si="349"/>
        <v>2021-Q3</v>
      </c>
      <c r="H4828" s="4">
        <f>INDEX('ALL - prices'!$J$3:$DY$219,MATCH('COMBINED DATA'!A4828,'ALL - prices'!$B$3:$B$219,0),MATCH('COMBINED DATA'!G4828,'ALL - prices'!$J$1:$DY$1,0))</f>
        <v>5.14</v>
      </c>
      <c r="I4828" s="14">
        <f t="shared" si="352"/>
        <v>1.6669433103738098</v>
      </c>
      <c r="J4828" s="6">
        <f>INDEX('market cap'!$B$3:$DQ$219,MATCH(A4828,'market cap'!$A$3:$A$219,0),MATCH(G4828,'market cap'!$B$1:$DQ$1,0))</f>
        <v>1163.3208999999999</v>
      </c>
      <c r="K4828">
        <f t="shared" si="350"/>
        <v>7.0590340387921664</v>
      </c>
      <c r="L4828">
        <f>INDEX('PB2'!$D$2:$AQ$224,MATCH(A4828,'PB2'!$B$2:$B$224,0),MATCH(G4828,'PB2'!$D$1:$AQ$1,0))</f>
        <v>0.88474601507186901</v>
      </c>
      <c r="M4828" s="16">
        <f t="shared" si="351"/>
        <v>1.1302678768423373</v>
      </c>
      <c r="N4828" s="6">
        <f>INDEX('ROA2'!$D$2:$AQ$224,MATCH(A4828,'ROA2'!$B$2:$B$224,0),MATCH(G4828,'ROA2'!$D$1:$AQ$1,0))</f>
        <v>37.084674835205099</v>
      </c>
      <c r="O4828" s="6">
        <v>2140.4729600000001</v>
      </c>
      <c r="P4828" s="28">
        <v>1.8361114743966358E-3</v>
      </c>
    </row>
    <row r="4829" spans="1:16" x14ac:dyDescent="0.3">
      <c r="A4829" t="s">
        <v>588</v>
      </c>
      <c r="B4829" t="str">
        <f>VLOOKUP(A4829,Sheet3!L:L,1,FALSE)</f>
        <v>NVA CN EQUITY</v>
      </c>
      <c r="C4829" t="str">
        <f>VLOOKUP(A4829,'ALL - prices'!B:C,2,FALSE)</f>
        <v>NuVista Energy Ltd</v>
      </c>
      <c r="D4829" t="str">
        <f>VLOOKUP(A4829,'ALL - prices'!B:I,8,FALSE)</f>
        <v>Energy</v>
      </c>
      <c r="E4829">
        <v>2021</v>
      </c>
      <c r="F4829" t="s">
        <v>682</v>
      </c>
      <c r="G4829" t="str">
        <f t="shared" si="349"/>
        <v>2021-Q4</v>
      </c>
      <c r="H4829" s="4">
        <f>INDEX('ALL - prices'!$J$3:$DY$219,MATCH('COMBINED DATA'!A4829,'ALL - prices'!$B$3:$B$219,0),MATCH('COMBINED DATA'!G4829,'ALL - prices'!$J$1:$DY$1,0))</f>
        <v>6.96</v>
      </c>
      <c r="I4829" s="14">
        <f t="shared" si="352"/>
        <v>1.1670047129296437</v>
      </c>
      <c r="J4829" s="6">
        <f>INDEX('market cap'!$B$3:$DQ$219,MATCH(A4829,'market cap'!$A$3:$A$219,0),MATCH(G4829,'market cap'!$B$1:$DQ$1,0))</f>
        <v>1583.7148999999999</v>
      </c>
      <c r="K4829">
        <f t="shared" si="350"/>
        <v>7.3675285688009629</v>
      </c>
      <c r="L4829">
        <f>INDEX('PB2'!$D$2:$AQ$224,MATCH(A4829,'PB2'!$B$2:$B$224,0),MATCH(G4829,'PB2'!$D$1:$AQ$1,0))</f>
        <v>1.10316598415375</v>
      </c>
      <c r="M4829" s="16">
        <f t="shared" si="351"/>
        <v>0.90648190241934468</v>
      </c>
      <c r="N4829" s="6">
        <f>INDEX('ROA2'!$D$2:$AQ$224,MATCH(A4829,'ROA2'!$B$2:$B$224,0),MATCH(G4829,'ROA2'!$D$1:$AQ$1,0))</f>
        <v>45.498592376708999</v>
      </c>
      <c r="O4829" s="6">
        <v>2352.9159679999998</v>
      </c>
      <c r="P4829" s="28">
        <v>9.9250498357148012E-2</v>
      </c>
    </row>
    <row r="4830" spans="1:16" x14ac:dyDescent="0.3">
      <c r="A4830" t="s">
        <v>588</v>
      </c>
      <c r="B4830" t="str">
        <f>VLOOKUP(A4830,Sheet3!L:L,1,FALSE)</f>
        <v>NVA CN EQUITY</v>
      </c>
      <c r="C4830" t="str">
        <f>VLOOKUP(A4830,'ALL - prices'!B:C,2,FALSE)</f>
        <v>NuVista Energy Ltd</v>
      </c>
      <c r="D4830" t="str">
        <f>VLOOKUP(A4830,'ALL - prices'!B:I,8,FALSE)</f>
        <v>Energy</v>
      </c>
      <c r="E4830">
        <v>2022</v>
      </c>
      <c r="F4830" t="s">
        <v>679</v>
      </c>
      <c r="G4830" t="str">
        <f t="shared" si="349"/>
        <v>2022-Q1</v>
      </c>
      <c r="H4830" s="4">
        <f>INDEX('ALL - prices'!$J$3:$DY$219,MATCH('COMBINED DATA'!A4830,'ALL - prices'!$B$3:$B$219,0),MATCH('COMBINED DATA'!G4830,'ALL - prices'!$J$1:$DY$1,0))</f>
        <v>10.57</v>
      </c>
      <c r="I4830" s="14">
        <f t="shared" si="352"/>
        <v>1.1577132632910447</v>
      </c>
      <c r="J4830" s="6">
        <f>INDEX('market cap'!$B$3:$DQ$219,MATCH(A4830,'market cap'!$A$3:$A$219,0),MATCH(G4830,'market cap'!$B$1:$DQ$1,0))</f>
        <v>2414.5113999999999</v>
      </c>
      <c r="K4830">
        <f t="shared" si="350"/>
        <v>7.7892522267768758</v>
      </c>
      <c r="L4830">
        <f>INDEX('PB2'!$D$2:$AQ$224,MATCH(A4830,'PB2'!$B$2:$B$224,0),MATCH(G4830,'PB2'!$D$1:$AQ$1,0))</f>
        <v>1.5929939746856701</v>
      </c>
      <c r="M4830" s="16">
        <f t="shared" si="351"/>
        <v>0.6277487648359249</v>
      </c>
      <c r="N4830" s="6">
        <f>INDEX('ROA2'!$D$2:$AQ$224,MATCH(A4830,'ROA2'!$B$2:$B$224,0),MATCH(G4830,'ROA2'!$D$1:$AQ$1,0))</f>
        <v>11.63440990448</v>
      </c>
      <c r="O4830" s="6">
        <v>2391.9841280000001</v>
      </c>
      <c r="P4830" s="28">
        <v>1.6604145890177523E-2</v>
      </c>
    </row>
    <row r="4831" spans="1:16" x14ac:dyDescent="0.3">
      <c r="A4831" t="s">
        <v>588</v>
      </c>
      <c r="B4831" t="str">
        <f>VLOOKUP(A4831,Sheet3!L:L,1,FALSE)</f>
        <v>NVA CN EQUITY</v>
      </c>
      <c r="C4831" t="str">
        <f>VLOOKUP(A4831,'ALL - prices'!B:C,2,FALSE)</f>
        <v>NuVista Energy Ltd</v>
      </c>
      <c r="D4831" t="str">
        <f>VLOOKUP(A4831,'ALL - prices'!B:I,8,FALSE)</f>
        <v>Energy</v>
      </c>
      <c r="E4831">
        <v>2022</v>
      </c>
      <c r="F4831" t="s">
        <v>680</v>
      </c>
      <c r="G4831" t="str">
        <f t="shared" si="349"/>
        <v>2022-Q2</v>
      </c>
      <c r="H4831" s="4">
        <f>INDEX('ALL - prices'!$J$3:$DY$219,MATCH('COMBINED DATA'!A4831,'ALL - prices'!$B$3:$B$219,0),MATCH('COMBINED DATA'!G4831,'ALL - prices'!$J$1:$DY$1,0))</f>
        <v>10.32</v>
      </c>
      <c r="I4831" s="14">
        <f t="shared" si="352"/>
        <v>1.1179445424528001</v>
      </c>
      <c r="J4831" s="6">
        <f>INDEX('market cap'!$B$3:$DQ$219,MATCH(A4831,'market cap'!$A$3:$A$219,0),MATCH(G4831,'market cap'!$B$1:$DQ$1,0))</f>
        <v>2381.3265999999999</v>
      </c>
      <c r="K4831">
        <f t="shared" si="350"/>
        <v>7.7754130063366356</v>
      </c>
      <c r="L4831">
        <f>INDEX('PB2'!$D$2:$AQ$224,MATCH(A4831,'PB2'!$B$2:$B$224,0),MATCH(G4831,'PB2'!$D$1:$AQ$1,0))</f>
        <v>1.4047319889068599</v>
      </c>
      <c r="M4831" s="16">
        <f t="shared" si="351"/>
        <v>0.711879566989988</v>
      </c>
      <c r="N4831" s="6">
        <f>INDEX('ROA2'!$D$2:$AQ$224,MATCH(A4831,'ROA2'!$B$2:$B$224,0),MATCH(G4831,'ROA2'!$D$1:$AQ$1,0))</f>
        <v>13.7675313949585</v>
      </c>
      <c r="O4831" s="6">
        <v>2505.3570559999998</v>
      </c>
      <c r="P4831" s="28">
        <v>4.7397023530751356E-2</v>
      </c>
    </row>
    <row r="4832" spans="1:16" x14ac:dyDescent="0.3">
      <c r="A4832" t="s">
        <v>588</v>
      </c>
      <c r="B4832" t="str">
        <f>VLOOKUP(A4832,Sheet3!L:L,1,FALSE)</f>
        <v>NVA CN EQUITY</v>
      </c>
      <c r="C4832" t="str">
        <f>VLOOKUP(A4832,'ALL - prices'!B:C,2,FALSE)</f>
        <v>NuVista Energy Ltd</v>
      </c>
      <c r="D4832" t="str">
        <f>VLOOKUP(A4832,'ALL - prices'!B:I,8,FALSE)</f>
        <v>Energy</v>
      </c>
      <c r="E4832">
        <v>2022</v>
      </c>
      <c r="F4832" t="s">
        <v>681</v>
      </c>
      <c r="G4832" t="str">
        <f t="shared" si="349"/>
        <v>2022-Q3</v>
      </c>
      <c r="H4832" s="4">
        <f>INDEX('ALL - prices'!$J$3:$DY$219,MATCH('COMBINED DATA'!A4832,'ALL - prices'!$B$3:$B$219,0),MATCH('COMBINED DATA'!G4832,'ALL - prices'!$J$1:$DY$1,0))</f>
        <v>9.81</v>
      </c>
      <c r="I4832" s="14">
        <f t="shared" si="352"/>
        <v>1.1611022062391123</v>
      </c>
      <c r="J4832" s="6">
        <f>INDEX('market cap'!$B$3:$DQ$219,MATCH(A4832,'market cap'!$A$3:$A$219,0),MATCH(G4832,'market cap'!$B$1:$DQ$1,0))</f>
        <v>2221.0207999999998</v>
      </c>
      <c r="K4832">
        <f t="shared" si="350"/>
        <v>7.7057221890014072</v>
      </c>
      <c r="L4832">
        <f>INDEX('PB2'!$D$2:$AQ$224,MATCH(A4832,'PB2'!$B$2:$B$224,0),MATCH(G4832,'PB2'!$D$1:$AQ$1,0))</f>
        <v>1.1828240156173699</v>
      </c>
      <c r="M4832" s="16">
        <f t="shared" si="351"/>
        <v>0.84543430535442277</v>
      </c>
      <c r="N4832" s="6">
        <f>INDEX('ROA2'!$D$2:$AQ$224,MATCH(A4832,'ROA2'!$B$2:$B$224,0),MATCH(G4832,'ROA2'!$D$1:$AQ$1,0))</f>
        <v>21.39035987854</v>
      </c>
      <c r="O4832" s="6">
        <v>2613.3790720000002</v>
      </c>
      <c r="P4832" s="28">
        <v>4.311641557888999E-2</v>
      </c>
    </row>
    <row r="4833" spans="1:16" x14ac:dyDescent="0.3">
      <c r="A4833" t="s">
        <v>588</v>
      </c>
      <c r="B4833" t="str">
        <f>VLOOKUP(A4833,Sheet3!L:L,1,FALSE)</f>
        <v>NVA CN EQUITY</v>
      </c>
      <c r="C4833" t="str">
        <f>VLOOKUP(A4833,'ALL - prices'!B:C,2,FALSE)</f>
        <v>NuVista Energy Ltd</v>
      </c>
      <c r="D4833" t="str">
        <f>VLOOKUP(A4833,'ALL - prices'!B:I,8,FALSE)</f>
        <v>Energy</v>
      </c>
      <c r="E4833">
        <v>2022</v>
      </c>
      <c r="F4833" t="s">
        <v>682</v>
      </c>
      <c r="G4833" t="str">
        <f t="shared" si="349"/>
        <v>2022-Q4</v>
      </c>
      <c r="H4833" s="4">
        <f>INDEX('ALL - prices'!$J$3:$DY$219,MATCH('COMBINED DATA'!A4833,'ALL - prices'!$B$3:$B$219,0),MATCH('COMBINED DATA'!G4833,'ALL - prices'!$J$1:$DY$1,0))</f>
        <v>12.48</v>
      </c>
      <c r="I4833" s="14">
        <f t="shared" si="352"/>
        <v>1.0830320093761467</v>
      </c>
      <c r="J4833" s="6">
        <f>INDEX('market cap'!$B$3:$DQ$219,MATCH(A4833,'market cap'!$A$3:$A$219,0),MATCH(G4833,'market cap'!$B$1:$DQ$1,0))</f>
        <v>2799.2273</v>
      </c>
      <c r="K4833">
        <f t="shared" si="350"/>
        <v>7.9370986937924304</v>
      </c>
      <c r="L4833">
        <f>INDEX('PB2'!$D$2:$AQ$224,MATCH(A4833,'PB2'!$B$2:$B$224,0),MATCH(G4833,'PB2'!$D$1:$AQ$1,0))</f>
        <v>1.41433894634247</v>
      </c>
      <c r="M4833" s="16">
        <f t="shared" si="351"/>
        <v>0.70704409475962959</v>
      </c>
      <c r="N4833" s="6">
        <f>INDEX('ROA2'!$D$2:$AQ$224,MATCH(A4833,'ROA2'!$B$2:$B$224,0),MATCH(G4833,'ROA2'!$D$1:$AQ$1,0))</f>
        <v>22.920433044433601</v>
      </c>
      <c r="O4833" s="6">
        <v>2750.2248960000002</v>
      </c>
      <c r="P4833" s="28">
        <v>5.236355700027584E-2</v>
      </c>
    </row>
    <row r="4834" spans="1:16" x14ac:dyDescent="0.3">
      <c r="A4834" t="s">
        <v>588</v>
      </c>
      <c r="B4834" t="str">
        <f>VLOOKUP(A4834,Sheet3!L:L,1,FALSE)</f>
        <v>NVA CN EQUITY</v>
      </c>
      <c r="C4834" t="str">
        <f>VLOOKUP(A4834,'ALL - prices'!B:C,2,FALSE)</f>
        <v>NuVista Energy Ltd</v>
      </c>
      <c r="D4834" t="str">
        <f>VLOOKUP(A4834,'ALL - prices'!B:I,8,FALSE)</f>
        <v>Energy</v>
      </c>
      <c r="E4834">
        <v>2023</v>
      </c>
      <c r="F4834" t="s">
        <v>679</v>
      </c>
      <c r="G4834" t="str">
        <f t="shared" si="349"/>
        <v>2023-Q1</v>
      </c>
      <c r="H4834" s="4">
        <f>INDEX('ALL - prices'!$J$3:$DY$219,MATCH('COMBINED DATA'!A4834,'ALL - prices'!$B$3:$B$219,0),MATCH('COMBINED DATA'!G4834,'ALL - prices'!$J$1:$DY$1,0))</f>
        <v>10.93</v>
      </c>
      <c r="I4834" s="14">
        <f t="shared" si="352"/>
        <v>1.0500000000000005</v>
      </c>
      <c r="J4834" s="6">
        <f>INDEX('market cap'!$B$3:$DQ$219,MATCH(A4834,'market cap'!$A$3:$A$219,0),MATCH(G4834,'market cap'!$B$1:$DQ$1,0))</f>
        <v>2391.0329000000002</v>
      </c>
      <c r="K4834">
        <f t="shared" si="350"/>
        <v>7.7794807272967406</v>
      </c>
      <c r="L4834">
        <f>INDEX('PB2'!$D$2:$AQ$224,MATCH(A4834,'PB2'!$B$2:$B$224,0),MATCH(G4834,'PB2'!$D$1:$AQ$1,0))</f>
        <v>1.19161605834961</v>
      </c>
      <c r="M4834" s="16">
        <f t="shared" si="351"/>
        <v>0.83919647859143609</v>
      </c>
      <c r="N4834" s="6">
        <f>INDEX('ROA2'!$D$2:$AQ$224,MATCH(A4834,'ROA2'!$B$2:$B$224,0),MATCH(G4834,'ROA2'!$D$1:$AQ$1,0))</f>
        <v>24.2074165344238</v>
      </c>
      <c r="O4834" s="6">
        <v>2821.666048</v>
      </c>
      <c r="P4834" s="28">
        <v>2.5976476361589836E-2</v>
      </c>
    </row>
    <row r="4835" spans="1:16" x14ac:dyDescent="0.3">
      <c r="A4835" t="s">
        <v>588</v>
      </c>
      <c r="B4835" t="str">
        <f>VLOOKUP(A4835,Sheet3!L:L,1,FALSE)</f>
        <v>NVA CN EQUITY</v>
      </c>
      <c r="C4835" t="str">
        <f>VLOOKUP(A4835,'ALL - prices'!B:C,2,FALSE)</f>
        <v>NuVista Energy Ltd</v>
      </c>
      <c r="D4835" t="str">
        <f>VLOOKUP(A4835,'ALL - prices'!B:I,8,FALSE)</f>
        <v>Energy</v>
      </c>
      <c r="E4835">
        <v>2023</v>
      </c>
      <c r="F4835" t="s">
        <v>680</v>
      </c>
      <c r="G4835" t="str">
        <f t="shared" si="349"/>
        <v>2023-Q2</v>
      </c>
      <c r="H4835" s="4">
        <f>INDEX('ALL - prices'!$J$3:$DY$219,MATCH('COMBINED DATA'!A4835,'ALL - prices'!$B$3:$B$219,0),MATCH('COMBINED DATA'!G4835,'ALL - prices'!$J$1:$DY$1,0))</f>
        <v>10.62</v>
      </c>
      <c r="I4835" s="14">
        <f t="shared" si="352"/>
        <v>1.3807606599262601</v>
      </c>
      <c r="J4835" s="6">
        <f>INDEX('market cap'!$B$3:$DQ$219,MATCH(A4835,'market cap'!$A$3:$A$219,0),MATCH(G4835,'market cap'!$B$1:$DQ$1,0))</f>
        <v>2301.6277</v>
      </c>
      <c r="K4835">
        <f t="shared" si="350"/>
        <v>7.7413718472709299</v>
      </c>
      <c r="L4835">
        <f>INDEX('PB2'!$D$2:$AQ$224,MATCH(A4835,'PB2'!$B$2:$B$224,0),MATCH(G4835,'PB2'!$D$1:$AQ$1,0))</f>
        <v>1.11957395076752</v>
      </c>
      <c r="M4835" s="16">
        <f t="shared" si="351"/>
        <v>0.89319691594686845</v>
      </c>
      <c r="N4835" s="6">
        <f>INDEX('ROA2'!$D$2:$AQ$224,MATCH(A4835,'ROA2'!$B$2:$B$224,0),MATCH(G4835,'ROA2'!$D$1:$AQ$1,0))</f>
        <v>23.813972473144499</v>
      </c>
      <c r="O4835" s="6">
        <v>2882.2279680000001</v>
      </c>
      <c r="P4835" s="28">
        <v>2.1463177771489456E-2</v>
      </c>
    </row>
    <row r="4836" spans="1:16" x14ac:dyDescent="0.3">
      <c r="A4836" t="s">
        <v>588</v>
      </c>
      <c r="B4836" t="str">
        <f>VLOOKUP(A4836,Sheet3!L:L,1,FALSE)</f>
        <v>NVA CN EQUITY</v>
      </c>
      <c r="C4836" t="str">
        <f>VLOOKUP(A4836,'ALL - prices'!B:C,2,FALSE)</f>
        <v>NuVista Energy Ltd</v>
      </c>
      <c r="D4836" t="str">
        <f>VLOOKUP(A4836,'ALL - prices'!B:I,8,FALSE)</f>
        <v>Energy</v>
      </c>
      <c r="E4836">
        <v>2023</v>
      </c>
      <c r="F4836" t="s">
        <v>681</v>
      </c>
      <c r="G4836" t="str">
        <f t="shared" si="349"/>
        <v>2023-Q3</v>
      </c>
      <c r="H4836" s="4">
        <f>INDEX('ALL - prices'!$J$3:$DY$219,MATCH('COMBINED DATA'!A4836,'ALL - prices'!$B$3:$B$219,0),MATCH('COMBINED DATA'!G4836,'ALL - prices'!$J$1:$DY$1,0))</f>
        <v>13</v>
      </c>
      <c r="I4836" s="14">
        <f t="shared" si="352"/>
        <v>1.4856984889270204</v>
      </c>
      <c r="J4836" s="6">
        <f>INDEX('market cap'!$B$3:$DQ$219,MATCH(A4836,'market cap'!$A$3:$A$219,0),MATCH(G4836,'market cap'!$B$1:$DQ$1,0))</f>
        <v>2789.0446000000002</v>
      </c>
      <c r="K4836">
        <f t="shared" si="350"/>
        <v>7.9334543788943934</v>
      </c>
      <c r="L4836">
        <f>INDEX('PB2'!$D$2:$AQ$224,MATCH(A4836,'PB2'!$B$2:$B$224,0),MATCH(G4836,'PB2'!$D$1:$AQ$1,0))</f>
        <v>1.3053330183029199</v>
      </c>
      <c r="M4836" s="16">
        <f t="shared" si="351"/>
        <v>0.76608802962795863</v>
      </c>
      <c r="N4836" s="6">
        <f>INDEX('ROA2'!$D$2:$AQ$224,MATCH(A4836,'ROA2'!$B$2:$B$224,0),MATCH(G4836,'ROA2'!$D$1:$AQ$1,0))</f>
        <v>19.9384956359863</v>
      </c>
      <c r="O4836" s="6">
        <v>2910.387968</v>
      </c>
      <c r="P4836" s="28">
        <v>9.7702195359447193E-3</v>
      </c>
    </row>
    <row r="4837" spans="1:16" x14ac:dyDescent="0.3">
      <c r="A4837" t="s">
        <v>588</v>
      </c>
      <c r="B4837" t="str">
        <f>VLOOKUP(A4837,Sheet3!L:L,1,FALSE)</f>
        <v>NVA CN EQUITY</v>
      </c>
      <c r="C4837" t="str">
        <f>VLOOKUP(A4837,'ALL - prices'!B:C,2,FALSE)</f>
        <v>NuVista Energy Ltd</v>
      </c>
      <c r="D4837" t="str">
        <f>VLOOKUP(A4837,'ALL - prices'!B:I,8,FALSE)</f>
        <v>Energy</v>
      </c>
      <c r="E4837">
        <v>2023</v>
      </c>
      <c r="F4837" t="s">
        <v>682</v>
      </c>
      <c r="G4837" t="str">
        <f t="shared" si="349"/>
        <v>2023-Q4</v>
      </c>
      <c r="H4837" s="4">
        <f>INDEX('ALL - prices'!$J$3:$DY$219,MATCH('COMBINED DATA'!A4837,'ALL - prices'!$B$3:$B$219,0),MATCH('COMBINED DATA'!G4837,'ALL - prices'!$J$1:$DY$1,0))</f>
        <v>11.04</v>
      </c>
      <c r="I4837" s="14">
        <f t="shared" si="352"/>
        <v>1.4965738649773801</v>
      </c>
      <c r="J4837" s="6">
        <f>INDEX('market cap'!$B$3:$DQ$219,MATCH(A4837,'market cap'!$A$3:$A$219,0),MATCH(G4837,'market cap'!$B$1:$DQ$1,0))</f>
        <v>2320.2393999999999</v>
      </c>
      <c r="K4837">
        <f t="shared" si="350"/>
        <v>7.7494256489918421</v>
      </c>
      <c r="L4837">
        <f>INDEX('PB2'!$D$2:$AQ$224,MATCH(A4837,'PB2'!$B$2:$B$224,0),MATCH(G4837,'PB2'!$D$1:$AQ$1,0))</f>
        <v>1.0835440158844001</v>
      </c>
      <c r="M4837" s="16">
        <f t="shared" si="351"/>
        <v>0.92289744148860386</v>
      </c>
      <c r="N4837" s="6">
        <f>INDEX('ROA2'!$D$2:$AQ$224,MATCH(A4837,'ROA2'!$B$2:$B$224,0),MATCH(G4837,'ROA2'!$D$1:$AQ$1,0))</f>
        <v>15.1935682296753</v>
      </c>
      <c r="O4837" s="6">
        <v>3009.2910080000001</v>
      </c>
      <c r="P4837" s="28">
        <v>3.3982768306991623E-2</v>
      </c>
    </row>
    <row r="4838" spans="1:16" x14ac:dyDescent="0.3">
      <c r="A4838" t="s">
        <v>588</v>
      </c>
      <c r="B4838" t="str">
        <f>VLOOKUP(A4838,Sheet3!L:L,1,FALSE)</f>
        <v>NVA CN EQUITY</v>
      </c>
      <c r="C4838" t="str">
        <f>VLOOKUP(A4838,'ALL - prices'!B:C,2,FALSE)</f>
        <v>NuVista Energy Ltd</v>
      </c>
      <c r="D4838" t="str">
        <f>VLOOKUP(A4838,'ALL - prices'!B:I,8,FALSE)</f>
        <v>Energy</v>
      </c>
      <c r="E4838" s="18">
        <v>2024</v>
      </c>
      <c r="F4838" t="s">
        <v>679</v>
      </c>
      <c r="G4838" t="str">
        <f t="shared" si="349"/>
        <v>2024-Q1</v>
      </c>
      <c r="H4838" s="4">
        <f>INDEX('ALL - prices'!$J$3:$DY$219,MATCH('COMBINED DATA'!A4838,'ALL - prices'!$B$3:$B$219,0),MATCH('COMBINED DATA'!G4838,'ALL - prices'!$J$1:$DY$1,0))</f>
        <v>11.88</v>
      </c>
      <c r="I4838" s="14" t="s">
        <v>769</v>
      </c>
      <c r="J4838" s="6">
        <f>INDEX('market cap'!$B$3:$DQ$219,MATCH(A4838,'market cap'!$A$3:$A$219,0),MATCH(G4838,'market cap'!$B$1:$DQ$1,0))</f>
        <v>2455.3627999999999</v>
      </c>
      <c r="K4838">
        <f t="shared" si="350"/>
        <v>7.8060298093509592</v>
      </c>
      <c r="L4838">
        <f>INDEX('PB2'!$D$2:$AQ$224,MATCH(A4838,'PB2'!$B$2:$B$224,0),MATCH(G4838,'PB2'!$D$1:$AQ$1,0))</f>
        <v>1.14600694179535</v>
      </c>
      <c r="M4838" s="16">
        <f t="shared" si="351"/>
        <v>0.87259506337141945</v>
      </c>
      <c r="N4838" s="6">
        <f>INDEX('ROA2'!$D$2:$AQ$224,MATCH(A4838,'ROA2'!$B$2:$B$224,0),MATCH(G4838,'ROA2'!$D$1:$AQ$1,0))</f>
        <v>12.5066518783569</v>
      </c>
      <c r="O4838" s="6">
        <v>3058.05312</v>
      </c>
      <c r="P4838" s="28">
        <v>1.620385395442616E-2</v>
      </c>
    </row>
    <row r="4839" spans="1:16" x14ac:dyDescent="0.3">
      <c r="A4839" t="s">
        <v>588</v>
      </c>
      <c r="B4839" t="str">
        <f>VLOOKUP(A4839,Sheet3!L:L,1,FALSE)</f>
        <v>NVA CN EQUITY</v>
      </c>
      <c r="C4839" t="str">
        <f>VLOOKUP(A4839,'ALL - prices'!B:C,2,FALSE)</f>
        <v>NuVista Energy Ltd</v>
      </c>
      <c r="D4839" t="str">
        <f>VLOOKUP(A4839,'ALL - prices'!B:I,8,FALSE)</f>
        <v>Energy</v>
      </c>
      <c r="E4839" s="18">
        <v>2024</v>
      </c>
      <c r="F4839" t="s">
        <v>680</v>
      </c>
      <c r="G4839" t="str">
        <f t="shared" si="349"/>
        <v>2024-Q2</v>
      </c>
      <c r="H4839" s="4">
        <f>INDEX('ALL - prices'!$J$3:$DY$219,MATCH('COMBINED DATA'!A4839,'ALL - prices'!$B$3:$B$219,0),MATCH('COMBINED DATA'!G4839,'ALL - prices'!$J$1:$DY$1,0))</f>
        <v>14.22</v>
      </c>
      <c r="I4839" s="14" t="s">
        <v>769</v>
      </c>
      <c r="J4839" s="6">
        <f>INDEX('market cap'!$B$3:$DQ$219,MATCH(A4839,'market cap'!$A$3:$A$219,0),MATCH(G4839,'market cap'!$B$1:$DQ$1,0))</f>
        <v>2926.2161000000001</v>
      </c>
      <c r="K4839">
        <f t="shared" si="350"/>
        <v>7.9814654339451927</v>
      </c>
      <c r="L4839">
        <f>INDEX('PB2'!$D$2:$AQ$224,MATCH(A4839,'PB2'!$B$2:$B$224,0),MATCH(G4839,'PB2'!$D$1:$AQ$1,0))</f>
        <v>1.3129899501800499</v>
      </c>
      <c r="M4839" s="16">
        <f t="shared" si="351"/>
        <v>0.7616204525121234</v>
      </c>
      <c r="N4839" s="6">
        <f>INDEX('ROA2'!$D$2:$AQ$224,MATCH(A4839,'ROA2'!$B$2:$B$224,0),MATCH(G4839,'ROA2'!$D$1:$AQ$1,0))</f>
        <v>10.727174758911101</v>
      </c>
      <c r="O4839" s="6">
        <v>3134.9760000000001</v>
      </c>
      <c r="P4839" s="28">
        <v>2.5154200068310154E-2</v>
      </c>
    </row>
    <row r="4840" spans="1:16" x14ac:dyDescent="0.3">
      <c r="A4840" t="s">
        <v>588</v>
      </c>
      <c r="B4840" t="str">
        <f>VLOOKUP(A4840,Sheet3!L:L,1,FALSE)</f>
        <v>NVA CN EQUITY</v>
      </c>
      <c r="C4840" t="str">
        <f>VLOOKUP(A4840,'ALL - prices'!B:C,2,FALSE)</f>
        <v>NuVista Energy Ltd</v>
      </c>
      <c r="D4840" t="str">
        <f>VLOOKUP(A4840,'ALL - prices'!B:I,8,FALSE)</f>
        <v>Energy</v>
      </c>
      <c r="E4840" s="18">
        <v>2024</v>
      </c>
      <c r="F4840" t="s">
        <v>681</v>
      </c>
      <c r="G4840" t="str">
        <f t="shared" si="349"/>
        <v>2024-Q3</v>
      </c>
      <c r="H4840" s="4">
        <f>INDEX('ALL - prices'!$J$3:$DY$219,MATCH('COMBINED DATA'!A4840,'ALL - prices'!$B$3:$B$219,0),MATCH('COMBINED DATA'!G4840,'ALL - prices'!$J$1:$DY$1,0))</f>
        <v>11.12</v>
      </c>
      <c r="I4840" s="14" t="s">
        <v>769</v>
      </c>
      <c r="J4840" s="6">
        <f>INDEX('market cap'!$B$3:$DQ$219,MATCH(A4840,'market cap'!$A$3:$A$219,0),MATCH(G4840,'market cap'!$B$1:$DQ$1,0))</f>
        <v>2283.7076000000002</v>
      </c>
      <c r="K4840">
        <f t="shared" si="350"/>
        <v>7.7335555415647494</v>
      </c>
      <c r="L4840">
        <f>INDEX('PB2'!$D$2:$AQ$224,MATCH(A4840,'PB2'!$B$2:$B$224,0),MATCH(G4840,'PB2'!$D$1:$AQ$1,0))</f>
        <v>1.00117695331574</v>
      </c>
      <c r="M4840" s="16">
        <f t="shared" si="351"/>
        <v>0.99882443027494583</v>
      </c>
      <c r="N4840" s="6">
        <f>INDEX('ROA2'!$D$2:$AQ$224,MATCH(A4840,'ROA2'!$B$2:$B$224,0),MATCH(G4840,'ROA2'!$D$1:$AQ$1,0))</f>
        <v>11.156588554382299</v>
      </c>
      <c r="O4840" s="6">
        <v>3302.6040320000002</v>
      </c>
      <c r="P4840" s="28">
        <v>5.3470276008492593E-2</v>
      </c>
    </row>
    <row r="4841" spans="1:16" x14ac:dyDescent="0.3">
      <c r="A4841" t="s">
        <v>588</v>
      </c>
      <c r="B4841" t="str">
        <f>VLOOKUP(A4841,Sheet3!L:L,1,FALSE)</f>
        <v>NVA CN EQUITY</v>
      </c>
      <c r="C4841" t="str">
        <f>VLOOKUP(A4841,'ALL - prices'!B:C,2,FALSE)</f>
        <v>NuVista Energy Ltd</v>
      </c>
      <c r="D4841" t="str">
        <f>VLOOKUP(A4841,'ALL - prices'!B:I,8,FALSE)</f>
        <v>Energy</v>
      </c>
      <c r="E4841" s="18">
        <v>2024</v>
      </c>
      <c r="F4841" t="s">
        <v>682</v>
      </c>
      <c r="G4841" t="str">
        <f t="shared" si="349"/>
        <v>2024-Q4</v>
      </c>
      <c r="H4841" s="4">
        <f>INDEX('ALL - prices'!$J$3:$DY$219,MATCH('COMBINED DATA'!A4841,'ALL - prices'!$B$3:$B$219,0),MATCH('COMBINED DATA'!G4841,'ALL - prices'!$J$1:$DY$1,0))</f>
        <v>13.82</v>
      </c>
      <c r="I4841" s="14" t="s">
        <v>769</v>
      </c>
      <c r="J4841" s="6">
        <f>INDEX('market cap'!$B$3:$DQ$219,MATCH(A4841,'market cap'!$A$3:$A$219,0),MATCH(G4841,'market cap'!$B$1:$DQ$1,0))</f>
        <v>2827.2352000000001</v>
      </c>
      <c r="K4841">
        <f t="shared" si="350"/>
        <v>7.947054551968967</v>
      </c>
      <c r="L4841">
        <f>INDEX('PB2'!$D$2:$AQ$224,MATCH(A4841,'PB2'!$B$2:$B$224,0),MATCH(G4841,'PB2'!$D$1:$AQ$1,0))</f>
        <v>1.24426864275278</v>
      </c>
      <c r="M4841" s="16">
        <f t="shared" si="351"/>
        <v>0.80368496451669158</v>
      </c>
      <c r="N4841" s="6">
        <f>INDEX('ROA2'!$D$2:$AQ$224,MATCH(A4841,'ROA2'!$B$2:$B$224,0),MATCH(G4841,'ROA2'!$D$1:$AQ$1,0))</f>
        <v>9.3264074325561506</v>
      </c>
      <c r="O4841" s="6">
        <v>3339.9710719999998</v>
      </c>
      <c r="P4841" s="28">
        <v>1.1314417241043213E-2</v>
      </c>
    </row>
    <row r="4842" spans="1:16" x14ac:dyDescent="0.3">
      <c r="A4842" t="s">
        <v>589</v>
      </c>
      <c r="B4842" t="str">
        <f>VLOOKUP(A4842,Sheet3!L:L,1,FALSE)</f>
        <v>NWC CN EQUITY</v>
      </c>
      <c r="C4842" t="str">
        <f>VLOOKUP(A4842,'ALL - prices'!B:C,2,FALSE)</f>
        <v>North West Co Inc/The</v>
      </c>
      <c r="D4842" t="str">
        <f>VLOOKUP(A4842,'ALL - prices'!B:I,8,FALSE)</f>
        <v>Consumer Staples</v>
      </c>
      <c r="E4842">
        <v>2015</v>
      </c>
      <c r="F4842" t="s">
        <v>679</v>
      </c>
      <c r="G4842" t="str">
        <f t="shared" si="349"/>
        <v>2015-Q1</v>
      </c>
      <c r="H4842" s="4">
        <f>INDEX('ALL - prices'!$J$3:$DY$219,MATCH('COMBINED DATA'!A4842,'ALL - prices'!$B$3:$B$219,0),MATCH('COMBINED DATA'!G4842,'ALL - prices'!$J$1:$DY$1,0))</f>
        <v>15.882099999999999</v>
      </c>
      <c r="I4842" s="14">
        <f t="shared" ref="I4842:I4877" si="353">STDEV(H4843:H4846)</f>
        <v>1.4773787697021599</v>
      </c>
      <c r="J4842" s="6">
        <f>INDEX('market cap'!$B$3:$DQ$219,MATCH(A4842,'market cap'!$A$3:$A$219,0),MATCH(G4842,'market cap'!$B$1:$DQ$1,0))</f>
        <v>1212.2337</v>
      </c>
      <c r="K4842">
        <f t="shared" si="350"/>
        <v>7.1002199698237076</v>
      </c>
      <c r="L4842">
        <f>INDEX('PB2'!$D$2:$AQ$224,MATCH(A4842,'PB2'!$B$2:$B$224,0),MATCH(G4842,'PB2'!$D$1:$AQ$1,0))</f>
        <v>3.6786520481109601</v>
      </c>
      <c r="M4842" s="16">
        <f t="shared" si="351"/>
        <v>0.27183870257952614</v>
      </c>
      <c r="N4842" s="6">
        <f>INDEX('ROA2'!$D$2:$AQ$224,MATCH(A4842,'ROA2'!$B$2:$B$224,0),MATCH(G4842,'ROA2'!$D$1:$AQ$1,0))</f>
        <v>9.0167045593261701</v>
      </c>
      <c r="O4842" s="6">
        <v>724.29900799999996</v>
      </c>
      <c r="P4842" s="28">
        <v>1.7819988090688809E-2</v>
      </c>
    </row>
    <row r="4843" spans="1:16" x14ac:dyDescent="0.3">
      <c r="A4843" t="s">
        <v>589</v>
      </c>
      <c r="B4843" t="str">
        <f>VLOOKUP(A4843,Sheet3!L:L,1,FALSE)</f>
        <v>NWC CN EQUITY</v>
      </c>
      <c r="C4843" t="str">
        <f>VLOOKUP(A4843,'ALL - prices'!B:C,2,FALSE)</f>
        <v>North West Co Inc/The</v>
      </c>
      <c r="D4843" t="str">
        <f>VLOOKUP(A4843,'ALL - prices'!B:I,8,FALSE)</f>
        <v>Consumer Staples</v>
      </c>
      <c r="E4843">
        <v>2015</v>
      </c>
      <c r="F4843" t="s">
        <v>680</v>
      </c>
      <c r="G4843" t="str">
        <f t="shared" si="349"/>
        <v>2015-Q2</v>
      </c>
      <c r="H4843" s="4">
        <f>INDEX('ALL - prices'!$J$3:$DY$219,MATCH('COMBINED DATA'!A4843,'ALL - prices'!$B$3:$B$219,0),MATCH('COMBINED DATA'!G4843,'ALL - prices'!$J$1:$DY$1,0))</f>
        <v>15.8934</v>
      </c>
      <c r="I4843" s="14">
        <f t="shared" si="353"/>
        <v>0.61747760755620262</v>
      </c>
      <c r="J4843" s="6">
        <f>INDEX('market cap'!$B$3:$DQ$219,MATCH(A4843,'market cap'!$A$3:$A$219,0),MATCH(G4843,'market cap'!$B$1:$DQ$1,0))</f>
        <v>1200.8314</v>
      </c>
      <c r="K4843">
        <f t="shared" si="350"/>
        <v>7.0907694292112113</v>
      </c>
      <c r="L4843">
        <f>INDEX('PB2'!$D$2:$AQ$224,MATCH(A4843,'PB2'!$B$2:$B$224,0),MATCH(G4843,'PB2'!$D$1:$AQ$1,0))</f>
        <v>3.9479339122772199</v>
      </c>
      <c r="M4843" s="16">
        <f t="shared" si="351"/>
        <v>0.25329704656154867</v>
      </c>
      <c r="N4843" s="6">
        <f>INDEX('ROA2'!$D$2:$AQ$224,MATCH(A4843,'ROA2'!$B$2:$B$224,0),MATCH(G4843,'ROA2'!$D$1:$AQ$1,0))</f>
        <v>9.4679918289184606</v>
      </c>
      <c r="O4843" s="6">
        <v>710.07001600000001</v>
      </c>
      <c r="P4843" s="28">
        <v>-1.9645190512258645E-2</v>
      </c>
    </row>
    <row r="4844" spans="1:16" x14ac:dyDescent="0.3">
      <c r="A4844" t="s">
        <v>589</v>
      </c>
      <c r="B4844" t="str">
        <f>VLOOKUP(A4844,Sheet3!L:L,1,FALSE)</f>
        <v>NWC CN EQUITY</v>
      </c>
      <c r="C4844" t="str">
        <f>VLOOKUP(A4844,'ALL - prices'!B:C,2,FALSE)</f>
        <v>North West Co Inc/The</v>
      </c>
      <c r="D4844" t="str">
        <f>VLOOKUP(A4844,'ALL - prices'!B:I,8,FALSE)</f>
        <v>Consumer Staples</v>
      </c>
      <c r="E4844">
        <v>2015</v>
      </c>
      <c r="F4844" t="s">
        <v>681</v>
      </c>
      <c r="G4844" t="str">
        <f t="shared" si="349"/>
        <v>2015-Q3</v>
      </c>
      <c r="H4844" s="4">
        <f>INDEX('ALL - prices'!$J$3:$DY$219,MATCH('COMBINED DATA'!A4844,'ALL - prices'!$B$3:$B$219,0),MATCH('COMBINED DATA'!G4844,'ALL - prices'!$J$1:$DY$1,0))</f>
        <v>18.276700000000002</v>
      </c>
      <c r="I4844" s="14">
        <f t="shared" si="353"/>
        <v>0.94313504291096351</v>
      </c>
      <c r="J4844" s="6">
        <f>INDEX('market cap'!$B$3:$DQ$219,MATCH(A4844,'market cap'!$A$3:$A$219,0),MATCH(G4844,'market cap'!$B$1:$DQ$1,0))</f>
        <v>1365.7275</v>
      </c>
      <c r="K4844">
        <f t="shared" si="350"/>
        <v>7.2194425326755418</v>
      </c>
      <c r="L4844">
        <f>INDEX('PB2'!$D$2:$AQ$224,MATCH(A4844,'PB2'!$B$2:$B$224,0),MATCH(G4844,'PB2'!$D$1:$AQ$1,0))</f>
        <v>4.0875830650329599</v>
      </c>
      <c r="M4844" s="16">
        <f t="shared" si="351"/>
        <v>0.24464334646907943</v>
      </c>
      <c r="N4844" s="6">
        <f>INDEX('ROA2'!$D$2:$AQ$224,MATCH(A4844,'ROA2'!$B$2:$B$224,0),MATCH(G4844,'ROA2'!$D$1:$AQ$1,0))</f>
        <v>9.3332719802856392</v>
      </c>
      <c r="O4844" s="6">
        <v>750.73798399999998</v>
      </c>
      <c r="P4844" s="28">
        <v>5.7273180226779179E-2</v>
      </c>
    </row>
    <row r="4845" spans="1:16" x14ac:dyDescent="0.3">
      <c r="A4845" t="s">
        <v>589</v>
      </c>
      <c r="B4845" t="str">
        <f>VLOOKUP(A4845,Sheet3!L:L,1,FALSE)</f>
        <v>NWC CN EQUITY</v>
      </c>
      <c r="C4845" t="str">
        <f>VLOOKUP(A4845,'ALL - prices'!B:C,2,FALSE)</f>
        <v>North West Co Inc/The</v>
      </c>
      <c r="D4845" t="str">
        <f>VLOOKUP(A4845,'ALL - prices'!B:I,8,FALSE)</f>
        <v>Consumer Staples</v>
      </c>
      <c r="E4845">
        <v>2015</v>
      </c>
      <c r="F4845" t="s">
        <v>682</v>
      </c>
      <c r="G4845" t="str">
        <f t="shared" si="349"/>
        <v>2015-Q4</v>
      </c>
      <c r="H4845" s="4">
        <f>INDEX('ALL - prices'!$J$3:$DY$219,MATCH('COMBINED DATA'!A4845,'ALL - prices'!$B$3:$B$219,0),MATCH('COMBINED DATA'!G4845,'ALL - prices'!$J$1:$DY$1,0))</f>
        <v>18.811</v>
      </c>
      <c r="I4845" s="14">
        <f t="shared" si="353"/>
        <v>0.94359641443433406</v>
      </c>
      <c r="J4845" s="6">
        <f>INDEX('market cap'!$B$3:$DQ$219,MATCH(A4845,'market cap'!$A$3:$A$219,0),MATCH(G4845,'market cap'!$B$1:$DQ$1,0))</f>
        <v>1390.4619</v>
      </c>
      <c r="K4845">
        <f t="shared" si="350"/>
        <v>7.2373912730828769</v>
      </c>
      <c r="L4845">
        <f>INDEX('PB2'!$D$2:$AQ$224,MATCH(A4845,'PB2'!$B$2:$B$224,0),MATCH(G4845,'PB2'!$D$1:$AQ$1,0))</f>
        <v>4.1425280570983896</v>
      </c>
      <c r="M4845" s="16">
        <f t="shared" si="351"/>
        <v>0.24139848571126984</v>
      </c>
      <c r="N4845" s="6">
        <f>INDEX('ROA2'!$D$2:$AQ$224,MATCH(A4845,'ROA2'!$B$2:$B$224,0),MATCH(G4845,'ROA2'!$D$1:$AQ$1,0))</f>
        <v>9.3756914138793892</v>
      </c>
      <c r="O4845" s="6">
        <v>771.49401599999999</v>
      </c>
      <c r="P4845" s="28">
        <v>2.7647504778444784E-2</v>
      </c>
    </row>
    <row r="4846" spans="1:16" x14ac:dyDescent="0.3">
      <c r="A4846" t="s">
        <v>589</v>
      </c>
      <c r="B4846" t="str">
        <f>VLOOKUP(A4846,Sheet3!L:L,1,FALSE)</f>
        <v>NWC CN EQUITY</v>
      </c>
      <c r="C4846" t="str">
        <f>VLOOKUP(A4846,'ALL - prices'!B:C,2,FALSE)</f>
        <v>North West Co Inc/The</v>
      </c>
      <c r="D4846" t="str">
        <f>VLOOKUP(A4846,'ALL - prices'!B:I,8,FALSE)</f>
        <v>Consumer Staples</v>
      </c>
      <c r="E4846">
        <v>2016</v>
      </c>
      <c r="F4846" t="s">
        <v>679</v>
      </c>
      <c r="G4846" t="str">
        <f t="shared" si="349"/>
        <v>2016-Q1</v>
      </c>
      <c r="H4846" s="4">
        <f>INDEX('ALL - prices'!$J$3:$DY$219,MATCH('COMBINED DATA'!A4846,'ALL - prices'!$B$3:$B$219,0),MATCH('COMBINED DATA'!G4846,'ALL - prices'!$J$1:$DY$1,0))</f>
        <v>19.175599999999999</v>
      </c>
      <c r="I4846" s="14">
        <f t="shared" si="353"/>
        <v>1.8674141593390567</v>
      </c>
      <c r="J4846" s="6">
        <f>INDEX('market cap'!$B$3:$DQ$219,MATCH(A4846,'market cap'!$A$3:$A$219,0),MATCH(G4846,'market cap'!$B$1:$DQ$1,0))</f>
        <v>1402.5866000000001</v>
      </c>
      <c r="K4846">
        <f t="shared" si="350"/>
        <v>7.2460733823711614</v>
      </c>
      <c r="L4846">
        <f>INDEX('PB2'!$D$2:$AQ$224,MATCH(A4846,'PB2'!$B$2:$B$224,0),MATCH(G4846,'PB2'!$D$1:$AQ$1,0))</f>
        <v>3.9098830223083501</v>
      </c>
      <c r="M4846" s="16">
        <f t="shared" si="351"/>
        <v>0.25576212748421601</v>
      </c>
      <c r="N4846" s="6">
        <f>INDEX('ROA2'!$D$2:$AQ$224,MATCH(A4846,'ROA2'!$B$2:$B$224,0),MATCH(G4846,'ROA2'!$D$1:$AQ$1,0))</f>
        <v>9.1929750442504901</v>
      </c>
      <c r="O4846" s="6">
        <v>793.79500800000005</v>
      </c>
      <c r="P4846" s="28">
        <v>2.8906241056314383E-2</v>
      </c>
    </row>
    <row r="4847" spans="1:16" x14ac:dyDescent="0.3">
      <c r="A4847" t="s">
        <v>589</v>
      </c>
      <c r="B4847" t="str">
        <f>VLOOKUP(A4847,Sheet3!L:L,1,FALSE)</f>
        <v>NWC CN EQUITY</v>
      </c>
      <c r="C4847" t="str">
        <f>VLOOKUP(A4847,'ALL - prices'!B:C,2,FALSE)</f>
        <v>North West Co Inc/The</v>
      </c>
      <c r="D4847" t="str">
        <f>VLOOKUP(A4847,'ALL - prices'!B:I,8,FALSE)</f>
        <v>Consumer Staples</v>
      </c>
      <c r="E4847">
        <v>2016</v>
      </c>
      <c r="F4847" t="s">
        <v>680</v>
      </c>
      <c r="G4847" t="str">
        <f t="shared" si="349"/>
        <v>2016-Q2</v>
      </c>
      <c r="H4847" s="4">
        <f>INDEX('ALL - prices'!$J$3:$DY$219,MATCH('COMBINED DATA'!A4847,'ALL - prices'!$B$3:$B$219,0),MATCH('COMBINED DATA'!G4847,'ALL - prices'!$J$1:$DY$1,0))</f>
        <v>19.744399999999999</v>
      </c>
      <c r="I4847" s="14">
        <f t="shared" si="353"/>
        <v>2.2203932360057297</v>
      </c>
      <c r="J4847" s="6">
        <f>INDEX('market cap'!$B$3:$DQ$219,MATCH(A4847,'market cap'!$A$3:$A$219,0),MATCH(G4847,'market cap'!$B$1:$DQ$1,0))</f>
        <v>1428.7759000000001</v>
      </c>
      <c r="K4847">
        <f t="shared" si="350"/>
        <v>7.264573342678748</v>
      </c>
      <c r="L4847">
        <f>INDEX('PB2'!$D$2:$AQ$224,MATCH(A4847,'PB2'!$B$2:$B$224,0),MATCH(G4847,'PB2'!$D$1:$AQ$1,0))</f>
        <v>4.3123440742492702</v>
      </c>
      <c r="M4847" s="16">
        <f t="shared" si="351"/>
        <v>0.2318924424355189</v>
      </c>
      <c r="N4847" s="6">
        <f>INDEX('ROA2'!$D$2:$AQ$224,MATCH(A4847,'ROA2'!$B$2:$B$224,0),MATCH(G4847,'ROA2'!$D$1:$AQ$1,0))</f>
        <v>9.7557859420776403</v>
      </c>
      <c r="O4847" s="6">
        <v>763.39398400000005</v>
      </c>
      <c r="P4847" s="28">
        <v>-3.8298331047201553E-2</v>
      </c>
    </row>
    <row r="4848" spans="1:16" x14ac:dyDescent="0.3">
      <c r="A4848" t="s">
        <v>589</v>
      </c>
      <c r="B4848" t="str">
        <f>VLOOKUP(A4848,Sheet3!L:L,1,FALSE)</f>
        <v>NWC CN EQUITY</v>
      </c>
      <c r="C4848" t="str">
        <f>VLOOKUP(A4848,'ALL - prices'!B:C,2,FALSE)</f>
        <v>North West Co Inc/The</v>
      </c>
      <c r="D4848" t="str">
        <f>VLOOKUP(A4848,'ALL - prices'!B:I,8,FALSE)</f>
        <v>Consumer Staples</v>
      </c>
      <c r="E4848">
        <v>2016</v>
      </c>
      <c r="F4848" t="s">
        <v>681</v>
      </c>
      <c r="G4848" t="str">
        <f t="shared" si="349"/>
        <v>2016-Q3</v>
      </c>
      <c r="H4848" s="4">
        <f>INDEX('ALL - prices'!$J$3:$DY$219,MATCH('COMBINED DATA'!A4848,'ALL - prices'!$B$3:$B$219,0),MATCH('COMBINED DATA'!G4848,'ALL - prices'!$J$1:$DY$1,0))</f>
        <v>17.520900000000001</v>
      </c>
      <c r="I4848" s="14">
        <f t="shared" si="353"/>
        <v>1.4428754193738742</v>
      </c>
      <c r="J4848" s="6">
        <f>INDEX('market cap'!$B$3:$DQ$219,MATCH(A4848,'market cap'!$A$3:$A$219,0),MATCH(G4848,'market cap'!$B$1:$DQ$1,0))</f>
        <v>1253.2101</v>
      </c>
      <c r="K4848">
        <f t="shared" si="350"/>
        <v>7.133463618413578</v>
      </c>
      <c r="L4848">
        <f>INDEX('PB2'!$D$2:$AQ$224,MATCH(A4848,'PB2'!$B$2:$B$224,0),MATCH(G4848,'PB2'!$D$1:$AQ$1,0))</f>
        <v>3.45152711868286</v>
      </c>
      <c r="M4848" s="16">
        <f t="shared" si="351"/>
        <v>0.28972682688398255</v>
      </c>
      <c r="N4848" s="6">
        <f>INDEX('ROA2'!$D$2:$AQ$224,MATCH(A4848,'ROA2'!$B$2:$B$224,0),MATCH(G4848,'ROA2'!$D$1:$AQ$1,0))</f>
        <v>9.0713129043579102</v>
      </c>
      <c r="O4848" s="6">
        <v>796.38099199999999</v>
      </c>
      <c r="P4848" s="28">
        <v>4.3210987630732944E-2</v>
      </c>
    </row>
    <row r="4849" spans="1:16" x14ac:dyDescent="0.3">
      <c r="A4849" t="s">
        <v>589</v>
      </c>
      <c r="B4849" t="str">
        <f>VLOOKUP(A4849,Sheet3!L:L,1,FALSE)</f>
        <v>NWC CN EQUITY</v>
      </c>
      <c r="C4849" t="str">
        <f>VLOOKUP(A4849,'ALL - prices'!B:C,2,FALSE)</f>
        <v>North West Co Inc/The</v>
      </c>
      <c r="D4849" t="str">
        <f>VLOOKUP(A4849,'ALL - prices'!B:I,8,FALSE)</f>
        <v>Consumer Staples</v>
      </c>
      <c r="E4849">
        <v>2016</v>
      </c>
      <c r="F4849" t="s">
        <v>682</v>
      </c>
      <c r="G4849" t="str">
        <f t="shared" si="349"/>
        <v>2016-Q4</v>
      </c>
      <c r="H4849" s="4">
        <f>INDEX('ALL - prices'!$J$3:$DY$219,MATCH('COMBINED DATA'!A4849,'ALL - prices'!$B$3:$B$219,0),MATCH('COMBINED DATA'!G4849,'ALL - prices'!$J$1:$DY$1,0))</f>
        <v>18.872699999999998</v>
      </c>
      <c r="I4849" s="14">
        <f t="shared" si="353"/>
        <v>0.37597601430587724</v>
      </c>
      <c r="J4849" s="6">
        <f>INDEX('market cap'!$B$3:$DQ$219,MATCH(A4849,'market cap'!$A$3:$A$219,0),MATCH(G4849,'market cap'!$B$1:$DQ$1,0))</f>
        <v>1335.2402</v>
      </c>
      <c r="K4849">
        <f t="shared" si="350"/>
        <v>7.1968664797434041</v>
      </c>
      <c r="L4849">
        <f>INDEX('PB2'!$D$2:$AQ$224,MATCH(A4849,'PB2'!$B$2:$B$224,0),MATCH(G4849,'PB2'!$D$1:$AQ$1,0))</f>
        <v>3.8645539283752401</v>
      </c>
      <c r="M4849" s="16">
        <f t="shared" si="351"/>
        <v>0.25876207669339635</v>
      </c>
      <c r="N4849" s="6">
        <f>INDEX('ROA2'!$D$2:$AQ$224,MATCH(A4849,'ROA2'!$B$2:$B$224,0),MATCH(G4849,'ROA2'!$D$1:$AQ$1,0))</f>
        <v>9.5459356307983398</v>
      </c>
      <c r="O4849" s="6">
        <v>847.79200000000003</v>
      </c>
      <c r="P4849" s="28">
        <v>6.4555794922840193E-2</v>
      </c>
    </row>
    <row r="4850" spans="1:16" x14ac:dyDescent="0.3">
      <c r="A4850" t="s">
        <v>589</v>
      </c>
      <c r="B4850" t="str">
        <f>VLOOKUP(A4850,Sheet3!L:L,1,FALSE)</f>
        <v>NWC CN EQUITY</v>
      </c>
      <c r="C4850" t="str">
        <f>VLOOKUP(A4850,'ALL - prices'!B:C,2,FALSE)</f>
        <v>North West Co Inc/The</v>
      </c>
      <c r="D4850" t="str">
        <f>VLOOKUP(A4850,'ALL - prices'!B:I,8,FALSE)</f>
        <v>Consumer Staples</v>
      </c>
      <c r="E4850">
        <v>2017</v>
      </c>
      <c r="F4850" t="s">
        <v>679</v>
      </c>
      <c r="G4850" t="str">
        <f t="shared" ref="G4850:G4913" si="354">E4850&amp;"-"&amp;F4850</f>
        <v>2017-Q1</v>
      </c>
      <c r="H4850" s="4">
        <f>INDEX('ALL - prices'!$J$3:$DY$219,MATCH('COMBINED DATA'!A4850,'ALL - prices'!$B$3:$B$219,0),MATCH('COMBINED DATA'!G4850,'ALL - prices'!$J$1:$DY$1,0))</f>
        <v>21.968699999999998</v>
      </c>
      <c r="I4850" s="14">
        <f t="shared" si="353"/>
        <v>1.0219574632374224</v>
      </c>
      <c r="J4850" s="6">
        <f>INDEX('market cap'!$B$3:$DQ$219,MATCH(A4850,'market cap'!$A$3:$A$219,0),MATCH(G4850,'market cap'!$B$1:$DQ$1,0))</f>
        <v>1543.701</v>
      </c>
      <c r="K4850">
        <f t="shared" ref="K4850:K4913" si="355">LN(J4850)</f>
        <v>7.3419380589818459</v>
      </c>
      <c r="L4850">
        <f>INDEX('PB2'!$D$2:$AQ$224,MATCH(A4850,'PB2'!$B$2:$B$224,0),MATCH(G4850,'PB2'!$D$1:$AQ$1,0))</f>
        <v>4.2294621467590297</v>
      </c>
      <c r="M4850" s="16">
        <f t="shared" ref="M4850:M4913" si="356">1/L4850</f>
        <v>0.23643668279813884</v>
      </c>
      <c r="N4850" s="6">
        <f>INDEX('ROA2'!$D$2:$AQ$224,MATCH(A4850,'ROA2'!$B$2:$B$224,0),MATCH(G4850,'ROA2'!$D$1:$AQ$1,0))</f>
        <v>9.6368131637573207</v>
      </c>
      <c r="O4850" s="6">
        <v>805.82099200000005</v>
      </c>
      <c r="P4850" s="28">
        <v>-4.9506256251533376E-2</v>
      </c>
    </row>
    <row r="4851" spans="1:16" x14ac:dyDescent="0.3">
      <c r="A4851" t="s">
        <v>589</v>
      </c>
      <c r="B4851" t="str">
        <f>VLOOKUP(A4851,Sheet3!L:L,1,FALSE)</f>
        <v>NWC CN EQUITY</v>
      </c>
      <c r="C4851" t="str">
        <f>VLOOKUP(A4851,'ALL - prices'!B:C,2,FALSE)</f>
        <v>North West Co Inc/The</v>
      </c>
      <c r="D4851" t="str">
        <f>VLOOKUP(A4851,'ALL - prices'!B:I,8,FALSE)</f>
        <v>Consumer Staples</v>
      </c>
      <c r="E4851">
        <v>2017</v>
      </c>
      <c r="F4851" t="s">
        <v>680</v>
      </c>
      <c r="G4851" t="str">
        <f t="shared" si="354"/>
        <v>2017-Q2</v>
      </c>
      <c r="H4851" s="4">
        <f>INDEX('ALL - prices'!$J$3:$DY$219,MATCH('COMBINED DATA'!A4851,'ALL - prices'!$B$3:$B$219,0),MATCH('COMBINED DATA'!G4851,'ALL - prices'!$J$1:$DY$1,0))</f>
        <v>21.873999999999999</v>
      </c>
      <c r="I4851" s="14">
        <f t="shared" si="353"/>
        <v>0.91677391796814778</v>
      </c>
      <c r="J4851" s="6">
        <f>INDEX('market cap'!$B$3:$DQ$219,MATCH(A4851,'market cap'!$A$3:$A$219,0),MATCH(G4851,'market cap'!$B$1:$DQ$1,0))</f>
        <v>1521.7548999999999</v>
      </c>
      <c r="K4851">
        <f t="shared" si="355"/>
        <v>7.3276194873458502</v>
      </c>
      <c r="L4851">
        <f>INDEX('PB2'!$D$2:$AQ$224,MATCH(A4851,'PB2'!$B$2:$B$224,0),MATCH(G4851,'PB2'!$D$1:$AQ$1,0))</f>
        <v>4.0645771026611301</v>
      </c>
      <c r="M4851" s="16">
        <f t="shared" si="356"/>
        <v>0.24602805525457674</v>
      </c>
      <c r="N4851" s="6">
        <f>INDEX('ROA2'!$D$2:$AQ$224,MATCH(A4851,'ROA2'!$B$2:$B$224,0),MATCH(G4851,'ROA2'!$D$1:$AQ$1,0))</f>
        <v>8.2018489837646502</v>
      </c>
      <c r="O4851" s="6">
        <v>886.67302400000005</v>
      </c>
      <c r="P4851" s="28">
        <v>0.10033497861520094</v>
      </c>
    </row>
    <row r="4852" spans="1:16" x14ac:dyDescent="0.3">
      <c r="A4852" t="s">
        <v>589</v>
      </c>
      <c r="B4852" t="str">
        <f>VLOOKUP(A4852,Sheet3!L:L,1,FALSE)</f>
        <v>NWC CN EQUITY</v>
      </c>
      <c r="C4852" t="str">
        <f>VLOOKUP(A4852,'ALL - prices'!B:C,2,FALSE)</f>
        <v>North West Co Inc/The</v>
      </c>
      <c r="D4852" t="str">
        <f>VLOOKUP(A4852,'ALL - prices'!B:I,8,FALSE)</f>
        <v>Consumer Staples</v>
      </c>
      <c r="E4852">
        <v>2017</v>
      </c>
      <c r="F4852" t="s">
        <v>681</v>
      </c>
      <c r="G4852" t="str">
        <f t="shared" si="354"/>
        <v>2017-Q3</v>
      </c>
      <c r="H4852" s="4">
        <f>INDEX('ALL - prices'!$J$3:$DY$219,MATCH('COMBINED DATA'!A4852,'ALL - prices'!$B$3:$B$219,0),MATCH('COMBINED DATA'!G4852,'ALL - prices'!$J$1:$DY$1,0))</f>
        <v>21.150099999999998</v>
      </c>
      <c r="I4852" s="14">
        <f t="shared" si="353"/>
        <v>0.90229014180583933</v>
      </c>
      <c r="J4852" s="6">
        <f>INDEX('market cap'!$B$3:$DQ$219,MATCH(A4852,'market cap'!$A$3:$A$219,0),MATCH(G4852,'market cap'!$B$1:$DQ$1,0))</f>
        <v>1456.0361</v>
      </c>
      <c r="K4852">
        <f t="shared" si="355"/>
        <v>7.2834730224053104</v>
      </c>
      <c r="L4852">
        <f>INDEX('PB2'!$D$2:$AQ$224,MATCH(A4852,'PB2'!$B$2:$B$224,0),MATCH(G4852,'PB2'!$D$1:$AQ$1,0))</f>
        <v>4.0905528068542498</v>
      </c>
      <c r="M4852" s="16">
        <f t="shared" si="356"/>
        <v>0.24446573537062541</v>
      </c>
      <c r="N4852" s="6">
        <f>INDEX('ROA2'!$D$2:$AQ$224,MATCH(A4852,'ROA2'!$B$2:$B$224,0),MATCH(G4852,'ROA2'!$D$1:$AQ$1,0))</f>
        <v>8.6609363555908203</v>
      </c>
      <c r="O4852" s="6">
        <v>911.63302399999998</v>
      </c>
      <c r="P4852" s="28">
        <v>2.8150174105217755E-2</v>
      </c>
    </row>
    <row r="4853" spans="1:16" x14ac:dyDescent="0.3">
      <c r="A4853" t="s">
        <v>589</v>
      </c>
      <c r="B4853" t="str">
        <f>VLOOKUP(A4853,Sheet3!L:L,1,FALSE)</f>
        <v>NWC CN EQUITY</v>
      </c>
      <c r="C4853" t="str">
        <f>VLOOKUP(A4853,'ALL - prices'!B:C,2,FALSE)</f>
        <v>North West Co Inc/The</v>
      </c>
      <c r="D4853" t="str">
        <f>VLOOKUP(A4853,'ALL - prices'!B:I,8,FALSE)</f>
        <v>Consumer Staples</v>
      </c>
      <c r="E4853">
        <v>2017</v>
      </c>
      <c r="F4853" t="s">
        <v>682</v>
      </c>
      <c r="G4853" t="str">
        <f t="shared" si="354"/>
        <v>2017-Q4</v>
      </c>
      <c r="H4853" s="4">
        <f>INDEX('ALL - prices'!$J$3:$DY$219,MATCH('COMBINED DATA'!A4853,'ALL - prices'!$B$3:$B$219,0),MATCH('COMBINED DATA'!G4853,'ALL - prices'!$J$1:$DY$1,0))</f>
        <v>21.489000000000001</v>
      </c>
      <c r="I4853" s="14">
        <f t="shared" si="353"/>
        <v>1.6354486907267995</v>
      </c>
      <c r="J4853" s="6">
        <f>INDEX('market cap'!$B$3:$DQ$219,MATCH(A4853,'market cap'!$A$3:$A$219,0),MATCH(G4853,'market cap'!$B$1:$DQ$1,0))</f>
        <v>1463.8487</v>
      </c>
      <c r="K4853">
        <f t="shared" si="355"/>
        <v>7.2888243421860528</v>
      </c>
      <c r="L4853">
        <f>INDEX('PB2'!$D$2:$AQ$224,MATCH(A4853,'PB2'!$B$2:$B$224,0),MATCH(G4853,'PB2'!$D$1:$AQ$1,0))</f>
        <v>3.8351910114288299</v>
      </c>
      <c r="M4853" s="16">
        <f t="shared" si="356"/>
        <v>0.26074320601503559</v>
      </c>
      <c r="N4853" s="6">
        <f>INDEX('ROA2'!$D$2:$AQ$224,MATCH(A4853,'ROA2'!$B$2:$B$224,0),MATCH(G4853,'ROA2'!$D$1:$AQ$1,0))</f>
        <v>7.3862271308898899</v>
      </c>
      <c r="O4853" s="6">
        <v>959.57196799999997</v>
      </c>
      <c r="P4853" s="28">
        <v>5.2585791363345777E-2</v>
      </c>
    </row>
    <row r="4854" spans="1:16" x14ac:dyDescent="0.3">
      <c r="A4854" t="s">
        <v>589</v>
      </c>
      <c r="B4854" t="str">
        <f>VLOOKUP(A4854,Sheet3!L:L,1,FALSE)</f>
        <v>NWC CN EQUITY</v>
      </c>
      <c r="C4854" t="str">
        <f>VLOOKUP(A4854,'ALL - prices'!B:C,2,FALSE)</f>
        <v>North West Co Inc/The</v>
      </c>
      <c r="D4854" t="str">
        <f>VLOOKUP(A4854,'ALL - prices'!B:I,8,FALSE)</f>
        <v>Consumer Staples</v>
      </c>
      <c r="E4854">
        <v>2018</v>
      </c>
      <c r="F4854" t="s">
        <v>679</v>
      </c>
      <c r="G4854" t="str">
        <f t="shared" si="354"/>
        <v>2018-Q1</v>
      </c>
      <c r="H4854" s="4">
        <f>INDEX('ALL - prices'!$J$3:$DY$219,MATCH('COMBINED DATA'!A4854,'ALL - prices'!$B$3:$B$219,0),MATCH('COMBINED DATA'!G4854,'ALL - prices'!$J$1:$DY$1,0))</f>
        <v>19.547899999999998</v>
      </c>
      <c r="I4854" s="14">
        <f t="shared" si="353"/>
        <v>1.1420028820016179</v>
      </c>
      <c r="J4854" s="6">
        <f>INDEX('market cap'!$B$3:$DQ$219,MATCH(A4854,'market cap'!$A$3:$A$219,0),MATCH(G4854,'market cap'!$B$1:$DQ$1,0))</f>
        <v>1316.0963999999999</v>
      </c>
      <c r="K4854">
        <f t="shared" si="355"/>
        <v>7.1824253614820801</v>
      </c>
      <c r="L4854">
        <f>INDEX('PB2'!$D$2:$AQ$224,MATCH(A4854,'PB2'!$B$2:$B$224,0),MATCH(G4854,'PB2'!$D$1:$AQ$1,0))</f>
        <v>3.6676800251007098</v>
      </c>
      <c r="M4854" s="16">
        <f t="shared" si="356"/>
        <v>0.27265191978478037</v>
      </c>
      <c r="N4854" s="6">
        <f>INDEX('ROA2'!$D$2:$AQ$224,MATCH(A4854,'ROA2'!$B$2:$B$224,0),MATCH(G4854,'ROA2'!$D$1:$AQ$1,0))</f>
        <v>7.7332100868225098</v>
      </c>
      <c r="O4854" s="6">
        <v>930.94796799999995</v>
      </c>
      <c r="P4854" s="28">
        <v>-2.9829966854554909E-2</v>
      </c>
    </row>
    <row r="4855" spans="1:16" x14ac:dyDescent="0.3">
      <c r="A4855" t="s">
        <v>589</v>
      </c>
      <c r="B4855" t="str">
        <f>VLOOKUP(A4855,Sheet3!L:L,1,FALSE)</f>
        <v>NWC CN EQUITY</v>
      </c>
      <c r="C4855" t="str">
        <f>VLOOKUP(A4855,'ALL - prices'!B:C,2,FALSE)</f>
        <v>North West Co Inc/The</v>
      </c>
      <c r="D4855" t="str">
        <f>VLOOKUP(A4855,'ALL - prices'!B:I,8,FALSE)</f>
        <v>Consumer Staples</v>
      </c>
      <c r="E4855">
        <v>2018</v>
      </c>
      <c r="F4855" t="s">
        <v>680</v>
      </c>
      <c r="G4855" t="str">
        <f t="shared" si="354"/>
        <v>2018-Q2</v>
      </c>
      <c r="H4855" s="4">
        <f>INDEX('ALL - prices'!$J$3:$DY$219,MATCH('COMBINED DATA'!A4855,'ALL - prices'!$B$3:$B$219,0),MATCH('COMBINED DATA'!G4855,'ALL - prices'!$J$1:$DY$1,0))</f>
        <v>21.4328</v>
      </c>
      <c r="I4855" s="14">
        <f t="shared" si="353"/>
        <v>1.1803687626472221</v>
      </c>
      <c r="J4855" s="6">
        <f>INDEX('market cap'!$B$3:$DQ$219,MATCH(A4855,'market cap'!$A$3:$A$219,0),MATCH(G4855,'market cap'!$B$1:$DQ$1,0))</f>
        <v>1427.597</v>
      </c>
      <c r="K4855">
        <f t="shared" si="355"/>
        <v>7.2637478901848258</v>
      </c>
      <c r="L4855">
        <f>INDEX('PB2'!$D$2:$AQ$224,MATCH(A4855,'PB2'!$B$2:$B$224,0),MATCH(G4855,'PB2'!$D$1:$AQ$1,0))</f>
        <v>3.8993339538574201</v>
      </c>
      <c r="M4855" s="16">
        <f t="shared" si="356"/>
        <v>0.25645405390598797</v>
      </c>
      <c r="N4855" s="6">
        <f>INDEX('ROA2'!$D$2:$AQ$224,MATCH(A4855,'ROA2'!$B$2:$B$224,0),MATCH(G4855,'ROA2'!$D$1:$AQ$1,0))</f>
        <v>7.7768449783325204</v>
      </c>
      <c r="O4855" s="6">
        <v>1079.4969599999999</v>
      </c>
      <c r="P4855" s="28">
        <v>0.15956744856442934</v>
      </c>
    </row>
    <row r="4856" spans="1:16" x14ac:dyDescent="0.3">
      <c r="A4856" t="s">
        <v>589</v>
      </c>
      <c r="B4856" t="str">
        <f>VLOOKUP(A4856,Sheet3!L:L,1,FALSE)</f>
        <v>NWC CN EQUITY</v>
      </c>
      <c r="C4856" t="str">
        <f>VLOOKUP(A4856,'ALL - prices'!B:C,2,FALSE)</f>
        <v>North West Co Inc/The</v>
      </c>
      <c r="D4856" t="str">
        <f>VLOOKUP(A4856,'ALL - prices'!B:I,8,FALSE)</f>
        <v>Consumer Staples</v>
      </c>
      <c r="E4856">
        <v>2018</v>
      </c>
      <c r="F4856" t="s">
        <v>681</v>
      </c>
      <c r="G4856" t="str">
        <f t="shared" si="354"/>
        <v>2018-Q3</v>
      </c>
      <c r="H4856" s="4">
        <f>INDEX('ALL - prices'!$J$3:$DY$219,MATCH('COMBINED DATA'!A4856,'ALL - prices'!$B$3:$B$219,0),MATCH('COMBINED DATA'!G4856,'ALL - prices'!$J$1:$DY$1,0))</f>
        <v>20.7851</v>
      </c>
      <c r="I4856" s="14">
        <f t="shared" si="353"/>
        <v>0.81193360976539675</v>
      </c>
      <c r="J4856" s="6">
        <f>INDEX('market cap'!$B$3:$DQ$219,MATCH(A4856,'market cap'!$A$3:$A$219,0),MATCH(G4856,'market cap'!$B$1:$DQ$1,0))</f>
        <v>1369.3875</v>
      </c>
      <c r="K4856">
        <f t="shared" si="355"/>
        <v>7.2221188385600081</v>
      </c>
      <c r="L4856">
        <f>INDEX('PB2'!$D$2:$AQ$224,MATCH(A4856,'PB2'!$B$2:$B$224,0),MATCH(G4856,'PB2'!$D$1:$AQ$1,0))</f>
        <v>3.4544320106506401</v>
      </c>
      <c r="M4856" s="16">
        <f t="shared" si="356"/>
        <v>0.28948319055544258</v>
      </c>
      <c r="N4856" s="6">
        <f>INDEX('ROA2'!$D$2:$AQ$224,MATCH(A4856,'ROA2'!$B$2:$B$224,0),MATCH(G4856,'ROA2'!$D$1:$AQ$1,0))</f>
        <v>7.0462827682495099</v>
      </c>
      <c r="O4856" s="6">
        <v>1114.9390080000001</v>
      </c>
      <c r="P4856" s="28">
        <v>3.283200352875483E-2</v>
      </c>
    </row>
    <row r="4857" spans="1:16" x14ac:dyDescent="0.3">
      <c r="A4857" t="s">
        <v>589</v>
      </c>
      <c r="B4857" t="str">
        <f>VLOOKUP(A4857,Sheet3!L:L,1,FALSE)</f>
        <v>NWC CN EQUITY</v>
      </c>
      <c r="C4857" t="str">
        <f>VLOOKUP(A4857,'ALL - prices'!B:C,2,FALSE)</f>
        <v>North West Co Inc/The</v>
      </c>
      <c r="D4857" t="str">
        <f>VLOOKUP(A4857,'ALL - prices'!B:I,8,FALSE)</f>
        <v>Consumer Staples</v>
      </c>
      <c r="E4857">
        <v>2018</v>
      </c>
      <c r="F4857" t="s">
        <v>682</v>
      </c>
      <c r="G4857" t="str">
        <f t="shared" si="354"/>
        <v>2018-Q4</v>
      </c>
      <c r="H4857" s="4">
        <f>INDEX('ALL - prices'!$J$3:$DY$219,MATCH('COMBINED DATA'!A4857,'ALL - prices'!$B$3:$B$219,0),MATCH('COMBINED DATA'!G4857,'ALL - prices'!$J$1:$DY$1,0))</f>
        <v>23.461400000000001</v>
      </c>
      <c r="I4857" s="14">
        <f t="shared" si="353"/>
        <v>0.61832666663072722</v>
      </c>
      <c r="J4857" s="6">
        <f>INDEX('market cap'!$B$3:$DQ$219,MATCH(A4857,'market cap'!$A$3:$A$219,0),MATCH(G4857,'market cap'!$B$1:$DQ$1,0))</f>
        <v>1530.0907999999999</v>
      </c>
      <c r="K4857">
        <f t="shared" si="355"/>
        <v>7.3330823590307812</v>
      </c>
      <c r="L4857">
        <f>INDEX('PB2'!$D$2:$AQ$224,MATCH(A4857,'PB2'!$B$2:$B$224,0),MATCH(G4857,'PB2'!$D$1:$AQ$1,0))</f>
        <v>3.81373190879822</v>
      </c>
      <c r="M4857" s="16">
        <f t="shared" si="356"/>
        <v>0.26221035560811595</v>
      </c>
      <c r="N4857" s="6">
        <f>INDEX('ROA2'!$D$2:$AQ$224,MATCH(A4857,'ROA2'!$B$2:$B$224,0),MATCH(G4857,'ROA2'!$D$1:$AQ$1,0))</f>
        <v>8.8140716552734393</v>
      </c>
      <c r="O4857" s="6">
        <v>1061.537024</v>
      </c>
      <c r="P4857" s="28">
        <v>-4.789677607189799E-2</v>
      </c>
    </row>
    <row r="4858" spans="1:16" x14ac:dyDescent="0.3">
      <c r="A4858" t="s">
        <v>589</v>
      </c>
      <c r="B4858" t="str">
        <f>VLOOKUP(A4858,Sheet3!L:L,1,FALSE)</f>
        <v>NWC CN EQUITY</v>
      </c>
      <c r="C4858" t="str">
        <f>VLOOKUP(A4858,'ALL - prices'!B:C,2,FALSE)</f>
        <v>North West Co Inc/The</v>
      </c>
      <c r="D4858" t="str">
        <f>VLOOKUP(A4858,'ALL - prices'!B:I,8,FALSE)</f>
        <v>Consumer Staples</v>
      </c>
      <c r="E4858">
        <v>2019</v>
      </c>
      <c r="F4858" t="s">
        <v>679</v>
      </c>
      <c r="G4858" t="str">
        <f t="shared" si="354"/>
        <v>2019-Q1</v>
      </c>
      <c r="H4858" s="4">
        <f>INDEX('ALL - prices'!$J$3:$DY$219,MATCH('COMBINED DATA'!A4858,'ALL - prices'!$B$3:$B$219,0),MATCH('COMBINED DATA'!G4858,'ALL - prices'!$J$1:$DY$1,0))</f>
        <v>21.759399999999999</v>
      </c>
      <c r="I4858" s="14">
        <f t="shared" si="353"/>
        <v>2.1742983349040821</v>
      </c>
      <c r="J4858" s="6">
        <f>INDEX('market cap'!$B$3:$DQ$219,MATCH(A4858,'market cap'!$A$3:$A$219,0),MATCH(G4858,'market cap'!$B$1:$DQ$1,0))</f>
        <v>1402.9891</v>
      </c>
      <c r="K4858">
        <f t="shared" si="355"/>
        <v>7.2463603110059953</v>
      </c>
      <c r="L4858">
        <f>INDEX('PB2'!$D$2:$AQ$224,MATCH(A4858,'PB2'!$B$2:$B$224,0),MATCH(G4858,'PB2'!$D$1:$AQ$1,0))</f>
        <v>3.3523299694061302</v>
      </c>
      <c r="M4858" s="16">
        <f t="shared" si="356"/>
        <v>0.2982999910886312</v>
      </c>
      <c r="N4858" s="6">
        <f>INDEX('ROA2'!$D$2:$AQ$224,MATCH(A4858,'ROA2'!$B$2:$B$224,0),MATCH(G4858,'ROA2'!$D$1:$AQ$1,0))</f>
        <v>8.3370456695556605</v>
      </c>
      <c r="O4858" s="6">
        <v>1149.8609919999999</v>
      </c>
      <c r="P4858" s="28">
        <v>8.3203850645910141E-2</v>
      </c>
    </row>
    <row r="4859" spans="1:16" x14ac:dyDescent="0.3">
      <c r="A4859" t="s">
        <v>589</v>
      </c>
      <c r="B4859" t="str">
        <f>VLOOKUP(A4859,Sheet3!L:L,1,FALSE)</f>
        <v>NWC CN EQUITY</v>
      </c>
      <c r="C4859" t="str">
        <f>VLOOKUP(A4859,'ALL - prices'!B:C,2,FALSE)</f>
        <v>North West Co Inc/The</v>
      </c>
      <c r="D4859" t="str">
        <f>VLOOKUP(A4859,'ALL - prices'!B:I,8,FALSE)</f>
        <v>Consumer Staples</v>
      </c>
      <c r="E4859">
        <v>2019</v>
      </c>
      <c r="F4859" t="s">
        <v>680</v>
      </c>
      <c r="G4859" t="str">
        <f t="shared" si="354"/>
        <v>2019-Q2</v>
      </c>
      <c r="H4859" s="4">
        <f>INDEX('ALL - prices'!$J$3:$DY$219,MATCH('COMBINED DATA'!A4859,'ALL - prices'!$B$3:$B$219,0),MATCH('COMBINED DATA'!G4859,'ALL - prices'!$J$1:$DY$1,0))</f>
        <v>22.826799999999999</v>
      </c>
      <c r="I4859" s="14">
        <f t="shared" si="353"/>
        <v>2.5130670252369511</v>
      </c>
      <c r="J4859" s="6">
        <f>INDEX('market cap'!$B$3:$DQ$219,MATCH(A4859,'market cap'!$A$3:$A$219,0),MATCH(G4859,'market cap'!$B$1:$DQ$1,0))</f>
        <v>1468.7528</v>
      </c>
      <c r="K4859">
        <f t="shared" si="355"/>
        <v>7.2921688842736305</v>
      </c>
      <c r="L4859">
        <f>INDEX('PB2'!$D$2:$AQ$224,MATCH(A4859,'PB2'!$B$2:$B$224,0),MATCH(G4859,'PB2'!$D$1:$AQ$1,0))</f>
        <v>3.6634140014648402</v>
      </c>
      <c r="M4859" s="16">
        <f t="shared" si="356"/>
        <v>0.27296942131032514</v>
      </c>
      <c r="N4859" s="6">
        <f>INDEX('ROA2'!$D$2:$AQ$224,MATCH(A4859,'ROA2'!$B$2:$B$224,0),MATCH(G4859,'ROA2'!$D$1:$AQ$1,0))</f>
        <v>8.2820682525634801</v>
      </c>
      <c r="O4859" s="6">
        <v>1194.765952</v>
      </c>
      <c r="P4859" s="28">
        <v>3.9052511836143826E-2</v>
      </c>
    </row>
    <row r="4860" spans="1:16" x14ac:dyDescent="0.3">
      <c r="A4860" t="s">
        <v>589</v>
      </c>
      <c r="B4860" t="str">
        <f>VLOOKUP(A4860,Sheet3!L:L,1,FALSE)</f>
        <v>NWC CN EQUITY</v>
      </c>
      <c r="C4860" t="str">
        <f>VLOOKUP(A4860,'ALL - prices'!B:C,2,FALSE)</f>
        <v>North West Co Inc/The</v>
      </c>
      <c r="D4860" t="str">
        <f>VLOOKUP(A4860,'ALL - prices'!B:I,8,FALSE)</f>
        <v>Consumer Staples</v>
      </c>
      <c r="E4860">
        <v>2019</v>
      </c>
      <c r="F4860" t="s">
        <v>681</v>
      </c>
      <c r="G4860" t="str">
        <f t="shared" si="354"/>
        <v>2019-Q3</v>
      </c>
      <c r="H4860" s="4">
        <f>INDEX('ALL - prices'!$J$3:$DY$219,MATCH('COMBINED DATA'!A4860,'ALL - prices'!$B$3:$B$219,0),MATCH('COMBINED DATA'!G4860,'ALL - prices'!$J$1:$DY$1,0))</f>
        <v>21.867599999999999</v>
      </c>
      <c r="I4860" s="14">
        <f t="shared" si="353"/>
        <v>4.9414751551704326</v>
      </c>
      <c r="J4860" s="6">
        <f>INDEX('market cap'!$B$3:$DQ$219,MATCH(A4860,'market cap'!$A$3:$A$219,0),MATCH(G4860,'market cap'!$B$1:$DQ$1,0))</f>
        <v>1390.6224</v>
      </c>
      <c r="K4860">
        <f t="shared" si="355"/>
        <v>7.2375066956899357</v>
      </c>
      <c r="L4860">
        <f>INDEX('PB2'!$D$2:$AQ$224,MATCH(A4860,'PB2'!$B$2:$B$224,0),MATCH(G4860,'PB2'!$D$1:$AQ$1,0))</f>
        <v>3.3210799694061302</v>
      </c>
      <c r="M4860" s="16">
        <f t="shared" si="356"/>
        <v>0.30110687162369604</v>
      </c>
      <c r="N4860" s="6">
        <f>INDEX('ROA2'!$D$2:$AQ$224,MATCH(A4860,'ROA2'!$B$2:$B$224,0),MATCH(G4860,'ROA2'!$D$1:$AQ$1,0))</f>
        <v>8.1168088912963903</v>
      </c>
      <c r="O4860" s="6">
        <v>1193.0370559999999</v>
      </c>
      <c r="P4860" s="28">
        <v>-1.4470583105468987E-3</v>
      </c>
    </row>
    <row r="4861" spans="1:16" x14ac:dyDescent="0.3">
      <c r="A4861" t="s">
        <v>589</v>
      </c>
      <c r="B4861" t="str">
        <f>VLOOKUP(A4861,Sheet3!L:L,1,FALSE)</f>
        <v>NWC CN EQUITY</v>
      </c>
      <c r="C4861" t="str">
        <f>VLOOKUP(A4861,'ALL - prices'!B:C,2,FALSE)</f>
        <v>North West Co Inc/The</v>
      </c>
      <c r="D4861" t="str">
        <f>VLOOKUP(A4861,'ALL - prices'!B:I,8,FALSE)</f>
        <v>Consumer Staples</v>
      </c>
      <c r="E4861">
        <v>2019</v>
      </c>
      <c r="F4861" t="s">
        <v>682</v>
      </c>
      <c r="G4861" t="str">
        <f t="shared" si="354"/>
        <v>2019-Q4</v>
      </c>
      <c r="H4861" s="4">
        <f>INDEX('ALL - prices'!$J$3:$DY$219,MATCH('COMBINED DATA'!A4861,'ALL - prices'!$B$3:$B$219,0),MATCH('COMBINED DATA'!G4861,'ALL - prices'!$J$1:$DY$1,0))</f>
        <v>21.370999999999999</v>
      </c>
      <c r="I4861" s="14">
        <f t="shared" si="353"/>
        <v>5.0054844529942253</v>
      </c>
      <c r="J4861" s="6">
        <f>INDEX('market cap'!$B$3:$DQ$219,MATCH(A4861,'market cap'!$A$3:$A$219,0),MATCH(G4861,'market cap'!$B$1:$DQ$1,0))</f>
        <v>1343.1766</v>
      </c>
      <c r="K4861">
        <f t="shared" si="355"/>
        <v>7.202792684527604</v>
      </c>
      <c r="L4861">
        <f>INDEX('PB2'!$D$2:$AQ$224,MATCH(A4861,'PB2'!$B$2:$B$224,0),MATCH(G4861,'PB2'!$D$1:$AQ$1,0))</f>
        <v>3.2461509704589799</v>
      </c>
      <c r="M4861" s="16">
        <f t="shared" si="356"/>
        <v>0.30805714493882824</v>
      </c>
      <c r="N4861" s="6">
        <f>INDEX('ROA2'!$D$2:$AQ$224,MATCH(A4861,'ROA2'!$B$2:$B$224,0),MATCH(G4861,'ROA2'!$D$1:$AQ$1,0))</f>
        <v>6.8834390640258798</v>
      </c>
      <c r="O4861" s="6">
        <v>1246.844032</v>
      </c>
      <c r="P4861" s="28">
        <v>4.5100842198819414E-2</v>
      </c>
    </row>
    <row r="4862" spans="1:16" x14ac:dyDescent="0.3">
      <c r="A4862" t="s">
        <v>589</v>
      </c>
      <c r="B4862" t="str">
        <f>VLOOKUP(A4862,Sheet3!L:L,1,FALSE)</f>
        <v>NWC CN EQUITY</v>
      </c>
      <c r="C4862" t="str">
        <f>VLOOKUP(A4862,'ALL - prices'!B:C,2,FALSE)</f>
        <v>North West Co Inc/The</v>
      </c>
      <c r="D4862" t="str">
        <f>VLOOKUP(A4862,'ALL - prices'!B:I,8,FALSE)</f>
        <v>Consumer Staples</v>
      </c>
      <c r="E4862">
        <v>2020</v>
      </c>
      <c r="F4862" t="s">
        <v>679</v>
      </c>
      <c r="G4862" t="str">
        <f t="shared" si="354"/>
        <v>2020-Q1</v>
      </c>
      <c r="H4862" s="4">
        <f>INDEX('ALL - prices'!$J$3:$DY$219,MATCH('COMBINED DATA'!A4862,'ALL - prices'!$B$3:$B$219,0),MATCH('COMBINED DATA'!G4862,'ALL - prices'!$J$1:$DY$1,0))</f>
        <v>17.8445</v>
      </c>
      <c r="I4862" s="14">
        <f t="shared" si="353"/>
        <v>2.8491965152477627</v>
      </c>
      <c r="J4862" s="6">
        <f>INDEX('market cap'!$B$3:$DQ$219,MATCH(A4862,'market cap'!$A$3:$A$219,0),MATCH(G4862,'market cap'!$B$1:$DQ$1,0))</f>
        <v>1101.8667</v>
      </c>
      <c r="K4862">
        <f t="shared" si="355"/>
        <v>7.0047610205089033</v>
      </c>
      <c r="L4862">
        <f>INDEX('PB2'!$D$2:$AQ$224,MATCH(A4862,'PB2'!$B$2:$B$224,0),MATCH(G4862,'PB2'!$D$1:$AQ$1,0))</f>
        <v>3.0665950775146502</v>
      </c>
      <c r="M4862" s="16">
        <f t="shared" si="356"/>
        <v>0.32609456896750094</v>
      </c>
      <c r="N4862" s="6">
        <f>INDEX('ROA2'!$D$2:$AQ$224,MATCH(A4862,'ROA2'!$B$2:$B$224,0),MATCH(G4862,'ROA2'!$D$1:$AQ$1,0))</f>
        <v>6.9945130348205602</v>
      </c>
      <c r="O4862" s="6">
        <v>1215.5360000000001</v>
      </c>
      <c r="P4862" s="28">
        <v>-2.5109822236370871E-2</v>
      </c>
    </row>
    <row r="4863" spans="1:16" x14ac:dyDescent="0.3">
      <c r="A4863" t="s">
        <v>589</v>
      </c>
      <c r="B4863" t="str">
        <f>VLOOKUP(A4863,Sheet3!L:L,1,FALSE)</f>
        <v>NWC CN EQUITY</v>
      </c>
      <c r="C4863" t="str">
        <f>VLOOKUP(A4863,'ALL - prices'!B:C,2,FALSE)</f>
        <v>North West Co Inc/The</v>
      </c>
      <c r="D4863" t="str">
        <f>VLOOKUP(A4863,'ALL - prices'!B:I,8,FALSE)</f>
        <v>Consumer Staples</v>
      </c>
      <c r="E4863">
        <v>2020</v>
      </c>
      <c r="F4863" t="s">
        <v>680</v>
      </c>
      <c r="G4863" t="str">
        <f t="shared" si="354"/>
        <v>2020-Q2</v>
      </c>
      <c r="H4863" s="4">
        <f>INDEX('ALL - prices'!$J$3:$DY$219,MATCH('COMBINED DATA'!A4863,'ALL - prices'!$B$3:$B$219,0),MATCH('COMBINED DATA'!G4863,'ALL - prices'!$J$1:$DY$1,0))</f>
        <v>23.886900000000001</v>
      </c>
      <c r="I4863" s="14">
        <f t="shared" si="353"/>
        <v>1.5360643223836679</v>
      </c>
      <c r="J4863" s="6">
        <f>INDEX('market cap'!$B$3:$DQ$219,MATCH(A4863,'market cap'!$A$3:$A$219,0),MATCH(G4863,'market cap'!$B$1:$DQ$1,0))</f>
        <v>1458.6711</v>
      </c>
      <c r="K4863">
        <f t="shared" si="355"/>
        <v>7.2852810947343905</v>
      </c>
      <c r="L4863">
        <f>INDEX('PB2'!$D$2:$AQ$224,MATCH(A4863,'PB2'!$B$2:$B$224,0),MATCH(G4863,'PB2'!$D$1:$AQ$1,0))</f>
        <v>3.14195609092712</v>
      </c>
      <c r="M4863" s="16">
        <f t="shared" si="356"/>
        <v>0.31827306654209886</v>
      </c>
      <c r="N4863" s="6">
        <f>INDEX('ROA2'!$D$2:$AQ$224,MATCH(A4863,'ROA2'!$B$2:$B$224,0),MATCH(G4863,'ROA2'!$D$1:$AQ$1,0))</f>
        <v>5.6424431800842303</v>
      </c>
      <c r="O4863" s="6">
        <v>1246.5169920000001</v>
      </c>
      <c r="P4863" s="28">
        <v>2.5487514972818585E-2</v>
      </c>
    </row>
    <row r="4864" spans="1:16" x14ac:dyDescent="0.3">
      <c r="A4864" t="s">
        <v>589</v>
      </c>
      <c r="B4864" t="str">
        <f>VLOOKUP(A4864,Sheet3!L:L,1,FALSE)</f>
        <v>NWC CN EQUITY</v>
      </c>
      <c r="C4864" t="str">
        <f>VLOOKUP(A4864,'ALL - prices'!B:C,2,FALSE)</f>
        <v>North West Co Inc/The</v>
      </c>
      <c r="D4864" t="str">
        <f>VLOOKUP(A4864,'ALL - prices'!B:I,8,FALSE)</f>
        <v>Consumer Staples</v>
      </c>
      <c r="E4864">
        <v>2020</v>
      </c>
      <c r="F4864" t="s">
        <v>681</v>
      </c>
      <c r="G4864" t="str">
        <f t="shared" si="354"/>
        <v>2020-Q3</v>
      </c>
      <c r="H4864" s="4">
        <f>INDEX('ALL - prices'!$J$3:$DY$219,MATCH('COMBINED DATA'!A4864,'ALL - prices'!$B$3:$B$219,0),MATCH('COMBINED DATA'!G4864,'ALL - prices'!$J$1:$DY$1,0))</f>
        <v>29.584299999999999</v>
      </c>
      <c r="I4864" s="14">
        <f t="shared" si="353"/>
        <v>1.4742433245567022</v>
      </c>
      <c r="J4864" s="6">
        <f>INDEX('market cap'!$B$3:$DQ$219,MATCH(A4864,'market cap'!$A$3:$A$219,0),MATCH(G4864,'market cap'!$B$1:$DQ$1,0))</f>
        <v>1788.9362000000001</v>
      </c>
      <c r="K4864">
        <f t="shared" si="355"/>
        <v>7.4893764204915829</v>
      </c>
      <c r="L4864">
        <f>INDEX('PB2'!$D$2:$AQ$224,MATCH(A4864,'PB2'!$B$2:$B$224,0),MATCH(G4864,'PB2'!$D$1:$AQ$1,0))</f>
        <v>3.3503110408782999</v>
      </c>
      <c r="M4864" s="16">
        <f t="shared" si="356"/>
        <v>0.29847974943181554</v>
      </c>
      <c r="N4864" s="6">
        <f>INDEX('ROA2'!$D$2:$AQ$224,MATCH(A4864,'ROA2'!$B$2:$B$224,0),MATCH(G4864,'ROA2'!$D$1:$AQ$1,0))</f>
        <v>9.3993759155273402</v>
      </c>
      <c r="O4864" s="6">
        <v>1225.1659520000001</v>
      </c>
      <c r="P4864" s="28">
        <v>-1.7128559126773628E-2</v>
      </c>
    </row>
    <row r="4865" spans="1:16" x14ac:dyDescent="0.3">
      <c r="A4865" t="s">
        <v>589</v>
      </c>
      <c r="B4865" t="str">
        <f>VLOOKUP(A4865,Sheet3!L:L,1,FALSE)</f>
        <v>NWC CN EQUITY</v>
      </c>
      <c r="C4865" t="str">
        <f>VLOOKUP(A4865,'ALL - prices'!B:C,2,FALSE)</f>
        <v>North West Co Inc/The</v>
      </c>
      <c r="D4865" t="str">
        <f>VLOOKUP(A4865,'ALL - prices'!B:I,8,FALSE)</f>
        <v>Consumer Staples</v>
      </c>
      <c r="E4865">
        <v>2020</v>
      </c>
      <c r="F4865" t="s">
        <v>682</v>
      </c>
      <c r="G4865" t="str">
        <f t="shared" si="354"/>
        <v>2020-Q4</v>
      </c>
      <c r="H4865" s="4">
        <f>INDEX('ALL - prices'!$J$3:$DY$219,MATCH('COMBINED DATA'!A4865,'ALL - prices'!$B$3:$B$219,0),MATCH('COMBINED DATA'!G4865,'ALL - prices'!$J$1:$DY$1,0))</f>
        <v>26.654800000000002</v>
      </c>
      <c r="I4865" s="14">
        <f t="shared" si="353"/>
        <v>0.55120859028139146</v>
      </c>
      <c r="J4865" s="6">
        <f>INDEX('market cap'!$B$3:$DQ$219,MATCH(A4865,'market cap'!$A$3:$A$219,0),MATCH(G4865,'market cap'!$B$1:$DQ$1,0))</f>
        <v>1582.8804</v>
      </c>
      <c r="K4865">
        <f t="shared" si="355"/>
        <v>7.3670015042788126</v>
      </c>
      <c r="L4865">
        <f>INDEX('PB2'!$D$2:$AQ$224,MATCH(A4865,'PB2'!$B$2:$B$224,0),MATCH(G4865,'PB2'!$D$1:$AQ$1,0))</f>
        <v>3.2029581069946298</v>
      </c>
      <c r="M4865" s="16">
        <f t="shared" si="356"/>
        <v>0.31221138915810259</v>
      </c>
      <c r="N4865" s="6">
        <f>INDEX('ROA2'!$D$2:$AQ$224,MATCH(A4865,'ROA2'!$B$2:$B$224,0),MATCH(G4865,'ROA2'!$D$1:$AQ$1,0))</f>
        <v>10.096961975097701</v>
      </c>
      <c r="O4865" s="6">
        <v>1212.470016</v>
      </c>
      <c r="P4865" s="28">
        <v>-1.0362625552297484E-2</v>
      </c>
    </row>
    <row r="4866" spans="1:16" x14ac:dyDescent="0.3">
      <c r="A4866" t="s">
        <v>589</v>
      </c>
      <c r="B4866" t="str">
        <f>VLOOKUP(A4866,Sheet3!L:L,1,FALSE)</f>
        <v>NWC CN EQUITY</v>
      </c>
      <c r="C4866" t="str">
        <f>VLOOKUP(A4866,'ALL - prices'!B:C,2,FALSE)</f>
        <v>North West Co Inc/The</v>
      </c>
      <c r="D4866" t="str">
        <f>VLOOKUP(A4866,'ALL - prices'!B:I,8,FALSE)</f>
        <v>Consumer Staples</v>
      </c>
      <c r="E4866">
        <v>2021</v>
      </c>
      <c r="F4866" t="s">
        <v>679</v>
      </c>
      <c r="G4866" t="str">
        <f t="shared" si="354"/>
        <v>2021-Q1</v>
      </c>
      <c r="H4866" s="4">
        <f>INDEX('ALL - prices'!$J$3:$DY$219,MATCH('COMBINED DATA'!A4866,'ALL - prices'!$B$3:$B$219,0),MATCH('COMBINED DATA'!G4866,'ALL - prices'!$J$1:$DY$1,0))</f>
        <v>29.998899999999999</v>
      </c>
      <c r="I4866" s="14">
        <f t="shared" si="353"/>
        <v>1.8579400230272962</v>
      </c>
      <c r="J4866" s="6">
        <f>INDEX('market cap'!$B$3:$DQ$219,MATCH(A4866,'market cap'!$A$3:$A$219,0),MATCH(G4866,'market cap'!$B$1:$DQ$1,0))</f>
        <v>1772.519</v>
      </c>
      <c r="K4866">
        <f t="shared" si="355"/>
        <v>7.4801569776718209</v>
      </c>
      <c r="L4866">
        <f>INDEX('PB2'!$D$2:$AQ$224,MATCH(A4866,'PB2'!$B$2:$B$224,0),MATCH(G4866,'PB2'!$D$1:$AQ$1,0))</f>
        <v>3.3558640480041499</v>
      </c>
      <c r="M4866" s="16">
        <f t="shared" si="356"/>
        <v>0.29798584975298242</v>
      </c>
      <c r="N4866" s="6">
        <f>INDEX('ROA2'!$D$2:$AQ$224,MATCH(A4866,'ROA2'!$B$2:$B$224,0),MATCH(G4866,'ROA2'!$D$1:$AQ$1,0))</f>
        <v>11.6236982345581</v>
      </c>
      <c r="O4866" s="6">
        <v>1191.1679999999999</v>
      </c>
      <c r="P4866" s="28">
        <v>-1.7569107457416987E-2</v>
      </c>
    </row>
    <row r="4867" spans="1:16" x14ac:dyDescent="0.3">
      <c r="A4867" t="s">
        <v>589</v>
      </c>
      <c r="B4867" t="str">
        <f>VLOOKUP(A4867,Sheet3!L:L,1,FALSE)</f>
        <v>NWC CN EQUITY</v>
      </c>
      <c r="C4867" t="str">
        <f>VLOOKUP(A4867,'ALL - prices'!B:C,2,FALSE)</f>
        <v>North West Co Inc/The</v>
      </c>
      <c r="D4867" t="str">
        <f>VLOOKUP(A4867,'ALL - prices'!B:I,8,FALSE)</f>
        <v>Consumer Staples</v>
      </c>
      <c r="E4867">
        <v>2021</v>
      </c>
      <c r="F4867" t="s">
        <v>680</v>
      </c>
      <c r="G4867" t="str">
        <f t="shared" si="354"/>
        <v>2021-Q2</v>
      </c>
      <c r="H4867" s="4">
        <f>INDEX('ALL - prices'!$J$3:$DY$219,MATCH('COMBINED DATA'!A4867,'ALL - prices'!$B$3:$B$219,0),MATCH('COMBINED DATA'!G4867,'ALL - prices'!$J$1:$DY$1,0))</f>
        <v>29.505700000000001</v>
      </c>
      <c r="I4867" s="14">
        <f t="shared" si="353"/>
        <v>1.9059503952534207</v>
      </c>
      <c r="J4867" s="6">
        <f>INDEX('market cap'!$B$3:$DQ$219,MATCH(A4867,'market cap'!$A$3:$A$219,0),MATCH(G4867,'market cap'!$B$1:$DQ$1,0))</f>
        <v>1708.3457000000001</v>
      </c>
      <c r="K4867">
        <f t="shared" si="355"/>
        <v>7.4432807543366879</v>
      </c>
      <c r="L4867">
        <f>INDEX('PB2'!$D$2:$AQ$224,MATCH(A4867,'PB2'!$B$2:$B$224,0),MATCH(G4867,'PB2'!$D$1:$AQ$1,0))</f>
        <v>3.3130359649658199</v>
      </c>
      <c r="M4867" s="16">
        <f t="shared" si="356"/>
        <v>0.30183795484704823</v>
      </c>
      <c r="N4867" s="6">
        <f>INDEX('ROA2'!$D$2:$AQ$224,MATCH(A4867,'ROA2'!$B$2:$B$224,0),MATCH(G4867,'ROA2'!$D$1:$AQ$1,0))</f>
        <v>13.897759437561</v>
      </c>
      <c r="O4867" s="6">
        <v>1174.82304</v>
      </c>
      <c r="P4867" s="28">
        <v>-1.3721792392005076E-2</v>
      </c>
    </row>
    <row r="4868" spans="1:16" x14ac:dyDescent="0.3">
      <c r="A4868" t="s">
        <v>589</v>
      </c>
      <c r="B4868" t="str">
        <f>VLOOKUP(A4868,Sheet3!L:L,1,FALSE)</f>
        <v>NWC CN EQUITY</v>
      </c>
      <c r="C4868" t="str">
        <f>VLOOKUP(A4868,'ALL - prices'!B:C,2,FALSE)</f>
        <v>North West Co Inc/The</v>
      </c>
      <c r="D4868" t="str">
        <f>VLOOKUP(A4868,'ALL - prices'!B:I,8,FALSE)</f>
        <v>Consumer Staples</v>
      </c>
      <c r="E4868">
        <v>2021</v>
      </c>
      <c r="F4868" t="s">
        <v>681</v>
      </c>
      <c r="G4868" t="str">
        <f t="shared" si="354"/>
        <v>2021-Q3</v>
      </c>
      <c r="H4868" s="4">
        <f>INDEX('ALL - prices'!$J$3:$DY$219,MATCH('COMBINED DATA'!A4868,'ALL - prices'!$B$3:$B$219,0),MATCH('COMBINED DATA'!G4868,'ALL - prices'!$J$1:$DY$1,0))</f>
        <v>28.665400000000002</v>
      </c>
      <c r="I4868" s="14">
        <f t="shared" si="353"/>
        <v>1.9910648147829526</v>
      </c>
      <c r="J4868" s="6">
        <f>INDEX('market cap'!$B$3:$DQ$219,MATCH(A4868,'market cap'!$A$3:$A$219,0),MATCH(G4868,'market cap'!$B$1:$DQ$1,0))</f>
        <v>1630.1746000000001</v>
      </c>
      <c r="K4868">
        <f t="shared" si="355"/>
        <v>7.3964424046286554</v>
      </c>
      <c r="L4868">
        <f>INDEX('PB2'!$D$2:$AQ$224,MATCH(A4868,'PB2'!$B$2:$B$224,0),MATCH(G4868,'PB2'!$D$1:$AQ$1,0))</f>
        <v>2.9813098907470699</v>
      </c>
      <c r="M4868" s="16">
        <f t="shared" si="356"/>
        <v>0.3354230310319789</v>
      </c>
      <c r="N4868" s="6">
        <f>INDEX('ROA2'!$D$2:$AQ$224,MATCH(A4868,'ROA2'!$B$2:$B$224,0),MATCH(G4868,'ROA2'!$D$1:$AQ$1,0))</f>
        <v>12.1998147964478</v>
      </c>
      <c r="O4868" s="6">
        <v>1204.0020480000001</v>
      </c>
      <c r="P4868" s="28">
        <v>2.483693884655179E-2</v>
      </c>
    </row>
    <row r="4869" spans="1:16" x14ac:dyDescent="0.3">
      <c r="A4869" t="s">
        <v>589</v>
      </c>
      <c r="B4869" t="str">
        <f>VLOOKUP(A4869,Sheet3!L:L,1,FALSE)</f>
        <v>NWC CN EQUITY</v>
      </c>
      <c r="C4869" t="str">
        <f>VLOOKUP(A4869,'ALL - prices'!B:C,2,FALSE)</f>
        <v>North West Co Inc/The</v>
      </c>
      <c r="D4869" t="str">
        <f>VLOOKUP(A4869,'ALL - prices'!B:I,8,FALSE)</f>
        <v>Consumer Staples</v>
      </c>
      <c r="E4869">
        <v>2021</v>
      </c>
      <c r="F4869" t="s">
        <v>682</v>
      </c>
      <c r="G4869" t="str">
        <f t="shared" si="354"/>
        <v>2021-Q4</v>
      </c>
      <c r="H4869" s="4">
        <f>INDEX('ALL - prices'!$J$3:$DY$219,MATCH('COMBINED DATA'!A4869,'ALL - prices'!$B$3:$B$219,0),MATCH('COMBINED DATA'!G4869,'ALL - prices'!$J$1:$DY$1,0))</f>
        <v>29.334599999999998</v>
      </c>
      <c r="I4869" s="14">
        <f t="shared" si="353"/>
        <v>2.1401528860885941</v>
      </c>
      <c r="J4869" s="6">
        <f>INDEX('market cap'!$B$3:$DQ$219,MATCH(A4869,'market cap'!$A$3:$A$219,0),MATCH(G4869,'market cap'!$B$1:$DQ$1,0))</f>
        <v>1645.4323999999999</v>
      </c>
      <c r="K4869">
        <f t="shared" si="355"/>
        <v>7.4057584858014431</v>
      </c>
      <c r="L4869">
        <f>INDEX('PB2'!$D$2:$AQ$224,MATCH(A4869,'PB2'!$B$2:$B$224,0),MATCH(G4869,'PB2'!$D$1:$AQ$1,0))</f>
        <v>2.9768440723419198</v>
      </c>
      <c r="M4869" s="16">
        <f t="shared" si="356"/>
        <v>0.33592622780987241</v>
      </c>
      <c r="N4869" s="6">
        <f>INDEX('ROA2'!$D$2:$AQ$224,MATCH(A4869,'ROA2'!$B$2:$B$224,0),MATCH(G4869,'ROA2'!$D$1:$AQ$1,0))</f>
        <v>12.4783716201782</v>
      </c>
      <c r="O4869" s="6">
        <v>1228.2489599999999</v>
      </c>
      <c r="P4869" s="28">
        <v>2.0138596973549198E-2</v>
      </c>
    </row>
    <row r="4870" spans="1:16" x14ac:dyDescent="0.3">
      <c r="A4870" t="s">
        <v>589</v>
      </c>
      <c r="B4870" t="str">
        <f>VLOOKUP(A4870,Sheet3!L:L,1,FALSE)</f>
        <v>NWC CN EQUITY</v>
      </c>
      <c r="C4870" t="str">
        <f>VLOOKUP(A4870,'ALL - prices'!B:C,2,FALSE)</f>
        <v>North West Co Inc/The</v>
      </c>
      <c r="D4870" t="str">
        <f>VLOOKUP(A4870,'ALL - prices'!B:I,8,FALSE)</f>
        <v>Consumer Staples</v>
      </c>
      <c r="E4870">
        <v>2022</v>
      </c>
      <c r="F4870" t="s">
        <v>679</v>
      </c>
      <c r="G4870" t="str">
        <f t="shared" si="354"/>
        <v>2022-Q1</v>
      </c>
      <c r="H4870" s="4">
        <f>INDEX('ALL - prices'!$J$3:$DY$219,MATCH('COMBINED DATA'!A4870,'ALL - prices'!$B$3:$B$219,0),MATCH('COMBINED DATA'!G4870,'ALL - prices'!$J$1:$DY$1,0))</f>
        <v>32.813000000000002</v>
      </c>
      <c r="I4870" s="14">
        <f t="shared" si="353"/>
        <v>2.5219593070996753</v>
      </c>
      <c r="J4870" s="6">
        <f>INDEX('market cap'!$B$3:$DQ$219,MATCH(A4870,'market cap'!$A$3:$A$219,0),MATCH(G4870,'market cap'!$B$1:$DQ$1,0))</f>
        <v>1833.595</v>
      </c>
      <c r="K4870">
        <f t="shared" si="355"/>
        <v>7.5140337996406119</v>
      </c>
      <c r="L4870">
        <f>INDEX('PB2'!$D$2:$AQ$224,MATCH(A4870,'PB2'!$B$2:$B$224,0),MATCH(G4870,'PB2'!$D$1:$AQ$1,0))</f>
        <v>2.9455111026763898</v>
      </c>
      <c r="M4870" s="16">
        <f t="shared" si="356"/>
        <v>0.33949965392809639</v>
      </c>
      <c r="N4870" s="6">
        <f>INDEX('ROA2'!$D$2:$AQ$224,MATCH(A4870,'ROA2'!$B$2:$B$224,0),MATCH(G4870,'ROA2'!$D$1:$AQ$1,0))</f>
        <v>12.8442888259888</v>
      </c>
      <c r="O4870" s="6">
        <v>1219.27296</v>
      </c>
      <c r="P4870" s="28">
        <v>-7.3079646654045493E-3</v>
      </c>
    </row>
    <row r="4871" spans="1:16" x14ac:dyDescent="0.3">
      <c r="A4871" t="s">
        <v>589</v>
      </c>
      <c r="B4871" t="str">
        <f>VLOOKUP(A4871,Sheet3!L:L,1,FALSE)</f>
        <v>NWC CN EQUITY</v>
      </c>
      <c r="C4871" t="str">
        <f>VLOOKUP(A4871,'ALL - prices'!B:C,2,FALSE)</f>
        <v>North West Co Inc/The</v>
      </c>
      <c r="D4871" t="str">
        <f>VLOOKUP(A4871,'ALL - prices'!B:I,8,FALSE)</f>
        <v>Consumer Staples</v>
      </c>
      <c r="E4871">
        <v>2022</v>
      </c>
      <c r="F4871" t="s">
        <v>680</v>
      </c>
      <c r="G4871" t="str">
        <f t="shared" si="354"/>
        <v>2022-Q2</v>
      </c>
      <c r="H4871" s="4">
        <f>INDEX('ALL - prices'!$J$3:$DY$219,MATCH('COMBINED DATA'!A4871,'ALL - prices'!$B$3:$B$219,0),MATCH('COMBINED DATA'!G4871,'ALL - prices'!$J$1:$DY$1,0))</f>
        <v>29.127099999999999</v>
      </c>
      <c r="I4871" s="14">
        <f t="shared" si="353"/>
        <v>2.6178363984723476</v>
      </c>
      <c r="J4871" s="6">
        <f>INDEX('market cap'!$B$3:$DQ$219,MATCH(A4871,'market cap'!$A$3:$A$219,0),MATCH(G4871,'market cap'!$B$1:$DQ$1,0))</f>
        <v>1597.354</v>
      </c>
      <c r="K4871">
        <f t="shared" si="355"/>
        <v>7.376103789273861</v>
      </c>
      <c r="L4871">
        <f>INDEX('PB2'!$D$2:$AQ$224,MATCH(A4871,'PB2'!$B$2:$B$224,0),MATCH(G4871,'PB2'!$D$1:$AQ$1,0))</f>
        <v>2.76674103736877</v>
      </c>
      <c r="M4871" s="16">
        <f t="shared" si="356"/>
        <v>0.36143606737803746</v>
      </c>
      <c r="N4871" s="6">
        <f>INDEX('ROA2'!$D$2:$AQ$224,MATCH(A4871,'ROA2'!$B$2:$B$224,0),MATCH(G4871,'ROA2'!$D$1:$AQ$1,0))</f>
        <v>11.7787208557129</v>
      </c>
      <c r="O4871" s="6">
        <v>1245.235968</v>
      </c>
      <c r="P4871" s="28">
        <v>2.1293843832967431E-2</v>
      </c>
    </row>
    <row r="4872" spans="1:16" x14ac:dyDescent="0.3">
      <c r="A4872" t="s">
        <v>589</v>
      </c>
      <c r="B4872" t="str">
        <f>VLOOKUP(A4872,Sheet3!L:L,1,FALSE)</f>
        <v>NWC CN EQUITY</v>
      </c>
      <c r="C4872" t="str">
        <f>VLOOKUP(A4872,'ALL - prices'!B:C,2,FALSE)</f>
        <v>North West Co Inc/The</v>
      </c>
      <c r="D4872" t="str">
        <f>VLOOKUP(A4872,'ALL - prices'!B:I,8,FALSE)</f>
        <v>Consumer Staples</v>
      </c>
      <c r="E4872">
        <v>2022</v>
      </c>
      <c r="F4872" t="s">
        <v>681</v>
      </c>
      <c r="G4872" t="str">
        <f t="shared" si="354"/>
        <v>2022-Q3</v>
      </c>
      <c r="H4872" s="4">
        <f>INDEX('ALL - prices'!$J$3:$DY$219,MATCH('COMBINED DATA'!A4872,'ALL - prices'!$B$3:$B$219,0),MATCH('COMBINED DATA'!G4872,'ALL - prices'!$J$1:$DY$1,0))</f>
        <v>28.321899999999999</v>
      </c>
      <c r="I4872" s="14">
        <f t="shared" si="353"/>
        <v>2.1001064661503879</v>
      </c>
      <c r="J4872" s="6">
        <f>INDEX('market cap'!$B$3:$DQ$219,MATCH(A4872,'market cap'!$A$3:$A$219,0),MATCH(G4872,'market cap'!$B$1:$DQ$1,0))</f>
        <v>1534.9761000000001</v>
      </c>
      <c r="K4872">
        <f t="shared" si="355"/>
        <v>7.3362700898675097</v>
      </c>
      <c r="L4872">
        <f>INDEX('PB2'!$D$2:$AQ$224,MATCH(A4872,'PB2'!$B$2:$B$224,0),MATCH(G4872,'PB2'!$D$1:$AQ$1,0))</f>
        <v>2.7193140983581499</v>
      </c>
      <c r="M4872" s="16">
        <f t="shared" si="356"/>
        <v>0.36773979166429271</v>
      </c>
      <c r="N4872" s="6">
        <f>INDEX('ROA2'!$D$2:$AQ$224,MATCH(A4872,'ROA2'!$B$2:$B$224,0),MATCH(G4872,'ROA2'!$D$1:$AQ$1,0))</f>
        <v>10.637975692749</v>
      </c>
      <c r="O4872" s="6">
        <v>1279.008</v>
      </c>
      <c r="P4872" s="28">
        <v>2.7120989810663809E-2</v>
      </c>
    </row>
    <row r="4873" spans="1:16" x14ac:dyDescent="0.3">
      <c r="A4873" t="s">
        <v>589</v>
      </c>
      <c r="B4873" t="str">
        <f>VLOOKUP(A4873,Sheet3!L:L,1,FALSE)</f>
        <v>NWC CN EQUITY</v>
      </c>
      <c r="C4873" t="str">
        <f>VLOOKUP(A4873,'ALL - prices'!B:C,2,FALSE)</f>
        <v>North West Co Inc/The</v>
      </c>
      <c r="D4873" t="str">
        <f>VLOOKUP(A4873,'ALL - prices'!B:I,8,FALSE)</f>
        <v>Consumer Staples</v>
      </c>
      <c r="E4873">
        <v>2022</v>
      </c>
      <c r="F4873" t="s">
        <v>682</v>
      </c>
      <c r="G4873" t="str">
        <f t="shared" si="354"/>
        <v>2022-Q4</v>
      </c>
      <c r="H4873" s="4">
        <f>INDEX('ALL - prices'!$J$3:$DY$219,MATCH('COMBINED DATA'!A4873,'ALL - prices'!$B$3:$B$219,0),MATCH('COMBINED DATA'!G4873,'ALL - prices'!$J$1:$DY$1,0))</f>
        <v>31.828099999999999</v>
      </c>
      <c r="I4873" s="14">
        <f t="shared" si="353"/>
        <v>3.3738473837988971</v>
      </c>
      <c r="J4873" s="6">
        <f>INDEX('market cap'!$B$3:$DQ$219,MATCH(A4873,'market cap'!$A$3:$A$219,0),MATCH(G4873,'market cap'!$B$1:$DQ$1,0))</f>
        <v>1698.2825</v>
      </c>
      <c r="K4873">
        <f t="shared" si="355"/>
        <v>7.4373727252355639</v>
      </c>
      <c r="L4873">
        <f>INDEX('PB2'!$D$2:$AQ$224,MATCH(A4873,'PB2'!$B$2:$B$224,0),MATCH(G4873,'PB2'!$D$1:$AQ$1,0))</f>
        <v>2.7464239597320601</v>
      </c>
      <c r="M4873" s="16">
        <f t="shared" si="356"/>
        <v>0.3641098441689824</v>
      </c>
      <c r="N4873" s="6">
        <f>INDEX('ROA2'!$D$2:$AQ$224,MATCH(A4873,'ROA2'!$B$2:$B$224,0),MATCH(G4873,'ROA2'!$D$1:$AQ$1,0))</f>
        <v>9.60638332366943</v>
      </c>
      <c r="O4873" s="6">
        <v>1329.238016</v>
      </c>
      <c r="P4873" s="28">
        <v>3.9272636293127154E-2</v>
      </c>
    </row>
    <row r="4874" spans="1:16" x14ac:dyDescent="0.3">
      <c r="A4874" t="s">
        <v>589</v>
      </c>
      <c r="B4874" t="str">
        <f>VLOOKUP(A4874,Sheet3!L:L,1,FALSE)</f>
        <v>NWC CN EQUITY</v>
      </c>
      <c r="C4874" t="str">
        <f>VLOOKUP(A4874,'ALL - prices'!B:C,2,FALSE)</f>
        <v>North West Co Inc/The</v>
      </c>
      <c r="D4874" t="str">
        <f>VLOOKUP(A4874,'ALL - prices'!B:I,8,FALSE)</f>
        <v>Consumer Staples</v>
      </c>
      <c r="E4874">
        <v>2023</v>
      </c>
      <c r="F4874" t="s">
        <v>679</v>
      </c>
      <c r="G4874" t="str">
        <f t="shared" si="354"/>
        <v>2023-Q1</v>
      </c>
      <c r="H4874" s="4">
        <f>INDEX('ALL - prices'!$J$3:$DY$219,MATCH('COMBINED DATA'!A4874,'ALL - prices'!$B$3:$B$219,0),MATCH('COMBINED DATA'!G4874,'ALL - prices'!$J$1:$DY$1,0))</f>
        <v>33.814500000000002</v>
      </c>
      <c r="I4874" s="14">
        <f t="shared" si="353"/>
        <v>3.9389996653127546</v>
      </c>
      <c r="J4874" s="6">
        <f>INDEX('market cap'!$B$3:$DQ$219,MATCH(A4874,'market cap'!$A$3:$A$219,0),MATCH(G4874,'market cap'!$B$1:$DQ$1,0))</f>
        <v>1804.4954</v>
      </c>
      <c r="K4874">
        <f t="shared" si="355"/>
        <v>7.4980362748969949</v>
      </c>
      <c r="L4874">
        <f>INDEX('PB2'!$D$2:$AQ$224,MATCH(A4874,'PB2'!$B$2:$B$224,0),MATCH(G4874,'PB2'!$D$1:$AQ$1,0))</f>
        <v>2.98974609375</v>
      </c>
      <c r="M4874" s="16">
        <f t="shared" si="356"/>
        <v>0.33447656377592683</v>
      </c>
      <c r="N4874" s="6">
        <f>INDEX('ROA2'!$D$2:$AQ$224,MATCH(A4874,'ROA2'!$B$2:$B$224,0),MATCH(G4874,'ROA2'!$D$1:$AQ$1,0))</f>
        <v>9.5604228973388707</v>
      </c>
      <c r="O4874" s="6">
        <v>1336.8899839999999</v>
      </c>
      <c r="P4874" s="28">
        <v>5.7566575044449356E-3</v>
      </c>
    </row>
    <row r="4875" spans="1:16" x14ac:dyDescent="0.3">
      <c r="A4875" t="s">
        <v>589</v>
      </c>
      <c r="B4875" t="str">
        <f>VLOOKUP(A4875,Sheet3!L:L,1,FALSE)</f>
        <v>NWC CN EQUITY</v>
      </c>
      <c r="C4875" t="str">
        <f>VLOOKUP(A4875,'ALL - prices'!B:C,2,FALSE)</f>
        <v>North West Co Inc/The</v>
      </c>
      <c r="D4875" t="str">
        <f>VLOOKUP(A4875,'ALL - prices'!B:I,8,FALSE)</f>
        <v>Consumer Staples</v>
      </c>
      <c r="E4875">
        <v>2023</v>
      </c>
      <c r="F4875" t="s">
        <v>680</v>
      </c>
      <c r="G4875" t="str">
        <f t="shared" si="354"/>
        <v>2023-Q2</v>
      </c>
      <c r="H4875" s="4">
        <f>INDEX('ALL - prices'!$J$3:$DY$219,MATCH('COMBINED DATA'!A4875,'ALL - prices'!$B$3:$B$219,0),MATCH('COMBINED DATA'!G4875,'ALL - prices'!$J$1:$DY$1,0))</f>
        <v>28.7164</v>
      </c>
      <c r="I4875" s="14">
        <f t="shared" si="353"/>
        <v>3.263897858900203</v>
      </c>
      <c r="J4875" s="6">
        <f>INDEX('market cap'!$B$3:$DQ$219,MATCH(A4875,'market cap'!$A$3:$A$219,0),MATCH(G4875,'market cap'!$B$1:$DQ$1,0))</f>
        <v>1501.8152</v>
      </c>
      <c r="K4875">
        <f t="shared" si="355"/>
        <v>7.3144297888024727</v>
      </c>
      <c r="L4875">
        <f>INDEX('PB2'!$D$2:$AQ$224,MATCH(A4875,'PB2'!$B$2:$B$224,0),MATCH(G4875,'PB2'!$D$1:$AQ$1,0))</f>
        <v>2.39343309402466</v>
      </c>
      <c r="M4875" s="16">
        <f t="shared" si="356"/>
        <v>0.4178098825893885</v>
      </c>
      <c r="N4875" s="6">
        <f>INDEX('ROA2'!$D$2:$AQ$224,MATCH(A4875,'ROA2'!$B$2:$B$224,0),MATCH(G4875,'ROA2'!$D$1:$AQ$1,0))</f>
        <v>8.8262386322021502</v>
      </c>
      <c r="O4875" s="6">
        <v>1376.58304</v>
      </c>
      <c r="P4875" s="28">
        <v>2.9690592700259224E-2</v>
      </c>
    </row>
    <row r="4876" spans="1:16" x14ac:dyDescent="0.3">
      <c r="A4876" t="s">
        <v>589</v>
      </c>
      <c r="B4876" t="str">
        <f>VLOOKUP(A4876,Sheet3!L:L,1,FALSE)</f>
        <v>NWC CN EQUITY</v>
      </c>
      <c r="C4876" t="str">
        <f>VLOOKUP(A4876,'ALL - prices'!B:C,2,FALSE)</f>
        <v>North West Co Inc/The</v>
      </c>
      <c r="D4876" t="str">
        <f>VLOOKUP(A4876,'ALL - prices'!B:I,8,FALSE)</f>
        <v>Consumer Staples</v>
      </c>
      <c r="E4876">
        <v>2023</v>
      </c>
      <c r="F4876" t="s">
        <v>681</v>
      </c>
      <c r="G4876" t="str">
        <f t="shared" si="354"/>
        <v>2023-Q3</v>
      </c>
      <c r="H4876" s="4">
        <f>INDEX('ALL - prices'!$J$3:$DY$219,MATCH('COMBINED DATA'!A4876,'ALL - prices'!$B$3:$B$219,0),MATCH('COMBINED DATA'!G4876,'ALL - prices'!$J$1:$DY$1,0))</f>
        <v>31.6355</v>
      </c>
      <c r="I4876" s="14">
        <f t="shared" si="353"/>
        <v>5.9786511480433742</v>
      </c>
      <c r="J4876" s="6">
        <f>INDEX('market cap'!$B$3:$DQ$219,MATCH(A4876,'market cap'!$A$3:$A$219,0),MATCH(G4876,'market cap'!$B$1:$DQ$1,0))</f>
        <v>1630.9431</v>
      </c>
      <c r="K4876">
        <f t="shared" si="355"/>
        <v>7.3969137154398084</v>
      </c>
      <c r="L4876">
        <f>INDEX('PB2'!$D$2:$AQ$224,MATCH(A4876,'PB2'!$B$2:$B$224,0),MATCH(G4876,'PB2'!$D$1:$AQ$1,0))</f>
        <v>2.48554611206055</v>
      </c>
      <c r="M4876" s="16">
        <f t="shared" si="356"/>
        <v>0.40232607037452506</v>
      </c>
      <c r="N4876" s="6">
        <f>INDEX('ROA2'!$D$2:$AQ$224,MATCH(A4876,'ROA2'!$B$2:$B$224,0),MATCH(G4876,'ROA2'!$D$1:$AQ$1,0))</f>
        <v>9.0890531539916992</v>
      </c>
      <c r="O4876" s="6">
        <v>1385.427968</v>
      </c>
      <c r="P4876" s="28">
        <v>6.4252774754510866E-3</v>
      </c>
    </row>
    <row r="4877" spans="1:16" x14ac:dyDescent="0.3">
      <c r="A4877" t="s">
        <v>589</v>
      </c>
      <c r="B4877" t="str">
        <f>VLOOKUP(A4877,Sheet3!L:L,1,FALSE)</f>
        <v>NWC CN EQUITY</v>
      </c>
      <c r="C4877" t="str">
        <f>VLOOKUP(A4877,'ALL - prices'!B:C,2,FALSE)</f>
        <v>North West Co Inc/The</v>
      </c>
      <c r="D4877" t="str">
        <f>VLOOKUP(A4877,'ALL - prices'!B:I,8,FALSE)</f>
        <v>Consumer Staples</v>
      </c>
      <c r="E4877">
        <v>2023</v>
      </c>
      <c r="F4877" t="s">
        <v>682</v>
      </c>
      <c r="G4877" t="str">
        <f t="shared" si="354"/>
        <v>2023-Q4</v>
      </c>
      <c r="H4877" s="4">
        <f>INDEX('ALL - prices'!$J$3:$DY$219,MATCH('COMBINED DATA'!A4877,'ALL - prices'!$B$3:$B$219,0),MATCH('COMBINED DATA'!G4877,'ALL - prices'!$J$1:$DY$1,0))</f>
        <v>36.688099999999999</v>
      </c>
      <c r="I4877" s="14">
        <f t="shared" si="353"/>
        <v>6.1170316463542962</v>
      </c>
      <c r="J4877" s="6">
        <f>INDEX('market cap'!$B$3:$DQ$219,MATCH(A4877,'market cap'!$A$3:$A$219,0),MATCH(G4877,'market cap'!$B$1:$DQ$1,0))</f>
        <v>1872.7559000000001</v>
      </c>
      <c r="K4877">
        <f t="shared" si="355"/>
        <v>7.5351663682702332</v>
      </c>
      <c r="L4877">
        <f>INDEX('PB2'!$D$2:$AQ$224,MATCH(A4877,'PB2'!$B$2:$B$224,0),MATCH(G4877,'PB2'!$D$1:$AQ$1,0))</f>
        <v>2.7026228904724099</v>
      </c>
      <c r="M4877" s="16">
        <f t="shared" si="356"/>
        <v>0.37001092661699581</v>
      </c>
      <c r="N4877" s="6">
        <f>INDEX('ROA2'!$D$2:$AQ$224,MATCH(A4877,'ROA2'!$B$2:$B$224,0),MATCH(G4877,'ROA2'!$D$1:$AQ$1,0))</f>
        <v>9.3374042510986293</v>
      </c>
      <c r="O4877" s="6">
        <v>1430.1799679999999</v>
      </c>
      <c r="P4877" s="28">
        <v>3.2301931990447556E-2</v>
      </c>
    </row>
    <row r="4878" spans="1:16" x14ac:dyDescent="0.3">
      <c r="A4878" t="s">
        <v>589</v>
      </c>
      <c r="B4878" t="str">
        <f>VLOOKUP(A4878,Sheet3!L:L,1,FALSE)</f>
        <v>NWC CN EQUITY</v>
      </c>
      <c r="C4878" t="str">
        <f>VLOOKUP(A4878,'ALL - prices'!B:C,2,FALSE)</f>
        <v>North West Co Inc/The</v>
      </c>
      <c r="D4878" t="str">
        <f>VLOOKUP(A4878,'ALL - prices'!B:I,8,FALSE)</f>
        <v>Consumer Staples</v>
      </c>
      <c r="E4878" s="18">
        <v>2024</v>
      </c>
      <c r="F4878" t="s">
        <v>679</v>
      </c>
      <c r="G4878" t="str">
        <f t="shared" si="354"/>
        <v>2024-Q1</v>
      </c>
      <c r="H4878" s="4">
        <f>INDEX('ALL - prices'!$J$3:$DY$219,MATCH('COMBINED DATA'!A4878,'ALL - prices'!$B$3:$B$219,0),MATCH('COMBINED DATA'!G4878,'ALL - prices'!$J$1:$DY$1,0))</f>
        <v>36.669400000000003</v>
      </c>
      <c r="I4878" s="14" t="s">
        <v>769</v>
      </c>
      <c r="J4878" s="6">
        <f>INDEX('market cap'!$B$3:$DQ$219,MATCH(A4878,'market cap'!$A$3:$A$219,0),MATCH(G4878,'market cap'!$B$1:$DQ$1,0))</f>
        <v>1872.9396999999999</v>
      </c>
      <c r="K4878">
        <f t="shared" si="355"/>
        <v>7.5352645075852092</v>
      </c>
      <c r="L4878">
        <f>INDEX('PB2'!$D$2:$AQ$224,MATCH(A4878,'PB2'!$B$2:$B$224,0),MATCH(G4878,'PB2'!$D$1:$AQ$1,0))</f>
        <v>2.6602160930633501</v>
      </c>
      <c r="M4878" s="16">
        <f t="shared" si="356"/>
        <v>0.37590931150576501</v>
      </c>
      <c r="N4878" s="6">
        <f>INDEX('ROA2'!$D$2:$AQ$224,MATCH(A4878,'ROA2'!$B$2:$B$224,0),MATCH(G4878,'ROA2'!$D$1:$AQ$1,0))</f>
        <v>9.4691352844238299</v>
      </c>
      <c r="O4878" s="6">
        <v>1396.009984</v>
      </c>
      <c r="P4878" s="28">
        <v>-2.3892086845394751E-2</v>
      </c>
    </row>
    <row r="4879" spans="1:16" x14ac:dyDescent="0.3">
      <c r="A4879" t="s">
        <v>589</v>
      </c>
      <c r="B4879" t="str">
        <f>VLOOKUP(A4879,Sheet3!L:L,1,FALSE)</f>
        <v>NWC CN EQUITY</v>
      </c>
      <c r="C4879" t="str">
        <f>VLOOKUP(A4879,'ALL - prices'!B:C,2,FALSE)</f>
        <v>North West Co Inc/The</v>
      </c>
      <c r="D4879" t="str">
        <f>VLOOKUP(A4879,'ALL - prices'!B:I,8,FALSE)</f>
        <v>Consumer Staples</v>
      </c>
      <c r="E4879" s="18">
        <v>2024</v>
      </c>
      <c r="F4879" t="s">
        <v>680</v>
      </c>
      <c r="G4879" t="str">
        <f t="shared" si="354"/>
        <v>2024-Q2</v>
      </c>
      <c r="H4879" s="4">
        <f>INDEX('ALL - prices'!$J$3:$DY$219,MATCH('COMBINED DATA'!A4879,'ALL - prices'!$B$3:$B$219,0),MATCH('COMBINED DATA'!G4879,'ALL - prices'!$J$1:$DY$1,0))</f>
        <v>39.470199999999998</v>
      </c>
      <c r="I4879" s="14" t="s">
        <v>769</v>
      </c>
      <c r="J4879" s="6">
        <f>INDEX('market cap'!$B$3:$DQ$219,MATCH(A4879,'market cap'!$A$3:$A$219,0),MATCH(G4879,'market cap'!$B$1:$DQ$1,0))</f>
        <v>1977.7557999999999</v>
      </c>
      <c r="K4879">
        <f t="shared" si="355"/>
        <v>7.5897180465226635</v>
      </c>
      <c r="L4879">
        <f>INDEX('PB2'!$D$2:$AQ$224,MATCH(A4879,'PB2'!$B$2:$B$224,0),MATCH(G4879,'PB2'!$D$1:$AQ$1,0))</f>
        <v>2.9797570705413801</v>
      </c>
      <c r="M4879" s="16">
        <f t="shared" si="356"/>
        <v>0.33559782771765151</v>
      </c>
      <c r="N4879" s="6">
        <f>INDEX('ROA2'!$D$2:$AQ$224,MATCH(A4879,'ROA2'!$B$2:$B$224,0),MATCH(G4879,'ROA2'!$D$1:$AQ$1,0))</f>
        <v>9.52099514007568</v>
      </c>
      <c r="O4879" s="6">
        <v>1438.7530240000001</v>
      </c>
      <c r="P4879" s="28">
        <v>3.0618004519944796E-2</v>
      </c>
    </row>
    <row r="4880" spans="1:16" x14ac:dyDescent="0.3">
      <c r="A4880" t="s">
        <v>589</v>
      </c>
      <c r="B4880" t="str">
        <f>VLOOKUP(A4880,Sheet3!L:L,1,FALSE)</f>
        <v>NWC CN EQUITY</v>
      </c>
      <c r="C4880" t="str">
        <f>VLOOKUP(A4880,'ALL - prices'!B:C,2,FALSE)</f>
        <v>North West Co Inc/The</v>
      </c>
      <c r="D4880" t="str">
        <f>VLOOKUP(A4880,'ALL - prices'!B:I,8,FALSE)</f>
        <v>Consumer Staples</v>
      </c>
      <c r="E4880" s="18">
        <v>2024</v>
      </c>
      <c r="F4880" t="s">
        <v>681</v>
      </c>
      <c r="G4880" t="str">
        <f t="shared" si="354"/>
        <v>2024-Q3</v>
      </c>
      <c r="H4880" s="4">
        <f>INDEX('ALL - prices'!$J$3:$DY$219,MATCH('COMBINED DATA'!A4880,'ALL - prices'!$B$3:$B$219,0),MATCH('COMBINED DATA'!G4880,'ALL - prices'!$J$1:$DY$1,0))</f>
        <v>49.273299999999999</v>
      </c>
      <c r="I4880" s="14" t="s">
        <v>769</v>
      </c>
      <c r="J4880" s="6">
        <f>INDEX('market cap'!$B$3:$DQ$219,MATCH(A4880,'market cap'!$A$3:$A$219,0),MATCH(G4880,'market cap'!$B$1:$DQ$1,0))</f>
        <v>2453.694</v>
      </c>
      <c r="K4880">
        <f t="shared" si="355"/>
        <v>7.8053499231193388</v>
      </c>
      <c r="L4880">
        <f>INDEX('PB2'!$D$2:$AQ$224,MATCH(A4880,'PB2'!$B$2:$B$224,0),MATCH(G4880,'PB2'!$D$1:$AQ$1,0))</f>
        <v>3.4009370803832999</v>
      </c>
      <c r="M4880" s="16">
        <f t="shared" si="356"/>
        <v>0.29403660707751045</v>
      </c>
      <c r="N4880" s="6">
        <f>INDEX('ROA2'!$D$2:$AQ$224,MATCH(A4880,'ROA2'!$B$2:$B$224,0),MATCH(G4880,'ROA2'!$D$1:$AQ$1,0))</f>
        <v>9.3097229003906197</v>
      </c>
      <c r="O4880" s="6">
        <v>1462.0679680000001</v>
      </c>
      <c r="P4880" s="28">
        <v>1.6204966113767115E-2</v>
      </c>
    </row>
    <row r="4881" spans="1:16" x14ac:dyDescent="0.3">
      <c r="A4881" t="s">
        <v>589</v>
      </c>
      <c r="B4881" t="str">
        <f>VLOOKUP(A4881,Sheet3!L:L,1,FALSE)</f>
        <v>NWC CN EQUITY</v>
      </c>
      <c r="C4881" t="str">
        <f>VLOOKUP(A4881,'ALL - prices'!B:C,2,FALSE)</f>
        <v>North West Co Inc/The</v>
      </c>
      <c r="D4881" t="str">
        <f>VLOOKUP(A4881,'ALL - prices'!B:I,8,FALSE)</f>
        <v>Consumer Staples</v>
      </c>
      <c r="E4881" s="18">
        <v>2024</v>
      </c>
      <c r="F4881" t="s">
        <v>682</v>
      </c>
      <c r="G4881" t="str">
        <f t="shared" si="354"/>
        <v>2024-Q4</v>
      </c>
      <c r="H4881" s="4">
        <f>INDEX('ALL - prices'!$J$3:$DY$219,MATCH('COMBINED DATA'!A4881,'ALL - prices'!$B$3:$B$219,0),MATCH('COMBINED DATA'!G4881,'ALL - prices'!$J$1:$DY$1,0))</f>
        <v>47.537599999999998</v>
      </c>
      <c r="I4881" s="14" t="s">
        <v>769</v>
      </c>
      <c r="J4881" s="6">
        <f>INDEX('market cap'!$B$3:$DQ$219,MATCH(A4881,'market cap'!$A$3:$A$219,0),MATCH(G4881,'market cap'!$B$1:$DQ$1,0))</f>
        <v>2350.2694000000001</v>
      </c>
      <c r="K4881">
        <f t="shared" si="355"/>
        <v>7.7622852388656094</v>
      </c>
      <c r="L4881">
        <f>INDEX('PB2'!$D$2:$AQ$224,MATCH(A4881,'PB2'!$B$2:$B$224,0),MATCH(G4881,'PB2'!$D$1:$AQ$1,0))</f>
        <v>3.1874460325137002</v>
      </c>
      <c r="M4881" s="16">
        <f t="shared" si="356"/>
        <v>0.31373080196478648</v>
      </c>
      <c r="N4881" s="6">
        <f>INDEX('ROA2'!$D$2:$AQ$224,MATCH(A4881,'ROA2'!$B$2:$B$224,0),MATCH(G4881,'ROA2'!$D$1:$AQ$1,0))</f>
        <v>8.9477396011352504</v>
      </c>
      <c r="O4881" s="6">
        <v>1491.094016</v>
      </c>
      <c r="P4881" s="28">
        <v>1.9852735054243349E-2</v>
      </c>
    </row>
    <row r="4882" spans="1:16" x14ac:dyDescent="0.3">
      <c r="A4882" t="s">
        <v>590</v>
      </c>
      <c r="B4882" t="str">
        <f>VLOOKUP(A4882,Sheet3!L:L,1,FALSE)</f>
        <v>NWH-U CN EQUITY</v>
      </c>
      <c r="C4882" t="str">
        <f>VLOOKUP(A4882,'ALL - prices'!B:C,2,FALSE)</f>
        <v>Northwest Healthcare Propertie</v>
      </c>
      <c r="D4882" t="str">
        <f>VLOOKUP(A4882,'ALL - prices'!B:I,8,FALSE)</f>
        <v>Real Estate</v>
      </c>
      <c r="E4882">
        <v>2015</v>
      </c>
      <c r="F4882" t="s">
        <v>679</v>
      </c>
      <c r="G4882" t="str">
        <f t="shared" si="354"/>
        <v>2015-Q1</v>
      </c>
      <c r="H4882" s="4">
        <f>INDEX('ALL - prices'!$J$3:$DY$219,MATCH('COMBINED DATA'!A4882,'ALL - prices'!$B$3:$B$219,0),MATCH('COMBINED DATA'!G4882,'ALL - prices'!$J$1:$DY$1,0))</f>
        <v>4.0456000000000003</v>
      </c>
      <c r="I4882" s="14">
        <f t="shared" ref="I4882:I4917" si="357">STDEV(H4883:H4886)</f>
        <v>0.4985986027524168</v>
      </c>
      <c r="J4882" s="6">
        <f>INDEX('market cap'!$B$3:$DQ$219,MATCH(A4882,'market cap'!$A$3:$A$219,0),MATCH(G4882,'market cap'!$B$1:$DQ$1,0))</f>
        <v>354.26839999999999</v>
      </c>
      <c r="K4882">
        <f t="shared" si="355"/>
        <v>5.8700548179417478</v>
      </c>
      <c r="L4882">
        <f>INDEX('PB2'!$D$2:$AQ$224,MATCH(A4882,'PB2'!$B$2:$B$224,0),MATCH(G4882,'PB2'!$D$1:$AQ$1,0))</f>
        <v>0.78137701749801602</v>
      </c>
      <c r="M4882" s="16">
        <f t="shared" si="356"/>
        <v>1.2797919283600365</v>
      </c>
      <c r="N4882" s="6">
        <f>INDEX('ROA2'!$D$2:$AQ$224,MATCH(A4882,'ROA2'!$B$2:$B$224,0),MATCH(G4882,'ROA2'!$D$1:$AQ$1,0))</f>
        <v>-2.4687430858612101</v>
      </c>
      <c r="O4882" s="6">
        <v>846.27001600000006</v>
      </c>
      <c r="P4882" s="28">
        <v>-0.32612529135224533</v>
      </c>
    </row>
    <row r="4883" spans="1:16" x14ac:dyDescent="0.3">
      <c r="A4883" t="s">
        <v>590</v>
      </c>
      <c r="B4883" t="str">
        <f>VLOOKUP(A4883,Sheet3!L:L,1,FALSE)</f>
        <v>NWH-U CN EQUITY</v>
      </c>
      <c r="C4883" t="str">
        <f>VLOOKUP(A4883,'ALL - prices'!B:C,2,FALSE)</f>
        <v>Northwest Healthcare Propertie</v>
      </c>
      <c r="D4883" t="str">
        <f>VLOOKUP(A4883,'ALL - prices'!B:I,8,FALSE)</f>
        <v>Real Estate</v>
      </c>
      <c r="E4883">
        <v>2015</v>
      </c>
      <c r="F4883" t="s">
        <v>680</v>
      </c>
      <c r="G4883" t="str">
        <f t="shared" si="354"/>
        <v>2015-Q2</v>
      </c>
      <c r="H4883" s="4">
        <f>INDEX('ALL - prices'!$J$3:$DY$219,MATCH('COMBINED DATA'!A4883,'ALL - prices'!$B$3:$B$219,0),MATCH('COMBINED DATA'!G4883,'ALL - prices'!$J$1:$DY$1,0))</f>
        <v>3.6183999999999998</v>
      </c>
      <c r="I4883" s="14">
        <f t="shared" si="357"/>
        <v>0.54986717411268438</v>
      </c>
      <c r="J4883" s="6">
        <f>INDEX('market cap'!$B$3:$DQ$219,MATCH(A4883,'market cap'!$A$3:$A$219,0),MATCH(G4883,'market cap'!$B$1:$DQ$1,0))</f>
        <v>455.23500000000001</v>
      </c>
      <c r="K4883">
        <f t="shared" si="355"/>
        <v>6.1208137691357294</v>
      </c>
      <c r="L4883">
        <f>INDEX('PB2'!$D$2:$AQ$224,MATCH(A4883,'PB2'!$B$2:$B$224,0),MATCH(G4883,'PB2'!$D$1:$AQ$1,0))</f>
        <v>0.86575001478195202</v>
      </c>
      <c r="M4883" s="16">
        <f t="shared" si="356"/>
        <v>1.1550678405149786</v>
      </c>
      <c r="N4883" s="6">
        <f>INDEX('ROA2'!$D$2:$AQ$224,MATCH(A4883,'ROA2'!$B$2:$B$224,0),MATCH(G4883,'ROA2'!$D$1:$AQ$1,0))</f>
        <v>-3.2869529724121098</v>
      </c>
      <c r="O4883" s="6">
        <v>1278.3079680000001</v>
      </c>
      <c r="P4883" s="28">
        <v>0.51052021675313619</v>
      </c>
    </row>
    <row r="4884" spans="1:16" x14ac:dyDescent="0.3">
      <c r="A4884" t="s">
        <v>590</v>
      </c>
      <c r="B4884" t="str">
        <f>VLOOKUP(A4884,Sheet3!L:L,1,FALSE)</f>
        <v>NWH-U CN EQUITY</v>
      </c>
      <c r="C4884" t="str">
        <f>VLOOKUP(A4884,'ALL - prices'!B:C,2,FALSE)</f>
        <v>Northwest Healthcare Propertie</v>
      </c>
      <c r="D4884" t="str">
        <f>VLOOKUP(A4884,'ALL - prices'!B:I,8,FALSE)</f>
        <v>Real Estate</v>
      </c>
      <c r="E4884">
        <v>2015</v>
      </c>
      <c r="F4884" t="s">
        <v>681</v>
      </c>
      <c r="G4884" t="str">
        <f t="shared" si="354"/>
        <v>2015-Q3</v>
      </c>
      <c r="H4884" s="4">
        <f>INDEX('ALL - prices'!$J$3:$DY$219,MATCH('COMBINED DATA'!A4884,'ALL - prices'!$B$3:$B$219,0),MATCH('COMBINED DATA'!G4884,'ALL - prices'!$J$1:$DY$1,0))</f>
        <v>3.7235999999999998</v>
      </c>
      <c r="I4884" s="14">
        <f t="shared" si="357"/>
        <v>0.44494624019837115</v>
      </c>
      <c r="J4884" s="6">
        <f>INDEX('market cap'!$B$3:$DQ$219,MATCH(A4884,'market cap'!$A$3:$A$219,0),MATCH(G4884,'market cap'!$B$1:$DQ$1,0))</f>
        <v>456.94850000000002</v>
      </c>
      <c r="K4884">
        <f t="shared" si="355"/>
        <v>6.1245706930779615</v>
      </c>
      <c r="L4884">
        <f>INDEX('PB2'!$D$2:$AQ$224,MATCH(A4884,'PB2'!$B$2:$B$224,0),MATCH(G4884,'PB2'!$D$1:$AQ$1,0))</f>
        <v>0.892223000526428</v>
      </c>
      <c r="M4884" s="16">
        <f t="shared" si="356"/>
        <v>1.1207960335140223</v>
      </c>
      <c r="N4884" s="6">
        <f>INDEX('ROA2'!$D$2:$AQ$224,MATCH(A4884,'ROA2'!$B$2:$B$224,0),MATCH(G4884,'ROA2'!$D$1:$AQ$1,0))</f>
        <v>4.1331210136413601</v>
      </c>
      <c r="O4884" s="6">
        <v>2539.8138880000001</v>
      </c>
      <c r="P4884" s="28">
        <v>0.98685602497942027</v>
      </c>
    </row>
    <row r="4885" spans="1:16" x14ac:dyDescent="0.3">
      <c r="A4885" t="s">
        <v>590</v>
      </c>
      <c r="B4885" t="str">
        <f>VLOOKUP(A4885,Sheet3!L:L,1,FALSE)</f>
        <v>NWH-U CN EQUITY</v>
      </c>
      <c r="C4885" t="str">
        <f>VLOOKUP(A4885,'ALL - prices'!B:C,2,FALSE)</f>
        <v>Northwest Healthcare Propertie</v>
      </c>
      <c r="D4885" t="str">
        <f>VLOOKUP(A4885,'ALL - prices'!B:I,8,FALSE)</f>
        <v>Real Estate</v>
      </c>
      <c r="E4885">
        <v>2015</v>
      </c>
      <c r="F4885" t="s">
        <v>682</v>
      </c>
      <c r="G4885" t="str">
        <f t="shared" si="354"/>
        <v>2015-Q4</v>
      </c>
      <c r="H4885" s="4">
        <f>INDEX('ALL - prices'!$J$3:$DY$219,MATCH('COMBINED DATA'!A4885,'ALL - prices'!$B$3:$B$219,0),MATCH('COMBINED DATA'!G4885,'ALL - prices'!$J$1:$DY$1,0))</f>
        <v>4.2526999999999999</v>
      </c>
      <c r="I4885" s="14">
        <f t="shared" si="357"/>
        <v>0.28352925187124284</v>
      </c>
      <c r="J4885" s="6">
        <f>INDEX('market cap'!$B$3:$DQ$219,MATCH(A4885,'market cap'!$A$3:$A$219,0),MATCH(G4885,'market cap'!$B$1:$DQ$1,0))</f>
        <v>470.53910000000002</v>
      </c>
      <c r="K4885">
        <f t="shared" si="355"/>
        <v>6.1538790586543923</v>
      </c>
      <c r="L4885">
        <f>INDEX('PB2'!$D$2:$AQ$224,MATCH(A4885,'PB2'!$B$2:$B$224,0),MATCH(G4885,'PB2'!$D$1:$AQ$1,0))</f>
        <v>0.91282099485397294</v>
      </c>
      <c r="M4885" s="16">
        <f t="shared" si="356"/>
        <v>1.0955050394737835</v>
      </c>
      <c r="N4885" s="6">
        <f>INDEX('ROA2'!$D$2:$AQ$224,MATCH(A4885,'ROA2'!$B$2:$B$224,0),MATCH(G4885,'ROA2'!$D$1:$AQ$1,0))</f>
        <v>4.8972821235656703</v>
      </c>
      <c r="O4885" s="6">
        <v>2521.248</v>
      </c>
      <c r="P4885" s="28">
        <v>-7.3099403415814715E-3</v>
      </c>
    </row>
    <row r="4886" spans="1:16" x14ac:dyDescent="0.3">
      <c r="A4886" t="s">
        <v>590</v>
      </c>
      <c r="B4886" t="str">
        <f>VLOOKUP(A4886,Sheet3!L:L,1,FALSE)</f>
        <v>NWH-U CN EQUITY</v>
      </c>
      <c r="C4886" t="str">
        <f>VLOOKUP(A4886,'ALL - prices'!B:C,2,FALSE)</f>
        <v>Northwest Healthcare Propertie</v>
      </c>
      <c r="D4886" t="str">
        <f>VLOOKUP(A4886,'ALL - prices'!B:I,8,FALSE)</f>
        <v>Real Estate</v>
      </c>
      <c r="E4886">
        <v>2016</v>
      </c>
      <c r="F4886" t="s">
        <v>679</v>
      </c>
      <c r="G4886" t="str">
        <f t="shared" si="354"/>
        <v>2016-Q1</v>
      </c>
      <c r="H4886" s="4">
        <f>INDEX('ALL - prices'!$J$3:$DY$219,MATCH('COMBINED DATA'!A4886,'ALL - prices'!$B$3:$B$219,0),MATCH('COMBINED DATA'!G4886,'ALL - prices'!$J$1:$DY$1,0))</f>
        <v>4.6932999999999998</v>
      </c>
      <c r="I4886" s="14">
        <f t="shared" si="357"/>
        <v>0.23342294053213097</v>
      </c>
      <c r="J4886" s="6">
        <f>INDEX('market cap'!$B$3:$DQ$219,MATCH(A4886,'market cap'!$A$3:$A$219,0),MATCH(G4886,'market cap'!$B$1:$DQ$1,0))</f>
        <v>507.95030000000003</v>
      </c>
      <c r="K4886">
        <f t="shared" si="355"/>
        <v>6.2303836081466919</v>
      </c>
      <c r="L4886">
        <f>INDEX('PB2'!$D$2:$AQ$224,MATCH(A4886,'PB2'!$B$2:$B$224,0),MATCH(G4886,'PB2'!$D$1:$AQ$1,0))</f>
        <v>1.0525970458984399</v>
      </c>
      <c r="M4886" s="16">
        <f t="shared" si="356"/>
        <v>0.95003116709913815</v>
      </c>
      <c r="N4886" s="6">
        <f>INDEX('ROA2'!$D$2:$AQ$224,MATCH(A4886,'ROA2'!$B$2:$B$224,0),MATCH(G4886,'ROA2'!$D$1:$AQ$1,0))</f>
        <v>6.59023189544678</v>
      </c>
      <c r="O4886" s="6">
        <v>2700.0089600000001</v>
      </c>
      <c r="P4886" s="28">
        <v>7.0901775628577621E-2</v>
      </c>
    </row>
    <row r="4887" spans="1:16" x14ac:dyDescent="0.3">
      <c r="A4887" t="s">
        <v>590</v>
      </c>
      <c r="B4887" t="str">
        <f>VLOOKUP(A4887,Sheet3!L:L,1,FALSE)</f>
        <v>NWH-U CN EQUITY</v>
      </c>
      <c r="C4887" t="str">
        <f>VLOOKUP(A4887,'ALL - prices'!B:C,2,FALSE)</f>
        <v>Northwest Healthcare Propertie</v>
      </c>
      <c r="D4887" t="str">
        <f>VLOOKUP(A4887,'ALL - prices'!B:I,8,FALSE)</f>
        <v>Real Estate</v>
      </c>
      <c r="E4887">
        <v>2016</v>
      </c>
      <c r="F4887" t="s">
        <v>680</v>
      </c>
      <c r="G4887" t="str">
        <f t="shared" si="354"/>
        <v>2016-Q2</v>
      </c>
      <c r="H4887" s="4">
        <f>INDEX('ALL - prices'!$J$3:$DY$219,MATCH('COMBINED DATA'!A4887,'ALL - prices'!$B$3:$B$219,0),MATCH('COMBINED DATA'!G4887,'ALL - prices'!$J$1:$DY$1,0))</f>
        <v>4.9852999999999996</v>
      </c>
      <c r="I4887" s="14">
        <f t="shared" si="357"/>
        <v>0.21904302469301928</v>
      </c>
      <c r="J4887" s="6">
        <f>INDEX('market cap'!$B$3:$DQ$219,MATCH(A4887,'market cap'!$A$3:$A$219,0),MATCH(G4887,'market cap'!$B$1:$DQ$1,0))</f>
        <v>609.74519999999995</v>
      </c>
      <c r="K4887">
        <f t="shared" si="355"/>
        <v>6.4130411649863239</v>
      </c>
      <c r="L4887">
        <f>INDEX('PB2'!$D$2:$AQ$224,MATCH(A4887,'PB2'!$B$2:$B$224,0),MATCH(G4887,'PB2'!$D$1:$AQ$1,0))</f>
        <v>1.0886369943618801</v>
      </c>
      <c r="M4887" s="16">
        <f t="shared" si="356"/>
        <v>0.91857984358336464</v>
      </c>
      <c r="N4887" s="6">
        <f>INDEX('ROA2'!$D$2:$AQ$224,MATCH(A4887,'ROA2'!$B$2:$B$224,0),MATCH(G4887,'ROA2'!$D$1:$AQ$1,0))</f>
        <v>5.5314002037048304</v>
      </c>
      <c r="O4887" s="6">
        <v>2711.4959359999998</v>
      </c>
      <c r="P4887" s="28">
        <v>4.2544214371791145E-3</v>
      </c>
    </row>
    <row r="4888" spans="1:16" x14ac:dyDescent="0.3">
      <c r="A4888" t="s">
        <v>590</v>
      </c>
      <c r="B4888" t="str">
        <f>VLOOKUP(A4888,Sheet3!L:L,1,FALSE)</f>
        <v>NWH-U CN EQUITY</v>
      </c>
      <c r="C4888" t="str">
        <f>VLOOKUP(A4888,'ALL - prices'!B:C,2,FALSE)</f>
        <v>Northwest Healthcare Propertie</v>
      </c>
      <c r="D4888" t="str">
        <f>VLOOKUP(A4888,'ALL - prices'!B:I,8,FALSE)</f>
        <v>Real Estate</v>
      </c>
      <c r="E4888">
        <v>2016</v>
      </c>
      <c r="F4888" t="s">
        <v>681</v>
      </c>
      <c r="G4888" t="str">
        <f t="shared" si="354"/>
        <v>2016-Q3</v>
      </c>
      <c r="H4888" s="4">
        <f>INDEX('ALL - prices'!$J$3:$DY$219,MATCH('COMBINED DATA'!A4888,'ALL - prices'!$B$3:$B$219,0),MATCH('COMBINED DATA'!G4888,'ALL - prices'!$J$1:$DY$1,0))</f>
        <v>5.2988999999999997</v>
      </c>
      <c r="I4888" s="14">
        <f t="shared" si="357"/>
        <v>0.38546689762762598</v>
      </c>
      <c r="J4888" s="6">
        <f>INDEX('market cap'!$B$3:$DQ$219,MATCH(A4888,'market cap'!$A$3:$A$219,0),MATCH(G4888,'market cap'!$B$1:$DQ$1,0))</f>
        <v>718.00750000000005</v>
      </c>
      <c r="K4888">
        <f t="shared" si="355"/>
        <v>6.57648001467612</v>
      </c>
      <c r="L4888">
        <f>INDEX('PB2'!$D$2:$AQ$224,MATCH(A4888,'PB2'!$B$2:$B$224,0),MATCH(G4888,'PB2'!$D$1:$AQ$1,0))</f>
        <v>1.10550200939179</v>
      </c>
      <c r="M4888" s="16">
        <f t="shared" si="356"/>
        <v>0.90456642457860958</v>
      </c>
      <c r="N4888" s="6">
        <f>INDEX('ROA2'!$D$2:$AQ$224,MATCH(A4888,'ROA2'!$B$2:$B$224,0),MATCH(G4888,'ROA2'!$D$1:$AQ$1,0))</f>
        <v>-0.32549199461937001</v>
      </c>
      <c r="O4888" s="6">
        <v>2914.6931199999999</v>
      </c>
      <c r="P4888" s="28">
        <v>7.4939143851256038E-2</v>
      </c>
    </row>
    <row r="4889" spans="1:16" x14ac:dyDescent="0.3">
      <c r="A4889" t="s">
        <v>590</v>
      </c>
      <c r="B4889" t="str">
        <f>VLOOKUP(A4889,Sheet3!L:L,1,FALSE)</f>
        <v>NWH-U CN EQUITY</v>
      </c>
      <c r="C4889" t="str">
        <f>VLOOKUP(A4889,'ALL - prices'!B:C,2,FALSE)</f>
        <v>Northwest Healthcare Propertie</v>
      </c>
      <c r="D4889" t="str">
        <f>VLOOKUP(A4889,'ALL - prices'!B:I,8,FALSE)</f>
        <v>Real Estate</v>
      </c>
      <c r="E4889">
        <v>2016</v>
      </c>
      <c r="F4889" t="s">
        <v>682</v>
      </c>
      <c r="G4889" t="str">
        <f t="shared" si="354"/>
        <v>2016-Q4</v>
      </c>
      <c r="H4889" s="4">
        <f>INDEX('ALL - prices'!$J$3:$DY$219,MATCH('COMBINED DATA'!A4889,'ALL - prices'!$B$3:$B$219,0),MATCH('COMBINED DATA'!G4889,'ALL - prices'!$J$1:$DY$1,0))</f>
        <v>5.2698999999999998</v>
      </c>
      <c r="I4889" s="14">
        <f t="shared" si="357"/>
        <v>0.36507880427838219</v>
      </c>
      <c r="J4889" s="6">
        <f>INDEX('market cap'!$B$3:$DQ$219,MATCH(A4889,'market cap'!$A$3:$A$219,0),MATCH(G4889,'market cap'!$B$1:$DQ$1,0))</f>
        <v>700.16030000000001</v>
      </c>
      <c r="K4889">
        <f t="shared" si="355"/>
        <v>6.551309308826907</v>
      </c>
      <c r="L4889">
        <f>INDEX('PB2'!$D$2:$AQ$224,MATCH(A4889,'PB2'!$B$2:$B$224,0),MATCH(G4889,'PB2'!$D$1:$AQ$1,0))</f>
        <v>1.00564301013947</v>
      </c>
      <c r="M4889" s="16">
        <f t="shared" si="356"/>
        <v>0.99438865473873539</v>
      </c>
      <c r="N4889" s="6">
        <f>INDEX('ROA2'!$D$2:$AQ$224,MATCH(A4889,'ROA2'!$B$2:$B$224,0),MATCH(G4889,'ROA2'!$D$1:$AQ$1,0))</f>
        <v>-0.573427975177765</v>
      </c>
      <c r="O4889" s="6">
        <v>3166.9939199999999</v>
      </c>
      <c r="P4889" s="28">
        <v>8.6561702934955978E-2</v>
      </c>
    </row>
    <row r="4890" spans="1:16" x14ac:dyDescent="0.3">
      <c r="A4890" t="s">
        <v>590</v>
      </c>
      <c r="B4890" t="str">
        <f>VLOOKUP(A4890,Sheet3!L:L,1,FALSE)</f>
        <v>NWH-U CN EQUITY</v>
      </c>
      <c r="C4890" t="str">
        <f>VLOOKUP(A4890,'ALL - prices'!B:C,2,FALSE)</f>
        <v>Northwest Healthcare Propertie</v>
      </c>
      <c r="D4890" t="str">
        <f>VLOOKUP(A4890,'ALL - prices'!B:I,8,FALSE)</f>
        <v>Real Estate</v>
      </c>
      <c r="E4890">
        <v>2017</v>
      </c>
      <c r="F4890" t="s">
        <v>679</v>
      </c>
      <c r="G4890" t="str">
        <f t="shared" si="354"/>
        <v>2017-Q1</v>
      </c>
      <c r="H4890" s="4">
        <f>INDEX('ALL - prices'!$J$3:$DY$219,MATCH('COMBINED DATA'!A4890,'ALL - prices'!$B$3:$B$219,0),MATCH('COMBINED DATA'!G4890,'ALL - prices'!$J$1:$DY$1,0))</f>
        <v>5.556</v>
      </c>
      <c r="I4890" s="14">
        <f t="shared" si="357"/>
        <v>0.29476916957737193</v>
      </c>
      <c r="J4890" s="6">
        <f>INDEX('market cap'!$B$3:$DQ$219,MATCH(A4890,'market cap'!$A$3:$A$219,0),MATCH(G4890,'market cap'!$B$1:$DQ$1,0))</f>
        <v>821.2645</v>
      </c>
      <c r="K4890">
        <f t="shared" si="355"/>
        <v>6.710845225655131</v>
      </c>
      <c r="L4890">
        <f>INDEX('PB2'!$D$2:$AQ$224,MATCH(A4890,'PB2'!$B$2:$B$224,0),MATCH(G4890,'PB2'!$D$1:$AQ$1,0))</f>
        <v>0.97103697061538696</v>
      </c>
      <c r="M4890" s="16">
        <f t="shared" si="356"/>
        <v>1.0298269069675667</v>
      </c>
      <c r="N4890" s="6">
        <f>INDEX('ROA2'!$D$2:$AQ$224,MATCH(A4890,'ROA2'!$B$2:$B$224,0),MATCH(G4890,'ROA2'!$D$1:$AQ$1,0))</f>
        <v>1.88977694511414</v>
      </c>
      <c r="O4890" s="6">
        <v>3328.5329919999999</v>
      </c>
      <c r="P4890" s="28">
        <v>5.1007067294906595E-2</v>
      </c>
    </row>
    <row r="4891" spans="1:16" x14ac:dyDescent="0.3">
      <c r="A4891" t="s">
        <v>590</v>
      </c>
      <c r="B4891" t="str">
        <f>VLOOKUP(A4891,Sheet3!L:L,1,FALSE)</f>
        <v>NWH-U CN EQUITY</v>
      </c>
      <c r="C4891" t="str">
        <f>VLOOKUP(A4891,'ALL - prices'!B:C,2,FALSE)</f>
        <v>Northwest Healthcare Propertie</v>
      </c>
      <c r="D4891" t="str">
        <f>VLOOKUP(A4891,'ALL - prices'!B:I,8,FALSE)</f>
        <v>Real Estate</v>
      </c>
      <c r="E4891">
        <v>2017</v>
      </c>
      <c r="F4891" t="s">
        <v>680</v>
      </c>
      <c r="G4891" t="str">
        <f t="shared" si="354"/>
        <v>2017-Q2</v>
      </c>
      <c r="H4891" s="4">
        <f>INDEX('ALL - prices'!$J$3:$DY$219,MATCH('COMBINED DATA'!A4891,'ALL - prices'!$B$3:$B$219,0),MATCH('COMBINED DATA'!G4891,'ALL - prices'!$J$1:$DY$1,0))</f>
        <v>5.7295999999999996</v>
      </c>
      <c r="I4891" s="14">
        <f t="shared" si="357"/>
        <v>0.13130417612043671</v>
      </c>
      <c r="J4891" s="6">
        <f>INDEX('market cap'!$B$3:$DQ$219,MATCH(A4891,'market cap'!$A$3:$A$219,0),MATCH(G4891,'market cap'!$B$1:$DQ$1,0))</f>
        <v>932.63239999999996</v>
      </c>
      <c r="K4891">
        <f t="shared" si="355"/>
        <v>6.8380111253534182</v>
      </c>
      <c r="L4891">
        <f>INDEX('PB2'!$D$2:$AQ$224,MATCH(A4891,'PB2'!$B$2:$B$224,0),MATCH(G4891,'PB2'!$D$1:$AQ$1,0))</f>
        <v>0.974134981632233</v>
      </c>
      <c r="M4891" s="16">
        <f t="shared" si="356"/>
        <v>1.0265517806622941</v>
      </c>
      <c r="N4891" s="6">
        <f>INDEX('ROA2'!$D$2:$AQ$224,MATCH(A4891,'ROA2'!$B$2:$B$224,0),MATCH(G4891,'ROA2'!$D$1:$AQ$1,0))</f>
        <v>3.61209988594055</v>
      </c>
      <c r="O4891" s="6">
        <v>3645.5270399999999</v>
      </c>
      <c r="P4891" s="28">
        <v>9.523536307492908E-2</v>
      </c>
    </row>
    <row r="4892" spans="1:16" x14ac:dyDescent="0.3">
      <c r="A4892" t="s">
        <v>590</v>
      </c>
      <c r="B4892" t="str">
        <f>VLOOKUP(A4892,Sheet3!L:L,1,FALSE)</f>
        <v>NWH-U CN EQUITY</v>
      </c>
      <c r="C4892" t="str">
        <f>VLOOKUP(A4892,'ALL - prices'!B:C,2,FALSE)</f>
        <v>Northwest Healthcare Propertie</v>
      </c>
      <c r="D4892" t="str">
        <f>VLOOKUP(A4892,'ALL - prices'!B:I,8,FALSE)</f>
        <v>Real Estate</v>
      </c>
      <c r="E4892">
        <v>2017</v>
      </c>
      <c r="F4892" t="s">
        <v>681</v>
      </c>
      <c r="G4892" t="str">
        <f t="shared" si="354"/>
        <v>2017-Q3</v>
      </c>
      <c r="H4892" s="4">
        <f>INDEX('ALL - prices'!$J$3:$DY$219,MATCH('COMBINED DATA'!A4892,'ALL - prices'!$B$3:$B$219,0),MATCH('COMBINED DATA'!G4892,'ALL - prices'!$J$1:$DY$1,0))</f>
        <v>6.1898</v>
      </c>
      <c r="I4892" s="14">
        <f t="shared" si="357"/>
        <v>0.11535757452373895</v>
      </c>
      <c r="J4892" s="6">
        <f>INDEX('market cap'!$B$3:$DQ$219,MATCH(A4892,'market cap'!$A$3:$A$219,0),MATCH(G4892,'market cap'!$B$1:$DQ$1,0))</f>
        <v>989.39369999999997</v>
      </c>
      <c r="K4892">
        <f t="shared" si="355"/>
        <v>6.897092331277884</v>
      </c>
      <c r="L4892">
        <f>INDEX('PB2'!$D$2:$AQ$224,MATCH(A4892,'PB2'!$B$2:$B$224,0),MATCH(G4892,'PB2'!$D$1:$AQ$1,0))</f>
        <v>1.2208499908447299</v>
      </c>
      <c r="M4892" s="16">
        <f t="shared" si="356"/>
        <v>0.81910145185657124</v>
      </c>
      <c r="N4892" s="6">
        <f>INDEX('ROA2'!$D$2:$AQ$224,MATCH(A4892,'ROA2'!$B$2:$B$224,0),MATCH(G4892,'ROA2'!$D$1:$AQ$1,0))</f>
        <v>5.2537341117858896</v>
      </c>
      <c r="O4892" s="6">
        <v>4161.7210880000002</v>
      </c>
      <c r="P4892" s="28">
        <v>0.14159654895880303</v>
      </c>
    </row>
    <row r="4893" spans="1:16" x14ac:dyDescent="0.3">
      <c r="A4893" t="s">
        <v>590</v>
      </c>
      <c r="B4893" t="str">
        <f>VLOOKUP(A4893,Sheet3!L:L,1,FALSE)</f>
        <v>NWH-U CN EQUITY</v>
      </c>
      <c r="C4893" t="str">
        <f>VLOOKUP(A4893,'ALL - prices'!B:C,2,FALSE)</f>
        <v>Northwest Healthcare Propertie</v>
      </c>
      <c r="D4893" t="str">
        <f>VLOOKUP(A4893,'ALL - prices'!B:I,8,FALSE)</f>
        <v>Real Estate</v>
      </c>
      <c r="E4893">
        <v>2017</v>
      </c>
      <c r="F4893" t="s">
        <v>682</v>
      </c>
      <c r="G4893" t="str">
        <f t="shared" si="354"/>
        <v>2017-Q4</v>
      </c>
      <c r="H4893" s="4">
        <f>INDEX('ALL - prices'!$J$3:$DY$219,MATCH('COMBINED DATA'!A4893,'ALL - prices'!$B$3:$B$219,0),MATCH('COMBINED DATA'!G4893,'ALL - prices'!$J$1:$DY$1,0))</f>
        <v>6.3221999999999996</v>
      </c>
      <c r="I4893" s="14">
        <f t="shared" si="357"/>
        <v>0.41632592500747945</v>
      </c>
      <c r="J4893" s="6">
        <f>INDEX('market cap'!$B$3:$DQ$219,MATCH(A4893,'market cap'!$A$3:$A$219,0),MATCH(G4893,'market cap'!$B$1:$DQ$1,0))</f>
        <v>1144.2430999999999</v>
      </c>
      <c r="K4893">
        <f t="shared" si="355"/>
        <v>7.0424986493648163</v>
      </c>
      <c r="L4893">
        <f>INDEX('PB2'!$D$2:$AQ$224,MATCH(A4893,'PB2'!$B$2:$B$224,0),MATCH(G4893,'PB2'!$D$1:$AQ$1,0))</f>
        <v>1.21225297451019</v>
      </c>
      <c r="M4893" s="16">
        <f t="shared" si="356"/>
        <v>0.82491032897159877</v>
      </c>
      <c r="N4893" s="6">
        <f>INDEX('ROA2'!$D$2:$AQ$224,MATCH(A4893,'ROA2'!$B$2:$B$224,0),MATCH(G4893,'ROA2'!$D$1:$AQ$1,0))</f>
        <v>2.8988020420074498</v>
      </c>
      <c r="O4893" s="6">
        <v>4454.0861439999999</v>
      </c>
      <c r="P4893" s="28">
        <v>7.0250997079792682E-2</v>
      </c>
    </row>
    <row r="4894" spans="1:16" x14ac:dyDescent="0.3">
      <c r="A4894" t="s">
        <v>590</v>
      </c>
      <c r="B4894" t="str">
        <f>VLOOKUP(A4894,Sheet3!L:L,1,FALSE)</f>
        <v>NWH-U CN EQUITY</v>
      </c>
      <c r="C4894" t="str">
        <f>VLOOKUP(A4894,'ALL - prices'!B:C,2,FALSE)</f>
        <v>Northwest Healthcare Propertie</v>
      </c>
      <c r="D4894" t="str">
        <f>VLOOKUP(A4894,'ALL - prices'!B:I,8,FALSE)</f>
        <v>Real Estate</v>
      </c>
      <c r="E4894">
        <v>2018</v>
      </c>
      <c r="F4894" t="s">
        <v>679</v>
      </c>
      <c r="G4894" t="str">
        <f t="shared" si="354"/>
        <v>2018-Q1</v>
      </c>
      <c r="H4894" s="4">
        <f>INDEX('ALL - prices'!$J$3:$DY$219,MATCH('COMBINED DATA'!A4894,'ALL - prices'!$B$3:$B$219,0),MATCH('COMBINED DATA'!G4894,'ALL - prices'!$J$1:$DY$1,0))</f>
        <v>6.3798000000000004</v>
      </c>
      <c r="I4894" s="14">
        <f t="shared" si="357"/>
        <v>0.59174395927067436</v>
      </c>
      <c r="J4894" s="6">
        <f>INDEX('market cap'!$B$3:$DQ$219,MATCH(A4894,'market cap'!$A$3:$A$219,0),MATCH(G4894,'market cap'!$B$1:$DQ$1,0))</f>
        <v>1134.1790000000001</v>
      </c>
      <c r="K4894">
        <f t="shared" si="355"/>
        <v>7.0336643201554763</v>
      </c>
      <c r="L4894">
        <f>INDEX('PB2'!$D$2:$AQ$224,MATCH(A4894,'PB2'!$B$2:$B$224,0),MATCH(G4894,'PB2'!$D$1:$AQ$1,0))</f>
        <v>1.15333104133606</v>
      </c>
      <c r="M4894" s="16">
        <f t="shared" si="356"/>
        <v>0.86705374620071285</v>
      </c>
      <c r="N4894" s="6">
        <f>INDEX('ROA2'!$D$2:$AQ$224,MATCH(A4894,'ROA2'!$B$2:$B$224,0),MATCH(G4894,'ROA2'!$D$1:$AQ$1,0))</f>
        <v>1.68203401565552</v>
      </c>
      <c r="O4894" s="6">
        <v>4684.0279039999996</v>
      </c>
      <c r="P4894" s="28">
        <v>5.1624901846532338E-2</v>
      </c>
    </row>
    <row r="4895" spans="1:16" x14ac:dyDescent="0.3">
      <c r="A4895" t="s">
        <v>590</v>
      </c>
      <c r="B4895" t="str">
        <f>VLOOKUP(A4895,Sheet3!L:L,1,FALSE)</f>
        <v>NWH-U CN EQUITY</v>
      </c>
      <c r="C4895" t="str">
        <f>VLOOKUP(A4895,'ALL - prices'!B:C,2,FALSE)</f>
        <v>Northwest Healthcare Propertie</v>
      </c>
      <c r="D4895" t="str">
        <f>VLOOKUP(A4895,'ALL - prices'!B:I,8,FALSE)</f>
        <v>Real Estate</v>
      </c>
      <c r="E4895">
        <v>2018</v>
      </c>
      <c r="F4895" t="s">
        <v>680</v>
      </c>
      <c r="G4895" t="str">
        <f t="shared" si="354"/>
        <v>2018-Q2</v>
      </c>
      <c r="H4895" s="4">
        <f>INDEX('ALL - prices'!$J$3:$DY$219,MATCH('COMBINED DATA'!A4895,'ALL - prices'!$B$3:$B$219,0),MATCH('COMBINED DATA'!G4895,'ALL - prices'!$J$1:$DY$1,0))</f>
        <v>6.5061999999999998</v>
      </c>
      <c r="I4895" s="14">
        <f t="shared" si="357"/>
        <v>0.72797399850544142</v>
      </c>
      <c r="J4895" s="6">
        <f>INDEX('market cap'!$B$3:$DQ$219,MATCH(A4895,'market cap'!$A$3:$A$219,0),MATCH(G4895,'market cap'!$B$1:$DQ$1,0))</f>
        <v>1136.1921</v>
      </c>
      <c r="K4895">
        <f t="shared" si="355"/>
        <v>7.0354376870976223</v>
      </c>
      <c r="L4895">
        <f>INDEX('PB2'!$D$2:$AQ$224,MATCH(A4895,'PB2'!$B$2:$B$224,0),MATCH(G4895,'PB2'!$D$1:$AQ$1,0))</f>
        <v>1.60671198368073</v>
      </c>
      <c r="M4895" s="16">
        <f t="shared" si="356"/>
        <v>0.62238908414011695</v>
      </c>
      <c r="N4895" s="6">
        <f>INDEX('ROA2'!$D$2:$AQ$224,MATCH(A4895,'ROA2'!$B$2:$B$224,0),MATCH(G4895,'ROA2'!$D$1:$AQ$1,0))</f>
        <v>0.441354990005493</v>
      </c>
      <c r="O4895" s="6">
        <v>4758.5981439999996</v>
      </c>
      <c r="P4895" s="28">
        <v>1.5920110112136517E-2</v>
      </c>
    </row>
    <row r="4896" spans="1:16" x14ac:dyDescent="0.3">
      <c r="A4896" t="s">
        <v>590</v>
      </c>
      <c r="B4896" t="str">
        <f>VLOOKUP(A4896,Sheet3!L:L,1,FALSE)</f>
        <v>NWH-U CN EQUITY</v>
      </c>
      <c r="C4896" t="str">
        <f>VLOOKUP(A4896,'ALL - prices'!B:C,2,FALSE)</f>
        <v>Northwest Healthcare Propertie</v>
      </c>
      <c r="D4896" t="str">
        <f>VLOOKUP(A4896,'ALL - prices'!B:I,8,FALSE)</f>
        <v>Real Estate</v>
      </c>
      <c r="E4896">
        <v>2018</v>
      </c>
      <c r="F4896" t="s">
        <v>681</v>
      </c>
      <c r="G4896" t="str">
        <f t="shared" si="354"/>
        <v>2018-Q3</v>
      </c>
      <c r="H4896" s="4">
        <f>INDEX('ALL - prices'!$J$3:$DY$219,MATCH('COMBINED DATA'!A4896,'ALL - prices'!$B$3:$B$219,0),MATCH('COMBINED DATA'!G4896,'ALL - prices'!$J$1:$DY$1,0))</f>
        <v>6.5747999999999998</v>
      </c>
      <c r="I4896" s="14">
        <f t="shared" si="357"/>
        <v>0.81169924438385277</v>
      </c>
      <c r="J4896" s="6">
        <f>INDEX('market cap'!$B$3:$DQ$219,MATCH(A4896,'market cap'!$A$3:$A$219,0),MATCH(G4896,'market cap'!$B$1:$DQ$1,0))</f>
        <v>1128.1411000000001</v>
      </c>
      <c r="K4896">
        <f t="shared" si="355"/>
        <v>7.0283265128875536</v>
      </c>
      <c r="L4896">
        <f>INDEX('PB2'!$D$2:$AQ$224,MATCH(A4896,'PB2'!$B$2:$B$224,0),MATCH(G4896,'PB2'!$D$1:$AQ$1,0))</f>
        <v>1.59717404842377</v>
      </c>
      <c r="M4896" s="16">
        <f t="shared" si="356"/>
        <v>0.62610584049176532</v>
      </c>
      <c r="N4896" s="6">
        <f>INDEX('ROA2'!$D$2:$AQ$224,MATCH(A4896,'ROA2'!$B$2:$B$224,0),MATCH(G4896,'ROA2'!$D$1:$AQ$1,0))</f>
        <v>-0.52885901927947998</v>
      </c>
      <c r="O4896" s="6">
        <v>4940.1400320000002</v>
      </c>
      <c r="P4896" s="28">
        <v>3.8150287649084721E-2</v>
      </c>
    </row>
    <row r="4897" spans="1:16" x14ac:dyDescent="0.3">
      <c r="A4897" t="s">
        <v>590</v>
      </c>
      <c r="B4897" t="str">
        <f>VLOOKUP(A4897,Sheet3!L:L,1,FALSE)</f>
        <v>NWH-U CN EQUITY</v>
      </c>
      <c r="C4897" t="str">
        <f>VLOOKUP(A4897,'ALL - prices'!B:C,2,FALSE)</f>
        <v>Northwest Healthcare Propertie</v>
      </c>
      <c r="D4897" t="str">
        <f>VLOOKUP(A4897,'ALL - prices'!B:I,8,FALSE)</f>
        <v>Real Estate</v>
      </c>
      <c r="E4897">
        <v>2018</v>
      </c>
      <c r="F4897" t="s">
        <v>682</v>
      </c>
      <c r="G4897" t="str">
        <f t="shared" si="354"/>
        <v>2018-Q4</v>
      </c>
      <c r="H4897" s="4">
        <f>INDEX('ALL - prices'!$J$3:$DY$219,MATCH('COMBINED DATA'!A4897,'ALL - prices'!$B$3:$B$219,0),MATCH('COMBINED DATA'!G4897,'ALL - prices'!$J$1:$DY$1,0))</f>
        <v>5.6700999999999997</v>
      </c>
      <c r="I4897" s="14">
        <f t="shared" si="357"/>
        <v>0.22673829260478562</v>
      </c>
      <c r="J4897" s="6">
        <f>INDEX('market cap'!$B$3:$DQ$219,MATCH(A4897,'market cap'!$A$3:$A$219,0),MATCH(G4897,'market cap'!$B$1:$DQ$1,0))</f>
        <v>954.03909999999996</v>
      </c>
      <c r="K4897">
        <f t="shared" si="355"/>
        <v>6.8607046559333584</v>
      </c>
      <c r="L4897">
        <f>INDEX('PB2'!$D$2:$AQ$224,MATCH(A4897,'PB2'!$B$2:$B$224,0),MATCH(G4897,'PB2'!$D$1:$AQ$1,0))</f>
        <v>1.03600597381592</v>
      </c>
      <c r="M4897" s="16">
        <f t="shared" si="356"/>
        <v>0.96524539942245779</v>
      </c>
      <c r="N4897" s="6">
        <f>INDEX('ROA2'!$D$2:$AQ$224,MATCH(A4897,'ROA2'!$B$2:$B$224,0),MATCH(G4897,'ROA2'!$D$1:$AQ$1,0))</f>
        <v>0.59898900985717796</v>
      </c>
      <c r="O4897" s="6">
        <v>4679.6380159999999</v>
      </c>
      <c r="P4897" s="28">
        <v>-5.2731706857009258E-2</v>
      </c>
    </row>
    <row r="4898" spans="1:16" x14ac:dyDescent="0.3">
      <c r="A4898" t="s">
        <v>590</v>
      </c>
      <c r="B4898" t="str">
        <f>VLOOKUP(A4898,Sheet3!L:L,1,FALSE)</f>
        <v>NWH-U CN EQUITY</v>
      </c>
      <c r="C4898" t="str">
        <f>VLOOKUP(A4898,'ALL - prices'!B:C,2,FALSE)</f>
        <v>Northwest Healthcare Propertie</v>
      </c>
      <c r="D4898" t="str">
        <f>VLOOKUP(A4898,'ALL - prices'!B:I,8,FALSE)</f>
        <v>Real Estate</v>
      </c>
      <c r="E4898">
        <v>2019</v>
      </c>
      <c r="F4898" t="s">
        <v>679</v>
      </c>
      <c r="G4898" t="str">
        <f t="shared" si="354"/>
        <v>2019-Q1</v>
      </c>
      <c r="H4898" s="4">
        <f>INDEX('ALL - prices'!$J$3:$DY$219,MATCH('COMBINED DATA'!A4898,'ALL - prices'!$B$3:$B$219,0),MATCH('COMBINED DATA'!G4898,'ALL - prices'!$J$1:$DY$1,0))</f>
        <v>7.1013000000000002</v>
      </c>
      <c r="I4898" s="14">
        <f t="shared" si="357"/>
        <v>0.59284581469383757</v>
      </c>
      <c r="J4898" s="6">
        <f>INDEX('market cap'!$B$3:$DQ$219,MATCH(A4898,'market cap'!$A$3:$A$219,0),MATCH(G4898,'market cap'!$B$1:$DQ$1,0))</f>
        <v>1330.8490999999999</v>
      </c>
      <c r="K4898">
        <f t="shared" si="355"/>
        <v>7.1935724385644058</v>
      </c>
      <c r="L4898">
        <f>INDEX('PB2'!$D$2:$AQ$224,MATCH(A4898,'PB2'!$B$2:$B$224,0),MATCH(G4898,'PB2'!$D$1:$AQ$1,0))</f>
        <v>1.38852798938751</v>
      </c>
      <c r="M4898" s="16">
        <f t="shared" si="356"/>
        <v>0.72018713892912412</v>
      </c>
      <c r="N4898" s="6">
        <f>INDEX('ROA2'!$D$2:$AQ$224,MATCH(A4898,'ROA2'!$B$2:$B$224,0),MATCH(G4898,'ROA2'!$D$1:$AQ$1,0))</f>
        <v>1.3472160100936901</v>
      </c>
      <c r="O4898" s="6">
        <v>5071.6477439999999</v>
      </c>
      <c r="P4898" s="28">
        <v>8.3769241693415625E-2</v>
      </c>
    </row>
    <row r="4899" spans="1:16" x14ac:dyDescent="0.3">
      <c r="A4899" t="s">
        <v>590</v>
      </c>
      <c r="B4899" t="str">
        <f>VLOOKUP(A4899,Sheet3!L:L,1,FALSE)</f>
        <v>NWH-U CN EQUITY</v>
      </c>
      <c r="C4899" t="str">
        <f>VLOOKUP(A4899,'ALL - prices'!B:C,2,FALSE)</f>
        <v>Northwest Healthcare Propertie</v>
      </c>
      <c r="D4899" t="str">
        <f>VLOOKUP(A4899,'ALL - prices'!B:I,8,FALSE)</f>
        <v>Real Estate</v>
      </c>
      <c r="E4899">
        <v>2019</v>
      </c>
      <c r="F4899" t="s">
        <v>680</v>
      </c>
      <c r="G4899" t="str">
        <f t="shared" si="354"/>
        <v>2019-Q2</v>
      </c>
      <c r="H4899" s="4">
        <f>INDEX('ALL - prices'!$J$3:$DY$219,MATCH('COMBINED DATA'!A4899,'ALL - prices'!$B$3:$B$219,0),MATCH('COMBINED DATA'!G4899,'ALL - prices'!$J$1:$DY$1,0))</f>
        <v>7.2987000000000002</v>
      </c>
      <c r="I4899" s="14">
        <f t="shared" si="357"/>
        <v>0.58700338159162246</v>
      </c>
      <c r="J4899" s="6">
        <f>INDEX('market cap'!$B$3:$DQ$219,MATCH(A4899,'market cap'!$A$3:$A$219,0),MATCH(G4899,'market cap'!$B$1:$DQ$1,0))</f>
        <v>1344.5455999999999</v>
      </c>
      <c r="K4899">
        <f t="shared" si="355"/>
        <v>7.2038113910876724</v>
      </c>
      <c r="L4899">
        <f>INDEX('PB2'!$D$2:$AQ$224,MATCH(A4899,'PB2'!$B$2:$B$224,0),MATCH(G4899,'PB2'!$D$1:$AQ$1,0))</f>
        <v>1.83582198619843</v>
      </c>
      <c r="M4899" s="16">
        <f t="shared" si="356"/>
        <v>0.54471512353481111</v>
      </c>
      <c r="N4899" s="6">
        <f>INDEX('ROA2'!$D$2:$AQ$224,MATCH(A4899,'ROA2'!$B$2:$B$224,0),MATCH(G4899,'ROA2'!$D$1:$AQ$1,0))</f>
        <v>0.13672800362110099</v>
      </c>
      <c r="O4899" s="6">
        <v>5142.8280320000003</v>
      </c>
      <c r="P4899" s="28">
        <v>1.4034943196559764E-2</v>
      </c>
    </row>
    <row r="4900" spans="1:16" x14ac:dyDescent="0.3">
      <c r="A4900" t="s">
        <v>590</v>
      </c>
      <c r="B4900" t="str">
        <f>VLOOKUP(A4900,Sheet3!L:L,1,FALSE)</f>
        <v>NWH-U CN EQUITY</v>
      </c>
      <c r="C4900" t="str">
        <f>VLOOKUP(A4900,'ALL - prices'!B:C,2,FALSE)</f>
        <v>Northwest Healthcare Propertie</v>
      </c>
      <c r="D4900" t="str">
        <f>VLOOKUP(A4900,'ALL - prices'!B:I,8,FALSE)</f>
        <v>Real Estate</v>
      </c>
      <c r="E4900">
        <v>2019</v>
      </c>
      <c r="F4900" t="s">
        <v>681</v>
      </c>
      <c r="G4900" t="str">
        <f t="shared" si="354"/>
        <v>2019-Q3</v>
      </c>
      <c r="H4900" s="4">
        <f>INDEX('ALL - prices'!$J$3:$DY$219,MATCH('COMBINED DATA'!A4900,'ALL - prices'!$B$3:$B$219,0),MATCH('COMBINED DATA'!G4900,'ALL - prices'!$J$1:$DY$1,0))</f>
        <v>7.4173</v>
      </c>
      <c r="I4900" s="14">
        <f t="shared" si="357"/>
        <v>0.64362032286123461</v>
      </c>
      <c r="J4900" s="6">
        <f>INDEX('market cap'!$B$3:$DQ$219,MATCH(A4900,'market cap'!$A$3:$A$219,0),MATCH(G4900,'market cap'!$B$1:$DQ$1,0))</f>
        <v>1553.3588999999999</v>
      </c>
      <c r="K4900">
        <f t="shared" si="355"/>
        <v>7.3481748975435979</v>
      </c>
      <c r="L4900">
        <f>INDEX('PB2'!$D$2:$AQ$224,MATCH(A4900,'PB2'!$B$2:$B$224,0),MATCH(G4900,'PB2'!$D$1:$AQ$1,0))</f>
        <v>1.5107510089874301</v>
      </c>
      <c r="M4900" s="16">
        <f t="shared" si="356"/>
        <v>0.66192244390440136</v>
      </c>
      <c r="N4900" s="6">
        <f>INDEX('ROA2'!$D$2:$AQ$224,MATCH(A4900,'ROA2'!$B$2:$B$224,0),MATCH(G4900,'ROA2'!$D$1:$AQ$1,0))</f>
        <v>0.69388401508331299</v>
      </c>
      <c r="O4900" s="6">
        <v>5170.7760639999997</v>
      </c>
      <c r="P4900" s="28">
        <v>5.4343703165066924E-3</v>
      </c>
    </row>
    <row r="4901" spans="1:16" x14ac:dyDescent="0.3">
      <c r="A4901" t="s">
        <v>590</v>
      </c>
      <c r="B4901" t="str">
        <f>VLOOKUP(A4901,Sheet3!L:L,1,FALSE)</f>
        <v>NWH-U CN EQUITY</v>
      </c>
      <c r="C4901" t="str">
        <f>VLOOKUP(A4901,'ALL - prices'!B:C,2,FALSE)</f>
        <v>Northwest Healthcare Propertie</v>
      </c>
      <c r="D4901" t="str">
        <f>VLOOKUP(A4901,'ALL - prices'!B:I,8,FALSE)</f>
        <v>Real Estate</v>
      </c>
      <c r="E4901">
        <v>2019</v>
      </c>
      <c r="F4901" t="s">
        <v>682</v>
      </c>
      <c r="G4901" t="str">
        <f t="shared" si="354"/>
        <v>2019-Q4</v>
      </c>
      <c r="H4901" s="4">
        <f>INDEX('ALL - prices'!$J$3:$DY$219,MATCH('COMBINED DATA'!A4901,'ALL - prices'!$B$3:$B$219,0),MATCH('COMBINED DATA'!G4901,'ALL - prices'!$J$1:$DY$1,0))</f>
        <v>7.6435000000000004</v>
      </c>
      <c r="I4901" s="14">
        <f t="shared" si="357"/>
        <v>0.98983859753328407</v>
      </c>
      <c r="J4901" s="6">
        <f>INDEX('market cap'!$B$3:$DQ$219,MATCH(A4901,'market cap'!$A$3:$A$219,0),MATCH(G4901,'market cap'!$B$1:$DQ$1,0))</f>
        <v>1827.5998999999999</v>
      </c>
      <c r="K4901">
        <f t="shared" si="355"/>
        <v>7.510758854972547</v>
      </c>
      <c r="L4901">
        <f>INDEX('PB2'!$D$2:$AQ$224,MATCH(A4901,'PB2'!$B$2:$B$224,0),MATCH(G4901,'PB2'!$D$1:$AQ$1,0))</f>
        <v>1.38918900489807</v>
      </c>
      <c r="M4901" s="16">
        <f t="shared" si="356"/>
        <v>0.71984445347188286</v>
      </c>
      <c r="N4901" s="6">
        <f>INDEX('ROA2'!$D$2:$AQ$224,MATCH(A4901,'ROA2'!$B$2:$B$224,0),MATCH(G4901,'ROA2'!$D$1:$AQ$1,0))</f>
        <v>1.6786030530929601</v>
      </c>
      <c r="O4901" s="6">
        <v>5201.3189119999997</v>
      </c>
      <c r="P4901" s="28">
        <v>5.9068208760084586E-3</v>
      </c>
    </row>
    <row r="4902" spans="1:16" x14ac:dyDescent="0.3">
      <c r="A4902" t="s">
        <v>590</v>
      </c>
      <c r="B4902" t="str">
        <f>VLOOKUP(A4902,Sheet3!L:L,1,FALSE)</f>
        <v>NWH-U CN EQUITY</v>
      </c>
      <c r="C4902" t="str">
        <f>VLOOKUP(A4902,'ALL - prices'!B:C,2,FALSE)</f>
        <v>Northwest Healthcare Propertie</v>
      </c>
      <c r="D4902" t="str">
        <f>VLOOKUP(A4902,'ALL - prices'!B:I,8,FALSE)</f>
        <v>Real Estate</v>
      </c>
      <c r="E4902">
        <v>2020</v>
      </c>
      <c r="F4902" t="s">
        <v>679</v>
      </c>
      <c r="G4902" t="str">
        <f t="shared" si="354"/>
        <v>2020-Q1</v>
      </c>
      <c r="H4902" s="4">
        <f>INDEX('ALL - prices'!$J$3:$DY$219,MATCH('COMBINED DATA'!A4902,'ALL - prices'!$B$3:$B$219,0),MATCH('COMBINED DATA'!G4902,'ALL - prices'!$J$1:$DY$1,0))</f>
        <v>6.3025000000000002</v>
      </c>
      <c r="I4902" s="14">
        <f t="shared" si="357"/>
        <v>0.85804835333835727</v>
      </c>
      <c r="J4902" s="6">
        <f>INDEX('market cap'!$B$3:$DQ$219,MATCH(A4902,'market cap'!$A$3:$A$219,0),MATCH(G4902,'market cap'!$B$1:$DQ$1,0))</f>
        <v>1479.8503000000001</v>
      </c>
      <c r="K4902">
        <f t="shared" si="355"/>
        <v>7.2996962129936422</v>
      </c>
      <c r="L4902">
        <f>INDEX('PB2'!$D$2:$AQ$224,MATCH(A4902,'PB2'!$B$2:$B$224,0),MATCH(G4902,'PB2'!$D$1:$AQ$1,0))</f>
        <v>1.1168270111084</v>
      </c>
      <c r="M4902" s="16">
        <f t="shared" si="356"/>
        <v>0.89539381663731921</v>
      </c>
      <c r="N4902" s="6">
        <f>INDEX('ROA2'!$D$2:$AQ$224,MATCH(A4902,'ROA2'!$B$2:$B$224,0),MATCH(G4902,'ROA2'!$D$1:$AQ$1,0))</f>
        <v>-3.5278998315334001E-2</v>
      </c>
      <c r="O4902" s="6">
        <v>5535.3041919999996</v>
      </c>
      <c r="P4902" s="28">
        <v>6.4211652015695495E-2</v>
      </c>
    </row>
    <row r="4903" spans="1:16" x14ac:dyDescent="0.3">
      <c r="A4903" t="s">
        <v>590</v>
      </c>
      <c r="B4903" t="str">
        <f>VLOOKUP(A4903,Sheet3!L:L,1,FALSE)</f>
        <v>NWH-U CN EQUITY</v>
      </c>
      <c r="C4903" t="str">
        <f>VLOOKUP(A4903,'ALL - prices'!B:C,2,FALSE)</f>
        <v>Northwest Healthcare Propertie</v>
      </c>
      <c r="D4903" t="str">
        <f>VLOOKUP(A4903,'ALL - prices'!B:I,8,FALSE)</f>
        <v>Real Estate</v>
      </c>
      <c r="E4903">
        <v>2020</v>
      </c>
      <c r="F4903" t="s">
        <v>680</v>
      </c>
      <c r="G4903" t="str">
        <f t="shared" si="354"/>
        <v>2020-Q2</v>
      </c>
      <c r="H4903" s="4">
        <f>INDEX('ALL - prices'!$J$3:$DY$219,MATCH('COMBINED DATA'!A4903,'ALL - prices'!$B$3:$B$219,0),MATCH('COMBINED DATA'!G4903,'ALL - prices'!$J$1:$DY$1,0))</f>
        <v>7.1840999999999999</v>
      </c>
      <c r="I4903" s="14">
        <f t="shared" si="357"/>
        <v>0.63707470257942811</v>
      </c>
      <c r="J4903" s="6">
        <f>INDEX('market cap'!$B$3:$DQ$219,MATCH(A4903,'market cap'!$A$3:$A$219,0),MATCH(G4903,'market cap'!$B$1:$DQ$1,0))</f>
        <v>1902.4761000000001</v>
      </c>
      <c r="K4903">
        <f t="shared" si="355"/>
        <v>7.5509115272390623</v>
      </c>
      <c r="L4903">
        <f>INDEX('PB2'!$D$2:$AQ$224,MATCH(A4903,'PB2'!$B$2:$B$224,0),MATCH(G4903,'PB2'!$D$1:$AQ$1,0))</f>
        <v>1.25411105155945</v>
      </c>
      <c r="M4903" s="16">
        <f t="shared" si="356"/>
        <v>0.79737755181770353</v>
      </c>
      <c r="N4903" s="6">
        <f>INDEX('ROA2'!$D$2:$AQ$224,MATCH(A4903,'ROA2'!$B$2:$B$224,0),MATCH(G4903,'ROA2'!$D$1:$AQ$1,0))</f>
        <v>3.2271540164947501</v>
      </c>
      <c r="O4903" s="6">
        <v>5444.4569600000004</v>
      </c>
      <c r="P4903" s="28">
        <v>-1.6412328726449724E-2</v>
      </c>
    </row>
    <row r="4904" spans="1:16" x14ac:dyDescent="0.3">
      <c r="A4904" t="s">
        <v>590</v>
      </c>
      <c r="B4904" t="str">
        <f>VLOOKUP(A4904,Sheet3!L:L,1,FALSE)</f>
        <v>NWH-U CN EQUITY</v>
      </c>
      <c r="C4904" t="str">
        <f>VLOOKUP(A4904,'ALL - prices'!B:C,2,FALSE)</f>
        <v>Northwest Healthcare Propertie</v>
      </c>
      <c r="D4904" t="str">
        <f>VLOOKUP(A4904,'ALL - prices'!B:I,8,FALSE)</f>
        <v>Real Estate</v>
      </c>
      <c r="E4904">
        <v>2020</v>
      </c>
      <c r="F4904" t="s">
        <v>681</v>
      </c>
      <c r="G4904" t="str">
        <f t="shared" si="354"/>
        <v>2020-Q3</v>
      </c>
      <c r="H4904" s="4">
        <f>INDEX('ALL - prices'!$J$3:$DY$219,MATCH('COMBINED DATA'!A4904,'ALL - prices'!$B$3:$B$219,0),MATCH('COMBINED DATA'!G4904,'ALL - prices'!$J$1:$DY$1,0))</f>
        <v>7.6902999999999997</v>
      </c>
      <c r="I4904" s="14">
        <f t="shared" si="357"/>
        <v>0.2603124836934772</v>
      </c>
      <c r="J4904" s="6">
        <f>INDEX('market cap'!$B$3:$DQ$219,MATCH(A4904,'market cap'!$A$3:$A$219,0),MATCH(G4904,'market cap'!$B$1:$DQ$1,0))</f>
        <v>2001.123</v>
      </c>
      <c r="K4904">
        <f t="shared" si="355"/>
        <v>7.6014638019599428</v>
      </c>
      <c r="L4904">
        <f>INDEX('PB2'!$D$2:$AQ$224,MATCH(A4904,'PB2'!$B$2:$B$224,0),MATCH(G4904,'PB2'!$D$1:$AQ$1,0))</f>
        <v>1.3379909992218</v>
      </c>
      <c r="M4904" s="16">
        <f t="shared" si="356"/>
        <v>0.74738918317209779</v>
      </c>
      <c r="N4904" s="6">
        <f>INDEX('ROA2'!$D$2:$AQ$224,MATCH(A4904,'ROA2'!$B$2:$B$224,0),MATCH(G4904,'ROA2'!$D$1:$AQ$1,0))</f>
        <v>2.99428391456604</v>
      </c>
      <c r="O4904" s="6">
        <v>5328.0952319999997</v>
      </c>
      <c r="P4904" s="28">
        <v>-2.1372513155104592E-2</v>
      </c>
    </row>
    <row r="4905" spans="1:16" x14ac:dyDescent="0.3">
      <c r="A4905" t="s">
        <v>590</v>
      </c>
      <c r="B4905" t="str">
        <f>VLOOKUP(A4905,Sheet3!L:L,1,FALSE)</f>
        <v>NWH-U CN EQUITY</v>
      </c>
      <c r="C4905" t="str">
        <f>VLOOKUP(A4905,'ALL - prices'!B:C,2,FALSE)</f>
        <v>Northwest Healthcare Propertie</v>
      </c>
      <c r="D4905" t="str">
        <f>VLOOKUP(A4905,'ALL - prices'!B:I,8,FALSE)</f>
        <v>Real Estate</v>
      </c>
      <c r="E4905">
        <v>2020</v>
      </c>
      <c r="F4905" t="s">
        <v>682</v>
      </c>
      <c r="G4905" t="str">
        <f t="shared" si="354"/>
        <v>2020-Q4</v>
      </c>
      <c r="H4905" s="4">
        <f>INDEX('ALL - prices'!$J$3:$DY$219,MATCH('COMBINED DATA'!A4905,'ALL - prices'!$B$3:$B$219,0),MATCH('COMBINED DATA'!G4905,'ALL - prices'!$J$1:$DY$1,0))</f>
        <v>8.6725999999999992</v>
      </c>
      <c r="I4905" s="14">
        <f t="shared" si="357"/>
        <v>0.50368043109363203</v>
      </c>
      <c r="J4905" s="6">
        <f>INDEX('market cap'!$B$3:$DQ$219,MATCH(A4905,'market cap'!$A$3:$A$219,0),MATCH(G4905,'market cap'!$B$1:$DQ$1,0))</f>
        <v>2219.5554000000002</v>
      </c>
      <c r="K4905">
        <f t="shared" si="355"/>
        <v>7.7050621845392868</v>
      </c>
      <c r="L4905">
        <f>INDEX('PB2'!$D$2:$AQ$224,MATCH(A4905,'PB2'!$B$2:$B$224,0),MATCH(G4905,'PB2'!$D$1:$AQ$1,0))</f>
        <v>1.3533289432525599</v>
      </c>
      <c r="M4905" s="16">
        <f t="shared" si="356"/>
        <v>0.73891865313736871</v>
      </c>
      <c r="N4905" s="6">
        <f>INDEX('ROA2'!$D$2:$AQ$224,MATCH(A4905,'ROA2'!$B$2:$B$224,0),MATCH(G4905,'ROA2'!$D$1:$AQ$1,0))</f>
        <v>2.9174740314483598</v>
      </c>
      <c r="O4905" s="6">
        <v>5666.5768959999996</v>
      </c>
      <c r="P4905" s="28">
        <v>6.3527705354647829E-2</v>
      </c>
    </row>
    <row r="4906" spans="1:16" x14ac:dyDescent="0.3">
      <c r="A4906" t="s">
        <v>590</v>
      </c>
      <c r="B4906" t="str">
        <f>VLOOKUP(A4906,Sheet3!L:L,1,FALSE)</f>
        <v>NWH-U CN EQUITY</v>
      </c>
      <c r="C4906" t="str">
        <f>VLOOKUP(A4906,'ALL - prices'!B:C,2,FALSE)</f>
        <v>Northwest Healthcare Propertie</v>
      </c>
      <c r="D4906" t="str">
        <f>VLOOKUP(A4906,'ALL - prices'!B:I,8,FALSE)</f>
        <v>Real Estate</v>
      </c>
      <c r="E4906">
        <v>2021</v>
      </c>
      <c r="F4906" t="s">
        <v>679</v>
      </c>
      <c r="G4906" t="str">
        <f t="shared" si="354"/>
        <v>2021-Q1</v>
      </c>
      <c r="H4906" s="4">
        <f>INDEX('ALL - prices'!$J$3:$DY$219,MATCH('COMBINED DATA'!A4906,'ALL - prices'!$B$3:$B$219,0),MATCH('COMBINED DATA'!G4906,'ALL - prices'!$J$1:$DY$1,0))</f>
        <v>9.0396000000000001</v>
      </c>
      <c r="I4906" s="14">
        <f t="shared" si="357"/>
        <v>0.58466048837480611</v>
      </c>
      <c r="J4906" s="6">
        <f>INDEX('market cap'!$B$3:$DQ$219,MATCH(A4906,'market cap'!$A$3:$A$219,0),MATCH(G4906,'market cap'!$B$1:$DQ$1,0))</f>
        <v>2497.1484999999998</v>
      </c>
      <c r="K4906">
        <f t="shared" si="355"/>
        <v>7.8229047598770602</v>
      </c>
      <c r="L4906">
        <f>INDEX('PB2'!$D$2:$AQ$224,MATCH(A4906,'PB2'!$B$2:$B$224,0),MATCH(G4906,'PB2'!$D$1:$AQ$1,0))</f>
        <v>1.40259802341461</v>
      </c>
      <c r="M4906" s="16">
        <f t="shared" si="356"/>
        <v>0.71296264739166726</v>
      </c>
      <c r="N4906" s="6">
        <f>INDEX('ROA2'!$D$2:$AQ$224,MATCH(A4906,'ROA2'!$B$2:$B$224,0),MATCH(G4906,'ROA2'!$D$1:$AQ$1,0))</f>
        <v>5.5244288444518999</v>
      </c>
      <c r="O4906" s="6">
        <v>5845.23776</v>
      </c>
      <c r="P4906" s="28">
        <v>3.1528887241628355E-2</v>
      </c>
    </row>
    <row r="4907" spans="1:16" x14ac:dyDescent="0.3">
      <c r="A4907" t="s">
        <v>590</v>
      </c>
      <c r="B4907" t="str">
        <f>VLOOKUP(A4907,Sheet3!L:L,1,FALSE)</f>
        <v>NWH-U CN EQUITY</v>
      </c>
      <c r="C4907" t="str">
        <f>VLOOKUP(A4907,'ALL - prices'!B:C,2,FALSE)</f>
        <v>Northwest Healthcare Propertie</v>
      </c>
      <c r="D4907" t="str">
        <f>VLOOKUP(A4907,'ALL - prices'!B:I,8,FALSE)</f>
        <v>Real Estate</v>
      </c>
      <c r="E4907">
        <v>2021</v>
      </c>
      <c r="F4907" t="s">
        <v>680</v>
      </c>
      <c r="G4907" t="str">
        <f t="shared" si="354"/>
        <v>2021-Q2</v>
      </c>
      <c r="H4907" s="4">
        <f>INDEX('ALL - prices'!$J$3:$DY$219,MATCH('COMBINED DATA'!A4907,'ALL - prices'!$B$3:$B$219,0),MATCH('COMBINED DATA'!G4907,'ALL - prices'!$J$1:$DY$1,0))</f>
        <v>9.0381</v>
      </c>
      <c r="I4907" s="14">
        <f t="shared" si="357"/>
        <v>0.56447611700289579</v>
      </c>
      <c r="J4907" s="6">
        <f>INDEX('market cap'!$B$3:$DQ$219,MATCH(A4907,'market cap'!$A$3:$A$219,0),MATCH(G4907,'market cap'!$B$1:$DQ$1,0))</f>
        <v>2676.3584999999998</v>
      </c>
      <c r="K4907">
        <f t="shared" si="355"/>
        <v>7.8922123808849918</v>
      </c>
      <c r="L4907">
        <f>INDEX('PB2'!$D$2:$AQ$224,MATCH(A4907,'PB2'!$B$2:$B$224,0),MATCH(G4907,'PB2'!$D$1:$AQ$1,0))</f>
        <v>1.2972869873046899</v>
      </c>
      <c r="M4907" s="16">
        <f t="shared" si="356"/>
        <v>0.7708394594149528</v>
      </c>
      <c r="N4907" s="6">
        <f>INDEX('ROA2'!$D$2:$AQ$224,MATCH(A4907,'ROA2'!$B$2:$B$224,0),MATCH(G4907,'ROA2'!$D$1:$AQ$1,0))</f>
        <v>4.5406079292297399</v>
      </c>
      <c r="O4907" s="6">
        <v>5681.5851519999997</v>
      </c>
      <c r="P4907" s="28">
        <v>-2.7997596457051618E-2</v>
      </c>
    </row>
    <row r="4908" spans="1:16" x14ac:dyDescent="0.3">
      <c r="A4908" t="s">
        <v>590</v>
      </c>
      <c r="B4908" t="str">
        <f>VLOOKUP(A4908,Sheet3!L:L,1,FALSE)</f>
        <v>NWH-U CN EQUITY</v>
      </c>
      <c r="C4908" t="str">
        <f>VLOOKUP(A4908,'ALL - prices'!B:C,2,FALSE)</f>
        <v>Northwest Healthcare Propertie</v>
      </c>
      <c r="D4908" t="str">
        <f>VLOOKUP(A4908,'ALL - prices'!B:I,8,FALSE)</f>
        <v>Real Estate</v>
      </c>
      <c r="E4908">
        <v>2021</v>
      </c>
      <c r="F4908" t="s">
        <v>681</v>
      </c>
      <c r="G4908" t="str">
        <f t="shared" si="354"/>
        <v>2021-Q3</v>
      </c>
      <c r="H4908" s="4">
        <f>INDEX('ALL - prices'!$J$3:$DY$219,MATCH('COMBINED DATA'!A4908,'ALL - prices'!$B$3:$B$219,0),MATCH('COMBINED DATA'!G4908,'ALL - prices'!$J$1:$DY$1,0))</f>
        <v>9.3064</v>
      </c>
      <c r="I4908" s="14">
        <f t="shared" si="357"/>
        <v>0.97980432527792727</v>
      </c>
      <c r="J4908" s="6">
        <f>INDEX('market cap'!$B$3:$DQ$219,MATCH(A4908,'market cap'!$A$3:$A$219,0),MATCH(G4908,'market cap'!$B$1:$DQ$1,0))</f>
        <v>2714.2017999999998</v>
      </c>
      <c r="K4908">
        <f t="shared" si="355"/>
        <v>7.9062531928258872</v>
      </c>
      <c r="L4908">
        <f>INDEX('PB2'!$D$2:$AQ$224,MATCH(A4908,'PB2'!$B$2:$B$224,0),MATCH(G4908,'PB2'!$D$1:$AQ$1,0))</f>
        <v>1.26121401786804</v>
      </c>
      <c r="M4908" s="16">
        <f t="shared" si="356"/>
        <v>0.79288684222714478</v>
      </c>
      <c r="N4908" s="6">
        <f>INDEX('ROA2'!$D$2:$AQ$224,MATCH(A4908,'ROA2'!$B$2:$B$224,0),MATCH(G4908,'ROA2'!$D$1:$AQ$1,0))</f>
        <v>5.1021242141723597</v>
      </c>
      <c r="O4908" s="6">
        <v>6342.4568319999998</v>
      </c>
      <c r="P4908" s="28">
        <v>0.1163181862666203</v>
      </c>
    </row>
    <row r="4909" spans="1:16" x14ac:dyDescent="0.3">
      <c r="A4909" t="s">
        <v>590</v>
      </c>
      <c r="B4909" t="str">
        <f>VLOOKUP(A4909,Sheet3!L:L,1,FALSE)</f>
        <v>NWH-U CN EQUITY</v>
      </c>
      <c r="C4909" t="str">
        <f>VLOOKUP(A4909,'ALL - prices'!B:C,2,FALSE)</f>
        <v>Northwest Healthcare Propertie</v>
      </c>
      <c r="D4909" t="str">
        <f>VLOOKUP(A4909,'ALL - prices'!B:I,8,FALSE)</f>
        <v>Real Estate</v>
      </c>
      <c r="E4909">
        <v>2021</v>
      </c>
      <c r="F4909" t="s">
        <v>682</v>
      </c>
      <c r="G4909" t="str">
        <f t="shared" si="354"/>
        <v>2021-Q4</v>
      </c>
      <c r="H4909" s="4">
        <f>INDEX('ALL - prices'!$J$3:$DY$219,MATCH('COMBINED DATA'!A4909,'ALL - prices'!$B$3:$B$219,0),MATCH('COMBINED DATA'!G4909,'ALL - prices'!$J$1:$DY$1,0))</f>
        <v>10.103300000000001</v>
      </c>
      <c r="I4909" s="14">
        <f t="shared" si="357"/>
        <v>1.2121087932469832</v>
      </c>
      <c r="J4909" s="6">
        <f>INDEX('market cap'!$B$3:$DQ$219,MATCH(A4909,'market cap'!$A$3:$A$219,0),MATCH(G4909,'market cap'!$B$1:$DQ$1,0))</f>
        <v>3009.2138</v>
      </c>
      <c r="K4909">
        <f t="shared" si="355"/>
        <v>8.0094341276120122</v>
      </c>
      <c r="L4909">
        <f>INDEX('PB2'!$D$2:$AQ$224,MATCH(A4909,'PB2'!$B$2:$B$224,0),MATCH(G4909,'PB2'!$D$1:$AQ$1,0))</f>
        <v>1.29390704631805</v>
      </c>
      <c r="M4909" s="16">
        <f t="shared" si="356"/>
        <v>0.77285304446374747</v>
      </c>
      <c r="N4909" s="6">
        <f>INDEX('ROA2'!$D$2:$AQ$224,MATCH(A4909,'ROA2'!$B$2:$B$224,0),MATCH(G4909,'ROA2'!$D$1:$AQ$1,0))</f>
        <v>7.1175909042358398</v>
      </c>
      <c r="O4909" s="6">
        <v>6674.3971840000004</v>
      </c>
      <c r="P4909" s="28">
        <v>5.2336241427019384E-2</v>
      </c>
    </row>
    <row r="4910" spans="1:16" x14ac:dyDescent="0.3">
      <c r="A4910" t="s">
        <v>590</v>
      </c>
      <c r="B4910" t="str">
        <f>VLOOKUP(A4910,Sheet3!L:L,1,FALSE)</f>
        <v>NWH-U CN EQUITY</v>
      </c>
      <c r="C4910" t="str">
        <f>VLOOKUP(A4910,'ALL - prices'!B:C,2,FALSE)</f>
        <v>Northwest Healthcare Propertie</v>
      </c>
      <c r="D4910" t="str">
        <f>VLOOKUP(A4910,'ALL - prices'!B:I,8,FALSE)</f>
        <v>Real Estate</v>
      </c>
      <c r="E4910">
        <v>2022</v>
      </c>
      <c r="F4910" t="s">
        <v>679</v>
      </c>
      <c r="G4910" t="str">
        <f t="shared" si="354"/>
        <v>2022-Q1</v>
      </c>
      <c r="H4910" s="4">
        <f>INDEX('ALL - prices'!$J$3:$DY$219,MATCH('COMBINED DATA'!A4910,'ALL - prices'!$B$3:$B$219,0),MATCH('COMBINED DATA'!G4910,'ALL - prices'!$J$1:$DY$1,0))</f>
        <v>10.2234</v>
      </c>
      <c r="I4910" s="14">
        <f t="shared" si="357"/>
        <v>0.99520243501844974</v>
      </c>
      <c r="J4910" s="6">
        <f>INDEX('market cap'!$B$3:$DQ$219,MATCH(A4910,'market cap'!$A$3:$A$219,0),MATCH(G4910,'market cap'!$B$1:$DQ$1,0))</f>
        <v>3000.4978000000001</v>
      </c>
      <c r="K4910">
        <f t="shared" si="355"/>
        <v>8.0065334872181673</v>
      </c>
      <c r="L4910">
        <f>INDEX('PB2'!$D$2:$AQ$224,MATCH(A4910,'PB2'!$B$2:$B$224,0),MATCH(G4910,'PB2'!$D$1:$AQ$1,0))</f>
        <v>1.2467670440673799</v>
      </c>
      <c r="M4910" s="16">
        <f t="shared" si="356"/>
        <v>0.80207445709958647</v>
      </c>
      <c r="N4910" s="6">
        <f>INDEX('ROA2'!$D$2:$AQ$224,MATCH(A4910,'ROA2'!$B$2:$B$224,0),MATCH(G4910,'ROA2'!$D$1:$AQ$1,0))</f>
        <v>6.7041997909545898</v>
      </c>
      <c r="O4910" s="6">
        <v>7064.4008960000001</v>
      </c>
      <c r="P4910" s="28">
        <v>5.8432799434670217E-2</v>
      </c>
    </row>
    <row r="4911" spans="1:16" x14ac:dyDescent="0.3">
      <c r="A4911" t="s">
        <v>590</v>
      </c>
      <c r="B4911" t="str">
        <f>VLOOKUP(A4911,Sheet3!L:L,1,FALSE)</f>
        <v>NWH-U CN EQUITY</v>
      </c>
      <c r="C4911" t="str">
        <f>VLOOKUP(A4911,'ALL - prices'!B:C,2,FALSE)</f>
        <v>Northwest Healthcare Propertie</v>
      </c>
      <c r="D4911" t="str">
        <f>VLOOKUP(A4911,'ALL - prices'!B:I,8,FALSE)</f>
        <v>Real Estate</v>
      </c>
      <c r="E4911">
        <v>2022</v>
      </c>
      <c r="F4911" t="s">
        <v>680</v>
      </c>
      <c r="G4911" t="str">
        <f t="shared" si="354"/>
        <v>2022-Q2</v>
      </c>
      <c r="H4911" s="4">
        <f>INDEX('ALL - prices'!$J$3:$DY$219,MATCH('COMBINED DATA'!A4911,'ALL - prices'!$B$3:$B$219,0),MATCH('COMBINED DATA'!G4911,'ALL - prices'!$J$1:$DY$1,0))</f>
        <v>9.0952999999999999</v>
      </c>
      <c r="I4911" s="14">
        <f t="shared" si="357"/>
        <v>1.2621581741868433</v>
      </c>
      <c r="J4911" s="6">
        <f>INDEX('market cap'!$B$3:$DQ$219,MATCH(A4911,'market cap'!$A$3:$A$219,0),MATCH(G4911,'market cap'!$B$1:$DQ$1,0))</f>
        <v>2853.7293</v>
      </c>
      <c r="K4911">
        <f t="shared" si="355"/>
        <v>7.9563819442040318</v>
      </c>
      <c r="L4911">
        <f>INDEX('PB2'!$D$2:$AQ$224,MATCH(A4911,'PB2'!$B$2:$B$224,0),MATCH(G4911,'PB2'!$D$1:$AQ$1,0))</f>
        <v>1.14125800132752</v>
      </c>
      <c r="M4911" s="16">
        <f t="shared" si="356"/>
        <v>0.87622605829426159</v>
      </c>
      <c r="N4911" s="6">
        <f>INDEX('ROA2'!$D$2:$AQ$224,MATCH(A4911,'ROA2'!$B$2:$B$224,0),MATCH(G4911,'ROA2'!$D$1:$AQ$1,0))</f>
        <v>7.0526871681213397</v>
      </c>
      <c r="O4911" s="6">
        <v>7591.1147520000004</v>
      </c>
      <c r="P4911" s="28">
        <v>7.4558885283285081E-2</v>
      </c>
    </row>
    <row r="4912" spans="1:16" x14ac:dyDescent="0.3">
      <c r="A4912" t="s">
        <v>590</v>
      </c>
      <c r="B4912" t="str">
        <f>VLOOKUP(A4912,Sheet3!L:L,1,FALSE)</f>
        <v>NWH-U CN EQUITY</v>
      </c>
      <c r="C4912" t="str">
        <f>VLOOKUP(A4912,'ALL - prices'!B:C,2,FALSE)</f>
        <v>Northwest Healthcare Propertie</v>
      </c>
      <c r="D4912" t="str">
        <f>VLOOKUP(A4912,'ALL - prices'!B:I,8,FALSE)</f>
        <v>Real Estate</v>
      </c>
      <c r="E4912">
        <v>2022</v>
      </c>
      <c r="F4912" t="s">
        <v>681</v>
      </c>
      <c r="G4912" t="str">
        <f t="shared" si="354"/>
        <v>2022-Q3</v>
      </c>
      <c r="H4912" s="4">
        <f>INDEX('ALL - prices'!$J$3:$DY$219,MATCH('COMBINED DATA'!A4912,'ALL - prices'!$B$3:$B$219,0),MATCH('COMBINED DATA'!G4912,'ALL - prices'!$J$1:$DY$1,0))</f>
        <v>8.1290999999999993</v>
      </c>
      <c r="I4912" s="14">
        <f t="shared" si="357"/>
        <v>1.4441403241490494</v>
      </c>
      <c r="J4912" s="6">
        <f>INDEX('market cap'!$B$3:$DQ$219,MATCH(A4912,'market cap'!$A$3:$A$219,0),MATCH(G4912,'market cap'!$B$1:$DQ$1,0))</f>
        <v>2533.9265</v>
      </c>
      <c r="K4912">
        <f t="shared" si="355"/>
        <v>7.8375253549355541</v>
      </c>
      <c r="L4912">
        <f>INDEX('PB2'!$D$2:$AQ$224,MATCH(A4912,'PB2'!$B$2:$B$224,0),MATCH(G4912,'PB2'!$D$1:$AQ$1,0))</f>
        <v>1.0219190120696999</v>
      </c>
      <c r="M4912" s="16">
        <f t="shared" si="356"/>
        <v>0.97855112605713523</v>
      </c>
      <c r="N4912" s="6">
        <f>INDEX('ROA2'!$D$2:$AQ$224,MATCH(A4912,'ROA2'!$B$2:$B$224,0),MATCH(G4912,'ROA2'!$D$1:$AQ$1,0))</f>
        <v>6.3122467994689897</v>
      </c>
      <c r="O4912" s="6">
        <v>8123.8978559999996</v>
      </c>
      <c r="P4912" s="28">
        <v>7.018509420630599E-2</v>
      </c>
    </row>
    <row r="4913" spans="1:16" x14ac:dyDescent="0.3">
      <c r="A4913" t="s">
        <v>590</v>
      </c>
      <c r="B4913" t="str">
        <f>VLOOKUP(A4913,Sheet3!L:L,1,FALSE)</f>
        <v>NWH-U CN EQUITY</v>
      </c>
      <c r="C4913" t="str">
        <f>VLOOKUP(A4913,'ALL - prices'!B:C,2,FALSE)</f>
        <v>Northwest Healthcare Propertie</v>
      </c>
      <c r="D4913" t="str">
        <f>VLOOKUP(A4913,'ALL - prices'!B:I,8,FALSE)</f>
        <v>Real Estate</v>
      </c>
      <c r="E4913">
        <v>2022</v>
      </c>
      <c r="F4913" t="s">
        <v>682</v>
      </c>
      <c r="G4913" t="str">
        <f t="shared" si="354"/>
        <v>2022-Q4</v>
      </c>
      <c r="H4913" s="4">
        <f>INDEX('ALL - prices'!$J$3:$DY$219,MATCH('COMBINED DATA'!A4913,'ALL - prices'!$B$3:$B$219,0),MATCH('COMBINED DATA'!G4913,'ALL - prices'!$J$1:$DY$1,0))</f>
        <v>7.4325999999999999</v>
      </c>
      <c r="I4913" s="14">
        <f t="shared" si="357"/>
        <v>1.1392367240101291</v>
      </c>
      <c r="J4913" s="6">
        <f>INDEX('market cap'!$B$3:$DQ$219,MATCH(A4913,'market cap'!$A$3:$A$219,0),MATCH(G4913,'market cap'!$B$1:$DQ$1,0))</f>
        <v>2270.9717999999998</v>
      </c>
      <c r="K4913">
        <f t="shared" si="355"/>
        <v>7.7279631245912093</v>
      </c>
      <c r="L4913">
        <f>INDEX('PB2'!$D$2:$AQ$224,MATCH(A4913,'PB2'!$B$2:$B$224,0),MATCH(G4913,'PB2'!$D$1:$AQ$1,0))</f>
        <v>0.93052297830581698</v>
      </c>
      <c r="M4913" s="16">
        <f t="shared" si="356"/>
        <v>1.0746644879427678</v>
      </c>
      <c r="N4913" s="6">
        <f>INDEX('ROA2'!$D$2:$AQ$224,MATCH(A4913,'ROA2'!$B$2:$B$224,0),MATCH(G4913,'ROA2'!$D$1:$AQ$1,0))</f>
        <v>4.0358119010925302</v>
      </c>
      <c r="O4913" s="6">
        <v>8282.0490239999999</v>
      </c>
      <c r="P4913" s="28">
        <v>1.9467399861901998E-2</v>
      </c>
    </row>
    <row r="4914" spans="1:16" x14ac:dyDescent="0.3">
      <c r="A4914" t="s">
        <v>590</v>
      </c>
      <c r="B4914" t="str">
        <f>VLOOKUP(A4914,Sheet3!L:L,1,FALSE)</f>
        <v>NWH-U CN EQUITY</v>
      </c>
      <c r="C4914" t="str">
        <f>VLOOKUP(A4914,'ALL - prices'!B:C,2,FALSE)</f>
        <v>Northwest Healthcare Propertie</v>
      </c>
      <c r="D4914" t="str">
        <f>VLOOKUP(A4914,'ALL - prices'!B:I,8,FALSE)</f>
        <v>Real Estate</v>
      </c>
      <c r="E4914">
        <v>2023</v>
      </c>
      <c r="F4914" t="s">
        <v>679</v>
      </c>
      <c r="G4914" t="str">
        <f t="shared" ref="G4914:G4977" si="358">E4914&amp;"-"&amp;F4914</f>
        <v>2023-Q1</v>
      </c>
      <c r="H4914" s="4">
        <f>INDEX('ALL - prices'!$J$3:$DY$219,MATCH('COMBINED DATA'!A4914,'ALL - prices'!$B$3:$B$219,0),MATCH('COMBINED DATA'!G4914,'ALL - prices'!$J$1:$DY$1,0))</f>
        <v>6.7690000000000001</v>
      </c>
      <c r="I4914" s="14">
        <f t="shared" si="357"/>
        <v>0.47022225507377563</v>
      </c>
      <c r="J4914" s="6">
        <f>INDEX('market cap'!$B$3:$DQ$219,MATCH(A4914,'market cap'!$A$3:$A$219,0),MATCH(G4914,'market cap'!$B$1:$DQ$1,0))</f>
        <v>2024.7507000000001</v>
      </c>
      <c r="K4914">
        <f t="shared" ref="K4914:K4977" si="359">LN(J4914)</f>
        <v>7.6132018608507339</v>
      </c>
      <c r="L4914">
        <f>INDEX('PB2'!$D$2:$AQ$224,MATCH(A4914,'PB2'!$B$2:$B$224,0),MATCH(G4914,'PB2'!$D$1:$AQ$1,0))</f>
        <v>0.87456297874450695</v>
      </c>
      <c r="M4914" s="16">
        <f t="shared" ref="M4914:M4977" si="360">1/L4914</f>
        <v>1.1434282313614124</v>
      </c>
      <c r="N4914" s="6">
        <f>INDEX('ROA2'!$D$2:$AQ$224,MATCH(A4914,'ROA2'!$B$2:$B$224,0),MATCH(G4914,'ROA2'!$D$1:$AQ$1,0))</f>
        <v>0.82543802261352495</v>
      </c>
      <c r="O4914" s="6">
        <v>8513.9998720000003</v>
      </c>
      <c r="P4914" s="28">
        <v>2.8006456775110294E-2</v>
      </c>
    </row>
    <row r="4915" spans="1:16" x14ac:dyDescent="0.3">
      <c r="A4915" t="s">
        <v>590</v>
      </c>
      <c r="B4915" t="str">
        <f>VLOOKUP(A4915,Sheet3!L:L,1,FALSE)</f>
        <v>NWH-U CN EQUITY</v>
      </c>
      <c r="C4915" t="str">
        <f>VLOOKUP(A4915,'ALL - prices'!B:C,2,FALSE)</f>
        <v>Northwest Healthcare Propertie</v>
      </c>
      <c r="D4915" t="str">
        <f>VLOOKUP(A4915,'ALL - prices'!B:I,8,FALSE)</f>
        <v>Real Estate</v>
      </c>
      <c r="E4915">
        <v>2023</v>
      </c>
      <c r="F4915" t="s">
        <v>680</v>
      </c>
      <c r="G4915" t="str">
        <f t="shared" si="358"/>
        <v>2023-Q2</v>
      </c>
      <c r="H4915" s="4">
        <f>INDEX('ALL - prices'!$J$3:$DY$219,MATCH('COMBINED DATA'!A4915,'ALL - prices'!$B$3:$B$219,0),MATCH('COMBINED DATA'!G4915,'ALL - prices'!$J$1:$DY$1,0))</f>
        <v>5.1767000000000003</v>
      </c>
      <c r="I4915" s="14">
        <f t="shared" si="357"/>
        <v>0.14400385122164858</v>
      </c>
      <c r="J4915" s="6">
        <f>INDEX('market cap'!$B$3:$DQ$219,MATCH(A4915,'market cap'!$A$3:$A$219,0),MATCH(G4915,'market cap'!$B$1:$DQ$1,0))</f>
        <v>1518.2855999999999</v>
      </c>
      <c r="K4915">
        <f t="shared" si="359"/>
        <v>7.325337082551524</v>
      </c>
      <c r="L4915">
        <f>INDEX('PB2'!$D$2:$AQ$224,MATCH(A4915,'PB2'!$B$2:$B$224,0),MATCH(G4915,'PB2'!$D$1:$AQ$1,0))</f>
        <v>0.68332600593566895</v>
      </c>
      <c r="M4915" s="16">
        <f t="shared" si="360"/>
        <v>1.4634303265404245</v>
      </c>
      <c r="N4915" s="6">
        <f>INDEX('ROA2'!$D$2:$AQ$224,MATCH(A4915,'ROA2'!$B$2:$B$224,0),MATCH(G4915,'ROA2'!$D$1:$AQ$1,0))</f>
        <v>-1.5171600580215401</v>
      </c>
      <c r="O4915" s="6">
        <v>8418.4069120000004</v>
      </c>
      <c r="P4915" s="28">
        <v>-1.1227738012350295E-2</v>
      </c>
    </row>
    <row r="4916" spans="1:16" x14ac:dyDescent="0.3">
      <c r="A4916" t="s">
        <v>590</v>
      </c>
      <c r="B4916" t="str">
        <f>VLOOKUP(A4916,Sheet3!L:L,1,FALSE)</f>
        <v>NWH-U CN EQUITY</v>
      </c>
      <c r="C4916" t="str">
        <f>VLOOKUP(A4916,'ALL - prices'!B:C,2,FALSE)</f>
        <v>Northwest Healthcare Propertie</v>
      </c>
      <c r="D4916" t="str">
        <f>VLOOKUP(A4916,'ALL - prices'!B:I,8,FALSE)</f>
        <v>Real Estate</v>
      </c>
      <c r="E4916">
        <v>2023</v>
      </c>
      <c r="F4916" t="s">
        <v>681</v>
      </c>
      <c r="G4916" t="str">
        <f t="shared" si="358"/>
        <v>2023-Q3</v>
      </c>
      <c r="H4916" s="4">
        <f>INDEX('ALL - prices'!$J$3:$DY$219,MATCH('COMBINED DATA'!A4916,'ALL - prices'!$B$3:$B$219,0),MATCH('COMBINED DATA'!G4916,'ALL - prices'!$J$1:$DY$1,0))</f>
        <v>4.2782</v>
      </c>
      <c r="I4916" s="14">
        <f t="shared" si="357"/>
        <v>0.46991662735709472</v>
      </c>
      <c r="J4916" s="6">
        <f>INDEX('market cap'!$B$3:$DQ$219,MATCH(A4916,'market cap'!$A$3:$A$219,0),MATCH(G4916,'market cap'!$B$1:$DQ$1,0))</f>
        <v>1227.5050000000001</v>
      </c>
      <c r="K4916">
        <f t="shared" si="359"/>
        <v>7.1127389329801352</v>
      </c>
      <c r="L4916">
        <f>INDEX('PB2'!$D$2:$AQ$224,MATCH(A4916,'PB2'!$B$2:$B$224,0),MATCH(G4916,'PB2'!$D$1:$AQ$1,0))</f>
        <v>0.58571898937225297</v>
      </c>
      <c r="M4916" s="16">
        <f t="shared" si="360"/>
        <v>1.7073033624396481</v>
      </c>
      <c r="N4916" s="6">
        <f>INDEX('ROA2'!$D$2:$AQ$224,MATCH(A4916,'ROA2'!$B$2:$B$224,0),MATCH(G4916,'ROA2'!$D$1:$AQ$1,0))</f>
        <v>-2.7576489448547399</v>
      </c>
      <c r="O4916" s="6">
        <v>8061.1179519999996</v>
      </c>
      <c r="P4916" s="28">
        <v>-4.2441398204534873E-2</v>
      </c>
    </row>
    <row r="4917" spans="1:16" x14ac:dyDescent="0.3">
      <c r="A4917" t="s">
        <v>590</v>
      </c>
      <c r="B4917" t="str">
        <f>VLOOKUP(A4917,Sheet3!L:L,1,FALSE)</f>
        <v>NWH-U CN EQUITY</v>
      </c>
      <c r="C4917" t="str">
        <f>VLOOKUP(A4917,'ALL - prices'!B:C,2,FALSE)</f>
        <v>Northwest Healthcare Propertie</v>
      </c>
      <c r="D4917" t="str">
        <f>VLOOKUP(A4917,'ALL - prices'!B:I,8,FALSE)</f>
        <v>Real Estate</v>
      </c>
      <c r="E4917">
        <v>2023</v>
      </c>
      <c r="F4917" t="s">
        <v>682</v>
      </c>
      <c r="G4917" t="str">
        <f t="shared" si="358"/>
        <v>2023-Q4</v>
      </c>
      <c r="H4917" s="4">
        <f>INDEX('ALL - prices'!$J$3:$DY$219,MATCH('COMBINED DATA'!A4917,'ALL - prices'!$B$3:$B$219,0),MATCH('COMBINED DATA'!G4917,'ALL - prices'!$J$1:$DY$1,0))</f>
        <v>4.4340999999999999</v>
      </c>
      <c r="I4917" s="14">
        <f t="shared" si="357"/>
        <v>0.50130918187614837</v>
      </c>
      <c r="J4917" s="6">
        <f>INDEX('market cap'!$B$3:$DQ$219,MATCH(A4917,'market cap'!$A$3:$A$219,0),MATCH(G4917,'market cap'!$B$1:$DQ$1,0))</f>
        <v>1246.8358000000001</v>
      </c>
      <c r="K4917">
        <f t="shared" si="359"/>
        <v>7.1283642609875342</v>
      </c>
      <c r="L4917">
        <f>INDEX('PB2'!$D$2:$AQ$224,MATCH(A4917,'PB2'!$B$2:$B$224,0),MATCH(G4917,'PB2'!$D$1:$AQ$1,0))</f>
        <v>0.62948399782180797</v>
      </c>
      <c r="M4917" s="16">
        <f t="shared" si="360"/>
        <v>1.5886027340810598</v>
      </c>
      <c r="N4917" s="6">
        <f>INDEX('ROA2'!$D$2:$AQ$224,MATCH(A4917,'ROA2'!$B$2:$B$224,0),MATCH(G4917,'ROA2'!$D$1:$AQ$1,0))</f>
        <v>-3.86007905006409</v>
      </c>
      <c r="O4917" s="6">
        <v>7834.2021119999999</v>
      </c>
      <c r="P4917" s="28">
        <v>-2.8149425594709333E-2</v>
      </c>
    </row>
    <row r="4918" spans="1:16" x14ac:dyDescent="0.3">
      <c r="A4918" t="s">
        <v>590</v>
      </c>
      <c r="B4918" t="str">
        <f>VLOOKUP(A4918,Sheet3!L:L,1,FALSE)</f>
        <v>NWH-U CN EQUITY</v>
      </c>
      <c r="C4918" t="str">
        <f>VLOOKUP(A4918,'ALL - prices'!B:C,2,FALSE)</f>
        <v>Northwest Healthcare Propertie</v>
      </c>
      <c r="D4918" t="str">
        <f>VLOOKUP(A4918,'ALL - prices'!B:I,8,FALSE)</f>
        <v>Real Estate</v>
      </c>
      <c r="E4918" s="18">
        <v>2024</v>
      </c>
      <c r="F4918" t="s">
        <v>679</v>
      </c>
      <c r="G4918" t="str">
        <f t="shared" si="358"/>
        <v>2024-Q1</v>
      </c>
      <c r="H4918" s="4">
        <f>INDEX('ALL - prices'!$J$3:$DY$219,MATCH('COMBINED DATA'!A4918,'ALL - prices'!$B$3:$B$219,0),MATCH('COMBINED DATA'!G4918,'ALL - prices'!$J$1:$DY$1,0))</f>
        <v>4.1102999999999996</v>
      </c>
      <c r="I4918" s="14" t="s">
        <v>769</v>
      </c>
      <c r="J4918" s="6">
        <f>INDEX('market cap'!$B$3:$DQ$219,MATCH(A4918,'market cap'!$A$3:$A$219,0),MATCH(G4918,'market cap'!$B$1:$DQ$1,0))</f>
        <v>1133.2674</v>
      </c>
      <c r="K4918">
        <f t="shared" si="359"/>
        <v>7.0328602437732384</v>
      </c>
      <c r="L4918">
        <f>INDEX('PB2'!$D$2:$AQ$224,MATCH(A4918,'PB2'!$B$2:$B$224,0),MATCH(G4918,'PB2'!$D$1:$AQ$1,0))</f>
        <v>0.60417097806930498</v>
      </c>
      <c r="M4918" s="16">
        <f t="shared" si="360"/>
        <v>1.6551606023771785</v>
      </c>
      <c r="N4918" s="6">
        <f>INDEX('ROA2'!$D$2:$AQ$224,MATCH(A4918,'ROA2'!$B$2:$B$224,0),MATCH(G4918,'ROA2'!$D$1:$AQ$1,0))</f>
        <v>-4.3077278137206996</v>
      </c>
      <c r="O4918" s="6">
        <v>7628.6151680000003</v>
      </c>
      <c r="P4918" s="28">
        <v>-2.6242231316076579E-2</v>
      </c>
    </row>
    <row r="4919" spans="1:16" x14ac:dyDescent="0.3">
      <c r="A4919" t="s">
        <v>590</v>
      </c>
      <c r="B4919" t="str">
        <f>VLOOKUP(A4919,Sheet3!L:L,1,FALSE)</f>
        <v>NWH-U CN EQUITY</v>
      </c>
      <c r="C4919" t="str">
        <f>VLOOKUP(A4919,'ALL - prices'!B:C,2,FALSE)</f>
        <v>Northwest Healthcare Propertie</v>
      </c>
      <c r="D4919" t="str">
        <f>VLOOKUP(A4919,'ALL - prices'!B:I,8,FALSE)</f>
        <v>Real Estate</v>
      </c>
      <c r="E4919" s="18">
        <v>2024</v>
      </c>
      <c r="F4919" t="s">
        <v>680</v>
      </c>
      <c r="G4919" t="str">
        <f t="shared" si="358"/>
        <v>2024-Q2</v>
      </c>
      <c r="H4919" s="4">
        <f>INDEX('ALL - prices'!$J$3:$DY$219,MATCH('COMBINED DATA'!A4919,'ALL - prices'!$B$3:$B$219,0),MATCH('COMBINED DATA'!G4919,'ALL - prices'!$J$1:$DY$1,0))</f>
        <v>4.1600999999999999</v>
      </c>
      <c r="I4919" s="14" t="s">
        <v>769</v>
      </c>
      <c r="J4919" s="6">
        <f>INDEX('market cap'!$B$3:$DQ$219,MATCH(A4919,'market cap'!$A$3:$A$219,0),MATCH(G4919,'market cap'!$B$1:$DQ$1,0))</f>
        <v>1145.2352000000001</v>
      </c>
      <c r="K4919">
        <f t="shared" si="359"/>
        <v>7.0433653097407607</v>
      </c>
      <c r="L4919">
        <f>INDEX('PB2'!$D$2:$AQ$224,MATCH(A4919,'PB2'!$B$2:$B$224,0),MATCH(G4919,'PB2'!$D$1:$AQ$1,0))</f>
        <v>0.65258699655532804</v>
      </c>
      <c r="M4919" s="16">
        <f t="shared" si="360"/>
        <v>1.5323627428656823</v>
      </c>
      <c r="N4919" s="6">
        <f>INDEX('ROA2'!$D$2:$AQ$224,MATCH(A4919,'ROA2'!$B$2:$B$224,0),MATCH(G4919,'ROA2'!$D$1:$AQ$1,0))</f>
        <v>-3.7692799568176301</v>
      </c>
      <c r="O4919" s="6">
        <v>7383.6011520000002</v>
      </c>
      <c r="P4919" s="28">
        <v>-3.2117758020848701E-2</v>
      </c>
    </row>
    <row r="4920" spans="1:16" x14ac:dyDescent="0.3">
      <c r="A4920" t="s">
        <v>590</v>
      </c>
      <c r="B4920" t="str">
        <f>VLOOKUP(A4920,Sheet3!L:L,1,FALSE)</f>
        <v>NWH-U CN EQUITY</v>
      </c>
      <c r="C4920" t="str">
        <f>VLOOKUP(A4920,'ALL - prices'!B:C,2,FALSE)</f>
        <v>Northwest Healthcare Propertie</v>
      </c>
      <c r="D4920" t="str">
        <f>VLOOKUP(A4920,'ALL - prices'!B:I,8,FALSE)</f>
        <v>Real Estate</v>
      </c>
      <c r="E4920" s="18">
        <v>2024</v>
      </c>
      <c r="F4920" t="s">
        <v>681</v>
      </c>
      <c r="G4920" t="str">
        <f t="shared" si="358"/>
        <v>2024-Q3</v>
      </c>
      <c r="H4920" s="4">
        <f>INDEX('ALL - prices'!$J$3:$DY$219,MATCH('COMBINED DATA'!A4920,'ALL - prices'!$B$3:$B$219,0),MATCH('COMBINED DATA'!G4920,'ALL - prices'!$J$1:$DY$1,0))</f>
        <v>5.1304999999999996</v>
      </c>
      <c r="I4920" s="14" t="s">
        <v>769</v>
      </c>
      <c r="J4920" s="6">
        <f>INDEX('market cap'!$B$3:$DQ$219,MATCH(A4920,'market cap'!$A$3:$A$219,0),MATCH(G4920,'market cap'!$B$1:$DQ$1,0))</f>
        <v>1388.5362</v>
      </c>
      <c r="K4920">
        <f t="shared" si="359"/>
        <v>7.2360053777069675</v>
      </c>
      <c r="L4920">
        <f>INDEX('PB2'!$D$2:$AQ$224,MATCH(A4920,'PB2'!$B$2:$B$224,0),MATCH(G4920,'PB2'!$D$1:$AQ$1,0))</f>
        <v>0.84927898645401001</v>
      </c>
      <c r="M4920" s="16">
        <f t="shared" si="360"/>
        <v>1.1774693780842203</v>
      </c>
      <c r="N4920" s="6">
        <f>INDEX('ROA2'!$D$2:$AQ$224,MATCH(A4920,'ROA2'!$B$2:$B$224,0),MATCH(G4920,'ROA2'!$D$1:$AQ$1,0))</f>
        <v>-5.1391649246215803</v>
      </c>
      <c r="O4920" s="6">
        <v>7040.7910400000001</v>
      </c>
      <c r="P4920" s="28">
        <v>-4.6428579353469404E-2</v>
      </c>
    </row>
    <row r="4921" spans="1:16" x14ac:dyDescent="0.3">
      <c r="A4921" t="s">
        <v>590</v>
      </c>
      <c r="B4921" t="str">
        <f>VLOOKUP(A4921,Sheet3!L:L,1,FALSE)</f>
        <v>NWH-U CN EQUITY</v>
      </c>
      <c r="C4921" t="str">
        <f>VLOOKUP(A4921,'ALL - prices'!B:C,2,FALSE)</f>
        <v>Northwest Healthcare Propertie</v>
      </c>
      <c r="D4921" t="str">
        <f>VLOOKUP(A4921,'ALL - prices'!B:I,8,FALSE)</f>
        <v>Real Estate</v>
      </c>
      <c r="E4921" s="18">
        <v>2024</v>
      </c>
      <c r="F4921" t="s">
        <v>682</v>
      </c>
      <c r="G4921" t="str">
        <f t="shared" si="358"/>
        <v>2024-Q4</v>
      </c>
      <c r="H4921" s="4">
        <f>INDEX('ALL - prices'!$J$3:$DY$219,MATCH('COMBINED DATA'!A4921,'ALL - prices'!$B$3:$B$219,0),MATCH('COMBINED DATA'!G4921,'ALL - prices'!$J$1:$DY$1,0))</f>
        <v>4.1162000000000001</v>
      </c>
      <c r="I4921" s="14" t="s">
        <v>769</v>
      </c>
      <c r="J4921" s="6">
        <f>INDEX('market cap'!$B$3:$DQ$219,MATCH(A4921,'market cap'!$A$3:$A$219,0),MATCH(G4921,'market cap'!$B$1:$DQ$1,0))</f>
        <v>1093.6259</v>
      </c>
      <c r="K4921">
        <f t="shared" si="359"/>
        <v>6.9972539683772847</v>
      </c>
      <c r="L4921">
        <f>INDEX('PB2'!$D$2:$AQ$224,MATCH(A4921,'PB2'!$B$2:$B$224,0),MATCH(G4921,'PB2'!$D$1:$AQ$1,0))</f>
        <v>0.66890103728362305</v>
      </c>
      <c r="M4921" s="16">
        <f t="shared" si="360"/>
        <v>1.4949894592194908</v>
      </c>
      <c r="N4921" s="6">
        <f>INDEX('ROA2'!$D$2:$AQ$224,MATCH(A4921,'ROA2'!$B$2:$B$224,0),MATCH(G4921,'ROA2'!$D$1:$AQ$1,0))</f>
        <v>-6.2775912284851101</v>
      </c>
      <c r="O4921" s="6">
        <v>6344.2298879999998</v>
      </c>
      <c r="P4921" s="28">
        <v>-9.8932229069533667E-2</v>
      </c>
    </row>
    <row r="4922" spans="1:16" x14ac:dyDescent="0.3">
      <c r="A4922" t="s">
        <v>591</v>
      </c>
      <c r="B4922" t="e">
        <f>VLOOKUP(A4922,Sheet3!L:L,1,FALSE)</f>
        <v>#N/A</v>
      </c>
      <c r="C4922" t="str">
        <f>VLOOKUP(A4922,'ALL - prices'!B:C,2,FALSE)</f>
        <v>NexGen Energy Ltd</v>
      </c>
      <c r="D4922" t="str">
        <f>VLOOKUP(A4922,'ALL - prices'!B:I,8,FALSE)</f>
        <v>Energy</v>
      </c>
      <c r="E4922">
        <v>2015</v>
      </c>
      <c r="F4922" t="s">
        <v>679</v>
      </c>
      <c r="G4922" t="str">
        <f t="shared" si="358"/>
        <v>2015-Q1</v>
      </c>
      <c r="H4922" s="4">
        <f>INDEX('ALL - prices'!$J$3:$DY$219,MATCH('COMBINED DATA'!A4922,'ALL - prices'!$B$3:$B$219,0),MATCH('COMBINED DATA'!G4922,'ALL - prices'!$J$1:$DY$1,0))</f>
        <v>0.52</v>
      </c>
      <c r="I4922" s="14">
        <f t="shared" ref="I4922:I4957" si="361">STDEV(H4923:H4926)</f>
        <v>0.52582474900547127</v>
      </c>
      <c r="J4922" s="15">
        <f>INDEX(MarketCap2!$E$2:$AR$224,MATCH(A4922,MarketCap2!$B$2:$B$224,0),MATCH(G4922,MarketCap2!$E$1:$AR$1,0))</f>
        <v>101896360</v>
      </c>
      <c r="K4922">
        <f t="shared" si="359"/>
        <v>18.439466776259543</v>
      </c>
      <c r="L4922">
        <f>INDEX('PB2'!$D$2:$AQ$224,MATCH(A4922,'PB2'!$B$2:$B$224,0),MATCH(G4922,'PB2'!$D$1:$AQ$1,0))</f>
        <v>1.8633179664611801</v>
      </c>
      <c r="M4922" s="16">
        <f t="shared" si="360"/>
        <v>0.53667705566066293</v>
      </c>
      <c r="N4922" s="6">
        <f>INDEX('ROA2'!$D$2:$AQ$224,MATCH(A4922,'ROA2'!$B$2:$B$224,0),MATCH(G4922,'ROA2'!$D$1:$AQ$1,0))</f>
        <v>-28.838445663452099</v>
      </c>
      <c r="O4922" s="6">
        <v>57.004235999999999</v>
      </c>
      <c r="P4922" s="28">
        <v>9.8287500128123984E-2</v>
      </c>
    </row>
    <row r="4923" spans="1:16" x14ac:dyDescent="0.3">
      <c r="A4923" t="s">
        <v>591</v>
      </c>
      <c r="B4923" t="e">
        <f>VLOOKUP(A4923,Sheet3!L:L,1,FALSE)</f>
        <v>#N/A</v>
      </c>
      <c r="C4923" t="str">
        <f>VLOOKUP(A4923,'ALL - prices'!B:C,2,FALSE)</f>
        <v>NexGen Energy Ltd</v>
      </c>
      <c r="D4923" t="str">
        <f>VLOOKUP(A4923,'ALL - prices'!B:I,8,FALSE)</f>
        <v>Energy</v>
      </c>
      <c r="E4923">
        <v>2015</v>
      </c>
      <c r="F4923" t="s">
        <v>680</v>
      </c>
      <c r="G4923" t="str">
        <f t="shared" si="358"/>
        <v>2015-Q2</v>
      </c>
      <c r="H4923" s="4">
        <f>INDEX('ALL - prices'!$J$3:$DY$219,MATCH('COMBINED DATA'!A4923,'ALL - prices'!$B$3:$B$219,0),MATCH('COMBINED DATA'!G4923,'ALL - prices'!$J$1:$DY$1,0))</f>
        <v>0.78</v>
      </c>
      <c r="I4923" s="14">
        <f t="shared" si="361"/>
        <v>0.95758376483034979</v>
      </c>
      <c r="J4923" s="15">
        <f>INDEX(MarketCap2!$E$2:$AR$224,MATCH(A4923,MarketCap2!$B$2:$B$224,0),MATCH(G4923,MarketCap2!$E$1:$AR$1,0))</f>
        <v>196254944</v>
      </c>
      <c r="K4923">
        <f t="shared" si="359"/>
        <v>19.094925106666157</v>
      </c>
      <c r="L4923">
        <f>INDEX('PB2'!$D$2:$AQ$224,MATCH(A4923,'PB2'!$B$2:$B$224,0),MATCH(G4923,'PB2'!$D$1:$AQ$1,0))</f>
        <v>2.45466208457947</v>
      </c>
      <c r="M4923" s="16">
        <f t="shared" si="360"/>
        <v>0.40738804998135575</v>
      </c>
      <c r="N4923" s="6">
        <f>INDEX('ROA2'!$D$2:$AQ$224,MATCH(A4923,'ROA2'!$B$2:$B$224,0),MATCH(G4923,'ROA2'!$D$1:$AQ$1,0))</f>
        <v>-15.632651329040501</v>
      </c>
      <c r="O4923" s="6">
        <v>57.632691999999999</v>
      </c>
      <c r="P4923" s="28">
        <v>1.1024724548540567E-2</v>
      </c>
    </row>
    <row r="4924" spans="1:16" x14ac:dyDescent="0.3">
      <c r="A4924" t="s">
        <v>591</v>
      </c>
      <c r="B4924" t="e">
        <f>VLOOKUP(A4924,Sheet3!L:L,1,FALSE)</f>
        <v>#N/A</v>
      </c>
      <c r="C4924" t="str">
        <f>VLOOKUP(A4924,'ALL - prices'!B:C,2,FALSE)</f>
        <v>NexGen Energy Ltd</v>
      </c>
      <c r="D4924" t="str">
        <f>VLOOKUP(A4924,'ALL - prices'!B:I,8,FALSE)</f>
        <v>Energy</v>
      </c>
      <c r="E4924">
        <v>2015</v>
      </c>
      <c r="F4924" t="s">
        <v>681</v>
      </c>
      <c r="G4924" t="str">
        <f t="shared" si="358"/>
        <v>2015-Q3</v>
      </c>
      <c r="H4924" s="4">
        <f>INDEX('ALL - prices'!$J$3:$DY$219,MATCH('COMBINED DATA'!A4924,'ALL - prices'!$B$3:$B$219,0),MATCH('COMBINED DATA'!G4924,'ALL - prices'!$J$1:$DY$1,0))</f>
        <v>0.62</v>
      </c>
      <c r="I4924" s="14">
        <f t="shared" si="361"/>
        <v>0.80203906804261593</v>
      </c>
      <c r="J4924" s="15">
        <f>INDEX(MarketCap2!$E$2:$AR$224,MATCH(A4924,MarketCap2!$B$2:$B$224,0),MATCH(G4924,MarketCap2!$E$1:$AR$1,0))</f>
        <v>157462720</v>
      </c>
      <c r="K4924">
        <f t="shared" si="359"/>
        <v>18.874699289799771</v>
      </c>
      <c r="L4924">
        <f>INDEX('PB2'!$D$2:$AQ$224,MATCH(A4924,'PB2'!$B$2:$B$224,0),MATCH(G4924,'PB2'!$D$1:$AQ$1,0))</f>
        <v>1.9406169652938801</v>
      </c>
      <c r="M4924" s="16">
        <f t="shared" si="360"/>
        <v>0.51530004008213104</v>
      </c>
      <c r="N4924" s="6">
        <f>INDEX('ROA2'!$D$2:$AQ$224,MATCH(A4924,'ROA2'!$B$2:$B$224,0),MATCH(G4924,'ROA2'!$D$1:$AQ$1,0))</f>
        <v>-13.3078470230103</v>
      </c>
      <c r="O4924" s="6">
        <v>82.703367999999998</v>
      </c>
      <c r="P4924" s="28">
        <v>0.43500789447766902</v>
      </c>
    </row>
    <row r="4925" spans="1:16" x14ac:dyDescent="0.3">
      <c r="A4925" t="s">
        <v>591</v>
      </c>
      <c r="B4925" t="e">
        <f>VLOOKUP(A4925,Sheet3!L:L,1,FALSE)</f>
        <v>#N/A</v>
      </c>
      <c r="C4925" t="str">
        <f>VLOOKUP(A4925,'ALL - prices'!B:C,2,FALSE)</f>
        <v>NexGen Energy Ltd</v>
      </c>
      <c r="D4925" t="str">
        <f>VLOOKUP(A4925,'ALL - prices'!B:I,8,FALSE)</f>
        <v>Energy</v>
      </c>
      <c r="E4925">
        <v>2015</v>
      </c>
      <c r="F4925" t="s">
        <v>682</v>
      </c>
      <c r="G4925" t="str">
        <f t="shared" si="358"/>
        <v>2015-Q4</v>
      </c>
      <c r="H4925" s="4">
        <f>INDEX('ALL - prices'!$J$3:$DY$219,MATCH('COMBINED DATA'!A4925,'ALL - prices'!$B$3:$B$219,0),MATCH('COMBINED DATA'!G4925,'ALL - prices'!$J$1:$DY$1,0))</f>
        <v>0.72</v>
      </c>
      <c r="I4925" s="14">
        <f t="shared" si="361"/>
        <v>0.39186519791036917</v>
      </c>
      <c r="J4925" s="15">
        <f>INDEX(MarketCap2!$E$2:$AR$224,MATCH(A4925,MarketCap2!$B$2:$B$224,0),MATCH(G4925,MarketCap2!$E$1:$AR$1,0))</f>
        <v>206556928</v>
      </c>
      <c r="K4925">
        <f t="shared" si="359"/>
        <v>19.146086612759916</v>
      </c>
      <c r="L4925">
        <f>INDEX('PB2'!$D$2:$AQ$224,MATCH(A4925,'PB2'!$B$2:$B$224,0),MATCH(G4925,'PB2'!$D$1:$AQ$1,0))</f>
        <v>2.0623590946197501</v>
      </c>
      <c r="M4925" s="16">
        <f t="shared" si="360"/>
        <v>0.48488161087406373</v>
      </c>
      <c r="N4925" s="6">
        <f>INDEX('ROA2'!$D$2:$AQ$224,MATCH(A4925,'ROA2'!$B$2:$B$224,0),MATCH(G4925,'ROA2'!$D$1:$AQ$1,0))</f>
        <v>-13.5024461746216</v>
      </c>
      <c r="O4925" s="6">
        <v>83.618600000000001</v>
      </c>
      <c r="P4925" s="28">
        <v>1.1066441695578869E-2</v>
      </c>
    </row>
    <row r="4926" spans="1:16" x14ac:dyDescent="0.3">
      <c r="A4926" t="s">
        <v>591</v>
      </c>
      <c r="B4926" t="e">
        <f>VLOOKUP(A4926,Sheet3!L:L,1,FALSE)</f>
        <v>#N/A</v>
      </c>
      <c r="C4926" t="str">
        <f>VLOOKUP(A4926,'ALL - prices'!B:C,2,FALSE)</f>
        <v>NexGen Energy Ltd</v>
      </c>
      <c r="D4926" t="str">
        <f>VLOOKUP(A4926,'ALL - prices'!B:I,8,FALSE)</f>
        <v>Energy</v>
      </c>
      <c r="E4926">
        <v>2016</v>
      </c>
      <c r="F4926" t="s">
        <v>679</v>
      </c>
      <c r="G4926" t="str">
        <f t="shared" si="358"/>
        <v>2016-Q1</v>
      </c>
      <c r="H4926" s="4">
        <f>INDEX('ALL - prices'!$J$3:$DY$219,MATCH('COMBINED DATA'!A4926,'ALL - prices'!$B$3:$B$219,0),MATCH('COMBINED DATA'!G4926,'ALL - prices'!$J$1:$DY$1,0))</f>
        <v>1.75</v>
      </c>
      <c r="I4926" s="14">
        <f t="shared" si="361"/>
        <v>0.48978736883127666</v>
      </c>
      <c r="J4926" s="15">
        <f>INDEX(MarketCap2!$E$2:$AR$224,MATCH(A4926,MarketCap2!$B$2:$B$224,0),MATCH(G4926,MarketCap2!$E$1:$AR$1,0))</f>
        <v>519974464</v>
      </c>
      <c r="K4926">
        <f t="shared" si="359"/>
        <v>20.069290260641615</v>
      </c>
      <c r="L4926">
        <f>INDEX('PB2'!$D$2:$AQ$224,MATCH(A4926,'PB2'!$B$2:$B$224,0),MATCH(G4926,'PB2'!$D$1:$AQ$1,0))</f>
        <v>4.86260986328125</v>
      </c>
      <c r="M4926" s="16">
        <f t="shared" si="360"/>
        <v>0.20565088051814381</v>
      </c>
      <c r="N4926" s="6">
        <f>INDEX('ROA2'!$D$2:$AQ$224,MATCH(A4926,'ROA2'!$B$2:$B$224,0),MATCH(G4926,'ROA2'!$D$1:$AQ$1,0))</f>
        <v>-5.8767399787902797</v>
      </c>
      <c r="O4926" s="6">
        <v>101.155424</v>
      </c>
      <c r="P4926" s="28">
        <v>0.20972396093692067</v>
      </c>
    </row>
    <row r="4927" spans="1:16" x14ac:dyDescent="0.3">
      <c r="A4927" t="s">
        <v>591</v>
      </c>
      <c r="B4927" t="e">
        <f>VLOOKUP(A4927,Sheet3!L:L,1,FALSE)</f>
        <v>#N/A</v>
      </c>
      <c r="C4927" t="str">
        <f>VLOOKUP(A4927,'ALL - prices'!B:C,2,FALSE)</f>
        <v>NexGen Energy Ltd</v>
      </c>
      <c r="D4927" t="str">
        <f>VLOOKUP(A4927,'ALL - prices'!B:I,8,FALSE)</f>
        <v>Energy</v>
      </c>
      <c r="E4927">
        <v>2016</v>
      </c>
      <c r="F4927" t="s">
        <v>680</v>
      </c>
      <c r="G4927" t="str">
        <f t="shared" si="358"/>
        <v>2016-Q2</v>
      </c>
      <c r="H4927" s="4">
        <f>INDEX('ALL - prices'!$J$3:$DY$219,MATCH('COMBINED DATA'!A4927,'ALL - prices'!$B$3:$B$219,0),MATCH('COMBINED DATA'!G4927,'ALL - prices'!$J$1:$DY$1,0))</f>
        <v>2.65</v>
      </c>
      <c r="I4927" s="14">
        <f t="shared" si="361"/>
        <v>0.51886896226310963</v>
      </c>
      <c r="J4927" s="15">
        <f>INDEX(MarketCap2!$E$2:$AR$224,MATCH(A4927,MarketCap2!$B$2:$B$224,0),MATCH(G4927,MarketCap2!$E$1:$AR$1,0))</f>
        <v>803022848</v>
      </c>
      <c r="K4927">
        <f t="shared" si="359"/>
        <v>20.503893724806375</v>
      </c>
      <c r="L4927">
        <f>INDEX('PB2'!$D$2:$AQ$224,MATCH(A4927,'PB2'!$B$2:$B$224,0),MATCH(G4927,'PB2'!$D$1:$AQ$1,0))</f>
        <v>7.4330768585205096</v>
      </c>
      <c r="M4927" s="16">
        <f t="shared" si="360"/>
        <v>0.13453378984689277</v>
      </c>
      <c r="N4927" s="6">
        <f>INDEX('ROA2'!$D$2:$AQ$224,MATCH(A4927,'ROA2'!$B$2:$B$224,0),MATCH(G4927,'ROA2'!$D$1:$AQ$1,0))</f>
        <v>-6.4178152084350604</v>
      </c>
      <c r="O4927" s="6">
        <v>111.479696</v>
      </c>
      <c r="P4927" s="28">
        <v>0.10206345435317446</v>
      </c>
    </row>
    <row r="4928" spans="1:16" x14ac:dyDescent="0.3">
      <c r="A4928" t="s">
        <v>591</v>
      </c>
      <c r="B4928" t="e">
        <f>VLOOKUP(A4928,Sheet3!L:L,1,FALSE)</f>
        <v>#N/A</v>
      </c>
      <c r="C4928" t="str">
        <f>VLOOKUP(A4928,'ALL - prices'!B:C,2,FALSE)</f>
        <v>NexGen Energy Ltd</v>
      </c>
      <c r="D4928" t="str">
        <f>VLOOKUP(A4928,'ALL - prices'!B:I,8,FALSE)</f>
        <v>Energy</v>
      </c>
      <c r="E4928">
        <v>2016</v>
      </c>
      <c r="F4928" t="s">
        <v>681</v>
      </c>
      <c r="G4928" t="str">
        <f t="shared" si="358"/>
        <v>2016-Q3</v>
      </c>
      <c r="H4928" s="4">
        <f>INDEX('ALL - prices'!$J$3:$DY$219,MATCH('COMBINED DATA'!A4928,'ALL - prices'!$B$3:$B$219,0),MATCH('COMBINED DATA'!G4928,'ALL - prices'!$J$1:$DY$1,0))</f>
        <v>2</v>
      </c>
      <c r="I4928" s="14">
        <f t="shared" si="361"/>
        <v>0.34039193096585801</v>
      </c>
      <c r="J4928" s="15">
        <f>INDEX(MarketCap2!$E$2:$AR$224,MATCH(A4928,MarketCap2!$B$2:$B$224,0),MATCH(G4928,MarketCap2!$E$1:$AR$1,0))</f>
        <v>606804992</v>
      </c>
      <c r="K4928">
        <f t="shared" si="359"/>
        <v>20.223718032168161</v>
      </c>
      <c r="L4928">
        <f>INDEX('PB2'!$D$2:$AQ$224,MATCH(A4928,'PB2'!$B$2:$B$224,0),MATCH(G4928,'PB2'!$D$1:$AQ$1,0))</f>
        <v>5.1512370109558097</v>
      </c>
      <c r="M4928" s="16">
        <f t="shared" si="360"/>
        <v>0.19412812842297281</v>
      </c>
      <c r="N4928" s="6">
        <f>INDEX('ROA2'!$D$2:$AQ$224,MATCH(A4928,'ROA2'!$B$2:$B$224,0),MATCH(G4928,'ROA2'!$D$1:$AQ$1,0))</f>
        <v>-8.7061319351196307</v>
      </c>
      <c r="O4928" s="6">
        <v>192.889904</v>
      </c>
      <c r="P4928" s="28">
        <v>0.73026937568972194</v>
      </c>
    </row>
    <row r="4929" spans="1:16" x14ac:dyDescent="0.3">
      <c r="A4929" t="s">
        <v>591</v>
      </c>
      <c r="B4929" t="e">
        <f>VLOOKUP(A4929,Sheet3!L:L,1,FALSE)</f>
        <v>#N/A</v>
      </c>
      <c r="C4929" t="str">
        <f>VLOOKUP(A4929,'ALL - prices'!B:C,2,FALSE)</f>
        <v>NexGen Energy Ltd</v>
      </c>
      <c r="D4929" t="str">
        <f>VLOOKUP(A4929,'ALL - prices'!B:I,8,FALSE)</f>
        <v>Energy</v>
      </c>
      <c r="E4929">
        <v>2016</v>
      </c>
      <c r="F4929" t="s">
        <v>682</v>
      </c>
      <c r="G4929" t="str">
        <f t="shared" si="358"/>
        <v>2016-Q4</v>
      </c>
      <c r="H4929" s="4">
        <f>INDEX('ALL - prices'!$J$3:$DY$219,MATCH('COMBINED DATA'!A4929,'ALL - prices'!$B$3:$B$219,0),MATCH('COMBINED DATA'!G4929,'ALL - prices'!$J$1:$DY$1,0))</f>
        <v>2.33</v>
      </c>
      <c r="I4929" s="14">
        <f t="shared" si="361"/>
        <v>0.21322914122292627</v>
      </c>
      <c r="J4929" s="15">
        <f>INDEX(MarketCap2!$E$2:$AR$224,MATCH(A4929,MarketCap2!$B$2:$B$224,0),MATCH(G4929,MarketCap2!$E$1:$AR$1,0))</f>
        <v>713423360</v>
      </c>
      <c r="K4929">
        <f t="shared" si="359"/>
        <v>20.385585574956281</v>
      </c>
      <c r="L4929">
        <f>INDEX('PB2'!$D$2:$AQ$224,MATCH(A4929,'PB2'!$B$2:$B$224,0),MATCH(G4929,'PB2'!$D$1:$AQ$1,0))</f>
        <v>6.4858112335205096</v>
      </c>
      <c r="M4929" s="16">
        <f t="shared" si="360"/>
        <v>0.15418271731864733</v>
      </c>
      <c r="N4929" s="6">
        <f>INDEX('ROA2'!$D$2:$AQ$224,MATCH(A4929,'ROA2'!$B$2:$B$224,0),MATCH(G4929,'ROA2'!$D$1:$AQ$1,0))</f>
        <v>-2.6242489814758301</v>
      </c>
      <c r="O4929" s="6">
        <v>194.43379200000001</v>
      </c>
      <c r="P4929" s="28">
        <v>8.0039855274126204E-3</v>
      </c>
    </row>
    <row r="4930" spans="1:16" x14ac:dyDescent="0.3">
      <c r="A4930" t="s">
        <v>591</v>
      </c>
      <c r="B4930" t="e">
        <f>VLOOKUP(A4930,Sheet3!L:L,1,FALSE)</f>
        <v>#N/A</v>
      </c>
      <c r="C4930" t="str">
        <f>VLOOKUP(A4930,'ALL - prices'!B:C,2,FALSE)</f>
        <v>NexGen Energy Ltd</v>
      </c>
      <c r="D4930" t="str">
        <f>VLOOKUP(A4930,'ALL - prices'!B:I,8,FALSE)</f>
        <v>Energy</v>
      </c>
      <c r="E4930">
        <v>2017</v>
      </c>
      <c r="F4930" t="s">
        <v>679</v>
      </c>
      <c r="G4930" t="str">
        <f t="shared" si="358"/>
        <v>2017-Q1</v>
      </c>
      <c r="H4930" s="4">
        <f>INDEX('ALL - prices'!$J$3:$DY$219,MATCH('COMBINED DATA'!A4930,'ALL - prices'!$B$3:$B$219,0),MATCH('COMBINED DATA'!G4930,'ALL - prices'!$J$1:$DY$1,0))</f>
        <v>3.15</v>
      </c>
      <c r="I4930" s="14">
        <f t="shared" si="361"/>
        <v>0.4107209109196463</v>
      </c>
      <c r="J4930" s="15">
        <f>INDEX(MarketCap2!$E$2:$AR$224,MATCH(A4930,MarketCap2!$B$2:$B$224,0),MATCH(G4930,MarketCap2!$E$1:$AR$1,0))</f>
        <v>965313152</v>
      </c>
      <c r="K4930">
        <f t="shared" si="359"/>
        <v>20.687963116505887</v>
      </c>
      <c r="L4930">
        <f>INDEX('PB2'!$D$2:$AQ$224,MATCH(A4930,'PB2'!$B$2:$B$224,0),MATCH(G4930,'PB2'!$D$1:$AQ$1,0))</f>
        <v>11.051025390625</v>
      </c>
      <c r="M4930" s="16">
        <f t="shared" si="360"/>
        <v>9.0489340550093889E-2</v>
      </c>
      <c r="N4930" s="6">
        <f>INDEX('ROA2'!$D$2:$AQ$224,MATCH(A4930,'ROA2'!$B$2:$B$224,0),MATCH(G4930,'ROA2'!$D$1:$AQ$1,0))</f>
        <v>-11.5057830810547</v>
      </c>
      <c r="O4930" s="6">
        <v>192.49638400000001</v>
      </c>
      <c r="P4930" s="28">
        <v>-9.9643584588424046E-3</v>
      </c>
    </row>
    <row r="4931" spans="1:16" x14ac:dyDescent="0.3">
      <c r="A4931" t="s">
        <v>591</v>
      </c>
      <c r="B4931" t="e">
        <f>VLOOKUP(A4931,Sheet3!L:L,1,FALSE)</f>
        <v>#N/A</v>
      </c>
      <c r="C4931" t="str">
        <f>VLOOKUP(A4931,'ALL - prices'!B:C,2,FALSE)</f>
        <v>NexGen Energy Ltd</v>
      </c>
      <c r="D4931" t="str">
        <f>VLOOKUP(A4931,'ALL - prices'!B:I,8,FALSE)</f>
        <v>Energy</v>
      </c>
      <c r="E4931">
        <v>2017</v>
      </c>
      <c r="F4931" t="s">
        <v>680</v>
      </c>
      <c r="G4931" t="str">
        <f t="shared" si="358"/>
        <v>2017-Q2</v>
      </c>
      <c r="H4931" s="4">
        <f>INDEX('ALL - prices'!$J$3:$DY$219,MATCH('COMBINED DATA'!A4931,'ALL - prices'!$B$3:$B$219,0),MATCH('COMBINED DATA'!G4931,'ALL - prices'!$J$1:$DY$1,0))</f>
        <v>2.87</v>
      </c>
      <c r="I4931" s="14">
        <f t="shared" si="361"/>
        <v>0.43246387132337383</v>
      </c>
      <c r="J4931" s="15">
        <f>INDEX(MarketCap2!$E$2:$AR$224,MATCH(A4931,MarketCap2!$B$2:$B$224,0),MATCH(G4931,MarketCap2!$E$1:$AR$1,0))</f>
        <v>898235648</v>
      </c>
      <c r="K4931">
        <f t="shared" si="359"/>
        <v>20.615943006095772</v>
      </c>
      <c r="L4931">
        <f>INDEX('PB2'!$D$2:$AQ$224,MATCH(A4931,'PB2'!$B$2:$B$224,0),MATCH(G4931,'PB2'!$D$1:$AQ$1,0))</f>
        <v>9.9668197631835902</v>
      </c>
      <c r="M4931" s="16">
        <f t="shared" si="360"/>
        <v>0.10033290696134563</v>
      </c>
      <c r="N4931" s="6">
        <f>INDEX('ROA2'!$D$2:$AQ$224,MATCH(A4931,'ROA2'!$B$2:$B$224,0),MATCH(G4931,'ROA2'!$D$1:$AQ$1,0))</f>
        <v>-26.822471618652301</v>
      </c>
      <c r="O4931" s="6">
        <v>192.57593600000001</v>
      </c>
      <c r="P4931" s="28">
        <v>4.1326490579691473E-4</v>
      </c>
    </row>
    <row r="4932" spans="1:16" x14ac:dyDescent="0.3">
      <c r="A4932" t="s">
        <v>591</v>
      </c>
      <c r="B4932" t="e">
        <f>VLOOKUP(A4932,Sheet3!L:L,1,FALSE)</f>
        <v>#N/A</v>
      </c>
      <c r="C4932" t="str">
        <f>VLOOKUP(A4932,'ALL - prices'!B:C,2,FALSE)</f>
        <v>NexGen Energy Ltd</v>
      </c>
      <c r="D4932" t="str">
        <f>VLOOKUP(A4932,'ALL - prices'!B:I,8,FALSE)</f>
        <v>Energy</v>
      </c>
      <c r="E4932">
        <v>2017</v>
      </c>
      <c r="F4932" t="s">
        <v>681</v>
      </c>
      <c r="G4932" t="str">
        <f t="shared" si="358"/>
        <v>2017-Q3</v>
      </c>
      <c r="H4932" s="4">
        <f>INDEX('ALL - prices'!$J$3:$DY$219,MATCH('COMBINED DATA'!A4932,'ALL - prices'!$B$3:$B$219,0),MATCH('COMBINED DATA'!G4932,'ALL - prices'!$J$1:$DY$1,0))</f>
        <v>2.77</v>
      </c>
      <c r="I4932" s="14">
        <f t="shared" si="361"/>
        <v>0.42591078878093708</v>
      </c>
      <c r="J4932" s="15">
        <f>INDEX(MarketCap2!$E$2:$AR$224,MATCH(A4932,MarketCap2!$B$2:$B$224,0),MATCH(G4932,MarketCap2!$E$1:$AR$1,0))</f>
        <v>937969152</v>
      </c>
      <c r="K4932">
        <f t="shared" si="359"/>
        <v>20.659227619436106</v>
      </c>
      <c r="L4932">
        <f>INDEX('PB2'!$D$2:$AQ$224,MATCH(A4932,'PB2'!$B$2:$B$224,0),MATCH(G4932,'PB2'!$D$1:$AQ$1,0))</f>
        <v>5.8508129119873002</v>
      </c>
      <c r="M4932" s="16">
        <f t="shared" si="360"/>
        <v>0.17091642051161363</v>
      </c>
      <c r="N4932" s="6">
        <f>INDEX('ROA2'!$D$2:$AQ$224,MATCH(A4932,'ROA2'!$B$2:$B$224,0),MATCH(G4932,'ROA2'!$D$1:$AQ$1,0))</f>
        <v>-15.4263048171997</v>
      </c>
      <c r="O4932" s="6">
        <v>191.47896</v>
      </c>
      <c r="P4932" s="28">
        <v>-5.6963295767131156E-3</v>
      </c>
    </row>
    <row r="4933" spans="1:16" x14ac:dyDescent="0.3">
      <c r="A4933" t="s">
        <v>591</v>
      </c>
      <c r="B4933" t="e">
        <f>VLOOKUP(A4933,Sheet3!L:L,1,FALSE)</f>
        <v>#N/A</v>
      </c>
      <c r="C4933" t="str">
        <f>VLOOKUP(A4933,'ALL - prices'!B:C,2,FALSE)</f>
        <v>NexGen Energy Ltd</v>
      </c>
      <c r="D4933" t="str">
        <f>VLOOKUP(A4933,'ALL - prices'!B:I,8,FALSE)</f>
        <v>Energy</v>
      </c>
      <c r="E4933">
        <v>2017</v>
      </c>
      <c r="F4933" t="s">
        <v>682</v>
      </c>
      <c r="G4933" t="str">
        <f t="shared" si="358"/>
        <v>2017-Q4</v>
      </c>
      <c r="H4933" s="4">
        <f>INDEX('ALL - prices'!$J$3:$DY$219,MATCH('COMBINED DATA'!A4933,'ALL - prices'!$B$3:$B$219,0),MATCH('COMBINED DATA'!G4933,'ALL - prices'!$J$1:$DY$1,0))</f>
        <v>3.21</v>
      </c>
      <c r="I4933" s="14">
        <f t="shared" si="361"/>
        <v>0.16350331291240958</v>
      </c>
      <c r="J4933" s="15">
        <f>INDEX(MarketCap2!$E$2:$AR$224,MATCH(A4933,MarketCap2!$B$2:$B$224,0),MATCH(G4933,MarketCap2!$E$1:$AR$1,0))</f>
        <v>1088744320</v>
      </c>
      <c r="K4933">
        <f t="shared" si="359"/>
        <v>20.808290869125415</v>
      </c>
      <c r="L4933">
        <f>INDEX('PB2'!$D$2:$AQ$224,MATCH(A4933,'PB2'!$B$2:$B$224,0),MATCH(G4933,'PB2'!$D$1:$AQ$1,0))</f>
        <v>7.9904379844665501</v>
      </c>
      <c r="M4933" s="16">
        <f t="shared" si="360"/>
        <v>0.12514958528481226</v>
      </c>
      <c r="N4933" s="6">
        <f>INDEX('ROA2'!$D$2:$AQ$224,MATCH(A4933,'ROA2'!$B$2:$B$224,0),MATCH(G4933,'ROA2'!$D$1:$AQ$1,0))</f>
        <v>-14.9005947113037</v>
      </c>
      <c r="O4933" s="6">
        <v>328.44422400000002</v>
      </c>
      <c r="P4933" s="28">
        <v>0.71530190053257037</v>
      </c>
    </row>
    <row r="4934" spans="1:16" x14ac:dyDescent="0.3">
      <c r="A4934" t="s">
        <v>591</v>
      </c>
      <c r="B4934" t="e">
        <f>VLOOKUP(A4934,Sheet3!L:L,1,FALSE)</f>
        <v>#N/A</v>
      </c>
      <c r="C4934" t="str">
        <f>VLOOKUP(A4934,'ALL - prices'!B:C,2,FALSE)</f>
        <v>NexGen Energy Ltd</v>
      </c>
      <c r="D4934" t="str">
        <f>VLOOKUP(A4934,'ALL - prices'!B:I,8,FALSE)</f>
        <v>Energy</v>
      </c>
      <c r="E4934">
        <v>2018</v>
      </c>
      <c r="F4934" t="s">
        <v>679</v>
      </c>
      <c r="G4934" t="str">
        <f t="shared" si="358"/>
        <v>2018-Q1</v>
      </c>
      <c r="H4934" s="4">
        <f>INDEX('ALL - prices'!$J$3:$DY$219,MATCH('COMBINED DATA'!A4934,'ALL - prices'!$B$3:$B$219,0),MATCH('COMBINED DATA'!G4934,'ALL - prices'!$J$1:$DY$1,0))</f>
        <v>2.2200000000000002</v>
      </c>
      <c r="I4934" s="14">
        <f t="shared" si="361"/>
        <v>0.1887679351302369</v>
      </c>
      <c r="J4934" s="15">
        <f>INDEX(MarketCap2!$E$2:$AR$224,MATCH(A4934,MarketCap2!$B$2:$B$224,0),MATCH(G4934,MarketCap2!$E$1:$AR$1,0))</f>
        <v>762176384</v>
      </c>
      <c r="K4934">
        <f t="shared" si="359"/>
        <v>20.451688561930318</v>
      </c>
      <c r="L4934">
        <f>INDEX('PB2'!$D$2:$AQ$224,MATCH(A4934,'PB2'!$B$2:$B$224,0),MATCH(G4934,'PB2'!$D$1:$AQ$1,0))</f>
        <v>4.4771790504455602</v>
      </c>
      <c r="M4934" s="16">
        <f t="shared" si="360"/>
        <v>0.22335492700486972</v>
      </c>
      <c r="N4934" s="6">
        <f>INDEX('ROA2'!$D$2:$AQ$224,MATCH(A4934,'ROA2'!$B$2:$B$224,0),MATCH(G4934,'ROA2'!$D$1:$AQ$1,0))</f>
        <v>-21.7073783874512</v>
      </c>
      <c r="O4934" s="6">
        <v>323.07936000000001</v>
      </c>
      <c r="P4934" s="28">
        <v>-1.6334170638360842E-2</v>
      </c>
    </row>
    <row r="4935" spans="1:16" x14ac:dyDescent="0.3">
      <c r="A4935" t="s">
        <v>591</v>
      </c>
      <c r="B4935" t="e">
        <f>VLOOKUP(A4935,Sheet3!L:L,1,FALSE)</f>
        <v>#N/A</v>
      </c>
      <c r="C4935" t="str">
        <f>VLOOKUP(A4935,'ALL - prices'!B:C,2,FALSE)</f>
        <v>NexGen Energy Ltd</v>
      </c>
      <c r="D4935" t="str">
        <f>VLOOKUP(A4935,'ALL - prices'!B:I,8,FALSE)</f>
        <v>Energy</v>
      </c>
      <c r="E4935">
        <v>2018</v>
      </c>
      <c r="F4935" t="s">
        <v>680</v>
      </c>
      <c r="G4935" t="str">
        <f t="shared" si="358"/>
        <v>2018-Q2</v>
      </c>
      <c r="H4935" s="4">
        <f>INDEX('ALL - prices'!$J$3:$DY$219,MATCH('COMBINED DATA'!A4935,'ALL - prices'!$B$3:$B$219,0),MATCH('COMBINED DATA'!G4935,'ALL - prices'!$J$1:$DY$1,0))</f>
        <v>2.4300000000000002</v>
      </c>
      <c r="I4935" s="14">
        <f t="shared" si="361"/>
        <v>0.25914924914676746</v>
      </c>
      <c r="J4935" s="15">
        <f>INDEX(MarketCap2!$E$2:$AR$224,MATCH(A4935,MarketCap2!$B$2:$B$224,0),MATCH(G4935,MarketCap2!$E$1:$AR$1,0))</f>
        <v>837057408</v>
      </c>
      <c r="K4935">
        <f t="shared" si="359"/>
        <v>20.545403213915332</v>
      </c>
      <c r="L4935">
        <f>INDEX('PB2'!$D$2:$AQ$224,MATCH(A4935,'PB2'!$B$2:$B$224,0),MATCH(G4935,'PB2'!$D$1:$AQ$1,0))</f>
        <v>5.4142742156982404</v>
      </c>
      <c r="M4935" s="16">
        <f t="shared" si="360"/>
        <v>0.18469696217095594</v>
      </c>
      <c r="N4935" s="6">
        <f>INDEX('ROA2'!$D$2:$AQ$224,MATCH(A4935,'ROA2'!$B$2:$B$224,0),MATCH(G4935,'ROA2'!$D$1:$AQ$1,0))</f>
        <v>-9.1511003673077004E-2</v>
      </c>
      <c r="O4935" s="6">
        <v>331.09408000000002</v>
      </c>
      <c r="P4935" s="28">
        <v>2.4807279548900961E-2</v>
      </c>
    </row>
    <row r="4936" spans="1:16" x14ac:dyDescent="0.3">
      <c r="A4936" t="s">
        <v>591</v>
      </c>
      <c r="B4936" t="e">
        <f>VLOOKUP(A4936,Sheet3!L:L,1,FALSE)</f>
        <v>#N/A</v>
      </c>
      <c r="C4936" t="str">
        <f>VLOOKUP(A4936,'ALL - prices'!B:C,2,FALSE)</f>
        <v>NexGen Energy Ltd</v>
      </c>
      <c r="D4936" t="str">
        <f>VLOOKUP(A4936,'ALL - prices'!B:I,8,FALSE)</f>
        <v>Energy</v>
      </c>
      <c r="E4936">
        <v>2018</v>
      </c>
      <c r="F4936" t="s">
        <v>681</v>
      </c>
      <c r="G4936" t="str">
        <f t="shared" si="358"/>
        <v>2018-Q3</v>
      </c>
      <c r="H4936" s="4">
        <f>INDEX('ALL - prices'!$J$3:$DY$219,MATCH('COMBINED DATA'!A4936,'ALL - prices'!$B$3:$B$219,0),MATCH('COMBINED DATA'!G4936,'ALL - prices'!$J$1:$DY$1,0))</f>
        <v>2.62</v>
      </c>
      <c r="I4936" s="14">
        <f t="shared" si="361"/>
        <v>0.28663274993156906</v>
      </c>
      <c r="J4936" s="15">
        <f>INDEX(MarketCap2!$E$2:$AR$224,MATCH(A4936,MarketCap2!$B$2:$B$224,0),MATCH(G4936,MarketCap2!$E$1:$AR$1,0))</f>
        <v>909056320</v>
      </c>
      <c r="K4936">
        <f t="shared" si="359"/>
        <v>20.627917608418244</v>
      </c>
      <c r="L4936">
        <f>INDEX('PB2'!$D$2:$AQ$224,MATCH(A4936,'PB2'!$B$2:$B$224,0),MATCH(G4936,'PB2'!$D$1:$AQ$1,0))</f>
        <v>6.4832777976989702</v>
      </c>
      <c r="M4936" s="16">
        <f t="shared" si="360"/>
        <v>0.15424296647521685</v>
      </c>
      <c r="N4936" s="6">
        <f>INDEX('ROA2'!$D$2:$AQ$224,MATCH(A4936,'ROA2'!$B$2:$B$224,0),MATCH(G4936,'ROA2'!$D$1:$AQ$1,0))</f>
        <v>-10.7912273406982</v>
      </c>
      <c r="O4936" s="6">
        <v>325.03088000000002</v>
      </c>
      <c r="P4936" s="28">
        <v>-1.8312619784684746E-2</v>
      </c>
    </row>
    <row r="4937" spans="1:16" x14ac:dyDescent="0.3">
      <c r="A4937" t="s">
        <v>591</v>
      </c>
      <c r="B4937" t="e">
        <f>VLOOKUP(A4937,Sheet3!L:L,1,FALSE)</f>
        <v>#N/A</v>
      </c>
      <c r="C4937" t="str">
        <f>VLOOKUP(A4937,'ALL - prices'!B:C,2,FALSE)</f>
        <v>NexGen Energy Ltd</v>
      </c>
      <c r="D4937" t="str">
        <f>VLOOKUP(A4937,'ALL - prices'!B:I,8,FALSE)</f>
        <v>Energy</v>
      </c>
      <c r="E4937">
        <v>2018</v>
      </c>
      <c r="F4937" t="s">
        <v>682</v>
      </c>
      <c r="G4937" t="str">
        <f t="shared" si="358"/>
        <v>2018-Q4</v>
      </c>
      <c r="H4937" s="4">
        <f>INDEX('ALL - prices'!$J$3:$DY$219,MATCH('COMBINED DATA'!A4937,'ALL - prices'!$B$3:$B$219,0),MATCH('COMBINED DATA'!G4937,'ALL - prices'!$J$1:$DY$1,0))</f>
        <v>2.41</v>
      </c>
      <c r="I4937" s="14">
        <f t="shared" si="361"/>
        <v>0.2397741993348467</v>
      </c>
      <c r="J4937" s="15">
        <f>INDEX(MarketCap2!$E$2:$AR$224,MATCH(A4937,MarketCap2!$B$2:$B$224,0),MATCH(G4937,MarketCap2!$E$1:$AR$1,0))</f>
        <v>844011072</v>
      </c>
      <c r="K4937">
        <f t="shared" si="359"/>
        <v>20.553676170957598</v>
      </c>
      <c r="L4937">
        <f>INDEX('PB2'!$D$2:$AQ$224,MATCH(A4937,'PB2'!$B$2:$B$224,0),MATCH(G4937,'PB2'!$D$1:$AQ$1,0))</f>
        <v>5.1210408210754403</v>
      </c>
      <c r="M4937" s="16">
        <f t="shared" si="360"/>
        <v>0.19527280389653207</v>
      </c>
      <c r="N4937" s="6">
        <f>INDEX('ROA2'!$D$2:$AQ$224,MATCH(A4937,'ROA2'!$B$2:$B$224,0),MATCH(G4937,'ROA2'!$D$1:$AQ$1,0))</f>
        <v>-13.756298065185501</v>
      </c>
      <c r="O4937" s="6">
        <v>326.41929599999997</v>
      </c>
      <c r="P4937" s="28">
        <v>4.2716433589323867E-3</v>
      </c>
    </row>
    <row r="4938" spans="1:16" x14ac:dyDescent="0.3">
      <c r="A4938" t="s">
        <v>591</v>
      </c>
      <c r="B4938" t="e">
        <f>VLOOKUP(A4938,Sheet3!L:L,1,FALSE)</f>
        <v>#N/A</v>
      </c>
      <c r="C4938" t="str">
        <f>VLOOKUP(A4938,'ALL - prices'!B:C,2,FALSE)</f>
        <v>NexGen Energy Ltd</v>
      </c>
      <c r="D4938" t="str">
        <f>VLOOKUP(A4938,'ALL - prices'!B:I,8,FALSE)</f>
        <v>Energy</v>
      </c>
      <c r="E4938">
        <v>2019</v>
      </c>
      <c r="F4938" t="s">
        <v>679</v>
      </c>
      <c r="G4938" t="str">
        <f t="shared" si="358"/>
        <v>2019-Q1</v>
      </c>
      <c r="H4938" s="4">
        <f>INDEX('ALL - prices'!$J$3:$DY$219,MATCH('COMBINED DATA'!A4938,'ALL - prices'!$B$3:$B$219,0),MATCH('COMBINED DATA'!G4938,'ALL - prices'!$J$1:$DY$1,0))</f>
        <v>2.16</v>
      </c>
      <c r="I4938" s="14">
        <f t="shared" si="361"/>
        <v>0.40011456692635711</v>
      </c>
      <c r="J4938" s="15">
        <f>INDEX(MarketCap2!$E$2:$AR$224,MATCH(A4938,MarketCap2!$B$2:$B$224,0),MATCH(G4938,MarketCap2!$E$1:$AR$1,0))</f>
        <v>759986048</v>
      </c>
      <c r="K4938">
        <f t="shared" si="359"/>
        <v>20.448810633181406</v>
      </c>
      <c r="L4938">
        <f>INDEX('PB2'!$D$2:$AQ$224,MATCH(A4938,'PB2'!$B$2:$B$224,0),MATCH(G4938,'PB2'!$D$1:$AQ$1,0))</f>
        <v>4.3112268447876003</v>
      </c>
      <c r="M4938" s="16">
        <f t="shared" si="360"/>
        <v>0.23195253601861135</v>
      </c>
      <c r="N4938" s="6">
        <f>INDEX('ROA2'!$D$2:$AQ$224,MATCH(A4938,'ROA2'!$B$2:$B$224,0),MATCH(G4938,'ROA2'!$D$1:$AQ$1,0))</f>
        <v>0.69842302799224898</v>
      </c>
      <c r="O4938" s="6">
        <v>326.86755199999999</v>
      </c>
      <c r="P4938" s="28">
        <v>1.3732521498974585E-3</v>
      </c>
    </row>
    <row r="4939" spans="1:16" x14ac:dyDescent="0.3">
      <c r="A4939" t="s">
        <v>591</v>
      </c>
      <c r="B4939" t="e">
        <f>VLOOKUP(A4939,Sheet3!L:L,1,FALSE)</f>
        <v>#N/A</v>
      </c>
      <c r="C4939" t="str">
        <f>VLOOKUP(A4939,'ALL - prices'!B:C,2,FALSE)</f>
        <v>NexGen Energy Ltd</v>
      </c>
      <c r="D4939" t="str">
        <f>VLOOKUP(A4939,'ALL - prices'!B:I,8,FALSE)</f>
        <v>Energy</v>
      </c>
      <c r="E4939">
        <v>2019</v>
      </c>
      <c r="F4939" t="s">
        <v>680</v>
      </c>
      <c r="G4939" t="str">
        <f t="shared" si="358"/>
        <v>2019-Q2</v>
      </c>
      <c r="H4939" s="4">
        <f>INDEX('ALL - prices'!$J$3:$DY$219,MATCH('COMBINED DATA'!A4939,'ALL - prices'!$B$3:$B$219,0),MATCH('COMBINED DATA'!G4939,'ALL - prices'!$J$1:$DY$1,0))</f>
        <v>2.04</v>
      </c>
      <c r="I4939" s="14">
        <f t="shared" si="361"/>
        <v>0.32259365565160503</v>
      </c>
      <c r="J4939" s="15">
        <f>INDEX(MarketCap2!$E$2:$AR$224,MATCH(A4939,MarketCap2!$B$2:$B$224,0),MATCH(G4939,MarketCap2!$E$1:$AR$1,0))</f>
        <v>725753856</v>
      </c>
      <c r="K4939">
        <f t="shared" si="359"/>
        <v>20.402721473979252</v>
      </c>
      <c r="L4939">
        <f>INDEX('PB2'!$D$2:$AQ$224,MATCH(A4939,'PB2'!$B$2:$B$224,0),MATCH(G4939,'PB2'!$D$1:$AQ$1,0))</f>
        <v>4.25351810455322</v>
      </c>
      <c r="M4939" s="16">
        <f t="shared" si="360"/>
        <v>0.23509950479099648</v>
      </c>
      <c r="N4939" s="6">
        <f>INDEX('ROA2'!$D$2:$AQ$224,MATCH(A4939,'ROA2'!$B$2:$B$224,0),MATCH(G4939,'ROA2'!$D$1:$AQ$1,0))</f>
        <v>-6.2981247901916504</v>
      </c>
      <c r="O4939" s="6">
        <v>327.478656</v>
      </c>
      <c r="P4939" s="28">
        <v>1.8695768248052093E-3</v>
      </c>
    </row>
    <row r="4940" spans="1:16" x14ac:dyDescent="0.3">
      <c r="A4940" t="s">
        <v>591</v>
      </c>
      <c r="B4940" t="e">
        <f>VLOOKUP(A4940,Sheet3!L:L,1,FALSE)</f>
        <v>#N/A</v>
      </c>
      <c r="C4940" t="str">
        <f>VLOOKUP(A4940,'ALL - prices'!B:C,2,FALSE)</f>
        <v>NexGen Energy Ltd</v>
      </c>
      <c r="D4940" t="str">
        <f>VLOOKUP(A4940,'ALL - prices'!B:I,8,FALSE)</f>
        <v>Energy</v>
      </c>
      <c r="E4940">
        <v>2019</v>
      </c>
      <c r="F4940" t="s">
        <v>681</v>
      </c>
      <c r="G4940" t="str">
        <f t="shared" si="358"/>
        <v>2019-Q3</v>
      </c>
      <c r="H4940" s="4">
        <f>INDEX('ALL - prices'!$J$3:$DY$219,MATCH('COMBINED DATA'!A4940,'ALL - prices'!$B$3:$B$219,0),MATCH('COMBINED DATA'!G4940,'ALL - prices'!$J$1:$DY$1,0))</f>
        <v>1.72</v>
      </c>
      <c r="I4940" s="14">
        <f t="shared" si="361"/>
        <v>0.50400892849234369</v>
      </c>
      <c r="J4940" s="15">
        <f>INDEX(MarketCap2!$E$2:$AR$224,MATCH(A4940,MarketCap2!$B$2:$B$224,0),MATCH(G4940,MarketCap2!$E$1:$AR$1,0))</f>
        <v>611910144</v>
      </c>
      <c r="K4940">
        <f t="shared" si="359"/>
        <v>20.232096006167559</v>
      </c>
      <c r="L4940">
        <f>INDEX('PB2'!$D$2:$AQ$224,MATCH(A4940,'PB2'!$B$2:$B$224,0),MATCH(G4940,'PB2'!$D$1:$AQ$1,0))</f>
        <v>3.55214190483093</v>
      </c>
      <c r="M4940" s="16">
        <f t="shared" si="360"/>
        <v>0.28152028460349382</v>
      </c>
      <c r="N4940" s="6">
        <f>INDEX('ROA2'!$D$2:$AQ$224,MATCH(A4940,'ROA2'!$B$2:$B$224,0),MATCH(G4940,'ROA2'!$D$1:$AQ$1,0))</f>
        <v>-2.7059481143951398</v>
      </c>
      <c r="O4940" s="6">
        <v>321.3288</v>
      </c>
      <c r="P4940" s="28">
        <v>-1.8779410161009088E-2</v>
      </c>
    </row>
    <row r="4941" spans="1:16" x14ac:dyDescent="0.3">
      <c r="A4941" t="s">
        <v>591</v>
      </c>
      <c r="B4941" t="e">
        <f>VLOOKUP(A4941,Sheet3!L:L,1,FALSE)</f>
        <v>#N/A</v>
      </c>
      <c r="C4941" t="str">
        <f>VLOOKUP(A4941,'ALL - prices'!B:C,2,FALSE)</f>
        <v>NexGen Energy Ltd</v>
      </c>
      <c r="D4941" t="str">
        <f>VLOOKUP(A4941,'ALL - prices'!B:I,8,FALSE)</f>
        <v>Energy</v>
      </c>
      <c r="E4941">
        <v>2019</v>
      </c>
      <c r="F4941" t="s">
        <v>682</v>
      </c>
      <c r="G4941" t="str">
        <f t="shared" si="358"/>
        <v>2019-Q4</v>
      </c>
      <c r="H4941" s="4">
        <f>INDEX('ALL - prices'!$J$3:$DY$219,MATCH('COMBINED DATA'!A4941,'ALL - prices'!$B$3:$B$219,0),MATCH('COMBINED DATA'!G4941,'ALL - prices'!$J$1:$DY$1,0))</f>
        <v>1.67</v>
      </c>
      <c r="I4941" s="14">
        <f t="shared" si="361"/>
        <v>1.0268519854389926</v>
      </c>
      <c r="J4941" s="15">
        <f>INDEX(MarketCap2!$E$2:$AR$224,MATCH(A4941,MarketCap2!$B$2:$B$224,0),MATCH(G4941,MarketCap2!$E$1:$AR$1,0))</f>
        <v>596190976</v>
      </c>
      <c r="K4941">
        <f t="shared" si="359"/>
        <v>20.206071603233248</v>
      </c>
      <c r="L4941">
        <f>INDEX('PB2'!$D$2:$AQ$224,MATCH(A4941,'PB2'!$B$2:$B$224,0),MATCH(G4941,'PB2'!$D$1:$AQ$1,0))</f>
        <v>3.65284299850464</v>
      </c>
      <c r="M4941" s="16">
        <f t="shared" si="360"/>
        <v>0.27375937055311955</v>
      </c>
      <c r="N4941" s="6">
        <f>INDEX('ROA2'!$D$2:$AQ$224,MATCH(A4941,'ROA2'!$B$2:$B$224,0),MATCH(G4941,'ROA2'!$D$1:$AQ$1,0))</f>
        <v>3.0115818977356001</v>
      </c>
      <c r="O4941" s="6">
        <v>320.24892799999998</v>
      </c>
      <c r="P4941" s="28">
        <v>-3.3606449219616263E-3</v>
      </c>
    </row>
    <row r="4942" spans="1:16" x14ac:dyDescent="0.3">
      <c r="A4942" t="s">
        <v>591</v>
      </c>
      <c r="B4942" t="e">
        <f>VLOOKUP(A4942,Sheet3!L:L,1,FALSE)</f>
        <v>#N/A</v>
      </c>
      <c r="C4942" t="str">
        <f>VLOOKUP(A4942,'ALL - prices'!B:C,2,FALSE)</f>
        <v>NexGen Energy Ltd</v>
      </c>
      <c r="D4942" t="str">
        <f>VLOOKUP(A4942,'ALL - prices'!B:I,8,FALSE)</f>
        <v>Energy</v>
      </c>
      <c r="E4942">
        <v>2020</v>
      </c>
      <c r="F4942" t="s">
        <v>679</v>
      </c>
      <c r="G4942" t="str">
        <f t="shared" si="358"/>
        <v>2020-Q1</v>
      </c>
      <c r="H4942" s="4">
        <f>INDEX('ALL - prices'!$J$3:$DY$219,MATCH('COMBINED DATA'!A4942,'ALL - prices'!$B$3:$B$219,0),MATCH('COMBINED DATA'!G4942,'ALL - prices'!$J$1:$DY$1,0))</f>
        <v>1.08</v>
      </c>
      <c r="I4942" s="14">
        <f t="shared" si="361"/>
        <v>1.2364465212858982</v>
      </c>
      <c r="J4942" s="15">
        <f>INDEX(MarketCap2!$E$2:$AR$224,MATCH(A4942,MarketCap2!$B$2:$B$224,0),MATCH(G4942,MarketCap2!$E$1:$AR$1,0))</f>
        <v>389070624</v>
      </c>
      <c r="K4942">
        <f t="shared" si="359"/>
        <v>19.779271437803253</v>
      </c>
      <c r="L4942">
        <f>INDEX('PB2'!$D$2:$AQ$224,MATCH(A4942,'PB2'!$B$2:$B$224,0),MATCH(G4942,'PB2'!$D$1:$AQ$1,0))</f>
        <v>2.3708770275115998</v>
      </c>
      <c r="M4942" s="16">
        <f t="shared" si="360"/>
        <v>0.42178484518430276</v>
      </c>
      <c r="N4942" s="6">
        <f>INDEX('ROA2'!$D$2:$AQ$224,MATCH(A4942,'ROA2'!$B$2:$B$224,0),MATCH(G4942,'ROA2'!$D$1:$AQ$1,0))</f>
        <v>-4.8507399559020996</v>
      </c>
      <c r="O4942" s="6">
        <v>313.52591999999999</v>
      </c>
      <c r="P4942" s="28">
        <v>-2.0993069491242741E-2</v>
      </c>
    </row>
    <row r="4943" spans="1:16" x14ac:dyDescent="0.3">
      <c r="A4943" t="s">
        <v>591</v>
      </c>
      <c r="B4943" t="e">
        <f>VLOOKUP(A4943,Sheet3!L:L,1,FALSE)</f>
        <v>#N/A</v>
      </c>
      <c r="C4943" t="str">
        <f>VLOOKUP(A4943,'ALL - prices'!B:C,2,FALSE)</f>
        <v>NexGen Energy Ltd</v>
      </c>
      <c r="D4943" t="str">
        <f>VLOOKUP(A4943,'ALL - prices'!B:I,8,FALSE)</f>
        <v>Energy</v>
      </c>
      <c r="E4943">
        <v>2020</v>
      </c>
      <c r="F4943" t="s">
        <v>680</v>
      </c>
      <c r="G4943" t="str">
        <f t="shared" si="358"/>
        <v>2020-Q2</v>
      </c>
      <c r="H4943" s="4">
        <f>INDEX('ALL - prices'!$J$3:$DY$219,MATCH('COMBINED DATA'!A4943,'ALL - prices'!$B$3:$B$219,0),MATCH('COMBINED DATA'!G4943,'ALL - prices'!$J$1:$DY$1,0))</f>
        <v>1.77</v>
      </c>
      <c r="I4943" s="14">
        <f t="shared" si="361"/>
        <v>1.2263054268818971</v>
      </c>
      <c r="J4943" s="15">
        <f>INDEX(MarketCap2!$E$2:$AR$224,MATCH(A4943,MarketCap2!$B$2:$B$224,0),MATCH(G4943,MarketCap2!$E$1:$AR$1,0))</f>
        <v>661064896</v>
      </c>
      <c r="K4943">
        <f t="shared" si="359"/>
        <v>20.309362571514164</v>
      </c>
      <c r="L4943">
        <f>INDEX('PB2'!$D$2:$AQ$224,MATCH(A4943,'PB2'!$B$2:$B$224,0),MATCH(G4943,'PB2'!$D$1:$AQ$1,0))</f>
        <v>4.0814270973205602</v>
      </c>
      <c r="M4943" s="16">
        <f t="shared" si="360"/>
        <v>0.24501233910474496</v>
      </c>
      <c r="N4943" s="6">
        <f>INDEX('ROA2'!$D$2:$AQ$224,MATCH(A4943,'ROA2'!$B$2:$B$224,0),MATCH(G4943,'ROA2'!$D$1:$AQ$1,0))</f>
        <v>-10.1954336166382</v>
      </c>
      <c r="O4943" s="6">
        <v>314.04419200000001</v>
      </c>
      <c r="P4943" s="28">
        <v>1.6530435505939176E-3</v>
      </c>
    </row>
    <row r="4944" spans="1:16" x14ac:dyDescent="0.3">
      <c r="A4944" t="s">
        <v>591</v>
      </c>
      <c r="B4944" t="e">
        <f>VLOOKUP(A4944,Sheet3!L:L,1,FALSE)</f>
        <v>#N/A</v>
      </c>
      <c r="C4944" t="str">
        <f>VLOOKUP(A4944,'ALL - prices'!B:C,2,FALSE)</f>
        <v>NexGen Energy Ltd</v>
      </c>
      <c r="D4944" t="str">
        <f>VLOOKUP(A4944,'ALL - prices'!B:I,8,FALSE)</f>
        <v>Energy</v>
      </c>
      <c r="E4944">
        <v>2020</v>
      </c>
      <c r="F4944" t="s">
        <v>681</v>
      </c>
      <c r="G4944" t="str">
        <f t="shared" si="358"/>
        <v>2020-Q3</v>
      </c>
      <c r="H4944" s="4">
        <f>INDEX('ALL - prices'!$J$3:$DY$219,MATCH('COMBINED DATA'!A4944,'ALL - prices'!$B$3:$B$219,0),MATCH('COMBINED DATA'!G4944,'ALL - prices'!$J$1:$DY$1,0))</f>
        <v>2.31</v>
      </c>
      <c r="I4944" s="14">
        <f t="shared" si="361"/>
        <v>1.0511898020814361</v>
      </c>
      <c r="J4944" s="15">
        <f>INDEX(MarketCap2!$E$2:$AR$224,MATCH(A4944,MarketCap2!$B$2:$B$224,0),MATCH(G4944,MarketCap2!$E$1:$AR$1,0))</f>
        <v>870328704</v>
      </c>
      <c r="K4944">
        <f t="shared" si="359"/>
        <v>20.584381518946294</v>
      </c>
      <c r="L4944">
        <f>INDEX('PB2'!$D$2:$AQ$224,MATCH(A4944,'PB2'!$B$2:$B$224,0),MATCH(G4944,'PB2'!$D$1:$AQ$1,0))</f>
        <v>6.2225818634033203</v>
      </c>
      <c r="M4944" s="16">
        <f t="shared" si="360"/>
        <v>0.16070499704974062</v>
      </c>
      <c r="N4944" s="6">
        <f>INDEX('ROA2'!$D$2:$AQ$224,MATCH(A4944,'ROA2'!$B$2:$B$224,0),MATCH(G4944,'ROA2'!$D$1:$AQ$1,0))</f>
        <v>-11.545016288757299</v>
      </c>
      <c r="O4944" s="6">
        <v>348.01008000000002</v>
      </c>
      <c r="P4944" s="28">
        <v>0.10815639602721902</v>
      </c>
    </row>
    <row r="4945" spans="1:16" x14ac:dyDescent="0.3">
      <c r="A4945" t="s">
        <v>591</v>
      </c>
      <c r="B4945" t="e">
        <f>VLOOKUP(A4945,Sheet3!L:L,1,FALSE)</f>
        <v>#N/A</v>
      </c>
      <c r="C4945" t="str">
        <f>VLOOKUP(A4945,'ALL - prices'!B:C,2,FALSE)</f>
        <v>NexGen Energy Ltd</v>
      </c>
      <c r="D4945" t="str">
        <f>VLOOKUP(A4945,'ALL - prices'!B:I,8,FALSE)</f>
        <v>Energy</v>
      </c>
      <c r="E4945">
        <v>2020</v>
      </c>
      <c r="F4945" t="s">
        <v>682</v>
      </c>
      <c r="G4945" t="str">
        <f t="shared" si="358"/>
        <v>2020-Q4</v>
      </c>
      <c r="H4945" s="4">
        <f>INDEX('ALL - prices'!$J$3:$DY$219,MATCH('COMBINED DATA'!A4945,'ALL - prices'!$B$3:$B$219,0),MATCH('COMBINED DATA'!G4945,'ALL - prices'!$J$1:$DY$1,0))</f>
        <v>3.51</v>
      </c>
      <c r="I4945" s="14">
        <f t="shared" si="361"/>
        <v>0.63478999151951043</v>
      </c>
      <c r="J4945" s="15">
        <f>INDEX(MarketCap2!$E$2:$AR$224,MATCH(A4945,MarketCap2!$B$2:$B$224,0),MATCH(G4945,MarketCap2!$E$1:$AR$1,0))</f>
        <v>1325452800</v>
      </c>
      <c r="K4945">
        <f t="shared" si="359"/>
        <v>21.005019973855259</v>
      </c>
      <c r="L4945">
        <f>INDEX('PB2'!$D$2:$AQ$224,MATCH(A4945,'PB2'!$B$2:$B$224,0),MATCH(G4945,'PB2'!$D$1:$AQ$1,0))</f>
        <v>14.219688415527299</v>
      </c>
      <c r="M4945" s="16">
        <f t="shared" si="360"/>
        <v>7.0325028986432794E-2</v>
      </c>
      <c r="N4945" s="6">
        <f>INDEX('ROA2'!$D$2:$AQ$224,MATCH(A4945,'ROA2'!$B$2:$B$224,0),MATCH(G4945,'ROA2'!$D$1:$AQ$1,0))</f>
        <v>-17.737842559814499</v>
      </c>
      <c r="O4945" s="6">
        <v>353.996352</v>
      </c>
      <c r="P4945" s="28">
        <v>1.7201432786084773E-2</v>
      </c>
    </row>
    <row r="4946" spans="1:16" x14ac:dyDescent="0.3">
      <c r="A4946" t="s">
        <v>591</v>
      </c>
      <c r="B4946" t="e">
        <f>VLOOKUP(A4946,Sheet3!L:L,1,FALSE)</f>
        <v>#N/A</v>
      </c>
      <c r="C4946" t="str">
        <f>VLOOKUP(A4946,'ALL - prices'!B:C,2,FALSE)</f>
        <v>NexGen Energy Ltd</v>
      </c>
      <c r="D4946" t="str">
        <f>VLOOKUP(A4946,'ALL - prices'!B:I,8,FALSE)</f>
        <v>Energy</v>
      </c>
      <c r="E4946">
        <v>2021</v>
      </c>
      <c r="F4946" t="s">
        <v>679</v>
      </c>
      <c r="G4946" t="str">
        <f t="shared" si="358"/>
        <v>2021-Q1</v>
      </c>
      <c r="H4946" s="4">
        <f>INDEX('ALL - prices'!$J$3:$DY$219,MATCH('COMBINED DATA'!A4946,'ALL - prices'!$B$3:$B$219,0),MATCH('COMBINED DATA'!G4946,'ALL - prices'!$J$1:$DY$1,0))</f>
        <v>4.53</v>
      </c>
      <c r="I4946" s="14">
        <f t="shared" si="361"/>
        <v>0.85078395220721392</v>
      </c>
      <c r="J4946" s="15">
        <f>INDEX(MarketCap2!$E$2:$AR$224,MATCH(A4946,MarketCap2!$B$2:$B$224,0),MATCH(G4946,MarketCap2!$E$1:$AR$1,0))</f>
        <v>1886332416</v>
      </c>
      <c r="K4946">
        <f t="shared" si="359"/>
        <v>21.357900260133569</v>
      </c>
      <c r="L4946">
        <f>INDEX('PB2'!$D$2:$AQ$224,MATCH(A4946,'PB2'!$B$2:$B$224,0),MATCH(G4946,'PB2'!$D$1:$AQ$1,0))</f>
        <v>4.9800839424133301</v>
      </c>
      <c r="M4946" s="16">
        <f t="shared" si="360"/>
        <v>0.2007998281883184</v>
      </c>
      <c r="N4946" s="6">
        <f>INDEX('ROA2'!$D$2:$AQ$224,MATCH(A4946,'ROA2'!$B$2:$B$224,0),MATCH(G4946,'ROA2'!$D$1:$AQ$1,0))</f>
        <v>-32.7396850585938</v>
      </c>
      <c r="O4946" s="6">
        <v>357.392064</v>
      </c>
      <c r="P4946" s="28">
        <v>9.5925056312444797E-3</v>
      </c>
    </row>
    <row r="4947" spans="1:16" x14ac:dyDescent="0.3">
      <c r="A4947" t="s">
        <v>591</v>
      </c>
      <c r="B4947" t="e">
        <f>VLOOKUP(A4947,Sheet3!L:L,1,FALSE)</f>
        <v>#N/A</v>
      </c>
      <c r="C4947" t="str">
        <f>VLOOKUP(A4947,'ALL - prices'!B:C,2,FALSE)</f>
        <v>NexGen Energy Ltd</v>
      </c>
      <c r="D4947" t="str">
        <f>VLOOKUP(A4947,'ALL - prices'!B:I,8,FALSE)</f>
        <v>Energy</v>
      </c>
      <c r="E4947">
        <v>2021</v>
      </c>
      <c r="F4947" t="s">
        <v>680</v>
      </c>
      <c r="G4947" t="str">
        <f t="shared" si="358"/>
        <v>2021-Q2</v>
      </c>
      <c r="H4947" s="4">
        <f>INDEX('ALL - prices'!$J$3:$DY$219,MATCH('COMBINED DATA'!A4947,'ALL - prices'!$B$3:$B$219,0),MATCH('COMBINED DATA'!G4947,'ALL - prices'!$J$1:$DY$1,0))</f>
        <v>5.0999999999999996</v>
      </c>
      <c r="I4947" s="14">
        <f t="shared" si="361"/>
        <v>1.0240279944089996</v>
      </c>
      <c r="J4947" s="15">
        <f>INDEX(MarketCap2!$E$2:$AR$224,MATCH(A4947,MarketCap2!$B$2:$B$224,0),MATCH(G4947,MarketCap2!$E$1:$AR$1,0))</f>
        <v>2123893760</v>
      </c>
      <c r="K4947">
        <f t="shared" si="359"/>
        <v>21.476516920242727</v>
      </c>
      <c r="L4947">
        <f>INDEX('PB2'!$D$2:$AQ$224,MATCH(A4947,'PB2'!$B$2:$B$224,0),MATCH(G4947,'PB2'!$D$1:$AQ$1,0))</f>
        <v>5.5323781967163104</v>
      </c>
      <c r="M4947" s="16">
        <f t="shared" si="360"/>
        <v>0.18075409244319926</v>
      </c>
      <c r="N4947" s="6">
        <f>INDEX('ROA2'!$D$2:$AQ$224,MATCH(A4947,'ROA2'!$B$2:$B$224,0),MATCH(G4947,'ROA2'!$D$1:$AQ$1,0))</f>
        <v>-40.024913787841797</v>
      </c>
      <c r="O4947" s="6">
        <v>515.34300800000005</v>
      </c>
      <c r="P4947" s="28">
        <v>0.44195425671231481</v>
      </c>
    </row>
    <row r="4948" spans="1:16" x14ac:dyDescent="0.3">
      <c r="A4948" t="s">
        <v>591</v>
      </c>
      <c r="B4948" t="e">
        <f>VLOOKUP(A4948,Sheet3!L:L,1,FALSE)</f>
        <v>#N/A</v>
      </c>
      <c r="C4948" t="str">
        <f>VLOOKUP(A4948,'ALL - prices'!B:C,2,FALSE)</f>
        <v>NexGen Energy Ltd</v>
      </c>
      <c r="D4948" t="str">
        <f>VLOOKUP(A4948,'ALL - prices'!B:I,8,FALSE)</f>
        <v>Energy</v>
      </c>
      <c r="E4948">
        <v>2021</v>
      </c>
      <c r="F4948" t="s">
        <v>681</v>
      </c>
      <c r="G4948" t="str">
        <f t="shared" si="358"/>
        <v>2021-Q3</v>
      </c>
      <c r="H4948" s="4">
        <f>INDEX('ALL - prices'!$J$3:$DY$219,MATCH('COMBINED DATA'!A4948,'ALL - prices'!$B$3:$B$219,0),MATCH('COMBINED DATA'!G4948,'ALL - prices'!$J$1:$DY$1,0))</f>
        <v>6.02</v>
      </c>
      <c r="I4948" s="14">
        <f t="shared" si="361"/>
        <v>1.0779455768575086</v>
      </c>
      <c r="J4948" s="15">
        <f>INDEX(MarketCap2!$E$2:$AR$224,MATCH(A4948,MarketCap2!$B$2:$B$224,0),MATCH(G4948,MarketCap2!$E$1:$AR$1,0))</f>
        <v>2866220800</v>
      </c>
      <c r="K4948">
        <f t="shared" si="359"/>
        <v>21.776260204557239</v>
      </c>
      <c r="L4948">
        <f>INDEX('PB2'!$D$2:$AQ$224,MATCH(A4948,'PB2'!$B$2:$B$224,0),MATCH(G4948,'PB2'!$D$1:$AQ$1,0))</f>
        <v>6.6586270332336399</v>
      </c>
      <c r="M4948" s="16">
        <f t="shared" si="360"/>
        <v>0.15018111016113908</v>
      </c>
      <c r="N4948" s="6">
        <f>INDEX('ROA2'!$D$2:$AQ$224,MATCH(A4948,'ROA2'!$B$2:$B$224,0),MATCH(G4948,'ROA2'!$D$1:$AQ$1,0))</f>
        <v>-37.746742248535199</v>
      </c>
      <c r="O4948" s="6">
        <v>534.86899200000005</v>
      </c>
      <c r="P4948" s="28">
        <v>3.7889296443117733E-2</v>
      </c>
    </row>
    <row r="4949" spans="1:16" x14ac:dyDescent="0.3">
      <c r="A4949" t="s">
        <v>591</v>
      </c>
      <c r="B4949" t="e">
        <f>VLOOKUP(A4949,Sheet3!L:L,1,FALSE)</f>
        <v>#N/A</v>
      </c>
      <c r="C4949" t="str">
        <f>VLOOKUP(A4949,'ALL - prices'!B:C,2,FALSE)</f>
        <v>NexGen Energy Ltd</v>
      </c>
      <c r="D4949" t="str">
        <f>VLOOKUP(A4949,'ALL - prices'!B:I,8,FALSE)</f>
        <v>Energy</v>
      </c>
      <c r="E4949">
        <v>2021</v>
      </c>
      <c r="F4949" t="s">
        <v>682</v>
      </c>
      <c r="G4949" t="str">
        <f t="shared" si="358"/>
        <v>2021-Q4</v>
      </c>
      <c r="H4949" s="4">
        <f>INDEX('ALL - prices'!$J$3:$DY$219,MATCH('COMBINED DATA'!A4949,'ALL - prices'!$B$3:$B$219,0),MATCH('COMBINED DATA'!G4949,'ALL - prices'!$J$1:$DY$1,0))</f>
        <v>5.54</v>
      </c>
      <c r="I4949" s="14">
        <f t="shared" si="361"/>
        <v>1.0977666722335242</v>
      </c>
      <c r="J4949" s="15">
        <f>INDEX(MarketCap2!$E$2:$AR$224,MATCH(A4949,MarketCap2!$B$2:$B$224,0),MATCH(G4949,MarketCap2!$E$1:$AR$1,0))</f>
        <v>2643401216</v>
      </c>
      <c r="K4949">
        <f t="shared" si="359"/>
        <v>21.695332264301495</v>
      </c>
      <c r="L4949">
        <f>INDEX('PB2'!$D$2:$AQ$224,MATCH(A4949,'PB2'!$B$2:$B$224,0),MATCH(G4949,'PB2'!$D$1:$AQ$1,0))</f>
        <v>6.1224842071533203</v>
      </c>
      <c r="M4949" s="16">
        <f t="shared" si="360"/>
        <v>0.1633323935456838</v>
      </c>
      <c r="N4949" s="6">
        <f>INDEX('ROA2'!$D$2:$AQ$224,MATCH(A4949,'ROA2'!$B$2:$B$224,0),MATCH(G4949,'ROA2'!$D$1:$AQ$1,0))</f>
        <v>-35.949665069580099</v>
      </c>
      <c r="O4949" s="6">
        <v>551.57900800000004</v>
      </c>
      <c r="P4949" s="28">
        <v>3.1241324978509868E-2</v>
      </c>
    </row>
    <row r="4950" spans="1:16" x14ac:dyDescent="0.3">
      <c r="A4950" t="s">
        <v>591</v>
      </c>
      <c r="B4950" t="e">
        <f>VLOOKUP(A4950,Sheet3!L:L,1,FALSE)</f>
        <v>#N/A</v>
      </c>
      <c r="C4950" t="str">
        <f>VLOOKUP(A4950,'ALL - prices'!B:C,2,FALSE)</f>
        <v>NexGen Energy Ltd</v>
      </c>
      <c r="D4950" t="str">
        <f>VLOOKUP(A4950,'ALL - prices'!B:I,8,FALSE)</f>
        <v>Energy</v>
      </c>
      <c r="E4950">
        <v>2022</v>
      </c>
      <c r="F4950" t="s">
        <v>679</v>
      </c>
      <c r="G4950" t="str">
        <f t="shared" si="358"/>
        <v>2022-Q1</v>
      </c>
      <c r="H4950" s="4">
        <f>INDEX('ALL - prices'!$J$3:$DY$219,MATCH('COMBINED DATA'!A4950,'ALL - prices'!$B$3:$B$219,0),MATCH('COMBINED DATA'!G4950,'ALL - prices'!$J$1:$DY$1,0))</f>
        <v>7.08</v>
      </c>
      <c r="I4950" s="14">
        <f t="shared" si="361"/>
        <v>0.57529702473302158</v>
      </c>
      <c r="J4950" s="15">
        <f>INDEX(MarketCap2!$E$2:$AR$224,MATCH(A4950,MarketCap2!$B$2:$B$224,0),MATCH(G4950,MarketCap2!$E$1:$AR$1,0))</f>
        <v>3393962496</v>
      </c>
      <c r="K4950">
        <f t="shared" si="359"/>
        <v>21.945263953609</v>
      </c>
      <c r="L4950">
        <f>INDEX('PB2'!$D$2:$AQ$224,MATCH(A4950,'PB2'!$B$2:$B$224,0),MATCH(G4950,'PB2'!$D$1:$AQ$1,0))</f>
        <v>8.1823787689209002</v>
      </c>
      <c r="M4950" s="16">
        <f t="shared" si="360"/>
        <v>0.12221384859355282</v>
      </c>
      <c r="N4950" s="6">
        <f>INDEX('ROA2'!$D$2:$AQ$224,MATCH(A4950,'ROA2'!$B$2:$B$224,0),MATCH(G4950,'ROA2'!$D$1:$AQ$1,0))</f>
        <v>-26.974128723144499</v>
      </c>
      <c r="O4950" s="6">
        <v>546.56300799999997</v>
      </c>
      <c r="P4950" s="28">
        <v>-9.0938921301371867E-3</v>
      </c>
    </row>
    <row r="4951" spans="1:16" x14ac:dyDescent="0.3">
      <c r="A4951" t="s">
        <v>591</v>
      </c>
      <c r="B4951" t="e">
        <f>VLOOKUP(A4951,Sheet3!L:L,1,FALSE)</f>
        <v>#N/A</v>
      </c>
      <c r="C4951" t="str">
        <f>VLOOKUP(A4951,'ALL - prices'!B:C,2,FALSE)</f>
        <v>NexGen Energy Ltd</v>
      </c>
      <c r="D4951" t="str">
        <f>VLOOKUP(A4951,'ALL - prices'!B:I,8,FALSE)</f>
        <v>Energy</v>
      </c>
      <c r="E4951">
        <v>2022</v>
      </c>
      <c r="F4951" t="s">
        <v>680</v>
      </c>
      <c r="G4951" t="str">
        <f t="shared" si="358"/>
        <v>2022-Q2</v>
      </c>
      <c r="H4951" s="4">
        <f>INDEX('ALL - prices'!$J$3:$DY$219,MATCH('COMBINED DATA'!A4951,'ALL - prices'!$B$3:$B$219,0),MATCH('COMBINED DATA'!G4951,'ALL - prices'!$J$1:$DY$1,0))</f>
        <v>4.62</v>
      </c>
      <c r="I4951" s="14">
        <f t="shared" si="361"/>
        <v>0.59957623924457415</v>
      </c>
      <c r="J4951" s="15">
        <f>INDEX(MarketCap2!$E$2:$AR$224,MATCH(A4951,MarketCap2!$B$2:$B$224,0),MATCH(G4951,MarketCap2!$E$1:$AR$1,0))</f>
        <v>2214938112</v>
      </c>
      <c r="K4951">
        <f t="shared" si="359"/>
        <v>21.518490299646849</v>
      </c>
      <c r="L4951">
        <f>INDEX('PB2'!$D$2:$AQ$224,MATCH(A4951,'PB2'!$B$2:$B$224,0),MATCH(G4951,'PB2'!$D$1:$AQ$1,0))</f>
        <v>5.10664987564087</v>
      </c>
      <c r="M4951" s="16">
        <f t="shared" si="360"/>
        <v>0.19582309818616708</v>
      </c>
      <c r="N4951" s="6">
        <f>INDEX('ROA2'!$D$2:$AQ$224,MATCH(A4951,'ROA2'!$B$2:$B$224,0),MATCH(G4951,'ROA2'!$D$1:$AQ$1,0))</f>
        <v>-15.2928304672241</v>
      </c>
      <c r="O4951" s="6">
        <v>550.51596800000004</v>
      </c>
      <c r="P4951" s="28">
        <v>7.2323957936064271E-3</v>
      </c>
    </row>
    <row r="4952" spans="1:16" x14ac:dyDescent="0.3">
      <c r="A4952" t="s">
        <v>591</v>
      </c>
      <c r="B4952" t="e">
        <f>VLOOKUP(A4952,Sheet3!L:L,1,FALSE)</f>
        <v>#N/A</v>
      </c>
      <c r="C4952" t="str">
        <f>VLOOKUP(A4952,'ALL - prices'!B:C,2,FALSE)</f>
        <v>NexGen Energy Ltd</v>
      </c>
      <c r="D4952" t="str">
        <f>VLOOKUP(A4952,'ALL - prices'!B:I,8,FALSE)</f>
        <v>Energy</v>
      </c>
      <c r="E4952">
        <v>2022</v>
      </c>
      <c r="F4952" t="s">
        <v>681</v>
      </c>
      <c r="G4952" t="str">
        <f t="shared" si="358"/>
        <v>2022-Q3</v>
      </c>
      <c r="H4952" s="4">
        <f>INDEX('ALL - prices'!$J$3:$DY$219,MATCH('COMBINED DATA'!A4952,'ALL - prices'!$B$3:$B$219,0),MATCH('COMBINED DATA'!G4952,'ALL - prices'!$J$1:$DY$1,0))</f>
        <v>5.0199999999999996</v>
      </c>
      <c r="I4952" s="14">
        <f t="shared" si="361"/>
        <v>1.2446150676681829</v>
      </c>
      <c r="J4952" s="15">
        <f>INDEX(MarketCap2!$E$2:$AR$224,MATCH(A4952,MarketCap2!$B$2:$B$224,0),MATCH(G4952,MarketCap2!$E$1:$AR$1,0))</f>
        <v>2407209472</v>
      </c>
      <c r="K4952">
        <f t="shared" si="359"/>
        <v>21.601734018134447</v>
      </c>
      <c r="L4952">
        <f>INDEX('PB2'!$D$2:$AQ$224,MATCH(A4952,'PB2'!$B$2:$B$224,0),MATCH(G4952,'PB2'!$D$1:$AQ$1,0))</f>
        <v>5.72047996520996</v>
      </c>
      <c r="M4952" s="16">
        <f t="shared" si="360"/>
        <v>0.1748105064752721</v>
      </c>
      <c r="N4952" s="6">
        <f>INDEX('ROA2'!$D$2:$AQ$224,MATCH(A4952,'ROA2'!$B$2:$B$224,0),MATCH(G4952,'ROA2'!$D$1:$AQ$1,0))</f>
        <v>-9.1213445663452095</v>
      </c>
      <c r="O4952" s="6">
        <v>542.209024</v>
      </c>
      <c r="P4952" s="28">
        <v>-1.5089378842504426E-2</v>
      </c>
    </row>
    <row r="4953" spans="1:16" x14ac:dyDescent="0.3">
      <c r="A4953" t="s">
        <v>591</v>
      </c>
      <c r="B4953" t="e">
        <f>VLOOKUP(A4953,Sheet3!L:L,1,FALSE)</f>
        <v>#N/A</v>
      </c>
      <c r="C4953" t="str">
        <f>VLOOKUP(A4953,'ALL - prices'!B:C,2,FALSE)</f>
        <v>NexGen Energy Ltd</v>
      </c>
      <c r="D4953" t="str">
        <f>VLOOKUP(A4953,'ALL - prices'!B:I,8,FALSE)</f>
        <v>Energy</v>
      </c>
      <c r="E4953">
        <v>2022</v>
      </c>
      <c r="F4953" t="s">
        <v>682</v>
      </c>
      <c r="G4953" t="str">
        <f t="shared" si="358"/>
        <v>2022-Q4</v>
      </c>
      <c r="H4953" s="4">
        <f>INDEX('ALL - prices'!$J$3:$DY$219,MATCH('COMBINED DATA'!A4953,'ALL - prices'!$B$3:$B$219,0),MATCH('COMBINED DATA'!G4953,'ALL - prices'!$J$1:$DY$1,0))</f>
        <v>5.99</v>
      </c>
      <c r="I4953" s="14">
        <f t="shared" si="361"/>
        <v>1.7933093244985185</v>
      </c>
      <c r="J4953" s="15">
        <f>INDEX(MarketCap2!$E$2:$AR$224,MATCH(A4953,MarketCap2!$B$2:$B$224,0),MATCH(G4953,MarketCap2!$E$1:$AR$1,0))</f>
        <v>2875626240</v>
      </c>
      <c r="K4953">
        <f t="shared" si="359"/>
        <v>21.77953631008452</v>
      </c>
      <c r="L4953">
        <f>INDEX('PB2'!$D$2:$AQ$224,MATCH(A4953,'PB2'!$B$2:$B$224,0),MATCH(G4953,'PB2'!$D$1:$AQ$1,0))</f>
        <v>6.9167780876159703</v>
      </c>
      <c r="M4953" s="16">
        <f t="shared" si="360"/>
        <v>0.14457598427083171</v>
      </c>
      <c r="N4953" s="6">
        <f>INDEX('ROA2'!$D$2:$AQ$224,MATCH(A4953,'ROA2'!$B$2:$B$224,0),MATCH(G4953,'ROA2'!$D$1:$AQ$1,0))</f>
        <v>-9.6986999511718803</v>
      </c>
      <c r="O4953" s="6">
        <v>545.26899200000003</v>
      </c>
      <c r="P4953" s="28">
        <v>5.6435209754089714E-3</v>
      </c>
    </row>
    <row r="4954" spans="1:16" x14ac:dyDescent="0.3">
      <c r="A4954" t="s">
        <v>591</v>
      </c>
      <c r="B4954" t="e">
        <f>VLOOKUP(A4954,Sheet3!L:L,1,FALSE)</f>
        <v>#N/A</v>
      </c>
      <c r="C4954" t="str">
        <f>VLOOKUP(A4954,'ALL - prices'!B:C,2,FALSE)</f>
        <v>NexGen Energy Ltd</v>
      </c>
      <c r="D4954" t="str">
        <f>VLOOKUP(A4954,'ALL - prices'!B:I,8,FALSE)</f>
        <v>Energy</v>
      </c>
      <c r="E4954">
        <v>2023</v>
      </c>
      <c r="F4954" t="s">
        <v>679</v>
      </c>
      <c r="G4954" t="str">
        <f t="shared" si="358"/>
        <v>2023-Q1</v>
      </c>
      <c r="H4954" s="4">
        <f>INDEX('ALL - prices'!$J$3:$DY$219,MATCH('COMBINED DATA'!A4954,'ALL - prices'!$B$3:$B$219,0),MATCH('COMBINED DATA'!G4954,'ALL - prices'!$J$1:$DY$1,0))</f>
        <v>5.19</v>
      </c>
      <c r="I4954" s="14">
        <f t="shared" si="361"/>
        <v>1.803207789838243</v>
      </c>
      <c r="J4954" s="15">
        <f>INDEX(MarketCap2!$E$2:$AR$224,MATCH(A4954,MarketCap2!$B$2:$B$224,0),MATCH(G4954,MarketCap2!$E$1:$AR$1,0))</f>
        <v>2528596992</v>
      </c>
      <c r="K4954">
        <f t="shared" si="359"/>
        <v>21.650930437250285</v>
      </c>
      <c r="L4954">
        <f>INDEX('PB2'!$D$2:$AQ$224,MATCH(A4954,'PB2'!$B$2:$B$224,0),MATCH(G4954,'PB2'!$D$1:$AQ$1,0))</f>
        <v>5.6752967834472701</v>
      </c>
      <c r="M4954" s="16">
        <f t="shared" si="360"/>
        <v>0.17620223895896125</v>
      </c>
      <c r="N4954" s="6">
        <f>INDEX('ROA2'!$D$2:$AQ$224,MATCH(A4954,'ROA2'!$B$2:$B$224,0),MATCH(G4954,'ROA2'!$D$1:$AQ$1,0))</f>
        <v>-9.8515787124633807</v>
      </c>
      <c r="O4954" s="6">
        <v>554.55999999999995</v>
      </c>
      <c r="P4954" s="28">
        <v>1.7039311122243165E-2</v>
      </c>
    </row>
    <row r="4955" spans="1:16" x14ac:dyDescent="0.3">
      <c r="A4955" t="s">
        <v>591</v>
      </c>
      <c r="B4955" t="e">
        <f>VLOOKUP(A4955,Sheet3!L:L,1,FALSE)</f>
        <v>#N/A</v>
      </c>
      <c r="C4955" t="str">
        <f>VLOOKUP(A4955,'ALL - prices'!B:C,2,FALSE)</f>
        <v>NexGen Energy Ltd</v>
      </c>
      <c r="D4955" t="str">
        <f>VLOOKUP(A4955,'ALL - prices'!B:I,8,FALSE)</f>
        <v>Energy</v>
      </c>
      <c r="E4955">
        <v>2023</v>
      </c>
      <c r="F4955" t="s">
        <v>680</v>
      </c>
      <c r="G4955" t="str">
        <f t="shared" si="358"/>
        <v>2023-Q2</v>
      </c>
      <c r="H4955" s="4">
        <f>INDEX('ALL - prices'!$J$3:$DY$219,MATCH('COMBINED DATA'!A4955,'ALL - prices'!$B$3:$B$219,0),MATCH('COMBINED DATA'!G4955,'ALL - prices'!$J$1:$DY$1,0))</f>
        <v>6.25</v>
      </c>
      <c r="I4955" s="14">
        <f t="shared" si="361"/>
        <v>0.99140893009225284</v>
      </c>
      <c r="J4955" s="15">
        <f>INDEX(MarketCap2!$E$2:$AR$224,MATCH(A4955,MarketCap2!$B$2:$B$224,0),MATCH(G4955,MarketCap2!$E$1:$AR$1,0))</f>
        <v>3061353984</v>
      </c>
      <c r="K4955">
        <f t="shared" si="359"/>
        <v>21.842123133477358</v>
      </c>
      <c r="L4955">
        <f>INDEX('PB2'!$D$2:$AQ$224,MATCH(A4955,'PB2'!$B$2:$B$224,0),MATCH(G4955,'PB2'!$D$1:$AQ$1,0))</f>
        <v>6.9390730857849103</v>
      </c>
      <c r="M4955" s="16">
        <f t="shared" si="360"/>
        <v>0.1441114667099497</v>
      </c>
      <c r="N4955" s="6">
        <f>INDEX('ROA2'!$D$2:$AQ$224,MATCH(A4955,'ROA2'!$B$2:$B$224,0),MATCH(G4955,'ROA2'!$D$1:$AQ$1,0))</f>
        <v>-6.2631688117981001</v>
      </c>
      <c r="O4955" s="6">
        <v>574.28198399999997</v>
      </c>
      <c r="P4955" s="28">
        <v>3.5563300634737491E-2</v>
      </c>
    </row>
    <row r="4956" spans="1:16" x14ac:dyDescent="0.3">
      <c r="A4956" t="s">
        <v>591</v>
      </c>
      <c r="B4956" t="e">
        <f>VLOOKUP(A4956,Sheet3!L:L,1,FALSE)</f>
        <v>#N/A</v>
      </c>
      <c r="C4956" t="str">
        <f>VLOOKUP(A4956,'ALL - prices'!B:C,2,FALSE)</f>
        <v>NexGen Energy Ltd</v>
      </c>
      <c r="D4956" t="str">
        <f>VLOOKUP(A4956,'ALL - prices'!B:I,8,FALSE)</f>
        <v>Energy</v>
      </c>
      <c r="E4956">
        <v>2023</v>
      </c>
      <c r="F4956" t="s">
        <v>681</v>
      </c>
      <c r="G4956" t="str">
        <f t="shared" si="358"/>
        <v>2023-Q3</v>
      </c>
      <c r="H4956" s="4">
        <f>INDEX('ALL - prices'!$J$3:$DY$219,MATCH('COMBINED DATA'!A4956,'ALL - prices'!$B$3:$B$219,0),MATCH('COMBINED DATA'!G4956,'ALL - prices'!$J$1:$DY$1,0))</f>
        <v>8.1300000000000008</v>
      </c>
      <c r="I4956" s="14">
        <f t="shared" si="361"/>
        <v>0.73923383760936301</v>
      </c>
      <c r="J4956" s="15">
        <f>INDEX(MarketCap2!$E$2:$AR$224,MATCH(A4956,MarketCap2!$B$2:$B$224,0),MATCH(G4956,MarketCap2!$E$1:$AR$1,0))</f>
        <v>4021594880</v>
      </c>
      <c r="K4956">
        <f t="shared" si="359"/>
        <v>22.114944397216703</v>
      </c>
      <c r="L4956">
        <f>INDEX('PB2'!$D$2:$AQ$224,MATCH(A4956,'PB2'!$B$2:$B$224,0),MATCH(G4956,'PB2'!$D$1:$AQ$1,0))</f>
        <v>6.6954641342163104</v>
      </c>
      <c r="M4956" s="16">
        <f t="shared" si="360"/>
        <v>0.14935484380980077</v>
      </c>
      <c r="N4956" s="6">
        <f>INDEX('ROA2'!$D$2:$AQ$224,MATCH(A4956,'ROA2'!$B$2:$B$224,0),MATCH(G4956,'ROA2'!$D$1:$AQ$1,0))</f>
        <v>-12.1030683517456</v>
      </c>
      <c r="O4956" s="6">
        <v>581.47302400000001</v>
      </c>
      <c r="P4956" s="28">
        <v>1.2521792778371477E-2</v>
      </c>
    </row>
    <row r="4957" spans="1:16" x14ac:dyDescent="0.3">
      <c r="A4957" t="s">
        <v>591</v>
      </c>
      <c r="B4957" t="e">
        <f>VLOOKUP(A4957,Sheet3!L:L,1,FALSE)</f>
        <v>#N/A</v>
      </c>
      <c r="C4957" t="str">
        <f>VLOOKUP(A4957,'ALL - prices'!B:C,2,FALSE)</f>
        <v>NexGen Energy Ltd</v>
      </c>
      <c r="D4957" t="str">
        <f>VLOOKUP(A4957,'ALL - prices'!B:I,8,FALSE)</f>
        <v>Energy</v>
      </c>
      <c r="E4957">
        <v>2023</v>
      </c>
      <c r="F4957" t="s">
        <v>682</v>
      </c>
      <c r="G4957" t="str">
        <f t="shared" si="358"/>
        <v>2023-Q4</v>
      </c>
      <c r="H4957" s="4">
        <f>INDEX('ALL - prices'!$J$3:$DY$219,MATCH('COMBINED DATA'!A4957,'ALL - prices'!$B$3:$B$219,0),MATCH('COMBINED DATA'!G4957,'ALL - prices'!$J$1:$DY$1,0))</f>
        <v>9.16</v>
      </c>
      <c r="I4957" s="14">
        <f t="shared" si="361"/>
        <v>0.70526590730021776</v>
      </c>
      <c r="J4957" s="15">
        <f>INDEX(MarketCap2!$E$2:$AR$224,MATCH(A4957,MarketCap2!$B$2:$B$224,0),MATCH(G4957,MarketCap2!$E$1:$AR$1,0))</f>
        <v>4790135296</v>
      </c>
      <c r="K4957">
        <f t="shared" si="359"/>
        <v>22.28982449348182</v>
      </c>
      <c r="L4957">
        <f>INDEX('PB2'!$D$2:$AQ$224,MATCH(A4957,'PB2'!$B$2:$B$224,0),MATCH(G4957,'PB2'!$D$1:$AQ$1,0))</f>
        <v>5.8683018684387198</v>
      </c>
      <c r="M4957" s="16">
        <f t="shared" si="360"/>
        <v>0.17040704831124392</v>
      </c>
      <c r="N4957" s="6">
        <f>INDEX('ROA2'!$D$2:$AQ$224,MATCH(A4957,'ROA2'!$B$2:$B$224,0),MATCH(G4957,'ROA2'!$D$1:$AQ$1,0))</f>
        <v>-13.7414646148682</v>
      </c>
      <c r="O4957" s="6">
        <v>884.56396800000005</v>
      </c>
      <c r="P4957" s="28">
        <v>0.52124678444240269</v>
      </c>
    </row>
    <row r="4958" spans="1:16" x14ac:dyDescent="0.3">
      <c r="A4958" t="s">
        <v>591</v>
      </c>
      <c r="B4958" t="e">
        <f>VLOOKUP(A4958,Sheet3!L:L,1,FALSE)</f>
        <v>#N/A</v>
      </c>
      <c r="C4958" t="str">
        <f>VLOOKUP(A4958,'ALL - prices'!B:C,2,FALSE)</f>
        <v>NexGen Energy Ltd</v>
      </c>
      <c r="D4958" t="str">
        <f>VLOOKUP(A4958,'ALL - prices'!B:I,8,FALSE)</f>
        <v>Energy</v>
      </c>
      <c r="E4958" s="18">
        <v>2024</v>
      </c>
      <c r="F4958" t="s">
        <v>679</v>
      </c>
      <c r="G4958" t="str">
        <f t="shared" si="358"/>
        <v>2024-Q1</v>
      </c>
      <c r="H4958" s="4">
        <f>INDEX('ALL - prices'!$J$3:$DY$219,MATCH('COMBINED DATA'!A4958,'ALL - prices'!$B$3:$B$219,0),MATCH('COMBINED DATA'!G4958,'ALL - prices'!$J$1:$DY$1,0))</f>
        <v>10.53</v>
      </c>
      <c r="I4958" s="14" t="s">
        <v>769</v>
      </c>
      <c r="J4958" s="15">
        <f>INDEX(MarketCap2!$E$2:$AR$224,MATCH(A4958,MarketCap2!$B$2:$B$224,0),MATCH(G4958,MarketCap2!$E$1:$AR$1,0))</f>
        <v>5678825472</v>
      </c>
      <c r="K4958">
        <f t="shared" si="359"/>
        <v>22.460010265198306</v>
      </c>
      <c r="L4958">
        <f>INDEX('PB2'!$D$2:$AQ$224,MATCH(A4958,'PB2'!$B$2:$B$224,0),MATCH(G4958,'PB2'!$D$1:$AQ$1,0))</f>
        <v>6.1190299987793004</v>
      </c>
      <c r="M4958" s="16">
        <f t="shared" si="360"/>
        <v>0.1634245951073115</v>
      </c>
      <c r="N4958" s="6">
        <f>INDEX('ROA2'!$D$2:$AQ$224,MATCH(A4958,'ROA2'!$B$2:$B$224,0),MATCH(G4958,'ROA2'!$D$1:$AQ$1,0))</f>
        <v>10.484479904174799</v>
      </c>
      <c r="O4958" s="6">
        <v>1007.425024</v>
      </c>
      <c r="P4958" s="28">
        <v>0.13889448411265148</v>
      </c>
    </row>
    <row r="4959" spans="1:16" x14ac:dyDescent="0.3">
      <c r="A4959" t="s">
        <v>591</v>
      </c>
      <c r="B4959" t="e">
        <f>VLOOKUP(A4959,Sheet3!L:L,1,FALSE)</f>
        <v>#N/A</v>
      </c>
      <c r="C4959" t="str">
        <f>VLOOKUP(A4959,'ALL - prices'!B:C,2,FALSE)</f>
        <v>NexGen Energy Ltd</v>
      </c>
      <c r="D4959" t="str">
        <f>VLOOKUP(A4959,'ALL - prices'!B:I,8,FALSE)</f>
        <v>Energy</v>
      </c>
      <c r="E4959" s="18">
        <v>2024</v>
      </c>
      <c r="F4959" t="s">
        <v>680</v>
      </c>
      <c r="G4959" t="str">
        <f t="shared" si="358"/>
        <v>2024-Q2</v>
      </c>
      <c r="H4959" s="4">
        <f>INDEX('ALL - prices'!$J$3:$DY$219,MATCH('COMBINED DATA'!A4959,'ALL - prices'!$B$3:$B$219,0),MATCH('COMBINED DATA'!G4959,'ALL - prices'!$J$1:$DY$1,0))</f>
        <v>9.5299999999999994</v>
      </c>
      <c r="I4959" s="14" t="s">
        <v>769</v>
      </c>
      <c r="J4959" s="15">
        <f>INDEX(MarketCap2!$E$2:$AR$224,MATCH(A4959,MarketCap2!$B$2:$B$224,0),MATCH(G4959,MarketCap2!$E$1:$AR$1,0))</f>
        <v>5349969920</v>
      </c>
      <c r="K4959">
        <f t="shared" si="359"/>
        <v>22.400356775408614</v>
      </c>
      <c r="L4959">
        <f>INDEX('PB2'!$D$2:$AQ$224,MATCH(A4959,'PB2'!$B$2:$B$224,0),MATCH(G4959,'PB2'!$D$1:$AQ$1,0))</f>
        <v>4.5108871459960902</v>
      </c>
      <c r="M4959" s="16">
        <f t="shared" si="360"/>
        <v>0.22168588298370759</v>
      </c>
      <c r="N4959" s="6">
        <f>INDEX('ROA2'!$D$2:$AQ$224,MATCH(A4959,'ROA2'!$B$2:$B$224,0),MATCH(G4959,'ROA2'!$D$1:$AQ$1,0))</f>
        <v>6.3163309097290004</v>
      </c>
      <c r="O4959" s="6">
        <v>1133.0699520000001</v>
      </c>
      <c r="P4959" s="28">
        <v>0.12471888726877609</v>
      </c>
    </row>
    <row r="4960" spans="1:16" x14ac:dyDescent="0.3">
      <c r="A4960" t="s">
        <v>591</v>
      </c>
      <c r="B4960" t="e">
        <f>VLOOKUP(A4960,Sheet3!L:L,1,FALSE)</f>
        <v>#N/A</v>
      </c>
      <c r="C4960" t="str">
        <f>VLOOKUP(A4960,'ALL - prices'!B:C,2,FALSE)</f>
        <v>NexGen Energy Ltd</v>
      </c>
      <c r="D4960" t="str">
        <f>VLOOKUP(A4960,'ALL - prices'!B:I,8,FALSE)</f>
        <v>Energy</v>
      </c>
      <c r="E4960" s="18">
        <v>2024</v>
      </c>
      <c r="F4960" t="s">
        <v>681</v>
      </c>
      <c r="G4960" t="str">
        <f t="shared" si="358"/>
        <v>2024-Q3</v>
      </c>
      <c r="H4960" s="4">
        <f>INDEX('ALL - prices'!$J$3:$DY$219,MATCH('COMBINED DATA'!A4960,'ALL - prices'!$B$3:$B$219,0),MATCH('COMBINED DATA'!G4960,'ALL - prices'!$J$1:$DY$1,0))</f>
        <v>8.82</v>
      </c>
      <c r="I4960" s="14" t="s">
        <v>769</v>
      </c>
      <c r="J4960" s="15">
        <f>INDEX(MarketCap2!$E$2:$AR$224,MATCH(A4960,MarketCap2!$B$2:$B$224,0),MATCH(G4960,MarketCap2!$E$1:$AR$1,0))</f>
        <v>4980615168</v>
      </c>
      <c r="K4960">
        <f t="shared" si="359"/>
        <v>22.328819248064896</v>
      </c>
      <c r="L4960">
        <f>INDEX('PB2'!$D$2:$AQ$224,MATCH(A4960,'PB2'!$B$2:$B$224,0),MATCH(G4960,'PB2'!$D$1:$AQ$1,0))</f>
        <v>4.1020770072937003</v>
      </c>
      <c r="M4960" s="16">
        <f t="shared" si="360"/>
        <v>0.24377894374531475</v>
      </c>
      <c r="N4960" s="6">
        <f>INDEX('ROA2'!$D$2:$AQ$224,MATCH(A4960,'ROA2'!$B$2:$B$224,0),MATCH(G4960,'ROA2'!$D$1:$AQ$1,0))</f>
        <v>7.6446189880371103</v>
      </c>
      <c r="O4960" s="6">
        <v>1679.1759360000001</v>
      </c>
      <c r="P4960" s="28">
        <v>0.4819702287895461</v>
      </c>
    </row>
    <row r="4961" spans="1:16" x14ac:dyDescent="0.3">
      <c r="A4961" t="s">
        <v>591</v>
      </c>
      <c r="B4961" t="e">
        <f>VLOOKUP(A4961,Sheet3!L:L,1,FALSE)</f>
        <v>#N/A</v>
      </c>
      <c r="C4961" t="str">
        <f>VLOOKUP(A4961,'ALL - prices'!B:C,2,FALSE)</f>
        <v>NexGen Energy Ltd</v>
      </c>
      <c r="D4961" t="str">
        <f>VLOOKUP(A4961,'ALL - prices'!B:I,8,FALSE)</f>
        <v>Energy</v>
      </c>
      <c r="E4961" s="18">
        <v>2024</v>
      </c>
      <c r="F4961" t="s">
        <v>682</v>
      </c>
      <c r="G4961" t="str">
        <f t="shared" si="358"/>
        <v>2024-Q4</v>
      </c>
      <c r="H4961" s="4">
        <f>INDEX('ALL - prices'!$J$3:$DY$219,MATCH('COMBINED DATA'!A4961,'ALL - prices'!$B$3:$B$219,0),MATCH('COMBINED DATA'!G4961,'ALL - prices'!$J$1:$DY$1,0))</f>
        <v>9.48</v>
      </c>
      <c r="I4961" s="14" t="s">
        <v>769</v>
      </c>
      <c r="J4961" s="15">
        <f>INDEX(MarketCap2!$E$2:$AR$224,MATCH(A4961,MarketCap2!$B$2:$B$224,0),MATCH(G4961,MarketCap2!$E$1:$AR$1,0))</f>
        <v>5363675136</v>
      </c>
      <c r="K4961">
        <f t="shared" si="359"/>
        <v>22.402915236773396</v>
      </c>
      <c r="L4961">
        <f>INDEX('PB2'!$D$2:$AQ$224,MATCH(A4961,'PB2'!$B$2:$B$224,0),MATCH(G4961,'PB2'!$D$1:$AQ$1,0))</f>
        <v>4.4090354511421701</v>
      </c>
      <c r="M4961" s="16">
        <f t="shared" si="360"/>
        <v>0.22680697651023601</v>
      </c>
      <c r="N4961" s="6">
        <f>INDEX('ROA2'!$D$2:$AQ$224,MATCH(A4961,'ROA2'!$B$2:$B$224,0),MATCH(G4961,'ROA2'!$D$1:$AQ$1,0))</f>
        <v>11.5874900817871</v>
      </c>
      <c r="O4961" s="6">
        <v>1683.654016</v>
      </c>
      <c r="P4961" s="28">
        <v>2.666831928682346E-3</v>
      </c>
    </row>
    <row r="4962" spans="1:16" x14ac:dyDescent="0.3">
      <c r="A4962" t="s">
        <v>592</v>
      </c>
      <c r="B4962" t="str">
        <f>VLOOKUP(A4962,Sheet3!L:L,1,FALSE)</f>
        <v>OGC CN EQUITY</v>
      </c>
      <c r="C4962" t="str">
        <f>VLOOKUP(A4962,'ALL - prices'!B:C,2,FALSE)</f>
        <v>OceanaGold Corp</v>
      </c>
      <c r="D4962" t="str">
        <f>VLOOKUP(A4962,'ALL - prices'!B:I,8,FALSE)</f>
        <v>Materials</v>
      </c>
      <c r="E4962">
        <v>2015</v>
      </c>
      <c r="F4962" t="s">
        <v>679</v>
      </c>
      <c r="G4962" t="str">
        <f t="shared" si="358"/>
        <v>2015-Q1</v>
      </c>
      <c r="H4962" s="4">
        <f>INDEX('ALL - prices'!$J$3:$DY$219,MATCH('COMBINED DATA'!A4962,'ALL - prices'!$B$3:$B$219,0),MATCH('COMBINED DATA'!G4962,'ALL - prices'!$J$1:$DY$1,0))</f>
        <v>6.7812999999999999</v>
      </c>
      <c r="I4962" s="14">
        <f t="shared" ref="I4962:I4997" si="362">STDEV(H4963:H4966)</f>
        <v>1.9947152367777512</v>
      </c>
      <c r="J4962" s="6">
        <f>INDEX('market cap'!$B$3:$DQ$219,MATCH(A4962,'market cap'!$A$3:$A$219,0),MATCH(G4962,'market cap'!$B$1:$DQ$1,0))</f>
        <v>726.36239999999998</v>
      </c>
      <c r="K4962">
        <f t="shared" si="359"/>
        <v>6.5880490638328419</v>
      </c>
      <c r="L4962">
        <f>INDEX('PB2'!$D$2:$AQ$224,MATCH(A4962,'PB2'!$B$2:$B$224,0),MATCH(G4962,'PB2'!$D$1:$AQ$1,0))</f>
        <v>0.82445502281188998</v>
      </c>
      <c r="M4962" s="16">
        <f t="shared" si="360"/>
        <v>1.212922442499526</v>
      </c>
      <c r="N4962" s="6">
        <f>INDEX('ROA2'!$D$2:$AQ$224,MATCH(A4962,'ROA2'!$B$2:$B$224,0),MATCH(G4962,'ROA2'!$D$1:$AQ$1,0))</f>
        <v>12.2834415435791</v>
      </c>
      <c r="O4962" s="6">
        <v>919.19603199999995</v>
      </c>
      <c r="P4962" s="28">
        <v>1.0017873437832206E-2</v>
      </c>
    </row>
    <row r="4963" spans="1:16" x14ac:dyDescent="0.3">
      <c r="A4963" t="s">
        <v>592</v>
      </c>
      <c r="B4963" t="str">
        <f>VLOOKUP(A4963,Sheet3!L:L,1,FALSE)</f>
        <v>OGC CN EQUITY</v>
      </c>
      <c r="C4963" t="str">
        <f>VLOOKUP(A4963,'ALL - prices'!B:C,2,FALSE)</f>
        <v>OceanaGold Corp</v>
      </c>
      <c r="D4963" t="str">
        <f>VLOOKUP(A4963,'ALL - prices'!B:I,8,FALSE)</f>
        <v>Materials</v>
      </c>
      <c r="E4963">
        <v>2015</v>
      </c>
      <c r="F4963" t="s">
        <v>680</v>
      </c>
      <c r="G4963" t="str">
        <f t="shared" si="358"/>
        <v>2015-Q2</v>
      </c>
      <c r="H4963" s="4">
        <f>INDEX('ALL - prices'!$J$3:$DY$219,MATCH('COMBINED DATA'!A4963,'ALL - prices'!$B$3:$B$219,0),MATCH('COMBINED DATA'!G4963,'ALL - prices'!$J$1:$DY$1,0))</f>
        <v>8.6946999999999992</v>
      </c>
      <c r="I4963" s="14">
        <f t="shared" si="362"/>
        <v>3.7278415169952352</v>
      </c>
      <c r="J4963" s="6">
        <f>INDEX('market cap'!$B$3:$DQ$219,MATCH(A4963,'market cap'!$A$3:$A$219,0),MATCH(G4963,'market cap'!$B$1:$DQ$1,0))</f>
        <v>937.05690000000004</v>
      </c>
      <c r="K4963">
        <f t="shared" si="359"/>
        <v>6.8427440061150744</v>
      </c>
      <c r="L4963">
        <f>INDEX('PB2'!$D$2:$AQ$224,MATCH(A4963,'PB2'!$B$2:$B$224,0),MATCH(G4963,'PB2'!$D$1:$AQ$1,0))</f>
        <v>1.09644198417664</v>
      </c>
      <c r="M4963" s="16">
        <f t="shared" si="360"/>
        <v>0.91204096015252289</v>
      </c>
      <c r="N4963" s="6">
        <f>INDEX('ROA2'!$D$2:$AQ$224,MATCH(A4963,'ROA2'!$B$2:$B$224,0),MATCH(G4963,'ROA2'!$D$1:$AQ$1,0))</f>
        <v>8.2991819381713903</v>
      </c>
      <c r="O4963" s="6">
        <v>912.27596800000003</v>
      </c>
      <c r="P4963" s="28">
        <v>-7.5283875899062975E-3</v>
      </c>
    </row>
    <row r="4964" spans="1:16" x14ac:dyDescent="0.3">
      <c r="A4964" t="s">
        <v>592</v>
      </c>
      <c r="B4964" t="str">
        <f>VLOOKUP(A4964,Sheet3!L:L,1,FALSE)</f>
        <v>OGC CN EQUITY</v>
      </c>
      <c r="C4964" t="str">
        <f>VLOOKUP(A4964,'ALL - prices'!B:C,2,FALSE)</f>
        <v>OceanaGold Corp</v>
      </c>
      <c r="D4964" t="str">
        <f>VLOOKUP(A4964,'ALL - prices'!B:I,8,FALSE)</f>
        <v>Materials</v>
      </c>
      <c r="E4964">
        <v>2015</v>
      </c>
      <c r="F4964" t="s">
        <v>681</v>
      </c>
      <c r="G4964" t="str">
        <f t="shared" si="358"/>
        <v>2015-Q3</v>
      </c>
      <c r="H4964" s="4">
        <f>INDEX('ALL - prices'!$J$3:$DY$219,MATCH('COMBINED DATA'!A4964,'ALL - prices'!$B$3:$B$219,0),MATCH('COMBINED DATA'!G4964,'ALL - prices'!$J$1:$DY$1,0))</f>
        <v>5.4869000000000003</v>
      </c>
      <c r="I4964" s="14">
        <f t="shared" si="362"/>
        <v>2.7494910613905743</v>
      </c>
      <c r="J4964" s="6">
        <f>INDEX('market cap'!$B$3:$DQ$219,MATCH(A4964,'market cap'!$A$3:$A$219,0),MATCH(G4964,'market cap'!$B$1:$DQ$1,0))</f>
        <v>591.69150000000002</v>
      </c>
      <c r="K4964">
        <f t="shared" si="359"/>
        <v>6.3829853841916</v>
      </c>
      <c r="L4964">
        <f>INDEX('PB2'!$D$2:$AQ$224,MATCH(A4964,'PB2'!$B$2:$B$224,0),MATCH(G4964,'PB2'!$D$1:$AQ$1,0))</f>
        <v>0.64901101589202903</v>
      </c>
      <c r="M4964" s="16">
        <f t="shared" si="360"/>
        <v>1.540805896222819</v>
      </c>
      <c r="N4964" s="6">
        <f>INDEX('ROA2'!$D$2:$AQ$224,MATCH(A4964,'ROA2'!$B$2:$B$224,0),MATCH(G4964,'ROA2'!$D$1:$AQ$1,0))</f>
        <v>8.4904565811157209</v>
      </c>
      <c r="O4964" s="6">
        <v>905.96</v>
      </c>
      <c r="P4964" s="28">
        <v>-6.9233085399000643E-3</v>
      </c>
    </row>
    <row r="4965" spans="1:16" x14ac:dyDescent="0.3">
      <c r="A4965" t="s">
        <v>592</v>
      </c>
      <c r="B4965" t="str">
        <f>VLOOKUP(A4965,Sheet3!L:L,1,FALSE)</f>
        <v>OGC CN EQUITY</v>
      </c>
      <c r="C4965" t="str">
        <f>VLOOKUP(A4965,'ALL - prices'!B:C,2,FALSE)</f>
        <v>OceanaGold Corp</v>
      </c>
      <c r="D4965" t="str">
        <f>VLOOKUP(A4965,'ALL - prices'!B:I,8,FALSE)</f>
        <v>Materials</v>
      </c>
      <c r="E4965">
        <v>2015</v>
      </c>
      <c r="F4965" t="s">
        <v>682</v>
      </c>
      <c r="G4965" t="str">
        <f t="shared" si="358"/>
        <v>2015-Q4</v>
      </c>
      <c r="H4965" s="4">
        <f>INDEX('ALL - prices'!$J$3:$DY$219,MATCH('COMBINED DATA'!A4965,'ALL - prices'!$B$3:$B$219,0),MATCH('COMBINED DATA'!G4965,'ALL - prices'!$J$1:$DY$1,0))</f>
        <v>7.4283999999999999</v>
      </c>
      <c r="I4965" s="14">
        <f t="shared" si="362"/>
        <v>1.6741030103212613</v>
      </c>
      <c r="J4965" s="6">
        <f>INDEX('market cap'!$B$3:$DQ$219,MATCH(A4965,'market cap'!$A$3:$A$219,0),MATCH(G4965,'market cap'!$B$1:$DQ$1,0))</f>
        <v>1591.7553</v>
      </c>
      <c r="K4965">
        <f t="shared" si="359"/>
        <v>7.3725926485601949</v>
      </c>
      <c r="L4965">
        <f>INDEX('PB2'!$D$2:$AQ$224,MATCH(A4965,'PB2'!$B$2:$B$224,0),MATCH(G4965,'PB2'!$D$1:$AQ$1,0))</f>
        <v>1.0110549926757799</v>
      </c>
      <c r="M4965" s="16">
        <f t="shared" si="360"/>
        <v>0.98906588389764771</v>
      </c>
      <c r="N4965" s="6">
        <f>INDEX('ROA2'!$D$2:$AQ$224,MATCH(A4965,'ROA2'!$B$2:$B$224,0),MATCH(G4965,'ROA2'!$D$1:$AQ$1,0))</f>
        <v>7.5557360649108896</v>
      </c>
      <c r="O4965" s="6">
        <v>896.41600000000005</v>
      </c>
      <c r="P4965" s="28">
        <v>-1.0534681442889292E-2</v>
      </c>
    </row>
    <row r="4966" spans="1:16" x14ac:dyDescent="0.3">
      <c r="A4966" t="s">
        <v>592</v>
      </c>
      <c r="B4966" t="str">
        <f>VLOOKUP(A4966,Sheet3!L:L,1,FALSE)</f>
        <v>OGC CN EQUITY</v>
      </c>
      <c r="C4966" t="str">
        <f>VLOOKUP(A4966,'ALL - prices'!B:C,2,FALSE)</f>
        <v>OceanaGold Corp</v>
      </c>
      <c r="D4966" t="str">
        <f>VLOOKUP(A4966,'ALL - prices'!B:I,8,FALSE)</f>
        <v>Materials</v>
      </c>
      <c r="E4966">
        <v>2016</v>
      </c>
      <c r="F4966" t="s">
        <v>679</v>
      </c>
      <c r="G4966" t="str">
        <f t="shared" si="358"/>
        <v>2016-Q1</v>
      </c>
      <c r="H4966" s="4">
        <f>INDEX('ALL - prices'!$J$3:$DY$219,MATCH('COMBINED DATA'!A4966,'ALL - prices'!$B$3:$B$219,0),MATCH('COMBINED DATA'!G4966,'ALL - prices'!$J$1:$DY$1,0))</f>
        <v>10.1957</v>
      </c>
      <c r="I4966" s="14">
        <f t="shared" si="362"/>
        <v>1.4221107528365553</v>
      </c>
      <c r="J4966" s="6">
        <f>INDEX('market cap'!$B$3:$DQ$219,MATCH(A4966,'market cap'!$A$3:$A$219,0),MATCH(G4966,'market cap'!$B$1:$DQ$1,0))</f>
        <v>2157.9103</v>
      </c>
      <c r="K4966">
        <f t="shared" si="359"/>
        <v>7.6768955786891189</v>
      </c>
      <c r="L4966">
        <f>INDEX('PB2'!$D$2:$AQ$224,MATCH(A4966,'PB2'!$B$2:$B$224,0),MATCH(G4966,'PB2'!$D$1:$AQ$1,0))</f>
        <v>1.4434570074081401</v>
      </c>
      <c r="M4966" s="16">
        <f t="shared" si="360"/>
        <v>0.69278128469901024</v>
      </c>
      <c r="N4966" s="6">
        <f>INDEX('ROA2'!$D$2:$AQ$224,MATCH(A4966,'ROA2'!$B$2:$B$224,0),MATCH(G4966,'ROA2'!$D$1:$AQ$1,0))</f>
        <v>4.30896091461182</v>
      </c>
      <c r="O4966" s="6">
        <v>1543.8570239999999</v>
      </c>
      <c r="P4966" s="28">
        <v>0.7222550958483559</v>
      </c>
    </row>
    <row r="4967" spans="1:16" x14ac:dyDescent="0.3">
      <c r="A4967" t="s">
        <v>592</v>
      </c>
      <c r="B4967" t="str">
        <f>VLOOKUP(A4967,Sheet3!L:L,1,FALSE)</f>
        <v>OGC CN EQUITY</v>
      </c>
      <c r="C4967" t="str">
        <f>VLOOKUP(A4967,'ALL - prices'!B:C,2,FALSE)</f>
        <v>OceanaGold Corp</v>
      </c>
      <c r="D4967" t="str">
        <f>VLOOKUP(A4967,'ALL - prices'!B:I,8,FALSE)</f>
        <v>Materials</v>
      </c>
      <c r="E4967">
        <v>2016</v>
      </c>
      <c r="F4967" t="s">
        <v>680</v>
      </c>
      <c r="G4967" t="str">
        <f t="shared" si="358"/>
        <v>2016-Q2</v>
      </c>
      <c r="H4967" s="4">
        <f>INDEX('ALL - prices'!$J$3:$DY$219,MATCH('COMBINED DATA'!A4967,'ALL - prices'!$B$3:$B$219,0),MATCH('COMBINED DATA'!G4967,'ALL - prices'!$J$1:$DY$1,0))</f>
        <v>14.079700000000001</v>
      </c>
      <c r="I4967" s="14">
        <f t="shared" si="362"/>
        <v>5.484118738077548E-2</v>
      </c>
      <c r="J4967" s="6">
        <f>INDEX('market cap'!$B$3:$DQ$219,MATCH(A4967,'market cap'!$A$3:$A$219,0),MATCH(G4967,'market cap'!$B$1:$DQ$1,0))</f>
        <v>2991.0349999999999</v>
      </c>
      <c r="K4967">
        <f t="shared" si="359"/>
        <v>8.0033747603334646</v>
      </c>
      <c r="L4967">
        <f>INDEX('PB2'!$D$2:$AQ$224,MATCH(A4967,'PB2'!$B$2:$B$224,0),MATCH(G4967,'PB2'!$D$1:$AQ$1,0))</f>
        <v>1.85233294963837</v>
      </c>
      <c r="M4967" s="16">
        <f t="shared" si="360"/>
        <v>0.53985974832182815</v>
      </c>
      <c r="N4967" s="6">
        <f>INDEX('ROA2'!$D$2:$AQ$224,MATCH(A4967,'ROA2'!$B$2:$B$224,0),MATCH(G4967,'ROA2'!$D$1:$AQ$1,0))</f>
        <v>4.1410841941833496</v>
      </c>
      <c r="O4967" s="6">
        <v>1605.5189760000001</v>
      </c>
      <c r="P4967" s="28">
        <v>3.9940195912856864E-2</v>
      </c>
    </row>
    <row r="4968" spans="1:16" x14ac:dyDescent="0.3">
      <c r="A4968" t="s">
        <v>592</v>
      </c>
      <c r="B4968" t="str">
        <f>VLOOKUP(A4968,Sheet3!L:L,1,FALSE)</f>
        <v>OGC CN EQUITY</v>
      </c>
      <c r="C4968" t="str">
        <f>VLOOKUP(A4968,'ALL - prices'!B:C,2,FALSE)</f>
        <v>OceanaGold Corp</v>
      </c>
      <c r="D4968" t="str">
        <f>VLOOKUP(A4968,'ALL - prices'!B:I,8,FALSE)</f>
        <v>Materials</v>
      </c>
      <c r="E4968">
        <v>2016</v>
      </c>
      <c r="F4968" t="s">
        <v>681</v>
      </c>
      <c r="G4968" t="str">
        <f t="shared" si="358"/>
        <v>2016-Q3</v>
      </c>
      <c r="H4968" s="4">
        <f>INDEX('ALL - prices'!$J$3:$DY$219,MATCH('COMBINED DATA'!A4968,'ALL - prices'!$B$3:$B$219,0),MATCH('COMBINED DATA'!G4968,'ALL - prices'!$J$1:$DY$1,0))</f>
        <v>11.2524</v>
      </c>
      <c r="I4968" s="14">
        <f t="shared" si="362"/>
        <v>0.21476115997389661</v>
      </c>
      <c r="J4968" s="6">
        <f>INDEX('market cap'!$B$3:$DQ$219,MATCH(A4968,'market cap'!$A$3:$A$219,0),MATCH(G4968,'market cap'!$B$1:$DQ$1,0))</f>
        <v>2398.3497000000002</v>
      </c>
      <c r="K4968">
        <f t="shared" si="359"/>
        <v>7.7825361548135348</v>
      </c>
      <c r="L4968">
        <f>INDEX('PB2'!$D$2:$AQ$224,MATCH(A4968,'PB2'!$B$2:$B$224,0),MATCH(G4968,'PB2'!$D$1:$AQ$1,0))</f>
        <v>1.38864505290985</v>
      </c>
      <c r="M4968" s="16">
        <f t="shared" si="360"/>
        <v>0.72012642676725791</v>
      </c>
      <c r="N4968" s="6">
        <f>INDEX('ROA2'!$D$2:$AQ$224,MATCH(A4968,'ROA2'!$B$2:$B$224,0),MATCH(G4968,'ROA2'!$D$1:$AQ$1,0))</f>
        <v>6.9745559692382804</v>
      </c>
      <c r="O4968" s="6">
        <v>1753.9370240000001</v>
      </c>
      <c r="P4968" s="28">
        <v>9.2442412838850185E-2</v>
      </c>
    </row>
    <row r="4969" spans="1:16" x14ac:dyDescent="0.3">
      <c r="A4969" t="s">
        <v>592</v>
      </c>
      <c r="B4969" t="str">
        <f>VLOOKUP(A4969,Sheet3!L:L,1,FALSE)</f>
        <v>OGC CN EQUITY</v>
      </c>
      <c r="C4969" t="str">
        <f>VLOOKUP(A4969,'ALL - prices'!B:C,2,FALSE)</f>
        <v>OceanaGold Corp</v>
      </c>
      <c r="D4969" t="str">
        <f>VLOOKUP(A4969,'ALL - prices'!B:I,8,FALSE)</f>
        <v>Materials</v>
      </c>
      <c r="E4969">
        <v>2016</v>
      </c>
      <c r="F4969" t="s">
        <v>682</v>
      </c>
      <c r="G4969" t="str">
        <f t="shared" si="358"/>
        <v>2016-Q4</v>
      </c>
      <c r="H4969" s="4">
        <f>INDEX('ALL - prices'!$J$3:$DY$219,MATCH('COMBINED DATA'!A4969,'ALL - prices'!$B$3:$B$219,0),MATCH('COMBINED DATA'!G4969,'ALL - prices'!$J$1:$DY$1,0))</f>
        <v>11.166700000000001</v>
      </c>
      <c r="I4969" s="14">
        <f t="shared" si="362"/>
        <v>0.92963746338738618</v>
      </c>
      <c r="J4969" s="6">
        <f>INDEX('market cap'!$B$3:$DQ$219,MATCH(A4969,'market cap'!$A$3:$A$219,0),MATCH(G4969,'market cap'!$B$1:$DQ$1,0))</f>
        <v>2389.1062000000002</v>
      </c>
      <c r="K4969">
        <f t="shared" si="359"/>
        <v>7.7786746000841083</v>
      </c>
      <c r="L4969">
        <f>INDEX('PB2'!$D$2:$AQ$224,MATCH(A4969,'PB2'!$B$2:$B$224,0),MATCH(G4969,'PB2'!$D$1:$AQ$1,0))</f>
        <v>1.33030104637146</v>
      </c>
      <c r="M4969" s="16">
        <f t="shared" si="360"/>
        <v>0.75170954929909151</v>
      </c>
      <c r="N4969" s="6">
        <f>INDEX('ROA2'!$D$2:$AQ$224,MATCH(A4969,'ROA2'!$B$2:$B$224,0),MATCH(G4969,'ROA2'!$D$1:$AQ$1,0))</f>
        <v>8.3816909790039098</v>
      </c>
      <c r="O4969" s="6">
        <v>1884.0970239999999</v>
      </c>
      <c r="P4969" s="28">
        <v>7.4210190114556734E-2</v>
      </c>
    </row>
    <row r="4970" spans="1:16" x14ac:dyDescent="0.3">
      <c r="A4970" t="s">
        <v>592</v>
      </c>
      <c r="B4970" t="str">
        <f>VLOOKUP(A4970,Sheet3!L:L,1,FALSE)</f>
        <v>OGC CN EQUITY</v>
      </c>
      <c r="C4970" t="str">
        <f>VLOOKUP(A4970,'ALL - prices'!B:C,2,FALSE)</f>
        <v>OceanaGold Corp</v>
      </c>
      <c r="D4970" t="str">
        <f>VLOOKUP(A4970,'ALL - prices'!B:I,8,FALSE)</f>
        <v>Materials</v>
      </c>
      <c r="E4970">
        <v>2017</v>
      </c>
      <c r="F4970" t="s">
        <v>679</v>
      </c>
      <c r="G4970" t="str">
        <f t="shared" si="358"/>
        <v>2017-Q1</v>
      </c>
      <c r="H4970" s="4">
        <f>INDEX('ALL - prices'!$J$3:$DY$219,MATCH('COMBINED DATA'!A4970,'ALL - prices'!$B$3:$B$219,0),MATCH('COMBINED DATA'!G4970,'ALL - prices'!$J$1:$DY$1,0))</f>
        <v>11.293200000000001</v>
      </c>
      <c r="I4970" s="14">
        <f t="shared" si="362"/>
        <v>0.85049579021101973</v>
      </c>
      <c r="J4970" s="6">
        <f>INDEX('market cap'!$B$3:$DQ$219,MATCH(A4970,'market cap'!$A$3:$A$219,0),MATCH(G4970,'market cap'!$B$1:$DQ$1,0))</f>
        <v>2408.9326999999998</v>
      </c>
      <c r="K4970">
        <f t="shared" si="359"/>
        <v>7.7869390653213495</v>
      </c>
      <c r="L4970">
        <f>INDEX('PB2'!$D$2:$AQ$224,MATCH(A4970,'PB2'!$B$2:$B$224,0),MATCH(G4970,'PB2'!$D$1:$AQ$1,0))</f>
        <v>1.32939004898071</v>
      </c>
      <c r="M4970" s="16">
        <f t="shared" si="360"/>
        <v>0.7522246768484051</v>
      </c>
      <c r="N4970" s="6">
        <f>INDEX('ROA2'!$D$2:$AQ$224,MATCH(A4970,'ROA2'!$B$2:$B$224,0),MATCH(G4970,'ROA2'!$D$1:$AQ$1,0))</f>
        <v>7.8884210586547896</v>
      </c>
      <c r="O4970" s="6">
        <v>1915.719936</v>
      </c>
      <c r="P4970" s="28">
        <v>1.6784120773601967E-2</v>
      </c>
    </row>
    <row r="4971" spans="1:16" x14ac:dyDescent="0.3">
      <c r="A4971" t="s">
        <v>592</v>
      </c>
      <c r="B4971" t="str">
        <f>VLOOKUP(A4971,Sheet3!L:L,1,FALSE)</f>
        <v>OGC CN EQUITY</v>
      </c>
      <c r="C4971" t="str">
        <f>VLOOKUP(A4971,'ALL - prices'!B:C,2,FALSE)</f>
        <v>OceanaGold Corp</v>
      </c>
      <c r="D4971" t="str">
        <f>VLOOKUP(A4971,'ALL - prices'!B:I,8,FALSE)</f>
        <v>Materials</v>
      </c>
      <c r="E4971">
        <v>2017</v>
      </c>
      <c r="F4971" t="s">
        <v>680</v>
      </c>
      <c r="G4971" t="str">
        <f t="shared" si="358"/>
        <v>2017-Q2</v>
      </c>
      <c r="H4971" s="4">
        <f>INDEX('ALL - prices'!$J$3:$DY$219,MATCH('COMBINED DATA'!A4971,'ALL - prices'!$B$3:$B$219,0),MATCH('COMBINED DATA'!G4971,'ALL - prices'!$J$1:$DY$1,0))</f>
        <v>11.2072</v>
      </c>
      <c r="I4971" s="14">
        <f t="shared" si="362"/>
        <v>0.66686107186329779</v>
      </c>
      <c r="J4971" s="6">
        <f>INDEX('market cap'!$B$3:$DQ$219,MATCH(A4971,'market cap'!$A$3:$A$219,0),MATCH(G4971,'market cap'!$B$1:$DQ$1,0))</f>
        <v>2404.7150999999999</v>
      </c>
      <c r="K4971">
        <f t="shared" si="359"/>
        <v>7.7851867139842774</v>
      </c>
      <c r="L4971">
        <f>INDEX('PB2'!$D$2:$AQ$224,MATCH(A4971,'PB2'!$B$2:$B$224,0),MATCH(G4971,'PB2'!$D$1:$AQ$1,0))</f>
        <v>1.33519303798675</v>
      </c>
      <c r="M4971" s="16">
        <f t="shared" si="360"/>
        <v>0.74895537315550598</v>
      </c>
      <c r="N4971" s="6">
        <f>INDEX('ROA2'!$D$2:$AQ$224,MATCH(A4971,'ROA2'!$B$2:$B$224,0),MATCH(G4971,'ROA2'!$D$1:$AQ$1,0))</f>
        <v>8.3666362762451207</v>
      </c>
      <c r="O4971" s="6">
        <v>1954.5020159999999</v>
      </c>
      <c r="P4971" s="28">
        <v>2.024412821060706E-2</v>
      </c>
    </row>
    <row r="4972" spans="1:16" x14ac:dyDescent="0.3">
      <c r="A4972" t="s">
        <v>592</v>
      </c>
      <c r="B4972" t="str">
        <f>VLOOKUP(A4972,Sheet3!L:L,1,FALSE)</f>
        <v>OGC CN EQUITY</v>
      </c>
      <c r="C4972" t="str">
        <f>VLOOKUP(A4972,'ALL - prices'!B:C,2,FALSE)</f>
        <v>OceanaGold Corp</v>
      </c>
      <c r="D4972" t="str">
        <f>VLOOKUP(A4972,'ALL - prices'!B:I,8,FALSE)</f>
        <v>Materials</v>
      </c>
      <c r="E4972">
        <v>2017</v>
      </c>
      <c r="F4972" t="s">
        <v>681</v>
      </c>
      <c r="G4972" t="str">
        <f t="shared" si="358"/>
        <v>2017-Q3</v>
      </c>
      <c r="H4972" s="4">
        <f>INDEX('ALL - prices'!$J$3:$DY$219,MATCH('COMBINED DATA'!A4972,'ALL - prices'!$B$3:$B$219,0),MATCH('COMBINED DATA'!G4972,'ALL - prices'!$J$1:$DY$1,0))</f>
        <v>10.805999999999999</v>
      </c>
      <c r="I4972" s="14">
        <f t="shared" si="362"/>
        <v>0.8606814446510781</v>
      </c>
      <c r="J4972" s="6">
        <f>INDEX('market cap'!$B$3:$DQ$219,MATCH(A4972,'market cap'!$A$3:$A$219,0),MATCH(G4972,'market cap'!$B$1:$DQ$1,0))</f>
        <v>2318.8335000000002</v>
      </c>
      <c r="K4972">
        <f t="shared" si="359"/>
        <v>7.7488195364890435</v>
      </c>
      <c r="L4972">
        <f>INDEX('PB2'!$D$2:$AQ$224,MATCH(A4972,'PB2'!$B$2:$B$224,0),MATCH(G4972,'PB2'!$D$1:$AQ$1,0))</f>
        <v>1.3213360309600799</v>
      </c>
      <c r="M4972" s="16">
        <f t="shared" si="360"/>
        <v>0.75680975661687067</v>
      </c>
      <c r="N4972" s="6">
        <f>INDEX('ROA2'!$D$2:$AQ$224,MATCH(A4972,'ROA2'!$B$2:$B$224,0),MATCH(G4972,'ROA2'!$D$1:$AQ$1,0))</f>
        <v>7.2277021408081099</v>
      </c>
      <c r="O4972" s="6">
        <v>1971.424</v>
      </c>
      <c r="P4972" s="28">
        <v>8.6579516733535401E-3</v>
      </c>
    </row>
    <row r="4973" spans="1:16" x14ac:dyDescent="0.3">
      <c r="A4973" t="s">
        <v>592</v>
      </c>
      <c r="B4973" t="str">
        <f>VLOOKUP(A4973,Sheet3!L:L,1,FALSE)</f>
        <v>OGC CN EQUITY</v>
      </c>
      <c r="C4973" t="str">
        <f>VLOOKUP(A4973,'ALL - prices'!B:C,2,FALSE)</f>
        <v>OceanaGold Corp</v>
      </c>
      <c r="D4973" t="str">
        <f>VLOOKUP(A4973,'ALL - prices'!B:I,8,FALSE)</f>
        <v>Materials</v>
      </c>
      <c r="E4973">
        <v>2017</v>
      </c>
      <c r="F4973" t="s">
        <v>682</v>
      </c>
      <c r="G4973" t="str">
        <f t="shared" si="358"/>
        <v>2017-Q4</v>
      </c>
      <c r="H4973" s="4">
        <f>INDEX('ALL - prices'!$J$3:$DY$219,MATCH('COMBINED DATA'!A4973,'ALL - prices'!$B$3:$B$219,0),MATCH('COMBINED DATA'!G4973,'ALL - prices'!$J$1:$DY$1,0))</f>
        <v>9.2919999999999998</v>
      </c>
      <c r="I4973" s="14">
        <f t="shared" si="362"/>
        <v>1.9959053323826126</v>
      </c>
      <c r="J4973" s="6">
        <f>INDEX('market cap'!$B$3:$DQ$219,MATCH(A4973,'market cap'!$A$3:$A$219,0),MATCH(G4973,'market cap'!$B$1:$DQ$1,0))</f>
        <v>1986.9149</v>
      </c>
      <c r="K4973">
        <f t="shared" si="359"/>
        <v>7.5943384132501563</v>
      </c>
      <c r="L4973">
        <f>INDEX('PB2'!$D$2:$AQ$224,MATCH(A4973,'PB2'!$B$2:$B$224,0),MATCH(G4973,'PB2'!$D$1:$AQ$1,0))</f>
        <v>1.0651780366897601</v>
      </c>
      <c r="M4973" s="16">
        <f t="shared" si="360"/>
        <v>0.93881019468603299</v>
      </c>
      <c r="N4973" s="6">
        <f>INDEX('ROA2'!$D$2:$AQ$224,MATCH(A4973,'ROA2'!$B$2:$B$224,0),MATCH(G4973,'ROA2'!$D$1:$AQ$1,0))</f>
        <v>6.5110511779785201</v>
      </c>
      <c r="O4973" s="6">
        <v>1976.477952</v>
      </c>
      <c r="P4973" s="28">
        <v>2.5636047851705069E-3</v>
      </c>
    </row>
    <row r="4974" spans="1:16" x14ac:dyDescent="0.3">
      <c r="A4974" t="s">
        <v>592</v>
      </c>
      <c r="B4974" t="str">
        <f>VLOOKUP(A4974,Sheet3!L:L,1,FALSE)</f>
        <v>OGC CN EQUITY</v>
      </c>
      <c r="C4974" t="str">
        <f>VLOOKUP(A4974,'ALL - prices'!B:C,2,FALSE)</f>
        <v>OceanaGold Corp</v>
      </c>
      <c r="D4974" t="str">
        <f>VLOOKUP(A4974,'ALL - prices'!B:I,8,FALSE)</f>
        <v>Materials</v>
      </c>
      <c r="E4974">
        <v>2018</v>
      </c>
      <c r="F4974" t="s">
        <v>679</v>
      </c>
      <c r="G4974" t="str">
        <f t="shared" si="358"/>
        <v>2018-Q1</v>
      </c>
      <c r="H4974" s="4">
        <f>INDEX('ALL - prices'!$J$3:$DY$219,MATCH('COMBINED DATA'!A4974,'ALL - prices'!$B$3:$B$219,0),MATCH('COMBINED DATA'!G4974,'ALL - prices'!$J$1:$DY$1,0))</f>
        <v>10.019299999999999</v>
      </c>
      <c r="I4974" s="14">
        <f t="shared" si="362"/>
        <v>1.6997560011170079</v>
      </c>
      <c r="J4974" s="6">
        <f>INDEX('market cap'!$B$3:$DQ$219,MATCH(A4974,'market cap'!$A$3:$A$219,0),MATCH(G4974,'market cap'!$B$1:$DQ$1,0))</f>
        <v>2137.3452000000002</v>
      </c>
      <c r="K4974">
        <f t="shared" si="359"/>
        <v>7.6673197771357531</v>
      </c>
      <c r="L4974">
        <f>INDEX('PB2'!$D$2:$AQ$224,MATCH(A4974,'PB2'!$B$2:$B$224,0),MATCH(G4974,'PB2'!$D$1:$AQ$1,0))</f>
        <v>1.0872880220413199</v>
      </c>
      <c r="M4974" s="16">
        <f t="shared" si="360"/>
        <v>0.91971950369006938</v>
      </c>
      <c r="N4974" s="6">
        <f>INDEX('ROA2'!$D$2:$AQ$224,MATCH(A4974,'ROA2'!$B$2:$B$224,0),MATCH(G4974,'ROA2'!$D$1:$AQ$1,0))</f>
        <v>8.6706399917602504</v>
      </c>
      <c r="O4974" s="6">
        <v>2045.8100480000001</v>
      </c>
      <c r="P4974" s="28">
        <v>3.5078608354746826E-2</v>
      </c>
    </row>
    <row r="4975" spans="1:16" x14ac:dyDescent="0.3">
      <c r="A4975" t="s">
        <v>592</v>
      </c>
      <c r="B4975" t="str">
        <f>VLOOKUP(A4975,Sheet3!L:L,1,FALSE)</f>
        <v>OGC CN EQUITY</v>
      </c>
      <c r="C4975" t="str">
        <f>VLOOKUP(A4975,'ALL - prices'!B:C,2,FALSE)</f>
        <v>OceanaGold Corp</v>
      </c>
      <c r="D4975" t="str">
        <f>VLOOKUP(A4975,'ALL - prices'!B:I,8,FALSE)</f>
        <v>Materials</v>
      </c>
      <c r="E4975">
        <v>2018</v>
      </c>
      <c r="F4975" t="s">
        <v>680</v>
      </c>
      <c r="G4975" t="str">
        <f t="shared" si="358"/>
        <v>2018-Q2</v>
      </c>
      <c r="H4975" s="4">
        <f>INDEX('ALL - prices'!$J$3:$DY$219,MATCH('COMBINED DATA'!A4975,'ALL - prices'!$B$3:$B$219,0),MATCH('COMBINED DATA'!G4975,'ALL - prices'!$J$1:$DY$1,0))</f>
        <v>10.539</v>
      </c>
      <c r="I4975" s="14">
        <f t="shared" si="362"/>
        <v>1.7321034830036277</v>
      </c>
      <c r="J4975" s="6">
        <f>INDEX('market cap'!$B$3:$DQ$219,MATCH(A4975,'market cap'!$A$3:$A$219,0),MATCH(G4975,'market cap'!$B$1:$DQ$1,0))</f>
        <v>2253.7716</v>
      </c>
      <c r="K4975">
        <f t="shared" si="359"/>
        <v>7.7203603584982226</v>
      </c>
      <c r="L4975">
        <f>INDEX('PB2'!$D$2:$AQ$224,MATCH(A4975,'PB2'!$B$2:$B$224,0),MATCH(G4975,'PB2'!$D$1:$AQ$1,0))</f>
        <v>1.10457098484039</v>
      </c>
      <c r="M4975" s="16">
        <f t="shared" si="360"/>
        <v>0.90532886860548811</v>
      </c>
      <c r="N4975" s="6">
        <f>INDEX('ROA2'!$D$2:$AQ$224,MATCH(A4975,'ROA2'!$B$2:$B$224,0),MATCH(G4975,'ROA2'!$D$1:$AQ$1,0))</f>
        <v>8.9640378952026403</v>
      </c>
      <c r="O4975" s="6">
        <v>2066.8999680000002</v>
      </c>
      <c r="P4975" s="28">
        <v>1.0308835867053147E-2</v>
      </c>
    </row>
    <row r="4976" spans="1:16" x14ac:dyDescent="0.3">
      <c r="A4976" t="s">
        <v>592</v>
      </c>
      <c r="B4976" t="str">
        <f>VLOOKUP(A4976,Sheet3!L:L,1,FALSE)</f>
        <v>OGC CN EQUITY</v>
      </c>
      <c r="C4976" t="str">
        <f>VLOOKUP(A4976,'ALL - prices'!B:C,2,FALSE)</f>
        <v>OceanaGold Corp</v>
      </c>
      <c r="D4976" t="str">
        <f>VLOOKUP(A4976,'ALL - prices'!B:I,8,FALSE)</f>
        <v>Materials</v>
      </c>
      <c r="E4976">
        <v>2018</v>
      </c>
      <c r="F4976" t="s">
        <v>681</v>
      </c>
      <c r="G4976" t="str">
        <f t="shared" si="358"/>
        <v>2018-Q3</v>
      </c>
      <c r="H4976" s="4">
        <f>INDEX('ALL - prices'!$J$3:$DY$219,MATCH('COMBINED DATA'!A4976,'ALL - prices'!$B$3:$B$219,0),MATCH('COMBINED DATA'!G4976,'ALL - prices'!$J$1:$DY$1,0))</f>
        <v>11.3346</v>
      </c>
      <c r="I4976" s="14">
        <f t="shared" si="362"/>
        <v>2.0108902414933754</v>
      </c>
      <c r="J4976" s="6">
        <f>INDEX('market cap'!$B$3:$DQ$219,MATCH(A4976,'market cap'!$A$3:$A$219,0),MATCH(G4976,'market cap'!$B$1:$DQ$1,0))</f>
        <v>2411.9140000000002</v>
      </c>
      <c r="K4976">
        <f t="shared" si="359"/>
        <v>7.7881759021533767</v>
      </c>
      <c r="L4976">
        <f>INDEX('PB2'!$D$2:$AQ$224,MATCH(A4976,'PB2'!$B$2:$B$224,0),MATCH(G4976,'PB2'!$D$1:$AQ$1,0))</f>
        <v>1.18473696708679</v>
      </c>
      <c r="M4976" s="16">
        <f t="shared" si="360"/>
        <v>0.84406921348875508</v>
      </c>
      <c r="N4976" s="6">
        <f>INDEX('ROA2'!$D$2:$AQ$224,MATCH(A4976,'ROA2'!$B$2:$B$224,0),MATCH(G4976,'ROA2'!$D$1:$AQ$1,0))</f>
        <v>9.8422050476074201</v>
      </c>
      <c r="O4976" s="6">
        <v>2082.2000640000001</v>
      </c>
      <c r="P4976" s="28">
        <v>7.4024366137103439E-3</v>
      </c>
    </row>
    <row r="4977" spans="1:16" x14ac:dyDescent="0.3">
      <c r="A4977" t="s">
        <v>592</v>
      </c>
      <c r="B4977" t="str">
        <f>VLOOKUP(A4977,Sheet3!L:L,1,FALSE)</f>
        <v>OGC CN EQUITY</v>
      </c>
      <c r="C4977" t="str">
        <f>VLOOKUP(A4977,'ALL - prices'!B:C,2,FALSE)</f>
        <v>OceanaGold Corp</v>
      </c>
      <c r="D4977" t="str">
        <f>VLOOKUP(A4977,'ALL - prices'!B:I,8,FALSE)</f>
        <v>Materials</v>
      </c>
      <c r="E4977">
        <v>2018</v>
      </c>
      <c r="F4977" t="s">
        <v>682</v>
      </c>
      <c r="G4977" t="str">
        <f t="shared" si="358"/>
        <v>2018-Q4</v>
      </c>
      <c r="H4977" s="4">
        <f>INDEX('ALL - prices'!$J$3:$DY$219,MATCH('COMBINED DATA'!A4977,'ALL - prices'!$B$3:$B$219,0),MATCH('COMBINED DATA'!G4977,'ALL - prices'!$J$1:$DY$1,0))</f>
        <v>14.4734</v>
      </c>
      <c r="I4977" s="14">
        <f t="shared" si="362"/>
        <v>1.9842578948647969</v>
      </c>
      <c r="J4977" s="6">
        <f>INDEX('market cap'!$B$3:$DQ$219,MATCH(A4977,'market cap'!$A$3:$A$219,0),MATCH(G4977,'market cap'!$B$1:$DQ$1,0))</f>
        <v>3080.0266999999999</v>
      </c>
      <c r="K4977">
        <f t="shared" si="359"/>
        <v>8.032693544761214</v>
      </c>
      <c r="L4977">
        <f>INDEX('PB2'!$D$2:$AQ$224,MATCH(A4977,'PB2'!$B$2:$B$224,0),MATCH(G4977,'PB2'!$D$1:$AQ$1,0))</f>
        <v>1.4432740211486801</v>
      </c>
      <c r="M4977" s="16">
        <f t="shared" si="360"/>
        <v>0.6928691193402865</v>
      </c>
      <c r="N4977" s="6">
        <f>INDEX('ROA2'!$D$2:$AQ$224,MATCH(A4977,'ROA2'!$B$2:$B$224,0),MATCH(G4977,'ROA2'!$D$1:$AQ$1,0))</f>
        <v>9.9003744125366193</v>
      </c>
      <c r="O4977" s="6">
        <v>2052.4</v>
      </c>
      <c r="P4977" s="28">
        <v>-1.4311815908195082E-2</v>
      </c>
    </row>
    <row r="4978" spans="1:16" x14ac:dyDescent="0.3">
      <c r="A4978" t="s">
        <v>592</v>
      </c>
      <c r="B4978" t="str">
        <f>VLOOKUP(A4978,Sheet3!L:L,1,FALSE)</f>
        <v>OGC CN EQUITY</v>
      </c>
      <c r="C4978" t="str">
        <f>VLOOKUP(A4978,'ALL - prices'!B:C,2,FALSE)</f>
        <v>OceanaGold Corp</v>
      </c>
      <c r="D4978" t="str">
        <f>VLOOKUP(A4978,'ALL - prices'!B:I,8,FALSE)</f>
        <v>Materials</v>
      </c>
      <c r="E4978">
        <v>2019</v>
      </c>
      <c r="F4978" t="s">
        <v>679</v>
      </c>
      <c r="G4978" t="str">
        <f t="shared" ref="G4978:G5041" si="363">E4978&amp;"-"&amp;F4978</f>
        <v>2019-Q1</v>
      </c>
      <c r="H4978" s="4">
        <f>INDEX('ALL - prices'!$J$3:$DY$219,MATCH('COMBINED DATA'!A4978,'ALL - prices'!$B$3:$B$219,0),MATCH('COMBINED DATA'!G4978,'ALL - prices'!$J$1:$DY$1,0))</f>
        <v>12.2456</v>
      </c>
      <c r="I4978" s="14">
        <f t="shared" si="362"/>
        <v>3.0075236140663417</v>
      </c>
      <c r="J4978" s="6">
        <f>INDEX('market cap'!$B$3:$DQ$219,MATCH(A4978,'market cap'!$A$3:$A$219,0),MATCH(G4978,'market cap'!$B$1:$DQ$1,0))</f>
        <v>2598.6387</v>
      </c>
      <c r="K4978">
        <f t="shared" ref="K4978:K5041" si="364">LN(J4978)</f>
        <v>7.8627430099722373</v>
      </c>
      <c r="L4978">
        <f>INDEX('PB2'!$D$2:$AQ$224,MATCH(A4978,'PB2'!$B$2:$B$224,0),MATCH(G4978,'PB2'!$D$1:$AQ$1,0))</f>
        <v>1.2470070123672501</v>
      </c>
      <c r="M4978" s="16">
        <f t="shared" ref="M4978:M5041" si="365">1/L4978</f>
        <v>0.80192010957633231</v>
      </c>
      <c r="N4978" s="6">
        <f>INDEX('ROA2'!$D$2:$AQ$224,MATCH(A4978,'ROA2'!$B$2:$B$224,0),MATCH(G4978,'ROA2'!$D$1:$AQ$1,0))</f>
        <v>5.9791541099548304</v>
      </c>
      <c r="O4978" s="6">
        <v>2024.9999359999999</v>
      </c>
      <c r="P4978" s="28">
        <v>-1.3350255310855659E-2</v>
      </c>
    </row>
    <row r="4979" spans="1:16" x14ac:dyDescent="0.3">
      <c r="A4979" t="s">
        <v>592</v>
      </c>
      <c r="B4979" t="str">
        <f>VLOOKUP(A4979,Sheet3!L:L,1,FALSE)</f>
        <v>OGC CN EQUITY</v>
      </c>
      <c r="C4979" t="str">
        <f>VLOOKUP(A4979,'ALL - prices'!B:C,2,FALSE)</f>
        <v>OceanaGold Corp</v>
      </c>
      <c r="D4979" t="str">
        <f>VLOOKUP(A4979,'ALL - prices'!B:I,8,FALSE)</f>
        <v>Materials</v>
      </c>
      <c r="E4979">
        <v>2019</v>
      </c>
      <c r="F4979" t="s">
        <v>680</v>
      </c>
      <c r="G4979" t="str">
        <f t="shared" si="363"/>
        <v>2019-Q2</v>
      </c>
      <c r="H4979" s="4">
        <f>INDEX('ALL - prices'!$J$3:$DY$219,MATCH('COMBINED DATA'!A4979,'ALL - prices'!$B$3:$B$219,0),MATCH('COMBINED DATA'!G4979,'ALL - prices'!$J$1:$DY$1,0))</f>
        <v>10.437900000000001</v>
      </c>
      <c r="I4979" s="14">
        <f t="shared" si="362"/>
        <v>2.7219236445327928</v>
      </c>
      <c r="J4979" s="6">
        <f>INDEX('market cap'!$B$3:$DQ$219,MATCH(A4979,'market cap'!$A$3:$A$219,0),MATCH(G4979,'market cap'!$B$1:$DQ$1,0))</f>
        <v>2227.7446</v>
      </c>
      <c r="K4979">
        <f t="shared" si="364"/>
        <v>7.7087449625195177</v>
      </c>
      <c r="L4979">
        <f>INDEX('PB2'!$D$2:$AQ$224,MATCH(A4979,'PB2'!$B$2:$B$224,0),MATCH(G4979,'PB2'!$D$1:$AQ$1,0))</f>
        <v>1.0761790275573699</v>
      </c>
      <c r="M4979" s="16">
        <f t="shared" si="365"/>
        <v>0.92921342489801595</v>
      </c>
      <c r="N4979" s="6">
        <f>INDEX('ROA2'!$D$2:$AQ$224,MATCH(A4979,'ROA2'!$B$2:$B$224,0),MATCH(G4979,'ROA2'!$D$1:$AQ$1,0))</f>
        <v>4.3878550529479998</v>
      </c>
      <c r="O4979" s="6">
        <v>2017.1000320000001</v>
      </c>
      <c r="P4979" s="28">
        <v>-3.9011872837905505E-3</v>
      </c>
    </row>
    <row r="4980" spans="1:16" x14ac:dyDescent="0.3">
      <c r="A4980" t="s">
        <v>592</v>
      </c>
      <c r="B4980" t="str">
        <f>VLOOKUP(A4980,Sheet3!L:L,1,FALSE)</f>
        <v>OGC CN EQUITY</v>
      </c>
      <c r="C4980" t="str">
        <f>VLOOKUP(A4980,'ALL - prices'!B:C,2,FALSE)</f>
        <v>OceanaGold Corp</v>
      </c>
      <c r="D4980" t="str">
        <f>VLOOKUP(A4980,'ALL - prices'!B:I,8,FALSE)</f>
        <v>Materials</v>
      </c>
      <c r="E4980">
        <v>2019</v>
      </c>
      <c r="F4980" t="s">
        <v>681</v>
      </c>
      <c r="G4980" t="str">
        <f t="shared" si="363"/>
        <v>2019-Q3</v>
      </c>
      <c r="H4980" s="4">
        <f>INDEX('ALL - prices'!$J$3:$DY$219,MATCH('COMBINED DATA'!A4980,'ALL - prices'!$B$3:$B$219,0),MATCH('COMBINED DATA'!G4980,'ALL - prices'!$J$1:$DY$1,0))</f>
        <v>10.088100000000001</v>
      </c>
      <c r="I4980" s="14">
        <f t="shared" si="362"/>
        <v>2.2364211281643733</v>
      </c>
      <c r="J4980" s="6">
        <f>INDEX('market cap'!$B$3:$DQ$219,MATCH(A4980,'market cap'!$A$3:$A$219,0),MATCH(G4980,'market cap'!$B$1:$DQ$1,0))</f>
        <v>2153.0738000000001</v>
      </c>
      <c r="K4980">
        <f t="shared" si="364"/>
        <v>7.6746517745288685</v>
      </c>
      <c r="L4980">
        <f>INDEX('PB2'!$D$2:$AQ$224,MATCH(A4980,'PB2'!$B$2:$B$224,0),MATCH(G4980,'PB2'!$D$1:$AQ$1,0))</f>
        <v>1.05661404132843</v>
      </c>
      <c r="M4980" s="16">
        <f t="shared" si="365"/>
        <v>0.94641937442242219</v>
      </c>
      <c r="N4980" s="6">
        <f>INDEX('ROA2'!$D$2:$AQ$224,MATCH(A4980,'ROA2'!$B$2:$B$224,0),MATCH(G4980,'ROA2'!$D$1:$AQ$1,0))</f>
        <v>2.9186830520629901</v>
      </c>
      <c r="O4980" s="6">
        <v>2049.7999359999999</v>
      </c>
      <c r="P4980" s="28">
        <v>1.6211344743065192E-2</v>
      </c>
    </row>
    <row r="4981" spans="1:16" x14ac:dyDescent="0.3">
      <c r="A4981" t="s">
        <v>592</v>
      </c>
      <c r="B4981" t="str">
        <f>VLOOKUP(A4981,Sheet3!L:L,1,FALSE)</f>
        <v>OGC CN EQUITY</v>
      </c>
      <c r="C4981" t="str">
        <f>VLOOKUP(A4981,'ALL - prices'!B:C,2,FALSE)</f>
        <v>OceanaGold Corp</v>
      </c>
      <c r="D4981" t="str">
        <f>VLOOKUP(A4981,'ALL - prices'!B:I,8,FALSE)</f>
        <v>Materials</v>
      </c>
      <c r="E4981">
        <v>2019</v>
      </c>
      <c r="F4981" t="s">
        <v>682</v>
      </c>
      <c r="G4981" t="str">
        <f t="shared" si="363"/>
        <v>2019-Q4</v>
      </c>
      <c r="H4981" s="4">
        <f>INDEX('ALL - prices'!$J$3:$DY$219,MATCH('COMBINED DATA'!A4981,'ALL - prices'!$B$3:$B$219,0),MATCH('COMBINED DATA'!G4981,'ALL - prices'!$J$1:$DY$1,0))</f>
        <v>7.4348000000000001</v>
      </c>
      <c r="I4981" s="14">
        <f t="shared" si="362"/>
        <v>2.2090298192871907</v>
      </c>
      <c r="J4981" s="6">
        <f>INDEX('market cap'!$B$3:$DQ$219,MATCH(A4981,'market cap'!$A$3:$A$219,0),MATCH(G4981,'market cap'!$B$1:$DQ$1,0))</f>
        <v>1586.8489</v>
      </c>
      <c r="K4981">
        <f t="shared" si="364"/>
        <v>7.3695055049034384</v>
      </c>
      <c r="L4981">
        <f>INDEX('PB2'!$D$2:$AQ$224,MATCH(A4981,'PB2'!$B$2:$B$224,0),MATCH(G4981,'PB2'!$D$1:$AQ$1,0))</f>
        <v>0.78200000524520896</v>
      </c>
      <c r="M4981" s="16">
        <f t="shared" si="365"/>
        <v>1.2787723699393501</v>
      </c>
      <c r="N4981" s="6">
        <f>INDEX('ROA2'!$D$2:$AQ$224,MATCH(A4981,'ROA2'!$B$2:$B$224,0),MATCH(G4981,'ROA2'!$D$1:$AQ$1,0))</f>
        <v>0.82027602195739702</v>
      </c>
      <c r="O4981" s="6">
        <v>2019.399936</v>
      </c>
      <c r="P4981" s="28">
        <v>-1.483071565477884E-2</v>
      </c>
    </row>
    <row r="4982" spans="1:16" x14ac:dyDescent="0.3">
      <c r="A4982" t="s">
        <v>592</v>
      </c>
      <c r="B4982" t="str">
        <f>VLOOKUP(A4982,Sheet3!L:L,1,FALSE)</f>
        <v>OGC CN EQUITY</v>
      </c>
      <c r="C4982" t="str">
        <f>VLOOKUP(A4982,'ALL - prices'!B:C,2,FALSE)</f>
        <v>OceanaGold Corp</v>
      </c>
      <c r="D4982" t="str">
        <f>VLOOKUP(A4982,'ALL - prices'!B:I,8,FALSE)</f>
        <v>Materials</v>
      </c>
      <c r="E4982">
        <v>2020</v>
      </c>
      <c r="F4982" t="s">
        <v>679</v>
      </c>
      <c r="G4982" t="str">
        <f t="shared" si="363"/>
        <v>2020-Q1</v>
      </c>
      <c r="H4982" s="4">
        <f>INDEX('ALL - prices'!$J$3:$DY$219,MATCH('COMBINED DATA'!A4982,'ALL - prices'!$B$3:$B$219,0),MATCH('COMBINED DATA'!G4982,'ALL - prices'!$J$1:$DY$1,0))</f>
        <v>3.9361000000000002</v>
      </c>
      <c r="I4982" s="14">
        <f t="shared" si="362"/>
        <v>1.6695826734047421</v>
      </c>
      <c r="J4982" s="6">
        <f>INDEX('market cap'!$B$3:$DQ$219,MATCH(A4982,'market cap'!$A$3:$A$219,0),MATCH(G4982,'market cap'!$B$1:$DQ$1,0))</f>
        <v>840.13699999999994</v>
      </c>
      <c r="K4982">
        <f t="shared" si="364"/>
        <v>6.7335649737768719</v>
      </c>
      <c r="L4982">
        <f>INDEX('PB2'!$D$2:$AQ$224,MATCH(A4982,'PB2'!$B$2:$B$224,0),MATCH(G4982,'PB2'!$D$1:$AQ$1,0))</f>
        <v>0.39273598790168801</v>
      </c>
      <c r="M4982" s="16">
        <f t="shared" si="365"/>
        <v>2.5462397916289912</v>
      </c>
      <c r="N4982" s="6">
        <f>INDEX('ROA2'!$D$2:$AQ$224,MATCH(A4982,'ROA2'!$B$2:$B$224,0),MATCH(G4982,'ROA2'!$D$1:$AQ$1,0))</f>
        <v>0.70779997110366799</v>
      </c>
      <c r="O4982" s="6">
        <v>2072.199936</v>
      </c>
      <c r="P4982" s="28">
        <v>2.6146380941551122E-2</v>
      </c>
    </row>
    <row r="4983" spans="1:16" x14ac:dyDescent="0.3">
      <c r="A4983" t="s">
        <v>592</v>
      </c>
      <c r="B4983" t="str">
        <f>VLOOKUP(A4983,Sheet3!L:L,1,FALSE)</f>
        <v>OGC CN EQUITY</v>
      </c>
      <c r="C4983" t="str">
        <f>VLOOKUP(A4983,'ALL - prices'!B:C,2,FALSE)</f>
        <v>OceanaGold Corp</v>
      </c>
      <c r="D4983" t="str">
        <f>VLOOKUP(A4983,'ALL - prices'!B:I,8,FALSE)</f>
        <v>Materials</v>
      </c>
      <c r="E4983">
        <v>2020</v>
      </c>
      <c r="F4983" t="s">
        <v>680</v>
      </c>
      <c r="G4983" t="str">
        <f t="shared" si="363"/>
        <v>2020-Q2</v>
      </c>
      <c r="H4983" s="4">
        <f>INDEX('ALL - prices'!$J$3:$DY$219,MATCH('COMBINED DATA'!A4983,'ALL - prices'!$B$3:$B$219,0),MATCH('COMBINED DATA'!G4983,'ALL - prices'!$J$1:$DY$1,0))</f>
        <v>9.2134</v>
      </c>
      <c r="I4983" s="14">
        <f t="shared" si="362"/>
        <v>0.7900439370693243</v>
      </c>
      <c r="J4983" s="6">
        <f>INDEX('market cap'!$B$3:$DQ$219,MATCH(A4983,'market cap'!$A$3:$A$219,0),MATCH(G4983,'market cap'!$B$1:$DQ$1,0))</f>
        <v>1966.5428999999999</v>
      </c>
      <c r="K4983">
        <f t="shared" si="364"/>
        <v>7.5840324070419971</v>
      </c>
      <c r="L4983">
        <f>INDEX('PB2'!$D$2:$AQ$224,MATCH(A4983,'PB2'!$B$2:$B$224,0),MATCH(G4983,'PB2'!$D$1:$AQ$1,0))</f>
        <v>0.96239900588989302</v>
      </c>
      <c r="M4983" s="16">
        <f t="shared" si="365"/>
        <v>1.0390700674875892</v>
      </c>
      <c r="N4983" s="6">
        <f>INDEX('ROA2'!$D$2:$AQ$224,MATCH(A4983,'ROA2'!$B$2:$B$224,0),MATCH(G4983,'ROA2'!$D$1:$AQ$1,0))</f>
        <v>-1.1440060138702399</v>
      </c>
      <c r="O4983" s="6">
        <v>2161.2001279999999</v>
      </c>
      <c r="P4983" s="28">
        <v>4.2949616228537504E-2</v>
      </c>
    </row>
    <row r="4984" spans="1:16" x14ac:dyDescent="0.3">
      <c r="A4984" t="s">
        <v>592</v>
      </c>
      <c r="B4984" t="str">
        <f>VLOOKUP(A4984,Sheet3!L:L,1,FALSE)</f>
        <v>OGC CN EQUITY</v>
      </c>
      <c r="C4984" t="str">
        <f>VLOOKUP(A4984,'ALL - prices'!B:C,2,FALSE)</f>
        <v>OceanaGold Corp</v>
      </c>
      <c r="D4984" t="str">
        <f>VLOOKUP(A4984,'ALL - prices'!B:I,8,FALSE)</f>
        <v>Materials</v>
      </c>
      <c r="E4984">
        <v>2020</v>
      </c>
      <c r="F4984" t="s">
        <v>681</v>
      </c>
      <c r="G4984" t="str">
        <f t="shared" si="363"/>
        <v>2020-Q3</v>
      </c>
      <c r="H4984" s="4">
        <f>INDEX('ALL - prices'!$J$3:$DY$219,MATCH('COMBINED DATA'!A4984,'ALL - prices'!$B$3:$B$219,0),MATCH('COMBINED DATA'!G4984,'ALL - prices'!$J$1:$DY$1,0))</f>
        <v>5.9770000000000003</v>
      </c>
      <c r="I4984" s="14">
        <f t="shared" si="362"/>
        <v>0.78102751552041216</v>
      </c>
      <c r="J4984" s="6">
        <f>INDEX('market cap'!$B$3:$DQ$219,MATCH(A4984,'market cap'!$A$3:$A$219,0),MATCH(G4984,'market cap'!$B$1:$DQ$1,0))</f>
        <v>1276.0047999999999</v>
      </c>
      <c r="K4984">
        <f t="shared" si="364"/>
        <v>7.1514892256531457</v>
      </c>
      <c r="L4984">
        <f>INDEX('PB2'!$D$2:$AQ$224,MATCH(A4984,'PB2'!$B$2:$B$224,0),MATCH(G4984,'PB2'!$D$1:$AQ$1,0))</f>
        <v>0.67813599109649703</v>
      </c>
      <c r="M4984" s="16">
        <f t="shared" si="365"/>
        <v>1.4746304769683025</v>
      </c>
      <c r="N4984" s="6">
        <f>INDEX('ROA2'!$D$2:$AQ$224,MATCH(A4984,'ROA2'!$B$2:$B$224,0),MATCH(G4984,'ROA2'!$D$1:$AQ$1,0))</f>
        <v>-3.3493840694427499</v>
      </c>
      <c r="O4984" s="6">
        <v>2165.900032</v>
      </c>
      <c r="P4984" s="28">
        <v>2.1746732008337457E-3</v>
      </c>
    </row>
    <row r="4985" spans="1:16" x14ac:dyDescent="0.3">
      <c r="A4985" t="s">
        <v>592</v>
      </c>
      <c r="B4985" t="str">
        <f>VLOOKUP(A4985,Sheet3!L:L,1,FALSE)</f>
        <v>OGC CN EQUITY</v>
      </c>
      <c r="C4985" t="str">
        <f>VLOOKUP(A4985,'ALL - prices'!B:C,2,FALSE)</f>
        <v>OceanaGold Corp</v>
      </c>
      <c r="D4985" t="str">
        <f>VLOOKUP(A4985,'ALL - prices'!B:I,8,FALSE)</f>
        <v>Materials</v>
      </c>
      <c r="E4985">
        <v>2020</v>
      </c>
      <c r="F4985" t="s">
        <v>682</v>
      </c>
      <c r="G4985" t="str">
        <f t="shared" si="363"/>
        <v>2020-Q4</v>
      </c>
      <c r="H4985" s="4">
        <f>INDEX('ALL - prices'!$J$3:$DY$219,MATCH('COMBINED DATA'!A4985,'ALL - prices'!$B$3:$B$219,0),MATCH('COMBINED DATA'!G4985,'ALL - prices'!$J$1:$DY$1,0))</f>
        <v>7.1723999999999997</v>
      </c>
      <c r="I4985" s="14">
        <f t="shared" si="362"/>
        <v>0.593428720796918</v>
      </c>
      <c r="J4985" s="6">
        <f>INDEX('market cap'!$B$3:$DQ$219,MATCH(A4985,'market cap'!$A$3:$A$219,0),MATCH(G4985,'market cap'!$B$1:$DQ$1,0))</f>
        <v>1731.8188</v>
      </c>
      <c r="K4985">
        <f t="shared" si="364"/>
        <v>7.4569274647117938</v>
      </c>
      <c r="L4985">
        <f>INDEX('PB2'!$D$2:$AQ$224,MATCH(A4985,'PB2'!$B$2:$B$224,0),MATCH(G4985,'PB2'!$D$1:$AQ$1,0))</f>
        <v>0.86675900220871005</v>
      </c>
      <c r="M4985" s="16">
        <f t="shared" si="365"/>
        <v>1.1537232350073778</v>
      </c>
      <c r="N4985" s="6">
        <f>INDEX('ROA2'!$D$2:$AQ$224,MATCH(A4985,'ROA2'!$B$2:$B$224,0),MATCH(G4985,'ROA2'!$D$1:$AQ$1,0))</f>
        <v>-6.9846148490905797</v>
      </c>
      <c r="O4985" s="6">
        <v>2146.8999680000002</v>
      </c>
      <c r="P4985" s="28">
        <v>-8.7723642454795615E-3</v>
      </c>
    </row>
    <row r="4986" spans="1:16" x14ac:dyDescent="0.3">
      <c r="A4986" t="s">
        <v>592</v>
      </c>
      <c r="B4986" t="str">
        <f>VLOOKUP(A4986,Sheet3!L:L,1,FALSE)</f>
        <v>OGC CN EQUITY</v>
      </c>
      <c r="C4986" t="str">
        <f>VLOOKUP(A4986,'ALL - prices'!B:C,2,FALSE)</f>
        <v>OceanaGold Corp</v>
      </c>
      <c r="D4986" t="str">
        <f>VLOOKUP(A4986,'ALL - prices'!B:I,8,FALSE)</f>
        <v>Materials</v>
      </c>
      <c r="E4986">
        <v>2021</v>
      </c>
      <c r="F4986" t="s">
        <v>679</v>
      </c>
      <c r="G4986" t="str">
        <f t="shared" si="363"/>
        <v>2021-Q1</v>
      </c>
      <c r="H4986" s="4">
        <f>INDEX('ALL - prices'!$J$3:$DY$219,MATCH('COMBINED DATA'!A4986,'ALL - prices'!$B$3:$B$219,0),MATCH('COMBINED DATA'!G4986,'ALL - prices'!$J$1:$DY$1,0))</f>
        <v>5.4522000000000004</v>
      </c>
      <c r="I4986" s="14">
        <f t="shared" si="362"/>
        <v>0.88641106105839518</v>
      </c>
      <c r="J4986" s="6">
        <f>INDEX('market cap'!$B$3:$DQ$219,MATCH(A4986,'market cap'!$A$3:$A$219,0),MATCH(G4986,'market cap'!$B$1:$DQ$1,0))</f>
        <v>1316.4639</v>
      </c>
      <c r="K4986">
        <f t="shared" si="364"/>
        <v>7.1827045573678401</v>
      </c>
      <c r="L4986">
        <f>INDEX('PB2'!$D$2:$AQ$224,MATCH(A4986,'PB2'!$B$2:$B$224,0),MATCH(G4986,'PB2'!$D$1:$AQ$1,0))</f>
        <v>0.66257601976394698</v>
      </c>
      <c r="M4986" s="16">
        <f t="shared" si="365"/>
        <v>1.509260779398967</v>
      </c>
      <c r="N4986" s="6">
        <f>INDEX('ROA2'!$D$2:$AQ$224,MATCH(A4986,'ROA2'!$B$2:$B$224,0),MATCH(G4986,'ROA2'!$D$1:$AQ$1,0))</f>
        <v>-6.9494857788085902</v>
      </c>
      <c r="O4986" s="6">
        <v>2253.2999679999998</v>
      </c>
      <c r="P4986" s="28">
        <v>4.9559831191911236E-2</v>
      </c>
    </row>
    <row r="4987" spans="1:16" x14ac:dyDescent="0.3">
      <c r="A4987" t="s">
        <v>592</v>
      </c>
      <c r="B4987" t="str">
        <f>VLOOKUP(A4987,Sheet3!L:L,1,FALSE)</f>
        <v>OGC CN EQUITY</v>
      </c>
      <c r="C4987" t="str">
        <f>VLOOKUP(A4987,'ALL - prices'!B:C,2,FALSE)</f>
        <v>OceanaGold Corp</v>
      </c>
      <c r="D4987" t="str">
        <f>VLOOKUP(A4987,'ALL - prices'!B:I,8,FALSE)</f>
        <v>Materials</v>
      </c>
      <c r="E4987">
        <v>2021</v>
      </c>
      <c r="F4987" t="s">
        <v>680</v>
      </c>
      <c r="G4987" t="str">
        <f t="shared" si="363"/>
        <v>2021-Q2</v>
      </c>
      <c r="H4987" s="4">
        <f>INDEX('ALL - prices'!$J$3:$DY$219,MATCH('COMBINED DATA'!A4987,'ALL - prices'!$B$3:$B$219,0),MATCH('COMBINED DATA'!G4987,'ALL - prices'!$J$1:$DY$1,0))</f>
        <v>6.8517000000000001</v>
      </c>
      <c r="I4987" s="14">
        <f t="shared" si="362"/>
        <v>0.90444960427139021</v>
      </c>
      <c r="J4987" s="6">
        <f>INDEX('market cap'!$B$3:$DQ$219,MATCH(A4987,'market cap'!$A$3:$A$219,0),MATCH(G4987,'market cap'!$B$1:$DQ$1,0))</f>
        <v>1654.3797</v>
      </c>
      <c r="K4987">
        <f t="shared" si="364"/>
        <v>7.4111814139293513</v>
      </c>
      <c r="L4987">
        <f>INDEX('PB2'!$D$2:$AQ$224,MATCH(A4987,'PB2'!$B$2:$B$224,0),MATCH(G4987,'PB2'!$D$1:$AQ$1,0))</f>
        <v>0.82702702283859297</v>
      </c>
      <c r="M4987" s="16">
        <f t="shared" si="365"/>
        <v>1.2091503329210627</v>
      </c>
      <c r="N4987" s="6">
        <f>INDEX('ROA2'!$D$2:$AQ$224,MATCH(A4987,'ROA2'!$B$2:$B$224,0),MATCH(G4987,'ROA2'!$D$1:$AQ$1,0))</f>
        <v>-4.9098949432373002</v>
      </c>
      <c r="O4987" s="6">
        <v>2250.299904</v>
      </c>
      <c r="P4987" s="28">
        <v>-1.3314090634202853E-3</v>
      </c>
    </row>
    <row r="4988" spans="1:16" x14ac:dyDescent="0.3">
      <c r="A4988" t="s">
        <v>592</v>
      </c>
      <c r="B4988" t="str">
        <f>VLOOKUP(A4988,Sheet3!L:L,1,FALSE)</f>
        <v>OGC CN EQUITY</v>
      </c>
      <c r="C4988" t="str">
        <f>VLOOKUP(A4988,'ALL - prices'!B:C,2,FALSE)</f>
        <v>OceanaGold Corp</v>
      </c>
      <c r="D4988" t="str">
        <f>VLOOKUP(A4988,'ALL - prices'!B:I,8,FALSE)</f>
        <v>Materials</v>
      </c>
      <c r="E4988">
        <v>2021</v>
      </c>
      <c r="F4988" t="s">
        <v>681</v>
      </c>
      <c r="G4988" t="str">
        <f t="shared" si="363"/>
        <v>2021-Q3</v>
      </c>
      <c r="H4988" s="4">
        <f>INDEX('ALL - prices'!$J$3:$DY$219,MATCH('COMBINED DATA'!A4988,'ALL - prices'!$B$3:$B$219,0),MATCH('COMBINED DATA'!G4988,'ALL - prices'!$J$1:$DY$1,0))</f>
        <v>6.0353000000000003</v>
      </c>
      <c r="I4988" s="14">
        <f t="shared" si="362"/>
        <v>0.75709470565665249</v>
      </c>
      <c r="J4988" s="6">
        <f>INDEX('market cap'!$B$3:$DQ$219,MATCH(A4988,'market cap'!$A$3:$A$219,0),MATCH(G4988,'market cap'!$B$1:$DQ$1,0))</f>
        <v>1457.2620999999999</v>
      </c>
      <c r="K4988">
        <f t="shared" si="364"/>
        <v>7.2843146802022183</v>
      </c>
      <c r="L4988">
        <f>INDEX('PB2'!$D$2:$AQ$224,MATCH(A4988,'PB2'!$B$2:$B$224,0),MATCH(G4988,'PB2'!$D$1:$AQ$1,0))</f>
        <v>0.69820499420166005</v>
      </c>
      <c r="M4988" s="16">
        <f t="shared" si="365"/>
        <v>1.4322441235806651</v>
      </c>
      <c r="N4988" s="6">
        <f>INDEX('ROA2'!$D$2:$AQ$224,MATCH(A4988,'ROA2'!$B$2:$B$224,0),MATCH(G4988,'ROA2'!$D$1:$AQ$1,0))</f>
        <v>-2.0570549964904798</v>
      </c>
      <c r="O4988" s="6">
        <v>2257.900032</v>
      </c>
      <c r="P4988" s="28">
        <v>3.3773844928360452E-3</v>
      </c>
    </row>
    <row r="4989" spans="1:16" x14ac:dyDescent="0.3">
      <c r="A4989" t="s">
        <v>592</v>
      </c>
      <c r="B4989" t="str">
        <f>VLOOKUP(A4989,Sheet3!L:L,1,FALSE)</f>
        <v>OGC CN EQUITY</v>
      </c>
      <c r="C4989" t="str">
        <f>VLOOKUP(A4989,'ALL - prices'!B:C,2,FALSE)</f>
        <v>OceanaGold Corp</v>
      </c>
      <c r="D4989" t="str">
        <f>VLOOKUP(A4989,'ALL - prices'!B:I,8,FALSE)</f>
        <v>Materials</v>
      </c>
      <c r="E4989">
        <v>2021</v>
      </c>
      <c r="F4989" t="s">
        <v>682</v>
      </c>
      <c r="G4989" t="str">
        <f t="shared" si="363"/>
        <v>2021-Q4</v>
      </c>
      <c r="H4989" s="4">
        <f>INDEX('ALL - prices'!$J$3:$DY$219,MATCH('COMBINED DATA'!A4989,'ALL - prices'!$B$3:$B$219,0),MATCH('COMBINED DATA'!G4989,'ALL - prices'!$J$1:$DY$1,0))</f>
        <v>6.4143999999999997</v>
      </c>
      <c r="I4989" s="14">
        <f t="shared" si="362"/>
        <v>0.63318494599392772</v>
      </c>
      <c r="J4989" s="6">
        <f>INDEX('market cap'!$B$3:$DQ$219,MATCH(A4989,'market cap'!$A$3:$A$219,0),MATCH(G4989,'market cap'!$B$1:$DQ$1,0))</f>
        <v>1549.2642000000001</v>
      </c>
      <c r="K4989">
        <f t="shared" si="364"/>
        <v>7.3455353875255627</v>
      </c>
      <c r="L4989">
        <f>INDEX('PB2'!$D$2:$AQ$224,MATCH(A4989,'PB2'!$B$2:$B$224,0),MATCH(G4989,'PB2'!$D$1:$AQ$1,0))</f>
        <v>0.79080098867416404</v>
      </c>
      <c r="M4989" s="16">
        <f t="shared" si="365"/>
        <v>1.2645406547563547</v>
      </c>
      <c r="N4989" s="6">
        <f>INDEX('ROA2'!$D$2:$AQ$224,MATCH(A4989,'ROA2'!$B$2:$B$224,0),MATCH(G4989,'ROA2'!$D$1:$AQ$1,0))</f>
        <v>4.2997298240661603</v>
      </c>
      <c r="O4989" s="6">
        <v>2327.800064</v>
      </c>
      <c r="P4989" s="28">
        <v>3.0957983528652526E-2</v>
      </c>
    </row>
    <row r="4990" spans="1:16" x14ac:dyDescent="0.3">
      <c r="A4990" t="s">
        <v>592</v>
      </c>
      <c r="B4990" t="str">
        <f>VLOOKUP(A4990,Sheet3!L:L,1,FALSE)</f>
        <v>OGC CN EQUITY</v>
      </c>
      <c r="C4990" t="str">
        <f>VLOOKUP(A4990,'ALL - prices'!B:C,2,FALSE)</f>
        <v>OceanaGold Corp</v>
      </c>
      <c r="D4990" t="str">
        <f>VLOOKUP(A4990,'ALL - prices'!B:I,8,FALSE)</f>
        <v>Materials</v>
      </c>
      <c r="E4990">
        <v>2022</v>
      </c>
      <c r="F4990" t="s">
        <v>679</v>
      </c>
      <c r="G4990" t="str">
        <f t="shared" si="363"/>
        <v>2022-Q1</v>
      </c>
      <c r="H4990" s="4">
        <f>INDEX('ALL - prices'!$J$3:$DY$219,MATCH('COMBINED DATA'!A4990,'ALL - prices'!$B$3:$B$219,0),MATCH('COMBINED DATA'!G4990,'ALL - prices'!$J$1:$DY$1,0))</f>
        <v>8.0762999999999998</v>
      </c>
      <c r="I4990" s="14">
        <f t="shared" si="362"/>
        <v>1.4193063904597849</v>
      </c>
      <c r="J4990" s="6">
        <f>INDEX('market cap'!$B$3:$DQ$219,MATCH(A4990,'market cap'!$A$3:$A$219,0),MATCH(G4990,'market cap'!$B$1:$DQ$1,0))</f>
        <v>1950.6645000000001</v>
      </c>
      <c r="K4990">
        <f t="shared" si="364"/>
        <v>7.5759253627399143</v>
      </c>
      <c r="L4990">
        <f>INDEX('PB2'!$D$2:$AQ$224,MATCH(A4990,'PB2'!$B$2:$B$224,0),MATCH(G4990,'PB2'!$D$1:$AQ$1,0))</f>
        <v>0.95645898580551103</v>
      </c>
      <c r="M4990" s="16">
        <f t="shared" si="365"/>
        <v>1.0455231377828706</v>
      </c>
      <c r="N4990" s="6">
        <f>INDEX('ROA2'!$D$2:$AQ$224,MATCH(A4990,'ROA2'!$B$2:$B$224,0),MATCH(G4990,'ROA2'!$D$1:$AQ$1,0))</f>
        <v>-0.16400299966335299</v>
      </c>
      <c r="O4990" s="6">
        <v>2258.8001279999999</v>
      </c>
      <c r="P4990" s="28">
        <v>-2.9641693488672471E-2</v>
      </c>
    </row>
    <row r="4991" spans="1:16" x14ac:dyDescent="0.3">
      <c r="A4991" t="s">
        <v>592</v>
      </c>
      <c r="B4991" t="str">
        <f>VLOOKUP(A4991,Sheet3!L:L,1,FALSE)</f>
        <v>OGC CN EQUITY</v>
      </c>
      <c r="C4991" t="str">
        <f>VLOOKUP(A4991,'ALL - prices'!B:C,2,FALSE)</f>
        <v>OceanaGold Corp</v>
      </c>
      <c r="D4991" t="str">
        <f>VLOOKUP(A4991,'ALL - prices'!B:I,8,FALSE)</f>
        <v>Materials</v>
      </c>
      <c r="E4991">
        <v>2022</v>
      </c>
      <c r="F4991" t="s">
        <v>680</v>
      </c>
      <c r="G4991" t="str">
        <f t="shared" si="363"/>
        <v>2022-Q2</v>
      </c>
      <c r="H4991" s="4">
        <f>INDEX('ALL - prices'!$J$3:$DY$219,MATCH('COMBINED DATA'!A4991,'ALL - prices'!$B$3:$B$219,0),MATCH('COMBINED DATA'!G4991,'ALL - prices'!$J$1:$DY$1,0))</f>
        <v>7.2016</v>
      </c>
      <c r="I4991" s="14">
        <f t="shared" si="362"/>
        <v>1.3759428161567444</v>
      </c>
      <c r="J4991" s="6">
        <f>INDEX('market cap'!$B$3:$DQ$219,MATCH(A4991,'market cap'!$A$3:$A$219,0),MATCH(G4991,'market cap'!$B$1:$DQ$1,0))</f>
        <v>1739.4012</v>
      </c>
      <c r="K4991">
        <f t="shared" si="364"/>
        <v>7.4612961950484937</v>
      </c>
      <c r="L4991">
        <f>INDEX('PB2'!$D$2:$AQ$224,MATCH(A4991,'PB2'!$B$2:$B$224,0),MATCH(G4991,'PB2'!$D$1:$AQ$1,0))</f>
        <v>0.82855200767517101</v>
      </c>
      <c r="M4991" s="16">
        <f t="shared" si="365"/>
        <v>1.2069248408508404</v>
      </c>
      <c r="N4991" s="6">
        <f>INDEX('ROA2'!$D$2:$AQ$224,MATCH(A4991,'ROA2'!$B$2:$B$224,0),MATCH(G4991,'ROA2'!$D$1:$AQ$1,0))</f>
        <v>2.5670640468597399</v>
      </c>
      <c r="O4991" s="6">
        <v>2338.5999360000001</v>
      </c>
      <c r="P4991" s="28">
        <v>3.5328406002286282E-2</v>
      </c>
    </row>
    <row r="4992" spans="1:16" x14ac:dyDescent="0.3">
      <c r="A4992" t="s">
        <v>592</v>
      </c>
      <c r="B4992" t="str">
        <f>VLOOKUP(A4992,Sheet3!L:L,1,FALSE)</f>
        <v>OGC CN EQUITY</v>
      </c>
      <c r="C4992" t="str">
        <f>VLOOKUP(A4992,'ALL - prices'!B:C,2,FALSE)</f>
        <v>OceanaGold Corp</v>
      </c>
      <c r="D4992" t="str">
        <f>VLOOKUP(A4992,'ALL - prices'!B:I,8,FALSE)</f>
        <v>Materials</v>
      </c>
      <c r="E4992">
        <v>2022</v>
      </c>
      <c r="F4992" t="s">
        <v>681</v>
      </c>
      <c r="G4992" t="str">
        <f t="shared" si="363"/>
        <v>2022-Q3</v>
      </c>
      <c r="H4992" s="4">
        <f>INDEX('ALL - prices'!$J$3:$DY$219,MATCH('COMBINED DATA'!A4992,'ALL - prices'!$B$3:$B$219,0),MATCH('COMBINED DATA'!G4992,'ALL - prices'!$J$1:$DY$1,0))</f>
        <v>6.5601000000000003</v>
      </c>
      <c r="I4992" s="14">
        <f t="shared" si="362"/>
        <v>1.0823051233363099</v>
      </c>
      <c r="J4992" s="6">
        <f>INDEX('market cap'!$B$3:$DQ$219,MATCH(A4992,'market cap'!$A$3:$A$219,0),MATCH(G4992,'market cap'!$B$1:$DQ$1,0))</f>
        <v>1584.4747</v>
      </c>
      <c r="K4992">
        <f t="shared" si="364"/>
        <v>7.3680082118214223</v>
      </c>
      <c r="L4992">
        <f>INDEX('PB2'!$D$2:$AQ$224,MATCH(A4992,'PB2'!$B$2:$B$224,0),MATCH(G4992,'PB2'!$D$1:$AQ$1,0))</f>
        <v>0.71968001127242998</v>
      </c>
      <c r="M4992" s="16">
        <f t="shared" si="365"/>
        <v>1.3895064255459177</v>
      </c>
      <c r="N4992" s="6">
        <f>INDEX('ROA2'!$D$2:$AQ$224,MATCH(A4992,'ROA2'!$B$2:$B$224,0),MATCH(G4992,'ROA2'!$D$1:$AQ$1,0))</f>
        <v>2.0782101154327401</v>
      </c>
      <c r="O4992" s="6">
        <v>2255.600128</v>
      </c>
      <c r="P4992" s="28">
        <v>-3.549123846379855E-2</v>
      </c>
    </row>
    <row r="4993" spans="1:16" x14ac:dyDescent="0.3">
      <c r="A4993" t="s">
        <v>592</v>
      </c>
      <c r="B4993" t="str">
        <f>VLOOKUP(A4993,Sheet3!L:L,1,FALSE)</f>
        <v>OGC CN EQUITY</v>
      </c>
      <c r="C4993" t="str">
        <f>VLOOKUP(A4993,'ALL - prices'!B:C,2,FALSE)</f>
        <v>OceanaGold Corp</v>
      </c>
      <c r="D4993" t="str">
        <f>VLOOKUP(A4993,'ALL - prices'!B:I,8,FALSE)</f>
        <v>Materials</v>
      </c>
      <c r="E4993">
        <v>2022</v>
      </c>
      <c r="F4993" t="s">
        <v>682</v>
      </c>
      <c r="G4993" t="str">
        <f t="shared" si="363"/>
        <v>2022-Q4</v>
      </c>
      <c r="H4993" s="4">
        <f>INDEX('ALL - prices'!$J$3:$DY$219,MATCH('COMBINED DATA'!A4993,'ALL - prices'!$B$3:$B$219,0),MATCH('COMBINED DATA'!G4993,'ALL - prices'!$J$1:$DY$1,0))</f>
        <v>7.5223000000000004</v>
      </c>
      <c r="I4993" s="14">
        <f t="shared" si="362"/>
        <v>1.0910775663688419</v>
      </c>
      <c r="J4993" s="6">
        <f>INDEX('market cap'!$B$3:$DQ$219,MATCH(A4993,'market cap'!$A$3:$A$219,0),MATCH(G4993,'market cap'!$B$1:$DQ$1,0))</f>
        <v>1816.8643999999999</v>
      </c>
      <c r="K4993">
        <f t="shared" si="364"/>
        <v>7.5048674371027948</v>
      </c>
      <c r="L4993">
        <f>INDEX('PB2'!$D$2:$AQ$224,MATCH(A4993,'PB2'!$B$2:$B$224,0),MATCH(G4993,'PB2'!$D$1:$AQ$1,0))</f>
        <v>0.80249798297882102</v>
      </c>
      <c r="M4993" s="16">
        <f t="shared" si="365"/>
        <v>1.2461090510010557</v>
      </c>
      <c r="N4993" s="6">
        <f>INDEX('ROA2'!$D$2:$AQ$224,MATCH(A4993,'ROA2'!$B$2:$B$224,0),MATCH(G4993,'ROA2'!$D$1:$AQ$1,0))</f>
        <v>-0.19446200132370001</v>
      </c>
      <c r="O4993" s="6">
        <v>2197.4999039999998</v>
      </c>
      <c r="P4993" s="28">
        <v>-2.5758210987297945E-2</v>
      </c>
    </row>
    <row r="4994" spans="1:16" x14ac:dyDescent="0.3">
      <c r="A4994" t="s">
        <v>592</v>
      </c>
      <c r="B4994" t="str">
        <f>VLOOKUP(A4994,Sheet3!L:L,1,FALSE)</f>
        <v>OGC CN EQUITY</v>
      </c>
      <c r="C4994" t="str">
        <f>VLOOKUP(A4994,'ALL - prices'!B:C,2,FALSE)</f>
        <v>OceanaGold Corp</v>
      </c>
      <c r="D4994" t="str">
        <f>VLOOKUP(A4994,'ALL - prices'!B:I,8,FALSE)</f>
        <v>Materials</v>
      </c>
      <c r="E4994">
        <v>2023</v>
      </c>
      <c r="F4994" t="s">
        <v>679</v>
      </c>
      <c r="G4994" t="str">
        <f t="shared" si="363"/>
        <v>2023-Q1</v>
      </c>
      <c r="H4994" s="4">
        <f>INDEX('ALL - prices'!$J$3:$DY$219,MATCH('COMBINED DATA'!A4994,'ALL - prices'!$B$3:$B$219,0),MATCH('COMBINED DATA'!G4994,'ALL - prices'!$J$1:$DY$1,0))</f>
        <v>9.8181999999999992</v>
      </c>
      <c r="I4994" s="14">
        <f t="shared" si="362"/>
        <v>0.71672509141697205</v>
      </c>
      <c r="J4994" s="6">
        <f>INDEX('market cap'!$B$3:$DQ$219,MATCH(A4994,'market cap'!$A$3:$A$219,0),MATCH(G4994,'market cap'!$B$1:$DQ$1,0))</f>
        <v>2359.1068</v>
      </c>
      <c r="K4994">
        <f t="shared" si="364"/>
        <v>7.7660383518038056</v>
      </c>
      <c r="L4994">
        <f>INDEX('PB2'!$D$2:$AQ$224,MATCH(A4994,'PB2'!$B$2:$B$224,0),MATCH(G4994,'PB2'!$D$1:$AQ$1,0))</f>
        <v>1.0311959981918299</v>
      </c>
      <c r="M4994" s="16">
        <f t="shared" si="365"/>
        <v>0.96974775091589649</v>
      </c>
      <c r="N4994" s="6">
        <f>INDEX('ROA2'!$D$2:$AQ$224,MATCH(A4994,'ROA2'!$B$2:$B$224,0),MATCH(G4994,'ROA2'!$D$1:$AQ$1,0))</f>
        <v>5.8293399810790998</v>
      </c>
      <c r="O4994" s="6">
        <v>2290.5999360000001</v>
      </c>
      <c r="P4994" s="28">
        <v>4.2366341782557042E-2</v>
      </c>
    </row>
    <row r="4995" spans="1:16" x14ac:dyDescent="0.3">
      <c r="A4995" t="s">
        <v>592</v>
      </c>
      <c r="B4995" t="str">
        <f>VLOOKUP(A4995,Sheet3!L:L,1,FALSE)</f>
        <v>OGC CN EQUITY</v>
      </c>
      <c r="C4995" t="str">
        <f>VLOOKUP(A4995,'ALL - prices'!B:C,2,FALSE)</f>
        <v>OceanaGold Corp</v>
      </c>
      <c r="D4995" t="str">
        <f>VLOOKUP(A4995,'ALL - prices'!B:I,8,FALSE)</f>
        <v>Materials</v>
      </c>
      <c r="E4995">
        <v>2023</v>
      </c>
      <c r="F4995" t="s">
        <v>680</v>
      </c>
      <c r="G4995" t="str">
        <f t="shared" si="363"/>
        <v>2023-Q2</v>
      </c>
      <c r="H4995" s="4">
        <f>INDEX('ALL - prices'!$J$3:$DY$219,MATCH('COMBINED DATA'!A4995,'ALL - prices'!$B$3:$B$219,0),MATCH('COMBINED DATA'!G4995,'ALL - prices'!$J$1:$DY$1,0))</f>
        <v>7.6494</v>
      </c>
      <c r="I4995" s="14">
        <f t="shared" si="362"/>
        <v>0.89434341791431904</v>
      </c>
      <c r="J4995" s="6">
        <f>INDEX('market cap'!$B$3:$DQ$219,MATCH(A4995,'market cap'!$A$3:$A$219,0),MATCH(G4995,'market cap'!$B$1:$DQ$1,0))</f>
        <v>1848.6833999999999</v>
      </c>
      <c r="K4995">
        <f t="shared" si="364"/>
        <v>7.5222289890353462</v>
      </c>
      <c r="L4995">
        <f>INDEX('PB2'!$D$2:$AQ$224,MATCH(A4995,'PB2'!$B$2:$B$224,0),MATCH(G4995,'PB2'!$D$1:$AQ$1,0))</f>
        <v>0.79060602188110396</v>
      </c>
      <c r="M4995" s="16">
        <f t="shared" si="365"/>
        <v>1.2648524958369036</v>
      </c>
      <c r="N4995" s="6">
        <f>INDEX('ROA2'!$D$2:$AQ$224,MATCH(A4995,'ROA2'!$B$2:$B$224,0),MATCH(G4995,'ROA2'!$D$1:$AQ$1,0))</f>
        <v>3.9882369041442902</v>
      </c>
      <c r="O4995" s="6">
        <v>2320.1000960000001</v>
      </c>
      <c r="P4995" s="28">
        <v>1.2878791942828401E-2</v>
      </c>
    </row>
    <row r="4996" spans="1:16" x14ac:dyDescent="0.3">
      <c r="A4996" t="s">
        <v>592</v>
      </c>
      <c r="B4996" t="str">
        <f>VLOOKUP(A4996,Sheet3!L:L,1,FALSE)</f>
        <v>OGC CN EQUITY</v>
      </c>
      <c r="C4996" t="str">
        <f>VLOOKUP(A4996,'ALL - prices'!B:C,2,FALSE)</f>
        <v>OceanaGold Corp</v>
      </c>
      <c r="D4996" t="str">
        <f>VLOOKUP(A4996,'ALL - prices'!B:I,8,FALSE)</f>
        <v>Materials</v>
      </c>
      <c r="E4996">
        <v>2023</v>
      </c>
      <c r="F4996" t="s">
        <v>681</v>
      </c>
      <c r="G4996" t="str">
        <f t="shared" si="363"/>
        <v>2023-Q3</v>
      </c>
      <c r="H4996" s="4">
        <f>INDEX('ALL - prices'!$J$3:$DY$219,MATCH('COMBINED DATA'!A4996,'ALL - prices'!$B$3:$B$219,0),MATCH('COMBINED DATA'!G4996,'ALL - prices'!$J$1:$DY$1,0))</f>
        <v>7.8349000000000002</v>
      </c>
      <c r="I4996" s="14">
        <f t="shared" si="362"/>
        <v>1.6027624673252967</v>
      </c>
      <c r="J4996" s="6">
        <f>INDEX('market cap'!$B$3:$DQ$219,MATCH(A4996,'market cap'!$A$3:$A$219,0),MATCH(G4996,'market cap'!$B$1:$DQ$1,0))</f>
        <v>1881.6213</v>
      </c>
      <c r="K4996">
        <f t="shared" si="364"/>
        <v>7.5398890777932968</v>
      </c>
      <c r="L4996">
        <f>INDEX('PB2'!$D$2:$AQ$224,MATCH(A4996,'PB2'!$B$2:$B$224,0),MATCH(G4996,'PB2'!$D$1:$AQ$1,0))</f>
        <v>0.79588001966476396</v>
      </c>
      <c r="M4996" s="16">
        <f t="shared" si="365"/>
        <v>1.256470793702315</v>
      </c>
      <c r="N4996" s="6">
        <f>INDEX('ROA2'!$D$2:$AQ$224,MATCH(A4996,'ROA2'!$B$2:$B$224,0),MATCH(G4996,'ROA2'!$D$1:$AQ$1,0))</f>
        <v>6.1283020973205602</v>
      </c>
      <c r="O4996" s="6">
        <v>2381.900032</v>
      </c>
      <c r="P4996" s="28">
        <v>2.6636754210107961E-2</v>
      </c>
    </row>
    <row r="4997" spans="1:16" x14ac:dyDescent="0.3">
      <c r="A4997" t="s">
        <v>592</v>
      </c>
      <c r="B4997" t="str">
        <f>VLOOKUP(A4997,Sheet3!L:L,1,FALSE)</f>
        <v>OGC CN EQUITY</v>
      </c>
      <c r="C4997" t="str">
        <f>VLOOKUP(A4997,'ALL - prices'!B:C,2,FALSE)</f>
        <v>OceanaGold Corp</v>
      </c>
      <c r="D4997" t="str">
        <f>VLOOKUP(A4997,'ALL - prices'!B:I,8,FALSE)</f>
        <v>Materials</v>
      </c>
      <c r="E4997">
        <v>2023</v>
      </c>
      <c r="F4997" t="s">
        <v>682</v>
      </c>
      <c r="G4997" t="str">
        <f t="shared" si="363"/>
        <v>2023-Q4</v>
      </c>
      <c r="H4997" s="4">
        <f>INDEX('ALL - prices'!$J$3:$DY$219,MATCH('COMBINED DATA'!A4997,'ALL - prices'!$B$3:$B$219,0),MATCH('COMBINED DATA'!G4997,'ALL - prices'!$J$1:$DY$1,0))</f>
        <v>7.4813999999999998</v>
      </c>
      <c r="I4997" s="14">
        <f t="shared" si="362"/>
        <v>1.4173302814329036</v>
      </c>
      <c r="J4997" s="6">
        <f>INDEX('market cap'!$B$3:$DQ$219,MATCH(A4997,'market cap'!$A$3:$A$219,0),MATCH(G4997,'market cap'!$B$1:$DQ$1,0))</f>
        <v>1796.7361000000001</v>
      </c>
      <c r="K4997">
        <f t="shared" si="364"/>
        <v>7.4937270201282837</v>
      </c>
      <c r="L4997">
        <f>INDEX('PB2'!$D$2:$AQ$224,MATCH(A4997,'PB2'!$B$2:$B$224,0),MATCH(G4997,'PB2'!$D$1:$AQ$1,0))</f>
        <v>0.784976005554199</v>
      </c>
      <c r="M4997" s="16">
        <f t="shared" si="365"/>
        <v>1.2739242893086808</v>
      </c>
      <c r="N4997" s="6">
        <f>INDEX('ROA2'!$D$2:$AQ$224,MATCH(A4997,'ROA2'!$B$2:$B$224,0),MATCH(G4997,'ROA2'!$D$1:$AQ$1,0))</f>
        <v>6.2719302177429199</v>
      </c>
      <c r="O4997" s="6">
        <v>2362.5000960000002</v>
      </c>
      <c r="P4997" s="28">
        <v>-8.1447314074345658E-3</v>
      </c>
    </row>
    <row r="4998" spans="1:16" x14ac:dyDescent="0.3">
      <c r="A4998" t="s">
        <v>592</v>
      </c>
      <c r="B4998" t="str">
        <f>VLOOKUP(A4998,Sheet3!L:L,1,FALSE)</f>
        <v>OGC CN EQUITY</v>
      </c>
      <c r="C4998" t="str">
        <f>VLOOKUP(A4998,'ALL - prices'!B:C,2,FALSE)</f>
        <v>OceanaGold Corp</v>
      </c>
      <c r="D4998" t="str">
        <f>VLOOKUP(A4998,'ALL - prices'!B:I,8,FALSE)</f>
        <v>Materials</v>
      </c>
      <c r="E4998" s="18">
        <v>2024</v>
      </c>
      <c r="F4998" t="s">
        <v>679</v>
      </c>
      <c r="G4998" t="str">
        <f t="shared" si="363"/>
        <v>2024-Q1</v>
      </c>
      <c r="H4998" s="4">
        <f>INDEX('ALL - prices'!$J$3:$DY$219,MATCH('COMBINED DATA'!A4998,'ALL - prices'!$B$3:$B$219,0),MATCH('COMBINED DATA'!G4998,'ALL - prices'!$J$1:$DY$1,0))</f>
        <v>9.0593000000000004</v>
      </c>
      <c r="I4998" s="14" t="s">
        <v>769</v>
      </c>
      <c r="J4998" s="6">
        <f>INDEX('market cap'!$B$3:$DQ$219,MATCH(A4998,'market cap'!$A$3:$A$219,0),MATCH(G4998,'market cap'!$B$1:$DQ$1,0))</f>
        <v>2164.5718999999999</v>
      </c>
      <c r="K4998">
        <f t="shared" si="364"/>
        <v>7.6799778841635531</v>
      </c>
      <c r="L4998">
        <f>INDEX('PB2'!$D$2:$AQ$224,MATCH(A4998,'PB2'!$B$2:$B$224,0),MATCH(G4998,'PB2'!$D$1:$AQ$1,0))</f>
        <v>0.94384300708770796</v>
      </c>
      <c r="M4998" s="16">
        <f t="shared" si="365"/>
        <v>1.0594982348659532</v>
      </c>
      <c r="N4998" s="6">
        <f>INDEX('ROA2'!$D$2:$AQ$224,MATCH(A4998,'ROA2'!$B$2:$B$224,0),MATCH(G4998,'ROA2'!$D$1:$AQ$1,0))</f>
        <v>3.5086240768432599</v>
      </c>
      <c r="O4998" s="6">
        <v>2446.299904</v>
      </c>
      <c r="P4998" s="28">
        <v>3.5470816759704274E-2</v>
      </c>
    </row>
    <row r="4999" spans="1:16" x14ac:dyDescent="0.3">
      <c r="A4999" t="s">
        <v>592</v>
      </c>
      <c r="B4999" t="str">
        <f>VLOOKUP(A4999,Sheet3!L:L,1,FALSE)</f>
        <v>OGC CN EQUITY</v>
      </c>
      <c r="C4999" t="str">
        <f>VLOOKUP(A4999,'ALL - prices'!B:C,2,FALSE)</f>
        <v>OceanaGold Corp</v>
      </c>
      <c r="D4999" t="str">
        <f>VLOOKUP(A4999,'ALL - prices'!B:I,8,FALSE)</f>
        <v>Materials</v>
      </c>
      <c r="E4999" s="18">
        <v>2024</v>
      </c>
      <c r="F4999" t="s">
        <v>680</v>
      </c>
      <c r="G4999" t="str">
        <f t="shared" si="363"/>
        <v>2024-Q2</v>
      </c>
      <c r="H4999" s="4">
        <f>INDEX('ALL - prices'!$J$3:$DY$219,MATCH('COMBINED DATA'!A4999,'ALL - prices'!$B$3:$B$219,0),MATCH('COMBINED DATA'!G4999,'ALL - prices'!$J$1:$DY$1,0))</f>
        <v>9.2960999999999991</v>
      </c>
      <c r="I4999" s="14" t="s">
        <v>769</v>
      </c>
      <c r="J4999" s="6">
        <f>INDEX('market cap'!$B$3:$DQ$219,MATCH(A4999,'market cap'!$A$3:$A$219,0),MATCH(G4999,'market cap'!$B$1:$DQ$1,0))</f>
        <v>2233.1464000000001</v>
      </c>
      <c r="K4999">
        <f t="shared" si="364"/>
        <v>7.7111668117152448</v>
      </c>
      <c r="L4999">
        <f>INDEX('PB2'!$D$2:$AQ$224,MATCH(A4999,'PB2'!$B$2:$B$224,0),MATCH(G4999,'PB2'!$D$1:$AQ$1,0))</f>
        <v>0.94098001718521096</v>
      </c>
      <c r="M4999" s="16">
        <f t="shared" si="365"/>
        <v>1.0627218237761709</v>
      </c>
      <c r="N4999" s="6">
        <f>INDEX('ROA2'!$D$2:$AQ$224,MATCH(A4999,'ROA2'!$B$2:$B$224,0),MATCH(G4999,'ROA2'!$D$1:$AQ$1,0))</f>
        <v>1.6376529932022099</v>
      </c>
      <c r="O4999" s="6">
        <v>2430.5999360000001</v>
      </c>
      <c r="P4999" s="28">
        <v>-6.4178427078088541E-3</v>
      </c>
    </row>
    <row r="5000" spans="1:16" x14ac:dyDescent="0.3">
      <c r="A5000" t="s">
        <v>592</v>
      </c>
      <c r="B5000" t="str">
        <f>VLOOKUP(A5000,Sheet3!L:L,1,FALSE)</f>
        <v>OGC CN EQUITY</v>
      </c>
      <c r="C5000" t="str">
        <f>VLOOKUP(A5000,'ALL - prices'!B:C,2,FALSE)</f>
        <v>OceanaGold Corp</v>
      </c>
      <c r="D5000" t="str">
        <f>VLOOKUP(A5000,'ALL - prices'!B:I,8,FALSE)</f>
        <v>Materials</v>
      </c>
      <c r="E5000" s="18">
        <v>2024</v>
      </c>
      <c r="F5000" t="s">
        <v>681</v>
      </c>
      <c r="G5000" t="str">
        <f t="shared" si="363"/>
        <v>2024-Q3</v>
      </c>
      <c r="H5000" s="4">
        <f>INDEX('ALL - prices'!$J$3:$DY$219,MATCH('COMBINED DATA'!A5000,'ALL - prices'!$B$3:$B$219,0),MATCH('COMBINED DATA'!G5000,'ALL - prices'!$J$1:$DY$1,0))</f>
        <v>11.383599999999999</v>
      </c>
      <c r="I5000" s="14" t="s">
        <v>769</v>
      </c>
      <c r="J5000" s="6">
        <f>INDEX('market cap'!$B$3:$DQ$219,MATCH(A5000,'market cap'!$A$3:$A$219,0),MATCH(G5000,'market cap'!$B$1:$DQ$1,0))</f>
        <v>2711.9249</v>
      </c>
      <c r="K5000">
        <f t="shared" si="364"/>
        <v>7.9054139569364494</v>
      </c>
      <c r="L5000">
        <f>INDEX('PB2'!$D$2:$AQ$224,MATCH(A5000,'PB2'!$B$2:$B$224,0),MATCH(G5000,'PB2'!$D$1:$AQ$1,0))</f>
        <v>1.1230930089950599</v>
      </c>
      <c r="M5000" s="16">
        <f t="shared" si="365"/>
        <v>0.89039820566134309</v>
      </c>
      <c r="N5000" s="6">
        <f>INDEX('ROA2'!$D$2:$AQ$224,MATCH(A5000,'ROA2'!$B$2:$B$224,0),MATCH(G5000,'ROA2'!$D$1:$AQ$1,0))</f>
        <v>0.175724998116493</v>
      </c>
      <c r="O5000" s="6">
        <v>2512.1000960000001</v>
      </c>
      <c r="P5000" s="28">
        <v>3.3530882146785367E-2</v>
      </c>
    </row>
    <row r="5001" spans="1:16" x14ac:dyDescent="0.3">
      <c r="A5001" t="s">
        <v>592</v>
      </c>
      <c r="B5001" t="str">
        <f>VLOOKUP(A5001,Sheet3!L:L,1,FALSE)</f>
        <v>OGC CN EQUITY</v>
      </c>
      <c r="C5001" t="str">
        <f>VLOOKUP(A5001,'ALL - prices'!B:C,2,FALSE)</f>
        <v>OceanaGold Corp</v>
      </c>
      <c r="D5001" t="str">
        <f>VLOOKUP(A5001,'ALL - prices'!B:I,8,FALSE)</f>
        <v>Materials</v>
      </c>
      <c r="E5001" s="18">
        <v>2024</v>
      </c>
      <c r="F5001" t="s">
        <v>682</v>
      </c>
      <c r="G5001" t="str">
        <f t="shared" si="363"/>
        <v>2024-Q4</v>
      </c>
      <c r="H5001" s="4">
        <f>INDEX('ALL - prices'!$J$3:$DY$219,MATCH('COMBINED DATA'!A5001,'ALL - prices'!$B$3:$B$219,0),MATCH('COMBINED DATA'!G5001,'ALL - prices'!$J$1:$DY$1,0))</f>
        <v>11.8294</v>
      </c>
      <c r="I5001" s="14" t="s">
        <v>769</v>
      </c>
      <c r="J5001" s="6">
        <f>INDEX('market cap'!$B$3:$DQ$219,MATCH(A5001,'market cap'!$A$3:$A$219,0),MATCH(G5001,'market cap'!$B$1:$DQ$1,0))</f>
        <v>2818.136</v>
      </c>
      <c r="K5001">
        <f t="shared" si="364"/>
        <v>7.9438309524722328</v>
      </c>
      <c r="L5001">
        <f>INDEX('PB2'!$D$2:$AQ$224,MATCH(A5001,'PB2'!$B$2:$B$224,0),MATCH(G5001,'PB2'!$D$1:$AQ$1,0))</f>
        <v>1.09546337219997</v>
      </c>
      <c r="M5001" s="16">
        <f t="shared" si="365"/>
        <v>0.91285571510414332</v>
      </c>
      <c r="N5001" s="6">
        <f>INDEX('ROA2'!$D$2:$AQ$224,MATCH(A5001,'ROA2'!$B$2:$B$224,0),MATCH(G5001,'ROA2'!$D$1:$AQ$1,0))</f>
        <v>2.82603788375854</v>
      </c>
      <c r="O5001" s="6">
        <v>2570.2000640000001</v>
      </c>
      <c r="P5001" s="28">
        <v>2.312804656650114E-2</v>
      </c>
    </row>
    <row r="5002" spans="1:16" x14ac:dyDescent="0.3">
      <c r="A5002" t="s">
        <v>593</v>
      </c>
      <c r="B5002" t="str">
        <f>VLOOKUP(A5002,Sheet3!L:L,1,FALSE)</f>
        <v>OLA CN EQUITY</v>
      </c>
      <c r="C5002" t="str">
        <f>VLOOKUP(A5002,'ALL - prices'!B:C,2,FALSE)</f>
        <v>Orla Mining Ltd</v>
      </c>
      <c r="D5002" t="str">
        <f>VLOOKUP(A5002,'ALL - prices'!B:I,8,FALSE)</f>
        <v>Materials</v>
      </c>
      <c r="E5002">
        <v>2015</v>
      </c>
      <c r="F5002" t="s">
        <v>679</v>
      </c>
      <c r="G5002" t="str">
        <f t="shared" si="363"/>
        <v>2015-Q1</v>
      </c>
      <c r="H5002" s="4">
        <f>INDEX('ALL - prices'!$J$3:$DY$219,MATCH('COMBINED DATA'!A5002,'ALL - prices'!$B$3:$B$219,0),MATCH('COMBINED DATA'!G5002,'ALL - prices'!$J$1:$DY$1,0))</f>
        <v>7.9899999999999999E-2</v>
      </c>
      <c r="I5002" s="14">
        <f t="shared" ref="I5002:I5037" si="366">STDEV(H5003:H5006)</f>
        <v>2.5575118116377665E-2</v>
      </c>
      <c r="J5002" s="6">
        <f>INDEX('market cap'!$B$3:$DQ$219,MATCH(A5002,'market cap'!$A$3:$A$219,0),MATCH(G5002,'market cap'!$B$1:$DQ$1,0))</f>
        <v>1.395</v>
      </c>
      <c r="K5002">
        <f t="shared" si="364"/>
        <v>0.33289441527332897</v>
      </c>
      <c r="L5002">
        <f>INDEX('PB2'!$D$2:$AQ$224,MATCH(A5002,'PB2'!$B$2:$B$224,0),MATCH(G5002,'PB2'!$D$1:$AQ$1,0))</f>
        <v>1.09725201129913</v>
      </c>
      <c r="M5002" s="16">
        <f t="shared" si="365"/>
        <v>0.91136766185191587</v>
      </c>
      <c r="N5002" s="6">
        <f>INDEX('ROA2'!$D$2:$AQ$224,MATCH(A5002,'ROA2'!$B$2:$B$224,0),MATCH(G5002,'ROA2'!$D$1:$AQ$1,0))</f>
        <v>-14.624936103820801</v>
      </c>
      <c r="O5002" s="6">
        <v>0.594468</v>
      </c>
      <c r="P5002" s="28">
        <v>0.12713651386540234</v>
      </c>
    </row>
    <row r="5003" spans="1:16" x14ac:dyDescent="0.3">
      <c r="A5003" t="s">
        <v>593</v>
      </c>
      <c r="B5003" t="str">
        <f>VLOOKUP(A5003,Sheet3!L:L,1,FALSE)</f>
        <v>OLA CN EQUITY</v>
      </c>
      <c r="C5003" t="str">
        <f>VLOOKUP(A5003,'ALL - prices'!B:C,2,FALSE)</f>
        <v>Orla Mining Ltd</v>
      </c>
      <c r="D5003" t="str">
        <f>VLOOKUP(A5003,'ALL - prices'!B:I,8,FALSE)</f>
        <v>Materials</v>
      </c>
      <c r="E5003">
        <v>2015</v>
      </c>
      <c r="F5003" t="s">
        <v>680</v>
      </c>
      <c r="G5003" t="str">
        <f t="shared" si="363"/>
        <v>2015-Q2</v>
      </c>
      <c r="H5003" s="4">
        <f>INDEX('ALL - prices'!$J$3:$DY$219,MATCH('COMBINED DATA'!A5003,'ALL - prices'!$B$3:$B$219,0),MATCH('COMBINED DATA'!G5003,'ALL - prices'!$J$1:$DY$1,0))</f>
        <v>0.1598</v>
      </c>
      <c r="I5003" s="14">
        <f t="shared" si="366"/>
        <v>0.18673609497541355</v>
      </c>
      <c r="J5003" s="6">
        <f>INDEX('market cap'!$B$3:$DQ$219,MATCH(A5003,'market cap'!$A$3:$A$219,0),MATCH(G5003,'market cap'!$B$1:$DQ$1,0))</f>
        <v>2.7900999999999998</v>
      </c>
      <c r="K5003">
        <f t="shared" si="364"/>
        <v>1.0260774374848614</v>
      </c>
      <c r="L5003">
        <f>INDEX('PB2'!$D$2:$AQ$224,MATCH(A5003,'PB2'!$B$2:$B$224,0),MATCH(G5003,'PB2'!$D$1:$AQ$1,0))</f>
        <v>2.2592470645904501</v>
      </c>
      <c r="M5003" s="16">
        <f t="shared" si="365"/>
        <v>0.44262533995204156</v>
      </c>
      <c r="N5003" s="6">
        <f>INDEX('ROA2'!$D$2:$AQ$224,MATCH(A5003,'ROA2'!$B$2:$B$224,0),MATCH(G5003,'ROA2'!$D$1:$AQ$1,0))</f>
        <v>-6.8938488960266104</v>
      </c>
      <c r="O5003" s="6">
        <v>1.1213839999999999</v>
      </c>
      <c r="P5003" s="28">
        <v>0.88636562439021094</v>
      </c>
    </row>
    <row r="5004" spans="1:16" x14ac:dyDescent="0.3">
      <c r="A5004" t="s">
        <v>593</v>
      </c>
      <c r="B5004" t="str">
        <f>VLOOKUP(A5004,Sheet3!L:L,1,FALSE)</f>
        <v>OLA CN EQUITY</v>
      </c>
      <c r="C5004" t="str">
        <f>VLOOKUP(A5004,'ALL - prices'!B:C,2,FALSE)</f>
        <v>Orla Mining Ltd</v>
      </c>
      <c r="D5004" t="str">
        <f>VLOOKUP(A5004,'ALL - prices'!B:I,8,FALSE)</f>
        <v>Materials</v>
      </c>
      <c r="E5004">
        <v>2015</v>
      </c>
      <c r="F5004" t="s">
        <v>681</v>
      </c>
      <c r="G5004" t="str">
        <f t="shared" si="363"/>
        <v>2015-Q3</v>
      </c>
      <c r="H5004" s="4">
        <f>INDEX('ALL - prices'!$J$3:$DY$219,MATCH('COMBINED DATA'!A5004,'ALL - prices'!$B$3:$B$219,0),MATCH('COMBINED DATA'!G5004,'ALL - prices'!$J$1:$DY$1,0))</f>
        <v>9.9900000000000003E-2</v>
      </c>
      <c r="I5004" s="14">
        <f t="shared" si="366"/>
        <v>0.71359842290091058</v>
      </c>
      <c r="J5004" s="6">
        <f>INDEX('market cap'!$B$3:$DQ$219,MATCH(A5004,'market cap'!$A$3:$A$219,0),MATCH(G5004,'market cap'!$B$1:$DQ$1,0))</f>
        <v>1.7438</v>
      </c>
      <c r="K5004">
        <f t="shared" si="364"/>
        <v>0.55606664001157757</v>
      </c>
      <c r="L5004">
        <f>INDEX('PB2'!$D$2:$AQ$224,MATCH(A5004,'PB2'!$B$2:$B$224,0),MATCH(G5004,'PB2'!$D$1:$AQ$1,0))</f>
        <v>1.9211620092392001</v>
      </c>
      <c r="M5004" s="16">
        <f t="shared" si="365"/>
        <v>0.52051830881041117</v>
      </c>
      <c r="N5004" s="6">
        <f>INDEX('ROA2'!$D$2:$AQ$224,MATCH(A5004,'ROA2'!$B$2:$B$224,0),MATCH(G5004,'ROA2'!$D$1:$AQ$1,0))</f>
        <v>-5.17574119567871</v>
      </c>
      <c r="O5004" s="6">
        <v>1.0827869999999999</v>
      </c>
      <c r="P5004" s="28">
        <v>-3.4419075000178344E-2</v>
      </c>
    </row>
    <row r="5005" spans="1:16" x14ac:dyDescent="0.3">
      <c r="A5005" t="s">
        <v>593</v>
      </c>
      <c r="B5005" t="str">
        <f>VLOOKUP(A5005,Sheet3!L:L,1,FALSE)</f>
        <v>OLA CN EQUITY</v>
      </c>
      <c r="C5005" t="str">
        <f>VLOOKUP(A5005,'ALL - prices'!B:C,2,FALSE)</f>
        <v>Orla Mining Ltd</v>
      </c>
      <c r="D5005" t="str">
        <f>VLOOKUP(A5005,'ALL - prices'!B:I,8,FALSE)</f>
        <v>Materials</v>
      </c>
      <c r="E5005">
        <v>2015</v>
      </c>
      <c r="F5005" t="s">
        <v>682</v>
      </c>
      <c r="G5005" t="str">
        <f t="shared" si="363"/>
        <v>2015-Q4</v>
      </c>
      <c r="H5005" s="4">
        <f>INDEX('ALL - prices'!$J$3:$DY$219,MATCH('COMBINED DATA'!A5005,'ALL - prices'!$B$3:$B$219,0),MATCH('COMBINED DATA'!G5005,'ALL - prices'!$J$1:$DY$1,0))</f>
        <v>0.1399</v>
      </c>
      <c r="I5005" s="14">
        <f t="shared" si="366"/>
        <v>0.68590826585387255</v>
      </c>
      <c r="J5005" s="6">
        <f>INDEX('market cap'!$B$3:$DQ$219,MATCH(A5005,'market cap'!$A$3:$A$219,0),MATCH(G5005,'market cap'!$B$1:$DQ$1,0))</f>
        <v>2.4413</v>
      </c>
      <c r="K5005">
        <f t="shared" si="364"/>
        <v>0.8925306843098163</v>
      </c>
      <c r="L5005">
        <f>INDEX('PB2'!$D$2:$AQ$224,MATCH(A5005,'PB2'!$B$2:$B$224,0),MATCH(G5005,'PB2'!$D$1:$AQ$1,0))</f>
        <v>2.8887801170349099</v>
      </c>
      <c r="M5005" s="16">
        <f t="shared" si="365"/>
        <v>0.34616687995845663</v>
      </c>
      <c r="N5005" s="6">
        <f>INDEX('ROA2'!$D$2:$AQ$224,MATCH(A5005,'ROA2'!$B$2:$B$224,0),MATCH(G5005,'ROA2'!$D$1:$AQ$1,0))</f>
        <v>-15.5025339126587</v>
      </c>
      <c r="O5005" s="6">
        <v>0.80050231250000004</v>
      </c>
      <c r="P5005" s="28">
        <v>-0.26070195477042107</v>
      </c>
    </row>
    <row r="5006" spans="1:16" x14ac:dyDescent="0.3">
      <c r="A5006" t="s">
        <v>593</v>
      </c>
      <c r="B5006" t="str">
        <f>VLOOKUP(A5006,Sheet3!L:L,1,FALSE)</f>
        <v>OLA CN EQUITY</v>
      </c>
      <c r="C5006" t="str">
        <f>VLOOKUP(A5006,'ALL - prices'!B:C,2,FALSE)</f>
        <v>Orla Mining Ltd</v>
      </c>
      <c r="D5006" t="str">
        <f>VLOOKUP(A5006,'ALL - prices'!B:I,8,FALSE)</f>
        <v>Materials</v>
      </c>
      <c r="E5006">
        <v>2016</v>
      </c>
      <c r="F5006" t="s">
        <v>679</v>
      </c>
      <c r="G5006" t="str">
        <f t="shared" si="363"/>
        <v>2016-Q1</v>
      </c>
      <c r="H5006" s="4">
        <f>INDEX('ALL - prices'!$J$3:$DY$219,MATCH('COMBINED DATA'!A5006,'ALL - prices'!$B$3:$B$219,0),MATCH('COMBINED DATA'!G5006,'ALL - prices'!$J$1:$DY$1,0))</f>
        <v>0.14480000000000001</v>
      </c>
      <c r="I5006" s="14">
        <f t="shared" si="366"/>
        <v>0.47734011633914331</v>
      </c>
      <c r="J5006" s="6">
        <f>INDEX('market cap'!$B$3:$DQ$219,MATCH(A5006,'market cap'!$A$3:$A$219,0),MATCH(G5006,'market cap'!$B$1:$DQ$1,0))</f>
        <v>2.5829</v>
      </c>
      <c r="K5006">
        <f t="shared" si="364"/>
        <v>0.9489127986914101</v>
      </c>
      <c r="L5006">
        <f>INDEX('PB2'!$D$2:$AQ$224,MATCH(A5006,'PB2'!$B$2:$B$224,0),MATCH(G5006,'PB2'!$D$1:$AQ$1,0))</f>
        <v>3.3109660148620601</v>
      </c>
      <c r="M5006" s="16">
        <f t="shared" si="365"/>
        <v>0.30202665793344347</v>
      </c>
      <c r="N5006" s="6">
        <f>INDEX('ROA2'!$D$2:$AQ$224,MATCH(A5006,'ROA2'!$B$2:$B$224,0),MATCH(G5006,'ROA2'!$D$1:$AQ$1,0))</f>
        <v>-35.504600524902301</v>
      </c>
      <c r="O5006" s="6">
        <v>0.74068049999999996</v>
      </c>
      <c r="P5006" s="28">
        <v>-7.4730343143137479E-2</v>
      </c>
    </row>
    <row r="5007" spans="1:16" x14ac:dyDescent="0.3">
      <c r="A5007" t="s">
        <v>593</v>
      </c>
      <c r="B5007" t="str">
        <f>VLOOKUP(A5007,Sheet3!L:L,1,FALSE)</f>
        <v>OLA CN EQUITY</v>
      </c>
      <c r="C5007" t="str">
        <f>VLOOKUP(A5007,'ALL - prices'!B:C,2,FALSE)</f>
        <v>Orla Mining Ltd</v>
      </c>
      <c r="D5007" t="str">
        <f>VLOOKUP(A5007,'ALL - prices'!B:I,8,FALSE)</f>
        <v>Materials</v>
      </c>
      <c r="E5007">
        <v>2016</v>
      </c>
      <c r="F5007" t="s">
        <v>680</v>
      </c>
      <c r="G5007" t="str">
        <f t="shared" si="363"/>
        <v>2016-Q2</v>
      </c>
      <c r="H5007" s="4">
        <f>INDEX('ALL - prices'!$J$3:$DY$219,MATCH('COMBINED DATA'!A5007,'ALL - prices'!$B$3:$B$219,0),MATCH('COMBINED DATA'!G5007,'ALL - prices'!$J$1:$DY$1,0))</f>
        <v>0.4995</v>
      </c>
      <c r="I5007" s="14">
        <f t="shared" si="366"/>
        <v>0.20317940143298488</v>
      </c>
      <c r="J5007" s="6">
        <f>INDEX('market cap'!$B$3:$DQ$219,MATCH(A5007,'market cap'!$A$3:$A$219,0),MATCH(G5007,'market cap'!$B$1:$DQ$1,0))</f>
        <v>8.9064999999999994</v>
      </c>
      <c r="K5007">
        <f t="shared" si="364"/>
        <v>2.1867813472504025</v>
      </c>
      <c r="L5007">
        <f>INDEX('PB2'!$D$2:$AQ$224,MATCH(A5007,'PB2'!$B$2:$B$224,0),MATCH(G5007,'PB2'!$D$1:$AQ$1,0))</f>
        <v>13.2661800384521</v>
      </c>
      <c r="M5007" s="16">
        <f t="shared" si="365"/>
        <v>7.5379649386748418E-2</v>
      </c>
      <c r="N5007" s="6">
        <f>INDEX('ROA2'!$D$2:$AQ$224,MATCH(A5007,'ROA2'!$B$2:$B$224,0),MATCH(G5007,'ROA2'!$D$1:$AQ$1,0))</f>
        <v>-38.758258819580099</v>
      </c>
      <c r="O5007" s="6">
        <v>0.72334925000000005</v>
      </c>
      <c r="P5007" s="28">
        <v>-2.3399090431029182E-2</v>
      </c>
    </row>
    <row r="5008" spans="1:16" x14ac:dyDescent="0.3">
      <c r="A5008" t="s">
        <v>593</v>
      </c>
      <c r="B5008" t="str">
        <f>VLOOKUP(A5008,Sheet3!L:L,1,FALSE)</f>
        <v>OLA CN EQUITY</v>
      </c>
      <c r="C5008" t="str">
        <f>VLOOKUP(A5008,'ALL - prices'!B:C,2,FALSE)</f>
        <v>Orla Mining Ltd</v>
      </c>
      <c r="D5008" t="str">
        <f>VLOOKUP(A5008,'ALL - prices'!B:I,8,FALSE)</f>
        <v>Materials</v>
      </c>
      <c r="E5008">
        <v>2016</v>
      </c>
      <c r="F5008" t="s">
        <v>681</v>
      </c>
      <c r="G5008" t="str">
        <f t="shared" si="363"/>
        <v>2016-Q3</v>
      </c>
      <c r="H5008" s="4">
        <f>INDEX('ALL - prices'!$J$3:$DY$219,MATCH('COMBINED DATA'!A5008,'ALL - prices'!$B$3:$B$219,0),MATCH('COMBINED DATA'!G5008,'ALL - prices'!$J$1:$DY$1,0))</f>
        <v>1.6483000000000001</v>
      </c>
      <c r="I5008" s="14">
        <f t="shared" si="366"/>
        <v>5.2236664965009588E-2</v>
      </c>
      <c r="J5008" s="6">
        <f>INDEX('market cap'!$B$3:$DQ$219,MATCH(A5008,'market cap'!$A$3:$A$219,0),MATCH(G5008,'market cap'!$B$1:$DQ$1,0))</f>
        <v>53.646299999999997</v>
      </c>
      <c r="K5008">
        <f t="shared" si="364"/>
        <v>3.9824125011812352</v>
      </c>
      <c r="L5008">
        <f>INDEX('PB2'!$D$2:$AQ$224,MATCH(A5008,'PB2'!$B$2:$B$224,0),MATCH(G5008,'PB2'!$D$1:$AQ$1,0))</f>
        <v>7.6451401710510298</v>
      </c>
      <c r="M5008" s="16">
        <f t="shared" si="365"/>
        <v>0.13080204909604989</v>
      </c>
      <c r="N5008" s="6">
        <f>INDEX('ROA2'!$D$2:$AQ$224,MATCH(A5008,'ROA2'!$B$2:$B$224,0),MATCH(G5008,'ROA2'!$D$1:$AQ$1,0))</f>
        <v>-56.934486389160199</v>
      </c>
      <c r="O5008" s="6">
        <v>0.63783650000000003</v>
      </c>
      <c r="P5008" s="28">
        <v>-0.1182177903688986</v>
      </c>
    </row>
    <row r="5009" spans="1:16" x14ac:dyDescent="0.3">
      <c r="A5009" t="s">
        <v>593</v>
      </c>
      <c r="B5009" t="str">
        <f>VLOOKUP(A5009,Sheet3!L:L,1,FALSE)</f>
        <v>OLA CN EQUITY</v>
      </c>
      <c r="C5009" t="str">
        <f>VLOOKUP(A5009,'ALL - prices'!B:C,2,FALSE)</f>
        <v>Orla Mining Ltd</v>
      </c>
      <c r="D5009" t="str">
        <f>VLOOKUP(A5009,'ALL - prices'!B:I,8,FALSE)</f>
        <v>Materials</v>
      </c>
      <c r="E5009">
        <v>2016</v>
      </c>
      <c r="F5009" t="s">
        <v>682</v>
      </c>
      <c r="G5009" t="str">
        <f t="shared" si="363"/>
        <v>2016-Q4</v>
      </c>
      <c r="H5009" s="4">
        <f>INDEX('ALL - prices'!$J$3:$DY$219,MATCH('COMBINED DATA'!A5009,'ALL - prices'!$B$3:$B$219,0),MATCH('COMBINED DATA'!G5009,'ALL - prices'!$J$1:$DY$1,0))</f>
        <v>1.2486999999999999</v>
      </c>
      <c r="I5009" s="14">
        <f t="shared" si="366"/>
        <v>0.2762841215729443</v>
      </c>
      <c r="J5009" s="6">
        <f>INDEX('market cap'!$B$3:$DQ$219,MATCH(A5009,'market cap'!$A$3:$A$219,0),MATCH(G5009,'market cap'!$B$1:$DQ$1,0))</f>
        <v>144.82499999999999</v>
      </c>
      <c r="K5009">
        <f t="shared" si="364"/>
        <v>4.9755261169826879</v>
      </c>
      <c r="L5009">
        <f>INDEX('PB2'!$D$2:$AQ$224,MATCH(A5009,'PB2'!$B$2:$B$224,0),MATCH(G5009,'PB2'!$D$1:$AQ$1,0))</f>
        <v>1.0679960250854501</v>
      </c>
      <c r="M5009" s="16">
        <f t="shared" si="365"/>
        <v>0.93633307288759826</v>
      </c>
      <c r="N5009" s="6">
        <f>INDEX('ROA2'!$D$2:$AQ$224,MATCH(A5009,'ROA2'!$B$2:$B$224,0),MATCH(G5009,'ROA2'!$D$1:$AQ$1,0))</f>
        <v>-18.426559448242202</v>
      </c>
      <c r="O5009" s="6">
        <v>5.5915689999999998</v>
      </c>
      <c r="P5009" s="28">
        <v>7.7664613110099534</v>
      </c>
    </row>
    <row r="5010" spans="1:16" x14ac:dyDescent="0.3">
      <c r="A5010" t="s">
        <v>593</v>
      </c>
      <c r="B5010" t="str">
        <f>VLOOKUP(A5010,Sheet3!L:L,1,FALSE)</f>
        <v>OLA CN EQUITY</v>
      </c>
      <c r="C5010" t="str">
        <f>VLOOKUP(A5010,'ALL - prices'!B:C,2,FALSE)</f>
        <v>Orla Mining Ltd</v>
      </c>
      <c r="D5010" t="str">
        <f>VLOOKUP(A5010,'ALL - prices'!B:I,8,FALSE)</f>
        <v>Materials</v>
      </c>
      <c r="E5010">
        <v>2017</v>
      </c>
      <c r="F5010" t="s">
        <v>679</v>
      </c>
      <c r="G5010" t="str">
        <f t="shared" si="363"/>
        <v>2017-Q1</v>
      </c>
      <c r="H5010" s="4">
        <f>INDEX('ALL - prices'!$J$3:$DY$219,MATCH('COMBINED DATA'!A5010,'ALL - prices'!$B$3:$B$219,0),MATCH('COMBINED DATA'!G5010,'ALL - prices'!$J$1:$DY$1,0))</f>
        <v>1.1987000000000001</v>
      </c>
      <c r="I5010" s="14">
        <f t="shared" si="366"/>
        <v>0.25720110160469167</v>
      </c>
      <c r="J5010" s="6">
        <f>INDEX('market cap'!$B$3:$DQ$219,MATCH(A5010,'market cap'!$A$3:$A$219,0),MATCH(G5010,'market cap'!$B$1:$DQ$1,0))</f>
        <v>153.88929999999999</v>
      </c>
      <c r="K5010">
        <f t="shared" si="364"/>
        <v>5.0362335127617959</v>
      </c>
      <c r="L5010">
        <f>INDEX('PB2'!$D$2:$AQ$224,MATCH(A5010,'PB2'!$B$2:$B$224,0),MATCH(G5010,'PB2'!$D$1:$AQ$1,0))</f>
        <v>1.14034700393677</v>
      </c>
      <c r="M5010" s="16">
        <f t="shared" si="365"/>
        <v>0.87692605544430235</v>
      </c>
      <c r="N5010" s="6">
        <f>INDEX('ROA2'!$D$2:$AQ$224,MATCH(A5010,'ROA2'!$B$2:$B$224,0),MATCH(G5010,'ROA2'!$D$1:$AQ$1,0))</f>
        <v>-4.1266908645629901</v>
      </c>
      <c r="O5010" s="6">
        <v>103.38175200000001</v>
      </c>
      <c r="P5010" s="28">
        <v>17.488862786098146</v>
      </c>
    </row>
    <row r="5011" spans="1:16" x14ac:dyDescent="0.3">
      <c r="A5011" t="s">
        <v>593</v>
      </c>
      <c r="B5011" t="str">
        <f>VLOOKUP(A5011,Sheet3!L:L,1,FALSE)</f>
        <v>OLA CN EQUITY</v>
      </c>
      <c r="C5011" t="str">
        <f>VLOOKUP(A5011,'ALL - prices'!B:C,2,FALSE)</f>
        <v>Orla Mining Ltd</v>
      </c>
      <c r="D5011" t="str">
        <f>VLOOKUP(A5011,'ALL - prices'!B:I,8,FALSE)</f>
        <v>Materials</v>
      </c>
      <c r="E5011">
        <v>2017</v>
      </c>
      <c r="F5011" t="s">
        <v>680</v>
      </c>
      <c r="G5011" t="str">
        <f t="shared" si="363"/>
        <v>2017-Q2</v>
      </c>
      <c r="H5011" s="4">
        <f>INDEX('ALL - prices'!$J$3:$DY$219,MATCH('COMBINED DATA'!A5011,'ALL - prices'!$B$3:$B$219,0),MATCH('COMBINED DATA'!G5011,'ALL - prices'!$J$1:$DY$1,0))</f>
        <v>1.3086</v>
      </c>
      <c r="I5011" s="14">
        <f t="shared" si="366"/>
        <v>0.2677307400480316</v>
      </c>
      <c r="J5011" s="6">
        <f>INDEX('market cap'!$B$3:$DQ$219,MATCH(A5011,'market cap'!$A$3:$A$219,0),MATCH(G5011,'market cap'!$B$1:$DQ$1,0))</f>
        <v>167.9958</v>
      </c>
      <c r="K5011">
        <f t="shared" si="364"/>
        <v>5.1239389790907541</v>
      </c>
      <c r="L5011">
        <f>INDEX('PB2'!$D$2:$AQ$224,MATCH(A5011,'PB2'!$B$2:$B$224,0),MATCH(G5011,'PB2'!$D$1:$AQ$1,0))</f>
        <v>1.2869399785995499</v>
      </c>
      <c r="M5011" s="16">
        <f t="shared" si="365"/>
        <v>0.77703701542336234</v>
      </c>
      <c r="N5011" s="6">
        <f>INDEX('ROA2'!$D$2:$AQ$224,MATCH(A5011,'ROA2'!$B$2:$B$224,0),MATCH(G5011,'ROA2'!$D$1:$AQ$1,0))</f>
        <v>-5.8511462211608896</v>
      </c>
      <c r="O5011" s="6">
        <v>102.62001600000001</v>
      </c>
      <c r="P5011" s="28">
        <v>-7.3681862153003467E-3</v>
      </c>
    </row>
    <row r="5012" spans="1:16" x14ac:dyDescent="0.3">
      <c r="A5012" t="s">
        <v>593</v>
      </c>
      <c r="B5012" t="str">
        <f>VLOOKUP(A5012,Sheet3!L:L,1,FALSE)</f>
        <v>OLA CN EQUITY</v>
      </c>
      <c r="C5012" t="str">
        <f>VLOOKUP(A5012,'ALL - prices'!B:C,2,FALSE)</f>
        <v>Orla Mining Ltd</v>
      </c>
      <c r="D5012" t="str">
        <f>VLOOKUP(A5012,'ALL - prices'!B:I,8,FALSE)</f>
        <v>Materials</v>
      </c>
      <c r="E5012">
        <v>2017</v>
      </c>
      <c r="F5012" t="s">
        <v>681</v>
      </c>
      <c r="G5012" t="str">
        <f t="shared" si="363"/>
        <v>2017-Q3</v>
      </c>
      <c r="H5012" s="4">
        <f>INDEX('ALL - prices'!$J$3:$DY$219,MATCH('COMBINED DATA'!A5012,'ALL - prices'!$B$3:$B$219,0),MATCH('COMBINED DATA'!G5012,'ALL - prices'!$J$1:$DY$1,0))</f>
        <v>1.1987000000000001</v>
      </c>
      <c r="I5012" s="14">
        <f t="shared" si="366"/>
        <v>0.25183807462997565</v>
      </c>
      <c r="J5012" s="6">
        <f>INDEX('market cap'!$B$3:$DQ$219,MATCH(A5012,'market cap'!$A$3:$A$219,0),MATCH(G5012,'market cap'!$B$1:$DQ$1,0))</f>
        <v>153.95349999999999</v>
      </c>
      <c r="K5012">
        <f t="shared" si="364"/>
        <v>5.0366506087661893</v>
      </c>
      <c r="L5012">
        <f>INDEX('PB2'!$D$2:$AQ$224,MATCH(A5012,'PB2'!$B$2:$B$224,0),MATCH(G5012,'PB2'!$D$1:$AQ$1,0))</f>
        <v>1.2352249622345</v>
      </c>
      <c r="M5012" s="16">
        <f t="shared" si="365"/>
        <v>0.80956913159447308</v>
      </c>
      <c r="N5012" s="6">
        <f>INDEX('ROA2'!$D$2:$AQ$224,MATCH(A5012,'ROA2'!$B$2:$B$224,0),MATCH(G5012,'ROA2'!$D$1:$AQ$1,0))</f>
        <v>-10.9796361923218</v>
      </c>
      <c r="O5012" s="6">
        <v>101.846864</v>
      </c>
      <c r="P5012" s="28">
        <v>-7.5341247267005909E-3</v>
      </c>
    </row>
    <row r="5013" spans="1:16" x14ac:dyDescent="0.3">
      <c r="A5013" t="s">
        <v>593</v>
      </c>
      <c r="B5013" t="str">
        <f>VLOOKUP(A5013,Sheet3!L:L,1,FALSE)</f>
        <v>OLA CN EQUITY</v>
      </c>
      <c r="C5013" t="str">
        <f>VLOOKUP(A5013,'ALL - prices'!B:C,2,FALSE)</f>
        <v>Orla Mining Ltd</v>
      </c>
      <c r="D5013" t="str">
        <f>VLOOKUP(A5013,'ALL - prices'!B:I,8,FALSE)</f>
        <v>Materials</v>
      </c>
      <c r="E5013">
        <v>2017</v>
      </c>
      <c r="F5013" t="s">
        <v>682</v>
      </c>
      <c r="G5013" t="str">
        <f t="shared" si="363"/>
        <v>2017-Q4</v>
      </c>
      <c r="H5013" s="4">
        <f>INDEX('ALL - prices'!$J$3:$DY$219,MATCH('COMBINED DATA'!A5013,'ALL - prices'!$B$3:$B$219,0),MATCH('COMBINED DATA'!G5013,'ALL - prices'!$J$1:$DY$1,0))</f>
        <v>1.7781</v>
      </c>
      <c r="I5013" s="14">
        <f t="shared" si="366"/>
        <v>0.11942437983929413</v>
      </c>
      <c r="J5013" s="6">
        <f>INDEX('market cap'!$B$3:$DQ$219,MATCH(A5013,'market cap'!$A$3:$A$219,0),MATCH(G5013,'market cap'!$B$1:$DQ$1,0))</f>
        <v>285.29790000000003</v>
      </c>
      <c r="K5013">
        <f t="shared" si="364"/>
        <v>5.653533897519389</v>
      </c>
      <c r="L5013">
        <f>INDEX('PB2'!$D$2:$AQ$224,MATCH(A5013,'PB2'!$B$2:$B$224,0),MATCH(G5013,'PB2'!$D$1:$AQ$1,0))</f>
        <v>1.7795230150222801</v>
      </c>
      <c r="M5013" s="16">
        <f t="shared" si="365"/>
        <v>0.56194833759285756</v>
      </c>
      <c r="N5013" s="6">
        <f>INDEX('ROA2'!$D$2:$AQ$224,MATCH(A5013,'ROA2'!$B$2:$B$224,0),MATCH(G5013,'ROA2'!$D$1:$AQ$1,0))</f>
        <v>-14.010786056518601</v>
      </c>
      <c r="O5013" s="6">
        <v>101.08769599999999</v>
      </c>
      <c r="P5013" s="28">
        <v>-7.4540144898325245E-3</v>
      </c>
    </row>
    <row r="5014" spans="1:16" x14ac:dyDescent="0.3">
      <c r="A5014" t="s">
        <v>593</v>
      </c>
      <c r="B5014" t="str">
        <f>VLOOKUP(A5014,Sheet3!L:L,1,FALSE)</f>
        <v>OLA CN EQUITY</v>
      </c>
      <c r="C5014" t="str">
        <f>VLOOKUP(A5014,'ALL - prices'!B:C,2,FALSE)</f>
        <v>Orla Mining Ltd</v>
      </c>
      <c r="D5014" t="str">
        <f>VLOOKUP(A5014,'ALL - prices'!B:I,8,FALSE)</f>
        <v>Materials</v>
      </c>
      <c r="E5014">
        <v>2018</v>
      </c>
      <c r="F5014" t="s">
        <v>679</v>
      </c>
      <c r="G5014" t="str">
        <f t="shared" si="363"/>
        <v>2018-Q1</v>
      </c>
      <c r="H5014" s="4">
        <f>INDEX('ALL - prices'!$J$3:$DY$219,MATCH('COMBINED DATA'!A5014,'ALL - prices'!$B$3:$B$219,0),MATCH('COMBINED DATA'!G5014,'ALL - prices'!$J$1:$DY$1,0))</f>
        <v>1.3186</v>
      </c>
      <c r="I5014" s="14">
        <f t="shared" si="366"/>
        <v>0.11943344031998183</v>
      </c>
      <c r="J5014" s="6">
        <f>INDEX('market cap'!$B$3:$DQ$219,MATCH(A5014,'market cap'!$A$3:$A$219,0),MATCH(G5014,'market cap'!$B$1:$DQ$1,0))</f>
        <v>235.6961</v>
      </c>
      <c r="K5014">
        <f t="shared" si="364"/>
        <v>5.4625432633478299</v>
      </c>
      <c r="L5014">
        <f>INDEX('PB2'!$D$2:$AQ$224,MATCH(A5014,'PB2'!$B$2:$B$224,0),MATCH(G5014,'PB2'!$D$1:$AQ$1,0))</f>
        <v>1.13820505142212</v>
      </c>
      <c r="M5014" s="16">
        <f t="shared" si="365"/>
        <v>0.87857631518201318</v>
      </c>
      <c r="N5014" s="6">
        <f>INDEX('ROA2'!$D$2:$AQ$224,MATCH(A5014,'ROA2'!$B$2:$B$224,0),MATCH(G5014,'ROA2'!$D$1:$AQ$1,0))</f>
        <v>-12.3927459716797</v>
      </c>
      <c r="O5014" s="6">
        <v>129.912192</v>
      </c>
      <c r="P5014" s="28">
        <v>0.28514346592685241</v>
      </c>
    </row>
    <row r="5015" spans="1:16" x14ac:dyDescent="0.3">
      <c r="A5015" t="s">
        <v>593</v>
      </c>
      <c r="B5015" t="str">
        <f>VLOOKUP(A5015,Sheet3!L:L,1,FALSE)</f>
        <v>OLA CN EQUITY</v>
      </c>
      <c r="C5015" t="str">
        <f>VLOOKUP(A5015,'ALL - prices'!B:C,2,FALSE)</f>
        <v>Orla Mining Ltd</v>
      </c>
      <c r="D5015" t="str">
        <f>VLOOKUP(A5015,'ALL - prices'!B:I,8,FALSE)</f>
        <v>Materials</v>
      </c>
      <c r="E5015">
        <v>2018</v>
      </c>
      <c r="F5015" t="s">
        <v>680</v>
      </c>
      <c r="G5015" t="str">
        <f t="shared" si="363"/>
        <v>2018-Q2</v>
      </c>
      <c r="H5015" s="4">
        <f>INDEX('ALL - prices'!$J$3:$DY$219,MATCH('COMBINED DATA'!A5015,'ALL - prices'!$B$3:$B$219,0),MATCH('COMBINED DATA'!G5015,'ALL - prices'!$J$1:$DY$1,0))</f>
        <v>1.2386999999999999</v>
      </c>
      <c r="I5015" s="14">
        <f t="shared" si="366"/>
        <v>0.10710824353584243</v>
      </c>
      <c r="J5015" s="6">
        <f>INDEX('market cap'!$B$3:$DQ$219,MATCH(A5015,'market cap'!$A$3:$A$219,0),MATCH(G5015,'market cap'!$B$1:$DQ$1,0))</f>
        <v>222.2261</v>
      </c>
      <c r="K5015">
        <f t="shared" si="364"/>
        <v>5.4036953320536139</v>
      </c>
      <c r="L5015">
        <f>INDEX('PB2'!$D$2:$AQ$224,MATCH(A5015,'PB2'!$B$2:$B$224,0),MATCH(G5015,'PB2'!$D$1:$AQ$1,0))</f>
        <v>1.0886820554733301</v>
      </c>
      <c r="M5015" s="16">
        <f t="shared" si="365"/>
        <v>0.91854182309014598</v>
      </c>
      <c r="N5015" s="6">
        <f>INDEX('ROA2'!$D$2:$AQ$224,MATCH(A5015,'ROA2'!$B$2:$B$224,0),MATCH(G5015,'ROA2'!$D$1:$AQ$1,0))</f>
        <v>-13.7575235366821</v>
      </c>
      <c r="O5015" s="6">
        <v>164.65548799999999</v>
      </c>
      <c r="P5015" s="28">
        <v>0.26743676220935436</v>
      </c>
    </row>
    <row r="5016" spans="1:16" x14ac:dyDescent="0.3">
      <c r="A5016" t="s">
        <v>593</v>
      </c>
      <c r="B5016" t="str">
        <f>VLOOKUP(A5016,Sheet3!L:L,1,FALSE)</f>
        <v>OLA CN EQUITY</v>
      </c>
      <c r="C5016" t="str">
        <f>VLOOKUP(A5016,'ALL - prices'!B:C,2,FALSE)</f>
        <v>Orla Mining Ltd</v>
      </c>
      <c r="D5016" t="str">
        <f>VLOOKUP(A5016,'ALL - prices'!B:I,8,FALSE)</f>
        <v>Materials</v>
      </c>
      <c r="E5016">
        <v>2018</v>
      </c>
      <c r="F5016" t="s">
        <v>681</v>
      </c>
      <c r="G5016" t="str">
        <f t="shared" si="363"/>
        <v>2018-Q3</v>
      </c>
      <c r="H5016" s="4">
        <f>INDEX('ALL - prices'!$J$3:$DY$219,MATCH('COMBINED DATA'!A5016,'ALL - prices'!$B$3:$B$219,0),MATCH('COMBINED DATA'!G5016,'ALL - prices'!$J$1:$DY$1,0))</f>
        <v>1.2786999999999999</v>
      </c>
      <c r="I5016" s="14">
        <f t="shared" si="366"/>
        <v>0.25562716828746185</v>
      </c>
      <c r="J5016" s="6">
        <f>INDEX('market cap'!$B$3:$DQ$219,MATCH(A5016,'market cap'!$A$3:$A$219,0),MATCH(G5016,'market cap'!$B$1:$DQ$1,0))</f>
        <v>229.3947</v>
      </c>
      <c r="K5016">
        <f t="shared" si="364"/>
        <v>5.4354441006794643</v>
      </c>
      <c r="L5016">
        <f>INDEX('PB2'!$D$2:$AQ$224,MATCH(A5016,'PB2'!$B$2:$B$224,0),MATCH(G5016,'PB2'!$D$1:$AQ$1,0))</f>
        <v>1.13004803657532</v>
      </c>
      <c r="M5016" s="16">
        <f t="shared" si="365"/>
        <v>0.88491813412690079</v>
      </c>
      <c r="N5016" s="6">
        <f>INDEX('ROA2'!$D$2:$AQ$224,MATCH(A5016,'ROA2'!$B$2:$B$224,0),MATCH(G5016,'ROA2'!$D$1:$AQ$1,0))</f>
        <v>-15.8006839752197</v>
      </c>
      <c r="O5016" s="6">
        <v>158.86188799999999</v>
      </c>
      <c r="P5016" s="28">
        <v>-3.5186194340512948E-2</v>
      </c>
    </row>
    <row r="5017" spans="1:16" x14ac:dyDescent="0.3">
      <c r="A5017" t="s">
        <v>593</v>
      </c>
      <c r="B5017" t="str">
        <f>VLOOKUP(A5017,Sheet3!L:L,1,FALSE)</f>
        <v>OLA CN EQUITY</v>
      </c>
      <c r="C5017" t="str">
        <f>VLOOKUP(A5017,'ALL - prices'!B:C,2,FALSE)</f>
        <v>Orla Mining Ltd</v>
      </c>
      <c r="D5017" t="str">
        <f>VLOOKUP(A5017,'ALL - prices'!B:I,8,FALSE)</f>
        <v>Materials</v>
      </c>
      <c r="E5017">
        <v>2018</v>
      </c>
      <c r="F5017" t="s">
        <v>682</v>
      </c>
      <c r="G5017" t="str">
        <f t="shared" si="363"/>
        <v>2018-Q4</v>
      </c>
      <c r="H5017" s="4">
        <f>INDEX('ALL - prices'!$J$3:$DY$219,MATCH('COMBINED DATA'!A5017,'ALL - prices'!$B$3:$B$219,0),MATCH('COMBINED DATA'!G5017,'ALL - prices'!$J$1:$DY$1,0))</f>
        <v>1.0488999999999999</v>
      </c>
      <c r="I5017" s="14">
        <f t="shared" si="366"/>
        <v>0.44417100592001668</v>
      </c>
      <c r="J5017" s="6">
        <f>INDEX('market cap'!$B$3:$DQ$219,MATCH(A5017,'market cap'!$A$3:$A$219,0),MATCH(G5017,'market cap'!$B$1:$DQ$1,0))</f>
        <v>188.17529999999999</v>
      </c>
      <c r="K5017">
        <f t="shared" si="364"/>
        <v>5.2373739751799864</v>
      </c>
      <c r="L5017">
        <f>INDEX('PB2'!$D$2:$AQ$224,MATCH(A5017,'PB2'!$B$2:$B$224,0),MATCH(G5017,'PB2'!$D$1:$AQ$1,0))</f>
        <v>1.06103599071503</v>
      </c>
      <c r="M5017" s="16">
        <f t="shared" si="365"/>
        <v>0.94247509863082224</v>
      </c>
      <c r="N5017" s="6">
        <f>INDEX('ROA2'!$D$2:$AQ$224,MATCH(A5017,'ROA2'!$B$2:$B$224,0),MATCH(G5017,'ROA2'!$D$1:$AQ$1,0))</f>
        <v>-19.641881942748999</v>
      </c>
      <c r="O5017" s="6">
        <v>162.368224</v>
      </c>
      <c r="P5017" s="28">
        <v>2.2071599703007462E-2</v>
      </c>
    </row>
    <row r="5018" spans="1:16" x14ac:dyDescent="0.3">
      <c r="A5018" t="s">
        <v>593</v>
      </c>
      <c r="B5018" t="str">
        <f>VLOOKUP(A5018,Sheet3!L:L,1,FALSE)</f>
        <v>OLA CN EQUITY</v>
      </c>
      <c r="C5018" t="str">
        <f>VLOOKUP(A5018,'ALL - prices'!B:C,2,FALSE)</f>
        <v>Orla Mining Ltd</v>
      </c>
      <c r="D5018" t="str">
        <f>VLOOKUP(A5018,'ALL - prices'!B:I,8,FALSE)</f>
        <v>Materials</v>
      </c>
      <c r="E5018">
        <v>2019</v>
      </c>
      <c r="F5018" t="s">
        <v>679</v>
      </c>
      <c r="G5018" t="str">
        <f t="shared" si="363"/>
        <v>2019-Q1</v>
      </c>
      <c r="H5018" s="4">
        <f>INDEX('ALL - prices'!$J$3:$DY$219,MATCH('COMBINED DATA'!A5018,'ALL - prices'!$B$3:$B$219,0),MATCH('COMBINED DATA'!G5018,'ALL - prices'!$J$1:$DY$1,0))</f>
        <v>1.0589</v>
      </c>
      <c r="I5018" s="14">
        <f t="shared" si="366"/>
        <v>0.42805862040145753</v>
      </c>
      <c r="J5018" s="6">
        <f>INDEX('market cap'!$B$3:$DQ$219,MATCH(A5018,'market cap'!$A$3:$A$219,0),MATCH(G5018,'market cap'!$B$1:$DQ$1,0))</f>
        <v>190.26310000000001</v>
      </c>
      <c r="K5018">
        <f t="shared" si="364"/>
        <v>5.2484078511386878</v>
      </c>
      <c r="L5018">
        <f>INDEX('PB2'!$D$2:$AQ$224,MATCH(A5018,'PB2'!$B$2:$B$224,0),MATCH(G5018,'PB2'!$D$1:$AQ$1,0))</f>
        <v>0.85634601116180398</v>
      </c>
      <c r="M5018" s="16">
        <f t="shared" si="365"/>
        <v>1.1677522718221116</v>
      </c>
      <c r="N5018" s="6">
        <f>INDEX('ROA2'!$D$2:$AQ$224,MATCH(A5018,'ROA2'!$B$2:$B$224,0),MATCH(G5018,'ROA2'!$D$1:$AQ$1,0))</f>
        <v>-25.629829406738299</v>
      </c>
      <c r="O5018" s="6">
        <v>137.96022400000001</v>
      </c>
      <c r="P5018" s="28">
        <v>-0.15032497984334661</v>
      </c>
    </row>
    <row r="5019" spans="1:16" x14ac:dyDescent="0.3">
      <c r="A5019" t="s">
        <v>593</v>
      </c>
      <c r="B5019" t="str">
        <f>VLOOKUP(A5019,Sheet3!L:L,1,FALSE)</f>
        <v>OLA CN EQUITY</v>
      </c>
      <c r="C5019" t="str">
        <f>VLOOKUP(A5019,'ALL - prices'!B:C,2,FALSE)</f>
        <v>Orla Mining Ltd</v>
      </c>
      <c r="D5019" t="str">
        <f>VLOOKUP(A5019,'ALL - prices'!B:I,8,FALSE)</f>
        <v>Materials</v>
      </c>
      <c r="E5019">
        <v>2019</v>
      </c>
      <c r="F5019" t="s">
        <v>680</v>
      </c>
      <c r="G5019" t="str">
        <f t="shared" si="363"/>
        <v>2019-Q2</v>
      </c>
      <c r="H5019" s="4">
        <f>INDEX('ALL - prices'!$J$3:$DY$219,MATCH('COMBINED DATA'!A5019,'ALL - prices'!$B$3:$B$219,0),MATCH('COMBINED DATA'!G5019,'ALL - prices'!$J$1:$DY$1,0))</f>
        <v>1.0988</v>
      </c>
      <c r="I5019" s="14">
        <f t="shared" si="366"/>
        <v>0.9987661066702912</v>
      </c>
      <c r="J5019" s="6">
        <f>INDEX('market cap'!$B$3:$DQ$219,MATCH(A5019,'market cap'!$A$3:$A$219,0),MATCH(G5019,'market cap'!$B$1:$DQ$1,0))</f>
        <v>197.44290000000001</v>
      </c>
      <c r="K5019">
        <f t="shared" si="364"/>
        <v>5.2854494286156379</v>
      </c>
      <c r="L5019">
        <f>INDEX('PB2'!$D$2:$AQ$224,MATCH(A5019,'PB2'!$B$2:$B$224,0),MATCH(G5019,'PB2'!$D$1:$AQ$1,0))</f>
        <v>1.24541199207306</v>
      </c>
      <c r="M5019" s="16">
        <f t="shared" si="365"/>
        <v>0.80294714228296649</v>
      </c>
      <c r="N5019" s="6">
        <f>INDEX('ROA2'!$D$2:$AQ$224,MATCH(A5019,'ROA2'!$B$2:$B$224,0),MATCH(G5019,'ROA2'!$D$1:$AQ$1,0))</f>
        <v>-21.418350219726602</v>
      </c>
      <c r="O5019" s="6">
        <v>178.56700799999999</v>
      </c>
      <c r="P5019" s="28">
        <v>0.29433689524887968</v>
      </c>
    </row>
    <row r="5020" spans="1:16" x14ac:dyDescent="0.3">
      <c r="A5020" t="s">
        <v>593</v>
      </c>
      <c r="B5020" t="str">
        <f>VLOOKUP(A5020,Sheet3!L:L,1,FALSE)</f>
        <v>OLA CN EQUITY</v>
      </c>
      <c r="C5020" t="str">
        <f>VLOOKUP(A5020,'ALL - prices'!B:C,2,FALSE)</f>
        <v>Orla Mining Ltd</v>
      </c>
      <c r="D5020" t="str">
        <f>VLOOKUP(A5020,'ALL - prices'!B:I,8,FALSE)</f>
        <v>Materials</v>
      </c>
      <c r="E5020">
        <v>2019</v>
      </c>
      <c r="F5020" t="s">
        <v>681</v>
      </c>
      <c r="G5020" t="str">
        <f t="shared" si="363"/>
        <v>2019-Q3</v>
      </c>
      <c r="H5020" s="4">
        <f>INDEX('ALL - prices'!$J$3:$DY$219,MATCH('COMBINED DATA'!A5020,'ALL - prices'!$B$3:$B$219,0),MATCH('COMBINED DATA'!G5020,'ALL - prices'!$J$1:$DY$1,0))</f>
        <v>1.5783</v>
      </c>
      <c r="I5020" s="14">
        <f t="shared" si="366"/>
        <v>1.565693206165669</v>
      </c>
      <c r="J5020" s="6">
        <f>INDEX('market cap'!$B$3:$DQ$219,MATCH(A5020,'market cap'!$A$3:$A$219,0),MATCH(G5020,'market cap'!$B$1:$DQ$1,0))</f>
        <v>293.2867</v>
      </c>
      <c r="K5020">
        <f t="shared" si="364"/>
        <v>5.6811506288931888</v>
      </c>
      <c r="L5020">
        <f>INDEX('PB2'!$D$2:$AQ$224,MATCH(A5020,'PB2'!$B$2:$B$224,0),MATCH(G5020,'PB2'!$D$1:$AQ$1,0))</f>
        <v>1.41262602806091</v>
      </c>
      <c r="M5020" s="16">
        <f t="shared" si="365"/>
        <v>0.70790144039231995</v>
      </c>
      <c r="N5020" s="6">
        <f>INDEX('ROA2'!$D$2:$AQ$224,MATCH(A5020,'ROA2'!$B$2:$B$224,0),MATCH(G5020,'ROA2'!$D$1:$AQ$1,0))</f>
        <v>-24.943822860717798</v>
      </c>
      <c r="O5020" s="6">
        <v>130.68509599999999</v>
      </c>
      <c r="P5020" s="28">
        <v>-0.26814534519164929</v>
      </c>
    </row>
    <row r="5021" spans="1:16" x14ac:dyDescent="0.3">
      <c r="A5021" t="s">
        <v>593</v>
      </c>
      <c r="B5021" t="str">
        <f>VLOOKUP(A5021,Sheet3!L:L,1,FALSE)</f>
        <v>OLA CN EQUITY</v>
      </c>
      <c r="C5021" t="str">
        <f>VLOOKUP(A5021,'ALL - prices'!B:C,2,FALSE)</f>
        <v>Orla Mining Ltd</v>
      </c>
      <c r="D5021" t="str">
        <f>VLOOKUP(A5021,'ALL - prices'!B:I,8,FALSE)</f>
        <v>Materials</v>
      </c>
      <c r="E5021">
        <v>2019</v>
      </c>
      <c r="F5021" t="s">
        <v>682</v>
      </c>
      <c r="G5021" t="str">
        <f t="shared" si="363"/>
        <v>2019-Q4</v>
      </c>
      <c r="H5021" s="4">
        <f>INDEX('ALL - prices'!$J$3:$DY$219,MATCH('COMBINED DATA'!A5021,'ALL - prices'!$B$3:$B$219,0),MATCH('COMBINED DATA'!G5021,'ALL - prices'!$J$1:$DY$1,0))</f>
        <v>1.9979</v>
      </c>
      <c r="I5021" s="14">
        <f t="shared" si="366"/>
        <v>2.0644586974152181</v>
      </c>
      <c r="J5021" s="6">
        <f>INDEX('market cap'!$B$3:$DQ$219,MATCH(A5021,'market cap'!$A$3:$A$219,0),MATCH(G5021,'market cap'!$B$1:$DQ$1,0))</f>
        <v>372.07400000000001</v>
      </c>
      <c r="K5021">
        <f t="shared" si="364"/>
        <v>5.9190927592214289</v>
      </c>
      <c r="L5021">
        <f>INDEX('PB2'!$D$2:$AQ$224,MATCH(A5021,'PB2'!$B$2:$B$224,0),MATCH(G5021,'PB2'!$D$1:$AQ$1,0))</f>
        <v>2.2997241020202601</v>
      </c>
      <c r="M5021" s="16">
        <f t="shared" si="365"/>
        <v>0.43483476958019474</v>
      </c>
      <c r="N5021" s="6">
        <f>INDEX('ROA2'!$D$2:$AQ$224,MATCH(A5021,'ROA2'!$B$2:$B$224,0),MATCH(G5021,'ROA2'!$D$1:$AQ$1,0))</f>
        <v>-20.8537197113037</v>
      </c>
      <c r="O5021" s="6">
        <v>171.82499200000001</v>
      </c>
      <c r="P5021" s="28">
        <v>0.31480174296233465</v>
      </c>
    </row>
    <row r="5022" spans="1:16" x14ac:dyDescent="0.3">
      <c r="A5022" t="s">
        <v>593</v>
      </c>
      <c r="B5022" t="str">
        <f>VLOOKUP(A5022,Sheet3!L:L,1,FALSE)</f>
        <v>OLA CN EQUITY</v>
      </c>
      <c r="C5022" t="str">
        <f>VLOOKUP(A5022,'ALL - prices'!B:C,2,FALSE)</f>
        <v>Orla Mining Ltd</v>
      </c>
      <c r="D5022" t="str">
        <f>VLOOKUP(A5022,'ALL - prices'!B:I,8,FALSE)</f>
        <v>Materials</v>
      </c>
      <c r="E5022">
        <v>2020</v>
      </c>
      <c r="F5022" t="s">
        <v>679</v>
      </c>
      <c r="G5022" t="str">
        <f t="shared" si="363"/>
        <v>2020-Q1</v>
      </c>
      <c r="H5022" s="4">
        <f>INDEX('ALL - prices'!$J$3:$DY$219,MATCH('COMBINED DATA'!A5022,'ALL - prices'!$B$3:$B$219,0),MATCH('COMBINED DATA'!G5022,'ALL - prices'!$J$1:$DY$1,0))</f>
        <v>1.9979</v>
      </c>
      <c r="I5022" s="14">
        <f t="shared" si="366"/>
        <v>1.2793115935272874</v>
      </c>
      <c r="J5022" s="6">
        <f>INDEX('market cap'!$B$3:$DQ$219,MATCH(A5022,'market cap'!$A$3:$A$219,0),MATCH(G5022,'market cap'!$B$1:$DQ$1,0))</f>
        <v>374.36430000000001</v>
      </c>
      <c r="K5022">
        <f t="shared" si="364"/>
        <v>5.9252293874929896</v>
      </c>
      <c r="L5022">
        <f>INDEX('PB2'!$D$2:$AQ$224,MATCH(A5022,'PB2'!$B$2:$B$224,0),MATCH(G5022,'PB2'!$D$1:$AQ$1,0))</f>
        <v>2.4321579933166499</v>
      </c>
      <c r="M5022" s="16">
        <f t="shared" si="365"/>
        <v>0.41115749994363421</v>
      </c>
      <c r="N5022" s="6">
        <f>INDEX('ROA2'!$D$2:$AQ$224,MATCH(A5022,'ROA2'!$B$2:$B$224,0),MATCH(G5022,'ROA2'!$D$1:$AQ$1,0))</f>
        <v>-15.3083333969116</v>
      </c>
      <c r="O5022" s="6">
        <v>151.29988800000001</v>
      </c>
      <c r="P5022" s="28">
        <v>-0.11945354259059124</v>
      </c>
    </row>
    <row r="5023" spans="1:16" x14ac:dyDescent="0.3">
      <c r="A5023" t="s">
        <v>593</v>
      </c>
      <c r="B5023" t="str">
        <f>VLOOKUP(A5023,Sheet3!L:L,1,FALSE)</f>
        <v>OLA CN EQUITY</v>
      </c>
      <c r="C5023" t="str">
        <f>VLOOKUP(A5023,'ALL - prices'!B:C,2,FALSE)</f>
        <v>Orla Mining Ltd</v>
      </c>
      <c r="D5023" t="str">
        <f>VLOOKUP(A5023,'ALL - prices'!B:I,8,FALSE)</f>
        <v>Materials</v>
      </c>
      <c r="E5023">
        <v>2020</v>
      </c>
      <c r="F5023" t="s">
        <v>680</v>
      </c>
      <c r="G5023" t="str">
        <f t="shared" si="363"/>
        <v>2020-Q2</v>
      </c>
      <c r="H5023" s="4">
        <f>INDEX('ALL - prices'!$J$3:$DY$219,MATCH('COMBINED DATA'!A5023,'ALL - prices'!$B$3:$B$219,0),MATCH('COMBINED DATA'!G5023,'ALL - prices'!$J$1:$DY$1,0))</f>
        <v>3.8159999999999998</v>
      </c>
      <c r="I5023" s="14">
        <f t="shared" si="366"/>
        <v>0.95403336943735906</v>
      </c>
      <c r="J5023" s="6">
        <f>INDEX('market cap'!$B$3:$DQ$219,MATCH(A5023,'market cap'!$A$3:$A$219,0),MATCH(G5023,'market cap'!$B$1:$DQ$1,0))</f>
        <v>857.62009999999998</v>
      </c>
      <c r="K5023">
        <f t="shared" si="364"/>
        <v>6.7541612275418839</v>
      </c>
      <c r="L5023">
        <f>INDEX('PB2'!$D$2:$AQ$224,MATCH(A5023,'PB2'!$B$2:$B$224,0),MATCH(G5023,'PB2'!$D$1:$AQ$1,0))</f>
        <v>3.9531059265136701</v>
      </c>
      <c r="M5023" s="16">
        <f t="shared" si="365"/>
        <v>0.25296564741484723</v>
      </c>
      <c r="N5023" s="6">
        <f>INDEX('ROA2'!$D$2:$AQ$224,MATCH(A5023,'ROA2'!$B$2:$B$224,0),MATCH(G5023,'ROA2'!$D$1:$AQ$1,0))</f>
        <v>-15.803016662597701</v>
      </c>
      <c r="O5023" s="6">
        <v>135.42599999999999</v>
      </c>
      <c r="P5023" s="28">
        <v>-0.10491672009697735</v>
      </c>
    </row>
    <row r="5024" spans="1:16" x14ac:dyDescent="0.3">
      <c r="A5024" t="s">
        <v>593</v>
      </c>
      <c r="B5024" t="str">
        <f>VLOOKUP(A5024,Sheet3!L:L,1,FALSE)</f>
        <v>OLA CN EQUITY</v>
      </c>
      <c r="C5024" t="str">
        <f>VLOOKUP(A5024,'ALL - prices'!B:C,2,FALSE)</f>
        <v>Orla Mining Ltd</v>
      </c>
      <c r="D5024" t="str">
        <f>VLOOKUP(A5024,'ALL - prices'!B:I,8,FALSE)</f>
        <v>Materials</v>
      </c>
      <c r="E5024">
        <v>2020</v>
      </c>
      <c r="F5024" t="s">
        <v>681</v>
      </c>
      <c r="G5024" t="str">
        <f t="shared" si="363"/>
        <v>2020-Q3</v>
      </c>
      <c r="H5024" s="4">
        <f>INDEX('ALL - prices'!$J$3:$DY$219,MATCH('COMBINED DATA'!A5024,'ALL - prices'!$B$3:$B$219,0),MATCH('COMBINED DATA'!G5024,'ALL - prices'!$J$1:$DY$1,0))</f>
        <v>5.2244999999999999</v>
      </c>
      <c r="I5024" s="14">
        <f t="shared" si="366"/>
        <v>1.1638835089904891</v>
      </c>
      <c r="J5024" s="6">
        <f>INDEX('market cap'!$B$3:$DQ$219,MATCH(A5024,'market cap'!$A$3:$A$219,0),MATCH(G5024,'market cap'!$B$1:$DQ$1,0))</f>
        <v>1194.3364999999999</v>
      </c>
      <c r="K5024">
        <f t="shared" si="364"/>
        <v>7.0853460800427621</v>
      </c>
      <c r="L5024">
        <f>INDEX('PB2'!$D$2:$AQ$224,MATCH(A5024,'PB2'!$B$2:$B$224,0),MATCH(G5024,'PB2'!$D$1:$AQ$1,0))</f>
        <v>5.6534738540649396</v>
      </c>
      <c r="M5024" s="16">
        <f t="shared" si="365"/>
        <v>0.17688239581774731</v>
      </c>
      <c r="N5024" s="6">
        <f>INDEX('ROA2'!$D$2:$AQ$224,MATCH(A5024,'ROA2'!$B$2:$B$224,0),MATCH(G5024,'ROA2'!$D$1:$AQ$1,0))</f>
        <v>-14.4580221176147</v>
      </c>
      <c r="O5024" s="6">
        <v>186.99699200000001</v>
      </c>
      <c r="P5024" s="28">
        <v>0.38080569462289388</v>
      </c>
    </row>
    <row r="5025" spans="1:16" x14ac:dyDescent="0.3">
      <c r="A5025" t="s">
        <v>593</v>
      </c>
      <c r="B5025" t="str">
        <f>VLOOKUP(A5025,Sheet3!L:L,1,FALSE)</f>
        <v>OLA CN EQUITY</v>
      </c>
      <c r="C5025" t="str">
        <f>VLOOKUP(A5025,'ALL - prices'!B:C,2,FALSE)</f>
        <v>Orla Mining Ltd</v>
      </c>
      <c r="D5025" t="str">
        <f>VLOOKUP(A5025,'ALL - prices'!B:I,8,FALSE)</f>
        <v>Materials</v>
      </c>
      <c r="E5025">
        <v>2020</v>
      </c>
      <c r="F5025" t="s">
        <v>682</v>
      </c>
      <c r="G5025" t="str">
        <f t="shared" si="363"/>
        <v>2020-Q4</v>
      </c>
      <c r="H5025" s="4">
        <f>INDEX('ALL - prices'!$J$3:$DY$219,MATCH('COMBINED DATA'!A5025,'ALL - prices'!$B$3:$B$219,0),MATCH('COMBINED DATA'!G5025,'ALL - prices'!$J$1:$DY$1,0))</f>
        <v>6.8528000000000002</v>
      </c>
      <c r="I5025" s="14">
        <f t="shared" si="366"/>
        <v>0.39288867379958925</v>
      </c>
      <c r="J5025" s="6">
        <f>INDEX('market cap'!$B$3:$DQ$219,MATCH(A5025,'market cap'!$A$3:$A$219,0),MATCH(G5025,'market cap'!$B$1:$DQ$1,0))</f>
        <v>1570.7094</v>
      </c>
      <c r="K5025">
        <f t="shared" si="364"/>
        <v>7.3592826434239358</v>
      </c>
      <c r="L5025">
        <f>INDEX('PB2'!$D$2:$AQ$224,MATCH(A5025,'PB2'!$B$2:$B$224,0),MATCH(G5025,'PB2'!$D$1:$AQ$1,0))</f>
        <v>7.6715760231018102</v>
      </c>
      <c r="M5025" s="16">
        <f t="shared" si="365"/>
        <v>0.13035131203662048</v>
      </c>
      <c r="N5025" s="6">
        <f>INDEX('ROA2'!$D$2:$AQ$224,MATCH(A5025,'ROA2'!$B$2:$B$224,0),MATCH(G5025,'ROA2'!$D$1:$AQ$1,0))</f>
        <v>-14.071414947509799</v>
      </c>
      <c r="O5025" s="6">
        <v>186.31500800000001</v>
      </c>
      <c r="P5025" s="28">
        <v>-3.647031926588423E-3</v>
      </c>
    </row>
    <row r="5026" spans="1:16" x14ac:dyDescent="0.3">
      <c r="A5026" t="s">
        <v>593</v>
      </c>
      <c r="B5026" t="str">
        <f>VLOOKUP(A5026,Sheet3!L:L,1,FALSE)</f>
        <v>OLA CN EQUITY</v>
      </c>
      <c r="C5026" t="str">
        <f>VLOOKUP(A5026,'ALL - prices'!B:C,2,FALSE)</f>
        <v>Orla Mining Ltd</v>
      </c>
      <c r="D5026" t="str">
        <f>VLOOKUP(A5026,'ALL - prices'!B:I,8,FALSE)</f>
        <v>Materials</v>
      </c>
      <c r="E5026">
        <v>2021</v>
      </c>
      <c r="F5026" t="s">
        <v>679</v>
      </c>
      <c r="G5026" t="str">
        <f t="shared" si="363"/>
        <v>2021-Q1</v>
      </c>
      <c r="H5026" s="4">
        <f>INDEX('ALL - prices'!$J$3:$DY$219,MATCH('COMBINED DATA'!A5026,'ALL - prices'!$B$3:$B$219,0),MATCH('COMBINED DATA'!G5026,'ALL - prices'!$J$1:$DY$1,0))</f>
        <v>4.6750999999999996</v>
      </c>
      <c r="I5026" s="14">
        <f t="shared" si="366"/>
        <v>0.74600019213580271</v>
      </c>
      <c r="J5026" s="6">
        <f>INDEX('market cap'!$B$3:$DQ$219,MATCH(A5026,'market cap'!$A$3:$A$219,0),MATCH(G5026,'market cap'!$B$1:$DQ$1,0))</f>
        <v>1110.5340000000001</v>
      </c>
      <c r="K5026">
        <f t="shared" si="364"/>
        <v>7.0125962597050577</v>
      </c>
      <c r="L5026">
        <f>INDEX('PB2'!$D$2:$AQ$224,MATCH(A5026,'PB2'!$B$2:$B$224,0),MATCH(G5026,'PB2'!$D$1:$AQ$1,0))</f>
        <v>5.3668341636657697</v>
      </c>
      <c r="M5026" s="16">
        <f t="shared" si="365"/>
        <v>0.18632958826455681</v>
      </c>
      <c r="N5026" s="6">
        <f>INDEX('ROA2'!$D$2:$AQ$224,MATCH(A5026,'ROA2'!$B$2:$B$224,0),MATCH(G5026,'ROA2'!$D$1:$AQ$1,0))</f>
        <v>-14.1843004226685</v>
      </c>
      <c r="O5026" s="6">
        <v>239.195008</v>
      </c>
      <c r="P5026" s="28">
        <v>0.28382039948172072</v>
      </c>
    </row>
    <row r="5027" spans="1:16" x14ac:dyDescent="0.3">
      <c r="A5027" t="s">
        <v>593</v>
      </c>
      <c r="B5027" t="str">
        <f>VLOOKUP(A5027,Sheet3!L:L,1,FALSE)</f>
        <v>OLA CN EQUITY</v>
      </c>
      <c r="C5027" t="str">
        <f>VLOOKUP(A5027,'ALL - prices'!B:C,2,FALSE)</f>
        <v>Orla Mining Ltd</v>
      </c>
      <c r="D5027" t="str">
        <f>VLOOKUP(A5027,'ALL - prices'!B:I,8,FALSE)</f>
        <v>Materials</v>
      </c>
      <c r="E5027">
        <v>2021</v>
      </c>
      <c r="F5027" t="s">
        <v>680</v>
      </c>
      <c r="G5027" t="str">
        <f t="shared" si="363"/>
        <v>2021-Q2</v>
      </c>
      <c r="H5027" s="4">
        <f>INDEX('ALL - prices'!$J$3:$DY$219,MATCH('COMBINED DATA'!A5027,'ALL - prices'!$B$3:$B$219,0),MATCH('COMBINED DATA'!G5027,'ALL - prices'!$J$1:$DY$1,0))</f>
        <v>5.1146000000000003</v>
      </c>
      <c r="I5027" s="14">
        <f t="shared" si="366"/>
        <v>1.0472352788016015</v>
      </c>
      <c r="J5027" s="6">
        <f>INDEX('market cap'!$B$3:$DQ$219,MATCH(A5027,'market cap'!$A$3:$A$219,0),MATCH(G5027,'market cap'!$B$1:$DQ$1,0))</f>
        <v>1216.9576</v>
      </c>
      <c r="K5027">
        <f t="shared" si="364"/>
        <v>7.1041092526106819</v>
      </c>
      <c r="L5027">
        <f>INDEX('PB2'!$D$2:$AQ$224,MATCH(A5027,'PB2'!$B$2:$B$224,0),MATCH(G5027,'PB2'!$D$1:$AQ$1,0))</f>
        <v>5.8898940086364702</v>
      </c>
      <c r="M5027" s="16">
        <f t="shared" si="365"/>
        <v>0.16978234218369292</v>
      </c>
      <c r="N5027" s="6">
        <f>INDEX('ROA2'!$D$2:$AQ$224,MATCH(A5027,'ROA2'!$B$2:$B$224,0),MATCH(G5027,'ROA2'!$D$1:$AQ$1,0))</f>
        <v>-13.348671913146999</v>
      </c>
      <c r="O5027" s="6">
        <v>288.76601599999998</v>
      </c>
      <c r="P5027" s="28">
        <v>0.2072409805475538</v>
      </c>
    </row>
    <row r="5028" spans="1:16" x14ac:dyDescent="0.3">
      <c r="A5028" t="s">
        <v>593</v>
      </c>
      <c r="B5028" t="str">
        <f>VLOOKUP(A5028,Sheet3!L:L,1,FALSE)</f>
        <v>OLA CN EQUITY</v>
      </c>
      <c r="C5028" t="str">
        <f>VLOOKUP(A5028,'ALL - prices'!B:C,2,FALSE)</f>
        <v>Orla Mining Ltd</v>
      </c>
      <c r="D5028" t="str">
        <f>VLOOKUP(A5028,'ALL - prices'!B:I,8,FALSE)</f>
        <v>Materials</v>
      </c>
      <c r="E5028">
        <v>2021</v>
      </c>
      <c r="F5028" t="s">
        <v>681</v>
      </c>
      <c r="G5028" t="str">
        <f t="shared" si="363"/>
        <v>2021-Q3</v>
      </c>
      <c r="H5028" s="4">
        <f>INDEX('ALL - prices'!$J$3:$DY$219,MATCH('COMBINED DATA'!A5028,'ALL - prices'!$B$3:$B$219,0),MATCH('COMBINED DATA'!G5028,'ALL - prices'!$J$1:$DY$1,0))</f>
        <v>4.1756000000000002</v>
      </c>
      <c r="I5028" s="14">
        <f t="shared" si="366"/>
        <v>1.012736133370052</v>
      </c>
      <c r="J5028" s="6">
        <f>INDEX('market cap'!$B$3:$DQ$219,MATCH(A5028,'market cap'!$A$3:$A$219,0),MATCH(G5028,'market cap'!$B$1:$DQ$1,0))</f>
        <v>1033.4350999999999</v>
      </c>
      <c r="K5028">
        <f t="shared" si="364"/>
        <v>6.9406435808268778</v>
      </c>
      <c r="L5028">
        <f>INDEX('PB2'!$D$2:$AQ$224,MATCH(A5028,'PB2'!$B$2:$B$224,0),MATCH(G5028,'PB2'!$D$1:$AQ$1,0))</f>
        <v>4.3190670013427699</v>
      </c>
      <c r="M5028" s="16">
        <f t="shared" si="365"/>
        <v>0.2315314857790135</v>
      </c>
      <c r="N5028" s="6">
        <f>INDEX('ROA2'!$D$2:$AQ$224,MATCH(A5028,'ROA2'!$B$2:$B$224,0),MATCH(G5028,'ROA2'!$D$1:$AQ$1,0))</f>
        <v>-10.118868827819799</v>
      </c>
      <c r="O5028" s="6">
        <v>346.69900799999999</v>
      </c>
      <c r="P5028" s="28">
        <v>0.20062261066066728</v>
      </c>
    </row>
    <row r="5029" spans="1:16" x14ac:dyDescent="0.3">
      <c r="A5029" t="s">
        <v>593</v>
      </c>
      <c r="B5029" t="str">
        <f>VLOOKUP(A5029,Sheet3!L:L,1,FALSE)</f>
        <v>OLA CN EQUITY</v>
      </c>
      <c r="C5029" t="str">
        <f>VLOOKUP(A5029,'ALL - prices'!B:C,2,FALSE)</f>
        <v>Orla Mining Ltd</v>
      </c>
      <c r="D5029" t="str">
        <f>VLOOKUP(A5029,'ALL - prices'!B:I,8,FALSE)</f>
        <v>Materials</v>
      </c>
      <c r="E5029">
        <v>2021</v>
      </c>
      <c r="F5029" t="s">
        <v>682</v>
      </c>
      <c r="G5029" t="str">
        <f t="shared" si="363"/>
        <v>2021-Q4</v>
      </c>
      <c r="H5029" s="4">
        <f>INDEX('ALL - prices'!$J$3:$DY$219,MATCH('COMBINED DATA'!A5029,'ALL - prices'!$B$3:$B$219,0),MATCH('COMBINED DATA'!G5029,'ALL - prices'!$J$1:$DY$1,0))</f>
        <v>4.8249000000000004</v>
      </c>
      <c r="I5029" s="14">
        <f t="shared" si="366"/>
        <v>1.0876221724477655</v>
      </c>
      <c r="J5029" s="6">
        <f>INDEX('market cap'!$B$3:$DQ$219,MATCH(A5029,'market cap'!$A$3:$A$219,0),MATCH(G5029,'market cap'!$B$1:$DQ$1,0))</f>
        <v>1195.9078</v>
      </c>
      <c r="K5029">
        <f t="shared" si="364"/>
        <v>7.0866608412379639</v>
      </c>
      <c r="L5029">
        <f>INDEX('PB2'!$D$2:$AQ$224,MATCH(A5029,'PB2'!$B$2:$B$224,0),MATCH(G5029,'PB2'!$D$1:$AQ$1,0))</f>
        <v>5.1267328262329102</v>
      </c>
      <c r="M5029" s="16">
        <f t="shared" si="365"/>
        <v>0.19505600036013451</v>
      </c>
      <c r="N5029" s="6">
        <f>INDEX('ROA2'!$D$2:$AQ$224,MATCH(A5029,'ROA2'!$B$2:$B$224,0),MATCH(G5029,'ROA2'!$D$1:$AQ$1,0))</f>
        <v>-10.3598623275757</v>
      </c>
      <c r="O5029" s="6">
        <v>371.70400000000001</v>
      </c>
      <c r="P5029" s="28">
        <v>7.2123056089044291E-2</v>
      </c>
    </row>
    <row r="5030" spans="1:16" x14ac:dyDescent="0.3">
      <c r="A5030" t="s">
        <v>593</v>
      </c>
      <c r="B5030" t="str">
        <f>VLOOKUP(A5030,Sheet3!L:L,1,FALSE)</f>
        <v>OLA CN EQUITY</v>
      </c>
      <c r="C5030" t="str">
        <f>VLOOKUP(A5030,'ALL - prices'!B:C,2,FALSE)</f>
        <v>Orla Mining Ltd</v>
      </c>
      <c r="D5030" t="str">
        <f>VLOOKUP(A5030,'ALL - prices'!B:I,8,FALSE)</f>
        <v>Materials</v>
      </c>
      <c r="E5030">
        <v>2022</v>
      </c>
      <c r="F5030" t="s">
        <v>679</v>
      </c>
      <c r="G5030" t="str">
        <f t="shared" si="363"/>
        <v>2022-Q1</v>
      </c>
      <c r="H5030" s="4">
        <f>INDEX('ALL - prices'!$J$3:$DY$219,MATCH('COMBINED DATA'!A5030,'ALL - prices'!$B$3:$B$219,0),MATCH('COMBINED DATA'!G5030,'ALL - prices'!$J$1:$DY$1,0))</f>
        <v>5.9737</v>
      </c>
      <c r="I5030" s="14">
        <f t="shared" si="366"/>
        <v>1.2433118819641931</v>
      </c>
      <c r="J5030" s="6">
        <f>INDEX('market cap'!$B$3:$DQ$219,MATCH(A5030,'market cap'!$A$3:$A$219,0),MATCH(G5030,'market cap'!$B$1:$DQ$1,0))</f>
        <v>1481.3803</v>
      </c>
      <c r="K5030">
        <f t="shared" si="364"/>
        <v>7.3007295672593635</v>
      </c>
      <c r="L5030">
        <f>INDEX('PB2'!$D$2:$AQ$224,MATCH(A5030,'PB2'!$B$2:$B$224,0),MATCH(G5030,'PB2'!$D$1:$AQ$1,0))</f>
        <v>5.8173179626464799</v>
      </c>
      <c r="M5030" s="16">
        <f t="shared" si="365"/>
        <v>0.1719005229593929</v>
      </c>
      <c r="N5030" s="6">
        <f>INDEX('ROA2'!$D$2:$AQ$224,MATCH(A5030,'ROA2'!$B$2:$B$224,0),MATCH(G5030,'ROA2'!$D$1:$AQ$1,0))</f>
        <v>-8.7000284194946307</v>
      </c>
      <c r="O5030" s="6">
        <v>364.89500800000002</v>
      </c>
      <c r="P5030" s="28">
        <v>-1.831831780126119E-2</v>
      </c>
    </row>
    <row r="5031" spans="1:16" x14ac:dyDescent="0.3">
      <c r="A5031" t="s">
        <v>593</v>
      </c>
      <c r="B5031" t="str">
        <f>VLOOKUP(A5031,Sheet3!L:L,1,FALSE)</f>
        <v>OLA CN EQUITY</v>
      </c>
      <c r="C5031" t="str">
        <f>VLOOKUP(A5031,'ALL - prices'!B:C,2,FALSE)</f>
        <v>Orla Mining Ltd</v>
      </c>
      <c r="D5031" t="str">
        <f>VLOOKUP(A5031,'ALL - prices'!B:I,8,FALSE)</f>
        <v>Materials</v>
      </c>
      <c r="E5031">
        <v>2022</v>
      </c>
      <c r="F5031" t="s">
        <v>680</v>
      </c>
      <c r="G5031" t="str">
        <f t="shared" si="363"/>
        <v>2022-Q2</v>
      </c>
      <c r="H5031" s="4">
        <f>INDEX('ALL - prices'!$J$3:$DY$219,MATCH('COMBINED DATA'!A5031,'ALL - prices'!$B$3:$B$219,0),MATCH('COMBINED DATA'!G5031,'ALL - prices'!$J$1:$DY$1,0))</f>
        <v>3.5163000000000002</v>
      </c>
      <c r="I5031" s="14">
        <f t="shared" si="366"/>
        <v>0.77631351216287436</v>
      </c>
      <c r="J5031" s="6">
        <f>INDEX('market cap'!$B$3:$DQ$219,MATCH(A5031,'market cap'!$A$3:$A$219,0),MATCH(G5031,'market cap'!$B$1:$DQ$1,0))</f>
        <v>892.4923</v>
      </c>
      <c r="K5031">
        <f t="shared" si="364"/>
        <v>6.7940178861655971</v>
      </c>
      <c r="L5031">
        <f>INDEX('PB2'!$D$2:$AQ$224,MATCH(A5031,'PB2'!$B$2:$B$224,0),MATCH(G5031,'PB2'!$D$1:$AQ$1,0))</f>
        <v>3.2514019012451199</v>
      </c>
      <c r="M5031" s="16">
        <f t="shared" si="365"/>
        <v>0.30755964054060847</v>
      </c>
      <c r="N5031" s="6">
        <f>INDEX('ROA2'!$D$2:$AQ$224,MATCH(A5031,'ROA2'!$B$2:$B$224,0),MATCH(G5031,'ROA2'!$D$1:$AQ$1,0))</f>
        <v>0.97131097316741899</v>
      </c>
      <c r="O5031" s="6">
        <v>392.99299200000002</v>
      </c>
      <c r="P5031" s="28">
        <v>7.70029279216667E-2</v>
      </c>
    </row>
    <row r="5032" spans="1:16" x14ac:dyDescent="0.3">
      <c r="A5032" t="s">
        <v>593</v>
      </c>
      <c r="B5032" t="str">
        <f>VLOOKUP(A5032,Sheet3!L:L,1,FALSE)</f>
        <v>OLA CN EQUITY</v>
      </c>
      <c r="C5032" t="str">
        <f>VLOOKUP(A5032,'ALL - prices'!B:C,2,FALSE)</f>
        <v>Orla Mining Ltd</v>
      </c>
      <c r="D5032" t="str">
        <f>VLOOKUP(A5032,'ALL - prices'!B:I,8,FALSE)</f>
        <v>Materials</v>
      </c>
      <c r="E5032">
        <v>2022</v>
      </c>
      <c r="F5032" t="s">
        <v>681</v>
      </c>
      <c r="G5032" t="str">
        <f t="shared" si="363"/>
        <v>2022-Q3</v>
      </c>
      <c r="H5032" s="4">
        <f>INDEX('ALL - prices'!$J$3:$DY$219,MATCH('COMBINED DATA'!A5032,'ALL - prices'!$B$3:$B$219,0),MATCH('COMBINED DATA'!G5032,'ALL - prices'!$J$1:$DY$1,0))</f>
        <v>4.5052000000000003</v>
      </c>
      <c r="I5032" s="14">
        <f t="shared" si="366"/>
        <v>0.65922036275184159</v>
      </c>
      <c r="J5032" s="6">
        <f>INDEX('market cap'!$B$3:$DQ$219,MATCH(A5032,'market cap'!$A$3:$A$219,0),MATCH(G5032,'market cap'!$B$1:$DQ$1,0))</f>
        <v>1362.7724000000001</v>
      </c>
      <c r="K5032">
        <f t="shared" si="364"/>
        <v>7.2172764331602437</v>
      </c>
      <c r="L5032">
        <f>INDEX('PB2'!$D$2:$AQ$224,MATCH(A5032,'PB2'!$B$2:$B$224,0),MATCH(G5032,'PB2'!$D$1:$AQ$1,0))</f>
        <v>2.6436789035797101</v>
      </c>
      <c r="M5032" s="16">
        <f t="shared" si="365"/>
        <v>0.3782607633044755</v>
      </c>
      <c r="N5032" s="6">
        <f>INDEX('ROA2'!$D$2:$AQ$224,MATCH(A5032,'ROA2'!$B$2:$B$224,0),MATCH(G5032,'ROA2'!$D$1:$AQ$1,0))</f>
        <v>0.94648200273513805</v>
      </c>
      <c r="O5032" s="6">
        <v>416.76</v>
      </c>
      <c r="P5032" s="28">
        <v>6.0476925756477548E-2</v>
      </c>
    </row>
    <row r="5033" spans="1:16" x14ac:dyDescent="0.3">
      <c r="A5033" t="s">
        <v>593</v>
      </c>
      <c r="B5033" t="str">
        <f>VLOOKUP(A5033,Sheet3!L:L,1,FALSE)</f>
        <v>OLA CN EQUITY</v>
      </c>
      <c r="C5033" t="str">
        <f>VLOOKUP(A5033,'ALL - prices'!B:C,2,FALSE)</f>
        <v>Orla Mining Ltd</v>
      </c>
      <c r="D5033" t="str">
        <f>VLOOKUP(A5033,'ALL - prices'!B:I,8,FALSE)</f>
        <v>Materials</v>
      </c>
      <c r="E5033">
        <v>2022</v>
      </c>
      <c r="F5033" t="s">
        <v>682</v>
      </c>
      <c r="G5033" t="str">
        <f t="shared" si="363"/>
        <v>2022-Q4</v>
      </c>
      <c r="H5033" s="4">
        <f>INDEX('ALL - prices'!$J$3:$DY$219,MATCH('COMBINED DATA'!A5033,'ALL - prices'!$B$3:$B$219,0),MATCH('COMBINED DATA'!G5033,'ALL - prices'!$J$1:$DY$1,0))</f>
        <v>5.4741999999999997</v>
      </c>
      <c r="I5033" s="14">
        <f t="shared" si="366"/>
        <v>0.91319909840807723</v>
      </c>
      <c r="J5033" s="6">
        <f>INDEX('market cap'!$B$3:$DQ$219,MATCH(A5033,'market cap'!$A$3:$A$219,0),MATCH(G5033,'market cap'!$B$1:$DQ$1,0))</f>
        <v>1675.1763000000001</v>
      </c>
      <c r="K5033">
        <f t="shared" si="364"/>
        <v>7.4236736924517244</v>
      </c>
      <c r="L5033">
        <f>INDEX('PB2'!$D$2:$AQ$224,MATCH(A5033,'PB2'!$B$2:$B$224,0),MATCH(G5033,'PB2'!$D$1:$AQ$1,0))</f>
        <v>3.12003898620606</v>
      </c>
      <c r="M5033" s="16">
        <f t="shared" si="365"/>
        <v>0.32050881556963851</v>
      </c>
      <c r="N5033" s="6">
        <f>INDEX('ROA2'!$D$2:$AQ$224,MATCH(A5033,'ROA2'!$B$2:$B$224,0),MATCH(G5033,'ROA2'!$D$1:$AQ$1,0))</f>
        <v>4.5806231498718297</v>
      </c>
      <c r="O5033" s="6">
        <v>591.57100800000001</v>
      </c>
      <c r="P5033" s="28">
        <v>0.41945246184854595</v>
      </c>
    </row>
    <row r="5034" spans="1:16" x14ac:dyDescent="0.3">
      <c r="A5034" t="s">
        <v>593</v>
      </c>
      <c r="B5034" t="str">
        <f>VLOOKUP(A5034,Sheet3!L:L,1,FALSE)</f>
        <v>OLA CN EQUITY</v>
      </c>
      <c r="C5034" t="str">
        <f>VLOOKUP(A5034,'ALL - prices'!B:C,2,FALSE)</f>
        <v>Orla Mining Ltd</v>
      </c>
      <c r="D5034" t="str">
        <f>VLOOKUP(A5034,'ALL - prices'!B:I,8,FALSE)</f>
        <v>Materials</v>
      </c>
      <c r="E5034">
        <v>2023</v>
      </c>
      <c r="F5034" t="s">
        <v>679</v>
      </c>
      <c r="G5034" t="str">
        <f t="shared" si="363"/>
        <v>2023-Q1</v>
      </c>
      <c r="H5034" s="4">
        <f>INDEX('ALL - prices'!$J$3:$DY$219,MATCH('COMBINED DATA'!A5034,'ALL - prices'!$B$3:$B$219,0),MATCH('COMBINED DATA'!G5034,'ALL - prices'!$J$1:$DY$1,0))</f>
        <v>6.4032</v>
      </c>
      <c r="I5034" s="14">
        <f t="shared" si="366"/>
        <v>0.52350259152494483</v>
      </c>
      <c r="J5034" s="6">
        <f>INDEX('market cap'!$B$3:$DQ$219,MATCH(A5034,'market cap'!$A$3:$A$219,0),MATCH(G5034,'market cap'!$B$1:$DQ$1,0))</f>
        <v>1965.6931999999999</v>
      </c>
      <c r="K5034">
        <f t="shared" si="364"/>
        <v>7.5836002356303034</v>
      </c>
      <c r="L5034">
        <f>INDEX('PB2'!$D$2:$AQ$224,MATCH(A5034,'PB2'!$B$2:$B$224,0),MATCH(G5034,'PB2'!$D$1:$AQ$1,0))</f>
        <v>3.52170610427856</v>
      </c>
      <c r="M5034" s="16">
        <f t="shared" si="365"/>
        <v>0.28395328014029586</v>
      </c>
      <c r="N5034" s="6">
        <f>INDEX('ROA2'!$D$2:$AQ$224,MATCH(A5034,'ROA2'!$B$2:$B$224,0),MATCH(G5034,'ROA2'!$D$1:$AQ$1,0))</f>
        <v>9.3531188964843803</v>
      </c>
      <c r="O5034" s="6">
        <v>613.81600000000003</v>
      </c>
      <c r="P5034" s="28">
        <v>3.7603249143676805E-2</v>
      </c>
    </row>
    <row r="5035" spans="1:16" x14ac:dyDescent="0.3">
      <c r="A5035" t="s">
        <v>593</v>
      </c>
      <c r="B5035" t="str">
        <f>VLOOKUP(A5035,Sheet3!L:L,1,FALSE)</f>
        <v>OLA CN EQUITY</v>
      </c>
      <c r="C5035" t="str">
        <f>VLOOKUP(A5035,'ALL - prices'!B:C,2,FALSE)</f>
        <v>Orla Mining Ltd</v>
      </c>
      <c r="D5035" t="str">
        <f>VLOOKUP(A5035,'ALL - prices'!B:I,8,FALSE)</f>
        <v>Materials</v>
      </c>
      <c r="E5035">
        <v>2023</v>
      </c>
      <c r="F5035" t="s">
        <v>680</v>
      </c>
      <c r="G5035" t="str">
        <f t="shared" si="363"/>
        <v>2023-Q2</v>
      </c>
      <c r="H5035" s="4">
        <f>INDEX('ALL - prices'!$J$3:$DY$219,MATCH('COMBINED DATA'!A5035,'ALL - prices'!$B$3:$B$219,0),MATCH('COMBINED DATA'!G5035,'ALL - prices'!$J$1:$DY$1,0))</f>
        <v>5.5541</v>
      </c>
      <c r="I5035" s="14">
        <f t="shared" si="366"/>
        <v>0.41564908677071971</v>
      </c>
      <c r="J5035" s="6">
        <f>INDEX('market cap'!$B$3:$DQ$219,MATCH(A5035,'market cap'!$A$3:$A$219,0),MATCH(G5035,'market cap'!$B$1:$DQ$1,0))</f>
        <v>1740.1358</v>
      </c>
      <c r="K5035">
        <f t="shared" si="364"/>
        <v>7.4617184351401571</v>
      </c>
      <c r="L5035">
        <f>INDEX('PB2'!$D$2:$AQ$224,MATCH(A5035,'PB2'!$B$2:$B$224,0),MATCH(G5035,'PB2'!$D$1:$AQ$1,0))</f>
        <v>2.9280209541320801</v>
      </c>
      <c r="M5035" s="16">
        <f t="shared" si="365"/>
        <v>0.34152761051411895</v>
      </c>
      <c r="N5035" s="6">
        <f>INDEX('ROA2'!$D$2:$AQ$224,MATCH(A5035,'ROA2'!$B$2:$B$224,0),MATCH(G5035,'ROA2'!$D$1:$AQ$1,0))</f>
        <v>8.1168069839477504</v>
      </c>
      <c r="O5035" s="6">
        <v>598.11097600000005</v>
      </c>
      <c r="P5035" s="28">
        <v>-2.5585882414273953E-2</v>
      </c>
    </row>
    <row r="5036" spans="1:16" x14ac:dyDescent="0.3">
      <c r="A5036" t="s">
        <v>593</v>
      </c>
      <c r="B5036" t="str">
        <f>VLOOKUP(A5036,Sheet3!L:L,1,FALSE)</f>
        <v>OLA CN EQUITY</v>
      </c>
      <c r="C5036" t="str">
        <f>VLOOKUP(A5036,'ALL - prices'!B:C,2,FALSE)</f>
        <v>Orla Mining Ltd</v>
      </c>
      <c r="D5036" t="str">
        <f>VLOOKUP(A5036,'ALL - prices'!B:I,8,FALSE)</f>
        <v>Materials</v>
      </c>
      <c r="E5036">
        <v>2023</v>
      </c>
      <c r="F5036" t="s">
        <v>681</v>
      </c>
      <c r="G5036" t="str">
        <f t="shared" si="363"/>
        <v>2023-Q3</v>
      </c>
      <c r="H5036" s="4">
        <f>INDEX('ALL - prices'!$J$3:$DY$219,MATCH('COMBINED DATA'!A5036,'ALL - prices'!$B$3:$B$219,0),MATCH('COMBINED DATA'!G5036,'ALL - prices'!$J$1:$DY$1,0))</f>
        <v>4.7949000000000002</v>
      </c>
      <c r="I5036" s="14">
        <f t="shared" si="366"/>
        <v>0.49297420486945021</v>
      </c>
      <c r="J5036" s="6">
        <f>INDEX('market cap'!$B$3:$DQ$219,MATCH(A5036,'market cap'!$A$3:$A$219,0),MATCH(G5036,'market cap'!$B$1:$DQ$1,0))</f>
        <v>1506.8869</v>
      </c>
      <c r="K5036">
        <f t="shared" si="364"/>
        <v>7.3178011460423704</v>
      </c>
      <c r="L5036">
        <f>INDEX('PB2'!$D$2:$AQ$224,MATCH(A5036,'PB2'!$B$2:$B$224,0),MATCH(G5036,'PB2'!$D$1:$AQ$1,0))</f>
        <v>2.4396820068359402</v>
      </c>
      <c r="M5036" s="16">
        <f t="shared" si="365"/>
        <v>0.40988948444839124</v>
      </c>
      <c r="N5036" s="6">
        <f>INDEX('ROA2'!$D$2:$AQ$224,MATCH(A5036,'ROA2'!$B$2:$B$224,0),MATCH(G5036,'ROA2'!$D$1:$AQ$1,0))</f>
        <v>10.241748809814499</v>
      </c>
      <c r="O5036" s="6">
        <v>630.854016</v>
      </c>
      <c r="P5036" s="28">
        <v>5.4744088160655902E-2</v>
      </c>
    </row>
    <row r="5037" spans="1:16" x14ac:dyDescent="0.3">
      <c r="A5037" t="s">
        <v>593</v>
      </c>
      <c r="B5037" t="str">
        <f>VLOOKUP(A5037,Sheet3!L:L,1,FALSE)</f>
        <v>OLA CN EQUITY</v>
      </c>
      <c r="C5037" t="str">
        <f>VLOOKUP(A5037,'ALL - prices'!B:C,2,FALSE)</f>
        <v>Orla Mining Ltd</v>
      </c>
      <c r="D5037" t="str">
        <f>VLOOKUP(A5037,'ALL - prices'!B:I,8,FALSE)</f>
        <v>Materials</v>
      </c>
      <c r="E5037">
        <v>2023</v>
      </c>
      <c r="F5037" t="s">
        <v>682</v>
      </c>
      <c r="G5037" t="str">
        <f t="shared" si="363"/>
        <v>2023-Q4</v>
      </c>
      <c r="H5037" s="4">
        <f>INDEX('ALL - prices'!$J$3:$DY$219,MATCH('COMBINED DATA'!A5037,'ALL - prices'!$B$3:$B$219,0),MATCH('COMBINED DATA'!G5037,'ALL - prices'!$J$1:$DY$1,0))</f>
        <v>4.3154000000000003</v>
      </c>
      <c r="I5037" s="14">
        <f t="shared" si="366"/>
        <v>1.3479438922546698</v>
      </c>
      <c r="J5037" s="6">
        <f>INDEX('market cap'!$B$3:$DQ$219,MATCH(A5037,'market cap'!$A$3:$A$219,0),MATCH(G5037,'market cap'!$B$1:$DQ$1,0))</f>
        <v>1358.3407999999999</v>
      </c>
      <c r="K5037">
        <f t="shared" si="364"/>
        <v>7.2140192339242608</v>
      </c>
      <c r="L5037">
        <f>INDEX('PB2'!$D$2:$AQ$224,MATCH(A5037,'PB2'!$B$2:$B$224,0),MATCH(G5037,'PB2'!$D$1:$AQ$1,0))</f>
        <v>2.5730319023132302</v>
      </c>
      <c r="M5037" s="16">
        <f t="shared" si="365"/>
        <v>0.3886465609310833</v>
      </c>
      <c r="N5037" s="6">
        <f>INDEX('ROA2'!$D$2:$AQ$224,MATCH(A5037,'ROA2'!$B$2:$B$224,0),MATCH(G5037,'ROA2'!$D$1:$AQ$1,0))</f>
        <v>8.0887269973754901</v>
      </c>
      <c r="O5037" s="6">
        <v>647.734016</v>
      </c>
      <c r="P5037" s="28">
        <v>2.6757379000342283E-2</v>
      </c>
    </row>
    <row r="5038" spans="1:16" x14ac:dyDescent="0.3">
      <c r="A5038" t="s">
        <v>593</v>
      </c>
      <c r="B5038" t="str">
        <f>VLOOKUP(A5038,Sheet3!L:L,1,FALSE)</f>
        <v>OLA CN EQUITY</v>
      </c>
      <c r="C5038" t="str">
        <f>VLOOKUP(A5038,'ALL - prices'!B:C,2,FALSE)</f>
        <v>Orla Mining Ltd</v>
      </c>
      <c r="D5038" t="str">
        <f>VLOOKUP(A5038,'ALL - prices'!B:I,8,FALSE)</f>
        <v>Materials</v>
      </c>
      <c r="E5038" s="18">
        <v>2024</v>
      </c>
      <c r="F5038" t="s">
        <v>679</v>
      </c>
      <c r="G5038" t="str">
        <f t="shared" si="363"/>
        <v>2024-Q1</v>
      </c>
      <c r="H5038" s="4">
        <f>INDEX('ALL - prices'!$J$3:$DY$219,MATCH('COMBINED DATA'!A5038,'ALL - prices'!$B$3:$B$219,0),MATCH('COMBINED DATA'!G5038,'ALL - prices'!$J$1:$DY$1,0))</f>
        <v>5.1246</v>
      </c>
      <c r="I5038" s="14" t="s">
        <v>769</v>
      </c>
      <c r="J5038" s="6">
        <f>INDEX('market cap'!$B$3:$DQ$219,MATCH(A5038,'market cap'!$A$3:$A$219,0),MATCH(G5038,'market cap'!$B$1:$DQ$1,0))</f>
        <v>1616.3296</v>
      </c>
      <c r="K5038">
        <f t="shared" si="364"/>
        <v>7.3879131786799865</v>
      </c>
      <c r="L5038">
        <f>INDEX('PB2'!$D$2:$AQ$224,MATCH(A5038,'PB2'!$B$2:$B$224,0),MATCH(G5038,'PB2'!$D$1:$AQ$1,0))</f>
        <v>2.8571810722351101</v>
      </c>
      <c r="M5038" s="16">
        <f t="shared" si="365"/>
        <v>0.34999531871381256</v>
      </c>
      <c r="N5038" s="6">
        <f>INDEX('ROA2'!$D$2:$AQ$224,MATCH(A5038,'ROA2'!$B$2:$B$224,0),MATCH(G5038,'ROA2'!$D$1:$AQ$1,0))</f>
        <v>-4.6990499496459996</v>
      </c>
      <c r="O5038" s="6">
        <v>535.77798399999995</v>
      </c>
      <c r="P5038" s="28">
        <v>-0.17284260087399833</v>
      </c>
    </row>
    <row r="5039" spans="1:16" x14ac:dyDescent="0.3">
      <c r="A5039" t="s">
        <v>593</v>
      </c>
      <c r="B5039" t="str">
        <f>VLOOKUP(A5039,Sheet3!L:L,1,FALSE)</f>
        <v>OLA CN EQUITY</v>
      </c>
      <c r="C5039" t="str">
        <f>VLOOKUP(A5039,'ALL - prices'!B:C,2,FALSE)</f>
        <v>Orla Mining Ltd</v>
      </c>
      <c r="D5039" t="str">
        <f>VLOOKUP(A5039,'ALL - prices'!B:I,8,FALSE)</f>
        <v>Materials</v>
      </c>
      <c r="E5039" s="18">
        <v>2024</v>
      </c>
      <c r="F5039" t="s">
        <v>680</v>
      </c>
      <c r="G5039" t="str">
        <f t="shared" si="363"/>
        <v>2024-Q2</v>
      </c>
      <c r="H5039" s="4">
        <f>INDEX('ALL - prices'!$J$3:$DY$219,MATCH('COMBINED DATA'!A5039,'ALL - prices'!$B$3:$B$219,0),MATCH('COMBINED DATA'!G5039,'ALL - prices'!$J$1:$DY$1,0))</f>
        <v>5.2445000000000004</v>
      </c>
      <c r="I5039" s="14" t="s">
        <v>769</v>
      </c>
      <c r="J5039" s="6">
        <f>INDEX('market cap'!$B$3:$DQ$219,MATCH(A5039,'market cap'!$A$3:$A$219,0),MATCH(G5039,'market cap'!$B$1:$DQ$1,0))</f>
        <v>1676.3969</v>
      </c>
      <c r="K5039">
        <f t="shared" si="364"/>
        <v>7.4244020668485389</v>
      </c>
      <c r="L5039">
        <f>INDEX('PB2'!$D$2:$AQ$224,MATCH(A5039,'PB2'!$B$2:$B$224,0),MATCH(G5039,'PB2'!$D$1:$AQ$1,0))</f>
        <v>2.6930749416351301</v>
      </c>
      <c r="M5039" s="16">
        <f t="shared" si="365"/>
        <v>0.37132275249378655</v>
      </c>
      <c r="N5039" s="6">
        <f>INDEX('ROA2'!$D$2:$AQ$224,MATCH(A5039,'ROA2'!$B$2:$B$224,0),MATCH(G5039,'ROA2'!$D$1:$AQ$1,0))</f>
        <v>-3.9403240680694598</v>
      </c>
      <c r="O5039" s="6">
        <v>557.12396799999999</v>
      </c>
      <c r="P5039" s="28">
        <v>3.9841099555147169E-2</v>
      </c>
    </row>
    <row r="5040" spans="1:16" x14ac:dyDescent="0.3">
      <c r="A5040" t="s">
        <v>593</v>
      </c>
      <c r="B5040" t="str">
        <f>VLOOKUP(A5040,Sheet3!L:L,1,FALSE)</f>
        <v>OLA CN EQUITY</v>
      </c>
      <c r="C5040" t="str">
        <f>VLOOKUP(A5040,'ALL - prices'!B:C,2,FALSE)</f>
        <v>Orla Mining Ltd</v>
      </c>
      <c r="D5040" t="str">
        <f>VLOOKUP(A5040,'ALL - prices'!B:I,8,FALSE)</f>
        <v>Materials</v>
      </c>
      <c r="E5040" s="18">
        <v>2024</v>
      </c>
      <c r="F5040" t="s">
        <v>681</v>
      </c>
      <c r="G5040" t="str">
        <f t="shared" si="363"/>
        <v>2024-Q3</v>
      </c>
      <c r="H5040" s="4">
        <f>INDEX('ALL - prices'!$J$3:$DY$219,MATCH('COMBINED DATA'!A5040,'ALL - prices'!$B$3:$B$219,0),MATCH('COMBINED DATA'!G5040,'ALL - prices'!$J$1:$DY$1,0))</f>
        <v>5.4343000000000004</v>
      </c>
      <c r="I5040" s="14" t="s">
        <v>769</v>
      </c>
      <c r="J5040" s="6">
        <f>INDEX('market cap'!$B$3:$DQ$219,MATCH(A5040,'market cap'!$A$3:$A$219,0),MATCH(G5040,'market cap'!$B$1:$DQ$1,0))</f>
        <v>1742.1866</v>
      </c>
      <c r="K5040">
        <f t="shared" si="364"/>
        <v>7.4628962699305772</v>
      </c>
      <c r="L5040">
        <f>INDEX('PB2'!$D$2:$AQ$224,MATCH(A5040,'PB2'!$B$2:$B$224,0),MATCH(G5040,'PB2'!$D$1:$AQ$1,0))</f>
        <v>2.6882300376892099</v>
      </c>
      <c r="M5040" s="16">
        <f t="shared" si="365"/>
        <v>0.37199197463755573</v>
      </c>
      <c r="N5040" s="6">
        <f>INDEX('ROA2'!$D$2:$AQ$224,MATCH(A5040,'ROA2'!$B$2:$B$224,0),MATCH(G5040,'ROA2'!$D$1:$AQ$1,0))</f>
        <v>-1.8486260175705</v>
      </c>
      <c r="O5040" s="6">
        <v>594.05600000000004</v>
      </c>
      <c r="P5040" s="28">
        <v>6.6290510050359297E-2</v>
      </c>
    </row>
    <row r="5041" spans="1:16" x14ac:dyDescent="0.3">
      <c r="A5041" t="s">
        <v>593</v>
      </c>
      <c r="B5041" t="str">
        <f>VLOOKUP(A5041,Sheet3!L:L,1,FALSE)</f>
        <v>OLA CN EQUITY</v>
      </c>
      <c r="C5041" t="str">
        <f>VLOOKUP(A5041,'ALL - prices'!B:C,2,FALSE)</f>
        <v>Orla Mining Ltd</v>
      </c>
      <c r="D5041" t="str">
        <f>VLOOKUP(A5041,'ALL - prices'!B:I,8,FALSE)</f>
        <v>Materials</v>
      </c>
      <c r="E5041" s="18">
        <v>2024</v>
      </c>
      <c r="F5041" t="s">
        <v>682</v>
      </c>
      <c r="G5041" t="str">
        <f t="shared" si="363"/>
        <v>2024-Q4</v>
      </c>
      <c r="H5041" s="4">
        <f>INDEX('ALL - prices'!$J$3:$DY$219,MATCH('COMBINED DATA'!A5041,'ALL - prices'!$B$3:$B$219,0),MATCH('COMBINED DATA'!G5041,'ALL - prices'!$J$1:$DY$1,0))</f>
        <v>7.9516</v>
      </c>
      <c r="I5041" s="14" t="s">
        <v>769</v>
      </c>
      <c r="J5041" s="6">
        <f>INDEX('market cap'!$B$3:$DQ$219,MATCH(A5041,'market cap'!$A$3:$A$219,0),MATCH(G5041,'market cap'!$B$1:$DQ$1,0))</f>
        <v>2559.5675000000001</v>
      </c>
      <c r="K5041">
        <f t="shared" si="364"/>
        <v>7.8475935778882411</v>
      </c>
      <c r="L5041">
        <f>INDEX('PB2'!$D$2:$AQ$224,MATCH(A5041,'PB2'!$B$2:$B$224,0),MATCH(G5041,'PB2'!$D$1:$AQ$1,0))</f>
        <v>3.6921444929400402</v>
      </c>
      <c r="M5041" s="16">
        <f t="shared" si="365"/>
        <v>0.27084530464941364</v>
      </c>
      <c r="N5041" s="6">
        <f>INDEX('ROA2'!$D$2:$AQ$224,MATCH(A5041,'ROA2'!$B$2:$B$224,0),MATCH(G5041,'ROA2'!$D$1:$AQ$1,0))</f>
        <v>0.70307797193527199</v>
      </c>
      <c r="O5041" s="6">
        <v>618.69702400000006</v>
      </c>
      <c r="P5041" s="28">
        <v>4.1479294881290679E-2</v>
      </c>
    </row>
    <row r="5042" spans="1:16" x14ac:dyDescent="0.3">
      <c r="A5042" t="s">
        <v>594</v>
      </c>
      <c r="B5042" t="e">
        <f>VLOOKUP(A5042,Sheet3!L:L,1,FALSE)</f>
        <v>#N/A</v>
      </c>
      <c r="C5042" t="str">
        <f>VLOOKUP(A5042,'ALL - prices'!B:C,2,FALSE)</f>
        <v>Onex Corp</v>
      </c>
      <c r="D5042" t="str">
        <f>VLOOKUP(A5042,'ALL - prices'!B:I,8,FALSE)</f>
        <v>Financials</v>
      </c>
      <c r="E5042">
        <v>2015</v>
      </c>
      <c r="F5042" t="s">
        <v>679</v>
      </c>
      <c r="G5042" t="str">
        <f t="shared" ref="G5042:G5105" si="367">E5042&amp;"-"&amp;F5042</f>
        <v>2015-Q1</v>
      </c>
      <c r="H5042" s="4">
        <f>INDEX('ALL - prices'!$J$3:$DY$219,MATCH('COMBINED DATA'!A5042,'ALL - prices'!$B$3:$B$219,0),MATCH('COMBINED DATA'!G5042,'ALL - prices'!$J$1:$DY$1,0))</f>
        <v>70.107799999999997</v>
      </c>
      <c r="I5042" s="14">
        <f t="shared" ref="I5042:I5077" si="368">STDEV(H5043:H5046)</f>
        <v>6.2716124324211844</v>
      </c>
      <c r="J5042" s="15">
        <f>INDEX(MarketCap2!$E$2:$AR$224,MATCH(A5042,MarketCap2!$B$2:$B$224,0),MATCH(G5042,MarketCap2!$E$1:$AR$1,0))</f>
        <v>8174990848</v>
      </c>
      <c r="K5042">
        <f t="shared" ref="K5042:K5105" si="369">LN(J5042)</f>
        <v>22.824345434218397</v>
      </c>
      <c r="L5042">
        <f>INDEX('PB2'!$D$2:$AQ$224,MATCH(A5042,'PB2'!$B$2:$B$224,0),MATCH(G5042,'PB2'!$D$1:$AQ$1,0))</f>
        <v>11.6104173660278</v>
      </c>
      <c r="M5042" s="16">
        <f t="shared" ref="M5042:M5105" si="370">1/L5042</f>
        <v>8.6129548014872423E-2</v>
      </c>
      <c r="N5042" s="6">
        <f>INDEX('ROA2'!$D$2:$AQ$224,MATCH(A5042,'ROA2'!$B$2:$B$224,0),MATCH(G5042,'ROA2'!$D$1:$AQ$1,0))</f>
        <v>-0.34952801465988198</v>
      </c>
      <c r="O5042" s="6">
        <v>28935.999488000001</v>
      </c>
      <c r="P5042" s="28">
        <v>7.4010854810842866E-2</v>
      </c>
    </row>
    <row r="5043" spans="1:16" x14ac:dyDescent="0.3">
      <c r="A5043" t="s">
        <v>594</v>
      </c>
      <c r="B5043" t="e">
        <f>VLOOKUP(A5043,Sheet3!L:L,1,FALSE)</f>
        <v>#N/A</v>
      </c>
      <c r="C5043" t="str">
        <f>VLOOKUP(A5043,'ALL - prices'!B:C,2,FALSE)</f>
        <v>Onex Corp</v>
      </c>
      <c r="D5043" t="str">
        <f>VLOOKUP(A5043,'ALL - prices'!B:I,8,FALSE)</f>
        <v>Financials</v>
      </c>
      <c r="E5043">
        <v>2015</v>
      </c>
      <c r="F5043" t="s">
        <v>680</v>
      </c>
      <c r="G5043" t="str">
        <f t="shared" si="367"/>
        <v>2015-Q2</v>
      </c>
      <c r="H5043" s="4">
        <f>INDEX('ALL - prices'!$J$3:$DY$219,MATCH('COMBINED DATA'!A5043,'ALL - prices'!$B$3:$B$219,0),MATCH('COMBINED DATA'!G5043,'ALL - prices'!$J$1:$DY$1,0))</f>
        <v>65.920100000000005</v>
      </c>
      <c r="I5043" s="14">
        <f t="shared" si="368"/>
        <v>3.2081006686199829</v>
      </c>
      <c r="J5043" s="15">
        <f>INDEX(MarketCap2!$E$2:$AR$224,MATCH(A5043,MarketCap2!$B$2:$B$224,0),MATCH(G5043,MarketCap2!$E$1:$AR$1,0))</f>
        <v>7681490432</v>
      </c>
      <c r="K5043">
        <f t="shared" si="369"/>
        <v>22.762079431944159</v>
      </c>
      <c r="L5043">
        <f>INDEX('PB2'!$D$2:$AQ$224,MATCH(A5043,'PB2'!$B$2:$B$224,0),MATCH(G5043,'PB2'!$D$1:$AQ$1,0))</f>
        <v>49.547622680664098</v>
      </c>
      <c r="M5043" s="16">
        <f t="shared" si="370"/>
        <v>2.0182603037183635E-2</v>
      </c>
      <c r="N5043" s="6">
        <f>INDEX('ROA2'!$D$2:$AQ$224,MATCH(A5043,'ROA2'!$B$2:$B$224,0),MATCH(G5043,'ROA2'!$D$1:$AQ$1,0))</f>
        <v>-0.50755101442337003</v>
      </c>
      <c r="O5043" s="6">
        <v>33949.999104000002</v>
      </c>
      <c r="P5043" s="28">
        <v>0.17327895025984322</v>
      </c>
    </row>
    <row r="5044" spans="1:16" x14ac:dyDescent="0.3">
      <c r="A5044" t="s">
        <v>594</v>
      </c>
      <c r="B5044" t="e">
        <f>VLOOKUP(A5044,Sheet3!L:L,1,FALSE)</f>
        <v>#N/A</v>
      </c>
      <c r="C5044" t="str">
        <f>VLOOKUP(A5044,'ALL - prices'!B:C,2,FALSE)</f>
        <v>Onex Corp</v>
      </c>
      <c r="D5044" t="str">
        <f>VLOOKUP(A5044,'ALL - prices'!B:I,8,FALSE)</f>
        <v>Financials</v>
      </c>
      <c r="E5044">
        <v>2015</v>
      </c>
      <c r="F5044" t="s">
        <v>681</v>
      </c>
      <c r="G5044" t="str">
        <f t="shared" si="367"/>
        <v>2015-Q3</v>
      </c>
      <c r="H5044" s="4">
        <f>INDEX('ALL - prices'!$J$3:$DY$219,MATCH('COMBINED DATA'!A5044,'ALL - prices'!$B$3:$B$219,0),MATCH('COMBINED DATA'!G5044,'ALL - prices'!$J$1:$DY$1,0))</f>
        <v>73.541499999999999</v>
      </c>
      <c r="I5044" s="14">
        <f t="shared" si="368"/>
        <v>3.0826995231452519</v>
      </c>
      <c r="J5044" s="15">
        <f>INDEX(MarketCap2!$E$2:$AR$224,MATCH(A5044,MarketCap2!$B$2:$B$224,0),MATCH(G5044,MarketCap2!$E$1:$AR$1,0))</f>
        <v>8561788416</v>
      </c>
      <c r="K5044">
        <f t="shared" si="369"/>
        <v>22.870574932380638</v>
      </c>
      <c r="L5044">
        <f>INDEX('PB2'!$D$2:$AQ$224,MATCH(A5044,'PB2'!$B$2:$B$224,0),MATCH(G5044,'PB2'!$D$1:$AQ$1,0))</f>
        <v>37.698074340820298</v>
      </c>
      <c r="M5044" s="16">
        <f t="shared" si="370"/>
        <v>2.6526553875383978E-2</v>
      </c>
      <c r="N5044" s="6">
        <f>INDEX('ROA2'!$D$2:$AQ$224,MATCH(A5044,'ROA2'!$B$2:$B$224,0),MATCH(G5044,'ROA2'!$D$1:$AQ$1,0))</f>
        <v>-1.15558397769928</v>
      </c>
      <c r="O5044" s="6">
        <v>35090.001920000002</v>
      </c>
      <c r="P5044" s="28">
        <v>3.3578876173392433E-2</v>
      </c>
    </row>
    <row r="5045" spans="1:16" x14ac:dyDescent="0.3">
      <c r="A5045" t="s">
        <v>594</v>
      </c>
      <c r="B5045" t="e">
        <f>VLOOKUP(A5045,Sheet3!L:L,1,FALSE)</f>
        <v>#N/A</v>
      </c>
      <c r="C5045" t="str">
        <f>VLOOKUP(A5045,'ALL - prices'!B:C,2,FALSE)</f>
        <v>Onex Corp</v>
      </c>
      <c r="D5045" t="str">
        <f>VLOOKUP(A5045,'ALL - prices'!B:I,8,FALSE)</f>
        <v>Financials</v>
      </c>
      <c r="E5045">
        <v>2015</v>
      </c>
      <c r="F5045" t="s">
        <v>682</v>
      </c>
      <c r="G5045" t="str">
        <f t="shared" si="367"/>
        <v>2015-Q4</v>
      </c>
      <c r="H5045" s="4">
        <f>INDEX('ALL - prices'!$J$3:$DY$219,MATCH('COMBINED DATA'!A5045,'ALL - prices'!$B$3:$B$219,0),MATCH('COMBINED DATA'!G5045,'ALL - prices'!$J$1:$DY$1,0))</f>
        <v>81.046099999999996</v>
      </c>
      <c r="I5045" s="14">
        <f t="shared" si="368"/>
        <v>5.6695536734237981</v>
      </c>
      <c r="J5045" s="15">
        <f>INDEX(MarketCap2!$E$2:$AR$224,MATCH(A5045,MarketCap2!$B$2:$B$224,0),MATCH(G5045,MarketCap2!$E$1:$AR$1,0))</f>
        <v>9427637248</v>
      </c>
      <c r="K5045">
        <f t="shared" si="369"/>
        <v>22.966911345251223</v>
      </c>
      <c r="L5045" t="str">
        <f>INDEX('PB2'!$D$2:$AQ$224,MATCH(A5045,'PB2'!$B$2:$B$224,0),MATCH(G5045,'PB2'!$D$1:$AQ$1,0))</f>
        <v>--</v>
      </c>
      <c r="M5045" s="16" t="e">
        <f t="shared" si="370"/>
        <v>#VALUE!</v>
      </c>
      <c r="N5045" s="6">
        <f>INDEX('ROA2'!$D$2:$AQ$224,MATCH(A5045,'ROA2'!$B$2:$B$224,0),MATCH(G5045,'ROA2'!$D$1:$AQ$1,0))</f>
        <v>-1.83416199684143</v>
      </c>
      <c r="O5045" s="6">
        <v>35975.000064</v>
      </c>
      <c r="P5045" s="28">
        <v>2.5220806371503254E-2</v>
      </c>
    </row>
    <row r="5046" spans="1:16" x14ac:dyDescent="0.3">
      <c r="A5046" t="s">
        <v>594</v>
      </c>
      <c r="B5046" t="e">
        <f>VLOOKUP(A5046,Sheet3!L:L,1,FALSE)</f>
        <v>#N/A</v>
      </c>
      <c r="C5046" t="str">
        <f>VLOOKUP(A5046,'ALL - prices'!B:C,2,FALSE)</f>
        <v>Onex Corp</v>
      </c>
      <c r="D5046" t="str">
        <f>VLOOKUP(A5046,'ALL - prices'!B:I,8,FALSE)</f>
        <v>Financials</v>
      </c>
      <c r="E5046">
        <v>2016</v>
      </c>
      <c r="F5046" t="s">
        <v>679</v>
      </c>
      <c r="G5046" t="str">
        <f t="shared" si="367"/>
        <v>2016-Q1</v>
      </c>
      <c r="H5046" s="4">
        <f>INDEX('ALL - prices'!$J$3:$DY$219,MATCH('COMBINED DATA'!A5046,'ALL - prices'!$B$3:$B$219,0),MATCH('COMBINED DATA'!G5046,'ALL - prices'!$J$1:$DY$1,0))</f>
        <v>75.693200000000004</v>
      </c>
      <c r="I5046" s="14">
        <f t="shared" si="368"/>
        <v>7.0749040167811925</v>
      </c>
      <c r="J5046" s="15">
        <f>INDEX(MarketCap2!$E$2:$AR$224,MATCH(A5046,MarketCap2!$B$2:$B$224,0),MATCH(G5046,MarketCap2!$E$1:$AR$1,0))</f>
        <v>8281792512</v>
      </c>
      <c r="K5046">
        <f t="shared" si="369"/>
        <v>22.837325268870181</v>
      </c>
      <c r="L5046" t="str">
        <f>INDEX('PB2'!$D$2:$AQ$224,MATCH(A5046,'PB2'!$B$2:$B$224,0),MATCH(G5046,'PB2'!$D$1:$AQ$1,0))</f>
        <v>--</v>
      </c>
      <c r="M5046" s="16" t="e">
        <f t="shared" si="370"/>
        <v>#VALUE!</v>
      </c>
      <c r="N5046" s="6">
        <f>INDEX('ROA2'!$D$2:$AQ$224,MATCH(A5046,'ROA2'!$B$2:$B$224,0),MATCH(G5046,'ROA2'!$D$1:$AQ$1,0))</f>
        <v>-1.7699940204620399</v>
      </c>
      <c r="O5046" s="6">
        <v>35810.000895999998</v>
      </c>
      <c r="P5046" s="28">
        <v>-4.5864952802353413E-3</v>
      </c>
    </row>
    <row r="5047" spans="1:16" x14ac:dyDescent="0.3">
      <c r="A5047" t="s">
        <v>594</v>
      </c>
      <c r="B5047" t="e">
        <f>VLOOKUP(A5047,Sheet3!L:L,1,FALSE)</f>
        <v>#N/A</v>
      </c>
      <c r="C5047" t="str">
        <f>VLOOKUP(A5047,'ALL - prices'!B:C,2,FALSE)</f>
        <v>Onex Corp</v>
      </c>
      <c r="D5047" t="str">
        <f>VLOOKUP(A5047,'ALL - prices'!B:I,8,FALSE)</f>
        <v>Financials</v>
      </c>
      <c r="E5047">
        <v>2016</v>
      </c>
      <c r="F5047" t="s">
        <v>680</v>
      </c>
      <c r="G5047" t="str">
        <f t="shared" si="367"/>
        <v>2016-Q2</v>
      </c>
      <c r="H5047" s="4">
        <f>INDEX('ALL - prices'!$J$3:$DY$219,MATCH('COMBINED DATA'!A5047,'ALL - prices'!$B$3:$B$219,0),MATCH('COMBINED DATA'!G5047,'ALL - prices'!$J$1:$DY$1,0))</f>
        <v>75.600800000000007</v>
      </c>
      <c r="I5047" s="14">
        <f t="shared" si="368"/>
        <v>7.8287179965283418</v>
      </c>
      <c r="J5047" s="15">
        <f>INDEX(MarketCap2!$E$2:$AR$224,MATCH(A5047,MarketCap2!$B$2:$B$224,0),MATCH(G5047,MarketCap2!$E$1:$AR$1,0))</f>
        <v>8173949952</v>
      </c>
      <c r="K5047">
        <f t="shared" si="369"/>
        <v>22.824218099241271</v>
      </c>
      <c r="L5047" t="str">
        <f>INDEX('PB2'!$D$2:$AQ$224,MATCH(A5047,'PB2'!$B$2:$B$224,0),MATCH(G5047,'PB2'!$D$1:$AQ$1,0))</f>
        <v>--</v>
      </c>
      <c r="M5047" s="16" t="e">
        <f t="shared" si="370"/>
        <v>#VALUE!</v>
      </c>
      <c r="N5047" s="6">
        <f>INDEX('ROA2'!$D$2:$AQ$224,MATCH(A5047,'ROA2'!$B$2:$B$224,0),MATCH(G5047,'ROA2'!$D$1:$AQ$1,0))</f>
        <v>-1.8745249509811399</v>
      </c>
      <c r="O5047" s="6">
        <v>35720.998912000003</v>
      </c>
      <c r="P5047" s="28">
        <v>-2.4853946320324326E-3</v>
      </c>
    </row>
    <row r="5048" spans="1:16" x14ac:dyDescent="0.3">
      <c r="A5048" t="s">
        <v>594</v>
      </c>
      <c r="B5048" t="e">
        <f>VLOOKUP(A5048,Sheet3!L:L,1,FALSE)</f>
        <v>#N/A</v>
      </c>
      <c r="C5048" t="str">
        <f>VLOOKUP(A5048,'ALL - prices'!B:C,2,FALSE)</f>
        <v>Onex Corp</v>
      </c>
      <c r="D5048" t="str">
        <f>VLOOKUP(A5048,'ALL - prices'!B:I,8,FALSE)</f>
        <v>Financials</v>
      </c>
      <c r="E5048">
        <v>2016</v>
      </c>
      <c r="F5048" t="s">
        <v>681</v>
      </c>
      <c r="G5048" t="str">
        <f t="shared" si="367"/>
        <v>2016-Q3</v>
      </c>
      <c r="H5048" s="4">
        <f>INDEX('ALL - prices'!$J$3:$DY$219,MATCH('COMBINED DATA'!A5048,'ALL - prices'!$B$3:$B$219,0),MATCH('COMBINED DATA'!G5048,'ALL - prices'!$J$1:$DY$1,0))</f>
        <v>80.924499999999995</v>
      </c>
      <c r="I5048" s="14">
        <f t="shared" si="368"/>
        <v>5.0242224290597139</v>
      </c>
      <c r="J5048" s="15">
        <f>INDEX(MarketCap2!$E$2:$AR$224,MATCH(A5048,MarketCap2!$B$2:$B$224,0),MATCH(G5048,MarketCap2!$E$1:$AR$1,0))</f>
        <v>8721517568</v>
      </c>
      <c r="K5048">
        <f t="shared" si="369"/>
        <v>22.889059092752831</v>
      </c>
      <c r="L5048" t="str">
        <f>INDEX('PB2'!$D$2:$AQ$224,MATCH(A5048,'PB2'!$B$2:$B$224,0),MATCH(G5048,'PB2'!$D$1:$AQ$1,0))</f>
        <v>--</v>
      </c>
      <c r="M5048" s="16" t="e">
        <f t="shared" si="370"/>
        <v>#VALUE!</v>
      </c>
      <c r="N5048" s="6">
        <f>INDEX('ROA2'!$D$2:$AQ$224,MATCH(A5048,'ROA2'!$B$2:$B$224,0),MATCH(G5048,'ROA2'!$D$1:$AQ$1,0))</f>
        <v>-7.0996999740601002E-2</v>
      </c>
      <c r="O5048" s="6">
        <v>35335.999488000001</v>
      </c>
      <c r="P5048" s="28">
        <v>-1.0777957944246233E-2</v>
      </c>
    </row>
    <row r="5049" spans="1:16" x14ac:dyDescent="0.3">
      <c r="A5049" t="s">
        <v>594</v>
      </c>
      <c r="B5049" t="e">
        <f>VLOOKUP(A5049,Sheet3!L:L,1,FALSE)</f>
        <v>#N/A</v>
      </c>
      <c r="C5049" t="str">
        <f>VLOOKUP(A5049,'ALL - prices'!B:C,2,FALSE)</f>
        <v>Onex Corp</v>
      </c>
      <c r="D5049" t="str">
        <f>VLOOKUP(A5049,'ALL - prices'!B:I,8,FALSE)</f>
        <v>Financials</v>
      </c>
      <c r="E5049">
        <v>2016</v>
      </c>
      <c r="F5049" t="s">
        <v>682</v>
      </c>
      <c r="G5049" t="str">
        <f t="shared" si="367"/>
        <v>2016-Q4</v>
      </c>
      <c r="H5049" s="4">
        <f>INDEX('ALL - prices'!$J$3:$DY$219,MATCH('COMBINED DATA'!A5049,'ALL - prices'!$B$3:$B$219,0),MATCH('COMBINED DATA'!G5049,'ALL - prices'!$J$1:$DY$1,0))</f>
        <v>87.594999999999999</v>
      </c>
      <c r="I5049" s="14">
        <f t="shared" si="368"/>
        <v>4.6776868022560061</v>
      </c>
      <c r="J5049" s="15">
        <f>INDEX(MarketCap2!$E$2:$AR$224,MATCH(A5049,MarketCap2!$B$2:$B$224,0),MATCH(G5049,MarketCap2!$E$1:$AR$1,0))</f>
        <v>9401871360</v>
      </c>
      <c r="K5049">
        <f t="shared" si="369"/>
        <v>22.964174587259471</v>
      </c>
      <c r="L5049" t="str">
        <f>INDEX('PB2'!$D$2:$AQ$224,MATCH(A5049,'PB2'!$B$2:$B$224,0),MATCH(G5049,'PB2'!$D$1:$AQ$1,0))</f>
        <v>--</v>
      </c>
      <c r="M5049" s="16" t="e">
        <f t="shared" si="370"/>
        <v>#VALUE!</v>
      </c>
      <c r="N5049" s="6">
        <f>INDEX('ROA2'!$D$2:$AQ$224,MATCH(A5049,'ROA2'!$B$2:$B$224,0),MATCH(G5049,'ROA2'!$D$1:$AQ$1,0))</f>
        <v>-0.91658002138137795</v>
      </c>
      <c r="O5049" s="6">
        <v>38431.997951999998</v>
      </c>
      <c r="P5049" s="28">
        <v>8.7615986780036834E-2</v>
      </c>
    </row>
    <row r="5050" spans="1:16" x14ac:dyDescent="0.3">
      <c r="A5050" t="s">
        <v>594</v>
      </c>
      <c r="B5050" t="e">
        <f>VLOOKUP(A5050,Sheet3!L:L,1,FALSE)</f>
        <v>#N/A</v>
      </c>
      <c r="C5050" t="str">
        <f>VLOOKUP(A5050,'ALL - prices'!B:C,2,FALSE)</f>
        <v>Onex Corp</v>
      </c>
      <c r="D5050" t="str">
        <f>VLOOKUP(A5050,'ALL - prices'!B:I,8,FALSE)</f>
        <v>Financials</v>
      </c>
      <c r="E5050">
        <v>2017</v>
      </c>
      <c r="F5050" t="s">
        <v>679</v>
      </c>
      <c r="G5050" t="str">
        <f t="shared" si="367"/>
        <v>2017-Q1</v>
      </c>
      <c r="H5050" s="4">
        <f>INDEX('ALL - prices'!$J$3:$DY$219,MATCH('COMBINED DATA'!A5050,'ALL - prices'!$B$3:$B$219,0),MATCH('COMBINED DATA'!G5050,'ALL - prices'!$J$1:$DY$1,0))</f>
        <v>91.566900000000004</v>
      </c>
      <c r="I5050" s="14">
        <f t="shared" si="368"/>
        <v>5.0232477179443729</v>
      </c>
      <c r="J5050" s="15">
        <f>INDEX(MarketCap2!$E$2:$AR$224,MATCH(A5050,MarketCap2!$B$2:$B$224,0),MATCH(G5050,MarketCap2!$E$1:$AR$1,0))</f>
        <v>9820812288</v>
      </c>
      <c r="K5050">
        <f t="shared" si="369"/>
        <v>23.007769673610806</v>
      </c>
      <c r="L5050" t="str">
        <f>INDEX('PB2'!$D$2:$AQ$224,MATCH(A5050,'PB2'!$B$2:$B$224,0),MATCH(G5050,'PB2'!$D$1:$AQ$1,0))</f>
        <v>--</v>
      </c>
      <c r="M5050" s="16" t="e">
        <f t="shared" si="370"/>
        <v>#VALUE!</v>
      </c>
      <c r="N5050" s="6">
        <f>INDEX('ROA2'!$D$2:$AQ$224,MATCH(A5050,'ROA2'!$B$2:$B$224,0),MATCH(G5050,'ROA2'!$D$1:$AQ$1,0))</f>
        <v>-0.33027198910713201</v>
      </c>
      <c r="O5050" s="6">
        <v>42913.001472000004</v>
      </c>
      <c r="P5050" s="28">
        <v>0.11659564318244908</v>
      </c>
    </row>
    <row r="5051" spans="1:16" x14ac:dyDescent="0.3">
      <c r="A5051" t="s">
        <v>594</v>
      </c>
      <c r="B5051" t="e">
        <f>VLOOKUP(A5051,Sheet3!L:L,1,FALSE)</f>
        <v>#N/A</v>
      </c>
      <c r="C5051" t="str">
        <f>VLOOKUP(A5051,'ALL - prices'!B:C,2,FALSE)</f>
        <v>Onex Corp</v>
      </c>
      <c r="D5051" t="str">
        <f>VLOOKUP(A5051,'ALL - prices'!B:I,8,FALSE)</f>
        <v>Financials</v>
      </c>
      <c r="E5051">
        <v>2017</v>
      </c>
      <c r="F5051" t="s">
        <v>680</v>
      </c>
      <c r="G5051" t="str">
        <f t="shared" si="367"/>
        <v>2017-Q2</v>
      </c>
      <c r="H5051" s="4">
        <f>INDEX('ALL - prices'!$J$3:$DY$219,MATCH('COMBINED DATA'!A5051,'ALL - prices'!$B$3:$B$219,0),MATCH('COMBINED DATA'!G5051,'ALL - prices'!$J$1:$DY$1,0))</f>
        <v>99.658100000000005</v>
      </c>
      <c r="I5051" s="14">
        <f t="shared" si="368"/>
        <v>2.1609701839297411</v>
      </c>
      <c r="J5051" s="15">
        <f>INDEX(MarketCap2!$E$2:$AR$224,MATCH(A5051,MarketCap2!$B$2:$B$224,0),MATCH(G5051,MarketCap2!$E$1:$AR$1,0))</f>
        <v>10596239360</v>
      </c>
      <c r="K5051">
        <f t="shared" si="369"/>
        <v>23.083764997757566</v>
      </c>
      <c r="L5051">
        <f>INDEX('PB2'!$D$2:$AQ$224,MATCH(A5051,'PB2'!$B$2:$B$224,0),MATCH(G5051,'PB2'!$D$1:$AQ$1,0))</f>
        <v>3.9527230262756401</v>
      </c>
      <c r="M5051" s="16">
        <f t="shared" si="370"/>
        <v>0.25299015219445475</v>
      </c>
      <c r="N5051" s="6">
        <f>INDEX('ROA2'!$D$2:$AQ$224,MATCH(A5051,'ROA2'!$B$2:$B$224,0),MATCH(G5051,'ROA2'!$D$1:$AQ$1,0))</f>
        <v>-2.1177139282226598</v>
      </c>
      <c r="O5051" s="6">
        <v>44932.001792000003</v>
      </c>
      <c r="P5051" s="28">
        <v>4.7048685730299293E-2</v>
      </c>
    </row>
    <row r="5052" spans="1:16" x14ac:dyDescent="0.3">
      <c r="A5052" t="s">
        <v>594</v>
      </c>
      <c r="B5052" t="e">
        <f>VLOOKUP(A5052,Sheet3!L:L,1,FALSE)</f>
        <v>#N/A</v>
      </c>
      <c r="C5052" t="str">
        <f>VLOOKUP(A5052,'ALL - prices'!B:C,2,FALSE)</f>
        <v>Onex Corp</v>
      </c>
      <c r="D5052" t="str">
        <f>VLOOKUP(A5052,'ALL - prices'!B:I,8,FALSE)</f>
        <v>Financials</v>
      </c>
      <c r="E5052">
        <v>2017</v>
      </c>
      <c r="F5052" t="s">
        <v>681</v>
      </c>
      <c r="G5052" t="str">
        <f t="shared" si="367"/>
        <v>2017-Q3</v>
      </c>
      <c r="H5052" s="4">
        <f>INDEX('ALL - prices'!$J$3:$DY$219,MATCH('COMBINED DATA'!A5052,'ALL - prices'!$B$3:$B$219,0),MATCH('COMBINED DATA'!G5052,'ALL - prices'!$J$1:$DY$1,0))</f>
        <v>92.506200000000007</v>
      </c>
      <c r="I5052" s="14">
        <f t="shared" si="368"/>
        <v>3.1932346406113012</v>
      </c>
      <c r="J5052" s="15">
        <f>INDEX(MarketCap2!$E$2:$AR$224,MATCH(A5052,MarketCap2!$B$2:$B$224,0),MATCH(G5052,MarketCap2!$E$1:$AR$1,0))</f>
        <v>9808889856</v>
      </c>
      <c r="K5052">
        <f t="shared" si="369"/>
        <v>23.0065549395941</v>
      </c>
      <c r="L5052">
        <f>INDEX('PB2'!$D$2:$AQ$224,MATCH(A5052,'PB2'!$B$2:$B$224,0),MATCH(G5052,'PB2'!$D$1:$AQ$1,0))</f>
        <v>3.0473039150238002</v>
      </c>
      <c r="M5052" s="16">
        <f t="shared" si="370"/>
        <v>0.3281589325796504</v>
      </c>
      <c r="N5052" s="6">
        <f>INDEX('ROA2'!$D$2:$AQ$224,MATCH(A5052,'ROA2'!$B$2:$B$224,0),MATCH(G5052,'ROA2'!$D$1:$AQ$1,0))</f>
        <v>3.97939109802246</v>
      </c>
      <c r="O5052" s="6">
        <v>41912.000511999999</v>
      </c>
      <c r="P5052" s="28">
        <v>-6.7212702740916064E-2</v>
      </c>
    </row>
    <row r="5053" spans="1:16" x14ac:dyDescent="0.3">
      <c r="A5053" t="s">
        <v>594</v>
      </c>
      <c r="B5053" t="e">
        <f>VLOOKUP(A5053,Sheet3!L:L,1,FALSE)</f>
        <v>#N/A</v>
      </c>
      <c r="C5053" t="str">
        <f>VLOOKUP(A5053,'ALL - prices'!B:C,2,FALSE)</f>
        <v>Onex Corp</v>
      </c>
      <c r="D5053" t="str">
        <f>VLOOKUP(A5053,'ALL - prices'!B:I,8,FALSE)</f>
        <v>Financials</v>
      </c>
      <c r="E5053">
        <v>2017</v>
      </c>
      <c r="F5053" t="s">
        <v>682</v>
      </c>
      <c r="G5053" t="str">
        <f t="shared" si="367"/>
        <v>2017-Q4</v>
      </c>
      <c r="H5053" s="4">
        <f>INDEX('ALL - prices'!$J$3:$DY$219,MATCH('COMBINED DATA'!A5053,'ALL - prices'!$B$3:$B$219,0),MATCH('COMBINED DATA'!G5053,'ALL - prices'!$J$1:$DY$1,0))</f>
        <v>88.635599999999997</v>
      </c>
      <c r="I5053" s="14">
        <f t="shared" si="368"/>
        <v>9.2739749244862661</v>
      </c>
      <c r="J5053" s="15">
        <f>INDEX(MarketCap2!$E$2:$AR$224,MATCH(A5053,MarketCap2!$B$2:$B$224,0),MATCH(G5053,MarketCap2!$E$1:$AR$1,0))</f>
        <v>9382642688</v>
      </c>
      <c r="K5053">
        <f t="shared" si="369"/>
        <v>22.962127296744836</v>
      </c>
      <c r="L5053">
        <f>INDEX('PB2'!$D$2:$AQ$224,MATCH(A5053,'PB2'!$B$2:$B$224,0),MATCH(G5053,'PB2'!$D$1:$AQ$1,0))</f>
        <v>2.5853509902954102</v>
      </c>
      <c r="M5053" s="16">
        <f t="shared" si="370"/>
        <v>0.38679467652697203</v>
      </c>
      <c r="N5053" s="6">
        <f>INDEX('ROA2'!$D$2:$AQ$224,MATCH(A5053,'ROA2'!$B$2:$B$224,0),MATCH(G5053,'ROA2'!$D$1:$AQ$1,0))</f>
        <v>4.9055719375610396</v>
      </c>
      <c r="O5053" s="6">
        <v>42740.998143999997</v>
      </c>
      <c r="P5053" s="28">
        <v>1.977948133882669E-2</v>
      </c>
    </row>
    <row r="5054" spans="1:16" x14ac:dyDescent="0.3">
      <c r="A5054" t="s">
        <v>594</v>
      </c>
      <c r="B5054" t="e">
        <f>VLOOKUP(A5054,Sheet3!L:L,1,FALSE)</f>
        <v>#N/A</v>
      </c>
      <c r="C5054" t="str">
        <f>VLOOKUP(A5054,'ALL - prices'!B:C,2,FALSE)</f>
        <v>Onex Corp</v>
      </c>
      <c r="D5054" t="str">
        <f>VLOOKUP(A5054,'ALL - prices'!B:I,8,FALSE)</f>
        <v>Financials</v>
      </c>
      <c r="E5054">
        <v>2018</v>
      </c>
      <c r="F5054" t="s">
        <v>679</v>
      </c>
      <c r="G5054" t="str">
        <f t="shared" si="367"/>
        <v>2018-Q1</v>
      </c>
      <c r="H5054" s="4">
        <f>INDEX('ALL - prices'!$J$3:$DY$219,MATCH('COMBINED DATA'!A5054,'ALL - prices'!$B$3:$B$219,0),MATCH('COMBINED DATA'!G5054,'ALL - prices'!$J$1:$DY$1,0))</f>
        <v>89.411600000000007</v>
      </c>
      <c r="I5054" s="14">
        <f t="shared" si="368"/>
        <v>10.191834805372478</v>
      </c>
      <c r="J5054" s="15">
        <f>INDEX(MarketCap2!$E$2:$AR$224,MATCH(A5054,MarketCap2!$B$2:$B$224,0),MATCH(G5054,MarketCap2!$E$1:$AR$1,0))</f>
        <v>9443661824</v>
      </c>
      <c r="K5054">
        <f t="shared" si="369"/>
        <v>22.96860964697284</v>
      </c>
      <c r="L5054">
        <f>INDEX('PB2'!$D$2:$AQ$224,MATCH(A5054,'PB2'!$B$2:$B$224,0),MATCH(G5054,'PB2'!$D$1:$AQ$1,0))</f>
        <v>2.5272951126098602</v>
      </c>
      <c r="M5054" s="16">
        <f t="shared" si="370"/>
        <v>0.39567994849929916</v>
      </c>
      <c r="N5054" s="6">
        <f>INDEX('ROA2'!$D$2:$AQ$224,MATCH(A5054,'ROA2'!$B$2:$B$224,0),MATCH(G5054,'ROA2'!$D$1:$AQ$1,0))</f>
        <v>5.4834551811218297</v>
      </c>
      <c r="O5054" s="6">
        <v>44695.998463999997</v>
      </c>
      <c r="P5054" s="28">
        <v>4.5740633230261681E-2</v>
      </c>
    </row>
    <row r="5055" spans="1:16" x14ac:dyDescent="0.3">
      <c r="A5055" t="s">
        <v>594</v>
      </c>
      <c r="B5055" t="e">
        <f>VLOOKUP(A5055,Sheet3!L:L,1,FALSE)</f>
        <v>#N/A</v>
      </c>
      <c r="C5055" t="str">
        <f>VLOOKUP(A5055,'ALL - prices'!B:C,2,FALSE)</f>
        <v>Onex Corp</v>
      </c>
      <c r="D5055" t="str">
        <f>VLOOKUP(A5055,'ALL - prices'!B:I,8,FALSE)</f>
        <v>Financials</v>
      </c>
      <c r="E5055">
        <v>2018</v>
      </c>
      <c r="F5055" t="s">
        <v>680</v>
      </c>
      <c r="G5055" t="str">
        <f t="shared" si="367"/>
        <v>2018-Q2</v>
      </c>
      <c r="H5055" s="4">
        <f>INDEX('ALL - prices'!$J$3:$DY$219,MATCH('COMBINED DATA'!A5055,'ALL - prices'!$B$3:$B$219,0),MATCH('COMBINED DATA'!G5055,'ALL - prices'!$J$1:$DY$1,0))</f>
        <v>92.922499999999999</v>
      </c>
      <c r="I5055" s="14">
        <f t="shared" si="368"/>
        <v>6.0807519066312867</v>
      </c>
      <c r="J5055" s="15">
        <f>INDEX(MarketCap2!$E$2:$AR$224,MATCH(A5055,MarketCap2!$B$2:$B$224,0),MATCH(G5055,MarketCap2!$E$1:$AR$1,0))</f>
        <v>9734054912</v>
      </c>
      <c r="K5055">
        <f t="shared" si="369"/>
        <v>22.99889638959921</v>
      </c>
      <c r="L5055">
        <f>INDEX('PB2'!$D$2:$AQ$224,MATCH(A5055,'PB2'!$B$2:$B$224,0),MATCH(G5055,'PB2'!$D$1:$AQ$1,0))</f>
        <v>3.1450119018554701</v>
      </c>
      <c r="M5055" s="16">
        <f t="shared" si="370"/>
        <v>0.31796382055343819</v>
      </c>
      <c r="N5055" s="6">
        <f>INDEX('ROA2'!$D$2:$AQ$224,MATCH(A5055,'ROA2'!$B$2:$B$224,0),MATCH(G5055,'ROA2'!$D$1:$AQ$1,0))</f>
        <v>6.9681410789489702</v>
      </c>
      <c r="O5055" s="6">
        <v>45623.001087999997</v>
      </c>
      <c r="P5055" s="28">
        <v>2.074017039235955E-2</v>
      </c>
    </row>
    <row r="5056" spans="1:16" x14ac:dyDescent="0.3">
      <c r="A5056" t="s">
        <v>594</v>
      </c>
      <c r="B5056" t="e">
        <f>VLOOKUP(A5056,Sheet3!L:L,1,FALSE)</f>
        <v>#N/A</v>
      </c>
      <c r="C5056" t="str">
        <f>VLOOKUP(A5056,'ALL - prices'!B:C,2,FALSE)</f>
        <v>Onex Corp</v>
      </c>
      <c r="D5056" t="str">
        <f>VLOOKUP(A5056,'ALL - prices'!B:I,8,FALSE)</f>
        <v>Financials</v>
      </c>
      <c r="E5056">
        <v>2018</v>
      </c>
      <c r="F5056" t="s">
        <v>681</v>
      </c>
      <c r="G5056" t="str">
        <f t="shared" si="367"/>
        <v>2018-Q3</v>
      </c>
      <c r="H5056" s="4">
        <f>INDEX('ALL - prices'!$J$3:$DY$219,MATCH('COMBINED DATA'!A5056,'ALL - prices'!$B$3:$B$219,0),MATCH('COMBINED DATA'!G5056,'ALL - prices'!$J$1:$DY$1,0))</f>
        <v>85.139300000000006</v>
      </c>
      <c r="I5056" s="14">
        <f t="shared" si="368"/>
        <v>3.5462713963636028</v>
      </c>
      <c r="J5056" s="15">
        <f>INDEX(MarketCap2!$E$2:$AR$224,MATCH(A5056,MarketCap2!$B$2:$B$224,0),MATCH(G5056,MarketCap2!$E$1:$AR$1,0))</f>
        <v>8911021056</v>
      </c>
      <c r="K5056">
        <f t="shared" si="369"/>
        <v>22.910554668496435</v>
      </c>
      <c r="L5056">
        <f>INDEX('PB2'!$D$2:$AQ$224,MATCH(A5056,'PB2'!$B$2:$B$224,0),MATCH(G5056,'PB2'!$D$1:$AQ$1,0))</f>
        <v>3.6613221168518102</v>
      </c>
      <c r="M5056" s="16">
        <f t="shared" si="370"/>
        <v>0.27312538151105115</v>
      </c>
      <c r="N5056" s="6">
        <f>INDEX('ROA2'!$D$2:$AQ$224,MATCH(A5056,'ROA2'!$B$2:$B$224,0),MATCH(G5056,'ROA2'!$D$1:$AQ$1,0))</f>
        <v>0.43332201242446899</v>
      </c>
      <c r="O5056" s="6">
        <v>45320.998912000003</v>
      </c>
      <c r="P5056" s="28">
        <v>-6.6195157880446559E-3</v>
      </c>
    </row>
    <row r="5057" spans="1:16" x14ac:dyDescent="0.3">
      <c r="A5057" t="s">
        <v>594</v>
      </c>
      <c r="B5057" t="e">
        <f>VLOOKUP(A5057,Sheet3!L:L,1,FALSE)</f>
        <v>#N/A</v>
      </c>
      <c r="C5057" t="str">
        <f>VLOOKUP(A5057,'ALL - prices'!B:C,2,FALSE)</f>
        <v>Onex Corp</v>
      </c>
      <c r="D5057" t="str">
        <f>VLOOKUP(A5057,'ALL - prices'!B:I,8,FALSE)</f>
        <v>Financials</v>
      </c>
      <c r="E5057">
        <v>2018</v>
      </c>
      <c r="F5057" t="s">
        <v>682</v>
      </c>
      <c r="G5057" t="str">
        <f t="shared" si="367"/>
        <v>2018-Q4</v>
      </c>
      <c r="H5057" s="4">
        <f>INDEX('ALL - prices'!$J$3:$DY$219,MATCH('COMBINED DATA'!A5057,'ALL - prices'!$B$3:$B$219,0),MATCH('COMBINED DATA'!G5057,'ALL - prices'!$J$1:$DY$1,0))</f>
        <v>71.736199999999997</v>
      </c>
      <c r="I5057" s="14">
        <f t="shared" si="368"/>
        <v>3.2296215516166353</v>
      </c>
      <c r="J5057" s="15">
        <f>INDEX(MarketCap2!$E$2:$AR$224,MATCH(A5057,MarketCap2!$B$2:$B$224,0),MATCH(G5057,MarketCap2!$E$1:$AR$1,0))</f>
        <v>7496284672</v>
      </c>
      <c r="K5057">
        <f t="shared" si="369"/>
        <v>22.737673357682255</v>
      </c>
      <c r="L5057">
        <f>INDEX('PB2'!$D$2:$AQ$224,MATCH(A5057,'PB2'!$B$2:$B$224,0),MATCH(G5057,'PB2'!$D$1:$AQ$1,0))</f>
        <v>2.1408109664917001</v>
      </c>
      <c r="M5057" s="16">
        <f t="shared" si="370"/>
        <v>0.46711270432193808</v>
      </c>
      <c r="N5057" s="6">
        <f>INDEX('ROA2'!$D$2:$AQ$224,MATCH(A5057,'ROA2'!$B$2:$B$224,0),MATCH(G5057,'ROA2'!$D$1:$AQ$1,0))</f>
        <v>-1.2584129571914699</v>
      </c>
      <c r="O5057" s="6">
        <v>46259.998720000003</v>
      </c>
      <c r="P5057" s="28">
        <v>2.0718868307012844E-2</v>
      </c>
    </row>
    <row r="5058" spans="1:16" x14ac:dyDescent="0.3">
      <c r="A5058" t="s">
        <v>594</v>
      </c>
      <c r="B5058" t="e">
        <f>VLOOKUP(A5058,Sheet3!L:L,1,FALSE)</f>
        <v>#N/A</v>
      </c>
      <c r="C5058" t="str">
        <f>VLOOKUP(A5058,'ALL - prices'!B:C,2,FALSE)</f>
        <v>Onex Corp</v>
      </c>
      <c r="D5058" t="str">
        <f>VLOOKUP(A5058,'ALL - prices'!B:I,8,FALSE)</f>
        <v>Financials</v>
      </c>
      <c r="E5058">
        <v>2019</v>
      </c>
      <c r="F5058" t="s">
        <v>679</v>
      </c>
      <c r="G5058" t="str">
        <f t="shared" si="367"/>
        <v>2019-Q1</v>
      </c>
      <c r="H5058" s="4">
        <f>INDEX('ALL - prices'!$J$3:$DY$219,MATCH('COMBINED DATA'!A5058,'ALL - prices'!$B$3:$B$219,0),MATCH('COMBINED DATA'!G5058,'ALL - prices'!$J$1:$DY$1,0))</f>
        <v>72.814400000000006</v>
      </c>
      <c r="I5058" s="14">
        <f t="shared" si="368"/>
        <v>14.343523305979184</v>
      </c>
      <c r="J5058" s="15">
        <f>INDEX(MarketCap2!$E$2:$AR$224,MATCH(A5058,MarketCap2!$B$2:$B$224,0),MATCH(G5058,MarketCap2!$E$1:$AR$1,0))</f>
        <v>7545542144</v>
      </c>
      <c r="K5058">
        <f t="shared" si="369"/>
        <v>22.744222781323032</v>
      </c>
      <c r="L5058">
        <f>INDEX('PB2'!$D$2:$AQ$224,MATCH(A5058,'PB2'!$B$2:$B$224,0),MATCH(G5058,'PB2'!$D$1:$AQ$1,0))</f>
        <v>0.87683397531509399</v>
      </c>
      <c r="M5058" s="16">
        <f t="shared" si="370"/>
        <v>1.1404667567091544</v>
      </c>
      <c r="N5058" s="6">
        <f>INDEX('ROA2'!$D$2:$AQ$224,MATCH(A5058,'ROA2'!$B$2:$B$224,0),MATCH(G5058,'ROA2'!$D$1:$AQ$1,0))</f>
        <v>-1.47148597240448</v>
      </c>
      <c r="O5058" s="6">
        <v>45417.000959999998</v>
      </c>
      <c r="P5058" s="28">
        <v>-1.82230389823929E-2</v>
      </c>
    </row>
    <row r="5059" spans="1:16" x14ac:dyDescent="0.3">
      <c r="A5059" t="s">
        <v>594</v>
      </c>
      <c r="B5059" t="e">
        <f>VLOOKUP(A5059,Sheet3!L:L,1,FALSE)</f>
        <v>#N/A</v>
      </c>
      <c r="C5059" t="str">
        <f>VLOOKUP(A5059,'ALL - prices'!B:C,2,FALSE)</f>
        <v>Onex Corp</v>
      </c>
      <c r="D5059" t="str">
        <f>VLOOKUP(A5059,'ALL - prices'!B:I,8,FALSE)</f>
        <v>Financials</v>
      </c>
      <c r="E5059">
        <v>2019</v>
      </c>
      <c r="F5059" t="s">
        <v>680</v>
      </c>
      <c r="G5059" t="str">
        <f t="shared" si="367"/>
        <v>2019-Q2</v>
      </c>
      <c r="H5059" s="4">
        <f>INDEX('ALL - prices'!$J$3:$DY$219,MATCH('COMBINED DATA'!A5059,'ALL - prices'!$B$3:$B$219,0),MATCH('COMBINED DATA'!G5059,'ALL - prices'!$J$1:$DY$1,0))</f>
        <v>76.385499999999993</v>
      </c>
      <c r="I5059" s="14">
        <f t="shared" si="368"/>
        <v>14.835575498330575</v>
      </c>
      <c r="J5059" s="15">
        <f>INDEX(MarketCap2!$E$2:$AR$224,MATCH(A5059,MarketCap2!$B$2:$B$224,0),MATCH(G5059,MarketCap2!$E$1:$AR$1,0))</f>
        <v>7909597696</v>
      </c>
      <c r="K5059">
        <f t="shared" si="369"/>
        <v>22.79134275725556</v>
      </c>
      <c r="L5059">
        <f>INDEX('PB2'!$D$2:$AQ$224,MATCH(A5059,'PB2'!$B$2:$B$224,0),MATCH(G5059,'PB2'!$D$1:$AQ$1,0))</f>
        <v>0.90077698230743397</v>
      </c>
      <c r="M5059" s="16">
        <f t="shared" si="370"/>
        <v>1.1101527011029921</v>
      </c>
      <c r="N5059" s="6">
        <f>INDEX('ROA2'!$D$2:$AQ$224,MATCH(A5059,'ROA2'!$B$2:$B$224,0),MATCH(G5059,'ROA2'!$D$1:$AQ$1,0))</f>
        <v>12.300830841064499</v>
      </c>
      <c r="O5059" s="6">
        <v>6845.0001920000004</v>
      </c>
      <c r="P5059" s="28">
        <v>-0.84928550878935005</v>
      </c>
    </row>
    <row r="5060" spans="1:16" x14ac:dyDescent="0.3">
      <c r="A5060" t="s">
        <v>594</v>
      </c>
      <c r="B5060" t="e">
        <f>VLOOKUP(A5060,Sheet3!L:L,1,FALSE)</f>
        <v>#N/A</v>
      </c>
      <c r="C5060" t="str">
        <f>VLOOKUP(A5060,'ALL - prices'!B:C,2,FALSE)</f>
        <v>Onex Corp</v>
      </c>
      <c r="D5060" t="str">
        <f>VLOOKUP(A5060,'ALL - prices'!B:I,8,FALSE)</f>
        <v>Financials</v>
      </c>
      <c r="E5060">
        <v>2019</v>
      </c>
      <c r="F5060" t="s">
        <v>681</v>
      </c>
      <c r="G5060" t="str">
        <f t="shared" si="367"/>
        <v>2019-Q3</v>
      </c>
      <c r="H5060" s="4">
        <f>INDEX('ALL - prices'!$J$3:$DY$219,MATCH('COMBINED DATA'!A5060,'ALL - prices'!$B$3:$B$219,0),MATCH('COMBINED DATA'!G5060,'ALL - prices'!$J$1:$DY$1,0))</f>
        <v>79.520099999999999</v>
      </c>
      <c r="I5060" s="14">
        <f t="shared" si="368"/>
        <v>12.63056160337557</v>
      </c>
      <c r="J5060" s="15">
        <f>INDEX(MarketCap2!$E$2:$AR$224,MATCH(A5060,MarketCap2!$B$2:$B$224,0),MATCH(G5060,MarketCap2!$E$1:$AR$1,0))</f>
        <v>8223370240</v>
      </c>
      <c r="K5060">
        <f t="shared" si="369"/>
        <v>22.830245966851653</v>
      </c>
      <c r="L5060">
        <f>INDEX('PB2'!$D$2:$AQ$224,MATCH(A5060,'PB2'!$B$2:$B$224,0),MATCH(G5060,'PB2'!$D$1:$AQ$1,0))</f>
        <v>0.91406399011611905</v>
      </c>
      <c r="M5060" s="16">
        <f t="shared" si="370"/>
        <v>1.0940153105396526</v>
      </c>
      <c r="N5060" s="6">
        <f>INDEX('ROA2'!$D$2:$AQ$224,MATCH(A5060,'ROA2'!$B$2:$B$224,0),MATCH(G5060,'ROA2'!$D$1:$AQ$1,0))</f>
        <v>14.222931861877401</v>
      </c>
      <c r="O5060" s="6">
        <v>7241.9998720000003</v>
      </c>
      <c r="P5060" s="28">
        <v>5.7998490703329388E-2</v>
      </c>
    </row>
    <row r="5061" spans="1:16" x14ac:dyDescent="0.3">
      <c r="A5061" t="s">
        <v>594</v>
      </c>
      <c r="B5061" t="e">
        <f>VLOOKUP(A5061,Sheet3!L:L,1,FALSE)</f>
        <v>#N/A</v>
      </c>
      <c r="C5061" t="str">
        <f>VLOOKUP(A5061,'ALL - prices'!B:C,2,FALSE)</f>
        <v>Onex Corp</v>
      </c>
      <c r="D5061" t="str">
        <f>VLOOKUP(A5061,'ALL - prices'!B:I,8,FALSE)</f>
        <v>Financials</v>
      </c>
      <c r="E5061">
        <v>2019</v>
      </c>
      <c r="F5061" t="s">
        <v>682</v>
      </c>
      <c r="G5061" t="str">
        <f t="shared" si="367"/>
        <v>2019-Q4</v>
      </c>
      <c r="H5061" s="4">
        <f>INDEX('ALL - prices'!$J$3:$DY$219,MATCH('COMBINED DATA'!A5061,'ALL - prices'!$B$3:$B$219,0),MATCH('COMBINED DATA'!G5061,'ALL - prices'!$J$1:$DY$1,0))</f>
        <v>79.660799999999995</v>
      </c>
      <c r="I5061" s="14">
        <f t="shared" si="368"/>
        <v>8.7880780793735198</v>
      </c>
      <c r="J5061" s="15">
        <f>INDEX(MarketCap2!$E$2:$AR$224,MATCH(A5061,MarketCap2!$B$2:$B$224,0),MATCH(G5061,MarketCap2!$E$1:$AR$1,0))</f>
        <v>8228079616</v>
      </c>
      <c r="K5061">
        <f t="shared" si="369"/>
        <v>22.830818484917824</v>
      </c>
      <c r="L5061">
        <f>INDEX('PB2'!$D$2:$AQ$224,MATCH(A5061,'PB2'!$B$2:$B$224,0),MATCH(G5061,'PB2'!$D$1:$AQ$1,0))</f>
        <v>0.90817898511886597</v>
      </c>
      <c r="M5061" s="16">
        <f t="shared" si="370"/>
        <v>1.1011045359842984</v>
      </c>
      <c r="N5061" s="6">
        <f>INDEX('ROA2'!$D$2:$AQ$224,MATCH(A5061,'ROA2'!$B$2:$B$224,0),MATCH(G5061,'ROA2'!$D$1:$AQ$1,0))</f>
        <v>15.908200263977101</v>
      </c>
      <c r="O5061" s="6">
        <v>7335.0000639999998</v>
      </c>
      <c r="P5061" s="28">
        <v>1.284178315986575E-2</v>
      </c>
    </row>
    <row r="5062" spans="1:16" x14ac:dyDescent="0.3">
      <c r="A5062" t="s">
        <v>594</v>
      </c>
      <c r="B5062" t="e">
        <f>VLOOKUP(A5062,Sheet3!L:L,1,FALSE)</f>
        <v>#N/A</v>
      </c>
      <c r="C5062" t="str">
        <f>VLOOKUP(A5062,'ALL - prices'!B:C,2,FALSE)</f>
        <v>Onex Corp</v>
      </c>
      <c r="D5062" t="str">
        <f>VLOOKUP(A5062,'ALL - prices'!B:I,8,FALSE)</f>
        <v>Financials</v>
      </c>
      <c r="E5062">
        <v>2020</v>
      </c>
      <c r="F5062" t="s">
        <v>679</v>
      </c>
      <c r="G5062" t="str">
        <f t="shared" si="367"/>
        <v>2020-Q1</v>
      </c>
      <c r="H5062" s="4">
        <f>INDEX('ALL - prices'!$J$3:$DY$219,MATCH('COMBINED DATA'!A5062,'ALL - prices'!$B$3:$B$219,0),MATCH('COMBINED DATA'!G5062,'ALL - prices'!$J$1:$DY$1,0))</f>
        <v>49.994900000000001</v>
      </c>
      <c r="I5062" s="14">
        <f t="shared" si="368"/>
        <v>8.9758193145064222</v>
      </c>
      <c r="J5062" s="15">
        <f>INDEX(MarketCap2!$E$2:$AR$224,MATCH(A5062,MarketCap2!$B$2:$B$224,0),MATCH(G5062,MarketCap2!$E$1:$AR$1,0))</f>
        <v>5159403520</v>
      </c>
      <c r="K5062">
        <f t="shared" si="369"/>
        <v>22.364086812858822</v>
      </c>
      <c r="L5062">
        <f>INDEX('PB2'!$D$2:$AQ$224,MATCH(A5062,'PB2'!$B$2:$B$224,0),MATCH(G5062,'PB2'!$D$1:$AQ$1,0))</f>
        <v>0.60984402894973799</v>
      </c>
      <c r="M5062" s="16">
        <f t="shared" si="370"/>
        <v>1.6397635338369736</v>
      </c>
      <c r="N5062" s="6">
        <f>INDEX('ROA2'!$D$2:$AQ$224,MATCH(A5062,'ROA2'!$B$2:$B$224,0),MATCH(G5062,'ROA2'!$D$1:$AQ$1,0))</f>
        <v>16.139013290405298</v>
      </c>
      <c r="O5062" s="6">
        <v>7584.9999360000002</v>
      </c>
      <c r="P5062" s="28">
        <v>3.408314516955406E-2</v>
      </c>
    </row>
    <row r="5063" spans="1:16" x14ac:dyDescent="0.3">
      <c r="A5063" t="s">
        <v>594</v>
      </c>
      <c r="B5063" t="e">
        <f>VLOOKUP(A5063,Sheet3!L:L,1,FALSE)</f>
        <v>#N/A</v>
      </c>
      <c r="C5063" t="str">
        <f>VLOOKUP(A5063,'ALL - prices'!B:C,2,FALSE)</f>
        <v>Onex Corp</v>
      </c>
      <c r="D5063" t="str">
        <f>VLOOKUP(A5063,'ALL - prices'!B:I,8,FALSE)</f>
        <v>Financials</v>
      </c>
      <c r="E5063">
        <v>2020</v>
      </c>
      <c r="F5063" t="s">
        <v>680</v>
      </c>
      <c r="G5063" t="str">
        <f t="shared" si="367"/>
        <v>2020-Q2</v>
      </c>
      <c r="H5063" s="4">
        <f>INDEX('ALL - prices'!$J$3:$DY$219,MATCH('COMBINED DATA'!A5063,'ALL - prices'!$B$3:$B$219,0),MATCH('COMBINED DATA'!G5063,'ALL - prices'!$J$1:$DY$1,0))</f>
        <v>59.636200000000002</v>
      </c>
      <c r="I5063" s="14">
        <f t="shared" si="368"/>
        <v>12.508368583339195</v>
      </c>
      <c r="J5063" s="15">
        <f>INDEX(MarketCap2!$E$2:$AR$224,MATCH(A5063,MarketCap2!$B$2:$B$224,0),MATCH(G5063,MarketCap2!$E$1:$AR$1,0))</f>
        <v>6081436160</v>
      </c>
      <c r="K5063">
        <f t="shared" si="369"/>
        <v>22.528506715557487</v>
      </c>
      <c r="L5063">
        <f>INDEX('PB2'!$D$2:$AQ$224,MATCH(A5063,'PB2'!$B$2:$B$224,0),MATCH(G5063,'PB2'!$D$1:$AQ$1,0))</f>
        <v>0.67711597681045499</v>
      </c>
      <c r="M5063" s="16">
        <f t="shared" si="370"/>
        <v>1.4768518750812609</v>
      </c>
      <c r="N5063" s="6">
        <f>INDEX('ROA2'!$D$2:$AQ$224,MATCH(A5063,'ROA2'!$B$2:$B$224,0),MATCH(G5063,'ROA2'!$D$1:$AQ$1,0))</f>
        <v>-6.9383678436279297</v>
      </c>
      <c r="O5063" s="6">
        <v>6184</v>
      </c>
      <c r="P5063" s="28">
        <v>-0.18470665099818401</v>
      </c>
    </row>
    <row r="5064" spans="1:16" x14ac:dyDescent="0.3">
      <c r="A5064" t="s">
        <v>594</v>
      </c>
      <c r="B5064" t="e">
        <f>VLOOKUP(A5064,Sheet3!L:L,1,FALSE)</f>
        <v>#N/A</v>
      </c>
      <c r="C5064" t="str">
        <f>VLOOKUP(A5064,'ALL - prices'!B:C,2,FALSE)</f>
        <v>Onex Corp</v>
      </c>
      <c r="D5064" t="str">
        <f>VLOOKUP(A5064,'ALL - prices'!B:I,8,FALSE)</f>
        <v>Financials</v>
      </c>
      <c r="E5064">
        <v>2020</v>
      </c>
      <c r="F5064" t="s">
        <v>681</v>
      </c>
      <c r="G5064" t="str">
        <f t="shared" si="367"/>
        <v>2020-Q3</v>
      </c>
      <c r="H5064" s="4">
        <f>INDEX('ALL - prices'!$J$3:$DY$219,MATCH('COMBINED DATA'!A5064,'ALL - prices'!$B$3:$B$219,0),MATCH('COMBINED DATA'!G5064,'ALL - prices'!$J$1:$DY$1,0))</f>
        <v>57.857500000000002</v>
      </c>
      <c r="I5064" s="14">
        <f t="shared" si="368"/>
        <v>8.3717958146684399</v>
      </c>
      <c r="J5064" s="15">
        <f>INDEX(MarketCap2!$E$2:$AR$224,MATCH(A5064,MarketCap2!$B$2:$B$224,0),MATCH(G5064,MarketCap2!$E$1:$AR$1,0))</f>
        <v>5645118976</v>
      </c>
      <c r="K5064">
        <f t="shared" si="369"/>
        <v>22.454057110676686</v>
      </c>
      <c r="L5064">
        <f>INDEX('PB2'!$D$2:$AQ$224,MATCH(A5064,'PB2'!$B$2:$B$224,0),MATCH(G5064,'PB2'!$D$1:$AQ$1,0))</f>
        <v>0.60822898149490401</v>
      </c>
      <c r="M5064" s="16">
        <f t="shared" si="370"/>
        <v>1.6441176438883296</v>
      </c>
      <c r="N5064" s="6">
        <f>INDEX('ROA2'!$D$2:$AQ$224,MATCH(A5064,'ROA2'!$B$2:$B$224,0),MATCH(G5064,'ROA2'!$D$1:$AQ$1,0))</f>
        <v>-1.15212297439575</v>
      </c>
      <c r="O5064" s="6">
        <v>6818.9998079999996</v>
      </c>
      <c r="P5064" s="28">
        <v>0.10268431565329876</v>
      </c>
    </row>
    <row r="5065" spans="1:16" x14ac:dyDescent="0.3">
      <c r="A5065" t="s">
        <v>594</v>
      </c>
      <c r="B5065" t="e">
        <f>VLOOKUP(A5065,Sheet3!L:L,1,FALSE)</f>
        <v>#N/A</v>
      </c>
      <c r="C5065" t="str">
        <f>VLOOKUP(A5065,'ALL - prices'!B:C,2,FALSE)</f>
        <v>Onex Corp</v>
      </c>
      <c r="D5065" t="str">
        <f>VLOOKUP(A5065,'ALL - prices'!B:I,8,FALSE)</f>
        <v>Financials</v>
      </c>
      <c r="E5065">
        <v>2020</v>
      </c>
      <c r="F5065" t="s">
        <v>682</v>
      </c>
      <c r="G5065" t="str">
        <f t="shared" si="367"/>
        <v>2020-Q4</v>
      </c>
      <c r="H5065" s="4">
        <f>INDEX('ALL - prices'!$J$3:$DY$219,MATCH('COMBINED DATA'!A5065,'ALL - prices'!$B$3:$B$219,0),MATCH('COMBINED DATA'!G5065,'ALL - prices'!$J$1:$DY$1,0))</f>
        <v>71.280299999999997</v>
      </c>
      <c r="I5065" s="14">
        <f t="shared" si="368"/>
        <v>8.5841395785095038</v>
      </c>
      <c r="J5065" s="15">
        <f>INDEX(MarketCap2!$E$2:$AR$224,MATCH(A5065,MarketCap2!$B$2:$B$224,0),MATCH(G5065,MarketCap2!$E$1:$AR$1,0))</f>
        <v>6614085120</v>
      </c>
      <c r="K5065">
        <f t="shared" si="369"/>
        <v>22.612467321093593</v>
      </c>
      <c r="L5065">
        <f>INDEX('PB2'!$D$2:$AQ$224,MATCH(A5065,'PB2'!$B$2:$B$224,0),MATCH(G5065,'PB2'!$D$1:$AQ$1,0))</f>
        <v>0.71426498889923096</v>
      </c>
      <c r="M5065" s="16">
        <f t="shared" si="370"/>
        <v>1.4000406229362039</v>
      </c>
      <c r="N5065" s="6">
        <f>INDEX('ROA2'!$D$2:$AQ$224,MATCH(A5065,'ROA2'!$B$2:$B$224,0),MATCH(G5065,'ROA2'!$D$1:$AQ$1,0))</f>
        <v>4.4521741867065403</v>
      </c>
      <c r="O5065" s="6">
        <v>7040</v>
      </c>
      <c r="P5065" s="28">
        <v>3.2409473269191864E-2</v>
      </c>
    </row>
    <row r="5066" spans="1:16" x14ac:dyDescent="0.3">
      <c r="A5066" t="s">
        <v>594</v>
      </c>
      <c r="B5066" t="e">
        <f>VLOOKUP(A5066,Sheet3!L:L,1,FALSE)</f>
        <v>#N/A</v>
      </c>
      <c r="C5066" t="str">
        <f>VLOOKUP(A5066,'ALL - prices'!B:C,2,FALSE)</f>
        <v>Onex Corp</v>
      </c>
      <c r="D5066" t="str">
        <f>VLOOKUP(A5066,'ALL - prices'!B:I,8,FALSE)</f>
        <v>Financials</v>
      </c>
      <c r="E5066">
        <v>2021</v>
      </c>
      <c r="F5066" t="s">
        <v>679</v>
      </c>
      <c r="G5066" t="str">
        <f t="shared" si="367"/>
        <v>2021-Q1</v>
      </c>
      <c r="H5066" s="4">
        <f>INDEX('ALL - prices'!$J$3:$DY$219,MATCH('COMBINED DATA'!A5066,'ALL - prices'!$B$3:$B$219,0),MATCH('COMBINED DATA'!G5066,'ALL - prices'!$J$1:$DY$1,0))</f>
        <v>76.360399999999998</v>
      </c>
      <c r="I5066" s="14">
        <f t="shared" si="368"/>
        <v>6.2692308860417629</v>
      </c>
      <c r="J5066" s="15">
        <f>INDEX(MarketCap2!$E$2:$AR$224,MATCH(A5066,MarketCap2!$B$2:$B$224,0),MATCH(G5066,MarketCap2!$E$1:$AR$1,0))</f>
        <v>7048502272</v>
      </c>
      <c r="K5066">
        <f t="shared" si="369"/>
        <v>22.676080987513288</v>
      </c>
      <c r="L5066">
        <f>INDEX('PB2'!$D$2:$AQ$224,MATCH(A5066,'PB2'!$B$2:$B$224,0),MATCH(G5066,'PB2'!$D$1:$AQ$1,0))</f>
        <v>0.73632800579071001</v>
      </c>
      <c r="M5066" s="16">
        <f t="shared" si="370"/>
        <v>1.3580904055471099</v>
      </c>
      <c r="N5066" s="6">
        <f>INDEX('ROA2'!$D$2:$AQ$224,MATCH(A5066,'ROA2'!$B$2:$B$224,0),MATCH(G5066,'ROA2'!$D$1:$AQ$1,0))</f>
        <v>9.4743671417236293</v>
      </c>
      <c r="O5066" s="6">
        <v>7824.9999360000002</v>
      </c>
      <c r="P5066" s="28">
        <v>0.11150567272727276</v>
      </c>
    </row>
    <row r="5067" spans="1:16" x14ac:dyDescent="0.3">
      <c r="A5067" t="s">
        <v>594</v>
      </c>
      <c r="B5067" t="e">
        <f>VLOOKUP(A5067,Sheet3!L:L,1,FALSE)</f>
        <v>#N/A</v>
      </c>
      <c r="C5067" t="str">
        <f>VLOOKUP(A5067,'ALL - prices'!B:C,2,FALSE)</f>
        <v>Onex Corp</v>
      </c>
      <c r="D5067" t="str">
        <f>VLOOKUP(A5067,'ALL - prices'!B:I,8,FALSE)</f>
        <v>Financials</v>
      </c>
      <c r="E5067">
        <v>2021</v>
      </c>
      <c r="F5067" t="s">
        <v>680</v>
      </c>
      <c r="G5067" t="str">
        <f t="shared" si="367"/>
        <v>2021-Q2</v>
      </c>
      <c r="H5067" s="4">
        <f>INDEX('ALL - prices'!$J$3:$DY$219,MATCH('COMBINED DATA'!A5067,'ALL - prices'!$B$3:$B$219,0),MATCH('COMBINED DATA'!G5067,'ALL - prices'!$J$1:$DY$1,0))</f>
        <v>88.047600000000003</v>
      </c>
      <c r="I5067" s="14">
        <f t="shared" si="368"/>
        <v>14.466368874133561</v>
      </c>
      <c r="J5067" s="15">
        <f>INDEX(MarketCap2!$E$2:$AR$224,MATCH(A5067,MarketCap2!$B$2:$B$224,0),MATCH(G5067,MarketCap2!$E$1:$AR$1,0))</f>
        <v>8096366080</v>
      </c>
      <c r="K5067">
        <f t="shared" si="369"/>
        <v>22.814681165860549</v>
      </c>
      <c r="L5067">
        <f>INDEX('PB2'!$D$2:$AQ$224,MATCH(A5067,'PB2'!$B$2:$B$224,0),MATCH(G5067,'PB2'!$D$1:$AQ$1,0))</f>
        <v>0.83684098720550504</v>
      </c>
      <c r="M5067" s="16">
        <f t="shared" si="370"/>
        <v>1.1949701499915033</v>
      </c>
      <c r="N5067" s="6">
        <f>INDEX('ROA2'!$D$2:$AQ$224,MATCH(A5067,'ROA2'!$B$2:$B$224,0),MATCH(G5067,'ROA2'!$D$1:$AQ$1,0))</f>
        <v>29.822484970092798</v>
      </c>
      <c r="O5067" s="6">
        <v>8181.0001920000004</v>
      </c>
      <c r="P5067" s="28">
        <v>4.5495240755488262E-2</v>
      </c>
    </row>
    <row r="5068" spans="1:16" x14ac:dyDescent="0.3">
      <c r="A5068" t="s">
        <v>594</v>
      </c>
      <c r="B5068" t="e">
        <f>VLOOKUP(A5068,Sheet3!L:L,1,FALSE)</f>
        <v>#N/A</v>
      </c>
      <c r="C5068" t="str">
        <f>VLOOKUP(A5068,'ALL - prices'!B:C,2,FALSE)</f>
        <v>Onex Corp</v>
      </c>
      <c r="D5068" t="str">
        <f>VLOOKUP(A5068,'ALL - prices'!B:I,8,FALSE)</f>
        <v>Financials</v>
      </c>
      <c r="E5068">
        <v>2021</v>
      </c>
      <c r="F5068" t="s">
        <v>681</v>
      </c>
      <c r="G5068" t="str">
        <f t="shared" si="367"/>
        <v>2021-Q3</v>
      </c>
      <c r="H5068" s="4">
        <f>INDEX('ALL - prices'!$J$3:$DY$219,MATCH('COMBINED DATA'!A5068,'ALL - prices'!$B$3:$B$219,0),MATCH('COMBINED DATA'!G5068,'ALL - prices'!$J$1:$DY$1,0))</f>
        <v>87.685199999999995</v>
      </c>
      <c r="I5068" s="14">
        <f t="shared" si="368"/>
        <v>16.824469825698294</v>
      </c>
      <c r="J5068" s="15">
        <f>INDEX(MarketCap2!$E$2:$AR$224,MATCH(A5068,MarketCap2!$B$2:$B$224,0),MATCH(G5068,MarketCap2!$E$1:$AR$1,0))</f>
        <v>8032797184</v>
      </c>
      <c r="K5068">
        <f t="shared" si="369"/>
        <v>22.806798645966747</v>
      </c>
      <c r="L5068">
        <f>INDEX('PB2'!$D$2:$AQ$224,MATCH(A5068,'PB2'!$B$2:$B$224,0),MATCH(G5068,'PB2'!$D$1:$AQ$1,0))</f>
        <v>0.75273698568344105</v>
      </c>
      <c r="M5068" s="16">
        <f t="shared" si="370"/>
        <v>1.328485273102475</v>
      </c>
      <c r="N5068" s="6">
        <f>INDEX('ROA2'!$D$2:$AQ$224,MATCH(A5068,'ROA2'!$B$2:$B$224,0),MATCH(G5068,'ROA2'!$D$1:$AQ$1,0))</f>
        <v>22.0869331359863</v>
      </c>
      <c r="O5068" s="6">
        <v>8456.9999360000002</v>
      </c>
      <c r="P5068" s="28">
        <v>3.3736674920249128E-2</v>
      </c>
    </row>
    <row r="5069" spans="1:16" x14ac:dyDescent="0.3">
      <c r="A5069" t="s">
        <v>594</v>
      </c>
      <c r="B5069" t="e">
        <f>VLOOKUP(A5069,Sheet3!L:L,1,FALSE)</f>
        <v>#N/A</v>
      </c>
      <c r="C5069" t="str">
        <f>VLOOKUP(A5069,'ALL - prices'!B:C,2,FALSE)</f>
        <v>Onex Corp</v>
      </c>
      <c r="D5069" t="str">
        <f>VLOOKUP(A5069,'ALL - prices'!B:I,8,FALSE)</f>
        <v>Financials</v>
      </c>
      <c r="E5069">
        <v>2021</v>
      </c>
      <c r="F5069" t="s">
        <v>682</v>
      </c>
      <c r="G5069" t="str">
        <f t="shared" si="367"/>
        <v>2021-Q4</v>
      </c>
      <c r="H5069" s="4">
        <f>INDEX('ALL - prices'!$J$3:$DY$219,MATCH('COMBINED DATA'!A5069,'ALL - prices'!$B$3:$B$219,0),MATCH('COMBINED DATA'!G5069,'ALL - prices'!$J$1:$DY$1,0))</f>
        <v>97.334599999999995</v>
      </c>
      <c r="I5069" s="14">
        <f t="shared" si="368"/>
        <v>9.5320363796253336</v>
      </c>
      <c r="J5069" s="15">
        <f>INDEX(MarketCap2!$E$2:$AR$224,MATCH(A5069,MarketCap2!$B$2:$B$224,0),MATCH(G5069,MarketCap2!$E$1:$AR$1,0))</f>
        <v>8675606528</v>
      </c>
      <c r="K5069">
        <f t="shared" si="369"/>
        <v>22.883781077107606</v>
      </c>
      <c r="L5069">
        <f>INDEX('PB2'!$D$2:$AQ$224,MATCH(A5069,'PB2'!$B$2:$B$224,0),MATCH(G5069,'PB2'!$D$1:$AQ$1,0))</f>
        <v>0.81455397605895996</v>
      </c>
      <c r="M5069" s="16">
        <f t="shared" si="370"/>
        <v>1.2276657279831593</v>
      </c>
      <c r="N5069" s="6">
        <f>INDEX('ROA2'!$D$2:$AQ$224,MATCH(A5069,'ROA2'!$B$2:$B$224,0),MATCH(G5069,'ROA2'!$D$1:$AQ$1,0))</f>
        <v>22.465133666992202</v>
      </c>
      <c r="O5069" s="6">
        <v>8878.0001279999997</v>
      </c>
      <c r="P5069" s="28">
        <v>4.9781269384651855E-2</v>
      </c>
    </row>
    <row r="5070" spans="1:16" x14ac:dyDescent="0.3">
      <c r="A5070" t="s">
        <v>594</v>
      </c>
      <c r="B5070" t="e">
        <f>VLOOKUP(A5070,Sheet3!L:L,1,FALSE)</f>
        <v>#N/A</v>
      </c>
      <c r="C5070" t="str">
        <f>VLOOKUP(A5070,'ALL - prices'!B:C,2,FALSE)</f>
        <v>Onex Corp</v>
      </c>
      <c r="D5070" t="str">
        <f>VLOOKUP(A5070,'ALL - prices'!B:I,8,FALSE)</f>
        <v>Financials</v>
      </c>
      <c r="E5070">
        <v>2022</v>
      </c>
      <c r="F5070" t="s">
        <v>679</v>
      </c>
      <c r="G5070" t="str">
        <f t="shared" si="367"/>
        <v>2022-Q1</v>
      </c>
      <c r="H5070" s="4">
        <f>INDEX('ALL - prices'!$J$3:$DY$219,MATCH('COMBINED DATA'!A5070,'ALL - prices'!$B$3:$B$219,0),MATCH('COMBINED DATA'!G5070,'ALL - prices'!$J$1:$DY$1,0))</f>
        <v>82.222499999999997</v>
      </c>
      <c r="I5070" s="14">
        <f t="shared" si="368"/>
        <v>0.93768109495357721</v>
      </c>
      <c r="J5070" s="15">
        <f>INDEX(MarketCap2!$E$2:$AR$224,MATCH(A5070,MarketCap2!$B$2:$B$224,0),MATCH(G5070,MarketCap2!$E$1:$AR$1,0))</f>
        <v>7280946176</v>
      </c>
      <c r="K5070">
        <f t="shared" si="369"/>
        <v>22.708526659940507</v>
      </c>
      <c r="L5070">
        <f>INDEX('PB2'!$D$2:$AQ$224,MATCH(A5070,'PB2'!$B$2:$B$224,0),MATCH(G5070,'PB2'!$D$1:$AQ$1,0))</f>
        <v>0.68193298578262296</v>
      </c>
      <c r="M5070" s="16">
        <f t="shared" si="370"/>
        <v>1.4664197521584121</v>
      </c>
      <c r="N5070" s="6">
        <f>INDEX('ROA2'!$D$2:$AQ$224,MATCH(A5070,'ROA2'!$B$2:$B$224,0),MATCH(G5070,'ROA2'!$D$1:$AQ$1,0))</f>
        <v>16.571327209472699</v>
      </c>
      <c r="O5070" s="6">
        <v>9132.0002559999994</v>
      </c>
      <c r="P5070" s="28">
        <v>2.8610061313123658E-2</v>
      </c>
    </row>
    <row r="5071" spans="1:16" x14ac:dyDescent="0.3">
      <c r="A5071" t="s">
        <v>594</v>
      </c>
      <c r="B5071" t="e">
        <f>VLOOKUP(A5071,Sheet3!L:L,1,FALSE)</f>
        <v>#N/A</v>
      </c>
      <c r="C5071" t="str">
        <f>VLOOKUP(A5071,'ALL - prices'!B:C,2,FALSE)</f>
        <v>Onex Corp</v>
      </c>
      <c r="D5071" t="str">
        <f>VLOOKUP(A5071,'ALL - prices'!B:I,8,FALSE)</f>
        <v>Financials</v>
      </c>
      <c r="E5071">
        <v>2022</v>
      </c>
      <c r="F5071" t="s">
        <v>680</v>
      </c>
      <c r="G5071" t="str">
        <f t="shared" si="367"/>
        <v>2022-Q2</v>
      </c>
      <c r="H5071" s="4">
        <f>INDEX('ALL - prices'!$J$3:$DY$219,MATCH('COMBINED DATA'!A5071,'ALL - prices'!$B$3:$B$219,0),MATCH('COMBINED DATA'!G5071,'ALL - prices'!$J$1:$DY$1,0))</f>
        <v>62.985599999999998</v>
      </c>
      <c r="I5071" s="14">
        <f t="shared" si="368"/>
        <v>4.7531004512844017</v>
      </c>
      <c r="J5071" s="15">
        <f>INDEX(MarketCap2!$E$2:$AR$224,MATCH(A5071,MarketCap2!$B$2:$B$224,0),MATCH(G5071,MarketCap2!$E$1:$AR$1,0))</f>
        <v>5504947200</v>
      </c>
      <c r="K5071">
        <f t="shared" si="369"/>
        <v>22.428913015794404</v>
      </c>
      <c r="L5071">
        <f>INDEX('PB2'!$D$2:$AQ$224,MATCH(A5071,'PB2'!$B$2:$B$224,0),MATCH(G5071,'PB2'!$D$1:$AQ$1,0))</f>
        <v>0.51660400629043601</v>
      </c>
      <c r="M5071" s="16">
        <f t="shared" si="370"/>
        <v>1.9357186313375154</v>
      </c>
      <c r="N5071" s="6">
        <f>INDEX('ROA2'!$D$2:$AQ$224,MATCH(A5071,'ROA2'!$B$2:$B$224,0),MATCH(G5071,'ROA2'!$D$1:$AQ$1,0))</f>
        <v>11.262381553649901</v>
      </c>
      <c r="O5071" s="6">
        <v>12312.000512000001</v>
      </c>
      <c r="P5071" s="28">
        <v>0.34822603666821461</v>
      </c>
    </row>
    <row r="5072" spans="1:16" x14ac:dyDescent="0.3">
      <c r="A5072" t="s">
        <v>594</v>
      </c>
      <c r="B5072" t="e">
        <f>VLOOKUP(A5072,Sheet3!L:L,1,FALSE)</f>
        <v>#N/A</v>
      </c>
      <c r="C5072" t="str">
        <f>VLOOKUP(A5072,'ALL - prices'!B:C,2,FALSE)</f>
        <v>Onex Corp</v>
      </c>
      <c r="D5072" t="str">
        <f>VLOOKUP(A5072,'ALL - prices'!B:I,8,FALSE)</f>
        <v>Financials</v>
      </c>
      <c r="E5072">
        <v>2022</v>
      </c>
      <c r="F5072" t="s">
        <v>681</v>
      </c>
      <c r="G5072" t="str">
        <f t="shared" si="367"/>
        <v>2022-Q3</v>
      </c>
      <c r="H5072" s="4">
        <f>INDEX('ALL - prices'!$J$3:$DY$219,MATCH('COMBINED DATA'!A5072,'ALL - prices'!$B$3:$B$219,0),MATCH('COMBINED DATA'!G5072,'ALL - prices'!$J$1:$DY$1,0))</f>
        <v>62.356999999999999</v>
      </c>
      <c r="I5072" s="14">
        <f t="shared" si="368"/>
        <v>7.6688682976477489</v>
      </c>
      <c r="J5072" s="15">
        <f>INDEX(MarketCap2!$E$2:$AR$224,MATCH(A5072,MarketCap2!$B$2:$B$224,0),MATCH(G5072,MarketCap2!$E$1:$AR$1,0))</f>
        <v>5418126848</v>
      </c>
      <c r="K5072">
        <f t="shared" si="369"/>
        <v>22.413015992664523</v>
      </c>
      <c r="L5072">
        <f>INDEX('PB2'!$D$2:$AQ$224,MATCH(A5072,'PB2'!$B$2:$B$224,0),MATCH(G5072,'PB2'!$D$1:$AQ$1,0))</f>
        <v>0.482010006904602</v>
      </c>
      <c r="M5072" s="16">
        <f t="shared" si="370"/>
        <v>2.0746457245189873</v>
      </c>
      <c r="N5072" s="6">
        <f>INDEX('ROA2'!$D$2:$AQ$224,MATCH(A5072,'ROA2'!$B$2:$B$224,0),MATCH(G5072,'ROA2'!$D$1:$AQ$1,0))</f>
        <v>9.2996091842651403</v>
      </c>
      <c r="O5072" s="6">
        <v>8661.9996159999992</v>
      </c>
      <c r="P5072" s="28">
        <v>-0.29645879988735346</v>
      </c>
    </row>
    <row r="5073" spans="1:16" x14ac:dyDescent="0.3">
      <c r="A5073" t="s">
        <v>594</v>
      </c>
      <c r="B5073" t="e">
        <f>VLOOKUP(A5073,Sheet3!L:L,1,FALSE)</f>
        <v>#N/A</v>
      </c>
      <c r="C5073" t="str">
        <f>VLOOKUP(A5073,'ALL - prices'!B:C,2,FALSE)</f>
        <v>Onex Corp</v>
      </c>
      <c r="D5073" t="str">
        <f>VLOOKUP(A5073,'ALL - prices'!B:I,8,FALSE)</f>
        <v>Financials</v>
      </c>
      <c r="E5073">
        <v>2022</v>
      </c>
      <c r="F5073" t="s">
        <v>682</v>
      </c>
      <c r="G5073" t="str">
        <f t="shared" si="367"/>
        <v>2022-Q4</v>
      </c>
      <c r="H5073" s="4">
        <f>INDEX('ALL - prices'!$J$3:$DY$219,MATCH('COMBINED DATA'!A5073,'ALL - prices'!$B$3:$B$219,0),MATCH('COMBINED DATA'!G5073,'ALL - prices'!$J$1:$DY$1,0))</f>
        <v>64.351200000000006</v>
      </c>
      <c r="I5073" s="14">
        <f t="shared" si="368"/>
        <v>12.318216609287738</v>
      </c>
      <c r="J5073" s="15">
        <f>INDEX(MarketCap2!$E$2:$AR$224,MATCH(A5073,MarketCap2!$B$2:$B$224,0),MATCH(G5073,MarketCap2!$E$1:$AR$1,0))</f>
        <v>5294966272</v>
      </c>
      <c r="K5073">
        <f t="shared" si="369"/>
        <v>22.390022446196681</v>
      </c>
      <c r="L5073">
        <f>INDEX('PB2'!$D$2:$AQ$224,MATCH(A5073,'PB2'!$B$2:$B$224,0),MATCH(G5073,'PB2'!$D$1:$AQ$1,0))</f>
        <v>0.47324699163436901</v>
      </c>
      <c r="M5073" s="16">
        <f t="shared" si="370"/>
        <v>2.1130615041977929</v>
      </c>
      <c r="N5073" s="6">
        <f>INDEX('ROA2'!$D$2:$AQ$224,MATCH(A5073,'ROA2'!$B$2:$B$224,0),MATCH(G5073,'ROA2'!$D$1:$AQ$1,0))</f>
        <v>0.16245999932289101</v>
      </c>
      <c r="O5073" s="6">
        <v>8357.0001919999995</v>
      </c>
      <c r="P5073" s="28">
        <v>-3.5211202669256696E-2</v>
      </c>
    </row>
    <row r="5074" spans="1:16" x14ac:dyDescent="0.3">
      <c r="A5074" t="s">
        <v>594</v>
      </c>
      <c r="B5074" t="e">
        <f>VLOOKUP(A5074,Sheet3!L:L,1,FALSE)</f>
        <v>#N/A</v>
      </c>
      <c r="C5074" t="str">
        <f>VLOOKUP(A5074,'ALL - prices'!B:C,2,FALSE)</f>
        <v>Onex Corp</v>
      </c>
      <c r="D5074" t="str">
        <f>VLOOKUP(A5074,'ALL - prices'!B:I,8,FALSE)</f>
        <v>Financials</v>
      </c>
      <c r="E5074">
        <v>2023</v>
      </c>
      <c r="F5074" t="s">
        <v>679</v>
      </c>
      <c r="G5074" t="str">
        <f t="shared" si="367"/>
        <v>2023-Q1</v>
      </c>
      <c r="H5074" s="4">
        <f>INDEX('ALL - prices'!$J$3:$DY$219,MATCH('COMBINED DATA'!A5074,'ALL - prices'!$B$3:$B$219,0),MATCH('COMBINED DATA'!G5074,'ALL - prices'!$J$1:$DY$1,0))</f>
        <v>62.368099999999998</v>
      </c>
      <c r="I5074" s="14">
        <f t="shared" si="368"/>
        <v>12.700294778567137</v>
      </c>
      <c r="J5074" s="15">
        <f>INDEX(MarketCap2!$E$2:$AR$224,MATCH(A5074,MarketCap2!$B$2:$B$224,0),MATCH(G5074,MarketCap2!$E$1:$AR$1,0))</f>
        <v>5111789056</v>
      </c>
      <c r="K5074">
        <f t="shared" si="369"/>
        <v>22.3548152886945</v>
      </c>
      <c r="L5074">
        <f>INDEX('PB2'!$D$2:$AQ$224,MATCH(A5074,'PB2'!$B$2:$B$224,0),MATCH(G5074,'PB2'!$D$1:$AQ$1,0))</f>
        <v>0.47194400429725603</v>
      </c>
      <c r="M5074" s="16">
        <f t="shared" si="370"/>
        <v>2.1188954428800106</v>
      </c>
      <c r="N5074" s="6">
        <f>INDEX('ROA2'!$D$2:$AQ$224,MATCH(A5074,'ROA2'!$B$2:$B$224,0),MATCH(G5074,'ROA2'!$D$1:$AQ$1,0))</f>
        <v>2.63941097259521</v>
      </c>
      <c r="O5074" s="6">
        <v>8675.0003199999992</v>
      </c>
      <c r="P5074" s="28">
        <v>3.8051946953933935E-2</v>
      </c>
    </row>
    <row r="5075" spans="1:16" x14ac:dyDescent="0.3">
      <c r="A5075" t="s">
        <v>594</v>
      </c>
      <c r="B5075" t="e">
        <f>VLOOKUP(A5075,Sheet3!L:L,1,FALSE)</f>
        <v>#N/A</v>
      </c>
      <c r="C5075" t="str">
        <f>VLOOKUP(A5075,'ALL - prices'!B:C,2,FALSE)</f>
        <v>Onex Corp</v>
      </c>
      <c r="D5075" t="str">
        <f>VLOOKUP(A5075,'ALL - prices'!B:I,8,FALSE)</f>
        <v>Financials</v>
      </c>
      <c r="E5075">
        <v>2023</v>
      </c>
      <c r="F5075" t="s">
        <v>680</v>
      </c>
      <c r="G5075" t="str">
        <f t="shared" si="367"/>
        <v>2023-Q2</v>
      </c>
      <c r="H5075" s="4">
        <f>INDEX('ALL - prices'!$J$3:$DY$219,MATCH('COMBINED DATA'!A5075,'ALL - prices'!$B$3:$B$219,0),MATCH('COMBINED DATA'!G5075,'ALL - prices'!$J$1:$DY$1,0))</f>
        <v>72.344899999999996</v>
      </c>
      <c r="I5075" s="14">
        <f t="shared" si="368"/>
        <v>8.9395506531368785</v>
      </c>
      <c r="J5075" s="15">
        <f>INDEX(MarketCap2!$E$2:$AR$224,MATCH(A5075,MarketCap2!$B$2:$B$224,0),MATCH(G5075,MarketCap2!$E$1:$AR$1,0))</f>
        <v>5915414016</v>
      </c>
      <c r="K5075">
        <f t="shared" si="369"/>
        <v>22.500827326179181</v>
      </c>
      <c r="L5075">
        <f>INDEX('PB2'!$D$2:$AQ$224,MATCH(A5075,'PB2'!$B$2:$B$224,0),MATCH(G5075,'PB2'!$D$1:$AQ$1,0))</f>
        <v>0.54704201221466098</v>
      </c>
      <c r="M5075" s="16">
        <f t="shared" si="370"/>
        <v>1.8280131647504925</v>
      </c>
      <c r="N5075" s="6">
        <f>INDEX('ROA2'!$D$2:$AQ$224,MATCH(A5075,'ROA2'!$B$2:$B$224,0),MATCH(G5075,'ROA2'!$D$1:$AQ$1,0))</f>
        <v>-1.5579639673232999</v>
      </c>
      <c r="O5075" s="6">
        <v>8355.9997440000006</v>
      </c>
      <c r="P5075" s="28">
        <v>-3.6772399335196632E-2</v>
      </c>
    </row>
    <row r="5076" spans="1:16" x14ac:dyDescent="0.3">
      <c r="A5076" t="s">
        <v>594</v>
      </c>
      <c r="B5076" t="e">
        <f>VLOOKUP(A5076,Sheet3!L:L,1,FALSE)</f>
        <v>#N/A</v>
      </c>
      <c r="C5076" t="str">
        <f>VLOOKUP(A5076,'ALL - prices'!B:C,2,FALSE)</f>
        <v>Onex Corp</v>
      </c>
      <c r="D5076" t="str">
        <f>VLOOKUP(A5076,'ALL - prices'!B:I,8,FALSE)</f>
        <v>Financials</v>
      </c>
      <c r="E5076">
        <v>2023</v>
      </c>
      <c r="F5076" t="s">
        <v>681</v>
      </c>
      <c r="G5076" t="str">
        <f t="shared" si="367"/>
        <v>2023-Q3</v>
      </c>
      <c r="H5076" s="4">
        <f>INDEX('ALL - prices'!$J$3:$DY$219,MATCH('COMBINED DATA'!A5076,'ALL - prices'!$B$3:$B$219,0),MATCH('COMBINED DATA'!G5076,'ALL - prices'!$J$1:$DY$1,0))</f>
        <v>79.037800000000004</v>
      </c>
      <c r="I5076" s="14">
        <f t="shared" si="368"/>
        <v>4.0964029687641847</v>
      </c>
      <c r="J5076" s="15">
        <f>INDEX(MarketCap2!$E$2:$AR$224,MATCH(A5076,MarketCap2!$B$2:$B$224,0),MATCH(G5076,MarketCap2!$E$1:$AR$1,0))</f>
        <v>6336888832</v>
      </c>
      <c r="K5076">
        <f t="shared" si="369"/>
        <v>22.569653764448102</v>
      </c>
      <c r="L5076">
        <f>INDEX('PB2'!$D$2:$AQ$224,MATCH(A5076,'PB2'!$B$2:$B$224,0),MATCH(G5076,'PB2'!$D$1:$AQ$1,0))</f>
        <v>0.55899798870086703</v>
      </c>
      <c r="M5076" s="16">
        <f t="shared" si="370"/>
        <v>1.7889152022246784</v>
      </c>
      <c r="N5076" s="6">
        <f>INDEX('ROA2'!$D$2:$AQ$224,MATCH(A5076,'ROA2'!$B$2:$B$224,0),MATCH(G5076,'ROA2'!$D$1:$AQ$1,0))</f>
        <v>1.8044240474700901</v>
      </c>
      <c r="O5076" s="6">
        <v>8518.0001279999997</v>
      </c>
      <c r="P5076" s="28">
        <v>1.9387313183718429E-2</v>
      </c>
    </row>
    <row r="5077" spans="1:16" x14ac:dyDescent="0.3">
      <c r="A5077" t="s">
        <v>594</v>
      </c>
      <c r="B5077" t="e">
        <f>VLOOKUP(A5077,Sheet3!L:L,1,FALSE)</f>
        <v>#N/A</v>
      </c>
      <c r="C5077" t="str">
        <f>VLOOKUP(A5077,'ALL - prices'!B:C,2,FALSE)</f>
        <v>Onex Corp</v>
      </c>
      <c r="D5077" t="str">
        <f>VLOOKUP(A5077,'ALL - prices'!B:I,8,FALSE)</f>
        <v>Financials</v>
      </c>
      <c r="E5077">
        <v>2023</v>
      </c>
      <c r="F5077" t="s">
        <v>682</v>
      </c>
      <c r="G5077" t="str">
        <f t="shared" si="367"/>
        <v>2023-Q4</v>
      </c>
      <c r="H5077" s="4">
        <f>INDEX('ALL - prices'!$J$3:$DY$219,MATCH('COMBINED DATA'!A5077,'ALL - prices'!$B$3:$B$219,0),MATCH('COMBINED DATA'!G5077,'ALL - prices'!$J$1:$DY$1,0))</f>
        <v>91.727199999999996</v>
      </c>
      <c r="I5077" s="14">
        <f t="shared" si="368"/>
        <v>8.7577119246886284</v>
      </c>
      <c r="J5077" s="15">
        <f>INDEX(MarketCap2!$E$2:$AR$224,MATCH(A5077,MarketCap2!$B$2:$B$224,0),MATCH(G5077,MarketCap2!$E$1:$AR$1,0))</f>
        <v>7170433536</v>
      </c>
      <c r="K5077">
        <f t="shared" si="369"/>
        <v>22.693231955001956</v>
      </c>
      <c r="L5077">
        <f>INDEX('PB2'!$D$2:$AQ$224,MATCH(A5077,'PB2'!$B$2:$B$224,0),MATCH(G5077,'PB2'!$D$1:$AQ$1,0))</f>
        <v>0.63401502370834395</v>
      </c>
      <c r="M5077" s="16">
        <f t="shared" si="370"/>
        <v>1.5772496906319595</v>
      </c>
      <c r="N5077" s="6">
        <f>INDEX('ROA2'!$D$2:$AQ$224,MATCH(A5077,'ROA2'!$B$2:$B$224,0),MATCH(G5077,'ROA2'!$D$1:$AQ$1,0))</f>
        <v>6.9435467720031703</v>
      </c>
      <c r="O5077" s="6">
        <v>8666.0003840000008</v>
      </c>
      <c r="P5077" s="28">
        <v>1.7375000443296679E-2</v>
      </c>
    </row>
    <row r="5078" spans="1:16" x14ac:dyDescent="0.3">
      <c r="A5078" t="s">
        <v>594</v>
      </c>
      <c r="B5078" t="e">
        <f>VLOOKUP(A5078,Sheet3!L:L,1,FALSE)</f>
        <v>#N/A</v>
      </c>
      <c r="C5078" t="str">
        <f>VLOOKUP(A5078,'ALL - prices'!B:C,2,FALSE)</f>
        <v>Onex Corp</v>
      </c>
      <c r="D5078" t="str">
        <f>VLOOKUP(A5078,'ALL - prices'!B:I,8,FALSE)</f>
        <v>Financials</v>
      </c>
      <c r="E5078" s="18">
        <v>2024</v>
      </c>
      <c r="F5078" t="s">
        <v>679</v>
      </c>
      <c r="G5078" t="str">
        <f t="shared" si="367"/>
        <v>2024-Q1</v>
      </c>
      <c r="H5078" s="4">
        <f>INDEX('ALL - prices'!$J$3:$DY$219,MATCH('COMBINED DATA'!A5078,'ALL - prices'!$B$3:$B$219,0),MATCH('COMBINED DATA'!G5078,'ALL - prices'!$J$1:$DY$1,0))</f>
        <v>100.7026</v>
      </c>
      <c r="I5078" s="14" t="s">
        <v>769</v>
      </c>
      <c r="J5078" s="15">
        <f>INDEX(MarketCap2!$E$2:$AR$224,MATCH(A5078,MarketCap2!$B$2:$B$224,0),MATCH(G5078,MarketCap2!$E$1:$AR$1,0))</f>
        <v>7836470784</v>
      </c>
      <c r="K5078">
        <f t="shared" si="369"/>
        <v>22.782054414856461</v>
      </c>
      <c r="L5078">
        <f>INDEX('PB2'!$D$2:$AQ$224,MATCH(A5078,'PB2'!$B$2:$B$224,0),MATCH(G5078,'PB2'!$D$1:$AQ$1,0))</f>
        <v>0.67690801620483398</v>
      </c>
      <c r="M5078" s="16">
        <f t="shared" si="370"/>
        <v>1.4773055955321965</v>
      </c>
      <c r="N5078" s="6">
        <f>INDEX('ROA2'!$D$2:$AQ$224,MATCH(A5078,'ROA2'!$B$2:$B$224,0),MATCH(G5078,'ROA2'!$D$1:$AQ$1,0))</f>
        <v>5.9774007797241202</v>
      </c>
      <c r="O5078" s="6">
        <v>9025.0004480000007</v>
      </c>
      <c r="P5078" s="28">
        <v>4.1426269108275154E-2</v>
      </c>
    </row>
    <row r="5079" spans="1:16" x14ac:dyDescent="0.3">
      <c r="A5079" t="s">
        <v>594</v>
      </c>
      <c r="B5079" t="e">
        <f>VLOOKUP(A5079,Sheet3!L:L,1,FALSE)</f>
        <v>#N/A</v>
      </c>
      <c r="C5079" t="str">
        <f>VLOOKUP(A5079,'ALL - prices'!B:C,2,FALSE)</f>
        <v>Onex Corp</v>
      </c>
      <c r="D5079" t="str">
        <f>VLOOKUP(A5079,'ALL - prices'!B:I,8,FALSE)</f>
        <v>Financials</v>
      </c>
      <c r="E5079" s="18">
        <v>2024</v>
      </c>
      <c r="F5079" t="s">
        <v>680</v>
      </c>
      <c r="G5079" t="str">
        <f t="shared" si="367"/>
        <v>2024-Q2</v>
      </c>
      <c r="H5079" s="4">
        <f>INDEX('ALL - prices'!$J$3:$DY$219,MATCH('COMBINED DATA'!A5079,'ALL - prices'!$B$3:$B$219,0),MATCH('COMBINED DATA'!G5079,'ALL - prices'!$J$1:$DY$1,0))</f>
        <v>92.409599999999998</v>
      </c>
      <c r="I5079" s="14" t="s">
        <v>769</v>
      </c>
      <c r="J5079" s="15">
        <f>INDEX(MarketCap2!$E$2:$AR$224,MATCH(A5079,MarketCap2!$B$2:$B$224,0),MATCH(G5079,MarketCap2!$E$1:$AR$1,0))</f>
        <v>7128843264</v>
      </c>
      <c r="K5079">
        <f t="shared" si="369"/>
        <v>22.687414823147972</v>
      </c>
      <c r="L5079">
        <f>INDEX('PB2'!$D$2:$AQ$224,MATCH(A5079,'PB2'!$B$2:$B$224,0),MATCH(G5079,'PB2'!$D$1:$AQ$1,0))</f>
        <v>0.60024499893188499</v>
      </c>
      <c r="M5079" s="16">
        <f t="shared" si="370"/>
        <v>1.6659863918557674</v>
      </c>
      <c r="N5079" s="6">
        <f>INDEX('ROA2'!$D$2:$AQ$224,MATCH(A5079,'ROA2'!$B$2:$B$224,0),MATCH(G5079,'ROA2'!$D$1:$AQ$1,0))</f>
        <v>8.9329156875610405</v>
      </c>
      <c r="O5079" s="6">
        <v>8906.0003840000008</v>
      </c>
      <c r="P5079" s="28">
        <v>-1.3185602004747938E-2</v>
      </c>
    </row>
    <row r="5080" spans="1:16" x14ac:dyDescent="0.3">
      <c r="A5080" t="s">
        <v>594</v>
      </c>
      <c r="B5080" t="e">
        <f>VLOOKUP(A5080,Sheet3!L:L,1,FALSE)</f>
        <v>#N/A</v>
      </c>
      <c r="C5080" t="str">
        <f>VLOOKUP(A5080,'ALL - prices'!B:C,2,FALSE)</f>
        <v>Onex Corp</v>
      </c>
      <c r="D5080" t="str">
        <f>VLOOKUP(A5080,'ALL - prices'!B:I,8,FALSE)</f>
        <v>Financials</v>
      </c>
      <c r="E5080" s="18">
        <v>2024</v>
      </c>
      <c r="F5080" t="s">
        <v>681</v>
      </c>
      <c r="G5080" t="str">
        <f t="shared" si="367"/>
        <v>2024-Q3</v>
      </c>
      <c r="H5080" s="4">
        <f>INDEX('ALL - prices'!$J$3:$DY$219,MATCH('COMBINED DATA'!A5080,'ALL - prices'!$B$3:$B$219,0),MATCH('COMBINED DATA'!G5080,'ALL - prices'!$J$1:$DY$1,0))</f>
        <v>94.207899999999995</v>
      </c>
      <c r="I5080" s="14" t="s">
        <v>769</v>
      </c>
      <c r="J5080" s="15">
        <f>INDEX(MarketCap2!$E$2:$AR$224,MATCH(A5080,MarketCap2!$B$2:$B$224,0),MATCH(G5080,MarketCap2!$E$1:$AR$1,0))</f>
        <v>7121713664</v>
      </c>
      <c r="K5080">
        <f t="shared" si="369"/>
        <v>22.68641421655682</v>
      </c>
      <c r="L5080">
        <f>INDEX('PB2'!$D$2:$AQ$224,MATCH(A5080,'PB2'!$B$2:$B$224,0),MATCH(G5080,'PB2'!$D$1:$AQ$1,0))</f>
        <v>0.60279798507690396</v>
      </c>
      <c r="M5080" s="16">
        <f t="shared" si="370"/>
        <v>1.6589305617410477</v>
      </c>
      <c r="N5080" s="6">
        <f>INDEX('ROA2'!$D$2:$AQ$224,MATCH(A5080,'ROA2'!$B$2:$B$224,0),MATCH(G5080,'ROA2'!$D$1:$AQ$1,0))</f>
        <v>9.2254934310913104</v>
      </c>
      <c r="O5080" s="6">
        <v>8977.0004480000007</v>
      </c>
      <c r="P5080" s="28">
        <v>7.9721604467426696E-3</v>
      </c>
    </row>
    <row r="5081" spans="1:16" x14ac:dyDescent="0.3">
      <c r="A5081" t="s">
        <v>594</v>
      </c>
      <c r="B5081" t="e">
        <f>VLOOKUP(A5081,Sheet3!L:L,1,FALSE)</f>
        <v>#N/A</v>
      </c>
      <c r="C5081" t="str">
        <f>VLOOKUP(A5081,'ALL - prices'!B:C,2,FALSE)</f>
        <v>Onex Corp</v>
      </c>
      <c r="D5081" t="str">
        <f>VLOOKUP(A5081,'ALL - prices'!B:I,8,FALSE)</f>
        <v>Financials</v>
      </c>
      <c r="E5081" s="18">
        <v>2024</v>
      </c>
      <c r="F5081" t="s">
        <v>682</v>
      </c>
      <c r="G5081" t="str">
        <f t="shared" si="367"/>
        <v>2024-Q4</v>
      </c>
      <c r="H5081" s="4">
        <f>INDEX('ALL - prices'!$J$3:$DY$219,MATCH('COMBINED DATA'!A5081,'ALL - prices'!$B$3:$B$219,0),MATCH('COMBINED DATA'!G5081,'ALL - prices'!$J$1:$DY$1,0))</f>
        <v>111.77460000000001</v>
      </c>
      <c r="I5081" s="14" t="s">
        <v>769</v>
      </c>
      <c r="J5081" s="15">
        <f>INDEX(MarketCap2!$E$2:$AR$224,MATCH(A5081,MarketCap2!$B$2:$B$224,0),MATCH(G5081,MarketCap2!$E$1:$AR$1,0))</f>
        <v>8316988416</v>
      </c>
      <c r="K5081">
        <f t="shared" si="369"/>
        <v>22.841566057022085</v>
      </c>
      <c r="L5081">
        <f>INDEX('PB2'!$D$2:$AQ$224,MATCH(A5081,'PB2'!$B$2:$B$224,0),MATCH(G5081,'PB2'!$D$1:$AQ$1,0))</f>
        <v>0.67063274939914297</v>
      </c>
      <c r="M5081" s="16">
        <f t="shared" si="370"/>
        <v>1.4911290880082362</v>
      </c>
      <c r="N5081" s="6">
        <f>INDEX('ROA2'!$D$2:$AQ$224,MATCH(A5081,'ROA2'!$B$2:$B$224,0),MATCH(G5081,'ROA2'!$D$1:$AQ$1,0))</f>
        <v>7.6866388320922896</v>
      </c>
      <c r="O5081" s="6">
        <v>8974.9995519999993</v>
      </c>
      <c r="P5081" s="28">
        <v>-2.2289137798218095E-4</v>
      </c>
    </row>
    <row r="5082" spans="1:16" x14ac:dyDescent="0.3">
      <c r="A5082" t="s">
        <v>595</v>
      </c>
      <c r="B5082" t="e">
        <f>VLOOKUP(A5082,Sheet3!L:L,1,FALSE)</f>
        <v>#N/A</v>
      </c>
      <c r="C5082" t="str">
        <f>VLOOKUP(A5082,'ALL - prices'!B:C,2,FALSE)</f>
        <v>OR Royalties Inc</v>
      </c>
      <c r="D5082" t="str">
        <f>VLOOKUP(A5082,'ALL - prices'!B:I,8,FALSE)</f>
        <v>Materials</v>
      </c>
      <c r="E5082">
        <v>2015</v>
      </c>
      <c r="F5082" t="s">
        <v>679</v>
      </c>
      <c r="G5082" t="str">
        <f t="shared" si="367"/>
        <v>2015-Q1</v>
      </c>
      <c r="H5082" s="4">
        <f>INDEX('ALL - prices'!$J$3:$DY$219,MATCH('COMBINED DATA'!A5082,'ALL - prices'!$B$3:$B$219,0),MATCH('COMBINED DATA'!G5082,'ALL - prices'!$J$1:$DY$1,0))</f>
        <v>14.5999</v>
      </c>
      <c r="I5082" s="14">
        <f t="shared" ref="I5082:I5117" si="371">STDEV(H5083:H5086)</f>
        <v>0.78673501256776424</v>
      </c>
      <c r="J5082" s="15">
        <f>INDEX(MarketCap2!$E$2:$AR$224,MATCH(A5082,MarketCap2!$B$2:$B$224,0),MATCH(G5082,MarketCap2!$E$1:$AR$1,0))</f>
        <v>1387171456</v>
      </c>
      <c r="K5082">
        <f t="shared" si="369"/>
        <v>21.05053258707758</v>
      </c>
      <c r="L5082">
        <f>INDEX('PB2'!$D$2:$AQ$224,MATCH(A5082,'PB2'!$B$2:$B$224,0),MATCH(G5082,'PB2'!$D$1:$AQ$1,0))</f>
        <v>1.65143501758575</v>
      </c>
      <c r="M5082" s="16">
        <f t="shared" si="370"/>
        <v>0.60553396854931074</v>
      </c>
      <c r="N5082" s="6" t="str">
        <f>INDEX('ROA2'!$D$2:$AQ$224,MATCH(A5082,'ROA2'!$B$2:$B$224,0),MATCH(G5082,'ROA2'!$D$1:$AQ$1,0))</f>
        <v>--</v>
      </c>
      <c r="O5082" s="6">
        <v>232.427888</v>
      </c>
      <c r="P5082" s="28">
        <v>0.35034853403209004</v>
      </c>
    </row>
    <row r="5083" spans="1:16" x14ac:dyDescent="0.3">
      <c r="A5083" t="s">
        <v>595</v>
      </c>
      <c r="B5083" t="e">
        <f>VLOOKUP(A5083,Sheet3!L:L,1,FALSE)</f>
        <v>#N/A</v>
      </c>
      <c r="C5083" t="str">
        <f>VLOOKUP(A5083,'ALL - prices'!B:C,2,FALSE)</f>
        <v>OR Royalties Inc</v>
      </c>
      <c r="D5083" t="str">
        <f>VLOOKUP(A5083,'ALL - prices'!B:I,8,FALSE)</f>
        <v>Materials</v>
      </c>
      <c r="E5083">
        <v>2015</v>
      </c>
      <c r="F5083" t="s">
        <v>680</v>
      </c>
      <c r="G5083" t="str">
        <f t="shared" si="367"/>
        <v>2015-Q2</v>
      </c>
      <c r="H5083" s="4">
        <f>INDEX('ALL - prices'!$J$3:$DY$219,MATCH('COMBINED DATA'!A5083,'ALL - prices'!$B$3:$B$219,0),MATCH('COMBINED DATA'!G5083,'ALL - prices'!$J$1:$DY$1,0))</f>
        <v>13.736000000000001</v>
      </c>
      <c r="I5083" s="14">
        <f t="shared" si="371"/>
        <v>1.3690496143919204</v>
      </c>
      <c r="J5083" s="15">
        <f>INDEX(MarketCap2!$E$2:$AR$224,MATCH(A5083,MarketCap2!$B$2:$B$224,0),MATCH(G5083,MarketCap2!$E$1:$AR$1,0))</f>
        <v>1479913856</v>
      </c>
      <c r="K5083">
        <f t="shared" si="369"/>
        <v>21.11524971762303</v>
      </c>
      <c r="L5083">
        <f>INDEX('PB2'!$D$2:$AQ$224,MATCH(A5083,'PB2'!$B$2:$B$224,0),MATCH(G5083,'PB2'!$D$1:$AQ$1,0))</f>
        <v>1.56535696983337</v>
      </c>
      <c r="M5083" s="16">
        <f t="shared" si="370"/>
        <v>0.63883192094289432</v>
      </c>
      <c r="N5083" s="6" t="str">
        <f>INDEX('ROA2'!$D$2:$AQ$224,MATCH(A5083,'ROA2'!$B$2:$B$224,0),MATCH(G5083,'ROA2'!$D$1:$AQ$1,0))</f>
        <v>--</v>
      </c>
      <c r="O5083" s="6">
        <v>852.16281600000002</v>
      </c>
      <c r="P5083" s="28">
        <v>2.6663535659713955</v>
      </c>
    </row>
    <row r="5084" spans="1:16" x14ac:dyDescent="0.3">
      <c r="A5084" t="s">
        <v>595</v>
      </c>
      <c r="B5084" t="e">
        <f>VLOOKUP(A5084,Sheet3!L:L,1,FALSE)</f>
        <v>#N/A</v>
      </c>
      <c r="C5084" t="str">
        <f>VLOOKUP(A5084,'ALL - prices'!B:C,2,FALSE)</f>
        <v>OR Royalties Inc</v>
      </c>
      <c r="D5084" t="str">
        <f>VLOOKUP(A5084,'ALL - prices'!B:I,8,FALSE)</f>
        <v>Materials</v>
      </c>
      <c r="E5084">
        <v>2015</v>
      </c>
      <c r="F5084" t="s">
        <v>681</v>
      </c>
      <c r="G5084" t="str">
        <f t="shared" si="367"/>
        <v>2015-Q3</v>
      </c>
      <c r="H5084" s="4">
        <f>INDEX('ALL - prices'!$J$3:$DY$219,MATCH('COMBINED DATA'!A5084,'ALL - prices'!$B$3:$B$219,0),MATCH('COMBINED DATA'!G5084,'ALL - prices'!$J$1:$DY$1,0))</f>
        <v>12.345499999999999</v>
      </c>
      <c r="I5084" s="14">
        <f t="shared" si="371"/>
        <v>1.3341051192341127</v>
      </c>
      <c r="J5084" s="15">
        <f>INDEX(MarketCap2!$E$2:$AR$224,MATCH(A5084,MarketCap2!$B$2:$B$224,0),MATCH(G5084,MarketCap2!$E$1:$AR$1,0))</f>
        <v>1330623872</v>
      </c>
      <c r="K5084">
        <f t="shared" si="369"/>
        <v>21.008913745889725</v>
      </c>
      <c r="L5084">
        <f>INDEX('PB2'!$D$2:$AQ$224,MATCH(A5084,'PB2'!$B$2:$B$224,0),MATCH(G5084,'PB2'!$D$1:$AQ$1,0))</f>
        <v>1.3905390501022299</v>
      </c>
      <c r="M5084" s="16">
        <f t="shared" si="370"/>
        <v>0.7191455715871351</v>
      </c>
      <c r="N5084" s="6">
        <f>INDEX('ROA2'!$D$2:$AQ$224,MATCH(A5084,'ROA2'!$B$2:$B$224,0),MATCH(G5084,'ROA2'!$D$1:$AQ$1,0))</f>
        <v>2.8162550926208501</v>
      </c>
      <c r="O5084" s="6">
        <v>867.499008</v>
      </c>
      <c r="P5084" s="28">
        <v>1.7996786191619023E-2</v>
      </c>
    </row>
    <row r="5085" spans="1:16" x14ac:dyDescent="0.3">
      <c r="A5085" t="s">
        <v>595</v>
      </c>
      <c r="B5085" t="e">
        <f>VLOOKUP(A5085,Sheet3!L:L,1,FALSE)</f>
        <v>#N/A</v>
      </c>
      <c r="C5085" t="str">
        <f>VLOOKUP(A5085,'ALL - prices'!B:C,2,FALSE)</f>
        <v>OR Royalties Inc</v>
      </c>
      <c r="D5085" t="str">
        <f>VLOOKUP(A5085,'ALL - prices'!B:I,8,FALSE)</f>
        <v>Materials</v>
      </c>
      <c r="E5085">
        <v>2015</v>
      </c>
      <c r="F5085" t="s">
        <v>682</v>
      </c>
      <c r="G5085" t="str">
        <f t="shared" si="367"/>
        <v>2015-Q4</v>
      </c>
      <c r="H5085" s="4">
        <f>INDEX('ALL - prices'!$J$3:$DY$219,MATCH('COMBINED DATA'!A5085,'ALL - prices'!$B$3:$B$219,0),MATCH('COMBINED DATA'!G5085,'ALL - prices'!$J$1:$DY$1,0))</f>
        <v>12.002700000000001</v>
      </c>
      <c r="I5085" s="14">
        <f t="shared" si="371"/>
        <v>1.4337070234767864</v>
      </c>
      <c r="J5085" s="15">
        <f>INDEX(MarketCap2!$E$2:$AR$224,MATCH(A5085,MarketCap2!$B$2:$B$224,0),MATCH(G5085,MarketCap2!$E$1:$AR$1,0))</f>
        <v>1290897152</v>
      </c>
      <c r="K5085">
        <f t="shared" si="369"/>
        <v>20.978603280261783</v>
      </c>
      <c r="L5085">
        <f>INDEX('PB2'!$D$2:$AQ$224,MATCH(A5085,'PB2'!$B$2:$B$224,0),MATCH(G5085,'PB2'!$D$1:$AQ$1,0))</f>
        <v>1.38152396678925</v>
      </c>
      <c r="M5085" s="16">
        <f t="shared" si="370"/>
        <v>0.72383832929374647</v>
      </c>
      <c r="N5085" s="6">
        <f>INDEX('ROA2'!$D$2:$AQ$224,MATCH(A5085,'ROA2'!$B$2:$B$224,0),MATCH(G5085,'ROA2'!$D$1:$AQ$1,0))</f>
        <v>3.4011139869689901</v>
      </c>
      <c r="O5085" s="6">
        <v>819.53497600000003</v>
      </c>
      <c r="P5085" s="28">
        <v>-5.5290013657283602E-2</v>
      </c>
    </row>
    <row r="5086" spans="1:16" x14ac:dyDescent="0.3">
      <c r="A5086" t="s">
        <v>595</v>
      </c>
      <c r="B5086" t="e">
        <f>VLOOKUP(A5086,Sheet3!L:L,1,FALSE)</f>
        <v>#N/A</v>
      </c>
      <c r="C5086" t="str">
        <f>VLOOKUP(A5086,'ALL - prices'!B:C,2,FALSE)</f>
        <v>OR Royalties Inc</v>
      </c>
      <c r="D5086" t="str">
        <f>VLOOKUP(A5086,'ALL - prices'!B:I,8,FALSE)</f>
        <v>Materials</v>
      </c>
      <c r="E5086">
        <v>2016</v>
      </c>
      <c r="F5086" t="s">
        <v>679</v>
      </c>
      <c r="G5086" t="str">
        <f t="shared" si="367"/>
        <v>2016-Q1</v>
      </c>
      <c r="H5086" s="4">
        <f>INDEX('ALL - prices'!$J$3:$DY$219,MATCH('COMBINED DATA'!A5086,'ALL - prices'!$B$3:$B$219,0),MATCH('COMBINED DATA'!G5086,'ALL - prices'!$J$1:$DY$1,0))</f>
        <v>12.216200000000001</v>
      </c>
      <c r="I5086" s="14">
        <f t="shared" si="371"/>
        <v>1.3667033401583535</v>
      </c>
      <c r="J5086" s="15">
        <f>INDEX(MarketCap2!$E$2:$AR$224,MATCH(A5086,MarketCap2!$B$2:$B$224,0),MATCH(G5086,MarketCap2!$E$1:$AR$1,0))</f>
        <v>1472421248</v>
      </c>
      <c r="K5086">
        <f t="shared" si="369"/>
        <v>21.110173990226194</v>
      </c>
      <c r="L5086">
        <f>INDEX('PB2'!$D$2:$AQ$224,MATCH(A5086,'PB2'!$B$2:$B$224,0),MATCH(G5086,'PB2'!$D$1:$AQ$1,0))</f>
        <v>1.3096510171890301</v>
      </c>
      <c r="M5086" s="16">
        <f t="shared" si="370"/>
        <v>0.76356219090055788</v>
      </c>
      <c r="N5086" s="6">
        <f>INDEX('ROA2'!$D$2:$AQ$224,MATCH(A5086,'ROA2'!$B$2:$B$224,0),MATCH(G5086,'ROA2'!$D$1:$AQ$1,0))</f>
        <v>4.2547049522399902</v>
      </c>
      <c r="O5086" s="6">
        <v>782.06028800000001</v>
      </c>
      <c r="P5086" s="28">
        <v>-4.5726770787632633E-2</v>
      </c>
    </row>
    <row r="5087" spans="1:16" x14ac:dyDescent="0.3">
      <c r="A5087" t="s">
        <v>595</v>
      </c>
      <c r="B5087" t="e">
        <f>VLOOKUP(A5087,Sheet3!L:L,1,FALSE)</f>
        <v>#N/A</v>
      </c>
      <c r="C5087" t="str">
        <f>VLOOKUP(A5087,'ALL - prices'!B:C,2,FALSE)</f>
        <v>OR Royalties Inc</v>
      </c>
      <c r="D5087" t="str">
        <f>VLOOKUP(A5087,'ALL - prices'!B:I,8,FALSE)</f>
        <v>Materials</v>
      </c>
      <c r="E5087">
        <v>2016</v>
      </c>
      <c r="F5087" t="s">
        <v>680</v>
      </c>
      <c r="G5087" t="str">
        <f t="shared" si="367"/>
        <v>2016-Q2</v>
      </c>
      <c r="H5087" s="4">
        <f>INDEX('ALL - prices'!$J$3:$DY$219,MATCH('COMBINED DATA'!A5087,'ALL - prices'!$B$3:$B$219,0),MATCH('COMBINED DATA'!G5087,'ALL - prices'!$J$1:$DY$1,0))</f>
        <v>14.9116</v>
      </c>
      <c r="I5087" s="14">
        <f t="shared" si="371"/>
        <v>1.0443259548627524</v>
      </c>
      <c r="J5087" s="15">
        <f>INDEX(MarketCap2!$E$2:$AR$224,MATCH(A5087,MarketCap2!$B$2:$B$224,0),MATCH(G5087,MarketCap2!$E$1:$AR$1,0))</f>
        <v>1797510272</v>
      </c>
      <c r="K5087">
        <f t="shared" si="369"/>
        <v>21.309668362146763</v>
      </c>
      <c r="L5087">
        <f>INDEX('PB2'!$D$2:$AQ$224,MATCH(A5087,'PB2'!$B$2:$B$224,0),MATCH(G5087,'PB2'!$D$1:$AQ$1,0))</f>
        <v>1.5497859716415401</v>
      </c>
      <c r="M5087" s="16">
        <f t="shared" si="370"/>
        <v>0.64525038831058434</v>
      </c>
      <c r="N5087" s="6">
        <f>INDEX('ROA2'!$D$2:$AQ$224,MATCH(A5087,'ROA2'!$B$2:$B$224,0),MATCH(G5087,'ROA2'!$D$1:$AQ$1,0))</f>
        <v>1.53896200656891</v>
      </c>
      <c r="O5087" s="6">
        <v>1011.8133759999999</v>
      </c>
      <c r="P5087" s="28">
        <v>0.29377925401065746</v>
      </c>
    </row>
    <row r="5088" spans="1:16" x14ac:dyDescent="0.3">
      <c r="A5088" t="s">
        <v>595</v>
      </c>
      <c r="B5088" t="e">
        <f>VLOOKUP(A5088,Sheet3!L:L,1,FALSE)</f>
        <v>#N/A</v>
      </c>
      <c r="C5088" t="str">
        <f>VLOOKUP(A5088,'ALL - prices'!B:C,2,FALSE)</f>
        <v>OR Royalties Inc</v>
      </c>
      <c r="D5088" t="str">
        <f>VLOOKUP(A5088,'ALL - prices'!B:I,8,FALSE)</f>
        <v>Materials</v>
      </c>
      <c r="E5088">
        <v>2016</v>
      </c>
      <c r="F5088" t="s">
        <v>681</v>
      </c>
      <c r="G5088" t="str">
        <f t="shared" si="367"/>
        <v>2016-Q3</v>
      </c>
      <c r="H5088" s="4">
        <f>INDEX('ALL - prices'!$J$3:$DY$219,MATCH('COMBINED DATA'!A5088,'ALL - prices'!$B$3:$B$219,0),MATCH('COMBINED DATA'!G5088,'ALL - prices'!$J$1:$DY$1,0))</f>
        <v>12.7128</v>
      </c>
      <c r="I5088" s="14">
        <f t="shared" si="371"/>
        <v>1.2650098734792548</v>
      </c>
      <c r="J5088" s="15">
        <f>INDEX(MarketCap2!$E$2:$AR$224,MATCH(A5088,MarketCap2!$B$2:$B$224,0),MATCH(G5088,MarketCap2!$E$1:$AR$1,0))</f>
        <v>1529875456</v>
      </c>
      <c r="K5088">
        <f t="shared" si="369"/>
        <v>21.148452167730298</v>
      </c>
      <c r="L5088">
        <f>INDEX('PB2'!$D$2:$AQ$224,MATCH(A5088,'PB2'!$B$2:$B$224,0),MATCH(G5088,'PB2'!$D$1:$AQ$1,0))</f>
        <v>1.2768189907073999</v>
      </c>
      <c r="M5088" s="16">
        <f t="shared" si="370"/>
        <v>0.78319637104235662</v>
      </c>
      <c r="N5088" s="6">
        <f>INDEX('ROA2'!$D$2:$AQ$224,MATCH(A5088,'ROA2'!$B$2:$B$224,0),MATCH(G5088,'ROA2'!$D$1:$AQ$1,0))</f>
        <v>2.4747118949890101</v>
      </c>
      <c r="O5088" s="6">
        <v>1043.8392960000001</v>
      </c>
      <c r="P5088" s="28">
        <v>3.1652002987555043E-2</v>
      </c>
    </row>
    <row r="5089" spans="1:16" x14ac:dyDescent="0.3">
      <c r="A5089" t="s">
        <v>595</v>
      </c>
      <c r="B5089" t="e">
        <f>VLOOKUP(A5089,Sheet3!L:L,1,FALSE)</f>
        <v>#N/A</v>
      </c>
      <c r="C5089" t="str">
        <f>VLOOKUP(A5089,'ALL - prices'!B:C,2,FALSE)</f>
        <v>OR Royalties Inc</v>
      </c>
      <c r="D5089" t="str">
        <f>VLOOKUP(A5089,'ALL - prices'!B:I,8,FALSE)</f>
        <v>Materials</v>
      </c>
      <c r="E5089">
        <v>2016</v>
      </c>
      <c r="F5089" t="s">
        <v>682</v>
      </c>
      <c r="G5089" t="str">
        <f t="shared" si="367"/>
        <v>2016-Q4</v>
      </c>
      <c r="H5089" s="4">
        <f>INDEX('ALL - prices'!$J$3:$DY$219,MATCH('COMBINED DATA'!A5089,'ALL - prices'!$B$3:$B$219,0),MATCH('COMBINED DATA'!G5089,'ALL - prices'!$J$1:$DY$1,0))</f>
        <v>11.6265</v>
      </c>
      <c r="I5089" s="14">
        <f t="shared" si="371"/>
        <v>0.70023331052347548</v>
      </c>
      <c r="J5089" s="15">
        <f>INDEX(MarketCap2!$E$2:$AR$224,MATCH(A5089,MarketCap2!$B$2:$B$224,0),MATCH(G5089,MarketCap2!$E$1:$AR$1,0))</f>
        <v>1395744896</v>
      </c>
      <c r="K5089">
        <f t="shared" si="369"/>
        <v>21.056694085332726</v>
      </c>
      <c r="L5089">
        <f>INDEX('PB2'!$D$2:$AQ$224,MATCH(A5089,'PB2'!$B$2:$B$224,0),MATCH(G5089,'PB2'!$D$1:$AQ$1,0))</f>
        <v>1.14979195594788</v>
      </c>
      <c r="M5089" s="16">
        <f t="shared" si="370"/>
        <v>0.86972255704781598</v>
      </c>
      <c r="N5089" s="6">
        <f>INDEX('ROA2'!$D$2:$AQ$224,MATCH(A5089,'ROA2'!$B$2:$B$224,0),MATCH(G5089,'ROA2'!$D$1:$AQ$1,0))</f>
        <v>3.0474660396575901</v>
      </c>
      <c r="O5089" s="6">
        <v>1066.564032</v>
      </c>
      <c r="P5089" s="28">
        <v>2.1770339636648331E-2</v>
      </c>
    </row>
    <row r="5090" spans="1:16" x14ac:dyDescent="0.3">
      <c r="A5090" t="s">
        <v>595</v>
      </c>
      <c r="B5090" t="e">
        <f>VLOOKUP(A5090,Sheet3!L:L,1,FALSE)</f>
        <v>#N/A</v>
      </c>
      <c r="C5090" t="str">
        <f>VLOOKUP(A5090,'ALL - prices'!B:C,2,FALSE)</f>
        <v>OR Royalties Inc</v>
      </c>
      <c r="D5090" t="str">
        <f>VLOOKUP(A5090,'ALL - prices'!B:I,8,FALSE)</f>
        <v>Materials</v>
      </c>
      <c r="E5090">
        <v>2017</v>
      </c>
      <c r="F5090" t="s">
        <v>679</v>
      </c>
      <c r="G5090" t="str">
        <f t="shared" si="367"/>
        <v>2017-Q1</v>
      </c>
      <c r="H5090" s="4">
        <f>INDEX('ALL - prices'!$J$3:$DY$219,MATCH('COMBINED DATA'!A5090,'ALL - prices'!$B$3:$B$219,0),MATCH('COMBINED DATA'!G5090,'ALL - prices'!$J$1:$DY$1,0))</f>
        <v>13.1271</v>
      </c>
      <c r="I5090" s="14">
        <f t="shared" si="371"/>
        <v>1.4507126073646244</v>
      </c>
      <c r="J5090" s="15">
        <f>INDEX(MarketCap2!$E$2:$AR$224,MATCH(A5090,MarketCap2!$B$2:$B$224,0),MATCH(G5090,MarketCap2!$E$1:$AR$1,0))</f>
        <v>1570632576</v>
      </c>
      <c r="K5090">
        <f t="shared" si="369"/>
        <v>21.174744289807997</v>
      </c>
      <c r="L5090">
        <f>INDEX('PB2'!$D$2:$AQ$224,MATCH(A5090,'PB2'!$B$2:$B$224,0),MATCH(G5090,'PB2'!$D$1:$AQ$1,0))</f>
        <v>1.29112005233765</v>
      </c>
      <c r="M5090" s="16">
        <f t="shared" si="370"/>
        <v>0.77452131441180871</v>
      </c>
      <c r="N5090" s="6">
        <f>INDEX('ROA2'!$D$2:$AQ$224,MATCH(A5090,'ROA2'!$B$2:$B$224,0),MATCH(G5090,'ROA2'!$D$1:$AQ$1,0))</f>
        <v>3.3720920085907</v>
      </c>
      <c r="O5090" s="6">
        <v>1053.014144</v>
      </c>
      <c r="P5090" s="28">
        <v>-1.270424240220395E-2</v>
      </c>
    </row>
    <row r="5091" spans="1:16" x14ac:dyDescent="0.3">
      <c r="A5091" t="s">
        <v>595</v>
      </c>
      <c r="B5091" t="e">
        <f>VLOOKUP(A5091,Sheet3!L:L,1,FALSE)</f>
        <v>#N/A</v>
      </c>
      <c r="C5091" t="str">
        <f>VLOOKUP(A5091,'ALL - prices'!B:C,2,FALSE)</f>
        <v>OR Royalties Inc</v>
      </c>
      <c r="D5091" t="str">
        <f>VLOOKUP(A5091,'ALL - prices'!B:I,8,FALSE)</f>
        <v>Materials</v>
      </c>
      <c r="E5091">
        <v>2017</v>
      </c>
      <c r="F5091" t="s">
        <v>680</v>
      </c>
      <c r="G5091" t="str">
        <f t="shared" si="367"/>
        <v>2017-Q2</v>
      </c>
      <c r="H5091" s="4">
        <f>INDEX('ALL - prices'!$J$3:$DY$219,MATCH('COMBINED DATA'!A5091,'ALL - prices'!$B$3:$B$219,0),MATCH('COMBINED DATA'!G5091,'ALL - prices'!$J$1:$DY$1,0))</f>
        <v>14.150399999999999</v>
      </c>
      <c r="I5091" s="14">
        <f t="shared" si="371"/>
        <v>1.5383711396582285</v>
      </c>
      <c r="J5091" s="15">
        <f>INDEX(MarketCap2!$E$2:$AR$224,MATCH(A5091,MarketCap2!$B$2:$B$224,0),MATCH(G5091,MarketCap2!$E$1:$AR$1,0))</f>
        <v>1690101760</v>
      </c>
      <c r="K5091">
        <f t="shared" si="369"/>
        <v>21.248054577086414</v>
      </c>
      <c r="L5091">
        <f>INDEX('PB2'!$D$2:$AQ$224,MATCH(A5091,'PB2'!$B$2:$B$224,0),MATCH(G5091,'PB2'!$D$1:$AQ$1,0))</f>
        <v>1.3906619548797601</v>
      </c>
      <c r="M5091" s="16">
        <f t="shared" si="370"/>
        <v>0.71908201449752207</v>
      </c>
      <c r="N5091" s="6">
        <f>INDEX('ROA2'!$D$2:$AQ$224,MATCH(A5091,'ROA2'!$B$2:$B$224,0),MATCH(G5091,'ROA2'!$D$1:$AQ$1,0))</f>
        <v>3.3826320171356201</v>
      </c>
      <c r="O5091" s="6">
        <v>1068.607808</v>
      </c>
      <c r="P5091" s="28">
        <v>1.4808598810235914E-2</v>
      </c>
    </row>
    <row r="5092" spans="1:16" x14ac:dyDescent="0.3">
      <c r="A5092" t="s">
        <v>595</v>
      </c>
      <c r="B5092" t="e">
        <f>VLOOKUP(A5092,Sheet3!L:L,1,FALSE)</f>
        <v>#N/A</v>
      </c>
      <c r="C5092" t="str">
        <f>VLOOKUP(A5092,'ALL - prices'!B:C,2,FALSE)</f>
        <v>OR Royalties Inc</v>
      </c>
      <c r="D5092" t="str">
        <f>VLOOKUP(A5092,'ALL - prices'!B:I,8,FALSE)</f>
        <v>Materials</v>
      </c>
      <c r="E5092">
        <v>2017</v>
      </c>
      <c r="F5092" t="s">
        <v>681</v>
      </c>
      <c r="G5092" t="str">
        <f t="shared" si="367"/>
        <v>2017-Q3</v>
      </c>
      <c r="H5092" s="4">
        <f>INDEX('ALL - prices'!$J$3:$DY$219,MATCH('COMBINED DATA'!A5092,'ALL - prices'!$B$3:$B$219,0),MATCH('COMBINED DATA'!G5092,'ALL - prices'!$J$1:$DY$1,0))</f>
        <v>14.4184</v>
      </c>
      <c r="I5092" s="14">
        <f t="shared" si="371"/>
        <v>1.6909641648085465</v>
      </c>
      <c r="J5092" s="15">
        <f>INDEX(MarketCap2!$E$2:$AR$224,MATCH(A5092,MarketCap2!$B$2:$B$224,0),MATCH(G5092,MarketCap2!$E$1:$AR$1,0))</f>
        <v>2527326208</v>
      </c>
      <c r="K5092">
        <f t="shared" si="369"/>
        <v>21.650427746059581</v>
      </c>
      <c r="L5092">
        <f>INDEX('PB2'!$D$2:$AQ$224,MATCH(A5092,'PB2'!$B$2:$B$224,0),MATCH(G5092,'PB2'!$D$1:$AQ$1,0))</f>
        <v>1.30957496166229</v>
      </c>
      <c r="M5092" s="16">
        <f t="shared" si="370"/>
        <v>0.76360653591808481</v>
      </c>
      <c r="N5092" s="6">
        <f>INDEX('ROA2'!$D$2:$AQ$224,MATCH(A5092,'ROA2'!$B$2:$B$224,0),MATCH(G5092,'ROA2'!$D$1:$AQ$1,0))</f>
        <v>2.9753229618072501</v>
      </c>
      <c r="O5092" s="6">
        <v>1107.3135360000001</v>
      </c>
      <c r="P5092" s="28">
        <v>3.62207048369238E-2</v>
      </c>
    </row>
    <row r="5093" spans="1:16" x14ac:dyDescent="0.3">
      <c r="A5093" t="s">
        <v>595</v>
      </c>
      <c r="B5093" t="e">
        <f>VLOOKUP(A5093,Sheet3!L:L,1,FALSE)</f>
        <v>#N/A</v>
      </c>
      <c r="C5093" t="str">
        <f>VLOOKUP(A5093,'ALL - prices'!B:C,2,FALSE)</f>
        <v>OR Royalties Inc</v>
      </c>
      <c r="D5093" t="str">
        <f>VLOOKUP(A5093,'ALL - prices'!B:I,8,FALSE)</f>
        <v>Materials</v>
      </c>
      <c r="E5093">
        <v>2017</v>
      </c>
      <c r="F5093" t="s">
        <v>682</v>
      </c>
      <c r="G5093" t="str">
        <f t="shared" si="367"/>
        <v>2017-Q4</v>
      </c>
      <c r="H5093" s="4">
        <f>INDEX('ALL - prices'!$J$3:$DY$219,MATCH('COMBINED DATA'!A5093,'ALL - prices'!$B$3:$B$219,0),MATCH('COMBINED DATA'!G5093,'ALL - prices'!$J$1:$DY$1,0))</f>
        <v>13.048400000000001</v>
      </c>
      <c r="I5093" s="14">
        <f t="shared" si="371"/>
        <v>1.1224216539102705</v>
      </c>
      <c r="J5093" s="15">
        <f>INDEX(MarketCap2!$E$2:$AR$224,MATCH(A5093,MarketCap2!$B$2:$B$224,0),MATCH(G5093,MarketCap2!$E$1:$AR$1,0))</f>
        <v>2279994112</v>
      </c>
      <c r="K5093">
        <f t="shared" si="369"/>
        <v>21.547438697453284</v>
      </c>
      <c r="L5093">
        <f>INDEX('PB2'!$D$2:$AQ$224,MATCH(A5093,'PB2'!$B$2:$B$224,0),MATCH(G5093,'PB2'!$D$1:$AQ$1,0))</f>
        <v>1.2094639539718599</v>
      </c>
      <c r="M5093" s="16">
        <f t="shared" si="370"/>
        <v>0.82681256991249408</v>
      </c>
      <c r="N5093" s="6">
        <f>INDEX('ROA2'!$D$2:$AQ$224,MATCH(A5093,'ROA2'!$B$2:$B$224,0),MATCH(G5093,'ROA2'!$D$1:$AQ$1,0))</f>
        <v>1.64120805263519</v>
      </c>
      <c r="O5093" s="6">
        <v>1859.1237120000001</v>
      </c>
      <c r="P5093" s="28">
        <v>0.67894968458147686</v>
      </c>
    </row>
    <row r="5094" spans="1:16" x14ac:dyDescent="0.3">
      <c r="A5094" t="s">
        <v>595</v>
      </c>
      <c r="B5094" t="e">
        <f>VLOOKUP(A5094,Sheet3!L:L,1,FALSE)</f>
        <v>#N/A</v>
      </c>
      <c r="C5094" t="str">
        <f>VLOOKUP(A5094,'ALL - prices'!B:C,2,FALSE)</f>
        <v>OR Royalties Inc</v>
      </c>
      <c r="D5094" t="str">
        <f>VLOOKUP(A5094,'ALL - prices'!B:I,8,FALSE)</f>
        <v>Materials</v>
      </c>
      <c r="E5094">
        <v>2018</v>
      </c>
      <c r="F5094" t="s">
        <v>679</v>
      </c>
      <c r="G5094" t="str">
        <f t="shared" si="367"/>
        <v>2018-Q1</v>
      </c>
      <c r="H5094" s="4">
        <f>INDEX('ALL - prices'!$J$3:$DY$219,MATCH('COMBINED DATA'!A5094,'ALL - prices'!$B$3:$B$219,0),MATCH('COMBINED DATA'!G5094,'ALL - prices'!$J$1:$DY$1,0))</f>
        <v>11.224299999999999</v>
      </c>
      <c r="I5094" s="14">
        <f t="shared" si="371"/>
        <v>1.9873917697994734</v>
      </c>
      <c r="J5094" s="15">
        <f>INDEX(MarketCap2!$E$2:$AR$224,MATCH(A5094,MarketCap2!$B$2:$B$224,0),MATCH(G5094,MarketCap2!$E$1:$AR$1,0))</f>
        <v>1963440128</v>
      </c>
      <c r="K5094">
        <f t="shared" si="369"/>
        <v>21.39796393902953</v>
      </c>
      <c r="L5094">
        <f>INDEX('PB2'!$D$2:$AQ$224,MATCH(A5094,'PB2'!$B$2:$B$224,0),MATCH(G5094,'PB2'!$D$1:$AQ$1,0))</f>
        <v>1.0335839986801101</v>
      </c>
      <c r="M5094" s="16">
        <f t="shared" si="370"/>
        <v>0.96750723818964213</v>
      </c>
      <c r="N5094" s="6">
        <f>INDEX('ROA2'!$D$2:$AQ$224,MATCH(A5094,'ROA2'!$B$2:$B$224,0),MATCH(G5094,'ROA2'!$D$1:$AQ$1,0))</f>
        <v>-2.1614449024200399</v>
      </c>
      <c r="O5094" s="6">
        <v>2008.735488</v>
      </c>
      <c r="P5094" s="28">
        <v>8.0474351994064594E-2</v>
      </c>
    </row>
    <row r="5095" spans="1:16" x14ac:dyDescent="0.3">
      <c r="A5095" t="s">
        <v>595</v>
      </c>
      <c r="B5095" t="e">
        <f>VLOOKUP(A5095,Sheet3!L:L,1,FALSE)</f>
        <v>#N/A</v>
      </c>
      <c r="C5095" t="str">
        <f>VLOOKUP(A5095,'ALL - prices'!B:C,2,FALSE)</f>
        <v>OR Royalties Inc</v>
      </c>
      <c r="D5095" t="str">
        <f>VLOOKUP(A5095,'ALL - prices'!B:I,8,FALSE)</f>
        <v>Materials</v>
      </c>
      <c r="E5095">
        <v>2018</v>
      </c>
      <c r="F5095" t="s">
        <v>680</v>
      </c>
      <c r="G5095" t="str">
        <f t="shared" si="367"/>
        <v>2018-Q2</v>
      </c>
      <c r="H5095" s="4">
        <f>INDEX('ALL - prices'!$J$3:$DY$219,MATCH('COMBINED DATA'!A5095,'ALL - prices'!$B$3:$B$219,0),MATCH('COMBINED DATA'!G5095,'ALL - prices'!$J$1:$DY$1,0))</f>
        <v>11.278700000000001</v>
      </c>
      <c r="I5095" s="14">
        <f t="shared" si="371"/>
        <v>2.0991398913205761</v>
      </c>
      <c r="J5095" s="15">
        <f>INDEX(MarketCap2!$E$2:$AR$224,MATCH(A5095,MarketCap2!$B$2:$B$224,0),MATCH(G5095,MarketCap2!$E$1:$AR$1,0))</f>
        <v>1944861568</v>
      </c>
      <c r="K5095">
        <f t="shared" si="369"/>
        <v>21.388456638219104</v>
      </c>
      <c r="L5095">
        <f>INDEX('PB2'!$D$2:$AQ$224,MATCH(A5095,'PB2'!$B$2:$B$224,0),MATCH(G5095,'PB2'!$D$1:$AQ$1,0))</f>
        <v>1.03224897384644</v>
      </c>
      <c r="M5095" s="16">
        <f t="shared" si="370"/>
        <v>0.96875853145557356</v>
      </c>
      <c r="N5095" s="6">
        <f>INDEX('ROA2'!$D$2:$AQ$224,MATCH(A5095,'ROA2'!$B$2:$B$224,0),MATCH(G5095,'ROA2'!$D$1:$AQ$1,0))</f>
        <v>-2.2563319206237802</v>
      </c>
      <c r="O5095" s="6">
        <v>1941.3708799999999</v>
      </c>
      <c r="P5095" s="28">
        <v>-3.3535828088083287E-2</v>
      </c>
    </row>
    <row r="5096" spans="1:16" x14ac:dyDescent="0.3">
      <c r="A5096" t="s">
        <v>595</v>
      </c>
      <c r="B5096" t="e">
        <f>VLOOKUP(A5096,Sheet3!L:L,1,FALSE)</f>
        <v>#N/A</v>
      </c>
      <c r="C5096" t="str">
        <f>VLOOKUP(A5096,'ALL - prices'!B:C,2,FALSE)</f>
        <v>OR Royalties Inc</v>
      </c>
      <c r="D5096" t="str">
        <f>VLOOKUP(A5096,'ALL - prices'!B:I,8,FALSE)</f>
        <v>Materials</v>
      </c>
      <c r="E5096">
        <v>2018</v>
      </c>
      <c r="F5096" t="s">
        <v>681</v>
      </c>
      <c r="G5096" t="str">
        <f t="shared" si="367"/>
        <v>2018-Q3</v>
      </c>
      <c r="H5096" s="4">
        <f>INDEX('ALL - prices'!$J$3:$DY$219,MATCH('COMBINED DATA'!A5096,'ALL - prices'!$B$3:$B$219,0),MATCH('COMBINED DATA'!G5096,'ALL - prices'!$J$1:$DY$1,0))</f>
        <v>8.9238</v>
      </c>
      <c r="I5096" s="14">
        <f t="shared" si="371"/>
        <v>1.2707172105416165</v>
      </c>
      <c r="J5096" s="15">
        <f>INDEX(MarketCap2!$E$2:$AR$224,MATCH(A5096,MarketCap2!$B$2:$B$224,0),MATCH(G5096,MarketCap2!$E$1:$AR$1,0))</f>
        <v>1531328000</v>
      </c>
      <c r="K5096">
        <f t="shared" si="369"/>
        <v>21.149401169735487</v>
      </c>
      <c r="L5096">
        <f>INDEX('PB2'!$D$2:$AQ$224,MATCH(A5096,'PB2'!$B$2:$B$224,0),MATCH(G5096,'PB2'!$D$1:$AQ$1,0))</f>
        <v>0.81968301534652699</v>
      </c>
      <c r="M5096" s="16">
        <f t="shared" si="370"/>
        <v>1.2199838001733423</v>
      </c>
      <c r="N5096" s="6">
        <f>INDEX('ROA2'!$D$2:$AQ$224,MATCH(A5096,'ROA2'!$B$2:$B$224,0),MATCH(G5096,'ROA2'!$D$1:$AQ$1,0))</f>
        <v>-2.8122589588165301</v>
      </c>
      <c r="O5096" s="6">
        <v>1870.400128</v>
      </c>
      <c r="P5096" s="28">
        <v>-3.6557029226687458E-2</v>
      </c>
    </row>
    <row r="5097" spans="1:16" x14ac:dyDescent="0.3">
      <c r="A5097" t="s">
        <v>595</v>
      </c>
      <c r="B5097" t="e">
        <f>VLOOKUP(A5097,Sheet3!L:L,1,FALSE)</f>
        <v>#N/A</v>
      </c>
      <c r="C5097" t="str">
        <f>VLOOKUP(A5097,'ALL - prices'!B:C,2,FALSE)</f>
        <v>OR Royalties Inc</v>
      </c>
      <c r="D5097" t="str">
        <f>VLOOKUP(A5097,'ALL - prices'!B:I,8,FALSE)</f>
        <v>Materials</v>
      </c>
      <c r="E5097">
        <v>2018</v>
      </c>
      <c r="F5097" t="s">
        <v>682</v>
      </c>
      <c r="G5097" t="str">
        <f t="shared" si="367"/>
        <v>2018-Q4</v>
      </c>
      <c r="H5097" s="4">
        <f>INDEX('ALL - prices'!$J$3:$DY$219,MATCH('COMBINED DATA'!A5097,'ALL - prices'!$B$3:$B$219,0),MATCH('COMBINED DATA'!G5097,'ALL - prices'!$J$1:$DY$1,0))</f>
        <v>10.9459</v>
      </c>
      <c r="I5097" s="14">
        <f t="shared" si="371"/>
        <v>1.0681069745894682</v>
      </c>
      <c r="J5097" s="15">
        <f>INDEX(MarketCap2!$E$2:$AR$224,MATCH(A5097,MarketCap2!$B$2:$B$224,0),MATCH(G5097,MarketCap2!$E$1:$AR$1,0))</f>
        <v>1870825216</v>
      </c>
      <c r="K5097">
        <f t="shared" si="369"/>
        <v>21.349645462450848</v>
      </c>
      <c r="L5097">
        <f>INDEX('PB2'!$D$2:$AQ$224,MATCH(A5097,'PB2'!$B$2:$B$224,0),MATCH(G5097,'PB2'!$D$1:$AQ$1,0))</f>
        <v>1.05027198791504</v>
      </c>
      <c r="M5097" s="16">
        <f t="shared" si="370"/>
        <v>0.95213431521215952</v>
      </c>
      <c r="N5097" s="6">
        <f>INDEX('ROA2'!$D$2:$AQ$224,MATCH(A5097,'ROA2'!$B$2:$B$224,0),MATCH(G5097,'ROA2'!$D$1:$AQ$1,0))</f>
        <v>-2.3538830280303999</v>
      </c>
      <c r="O5097" s="6">
        <v>1887.060864</v>
      </c>
      <c r="P5097" s="28">
        <v>8.9075785178731777E-3</v>
      </c>
    </row>
    <row r="5098" spans="1:16" x14ac:dyDescent="0.3">
      <c r="A5098" t="s">
        <v>595</v>
      </c>
      <c r="B5098" t="e">
        <f>VLOOKUP(A5098,Sheet3!L:L,1,FALSE)</f>
        <v>#N/A</v>
      </c>
      <c r="C5098" t="str">
        <f>VLOOKUP(A5098,'ALL - prices'!B:C,2,FALSE)</f>
        <v>OR Royalties Inc</v>
      </c>
      <c r="D5098" t="str">
        <f>VLOOKUP(A5098,'ALL - prices'!B:I,8,FALSE)</f>
        <v>Materials</v>
      </c>
      <c r="E5098">
        <v>2019</v>
      </c>
      <c r="F5098" t="s">
        <v>679</v>
      </c>
      <c r="G5098" t="str">
        <f t="shared" si="367"/>
        <v>2019-Q1</v>
      </c>
      <c r="H5098" s="4">
        <f>INDEX('ALL - prices'!$J$3:$DY$219,MATCH('COMBINED DATA'!A5098,'ALL - prices'!$B$3:$B$219,0),MATCH('COMBINED DATA'!G5098,'ALL - prices'!$J$1:$DY$1,0))</f>
        <v>13.7692</v>
      </c>
      <c r="I5098" s="14">
        <f t="shared" si="371"/>
        <v>1.1606662109897636</v>
      </c>
      <c r="J5098" s="15">
        <f>INDEX(MarketCap2!$E$2:$AR$224,MATCH(A5098,MarketCap2!$B$2:$B$224,0),MATCH(G5098,MarketCap2!$E$1:$AR$1,0))</f>
        <v>2323670784</v>
      </c>
      <c r="K5098">
        <f t="shared" si="369"/>
        <v>21.566414006693201</v>
      </c>
      <c r="L5098">
        <f>INDEX('PB2'!$D$2:$AQ$224,MATCH(A5098,'PB2'!$B$2:$B$224,0),MATCH(G5098,'PB2'!$D$1:$AQ$1,0))</f>
        <v>1.3480859994888299</v>
      </c>
      <c r="M5098" s="16">
        <f t="shared" si="370"/>
        <v>0.74179243785573179</v>
      </c>
      <c r="N5098" s="6">
        <f>INDEX('ROA2'!$D$2:$AQ$224,MATCH(A5098,'ROA2'!$B$2:$B$224,0),MATCH(G5098,'ROA2'!$D$1:$AQ$1,0))</f>
        <v>-4.4448428153991699</v>
      </c>
      <c r="O5098" s="6">
        <v>1640.227584</v>
      </c>
      <c r="P5098" s="28">
        <v>-0.1308030306329325</v>
      </c>
    </row>
    <row r="5099" spans="1:16" x14ac:dyDescent="0.3">
      <c r="A5099" t="s">
        <v>595</v>
      </c>
      <c r="B5099" t="e">
        <f>VLOOKUP(A5099,Sheet3!L:L,1,FALSE)</f>
        <v>#N/A</v>
      </c>
      <c r="C5099" t="str">
        <f>VLOOKUP(A5099,'ALL - prices'!B:C,2,FALSE)</f>
        <v>OR Royalties Inc</v>
      </c>
      <c r="D5099" t="str">
        <f>VLOOKUP(A5099,'ALL - prices'!B:I,8,FALSE)</f>
        <v>Materials</v>
      </c>
      <c r="E5099">
        <v>2019</v>
      </c>
      <c r="F5099" t="s">
        <v>680</v>
      </c>
      <c r="G5099" t="str">
        <f t="shared" si="367"/>
        <v>2019-Q2</v>
      </c>
      <c r="H5099" s="4">
        <f>INDEX('ALL - prices'!$J$3:$DY$219,MATCH('COMBINED DATA'!A5099,'ALL - prices'!$B$3:$B$219,0),MATCH('COMBINED DATA'!G5099,'ALL - prices'!$J$1:$DY$1,0))</f>
        <v>12.5661</v>
      </c>
      <c r="I5099" s="14">
        <f t="shared" si="371"/>
        <v>1.2047388320019128</v>
      </c>
      <c r="J5099" s="15">
        <f>INDEX(MarketCap2!$E$2:$AR$224,MATCH(A5099,MarketCap2!$B$2:$B$224,0),MATCH(G5099,MarketCap2!$E$1:$AR$1,0))</f>
        <v>1950542848</v>
      </c>
      <c r="K5099">
        <f t="shared" si="369"/>
        <v>21.39137355437029</v>
      </c>
      <c r="L5099">
        <f>INDEX('PB2'!$D$2:$AQ$224,MATCH(A5099,'PB2'!$B$2:$B$224,0),MATCH(G5099,'PB2'!$D$1:$AQ$1,0))</f>
        <v>1.2709369659423799</v>
      </c>
      <c r="M5099" s="16">
        <f t="shared" si="370"/>
        <v>0.78682108302555798</v>
      </c>
      <c r="N5099" s="6">
        <f>INDEX('ROA2'!$D$2:$AQ$224,MATCH(A5099,'ROA2'!$B$2:$B$224,0),MATCH(G5099,'ROA2'!$D$1:$AQ$1,0))</f>
        <v>-5.7664418220520002</v>
      </c>
      <c r="O5099" s="6">
        <v>1616.5303039999999</v>
      </c>
      <c r="P5099" s="28">
        <v>-1.444755607768153E-2</v>
      </c>
    </row>
    <row r="5100" spans="1:16" x14ac:dyDescent="0.3">
      <c r="A5100" t="s">
        <v>595</v>
      </c>
      <c r="B5100" t="e">
        <f>VLOOKUP(A5100,Sheet3!L:L,1,FALSE)</f>
        <v>#N/A</v>
      </c>
      <c r="C5100" t="str">
        <f>VLOOKUP(A5100,'ALL - prices'!B:C,2,FALSE)</f>
        <v>OR Royalties Inc</v>
      </c>
      <c r="D5100" t="str">
        <f>VLOOKUP(A5100,'ALL - prices'!B:I,8,FALSE)</f>
        <v>Materials</v>
      </c>
      <c r="E5100">
        <v>2019</v>
      </c>
      <c r="F5100" t="s">
        <v>681</v>
      </c>
      <c r="G5100" t="str">
        <f t="shared" si="367"/>
        <v>2019-Q3</v>
      </c>
      <c r="H5100" s="4">
        <f>INDEX('ALL - prices'!$J$3:$DY$219,MATCH('COMBINED DATA'!A5100,'ALL - prices'!$B$3:$B$219,0),MATCH('COMBINED DATA'!G5100,'ALL - prices'!$J$1:$DY$1,0))</f>
        <v>11.375299999999999</v>
      </c>
      <c r="I5100" s="14">
        <f t="shared" si="371"/>
        <v>2.07987786179863</v>
      </c>
      <c r="J5100" s="15">
        <f>INDEX(MarketCap2!$E$2:$AR$224,MATCH(A5100,MarketCap2!$B$2:$B$224,0),MATCH(G5100,MarketCap2!$E$1:$AR$1,0))</f>
        <v>1759979520</v>
      </c>
      <c r="K5100">
        <f t="shared" si="369"/>
        <v>21.288568009565132</v>
      </c>
      <c r="L5100">
        <f>INDEX('PB2'!$D$2:$AQ$224,MATCH(A5100,'PB2'!$B$2:$B$224,0),MATCH(G5100,'PB2'!$D$1:$AQ$1,0))</f>
        <v>1.17683601379395</v>
      </c>
      <c r="M5100" s="16">
        <f t="shared" si="370"/>
        <v>0.84973606201610352</v>
      </c>
      <c r="N5100" s="6">
        <f>INDEX('ROA2'!$D$2:$AQ$224,MATCH(A5100,'ROA2'!$B$2:$B$224,0),MATCH(G5100,'ROA2'!$D$1:$AQ$1,0))</f>
        <v>-6.2868299484252903</v>
      </c>
      <c r="O5100" s="6">
        <v>1560.3452159999999</v>
      </c>
      <c r="P5100" s="28">
        <v>-3.475659433106424E-2</v>
      </c>
    </row>
    <row r="5101" spans="1:16" x14ac:dyDescent="0.3">
      <c r="A5101" t="s">
        <v>595</v>
      </c>
      <c r="B5101" t="e">
        <f>VLOOKUP(A5101,Sheet3!L:L,1,FALSE)</f>
        <v>#N/A</v>
      </c>
      <c r="C5101" t="str">
        <f>VLOOKUP(A5101,'ALL - prices'!B:C,2,FALSE)</f>
        <v>OR Royalties Inc</v>
      </c>
      <c r="D5101" t="str">
        <f>VLOOKUP(A5101,'ALL - prices'!B:I,8,FALSE)</f>
        <v>Materials</v>
      </c>
      <c r="E5101">
        <v>2019</v>
      </c>
      <c r="F5101" t="s">
        <v>682</v>
      </c>
      <c r="G5101" t="str">
        <f t="shared" si="367"/>
        <v>2019-Q4</v>
      </c>
      <c r="H5101" s="4">
        <f>INDEX('ALL - prices'!$J$3:$DY$219,MATCH('COMBINED DATA'!A5101,'ALL - prices'!$B$3:$B$219,0),MATCH('COMBINED DATA'!G5101,'ALL - prices'!$J$1:$DY$1,0))</f>
        <v>11.708299999999999</v>
      </c>
      <c r="I5101" s="14">
        <f t="shared" si="371"/>
        <v>2.4732449540027508</v>
      </c>
      <c r="J5101" s="15">
        <f>INDEX(MarketCap2!$E$2:$AR$224,MATCH(A5101,MarketCap2!$B$2:$B$224,0),MATCH(G5101,MarketCap2!$E$1:$AR$1,0))</f>
        <v>1987263360</v>
      </c>
      <c r="K5101">
        <f t="shared" si="369"/>
        <v>21.410024333253119</v>
      </c>
      <c r="L5101">
        <f>INDEX('PB2'!$D$2:$AQ$224,MATCH(A5101,'PB2'!$B$2:$B$224,0),MATCH(G5101,'PB2'!$D$1:$AQ$1,0))</f>
        <v>1.3262840509414699</v>
      </c>
      <c r="M5101" s="16">
        <f t="shared" si="370"/>
        <v>0.75398629674400786</v>
      </c>
      <c r="N5101" s="6">
        <f>INDEX('ROA2'!$D$2:$AQ$224,MATCH(A5101,'ROA2'!$B$2:$B$224,0),MATCH(G5101,'ROA2'!$D$1:$AQ$1,0))</f>
        <v>-8.7882003784179705</v>
      </c>
      <c r="O5101" s="6">
        <v>1471.456128</v>
      </c>
      <c r="P5101" s="28">
        <v>-5.6967578128556844E-2</v>
      </c>
    </row>
    <row r="5102" spans="1:16" x14ac:dyDescent="0.3">
      <c r="A5102" t="s">
        <v>595</v>
      </c>
      <c r="B5102" t="e">
        <f>VLOOKUP(A5102,Sheet3!L:L,1,FALSE)</f>
        <v>#N/A</v>
      </c>
      <c r="C5102" t="str">
        <f>VLOOKUP(A5102,'ALL - prices'!B:C,2,FALSE)</f>
        <v>OR Royalties Inc</v>
      </c>
      <c r="D5102" t="str">
        <f>VLOOKUP(A5102,'ALL - prices'!B:I,8,FALSE)</f>
        <v>Materials</v>
      </c>
      <c r="E5102">
        <v>2020</v>
      </c>
      <c r="F5102" t="s">
        <v>679</v>
      </c>
      <c r="G5102" t="str">
        <f t="shared" si="367"/>
        <v>2020-Q1</v>
      </c>
      <c r="H5102" s="4">
        <f>INDEX('ALL - prices'!$J$3:$DY$219,MATCH('COMBINED DATA'!A5102,'ALL - prices'!$B$3:$B$219,0),MATCH('COMBINED DATA'!G5102,'ALL - prices'!$J$1:$DY$1,0))</f>
        <v>9.7898999999999994</v>
      </c>
      <c r="I5102" s="14">
        <f t="shared" si="371"/>
        <v>1.236028889899693</v>
      </c>
      <c r="J5102" s="15">
        <f>INDEX(MarketCap2!$E$2:$AR$224,MATCH(A5102,MarketCap2!$B$2:$B$224,0),MATCH(G5102,MarketCap2!$E$1:$AR$1,0))</f>
        <v>1654789504</v>
      </c>
      <c r="K5102">
        <f t="shared" si="369"/>
        <v>21.226939649770962</v>
      </c>
      <c r="L5102">
        <f>INDEX('PB2'!$D$2:$AQ$224,MATCH(A5102,'PB2'!$B$2:$B$224,0),MATCH(G5102,'PB2'!$D$1:$AQ$1,0))</f>
        <v>1.16127800941467</v>
      </c>
      <c r="M5102" s="16">
        <f t="shared" si="370"/>
        <v>0.86112024157250644</v>
      </c>
      <c r="N5102" s="6">
        <f>INDEX('ROA2'!$D$2:$AQ$224,MATCH(A5102,'ROA2'!$B$2:$B$224,0),MATCH(G5102,'ROA2'!$D$1:$AQ$1,0))</f>
        <v>-11.2004137039185</v>
      </c>
      <c r="O5102" s="6">
        <v>1500.4261120000001</v>
      </c>
      <c r="P5102" s="28">
        <v>1.9687969929063402E-2</v>
      </c>
    </row>
    <row r="5103" spans="1:16" x14ac:dyDescent="0.3">
      <c r="A5103" t="s">
        <v>595</v>
      </c>
      <c r="B5103" t="e">
        <f>VLOOKUP(A5103,Sheet3!L:L,1,FALSE)</f>
        <v>#N/A</v>
      </c>
      <c r="C5103" t="str">
        <f>VLOOKUP(A5103,'ALL - prices'!B:C,2,FALSE)</f>
        <v>OR Royalties Inc</v>
      </c>
      <c r="D5103" t="str">
        <f>VLOOKUP(A5103,'ALL - prices'!B:I,8,FALSE)</f>
        <v>Materials</v>
      </c>
      <c r="E5103">
        <v>2020</v>
      </c>
      <c r="F5103" t="s">
        <v>680</v>
      </c>
      <c r="G5103" t="str">
        <f t="shared" si="367"/>
        <v>2020-Q2</v>
      </c>
      <c r="H5103" s="4">
        <f>INDEX('ALL - prices'!$J$3:$DY$219,MATCH('COMBINED DATA'!A5103,'ALL - prices'!$B$3:$B$219,0),MATCH('COMBINED DATA'!G5103,'ALL - prices'!$J$1:$DY$1,0))</f>
        <v>12.690899999999999</v>
      </c>
      <c r="I5103" s="14">
        <f t="shared" si="371"/>
        <v>1.2669190302330562</v>
      </c>
      <c r="J5103" s="15">
        <f>INDEX(MarketCap2!$E$2:$AR$224,MATCH(A5103,MarketCap2!$B$2:$B$224,0),MATCH(G5103,MarketCap2!$E$1:$AR$1,0))</f>
        <v>2238640640</v>
      </c>
      <c r="K5103">
        <f t="shared" si="369"/>
        <v>21.529134661458176</v>
      </c>
      <c r="L5103">
        <f>INDEX('PB2'!$D$2:$AQ$224,MATCH(A5103,'PB2'!$B$2:$B$224,0),MATCH(G5103,'PB2'!$D$1:$AQ$1,0))</f>
        <v>1.39138603210449</v>
      </c>
      <c r="M5103" s="16">
        <f t="shared" si="370"/>
        <v>0.71870780425148195</v>
      </c>
      <c r="N5103" s="6">
        <f>INDEX('ROA2'!$D$2:$AQ$224,MATCH(A5103,'ROA2'!$B$2:$B$224,0),MATCH(G5103,'ROA2'!$D$1:$AQ$1,0))</f>
        <v>-10.580020904541</v>
      </c>
      <c r="O5103" s="6">
        <v>1421.252608</v>
      </c>
      <c r="P5103" s="28">
        <v>-5.276734613373623E-2</v>
      </c>
    </row>
    <row r="5104" spans="1:16" x14ac:dyDescent="0.3">
      <c r="A5104" t="s">
        <v>595</v>
      </c>
      <c r="B5104" t="e">
        <f>VLOOKUP(A5104,Sheet3!L:L,1,FALSE)</f>
        <v>#N/A</v>
      </c>
      <c r="C5104" t="str">
        <f>VLOOKUP(A5104,'ALL - prices'!B:C,2,FALSE)</f>
        <v>OR Royalties Inc</v>
      </c>
      <c r="D5104" t="str">
        <f>VLOOKUP(A5104,'ALL - prices'!B:I,8,FALSE)</f>
        <v>Materials</v>
      </c>
      <c r="E5104">
        <v>2020</v>
      </c>
      <c r="F5104" t="s">
        <v>681</v>
      </c>
      <c r="G5104" t="str">
        <f t="shared" si="367"/>
        <v>2020-Q3</v>
      </c>
      <c r="H5104" s="4">
        <f>INDEX('ALL - prices'!$J$3:$DY$219,MATCH('COMBINED DATA'!A5104,'ALL - prices'!$B$3:$B$219,0),MATCH('COMBINED DATA'!G5104,'ALL - prices'!$J$1:$DY$1,0))</f>
        <v>14.7873</v>
      </c>
      <c r="I5104" s="14">
        <f t="shared" si="371"/>
        <v>1.4129121546177834</v>
      </c>
      <c r="J5104" s="15">
        <f>INDEX(MarketCap2!$E$2:$AR$224,MATCH(A5104,MarketCap2!$B$2:$B$224,0),MATCH(G5104,MarketCap2!$E$1:$AR$1,0))</f>
        <v>2625116160</v>
      </c>
      <c r="K5104">
        <f t="shared" si="369"/>
        <v>21.688390983439504</v>
      </c>
      <c r="L5104">
        <f>INDEX('PB2'!$D$2:$AQ$224,MATCH(A5104,'PB2'!$B$2:$B$224,0),MATCH(G5104,'PB2'!$D$1:$AQ$1,0))</f>
        <v>1.5989400148391699</v>
      </c>
      <c r="M5104" s="16">
        <f t="shared" si="370"/>
        <v>0.62541433119402257</v>
      </c>
      <c r="N5104" s="6">
        <f>INDEX('ROA2'!$D$2:$AQ$224,MATCH(A5104,'ROA2'!$B$2:$B$224,0),MATCH(G5104,'ROA2'!$D$1:$AQ$1,0))</f>
        <v>-9.6544017791747994</v>
      </c>
      <c r="O5104" s="6">
        <v>1563.299072</v>
      </c>
      <c r="P5104" s="28">
        <v>9.9944558201999809E-2</v>
      </c>
    </row>
    <row r="5105" spans="1:16" x14ac:dyDescent="0.3">
      <c r="A5105" t="s">
        <v>595</v>
      </c>
      <c r="B5105" t="e">
        <f>VLOOKUP(A5105,Sheet3!L:L,1,FALSE)</f>
        <v>#N/A</v>
      </c>
      <c r="C5105" t="str">
        <f>VLOOKUP(A5105,'ALL - prices'!B:C,2,FALSE)</f>
        <v>OR Royalties Inc</v>
      </c>
      <c r="D5105" t="str">
        <f>VLOOKUP(A5105,'ALL - prices'!B:I,8,FALSE)</f>
        <v>Materials</v>
      </c>
      <c r="E5105">
        <v>2020</v>
      </c>
      <c r="F5105" t="s">
        <v>682</v>
      </c>
      <c r="G5105" t="str">
        <f t="shared" si="367"/>
        <v>2020-Q4</v>
      </c>
      <c r="H5105" s="4">
        <f>INDEX('ALL - prices'!$J$3:$DY$219,MATCH('COMBINED DATA'!A5105,'ALL - prices'!$B$3:$B$219,0),MATCH('COMBINED DATA'!G5105,'ALL - prices'!$J$1:$DY$1,0))</f>
        <v>15.193</v>
      </c>
      <c r="I5105" s="14">
        <f t="shared" si="371"/>
        <v>1.358304438138471</v>
      </c>
      <c r="J5105" s="15">
        <f>INDEX(MarketCap2!$E$2:$AR$224,MATCH(A5105,MarketCap2!$B$2:$B$224,0),MATCH(G5105,MarketCap2!$E$1:$AR$1,0))</f>
        <v>2696022016</v>
      </c>
      <c r="K5105">
        <f t="shared" si="369"/>
        <v>21.715043196135234</v>
      </c>
      <c r="L5105">
        <f>INDEX('PB2'!$D$2:$AQ$224,MATCH(A5105,'PB2'!$B$2:$B$224,0),MATCH(G5105,'PB2'!$D$1:$AQ$1,0))</f>
        <v>1.5552459955215401</v>
      </c>
      <c r="M5105" s="16">
        <f t="shared" si="370"/>
        <v>0.64298509874295318</v>
      </c>
      <c r="N5105" s="6">
        <f>INDEX('ROA2'!$D$2:$AQ$224,MATCH(A5105,'ROA2'!$B$2:$B$224,0),MATCH(G5105,'ROA2'!$D$1:$AQ$1,0))</f>
        <v>-6.8908557891845703</v>
      </c>
      <c r="O5105" s="6">
        <v>1652.8209919999999</v>
      </c>
      <c r="P5105" s="28">
        <v>5.726474326212605E-2</v>
      </c>
    </row>
    <row r="5106" spans="1:16" x14ac:dyDescent="0.3">
      <c r="A5106" t="s">
        <v>595</v>
      </c>
      <c r="B5106" t="e">
        <f>VLOOKUP(A5106,Sheet3!L:L,1,FALSE)</f>
        <v>#N/A</v>
      </c>
      <c r="C5106" t="str">
        <f>VLOOKUP(A5106,'ALL - prices'!B:C,2,FALSE)</f>
        <v>OR Royalties Inc</v>
      </c>
      <c r="D5106" t="str">
        <f>VLOOKUP(A5106,'ALL - prices'!B:I,8,FALSE)</f>
        <v>Materials</v>
      </c>
      <c r="E5106">
        <v>2021</v>
      </c>
      <c r="F5106" t="s">
        <v>679</v>
      </c>
      <c r="G5106" t="str">
        <f t="shared" ref="G5106:G5169" si="372">E5106&amp;"-"&amp;F5106</f>
        <v>2021-Q1</v>
      </c>
      <c r="H5106" s="4">
        <f>INDEX('ALL - prices'!$J$3:$DY$219,MATCH('COMBINED DATA'!A5106,'ALL - prices'!$B$3:$B$219,0),MATCH('COMBINED DATA'!G5106,'ALL - prices'!$J$1:$DY$1,0))</f>
        <v>13.082599999999999</v>
      </c>
      <c r="I5106" s="14">
        <f t="shared" si="371"/>
        <v>1.1407482613764239</v>
      </c>
      <c r="J5106" s="15">
        <f>INDEX(MarketCap2!$E$2:$AR$224,MATCH(A5106,MarketCap2!$B$2:$B$224,0),MATCH(G5106,MarketCap2!$E$1:$AR$1,0))</f>
        <v>2315884288</v>
      </c>
      <c r="K5106">
        <f t="shared" ref="K5106:K5169" si="373">LN(J5106)</f>
        <v>21.563057433405564</v>
      </c>
      <c r="L5106">
        <f>INDEX('PB2'!$D$2:$AQ$224,MATCH(A5106,'PB2'!$B$2:$B$224,0),MATCH(G5106,'PB2'!$D$1:$AQ$1,0))</f>
        <v>1.3639379739761399</v>
      </c>
      <c r="M5106" s="16">
        <f t="shared" ref="M5106:M5169" si="374">1/L5106</f>
        <v>0.73317116986251862</v>
      </c>
      <c r="N5106" s="6">
        <f>INDEX('ROA2'!$D$2:$AQ$224,MATCH(A5106,'ROA2'!$B$2:$B$224,0),MATCH(G5106,'ROA2'!$D$1:$AQ$1,0))</f>
        <v>0.77691602706909202</v>
      </c>
      <c r="O5106" s="6">
        <v>1877.4310399999999</v>
      </c>
      <c r="P5106" s="28">
        <v>0.13589496327016642</v>
      </c>
    </row>
    <row r="5107" spans="1:16" x14ac:dyDescent="0.3">
      <c r="A5107" t="s">
        <v>595</v>
      </c>
      <c r="B5107" t="e">
        <f>VLOOKUP(A5107,Sheet3!L:L,1,FALSE)</f>
        <v>#N/A</v>
      </c>
      <c r="C5107" t="str">
        <f>VLOOKUP(A5107,'ALL - prices'!B:C,2,FALSE)</f>
        <v>OR Royalties Inc</v>
      </c>
      <c r="D5107" t="str">
        <f>VLOOKUP(A5107,'ALL - prices'!B:I,8,FALSE)</f>
        <v>Materials</v>
      </c>
      <c r="E5107">
        <v>2021</v>
      </c>
      <c r="F5107" t="s">
        <v>680</v>
      </c>
      <c r="G5107" t="str">
        <f t="shared" si="372"/>
        <v>2021-Q2</v>
      </c>
      <c r="H5107" s="4">
        <f>INDEX('ALL - prices'!$J$3:$DY$219,MATCH('COMBINED DATA'!A5107,'ALL - prices'!$B$3:$B$219,0),MATCH('COMBINED DATA'!G5107,'ALL - prices'!$J$1:$DY$1,0))</f>
        <v>16.1082</v>
      </c>
      <c r="I5107" s="14">
        <f t="shared" si="371"/>
        <v>1.4124691394858866</v>
      </c>
      <c r="J5107" s="15">
        <f>INDEX(MarketCap2!$E$2:$AR$224,MATCH(A5107,MarketCap2!$B$2:$B$224,0),MATCH(G5107,MarketCap2!$E$1:$AR$1,0))</f>
        <v>2852263168</v>
      </c>
      <c r="K5107">
        <f t="shared" si="373"/>
        <v>21.771378610136207</v>
      </c>
      <c r="L5107">
        <f>INDEX('PB2'!$D$2:$AQ$224,MATCH(A5107,'PB2'!$B$2:$B$224,0),MATCH(G5107,'PB2'!$D$1:$AQ$1,0))</f>
        <v>1.7059570550918599</v>
      </c>
      <c r="M5107" s="16">
        <f t="shared" si="374"/>
        <v>0.58618122713889387</v>
      </c>
      <c r="N5107" s="6">
        <f>INDEX('ROA2'!$D$2:$AQ$224,MATCH(A5107,'ROA2'!$B$2:$B$224,0),MATCH(G5107,'ROA2'!$D$1:$AQ$1,0))</f>
        <v>1.8306620121002199</v>
      </c>
      <c r="O5107" s="6">
        <v>1937.3745919999999</v>
      </c>
      <c r="P5107" s="28">
        <v>3.1928497357751127E-2</v>
      </c>
    </row>
    <row r="5108" spans="1:16" x14ac:dyDescent="0.3">
      <c r="A5108" t="s">
        <v>595</v>
      </c>
      <c r="B5108" t="e">
        <f>VLOOKUP(A5108,Sheet3!L:L,1,FALSE)</f>
        <v>#N/A</v>
      </c>
      <c r="C5108" t="str">
        <f>VLOOKUP(A5108,'ALL - prices'!B:C,2,FALSE)</f>
        <v>OR Royalties Inc</v>
      </c>
      <c r="D5108" t="str">
        <f>VLOOKUP(A5108,'ALL - prices'!B:I,8,FALSE)</f>
        <v>Materials</v>
      </c>
      <c r="E5108">
        <v>2021</v>
      </c>
      <c r="F5108" t="s">
        <v>681</v>
      </c>
      <c r="G5108" t="str">
        <f t="shared" si="372"/>
        <v>2021-Q3</v>
      </c>
      <c r="H5108" s="4">
        <f>INDEX('ALL - prices'!$J$3:$DY$219,MATCH('COMBINED DATA'!A5108,'ALL - prices'!$B$3:$B$219,0),MATCH('COMBINED DATA'!G5108,'ALL - prices'!$J$1:$DY$1,0))</f>
        <v>13.5436</v>
      </c>
      <c r="I5108" s="14">
        <f t="shared" si="371"/>
        <v>1.4052023650231547</v>
      </c>
      <c r="J5108" s="15">
        <f>INDEX(MarketCap2!$E$2:$AR$224,MATCH(A5108,MarketCap2!$B$2:$B$224,0),MATCH(G5108,MarketCap2!$E$1:$AR$1,0))</f>
        <v>2380964864</v>
      </c>
      <c r="K5108">
        <f t="shared" si="373"/>
        <v>21.590771647517389</v>
      </c>
      <c r="L5108">
        <f>INDEX('PB2'!$D$2:$AQ$224,MATCH(A5108,'PB2'!$B$2:$B$224,0),MATCH(G5108,'PB2'!$D$1:$AQ$1,0))</f>
        <v>1.43113505840302</v>
      </c>
      <c r="M5108" s="16">
        <f t="shared" si="374"/>
        <v>0.69874607160828239</v>
      </c>
      <c r="N5108" s="6">
        <f>INDEX('ROA2'!$D$2:$AQ$224,MATCH(A5108,'ROA2'!$B$2:$B$224,0),MATCH(G5108,'ROA2'!$D$1:$AQ$1,0))</f>
        <v>0.57030600309371904</v>
      </c>
      <c r="O5108" s="6">
        <v>1942.8811519999999</v>
      </c>
      <c r="P5108" s="28">
        <v>2.8422794552681097E-3</v>
      </c>
    </row>
    <row r="5109" spans="1:16" x14ac:dyDescent="0.3">
      <c r="A5109" t="s">
        <v>595</v>
      </c>
      <c r="B5109" t="e">
        <f>VLOOKUP(A5109,Sheet3!L:L,1,FALSE)</f>
        <v>#N/A</v>
      </c>
      <c r="C5109" t="str">
        <f>VLOOKUP(A5109,'ALL - prices'!B:C,2,FALSE)</f>
        <v>OR Royalties Inc</v>
      </c>
      <c r="D5109" t="str">
        <f>VLOOKUP(A5109,'ALL - prices'!B:I,8,FALSE)</f>
        <v>Materials</v>
      </c>
      <c r="E5109">
        <v>2021</v>
      </c>
      <c r="F5109" t="s">
        <v>682</v>
      </c>
      <c r="G5109" t="str">
        <f t="shared" si="372"/>
        <v>2021-Q4</v>
      </c>
      <c r="H5109" s="4">
        <f>INDEX('ALL - prices'!$J$3:$DY$219,MATCH('COMBINED DATA'!A5109,'ALL - prices'!$B$3:$B$219,0),MATCH('COMBINED DATA'!G5109,'ALL - prices'!$J$1:$DY$1,0))</f>
        <v>14.786799999999999</v>
      </c>
      <c r="I5109" s="14">
        <f t="shared" si="371"/>
        <v>1.6388246204724493</v>
      </c>
      <c r="J5109" s="15">
        <f>INDEX(MarketCap2!$E$2:$AR$224,MATCH(A5109,MarketCap2!$B$2:$B$224,0),MATCH(G5109,MarketCap2!$E$1:$AR$1,0))</f>
        <v>2576775168</v>
      </c>
      <c r="K5109">
        <f t="shared" si="373"/>
        <v>21.669804519176058</v>
      </c>
      <c r="L5109">
        <f>INDEX('PB2'!$D$2:$AQ$224,MATCH(A5109,'PB2'!$B$2:$B$224,0),MATCH(G5109,'PB2'!$D$1:$AQ$1,0))</f>
        <v>1.5767240524292001</v>
      </c>
      <c r="M5109" s="16">
        <f t="shared" si="374"/>
        <v>0.63422638759099104</v>
      </c>
      <c r="N5109" s="6">
        <f>INDEX('ROA2'!$D$2:$AQ$224,MATCH(A5109,'ROA2'!$B$2:$B$224,0),MATCH(G5109,'ROA2'!$D$1:$AQ$1,0))</f>
        <v>9.6942000091075994E-2</v>
      </c>
      <c r="O5109" s="6">
        <v>1884.0742399999999</v>
      </c>
      <c r="P5109" s="28">
        <v>-3.0267889489516246E-2</v>
      </c>
    </row>
    <row r="5110" spans="1:16" x14ac:dyDescent="0.3">
      <c r="A5110" t="s">
        <v>595</v>
      </c>
      <c r="B5110" t="e">
        <f>VLOOKUP(A5110,Sheet3!L:L,1,FALSE)</f>
        <v>#N/A</v>
      </c>
      <c r="C5110" t="str">
        <f>VLOOKUP(A5110,'ALL - prices'!B:C,2,FALSE)</f>
        <v>OR Royalties Inc</v>
      </c>
      <c r="D5110" t="str">
        <f>VLOOKUP(A5110,'ALL - prices'!B:I,8,FALSE)</f>
        <v>Materials</v>
      </c>
      <c r="E5110">
        <v>2022</v>
      </c>
      <c r="F5110" t="s">
        <v>679</v>
      </c>
      <c r="G5110" t="str">
        <f t="shared" si="372"/>
        <v>2022-Q1</v>
      </c>
      <c r="H5110" s="4">
        <f>INDEX('ALL - prices'!$J$3:$DY$219,MATCH('COMBINED DATA'!A5110,'ALL - prices'!$B$3:$B$219,0),MATCH('COMBINED DATA'!G5110,'ALL - prices'!$J$1:$DY$1,0))</f>
        <v>15.7179</v>
      </c>
      <c r="I5110" s="14">
        <f t="shared" si="371"/>
        <v>3.6696166925170735</v>
      </c>
      <c r="J5110" s="15">
        <f>INDEX(MarketCap2!$E$2:$AR$224,MATCH(A5110,MarketCap2!$B$2:$B$224,0),MATCH(G5110,MarketCap2!$E$1:$AR$1,0))</f>
        <v>3030649600</v>
      </c>
      <c r="K5110">
        <f t="shared" si="373"/>
        <v>21.8320428229285</v>
      </c>
      <c r="L5110">
        <f>INDEX('PB2'!$D$2:$AQ$224,MATCH(A5110,'PB2'!$B$2:$B$224,0),MATCH(G5110,'PB2'!$D$1:$AQ$1,0))</f>
        <v>1.59106004238129</v>
      </c>
      <c r="M5110" s="16">
        <f t="shared" si="374"/>
        <v>0.62851179299514759</v>
      </c>
      <c r="N5110" s="6">
        <f>INDEX('ROA2'!$D$2:$AQ$224,MATCH(A5110,'ROA2'!$B$2:$B$224,0),MATCH(G5110,'ROA2'!$D$1:$AQ$1,0))</f>
        <v>-0.98961198329925504</v>
      </c>
      <c r="O5110" s="6">
        <v>1874.157696</v>
      </c>
      <c r="P5110" s="28">
        <v>-5.2633509813285973E-3</v>
      </c>
    </row>
    <row r="5111" spans="1:16" x14ac:dyDescent="0.3">
      <c r="A5111" t="s">
        <v>595</v>
      </c>
      <c r="B5111" t="e">
        <f>VLOOKUP(A5111,Sheet3!L:L,1,FALSE)</f>
        <v>#N/A</v>
      </c>
      <c r="C5111" t="str">
        <f>VLOOKUP(A5111,'ALL - prices'!B:C,2,FALSE)</f>
        <v>OR Royalties Inc</v>
      </c>
      <c r="D5111" t="str">
        <f>VLOOKUP(A5111,'ALL - prices'!B:I,8,FALSE)</f>
        <v>Materials</v>
      </c>
      <c r="E5111">
        <v>2022</v>
      </c>
      <c r="F5111" t="s">
        <v>680</v>
      </c>
      <c r="G5111" t="str">
        <f t="shared" si="372"/>
        <v>2022-Q2</v>
      </c>
      <c r="H5111" s="4">
        <f>INDEX('ALL - prices'!$J$3:$DY$219,MATCH('COMBINED DATA'!A5111,'ALL - prices'!$B$3:$B$219,0),MATCH('COMBINED DATA'!G5111,'ALL - prices'!$J$1:$DY$1,0))</f>
        <v>12.4903</v>
      </c>
      <c r="I5111" s="14">
        <f t="shared" si="371"/>
        <v>3.3785712871715359</v>
      </c>
      <c r="J5111" s="15">
        <f>INDEX(MarketCap2!$E$2:$AR$224,MATCH(A5111,MarketCap2!$B$2:$B$224,0),MATCH(G5111,MarketCap2!$E$1:$AR$1,0))</f>
        <v>2399373056</v>
      </c>
      <c r="K5111">
        <f t="shared" si="373"/>
        <v>21.598473313508016</v>
      </c>
      <c r="L5111">
        <f>INDEX('PB2'!$D$2:$AQ$224,MATCH(A5111,'PB2'!$B$2:$B$224,0),MATCH(G5111,'PB2'!$D$1:$AQ$1,0))</f>
        <v>1.2761299610137899</v>
      </c>
      <c r="M5111" s="16">
        <f t="shared" si="374"/>
        <v>0.78361924768663427</v>
      </c>
      <c r="N5111" s="6">
        <f>INDEX('ROA2'!$D$2:$AQ$224,MATCH(A5111,'ROA2'!$B$2:$B$224,0),MATCH(G5111,'ROA2'!$D$1:$AQ$1,0))</f>
        <v>-1.2694569826126101</v>
      </c>
      <c r="O5111" s="6">
        <v>2317.5091200000002</v>
      </c>
      <c r="P5111" s="28">
        <v>0.23656036252778601</v>
      </c>
    </row>
    <row r="5112" spans="1:16" x14ac:dyDescent="0.3">
      <c r="A5112" t="s">
        <v>595</v>
      </c>
      <c r="B5112" t="e">
        <f>VLOOKUP(A5112,Sheet3!L:L,1,FALSE)</f>
        <v>#N/A</v>
      </c>
      <c r="C5112" t="str">
        <f>VLOOKUP(A5112,'ALL - prices'!B:C,2,FALSE)</f>
        <v>OR Royalties Inc</v>
      </c>
      <c r="D5112" t="str">
        <f>VLOOKUP(A5112,'ALL - prices'!B:I,8,FALSE)</f>
        <v>Materials</v>
      </c>
      <c r="E5112">
        <v>2022</v>
      </c>
      <c r="F5112" t="s">
        <v>681</v>
      </c>
      <c r="G5112" t="str">
        <f t="shared" si="372"/>
        <v>2022-Q3</v>
      </c>
      <c r="H5112" s="4">
        <f>INDEX('ALL - prices'!$J$3:$DY$219,MATCH('COMBINED DATA'!A5112,'ALL - prices'!$B$3:$B$219,0),MATCH('COMBINED DATA'!G5112,'ALL - prices'!$J$1:$DY$1,0))</f>
        <v>13.5974</v>
      </c>
      <c r="I5112" s="14">
        <f t="shared" si="371"/>
        <v>2.6780805402377417</v>
      </c>
      <c r="J5112" s="15">
        <f>INDEX(MarketCap2!$E$2:$AR$224,MATCH(A5112,MarketCap2!$B$2:$B$224,0),MATCH(G5112,MarketCap2!$E$1:$AR$1,0))</f>
        <v>2592224768</v>
      </c>
      <c r="K5112">
        <f t="shared" si="373"/>
        <v>21.675782327726203</v>
      </c>
      <c r="L5112">
        <f>INDEX('PB2'!$D$2:$AQ$224,MATCH(A5112,'PB2'!$B$2:$B$224,0),MATCH(G5112,'PB2'!$D$1:$AQ$1,0))</f>
        <v>1.4970190525054901</v>
      </c>
      <c r="M5112" s="16">
        <f t="shared" si="374"/>
        <v>0.66799417036566588</v>
      </c>
      <c r="N5112" s="6">
        <f>INDEX('ROA2'!$D$2:$AQ$224,MATCH(A5112,'ROA2'!$B$2:$B$224,0),MATCH(G5112,'ROA2'!$D$1:$AQ$1,0))</f>
        <v>-7.1388997137546997E-2</v>
      </c>
      <c r="O5112" s="6">
        <v>2271.1575039999998</v>
      </c>
      <c r="P5112" s="28">
        <v>-2.000061859519257E-2</v>
      </c>
    </row>
    <row r="5113" spans="1:16" x14ac:dyDescent="0.3">
      <c r="A5113" t="s">
        <v>595</v>
      </c>
      <c r="B5113" t="e">
        <f>VLOOKUP(A5113,Sheet3!L:L,1,FALSE)</f>
        <v>#N/A</v>
      </c>
      <c r="C5113" t="str">
        <f>VLOOKUP(A5113,'ALL - prices'!B:C,2,FALSE)</f>
        <v>OR Royalties Inc</v>
      </c>
      <c r="D5113" t="str">
        <f>VLOOKUP(A5113,'ALL - prices'!B:I,8,FALSE)</f>
        <v>Materials</v>
      </c>
      <c r="E5113">
        <v>2022</v>
      </c>
      <c r="F5113" t="s">
        <v>682</v>
      </c>
      <c r="G5113" t="str">
        <f t="shared" si="372"/>
        <v>2022-Q4</v>
      </c>
      <c r="H5113" s="4">
        <f>INDEX('ALL - prices'!$J$3:$DY$219,MATCH('COMBINED DATA'!A5113,'ALL - prices'!$B$3:$B$219,0),MATCH('COMBINED DATA'!G5113,'ALL - prices'!$J$1:$DY$1,0))</f>
        <v>15.8246</v>
      </c>
      <c r="I5113" s="14">
        <f t="shared" si="371"/>
        <v>2.2469322484593457</v>
      </c>
      <c r="J5113" s="15">
        <f>INDEX(MarketCap2!$E$2:$AR$224,MATCH(A5113,MarketCap2!$B$2:$B$224,0),MATCH(G5113,MarketCap2!$E$1:$AR$1,0))</f>
        <v>3001597440</v>
      </c>
      <c r="K5113">
        <f t="shared" si="373"/>
        <v>21.822410463897352</v>
      </c>
      <c r="L5113">
        <f>INDEX('PB2'!$D$2:$AQ$224,MATCH(A5113,'PB2'!$B$2:$B$224,0),MATCH(G5113,'PB2'!$D$1:$AQ$1,0))</f>
        <v>1.7289179563522299</v>
      </c>
      <c r="M5113" s="16">
        <f t="shared" si="374"/>
        <v>0.57839644520197897</v>
      </c>
      <c r="N5113" s="6">
        <f>INDEX('ROA2'!$D$2:$AQ$224,MATCH(A5113,'ROA2'!$B$2:$B$224,0),MATCH(G5113,'ROA2'!$D$1:$AQ$1,0))</f>
        <v>-7.1740360260009801</v>
      </c>
      <c r="O5113" s="6">
        <v>1549.225216</v>
      </c>
      <c r="P5113" s="28">
        <v>-0.31786975880295432</v>
      </c>
    </row>
    <row r="5114" spans="1:16" x14ac:dyDescent="0.3">
      <c r="A5114" t="s">
        <v>595</v>
      </c>
      <c r="B5114" t="e">
        <f>VLOOKUP(A5114,Sheet3!L:L,1,FALSE)</f>
        <v>#N/A</v>
      </c>
      <c r="C5114" t="str">
        <f>VLOOKUP(A5114,'ALL - prices'!B:C,2,FALSE)</f>
        <v>OR Royalties Inc</v>
      </c>
      <c r="D5114" t="str">
        <f>VLOOKUP(A5114,'ALL - prices'!B:I,8,FALSE)</f>
        <v>Materials</v>
      </c>
      <c r="E5114">
        <v>2023</v>
      </c>
      <c r="F5114" t="s">
        <v>679</v>
      </c>
      <c r="G5114" t="str">
        <f t="shared" si="372"/>
        <v>2023-Q1</v>
      </c>
      <c r="H5114" s="4">
        <f>INDEX('ALL - prices'!$J$3:$DY$219,MATCH('COMBINED DATA'!A5114,'ALL - prices'!$B$3:$B$219,0),MATCH('COMBINED DATA'!G5114,'ALL - prices'!$J$1:$DY$1,0))</f>
        <v>20.765899999999998</v>
      </c>
      <c r="I5114" s="14">
        <f t="shared" si="371"/>
        <v>2.6289723499243287</v>
      </c>
      <c r="J5114" s="15">
        <f>INDEX(MarketCap2!$E$2:$AR$224,MATCH(A5114,MarketCap2!$B$2:$B$224,0),MATCH(G5114,MarketCap2!$E$1:$AR$1,0))</f>
        <v>3934773760</v>
      </c>
      <c r="K5114">
        <f t="shared" si="373"/>
        <v>22.093119222880834</v>
      </c>
      <c r="L5114">
        <f>INDEX('PB2'!$D$2:$AQ$224,MATCH(A5114,'PB2'!$B$2:$B$224,0),MATCH(G5114,'PB2'!$D$1:$AQ$1,0))</f>
        <v>2.2430760860443102</v>
      </c>
      <c r="M5114" s="16">
        <f t="shared" si="374"/>
        <v>0.44581635291895566</v>
      </c>
      <c r="N5114" s="6">
        <f>INDEX('ROA2'!$D$2:$AQ$224,MATCH(A5114,'ROA2'!$B$2:$B$224,0),MATCH(G5114,'ROA2'!$D$1:$AQ$1,0))</f>
        <v>-5.4387950897216797</v>
      </c>
      <c r="O5114" s="6">
        <v>1475.4626559999999</v>
      </c>
      <c r="P5114" s="28">
        <v>-4.7612548026070935E-2</v>
      </c>
    </row>
    <row r="5115" spans="1:16" x14ac:dyDescent="0.3">
      <c r="A5115" t="s">
        <v>595</v>
      </c>
      <c r="B5115" t="e">
        <f>VLOOKUP(A5115,Sheet3!L:L,1,FALSE)</f>
        <v>#N/A</v>
      </c>
      <c r="C5115" t="str">
        <f>VLOOKUP(A5115,'ALL - prices'!B:C,2,FALSE)</f>
        <v>OR Royalties Inc</v>
      </c>
      <c r="D5115" t="str">
        <f>VLOOKUP(A5115,'ALL - prices'!B:I,8,FALSE)</f>
        <v>Materials</v>
      </c>
      <c r="E5115">
        <v>2023</v>
      </c>
      <c r="F5115" t="s">
        <v>680</v>
      </c>
      <c r="G5115" t="str">
        <f t="shared" si="372"/>
        <v>2023-Q2</v>
      </c>
      <c r="H5115" s="4">
        <f>INDEX('ALL - prices'!$J$3:$DY$219,MATCH('COMBINED DATA'!A5115,'ALL - prices'!$B$3:$B$219,0),MATCH('COMBINED DATA'!G5115,'ALL - prices'!$J$1:$DY$1,0))</f>
        <v>19.853999999999999</v>
      </c>
      <c r="I5115" s="14">
        <f t="shared" si="371"/>
        <v>2.8238473642650113</v>
      </c>
      <c r="J5115" s="15">
        <f>INDEX(MarketCap2!$E$2:$AR$224,MATCH(A5115,MarketCap2!$B$2:$B$224,0),MATCH(G5115,MarketCap2!$E$1:$AR$1,0))</f>
        <v>3766826496</v>
      </c>
      <c r="K5115">
        <f t="shared" si="373"/>
        <v>22.049498705662732</v>
      </c>
      <c r="L5115">
        <f>INDEX('PB2'!$D$2:$AQ$224,MATCH(A5115,'PB2'!$B$2:$B$224,0),MATCH(G5115,'PB2'!$D$1:$AQ$1,0))</f>
        <v>2.15528011322021</v>
      </c>
      <c r="M5115" s="16">
        <f t="shared" si="374"/>
        <v>0.4639768139028097</v>
      </c>
      <c r="N5115" s="6">
        <f>INDEX('ROA2'!$D$2:$AQ$224,MATCH(A5115,'ROA2'!$B$2:$B$224,0),MATCH(G5115,'ROA2'!$D$1:$AQ$1,0))</f>
        <v>-4.00827884674072</v>
      </c>
      <c r="O5115" s="6">
        <v>1485.4247680000001</v>
      </c>
      <c r="P5115" s="28">
        <v>6.751856415673432E-3</v>
      </c>
    </row>
    <row r="5116" spans="1:16" x14ac:dyDescent="0.3">
      <c r="A5116" t="s">
        <v>595</v>
      </c>
      <c r="B5116" t="e">
        <f>VLOOKUP(A5116,Sheet3!L:L,1,FALSE)</f>
        <v>#N/A</v>
      </c>
      <c r="C5116" t="str">
        <f>VLOOKUP(A5116,'ALL - prices'!B:C,2,FALSE)</f>
        <v>OR Royalties Inc</v>
      </c>
      <c r="D5116" t="str">
        <f>VLOOKUP(A5116,'ALL - prices'!B:I,8,FALSE)</f>
        <v>Materials</v>
      </c>
      <c r="E5116">
        <v>2023</v>
      </c>
      <c r="F5116" t="s">
        <v>681</v>
      </c>
      <c r="G5116" t="str">
        <f t="shared" si="372"/>
        <v>2023-Q3</v>
      </c>
      <c r="H5116" s="4">
        <f>INDEX('ALL - prices'!$J$3:$DY$219,MATCH('COMBINED DATA'!A5116,'ALL - prices'!$B$3:$B$219,0),MATCH('COMBINED DATA'!G5116,'ALL - prices'!$J$1:$DY$1,0))</f>
        <v>15.613099999999999</v>
      </c>
      <c r="I5116" s="14">
        <f t="shared" si="371"/>
        <v>2.5717226010335299</v>
      </c>
      <c r="J5116" s="15">
        <f>INDEX(MarketCap2!$E$2:$AR$224,MATCH(A5116,MarketCap2!$B$2:$B$224,0),MATCH(G5116,MarketCap2!$E$1:$AR$1,0))</f>
        <v>2952743168</v>
      </c>
      <c r="K5116">
        <f t="shared" si="373"/>
        <v>21.806000462678259</v>
      </c>
      <c r="L5116">
        <f>INDEX('PB2'!$D$2:$AQ$224,MATCH(A5116,'PB2'!$B$2:$B$224,0),MATCH(G5116,'PB2'!$D$1:$AQ$1,0))</f>
        <v>1.6993609666824301</v>
      </c>
      <c r="M5116" s="16">
        <f t="shared" si="374"/>
        <v>0.58845649606289685</v>
      </c>
      <c r="N5116" s="6">
        <f>INDEX('ROA2'!$D$2:$AQ$224,MATCH(A5116,'ROA2'!$B$2:$B$224,0),MATCH(G5116,'ROA2'!$D$1:$AQ$1,0))</f>
        <v>-3.8099060058593799</v>
      </c>
      <c r="O5116" s="6">
        <v>1656.30656</v>
      </c>
      <c r="P5116" s="28">
        <v>0.11503900815527528</v>
      </c>
    </row>
    <row r="5117" spans="1:16" x14ac:dyDescent="0.3">
      <c r="A5117" t="s">
        <v>595</v>
      </c>
      <c r="B5117" t="e">
        <f>VLOOKUP(A5117,Sheet3!L:L,1,FALSE)</f>
        <v>#N/A</v>
      </c>
      <c r="C5117" t="str">
        <f>VLOOKUP(A5117,'ALL - prices'!B:C,2,FALSE)</f>
        <v>OR Royalties Inc</v>
      </c>
      <c r="D5117" t="str">
        <f>VLOOKUP(A5117,'ALL - prices'!B:I,8,FALSE)</f>
        <v>Materials</v>
      </c>
      <c r="E5117">
        <v>2023</v>
      </c>
      <c r="F5117" t="s">
        <v>682</v>
      </c>
      <c r="G5117" t="str">
        <f t="shared" si="372"/>
        <v>2023-Q4</v>
      </c>
      <c r="H5117" s="4">
        <f>INDEX('ALL - prices'!$J$3:$DY$219,MATCH('COMBINED DATA'!A5117,'ALL - prices'!$B$3:$B$219,0),MATCH('COMBINED DATA'!G5117,'ALL - prices'!$J$1:$DY$1,0))</f>
        <v>18.567699999999999</v>
      </c>
      <c r="I5117" s="14">
        <f t="shared" si="371"/>
        <v>2.2873212125031035</v>
      </c>
      <c r="J5117" s="15">
        <f>INDEX(MarketCap2!$E$2:$AR$224,MATCH(A5117,MarketCap2!$B$2:$B$224,0),MATCH(G5117,MarketCap2!$E$1:$AR$1,0))</f>
        <v>3501488384</v>
      </c>
      <c r="K5117">
        <f t="shared" si="373"/>
        <v>21.976453967618959</v>
      </c>
      <c r="L5117">
        <f>INDEX('PB2'!$D$2:$AQ$224,MATCH(A5117,'PB2'!$B$2:$B$224,0),MATCH(G5117,'PB2'!$D$1:$AQ$1,0))</f>
        <v>2.1235420703887899</v>
      </c>
      <c r="M5117" s="16">
        <f t="shared" si="374"/>
        <v>0.47091132026261878</v>
      </c>
      <c r="N5117" s="6">
        <f>INDEX('ROA2'!$D$2:$AQ$224,MATCH(A5117,'ROA2'!$B$2:$B$224,0),MATCH(G5117,'ROA2'!$D$1:$AQ$1,0))</f>
        <v>1.91190302371979</v>
      </c>
      <c r="O5117" s="6">
        <v>1606.583936</v>
      </c>
      <c r="P5117" s="28">
        <v>-3.0020181771181296E-2</v>
      </c>
    </row>
    <row r="5118" spans="1:16" x14ac:dyDescent="0.3">
      <c r="A5118" t="s">
        <v>595</v>
      </c>
      <c r="B5118" t="e">
        <f>VLOOKUP(A5118,Sheet3!L:L,1,FALSE)</f>
        <v>#N/A</v>
      </c>
      <c r="C5118" t="str">
        <f>VLOOKUP(A5118,'ALL - prices'!B:C,2,FALSE)</f>
        <v>OR Royalties Inc</v>
      </c>
      <c r="D5118" t="str">
        <f>VLOOKUP(A5118,'ALL - prices'!B:I,8,FALSE)</f>
        <v>Materials</v>
      </c>
      <c r="E5118" s="18">
        <v>2024</v>
      </c>
      <c r="F5118" t="s">
        <v>679</v>
      </c>
      <c r="G5118" t="str">
        <f t="shared" si="372"/>
        <v>2024-Q1</v>
      </c>
      <c r="H5118" s="4">
        <f>INDEX('ALL - prices'!$J$3:$DY$219,MATCH('COMBINED DATA'!A5118,'ALL - prices'!$B$3:$B$219,0),MATCH('COMBINED DATA'!G5118,'ALL - prices'!$J$1:$DY$1,0))</f>
        <v>21.889399999999998</v>
      </c>
      <c r="I5118" s="14" t="s">
        <v>769</v>
      </c>
      <c r="J5118" s="15">
        <f>INDEX(MarketCap2!$E$2:$AR$224,MATCH(A5118,MarketCap2!$B$2:$B$224,0),MATCH(G5118,MarketCap2!$E$1:$AR$1,0))</f>
        <v>4126162688</v>
      </c>
      <c r="K5118">
        <f t="shared" si="373"/>
        <v>22.140613680774504</v>
      </c>
      <c r="L5118">
        <f>INDEX('PB2'!$D$2:$AQ$224,MATCH(A5118,'PB2'!$B$2:$B$224,0),MATCH(G5118,'PB2'!$D$1:$AQ$1,0))</f>
        <v>2.46531009674072</v>
      </c>
      <c r="M5118" s="16">
        <f t="shared" si="374"/>
        <v>0.40562848516381644</v>
      </c>
      <c r="N5118" s="6">
        <f>INDEX('ROA2'!$D$2:$AQ$224,MATCH(A5118,'ROA2'!$B$2:$B$224,0),MATCH(G5118,'ROA2'!$D$1:$AQ$1,0))</f>
        <v>-2.4401559829711901</v>
      </c>
      <c r="O5118" s="6">
        <v>1488.5946879999999</v>
      </c>
      <c r="P5118" s="28">
        <v>-7.3441072922566616E-2</v>
      </c>
    </row>
    <row r="5119" spans="1:16" x14ac:dyDescent="0.3">
      <c r="A5119" t="s">
        <v>595</v>
      </c>
      <c r="B5119" t="e">
        <f>VLOOKUP(A5119,Sheet3!L:L,1,FALSE)</f>
        <v>#N/A</v>
      </c>
      <c r="C5119" t="str">
        <f>VLOOKUP(A5119,'ALL - prices'!B:C,2,FALSE)</f>
        <v>OR Royalties Inc</v>
      </c>
      <c r="D5119" t="str">
        <f>VLOOKUP(A5119,'ALL - prices'!B:I,8,FALSE)</f>
        <v>Materials</v>
      </c>
      <c r="E5119" s="18">
        <v>2024</v>
      </c>
      <c r="F5119" t="s">
        <v>680</v>
      </c>
      <c r="G5119" t="str">
        <f t="shared" si="372"/>
        <v>2024-Q2</v>
      </c>
      <c r="H5119" s="4">
        <f>INDEX('ALL - prices'!$J$3:$DY$219,MATCH('COMBINED DATA'!A5119,'ALL - prices'!$B$3:$B$219,0),MATCH('COMBINED DATA'!G5119,'ALL - prices'!$J$1:$DY$1,0))</f>
        <v>21.057600000000001</v>
      </c>
      <c r="I5119" s="14" t="s">
        <v>769</v>
      </c>
      <c r="J5119" s="15">
        <f>INDEX(MarketCap2!$E$2:$AR$224,MATCH(A5119,MarketCap2!$B$2:$B$224,0),MATCH(G5119,MarketCap2!$E$1:$AR$1,0))</f>
        <v>3968250624</v>
      </c>
      <c r="K5119">
        <f t="shared" si="373"/>
        <v>22.10159118566477</v>
      </c>
      <c r="L5119">
        <f>INDEX('PB2'!$D$2:$AQ$224,MATCH(A5119,'PB2'!$B$2:$B$224,0),MATCH(G5119,'PB2'!$D$1:$AQ$1,0))</f>
        <v>2.3863499164581299</v>
      </c>
      <c r="M5119" s="16">
        <f t="shared" si="374"/>
        <v>0.41905002828932181</v>
      </c>
      <c r="N5119" s="6">
        <f>INDEX('ROA2'!$D$2:$AQ$224,MATCH(A5119,'ROA2'!$B$2:$B$224,0),MATCH(G5119,'ROA2'!$D$1:$AQ$1,0))</f>
        <v>-2.8604440689086901</v>
      </c>
      <c r="O5119" s="6">
        <v>1444.8788480000001</v>
      </c>
      <c r="P5119" s="28">
        <v>-2.9367187960837225E-2</v>
      </c>
    </row>
    <row r="5120" spans="1:16" x14ac:dyDescent="0.3">
      <c r="A5120" t="s">
        <v>595</v>
      </c>
      <c r="B5120" t="e">
        <f>VLOOKUP(A5120,Sheet3!L:L,1,FALSE)</f>
        <v>#N/A</v>
      </c>
      <c r="C5120" t="str">
        <f>VLOOKUP(A5120,'ALL - prices'!B:C,2,FALSE)</f>
        <v>OR Royalties Inc</v>
      </c>
      <c r="D5120" t="str">
        <f>VLOOKUP(A5120,'ALL - prices'!B:I,8,FALSE)</f>
        <v>Materials</v>
      </c>
      <c r="E5120" s="18">
        <v>2024</v>
      </c>
      <c r="F5120" t="s">
        <v>681</v>
      </c>
      <c r="G5120" t="str">
        <f t="shared" si="372"/>
        <v>2024-Q3</v>
      </c>
      <c r="H5120" s="4">
        <f>INDEX('ALL - prices'!$J$3:$DY$219,MATCH('COMBINED DATA'!A5120,'ALL - prices'!$B$3:$B$219,0),MATCH('COMBINED DATA'!G5120,'ALL - prices'!$J$1:$DY$1,0))</f>
        <v>24.8047</v>
      </c>
      <c r="I5120" s="14" t="s">
        <v>769</v>
      </c>
      <c r="J5120" s="15">
        <f>INDEX(MarketCap2!$E$2:$AR$224,MATCH(A5120,MarketCap2!$B$2:$B$224,0),MATCH(G5120,MarketCap2!$E$1:$AR$1,0))</f>
        <v>4666178048</v>
      </c>
      <c r="K5120">
        <f t="shared" si="373"/>
        <v>22.263606168411712</v>
      </c>
      <c r="L5120">
        <f>INDEX('PB2'!$D$2:$AQ$224,MATCH(A5120,'PB2'!$B$2:$B$224,0),MATCH(G5120,'PB2'!$D$1:$AQ$1,0))</f>
        <v>2.8051419258117698</v>
      </c>
      <c r="M5120" s="16">
        <f t="shared" si="374"/>
        <v>0.35648820146973975</v>
      </c>
      <c r="N5120" s="6">
        <f>INDEX('ROA2'!$D$2:$AQ$224,MATCH(A5120,'ROA2'!$B$2:$B$224,0),MATCH(G5120,'ROA2'!$D$1:$AQ$1,0))</f>
        <v>-4.6928381919860804</v>
      </c>
      <c r="O5120" s="6">
        <v>1383.2935680000001</v>
      </c>
      <c r="P5120" s="28">
        <v>-4.2623144553085746E-2</v>
      </c>
    </row>
    <row r="5121" spans="1:16" x14ac:dyDescent="0.3">
      <c r="A5121" t="s">
        <v>595</v>
      </c>
      <c r="B5121" t="e">
        <f>VLOOKUP(A5121,Sheet3!L:L,1,FALSE)</f>
        <v>#N/A</v>
      </c>
      <c r="C5121" t="str">
        <f>VLOOKUP(A5121,'ALL - prices'!B:C,2,FALSE)</f>
        <v>OR Royalties Inc</v>
      </c>
      <c r="D5121" t="str">
        <f>VLOOKUP(A5121,'ALL - prices'!B:I,8,FALSE)</f>
        <v>Materials</v>
      </c>
      <c r="E5121" s="18">
        <v>2024</v>
      </c>
      <c r="F5121" t="s">
        <v>682</v>
      </c>
      <c r="G5121" t="str">
        <f t="shared" si="372"/>
        <v>2024-Q4</v>
      </c>
      <c r="H5121" s="4">
        <f>INDEX('ALL - prices'!$J$3:$DY$219,MATCH('COMBINED DATA'!A5121,'ALL - prices'!$B$3:$B$219,0),MATCH('COMBINED DATA'!G5121,'ALL - prices'!$J$1:$DY$1,0))</f>
        <v>25.84</v>
      </c>
      <c r="I5121" s="14" t="s">
        <v>769</v>
      </c>
      <c r="J5121" s="15">
        <f>INDEX(MarketCap2!$E$2:$AR$224,MATCH(A5121,MarketCap2!$B$2:$B$224,0),MATCH(G5121,MarketCap2!$E$1:$AR$1,0))</f>
        <v>4857861632</v>
      </c>
      <c r="K5121">
        <f t="shared" si="373"/>
        <v>22.30386418461767</v>
      </c>
      <c r="L5121">
        <f>INDEX('PB2'!$D$2:$AQ$224,MATCH(A5121,'PB2'!$B$2:$B$224,0),MATCH(G5121,'PB2'!$D$1:$AQ$1,0))</f>
        <v>2.7360201114565701</v>
      </c>
      <c r="M5121" s="16">
        <f t="shared" si="374"/>
        <v>0.36549438939161594</v>
      </c>
      <c r="N5121" s="6">
        <f>INDEX('ROA2'!$D$2:$AQ$224,MATCH(A5121,'ROA2'!$B$2:$B$224,0),MATCH(G5121,'ROA2'!$D$1:$AQ$1,0))</f>
        <v>-2.56076908111572</v>
      </c>
      <c r="O5121" s="6">
        <v>1384.8893439999999</v>
      </c>
      <c r="P5121" s="28">
        <v>1.1536061736389762E-3</v>
      </c>
    </row>
    <row r="5122" spans="1:16" x14ac:dyDescent="0.3">
      <c r="A5122" t="s">
        <v>596</v>
      </c>
      <c r="B5122" t="e">
        <f>VLOOKUP(A5122,Sheet3!L:L,1,FALSE)</f>
        <v>#N/A</v>
      </c>
      <c r="C5122" t="str">
        <f>VLOOKUP(A5122,'ALL - prices'!B:C,2,FALSE)</f>
        <v>Open Text Corp</v>
      </c>
      <c r="D5122" t="str">
        <f>VLOOKUP(A5122,'ALL - prices'!B:I,8,FALSE)</f>
        <v>Information Technology</v>
      </c>
      <c r="E5122">
        <v>2015</v>
      </c>
      <c r="F5122" t="s">
        <v>679</v>
      </c>
      <c r="G5122" t="str">
        <f t="shared" si="372"/>
        <v>2015-Q1</v>
      </c>
      <c r="H5122" s="4">
        <f>INDEX('ALL - prices'!$J$3:$DY$219,MATCH('COMBINED DATA'!A5122,'ALL - prices'!$B$3:$B$219,0),MATCH('COMBINED DATA'!G5122,'ALL - prices'!$J$1:$DY$1,0))</f>
        <v>26.510200000000001</v>
      </c>
      <c r="I5122" s="14">
        <f t="shared" ref="I5122:I5157" si="375">STDEV(H5123:H5126)</f>
        <v>3.1855636372024718</v>
      </c>
      <c r="J5122" s="15">
        <f>INDEX(MarketCap2!$E$2:$AR$224,MATCH(A5122,MarketCap2!$B$2:$B$224,0),MATCH(G5122,MarketCap2!$E$1:$AR$1,0))</f>
        <v>8168840192</v>
      </c>
      <c r="K5122">
        <f t="shared" si="373"/>
        <v>22.823592776377613</v>
      </c>
      <c r="L5122">
        <f>INDEX('PB2'!$D$2:$AQ$224,MATCH(A5122,'PB2'!$B$2:$B$224,0),MATCH(G5122,'PB2'!$D$1:$AQ$1,0))</f>
        <v>3.6237990856170601</v>
      </c>
      <c r="M5122" s="16">
        <f t="shared" si="374"/>
        <v>0.27595348869340536</v>
      </c>
      <c r="N5122" s="6">
        <f>INDEX('ROA2'!$D$2:$AQ$224,MATCH(A5122,'ROA2'!$B$2:$B$224,0),MATCH(G5122,'ROA2'!$D$1:$AQ$1,0))</f>
        <v>8.2988100051879901</v>
      </c>
      <c r="O5122" s="6">
        <v>3896.3169280000002</v>
      </c>
      <c r="P5122" s="28">
        <v>7.0917311748469334E-3</v>
      </c>
    </row>
    <row r="5123" spans="1:16" x14ac:dyDescent="0.3">
      <c r="A5123" t="s">
        <v>596</v>
      </c>
      <c r="B5123" t="e">
        <f>VLOOKUP(A5123,Sheet3!L:L,1,FALSE)</f>
        <v>#N/A</v>
      </c>
      <c r="C5123" t="str">
        <f>VLOOKUP(A5123,'ALL - prices'!B:C,2,FALSE)</f>
        <v>Open Text Corp</v>
      </c>
      <c r="D5123" t="str">
        <f>VLOOKUP(A5123,'ALL - prices'!B:I,8,FALSE)</f>
        <v>Information Technology</v>
      </c>
      <c r="E5123">
        <v>2015</v>
      </c>
      <c r="F5123" t="s">
        <v>680</v>
      </c>
      <c r="G5123" t="str">
        <f t="shared" si="372"/>
        <v>2015-Q2</v>
      </c>
      <c r="H5123" s="4">
        <f>INDEX('ALL - prices'!$J$3:$DY$219,MATCH('COMBINED DATA'!A5123,'ALL - prices'!$B$3:$B$219,0),MATCH('COMBINED DATA'!G5123,'ALL - prices'!$J$1:$DY$1,0))</f>
        <v>20.209199999999999</v>
      </c>
      <c r="I5123" s="14">
        <f t="shared" si="375"/>
        <v>2.8951783122978814</v>
      </c>
      <c r="J5123" s="15">
        <f>INDEX(MarketCap2!$E$2:$AR$224,MATCH(A5123,MarketCap2!$B$2:$B$224,0),MATCH(G5123,MarketCap2!$E$1:$AR$1,0))</f>
        <v>6200443392</v>
      </c>
      <c r="K5123">
        <f t="shared" si="373"/>
        <v>22.547886641279103</v>
      </c>
      <c r="L5123">
        <f>INDEX('PB2'!$D$2:$AQ$224,MATCH(A5123,'PB2'!$B$2:$B$224,0),MATCH(G5123,'PB2'!$D$1:$AQ$1,0))</f>
        <v>2.7168760299682599</v>
      </c>
      <c r="M5123" s="16">
        <f t="shared" si="374"/>
        <v>0.36806979375193744</v>
      </c>
      <c r="N5123" s="6">
        <f>INDEX('ROA2'!$D$2:$AQ$224,MATCH(A5123,'ROA2'!$B$2:$B$224,0),MATCH(G5123,'ROA2'!$D$1:$AQ$1,0))</f>
        <v>6.1315622329711896</v>
      </c>
      <c r="O5123" s="6">
        <v>4318.5418239999999</v>
      </c>
      <c r="P5123" s="28">
        <v>0.10836513143111537</v>
      </c>
    </row>
    <row r="5124" spans="1:16" x14ac:dyDescent="0.3">
      <c r="A5124" t="s">
        <v>596</v>
      </c>
      <c r="B5124" t="e">
        <f>VLOOKUP(A5124,Sheet3!L:L,1,FALSE)</f>
        <v>#N/A</v>
      </c>
      <c r="C5124" t="str">
        <f>VLOOKUP(A5124,'ALL - prices'!B:C,2,FALSE)</f>
        <v>Open Text Corp</v>
      </c>
      <c r="D5124" t="str">
        <f>VLOOKUP(A5124,'ALL - prices'!B:I,8,FALSE)</f>
        <v>Information Technology</v>
      </c>
      <c r="E5124">
        <v>2015</v>
      </c>
      <c r="F5124" t="s">
        <v>681</v>
      </c>
      <c r="G5124" t="str">
        <f t="shared" si="372"/>
        <v>2015-Q3</v>
      </c>
      <c r="H5124" s="4">
        <f>INDEX('ALL - prices'!$J$3:$DY$219,MATCH('COMBINED DATA'!A5124,'ALL - prices'!$B$3:$B$219,0),MATCH('COMBINED DATA'!G5124,'ALL - prices'!$J$1:$DY$1,0))</f>
        <v>23.916699999999999</v>
      </c>
      <c r="I5124" s="14">
        <f t="shared" si="375"/>
        <v>3.6897607793956695</v>
      </c>
      <c r="J5124" s="15">
        <f>INDEX(MarketCap2!$E$2:$AR$224,MATCH(A5124,MarketCap2!$B$2:$B$224,0),MATCH(G5124,MarketCap2!$E$1:$AR$1,0))</f>
        <v>7314084352</v>
      </c>
      <c r="K5124">
        <f t="shared" si="373"/>
        <v>22.713067689557601</v>
      </c>
      <c r="L5124">
        <f>INDEX('PB2'!$D$2:$AQ$224,MATCH(A5124,'PB2'!$B$2:$B$224,0),MATCH(G5124,'PB2'!$D$1:$AQ$1,0))</f>
        <v>2.9912059307098402</v>
      </c>
      <c r="M5124" s="16">
        <f t="shared" si="374"/>
        <v>0.33431332484777837</v>
      </c>
      <c r="N5124" s="6">
        <f>INDEX('ROA2'!$D$2:$AQ$224,MATCH(A5124,'ROA2'!$B$2:$B$224,0),MATCH(G5124,'ROA2'!$D$1:$AQ$1,0))</f>
        <v>5.6785697937011701</v>
      </c>
      <c r="O5124" s="6">
        <v>4353.3301760000004</v>
      </c>
      <c r="P5124" s="28">
        <v>8.0555783451410866E-3</v>
      </c>
    </row>
    <row r="5125" spans="1:16" x14ac:dyDescent="0.3">
      <c r="A5125" t="s">
        <v>596</v>
      </c>
      <c r="B5125" t="e">
        <f>VLOOKUP(A5125,Sheet3!L:L,1,FALSE)</f>
        <v>#N/A</v>
      </c>
      <c r="C5125" t="str">
        <f>VLOOKUP(A5125,'ALL - prices'!B:C,2,FALSE)</f>
        <v>Open Text Corp</v>
      </c>
      <c r="D5125" t="str">
        <f>VLOOKUP(A5125,'ALL - prices'!B:I,8,FALSE)</f>
        <v>Information Technology</v>
      </c>
      <c r="E5125">
        <v>2015</v>
      </c>
      <c r="F5125" t="s">
        <v>682</v>
      </c>
      <c r="G5125" t="str">
        <f t="shared" si="372"/>
        <v>2015-Q4</v>
      </c>
      <c r="H5125" s="4">
        <f>INDEX('ALL - prices'!$J$3:$DY$219,MATCH('COMBINED DATA'!A5125,'ALL - prices'!$B$3:$B$219,0),MATCH('COMBINED DATA'!G5125,'ALL - prices'!$J$1:$DY$1,0))</f>
        <v>26.661799999999999</v>
      </c>
      <c r="I5125" s="14">
        <f t="shared" si="375"/>
        <v>3.3671590858120539</v>
      </c>
      <c r="J5125" s="15">
        <f>INDEX(MarketCap2!$E$2:$AR$224,MATCH(A5125,MarketCap2!$B$2:$B$224,0),MATCH(G5125,MarketCap2!$E$1:$AR$1,0))</f>
        <v>8051843584</v>
      </c>
      <c r="K5125">
        <f t="shared" si="373"/>
        <v>22.809166918802536</v>
      </c>
      <c r="L5125">
        <f>INDEX('PB2'!$D$2:$AQ$224,MATCH(A5125,'PB2'!$B$2:$B$224,0),MATCH(G5125,'PB2'!$D$1:$AQ$1,0))</f>
        <v>3.1347899436950701</v>
      </c>
      <c r="M5125" s="16">
        <f t="shared" si="374"/>
        <v>0.31900064054093213</v>
      </c>
      <c r="N5125" s="6">
        <f>INDEX('ROA2'!$D$2:$AQ$224,MATCH(A5125,'ROA2'!$B$2:$B$224,0),MATCH(G5125,'ROA2'!$D$1:$AQ$1,0))</f>
        <v>5.1878628730773899</v>
      </c>
      <c r="O5125" s="6">
        <v>4264.9899519999999</v>
      </c>
      <c r="P5125" s="28">
        <v>-2.0292562343886062E-2</v>
      </c>
    </row>
    <row r="5126" spans="1:16" x14ac:dyDescent="0.3">
      <c r="A5126" t="s">
        <v>596</v>
      </c>
      <c r="B5126" t="e">
        <f>VLOOKUP(A5126,Sheet3!L:L,1,FALSE)</f>
        <v>#N/A</v>
      </c>
      <c r="C5126" t="str">
        <f>VLOOKUP(A5126,'ALL - prices'!B:C,2,FALSE)</f>
        <v>Open Text Corp</v>
      </c>
      <c r="D5126" t="str">
        <f>VLOOKUP(A5126,'ALL - prices'!B:I,8,FALSE)</f>
        <v>Information Technology</v>
      </c>
      <c r="E5126">
        <v>2016</v>
      </c>
      <c r="F5126" t="s">
        <v>679</v>
      </c>
      <c r="G5126" t="str">
        <f t="shared" si="372"/>
        <v>2016-Q1</v>
      </c>
      <c r="H5126" s="4">
        <f>INDEX('ALL - prices'!$J$3:$DY$219,MATCH('COMBINED DATA'!A5126,'ALL - prices'!$B$3:$B$219,0),MATCH('COMBINED DATA'!G5126,'ALL - prices'!$J$1:$DY$1,0))</f>
        <v>27.1495</v>
      </c>
      <c r="I5126" s="14">
        <f t="shared" si="375"/>
        <v>2.4997890329319112</v>
      </c>
      <c r="J5126" s="15">
        <f>INDEX(MarketCap2!$E$2:$AR$224,MATCH(A5126,MarketCap2!$B$2:$B$224,0),MATCH(G5126,MarketCap2!$E$1:$AR$1,0))</f>
        <v>8155183616</v>
      </c>
      <c r="K5126">
        <f t="shared" si="373"/>
        <v>22.821919588523116</v>
      </c>
      <c r="L5126">
        <f>INDEX('PB2'!$D$2:$AQ$224,MATCH(A5126,'PB2'!$B$2:$B$224,0),MATCH(G5126,'PB2'!$D$1:$AQ$1,0))</f>
        <v>3.2908840179443399</v>
      </c>
      <c r="M5126" s="16">
        <f t="shared" si="374"/>
        <v>0.30386971845475513</v>
      </c>
      <c r="N5126" s="6">
        <f>INDEX('ROA2'!$D$2:$AQ$224,MATCH(A5126,'ROA2'!$B$2:$B$224,0),MATCH(G5126,'ROA2'!$D$1:$AQ$1,0))</f>
        <v>5.46144676208496</v>
      </c>
      <c r="O5126" s="6">
        <v>4320.7731199999998</v>
      </c>
      <c r="P5126" s="28">
        <v>1.3079319911138663E-2</v>
      </c>
    </row>
    <row r="5127" spans="1:16" x14ac:dyDescent="0.3">
      <c r="A5127" t="s">
        <v>596</v>
      </c>
      <c r="B5127" t="e">
        <f>VLOOKUP(A5127,Sheet3!L:L,1,FALSE)</f>
        <v>#N/A</v>
      </c>
      <c r="C5127" t="str">
        <f>VLOOKUP(A5127,'ALL - prices'!B:C,2,FALSE)</f>
        <v>Open Text Corp</v>
      </c>
      <c r="D5127" t="str">
        <f>VLOOKUP(A5127,'ALL - prices'!B:I,8,FALSE)</f>
        <v>Information Technology</v>
      </c>
      <c r="E5127">
        <v>2016</v>
      </c>
      <c r="F5127" t="s">
        <v>680</v>
      </c>
      <c r="G5127" t="str">
        <f t="shared" si="372"/>
        <v>2016-Q2</v>
      </c>
      <c r="H5127" s="4">
        <f>INDEX('ALL - prices'!$J$3:$DY$219,MATCH('COMBINED DATA'!A5127,'ALL - prices'!$B$3:$B$219,0),MATCH('COMBINED DATA'!G5127,'ALL - prices'!$J$1:$DY$1,0))</f>
        <v>30.952000000000002</v>
      </c>
      <c r="I5127" s="14">
        <f t="shared" si="375"/>
        <v>1.550443973780844</v>
      </c>
      <c r="J5127" s="15">
        <f>INDEX(MarketCap2!$E$2:$AR$224,MATCH(A5127,MarketCap2!$B$2:$B$224,0),MATCH(G5127,MarketCap2!$E$1:$AR$1,0))</f>
        <v>9270004736</v>
      </c>
      <c r="K5127">
        <f t="shared" si="373"/>
        <v>22.950049727419405</v>
      </c>
      <c r="L5127">
        <f>INDEX('PB2'!$D$2:$AQ$224,MATCH(A5127,'PB2'!$B$2:$B$224,0),MATCH(G5127,'PB2'!$D$1:$AQ$1,0))</f>
        <v>3.6112730503082302</v>
      </c>
      <c r="M5127" s="16">
        <f t="shared" si="374"/>
        <v>0.27691065894744454</v>
      </c>
      <c r="N5127" s="6">
        <f>INDEX('ROA2'!$D$2:$AQ$224,MATCH(A5127,'ROA2'!$B$2:$B$224,0),MATCH(G5127,'ROA2'!$D$1:$AQ$1,0))</f>
        <v>6.1060128211975098</v>
      </c>
      <c r="O5127" s="6">
        <v>4423.3651200000004</v>
      </c>
      <c r="P5127" s="28">
        <v>2.3743898869654272E-2</v>
      </c>
    </row>
    <row r="5128" spans="1:16" x14ac:dyDescent="0.3">
      <c r="A5128" t="s">
        <v>596</v>
      </c>
      <c r="B5128" t="e">
        <f>VLOOKUP(A5128,Sheet3!L:L,1,FALSE)</f>
        <v>#N/A</v>
      </c>
      <c r="C5128" t="str">
        <f>VLOOKUP(A5128,'ALL - prices'!B:C,2,FALSE)</f>
        <v>Open Text Corp</v>
      </c>
      <c r="D5128" t="str">
        <f>VLOOKUP(A5128,'ALL - prices'!B:I,8,FALSE)</f>
        <v>Information Technology</v>
      </c>
      <c r="E5128">
        <v>2016</v>
      </c>
      <c r="F5128" t="s">
        <v>681</v>
      </c>
      <c r="G5128" t="str">
        <f t="shared" si="372"/>
        <v>2016-Q3</v>
      </c>
      <c r="H5128" s="4">
        <f>INDEX('ALL - prices'!$J$3:$DY$219,MATCH('COMBINED DATA'!A5128,'ALL - prices'!$B$3:$B$219,0),MATCH('COMBINED DATA'!G5128,'ALL - prices'!$J$1:$DY$1,0))</f>
        <v>34.558799999999998</v>
      </c>
      <c r="I5128" s="14">
        <f t="shared" si="375"/>
        <v>1.7368931707697697</v>
      </c>
      <c r="J5128" s="15">
        <f>INDEX(MarketCap2!$E$2:$AR$224,MATCH(A5128,MarketCap2!$B$2:$B$224,0),MATCH(G5128,MarketCap2!$E$1:$AR$1,0))</f>
        <v>10320264192</v>
      </c>
      <c r="K5128">
        <f t="shared" si="373"/>
        <v>23.057375196672155</v>
      </c>
      <c r="L5128">
        <f>INDEX('PB2'!$D$2:$AQ$224,MATCH(A5128,'PB2'!$B$2:$B$224,0),MATCH(G5128,'PB2'!$D$1:$AQ$1,0))</f>
        <v>2.7342588901519802</v>
      </c>
      <c r="M5128" s="16">
        <f t="shared" si="374"/>
        <v>0.36572981571047075</v>
      </c>
      <c r="N5128" s="6">
        <f>INDEX('ROA2'!$D$2:$AQ$224,MATCH(A5128,'ROA2'!$B$2:$B$224,0),MATCH(G5128,'ROA2'!$D$1:$AQ$1,0))</f>
        <v>5.9842810630798304</v>
      </c>
      <c r="O5128" s="6">
        <v>5154.1442559999996</v>
      </c>
      <c r="P5128" s="28">
        <v>0.16520886614035585</v>
      </c>
    </row>
    <row r="5129" spans="1:16" x14ac:dyDescent="0.3">
      <c r="A5129" t="s">
        <v>596</v>
      </c>
      <c r="B5129" t="e">
        <f>VLOOKUP(A5129,Sheet3!L:L,1,FALSE)</f>
        <v>#N/A</v>
      </c>
      <c r="C5129" t="str">
        <f>VLOOKUP(A5129,'ALL - prices'!B:C,2,FALSE)</f>
        <v>Open Text Corp</v>
      </c>
      <c r="D5129" t="str">
        <f>VLOOKUP(A5129,'ALL - prices'!B:I,8,FALSE)</f>
        <v>Information Technology</v>
      </c>
      <c r="E5129">
        <v>2016</v>
      </c>
      <c r="F5129" t="s">
        <v>682</v>
      </c>
      <c r="G5129" t="str">
        <f t="shared" si="372"/>
        <v>2016-Q4</v>
      </c>
      <c r="H5129" s="4">
        <f>INDEX('ALL - prices'!$J$3:$DY$219,MATCH('COMBINED DATA'!A5129,'ALL - prices'!$B$3:$B$219,0),MATCH('COMBINED DATA'!G5129,'ALL - prices'!$J$1:$DY$1,0))</f>
        <v>33.843800000000002</v>
      </c>
      <c r="I5129" s="14">
        <f t="shared" si="375"/>
        <v>2.0813134336679475</v>
      </c>
      <c r="J5129" s="15">
        <f>INDEX(MarketCap2!$E$2:$AR$224,MATCH(A5129,MarketCap2!$B$2:$B$224,0),MATCH(G5129,MarketCap2!$E$1:$AR$1,0))</f>
        <v>10903207936</v>
      </c>
      <c r="K5129">
        <f t="shared" si="373"/>
        <v>23.112322888937022</v>
      </c>
      <c r="L5129">
        <f>INDEX('PB2'!$D$2:$AQ$224,MATCH(A5129,'PB2'!$B$2:$B$224,0),MATCH(G5129,'PB2'!$D$1:$AQ$1,0))</f>
        <v>2.3232131004333501</v>
      </c>
      <c r="M5129" s="16">
        <f t="shared" si="374"/>
        <v>0.43043834412498344</v>
      </c>
      <c r="N5129" s="6">
        <f>INDEX('ROA2'!$D$2:$AQ$224,MATCH(A5129,'ROA2'!$B$2:$B$224,0),MATCH(G5129,'ROA2'!$D$1:$AQ$1,0))</f>
        <v>22.367059707641602</v>
      </c>
      <c r="O5129" s="6">
        <v>6072.3097600000001</v>
      </c>
      <c r="P5129" s="28">
        <v>0.1781412118861736</v>
      </c>
    </row>
    <row r="5130" spans="1:16" x14ac:dyDescent="0.3">
      <c r="A5130" t="s">
        <v>596</v>
      </c>
      <c r="B5130" t="e">
        <f>VLOOKUP(A5130,Sheet3!L:L,1,FALSE)</f>
        <v>#N/A</v>
      </c>
      <c r="C5130" t="str">
        <f>VLOOKUP(A5130,'ALL - prices'!B:C,2,FALSE)</f>
        <v>Open Text Corp</v>
      </c>
      <c r="D5130" t="str">
        <f>VLOOKUP(A5130,'ALL - prices'!B:I,8,FALSE)</f>
        <v>Information Technology</v>
      </c>
      <c r="E5130">
        <v>2017</v>
      </c>
      <c r="F5130" t="s">
        <v>679</v>
      </c>
      <c r="G5130" t="str">
        <f t="shared" si="372"/>
        <v>2017-Q1</v>
      </c>
      <c r="H5130" s="4">
        <f>INDEX('ALL - prices'!$J$3:$DY$219,MATCH('COMBINED DATA'!A5130,'ALL - prices'!$B$3:$B$219,0),MATCH('COMBINED DATA'!G5130,'ALL - prices'!$J$1:$DY$1,0))</f>
        <v>37.0259</v>
      </c>
      <c r="I5130" s="14">
        <f t="shared" si="375"/>
        <v>2.1650164010156283</v>
      </c>
      <c r="J5130" s="15">
        <f>INDEX(MarketCap2!$E$2:$AR$224,MATCH(A5130,MarketCap2!$B$2:$B$224,0),MATCH(G5130,MarketCap2!$E$1:$AR$1,0))</f>
        <v>11907524608</v>
      </c>
      <c r="K5130">
        <f t="shared" si="373"/>
        <v>23.200436357233837</v>
      </c>
      <c r="L5130">
        <f>INDEX('PB2'!$D$2:$AQ$224,MATCH(A5130,'PB2'!$B$2:$B$224,0),MATCH(G5130,'PB2'!$D$1:$AQ$1,0))</f>
        <v>2.55829906463623</v>
      </c>
      <c r="M5130" s="16">
        <f t="shared" si="374"/>
        <v>0.39088471470093433</v>
      </c>
      <c r="N5130" s="6">
        <f>INDEX('ROA2'!$D$2:$AQ$224,MATCH(A5130,'ROA2'!$B$2:$B$224,0),MATCH(G5130,'ROA2'!$D$1:$AQ$1,0))</f>
        <v>19.877079010009801</v>
      </c>
      <c r="O5130" s="6">
        <v>6882.1908480000002</v>
      </c>
      <c r="P5130" s="28">
        <v>0.13337282187659677</v>
      </c>
    </row>
    <row r="5131" spans="1:16" x14ac:dyDescent="0.3">
      <c r="A5131" t="s">
        <v>596</v>
      </c>
      <c r="B5131" t="e">
        <f>VLOOKUP(A5131,Sheet3!L:L,1,FALSE)</f>
        <v>#N/A</v>
      </c>
      <c r="C5131" t="str">
        <f>VLOOKUP(A5131,'ALL - prices'!B:C,2,FALSE)</f>
        <v>Open Text Corp</v>
      </c>
      <c r="D5131" t="str">
        <f>VLOOKUP(A5131,'ALL - prices'!B:I,8,FALSE)</f>
        <v>Information Technology</v>
      </c>
      <c r="E5131">
        <v>2017</v>
      </c>
      <c r="F5131" t="s">
        <v>680</v>
      </c>
      <c r="G5131" t="str">
        <f t="shared" si="372"/>
        <v>2017-Q2</v>
      </c>
      <c r="H5131" s="4">
        <f>INDEX('ALL - prices'!$J$3:$DY$219,MATCH('COMBINED DATA'!A5131,'ALL - prices'!$B$3:$B$219,0),MATCH('COMBINED DATA'!G5131,'ALL - prices'!$J$1:$DY$1,0))</f>
        <v>33.665399999999998</v>
      </c>
      <c r="I5131" s="14">
        <f t="shared" si="375"/>
        <v>2.3284052947600542</v>
      </c>
      <c r="J5131" s="15">
        <f>INDEX(MarketCap2!$E$2:$AR$224,MATCH(A5131,MarketCap2!$B$2:$B$224,0),MATCH(G5131,MarketCap2!$E$1:$AR$1,0))</f>
        <v>10805052416</v>
      </c>
      <c r="K5131">
        <f t="shared" si="373"/>
        <v>23.103279677980954</v>
      </c>
      <c r="L5131">
        <f>INDEX('PB2'!$D$2:$AQ$224,MATCH(A5131,'PB2'!$B$2:$B$224,0),MATCH(G5131,'PB2'!$D$1:$AQ$1,0))</f>
        <v>2.35524702072144</v>
      </c>
      <c r="M5131" s="16">
        <f t="shared" si="374"/>
        <v>0.42458391463910572</v>
      </c>
      <c r="N5131" s="6">
        <f>INDEX('ROA2'!$D$2:$AQ$224,MATCH(A5131,'ROA2'!$B$2:$B$224,0),MATCH(G5131,'ROA2'!$D$1:$AQ$1,0))</f>
        <v>17.980077743530298</v>
      </c>
      <c r="O5131" s="6">
        <v>7433.2241919999997</v>
      </c>
      <c r="P5131" s="28">
        <v>8.0066559642142529E-2</v>
      </c>
    </row>
    <row r="5132" spans="1:16" x14ac:dyDescent="0.3">
      <c r="A5132" t="s">
        <v>596</v>
      </c>
      <c r="B5132" t="e">
        <f>VLOOKUP(A5132,Sheet3!L:L,1,FALSE)</f>
        <v>#N/A</v>
      </c>
      <c r="C5132" t="str">
        <f>VLOOKUP(A5132,'ALL - prices'!B:C,2,FALSE)</f>
        <v>Open Text Corp</v>
      </c>
      <c r="D5132" t="str">
        <f>VLOOKUP(A5132,'ALL - prices'!B:I,8,FALSE)</f>
        <v>Information Technology</v>
      </c>
      <c r="E5132">
        <v>2017</v>
      </c>
      <c r="F5132" t="s">
        <v>681</v>
      </c>
      <c r="G5132" t="str">
        <f t="shared" si="372"/>
        <v>2017-Q3</v>
      </c>
      <c r="H5132" s="4">
        <f>INDEX('ALL - prices'!$J$3:$DY$219,MATCH('COMBINED DATA'!A5132,'ALL - prices'!$B$3:$B$219,0),MATCH('COMBINED DATA'!G5132,'ALL - prices'!$J$1:$DY$1,0))</f>
        <v>33.253300000000003</v>
      </c>
      <c r="I5132" s="14">
        <f t="shared" si="375"/>
        <v>1.9145386012910077</v>
      </c>
      <c r="J5132" s="15">
        <f>INDEX(MarketCap2!$E$2:$AR$224,MATCH(A5132,MarketCap2!$B$2:$B$224,0),MATCH(G5132,MarketCap2!$E$1:$AR$1,0))</f>
        <v>10680326144</v>
      </c>
      <c r="K5132">
        <f t="shared" si="373"/>
        <v>23.091669207839907</v>
      </c>
      <c r="L5132">
        <f>INDEX('PB2'!$D$2:$AQ$224,MATCH(A5132,'PB2'!$B$2:$B$224,0),MATCH(G5132,'PB2'!$D$1:$AQ$1,0))</f>
        <v>2.40057301521301</v>
      </c>
      <c r="M5132" s="16">
        <f t="shared" si="374"/>
        <v>0.41656720860509505</v>
      </c>
      <c r="N5132" s="6">
        <f>INDEX('ROA2'!$D$2:$AQ$224,MATCH(A5132,'ROA2'!$B$2:$B$224,0),MATCH(G5132,'ROA2'!$D$1:$AQ$1,0))</f>
        <v>16.235582351684599</v>
      </c>
      <c r="O5132" s="6">
        <v>7480.5621760000004</v>
      </c>
      <c r="P5132" s="28">
        <v>6.3684321604275231E-3</v>
      </c>
    </row>
    <row r="5133" spans="1:16" x14ac:dyDescent="0.3">
      <c r="A5133" t="s">
        <v>596</v>
      </c>
      <c r="B5133" t="e">
        <f>VLOOKUP(A5133,Sheet3!L:L,1,FALSE)</f>
        <v>#N/A</v>
      </c>
      <c r="C5133" t="str">
        <f>VLOOKUP(A5133,'ALL - prices'!B:C,2,FALSE)</f>
        <v>Open Text Corp</v>
      </c>
      <c r="D5133" t="str">
        <f>VLOOKUP(A5133,'ALL - prices'!B:I,8,FALSE)</f>
        <v>Information Technology</v>
      </c>
      <c r="E5133">
        <v>2017</v>
      </c>
      <c r="F5133" t="s">
        <v>682</v>
      </c>
      <c r="G5133" t="str">
        <f t="shared" si="372"/>
        <v>2017-Q4</v>
      </c>
      <c r="H5133" s="4">
        <f>INDEX('ALL - prices'!$J$3:$DY$219,MATCH('COMBINED DATA'!A5133,'ALL - prices'!$B$3:$B$219,0),MATCH('COMBINED DATA'!G5133,'ALL - prices'!$J$1:$DY$1,0))</f>
        <v>37.078699999999998</v>
      </c>
      <c r="I5133" s="14">
        <f t="shared" si="375"/>
        <v>1.8110822682860082</v>
      </c>
      <c r="J5133" s="15">
        <f>INDEX(MarketCap2!$E$2:$AR$224,MATCH(A5133,MarketCap2!$B$2:$B$224,0),MATCH(G5133,MarketCap2!$E$1:$AR$1,0))</f>
        <v>11872218112</v>
      </c>
      <c r="K5133">
        <f t="shared" si="373"/>
        <v>23.197466895170329</v>
      </c>
      <c r="L5133">
        <f>INDEX('PB2'!$D$2:$AQ$224,MATCH(A5133,'PB2'!$B$2:$B$224,0),MATCH(G5133,'PB2'!$D$1:$AQ$1,0))</f>
        <v>2.61313104629517</v>
      </c>
      <c r="M5133" s="16">
        <f t="shared" si="374"/>
        <v>0.38268268306626807</v>
      </c>
      <c r="N5133" s="6">
        <f>INDEX('ROA2'!$D$2:$AQ$224,MATCH(A5133,'ROA2'!$B$2:$B$224,0),MATCH(G5133,'ROA2'!$D$1:$AQ$1,0))</f>
        <v>2.1697139739990199</v>
      </c>
      <c r="O5133" s="6">
        <v>7696.4198399999996</v>
      </c>
      <c r="P5133" s="28">
        <v>2.8855807748318512E-2</v>
      </c>
    </row>
    <row r="5134" spans="1:16" x14ac:dyDescent="0.3">
      <c r="A5134" t="s">
        <v>596</v>
      </c>
      <c r="B5134" t="e">
        <f>VLOOKUP(A5134,Sheet3!L:L,1,FALSE)</f>
        <v>#N/A</v>
      </c>
      <c r="C5134" t="str">
        <f>VLOOKUP(A5134,'ALL - prices'!B:C,2,FALSE)</f>
        <v>Open Text Corp</v>
      </c>
      <c r="D5134" t="str">
        <f>VLOOKUP(A5134,'ALL - prices'!B:I,8,FALSE)</f>
        <v>Information Technology</v>
      </c>
      <c r="E5134">
        <v>2018</v>
      </c>
      <c r="F5134" t="s">
        <v>679</v>
      </c>
      <c r="G5134" t="str">
        <f t="shared" si="372"/>
        <v>2018-Q1</v>
      </c>
      <c r="H5134" s="4">
        <f>INDEX('ALL - prices'!$J$3:$DY$219,MATCH('COMBINED DATA'!A5134,'ALL - prices'!$B$3:$B$219,0),MATCH('COMBINED DATA'!G5134,'ALL - prices'!$J$1:$DY$1,0))</f>
        <v>37.31</v>
      </c>
      <c r="I5134" s="14">
        <f t="shared" si="375"/>
        <v>2.6471246041695884</v>
      </c>
      <c r="J5134" s="15">
        <f>INDEX(MarketCap2!$E$2:$AR$224,MATCH(A5134,MarketCap2!$B$2:$B$224,0),MATCH(G5134,MarketCap2!$E$1:$AR$1,0))</f>
        <v>11905335296</v>
      </c>
      <c r="K5134">
        <f t="shared" si="373"/>
        <v>23.200252480789345</v>
      </c>
      <c r="L5134">
        <f>INDEX('PB2'!$D$2:$AQ$224,MATCH(A5134,'PB2'!$B$2:$B$224,0),MATCH(G5134,'PB2'!$D$1:$AQ$1,0))</f>
        <v>2.5119669437408501</v>
      </c>
      <c r="M5134" s="16">
        <f t="shared" si="374"/>
        <v>0.39809441063375955</v>
      </c>
      <c r="N5134" s="6">
        <f>INDEX('ROA2'!$D$2:$AQ$224,MATCH(A5134,'ROA2'!$B$2:$B$224,0),MATCH(G5134,'ROA2'!$D$1:$AQ$1,0))</f>
        <v>2.59154200553894</v>
      </c>
      <c r="O5134" s="6">
        <v>7739.2209919999996</v>
      </c>
      <c r="P5134" s="28">
        <v>5.5611768705175011E-3</v>
      </c>
    </row>
    <row r="5135" spans="1:16" x14ac:dyDescent="0.3">
      <c r="A5135" t="s">
        <v>596</v>
      </c>
      <c r="B5135" t="e">
        <f>VLOOKUP(A5135,Sheet3!L:L,1,FALSE)</f>
        <v>#N/A</v>
      </c>
      <c r="C5135" t="str">
        <f>VLOOKUP(A5135,'ALL - prices'!B:C,2,FALSE)</f>
        <v>Open Text Corp</v>
      </c>
      <c r="D5135" t="str">
        <f>VLOOKUP(A5135,'ALL - prices'!B:I,8,FALSE)</f>
        <v>Information Technology</v>
      </c>
      <c r="E5135">
        <v>2018</v>
      </c>
      <c r="F5135" t="s">
        <v>680</v>
      </c>
      <c r="G5135" t="str">
        <f t="shared" si="372"/>
        <v>2018-Q2</v>
      </c>
      <c r="H5135" s="4">
        <f>INDEX('ALL - prices'!$J$3:$DY$219,MATCH('COMBINED DATA'!A5135,'ALL - prices'!$B$3:$B$219,0),MATCH('COMBINED DATA'!G5135,'ALL - prices'!$J$1:$DY$1,0))</f>
        <v>38.681399999999996</v>
      </c>
      <c r="I5135" s="14">
        <f t="shared" si="375"/>
        <v>3.569153818834375</v>
      </c>
      <c r="J5135" s="15">
        <f>INDEX(MarketCap2!$E$2:$AR$224,MATCH(A5135,MarketCap2!$B$2:$B$224,0),MATCH(G5135,MarketCap2!$E$1:$AR$1,0))</f>
        <v>12378178560</v>
      </c>
      <c r="K5135">
        <f t="shared" si="373"/>
        <v>23.23920096575333</v>
      </c>
      <c r="L5135">
        <f>INDEX('PB2'!$D$2:$AQ$224,MATCH(A5135,'PB2'!$B$2:$B$224,0),MATCH(G5135,'PB2'!$D$1:$AQ$1,0))</f>
        <v>2.5351660251617401</v>
      </c>
      <c r="M5135" s="16">
        <f t="shared" si="374"/>
        <v>0.39445148367993033</v>
      </c>
      <c r="N5135" s="6">
        <f>INDEX('ROA2'!$D$2:$AQ$224,MATCH(A5135,'ROA2'!$B$2:$B$224,0),MATCH(G5135,'ROA2'!$D$1:$AQ$1,0))</f>
        <v>2.9715030193328902</v>
      </c>
      <c r="O5135" s="6">
        <v>7820.8768</v>
      </c>
      <c r="P5135" s="28">
        <v>1.0550907912360651E-2</v>
      </c>
    </row>
    <row r="5136" spans="1:16" x14ac:dyDescent="0.3">
      <c r="A5136" t="s">
        <v>596</v>
      </c>
      <c r="B5136" t="e">
        <f>VLOOKUP(A5136,Sheet3!L:L,1,FALSE)</f>
        <v>#N/A</v>
      </c>
      <c r="C5136" t="str">
        <f>VLOOKUP(A5136,'ALL - prices'!B:C,2,FALSE)</f>
        <v>Open Text Corp</v>
      </c>
      <c r="D5136" t="str">
        <f>VLOOKUP(A5136,'ALL - prices'!B:I,8,FALSE)</f>
        <v>Information Technology</v>
      </c>
      <c r="E5136">
        <v>2018</v>
      </c>
      <c r="F5136" t="s">
        <v>681</v>
      </c>
      <c r="G5136" t="str">
        <f t="shared" si="372"/>
        <v>2018-Q3</v>
      </c>
      <c r="H5136" s="4">
        <f>INDEX('ALL - prices'!$J$3:$DY$219,MATCH('COMBINED DATA'!A5136,'ALL - prices'!$B$3:$B$219,0),MATCH('COMBINED DATA'!G5136,'ALL - prices'!$J$1:$DY$1,0))</f>
        <v>41.248199999999997</v>
      </c>
      <c r="I5136" s="14">
        <f t="shared" si="375"/>
        <v>4.0225937780657564</v>
      </c>
      <c r="J5136" s="15">
        <f>INDEX(MarketCap2!$E$2:$AR$224,MATCH(A5136,MarketCap2!$B$2:$B$224,0),MATCH(G5136,MarketCap2!$E$1:$AR$1,0))</f>
        <v>13183996928</v>
      </c>
      <c r="K5136">
        <f t="shared" si="373"/>
        <v>23.30226957710379</v>
      </c>
      <c r="L5136">
        <f>INDEX('PB2'!$D$2:$AQ$224,MATCH(A5136,'PB2'!$B$2:$B$224,0),MATCH(G5136,'PB2'!$D$1:$AQ$1,0))</f>
        <v>2.7356629371643102</v>
      </c>
      <c r="M5136" s="16">
        <f t="shared" si="374"/>
        <v>0.36554210915931185</v>
      </c>
      <c r="N5136" s="6">
        <f>INDEX('ROA2'!$D$2:$AQ$224,MATCH(A5136,'ROA2'!$B$2:$B$224,0),MATCH(G5136,'ROA2'!$D$1:$AQ$1,0))</f>
        <v>3.1776270866393999</v>
      </c>
      <c r="O5136" s="6">
        <v>7765.0288639999999</v>
      </c>
      <c r="P5136" s="28">
        <v>-7.1408791403030566E-3</v>
      </c>
    </row>
    <row r="5137" spans="1:16" x14ac:dyDescent="0.3">
      <c r="A5137" t="s">
        <v>596</v>
      </c>
      <c r="B5137" t="e">
        <f>VLOOKUP(A5137,Sheet3!L:L,1,FALSE)</f>
        <v>#N/A</v>
      </c>
      <c r="C5137" t="str">
        <f>VLOOKUP(A5137,'ALL - prices'!B:C,2,FALSE)</f>
        <v>Open Text Corp</v>
      </c>
      <c r="D5137" t="str">
        <f>VLOOKUP(A5137,'ALL - prices'!B:I,8,FALSE)</f>
        <v>Information Technology</v>
      </c>
      <c r="E5137">
        <v>2018</v>
      </c>
      <c r="F5137" t="s">
        <v>682</v>
      </c>
      <c r="G5137" t="str">
        <f t="shared" si="372"/>
        <v>2018-Q4</v>
      </c>
      <c r="H5137" s="4">
        <f>INDEX('ALL - prices'!$J$3:$DY$219,MATCH('COMBINED DATA'!A5137,'ALL - prices'!$B$3:$B$219,0),MATCH('COMBINED DATA'!G5137,'ALL - prices'!$J$1:$DY$1,0))</f>
        <v>37.5105</v>
      </c>
      <c r="I5137" s="14">
        <f t="shared" si="375"/>
        <v>2.3029339422788482</v>
      </c>
      <c r="J5137" s="15">
        <f>INDEX(MarketCap2!$E$2:$AR$224,MATCH(A5137,MarketCap2!$B$2:$B$224,0),MATCH(G5137,MarketCap2!$E$1:$AR$1,0))</f>
        <v>11948909568</v>
      </c>
      <c r="K5137">
        <f t="shared" si="373"/>
        <v>23.20390586162069</v>
      </c>
      <c r="L5137">
        <f>INDEX('PB2'!$D$2:$AQ$224,MATCH(A5137,'PB2'!$B$2:$B$224,0),MATCH(G5137,'PB2'!$D$1:$AQ$1,0))</f>
        <v>2.31772708892822</v>
      </c>
      <c r="M5137" s="16">
        <f t="shared" si="374"/>
        <v>0.43145718267564764</v>
      </c>
      <c r="N5137" s="6">
        <f>INDEX('ROA2'!$D$2:$AQ$224,MATCH(A5137,'ROA2'!$B$2:$B$224,0),MATCH(G5137,'ROA2'!$D$1:$AQ$1,0))</f>
        <v>3.1595768928527801</v>
      </c>
      <c r="O5137" s="6">
        <v>7619.0479359999999</v>
      </c>
      <c r="P5137" s="28">
        <v>-1.8799792062176673E-2</v>
      </c>
    </row>
    <row r="5138" spans="1:16" x14ac:dyDescent="0.3">
      <c r="A5138" t="s">
        <v>596</v>
      </c>
      <c r="B5138" t="e">
        <f>VLOOKUP(A5138,Sheet3!L:L,1,FALSE)</f>
        <v>#N/A</v>
      </c>
      <c r="C5138" t="str">
        <f>VLOOKUP(A5138,'ALL - prices'!B:C,2,FALSE)</f>
        <v>Open Text Corp</v>
      </c>
      <c r="D5138" t="str">
        <f>VLOOKUP(A5138,'ALL - prices'!B:I,8,FALSE)</f>
        <v>Information Technology</v>
      </c>
      <c r="E5138">
        <v>2019</v>
      </c>
      <c r="F5138" t="s">
        <v>679</v>
      </c>
      <c r="G5138" t="str">
        <f t="shared" si="372"/>
        <v>2019-Q1</v>
      </c>
      <c r="H5138" s="4">
        <f>INDEX('ALL - prices'!$J$3:$DY$219,MATCH('COMBINED DATA'!A5138,'ALL - prices'!$B$3:$B$219,0),MATCH('COMBINED DATA'!G5138,'ALL - prices'!$J$1:$DY$1,0))</f>
        <v>43.422499999999999</v>
      </c>
      <c r="I5138" s="14">
        <f t="shared" si="375"/>
        <v>2.7423417079812138</v>
      </c>
      <c r="J5138" s="15">
        <f>INDEX(MarketCap2!$E$2:$AR$224,MATCH(A5138,MarketCap2!$B$2:$B$224,0),MATCH(G5138,MarketCap2!$E$1:$AR$1,0))</f>
        <v>13790551040</v>
      </c>
      <c r="K5138">
        <f t="shared" si="373"/>
        <v>23.347249487344129</v>
      </c>
      <c r="L5138">
        <f>INDEX('PB2'!$D$2:$AQ$224,MATCH(A5138,'PB2'!$B$2:$B$224,0),MATCH(G5138,'PB2'!$D$1:$AQ$1,0))</f>
        <v>2.69370293617248</v>
      </c>
      <c r="M5138" s="16">
        <f t="shared" si="374"/>
        <v>0.37123618442533751</v>
      </c>
      <c r="N5138" s="6">
        <f>INDEX('ROA2'!$D$2:$AQ$224,MATCH(A5138,'ROA2'!$B$2:$B$224,0),MATCH(G5138,'ROA2'!$D$1:$AQ$1,0))</f>
        <v>3.3781030178070099</v>
      </c>
      <c r="O5138" s="6">
        <v>7729.4028799999996</v>
      </c>
      <c r="P5138" s="28">
        <v>1.4484085797461993E-2</v>
      </c>
    </row>
    <row r="5139" spans="1:16" x14ac:dyDescent="0.3">
      <c r="A5139" t="s">
        <v>596</v>
      </c>
      <c r="B5139" t="e">
        <f>VLOOKUP(A5139,Sheet3!L:L,1,FALSE)</f>
        <v>#N/A</v>
      </c>
      <c r="C5139" t="str">
        <f>VLOOKUP(A5139,'ALL - prices'!B:C,2,FALSE)</f>
        <v>Open Text Corp</v>
      </c>
      <c r="D5139" t="str">
        <f>VLOOKUP(A5139,'ALL - prices'!B:I,8,FALSE)</f>
        <v>Information Technology</v>
      </c>
      <c r="E5139">
        <v>2019</v>
      </c>
      <c r="F5139" t="s">
        <v>680</v>
      </c>
      <c r="G5139" t="str">
        <f t="shared" si="372"/>
        <v>2019-Q2</v>
      </c>
      <c r="H5139" s="4">
        <f>INDEX('ALL - prices'!$J$3:$DY$219,MATCH('COMBINED DATA'!A5139,'ALL - prices'!$B$3:$B$219,0),MATCH('COMBINED DATA'!G5139,'ALL - prices'!$J$1:$DY$1,0))</f>
        <v>45.933900000000001</v>
      </c>
      <c r="I5139" s="14">
        <f t="shared" si="375"/>
        <v>3.3890837792093578</v>
      </c>
      <c r="J5139" s="15">
        <f>INDEX(MarketCap2!$E$2:$AR$224,MATCH(A5139,MarketCap2!$B$2:$B$224,0),MATCH(G5139,MarketCap2!$E$1:$AR$1,0))</f>
        <v>14577090560</v>
      </c>
      <c r="K5139">
        <f t="shared" si="373"/>
        <v>23.402716993545571</v>
      </c>
      <c r="L5139">
        <f>INDEX('PB2'!$D$2:$AQ$224,MATCH(A5139,'PB2'!$B$2:$B$224,0),MATCH(G5139,'PB2'!$D$1:$AQ$1,0))</f>
        <v>2.8678419589996298</v>
      </c>
      <c r="M5139" s="16">
        <f t="shared" si="374"/>
        <v>0.34869424964715395</v>
      </c>
      <c r="N5139" s="6">
        <f>INDEX('ROA2'!$D$2:$AQ$224,MATCH(A5139,'ROA2'!$B$2:$B$224,0),MATCH(G5139,'ROA2'!$D$1:$AQ$1,0))</f>
        <v>3.50949311256409</v>
      </c>
      <c r="O5139" s="6">
        <v>7864.6369279999999</v>
      </c>
      <c r="P5139" s="28">
        <v>1.7496053718447171E-2</v>
      </c>
    </row>
    <row r="5140" spans="1:16" x14ac:dyDescent="0.3">
      <c r="A5140" t="s">
        <v>596</v>
      </c>
      <c r="B5140" t="e">
        <f>VLOOKUP(A5140,Sheet3!L:L,1,FALSE)</f>
        <v>#N/A</v>
      </c>
      <c r="C5140" t="str">
        <f>VLOOKUP(A5140,'ALL - prices'!B:C,2,FALSE)</f>
        <v>Open Text Corp</v>
      </c>
      <c r="D5140" t="str">
        <f>VLOOKUP(A5140,'ALL - prices'!B:I,8,FALSE)</f>
        <v>Information Technology</v>
      </c>
      <c r="E5140">
        <v>2019</v>
      </c>
      <c r="F5140" t="s">
        <v>681</v>
      </c>
      <c r="G5140" t="str">
        <f t="shared" si="372"/>
        <v>2019-Q3</v>
      </c>
      <c r="H5140" s="4">
        <f>INDEX('ALL - prices'!$J$3:$DY$219,MATCH('COMBINED DATA'!A5140,'ALL - prices'!$B$3:$B$219,0),MATCH('COMBINED DATA'!G5140,'ALL - prices'!$J$1:$DY$1,0))</f>
        <v>46.142899999999997</v>
      </c>
      <c r="I5140" s="14">
        <f t="shared" si="375"/>
        <v>3.4687491562761705</v>
      </c>
      <c r="J5140" s="15">
        <f>INDEX(MarketCap2!$E$2:$AR$224,MATCH(A5140,MarketCap2!$B$2:$B$224,0),MATCH(G5140,MarketCap2!$E$1:$AR$1,0))</f>
        <v>14581853184</v>
      </c>
      <c r="K5140">
        <f t="shared" si="373"/>
        <v>23.403043659976575</v>
      </c>
      <c r="L5140">
        <f>INDEX('PB2'!$D$2:$AQ$224,MATCH(A5140,'PB2'!$B$2:$B$224,0),MATCH(G5140,'PB2'!$D$1:$AQ$1,0))</f>
        <v>2.82249903678894</v>
      </c>
      <c r="M5140" s="16">
        <f t="shared" si="374"/>
        <v>0.35429595793154478</v>
      </c>
      <c r="N5140" s="6">
        <f>INDEX('ROA2'!$D$2:$AQ$224,MATCH(A5140,'ROA2'!$B$2:$B$224,0),MATCH(G5140,'ROA2'!$D$1:$AQ$1,0))</f>
        <v>3.63718605041504</v>
      </c>
      <c r="O5140" s="6">
        <v>7933.9750400000003</v>
      </c>
      <c r="P5140" s="28">
        <v>8.8164415769963894E-3</v>
      </c>
    </row>
    <row r="5141" spans="1:16" x14ac:dyDescent="0.3">
      <c r="A5141" t="s">
        <v>596</v>
      </c>
      <c r="B5141" t="e">
        <f>VLOOKUP(A5141,Sheet3!L:L,1,FALSE)</f>
        <v>#N/A</v>
      </c>
      <c r="C5141" t="str">
        <f>VLOOKUP(A5141,'ALL - prices'!B:C,2,FALSE)</f>
        <v>Open Text Corp</v>
      </c>
      <c r="D5141" t="str">
        <f>VLOOKUP(A5141,'ALL - prices'!B:I,8,FALSE)</f>
        <v>Information Technology</v>
      </c>
      <c r="E5141">
        <v>2019</v>
      </c>
      <c r="F5141" t="s">
        <v>682</v>
      </c>
      <c r="G5141" t="str">
        <f t="shared" si="372"/>
        <v>2019-Q4</v>
      </c>
      <c r="H5141" s="4">
        <f>INDEX('ALL - prices'!$J$3:$DY$219,MATCH('COMBINED DATA'!A5141,'ALL - prices'!$B$3:$B$219,0),MATCH('COMBINED DATA'!G5141,'ALL - prices'!$J$1:$DY$1,0))</f>
        <v>49.052599999999998</v>
      </c>
      <c r="I5141" s="14">
        <f t="shared" si="375"/>
        <v>3.7259815373491376</v>
      </c>
      <c r="J5141" s="15">
        <f>INDEX(MarketCap2!$E$2:$AR$224,MATCH(A5141,MarketCap2!$B$2:$B$224,0),MATCH(G5141,MarketCap2!$E$1:$AR$1,0))</f>
        <v>15481479168</v>
      </c>
      <c r="K5141">
        <f t="shared" si="373"/>
        <v>23.462910254031421</v>
      </c>
      <c r="L5141">
        <f>INDEX('PB2'!$D$2:$AQ$224,MATCH(A5141,'PB2'!$B$2:$B$224,0),MATCH(G5141,'PB2'!$D$1:$AQ$1,0))</f>
        <v>2.9843211174011199</v>
      </c>
      <c r="M5141" s="16">
        <f t="shared" si="374"/>
        <v>0.3350845839508198</v>
      </c>
      <c r="N5141" s="6">
        <f>INDEX('ROA2'!$D$2:$AQ$224,MATCH(A5141,'ROA2'!$B$2:$B$224,0),MATCH(G5141,'ROA2'!$D$1:$AQ$1,0))</f>
        <v>4.1382079124450701</v>
      </c>
      <c r="O5141" s="6">
        <v>8019.5072</v>
      </c>
      <c r="P5141" s="28">
        <v>1.0780492699911461E-2</v>
      </c>
    </row>
    <row r="5142" spans="1:16" x14ac:dyDescent="0.3">
      <c r="A5142" t="s">
        <v>596</v>
      </c>
      <c r="B5142" t="e">
        <f>VLOOKUP(A5142,Sheet3!L:L,1,FALSE)</f>
        <v>#N/A</v>
      </c>
      <c r="C5142" t="str">
        <f>VLOOKUP(A5142,'ALL - prices'!B:C,2,FALSE)</f>
        <v>Open Text Corp</v>
      </c>
      <c r="D5142" t="str">
        <f>VLOOKUP(A5142,'ALL - prices'!B:I,8,FALSE)</f>
        <v>Information Technology</v>
      </c>
      <c r="E5142">
        <v>2020</v>
      </c>
      <c r="F5142" t="s">
        <v>679</v>
      </c>
      <c r="G5142" t="str">
        <f t="shared" si="372"/>
        <v>2020-Q1</v>
      </c>
      <c r="H5142" s="4">
        <f>INDEX('ALL - prices'!$J$3:$DY$219,MATCH('COMBINED DATA'!A5142,'ALL - prices'!$B$3:$B$219,0),MATCH('COMBINED DATA'!G5142,'ALL - prices'!$J$1:$DY$1,0))</f>
        <v>42.355200000000004</v>
      </c>
      <c r="I5142" s="14">
        <f t="shared" si="375"/>
        <v>1.5280946466651437</v>
      </c>
      <c r="J5142" s="15">
        <f>INDEX(MarketCap2!$E$2:$AR$224,MATCH(A5142,MarketCap2!$B$2:$B$224,0),MATCH(G5142,MarketCap2!$E$1:$AR$1,0))</f>
        <v>13324694528</v>
      </c>
      <c r="K5142">
        <f t="shared" si="373"/>
        <v>23.312884882007587</v>
      </c>
      <c r="L5142">
        <f>INDEX('PB2'!$D$2:$AQ$224,MATCH(A5142,'PB2'!$B$2:$B$224,0),MATCH(G5142,'PB2'!$D$1:$AQ$1,0))</f>
        <v>2.35752201080322</v>
      </c>
      <c r="M5142" s="16">
        <f t="shared" si="374"/>
        <v>0.42417419452185512</v>
      </c>
      <c r="N5142" s="6">
        <f>INDEX('ROA2'!$D$2:$AQ$224,MATCH(A5142,'ROA2'!$B$2:$B$224,0),MATCH(G5142,'ROA2'!$D$1:$AQ$1,0))</f>
        <v>3.7917330265045202</v>
      </c>
      <c r="O5142" s="6">
        <v>9498.2328319999997</v>
      </c>
      <c r="P5142" s="28">
        <v>0.18439108477887514</v>
      </c>
    </row>
    <row r="5143" spans="1:16" x14ac:dyDescent="0.3">
      <c r="A5143" t="s">
        <v>596</v>
      </c>
      <c r="B5143" t="e">
        <f>VLOOKUP(A5143,Sheet3!L:L,1,FALSE)</f>
        <v>#N/A</v>
      </c>
      <c r="C5143" t="str">
        <f>VLOOKUP(A5143,'ALL - prices'!B:C,2,FALSE)</f>
        <v>Open Text Corp</v>
      </c>
      <c r="D5143" t="str">
        <f>VLOOKUP(A5143,'ALL - prices'!B:I,8,FALSE)</f>
        <v>Information Technology</v>
      </c>
      <c r="E5143">
        <v>2020</v>
      </c>
      <c r="F5143" t="s">
        <v>680</v>
      </c>
      <c r="G5143" t="str">
        <f t="shared" si="372"/>
        <v>2020-Q2</v>
      </c>
      <c r="H5143" s="4">
        <f>INDEX('ALL - prices'!$J$3:$DY$219,MATCH('COMBINED DATA'!A5143,'ALL - prices'!$B$3:$B$219,0),MATCH('COMBINED DATA'!G5143,'ALL - prices'!$J$1:$DY$1,0))</f>
        <v>49.833799999999997</v>
      </c>
      <c r="I5143" s="14">
        <f t="shared" si="375"/>
        <v>2.8108942586538777</v>
      </c>
      <c r="J5143" s="15">
        <f>INDEX(MarketCap2!$E$2:$AR$224,MATCH(A5143,MarketCap2!$B$2:$B$224,0),MATCH(G5143,MarketCap2!$E$1:$AR$1,0))</f>
        <v>15659420672</v>
      </c>
      <c r="K5143">
        <f t="shared" si="373"/>
        <v>23.474338532699608</v>
      </c>
      <c r="L5143">
        <f>INDEX('PB2'!$D$2:$AQ$224,MATCH(A5143,'PB2'!$B$2:$B$224,0),MATCH(G5143,'PB2'!$D$1:$AQ$1,0))</f>
        <v>2.8737940788268999</v>
      </c>
      <c r="M5143" s="16">
        <f t="shared" si="374"/>
        <v>0.34797204412370636</v>
      </c>
      <c r="N5143" s="6">
        <f>INDEX('ROA2'!$D$2:$AQ$224,MATCH(A5143,'ROA2'!$B$2:$B$224,0),MATCH(G5143,'ROA2'!$D$1:$AQ$1,0))</f>
        <v>3.10446000099182</v>
      </c>
      <c r="O5143" s="6">
        <v>10162.071551999999</v>
      </c>
      <c r="P5143" s="28">
        <v>6.9890760917493563E-2</v>
      </c>
    </row>
    <row r="5144" spans="1:16" x14ac:dyDescent="0.3">
      <c r="A5144" t="s">
        <v>596</v>
      </c>
      <c r="B5144" t="e">
        <f>VLOOKUP(A5144,Sheet3!L:L,1,FALSE)</f>
        <v>#N/A</v>
      </c>
      <c r="C5144" t="str">
        <f>VLOOKUP(A5144,'ALL - prices'!B:C,2,FALSE)</f>
        <v>Open Text Corp</v>
      </c>
      <c r="D5144" t="str">
        <f>VLOOKUP(A5144,'ALL - prices'!B:I,8,FALSE)</f>
        <v>Information Technology</v>
      </c>
      <c r="E5144">
        <v>2020</v>
      </c>
      <c r="F5144" t="s">
        <v>681</v>
      </c>
      <c r="G5144" t="str">
        <f t="shared" si="372"/>
        <v>2020-Q3</v>
      </c>
      <c r="H5144" s="4">
        <f>INDEX('ALL - prices'!$J$3:$DY$219,MATCH('COMBINED DATA'!A5144,'ALL - prices'!$B$3:$B$219,0),MATCH('COMBINED DATA'!G5144,'ALL - prices'!$J$1:$DY$1,0))</f>
        <v>48.831099999999999</v>
      </c>
      <c r="I5144" s="14">
        <f t="shared" si="375"/>
        <v>2.2197822978841866</v>
      </c>
      <c r="J5144" s="15">
        <f>INDEX(MarketCap2!$E$2:$AR$224,MATCH(A5144,MarketCap2!$B$2:$B$224,0),MATCH(G5144,MarketCap2!$E$1:$AR$1,0))</f>
        <v>15313139712</v>
      </c>
      <c r="K5144">
        <f t="shared" si="373"/>
        <v>23.451977101488922</v>
      </c>
      <c r="L5144">
        <f>INDEX('PB2'!$D$2:$AQ$224,MATCH(A5144,'PB2'!$B$2:$B$224,0),MATCH(G5144,'PB2'!$D$1:$AQ$1,0))</f>
        <v>2.82997703552246</v>
      </c>
      <c r="M5144" s="16">
        <f t="shared" si="374"/>
        <v>0.3533597578523755</v>
      </c>
      <c r="N5144" s="6">
        <f>INDEX('ROA2'!$D$2:$AQ$224,MATCH(A5144,'ROA2'!$B$2:$B$224,0),MATCH(G5144,'ROA2'!$D$1:$AQ$1,0))</f>
        <v>2.5783219337463401</v>
      </c>
      <c r="O5144" s="6">
        <v>10234.821631999999</v>
      </c>
      <c r="P5144" s="28">
        <v>7.1589812793319526E-3</v>
      </c>
    </row>
    <row r="5145" spans="1:16" x14ac:dyDescent="0.3">
      <c r="A5145" t="s">
        <v>596</v>
      </c>
      <c r="B5145" t="e">
        <f>VLOOKUP(A5145,Sheet3!L:L,1,FALSE)</f>
        <v>#N/A</v>
      </c>
      <c r="C5145" t="str">
        <f>VLOOKUP(A5145,'ALL - prices'!B:C,2,FALSE)</f>
        <v>Open Text Corp</v>
      </c>
      <c r="D5145" t="str">
        <f>VLOOKUP(A5145,'ALL - prices'!B:I,8,FALSE)</f>
        <v>Information Technology</v>
      </c>
      <c r="E5145">
        <v>2020</v>
      </c>
      <c r="F5145" t="s">
        <v>682</v>
      </c>
      <c r="G5145" t="str">
        <f t="shared" si="372"/>
        <v>2020-Q4</v>
      </c>
      <c r="H5145" s="4">
        <f>INDEX('ALL - prices'!$J$3:$DY$219,MATCH('COMBINED DATA'!A5145,'ALL - prices'!$B$3:$B$219,0),MATCH('COMBINED DATA'!G5145,'ALL - prices'!$J$1:$DY$1,0))</f>
        <v>50.410899999999998</v>
      </c>
      <c r="I5145" s="14">
        <f t="shared" si="375"/>
        <v>1.2951106863893898</v>
      </c>
      <c r="J5145" s="15">
        <f>INDEX(MarketCap2!$E$2:$AR$224,MATCH(A5145,MarketCap2!$B$2:$B$224,0),MATCH(G5145,MarketCap2!$E$1:$AR$1,0))</f>
        <v>15754159104</v>
      </c>
      <c r="K5145">
        <f t="shared" si="373"/>
        <v>23.48037023745292</v>
      </c>
      <c r="L5145">
        <f>INDEX('PB2'!$D$2:$AQ$224,MATCH(A5145,'PB2'!$B$2:$B$224,0),MATCH(G5145,'PB2'!$D$1:$AQ$1,0))</f>
        <v>3.0856859683990501</v>
      </c>
      <c r="M5145" s="16">
        <f t="shared" si="374"/>
        <v>0.3240770480992371</v>
      </c>
      <c r="N5145" s="6">
        <f>INDEX('ROA2'!$D$2:$AQ$224,MATCH(A5145,'ROA2'!$B$2:$B$224,0),MATCH(G5145,'ROA2'!$D$1:$AQ$1,0))</f>
        <v>2.8952789306640598</v>
      </c>
      <c r="O5145" s="6">
        <v>10161.813504</v>
      </c>
      <c r="P5145" s="28">
        <v>-7.1333073135083913E-3</v>
      </c>
    </row>
    <row r="5146" spans="1:16" x14ac:dyDescent="0.3">
      <c r="A5146" t="s">
        <v>596</v>
      </c>
      <c r="B5146" t="e">
        <f>VLOOKUP(A5146,Sheet3!L:L,1,FALSE)</f>
        <v>#N/A</v>
      </c>
      <c r="C5146" t="str">
        <f>VLOOKUP(A5146,'ALL - prices'!B:C,2,FALSE)</f>
        <v>Open Text Corp</v>
      </c>
      <c r="D5146" t="str">
        <f>VLOOKUP(A5146,'ALL - prices'!B:I,8,FALSE)</f>
        <v>Information Technology</v>
      </c>
      <c r="E5146">
        <v>2021</v>
      </c>
      <c r="F5146" t="s">
        <v>679</v>
      </c>
      <c r="G5146" t="str">
        <f t="shared" si="372"/>
        <v>2021-Q1</v>
      </c>
      <c r="H5146" s="4">
        <f>INDEX('ALL - prices'!$J$3:$DY$219,MATCH('COMBINED DATA'!A5146,'ALL - prices'!$B$3:$B$219,0),MATCH('COMBINED DATA'!G5146,'ALL - prices'!$J$1:$DY$1,0))</f>
        <v>52.455300000000001</v>
      </c>
      <c r="I5146" s="14">
        <f t="shared" si="375"/>
        <v>3.6687117724300267</v>
      </c>
      <c r="J5146" s="15">
        <f>INDEX(MarketCap2!$E$2:$AR$224,MATCH(A5146,MarketCap2!$B$2:$B$224,0),MATCH(G5146,MarketCap2!$E$1:$AR$1,0))</f>
        <v>16351488000</v>
      </c>
      <c r="K5146">
        <f t="shared" si="373"/>
        <v>23.517584739322903</v>
      </c>
      <c r="L5146">
        <f>INDEX('PB2'!$D$2:$AQ$224,MATCH(A5146,'PB2'!$B$2:$B$224,0),MATCH(G5146,'PB2'!$D$1:$AQ$1,0))</f>
        <v>3.2277140617370601</v>
      </c>
      <c r="M5146" s="16">
        <f t="shared" si="374"/>
        <v>0.30981678701174342</v>
      </c>
      <c r="N5146" s="6">
        <f>INDEX('ROA2'!$D$2:$AQ$224,MATCH(A5146,'ROA2'!$B$2:$B$224,0),MATCH(G5146,'ROA2'!$D$1:$AQ$1,0))</f>
        <v>0.93688100576400801</v>
      </c>
      <c r="O5146" s="6">
        <v>9769.0982399999994</v>
      </c>
      <c r="P5146" s="28">
        <v>-3.8646179035406986E-2</v>
      </c>
    </row>
    <row r="5147" spans="1:16" x14ac:dyDescent="0.3">
      <c r="A5147" t="s">
        <v>596</v>
      </c>
      <c r="B5147" t="e">
        <f>VLOOKUP(A5147,Sheet3!L:L,1,FALSE)</f>
        <v>#N/A</v>
      </c>
      <c r="C5147" t="str">
        <f>VLOOKUP(A5147,'ALL - prices'!B:C,2,FALSE)</f>
        <v>Open Text Corp</v>
      </c>
      <c r="D5147" t="str">
        <f>VLOOKUP(A5147,'ALL - prices'!B:I,8,FALSE)</f>
        <v>Information Technology</v>
      </c>
      <c r="E5147">
        <v>2021</v>
      </c>
      <c r="F5147" t="s">
        <v>680</v>
      </c>
      <c r="G5147" t="str">
        <f t="shared" si="372"/>
        <v>2021-Q2</v>
      </c>
      <c r="H5147" s="4">
        <f>INDEX('ALL - prices'!$J$3:$DY$219,MATCH('COMBINED DATA'!A5147,'ALL - prices'!$B$3:$B$219,0),MATCH('COMBINED DATA'!G5147,'ALL - prices'!$J$1:$DY$1,0))</f>
        <v>55.340699999999998</v>
      </c>
      <c r="I5147" s="14">
        <f t="shared" si="375"/>
        <v>5.1298184772140498</v>
      </c>
      <c r="J5147" s="15">
        <f>INDEX(MarketCap2!$E$2:$AR$224,MATCH(A5147,MarketCap2!$B$2:$B$224,0),MATCH(G5147,MarketCap2!$E$1:$AR$1,0))</f>
        <v>17197789184</v>
      </c>
      <c r="K5147">
        <f t="shared" si="373"/>
        <v>23.568046676690429</v>
      </c>
      <c r="L5147">
        <f>INDEX('PB2'!$D$2:$AQ$224,MATCH(A5147,'PB2'!$B$2:$B$224,0),MATCH(G5147,'PB2'!$D$1:$AQ$1,0))</f>
        <v>3.36173295974731</v>
      </c>
      <c r="M5147" s="16">
        <f t="shared" si="374"/>
        <v>0.29746562620344674</v>
      </c>
      <c r="N5147" s="6">
        <f>INDEX('ROA2'!$D$2:$AQ$224,MATCH(A5147,'ROA2'!$B$2:$B$224,0),MATCH(G5147,'ROA2'!$D$1:$AQ$1,0))</f>
        <v>1.58003401756287</v>
      </c>
      <c r="O5147" s="6">
        <v>9556.6213119999993</v>
      </c>
      <c r="P5147" s="28">
        <v>-2.1749901861975753E-2</v>
      </c>
    </row>
    <row r="5148" spans="1:16" x14ac:dyDescent="0.3">
      <c r="A5148" t="s">
        <v>596</v>
      </c>
      <c r="B5148" t="e">
        <f>VLOOKUP(A5148,Sheet3!L:L,1,FALSE)</f>
        <v>#N/A</v>
      </c>
      <c r="C5148" t="str">
        <f>VLOOKUP(A5148,'ALL - prices'!B:C,2,FALSE)</f>
        <v>Open Text Corp</v>
      </c>
      <c r="D5148" t="str">
        <f>VLOOKUP(A5148,'ALL - prices'!B:I,8,FALSE)</f>
        <v>Information Technology</v>
      </c>
      <c r="E5148">
        <v>2021</v>
      </c>
      <c r="F5148" t="s">
        <v>681</v>
      </c>
      <c r="G5148" t="str">
        <f t="shared" si="372"/>
        <v>2021-Q3</v>
      </c>
      <c r="H5148" s="4">
        <f>INDEX('ALL - prices'!$J$3:$DY$219,MATCH('COMBINED DATA'!A5148,'ALL - prices'!$B$3:$B$219,0),MATCH('COMBINED DATA'!G5148,'ALL - prices'!$J$1:$DY$1,0))</f>
        <v>54.566099999999999</v>
      </c>
      <c r="I5148" s="14">
        <f t="shared" si="375"/>
        <v>8.5126170532823391</v>
      </c>
      <c r="J5148" s="15">
        <f>INDEX(MarketCap2!$E$2:$AR$224,MATCH(A5148,MarketCap2!$B$2:$B$224,0),MATCH(G5148,MarketCap2!$E$1:$AR$1,0))</f>
        <v>16799844352</v>
      </c>
      <c r="K5148">
        <f t="shared" si="373"/>
        <v>23.5446354585508</v>
      </c>
      <c r="L5148">
        <f>INDEX('PB2'!$D$2:$AQ$224,MATCH(A5148,'PB2'!$B$2:$B$224,0),MATCH(G5148,'PB2'!$D$1:$AQ$1,0))</f>
        <v>3.1562190055847199</v>
      </c>
      <c r="M5148" s="16">
        <f t="shared" si="374"/>
        <v>0.31683479449004215</v>
      </c>
      <c r="N5148" s="6">
        <f>INDEX('ROA2'!$D$2:$AQ$224,MATCH(A5148,'ROA2'!$B$2:$B$224,0),MATCH(G5148,'ROA2'!$D$1:$AQ$1,0))</f>
        <v>3.1311180591583301</v>
      </c>
      <c r="O5148" s="6">
        <v>9609.3358079999998</v>
      </c>
      <c r="P5148" s="28">
        <v>5.5160180862046191E-3</v>
      </c>
    </row>
    <row r="5149" spans="1:16" x14ac:dyDescent="0.3">
      <c r="A5149" t="s">
        <v>596</v>
      </c>
      <c r="B5149" t="e">
        <f>VLOOKUP(A5149,Sheet3!L:L,1,FALSE)</f>
        <v>#N/A</v>
      </c>
      <c r="C5149" t="str">
        <f>VLOOKUP(A5149,'ALL - prices'!B:C,2,FALSE)</f>
        <v>Open Text Corp</v>
      </c>
      <c r="D5149" t="str">
        <f>VLOOKUP(A5149,'ALL - prices'!B:I,8,FALSE)</f>
        <v>Information Technology</v>
      </c>
      <c r="E5149">
        <v>2021</v>
      </c>
      <c r="F5149" t="s">
        <v>682</v>
      </c>
      <c r="G5149" t="str">
        <f t="shared" si="372"/>
        <v>2021-Q4</v>
      </c>
      <c r="H5149" s="4">
        <f>INDEX('ALL - prices'!$J$3:$DY$219,MATCH('COMBINED DATA'!A5149,'ALL - prices'!$B$3:$B$219,0),MATCH('COMBINED DATA'!G5149,'ALL - prices'!$J$1:$DY$1,0))</f>
        <v>53.247700000000002</v>
      </c>
      <c r="I5149" s="14">
        <f t="shared" si="375"/>
        <v>6.5086532464481301</v>
      </c>
      <c r="J5149" s="15">
        <f>INDEX(MarketCap2!$E$2:$AR$224,MATCH(A5149,MarketCap2!$B$2:$B$224,0),MATCH(G5149,MarketCap2!$E$1:$AR$1,0))</f>
        <v>16304761856</v>
      </c>
      <c r="K5149">
        <f t="shared" si="373"/>
        <v>23.51472304049992</v>
      </c>
      <c r="L5149">
        <f>INDEX('PB2'!$D$2:$AQ$224,MATCH(A5149,'PB2'!$B$2:$B$224,0),MATCH(G5149,'PB2'!$D$1:$AQ$1,0))</f>
        <v>3.1156160831451398</v>
      </c>
      <c r="M5149" s="16">
        <f t="shared" si="374"/>
        <v>0.32096380725783258</v>
      </c>
      <c r="N5149" s="6">
        <f>INDEX('ROA2'!$D$2:$AQ$224,MATCH(A5149,'ROA2'!$B$2:$B$224,0),MATCH(G5149,'ROA2'!$D$1:$AQ$1,0))</f>
        <v>3.44706010818481</v>
      </c>
      <c r="O5149" s="6">
        <v>9519.3640959999993</v>
      </c>
      <c r="P5149" s="28">
        <v>-9.3629480536102094E-3</v>
      </c>
    </row>
    <row r="5150" spans="1:16" x14ac:dyDescent="0.3">
      <c r="A5150" t="s">
        <v>596</v>
      </c>
      <c r="B5150" t="e">
        <f>VLOOKUP(A5150,Sheet3!L:L,1,FALSE)</f>
        <v>#N/A</v>
      </c>
      <c r="C5150" t="str">
        <f>VLOOKUP(A5150,'ALL - prices'!B:C,2,FALSE)</f>
        <v>Open Text Corp</v>
      </c>
      <c r="D5150" t="str">
        <f>VLOOKUP(A5150,'ALL - prices'!B:I,8,FALSE)</f>
        <v>Information Technology</v>
      </c>
      <c r="E5150">
        <v>2022</v>
      </c>
      <c r="F5150" t="s">
        <v>679</v>
      </c>
      <c r="G5150" t="str">
        <f t="shared" si="372"/>
        <v>2022-Q1</v>
      </c>
      <c r="H5150" s="4">
        <f>INDEX('ALL - prices'!$J$3:$DY$219,MATCH('COMBINED DATA'!A5150,'ALL - prices'!$B$3:$B$219,0),MATCH('COMBINED DATA'!G5150,'ALL - prices'!$J$1:$DY$1,0))</f>
        <v>47.253799999999998</v>
      </c>
      <c r="I5150" s="14">
        <f t="shared" si="375"/>
        <v>6.7195575952463642</v>
      </c>
      <c r="J5150" s="15">
        <f>INDEX(MarketCap2!$E$2:$AR$224,MATCH(A5150,MarketCap2!$B$2:$B$224,0),MATCH(G5150,MarketCap2!$E$1:$AR$1,0))</f>
        <v>14324059136</v>
      </c>
      <c r="K5150">
        <f t="shared" si="373"/>
        <v>23.385206417529815</v>
      </c>
      <c r="L5150">
        <f>INDEX('PB2'!$D$2:$AQ$224,MATCH(A5150,'PB2'!$B$2:$B$224,0),MATCH(G5150,'PB2'!$D$1:$AQ$1,0))</f>
        <v>2.83038306236267</v>
      </c>
      <c r="M5150" s="16">
        <f t="shared" si="374"/>
        <v>0.35330906734767104</v>
      </c>
      <c r="N5150" s="6">
        <f>INDEX('ROA2'!$D$2:$AQ$224,MATCH(A5150,'ROA2'!$B$2:$B$224,0),MATCH(G5150,'ROA2'!$D$1:$AQ$1,0))</f>
        <v>4.9462752342224103</v>
      </c>
      <c r="O5150" s="6">
        <v>10164.530176</v>
      </c>
      <c r="P5150" s="28">
        <v>6.7774073298771845E-2</v>
      </c>
    </row>
    <row r="5151" spans="1:16" x14ac:dyDescent="0.3">
      <c r="A5151" t="s">
        <v>596</v>
      </c>
      <c r="B5151" t="e">
        <f>VLOOKUP(A5151,Sheet3!L:L,1,FALSE)</f>
        <v>#N/A</v>
      </c>
      <c r="C5151" t="str">
        <f>VLOOKUP(A5151,'ALL - prices'!B:C,2,FALSE)</f>
        <v>Open Text Corp</v>
      </c>
      <c r="D5151" t="str">
        <f>VLOOKUP(A5151,'ALL - prices'!B:I,8,FALSE)</f>
        <v>Information Technology</v>
      </c>
      <c r="E5151">
        <v>2022</v>
      </c>
      <c r="F5151" t="s">
        <v>680</v>
      </c>
      <c r="G5151" t="str">
        <f t="shared" si="372"/>
        <v>2022-Q2</v>
      </c>
      <c r="H5151" s="4">
        <f>INDEX('ALL - prices'!$J$3:$DY$219,MATCH('COMBINED DATA'!A5151,'ALL - prices'!$B$3:$B$219,0),MATCH('COMBINED DATA'!G5151,'ALL - prices'!$J$1:$DY$1,0))</f>
        <v>43.642099999999999</v>
      </c>
      <c r="I5151" s="14">
        <f t="shared" si="375"/>
        <v>8.627029329187776</v>
      </c>
      <c r="J5151" s="15">
        <f>INDEX(MarketCap2!$E$2:$AR$224,MATCH(A5151,MarketCap2!$B$2:$B$224,0),MATCH(G5151,MarketCap2!$E$1:$AR$1,0))</f>
        <v>13171011584</v>
      </c>
      <c r="K5151">
        <f t="shared" si="373"/>
        <v>23.301284159470942</v>
      </c>
      <c r="L5151">
        <f>INDEX('PB2'!$D$2:$AQ$224,MATCH(A5151,'PB2'!$B$2:$B$224,0),MATCH(G5151,'PB2'!$D$1:$AQ$1,0))</f>
        <v>2.52908492088318</v>
      </c>
      <c r="M5151" s="16">
        <f t="shared" si="374"/>
        <v>0.39539992973062787</v>
      </c>
      <c r="N5151" s="6">
        <f>INDEX('ROA2'!$D$2:$AQ$224,MATCH(A5151,'ROA2'!$B$2:$B$224,0),MATCH(G5151,'ROA2'!$D$1:$AQ$1,0))</f>
        <v>4.8295631408691397</v>
      </c>
      <c r="O5151" s="6">
        <v>10162.638848000001</v>
      </c>
      <c r="P5151" s="28">
        <v>-1.860713645639437E-4</v>
      </c>
    </row>
    <row r="5152" spans="1:16" x14ac:dyDescent="0.3">
      <c r="A5152" t="s">
        <v>596</v>
      </c>
      <c r="B5152" t="e">
        <f>VLOOKUP(A5152,Sheet3!L:L,1,FALSE)</f>
        <v>#N/A</v>
      </c>
      <c r="C5152" t="str">
        <f>VLOOKUP(A5152,'ALL - prices'!B:C,2,FALSE)</f>
        <v>Open Text Corp</v>
      </c>
      <c r="D5152" t="str">
        <f>VLOOKUP(A5152,'ALL - prices'!B:I,8,FALSE)</f>
        <v>Information Technology</v>
      </c>
      <c r="E5152">
        <v>2022</v>
      </c>
      <c r="F5152" t="s">
        <v>681</v>
      </c>
      <c r="G5152" t="str">
        <f t="shared" si="372"/>
        <v>2022-Q3</v>
      </c>
      <c r="H5152" s="4">
        <f>INDEX('ALL - prices'!$J$3:$DY$219,MATCH('COMBINED DATA'!A5152,'ALL - prices'!$B$3:$B$219,0),MATCH('COMBINED DATA'!G5152,'ALL - prices'!$J$1:$DY$1,0))</f>
        <v>32.978499999999997</v>
      </c>
      <c r="I5152" s="14">
        <f t="shared" si="375"/>
        <v>6.1672896005187141</v>
      </c>
      <c r="J5152" s="15">
        <f>INDEX(MarketCap2!$E$2:$AR$224,MATCH(A5152,MarketCap2!$B$2:$B$224,0),MATCH(G5152,MarketCap2!$E$1:$AR$1,0))</f>
        <v>9851116544</v>
      </c>
      <c r="K5152">
        <f t="shared" si="373"/>
        <v>23.010850640427059</v>
      </c>
      <c r="L5152">
        <f>INDEX('PB2'!$D$2:$AQ$224,MATCH(A5152,'PB2'!$B$2:$B$224,0),MATCH(G5152,'PB2'!$D$1:$AQ$1,0))</f>
        <v>1.85709500312805</v>
      </c>
      <c r="M5152" s="16">
        <f t="shared" si="374"/>
        <v>0.53847541365176366</v>
      </c>
      <c r="N5152" s="6">
        <f>INDEX('ROA2'!$D$2:$AQ$224,MATCH(A5152,'ROA2'!$B$2:$B$224,0),MATCH(G5152,'ROA2'!$D$1:$AQ$1,0))</f>
        <v>4.0133800506591797</v>
      </c>
      <c r="O5152" s="6">
        <v>10178.972672</v>
      </c>
      <c r="P5152" s="28">
        <v>1.6072423948445093E-3</v>
      </c>
    </row>
    <row r="5153" spans="1:16" x14ac:dyDescent="0.3">
      <c r="A5153" t="s">
        <v>596</v>
      </c>
      <c r="B5153" t="e">
        <f>VLOOKUP(A5153,Sheet3!L:L,1,FALSE)</f>
        <v>#N/A</v>
      </c>
      <c r="C5153" t="str">
        <f>VLOOKUP(A5153,'ALL - prices'!B:C,2,FALSE)</f>
        <v>Open Text Corp</v>
      </c>
      <c r="D5153" t="str">
        <f>VLOOKUP(A5153,'ALL - prices'!B:I,8,FALSE)</f>
        <v>Information Technology</v>
      </c>
      <c r="E5153">
        <v>2022</v>
      </c>
      <c r="F5153" t="s">
        <v>682</v>
      </c>
      <c r="G5153" t="str">
        <f t="shared" si="372"/>
        <v>2022-Q4</v>
      </c>
      <c r="H5153" s="4">
        <f>INDEX('ALL - prices'!$J$3:$DY$219,MATCH('COMBINED DATA'!A5153,'ALL - prices'!$B$3:$B$219,0),MATCH('COMBINED DATA'!G5153,'ALL - prices'!$J$1:$DY$1,0))</f>
        <v>36.543500000000002</v>
      </c>
      <c r="I5153" s="14">
        <f t="shared" si="375"/>
        <v>3.4703596206541265</v>
      </c>
      <c r="J5153" s="15">
        <f>INDEX(MarketCap2!$E$2:$AR$224,MATCH(A5153,MarketCap2!$B$2:$B$224,0),MATCH(G5153,MarketCap2!$E$1:$AR$1,0))</f>
        <v>10841837568</v>
      </c>
      <c r="K5153">
        <f t="shared" si="373"/>
        <v>23.106678335934642</v>
      </c>
      <c r="L5153">
        <f>INDEX('PB2'!$D$2:$AQ$224,MATCH(A5153,'PB2'!$B$2:$B$224,0),MATCH(G5153,'PB2'!$D$1:$AQ$1,0))</f>
        <v>1.9448709487914999</v>
      </c>
      <c r="M5153" s="16">
        <f t="shared" si="374"/>
        <v>0.51417293297603017</v>
      </c>
      <c r="N5153" s="6">
        <f>INDEX('ROA2'!$D$2:$AQ$224,MATCH(A5153,'ROA2'!$B$2:$B$224,0),MATCH(G5153,'ROA2'!$D$1:$AQ$1,0))</f>
        <v>1.5129879713058501</v>
      </c>
      <c r="O5153" s="6">
        <v>10077.087744</v>
      </c>
      <c r="P5153" s="28">
        <v>-1.0009352739521677E-2</v>
      </c>
    </row>
    <row r="5154" spans="1:16" x14ac:dyDescent="0.3">
      <c r="A5154" t="s">
        <v>596</v>
      </c>
      <c r="B5154" t="e">
        <f>VLOOKUP(A5154,Sheet3!L:L,1,FALSE)</f>
        <v>#N/A</v>
      </c>
      <c r="C5154" t="str">
        <f>VLOOKUP(A5154,'ALL - prices'!B:C,2,FALSE)</f>
        <v>Open Text Corp</v>
      </c>
      <c r="D5154" t="str">
        <f>VLOOKUP(A5154,'ALL - prices'!B:I,8,FALSE)</f>
        <v>Information Technology</v>
      </c>
      <c r="E5154">
        <v>2023</v>
      </c>
      <c r="F5154" t="s">
        <v>679</v>
      </c>
      <c r="G5154" t="str">
        <f t="shared" si="372"/>
        <v>2023-Q1</v>
      </c>
      <c r="H5154" s="4">
        <f>INDEX('ALL - prices'!$J$3:$DY$219,MATCH('COMBINED DATA'!A5154,'ALL - prices'!$B$3:$B$219,0),MATCH('COMBINED DATA'!G5154,'ALL - prices'!$J$1:$DY$1,0))</f>
        <v>47.822200000000002</v>
      </c>
      <c r="I5154" s="14">
        <f t="shared" si="375"/>
        <v>3.4210944881231589</v>
      </c>
      <c r="J5154" s="15">
        <f>INDEX(MarketCap2!$E$2:$AR$224,MATCH(A5154,MarketCap2!$B$2:$B$224,0),MATCH(G5154,MarketCap2!$E$1:$AR$1,0))</f>
        <v>14099268608</v>
      </c>
      <c r="K5154">
        <f t="shared" si="373"/>
        <v>23.369388761212097</v>
      </c>
      <c r="L5154">
        <f>INDEX('PB2'!$D$2:$AQ$224,MATCH(A5154,'PB2'!$B$2:$B$224,0),MATCH(G5154,'PB2'!$D$1:$AQ$1,0))</f>
        <v>2.52066993713379</v>
      </c>
      <c r="M5154" s="16">
        <f t="shared" si="374"/>
        <v>0.39671992959819352</v>
      </c>
      <c r="N5154" s="6">
        <f>INDEX('ROA2'!$D$2:$AQ$224,MATCH(A5154,'ROA2'!$B$2:$B$224,0),MATCH(G5154,'ROA2'!$D$1:$AQ$1,0))</f>
        <v>2.9784209728240998</v>
      </c>
      <c r="O5154" s="6">
        <v>11218.205696000001</v>
      </c>
      <c r="P5154" s="28">
        <v>0.11323886235677899</v>
      </c>
    </row>
    <row r="5155" spans="1:16" x14ac:dyDescent="0.3">
      <c r="A5155" t="s">
        <v>596</v>
      </c>
      <c r="B5155" t="e">
        <f>VLOOKUP(A5155,Sheet3!L:L,1,FALSE)</f>
        <v>#N/A</v>
      </c>
      <c r="C5155" t="str">
        <f>VLOOKUP(A5155,'ALL - prices'!B:C,2,FALSE)</f>
        <v>Open Text Corp</v>
      </c>
      <c r="D5155" t="str">
        <f>VLOOKUP(A5155,'ALL - prices'!B:I,8,FALSE)</f>
        <v>Information Technology</v>
      </c>
      <c r="E5155">
        <v>2023</v>
      </c>
      <c r="F5155" t="s">
        <v>680</v>
      </c>
      <c r="G5155" t="str">
        <f t="shared" si="372"/>
        <v>2023-Q2</v>
      </c>
      <c r="H5155" s="4">
        <f>INDEX('ALL - prices'!$J$3:$DY$219,MATCH('COMBINED DATA'!A5155,'ALL - prices'!$B$3:$B$219,0),MATCH('COMBINED DATA'!G5155,'ALL - prices'!$J$1:$DY$1,0))</f>
        <v>50.8446</v>
      </c>
      <c r="I5155" s="14">
        <f t="shared" si="375"/>
        <v>5.7868946954879288</v>
      </c>
      <c r="J5155" s="15">
        <f>INDEX(MarketCap2!$E$2:$AR$224,MATCH(A5155,MarketCap2!$B$2:$B$224,0),MATCH(G5155,MarketCap2!$E$1:$AR$1,0))</f>
        <v>14923704320</v>
      </c>
      <c r="K5155">
        <f t="shared" si="373"/>
        <v>23.426216679726316</v>
      </c>
      <c r="L5155">
        <f>INDEX('PB2'!$D$2:$AQ$224,MATCH(A5155,'PB2'!$B$2:$B$224,0),MATCH(G5155,'PB2'!$D$1:$AQ$1,0))</f>
        <v>2.8062601089477499</v>
      </c>
      <c r="M5155" s="16">
        <f t="shared" si="374"/>
        <v>0.35634615508787076</v>
      </c>
      <c r="N5155" s="6">
        <f>INDEX('ROA2'!$D$2:$AQ$224,MATCH(A5155,'ROA2'!$B$2:$B$224,0),MATCH(G5155,'ROA2'!$D$1:$AQ$1,0))</f>
        <v>2.1841750144958501</v>
      </c>
      <c r="O5155" s="6">
        <v>17427.548159999998</v>
      </c>
      <c r="P5155" s="28">
        <v>0.55350584864155417</v>
      </c>
    </row>
    <row r="5156" spans="1:16" x14ac:dyDescent="0.3">
      <c r="A5156" t="s">
        <v>596</v>
      </c>
      <c r="B5156" t="e">
        <f>VLOOKUP(A5156,Sheet3!L:L,1,FALSE)</f>
        <v>#N/A</v>
      </c>
      <c r="C5156" t="str">
        <f>VLOOKUP(A5156,'ALL - prices'!B:C,2,FALSE)</f>
        <v>Open Text Corp</v>
      </c>
      <c r="D5156" t="str">
        <f>VLOOKUP(A5156,'ALL - prices'!B:I,8,FALSE)</f>
        <v>Information Technology</v>
      </c>
      <c r="E5156">
        <v>2023</v>
      </c>
      <c r="F5156" t="s">
        <v>681</v>
      </c>
      <c r="G5156" t="str">
        <f t="shared" si="372"/>
        <v>2023-Q3</v>
      </c>
      <c r="H5156" s="4">
        <f>INDEX('ALL - prices'!$J$3:$DY$219,MATCH('COMBINED DATA'!A5156,'ALL - prices'!$B$3:$B$219,0),MATCH('COMBINED DATA'!G5156,'ALL - prices'!$J$1:$DY$1,0))</f>
        <v>44.266300000000001</v>
      </c>
      <c r="I5156" s="14">
        <f t="shared" si="375"/>
        <v>5.9484662900055847</v>
      </c>
      <c r="J5156" s="15">
        <f>INDEX(MarketCap2!$E$2:$AR$224,MATCH(A5156,MarketCap2!$B$2:$B$224,0),MATCH(G5156,MarketCap2!$E$1:$AR$1,0))</f>
        <v>12929435648</v>
      </c>
      <c r="K5156">
        <f t="shared" si="373"/>
        <v>23.282772382064561</v>
      </c>
      <c r="L5156">
        <f>INDEX('PB2'!$D$2:$AQ$224,MATCH(A5156,'PB2'!$B$2:$B$224,0),MATCH(G5156,'PB2'!$D$1:$AQ$1,0))</f>
        <v>2.37872409820557</v>
      </c>
      <c r="M5156" s="16">
        <f t="shared" si="374"/>
        <v>0.42039343728613443</v>
      </c>
      <c r="N5156" s="6">
        <f>INDEX('ROA2'!$D$2:$AQ$224,MATCH(A5156,'ROA2'!$B$2:$B$224,0),MATCH(G5156,'ROA2'!$D$1:$AQ$1,0))</f>
        <v>1.1029640436172501</v>
      </c>
      <c r="O5156" s="6">
        <v>17089.200128</v>
      </c>
      <c r="P5156" s="28">
        <v>-1.9414551541827332E-2</v>
      </c>
    </row>
    <row r="5157" spans="1:16" x14ac:dyDescent="0.3">
      <c r="A5157" t="s">
        <v>596</v>
      </c>
      <c r="B5157" t="e">
        <f>VLOOKUP(A5157,Sheet3!L:L,1,FALSE)</f>
        <v>#N/A</v>
      </c>
      <c r="C5157" t="str">
        <f>VLOOKUP(A5157,'ALL - prices'!B:C,2,FALSE)</f>
        <v>Open Text Corp</v>
      </c>
      <c r="D5157" t="str">
        <f>VLOOKUP(A5157,'ALL - prices'!B:I,8,FALSE)</f>
        <v>Information Technology</v>
      </c>
      <c r="E5157">
        <v>2023</v>
      </c>
      <c r="F5157" t="s">
        <v>682</v>
      </c>
      <c r="G5157" t="str">
        <f t="shared" si="372"/>
        <v>2023-Q4</v>
      </c>
      <c r="H5157" s="4">
        <f>INDEX('ALL - prices'!$J$3:$DY$219,MATCH('COMBINED DATA'!A5157,'ALL - prices'!$B$3:$B$219,0),MATCH('COMBINED DATA'!G5157,'ALL - prices'!$J$1:$DY$1,0))</f>
        <v>52.033099999999997</v>
      </c>
      <c r="I5157" s="14">
        <f t="shared" si="375"/>
        <v>4.8732722907713653</v>
      </c>
      <c r="J5157" s="15">
        <f>INDEX(MarketCap2!$E$2:$AR$224,MATCH(A5157,MarketCap2!$B$2:$B$224,0),MATCH(G5157,MarketCap2!$E$1:$AR$1,0))</f>
        <v>15123419136</v>
      </c>
      <c r="K5157">
        <f t="shared" si="373"/>
        <v>23.439510315466844</v>
      </c>
      <c r="L5157">
        <f>INDEX('PB2'!$D$2:$AQ$224,MATCH(A5157,'PB2'!$B$2:$B$224,0),MATCH(G5157,'PB2'!$D$1:$AQ$1,0))</f>
        <v>2.8452610969543501</v>
      </c>
      <c r="M5157" s="16">
        <f t="shared" si="374"/>
        <v>0.35146159383067832</v>
      </c>
      <c r="N5157" s="6">
        <f>INDEX('ROA2'!$D$2:$AQ$224,MATCH(A5157,'ROA2'!$B$2:$B$224,0),MATCH(G5157,'ROA2'!$D$1:$AQ$1,0))</f>
        <v>2.6150689125061</v>
      </c>
      <c r="O5157" s="6">
        <v>16553.876479999999</v>
      </c>
      <c r="P5157" s="28">
        <v>-3.1325260631882595E-2</v>
      </c>
    </row>
    <row r="5158" spans="1:16" x14ac:dyDescent="0.3">
      <c r="A5158" t="s">
        <v>596</v>
      </c>
      <c r="B5158" t="e">
        <f>VLOOKUP(A5158,Sheet3!L:L,1,FALSE)</f>
        <v>#N/A</v>
      </c>
      <c r="C5158" t="str">
        <f>VLOOKUP(A5158,'ALL - prices'!B:C,2,FALSE)</f>
        <v>Open Text Corp</v>
      </c>
      <c r="D5158" t="str">
        <f>VLOOKUP(A5158,'ALL - prices'!B:I,8,FALSE)</f>
        <v>Information Technology</v>
      </c>
      <c r="E5158" s="18">
        <v>2024</v>
      </c>
      <c r="F5158" t="s">
        <v>679</v>
      </c>
      <c r="G5158" t="str">
        <f t="shared" si="372"/>
        <v>2024-Q1</v>
      </c>
      <c r="H5158" s="4">
        <f>INDEX('ALL - prices'!$J$3:$DY$219,MATCH('COMBINED DATA'!A5158,'ALL - prices'!$B$3:$B$219,0),MATCH('COMBINED DATA'!G5158,'ALL - prices'!$J$1:$DY$1,0))</f>
        <v>49.428199999999997</v>
      </c>
      <c r="I5158" s="14" t="s">
        <v>769</v>
      </c>
      <c r="J5158" s="15">
        <f>INDEX(MarketCap2!$E$2:$AR$224,MATCH(A5158,MarketCap2!$B$2:$B$224,0),MATCH(G5158,MarketCap2!$E$1:$AR$1,0))</f>
        <v>14325582848</v>
      </c>
      <c r="K5158">
        <f t="shared" si="373"/>
        <v>23.385312786188962</v>
      </c>
      <c r="L5158">
        <f>INDEX('PB2'!$D$2:$AQ$224,MATCH(A5158,'PB2'!$B$2:$B$224,0),MATCH(G5158,'PB2'!$D$1:$AQ$1,0))</f>
        <v>2.5629210472106898</v>
      </c>
      <c r="M5158" s="16">
        <f t="shared" si="374"/>
        <v>0.3901797915656951</v>
      </c>
      <c r="N5158" s="6">
        <f>INDEX('ROA2'!$D$2:$AQ$224,MATCH(A5158,'ROA2'!$B$2:$B$224,0),MATCH(G5158,'ROA2'!$D$1:$AQ$1,0))</f>
        <v>0.92112201452255205</v>
      </c>
      <c r="O5158" s="6">
        <v>16443.263999999999</v>
      </c>
      <c r="P5158" s="28">
        <v>-6.6819684279775284E-3</v>
      </c>
    </row>
    <row r="5159" spans="1:16" x14ac:dyDescent="0.3">
      <c r="A5159" t="s">
        <v>596</v>
      </c>
      <c r="B5159" t="e">
        <f>VLOOKUP(A5159,Sheet3!L:L,1,FALSE)</f>
        <v>#N/A</v>
      </c>
      <c r="C5159" t="str">
        <f>VLOOKUP(A5159,'ALL - prices'!B:C,2,FALSE)</f>
        <v>Open Text Corp</v>
      </c>
      <c r="D5159" t="str">
        <f>VLOOKUP(A5159,'ALL - prices'!B:I,8,FALSE)</f>
        <v>Information Technology</v>
      </c>
      <c r="E5159" s="18">
        <v>2024</v>
      </c>
      <c r="F5159" t="s">
        <v>680</v>
      </c>
      <c r="G5159" t="str">
        <f t="shared" si="372"/>
        <v>2024-Q2</v>
      </c>
      <c r="H5159" s="4">
        <f>INDEX('ALL - prices'!$J$3:$DY$219,MATCH('COMBINED DATA'!A5159,'ALL - prices'!$B$3:$B$219,0),MATCH('COMBINED DATA'!G5159,'ALL - prices'!$J$1:$DY$1,0))</f>
        <v>38.9694</v>
      </c>
      <c r="I5159" s="14" t="s">
        <v>769</v>
      </c>
      <c r="J5159" s="15">
        <f>INDEX(MarketCap2!$E$2:$AR$224,MATCH(A5159,MarketCap2!$B$2:$B$224,0),MATCH(G5159,MarketCap2!$E$1:$AR$1,0))</f>
        <v>11087529984</v>
      </c>
      <c r="K5159">
        <f t="shared" si="373"/>
        <v>23.129086888885105</v>
      </c>
      <c r="L5159">
        <f>INDEX('PB2'!$D$2:$AQ$224,MATCH(A5159,'PB2'!$B$2:$B$224,0),MATCH(G5159,'PB2'!$D$1:$AQ$1,0))</f>
        <v>1.91626596450806</v>
      </c>
      <c r="M5159" s="16">
        <f t="shared" si="374"/>
        <v>0.5218482290670533</v>
      </c>
      <c r="N5159" s="6">
        <f>INDEX('ROA2'!$D$2:$AQ$224,MATCH(A5159,'ROA2'!$B$2:$B$224,0),MATCH(G5159,'ROA2'!$D$1:$AQ$1,0))</f>
        <v>0.99423897266387895</v>
      </c>
      <c r="O5159" s="6">
        <v>16392.676351999999</v>
      </c>
      <c r="P5159" s="28">
        <v>-3.0764967344683288E-3</v>
      </c>
    </row>
    <row r="5160" spans="1:16" x14ac:dyDescent="0.3">
      <c r="A5160" t="s">
        <v>596</v>
      </c>
      <c r="B5160" t="e">
        <f>VLOOKUP(A5160,Sheet3!L:L,1,FALSE)</f>
        <v>#N/A</v>
      </c>
      <c r="C5160" t="str">
        <f>VLOOKUP(A5160,'ALL - prices'!B:C,2,FALSE)</f>
        <v>Open Text Corp</v>
      </c>
      <c r="D5160" t="str">
        <f>VLOOKUP(A5160,'ALL - prices'!B:I,8,FALSE)</f>
        <v>Information Technology</v>
      </c>
      <c r="E5160" s="18">
        <v>2024</v>
      </c>
      <c r="F5160" t="s">
        <v>681</v>
      </c>
      <c r="G5160" t="str">
        <f t="shared" si="372"/>
        <v>2024-Q3</v>
      </c>
      <c r="H5160" s="4">
        <f>INDEX('ALL - prices'!$J$3:$DY$219,MATCH('COMBINED DATA'!A5160,'ALL - prices'!$B$3:$B$219,0),MATCH('COMBINED DATA'!G5160,'ALL - prices'!$J$1:$DY$1,0))</f>
        <v>43.061100000000003</v>
      </c>
      <c r="I5160" s="14" t="s">
        <v>769</v>
      </c>
      <c r="J5160" s="15">
        <f>INDEX(MarketCap2!$E$2:$AR$224,MATCH(A5160,MarketCap2!$B$2:$B$224,0),MATCH(G5160,MarketCap2!$E$1:$AR$1,0))</f>
        <v>12021794816</v>
      </c>
      <c r="K5160">
        <f t="shared" si="373"/>
        <v>23.209987074041255</v>
      </c>
      <c r="L5160">
        <f>INDEX('PB2'!$D$2:$AQ$224,MATCH(A5160,'PB2'!$B$2:$B$224,0),MATCH(G5160,'PB2'!$D$1:$AQ$1,0))</f>
        <v>2.1403169631957999</v>
      </c>
      <c r="M5160" s="16">
        <f t="shared" si="374"/>
        <v>0.46722051789322677</v>
      </c>
      <c r="N5160" s="6">
        <f>INDEX('ROA2'!$D$2:$AQ$224,MATCH(A5160,'ROA2'!$B$2:$B$224,0),MATCH(G5160,'ROA2'!$D$1:$AQ$1,0))</f>
        <v>2.9723050594329798</v>
      </c>
      <c r="O5160" s="6">
        <v>14205.707264000001</v>
      </c>
      <c r="P5160" s="28">
        <v>-0.13341135035177923</v>
      </c>
    </row>
    <row r="5161" spans="1:16" x14ac:dyDescent="0.3">
      <c r="A5161" t="s">
        <v>596</v>
      </c>
      <c r="B5161" t="e">
        <f>VLOOKUP(A5161,Sheet3!L:L,1,FALSE)</f>
        <v>#N/A</v>
      </c>
      <c r="C5161" t="str">
        <f>VLOOKUP(A5161,'ALL - prices'!B:C,2,FALSE)</f>
        <v>Open Text Corp</v>
      </c>
      <c r="D5161" t="str">
        <f>VLOOKUP(A5161,'ALL - prices'!B:I,8,FALSE)</f>
        <v>Information Technology</v>
      </c>
      <c r="E5161" s="18">
        <v>2024</v>
      </c>
      <c r="F5161" t="s">
        <v>682</v>
      </c>
      <c r="G5161" t="str">
        <f t="shared" si="372"/>
        <v>2024-Q4</v>
      </c>
      <c r="H5161" s="4">
        <f>INDEX('ALL - prices'!$J$3:$DY$219,MATCH('COMBINED DATA'!A5161,'ALL - prices'!$B$3:$B$219,0),MATCH('COMBINED DATA'!G5161,'ALL - prices'!$J$1:$DY$1,0))</f>
        <v>39.245699999999999</v>
      </c>
      <c r="I5161" s="14" t="s">
        <v>769</v>
      </c>
      <c r="J5161" s="15">
        <f>INDEX(MarketCap2!$E$2:$AR$224,MATCH(A5161,MarketCap2!$B$2:$B$224,0),MATCH(G5161,MarketCap2!$E$1:$AR$1,0))</f>
        <v>10758642688</v>
      </c>
      <c r="K5161">
        <f t="shared" si="373"/>
        <v>23.098975239485277</v>
      </c>
      <c r="L5161">
        <f>INDEX('PB2'!$D$2:$AQ$224,MATCH(A5161,'PB2'!$B$2:$B$224,0),MATCH(G5161,'PB2'!$D$1:$AQ$1,0))</f>
        <v>1.8153140165963999</v>
      </c>
      <c r="M5161" s="16">
        <f t="shared" si="374"/>
        <v>0.55086888045680238</v>
      </c>
      <c r="N5161" s="6">
        <f>INDEX('ROA2'!$D$2:$AQ$224,MATCH(A5161,'ROA2'!$B$2:$B$224,0),MATCH(G5161,'ROA2'!$D$1:$AQ$1,0))</f>
        <v>3.0894041061401398</v>
      </c>
      <c r="O5161" s="6">
        <v>13779.291136</v>
      </c>
      <c r="P5161" s="28">
        <v>-3.0017240259527338E-2</v>
      </c>
    </row>
    <row r="5162" spans="1:16" x14ac:dyDescent="0.3">
      <c r="A5162" t="s">
        <v>597</v>
      </c>
      <c r="B5162" t="e">
        <f>VLOOKUP(A5162,Sheet3!L:L,1,FALSE)</f>
        <v>#N/A</v>
      </c>
      <c r="C5162" t="str">
        <f>VLOOKUP(A5162,'ALL - prices'!B:C,2,FALSE)</f>
        <v>Pan American Silver Corp</v>
      </c>
      <c r="D5162" t="str">
        <f>VLOOKUP(A5162,'ALL - prices'!B:I,8,FALSE)</f>
        <v>Materials</v>
      </c>
      <c r="E5162">
        <v>2015</v>
      </c>
      <c r="F5162" t="s">
        <v>679</v>
      </c>
      <c r="G5162" t="str">
        <f t="shared" si="372"/>
        <v>2015-Q1</v>
      </c>
      <c r="H5162" s="4">
        <f>INDEX('ALL - prices'!$J$3:$DY$219,MATCH('COMBINED DATA'!A5162,'ALL - prices'!$B$3:$B$219,0),MATCH('COMBINED DATA'!G5162,'ALL - prices'!$J$1:$DY$1,0))</f>
        <v>9.5208999999999993</v>
      </c>
      <c r="I5162" s="14">
        <f t="shared" ref="I5162:I5197" si="376">STDEV(H5163:H5166)</f>
        <v>2.2422874079831923</v>
      </c>
      <c r="J5162" s="15">
        <f>INDEX(MarketCap2!$E$2:$AR$224,MATCH(A5162,MarketCap2!$B$2:$B$224,0),MATCH(G5162,MarketCap2!$E$1:$AR$1,0))</f>
        <v>1686274304</v>
      </c>
      <c r="K5162">
        <f t="shared" si="373"/>
        <v>21.245787378429075</v>
      </c>
      <c r="L5162">
        <f>INDEX('PB2'!$D$2:$AQ$224,MATCH(A5162,'PB2'!$B$2:$B$224,0),MATCH(G5162,'PB2'!$D$1:$AQ$1,0))</f>
        <v>0.872233986854553</v>
      </c>
      <c r="M5162" s="16">
        <f t="shared" si="374"/>
        <v>1.1464813514160304</v>
      </c>
      <c r="N5162" s="6">
        <f>INDEX('ROA2'!$D$2:$AQ$224,MATCH(A5162,'ROA2'!$B$2:$B$224,0),MATCH(G5162,'ROA2'!$D$1:$AQ$1,0))</f>
        <v>-22.802528381347699</v>
      </c>
      <c r="O5162" s="6">
        <v>2017.873024</v>
      </c>
      <c r="P5162" s="28">
        <v>-0.24495492182551118</v>
      </c>
    </row>
    <row r="5163" spans="1:16" x14ac:dyDescent="0.3">
      <c r="A5163" t="s">
        <v>597</v>
      </c>
      <c r="B5163" t="e">
        <f>VLOOKUP(A5163,Sheet3!L:L,1,FALSE)</f>
        <v>#N/A</v>
      </c>
      <c r="C5163" t="str">
        <f>VLOOKUP(A5163,'ALL - prices'!B:C,2,FALSE)</f>
        <v>Pan American Silver Corp</v>
      </c>
      <c r="D5163" t="str">
        <f>VLOOKUP(A5163,'ALL - prices'!B:I,8,FALSE)</f>
        <v>Materials</v>
      </c>
      <c r="E5163">
        <v>2015</v>
      </c>
      <c r="F5163" t="s">
        <v>680</v>
      </c>
      <c r="G5163" t="str">
        <f t="shared" si="372"/>
        <v>2015-Q2</v>
      </c>
      <c r="H5163" s="4">
        <f>INDEX('ALL - prices'!$J$3:$DY$219,MATCH('COMBINED DATA'!A5163,'ALL - prices'!$B$3:$B$219,0),MATCH('COMBINED DATA'!G5163,'ALL - prices'!$J$1:$DY$1,0))</f>
        <v>9.2414000000000005</v>
      </c>
      <c r="I5163" s="14">
        <f t="shared" si="376"/>
        <v>5.2209421391162705</v>
      </c>
      <c r="J5163" s="15">
        <f>INDEX(MarketCap2!$E$2:$AR$224,MATCH(A5163,MarketCap2!$B$2:$B$224,0),MATCH(G5163,MarketCap2!$E$1:$AR$1,0))</f>
        <v>1628649856</v>
      </c>
      <c r="K5163">
        <f t="shared" si="373"/>
        <v>21.21101719932501</v>
      </c>
      <c r="L5163">
        <f>INDEX('PB2'!$D$2:$AQ$224,MATCH(A5163,'PB2'!$B$2:$B$224,0),MATCH(G5163,'PB2'!$D$1:$AQ$1,0))</f>
        <v>0.863838970661163</v>
      </c>
      <c r="M5163" s="16">
        <f t="shared" si="374"/>
        <v>1.1576231612179089</v>
      </c>
      <c r="N5163" s="6">
        <f>INDEX('ROA2'!$D$2:$AQ$224,MATCH(A5163,'ROA2'!$B$2:$B$224,0),MATCH(G5163,'ROA2'!$D$1:$AQ$1,0))</f>
        <v>-24.2666416168213</v>
      </c>
      <c r="O5163" s="6">
        <v>1981.70496</v>
      </c>
      <c r="P5163" s="28">
        <v>-1.7923855252450195E-2</v>
      </c>
    </row>
    <row r="5164" spans="1:16" x14ac:dyDescent="0.3">
      <c r="A5164" t="s">
        <v>597</v>
      </c>
      <c r="B5164" t="e">
        <f>VLOOKUP(A5164,Sheet3!L:L,1,FALSE)</f>
        <v>#N/A</v>
      </c>
      <c r="C5164" t="str">
        <f>VLOOKUP(A5164,'ALL - prices'!B:C,2,FALSE)</f>
        <v>Pan American Silver Corp</v>
      </c>
      <c r="D5164" t="str">
        <f>VLOOKUP(A5164,'ALL - prices'!B:I,8,FALSE)</f>
        <v>Materials</v>
      </c>
      <c r="E5164">
        <v>2015</v>
      </c>
      <c r="F5164" t="s">
        <v>681</v>
      </c>
      <c r="G5164" t="str">
        <f t="shared" si="372"/>
        <v>2015-Q3</v>
      </c>
      <c r="H5164" s="4">
        <f>INDEX('ALL - prices'!$J$3:$DY$219,MATCH('COMBINED DATA'!A5164,'ALL - prices'!$B$3:$B$219,0),MATCH('COMBINED DATA'!G5164,'ALL - prices'!$J$1:$DY$1,0))</f>
        <v>7.3463000000000003</v>
      </c>
      <c r="I5164" s="14">
        <f t="shared" si="376"/>
        <v>5.7167040206748396</v>
      </c>
      <c r="J5164" s="15">
        <f>INDEX(MarketCap2!$E$2:$AR$224,MATCH(A5164,MarketCap2!$B$2:$B$224,0),MATCH(G5164,MarketCap2!$E$1:$AR$1,0))</f>
        <v>1286148864</v>
      </c>
      <c r="K5164">
        <f t="shared" si="373"/>
        <v>20.974918213449715</v>
      </c>
      <c r="L5164">
        <f>INDEX('PB2'!$D$2:$AQ$224,MATCH(A5164,'PB2'!$B$2:$B$224,0),MATCH(G5164,'PB2'!$D$1:$AQ$1,0))</f>
        <v>0.66856497526168801</v>
      </c>
      <c r="M5164" s="16">
        <f t="shared" si="374"/>
        <v>1.4957409331958835</v>
      </c>
      <c r="N5164" s="6">
        <f>INDEX('ROA2'!$D$2:$AQ$224,MATCH(A5164,'ROA2'!$B$2:$B$224,0),MATCH(G5164,'ROA2'!$D$1:$AQ$1,0))</f>
        <v>-24.4682292938232</v>
      </c>
      <c r="O5164" s="6">
        <v>1959.574016</v>
      </c>
      <c r="P5164" s="28">
        <v>-1.1167628101410211E-2</v>
      </c>
    </row>
    <row r="5165" spans="1:16" x14ac:dyDescent="0.3">
      <c r="A5165" t="s">
        <v>597</v>
      </c>
      <c r="B5165" t="e">
        <f>VLOOKUP(A5165,Sheet3!L:L,1,FALSE)</f>
        <v>#N/A</v>
      </c>
      <c r="C5165" t="str">
        <f>VLOOKUP(A5165,'ALL - prices'!B:C,2,FALSE)</f>
        <v>Pan American Silver Corp</v>
      </c>
      <c r="D5165" t="str">
        <f>VLOOKUP(A5165,'ALL - prices'!B:I,8,FALSE)</f>
        <v>Materials</v>
      </c>
      <c r="E5165">
        <v>2015</v>
      </c>
      <c r="F5165" t="s">
        <v>682</v>
      </c>
      <c r="G5165" t="str">
        <f t="shared" si="372"/>
        <v>2015-Q4</v>
      </c>
      <c r="H5165" s="4">
        <f>INDEX('ALL - prices'!$J$3:$DY$219,MATCH('COMBINED DATA'!A5165,'ALL - prices'!$B$3:$B$219,0),MATCH('COMBINED DATA'!G5165,'ALL - prices'!$J$1:$DY$1,0))</f>
        <v>7.8638000000000003</v>
      </c>
      <c r="I5165" s="14">
        <f t="shared" si="376"/>
        <v>3.4157997667701157</v>
      </c>
      <c r="J5165" s="15">
        <f>INDEX(MarketCap2!$E$2:$AR$224,MATCH(A5165,MarketCap2!$B$2:$B$224,0),MATCH(G5165,MarketCap2!$E$1:$AR$1,0))</f>
        <v>1366533248</v>
      </c>
      <c r="K5165">
        <f t="shared" si="373"/>
        <v>21.035542893808454</v>
      </c>
      <c r="L5165">
        <f>INDEX('PB2'!$D$2:$AQ$224,MATCH(A5165,'PB2'!$B$2:$B$224,0),MATCH(G5165,'PB2'!$D$1:$AQ$1,0))</f>
        <v>0.76289099454879805</v>
      </c>
      <c r="M5165" s="16">
        <f t="shared" si="374"/>
        <v>1.3108032564880872</v>
      </c>
      <c r="N5165" s="6">
        <f>INDEX('ROA2'!$D$2:$AQ$224,MATCH(A5165,'ROA2'!$B$2:$B$224,0),MATCH(G5165,'ROA2'!$D$1:$AQ$1,0))</f>
        <v>-27.282426834106399</v>
      </c>
      <c r="O5165" s="6">
        <v>1875.8069760000001</v>
      </c>
      <c r="P5165" s="28">
        <v>-4.2747576420200883E-2</v>
      </c>
    </row>
    <row r="5166" spans="1:16" x14ac:dyDescent="0.3">
      <c r="A5166" t="s">
        <v>597</v>
      </c>
      <c r="B5166" t="e">
        <f>VLOOKUP(A5166,Sheet3!L:L,1,FALSE)</f>
        <v>#N/A</v>
      </c>
      <c r="C5166" t="str">
        <f>VLOOKUP(A5166,'ALL - prices'!B:C,2,FALSE)</f>
        <v>Pan American Silver Corp</v>
      </c>
      <c r="D5166" t="str">
        <f>VLOOKUP(A5166,'ALL - prices'!B:I,8,FALSE)</f>
        <v>Materials</v>
      </c>
      <c r="E5166">
        <v>2016</v>
      </c>
      <c r="F5166" t="s">
        <v>679</v>
      </c>
      <c r="G5166" t="str">
        <f t="shared" si="372"/>
        <v>2016-Q1</v>
      </c>
      <c r="H5166" s="4">
        <f>INDEX('ALL - prices'!$J$3:$DY$219,MATCH('COMBINED DATA'!A5166,'ALL - prices'!$B$3:$B$219,0),MATCH('COMBINED DATA'!G5166,'ALL - prices'!$J$1:$DY$1,0))</f>
        <v>12.3401</v>
      </c>
      <c r="I5166" s="14">
        <f t="shared" si="376"/>
        <v>1.2902233950625248</v>
      </c>
      <c r="J5166" s="15">
        <f>INDEX(MarketCap2!$E$2:$AR$224,MATCH(A5166,MarketCap2!$B$2:$B$224,0),MATCH(G5166,MarketCap2!$E$1:$AR$1,0))</f>
        <v>2146010368</v>
      </c>
      <c r="K5166">
        <f t="shared" si="373"/>
        <v>21.486876312457319</v>
      </c>
      <c r="L5166">
        <f>INDEX('PB2'!$D$2:$AQ$224,MATCH(A5166,'PB2'!$B$2:$B$224,0),MATCH(G5166,'PB2'!$D$1:$AQ$1,0))</f>
        <v>1.2736239433288601</v>
      </c>
      <c r="M5166" s="16">
        <f t="shared" si="374"/>
        <v>0.78516111858442961</v>
      </c>
      <c r="N5166" s="6">
        <f>INDEX('ROA2'!$D$2:$AQ$224,MATCH(A5166,'ROA2'!$B$2:$B$224,0),MATCH(G5166,'ROA2'!$D$1:$AQ$1,0))</f>
        <v>-12.1433410644531</v>
      </c>
      <c r="O5166" s="6">
        <v>1715.0370559999999</v>
      </c>
      <c r="P5166" s="28">
        <v>-8.5707070107409702E-2</v>
      </c>
    </row>
    <row r="5167" spans="1:16" x14ac:dyDescent="0.3">
      <c r="A5167" t="s">
        <v>597</v>
      </c>
      <c r="B5167" t="e">
        <f>VLOOKUP(A5167,Sheet3!L:L,1,FALSE)</f>
        <v>#N/A</v>
      </c>
      <c r="C5167" t="str">
        <f>VLOOKUP(A5167,'ALL - prices'!B:C,2,FALSE)</f>
        <v>Pan American Silver Corp</v>
      </c>
      <c r="D5167" t="str">
        <f>VLOOKUP(A5167,'ALL - prices'!B:I,8,FALSE)</f>
        <v>Materials</v>
      </c>
      <c r="E5167">
        <v>2016</v>
      </c>
      <c r="F5167" t="s">
        <v>680</v>
      </c>
      <c r="G5167" t="str">
        <f t="shared" si="372"/>
        <v>2016-Q2</v>
      </c>
      <c r="H5167" s="4">
        <f>INDEX('ALL - prices'!$J$3:$DY$219,MATCH('COMBINED DATA'!A5167,'ALL - prices'!$B$3:$B$219,0),MATCH('COMBINED DATA'!G5167,'ALL - prices'!$J$1:$DY$1,0))</f>
        <v>18.613399999999999</v>
      </c>
      <c r="I5167" s="14">
        <f t="shared" si="376"/>
        <v>1.2288510270438269</v>
      </c>
      <c r="J5167" s="15">
        <f>INDEX(MarketCap2!$E$2:$AR$224,MATCH(A5167,MarketCap2!$B$2:$B$224,0),MATCH(G5167,MarketCap2!$E$1:$AR$1,0))</f>
        <v>3235372032</v>
      </c>
      <c r="K5167">
        <f t="shared" si="373"/>
        <v>21.897409760450866</v>
      </c>
      <c r="L5167">
        <f>INDEX('PB2'!$D$2:$AQ$224,MATCH(A5167,'PB2'!$B$2:$B$224,0),MATCH(G5167,'PB2'!$D$1:$AQ$1,0))</f>
        <v>1.87011098861694</v>
      </c>
      <c r="M5167" s="16">
        <f t="shared" si="374"/>
        <v>0.5347276210272206</v>
      </c>
      <c r="N5167" s="6">
        <f>INDEX('ROA2'!$D$2:$AQ$224,MATCH(A5167,'ROA2'!$B$2:$B$224,0),MATCH(G5167,'ROA2'!$D$1:$AQ$1,0))</f>
        <v>-11.13316822052</v>
      </c>
      <c r="O5167" s="6">
        <v>1710.702976</v>
      </c>
      <c r="P5167" s="28">
        <v>-2.5271057466876435E-3</v>
      </c>
    </row>
    <row r="5168" spans="1:16" x14ac:dyDescent="0.3">
      <c r="A5168" t="s">
        <v>597</v>
      </c>
      <c r="B5168" t="e">
        <f>VLOOKUP(A5168,Sheet3!L:L,1,FALSE)</f>
        <v>#N/A</v>
      </c>
      <c r="C5168" t="str">
        <f>VLOOKUP(A5168,'ALL - prices'!B:C,2,FALSE)</f>
        <v>Pan American Silver Corp</v>
      </c>
      <c r="D5168" t="str">
        <f>VLOOKUP(A5168,'ALL - prices'!B:I,8,FALSE)</f>
        <v>Materials</v>
      </c>
      <c r="E5168">
        <v>2016</v>
      </c>
      <c r="F5168" t="s">
        <v>681</v>
      </c>
      <c r="G5168" t="str">
        <f t="shared" si="372"/>
        <v>2016-Q3</v>
      </c>
      <c r="H5168" s="4">
        <f>INDEX('ALL - prices'!$J$3:$DY$219,MATCH('COMBINED DATA'!A5168,'ALL - prices'!$B$3:$B$219,0),MATCH('COMBINED DATA'!G5168,'ALL - prices'!$J$1:$DY$1,0))</f>
        <v>20.217099999999999</v>
      </c>
      <c r="I5168" s="14">
        <f t="shared" si="376"/>
        <v>1.1143346071385687</v>
      </c>
      <c r="J5168" s="15">
        <f>INDEX(MarketCap2!$E$2:$AR$224,MATCH(A5168,MarketCap2!$B$2:$B$224,0),MATCH(G5168,MarketCap2!$E$1:$AR$1,0))</f>
        <v>3515586560</v>
      </c>
      <c r="K5168">
        <f t="shared" si="373"/>
        <v>21.980472221686938</v>
      </c>
      <c r="L5168">
        <f>INDEX('PB2'!$D$2:$AQ$224,MATCH(A5168,'PB2'!$B$2:$B$224,0),MATCH(G5168,'PB2'!$D$1:$AQ$1,0))</f>
        <v>1.9473249912262001</v>
      </c>
      <c r="M5168" s="16">
        <f t="shared" si="374"/>
        <v>0.51352496604601972</v>
      </c>
      <c r="N5168" s="6">
        <f>INDEX('ROA2'!$D$2:$AQ$224,MATCH(A5168,'ROA2'!$B$2:$B$224,0),MATCH(G5168,'ROA2'!$D$1:$AQ$1,0))</f>
        <v>-8.8387527465820295</v>
      </c>
      <c r="O5168" s="6">
        <v>1760.7470080000001</v>
      </c>
      <c r="P5168" s="28">
        <v>2.9253489765367669E-2</v>
      </c>
    </row>
    <row r="5169" spans="1:16" x14ac:dyDescent="0.3">
      <c r="A5169" t="s">
        <v>597</v>
      </c>
      <c r="B5169" t="e">
        <f>VLOOKUP(A5169,Sheet3!L:L,1,FALSE)</f>
        <v>#N/A</v>
      </c>
      <c r="C5169" t="str">
        <f>VLOOKUP(A5169,'ALL - prices'!B:C,2,FALSE)</f>
        <v>Pan American Silver Corp</v>
      </c>
      <c r="D5169" t="str">
        <f>VLOOKUP(A5169,'ALL - prices'!B:I,8,FALSE)</f>
        <v>Materials</v>
      </c>
      <c r="E5169">
        <v>2016</v>
      </c>
      <c r="F5169" t="s">
        <v>682</v>
      </c>
      <c r="G5169" t="str">
        <f t="shared" si="372"/>
        <v>2016-Q4</v>
      </c>
      <c r="H5169" s="4">
        <f>INDEX('ALL - prices'!$J$3:$DY$219,MATCH('COMBINED DATA'!A5169,'ALL - prices'!$B$3:$B$219,0),MATCH('COMBINED DATA'!G5169,'ALL - prices'!$J$1:$DY$1,0))</f>
        <v>17.735399999999998</v>
      </c>
      <c r="I5169" s="14">
        <f t="shared" si="376"/>
        <v>1.3081251074215592</v>
      </c>
      <c r="J5169" s="15">
        <f>INDEX(MarketCap2!$E$2:$AR$224,MATCH(A5169,MarketCap2!$B$2:$B$224,0),MATCH(G5169,MarketCap2!$E$1:$AR$1,0))</f>
        <v>3082871040</v>
      </c>
      <c r="K5169">
        <f t="shared" si="373"/>
        <v>21.84912715558859</v>
      </c>
      <c r="L5169">
        <f>INDEX('PB2'!$D$2:$AQ$224,MATCH(A5169,'PB2'!$B$2:$B$224,0),MATCH(G5169,'PB2'!$D$1:$AQ$1,0))</f>
        <v>1.64256799221039</v>
      </c>
      <c r="M5169" s="16">
        <f t="shared" si="374"/>
        <v>0.60880280435411893</v>
      </c>
      <c r="N5169" s="6">
        <f>INDEX('ROA2'!$D$2:$AQ$224,MATCH(A5169,'ROA2'!$B$2:$B$224,0),MATCH(G5169,'ROA2'!$D$1:$AQ$1,0))</f>
        <v>-2.921875</v>
      </c>
      <c r="O5169" s="6">
        <v>1861.587968</v>
      </c>
      <c r="P5169" s="28">
        <v>5.7271691811388269E-2</v>
      </c>
    </row>
    <row r="5170" spans="1:16" x14ac:dyDescent="0.3">
      <c r="A5170" t="s">
        <v>597</v>
      </c>
      <c r="B5170" t="e">
        <f>VLOOKUP(A5170,Sheet3!L:L,1,FALSE)</f>
        <v>#N/A</v>
      </c>
      <c r="C5170" t="str">
        <f>VLOOKUP(A5170,'ALL - prices'!B:C,2,FALSE)</f>
        <v>Pan American Silver Corp</v>
      </c>
      <c r="D5170" t="str">
        <f>VLOOKUP(A5170,'ALL - prices'!B:I,8,FALSE)</f>
        <v>Materials</v>
      </c>
      <c r="E5170">
        <v>2017</v>
      </c>
      <c r="F5170" t="s">
        <v>679</v>
      </c>
      <c r="G5170" t="str">
        <f t="shared" ref="G5170:G5233" si="377">E5170&amp;"-"&amp;F5170</f>
        <v>2017-Q1</v>
      </c>
      <c r="H5170" s="4">
        <f>INDEX('ALL - prices'!$J$3:$DY$219,MATCH('COMBINED DATA'!A5170,'ALL - prices'!$B$3:$B$219,0),MATCH('COMBINED DATA'!G5170,'ALL - prices'!$J$1:$DY$1,0))</f>
        <v>20.416</v>
      </c>
      <c r="I5170" s="14">
        <f t="shared" si="376"/>
        <v>0.81095026769011258</v>
      </c>
      <c r="J5170" s="15">
        <f>INDEX(MarketCap2!$E$2:$AR$224,MATCH(A5170,MarketCap2!$B$2:$B$224,0),MATCH(G5170,MarketCap2!$E$1:$AR$1,0))</f>
        <v>3563399168</v>
      </c>
      <c r="K5170">
        <f t="shared" ref="K5170:K5233" si="378">LN(J5170)</f>
        <v>21.993980748729243</v>
      </c>
      <c r="L5170">
        <f>INDEX('PB2'!$D$2:$AQ$224,MATCH(A5170,'PB2'!$B$2:$B$224,0),MATCH(G5170,'PB2'!$D$1:$AQ$1,0))</f>
        <v>1.8829590082168599</v>
      </c>
      <c r="M5170" s="16">
        <f t="shared" ref="M5170:M5233" si="379">1/L5170</f>
        <v>0.53107900683774756</v>
      </c>
      <c r="N5170" s="6">
        <f>INDEX('ROA2'!$D$2:$AQ$224,MATCH(A5170,'ROA2'!$B$2:$B$224,0),MATCH(G5170,'ROA2'!$D$1:$AQ$1,0))</f>
        <v>5.5399980545043999</v>
      </c>
      <c r="O5170" s="6">
        <v>1898.1410559999999</v>
      </c>
      <c r="P5170" s="28">
        <v>1.9635434171435238E-2</v>
      </c>
    </row>
    <row r="5171" spans="1:16" x14ac:dyDescent="0.3">
      <c r="A5171" t="s">
        <v>597</v>
      </c>
      <c r="B5171" t="e">
        <f>VLOOKUP(A5171,Sheet3!L:L,1,FALSE)</f>
        <v>#N/A</v>
      </c>
      <c r="C5171" t="str">
        <f>VLOOKUP(A5171,'ALL - prices'!B:C,2,FALSE)</f>
        <v>Pan American Silver Corp</v>
      </c>
      <c r="D5171" t="str">
        <f>VLOOKUP(A5171,'ALL - prices'!B:I,8,FALSE)</f>
        <v>Materials</v>
      </c>
      <c r="E5171">
        <v>2017</v>
      </c>
      <c r="F5171" t="s">
        <v>680</v>
      </c>
      <c r="G5171" t="str">
        <f t="shared" si="377"/>
        <v>2017-Q2</v>
      </c>
      <c r="H5171" s="4">
        <f>INDEX('ALL - prices'!$J$3:$DY$219,MATCH('COMBINED DATA'!A5171,'ALL - prices'!$B$3:$B$219,0),MATCH('COMBINED DATA'!G5171,'ALL - prices'!$J$1:$DY$1,0))</f>
        <v>19.153099999999998</v>
      </c>
      <c r="I5171" s="14">
        <f t="shared" si="376"/>
        <v>1.4942430109702149</v>
      </c>
      <c r="J5171" s="15">
        <f>INDEX(MarketCap2!$E$2:$AR$224,MATCH(A5171,MarketCap2!$B$2:$B$224,0),MATCH(G5171,MarketCap2!$E$1:$AR$1,0))</f>
        <v>3340303360</v>
      </c>
      <c r="K5171">
        <f t="shared" si="378"/>
        <v>21.929327466157861</v>
      </c>
      <c r="L5171">
        <f>INDEX('PB2'!$D$2:$AQ$224,MATCH(A5171,'PB2'!$B$2:$B$224,0),MATCH(G5171,'PB2'!$D$1:$AQ$1,0))</f>
        <v>1.7674920558929399</v>
      </c>
      <c r="M5171" s="16">
        <f t="shared" si="379"/>
        <v>0.56577340569420453</v>
      </c>
      <c r="N5171" s="6">
        <f>INDEX('ROA2'!$D$2:$AQ$224,MATCH(A5171,'ROA2'!$B$2:$B$224,0),MATCH(G5171,'ROA2'!$D$1:$AQ$1,0))</f>
        <v>6.5182118415832502</v>
      </c>
      <c r="O5171" s="6">
        <v>1901.268992</v>
      </c>
      <c r="P5171" s="28">
        <v>1.6478943912586078E-3</v>
      </c>
    </row>
    <row r="5172" spans="1:16" x14ac:dyDescent="0.3">
      <c r="A5172" t="s">
        <v>597</v>
      </c>
      <c r="B5172" t="e">
        <f>VLOOKUP(A5172,Sheet3!L:L,1,FALSE)</f>
        <v>#N/A</v>
      </c>
      <c r="C5172" t="str">
        <f>VLOOKUP(A5172,'ALL - prices'!B:C,2,FALSE)</f>
        <v>Pan American Silver Corp</v>
      </c>
      <c r="D5172" t="str">
        <f>VLOOKUP(A5172,'ALL - prices'!B:I,8,FALSE)</f>
        <v>Materials</v>
      </c>
      <c r="E5172">
        <v>2017</v>
      </c>
      <c r="F5172" t="s">
        <v>681</v>
      </c>
      <c r="G5172" t="str">
        <f t="shared" si="377"/>
        <v>2017-Q3</v>
      </c>
      <c r="H5172" s="4">
        <f>INDEX('ALL - prices'!$J$3:$DY$219,MATCH('COMBINED DATA'!A5172,'ALL - prices'!$B$3:$B$219,0),MATCH('COMBINED DATA'!G5172,'ALL - prices'!$J$1:$DY$1,0))</f>
        <v>18.6877</v>
      </c>
      <c r="I5172" s="14">
        <f t="shared" si="376"/>
        <v>1.7746420108480099</v>
      </c>
      <c r="J5172" s="15">
        <f>INDEX(MarketCap2!$E$2:$AR$224,MATCH(A5172,MarketCap2!$B$2:$B$224,0),MATCH(G5172,MarketCap2!$E$1:$AR$1,0))</f>
        <v>3254995712</v>
      </c>
      <c r="K5172">
        <f t="shared" si="378"/>
        <v>21.903456795248164</v>
      </c>
      <c r="L5172">
        <f>INDEX('PB2'!$D$2:$AQ$224,MATCH(A5172,'PB2'!$B$2:$B$224,0),MATCH(G5172,'PB2'!$D$1:$AQ$1,0))</f>
        <v>1.7757610082626301</v>
      </c>
      <c r="M5172" s="16">
        <f t="shared" si="379"/>
        <v>0.56313884320412044</v>
      </c>
      <c r="N5172" s="6">
        <f>INDEX('ROA2'!$D$2:$AQ$224,MATCH(A5172,'ROA2'!$B$2:$B$224,0),MATCH(G5172,'ROA2'!$D$1:$AQ$1,0))</f>
        <v>6.4838590621948198</v>
      </c>
      <c r="O5172" s="6">
        <v>1921.8129919999999</v>
      </c>
      <c r="P5172" s="28">
        <v>1.080541474480633E-2</v>
      </c>
    </row>
    <row r="5173" spans="1:16" x14ac:dyDescent="0.3">
      <c r="A5173" t="s">
        <v>597</v>
      </c>
      <c r="B5173" t="e">
        <f>VLOOKUP(A5173,Sheet3!L:L,1,FALSE)</f>
        <v>#N/A</v>
      </c>
      <c r="C5173" t="str">
        <f>VLOOKUP(A5173,'ALL - prices'!B:C,2,FALSE)</f>
        <v>Pan American Silver Corp</v>
      </c>
      <c r="D5173" t="str">
        <f>VLOOKUP(A5173,'ALL - prices'!B:I,8,FALSE)</f>
        <v>Materials</v>
      </c>
      <c r="E5173">
        <v>2017</v>
      </c>
      <c r="F5173" t="s">
        <v>682</v>
      </c>
      <c r="G5173" t="str">
        <f t="shared" si="377"/>
        <v>2017-Q4</v>
      </c>
      <c r="H5173" s="4">
        <f>INDEX('ALL - prices'!$J$3:$DY$219,MATCH('COMBINED DATA'!A5173,'ALL - prices'!$B$3:$B$219,0),MATCH('COMBINED DATA'!G5173,'ALL - prices'!$J$1:$DY$1,0))</f>
        <v>17.248200000000001</v>
      </c>
      <c r="I5173" s="14">
        <f t="shared" si="376"/>
        <v>1.6932782277779006</v>
      </c>
      <c r="J5173" s="15">
        <f>INDEX(MarketCap2!$E$2:$AR$224,MATCH(A5173,MarketCap2!$B$2:$B$224,0),MATCH(G5173,MarketCap2!$E$1:$AR$1,0))</f>
        <v>2999191296</v>
      </c>
      <c r="K5173">
        <f t="shared" si="378"/>
        <v>21.821608521274538</v>
      </c>
      <c r="L5173">
        <f>INDEX('PB2'!$D$2:$AQ$224,MATCH(A5173,'PB2'!$B$2:$B$224,0),MATCH(G5173,'PB2'!$D$1:$AQ$1,0))</f>
        <v>1.57969605922699</v>
      </c>
      <c r="M5173" s="16">
        <f t="shared" si="379"/>
        <v>0.63303316746218952</v>
      </c>
      <c r="N5173" s="6">
        <f>INDEX('ROA2'!$D$2:$AQ$224,MATCH(A5173,'ROA2'!$B$2:$B$224,0),MATCH(G5173,'ROA2'!$D$1:$AQ$1,0))</f>
        <v>4.9796180725097701</v>
      </c>
      <c r="O5173" s="6">
        <v>1908.8220160000001</v>
      </c>
      <c r="P5173" s="28">
        <v>-6.7597503264250069E-3</v>
      </c>
    </row>
    <row r="5174" spans="1:16" x14ac:dyDescent="0.3">
      <c r="A5174" t="s">
        <v>597</v>
      </c>
      <c r="B5174" t="e">
        <f>VLOOKUP(A5174,Sheet3!L:L,1,FALSE)</f>
        <v>#N/A</v>
      </c>
      <c r="C5174" t="str">
        <f>VLOOKUP(A5174,'ALL - prices'!B:C,2,FALSE)</f>
        <v>Pan American Silver Corp</v>
      </c>
      <c r="D5174" t="str">
        <f>VLOOKUP(A5174,'ALL - prices'!B:I,8,FALSE)</f>
        <v>Materials</v>
      </c>
      <c r="E5174">
        <v>2018</v>
      </c>
      <c r="F5174" t="s">
        <v>679</v>
      </c>
      <c r="G5174" t="str">
        <f t="shared" si="377"/>
        <v>2018-Q1</v>
      </c>
      <c r="H5174" s="4">
        <f>INDEX('ALL - prices'!$J$3:$DY$219,MATCH('COMBINED DATA'!A5174,'ALL - prices'!$B$3:$B$219,0),MATCH('COMBINED DATA'!G5174,'ALL - prices'!$J$1:$DY$1,0))</f>
        <v>18.3384</v>
      </c>
      <c r="I5174" s="14">
        <f t="shared" si="376"/>
        <v>2.1739356957294369</v>
      </c>
      <c r="J5174" s="15">
        <f>INDEX(MarketCap2!$E$2:$AR$224,MATCH(A5174,MarketCap2!$B$2:$B$224,0),MATCH(G5174,MarketCap2!$E$1:$AR$1,0))</f>
        <v>3184102912</v>
      </c>
      <c r="K5174">
        <f t="shared" si="378"/>
        <v>21.881436426014258</v>
      </c>
      <c r="L5174">
        <f>INDEX('PB2'!$D$2:$AQ$224,MATCH(A5174,'PB2'!$B$2:$B$224,0),MATCH(G5174,'PB2'!$D$1:$AQ$1,0))</f>
        <v>1.5831379890441899</v>
      </c>
      <c r="M5174" s="16">
        <f t="shared" si="379"/>
        <v>0.63165687825086181</v>
      </c>
      <c r="N5174" s="6">
        <f>INDEX('ROA2'!$D$2:$AQ$224,MATCH(A5174,'ROA2'!$B$2:$B$224,0),MATCH(G5174,'ROA2'!$D$1:$AQ$1,0))</f>
        <v>6.21826219558716</v>
      </c>
      <c r="O5174" s="6">
        <v>1993.331968</v>
      </c>
      <c r="P5174" s="28">
        <v>4.4273353561320138E-2</v>
      </c>
    </row>
    <row r="5175" spans="1:16" x14ac:dyDescent="0.3">
      <c r="A5175" t="s">
        <v>597</v>
      </c>
      <c r="B5175" t="e">
        <f>VLOOKUP(A5175,Sheet3!L:L,1,FALSE)</f>
        <v>#N/A</v>
      </c>
      <c r="C5175" t="str">
        <f>VLOOKUP(A5175,'ALL - prices'!B:C,2,FALSE)</f>
        <v>Pan American Silver Corp</v>
      </c>
      <c r="D5175" t="str">
        <f>VLOOKUP(A5175,'ALL - prices'!B:I,8,FALSE)</f>
        <v>Materials</v>
      </c>
      <c r="E5175">
        <v>2018</v>
      </c>
      <c r="F5175" t="s">
        <v>680</v>
      </c>
      <c r="G5175" t="str">
        <f t="shared" si="377"/>
        <v>2018-Q2</v>
      </c>
      <c r="H5175" s="4">
        <f>INDEX('ALL - prices'!$J$3:$DY$219,MATCH('COMBINED DATA'!A5175,'ALL - prices'!$B$3:$B$219,0),MATCH('COMBINED DATA'!G5175,'ALL - prices'!$J$1:$DY$1,0))</f>
        <v>20.816800000000001</v>
      </c>
      <c r="I5175" s="14">
        <f t="shared" si="376"/>
        <v>1.1531391561010036</v>
      </c>
      <c r="J5175" s="15">
        <f>INDEX(MarketCap2!$E$2:$AR$224,MATCH(A5175,MarketCap2!$B$2:$B$224,0),MATCH(G5175,MarketCap2!$E$1:$AR$1,0))</f>
        <v>3605925632</v>
      </c>
      <c r="K5175">
        <f t="shared" si="378"/>
        <v>22.005844338109437</v>
      </c>
      <c r="L5175">
        <f>INDEX('PB2'!$D$2:$AQ$224,MATCH(A5175,'PB2'!$B$2:$B$224,0),MATCH(G5175,'PB2'!$D$1:$AQ$1,0))</f>
        <v>1.7245130538940401</v>
      </c>
      <c r="M5175" s="16">
        <f t="shared" si="379"/>
        <v>0.57987383611967913</v>
      </c>
      <c r="N5175" s="6">
        <f>INDEX('ROA2'!$D$2:$AQ$224,MATCH(A5175,'ROA2'!$B$2:$B$224,0),MATCH(G5175,'ROA2'!$D$1:$AQ$1,0))</f>
        <v>7.6467609405517596</v>
      </c>
      <c r="O5175" s="6">
        <v>1995.700992</v>
      </c>
      <c r="P5175" s="28">
        <v>1.188474392640695E-3</v>
      </c>
    </row>
    <row r="5176" spans="1:16" x14ac:dyDescent="0.3">
      <c r="A5176" t="s">
        <v>597</v>
      </c>
      <c r="B5176" t="e">
        <f>VLOOKUP(A5176,Sheet3!L:L,1,FALSE)</f>
        <v>#N/A</v>
      </c>
      <c r="C5176" t="str">
        <f>VLOOKUP(A5176,'ALL - prices'!B:C,2,FALSE)</f>
        <v>Pan American Silver Corp</v>
      </c>
      <c r="D5176" t="str">
        <f>VLOOKUP(A5176,'ALL - prices'!B:I,8,FALSE)</f>
        <v>Materials</v>
      </c>
      <c r="E5176">
        <v>2018</v>
      </c>
      <c r="F5176" t="s">
        <v>681</v>
      </c>
      <c r="G5176" t="str">
        <f t="shared" si="377"/>
        <v>2018-Q3</v>
      </c>
      <c r="H5176" s="4">
        <f>INDEX('ALL - prices'!$J$3:$DY$219,MATCH('COMBINED DATA'!A5176,'ALL - prices'!$B$3:$B$219,0),MATCH('COMBINED DATA'!G5176,'ALL - prices'!$J$1:$DY$1,0))</f>
        <v>16.882999999999999</v>
      </c>
      <c r="I5176" s="14">
        <f t="shared" si="376"/>
        <v>1.6269615491768703</v>
      </c>
      <c r="J5176" s="15">
        <f>INDEX(MarketCap2!$E$2:$AR$224,MATCH(A5176,MarketCap2!$B$2:$B$224,0),MATCH(G5176,MarketCap2!$E$1:$AR$1,0))</f>
        <v>2919167744</v>
      </c>
      <c r="K5176">
        <f t="shared" si="378"/>
        <v>21.794564393422835</v>
      </c>
      <c r="L5176">
        <f>INDEX('PB2'!$D$2:$AQ$224,MATCH(A5176,'PB2'!$B$2:$B$224,0),MATCH(G5176,'PB2'!$D$1:$AQ$1,0))</f>
        <v>1.43090200424194</v>
      </c>
      <c r="M5176" s="16">
        <f t="shared" si="379"/>
        <v>0.69885987791999615</v>
      </c>
      <c r="N5176" s="6">
        <f>INDEX('ROA2'!$D$2:$AQ$224,MATCH(A5176,'ROA2'!$B$2:$B$224,0),MATCH(G5176,'ROA2'!$D$1:$AQ$1,0))</f>
        <v>7.5767779350280797</v>
      </c>
      <c r="O5176" s="6">
        <v>2030.02496</v>
      </c>
      <c r="P5176" s="28">
        <v>1.7198953218739453E-2</v>
      </c>
    </row>
    <row r="5177" spans="1:16" x14ac:dyDescent="0.3">
      <c r="A5177" t="s">
        <v>597</v>
      </c>
      <c r="B5177" t="e">
        <f>VLOOKUP(A5177,Sheet3!L:L,1,FALSE)</f>
        <v>#N/A</v>
      </c>
      <c r="C5177" t="str">
        <f>VLOOKUP(A5177,'ALL - prices'!B:C,2,FALSE)</f>
        <v>Pan American Silver Corp</v>
      </c>
      <c r="D5177" t="str">
        <f>VLOOKUP(A5177,'ALL - prices'!B:I,8,FALSE)</f>
        <v>Materials</v>
      </c>
      <c r="E5177">
        <v>2018</v>
      </c>
      <c r="F5177" t="s">
        <v>682</v>
      </c>
      <c r="G5177" t="str">
        <f t="shared" si="377"/>
        <v>2018-Q4</v>
      </c>
      <c r="H5177" s="4">
        <f>INDEX('ALL - prices'!$J$3:$DY$219,MATCH('COMBINED DATA'!A5177,'ALL - prices'!$B$3:$B$219,0),MATCH('COMBINED DATA'!G5177,'ALL - prices'!$J$1:$DY$1,0))</f>
        <v>17.720400000000001</v>
      </c>
      <c r="I5177" s="14">
        <f t="shared" si="376"/>
        <v>5.76354358128168</v>
      </c>
      <c r="J5177" s="15">
        <f>INDEX(MarketCap2!$E$2:$AR$224,MATCH(A5177,MarketCap2!$B$2:$B$224,0),MATCH(G5177,MarketCap2!$E$1:$AR$1,0))</f>
        <v>3055642368</v>
      </c>
      <c r="K5177">
        <f t="shared" si="378"/>
        <v>21.840255675224576</v>
      </c>
      <c r="L5177">
        <f>INDEX('PB2'!$D$2:$AQ$224,MATCH(A5177,'PB2'!$B$2:$B$224,0),MATCH(G5177,'PB2'!$D$1:$AQ$1,0))</f>
        <v>1.48834204673767</v>
      </c>
      <c r="M5177" s="16">
        <f t="shared" si="379"/>
        <v>0.6718885636483376</v>
      </c>
      <c r="N5177" s="6">
        <f>INDEX('ROA2'!$D$2:$AQ$224,MATCH(A5177,'ROA2'!$B$2:$B$224,0),MATCH(G5177,'ROA2'!$D$1:$AQ$1,0))</f>
        <v>6.2864670753479004</v>
      </c>
      <c r="O5177" s="6">
        <v>2004.1870080000001</v>
      </c>
      <c r="P5177" s="28">
        <v>-1.2727898675689121E-2</v>
      </c>
    </row>
    <row r="5178" spans="1:16" x14ac:dyDescent="0.3">
      <c r="A5178" t="s">
        <v>597</v>
      </c>
      <c r="B5178" t="e">
        <f>VLOOKUP(A5178,Sheet3!L:L,1,FALSE)</f>
        <v>#N/A</v>
      </c>
      <c r="C5178" t="str">
        <f>VLOOKUP(A5178,'ALL - prices'!B:C,2,FALSE)</f>
        <v>Pan American Silver Corp</v>
      </c>
      <c r="D5178" t="str">
        <f>VLOOKUP(A5178,'ALL - prices'!B:I,8,FALSE)</f>
        <v>Materials</v>
      </c>
      <c r="E5178">
        <v>2019</v>
      </c>
      <c r="F5178" t="s">
        <v>679</v>
      </c>
      <c r="G5178" t="str">
        <f t="shared" si="377"/>
        <v>2019-Q1</v>
      </c>
      <c r="H5178" s="4">
        <f>INDEX('ALL - prices'!$J$3:$DY$219,MATCH('COMBINED DATA'!A5178,'ALL - prices'!$B$3:$B$219,0),MATCH('COMBINED DATA'!G5178,'ALL - prices'!$J$1:$DY$1,0))</f>
        <v>15.7433</v>
      </c>
      <c r="I5178" s="14">
        <f t="shared" si="376"/>
        <v>5.3772160575121566</v>
      </c>
      <c r="J5178" s="15">
        <f>INDEX(MarketCap2!$E$2:$AR$224,MATCH(A5178,MarketCap2!$B$2:$B$224,0),MATCH(G5178,MarketCap2!$E$1:$AR$1,0))</f>
        <v>3698690304</v>
      </c>
      <c r="K5178">
        <f t="shared" si="378"/>
        <v>22.031244622041861</v>
      </c>
      <c r="L5178">
        <f>INDEX('PB2'!$D$2:$AQ$224,MATCH(A5178,'PB2'!$B$2:$B$224,0),MATCH(G5178,'PB2'!$D$1:$AQ$1,0))</f>
        <v>1.1520849466323899</v>
      </c>
      <c r="M5178" s="16">
        <f t="shared" si="379"/>
        <v>0.86799155125067562</v>
      </c>
      <c r="N5178" s="6">
        <f>INDEX('ROA2'!$D$2:$AQ$224,MATCH(A5178,'ROA2'!$B$2:$B$224,0),MATCH(G5178,'ROA2'!$D$1:$AQ$1,0))</f>
        <v>0.52376002073287997</v>
      </c>
      <c r="O5178" s="6">
        <v>1937.475968</v>
      </c>
      <c r="P5178" s="28">
        <v>-3.3285835969255086E-2</v>
      </c>
    </row>
    <row r="5179" spans="1:16" x14ac:dyDescent="0.3">
      <c r="A5179" t="s">
        <v>597</v>
      </c>
      <c r="B5179" t="e">
        <f>VLOOKUP(A5179,Sheet3!L:L,1,FALSE)</f>
        <v>#N/A</v>
      </c>
      <c r="C5179" t="str">
        <f>VLOOKUP(A5179,'ALL - prices'!B:C,2,FALSE)</f>
        <v>Pan American Silver Corp</v>
      </c>
      <c r="D5179" t="str">
        <f>VLOOKUP(A5179,'ALL - prices'!B:I,8,FALSE)</f>
        <v>Materials</v>
      </c>
      <c r="E5179">
        <v>2019</v>
      </c>
      <c r="F5179" t="s">
        <v>680</v>
      </c>
      <c r="G5179" t="str">
        <f t="shared" si="377"/>
        <v>2019-Q2</v>
      </c>
      <c r="H5179" s="4">
        <f>INDEX('ALL - prices'!$J$3:$DY$219,MATCH('COMBINED DATA'!A5179,'ALL - prices'!$B$3:$B$219,0),MATCH('COMBINED DATA'!G5179,'ALL - prices'!$J$1:$DY$1,0))</f>
        <v>15.141299999999999</v>
      </c>
      <c r="I5179" s="14">
        <f t="shared" si="376"/>
        <v>8.9770977362768249</v>
      </c>
      <c r="J5179" s="15">
        <f>INDEX(MarketCap2!$E$2:$AR$224,MATCH(A5179,MarketCap2!$B$2:$B$224,0),MATCH(G5179,MarketCap2!$E$1:$AR$1,0))</f>
        <v>3546527744</v>
      </c>
      <c r="K5179">
        <f t="shared" si="378"/>
        <v>21.989234861499828</v>
      </c>
      <c r="L5179">
        <f>INDEX('PB2'!$D$2:$AQ$224,MATCH(A5179,'PB2'!$B$2:$B$224,0),MATCH(G5179,'PB2'!$D$1:$AQ$1,0))</f>
        <v>1.1223720312118499</v>
      </c>
      <c r="M5179" s="16">
        <f t="shared" si="379"/>
        <v>0.89097017048819172</v>
      </c>
      <c r="N5179" s="6">
        <f>INDEX('ROA2'!$D$2:$AQ$224,MATCH(A5179,'ROA2'!$B$2:$B$224,0),MATCH(G5179,'ROA2'!$D$1:$AQ$1,0))</f>
        <v>-1.2676429748535201</v>
      </c>
      <c r="O5179" s="6">
        <v>3415.7580800000001</v>
      </c>
      <c r="P5179" s="28">
        <v>0.76299377975045934</v>
      </c>
    </row>
    <row r="5180" spans="1:16" x14ac:dyDescent="0.3">
      <c r="A5180" t="s">
        <v>597</v>
      </c>
      <c r="B5180" t="e">
        <f>VLOOKUP(A5180,Sheet3!L:L,1,FALSE)</f>
        <v>#N/A</v>
      </c>
      <c r="C5180" t="str">
        <f>VLOOKUP(A5180,'ALL - prices'!B:C,2,FALSE)</f>
        <v>Pan American Silver Corp</v>
      </c>
      <c r="D5180" t="str">
        <f>VLOOKUP(A5180,'ALL - prices'!B:I,8,FALSE)</f>
        <v>Materials</v>
      </c>
      <c r="E5180">
        <v>2019</v>
      </c>
      <c r="F5180" t="s">
        <v>681</v>
      </c>
      <c r="G5180" t="str">
        <f t="shared" si="377"/>
        <v>2019-Q3</v>
      </c>
      <c r="H5180" s="4">
        <f>INDEX('ALL - prices'!$J$3:$DY$219,MATCH('COMBINED DATA'!A5180,'ALL - prices'!$B$3:$B$219,0),MATCH('COMBINED DATA'!G5180,'ALL - prices'!$J$1:$DY$1,0))</f>
        <v>18.5961</v>
      </c>
      <c r="I5180" s="14">
        <f t="shared" si="376"/>
        <v>9.4966182910900798</v>
      </c>
      <c r="J5180" s="15">
        <f>INDEX(MarketCap2!$E$2:$AR$224,MATCH(A5180,MarketCap2!$B$2:$B$224,0),MATCH(G5180,MarketCap2!$E$1:$AR$1,0))</f>
        <v>4346748416</v>
      </c>
      <c r="K5180">
        <f t="shared" si="378"/>
        <v>22.192693911961914</v>
      </c>
      <c r="L5180">
        <f>INDEX('PB2'!$D$2:$AQ$224,MATCH(A5180,'PB2'!$B$2:$B$224,0),MATCH(G5180,'PB2'!$D$1:$AQ$1,0))</f>
        <v>1.3433320522308301</v>
      </c>
      <c r="M5180" s="16">
        <f t="shared" si="379"/>
        <v>0.74441758338106412</v>
      </c>
      <c r="N5180" s="6">
        <f>INDEX('ROA2'!$D$2:$AQ$224,MATCH(A5180,'ROA2'!$B$2:$B$224,0),MATCH(G5180,'ROA2'!$D$1:$AQ$1,0))</f>
        <v>-1.91173303127289</v>
      </c>
      <c r="O5180" s="6">
        <v>3422.095104</v>
      </c>
      <c r="P5180" s="28">
        <v>1.8552320895043972E-3</v>
      </c>
    </row>
    <row r="5181" spans="1:16" x14ac:dyDescent="0.3">
      <c r="A5181" t="s">
        <v>597</v>
      </c>
      <c r="B5181" t="e">
        <f>VLOOKUP(A5181,Sheet3!L:L,1,FALSE)</f>
        <v>#N/A</v>
      </c>
      <c r="C5181" t="str">
        <f>VLOOKUP(A5181,'ALL - prices'!B:C,2,FALSE)</f>
        <v>Pan American Silver Corp</v>
      </c>
      <c r="D5181" t="str">
        <f>VLOOKUP(A5181,'ALL - prices'!B:I,8,FALSE)</f>
        <v>Materials</v>
      </c>
      <c r="E5181">
        <v>2019</v>
      </c>
      <c r="F5181" t="s">
        <v>682</v>
      </c>
      <c r="G5181" t="str">
        <f t="shared" si="377"/>
        <v>2019-Q4</v>
      </c>
      <c r="H5181" s="4">
        <f>INDEX('ALL - prices'!$J$3:$DY$219,MATCH('COMBINED DATA'!A5181,'ALL - prices'!$B$3:$B$219,0),MATCH('COMBINED DATA'!G5181,'ALL - prices'!$J$1:$DY$1,0))</f>
        <v>27.619700000000002</v>
      </c>
      <c r="I5181" s="14">
        <f t="shared" si="376"/>
        <v>10.209640337935495</v>
      </c>
      <c r="J5181" s="15">
        <f>INDEX(MarketCap2!$E$2:$AR$224,MATCH(A5181,MarketCap2!$B$2:$B$224,0),MATCH(G5181,MarketCap2!$E$1:$AR$1,0))</f>
        <v>6447599104</v>
      </c>
      <c r="K5181">
        <f t="shared" si="378"/>
        <v>22.586973666520603</v>
      </c>
      <c r="L5181">
        <f>INDEX('PB2'!$D$2:$AQ$224,MATCH(A5181,'PB2'!$B$2:$B$224,0),MATCH(G5181,'PB2'!$D$1:$AQ$1,0))</f>
        <v>2.0191841125488299</v>
      </c>
      <c r="M5181" s="16">
        <f t="shared" si="379"/>
        <v>0.49524953855629</v>
      </c>
      <c r="N5181" s="6">
        <f>INDEX('ROA2'!$D$2:$AQ$224,MATCH(A5181,'ROA2'!$B$2:$B$224,0),MATCH(G5181,'ROA2'!$D$1:$AQ$1,0))</f>
        <v>-0.183065995573997</v>
      </c>
      <c r="O5181" s="6">
        <v>3456.1310720000001</v>
      </c>
      <c r="P5181" s="28">
        <v>9.9459445063979548E-3</v>
      </c>
    </row>
    <row r="5182" spans="1:16" x14ac:dyDescent="0.3">
      <c r="A5182" t="s">
        <v>597</v>
      </c>
      <c r="B5182" t="e">
        <f>VLOOKUP(A5182,Sheet3!L:L,1,FALSE)</f>
        <v>#N/A</v>
      </c>
      <c r="C5182" t="str">
        <f>VLOOKUP(A5182,'ALL - prices'!B:C,2,FALSE)</f>
        <v>Pan American Silver Corp</v>
      </c>
      <c r="D5182" t="str">
        <f>VLOOKUP(A5182,'ALL - prices'!B:I,8,FALSE)</f>
        <v>Materials</v>
      </c>
      <c r="E5182">
        <v>2020</v>
      </c>
      <c r="F5182" t="s">
        <v>679</v>
      </c>
      <c r="G5182" t="str">
        <f t="shared" si="377"/>
        <v>2020-Q1</v>
      </c>
      <c r="H5182" s="4">
        <f>INDEX('ALL - prices'!$J$3:$DY$219,MATCH('COMBINED DATA'!A5182,'ALL - prices'!$B$3:$B$219,0),MATCH('COMBINED DATA'!G5182,'ALL - prices'!$J$1:$DY$1,0))</f>
        <v>18.2254</v>
      </c>
      <c r="I5182" s="14">
        <f t="shared" si="376"/>
        <v>2.4084740770869857</v>
      </c>
      <c r="J5182" s="15">
        <f>INDEX(MarketCap2!$E$2:$AR$224,MATCH(A5182,MarketCap2!$B$2:$B$224,0),MATCH(G5182,MarketCap2!$E$1:$AR$1,0))</f>
        <v>4250793984</v>
      </c>
      <c r="K5182">
        <f t="shared" si="378"/>
        <v>22.170371622198804</v>
      </c>
      <c r="L5182">
        <f>INDEX('PB2'!$D$2:$AQ$224,MATCH(A5182,'PB2'!$B$2:$B$224,0),MATCH(G5182,'PB2'!$D$1:$AQ$1,0))</f>
        <v>1.26018798351288</v>
      </c>
      <c r="M5182" s="16">
        <f t="shared" si="379"/>
        <v>0.79353240396120583</v>
      </c>
      <c r="N5182" s="6">
        <f>INDEX('ROA2'!$D$2:$AQ$224,MATCH(A5182,'ROA2'!$B$2:$B$224,0),MATCH(G5182,'ROA2'!$D$1:$AQ$1,0))</f>
        <v>4.1020469665527299</v>
      </c>
      <c r="O5182" s="6">
        <v>3461.68192</v>
      </c>
      <c r="P5182" s="28">
        <v>1.6060872358025719E-3</v>
      </c>
    </row>
    <row r="5183" spans="1:16" x14ac:dyDescent="0.3">
      <c r="A5183" t="s">
        <v>597</v>
      </c>
      <c r="B5183" t="e">
        <f>VLOOKUP(A5183,Sheet3!L:L,1,FALSE)</f>
        <v>#N/A</v>
      </c>
      <c r="C5183" t="str">
        <f>VLOOKUP(A5183,'ALL - prices'!B:C,2,FALSE)</f>
        <v>Pan American Silver Corp</v>
      </c>
      <c r="D5183" t="str">
        <f>VLOOKUP(A5183,'ALL - prices'!B:I,8,FALSE)</f>
        <v>Materials</v>
      </c>
      <c r="E5183">
        <v>2020</v>
      </c>
      <c r="F5183" t="s">
        <v>680</v>
      </c>
      <c r="G5183" t="str">
        <f t="shared" si="377"/>
        <v>2020-Q2</v>
      </c>
      <c r="H5183" s="4">
        <f>INDEX('ALL - prices'!$J$3:$DY$219,MATCH('COMBINED DATA'!A5183,'ALL - prices'!$B$3:$B$219,0),MATCH('COMBINED DATA'!G5183,'ALL - prices'!$J$1:$DY$1,0))</f>
        <v>37.192799999999998</v>
      </c>
      <c r="I5183" s="14">
        <f t="shared" si="376"/>
        <v>3.5991508600409259</v>
      </c>
      <c r="J5183" s="15">
        <f>INDEX(MarketCap2!$E$2:$AR$224,MATCH(A5183,MarketCap2!$B$2:$B$224,0),MATCH(G5183,MarketCap2!$E$1:$AR$1,0))</f>
        <v>8658386944</v>
      </c>
      <c r="K5183">
        <f t="shared" si="378"/>
        <v>22.881794277044232</v>
      </c>
      <c r="L5183">
        <f>INDEX('PB2'!$D$2:$AQ$224,MATCH(A5183,'PB2'!$B$2:$B$224,0),MATCH(G5183,'PB2'!$D$1:$AQ$1,0))</f>
        <v>2.6623880863189702</v>
      </c>
      <c r="M5183" s="16">
        <f t="shared" si="379"/>
        <v>0.37560264228142809</v>
      </c>
      <c r="N5183" s="6">
        <f>INDEX('ROA2'!$D$2:$AQ$224,MATCH(A5183,'ROA2'!$B$2:$B$224,0),MATCH(G5183,'ROA2'!$D$1:$AQ$1,0))</f>
        <v>0.91857600212097201</v>
      </c>
      <c r="O5183" s="6">
        <v>3366.0439040000001</v>
      </c>
      <c r="P5183" s="28">
        <v>-2.76276151911727E-2</v>
      </c>
    </row>
    <row r="5184" spans="1:16" x14ac:dyDescent="0.3">
      <c r="A5184" t="s">
        <v>597</v>
      </c>
      <c r="B5184" t="e">
        <f>VLOOKUP(A5184,Sheet3!L:L,1,FALSE)</f>
        <v>#N/A</v>
      </c>
      <c r="C5184" t="str">
        <f>VLOOKUP(A5184,'ALL - prices'!B:C,2,FALSE)</f>
        <v>Pan American Silver Corp</v>
      </c>
      <c r="D5184" t="str">
        <f>VLOOKUP(A5184,'ALL - prices'!B:I,8,FALSE)</f>
        <v>Materials</v>
      </c>
      <c r="E5184">
        <v>2020</v>
      </c>
      <c r="F5184" t="s">
        <v>681</v>
      </c>
      <c r="G5184" t="str">
        <f t="shared" si="377"/>
        <v>2020-Q3</v>
      </c>
      <c r="H5184" s="4">
        <f>INDEX('ALL - prices'!$J$3:$DY$219,MATCH('COMBINED DATA'!A5184,'ALL - prices'!$B$3:$B$219,0),MATCH('COMBINED DATA'!G5184,'ALL - prices'!$J$1:$DY$1,0))</f>
        <v>38.674500000000002</v>
      </c>
      <c r="I5184" s="14">
        <f t="shared" si="376"/>
        <v>5.3014683006220187</v>
      </c>
      <c r="J5184" s="15">
        <f>INDEX(MarketCap2!$E$2:$AR$224,MATCH(A5184,MarketCap2!$B$2:$B$224,0),MATCH(G5184,MarketCap2!$E$1:$AR$1,0))</f>
        <v>8997177344</v>
      </c>
      <c r="K5184">
        <f t="shared" si="378"/>
        <v>22.9201767366465</v>
      </c>
      <c r="L5184">
        <f>INDEX('PB2'!$D$2:$AQ$224,MATCH(A5184,'PB2'!$B$2:$B$224,0),MATCH(G5184,'PB2'!$D$1:$AQ$1,0))</f>
        <v>2.7638258934021001</v>
      </c>
      <c r="M5184" s="16">
        <f t="shared" si="379"/>
        <v>0.36181729188775397</v>
      </c>
      <c r="N5184" s="6">
        <f>INDEX('ROA2'!$D$2:$AQ$224,MATCH(A5184,'ROA2'!$B$2:$B$224,0),MATCH(G5184,'ROA2'!$D$1:$AQ$1,0))</f>
        <v>0.97768199443817105</v>
      </c>
      <c r="O5184" s="6">
        <v>3295.8330879999999</v>
      </c>
      <c r="P5184" s="28">
        <v>-2.0858556216859211E-2</v>
      </c>
    </row>
    <row r="5185" spans="1:16" x14ac:dyDescent="0.3">
      <c r="A5185" t="s">
        <v>597</v>
      </c>
      <c r="B5185" t="e">
        <f>VLOOKUP(A5185,Sheet3!L:L,1,FALSE)</f>
        <v>#N/A</v>
      </c>
      <c r="C5185" t="str">
        <f>VLOOKUP(A5185,'ALL - prices'!B:C,2,FALSE)</f>
        <v>Pan American Silver Corp</v>
      </c>
      <c r="D5185" t="str">
        <f>VLOOKUP(A5185,'ALL - prices'!B:I,8,FALSE)</f>
        <v>Materials</v>
      </c>
      <c r="E5185">
        <v>2020</v>
      </c>
      <c r="F5185" t="s">
        <v>682</v>
      </c>
      <c r="G5185" t="str">
        <f t="shared" si="377"/>
        <v>2020-Q4</v>
      </c>
      <c r="H5185" s="4">
        <f>INDEX('ALL - prices'!$J$3:$DY$219,MATCH('COMBINED DATA'!A5185,'ALL - prices'!$B$3:$B$219,0),MATCH('COMBINED DATA'!G5185,'ALL - prices'!$J$1:$DY$1,0))</f>
        <v>39.744300000000003</v>
      </c>
      <c r="I5185" s="14">
        <f t="shared" si="376"/>
        <v>3.2575379449056312</v>
      </c>
      <c r="J5185" s="15">
        <f>INDEX(MarketCap2!$E$2:$AR$224,MATCH(A5185,MarketCap2!$B$2:$B$224,0),MATCH(G5185,MarketCap2!$E$1:$AR$1,0))</f>
        <v>9226655744</v>
      </c>
      <c r="K5185">
        <f t="shared" si="378"/>
        <v>22.945362495212041</v>
      </c>
      <c r="L5185">
        <f>INDEX('PB2'!$D$2:$AQ$224,MATCH(A5185,'PB2'!$B$2:$B$224,0),MATCH(G5185,'PB2'!$D$1:$AQ$1,0))</f>
        <v>2.77780389785767</v>
      </c>
      <c r="M5185" s="16">
        <f t="shared" si="379"/>
        <v>0.35999661486947715</v>
      </c>
      <c r="N5185" s="6">
        <f>INDEX('ROA2'!$D$2:$AQ$224,MATCH(A5185,'ROA2'!$B$2:$B$224,0),MATCH(G5185,'ROA2'!$D$1:$AQ$1,0))</f>
        <v>1.80232501029968</v>
      </c>
      <c r="O5185" s="6">
        <v>3304.4689920000001</v>
      </c>
      <c r="P5185" s="28">
        <v>2.6202491963088787E-3</v>
      </c>
    </row>
    <row r="5186" spans="1:16" x14ac:dyDescent="0.3">
      <c r="A5186" t="s">
        <v>597</v>
      </c>
      <c r="B5186" t="e">
        <f>VLOOKUP(A5186,Sheet3!L:L,1,FALSE)</f>
        <v>#N/A</v>
      </c>
      <c r="C5186" t="str">
        <f>VLOOKUP(A5186,'ALL - prices'!B:C,2,FALSE)</f>
        <v>Pan American Silver Corp</v>
      </c>
      <c r="D5186" t="str">
        <f>VLOOKUP(A5186,'ALL - prices'!B:I,8,FALSE)</f>
        <v>Materials</v>
      </c>
      <c r="E5186">
        <v>2021</v>
      </c>
      <c r="F5186" t="s">
        <v>679</v>
      </c>
      <c r="G5186" t="str">
        <f t="shared" si="377"/>
        <v>2021-Q1</v>
      </c>
      <c r="H5186" s="4">
        <f>INDEX('ALL - prices'!$J$3:$DY$219,MATCH('COMBINED DATA'!A5186,'ALL - prices'!$B$3:$B$219,0),MATCH('COMBINED DATA'!G5186,'ALL - prices'!$J$1:$DY$1,0))</f>
        <v>34.198399999999999</v>
      </c>
      <c r="I5186" s="14">
        <f t="shared" si="376"/>
        <v>2.402541389168285</v>
      </c>
      <c r="J5186" s="15">
        <f>INDEX(MarketCap2!$E$2:$AR$224,MATCH(A5186,MarketCap2!$B$2:$B$224,0),MATCH(G5186,MarketCap2!$E$1:$AR$1,0))</f>
        <v>7926859776</v>
      </c>
      <c r="K5186">
        <f t="shared" si="378"/>
        <v>22.793522801229049</v>
      </c>
      <c r="L5186">
        <f>INDEX('PB2'!$D$2:$AQ$224,MATCH(A5186,'PB2'!$B$2:$B$224,0),MATCH(G5186,'PB2'!$D$1:$AQ$1,0))</f>
        <v>2.4439220428466801</v>
      </c>
      <c r="M5186" s="16">
        <f t="shared" si="379"/>
        <v>0.40917835449251894</v>
      </c>
      <c r="N5186" s="6">
        <f>INDEX('ROA2'!$D$2:$AQ$224,MATCH(A5186,'ROA2'!$B$2:$B$224,0),MATCH(G5186,'ROA2'!$D$1:$AQ$1,0))</f>
        <v>5.1593217849731499</v>
      </c>
      <c r="O5186" s="6">
        <v>3433.8749440000001</v>
      </c>
      <c r="P5186" s="28">
        <v>3.9160891602640906E-2</v>
      </c>
    </row>
    <row r="5187" spans="1:16" x14ac:dyDescent="0.3">
      <c r="A5187" t="s">
        <v>597</v>
      </c>
      <c r="B5187" t="e">
        <f>VLOOKUP(A5187,Sheet3!L:L,1,FALSE)</f>
        <v>#N/A</v>
      </c>
      <c r="C5187" t="str">
        <f>VLOOKUP(A5187,'ALL - prices'!B:C,2,FALSE)</f>
        <v>Pan American Silver Corp</v>
      </c>
      <c r="D5187" t="str">
        <f>VLOOKUP(A5187,'ALL - prices'!B:I,8,FALSE)</f>
        <v>Materials</v>
      </c>
      <c r="E5187">
        <v>2021</v>
      </c>
      <c r="F5187" t="s">
        <v>680</v>
      </c>
      <c r="G5187" t="str">
        <f t="shared" si="377"/>
        <v>2021-Q2</v>
      </c>
      <c r="H5187" s="4">
        <f>INDEX('ALL - prices'!$J$3:$DY$219,MATCH('COMBINED DATA'!A5187,'ALL - prices'!$B$3:$B$219,0),MATCH('COMBINED DATA'!G5187,'ALL - prices'!$J$1:$DY$1,0))</f>
        <v>32.178800000000003</v>
      </c>
      <c r="I5187" s="14">
        <f t="shared" si="376"/>
        <v>3.3801432202151913</v>
      </c>
      <c r="J5187" s="15">
        <f>INDEX(MarketCap2!$E$2:$AR$224,MATCH(A5187,MarketCap2!$B$2:$B$224,0),MATCH(G5187,MarketCap2!$E$1:$AR$1,0))</f>
        <v>7443942912</v>
      </c>
      <c r="K5187">
        <f t="shared" si="378"/>
        <v>22.730666506701844</v>
      </c>
      <c r="L5187">
        <f>INDEX('PB2'!$D$2:$AQ$224,MATCH(A5187,'PB2'!$B$2:$B$224,0),MATCH(G5187,'PB2'!$D$1:$AQ$1,0))</f>
        <v>2.2758541107177699</v>
      </c>
      <c r="M5187" s="16">
        <f t="shared" si="379"/>
        <v>0.43939547587460037</v>
      </c>
      <c r="N5187" s="6">
        <f>INDEX('ROA2'!$D$2:$AQ$224,MATCH(A5187,'ROA2'!$B$2:$B$224,0),MATCH(G5187,'ROA2'!$D$1:$AQ$1,0))</f>
        <v>7.3384962081909197</v>
      </c>
      <c r="O5187" s="6">
        <v>3362.6099199999999</v>
      </c>
      <c r="P5187" s="28">
        <v>-2.0753529223456853E-2</v>
      </c>
    </row>
    <row r="5188" spans="1:16" x14ac:dyDescent="0.3">
      <c r="A5188" t="s">
        <v>597</v>
      </c>
      <c r="B5188" t="e">
        <f>VLOOKUP(A5188,Sheet3!L:L,1,FALSE)</f>
        <v>#N/A</v>
      </c>
      <c r="C5188" t="str">
        <f>VLOOKUP(A5188,'ALL - prices'!B:C,2,FALSE)</f>
        <v>Pan American Silver Corp</v>
      </c>
      <c r="D5188" t="str">
        <f>VLOOKUP(A5188,'ALL - prices'!B:I,8,FALSE)</f>
        <v>Materials</v>
      </c>
      <c r="E5188">
        <v>2021</v>
      </c>
      <c r="F5188" t="s">
        <v>681</v>
      </c>
      <c r="G5188" t="str">
        <f t="shared" si="377"/>
        <v>2021-Q3</v>
      </c>
      <c r="H5188" s="4">
        <f>INDEX('ALL - prices'!$J$3:$DY$219,MATCH('COMBINED DATA'!A5188,'ALL - prices'!$B$3:$B$219,0),MATCH('COMBINED DATA'!G5188,'ALL - prices'!$J$1:$DY$1,0))</f>
        <v>26.917999999999999</v>
      </c>
      <c r="I5188" s="14">
        <f t="shared" si="376"/>
        <v>5.0062806163025604</v>
      </c>
      <c r="J5188" s="15">
        <f>INDEX(MarketCap2!$E$2:$AR$224,MATCH(A5188,MarketCap2!$B$2:$B$224,0),MATCH(G5188,MarketCap2!$E$1:$AR$1,0))</f>
        <v>6201729024</v>
      </c>
      <c r="K5188">
        <f t="shared" si="378"/>
        <v>22.548093964957808</v>
      </c>
      <c r="L5188">
        <f>INDEX('PB2'!$D$2:$AQ$224,MATCH(A5188,'PB2'!$B$2:$B$224,0),MATCH(G5188,'PB2'!$D$1:$AQ$1,0))</f>
        <v>1.8549230098724401</v>
      </c>
      <c r="M5188" s="16">
        <f t="shared" si="379"/>
        <v>0.53910593306445009</v>
      </c>
      <c r="N5188" s="6">
        <f>INDEX('ROA2'!$D$2:$AQ$224,MATCH(A5188,'ROA2'!$B$2:$B$224,0),MATCH(G5188,'ROA2'!$D$1:$AQ$1,0))</f>
        <v>8.8216218948364293</v>
      </c>
      <c r="O5188" s="6">
        <v>3455.0120959999999</v>
      </c>
      <c r="P5188" s="28">
        <v>2.7479302743507062E-2</v>
      </c>
    </row>
    <row r="5189" spans="1:16" x14ac:dyDescent="0.3">
      <c r="A5189" t="s">
        <v>597</v>
      </c>
      <c r="B5189" t="e">
        <f>VLOOKUP(A5189,Sheet3!L:L,1,FALSE)</f>
        <v>#N/A</v>
      </c>
      <c r="C5189" t="str">
        <f>VLOOKUP(A5189,'ALL - prices'!B:C,2,FALSE)</f>
        <v>Pan American Silver Corp</v>
      </c>
      <c r="D5189" t="str">
        <f>VLOOKUP(A5189,'ALL - prices'!B:I,8,FALSE)</f>
        <v>Materials</v>
      </c>
      <c r="E5189">
        <v>2021</v>
      </c>
      <c r="F5189" t="s">
        <v>682</v>
      </c>
      <c r="G5189" t="str">
        <f t="shared" si="377"/>
        <v>2021-Q4</v>
      </c>
      <c r="H5189" s="4">
        <f>INDEX('ALL - prices'!$J$3:$DY$219,MATCH('COMBINED DATA'!A5189,'ALL - prices'!$B$3:$B$219,0),MATCH('COMBINED DATA'!G5189,'ALL - prices'!$J$1:$DY$1,0))</f>
        <v>28.9131</v>
      </c>
      <c r="I5189" s="14">
        <f t="shared" si="376"/>
        <v>5.113908109182896</v>
      </c>
      <c r="J5189" s="15">
        <f>INDEX(MarketCap2!$E$2:$AR$224,MATCH(A5189,MarketCap2!$B$2:$B$224,0),MATCH(G5189,MarketCap2!$E$1:$AR$1,0))</f>
        <v>6637844992</v>
      </c>
      <c r="K5189">
        <f t="shared" si="378"/>
        <v>22.616053198359609</v>
      </c>
      <c r="L5189">
        <f>INDEX('PB2'!$D$2:$AQ$224,MATCH(A5189,'PB2'!$B$2:$B$224,0),MATCH(G5189,'PB2'!$D$1:$AQ$1,0))</f>
        <v>1.9954140186309799</v>
      </c>
      <c r="M5189" s="16">
        <f t="shared" si="379"/>
        <v>0.50114913028729913</v>
      </c>
      <c r="N5189" s="6">
        <f>INDEX('ROA2'!$D$2:$AQ$224,MATCH(A5189,'ROA2'!$B$2:$B$224,0),MATCH(G5189,'ROA2'!$D$1:$AQ$1,0))</f>
        <v>7.4376411437988299</v>
      </c>
      <c r="O5189" s="6">
        <v>3479.3221119999998</v>
      </c>
      <c r="P5189" s="28">
        <v>7.0361594473560725E-3</v>
      </c>
    </row>
    <row r="5190" spans="1:16" x14ac:dyDescent="0.3">
      <c r="A5190" t="s">
        <v>597</v>
      </c>
      <c r="B5190" t="e">
        <f>VLOOKUP(A5190,Sheet3!L:L,1,FALSE)</f>
        <v>#N/A</v>
      </c>
      <c r="C5190" t="str">
        <f>VLOOKUP(A5190,'ALL - prices'!B:C,2,FALSE)</f>
        <v>Pan American Silver Corp</v>
      </c>
      <c r="D5190" t="str">
        <f>VLOOKUP(A5190,'ALL - prices'!B:I,8,FALSE)</f>
        <v>Materials</v>
      </c>
      <c r="E5190">
        <v>2022</v>
      </c>
      <c r="F5190" t="s">
        <v>679</v>
      </c>
      <c r="G5190" t="str">
        <f t="shared" si="377"/>
        <v>2022-Q1</v>
      </c>
      <c r="H5190" s="4">
        <f>INDEX('ALL - prices'!$J$3:$DY$219,MATCH('COMBINED DATA'!A5190,'ALL - prices'!$B$3:$B$219,0),MATCH('COMBINED DATA'!G5190,'ALL - prices'!$J$1:$DY$1,0))</f>
        <v>31.4053</v>
      </c>
      <c r="I5190" s="14">
        <f t="shared" si="376"/>
        <v>1.5693875819885921</v>
      </c>
      <c r="J5190" s="15">
        <f>INDEX(MarketCap2!$E$2:$AR$224,MATCH(A5190,MarketCap2!$B$2:$B$224,0),MATCH(G5190,MarketCap2!$E$1:$AR$1,0))</f>
        <v>7180810752</v>
      </c>
      <c r="K5190">
        <f t="shared" si="378"/>
        <v>22.694678131737625</v>
      </c>
      <c r="L5190">
        <f>INDEX('PB2'!$D$2:$AQ$224,MATCH(A5190,'PB2'!$B$2:$B$224,0),MATCH(G5190,'PB2'!$D$1:$AQ$1,0))</f>
        <v>2.1443300247192401</v>
      </c>
      <c r="M5190" s="16">
        <f t="shared" si="379"/>
        <v>0.46634612604975828</v>
      </c>
      <c r="N5190" s="6">
        <f>INDEX('ROA2'!$D$2:$AQ$224,MATCH(A5190,'ROA2'!$B$2:$B$224,0),MATCH(G5190,'ROA2'!$D$1:$AQ$1,0))</f>
        <v>2.8026919364929199</v>
      </c>
      <c r="O5190" s="6">
        <v>3518.5840640000001</v>
      </c>
      <c r="P5190" s="28">
        <v>1.1284368257997118E-2</v>
      </c>
    </row>
    <row r="5191" spans="1:16" x14ac:dyDescent="0.3">
      <c r="A5191" t="s">
        <v>597</v>
      </c>
      <c r="B5191" t="e">
        <f>VLOOKUP(A5191,Sheet3!L:L,1,FALSE)</f>
        <v>#N/A</v>
      </c>
      <c r="C5191" t="str">
        <f>VLOOKUP(A5191,'ALL - prices'!B:C,2,FALSE)</f>
        <v>Pan American Silver Corp</v>
      </c>
      <c r="D5191" t="str">
        <f>VLOOKUP(A5191,'ALL - prices'!B:I,8,FALSE)</f>
        <v>Materials</v>
      </c>
      <c r="E5191">
        <v>2022</v>
      </c>
      <c r="F5191" t="s">
        <v>680</v>
      </c>
      <c r="G5191" t="str">
        <f t="shared" si="377"/>
        <v>2022-Q2</v>
      </c>
      <c r="H5191" s="4">
        <f>INDEX('ALL - prices'!$J$3:$DY$219,MATCH('COMBINED DATA'!A5191,'ALL - prices'!$B$3:$B$219,0),MATCH('COMBINED DATA'!G5191,'ALL - prices'!$J$1:$DY$1,0))</f>
        <v>23.4023</v>
      </c>
      <c r="I5191" s="14">
        <f t="shared" si="376"/>
        <v>1.9975963612551972</v>
      </c>
      <c r="J5191" s="15">
        <f>INDEX(MarketCap2!$E$2:$AR$224,MATCH(A5191,MarketCap2!$B$2:$B$224,0),MATCH(G5191,MarketCap2!$E$1:$AR$1,0))</f>
        <v>5324201472</v>
      </c>
      <c r="K5191">
        <f t="shared" si="378"/>
        <v>22.395528578987168</v>
      </c>
      <c r="L5191">
        <f>INDEX('PB2'!$D$2:$AQ$224,MATCH(A5191,'PB2'!$B$2:$B$224,0),MATCH(G5191,'PB2'!$D$1:$AQ$1,0))</f>
        <v>1.67290699481964</v>
      </c>
      <c r="M5191" s="16">
        <f t="shared" si="379"/>
        <v>0.59776186189466696</v>
      </c>
      <c r="N5191" s="6">
        <f>INDEX('ROA2'!$D$2:$AQ$224,MATCH(A5191,'ROA2'!$B$2:$B$224,0),MATCH(G5191,'ROA2'!$D$1:$AQ$1,0))</f>
        <v>5.2656950950622603</v>
      </c>
      <c r="O5191" s="6">
        <v>3540.2969600000001</v>
      </c>
      <c r="P5191" s="28">
        <v>6.1709186437104262E-3</v>
      </c>
    </row>
    <row r="5192" spans="1:16" x14ac:dyDescent="0.3">
      <c r="A5192" t="s">
        <v>597</v>
      </c>
      <c r="B5192" t="e">
        <f>VLOOKUP(A5192,Sheet3!L:L,1,FALSE)</f>
        <v>#N/A</v>
      </c>
      <c r="C5192" t="str">
        <f>VLOOKUP(A5192,'ALL - prices'!B:C,2,FALSE)</f>
        <v>Pan American Silver Corp</v>
      </c>
      <c r="D5192" t="str">
        <f>VLOOKUP(A5192,'ALL - prices'!B:I,8,FALSE)</f>
        <v>Materials</v>
      </c>
      <c r="E5192">
        <v>2022</v>
      </c>
      <c r="F5192" t="s">
        <v>681</v>
      </c>
      <c r="G5192" t="str">
        <f t="shared" si="377"/>
        <v>2022-Q3</v>
      </c>
      <c r="H5192" s="4">
        <f>INDEX('ALL - prices'!$J$3:$DY$219,MATCH('COMBINED DATA'!A5192,'ALL - prices'!$B$3:$B$219,0),MATCH('COMBINED DATA'!G5192,'ALL - prices'!$J$1:$DY$1,0))</f>
        <v>20.455200000000001</v>
      </c>
      <c r="I5192" s="14">
        <f t="shared" si="376"/>
        <v>2.2218194441718269</v>
      </c>
      <c r="J5192" s="15">
        <f>INDEX(MarketCap2!$E$2:$AR$224,MATCH(A5192,MarketCap2!$B$2:$B$224,0),MATCH(G5192,MarketCap2!$E$1:$AR$1,0))</f>
        <v>4623150080</v>
      </c>
      <c r="K5192">
        <f t="shared" si="378"/>
        <v>22.254342145193679</v>
      </c>
      <c r="L5192">
        <f>INDEX('PB2'!$D$2:$AQ$224,MATCH(A5192,'PB2'!$B$2:$B$224,0),MATCH(G5192,'PB2'!$D$1:$AQ$1,0))</f>
        <v>1.422611951828</v>
      </c>
      <c r="M5192" s="16">
        <f t="shared" si="379"/>
        <v>0.70293237640457018</v>
      </c>
      <c r="N5192" s="6">
        <f>INDEX('ROA2'!$D$2:$AQ$224,MATCH(A5192,'ROA2'!$B$2:$B$224,0),MATCH(G5192,'ROA2'!$D$1:$AQ$1,0))</f>
        <v>-1.86404800415039</v>
      </c>
      <c r="O5192" s="6">
        <v>3323.5681279999999</v>
      </c>
      <c r="P5192" s="28">
        <v>-6.1217698528882793E-2</v>
      </c>
    </row>
    <row r="5193" spans="1:16" x14ac:dyDescent="0.3">
      <c r="A5193" t="s">
        <v>597</v>
      </c>
      <c r="B5193" t="e">
        <f>VLOOKUP(A5193,Sheet3!L:L,1,FALSE)</f>
        <v>#N/A</v>
      </c>
      <c r="C5193" t="str">
        <f>VLOOKUP(A5193,'ALL - prices'!B:C,2,FALSE)</f>
        <v>Pan American Silver Corp</v>
      </c>
      <c r="D5193" t="str">
        <f>VLOOKUP(A5193,'ALL - prices'!B:I,8,FALSE)</f>
        <v>Materials</v>
      </c>
      <c r="E5193">
        <v>2022</v>
      </c>
      <c r="F5193" t="s">
        <v>682</v>
      </c>
      <c r="G5193" t="str">
        <f t="shared" si="377"/>
        <v>2022-Q4</v>
      </c>
      <c r="H5193" s="4">
        <f>INDEX('ALL - prices'!$J$3:$DY$219,MATCH('COMBINED DATA'!A5193,'ALL - prices'!$B$3:$B$219,0),MATCH('COMBINED DATA'!G5193,'ALL - prices'!$J$1:$DY$1,0))</f>
        <v>20.729700000000001</v>
      </c>
      <c r="I5193" s="14">
        <f t="shared" si="376"/>
        <v>2.227691707238685</v>
      </c>
      <c r="J5193" s="15">
        <f>INDEX(MarketCap2!$E$2:$AR$224,MATCH(A5193,MarketCap2!$B$2:$B$224,0),MATCH(G5193,MarketCap2!$E$1:$AR$1,0))</f>
        <v>4652894208</v>
      </c>
      <c r="K5193">
        <f t="shared" si="378"/>
        <v>22.260755273251288</v>
      </c>
      <c r="L5193">
        <f>INDEX('PB2'!$D$2:$AQ$224,MATCH(A5193,'PB2'!$B$2:$B$224,0),MATCH(G5193,'PB2'!$D$1:$AQ$1,0))</f>
        <v>1.56743705272675</v>
      </c>
      <c r="M5193" s="16">
        <f t="shared" si="379"/>
        <v>0.63798415270353392</v>
      </c>
      <c r="N5193" s="6">
        <f>INDEX('ROA2'!$D$2:$AQ$224,MATCH(A5193,'ROA2'!$B$2:$B$224,0),MATCH(G5193,'ROA2'!$D$1:$AQ$1,0))</f>
        <v>-4.6401782035827601</v>
      </c>
      <c r="O5193" s="6">
        <v>3199.558912</v>
      </c>
      <c r="P5193" s="28">
        <v>-3.7312072815737368E-2</v>
      </c>
    </row>
    <row r="5194" spans="1:16" x14ac:dyDescent="0.3">
      <c r="A5194" t="s">
        <v>597</v>
      </c>
      <c r="B5194" t="e">
        <f>VLOOKUP(A5194,Sheet3!L:L,1,FALSE)</f>
        <v>#N/A</v>
      </c>
      <c r="C5194" t="str">
        <f>VLOOKUP(A5194,'ALL - prices'!B:C,2,FALSE)</f>
        <v>Pan American Silver Corp</v>
      </c>
      <c r="D5194" t="str">
        <f>VLOOKUP(A5194,'ALL - prices'!B:I,8,FALSE)</f>
        <v>Materials</v>
      </c>
      <c r="E5194">
        <v>2023</v>
      </c>
      <c r="F5194" t="s">
        <v>679</v>
      </c>
      <c r="G5194" t="str">
        <f t="shared" si="377"/>
        <v>2023-Q1</v>
      </c>
      <c r="H5194" s="4">
        <f>INDEX('ALL - prices'!$J$3:$DY$219,MATCH('COMBINED DATA'!A5194,'ALL - prices'!$B$3:$B$219,0),MATCH('COMBINED DATA'!G5194,'ALL - prices'!$J$1:$DY$1,0))</f>
        <v>23.197500000000002</v>
      </c>
      <c r="I5194" s="14">
        <f t="shared" si="376"/>
        <v>1.1099243138610857</v>
      </c>
      <c r="J5194" s="15">
        <f>INDEX(MarketCap2!$E$2:$AR$224,MATCH(A5194,MarketCap2!$B$2:$B$224,0),MATCH(G5194,MarketCap2!$E$1:$AR$1,0))</f>
        <v>5176428032</v>
      </c>
      <c r="K5194">
        <f t="shared" si="378"/>
        <v>22.3673810862437</v>
      </c>
      <c r="L5194">
        <f>INDEX('PB2'!$D$2:$AQ$224,MATCH(A5194,'PB2'!$B$2:$B$224,0),MATCH(G5194,'PB2'!$D$1:$AQ$1,0))</f>
        <v>1.3249939680099501</v>
      </c>
      <c r="M5194" s="16">
        <f t="shared" si="379"/>
        <v>0.75472041695550607</v>
      </c>
      <c r="N5194" s="6">
        <f>INDEX('ROA2'!$D$2:$AQ$224,MATCH(A5194,'ROA2'!$B$2:$B$224,0),MATCH(G5194,'ROA2'!$D$1:$AQ$1,0))</f>
        <v>-10.100305557251</v>
      </c>
      <c r="O5194" s="6">
        <v>3248.4979199999998</v>
      </c>
      <c r="P5194" s="28">
        <v>1.5295548338382909E-2</v>
      </c>
    </row>
    <row r="5195" spans="1:16" x14ac:dyDescent="0.3">
      <c r="A5195" t="s">
        <v>597</v>
      </c>
      <c r="B5195" t="e">
        <f>VLOOKUP(A5195,Sheet3!L:L,1,FALSE)</f>
        <v>#N/A</v>
      </c>
      <c r="C5195" t="str">
        <f>VLOOKUP(A5195,'ALL - prices'!B:C,2,FALSE)</f>
        <v>Pan American Silver Corp</v>
      </c>
      <c r="D5195" t="str">
        <f>VLOOKUP(A5195,'ALL - prices'!B:I,8,FALSE)</f>
        <v>Materials</v>
      </c>
      <c r="E5195">
        <v>2023</v>
      </c>
      <c r="F5195" t="s">
        <v>680</v>
      </c>
      <c r="G5195" t="str">
        <f t="shared" si="377"/>
        <v>2023-Q2</v>
      </c>
      <c r="H5195" s="4">
        <f>INDEX('ALL - prices'!$J$3:$DY$219,MATCH('COMBINED DATA'!A5195,'ALL - prices'!$B$3:$B$219,0),MATCH('COMBINED DATA'!G5195,'ALL - prices'!$J$1:$DY$1,0))</f>
        <v>18.317699999999999</v>
      </c>
      <c r="I5195" s="14">
        <f t="shared" si="376"/>
        <v>3.4507479801486478</v>
      </c>
      <c r="J5195" s="15">
        <f>INDEX(MarketCap2!$E$2:$AR$224,MATCH(A5195,MarketCap2!$B$2:$B$224,0),MATCH(G5195,MarketCap2!$E$1:$AR$1,0))</f>
        <v>7033674752</v>
      </c>
      <c r="K5195">
        <f t="shared" si="378"/>
        <v>22.673975130520542</v>
      </c>
      <c r="L5195">
        <f>INDEX('PB2'!$D$2:$AQ$224,MATCH(A5195,'PB2'!$B$2:$B$224,0),MATCH(G5195,'PB2'!$D$1:$AQ$1,0))</f>
        <v>1.08288598060608</v>
      </c>
      <c r="M5195" s="16">
        <f t="shared" si="379"/>
        <v>0.92345825683356841</v>
      </c>
      <c r="N5195" s="6">
        <f>INDEX('ROA2'!$D$2:$AQ$224,MATCH(A5195,'ROA2'!$B$2:$B$224,0),MATCH(G5195,'ROA2'!$D$1:$AQ$1,0))</f>
        <v>-6.3520917892456099</v>
      </c>
      <c r="O5195" s="6">
        <v>9112.6999039999992</v>
      </c>
      <c r="P5195" s="28">
        <v>1.8052041677157669</v>
      </c>
    </row>
    <row r="5196" spans="1:16" x14ac:dyDescent="0.3">
      <c r="A5196" t="s">
        <v>597</v>
      </c>
      <c r="B5196" t="e">
        <f>VLOOKUP(A5196,Sheet3!L:L,1,FALSE)</f>
        <v>#N/A</v>
      </c>
      <c r="C5196" t="str">
        <f>VLOOKUP(A5196,'ALL - prices'!B:C,2,FALSE)</f>
        <v>Pan American Silver Corp</v>
      </c>
      <c r="D5196" t="str">
        <f>VLOOKUP(A5196,'ALL - prices'!B:I,8,FALSE)</f>
        <v>Materials</v>
      </c>
      <c r="E5196">
        <v>2023</v>
      </c>
      <c r="F5196" t="s">
        <v>681</v>
      </c>
      <c r="G5196" t="str">
        <f t="shared" si="377"/>
        <v>2023-Q3</v>
      </c>
      <c r="H5196" s="4">
        <f>INDEX('ALL - prices'!$J$3:$DY$219,MATCH('COMBINED DATA'!A5196,'ALL - prices'!$B$3:$B$219,0),MATCH('COMBINED DATA'!G5196,'ALL - prices'!$J$1:$DY$1,0))</f>
        <v>18.780999999999999</v>
      </c>
      <c r="I5196" s="14">
        <f t="shared" si="376"/>
        <v>3.9593126250019557</v>
      </c>
      <c r="J5196" s="15">
        <f>INDEX(MarketCap2!$E$2:$AR$224,MATCH(A5196,MarketCap2!$B$2:$B$224,0),MATCH(G5196,MarketCap2!$E$1:$AR$1,0))</f>
        <v>7164873216</v>
      </c>
      <c r="K5196">
        <f t="shared" si="378"/>
        <v>22.692456203164198</v>
      </c>
      <c r="L5196">
        <f>INDEX('PB2'!$D$2:$AQ$224,MATCH(A5196,'PB2'!$B$2:$B$224,0),MATCH(G5196,'PB2'!$D$1:$AQ$1,0))</f>
        <v>1.0910379886627199</v>
      </c>
      <c r="M5196" s="16">
        <f t="shared" si="379"/>
        <v>0.91655836954467118</v>
      </c>
      <c r="N5196" s="6">
        <f>INDEX('ROA2'!$D$2:$AQ$224,MATCH(A5196,'ROA2'!$B$2:$B$224,0),MATCH(G5196,'ROA2'!$D$1:$AQ$1,0))</f>
        <v>-4.2371468544006303</v>
      </c>
      <c r="O5196" s="6">
        <v>8962.199552</v>
      </c>
      <c r="P5196" s="28">
        <v>-1.6515451357499145E-2</v>
      </c>
    </row>
    <row r="5197" spans="1:16" x14ac:dyDescent="0.3">
      <c r="A5197" t="s">
        <v>597</v>
      </c>
      <c r="B5197" t="e">
        <f>VLOOKUP(A5197,Sheet3!L:L,1,FALSE)</f>
        <v>#N/A</v>
      </c>
      <c r="C5197" t="str">
        <f>VLOOKUP(A5197,'ALL - prices'!B:C,2,FALSE)</f>
        <v>Pan American Silver Corp</v>
      </c>
      <c r="D5197" t="str">
        <f>VLOOKUP(A5197,'ALL - prices'!B:I,8,FALSE)</f>
        <v>Materials</v>
      </c>
      <c r="E5197">
        <v>2023</v>
      </c>
      <c r="F5197" t="s">
        <v>682</v>
      </c>
      <c r="G5197" t="str">
        <f t="shared" si="377"/>
        <v>2023-Q4</v>
      </c>
      <c r="H5197" s="4">
        <f>INDEX('ALL - prices'!$J$3:$DY$219,MATCH('COMBINED DATA'!A5197,'ALL - prices'!$B$3:$B$219,0),MATCH('COMBINED DATA'!G5197,'ALL - prices'!$J$1:$DY$1,0))</f>
        <v>20.807700000000001</v>
      </c>
      <c r="I5197" s="14">
        <f t="shared" si="376"/>
        <v>3.9876465418213844</v>
      </c>
      <c r="J5197" s="15">
        <f>INDEX(MarketCap2!$E$2:$AR$224,MATCH(A5197,MarketCap2!$B$2:$B$224,0),MATCH(G5197,MarketCap2!$E$1:$AR$1,0))</f>
        <v>7882818048</v>
      </c>
      <c r="K5197">
        <f t="shared" si="378"/>
        <v>22.787951297189867</v>
      </c>
      <c r="L5197">
        <f>INDEX('PB2'!$D$2:$AQ$224,MATCH(A5197,'PB2'!$B$2:$B$224,0),MATCH(G5197,'PB2'!$D$1:$AQ$1,0))</f>
        <v>1.2544970512390099</v>
      </c>
      <c r="M5197" s="16">
        <f t="shared" si="379"/>
        <v>0.79713220450565847</v>
      </c>
      <c r="N5197" s="6">
        <f>INDEX('ROA2'!$D$2:$AQ$224,MATCH(A5197,'ROA2'!$B$2:$B$224,0),MATCH(G5197,'ROA2'!$D$1:$AQ$1,0))</f>
        <v>-3.9233210086822501</v>
      </c>
      <c r="O5197" s="6">
        <v>7534.0001279999997</v>
      </c>
      <c r="P5197" s="28">
        <v>-0.15935813699676929</v>
      </c>
    </row>
    <row r="5198" spans="1:16" x14ac:dyDescent="0.3">
      <c r="A5198" t="s">
        <v>597</v>
      </c>
      <c r="B5198" t="e">
        <f>VLOOKUP(A5198,Sheet3!L:L,1,FALSE)</f>
        <v>#N/A</v>
      </c>
      <c r="C5198" t="str">
        <f>VLOOKUP(A5198,'ALL - prices'!B:C,2,FALSE)</f>
        <v>Pan American Silver Corp</v>
      </c>
      <c r="D5198" t="str">
        <f>VLOOKUP(A5198,'ALL - prices'!B:I,8,FALSE)</f>
        <v>Materials</v>
      </c>
      <c r="E5198" s="18">
        <v>2024</v>
      </c>
      <c r="F5198" t="s">
        <v>679</v>
      </c>
      <c r="G5198" t="str">
        <f t="shared" si="377"/>
        <v>2024-Q1</v>
      </c>
      <c r="H5198" s="4">
        <f>INDEX('ALL - prices'!$J$3:$DY$219,MATCH('COMBINED DATA'!A5198,'ALL - prices'!$B$3:$B$219,0),MATCH('COMBINED DATA'!G5198,'ALL - prices'!$J$1:$DY$1,0))</f>
        <v>19.8033</v>
      </c>
      <c r="I5198" s="14" t="s">
        <v>769</v>
      </c>
      <c r="J5198" s="15">
        <f>INDEX(MarketCap2!$E$2:$AR$224,MATCH(A5198,MarketCap2!$B$2:$B$224,0),MATCH(G5198,MarketCap2!$E$1:$AR$1,0))</f>
        <v>7446353408</v>
      </c>
      <c r="K5198">
        <f t="shared" si="378"/>
        <v>22.730990274069431</v>
      </c>
      <c r="L5198">
        <f>INDEX('PB2'!$D$2:$AQ$224,MATCH(A5198,'PB2'!$B$2:$B$224,0),MATCH(G5198,'PB2'!$D$1:$AQ$1,0))</f>
        <v>1.17258501052856</v>
      </c>
      <c r="M5198" s="16">
        <f t="shared" si="379"/>
        <v>0.8528166325009009</v>
      </c>
      <c r="N5198" s="6">
        <f>INDEX('ROA2'!$D$2:$AQ$224,MATCH(A5198,'ROA2'!$B$2:$B$224,0),MATCH(G5198,'ROA2'!$D$1:$AQ$1,0))</f>
        <v>-2.0226359367370601</v>
      </c>
      <c r="O5198" s="6">
        <v>7213.1000320000003</v>
      </c>
      <c r="P5198" s="28">
        <v>-4.2593587808338225E-2</v>
      </c>
    </row>
    <row r="5199" spans="1:16" x14ac:dyDescent="0.3">
      <c r="A5199" t="s">
        <v>597</v>
      </c>
      <c r="B5199" t="e">
        <f>VLOOKUP(A5199,Sheet3!L:L,1,FALSE)</f>
        <v>#N/A</v>
      </c>
      <c r="C5199" t="str">
        <f>VLOOKUP(A5199,'ALL - prices'!B:C,2,FALSE)</f>
        <v>Pan American Silver Corp</v>
      </c>
      <c r="D5199" t="str">
        <f>VLOOKUP(A5199,'ALL - prices'!B:I,8,FALSE)</f>
        <v>Materials</v>
      </c>
      <c r="E5199" s="18">
        <v>2024</v>
      </c>
      <c r="F5199" t="s">
        <v>680</v>
      </c>
      <c r="G5199" t="str">
        <f t="shared" si="377"/>
        <v>2024-Q2</v>
      </c>
      <c r="H5199" s="4">
        <f>INDEX('ALL - prices'!$J$3:$DY$219,MATCH('COMBINED DATA'!A5199,'ALL - prices'!$B$3:$B$219,0),MATCH('COMBINED DATA'!G5199,'ALL - prices'!$J$1:$DY$1,0))</f>
        <v>26.497499999999999</v>
      </c>
      <c r="I5199" s="14" t="s">
        <v>769</v>
      </c>
      <c r="J5199" s="15">
        <f>INDEX(MarketCap2!$E$2:$AR$224,MATCH(A5199,MarketCap2!$B$2:$B$224,0),MATCH(G5199,MarketCap2!$E$1:$AR$1,0))</f>
        <v>9868955648</v>
      </c>
      <c r="K5199">
        <f t="shared" si="378"/>
        <v>23.012659874053835</v>
      </c>
      <c r="L5199">
        <f>INDEX('PB2'!$D$2:$AQ$224,MATCH(A5199,'PB2'!$B$2:$B$224,0),MATCH(G5199,'PB2'!$D$1:$AQ$1,0))</f>
        <v>1.5651880502700799</v>
      </c>
      <c r="M5199" s="16">
        <f t="shared" si="379"/>
        <v>0.63890086550778724</v>
      </c>
      <c r="N5199" s="6">
        <f>INDEX('ROA2'!$D$2:$AQ$224,MATCH(A5199,'ROA2'!$B$2:$B$224,0),MATCH(G5199,'ROA2'!$D$1:$AQ$1,0))</f>
        <v>-1.8909759521484399</v>
      </c>
      <c r="O5199" s="6">
        <v>7080</v>
      </c>
      <c r="P5199" s="28">
        <v>-1.8452542098337597E-2</v>
      </c>
    </row>
    <row r="5200" spans="1:16" x14ac:dyDescent="0.3">
      <c r="A5200" t="s">
        <v>597</v>
      </c>
      <c r="B5200" t="e">
        <f>VLOOKUP(A5200,Sheet3!L:L,1,FALSE)</f>
        <v>#N/A</v>
      </c>
      <c r="C5200" t="str">
        <f>VLOOKUP(A5200,'ALL - prices'!B:C,2,FALSE)</f>
        <v>Pan American Silver Corp</v>
      </c>
      <c r="D5200" t="str">
        <f>VLOOKUP(A5200,'ALL - prices'!B:I,8,FALSE)</f>
        <v>Materials</v>
      </c>
      <c r="E5200" s="18">
        <v>2024</v>
      </c>
      <c r="F5200" t="s">
        <v>681</v>
      </c>
      <c r="G5200" t="str">
        <f t="shared" si="377"/>
        <v>2024-Q3</v>
      </c>
      <c r="H5200" s="4">
        <f>INDEX('ALL - prices'!$J$3:$DY$219,MATCH('COMBINED DATA'!A5200,'ALL - prices'!$B$3:$B$219,0),MATCH('COMBINED DATA'!G5200,'ALL - prices'!$J$1:$DY$1,0))</f>
        <v>27.656400000000001</v>
      </c>
      <c r="I5200" s="14" t="s">
        <v>769</v>
      </c>
      <c r="J5200" s="15">
        <f>INDEX(MarketCap2!$E$2:$AR$224,MATCH(A5200,MarketCap2!$B$2:$B$224,0),MATCH(G5200,MarketCap2!$E$1:$AR$1,0))</f>
        <v>10251143168</v>
      </c>
      <c r="K5200">
        <f t="shared" si="378"/>
        <v>23.050655064897345</v>
      </c>
      <c r="L5200">
        <f>INDEX('PB2'!$D$2:$AQ$224,MATCH(A5200,'PB2'!$B$2:$B$224,0),MATCH(G5200,'PB2'!$D$1:$AQ$1,0))</f>
        <v>1.63849496841431</v>
      </c>
      <c r="M5200" s="16">
        <f t="shared" si="379"/>
        <v>0.61031618605931537</v>
      </c>
      <c r="N5200" s="6">
        <f>INDEX('ROA2'!$D$2:$AQ$224,MATCH(A5200,'ROA2'!$B$2:$B$224,0),MATCH(G5200,'ROA2'!$D$1:$AQ$1,0))</f>
        <v>-1.78182101249695</v>
      </c>
      <c r="O5200" s="6">
        <v>7043.8999039999999</v>
      </c>
      <c r="P5200" s="28">
        <v>-5.0988836158192266E-3</v>
      </c>
    </row>
    <row r="5201" spans="1:16" x14ac:dyDescent="0.3">
      <c r="A5201" t="s">
        <v>597</v>
      </c>
      <c r="B5201" t="e">
        <f>VLOOKUP(A5201,Sheet3!L:L,1,FALSE)</f>
        <v>#N/A</v>
      </c>
      <c r="C5201" t="str">
        <f>VLOOKUP(A5201,'ALL - prices'!B:C,2,FALSE)</f>
        <v>Pan American Silver Corp</v>
      </c>
      <c r="D5201" t="str">
        <f>VLOOKUP(A5201,'ALL - prices'!B:I,8,FALSE)</f>
        <v>Materials</v>
      </c>
      <c r="E5201" s="18">
        <v>2024</v>
      </c>
      <c r="F5201" t="s">
        <v>682</v>
      </c>
      <c r="G5201" t="str">
        <f t="shared" si="377"/>
        <v>2024-Q4</v>
      </c>
      <c r="H5201" s="4">
        <f>INDEX('ALL - prices'!$J$3:$DY$219,MATCH('COMBINED DATA'!A5201,'ALL - prices'!$B$3:$B$219,0),MATCH('COMBINED DATA'!G5201,'ALL - prices'!$J$1:$DY$1,0))</f>
        <v>28.612500000000001</v>
      </c>
      <c r="I5201" s="14" t="s">
        <v>769</v>
      </c>
      <c r="J5201" s="15">
        <f>INDEX(MarketCap2!$E$2:$AR$224,MATCH(A5201,MarketCap2!$B$2:$B$224,0),MATCH(G5201,MarketCap2!$E$1:$AR$1,0))</f>
        <v>10556299264</v>
      </c>
      <c r="K5201">
        <f t="shared" si="378"/>
        <v>23.079988605318256</v>
      </c>
      <c r="L5201">
        <f>INDEX('PB2'!$D$2:$AQ$224,MATCH(A5201,'PB2'!$B$2:$B$224,0),MATCH(G5201,'PB2'!$D$1:$AQ$1,0))</f>
        <v>1.58369998996274</v>
      </c>
      <c r="M5201" s="16">
        <f t="shared" si="379"/>
        <v>0.63143272484552282</v>
      </c>
      <c r="N5201" s="6">
        <f>INDEX('ROA2'!$D$2:$AQ$224,MATCH(A5201,'ROA2'!$B$2:$B$224,0),MATCH(G5201,'ROA2'!$D$1:$AQ$1,0))</f>
        <v>-0.87294000387191795</v>
      </c>
      <c r="O5201" s="6">
        <v>7152</v>
      </c>
      <c r="P5201" s="28">
        <v>1.5346625800093159E-2</v>
      </c>
    </row>
    <row r="5202" spans="1:16" x14ac:dyDescent="0.3">
      <c r="A5202" t="s">
        <v>598</v>
      </c>
      <c r="B5202" t="e">
        <f>VLOOKUP(A5202,Sheet3!L:L,1,FALSE)</f>
        <v>#N/A</v>
      </c>
      <c r="C5202" t="str">
        <f>VLOOKUP(A5202,'ALL - prices'!B:C,2,FALSE)</f>
        <v>Premium Brands Holdings Corp</v>
      </c>
      <c r="D5202" t="str">
        <f>VLOOKUP(A5202,'ALL - prices'!B:I,8,FALSE)</f>
        <v>Consumer Staples</v>
      </c>
      <c r="E5202">
        <v>2015</v>
      </c>
      <c r="F5202" t="s">
        <v>679</v>
      </c>
      <c r="G5202" t="str">
        <f t="shared" si="377"/>
        <v>2015-Q1</v>
      </c>
      <c r="H5202" s="4">
        <f>INDEX('ALL - prices'!$J$3:$DY$219,MATCH('COMBINED DATA'!A5202,'ALL - prices'!$B$3:$B$219,0),MATCH('COMBINED DATA'!G5202,'ALL - prices'!$J$1:$DY$1,0))</f>
        <v>21.481400000000001</v>
      </c>
      <c r="I5202" s="14">
        <f t="shared" ref="I5202:I5237" si="380">STDEV(H5203:H5206)</f>
        <v>8.5872331166680418</v>
      </c>
      <c r="J5202" s="15">
        <f>INDEX(MarketCap2!$E$2:$AR$224,MATCH(A5202,MarketCap2!$B$2:$B$224,0),MATCH(G5202,MarketCap2!$E$1:$AR$1,0))</f>
        <v>664832512</v>
      </c>
      <c r="K5202">
        <f t="shared" si="378"/>
        <v>20.31504570524352</v>
      </c>
      <c r="L5202">
        <f>INDEX('PB2'!$D$2:$AQ$224,MATCH(A5202,'PB2'!$B$2:$B$224,0),MATCH(G5202,'PB2'!$D$1:$AQ$1,0))</f>
        <v>2.8990459442138699</v>
      </c>
      <c r="M5202" s="16">
        <f t="shared" si="379"/>
        <v>0.344941066558767</v>
      </c>
      <c r="N5202" s="6">
        <f>INDEX('ROA2'!$D$2:$AQ$224,MATCH(A5202,'ROA2'!$B$2:$B$224,0),MATCH(G5202,'ROA2'!$D$1:$AQ$1,0))</f>
        <v>1.62132596969604</v>
      </c>
      <c r="O5202" s="6">
        <v>739.14700800000003</v>
      </c>
      <c r="P5202" s="28">
        <v>3.8857073716309859E-3</v>
      </c>
    </row>
    <row r="5203" spans="1:16" x14ac:dyDescent="0.3">
      <c r="A5203" t="s">
        <v>598</v>
      </c>
      <c r="B5203" t="e">
        <f>VLOOKUP(A5203,Sheet3!L:L,1,FALSE)</f>
        <v>#N/A</v>
      </c>
      <c r="C5203" t="str">
        <f>VLOOKUP(A5203,'ALL - prices'!B:C,2,FALSE)</f>
        <v>Premium Brands Holdings Corp</v>
      </c>
      <c r="D5203" t="str">
        <f>VLOOKUP(A5203,'ALL - prices'!B:I,8,FALSE)</f>
        <v>Consumer Staples</v>
      </c>
      <c r="E5203">
        <v>2015</v>
      </c>
      <c r="F5203" t="s">
        <v>680</v>
      </c>
      <c r="G5203" t="str">
        <f t="shared" si="377"/>
        <v>2015-Q2</v>
      </c>
      <c r="H5203" s="4">
        <f>INDEX('ALL - prices'!$J$3:$DY$219,MATCH('COMBINED DATA'!A5203,'ALL - prices'!$B$3:$B$219,0),MATCH('COMBINED DATA'!G5203,'ALL - prices'!$J$1:$DY$1,0))</f>
        <v>23.914000000000001</v>
      </c>
      <c r="I5203" s="14">
        <f t="shared" si="380"/>
        <v>9.294379338073071</v>
      </c>
      <c r="J5203" s="15">
        <f>INDEX(MarketCap2!$E$2:$AR$224,MATCH(A5203,MarketCap2!$B$2:$B$224,0),MATCH(G5203,MarketCap2!$E$1:$AR$1,0))</f>
        <v>812190848</v>
      </c>
      <c r="K5203">
        <f t="shared" si="378"/>
        <v>20.515245904992433</v>
      </c>
      <c r="L5203">
        <f>INDEX('PB2'!$D$2:$AQ$224,MATCH(A5203,'PB2'!$B$2:$B$224,0),MATCH(G5203,'PB2'!$D$1:$AQ$1,0))</f>
        <v>3.4343640804290798</v>
      </c>
      <c r="M5203" s="16">
        <f t="shared" si="379"/>
        <v>0.2911747201464624</v>
      </c>
      <c r="N5203" s="6">
        <f>INDEX('ROA2'!$D$2:$AQ$224,MATCH(A5203,'ROA2'!$B$2:$B$224,0),MATCH(G5203,'ROA2'!$D$1:$AQ$1,0))</f>
        <v>1.8381990194320701</v>
      </c>
      <c r="O5203" s="6">
        <v>752.782016</v>
      </c>
      <c r="P5203" s="28">
        <v>1.8446950136338739E-2</v>
      </c>
    </row>
    <row r="5204" spans="1:16" x14ac:dyDescent="0.3">
      <c r="A5204" t="s">
        <v>598</v>
      </c>
      <c r="B5204" t="e">
        <f>VLOOKUP(A5204,Sheet3!L:L,1,FALSE)</f>
        <v>#N/A</v>
      </c>
      <c r="C5204" t="str">
        <f>VLOOKUP(A5204,'ALL - prices'!B:C,2,FALSE)</f>
        <v>Premium Brands Holdings Corp</v>
      </c>
      <c r="D5204" t="str">
        <f>VLOOKUP(A5204,'ALL - prices'!B:I,8,FALSE)</f>
        <v>Consumer Staples</v>
      </c>
      <c r="E5204">
        <v>2015</v>
      </c>
      <c r="F5204" t="s">
        <v>681</v>
      </c>
      <c r="G5204" t="str">
        <f t="shared" si="377"/>
        <v>2015-Q3</v>
      </c>
      <c r="H5204" s="4">
        <f>INDEX('ALL - prices'!$J$3:$DY$219,MATCH('COMBINED DATA'!A5204,'ALL - prices'!$B$3:$B$219,0),MATCH('COMBINED DATA'!G5204,'ALL - prices'!$J$1:$DY$1,0))</f>
        <v>23.595800000000001</v>
      </c>
      <c r="I5204" s="14">
        <f t="shared" si="380"/>
        <v>7.9737030804910871</v>
      </c>
      <c r="J5204" s="15">
        <f>INDEX(MarketCap2!$E$2:$AR$224,MATCH(A5204,MarketCap2!$B$2:$B$224,0),MATCH(G5204,MarketCap2!$E$1:$AR$1,0))</f>
        <v>793956928</v>
      </c>
      <c r="K5204">
        <f t="shared" si="378"/>
        <v>20.492539770888612</v>
      </c>
      <c r="L5204">
        <f>INDEX('PB2'!$D$2:$AQ$224,MATCH(A5204,'PB2'!$B$2:$B$224,0),MATCH(G5204,'PB2'!$D$1:$AQ$1,0))</f>
        <v>3.0930490493774401</v>
      </c>
      <c r="M5204" s="16">
        <f t="shared" si="379"/>
        <v>0.32330557454343539</v>
      </c>
      <c r="N5204" s="6">
        <f>INDEX('ROA2'!$D$2:$AQ$224,MATCH(A5204,'ROA2'!$B$2:$B$224,0),MATCH(G5204,'ROA2'!$D$1:$AQ$1,0))</f>
        <v>-0.15020300447940799</v>
      </c>
      <c r="O5204" s="6">
        <v>754.331008</v>
      </c>
      <c r="P5204" s="28">
        <v>2.0576899647932055E-3</v>
      </c>
    </row>
    <row r="5205" spans="1:16" x14ac:dyDescent="0.3">
      <c r="A5205" t="s">
        <v>598</v>
      </c>
      <c r="B5205" t="e">
        <f>VLOOKUP(A5205,Sheet3!L:L,1,FALSE)</f>
        <v>#N/A</v>
      </c>
      <c r="C5205" t="str">
        <f>VLOOKUP(A5205,'ALL - prices'!B:C,2,FALSE)</f>
        <v>Premium Brands Holdings Corp</v>
      </c>
      <c r="D5205" t="str">
        <f>VLOOKUP(A5205,'ALL - prices'!B:I,8,FALSE)</f>
        <v>Consumer Staples</v>
      </c>
      <c r="E5205">
        <v>2015</v>
      </c>
      <c r="F5205" t="s">
        <v>682</v>
      </c>
      <c r="G5205" t="str">
        <f t="shared" si="377"/>
        <v>2015-Q4</v>
      </c>
      <c r="H5205" s="4">
        <f>INDEX('ALL - prices'!$J$3:$DY$219,MATCH('COMBINED DATA'!A5205,'ALL - prices'!$B$3:$B$219,0),MATCH('COMBINED DATA'!G5205,'ALL - prices'!$J$1:$DY$1,0))</f>
        <v>29.017399999999999</v>
      </c>
      <c r="I5205" s="14">
        <f t="shared" si="380"/>
        <v>5.6713349530041413</v>
      </c>
      <c r="J5205" s="15">
        <f>INDEX(MarketCap2!$E$2:$AR$224,MATCH(A5205,MarketCap2!$B$2:$B$224,0),MATCH(G5205,MarketCap2!$E$1:$AR$1,0))</f>
        <v>967633216</v>
      </c>
      <c r="K5205">
        <f t="shared" si="378"/>
        <v>20.690363664345753</v>
      </c>
      <c r="L5205">
        <f>INDEX('PB2'!$D$2:$AQ$224,MATCH(A5205,'PB2'!$B$2:$B$224,0),MATCH(G5205,'PB2'!$D$1:$AQ$1,0))</f>
        <v>3.3489151000976598</v>
      </c>
      <c r="M5205" s="16">
        <f t="shared" si="379"/>
        <v>0.29860416585981481</v>
      </c>
      <c r="N5205" s="6">
        <f>INDEX('ROA2'!$D$2:$AQ$224,MATCH(A5205,'ROA2'!$B$2:$B$224,0),MATCH(G5205,'ROA2'!$D$1:$AQ$1,0))</f>
        <v>0.52923202514648404</v>
      </c>
      <c r="O5205" s="6">
        <v>835.04902400000003</v>
      </c>
      <c r="P5205" s="28">
        <v>0.10700609565820743</v>
      </c>
    </row>
    <row r="5206" spans="1:16" x14ac:dyDescent="0.3">
      <c r="A5206" t="s">
        <v>598</v>
      </c>
      <c r="B5206" t="e">
        <f>VLOOKUP(A5206,Sheet3!L:L,1,FALSE)</f>
        <v>#N/A</v>
      </c>
      <c r="C5206" t="str">
        <f>VLOOKUP(A5206,'ALL - prices'!B:C,2,FALSE)</f>
        <v>Premium Brands Holdings Corp</v>
      </c>
      <c r="D5206" t="str">
        <f>VLOOKUP(A5206,'ALL - prices'!B:I,8,FALSE)</f>
        <v>Consumer Staples</v>
      </c>
      <c r="E5206">
        <v>2016</v>
      </c>
      <c r="F5206" t="s">
        <v>679</v>
      </c>
      <c r="G5206" t="str">
        <f t="shared" si="377"/>
        <v>2016-Q1</v>
      </c>
      <c r="H5206" s="4">
        <f>INDEX('ALL - prices'!$J$3:$DY$219,MATCH('COMBINED DATA'!A5206,'ALL - prices'!$B$3:$B$219,0),MATCH('COMBINED DATA'!G5206,'ALL - prices'!$J$1:$DY$1,0))</f>
        <v>41.949199999999998</v>
      </c>
      <c r="I5206" s="14">
        <f t="shared" si="380"/>
        <v>10.598789730396881</v>
      </c>
      <c r="J5206" s="15">
        <f>INDEX(MarketCap2!$E$2:$AR$224,MATCH(A5206,MarketCap2!$B$2:$B$224,0),MATCH(G5206,MarketCap2!$E$1:$AR$1,0))</f>
        <v>1494923520</v>
      </c>
      <c r="K5206">
        <f t="shared" si="378"/>
        <v>21.125340885289852</v>
      </c>
      <c r="L5206">
        <f>INDEX('PB2'!$D$2:$AQ$224,MATCH(A5206,'PB2'!$B$2:$B$224,0),MATCH(G5206,'PB2'!$D$1:$AQ$1,0))</f>
        <v>4.3611969947814897</v>
      </c>
      <c r="M5206" s="16">
        <f t="shared" si="379"/>
        <v>0.22929484753763188</v>
      </c>
      <c r="N5206" s="6">
        <f>INDEX('ROA2'!$D$2:$AQ$224,MATCH(A5206,'ROA2'!$B$2:$B$224,0),MATCH(G5206,'ROA2'!$D$1:$AQ$1,0))</f>
        <v>1.4532560110092201</v>
      </c>
      <c r="O5206" s="6">
        <v>856.16697599999998</v>
      </c>
      <c r="P5206" s="28">
        <v>2.528947569909374E-2</v>
      </c>
    </row>
    <row r="5207" spans="1:16" x14ac:dyDescent="0.3">
      <c r="A5207" t="s">
        <v>598</v>
      </c>
      <c r="B5207" t="e">
        <f>VLOOKUP(A5207,Sheet3!L:L,1,FALSE)</f>
        <v>#N/A</v>
      </c>
      <c r="C5207" t="str">
        <f>VLOOKUP(A5207,'ALL - prices'!B:C,2,FALSE)</f>
        <v>Premium Brands Holdings Corp</v>
      </c>
      <c r="D5207" t="str">
        <f>VLOOKUP(A5207,'ALL - prices'!B:I,8,FALSE)</f>
        <v>Consumer Staples</v>
      </c>
      <c r="E5207">
        <v>2016</v>
      </c>
      <c r="F5207" t="s">
        <v>680</v>
      </c>
      <c r="G5207" t="str">
        <f t="shared" si="377"/>
        <v>2016-Q2</v>
      </c>
      <c r="H5207" s="4">
        <f>INDEX('ALL - prices'!$J$3:$DY$219,MATCH('COMBINED DATA'!A5207,'ALL - prices'!$B$3:$B$219,0),MATCH('COMBINED DATA'!G5207,'ALL - prices'!$J$1:$DY$1,0))</f>
        <v>41.934399999999997</v>
      </c>
      <c r="I5207" s="14">
        <f t="shared" si="380"/>
        <v>11.620209915882114</v>
      </c>
      <c r="J5207" s="15">
        <f>INDEX(MarketCap2!$E$2:$AR$224,MATCH(A5207,MarketCap2!$B$2:$B$224,0),MATCH(G5207,MarketCap2!$E$1:$AR$1,0))</f>
        <v>1576052608</v>
      </c>
      <c r="K5207">
        <f t="shared" si="378"/>
        <v>21.178189208535635</v>
      </c>
      <c r="L5207">
        <f>INDEX('PB2'!$D$2:$AQ$224,MATCH(A5207,'PB2'!$B$2:$B$224,0),MATCH(G5207,'PB2'!$D$1:$AQ$1,0))</f>
        <v>4.1063089370727504</v>
      </c>
      <c r="M5207" s="16">
        <f t="shared" si="379"/>
        <v>0.24352770707818841</v>
      </c>
      <c r="N5207" s="6">
        <f>INDEX('ROA2'!$D$2:$AQ$224,MATCH(A5207,'ROA2'!$B$2:$B$224,0),MATCH(G5207,'ROA2'!$D$1:$AQ$1,0))</f>
        <v>2.17581391334534</v>
      </c>
      <c r="O5207" s="6">
        <v>827.50003200000003</v>
      </c>
      <c r="P5207" s="28">
        <v>-3.3482889206882867E-2</v>
      </c>
    </row>
    <row r="5208" spans="1:16" x14ac:dyDescent="0.3">
      <c r="A5208" t="s">
        <v>598</v>
      </c>
      <c r="B5208" t="e">
        <f>VLOOKUP(A5208,Sheet3!L:L,1,FALSE)</f>
        <v>#N/A</v>
      </c>
      <c r="C5208" t="str">
        <f>VLOOKUP(A5208,'ALL - prices'!B:C,2,FALSE)</f>
        <v>Premium Brands Holdings Corp</v>
      </c>
      <c r="D5208" t="str">
        <f>VLOOKUP(A5208,'ALL - prices'!B:I,8,FALSE)</f>
        <v>Consumer Staples</v>
      </c>
      <c r="E5208">
        <v>2016</v>
      </c>
      <c r="F5208" t="s">
        <v>681</v>
      </c>
      <c r="G5208" t="str">
        <f t="shared" si="377"/>
        <v>2016-Q3</v>
      </c>
      <c r="H5208" s="4">
        <f>INDEX('ALL - prices'!$J$3:$DY$219,MATCH('COMBINED DATA'!A5208,'ALL - prices'!$B$3:$B$219,0),MATCH('COMBINED DATA'!G5208,'ALL - prices'!$J$1:$DY$1,0))</f>
        <v>47.921500000000002</v>
      </c>
      <c r="I5208" s="14">
        <f t="shared" si="380"/>
        <v>10.732339833574647</v>
      </c>
      <c r="J5208" s="15">
        <f>INDEX(MarketCap2!$E$2:$AR$224,MATCH(A5208,MarketCap2!$B$2:$B$224,0),MATCH(G5208,MarketCap2!$E$1:$AR$1,0))</f>
        <v>1822133376</v>
      </c>
      <c r="K5208">
        <f t="shared" si="378"/>
        <v>21.323273836178508</v>
      </c>
      <c r="L5208">
        <f>INDEX('PB2'!$D$2:$AQ$224,MATCH(A5208,'PB2'!$B$2:$B$224,0),MATCH(G5208,'PB2'!$D$1:$AQ$1,0))</f>
        <v>4.6349778175354004</v>
      </c>
      <c r="M5208" s="16">
        <f t="shared" si="379"/>
        <v>0.21575076286594597</v>
      </c>
      <c r="N5208" s="6">
        <f>INDEX('ROA2'!$D$2:$AQ$224,MATCH(A5208,'ROA2'!$B$2:$B$224,0),MATCH(G5208,'ROA2'!$D$1:$AQ$1,0))</f>
        <v>5.2646951675415004</v>
      </c>
      <c r="O5208" s="6">
        <v>995.4</v>
      </c>
      <c r="P5208" s="28">
        <v>0.20290025559781483</v>
      </c>
    </row>
    <row r="5209" spans="1:16" x14ac:dyDescent="0.3">
      <c r="A5209" t="s">
        <v>598</v>
      </c>
      <c r="B5209" t="e">
        <f>VLOOKUP(A5209,Sheet3!L:L,1,FALSE)</f>
        <v>#N/A</v>
      </c>
      <c r="C5209" t="str">
        <f>VLOOKUP(A5209,'ALL - prices'!B:C,2,FALSE)</f>
        <v>Premium Brands Holdings Corp</v>
      </c>
      <c r="D5209" t="str">
        <f>VLOOKUP(A5209,'ALL - prices'!B:I,8,FALSE)</f>
        <v>Consumer Staples</v>
      </c>
      <c r="E5209">
        <v>2016</v>
      </c>
      <c r="F5209" t="s">
        <v>682</v>
      </c>
      <c r="G5209" t="str">
        <f t="shared" si="377"/>
        <v>2016-Q4</v>
      </c>
      <c r="H5209" s="4">
        <f>INDEX('ALL - prices'!$J$3:$DY$219,MATCH('COMBINED DATA'!A5209,'ALL - prices'!$B$3:$B$219,0),MATCH('COMBINED DATA'!G5209,'ALL - prices'!$J$1:$DY$1,0))</f>
        <v>53.7774</v>
      </c>
      <c r="I5209" s="14">
        <f t="shared" si="380"/>
        <v>6.6432128749950472</v>
      </c>
      <c r="J5209" s="15">
        <f>INDEX(MarketCap2!$E$2:$AR$224,MATCH(A5209,MarketCap2!$B$2:$B$224,0),MATCH(G5209,MarketCap2!$E$1:$AR$1,0))</f>
        <v>2058635392</v>
      </c>
      <c r="K5209">
        <f t="shared" si="378"/>
        <v>21.445309169175538</v>
      </c>
      <c r="L5209">
        <f>INDEX('PB2'!$D$2:$AQ$224,MATCH(A5209,'PB2'!$B$2:$B$224,0),MATCH(G5209,'PB2'!$D$1:$AQ$1,0))</f>
        <v>4.82509517669678</v>
      </c>
      <c r="M5209" s="16">
        <f t="shared" si="379"/>
        <v>0.20724979785468017</v>
      </c>
      <c r="N5209" s="6">
        <f>INDEX('ROA2'!$D$2:$AQ$224,MATCH(A5209,'ROA2'!$B$2:$B$224,0),MATCH(G5209,'ROA2'!$D$1:$AQ$1,0))</f>
        <v>6.2610287666320801</v>
      </c>
      <c r="O5209" s="6">
        <v>1000.4</v>
      </c>
      <c r="P5209" s="28">
        <v>5.0231062889290736E-3</v>
      </c>
    </row>
    <row r="5210" spans="1:16" x14ac:dyDescent="0.3">
      <c r="A5210" t="s">
        <v>598</v>
      </c>
      <c r="B5210" t="e">
        <f>VLOOKUP(A5210,Sheet3!L:L,1,FALSE)</f>
        <v>#N/A</v>
      </c>
      <c r="C5210" t="str">
        <f>VLOOKUP(A5210,'ALL - prices'!B:C,2,FALSE)</f>
        <v>Premium Brands Holdings Corp</v>
      </c>
      <c r="D5210" t="str">
        <f>VLOOKUP(A5210,'ALL - prices'!B:I,8,FALSE)</f>
        <v>Consumer Staples</v>
      </c>
      <c r="E5210">
        <v>2017</v>
      </c>
      <c r="F5210" t="s">
        <v>679</v>
      </c>
      <c r="G5210" t="str">
        <f t="shared" si="377"/>
        <v>2017-Q1</v>
      </c>
      <c r="H5210" s="4">
        <f>INDEX('ALL - prices'!$J$3:$DY$219,MATCH('COMBINED DATA'!A5210,'ALL - prices'!$B$3:$B$219,0),MATCH('COMBINED DATA'!G5210,'ALL - prices'!$J$1:$DY$1,0))</f>
        <v>66.741200000000006</v>
      </c>
      <c r="I5210" s="14">
        <f t="shared" si="380"/>
        <v>9.0014313700192563</v>
      </c>
      <c r="J5210" s="15">
        <f>INDEX(MarketCap2!$E$2:$AR$224,MATCH(A5210,MarketCap2!$B$2:$B$224,0),MATCH(G5210,MarketCap2!$E$1:$AR$1,0))</f>
        <v>2542599424</v>
      </c>
      <c r="K5210">
        <f t="shared" si="378"/>
        <v>21.656452789940509</v>
      </c>
      <c r="L5210">
        <f>INDEX('PB2'!$D$2:$AQ$224,MATCH(A5210,'PB2'!$B$2:$B$224,0),MATCH(G5210,'PB2'!$D$1:$AQ$1,0))</f>
        <v>5.9573078155517596</v>
      </c>
      <c r="M5210" s="16">
        <f t="shared" si="379"/>
        <v>0.16786105921696126</v>
      </c>
      <c r="N5210" s="6">
        <f>INDEX('ROA2'!$D$2:$AQ$224,MATCH(A5210,'ROA2'!$B$2:$B$224,0),MATCH(G5210,'ROA2'!$D$1:$AQ$1,0))</f>
        <v>6.96921586990356</v>
      </c>
      <c r="O5210" s="6">
        <v>1121.1000320000001</v>
      </c>
      <c r="P5210" s="28">
        <v>0.12065177129148348</v>
      </c>
    </row>
    <row r="5211" spans="1:16" x14ac:dyDescent="0.3">
      <c r="A5211" t="s">
        <v>598</v>
      </c>
      <c r="B5211" t="e">
        <f>VLOOKUP(A5211,Sheet3!L:L,1,FALSE)</f>
        <v>#N/A</v>
      </c>
      <c r="C5211" t="str">
        <f>VLOOKUP(A5211,'ALL - prices'!B:C,2,FALSE)</f>
        <v>Premium Brands Holdings Corp</v>
      </c>
      <c r="D5211" t="str">
        <f>VLOOKUP(A5211,'ALL - prices'!B:I,8,FALSE)</f>
        <v>Consumer Staples</v>
      </c>
      <c r="E5211">
        <v>2017</v>
      </c>
      <c r="F5211" t="s">
        <v>680</v>
      </c>
      <c r="G5211" t="str">
        <f t="shared" si="377"/>
        <v>2017-Q2</v>
      </c>
      <c r="H5211" s="4">
        <f>INDEX('ALL - prices'!$J$3:$DY$219,MATCH('COMBINED DATA'!A5211,'ALL - prices'!$B$3:$B$219,0),MATCH('COMBINED DATA'!G5211,'ALL - prices'!$J$1:$DY$1,0))</f>
        <v>73.257199999999997</v>
      </c>
      <c r="I5211" s="14">
        <f t="shared" si="380"/>
        <v>7.3801071678646171</v>
      </c>
      <c r="J5211" s="15">
        <f>INDEX(MarketCap2!$E$2:$AR$224,MATCH(A5211,MarketCap2!$B$2:$B$224,0),MATCH(G5211,MarketCap2!$E$1:$AR$1,0))</f>
        <v>2778196736</v>
      </c>
      <c r="K5211">
        <f t="shared" si="378"/>
        <v>21.74506789806545</v>
      </c>
      <c r="L5211">
        <f>INDEX('PB2'!$D$2:$AQ$224,MATCH(A5211,'PB2'!$B$2:$B$224,0),MATCH(G5211,'PB2'!$D$1:$AQ$1,0))</f>
        <v>6.46231985092163</v>
      </c>
      <c r="M5211" s="16">
        <f t="shared" si="379"/>
        <v>0.1547431917746046</v>
      </c>
      <c r="N5211" s="6">
        <f>INDEX('ROA2'!$D$2:$AQ$224,MATCH(A5211,'ROA2'!$B$2:$B$224,0),MATCH(G5211,'ROA2'!$D$1:$AQ$1,0))</f>
        <v>7.5910930633544904</v>
      </c>
      <c r="O5211" s="6">
        <v>1148.4999680000001</v>
      </c>
      <c r="P5211" s="28">
        <v>2.4440224081627736E-2</v>
      </c>
    </row>
    <row r="5212" spans="1:16" x14ac:dyDescent="0.3">
      <c r="A5212" t="s">
        <v>598</v>
      </c>
      <c r="B5212" t="e">
        <f>VLOOKUP(A5212,Sheet3!L:L,1,FALSE)</f>
        <v>#N/A</v>
      </c>
      <c r="C5212" t="str">
        <f>VLOOKUP(A5212,'ALL - prices'!B:C,2,FALSE)</f>
        <v>Premium Brands Holdings Corp</v>
      </c>
      <c r="D5212" t="str">
        <f>VLOOKUP(A5212,'ALL - prices'!B:I,8,FALSE)</f>
        <v>Consumer Staples</v>
      </c>
      <c r="E5212">
        <v>2017</v>
      </c>
      <c r="F5212" t="s">
        <v>681</v>
      </c>
      <c r="G5212" t="str">
        <f t="shared" si="377"/>
        <v>2017-Q3</v>
      </c>
      <c r="H5212" s="4">
        <f>INDEX('ALL - prices'!$J$3:$DY$219,MATCH('COMBINED DATA'!A5212,'ALL - prices'!$B$3:$B$219,0),MATCH('COMBINED DATA'!G5212,'ALL - prices'!$J$1:$DY$1,0))</f>
        <v>78.681600000000003</v>
      </c>
      <c r="I5212" s="14">
        <f t="shared" si="380"/>
        <v>8.4469648091291774</v>
      </c>
      <c r="J5212" s="15">
        <f>INDEX(MarketCap2!$E$2:$AR$224,MATCH(A5212,MarketCap2!$B$2:$B$224,0),MATCH(G5212,MarketCap2!$E$1:$AR$1,0))</f>
        <v>2978254336</v>
      </c>
      <c r="K5212">
        <f t="shared" si="378"/>
        <v>21.814603172531211</v>
      </c>
      <c r="L5212">
        <f>INDEX('PB2'!$D$2:$AQ$224,MATCH(A5212,'PB2'!$B$2:$B$224,0),MATCH(G5212,'PB2'!$D$1:$AQ$1,0))</f>
        <v>6.7266330718994096</v>
      </c>
      <c r="M5212" s="16">
        <f t="shared" si="379"/>
        <v>0.14866278408696201</v>
      </c>
      <c r="N5212" s="6">
        <f>INDEX('ROA2'!$D$2:$AQ$224,MATCH(A5212,'ROA2'!$B$2:$B$224,0),MATCH(G5212,'ROA2'!$D$1:$AQ$1,0))</f>
        <v>7.58375787734985</v>
      </c>
      <c r="O5212" s="6">
        <v>1201.4000639999999</v>
      </c>
      <c r="P5212" s="28">
        <v>4.6060163233717949E-2</v>
      </c>
    </row>
    <row r="5213" spans="1:16" x14ac:dyDescent="0.3">
      <c r="A5213" t="s">
        <v>598</v>
      </c>
      <c r="B5213" t="e">
        <f>VLOOKUP(A5213,Sheet3!L:L,1,FALSE)</f>
        <v>#N/A</v>
      </c>
      <c r="C5213" t="str">
        <f>VLOOKUP(A5213,'ALL - prices'!B:C,2,FALSE)</f>
        <v>Premium Brands Holdings Corp</v>
      </c>
      <c r="D5213" t="str">
        <f>VLOOKUP(A5213,'ALL - prices'!B:I,8,FALSE)</f>
        <v>Consumer Staples</v>
      </c>
      <c r="E5213">
        <v>2017</v>
      </c>
      <c r="F5213" t="s">
        <v>682</v>
      </c>
      <c r="G5213" t="str">
        <f t="shared" si="377"/>
        <v>2017-Q4</v>
      </c>
      <c r="H5213" s="4">
        <f>INDEX('ALL - prices'!$J$3:$DY$219,MATCH('COMBINED DATA'!A5213,'ALL - prices'!$B$3:$B$219,0),MATCH('COMBINED DATA'!G5213,'ALL - prices'!$J$1:$DY$1,0))</f>
        <v>81.905299999999997</v>
      </c>
      <c r="I5213" s="14">
        <f t="shared" si="380"/>
        <v>15.446885671120578</v>
      </c>
      <c r="J5213" s="15">
        <f>INDEX(MarketCap2!$E$2:$AR$224,MATCH(A5213,MarketCap2!$B$2:$B$224,0),MATCH(G5213,MarketCap2!$E$1:$AR$1,0))</f>
        <v>3104432128</v>
      </c>
      <c r="K5213">
        <f t="shared" si="378"/>
        <v>21.856096646072512</v>
      </c>
      <c r="L5213">
        <f>INDEX('PB2'!$D$2:$AQ$224,MATCH(A5213,'PB2'!$B$2:$B$224,0),MATCH(G5213,'PB2'!$D$1:$AQ$1,0))</f>
        <v>6.3840231895446804</v>
      </c>
      <c r="M5213" s="16">
        <f t="shared" si="379"/>
        <v>0.15664103501969293</v>
      </c>
      <c r="N5213" s="6">
        <f>INDEX('ROA2'!$D$2:$AQ$224,MATCH(A5213,'ROA2'!$B$2:$B$224,0),MATCH(G5213,'ROA2'!$D$1:$AQ$1,0))</f>
        <v>7.4852862358093297</v>
      </c>
      <c r="O5213" s="6">
        <v>1225.299968</v>
      </c>
      <c r="P5213" s="28">
        <v>1.9893376666242718E-2</v>
      </c>
    </row>
    <row r="5214" spans="1:16" x14ac:dyDescent="0.3">
      <c r="A5214" t="s">
        <v>598</v>
      </c>
      <c r="B5214" t="e">
        <f>VLOOKUP(A5214,Sheet3!L:L,1,FALSE)</f>
        <v>#N/A</v>
      </c>
      <c r="C5214" t="str">
        <f>VLOOKUP(A5214,'ALL - prices'!B:C,2,FALSE)</f>
        <v>Premium Brands Holdings Corp</v>
      </c>
      <c r="D5214" t="str">
        <f>VLOOKUP(A5214,'ALL - prices'!B:I,8,FALSE)</f>
        <v>Consumer Staples</v>
      </c>
      <c r="E5214">
        <v>2018</v>
      </c>
      <c r="F5214" t="s">
        <v>679</v>
      </c>
      <c r="G5214" t="str">
        <f t="shared" si="377"/>
        <v>2018-Q1</v>
      </c>
      <c r="H5214" s="4">
        <f>INDEX('ALL - prices'!$J$3:$DY$219,MATCH('COMBINED DATA'!A5214,'ALL - prices'!$B$3:$B$219,0),MATCH('COMBINED DATA'!G5214,'ALL - prices'!$J$1:$DY$1,0))</f>
        <v>94.475800000000007</v>
      </c>
      <c r="I5214" s="14">
        <f t="shared" si="380"/>
        <v>13.867207593065274</v>
      </c>
      <c r="J5214" s="15">
        <f>INDEX(MarketCap2!$E$2:$AR$224,MATCH(A5214,MarketCap2!$B$2:$B$224,0),MATCH(G5214,MarketCap2!$E$1:$AR$1,0))</f>
        <v>3667832832</v>
      </c>
      <c r="K5214">
        <f t="shared" si="378"/>
        <v>22.022866815601962</v>
      </c>
      <c r="L5214">
        <f>INDEX('PB2'!$D$2:$AQ$224,MATCH(A5214,'PB2'!$B$2:$B$224,0),MATCH(G5214,'PB2'!$D$1:$AQ$1,0))</f>
        <v>7.0507731437683097</v>
      </c>
      <c r="M5214" s="16">
        <f t="shared" si="379"/>
        <v>0.14182841790674131</v>
      </c>
      <c r="N5214" s="6">
        <f>INDEX('ROA2'!$D$2:$AQ$224,MATCH(A5214,'ROA2'!$B$2:$B$224,0),MATCH(G5214,'ROA2'!$D$1:$AQ$1,0))</f>
        <v>6.2388591766357404</v>
      </c>
      <c r="O5214" s="6">
        <v>1459.5000319999999</v>
      </c>
      <c r="P5214" s="28">
        <v>0.19113692166520965</v>
      </c>
    </row>
    <row r="5215" spans="1:16" x14ac:dyDescent="0.3">
      <c r="A5215" t="s">
        <v>598</v>
      </c>
      <c r="B5215" t="e">
        <f>VLOOKUP(A5215,Sheet3!L:L,1,FALSE)</f>
        <v>#N/A</v>
      </c>
      <c r="C5215" t="str">
        <f>VLOOKUP(A5215,'ALL - prices'!B:C,2,FALSE)</f>
        <v>Premium Brands Holdings Corp</v>
      </c>
      <c r="D5215" t="str">
        <f>VLOOKUP(A5215,'ALL - prices'!B:I,8,FALSE)</f>
        <v>Consumer Staples</v>
      </c>
      <c r="E5215">
        <v>2018</v>
      </c>
      <c r="F5215" t="s">
        <v>680</v>
      </c>
      <c r="G5215" t="str">
        <f t="shared" si="377"/>
        <v>2018-Q2</v>
      </c>
      <c r="H5215" s="4">
        <f>INDEX('ALL - prices'!$J$3:$DY$219,MATCH('COMBINED DATA'!A5215,'ALL - prices'!$B$3:$B$219,0),MATCH('COMBINED DATA'!G5215,'ALL - prices'!$J$1:$DY$1,0))</f>
        <v>90.690600000000003</v>
      </c>
      <c r="I5215" s="14">
        <f t="shared" si="380"/>
        <v>7.5668024904292759</v>
      </c>
      <c r="J5215" s="15">
        <f>INDEX(MarketCap2!$E$2:$AR$224,MATCH(A5215,MarketCap2!$B$2:$B$224,0),MATCH(G5215,MarketCap2!$E$1:$AR$1,0))</f>
        <v>3724409344</v>
      </c>
      <c r="K5215">
        <f t="shared" si="378"/>
        <v>22.038174110835989</v>
      </c>
      <c r="L5215">
        <f>INDEX('PB2'!$D$2:$AQ$224,MATCH(A5215,'PB2'!$B$2:$B$224,0),MATCH(G5215,'PB2'!$D$1:$AQ$1,0))</f>
        <v>5.0471291542053196</v>
      </c>
      <c r="M5215" s="16">
        <f t="shared" si="379"/>
        <v>0.19813243716317222</v>
      </c>
      <c r="N5215" s="6">
        <f>INDEX('ROA2'!$D$2:$AQ$224,MATCH(A5215,'ROA2'!$B$2:$B$224,0),MATCH(G5215,'ROA2'!$D$1:$AQ$1,0))</f>
        <v>5.7611050605773899</v>
      </c>
      <c r="O5215" s="6">
        <v>1573.2</v>
      </c>
      <c r="P5215" s="28">
        <v>7.7903367939083493E-2</v>
      </c>
    </row>
    <row r="5216" spans="1:16" x14ac:dyDescent="0.3">
      <c r="A5216" t="s">
        <v>598</v>
      </c>
      <c r="B5216" t="e">
        <f>VLOOKUP(A5216,Sheet3!L:L,1,FALSE)</f>
        <v>#N/A</v>
      </c>
      <c r="C5216" t="str">
        <f>VLOOKUP(A5216,'ALL - prices'!B:C,2,FALSE)</f>
        <v>Premium Brands Holdings Corp</v>
      </c>
      <c r="D5216" t="str">
        <f>VLOOKUP(A5216,'ALL - prices'!B:I,8,FALSE)</f>
        <v>Consumer Staples</v>
      </c>
      <c r="E5216">
        <v>2018</v>
      </c>
      <c r="F5216" t="s">
        <v>681</v>
      </c>
      <c r="G5216" t="str">
        <f t="shared" si="377"/>
        <v>2018-Q3</v>
      </c>
      <c r="H5216" s="4">
        <f>INDEX('ALL - prices'!$J$3:$DY$219,MATCH('COMBINED DATA'!A5216,'ALL - prices'!$B$3:$B$219,0),MATCH('COMBINED DATA'!G5216,'ALL - prices'!$J$1:$DY$1,0))</f>
        <v>75.813900000000004</v>
      </c>
      <c r="I5216" s="14">
        <f t="shared" si="380"/>
        <v>7.9186213248687851</v>
      </c>
      <c r="J5216" s="15">
        <f>INDEX(MarketCap2!$E$2:$AR$224,MATCH(A5216,MarketCap2!$B$2:$B$224,0),MATCH(G5216,MarketCap2!$E$1:$AR$1,0))</f>
        <v>3181707008</v>
      </c>
      <c r="K5216">
        <f t="shared" si="378"/>
        <v>21.880683684684168</v>
      </c>
      <c r="L5216">
        <f>INDEX('PB2'!$D$2:$AQ$224,MATCH(A5216,'PB2'!$B$2:$B$224,0),MATCH(G5216,'PB2'!$D$1:$AQ$1,0))</f>
        <v>3.9394009113311799</v>
      </c>
      <c r="M5216" s="16">
        <f t="shared" si="379"/>
        <v>0.25384570459016464</v>
      </c>
      <c r="N5216" s="6">
        <f>INDEX('ROA2'!$D$2:$AQ$224,MATCH(A5216,'ROA2'!$B$2:$B$224,0),MATCH(G5216,'ROA2'!$D$1:$AQ$1,0))</f>
        <v>4.95678615570068</v>
      </c>
      <c r="O5216" s="6">
        <v>2119.2999679999998</v>
      </c>
      <c r="P5216" s="28">
        <v>0.34712685481820477</v>
      </c>
    </row>
    <row r="5217" spans="1:16" x14ac:dyDescent="0.3">
      <c r="A5217" t="s">
        <v>598</v>
      </c>
      <c r="B5217" t="e">
        <f>VLOOKUP(A5217,Sheet3!L:L,1,FALSE)</f>
        <v>#N/A</v>
      </c>
      <c r="C5217" t="str">
        <f>VLOOKUP(A5217,'ALL - prices'!B:C,2,FALSE)</f>
        <v>Premium Brands Holdings Corp</v>
      </c>
      <c r="D5217" t="str">
        <f>VLOOKUP(A5217,'ALL - prices'!B:I,8,FALSE)</f>
        <v>Consumer Staples</v>
      </c>
      <c r="E5217">
        <v>2018</v>
      </c>
      <c r="F5217" t="s">
        <v>682</v>
      </c>
      <c r="G5217" t="str">
        <f t="shared" si="377"/>
        <v>2018-Q4</v>
      </c>
      <c r="H5217" s="4">
        <f>INDEX('ALL - prices'!$J$3:$DY$219,MATCH('COMBINED DATA'!A5217,'ALL - prices'!$B$3:$B$219,0),MATCH('COMBINED DATA'!G5217,'ALL - prices'!$J$1:$DY$1,0))</f>
        <v>60.632300000000001</v>
      </c>
      <c r="I5217" s="14">
        <f t="shared" si="380"/>
        <v>6.3796948093149428</v>
      </c>
      <c r="J5217" s="15">
        <f>INDEX(MarketCap2!$E$2:$AR$224,MATCH(A5217,MarketCap2!$B$2:$B$224,0),MATCH(G5217,MarketCap2!$E$1:$AR$1,0))</f>
        <v>2527672576</v>
      </c>
      <c r="K5217">
        <f t="shared" si="378"/>
        <v>21.650564785855373</v>
      </c>
      <c r="L5217">
        <f>INDEX('PB2'!$D$2:$AQ$224,MATCH(A5217,'PB2'!$B$2:$B$224,0),MATCH(G5217,'PB2'!$D$1:$AQ$1,0))</f>
        <v>3.01168990135193</v>
      </c>
      <c r="M5217" s="16">
        <f t="shared" si="379"/>
        <v>0.33203949701166308</v>
      </c>
      <c r="N5217" s="6">
        <f>INDEX('ROA2'!$D$2:$AQ$224,MATCH(A5217,'ROA2'!$B$2:$B$224,0),MATCH(G5217,'ROA2'!$D$1:$AQ$1,0))</f>
        <v>5.3902521133422896</v>
      </c>
      <c r="O5217" s="6">
        <v>2377.4999039999998</v>
      </c>
      <c r="P5217" s="28">
        <v>0.12183265224302595</v>
      </c>
    </row>
    <row r="5218" spans="1:16" x14ac:dyDescent="0.3">
      <c r="A5218" t="s">
        <v>598</v>
      </c>
      <c r="B5218" t="e">
        <f>VLOOKUP(A5218,Sheet3!L:L,1,FALSE)</f>
        <v>#N/A</v>
      </c>
      <c r="C5218" t="str">
        <f>VLOOKUP(A5218,'ALL - prices'!B:C,2,FALSE)</f>
        <v>Premium Brands Holdings Corp</v>
      </c>
      <c r="D5218" t="str">
        <f>VLOOKUP(A5218,'ALL - prices'!B:I,8,FALSE)</f>
        <v>Consumer Staples</v>
      </c>
      <c r="E5218">
        <v>2019</v>
      </c>
      <c r="F5218" t="s">
        <v>679</v>
      </c>
      <c r="G5218" t="str">
        <f t="shared" si="377"/>
        <v>2019-Q1</v>
      </c>
      <c r="H5218" s="4">
        <f>INDEX('ALL - prices'!$J$3:$DY$219,MATCH('COMBINED DATA'!A5218,'ALL - prices'!$B$3:$B$219,0),MATCH('COMBINED DATA'!G5218,'ALL - prices'!$J$1:$DY$1,0))</f>
        <v>62.795499999999997</v>
      </c>
      <c r="I5218" s="14">
        <f t="shared" si="380"/>
        <v>7.464767846579913</v>
      </c>
      <c r="J5218" s="15">
        <f>INDEX(MarketCap2!$E$2:$AR$224,MATCH(A5218,MarketCap2!$B$2:$B$224,0),MATCH(G5218,MarketCap2!$E$1:$AR$1,0))</f>
        <v>2599930368</v>
      </c>
      <c r="K5218">
        <f t="shared" si="378"/>
        <v>21.678750500076752</v>
      </c>
      <c r="L5218">
        <f>INDEX('PB2'!$D$2:$AQ$224,MATCH(A5218,'PB2'!$B$2:$B$224,0),MATCH(G5218,'PB2'!$D$1:$AQ$1,0))</f>
        <v>3.2648470401763898</v>
      </c>
      <c r="M5218" s="16">
        <f t="shared" si="379"/>
        <v>0.3062930629503467</v>
      </c>
      <c r="N5218" s="6">
        <f>INDEX('ROA2'!$D$2:$AQ$224,MATCH(A5218,'ROA2'!$B$2:$B$224,0),MATCH(G5218,'ROA2'!$D$1:$AQ$1,0))</f>
        <v>5.0127878189086896</v>
      </c>
      <c r="O5218" s="6">
        <v>2450.5000960000002</v>
      </c>
      <c r="P5218" s="28">
        <v>3.0704603553161881E-2</v>
      </c>
    </row>
    <row r="5219" spans="1:16" x14ac:dyDescent="0.3">
      <c r="A5219" t="s">
        <v>598</v>
      </c>
      <c r="B5219" t="e">
        <f>VLOOKUP(A5219,Sheet3!L:L,1,FALSE)</f>
        <v>#N/A</v>
      </c>
      <c r="C5219" t="str">
        <f>VLOOKUP(A5219,'ALL - prices'!B:C,2,FALSE)</f>
        <v>Premium Brands Holdings Corp</v>
      </c>
      <c r="D5219" t="str">
        <f>VLOOKUP(A5219,'ALL - prices'!B:I,8,FALSE)</f>
        <v>Consumer Staples</v>
      </c>
      <c r="E5219">
        <v>2019</v>
      </c>
      <c r="F5219" t="s">
        <v>680</v>
      </c>
      <c r="G5219" t="str">
        <f t="shared" si="377"/>
        <v>2019-Q2</v>
      </c>
      <c r="H5219" s="4">
        <f>INDEX('ALL - prices'!$J$3:$DY$219,MATCH('COMBINED DATA'!A5219,'ALL - prices'!$B$3:$B$219,0),MATCH('COMBINED DATA'!G5219,'ALL - prices'!$J$1:$DY$1,0))</f>
        <v>73.427199999999999</v>
      </c>
      <c r="I5219" s="14">
        <f t="shared" si="380"/>
        <v>7.4288294629212386</v>
      </c>
      <c r="J5219" s="15">
        <f>INDEX(MarketCap2!$E$2:$AR$224,MATCH(A5219,MarketCap2!$B$2:$B$224,0),MATCH(G5219,MarketCap2!$E$1:$AR$1,0))</f>
        <v>3349644800</v>
      </c>
      <c r="K5219">
        <f t="shared" si="378"/>
        <v>21.932120147311078</v>
      </c>
      <c r="L5219">
        <f>INDEX('PB2'!$D$2:$AQ$224,MATCH(A5219,'PB2'!$B$2:$B$224,0),MATCH(G5219,'PB2'!$D$1:$AQ$1,0))</f>
        <v>3.1627280712127699</v>
      </c>
      <c r="M5219" s="16">
        <f t="shared" si="379"/>
        <v>0.31618273132680141</v>
      </c>
      <c r="N5219" s="6">
        <f>INDEX('ROA2'!$D$2:$AQ$224,MATCH(A5219,'ROA2'!$B$2:$B$224,0),MATCH(G5219,'ROA2'!$D$1:$AQ$1,0))</f>
        <v>4.3797640800476101</v>
      </c>
      <c r="O5219" s="6">
        <v>2755.800064</v>
      </c>
      <c r="P5219" s="28">
        <v>0.12458680107719522</v>
      </c>
    </row>
    <row r="5220" spans="1:16" x14ac:dyDescent="0.3">
      <c r="A5220" t="s">
        <v>598</v>
      </c>
      <c r="B5220" t="e">
        <f>VLOOKUP(A5220,Sheet3!L:L,1,FALSE)</f>
        <v>#N/A</v>
      </c>
      <c r="C5220" t="str">
        <f>VLOOKUP(A5220,'ALL - prices'!B:C,2,FALSE)</f>
        <v>Premium Brands Holdings Corp</v>
      </c>
      <c r="D5220" t="str">
        <f>VLOOKUP(A5220,'ALL - prices'!B:I,8,FALSE)</f>
        <v>Consumer Staples</v>
      </c>
      <c r="E5220">
        <v>2019</v>
      </c>
      <c r="F5220" t="s">
        <v>681</v>
      </c>
      <c r="G5220" t="str">
        <f t="shared" si="377"/>
        <v>2019-Q3</v>
      </c>
      <c r="H5220" s="4">
        <f>INDEX('ALL - prices'!$J$3:$DY$219,MATCH('COMBINED DATA'!A5220,'ALL - prices'!$B$3:$B$219,0),MATCH('COMBINED DATA'!G5220,'ALL - prices'!$J$1:$DY$1,0))</f>
        <v>76.831800000000001</v>
      </c>
      <c r="I5220" s="14">
        <f t="shared" si="380"/>
        <v>10.119554581559802</v>
      </c>
      <c r="J5220" s="15">
        <f>INDEX(MarketCap2!$E$2:$AR$224,MATCH(A5220,MarketCap2!$B$2:$B$224,0),MATCH(G5220,MarketCap2!$E$1:$AR$1,0))</f>
        <v>3485112576</v>
      </c>
      <c r="K5220">
        <f t="shared" si="378"/>
        <v>21.971766183650079</v>
      </c>
      <c r="L5220">
        <f>INDEX('PB2'!$D$2:$AQ$224,MATCH(A5220,'PB2'!$B$2:$B$224,0),MATCH(G5220,'PB2'!$D$1:$AQ$1,0))</f>
        <v>3.2416141033172599</v>
      </c>
      <c r="M5220" s="16">
        <f t="shared" si="379"/>
        <v>0.30848829259986998</v>
      </c>
      <c r="N5220" s="6">
        <f>INDEX('ROA2'!$D$2:$AQ$224,MATCH(A5220,'ROA2'!$B$2:$B$224,0),MATCH(G5220,'ROA2'!$D$1:$AQ$1,0))</f>
        <v>3.8858680725097701</v>
      </c>
      <c r="O5220" s="6">
        <v>2790.7998720000001</v>
      </c>
      <c r="P5220" s="28">
        <v>1.2700416280997674E-2</v>
      </c>
    </row>
    <row r="5221" spans="1:16" x14ac:dyDescent="0.3">
      <c r="A5221" t="s">
        <v>598</v>
      </c>
      <c r="B5221" t="e">
        <f>VLOOKUP(A5221,Sheet3!L:L,1,FALSE)</f>
        <v>#N/A</v>
      </c>
      <c r="C5221" t="str">
        <f>VLOOKUP(A5221,'ALL - prices'!B:C,2,FALSE)</f>
        <v>Premium Brands Holdings Corp</v>
      </c>
      <c r="D5221" t="str">
        <f>VLOOKUP(A5221,'ALL - prices'!B:I,8,FALSE)</f>
        <v>Consumer Staples</v>
      </c>
      <c r="E5221">
        <v>2019</v>
      </c>
      <c r="F5221" t="s">
        <v>682</v>
      </c>
      <c r="G5221" t="str">
        <f t="shared" si="377"/>
        <v>2019-Q4</v>
      </c>
      <c r="H5221" s="4">
        <f>INDEX('ALL - prices'!$J$3:$DY$219,MATCH('COMBINED DATA'!A5221,'ALL - prices'!$B$3:$B$219,0),MATCH('COMBINED DATA'!G5221,'ALL - prices'!$J$1:$DY$1,0))</f>
        <v>75.473500000000001</v>
      </c>
      <c r="I5221" s="14">
        <f t="shared" si="380"/>
        <v>11.937095047058266</v>
      </c>
      <c r="J5221" s="15">
        <f>INDEX(MarketCap2!$E$2:$AR$224,MATCH(A5221,MarketCap2!$B$2:$B$224,0),MATCH(G5221,MarketCap2!$E$1:$AR$1,0))</f>
        <v>3406476288</v>
      </c>
      <c r="K5221">
        <f t="shared" si="378"/>
        <v>21.948944247343555</v>
      </c>
      <c r="L5221">
        <f>INDEX('PB2'!$D$2:$AQ$224,MATCH(A5221,'PB2'!$B$2:$B$224,0),MATCH(G5221,'PB2'!$D$1:$AQ$1,0))</f>
        <v>3.1934120655059801</v>
      </c>
      <c r="M5221" s="16">
        <f t="shared" si="379"/>
        <v>0.31314468020009656</v>
      </c>
      <c r="N5221" s="6">
        <f>INDEX('ROA2'!$D$2:$AQ$224,MATCH(A5221,'ROA2'!$B$2:$B$224,0),MATCH(G5221,'ROA2'!$D$1:$AQ$1,0))</f>
        <v>3.2902650833129901</v>
      </c>
      <c r="O5221" s="6">
        <v>2862.2000640000001</v>
      </c>
      <c r="P5221" s="28">
        <v>2.5584131888622956E-2</v>
      </c>
    </row>
    <row r="5222" spans="1:16" x14ac:dyDescent="0.3">
      <c r="A5222" t="s">
        <v>598</v>
      </c>
      <c r="B5222" t="e">
        <f>VLOOKUP(A5222,Sheet3!L:L,1,FALSE)</f>
        <v>#N/A</v>
      </c>
      <c r="C5222" t="str">
        <f>VLOOKUP(A5222,'ALL - prices'!B:C,2,FALSE)</f>
        <v>Premium Brands Holdings Corp</v>
      </c>
      <c r="D5222" t="str">
        <f>VLOOKUP(A5222,'ALL - prices'!B:I,8,FALSE)</f>
        <v>Consumer Staples</v>
      </c>
      <c r="E5222">
        <v>2020</v>
      </c>
      <c r="F5222" t="s">
        <v>679</v>
      </c>
      <c r="G5222" t="str">
        <f t="shared" si="377"/>
        <v>2020-Q1</v>
      </c>
      <c r="H5222" s="4">
        <f>INDEX('ALL - prices'!$J$3:$DY$219,MATCH('COMBINED DATA'!A5222,'ALL - prices'!$B$3:$B$219,0),MATCH('COMBINED DATA'!G5222,'ALL - prices'!$J$1:$DY$1,0))</f>
        <v>60.579300000000003</v>
      </c>
      <c r="I5222" s="14">
        <f t="shared" si="380"/>
        <v>12.160344679702478</v>
      </c>
      <c r="J5222" s="15">
        <f>INDEX(MarketCap2!$E$2:$AR$224,MATCH(A5222,MarketCap2!$B$2:$B$224,0),MATCH(G5222,MarketCap2!$E$1:$AR$1,0))</f>
        <v>2718854912</v>
      </c>
      <c r="K5222">
        <f t="shared" si="378"/>
        <v>21.723476640378596</v>
      </c>
      <c r="L5222">
        <f>INDEX('PB2'!$D$2:$AQ$224,MATCH(A5222,'PB2'!$B$2:$B$224,0),MATCH(G5222,'PB2'!$D$1:$AQ$1,0))</f>
        <v>2.37105488777161</v>
      </c>
      <c r="M5222" s="16">
        <f t="shared" si="379"/>
        <v>0.42175320578083736</v>
      </c>
      <c r="N5222" s="6">
        <f>INDEX('ROA2'!$D$2:$AQ$224,MATCH(A5222,'ROA2'!$B$2:$B$224,0),MATCH(G5222,'ROA2'!$D$1:$AQ$1,0))</f>
        <v>3.1294078826904301</v>
      </c>
      <c r="O5222" s="6">
        <v>2937.1000319999998</v>
      </c>
      <c r="P5222" s="28">
        <v>2.6168669668508438E-2</v>
      </c>
    </row>
    <row r="5223" spans="1:16" x14ac:dyDescent="0.3">
      <c r="A5223" t="s">
        <v>598</v>
      </c>
      <c r="B5223" t="e">
        <f>VLOOKUP(A5223,Sheet3!L:L,1,FALSE)</f>
        <v>#N/A</v>
      </c>
      <c r="C5223" t="str">
        <f>VLOOKUP(A5223,'ALL - prices'!B:C,2,FALSE)</f>
        <v>Premium Brands Holdings Corp</v>
      </c>
      <c r="D5223" t="str">
        <f>VLOOKUP(A5223,'ALL - prices'!B:I,8,FALSE)</f>
        <v>Consumer Staples</v>
      </c>
      <c r="E5223">
        <v>2020</v>
      </c>
      <c r="F5223" t="s">
        <v>680</v>
      </c>
      <c r="G5223" t="str">
        <f t="shared" si="377"/>
        <v>2020-Q2</v>
      </c>
      <c r="H5223" s="4">
        <f>INDEX('ALL - prices'!$J$3:$DY$219,MATCH('COMBINED DATA'!A5223,'ALL - prices'!$B$3:$B$219,0),MATCH('COMBINED DATA'!G5223,'ALL - prices'!$J$1:$DY$1,0))</f>
        <v>72.946100000000001</v>
      </c>
      <c r="I5223" s="14">
        <f t="shared" si="380"/>
        <v>11.784264452332145</v>
      </c>
      <c r="J5223" s="15">
        <f>INDEX(MarketCap2!$E$2:$AR$224,MATCH(A5223,MarketCap2!$B$2:$B$224,0),MATCH(G5223,MarketCap2!$E$1:$AR$1,0))</f>
        <v>3252110848</v>
      </c>
      <c r="K5223">
        <f t="shared" si="378"/>
        <v>21.902570114151917</v>
      </c>
      <c r="L5223">
        <f>INDEX('PB2'!$D$2:$AQ$224,MATCH(A5223,'PB2'!$B$2:$B$224,0),MATCH(G5223,'PB2'!$D$1:$AQ$1,0))</f>
        <v>3.0397570133209202</v>
      </c>
      <c r="M5223" s="16">
        <f t="shared" si="379"/>
        <v>0.32897366322958316</v>
      </c>
      <c r="N5223" s="6">
        <f>INDEX('ROA2'!$D$2:$AQ$224,MATCH(A5223,'ROA2'!$B$2:$B$224,0),MATCH(G5223,'ROA2'!$D$1:$AQ$1,0))</f>
        <v>2.9331979751586901</v>
      </c>
      <c r="O5223" s="6">
        <v>3142.2000640000001</v>
      </c>
      <c r="P5223" s="28">
        <v>6.9830795602946721E-2</v>
      </c>
    </row>
    <row r="5224" spans="1:16" x14ac:dyDescent="0.3">
      <c r="A5224" t="s">
        <v>598</v>
      </c>
      <c r="B5224" t="e">
        <f>VLOOKUP(A5224,Sheet3!L:L,1,FALSE)</f>
        <v>#N/A</v>
      </c>
      <c r="C5224" t="str">
        <f>VLOOKUP(A5224,'ALL - prices'!B:C,2,FALSE)</f>
        <v>Premium Brands Holdings Corp</v>
      </c>
      <c r="D5224" t="str">
        <f>VLOOKUP(A5224,'ALL - prices'!B:I,8,FALSE)</f>
        <v>Consumer Staples</v>
      </c>
      <c r="E5224">
        <v>2020</v>
      </c>
      <c r="F5224" t="s">
        <v>681</v>
      </c>
      <c r="G5224" t="str">
        <f t="shared" si="377"/>
        <v>2020-Q3</v>
      </c>
      <c r="H5224" s="4">
        <f>INDEX('ALL - prices'!$J$3:$DY$219,MATCH('COMBINED DATA'!A5224,'ALL - prices'!$B$3:$B$219,0),MATCH('COMBINED DATA'!G5224,'ALL - prices'!$J$1:$DY$1,0))</f>
        <v>85.165199999999999</v>
      </c>
      <c r="I5224" s="14">
        <f t="shared" si="380"/>
        <v>11.598884268289197</v>
      </c>
      <c r="J5224" s="15">
        <f>INDEX(MarketCap2!$E$2:$AR$224,MATCH(A5224,MarketCap2!$B$2:$B$224,0),MATCH(G5224,MarketCap2!$E$1:$AR$1,0))</f>
        <v>3991106816</v>
      </c>
      <c r="K5224">
        <f t="shared" si="378"/>
        <v>22.107334426874345</v>
      </c>
      <c r="L5224">
        <f>INDEX('PB2'!$D$2:$AQ$224,MATCH(A5224,'PB2'!$B$2:$B$224,0),MATCH(G5224,'PB2'!$D$1:$AQ$1,0))</f>
        <v>2.8005719184875502</v>
      </c>
      <c r="M5224" s="16">
        <f t="shared" si="379"/>
        <v>0.35706992325340831</v>
      </c>
      <c r="N5224" s="6">
        <f>INDEX('ROA2'!$D$2:$AQ$224,MATCH(A5224,'ROA2'!$B$2:$B$224,0),MATCH(G5224,'ROA2'!$D$1:$AQ$1,0))</f>
        <v>2.3444020748138401</v>
      </c>
      <c r="O5224" s="6">
        <v>3078.5000960000002</v>
      </c>
      <c r="P5224" s="28">
        <v>-2.027241000018002E-2</v>
      </c>
    </row>
    <row r="5225" spans="1:16" x14ac:dyDescent="0.3">
      <c r="A5225" t="s">
        <v>598</v>
      </c>
      <c r="B5225" t="e">
        <f>VLOOKUP(A5225,Sheet3!L:L,1,FALSE)</f>
        <v>#N/A</v>
      </c>
      <c r="C5225" t="str">
        <f>VLOOKUP(A5225,'ALL - prices'!B:C,2,FALSE)</f>
        <v>Premium Brands Holdings Corp</v>
      </c>
      <c r="D5225" t="str">
        <f>VLOOKUP(A5225,'ALL - prices'!B:I,8,FALSE)</f>
        <v>Consumer Staples</v>
      </c>
      <c r="E5225">
        <v>2020</v>
      </c>
      <c r="F5225" t="s">
        <v>682</v>
      </c>
      <c r="G5225" t="str">
        <f t="shared" si="377"/>
        <v>2020-Q4</v>
      </c>
      <c r="H5225" s="4">
        <f>INDEX('ALL - prices'!$J$3:$DY$219,MATCH('COMBINED DATA'!A5225,'ALL - prices'!$B$3:$B$219,0),MATCH('COMBINED DATA'!G5225,'ALL - prices'!$J$1:$DY$1,0))</f>
        <v>85.819500000000005</v>
      </c>
      <c r="I5225" s="14">
        <f t="shared" si="380"/>
        <v>4.0638427589126369</v>
      </c>
      <c r="J5225" s="15">
        <f>INDEX(MarketCap2!$E$2:$AR$224,MATCH(A5225,MarketCap2!$B$2:$B$224,0),MATCH(G5225,MarketCap2!$E$1:$AR$1,0))</f>
        <v>4391260672</v>
      </c>
      <c r="K5225">
        <f t="shared" si="378"/>
        <v>22.202882191828863</v>
      </c>
      <c r="L5225">
        <f>INDEX('PB2'!$D$2:$AQ$224,MATCH(A5225,'PB2'!$B$2:$B$224,0),MATCH(G5225,'PB2'!$D$1:$AQ$1,0))</f>
        <v>2.7812230587005602</v>
      </c>
      <c r="M5225" s="16">
        <f t="shared" si="379"/>
        <v>0.35955404471125696</v>
      </c>
      <c r="N5225" s="6">
        <f>INDEX('ROA2'!$D$2:$AQ$224,MATCH(A5225,'ROA2'!$B$2:$B$224,0),MATCH(G5225,'ROA2'!$D$1:$AQ$1,0))</f>
        <v>2.50261402130127</v>
      </c>
      <c r="O5225" s="6">
        <v>3259.3999359999998</v>
      </c>
      <c r="P5225" s="28">
        <v>5.8762330472248124E-2</v>
      </c>
    </row>
    <row r="5226" spans="1:16" x14ac:dyDescent="0.3">
      <c r="A5226" t="s">
        <v>598</v>
      </c>
      <c r="B5226" t="e">
        <f>VLOOKUP(A5226,Sheet3!L:L,1,FALSE)</f>
        <v>#N/A</v>
      </c>
      <c r="C5226" t="str">
        <f>VLOOKUP(A5226,'ALL - prices'!B:C,2,FALSE)</f>
        <v>Premium Brands Holdings Corp</v>
      </c>
      <c r="D5226" t="str">
        <f>VLOOKUP(A5226,'ALL - prices'!B:I,8,FALSE)</f>
        <v>Consumer Staples</v>
      </c>
      <c r="E5226">
        <v>2021</v>
      </c>
      <c r="F5226" t="s">
        <v>679</v>
      </c>
      <c r="G5226" t="str">
        <f t="shared" si="377"/>
        <v>2021-Q1</v>
      </c>
      <c r="H5226" s="4">
        <f>INDEX('ALL - prices'!$J$3:$DY$219,MATCH('COMBINED DATA'!A5226,'ALL - prices'!$B$3:$B$219,0),MATCH('COMBINED DATA'!G5226,'ALL - prices'!$J$1:$DY$1,0))</f>
        <v>102.5539</v>
      </c>
      <c r="I5226" s="14">
        <f t="shared" si="380"/>
        <v>7.3701563666700229</v>
      </c>
      <c r="J5226" s="15">
        <f>INDEX(MarketCap2!$E$2:$AR$224,MATCH(A5226,MarketCap2!$B$2:$B$224,0),MATCH(G5226,MarketCap2!$E$1:$AR$1,0))</f>
        <v>5219989504</v>
      </c>
      <c r="K5226">
        <f t="shared" si="378"/>
        <v>22.375761228110967</v>
      </c>
      <c r="L5226">
        <f>INDEX('PB2'!$D$2:$AQ$224,MATCH(A5226,'PB2'!$B$2:$B$224,0),MATCH(G5226,'PB2'!$D$1:$AQ$1,0))</f>
        <v>3.25000095367432</v>
      </c>
      <c r="M5226" s="16">
        <f t="shared" si="379"/>
        <v>0.30769221740364117</v>
      </c>
      <c r="N5226" s="6">
        <f>INDEX('ROA2'!$D$2:$AQ$224,MATCH(A5226,'ROA2'!$B$2:$B$224,0),MATCH(G5226,'ROA2'!$D$1:$AQ$1,0))</f>
        <v>2.5837318897247301</v>
      </c>
      <c r="O5226" s="6">
        <v>3541.900032</v>
      </c>
      <c r="P5226" s="28">
        <v>8.6672424847222013E-2</v>
      </c>
    </row>
    <row r="5227" spans="1:16" x14ac:dyDescent="0.3">
      <c r="A5227" t="s">
        <v>598</v>
      </c>
      <c r="B5227" t="e">
        <f>VLOOKUP(A5227,Sheet3!L:L,1,FALSE)</f>
        <v>#N/A</v>
      </c>
      <c r="C5227" t="str">
        <f>VLOOKUP(A5227,'ALL - prices'!B:C,2,FALSE)</f>
        <v>Premium Brands Holdings Corp</v>
      </c>
      <c r="D5227" t="str">
        <f>VLOOKUP(A5227,'ALL - prices'!B:I,8,FALSE)</f>
        <v>Consumer Staples</v>
      </c>
      <c r="E5227">
        <v>2021</v>
      </c>
      <c r="F5227" t="s">
        <v>680</v>
      </c>
      <c r="G5227" t="str">
        <f t="shared" si="377"/>
        <v>2021-Q2</v>
      </c>
      <c r="H5227" s="4">
        <f>INDEX('ALL - prices'!$J$3:$DY$219,MATCH('COMBINED DATA'!A5227,'ALL - prices'!$B$3:$B$219,0),MATCH('COMBINED DATA'!G5227,'ALL - prices'!$J$1:$DY$1,0))</f>
        <v>108.3969</v>
      </c>
      <c r="I5227" s="14">
        <f t="shared" si="380"/>
        <v>13.87237435970628</v>
      </c>
      <c r="J5227" s="15">
        <f>INDEX(MarketCap2!$E$2:$AR$224,MATCH(A5227,MarketCap2!$B$2:$B$224,0),MATCH(G5227,MarketCap2!$E$1:$AR$1,0))</f>
        <v>5489838592</v>
      </c>
      <c r="K5227">
        <f t="shared" si="378"/>
        <v>22.426164691671353</v>
      </c>
      <c r="L5227">
        <f>INDEX('PB2'!$D$2:$AQ$224,MATCH(A5227,'PB2'!$B$2:$B$224,0),MATCH(G5227,'PB2'!$D$1:$AQ$1,0))</f>
        <v>3.5497989654540998</v>
      </c>
      <c r="M5227" s="16">
        <f t="shared" si="379"/>
        <v>0.28170609370609168</v>
      </c>
      <c r="N5227" s="6">
        <f>INDEX('ROA2'!$D$2:$AQ$224,MATCH(A5227,'ROA2'!$B$2:$B$224,0),MATCH(G5227,'ROA2'!$D$1:$AQ$1,0))</f>
        <v>2.5086901187896702</v>
      </c>
      <c r="O5227" s="6">
        <v>4136.4999680000001</v>
      </c>
      <c r="P5227" s="28">
        <v>0.16787597917162222</v>
      </c>
    </row>
    <row r="5228" spans="1:16" x14ac:dyDescent="0.3">
      <c r="A5228" t="s">
        <v>598</v>
      </c>
      <c r="B5228" t="e">
        <f>VLOOKUP(A5228,Sheet3!L:L,1,FALSE)</f>
        <v>#N/A</v>
      </c>
      <c r="C5228" t="str">
        <f>VLOOKUP(A5228,'ALL - prices'!B:C,2,FALSE)</f>
        <v>Premium Brands Holdings Corp</v>
      </c>
      <c r="D5228" t="str">
        <f>VLOOKUP(A5228,'ALL - prices'!B:I,8,FALSE)</f>
        <v>Consumer Staples</v>
      </c>
      <c r="E5228">
        <v>2021</v>
      </c>
      <c r="F5228" t="s">
        <v>681</v>
      </c>
      <c r="G5228" t="str">
        <f t="shared" si="377"/>
        <v>2021-Q3</v>
      </c>
      <c r="H5228" s="4">
        <f>INDEX('ALL - prices'!$J$3:$DY$219,MATCH('COMBINED DATA'!A5228,'ALL - prices'!$B$3:$B$219,0),MATCH('COMBINED DATA'!G5228,'ALL - prices'!$J$1:$DY$1,0))</f>
        <v>112.0364</v>
      </c>
      <c r="I5228" s="14">
        <f t="shared" si="380"/>
        <v>15.225646735689136</v>
      </c>
      <c r="J5228" s="15">
        <f>INDEX(MarketCap2!$E$2:$AR$224,MATCH(A5228,MarketCap2!$B$2:$B$224,0),MATCH(G5228,MarketCap2!$E$1:$AR$1,0))</f>
        <v>5647214592</v>
      </c>
      <c r="K5228">
        <f t="shared" si="378"/>
        <v>22.454428267977601</v>
      </c>
      <c r="L5228">
        <f>INDEX('PB2'!$D$2:$AQ$224,MATCH(A5228,'PB2'!$B$2:$B$224,0),MATCH(G5228,'PB2'!$D$1:$AQ$1,0))</f>
        <v>3.6688380241393999</v>
      </c>
      <c r="M5228" s="16">
        <f t="shared" si="379"/>
        <v>0.27256586238488145</v>
      </c>
      <c r="N5228" s="6">
        <f>INDEX('ROA2'!$D$2:$AQ$224,MATCH(A5228,'ROA2'!$B$2:$B$224,0),MATCH(G5228,'ROA2'!$D$1:$AQ$1,0))</f>
        <v>3.0150609016418501</v>
      </c>
      <c r="O5228" s="6">
        <v>3939.5998719999998</v>
      </c>
      <c r="P5228" s="28">
        <v>-4.7600652126972363E-2</v>
      </c>
    </row>
    <row r="5229" spans="1:16" x14ac:dyDescent="0.3">
      <c r="A5229" t="s">
        <v>598</v>
      </c>
      <c r="B5229" t="e">
        <f>VLOOKUP(A5229,Sheet3!L:L,1,FALSE)</f>
        <v>#N/A</v>
      </c>
      <c r="C5229" t="str">
        <f>VLOOKUP(A5229,'ALL - prices'!B:C,2,FALSE)</f>
        <v>Premium Brands Holdings Corp</v>
      </c>
      <c r="D5229" t="str">
        <f>VLOOKUP(A5229,'ALL - prices'!B:I,8,FALSE)</f>
        <v>Consumer Staples</v>
      </c>
      <c r="E5229">
        <v>2021</v>
      </c>
      <c r="F5229" t="s">
        <v>682</v>
      </c>
      <c r="G5229" t="str">
        <f t="shared" si="377"/>
        <v>2021-Q4</v>
      </c>
      <c r="H5229" s="4">
        <f>INDEX('ALL - prices'!$J$3:$DY$219,MATCH('COMBINED DATA'!A5229,'ALL - prices'!$B$3:$B$219,0),MATCH('COMBINED DATA'!G5229,'ALL - prices'!$J$1:$DY$1,0))</f>
        <v>109.9063</v>
      </c>
      <c r="I5229" s="14">
        <f t="shared" si="380"/>
        <v>9.94954156263843</v>
      </c>
      <c r="J5229" s="15">
        <f>INDEX(MarketCap2!$E$2:$AR$224,MATCH(A5229,MarketCap2!$B$2:$B$224,0),MATCH(G5229,MarketCap2!$E$1:$AR$1,0))</f>
        <v>5566235136</v>
      </c>
      <c r="K5229">
        <f t="shared" si="378"/>
        <v>22.439984744217103</v>
      </c>
      <c r="L5229">
        <f>INDEX('PB2'!$D$2:$AQ$224,MATCH(A5229,'PB2'!$B$2:$B$224,0),MATCH(G5229,'PB2'!$D$1:$AQ$1,0))</f>
        <v>3.1935799121856698</v>
      </c>
      <c r="M5229" s="16">
        <f t="shared" si="379"/>
        <v>0.31312822208842273</v>
      </c>
      <c r="N5229" s="6">
        <f>INDEX('ROA2'!$D$2:$AQ$224,MATCH(A5229,'ROA2'!$B$2:$B$224,0),MATCH(G5229,'ROA2'!$D$1:$AQ$1,0))</f>
        <v>3.2404670715332</v>
      </c>
      <c r="O5229" s="6">
        <v>4023.5000319999999</v>
      </c>
      <c r="P5229" s="28">
        <v>2.1296619638026058E-2</v>
      </c>
    </row>
    <row r="5230" spans="1:16" x14ac:dyDescent="0.3">
      <c r="A5230" t="s">
        <v>598</v>
      </c>
      <c r="B5230" t="e">
        <f>VLOOKUP(A5230,Sheet3!L:L,1,FALSE)</f>
        <v>#N/A</v>
      </c>
      <c r="C5230" t="str">
        <f>VLOOKUP(A5230,'ALL - prices'!B:C,2,FALSE)</f>
        <v>Premium Brands Holdings Corp</v>
      </c>
      <c r="D5230" t="str">
        <f>VLOOKUP(A5230,'ALL - prices'!B:I,8,FALSE)</f>
        <v>Consumer Staples</v>
      </c>
      <c r="E5230">
        <v>2022</v>
      </c>
      <c r="F5230" t="s">
        <v>679</v>
      </c>
      <c r="G5230" t="str">
        <f t="shared" si="377"/>
        <v>2022-Q1</v>
      </c>
      <c r="H5230" s="4">
        <f>INDEX('ALL - prices'!$J$3:$DY$219,MATCH('COMBINED DATA'!A5230,'ALL - prices'!$B$3:$B$219,0),MATCH('COMBINED DATA'!G5230,'ALL - prices'!$J$1:$DY$1,0))</f>
        <v>95.6785</v>
      </c>
      <c r="I5230" s="14">
        <f t="shared" si="380"/>
        <v>7.526562828354435</v>
      </c>
      <c r="J5230" s="15">
        <f>INDEX(MarketCap2!$E$2:$AR$224,MATCH(A5230,MarketCap2!$B$2:$B$224,0),MATCH(G5230,MarketCap2!$E$1:$AR$1,0))</f>
        <v>4899529728</v>
      </c>
      <c r="K5230">
        <f t="shared" si="378"/>
        <v>22.312405063579654</v>
      </c>
      <c r="L5230">
        <f>INDEX('PB2'!$D$2:$AQ$224,MATCH(A5230,'PB2'!$B$2:$B$224,0),MATCH(G5230,'PB2'!$D$1:$AQ$1,0))</f>
        <v>2.6869490146636998</v>
      </c>
      <c r="M5230" s="16">
        <f t="shared" si="379"/>
        <v>0.37216932459180307</v>
      </c>
      <c r="N5230" s="6">
        <f>INDEX('ROA2'!$D$2:$AQ$224,MATCH(A5230,'ROA2'!$B$2:$B$224,0),MATCH(G5230,'ROA2'!$D$1:$AQ$1,0))</f>
        <v>3.3380289077758798</v>
      </c>
      <c r="O5230" s="6">
        <v>4408.9000960000003</v>
      </c>
      <c r="P5230" s="28">
        <v>9.5787265051524267E-2</v>
      </c>
    </row>
    <row r="5231" spans="1:16" x14ac:dyDescent="0.3">
      <c r="A5231" t="s">
        <v>598</v>
      </c>
      <c r="B5231" t="e">
        <f>VLOOKUP(A5231,Sheet3!L:L,1,FALSE)</f>
        <v>#N/A</v>
      </c>
      <c r="C5231" t="str">
        <f>VLOOKUP(A5231,'ALL - prices'!B:C,2,FALSE)</f>
        <v>Premium Brands Holdings Corp</v>
      </c>
      <c r="D5231" t="str">
        <f>VLOOKUP(A5231,'ALL - prices'!B:I,8,FALSE)</f>
        <v>Consumer Staples</v>
      </c>
      <c r="E5231">
        <v>2022</v>
      </c>
      <c r="F5231" t="s">
        <v>680</v>
      </c>
      <c r="G5231" t="str">
        <f t="shared" si="377"/>
        <v>2022-Q2</v>
      </c>
      <c r="H5231" s="4">
        <f>INDEX('ALL - prices'!$J$3:$DY$219,MATCH('COMBINED DATA'!A5231,'ALL - prices'!$B$3:$B$219,0),MATCH('COMBINED DATA'!G5231,'ALL - prices'!$J$1:$DY$1,0))</f>
        <v>82.233500000000006</v>
      </c>
      <c r="I5231" s="14">
        <f t="shared" si="380"/>
        <v>10.660907328607978</v>
      </c>
      <c r="J5231" s="15">
        <f>INDEX(MarketCap2!$E$2:$AR$224,MATCH(A5231,MarketCap2!$B$2:$B$224,0),MATCH(G5231,MarketCap2!$E$1:$AR$1,0))</f>
        <v>4179181824</v>
      </c>
      <c r="K5231">
        <f t="shared" si="378"/>
        <v>22.153381328439139</v>
      </c>
      <c r="L5231">
        <f>INDEX('PB2'!$D$2:$AQ$224,MATCH(A5231,'PB2'!$B$2:$B$224,0),MATCH(G5231,'PB2'!$D$1:$AQ$1,0))</f>
        <v>2.31146907806396</v>
      </c>
      <c r="M5231" s="16">
        <f t="shared" si="379"/>
        <v>0.43262529855583443</v>
      </c>
      <c r="N5231" s="6">
        <f>INDEX('ROA2'!$D$2:$AQ$224,MATCH(A5231,'ROA2'!$B$2:$B$224,0),MATCH(G5231,'ROA2'!$D$1:$AQ$1,0))</f>
        <v>3.10759401321411</v>
      </c>
      <c r="O5231" s="6">
        <v>4571.2</v>
      </c>
      <c r="P5231" s="28">
        <v>3.6811880620122701E-2</v>
      </c>
    </row>
    <row r="5232" spans="1:16" x14ac:dyDescent="0.3">
      <c r="A5232" t="s">
        <v>598</v>
      </c>
      <c r="B5232" t="e">
        <f>VLOOKUP(A5232,Sheet3!L:L,1,FALSE)</f>
        <v>#N/A</v>
      </c>
      <c r="C5232" t="str">
        <f>VLOOKUP(A5232,'ALL - prices'!B:C,2,FALSE)</f>
        <v>Premium Brands Holdings Corp</v>
      </c>
      <c r="D5232" t="str">
        <f>VLOOKUP(A5232,'ALL - prices'!B:I,8,FALSE)</f>
        <v>Consumer Staples</v>
      </c>
      <c r="E5232">
        <v>2022</v>
      </c>
      <c r="F5232" t="s">
        <v>681</v>
      </c>
      <c r="G5232" t="str">
        <f t="shared" si="377"/>
        <v>2022-Q3</v>
      </c>
      <c r="H5232" s="4">
        <f>INDEX('ALL - prices'!$J$3:$DY$219,MATCH('COMBINED DATA'!A5232,'ALL - prices'!$B$3:$B$219,0),MATCH('COMBINED DATA'!G5232,'ALL - prices'!$J$1:$DY$1,0))</f>
        <v>75.528099999999995</v>
      </c>
      <c r="I5232" s="14">
        <f t="shared" si="380"/>
        <v>9.1780749976506488</v>
      </c>
      <c r="J5232" s="15">
        <f>INDEX(MarketCap2!$E$2:$AR$224,MATCH(A5232,MarketCap2!$B$2:$B$224,0),MATCH(G5232,MarketCap2!$E$1:$AR$1,0))</f>
        <v>3809187328</v>
      </c>
      <c r="K5232">
        <f t="shared" si="378"/>
        <v>22.060681703595865</v>
      </c>
      <c r="L5232">
        <f>INDEX('PB2'!$D$2:$AQ$224,MATCH(A5232,'PB2'!$B$2:$B$224,0),MATCH(G5232,'PB2'!$D$1:$AQ$1,0))</f>
        <v>2.1816840171814</v>
      </c>
      <c r="M5232" s="16">
        <f t="shared" si="379"/>
        <v>0.45836151895724009</v>
      </c>
      <c r="N5232" s="6">
        <f>INDEX('ROA2'!$D$2:$AQ$224,MATCH(A5232,'ROA2'!$B$2:$B$224,0),MATCH(G5232,'ROA2'!$D$1:$AQ$1,0))</f>
        <v>3.8549320697784402</v>
      </c>
      <c r="O5232" s="6">
        <v>4911.3999359999998</v>
      </c>
      <c r="P5232" s="28">
        <v>7.4422457122856139E-2</v>
      </c>
    </row>
    <row r="5233" spans="1:16" x14ac:dyDescent="0.3">
      <c r="A5233" t="s">
        <v>598</v>
      </c>
      <c r="B5233" t="e">
        <f>VLOOKUP(A5233,Sheet3!L:L,1,FALSE)</f>
        <v>#N/A</v>
      </c>
      <c r="C5233" t="str">
        <f>VLOOKUP(A5233,'ALL - prices'!B:C,2,FALSE)</f>
        <v>Premium Brands Holdings Corp</v>
      </c>
      <c r="D5233" t="str">
        <f>VLOOKUP(A5233,'ALL - prices'!B:I,8,FALSE)</f>
        <v>Consumer Staples</v>
      </c>
      <c r="E5233">
        <v>2022</v>
      </c>
      <c r="F5233" t="s">
        <v>682</v>
      </c>
      <c r="G5233" t="str">
        <f t="shared" si="377"/>
        <v>2022-Q4</v>
      </c>
      <c r="H5233" s="4">
        <f>INDEX('ALL - prices'!$J$3:$DY$219,MATCH('COMBINED DATA'!A5233,'ALL - prices'!$B$3:$B$219,0),MATCH('COMBINED DATA'!G5233,'ALL - prices'!$J$1:$DY$1,0))</f>
        <v>73.747500000000002</v>
      </c>
      <c r="I5233" s="14">
        <f t="shared" si="380"/>
        <v>3.7878521058554169</v>
      </c>
      <c r="J5233" s="15">
        <f>INDEX(MarketCap2!$E$2:$AR$224,MATCH(A5233,MarketCap2!$B$2:$B$224,0),MATCH(G5233,MarketCap2!$E$1:$AR$1,0))</f>
        <v>3679230976</v>
      </c>
      <c r="K5233">
        <f t="shared" si="378"/>
        <v>22.025969593376118</v>
      </c>
      <c r="L5233">
        <f>INDEX('PB2'!$D$2:$AQ$224,MATCH(A5233,'PB2'!$B$2:$B$224,0),MATCH(G5233,'PB2'!$D$1:$AQ$1,0))</f>
        <v>2.0150198936462398</v>
      </c>
      <c r="M5233" s="16">
        <f t="shared" si="379"/>
        <v>0.49627301603979185</v>
      </c>
      <c r="N5233" s="6">
        <f>INDEX('ROA2'!$D$2:$AQ$224,MATCH(A5233,'ROA2'!$B$2:$B$224,0),MATCH(G5233,'ROA2'!$D$1:$AQ$1,0))</f>
        <v>3.6839549541473402</v>
      </c>
      <c r="O5233" s="6">
        <v>5053.7000959999996</v>
      </c>
      <c r="P5233" s="28">
        <v>2.8973441758826414E-2</v>
      </c>
    </row>
    <row r="5234" spans="1:16" x14ac:dyDescent="0.3">
      <c r="A5234" t="s">
        <v>598</v>
      </c>
      <c r="B5234" t="e">
        <f>VLOOKUP(A5234,Sheet3!L:L,1,FALSE)</f>
        <v>#N/A</v>
      </c>
      <c r="C5234" t="str">
        <f>VLOOKUP(A5234,'ALL - prices'!B:C,2,FALSE)</f>
        <v>Premium Brands Holdings Corp</v>
      </c>
      <c r="D5234" t="str">
        <f>VLOOKUP(A5234,'ALL - prices'!B:I,8,FALSE)</f>
        <v>Consumer Staples</v>
      </c>
      <c r="E5234">
        <v>2023</v>
      </c>
      <c r="F5234" t="s">
        <v>679</v>
      </c>
      <c r="G5234" t="str">
        <f t="shared" ref="G5234:G5297" si="381">E5234&amp;"-"&amp;F5234</f>
        <v>2023-Q1</v>
      </c>
      <c r="H5234" s="4">
        <f>INDEX('ALL - prices'!$J$3:$DY$219,MATCH('COMBINED DATA'!A5234,'ALL - prices'!$B$3:$B$219,0),MATCH('COMBINED DATA'!G5234,'ALL - prices'!$J$1:$DY$1,0))</f>
        <v>90.330200000000005</v>
      </c>
      <c r="I5234" s="14">
        <f t="shared" si="380"/>
        <v>5.1919942368836773</v>
      </c>
      <c r="J5234" s="15">
        <f>INDEX(MarketCap2!$E$2:$AR$224,MATCH(A5234,MarketCap2!$B$2:$B$224,0),MATCH(G5234,MarketCap2!$E$1:$AR$1,0))</f>
        <v>4462492160</v>
      </c>
      <c r="K5234">
        <f t="shared" ref="K5234:K5297" si="382">LN(J5234)</f>
        <v>22.218973227187881</v>
      </c>
      <c r="L5234">
        <f>INDEX('PB2'!$D$2:$AQ$224,MATCH(A5234,'PB2'!$B$2:$B$224,0),MATCH(G5234,'PB2'!$D$1:$AQ$1,0))</f>
        <v>2.50111603736877</v>
      </c>
      <c r="M5234" s="16">
        <f t="shared" ref="M5234:M5297" si="383">1/L5234</f>
        <v>0.39982151369994906</v>
      </c>
      <c r="N5234" s="6">
        <f>INDEX('ROA2'!$D$2:$AQ$224,MATCH(A5234,'ROA2'!$B$2:$B$224,0),MATCH(G5234,'ROA2'!$D$1:$AQ$1,0))</f>
        <v>3.37496709823608</v>
      </c>
      <c r="O5234" s="6">
        <v>5078.6001919999999</v>
      </c>
      <c r="P5234" s="28">
        <v>4.9271020296017794E-3</v>
      </c>
    </row>
    <row r="5235" spans="1:16" x14ac:dyDescent="0.3">
      <c r="A5235" t="s">
        <v>598</v>
      </c>
      <c r="B5235" t="e">
        <f>VLOOKUP(A5235,Sheet3!L:L,1,FALSE)</f>
        <v>#N/A</v>
      </c>
      <c r="C5235" t="str">
        <f>VLOOKUP(A5235,'ALL - prices'!B:C,2,FALSE)</f>
        <v>Premium Brands Holdings Corp</v>
      </c>
      <c r="D5235" t="str">
        <f>VLOOKUP(A5235,'ALL - prices'!B:I,8,FALSE)</f>
        <v>Consumer Staples</v>
      </c>
      <c r="E5235">
        <v>2023</v>
      </c>
      <c r="F5235" t="s">
        <v>680</v>
      </c>
      <c r="G5235" t="str">
        <f t="shared" si="381"/>
        <v>2023-Q2</v>
      </c>
      <c r="H5235" s="4">
        <f>INDEX('ALL - prices'!$J$3:$DY$219,MATCH('COMBINED DATA'!A5235,'ALL - prices'!$B$3:$B$219,0),MATCH('COMBINED DATA'!G5235,'ALL - prices'!$J$1:$DY$1,0))</f>
        <v>95.153099999999995</v>
      </c>
      <c r="I5235" s="14">
        <f t="shared" si="380"/>
        <v>2.6346141746310168</v>
      </c>
      <c r="J5235" s="15">
        <f>INDEX(MarketCap2!$E$2:$AR$224,MATCH(A5235,MarketCap2!$B$2:$B$224,0),MATCH(G5235,MarketCap2!$E$1:$AR$1,0))</f>
        <v>4665109504</v>
      </c>
      <c r="K5235">
        <f t="shared" si="382"/>
        <v>22.263377144496477</v>
      </c>
      <c r="L5235">
        <f>INDEX('PB2'!$D$2:$AQ$224,MATCH(A5235,'PB2'!$B$2:$B$224,0),MATCH(G5235,'PB2'!$D$1:$AQ$1,0))</f>
        <v>2.63342308998108</v>
      </c>
      <c r="M5235" s="16">
        <f t="shared" si="383"/>
        <v>0.37973389228814902</v>
      </c>
      <c r="N5235" s="6">
        <f>INDEX('ROA2'!$D$2:$AQ$224,MATCH(A5235,'ROA2'!$B$2:$B$224,0),MATCH(G5235,'ROA2'!$D$1:$AQ$1,0))</f>
        <v>2.9593911170959499</v>
      </c>
      <c r="O5235" s="6">
        <v>5133.4999040000002</v>
      </c>
      <c r="P5235" s="28">
        <v>1.0810008648934491E-2</v>
      </c>
    </row>
    <row r="5236" spans="1:16" x14ac:dyDescent="0.3">
      <c r="A5236" t="s">
        <v>598</v>
      </c>
      <c r="B5236" t="e">
        <f>VLOOKUP(A5236,Sheet3!L:L,1,FALSE)</f>
        <v>#N/A</v>
      </c>
      <c r="C5236" t="str">
        <f>VLOOKUP(A5236,'ALL - prices'!B:C,2,FALSE)</f>
        <v>Premium Brands Holdings Corp</v>
      </c>
      <c r="D5236" t="str">
        <f>VLOOKUP(A5236,'ALL - prices'!B:I,8,FALSE)</f>
        <v>Consumer Staples</v>
      </c>
      <c r="E5236">
        <v>2023</v>
      </c>
      <c r="F5236" t="s">
        <v>681</v>
      </c>
      <c r="G5236" t="str">
        <f t="shared" si="381"/>
        <v>2023-Q3</v>
      </c>
      <c r="H5236" s="4">
        <f>INDEX('ALL - prices'!$J$3:$DY$219,MATCH('COMBINED DATA'!A5236,'ALL - prices'!$B$3:$B$219,0),MATCH('COMBINED DATA'!G5236,'ALL - prices'!$J$1:$DY$1,0))</f>
        <v>87.276300000000006</v>
      </c>
      <c r="I5236" s="14">
        <f t="shared" si="380"/>
        <v>3.562533271423582</v>
      </c>
      <c r="J5236" s="15">
        <f>INDEX(MarketCap2!$E$2:$AR$224,MATCH(A5236,MarketCap2!$B$2:$B$224,0),MATCH(G5236,MarketCap2!$E$1:$AR$1,0))</f>
        <v>4244254208</v>
      </c>
      <c r="K5236">
        <f t="shared" si="382"/>
        <v>22.168831954113557</v>
      </c>
      <c r="L5236">
        <f>INDEX('PB2'!$D$2:$AQ$224,MATCH(A5236,'PB2'!$B$2:$B$224,0),MATCH(G5236,'PB2'!$D$1:$AQ$1,0))</f>
        <v>2.3632619380950901</v>
      </c>
      <c r="M5236" s="16">
        <f t="shared" si="383"/>
        <v>0.42314395365164265</v>
      </c>
      <c r="N5236" s="6">
        <f>INDEX('ROA2'!$D$2:$AQ$224,MATCH(A5236,'ROA2'!$B$2:$B$224,0),MATCH(G5236,'ROA2'!$D$1:$AQ$1,0))</f>
        <v>2.26201295852661</v>
      </c>
      <c r="O5236" s="6">
        <v>5185.8001919999997</v>
      </c>
      <c r="P5236" s="28">
        <v>1.0188037202308566E-2</v>
      </c>
    </row>
    <row r="5237" spans="1:16" x14ac:dyDescent="0.3">
      <c r="A5237" t="s">
        <v>598</v>
      </c>
      <c r="B5237" t="e">
        <f>VLOOKUP(A5237,Sheet3!L:L,1,FALSE)</f>
        <v>#N/A</v>
      </c>
      <c r="C5237" t="str">
        <f>VLOOKUP(A5237,'ALL - prices'!B:C,2,FALSE)</f>
        <v>Premium Brands Holdings Corp</v>
      </c>
      <c r="D5237" t="str">
        <f>VLOOKUP(A5237,'ALL - prices'!B:I,8,FALSE)</f>
        <v>Consumer Staples</v>
      </c>
      <c r="E5237">
        <v>2023</v>
      </c>
      <c r="F5237" t="s">
        <v>682</v>
      </c>
      <c r="G5237" t="str">
        <f t="shared" si="381"/>
        <v>2023-Q4</v>
      </c>
      <c r="H5237" s="4">
        <f>INDEX('ALL - prices'!$J$3:$DY$219,MATCH('COMBINED DATA'!A5237,'ALL - prices'!$B$3:$B$219,0),MATCH('COMBINED DATA'!G5237,'ALL - prices'!$J$1:$DY$1,0))</f>
        <v>87.004099999999994</v>
      </c>
      <c r="I5237" s="14">
        <f t="shared" si="380"/>
        <v>6.7595880837888318</v>
      </c>
      <c r="J5237" s="15">
        <f>INDEX(MarketCap2!$E$2:$AR$224,MATCH(A5237,MarketCap2!$B$2:$B$224,0),MATCH(G5237,MarketCap2!$E$1:$AR$1,0))</f>
        <v>4196500736</v>
      </c>
      <c r="K5237">
        <f t="shared" si="382"/>
        <v>22.157516856871389</v>
      </c>
      <c r="L5237">
        <f>INDEX('PB2'!$D$2:$AQ$224,MATCH(A5237,'PB2'!$B$2:$B$224,0),MATCH(G5237,'PB2'!$D$1:$AQ$1,0))</f>
        <v>2.36339211463928</v>
      </c>
      <c r="M5237" s="16">
        <f t="shared" si="383"/>
        <v>0.42312064672037214</v>
      </c>
      <c r="N5237" s="6">
        <f>INDEX('ROA2'!$D$2:$AQ$224,MATCH(A5237,'ROA2'!$B$2:$B$224,0),MATCH(G5237,'ROA2'!$D$1:$AQ$1,0))</f>
        <v>2.1462619304657</v>
      </c>
      <c r="O5237" s="6">
        <v>5206.0001279999997</v>
      </c>
      <c r="P5237" s="28">
        <v>3.8952399344583119E-3</v>
      </c>
    </row>
    <row r="5238" spans="1:16" x14ac:dyDescent="0.3">
      <c r="A5238" t="s">
        <v>598</v>
      </c>
      <c r="B5238" t="e">
        <f>VLOOKUP(A5238,Sheet3!L:L,1,FALSE)</f>
        <v>#N/A</v>
      </c>
      <c r="C5238" t="str">
        <f>VLOOKUP(A5238,'ALL - prices'!B:C,2,FALSE)</f>
        <v>Premium Brands Holdings Corp</v>
      </c>
      <c r="D5238" t="str">
        <f>VLOOKUP(A5238,'ALL - prices'!B:I,8,FALSE)</f>
        <v>Consumer Staples</v>
      </c>
      <c r="E5238" s="18">
        <v>2024</v>
      </c>
      <c r="F5238" t="s">
        <v>679</v>
      </c>
      <c r="G5238" t="str">
        <f t="shared" si="381"/>
        <v>2024-Q1</v>
      </c>
      <c r="H5238" s="4">
        <f>INDEX('ALL - prices'!$J$3:$DY$219,MATCH('COMBINED DATA'!A5238,'ALL - prices'!$B$3:$B$219,0),MATCH('COMBINED DATA'!G5238,'ALL - prices'!$J$1:$DY$1,0))</f>
        <v>82.690399999999997</v>
      </c>
      <c r="I5238" s="14" t="s">
        <v>769</v>
      </c>
      <c r="J5238" s="15">
        <f>INDEX(MarketCap2!$E$2:$AR$224,MATCH(A5238,MarketCap2!$B$2:$B$224,0),MATCH(G5238,MarketCap2!$E$1:$AR$1,0))</f>
        <v>3949700352</v>
      </c>
      <c r="K5238">
        <f t="shared" si="382"/>
        <v>22.096905552728742</v>
      </c>
      <c r="L5238">
        <f>INDEX('PB2'!$D$2:$AQ$224,MATCH(A5238,'PB2'!$B$2:$B$224,0),MATCH(G5238,'PB2'!$D$1:$AQ$1,0))</f>
        <v>2.2589249610900901</v>
      </c>
      <c r="M5238" s="16">
        <f t="shared" si="383"/>
        <v>0.44268845456355033</v>
      </c>
      <c r="N5238" s="6">
        <f>INDEX('ROA2'!$D$2:$AQ$224,MATCH(A5238,'ROA2'!$B$2:$B$224,0),MATCH(G5238,'ROA2'!$D$1:$AQ$1,0))</f>
        <v>1.84043705463409</v>
      </c>
      <c r="O5238" s="6">
        <v>5158.0999680000004</v>
      </c>
      <c r="P5238" s="28">
        <v>-9.2009525206064764E-3</v>
      </c>
    </row>
    <row r="5239" spans="1:16" x14ac:dyDescent="0.3">
      <c r="A5239" t="s">
        <v>598</v>
      </c>
      <c r="B5239" t="e">
        <f>VLOOKUP(A5239,Sheet3!L:L,1,FALSE)</f>
        <v>#N/A</v>
      </c>
      <c r="C5239" t="str">
        <f>VLOOKUP(A5239,'ALL - prices'!B:C,2,FALSE)</f>
        <v>Premium Brands Holdings Corp</v>
      </c>
      <c r="D5239" t="str">
        <f>VLOOKUP(A5239,'ALL - prices'!B:I,8,FALSE)</f>
        <v>Consumer Staples</v>
      </c>
      <c r="E5239" s="18">
        <v>2024</v>
      </c>
      <c r="F5239" t="s">
        <v>680</v>
      </c>
      <c r="G5239" t="str">
        <f t="shared" si="381"/>
        <v>2024-Q2</v>
      </c>
      <c r="H5239" s="4">
        <f>INDEX('ALL - prices'!$J$3:$DY$219,MATCH('COMBINED DATA'!A5239,'ALL - prices'!$B$3:$B$219,0),MATCH('COMBINED DATA'!G5239,'ALL - prices'!$J$1:$DY$1,0))</f>
        <v>88.837299999999999</v>
      </c>
      <c r="I5239" s="14" t="s">
        <v>769</v>
      </c>
      <c r="J5239" s="15">
        <f>INDEX(MarketCap2!$E$2:$AR$224,MATCH(A5239,MarketCap2!$B$2:$B$224,0),MATCH(G5239,MarketCap2!$E$1:$AR$1,0))</f>
        <v>4205426688</v>
      </c>
      <c r="K5239">
        <f t="shared" si="382"/>
        <v>22.159641596804882</v>
      </c>
      <c r="L5239">
        <f>INDEX('PB2'!$D$2:$AQ$224,MATCH(A5239,'PB2'!$B$2:$B$224,0),MATCH(G5239,'PB2'!$D$1:$AQ$1,0))</f>
        <v>2.39061307907104</v>
      </c>
      <c r="M5239" s="16">
        <f t="shared" si="383"/>
        <v>0.41830273947492436</v>
      </c>
      <c r="N5239" s="6">
        <f>INDEX('ROA2'!$D$2:$AQ$224,MATCH(A5239,'ROA2'!$B$2:$B$224,0),MATCH(G5239,'ROA2'!$D$1:$AQ$1,0))</f>
        <v>1.8169070482253999</v>
      </c>
      <c r="O5239" s="6">
        <v>5279.7998079999998</v>
      </c>
      <c r="P5239" s="28">
        <v>2.3593928143115683E-2</v>
      </c>
    </row>
    <row r="5240" spans="1:16" x14ac:dyDescent="0.3">
      <c r="A5240" t="s">
        <v>598</v>
      </c>
      <c r="B5240" t="e">
        <f>VLOOKUP(A5240,Sheet3!L:L,1,FALSE)</f>
        <v>#N/A</v>
      </c>
      <c r="C5240" t="str">
        <f>VLOOKUP(A5240,'ALL - prices'!B:C,2,FALSE)</f>
        <v>Premium Brands Holdings Corp</v>
      </c>
      <c r="D5240" t="str">
        <f>VLOOKUP(A5240,'ALL - prices'!B:I,8,FALSE)</f>
        <v>Consumer Staples</v>
      </c>
      <c r="E5240" s="18">
        <v>2024</v>
      </c>
      <c r="F5240" t="s">
        <v>681</v>
      </c>
      <c r="G5240" t="str">
        <f t="shared" si="381"/>
        <v>2024-Q3</v>
      </c>
      <c r="H5240" s="4">
        <f>INDEX('ALL - prices'!$J$3:$DY$219,MATCH('COMBINED DATA'!A5240,'ALL - prices'!$B$3:$B$219,0),MATCH('COMBINED DATA'!G5240,'ALL - prices'!$J$1:$DY$1,0))</f>
        <v>91.0976</v>
      </c>
      <c r="I5240" s="14" t="s">
        <v>769</v>
      </c>
      <c r="J5240" s="15">
        <f>INDEX(MarketCap2!$E$2:$AR$224,MATCH(A5240,MarketCap2!$B$2:$B$224,0),MATCH(G5240,MarketCap2!$E$1:$AR$1,0))</f>
        <v>4274156032</v>
      </c>
      <c r="K5240">
        <f t="shared" si="382"/>
        <v>22.175852500430153</v>
      </c>
      <c r="L5240">
        <f>INDEX('PB2'!$D$2:$AQ$224,MATCH(A5240,'PB2'!$B$2:$B$224,0),MATCH(G5240,'PB2'!$D$1:$AQ$1,0))</f>
        <v>2.42666888237</v>
      </c>
      <c r="M5240" s="16">
        <f t="shared" si="383"/>
        <v>0.41208753582538732</v>
      </c>
      <c r="N5240" s="6">
        <f>INDEX('ROA2'!$D$2:$AQ$224,MATCH(A5240,'ROA2'!$B$2:$B$224,0),MATCH(G5240,'ROA2'!$D$1:$AQ$1,0))</f>
        <v>2.1475589275360099</v>
      </c>
      <c r="O5240" s="6">
        <v>5356.4001280000002</v>
      </c>
      <c r="P5240" s="28">
        <v>1.4508186443723677E-2</v>
      </c>
    </row>
    <row r="5241" spans="1:16" x14ac:dyDescent="0.3">
      <c r="A5241" t="s">
        <v>598</v>
      </c>
      <c r="B5241" t="e">
        <f>VLOOKUP(A5241,Sheet3!L:L,1,FALSE)</f>
        <v>#N/A</v>
      </c>
      <c r="C5241" t="str">
        <f>VLOOKUP(A5241,'ALL - prices'!B:C,2,FALSE)</f>
        <v>Premium Brands Holdings Corp</v>
      </c>
      <c r="D5241" t="str">
        <f>VLOOKUP(A5241,'ALL - prices'!B:I,8,FALSE)</f>
        <v>Consumer Staples</v>
      </c>
      <c r="E5241" s="18">
        <v>2024</v>
      </c>
      <c r="F5241" t="s">
        <v>682</v>
      </c>
      <c r="G5241" t="str">
        <f t="shared" si="381"/>
        <v>2024-Q4</v>
      </c>
      <c r="H5241" s="4">
        <f>INDEX('ALL - prices'!$J$3:$DY$219,MATCH('COMBINED DATA'!A5241,'ALL - prices'!$B$3:$B$219,0),MATCH('COMBINED DATA'!G5241,'ALL - prices'!$J$1:$DY$1,0))</f>
        <v>76.040000000000006</v>
      </c>
      <c r="I5241" s="14" t="s">
        <v>769</v>
      </c>
      <c r="J5241" s="15">
        <f>INDEX(MarketCap2!$E$2:$AR$224,MATCH(A5241,MarketCap2!$B$2:$B$224,0),MATCH(G5241,MarketCap2!$E$1:$AR$1,0))</f>
        <v>3543150592</v>
      </c>
      <c r="K5241">
        <f t="shared" si="382"/>
        <v>21.988282166019051</v>
      </c>
      <c r="L5241">
        <f>INDEX('PB2'!$D$2:$AQ$224,MATCH(A5241,'PB2'!$B$2:$B$224,0),MATCH(G5241,'PB2'!$D$1:$AQ$1,0))</f>
        <v>2.0189477942756899</v>
      </c>
      <c r="M5241" s="16">
        <f t="shared" si="383"/>
        <v>0.49530750762119446</v>
      </c>
      <c r="N5241" s="6">
        <f>INDEX('ROA2'!$D$2:$AQ$224,MATCH(A5241,'ROA2'!$B$2:$B$224,0),MATCH(G5241,'ROA2'!$D$1:$AQ$1,0))</f>
        <v>1.8833179473877</v>
      </c>
      <c r="O5241" s="6">
        <v>5328.6000640000002</v>
      </c>
      <c r="P5241" s="28">
        <v>-5.1900648449838922E-3</v>
      </c>
    </row>
    <row r="5242" spans="1:16" x14ac:dyDescent="0.3">
      <c r="A5242" t="s">
        <v>600</v>
      </c>
      <c r="B5242" t="str">
        <f>VLOOKUP(A5242,Sheet3!L:L,1,FALSE)</f>
        <v>PEY CN EQUITY</v>
      </c>
      <c r="C5242" t="str">
        <f>VLOOKUP(A5242,'ALL - prices'!B:C,2,FALSE)</f>
        <v>Peyto Exploration &amp; Developmen</v>
      </c>
      <c r="D5242" t="str">
        <f>VLOOKUP(A5242,'ALL - prices'!B:I,8,FALSE)</f>
        <v>Energy</v>
      </c>
      <c r="E5242">
        <v>2015</v>
      </c>
      <c r="F5242" t="s">
        <v>679</v>
      </c>
      <c r="G5242" t="str">
        <f t="shared" si="381"/>
        <v>2015-Q1</v>
      </c>
      <c r="H5242" s="4">
        <f>INDEX('ALL - prices'!$J$3:$DY$219,MATCH('COMBINED DATA'!A5242,'ALL - prices'!$B$3:$B$219,0),MATCH('COMBINED DATA'!G5242,'ALL - prices'!$J$1:$DY$1,0))</f>
        <v>17.945399999999999</v>
      </c>
      <c r="I5242" s="14">
        <f t="shared" ref="I5242:I5277" si="384">STDEV(H5243:H5246)</f>
        <v>1.2121908760587172</v>
      </c>
      <c r="J5242" s="6">
        <f>INDEX('market cap'!$B$3:$DQ$219,MATCH(A5242,'market cap'!$A$3:$A$219,0),MATCH(G5242,'market cap'!$B$1:$DQ$1,0))</f>
        <v>5227.1666999999998</v>
      </c>
      <c r="K5242">
        <f t="shared" si="382"/>
        <v>8.5616246703030985</v>
      </c>
      <c r="L5242">
        <f>INDEX('PB2'!$D$2:$AQ$224,MATCH(A5242,'PB2'!$B$2:$B$224,0),MATCH(G5242,'PB2'!$D$1:$AQ$1,0))</f>
        <v>3.4187750816345202</v>
      </c>
      <c r="M5242" s="16">
        <f t="shared" si="383"/>
        <v>0.29250242444200186</v>
      </c>
      <c r="N5242" s="6">
        <f>INDEX('ROA2'!$D$2:$AQ$224,MATCH(A5242,'ROA2'!$B$2:$B$224,0),MATCH(G5242,'ROA2'!$D$1:$AQ$1,0))</f>
        <v>9.2139320373535192</v>
      </c>
      <c r="O5242" s="6">
        <v>3127.0650879999998</v>
      </c>
      <c r="P5242" s="28">
        <v>7.3358995326466225E-2</v>
      </c>
    </row>
    <row r="5243" spans="1:16" x14ac:dyDescent="0.3">
      <c r="A5243" t="s">
        <v>600</v>
      </c>
      <c r="B5243" t="str">
        <f>VLOOKUP(A5243,Sheet3!L:L,1,FALSE)</f>
        <v>PEY CN EQUITY</v>
      </c>
      <c r="C5243" t="str">
        <f>VLOOKUP(A5243,'ALL - prices'!B:C,2,FALSE)</f>
        <v>Peyto Exploration &amp; Developmen</v>
      </c>
      <c r="D5243" t="str">
        <f>VLOOKUP(A5243,'ALL - prices'!B:I,8,FALSE)</f>
        <v>Energy</v>
      </c>
      <c r="E5243">
        <v>2015</v>
      </c>
      <c r="F5243" t="s">
        <v>680</v>
      </c>
      <c r="G5243" t="str">
        <f t="shared" si="381"/>
        <v>2015-Q2</v>
      </c>
      <c r="H5243" s="4">
        <f>INDEX('ALL - prices'!$J$3:$DY$219,MATCH('COMBINED DATA'!A5243,'ALL - prices'!$B$3:$B$219,0),MATCH('COMBINED DATA'!G5243,'ALL - prices'!$J$1:$DY$1,0))</f>
        <v>16.2928</v>
      </c>
      <c r="I5243" s="14">
        <f t="shared" si="384"/>
        <v>2.4619829751645437</v>
      </c>
      <c r="J5243" s="6">
        <f>INDEX('market cap'!$B$3:$DQ$219,MATCH(A5243,'market cap'!$A$3:$A$219,0),MATCH(G5243,'market cap'!$B$1:$DQ$1,0))</f>
        <v>4852.9958999999999</v>
      </c>
      <c r="K5243">
        <f t="shared" si="382"/>
        <v>8.4873515045666146</v>
      </c>
      <c r="L5243">
        <f>INDEX('PB2'!$D$2:$AQ$224,MATCH(A5243,'PB2'!$B$2:$B$224,0),MATCH(G5243,'PB2'!$D$1:$AQ$1,0))</f>
        <v>2.9580309391021702</v>
      </c>
      <c r="M5243" s="16">
        <f t="shared" si="383"/>
        <v>0.33806272503137602</v>
      </c>
      <c r="N5243" s="6">
        <f>INDEX('ROA2'!$D$2:$AQ$224,MATCH(A5243,'ROA2'!$B$2:$B$224,0),MATCH(G5243,'ROA2'!$D$1:$AQ$1,0))</f>
        <v>8.3476705551147496</v>
      </c>
      <c r="O5243" s="6">
        <v>3163.162112</v>
      </c>
      <c r="P5243" s="28">
        <v>1.1543419463355969E-2</v>
      </c>
    </row>
    <row r="5244" spans="1:16" x14ac:dyDescent="0.3">
      <c r="A5244" t="s">
        <v>600</v>
      </c>
      <c r="B5244" t="str">
        <f>VLOOKUP(A5244,Sheet3!L:L,1,FALSE)</f>
        <v>PEY CN EQUITY</v>
      </c>
      <c r="C5244" t="str">
        <f>VLOOKUP(A5244,'ALL - prices'!B:C,2,FALSE)</f>
        <v>Peyto Exploration &amp; Developmen</v>
      </c>
      <c r="D5244" t="str">
        <f>VLOOKUP(A5244,'ALL - prices'!B:I,8,FALSE)</f>
        <v>Energy</v>
      </c>
      <c r="E5244">
        <v>2015</v>
      </c>
      <c r="F5244" t="s">
        <v>681</v>
      </c>
      <c r="G5244" t="str">
        <f t="shared" si="381"/>
        <v>2015-Q3</v>
      </c>
      <c r="H5244" s="4">
        <f>INDEX('ALL - prices'!$J$3:$DY$219,MATCH('COMBINED DATA'!A5244,'ALL - prices'!$B$3:$B$219,0),MATCH('COMBINED DATA'!G5244,'ALL - prices'!$J$1:$DY$1,0))</f>
        <v>14.9872</v>
      </c>
      <c r="I5244" s="14">
        <f t="shared" si="384"/>
        <v>3.2463506049100603</v>
      </c>
      <c r="J5244" s="6">
        <f>INDEX('market cap'!$B$3:$DQ$219,MATCH(A5244,'market cap'!$A$3:$A$219,0),MATCH(G5244,'market cap'!$B$1:$DQ$1,0))</f>
        <v>4411.0919000000004</v>
      </c>
      <c r="K5244">
        <f t="shared" si="382"/>
        <v>8.3918775341658502</v>
      </c>
      <c r="L5244">
        <f>INDEX('PB2'!$D$2:$AQ$224,MATCH(A5244,'PB2'!$B$2:$B$224,0),MATCH(G5244,'PB2'!$D$1:$AQ$1,0))</f>
        <v>2.7230379581451398</v>
      </c>
      <c r="M5244" s="16">
        <f t="shared" si="383"/>
        <v>0.3672368932679782</v>
      </c>
      <c r="N5244" s="6">
        <f>INDEX('ROA2'!$D$2:$AQ$224,MATCH(A5244,'ROA2'!$B$2:$B$224,0),MATCH(G5244,'ROA2'!$D$1:$AQ$1,0))</f>
        <v>6.5197949409484899</v>
      </c>
      <c r="O5244" s="6">
        <v>3178.9911040000002</v>
      </c>
      <c r="P5244" s="28">
        <v>5.0041671718152516E-3</v>
      </c>
    </row>
    <row r="5245" spans="1:16" x14ac:dyDescent="0.3">
      <c r="A5245" t="s">
        <v>600</v>
      </c>
      <c r="B5245" t="str">
        <f>VLOOKUP(A5245,Sheet3!L:L,1,FALSE)</f>
        <v>PEY CN EQUITY</v>
      </c>
      <c r="C5245" t="str">
        <f>VLOOKUP(A5245,'ALL - prices'!B:C,2,FALSE)</f>
        <v>Peyto Exploration &amp; Developmen</v>
      </c>
      <c r="D5245" t="str">
        <f>VLOOKUP(A5245,'ALL - prices'!B:I,8,FALSE)</f>
        <v>Energy</v>
      </c>
      <c r="E5245">
        <v>2015</v>
      </c>
      <c r="F5245" t="s">
        <v>682</v>
      </c>
      <c r="G5245" t="str">
        <f t="shared" si="381"/>
        <v>2015-Q4</v>
      </c>
      <c r="H5245" s="4">
        <f>INDEX('ALL - prices'!$J$3:$DY$219,MATCH('COMBINED DATA'!A5245,'ALL - prices'!$B$3:$B$219,0),MATCH('COMBINED DATA'!G5245,'ALL - prices'!$J$1:$DY$1,0))</f>
        <v>13.6</v>
      </c>
      <c r="I5245" s="14">
        <f t="shared" si="384"/>
        <v>2.0088499421310693</v>
      </c>
      <c r="J5245" s="6">
        <f>INDEX('market cap'!$B$3:$DQ$219,MATCH(A5245,'market cap'!$A$3:$A$219,0),MATCH(G5245,'market cap'!$B$1:$DQ$1,0))</f>
        <v>3953.2921000000001</v>
      </c>
      <c r="K5245">
        <f t="shared" si="382"/>
        <v>8.2823039538123506</v>
      </c>
      <c r="L5245">
        <f>INDEX('PB2'!$D$2:$AQ$224,MATCH(A5245,'PB2'!$B$2:$B$224,0),MATCH(G5245,'PB2'!$D$1:$AQ$1,0))</f>
        <v>2.4349570274353001</v>
      </c>
      <c r="M5245" s="16">
        <f t="shared" si="383"/>
        <v>0.41068486578314833</v>
      </c>
      <c r="N5245" s="6">
        <f>INDEX('ROA2'!$D$2:$AQ$224,MATCH(A5245,'ROA2'!$B$2:$B$224,0),MATCH(G5245,'ROA2'!$D$1:$AQ$1,0))</f>
        <v>5.27309322357178</v>
      </c>
      <c r="O5245" s="6">
        <v>3259.57888</v>
      </c>
      <c r="P5245" s="28">
        <v>2.5350110573948887E-2</v>
      </c>
    </row>
    <row r="5246" spans="1:16" x14ac:dyDescent="0.3">
      <c r="A5246" t="s">
        <v>600</v>
      </c>
      <c r="B5246" t="str">
        <f>VLOOKUP(A5246,Sheet3!L:L,1,FALSE)</f>
        <v>PEY CN EQUITY</v>
      </c>
      <c r="C5246" t="str">
        <f>VLOOKUP(A5246,'ALL - prices'!B:C,2,FALSE)</f>
        <v>Peyto Exploration &amp; Developmen</v>
      </c>
      <c r="D5246" t="str">
        <f>VLOOKUP(A5246,'ALL - prices'!B:I,8,FALSE)</f>
        <v>Energy</v>
      </c>
      <c r="E5246">
        <v>2016</v>
      </c>
      <c r="F5246" t="s">
        <v>679</v>
      </c>
      <c r="G5246" t="str">
        <f t="shared" si="381"/>
        <v>2016-Q1</v>
      </c>
      <c r="H5246" s="4">
        <f>INDEX('ALL - prices'!$J$3:$DY$219,MATCH('COMBINED DATA'!A5246,'ALL - prices'!$B$3:$B$219,0),MATCH('COMBINED DATA'!G5246,'ALL - prices'!$J$1:$DY$1,0))</f>
        <v>15.9808</v>
      </c>
      <c r="I5246" s="14">
        <f t="shared" si="384"/>
        <v>2.1151177388426086</v>
      </c>
      <c r="J5246" s="6">
        <f>INDEX('market cap'!$B$3:$DQ$219,MATCH(A5246,'market cap'!$A$3:$A$219,0),MATCH(G5246,'market cap'!$B$1:$DQ$1,0))</f>
        <v>4600.4305000000004</v>
      </c>
      <c r="K5246">
        <f t="shared" si="382"/>
        <v>8.433905165054723</v>
      </c>
      <c r="L5246">
        <f>INDEX('PB2'!$D$2:$AQ$224,MATCH(A5246,'PB2'!$B$2:$B$224,0),MATCH(G5246,'PB2'!$D$1:$AQ$1,0))</f>
        <v>2.7795600891113299</v>
      </c>
      <c r="M5246" s="16">
        <f t="shared" si="383"/>
        <v>0.3597691605651584</v>
      </c>
      <c r="N5246" s="6">
        <f>INDEX('ROA2'!$D$2:$AQ$224,MATCH(A5246,'ROA2'!$B$2:$B$224,0),MATCH(G5246,'ROA2'!$D$1:$AQ$1,0))</f>
        <v>4.2427120208740199</v>
      </c>
      <c r="O5246" s="6">
        <v>3357.5139840000002</v>
      </c>
      <c r="P5246" s="28">
        <v>3.0045324137086118E-2</v>
      </c>
    </row>
    <row r="5247" spans="1:16" x14ac:dyDescent="0.3">
      <c r="A5247" t="s">
        <v>600</v>
      </c>
      <c r="B5247" t="str">
        <f>VLOOKUP(A5247,Sheet3!L:L,1,FALSE)</f>
        <v>PEY CN EQUITY</v>
      </c>
      <c r="C5247" t="str">
        <f>VLOOKUP(A5247,'ALL - prices'!B:C,2,FALSE)</f>
        <v>Peyto Exploration &amp; Developmen</v>
      </c>
      <c r="D5247" t="str">
        <f>VLOOKUP(A5247,'ALL - prices'!B:I,8,FALSE)</f>
        <v>Energy</v>
      </c>
      <c r="E5247">
        <v>2016</v>
      </c>
      <c r="F5247" t="s">
        <v>680</v>
      </c>
      <c r="G5247" t="str">
        <f t="shared" si="381"/>
        <v>2016-Q2</v>
      </c>
      <c r="H5247" s="4">
        <f>INDEX('ALL - prices'!$J$3:$DY$219,MATCH('COMBINED DATA'!A5247,'ALL - prices'!$B$3:$B$219,0),MATCH('COMBINED DATA'!G5247,'ALL - prices'!$J$1:$DY$1,0))</f>
        <v>19.376200000000001</v>
      </c>
      <c r="I5247" s="14">
        <f t="shared" si="384"/>
        <v>3.1446139058184226</v>
      </c>
      <c r="J5247" s="6">
        <f>INDEX('market cap'!$B$3:$DQ$219,MATCH(A5247,'market cap'!$A$3:$A$219,0),MATCH(G5247,'market cap'!$B$1:$DQ$1,0))</f>
        <v>5709.3685999999998</v>
      </c>
      <c r="K5247">
        <f t="shared" si="382"/>
        <v>8.6498637186024148</v>
      </c>
      <c r="L5247">
        <f>INDEX('PB2'!$D$2:$AQ$224,MATCH(A5247,'PB2'!$B$2:$B$224,0),MATCH(G5247,'PB2'!$D$1:$AQ$1,0))</f>
        <v>3.4456191062927299</v>
      </c>
      <c r="M5247" s="16">
        <f t="shared" si="383"/>
        <v>0.29022360543964398</v>
      </c>
      <c r="N5247" s="6">
        <f>INDEX('ROA2'!$D$2:$AQ$224,MATCH(A5247,'ROA2'!$B$2:$B$224,0),MATCH(G5247,'ROA2'!$D$1:$AQ$1,0))</f>
        <v>4.0498280525207502</v>
      </c>
      <c r="O5247" s="6">
        <v>3503.343104</v>
      </c>
      <c r="P5247" s="28">
        <v>4.3433659753894821E-2</v>
      </c>
    </row>
    <row r="5248" spans="1:16" x14ac:dyDescent="0.3">
      <c r="A5248" t="s">
        <v>600</v>
      </c>
      <c r="B5248" t="str">
        <f>VLOOKUP(A5248,Sheet3!L:L,1,FALSE)</f>
        <v>PEY CN EQUITY</v>
      </c>
      <c r="C5248" t="str">
        <f>VLOOKUP(A5248,'ALL - prices'!B:C,2,FALSE)</f>
        <v>Peyto Exploration &amp; Developmen</v>
      </c>
      <c r="D5248" t="str">
        <f>VLOOKUP(A5248,'ALL - prices'!B:I,8,FALSE)</f>
        <v>Energy</v>
      </c>
      <c r="E5248">
        <v>2016</v>
      </c>
      <c r="F5248" t="s">
        <v>681</v>
      </c>
      <c r="G5248" t="str">
        <f t="shared" si="381"/>
        <v>2016-Q3</v>
      </c>
      <c r="H5248" s="4">
        <f>INDEX('ALL - prices'!$J$3:$DY$219,MATCH('COMBINED DATA'!A5248,'ALL - prices'!$B$3:$B$219,0),MATCH('COMBINED DATA'!G5248,'ALL - prices'!$J$1:$DY$1,0))</f>
        <v>20.755600000000001</v>
      </c>
      <c r="I5248" s="14">
        <f t="shared" si="384"/>
        <v>2.9330199446702263</v>
      </c>
      <c r="J5248" s="6">
        <f>INDEX('market cap'!$B$3:$DQ$219,MATCH(A5248,'market cap'!$A$3:$A$219,0),MATCH(G5248,'market cap'!$B$1:$DQ$1,0))</f>
        <v>6061.6768000000002</v>
      </c>
      <c r="K5248">
        <f t="shared" si="382"/>
        <v>8.7097417404590338</v>
      </c>
      <c r="L5248">
        <f>INDEX('PB2'!$D$2:$AQ$224,MATCH(A5248,'PB2'!$B$2:$B$224,0),MATCH(G5248,'PB2'!$D$1:$AQ$1,0))</f>
        <v>3.6987190246582</v>
      </c>
      <c r="M5248" s="16">
        <f t="shared" si="383"/>
        <v>0.27036387282551433</v>
      </c>
      <c r="N5248" s="6">
        <f>INDEX('ROA2'!$D$2:$AQ$224,MATCH(A5248,'ROA2'!$B$2:$B$224,0),MATCH(G5248,'ROA2'!$D$1:$AQ$1,0))</f>
        <v>4.0128631591796902</v>
      </c>
      <c r="O5248" s="6">
        <v>3389.7861119999998</v>
      </c>
      <c r="P5248" s="28">
        <v>-3.2413893994666036E-2</v>
      </c>
    </row>
    <row r="5249" spans="1:16" x14ac:dyDescent="0.3">
      <c r="A5249" t="s">
        <v>600</v>
      </c>
      <c r="B5249" t="str">
        <f>VLOOKUP(A5249,Sheet3!L:L,1,FALSE)</f>
        <v>PEY CN EQUITY</v>
      </c>
      <c r="C5249" t="str">
        <f>VLOOKUP(A5249,'ALL - prices'!B:C,2,FALSE)</f>
        <v>Peyto Exploration &amp; Developmen</v>
      </c>
      <c r="D5249" t="str">
        <f>VLOOKUP(A5249,'ALL - prices'!B:I,8,FALSE)</f>
        <v>Energy</v>
      </c>
      <c r="E5249">
        <v>2016</v>
      </c>
      <c r="F5249" t="s">
        <v>682</v>
      </c>
      <c r="G5249" t="str">
        <f t="shared" si="381"/>
        <v>2016-Q4</v>
      </c>
      <c r="H5249" s="4">
        <f>INDEX('ALL - prices'!$J$3:$DY$219,MATCH('COMBINED DATA'!A5249,'ALL - prices'!$B$3:$B$219,0),MATCH('COMBINED DATA'!G5249,'ALL - prices'!$J$1:$DY$1,0))</f>
        <v>18.903199999999998</v>
      </c>
      <c r="I5249" s="14">
        <f t="shared" si="384"/>
        <v>2.8107260532941729</v>
      </c>
      <c r="J5249" s="6">
        <f>INDEX('market cap'!$B$3:$DQ$219,MATCH(A5249,'market cap'!$A$3:$A$219,0),MATCH(G5249,'market cap'!$B$1:$DQ$1,0))</f>
        <v>5467.3680000000004</v>
      </c>
      <c r="K5249">
        <f t="shared" si="382"/>
        <v>8.6065526095983049</v>
      </c>
      <c r="L5249">
        <f>INDEX('PB2'!$D$2:$AQ$224,MATCH(A5249,'PB2'!$B$2:$B$224,0),MATCH(G5249,'PB2'!$D$1:$AQ$1,0))</f>
        <v>3.5480868816375701</v>
      </c>
      <c r="M5249" s="16">
        <f t="shared" si="383"/>
        <v>0.28184202736841213</v>
      </c>
      <c r="N5249" s="6">
        <f>INDEX('ROA2'!$D$2:$AQ$224,MATCH(A5249,'ROA2'!$B$2:$B$224,0),MATCH(G5249,'ROA2'!$D$1:$AQ$1,0))</f>
        <v>3.49864602088928</v>
      </c>
      <c r="O5249" s="6">
        <v>3443.8709760000002</v>
      </c>
      <c r="P5249" s="28">
        <v>1.5955243845190543E-2</v>
      </c>
    </row>
    <row r="5250" spans="1:16" x14ac:dyDescent="0.3">
      <c r="A5250" t="s">
        <v>600</v>
      </c>
      <c r="B5250" t="str">
        <f>VLOOKUP(A5250,Sheet3!L:L,1,FALSE)</f>
        <v>PEY CN EQUITY</v>
      </c>
      <c r="C5250" t="str">
        <f>VLOOKUP(A5250,'ALL - prices'!B:C,2,FALSE)</f>
        <v>Peyto Exploration &amp; Developmen</v>
      </c>
      <c r="D5250" t="str">
        <f>VLOOKUP(A5250,'ALL - prices'!B:I,8,FALSE)</f>
        <v>Energy</v>
      </c>
      <c r="E5250">
        <v>2017</v>
      </c>
      <c r="F5250" t="s">
        <v>679</v>
      </c>
      <c r="G5250" t="str">
        <f t="shared" si="381"/>
        <v>2017-Q1</v>
      </c>
      <c r="H5250" s="4">
        <f>INDEX('ALL - prices'!$J$3:$DY$219,MATCH('COMBINED DATA'!A5250,'ALL - prices'!$B$3:$B$219,0),MATCH('COMBINED DATA'!G5250,'ALL - prices'!$J$1:$DY$1,0))</f>
        <v>15.7509</v>
      </c>
      <c r="I5250" s="14">
        <f t="shared" si="384"/>
        <v>3.1498035667588287</v>
      </c>
      <c r="J5250" s="6">
        <f>INDEX('market cap'!$B$3:$DQ$219,MATCH(A5250,'market cap'!$A$3:$A$219,0),MATCH(G5250,'market cap'!$B$1:$DQ$1,0))</f>
        <v>4509.3086999999996</v>
      </c>
      <c r="K5250">
        <f t="shared" si="382"/>
        <v>8.4138991391514466</v>
      </c>
      <c r="L5250">
        <f>INDEX('PB2'!$D$2:$AQ$224,MATCH(A5250,'PB2'!$B$2:$B$224,0),MATCH(G5250,'PB2'!$D$1:$AQ$1,0))</f>
        <v>2.7623970508575399</v>
      </c>
      <c r="M5250" s="16">
        <f t="shared" si="383"/>
        <v>0.36200444092190392</v>
      </c>
      <c r="N5250" s="6">
        <f>INDEX('ROA2'!$D$2:$AQ$224,MATCH(A5250,'ROA2'!$B$2:$B$224,0),MATCH(G5250,'ROA2'!$D$1:$AQ$1,0))</f>
        <v>3.2943708896636998</v>
      </c>
      <c r="O5250" s="6">
        <v>3463.0888960000002</v>
      </c>
      <c r="P5250" s="28">
        <v>5.5803252020554354E-3</v>
      </c>
    </row>
    <row r="5251" spans="1:16" x14ac:dyDescent="0.3">
      <c r="A5251" t="s">
        <v>600</v>
      </c>
      <c r="B5251" t="str">
        <f>VLOOKUP(A5251,Sheet3!L:L,1,FALSE)</f>
        <v>PEY CN EQUITY</v>
      </c>
      <c r="C5251" t="str">
        <f>VLOOKUP(A5251,'ALL - prices'!B:C,2,FALSE)</f>
        <v>Peyto Exploration &amp; Developmen</v>
      </c>
      <c r="D5251" t="str">
        <f>VLOOKUP(A5251,'ALL - prices'!B:I,8,FALSE)</f>
        <v>Energy</v>
      </c>
      <c r="E5251">
        <v>2017</v>
      </c>
      <c r="F5251" t="s">
        <v>680</v>
      </c>
      <c r="G5251" t="str">
        <f t="shared" si="381"/>
        <v>2017-Q2</v>
      </c>
      <c r="H5251" s="4">
        <f>INDEX('ALL - prices'!$J$3:$DY$219,MATCH('COMBINED DATA'!A5251,'ALL - prices'!$B$3:$B$219,0),MATCH('COMBINED DATA'!G5251,'ALL - prices'!$J$1:$DY$1,0))</f>
        <v>13.7285</v>
      </c>
      <c r="I5251" s="14">
        <f t="shared" si="384"/>
        <v>2.6647835901813841</v>
      </c>
      <c r="J5251" s="6">
        <f>INDEX('market cap'!$B$3:$DQ$219,MATCH(A5251,'market cap'!$A$3:$A$219,0),MATCH(G5251,'market cap'!$B$1:$DQ$1,0))</f>
        <v>3877.8406</v>
      </c>
      <c r="K5251">
        <f t="shared" si="382"/>
        <v>8.2630337312961366</v>
      </c>
      <c r="L5251">
        <f>INDEX('PB2'!$D$2:$AQ$224,MATCH(A5251,'PB2'!$B$2:$B$224,0),MATCH(G5251,'PB2'!$D$1:$AQ$1,0))</f>
        <v>2.3542969226837198</v>
      </c>
      <c r="M5251" s="16">
        <f t="shared" si="383"/>
        <v>0.42475525935788755</v>
      </c>
      <c r="N5251" s="6">
        <f>INDEX('ROA2'!$D$2:$AQ$224,MATCH(A5251,'ROA2'!$B$2:$B$224,0),MATCH(G5251,'ROA2'!$D$1:$AQ$1,0))</f>
        <v>3.1406719684600799</v>
      </c>
      <c r="O5251" s="6">
        <v>3543.5560959999998</v>
      </c>
      <c r="P5251" s="28">
        <v>2.3235672665793326E-2</v>
      </c>
    </row>
    <row r="5252" spans="1:16" x14ac:dyDescent="0.3">
      <c r="A5252" t="s">
        <v>600</v>
      </c>
      <c r="B5252" t="str">
        <f>VLOOKUP(A5252,Sheet3!L:L,1,FALSE)</f>
        <v>PEY CN EQUITY</v>
      </c>
      <c r="C5252" t="str">
        <f>VLOOKUP(A5252,'ALL - prices'!B:C,2,FALSE)</f>
        <v>Peyto Exploration &amp; Developmen</v>
      </c>
      <c r="D5252" t="str">
        <f>VLOOKUP(A5252,'ALL - prices'!B:I,8,FALSE)</f>
        <v>Energy</v>
      </c>
      <c r="E5252">
        <v>2017</v>
      </c>
      <c r="F5252" t="s">
        <v>681</v>
      </c>
      <c r="G5252" t="str">
        <f t="shared" si="381"/>
        <v>2017-Q3</v>
      </c>
      <c r="H5252" s="4">
        <f>INDEX('ALL - prices'!$J$3:$DY$219,MATCH('COMBINED DATA'!A5252,'ALL - prices'!$B$3:$B$219,0),MATCH('COMBINED DATA'!G5252,'ALL - prices'!$J$1:$DY$1,0))</f>
        <v>12.093299999999999</v>
      </c>
      <c r="I5252" s="14">
        <f t="shared" si="384"/>
        <v>1.2391362919388627</v>
      </c>
      <c r="J5252" s="6">
        <f>INDEX('market cap'!$B$3:$DQ$219,MATCH(A5252,'market cap'!$A$3:$A$219,0),MATCH(G5252,'market cap'!$B$1:$DQ$1,0))</f>
        <v>3363.4331999999999</v>
      </c>
      <c r="K5252">
        <f t="shared" si="382"/>
        <v>8.1207175170038379</v>
      </c>
      <c r="L5252">
        <f>INDEX('PB2'!$D$2:$AQ$224,MATCH(A5252,'PB2'!$B$2:$B$224,0),MATCH(G5252,'PB2'!$D$1:$AQ$1,0))</f>
        <v>2.0155270099639901</v>
      </c>
      <c r="M5252" s="16">
        <f t="shared" si="383"/>
        <v>0.49614815135514667</v>
      </c>
      <c r="N5252" s="6">
        <f>INDEX('ROA2'!$D$2:$AQ$224,MATCH(A5252,'ROA2'!$B$2:$B$224,0),MATCH(G5252,'ROA2'!$D$1:$AQ$1,0))</f>
        <v>4.0466618537902797</v>
      </c>
      <c r="O5252" s="6">
        <v>3604.3729920000001</v>
      </c>
      <c r="P5252" s="28">
        <v>1.7162673414046124E-2</v>
      </c>
    </row>
    <row r="5253" spans="1:16" x14ac:dyDescent="0.3">
      <c r="A5253" t="s">
        <v>600</v>
      </c>
      <c r="B5253" t="str">
        <f>VLOOKUP(A5253,Sheet3!L:L,1,FALSE)</f>
        <v>PEY CN EQUITY</v>
      </c>
      <c r="C5253" t="str">
        <f>VLOOKUP(A5253,'ALL - prices'!B:C,2,FALSE)</f>
        <v>Peyto Exploration &amp; Developmen</v>
      </c>
      <c r="D5253" t="str">
        <f>VLOOKUP(A5253,'ALL - prices'!B:I,8,FALSE)</f>
        <v>Energy</v>
      </c>
      <c r="E5253">
        <v>2017</v>
      </c>
      <c r="F5253" t="s">
        <v>682</v>
      </c>
      <c r="G5253" t="str">
        <f t="shared" si="381"/>
        <v>2017-Q4</v>
      </c>
      <c r="H5253" s="4">
        <f>INDEX('ALL - prices'!$J$3:$DY$219,MATCH('COMBINED DATA'!A5253,'ALL - prices'!$B$3:$B$219,0),MATCH('COMBINED DATA'!G5253,'ALL - prices'!$J$1:$DY$1,0))</f>
        <v>9.0984999999999996</v>
      </c>
      <c r="I5253" s="14">
        <f t="shared" si="384"/>
        <v>1.0898997855307611</v>
      </c>
      <c r="J5253" s="6">
        <f>INDEX('market cap'!$B$3:$DQ$219,MATCH(A5253,'market cap'!$A$3:$A$219,0),MATCH(G5253,'market cap'!$B$1:$DQ$1,0))</f>
        <v>2478.0589</v>
      </c>
      <c r="K5253">
        <f t="shared" si="382"/>
        <v>7.81523083107529</v>
      </c>
      <c r="L5253">
        <f>INDEX('PB2'!$D$2:$AQ$224,MATCH(A5253,'PB2'!$B$2:$B$224,0),MATCH(G5253,'PB2'!$D$1:$AQ$1,0))</f>
        <v>1.4382419586181601</v>
      </c>
      <c r="M5253" s="16">
        <f t="shared" si="383"/>
        <v>0.69529330166447378</v>
      </c>
      <c r="N5253" s="6">
        <f>INDEX('ROA2'!$D$2:$AQ$224,MATCH(A5253,'ROA2'!$B$2:$B$224,0),MATCH(G5253,'ROA2'!$D$1:$AQ$1,0))</f>
        <v>4.5831408500671396</v>
      </c>
      <c r="O5253" s="6">
        <v>3691.8028800000002</v>
      </c>
      <c r="P5253" s="28">
        <v>2.4256615004621618E-2</v>
      </c>
    </row>
    <row r="5254" spans="1:16" x14ac:dyDescent="0.3">
      <c r="A5254" t="s">
        <v>600</v>
      </c>
      <c r="B5254" t="str">
        <f>VLOOKUP(A5254,Sheet3!L:L,1,FALSE)</f>
        <v>PEY CN EQUITY</v>
      </c>
      <c r="C5254" t="str">
        <f>VLOOKUP(A5254,'ALL - prices'!B:C,2,FALSE)</f>
        <v>Peyto Exploration &amp; Developmen</v>
      </c>
      <c r="D5254" t="str">
        <f>VLOOKUP(A5254,'ALL - prices'!B:I,8,FALSE)</f>
        <v>Energy</v>
      </c>
      <c r="E5254">
        <v>2018</v>
      </c>
      <c r="F5254" t="s">
        <v>679</v>
      </c>
      <c r="G5254" t="str">
        <f t="shared" si="381"/>
        <v>2018-Q1</v>
      </c>
      <c r="H5254" s="4">
        <f>INDEX('ALL - prices'!$J$3:$DY$219,MATCH('COMBINED DATA'!A5254,'ALL - prices'!$B$3:$B$219,0),MATCH('COMBINED DATA'!G5254,'ALL - prices'!$J$1:$DY$1,0))</f>
        <v>6.6417999999999999</v>
      </c>
      <c r="I5254" s="14">
        <f t="shared" si="384"/>
        <v>1.2662950061103433</v>
      </c>
      <c r="J5254" s="6">
        <f>INDEX('market cap'!$B$3:$DQ$219,MATCH(A5254,'market cap'!$A$3:$A$219,0),MATCH(G5254,'market cap'!$B$1:$DQ$1,0))</f>
        <v>1780.6411000000001</v>
      </c>
      <c r="K5254">
        <f t="shared" si="382"/>
        <v>7.4847287469803376</v>
      </c>
      <c r="L5254">
        <f>INDEX('PB2'!$D$2:$AQ$224,MATCH(A5254,'PB2'!$B$2:$B$224,0),MATCH(G5254,'PB2'!$D$1:$AQ$1,0))</f>
        <v>1.03217697143555</v>
      </c>
      <c r="M5254" s="16">
        <f t="shared" si="383"/>
        <v>0.96882610993461882</v>
      </c>
      <c r="N5254" s="6">
        <f>INDEX('ROA2'!$D$2:$AQ$224,MATCH(A5254,'ROA2'!$B$2:$B$224,0),MATCH(G5254,'ROA2'!$D$1:$AQ$1,0))</f>
        <v>4.8325061798095703</v>
      </c>
      <c r="O5254" s="6">
        <v>3844.713984</v>
      </c>
      <c r="P5254" s="28">
        <v>4.141908681754964E-2</v>
      </c>
    </row>
    <row r="5255" spans="1:16" x14ac:dyDescent="0.3">
      <c r="A5255" t="s">
        <v>600</v>
      </c>
      <c r="B5255" t="str">
        <f>VLOOKUP(A5255,Sheet3!L:L,1,FALSE)</f>
        <v>PEY CN EQUITY</v>
      </c>
      <c r="C5255" t="str">
        <f>VLOOKUP(A5255,'ALL - prices'!B:C,2,FALSE)</f>
        <v>Peyto Exploration &amp; Developmen</v>
      </c>
      <c r="D5255" t="str">
        <f>VLOOKUP(A5255,'ALL - prices'!B:I,8,FALSE)</f>
        <v>Energy</v>
      </c>
      <c r="E5255">
        <v>2018</v>
      </c>
      <c r="F5255" t="s">
        <v>680</v>
      </c>
      <c r="G5255" t="str">
        <f t="shared" si="381"/>
        <v>2018-Q2</v>
      </c>
      <c r="H5255" s="4">
        <f>INDEX('ALL - prices'!$J$3:$DY$219,MATCH('COMBINED DATA'!A5255,'ALL - prices'!$B$3:$B$219,0),MATCH('COMBINED DATA'!G5255,'ALL - prices'!$J$1:$DY$1,0))</f>
        <v>6.3577000000000004</v>
      </c>
      <c r="I5255" s="14">
        <f t="shared" si="384"/>
        <v>1.8346486991156306</v>
      </c>
      <c r="J5255" s="6">
        <f>INDEX('market cap'!$B$3:$DQ$219,MATCH(A5255,'market cap'!$A$3:$A$219,0),MATCH(G5255,'market cap'!$B$1:$DQ$1,0))</f>
        <v>1676.7704000000001</v>
      </c>
      <c r="K5255">
        <f t="shared" si="382"/>
        <v>7.4246248412991571</v>
      </c>
      <c r="L5255">
        <f>INDEX('PB2'!$D$2:$AQ$224,MATCH(A5255,'PB2'!$B$2:$B$224,0),MATCH(G5255,'PB2'!$D$1:$AQ$1,0))</f>
        <v>1.0034259557723999</v>
      </c>
      <c r="M5255" s="16">
        <f t="shared" si="383"/>
        <v>0.99658574132680999</v>
      </c>
      <c r="N5255" s="6">
        <f>INDEX('ROA2'!$D$2:$AQ$224,MATCH(A5255,'ROA2'!$B$2:$B$224,0),MATCH(G5255,'ROA2'!$D$1:$AQ$1,0))</f>
        <v>5.03857517242432</v>
      </c>
      <c r="O5255" s="6">
        <v>3762.8349440000002</v>
      </c>
      <c r="P5255" s="28">
        <v>-2.1296523054964343E-2</v>
      </c>
    </row>
    <row r="5256" spans="1:16" x14ac:dyDescent="0.3">
      <c r="A5256" t="s">
        <v>600</v>
      </c>
      <c r="B5256" t="str">
        <f>VLOOKUP(A5256,Sheet3!L:L,1,FALSE)</f>
        <v>PEY CN EQUITY</v>
      </c>
      <c r="C5256" t="str">
        <f>VLOOKUP(A5256,'ALL - prices'!B:C,2,FALSE)</f>
        <v>Peyto Exploration &amp; Developmen</v>
      </c>
      <c r="D5256" t="str">
        <f>VLOOKUP(A5256,'ALL - prices'!B:I,8,FALSE)</f>
        <v>Energy</v>
      </c>
      <c r="E5256">
        <v>2018</v>
      </c>
      <c r="F5256" t="s">
        <v>681</v>
      </c>
      <c r="G5256" t="str">
        <f t="shared" si="381"/>
        <v>2018-Q3</v>
      </c>
      <c r="H5256" s="4">
        <f>INDEX('ALL - prices'!$J$3:$DY$219,MATCH('COMBINED DATA'!A5256,'ALL - prices'!$B$3:$B$219,0),MATCH('COMBINED DATA'!G5256,'ALL - prices'!$J$1:$DY$1,0))</f>
        <v>7.0746000000000002</v>
      </c>
      <c r="I5256" s="14">
        <f t="shared" si="384"/>
        <v>1.2551432385057366</v>
      </c>
      <c r="J5256" s="6">
        <f>INDEX('market cap'!$B$3:$DQ$219,MATCH(A5256,'market cap'!$A$3:$A$219,0),MATCH(G5256,'market cap'!$B$1:$DQ$1,0))</f>
        <v>1835.0496000000001</v>
      </c>
      <c r="K5256">
        <f t="shared" si="382"/>
        <v>7.5148267900961194</v>
      </c>
      <c r="L5256">
        <f>INDEX('PB2'!$D$2:$AQ$224,MATCH(A5256,'PB2'!$B$2:$B$224,0),MATCH(G5256,'PB2'!$D$1:$AQ$1,0))</f>
        <v>1.1141370534896899</v>
      </c>
      <c r="M5256" s="16">
        <f t="shared" si="383"/>
        <v>0.89755564350706141</v>
      </c>
      <c r="N5256" s="6">
        <f>INDEX('ROA2'!$D$2:$AQ$224,MATCH(A5256,'ROA2'!$B$2:$B$224,0),MATCH(G5256,'ROA2'!$D$1:$AQ$1,0))</f>
        <v>4.8265118598937997</v>
      </c>
      <c r="O5256" s="6">
        <v>3626.8951040000002</v>
      </c>
      <c r="P5256" s="28">
        <v>-3.6126973949989975E-2</v>
      </c>
    </row>
    <row r="5257" spans="1:16" x14ac:dyDescent="0.3">
      <c r="A5257" t="s">
        <v>600</v>
      </c>
      <c r="B5257" t="str">
        <f>VLOOKUP(A5257,Sheet3!L:L,1,FALSE)</f>
        <v>PEY CN EQUITY</v>
      </c>
      <c r="C5257" t="str">
        <f>VLOOKUP(A5257,'ALL - prices'!B:C,2,FALSE)</f>
        <v>Peyto Exploration &amp; Developmen</v>
      </c>
      <c r="D5257" t="str">
        <f>VLOOKUP(A5257,'ALL - prices'!B:I,8,FALSE)</f>
        <v>Energy</v>
      </c>
      <c r="E5257">
        <v>2018</v>
      </c>
      <c r="F5257" t="s">
        <v>682</v>
      </c>
      <c r="G5257" t="str">
        <f t="shared" si="381"/>
        <v>2018-Q4</v>
      </c>
      <c r="H5257" s="4">
        <f>INDEX('ALL - prices'!$J$3:$DY$219,MATCH('COMBINED DATA'!A5257,'ALL - prices'!$B$3:$B$219,0),MATCH('COMBINED DATA'!G5257,'ALL - prices'!$J$1:$DY$1,0))</f>
        <v>4.5928000000000004</v>
      </c>
      <c r="I5257" s="14">
        <f t="shared" si="384"/>
        <v>1.0568859194192468</v>
      </c>
      <c r="J5257" s="6">
        <f>INDEX('market cap'!$B$3:$DQ$219,MATCH(A5257,'market cap'!$A$3:$A$219,0),MATCH(G5257,'market cap'!$B$1:$DQ$1,0))</f>
        <v>1167.3091999999999</v>
      </c>
      <c r="K5257">
        <f t="shared" si="382"/>
        <v>7.0624565500633514</v>
      </c>
      <c r="L5257">
        <f>INDEX('PB2'!$D$2:$AQ$224,MATCH(A5257,'PB2'!$B$2:$B$224,0),MATCH(G5257,'PB2'!$D$1:$AQ$1,0))</f>
        <v>0.69463598728179898</v>
      </c>
      <c r="M5257" s="16">
        <f t="shared" si="383"/>
        <v>1.4396029262940007</v>
      </c>
      <c r="N5257" s="6">
        <f>INDEX('ROA2'!$D$2:$AQ$224,MATCH(A5257,'ROA2'!$B$2:$B$224,0),MATCH(G5257,'ROA2'!$D$1:$AQ$1,0))</f>
        <v>4.3757481575012198</v>
      </c>
      <c r="O5257" s="6">
        <v>3584.5299199999999</v>
      </c>
      <c r="P5257" s="28">
        <v>-1.1680840715044905E-2</v>
      </c>
    </row>
    <row r="5258" spans="1:16" x14ac:dyDescent="0.3">
      <c r="A5258" t="s">
        <v>600</v>
      </c>
      <c r="B5258" t="str">
        <f>VLOOKUP(A5258,Sheet3!L:L,1,FALSE)</f>
        <v>PEY CN EQUITY</v>
      </c>
      <c r="C5258" t="str">
        <f>VLOOKUP(A5258,'ALL - prices'!B:C,2,FALSE)</f>
        <v>Peyto Exploration &amp; Developmen</v>
      </c>
      <c r="D5258" t="str">
        <f>VLOOKUP(A5258,'ALL - prices'!B:I,8,FALSE)</f>
        <v>Energy</v>
      </c>
      <c r="E5258">
        <v>2019</v>
      </c>
      <c r="F5258" t="s">
        <v>679</v>
      </c>
      <c r="G5258" t="str">
        <f t="shared" si="381"/>
        <v>2019-Q1</v>
      </c>
      <c r="H5258" s="4">
        <f>INDEX('ALL - prices'!$J$3:$DY$219,MATCH('COMBINED DATA'!A5258,'ALL - prices'!$B$3:$B$219,0),MATCH('COMBINED DATA'!G5258,'ALL - prices'!$J$1:$DY$1,0))</f>
        <v>4.5717999999999996</v>
      </c>
      <c r="I5258" s="14">
        <f t="shared" si="384"/>
        <v>0.73437491049644676</v>
      </c>
      <c r="J5258" s="6">
        <f>INDEX('market cap'!$B$3:$DQ$219,MATCH(A5258,'market cap'!$A$3:$A$219,0),MATCH(G5258,'market cap'!$B$1:$DQ$1,0))</f>
        <v>1152.4704999999999</v>
      </c>
      <c r="K5258">
        <f t="shared" si="382"/>
        <v>7.0496631780139225</v>
      </c>
      <c r="L5258">
        <f>INDEX('PB2'!$D$2:$AQ$224,MATCH(A5258,'PB2'!$B$2:$B$224,0),MATCH(G5258,'PB2'!$D$1:$AQ$1,0))</f>
        <v>0.69674599170684803</v>
      </c>
      <c r="M5258" s="16">
        <f t="shared" si="383"/>
        <v>1.4352432764632888</v>
      </c>
      <c r="N5258" s="6">
        <f>INDEX('ROA2'!$D$2:$AQ$224,MATCH(A5258,'ROA2'!$B$2:$B$224,0),MATCH(G5258,'ROA2'!$D$1:$AQ$1,0))</f>
        <v>3.4275929927825901</v>
      </c>
      <c r="O5258" s="6">
        <v>3688.8519679999999</v>
      </c>
      <c r="P5258" s="28">
        <v>2.910341113849595E-2</v>
      </c>
    </row>
    <row r="5259" spans="1:16" x14ac:dyDescent="0.3">
      <c r="A5259" t="s">
        <v>600</v>
      </c>
      <c r="B5259" t="str">
        <f>VLOOKUP(A5259,Sheet3!L:L,1,FALSE)</f>
        <v>PEY CN EQUITY</v>
      </c>
      <c r="C5259" t="str">
        <f>VLOOKUP(A5259,'ALL - prices'!B:C,2,FALSE)</f>
        <v>Peyto Exploration &amp; Developmen</v>
      </c>
      <c r="D5259" t="str">
        <f>VLOOKUP(A5259,'ALL - prices'!B:I,8,FALSE)</f>
        <v>Energy</v>
      </c>
      <c r="E5259">
        <v>2019</v>
      </c>
      <c r="F5259" t="s">
        <v>680</v>
      </c>
      <c r="G5259" t="str">
        <f t="shared" si="381"/>
        <v>2019-Q2</v>
      </c>
      <c r="H5259" s="4">
        <f>INDEX('ALL - prices'!$J$3:$DY$219,MATCH('COMBINED DATA'!A5259,'ALL - prices'!$B$3:$B$219,0),MATCH('COMBINED DATA'!G5259,'ALL - prices'!$J$1:$DY$1,0))</f>
        <v>2.5949</v>
      </c>
      <c r="I5259" s="14">
        <f t="shared" si="384"/>
        <v>0.75057044250800731</v>
      </c>
      <c r="J5259" s="6">
        <f>INDEX('market cap'!$B$3:$DQ$219,MATCH(A5259,'market cap'!$A$3:$A$219,0),MATCH(G5259,'market cap'!$B$1:$DQ$1,0))</f>
        <v>646.30679999999995</v>
      </c>
      <c r="K5259">
        <f t="shared" si="382"/>
        <v>6.4712743136431765</v>
      </c>
      <c r="L5259">
        <f>INDEX('PB2'!$D$2:$AQ$224,MATCH(A5259,'PB2'!$B$2:$B$224,0),MATCH(G5259,'PB2'!$D$1:$AQ$1,0))</f>
        <v>0.37060099840164201</v>
      </c>
      <c r="M5259" s="16">
        <f t="shared" si="383"/>
        <v>2.6983197679252915</v>
      </c>
      <c r="N5259" s="6">
        <f>INDEX('ROA2'!$D$2:$AQ$224,MATCH(A5259,'ROA2'!$B$2:$B$224,0),MATCH(G5259,'ROA2'!$D$1:$AQ$1,0))</f>
        <v>2.8672730922699001</v>
      </c>
      <c r="O5259" s="6">
        <v>3654.0390400000001</v>
      </c>
      <c r="P5259" s="28">
        <v>-9.4373339732780059E-3</v>
      </c>
    </row>
    <row r="5260" spans="1:16" x14ac:dyDescent="0.3">
      <c r="A5260" t="s">
        <v>600</v>
      </c>
      <c r="B5260" t="str">
        <f>VLOOKUP(A5260,Sheet3!L:L,1,FALSE)</f>
        <v>PEY CN EQUITY</v>
      </c>
      <c r="C5260" t="str">
        <f>VLOOKUP(A5260,'ALL - prices'!B:C,2,FALSE)</f>
        <v>Peyto Exploration &amp; Developmen</v>
      </c>
      <c r="D5260" t="str">
        <f>VLOOKUP(A5260,'ALL - prices'!B:I,8,FALSE)</f>
        <v>Energy</v>
      </c>
      <c r="E5260">
        <v>2019</v>
      </c>
      <c r="F5260" t="s">
        <v>681</v>
      </c>
      <c r="G5260" t="str">
        <f t="shared" si="381"/>
        <v>2019-Q3</v>
      </c>
      <c r="H5260" s="4">
        <f>INDEX('ALL - prices'!$J$3:$DY$219,MATCH('COMBINED DATA'!A5260,'ALL - prices'!$B$3:$B$219,0),MATCH('COMBINED DATA'!G5260,'ALL - prices'!$J$1:$DY$1,0))</f>
        <v>2.2494000000000001</v>
      </c>
      <c r="I5260" s="14">
        <f t="shared" si="384"/>
        <v>0.69033133107708933</v>
      </c>
      <c r="J5260" s="6">
        <f>INDEX('market cap'!$B$3:$DQ$219,MATCH(A5260,'market cap'!$A$3:$A$219,0),MATCH(G5260,'market cap'!$B$1:$DQ$1,0))</f>
        <v>550.67970000000003</v>
      </c>
      <c r="K5260">
        <f t="shared" si="382"/>
        <v>6.3111533334135963</v>
      </c>
      <c r="L5260">
        <f>INDEX('PB2'!$D$2:$AQ$224,MATCH(A5260,'PB2'!$B$2:$B$224,0),MATCH(G5260,'PB2'!$D$1:$AQ$1,0))</f>
        <v>0.31994700431823703</v>
      </c>
      <c r="M5260" s="16">
        <f t="shared" si="383"/>
        <v>3.1255176216788221</v>
      </c>
      <c r="N5260" s="6">
        <f>INDEX('ROA2'!$D$2:$AQ$224,MATCH(A5260,'ROA2'!$B$2:$B$224,0),MATCH(G5260,'ROA2'!$D$1:$AQ$1,0))</f>
        <v>4.8199419975280797</v>
      </c>
      <c r="O5260" s="6">
        <v>3621.7820160000001</v>
      </c>
      <c r="P5260" s="28">
        <v>-8.8277721302069071E-3</v>
      </c>
    </row>
    <row r="5261" spans="1:16" x14ac:dyDescent="0.3">
      <c r="A5261" t="s">
        <v>600</v>
      </c>
      <c r="B5261" t="str">
        <f>VLOOKUP(A5261,Sheet3!L:L,1,FALSE)</f>
        <v>PEY CN EQUITY</v>
      </c>
      <c r="C5261" t="str">
        <f>VLOOKUP(A5261,'ALL - prices'!B:C,2,FALSE)</f>
        <v>Peyto Exploration &amp; Developmen</v>
      </c>
      <c r="D5261" t="str">
        <f>VLOOKUP(A5261,'ALL - prices'!B:I,8,FALSE)</f>
        <v>Energy</v>
      </c>
      <c r="E5261">
        <v>2019</v>
      </c>
      <c r="F5261" t="s">
        <v>682</v>
      </c>
      <c r="G5261" t="str">
        <f t="shared" si="381"/>
        <v>2019-Q4</v>
      </c>
      <c r="H5261" s="4">
        <f>INDEX('ALL - prices'!$J$3:$DY$219,MATCH('COMBINED DATA'!A5261,'ALL - prices'!$B$3:$B$219,0),MATCH('COMBINED DATA'!G5261,'ALL - prices'!$J$1:$DY$1,0))</f>
        <v>2.6086999999999998</v>
      </c>
      <c r="I5261" s="14">
        <f t="shared" si="384"/>
        <v>0.4724821372284882</v>
      </c>
      <c r="J5261" s="6">
        <f>INDEX('market cap'!$B$3:$DQ$219,MATCH(A5261,'market cap'!$A$3:$A$219,0),MATCH(G5261,'market cap'!$B$1:$DQ$1,0))</f>
        <v>626.52189999999996</v>
      </c>
      <c r="K5261">
        <f t="shared" si="382"/>
        <v>6.4401837298305198</v>
      </c>
      <c r="L5261">
        <f>INDEX('PB2'!$D$2:$AQ$224,MATCH(A5261,'PB2'!$B$2:$B$224,0),MATCH(G5261,'PB2'!$D$1:$AQ$1,0))</f>
        <v>0.36555001139640803</v>
      </c>
      <c r="M5261" s="16">
        <f t="shared" si="383"/>
        <v>2.7356037992721731</v>
      </c>
      <c r="N5261" s="6">
        <f>INDEX('ROA2'!$D$2:$AQ$224,MATCH(A5261,'ROA2'!$B$2:$B$224,0),MATCH(G5261,'ROA2'!$D$1:$AQ$1,0))</f>
        <v>4.2235641479492196</v>
      </c>
      <c r="O5261" s="6">
        <v>3587.6119039999999</v>
      </c>
      <c r="P5261" s="28">
        <v>-9.4346130852288827E-3</v>
      </c>
    </row>
    <row r="5262" spans="1:16" x14ac:dyDescent="0.3">
      <c r="A5262" t="s">
        <v>600</v>
      </c>
      <c r="B5262" t="str">
        <f>VLOOKUP(A5262,Sheet3!L:L,1,FALSE)</f>
        <v>PEY CN EQUITY</v>
      </c>
      <c r="C5262" t="str">
        <f>VLOOKUP(A5262,'ALL - prices'!B:C,2,FALSE)</f>
        <v>Peyto Exploration &amp; Developmen</v>
      </c>
      <c r="D5262" t="str">
        <f>VLOOKUP(A5262,'ALL - prices'!B:I,8,FALSE)</f>
        <v>Energy</v>
      </c>
      <c r="E5262">
        <v>2020</v>
      </c>
      <c r="F5262" t="s">
        <v>679</v>
      </c>
      <c r="G5262" t="str">
        <f t="shared" si="381"/>
        <v>2020-Q1</v>
      </c>
      <c r="H5262" s="4">
        <f>INDEX('ALL - prices'!$J$3:$DY$219,MATCH('COMBINED DATA'!A5262,'ALL - prices'!$B$3:$B$219,0),MATCH('COMBINED DATA'!G5262,'ALL - prices'!$J$1:$DY$1,0))</f>
        <v>1.0537000000000001</v>
      </c>
      <c r="I5262" s="14">
        <f t="shared" si="384"/>
        <v>1.1088348009660105</v>
      </c>
      <c r="J5262" s="6">
        <f>INDEX('market cap'!$B$3:$DQ$219,MATCH(A5262,'market cap'!$A$3:$A$219,0),MATCH(G5262,'market cap'!$B$1:$DQ$1,0))</f>
        <v>245.66249999999999</v>
      </c>
      <c r="K5262">
        <f t="shared" si="382"/>
        <v>5.5039586427261042</v>
      </c>
      <c r="L5262">
        <f>INDEX('PB2'!$D$2:$AQ$224,MATCH(A5262,'PB2'!$B$2:$B$224,0),MATCH(G5262,'PB2'!$D$1:$AQ$1,0))</f>
        <v>0.14972999691963201</v>
      </c>
      <c r="M5262" s="16">
        <f t="shared" si="383"/>
        <v>6.6786884430162159</v>
      </c>
      <c r="N5262" s="6">
        <f>INDEX('ROA2'!$D$2:$AQ$224,MATCH(A5262,'ROA2'!$B$2:$B$224,0),MATCH(G5262,'ROA2'!$D$1:$AQ$1,0))</f>
        <v>3.6644089221954399</v>
      </c>
      <c r="O5262" s="6">
        <v>3597.1799040000001</v>
      </c>
      <c r="P5262" s="28">
        <v>2.6669551378543455E-3</v>
      </c>
    </row>
    <row r="5263" spans="1:16" x14ac:dyDescent="0.3">
      <c r="A5263" t="s">
        <v>600</v>
      </c>
      <c r="B5263" t="str">
        <f>VLOOKUP(A5263,Sheet3!L:L,1,FALSE)</f>
        <v>PEY CN EQUITY</v>
      </c>
      <c r="C5263" t="str">
        <f>VLOOKUP(A5263,'ALL - prices'!B:C,2,FALSE)</f>
        <v>Peyto Exploration &amp; Developmen</v>
      </c>
      <c r="D5263" t="str">
        <f>VLOOKUP(A5263,'ALL - prices'!B:I,8,FALSE)</f>
        <v>Energy</v>
      </c>
      <c r="E5263">
        <v>2020</v>
      </c>
      <c r="F5263" t="s">
        <v>680</v>
      </c>
      <c r="G5263" t="str">
        <f t="shared" si="381"/>
        <v>2020-Q2</v>
      </c>
      <c r="H5263" s="4">
        <f>INDEX('ALL - prices'!$J$3:$DY$219,MATCH('COMBINED DATA'!A5263,'ALL - prices'!$B$3:$B$219,0),MATCH('COMBINED DATA'!G5263,'ALL - prices'!$J$1:$DY$1,0))</f>
        <v>1.2735000000000001</v>
      </c>
      <c r="I5263" s="14">
        <f t="shared" si="384"/>
        <v>1.9408043442088649</v>
      </c>
      <c r="J5263" s="6">
        <f>INDEX('market cap'!$B$3:$DQ$219,MATCH(A5263,'market cap'!$A$3:$A$219,0),MATCH(G5263,'market cap'!$B$1:$DQ$1,0))</f>
        <v>295.12479999999999</v>
      </c>
      <c r="K5263">
        <f t="shared" si="382"/>
        <v>5.6873983177264975</v>
      </c>
      <c r="L5263">
        <f>INDEX('PB2'!$D$2:$AQ$224,MATCH(A5263,'PB2'!$B$2:$B$224,0),MATCH(G5263,'PB2'!$D$1:$AQ$1,0))</f>
        <v>0.18260100483894301</v>
      </c>
      <c r="M5263" s="16">
        <f t="shared" si="383"/>
        <v>5.4764211231039823</v>
      </c>
      <c r="N5263" s="6">
        <f>INDEX('ROA2'!$D$2:$AQ$224,MATCH(A5263,'ROA2'!$B$2:$B$224,0),MATCH(G5263,'ROA2'!$D$1:$AQ$1,0))</f>
        <v>1.1394469738006601</v>
      </c>
      <c r="O5263" s="6">
        <v>3514.5239040000001</v>
      </c>
      <c r="P5263" s="28">
        <v>-2.2978000046116109E-2</v>
      </c>
    </row>
    <row r="5264" spans="1:16" x14ac:dyDescent="0.3">
      <c r="A5264" t="s">
        <v>600</v>
      </c>
      <c r="B5264" t="str">
        <f>VLOOKUP(A5264,Sheet3!L:L,1,FALSE)</f>
        <v>PEY CN EQUITY</v>
      </c>
      <c r="C5264" t="str">
        <f>VLOOKUP(A5264,'ALL - prices'!B:C,2,FALSE)</f>
        <v>Peyto Exploration &amp; Developmen</v>
      </c>
      <c r="D5264" t="str">
        <f>VLOOKUP(A5264,'ALL - prices'!B:I,8,FALSE)</f>
        <v>Energy</v>
      </c>
      <c r="E5264">
        <v>2020</v>
      </c>
      <c r="F5264" t="s">
        <v>681</v>
      </c>
      <c r="G5264" t="str">
        <f t="shared" si="381"/>
        <v>2020-Q3</v>
      </c>
      <c r="H5264" s="4">
        <f>INDEX('ALL - prices'!$J$3:$DY$219,MATCH('COMBINED DATA'!A5264,'ALL - prices'!$B$3:$B$219,0),MATCH('COMBINED DATA'!G5264,'ALL - prices'!$J$1:$DY$1,0))</f>
        <v>1.7785</v>
      </c>
      <c r="I5264" s="14">
        <f t="shared" si="384"/>
        <v>2.2356109299249733</v>
      </c>
      <c r="J5264" s="6">
        <f>INDEX('market cap'!$B$3:$DQ$219,MATCH(A5264,'market cap'!$A$3:$A$219,0),MATCH(G5264,'market cap'!$B$1:$DQ$1,0))</f>
        <v>410.68029999999999</v>
      </c>
      <c r="K5264">
        <f t="shared" si="382"/>
        <v>6.0178150529262604</v>
      </c>
      <c r="L5264">
        <f>INDEX('PB2'!$D$2:$AQ$224,MATCH(A5264,'PB2'!$B$2:$B$224,0),MATCH(G5264,'PB2'!$D$1:$AQ$1,0))</f>
        <v>0.26094400882720897</v>
      </c>
      <c r="M5264" s="16">
        <f t="shared" si="383"/>
        <v>3.8322397379208528</v>
      </c>
      <c r="N5264" s="6">
        <f>INDEX('ROA2'!$D$2:$AQ$224,MATCH(A5264,'ROA2'!$B$2:$B$224,0),MATCH(G5264,'ROA2'!$D$1:$AQ$1,0))</f>
        <v>-2.26541304588318</v>
      </c>
      <c r="O5264" s="6">
        <v>3481.028096</v>
      </c>
      <c r="P5264" s="28">
        <v>-9.5306815133274232E-3</v>
      </c>
    </row>
    <row r="5265" spans="1:16" x14ac:dyDescent="0.3">
      <c r="A5265" t="s">
        <v>600</v>
      </c>
      <c r="B5265" t="str">
        <f>VLOOKUP(A5265,Sheet3!L:L,1,FALSE)</f>
        <v>PEY CN EQUITY</v>
      </c>
      <c r="C5265" t="str">
        <f>VLOOKUP(A5265,'ALL - prices'!B:C,2,FALSE)</f>
        <v>Peyto Exploration &amp; Developmen</v>
      </c>
      <c r="D5265" t="str">
        <f>VLOOKUP(A5265,'ALL - prices'!B:I,8,FALSE)</f>
        <v>Energy</v>
      </c>
      <c r="E5265">
        <v>2020</v>
      </c>
      <c r="F5265" t="s">
        <v>682</v>
      </c>
      <c r="G5265" t="str">
        <f t="shared" si="381"/>
        <v>2020-Q4</v>
      </c>
      <c r="H5265" s="4">
        <f>INDEX('ALL - prices'!$J$3:$DY$219,MATCH('COMBINED DATA'!A5265,'ALL - prices'!$B$3:$B$219,0),MATCH('COMBINED DATA'!G5265,'ALL - prices'!$J$1:$DY$1,0))</f>
        <v>2.0929000000000002</v>
      </c>
      <c r="I5265" s="14">
        <f t="shared" si="384"/>
        <v>1.4908092016865675</v>
      </c>
      <c r="J5265" s="6">
        <f>INDEX('market cap'!$B$3:$DQ$219,MATCH(A5265,'market cap'!$A$3:$A$219,0),MATCH(G5265,'market cap'!$B$1:$DQ$1,0))</f>
        <v>481.601</v>
      </c>
      <c r="K5265">
        <f t="shared" si="382"/>
        <v>6.1771159704044161</v>
      </c>
      <c r="L5265">
        <f>INDEX('PB2'!$D$2:$AQ$224,MATCH(A5265,'PB2'!$B$2:$B$224,0),MATCH(G5265,'PB2'!$D$1:$AQ$1,0))</f>
        <v>0.287115007638931</v>
      </c>
      <c r="M5265" s="16">
        <f t="shared" si="383"/>
        <v>3.4829248677156444</v>
      </c>
      <c r="N5265" s="6">
        <f>INDEX('ROA2'!$D$2:$AQ$224,MATCH(A5265,'ROA2'!$B$2:$B$224,0),MATCH(G5265,'ROA2'!$D$1:$AQ$1,0))</f>
        <v>-2.7598850727081299</v>
      </c>
      <c r="O5265" s="6">
        <v>3515.1480320000001</v>
      </c>
      <c r="P5265" s="28">
        <v>9.8016836000854989E-3</v>
      </c>
    </row>
    <row r="5266" spans="1:16" x14ac:dyDescent="0.3">
      <c r="A5266" t="s">
        <v>600</v>
      </c>
      <c r="B5266" t="str">
        <f>VLOOKUP(A5266,Sheet3!L:L,1,FALSE)</f>
        <v>PEY CN EQUITY</v>
      </c>
      <c r="C5266" t="str">
        <f>VLOOKUP(A5266,'ALL - prices'!B:C,2,FALSE)</f>
        <v>Peyto Exploration &amp; Developmen</v>
      </c>
      <c r="D5266" t="str">
        <f>VLOOKUP(A5266,'ALL - prices'!B:I,8,FALSE)</f>
        <v>Energy</v>
      </c>
      <c r="E5266">
        <v>2021</v>
      </c>
      <c r="F5266" t="s">
        <v>679</v>
      </c>
      <c r="G5266" t="str">
        <f t="shared" si="381"/>
        <v>2021-Q1</v>
      </c>
      <c r="H5266" s="4">
        <f>INDEX('ALL - prices'!$J$3:$DY$219,MATCH('COMBINED DATA'!A5266,'ALL - prices'!$B$3:$B$219,0),MATCH('COMBINED DATA'!G5266,'ALL - prices'!$J$1:$DY$1,0))</f>
        <v>3.8273999999999999</v>
      </c>
      <c r="I5266" s="14">
        <f t="shared" si="384"/>
        <v>1.4244968009207091</v>
      </c>
      <c r="J5266" s="6">
        <f>INDEX('market cap'!$B$3:$DQ$219,MATCH(A5266,'market cap'!$A$3:$A$219,0),MATCH(G5266,'market cap'!$B$1:$DQ$1,0))</f>
        <v>879.81899999999996</v>
      </c>
      <c r="K5266">
        <f t="shared" si="382"/>
        <v>6.7797162044986639</v>
      </c>
      <c r="L5266">
        <f>INDEX('PB2'!$D$2:$AQ$224,MATCH(A5266,'PB2'!$B$2:$B$224,0),MATCH(G5266,'PB2'!$D$1:$AQ$1,0))</f>
        <v>0.51761001348495495</v>
      </c>
      <c r="M5266" s="16">
        <f t="shared" si="383"/>
        <v>1.9319564420077944</v>
      </c>
      <c r="N5266" s="6">
        <f>INDEX('ROA2'!$D$2:$AQ$224,MATCH(A5266,'ROA2'!$B$2:$B$224,0),MATCH(G5266,'ROA2'!$D$1:$AQ$1,0))</f>
        <v>-0.98788100481033303</v>
      </c>
      <c r="O5266" s="6">
        <v>3601.0570240000002</v>
      </c>
      <c r="P5266" s="28">
        <v>2.4439651251648944E-2</v>
      </c>
    </row>
    <row r="5267" spans="1:16" x14ac:dyDescent="0.3">
      <c r="A5267" t="s">
        <v>600</v>
      </c>
      <c r="B5267" t="str">
        <f>VLOOKUP(A5267,Sheet3!L:L,1,FALSE)</f>
        <v>PEY CN EQUITY</v>
      </c>
      <c r="C5267" t="str">
        <f>VLOOKUP(A5267,'ALL - prices'!B:C,2,FALSE)</f>
        <v>Peyto Exploration &amp; Developmen</v>
      </c>
      <c r="D5267" t="str">
        <f>VLOOKUP(A5267,'ALL - prices'!B:I,8,FALSE)</f>
        <v>Energy</v>
      </c>
      <c r="E5267">
        <v>2021</v>
      </c>
      <c r="F5267" t="s">
        <v>680</v>
      </c>
      <c r="G5267" t="str">
        <f t="shared" si="381"/>
        <v>2021-Q2</v>
      </c>
      <c r="H5267" s="4">
        <f>INDEX('ALL - prices'!$J$3:$DY$219,MATCH('COMBINED DATA'!A5267,'ALL - prices'!$B$3:$B$219,0),MATCH('COMBINED DATA'!G5267,'ALL - prices'!$J$1:$DY$1,0))</f>
        <v>6.0042999999999997</v>
      </c>
      <c r="I5267" s="14">
        <f t="shared" si="384"/>
        <v>1.2689022762477367</v>
      </c>
      <c r="J5267" s="6">
        <f>INDEX('market cap'!$B$3:$DQ$219,MATCH(A5267,'market cap'!$A$3:$A$219,0),MATCH(G5267,'market cap'!$B$1:$DQ$1,0))</f>
        <v>1379.3018999999999</v>
      </c>
      <c r="K5267">
        <f t="shared" si="382"/>
        <v>7.2293327805908563</v>
      </c>
      <c r="L5267">
        <f>INDEX('PB2'!$D$2:$AQ$224,MATCH(A5267,'PB2'!$B$2:$B$224,0),MATCH(G5267,'PB2'!$D$1:$AQ$1,0))</f>
        <v>0.84701699018478405</v>
      </c>
      <c r="M5267" s="16">
        <f t="shared" si="383"/>
        <v>1.1806138620452482</v>
      </c>
      <c r="N5267" s="6">
        <f>INDEX('ROA2'!$D$2:$AQ$224,MATCH(A5267,'ROA2'!$B$2:$B$224,0),MATCH(G5267,'ROA2'!$D$1:$AQ$1,0))</f>
        <v>1.96860098838806</v>
      </c>
      <c r="O5267" s="6">
        <v>3661.0291200000001</v>
      </c>
      <c r="P5267" s="28">
        <v>1.6654025637556791E-2</v>
      </c>
    </row>
    <row r="5268" spans="1:16" x14ac:dyDescent="0.3">
      <c r="A5268" t="s">
        <v>600</v>
      </c>
      <c r="B5268" t="str">
        <f>VLOOKUP(A5268,Sheet3!L:L,1,FALSE)</f>
        <v>PEY CN EQUITY</v>
      </c>
      <c r="C5268" t="str">
        <f>VLOOKUP(A5268,'ALL - prices'!B:C,2,FALSE)</f>
        <v>Peyto Exploration &amp; Developmen</v>
      </c>
      <c r="D5268" t="str">
        <f>VLOOKUP(A5268,'ALL - prices'!B:I,8,FALSE)</f>
        <v>Energy</v>
      </c>
      <c r="E5268">
        <v>2021</v>
      </c>
      <c r="F5268" t="s">
        <v>681</v>
      </c>
      <c r="G5268" t="str">
        <f t="shared" si="381"/>
        <v>2021-Q3</v>
      </c>
      <c r="H5268" s="4">
        <f>INDEX('ALL - prices'!$J$3:$DY$219,MATCH('COMBINED DATA'!A5268,'ALL - prices'!$B$3:$B$219,0),MATCH('COMBINED DATA'!G5268,'ALL - prices'!$J$1:$DY$1,0))</f>
        <v>7.0972</v>
      </c>
      <c r="I5268" s="14">
        <f t="shared" si="384"/>
        <v>1.091143064252649</v>
      </c>
      <c r="J5268" s="6">
        <f>INDEX('market cap'!$B$3:$DQ$219,MATCH(A5268,'market cap'!$A$3:$A$219,0),MATCH(G5268,'market cap'!$B$1:$DQ$1,0))</f>
        <v>1639.8333</v>
      </c>
      <c r="K5268">
        <f t="shared" si="382"/>
        <v>7.4023498693104415</v>
      </c>
      <c r="L5268">
        <f>INDEX('PB2'!$D$2:$AQ$224,MATCH(A5268,'PB2'!$B$2:$B$224,0),MATCH(G5268,'PB2'!$D$1:$AQ$1,0))</f>
        <v>1.0464500188827499</v>
      </c>
      <c r="M5268" s="16">
        <f t="shared" si="383"/>
        <v>0.95561181323084821</v>
      </c>
      <c r="N5268" s="6">
        <f>INDEX('ROA2'!$D$2:$AQ$224,MATCH(A5268,'ROA2'!$B$2:$B$224,0),MATCH(G5268,'ROA2'!$D$1:$AQ$1,0))</f>
        <v>2.9656779766082799</v>
      </c>
      <c r="O5268" s="6">
        <v>3662.4990720000001</v>
      </c>
      <c r="P5268" s="28">
        <v>4.0151333185787965E-4</v>
      </c>
    </row>
    <row r="5269" spans="1:16" x14ac:dyDescent="0.3">
      <c r="A5269" t="s">
        <v>600</v>
      </c>
      <c r="B5269" t="str">
        <f>VLOOKUP(A5269,Sheet3!L:L,1,FALSE)</f>
        <v>PEY CN EQUITY</v>
      </c>
      <c r="C5269" t="str">
        <f>VLOOKUP(A5269,'ALL - prices'!B:C,2,FALSE)</f>
        <v>Peyto Exploration &amp; Developmen</v>
      </c>
      <c r="D5269" t="str">
        <f>VLOOKUP(A5269,'ALL - prices'!B:I,8,FALSE)</f>
        <v>Energy</v>
      </c>
      <c r="E5269">
        <v>2021</v>
      </c>
      <c r="F5269" t="s">
        <v>682</v>
      </c>
      <c r="G5269" t="str">
        <f t="shared" si="381"/>
        <v>2021-Q4</v>
      </c>
      <c r="H5269" s="4">
        <f>INDEX('ALL - prices'!$J$3:$DY$219,MATCH('COMBINED DATA'!A5269,'ALL - prices'!$B$3:$B$219,0),MATCH('COMBINED DATA'!G5269,'ALL - prices'!$J$1:$DY$1,0))</f>
        <v>6.8681999999999999</v>
      </c>
      <c r="I5269" s="14">
        <f t="shared" si="384"/>
        <v>0.95349443452317373</v>
      </c>
      <c r="J5269" s="6">
        <f>INDEX('market cap'!$B$3:$DQ$219,MATCH(A5269,'market cap'!$A$3:$A$219,0),MATCH(G5269,'market cap'!$B$1:$DQ$1,0))</f>
        <v>1582.2008000000001</v>
      </c>
      <c r="K5269">
        <f t="shared" si="382"/>
        <v>7.3665720682122471</v>
      </c>
      <c r="L5269">
        <f>INDEX('PB2'!$D$2:$AQ$224,MATCH(A5269,'PB2'!$B$2:$B$224,0),MATCH(G5269,'PB2'!$D$1:$AQ$1,0))</f>
        <v>0.91041600704193104</v>
      </c>
      <c r="M5269" s="16">
        <f t="shared" si="383"/>
        <v>1.0983989651600479</v>
      </c>
      <c r="N5269" s="6">
        <f>INDEX('ROA2'!$D$2:$AQ$224,MATCH(A5269,'ROA2'!$B$2:$B$224,0),MATCH(G5269,'ROA2'!$D$1:$AQ$1,0))</f>
        <v>4.0405240058898899</v>
      </c>
      <c r="O5269" s="6">
        <v>3735.5450879999999</v>
      </c>
      <c r="P5269" s="28">
        <v>1.9944309763363616E-2</v>
      </c>
    </row>
    <row r="5270" spans="1:16" x14ac:dyDescent="0.3">
      <c r="A5270" t="s">
        <v>600</v>
      </c>
      <c r="B5270" t="str">
        <f>VLOOKUP(A5270,Sheet3!L:L,1,FALSE)</f>
        <v>PEY CN EQUITY</v>
      </c>
      <c r="C5270" t="str">
        <f>VLOOKUP(A5270,'ALL - prices'!B:C,2,FALSE)</f>
        <v>Peyto Exploration &amp; Developmen</v>
      </c>
      <c r="D5270" t="str">
        <f>VLOOKUP(A5270,'ALL - prices'!B:I,8,FALSE)</f>
        <v>Energy</v>
      </c>
      <c r="E5270">
        <v>2022</v>
      </c>
      <c r="F5270" t="s">
        <v>679</v>
      </c>
      <c r="G5270" t="str">
        <f t="shared" si="381"/>
        <v>2022-Q1</v>
      </c>
      <c r="H5270" s="4">
        <f>INDEX('ALL - prices'!$J$3:$DY$219,MATCH('COMBINED DATA'!A5270,'ALL - prices'!$B$3:$B$219,0),MATCH('COMBINED DATA'!G5270,'ALL - prices'!$J$1:$DY$1,0))</f>
        <v>9.3455999999999992</v>
      </c>
      <c r="I5270" s="14">
        <f t="shared" si="384"/>
        <v>0.9583810846074402</v>
      </c>
      <c r="J5270" s="6">
        <f>INDEX('market cap'!$B$3:$DQ$219,MATCH(A5270,'market cap'!$A$3:$A$219,0),MATCH(G5270,'market cap'!$B$1:$DQ$1,0))</f>
        <v>2146.1015000000002</v>
      </c>
      <c r="K5270">
        <f t="shared" si="382"/>
        <v>7.671408219369459</v>
      </c>
      <c r="L5270">
        <f>INDEX('PB2'!$D$2:$AQ$224,MATCH(A5270,'PB2'!$B$2:$B$224,0),MATCH(G5270,'PB2'!$D$1:$AQ$1,0))</f>
        <v>1.31376004219055</v>
      </c>
      <c r="M5270" s="16">
        <f t="shared" si="383"/>
        <v>0.76117401038671439</v>
      </c>
      <c r="N5270" s="6">
        <f>INDEX('ROA2'!$D$2:$AQ$224,MATCH(A5270,'ROA2'!$B$2:$B$224,0),MATCH(G5270,'ROA2'!$D$1:$AQ$1,0))</f>
        <v>4.1230278015136701</v>
      </c>
      <c r="O5270" s="6">
        <v>3784.195072</v>
      </c>
      <c r="P5270" s="28">
        <v>1.3023530128516583E-2</v>
      </c>
    </row>
    <row r="5271" spans="1:16" x14ac:dyDescent="0.3">
      <c r="A5271" t="s">
        <v>600</v>
      </c>
      <c r="B5271" t="str">
        <f>VLOOKUP(A5271,Sheet3!L:L,1,FALSE)</f>
        <v>PEY CN EQUITY</v>
      </c>
      <c r="C5271" t="str">
        <f>VLOOKUP(A5271,'ALL - prices'!B:C,2,FALSE)</f>
        <v>Peyto Exploration &amp; Developmen</v>
      </c>
      <c r="D5271" t="str">
        <f>VLOOKUP(A5271,'ALL - prices'!B:I,8,FALSE)</f>
        <v>Energy</v>
      </c>
      <c r="E5271">
        <v>2022</v>
      </c>
      <c r="F5271" t="s">
        <v>680</v>
      </c>
      <c r="G5271" t="str">
        <f t="shared" si="381"/>
        <v>2022-Q2</v>
      </c>
      <c r="H5271" s="4">
        <f>INDEX('ALL - prices'!$J$3:$DY$219,MATCH('COMBINED DATA'!A5271,'ALL - prices'!$B$3:$B$219,0),MATCH('COMBINED DATA'!G5271,'ALL - prices'!$J$1:$DY$1,0))</f>
        <v>8.9713999999999992</v>
      </c>
      <c r="I5271" s="14">
        <f t="shared" si="384"/>
        <v>0.9770372063028101</v>
      </c>
      <c r="J5271" s="6">
        <f>INDEX('market cap'!$B$3:$DQ$219,MATCH(A5271,'market cap'!$A$3:$A$219,0),MATCH(G5271,'market cap'!$B$1:$DQ$1,0))</f>
        <v>2047.3581999999999</v>
      </c>
      <c r="K5271">
        <f t="shared" si="382"/>
        <v>7.6243055581397181</v>
      </c>
      <c r="L5271">
        <f>INDEX('PB2'!$D$2:$AQ$224,MATCH(A5271,'PB2'!$B$2:$B$224,0),MATCH(G5271,'PB2'!$D$1:$AQ$1,0))</f>
        <v>1.1724560260772701</v>
      </c>
      <c r="M5271" s="16">
        <f t="shared" si="383"/>
        <v>0.85291045272353405</v>
      </c>
      <c r="N5271" s="6">
        <f>INDEX('ROA2'!$D$2:$AQ$224,MATCH(A5271,'ROA2'!$B$2:$B$224,0),MATCH(G5271,'ROA2'!$D$1:$AQ$1,0))</f>
        <v>5.6316161155700701</v>
      </c>
      <c r="O5271" s="6">
        <v>3852.410112</v>
      </c>
      <c r="P5271" s="28">
        <v>1.8026301155756076E-2</v>
      </c>
    </row>
    <row r="5272" spans="1:16" x14ac:dyDescent="0.3">
      <c r="A5272" t="s">
        <v>600</v>
      </c>
      <c r="B5272" t="str">
        <f>VLOOKUP(A5272,Sheet3!L:L,1,FALSE)</f>
        <v>PEY CN EQUITY</v>
      </c>
      <c r="C5272" t="str">
        <f>VLOOKUP(A5272,'ALL - prices'!B:C,2,FALSE)</f>
        <v>Peyto Exploration &amp; Developmen</v>
      </c>
      <c r="D5272" t="str">
        <f>VLOOKUP(A5272,'ALL - prices'!B:I,8,FALSE)</f>
        <v>Energy</v>
      </c>
      <c r="E5272">
        <v>2022</v>
      </c>
      <c r="F5272" t="s">
        <v>681</v>
      </c>
      <c r="G5272" t="str">
        <f t="shared" si="381"/>
        <v>2022-Q3</v>
      </c>
      <c r="H5272" s="4">
        <f>INDEX('ALL - prices'!$J$3:$DY$219,MATCH('COMBINED DATA'!A5272,'ALL - prices'!$B$3:$B$219,0),MATCH('COMBINED DATA'!G5272,'ALL - prices'!$J$1:$DY$1,0))</f>
        <v>8.3152000000000008</v>
      </c>
      <c r="I5272" s="14">
        <f t="shared" si="384"/>
        <v>1.1150462931346548</v>
      </c>
      <c r="J5272" s="6">
        <f>INDEX('market cap'!$B$3:$DQ$219,MATCH(A5272,'market cap'!$A$3:$A$219,0),MATCH(G5272,'market cap'!$B$1:$DQ$1,0))</f>
        <v>1879.9315999999999</v>
      </c>
      <c r="K5272">
        <f t="shared" si="382"/>
        <v>7.5389906721833944</v>
      </c>
      <c r="L5272">
        <f>INDEX('PB2'!$D$2:$AQ$224,MATCH(A5272,'PB2'!$B$2:$B$224,0),MATCH(G5272,'PB2'!$D$1:$AQ$1,0))</f>
        <v>1.0526549816131601</v>
      </c>
      <c r="M5272" s="16">
        <f t="shared" si="383"/>
        <v>0.94997887956368388</v>
      </c>
      <c r="N5272" s="6">
        <f>INDEX('ROA2'!$D$2:$AQ$224,MATCH(A5272,'ROA2'!$B$2:$B$224,0),MATCH(G5272,'ROA2'!$D$1:$AQ$1,0))</f>
        <v>7.7579979896545401</v>
      </c>
      <c r="O5272" s="6">
        <v>3899.9930880000002</v>
      </c>
      <c r="P5272" s="28">
        <v>1.2351482478924649E-2</v>
      </c>
    </row>
    <row r="5273" spans="1:16" x14ac:dyDescent="0.3">
      <c r="A5273" t="s">
        <v>600</v>
      </c>
      <c r="B5273" t="str">
        <f>VLOOKUP(A5273,Sheet3!L:L,1,FALSE)</f>
        <v>PEY CN EQUITY</v>
      </c>
      <c r="C5273" t="str">
        <f>VLOOKUP(A5273,'ALL - prices'!B:C,2,FALSE)</f>
        <v>Peyto Exploration &amp; Developmen</v>
      </c>
      <c r="D5273" t="str">
        <f>VLOOKUP(A5273,'ALL - prices'!B:I,8,FALSE)</f>
        <v>Energy</v>
      </c>
      <c r="E5273">
        <v>2022</v>
      </c>
      <c r="F5273" t="s">
        <v>682</v>
      </c>
      <c r="G5273" t="str">
        <f t="shared" si="381"/>
        <v>2022-Q4</v>
      </c>
      <c r="H5273" s="4">
        <f>INDEX('ALL - prices'!$J$3:$DY$219,MATCH('COMBINED DATA'!A5273,'ALL - prices'!$B$3:$B$219,0),MATCH('COMBINED DATA'!G5273,'ALL - prices'!$J$1:$DY$1,0))</f>
        <v>10.583600000000001</v>
      </c>
      <c r="I5273" s="14">
        <f t="shared" si="384"/>
        <v>1.0735084734178864</v>
      </c>
      <c r="J5273" s="6">
        <f>INDEX('market cap'!$B$3:$DQ$219,MATCH(A5273,'market cap'!$A$3:$A$219,0),MATCH(G5273,'market cap'!$B$1:$DQ$1,0))</f>
        <v>2394.9708999999998</v>
      </c>
      <c r="K5273">
        <f t="shared" si="382"/>
        <v>7.7811263594580478</v>
      </c>
      <c r="L5273">
        <f>INDEX('PB2'!$D$2:$AQ$224,MATCH(A5273,'PB2'!$B$2:$B$224,0),MATCH(G5273,'PB2'!$D$1:$AQ$1,0))</f>
        <v>1.1670329570770299</v>
      </c>
      <c r="M5273" s="16">
        <f t="shared" si="383"/>
        <v>0.85687383028549302</v>
      </c>
      <c r="N5273" s="6">
        <f>INDEX('ROA2'!$D$2:$AQ$224,MATCH(A5273,'ROA2'!$B$2:$B$224,0),MATCH(G5273,'ROA2'!$D$1:$AQ$1,0))</f>
        <v>9.0986099243164098</v>
      </c>
      <c r="O5273" s="6">
        <v>3934.6160639999998</v>
      </c>
      <c r="P5273" s="28">
        <v>8.8777018878654097E-3</v>
      </c>
    </row>
    <row r="5274" spans="1:16" x14ac:dyDescent="0.3">
      <c r="A5274" t="s">
        <v>600</v>
      </c>
      <c r="B5274" t="str">
        <f>VLOOKUP(A5274,Sheet3!L:L,1,FALSE)</f>
        <v>PEY CN EQUITY</v>
      </c>
      <c r="C5274" t="str">
        <f>VLOOKUP(A5274,'ALL - prices'!B:C,2,FALSE)</f>
        <v>Peyto Exploration &amp; Developmen</v>
      </c>
      <c r="D5274" t="str">
        <f>VLOOKUP(A5274,'ALL - prices'!B:I,8,FALSE)</f>
        <v>Energy</v>
      </c>
      <c r="E5274">
        <v>2023</v>
      </c>
      <c r="F5274" t="s">
        <v>679</v>
      </c>
      <c r="G5274" t="str">
        <f t="shared" si="381"/>
        <v>2023-Q1</v>
      </c>
      <c r="H5274" s="4">
        <f>INDEX('ALL - prices'!$J$3:$DY$219,MATCH('COMBINED DATA'!A5274,'ALL - prices'!$B$3:$B$219,0),MATCH('COMBINED DATA'!G5274,'ALL - prices'!$J$1:$DY$1,0))</f>
        <v>9.4911999999999992</v>
      </c>
      <c r="I5274" s="14">
        <f t="shared" si="384"/>
        <v>1.7546845917903962</v>
      </c>
      <c r="J5274" s="6">
        <f>INDEX('market cap'!$B$3:$DQ$219,MATCH(A5274,'market cap'!$A$3:$A$219,0),MATCH(G5274,'market cap'!$B$1:$DQ$1,0))</f>
        <v>2116.62</v>
      </c>
      <c r="K5274">
        <f t="shared" si="382"/>
        <v>7.6575757557314894</v>
      </c>
      <c r="L5274">
        <f>INDEX('PB2'!$D$2:$AQ$224,MATCH(A5274,'PB2'!$B$2:$B$224,0),MATCH(G5274,'PB2'!$D$1:$AQ$1,0))</f>
        <v>0.91829597949981701</v>
      </c>
      <c r="M5274" s="16">
        <f t="shared" si="383"/>
        <v>1.0889735143397732</v>
      </c>
      <c r="N5274" s="6">
        <f>INDEX('ROA2'!$D$2:$AQ$224,MATCH(A5274,'ROA2'!$B$2:$B$224,0),MATCH(G5274,'ROA2'!$D$1:$AQ$1,0))</f>
        <v>10.021217346191399</v>
      </c>
      <c r="O5274" s="6">
        <v>4012.5230080000001</v>
      </c>
      <c r="P5274" s="28">
        <v>1.9800392905629204E-2</v>
      </c>
    </row>
    <row r="5275" spans="1:16" x14ac:dyDescent="0.3">
      <c r="A5275" t="s">
        <v>600</v>
      </c>
      <c r="B5275" t="str">
        <f>VLOOKUP(A5275,Sheet3!L:L,1,FALSE)</f>
        <v>PEY CN EQUITY</v>
      </c>
      <c r="C5275" t="str">
        <f>VLOOKUP(A5275,'ALL - prices'!B:C,2,FALSE)</f>
        <v>Peyto Exploration &amp; Developmen</v>
      </c>
      <c r="D5275" t="str">
        <f>VLOOKUP(A5275,'ALL - prices'!B:I,8,FALSE)</f>
        <v>Energy</v>
      </c>
      <c r="E5275">
        <v>2023</v>
      </c>
      <c r="F5275" t="s">
        <v>680</v>
      </c>
      <c r="G5275" t="str">
        <f t="shared" si="381"/>
        <v>2023-Q2</v>
      </c>
      <c r="H5275" s="4">
        <f>INDEX('ALL - prices'!$J$3:$DY$219,MATCH('COMBINED DATA'!A5275,'ALL - prices'!$B$3:$B$219,0),MATCH('COMBINED DATA'!G5275,'ALL - prices'!$J$1:$DY$1,0))</f>
        <v>8.8416999999999994</v>
      </c>
      <c r="I5275" s="14">
        <f t="shared" si="384"/>
        <v>1.3435733508694894</v>
      </c>
      <c r="J5275" s="6">
        <f>INDEX('market cap'!$B$3:$DQ$219,MATCH(A5275,'market cap'!$A$3:$A$219,0),MATCH(G5275,'market cap'!$B$1:$DQ$1,0))</f>
        <v>1915.7873999999999</v>
      </c>
      <c r="K5275">
        <f t="shared" si="382"/>
        <v>7.5578839920402237</v>
      </c>
      <c r="L5275">
        <f>INDEX('PB2'!$D$2:$AQ$224,MATCH(A5275,'PB2'!$B$2:$B$224,0),MATCH(G5275,'PB2'!$D$1:$AQ$1,0))</f>
        <v>0.83082300424575795</v>
      </c>
      <c r="M5275" s="16">
        <f t="shared" si="383"/>
        <v>1.203625796216157</v>
      </c>
      <c r="N5275" s="6">
        <f>INDEX('ROA2'!$D$2:$AQ$224,MATCH(A5275,'ROA2'!$B$2:$B$224,0),MATCH(G5275,'ROA2'!$D$1:$AQ$1,0))</f>
        <v>9.6048631668090803</v>
      </c>
      <c r="O5275" s="6">
        <v>4119.1349760000003</v>
      </c>
      <c r="P5275" s="28">
        <v>2.6569808518840065E-2</v>
      </c>
    </row>
    <row r="5276" spans="1:16" x14ac:dyDescent="0.3">
      <c r="A5276" t="s">
        <v>600</v>
      </c>
      <c r="B5276" t="str">
        <f>VLOOKUP(A5276,Sheet3!L:L,1,FALSE)</f>
        <v>PEY CN EQUITY</v>
      </c>
      <c r="C5276" t="str">
        <f>VLOOKUP(A5276,'ALL - prices'!B:C,2,FALSE)</f>
        <v>Peyto Exploration &amp; Developmen</v>
      </c>
      <c r="D5276" t="str">
        <f>VLOOKUP(A5276,'ALL - prices'!B:I,8,FALSE)</f>
        <v>Energy</v>
      </c>
      <c r="E5276">
        <v>2023</v>
      </c>
      <c r="F5276" t="s">
        <v>681</v>
      </c>
      <c r="G5276" t="str">
        <f t="shared" si="381"/>
        <v>2023-Q3</v>
      </c>
      <c r="H5276" s="4">
        <f>INDEX('ALL - prices'!$J$3:$DY$219,MATCH('COMBINED DATA'!A5276,'ALL - prices'!$B$3:$B$219,0),MATCH('COMBINED DATA'!G5276,'ALL - prices'!$J$1:$DY$1,0))</f>
        <v>11.3438</v>
      </c>
      <c r="I5276" s="14">
        <f t="shared" si="384"/>
        <v>1.61903945288558</v>
      </c>
      <c r="J5276" s="6">
        <f>INDEX('market cap'!$B$3:$DQ$219,MATCH(A5276,'market cap'!$A$3:$A$219,0),MATCH(G5276,'market cap'!$B$1:$DQ$1,0))</f>
        <v>2400.8771999999999</v>
      </c>
      <c r="K5276">
        <f t="shared" si="382"/>
        <v>7.7835894495571836</v>
      </c>
      <c r="L5276">
        <f>INDEX('PB2'!$D$2:$AQ$224,MATCH(A5276,'PB2'!$B$2:$B$224,0),MATCH(G5276,'PB2'!$D$1:$AQ$1,0))</f>
        <v>1.051952958107</v>
      </c>
      <c r="M5276" s="16">
        <f t="shared" si="383"/>
        <v>0.95061285040683774</v>
      </c>
      <c r="N5276" s="6">
        <f>INDEX('ROA2'!$D$2:$AQ$224,MATCH(A5276,'ROA2'!$B$2:$B$224,0),MATCH(G5276,'ROA2'!$D$1:$AQ$1,0))</f>
        <v>8.6495418548584002</v>
      </c>
      <c r="O5276" s="6">
        <v>4093.447936</v>
      </c>
      <c r="P5276" s="28">
        <v>-6.2360277460352517E-3</v>
      </c>
    </row>
    <row r="5277" spans="1:16" x14ac:dyDescent="0.3">
      <c r="A5277" t="s">
        <v>600</v>
      </c>
      <c r="B5277" t="str">
        <f>VLOOKUP(A5277,Sheet3!L:L,1,FALSE)</f>
        <v>PEY CN EQUITY</v>
      </c>
      <c r="C5277" t="str">
        <f>VLOOKUP(A5277,'ALL - prices'!B:C,2,FALSE)</f>
        <v>Peyto Exploration &amp; Developmen</v>
      </c>
      <c r="D5277" t="str">
        <f>VLOOKUP(A5277,'ALL - prices'!B:I,8,FALSE)</f>
        <v>Energy</v>
      </c>
      <c r="E5277">
        <v>2023</v>
      </c>
      <c r="F5277" t="s">
        <v>682</v>
      </c>
      <c r="G5277" t="str">
        <f t="shared" si="381"/>
        <v>2023-Q4</v>
      </c>
      <c r="H5277" s="4">
        <f>INDEX('ALL - prices'!$J$3:$DY$219,MATCH('COMBINED DATA'!A5277,'ALL - prices'!$B$3:$B$219,0),MATCH('COMBINED DATA'!G5277,'ALL - prices'!$J$1:$DY$1,0))</f>
        <v>10.230399999999999</v>
      </c>
      <c r="I5277" s="14">
        <f t="shared" si="384"/>
        <v>1.3808624370298437</v>
      </c>
      <c r="J5277" s="6">
        <f>INDEX('market cap'!$B$3:$DQ$219,MATCH(A5277,'market cap'!$A$3:$A$219,0),MATCH(G5277,'market cap'!$B$1:$DQ$1,0))</f>
        <v>2325.8162000000002</v>
      </c>
      <c r="K5277">
        <f t="shared" si="382"/>
        <v>7.7518263101799425</v>
      </c>
      <c r="L5277">
        <f>INDEX('PB2'!$D$2:$AQ$224,MATCH(A5277,'PB2'!$B$2:$B$224,0),MATCH(G5277,'PB2'!$D$1:$AQ$1,0))</f>
        <v>0.85891097784042403</v>
      </c>
      <c r="M5277" s="16">
        <f t="shared" si="383"/>
        <v>1.1642650120904483</v>
      </c>
      <c r="N5277" s="6">
        <f>INDEX('ROA2'!$D$2:$AQ$224,MATCH(A5277,'ROA2'!$B$2:$B$224,0),MATCH(G5277,'ROA2'!$D$1:$AQ$1,0))</f>
        <v>7.7062749862670898</v>
      </c>
      <c r="O5277" s="6">
        <v>4325.6908800000001</v>
      </c>
      <c r="P5277" s="28">
        <v>5.6735287129837352E-2</v>
      </c>
    </row>
    <row r="5278" spans="1:16" x14ac:dyDescent="0.3">
      <c r="A5278" t="s">
        <v>600</v>
      </c>
      <c r="B5278" t="str">
        <f>VLOOKUP(A5278,Sheet3!L:L,1,FALSE)</f>
        <v>PEY CN EQUITY</v>
      </c>
      <c r="C5278" t="str">
        <f>VLOOKUP(A5278,'ALL - prices'!B:C,2,FALSE)</f>
        <v>Peyto Exploration &amp; Developmen</v>
      </c>
      <c r="D5278" t="str">
        <f>VLOOKUP(A5278,'ALL - prices'!B:I,8,FALSE)</f>
        <v>Energy</v>
      </c>
      <c r="E5278" s="18">
        <v>2024</v>
      </c>
      <c r="F5278" t="s">
        <v>679</v>
      </c>
      <c r="G5278" t="str">
        <f t="shared" si="381"/>
        <v>2024-Q1</v>
      </c>
      <c r="H5278" s="4">
        <f>INDEX('ALL - prices'!$J$3:$DY$219,MATCH('COMBINED DATA'!A5278,'ALL - prices'!$B$3:$B$219,0),MATCH('COMBINED DATA'!G5278,'ALL - prices'!$J$1:$DY$1,0))</f>
        <v>12.989100000000001</v>
      </c>
      <c r="I5278" s="14" t="s">
        <v>769</v>
      </c>
      <c r="J5278" s="6">
        <f>INDEX('market cap'!$B$3:$DQ$219,MATCH(A5278,'market cap'!$A$3:$A$219,0),MATCH(G5278,'market cap'!$B$1:$DQ$1,0))</f>
        <v>2901.7219</v>
      </c>
      <c r="K5278">
        <f t="shared" si="382"/>
        <v>7.9730595983903507</v>
      </c>
      <c r="L5278">
        <f>INDEX('PB2'!$D$2:$AQ$224,MATCH(A5278,'PB2'!$B$2:$B$224,0),MATCH(G5278,'PB2'!$D$1:$AQ$1,0))</f>
        <v>1.0821739435195901</v>
      </c>
      <c r="M5278" s="16">
        <f t="shared" si="383"/>
        <v>0.92406586389214562</v>
      </c>
      <c r="N5278" s="6">
        <f>INDEX('ROA2'!$D$2:$AQ$224,MATCH(A5278,'ROA2'!$B$2:$B$224,0),MATCH(G5278,'ROA2'!$D$1:$AQ$1,0))</f>
        <v>6.1463961601257298</v>
      </c>
      <c r="O5278" s="6">
        <v>5509.6422400000001</v>
      </c>
      <c r="P5278" s="28">
        <v>0.27370225770732837</v>
      </c>
    </row>
    <row r="5279" spans="1:16" x14ac:dyDescent="0.3">
      <c r="A5279" t="s">
        <v>600</v>
      </c>
      <c r="B5279" t="str">
        <f>VLOOKUP(A5279,Sheet3!L:L,1,FALSE)</f>
        <v>PEY CN EQUITY</v>
      </c>
      <c r="C5279" t="str">
        <f>VLOOKUP(A5279,'ALL - prices'!B:C,2,FALSE)</f>
        <v>Peyto Exploration &amp; Developmen</v>
      </c>
      <c r="D5279" t="str">
        <f>VLOOKUP(A5279,'ALL - prices'!B:I,8,FALSE)</f>
        <v>Energy</v>
      </c>
      <c r="E5279" s="18">
        <v>2024</v>
      </c>
      <c r="F5279" t="s">
        <v>680</v>
      </c>
      <c r="G5279" t="str">
        <f t="shared" si="381"/>
        <v>2024-Q2</v>
      </c>
      <c r="H5279" s="4">
        <f>INDEX('ALL - prices'!$J$3:$DY$219,MATCH('COMBINED DATA'!A5279,'ALL - prices'!$B$3:$B$219,0),MATCH('COMBINED DATA'!G5279,'ALL - prices'!$J$1:$DY$1,0))</f>
        <v>12.9648</v>
      </c>
      <c r="I5279" s="14" t="s">
        <v>769</v>
      </c>
      <c r="J5279" s="6">
        <f>INDEX('market cap'!$B$3:$DQ$219,MATCH(A5279,'market cap'!$A$3:$A$219,0),MATCH(G5279,'market cap'!$B$1:$DQ$1,0))</f>
        <v>2844.1552000000001</v>
      </c>
      <c r="K5279">
        <f t="shared" si="382"/>
        <v>7.9530213604609106</v>
      </c>
      <c r="L5279">
        <f>INDEX('PB2'!$D$2:$AQ$224,MATCH(A5279,'PB2'!$B$2:$B$224,0),MATCH(G5279,'PB2'!$D$1:$AQ$1,0))</f>
        <v>1.05905497074127</v>
      </c>
      <c r="M5279" s="16">
        <f t="shared" si="383"/>
        <v>0.94423804960762769</v>
      </c>
      <c r="N5279" s="6">
        <f>INDEX('ROA2'!$D$2:$AQ$224,MATCH(A5279,'ROA2'!$B$2:$B$224,0),MATCH(G5279,'ROA2'!$D$1:$AQ$1,0))</f>
        <v>6.3741731643676802</v>
      </c>
      <c r="O5279" s="6">
        <v>5373.2019200000004</v>
      </c>
      <c r="P5279" s="28">
        <v>-2.4763916431713669E-2</v>
      </c>
    </row>
    <row r="5280" spans="1:16" x14ac:dyDescent="0.3">
      <c r="A5280" t="s">
        <v>600</v>
      </c>
      <c r="B5280" t="str">
        <f>VLOOKUP(A5280,Sheet3!L:L,1,FALSE)</f>
        <v>PEY CN EQUITY</v>
      </c>
      <c r="C5280" t="str">
        <f>VLOOKUP(A5280,'ALL - prices'!B:C,2,FALSE)</f>
        <v>Peyto Exploration &amp; Developmen</v>
      </c>
      <c r="D5280" t="str">
        <f>VLOOKUP(A5280,'ALL - prices'!B:I,8,FALSE)</f>
        <v>Energy</v>
      </c>
      <c r="E5280" s="18">
        <v>2024</v>
      </c>
      <c r="F5280" t="s">
        <v>681</v>
      </c>
      <c r="G5280" t="str">
        <f t="shared" si="381"/>
        <v>2024-Q3</v>
      </c>
      <c r="H5280" s="4">
        <f>INDEX('ALL - prices'!$J$3:$DY$219,MATCH('COMBINED DATA'!A5280,'ALL - prices'!$B$3:$B$219,0),MATCH('COMBINED DATA'!G5280,'ALL - prices'!$J$1:$DY$1,0))</f>
        <v>14.0055</v>
      </c>
      <c r="I5280" s="14" t="s">
        <v>769</v>
      </c>
      <c r="J5280" s="6">
        <f>INDEX('market cap'!$B$3:$DQ$219,MATCH(A5280,'market cap'!$A$3:$A$219,0),MATCH(G5280,'market cap'!$B$1:$DQ$1,0))</f>
        <v>3018.2260000000001</v>
      </c>
      <c r="K5280">
        <f t="shared" si="382"/>
        <v>8.0124245205532834</v>
      </c>
      <c r="L5280">
        <f>INDEX('PB2'!$D$2:$AQ$224,MATCH(A5280,'PB2'!$B$2:$B$224,0),MATCH(G5280,'PB2'!$D$1:$AQ$1,0))</f>
        <v>1.1068099737167401</v>
      </c>
      <c r="M5280" s="16">
        <f t="shared" si="383"/>
        <v>0.90349746003998754</v>
      </c>
      <c r="N5280" s="6">
        <f>INDEX('ROA2'!$D$2:$AQ$224,MATCH(A5280,'ROA2'!$B$2:$B$224,0),MATCH(G5280,'ROA2'!$D$1:$AQ$1,0))</f>
        <v>6.2517518997192401</v>
      </c>
      <c r="O5280" s="6">
        <v>5393.5242239999998</v>
      </c>
      <c r="P5280" s="28">
        <v>3.782158999898397E-3</v>
      </c>
    </row>
    <row r="5281" spans="1:16" x14ac:dyDescent="0.3">
      <c r="A5281" t="s">
        <v>600</v>
      </c>
      <c r="B5281" t="str">
        <f>VLOOKUP(A5281,Sheet3!L:L,1,FALSE)</f>
        <v>PEY CN EQUITY</v>
      </c>
      <c r="C5281" t="str">
        <f>VLOOKUP(A5281,'ALL - prices'!B:C,2,FALSE)</f>
        <v>Peyto Exploration &amp; Developmen</v>
      </c>
      <c r="D5281" t="str">
        <f>VLOOKUP(A5281,'ALL - prices'!B:I,8,FALSE)</f>
        <v>Energy</v>
      </c>
      <c r="E5281" s="18">
        <v>2024</v>
      </c>
      <c r="F5281" t="s">
        <v>682</v>
      </c>
      <c r="G5281" t="str">
        <f t="shared" si="381"/>
        <v>2024-Q4</v>
      </c>
      <c r="H5281" s="4">
        <f>INDEX('ALL - prices'!$J$3:$DY$219,MATCH('COMBINED DATA'!A5281,'ALL - prices'!$B$3:$B$219,0),MATCH('COMBINED DATA'!G5281,'ALL - prices'!$J$1:$DY$1,0))</f>
        <v>15.9056</v>
      </c>
      <c r="I5281" s="14" t="s">
        <v>769</v>
      </c>
      <c r="J5281" s="6">
        <f>INDEX('market cap'!$B$3:$DQ$219,MATCH(A5281,'market cap'!$A$3:$A$219,0),MATCH(G5281,'market cap'!$B$1:$DQ$1,0))</f>
        <v>3388.3627000000001</v>
      </c>
      <c r="K5281">
        <f t="shared" si="382"/>
        <v>8.1281021043513686</v>
      </c>
      <c r="L5281">
        <f>INDEX('PB2'!$D$2:$AQ$224,MATCH(A5281,'PB2'!$B$2:$B$224,0),MATCH(G5281,'PB2'!$D$1:$AQ$1,0))</f>
        <v>1.2318649637532999</v>
      </c>
      <c r="M5281" s="16">
        <f t="shared" si="383"/>
        <v>0.81177728844008712</v>
      </c>
      <c r="N5281" s="6">
        <f>INDEX('ROA2'!$D$2:$AQ$224,MATCH(A5281,'ROA2'!$B$2:$B$224,0),MATCH(G5281,'ROA2'!$D$1:$AQ$1,0))</f>
        <v>5.8523101806640598</v>
      </c>
      <c r="O5281" s="6">
        <v>5589.57312</v>
      </c>
      <c r="P5281" s="28">
        <v>3.6348941407850853E-2</v>
      </c>
    </row>
    <row r="5282" spans="1:16" x14ac:dyDescent="0.3">
      <c r="A5282" t="s">
        <v>602</v>
      </c>
      <c r="B5282" t="e">
        <f>VLOOKUP(A5282,Sheet3!L:L,1,FALSE)</f>
        <v>#N/A</v>
      </c>
      <c r="C5282" t="str">
        <f>VLOOKUP(A5282,'ALL - prices'!B:C,2,FALSE)</f>
        <v>Paramount Resources Ltd</v>
      </c>
      <c r="D5282" t="str">
        <f>VLOOKUP(A5282,'ALL - prices'!B:I,8,FALSE)</f>
        <v>Energy</v>
      </c>
      <c r="E5282">
        <v>2015</v>
      </c>
      <c r="F5282" t="s">
        <v>679</v>
      </c>
      <c r="G5282" t="str">
        <f t="shared" si="381"/>
        <v>2015-Q1</v>
      </c>
      <c r="H5282" s="4">
        <f>INDEX('ALL - prices'!$J$3:$DY$219,MATCH('COMBINED DATA'!A5282,'ALL - prices'!$B$3:$B$219,0),MATCH('COMBINED DATA'!G5282,'ALL - prices'!$J$1:$DY$1,0))</f>
        <v>24.144500000000001</v>
      </c>
      <c r="I5282" s="14">
        <f t="shared" ref="I5282:I5317" si="385">STDEV(H5283:H5286)</f>
        <v>8.2647051019682483</v>
      </c>
      <c r="J5282" s="15">
        <f>INDEX(MarketCap2!$E$2:$AR$224,MATCH(A5282,MarketCap2!$B$2:$B$224,0),MATCH(G5282,MarketCap2!$E$1:$AR$1,0))</f>
        <v>3273898496</v>
      </c>
      <c r="K5282">
        <f t="shared" si="382"/>
        <v>21.909247312360382</v>
      </c>
      <c r="L5282">
        <f>INDEX('PB2'!$D$2:$AQ$224,MATCH(A5282,'PB2'!$B$2:$B$224,0),MATCH(G5282,'PB2'!$D$1:$AQ$1,0))</f>
        <v>2.5092110633850102</v>
      </c>
      <c r="M5282" s="16">
        <f t="shared" si="383"/>
        <v>0.39853163992150042</v>
      </c>
      <c r="N5282" s="6">
        <f>INDEX('ROA2'!$D$2:$AQ$224,MATCH(A5282,'ROA2'!$B$2:$B$224,0),MATCH(G5282,'ROA2'!$D$1:$AQ$1,0))</f>
        <v>-2.5397930145263699</v>
      </c>
      <c r="O5282" s="6">
        <v>3199.4291199999998</v>
      </c>
      <c r="P5282" s="28">
        <v>3.5128165520851268E-2</v>
      </c>
    </row>
    <row r="5283" spans="1:16" x14ac:dyDescent="0.3">
      <c r="A5283" t="s">
        <v>602</v>
      </c>
      <c r="B5283" t="e">
        <f>VLOOKUP(A5283,Sheet3!L:L,1,FALSE)</f>
        <v>#N/A</v>
      </c>
      <c r="C5283" t="str">
        <f>VLOOKUP(A5283,'ALL - prices'!B:C,2,FALSE)</f>
        <v>Paramount Resources Ltd</v>
      </c>
      <c r="D5283" t="str">
        <f>VLOOKUP(A5283,'ALL - prices'!B:I,8,FALSE)</f>
        <v>Energy</v>
      </c>
      <c r="E5283">
        <v>2015</v>
      </c>
      <c r="F5283" t="s">
        <v>680</v>
      </c>
      <c r="G5283" t="str">
        <f t="shared" si="381"/>
        <v>2015-Q2</v>
      </c>
      <c r="H5283" s="4">
        <f>INDEX('ALL - prices'!$J$3:$DY$219,MATCH('COMBINED DATA'!A5283,'ALL - prices'!$B$3:$B$219,0),MATCH('COMBINED DATA'!G5283,'ALL - prices'!$J$1:$DY$1,0))</f>
        <v>22.209800000000001</v>
      </c>
      <c r="I5283" s="14">
        <f t="shared" si="385"/>
        <v>1.7425268211709117</v>
      </c>
      <c r="J5283" s="15">
        <f>INDEX(MarketCap2!$E$2:$AR$224,MATCH(A5283,MarketCap2!$B$2:$B$224,0),MATCH(G5283,MarketCap2!$E$1:$AR$1,0))</f>
        <v>3047606784</v>
      </c>
      <c r="K5283">
        <f t="shared" si="382"/>
        <v>21.837622458574565</v>
      </c>
      <c r="L5283">
        <f>INDEX('PB2'!$D$2:$AQ$224,MATCH(A5283,'PB2'!$B$2:$B$224,0),MATCH(G5283,'PB2'!$D$1:$AQ$1,0))</f>
        <v>2.36606001853943</v>
      </c>
      <c r="M5283" s="16">
        <f t="shared" si="383"/>
        <v>0.42264354757040373</v>
      </c>
      <c r="N5283" s="6">
        <f>INDEX('ROA2'!$D$2:$AQ$224,MATCH(A5283,'ROA2'!$B$2:$B$224,0),MATCH(G5283,'ROA2'!$D$1:$AQ$1,0))</f>
        <v>-4.4519071578979501</v>
      </c>
      <c r="O5283" s="6">
        <v>3366.3029759999999</v>
      </c>
      <c r="P5283" s="28">
        <v>5.2157384877462194E-2</v>
      </c>
    </row>
    <row r="5284" spans="1:16" x14ac:dyDescent="0.3">
      <c r="A5284" t="s">
        <v>602</v>
      </c>
      <c r="B5284" t="e">
        <f>VLOOKUP(A5284,Sheet3!L:L,1,FALSE)</f>
        <v>#N/A</v>
      </c>
      <c r="C5284" t="str">
        <f>VLOOKUP(A5284,'ALL - prices'!B:C,2,FALSE)</f>
        <v>Paramount Resources Ltd</v>
      </c>
      <c r="D5284" t="str">
        <f>VLOOKUP(A5284,'ALL - prices'!B:I,8,FALSE)</f>
        <v>Energy</v>
      </c>
      <c r="E5284">
        <v>2015</v>
      </c>
      <c r="F5284" t="s">
        <v>681</v>
      </c>
      <c r="G5284" t="str">
        <f t="shared" si="381"/>
        <v>2015-Q3</v>
      </c>
      <c r="H5284" s="4">
        <f>INDEX('ALL - prices'!$J$3:$DY$219,MATCH('COMBINED DATA'!A5284,'ALL - prices'!$B$3:$B$219,0),MATCH('COMBINED DATA'!G5284,'ALL - prices'!$J$1:$DY$1,0))</f>
        <v>7.6147999999999998</v>
      </c>
      <c r="I5284" s="14">
        <f t="shared" si="385"/>
        <v>3.0833001616233635</v>
      </c>
      <c r="J5284" s="15">
        <f>INDEX(MarketCap2!$E$2:$AR$224,MATCH(A5284,MarketCap2!$B$2:$B$224,0),MATCH(G5284,MarketCap2!$E$1:$AR$1,0))</f>
        <v>1045342528</v>
      </c>
      <c r="K5284">
        <f t="shared" si="382"/>
        <v>20.767610446646145</v>
      </c>
      <c r="L5284">
        <f>INDEX('PB2'!$D$2:$AQ$224,MATCH(A5284,'PB2'!$B$2:$B$224,0),MATCH(G5284,'PB2'!$D$1:$AQ$1,0))</f>
        <v>0.91296499967575095</v>
      </c>
      <c r="M5284" s="16">
        <f t="shared" si="383"/>
        <v>1.0953322420412179</v>
      </c>
      <c r="N5284" s="6">
        <f>INDEX('ROA2'!$D$2:$AQ$224,MATCH(A5284,'ROA2'!$B$2:$B$224,0),MATCH(G5284,'ROA2'!$D$1:$AQ$1,0))</f>
        <v>-7.71008205413818</v>
      </c>
      <c r="O5284" s="6">
        <v>3522.384896</v>
      </c>
      <c r="P5284" s="28">
        <v>4.636597511061348E-2</v>
      </c>
    </row>
    <row r="5285" spans="1:16" x14ac:dyDescent="0.3">
      <c r="A5285" t="s">
        <v>602</v>
      </c>
      <c r="B5285" t="e">
        <f>VLOOKUP(A5285,Sheet3!L:L,1,FALSE)</f>
        <v>#N/A</v>
      </c>
      <c r="C5285" t="str">
        <f>VLOOKUP(A5285,'ALL - prices'!B:C,2,FALSE)</f>
        <v>Paramount Resources Ltd</v>
      </c>
      <c r="D5285" t="str">
        <f>VLOOKUP(A5285,'ALL - prices'!B:I,8,FALSE)</f>
        <v>Energy</v>
      </c>
      <c r="E5285">
        <v>2015</v>
      </c>
      <c r="F5285" t="s">
        <v>682</v>
      </c>
      <c r="G5285" t="str">
        <f t="shared" si="381"/>
        <v>2015-Q4</v>
      </c>
      <c r="H5285" s="4">
        <f>INDEX('ALL - prices'!$J$3:$DY$219,MATCH('COMBINED DATA'!A5285,'ALL - prices'!$B$3:$B$219,0),MATCH('COMBINED DATA'!G5285,'ALL - prices'!$J$1:$DY$1,0))</f>
        <v>4.7359999999999998</v>
      </c>
      <c r="I5285" s="14">
        <f t="shared" si="385"/>
        <v>3.7825192860270596</v>
      </c>
      <c r="J5285" s="15">
        <f>INDEX(MarketCap2!$E$2:$AR$224,MATCH(A5285,MarketCap2!$B$2:$B$224,0),MATCH(G5285,MarketCap2!$E$1:$AR$1,0))</f>
        <v>650152064</v>
      </c>
      <c r="K5285">
        <f t="shared" si="382"/>
        <v>20.292716838108568</v>
      </c>
      <c r="L5285">
        <f>INDEX('PB2'!$D$2:$AQ$224,MATCH(A5285,'PB2'!$B$2:$B$224,0),MATCH(G5285,'PB2'!$D$1:$AQ$1,0))</f>
        <v>1.1846630573272701</v>
      </c>
      <c r="M5285" s="16">
        <f t="shared" si="383"/>
        <v>0.84412187399184191</v>
      </c>
      <c r="N5285" s="6">
        <f>INDEX('ROA2'!$D$2:$AQ$224,MATCH(A5285,'ROA2'!$B$2:$B$224,0),MATCH(G5285,'ROA2'!$D$1:$AQ$1,0))</f>
        <v>-12.6591653823853</v>
      </c>
      <c r="O5285" s="6">
        <v>3367.7719040000002</v>
      </c>
      <c r="P5285" s="28">
        <v>-4.3894405797497447E-2</v>
      </c>
    </row>
    <row r="5286" spans="1:16" x14ac:dyDescent="0.3">
      <c r="A5286" t="s">
        <v>602</v>
      </c>
      <c r="B5286" t="e">
        <f>VLOOKUP(A5286,Sheet3!L:L,1,FALSE)</f>
        <v>#N/A</v>
      </c>
      <c r="C5286" t="str">
        <f>VLOOKUP(A5286,'ALL - prices'!B:C,2,FALSE)</f>
        <v>Paramount Resources Ltd</v>
      </c>
      <c r="D5286" t="str">
        <f>VLOOKUP(A5286,'ALL - prices'!B:I,8,FALSE)</f>
        <v>Energy</v>
      </c>
      <c r="E5286">
        <v>2016</v>
      </c>
      <c r="F5286" t="s">
        <v>679</v>
      </c>
      <c r="G5286" t="str">
        <f t="shared" si="381"/>
        <v>2016-Q1</v>
      </c>
      <c r="H5286" s="4">
        <f>INDEX('ALL - prices'!$J$3:$DY$219,MATCH('COMBINED DATA'!A5286,'ALL - prices'!$B$3:$B$219,0),MATCH('COMBINED DATA'!G5286,'ALL - prices'!$J$1:$DY$1,0))</f>
        <v>5.2622999999999998</v>
      </c>
      <c r="I5286" s="14">
        <f t="shared" si="385"/>
        <v>2.7103074504257432</v>
      </c>
      <c r="J5286" s="15">
        <f>INDEX(MarketCap2!$E$2:$AR$224,MATCH(A5286,MarketCap2!$B$2:$B$224,0),MATCH(G5286,MarketCap2!$E$1:$AR$1,0))</f>
        <v>722391168</v>
      </c>
      <c r="K5286">
        <f t="shared" si="382"/>
        <v>20.398077334078693</v>
      </c>
      <c r="L5286">
        <f>INDEX('PB2'!$D$2:$AQ$224,MATCH(A5286,'PB2'!$B$2:$B$224,0),MATCH(G5286,'PB2'!$D$1:$AQ$1,0))</f>
        <v>1.4191290140152</v>
      </c>
      <c r="M5286" s="16">
        <f t="shared" si="383"/>
        <v>0.70465756821549219</v>
      </c>
      <c r="N5286" s="6">
        <f>INDEX('ROA2'!$D$2:$AQ$224,MATCH(A5286,'ROA2'!$B$2:$B$224,0),MATCH(G5286,'ROA2'!$D$1:$AQ$1,0))</f>
        <v>-30.141506195068398</v>
      </c>
      <c r="O5286" s="6">
        <v>2781.0350079999998</v>
      </c>
      <c r="P5286" s="28">
        <v>-0.1742210911918102</v>
      </c>
    </row>
    <row r="5287" spans="1:16" x14ac:dyDescent="0.3">
      <c r="A5287" t="s">
        <v>602</v>
      </c>
      <c r="B5287" t="e">
        <f>VLOOKUP(A5287,Sheet3!L:L,1,FALSE)</f>
        <v>#N/A</v>
      </c>
      <c r="C5287" t="str">
        <f>VLOOKUP(A5287,'ALL - prices'!B:C,2,FALSE)</f>
        <v>Paramount Resources Ltd</v>
      </c>
      <c r="D5287" t="str">
        <f>VLOOKUP(A5287,'ALL - prices'!B:I,8,FALSE)</f>
        <v>Energy</v>
      </c>
      <c r="E5287">
        <v>2016</v>
      </c>
      <c r="F5287" t="s">
        <v>680</v>
      </c>
      <c r="G5287" t="str">
        <f t="shared" si="381"/>
        <v>2016-Q2</v>
      </c>
      <c r="H5287" s="4">
        <f>INDEX('ALL - prices'!$J$3:$DY$219,MATCH('COMBINED DATA'!A5287,'ALL - prices'!$B$3:$B$219,0),MATCH('COMBINED DATA'!G5287,'ALL - prices'!$J$1:$DY$1,0))</f>
        <v>8.2957999999999998</v>
      </c>
      <c r="I5287" s="14">
        <f t="shared" si="385"/>
        <v>1.7912196094188719</v>
      </c>
      <c r="J5287" s="15">
        <f>INDEX(MarketCap2!$E$2:$AR$224,MATCH(A5287,MarketCap2!$B$2:$B$224,0),MATCH(G5287,MarketCap2!$E$1:$AR$1,0))</f>
        <v>1138861056</v>
      </c>
      <c r="K5287">
        <f t="shared" si="382"/>
        <v>20.853294526261834</v>
      </c>
      <c r="L5287">
        <f>INDEX('PB2'!$D$2:$AQ$224,MATCH(A5287,'PB2'!$B$2:$B$224,0),MATCH(G5287,'PB2'!$D$1:$AQ$1,0))</f>
        <v>2.2861509323120099</v>
      </c>
      <c r="M5287" s="16">
        <f t="shared" si="383"/>
        <v>0.43741643907503902</v>
      </c>
      <c r="N5287" s="6">
        <f>INDEX('ROA2'!$D$2:$AQ$224,MATCH(A5287,'ROA2'!$B$2:$B$224,0),MATCH(G5287,'ROA2'!$D$1:$AQ$1,0))</f>
        <v>-28.846479415893601</v>
      </c>
      <c r="O5287" s="6">
        <v>2713.9189759999999</v>
      </c>
      <c r="P5287" s="28">
        <v>-2.4133472540594465E-2</v>
      </c>
    </row>
    <row r="5288" spans="1:16" x14ac:dyDescent="0.3">
      <c r="A5288" t="s">
        <v>602</v>
      </c>
      <c r="B5288" t="e">
        <f>VLOOKUP(A5288,Sheet3!L:L,1,FALSE)</f>
        <v>#N/A</v>
      </c>
      <c r="C5288" t="str">
        <f>VLOOKUP(A5288,'ALL - prices'!B:C,2,FALSE)</f>
        <v>Paramount Resources Ltd</v>
      </c>
      <c r="D5288" t="str">
        <f>VLOOKUP(A5288,'ALL - prices'!B:I,8,FALSE)</f>
        <v>Energy</v>
      </c>
      <c r="E5288">
        <v>2016</v>
      </c>
      <c r="F5288" t="s">
        <v>681</v>
      </c>
      <c r="G5288" t="str">
        <f t="shared" si="381"/>
        <v>2016-Q3</v>
      </c>
      <c r="H5288" s="4">
        <f>INDEX('ALL - prices'!$J$3:$DY$219,MATCH('COMBINED DATA'!A5288,'ALL - prices'!$B$3:$B$219,0),MATCH('COMBINED DATA'!G5288,'ALL - prices'!$J$1:$DY$1,0))</f>
        <v>11.406700000000001</v>
      </c>
      <c r="I5288" s="14">
        <f t="shared" si="385"/>
        <v>3.0159847992267426</v>
      </c>
      <c r="J5288" s="15">
        <f>INDEX(MarketCap2!$E$2:$AR$224,MATCH(A5288,MarketCap2!$B$2:$B$224,0),MATCH(G5288,MarketCap2!$E$1:$AR$1,0))</f>
        <v>1566178304</v>
      </c>
      <c r="K5288">
        <f t="shared" si="382"/>
        <v>21.171904287548205</v>
      </c>
      <c r="L5288">
        <f>INDEX('PB2'!$D$2:$AQ$224,MATCH(A5288,'PB2'!$B$2:$B$224,0),MATCH(G5288,'PB2'!$D$1:$AQ$1,0))</f>
        <v>1.0121159553527801</v>
      </c>
      <c r="M5288" s="16">
        <f t="shared" si="383"/>
        <v>0.98802908373422782</v>
      </c>
      <c r="N5288" s="6">
        <f>INDEX('ROA2'!$D$2:$AQ$224,MATCH(A5288,'ROA2'!$B$2:$B$224,0),MATCH(G5288,'ROA2'!$D$1:$AQ$1,0))</f>
        <v>-29.833215713501001</v>
      </c>
      <c r="O5288" s="6">
        <v>2158.1089280000001</v>
      </c>
      <c r="P5288" s="28">
        <v>-0.2047997942883317</v>
      </c>
    </row>
    <row r="5289" spans="1:16" x14ac:dyDescent="0.3">
      <c r="A5289" t="s">
        <v>602</v>
      </c>
      <c r="B5289" t="e">
        <f>VLOOKUP(A5289,Sheet3!L:L,1,FALSE)</f>
        <v>#N/A</v>
      </c>
      <c r="C5289" t="str">
        <f>VLOOKUP(A5289,'ALL - prices'!B:C,2,FALSE)</f>
        <v>Paramount Resources Ltd</v>
      </c>
      <c r="D5289" t="str">
        <f>VLOOKUP(A5289,'ALL - prices'!B:I,8,FALSE)</f>
        <v>Energy</v>
      </c>
      <c r="E5289">
        <v>2016</v>
      </c>
      <c r="F5289" t="s">
        <v>682</v>
      </c>
      <c r="G5289" t="str">
        <f t="shared" si="381"/>
        <v>2016-Q4</v>
      </c>
      <c r="H5289" s="4">
        <f>INDEX('ALL - prices'!$J$3:$DY$219,MATCH('COMBINED DATA'!A5289,'ALL - prices'!$B$3:$B$219,0),MATCH('COMBINED DATA'!G5289,'ALL - prices'!$J$1:$DY$1,0))</f>
        <v>13.983700000000001</v>
      </c>
      <c r="I5289" s="14">
        <f t="shared" si="385"/>
        <v>2.7106511485557707</v>
      </c>
      <c r="J5289" s="15">
        <f>INDEX(MarketCap2!$E$2:$AR$224,MATCH(A5289,MarketCap2!$B$2:$B$224,0),MATCH(G5289,MarketCap2!$E$1:$AR$1,0))</f>
        <v>1910161920</v>
      </c>
      <c r="K5289">
        <f t="shared" si="382"/>
        <v>21.370453850280875</v>
      </c>
      <c r="L5289">
        <f>INDEX('PB2'!$D$2:$AQ$224,MATCH(A5289,'PB2'!$B$2:$B$224,0),MATCH(G5289,'PB2'!$D$1:$AQ$1,0))</f>
        <v>1.16927897930145</v>
      </c>
      <c r="M5289" s="16">
        <f t="shared" si="383"/>
        <v>0.85522789488392192</v>
      </c>
      <c r="N5289" s="6">
        <f>INDEX('ROA2'!$D$2:$AQ$224,MATCH(A5289,'ROA2'!$B$2:$B$224,0),MATCH(G5289,'ROA2'!$D$1:$AQ$1,0))</f>
        <v>12.872244834899901</v>
      </c>
      <c r="O5289" s="6">
        <v>2130.3210239999999</v>
      </c>
      <c r="P5289" s="28">
        <v>-1.2876043298589353E-2</v>
      </c>
    </row>
    <row r="5290" spans="1:16" x14ac:dyDescent="0.3">
      <c r="A5290" t="s">
        <v>602</v>
      </c>
      <c r="B5290" t="e">
        <f>VLOOKUP(A5290,Sheet3!L:L,1,FALSE)</f>
        <v>#N/A</v>
      </c>
      <c r="C5290" t="str">
        <f>VLOOKUP(A5290,'ALL - prices'!B:C,2,FALSE)</f>
        <v>Paramount Resources Ltd</v>
      </c>
      <c r="D5290" t="str">
        <f>VLOOKUP(A5290,'ALL - prices'!B:I,8,FALSE)</f>
        <v>Energy</v>
      </c>
      <c r="E5290">
        <v>2017</v>
      </c>
      <c r="F5290" t="s">
        <v>679</v>
      </c>
      <c r="G5290" t="str">
        <f t="shared" si="381"/>
        <v>2017-Q1</v>
      </c>
      <c r="H5290" s="4">
        <f>INDEX('ALL - prices'!$J$3:$DY$219,MATCH('COMBINED DATA'!A5290,'ALL - prices'!$B$3:$B$219,0),MATCH('COMBINED DATA'!G5290,'ALL - prices'!$J$1:$DY$1,0))</f>
        <v>14.0129</v>
      </c>
      <c r="I5290" s="14">
        <f t="shared" si="385"/>
        <v>3.3360249049829798</v>
      </c>
      <c r="J5290" s="15">
        <f>INDEX(MarketCap2!$E$2:$AR$224,MATCH(A5290,MarketCap2!$B$2:$B$224,0),MATCH(G5290,MarketCap2!$E$1:$AR$1,0))</f>
        <v>1802217728</v>
      </c>
      <c r="K5290">
        <f t="shared" si="382"/>
        <v>21.312283814582884</v>
      </c>
      <c r="L5290">
        <f>INDEX('PB2'!$D$2:$AQ$224,MATCH(A5290,'PB2'!$B$2:$B$224,0),MATCH(G5290,'PB2'!$D$1:$AQ$1,0))</f>
        <v>1.0853140354156501</v>
      </c>
      <c r="M5290" s="16">
        <f t="shared" si="383"/>
        <v>0.92139230431772978</v>
      </c>
      <c r="N5290" s="6">
        <f>INDEX('ROA2'!$D$2:$AQ$224,MATCH(A5290,'ROA2'!$B$2:$B$224,0),MATCH(G5290,'ROA2'!$D$1:$AQ$1,0))</f>
        <v>48.151908874511697</v>
      </c>
      <c r="O5290" s="6">
        <v>2058.96</v>
      </c>
      <c r="P5290" s="28">
        <v>-3.3497779534658448E-2</v>
      </c>
    </row>
    <row r="5291" spans="1:16" x14ac:dyDescent="0.3">
      <c r="A5291" t="s">
        <v>602</v>
      </c>
      <c r="B5291" t="e">
        <f>VLOOKUP(A5291,Sheet3!L:L,1,FALSE)</f>
        <v>#N/A</v>
      </c>
      <c r="C5291" t="str">
        <f>VLOOKUP(A5291,'ALL - prices'!B:C,2,FALSE)</f>
        <v>Paramount Resources Ltd</v>
      </c>
      <c r="D5291" t="str">
        <f>VLOOKUP(A5291,'ALL - prices'!B:I,8,FALSE)</f>
        <v>Energy</v>
      </c>
      <c r="E5291">
        <v>2017</v>
      </c>
      <c r="F5291" t="s">
        <v>680</v>
      </c>
      <c r="G5291" t="str">
        <f t="shared" si="381"/>
        <v>2017-Q2</v>
      </c>
      <c r="H5291" s="4">
        <f>INDEX('ALL - prices'!$J$3:$DY$219,MATCH('COMBINED DATA'!A5291,'ALL - prices'!$B$3:$B$219,0),MATCH('COMBINED DATA'!G5291,'ALL - prices'!$J$1:$DY$1,0))</f>
        <v>15.754200000000001</v>
      </c>
      <c r="I5291" s="14">
        <f t="shared" si="385"/>
        <v>3.8643789465449796</v>
      </c>
      <c r="J5291" s="15">
        <f>INDEX(MarketCap2!$E$2:$AR$224,MATCH(A5291,MarketCap2!$B$2:$B$224,0),MATCH(G5291,MarketCap2!$E$1:$AR$1,0))</f>
        <v>2027215872</v>
      </c>
      <c r="K5291">
        <f t="shared" si="382"/>
        <v>21.429929197019046</v>
      </c>
      <c r="L5291">
        <f>INDEX('PB2'!$D$2:$AQ$224,MATCH(A5291,'PB2'!$B$2:$B$224,0),MATCH(G5291,'PB2'!$D$1:$AQ$1,0))</f>
        <v>1.1868439912796001</v>
      </c>
      <c r="M5291" s="16">
        <f t="shared" si="383"/>
        <v>0.84257072315110804</v>
      </c>
      <c r="N5291" s="6">
        <f>INDEX('ROA2'!$D$2:$AQ$224,MATCH(A5291,'ROA2'!$B$2:$B$224,0),MATCH(G5291,'ROA2'!$D$1:$AQ$1,0))</f>
        <v>52.155517578125</v>
      </c>
      <c r="O5291" s="6">
        <v>2010.3330559999999</v>
      </c>
      <c r="P5291" s="28">
        <v>-2.3617235886078454E-2</v>
      </c>
    </row>
    <row r="5292" spans="1:16" x14ac:dyDescent="0.3">
      <c r="A5292" t="s">
        <v>602</v>
      </c>
      <c r="B5292" t="e">
        <f>VLOOKUP(A5292,Sheet3!L:L,1,FALSE)</f>
        <v>#N/A</v>
      </c>
      <c r="C5292" t="str">
        <f>VLOOKUP(A5292,'ALL - prices'!B:C,2,FALSE)</f>
        <v>Paramount Resources Ltd</v>
      </c>
      <c r="D5292" t="str">
        <f>VLOOKUP(A5292,'ALL - prices'!B:I,8,FALSE)</f>
        <v>Energy</v>
      </c>
      <c r="E5292">
        <v>2017</v>
      </c>
      <c r="F5292" t="s">
        <v>681</v>
      </c>
      <c r="G5292" t="str">
        <f t="shared" si="381"/>
        <v>2017-Q3</v>
      </c>
      <c r="H5292" s="4">
        <f>INDEX('ALL - prices'!$J$3:$DY$219,MATCH('COMBINED DATA'!A5292,'ALL - prices'!$B$3:$B$219,0),MATCH('COMBINED DATA'!G5292,'ALL - prices'!$J$1:$DY$1,0))</f>
        <v>20.383900000000001</v>
      </c>
      <c r="I5292" s="14">
        <f t="shared" si="385"/>
        <v>1.8475331453950645</v>
      </c>
      <c r="J5292" s="15">
        <f>INDEX(MarketCap2!$E$2:$AR$224,MATCH(A5292,MarketCap2!$B$2:$B$224,0),MATCH(G5292,MarketCap2!$E$1:$AR$1,0))</f>
        <v>3329361152</v>
      </c>
      <c r="K5292">
        <f t="shared" si="382"/>
        <v>21.926046276287671</v>
      </c>
      <c r="L5292">
        <f>INDEX('PB2'!$D$2:$AQ$224,MATCH(A5292,'PB2'!$B$2:$B$224,0),MATCH(G5292,'PB2'!$D$1:$AQ$1,0))</f>
        <v>1.3077139854431199</v>
      </c>
      <c r="M5292" s="16">
        <f t="shared" si="383"/>
        <v>0.76469320595447265</v>
      </c>
      <c r="N5292" s="6">
        <f>INDEX('ROA2'!$D$2:$AQ$224,MATCH(A5292,'ROA2'!$B$2:$B$224,0),MATCH(G5292,'ROA2'!$D$1:$AQ$1,0))</f>
        <v>62.132602691650398</v>
      </c>
      <c r="O5292" s="6">
        <v>2051.8289920000002</v>
      </c>
      <c r="P5292" s="28">
        <v>2.0641324021486048E-2</v>
      </c>
    </row>
    <row r="5293" spans="1:16" x14ac:dyDescent="0.3">
      <c r="A5293" t="s">
        <v>602</v>
      </c>
      <c r="B5293" t="e">
        <f>VLOOKUP(A5293,Sheet3!L:L,1,FALSE)</f>
        <v>#N/A</v>
      </c>
      <c r="C5293" t="str">
        <f>VLOOKUP(A5293,'ALL - prices'!B:C,2,FALSE)</f>
        <v>Paramount Resources Ltd</v>
      </c>
      <c r="D5293" t="str">
        <f>VLOOKUP(A5293,'ALL - prices'!B:I,8,FALSE)</f>
        <v>Energy</v>
      </c>
      <c r="E5293">
        <v>2017</v>
      </c>
      <c r="F5293" t="s">
        <v>682</v>
      </c>
      <c r="G5293" t="str">
        <f t="shared" si="381"/>
        <v>2017-Q4</v>
      </c>
      <c r="H5293" s="4">
        <f>INDEX('ALL - prices'!$J$3:$DY$219,MATCH('COMBINED DATA'!A5293,'ALL - prices'!$B$3:$B$219,0),MATCH('COMBINED DATA'!G5293,'ALL - prices'!$J$1:$DY$1,0))</f>
        <v>16.026499999999999</v>
      </c>
      <c r="I5293" s="14">
        <f t="shared" si="385"/>
        <v>3.2079009464913377</v>
      </c>
      <c r="J5293" s="15">
        <f>INDEX(MarketCap2!$E$2:$AR$224,MATCH(A5293,MarketCap2!$B$2:$B$224,0),MATCH(G5293,MarketCap2!$E$1:$AR$1,0))</f>
        <v>2622681856</v>
      </c>
      <c r="K5293">
        <f t="shared" si="382"/>
        <v>21.687463240349096</v>
      </c>
      <c r="L5293">
        <f>INDEX('PB2'!$D$2:$AQ$224,MATCH(A5293,'PB2'!$B$2:$B$224,0),MATCH(G5293,'PB2'!$D$1:$AQ$1,0))</f>
        <v>0.98119801282882702</v>
      </c>
      <c r="M5293" s="16">
        <f t="shared" si="383"/>
        <v>1.019162276039437</v>
      </c>
      <c r="N5293" s="6">
        <f>INDEX('ROA2'!$D$2:$AQ$224,MATCH(A5293,'ROA2'!$B$2:$B$224,0),MATCH(G5293,'ROA2'!$D$1:$AQ$1,0))</f>
        <v>14.037462234497101</v>
      </c>
      <c r="O5293" s="6">
        <v>5020.8721919999998</v>
      </c>
      <c r="P5293" s="28">
        <v>1.4470227351188532</v>
      </c>
    </row>
    <row r="5294" spans="1:16" x14ac:dyDescent="0.3">
      <c r="A5294" t="s">
        <v>602</v>
      </c>
      <c r="B5294" t="e">
        <f>VLOOKUP(A5294,Sheet3!L:L,1,FALSE)</f>
        <v>#N/A</v>
      </c>
      <c r="C5294" t="str">
        <f>VLOOKUP(A5294,'ALL - prices'!B:C,2,FALSE)</f>
        <v>Paramount Resources Ltd</v>
      </c>
      <c r="D5294" t="str">
        <f>VLOOKUP(A5294,'ALL - prices'!B:I,8,FALSE)</f>
        <v>Energy</v>
      </c>
      <c r="E5294">
        <v>2018</v>
      </c>
      <c r="F5294" t="s">
        <v>679</v>
      </c>
      <c r="G5294" t="str">
        <f t="shared" si="381"/>
        <v>2018-Q1</v>
      </c>
      <c r="H5294" s="4">
        <f>INDEX('ALL - prices'!$J$3:$DY$219,MATCH('COMBINED DATA'!A5294,'ALL - prices'!$B$3:$B$219,0),MATCH('COMBINED DATA'!G5294,'ALL - prices'!$J$1:$DY$1,0))</f>
        <v>12.2386</v>
      </c>
      <c r="I5294" s="14">
        <f t="shared" si="385"/>
        <v>3.7459392586061369</v>
      </c>
      <c r="J5294" s="15">
        <f>INDEX(MarketCap2!$E$2:$AR$224,MATCH(A5294,MarketCap2!$B$2:$B$224,0),MATCH(G5294,MarketCap2!$E$1:$AR$1,0))</f>
        <v>2002922112</v>
      </c>
      <c r="K5294">
        <f t="shared" si="382"/>
        <v>21.417873007202534</v>
      </c>
      <c r="L5294">
        <f>INDEX('PB2'!$D$2:$AQ$224,MATCH(A5294,'PB2'!$B$2:$B$224,0),MATCH(G5294,'PB2'!$D$1:$AQ$1,0))</f>
        <v>0.84586197137832597</v>
      </c>
      <c r="M5294" s="16">
        <f t="shared" si="383"/>
        <v>1.1822259822965056</v>
      </c>
      <c r="N5294" s="6">
        <f>INDEX('ROA2'!$D$2:$AQ$224,MATCH(A5294,'ROA2'!$B$2:$B$224,0),MATCH(G5294,'ROA2'!$D$1:$AQ$1,0))</f>
        <v>10.3032474517822</v>
      </c>
      <c r="O5294" s="6">
        <v>4480.5898239999997</v>
      </c>
      <c r="P5294" s="28">
        <v>-0.10760727366469482</v>
      </c>
    </row>
    <row r="5295" spans="1:16" x14ac:dyDescent="0.3">
      <c r="A5295" t="s">
        <v>602</v>
      </c>
      <c r="B5295" t="e">
        <f>VLOOKUP(A5295,Sheet3!L:L,1,FALSE)</f>
        <v>#N/A</v>
      </c>
      <c r="C5295" t="str">
        <f>VLOOKUP(A5295,'ALL - prices'!B:C,2,FALSE)</f>
        <v>Paramount Resources Ltd</v>
      </c>
      <c r="D5295" t="str">
        <f>VLOOKUP(A5295,'ALL - prices'!B:I,8,FALSE)</f>
        <v>Energy</v>
      </c>
      <c r="E5295">
        <v>2018</v>
      </c>
      <c r="F5295" t="s">
        <v>680</v>
      </c>
      <c r="G5295" t="str">
        <f t="shared" si="381"/>
        <v>2018-Q2</v>
      </c>
      <c r="H5295" s="4">
        <f>INDEX('ALL - prices'!$J$3:$DY$219,MATCH('COMBINED DATA'!A5295,'ALL - prices'!$B$3:$B$219,0),MATCH('COMBINED DATA'!G5295,'ALL - prices'!$J$1:$DY$1,0))</f>
        <v>12.2881</v>
      </c>
      <c r="I5295" s="14">
        <f t="shared" si="385"/>
        <v>3.3867451940124882</v>
      </c>
      <c r="J5295" s="15">
        <f>INDEX(MarketCap2!$E$2:$AR$224,MATCH(A5295,MarketCap2!$B$2:$B$224,0),MATCH(G5295,MarketCap2!$E$1:$AR$1,0))</f>
        <v>1990303232</v>
      </c>
      <c r="K5295">
        <f t="shared" si="382"/>
        <v>21.411552841963928</v>
      </c>
      <c r="L5295">
        <f>INDEX('PB2'!$D$2:$AQ$224,MATCH(A5295,'PB2'!$B$2:$B$224,0),MATCH(G5295,'PB2'!$D$1:$AQ$1,0))</f>
        <v>0.88801199197769198</v>
      </c>
      <c r="M5295" s="16">
        <f t="shared" si="383"/>
        <v>1.1261109185844433</v>
      </c>
      <c r="N5295" s="6">
        <f>INDEX('ROA2'!$D$2:$AQ$224,MATCH(A5295,'ROA2'!$B$2:$B$224,0),MATCH(G5295,'ROA2'!$D$1:$AQ$1,0))</f>
        <v>7.1982059478759801</v>
      </c>
      <c r="O5295" s="6">
        <v>4977.9921919999997</v>
      </c>
      <c r="P5295" s="28">
        <v>0.11101269867098641</v>
      </c>
    </row>
    <row r="5296" spans="1:16" x14ac:dyDescent="0.3">
      <c r="A5296" t="s">
        <v>602</v>
      </c>
      <c r="B5296" t="e">
        <f>VLOOKUP(A5296,Sheet3!L:L,1,FALSE)</f>
        <v>#N/A</v>
      </c>
      <c r="C5296" t="str">
        <f>VLOOKUP(A5296,'ALL - prices'!B:C,2,FALSE)</f>
        <v>Paramount Resources Ltd</v>
      </c>
      <c r="D5296" t="str">
        <f>VLOOKUP(A5296,'ALL - prices'!B:I,8,FALSE)</f>
        <v>Energy</v>
      </c>
      <c r="E5296">
        <v>2018</v>
      </c>
      <c r="F5296" t="s">
        <v>681</v>
      </c>
      <c r="G5296" t="str">
        <f t="shared" si="381"/>
        <v>2018-Q3</v>
      </c>
      <c r="H5296" s="4">
        <f>INDEX('ALL - prices'!$J$3:$DY$219,MATCH('COMBINED DATA'!A5296,'ALL - prices'!$B$3:$B$219,0),MATCH('COMBINED DATA'!G5296,'ALL - prices'!$J$1:$DY$1,0))</f>
        <v>12.4862</v>
      </c>
      <c r="I5296" s="14">
        <f t="shared" si="385"/>
        <v>0.31893799815429119</v>
      </c>
      <c r="J5296" s="15">
        <f>INDEX(MarketCap2!$E$2:$AR$224,MATCH(A5296,MarketCap2!$B$2:$B$224,0),MATCH(G5296,MarketCap2!$E$1:$AR$1,0))</f>
        <v>1985114496</v>
      </c>
      <c r="K5296">
        <f t="shared" si="382"/>
        <v>21.408942430026638</v>
      </c>
      <c r="L5296">
        <f>INDEX('PB2'!$D$2:$AQ$224,MATCH(A5296,'PB2'!$B$2:$B$224,0),MATCH(G5296,'PB2'!$D$1:$AQ$1,0))</f>
        <v>0.912581026554108</v>
      </c>
      <c r="M5296" s="16">
        <f t="shared" si="383"/>
        <v>1.0957931086689197</v>
      </c>
      <c r="N5296" s="6">
        <f>INDEX('ROA2'!$D$2:$AQ$224,MATCH(A5296,'ROA2'!$B$2:$B$224,0),MATCH(G5296,'ROA2'!$D$1:$AQ$1,0))</f>
        <v>2.4578289985656698</v>
      </c>
      <c r="O5296" s="6">
        <v>5044.6781440000004</v>
      </c>
      <c r="P5296" s="28">
        <v>1.339615439878953E-2</v>
      </c>
    </row>
    <row r="5297" spans="1:16" x14ac:dyDescent="0.3">
      <c r="A5297" t="s">
        <v>602</v>
      </c>
      <c r="B5297" t="e">
        <f>VLOOKUP(A5297,Sheet3!L:L,1,FALSE)</f>
        <v>#N/A</v>
      </c>
      <c r="C5297" t="str">
        <f>VLOOKUP(A5297,'ALL - prices'!B:C,2,FALSE)</f>
        <v>Paramount Resources Ltd</v>
      </c>
      <c r="D5297" t="str">
        <f>VLOOKUP(A5297,'ALL - prices'!B:I,8,FALSE)</f>
        <v>Energy</v>
      </c>
      <c r="E5297">
        <v>2018</v>
      </c>
      <c r="F5297" t="s">
        <v>682</v>
      </c>
      <c r="G5297" t="str">
        <f t="shared" si="381"/>
        <v>2018-Q4</v>
      </c>
      <c r="H5297" s="4">
        <f>INDEX('ALL - prices'!$J$3:$DY$219,MATCH('COMBINED DATA'!A5297,'ALL - prices'!$B$3:$B$219,0),MATCH('COMBINED DATA'!G5297,'ALL - prices'!$J$1:$DY$1,0))</f>
        <v>5.9253999999999998</v>
      </c>
      <c r="I5297" s="14">
        <f t="shared" si="385"/>
        <v>0.42784354130141244</v>
      </c>
      <c r="J5297" s="15">
        <f>INDEX(MarketCap2!$E$2:$AR$224,MATCH(A5297,MarketCap2!$B$2:$B$224,0),MATCH(G5297,MarketCap2!$E$1:$AR$1,0))</f>
        <v>940591808</v>
      </c>
      <c r="K5297">
        <f t="shared" si="382"/>
        <v>20.662019818102827</v>
      </c>
      <c r="L5297">
        <f>INDEX('PB2'!$D$2:$AQ$224,MATCH(A5297,'PB2'!$B$2:$B$224,0),MATCH(G5297,'PB2'!$D$1:$AQ$1,0))</f>
        <v>0.41578701138496399</v>
      </c>
      <c r="M5297" s="16">
        <f t="shared" si="383"/>
        <v>2.4050775339735946</v>
      </c>
      <c r="N5297" s="6">
        <f>INDEX('ROA2'!$D$2:$AQ$224,MATCH(A5297,'ROA2'!$B$2:$B$224,0),MATCH(G5297,'ROA2'!$D$1:$AQ$1,0))</f>
        <v>-3.0067980289459202</v>
      </c>
      <c r="O5297" s="6">
        <v>4911.9518719999996</v>
      </c>
      <c r="P5297" s="28">
        <v>-2.6310156606891108E-2</v>
      </c>
    </row>
    <row r="5298" spans="1:16" x14ac:dyDescent="0.3">
      <c r="A5298" t="s">
        <v>602</v>
      </c>
      <c r="B5298" t="e">
        <f>VLOOKUP(A5298,Sheet3!L:L,1,FALSE)</f>
        <v>#N/A</v>
      </c>
      <c r="C5298" t="str">
        <f>VLOOKUP(A5298,'ALL - prices'!B:C,2,FALSE)</f>
        <v>Paramount Resources Ltd</v>
      </c>
      <c r="D5298" t="str">
        <f>VLOOKUP(A5298,'ALL - prices'!B:I,8,FALSE)</f>
        <v>Energy</v>
      </c>
      <c r="E5298">
        <v>2019</v>
      </c>
      <c r="F5298" t="s">
        <v>679</v>
      </c>
      <c r="G5298" t="str">
        <f t="shared" ref="G5298:G5361" si="386">E5298&amp;"-"&amp;F5298</f>
        <v>2019-Q1</v>
      </c>
      <c r="H5298" s="4">
        <f>INDEX('ALL - prices'!$J$3:$DY$219,MATCH('COMBINED DATA'!A5298,'ALL - prices'!$B$3:$B$219,0),MATCH('COMBINED DATA'!G5298,'ALL - prices'!$J$1:$DY$1,0))</f>
        <v>5.8757999999999999</v>
      </c>
      <c r="I5298" s="14">
        <f t="shared" si="385"/>
        <v>2.390463226378241</v>
      </c>
      <c r="J5298" s="15">
        <f>INDEX(MarketCap2!$E$2:$AR$224,MATCH(A5298,MarketCap2!$B$2:$B$224,0),MATCH(G5298,MarketCap2!$E$1:$AR$1,0))</f>
        <v>932034624</v>
      </c>
      <c r="K5298">
        <f t="shared" ref="K5298:K5361" si="387">LN(J5298)</f>
        <v>20.652880522174407</v>
      </c>
      <c r="L5298">
        <f>INDEX('PB2'!$D$2:$AQ$224,MATCH(A5298,'PB2'!$B$2:$B$224,0),MATCH(G5298,'PB2'!$D$1:$AQ$1,0))</f>
        <v>0.42930799722671498</v>
      </c>
      <c r="M5298" s="16">
        <f t="shared" ref="M5298:M5361" si="388">1/L5298</f>
        <v>2.3293300065684686</v>
      </c>
      <c r="N5298" s="6">
        <f>INDEX('ROA2'!$D$2:$AQ$224,MATCH(A5298,'ROA2'!$B$2:$B$224,0),MATCH(G5298,'ROA2'!$D$1:$AQ$1,0))</f>
        <v>-8.5399723052978498</v>
      </c>
      <c r="O5298" s="6">
        <v>4118.10304</v>
      </c>
      <c r="P5298" s="28">
        <v>-0.16161575941434625</v>
      </c>
    </row>
    <row r="5299" spans="1:16" x14ac:dyDescent="0.3">
      <c r="A5299" t="s">
        <v>602</v>
      </c>
      <c r="B5299" t="e">
        <f>VLOOKUP(A5299,Sheet3!L:L,1,FALSE)</f>
        <v>#N/A</v>
      </c>
      <c r="C5299" t="str">
        <f>VLOOKUP(A5299,'ALL - prices'!B:C,2,FALSE)</f>
        <v>Paramount Resources Ltd</v>
      </c>
      <c r="D5299" t="str">
        <f>VLOOKUP(A5299,'ALL - prices'!B:I,8,FALSE)</f>
        <v>Energy</v>
      </c>
      <c r="E5299">
        <v>2019</v>
      </c>
      <c r="F5299" t="s">
        <v>680</v>
      </c>
      <c r="G5299" t="str">
        <f t="shared" si="386"/>
        <v>2019-Q2</v>
      </c>
      <c r="H5299" s="4">
        <f>INDEX('ALL - prices'!$J$3:$DY$219,MATCH('COMBINED DATA'!A5299,'ALL - prices'!$B$3:$B$219,0),MATCH('COMBINED DATA'!G5299,'ALL - prices'!$J$1:$DY$1,0))</f>
        <v>5.3888999999999996</v>
      </c>
      <c r="I5299" s="14">
        <f t="shared" si="385"/>
        <v>2.7124266827264965</v>
      </c>
      <c r="J5299" s="15">
        <f>INDEX(MarketCap2!$E$2:$AR$224,MATCH(A5299,MarketCap2!$B$2:$B$224,0),MATCH(G5299,MarketCap2!$E$1:$AR$1,0))</f>
        <v>854858112</v>
      </c>
      <c r="K5299">
        <f t="shared" si="387"/>
        <v>20.566446062252471</v>
      </c>
      <c r="L5299">
        <f>INDEX('PB2'!$D$2:$AQ$224,MATCH(A5299,'PB2'!$B$2:$B$224,0),MATCH(G5299,'PB2'!$D$1:$AQ$1,0))</f>
        <v>0.41901698708534202</v>
      </c>
      <c r="M5299" s="16">
        <f t="shared" si="388"/>
        <v>2.3865380899135911</v>
      </c>
      <c r="N5299" s="6">
        <f>INDEX('ROA2'!$D$2:$AQ$224,MATCH(A5299,'ROA2'!$B$2:$B$224,0),MATCH(G5299,'ROA2'!$D$1:$AQ$1,0))</f>
        <v>-8.346923828125</v>
      </c>
      <c r="O5299" s="6">
        <v>4107.9900159999997</v>
      </c>
      <c r="P5299" s="28">
        <v>-2.4557481689433938E-3</v>
      </c>
    </row>
    <row r="5300" spans="1:16" x14ac:dyDescent="0.3">
      <c r="A5300" t="s">
        <v>602</v>
      </c>
      <c r="B5300" t="e">
        <f>VLOOKUP(A5300,Sheet3!L:L,1,FALSE)</f>
        <v>#N/A</v>
      </c>
      <c r="C5300" t="str">
        <f>VLOOKUP(A5300,'ALL - prices'!B:C,2,FALSE)</f>
        <v>Paramount Resources Ltd</v>
      </c>
      <c r="D5300" t="str">
        <f>VLOOKUP(A5300,'ALL - prices'!B:I,8,FALSE)</f>
        <v>Energy</v>
      </c>
      <c r="E5300">
        <v>2019</v>
      </c>
      <c r="F5300" t="s">
        <v>681</v>
      </c>
      <c r="G5300" t="str">
        <f t="shared" si="386"/>
        <v>2019-Q3</v>
      </c>
      <c r="H5300" s="4">
        <f>INDEX('ALL - prices'!$J$3:$DY$219,MATCH('COMBINED DATA'!A5300,'ALL - prices'!$B$3:$B$219,0),MATCH('COMBINED DATA'!G5300,'ALL - prices'!$J$1:$DY$1,0))</f>
        <v>5.3147000000000002</v>
      </c>
      <c r="I5300" s="14">
        <f t="shared" si="385"/>
        <v>2.4718661754161912</v>
      </c>
      <c r="J5300" s="15">
        <f>INDEX(MarketCap2!$E$2:$AR$224,MATCH(A5300,MarketCap2!$B$2:$B$224,0),MATCH(G5300,MarketCap2!$E$1:$AR$1,0))</f>
        <v>843075968</v>
      </c>
      <c r="K5300">
        <f t="shared" si="387"/>
        <v>20.552567628157387</v>
      </c>
      <c r="L5300">
        <f>INDEX('PB2'!$D$2:$AQ$224,MATCH(A5300,'PB2'!$B$2:$B$224,0),MATCH(G5300,'PB2'!$D$1:$AQ$1,0))</f>
        <v>0.40435901284217801</v>
      </c>
      <c r="M5300" s="16">
        <f t="shared" si="388"/>
        <v>2.4730498597549539</v>
      </c>
      <c r="N5300" s="6">
        <f>INDEX('ROA2'!$D$2:$AQ$224,MATCH(A5300,'ROA2'!$B$2:$B$224,0),MATCH(G5300,'ROA2'!$D$1:$AQ$1,0))</f>
        <v>-8.4008579254150408</v>
      </c>
      <c r="O5300" s="6">
        <v>4031.7519360000001</v>
      </c>
      <c r="P5300" s="28">
        <v>-1.8558487168436104E-2</v>
      </c>
    </row>
    <row r="5301" spans="1:16" x14ac:dyDescent="0.3">
      <c r="A5301" t="s">
        <v>602</v>
      </c>
      <c r="B5301" t="e">
        <f>VLOOKUP(A5301,Sheet3!L:L,1,FALSE)</f>
        <v>#N/A</v>
      </c>
      <c r="C5301" t="str">
        <f>VLOOKUP(A5301,'ALL - prices'!B:C,2,FALSE)</f>
        <v>Paramount Resources Ltd</v>
      </c>
      <c r="D5301" t="str">
        <f>VLOOKUP(A5301,'ALL - prices'!B:I,8,FALSE)</f>
        <v>Energy</v>
      </c>
      <c r="E5301">
        <v>2019</v>
      </c>
      <c r="F5301" t="s">
        <v>682</v>
      </c>
      <c r="G5301" t="str">
        <f t="shared" si="386"/>
        <v>2019-Q4</v>
      </c>
      <c r="H5301" s="4">
        <f>INDEX('ALL - prices'!$J$3:$DY$219,MATCH('COMBINED DATA'!A5301,'ALL - prices'!$B$3:$B$219,0),MATCH('COMBINED DATA'!G5301,'ALL - prices'!$J$1:$DY$1,0))</f>
        <v>6.2225000000000001</v>
      </c>
      <c r="I5301" s="14">
        <f t="shared" si="385"/>
        <v>1.4390083353360634</v>
      </c>
      <c r="J5301" s="15">
        <f>INDEX(MarketCap2!$E$2:$AR$224,MATCH(A5301,MarketCap2!$B$2:$B$224,0),MATCH(G5301,MarketCap2!$E$1:$AR$1,0))</f>
        <v>1011782912</v>
      </c>
      <c r="K5301">
        <f t="shared" si="387"/>
        <v>20.73497987096631</v>
      </c>
      <c r="L5301">
        <f>INDEX('PB2'!$D$2:$AQ$224,MATCH(A5301,'PB2'!$B$2:$B$224,0),MATCH(G5301,'PB2'!$D$1:$AQ$1,0))</f>
        <v>0.48260900378227201</v>
      </c>
      <c r="M5301" s="16">
        <f t="shared" si="388"/>
        <v>2.0720707491216799</v>
      </c>
      <c r="N5301" s="6">
        <f>INDEX('ROA2'!$D$2:$AQ$224,MATCH(A5301,'ROA2'!$B$2:$B$224,0),MATCH(G5301,'ROA2'!$D$1:$AQ$1,0))</f>
        <v>-5.2327690124511701</v>
      </c>
      <c r="O5301" s="6">
        <v>3771.0609920000002</v>
      </c>
      <c r="P5301" s="28">
        <v>-6.4659470160418106E-2</v>
      </c>
    </row>
    <row r="5302" spans="1:16" x14ac:dyDescent="0.3">
      <c r="A5302" t="s">
        <v>602</v>
      </c>
      <c r="B5302" t="e">
        <f>VLOOKUP(A5302,Sheet3!L:L,1,FALSE)</f>
        <v>#N/A</v>
      </c>
      <c r="C5302" t="str">
        <f>VLOOKUP(A5302,'ALL - prices'!B:C,2,FALSE)</f>
        <v>Paramount Resources Ltd</v>
      </c>
      <c r="D5302" t="str">
        <f>VLOOKUP(A5302,'ALL - prices'!B:I,8,FALSE)</f>
        <v>Energy</v>
      </c>
      <c r="E5302">
        <v>2020</v>
      </c>
      <c r="F5302" t="s">
        <v>679</v>
      </c>
      <c r="G5302" t="str">
        <f t="shared" si="386"/>
        <v>2020-Q1</v>
      </c>
      <c r="H5302" s="4">
        <f>INDEX('ALL - prices'!$J$3:$DY$219,MATCH('COMBINED DATA'!A5302,'ALL - prices'!$B$3:$B$219,0),MATCH('COMBINED DATA'!G5302,'ALL - prices'!$J$1:$DY$1,0))</f>
        <v>0.9325</v>
      </c>
      <c r="I5302" s="14">
        <f t="shared" si="385"/>
        <v>3.2506955454435693</v>
      </c>
      <c r="J5302" s="15">
        <f>INDEX(MarketCap2!$E$2:$AR$224,MATCH(A5302,MarketCap2!$B$2:$B$224,0),MATCH(G5302,MarketCap2!$E$1:$AR$1,0))</f>
        <v>151644544</v>
      </c>
      <c r="K5302">
        <f t="shared" si="387"/>
        <v>18.837049813871701</v>
      </c>
      <c r="L5302">
        <f>INDEX('PB2'!$D$2:$AQ$224,MATCH(A5302,'PB2'!$B$2:$B$224,0),MATCH(G5302,'PB2'!$D$1:$AQ$1,0))</f>
        <v>8.7787002325057997E-2</v>
      </c>
      <c r="M5302" s="16">
        <f t="shared" si="388"/>
        <v>11.391207963762071</v>
      </c>
      <c r="N5302" s="6">
        <f>INDEX('ROA2'!$D$2:$AQ$224,MATCH(A5302,'ROA2'!$B$2:$B$224,0),MATCH(G5302,'ROA2'!$D$1:$AQ$1,0))</f>
        <v>-2.2970669269561799</v>
      </c>
      <c r="O5302" s="6">
        <v>3531.3049599999999</v>
      </c>
      <c r="P5302" s="28">
        <v>-6.3577871720617407E-2</v>
      </c>
    </row>
    <row r="5303" spans="1:16" x14ac:dyDescent="0.3">
      <c r="A5303" t="s">
        <v>602</v>
      </c>
      <c r="B5303" t="e">
        <f>VLOOKUP(A5303,Sheet3!L:L,1,FALSE)</f>
        <v>#N/A</v>
      </c>
      <c r="C5303" t="str">
        <f>VLOOKUP(A5303,'ALL - prices'!B:C,2,FALSE)</f>
        <v>Paramount Resources Ltd</v>
      </c>
      <c r="D5303" t="str">
        <f>VLOOKUP(A5303,'ALL - prices'!B:I,8,FALSE)</f>
        <v>Energy</v>
      </c>
      <c r="E5303">
        <v>2020</v>
      </c>
      <c r="F5303" t="s">
        <v>680</v>
      </c>
      <c r="G5303" t="str">
        <f t="shared" si="386"/>
        <v>2020-Q2</v>
      </c>
      <c r="H5303" s="4">
        <f>INDEX('ALL - prices'!$J$3:$DY$219,MATCH('COMBINED DATA'!A5303,'ALL - prices'!$B$3:$B$219,0),MATCH('COMBINED DATA'!G5303,'ALL - prices'!$J$1:$DY$1,0))</f>
        <v>1.3122</v>
      </c>
      <c r="I5303" s="14">
        <f t="shared" si="385"/>
        <v>5.4577570069275394</v>
      </c>
      <c r="J5303" s="15">
        <f>INDEX(MarketCap2!$E$2:$AR$224,MATCH(A5303,MarketCap2!$B$2:$B$224,0),MATCH(G5303,MarketCap2!$E$1:$AR$1,0))</f>
        <v>213375968</v>
      </c>
      <c r="K5303">
        <f t="shared" si="387"/>
        <v>19.178566275682531</v>
      </c>
      <c r="L5303">
        <f>INDEX('PB2'!$D$2:$AQ$224,MATCH(A5303,'PB2'!$B$2:$B$224,0),MATCH(G5303,'PB2'!$D$1:$AQ$1,0))</f>
        <v>0.123447999358177</v>
      </c>
      <c r="M5303" s="16">
        <f t="shared" si="388"/>
        <v>8.1005768031813918</v>
      </c>
      <c r="N5303" s="6">
        <f>INDEX('ROA2'!$D$2:$AQ$224,MATCH(A5303,'ROA2'!$B$2:$B$224,0),MATCH(G5303,'ROA2'!$D$1:$AQ$1,0))</f>
        <v>-6.9198698997497603</v>
      </c>
      <c r="O5303" s="6">
        <v>3009.5429119999999</v>
      </c>
      <c r="P5303" s="28">
        <v>-0.14775332459533602</v>
      </c>
    </row>
    <row r="5304" spans="1:16" x14ac:dyDescent="0.3">
      <c r="A5304" t="s">
        <v>602</v>
      </c>
      <c r="B5304" t="e">
        <f>VLOOKUP(A5304,Sheet3!L:L,1,FALSE)</f>
        <v>#N/A</v>
      </c>
      <c r="C5304" t="str">
        <f>VLOOKUP(A5304,'ALL - prices'!B:C,2,FALSE)</f>
        <v>Paramount Resources Ltd</v>
      </c>
      <c r="D5304" t="str">
        <f>VLOOKUP(A5304,'ALL - prices'!B:I,8,FALSE)</f>
        <v>Energy</v>
      </c>
      <c r="E5304">
        <v>2020</v>
      </c>
      <c r="F5304" t="s">
        <v>681</v>
      </c>
      <c r="G5304" t="str">
        <f t="shared" si="386"/>
        <v>2020-Q3</v>
      </c>
      <c r="H5304" s="4">
        <f>INDEX('ALL - prices'!$J$3:$DY$219,MATCH('COMBINED DATA'!A5304,'ALL - prices'!$B$3:$B$219,0),MATCH('COMBINED DATA'!G5304,'ALL - prices'!$J$1:$DY$1,0))</f>
        <v>1.7164999999999999</v>
      </c>
      <c r="I5304" s="14">
        <f t="shared" si="385"/>
        <v>5.2926560754817009</v>
      </c>
      <c r="J5304" s="15">
        <f>INDEX(MarketCap2!$E$2:$AR$224,MATCH(A5304,MarketCap2!$B$2:$B$224,0),MATCH(G5304,MarketCap2!$E$1:$AR$1,0))</f>
        <v>279133344</v>
      </c>
      <c r="K5304">
        <f t="shared" si="387"/>
        <v>19.447200161094724</v>
      </c>
      <c r="L5304">
        <f>INDEX('PB2'!$D$2:$AQ$224,MATCH(A5304,'PB2'!$B$2:$B$224,0),MATCH(G5304,'PB2'!$D$1:$AQ$1,0))</f>
        <v>0.163166999816895</v>
      </c>
      <c r="M5304" s="16">
        <f t="shared" si="388"/>
        <v>6.1286902444868989</v>
      </c>
      <c r="N5304" s="6">
        <f>INDEX('ROA2'!$D$2:$AQ$224,MATCH(A5304,'ROA2'!$B$2:$B$224,0),MATCH(G5304,'ROA2'!$D$1:$AQ$1,0))</f>
        <v>-5.66241502761841</v>
      </c>
      <c r="O5304" s="6">
        <v>3066.3859200000002</v>
      </c>
      <c r="P5304" s="28">
        <v>1.8887588468451212E-2</v>
      </c>
    </row>
    <row r="5305" spans="1:16" x14ac:dyDescent="0.3">
      <c r="A5305" t="s">
        <v>602</v>
      </c>
      <c r="B5305" t="e">
        <f>VLOOKUP(A5305,Sheet3!L:L,1,FALSE)</f>
        <v>#N/A</v>
      </c>
      <c r="C5305" t="str">
        <f>VLOOKUP(A5305,'ALL - prices'!B:C,2,FALSE)</f>
        <v>Paramount Resources Ltd</v>
      </c>
      <c r="D5305" t="str">
        <f>VLOOKUP(A5305,'ALL - prices'!B:I,8,FALSE)</f>
        <v>Energy</v>
      </c>
      <c r="E5305">
        <v>2020</v>
      </c>
      <c r="F5305" t="s">
        <v>682</v>
      </c>
      <c r="G5305" t="str">
        <f t="shared" si="386"/>
        <v>2020-Q4</v>
      </c>
      <c r="H5305" s="4">
        <f>INDEX('ALL - prices'!$J$3:$DY$219,MATCH('COMBINED DATA'!A5305,'ALL - prices'!$B$3:$B$219,0),MATCH('COMBINED DATA'!G5305,'ALL - prices'!$J$1:$DY$1,0))</f>
        <v>4.1262999999999996</v>
      </c>
      <c r="I5305" s="14">
        <f t="shared" si="385"/>
        <v>4.9811359467495002</v>
      </c>
      <c r="J5305" s="15">
        <f>INDEX(MarketCap2!$E$2:$AR$224,MATCH(A5305,MarketCap2!$B$2:$B$224,0),MATCH(G5305,MarketCap2!$E$1:$AR$1,0))</f>
        <v>670993600</v>
      </c>
      <c r="K5305">
        <f t="shared" si="387"/>
        <v>20.32427015688749</v>
      </c>
      <c r="L5305">
        <f>INDEX('PB2'!$D$2:$AQ$224,MATCH(A5305,'PB2'!$B$2:$B$224,0),MATCH(G5305,'PB2'!$D$1:$AQ$1,0))</f>
        <v>0.32457900047302202</v>
      </c>
      <c r="M5305" s="16">
        <f t="shared" si="388"/>
        <v>3.0809140410891027</v>
      </c>
      <c r="N5305" s="6">
        <f>INDEX('ROA2'!$D$2:$AQ$224,MATCH(A5305,'ROA2'!$B$2:$B$224,0),MATCH(G5305,'ROA2'!$D$1:$AQ$1,0))</f>
        <v>-10.723235130310099</v>
      </c>
      <c r="O5305" s="6">
        <v>3041.9020799999998</v>
      </c>
      <c r="P5305" s="28">
        <v>-7.9845918415906124E-3</v>
      </c>
    </row>
    <row r="5306" spans="1:16" x14ac:dyDescent="0.3">
      <c r="A5306" t="s">
        <v>602</v>
      </c>
      <c r="B5306" t="e">
        <f>VLOOKUP(A5306,Sheet3!L:L,1,FALSE)</f>
        <v>#N/A</v>
      </c>
      <c r="C5306" t="str">
        <f>VLOOKUP(A5306,'ALL - prices'!B:C,2,FALSE)</f>
        <v>Paramount Resources Ltd</v>
      </c>
      <c r="D5306" t="str">
        <f>VLOOKUP(A5306,'ALL - prices'!B:I,8,FALSE)</f>
        <v>Energy</v>
      </c>
      <c r="E5306">
        <v>2021</v>
      </c>
      <c r="F5306" t="s">
        <v>679</v>
      </c>
      <c r="G5306" t="str">
        <f t="shared" si="386"/>
        <v>2021-Q1</v>
      </c>
      <c r="H5306" s="4">
        <f>INDEX('ALL - prices'!$J$3:$DY$219,MATCH('COMBINED DATA'!A5306,'ALL - prices'!$B$3:$B$219,0),MATCH('COMBINED DATA'!G5306,'ALL - prices'!$J$1:$DY$1,0))</f>
        <v>8.3928999999999991</v>
      </c>
      <c r="I5306" s="14">
        <f t="shared" si="385"/>
        <v>5.4601946641122687</v>
      </c>
      <c r="J5306" s="15">
        <f>INDEX(MarketCap2!$E$2:$AR$224,MATCH(A5306,MarketCap2!$B$2:$B$224,0),MATCH(G5306,MarketCap2!$E$1:$AR$1,0))</f>
        <v>1368443648</v>
      </c>
      <c r="K5306">
        <f t="shared" si="387"/>
        <v>21.036939907665133</v>
      </c>
      <c r="L5306">
        <f>INDEX('PB2'!$D$2:$AQ$224,MATCH(A5306,'PB2'!$B$2:$B$224,0),MATCH(G5306,'PB2'!$D$1:$AQ$1,0))</f>
        <v>0.66343498229980502</v>
      </c>
      <c r="M5306" s="16">
        <f t="shared" si="388"/>
        <v>1.5073067092927306</v>
      </c>
      <c r="N5306" s="6">
        <f>INDEX('ROA2'!$D$2:$AQ$224,MATCH(A5306,'ROA2'!$B$2:$B$224,0),MATCH(G5306,'ROA2'!$D$1:$AQ$1,0))</f>
        <v>-0.64576101303100597</v>
      </c>
      <c r="O5306" s="6">
        <v>3496.9950720000002</v>
      </c>
      <c r="P5306" s="28">
        <v>0.14960803472017098</v>
      </c>
    </row>
    <row r="5307" spans="1:16" x14ac:dyDescent="0.3">
      <c r="A5307" t="s">
        <v>602</v>
      </c>
      <c r="B5307" t="e">
        <f>VLOOKUP(A5307,Sheet3!L:L,1,FALSE)</f>
        <v>#N/A</v>
      </c>
      <c r="C5307" t="str">
        <f>VLOOKUP(A5307,'ALL - prices'!B:C,2,FALSE)</f>
        <v>Paramount Resources Ltd</v>
      </c>
      <c r="D5307" t="str">
        <f>VLOOKUP(A5307,'ALL - prices'!B:I,8,FALSE)</f>
        <v>Energy</v>
      </c>
      <c r="E5307">
        <v>2021</v>
      </c>
      <c r="F5307" t="s">
        <v>680</v>
      </c>
      <c r="G5307" t="str">
        <f t="shared" si="386"/>
        <v>2021-Q2</v>
      </c>
      <c r="H5307" s="4">
        <f>INDEX('ALL - prices'!$J$3:$DY$219,MATCH('COMBINED DATA'!A5307,'ALL - prices'!$B$3:$B$219,0),MATCH('COMBINED DATA'!G5307,'ALL - prices'!$J$1:$DY$1,0))</f>
        <v>14.1615</v>
      </c>
      <c r="I5307" s="14">
        <f t="shared" si="385"/>
        <v>5.0900390885041267</v>
      </c>
      <c r="J5307" s="15">
        <f>INDEX(MarketCap2!$E$2:$AR$224,MATCH(A5307,MarketCap2!$B$2:$B$224,0),MATCH(G5307,MarketCap2!$E$1:$AR$1,0))</f>
        <v>2311784960</v>
      </c>
      <c r="K5307">
        <f t="shared" si="387"/>
        <v>21.561285773050187</v>
      </c>
      <c r="L5307">
        <f>INDEX('PB2'!$D$2:$AQ$224,MATCH(A5307,'PB2'!$B$2:$B$224,0),MATCH(G5307,'PB2'!$D$1:$AQ$1,0))</f>
        <v>1.11347496509552</v>
      </c>
      <c r="M5307" s="16">
        <f t="shared" si="388"/>
        <v>0.89808934313508748</v>
      </c>
      <c r="N5307" s="6">
        <f>INDEX('ROA2'!$D$2:$AQ$224,MATCH(A5307,'ROA2'!$B$2:$B$224,0),MATCH(G5307,'ROA2'!$D$1:$AQ$1,0))</f>
        <v>3.94110107421875</v>
      </c>
      <c r="O5307" s="6">
        <v>3583.1319039999998</v>
      </c>
      <c r="P5307" s="28">
        <v>2.4631670970796174E-2</v>
      </c>
    </row>
    <row r="5308" spans="1:16" x14ac:dyDescent="0.3">
      <c r="A5308" t="s">
        <v>602</v>
      </c>
      <c r="B5308" t="e">
        <f>VLOOKUP(A5308,Sheet3!L:L,1,FALSE)</f>
        <v>#N/A</v>
      </c>
      <c r="C5308" t="str">
        <f>VLOOKUP(A5308,'ALL - prices'!B:C,2,FALSE)</f>
        <v>Paramount Resources Ltd</v>
      </c>
      <c r="D5308" t="str">
        <f>VLOOKUP(A5308,'ALL - prices'!B:I,8,FALSE)</f>
        <v>Energy</v>
      </c>
      <c r="E5308">
        <v>2021</v>
      </c>
      <c r="F5308" t="s">
        <v>681</v>
      </c>
      <c r="G5308" t="str">
        <f t="shared" si="386"/>
        <v>2021-Q3</v>
      </c>
      <c r="H5308" s="4">
        <f>INDEX('ALL - prices'!$J$3:$DY$219,MATCH('COMBINED DATA'!A5308,'ALL - prices'!$B$3:$B$219,0),MATCH('COMBINED DATA'!G5308,'ALL - prices'!$J$1:$DY$1,0))</f>
        <v>15.557700000000001</v>
      </c>
      <c r="I5308" s="14">
        <f t="shared" si="385"/>
        <v>3.1388859387793335</v>
      </c>
      <c r="J5308" s="15">
        <f>INDEX(MarketCap2!$E$2:$AR$224,MATCH(A5308,MarketCap2!$B$2:$B$224,0),MATCH(G5308,MarketCap2!$E$1:$AR$1,0))</f>
        <v>2529019904</v>
      </c>
      <c r="K5308">
        <f t="shared" si="387"/>
        <v>21.651097674907735</v>
      </c>
      <c r="L5308">
        <f>INDEX('PB2'!$D$2:$AQ$224,MATCH(A5308,'PB2'!$B$2:$B$224,0),MATCH(G5308,'PB2'!$D$1:$AQ$1,0))</f>
        <v>1.0375620126724201</v>
      </c>
      <c r="M5308" s="16">
        <f t="shared" si="388"/>
        <v>0.96379781428613343</v>
      </c>
      <c r="N5308" s="6">
        <f>INDEX('ROA2'!$D$2:$AQ$224,MATCH(A5308,'ROA2'!$B$2:$B$224,0),MATCH(G5308,'ROA2'!$D$1:$AQ$1,0))</f>
        <v>3.90827488899231</v>
      </c>
      <c r="O5308" s="6">
        <v>3655.608064</v>
      </c>
      <c r="P5308" s="28">
        <v>2.0227042135705916E-2</v>
      </c>
    </row>
    <row r="5309" spans="1:16" x14ac:dyDescent="0.3">
      <c r="A5309" t="s">
        <v>602</v>
      </c>
      <c r="B5309" t="e">
        <f>VLOOKUP(A5309,Sheet3!L:L,1,FALSE)</f>
        <v>#N/A</v>
      </c>
      <c r="C5309" t="str">
        <f>VLOOKUP(A5309,'ALL - prices'!B:C,2,FALSE)</f>
        <v>Paramount Resources Ltd</v>
      </c>
      <c r="D5309" t="str">
        <f>VLOOKUP(A5309,'ALL - prices'!B:I,8,FALSE)</f>
        <v>Energy</v>
      </c>
      <c r="E5309">
        <v>2021</v>
      </c>
      <c r="F5309" t="s">
        <v>682</v>
      </c>
      <c r="G5309" t="str">
        <f t="shared" si="386"/>
        <v>2021-Q4</v>
      </c>
      <c r="H5309" s="4">
        <f>INDEX('ALL - prices'!$J$3:$DY$219,MATCH('COMBINED DATA'!A5309,'ALL - prices'!$B$3:$B$219,0),MATCH('COMBINED DATA'!G5309,'ALL - prices'!$J$1:$DY$1,0))</f>
        <v>20.4999</v>
      </c>
      <c r="I5309" s="14">
        <f t="shared" si="385"/>
        <v>2.4784772359589389</v>
      </c>
      <c r="J5309" s="15">
        <f>INDEX(MarketCap2!$E$2:$AR$224,MATCH(A5309,MarketCap2!$B$2:$B$224,0),MATCH(G5309,MarketCap2!$E$1:$AR$1,0))</f>
        <v>3330146304</v>
      </c>
      <c r="K5309">
        <f t="shared" si="387"/>
        <v>21.92628207510878</v>
      </c>
      <c r="L5309">
        <f>INDEX('PB2'!$D$2:$AQ$224,MATCH(A5309,'PB2'!$B$2:$B$224,0),MATCH(G5309,'PB2'!$D$1:$AQ$1,0))</f>
        <v>1.31344795227051</v>
      </c>
      <c r="M5309" s="16">
        <f t="shared" si="388"/>
        <v>0.76135487384280143</v>
      </c>
      <c r="N5309" s="6">
        <f>INDEX('ROA2'!$D$2:$AQ$224,MATCH(A5309,'ROA2'!$B$2:$B$224,0),MATCH(G5309,'ROA2'!$D$1:$AQ$1,0))</f>
        <v>12.920490264892599</v>
      </c>
      <c r="O5309" s="6">
        <v>3882.8510719999999</v>
      </c>
      <c r="P5309" s="28">
        <v>6.2162847882370774E-2</v>
      </c>
    </row>
    <row r="5310" spans="1:16" x14ac:dyDescent="0.3">
      <c r="A5310" t="s">
        <v>602</v>
      </c>
      <c r="B5310" t="e">
        <f>VLOOKUP(A5310,Sheet3!L:L,1,FALSE)</f>
        <v>#N/A</v>
      </c>
      <c r="C5310" t="str">
        <f>VLOOKUP(A5310,'ALL - prices'!B:C,2,FALSE)</f>
        <v>Paramount Resources Ltd</v>
      </c>
      <c r="D5310" t="str">
        <f>VLOOKUP(A5310,'ALL - prices'!B:I,8,FALSE)</f>
        <v>Energy</v>
      </c>
      <c r="E5310">
        <v>2022</v>
      </c>
      <c r="F5310" t="s">
        <v>679</v>
      </c>
      <c r="G5310" t="str">
        <f t="shared" si="386"/>
        <v>2022-Q1</v>
      </c>
      <c r="H5310" s="4">
        <f>INDEX('ALL - prices'!$J$3:$DY$219,MATCH('COMBINED DATA'!A5310,'ALL - prices'!$B$3:$B$219,0),MATCH('COMBINED DATA'!G5310,'ALL - prices'!$J$1:$DY$1,0))</f>
        <v>26.209499999999998</v>
      </c>
      <c r="I5310" s="14">
        <f t="shared" si="385"/>
        <v>2.4244732986430955</v>
      </c>
      <c r="J5310" s="15">
        <f>INDEX(MarketCap2!$E$2:$AR$224,MATCH(A5310,MarketCap2!$B$2:$B$224,0),MATCH(G5310,MarketCap2!$E$1:$AR$1,0))</f>
        <v>4401267712</v>
      </c>
      <c r="K5310">
        <f t="shared" si="387"/>
        <v>22.205158452736715</v>
      </c>
      <c r="L5310">
        <f>INDEX('PB2'!$D$2:$AQ$224,MATCH(A5310,'PB2'!$B$2:$B$224,0),MATCH(G5310,'PB2'!$D$1:$AQ$1,0))</f>
        <v>1.58760297298431</v>
      </c>
      <c r="M5310" s="16">
        <f t="shared" si="388"/>
        <v>0.62988040273081725</v>
      </c>
      <c r="N5310" s="6">
        <f>INDEX('ROA2'!$D$2:$AQ$224,MATCH(A5310,'ROA2'!$B$2:$B$224,0),MATCH(G5310,'ROA2'!$D$1:$AQ$1,0))</f>
        <v>6.4182319641113299</v>
      </c>
      <c r="O5310" s="6">
        <v>3885.1000319999998</v>
      </c>
      <c r="P5310" s="28">
        <v>5.7920326025831601E-4</v>
      </c>
    </row>
    <row r="5311" spans="1:16" x14ac:dyDescent="0.3">
      <c r="A5311" t="s">
        <v>602</v>
      </c>
      <c r="B5311" t="e">
        <f>VLOOKUP(A5311,Sheet3!L:L,1,FALSE)</f>
        <v>#N/A</v>
      </c>
      <c r="C5311" t="str">
        <f>VLOOKUP(A5311,'ALL - prices'!B:C,2,FALSE)</f>
        <v>Paramount Resources Ltd</v>
      </c>
      <c r="D5311" t="str">
        <f>VLOOKUP(A5311,'ALL - prices'!B:I,8,FALSE)</f>
        <v>Energy</v>
      </c>
      <c r="E5311">
        <v>2022</v>
      </c>
      <c r="F5311" t="s">
        <v>680</v>
      </c>
      <c r="G5311" t="str">
        <f t="shared" si="386"/>
        <v>2022-Q2</v>
      </c>
      <c r="H5311" s="4">
        <f>INDEX('ALL - prices'!$J$3:$DY$219,MATCH('COMBINED DATA'!A5311,'ALL - prices'!$B$3:$B$219,0),MATCH('COMBINED DATA'!G5311,'ALL - prices'!$J$1:$DY$1,0))</f>
        <v>26.034199999999998</v>
      </c>
      <c r="I5311" s="14">
        <f t="shared" si="385"/>
        <v>2.3320628370250516</v>
      </c>
      <c r="J5311" s="15">
        <f>INDEX(MarketCap2!$E$2:$AR$224,MATCH(A5311,MarketCap2!$B$2:$B$224,0),MATCH(G5311,MarketCap2!$E$1:$AR$1,0))</f>
        <v>4363100160</v>
      </c>
      <c r="K5311">
        <f t="shared" si="387"/>
        <v>22.196448687505566</v>
      </c>
      <c r="L5311">
        <f>INDEX('PB2'!$D$2:$AQ$224,MATCH(A5311,'PB2'!$B$2:$B$224,0),MATCH(G5311,'PB2'!$D$1:$AQ$1,0))</f>
        <v>1.5019509792327901</v>
      </c>
      <c r="M5311" s="16">
        <f t="shared" si="388"/>
        <v>0.66580069111896645</v>
      </c>
      <c r="N5311" s="6">
        <f>INDEX('ROA2'!$D$2:$AQ$224,MATCH(A5311,'ROA2'!$B$2:$B$224,0),MATCH(G5311,'ROA2'!$D$1:$AQ$1,0))</f>
        <v>8.7509603500366193</v>
      </c>
      <c r="O5311" s="6">
        <v>4095.5000319999999</v>
      </c>
      <c r="P5311" s="28">
        <v>5.4155619743898556E-2</v>
      </c>
    </row>
    <row r="5312" spans="1:16" x14ac:dyDescent="0.3">
      <c r="A5312" t="s">
        <v>602</v>
      </c>
      <c r="B5312" t="e">
        <f>VLOOKUP(A5312,Sheet3!L:L,1,FALSE)</f>
        <v>#N/A</v>
      </c>
      <c r="C5312" t="str">
        <f>VLOOKUP(A5312,'ALL - prices'!B:C,2,FALSE)</f>
        <v>Paramount Resources Ltd</v>
      </c>
      <c r="D5312" t="str">
        <f>VLOOKUP(A5312,'ALL - prices'!B:I,8,FALSE)</f>
        <v>Energy</v>
      </c>
      <c r="E5312">
        <v>2022</v>
      </c>
      <c r="F5312" t="s">
        <v>681</v>
      </c>
      <c r="G5312" t="str">
        <f t="shared" si="386"/>
        <v>2022-Q3</v>
      </c>
      <c r="H5312" s="4">
        <f>INDEX('ALL - prices'!$J$3:$DY$219,MATCH('COMBINED DATA'!A5312,'ALL - prices'!$B$3:$B$219,0),MATCH('COMBINED DATA'!G5312,'ALL - prices'!$J$1:$DY$1,0))</f>
        <v>20.887</v>
      </c>
      <c r="I5312" s="14">
        <f t="shared" si="385"/>
        <v>1.8278795645501367</v>
      </c>
      <c r="J5312" s="15">
        <f>INDEX(MarketCap2!$E$2:$AR$224,MATCH(A5312,MarketCap2!$B$2:$B$224,0),MATCH(G5312,MarketCap2!$E$1:$AR$1,0))</f>
        <v>3465241600</v>
      </c>
      <c r="K5312">
        <f t="shared" si="387"/>
        <v>21.96604819298727</v>
      </c>
      <c r="L5312">
        <f>INDEX('PB2'!$D$2:$AQ$224,MATCH(A5312,'PB2'!$B$2:$B$224,0),MATCH(G5312,'PB2'!$D$1:$AQ$1,0))</f>
        <v>1.12587201595306</v>
      </c>
      <c r="M5312" s="16">
        <f t="shared" si="388"/>
        <v>0.88820042227756391</v>
      </c>
      <c r="N5312" s="6">
        <f>INDEX('ROA2'!$D$2:$AQ$224,MATCH(A5312,'ROA2'!$B$2:$B$224,0),MATCH(G5312,'ROA2'!$D$1:$AQ$1,0))</f>
        <v>15.3251609802246</v>
      </c>
      <c r="O5312" s="6">
        <v>4076.199936</v>
      </c>
      <c r="P5312" s="28">
        <v>-4.7125127210840027E-3</v>
      </c>
    </row>
    <row r="5313" spans="1:16" x14ac:dyDescent="0.3">
      <c r="A5313" t="s">
        <v>602</v>
      </c>
      <c r="B5313" t="e">
        <f>VLOOKUP(A5313,Sheet3!L:L,1,FALSE)</f>
        <v>#N/A</v>
      </c>
      <c r="C5313" t="str">
        <f>VLOOKUP(A5313,'ALL - prices'!B:C,2,FALSE)</f>
        <v>Paramount Resources Ltd</v>
      </c>
      <c r="D5313" t="str">
        <f>VLOOKUP(A5313,'ALL - prices'!B:I,8,FALSE)</f>
        <v>Energy</v>
      </c>
      <c r="E5313">
        <v>2022</v>
      </c>
      <c r="F5313" t="s">
        <v>682</v>
      </c>
      <c r="G5313" t="str">
        <f t="shared" si="386"/>
        <v>2022-Q4</v>
      </c>
      <c r="H5313" s="4">
        <f>INDEX('ALL - prices'!$J$3:$DY$219,MATCH('COMBINED DATA'!A5313,'ALL - prices'!$B$3:$B$219,0),MATCH('COMBINED DATA'!G5313,'ALL - prices'!$J$1:$DY$1,0))</f>
        <v>24.815200000000001</v>
      </c>
      <c r="I5313" s="14">
        <f t="shared" si="385"/>
        <v>2.2168691351769052</v>
      </c>
      <c r="J5313" s="15">
        <f>INDEX(MarketCap2!$E$2:$AR$224,MATCH(A5313,MarketCap2!$B$2:$B$224,0),MATCH(G5313,MarketCap2!$E$1:$AR$1,0))</f>
        <v>4085624320</v>
      </c>
      <c r="K5313">
        <f t="shared" si="387"/>
        <v>22.13074038589405</v>
      </c>
      <c r="L5313">
        <f>INDEX('PB2'!$D$2:$AQ$224,MATCH(A5313,'PB2'!$B$2:$B$224,0),MATCH(G5313,'PB2'!$D$1:$AQ$1,0))</f>
        <v>1.20389604568481</v>
      </c>
      <c r="M5313" s="16">
        <f t="shared" si="388"/>
        <v>0.83063650186771054</v>
      </c>
      <c r="N5313" s="6">
        <f>INDEX('ROA2'!$D$2:$AQ$224,MATCH(A5313,'ROA2'!$B$2:$B$224,0),MATCH(G5313,'ROA2'!$D$1:$AQ$1,0))</f>
        <v>12.8115501403809</v>
      </c>
      <c r="O5313" s="6">
        <v>4261.2999680000003</v>
      </c>
      <c r="P5313" s="28">
        <v>4.540994919440583E-2</v>
      </c>
    </row>
    <row r="5314" spans="1:16" x14ac:dyDescent="0.3">
      <c r="A5314" t="s">
        <v>602</v>
      </c>
      <c r="B5314" t="e">
        <f>VLOOKUP(A5314,Sheet3!L:L,1,FALSE)</f>
        <v>#N/A</v>
      </c>
      <c r="C5314" t="str">
        <f>VLOOKUP(A5314,'ALL - prices'!B:C,2,FALSE)</f>
        <v>Paramount Resources Ltd</v>
      </c>
      <c r="D5314" t="str">
        <f>VLOOKUP(A5314,'ALL - prices'!B:I,8,FALSE)</f>
        <v>Energy</v>
      </c>
      <c r="E5314">
        <v>2023</v>
      </c>
      <c r="F5314" t="s">
        <v>679</v>
      </c>
      <c r="G5314" t="str">
        <f t="shared" si="386"/>
        <v>2023-Q1</v>
      </c>
      <c r="H5314" s="4">
        <f>INDEX('ALL - prices'!$J$3:$DY$219,MATCH('COMBINED DATA'!A5314,'ALL - prices'!$B$3:$B$219,0),MATCH('COMBINED DATA'!G5314,'ALL - prices'!$J$1:$DY$1,0))</f>
        <v>25.966100000000001</v>
      </c>
      <c r="I5314" s="14">
        <f t="shared" si="385"/>
        <v>2.2407104816330019</v>
      </c>
      <c r="J5314" s="15">
        <f>INDEX(MarketCap2!$E$2:$AR$224,MATCH(A5314,MarketCap2!$B$2:$B$224,0),MATCH(G5314,MarketCap2!$E$1:$AR$1,0))</f>
        <v>4230130432</v>
      </c>
      <c r="K5314">
        <f t="shared" si="387"/>
        <v>22.16549866451739</v>
      </c>
      <c r="L5314">
        <f>INDEX('PB2'!$D$2:$AQ$224,MATCH(A5314,'PB2'!$B$2:$B$224,0),MATCH(G5314,'PB2'!$D$1:$AQ$1,0))</f>
        <v>1.26619601249695</v>
      </c>
      <c r="M5314" s="16">
        <f t="shared" si="388"/>
        <v>0.78976713726020265</v>
      </c>
      <c r="N5314" s="6">
        <f>INDEX('ROA2'!$D$2:$AQ$224,MATCH(A5314,'ROA2'!$B$2:$B$224,0),MATCH(G5314,'ROA2'!$D$1:$AQ$1,0))</f>
        <v>16.5547771453857</v>
      </c>
      <c r="O5314" s="6">
        <v>4337.2999680000003</v>
      </c>
      <c r="P5314" s="28">
        <v>1.7834933135596615E-2</v>
      </c>
    </row>
    <row r="5315" spans="1:16" x14ac:dyDescent="0.3">
      <c r="A5315" t="s">
        <v>602</v>
      </c>
      <c r="B5315" t="e">
        <f>VLOOKUP(A5315,Sheet3!L:L,1,FALSE)</f>
        <v>#N/A</v>
      </c>
      <c r="C5315" t="str">
        <f>VLOOKUP(A5315,'ALL - prices'!B:C,2,FALSE)</f>
        <v>Paramount Resources Ltd</v>
      </c>
      <c r="D5315" t="str">
        <f>VLOOKUP(A5315,'ALL - prices'!B:I,8,FALSE)</f>
        <v>Energy</v>
      </c>
      <c r="E5315">
        <v>2023</v>
      </c>
      <c r="F5315" t="s">
        <v>680</v>
      </c>
      <c r="G5315" t="str">
        <f t="shared" si="386"/>
        <v>2023-Q2</v>
      </c>
      <c r="H5315" s="4">
        <f>INDEX('ALL - prices'!$J$3:$DY$219,MATCH('COMBINED DATA'!A5315,'ALL - prices'!$B$3:$B$219,0),MATCH('COMBINED DATA'!G5315,'ALL - prices'!$J$1:$DY$1,0))</f>
        <v>25.575199999999999</v>
      </c>
      <c r="I5315" s="14">
        <f t="shared" si="385"/>
        <v>2.7196787248987087</v>
      </c>
      <c r="J5315" s="15">
        <f>INDEX(MarketCap2!$E$2:$AR$224,MATCH(A5315,MarketCap2!$B$2:$B$224,0),MATCH(G5315,MarketCap2!$E$1:$AR$1,0))</f>
        <v>4132000512</v>
      </c>
      <c r="K5315">
        <f t="shared" si="387"/>
        <v>22.142027512114733</v>
      </c>
      <c r="L5315">
        <f>INDEX('PB2'!$D$2:$AQ$224,MATCH(A5315,'PB2'!$B$2:$B$224,0),MATCH(G5315,'PB2'!$D$1:$AQ$1,0))</f>
        <v>1.23015904426575</v>
      </c>
      <c r="M5315" s="16">
        <f t="shared" si="388"/>
        <v>0.81290301824092515</v>
      </c>
      <c r="N5315" s="6">
        <f>INDEX('ROA2'!$D$2:$AQ$224,MATCH(A5315,'ROA2'!$B$2:$B$224,0),MATCH(G5315,'ROA2'!$D$1:$AQ$1,0))</f>
        <v>20.974166870117202</v>
      </c>
      <c r="O5315" s="6">
        <v>4114.5999359999996</v>
      </c>
      <c r="P5315" s="28">
        <v>-5.1345314744899062E-2</v>
      </c>
    </row>
    <row r="5316" spans="1:16" x14ac:dyDescent="0.3">
      <c r="A5316" t="s">
        <v>602</v>
      </c>
      <c r="B5316" t="e">
        <f>VLOOKUP(A5316,Sheet3!L:L,1,FALSE)</f>
        <v>#N/A</v>
      </c>
      <c r="C5316" t="str">
        <f>VLOOKUP(A5316,'ALL - prices'!B:C,2,FALSE)</f>
        <v>Paramount Resources Ltd</v>
      </c>
      <c r="D5316" t="str">
        <f>VLOOKUP(A5316,'ALL - prices'!B:I,8,FALSE)</f>
        <v>Energy</v>
      </c>
      <c r="E5316">
        <v>2023</v>
      </c>
      <c r="F5316" t="s">
        <v>681</v>
      </c>
      <c r="G5316" t="str">
        <f t="shared" si="386"/>
        <v>2023-Q3</v>
      </c>
      <c r="H5316" s="4">
        <f>INDEX('ALL - prices'!$J$3:$DY$219,MATCH('COMBINED DATA'!A5316,'ALL - prices'!$B$3:$B$219,0),MATCH('COMBINED DATA'!G5316,'ALL - prices'!$J$1:$DY$1,0))</f>
        <v>28.980799999999999</v>
      </c>
      <c r="I5316" s="14">
        <f t="shared" si="385"/>
        <v>2.3390785058793271</v>
      </c>
      <c r="J5316" s="15">
        <f>INDEX(MarketCap2!$E$2:$AR$224,MATCH(A5316,MarketCap2!$B$2:$B$224,0),MATCH(G5316,MarketCap2!$E$1:$AR$1,0))</f>
        <v>4631092736</v>
      </c>
      <c r="K5316">
        <f t="shared" si="387"/>
        <v>22.256058689293113</v>
      </c>
      <c r="L5316">
        <f>INDEX('PB2'!$D$2:$AQ$224,MATCH(A5316,'PB2'!$B$2:$B$224,0),MATCH(G5316,'PB2'!$D$1:$AQ$1,0))</f>
        <v>1.3348679542541499</v>
      </c>
      <c r="M5316" s="16">
        <f t="shared" si="388"/>
        <v>0.74913776813133881</v>
      </c>
      <c r="N5316" s="6">
        <f>INDEX('ROA2'!$D$2:$AQ$224,MATCH(A5316,'ROA2'!$B$2:$B$224,0),MATCH(G5316,'ROA2'!$D$1:$AQ$1,0))</f>
        <v>18.404457092285199</v>
      </c>
      <c r="O5316" s="6">
        <v>4106.5999359999996</v>
      </c>
      <c r="P5316" s="28">
        <v>-1.9442959520815976E-3</v>
      </c>
    </row>
    <row r="5317" spans="1:16" x14ac:dyDescent="0.3">
      <c r="A5317" t="s">
        <v>602</v>
      </c>
      <c r="B5317" t="e">
        <f>VLOOKUP(A5317,Sheet3!L:L,1,FALSE)</f>
        <v>#N/A</v>
      </c>
      <c r="C5317" t="str">
        <f>VLOOKUP(A5317,'ALL - prices'!B:C,2,FALSE)</f>
        <v>Paramount Resources Ltd</v>
      </c>
      <c r="D5317" t="str">
        <f>VLOOKUP(A5317,'ALL - prices'!B:I,8,FALSE)</f>
        <v>Energy</v>
      </c>
      <c r="E5317">
        <v>2023</v>
      </c>
      <c r="F5317" t="s">
        <v>682</v>
      </c>
      <c r="G5317" t="str">
        <f t="shared" si="386"/>
        <v>2023-Q4</v>
      </c>
      <c r="H5317" s="4">
        <f>INDEX('ALL - prices'!$J$3:$DY$219,MATCH('COMBINED DATA'!A5317,'ALL - prices'!$B$3:$B$219,0),MATCH('COMBINED DATA'!G5317,'ALL - prices'!$J$1:$DY$1,0))</f>
        <v>23.616399999999999</v>
      </c>
      <c r="I5317" s="14">
        <f t="shared" si="385"/>
        <v>2.7908754355339229</v>
      </c>
      <c r="J5317" s="15">
        <f>INDEX(MarketCap2!$E$2:$AR$224,MATCH(A5317,MarketCap2!$B$2:$B$224,0),MATCH(G5317,MarketCap2!$E$1:$AR$1,0))</f>
        <v>3747455232</v>
      </c>
      <c r="K5317">
        <f t="shared" si="387"/>
        <v>22.044342841772274</v>
      </c>
      <c r="L5317">
        <f>INDEX('PB2'!$D$2:$AQ$224,MATCH(A5317,'PB2'!$B$2:$B$224,0),MATCH(G5317,'PB2'!$D$1:$AQ$1,0))</f>
        <v>1.06856000423431</v>
      </c>
      <c r="M5317" s="16">
        <f t="shared" si="388"/>
        <v>0.93583888226900513</v>
      </c>
      <c r="N5317" s="6">
        <f>INDEX('ROA2'!$D$2:$AQ$224,MATCH(A5317,'ROA2'!$B$2:$B$224,0),MATCH(G5317,'ROA2'!$D$1:$AQ$1,0))</f>
        <v>14.435468673706101</v>
      </c>
      <c r="O5317" s="6">
        <v>4305.099776</v>
      </c>
      <c r="P5317" s="28">
        <v>4.8336785441376005E-2</v>
      </c>
    </row>
    <row r="5318" spans="1:16" x14ac:dyDescent="0.3">
      <c r="A5318" t="s">
        <v>602</v>
      </c>
      <c r="B5318" t="e">
        <f>VLOOKUP(A5318,Sheet3!L:L,1,FALSE)</f>
        <v>#N/A</v>
      </c>
      <c r="C5318" t="str">
        <f>VLOOKUP(A5318,'ALL - prices'!B:C,2,FALSE)</f>
        <v>Paramount Resources Ltd</v>
      </c>
      <c r="D5318" t="str">
        <f>VLOOKUP(A5318,'ALL - prices'!B:I,8,FALSE)</f>
        <v>Energy</v>
      </c>
      <c r="E5318" s="18">
        <v>2024</v>
      </c>
      <c r="F5318" t="s">
        <v>679</v>
      </c>
      <c r="G5318" t="str">
        <f t="shared" si="386"/>
        <v>2024-Q1</v>
      </c>
      <c r="H5318" s="4">
        <f>INDEX('ALL - prices'!$J$3:$DY$219,MATCH('COMBINED DATA'!A5318,'ALL - prices'!$B$3:$B$219,0),MATCH('COMBINED DATA'!G5318,'ALL - prices'!$J$1:$DY$1,0))</f>
        <v>25.399100000000001</v>
      </c>
      <c r="I5318" s="14" t="s">
        <v>769</v>
      </c>
      <c r="J5318" s="15">
        <f>INDEX(MarketCap2!$E$2:$AR$224,MATCH(A5318,MarketCap2!$B$2:$B$224,0),MATCH(G5318,MarketCap2!$E$1:$AR$1,0))</f>
        <v>3979521792</v>
      </c>
      <c r="K5318">
        <f t="shared" si="387"/>
        <v>22.104427496260016</v>
      </c>
      <c r="L5318">
        <f>INDEX('PB2'!$D$2:$AQ$224,MATCH(A5318,'PB2'!$B$2:$B$224,0),MATCH(G5318,'PB2'!$D$1:$AQ$1,0))</f>
        <v>1.1236829757690401</v>
      </c>
      <c r="M5318" s="16">
        <f t="shared" si="388"/>
        <v>0.88993072028666054</v>
      </c>
      <c r="N5318" s="6">
        <f>INDEX('ROA2'!$D$2:$AQ$224,MATCH(A5318,'ROA2'!$B$2:$B$224,0),MATCH(G5318,'ROA2'!$D$1:$AQ$1,0))</f>
        <v>10.77698802948</v>
      </c>
      <c r="O5318" s="6">
        <v>4388.7001600000003</v>
      </c>
      <c r="P5318" s="28">
        <v>1.9418919037847707E-2</v>
      </c>
    </row>
    <row r="5319" spans="1:16" x14ac:dyDescent="0.3">
      <c r="A5319" t="s">
        <v>602</v>
      </c>
      <c r="B5319" t="e">
        <f>VLOOKUP(A5319,Sheet3!L:L,1,FALSE)</f>
        <v>#N/A</v>
      </c>
      <c r="C5319" t="str">
        <f>VLOOKUP(A5319,'ALL - prices'!B:C,2,FALSE)</f>
        <v>Paramount Resources Ltd</v>
      </c>
      <c r="D5319" t="str">
        <f>VLOOKUP(A5319,'ALL - prices'!B:I,8,FALSE)</f>
        <v>Energy</v>
      </c>
      <c r="E5319" s="18">
        <v>2024</v>
      </c>
      <c r="F5319" t="s">
        <v>680</v>
      </c>
      <c r="G5319" t="str">
        <f t="shared" si="386"/>
        <v>2024-Q2</v>
      </c>
      <c r="H5319" s="4">
        <f>INDEX('ALL - prices'!$J$3:$DY$219,MATCH('COMBINED DATA'!A5319,'ALL - prices'!$B$3:$B$219,0),MATCH('COMBINED DATA'!G5319,'ALL - prices'!$J$1:$DY$1,0))</f>
        <v>29.110499999999998</v>
      </c>
      <c r="I5319" s="14" t="s">
        <v>769</v>
      </c>
      <c r="J5319" s="15">
        <f>INDEX(MarketCap2!$E$2:$AR$224,MATCH(A5319,MarketCap2!$B$2:$B$224,0),MATCH(G5319,MarketCap2!$E$1:$AR$1,0))</f>
        <v>4551972352</v>
      </c>
      <c r="K5319">
        <f t="shared" si="387"/>
        <v>22.238826459938288</v>
      </c>
      <c r="L5319">
        <f>INDEX('PB2'!$D$2:$AQ$224,MATCH(A5319,'PB2'!$B$2:$B$224,0),MATCH(G5319,'PB2'!$D$1:$AQ$1,0))</f>
        <v>1.2440479993820199</v>
      </c>
      <c r="M5319" s="16">
        <f t="shared" si="388"/>
        <v>0.8038275054473375</v>
      </c>
      <c r="N5319" s="6">
        <f>INDEX('ROA2'!$D$2:$AQ$224,MATCH(A5319,'ROA2'!$B$2:$B$224,0),MATCH(G5319,'ROA2'!$D$1:$AQ$1,0))</f>
        <v>7.9617428779602104</v>
      </c>
      <c r="O5319" s="6">
        <v>4458.8999679999997</v>
      </c>
      <c r="P5319" s="28">
        <v>1.5995580796296503E-2</v>
      </c>
    </row>
    <row r="5320" spans="1:16" x14ac:dyDescent="0.3">
      <c r="A5320" t="s">
        <v>602</v>
      </c>
      <c r="B5320" t="e">
        <f>VLOOKUP(A5320,Sheet3!L:L,1,FALSE)</f>
        <v>#N/A</v>
      </c>
      <c r="C5320" t="str">
        <f>VLOOKUP(A5320,'ALL - prices'!B:C,2,FALSE)</f>
        <v>Paramount Resources Ltd</v>
      </c>
      <c r="D5320" t="str">
        <f>VLOOKUP(A5320,'ALL - prices'!B:I,8,FALSE)</f>
        <v>Energy</v>
      </c>
      <c r="E5320" s="18">
        <v>2024</v>
      </c>
      <c r="F5320" t="s">
        <v>681</v>
      </c>
      <c r="G5320" t="str">
        <f t="shared" si="386"/>
        <v>2024-Q3</v>
      </c>
      <c r="H5320" s="4">
        <f>INDEX('ALL - prices'!$J$3:$DY$219,MATCH('COMBINED DATA'!A5320,'ALL - prices'!$B$3:$B$219,0),MATCH('COMBINED DATA'!G5320,'ALL - prices'!$J$1:$DY$1,0))</f>
        <v>25.074999999999999</v>
      </c>
      <c r="I5320" s="14" t="s">
        <v>769</v>
      </c>
      <c r="J5320" s="15">
        <f>INDEX(MarketCap2!$E$2:$AR$224,MATCH(A5320,MarketCap2!$B$2:$B$224,0),MATCH(G5320,MarketCap2!$E$1:$AR$1,0))</f>
        <v>3870110720</v>
      </c>
      <c r="K5320">
        <f t="shared" si="387"/>
        <v>22.076548953397971</v>
      </c>
      <c r="L5320">
        <f>INDEX('PB2'!$D$2:$AQ$224,MATCH(A5320,'PB2'!$B$2:$B$224,0),MATCH(G5320,'PB2'!$D$1:$AQ$1,0))</f>
        <v>1.07015800476074</v>
      </c>
      <c r="M5320" s="16">
        <f t="shared" si="388"/>
        <v>0.9344414521513339</v>
      </c>
      <c r="N5320" s="6">
        <f>INDEX('ROA2'!$D$2:$AQ$224,MATCH(A5320,'ROA2'!$B$2:$B$224,0),MATCH(G5320,'ROA2'!$D$1:$AQ$1,0))</f>
        <v>8.0866632461547905</v>
      </c>
      <c r="O5320" s="6">
        <v>4589.1998720000001</v>
      </c>
      <c r="P5320" s="28">
        <v>2.9222432648213299E-2</v>
      </c>
    </row>
    <row r="5321" spans="1:16" x14ac:dyDescent="0.3">
      <c r="A5321" t="s">
        <v>602</v>
      </c>
      <c r="B5321" t="e">
        <f>VLOOKUP(A5321,Sheet3!L:L,1,FALSE)</f>
        <v>#N/A</v>
      </c>
      <c r="C5321" t="str">
        <f>VLOOKUP(A5321,'ALL - prices'!B:C,2,FALSE)</f>
        <v>Paramount Resources Ltd</v>
      </c>
      <c r="D5321" t="str">
        <f>VLOOKUP(A5321,'ALL - prices'!B:I,8,FALSE)</f>
        <v>Energy</v>
      </c>
      <c r="E5321" s="18">
        <v>2024</v>
      </c>
      <c r="F5321" t="s">
        <v>682</v>
      </c>
      <c r="G5321" t="str">
        <f t="shared" si="386"/>
        <v>2024-Q4</v>
      </c>
      <c r="H5321" s="4">
        <f>INDEX('ALL - prices'!$J$3:$DY$219,MATCH('COMBINED DATA'!A5321,'ALL - prices'!$B$3:$B$219,0),MATCH('COMBINED DATA'!G5321,'ALL - prices'!$J$1:$DY$1,0))</f>
        <v>30.741199999999999</v>
      </c>
      <c r="I5321" s="14" t="s">
        <v>769</v>
      </c>
      <c r="J5321" s="15">
        <f>INDEX(MarketCap2!$E$2:$AR$224,MATCH(A5321,MarketCap2!$B$2:$B$224,0),MATCH(G5321,MarketCap2!$E$1:$AR$1,0))</f>
        <v>4692592128</v>
      </c>
      <c r="K5321">
        <f t="shared" si="387"/>
        <v>22.269250959263644</v>
      </c>
      <c r="L5321">
        <f>INDEX('PB2'!$D$2:$AQ$224,MATCH(A5321,'PB2'!$B$2:$B$224,0),MATCH(G5321,'PB2'!$D$1:$AQ$1,0))</f>
        <v>1.2923125546360199</v>
      </c>
      <c r="M5321" s="16">
        <f t="shared" si="388"/>
        <v>0.77380661234978887</v>
      </c>
      <c r="N5321" s="6">
        <f>INDEX('ROA2'!$D$2:$AQ$224,MATCH(A5321,'ROA2'!$B$2:$B$224,0),MATCH(G5321,'ROA2'!$D$1:$AQ$1,0))</f>
        <v>8.1408491134643608</v>
      </c>
      <c r="O5321" s="6">
        <v>4544.0998399999999</v>
      </c>
      <c r="P5321" s="28">
        <v>-9.82742814824176E-3</v>
      </c>
    </row>
    <row r="5322" spans="1:16" x14ac:dyDescent="0.3">
      <c r="A5322" t="s">
        <v>603</v>
      </c>
      <c r="B5322" t="e">
        <f>VLOOKUP(A5322,Sheet3!L:L,1,FALSE)</f>
        <v>#N/A</v>
      </c>
      <c r="C5322" t="str">
        <f>VLOOKUP(A5322,'ALL - prices'!B:C,2,FALSE)</f>
        <v>Power Corp of Canada</v>
      </c>
      <c r="D5322" t="str">
        <f>VLOOKUP(A5322,'ALL - prices'!B:I,8,FALSE)</f>
        <v>Financials</v>
      </c>
      <c r="E5322">
        <v>2015</v>
      </c>
      <c r="F5322" t="s">
        <v>679</v>
      </c>
      <c r="G5322" t="str">
        <f t="shared" si="386"/>
        <v>2015-Q1</v>
      </c>
      <c r="H5322" s="4">
        <f>INDEX('ALL - prices'!$J$3:$DY$219,MATCH('COMBINED DATA'!A5322,'ALL - prices'!$B$3:$B$219,0),MATCH('COMBINED DATA'!G5322,'ALL - prices'!$J$1:$DY$1,0))</f>
        <v>18.849599999999999</v>
      </c>
      <c r="I5322" s="14">
        <f t="shared" ref="I5322:I5357" si="389">STDEV(H5323:H5326)</f>
        <v>0.97693385096774477</v>
      </c>
      <c r="J5322" s="15">
        <f>INDEX(MarketCap2!$E$2:$AR$224,MATCH(A5322,MarketCap2!$B$2:$B$224,0),MATCH(G5322,MarketCap2!$E$1:$AR$1,0))</f>
        <v>15462507520</v>
      </c>
      <c r="K5322">
        <f t="shared" si="387"/>
        <v>23.461684061002813</v>
      </c>
      <c r="L5322">
        <f>INDEX('PB2'!$D$2:$AQ$224,MATCH(A5322,'PB2'!$B$2:$B$224,0),MATCH(G5322,'PB2'!$D$1:$AQ$1,0))</f>
        <v>1.3208880424499501</v>
      </c>
      <c r="M5322" s="16">
        <f t="shared" si="388"/>
        <v>0.75706643399180529</v>
      </c>
      <c r="N5322" s="6">
        <f>INDEX('ROA2'!$D$2:$AQ$224,MATCH(A5322,'ROA2'!$B$2:$B$224,0),MATCH(G5322,'ROA2'!$D$1:$AQ$1,0))</f>
        <v>0.36719000339508101</v>
      </c>
      <c r="O5322" s="6">
        <v>377780.99404800002</v>
      </c>
      <c r="P5322" s="28">
        <v>2.2704761195102407E-2</v>
      </c>
    </row>
    <row r="5323" spans="1:16" x14ac:dyDescent="0.3">
      <c r="A5323" t="s">
        <v>603</v>
      </c>
      <c r="B5323" t="e">
        <f>VLOOKUP(A5323,Sheet3!L:L,1,FALSE)</f>
        <v>#N/A</v>
      </c>
      <c r="C5323" t="str">
        <f>VLOOKUP(A5323,'ALL - prices'!B:C,2,FALSE)</f>
        <v>Power Corp of Canada</v>
      </c>
      <c r="D5323" t="str">
        <f>VLOOKUP(A5323,'ALL - prices'!B:I,8,FALSE)</f>
        <v>Financials</v>
      </c>
      <c r="E5323">
        <v>2015</v>
      </c>
      <c r="F5323" t="s">
        <v>680</v>
      </c>
      <c r="G5323" t="str">
        <f t="shared" si="386"/>
        <v>2015-Q2</v>
      </c>
      <c r="H5323" s="4">
        <f>INDEX('ALL - prices'!$J$3:$DY$219,MATCH('COMBINED DATA'!A5323,'ALL - prices'!$B$3:$B$219,0),MATCH('COMBINED DATA'!G5323,'ALL - prices'!$J$1:$DY$1,0))</f>
        <v>18.133900000000001</v>
      </c>
      <c r="I5323" s="14">
        <f t="shared" si="389"/>
        <v>0.72038205141438705</v>
      </c>
      <c r="J5323" s="15">
        <f>INDEX(MarketCap2!$E$2:$AR$224,MATCH(A5323,MarketCap2!$B$2:$B$224,0),MATCH(G5323,MarketCap2!$E$1:$AR$1,0))</f>
        <v>14733666304</v>
      </c>
      <c r="K5323">
        <f t="shared" si="387"/>
        <v>23.413400936925587</v>
      </c>
      <c r="L5323">
        <f>INDEX('PB2'!$D$2:$AQ$224,MATCH(A5323,'PB2'!$B$2:$B$224,0),MATCH(G5323,'PB2'!$D$1:$AQ$1,0))</f>
        <v>1.22258901596069</v>
      </c>
      <c r="M5323" s="16">
        <f t="shared" si="388"/>
        <v>0.81793635223707351</v>
      </c>
      <c r="N5323" s="6">
        <f>INDEX('ROA2'!$D$2:$AQ$224,MATCH(A5323,'ROA2'!$B$2:$B$224,0),MATCH(G5323,'ROA2'!$D$1:$AQ$1,0))</f>
        <v>0.37612900137901301</v>
      </c>
      <c r="O5323" s="6">
        <v>402932.00691200001</v>
      </c>
      <c r="P5323" s="28">
        <v>6.6575643720192965E-2</v>
      </c>
    </row>
    <row r="5324" spans="1:16" x14ac:dyDescent="0.3">
      <c r="A5324" t="s">
        <v>603</v>
      </c>
      <c r="B5324" t="e">
        <f>VLOOKUP(A5324,Sheet3!L:L,1,FALSE)</f>
        <v>#N/A</v>
      </c>
      <c r="C5324" t="str">
        <f>VLOOKUP(A5324,'ALL - prices'!B:C,2,FALSE)</f>
        <v>Power Corp of Canada</v>
      </c>
      <c r="D5324" t="str">
        <f>VLOOKUP(A5324,'ALL - prices'!B:I,8,FALSE)</f>
        <v>Financials</v>
      </c>
      <c r="E5324">
        <v>2015</v>
      </c>
      <c r="F5324" t="s">
        <v>681</v>
      </c>
      <c r="G5324" t="str">
        <f t="shared" si="386"/>
        <v>2015-Q3</v>
      </c>
      <c r="H5324" s="4">
        <f>INDEX('ALL - prices'!$J$3:$DY$219,MATCH('COMBINED DATA'!A5324,'ALL - prices'!$B$3:$B$219,0),MATCH('COMBINED DATA'!G5324,'ALL - prices'!$J$1:$DY$1,0))</f>
        <v>15.8841</v>
      </c>
      <c r="I5324" s="14">
        <f t="shared" si="389"/>
        <v>0.52735467192393459</v>
      </c>
      <c r="J5324" s="15">
        <f>INDEX(MarketCap2!$E$2:$AR$224,MATCH(A5324,MarketCap2!$B$2:$B$224,0),MATCH(G5324,MarketCap2!$E$1:$AR$1,0))</f>
        <v>12763949056</v>
      </c>
      <c r="K5324">
        <f t="shared" si="387"/>
        <v>23.269890554129123</v>
      </c>
      <c r="L5324">
        <f>INDEX('PB2'!$D$2:$AQ$224,MATCH(A5324,'PB2'!$B$2:$B$224,0),MATCH(G5324,'PB2'!$D$1:$AQ$1,0))</f>
        <v>1.02054095268249</v>
      </c>
      <c r="M5324" s="16">
        <f t="shared" si="388"/>
        <v>0.97987248563764329</v>
      </c>
      <c r="N5324" s="6">
        <f>INDEX('ROA2'!$D$2:$AQ$224,MATCH(A5324,'ROA2'!$B$2:$B$224,0),MATCH(G5324,'ROA2'!$D$1:$AQ$1,0))</f>
        <v>0.456277996301651</v>
      </c>
      <c r="O5324" s="6">
        <v>398689.00966400001</v>
      </c>
      <c r="P5324" s="28">
        <v>-1.0530305796547621E-2</v>
      </c>
    </row>
    <row r="5325" spans="1:16" x14ac:dyDescent="0.3">
      <c r="A5325" t="s">
        <v>603</v>
      </c>
      <c r="B5325" t="e">
        <f>VLOOKUP(A5325,Sheet3!L:L,1,FALSE)</f>
        <v>#N/A</v>
      </c>
      <c r="C5325" t="str">
        <f>VLOOKUP(A5325,'ALL - prices'!B:C,2,FALSE)</f>
        <v>Power Corp of Canada</v>
      </c>
      <c r="D5325" t="str">
        <f>VLOOKUP(A5325,'ALL - prices'!B:I,8,FALSE)</f>
        <v>Financials</v>
      </c>
      <c r="E5325">
        <v>2015</v>
      </c>
      <c r="F5325" t="s">
        <v>682</v>
      </c>
      <c r="G5325" t="str">
        <f t="shared" si="386"/>
        <v>2015-Q4</v>
      </c>
      <c r="H5325" s="4">
        <f>INDEX('ALL - prices'!$J$3:$DY$219,MATCH('COMBINED DATA'!A5325,'ALL - prices'!$B$3:$B$219,0),MATCH('COMBINED DATA'!G5325,'ALL - prices'!$J$1:$DY$1,0))</f>
        <v>16.783799999999999</v>
      </c>
      <c r="I5325" s="14">
        <f t="shared" si="389"/>
        <v>0.87294842297049036</v>
      </c>
      <c r="J5325" s="15">
        <f>INDEX(MarketCap2!$E$2:$AR$224,MATCH(A5325,MarketCap2!$B$2:$B$224,0),MATCH(G5325,MarketCap2!$E$1:$AR$1,0))</f>
        <v>13349790720</v>
      </c>
      <c r="K5325">
        <f t="shared" si="387"/>
        <v>23.3147665452653</v>
      </c>
      <c r="L5325">
        <f>INDEX('PB2'!$D$2:$AQ$224,MATCH(A5325,'PB2'!$B$2:$B$224,0),MATCH(G5325,'PB2'!$D$1:$AQ$1,0))</f>
        <v>1.0266209840774501</v>
      </c>
      <c r="M5325" s="16">
        <f t="shared" si="388"/>
        <v>0.97406931624198934</v>
      </c>
      <c r="N5325" s="6">
        <f>INDEX('ROA2'!$D$2:$AQ$224,MATCH(A5325,'ROA2'!$B$2:$B$224,0),MATCH(G5325,'ROA2'!$D$1:$AQ$1,0))</f>
        <v>0.48562398552894598</v>
      </c>
      <c r="O5325" s="6">
        <v>412281.01222400001</v>
      </c>
      <c r="P5325" s="28">
        <v>3.4091741258317647E-2</v>
      </c>
    </row>
    <row r="5326" spans="1:16" x14ac:dyDescent="0.3">
      <c r="A5326" t="s">
        <v>603</v>
      </c>
      <c r="B5326" t="e">
        <f>VLOOKUP(A5326,Sheet3!L:L,1,FALSE)</f>
        <v>#N/A</v>
      </c>
      <c r="C5326" t="str">
        <f>VLOOKUP(A5326,'ALL - prices'!B:C,2,FALSE)</f>
        <v>Power Corp of Canada</v>
      </c>
      <c r="D5326" t="str">
        <f>VLOOKUP(A5326,'ALL - prices'!B:I,8,FALSE)</f>
        <v>Financials</v>
      </c>
      <c r="E5326">
        <v>2016</v>
      </c>
      <c r="F5326" t="s">
        <v>679</v>
      </c>
      <c r="G5326" t="str">
        <f t="shared" si="386"/>
        <v>2016-Q1</v>
      </c>
      <c r="H5326" s="4">
        <f>INDEX('ALL - prices'!$J$3:$DY$219,MATCH('COMBINED DATA'!A5326,'ALL - prices'!$B$3:$B$219,0),MATCH('COMBINED DATA'!G5326,'ALL - prices'!$J$1:$DY$1,0))</f>
        <v>17.564900000000002</v>
      </c>
      <c r="I5326" s="14">
        <f t="shared" si="389"/>
        <v>1.3393735027989768</v>
      </c>
      <c r="J5326" s="15">
        <f>INDEX(MarketCap2!$E$2:$AR$224,MATCH(A5326,MarketCap2!$B$2:$B$224,0),MATCH(G5326,MarketCap2!$E$1:$AR$1,0))</f>
        <v>13878103040</v>
      </c>
      <c r="K5326">
        <f t="shared" si="387"/>
        <v>23.353578114097171</v>
      </c>
      <c r="L5326">
        <f>INDEX('PB2'!$D$2:$AQ$224,MATCH(A5326,'PB2'!$B$2:$B$224,0),MATCH(G5326,'PB2'!$D$1:$AQ$1,0))</f>
        <v>1.12037694454193</v>
      </c>
      <c r="M5326" s="16">
        <f t="shared" si="388"/>
        <v>0.89255674607696733</v>
      </c>
      <c r="N5326" s="6">
        <f>INDEX('ROA2'!$D$2:$AQ$224,MATCH(A5326,'ROA2'!$B$2:$B$224,0),MATCH(G5326,'ROA2'!$D$1:$AQ$1,0))</f>
        <v>0.45913299918174699</v>
      </c>
      <c r="O5326" s="6">
        <v>422859.01414400002</v>
      </c>
      <c r="P5326" s="28">
        <v>2.5657261931463345E-2</v>
      </c>
    </row>
    <row r="5327" spans="1:16" x14ac:dyDescent="0.3">
      <c r="A5327" t="s">
        <v>603</v>
      </c>
      <c r="B5327" t="e">
        <f>VLOOKUP(A5327,Sheet3!L:L,1,FALSE)</f>
        <v>#N/A</v>
      </c>
      <c r="C5327" t="str">
        <f>VLOOKUP(A5327,'ALL - prices'!B:C,2,FALSE)</f>
        <v>Power Corp of Canada</v>
      </c>
      <c r="D5327" t="str">
        <f>VLOOKUP(A5327,'ALL - prices'!B:I,8,FALSE)</f>
        <v>Financials</v>
      </c>
      <c r="E5327">
        <v>2016</v>
      </c>
      <c r="F5327" t="s">
        <v>680</v>
      </c>
      <c r="G5327" t="str">
        <f t="shared" si="386"/>
        <v>2016-Q2</v>
      </c>
      <c r="H5327" s="4">
        <f>INDEX('ALL - prices'!$J$3:$DY$219,MATCH('COMBINED DATA'!A5327,'ALL - prices'!$B$3:$B$219,0),MATCH('COMBINED DATA'!G5327,'ALL - prices'!$J$1:$DY$1,0))</f>
        <v>16.309200000000001</v>
      </c>
      <c r="I5327" s="14">
        <f t="shared" si="389"/>
        <v>1.039527066747183</v>
      </c>
      <c r="J5327" s="15">
        <f>INDEX(MarketCap2!$E$2:$AR$224,MATCH(A5327,MarketCap2!$B$2:$B$224,0),MATCH(G5327,MarketCap2!$E$1:$AR$1,0))</f>
        <v>12738579456</v>
      </c>
      <c r="K5327">
        <f t="shared" si="387"/>
        <v>23.267900978204786</v>
      </c>
      <c r="L5327">
        <f>INDEX('PB2'!$D$2:$AQ$224,MATCH(A5327,'PB2'!$B$2:$B$224,0),MATCH(G5327,'PB2'!$D$1:$AQ$1,0))</f>
        <v>1.0447469949722299</v>
      </c>
      <c r="M5327" s="16">
        <f t="shared" si="388"/>
        <v>0.95716953943148764</v>
      </c>
      <c r="N5327" s="6">
        <f>INDEX('ROA2'!$D$2:$AQ$224,MATCH(A5327,'ROA2'!$B$2:$B$224,0),MATCH(G5327,'ROA2'!$D$1:$AQ$1,0))</f>
        <v>0.37565100193023698</v>
      </c>
      <c r="O5327" s="6">
        <v>412718.98931199999</v>
      </c>
      <c r="P5327" s="28">
        <v>-2.3979682335793721E-2</v>
      </c>
    </row>
    <row r="5328" spans="1:16" x14ac:dyDescent="0.3">
      <c r="A5328" t="s">
        <v>603</v>
      </c>
      <c r="B5328" t="e">
        <f>VLOOKUP(A5328,Sheet3!L:L,1,FALSE)</f>
        <v>#N/A</v>
      </c>
      <c r="C5328" t="str">
        <f>VLOOKUP(A5328,'ALL - prices'!B:C,2,FALSE)</f>
        <v>Power Corp of Canada</v>
      </c>
      <c r="D5328" t="str">
        <f>VLOOKUP(A5328,'ALL - prices'!B:I,8,FALSE)</f>
        <v>Financials</v>
      </c>
      <c r="E5328">
        <v>2016</v>
      </c>
      <c r="F5328" t="s">
        <v>681</v>
      </c>
      <c r="G5328" t="str">
        <f t="shared" si="386"/>
        <v>2016-Q3</v>
      </c>
      <c r="H5328" s="4">
        <f>INDEX('ALL - prices'!$J$3:$DY$219,MATCH('COMBINED DATA'!A5328,'ALL - prices'!$B$3:$B$219,0),MATCH('COMBINED DATA'!G5328,'ALL - prices'!$J$1:$DY$1,0))</f>
        <v>16.685099999999998</v>
      </c>
      <c r="I5328" s="14">
        <f t="shared" si="389"/>
        <v>0.7828712255750192</v>
      </c>
      <c r="J5328" s="15">
        <f>INDEX(MarketCap2!$E$2:$AR$224,MATCH(A5328,MarketCap2!$B$2:$B$224,0),MATCH(G5328,MarketCap2!$E$1:$AR$1,0))</f>
        <v>12872936448</v>
      </c>
      <c r="K5328">
        <f t="shared" si="387"/>
        <v>23.278392994767163</v>
      </c>
      <c r="L5328">
        <f>INDEX('PB2'!$D$2:$AQ$224,MATCH(A5328,'PB2'!$B$2:$B$224,0),MATCH(G5328,'PB2'!$D$1:$AQ$1,0))</f>
        <v>1.0201209783554099</v>
      </c>
      <c r="M5328" s="16">
        <f t="shared" si="388"/>
        <v>0.98027589003428983</v>
      </c>
      <c r="N5328" s="6">
        <f>INDEX('ROA2'!$D$2:$AQ$224,MATCH(A5328,'ROA2'!$B$2:$B$224,0),MATCH(G5328,'ROA2'!$D$1:$AQ$1,0))</f>
        <v>0.292930006980896</v>
      </c>
      <c r="O5328" s="6">
        <v>413108.011008</v>
      </c>
      <c r="P5328" s="28">
        <v>9.4258249819933766E-4</v>
      </c>
    </row>
    <row r="5329" spans="1:16" x14ac:dyDescent="0.3">
      <c r="A5329" t="s">
        <v>603</v>
      </c>
      <c r="B5329" t="e">
        <f>VLOOKUP(A5329,Sheet3!L:L,1,FALSE)</f>
        <v>#N/A</v>
      </c>
      <c r="C5329" t="str">
        <f>VLOOKUP(A5329,'ALL - prices'!B:C,2,FALSE)</f>
        <v>Power Corp of Canada</v>
      </c>
      <c r="D5329" t="str">
        <f>VLOOKUP(A5329,'ALL - prices'!B:I,8,FALSE)</f>
        <v>Financials</v>
      </c>
      <c r="E5329">
        <v>2016</v>
      </c>
      <c r="F5329" t="s">
        <v>682</v>
      </c>
      <c r="G5329" t="str">
        <f t="shared" si="386"/>
        <v>2016-Q4</v>
      </c>
      <c r="H5329" s="4">
        <f>INDEX('ALL - prices'!$J$3:$DY$219,MATCH('COMBINED DATA'!A5329,'ALL - prices'!$B$3:$B$219,0),MATCH('COMBINED DATA'!G5329,'ALL - prices'!$J$1:$DY$1,0))</f>
        <v>18.246099999999998</v>
      </c>
      <c r="I5329" s="14">
        <f t="shared" si="389"/>
        <v>0.95155887670355499</v>
      </c>
      <c r="J5329" s="15">
        <f>INDEX(MarketCap2!$E$2:$AR$224,MATCH(A5329,MarketCap2!$B$2:$B$224,0),MATCH(G5329,MarketCap2!$E$1:$AR$1,0))</f>
        <v>13920710656</v>
      </c>
      <c r="K5329">
        <f t="shared" si="387"/>
        <v>23.356643543423093</v>
      </c>
      <c r="L5329">
        <f>INDEX('PB2'!$D$2:$AQ$224,MATCH(A5329,'PB2'!$B$2:$B$224,0),MATCH(G5329,'PB2'!$D$1:$AQ$1,0))</f>
        <v>1.0792210102081301</v>
      </c>
      <c r="M5329" s="16">
        <f t="shared" si="388"/>
        <v>0.92659426618014773</v>
      </c>
      <c r="N5329" s="6">
        <f>INDEX('ROA2'!$D$2:$AQ$224,MATCH(A5329,'ROA2'!$B$2:$B$224,0),MATCH(G5329,'ROA2'!$D$1:$AQ$1,0))</f>
        <v>0.23506699502468101</v>
      </c>
      <c r="O5329" s="6">
        <v>424925.98681600002</v>
      </c>
      <c r="P5329" s="28">
        <v>2.8607471879239732E-2</v>
      </c>
    </row>
    <row r="5330" spans="1:16" x14ac:dyDescent="0.3">
      <c r="A5330" t="s">
        <v>603</v>
      </c>
      <c r="B5330" t="e">
        <f>VLOOKUP(A5330,Sheet3!L:L,1,FALSE)</f>
        <v>#N/A</v>
      </c>
      <c r="C5330" t="str">
        <f>VLOOKUP(A5330,'ALL - prices'!B:C,2,FALSE)</f>
        <v>Power Corp of Canada</v>
      </c>
      <c r="D5330" t="str">
        <f>VLOOKUP(A5330,'ALL - prices'!B:I,8,FALSE)</f>
        <v>Financials</v>
      </c>
      <c r="E5330">
        <v>2017</v>
      </c>
      <c r="F5330" t="s">
        <v>679</v>
      </c>
      <c r="G5330" t="str">
        <f t="shared" si="386"/>
        <v>2017-Q1</v>
      </c>
      <c r="H5330" s="4">
        <f>INDEX('ALL - prices'!$J$3:$DY$219,MATCH('COMBINED DATA'!A5330,'ALL - prices'!$B$3:$B$219,0),MATCH('COMBINED DATA'!G5330,'ALL - prices'!$J$1:$DY$1,0))</f>
        <v>19.168800000000001</v>
      </c>
      <c r="I5330" s="14">
        <f t="shared" si="389"/>
        <v>0.99006952407394022</v>
      </c>
      <c r="J5330" s="15">
        <f>INDEX(MarketCap2!$E$2:$AR$224,MATCH(A5330,MarketCap2!$B$2:$B$224,0),MATCH(G5330,MarketCap2!$E$1:$AR$1,0))</f>
        <v>14487964672</v>
      </c>
      <c r="K5330">
        <f t="shared" si="387"/>
        <v>23.396584119092743</v>
      </c>
      <c r="L5330">
        <f>INDEX('PB2'!$D$2:$AQ$224,MATCH(A5330,'PB2'!$B$2:$B$224,0),MATCH(G5330,'PB2'!$D$1:$AQ$1,0))</f>
        <v>1.09990799427032</v>
      </c>
      <c r="M5330" s="16">
        <f t="shared" si="388"/>
        <v>0.9091669532444856</v>
      </c>
      <c r="N5330" s="6">
        <f>INDEX('ROA2'!$D$2:$AQ$224,MATCH(A5330,'ROA2'!$B$2:$B$224,0),MATCH(G5330,'ROA2'!$D$1:$AQ$1,0))</f>
        <v>0.26821699738502502</v>
      </c>
      <c r="O5330" s="6">
        <v>422724.009984</v>
      </c>
      <c r="P5330" s="28">
        <v>-5.182024400295168E-3</v>
      </c>
    </row>
    <row r="5331" spans="1:16" x14ac:dyDescent="0.3">
      <c r="A5331" t="s">
        <v>603</v>
      </c>
      <c r="B5331" t="e">
        <f>VLOOKUP(A5331,Sheet3!L:L,1,FALSE)</f>
        <v>#N/A</v>
      </c>
      <c r="C5331" t="str">
        <f>VLOOKUP(A5331,'ALL - prices'!B:C,2,FALSE)</f>
        <v>Power Corp of Canada</v>
      </c>
      <c r="D5331" t="str">
        <f>VLOOKUP(A5331,'ALL - prices'!B:I,8,FALSE)</f>
        <v>Financials</v>
      </c>
      <c r="E5331">
        <v>2017</v>
      </c>
      <c r="F5331" t="s">
        <v>680</v>
      </c>
      <c r="G5331" t="str">
        <f t="shared" si="386"/>
        <v>2017-Q2</v>
      </c>
      <c r="H5331" s="4">
        <f>INDEX('ALL - prices'!$J$3:$DY$219,MATCH('COMBINED DATA'!A5331,'ALL - prices'!$B$3:$B$219,0),MATCH('COMBINED DATA'!G5331,'ALL - prices'!$J$1:$DY$1,0))</f>
        <v>18.378900000000002</v>
      </c>
      <c r="I5331" s="14">
        <f t="shared" si="389"/>
        <v>0.75344339037514974</v>
      </c>
      <c r="J5331" s="15">
        <f>INDEX(MarketCap2!$E$2:$AR$224,MATCH(A5331,MarketCap2!$B$2:$B$224,0),MATCH(G5331,MarketCap2!$E$1:$AR$1,0))</f>
        <v>13719184384</v>
      </c>
      <c r="K5331">
        <f t="shared" si="387"/>
        <v>23.342061010246773</v>
      </c>
      <c r="L5331">
        <f>INDEX('PB2'!$D$2:$AQ$224,MATCH(A5331,'PB2'!$B$2:$B$224,0),MATCH(G5331,'PB2'!$D$1:$AQ$1,0))</f>
        <v>1.0349420309066799</v>
      </c>
      <c r="M5331" s="16">
        <f t="shared" si="388"/>
        <v>0.96623769267920412</v>
      </c>
      <c r="N5331" s="6">
        <f>INDEX('ROA2'!$D$2:$AQ$224,MATCH(A5331,'ROA2'!$B$2:$B$224,0),MATCH(G5331,'ROA2'!$D$1:$AQ$1,0))</f>
        <v>0.31911200284957902</v>
      </c>
      <c r="O5331" s="6">
        <v>429618.98700800003</v>
      </c>
      <c r="P5331" s="28">
        <v>1.6310824228462903E-2</v>
      </c>
    </row>
    <row r="5332" spans="1:16" x14ac:dyDescent="0.3">
      <c r="A5332" t="s">
        <v>603</v>
      </c>
      <c r="B5332" t="e">
        <f>VLOOKUP(A5332,Sheet3!L:L,1,FALSE)</f>
        <v>#N/A</v>
      </c>
      <c r="C5332" t="str">
        <f>VLOOKUP(A5332,'ALL - prices'!B:C,2,FALSE)</f>
        <v>Power Corp of Canada</v>
      </c>
      <c r="D5332" t="str">
        <f>VLOOKUP(A5332,'ALL - prices'!B:I,8,FALSE)</f>
        <v>Financials</v>
      </c>
      <c r="E5332">
        <v>2017</v>
      </c>
      <c r="F5332" t="s">
        <v>681</v>
      </c>
      <c r="G5332" t="str">
        <f t="shared" si="386"/>
        <v>2017-Q3</v>
      </c>
      <c r="H5332" s="4">
        <f>INDEX('ALL - prices'!$J$3:$DY$219,MATCH('COMBINED DATA'!A5332,'ALL - prices'!$B$3:$B$219,0),MATCH('COMBINED DATA'!G5332,'ALL - prices'!$J$1:$DY$1,0))</f>
        <v>19.935099999999998</v>
      </c>
      <c r="I5332" s="14">
        <f t="shared" si="389"/>
        <v>0.89264331202334102</v>
      </c>
      <c r="J5332" s="15">
        <f>INDEX(MarketCap2!$E$2:$AR$224,MATCH(A5332,MarketCap2!$B$2:$B$224,0),MATCH(G5332,MarketCap2!$E$1:$AR$1,0))</f>
        <v>14707077120</v>
      </c>
      <c r="K5332">
        <f t="shared" si="387"/>
        <v>23.411594651612315</v>
      </c>
      <c r="L5332">
        <f>INDEX('PB2'!$D$2:$AQ$224,MATCH(A5332,'PB2'!$B$2:$B$224,0),MATCH(G5332,'PB2'!$D$1:$AQ$1,0))</f>
        <v>1.10039794445038</v>
      </c>
      <c r="M5332" s="16">
        <f t="shared" si="388"/>
        <v>0.90876214831487523</v>
      </c>
      <c r="N5332" s="6">
        <f>INDEX('ROA2'!$D$2:$AQ$224,MATCH(A5332,'ROA2'!$B$2:$B$224,0),MATCH(G5332,'ROA2'!$D$1:$AQ$1,0))</f>
        <v>0.33540999889373802</v>
      </c>
      <c r="O5332" s="6">
        <v>434809.01222400001</v>
      </c>
      <c r="P5332" s="28">
        <v>1.2080530360506006E-2</v>
      </c>
    </row>
    <row r="5333" spans="1:16" x14ac:dyDescent="0.3">
      <c r="A5333" t="s">
        <v>603</v>
      </c>
      <c r="B5333" t="e">
        <f>VLOOKUP(A5333,Sheet3!L:L,1,FALSE)</f>
        <v>#N/A</v>
      </c>
      <c r="C5333" t="str">
        <f>VLOOKUP(A5333,'ALL - prices'!B:C,2,FALSE)</f>
        <v>Power Corp of Canada</v>
      </c>
      <c r="D5333" t="str">
        <f>VLOOKUP(A5333,'ALL - prices'!B:I,8,FALSE)</f>
        <v>Financials</v>
      </c>
      <c r="E5333">
        <v>2017</v>
      </c>
      <c r="F5333" t="s">
        <v>682</v>
      </c>
      <c r="G5333" t="str">
        <f t="shared" si="386"/>
        <v>2017-Q4</v>
      </c>
      <c r="H5333" s="4">
        <f>INDEX('ALL - prices'!$J$3:$DY$219,MATCH('COMBINED DATA'!A5333,'ALL - prices'!$B$3:$B$219,0),MATCH('COMBINED DATA'!G5333,'ALL - prices'!$J$1:$DY$1,0))</f>
        <v>20.5777</v>
      </c>
      <c r="I5333" s="14">
        <f t="shared" si="389"/>
        <v>1.2454092269210144</v>
      </c>
      <c r="J5333" s="15">
        <f>INDEX(MarketCap2!$E$2:$AR$224,MATCH(A5333,MarketCap2!$B$2:$B$224,0),MATCH(G5333,MarketCap2!$E$1:$AR$1,0))</f>
        <v>15028549632</v>
      </c>
      <c r="K5333">
        <f t="shared" si="387"/>
        <v>23.433217537851451</v>
      </c>
      <c r="L5333">
        <f>INDEX('PB2'!$D$2:$AQ$224,MATCH(A5333,'PB2'!$B$2:$B$224,0),MATCH(G5333,'PB2'!$D$1:$AQ$1,0))</f>
        <v>1.1010500192642201</v>
      </c>
      <c r="M5333" s="16">
        <f t="shared" si="388"/>
        <v>0.90822395214002438</v>
      </c>
      <c r="N5333" s="6">
        <f>INDEX('ROA2'!$D$2:$AQ$224,MATCH(A5333,'ROA2'!$B$2:$B$224,0),MATCH(G5333,'ROA2'!$D$1:$AQ$1,0))</f>
        <v>0.370907992124557</v>
      </c>
      <c r="O5333" s="6">
        <v>431890.006016</v>
      </c>
      <c r="P5333" s="28">
        <v>-6.7133065919439258E-3</v>
      </c>
    </row>
    <row r="5334" spans="1:16" x14ac:dyDescent="0.3">
      <c r="A5334" t="s">
        <v>603</v>
      </c>
      <c r="B5334" t="e">
        <f>VLOOKUP(A5334,Sheet3!L:L,1,FALSE)</f>
        <v>#N/A</v>
      </c>
      <c r="C5334" t="str">
        <f>VLOOKUP(A5334,'ALL - prices'!B:C,2,FALSE)</f>
        <v>Power Corp of Canada</v>
      </c>
      <c r="D5334" t="str">
        <f>VLOOKUP(A5334,'ALL - prices'!B:I,8,FALSE)</f>
        <v>Financials</v>
      </c>
      <c r="E5334">
        <v>2018</v>
      </c>
      <c r="F5334" t="s">
        <v>679</v>
      </c>
      <c r="G5334" t="str">
        <f t="shared" si="386"/>
        <v>2018-Q1</v>
      </c>
      <c r="H5334" s="4">
        <f>INDEX('ALL - prices'!$J$3:$DY$219,MATCH('COMBINED DATA'!A5334,'ALL - prices'!$B$3:$B$219,0),MATCH('COMBINED DATA'!G5334,'ALL - prices'!$J$1:$DY$1,0))</f>
        <v>18.9148</v>
      </c>
      <c r="I5334" s="14">
        <f t="shared" si="389"/>
        <v>1.9462541689101147</v>
      </c>
      <c r="J5334" s="15">
        <f>INDEX(MarketCap2!$E$2:$AR$224,MATCH(A5334,MarketCap2!$B$2:$B$224,0),MATCH(G5334,MarketCap2!$E$1:$AR$1,0))</f>
        <v>13662425088</v>
      </c>
      <c r="K5334">
        <f t="shared" si="387"/>
        <v>23.337915207396524</v>
      </c>
      <c r="L5334">
        <f>INDEX('PB2'!$D$2:$AQ$224,MATCH(A5334,'PB2'!$B$2:$B$224,0),MATCH(G5334,'PB2'!$D$1:$AQ$1,0))</f>
        <v>0.96399402618408203</v>
      </c>
      <c r="M5334" s="16">
        <f t="shared" si="388"/>
        <v>1.0373508267042335</v>
      </c>
      <c r="N5334" s="6">
        <f>INDEX('ROA2'!$D$2:$AQ$224,MATCH(A5334,'ROA2'!$B$2:$B$224,0),MATCH(G5334,'ROA2'!$D$1:$AQ$1,0))</f>
        <v>0.308207988739014</v>
      </c>
      <c r="O5334" s="6">
        <v>445521.00249599997</v>
      </c>
      <c r="P5334" s="28">
        <v>3.1561268587203643E-2</v>
      </c>
    </row>
    <row r="5335" spans="1:16" x14ac:dyDescent="0.3">
      <c r="A5335" t="s">
        <v>603</v>
      </c>
      <c r="B5335" t="e">
        <f>VLOOKUP(A5335,Sheet3!L:L,1,FALSE)</f>
        <v>#N/A</v>
      </c>
      <c r="C5335" t="str">
        <f>VLOOKUP(A5335,'ALL - prices'!B:C,2,FALSE)</f>
        <v>Power Corp of Canada</v>
      </c>
      <c r="D5335" t="str">
        <f>VLOOKUP(A5335,'ALL - prices'!B:I,8,FALSE)</f>
        <v>Financials</v>
      </c>
      <c r="E5335">
        <v>2018</v>
      </c>
      <c r="F5335" t="s">
        <v>680</v>
      </c>
      <c r="G5335" t="str">
        <f t="shared" si="386"/>
        <v>2018-Q2</v>
      </c>
      <c r="H5335" s="4">
        <f>INDEX('ALL - prices'!$J$3:$DY$219,MATCH('COMBINED DATA'!A5335,'ALL - prices'!$B$3:$B$219,0),MATCH('COMBINED DATA'!G5335,'ALL - prices'!$J$1:$DY$1,0))</f>
        <v>19.180299999999999</v>
      </c>
      <c r="I5335" s="14">
        <f t="shared" si="389"/>
        <v>1.9655532815215166</v>
      </c>
      <c r="J5335" s="15">
        <f>INDEX(MarketCap2!$E$2:$AR$224,MATCH(A5335,MarketCap2!$B$2:$B$224,0),MATCH(G5335,MarketCap2!$E$1:$AR$1,0))</f>
        <v>13701994496</v>
      </c>
      <c r="K5335">
        <f t="shared" si="387"/>
        <v>23.340807242833854</v>
      </c>
      <c r="L5335">
        <f>INDEX('PB2'!$D$2:$AQ$224,MATCH(A5335,'PB2'!$B$2:$B$224,0),MATCH(G5335,'PB2'!$D$1:$AQ$1,0))</f>
        <v>0.96498000621795699</v>
      </c>
      <c r="M5335" s="16">
        <f t="shared" si="388"/>
        <v>1.0362909009061201</v>
      </c>
      <c r="N5335" s="6">
        <f>INDEX('ROA2'!$D$2:$AQ$224,MATCH(A5335,'ROA2'!$B$2:$B$224,0),MATCH(G5335,'ROA2'!$D$1:$AQ$1,0))</f>
        <v>0.36168199777603099</v>
      </c>
      <c r="O5335" s="6">
        <v>457901.99807999999</v>
      </c>
      <c r="P5335" s="28">
        <v>2.7789925760259033E-2</v>
      </c>
    </row>
    <row r="5336" spans="1:16" x14ac:dyDescent="0.3">
      <c r="A5336" t="s">
        <v>603</v>
      </c>
      <c r="B5336" t="e">
        <f>VLOOKUP(A5336,Sheet3!L:L,1,FALSE)</f>
        <v>#N/A</v>
      </c>
      <c r="C5336" t="str">
        <f>VLOOKUP(A5336,'ALL - prices'!B:C,2,FALSE)</f>
        <v>Power Corp of Canada</v>
      </c>
      <c r="D5336" t="str">
        <f>VLOOKUP(A5336,'ALL - prices'!B:I,8,FALSE)</f>
        <v>Financials</v>
      </c>
      <c r="E5336">
        <v>2018</v>
      </c>
      <c r="F5336" t="s">
        <v>681</v>
      </c>
      <c r="G5336" t="str">
        <f t="shared" si="386"/>
        <v>2018-Q3</v>
      </c>
      <c r="H5336" s="4">
        <f>INDEX('ALL - prices'!$J$3:$DY$219,MATCH('COMBINED DATA'!A5336,'ALL - prices'!$B$3:$B$219,0),MATCH('COMBINED DATA'!G5336,'ALL - prices'!$J$1:$DY$1,0))</f>
        <v>18.528500000000001</v>
      </c>
      <c r="I5336" s="14">
        <f t="shared" si="389"/>
        <v>2.2681684643121196</v>
      </c>
      <c r="J5336" s="15">
        <f>INDEX(MarketCap2!$E$2:$AR$224,MATCH(A5336,MarketCap2!$B$2:$B$224,0),MATCH(G5336,MarketCap2!$E$1:$AR$1,0))</f>
        <v>13072361472</v>
      </c>
      <c r="K5336">
        <f t="shared" si="387"/>
        <v>23.293766027068518</v>
      </c>
      <c r="L5336">
        <f>INDEX('PB2'!$D$2:$AQ$224,MATCH(A5336,'PB2'!$B$2:$B$224,0),MATCH(G5336,'PB2'!$D$1:$AQ$1,0))</f>
        <v>0.93358701467514005</v>
      </c>
      <c r="M5336" s="16">
        <f t="shared" si="388"/>
        <v>1.07113743473389</v>
      </c>
      <c r="N5336" s="6">
        <f>INDEX('ROA2'!$D$2:$AQ$224,MATCH(A5336,'ROA2'!$B$2:$B$224,0),MATCH(G5336,'ROA2'!$D$1:$AQ$1,0))</f>
        <v>0.35973799228668202</v>
      </c>
      <c r="O5336" s="6">
        <v>455840.00614399998</v>
      </c>
      <c r="P5336" s="28">
        <v>-4.5031293697035922E-3</v>
      </c>
    </row>
    <row r="5337" spans="1:16" x14ac:dyDescent="0.3">
      <c r="A5337" t="s">
        <v>603</v>
      </c>
      <c r="B5337" t="e">
        <f>VLOOKUP(A5337,Sheet3!L:L,1,FALSE)</f>
        <v>#N/A</v>
      </c>
      <c r="C5337" t="str">
        <f>VLOOKUP(A5337,'ALL - prices'!B:C,2,FALSE)</f>
        <v>Power Corp of Canada</v>
      </c>
      <c r="D5337" t="str">
        <f>VLOOKUP(A5337,'ALL - prices'!B:I,8,FALSE)</f>
        <v>Financials</v>
      </c>
      <c r="E5337">
        <v>2018</v>
      </c>
      <c r="F5337" t="s">
        <v>682</v>
      </c>
      <c r="G5337" t="str">
        <f t="shared" si="386"/>
        <v>2018-Q4</v>
      </c>
      <c r="H5337" s="4">
        <f>INDEX('ALL - prices'!$J$3:$DY$219,MATCH('COMBINED DATA'!A5337,'ALL - prices'!$B$3:$B$219,0),MATCH('COMBINED DATA'!G5337,'ALL - prices'!$J$1:$DY$1,0))</f>
        <v>16.4419</v>
      </c>
      <c r="I5337" s="14">
        <f t="shared" si="389"/>
        <v>1.7400097995413697</v>
      </c>
      <c r="J5337" s="15">
        <f>INDEX(MarketCap2!$E$2:$AR$224,MATCH(A5337,MarketCap2!$B$2:$B$224,0),MATCH(G5337,MarketCap2!$E$1:$AR$1,0))</f>
        <v>11428648960</v>
      </c>
      <c r="K5337">
        <f t="shared" si="387"/>
        <v>23.159389106541969</v>
      </c>
      <c r="L5337">
        <f>INDEX('PB2'!$D$2:$AQ$224,MATCH(A5337,'PB2'!$B$2:$B$224,0),MATCH(G5337,'PB2'!$D$1:$AQ$1,0))</f>
        <v>0.80744999647140503</v>
      </c>
      <c r="M5337" s="16">
        <f t="shared" si="388"/>
        <v>1.2384667835408356</v>
      </c>
      <c r="N5337" s="6">
        <f>INDEX('ROA2'!$D$2:$AQ$224,MATCH(A5337,'ROA2'!$B$2:$B$224,0),MATCH(G5337,'ROA2'!$D$1:$AQ$1,0))</f>
        <v>0.29765099287033098</v>
      </c>
      <c r="O5337" s="6">
        <v>453709.98784000002</v>
      </c>
      <c r="P5337" s="28">
        <v>-4.6727322641512406E-3</v>
      </c>
    </row>
    <row r="5338" spans="1:16" x14ac:dyDescent="0.3">
      <c r="A5338" t="s">
        <v>603</v>
      </c>
      <c r="B5338" t="e">
        <f>VLOOKUP(A5338,Sheet3!L:L,1,FALSE)</f>
        <v>#N/A</v>
      </c>
      <c r="C5338" t="str">
        <f>VLOOKUP(A5338,'ALL - prices'!B:C,2,FALSE)</f>
        <v>Power Corp of Canada</v>
      </c>
      <c r="D5338" t="str">
        <f>VLOOKUP(A5338,'ALL - prices'!B:I,8,FALSE)</f>
        <v>Financials</v>
      </c>
      <c r="E5338">
        <v>2019</v>
      </c>
      <c r="F5338" t="s">
        <v>679</v>
      </c>
      <c r="G5338" t="str">
        <f t="shared" si="386"/>
        <v>2019-Q1</v>
      </c>
      <c r="H5338" s="4">
        <f>INDEX('ALL - prices'!$J$3:$DY$219,MATCH('COMBINED DATA'!A5338,'ALL - prices'!$B$3:$B$219,0),MATCH('COMBINED DATA'!G5338,'ALL - prices'!$J$1:$DY$1,0))</f>
        <v>21.163900000000002</v>
      </c>
      <c r="I5338" s="14">
        <f t="shared" si="389"/>
        <v>3.001820012925482</v>
      </c>
      <c r="J5338" s="15">
        <f>INDEX(MarketCap2!$E$2:$AR$224,MATCH(A5338,MarketCap2!$B$2:$B$224,0),MATCH(G5338,MarketCap2!$E$1:$AR$1,0))</f>
        <v>14522995712</v>
      </c>
      <c r="K5338">
        <f t="shared" si="387"/>
        <v>23.398999141316235</v>
      </c>
      <c r="L5338">
        <f>INDEX('PB2'!$D$2:$AQ$224,MATCH(A5338,'PB2'!$B$2:$B$224,0),MATCH(G5338,'PB2'!$D$1:$AQ$1,0))</f>
        <v>0.92492598295211803</v>
      </c>
      <c r="M5338" s="16">
        <f t="shared" si="388"/>
        <v>1.0811675944147072</v>
      </c>
      <c r="N5338" s="6">
        <f>INDEX('ROA2'!$D$2:$AQ$224,MATCH(A5338,'ROA2'!$B$2:$B$224,0),MATCH(G5338,'ROA2'!$D$1:$AQ$1,0))</f>
        <v>0.29827699065208402</v>
      </c>
      <c r="O5338" s="6">
        <v>452302.99545599998</v>
      </c>
      <c r="P5338" s="28">
        <v>-3.1010831185321278E-3</v>
      </c>
    </row>
    <row r="5339" spans="1:16" x14ac:dyDescent="0.3">
      <c r="A5339" t="s">
        <v>603</v>
      </c>
      <c r="B5339" t="e">
        <f>VLOOKUP(A5339,Sheet3!L:L,1,FALSE)</f>
        <v>#N/A</v>
      </c>
      <c r="C5339" t="str">
        <f>VLOOKUP(A5339,'ALL - prices'!B:C,2,FALSE)</f>
        <v>Power Corp of Canada</v>
      </c>
      <c r="D5339" t="str">
        <f>VLOOKUP(A5339,'ALL - prices'!B:I,8,FALSE)</f>
        <v>Financials</v>
      </c>
      <c r="E5339">
        <v>2019</v>
      </c>
      <c r="F5339" t="s">
        <v>680</v>
      </c>
      <c r="G5339" t="str">
        <f t="shared" si="386"/>
        <v>2019-Q2</v>
      </c>
      <c r="H5339" s="4">
        <f>INDEX('ALL - prices'!$J$3:$DY$219,MATCH('COMBINED DATA'!A5339,'ALL - prices'!$B$3:$B$219,0),MATCH('COMBINED DATA'!G5339,'ALL - prices'!$J$1:$DY$1,0))</f>
        <v>19.433800000000002</v>
      </c>
      <c r="I5339" s="14">
        <f t="shared" si="389"/>
        <v>3.2479389079845782</v>
      </c>
      <c r="J5339" s="15">
        <f>INDEX(MarketCap2!$E$2:$AR$224,MATCH(A5339,MarketCap2!$B$2:$B$224,0),MATCH(G5339,MarketCap2!$E$1:$AR$1,0))</f>
        <v>12002723840</v>
      </c>
      <c r="K5339">
        <f t="shared" si="387"/>
        <v>23.208399447643501</v>
      </c>
      <c r="L5339">
        <f>INDEX('PB2'!$D$2:$AQ$224,MATCH(A5339,'PB2'!$B$2:$B$224,0),MATCH(G5339,'PB2'!$D$1:$AQ$1,0))</f>
        <v>0.93479198217392001</v>
      </c>
      <c r="M5339" s="16">
        <f t="shared" si="388"/>
        <v>1.0697567149371934</v>
      </c>
      <c r="N5339" s="6">
        <f>INDEX('ROA2'!$D$2:$AQ$224,MATCH(A5339,'ROA2'!$B$2:$B$224,0),MATCH(G5339,'ROA2'!$D$1:$AQ$1,0))</f>
        <v>0.238869994878769</v>
      </c>
      <c r="O5339" s="6">
        <v>468124.99148800003</v>
      </c>
      <c r="P5339" s="28">
        <v>3.4980966721320811E-2</v>
      </c>
    </row>
    <row r="5340" spans="1:16" x14ac:dyDescent="0.3">
      <c r="A5340" t="s">
        <v>603</v>
      </c>
      <c r="B5340" t="e">
        <f>VLOOKUP(A5340,Sheet3!L:L,1,FALSE)</f>
        <v>#N/A</v>
      </c>
      <c r="C5340" t="str">
        <f>VLOOKUP(A5340,'ALL - prices'!B:C,2,FALSE)</f>
        <v>Power Corp of Canada</v>
      </c>
      <c r="D5340" t="str">
        <f>VLOOKUP(A5340,'ALL - prices'!B:I,8,FALSE)</f>
        <v>Financials</v>
      </c>
      <c r="E5340">
        <v>2019</v>
      </c>
      <c r="F5340" t="s">
        <v>681</v>
      </c>
      <c r="G5340" t="str">
        <f t="shared" si="386"/>
        <v>2019-Q3</v>
      </c>
      <c r="H5340" s="4">
        <f>INDEX('ALL - prices'!$J$3:$DY$219,MATCH('COMBINED DATA'!A5340,'ALL - prices'!$B$3:$B$219,0),MATCH('COMBINED DATA'!G5340,'ALL - prices'!$J$1:$DY$1,0))</f>
        <v>21.328299999999999</v>
      </c>
      <c r="I5340" s="14">
        <f t="shared" si="389"/>
        <v>3.1018228108646109</v>
      </c>
      <c r="J5340" s="15">
        <f>INDEX(MarketCap2!$E$2:$AR$224,MATCH(A5340,MarketCap2!$B$2:$B$224,0),MATCH(G5340,MarketCap2!$E$1:$AR$1,0))</f>
        <v>12985576448</v>
      </c>
      <c r="K5340">
        <f t="shared" si="387"/>
        <v>23.287105074452739</v>
      </c>
      <c r="L5340">
        <f>INDEX('PB2'!$D$2:$AQ$224,MATCH(A5340,'PB2'!$B$2:$B$224,0),MATCH(G5340,'PB2'!$D$1:$AQ$1,0))</f>
        <v>1.00594294071198</v>
      </c>
      <c r="M5340" s="16">
        <f t="shared" si="388"/>
        <v>0.99409216917634147</v>
      </c>
      <c r="N5340" s="6">
        <f>INDEX('ROA2'!$D$2:$AQ$224,MATCH(A5340,'ROA2'!$B$2:$B$224,0),MATCH(G5340,'ROA2'!$D$1:$AQ$1,0))</f>
        <v>0.22464600205421401</v>
      </c>
      <c r="O5340" s="6">
        <v>467390.00524799997</v>
      </c>
      <c r="P5340" s="28">
        <v>-1.5700640926343222E-3</v>
      </c>
    </row>
    <row r="5341" spans="1:16" x14ac:dyDescent="0.3">
      <c r="A5341" t="s">
        <v>603</v>
      </c>
      <c r="B5341" t="e">
        <f>VLOOKUP(A5341,Sheet3!L:L,1,FALSE)</f>
        <v>#N/A</v>
      </c>
      <c r="C5341" t="str">
        <f>VLOOKUP(A5341,'ALL - prices'!B:C,2,FALSE)</f>
        <v>Power Corp of Canada</v>
      </c>
      <c r="D5341" t="str">
        <f>VLOOKUP(A5341,'ALL - prices'!B:I,8,FALSE)</f>
        <v>Financials</v>
      </c>
      <c r="E5341">
        <v>2019</v>
      </c>
      <c r="F5341" t="s">
        <v>682</v>
      </c>
      <c r="G5341" t="str">
        <f t="shared" si="386"/>
        <v>2019-Q4</v>
      </c>
      <c r="H5341" s="4">
        <f>INDEX('ALL - prices'!$J$3:$DY$219,MATCH('COMBINED DATA'!A5341,'ALL - prices'!$B$3:$B$219,0),MATCH('COMBINED DATA'!G5341,'ALL - prices'!$J$1:$DY$1,0))</f>
        <v>23.6707</v>
      </c>
      <c r="I5341" s="14">
        <f t="shared" si="389"/>
        <v>2.5891901751963626</v>
      </c>
      <c r="J5341" s="15">
        <f>INDEX(MarketCap2!$E$2:$AR$224,MATCH(A5341,MarketCap2!$B$2:$B$224,0),MATCH(G5341,MarketCap2!$E$1:$AR$1,0))</f>
        <v>14258068480</v>
      </c>
      <c r="K5341">
        <f t="shared" si="387"/>
        <v>23.380588792547975</v>
      </c>
      <c r="L5341">
        <f>INDEX('PB2'!$D$2:$AQ$224,MATCH(A5341,'PB2'!$B$2:$B$224,0),MATCH(G5341,'PB2'!$D$1:$AQ$1,0))</f>
        <v>1.07956695556641</v>
      </c>
      <c r="M5341" s="16">
        <f t="shared" si="388"/>
        <v>0.92629734065483316</v>
      </c>
      <c r="N5341" s="6">
        <f>INDEX('ROA2'!$D$2:$AQ$224,MATCH(A5341,'ROA2'!$B$2:$B$224,0),MATCH(G5341,'ROA2'!$D$1:$AQ$1,0))</f>
        <v>0.26136299967765803</v>
      </c>
      <c r="O5341" s="6">
        <v>472203.98489600001</v>
      </c>
      <c r="P5341" s="28">
        <v>1.0299706014136331E-2</v>
      </c>
    </row>
    <row r="5342" spans="1:16" x14ac:dyDescent="0.3">
      <c r="A5342" t="s">
        <v>603</v>
      </c>
      <c r="B5342" t="e">
        <f>VLOOKUP(A5342,Sheet3!L:L,1,FALSE)</f>
        <v>#N/A</v>
      </c>
      <c r="C5342" t="str">
        <f>VLOOKUP(A5342,'ALL - prices'!B:C,2,FALSE)</f>
        <v>Power Corp of Canada</v>
      </c>
      <c r="D5342" t="str">
        <f>VLOOKUP(A5342,'ALL - prices'!B:I,8,FALSE)</f>
        <v>Financials</v>
      </c>
      <c r="E5342">
        <v>2020</v>
      </c>
      <c r="F5342" t="s">
        <v>679</v>
      </c>
      <c r="G5342" t="str">
        <f t="shared" si="386"/>
        <v>2020-Q1</v>
      </c>
      <c r="H5342" s="4">
        <f>INDEX('ALL - prices'!$J$3:$DY$219,MATCH('COMBINED DATA'!A5342,'ALL - prices'!$B$3:$B$219,0),MATCH('COMBINED DATA'!G5342,'ALL - prices'!$J$1:$DY$1,0))</f>
        <v>16.575399999999998</v>
      </c>
      <c r="I5342" s="14">
        <f t="shared" si="389"/>
        <v>3.4592572237403791</v>
      </c>
      <c r="J5342" s="15">
        <f>INDEX(MarketCap2!$E$2:$AR$224,MATCH(A5342,MarketCap2!$B$2:$B$224,0),MATCH(G5342,MarketCap2!$E$1:$AR$1,0))</f>
        <v>15310452736</v>
      </c>
      <c r="K5342">
        <f t="shared" si="387"/>
        <v>23.451801617439397</v>
      </c>
      <c r="L5342">
        <f>INDEX('PB2'!$D$2:$AQ$224,MATCH(A5342,'PB2'!$B$2:$B$224,0),MATCH(G5342,'PB2'!$D$1:$AQ$1,0))</f>
        <v>0.77528500556945801</v>
      </c>
      <c r="M5342" s="16">
        <f t="shared" si="388"/>
        <v>1.2898482400875089</v>
      </c>
      <c r="N5342" s="6">
        <f>INDEX('ROA2'!$D$2:$AQ$224,MATCH(A5342,'ROA2'!$B$2:$B$224,0),MATCH(G5342,'ROA2'!$D$1:$AQ$1,0))</f>
        <v>0.24958199262618999</v>
      </c>
      <c r="O5342" s="6">
        <v>477249.99475200003</v>
      </c>
      <c r="P5342" s="28">
        <v>1.0686080629140331E-2</v>
      </c>
    </row>
    <row r="5343" spans="1:16" x14ac:dyDescent="0.3">
      <c r="A5343" t="s">
        <v>603</v>
      </c>
      <c r="B5343" t="e">
        <f>VLOOKUP(A5343,Sheet3!L:L,1,FALSE)</f>
        <v>#N/A</v>
      </c>
      <c r="C5343" t="str">
        <f>VLOOKUP(A5343,'ALL - prices'!B:C,2,FALSE)</f>
        <v>Power Corp of Canada</v>
      </c>
      <c r="D5343" t="str">
        <f>VLOOKUP(A5343,'ALL - prices'!B:I,8,FALSE)</f>
        <v>Financials</v>
      </c>
      <c r="E5343">
        <v>2020</v>
      </c>
      <c r="F5343" t="s">
        <v>680</v>
      </c>
      <c r="G5343" t="str">
        <f t="shared" si="386"/>
        <v>2020-Q2</v>
      </c>
      <c r="H5343" s="4">
        <f>INDEX('ALL - prices'!$J$3:$DY$219,MATCH('COMBINED DATA'!A5343,'ALL - prices'!$B$3:$B$219,0),MATCH('COMBINED DATA'!G5343,'ALL - prices'!$J$1:$DY$1,0))</f>
        <v>17.815000000000001</v>
      </c>
      <c r="I5343" s="14">
        <f t="shared" si="389"/>
        <v>4.7944330780604085</v>
      </c>
      <c r="J5343" s="15">
        <f>INDEX(MarketCap2!$E$2:$AR$224,MATCH(A5343,MarketCap2!$B$2:$B$224,0),MATCH(G5343,MarketCap2!$E$1:$AR$1,0))</f>
        <v>16005458944</v>
      </c>
      <c r="K5343">
        <f t="shared" si="387"/>
        <v>23.496195684996167</v>
      </c>
      <c r="L5343">
        <f>INDEX('PB2'!$D$2:$AQ$224,MATCH(A5343,'PB2'!$B$2:$B$224,0),MATCH(G5343,'PB2'!$D$1:$AQ$1,0))</f>
        <v>0.811542987823486</v>
      </c>
      <c r="M5343" s="16">
        <f t="shared" si="388"/>
        <v>1.2322206155485926</v>
      </c>
      <c r="N5343" s="6">
        <f>INDEX('ROA2'!$D$2:$AQ$224,MATCH(A5343,'ROA2'!$B$2:$B$224,0),MATCH(G5343,'ROA2'!$D$1:$AQ$1,0))</f>
        <v>0.22922399640083299</v>
      </c>
      <c r="O5343" s="6">
        <v>463715.00851199997</v>
      </c>
      <c r="P5343" s="28">
        <v>-2.8360369594206968E-2</v>
      </c>
    </row>
    <row r="5344" spans="1:16" x14ac:dyDescent="0.3">
      <c r="A5344" t="s">
        <v>603</v>
      </c>
      <c r="B5344" t="e">
        <f>VLOOKUP(A5344,Sheet3!L:L,1,FALSE)</f>
        <v>#N/A</v>
      </c>
      <c r="C5344" t="str">
        <f>VLOOKUP(A5344,'ALL - prices'!B:C,2,FALSE)</f>
        <v>Power Corp of Canada</v>
      </c>
      <c r="D5344" t="str">
        <f>VLOOKUP(A5344,'ALL - prices'!B:I,8,FALSE)</f>
        <v>Financials</v>
      </c>
      <c r="E5344">
        <v>2020</v>
      </c>
      <c r="F5344" t="s">
        <v>681</v>
      </c>
      <c r="G5344" t="str">
        <f t="shared" si="386"/>
        <v>2020-Q3</v>
      </c>
      <c r="H5344" s="4">
        <f>INDEX('ALL - prices'!$J$3:$DY$219,MATCH('COMBINED DATA'!A5344,'ALL - prices'!$B$3:$B$219,0),MATCH('COMBINED DATA'!G5344,'ALL - prices'!$J$1:$DY$1,0))</f>
        <v>19.787099999999999</v>
      </c>
      <c r="I5344" s="14">
        <f t="shared" si="389"/>
        <v>4.8941217702974855</v>
      </c>
      <c r="J5344" s="15">
        <f>INDEX(MarketCap2!$E$2:$AR$224,MATCH(A5344,MarketCap2!$B$2:$B$224,0),MATCH(G5344,MarketCap2!$E$1:$AR$1,0))</f>
        <v>17486700544</v>
      </c>
      <c r="K5344">
        <f t="shared" si="387"/>
        <v>23.584706460038827</v>
      </c>
      <c r="L5344">
        <f>INDEX('PB2'!$D$2:$AQ$224,MATCH(A5344,'PB2'!$B$2:$B$224,0),MATCH(G5344,'PB2'!$D$1:$AQ$1,0))</f>
        <v>0.86288499832153298</v>
      </c>
      <c r="M5344" s="16">
        <f t="shared" si="388"/>
        <v>1.1589029846911008</v>
      </c>
      <c r="N5344" s="6">
        <f>INDEX('ROA2'!$D$2:$AQ$224,MATCH(A5344,'ROA2'!$B$2:$B$224,0),MATCH(G5344,'ROA2'!$D$1:$AQ$1,0))</f>
        <v>0.30569899082183799</v>
      </c>
      <c r="O5344" s="6">
        <v>485180.99763200001</v>
      </c>
      <c r="P5344" s="28">
        <v>4.6291339995402685E-2</v>
      </c>
    </row>
    <row r="5345" spans="1:16" x14ac:dyDescent="0.3">
      <c r="A5345" t="s">
        <v>603</v>
      </c>
      <c r="B5345" t="e">
        <f>VLOOKUP(A5345,Sheet3!L:L,1,FALSE)</f>
        <v>#N/A</v>
      </c>
      <c r="C5345" t="str">
        <f>VLOOKUP(A5345,'ALL - prices'!B:C,2,FALSE)</f>
        <v>Power Corp of Canada</v>
      </c>
      <c r="D5345" t="str">
        <f>VLOOKUP(A5345,'ALL - prices'!B:I,8,FALSE)</f>
        <v>Financials</v>
      </c>
      <c r="E5345">
        <v>2020</v>
      </c>
      <c r="F5345" t="s">
        <v>682</v>
      </c>
      <c r="G5345" t="str">
        <f t="shared" si="386"/>
        <v>2020-Q4</v>
      </c>
      <c r="H5345" s="4">
        <f>INDEX('ALL - prices'!$J$3:$DY$219,MATCH('COMBINED DATA'!A5345,'ALL - prices'!$B$3:$B$219,0),MATCH('COMBINED DATA'!G5345,'ALL - prices'!$J$1:$DY$1,0))</f>
        <v>22.511099999999999</v>
      </c>
      <c r="I5345" s="14">
        <f t="shared" si="389"/>
        <v>3.6475931000226591</v>
      </c>
      <c r="J5345" s="15">
        <f>INDEX(MarketCap2!$E$2:$AR$224,MATCH(A5345,MarketCap2!$B$2:$B$224,0),MATCH(G5345,MarketCap2!$E$1:$AR$1,0))</f>
        <v>19617708032</v>
      </c>
      <c r="K5345">
        <f t="shared" si="387"/>
        <v>23.699698466319003</v>
      </c>
      <c r="L5345">
        <f>INDEX('PB2'!$D$2:$AQ$224,MATCH(A5345,'PB2'!$B$2:$B$224,0),MATCH(G5345,'PB2'!$D$1:$AQ$1,0))</f>
        <v>0.93153202533721902</v>
      </c>
      <c r="M5345" s="16">
        <f t="shared" si="388"/>
        <v>1.0735003980544795</v>
      </c>
      <c r="N5345" s="6">
        <f>INDEX('ROA2'!$D$2:$AQ$224,MATCH(A5345,'ROA2'!$B$2:$B$224,0),MATCH(G5345,'ROA2'!$D$1:$AQ$1,0))</f>
        <v>0.329088985919952</v>
      </c>
      <c r="O5345" s="6">
        <v>501392.99839999998</v>
      </c>
      <c r="P5345" s="28">
        <v>3.3414335778039775E-2</v>
      </c>
    </row>
    <row r="5346" spans="1:16" x14ac:dyDescent="0.3">
      <c r="A5346" t="s">
        <v>603</v>
      </c>
      <c r="B5346" t="e">
        <f>VLOOKUP(A5346,Sheet3!L:L,1,FALSE)</f>
        <v>#N/A</v>
      </c>
      <c r="C5346" t="str">
        <f>VLOOKUP(A5346,'ALL - prices'!B:C,2,FALSE)</f>
        <v>Power Corp of Canada</v>
      </c>
      <c r="D5346" t="str">
        <f>VLOOKUP(A5346,'ALL - prices'!B:I,8,FALSE)</f>
        <v>Financials</v>
      </c>
      <c r="E5346">
        <v>2021</v>
      </c>
      <c r="F5346" t="s">
        <v>679</v>
      </c>
      <c r="G5346" t="str">
        <f t="shared" si="386"/>
        <v>2021-Q1</v>
      </c>
      <c r="H5346" s="4">
        <f>INDEX('ALL - prices'!$J$3:$DY$219,MATCH('COMBINED DATA'!A5346,'ALL - prices'!$B$3:$B$219,0),MATCH('COMBINED DATA'!G5346,'ALL - prices'!$J$1:$DY$1,0))</f>
        <v>25.785599999999999</v>
      </c>
      <c r="I5346" s="14">
        <f t="shared" si="389"/>
        <v>1.3341667799292072</v>
      </c>
      <c r="J5346" s="15">
        <f>INDEX(MarketCap2!$E$2:$AR$224,MATCH(A5346,MarketCap2!$B$2:$B$224,0),MATCH(G5346,MarketCap2!$E$1:$AR$1,0))</f>
        <v>22380855296</v>
      </c>
      <c r="K5346">
        <f t="shared" si="387"/>
        <v>23.831471756079385</v>
      </c>
      <c r="L5346">
        <f>INDEX('PB2'!$D$2:$AQ$224,MATCH(A5346,'PB2'!$B$2:$B$224,0),MATCH(G5346,'PB2'!$D$1:$AQ$1,0))</f>
        <v>1.0599110126495399</v>
      </c>
      <c r="M5346" s="16">
        <f t="shared" si="388"/>
        <v>0.9434754314895023</v>
      </c>
      <c r="N5346" s="6">
        <f>INDEX('ROA2'!$D$2:$AQ$224,MATCH(A5346,'ROA2'!$B$2:$B$224,0),MATCH(G5346,'ROA2'!$D$1:$AQ$1,0))</f>
        <v>0.36986398696899397</v>
      </c>
      <c r="O5346" s="6">
        <v>629103.98464000004</v>
      </c>
      <c r="P5346" s="28">
        <v>0.25471234470273779</v>
      </c>
    </row>
    <row r="5347" spans="1:16" x14ac:dyDescent="0.3">
      <c r="A5347" t="s">
        <v>603</v>
      </c>
      <c r="B5347" t="e">
        <f>VLOOKUP(A5347,Sheet3!L:L,1,FALSE)</f>
        <v>#N/A</v>
      </c>
      <c r="C5347" t="str">
        <f>VLOOKUP(A5347,'ALL - prices'!B:C,2,FALSE)</f>
        <v>Power Corp of Canada</v>
      </c>
      <c r="D5347" t="str">
        <f>VLOOKUP(A5347,'ALL - prices'!B:I,8,FALSE)</f>
        <v>Financials</v>
      </c>
      <c r="E5347">
        <v>2021</v>
      </c>
      <c r="F5347" t="s">
        <v>680</v>
      </c>
      <c r="G5347" t="str">
        <f t="shared" si="386"/>
        <v>2021-Q2</v>
      </c>
      <c r="H5347" s="4">
        <f>INDEX('ALL - prices'!$J$3:$DY$219,MATCH('COMBINED DATA'!A5347,'ALL - prices'!$B$3:$B$219,0),MATCH('COMBINED DATA'!G5347,'ALL - prices'!$J$1:$DY$1,0))</f>
        <v>30.934200000000001</v>
      </c>
      <c r="I5347" s="14">
        <f t="shared" si="389"/>
        <v>2.8621284648259007</v>
      </c>
      <c r="J5347" s="15">
        <f>INDEX(MarketCap2!$E$2:$AR$224,MATCH(A5347,MarketCap2!$B$2:$B$224,0),MATCH(G5347,MarketCap2!$E$1:$AR$1,0))</f>
        <v>26520461312</v>
      </c>
      <c r="K5347">
        <f t="shared" si="387"/>
        <v>24.001182396984579</v>
      </c>
      <c r="L5347">
        <f>INDEX('PB2'!$D$2:$AQ$224,MATCH(A5347,'PB2'!$B$2:$B$224,0),MATCH(G5347,'PB2'!$D$1:$AQ$1,0))</f>
        <v>1.1709450483322099</v>
      </c>
      <c r="M5347" s="16">
        <f t="shared" si="388"/>
        <v>0.85401104127329552</v>
      </c>
      <c r="N5347" s="6">
        <f>INDEX('ROA2'!$D$2:$AQ$224,MATCH(A5347,'ROA2'!$B$2:$B$224,0),MATCH(G5347,'ROA2'!$D$1:$AQ$1,0))</f>
        <v>0.44269099831581099</v>
      </c>
      <c r="O5347" s="6">
        <v>621466.02598399995</v>
      </c>
      <c r="P5347" s="28">
        <v>-1.2141011410650743E-2</v>
      </c>
    </row>
    <row r="5348" spans="1:16" x14ac:dyDescent="0.3">
      <c r="A5348" t="s">
        <v>603</v>
      </c>
      <c r="B5348" t="e">
        <f>VLOOKUP(A5348,Sheet3!L:L,1,FALSE)</f>
        <v>#N/A</v>
      </c>
      <c r="C5348" t="str">
        <f>VLOOKUP(A5348,'ALL - prices'!B:C,2,FALSE)</f>
        <v>Power Corp of Canada</v>
      </c>
      <c r="D5348" t="str">
        <f>VLOOKUP(A5348,'ALL - prices'!B:I,8,FALSE)</f>
        <v>Financials</v>
      </c>
      <c r="E5348">
        <v>2021</v>
      </c>
      <c r="F5348" t="s">
        <v>681</v>
      </c>
      <c r="G5348" t="str">
        <f t="shared" si="386"/>
        <v>2021-Q3</v>
      </c>
      <c r="H5348" s="4">
        <f>INDEX('ALL - prices'!$J$3:$DY$219,MATCH('COMBINED DATA'!A5348,'ALL - prices'!$B$3:$B$219,0),MATCH('COMBINED DATA'!G5348,'ALL - prices'!$J$1:$DY$1,0))</f>
        <v>33.319000000000003</v>
      </c>
      <c r="I5348" s="14">
        <f t="shared" si="389"/>
        <v>3.5096799991832652</v>
      </c>
      <c r="J5348" s="15">
        <f>INDEX(MarketCap2!$E$2:$AR$224,MATCH(A5348,MarketCap2!$B$2:$B$224,0),MATCH(G5348,MarketCap2!$E$1:$AR$1,0))</f>
        <v>28261595136</v>
      </c>
      <c r="K5348">
        <f t="shared" si="387"/>
        <v>24.064769657620449</v>
      </c>
      <c r="L5348">
        <f>INDEX('PB2'!$D$2:$AQ$224,MATCH(A5348,'PB2'!$B$2:$B$224,0),MATCH(G5348,'PB2'!$D$1:$AQ$1,0))</f>
        <v>1.2255159616470299</v>
      </c>
      <c r="M5348" s="16">
        <f t="shared" si="388"/>
        <v>0.81598284420225087</v>
      </c>
      <c r="N5348" s="6">
        <f>INDEX('ROA2'!$D$2:$AQ$224,MATCH(A5348,'ROA2'!$B$2:$B$224,0),MATCH(G5348,'ROA2'!$D$1:$AQ$1,0))</f>
        <v>0.48748299479484603</v>
      </c>
      <c r="O5348" s="6">
        <v>634856.99686399999</v>
      </c>
      <c r="P5348" s="28">
        <v>2.1547390074618169E-2</v>
      </c>
    </row>
    <row r="5349" spans="1:16" x14ac:dyDescent="0.3">
      <c r="A5349" t="s">
        <v>603</v>
      </c>
      <c r="B5349" t="e">
        <f>VLOOKUP(A5349,Sheet3!L:L,1,FALSE)</f>
        <v>#N/A</v>
      </c>
      <c r="C5349" t="str">
        <f>VLOOKUP(A5349,'ALL - prices'!B:C,2,FALSE)</f>
        <v>Power Corp of Canada</v>
      </c>
      <c r="D5349" t="str">
        <f>VLOOKUP(A5349,'ALL - prices'!B:I,8,FALSE)</f>
        <v>Financials</v>
      </c>
      <c r="E5349">
        <v>2021</v>
      </c>
      <c r="F5349" t="s">
        <v>682</v>
      </c>
      <c r="G5349" t="str">
        <f t="shared" si="386"/>
        <v>2021-Q4</v>
      </c>
      <c r="H5349" s="4">
        <f>INDEX('ALL - prices'!$J$3:$DY$219,MATCH('COMBINED DATA'!A5349,'ALL - prices'!$B$3:$B$219,0),MATCH('COMBINED DATA'!G5349,'ALL - prices'!$J$1:$DY$1,0))</f>
        <v>33.712600000000002</v>
      </c>
      <c r="I5349" s="14">
        <f t="shared" si="389"/>
        <v>2.3836512963309038</v>
      </c>
      <c r="J5349" s="15">
        <f>INDEX(MarketCap2!$E$2:$AR$224,MATCH(A5349,MarketCap2!$B$2:$B$224,0),MATCH(G5349,MarketCap2!$E$1:$AR$1,0))</f>
        <v>28277096448</v>
      </c>
      <c r="K5349">
        <f t="shared" si="387"/>
        <v>24.065318001133683</v>
      </c>
      <c r="L5349">
        <f>INDEX('PB2'!$D$2:$AQ$224,MATCH(A5349,'PB2'!$B$2:$B$224,0),MATCH(G5349,'PB2'!$D$1:$AQ$1,0))</f>
        <v>1.20943295955658</v>
      </c>
      <c r="M5349" s="16">
        <f t="shared" si="388"/>
        <v>0.82683375882747123</v>
      </c>
      <c r="N5349" s="6">
        <f>INDEX('ROA2'!$D$2:$AQ$224,MATCH(A5349,'ROA2'!$B$2:$B$224,0),MATCH(G5349,'ROA2'!$D$1:$AQ$1,0))</f>
        <v>0.51731097698211703</v>
      </c>
      <c r="O5349" s="6">
        <v>645306.974208</v>
      </c>
      <c r="P5349" s="28">
        <v>1.6460364138096793E-2</v>
      </c>
    </row>
    <row r="5350" spans="1:16" x14ac:dyDescent="0.3">
      <c r="A5350" t="s">
        <v>603</v>
      </c>
      <c r="B5350" t="e">
        <f>VLOOKUP(A5350,Sheet3!L:L,1,FALSE)</f>
        <v>#N/A</v>
      </c>
      <c r="C5350" t="str">
        <f>VLOOKUP(A5350,'ALL - prices'!B:C,2,FALSE)</f>
        <v>Power Corp of Canada</v>
      </c>
      <c r="D5350" t="str">
        <f>VLOOKUP(A5350,'ALL - prices'!B:I,8,FALSE)</f>
        <v>Financials</v>
      </c>
      <c r="E5350">
        <v>2022</v>
      </c>
      <c r="F5350" t="s">
        <v>679</v>
      </c>
      <c r="G5350" t="str">
        <f t="shared" si="386"/>
        <v>2022-Q1</v>
      </c>
      <c r="H5350" s="4">
        <f>INDEX('ALL - prices'!$J$3:$DY$219,MATCH('COMBINED DATA'!A5350,'ALL - prices'!$B$3:$B$219,0),MATCH('COMBINED DATA'!G5350,'ALL - prices'!$J$1:$DY$1,0))</f>
        <v>31.61</v>
      </c>
      <c r="I5350" s="14">
        <f t="shared" si="389"/>
        <v>1.6072279373194089</v>
      </c>
      <c r="J5350" s="15">
        <f>INDEX(MarketCap2!$E$2:$AR$224,MATCH(A5350,MarketCap2!$B$2:$B$224,0),MATCH(G5350,MarketCap2!$E$1:$AR$1,0))</f>
        <v>26182885376</v>
      </c>
      <c r="K5350">
        <f t="shared" si="387"/>
        <v>23.988371804342172</v>
      </c>
      <c r="L5350">
        <f>INDEX('PB2'!$D$2:$AQ$224,MATCH(A5350,'PB2'!$B$2:$B$224,0),MATCH(G5350,'PB2'!$D$1:$AQ$1,0))</f>
        <v>1.1567620038986199</v>
      </c>
      <c r="M5350" s="16">
        <f t="shared" si="388"/>
        <v>0.86448205994812499</v>
      </c>
      <c r="N5350" s="6">
        <f>INDEX('ROA2'!$D$2:$AQ$224,MATCH(A5350,'ROA2'!$B$2:$B$224,0),MATCH(G5350,'ROA2'!$D$1:$AQ$1,0))</f>
        <v>0.460047006607056</v>
      </c>
      <c r="O5350" s="6">
        <v>661632.97484799998</v>
      </c>
      <c r="P5350" s="28">
        <v>2.5299588091446334E-2</v>
      </c>
    </row>
    <row r="5351" spans="1:16" x14ac:dyDescent="0.3">
      <c r="A5351" t="s">
        <v>603</v>
      </c>
      <c r="B5351" t="e">
        <f>VLOOKUP(A5351,Sheet3!L:L,1,FALSE)</f>
        <v>#N/A</v>
      </c>
      <c r="C5351" t="str">
        <f>VLOOKUP(A5351,'ALL - prices'!B:C,2,FALSE)</f>
        <v>Power Corp of Canada</v>
      </c>
      <c r="D5351" t="str">
        <f>VLOOKUP(A5351,'ALL - prices'!B:I,8,FALSE)</f>
        <v>Financials</v>
      </c>
      <c r="E5351">
        <v>2022</v>
      </c>
      <c r="F5351" t="s">
        <v>680</v>
      </c>
      <c r="G5351" t="str">
        <f t="shared" si="386"/>
        <v>2022-Q2</v>
      </c>
      <c r="H5351" s="4">
        <f>INDEX('ALL - prices'!$J$3:$DY$219,MATCH('COMBINED DATA'!A5351,'ALL - prices'!$B$3:$B$219,0),MATCH('COMBINED DATA'!G5351,'ALL - prices'!$J$1:$DY$1,0))</f>
        <v>27.455100000000002</v>
      </c>
      <c r="I5351" s="14">
        <f t="shared" si="389"/>
        <v>2.4123227318292226</v>
      </c>
      <c r="J5351" s="15">
        <f>INDEX(MarketCap2!$E$2:$AR$224,MATCH(A5351,MarketCap2!$B$2:$B$224,0),MATCH(G5351,MarketCap2!$E$1:$AR$1,0))</f>
        <v>22203013120</v>
      </c>
      <c r="K5351">
        <f t="shared" si="387"/>
        <v>23.823493842740813</v>
      </c>
      <c r="L5351">
        <f>INDEX('PB2'!$D$2:$AQ$224,MATCH(A5351,'PB2'!$B$2:$B$224,0),MATCH(G5351,'PB2'!$D$1:$AQ$1,0))</f>
        <v>0.99710202217102095</v>
      </c>
      <c r="M5351" s="16">
        <f t="shared" si="388"/>
        <v>1.0029064005132284</v>
      </c>
      <c r="N5351" s="6">
        <f>INDEX('ROA2'!$D$2:$AQ$224,MATCH(A5351,'ROA2'!$B$2:$B$224,0),MATCH(G5351,'ROA2'!$D$1:$AQ$1,0))</f>
        <v>0.522876977920532</v>
      </c>
      <c r="O5351" s="6">
        <v>631217.97939200001</v>
      </c>
      <c r="P5351" s="28">
        <v>-4.596958829476018E-2</v>
      </c>
    </row>
    <row r="5352" spans="1:16" x14ac:dyDescent="0.3">
      <c r="A5352" t="s">
        <v>603</v>
      </c>
      <c r="B5352" t="e">
        <f>VLOOKUP(A5352,Sheet3!L:L,1,FALSE)</f>
        <v>#N/A</v>
      </c>
      <c r="C5352" t="str">
        <f>VLOOKUP(A5352,'ALL - prices'!B:C,2,FALSE)</f>
        <v>Power Corp of Canada</v>
      </c>
      <c r="D5352" t="str">
        <f>VLOOKUP(A5352,'ALL - prices'!B:I,8,FALSE)</f>
        <v>Financials</v>
      </c>
      <c r="E5352">
        <v>2022</v>
      </c>
      <c r="F5352" t="s">
        <v>681</v>
      </c>
      <c r="G5352" t="str">
        <f t="shared" si="386"/>
        <v>2022-Q3</v>
      </c>
      <c r="H5352" s="4">
        <f>INDEX('ALL - prices'!$J$3:$DY$219,MATCH('COMBINED DATA'!A5352,'ALL - prices'!$B$3:$B$219,0),MATCH('COMBINED DATA'!G5352,'ALL - prices'!$J$1:$DY$1,0))</f>
        <v>26.210899999999999</v>
      </c>
      <c r="I5352" s="14">
        <f t="shared" si="389"/>
        <v>1.8715818176077685</v>
      </c>
      <c r="J5352" s="15">
        <f>INDEX(MarketCap2!$E$2:$AR$224,MATCH(A5352,MarketCap2!$B$2:$B$224,0),MATCH(G5352,MarketCap2!$E$1:$AR$1,0))</f>
        <v>20809910272</v>
      </c>
      <c r="K5352">
        <f t="shared" si="387"/>
        <v>23.758695165569474</v>
      </c>
      <c r="L5352">
        <f>INDEX('PB2'!$D$2:$AQ$224,MATCH(A5352,'PB2'!$B$2:$B$224,0),MATCH(G5352,'PB2'!$D$1:$AQ$1,0))</f>
        <v>0.93195199966430697</v>
      </c>
      <c r="M5352" s="16">
        <f t="shared" si="388"/>
        <v>1.0730166364364304</v>
      </c>
      <c r="N5352" s="6">
        <f>INDEX('ROA2'!$D$2:$AQ$224,MATCH(A5352,'ROA2'!$B$2:$B$224,0),MATCH(G5352,'ROA2'!$D$1:$AQ$1,0))</f>
        <v>0.43164798617362998</v>
      </c>
      <c r="O5352" s="6">
        <v>700490.973184</v>
      </c>
      <c r="P5352" s="28">
        <v>0.10974496299792495</v>
      </c>
    </row>
    <row r="5353" spans="1:16" x14ac:dyDescent="0.3">
      <c r="A5353" t="s">
        <v>603</v>
      </c>
      <c r="B5353" t="e">
        <f>VLOOKUP(A5353,Sheet3!L:L,1,FALSE)</f>
        <v>#N/A</v>
      </c>
      <c r="C5353" t="str">
        <f>VLOOKUP(A5353,'ALL - prices'!B:C,2,FALSE)</f>
        <v>Power Corp of Canada</v>
      </c>
      <c r="D5353" t="str">
        <f>VLOOKUP(A5353,'ALL - prices'!B:I,8,FALSE)</f>
        <v>Financials</v>
      </c>
      <c r="E5353">
        <v>2022</v>
      </c>
      <c r="F5353" t="s">
        <v>682</v>
      </c>
      <c r="G5353" t="str">
        <f t="shared" si="386"/>
        <v>2022-Q4</v>
      </c>
      <c r="H5353" s="4">
        <f>INDEX('ALL - prices'!$J$3:$DY$219,MATCH('COMBINED DATA'!A5353,'ALL - prices'!$B$3:$B$219,0),MATCH('COMBINED DATA'!G5353,'ALL - prices'!$J$1:$DY$1,0))</f>
        <v>27.237500000000001</v>
      </c>
      <c r="I5353" s="14">
        <f t="shared" si="389"/>
        <v>1.8887178384643195</v>
      </c>
      <c r="J5353" s="15">
        <f>INDEX(MarketCap2!$E$2:$AR$224,MATCH(A5353,MarketCap2!$B$2:$B$224,0),MATCH(G5353,MarketCap2!$E$1:$AR$1,0))</f>
        <v>21246517248</v>
      </c>
      <c r="K5353">
        <f t="shared" si="387"/>
        <v>23.779458824672947</v>
      </c>
      <c r="L5353">
        <f>INDEX('PB2'!$D$2:$AQ$224,MATCH(A5353,'PB2'!$B$2:$B$224,0),MATCH(G5353,'PB2'!$D$1:$AQ$1,0))</f>
        <v>1.0153169631957999</v>
      </c>
      <c r="M5353" s="16">
        <f t="shared" si="388"/>
        <v>0.98491410687398706</v>
      </c>
      <c r="N5353" s="6">
        <f>INDEX('ROA2'!$D$2:$AQ$224,MATCH(A5353,'ROA2'!$B$2:$B$224,0),MATCH(G5353,'ROA2'!$D$1:$AQ$1,0))</f>
        <v>0.41282600164413502</v>
      </c>
      <c r="O5353" s="6">
        <v>703445.00838400004</v>
      </c>
      <c r="P5353" s="28">
        <v>4.2170924581266473E-3</v>
      </c>
    </row>
    <row r="5354" spans="1:16" x14ac:dyDescent="0.3">
      <c r="A5354" t="s">
        <v>603</v>
      </c>
      <c r="B5354" t="e">
        <f>VLOOKUP(A5354,Sheet3!L:L,1,FALSE)</f>
        <v>#N/A</v>
      </c>
      <c r="C5354" t="str">
        <f>VLOOKUP(A5354,'ALL - prices'!B:C,2,FALSE)</f>
        <v>Power Corp of Canada</v>
      </c>
      <c r="D5354" t="str">
        <f>VLOOKUP(A5354,'ALL - prices'!B:I,8,FALSE)</f>
        <v>Financials</v>
      </c>
      <c r="E5354">
        <v>2023</v>
      </c>
      <c r="F5354" t="s">
        <v>679</v>
      </c>
      <c r="G5354" t="str">
        <f t="shared" si="386"/>
        <v>2023-Q1</v>
      </c>
      <c r="H5354" s="4">
        <f>INDEX('ALL - prices'!$J$3:$DY$219,MATCH('COMBINED DATA'!A5354,'ALL - prices'!$B$3:$B$219,0),MATCH('COMBINED DATA'!G5354,'ALL - prices'!$J$1:$DY$1,0))</f>
        <v>29.993600000000001</v>
      </c>
      <c r="I5354" s="14">
        <f t="shared" si="389"/>
        <v>2.0380979670598118</v>
      </c>
      <c r="J5354" s="15">
        <f>INDEX(MarketCap2!$E$2:$AR$224,MATCH(A5354,MarketCap2!$B$2:$B$224,0),MATCH(G5354,MarketCap2!$E$1:$AR$1,0))</f>
        <v>23041398784</v>
      </c>
      <c r="K5354">
        <f t="shared" si="387"/>
        <v>23.860558382042367</v>
      </c>
      <c r="L5354">
        <f>INDEX('PB2'!$D$2:$AQ$224,MATCH(A5354,'PB2'!$B$2:$B$224,0),MATCH(G5354,'PB2'!$D$1:$AQ$1,0))</f>
        <v>1.0856460332870499</v>
      </c>
      <c r="M5354" s="16">
        <f t="shared" si="388"/>
        <v>0.92111053634329021</v>
      </c>
      <c r="N5354" s="6">
        <f>INDEX('ROA2'!$D$2:$AQ$224,MATCH(A5354,'ROA2'!$B$2:$B$224,0),MATCH(G5354,'ROA2'!$D$1:$AQ$1,0))</f>
        <v>0.32898199558258101</v>
      </c>
      <c r="O5354" s="6">
        <v>704400.98201599997</v>
      </c>
      <c r="P5354" s="28">
        <v>1.3589884363470661E-3</v>
      </c>
    </row>
    <row r="5355" spans="1:16" x14ac:dyDescent="0.3">
      <c r="A5355" t="s">
        <v>603</v>
      </c>
      <c r="B5355" t="e">
        <f>VLOOKUP(A5355,Sheet3!L:L,1,FALSE)</f>
        <v>#N/A</v>
      </c>
      <c r="C5355" t="str">
        <f>VLOOKUP(A5355,'ALL - prices'!B:C,2,FALSE)</f>
        <v>Power Corp of Canada</v>
      </c>
      <c r="D5355" t="str">
        <f>VLOOKUP(A5355,'ALL - prices'!B:I,8,FALSE)</f>
        <v>Financials</v>
      </c>
      <c r="E5355">
        <v>2023</v>
      </c>
      <c r="F5355" t="s">
        <v>680</v>
      </c>
      <c r="G5355" t="str">
        <f t="shared" si="386"/>
        <v>2023-Q2</v>
      </c>
      <c r="H5355" s="4">
        <f>INDEX('ALL - prices'!$J$3:$DY$219,MATCH('COMBINED DATA'!A5355,'ALL - prices'!$B$3:$B$219,0),MATCH('COMBINED DATA'!G5355,'ALL - prices'!$J$1:$DY$1,0))</f>
        <v>31.4297</v>
      </c>
      <c r="I5355" s="14">
        <f t="shared" si="389"/>
        <v>2.0636549727768627</v>
      </c>
      <c r="J5355" s="15">
        <f>INDEX(MarketCap2!$E$2:$AR$224,MATCH(A5355,MarketCap2!$B$2:$B$224,0),MATCH(G5355,MarketCap2!$E$1:$AR$1,0))</f>
        <v>23750801408</v>
      </c>
      <c r="K5355">
        <f t="shared" si="387"/>
        <v>23.8908821103525</v>
      </c>
      <c r="L5355">
        <f>INDEX('PB2'!$D$2:$AQ$224,MATCH(A5355,'PB2'!$B$2:$B$224,0),MATCH(G5355,'PB2'!$D$1:$AQ$1,0))</f>
        <v>1.1344130039215099</v>
      </c>
      <c r="M5355" s="16">
        <f t="shared" si="388"/>
        <v>0.88151316720025019</v>
      </c>
      <c r="N5355" s="6">
        <f>INDEX('ROA2'!$D$2:$AQ$224,MATCH(A5355,'ROA2'!$B$2:$B$224,0),MATCH(G5355,'ROA2'!$D$1:$AQ$1,0))</f>
        <v>0.25043299794197099</v>
      </c>
      <c r="O5355" s="6">
        <v>724836.02431999997</v>
      </c>
      <c r="P5355" s="28">
        <v>2.9010525007382562E-2</v>
      </c>
    </row>
    <row r="5356" spans="1:16" x14ac:dyDescent="0.3">
      <c r="A5356" t="s">
        <v>603</v>
      </c>
      <c r="B5356" t="e">
        <f>VLOOKUP(A5356,Sheet3!L:L,1,FALSE)</f>
        <v>#N/A</v>
      </c>
      <c r="C5356" t="str">
        <f>VLOOKUP(A5356,'ALL - prices'!B:C,2,FALSE)</f>
        <v>Power Corp of Canada</v>
      </c>
      <c r="D5356" t="str">
        <f>VLOOKUP(A5356,'ALL - prices'!B:I,8,FALSE)</f>
        <v>Financials</v>
      </c>
      <c r="E5356">
        <v>2023</v>
      </c>
      <c r="F5356" t="s">
        <v>681</v>
      </c>
      <c r="G5356" t="str">
        <f t="shared" si="386"/>
        <v>2023-Q3</v>
      </c>
      <c r="H5356" s="4">
        <f>INDEX('ALL - prices'!$J$3:$DY$219,MATCH('COMBINED DATA'!A5356,'ALL - prices'!$B$3:$B$219,0),MATCH('COMBINED DATA'!G5356,'ALL - prices'!$J$1:$DY$1,0))</f>
        <v>30.934799999999999</v>
      </c>
      <c r="I5356" s="14">
        <f t="shared" si="389"/>
        <v>2.7733311606562006</v>
      </c>
      <c r="J5356" s="15">
        <f>INDEX(MarketCap2!$E$2:$AR$224,MATCH(A5356,MarketCap2!$B$2:$B$224,0),MATCH(G5356,MarketCap2!$E$1:$AR$1,0))</f>
        <v>22814941184</v>
      </c>
      <c r="K5356">
        <f t="shared" si="387"/>
        <v>23.850681473369352</v>
      </c>
      <c r="L5356">
        <f>INDEX('PB2'!$D$2:$AQ$224,MATCH(A5356,'PB2'!$B$2:$B$224,0),MATCH(G5356,'PB2'!$D$1:$AQ$1,0))</f>
        <v>1.0673079490661601</v>
      </c>
      <c r="M5356" s="16">
        <f t="shared" si="388"/>
        <v>0.93693671154135871</v>
      </c>
      <c r="N5356" s="6">
        <f>INDEX('ROA2'!$D$2:$AQ$224,MATCH(A5356,'ROA2'!$B$2:$B$224,0),MATCH(G5356,'ROA2'!$D$1:$AQ$1,0))</f>
        <v>0.224368005990982</v>
      </c>
      <c r="O5356" s="6">
        <v>723952.99225600006</v>
      </c>
      <c r="P5356" s="28">
        <v>-1.2182507965554311E-3</v>
      </c>
    </row>
    <row r="5357" spans="1:16" x14ac:dyDescent="0.3">
      <c r="A5357" t="s">
        <v>603</v>
      </c>
      <c r="B5357" t="e">
        <f>VLOOKUP(A5357,Sheet3!L:L,1,FALSE)</f>
        <v>#N/A</v>
      </c>
      <c r="C5357" t="str">
        <f>VLOOKUP(A5357,'ALL - prices'!B:C,2,FALSE)</f>
        <v>Power Corp of Canada</v>
      </c>
      <c r="D5357" t="str">
        <f>VLOOKUP(A5357,'ALL - prices'!B:I,8,FALSE)</f>
        <v>Financials</v>
      </c>
      <c r="E5357">
        <v>2023</v>
      </c>
      <c r="F5357" t="s">
        <v>682</v>
      </c>
      <c r="G5357" t="str">
        <f t="shared" si="386"/>
        <v>2023-Q4</v>
      </c>
      <c r="H5357" s="4">
        <f>INDEX('ALL - prices'!$J$3:$DY$219,MATCH('COMBINED DATA'!A5357,'ALL - prices'!$B$3:$B$219,0),MATCH('COMBINED DATA'!G5357,'ALL - prices'!$J$1:$DY$1,0))</f>
        <v>34.370699999999999</v>
      </c>
      <c r="I5357" s="14">
        <f t="shared" si="389"/>
        <v>3.8771325894059019</v>
      </c>
      <c r="J5357" s="15">
        <f>INDEX(MarketCap2!$E$2:$AR$224,MATCH(A5357,MarketCap2!$B$2:$B$224,0),MATCH(G5357,MarketCap2!$E$1:$AR$1,0))</f>
        <v>24784734208</v>
      </c>
      <c r="K5357">
        <f t="shared" si="387"/>
        <v>23.933493744455859</v>
      </c>
      <c r="L5357">
        <f>INDEX('PB2'!$D$2:$AQ$224,MATCH(A5357,'PB2'!$B$2:$B$224,0),MATCH(G5357,'PB2'!$D$1:$AQ$1,0))</f>
        <v>1.16612601280212</v>
      </c>
      <c r="M5357" s="16">
        <f t="shared" si="388"/>
        <v>0.85754025638881792</v>
      </c>
      <c r="N5357" s="6">
        <f>INDEX('ROA2'!$D$2:$AQ$224,MATCH(A5357,'ROA2'!$B$2:$B$224,0),MATCH(G5357,'ROA2'!$D$1:$AQ$1,0))</f>
        <v>0.27208799123763999</v>
      </c>
      <c r="O5357" s="6">
        <v>715214.02879999997</v>
      </c>
      <c r="P5357" s="28">
        <v>-1.2071175268946003E-2</v>
      </c>
    </row>
    <row r="5358" spans="1:16" x14ac:dyDescent="0.3">
      <c r="A5358" t="s">
        <v>603</v>
      </c>
      <c r="B5358" t="e">
        <f>VLOOKUP(A5358,Sheet3!L:L,1,FALSE)</f>
        <v>#N/A</v>
      </c>
      <c r="C5358" t="str">
        <f>VLOOKUP(A5358,'ALL - prices'!B:C,2,FALSE)</f>
        <v>Power Corp of Canada</v>
      </c>
      <c r="D5358" t="str">
        <f>VLOOKUP(A5358,'ALL - prices'!B:I,8,FALSE)</f>
        <v>Financials</v>
      </c>
      <c r="E5358" s="18">
        <v>2024</v>
      </c>
      <c r="F5358" t="s">
        <v>679</v>
      </c>
      <c r="G5358" t="str">
        <f t="shared" si="386"/>
        <v>2024-Q1</v>
      </c>
      <c r="H5358" s="4">
        <f>INDEX('ALL - prices'!$J$3:$DY$219,MATCH('COMBINED DATA'!A5358,'ALL - prices'!$B$3:$B$219,0),MATCH('COMBINED DATA'!G5358,'ALL - prices'!$J$1:$DY$1,0))</f>
        <v>34.968200000000003</v>
      </c>
      <c r="I5358" s="14" t="s">
        <v>769</v>
      </c>
      <c r="J5358" s="15">
        <f>INDEX(MarketCap2!$E$2:$AR$224,MATCH(A5358,MarketCap2!$B$2:$B$224,0),MATCH(G5358,MarketCap2!$E$1:$AR$1,0))</f>
        <v>24701315072</v>
      </c>
      <c r="K5358">
        <f t="shared" si="387"/>
        <v>23.930122320944427</v>
      </c>
      <c r="L5358">
        <f>INDEX('PB2'!$D$2:$AQ$224,MATCH(A5358,'PB2'!$B$2:$B$224,0),MATCH(G5358,'PB2'!$D$1:$AQ$1,0))</f>
        <v>1.1495709419250499</v>
      </c>
      <c r="M5358" s="16">
        <f t="shared" si="388"/>
        <v>0.86988976802546758</v>
      </c>
      <c r="N5358" s="6">
        <f>INDEX('ROA2'!$D$2:$AQ$224,MATCH(A5358,'ROA2'!$B$2:$B$224,0),MATCH(G5358,'ROA2'!$D$1:$AQ$1,0))</f>
        <v>0.30910399556160001</v>
      </c>
      <c r="O5358" s="6">
        <v>749478.01907200005</v>
      </c>
      <c r="P5358" s="28">
        <v>4.790732409078842E-2</v>
      </c>
    </row>
    <row r="5359" spans="1:16" x14ac:dyDescent="0.3">
      <c r="A5359" t="s">
        <v>603</v>
      </c>
      <c r="B5359" t="e">
        <f>VLOOKUP(A5359,Sheet3!L:L,1,FALSE)</f>
        <v>#N/A</v>
      </c>
      <c r="C5359" t="str">
        <f>VLOOKUP(A5359,'ALL - prices'!B:C,2,FALSE)</f>
        <v>Power Corp of Canada</v>
      </c>
      <c r="D5359" t="str">
        <f>VLOOKUP(A5359,'ALL - prices'!B:I,8,FALSE)</f>
        <v>Financials</v>
      </c>
      <c r="E5359" s="18">
        <v>2024</v>
      </c>
      <c r="F5359" t="s">
        <v>680</v>
      </c>
      <c r="G5359" t="str">
        <f t="shared" si="386"/>
        <v>2024-Q2</v>
      </c>
      <c r="H5359" s="4">
        <f>INDEX('ALL - prices'!$J$3:$DY$219,MATCH('COMBINED DATA'!A5359,'ALL - prices'!$B$3:$B$219,0),MATCH('COMBINED DATA'!G5359,'ALL - prices'!$J$1:$DY$1,0))</f>
        <v>35.521900000000002</v>
      </c>
      <c r="I5359" s="14" t="s">
        <v>769</v>
      </c>
      <c r="J5359" s="15">
        <f>INDEX(MarketCap2!$E$2:$AR$224,MATCH(A5359,MarketCap2!$B$2:$B$224,0),MATCH(G5359,MarketCap2!$E$1:$AR$1,0))</f>
        <v>24692277248</v>
      </c>
      <c r="K5359">
        <f t="shared" si="387"/>
        <v>23.929756369667089</v>
      </c>
      <c r="L5359">
        <f>INDEX('PB2'!$D$2:$AQ$224,MATCH(A5359,'PB2'!$B$2:$B$224,0),MATCH(G5359,'PB2'!$D$1:$AQ$1,0))</f>
        <v>1.1340290307998699</v>
      </c>
      <c r="M5359" s="16">
        <f t="shared" si="388"/>
        <v>0.88181164047860872</v>
      </c>
      <c r="N5359" s="6">
        <f>INDEX('ROA2'!$D$2:$AQ$224,MATCH(A5359,'ROA2'!$B$2:$B$224,0),MATCH(G5359,'ROA2'!$D$1:$AQ$1,0))</f>
        <v>0.352319985628128</v>
      </c>
      <c r="O5359" s="6">
        <v>775505.96915200003</v>
      </c>
      <c r="P5359" s="28">
        <v>3.4728103316795947E-2</v>
      </c>
    </row>
    <row r="5360" spans="1:16" x14ac:dyDescent="0.3">
      <c r="A5360" t="s">
        <v>603</v>
      </c>
      <c r="B5360" t="e">
        <f>VLOOKUP(A5360,Sheet3!L:L,1,FALSE)</f>
        <v>#N/A</v>
      </c>
      <c r="C5360" t="str">
        <f>VLOOKUP(A5360,'ALL - prices'!B:C,2,FALSE)</f>
        <v>Power Corp of Canada</v>
      </c>
      <c r="D5360" t="str">
        <f>VLOOKUP(A5360,'ALL - prices'!B:I,8,FALSE)</f>
        <v>Financials</v>
      </c>
      <c r="E5360" s="18">
        <v>2024</v>
      </c>
      <c r="F5360" t="s">
        <v>681</v>
      </c>
      <c r="G5360" t="str">
        <f t="shared" si="386"/>
        <v>2024-Q3</v>
      </c>
      <c r="H5360" s="4">
        <f>INDEX('ALL - prices'!$J$3:$DY$219,MATCH('COMBINED DATA'!A5360,'ALL - prices'!$B$3:$B$219,0),MATCH('COMBINED DATA'!G5360,'ALL - prices'!$J$1:$DY$1,0))</f>
        <v>40.42</v>
      </c>
      <c r="I5360" s="14" t="s">
        <v>769</v>
      </c>
      <c r="J5360" s="15">
        <f>INDEX(MarketCap2!$E$2:$AR$224,MATCH(A5360,MarketCap2!$B$2:$B$224,0),MATCH(G5360,MarketCap2!$E$1:$AR$1,0))</f>
        <v>27595745280</v>
      </c>
      <c r="K5360">
        <f t="shared" si="387"/>
        <v>24.04092744126444</v>
      </c>
      <c r="L5360">
        <f>INDEX('PB2'!$D$2:$AQ$224,MATCH(A5360,'PB2'!$B$2:$B$224,0),MATCH(G5360,'PB2'!$D$1:$AQ$1,0))</f>
        <v>1.2547310590744001</v>
      </c>
      <c r="M5360" s="16">
        <f t="shared" si="388"/>
        <v>0.79698353903639552</v>
      </c>
      <c r="N5360" s="6">
        <f>INDEX('ROA2'!$D$2:$AQ$224,MATCH(A5360,'ROA2'!$B$2:$B$224,0),MATCH(G5360,'ROA2'!$D$1:$AQ$1,0))</f>
        <v>0.37919598817825301</v>
      </c>
      <c r="O5360" s="6">
        <v>790829.00684799999</v>
      </c>
      <c r="P5360" s="28">
        <v>1.9758761770403116E-2</v>
      </c>
    </row>
    <row r="5361" spans="1:16" x14ac:dyDescent="0.3">
      <c r="A5361" t="s">
        <v>603</v>
      </c>
      <c r="B5361" t="e">
        <f>VLOOKUP(A5361,Sheet3!L:L,1,FALSE)</f>
        <v>#N/A</v>
      </c>
      <c r="C5361" t="str">
        <f>VLOOKUP(A5361,'ALL - prices'!B:C,2,FALSE)</f>
        <v>Power Corp of Canada</v>
      </c>
      <c r="D5361" t="str">
        <f>VLOOKUP(A5361,'ALL - prices'!B:I,8,FALSE)</f>
        <v>Financials</v>
      </c>
      <c r="E5361" s="18">
        <v>2024</v>
      </c>
      <c r="F5361" t="s">
        <v>682</v>
      </c>
      <c r="G5361" t="str">
        <f t="shared" si="386"/>
        <v>2024-Q4</v>
      </c>
      <c r="H5361" s="4">
        <f>INDEX('ALL - prices'!$J$3:$DY$219,MATCH('COMBINED DATA'!A5361,'ALL - prices'!$B$3:$B$219,0),MATCH('COMBINED DATA'!G5361,'ALL - prices'!$J$1:$DY$1,0))</f>
        <v>42.98</v>
      </c>
      <c r="I5361" s="14" t="s">
        <v>769</v>
      </c>
      <c r="J5361" s="15">
        <f>INDEX(MarketCap2!$E$2:$AR$224,MATCH(A5361,MarketCap2!$B$2:$B$224,0),MATCH(G5361,MarketCap2!$E$1:$AR$1,0))</f>
        <v>28931629056</v>
      </c>
      <c r="K5361">
        <f t="shared" si="387"/>
        <v>24.08820126461525</v>
      </c>
      <c r="L5361">
        <f>INDEX('PB2'!$D$2:$AQ$224,MATCH(A5361,'PB2'!$B$2:$B$224,0),MATCH(G5361,'PB2'!$D$1:$AQ$1,0))</f>
        <v>1.31761396997089</v>
      </c>
      <c r="M5361" s="16">
        <f t="shared" si="388"/>
        <v>0.75894763017888534</v>
      </c>
      <c r="N5361" s="6">
        <f>INDEX('ROA2'!$D$2:$AQ$224,MATCH(A5361,'ROA2'!$B$2:$B$224,0),MATCH(G5361,'ROA2'!$D$1:$AQ$1,0))</f>
        <v>0.29497501254081698</v>
      </c>
      <c r="O5361" s="6">
        <v>822542.99135999999</v>
      </c>
      <c r="P5361" s="28">
        <v>4.0102201913915801E-2</v>
      </c>
    </row>
    <row r="5362" spans="1:16" x14ac:dyDescent="0.3">
      <c r="A5362" t="s">
        <v>604</v>
      </c>
      <c r="B5362" t="e">
        <f>VLOOKUP(A5362,Sheet3!L:L,1,FALSE)</f>
        <v>#N/A</v>
      </c>
      <c r="C5362" t="str">
        <f>VLOOKUP(A5362,'ALL - prices'!B:C,2,FALSE)</f>
        <v>Pembina Pipeline Corp</v>
      </c>
      <c r="D5362" t="str">
        <f>VLOOKUP(A5362,'ALL - prices'!B:I,8,FALSE)</f>
        <v>Energy</v>
      </c>
      <c r="E5362">
        <v>2015</v>
      </c>
      <c r="F5362" t="s">
        <v>679</v>
      </c>
      <c r="G5362" t="str">
        <f t="shared" ref="G5362:G5401" si="390">E5362&amp;"-"&amp;F5362</f>
        <v>2015-Q1</v>
      </c>
      <c r="H5362" s="4">
        <f>INDEX('ALL - prices'!$J$3:$DY$219,MATCH('COMBINED DATA'!A5362,'ALL - prices'!$B$3:$B$219,0),MATCH('COMBINED DATA'!G5362,'ALL - prices'!$J$1:$DY$1,0))</f>
        <v>21.910499999999999</v>
      </c>
      <c r="I5362" s="14">
        <f t="shared" ref="I5362:I5397" si="391">STDEV(H5363:H5366)</f>
        <v>2.3407949894213274</v>
      </c>
      <c r="J5362" s="15">
        <f>INDEX(MarketCap2!$E$2:$AR$224,MATCH(A5362,MarketCap2!$B$2:$B$224,0),MATCH(G5362,MarketCap2!$E$1:$AR$1,0))</f>
        <v>13306808320</v>
      </c>
      <c r="K5362">
        <f t="shared" ref="K5362:K5401" si="392">LN(J5362)</f>
        <v>23.311541644955486</v>
      </c>
      <c r="L5362">
        <f>INDEX('PB2'!$D$2:$AQ$224,MATCH(A5362,'PB2'!$B$2:$B$224,0),MATCH(G5362,'PB2'!$D$1:$AQ$1,0))</f>
        <v>2.4673120975494398</v>
      </c>
      <c r="M5362" s="16">
        <f t="shared" ref="M5362:M5401" si="393">1/L5362</f>
        <v>0.40529935430268854</v>
      </c>
      <c r="N5362" s="6">
        <f>INDEX('ROA2'!$D$2:$AQ$224,MATCH(A5362,'ROA2'!$B$2:$B$224,0),MATCH(G5362,'ROA2'!$D$1:$AQ$1,0))</f>
        <v>3.7541658878326398</v>
      </c>
      <c r="O5362" s="6">
        <v>11262.000128</v>
      </c>
      <c r="P5362" s="28">
        <v>0.10249633455117323</v>
      </c>
    </row>
    <row r="5363" spans="1:16" x14ac:dyDescent="0.3">
      <c r="A5363" t="s">
        <v>604</v>
      </c>
      <c r="B5363" t="e">
        <f>VLOOKUP(A5363,Sheet3!L:L,1,FALSE)</f>
        <v>#N/A</v>
      </c>
      <c r="C5363" t="str">
        <f>VLOOKUP(A5363,'ALL - prices'!B:C,2,FALSE)</f>
        <v>Pembina Pipeline Corp</v>
      </c>
      <c r="D5363" t="str">
        <f>VLOOKUP(A5363,'ALL - prices'!B:I,8,FALSE)</f>
        <v>Energy</v>
      </c>
      <c r="E5363">
        <v>2015</v>
      </c>
      <c r="F5363" t="s">
        <v>680</v>
      </c>
      <c r="G5363" t="str">
        <f t="shared" si="390"/>
        <v>2015-Q2</v>
      </c>
      <c r="H5363" s="4">
        <f>INDEX('ALL - prices'!$J$3:$DY$219,MATCH('COMBINED DATA'!A5363,'ALL - prices'!$B$3:$B$219,0),MATCH('COMBINED DATA'!G5363,'ALL - prices'!$J$1:$DY$1,0))</f>
        <v>22.334499999999998</v>
      </c>
      <c r="I5363" s="14">
        <f t="shared" si="391"/>
        <v>2.5938395984524552</v>
      </c>
      <c r="J5363" s="15">
        <f>INDEX(MarketCap2!$E$2:$AR$224,MATCH(A5363,MarketCap2!$B$2:$B$224,0),MATCH(G5363,MarketCap2!$E$1:$AR$1,0))</f>
        <v>13416479744</v>
      </c>
      <c r="K5363">
        <f t="shared" si="392"/>
        <v>23.319749619921598</v>
      </c>
      <c r="L5363">
        <f>INDEX('PB2'!$D$2:$AQ$224,MATCH(A5363,'PB2'!$B$2:$B$224,0),MATCH(G5363,'PB2'!$D$1:$AQ$1,0))</f>
        <v>2.5169050693511998</v>
      </c>
      <c r="M5363" s="16">
        <f t="shared" si="393"/>
        <v>0.39731335606462781</v>
      </c>
      <c r="N5363" s="6">
        <f>INDEX('ROA2'!$D$2:$AQ$224,MATCH(A5363,'ROA2'!$B$2:$B$224,0),MATCH(G5363,'ROA2'!$D$1:$AQ$1,0))</f>
        <v>3.3527970314025901</v>
      </c>
      <c r="O5363" s="6">
        <v>11738.000384000001</v>
      </c>
      <c r="P5363" s="28">
        <v>4.2266049599533548E-2</v>
      </c>
    </row>
    <row r="5364" spans="1:16" x14ac:dyDescent="0.3">
      <c r="A5364" t="s">
        <v>604</v>
      </c>
      <c r="B5364" t="e">
        <f>VLOOKUP(A5364,Sheet3!L:L,1,FALSE)</f>
        <v>#N/A</v>
      </c>
      <c r="C5364" t="str">
        <f>VLOOKUP(A5364,'ALL - prices'!B:C,2,FALSE)</f>
        <v>Pembina Pipeline Corp</v>
      </c>
      <c r="D5364" t="str">
        <f>VLOOKUP(A5364,'ALL - prices'!B:I,8,FALSE)</f>
        <v>Energy</v>
      </c>
      <c r="E5364">
        <v>2015</v>
      </c>
      <c r="F5364" t="s">
        <v>681</v>
      </c>
      <c r="G5364" t="str">
        <f t="shared" si="390"/>
        <v>2015-Q3</v>
      </c>
      <c r="H5364" s="4">
        <f>INDEX('ALL - prices'!$J$3:$DY$219,MATCH('COMBINED DATA'!A5364,'ALL - prices'!$B$3:$B$219,0),MATCH('COMBINED DATA'!G5364,'ALL - prices'!$J$1:$DY$1,0))</f>
        <v>17.991599999999998</v>
      </c>
      <c r="I5364" s="14">
        <f t="shared" si="391"/>
        <v>2.9553897887306517</v>
      </c>
      <c r="J5364" s="15">
        <f>INDEX(MarketCap2!$E$2:$AR$224,MATCH(A5364,MarketCap2!$B$2:$B$224,0),MATCH(G5364,MarketCap2!$E$1:$AR$1,0))</f>
        <v>10931818496</v>
      </c>
      <c r="K5364">
        <f t="shared" si="392"/>
        <v>23.114943501874034</v>
      </c>
      <c r="L5364">
        <f>INDEX('PB2'!$D$2:$AQ$224,MATCH(A5364,'PB2'!$B$2:$B$224,0),MATCH(G5364,'PB2'!$D$1:$AQ$1,0))</f>
        <v>1.9817359447479299</v>
      </c>
      <c r="M5364" s="16">
        <f t="shared" si="393"/>
        <v>0.50460809506444948</v>
      </c>
      <c r="N5364" s="6">
        <f>INDEX('ROA2'!$D$2:$AQ$224,MATCH(A5364,'ROA2'!$B$2:$B$224,0),MATCH(G5364,'ROA2'!$D$1:$AQ$1,0))</f>
        <v>2.9194428920745801</v>
      </c>
      <c r="O5364" s="6">
        <v>12167.000064</v>
      </c>
      <c r="P5364" s="28">
        <v>3.6547935420479787E-2</v>
      </c>
    </row>
    <row r="5365" spans="1:16" x14ac:dyDescent="0.3">
      <c r="A5365" t="s">
        <v>604</v>
      </c>
      <c r="B5365" t="e">
        <f>VLOOKUP(A5365,Sheet3!L:L,1,FALSE)</f>
        <v>#N/A</v>
      </c>
      <c r="C5365" t="str">
        <f>VLOOKUP(A5365,'ALL - prices'!B:C,2,FALSE)</f>
        <v>Pembina Pipeline Corp</v>
      </c>
      <c r="D5365" t="str">
        <f>VLOOKUP(A5365,'ALL - prices'!B:I,8,FALSE)</f>
        <v>Energy</v>
      </c>
      <c r="E5365">
        <v>2015</v>
      </c>
      <c r="F5365" t="s">
        <v>682</v>
      </c>
      <c r="G5365" t="str">
        <f t="shared" si="390"/>
        <v>2015-Q4</v>
      </c>
      <c r="H5365" s="4">
        <f>INDEX('ALL - prices'!$J$3:$DY$219,MATCH('COMBINED DATA'!A5365,'ALL - prices'!$B$3:$B$219,0),MATCH('COMBINED DATA'!G5365,'ALL - prices'!$J$1:$DY$1,0))</f>
        <v>17.135999999999999</v>
      </c>
      <c r="I5365" s="14">
        <f t="shared" si="391"/>
        <v>2.0337410690236193</v>
      </c>
      <c r="J5365" s="15">
        <f>INDEX(MarketCap2!$E$2:$AR$224,MATCH(A5365,MarketCap2!$B$2:$B$224,0),MATCH(G5365,MarketCap2!$E$1:$AR$1,0))</f>
        <v>11157389312</v>
      </c>
      <c r="K5365">
        <f t="shared" si="392"/>
        <v>23.135367833916586</v>
      </c>
      <c r="L5365">
        <f>INDEX('PB2'!$D$2:$AQ$224,MATCH(A5365,'PB2'!$B$2:$B$224,0),MATCH(G5365,'PB2'!$D$1:$AQ$1,0))</f>
        <v>1.77829694747925</v>
      </c>
      <c r="M5365" s="16">
        <f t="shared" si="393"/>
        <v>0.56233577941946533</v>
      </c>
      <c r="N5365" s="6">
        <f>INDEX('ROA2'!$D$2:$AQ$224,MATCH(A5365,'ROA2'!$B$2:$B$224,0),MATCH(G5365,'ROA2'!$D$1:$AQ$1,0))</f>
        <v>3.1701300144195601</v>
      </c>
      <c r="O5365" s="6">
        <v>12497.000448000001</v>
      </c>
      <c r="P5365" s="28">
        <v>2.7122576005930467E-2</v>
      </c>
    </row>
    <row r="5366" spans="1:16" x14ac:dyDescent="0.3">
      <c r="A5366" t="s">
        <v>604</v>
      </c>
      <c r="B5366" t="e">
        <f>VLOOKUP(A5366,Sheet3!L:L,1,FALSE)</f>
        <v>#N/A</v>
      </c>
      <c r="C5366" t="str">
        <f>VLOOKUP(A5366,'ALL - prices'!B:C,2,FALSE)</f>
        <v>Pembina Pipeline Corp</v>
      </c>
      <c r="D5366" t="str">
        <f>VLOOKUP(A5366,'ALL - prices'!B:I,8,FALSE)</f>
        <v>Energy</v>
      </c>
      <c r="E5366">
        <v>2016</v>
      </c>
      <c r="F5366" t="s">
        <v>679</v>
      </c>
      <c r="G5366" t="str">
        <f t="shared" si="390"/>
        <v>2016-Q1</v>
      </c>
      <c r="H5366" s="4">
        <f>INDEX('ALL - prices'!$J$3:$DY$219,MATCH('COMBINED DATA'!A5366,'ALL - prices'!$B$3:$B$219,0),MATCH('COMBINED DATA'!G5366,'ALL - prices'!$J$1:$DY$1,0))</f>
        <v>20.248799999999999</v>
      </c>
      <c r="I5366" s="14">
        <f t="shared" si="391"/>
        <v>1.2093825793905468</v>
      </c>
      <c r="J5366" s="15">
        <f>INDEX(MarketCap2!$E$2:$AR$224,MATCH(A5366,MarketCap2!$B$2:$B$224,0),MATCH(G5366,MarketCap2!$E$1:$AR$1,0))</f>
        <v>13594748928</v>
      </c>
      <c r="K5366">
        <f t="shared" si="392"/>
        <v>23.332949446894148</v>
      </c>
      <c r="L5366">
        <f>INDEX('PB2'!$D$2:$AQ$224,MATCH(A5366,'PB2'!$B$2:$B$224,0),MATCH(G5366,'PB2'!$D$1:$AQ$1,0))</f>
        <v>2.0358960628509499</v>
      </c>
      <c r="M5366" s="16">
        <f t="shared" si="393"/>
        <v>0.4911842103568187</v>
      </c>
      <c r="N5366" s="6">
        <f>INDEX('ROA2'!$D$2:$AQ$224,MATCH(A5366,'ROA2'!$B$2:$B$224,0),MATCH(G5366,'ROA2'!$D$1:$AQ$1,0))</f>
        <v>3.3603711128234899</v>
      </c>
      <c r="O5366" s="6">
        <v>12901.999615999999</v>
      </c>
      <c r="P5366" s="28">
        <v>3.2407710128938491E-2</v>
      </c>
    </row>
    <row r="5367" spans="1:16" x14ac:dyDescent="0.3">
      <c r="A5367" t="s">
        <v>604</v>
      </c>
      <c r="B5367" t="e">
        <f>VLOOKUP(A5367,Sheet3!L:L,1,FALSE)</f>
        <v>#N/A</v>
      </c>
      <c r="C5367" t="str">
        <f>VLOOKUP(A5367,'ALL - prices'!B:C,2,FALSE)</f>
        <v>Pembina Pipeline Corp</v>
      </c>
      <c r="D5367" t="str">
        <f>VLOOKUP(A5367,'ALL - prices'!B:I,8,FALSE)</f>
        <v>Energy</v>
      </c>
      <c r="E5367">
        <v>2016</v>
      </c>
      <c r="F5367" t="s">
        <v>680</v>
      </c>
      <c r="G5367" t="str">
        <f t="shared" si="390"/>
        <v>2016-Q2</v>
      </c>
      <c r="H5367" s="4">
        <f>INDEX('ALL - prices'!$J$3:$DY$219,MATCH('COMBINED DATA'!A5367,'ALL - prices'!$B$3:$B$219,0),MATCH('COMBINED DATA'!G5367,'ALL - prices'!$J$1:$DY$1,0))</f>
        <v>22.932700000000001</v>
      </c>
      <c r="I5367" s="14">
        <f t="shared" si="391"/>
        <v>1.1582228926966807</v>
      </c>
      <c r="J5367" s="15">
        <f>INDEX(MarketCap2!$E$2:$AR$224,MATCH(A5367,MarketCap2!$B$2:$B$224,0),MATCH(G5367,MarketCap2!$E$1:$AR$1,0))</f>
        <v>15201647616</v>
      </c>
      <c r="K5367">
        <f t="shared" si="392"/>
        <v>23.444669654713717</v>
      </c>
      <c r="L5367">
        <f>INDEX('PB2'!$D$2:$AQ$224,MATCH(A5367,'PB2'!$B$2:$B$224,0),MATCH(G5367,'PB2'!$D$1:$AQ$1,0))</f>
        <v>2.2877290248870801</v>
      </c>
      <c r="M5367" s="16">
        <f t="shared" si="393"/>
        <v>0.43711470594702928</v>
      </c>
      <c r="N5367" s="6">
        <f>INDEX('ROA2'!$D$2:$AQ$224,MATCH(A5367,'ROA2'!$B$2:$B$224,0),MATCH(G5367,'ROA2'!$D$1:$AQ$1,0))</f>
        <v>3.08107709884644</v>
      </c>
      <c r="O5367" s="6">
        <v>13447.999487999999</v>
      </c>
      <c r="P5367" s="28">
        <v>4.2319011645520141E-2</v>
      </c>
    </row>
    <row r="5368" spans="1:16" x14ac:dyDescent="0.3">
      <c r="A5368" t="s">
        <v>604</v>
      </c>
      <c r="B5368" t="e">
        <f>VLOOKUP(A5368,Sheet3!L:L,1,FALSE)</f>
        <v>#N/A</v>
      </c>
      <c r="C5368" t="str">
        <f>VLOOKUP(A5368,'ALL - prices'!B:C,2,FALSE)</f>
        <v>Pembina Pipeline Corp</v>
      </c>
      <c r="D5368" t="str">
        <f>VLOOKUP(A5368,'ALL - prices'!B:I,8,FALSE)</f>
        <v>Energy</v>
      </c>
      <c r="E5368">
        <v>2016</v>
      </c>
      <c r="F5368" t="s">
        <v>681</v>
      </c>
      <c r="G5368" t="str">
        <f t="shared" si="390"/>
        <v>2016-Q3</v>
      </c>
      <c r="H5368" s="4">
        <f>INDEX('ALL - prices'!$J$3:$DY$219,MATCH('COMBINED DATA'!A5368,'ALL - prices'!$B$3:$B$219,0),MATCH('COMBINED DATA'!G5368,'ALL - prices'!$J$1:$DY$1,0))</f>
        <v>23.640699999999999</v>
      </c>
      <c r="I5368" s="14">
        <f t="shared" si="391"/>
        <v>0.91440877255926023</v>
      </c>
      <c r="J5368" s="15">
        <f>INDEX(MarketCap2!$E$2:$AR$224,MATCH(A5368,MarketCap2!$B$2:$B$224,0),MATCH(G5368,MarketCap2!$E$1:$AR$1,0))</f>
        <v>15480433664</v>
      </c>
      <c r="K5368">
        <f t="shared" si="392"/>
        <v>23.462842719185879</v>
      </c>
      <c r="L5368">
        <f>INDEX('PB2'!$D$2:$AQ$224,MATCH(A5368,'PB2'!$B$2:$B$224,0),MATCH(G5368,'PB2'!$D$1:$AQ$1,0))</f>
        <v>2.3346850872039799</v>
      </c>
      <c r="M5368" s="16">
        <f t="shared" si="393"/>
        <v>0.42832329100007255</v>
      </c>
      <c r="N5368" s="6">
        <f>INDEX('ROA2'!$D$2:$AQ$224,MATCH(A5368,'ROA2'!$B$2:$B$224,0),MATCH(G5368,'ROA2'!$D$1:$AQ$1,0))</f>
        <v>3.48130106925964</v>
      </c>
      <c r="O5368" s="6">
        <v>14145.000448000001</v>
      </c>
      <c r="P5368" s="28">
        <v>5.1829341652039278E-2</v>
      </c>
    </row>
    <row r="5369" spans="1:16" x14ac:dyDescent="0.3">
      <c r="A5369" t="s">
        <v>604</v>
      </c>
      <c r="B5369" t="e">
        <f>VLOOKUP(A5369,Sheet3!L:L,1,FALSE)</f>
        <v>#N/A</v>
      </c>
      <c r="C5369" t="str">
        <f>VLOOKUP(A5369,'ALL - prices'!B:C,2,FALSE)</f>
        <v>Pembina Pipeline Corp</v>
      </c>
      <c r="D5369" t="str">
        <f>VLOOKUP(A5369,'ALL - prices'!B:I,8,FALSE)</f>
        <v>Energy</v>
      </c>
      <c r="E5369">
        <v>2016</v>
      </c>
      <c r="F5369" t="s">
        <v>682</v>
      </c>
      <c r="G5369" t="str">
        <f t="shared" si="390"/>
        <v>2016-Q4</v>
      </c>
      <c r="H5369" s="4">
        <f>INDEX('ALL - prices'!$J$3:$DY$219,MATCH('COMBINED DATA'!A5369,'ALL - prices'!$B$3:$B$219,0),MATCH('COMBINED DATA'!G5369,'ALL - prices'!$J$1:$DY$1,0))</f>
        <v>25.1037</v>
      </c>
      <c r="I5369" s="14">
        <f t="shared" si="391"/>
        <v>1.2884387978609366</v>
      </c>
      <c r="J5369" s="15">
        <f>INDEX(MarketCap2!$E$2:$AR$224,MATCH(A5369,MarketCap2!$B$2:$B$224,0),MATCH(G5369,MarketCap2!$E$1:$AR$1,0))</f>
        <v>16247098368</v>
      </c>
      <c r="K5369">
        <f t="shared" si="392"/>
        <v>23.511180167808842</v>
      </c>
      <c r="L5369">
        <f>INDEX('PB2'!$D$2:$AQ$224,MATCH(A5369,'PB2'!$B$2:$B$224,0),MATCH(G5369,'PB2'!$D$1:$AQ$1,0))</f>
        <v>2.4544160366058301</v>
      </c>
      <c r="M5369" s="16">
        <f t="shared" si="393"/>
        <v>0.4074288894326501</v>
      </c>
      <c r="N5369" s="6">
        <f>INDEX('ROA2'!$D$2:$AQ$224,MATCH(A5369,'ROA2'!$B$2:$B$224,0),MATCH(G5369,'ROA2'!$D$1:$AQ$1,0))</f>
        <v>3.4313540458679199</v>
      </c>
      <c r="O5369" s="6">
        <v>14606.000128</v>
      </c>
      <c r="P5369" s="28">
        <v>3.2590997907333469E-2</v>
      </c>
    </row>
    <row r="5370" spans="1:16" x14ac:dyDescent="0.3">
      <c r="A5370" t="s">
        <v>604</v>
      </c>
      <c r="B5370" t="e">
        <f>VLOOKUP(A5370,Sheet3!L:L,1,FALSE)</f>
        <v>#N/A</v>
      </c>
      <c r="C5370" t="str">
        <f>VLOOKUP(A5370,'ALL - prices'!B:C,2,FALSE)</f>
        <v>Pembina Pipeline Corp</v>
      </c>
      <c r="D5370" t="str">
        <f>VLOOKUP(A5370,'ALL - prices'!B:I,8,FALSE)</f>
        <v>Energy</v>
      </c>
      <c r="E5370">
        <v>2017</v>
      </c>
      <c r="F5370" t="s">
        <v>679</v>
      </c>
      <c r="G5370" t="str">
        <f t="shared" si="390"/>
        <v>2017-Q1</v>
      </c>
      <c r="H5370" s="4">
        <f>INDEX('ALL - prices'!$J$3:$DY$219,MATCH('COMBINED DATA'!A5370,'ALL - prices'!$B$3:$B$219,0),MATCH('COMBINED DATA'!G5370,'ALL - prices'!$J$1:$DY$1,0))</f>
        <v>25.499099999999999</v>
      </c>
      <c r="I5370" s="14">
        <f t="shared" si="391"/>
        <v>1.2702596332377627</v>
      </c>
      <c r="J5370" s="15">
        <f>INDEX(MarketCap2!$E$2:$AR$224,MATCH(A5370,MarketCap2!$B$2:$B$224,0),MATCH(G5370,MarketCap2!$E$1:$AR$1,0))</f>
        <v>16724804608</v>
      </c>
      <c r="K5370">
        <f t="shared" si="392"/>
        <v>23.540158760261669</v>
      </c>
      <c r="L5370">
        <f>INDEX('PB2'!$D$2:$AQ$224,MATCH(A5370,'PB2'!$B$2:$B$224,0),MATCH(G5370,'PB2'!$D$1:$AQ$1,0))</f>
        <v>2.4365420341491699</v>
      </c>
      <c r="M5370" s="16">
        <f t="shared" si="393"/>
        <v>0.41041770918973525</v>
      </c>
      <c r="N5370" s="6">
        <f>INDEX('ROA2'!$D$2:$AQ$224,MATCH(A5370,'ROA2'!$B$2:$B$224,0),MATCH(G5370,'ROA2'!$D$1:$AQ$1,0))</f>
        <v>3.33822798728943</v>
      </c>
      <c r="O5370" s="6">
        <v>15016.999936</v>
      </c>
      <c r="P5370" s="28">
        <v>2.813910751733498E-2</v>
      </c>
    </row>
    <row r="5371" spans="1:16" x14ac:dyDescent="0.3">
      <c r="A5371" t="s">
        <v>604</v>
      </c>
      <c r="B5371" t="e">
        <f>VLOOKUP(A5371,Sheet3!L:L,1,FALSE)</f>
        <v>#N/A</v>
      </c>
      <c r="C5371" t="str">
        <f>VLOOKUP(A5371,'ALL - prices'!B:C,2,FALSE)</f>
        <v>Pembina Pipeline Corp</v>
      </c>
      <c r="D5371" t="str">
        <f>VLOOKUP(A5371,'ALL - prices'!B:I,8,FALSE)</f>
        <v>Energy</v>
      </c>
      <c r="E5371">
        <v>2017</v>
      </c>
      <c r="F5371" t="s">
        <v>680</v>
      </c>
      <c r="G5371" t="str">
        <f t="shared" si="390"/>
        <v>2017-Q2</v>
      </c>
      <c r="H5371" s="4">
        <f>INDEX('ALL - prices'!$J$3:$DY$219,MATCH('COMBINED DATA'!A5371,'ALL - prices'!$B$3:$B$219,0),MATCH('COMBINED DATA'!G5371,'ALL - prices'!$J$1:$DY$1,0))</f>
        <v>26.424199999999999</v>
      </c>
      <c r="I5371" s="14">
        <f t="shared" si="391"/>
        <v>1.6587146477016479</v>
      </c>
      <c r="J5371" s="15">
        <f>INDEX(MarketCap2!$E$2:$AR$224,MATCH(A5371,MarketCap2!$B$2:$B$224,0),MATCH(G5371,MarketCap2!$E$1:$AR$1,0))</f>
        <v>17129629696</v>
      </c>
      <c r="K5371">
        <f t="shared" si="392"/>
        <v>23.564075531769156</v>
      </c>
      <c r="L5371">
        <f>INDEX('PB2'!$D$2:$AQ$224,MATCH(A5371,'PB2'!$B$2:$B$224,0),MATCH(G5371,'PB2'!$D$1:$AQ$1,0))</f>
        <v>2.5080718994140598</v>
      </c>
      <c r="M5371" s="16">
        <f t="shared" si="393"/>
        <v>0.39871265262914585</v>
      </c>
      <c r="N5371" s="6">
        <f>INDEX('ROA2'!$D$2:$AQ$224,MATCH(A5371,'ROA2'!$B$2:$B$224,0),MATCH(G5371,'ROA2'!$D$1:$AQ$1,0))</f>
        <v>3.94868111610413</v>
      </c>
      <c r="O5371" s="6">
        <v>15624.999936</v>
      </c>
      <c r="P5371" s="28">
        <v>4.0487447731983525E-2</v>
      </c>
    </row>
    <row r="5372" spans="1:16" x14ac:dyDescent="0.3">
      <c r="A5372" t="s">
        <v>604</v>
      </c>
      <c r="B5372" t="e">
        <f>VLOOKUP(A5372,Sheet3!L:L,1,FALSE)</f>
        <v>#N/A</v>
      </c>
      <c r="C5372" t="str">
        <f>VLOOKUP(A5372,'ALL - prices'!B:C,2,FALSE)</f>
        <v>Pembina Pipeline Corp</v>
      </c>
      <c r="D5372" t="str">
        <f>VLOOKUP(A5372,'ALL - prices'!B:I,8,FALSE)</f>
        <v>Energy</v>
      </c>
      <c r="E5372">
        <v>2017</v>
      </c>
      <c r="F5372" t="s">
        <v>681</v>
      </c>
      <c r="G5372" t="str">
        <f t="shared" si="390"/>
        <v>2017-Q3</v>
      </c>
      <c r="H5372" s="4">
        <f>INDEX('ALL - prices'!$J$3:$DY$219,MATCH('COMBINED DATA'!A5372,'ALL - prices'!$B$3:$B$219,0),MATCH('COMBINED DATA'!G5372,'ALL - prices'!$J$1:$DY$1,0))</f>
        <v>27.131599999999999</v>
      </c>
      <c r="I5372" s="14">
        <f t="shared" si="391"/>
        <v>1.6737520784154389</v>
      </c>
      <c r="J5372" s="15">
        <f>INDEX(MarketCap2!$E$2:$AR$224,MATCH(A5372,MarketCap2!$B$2:$B$224,0),MATCH(G5372,MarketCap2!$E$1:$AR$1,0))</f>
        <v>17375698944</v>
      </c>
      <c r="K5372">
        <f t="shared" si="392"/>
        <v>23.57833845458099</v>
      </c>
      <c r="L5372">
        <f>INDEX('PB2'!$D$2:$AQ$224,MATCH(A5372,'PB2'!$B$2:$B$224,0),MATCH(G5372,'PB2'!$D$1:$AQ$1,0))</f>
        <v>2.5854840278625502</v>
      </c>
      <c r="M5372" s="16">
        <f t="shared" si="393"/>
        <v>0.38677477378450936</v>
      </c>
      <c r="N5372" s="6">
        <f>INDEX('ROA2'!$D$2:$AQ$224,MATCH(A5372,'ROA2'!$B$2:$B$224,0),MATCH(G5372,'ROA2'!$D$1:$AQ$1,0))</f>
        <v>3.8435959815978999</v>
      </c>
      <c r="O5372" s="6">
        <v>15930.999808</v>
      </c>
      <c r="P5372" s="28">
        <v>1.9583991888216051E-2</v>
      </c>
    </row>
    <row r="5373" spans="1:16" x14ac:dyDescent="0.3">
      <c r="A5373" t="s">
        <v>604</v>
      </c>
      <c r="B5373" t="e">
        <f>VLOOKUP(A5373,Sheet3!L:L,1,FALSE)</f>
        <v>#N/A</v>
      </c>
      <c r="C5373" t="str">
        <f>VLOOKUP(A5373,'ALL - prices'!B:C,2,FALSE)</f>
        <v>Pembina Pipeline Corp</v>
      </c>
      <c r="D5373" t="str">
        <f>VLOOKUP(A5373,'ALL - prices'!B:I,8,FALSE)</f>
        <v>Energy</v>
      </c>
      <c r="E5373">
        <v>2017</v>
      </c>
      <c r="F5373" t="s">
        <v>682</v>
      </c>
      <c r="G5373" t="str">
        <f t="shared" si="390"/>
        <v>2017-Q4</v>
      </c>
      <c r="H5373" s="4">
        <f>INDEX('ALL - prices'!$J$3:$DY$219,MATCH('COMBINED DATA'!A5373,'ALL - prices'!$B$3:$B$219,0),MATCH('COMBINED DATA'!G5373,'ALL - prices'!$J$1:$DY$1,0))</f>
        <v>28.554600000000001</v>
      </c>
      <c r="I5373" s="14">
        <f t="shared" si="391"/>
        <v>1.7176287200672908</v>
      </c>
      <c r="J5373" s="15">
        <f>INDEX(MarketCap2!$E$2:$AR$224,MATCH(A5373,MarketCap2!$B$2:$B$224,0),MATCH(G5373,MarketCap2!$E$1:$AR$1,0))</f>
        <v>22891589632</v>
      </c>
      <c r="K5373">
        <f t="shared" si="392"/>
        <v>23.85403541507014</v>
      </c>
      <c r="L5373">
        <f>INDEX('PB2'!$D$2:$AQ$224,MATCH(A5373,'PB2'!$B$2:$B$224,0),MATCH(G5373,'PB2'!$D$1:$AQ$1,0))</f>
        <v>2.0156319141387899</v>
      </c>
      <c r="M5373" s="16">
        <f t="shared" si="393"/>
        <v>0.49612232917400773</v>
      </c>
      <c r="N5373" s="6">
        <f>INDEX('ROA2'!$D$2:$AQ$224,MATCH(A5373,'ROA2'!$B$2:$B$224,0),MATCH(G5373,'ROA2'!$D$1:$AQ$1,0))</f>
        <v>3.68630790710449</v>
      </c>
      <c r="O5373" s="6">
        <v>16264.999936</v>
      </c>
      <c r="P5373" s="28">
        <v>2.0965421632374654E-2</v>
      </c>
    </row>
    <row r="5374" spans="1:16" x14ac:dyDescent="0.3">
      <c r="A5374" t="s">
        <v>604</v>
      </c>
      <c r="B5374" t="e">
        <f>VLOOKUP(A5374,Sheet3!L:L,1,FALSE)</f>
        <v>#N/A</v>
      </c>
      <c r="C5374" t="str">
        <f>VLOOKUP(A5374,'ALL - prices'!B:C,2,FALSE)</f>
        <v>Pembina Pipeline Corp</v>
      </c>
      <c r="D5374" t="str">
        <f>VLOOKUP(A5374,'ALL - prices'!B:I,8,FALSE)</f>
        <v>Energy</v>
      </c>
      <c r="E5374">
        <v>2018</v>
      </c>
      <c r="F5374" t="s">
        <v>679</v>
      </c>
      <c r="G5374" t="str">
        <f t="shared" si="390"/>
        <v>2018-Q1</v>
      </c>
      <c r="H5374" s="4">
        <f>INDEX('ALL - prices'!$J$3:$DY$219,MATCH('COMBINED DATA'!A5374,'ALL - prices'!$B$3:$B$219,0),MATCH('COMBINED DATA'!G5374,'ALL - prices'!$J$1:$DY$1,0))</f>
        <v>25.549499999999998</v>
      </c>
      <c r="I5374" s="14">
        <f t="shared" si="391"/>
        <v>2.5368191860083358</v>
      </c>
      <c r="J5374" s="15">
        <f>INDEX(MarketCap2!$E$2:$AR$224,MATCH(A5374,MarketCap2!$B$2:$B$224,0),MATCH(G5374,MarketCap2!$E$1:$AR$1,0))</f>
        <v>20220653568</v>
      </c>
      <c r="K5374">
        <f t="shared" si="392"/>
        <v>23.729970372865029</v>
      </c>
      <c r="L5374">
        <f>INDEX('PB2'!$D$2:$AQ$224,MATCH(A5374,'PB2'!$B$2:$B$224,0),MATCH(G5374,'PB2'!$D$1:$AQ$1,0))</f>
        <v>1.75709104537964</v>
      </c>
      <c r="M5374" s="16">
        <f t="shared" si="393"/>
        <v>0.56912247241231506</v>
      </c>
      <c r="N5374" s="6">
        <f>INDEX('ROA2'!$D$2:$AQ$224,MATCH(A5374,'ROA2'!$B$2:$B$224,0),MATCH(G5374,'ROA2'!$D$1:$AQ$1,0))</f>
        <v>4.3515758514404297</v>
      </c>
      <c r="O5374" s="6">
        <v>25565.999103999999</v>
      </c>
      <c r="P5374" s="28">
        <v>0.57184132828760181</v>
      </c>
    </row>
    <row r="5375" spans="1:16" x14ac:dyDescent="0.3">
      <c r="A5375" t="s">
        <v>604</v>
      </c>
      <c r="B5375" t="e">
        <f>VLOOKUP(A5375,Sheet3!L:L,1,FALSE)</f>
        <v>#N/A</v>
      </c>
      <c r="C5375" t="str">
        <f>VLOOKUP(A5375,'ALL - prices'!B:C,2,FALSE)</f>
        <v>Pembina Pipeline Corp</v>
      </c>
      <c r="D5375" t="str">
        <f>VLOOKUP(A5375,'ALL - prices'!B:I,8,FALSE)</f>
        <v>Energy</v>
      </c>
      <c r="E5375">
        <v>2018</v>
      </c>
      <c r="F5375" t="s">
        <v>680</v>
      </c>
      <c r="G5375" t="str">
        <f t="shared" si="390"/>
        <v>2018-Q2</v>
      </c>
      <c r="H5375" s="4">
        <f>INDEX('ALL - prices'!$J$3:$DY$219,MATCH('COMBINED DATA'!A5375,'ALL - prices'!$B$3:$B$219,0),MATCH('COMBINED DATA'!G5375,'ALL - prices'!$J$1:$DY$1,0))</f>
        <v>29.31</v>
      </c>
      <c r="I5375" s="14">
        <f t="shared" si="391"/>
        <v>3.1070370564253014</v>
      </c>
      <c r="J5375" s="15">
        <f>INDEX(MarketCap2!$E$2:$AR$224,MATCH(A5375,MarketCap2!$B$2:$B$224,0),MATCH(G5375,MarketCap2!$E$1:$AR$1,0))</f>
        <v>22918473728</v>
      </c>
      <c r="K5375">
        <f t="shared" si="392"/>
        <v>23.855209135301656</v>
      </c>
      <c r="L5375">
        <f>INDEX('PB2'!$D$2:$AQ$224,MATCH(A5375,'PB2'!$B$2:$B$224,0),MATCH(G5375,'PB2'!$D$1:$AQ$1,0))</f>
        <v>1.9855600595474201</v>
      </c>
      <c r="M5375" s="16">
        <f t="shared" si="393"/>
        <v>0.50363623864791862</v>
      </c>
      <c r="N5375" s="6">
        <f>INDEX('ROA2'!$D$2:$AQ$224,MATCH(A5375,'ROA2'!$B$2:$B$224,0),MATCH(G5375,'ROA2'!$D$1:$AQ$1,0))</f>
        <v>4.8264079093933097</v>
      </c>
      <c r="O5375" s="6">
        <v>25937.999872</v>
      </c>
      <c r="P5375" s="28">
        <v>1.4550605532243773E-2</v>
      </c>
    </row>
    <row r="5376" spans="1:16" x14ac:dyDescent="0.3">
      <c r="A5376" t="s">
        <v>604</v>
      </c>
      <c r="B5376" t="e">
        <f>VLOOKUP(A5376,Sheet3!L:L,1,FALSE)</f>
        <v>#N/A</v>
      </c>
      <c r="C5376" t="str">
        <f>VLOOKUP(A5376,'ALL - prices'!B:C,2,FALSE)</f>
        <v>Pembina Pipeline Corp</v>
      </c>
      <c r="D5376" t="str">
        <f>VLOOKUP(A5376,'ALL - prices'!B:I,8,FALSE)</f>
        <v>Energy</v>
      </c>
      <c r="E5376">
        <v>2018</v>
      </c>
      <c r="F5376" t="s">
        <v>681</v>
      </c>
      <c r="G5376" t="str">
        <f t="shared" si="390"/>
        <v>2018-Q3</v>
      </c>
      <c r="H5376" s="4">
        <f>INDEX('ALL - prices'!$J$3:$DY$219,MATCH('COMBINED DATA'!A5376,'ALL - prices'!$B$3:$B$219,0),MATCH('COMBINED DATA'!G5376,'ALL - prices'!$J$1:$DY$1,0))</f>
        <v>28.613099999999999</v>
      </c>
      <c r="I5376" s="14">
        <f t="shared" si="391"/>
        <v>3.2132531998998566</v>
      </c>
      <c r="J5376" s="15">
        <f>INDEX(MarketCap2!$E$2:$AR$224,MATCH(A5376,MarketCap2!$B$2:$B$224,0),MATCH(G5376,MarketCap2!$E$1:$AR$1,0))</f>
        <v>22134784000</v>
      </c>
      <c r="K5376">
        <f t="shared" si="392"/>
        <v>23.820416144781571</v>
      </c>
      <c r="L5376">
        <f>INDEX('PB2'!$D$2:$AQ$224,MATCH(A5376,'PB2'!$B$2:$B$224,0),MATCH(G5376,'PB2'!$D$1:$AQ$1,0))</f>
        <v>1.91748702526093</v>
      </c>
      <c r="M5376" s="16">
        <f t="shared" si="393"/>
        <v>0.52151591474989034</v>
      </c>
      <c r="N5376" s="6">
        <f>INDEX('ROA2'!$D$2:$AQ$224,MATCH(A5376,'ROA2'!$B$2:$B$224,0),MATCH(G5376,'ROA2'!$D$1:$AQ$1,0))</f>
        <v>5.4138069152831996</v>
      </c>
      <c r="O5376" s="6">
        <v>25888</v>
      </c>
      <c r="P5376" s="28">
        <v>-1.9276687580670031E-3</v>
      </c>
    </row>
    <row r="5377" spans="1:16" x14ac:dyDescent="0.3">
      <c r="A5377" t="s">
        <v>604</v>
      </c>
      <c r="B5377" t="e">
        <f>VLOOKUP(A5377,Sheet3!L:L,1,FALSE)</f>
        <v>#N/A</v>
      </c>
      <c r="C5377" t="str">
        <f>VLOOKUP(A5377,'ALL - prices'!B:C,2,FALSE)</f>
        <v>Pembina Pipeline Corp</v>
      </c>
      <c r="D5377" t="str">
        <f>VLOOKUP(A5377,'ALL - prices'!B:I,8,FALSE)</f>
        <v>Energy</v>
      </c>
      <c r="E5377">
        <v>2018</v>
      </c>
      <c r="F5377" t="s">
        <v>682</v>
      </c>
      <c r="G5377" t="str">
        <f t="shared" si="390"/>
        <v>2018-Q4</v>
      </c>
      <c r="H5377" s="4">
        <f>INDEX('ALL - prices'!$J$3:$DY$219,MATCH('COMBINED DATA'!A5377,'ALL - prices'!$B$3:$B$219,0),MATCH('COMBINED DATA'!G5377,'ALL - prices'!$J$1:$DY$1,0))</f>
        <v>26.761800000000001</v>
      </c>
      <c r="I5377" s="14">
        <f t="shared" si="391"/>
        <v>0.37028055466992588</v>
      </c>
      <c r="J5377" s="15">
        <f>INDEX(MarketCap2!$E$2:$AR$224,MATCH(A5377,MarketCap2!$B$2:$B$224,0),MATCH(G5377,MarketCap2!$E$1:$AR$1,0))</f>
        <v>20430168064</v>
      </c>
      <c r="K5377">
        <f t="shared" si="392"/>
        <v>23.740278472075929</v>
      </c>
      <c r="L5377">
        <f>INDEX('PB2'!$D$2:$AQ$224,MATCH(A5377,'PB2'!$B$2:$B$224,0),MATCH(G5377,'PB2'!$D$1:$AQ$1,0))</f>
        <v>1.7262879610061601</v>
      </c>
      <c r="M5377" s="16">
        <f t="shared" si="393"/>
        <v>0.5792776307245715</v>
      </c>
      <c r="N5377" s="6">
        <f>INDEX('ROA2'!$D$2:$AQ$224,MATCH(A5377,'ROA2'!$B$2:$B$224,0),MATCH(G5377,'ROA2'!$D$1:$AQ$1,0))</f>
        <v>6.3915090560913104</v>
      </c>
      <c r="O5377" s="6">
        <v>26134.999039999999</v>
      </c>
      <c r="P5377" s="28">
        <v>9.5410630407910535E-3</v>
      </c>
    </row>
    <row r="5378" spans="1:16" x14ac:dyDescent="0.3">
      <c r="A5378" t="s">
        <v>604</v>
      </c>
      <c r="B5378" t="e">
        <f>VLOOKUP(A5378,Sheet3!L:L,1,FALSE)</f>
        <v>#N/A</v>
      </c>
      <c r="C5378" t="str">
        <f>VLOOKUP(A5378,'ALL - prices'!B:C,2,FALSE)</f>
        <v>Pembina Pipeline Corp</v>
      </c>
      <c r="D5378" t="str">
        <f>VLOOKUP(A5378,'ALL - prices'!B:I,8,FALSE)</f>
        <v>Energy</v>
      </c>
      <c r="E5378">
        <v>2019</v>
      </c>
      <c r="F5378" t="s">
        <v>679</v>
      </c>
      <c r="G5378" t="str">
        <f t="shared" si="390"/>
        <v>2019-Q1</v>
      </c>
      <c r="H5378" s="4">
        <f>INDEX('ALL - prices'!$J$3:$DY$219,MATCH('COMBINED DATA'!A5378,'ALL - prices'!$B$3:$B$219,0),MATCH('COMBINED DATA'!G5378,'ALL - prices'!$J$1:$DY$1,0))</f>
        <v>32.823599999999999</v>
      </c>
      <c r="I5378" s="14">
        <f t="shared" si="391"/>
        <v>7.3502510805187473</v>
      </c>
      <c r="J5378" s="15">
        <f>INDEX(MarketCap2!$E$2:$AR$224,MATCH(A5378,MarketCap2!$B$2:$B$224,0),MATCH(G5378,MarketCap2!$E$1:$AR$1,0))</f>
        <v>24757268480</v>
      </c>
      <c r="K5378">
        <f t="shared" si="392"/>
        <v>23.932384958806363</v>
      </c>
      <c r="L5378">
        <f>INDEX('PB2'!$D$2:$AQ$224,MATCH(A5378,'PB2'!$B$2:$B$224,0),MATCH(G5378,'PB2'!$D$1:$AQ$1,0))</f>
        <v>2.09698510169983</v>
      </c>
      <c r="M5378" s="16">
        <f t="shared" si="393"/>
        <v>0.47687510950334999</v>
      </c>
      <c r="N5378" s="6">
        <f>INDEX('ROA2'!$D$2:$AQ$224,MATCH(A5378,'ROA2'!$B$2:$B$224,0),MATCH(G5378,'ROA2'!$D$1:$AQ$1,0))</f>
        <v>4.8937392234802202</v>
      </c>
      <c r="O5378" s="6">
        <v>26663.999488000001</v>
      </c>
      <c r="P5378" s="28">
        <v>2.0241073940364781E-2</v>
      </c>
    </row>
    <row r="5379" spans="1:16" x14ac:dyDescent="0.3">
      <c r="A5379" t="s">
        <v>604</v>
      </c>
      <c r="B5379" t="e">
        <f>VLOOKUP(A5379,Sheet3!L:L,1,FALSE)</f>
        <v>#N/A</v>
      </c>
      <c r="C5379" t="str">
        <f>VLOOKUP(A5379,'ALL - prices'!B:C,2,FALSE)</f>
        <v>Pembina Pipeline Corp</v>
      </c>
      <c r="D5379" t="str">
        <f>VLOOKUP(A5379,'ALL - prices'!B:I,8,FALSE)</f>
        <v>Energy</v>
      </c>
      <c r="E5379">
        <v>2019</v>
      </c>
      <c r="F5379" t="s">
        <v>680</v>
      </c>
      <c r="G5379" t="str">
        <f t="shared" si="390"/>
        <v>2019-Q2</v>
      </c>
      <c r="H5379" s="4">
        <f>INDEX('ALL - prices'!$J$3:$DY$219,MATCH('COMBINED DATA'!A5379,'ALL - prices'!$B$3:$B$219,0),MATCH('COMBINED DATA'!G5379,'ALL - prices'!$J$1:$DY$1,0))</f>
        <v>32.988500000000002</v>
      </c>
      <c r="I5379" s="14">
        <f t="shared" si="391"/>
        <v>7.3032006688278006</v>
      </c>
      <c r="J5379" s="15">
        <f>INDEX(MarketCap2!$E$2:$AR$224,MATCH(A5379,MarketCap2!$B$2:$B$224,0),MATCH(G5379,MarketCap2!$E$1:$AR$1,0))</f>
        <v>24847958016</v>
      </c>
      <c r="K5379">
        <f t="shared" si="392"/>
        <v>23.936041413718346</v>
      </c>
      <c r="L5379">
        <f>INDEX('PB2'!$D$2:$AQ$224,MATCH(A5379,'PB2'!$B$2:$B$224,0),MATCH(G5379,'PB2'!$D$1:$AQ$1,0))</f>
        <v>2.0372300148010201</v>
      </c>
      <c r="M5379" s="16">
        <f t="shared" si="393"/>
        <v>0.49086258926814008</v>
      </c>
      <c r="N5379" s="6">
        <f>INDEX('ROA2'!$D$2:$AQ$224,MATCH(A5379,'ROA2'!$B$2:$B$224,0),MATCH(G5379,'ROA2'!$D$1:$AQ$1,0))</f>
        <v>4.7446150779724103</v>
      </c>
      <c r="O5379" s="6">
        <v>27217.000447999999</v>
      </c>
      <c r="P5379" s="28">
        <v>2.0739610359236351E-2</v>
      </c>
    </row>
    <row r="5380" spans="1:16" x14ac:dyDescent="0.3">
      <c r="A5380" t="s">
        <v>604</v>
      </c>
      <c r="B5380" t="e">
        <f>VLOOKUP(A5380,Sheet3!L:L,1,FALSE)</f>
        <v>#N/A</v>
      </c>
      <c r="C5380" t="str">
        <f>VLOOKUP(A5380,'ALL - prices'!B:C,2,FALSE)</f>
        <v>Pembina Pipeline Corp</v>
      </c>
      <c r="D5380" t="str">
        <f>VLOOKUP(A5380,'ALL - prices'!B:I,8,FALSE)</f>
        <v>Energy</v>
      </c>
      <c r="E5380">
        <v>2019</v>
      </c>
      <c r="F5380" t="s">
        <v>681</v>
      </c>
      <c r="G5380" t="str">
        <f t="shared" si="390"/>
        <v>2019-Q3</v>
      </c>
      <c r="H5380" s="4">
        <f>INDEX('ALL - prices'!$J$3:$DY$219,MATCH('COMBINED DATA'!A5380,'ALL - prices'!$B$3:$B$219,0),MATCH('COMBINED DATA'!G5380,'ALL - prices'!$J$1:$DY$1,0))</f>
        <v>33.637300000000003</v>
      </c>
      <c r="I5380" s="14">
        <f t="shared" si="391"/>
        <v>6.5078201800474815</v>
      </c>
      <c r="J5380" s="15">
        <f>INDEX(MarketCap2!$E$2:$AR$224,MATCH(A5380,MarketCap2!$B$2:$B$224,0),MATCH(G5380,MarketCap2!$E$1:$AR$1,0))</f>
        <v>25119764480</v>
      </c>
      <c r="K5380">
        <f t="shared" si="392"/>
        <v>23.946920802706277</v>
      </c>
      <c r="L5380">
        <f>INDEX('PB2'!$D$2:$AQ$224,MATCH(A5380,'PB2'!$B$2:$B$224,0),MATCH(G5380,'PB2'!$D$1:$AQ$1,0))</f>
        <v>2.0389490127563499</v>
      </c>
      <c r="M5380" s="16">
        <f t="shared" si="393"/>
        <v>0.49044875263857218</v>
      </c>
      <c r="N5380" s="6">
        <f>INDEX('ROA2'!$D$2:$AQ$224,MATCH(A5380,'ROA2'!$B$2:$B$224,0),MATCH(G5380,'ROA2'!$D$1:$AQ$1,0))</f>
        <v>6.2815670967102104</v>
      </c>
      <c r="O5380" s="6">
        <v>27569.999872</v>
      </c>
      <c r="P5380" s="28">
        <v>1.2969813652846565E-2</v>
      </c>
    </row>
    <row r="5381" spans="1:16" x14ac:dyDescent="0.3">
      <c r="A5381" t="s">
        <v>604</v>
      </c>
      <c r="B5381" t="e">
        <f>VLOOKUP(A5381,Sheet3!L:L,1,FALSE)</f>
        <v>#N/A</v>
      </c>
      <c r="C5381" t="str">
        <f>VLOOKUP(A5381,'ALL - prices'!B:C,2,FALSE)</f>
        <v>Pembina Pipeline Corp</v>
      </c>
      <c r="D5381" t="str">
        <f>VLOOKUP(A5381,'ALL - prices'!B:I,8,FALSE)</f>
        <v>Energy</v>
      </c>
      <c r="E5381">
        <v>2019</v>
      </c>
      <c r="F5381" t="s">
        <v>682</v>
      </c>
      <c r="G5381" t="str">
        <f t="shared" si="390"/>
        <v>2019-Q4</v>
      </c>
      <c r="H5381" s="4">
        <f>INDEX('ALL - prices'!$J$3:$DY$219,MATCH('COMBINED DATA'!A5381,'ALL - prices'!$B$3:$B$219,0),MATCH('COMBINED DATA'!G5381,'ALL - prices'!$J$1:$DY$1,0))</f>
        <v>33.384300000000003</v>
      </c>
      <c r="I5381" s="14">
        <f t="shared" si="391"/>
        <v>2.4817028193023702</v>
      </c>
      <c r="J5381" s="15">
        <f>INDEX(MarketCap2!$E$2:$AR$224,MATCH(A5381,MarketCap2!$B$2:$B$224,0),MATCH(G5381,MarketCap2!$E$1:$AR$1,0))</f>
        <v>24633366528</v>
      </c>
      <c r="K5381">
        <f t="shared" si="392"/>
        <v>23.927367723782293</v>
      </c>
      <c r="L5381">
        <f>INDEX('PB2'!$D$2:$AQ$224,MATCH(A5381,'PB2'!$B$2:$B$224,0),MATCH(G5381,'PB2'!$D$1:$AQ$1,0))</f>
        <v>1.90407502651215</v>
      </c>
      <c r="M5381" s="16">
        <f t="shared" si="393"/>
        <v>0.52518938911340163</v>
      </c>
      <c r="N5381" s="6">
        <f>INDEX('ROA2'!$D$2:$AQ$224,MATCH(A5381,'ROA2'!$B$2:$B$224,0),MATCH(G5381,'ROA2'!$D$1:$AQ$1,0))</f>
        <v>6.3037571907043501</v>
      </c>
      <c r="O5381" s="6">
        <v>28277.000192</v>
      </c>
      <c r="P5381" s="28">
        <v>2.5643827467624558E-2</v>
      </c>
    </row>
    <row r="5382" spans="1:16" x14ac:dyDescent="0.3">
      <c r="A5382" t="s">
        <v>604</v>
      </c>
      <c r="B5382" t="e">
        <f>VLOOKUP(A5382,Sheet3!L:L,1,FALSE)</f>
        <v>#N/A</v>
      </c>
      <c r="C5382" t="str">
        <f>VLOOKUP(A5382,'ALL - prices'!B:C,2,FALSE)</f>
        <v>Pembina Pipeline Corp</v>
      </c>
      <c r="D5382" t="str">
        <f>VLOOKUP(A5382,'ALL - prices'!B:I,8,FALSE)</f>
        <v>Energy</v>
      </c>
      <c r="E5382">
        <v>2020</v>
      </c>
      <c r="F5382" t="s">
        <v>679</v>
      </c>
      <c r="G5382" t="str">
        <f t="shared" si="390"/>
        <v>2020-Q1</v>
      </c>
      <c r="H5382" s="4">
        <f>INDEX('ALL - prices'!$J$3:$DY$219,MATCH('COMBINED DATA'!A5382,'ALL - prices'!$B$3:$B$219,0),MATCH('COMBINED DATA'!G5382,'ALL - prices'!$J$1:$DY$1,0))</f>
        <v>18.645900000000001</v>
      </c>
      <c r="I5382" s="14">
        <f t="shared" si="391"/>
        <v>2.9686023797684</v>
      </c>
      <c r="J5382" s="15">
        <f>INDEX(MarketCap2!$E$2:$AR$224,MATCH(A5382,MarketCap2!$B$2:$B$224,0),MATCH(G5382,MarketCap2!$E$1:$AR$1,0))</f>
        <v>14460702720</v>
      </c>
      <c r="K5382">
        <f t="shared" si="392"/>
        <v>23.394700650006584</v>
      </c>
      <c r="L5382">
        <f>INDEX('PB2'!$D$2:$AQ$224,MATCH(A5382,'PB2'!$B$2:$B$224,0),MATCH(G5382,'PB2'!$D$1:$AQ$1,0))</f>
        <v>1.0189470052719101</v>
      </c>
      <c r="M5382" s="16">
        <f t="shared" si="393"/>
        <v>0.9814053084469746</v>
      </c>
      <c r="N5382" s="6">
        <f>INDEX('ROA2'!$D$2:$AQ$224,MATCH(A5382,'ROA2'!$B$2:$B$224,0),MATCH(G5382,'ROA2'!$D$1:$AQ$1,0))</f>
        <v>5.0724520683288601</v>
      </c>
      <c r="O5382" s="6">
        <v>32754.999296000002</v>
      </c>
      <c r="P5382" s="28">
        <v>0.15836188681948296</v>
      </c>
    </row>
    <row r="5383" spans="1:16" x14ac:dyDescent="0.3">
      <c r="A5383" t="s">
        <v>604</v>
      </c>
      <c r="B5383" t="e">
        <f>VLOOKUP(A5383,Sheet3!L:L,1,FALSE)</f>
        <v>#N/A</v>
      </c>
      <c r="C5383" t="str">
        <f>VLOOKUP(A5383,'ALL - prices'!B:C,2,FALSE)</f>
        <v>Pembina Pipeline Corp</v>
      </c>
      <c r="D5383" t="str">
        <f>VLOOKUP(A5383,'ALL - prices'!B:I,8,FALSE)</f>
        <v>Energy</v>
      </c>
      <c r="E5383">
        <v>2020</v>
      </c>
      <c r="F5383" t="s">
        <v>680</v>
      </c>
      <c r="G5383" t="str">
        <f t="shared" si="390"/>
        <v>2020-Q2</v>
      </c>
      <c r="H5383" s="4">
        <f>INDEX('ALL - prices'!$J$3:$DY$219,MATCH('COMBINED DATA'!A5383,'ALL - prices'!$B$3:$B$219,0),MATCH('COMBINED DATA'!G5383,'ALL - prices'!$J$1:$DY$1,0))</f>
        <v>24.446000000000002</v>
      </c>
      <c r="I5383" s="14">
        <f t="shared" si="391"/>
        <v>4.5279593338684796</v>
      </c>
      <c r="J5383" s="15">
        <f>INDEX(MarketCap2!$E$2:$AR$224,MATCH(A5383,MarketCap2!$B$2:$B$224,0),MATCH(G5383,MarketCap2!$E$1:$AR$1,0))</f>
        <v>18659667968</v>
      </c>
      <c r="K5383">
        <f t="shared" si="392"/>
        <v>23.649630238423804</v>
      </c>
      <c r="L5383">
        <f>INDEX('PB2'!$D$2:$AQ$224,MATCH(A5383,'PB2'!$B$2:$B$224,0),MATCH(G5383,'PB2'!$D$1:$AQ$1,0))</f>
        <v>1.3411159515380899</v>
      </c>
      <c r="M5383" s="16">
        <f t="shared" si="393"/>
        <v>0.74564768158422601</v>
      </c>
      <c r="N5383" s="6">
        <f>INDEX('ROA2'!$D$2:$AQ$224,MATCH(A5383,'ROA2'!$B$2:$B$224,0),MATCH(G5383,'ROA2'!$D$1:$AQ$1,0))</f>
        <v>4.93420505523682</v>
      </c>
      <c r="O5383" s="6">
        <v>34109.999104000002</v>
      </c>
      <c r="P5383" s="28">
        <v>4.1367725144951274E-2</v>
      </c>
    </row>
    <row r="5384" spans="1:16" x14ac:dyDescent="0.3">
      <c r="A5384" t="s">
        <v>604</v>
      </c>
      <c r="B5384" t="e">
        <f>VLOOKUP(A5384,Sheet3!L:L,1,FALSE)</f>
        <v>#N/A</v>
      </c>
      <c r="C5384" t="str">
        <f>VLOOKUP(A5384,'ALL - prices'!B:C,2,FALSE)</f>
        <v>Pembina Pipeline Corp</v>
      </c>
      <c r="D5384" t="str">
        <f>VLOOKUP(A5384,'ALL - prices'!B:I,8,FALSE)</f>
        <v>Energy</v>
      </c>
      <c r="E5384">
        <v>2020</v>
      </c>
      <c r="F5384" t="s">
        <v>681</v>
      </c>
      <c r="G5384" t="str">
        <f t="shared" si="390"/>
        <v>2020-Q3</v>
      </c>
      <c r="H5384" s="4">
        <f>INDEX('ALL - prices'!$J$3:$DY$219,MATCH('COMBINED DATA'!A5384,'ALL - prices'!$B$3:$B$219,0),MATCH('COMBINED DATA'!G5384,'ALL - prices'!$J$1:$DY$1,0))</f>
        <v>20.758700000000001</v>
      </c>
      <c r="I5384" s="14">
        <f t="shared" si="391"/>
        <v>4.057050151279884</v>
      </c>
      <c r="J5384" s="15">
        <f>INDEX(MarketCap2!$E$2:$AR$224,MATCH(A5384,MarketCap2!$B$2:$B$224,0),MATCH(G5384,MarketCap2!$E$1:$AR$1,0))</f>
        <v>15538394112</v>
      </c>
      <c r="K5384">
        <f t="shared" si="392"/>
        <v>23.466579837549933</v>
      </c>
      <c r="L5384">
        <f>INDEX('PB2'!$D$2:$AQ$224,MATCH(A5384,'PB2'!$B$2:$B$224,0),MATCH(G5384,'PB2'!$D$1:$AQ$1,0))</f>
        <v>1.12974298000336</v>
      </c>
      <c r="M5384" s="16">
        <f t="shared" si="393"/>
        <v>0.88515708236312818</v>
      </c>
      <c r="N5384" s="6">
        <f>INDEX('ROA2'!$D$2:$AQ$224,MATCH(A5384,'ROA2'!$B$2:$B$224,0),MATCH(G5384,'ROA2'!$D$1:$AQ$1,0))</f>
        <v>3.60815501213074</v>
      </c>
      <c r="O5384" s="6">
        <v>33791.000575999999</v>
      </c>
      <c r="P5384" s="28">
        <v>-9.3520532506433125E-3</v>
      </c>
    </row>
    <row r="5385" spans="1:16" x14ac:dyDescent="0.3">
      <c r="A5385" t="s">
        <v>604</v>
      </c>
      <c r="B5385" t="e">
        <f>VLOOKUP(A5385,Sheet3!L:L,1,FALSE)</f>
        <v>#N/A</v>
      </c>
      <c r="C5385" t="str">
        <f>VLOOKUP(A5385,'ALL - prices'!B:C,2,FALSE)</f>
        <v>Pembina Pipeline Corp</v>
      </c>
      <c r="D5385" t="str">
        <f>VLOOKUP(A5385,'ALL - prices'!B:I,8,FALSE)</f>
        <v>Energy</v>
      </c>
      <c r="E5385">
        <v>2020</v>
      </c>
      <c r="F5385" t="s">
        <v>682</v>
      </c>
      <c r="G5385" t="str">
        <f t="shared" si="390"/>
        <v>2020-Q4</v>
      </c>
      <c r="H5385" s="4">
        <f>INDEX('ALL - prices'!$J$3:$DY$219,MATCH('COMBINED DATA'!A5385,'ALL - prices'!$B$3:$B$219,0),MATCH('COMBINED DATA'!G5385,'ALL - prices'!$J$1:$DY$1,0))</f>
        <v>22.570799999999998</v>
      </c>
      <c r="I5385" s="14">
        <f t="shared" si="391"/>
        <v>1.7038707022541351</v>
      </c>
      <c r="J5385" s="15">
        <f>INDEX(MarketCap2!$E$2:$AR$224,MATCH(A5385,MarketCap2!$B$2:$B$224,0),MATCH(G5385,MarketCap2!$E$1:$AR$1,0))</f>
        <v>16550093824</v>
      </c>
      <c r="K5385">
        <f t="shared" si="392"/>
        <v>23.529657607877279</v>
      </c>
      <c r="L5385">
        <f>INDEX('PB2'!$D$2:$AQ$224,MATCH(A5385,'PB2'!$B$2:$B$224,0),MATCH(G5385,'PB2'!$D$1:$AQ$1,0))</f>
        <v>1.3785489797592201</v>
      </c>
      <c r="M5385" s="16">
        <f t="shared" si="393"/>
        <v>0.72540041353819862</v>
      </c>
      <c r="N5385" s="6">
        <f>INDEX('ROA2'!$D$2:$AQ$224,MATCH(A5385,'ROA2'!$B$2:$B$224,0),MATCH(G5385,'ROA2'!$D$1:$AQ$1,0))</f>
        <v>3.4044189453125</v>
      </c>
      <c r="O5385" s="6">
        <v>33994.999808</v>
      </c>
      <c r="P5385" s="28">
        <v>6.037087642349722E-3</v>
      </c>
    </row>
    <row r="5386" spans="1:16" x14ac:dyDescent="0.3">
      <c r="A5386" t="s">
        <v>604</v>
      </c>
      <c r="B5386" t="e">
        <f>VLOOKUP(A5386,Sheet3!L:L,1,FALSE)</f>
        <v>#N/A</v>
      </c>
      <c r="C5386" t="str">
        <f>VLOOKUP(A5386,'ALL - prices'!B:C,2,FALSE)</f>
        <v>Pembina Pipeline Corp</v>
      </c>
      <c r="D5386" t="str">
        <f>VLOOKUP(A5386,'ALL - prices'!B:I,8,FALSE)</f>
        <v>Energy</v>
      </c>
      <c r="E5386">
        <v>2021</v>
      </c>
      <c r="F5386" t="s">
        <v>679</v>
      </c>
      <c r="G5386" t="str">
        <f t="shared" si="390"/>
        <v>2021-Q1</v>
      </c>
      <c r="H5386" s="4">
        <f>INDEX('ALL - prices'!$J$3:$DY$219,MATCH('COMBINED DATA'!A5386,'ALL - prices'!$B$3:$B$219,0),MATCH('COMBINED DATA'!G5386,'ALL - prices'!$J$1:$DY$1,0))</f>
        <v>27.709</v>
      </c>
      <c r="I5386" s="14">
        <f t="shared" si="391"/>
        <v>3.6311077899864119</v>
      </c>
      <c r="J5386" s="15">
        <f>INDEX(MarketCap2!$E$2:$AR$224,MATCH(A5386,MarketCap2!$B$2:$B$224,0),MATCH(G5386,MarketCap2!$E$1:$AR$1,0))</f>
        <v>19963471872</v>
      </c>
      <c r="K5386">
        <f t="shared" si="392"/>
        <v>23.71717003418663</v>
      </c>
      <c r="L5386">
        <f>INDEX('PB2'!$D$2:$AQ$224,MATCH(A5386,'PB2'!$B$2:$B$224,0),MATCH(G5386,'PB2'!$D$1:$AQ$1,0))</f>
        <v>1.6777310371398899</v>
      </c>
      <c r="M5386" s="16">
        <f t="shared" si="393"/>
        <v>0.59604309502716768</v>
      </c>
      <c r="N5386" s="6">
        <f>INDEX('ROA2'!$D$2:$AQ$224,MATCH(A5386,'ROA2'!$B$2:$B$224,0),MATCH(G5386,'ROA2'!$D$1:$AQ$1,0))</f>
        <v>-0.93811798095703103</v>
      </c>
      <c r="O5386" s="6">
        <v>31416.000511999999</v>
      </c>
      <c r="P5386" s="28">
        <v>-7.5864077380964984E-2</v>
      </c>
    </row>
    <row r="5387" spans="1:16" x14ac:dyDescent="0.3">
      <c r="A5387" t="s">
        <v>604</v>
      </c>
      <c r="B5387" t="e">
        <f>VLOOKUP(A5387,Sheet3!L:L,1,FALSE)</f>
        <v>#N/A</v>
      </c>
      <c r="C5387" t="str">
        <f>VLOOKUP(A5387,'ALL - prices'!B:C,2,FALSE)</f>
        <v>Pembina Pipeline Corp</v>
      </c>
      <c r="D5387" t="str">
        <f>VLOOKUP(A5387,'ALL - prices'!B:I,8,FALSE)</f>
        <v>Energy</v>
      </c>
      <c r="E5387">
        <v>2021</v>
      </c>
      <c r="F5387" t="s">
        <v>680</v>
      </c>
      <c r="G5387" t="str">
        <f t="shared" si="390"/>
        <v>2021-Q2</v>
      </c>
      <c r="H5387" s="4">
        <f>INDEX('ALL - prices'!$J$3:$DY$219,MATCH('COMBINED DATA'!A5387,'ALL - prices'!$B$3:$B$219,0),MATCH('COMBINED DATA'!G5387,'ALL - prices'!$J$1:$DY$1,0))</f>
        <v>30.560400000000001</v>
      </c>
      <c r="I5387" s="14">
        <f t="shared" si="391"/>
        <v>3.8600288974522812</v>
      </c>
      <c r="J5387" s="15">
        <f>INDEX(MarketCap2!$E$2:$AR$224,MATCH(A5387,MarketCap2!$B$2:$B$224,0),MATCH(G5387,MarketCap2!$E$1:$AR$1,0))</f>
        <v>21668438016</v>
      </c>
      <c r="K5387">
        <f t="shared" si="392"/>
        <v>23.799122569416831</v>
      </c>
      <c r="L5387">
        <f>INDEX('PB2'!$D$2:$AQ$224,MATCH(A5387,'PB2'!$B$2:$B$224,0),MATCH(G5387,'PB2'!$D$1:$AQ$1,0))</f>
        <v>1.8477189540862999</v>
      </c>
      <c r="M5387" s="16">
        <f t="shared" si="393"/>
        <v>0.54120784862246629</v>
      </c>
      <c r="N5387" s="6">
        <f>INDEX('ROA2'!$D$2:$AQ$224,MATCH(A5387,'ROA2'!$B$2:$B$224,0),MATCH(G5387,'ROA2'!$D$1:$AQ$1,0))</f>
        <v>-0.91695398092269897</v>
      </c>
      <c r="O5387" s="6">
        <v>31324.000255999999</v>
      </c>
      <c r="P5387" s="28">
        <v>-2.9284522059024646E-3</v>
      </c>
    </row>
    <row r="5388" spans="1:16" x14ac:dyDescent="0.3">
      <c r="A5388" t="s">
        <v>604</v>
      </c>
      <c r="B5388" t="e">
        <f>VLOOKUP(A5388,Sheet3!L:L,1,FALSE)</f>
        <v>#N/A</v>
      </c>
      <c r="C5388" t="str">
        <f>VLOOKUP(A5388,'ALL - prices'!B:C,2,FALSE)</f>
        <v>Pembina Pipeline Corp</v>
      </c>
      <c r="D5388" t="str">
        <f>VLOOKUP(A5388,'ALL - prices'!B:I,8,FALSE)</f>
        <v>Energy</v>
      </c>
      <c r="E5388">
        <v>2021</v>
      </c>
      <c r="F5388" t="s">
        <v>681</v>
      </c>
      <c r="G5388" t="str">
        <f t="shared" si="390"/>
        <v>2021-Q3</v>
      </c>
      <c r="H5388" s="4">
        <f>INDEX('ALL - prices'!$J$3:$DY$219,MATCH('COMBINED DATA'!A5388,'ALL - prices'!$B$3:$B$219,0),MATCH('COMBINED DATA'!G5388,'ALL - prices'!$J$1:$DY$1,0))</f>
        <v>31.65</v>
      </c>
      <c r="I5388" s="14">
        <f t="shared" si="391"/>
        <v>3.3647541974365187</v>
      </c>
      <c r="J5388" s="15">
        <f>INDEX(MarketCap2!$E$2:$AR$224,MATCH(A5388,MarketCap2!$B$2:$B$224,0),MATCH(G5388,MarketCap2!$E$1:$AR$1,0))</f>
        <v>22084788224</v>
      </c>
      <c r="K5388">
        <f t="shared" si="392"/>
        <v>23.818154892816029</v>
      </c>
      <c r="L5388">
        <f>INDEX('PB2'!$D$2:$AQ$224,MATCH(A5388,'PB2'!$B$2:$B$224,0),MATCH(G5388,'PB2'!$D$1:$AQ$1,0))</f>
        <v>1.8305979967117301</v>
      </c>
      <c r="M5388" s="16">
        <f t="shared" si="393"/>
        <v>0.54626958064866338</v>
      </c>
      <c r="N5388" s="6">
        <f>INDEX('ROA2'!$D$2:$AQ$224,MATCH(A5388,'ROA2'!$B$2:$B$224,0),MATCH(G5388,'ROA2'!$D$1:$AQ$1,0))</f>
        <v>-0.93270099163055398</v>
      </c>
      <c r="O5388" s="6">
        <v>31395.999744000001</v>
      </c>
      <c r="P5388" s="28">
        <v>2.2985406529043191E-3</v>
      </c>
    </row>
    <row r="5389" spans="1:16" x14ac:dyDescent="0.3">
      <c r="A5389" t="s">
        <v>604</v>
      </c>
      <c r="B5389" t="e">
        <f>VLOOKUP(A5389,Sheet3!L:L,1,FALSE)</f>
        <v>#N/A</v>
      </c>
      <c r="C5389" t="str">
        <f>VLOOKUP(A5389,'ALL - prices'!B:C,2,FALSE)</f>
        <v>Pembina Pipeline Corp</v>
      </c>
      <c r="D5389" t="str">
        <f>VLOOKUP(A5389,'ALL - prices'!B:I,8,FALSE)</f>
        <v>Energy</v>
      </c>
      <c r="E5389">
        <v>2021</v>
      </c>
      <c r="F5389" t="s">
        <v>682</v>
      </c>
      <c r="G5389" t="str">
        <f t="shared" si="390"/>
        <v>2021-Q4</v>
      </c>
      <c r="H5389" s="4">
        <f>INDEX('ALL - prices'!$J$3:$DY$219,MATCH('COMBINED DATA'!A5389,'ALL - prices'!$B$3:$B$219,0),MATCH('COMBINED DATA'!G5389,'ALL - prices'!$J$1:$DY$1,0))</f>
        <v>30.7272</v>
      </c>
      <c r="I5389" s="14">
        <f t="shared" si="391"/>
        <v>1.6863277874324025</v>
      </c>
      <c r="J5389" s="15">
        <f>INDEX(MarketCap2!$E$2:$AR$224,MATCH(A5389,MarketCap2!$B$2:$B$224,0),MATCH(G5389,MarketCap2!$E$1:$AR$1,0))</f>
        <v>21113284608</v>
      </c>
      <c r="K5389">
        <f t="shared" si="392"/>
        <v>23.773168281586955</v>
      </c>
      <c r="L5389">
        <f>INDEX('PB2'!$D$2:$AQ$224,MATCH(A5389,'PB2'!$B$2:$B$224,0),MATCH(G5389,'PB2'!$D$1:$AQ$1,0))</f>
        <v>1.7905570268630999</v>
      </c>
      <c r="M5389" s="16">
        <f t="shared" si="393"/>
        <v>0.55848542380798283</v>
      </c>
      <c r="N5389" s="6">
        <f>INDEX('ROA2'!$D$2:$AQ$224,MATCH(A5389,'ROA2'!$B$2:$B$224,0),MATCH(G5389,'ROA2'!$D$1:$AQ$1,0))</f>
        <v>-0.118660002946854</v>
      </c>
      <c r="O5389" s="6">
        <v>31739.000832000002</v>
      </c>
      <c r="P5389" s="28">
        <v>1.0924993336628844E-2</v>
      </c>
    </row>
    <row r="5390" spans="1:16" x14ac:dyDescent="0.3">
      <c r="A5390" t="s">
        <v>604</v>
      </c>
      <c r="B5390" t="e">
        <f>VLOOKUP(A5390,Sheet3!L:L,1,FALSE)</f>
        <v>#N/A</v>
      </c>
      <c r="C5390" t="str">
        <f>VLOOKUP(A5390,'ALL - prices'!B:C,2,FALSE)</f>
        <v>Pembina Pipeline Corp</v>
      </c>
      <c r="D5390" t="str">
        <f>VLOOKUP(A5390,'ALL - prices'!B:I,8,FALSE)</f>
        <v>Energy</v>
      </c>
      <c r="E5390">
        <v>2022</v>
      </c>
      <c r="F5390" t="s">
        <v>679</v>
      </c>
      <c r="G5390" t="str">
        <f t="shared" si="390"/>
        <v>2022-Q1</v>
      </c>
      <c r="H5390" s="4">
        <f>INDEX('ALL - prices'!$J$3:$DY$219,MATCH('COMBINED DATA'!A5390,'ALL - prices'!$B$3:$B$219,0),MATCH('COMBINED DATA'!G5390,'ALL - prices'!$J$1:$DY$1,0))</f>
        <v>38.177900000000001</v>
      </c>
      <c r="I5390" s="14">
        <f t="shared" si="391"/>
        <v>1.6213808538814465</v>
      </c>
      <c r="J5390" s="15">
        <f>INDEX(MarketCap2!$E$2:$AR$224,MATCH(A5390,MarketCap2!$B$2:$B$224,0),MATCH(G5390,MarketCap2!$E$1:$AR$1,0))</f>
        <v>25850503168</v>
      </c>
      <c r="K5390">
        <f t="shared" si="392"/>
        <v>23.97559590262437</v>
      </c>
      <c r="L5390">
        <f>INDEX('PB2'!$D$2:$AQ$224,MATCH(A5390,'PB2'!$B$2:$B$224,0),MATCH(G5390,'PB2'!$D$1:$AQ$1,0))</f>
        <v>2.1729331016540501</v>
      </c>
      <c r="M5390" s="16">
        <f t="shared" si="393"/>
        <v>0.46020744920255202</v>
      </c>
      <c r="N5390" s="6">
        <f>INDEX('ROA2'!$D$2:$AQ$224,MATCH(A5390,'ROA2'!$B$2:$B$224,0),MATCH(G5390,'ROA2'!$D$1:$AQ$1,0))</f>
        <v>3.95088410377502</v>
      </c>
      <c r="O5390" s="6">
        <v>31456</v>
      </c>
      <c r="P5390" s="28">
        <v>-8.9165009792833011E-3</v>
      </c>
    </row>
    <row r="5391" spans="1:16" x14ac:dyDescent="0.3">
      <c r="A5391" t="s">
        <v>604</v>
      </c>
      <c r="B5391" t="e">
        <f>VLOOKUP(A5391,Sheet3!L:L,1,FALSE)</f>
        <v>#N/A</v>
      </c>
      <c r="C5391" t="str">
        <f>VLOOKUP(A5391,'ALL - prices'!B:C,2,FALSE)</f>
        <v>Pembina Pipeline Corp</v>
      </c>
      <c r="D5391" t="str">
        <f>VLOOKUP(A5391,'ALL - prices'!B:I,8,FALSE)</f>
        <v>Energy</v>
      </c>
      <c r="E5391">
        <v>2022</v>
      </c>
      <c r="F5391" t="s">
        <v>680</v>
      </c>
      <c r="G5391" t="str">
        <f t="shared" si="390"/>
        <v>2022-Q2</v>
      </c>
      <c r="H5391" s="4">
        <f>INDEX('ALL - prices'!$J$3:$DY$219,MATCH('COMBINED DATA'!A5391,'ALL - prices'!$B$3:$B$219,0),MATCH('COMBINED DATA'!G5391,'ALL - prices'!$J$1:$DY$1,0))</f>
        <v>37.469200000000001</v>
      </c>
      <c r="I5391" s="14">
        <f t="shared" si="391"/>
        <v>1.6661020564479216</v>
      </c>
      <c r="J5391" s="15">
        <f>INDEX(MarketCap2!$E$2:$AR$224,MATCH(A5391,MarketCap2!$B$2:$B$224,0),MATCH(G5391,MarketCap2!$E$1:$AR$1,0))</f>
        <v>25219557376</v>
      </c>
      <c r="K5391">
        <f t="shared" si="392"/>
        <v>23.950885616813707</v>
      </c>
      <c r="L5391">
        <f>INDEX('PB2'!$D$2:$AQ$224,MATCH(A5391,'PB2'!$B$2:$B$224,0),MATCH(G5391,'PB2'!$D$1:$AQ$1,0))</f>
        <v>2.0669970512390101</v>
      </c>
      <c r="M5391" s="16">
        <f t="shared" si="393"/>
        <v>0.48379362679814891</v>
      </c>
      <c r="N5391" s="6">
        <f>INDEX('ROA2'!$D$2:$AQ$224,MATCH(A5391,'ROA2'!$B$2:$B$224,0),MATCH(G5391,'ROA2'!$D$1:$AQ$1,0))</f>
        <v>4.4752788543701199</v>
      </c>
      <c r="O5391" s="6">
        <v>31375.998975999999</v>
      </c>
      <c r="P5391" s="28">
        <v>-2.5432675483214985E-3</v>
      </c>
    </row>
    <row r="5392" spans="1:16" x14ac:dyDescent="0.3">
      <c r="A5392" t="s">
        <v>604</v>
      </c>
      <c r="B5392" t="e">
        <f>VLOOKUP(A5392,Sheet3!L:L,1,FALSE)</f>
        <v>#N/A</v>
      </c>
      <c r="C5392" t="str">
        <f>VLOOKUP(A5392,'ALL - prices'!B:C,2,FALSE)</f>
        <v>Pembina Pipeline Corp</v>
      </c>
      <c r="D5392" t="str">
        <f>VLOOKUP(A5392,'ALL - prices'!B:I,8,FALSE)</f>
        <v>Energy</v>
      </c>
      <c r="E5392">
        <v>2022</v>
      </c>
      <c r="F5392" t="s">
        <v>681</v>
      </c>
      <c r="G5392" t="str">
        <f t="shared" si="390"/>
        <v>2022-Q3</v>
      </c>
      <c r="H5392" s="4">
        <f>INDEX('ALL - prices'!$J$3:$DY$219,MATCH('COMBINED DATA'!A5392,'ALL - prices'!$B$3:$B$219,0),MATCH('COMBINED DATA'!G5392,'ALL - prices'!$J$1:$DY$1,0))</f>
        <v>35.023800000000001</v>
      </c>
      <c r="I5392" s="14">
        <f t="shared" si="391"/>
        <v>1.2512586663036533</v>
      </c>
      <c r="J5392" s="15">
        <f>INDEX(MarketCap2!$E$2:$AR$224,MATCH(A5392,MarketCap2!$B$2:$B$224,0),MATCH(G5392,MarketCap2!$E$1:$AR$1,0))</f>
        <v>23286751232</v>
      </c>
      <c r="K5392">
        <f t="shared" si="392"/>
        <v>23.871150419141948</v>
      </c>
      <c r="L5392">
        <f>INDEX('PB2'!$D$2:$AQ$224,MATCH(A5392,'PB2'!$B$2:$B$224,0),MATCH(G5392,'PB2'!$D$1:$AQ$1,0))</f>
        <v>1.68168997764587</v>
      </c>
      <c r="M5392" s="16">
        <f t="shared" si="393"/>
        <v>0.59463992370333307</v>
      </c>
      <c r="N5392" s="6">
        <f>INDEX('ROA2'!$D$2:$AQ$224,MATCH(A5392,'ROA2'!$B$2:$B$224,0),MATCH(G5392,'ROA2'!$D$1:$AQ$1,0))</f>
        <v>4.9682941436767596</v>
      </c>
      <c r="O5392" s="6">
        <v>31683.999744000001</v>
      </c>
      <c r="P5392" s="28">
        <v>9.8164449914597586E-3</v>
      </c>
    </row>
    <row r="5393" spans="1:16" x14ac:dyDescent="0.3">
      <c r="A5393" t="s">
        <v>604</v>
      </c>
      <c r="B5393" t="e">
        <f>VLOOKUP(A5393,Sheet3!L:L,1,FALSE)</f>
        <v>#N/A</v>
      </c>
      <c r="C5393" t="str">
        <f>VLOOKUP(A5393,'ALL - prices'!B:C,2,FALSE)</f>
        <v>Pembina Pipeline Corp</v>
      </c>
      <c r="D5393" t="str">
        <f>VLOOKUP(A5393,'ALL - prices'!B:I,8,FALSE)</f>
        <v>Energy</v>
      </c>
      <c r="E5393">
        <v>2022</v>
      </c>
      <c r="F5393" t="s">
        <v>682</v>
      </c>
      <c r="G5393" t="str">
        <f t="shared" si="390"/>
        <v>2022-Q4</v>
      </c>
      <c r="H5393" s="4">
        <f>INDEX('ALL - prices'!$J$3:$DY$219,MATCH('COMBINED DATA'!A5393,'ALL - prices'!$B$3:$B$219,0),MATCH('COMBINED DATA'!G5393,'ALL - prices'!$J$1:$DY$1,0))</f>
        <v>38.908299999999997</v>
      </c>
      <c r="I5393" s="14">
        <f t="shared" si="391"/>
        <v>2.2363937047174858</v>
      </c>
      <c r="J5393" s="15">
        <f>INDEX(MarketCap2!$E$2:$AR$224,MATCH(A5393,MarketCap2!$B$2:$B$224,0),MATCH(G5393,MarketCap2!$E$1:$AR$1,0))</f>
        <v>25349881856</v>
      </c>
      <c r="K5393">
        <f t="shared" si="392"/>
        <v>23.956039906459921</v>
      </c>
      <c r="L5393">
        <f>INDEX('PB2'!$D$2:$AQ$224,MATCH(A5393,'PB2'!$B$2:$B$224,0),MATCH(G5393,'PB2'!$D$1:$AQ$1,0))</f>
        <v>1.8695360422134399</v>
      </c>
      <c r="M5393" s="16">
        <f t="shared" si="393"/>
        <v>0.53489206809623657</v>
      </c>
      <c r="N5393" s="6">
        <f>INDEX('ROA2'!$D$2:$AQ$224,MATCH(A5393,'ROA2'!$B$2:$B$224,0),MATCH(G5393,'ROA2'!$D$1:$AQ$1,0))</f>
        <v>8.8386659622192401</v>
      </c>
      <c r="O5393" s="6">
        <v>31800.000511999999</v>
      </c>
      <c r="P5393" s="28">
        <v>3.6611781636554622E-3</v>
      </c>
    </row>
    <row r="5394" spans="1:16" x14ac:dyDescent="0.3">
      <c r="A5394" t="s">
        <v>604</v>
      </c>
      <c r="B5394" t="e">
        <f>VLOOKUP(A5394,Sheet3!L:L,1,FALSE)</f>
        <v>#N/A</v>
      </c>
      <c r="C5394" t="str">
        <f>VLOOKUP(A5394,'ALL - prices'!B:C,2,FALSE)</f>
        <v>Pembina Pipeline Corp</v>
      </c>
      <c r="D5394" t="str">
        <f>VLOOKUP(A5394,'ALL - prices'!B:I,8,FALSE)</f>
        <v>Energy</v>
      </c>
      <c r="E5394">
        <v>2023</v>
      </c>
      <c r="F5394" t="s">
        <v>679</v>
      </c>
      <c r="G5394" t="str">
        <f t="shared" si="390"/>
        <v>2023-Q1</v>
      </c>
      <c r="H5394" s="4">
        <f>INDEX('ALL - prices'!$J$3:$DY$219,MATCH('COMBINED DATA'!A5394,'ALL - prices'!$B$3:$B$219,0),MATCH('COMBINED DATA'!G5394,'ALL - prices'!$J$1:$DY$1,0))</f>
        <v>37.6143</v>
      </c>
      <c r="I5394" s="14">
        <f t="shared" si="391"/>
        <v>3.6463138486010762</v>
      </c>
      <c r="J5394" s="15">
        <f>INDEX(MarketCap2!$E$2:$AR$224,MATCH(A5394,MarketCap2!$B$2:$B$224,0),MATCH(G5394,MarketCap2!$E$1:$AR$1,0))</f>
        <v>24093741056</v>
      </c>
      <c r="K5394">
        <f t="shared" si="392"/>
        <v>23.905217936493344</v>
      </c>
      <c r="L5394">
        <f>INDEX('PB2'!$D$2:$AQ$224,MATCH(A5394,'PB2'!$B$2:$B$224,0),MATCH(G5394,'PB2'!$D$1:$AQ$1,0))</f>
        <v>1.784952044487</v>
      </c>
      <c r="M5394" s="16">
        <f t="shared" si="393"/>
        <v>0.56023914092739824</v>
      </c>
      <c r="N5394" s="6">
        <f>INDEX('ROA2'!$D$2:$AQ$224,MATCH(A5394,'ROA2'!$B$2:$B$224,0),MATCH(G5394,'ROA2'!$D$1:$AQ$1,0))</f>
        <v>9.4420871734619105</v>
      </c>
      <c r="O5394" s="6">
        <v>31474.999296000002</v>
      </c>
      <c r="P5394" s="28">
        <v>-1.022016386060607E-2</v>
      </c>
    </row>
    <row r="5395" spans="1:16" x14ac:dyDescent="0.3">
      <c r="A5395" t="s">
        <v>604</v>
      </c>
      <c r="B5395" t="e">
        <f>VLOOKUP(A5395,Sheet3!L:L,1,FALSE)</f>
        <v>#N/A</v>
      </c>
      <c r="C5395" t="str">
        <f>VLOOKUP(A5395,'ALL - prices'!B:C,2,FALSE)</f>
        <v>Pembina Pipeline Corp</v>
      </c>
      <c r="D5395" t="str">
        <f>VLOOKUP(A5395,'ALL - prices'!B:I,8,FALSE)</f>
        <v>Energy</v>
      </c>
      <c r="E5395">
        <v>2023</v>
      </c>
      <c r="F5395" t="s">
        <v>680</v>
      </c>
      <c r="G5395" t="str">
        <f t="shared" si="390"/>
        <v>2023-Q2</v>
      </c>
      <c r="H5395" s="4">
        <f>INDEX('ALL - prices'!$J$3:$DY$219,MATCH('COMBINED DATA'!A5395,'ALL - prices'!$B$3:$B$219,0),MATCH('COMBINED DATA'!G5395,'ALL - prices'!$J$1:$DY$1,0))</f>
        <v>36.363300000000002</v>
      </c>
      <c r="I5395" s="14">
        <f t="shared" si="391"/>
        <v>4.5312276239447531</v>
      </c>
      <c r="J5395" s="15">
        <f>INDEX(MarketCap2!$E$2:$AR$224,MATCH(A5395,MarketCap2!$B$2:$B$224,0),MATCH(G5395,MarketCap2!$E$1:$AR$1,0))</f>
        <v>22923493376</v>
      </c>
      <c r="K5395">
        <f t="shared" si="392"/>
        <v>23.85542813323465</v>
      </c>
      <c r="L5395">
        <f>INDEX('PB2'!$D$2:$AQ$224,MATCH(A5395,'PB2'!$B$2:$B$224,0),MATCH(G5395,'PB2'!$D$1:$AQ$1,0))</f>
        <v>1.7152390480041499</v>
      </c>
      <c r="M5395" s="16">
        <f t="shared" si="393"/>
        <v>0.5830091153554362</v>
      </c>
      <c r="N5395" s="6">
        <f>INDEX('ROA2'!$D$2:$AQ$224,MATCH(A5395,'ROA2'!$B$2:$B$224,0),MATCH(G5395,'ROA2'!$D$1:$AQ$1,0))</f>
        <v>9.1614055633544904</v>
      </c>
      <c r="O5395" s="6">
        <v>31037.999103999999</v>
      </c>
      <c r="P5395" s="28">
        <v>-1.3884041358995019E-2</v>
      </c>
    </row>
    <row r="5396" spans="1:16" x14ac:dyDescent="0.3">
      <c r="A5396" t="s">
        <v>604</v>
      </c>
      <c r="B5396" t="e">
        <f>VLOOKUP(A5396,Sheet3!L:L,1,FALSE)</f>
        <v>#N/A</v>
      </c>
      <c r="C5396" t="str">
        <f>VLOOKUP(A5396,'ALL - prices'!B:C,2,FALSE)</f>
        <v>Pembina Pipeline Corp</v>
      </c>
      <c r="D5396" t="str">
        <f>VLOOKUP(A5396,'ALL - prices'!B:I,8,FALSE)</f>
        <v>Energy</v>
      </c>
      <c r="E5396">
        <v>2023</v>
      </c>
      <c r="F5396" t="s">
        <v>681</v>
      </c>
      <c r="G5396" t="str">
        <f t="shared" si="390"/>
        <v>2023-Q3</v>
      </c>
      <c r="H5396" s="4">
        <f>INDEX('ALL - prices'!$J$3:$DY$219,MATCH('COMBINED DATA'!A5396,'ALL - prices'!$B$3:$B$219,0),MATCH('COMBINED DATA'!G5396,'ALL - prices'!$J$1:$DY$1,0))</f>
        <v>36.234299999999998</v>
      </c>
      <c r="I5396" s="14">
        <f t="shared" si="391"/>
        <v>4.8306735189481271</v>
      </c>
      <c r="J5396" s="15">
        <f>INDEX(MarketCap2!$E$2:$AR$224,MATCH(A5396,MarketCap2!$B$2:$B$224,0),MATCH(G5396,MarketCap2!$E$1:$AR$1,0))</f>
        <v>22429245440</v>
      </c>
      <c r="K5396">
        <f t="shared" si="392"/>
        <v>23.833631544252839</v>
      </c>
      <c r="L5396">
        <f>INDEX('PB2'!$D$2:$AQ$224,MATCH(A5396,'PB2'!$B$2:$B$224,0),MATCH(G5396,'PB2'!$D$1:$AQ$1,0))</f>
        <v>1.6768499612808201</v>
      </c>
      <c r="M5396" s="16">
        <f t="shared" si="393"/>
        <v>0.59635627700177474</v>
      </c>
      <c r="N5396" s="6">
        <f>INDEX('ROA2'!$D$2:$AQ$224,MATCH(A5396,'ROA2'!$B$2:$B$224,0),MATCH(G5396,'ROA2'!$D$1:$AQ$1,0))</f>
        <v>8.9730873107910192</v>
      </c>
      <c r="O5396" s="6">
        <v>30813.999103999999</v>
      </c>
      <c r="P5396" s="28">
        <v>-7.2169600639988476E-3</v>
      </c>
    </row>
    <row r="5397" spans="1:16" x14ac:dyDescent="0.3">
      <c r="A5397" t="s">
        <v>604</v>
      </c>
      <c r="B5397" t="e">
        <f>VLOOKUP(A5397,Sheet3!L:L,1,FALSE)</f>
        <v>#N/A</v>
      </c>
      <c r="C5397" t="str">
        <f>VLOOKUP(A5397,'ALL - prices'!B:C,2,FALSE)</f>
        <v>Pembina Pipeline Corp</v>
      </c>
      <c r="D5397" t="str">
        <f>VLOOKUP(A5397,'ALL - prices'!B:I,8,FALSE)</f>
        <v>Energy</v>
      </c>
      <c r="E5397">
        <v>2023</v>
      </c>
      <c r="F5397" t="s">
        <v>682</v>
      </c>
      <c r="G5397" t="str">
        <f t="shared" si="390"/>
        <v>2023-Q4</v>
      </c>
      <c r="H5397" s="4">
        <f>INDEX('ALL - prices'!$J$3:$DY$219,MATCH('COMBINED DATA'!A5397,'ALL - prices'!$B$3:$B$219,0),MATCH('COMBINED DATA'!G5397,'ALL - prices'!$J$1:$DY$1,0))</f>
        <v>41.0334</v>
      </c>
      <c r="I5397" s="14">
        <f t="shared" si="391"/>
        <v>3.7993724766948924</v>
      </c>
      <c r="J5397" s="15">
        <f>INDEX(MarketCap2!$E$2:$AR$224,MATCH(A5397,MarketCap2!$B$2:$B$224,0),MATCH(G5397,MarketCap2!$E$1:$AR$1,0))</f>
        <v>25040267264</v>
      </c>
      <c r="K5397">
        <f t="shared" si="392"/>
        <v>23.943751056603777</v>
      </c>
      <c r="L5397">
        <f>INDEX('PB2'!$D$2:$AQ$224,MATCH(A5397,'PB2'!$B$2:$B$224,0),MATCH(G5397,'PB2'!$D$1:$AQ$1,0))</f>
        <v>1.8380650281906099</v>
      </c>
      <c r="M5397" s="16">
        <f t="shared" si="393"/>
        <v>0.54405039248497067</v>
      </c>
      <c r="N5397" s="6">
        <f>INDEX('ROA2'!$D$2:$AQ$224,MATCH(A5397,'ROA2'!$B$2:$B$224,0),MATCH(G5397,'ROA2'!$D$1:$AQ$1,0))</f>
        <v>4.2092180252075204</v>
      </c>
      <c r="O5397" s="6">
        <v>30966.999039999999</v>
      </c>
      <c r="P5397" s="28">
        <v>4.9652735915131207E-3</v>
      </c>
    </row>
    <row r="5398" spans="1:16" x14ac:dyDescent="0.3">
      <c r="A5398" t="s">
        <v>604</v>
      </c>
      <c r="B5398" t="e">
        <f>VLOOKUP(A5398,Sheet3!L:L,1,FALSE)</f>
        <v>#N/A</v>
      </c>
      <c r="C5398" t="str">
        <f>VLOOKUP(A5398,'ALL - prices'!B:C,2,FALSE)</f>
        <v>Pembina Pipeline Corp</v>
      </c>
      <c r="D5398" t="str">
        <f>VLOOKUP(A5398,'ALL - prices'!B:I,8,FALSE)</f>
        <v>Energy</v>
      </c>
      <c r="E5398" s="18">
        <v>2024</v>
      </c>
      <c r="F5398" t="s">
        <v>679</v>
      </c>
      <c r="G5398" t="str">
        <f t="shared" si="390"/>
        <v>2024-Q1</v>
      </c>
      <c r="H5398" s="4">
        <f>INDEX('ALL - prices'!$J$3:$DY$219,MATCH('COMBINED DATA'!A5398,'ALL - prices'!$B$3:$B$219,0),MATCH('COMBINED DATA'!G5398,'ALL - prices'!$J$1:$DY$1,0))</f>
        <v>43.642899999999997</v>
      </c>
      <c r="I5398" s="14" t="s">
        <v>769</v>
      </c>
      <c r="J5398" s="15">
        <f>INDEX(MarketCap2!$E$2:$AR$224,MATCH(A5398,MarketCap2!$B$2:$B$224,0),MATCH(G5398,MarketCap2!$E$1:$AR$1,0))</f>
        <v>27693983744</v>
      </c>
      <c r="K5398">
        <f t="shared" si="392"/>
        <v>24.044481033192412</v>
      </c>
      <c r="L5398">
        <f>INDEX('PB2'!$D$2:$AQ$224,MATCH(A5398,'PB2'!$B$2:$B$224,0),MATCH(G5398,'PB2'!$D$1:$AQ$1,0))</f>
        <v>1.9126789569854701</v>
      </c>
      <c r="M5398" s="16">
        <f t="shared" si="393"/>
        <v>0.52282689488887213</v>
      </c>
      <c r="N5398" s="6">
        <f>INDEX('ROA2'!$D$2:$AQ$224,MATCH(A5398,'ROA2'!$B$2:$B$224,0),MATCH(G5398,'ROA2'!$D$1:$AQ$1,0))</f>
        <v>5.5419468879699698</v>
      </c>
      <c r="O5398" s="6">
        <v>32618.000383999999</v>
      </c>
      <c r="P5398" s="28">
        <v>5.3314864054712106E-2</v>
      </c>
    </row>
    <row r="5399" spans="1:16" x14ac:dyDescent="0.3">
      <c r="A5399" t="s">
        <v>604</v>
      </c>
      <c r="B5399" t="e">
        <f>VLOOKUP(A5399,Sheet3!L:L,1,FALSE)</f>
        <v>#N/A</v>
      </c>
      <c r="C5399" t="str">
        <f>VLOOKUP(A5399,'ALL - prices'!B:C,2,FALSE)</f>
        <v>Pembina Pipeline Corp</v>
      </c>
      <c r="D5399" t="str">
        <f>VLOOKUP(A5399,'ALL - prices'!B:I,8,FALSE)</f>
        <v>Energy</v>
      </c>
      <c r="E5399" s="18">
        <v>2024</v>
      </c>
      <c r="F5399" t="s">
        <v>680</v>
      </c>
      <c r="G5399" t="str">
        <f t="shared" si="390"/>
        <v>2024-Q2</v>
      </c>
      <c r="H5399" s="4">
        <f>INDEX('ALL - prices'!$J$3:$DY$219,MATCH('COMBINED DATA'!A5399,'ALL - prices'!$B$3:$B$219,0),MATCH('COMBINED DATA'!G5399,'ALL - prices'!$J$1:$DY$1,0))</f>
        <v>46.972200000000001</v>
      </c>
      <c r="I5399" s="14" t="s">
        <v>769</v>
      </c>
      <c r="J5399" s="15">
        <f>INDEX(MarketCap2!$E$2:$AR$224,MATCH(A5399,MarketCap2!$B$2:$B$224,0),MATCH(G5399,MarketCap2!$E$1:$AR$1,0))</f>
        <v>30953291776</v>
      </c>
      <c r="K5399">
        <f t="shared" si="392"/>
        <v>24.155745188288947</v>
      </c>
      <c r="L5399">
        <f>INDEX('PB2'!$D$2:$AQ$224,MATCH(A5399,'PB2'!$B$2:$B$224,0),MATCH(G5399,'PB2'!$D$1:$AQ$1,0))</f>
        <v>1.9574999809265099</v>
      </c>
      <c r="M5399" s="16">
        <f t="shared" si="393"/>
        <v>0.51085568824715244</v>
      </c>
      <c r="N5399" s="6">
        <f>INDEX('ROA2'!$D$2:$AQ$224,MATCH(A5399,'ROA2'!$B$2:$B$224,0),MATCH(G5399,'ROA2'!$D$1:$AQ$1,0))</f>
        <v>5.7421178817748997</v>
      </c>
      <c r="O5399" s="6">
        <v>33223.999488000001</v>
      </c>
      <c r="P5399" s="28">
        <v>1.8578671189704844E-2</v>
      </c>
    </row>
    <row r="5400" spans="1:16" x14ac:dyDescent="0.3">
      <c r="A5400" t="s">
        <v>604</v>
      </c>
      <c r="B5400" t="e">
        <f>VLOOKUP(A5400,Sheet3!L:L,1,FALSE)</f>
        <v>#N/A</v>
      </c>
      <c r="C5400" t="str">
        <f>VLOOKUP(A5400,'ALL - prices'!B:C,2,FALSE)</f>
        <v>Pembina Pipeline Corp</v>
      </c>
      <c r="D5400" t="str">
        <f>VLOOKUP(A5400,'ALL - prices'!B:I,8,FALSE)</f>
        <v>Energy</v>
      </c>
      <c r="E5400" s="18">
        <v>2024</v>
      </c>
      <c r="F5400" t="s">
        <v>681</v>
      </c>
      <c r="G5400" t="str">
        <f t="shared" si="390"/>
        <v>2024-Q3</v>
      </c>
      <c r="H5400" s="4">
        <f>INDEX('ALL - prices'!$J$3:$DY$219,MATCH('COMBINED DATA'!A5400,'ALL - prices'!$B$3:$B$219,0),MATCH('COMBINED DATA'!G5400,'ALL - prices'!$J$1:$DY$1,0))</f>
        <v>52.232300000000002</v>
      </c>
      <c r="I5400" s="14" t="s">
        <v>769</v>
      </c>
      <c r="J5400" s="15">
        <f>INDEX(MarketCap2!$E$2:$AR$224,MATCH(A5400,MarketCap2!$B$2:$B$224,0),MATCH(G5400,MarketCap2!$E$1:$AR$1,0))</f>
        <v>32353073152</v>
      </c>
      <c r="K5400">
        <f t="shared" si="392"/>
        <v>24.199974850352028</v>
      </c>
      <c r="L5400">
        <f>INDEX('PB2'!$D$2:$AQ$224,MATCH(A5400,'PB2'!$B$2:$B$224,0),MATCH(G5400,'PB2'!$D$1:$AQ$1,0))</f>
        <v>2.1802310943603498</v>
      </c>
      <c r="M5400" s="16">
        <f t="shared" si="393"/>
        <v>0.45866697460958211</v>
      </c>
      <c r="N5400" s="6">
        <f>INDEX('ROA2'!$D$2:$AQ$224,MATCH(A5400,'ROA2'!$B$2:$B$224,0),MATCH(G5400,'ROA2'!$D$1:$AQ$1,0))</f>
        <v>5.90387010574341</v>
      </c>
      <c r="O5400" s="6">
        <v>35617.001472000004</v>
      </c>
      <c r="P5400" s="28">
        <v>7.2026306912998772E-2</v>
      </c>
    </row>
    <row r="5401" spans="1:16" x14ac:dyDescent="0.3">
      <c r="A5401" t="s">
        <v>604</v>
      </c>
      <c r="B5401" t="e">
        <f>VLOOKUP(A5401,Sheet3!L:L,1,FALSE)</f>
        <v>#N/A</v>
      </c>
      <c r="C5401" t="str">
        <f>VLOOKUP(A5401,'ALL - prices'!B:C,2,FALSE)</f>
        <v>Pembina Pipeline Corp</v>
      </c>
      <c r="D5401" t="str">
        <f>VLOOKUP(A5401,'ALL - prices'!B:I,8,FALSE)</f>
        <v>Energy</v>
      </c>
      <c r="E5401" s="18">
        <v>2024</v>
      </c>
      <c r="F5401" t="s">
        <v>682</v>
      </c>
      <c r="G5401" t="str">
        <f t="shared" si="390"/>
        <v>2024-Q4</v>
      </c>
      <c r="H5401" s="4">
        <f>INDEX('ALL - prices'!$J$3:$DY$219,MATCH('COMBINED DATA'!A5401,'ALL - prices'!$B$3:$B$219,0),MATCH('COMBINED DATA'!G5401,'ALL - prices'!$J$1:$DY$1,0))</f>
        <v>50.395600000000002</v>
      </c>
      <c r="I5401" s="14" t="s">
        <v>769</v>
      </c>
      <c r="J5401" s="15">
        <f>INDEX(MarketCap2!$E$2:$AR$224,MATCH(A5401,MarketCap2!$B$2:$B$224,0),MATCH(G5401,MarketCap2!$E$1:$AR$1,0))</f>
        <v>30834157568</v>
      </c>
      <c r="K5401">
        <f t="shared" si="392"/>
        <v>24.151888924374525</v>
      </c>
      <c r="L5401">
        <f>INDEX('PB2'!$D$2:$AQ$224,MATCH(A5401,'PB2'!$B$2:$B$224,0),MATCH(G5401,'PB2'!$D$1:$AQ$1,0))</f>
        <v>2.0769873745431799</v>
      </c>
      <c r="M5401" s="16">
        <f t="shared" si="393"/>
        <v>0.48146657618462585</v>
      </c>
      <c r="N5401" s="6">
        <f>INDEX('ROA2'!$D$2:$AQ$224,MATCH(A5401,'ROA2'!$B$2:$B$224,0),MATCH(G5401,'ROA2'!$D$1:$AQ$1,0))</f>
        <v>6.02600193023682</v>
      </c>
      <c r="O5401" s="6">
        <v>35412.000767999998</v>
      </c>
      <c r="P5401" s="28">
        <v>-5.7556979961147217E-3</v>
      </c>
    </row>
    <row r="5402" spans="1:16" x14ac:dyDescent="0.3">
      <c r="A5402" t="s">
        <v>606</v>
      </c>
      <c r="B5402" t="e">
        <f>VLOOKUP(A5402,Sheet3!L:L,1,FALSE)</f>
        <v>#N/A</v>
      </c>
      <c r="C5402" t="str">
        <f>VLOOKUP(A5402,'ALL - prices'!B:C,2,FALSE)</f>
        <v>PrairieSky Royalty Ltd</v>
      </c>
      <c r="D5402" t="str">
        <f>VLOOKUP(A5402,'ALL - prices'!B:I,8,FALSE)</f>
        <v>Energy</v>
      </c>
      <c r="E5402">
        <v>2015</v>
      </c>
      <c r="F5402" t="s">
        <v>679</v>
      </c>
      <c r="G5402" t="str">
        <f t="shared" ref="G5402:G5449" si="394">E5402&amp;"-"&amp;F5402</f>
        <v>2015-Q1</v>
      </c>
      <c r="H5402" s="4">
        <f>INDEX('ALL - prices'!$J$3:$DY$219,MATCH('COMBINED DATA'!A5402,'ALL - prices'!$B$3:$B$219,0),MATCH('COMBINED DATA'!G5402,'ALL - prices'!$J$1:$DY$1,0))</f>
        <v>20.317900000000002</v>
      </c>
      <c r="I5402" s="14">
        <f t="shared" ref="I5402:I5437" si="395">STDEV(H5403:H5406)</f>
        <v>2.5825270664925535</v>
      </c>
      <c r="J5402" s="15">
        <f>INDEX(MarketCap2!$E$2:$AR$224,MATCH(A5402,MarketCap2!$B$2:$B$224,0),MATCH(G5402,MarketCap2!$E$1:$AR$1,0))</f>
        <v>4461935104</v>
      </c>
      <c r="K5402">
        <f t="shared" ref="K5402:K5449" si="396">LN(J5402)</f>
        <v>22.21884838870038</v>
      </c>
      <c r="L5402">
        <f>INDEX('PB2'!$D$2:$AQ$224,MATCH(A5402,'PB2'!$B$2:$B$224,0),MATCH(G5402,'PB2'!$D$1:$AQ$1,0))</f>
        <v>4.7834911346435502</v>
      </c>
      <c r="M5402" s="16">
        <f t="shared" ref="M5402:M5449" si="397">1/L5402</f>
        <v>0.20905233685031521</v>
      </c>
      <c r="N5402" s="6" t="str">
        <f>INDEX('ROA2'!$D$2:$AQ$224,MATCH(A5402,'ROA2'!$B$2:$B$224,0),MATCH(G5402,'ROA2'!$D$1:$AQ$1,0))</f>
        <v>--</v>
      </c>
      <c r="O5402" s="6">
        <v>1120.099968</v>
      </c>
      <c r="P5402" s="28">
        <v>1.9805746886641831</v>
      </c>
    </row>
    <row r="5403" spans="1:16" x14ac:dyDescent="0.3">
      <c r="A5403" t="s">
        <v>606</v>
      </c>
      <c r="B5403" t="e">
        <f>VLOOKUP(A5403,Sheet3!L:L,1,FALSE)</f>
        <v>#N/A</v>
      </c>
      <c r="C5403" t="str">
        <f>VLOOKUP(A5403,'ALL - prices'!B:C,2,FALSE)</f>
        <v>PrairieSky Royalty Ltd</v>
      </c>
      <c r="D5403" t="str">
        <f>VLOOKUP(A5403,'ALL - prices'!B:I,8,FALSE)</f>
        <v>Energy</v>
      </c>
      <c r="E5403">
        <v>2015</v>
      </c>
      <c r="F5403" t="s">
        <v>680</v>
      </c>
      <c r="G5403" t="str">
        <f t="shared" si="394"/>
        <v>2015-Q2</v>
      </c>
      <c r="H5403" s="4">
        <f>INDEX('ALL - prices'!$J$3:$DY$219,MATCH('COMBINED DATA'!A5403,'ALL - prices'!$B$3:$B$219,0),MATCH('COMBINED DATA'!G5403,'ALL - prices'!$J$1:$DY$1,0))</f>
        <v>21.645700000000001</v>
      </c>
      <c r="I5403" s="14">
        <f t="shared" si="395"/>
        <v>1.0905291601633891</v>
      </c>
      <c r="J5403" s="15">
        <f>INDEX(MarketCap2!$E$2:$AR$224,MATCH(A5403,MarketCap2!$B$2:$B$224,0),MATCH(G5403,MarketCap2!$E$1:$AR$1,0))</f>
        <v>4707863040</v>
      </c>
      <c r="K5403">
        <f t="shared" si="396"/>
        <v>22.272499935012203</v>
      </c>
      <c r="L5403">
        <f>INDEX('PB2'!$D$2:$AQ$224,MATCH(A5403,'PB2'!$B$2:$B$224,0),MATCH(G5403,'PB2'!$D$1:$AQ$1,0))</f>
        <v>5.1400017738342303</v>
      </c>
      <c r="M5403" s="16">
        <f t="shared" si="397"/>
        <v>0.194552462042059</v>
      </c>
      <c r="N5403" s="6" t="str">
        <f>INDEX('ROA2'!$D$2:$AQ$224,MATCH(A5403,'ROA2'!$B$2:$B$224,0),MATCH(G5403,'ROA2'!$D$1:$AQ$1,0))</f>
        <v>--</v>
      </c>
      <c r="O5403" s="6">
        <v>1099.0000640000001</v>
      </c>
      <c r="P5403" s="28">
        <v>-1.883751861690967E-2</v>
      </c>
    </row>
    <row r="5404" spans="1:16" x14ac:dyDescent="0.3">
      <c r="A5404" t="s">
        <v>606</v>
      </c>
      <c r="B5404" t="e">
        <f>VLOOKUP(A5404,Sheet3!L:L,1,FALSE)</f>
        <v>#N/A</v>
      </c>
      <c r="C5404" t="str">
        <f>VLOOKUP(A5404,'ALL - prices'!B:C,2,FALSE)</f>
        <v>PrairieSky Royalty Ltd</v>
      </c>
      <c r="D5404" t="str">
        <f>VLOOKUP(A5404,'ALL - prices'!B:I,8,FALSE)</f>
        <v>Energy</v>
      </c>
      <c r="E5404">
        <v>2015</v>
      </c>
      <c r="F5404" t="s">
        <v>681</v>
      </c>
      <c r="G5404" t="str">
        <f t="shared" si="394"/>
        <v>2015-Q3</v>
      </c>
      <c r="H5404" s="4">
        <f>INDEX('ALL - prices'!$J$3:$DY$219,MATCH('COMBINED DATA'!A5404,'ALL - prices'!$B$3:$B$219,0),MATCH('COMBINED DATA'!G5404,'ALL - prices'!$J$1:$DY$1,0))</f>
        <v>17.643699999999999</v>
      </c>
      <c r="I5404" s="14">
        <f t="shared" si="395"/>
        <v>1.6119948787656453</v>
      </c>
      <c r="J5404" s="15">
        <f>INDEX(MarketCap2!$E$2:$AR$224,MATCH(A5404,MarketCap2!$B$2:$B$224,0),MATCH(G5404,MarketCap2!$E$1:$AR$1,0))</f>
        <v>3961111552</v>
      </c>
      <c r="K5404">
        <f t="shared" si="396"/>
        <v>22.099790517774839</v>
      </c>
      <c r="L5404">
        <f>INDEX('PB2'!$D$2:$AQ$224,MATCH(A5404,'PB2'!$B$2:$B$224,0),MATCH(G5404,'PB2'!$D$1:$AQ$1,0))</f>
        <v>3.65897488594055</v>
      </c>
      <c r="M5404" s="16">
        <f t="shared" si="397"/>
        <v>0.27330059133295942</v>
      </c>
      <c r="N5404" s="6">
        <f>INDEX('ROA2'!$D$2:$AQ$224,MATCH(A5404,'ROA2'!$B$2:$B$224,0),MATCH(G5404,'ROA2'!$D$1:$AQ$1,0))</f>
        <v>22.658147811889599</v>
      </c>
      <c r="O5404" s="6">
        <v>1046.700032</v>
      </c>
      <c r="P5404" s="28">
        <v>-4.7588743361529136E-2</v>
      </c>
    </row>
    <row r="5405" spans="1:16" x14ac:dyDescent="0.3">
      <c r="A5405" t="s">
        <v>606</v>
      </c>
      <c r="B5405" t="e">
        <f>VLOOKUP(A5405,Sheet3!L:L,1,FALSE)</f>
        <v>#N/A</v>
      </c>
      <c r="C5405" t="str">
        <f>VLOOKUP(A5405,'ALL - prices'!B:C,2,FALSE)</f>
        <v>PrairieSky Royalty Ltd</v>
      </c>
      <c r="D5405" t="str">
        <f>VLOOKUP(A5405,'ALL - prices'!B:I,8,FALSE)</f>
        <v>Energy</v>
      </c>
      <c r="E5405">
        <v>2015</v>
      </c>
      <c r="F5405" t="s">
        <v>682</v>
      </c>
      <c r="G5405" t="str">
        <f t="shared" si="394"/>
        <v>2015-Q4</v>
      </c>
      <c r="H5405" s="4">
        <f>INDEX('ALL - prices'!$J$3:$DY$219,MATCH('COMBINED DATA'!A5405,'ALL - prices'!$B$3:$B$219,0),MATCH('COMBINED DATA'!G5405,'ALL - prices'!$J$1:$DY$1,0))</f>
        <v>15.456</v>
      </c>
      <c r="I5405" s="14">
        <f t="shared" si="395"/>
        <v>2.6685760547528106</v>
      </c>
      <c r="J5405" s="15">
        <f>INDEX(MarketCap2!$E$2:$AR$224,MATCH(A5405,MarketCap2!$B$2:$B$224,0),MATCH(G5405,MarketCap2!$E$1:$AR$1,0))</f>
        <v>4995131904</v>
      </c>
      <c r="K5405">
        <f t="shared" si="396"/>
        <v>22.33172965590547</v>
      </c>
      <c r="L5405">
        <f>INDEX('PB2'!$D$2:$AQ$224,MATCH(A5405,'PB2'!$B$2:$B$224,0),MATCH(G5405,'PB2'!$D$1:$AQ$1,0))</f>
        <v>1.8456729650497401</v>
      </c>
      <c r="M5405" s="16">
        <f t="shared" si="397"/>
        <v>0.54180779527918721</v>
      </c>
      <c r="N5405" s="6">
        <f>INDEX('ROA2'!$D$2:$AQ$224,MATCH(A5405,'ROA2'!$B$2:$B$224,0),MATCH(G5405,'ROA2'!$D$1:$AQ$1,0))</f>
        <v>13.843925476074199</v>
      </c>
      <c r="O5405" s="6">
        <v>1211.900032</v>
      </c>
      <c r="P5405" s="28">
        <v>0.1578293636662467</v>
      </c>
    </row>
    <row r="5406" spans="1:16" x14ac:dyDescent="0.3">
      <c r="A5406" t="s">
        <v>606</v>
      </c>
      <c r="B5406" t="e">
        <f>VLOOKUP(A5406,Sheet3!L:L,1,FALSE)</f>
        <v>#N/A</v>
      </c>
      <c r="C5406" t="str">
        <f>VLOOKUP(A5406,'ALL - prices'!B:C,2,FALSE)</f>
        <v>PrairieSky Royalty Ltd</v>
      </c>
      <c r="D5406" t="str">
        <f>VLOOKUP(A5406,'ALL - prices'!B:I,8,FALSE)</f>
        <v>Energy</v>
      </c>
      <c r="E5406">
        <v>2016</v>
      </c>
      <c r="F5406" t="s">
        <v>679</v>
      </c>
      <c r="G5406" t="str">
        <f t="shared" si="394"/>
        <v>2016-Q1</v>
      </c>
      <c r="H5406" s="4">
        <f>INDEX('ALL - prices'!$J$3:$DY$219,MATCH('COMBINED DATA'!A5406,'ALL - prices'!$B$3:$B$219,0),MATCH('COMBINED DATA'!G5406,'ALL - prices'!$J$1:$DY$1,0))</f>
        <v>17.612300000000001</v>
      </c>
      <c r="I5406" s="14">
        <f t="shared" si="395"/>
        <v>2.3694277586230359</v>
      </c>
      <c r="J5406" s="15">
        <f>INDEX(MarketCap2!$E$2:$AR$224,MATCH(A5406,MarketCap2!$B$2:$B$224,0),MATCH(G5406,MarketCap2!$E$1:$AR$1,0))</f>
        <v>5637163008</v>
      </c>
      <c r="K5406">
        <f t="shared" si="396"/>
        <v>22.452646763137061</v>
      </c>
      <c r="L5406">
        <f>INDEX('PB2'!$D$2:$AQ$224,MATCH(A5406,'PB2'!$B$2:$B$224,0),MATCH(G5406,'PB2'!$D$1:$AQ$1,0))</f>
        <v>2.1171240806579599</v>
      </c>
      <c r="M5406" s="16">
        <f t="shared" si="397"/>
        <v>0.47233887193291946</v>
      </c>
      <c r="N5406" s="6">
        <f>INDEX('ROA2'!$D$2:$AQ$224,MATCH(A5406,'ROA2'!$B$2:$B$224,0),MATCH(G5406,'ROA2'!$D$1:$AQ$1,0))</f>
        <v>3.10474801063538</v>
      </c>
      <c r="O5406" s="6">
        <v>2938.2000640000001</v>
      </c>
      <c r="P5406" s="28">
        <v>1.4244574522793643</v>
      </c>
    </row>
    <row r="5407" spans="1:16" x14ac:dyDescent="0.3">
      <c r="A5407" t="s">
        <v>606</v>
      </c>
      <c r="B5407" t="e">
        <f>VLOOKUP(A5407,Sheet3!L:L,1,FALSE)</f>
        <v>#N/A</v>
      </c>
      <c r="C5407" t="str">
        <f>VLOOKUP(A5407,'ALL - prices'!B:C,2,FALSE)</f>
        <v>PrairieSky Royalty Ltd</v>
      </c>
      <c r="D5407" t="str">
        <f>VLOOKUP(A5407,'ALL - prices'!B:I,8,FALSE)</f>
        <v>Energy</v>
      </c>
      <c r="E5407">
        <v>2016</v>
      </c>
      <c r="F5407" t="s">
        <v>680</v>
      </c>
      <c r="G5407" t="str">
        <f t="shared" si="394"/>
        <v>2016-Q2</v>
      </c>
      <c r="H5407" s="4">
        <f>INDEX('ALL - prices'!$J$3:$DY$219,MATCH('COMBINED DATA'!A5407,'ALL - prices'!$B$3:$B$219,0),MATCH('COMBINED DATA'!G5407,'ALL - prices'!$J$1:$DY$1,0))</f>
        <v>17.654299999999999</v>
      </c>
      <c r="I5407" s="14">
        <f t="shared" si="395"/>
        <v>1.6696348191046648</v>
      </c>
      <c r="J5407" s="15">
        <f>INDEX(MarketCap2!$E$2:$AR$224,MATCH(A5407,MarketCap2!$B$2:$B$224,0),MATCH(G5407,MarketCap2!$E$1:$AR$1,0))</f>
        <v>5612821504</v>
      </c>
      <c r="K5407">
        <f t="shared" si="396"/>
        <v>22.448319371937618</v>
      </c>
      <c r="L5407">
        <f>INDEX('PB2'!$D$2:$AQ$224,MATCH(A5407,'PB2'!$B$2:$B$224,0),MATCH(G5407,'PB2'!$D$1:$AQ$1,0))</f>
        <v>2.1473538875579798</v>
      </c>
      <c r="M5407" s="16">
        <f t="shared" si="397"/>
        <v>0.46568942631865068</v>
      </c>
      <c r="N5407" s="6">
        <f>INDEX('ROA2'!$D$2:$AQ$224,MATCH(A5407,'ROA2'!$B$2:$B$224,0),MATCH(G5407,'ROA2'!$D$1:$AQ$1,0))</f>
        <v>2.39727711677551</v>
      </c>
      <c r="O5407" s="6">
        <v>2897.2001279999999</v>
      </c>
      <c r="P5407" s="28">
        <v>-1.3954099485037707E-2</v>
      </c>
    </row>
    <row r="5408" spans="1:16" x14ac:dyDescent="0.3">
      <c r="A5408" t="s">
        <v>606</v>
      </c>
      <c r="B5408" t="e">
        <f>VLOOKUP(A5408,Sheet3!L:L,1,FALSE)</f>
        <v>#N/A</v>
      </c>
      <c r="C5408" t="str">
        <f>VLOOKUP(A5408,'ALL - prices'!B:C,2,FALSE)</f>
        <v>PrairieSky Royalty Ltd</v>
      </c>
      <c r="D5408" t="str">
        <f>VLOOKUP(A5408,'ALL - prices'!B:I,8,FALSE)</f>
        <v>Energy</v>
      </c>
      <c r="E5408">
        <v>2016</v>
      </c>
      <c r="F5408" t="s">
        <v>681</v>
      </c>
      <c r="G5408" t="str">
        <f t="shared" si="394"/>
        <v>2016-Q3</v>
      </c>
      <c r="H5408" s="4">
        <f>INDEX('ALL - prices'!$J$3:$DY$219,MATCH('COMBINED DATA'!A5408,'ALL - prices'!$B$3:$B$219,0),MATCH('COMBINED DATA'!G5408,'ALL - prices'!$J$1:$DY$1,0))</f>
        <v>19.3933</v>
      </c>
      <c r="I5408" s="14">
        <f t="shared" si="395"/>
        <v>1.4344299387445412</v>
      </c>
      <c r="J5408" s="15">
        <f>INDEX(MarketCap2!$E$2:$AR$224,MATCH(A5408,MarketCap2!$B$2:$B$224,0),MATCH(G5408,MarketCap2!$E$1:$AR$1,0))</f>
        <v>6116154368</v>
      </c>
      <c r="K5408">
        <f t="shared" si="396"/>
        <v>22.534199364720862</v>
      </c>
      <c r="L5408">
        <f>INDEX('PB2'!$D$2:$AQ$224,MATCH(A5408,'PB2'!$B$2:$B$224,0),MATCH(G5408,'PB2'!$D$1:$AQ$1,0))</f>
        <v>2.37768507003784</v>
      </c>
      <c r="M5408" s="16">
        <f t="shared" si="397"/>
        <v>0.42057714564531684</v>
      </c>
      <c r="N5408" s="6">
        <f>INDEX('ROA2'!$D$2:$AQ$224,MATCH(A5408,'ROA2'!$B$2:$B$224,0),MATCH(G5408,'ROA2'!$D$1:$AQ$1,0))</f>
        <v>0.93412101268768299</v>
      </c>
      <c r="O5408" s="6">
        <v>2828.6000640000002</v>
      </c>
      <c r="P5408" s="28">
        <v>-2.3678055008010738E-2</v>
      </c>
    </row>
    <row r="5409" spans="1:16" x14ac:dyDescent="0.3">
      <c r="A5409" t="s">
        <v>606</v>
      </c>
      <c r="B5409" t="e">
        <f>VLOOKUP(A5409,Sheet3!L:L,1,FALSE)</f>
        <v>#N/A</v>
      </c>
      <c r="C5409" t="str">
        <f>VLOOKUP(A5409,'ALL - prices'!B:C,2,FALSE)</f>
        <v>PrairieSky Royalty Ltd</v>
      </c>
      <c r="D5409" t="str">
        <f>VLOOKUP(A5409,'ALL - prices'!B:I,8,FALSE)</f>
        <v>Energy</v>
      </c>
      <c r="E5409">
        <v>2016</v>
      </c>
      <c r="F5409" t="s">
        <v>682</v>
      </c>
      <c r="G5409" t="str">
        <f t="shared" si="394"/>
        <v>2016-Q4</v>
      </c>
      <c r="H5409" s="4">
        <f>INDEX('ALL - prices'!$J$3:$DY$219,MATCH('COMBINED DATA'!A5409,'ALL - prices'!$B$3:$B$219,0),MATCH('COMBINED DATA'!G5409,'ALL - prices'!$J$1:$DY$1,0))</f>
        <v>23.2925</v>
      </c>
      <c r="I5409" s="14">
        <f t="shared" si="395"/>
        <v>1.6077842734645711</v>
      </c>
      <c r="J5409" s="15">
        <f>INDEX(MarketCap2!$E$2:$AR$224,MATCH(A5409,MarketCap2!$B$2:$B$224,0),MATCH(G5409,MarketCap2!$E$1:$AR$1,0))</f>
        <v>7286685696</v>
      </c>
      <c r="K5409">
        <f t="shared" si="396"/>
        <v>22.709314642551188</v>
      </c>
      <c r="L5409">
        <f>INDEX('PB2'!$D$2:$AQ$224,MATCH(A5409,'PB2'!$B$2:$B$224,0),MATCH(G5409,'PB2'!$D$1:$AQ$1,0))</f>
        <v>2.8727099895477299</v>
      </c>
      <c r="M5409" s="16">
        <f t="shared" si="397"/>
        <v>0.34810336011587328</v>
      </c>
      <c r="N5409" s="6">
        <f>INDEX('ROA2'!$D$2:$AQ$224,MATCH(A5409,'ROA2'!$B$2:$B$224,0),MATCH(G5409,'ROA2'!$D$1:$AQ$1,0))</f>
        <v>0.59520798921585105</v>
      </c>
      <c r="O5409" s="6">
        <v>2786.7000320000002</v>
      </c>
      <c r="P5409" s="28">
        <v>-1.4812992664911432E-2</v>
      </c>
    </row>
    <row r="5410" spans="1:16" x14ac:dyDescent="0.3">
      <c r="A5410" t="s">
        <v>606</v>
      </c>
      <c r="B5410" t="e">
        <f>VLOOKUP(A5410,Sheet3!L:L,1,FALSE)</f>
        <v>#N/A</v>
      </c>
      <c r="C5410" t="str">
        <f>VLOOKUP(A5410,'ALL - prices'!B:C,2,FALSE)</f>
        <v>PrairieSky Royalty Ltd</v>
      </c>
      <c r="D5410" t="str">
        <f>VLOOKUP(A5410,'ALL - prices'!B:I,8,FALSE)</f>
        <v>Energy</v>
      </c>
      <c r="E5410">
        <v>2017</v>
      </c>
      <c r="F5410" t="s">
        <v>679</v>
      </c>
      <c r="G5410" t="str">
        <f t="shared" si="394"/>
        <v>2017-Q1</v>
      </c>
      <c r="H5410" s="4">
        <f>INDEX('ALL - prices'!$J$3:$DY$219,MATCH('COMBINED DATA'!A5410,'ALL - prices'!$B$3:$B$219,0),MATCH('COMBINED DATA'!G5410,'ALL - prices'!$J$1:$DY$1,0))</f>
        <v>20.589700000000001</v>
      </c>
      <c r="I5410" s="14">
        <f t="shared" si="395"/>
        <v>1.3802258664798308</v>
      </c>
      <c r="J5410" s="15">
        <f>INDEX(MarketCap2!$E$2:$AR$224,MATCH(A5410,MarketCap2!$B$2:$B$224,0),MATCH(G5410,MarketCap2!$E$1:$AR$1,0))</f>
        <v>6653152768</v>
      </c>
      <c r="K5410">
        <f t="shared" si="396"/>
        <v>22.618356679715191</v>
      </c>
      <c r="L5410">
        <f>INDEX('PB2'!$D$2:$AQ$224,MATCH(A5410,'PB2'!$B$2:$B$224,0),MATCH(G5410,'PB2'!$D$1:$AQ$1,0))</f>
        <v>2.3882141113281201</v>
      </c>
      <c r="M5410" s="16">
        <f t="shared" si="397"/>
        <v>0.41872292574466269</v>
      </c>
      <c r="N5410" s="6">
        <f>INDEX('ROA2'!$D$2:$AQ$224,MATCH(A5410,'ROA2'!$B$2:$B$224,0),MATCH(G5410,'ROA2'!$D$1:$AQ$1,0))</f>
        <v>0.70070898532867398</v>
      </c>
      <c r="O5410" s="6">
        <v>2770.299904</v>
      </c>
      <c r="P5410" s="28">
        <v>-5.8851429331021089E-3</v>
      </c>
    </row>
    <row r="5411" spans="1:16" x14ac:dyDescent="0.3">
      <c r="A5411" t="s">
        <v>606</v>
      </c>
      <c r="B5411" t="e">
        <f>VLOOKUP(A5411,Sheet3!L:L,1,FALSE)</f>
        <v>#N/A</v>
      </c>
      <c r="C5411" t="str">
        <f>VLOOKUP(A5411,'ALL - prices'!B:C,2,FALSE)</f>
        <v>PrairieSky Royalty Ltd</v>
      </c>
      <c r="D5411" t="str">
        <f>VLOOKUP(A5411,'ALL - prices'!B:I,8,FALSE)</f>
        <v>Energy</v>
      </c>
      <c r="E5411">
        <v>2017</v>
      </c>
      <c r="F5411" t="s">
        <v>680</v>
      </c>
      <c r="G5411" t="str">
        <f t="shared" si="394"/>
        <v>2017-Q2</v>
      </c>
      <c r="H5411" s="4">
        <f>INDEX('ALL - prices'!$J$3:$DY$219,MATCH('COMBINED DATA'!A5411,'ALL - prices'!$B$3:$B$219,0),MATCH('COMBINED DATA'!G5411,'ALL - prices'!$J$1:$DY$1,0))</f>
        <v>21.8064</v>
      </c>
      <c r="I5411" s="14">
        <f t="shared" si="395"/>
        <v>2.0719340031316964</v>
      </c>
      <c r="J5411" s="15">
        <f>INDEX(MarketCap2!$E$2:$AR$224,MATCH(A5411,MarketCap2!$B$2:$B$224,0),MATCH(G5411,MarketCap2!$E$1:$AR$1,0))</f>
        <v>6990882816</v>
      </c>
      <c r="K5411">
        <f t="shared" si="396"/>
        <v>22.667872682213044</v>
      </c>
      <c r="L5411">
        <f>INDEX('PB2'!$D$2:$AQ$224,MATCH(A5411,'PB2'!$B$2:$B$224,0),MATCH(G5411,'PB2'!$D$1:$AQ$1,0))</f>
        <v>2.5227649211883501</v>
      </c>
      <c r="M5411" s="16">
        <f t="shared" si="397"/>
        <v>0.39639048077810968</v>
      </c>
      <c r="N5411" s="6">
        <f>INDEX('ROA2'!$D$2:$AQ$224,MATCH(A5411,'ROA2'!$B$2:$B$224,0),MATCH(G5411,'ROA2'!$D$1:$AQ$1,0))</f>
        <v>1.3188740015029901</v>
      </c>
      <c r="O5411" s="6">
        <v>3032.1000960000001</v>
      </c>
      <c r="P5411" s="28">
        <v>9.4502473043438465E-2</v>
      </c>
    </row>
    <row r="5412" spans="1:16" x14ac:dyDescent="0.3">
      <c r="A5412" t="s">
        <v>606</v>
      </c>
      <c r="B5412" t="e">
        <f>VLOOKUP(A5412,Sheet3!L:L,1,FALSE)</f>
        <v>#N/A</v>
      </c>
      <c r="C5412" t="str">
        <f>VLOOKUP(A5412,'ALL - prices'!B:C,2,FALSE)</f>
        <v>PrairieSky Royalty Ltd</v>
      </c>
      <c r="D5412" t="str">
        <f>VLOOKUP(A5412,'ALL - prices'!B:I,8,FALSE)</f>
        <v>Energy</v>
      </c>
      <c r="E5412">
        <v>2017</v>
      </c>
      <c r="F5412" t="s">
        <v>681</v>
      </c>
      <c r="G5412" t="str">
        <f t="shared" si="394"/>
        <v>2017-Q3</v>
      </c>
      <c r="H5412" s="4">
        <f>INDEX('ALL - prices'!$J$3:$DY$219,MATCH('COMBINED DATA'!A5412,'ALL - prices'!$B$3:$B$219,0),MATCH('COMBINED DATA'!G5412,'ALL - prices'!$J$1:$DY$1,0))</f>
        <v>23.724900000000002</v>
      </c>
      <c r="I5412" s="14">
        <f t="shared" si="395"/>
        <v>2.7792340197735417</v>
      </c>
      <c r="J5412" s="15">
        <f>INDEX(MarketCap2!$E$2:$AR$224,MATCH(A5412,MarketCap2!$B$2:$B$224,0),MATCH(G5412,MarketCap2!$E$1:$AR$1,0))</f>
        <v>7544414720</v>
      </c>
      <c r="K5412">
        <f t="shared" si="396"/>
        <v>22.744073354255445</v>
      </c>
      <c r="L5412">
        <f>INDEX('PB2'!$D$2:$AQ$224,MATCH(A5412,'PB2'!$B$2:$B$224,0),MATCH(G5412,'PB2'!$D$1:$AQ$1,0))</f>
        <v>2.7587049007415798</v>
      </c>
      <c r="M5412" s="16">
        <f t="shared" si="397"/>
        <v>0.36248893447471875</v>
      </c>
      <c r="N5412" s="6">
        <f>INDEX('ROA2'!$D$2:$AQ$224,MATCH(A5412,'ROA2'!$B$2:$B$224,0),MATCH(G5412,'ROA2'!$D$1:$AQ$1,0))</f>
        <v>2.9234349727630602</v>
      </c>
      <c r="O5412" s="6">
        <v>3007.0000639999998</v>
      </c>
      <c r="P5412" s="28">
        <v>-8.2781013836293483E-3</v>
      </c>
    </row>
    <row r="5413" spans="1:16" x14ac:dyDescent="0.3">
      <c r="A5413" t="s">
        <v>606</v>
      </c>
      <c r="B5413" t="e">
        <f>VLOOKUP(A5413,Sheet3!L:L,1,FALSE)</f>
        <v>#N/A</v>
      </c>
      <c r="C5413" t="str">
        <f>VLOOKUP(A5413,'ALL - prices'!B:C,2,FALSE)</f>
        <v>PrairieSky Royalty Ltd</v>
      </c>
      <c r="D5413" t="str">
        <f>VLOOKUP(A5413,'ALL - prices'!B:I,8,FALSE)</f>
        <v>Energy</v>
      </c>
      <c r="E5413">
        <v>2017</v>
      </c>
      <c r="F5413" t="s">
        <v>682</v>
      </c>
      <c r="G5413" t="str">
        <f t="shared" si="394"/>
        <v>2017-Q4</v>
      </c>
      <c r="H5413" s="4">
        <f>INDEX('ALL - prices'!$J$3:$DY$219,MATCH('COMBINED DATA'!A5413,'ALL - prices'!$B$3:$B$219,0),MATCH('COMBINED DATA'!G5413,'ALL - prices'!$J$1:$DY$1,0))</f>
        <v>23.957999999999998</v>
      </c>
      <c r="I5413" s="14">
        <f t="shared" si="395"/>
        <v>3.2839074747166626</v>
      </c>
      <c r="J5413" s="15">
        <f>INDEX(MarketCap2!$E$2:$AR$224,MATCH(A5413,MarketCap2!$B$2:$B$224,0),MATCH(G5413,MarketCap2!$E$1:$AR$1,0))</f>
        <v>7572470272</v>
      </c>
      <c r="K5413">
        <f t="shared" si="396"/>
        <v>22.747785175073872</v>
      </c>
      <c r="L5413">
        <f>INDEX('PB2'!$D$2:$AQ$224,MATCH(A5413,'PB2'!$B$2:$B$224,0),MATCH(G5413,'PB2'!$D$1:$AQ$1,0))</f>
        <v>2.7816760540008501</v>
      </c>
      <c r="M5413" s="16">
        <f t="shared" si="397"/>
        <v>0.3594954914184606</v>
      </c>
      <c r="N5413" s="6">
        <f>INDEX('ROA2'!$D$2:$AQ$224,MATCH(A5413,'ROA2'!$B$2:$B$224,0),MATCH(G5413,'ROA2'!$D$1:$AQ$1,0))</f>
        <v>3.3581960201263401</v>
      </c>
      <c r="O5413" s="6">
        <v>2978.299904</v>
      </c>
      <c r="P5413" s="28">
        <v>-9.5444494144180606E-3</v>
      </c>
    </row>
    <row r="5414" spans="1:16" x14ac:dyDescent="0.3">
      <c r="A5414" t="s">
        <v>606</v>
      </c>
      <c r="B5414" t="e">
        <f>VLOOKUP(A5414,Sheet3!L:L,1,FALSE)</f>
        <v>#N/A</v>
      </c>
      <c r="C5414" t="str">
        <f>VLOOKUP(A5414,'ALL - prices'!B:C,2,FALSE)</f>
        <v>PrairieSky Royalty Ltd</v>
      </c>
      <c r="D5414" t="str">
        <f>VLOOKUP(A5414,'ALL - prices'!B:I,8,FALSE)</f>
        <v>Energy</v>
      </c>
      <c r="E5414">
        <v>2018</v>
      </c>
      <c r="F5414" t="s">
        <v>679</v>
      </c>
      <c r="G5414" t="str">
        <f t="shared" si="394"/>
        <v>2018-Q1</v>
      </c>
      <c r="H5414" s="4">
        <f>INDEX('ALL - prices'!$J$3:$DY$219,MATCH('COMBINED DATA'!A5414,'ALL - prices'!$B$3:$B$219,0),MATCH('COMBINED DATA'!G5414,'ALL - prices'!$J$1:$DY$1,0))</f>
        <v>21.1876</v>
      </c>
      <c r="I5414" s="14">
        <f t="shared" si="395"/>
        <v>2.8556163227051297</v>
      </c>
      <c r="J5414" s="15">
        <f>INDEX(MarketCap2!$E$2:$AR$224,MATCH(A5414,MarketCap2!$B$2:$B$224,0),MATCH(G5414,MarketCap2!$E$1:$AR$1,0))</f>
        <v>6647292416</v>
      </c>
      <c r="K5414">
        <f t="shared" si="396"/>
        <v>22.61747545321515</v>
      </c>
      <c r="L5414">
        <f>INDEX('PB2'!$D$2:$AQ$224,MATCH(A5414,'PB2'!$B$2:$B$224,0),MATCH(G5414,'PB2'!$D$1:$AQ$1,0))</f>
        <v>2.4752008914947501</v>
      </c>
      <c r="M5414" s="16">
        <f t="shared" si="397"/>
        <v>0.40400761143719111</v>
      </c>
      <c r="N5414" s="6">
        <f>INDEX('ROA2'!$D$2:$AQ$224,MATCH(A5414,'ROA2'!$B$2:$B$224,0),MATCH(G5414,'ROA2'!$D$1:$AQ$1,0))</f>
        <v>4.2006268501281703</v>
      </c>
      <c r="O5414" s="6">
        <v>2971.6999679999999</v>
      </c>
      <c r="P5414" s="28">
        <v>-2.2160078611076204E-3</v>
      </c>
    </row>
    <row r="5415" spans="1:16" x14ac:dyDescent="0.3">
      <c r="A5415" t="s">
        <v>606</v>
      </c>
      <c r="B5415" t="e">
        <f>VLOOKUP(A5415,Sheet3!L:L,1,FALSE)</f>
        <v>#N/A</v>
      </c>
      <c r="C5415" t="str">
        <f>VLOOKUP(A5415,'ALL - prices'!B:C,2,FALSE)</f>
        <v>PrairieSky Royalty Ltd</v>
      </c>
      <c r="D5415" t="str">
        <f>VLOOKUP(A5415,'ALL - prices'!B:I,8,FALSE)</f>
        <v>Energy</v>
      </c>
      <c r="E5415">
        <v>2018</v>
      </c>
      <c r="F5415" t="s">
        <v>680</v>
      </c>
      <c r="G5415" t="str">
        <f t="shared" si="394"/>
        <v>2018-Q2</v>
      </c>
      <c r="H5415" s="4">
        <f>INDEX('ALL - prices'!$J$3:$DY$219,MATCH('COMBINED DATA'!A5415,'ALL - prices'!$B$3:$B$219,0),MATCH('COMBINED DATA'!G5415,'ALL - prices'!$J$1:$DY$1,0))</f>
        <v>19.659099999999999</v>
      </c>
      <c r="I5415" s="14">
        <f t="shared" si="395"/>
        <v>1.6731425980272365</v>
      </c>
      <c r="J5415" s="15">
        <f>INDEX(MarketCap2!$E$2:$AR$224,MATCH(A5415,MarketCap2!$B$2:$B$224,0),MATCH(G5415,MarketCap2!$E$1:$AR$1,0))</f>
        <v>6110247936</v>
      </c>
      <c r="K5415">
        <f t="shared" si="396"/>
        <v>22.533233188030025</v>
      </c>
      <c r="L5415">
        <f>INDEX('PB2'!$D$2:$AQ$224,MATCH(A5415,'PB2'!$B$2:$B$224,0),MATCH(G5415,'PB2'!$D$1:$AQ$1,0))</f>
        <v>2.30153489112854</v>
      </c>
      <c r="M5415" s="16">
        <f t="shared" si="397"/>
        <v>0.43449265264436537</v>
      </c>
      <c r="N5415" s="6">
        <f>INDEX('ROA2'!$D$2:$AQ$224,MATCH(A5415,'ROA2'!$B$2:$B$224,0),MATCH(G5415,'ROA2'!$D$1:$AQ$1,0))</f>
        <v>4.0110001564025897</v>
      </c>
      <c r="O5415" s="6">
        <v>2931.5000319999999</v>
      </c>
      <c r="P5415" s="28">
        <v>-1.3527589067834179E-2</v>
      </c>
    </row>
    <row r="5416" spans="1:16" x14ac:dyDescent="0.3">
      <c r="A5416" t="s">
        <v>606</v>
      </c>
      <c r="B5416" t="e">
        <f>VLOOKUP(A5416,Sheet3!L:L,1,FALSE)</f>
        <v>#N/A</v>
      </c>
      <c r="C5416" t="str">
        <f>VLOOKUP(A5416,'ALL - prices'!B:C,2,FALSE)</f>
        <v>PrairieSky Royalty Ltd</v>
      </c>
      <c r="D5416" t="str">
        <f>VLOOKUP(A5416,'ALL - prices'!B:I,8,FALSE)</f>
        <v>Energy</v>
      </c>
      <c r="E5416">
        <v>2018</v>
      </c>
      <c r="F5416" t="s">
        <v>681</v>
      </c>
      <c r="G5416" t="str">
        <f t="shared" si="394"/>
        <v>2018-Q3</v>
      </c>
      <c r="H5416" s="4">
        <f>INDEX('ALL - prices'!$J$3:$DY$219,MATCH('COMBINED DATA'!A5416,'ALL - prices'!$B$3:$B$219,0),MATCH('COMBINED DATA'!G5416,'ALL - prices'!$J$1:$DY$1,0))</f>
        <v>17.331499999999998</v>
      </c>
      <c r="I5416" s="14">
        <f t="shared" si="395"/>
        <v>0.4844996964223337</v>
      </c>
      <c r="J5416" s="15">
        <f>INDEX(MarketCap2!$E$2:$AR$224,MATCH(A5416,MarketCap2!$B$2:$B$224,0),MATCH(G5416,MarketCap2!$E$1:$AR$1,0))</f>
        <v>5328149504</v>
      </c>
      <c r="K5416">
        <f t="shared" si="396"/>
        <v>22.396269829850883</v>
      </c>
      <c r="L5416">
        <f>INDEX('PB2'!$D$2:$AQ$224,MATCH(A5416,'PB2'!$B$2:$B$224,0),MATCH(G5416,'PB2'!$D$1:$AQ$1,0))</f>
        <v>2.0306360721588099</v>
      </c>
      <c r="M5416" s="16">
        <f t="shared" si="397"/>
        <v>0.49245653305906262</v>
      </c>
      <c r="N5416" s="6">
        <f>INDEX('ROA2'!$D$2:$AQ$224,MATCH(A5416,'ROA2'!$B$2:$B$224,0),MATCH(G5416,'ROA2'!$D$1:$AQ$1,0))</f>
        <v>3.5344800949096702</v>
      </c>
      <c r="O5416" s="6">
        <v>2889.2001279999999</v>
      </c>
      <c r="P5416" s="28">
        <v>-1.4429440060807739E-2</v>
      </c>
    </row>
    <row r="5417" spans="1:16" x14ac:dyDescent="0.3">
      <c r="A5417" t="s">
        <v>606</v>
      </c>
      <c r="B5417" t="e">
        <f>VLOOKUP(A5417,Sheet3!L:L,1,FALSE)</f>
        <v>#N/A</v>
      </c>
      <c r="C5417" t="str">
        <f>VLOOKUP(A5417,'ALL - prices'!B:C,2,FALSE)</f>
        <v>PrairieSky Royalty Ltd</v>
      </c>
      <c r="D5417" t="str">
        <f>VLOOKUP(A5417,'ALL - prices'!B:I,8,FALSE)</f>
        <v>Energy</v>
      </c>
      <c r="E5417">
        <v>2018</v>
      </c>
      <c r="F5417" t="s">
        <v>682</v>
      </c>
      <c r="G5417" t="str">
        <f t="shared" si="394"/>
        <v>2018-Q4</v>
      </c>
      <c r="H5417" s="4">
        <f>INDEX('ALL - prices'!$J$3:$DY$219,MATCH('COMBINED DATA'!A5417,'ALL - prices'!$B$3:$B$219,0),MATCH('COMBINED DATA'!G5417,'ALL - prices'!$J$1:$DY$1,0))</f>
        <v>13.6411</v>
      </c>
      <c r="I5417" s="14">
        <f t="shared" si="395"/>
        <v>1.0948557663759491</v>
      </c>
      <c r="J5417" s="15">
        <f>INDEX(MarketCap2!$E$2:$AR$224,MATCH(A5417,MarketCap2!$B$2:$B$224,0),MATCH(G5417,MarketCap2!$E$1:$AR$1,0))</f>
        <v>4142920448</v>
      </c>
      <c r="K5417">
        <f t="shared" si="396"/>
        <v>22.144666798312549</v>
      </c>
      <c r="L5417">
        <f>INDEX('PB2'!$D$2:$AQ$224,MATCH(A5417,'PB2'!$B$2:$B$224,0),MATCH(G5417,'PB2'!$D$1:$AQ$1,0))</f>
        <v>1.6079859733581501</v>
      </c>
      <c r="M5417" s="16">
        <f t="shared" si="397"/>
        <v>0.62189597208461966</v>
      </c>
      <c r="N5417" s="6">
        <f>INDEX('ROA2'!$D$2:$AQ$224,MATCH(A5417,'ROA2'!$B$2:$B$224,0),MATCH(G5417,'ROA2'!$D$1:$AQ$1,0))</f>
        <v>3.8790080547332799</v>
      </c>
      <c r="O5417" s="6">
        <v>2863.3999359999998</v>
      </c>
      <c r="P5417" s="28">
        <v>-8.9298736179483345E-3</v>
      </c>
    </row>
    <row r="5418" spans="1:16" x14ac:dyDescent="0.3">
      <c r="A5418" t="s">
        <v>606</v>
      </c>
      <c r="B5418" t="e">
        <f>VLOOKUP(A5418,Sheet3!L:L,1,FALSE)</f>
        <v>#N/A</v>
      </c>
      <c r="C5418" t="str">
        <f>VLOOKUP(A5418,'ALL - prices'!B:C,2,FALSE)</f>
        <v>PrairieSky Royalty Ltd</v>
      </c>
      <c r="D5418" t="str">
        <f>VLOOKUP(A5418,'ALL - prices'!B:I,8,FALSE)</f>
        <v>Energy</v>
      </c>
      <c r="E5418">
        <v>2019</v>
      </c>
      <c r="F5418" t="s">
        <v>679</v>
      </c>
      <c r="G5418" t="str">
        <f t="shared" si="394"/>
        <v>2019-Q1</v>
      </c>
      <c r="H5418" s="4">
        <f>INDEX('ALL - prices'!$J$3:$DY$219,MATCH('COMBINED DATA'!A5418,'ALL - prices'!$B$3:$B$219,0),MATCH('COMBINED DATA'!G5418,'ALL - prices'!$J$1:$DY$1,0))</f>
        <v>14.038</v>
      </c>
      <c r="I5418" s="14">
        <f t="shared" si="395"/>
        <v>4.0133919490459222</v>
      </c>
      <c r="J5418" s="15">
        <f>INDEX(MarketCap2!$E$2:$AR$224,MATCH(A5418,MarketCap2!$B$2:$B$224,0),MATCH(G5418,MarketCap2!$E$1:$AR$1,0))</f>
        <v>4210805760</v>
      </c>
      <c r="K5418">
        <f t="shared" si="396"/>
        <v>22.160919858251592</v>
      </c>
      <c r="L5418">
        <f>INDEX('PB2'!$D$2:$AQ$224,MATCH(A5418,'PB2'!$B$2:$B$224,0),MATCH(G5418,'PB2'!$D$1:$AQ$1,0))</f>
        <v>1.6520309448242201</v>
      </c>
      <c r="M5418" s="16">
        <f t="shared" si="397"/>
        <v>0.60531553790380255</v>
      </c>
      <c r="N5418" s="6">
        <f>INDEX('ROA2'!$D$2:$AQ$224,MATCH(A5418,'ROA2'!$B$2:$B$224,0),MATCH(G5418,'ROA2'!$D$1:$AQ$1,0))</f>
        <v>2.7433230876922599</v>
      </c>
      <c r="O5418" s="6">
        <v>2816.9000959999998</v>
      </c>
      <c r="P5418" s="28">
        <v>-1.623938012129646E-2</v>
      </c>
    </row>
    <row r="5419" spans="1:16" x14ac:dyDescent="0.3">
      <c r="A5419" t="s">
        <v>606</v>
      </c>
      <c r="B5419" t="e">
        <f>VLOOKUP(A5419,Sheet3!L:L,1,FALSE)</f>
        <v>#N/A</v>
      </c>
      <c r="C5419" t="str">
        <f>VLOOKUP(A5419,'ALL - prices'!B:C,2,FALSE)</f>
        <v>PrairieSky Royalty Ltd</v>
      </c>
      <c r="D5419" t="str">
        <f>VLOOKUP(A5419,'ALL - prices'!B:I,8,FALSE)</f>
        <v>Energy</v>
      </c>
      <c r="E5419">
        <v>2019</v>
      </c>
      <c r="F5419" t="s">
        <v>680</v>
      </c>
      <c r="G5419" t="str">
        <f t="shared" si="394"/>
        <v>2019-Q2</v>
      </c>
      <c r="H5419" s="4">
        <f>INDEX('ALL - prices'!$J$3:$DY$219,MATCH('COMBINED DATA'!A5419,'ALL - prices'!$B$3:$B$219,0),MATCH('COMBINED DATA'!G5419,'ALL - prices'!$J$1:$DY$1,0))</f>
        <v>14.4998</v>
      </c>
      <c r="I5419" s="14">
        <f t="shared" si="395"/>
        <v>4.1234337110188424</v>
      </c>
      <c r="J5419" s="15">
        <f>INDEX(MarketCap2!$E$2:$AR$224,MATCH(A5419,MarketCap2!$B$2:$B$224,0),MATCH(G5419,MarketCap2!$E$1:$AR$1,0))</f>
        <v>4299492864</v>
      </c>
      <c r="K5419">
        <f t="shared" si="396"/>
        <v>22.181762914085972</v>
      </c>
      <c r="L5419">
        <f>INDEX('PB2'!$D$2:$AQ$224,MATCH(A5419,'PB2'!$B$2:$B$224,0),MATCH(G5419,'PB2'!$D$1:$AQ$1,0))</f>
        <v>1.6902979612350499</v>
      </c>
      <c r="M5419" s="16">
        <f t="shared" si="397"/>
        <v>0.59161167021069472</v>
      </c>
      <c r="N5419" s="6">
        <f>INDEX('ROA2'!$D$2:$AQ$224,MATCH(A5419,'ROA2'!$B$2:$B$224,0),MATCH(G5419,'ROA2'!$D$1:$AQ$1,0))</f>
        <v>2.9908881187439</v>
      </c>
      <c r="O5419" s="6">
        <v>2819.3000959999999</v>
      </c>
      <c r="P5419" s="28">
        <v>8.5200039696405733E-4</v>
      </c>
    </row>
    <row r="5420" spans="1:16" x14ac:dyDescent="0.3">
      <c r="A5420" t="s">
        <v>606</v>
      </c>
      <c r="B5420" t="e">
        <f>VLOOKUP(A5420,Sheet3!L:L,1,FALSE)</f>
        <v>#N/A</v>
      </c>
      <c r="C5420" t="str">
        <f>VLOOKUP(A5420,'ALL - prices'!B:C,2,FALSE)</f>
        <v>PrairieSky Royalty Ltd</v>
      </c>
      <c r="D5420" t="str">
        <f>VLOOKUP(A5420,'ALL - prices'!B:I,8,FALSE)</f>
        <v>Energy</v>
      </c>
      <c r="E5420">
        <v>2019</v>
      </c>
      <c r="F5420" t="s">
        <v>681</v>
      </c>
      <c r="G5420" t="str">
        <f t="shared" si="394"/>
        <v>2019-Q3</v>
      </c>
      <c r="H5420" s="4">
        <f>INDEX('ALL - prices'!$J$3:$DY$219,MATCH('COMBINED DATA'!A5420,'ALL - prices'!$B$3:$B$219,0),MATCH('COMBINED DATA'!G5420,'ALL - prices'!$J$1:$DY$1,0))</f>
        <v>14.7278</v>
      </c>
      <c r="I5420" s="14">
        <f t="shared" si="395"/>
        <v>2.8240737260206226</v>
      </c>
      <c r="J5420" s="15">
        <f>INDEX(MarketCap2!$E$2:$AR$224,MATCH(A5420,MarketCap2!$B$2:$B$224,0),MATCH(G5420,MarketCap2!$E$1:$AR$1,0))</f>
        <v>4312847360</v>
      </c>
      <c r="K5420">
        <f t="shared" si="396"/>
        <v>22.184864163306511</v>
      </c>
      <c r="L5420">
        <f>INDEX('PB2'!$D$2:$AQ$224,MATCH(A5420,'PB2'!$B$2:$B$224,0),MATCH(G5420,'PB2'!$D$1:$AQ$1,0))</f>
        <v>1.7182309627532999</v>
      </c>
      <c r="M5420" s="16">
        <f t="shared" si="397"/>
        <v>0.58199393543554601</v>
      </c>
      <c r="N5420" s="6">
        <f>INDEX('ROA2'!$D$2:$AQ$224,MATCH(A5420,'ROA2'!$B$2:$B$224,0),MATCH(G5420,'ROA2'!$D$1:$AQ$1,0))</f>
        <v>3.70632100105286</v>
      </c>
      <c r="O5420" s="6">
        <v>2771.3999359999998</v>
      </c>
      <c r="P5420" s="28">
        <v>-1.6990089160058022E-2</v>
      </c>
    </row>
    <row r="5421" spans="1:16" x14ac:dyDescent="0.3">
      <c r="A5421" t="s">
        <v>606</v>
      </c>
      <c r="B5421" t="e">
        <f>VLOOKUP(A5421,Sheet3!L:L,1,FALSE)</f>
        <v>#N/A</v>
      </c>
      <c r="C5421" t="str">
        <f>VLOOKUP(A5421,'ALL - prices'!B:C,2,FALSE)</f>
        <v>PrairieSky Royalty Ltd</v>
      </c>
      <c r="D5421" t="str">
        <f>VLOOKUP(A5421,'ALL - prices'!B:I,8,FALSE)</f>
        <v>Energy</v>
      </c>
      <c r="E5421">
        <v>2019</v>
      </c>
      <c r="F5421" t="s">
        <v>682</v>
      </c>
      <c r="G5421" t="str">
        <f t="shared" si="394"/>
        <v>2019-Q4</v>
      </c>
      <c r="H5421" s="4">
        <f>INDEX('ALL - prices'!$J$3:$DY$219,MATCH('COMBINED DATA'!A5421,'ALL - prices'!$B$3:$B$219,0),MATCH('COMBINED DATA'!G5421,'ALL - prices'!$J$1:$DY$1,0))</f>
        <v>12.3087</v>
      </c>
      <c r="I5421" s="14">
        <f t="shared" si="395"/>
        <v>0.97897730310768794</v>
      </c>
      <c r="J5421" s="15">
        <f>INDEX(MarketCap2!$E$2:$AR$224,MATCH(A5421,MarketCap2!$B$2:$B$224,0),MATCH(G5421,MarketCap2!$E$1:$AR$1,0))</f>
        <v>3552712704</v>
      </c>
      <c r="K5421">
        <f t="shared" si="396"/>
        <v>21.990977290597737</v>
      </c>
      <c r="L5421">
        <f>INDEX('PB2'!$D$2:$AQ$224,MATCH(A5421,'PB2'!$B$2:$B$224,0),MATCH(G5421,'PB2'!$D$1:$AQ$1,0))</f>
        <v>1.4282150268554701</v>
      </c>
      <c r="M5421" s="16">
        <f t="shared" si="397"/>
        <v>0.70017468042030073</v>
      </c>
      <c r="N5421" s="6">
        <f>INDEX('ROA2'!$D$2:$AQ$224,MATCH(A5421,'ROA2'!$B$2:$B$224,0),MATCH(G5421,'ROA2'!$D$1:$AQ$1,0))</f>
        <v>3.3223299980163601</v>
      </c>
      <c r="O5421" s="6">
        <v>2741.1000319999998</v>
      </c>
      <c r="P5421" s="28">
        <v>-1.0933068016062758E-2</v>
      </c>
    </row>
    <row r="5422" spans="1:16" x14ac:dyDescent="0.3">
      <c r="A5422" t="s">
        <v>606</v>
      </c>
      <c r="B5422" t="e">
        <f>VLOOKUP(A5422,Sheet3!L:L,1,FALSE)</f>
        <v>#N/A</v>
      </c>
      <c r="C5422" t="str">
        <f>VLOOKUP(A5422,'ALL - prices'!B:C,2,FALSE)</f>
        <v>PrairieSky Royalty Ltd</v>
      </c>
      <c r="D5422" t="str">
        <f>VLOOKUP(A5422,'ALL - prices'!B:I,8,FALSE)</f>
        <v>Energy</v>
      </c>
      <c r="E5422">
        <v>2020</v>
      </c>
      <c r="F5422" t="s">
        <v>679</v>
      </c>
      <c r="G5422" t="str">
        <f t="shared" si="394"/>
        <v>2020-Q1</v>
      </c>
      <c r="H5422" s="4">
        <f>INDEX('ALL - prices'!$J$3:$DY$219,MATCH('COMBINED DATA'!A5422,'ALL - prices'!$B$3:$B$219,0),MATCH('COMBINED DATA'!G5422,'ALL - prices'!$J$1:$DY$1,0))</f>
        <v>6.1207000000000003</v>
      </c>
      <c r="I5422" s="14">
        <f t="shared" si="395"/>
        <v>2.0815725407729633</v>
      </c>
      <c r="J5422" s="15">
        <f>INDEX(MarketCap2!$E$2:$AR$224,MATCH(A5422,MarketCap2!$B$2:$B$224,0),MATCH(G5422,MarketCap2!$E$1:$AR$1,0))</f>
        <v>1730897920</v>
      </c>
      <c r="K5422">
        <f t="shared" si="396"/>
        <v>21.271906139708921</v>
      </c>
      <c r="L5422">
        <f>INDEX('PB2'!$D$2:$AQ$224,MATCH(A5422,'PB2'!$B$2:$B$224,0),MATCH(G5422,'PB2'!$D$1:$AQ$1,0))</f>
        <v>0.70706897974014304</v>
      </c>
      <c r="M5422" s="16">
        <f t="shared" si="397"/>
        <v>1.4142891693077992</v>
      </c>
      <c r="N5422" s="6">
        <f>INDEX('ROA2'!$D$2:$AQ$224,MATCH(A5422,'ROA2'!$B$2:$B$224,0),MATCH(G5422,'ROA2'!$D$1:$AQ$1,0))</f>
        <v>4.0242757797241202</v>
      </c>
      <c r="O5422" s="6">
        <v>2719.5000319999999</v>
      </c>
      <c r="P5422" s="28">
        <v>-7.8800480638569811E-3</v>
      </c>
    </row>
    <row r="5423" spans="1:16" x14ac:dyDescent="0.3">
      <c r="A5423" t="s">
        <v>606</v>
      </c>
      <c r="B5423" t="e">
        <f>VLOOKUP(A5423,Sheet3!L:L,1,FALSE)</f>
        <v>#N/A</v>
      </c>
      <c r="C5423" t="str">
        <f>VLOOKUP(A5423,'ALL - prices'!B:C,2,FALSE)</f>
        <v>PrairieSky Royalty Ltd</v>
      </c>
      <c r="D5423" t="str">
        <f>VLOOKUP(A5423,'ALL - prices'!B:I,8,FALSE)</f>
        <v>Energy</v>
      </c>
      <c r="E5423">
        <v>2020</v>
      </c>
      <c r="F5423" t="s">
        <v>680</v>
      </c>
      <c r="G5423" t="str">
        <f t="shared" si="394"/>
        <v>2020-Q2</v>
      </c>
      <c r="H5423" s="4">
        <f>INDEX('ALL - prices'!$J$3:$DY$219,MATCH('COMBINED DATA'!A5423,'ALL - prices'!$B$3:$B$219,0),MATCH('COMBINED DATA'!G5423,'ALL - prices'!$J$1:$DY$1,0))</f>
        <v>7.1196999999999999</v>
      </c>
      <c r="I5423" s="14">
        <f t="shared" si="395"/>
        <v>2.6556061266686313</v>
      </c>
      <c r="J5423" s="15">
        <f>INDEX(MarketCap2!$E$2:$AR$224,MATCH(A5423,MarketCap2!$B$2:$B$224,0),MATCH(G5423,MarketCap2!$E$1:$AR$1,0))</f>
        <v>1996025344</v>
      </c>
      <c r="K5423">
        <f t="shared" si="396"/>
        <v>21.414423712149862</v>
      </c>
      <c r="L5423">
        <f>INDEX('PB2'!$D$2:$AQ$224,MATCH(A5423,'PB2'!$B$2:$B$224,0),MATCH(G5423,'PB2'!$D$1:$AQ$1,0))</f>
        <v>0.82118499279022195</v>
      </c>
      <c r="M5423" s="16">
        <f t="shared" si="397"/>
        <v>1.2177524050971762</v>
      </c>
      <c r="N5423" s="6">
        <f>INDEX('ROA2'!$D$2:$AQ$224,MATCH(A5423,'ROA2'!$B$2:$B$224,0),MATCH(G5423,'ROA2'!$D$1:$AQ$1,0))</f>
        <v>3.40110111236572</v>
      </c>
      <c r="O5423" s="6">
        <v>2684.8</v>
      </c>
      <c r="P5423" s="28">
        <v>-1.2759710090711167E-2</v>
      </c>
    </row>
    <row r="5424" spans="1:16" x14ac:dyDescent="0.3">
      <c r="A5424" t="s">
        <v>606</v>
      </c>
      <c r="B5424" t="e">
        <f>VLOOKUP(A5424,Sheet3!L:L,1,FALSE)</f>
        <v>#N/A</v>
      </c>
      <c r="C5424" t="str">
        <f>VLOOKUP(A5424,'ALL - prices'!B:C,2,FALSE)</f>
        <v>PrairieSky Royalty Ltd</v>
      </c>
      <c r="D5424" t="str">
        <f>VLOOKUP(A5424,'ALL - prices'!B:I,8,FALSE)</f>
        <v>Energy</v>
      </c>
      <c r="E5424">
        <v>2020</v>
      </c>
      <c r="F5424" t="s">
        <v>681</v>
      </c>
      <c r="G5424" t="str">
        <f t="shared" si="394"/>
        <v>2020-Q3</v>
      </c>
      <c r="H5424" s="4">
        <f>INDEX('ALL - prices'!$J$3:$DY$219,MATCH('COMBINED DATA'!A5424,'ALL - prices'!$B$3:$B$219,0),MATCH('COMBINED DATA'!G5424,'ALL - prices'!$J$1:$DY$1,0))</f>
        <v>6.9439000000000002</v>
      </c>
      <c r="I5424" s="14">
        <f t="shared" si="395"/>
        <v>1.8087310376799148</v>
      </c>
      <c r="J5424" s="15">
        <f>INDEX(MarketCap2!$E$2:$AR$224,MATCH(A5424,MarketCap2!$B$2:$B$224,0),MATCH(G5424,MarketCap2!$E$1:$AR$1,0))</f>
        <v>1893187456</v>
      </c>
      <c r="K5424">
        <f t="shared" si="396"/>
        <v>21.361527730155697</v>
      </c>
      <c r="L5424">
        <f>INDEX('PB2'!$D$2:$AQ$224,MATCH(A5424,'PB2'!$B$2:$B$224,0),MATCH(G5424,'PB2'!$D$1:$AQ$1,0))</f>
        <v>0.79283201694488503</v>
      </c>
      <c r="M5424" s="16">
        <f t="shared" si="397"/>
        <v>1.2613012323258845</v>
      </c>
      <c r="N5424" s="6">
        <f>INDEX('ROA2'!$D$2:$AQ$224,MATCH(A5424,'ROA2'!$B$2:$B$224,0),MATCH(G5424,'ROA2'!$D$1:$AQ$1,0))</f>
        <v>1.8154309988021899</v>
      </c>
      <c r="O5424" s="6">
        <v>2648.8</v>
      </c>
      <c r="P5424" s="28">
        <v>-1.3408820023837901E-2</v>
      </c>
    </row>
    <row r="5425" spans="1:16" x14ac:dyDescent="0.3">
      <c r="A5425" t="s">
        <v>606</v>
      </c>
      <c r="B5425" t="e">
        <f>VLOOKUP(A5425,Sheet3!L:L,1,FALSE)</f>
        <v>#N/A</v>
      </c>
      <c r="C5425" t="str">
        <f>VLOOKUP(A5425,'ALL - prices'!B:C,2,FALSE)</f>
        <v>PrairieSky Royalty Ltd</v>
      </c>
      <c r="D5425" t="str">
        <f>VLOOKUP(A5425,'ALL - prices'!B:I,8,FALSE)</f>
        <v>Energy</v>
      </c>
      <c r="E5425">
        <v>2020</v>
      </c>
      <c r="F5425" t="s">
        <v>682</v>
      </c>
      <c r="G5425" t="str">
        <f t="shared" si="394"/>
        <v>2020-Q4</v>
      </c>
      <c r="H5425" s="4">
        <f>INDEX('ALL - prices'!$J$3:$DY$219,MATCH('COMBINED DATA'!A5425,'ALL - prices'!$B$3:$B$219,0),MATCH('COMBINED DATA'!G5425,'ALL - prices'!$J$1:$DY$1,0))</f>
        <v>8.4817</v>
      </c>
      <c r="I5425" s="14">
        <f t="shared" si="395"/>
        <v>0.59470777417708787</v>
      </c>
      <c r="J5425" s="15">
        <f>INDEX(MarketCap2!$E$2:$AR$224,MATCH(A5425,MarketCap2!$B$2:$B$224,0),MATCH(G5425,MarketCap2!$E$1:$AR$1,0))</f>
        <v>2253096960</v>
      </c>
      <c r="K5425">
        <f t="shared" si="396"/>
        <v>21.535571533422562</v>
      </c>
      <c r="L5425">
        <f>INDEX('PB2'!$D$2:$AQ$224,MATCH(A5425,'PB2'!$B$2:$B$224,0),MATCH(G5425,'PB2'!$D$1:$AQ$1,0))</f>
        <v>0.96224498748779297</v>
      </c>
      <c r="M5425" s="16">
        <f t="shared" si="397"/>
        <v>1.0392363826293103</v>
      </c>
      <c r="N5425" s="6">
        <f>INDEX('ROA2'!$D$2:$AQ$224,MATCH(A5425,'ROA2'!$B$2:$B$224,0),MATCH(G5425,'ROA2'!$D$1:$AQ$1,0))</f>
        <v>1.5607830286026001</v>
      </c>
      <c r="O5425" s="6">
        <v>2628</v>
      </c>
      <c r="P5425" s="28">
        <v>-7.8526125037753618E-3</v>
      </c>
    </row>
    <row r="5426" spans="1:16" x14ac:dyDescent="0.3">
      <c r="A5426" t="s">
        <v>606</v>
      </c>
      <c r="B5426" t="e">
        <f>VLOOKUP(A5426,Sheet3!L:L,1,FALSE)</f>
        <v>#N/A</v>
      </c>
      <c r="C5426" t="str">
        <f>VLOOKUP(A5426,'ALL - prices'!B:C,2,FALSE)</f>
        <v>PrairieSky Royalty Ltd</v>
      </c>
      <c r="D5426" t="str">
        <f>VLOOKUP(A5426,'ALL - prices'!B:I,8,FALSE)</f>
        <v>Energy</v>
      </c>
      <c r="E5426">
        <v>2021</v>
      </c>
      <c r="F5426" t="s">
        <v>679</v>
      </c>
      <c r="G5426" t="str">
        <f t="shared" si="394"/>
        <v>2021-Q1</v>
      </c>
      <c r="H5426" s="4">
        <f>INDEX('ALL - prices'!$J$3:$DY$219,MATCH('COMBINED DATA'!A5426,'ALL - prices'!$B$3:$B$219,0),MATCH('COMBINED DATA'!G5426,'ALL - prices'!$J$1:$DY$1,0))</f>
        <v>11.444800000000001</v>
      </c>
      <c r="I5426" s="14">
        <f t="shared" si="395"/>
        <v>1.5751307691744216</v>
      </c>
      <c r="J5426" s="15">
        <f>INDEX(MarketCap2!$E$2:$AR$224,MATCH(A5426,MarketCap2!$B$2:$B$224,0),MATCH(G5426,MarketCap2!$E$1:$AR$1,0))</f>
        <v>3025714944</v>
      </c>
      <c r="K5426">
        <f t="shared" si="396"/>
        <v>21.830413245628073</v>
      </c>
      <c r="L5426">
        <f>INDEX('PB2'!$D$2:$AQ$224,MATCH(A5426,'PB2'!$B$2:$B$224,0),MATCH(G5426,'PB2'!$D$1:$AQ$1,0))</f>
        <v>1.2899539470672601</v>
      </c>
      <c r="M5426" s="16">
        <f t="shared" si="397"/>
        <v>0.77522147381580786</v>
      </c>
      <c r="N5426" s="6">
        <f>INDEX('ROA2'!$D$2:$AQ$224,MATCH(A5426,'ROA2'!$B$2:$B$224,0),MATCH(G5426,'ROA2'!$D$1:$AQ$1,0))</f>
        <v>1.19011902809143</v>
      </c>
      <c r="O5426" s="6">
        <v>2607.6999679999999</v>
      </c>
      <c r="P5426" s="28">
        <v>-7.7245175038052139E-3</v>
      </c>
    </row>
    <row r="5427" spans="1:16" x14ac:dyDescent="0.3">
      <c r="A5427" t="s">
        <v>606</v>
      </c>
      <c r="B5427" t="e">
        <f>VLOOKUP(A5427,Sheet3!L:L,1,FALSE)</f>
        <v>#N/A</v>
      </c>
      <c r="C5427" t="str">
        <f>VLOOKUP(A5427,'ALL - prices'!B:C,2,FALSE)</f>
        <v>PrairieSky Royalty Ltd</v>
      </c>
      <c r="D5427" t="str">
        <f>VLOOKUP(A5427,'ALL - prices'!B:I,8,FALSE)</f>
        <v>Energy</v>
      </c>
      <c r="E5427">
        <v>2021</v>
      </c>
      <c r="F5427" t="s">
        <v>680</v>
      </c>
      <c r="G5427" t="str">
        <f t="shared" si="394"/>
        <v>2021-Q2</v>
      </c>
      <c r="H5427" s="4">
        <f>INDEX('ALL - prices'!$J$3:$DY$219,MATCH('COMBINED DATA'!A5427,'ALL - prices'!$B$3:$B$219,0),MATCH('COMBINED DATA'!G5427,'ALL - prices'!$J$1:$DY$1,0))</f>
        <v>12.731999999999999</v>
      </c>
      <c r="I5427" s="14">
        <f t="shared" si="395"/>
        <v>1.7218728727754564</v>
      </c>
      <c r="J5427" s="15">
        <f>INDEX(MarketCap2!$E$2:$AR$224,MATCH(A5427,MarketCap2!$B$2:$B$224,0),MATCH(G5427,MarketCap2!$E$1:$AR$1,0))</f>
        <v>3351732992</v>
      </c>
      <c r="K5427">
        <f t="shared" si="396"/>
        <v>21.932743360068933</v>
      </c>
      <c r="L5427">
        <f>INDEX('PB2'!$D$2:$AQ$224,MATCH(A5427,'PB2'!$B$2:$B$224,0),MATCH(G5427,'PB2'!$D$1:$AQ$1,0))</f>
        <v>1.4226059913635201</v>
      </c>
      <c r="M5427" s="16">
        <f t="shared" si="397"/>
        <v>0.70293532156541361</v>
      </c>
      <c r="N5427" s="6">
        <f>INDEX('ROA2'!$D$2:$AQ$224,MATCH(A5427,'ROA2'!$B$2:$B$224,0),MATCH(G5427,'ROA2'!$D$1:$AQ$1,0))</f>
        <v>1.5570770502090401</v>
      </c>
      <c r="O5427" s="6">
        <v>2645.700096</v>
      </c>
      <c r="P5427" s="28">
        <v>1.4572277664728695E-2</v>
      </c>
    </row>
    <row r="5428" spans="1:16" x14ac:dyDescent="0.3">
      <c r="A5428" t="s">
        <v>606</v>
      </c>
      <c r="B5428" t="e">
        <f>VLOOKUP(A5428,Sheet3!L:L,1,FALSE)</f>
        <v>#N/A</v>
      </c>
      <c r="C5428" t="str">
        <f>VLOOKUP(A5428,'ALL - prices'!B:C,2,FALSE)</f>
        <v>PrairieSky Royalty Ltd</v>
      </c>
      <c r="D5428" t="str">
        <f>VLOOKUP(A5428,'ALL - prices'!B:I,8,FALSE)</f>
        <v>Energy</v>
      </c>
      <c r="E5428">
        <v>2021</v>
      </c>
      <c r="F5428" t="s">
        <v>681</v>
      </c>
      <c r="G5428" t="str">
        <f t="shared" si="394"/>
        <v>2021-Q3</v>
      </c>
      <c r="H5428" s="4">
        <f>INDEX('ALL - prices'!$J$3:$DY$219,MATCH('COMBINED DATA'!A5428,'ALL - prices'!$B$3:$B$219,0),MATCH('COMBINED DATA'!G5428,'ALL - prices'!$J$1:$DY$1,0))</f>
        <v>11.533099999999999</v>
      </c>
      <c r="I5428" s="14">
        <f t="shared" si="395"/>
        <v>1.7097335238275935</v>
      </c>
      <c r="J5428" s="15">
        <f>INDEX(MarketCap2!$E$2:$AR$224,MATCH(A5428,MarketCap2!$B$2:$B$224,0),MATCH(G5428,MarketCap2!$E$1:$AR$1,0))</f>
        <v>2998159360</v>
      </c>
      <c r="K5428">
        <f t="shared" si="396"/>
        <v>21.821264390651073</v>
      </c>
      <c r="L5428">
        <f>INDEX('PB2'!$D$2:$AQ$224,MATCH(A5428,'PB2'!$B$2:$B$224,0),MATCH(G5428,'PB2'!$D$1:$AQ$1,0))</f>
        <v>1.2739429473877</v>
      </c>
      <c r="M5428" s="16">
        <f t="shared" si="397"/>
        <v>0.78496450885070068</v>
      </c>
      <c r="N5428" s="6">
        <f>INDEX('ROA2'!$D$2:$AQ$224,MATCH(A5428,'ROA2'!$B$2:$B$224,0),MATCH(G5428,'ROA2'!$D$1:$AQ$1,0))</f>
        <v>2.6336259841918901</v>
      </c>
      <c r="O5428" s="6">
        <v>2621.4999039999998</v>
      </c>
      <c r="P5428" s="28">
        <v>-9.1469898786291776E-3</v>
      </c>
    </row>
    <row r="5429" spans="1:16" x14ac:dyDescent="0.3">
      <c r="A5429" t="s">
        <v>606</v>
      </c>
      <c r="B5429" t="e">
        <f>VLOOKUP(A5429,Sheet3!L:L,1,FALSE)</f>
        <v>#N/A</v>
      </c>
      <c r="C5429" t="str">
        <f>VLOOKUP(A5429,'ALL - prices'!B:C,2,FALSE)</f>
        <v>PrairieSky Royalty Ltd</v>
      </c>
      <c r="D5429" t="str">
        <f>VLOOKUP(A5429,'ALL - prices'!B:I,8,FALSE)</f>
        <v>Energy</v>
      </c>
      <c r="E5429">
        <v>2021</v>
      </c>
      <c r="F5429" t="s">
        <v>682</v>
      </c>
      <c r="G5429" t="str">
        <f t="shared" si="394"/>
        <v>2021-Q4</v>
      </c>
      <c r="H5429" s="4">
        <f>INDEX('ALL - prices'!$J$3:$DY$219,MATCH('COMBINED DATA'!A5429,'ALL - prices'!$B$3:$B$219,0),MATCH('COMBINED DATA'!G5429,'ALL - prices'!$J$1:$DY$1,0))</f>
        <v>11.7135</v>
      </c>
      <c r="I5429" s="14">
        <f t="shared" si="395"/>
        <v>2.2605247523159941</v>
      </c>
      <c r="J5429" s="15">
        <f>INDEX(MarketCap2!$E$2:$AR$224,MATCH(A5429,MarketCap2!$B$2:$B$224,0),MATCH(G5429,MarketCap2!$E$1:$AR$1,0))</f>
        <v>3254880768</v>
      </c>
      <c r="K5429">
        <f t="shared" si="396"/>
        <v>21.903421481521288</v>
      </c>
      <c r="L5429">
        <f>INDEX('PB2'!$D$2:$AQ$224,MATCH(A5429,'PB2'!$B$2:$B$224,0),MATCH(G5429,'PB2'!$D$1:$AQ$1,0))</f>
        <v>1.2544690370559699</v>
      </c>
      <c r="M5429" s="16">
        <f t="shared" si="397"/>
        <v>0.797150005668401</v>
      </c>
      <c r="N5429" s="6">
        <f>INDEX('ROA2'!$D$2:$AQ$224,MATCH(A5429,'ROA2'!$B$2:$B$224,0),MATCH(G5429,'ROA2'!$D$1:$AQ$1,0))</f>
        <v>3.4599270820617698</v>
      </c>
      <c r="O5429" s="6">
        <v>2788.3000320000001</v>
      </c>
      <c r="P5429" s="28">
        <v>6.3627745225353374E-2</v>
      </c>
    </row>
    <row r="5430" spans="1:16" x14ac:dyDescent="0.3">
      <c r="A5430" t="s">
        <v>606</v>
      </c>
      <c r="B5430" t="e">
        <f>VLOOKUP(A5430,Sheet3!L:L,1,FALSE)</f>
        <v>#N/A</v>
      </c>
      <c r="C5430" t="str">
        <f>VLOOKUP(A5430,'ALL - prices'!B:C,2,FALSE)</f>
        <v>PrairieSky Royalty Ltd</v>
      </c>
      <c r="D5430" t="str">
        <f>VLOOKUP(A5430,'ALL - prices'!B:I,8,FALSE)</f>
        <v>Energy</v>
      </c>
      <c r="E5430">
        <v>2022</v>
      </c>
      <c r="F5430" t="s">
        <v>679</v>
      </c>
      <c r="G5430" t="str">
        <f t="shared" si="394"/>
        <v>2022-Q1</v>
      </c>
      <c r="H5430" s="4">
        <f>INDEX('ALL - prices'!$J$3:$DY$219,MATCH('COMBINED DATA'!A5430,'ALL - prices'!$B$3:$B$219,0),MATCH('COMBINED DATA'!G5430,'ALL - prices'!$J$1:$DY$1,0))</f>
        <v>14.961</v>
      </c>
      <c r="I5430" s="14">
        <f t="shared" si="395"/>
        <v>2.5871763050347742</v>
      </c>
      <c r="J5430" s="15">
        <f>INDEX(MarketCap2!$E$2:$AR$224,MATCH(A5430,MarketCap2!$B$2:$B$224,0),MATCH(G5430,MarketCap2!$E$1:$AR$1,0))</f>
        <v>4128898560</v>
      </c>
      <c r="K5430">
        <f t="shared" si="396"/>
        <v>22.141276515856639</v>
      </c>
      <c r="L5430">
        <f>INDEX('PB2'!$D$2:$AQ$224,MATCH(A5430,'PB2'!$B$2:$B$224,0),MATCH(G5430,'PB2'!$D$1:$AQ$1,0))</f>
        <v>1.5700249671936</v>
      </c>
      <c r="M5430" s="16">
        <f t="shared" si="397"/>
        <v>0.63693254623045104</v>
      </c>
      <c r="N5430" s="6">
        <f>INDEX('ROA2'!$D$2:$AQ$224,MATCH(A5430,'ROA2'!$B$2:$B$224,0),MATCH(G5430,'ROA2'!$D$1:$AQ$1,0))</f>
        <v>4.0306630134582502</v>
      </c>
      <c r="O5430" s="6">
        <v>3510.4</v>
      </c>
      <c r="P5430" s="28">
        <v>0.25897498824115062</v>
      </c>
    </row>
    <row r="5431" spans="1:16" x14ac:dyDescent="0.3">
      <c r="A5431" t="s">
        <v>606</v>
      </c>
      <c r="B5431" t="e">
        <f>VLOOKUP(A5431,Sheet3!L:L,1,FALSE)</f>
        <v>#N/A</v>
      </c>
      <c r="C5431" t="str">
        <f>VLOOKUP(A5431,'ALL - prices'!B:C,2,FALSE)</f>
        <v>PrairieSky Royalty Ltd</v>
      </c>
      <c r="D5431" t="str">
        <f>VLOOKUP(A5431,'ALL - prices'!B:I,8,FALSE)</f>
        <v>Energy</v>
      </c>
      <c r="E5431">
        <v>2022</v>
      </c>
      <c r="F5431" t="s">
        <v>680</v>
      </c>
      <c r="G5431" t="str">
        <f t="shared" si="394"/>
        <v>2022-Q2</v>
      </c>
      <c r="H5431" s="4">
        <f>INDEX('ALL - prices'!$J$3:$DY$219,MATCH('COMBINED DATA'!A5431,'ALL - prices'!$B$3:$B$219,0),MATCH('COMBINED DATA'!G5431,'ALL - prices'!$J$1:$DY$1,0))</f>
        <v>14.127000000000001</v>
      </c>
      <c r="I5431" s="14">
        <f t="shared" si="395"/>
        <v>2.2568328683873364</v>
      </c>
      <c r="J5431" s="15">
        <f>INDEX(MarketCap2!$E$2:$AR$224,MATCH(A5431,MarketCap2!$B$2:$B$224,0),MATCH(G5431,MarketCap2!$E$1:$AR$1,0))</f>
        <v>3870991872</v>
      </c>
      <c r="K5431">
        <f t="shared" si="396"/>
        <v>22.076776608823881</v>
      </c>
      <c r="L5431">
        <f>INDEX('PB2'!$D$2:$AQ$224,MATCH(A5431,'PB2'!$B$2:$B$224,0),MATCH(G5431,'PB2'!$D$1:$AQ$1,0))</f>
        <v>1.42776203155518</v>
      </c>
      <c r="M5431" s="16">
        <f t="shared" si="397"/>
        <v>0.70039682937271897</v>
      </c>
      <c r="N5431" s="6">
        <f>INDEX('ROA2'!$D$2:$AQ$224,MATCH(A5431,'ROA2'!$B$2:$B$224,0),MATCH(G5431,'ROA2'!$D$1:$AQ$1,0))</f>
        <v>5.4647288322448704</v>
      </c>
      <c r="O5431" s="6">
        <v>3532.1000960000001</v>
      </c>
      <c r="P5431" s="28">
        <v>6.1816590701914394E-3</v>
      </c>
    </row>
    <row r="5432" spans="1:16" x14ac:dyDescent="0.3">
      <c r="A5432" t="s">
        <v>606</v>
      </c>
      <c r="B5432" t="e">
        <f>VLOOKUP(A5432,Sheet3!L:L,1,FALSE)</f>
        <v>#N/A</v>
      </c>
      <c r="C5432" t="str">
        <f>VLOOKUP(A5432,'ALL - prices'!B:C,2,FALSE)</f>
        <v>PrairieSky Royalty Ltd</v>
      </c>
      <c r="D5432" t="str">
        <f>VLOOKUP(A5432,'ALL - prices'!B:I,8,FALSE)</f>
        <v>Energy</v>
      </c>
      <c r="E5432">
        <v>2022</v>
      </c>
      <c r="F5432" t="s">
        <v>681</v>
      </c>
      <c r="G5432" t="str">
        <f t="shared" si="394"/>
        <v>2022-Q3</v>
      </c>
      <c r="H5432" s="4">
        <f>INDEX('ALL - prices'!$J$3:$DY$219,MATCH('COMBINED DATA'!A5432,'ALL - prices'!$B$3:$B$219,0),MATCH('COMBINED DATA'!G5432,'ALL - prices'!$J$1:$DY$1,0))</f>
        <v>15.6272</v>
      </c>
      <c r="I5432" s="14">
        <f t="shared" si="395"/>
        <v>1.729497276426496</v>
      </c>
      <c r="J5432" s="15">
        <f>INDEX(MarketCap2!$E$2:$AR$224,MATCH(A5432,MarketCap2!$B$2:$B$224,0),MATCH(G5432,MarketCap2!$E$1:$AR$1,0))</f>
        <v>4253087232</v>
      </c>
      <c r="K5432">
        <f t="shared" si="396"/>
        <v>22.170910963705897</v>
      </c>
      <c r="L5432">
        <f>INDEX('PB2'!$D$2:$AQ$224,MATCH(A5432,'PB2'!$B$2:$B$224,0),MATCH(G5432,'PB2'!$D$1:$AQ$1,0))</f>
        <v>1.5415669679641699</v>
      </c>
      <c r="M5432" s="16">
        <f t="shared" si="397"/>
        <v>0.64869059909906079</v>
      </c>
      <c r="N5432" s="6">
        <f>INDEX('ROA2'!$D$2:$AQ$224,MATCH(A5432,'ROA2'!$B$2:$B$224,0),MATCH(G5432,'ROA2'!$D$1:$AQ$1,0))</f>
        <v>8.1883916854858398</v>
      </c>
      <c r="O5432" s="6">
        <v>3518.8999680000002</v>
      </c>
      <c r="P5432" s="28">
        <v>-3.7371896722147562E-3</v>
      </c>
    </row>
    <row r="5433" spans="1:16" x14ac:dyDescent="0.3">
      <c r="A5433" t="s">
        <v>606</v>
      </c>
      <c r="B5433" t="e">
        <f>VLOOKUP(A5433,Sheet3!L:L,1,FALSE)</f>
        <v>#N/A</v>
      </c>
      <c r="C5433" t="str">
        <f>VLOOKUP(A5433,'ALL - prices'!B:C,2,FALSE)</f>
        <v>PrairieSky Royalty Ltd</v>
      </c>
      <c r="D5433" t="str">
        <f>VLOOKUP(A5433,'ALL - prices'!B:I,8,FALSE)</f>
        <v>Energy</v>
      </c>
      <c r="E5433">
        <v>2022</v>
      </c>
      <c r="F5433" t="s">
        <v>682</v>
      </c>
      <c r="G5433" t="str">
        <f t="shared" si="394"/>
        <v>2022-Q4</v>
      </c>
      <c r="H5433" s="4">
        <f>INDEX('ALL - prices'!$J$3:$DY$219,MATCH('COMBINED DATA'!A5433,'ALL - prices'!$B$3:$B$219,0),MATCH('COMBINED DATA'!G5433,'ALL - prices'!$J$1:$DY$1,0))</f>
        <v>19.2563</v>
      </c>
      <c r="I5433" s="14">
        <f t="shared" si="395"/>
        <v>1.5042357284237953</v>
      </c>
      <c r="J5433" s="15">
        <f>INDEX(MarketCap2!$E$2:$AR$224,MATCH(A5433,MarketCap2!$B$2:$B$224,0),MATCH(G5433,MarketCap2!$E$1:$AR$1,0))</f>
        <v>5182793216</v>
      </c>
      <c r="K5433">
        <f t="shared" si="396"/>
        <v>22.368609978773101</v>
      </c>
      <c r="L5433">
        <f>INDEX('PB2'!$D$2:$AQ$224,MATCH(A5433,'PB2'!$B$2:$B$224,0),MATCH(G5433,'PB2'!$D$1:$AQ$1,0))</f>
        <v>1.87267601490021</v>
      </c>
      <c r="M5433" s="16">
        <f t="shared" si="397"/>
        <v>0.53399519833829201</v>
      </c>
      <c r="N5433" s="6">
        <f>INDEX('ROA2'!$D$2:$AQ$224,MATCH(A5433,'ROA2'!$B$2:$B$224,0),MATCH(G5433,'ROA2'!$D$1:$AQ$1,0))</f>
        <v>9.4228916168212908</v>
      </c>
      <c r="O5433" s="6">
        <v>3449.700096</v>
      </c>
      <c r="P5433" s="28">
        <v>-1.9665200099260149E-2</v>
      </c>
    </row>
    <row r="5434" spans="1:16" x14ac:dyDescent="0.3">
      <c r="A5434" t="s">
        <v>606</v>
      </c>
      <c r="B5434" t="e">
        <f>VLOOKUP(A5434,Sheet3!L:L,1,FALSE)</f>
        <v>#N/A</v>
      </c>
      <c r="C5434" t="str">
        <f>VLOOKUP(A5434,'ALL - prices'!B:C,2,FALSE)</f>
        <v>PrairieSky Royalty Ltd</v>
      </c>
      <c r="D5434" t="str">
        <f>VLOOKUP(A5434,'ALL - prices'!B:I,8,FALSE)</f>
        <v>Energy</v>
      </c>
      <c r="E5434">
        <v>2023</v>
      </c>
      <c r="F5434" t="s">
        <v>679</v>
      </c>
      <c r="G5434" t="str">
        <f t="shared" si="394"/>
        <v>2023-Q1</v>
      </c>
      <c r="H5434" s="4">
        <f>INDEX('ALL - prices'!$J$3:$DY$219,MATCH('COMBINED DATA'!A5434,'ALL - prices'!$B$3:$B$219,0),MATCH('COMBINED DATA'!G5434,'ALL - prices'!$J$1:$DY$1,0))</f>
        <v>19.205100000000002</v>
      </c>
      <c r="I5434" s="14">
        <f t="shared" si="395"/>
        <v>1.6976182275961422</v>
      </c>
      <c r="J5434" s="15">
        <f>INDEX(MarketCap2!$E$2:$AR$224,MATCH(A5434,MarketCap2!$B$2:$B$224,0),MATCH(G5434,MarketCap2!$E$1:$AR$1,0))</f>
        <v>5112822272</v>
      </c>
      <c r="K5434">
        <f t="shared" si="396"/>
        <v>22.355017392416659</v>
      </c>
      <c r="L5434">
        <f>INDEX('PB2'!$D$2:$AQ$224,MATCH(A5434,'PB2'!$B$2:$B$224,0),MATCH(G5434,'PB2'!$D$1:$AQ$1,0))</f>
        <v>1.8471200466155999</v>
      </c>
      <c r="M5434" s="16">
        <f t="shared" si="397"/>
        <v>0.54138332905446929</v>
      </c>
      <c r="N5434" s="6">
        <f>INDEX('ROA2'!$D$2:$AQ$224,MATCH(A5434,'ROA2'!$B$2:$B$224,0),MATCH(G5434,'ROA2'!$D$1:$AQ$1,0))</f>
        <v>9.1686162948608398</v>
      </c>
      <c r="O5434" s="6">
        <v>3415.3999359999998</v>
      </c>
      <c r="P5434" s="28">
        <v>-9.942939689097029E-3</v>
      </c>
    </row>
    <row r="5435" spans="1:16" x14ac:dyDescent="0.3">
      <c r="A5435" t="s">
        <v>606</v>
      </c>
      <c r="B5435" t="e">
        <f>VLOOKUP(A5435,Sheet3!L:L,1,FALSE)</f>
        <v>#N/A</v>
      </c>
      <c r="C5435" t="str">
        <f>VLOOKUP(A5435,'ALL - prices'!B:C,2,FALSE)</f>
        <v>PrairieSky Royalty Ltd</v>
      </c>
      <c r="D5435" t="str">
        <f>VLOOKUP(A5435,'ALL - prices'!B:I,8,FALSE)</f>
        <v>Energy</v>
      </c>
      <c r="E5435">
        <v>2023</v>
      </c>
      <c r="F5435" t="s">
        <v>680</v>
      </c>
      <c r="G5435" t="str">
        <f t="shared" si="394"/>
        <v>2023-Q2</v>
      </c>
      <c r="H5435" s="4">
        <f>INDEX('ALL - prices'!$J$3:$DY$219,MATCH('COMBINED DATA'!A5435,'ALL - prices'!$B$3:$B$219,0),MATCH('COMBINED DATA'!G5435,'ALL - prices'!$J$1:$DY$1,0))</f>
        <v>21.000900000000001</v>
      </c>
      <c r="I5435" s="14">
        <f t="shared" si="395"/>
        <v>1.5514420915178671</v>
      </c>
      <c r="J5435" s="15">
        <f>INDEX(MarketCap2!$E$2:$AR$224,MATCH(A5435,MarketCap2!$B$2:$B$224,0),MATCH(G5435,MarketCap2!$E$1:$AR$1,0))</f>
        <v>5533316096</v>
      </c>
      <c r="K5435">
        <f t="shared" si="396"/>
        <v>22.434053128455226</v>
      </c>
      <c r="L5435">
        <f>INDEX('PB2'!$D$2:$AQ$224,MATCH(A5435,'PB2'!$B$2:$B$224,0),MATCH(G5435,'PB2'!$D$1:$AQ$1,0))</f>
        <v>2.0058450698852499</v>
      </c>
      <c r="M5435" s="16">
        <f t="shared" si="397"/>
        <v>0.49854299068930974</v>
      </c>
      <c r="N5435" s="6">
        <f>INDEX('ROA2'!$D$2:$AQ$224,MATCH(A5435,'ROA2'!$B$2:$B$224,0),MATCH(G5435,'ROA2'!$D$1:$AQ$1,0))</f>
        <v>8.9316034317016602</v>
      </c>
      <c r="O5435" s="6">
        <v>3418.5000960000002</v>
      </c>
      <c r="P5435" s="28">
        <v>9.0770043277309904E-4</v>
      </c>
    </row>
    <row r="5436" spans="1:16" x14ac:dyDescent="0.3">
      <c r="A5436" t="s">
        <v>606</v>
      </c>
      <c r="B5436" t="e">
        <f>VLOOKUP(A5436,Sheet3!L:L,1,FALSE)</f>
        <v>#N/A</v>
      </c>
      <c r="C5436" t="str">
        <f>VLOOKUP(A5436,'ALL - prices'!B:C,2,FALSE)</f>
        <v>PrairieSky Royalty Ltd</v>
      </c>
      <c r="D5436" t="str">
        <f>VLOOKUP(A5436,'ALL - prices'!B:I,8,FALSE)</f>
        <v>Energy</v>
      </c>
      <c r="E5436">
        <v>2023</v>
      </c>
      <c r="F5436" t="s">
        <v>681</v>
      </c>
      <c r="G5436" t="str">
        <f t="shared" si="394"/>
        <v>2023-Q3</v>
      </c>
      <c r="H5436" s="4">
        <f>INDEX('ALL - prices'!$J$3:$DY$219,MATCH('COMBINED DATA'!A5436,'ALL - prices'!$B$3:$B$219,0),MATCH('COMBINED DATA'!G5436,'ALL - prices'!$J$1:$DY$1,0))</f>
        <v>22.850200000000001</v>
      </c>
      <c r="I5436" s="14">
        <f t="shared" si="395"/>
        <v>1.9833587780580699</v>
      </c>
      <c r="J5436" s="15">
        <f>INDEX(MarketCap2!$E$2:$AR$224,MATCH(A5436,MarketCap2!$B$2:$B$224,0),MATCH(G5436,MarketCap2!$E$1:$AR$1,0))</f>
        <v>5964231680</v>
      </c>
      <c r="K5436">
        <f t="shared" si="396"/>
        <v>22.509046079506206</v>
      </c>
      <c r="L5436">
        <f>INDEX('PB2'!$D$2:$AQ$224,MATCH(A5436,'PB2'!$B$2:$B$224,0),MATCH(G5436,'PB2'!$D$1:$AQ$1,0))</f>
        <v>2.1642930507659899</v>
      </c>
      <c r="M5436" s="16">
        <f t="shared" si="397"/>
        <v>0.46204463838484278</v>
      </c>
      <c r="N5436" s="6">
        <f>INDEX('ROA2'!$D$2:$AQ$224,MATCH(A5436,'ROA2'!$B$2:$B$224,0),MATCH(G5436,'ROA2'!$D$1:$AQ$1,0))</f>
        <v>7.2309508323669398</v>
      </c>
      <c r="O5436" s="6">
        <v>3348.8</v>
      </c>
      <c r="P5436" s="28">
        <v>-2.038908703894915E-2</v>
      </c>
    </row>
    <row r="5437" spans="1:16" x14ac:dyDescent="0.3">
      <c r="A5437" t="s">
        <v>606</v>
      </c>
      <c r="B5437" t="e">
        <f>VLOOKUP(A5437,Sheet3!L:L,1,FALSE)</f>
        <v>#N/A</v>
      </c>
      <c r="C5437" t="str">
        <f>VLOOKUP(A5437,'ALL - prices'!B:C,2,FALSE)</f>
        <v>PrairieSky Royalty Ltd</v>
      </c>
      <c r="D5437" t="str">
        <f>VLOOKUP(A5437,'ALL - prices'!B:I,8,FALSE)</f>
        <v>Energy</v>
      </c>
      <c r="E5437">
        <v>2023</v>
      </c>
      <c r="F5437" t="s">
        <v>682</v>
      </c>
      <c r="G5437" t="str">
        <f t="shared" si="394"/>
        <v>2023-Q4</v>
      </c>
      <c r="H5437" s="4">
        <f>INDEX('ALL - prices'!$J$3:$DY$219,MATCH('COMBINED DATA'!A5437,'ALL - prices'!$B$3:$B$219,0),MATCH('COMBINED DATA'!G5437,'ALL - prices'!$J$1:$DY$1,0))</f>
        <v>21.4574</v>
      </c>
      <c r="I5437" s="14">
        <f t="shared" si="395"/>
        <v>1.1399835857736431</v>
      </c>
      <c r="J5437" s="15">
        <f>INDEX(MarketCap2!$E$2:$AR$224,MATCH(A5437,MarketCap2!$B$2:$B$224,0),MATCH(G5437,MarketCap2!$E$1:$AR$1,0))</f>
        <v>5543676928</v>
      </c>
      <c r="K5437">
        <f t="shared" si="396"/>
        <v>22.435923822965734</v>
      </c>
      <c r="L5437">
        <f>INDEX('PB2'!$D$2:$AQ$224,MATCH(A5437,'PB2'!$B$2:$B$224,0),MATCH(G5437,'PB2'!$D$1:$AQ$1,0))</f>
        <v>2.0043380260467498</v>
      </c>
      <c r="M5437" s="16">
        <f t="shared" si="397"/>
        <v>0.49891784070591477</v>
      </c>
      <c r="N5437" s="6">
        <f>INDEX('ROA2'!$D$2:$AQ$224,MATCH(A5437,'ROA2'!$B$2:$B$224,0),MATCH(G5437,'ROA2'!$D$1:$AQ$1,0))</f>
        <v>6.7002420425415004</v>
      </c>
      <c r="O5437" s="6">
        <v>3341.1000319999998</v>
      </c>
      <c r="P5437" s="28">
        <v>-2.2993215480173056E-3</v>
      </c>
    </row>
    <row r="5438" spans="1:16" x14ac:dyDescent="0.3">
      <c r="A5438" t="s">
        <v>606</v>
      </c>
      <c r="B5438" t="e">
        <f>VLOOKUP(A5438,Sheet3!L:L,1,FALSE)</f>
        <v>#N/A</v>
      </c>
      <c r="C5438" t="str">
        <f>VLOOKUP(A5438,'ALL - prices'!B:C,2,FALSE)</f>
        <v>PrairieSky Royalty Ltd</v>
      </c>
      <c r="D5438" t="str">
        <f>VLOOKUP(A5438,'ALL - prices'!B:I,8,FALSE)</f>
        <v>Energy</v>
      </c>
      <c r="E5438" s="18">
        <v>2024</v>
      </c>
      <c r="F5438" t="s">
        <v>679</v>
      </c>
      <c r="G5438" t="str">
        <f t="shared" si="394"/>
        <v>2024-Q1</v>
      </c>
      <c r="H5438" s="4">
        <f>INDEX('ALL - prices'!$J$3:$DY$219,MATCH('COMBINED DATA'!A5438,'ALL - prices'!$B$3:$B$219,0),MATCH('COMBINED DATA'!G5438,'ALL - prices'!$J$1:$DY$1,0))</f>
        <v>24.778300000000002</v>
      </c>
      <c r="I5438" s="14" t="s">
        <v>769</v>
      </c>
      <c r="J5438" s="15">
        <f>INDEX(MarketCap2!$E$2:$AR$224,MATCH(A5438,MarketCap2!$B$2:$B$224,0),MATCH(G5438,MarketCap2!$E$1:$AR$1,0))</f>
        <v>6339396608</v>
      </c>
      <c r="K5438">
        <f t="shared" si="396"/>
        <v>22.570049428626632</v>
      </c>
      <c r="L5438">
        <f>INDEX('PB2'!$D$2:$AQ$224,MATCH(A5438,'PB2'!$B$2:$B$224,0),MATCH(G5438,'PB2'!$D$1:$AQ$1,0))</f>
        <v>2.3021819591522199</v>
      </c>
      <c r="M5438" s="16">
        <f t="shared" si="397"/>
        <v>0.43437053097586198</v>
      </c>
      <c r="N5438" s="6">
        <f>INDEX('ROA2'!$D$2:$AQ$224,MATCH(A5438,'ROA2'!$B$2:$B$224,0),MATCH(G5438,'ROA2'!$D$1:$AQ$1,0))</f>
        <v>6.7706861495971697</v>
      </c>
      <c r="O5438" s="6">
        <v>3307.6999679999999</v>
      </c>
      <c r="P5438" s="28">
        <v>-9.9967267307487576E-3</v>
      </c>
    </row>
    <row r="5439" spans="1:16" x14ac:dyDescent="0.3">
      <c r="A5439" t="s">
        <v>606</v>
      </c>
      <c r="B5439" t="e">
        <f>VLOOKUP(A5439,Sheet3!L:L,1,FALSE)</f>
        <v>#N/A</v>
      </c>
      <c r="C5439" t="str">
        <f>VLOOKUP(A5439,'ALL - prices'!B:C,2,FALSE)</f>
        <v>PrairieSky Royalty Ltd</v>
      </c>
      <c r="D5439" t="str">
        <f>VLOOKUP(A5439,'ALL - prices'!B:I,8,FALSE)</f>
        <v>Energy</v>
      </c>
      <c r="E5439" s="18">
        <v>2024</v>
      </c>
      <c r="F5439" t="s">
        <v>680</v>
      </c>
      <c r="G5439" t="str">
        <f t="shared" si="394"/>
        <v>2024-Q2</v>
      </c>
      <c r="H5439" s="4">
        <f>INDEX('ALL - prices'!$J$3:$DY$219,MATCH('COMBINED DATA'!A5439,'ALL - prices'!$B$3:$B$219,0),MATCH('COMBINED DATA'!G5439,'ALL - prices'!$J$1:$DY$1,0))</f>
        <v>24.515899999999998</v>
      </c>
      <c r="I5439" s="14" t="s">
        <v>769</v>
      </c>
      <c r="J5439" s="15">
        <f>INDEX(MarketCap2!$E$2:$AR$224,MATCH(A5439,MarketCap2!$B$2:$B$224,0),MATCH(G5439,MarketCap2!$E$1:$AR$1,0))</f>
        <v>6212752384</v>
      </c>
      <c r="K5439">
        <f t="shared" si="396"/>
        <v>22.549869852735124</v>
      </c>
      <c r="L5439">
        <f>INDEX('PB2'!$D$2:$AQ$224,MATCH(A5439,'PB2'!$B$2:$B$224,0),MATCH(G5439,'PB2'!$D$1:$AQ$1,0))</f>
        <v>2.25569891929627</v>
      </c>
      <c r="M5439" s="16">
        <f t="shared" si="397"/>
        <v>0.44332157605146111</v>
      </c>
      <c r="N5439" s="6">
        <f>INDEX('ROA2'!$D$2:$AQ$224,MATCH(A5439,'ROA2'!$B$2:$B$224,0),MATCH(G5439,'ROA2'!$D$1:$AQ$1,0))</f>
        <v>6.4828429222106898</v>
      </c>
      <c r="O5439" s="6">
        <v>3316.199936</v>
      </c>
      <c r="P5439" s="28">
        <v>2.5697518161357253E-3</v>
      </c>
    </row>
    <row r="5440" spans="1:16" x14ac:dyDescent="0.3">
      <c r="A5440" t="s">
        <v>606</v>
      </c>
      <c r="B5440" t="e">
        <f>VLOOKUP(A5440,Sheet3!L:L,1,FALSE)</f>
        <v>#N/A</v>
      </c>
      <c r="C5440" t="str">
        <f>VLOOKUP(A5440,'ALL - prices'!B:C,2,FALSE)</f>
        <v>PrairieSky Royalty Ltd</v>
      </c>
      <c r="D5440" t="str">
        <f>VLOOKUP(A5440,'ALL - prices'!B:I,8,FALSE)</f>
        <v>Energy</v>
      </c>
      <c r="E5440" s="18">
        <v>2024</v>
      </c>
      <c r="F5440" t="s">
        <v>681</v>
      </c>
      <c r="G5440" t="str">
        <f t="shared" si="394"/>
        <v>2024-Q3</v>
      </c>
      <c r="H5440" s="4">
        <f>INDEX('ALL - prices'!$J$3:$DY$219,MATCH('COMBINED DATA'!A5440,'ALL - prices'!$B$3:$B$219,0),MATCH('COMBINED DATA'!G5440,'ALL - prices'!$J$1:$DY$1,0))</f>
        <v>26.1617</v>
      </c>
      <c r="I5440" s="14" t="s">
        <v>769</v>
      </c>
      <c r="J5440" s="15">
        <f>INDEX(MarketCap2!$E$2:$AR$224,MATCH(A5440,MarketCap2!$B$2:$B$224,0),MATCH(G5440,MarketCap2!$E$1:$AR$1,0))</f>
        <v>6568788992</v>
      </c>
      <c r="K5440">
        <f t="shared" si="396"/>
        <v>22.605595328556692</v>
      </c>
      <c r="L5440">
        <f>INDEX('PB2'!$D$2:$AQ$224,MATCH(A5440,'PB2'!$B$2:$B$224,0),MATCH(G5440,'PB2'!$D$1:$AQ$1,0))</f>
        <v>2.395751953125</v>
      </c>
      <c r="M5440" s="16">
        <f t="shared" si="397"/>
        <v>0.41740548252318355</v>
      </c>
      <c r="N5440" s="6">
        <f>INDEX('ROA2'!$D$2:$AQ$224,MATCH(A5440,'ROA2'!$B$2:$B$224,0),MATCH(G5440,'ROA2'!$D$1:$AQ$1,0))</f>
        <v>6.9776239395141602</v>
      </c>
      <c r="O5440" s="6">
        <v>3260.9000959999998</v>
      </c>
      <c r="P5440" s="28">
        <v>-1.667566523950386E-2</v>
      </c>
    </row>
    <row r="5441" spans="1:16" x14ac:dyDescent="0.3">
      <c r="A5441" t="s">
        <v>606</v>
      </c>
      <c r="B5441" t="e">
        <f>VLOOKUP(A5441,Sheet3!L:L,1,FALSE)</f>
        <v>#N/A</v>
      </c>
      <c r="C5441" t="str">
        <f>VLOOKUP(A5441,'ALL - prices'!B:C,2,FALSE)</f>
        <v>PrairieSky Royalty Ltd</v>
      </c>
      <c r="D5441" t="str">
        <f>VLOOKUP(A5441,'ALL - prices'!B:I,8,FALSE)</f>
        <v>Energy</v>
      </c>
      <c r="E5441" s="18">
        <v>2024</v>
      </c>
      <c r="F5441" t="s">
        <v>682</v>
      </c>
      <c r="G5441" t="str">
        <f t="shared" si="394"/>
        <v>2024-Q4</v>
      </c>
      <c r="H5441" s="4">
        <f>INDEX('ALL - prices'!$J$3:$DY$219,MATCH('COMBINED DATA'!A5441,'ALL - prices'!$B$3:$B$219,0),MATCH('COMBINED DATA'!G5441,'ALL - prices'!$J$1:$DY$1,0))</f>
        <v>26.916399999999999</v>
      </c>
      <c r="I5441" s="14" t="s">
        <v>769</v>
      </c>
      <c r="J5441" s="15">
        <f>INDEX(MarketCap2!$E$2:$AR$224,MATCH(A5441,MarketCap2!$B$2:$B$224,0),MATCH(G5441,MarketCap2!$E$1:$AR$1,0))</f>
        <v>6697822720</v>
      </c>
      <c r="K5441">
        <f t="shared" si="396"/>
        <v>22.625048343365883</v>
      </c>
      <c r="L5441">
        <f>INDEX('PB2'!$D$2:$AQ$224,MATCH(A5441,'PB2'!$B$2:$B$224,0),MATCH(G5441,'PB2'!$D$1:$AQ$1,0))</f>
        <v>2.4428129613531899</v>
      </c>
      <c r="M5441" s="16">
        <f t="shared" si="397"/>
        <v>0.40936412890410268</v>
      </c>
      <c r="N5441" s="6">
        <f>INDEX('ROA2'!$D$2:$AQ$224,MATCH(A5441,'ROA2'!$B$2:$B$224,0),MATCH(G5441,'ROA2'!$D$1:$AQ$1,0))</f>
        <v>6.7890219688415501</v>
      </c>
      <c r="O5441" s="6">
        <v>3213.6</v>
      </c>
      <c r="P5441" s="28">
        <v>-1.4505226964181101E-2</v>
      </c>
    </row>
    <row r="5442" spans="1:16" x14ac:dyDescent="0.3">
      <c r="A5442" t="s">
        <v>607</v>
      </c>
      <c r="B5442" t="str">
        <f>VLOOKUP(A5442,Sheet3!L:L,1,FALSE)</f>
        <v>PXT CN EQUITY</v>
      </c>
      <c r="C5442" t="str">
        <f>VLOOKUP(A5442,'ALL - prices'!B:C,2,FALSE)</f>
        <v>Parex Resources Inc</v>
      </c>
      <c r="D5442" t="str">
        <f>VLOOKUP(A5442,'ALL - prices'!B:I,8,FALSE)</f>
        <v>Energy</v>
      </c>
      <c r="E5442">
        <v>2015</v>
      </c>
      <c r="F5442" t="s">
        <v>679</v>
      </c>
      <c r="G5442" t="str">
        <f t="shared" si="394"/>
        <v>2015-Q1</v>
      </c>
      <c r="H5442" s="4">
        <f>INDEX('ALL - prices'!$J$3:$DY$219,MATCH('COMBINED DATA'!A5442,'ALL - prices'!$B$3:$B$219,0),MATCH('COMBINED DATA'!G5442,'ALL - prices'!$J$1:$DY$1,0))</f>
        <v>5.9617000000000004</v>
      </c>
      <c r="I5442" s="14">
        <f t="shared" ref="I5442:I5477" si="398">STDEV(H5443:H5446)</f>
        <v>0.5291805701585548</v>
      </c>
      <c r="J5442" s="6">
        <f>INDEX('market cap'!$B$3:$DQ$219,MATCH(A5442,'market cap'!$A$3:$A$219,0),MATCH(G5442,'market cap'!$B$1:$DQ$1,0))</f>
        <v>1087.5083999999999</v>
      </c>
      <c r="K5442">
        <f t="shared" si="396"/>
        <v>6.9916444870709391</v>
      </c>
      <c r="L5442">
        <f>INDEX('PB2'!$D$2:$AQ$224,MATCH(A5442,'PB2'!$B$2:$B$224,0),MATCH(G5442,'PB2'!$D$1:$AQ$1,0))</f>
        <v>1.3240040540695199</v>
      </c>
      <c r="M5442" s="16">
        <f t="shared" si="397"/>
        <v>0.75528469639224582</v>
      </c>
      <c r="N5442" s="6">
        <f>INDEX('ROA2'!$D$2:$AQ$224,MATCH(A5442,'ROA2'!$B$2:$B$224,0),MATCH(G5442,'ROA2'!$D$1:$AQ$1,0))</f>
        <v>-11.5151042938232</v>
      </c>
      <c r="O5442" s="6">
        <v>1034.414976</v>
      </c>
      <c r="P5442" s="28">
        <v>-0.18332009316256426</v>
      </c>
    </row>
    <row r="5443" spans="1:16" x14ac:dyDescent="0.3">
      <c r="A5443" t="s">
        <v>607</v>
      </c>
      <c r="B5443" t="str">
        <f>VLOOKUP(A5443,Sheet3!L:L,1,FALSE)</f>
        <v>PXT CN EQUITY</v>
      </c>
      <c r="C5443" t="str">
        <f>VLOOKUP(A5443,'ALL - prices'!B:C,2,FALSE)</f>
        <v>Parex Resources Inc</v>
      </c>
      <c r="D5443" t="str">
        <f>VLOOKUP(A5443,'ALL - prices'!B:I,8,FALSE)</f>
        <v>Energy</v>
      </c>
      <c r="E5443">
        <v>2015</v>
      </c>
      <c r="F5443" t="s">
        <v>680</v>
      </c>
      <c r="G5443" t="str">
        <f t="shared" si="394"/>
        <v>2015-Q2</v>
      </c>
      <c r="H5443" s="4">
        <f>INDEX('ALL - prices'!$J$3:$DY$219,MATCH('COMBINED DATA'!A5443,'ALL - prices'!$B$3:$B$219,0),MATCH('COMBINED DATA'!G5443,'ALL - prices'!$J$1:$DY$1,0))</f>
        <v>7.7347000000000001</v>
      </c>
      <c r="I5443" s="14">
        <f t="shared" si="398"/>
        <v>1.0210897654793498</v>
      </c>
      <c r="J5443" s="6">
        <f>INDEX('market cap'!$B$3:$DQ$219,MATCH(A5443,'market cap'!$A$3:$A$219,0),MATCH(G5443,'market cap'!$B$1:$DQ$1,0))</f>
        <v>1568.6989000000001</v>
      </c>
      <c r="K5443">
        <f t="shared" si="396"/>
        <v>7.3580018286443805</v>
      </c>
      <c r="L5443">
        <f>INDEX('PB2'!$D$2:$AQ$224,MATCH(A5443,'PB2'!$B$2:$B$224,0),MATCH(G5443,'PB2'!$D$1:$AQ$1,0))</f>
        <v>1.65086805820465</v>
      </c>
      <c r="M5443" s="16">
        <f t="shared" si="397"/>
        <v>0.60574192772711266</v>
      </c>
      <c r="N5443" s="6">
        <f>INDEX('ROA2'!$D$2:$AQ$224,MATCH(A5443,'ROA2'!$B$2:$B$224,0),MATCH(G5443,'ROA2'!$D$1:$AQ$1,0))</f>
        <v>-14.159631729126</v>
      </c>
      <c r="O5443" s="6">
        <v>1010.115968</v>
      </c>
      <c r="P5443" s="28">
        <v>-2.3490580244654221E-2</v>
      </c>
    </row>
    <row r="5444" spans="1:16" x14ac:dyDescent="0.3">
      <c r="A5444" t="s">
        <v>607</v>
      </c>
      <c r="B5444" t="str">
        <f>VLOOKUP(A5444,Sheet3!L:L,1,FALSE)</f>
        <v>PXT CN EQUITY</v>
      </c>
      <c r="C5444" t="str">
        <f>VLOOKUP(A5444,'ALL - prices'!B:C,2,FALSE)</f>
        <v>Parex Resources Inc</v>
      </c>
      <c r="D5444" t="str">
        <f>VLOOKUP(A5444,'ALL - prices'!B:I,8,FALSE)</f>
        <v>Energy</v>
      </c>
      <c r="E5444">
        <v>2015</v>
      </c>
      <c r="F5444" t="s">
        <v>681</v>
      </c>
      <c r="G5444" t="str">
        <f t="shared" si="394"/>
        <v>2015-Q3</v>
      </c>
      <c r="H5444" s="4">
        <f>INDEX('ALL - prices'!$J$3:$DY$219,MATCH('COMBINED DATA'!A5444,'ALL - prices'!$B$3:$B$219,0),MATCH('COMBINED DATA'!G5444,'ALL - prices'!$J$1:$DY$1,0))</f>
        <v>6.8334000000000001</v>
      </c>
      <c r="I5444" s="14">
        <f t="shared" si="398"/>
        <v>2.1361109917714214</v>
      </c>
      <c r="J5444" s="6">
        <f>INDEX('market cap'!$B$3:$DQ$219,MATCH(A5444,'market cap'!$A$3:$A$219,0),MATCH(G5444,'market cap'!$B$1:$DQ$1,0))</f>
        <v>1389.3759</v>
      </c>
      <c r="K5444">
        <f t="shared" si="396"/>
        <v>7.2366099324915307</v>
      </c>
      <c r="L5444">
        <f>INDEX('PB2'!$D$2:$AQ$224,MATCH(A5444,'PB2'!$B$2:$B$224,0),MATCH(G5444,'PB2'!$D$1:$AQ$1,0))</f>
        <v>1.4052029848098799</v>
      </c>
      <c r="M5444" s="16">
        <f t="shared" si="397"/>
        <v>0.71164095921365922</v>
      </c>
      <c r="N5444" s="6">
        <f>INDEX('ROA2'!$D$2:$AQ$224,MATCH(A5444,'ROA2'!$B$2:$B$224,0),MATCH(G5444,'ROA2'!$D$1:$AQ$1,0))</f>
        <v>-12.6045322418213</v>
      </c>
      <c r="O5444" s="6">
        <v>1051.1500160000001</v>
      </c>
      <c r="P5444" s="28">
        <v>4.0623105960047645E-2</v>
      </c>
    </row>
    <row r="5445" spans="1:16" x14ac:dyDescent="0.3">
      <c r="A5445" t="s">
        <v>607</v>
      </c>
      <c r="B5445" t="str">
        <f>VLOOKUP(A5445,Sheet3!L:L,1,FALSE)</f>
        <v>PXT CN EQUITY</v>
      </c>
      <c r="C5445" t="str">
        <f>VLOOKUP(A5445,'ALL - prices'!B:C,2,FALSE)</f>
        <v>Parex Resources Inc</v>
      </c>
      <c r="D5445" t="str">
        <f>VLOOKUP(A5445,'ALL - prices'!B:I,8,FALSE)</f>
        <v>Energy</v>
      </c>
      <c r="E5445">
        <v>2015</v>
      </c>
      <c r="F5445" t="s">
        <v>682</v>
      </c>
      <c r="G5445" t="str">
        <f t="shared" si="394"/>
        <v>2015-Q4</v>
      </c>
      <c r="H5445" s="4">
        <f>INDEX('ALL - prices'!$J$3:$DY$219,MATCH('COMBINED DATA'!A5445,'ALL - prices'!$B$3:$B$219,0),MATCH('COMBINED DATA'!G5445,'ALL - prices'!$J$1:$DY$1,0))</f>
        <v>7.5057</v>
      </c>
      <c r="I5445" s="14">
        <f t="shared" si="398"/>
        <v>2.2039041464334761</v>
      </c>
      <c r="J5445" s="6">
        <f>INDEX('market cap'!$B$3:$DQ$219,MATCH(A5445,'market cap'!$A$3:$A$219,0),MATCH(G5445,'market cap'!$B$1:$DQ$1,0))</f>
        <v>1528.4440999999999</v>
      </c>
      <c r="K5445">
        <f t="shared" si="396"/>
        <v>7.3320055688597039</v>
      </c>
      <c r="L5445">
        <f>INDEX('PB2'!$D$2:$AQ$224,MATCH(A5445,'PB2'!$B$2:$B$224,0),MATCH(G5445,'PB2'!$D$1:$AQ$1,0))</f>
        <v>1.50022304058075</v>
      </c>
      <c r="M5445" s="16">
        <f t="shared" si="397"/>
        <v>0.66656755225735698</v>
      </c>
      <c r="N5445" s="6">
        <f>INDEX('ROA2'!$D$2:$AQ$224,MATCH(A5445,'ROA2'!$B$2:$B$224,0),MATCH(G5445,'ROA2'!$D$1:$AQ$1,0))</f>
        <v>-16.543510437011701</v>
      </c>
      <c r="O5445" s="6">
        <v>1003.270976</v>
      </c>
      <c r="P5445" s="28">
        <v>-4.5549197803560731E-2</v>
      </c>
    </row>
    <row r="5446" spans="1:16" x14ac:dyDescent="0.3">
      <c r="A5446" t="s">
        <v>607</v>
      </c>
      <c r="B5446" t="str">
        <f>VLOOKUP(A5446,Sheet3!L:L,1,FALSE)</f>
        <v>PXT CN EQUITY</v>
      </c>
      <c r="C5446" t="str">
        <f>VLOOKUP(A5446,'ALL - prices'!B:C,2,FALSE)</f>
        <v>Parex Resources Inc</v>
      </c>
      <c r="D5446" t="str">
        <f>VLOOKUP(A5446,'ALL - prices'!B:I,8,FALSE)</f>
        <v>Energy</v>
      </c>
      <c r="E5446">
        <v>2016</v>
      </c>
      <c r="F5446" t="s">
        <v>679</v>
      </c>
      <c r="G5446" t="str">
        <f t="shared" si="394"/>
        <v>2016-Q1</v>
      </c>
      <c r="H5446" s="4">
        <f>INDEX('ALL - prices'!$J$3:$DY$219,MATCH('COMBINED DATA'!A5446,'ALL - prices'!$B$3:$B$219,0),MATCH('COMBINED DATA'!G5446,'ALL - prices'!$J$1:$DY$1,0))</f>
        <v>8.0892999999999997</v>
      </c>
      <c r="I5446" s="14">
        <f t="shared" si="398"/>
        <v>1.5998887614977135</v>
      </c>
      <c r="J5446" s="6">
        <f>INDEX('market cap'!$B$3:$DQ$219,MATCH(A5446,'market cap'!$A$3:$A$219,0),MATCH(G5446,'market cap'!$B$1:$DQ$1,0))</f>
        <v>1659.0790999999999</v>
      </c>
      <c r="K5446">
        <f t="shared" si="396"/>
        <v>7.4140179683787162</v>
      </c>
      <c r="L5446">
        <f>INDEX('PB2'!$D$2:$AQ$224,MATCH(A5446,'PB2'!$B$2:$B$224,0),MATCH(G5446,'PB2'!$D$1:$AQ$1,0))</f>
        <v>1.7355600595474201</v>
      </c>
      <c r="M5446" s="16">
        <f t="shared" si="397"/>
        <v>0.57618288373193427</v>
      </c>
      <c r="N5446" s="6">
        <f>INDEX('ROA2'!$D$2:$AQ$224,MATCH(A5446,'ROA2'!$B$2:$B$224,0),MATCH(G5446,'ROA2'!$D$1:$AQ$1,0))</f>
        <v>-4.4791631698608398</v>
      </c>
      <c r="O5446" s="6">
        <v>957.96601599999997</v>
      </c>
      <c r="P5446" s="28">
        <v>-4.51572517134195E-2</v>
      </c>
    </row>
    <row r="5447" spans="1:16" x14ac:dyDescent="0.3">
      <c r="A5447" t="s">
        <v>607</v>
      </c>
      <c r="B5447" t="str">
        <f>VLOOKUP(A5447,Sheet3!L:L,1,FALSE)</f>
        <v>PXT CN EQUITY</v>
      </c>
      <c r="C5447" t="str">
        <f>VLOOKUP(A5447,'ALL - prices'!B:C,2,FALSE)</f>
        <v>Parex Resources Inc</v>
      </c>
      <c r="D5447" t="str">
        <f>VLOOKUP(A5447,'ALL - prices'!B:I,8,FALSE)</f>
        <v>Energy</v>
      </c>
      <c r="E5447">
        <v>2016</v>
      </c>
      <c r="F5447" t="s">
        <v>680</v>
      </c>
      <c r="G5447" t="str">
        <f t="shared" si="394"/>
        <v>2016-Q2</v>
      </c>
      <c r="H5447" s="4">
        <f>INDEX('ALL - prices'!$J$3:$DY$219,MATCH('COMBINED DATA'!A5447,'ALL - prices'!$B$3:$B$219,0),MATCH('COMBINED DATA'!G5447,'ALL - prices'!$J$1:$DY$1,0))</f>
        <v>9.2416999999999998</v>
      </c>
      <c r="I5447" s="14">
        <f t="shared" si="398"/>
        <v>0.77563003369304051</v>
      </c>
      <c r="J5447" s="6">
        <f>INDEX('market cap'!$B$3:$DQ$219,MATCH(A5447,'market cap'!$A$3:$A$219,0),MATCH(G5447,'market cap'!$B$1:$DQ$1,0))</f>
        <v>1902.7693999999999</v>
      </c>
      <c r="K5447">
        <f t="shared" si="396"/>
        <v>7.551065682864806</v>
      </c>
      <c r="L5447">
        <f>INDEX('PB2'!$D$2:$AQ$224,MATCH(A5447,'PB2'!$B$2:$B$224,0),MATCH(G5447,'PB2'!$D$1:$AQ$1,0))</f>
        <v>1.97611200809479</v>
      </c>
      <c r="M5447" s="16">
        <f t="shared" si="397"/>
        <v>0.50604418975426424</v>
      </c>
      <c r="N5447" s="6">
        <f>INDEX('ROA2'!$D$2:$AQ$224,MATCH(A5447,'ROA2'!$B$2:$B$224,0),MATCH(G5447,'ROA2'!$D$1:$AQ$1,0))</f>
        <v>-3.7575159072875999</v>
      </c>
      <c r="O5447" s="6">
        <v>943.67500800000005</v>
      </c>
      <c r="P5447" s="28">
        <v>-1.4918074087504916E-2</v>
      </c>
    </row>
    <row r="5448" spans="1:16" x14ac:dyDescent="0.3">
      <c r="A5448" t="s">
        <v>607</v>
      </c>
      <c r="B5448" t="str">
        <f>VLOOKUP(A5448,Sheet3!L:L,1,FALSE)</f>
        <v>PXT CN EQUITY</v>
      </c>
      <c r="C5448" t="str">
        <f>VLOOKUP(A5448,'ALL - prices'!B:C,2,FALSE)</f>
        <v>Parex Resources Inc</v>
      </c>
      <c r="D5448" t="str">
        <f>VLOOKUP(A5448,'ALL - prices'!B:I,8,FALSE)</f>
        <v>Energy</v>
      </c>
      <c r="E5448">
        <v>2016</v>
      </c>
      <c r="F5448" t="s">
        <v>681</v>
      </c>
      <c r="G5448" t="str">
        <f t="shared" si="394"/>
        <v>2016-Q3</v>
      </c>
      <c r="H5448" s="4">
        <f>INDEX('ALL - prices'!$J$3:$DY$219,MATCH('COMBINED DATA'!A5448,'ALL - prices'!$B$3:$B$219,0),MATCH('COMBINED DATA'!G5448,'ALL - prices'!$J$1:$DY$1,0))</f>
        <v>12.3002</v>
      </c>
      <c r="I5448" s="14">
        <f t="shared" si="398"/>
        <v>0.86854789687539247</v>
      </c>
      <c r="J5448" s="6">
        <f>INDEX('market cap'!$B$3:$DQ$219,MATCH(A5448,'market cap'!$A$3:$A$219,0),MATCH(G5448,'market cap'!$B$1:$DQ$1,0))</f>
        <v>2535.6421</v>
      </c>
      <c r="K5448">
        <f t="shared" si="396"/>
        <v>7.8382021778374051</v>
      </c>
      <c r="L5448">
        <f>INDEX('PB2'!$D$2:$AQ$224,MATCH(A5448,'PB2'!$B$2:$B$224,0),MATCH(G5448,'PB2'!$D$1:$AQ$1,0))</f>
        <v>2.5690469741821298</v>
      </c>
      <c r="M5448" s="16">
        <f t="shared" si="397"/>
        <v>0.38924940261878843</v>
      </c>
      <c r="N5448" s="6">
        <f>INDEX('ROA2'!$D$2:$AQ$224,MATCH(A5448,'ROA2'!$B$2:$B$224,0),MATCH(G5448,'ROA2'!$D$1:$AQ$1,0))</f>
        <v>-3.9239358901977499</v>
      </c>
      <c r="O5448" s="6">
        <v>921.66502400000002</v>
      </c>
      <c r="P5448" s="28">
        <v>-2.3323690691615762E-2</v>
      </c>
    </row>
    <row r="5449" spans="1:16" x14ac:dyDescent="0.3">
      <c r="A5449" t="s">
        <v>607</v>
      </c>
      <c r="B5449" t="str">
        <f>VLOOKUP(A5449,Sheet3!L:L,1,FALSE)</f>
        <v>PXT CN EQUITY</v>
      </c>
      <c r="C5449" t="str">
        <f>VLOOKUP(A5449,'ALL - prices'!B:C,2,FALSE)</f>
        <v>Parex Resources Inc</v>
      </c>
      <c r="D5449" t="str">
        <f>VLOOKUP(A5449,'ALL - prices'!B:I,8,FALSE)</f>
        <v>Energy</v>
      </c>
      <c r="E5449">
        <v>2016</v>
      </c>
      <c r="F5449" t="s">
        <v>682</v>
      </c>
      <c r="G5449" t="str">
        <f t="shared" si="394"/>
        <v>2016-Q4</v>
      </c>
      <c r="H5449" s="4">
        <f>INDEX('ALL - prices'!$J$3:$DY$219,MATCH('COMBINED DATA'!A5449,'ALL - prices'!$B$3:$B$219,0),MATCH('COMBINED DATA'!G5449,'ALL - prices'!$J$1:$DY$1,0))</f>
        <v>12.4848</v>
      </c>
      <c r="I5449" s="14">
        <f t="shared" si="398"/>
        <v>1.1932021357115761</v>
      </c>
      <c r="J5449" s="6">
        <f>INDEX('market cap'!$B$3:$DQ$219,MATCH(A5449,'market cap'!$A$3:$A$219,0),MATCH(G5449,'market cap'!$B$1:$DQ$1,0))</f>
        <v>2581.8701000000001</v>
      </c>
      <c r="K5449">
        <f t="shared" si="396"/>
        <v>7.8562692603036703</v>
      </c>
      <c r="L5449">
        <f>INDEX('PB2'!$D$2:$AQ$224,MATCH(A5449,'PB2'!$B$2:$B$224,0),MATCH(G5449,'PB2'!$D$1:$AQ$1,0))</f>
        <v>2.6931300163268999</v>
      </c>
      <c r="M5449" s="16">
        <f t="shared" si="397"/>
        <v>0.37131515891827521</v>
      </c>
      <c r="N5449" s="6">
        <f>INDEX('ROA2'!$D$2:$AQ$224,MATCH(A5449,'ROA2'!$B$2:$B$224,0),MATCH(G5449,'ROA2'!$D$1:$AQ$1,0))</f>
        <v>-0.45913499593734702</v>
      </c>
      <c r="O5449" s="6">
        <v>947.35398399999997</v>
      </c>
      <c r="P5449" s="28">
        <v>2.7872339007192218E-2</v>
      </c>
    </row>
    <row r="5450" spans="1:16" x14ac:dyDescent="0.3">
      <c r="A5450" t="s">
        <v>607</v>
      </c>
      <c r="B5450" t="str">
        <f>VLOOKUP(A5450,Sheet3!L:L,1,FALSE)</f>
        <v>PXT CN EQUITY</v>
      </c>
      <c r="C5450" t="str">
        <f>VLOOKUP(A5450,'ALL - prices'!B:C,2,FALSE)</f>
        <v>Parex Resources Inc</v>
      </c>
      <c r="D5450" t="str">
        <f>VLOOKUP(A5450,'ALL - prices'!B:I,8,FALSE)</f>
        <v>Energy</v>
      </c>
      <c r="E5450">
        <v>2017</v>
      </c>
      <c r="F5450" t="s">
        <v>679</v>
      </c>
      <c r="G5450" t="str">
        <f t="shared" ref="G5450:G5513" si="399">E5450&amp;"-"&amp;F5450</f>
        <v>2017-Q1</v>
      </c>
      <c r="H5450" s="4">
        <f>INDEX('ALL - prices'!$J$3:$DY$219,MATCH('COMBINED DATA'!A5450,'ALL - prices'!$B$3:$B$219,0),MATCH('COMBINED DATA'!G5450,'ALL - prices'!$J$1:$DY$1,0))</f>
        <v>12.521800000000001</v>
      </c>
      <c r="I5450" s="14">
        <f t="shared" si="398"/>
        <v>1.3849302181578202</v>
      </c>
      <c r="J5450" s="6">
        <f>INDEX('market cap'!$B$3:$DQ$219,MATCH(A5450,'market cap'!$A$3:$A$219,0),MATCH(G5450,'market cap'!$B$1:$DQ$1,0))</f>
        <v>2601.9250999999999</v>
      </c>
      <c r="K5450">
        <f t="shared" ref="K5450:K5513" si="400">LN(J5450)</f>
        <v>7.8640068731085613</v>
      </c>
      <c r="L5450">
        <f>INDEX('PB2'!$D$2:$AQ$224,MATCH(A5450,'PB2'!$B$2:$B$224,0),MATCH(G5450,'PB2'!$D$1:$AQ$1,0))</f>
        <v>2.5718460083007799</v>
      </c>
      <c r="M5450" s="16">
        <f t="shared" ref="M5450:M5513" si="401">1/L5450</f>
        <v>0.38882576825068177</v>
      </c>
      <c r="N5450" s="6">
        <f>INDEX('ROA2'!$D$2:$AQ$224,MATCH(A5450,'ROA2'!$B$2:$B$224,0),MATCH(G5450,'ROA2'!$D$1:$AQ$1,0))</f>
        <v>-4.9497051239013699</v>
      </c>
      <c r="O5450" s="6">
        <v>918.670976</v>
      </c>
      <c r="P5450" s="28">
        <v>-3.0276969838551895E-2</v>
      </c>
    </row>
    <row r="5451" spans="1:16" x14ac:dyDescent="0.3">
      <c r="A5451" t="s">
        <v>607</v>
      </c>
      <c r="B5451" t="str">
        <f>VLOOKUP(A5451,Sheet3!L:L,1,FALSE)</f>
        <v>PXT CN EQUITY</v>
      </c>
      <c r="C5451" t="str">
        <f>VLOOKUP(A5451,'ALL - prices'!B:C,2,FALSE)</f>
        <v>Parex Resources Inc</v>
      </c>
      <c r="D5451" t="str">
        <f>VLOOKUP(A5451,'ALL - prices'!B:I,8,FALSE)</f>
        <v>Energy</v>
      </c>
      <c r="E5451">
        <v>2017</v>
      </c>
      <c r="F5451" t="s">
        <v>680</v>
      </c>
      <c r="G5451" t="str">
        <f t="shared" si="399"/>
        <v>2017-Q2</v>
      </c>
      <c r="H5451" s="4">
        <f>INDEX('ALL - prices'!$J$3:$DY$219,MATCH('COMBINED DATA'!A5451,'ALL - prices'!$B$3:$B$219,0),MATCH('COMBINED DATA'!G5451,'ALL - prices'!$J$1:$DY$1,0))</f>
        <v>10.8965</v>
      </c>
      <c r="I5451" s="14">
        <f t="shared" si="398"/>
        <v>3.0443937441084468</v>
      </c>
      <c r="J5451" s="6">
        <f>INDEX('market cap'!$B$3:$DQ$219,MATCH(A5451,'market cap'!$A$3:$A$219,0),MATCH(G5451,'market cap'!$B$1:$DQ$1,0))</f>
        <v>2277.0626999999999</v>
      </c>
      <c r="K5451">
        <f t="shared" si="400"/>
        <v>7.730641601916509</v>
      </c>
      <c r="L5451">
        <f>INDEX('PB2'!$D$2:$AQ$224,MATCH(A5451,'PB2'!$B$2:$B$224,0),MATCH(G5451,'PB2'!$D$1:$AQ$1,0))</f>
        <v>2.27203392982483</v>
      </c>
      <c r="M5451" s="16">
        <f t="shared" si="401"/>
        <v>0.44013427214843498</v>
      </c>
      <c r="N5451" s="6">
        <f>INDEX('ROA2'!$D$2:$AQ$224,MATCH(A5451,'ROA2'!$B$2:$B$224,0),MATCH(G5451,'ROA2'!$D$1:$AQ$1,0))</f>
        <v>0.133987993001938</v>
      </c>
      <c r="O5451" s="6">
        <v>984.85497599999997</v>
      </c>
      <c r="P5451" s="28">
        <v>7.2043203419980439E-2</v>
      </c>
    </row>
    <row r="5452" spans="1:16" x14ac:dyDescent="0.3">
      <c r="A5452" t="s">
        <v>607</v>
      </c>
      <c r="B5452" t="str">
        <f>VLOOKUP(A5452,Sheet3!L:L,1,FALSE)</f>
        <v>PXT CN EQUITY</v>
      </c>
      <c r="C5452" t="str">
        <f>VLOOKUP(A5452,'ALL - prices'!B:C,2,FALSE)</f>
        <v>Parex Resources Inc</v>
      </c>
      <c r="D5452" t="str">
        <f>VLOOKUP(A5452,'ALL - prices'!B:I,8,FALSE)</f>
        <v>Energy</v>
      </c>
      <c r="E5452">
        <v>2017</v>
      </c>
      <c r="F5452" t="s">
        <v>681</v>
      </c>
      <c r="G5452" t="str">
        <f t="shared" si="399"/>
        <v>2017-Q3</v>
      </c>
      <c r="H5452" s="4">
        <f>INDEX('ALL - prices'!$J$3:$DY$219,MATCH('COMBINED DATA'!A5452,'ALL - prices'!$B$3:$B$219,0),MATCH('COMBINED DATA'!G5452,'ALL - prices'!$J$1:$DY$1,0))</f>
        <v>11.1182</v>
      </c>
      <c r="I5452" s="14">
        <f t="shared" si="398"/>
        <v>2.398705358452053</v>
      </c>
      <c r="J5452" s="6">
        <f>INDEX('market cap'!$B$3:$DQ$219,MATCH(A5452,'market cap'!$A$3:$A$219,0),MATCH(G5452,'market cap'!$B$1:$DQ$1,0))</f>
        <v>2325.5491999999999</v>
      </c>
      <c r="K5452">
        <f t="shared" si="400"/>
        <v>7.751711505180837</v>
      </c>
      <c r="L5452">
        <f>INDEX('PB2'!$D$2:$AQ$224,MATCH(A5452,'PB2'!$B$2:$B$224,0),MATCH(G5452,'PB2'!$D$1:$AQ$1,0))</f>
        <v>2.23904204368591</v>
      </c>
      <c r="M5452" s="16">
        <f t="shared" si="401"/>
        <v>0.44661957233898136</v>
      </c>
      <c r="N5452" s="6">
        <f>INDEX('ROA2'!$D$2:$AQ$224,MATCH(A5452,'ROA2'!$B$2:$B$224,0),MATCH(G5452,'ROA2'!$D$1:$AQ$1,0))</f>
        <v>0.51631098985671997</v>
      </c>
      <c r="O5452" s="6">
        <v>1015.539968</v>
      </c>
      <c r="P5452" s="28">
        <v>3.1156863444633781E-2</v>
      </c>
    </row>
    <row r="5453" spans="1:16" x14ac:dyDescent="0.3">
      <c r="A5453" t="s">
        <v>607</v>
      </c>
      <c r="B5453" t="str">
        <f>VLOOKUP(A5453,Sheet3!L:L,1,FALSE)</f>
        <v>PXT CN EQUITY</v>
      </c>
      <c r="C5453" t="str">
        <f>VLOOKUP(A5453,'ALL - prices'!B:C,2,FALSE)</f>
        <v>Parex Resources Inc</v>
      </c>
      <c r="D5453" t="str">
        <f>VLOOKUP(A5453,'ALL - prices'!B:I,8,FALSE)</f>
        <v>Energy</v>
      </c>
      <c r="E5453">
        <v>2017</v>
      </c>
      <c r="F5453" t="s">
        <v>682</v>
      </c>
      <c r="G5453" t="str">
        <f t="shared" si="399"/>
        <v>2017-Q4</v>
      </c>
      <c r="H5453" s="4">
        <f>INDEX('ALL - prices'!$J$3:$DY$219,MATCH('COMBINED DATA'!A5453,'ALL - prices'!$B$3:$B$219,0),MATCH('COMBINED DATA'!G5453,'ALL - prices'!$J$1:$DY$1,0))</f>
        <v>13.415699999999999</v>
      </c>
      <c r="I5453" s="14">
        <f t="shared" si="398"/>
        <v>2.8133081233072579</v>
      </c>
      <c r="J5453" s="6">
        <f>INDEX('market cap'!$B$3:$DQ$219,MATCH(A5453,'market cap'!$A$3:$A$219,0),MATCH(G5453,'market cap'!$B$1:$DQ$1,0))</f>
        <v>2815.8072999999999</v>
      </c>
      <c r="K5453">
        <f t="shared" si="400"/>
        <v>7.9430042845387394</v>
      </c>
      <c r="L5453">
        <f>INDEX('PB2'!$D$2:$AQ$224,MATCH(A5453,'PB2'!$B$2:$B$224,0),MATCH(G5453,'PB2'!$D$1:$AQ$1,0))</f>
        <v>2.5254020690918</v>
      </c>
      <c r="M5453" s="16">
        <f t="shared" si="401"/>
        <v>0.3959765505219634</v>
      </c>
      <c r="N5453" s="6">
        <f>INDEX('ROA2'!$D$2:$AQ$224,MATCH(A5453,'ROA2'!$B$2:$B$224,0),MATCH(G5453,'ROA2'!$D$1:$AQ$1,0))</f>
        <v>5.3577351570129403</v>
      </c>
      <c r="O5453" s="6">
        <v>1057.8590079999999</v>
      </c>
      <c r="P5453" s="28">
        <v>4.1671466740341882E-2</v>
      </c>
    </row>
    <row r="5454" spans="1:16" x14ac:dyDescent="0.3">
      <c r="A5454" t="s">
        <v>607</v>
      </c>
      <c r="B5454" t="str">
        <f>VLOOKUP(A5454,Sheet3!L:L,1,FALSE)</f>
        <v>PXT CN EQUITY</v>
      </c>
      <c r="C5454" t="str">
        <f>VLOOKUP(A5454,'ALL - prices'!B:C,2,FALSE)</f>
        <v>Parex Resources Inc</v>
      </c>
      <c r="D5454" t="str">
        <f>VLOOKUP(A5454,'ALL - prices'!B:I,8,FALSE)</f>
        <v>Energy</v>
      </c>
      <c r="E5454">
        <v>2018</v>
      </c>
      <c r="F5454" t="s">
        <v>679</v>
      </c>
      <c r="G5454" t="str">
        <f t="shared" si="399"/>
        <v>2018-Q1</v>
      </c>
      <c r="H5454" s="4">
        <f>INDEX('ALL - prices'!$J$3:$DY$219,MATCH('COMBINED DATA'!A5454,'ALL - prices'!$B$3:$B$219,0),MATCH('COMBINED DATA'!G5454,'ALL - prices'!$J$1:$DY$1,0))</f>
        <v>13.386100000000001</v>
      </c>
      <c r="I5454" s="14">
        <f t="shared" si="398"/>
        <v>2.5987228611698296</v>
      </c>
      <c r="J5454" s="6">
        <f>INDEX('market cap'!$B$3:$DQ$219,MATCH(A5454,'market cap'!$A$3:$A$219,0),MATCH(G5454,'market cap'!$B$1:$DQ$1,0))</f>
        <v>2803.9274999999998</v>
      </c>
      <c r="K5454">
        <f t="shared" si="400"/>
        <v>7.9387763919000962</v>
      </c>
      <c r="L5454">
        <f>INDEX('PB2'!$D$2:$AQ$224,MATCH(A5454,'PB2'!$B$2:$B$224,0),MATCH(G5454,'PB2'!$D$1:$AQ$1,0))</f>
        <v>2.2759749889373802</v>
      </c>
      <c r="M5454" s="16">
        <f t="shared" si="401"/>
        <v>0.43937213935153374</v>
      </c>
      <c r="N5454" s="6">
        <f>INDEX('ROA2'!$D$2:$AQ$224,MATCH(A5454,'ROA2'!$B$2:$B$224,0),MATCH(G5454,'ROA2'!$D$1:$AQ$1,0))</f>
        <v>15.1994123458862</v>
      </c>
      <c r="O5454" s="6">
        <v>1121.907968</v>
      </c>
      <c r="P5454" s="28">
        <v>6.05458378816396E-2</v>
      </c>
    </row>
    <row r="5455" spans="1:16" x14ac:dyDescent="0.3">
      <c r="A5455" t="s">
        <v>607</v>
      </c>
      <c r="B5455" t="str">
        <f>VLOOKUP(A5455,Sheet3!L:L,1,FALSE)</f>
        <v>PXT CN EQUITY</v>
      </c>
      <c r="C5455" t="str">
        <f>VLOOKUP(A5455,'ALL - prices'!B:C,2,FALSE)</f>
        <v>Parex Resources Inc</v>
      </c>
      <c r="D5455" t="str">
        <f>VLOOKUP(A5455,'ALL - prices'!B:I,8,FALSE)</f>
        <v>Energy</v>
      </c>
      <c r="E5455">
        <v>2018</v>
      </c>
      <c r="F5455" t="s">
        <v>680</v>
      </c>
      <c r="G5455" t="str">
        <f t="shared" si="399"/>
        <v>2018-Q2</v>
      </c>
      <c r="H5455" s="4">
        <f>INDEX('ALL - prices'!$J$3:$DY$219,MATCH('COMBINED DATA'!A5455,'ALL - prices'!$B$3:$B$219,0),MATCH('COMBINED DATA'!G5455,'ALL - prices'!$J$1:$DY$1,0))</f>
        <v>18.335699999999999</v>
      </c>
      <c r="I5455" s="14">
        <f t="shared" si="398"/>
        <v>1.8580881166313465</v>
      </c>
      <c r="J5455" s="6">
        <f>INDEX('market cap'!$B$3:$DQ$219,MATCH(A5455,'market cap'!$A$3:$A$219,0),MATCH(G5455,'market cap'!$B$1:$DQ$1,0))</f>
        <v>3865.5005999999998</v>
      </c>
      <c r="K5455">
        <f t="shared" si="400"/>
        <v>8.2598464739797652</v>
      </c>
      <c r="L5455">
        <f>INDEX('PB2'!$D$2:$AQ$224,MATCH(A5455,'PB2'!$B$2:$B$224,0),MATCH(G5455,'PB2'!$D$1:$AQ$1,0))</f>
        <v>2.5862390995025599</v>
      </c>
      <c r="M5455" s="16">
        <f t="shared" si="401"/>
        <v>0.38666185202765713</v>
      </c>
      <c r="N5455" s="6">
        <f>INDEX('ROA2'!$D$2:$AQ$224,MATCH(A5455,'ROA2'!$B$2:$B$224,0),MATCH(G5455,'ROA2'!$D$1:$AQ$1,0))</f>
        <v>16.8401699066162</v>
      </c>
      <c r="O5455" s="6">
        <v>1229.89696</v>
      </c>
      <c r="P5455" s="28">
        <v>9.6254768733401178E-2</v>
      </c>
    </row>
    <row r="5456" spans="1:16" x14ac:dyDescent="0.3">
      <c r="A5456" t="s">
        <v>607</v>
      </c>
      <c r="B5456" t="str">
        <f>VLOOKUP(A5456,Sheet3!L:L,1,FALSE)</f>
        <v>PXT CN EQUITY</v>
      </c>
      <c r="C5456" t="str">
        <f>VLOOKUP(A5456,'ALL - prices'!B:C,2,FALSE)</f>
        <v>Parex Resources Inc</v>
      </c>
      <c r="D5456" t="str">
        <f>VLOOKUP(A5456,'ALL - prices'!B:I,8,FALSE)</f>
        <v>Energy</v>
      </c>
      <c r="E5456">
        <v>2018</v>
      </c>
      <c r="F5456" t="s">
        <v>681</v>
      </c>
      <c r="G5456" t="str">
        <f t="shared" si="399"/>
        <v>2018-Q3</v>
      </c>
      <c r="H5456" s="4">
        <f>INDEX('ALL - prices'!$J$3:$DY$219,MATCH('COMBINED DATA'!A5456,'ALL - prices'!$B$3:$B$219,0),MATCH('COMBINED DATA'!G5456,'ALL - prices'!$J$1:$DY$1,0))</f>
        <v>16.215499999999999</v>
      </c>
      <c r="I5456" s="14">
        <f t="shared" si="398"/>
        <v>1.6394648537454735</v>
      </c>
      <c r="J5456" s="6">
        <f>INDEX('market cap'!$B$3:$DQ$219,MATCH(A5456,'market cap'!$A$3:$A$219,0),MATCH(G5456,'market cap'!$B$1:$DQ$1,0))</f>
        <v>3411.7901000000002</v>
      </c>
      <c r="K5456">
        <f t="shared" si="400"/>
        <v>8.1349923885480884</v>
      </c>
      <c r="L5456">
        <f>INDEX('PB2'!$D$2:$AQ$224,MATCH(A5456,'PB2'!$B$2:$B$224,0),MATCH(G5456,'PB2'!$D$1:$AQ$1,0))</f>
        <v>2.1514849662780802</v>
      </c>
      <c r="M5456" s="16">
        <f t="shared" si="401"/>
        <v>0.46479525335932542</v>
      </c>
      <c r="N5456" s="6">
        <f>INDEX('ROA2'!$D$2:$AQ$224,MATCH(A5456,'ROA2'!$B$2:$B$224,0),MATCH(G5456,'ROA2'!$D$1:$AQ$1,0))</f>
        <v>28.561962127685501</v>
      </c>
      <c r="O5456" s="6">
        <v>1586.2489599999999</v>
      </c>
      <c r="P5456" s="28">
        <v>0.28974134548637298</v>
      </c>
    </row>
    <row r="5457" spans="1:16" x14ac:dyDescent="0.3">
      <c r="A5457" t="s">
        <v>607</v>
      </c>
      <c r="B5457" t="str">
        <f>VLOOKUP(A5457,Sheet3!L:L,1,FALSE)</f>
        <v>PXT CN EQUITY</v>
      </c>
      <c r="C5457" t="str">
        <f>VLOOKUP(A5457,'ALL - prices'!B:C,2,FALSE)</f>
        <v>Parex Resources Inc</v>
      </c>
      <c r="D5457" t="str">
        <f>VLOOKUP(A5457,'ALL - prices'!B:I,8,FALSE)</f>
        <v>Energy</v>
      </c>
      <c r="E5457">
        <v>2018</v>
      </c>
      <c r="F5457" t="s">
        <v>682</v>
      </c>
      <c r="G5457" t="str">
        <f t="shared" si="399"/>
        <v>2018-Q4</v>
      </c>
      <c r="H5457" s="4">
        <f>INDEX('ALL - prices'!$J$3:$DY$219,MATCH('COMBINED DATA'!A5457,'ALL - prices'!$B$3:$B$219,0),MATCH('COMBINED DATA'!G5457,'ALL - prices'!$J$1:$DY$1,0))</f>
        <v>12.0785</v>
      </c>
      <c r="I5457" s="14">
        <f t="shared" si="398"/>
        <v>1.2797694671958182</v>
      </c>
      <c r="J5457" s="6">
        <f>INDEX('market cap'!$B$3:$DQ$219,MATCH(A5457,'market cap'!$A$3:$A$219,0),MATCH(G5457,'market cap'!$B$1:$DQ$1,0))</f>
        <v>2541.4052000000001</v>
      </c>
      <c r="K5457">
        <f t="shared" si="400"/>
        <v>7.8404724353846547</v>
      </c>
      <c r="L5457">
        <f>INDEX('PB2'!$D$2:$AQ$224,MATCH(A5457,'PB2'!$B$2:$B$224,0),MATCH(G5457,'PB2'!$D$1:$AQ$1,0))</f>
        <v>1.4613169431686399</v>
      </c>
      <c r="M5457" s="16">
        <f t="shared" si="401"/>
        <v>0.68431424454140288</v>
      </c>
      <c r="N5457" s="6">
        <f>INDEX('ROA2'!$D$2:$AQ$224,MATCH(A5457,'ROA2'!$B$2:$B$224,0),MATCH(G5457,'ROA2'!$D$1:$AQ$1,0))</f>
        <v>29.555957794189499</v>
      </c>
      <c r="O5457" s="6">
        <v>1681.115008</v>
      </c>
      <c r="P5457" s="28">
        <v>5.9805270416063878E-2</v>
      </c>
    </row>
    <row r="5458" spans="1:16" x14ac:dyDescent="0.3">
      <c r="A5458" t="s">
        <v>607</v>
      </c>
      <c r="B5458" t="str">
        <f>VLOOKUP(A5458,Sheet3!L:L,1,FALSE)</f>
        <v>PXT CN EQUITY</v>
      </c>
      <c r="C5458" t="str">
        <f>VLOOKUP(A5458,'ALL - prices'!B:C,2,FALSE)</f>
        <v>Parex Resources Inc</v>
      </c>
      <c r="D5458" t="str">
        <f>VLOOKUP(A5458,'ALL - prices'!B:I,8,FALSE)</f>
        <v>Energy</v>
      </c>
      <c r="E5458">
        <v>2019</v>
      </c>
      <c r="F5458" t="s">
        <v>679</v>
      </c>
      <c r="G5458" t="str">
        <f t="shared" si="399"/>
        <v>2019-Q1</v>
      </c>
      <c r="H5458" s="4">
        <f>INDEX('ALL - prices'!$J$3:$DY$219,MATCH('COMBINED DATA'!A5458,'ALL - prices'!$B$3:$B$219,0),MATCH('COMBINED DATA'!G5458,'ALL - prices'!$J$1:$DY$1,0))</f>
        <v>15.454599999999999</v>
      </c>
      <c r="I5458" s="14">
        <f t="shared" si="398"/>
        <v>3.8669947668269007</v>
      </c>
      <c r="J5458" s="6">
        <f>INDEX('market cap'!$B$3:$DQ$219,MATCH(A5458,'market cap'!$A$3:$A$219,0),MATCH(G5458,'market cap'!$B$1:$DQ$1,0))</f>
        <v>3150.6840999999999</v>
      </c>
      <c r="K5458">
        <f t="shared" si="400"/>
        <v>8.0553748828438625</v>
      </c>
      <c r="L5458">
        <f>INDEX('PB2'!$D$2:$AQ$224,MATCH(A5458,'PB2'!$B$2:$B$224,0),MATCH(G5458,'PB2'!$D$1:$AQ$1,0))</f>
        <v>1.83935499191284</v>
      </c>
      <c r="M5458" s="16">
        <f t="shared" si="401"/>
        <v>0.54366884282628258</v>
      </c>
      <c r="N5458" s="6">
        <f>INDEX('ROA2'!$D$2:$AQ$224,MATCH(A5458,'ROA2'!$B$2:$B$224,0),MATCH(G5458,'ROA2'!$D$1:$AQ$1,0))</f>
        <v>29.153394699096701</v>
      </c>
      <c r="O5458" s="6">
        <v>1642.1199360000001</v>
      </c>
      <c r="P5458" s="28">
        <v>-2.3195957334526358E-2</v>
      </c>
    </row>
    <row r="5459" spans="1:16" x14ac:dyDescent="0.3">
      <c r="A5459" t="s">
        <v>607</v>
      </c>
      <c r="B5459" t="str">
        <f>VLOOKUP(A5459,Sheet3!L:L,1,FALSE)</f>
        <v>PXT CN EQUITY</v>
      </c>
      <c r="C5459" t="str">
        <f>VLOOKUP(A5459,'ALL - prices'!B:C,2,FALSE)</f>
        <v>Parex Resources Inc</v>
      </c>
      <c r="D5459" t="str">
        <f>VLOOKUP(A5459,'ALL - prices'!B:I,8,FALSE)</f>
        <v>Energy</v>
      </c>
      <c r="E5459">
        <v>2019</v>
      </c>
      <c r="F5459" t="s">
        <v>680</v>
      </c>
      <c r="G5459" t="str">
        <f t="shared" si="399"/>
        <v>2019-Q2</v>
      </c>
      <c r="H5459" s="4">
        <f>INDEX('ALL - prices'!$J$3:$DY$219,MATCH('COMBINED DATA'!A5459,'ALL - prices'!$B$3:$B$219,0),MATCH('COMBINED DATA'!G5459,'ALL - prices'!$J$1:$DY$1,0))</f>
        <v>15.521100000000001</v>
      </c>
      <c r="I5459" s="14">
        <f t="shared" si="398"/>
        <v>3.8830993797910076</v>
      </c>
      <c r="J5459" s="6">
        <f>INDEX('market cap'!$B$3:$DQ$219,MATCH(A5459,'market cap'!$A$3:$A$219,0),MATCH(G5459,'market cap'!$B$1:$DQ$1,0))</f>
        <v>3072.3665999999998</v>
      </c>
      <c r="K5459">
        <f t="shared" si="400"/>
        <v>8.030203423085096</v>
      </c>
      <c r="L5459">
        <f>INDEX('PB2'!$D$2:$AQ$224,MATCH(A5459,'PB2'!$B$2:$B$224,0),MATCH(G5459,'PB2'!$D$1:$AQ$1,0))</f>
        <v>1.78996694087982</v>
      </c>
      <c r="M5459" s="16">
        <f t="shared" si="401"/>
        <v>0.55866953582308698</v>
      </c>
      <c r="N5459" s="6">
        <f>INDEX('ROA2'!$D$2:$AQ$224,MATCH(A5459,'ROA2'!$B$2:$B$224,0),MATCH(G5459,'ROA2'!$D$1:$AQ$1,0))</f>
        <v>27.643024444580099</v>
      </c>
      <c r="O5459" s="6">
        <v>1761.136</v>
      </c>
      <c r="P5459" s="28">
        <v>7.2477083671432824E-2</v>
      </c>
    </row>
    <row r="5460" spans="1:16" x14ac:dyDescent="0.3">
      <c r="A5460" t="s">
        <v>607</v>
      </c>
      <c r="B5460" t="str">
        <f>VLOOKUP(A5460,Sheet3!L:L,1,FALSE)</f>
        <v>PXT CN EQUITY</v>
      </c>
      <c r="C5460" t="str">
        <f>VLOOKUP(A5460,'ALL - prices'!B:C,2,FALSE)</f>
        <v>Parex Resources Inc</v>
      </c>
      <c r="D5460" t="str">
        <f>VLOOKUP(A5460,'ALL - prices'!B:I,8,FALSE)</f>
        <v>Energy</v>
      </c>
      <c r="E5460">
        <v>2019</v>
      </c>
      <c r="F5460" t="s">
        <v>681</v>
      </c>
      <c r="G5460" t="str">
        <f t="shared" si="399"/>
        <v>2019-Q3</v>
      </c>
      <c r="H5460" s="4">
        <f>INDEX('ALL - prices'!$J$3:$DY$219,MATCH('COMBINED DATA'!A5460,'ALL - prices'!$B$3:$B$219,0),MATCH('COMBINED DATA'!G5460,'ALL - prices'!$J$1:$DY$1,0))</f>
        <v>14.996600000000001</v>
      </c>
      <c r="I5460" s="14">
        <f t="shared" si="398"/>
        <v>3.9497256605153348</v>
      </c>
      <c r="J5460" s="6">
        <f>INDEX('market cap'!$B$3:$DQ$219,MATCH(A5460,'market cap'!$A$3:$A$219,0),MATCH(G5460,'market cap'!$B$1:$DQ$1,0))</f>
        <v>2934.9915000000001</v>
      </c>
      <c r="K5460">
        <f t="shared" si="400"/>
        <v>7.9844598361762316</v>
      </c>
      <c r="L5460">
        <f>INDEX('PB2'!$D$2:$AQ$224,MATCH(A5460,'PB2'!$B$2:$B$224,0),MATCH(G5460,'PB2'!$D$1:$AQ$1,0))</f>
        <v>1.66532695293427</v>
      </c>
      <c r="M5460" s="16">
        <f t="shared" si="401"/>
        <v>0.6004826849394479</v>
      </c>
      <c r="N5460" s="6">
        <f>INDEX('ROA2'!$D$2:$AQ$224,MATCH(A5460,'ROA2'!$B$2:$B$224,0),MATCH(G5460,'ROA2'!$D$1:$AQ$1,0))</f>
        <v>20.647455215454102</v>
      </c>
      <c r="O5460" s="6">
        <v>1574.528</v>
      </c>
      <c r="P5460" s="28">
        <v>-0.10595888108584456</v>
      </c>
    </row>
    <row r="5461" spans="1:16" x14ac:dyDescent="0.3">
      <c r="A5461" t="s">
        <v>607</v>
      </c>
      <c r="B5461" t="str">
        <f>VLOOKUP(A5461,Sheet3!L:L,1,FALSE)</f>
        <v>PXT CN EQUITY</v>
      </c>
      <c r="C5461" t="str">
        <f>VLOOKUP(A5461,'ALL - prices'!B:C,2,FALSE)</f>
        <v>Parex Resources Inc</v>
      </c>
      <c r="D5461" t="str">
        <f>VLOOKUP(A5461,'ALL - prices'!B:I,8,FALSE)</f>
        <v>Energy</v>
      </c>
      <c r="E5461">
        <v>2019</v>
      </c>
      <c r="F5461" t="s">
        <v>682</v>
      </c>
      <c r="G5461" t="str">
        <f t="shared" si="399"/>
        <v>2019-Q4</v>
      </c>
      <c r="H5461" s="4">
        <f>INDEX('ALL - prices'!$J$3:$DY$219,MATCH('COMBINED DATA'!A5461,'ALL - prices'!$B$3:$B$219,0),MATCH('COMBINED DATA'!G5461,'ALL - prices'!$J$1:$DY$1,0))</f>
        <v>17.840800000000002</v>
      </c>
      <c r="I5461" s="14">
        <f t="shared" si="398"/>
        <v>1.8464832815833081</v>
      </c>
      <c r="J5461" s="6">
        <f>INDEX('market cap'!$B$3:$DQ$219,MATCH(A5461,'market cap'!$A$3:$A$219,0),MATCH(G5461,'market cap'!$B$1:$DQ$1,0))</f>
        <v>3452.7763</v>
      </c>
      <c r="K5461">
        <f t="shared" si="400"/>
        <v>8.146933911045819</v>
      </c>
      <c r="L5461">
        <f>INDEX('PB2'!$D$2:$AQ$224,MATCH(A5461,'PB2'!$B$2:$B$224,0),MATCH(G5461,'PB2'!$D$1:$AQ$1,0))</f>
        <v>1.9013170003891</v>
      </c>
      <c r="M5461" s="16">
        <f t="shared" si="401"/>
        <v>0.52595122212411316</v>
      </c>
      <c r="N5461" s="6">
        <f>INDEX('ROA2'!$D$2:$AQ$224,MATCH(A5461,'ROA2'!$B$2:$B$224,0),MATCH(G5461,'ROA2'!$D$1:$AQ$1,0))</f>
        <v>18.005708694458001</v>
      </c>
      <c r="O5461" s="6">
        <v>1593.8019839999999</v>
      </c>
      <c r="P5461" s="28">
        <v>1.2241118608243185E-2</v>
      </c>
    </row>
    <row r="5462" spans="1:16" x14ac:dyDescent="0.3">
      <c r="A5462" t="s">
        <v>607</v>
      </c>
      <c r="B5462" t="str">
        <f>VLOOKUP(A5462,Sheet3!L:L,1,FALSE)</f>
        <v>PXT CN EQUITY</v>
      </c>
      <c r="C5462" t="str">
        <f>VLOOKUP(A5462,'ALL - prices'!B:C,2,FALSE)</f>
        <v>Parex Resources Inc</v>
      </c>
      <c r="D5462" t="str">
        <f>VLOOKUP(A5462,'ALL - prices'!B:I,8,FALSE)</f>
        <v>Energy</v>
      </c>
      <c r="E5462">
        <v>2020</v>
      </c>
      <c r="F5462" t="s">
        <v>679</v>
      </c>
      <c r="G5462" t="str">
        <f t="shared" si="399"/>
        <v>2020-Q1</v>
      </c>
      <c r="H5462" s="4">
        <f>INDEX('ALL - prices'!$J$3:$DY$219,MATCH('COMBINED DATA'!A5462,'ALL - prices'!$B$3:$B$219,0),MATCH('COMBINED DATA'!G5462,'ALL - prices'!$J$1:$DY$1,0))</f>
        <v>8.7911000000000001</v>
      </c>
      <c r="I5462" s="14">
        <f t="shared" si="398"/>
        <v>2.6091935246674662</v>
      </c>
      <c r="J5462" s="6">
        <f>INDEX('market cap'!$B$3:$DQ$219,MATCH(A5462,'market cap'!$A$3:$A$219,0),MATCH(G5462,'market cap'!$B$1:$DQ$1,0))</f>
        <v>1693.3607999999999</v>
      </c>
      <c r="K5462">
        <f t="shared" si="400"/>
        <v>7.4344704722453088</v>
      </c>
      <c r="L5462">
        <f>INDEX('PB2'!$D$2:$AQ$224,MATCH(A5462,'PB2'!$B$2:$B$224,0),MATCH(G5462,'PB2'!$D$1:$AQ$1,0))</f>
        <v>0.86800497770309404</v>
      </c>
      <c r="M5462" s="16">
        <f t="shared" si="401"/>
        <v>1.1520671259814546</v>
      </c>
      <c r="N5462" s="6">
        <f>INDEX('ROA2'!$D$2:$AQ$224,MATCH(A5462,'ROA2'!$B$2:$B$224,0),MATCH(G5462,'ROA2'!$D$1:$AQ$1,0))</f>
        <v>19.718875885009801</v>
      </c>
      <c r="O5462" s="6">
        <v>1684.5809919999999</v>
      </c>
      <c r="P5462" s="28">
        <v>5.695751976175227E-2</v>
      </c>
    </row>
    <row r="5463" spans="1:16" x14ac:dyDescent="0.3">
      <c r="A5463" t="s">
        <v>607</v>
      </c>
      <c r="B5463" t="str">
        <f>VLOOKUP(A5463,Sheet3!L:L,1,FALSE)</f>
        <v>PXT CN EQUITY</v>
      </c>
      <c r="C5463" t="str">
        <f>VLOOKUP(A5463,'ALL - prices'!B:C,2,FALSE)</f>
        <v>Parex Resources Inc</v>
      </c>
      <c r="D5463" t="str">
        <f>VLOOKUP(A5463,'ALL - prices'!B:I,8,FALSE)</f>
        <v>Energy</v>
      </c>
      <c r="E5463">
        <v>2020</v>
      </c>
      <c r="F5463" t="s">
        <v>680</v>
      </c>
      <c r="G5463" t="str">
        <f t="shared" si="399"/>
        <v>2020-Q2</v>
      </c>
      <c r="H5463" s="4">
        <f>INDEX('ALL - prices'!$J$3:$DY$219,MATCH('COMBINED DATA'!A5463,'ALL - prices'!$B$3:$B$219,0),MATCH('COMBINED DATA'!G5463,'ALL - prices'!$J$1:$DY$1,0))</f>
        <v>12.085900000000001</v>
      </c>
      <c r="I5463" s="14">
        <f t="shared" si="398"/>
        <v>2.7297207163310198</v>
      </c>
      <c r="J5463" s="6">
        <f>INDEX('market cap'!$B$3:$DQ$219,MATCH(A5463,'market cap'!$A$3:$A$219,0),MATCH(G5463,'market cap'!$B$1:$DQ$1,0))</f>
        <v>2328.0154000000002</v>
      </c>
      <c r="K5463">
        <f t="shared" si="400"/>
        <v>7.7527714239497234</v>
      </c>
      <c r="L5463">
        <f>INDEX('PB2'!$D$2:$AQ$224,MATCH(A5463,'PB2'!$B$2:$B$224,0),MATCH(G5463,'PB2'!$D$1:$AQ$1,0))</f>
        <v>1.2290290594100901</v>
      </c>
      <c r="M5463" s="16">
        <f t="shared" si="401"/>
        <v>0.81365041155331219</v>
      </c>
      <c r="N5463" s="6">
        <f>INDEX('ROA2'!$D$2:$AQ$224,MATCH(A5463,'ROA2'!$B$2:$B$224,0),MATCH(G5463,'ROA2'!$D$1:$AQ$1,0))</f>
        <v>14.3676500320435</v>
      </c>
      <c r="O5463" s="6">
        <v>1610.3409919999999</v>
      </c>
      <c r="P5463" s="28">
        <v>-4.4070306119184804E-2</v>
      </c>
    </row>
    <row r="5464" spans="1:16" x14ac:dyDescent="0.3">
      <c r="A5464" t="s">
        <v>607</v>
      </c>
      <c r="B5464" t="str">
        <f>VLOOKUP(A5464,Sheet3!L:L,1,FALSE)</f>
        <v>PXT CN EQUITY</v>
      </c>
      <c r="C5464" t="str">
        <f>VLOOKUP(A5464,'ALL - prices'!B:C,2,FALSE)</f>
        <v>Parex Resources Inc</v>
      </c>
      <c r="D5464" t="str">
        <f>VLOOKUP(A5464,'ALL - prices'!B:I,8,FALSE)</f>
        <v>Energy</v>
      </c>
      <c r="E5464">
        <v>2020</v>
      </c>
      <c r="F5464" t="s">
        <v>681</v>
      </c>
      <c r="G5464" t="str">
        <f t="shared" si="399"/>
        <v>2020-Q3</v>
      </c>
      <c r="H5464" s="4">
        <f>INDEX('ALL - prices'!$J$3:$DY$219,MATCH('COMBINED DATA'!A5464,'ALL - prices'!$B$3:$B$219,0),MATCH('COMBINED DATA'!G5464,'ALL - prices'!$J$1:$DY$1,0))</f>
        <v>10.364599999999999</v>
      </c>
      <c r="I5464" s="14">
        <f t="shared" si="398"/>
        <v>1.8559646142011235</v>
      </c>
      <c r="J5464" s="6">
        <f>INDEX('market cap'!$B$3:$DQ$219,MATCH(A5464,'market cap'!$A$3:$A$219,0),MATCH(G5464,'market cap'!$B$1:$DQ$1,0))</f>
        <v>1940.1478</v>
      </c>
      <c r="K5464">
        <f t="shared" si="400"/>
        <v>7.570519434722411</v>
      </c>
      <c r="L5464">
        <f>INDEX('PB2'!$D$2:$AQ$224,MATCH(A5464,'PB2'!$B$2:$B$224,0),MATCH(G5464,'PB2'!$D$1:$AQ$1,0))</f>
        <v>1.0634390115737899</v>
      </c>
      <c r="M5464" s="16">
        <f t="shared" si="401"/>
        <v>0.94034541625484835</v>
      </c>
      <c r="N5464" s="6">
        <f>INDEX('ROA2'!$D$2:$AQ$224,MATCH(A5464,'ROA2'!$B$2:$B$224,0),MATCH(G5464,'ROA2'!$D$1:$AQ$1,0))</f>
        <v>10.2954244613647</v>
      </c>
      <c r="O5464" s="6">
        <v>1533.3770239999999</v>
      </c>
      <c r="P5464" s="28">
        <v>-4.7793584329249954E-2</v>
      </c>
    </row>
    <row r="5465" spans="1:16" x14ac:dyDescent="0.3">
      <c r="A5465" t="s">
        <v>607</v>
      </c>
      <c r="B5465" t="str">
        <f>VLOOKUP(A5465,Sheet3!L:L,1,FALSE)</f>
        <v>PXT CN EQUITY</v>
      </c>
      <c r="C5465" t="str">
        <f>VLOOKUP(A5465,'ALL - prices'!B:C,2,FALSE)</f>
        <v>Parex Resources Inc</v>
      </c>
      <c r="D5465" t="str">
        <f>VLOOKUP(A5465,'ALL - prices'!B:I,8,FALSE)</f>
        <v>Energy</v>
      </c>
      <c r="E5465">
        <v>2020</v>
      </c>
      <c r="F5465" t="s">
        <v>682</v>
      </c>
      <c r="G5465" t="str">
        <f t="shared" si="399"/>
        <v>2020-Q4</v>
      </c>
      <c r="H5465" s="4">
        <f>INDEX('ALL - prices'!$J$3:$DY$219,MATCH('COMBINED DATA'!A5465,'ALL - prices'!$B$3:$B$219,0),MATCH('COMBINED DATA'!G5465,'ALL - prices'!$J$1:$DY$1,0))</f>
        <v>12.9429</v>
      </c>
      <c r="I5465" s="14">
        <f t="shared" si="398"/>
        <v>0.77042888704928514</v>
      </c>
      <c r="J5465" s="6">
        <f>INDEX('market cap'!$B$3:$DQ$219,MATCH(A5465,'market cap'!$A$3:$A$219,0),MATCH(G5465,'market cap'!$B$1:$DQ$1,0))</f>
        <v>2363.5165000000002</v>
      </c>
      <c r="K5465">
        <f t="shared" si="400"/>
        <v>7.7679058313809133</v>
      </c>
      <c r="L5465">
        <f>INDEX('PB2'!$D$2:$AQ$224,MATCH(A5465,'PB2'!$B$2:$B$224,0),MATCH(G5465,'PB2'!$D$1:$AQ$1,0))</f>
        <v>1.33967804908752</v>
      </c>
      <c r="M5465" s="16">
        <f t="shared" si="401"/>
        <v>0.74644799971240772</v>
      </c>
      <c r="N5465" s="6">
        <f>INDEX('ROA2'!$D$2:$AQ$224,MATCH(A5465,'ROA2'!$B$2:$B$224,0),MATCH(G5465,'ROA2'!$D$1:$AQ$1,0))</f>
        <v>8.2963800430297905</v>
      </c>
      <c r="O5465" s="6">
        <v>1548.483968</v>
      </c>
      <c r="P5465" s="28">
        <v>9.852074058467249E-3</v>
      </c>
    </row>
    <row r="5466" spans="1:16" x14ac:dyDescent="0.3">
      <c r="A5466" t="s">
        <v>607</v>
      </c>
      <c r="B5466" t="str">
        <f>VLOOKUP(A5466,Sheet3!L:L,1,FALSE)</f>
        <v>PXT CN EQUITY</v>
      </c>
      <c r="C5466" t="str">
        <f>VLOOKUP(A5466,'ALL - prices'!B:C,2,FALSE)</f>
        <v>Parex Resources Inc</v>
      </c>
      <c r="D5466" t="str">
        <f>VLOOKUP(A5466,'ALL - prices'!B:I,8,FALSE)</f>
        <v>Energy</v>
      </c>
      <c r="E5466">
        <v>2021</v>
      </c>
      <c r="F5466" t="s">
        <v>679</v>
      </c>
      <c r="G5466" t="str">
        <f t="shared" si="399"/>
        <v>2021-Q1</v>
      </c>
      <c r="H5466" s="4">
        <f>INDEX('ALL - prices'!$J$3:$DY$219,MATCH('COMBINED DATA'!A5466,'ALL - prices'!$B$3:$B$219,0),MATCH('COMBINED DATA'!G5466,'ALL - prices'!$J$1:$DY$1,0))</f>
        <v>16.555299999999999</v>
      </c>
      <c r="I5466" s="14">
        <f t="shared" si="398"/>
        <v>1.7135676876038488</v>
      </c>
      <c r="J5466" s="6">
        <f>INDEX('market cap'!$B$3:$DQ$219,MATCH(A5466,'market cap'!$A$3:$A$219,0),MATCH(G5466,'market cap'!$B$1:$DQ$1,0))</f>
        <v>2901.6873999999998</v>
      </c>
      <c r="K5466">
        <f t="shared" si="400"/>
        <v>7.9730477088274343</v>
      </c>
      <c r="L5466">
        <f>INDEX('PB2'!$D$2:$AQ$224,MATCH(A5466,'PB2'!$B$2:$B$224,0),MATCH(G5466,'PB2'!$D$1:$AQ$1,0))</f>
        <v>1.71185803413391</v>
      </c>
      <c r="M5466" s="16">
        <f t="shared" si="401"/>
        <v>0.58416059045803737</v>
      </c>
      <c r="N5466" s="6">
        <f>INDEX('ROA2'!$D$2:$AQ$224,MATCH(A5466,'ROA2'!$B$2:$B$224,0),MATCH(G5466,'ROA2'!$D$1:$AQ$1,0))</f>
        <v>6.1582398414611799</v>
      </c>
      <c r="O5466" s="6">
        <v>1541.08096</v>
      </c>
      <c r="P5466" s="28">
        <v>-4.7808102330963234E-3</v>
      </c>
    </row>
    <row r="5467" spans="1:16" x14ac:dyDescent="0.3">
      <c r="A5467" t="s">
        <v>607</v>
      </c>
      <c r="B5467" t="str">
        <f>VLOOKUP(A5467,Sheet3!L:L,1,FALSE)</f>
        <v>PXT CN EQUITY</v>
      </c>
      <c r="C5467" t="str">
        <f>VLOOKUP(A5467,'ALL - prices'!B:C,2,FALSE)</f>
        <v>Parex Resources Inc</v>
      </c>
      <c r="D5467" t="str">
        <f>VLOOKUP(A5467,'ALL - prices'!B:I,8,FALSE)</f>
        <v>Energy</v>
      </c>
      <c r="E5467">
        <v>2021</v>
      </c>
      <c r="F5467" t="s">
        <v>680</v>
      </c>
      <c r="G5467" t="str">
        <f t="shared" si="399"/>
        <v>2021-Q2</v>
      </c>
      <c r="H5467" s="4">
        <f>INDEX('ALL - prices'!$J$3:$DY$219,MATCH('COMBINED DATA'!A5467,'ALL - prices'!$B$3:$B$219,0),MATCH('COMBINED DATA'!G5467,'ALL - prices'!$J$1:$DY$1,0))</f>
        <v>15.2921</v>
      </c>
      <c r="I5467" s="14">
        <f t="shared" si="398"/>
        <v>1.3936487730055946</v>
      </c>
      <c r="J5467" s="6">
        <f>INDEX('market cap'!$B$3:$DQ$219,MATCH(A5467,'market cap'!$A$3:$A$219,0),MATCH(G5467,'market cap'!$B$1:$DQ$1,0))</f>
        <v>2649.3262</v>
      </c>
      <c r="K5467">
        <f t="shared" si="400"/>
        <v>7.8820606224987149</v>
      </c>
      <c r="L5467">
        <f>INDEX('PB2'!$D$2:$AQ$224,MATCH(A5467,'PB2'!$B$2:$B$224,0),MATCH(G5467,'PB2'!$D$1:$AQ$1,0))</f>
        <v>1.5370910167694101</v>
      </c>
      <c r="M5467" s="16">
        <f t="shared" si="401"/>
        <v>0.65057956171115738</v>
      </c>
      <c r="N5467" s="6">
        <f>INDEX('ROA2'!$D$2:$AQ$224,MATCH(A5467,'ROA2'!$B$2:$B$224,0),MATCH(G5467,'ROA2'!$D$1:$AQ$1,0))</f>
        <v>9.5268201828002894</v>
      </c>
      <c r="O5467" s="6">
        <v>1550.4409599999999</v>
      </c>
      <c r="P5467" s="28">
        <v>6.0736588426865646E-3</v>
      </c>
    </row>
    <row r="5468" spans="1:16" x14ac:dyDescent="0.3">
      <c r="A5468" t="s">
        <v>607</v>
      </c>
      <c r="B5468" t="str">
        <f>VLOOKUP(A5468,Sheet3!L:L,1,FALSE)</f>
        <v>PXT CN EQUITY</v>
      </c>
      <c r="C5468" t="str">
        <f>VLOOKUP(A5468,'ALL - prices'!B:C,2,FALSE)</f>
        <v>Parex Resources Inc</v>
      </c>
      <c r="D5468" t="str">
        <f>VLOOKUP(A5468,'ALL - prices'!B:I,8,FALSE)</f>
        <v>Energy</v>
      </c>
      <c r="E5468">
        <v>2021</v>
      </c>
      <c r="F5468" t="s">
        <v>681</v>
      </c>
      <c r="G5468" t="str">
        <f t="shared" si="399"/>
        <v>2021-Q3</v>
      </c>
      <c r="H5468" s="4">
        <f>INDEX('ALL - prices'!$J$3:$DY$219,MATCH('COMBINED DATA'!A5468,'ALL - prices'!$B$3:$B$219,0),MATCH('COMBINED DATA'!G5468,'ALL - prices'!$J$1:$DY$1,0))</f>
        <v>17.1248</v>
      </c>
      <c r="I5468" s="14">
        <f t="shared" si="398"/>
        <v>1.6689548133986936</v>
      </c>
      <c r="J5468" s="6">
        <f>INDEX('market cap'!$B$3:$DQ$219,MATCH(A5468,'market cap'!$A$3:$A$219,0),MATCH(G5468,'market cap'!$B$1:$DQ$1,0))</f>
        <v>2851.4789000000001</v>
      </c>
      <c r="K5468">
        <f t="shared" si="400"/>
        <v>7.9555930509549784</v>
      </c>
      <c r="L5468">
        <f>INDEX('PB2'!$D$2:$AQ$224,MATCH(A5468,'PB2'!$B$2:$B$224,0),MATCH(G5468,'PB2'!$D$1:$AQ$1,0))</f>
        <v>1.62733101844788</v>
      </c>
      <c r="M5468" s="16">
        <f t="shared" si="401"/>
        <v>0.61450312730705681</v>
      </c>
      <c r="N5468" s="6">
        <f>INDEX('ROA2'!$D$2:$AQ$224,MATCH(A5468,'ROA2'!$B$2:$B$224,0),MATCH(G5468,'ROA2'!$D$1:$AQ$1,0))</f>
        <v>14.237247467041</v>
      </c>
      <c r="O5468" s="6">
        <v>1598.3100159999999</v>
      </c>
      <c r="P5468" s="28">
        <v>3.0874478445151503E-2</v>
      </c>
    </row>
    <row r="5469" spans="1:16" x14ac:dyDescent="0.3">
      <c r="A5469" t="s">
        <v>607</v>
      </c>
      <c r="B5469" t="str">
        <f>VLOOKUP(A5469,Sheet3!L:L,1,FALSE)</f>
        <v>PXT CN EQUITY</v>
      </c>
      <c r="C5469" t="str">
        <f>VLOOKUP(A5469,'ALL - prices'!B:C,2,FALSE)</f>
        <v>Parex Resources Inc</v>
      </c>
      <c r="D5469" t="str">
        <f>VLOOKUP(A5469,'ALL - prices'!B:I,8,FALSE)</f>
        <v>Energy</v>
      </c>
      <c r="E5469">
        <v>2021</v>
      </c>
      <c r="F5469" t="s">
        <v>682</v>
      </c>
      <c r="G5469" t="str">
        <f t="shared" si="399"/>
        <v>2021-Q4</v>
      </c>
      <c r="H5469" s="4">
        <f>INDEX('ALL - prices'!$J$3:$DY$219,MATCH('COMBINED DATA'!A5469,'ALL - prices'!$B$3:$B$219,0),MATCH('COMBINED DATA'!G5469,'ALL - prices'!$J$1:$DY$1,0))</f>
        <v>16.156400000000001</v>
      </c>
      <c r="I5469" s="14">
        <f t="shared" si="398"/>
        <v>1.7525763597249249</v>
      </c>
      <c r="J5469" s="6">
        <f>INDEX('market cap'!$B$3:$DQ$219,MATCH(A5469,'market cap'!$A$3:$A$219,0),MATCH(G5469,'market cap'!$B$1:$DQ$1,0))</f>
        <v>2602.9686000000002</v>
      </c>
      <c r="K5469">
        <f t="shared" si="400"/>
        <v>7.8644078419175809</v>
      </c>
      <c r="L5469">
        <f>INDEX('PB2'!$D$2:$AQ$224,MATCH(A5469,'PB2'!$B$2:$B$224,0),MATCH(G5469,'PB2'!$D$1:$AQ$1,0))</f>
        <v>1.4742579460144001</v>
      </c>
      <c r="M5469" s="16">
        <f t="shared" si="401"/>
        <v>0.67830734960829731</v>
      </c>
      <c r="N5469" s="6">
        <f>INDEX('ROA2'!$D$2:$AQ$224,MATCH(A5469,'ROA2'!$B$2:$B$224,0),MATCH(G5469,'ROA2'!$D$1:$AQ$1,0))</f>
        <v>16.362855911254901</v>
      </c>
      <c r="O5469" s="6">
        <v>1669.2430079999999</v>
      </c>
      <c r="P5469" s="28">
        <v>4.4379995926897835E-2</v>
      </c>
    </row>
    <row r="5470" spans="1:16" x14ac:dyDescent="0.3">
      <c r="A5470" t="s">
        <v>607</v>
      </c>
      <c r="B5470" t="str">
        <f>VLOOKUP(A5470,Sheet3!L:L,1,FALSE)</f>
        <v>PXT CN EQUITY</v>
      </c>
      <c r="C5470" t="str">
        <f>VLOOKUP(A5470,'ALL - prices'!B:C,2,FALSE)</f>
        <v>Parex Resources Inc</v>
      </c>
      <c r="D5470" t="str">
        <f>VLOOKUP(A5470,'ALL - prices'!B:I,8,FALSE)</f>
        <v>Energy</v>
      </c>
      <c r="E5470">
        <v>2022</v>
      </c>
      <c r="F5470" t="s">
        <v>679</v>
      </c>
      <c r="G5470" t="str">
        <f t="shared" si="399"/>
        <v>2022-Q1</v>
      </c>
      <c r="H5470" s="4">
        <f>INDEX('ALL - prices'!$J$3:$DY$219,MATCH('COMBINED DATA'!A5470,'ALL - prices'!$B$3:$B$219,0),MATCH('COMBINED DATA'!G5470,'ALL - prices'!$J$1:$DY$1,0))</f>
        <v>19.273900000000001</v>
      </c>
      <c r="I5470" s="14">
        <f t="shared" si="398"/>
        <v>2.0353181739391011</v>
      </c>
      <c r="J5470" s="6">
        <f>INDEX('market cap'!$B$3:$DQ$219,MATCH(A5470,'market cap'!$A$3:$A$219,0),MATCH(G5470,'market cap'!$B$1:$DQ$1,0))</f>
        <v>3027.4254999999998</v>
      </c>
      <c r="K5470">
        <f t="shared" si="400"/>
        <v>8.0154678673622914</v>
      </c>
      <c r="L5470">
        <f>INDEX('PB2'!$D$2:$AQ$224,MATCH(A5470,'PB2'!$B$2:$B$224,0),MATCH(G5470,'PB2'!$D$1:$AQ$1,0))</f>
        <v>1.6599930524826001</v>
      </c>
      <c r="M5470" s="16">
        <f t="shared" si="401"/>
        <v>0.60241215980057961</v>
      </c>
      <c r="N5470" s="6">
        <f>INDEX('ROA2'!$D$2:$AQ$224,MATCH(A5470,'ROA2'!$B$2:$B$224,0),MATCH(G5470,'ROA2'!$D$1:$AQ$1,0))</f>
        <v>18.230224609375</v>
      </c>
      <c r="O5470" s="6">
        <v>1784.2210560000001</v>
      </c>
      <c r="P5470" s="28">
        <v>6.8880353219367918E-2</v>
      </c>
    </row>
    <row r="5471" spans="1:16" x14ac:dyDescent="0.3">
      <c r="A5471" t="s">
        <v>607</v>
      </c>
      <c r="B5471" t="str">
        <f>VLOOKUP(A5471,Sheet3!L:L,1,FALSE)</f>
        <v>PXT CN EQUITY</v>
      </c>
      <c r="C5471" t="str">
        <f>VLOOKUP(A5471,'ALL - prices'!B:C,2,FALSE)</f>
        <v>Parex Resources Inc</v>
      </c>
      <c r="D5471" t="str">
        <f>VLOOKUP(A5471,'ALL - prices'!B:I,8,FALSE)</f>
        <v>Energy</v>
      </c>
      <c r="E5471">
        <v>2022</v>
      </c>
      <c r="F5471" t="s">
        <v>680</v>
      </c>
      <c r="G5471" t="str">
        <f t="shared" si="399"/>
        <v>2022-Q2</v>
      </c>
      <c r="H5471" s="4">
        <f>INDEX('ALL - prices'!$J$3:$DY$219,MATCH('COMBINED DATA'!A5471,'ALL - prices'!$B$3:$B$219,0),MATCH('COMBINED DATA'!G5471,'ALL - prices'!$J$1:$DY$1,0))</f>
        <v>16.528400000000001</v>
      </c>
      <c r="I5471" s="14">
        <f t="shared" si="398"/>
        <v>2.9398954227432665</v>
      </c>
      <c r="J5471" s="6">
        <f>INDEX('market cap'!$B$3:$DQ$219,MATCH(A5471,'market cap'!$A$3:$A$219,0),MATCH(G5471,'market cap'!$B$1:$DQ$1,0))</f>
        <v>2501.4346999999998</v>
      </c>
      <c r="K5471">
        <f t="shared" si="400"/>
        <v>7.8246197262501376</v>
      </c>
      <c r="L5471">
        <f>INDEX('PB2'!$D$2:$AQ$224,MATCH(A5471,'PB2'!$B$2:$B$224,0),MATCH(G5471,'PB2'!$D$1:$AQ$1,0))</f>
        <v>1.27538394927979</v>
      </c>
      <c r="M5471" s="16">
        <f t="shared" si="401"/>
        <v>0.78407761095370576</v>
      </c>
      <c r="N5471" s="6">
        <f>INDEX('ROA2'!$D$2:$AQ$224,MATCH(A5471,'ROA2'!$B$2:$B$224,0),MATCH(G5471,'ROA2'!$D$1:$AQ$1,0))</f>
        <v>23.503883361816399</v>
      </c>
      <c r="O5471" s="6">
        <v>1923.8360319999999</v>
      </c>
      <c r="P5471" s="28">
        <v>7.8249819735341036E-2</v>
      </c>
    </row>
    <row r="5472" spans="1:16" x14ac:dyDescent="0.3">
      <c r="A5472" t="s">
        <v>607</v>
      </c>
      <c r="B5472" t="str">
        <f>VLOOKUP(A5472,Sheet3!L:L,1,FALSE)</f>
        <v>PXT CN EQUITY</v>
      </c>
      <c r="C5472" t="str">
        <f>VLOOKUP(A5472,'ALL - prices'!B:C,2,FALSE)</f>
        <v>Parex Resources Inc</v>
      </c>
      <c r="D5472" t="str">
        <f>VLOOKUP(A5472,'ALL - prices'!B:I,8,FALSE)</f>
        <v>Energy</v>
      </c>
      <c r="E5472">
        <v>2022</v>
      </c>
      <c r="F5472" t="s">
        <v>681</v>
      </c>
      <c r="G5472" t="str">
        <f t="shared" si="399"/>
        <v>2022-Q3</v>
      </c>
      <c r="H5472" s="4">
        <f>INDEX('ALL - prices'!$J$3:$DY$219,MATCH('COMBINED DATA'!A5472,'ALL - prices'!$B$3:$B$219,0),MATCH('COMBINED DATA'!G5472,'ALL - prices'!$J$1:$DY$1,0))</f>
        <v>15.472799999999999</v>
      </c>
      <c r="I5472" s="14">
        <f t="shared" si="398"/>
        <v>2.5405485764233462</v>
      </c>
      <c r="J5472" s="6">
        <f>INDEX('market cap'!$B$3:$DQ$219,MATCH(A5472,'market cap'!$A$3:$A$219,0),MATCH(G5472,'market cap'!$B$1:$DQ$1,0))</f>
        <v>2266.3501000000001</v>
      </c>
      <c r="K5472">
        <f t="shared" si="400"/>
        <v>7.7259259309777697</v>
      </c>
      <c r="L5472">
        <f>INDEX('PB2'!$D$2:$AQ$224,MATCH(A5472,'PB2'!$B$2:$B$224,0),MATCH(G5472,'PB2'!$D$1:$AQ$1,0))</f>
        <v>1.07729196548462</v>
      </c>
      <c r="M5472" s="16">
        <f t="shared" si="401"/>
        <v>0.92825346520629604</v>
      </c>
      <c r="N5472" s="6">
        <f>INDEX('ROA2'!$D$2:$AQ$224,MATCH(A5472,'ROA2'!$B$2:$B$224,0),MATCH(G5472,'ROA2'!$D$1:$AQ$1,0))</f>
        <v>24.955024719238299</v>
      </c>
      <c r="O5472" s="6">
        <v>2086.4070400000001</v>
      </c>
      <c r="P5472" s="28">
        <v>8.4503567505694849E-2</v>
      </c>
    </row>
    <row r="5473" spans="1:16" x14ac:dyDescent="0.3">
      <c r="A5473" t="s">
        <v>607</v>
      </c>
      <c r="B5473" t="str">
        <f>VLOOKUP(A5473,Sheet3!L:L,1,FALSE)</f>
        <v>PXT CN EQUITY</v>
      </c>
      <c r="C5473" t="str">
        <f>VLOOKUP(A5473,'ALL - prices'!B:C,2,FALSE)</f>
        <v>Parex Resources Inc</v>
      </c>
      <c r="D5473" t="str">
        <f>VLOOKUP(A5473,'ALL - prices'!B:I,8,FALSE)</f>
        <v>Energy</v>
      </c>
      <c r="E5473">
        <v>2022</v>
      </c>
      <c r="F5473" t="s">
        <v>682</v>
      </c>
      <c r="G5473" t="str">
        <f t="shared" si="399"/>
        <v>2022-Q4</v>
      </c>
      <c r="H5473" s="4">
        <f>INDEX('ALL - prices'!$J$3:$DY$219,MATCH('COMBINED DATA'!A5473,'ALL - prices'!$B$3:$B$219,0),MATCH('COMBINED DATA'!G5473,'ALL - prices'!$J$1:$DY$1,0))</f>
        <v>15.6707</v>
      </c>
      <c r="I5473" s="14">
        <f t="shared" si="398"/>
        <v>0.58164881156931869</v>
      </c>
      <c r="J5473" s="6">
        <f>INDEX('market cap'!$B$3:$DQ$219,MATCH(A5473,'market cap'!$A$3:$A$219,0),MATCH(G5473,'market cap'!$B$1:$DQ$1,0))</f>
        <v>2198.4171999999999</v>
      </c>
      <c r="K5473">
        <f t="shared" si="400"/>
        <v>7.6954929258693303</v>
      </c>
      <c r="L5473">
        <f>INDEX('PB2'!$D$2:$AQ$224,MATCH(A5473,'PB2'!$B$2:$B$224,0),MATCH(G5473,'PB2'!$D$1:$AQ$1,0))</f>
        <v>0.947520971298218</v>
      </c>
      <c r="M5473" s="16">
        <f t="shared" si="401"/>
        <v>1.0553856118138256</v>
      </c>
      <c r="N5473" s="6">
        <f>INDEX('ROA2'!$D$2:$AQ$224,MATCH(A5473,'ROA2'!$B$2:$B$224,0),MATCH(G5473,'ROA2'!$D$1:$AQ$1,0))</f>
        <v>24.342237472534201</v>
      </c>
      <c r="O5473" s="6">
        <v>2089.2529920000002</v>
      </c>
      <c r="P5473" s="28">
        <v>1.364044477150597E-3</v>
      </c>
    </row>
    <row r="5474" spans="1:16" x14ac:dyDescent="0.3">
      <c r="A5474" t="s">
        <v>607</v>
      </c>
      <c r="B5474" t="str">
        <f>VLOOKUP(A5474,Sheet3!L:L,1,FALSE)</f>
        <v>PXT CN EQUITY</v>
      </c>
      <c r="C5474" t="str">
        <f>VLOOKUP(A5474,'ALL - prices'!B:C,2,FALSE)</f>
        <v>Parex Resources Inc</v>
      </c>
      <c r="D5474" t="str">
        <f>VLOOKUP(A5474,'ALL - prices'!B:I,8,FALSE)</f>
        <v>Energy</v>
      </c>
      <c r="E5474">
        <v>2023</v>
      </c>
      <c r="F5474" t="s">
        <v>679</v>
      </c>
      <c r="G5474" t="str">
        <f t="shared" si="399"/>
        <v>2023-Q1</v>
      </c>
      <c r="H5474" s="4">
        <f>INDEX('ALL - prices'!$J$3:$DY$219,MATCH('COMBINED DATA'!A5474,'ALL - prices'!$B$3:$B$219,0),MATCH('COMBINED DATA'!G5474,'ALL - prices'!$J$1:$DY$1,0))</f>
        <v>19.8568</v>
      </c>
      <c r="I5474" s="14">
        <f t="shared" si="398"/>
        <v>1.3667537525099396</v>
      </c>
      <c r="J5474" s="6">
        <f>INDEX('market cap'!$B$3:$DQ$219,MATCH(A5474,'market cap'!$A$3:$A$219,0),MATCH(G5474,'market cap'!$B$1:$DQ$1,0))</f>
        <v>2711.9659000000001</v>
      </c>
      <c r="K5474">
        <f t="shared" si="400"/>
        <v>7.905429075234923</v>
      </c>
      <c r="L5474">
        <f>INDEX('PB2'!$D$2:$AQ$224,MATCH(A5474,'PB2'!$B$2:$B$224,0),MATCH(G5474,'PB2'!$D$1:$AQ$1,0))</f>
        <v>1.13523697853088</v>
      </c>
      <c r="M5474" s="16">
        <f t="shared" si="401"/>
        <v>0.88087334971602904</v>
      </c>
      <c r="N5474" s="6">
        <f>INDEX('ROA2'!$D$2:$AQ$224,MATCH(A5474,'ROA2'!$B$2:$B$224,0),MATCH(G5474,'ROA2'!$D$1:$AQ$1,0))</f>
        <v>29.8330593109131</v>
      </c>
      <c r="O5474" s="6">
        <v>2314.3731200000002</v>
      </c>
      <c r="P5474" s="28">
        <v>0.10775149245304994</v>
      </c>
    </row>
    <row r="5475" spans="1:16" x14ac:dyDescent="0.3">
      <c r="A5475" t="s">
        <v>607</v>
      </c>
      <c r="B5475" t="str">
        <f>VLOOKUP(A5475,Sheet3!L:L,1,FALSE)</f>
        <v>PXT CN EQUITY</v>
      </c>
      <c r="C5475" t="str">
        <f>VLOOKUP(A5475,'ALL - prices'!B:C,2,FALSE)</f>
        <v>Parex Resources Inc</v>
      </c>
      <c r="D5475" t="str">
        <f>VLOOKUP(A5475,'ALL - prices'!B:I,8,FALSE)</f>
        <v>Energy</v>
      </c>
      <c r="E5475">
        <v>2023</v>
      </c>
      <c r="F5475" t="s">
        <v>680</v>
      </c>
      <c r="G5475" t="str">
        <f t="shared" si="399"/>
        <v>2023-Q2</v>
      </c>
      <c r="H5475" s="4">
        <f>INDEX('ALL - prices'!$J$3:$DY$219,MATCH('COMBINED DATA'!A5475,'ALL - prices'!$B$3:$B$219,0),MATCH('COMBINED DATA'!G5475,'ALL - prices'!$J$1:$DY$1,0))</f>
        <v>21.269100000000002</v>
      </c>
      <c r="I5475" s="14">
        <f t="shared" si="398"/>
        <v>1.2851248198132348</v>
      </c>
      <c r="J5475" s="6">
        <f>INDEX('market cap'!$B$3:$DQ$219,MATCH(A5475,'market cap'!$A$3:$A$219,0),MATCH(G5475,'market cap'!$B$1:$DQ$1,0))</f>
        <v>2831.6032</v>
      </c>
      <c r="K5475">
        <f t="shared" si="400"/>
        <v>7.9485983320025175</v>
      </c>
      <c r="L5475">
        <f>INDEX('PB2'!$D$2:$AQ$224,MATCH(A5475,'PB2'!$B$2:$B$224,0),MATCH(G5475,'PB2'!$D$1:$AQ$1,0))</f>
        <v>1.1807359457016</v>
      </c>
      <c r="M5475" s="16">
        <f t="shared" si="401"/>
        <v>0.84692941181340453</v>
      </c>
      <c r="N5475" s="6">
        <f>INDEX('ROA2'!$D$2:$AQ$224,MATCH(A5475,'ROA2'!$B$2:$B$224,0),MATCH(G5475,'ROA2'!$D$1:$AQ$1,0))</f>
        <v>26.352260589599599</v>
      </c>
      <c r="O5475" s="6">
        <v>2349.7479680000001</v>
      </c>
      <c r="P5475" s="28">
        <v>1.528485087141002E-2</v>
      </c>
    </row>
    <row r="5476" spans="1:16" x14ac:dyDescent="0.3">
      <c r="A5476" t="s">
        <v>607</v>
      </c>
      <c r="B5476" t="str">
        <f>VLOOKUP(A5476,Sheet3!L:L,1,FALSE)</f>
        <v>PXT CN EQUITY</v>
      </c>
      <c r="C5476" t="str">
        <f>VLOOKUP(A5476,'ALL - prices'!B:C,2,FALSE)</f>
        <v>Parex Resources Inc</v>
      </c>
      <c r="D5476" t="str">
        <f>VLOOKUP(A5476,'ALL - prices'!B:I,8,FALSE)</f>
        <v>Energy</v>
      </c>
      <c r="E5476">
        <v>2023</v>
      </c>
      <c r="F5476" t="s">
        <v>681</v>
      </c>
      <c r="G5476" t="str">
        <f t="shared" si="399"/>
        <v>2023-Q3</v>
      </c>
      <c r="H5476" s="4">
        <f>INDEX('ALL - prices'!$J$3:$DY$219,MATCH('COMBINED DATA'!A5476,'ALL - prices'!$B$3:$B$219,0),MATCH('COMBINED DATA'!G5476,'ALL - prices'!$J$1:$DY$1,0))</f>
        <v>20.724699999999999</v>
      </c>
      <c r="I5476" s="14">
        <f t="shared" si="398"/>
        <v>4.4239635844643601</v>
      </c>
      <c r="J5476" s="6">
        <f>INDEX('market cap'!$B$3:$DQ$219,MATCH(A5476,'market cap'!$A$3:$A$219,0),MATCH(G5476,'market cap'!$B$1:$DQ$1,0))</f>
        <v>2686.1819999999998</v>
      </c>
      <c r="K5476">
        <f t="shared" si="400"/>
        <v>7.8958761335367313</v>
      </c>
      <c r="L5476">
        <f>INDEX('PB2'!$D$2:$AQ$224,MATCH(A5476,'PB2'!$B$2:$B$224,0),MATCH(G5476,'PB2'!$D$1:$AQ$1,0))</f>
        <v>1.0550620555877701</v>
      </c>
      <c r="M5476" s="16">
        <f t="shared" si="401"/>
        <v>0.9478115478647412</v>
      </c>
      <c r="N5476" s="6">
        <f>INDEX('ROA2'!$D$2:$AQ$224,MATCH(A5476,'ROA2'!$B$2:$B$224,0),MATCH(G5476,'ROA2'!$D$1:$AQ$1,0))</f>
        <v>24.181591033935501</v>
      </c>
      <c r="O5476" s="6">
        <v>2225.7989120000002</v>
      </c>
      <c r="P5476" s="28">
        <v>-5.2749936456163764E-2</v>
      </c>
    </row>
    <row r="5477" spans="1:16" x14ac:dyDescent="0.3">
      <c r="A5477" t="s">
        <v>607</v>
      </c>
      <c r="B5477" t="str">
        <f>VLOOKUP(A5477,Sheet3!L:L,1,FALSE)</f>
        <v>PXT CN EQUITY</v>
      </c>
      <c r="C5477" t="str">
        <f>VLOOKUP(A5477,'ALL - prices'!B:C,2,FALSE)</f>
        <v>Parex Resources Inc</v>
      </c>
      <c r="D5477" t="str">
        <f>VLOOKUP(A5477,'ALL - prices'!B:I,8,FALSE)</f>
        <v>Energy</v>
      </c>
      <c r="E5477">
        <v>2023</v>
      </c>
      <c r="F5477" t="s">
        <v>682</v>
      </c>
      <c r="G5477" t="str">
        <f t="shared" si="399"/>
        <v>2023-Q4</v>
      </c>
      <c r="H5477" s="4">
        <f>INDEX('ALL - prices'!$J$3:$DY$219,MATCH('COMBINED DATA'!A5477,'ALL - prices'!$B$3:$B$219,0),MATCH('COMBINED DATA'!G5477,'ALL - prices'!$J$1:$DY$1,0))</f>
        <v>20.600200000000001</v>
      </c>
      <c r="I5477" s="14">
        <f t="shared" si="398"/>
        <v>3.9579306962940501</v>
      </c>
      <c r="J5477" s="6">
        <f>INDEX('market cap'!$B$3:$DQ$219,MATCH(A5477,'market cap'!$A$3:$A$219,0),MATCH(G5477,'market cap'!$B$1:$DQ$1,0))</f>
        <v>2599.0844000000002</v>
      </c>
      <c r="K5477">
        <f t="shared" si="400"/>
        <v>7.8629145081426932</v>
      </c>
      <c r="L5477">
        <f>INDEX('PB2'!$D$2:$AQ$224,MATCH(A5477,'PB2'!$B$2:$B$224,0),MATCH(G5477,'PB2'!$D$1:$AQ$1,0))</f>
        <v>1.0029309988021899</v>
      </c>
      <c r="M5477" s="16">
        <f t="shared" si="401"/>
        <v>0.99707756684588422</v>
      </c>
      <c r="N5477" s="6">
        <f>INDEX('ROA2'!$D$2:$AQ$224,MATCH(A5477,'ROA2'!$B$2:$B$224,0),MATCH(G5477,'ROA2'!$D$1:$AQ$1,0))</f>
        <v>26.442426681518601</v>
      </c>
      <c r="O5477" s="6">
        <v>2263.4790400000002</v>
      </c>
      <c r="P5477" s="28">
        <v>1.6928810503435077E-2</v>
      </c>
    </row>
    <row r="5478" spans="1:16" x14ac:dyDescent="0.3">
      <c r="A5478" t="s">
        <v>607</v>
      </c>
      <c r="B5478" t="str">
        <f>VLOOKUP(A5478,Sheet3!L:L,1,FALSE)</f>
        <v>PXT CN EQUITY</v>
      </c>
      <c r="C5478" t="str">
        <f>VLOOKUP(A5478,'ALL - prices'!B:C,2,FALSE)</f>
        <v>Parex Resources Inc</v>
      </c>
      <c r="D5478" t="str">
        <f>VLOOKUP(A5478,'ALL - prices'!B:I,8,FALSE)</f>
        <v>Energy</v>
      </c>
      <c r="E5478" s="18">
        <v>2024</v>
      </c>
      <c r="F5478" t="s">
        <v>679</v>
      </c>
      <c r="G5478" t="str">
        <f t="shared" si="399"/>
        <v>2024-Q1</v>
      </c>
      <c r="H5478" s="4">
        <f>INDEX('ALL - prices'!$J$3:$DY$219,MATCH('COMBINED DATA'!A5478,'ALL - prices'!$B$3:$B$219,0),MATCH('COMBINED DATA'!G5478,'ALL - prices'!$J$1:$DY$1,0))</f>
        <v>18.1936</v>
      </c>
      <c r="I5478" s="14" t="s">
        <v>769</v>
      </c>
      <c r="J5478" s="6">
        <f>INDEX('market cap'!$B$3:$DQ$219,MATCH(A5478,'market cap'!$A$3:$A$219,0),MATCH(G5478,'market cap'!$B$1:$DQ$1,0))</f>
        <v>2234.8490999999999</v>
      </c>
      <c r="K5478">
        <f t="shared" si="400"/>
        <v>7.7119289879897854</v>
      </c>
      <c r="L5478">
        <f>INDEX('PB2'!$D$2:$AQ$224,MATCH(A5478,'PB2'!$B$2:$B$224,0),MATCH(G5478,'PB2'!$D$1:$AQ$1,0))</f>
        <v>0.83417499065399203</v>
      </c>
      <c r="M5478" s="16">
        <f t="shared" si="401"/>
        <v>1.1987892363159933</v>
      </c>
      <c r="N5478" s="6">
        <f>INDEX('ROA2'!$D$2:$AQ$224,MATCH(A5478,'ROA2'!$B$2:$B$224,0),MATCH(G5478,'ROA2'!$D$1:$AQ$1,0))</f>
        <v>19.4223308563232</v>
      </c>
      <c r="O5478" s="6">
        <v>2415.3269759999998</v>
      </c>
      <c r="P5478" s="28">
        <v>6.7086080019543567E-2</v>
      </c>
    </row>
    <row r="5479" spans="1:16" x14ac:dyDescent="0.3">
      <c r="A5479" t="s">
        <v>607</v>
      </c>
      <c r="B5479" t="str">
        <f>VLOOKUP(A5479,Sheet3!L:L,1,FALSE)</f>
        <v>PXT CN EQUITY</v>
      </c>
      <c r="C5479" t="str">
        <f>VLOOKUP(A5479,'ALL - prices'!B:C,2,FALSE)</f>
        <v>Parex Resources Inc</v>
      </c>
      <c r="D5479" t="str">
        <f>VLOOKUP(A5479,'ALL - prices'!B:I,8,FALSE)</f>
        <v>Energy</v>
      </c>
      <c r="E5479" s="18">
        <v>2024</v>
      </c>
      <c r="F5479" t="s">
        <v>680</v>
      </c>
      <c r="G5479" t="str">
        <f t="shared" si="399"/>
        <v>2024-Q2</v>
      </c>
      <c r="H5479" s="4">
        <f>INDEX('ALL - prices'!$J$3:$DY$219,MATCH('COMBINED DATA'!A5479,'ALL - prices'!$B$3:$B$219,0),MATCH('COMBINED DATA'!G5479,'ALL - prices'!$J$1:$DY$1,0))</f>
        <v>18.754200000000001</v>
      </c>
      <c r="I5479" s="14" t="s">
        <v>769</v>
      </c>
      <c r="J5479" s="6">
        <f>INDEX('market cap'!$B$3:$DQ$219,MATCH(A5479,'market cap'!$A$3:$A$219,0),MATCH(G5479,'market cap'!$B$1:$DQ$1,0))</f>
        <v>2236.585</v>
      </c>
      <c r="K5479">
        <f t="shared" si="400"/>
        <v>7.7127054279633542</v>
      </c>
      <c r="L5479">
        <f>INDEX('PB2'!$D$2:$AQ$224,MATCH(A5479,'PB2'!$B$2:$B$224,0),MATCH(G5479,'PB2'!$D$1:$AQ$1,0))</f>
        <v>0.84585601091384899</v>
      </c>
      <c r="M5479" s="16">
        <f t="shared" si="401"/>
        <v>1.1822343130476975</v>
      </c>
      <c r="N5479" s="6">
        <f>INDEX('ROA2'!$D$2:$AQ$224,MATCH(A5479,'ROA2'!$B$2:$B$224,0),MATCH(G5479,'ROA2'!$D$1:$AQ$1,0))</f>
        <v>17.6409816741943</v>
      </c>
      <c r="O5479" s="6">
        <v>2355.512064</v>
      </c>
      <c r="P5479" s="28">
        <v>-2.476472651295384E-2</v>
      </c>
    </row>
    <row r="5480" spans="1:16" x14ac:dyDescent="0.3">
      <c r="A5480" t="s">
        <v>607</v>
      </c>
      <c r="B5480" t="str">
        <f>VLOOKUP(A5480,Sheet3!L:L,1,FALSE)</f>
        <v>PXT CN EQUITY</v>
      </c>
      <c r="C5480" t="str">
        <f>VLOOKUP(A5480,'ALL - prices'!B:C,2,FALSE)</f>
        <v>Parex Resources Inc</v>
      </c>
      <c r="D5480" t="str">
        <f>VLOOKUP(A5480,'ALL - prices'!B:I,8,FALSE)</f>
        <v>Energy</v>
      </c>
      <c r="E5480" s="18">
        <v>2024</v>
      </c>
      <c r="F5480" t="s">
        <v>681</v>
      </c>
      <c r="G5480" t="str">
        <f t="shared" si="399"/>
        <v>2024-Q3</v>
      </c>
      <c r="H5480" s="4">
        <f>INDEX('ALL - prices'!$J$3:$DY$219,MATCH('COMBINED DATA'!A5480,'ALL - prices'!$B$3:$B$219,0),MATCH('COMBINED DATA'!G5480,'ALL - prices'!$J$1:$DY$1,0))</f>
        <v>10.577</v>
      </c>
      <c r="I5480" s="14" t="s">
        <v>769</v>
      </c>
      <c r="J5480" s="6">
        <f>INDEX('market cap'!$B$3:$DQ$219,MATCH(A5480,'market cap'!$A$3:$A$219,0),MATCH(G5480,'market cap'!$B$1:$DQ$1,0))</f>
        <v>1207.2112</v>
      </c>
      <c r="K5480">
        <f t="shared" si="400"/>
        <v>7.0960681850779315</v>
      </c>
      <c r="L5480">
        <f>INDEX('PB2'!$D$2:$AQ$224,MATCH(A5480,'PB2'!$B$2:$B$224,0),MATCH(G5480,'PB2'!$D$1:$AQ$1,0))</f>
        <v>0.45733699202537498</v>
      </c>
      <c r="M5480" s="16">
        <f t="shared" si="401"/>
        <v>2.186571428590049</v>
      </c>
      <c r="N5480" s="6">
        <f>INDEX('ROA2'!$D$2:$AQ$224,MATCH(A5480,'ROA2'!$B$2:$B$224,0),MATCH(G5480,'ROA2'!$D$1:$AQ$1,0))</f>
        <v>13.953289031982401</v>
      </c>
      <c r="O5480" s="6">
        <v>2324.483072</v>
      </c>
      <c r="P5480" s="28">
        <v>-1.3172928500017233E-2</v>
      </c>
    </row>
    <row r="5481" spans="1:16" x14ac:dyDescent="0.3">
      <c r="A5481" t="s">
        <v>607</v>
      </c>
      <c r="B5481" t="str">
        <f>VLOOKUP(A5481,Sheet3!L:L,1,FALSE)</f>
        <v>PXT CN EQUITY</v>
      </c>
      <c r="C5481" t="str">
        <f>VLOOKUP(A5481,'ALL - prices'!B:C,2,FALSE)</f>
        <v>Parex Resources Inc</v>
      </c>
      <c r="D5481" t="str">
        <f>VLOOKUP(A5481,'ALL - prices'!B:I,8,FALSE)</f>
        <v>Energy</v>
      </c>
      <c r="E5481" s="18">
        <v>2024</v>
      </c>
      <c r="F5481" t="s">
        <v>682</v>
      </c>
      <c r="G5481" t="str">
        <f t="shared" si="399"/>
        <v>2024-Q4</v>
      </c>
      <c r="H5481" s="4">
        <f>INDEX('ALL - prices'!$J$3:$DY$219,MATCH('COMBINED DATA'!A5481,'ALL - prices'!$B$3:$B$219,0),MATCH('COMBINED DATA'!G5481,'ALL - prices'!$J$1:$DY$1,0))</f>
        <v>13.1922</v>
      </c>
      <c r="I5481" s="14" t="s">
        <v>769</v>
      </c>
      <c r="J5481" s="6">
        <f>INDEX('market cap'!$B$3:$DQ$219,MATCH(A5481,'market cap'!$A$3:$A$219,0),MATCH(G5481,'market cap'!$B$1:$DQ$1,0))</f>
        <v>1439.239</v>
      </c>
      <c r="K5481">
        <f t="shared" si="400"/>
        <v>7.2718697806571617</v>
      </c>
      <c r="L5481">
        <f>INDEX('PB2'!$D$2:$AQ$224,MATCH(A5481,'PB2'!$B$2:$B$224,0),MATCH(G5481,'PB2'!$D$1:$AQ$1,0))</f>
        <v>0.52156765291929696</v>
      </c>
      <c r="M5481" s="16">
        <f t="shared" si="401"/>
        <v>1.9172968154808705</v>
      </c>
      <c r="N5481" s="6">
        <f>INDEX('ROA2'!$D$2:$AQ$224,MATCH(A5481,'ROA2'!$B$2:$B$224,0),MATCH(G5481,'ROA2'!$D$1:$AQ$1,0))</f>
        <v>11.572446823120099</v>
      </c>
      <c r="O5481" s="6">
        <v>2290.6828799999998</v>
      </c>
      <c r="P5481" s="28">
        <v>-1.4540949945881194E-2</v>
      </c>
    </row>
    <row r="5482" spans="1:16" x14ac:dyDescent="0.3">
      <c r="A5482" t="s">
        <v>608</v>
      </c>
      <c r="B5482" t="e">
        <f>VLOOKUP(A5482,Sheet3!L:L,1,FALSE)</f>
        <v>#N/A</v>
      </c>
      <c r="C5482" t="str">
        <f>VLOOKUP(A5482,'ALL - prices'!B:C,2,FALSE)</f>
        <v>Quebecor Inc</v>
      </c>
      <c r="D5482" t="str">
        <f>VLOOKUP(A5482,'ALL - prices'!B:I,8,FALSE)</f>
        <v>Communication Services</v>
      </c>
      <c r="E5482">
        <v>2015</v>
      </c>
      <c r="F5482" t="s">
        <v>679</v>
      </c>
      <c r="G5482" t="str">
        <f t="shared" si="399"/>
        <v>2015-Q1</v>
      </c>
      <c r="H5482" s="4">
        <f>INDEX('ALL - prices'!$J$3:$DY$219,MATCH('COMBINED DATA'!A5482,'ALL - prices'!$B$3:$B$219,0),MATCH('COMBINED DATA'!G5482,'ALL - prices'!$J$1:$DY$1,0))</f>
        <v>13.208600000000001</v>
      </c>
      <c r="I5482" s="14">
        <f t="shared" ref="I5482:I5517" si="402">STDEV(H5483:H5486)</f>
        <v>0.92421483252903214</v>
      </c>
      <c r="J5482" s="15">
        <f>INDEX(MarketCap2!$E$2:$AR$224,MATCH(A5482,MarketCap2!$B$2:$B$224,0),MATCH(G5482,MarketCap2!$E$1:$AR$1,0))</f>
        <v>4165393152</v>
      </c>
      <c r="K5482">
        <f t="shared" si="400"/>
        <v>22.150076502348057</v>
      </c>
      <c r="L5482">
        <f>INDEX('PB2'!$D$2:$AQ$224,MATCH(A5482,'PB2'!$B$2:$B$224,0),MATCH(G5482,'PB2'!$D$1:$AQ$1,0))</f>
        <v>7.8223500251770002</v>
      </c>
      <c r="M5482" s="16">
        <f t="shared" si="401"/>
        <v>0.12783882040325503</v>
      </c>
      <c r="N5482" s="6">
        <f>INDEX('ROA2'!$D$2:$AQ$224,MATCH(A5482,'ROA2'!$B$2:$B$224,0),MATCH(G5482,'ROA2'!$D$1:$AQ$1,0))</f>
        <v>-0.33269000053405801</v>
      </c>
      <c r="O5482" s="6">
        <v>9078.5003519999991</v>
      </c>
      <c r="P5482" s="28">
        <v>3.1800248589464161E-2</v>
      </c>
    </row>
    <row r="5483" spans="1:16" x14ac:dyDescent="0.3">
      <c r="A5483" t="s">
        <v>608</v>
      </c>
      <c r="B5483" t="e">
        <f>VLOOKUP(A5483,Sheet3!L:L,1,FALSE)</f>
        <v>#N/A</v>
      </c>
      <c r="C5483" t="str">
        <f>VLOOKUP(A5483,'ALL - prices'!B:C,2,FALSE)</f>
        <v>Quebecor Inc</v>
      </c>
      <c r="D5483" t="str">
        <f>VLOOKUP(A5483,'ALL - prices'!B:I,8,FALSE)</f>
        <v>Communication Services</v>
      </c>
      <c r="E5483">
        <v>2015</v>
      </c>
      <c r="F5483" t="s">
        <v>680</v>
      </c>
      <c r="G5483" t="str">
        <f t="shared" si="399"/>
        <v>2015-Q2</v>
      </c>
      <c r="H5483" s="4">
        <f>INDEX('ALL - prices'!$J$3:$DY$219,MATCH('COMBINED DATA'!A5483,'ALL - prices'!$B$3:$B$219,0),MATCH('COMBINED DATA'!G5483,'ALL - prices'!$J$1:$DY$1,0))</f>
        <v>12.1853</v>
      </c>
      <c r="I5483" s="14">
        <f t="shared" si="402"/>
        <v>1.2854345837757235</v>
      </c>
      <c r="J5483" s="15">
        <f>INDEX(MarketCap2!$E$2:$AR$224,MATCH(A5483,MarketCap2!$B$2:$B$224,0),MATCH(G5483,MarketCap2!$E$1:$AR$1,0))</f>
        <v>3826848768</v>
      </c>
      <c r="K5483">
        <f t="shared" si="400"/>
        <v>22.065307525493921</v>
      </c>
      <c r="L5483">
        <f>INDEX('PB2'!$D$2:$AQ$224,MATCH(A5483,'PB2'!$B$2:$B$224,0),MATCH(G5483,'PB2'!$D$1:$AQ$1,0))</f>
        <v>6.6827011108398402</v>
      </c>
      <c r="M5483" s="16">
        <f t="shared" si="401"/>
        <v>0.14964009064806524</v>
      </c>
      <c r="N5483" s="6">
        <f>INDEX('ROA2'!$D$2:$AQ$224,MATCH(A5483,'ROA2'!$B$2:$B$224,0),MATCH(G5483,'ROA2'!$D$1:$AQ$1,0))</f>
        <v>-0.43561300635337802</v>
      </c>
      <c r="O5483" s="6">
        <v>9287.7998079999998</v>
      </c>
      <c r="P5483" s="28">
        <v>2.3054408534983629E-2</v>
      </c>
    </row>
    <row r="5484" spans="1:16" x14ac:dyDescent="0.3">
      <c r="A5484" t="s">
        <v>608</v>
      </c>
      <c r="B5484" t="e">
        <f>VLOOKUP(A5484,Sheet3!L:L,1,FALSE)</f>
        <v>#N/A</v>
      </c>
      <c r="C5484" t="str">
        <f>VLOOKUP(A5484,'ALL - prices'!B:C,2,FALSE)</f>
        <v>Quebecor Inc</v>
      </c>
      <c r="D5484" t="str">
        <f>VLOOKUP(A5484,'ALL - prices'!B:I,8,FALSE)</f>
        <v>Communication Services</v>
      </c>
      <c r="E5484">
        <v>2015</v>
      </c>
      <c r="F5484" t="s">
        <v>681</v>
      </c>
      <c r="G5484" t="str">
        <f t="shared" si="399"/>
        <v>2015-Q3</v>
      </c>
      <c r="H5484" s="4">
        <f>INDEX('ALL - prices'!$J$3:$DY$219,MATCH('COMBINED DATA'!A5484,'ALL - prices'!$B$3:$B$219,0),MATCH('COMBINED DATA'!G5484,'ALL - prices'!$J$1:$DY$1,0))</f>
        <v>11.414199999999999</v>
      </c>
      <c r="I5484" s="14">
        <f t="shared" si="402"/>
        <v>1.1282813552774267</v>
      </c>
      <c r="J5484" s="15">
        <f>INDEX(MarketCap2!$E$2:$AR$224,MATCH(A5484,MarketCap2!$B$2:$B$224,0),MATCH(G5484,MarketCap2!$E$1:$AR$1,0))</f>
        <v>3594288384</v>
      </c>
      <c r="K5484">
        <f t="shared" si="400"/>
        <v>22.002611862489356</v>
      </c>
      <c r="L5484">
        <f>INDEX('PB2'!$D$2:$AQ$224,MATCH(A5484,'PB2'!$B$2:$B$224,0),MATCH(G5484,'PB2'!$D$1:$AQ$1,0))</f>
        <v>9.2180919647216797</v>
      </c>
      <c r="M5484" s="16">
        <f t="shared" si="401"/>
        <v>0.10848231974980006</v>
      </c>
      <c r="N5484" s="6">
        <f>INDEX('ROA2'!$D$2:$AQ$224,MATCH(A5484,'ROA2'!$B$2:$B$224,0),MATCH(G5484,'ROA2'!$D$1:$AQ$1,0))</f>
        <v>0.99544602632522605</v>
      </c>
      <c r="O5484" s="6">
        <v>8932.8005119999998</v>
      </c>
      <c r="P5484" s="28">
        <v>-3.8222108932001647E-2</v>
      </c>
    </row>
    <row r="5485" spans="1:16" x14ac:dyDescent="0.3">
      <c r="A5485" t="s">
        <v>608</v>
      </c>
      <c r="B5485" t="e">
        <f>VLOOKUP(A5485,Sheet3!L:L,1,FALSE)</f>
        <v>#N/A</v>
      </c>
      <c r="C5485" t="str">
        <f>VLOOKUP(A5485,'ALL - prices'!B:C,2,FALSE)</f>
        <v>Quebecor Inc</v>
      </c>
      <c r="D5485" t="str">
        <f>VLOOKUP(A5485,'ALL - prices'!B:I,8,FALSE)</f>
        <v>Communication Services</v>
      </c>
      <c r="E5485">
        <v>2015</v>
      </c>
      <c r="F5485" t="s">
        <v>682</v>
      </c>
      <c r="G5485" t="str">
        <f t="shared" si="399"/>
        <v>2015-Q4</v>
      </c>
      <c r="H5485" s="4">
        <f>INDEX('ALL - prices'!$J$3:$DY$219,MATCH('COMBINED DATA'!A5485,'ALL - prices'!$B$3:$B$219,0),MATCH('COMBINED DATA'!G5485,'ALL - prices'!$J$1:$DY$1,0))</f>
        <v>13.2531</v>
      </c>
      <c r="I5485" s="14">
        <f t="shared" si="402"/>
        <v>0.94055724396055074</v>
      </c>
      <c r="J5485" s="15">
        <f>INDEX(MarketCap2!$E$2:$AR$224,MATCH(A5485,MarketCap2!$B$2:$B$224,0),MATCH(G5485,MarketCap2!$E$1:$AR$1,0))</f>
        <v>4159936512</v>
      </c>
      <c r="K5485">
        <f t="shared" si="400"/>
        <v>22.148765649564663</v>
      </c>
      <c r="L5485">
        <f>INDEX('PB2'!$D$2:$AQ$224,MATCH(A5485,'PB2'!$B$2:$B$224,0),MATCH(G5485,'PB2'!$D$1:$AQ$1,0))</f>
        <v>13.8810710906982</v>
      </c>
      <c r="M5485" s="16">
        <f t="shared" si="401"/>
        <v>7.2040550290827829E-2</v>
      </c>
      <c r="N5485" s="6">
        <f>INDEX('ROA2'!$D$2:$AQ$224,MATCH(A5485,'ROA2'!$B$2:$B$224,0),MATCH(G5485,'ROA2'!$D$1:$AQ$1,0))</f>
        <v>1.4121520519256601</v>
      </c>
      <c r="O5485" s="6">
        <v>9202.199552</v>
      </c>
      <c r="P5485" s="28">
        <v>3.0158407728695984E-2</v>
      </c>
    </row>
    <row r="5486" spans="1:16" x14ac:dyDescent="0.3">
      <c r="A5486" t="s">
        <v>608</v>
      </c>
      <c r="B5486" t="e">
        <f>VLOOKUP(A5486,Sheet3!L:L,1,FALSE)</f>
        <v>#N/A</v>
      </c>
      <c r="C5486" t="str">
        <f>VLOOKUP(A5486,'ALL - prices'!B:C,2,FALSE)</f>
        <v>Quebecor Inc</v>
      </c>
      <c r="D5486" t="str">
        <f>VLOOKUP(A5486,'ALL - prices'!B:I,8,FALSE)</f>
        <v>Communication Services</v>
      </c>
      <c r="E5486">
        <v>2016</v>
      </c>
      <c r="F5486" t="s">
        <v>679</v>
      </c>
      <c r="G5486" t="str">
        <f t="shared" si="399"/>
        <v>2016-Q1</v>
      </c>
      <c r="H5486" s="4">
        <f>INDEX('ALL - prices'!$J$3:$DY$219,MATCH('COMBINED DATA'!A5486,'ALL - prices'!$B$3:$B$219,0),MATCH('COMBINED DATA'!G5486,'ALL - prices'!$J$1:$DY$1,0))</f>
        <v>13.353199999999999</v>
      </c>
      <c r="I5486" s="14">
        <f t="shared" si="402"/>
        <v>0.77587344919559298</v>
      </c>
      <c r="J5486" s="15">
        <f>INDEX(MarketCap2!$E$2:$AR$224,MATCH(A5486,MarketCap2!$B$2:$B$224,0),MATCH(G5486,MarketCap2!$E$1:$AR$1,0))</f>
        <v>4172492288</v>
      </c>
      <c r="K5486">
        <f t="shared" si="400"/>
        <v>22.151779365206167</v>
      </c>
      <c r="L5486">
        <f>INDEX('PB2'!$D$2:$AQ$224,MATCH(A5486,'PB2'!$B$2:$B$224,0),MATCH(G5486,'PB2'!$D$1:$AQ$1,0))</f>
        <v>12.2639350891113</v>
      </c>
      <c r="M5486" s="16">
        <f t="shared" si="401"/>
        <v>8.1539896675404247E-2</v>
      </c>
      <c r="N5486" s="6">
        <f>INDEX('ROA2'!$D$2:$AQ$224,MATCH(A5486,'ROA2'!$B$2:$B$224,0),MATCH(G5486,'ROA2'!$D$1:$AQ$1,0))</f>
        <v>1.6540989875793499</v>
      </c>
      <c r="O5486" s="6">
        <v>9275.8999039999999</v>
      </c>
      <c r="P5486" s="28">
        <v>8.0089930221065309E-3</v>
      </c>
    </row>
    <row r="5487" spans="1:16" x14ac:dyDescent="0.3">
      <c r="A5487" t="s">
        <v>608</v>
      </c>
      <c r="B5487" t="e">
        <f>VLOOKUP(A5487,Sheet3!L:L,1,FALSE)</f>
        <v>#N/A</v>
      </c>
      <c r="C5487" t="str">
        <f>VLOOKUP(A5487,'ALL - prices'!B:C,2,FALSE)</f>
        <v>Quebecor Inc</v>
      </c>
      <c r="D5487" t="str">
        <f>VLOOKUP(A5487,'ALL - prices'!B:I,8,FALSE)</f>
        <v>Communication Services</v>
      </c>
      <c r="E5487">
        <v>2016</v>
      </c>
      <c r="F5487" t="s">
        <v>680</v>
      </c>
      <c r="G5487" t="str">
        <f t="shared" si="399"/>
        <v>2016-Q2</v>
      </c>
      <c r="H5487" s="4">
        <f>INDEX('ALL - prices'!$J$3:$DY$219,MATCH('COMBINED DATA'!A5487,'ALL - prices'!$B$3:$B$219,0),MATCH('COMBINED DATA'!G5487,'ALL - prices'!$J$1:$DY$1,0))</f>
        <v>14.5258</v>
      </c>
      <c r="I5487" s="14">
        <f t="shared" si="402"/>
        <v>0.9384502419769879</v>
      </c>
      <c r="J5487" s="15">
        <f>INDEX(MarketCap2!$E$2:$AR$224,MATCH(A5487,MarketCap2!$B$2:$B$224,0),MATCH(G5487,MarketCap2!$E$1:$AR$1,0))</f>
        <v>4540589568</v>
      </c>
      <c r="K5487">
        <f t="shared" si="400"/>
        <v>22.236322701361438</v>
      </c>
      <c r="L5487">
        <f>INDEX('PB2'!$D$2:$AQ$224,MATCH(A5487,'PB2'!$B$2:$B$224,0),MATCH(G5487,'PB2'!$D$1:$AQ$1,0))</f>
        <v>13.3211860656738</v>
      </c>
      <c r="M5487" s="16">
        <f t="shared" si="401"/>
        <v>7.5068390687583933E-2</v>
      </c>
      <c r="N5487" s="6">
        <f>INDEX('ROA2'!$D$2:$AQ$224,MATCH(A5487,'ROA2'!$B$2:$B$224,0),MATCH(G5487,'ROA2'!$D$1:$AQ$1,0))</f>
        <v>2.09012699127197</v>
      </c>
      <c r="O5487" s="6">
        <v>9112.9999360000002</v>
      </c>
      <c r="P5487" s="28">
        <v>-1.7561634955736552E-2</v>
      </c>
    </row>
    <row r="5488" spans="1:16" x14ac:dyDescent="0.3">
      <c r="A5488" t="s">
        <v>608</v>
      </c>
      <c r="B5488" t="e">
        <f>VLOOKUP(A5488,Sheet3!L:L,1,FALSE)</f>
        <v>#N/A</v>
      </c>
      <c r="C5488" t="str">
        <f>VLOOKUP(A5488,'ALL - prices'!B:C,2,FALSE)</f>
        <v>Quebecor Inc</v>
      </c>
      <c r="D5488" t="str">
        <f>VLOOKUP(A5488,'ALL - prices'!B:I,8,FALSE)</f>
        <v>Communication Services</v>
      </c>
      <c r="E5488">
        <v>2016</v>
      </c>
      <c r="F5488" t="s">
        <v>681</v>
      </c>
      <c r="G5488" t="str">
        <f t="shared" si="399"/>
        <v>2016-Q3</v>
      </c>
      <c r="H5488" s="4">
        <f>INDEX('ALL - prices'!$J$3:$DY$219,MATCH('COMBINED DATA'!A5488,'ALL - prices'!$B$3:$B$219,0),MATCH('COMBINED DATA'!G5488,'ALL - prices'!$J$1:$DY$1,0))</f>
        <v>15.648899999999999</v>
      </c>
      <c r="I5488" s="14">
        <f t="shared" si="402"/>
        <v>1.5944459254445316</v>
      </c>
      <c r="J5488" s="15">
        <f>INDEX(MarketCap2!$E$2:$AR$224,MATCH(A5488,MarketCap2!$B$2:$B$224,0),MATCH(G5488,MarketCap2!$E$1:$AR$1,0))</f>
        <v>4877070848</v>
      </c>
      <c r="K5488">
        <f t="shared" si="400"/>
        <v>22.307810640532107</v>
      </c>
      <c r="L5488">
        <f>INDEX('PB2'!$D$2:$AQ$224,MATCH(A5488,'PB2'!$B$2:$B$224,0),MATCH(G5488,'PB2'!$D$1:$AQ$1,0))</f>
        <v>15.5647029876709</v>
      </c>
      <c r="M5488" s="16">
        <f t="shared" si="401"/>
        <v>6.4247933339435973E-2</v>
      </c>
      <c r="N5488" s="6">
        <f>INDEX('ROA2'!$D$2:$AQ$224,MATCH(A5488,'ROA2'!$B$2:$B$224,0),MATCH(G5488,'ROA2'!$D$1:$AQ$1,0))</f>
        <v>1.4368050098419201</v>
      </c>
      <c r="O5488" s="6">
        <v>9162.9004800000002</v>
      </c>
      <c r="P5488" s="28">
        <v>5.4757537968230354E-3</v>
      </c>
    </row>
    <row r="5489" spans="1:16" x14ac:dyDescent="0.3">
      <c r="A5489" t="s">
        <v>608</v>
      </c>
      <c r="B5489" t="e">
        <f>VLOOKUP(A5489,Sheet3!L:L,1,FALSE)</f>
        <v>#N/A</v>
      </c>
      <c r="C5489" t="str">
        <f>VLOOKUP(A5489,'ALL - prices'!B:C,2,FALSE)</f>
        <v>Quebecor Inc</v>
      </c>
      <c r="D5489" t="str">
        <f>VLOOKUP(A5489,'ALL - prices'!B:I,8,FALSE)</f>
        <v>Communication Services</v>
      </c>
      <c r="E5489">
        <v>2016</v>
      </c>
      <c r="F5489" t="s">
        <v>682</v>
      </c>
      <c r="G5489" t="str">
        <f t="shared" si="399"/>
        <v>2016-Q4</v>
      </c>
      <c r="H5489" s="4">
        <f>INDEX('ALL - prices'!$J$3:$DY$219,MATCH('COMBINED DATA'!A5489,'ALL - prices'!$B$3:$B$219,0),MATCH('COMBINED DATA'!G5489,'ALL - prices'!$J$1:$DY$1,0))</f>
        <v>14.666</v>
      </c>
      <c r="I5489" s="14">
        <f t="shared" si="402"/>
        <v>1.2468013501222504</v>
      </c>
      <c r="J5489" s="15">
        <f>INDEX(MarketCap2!$E$2:$AR$224,MATCH(A5489,MarketCap2!$B$2:$B$224,0),MATCH(G5489,MarketCap2!$E$1:$AR$1,0))</f>
        <v>4563563520</v>
      </c>
      <c r="K5489">
        <f t="shared" si="400"/>
        <v>22.241369628965344</v>
      </c>
      <c r="L5489">
        <f>INDEX('PB2'!$D$2:$AQ$224,MATCH(A5489,'PB2'!$B$2:$B$224,0),MATCH(G5489,'PB2'!$D$1:$AQ$1,0))</f>
        <v>7.5932312011718803</v>
      </c>
      <c r="M5489" s="16">
        <f t="shared" si="401"/>
        <v>0.13169624017844575</v>
      </c>
      <c r="N5489" s="6">
        <f>INDEX('ROA2'!$D$2:$AQ$224,MATCH(A5489,'ROA2'!$B$2:$B$224,0),MATCH(G5489,'ROA2'!$D$1:$AQ$1,0))</f>
        <v>0.39729899168014499</v>
      </c>
      <c r="O5489" s="6">
        <v>9222.2003199999999</v>
      </c>
      <c r="P5489" s="28">
        <v>6.4717324093429068E-3</v>
      </c>
    </row>
    <row r="5490" spans="1:16" x14ac:dyDescent="0.3">
      <c r="A5490" t="s">
        <v>608</v>
      </c>
      <c r="B5490" t="e">
        <f>VLOOKUP(A5490,Sheet3!L:L,1,FALSE)</f>
        <v>#N/A</v>
      </c>
      <c r="C5490" t="str">
        <f>VLOOKUP(A5490,'ALL - prices'!B:C,2,FALSE)</f>
        <v>Quebecor Inc</v>
      </c>
      <c r="D5490" t="str">
        <f>VLOOKUP(A5490,'ALL - prices'!B:I,8,FALSE)</f>
        <v>Communication Services</v>
      </c>
      <c r="E5490">
        <v>2017</v>
      </c>
      <c r="F5490" t="s">
        <v>679</v>
      </c>
      <c r="G5490" t="str">
        <f t="shared" si="399"/>
        <v>2017-Q1</v>
      </c>
      <c r="H5490" s="4">
        <f>INDEX('ALL - prices'!$J$3:$DY$219,MATCH('COMBINED DATA'!A5490,'ALL - prices'!$B$3:$B$219,0),MATCH('COMBINED DATA'!G5490,'ALL - prices'!$J$1:$DY$1,0))</f>
        <v>16.134</v>
      </c>
      <c r="I5490" s="14">
        <f t="shared" si="402"/>
        <v>1.0772806211320545</v>
      </c>
      <c r="J5490" s="15">
        <f>INDEX(MarketCap2!$E$2:$AR$224,MATCH(A5490,MarketCap2!$B$2:$B$224,0),MATCH(G5490,MarketCap2!$E$1:$AR$1,0))</f>
        <v>4983314944</v>
      </c>
      <c r="K5490">
        <f t="shared" si="400"/>
        <v>22.329361157940966</v>
      </c>
      <c r="L5490">
        <f>INDEX('PB2'!$D$2:$AQ$224,MATCH(A5490,'PB2'!$B$2:$B$224,0),MATCH(G5490,'PB2'!$D$1:$AQ$1,0))</f>
        <v>11.595417022705099</v>
      </c>
      <c r="M5490" s="16">
        <f t="shared" si="401"/>
        <v>8.6240969000242959E-2</v>
      </c>
      <c r="N5490" s="6">
        <f>INDEX('ROA2'!$D$2:$AQ$224,MATCH(A5490,'ROA2'!$B$2:$B$224,0),MATCH(G5490,'ROA2'!$D$1:$AQ$1,0))</f>
        <v>2.0735490322113002</v>
      </c>
      <c r="O5490" s="6">
        <v>9503.5002879999993</v>
      </c>
      <c r="P5490" s="28">
        <v>3.0502478610223829E-2</v>
      </c>
    </row>
    <row r="5491" spans="1:16" x14ac:dyDescent="0.3">
      <c r="A5491" t="s">
        <v>608</v>
      </c>
      <c r="B5491" t="e">
        <f>VLOOKUP(A5491,Sheet3!L:L,1,FALSE)</f>
        <v>#N/A</v>
      </c>
      <c r="C5491" t="str">
        <f>VLOOKUP(A5491,'ALL - prices'!B:C,2,FALSE)</f>
        <v>Quebecor Inc</v>
      </c>
      <c r="D5491" t="str">
        <f>VLOOKUP(A5491,'ALL - prices'!B:I,8,FALSE)</f>
        <v>Communication Services</v>
      </c>
      <c r="E5491">
        <v>2017</v>
      </c>
      <c r="F5491" t="s">
        <v>680</v>
      </c>
      <c r="G5491" t="str">
        <f t="shared" si="399"/>
        <v>2017-Q2</v>
      </c>
      <c r="H5491" s="4">
        <f>INDEX('ALL - prices'!$J$3:$DY$219,MATCH('COMBINED DATA'!A5491,'ALL - prices'!$B$3:$B$219,0),MATCH('COMBINED DATA'!G5491,'ALL - prices'!$J$1:$DY$1,0))</f>
        <v>16.908100000000001</v>
      </c>
      <c r="I5491" s="14">
        <f t="shared" si="402"/>
        <v>1.2878605368983085</v>
      </c>
      <c r="J5491" s="15">
        <f>INDEX(MarketCap2!$E$2:$AR$224,MATCH(A5491,MarketCap2!$B$2:$B$224,0),MATCH(G5491,MarketCap2!$E$1:$AR$1,0))</f>
        <v>5210722304</v>
      </c>
      <c r="K5491">
        <f t="shared" si="400"/>
        <v>22.373984321106164</v>
      </c>
      <c r="L5491">
        <f>INDEX('PB2'!$D$2:$AQ$224,MATCH(A5491,'PB2'!$B$2:$B$224,0),MATCH(G5491,'PB2'!$D$1:$AQ$1,0))</f>
        <v>9.2492990493774396</v>
      </c>
      <c r="M5491" s="16">
        <f t="shared" si="401"/>
        <v>0.10811630099335029</v>
      </c>
      <c r="N5491" s="6">
        <f>INDEX('ROA2'!$D$2:$AQ$224,MATCH(A5491,'ROA2'!$B$2:$B$224,0),MATCH(G5491,'ROA2'!$D$1:$AQ$1,0))</f>
        <v>1.4041939973831199</v>
      </c>
      <c r="O5491" s="6">
        <v>9217.8001920000006</v>
      </c>
      <c r="P5491" s="28">
        <v>-3.0062617703158288E-2</v>
      </c>
    </row>
    <row r="5492" spans="1:16" x14ac:dyDescent="0.3">
      <c r="A5492" t="s">
        <v>608</v>
      </c>
      <c r="B5492" t="e">
        <f>VLOOKUP(A5492,Sheet3!L:L,1,FALSE)</f>
        <v>#N/A</v>
      </c>
      <c r="C5492" t="str">
        <f>VLOOKUP(A5492,'ALL - prices'!B:C,2,FALSE)</f>
        <v>Quebecor Inc</v>
      </c>
      <c r="D5492" t="str">
        <f>VLOOKUP(A5492,'ALL - prices'!B:I,8,FALSE)</f>
        <v>Communication Services</v>
      </c>
      <c r="E5492">
        <v>2017</v>
      </c>
      <c r="F5492" t="s">
        <v>681</v>
      </c>
      <c r="G5492" t="str">
        <f t="shared" si="399"/>
        <v>2017-Q3</v>
      </c>
      <c r="H5492" s="4">
        <f>INDEX('ALL - prices'!$J$3:$DY$219,MATCH('COMBINED DATA'!A5492,'ALL - prices'!$B$3:$B$219,0),MATCH('COMBINED DATA'!G5492,'ALL - prices'!$J$1:$DY$1,0))</f>
        <v>18.493200000000002</v>
      </c>
      <c r="I5492" s="14">
        <f t="shared" si="402"/>
        <v>1.1565019422811194</v>
      </c>
      <c r="J5492" s="15">
        <f>INDEX(MarketCap2!$E$2:$AR$224,MATCH(A5492,MarketCap2!$B$2:$B$224,0),MATCH(G5492,MarketCap2!$E$1:$AR$1,0))</f>
        <v>5660231680</v>
      </c>
      <c r="K5492">
        <f t="shared" si="400"/>
        <v>22.456730661185969</v>
      </c>
      <c r="L5492">
        <f>INDEX('PB2'!$D$2:$AQ$224,MATCH(A5492,'PB2'!$B$2:$B$224,0),MATCH(G5492,'PB2'!$D$1:$AQ$1,0))</f>
        <v>7.8223018646240199</v>
      </c>
      <c r="M5492" s="16">
        <f t="shared" si="401"/>
        <v>0.12783960748465248</v>
      </c>
      <c r="N5492" s="6">
        <f>INDEX('ROA2'!$D$2:$AQ$224,MATCH(A5492,'ROA2'!$B$2:$B$224,0),MATCH(G5492,'ROA2'!$D$1:$AQ$1,0))</f>
        <v>2.7762310504913299</v>
      </c>
      <c r="O5492" s="6">
        <v>9329.8001920000006</v>
      </c>
      <c r="P5492" s="28">
        <v>1.2150404398785215E-2</v>
      </c>
    </row>
    <row r="5493" spans="1:16" x14ac:dyDescent="0.3">
      <c r="A5493" t="s">
        <v>608</v>
      </c>
      <c r="B5493" t="e">
        <f>VLOOKUP(A5493,Sheet3!L:L,1,FALSE)</f>
        <v>#N/A</v>
      </c>
      <c r="C5493" t="str">
        <f>VLOOKUP(A5493,'ALL - prices'!B:C,2,FALSE)</f>
        <v>Quebecor Inc</v>
      </c>
      <c r="D5493" t="str">
        <f>VLOOKUP(A5493,'ALL - prices'!B:I,8,FALSE)</f>
        <v>Communication Services</v>
      </c>
      <c r="E5493">
        <v>2017</v>
      </c>
      <c r="F5493" t="s">
        <v>682</v>
      </c>
      <c r="G5493" t="str">
        <f t="shared" si="399"/>
        <v>2017-Q4</v>
      </c>
      <c r="H5493" s="4">
        <f>INDEX('ALL - prices'!$J$3:$DY$219,MATCH('COMBINED DATA'!A5493,'ALL - prices'!$B$3:$B$219,0),MATCH('COMBINED DATA'!G5493,'ALL - prices'!$J$1:$DY$1,0))</f>
        <v>18.7151</v>
      </c>
      <c r="I5493" s="14">
        <f t="shared" si="402"/>
        <v>1.4252191910369434</v>
      </c>
      <c r="J5493" s="15">
        <f>INDEX(MarketCap2!$E$2:$AR$224,MATCH(A5493,MarketCap2!$B$2:$B$224,0),MATCH(G5493,MarketCap2!$E$1:$AR$1,0))</f>
        <v>5670910464</v>
      </c>
      <c r="K5493">
        <f t="shared" si="400"/>
        <v>22.458615517456558</v>
      </c>
      <c r="L5493">
        <f>INDEX('PB2'!$D$2:$AQ$224,MATCH(A5493,'PB2'!$B$2:$B$224,0),MATCH(G5493,'PB2'!$D$1:$AQ$1,0))</f>
        <v>6.5541491508483896</v>
      </c>
      <c r="M5493" s="16">
        <f t="shared" si="401"/>
        <v>0.15257510578174086</v>
      </c>
      <c r="N5493" s="6">
        <f>INDEX('ROA2'!$D$2:$AQ$224,MATCH(A5493,'ROA2'!$B$2:$B$224,0),MATCH(G5493,'ROA2'!$D$1:$AQ$1,0))</f>
        <v>4.7268271446228001</v>
      </c>
      <c r="O5493" s="6">
        <v>9538.7996160000002</v>
      </c>
      <c r="P5493" s="28">
        <v>2.2401275450594303E-2</v>
      </c>
    </row>
    <row r="5494" spans="1:16" x14ac:dyDescent="0.3">
      <c r="A5494" t="s">
        <v>608</v>
      </c>
      <c r="B5494" t="e">
        <f>VLOOKUP(A5494,Sheet3!L:L,1,FALSE)</f>
        <v>#N/A</v>
      </c>
      <c r="C5494" t="str">
        <f>VLOOKUP(A5494,'ALL - prices'!B:C,2,FALSE)</f>
        <v>Quebecor Inc</v>
      </c>
      <c r="D5494" t="str">
        <f>VLOOKUP(A5494,'ALL - prices'!B:I,8,FALSE)</f>
        <v>Communication Services</v>
      </c>
      <c r="E5494">
        <v>2018</v>
      </c>
      <c r="F5494" t="s">
        <v>679</v>
      </c>
      <c r="G5494" t="str">
        <f t="shared" si="399"/>
        <v>2018-Q1</v>
      </c>
      <c r="H5494" s="4">
        <f>INDEX('ALL - prices'!$J$3:$DY$219,MATCH('COMBINED DATA'!A5494,'ALL - prices'!$B$3:$B$219,0),MATCH('COMBINED DATA'!G5494,'ALL - prices'!$J$1:$DY$1,0))</f>
        <v>19.471399999999999</v>
      </c>
      <c r="I5494" s="14">
        <f t="shared" si="402"/>
        <v>2.454052711163039</v>
      </c>
      <c r="J5494" s="15">
        <f>INDEX(MarketCap2!$E$2:$AR$224,MATCH(A5494,MarketCap2!$B$2:$B$224,0),MATCH(G5494,MarketCap2!$E$1:$AR$1,0))</f>
        <v>5872012288</v>
      </c>
      <c r="K5494">
        <f t="shared" si="400"/>
        <v>22.493463220899489</v>
      </c>
      <c r="L5494">
        <f>INDEX('PB2'!$D$2:$AQ$224,MATCH(A5494,'PB2'!$B$2:$B$224,0),MATCH(G5494,'PB2'!$D$1:$AQ$1,0))</f>
        <v>7.3168358802795401</v>
      </c>
      <c r="M5494" s="16">
        <f t="shared" si="401"/>
        <v>0.13667109886873599</v>
      </c>
      <c r="N5494" s="6">
        <f>INDEX('ROA2'!$D$2:$AQ$224,MATCH(A5494,'ROA2'!$B$2:$B$224,0),MATCH(G5494,'ROA2'!$D$1:$AQ$1,0))</f>
        <v>3.9822149276733398</v>
      </c>
      <c r="O5494" s="6">
        <v>10108.699648</v>
      </c>
      <c r="P5494" s="28">
        <v>5.9745466404815976E-2</v>
      </c>
    </row>
    <row r="5495" spans="1:16" x14ac:dyDescent="0.3">
      <c r="A5495" t="s">
        <v>608</v>
      </c>
      <c r="B5495" t="e">
        <f>VLOOKUP(A5495,Sheet3!L:L,1,FALSE)</f>
        <v>#N/A</v>
      </c>
      <c r="C5495" t="str">
        <f>VLOOKUP(A5495,'ALL - prices'!B:C,2,FALSE)</f>
        <v>Quebecor Inc</v>
      </c>
      <c r="D5495" t="str">
        <f>VLOOKUP(A5495,'ALL - prices'!B:I,8,FALSE)</f>
        <v>Communication Services</v>
      </c>
      <c r="E5495">
        <v>2018</v>
      </c>
      <c r="F5495" t="s">
        <v>680</v>
      </c>
      <c r="G5495" t="str">
        <f t="shared" si="399"/>
        <v>2018-Q2</v>
      </c>
      <c r="H5495" s="4">
        <f>INDEX('ALL - prices'!$J$3:$DY$219,MATCH('COMBINED DATA'!A5495,'ALL - prices'!$B$3:$B$219,0),MATCH('COMBINED DATA'!G5495,'ALL - prices'!$J$1:$DY$1,0))</f>
        <v>21.329000000000001</v>
      </c>
      <c r="I5495" s="14">
        <f t="shared" si="402"/>
        <v>2.4387457384210149</v>
      </c>
      <c r="J5495" s="15">
        <f>INDEX(MarketCap2!$E$2:$AR$224,MATCH(A5495,MarketCap2!$B$2:$B$224,0),MATCH(G5495,MarketCap2!$E$1:$AR$1,0))</f>
        <v>6278680576</v>
      </c>
      <c r="K5495">
        <f t="shared" si="400"/>
        <v>22.560425695989498</v>
      </c>
      <c r="L5495" t="str">
        <f>INDEX('PB2'!$D$2:$AQ$224,MATCH(A5495,'PB2'!$B$2:$B$224,0),MATCH(G5495,'PB2'!$D$1:$AQ$1,0))</f>
        <v>--</v>
      </c>
      <c r="M5495" s="16" t="e">
        <f t="shared" si="401"/>
        <v>#VALUE!</v>
      </c>
      <c r="N5495" s="6">
        <f>INDEX('ROA2'!$D$2:$AQ$224,MATCH(A5495,'ROA2'!$B$2:$B$224,0),MATCH(G5495,'ROA2'!$D$1:$AQ$1,0))</f>
        <v>4.6151690483093297</v>
      </c>
      <c r="O5495" s="6">
        <v>10010.099711999999</v>
      </c>
      <c r="P5495" s="28">
        <v>-9.7539683078335868E-3</v>
      </c>
    </row>
    <row r="5496" spans="1:16" x14ac:dyDescent="0.3">
      <c r="A5496" t="s">
        <v>608</v>
      </c>
      <c r="B5496" t="e">
        <f>VLOOKUP(A5496,Sheet3!L:L,1,FALSE)</f>
        <v>#N/A</v>
      </c>
      <c r="C5496" t="str">
        <f>VLOOKUP(A5496,'ALL - prices'!B:C,2,FALSE)</f>
        <v>Quebecor Inc</v>
      </c>
      <c r="D5496" t="str">
        <f>VLOOKUP(A5496,'ALL - prices'!B:I,8,FALSE)</f>
        <v>Communication Services</v>
      </c>
      <c r="E5496">
        <v>2018</v>
      </c>
      <c r="F5496" t="s">
        <v>681</v>
      </c>
      <c r="G5496" t="str">
        <f t="shared" si="399"/>
        <v>2018-Q3</v>
      </c>
      <c r="H5496" s="4">
        <f>INDEX('ALL - prices'!$J$3:$DY$219,MATCH('COMBINED DATA'!A5496,'ALL - prices'!$B$3:$B$219,0),MATCH('COMBINED DATA'!G5496,'ALL - prices'!$J$1:$DY$1,0))</f>
        <v>20.563400000000001</v>
      </c>
      <c r="I5496" s="14">
        <f t="shared" si="402"/>
        <v>1.3637417335527036</v>
      </c>
      <c r="J5496" s="15">
        <f>INDEX(MarketCap2!$E$2:$AR$224,MATCH(A5496,MarketCap2!$B$2:$B$224,0),MATCH(G5496,MarketCap2!$E$1:$AR$1,0))</f>
        <v>6026622976</v>
      </c>
      <c r="K5496">
        <f t="shared" si="400"/>
        <v>22.519452653658533</v>
      </c>
      <c r="L5496" t="str">
        <f>INDEX('PB2'!$D$2:$AQ$224,MATCH(A5496,'PB2'!$B$2:$B$224,0),MATCH(G5496,'PB2'!$D$1:$AQ$1,0))</f>
        <v>--</v>
      </c>
      <c r="M5496" s="16" t="e">
        <f t="shared" si="401"/>
        <v>#VALUE!</v>
      </c>
      <c r="N5496" s="6">
        <f>INDEX('ROA2'!$D$2:$AQ$224,MATCH(A5496,'ROA2'!$B$2:$B$224,0),MATCH(G5496,'ROA2'!$D$1:$AQ$1,0))</f>
        <v>3.7667210102081299</v>
      </c>
      <c r="O5496" s="6">
        <v>9142.5003519999991</v>
      </c>
      <c r="P5496" s="28">
        <v>-8.6672399372798595E-2</v>
      </c>
    </row>
    <row r="5497" spans="1:16" x14ac:dyDescent="0.3">
      <c r="A5497" t="s">
        <v>608</v>
      </c>
      <c r="B5497" t="e">
        <f>VLOOKUP(A5497,Sheet3!L:L,1,FALSE)</f>
        <v>#N/A</v>
      </c>
      <c r="C5497" t="str">
        <f>VLOOKUP(A5497,'ALL - prices'!B:C,2,FALSE)</f>
        <v>Quebecor Inc</v>
      </c>
      <c r="D5497" t="str">
        <f>VLOOKUP(A5497,'ALL - prices'!B:I,8,FALSE)</f>
        <v>Communication Services</v>
      </c>
      <c r="E5497">
        <v>2018</v>
      </c>
      <c r="F5497" t="s">
        <v>682</v>
      </c>
      <c r="G5497" t="str">
        <f t="shared" si="399"/>
        <v>2018-Q4</v>
      </c>
      <c r="H5497" s="4">
        <f>INDEX('ALL - prices'!$J$3:$DY$219,MATCH('COMBINED DATA'!A5497,'ALL - prices'!$B$3:$B$219,0),MATCH('COMBINED DATA'!G5497,'ALL - prices'!$J$1:$DY$1,0))</f>
        <v>22.863099999999999</v>
      </c>
      <c r="I5497" s="14">
        <f t="shared" si="402"/>
        <v>1.1441777265792237</v>
      </c>
      <c r="J5497" s="15">
        <f>INDEX(MarketCap2!$E$2:$AR$224,MATCH(A5497,MarketCap2!$B$2:$B$224,0),MATCH(G5497,MarketCap2!$E$1:$AR$1,0))</f>
        <v>7401641472</v>
      </c>
      <c r="K5497">
        <f t="shared" si="400"/>
        <v>22.724967633098537</v>
      </c>
      <c r="L5497">
        <f>INDEX('PB2'!$D$2:$AQ$224,MATCH(A5497,'PB2'!$B$2:$B$224,0),MATCH(G5497,'PB2'!$D$1:$AQ$1,0))</f>
        <v>15.391263961791999</v>
      </c>
      <c r="M5497" s="16">
        <f t="shared" si="401"/>
        <v>6.4971921895592671E-2</v>
      </c>
      <c r="N5497" s="6">
        <f>INDEX('ROA2'!$D$2:$AQ$224,MATCH(A5497,'ROA2'!$B$2:$B$224,0),MATCH(G5497,'ROA2'!$D$1:$AQ$1,0))</f>
        <v>3.82607793807983</v>
      </c>
      <c r="O5497" s="6">
        <v>9101.7000960000005</v>
      </c>
      <c r="P5497" s="28">
        <v>-4.4627021524886491E-3</v>
      </c>
    </row>
    <row r="5498" spans="1:16" x14ac:dyDescent="0.3">
      <c r="A5498" t="s">
        <v>608</v>
      </c>
      <c r="B5498" t="e">
        <f>VLOOKUP(A5498,Sheet3!L:L,1,FALSE)</f>
        <v>#N/A</v>
      </c>
      <c r="C5498" t="str">
        <f>VLOOKUP(A5498,'ALL - prices'!B:C,2,FALSE)</f>
        <v>Quebecor Inc</v>
      </c>
      <c r="D5498" t="str">
        <f>VLOOKUP(A5498,'ALL - prices'!B:I,8,FALSE)</f>
        <v>Communication Services</v>
      </c>
      <c r="E5498">
        <v>2019</v>
      </c>
      <c r="F5498" t="s">
        <v>679</v>
      </c>
      <c r="G5498" t="str">
        <f t="shared" si="399"/>
        <v>2019-Q1</v>
      </c>
      <c r="H5498" s="4">
        <f>INDEX('ALL - prices'!$J$3:$DY$219,MATCH('COMBINED DATA'!A5498,'ALL - prices'!$B$3:$B$219,0),MATCH('COMBINED DATA'!G5498,'ALL - prices'!$J$1:$DY$1,0))</f>
        <v>26.105399999999999</v>
      </c>
      <c r="I5498" s="14">
        <f t="shared" si="402"/>
        <v>1.063058939648535</v>
      </c>
      <c r="J5498" s="15">
        <f>INDEX(MarketCap2!$E$2:$AR$224,MATCH(A5498,MarketCap2!$B$2:$B$224,0),MATCH(G5498,MarketCap2!$E$1:$AR$1,0))</f>
        <v>8372536832</v>
      </c>
      <c r="K5498">
        <f t="shared" si="400"/>
        <v>22.848222761786886</v>
      </c>
      <c r="L5498">
        <f>INDEX('PB2'!$D$2:$AQ$224,MATCH(A5498,'PB2'!$B$2:$B$224,0),MATCH(G5498,'PB2'!$D$1:$AQ$1,0))</f>
        <v>13.7824106216431</v>
      </c>
      <c r="M5498" s="16">
        <f t="shared" si="401"/>
        <v>7.2556247774947139E-2</v>
      </c>
      <c r="N5498" s="6">
        <f>INDEX('ROA2'!$D$2:$AQ$224,MATCH(A5498,'ROA2'!$B$2:$B$224,0),MATCH(G5498,'ROA2'!$D$1:$AQ$1,0))</f>
        <v>4.0847511291503897</v>
      </c>
      <c r="O5498" s="6">
        <v>9657.4996480000009</v>
      </c>
      <c r="P5498" s="28">
        <v>6.1065465367757199E-2</v>
      </c>
    </row>
    <row r="5499" spans="1:16" x14ac:dyDescent="0.3">
      <c r="A5499" t="s">
        <v>608</v>
      </c>
      <c r="B5499" t="e">
        <f>VLOOKUP(A5499,Sheet3!L:L,1,FALSE)</f>
        <v>#N/A</v>
      </c>
      <c r="C5499" t="str">
        <f>VLOOKUP(A5499,'ALL - prices'!B:C,2,FALSE)</f>
        <v>Quebecor Inc</v>
      </c>
      <c r="D5499" t="str">
        <f>VLOOKUP(A5499,'ALL - prices'!B:I,8,FALSE)</f>
        <v>Communication Services</v>
      </c>
      <c r="E5499">
        <v>2019</v>
      </c>
      <c r="F5499" t="s">
        <v>680</v>
      </c>
      <c r="G5499" t="str">
        <f t="shared" si="399"/>
        <v>2019-Q2</v>
      </c>
      <c r="H5499" s="4">
        <f>INDEX('ALL - prices'!$J$3:$DY$219,MATCH('COMBINED DATA'!A5499,'ALL - prices'!$B$3:$B$219,0),MATCH('COMBINED DATA'!G5499,'ALL - prices'!$J$1:$DY$1,0))</f>
        <v>24.942699999999999</v>
      </c>
      <c r="I5499" s="14">
        <f t="shared" si="402"/>
        <v>1.2968994679619545</v>
      </c>
      <c r="J5499" s="15">
        <f>INDEX(MarketCap2!$E$2:$AR$224,MATCH(A5499,MarketCap2!$B$2:$B$224,0),MATCH(G5499,MarketCap2!$E$1:$AR$1,0))</f>
        <v>7959649792</v>
      </c>
      <c r="K5499">
        <f t="shared" si="400"/>
        <v>22.797650839854953</v>
      </c>
      <c r="L5499">
        <f>INDEX('PB2'!$D$2:$AQ$224,MATCH(A5499,'PB2'!$B$2:$B$224,0),MATCH(G5499,'PB2'!$D$1:$AQ$1,0))</f>
        <v>10.4408779144287</v>
      </c>
      <c r="M5499" s="16">
        <f t="shared" si="401"/>
        <v>9.5777386556551602E-2</v>
      </c>
      <c r="N5499" s="6">
        <f>INDEX('ROA2'!$D$2:$AQ$224,MATCH(A5499,'ROA2'!$B$2:$B$224,0),MATCH(G5499,'ROA2'!$D$1:$AQ$1,0))</f>
        <v>5.5165028572082502</v>
      </c>
      <c r="O5499" s="6">
        <v>9408</v>
      </c>
      <c r="P5499" s="28">
        <v>-2.5834807879249622E-2</v>
      </c>
    </row>
    <row r="5500" spans="1:16" x14ac:dyDescent="0.3">
      <c r="A5500" t="s">
        <v>608</v>
      </c>
      <c r="B5500" t="e">
        <f>VLOOKUP(A5500,Sheet3!L:L,1,FALSE)</f>
        <v>#N/A</v>
      </c>
      <c r="C5500" t="str">
        <f>VLOOKUP(A5500,'ALL - prices'!B:C,2,FALSE)</f>
        <v>Quebecor Inc</v>
      </c>
      <c r="D5500" t="str">
        <f>VLOOKUP(A5500,'ALL - prices'!B:I,8,FALSE)</f>
        <v>Communication Services</v>
      </c>
      <c r="E5500">
        <v>2019</v>
      </c>
      <c r="F5500" t="s">
        <v>681</v>
      </c>
      <c r="G5500" t="str">
        <f t="shared" si="399"/>
        <v>2019-Q3</v>
      </c>
      <c r="H5500" s="4">
        <f>INDEX('ALL - prices'!$J$3:$DY$219,MATCH('COMBINED DATA'!A5500,'ALL - prices'!$B$3:$B$219,0),MATCH('COMBINED DATA'!G5500,'ALL - prices'!$J$1:$DY$1,0))</f>
        <v>24.1431</v>
      </c>
      <c r="I5500" s="14">
        <f t="shared" si="402"/>
        <v>1.581294791196969</v>
      </c>
      <c r="J5500" s="15">
        <f>INDEX(MarketCap2!$E$2:$AR$224,MATCH(A5500,MarketCap2!$B$2:$B$224,0),MATCH(G5500,MarketCap2!$E$1:$AR$1,0))</f>
        <v>7718839808</v>
      </c>
      <c r="K5500">
        <f t="shared" si="400"/>
        <v>22.76692990575151</v>
      </c>
      <c r="L5500">
        <f>INDEX('PB2'!$D$2:$AQ$224,MATCH(A5500,'PB2'!$B$2:$B$224,0),MATCH(G5500,'PB2'!$D$1:$AQ$1,0))</f>
        <v>8.4350090026855504</v>
      </c>
      <c r="M5500" s="16">
        <f t="shared" si="401"/>
        <v>0.1185535189922878</v>
      </c>
      <c r="N5500" s="6">
        <f>INDEX('ROA2'!$D$2:$AQ$224,MATCH(A5500,'ROA2'!$B$2:$B$224,0),MATCH(G5500,'ROA2'!$D$1:$AQ$1,0))</f>
        <v>6.7333488464355504</v>
      </c>
      <c r="O5500" s="6">
        <v>9683.2000000000007</v>
      </c>
      <c r="P5500" s="28">
        <v>2.9251700680272188E-2</v>
      </c>
    </row>
    <row r="5501" spans="1:16" x14ac:dyDescent="0.3">
      <c r="A5501" t="s">
        <v>608</v>
      </c>
      <c r="B5501" t="e">
        <f>VLOOKUP(A5501,Sheet3!L:L,1,FALSE)</f>
        <v>#N/A</v>
      </c>
      <c r="C5501" t="str">
        <f>VLOOKUP(A5501,'ALL - prices'!B:C,2,FALSE)</f>
        <v>Quebecor Inc</v>
      </c>
      <c r="D5501" t="str">
        <f>VLOOKUP(A5501,'ALL - prices'!B:I,8,FALSE)</f>
        <v>Communication Services</v>
      </c>
      <c r="E5501">
        <v>2019</v>
      </c>
      <c r="F5501" t="s">
        <v>682</v>
      </c>
      <c r="G5501" t="str">
        <f t="shared" si="399"/>
        <v>2019-Q4</v>
      </c>
      <c r="H5501" s="4">
        <f>INDEX('ALL - prices'!$J$3:$DY$219,MATCH('COMBINED DATA'!A5501,'ALL - prices'!$B$3:$B$219,0),MATCH('COMBINED DATA'!G5501,'ALL - prices'!$J$1:$DY$1,0))</f>
        <v>26.688600000000001</v>
      </c>
      <c r="I5501" s="14">
        <f t="shared" si="402"/>
        <v>1.6639775626992885</v>
      </c>
      <c r="J5501" s="15">
        <f>INDEX(MarketCap2!$E$2:$AR$224,MATCH(A5501,MarketCap2!$B$2:$B$224,0),MATCH(G5501,MarketCap2!$E$1:$AR$1,0))</f>
        <v>8433745920</v>
      </c>
      <c r="K5501">
        <f t="shared" si="400"/>
        <v>22.855506866135226</v>
      </c>
      <c r="L5501">
        <f>INDEX('PB2'!$D$2:$AQ$224,MATCH(A5501,'PB2'!$B$2:$B$224,0),MATCH(G5501,'PB2'!$D$1:$AQ$1,0))</f>
        <v>8.6326484680175799</v>
      </c>
      <c r="M5501" s="16">
        <f t="shared" si="401"/>
        <v>0.11583930513385565</v>
      </c>
      <c r="N5501" s="6">
        <f>INDEX('ROA2'!$D$2:$AQ$224,MATCH(A5501,'ROA2'!$B$2:$B$224,0),MATCH(G5501,'ROA2'!$D$1:$AQ$1,0))</f>
        <v>6.6595649719238299</v>
      </c>
      <c r="O5501" s="6">
        <v>9674.300416</v>
      </c>
      <c r="P5501" s="28">
        <v>-9.1907468605426773E-4</v>
      </c>
    </row>
    <row r="5502" spans="1:16" x14ac:dyDescent="0.3">
      <c r="A5502" t="s">
        <v>608</v>
      </c>
      <c r="B5502" t="e">
        <f>VLOOKUP(A5502,Sheet3!L:L,1,FALSE)</f>
        <v>#N/A</v>
      </c>
      <c r="C5502" t="str">
        <f>VLOOKUP(A5502,'ALL - prices'!B:C,2,FALSE)</f>
        <v>Quebecor Inc</v>
      </c>
      <c r="D5502" t="str">
        <f>VLOOKUP(A5502,'ALL - prices'!B:I,8,FALSE)</f>
        <v>Communication Services</v>
      </c>
      <c r="E5502">
        <v>2020</v>
      </c>
      <c r="F5502" t="s">
        <v>679</v>
      </c>
      <c r="G5502" t="str">
        <f t="shared" si="399"/>
        <v>2020-Q1</v>
      </c>
      <c r="H5502" s="4">
        <f>INDEX('ALL - prices'!$J$3:$DY$219,MATCH('COMBINED DATA'!A5502,'ALL - prices'!$B$3:$B$219,0),MATCH('COMBINED DATA'!G5502,'ALL - prices'!$J$1:$DY$1,0))</f>
        <v>25.217300000000002</v>
      </c>
      <c r="I5502" s="14">
        <f t="shared" si="402"/>
        <v>1.9015971830718161</v>
      </c>
      <c r="J5502" s="15">
        <f>INDEX(MarketCap2!$E$2:$AR$224,MATCH(A5502,MarketCap2!$B$2:$B$224,0),MATCH(G5502,MarketCap2!$E$1:$AR$1,0))</f>
        <v>7911176192</v>
      </c>
      <c r="K5502">
        <f t="shared" si="400"/>
        <v>22.79154230451114</v>
      </c>
      <c r="L5502">
        <f>INDEX('PB2'!$D$2:$AQ$224,MATCH(A5502,'PB2'!$B$2:$B$224,0),MATCH(G5502,'PB2'!$D$1:$AQ$1,0))</f>
        <v>7.3587379455566397</v>
      </c>
      <c r="M5502" s="16">
        <f t="shared" si="401"/>
        <v>0.13589286741809048</v>
      </c>
      <c r="N5502" s="6">
        <f>INDEX('ROA2'!$D$2:$AQ$224,MATCH(A5502,'ROA2'!$B$2:$B$224,0),MATCH(G5502,'ROA2'!$D$1:$AQ$1,0))</f>
        <v>6.7356600761413601</v>
      </c>
      <c r="O5502" s="6">
        <v>9725.8997760000002</v>
      </c>
      <c r="P5502" s="28">
        <v>5.3336528514931906E-3</v>
      </c>
    </row>
    <row r="5503" spans="1:16" x14ac:dyDescent="0.3">
      <c r="A5503" t="s">
        <v>608</v>
      </c>
      <c r="B5503" t="e">
        <f>VLOOKUP(A5503,Sheet3!L:L,1,FALSE)</f>
        <v>#N/A</v>
      </c>
      <c r="C5503" t="str">
        <f>VLOOKUP(A5503,'ALL - prices'!B:C,2,FALSE)</f>
        <v>Quebecor Inc</v>
      </c>
      <c r="D5503" t="str">
        <f>VLOOKUP(A5503,'ALL - prices'!B:I,8,FALSE)</f>
        <v>Communication Services</v>
      </c>
      <c r="E5503">
        <v>2020</v>
      </c>
      <c r="F5503" t="s">
        <v>680</v>
      </c>
      <c r="G5503" t="str">
        <f t="shared" si="399"/>
        <v>2020-Q2</v>
      </c>
      <c r="H5503" s="4">
        <f>INDEX('ALL - prices'!$J$3:$DY$219,MATCH('COMBINED DATA'!A5503,'ALL - prices'!$B$3:$B$219,0),MATCH('COMBINED DATA'!G5503,'ALL - prices'!$J$1:$DY$1,0))</f>
        <v>23.809200000000001</v>
      </c>
      <c r="I5503" s="14">
        <f t="shared" si="402"/>
        <v>0.45834989818550942</v>
      </c>
      <c r="J5503" s="15">
        <f>INDEX(MarketCap2!$E$2:$AR$224,MATCH(A5503,MarketCap2!$B$2:$B$224,0),MATCH(G5503,MarketCap2!$E$1:$AR$1,0))</f>
        <v>7342694912</v>
      </c>
      <c r="K5503">
        <f t="shared" si="400"/>
        <v>22.71697176641165</v>
      </c>
      <c r="L5503">
        <f>INDEX('PB2'!$D$2:$AQ$224,MATCH(A5503,'PB2'!$B$2:$B$224,0),MATCH(G5503,'PB2'!$D$1:$AQ$1,0))</f>
        <v>6.7924489974975604</v>
      </c>
      <c r="M5503" s="16">
        <f t="shared" si="401"/>
        <v>0.14722230529348324</v>
      </c>
      <c r="N5503" s="6">
        <f>INDEX('ROA2'!$D$2:$AQ$224,MATCH(A5503,'ROA2'!$B$2:$B$224,0),MATCH(G5503,'ROA2'!$D$1:$AQ$1,0))</f>
        <v>6.11356401443481</v>
      </c>
      <c r="O5503" s="6">
        <v>10069.999615999999</v>
      </c>
      <c r="P5503" s="28">
        <v>3.537974356358399E-2</v>
      </c>
    </row>
    <row r="5504" spans="1:16" x14ac:dyDescent="0.3">
      <c r="A5504" t="s">
        <v>608</v>
      </c>
      <c r="B5504" t="e">
        <f>VLOOKUP(A5504,Sheet3!L:L,1,FALSE)</f>
        <v>#N/A</v>
      </c>
      <c r="C5504" t="str">
        <f>VLOOKUP(A5504,'ALL - prices'!B:C,2,FALSE)</f>
        <v>Quebecor Inc</v>
      </c>
      <c r="D5504" t="str">
        <f>VLOOKUP(A5504,'ALL - prices'!B:I,8,FALSE)</f>
        <v>Communication Services</v>
      </c>
      <c r="E5504">
        <v>2020</v>
      </c>
      <c r="F5504" t="s">
        <v>681</v>
      </c>
      <c r="G5504" t="str">
        <f t="shared" si="399"/>
        <v>2020-Q3</v>
      </c>
      <c r="H5504" s="4">
        <f>INDEX('ALL - prices'!$J$3:$DY$219,MATCH('COMBINED DATA'!A5504,'ALL - prices'!$B$3:$B$219,0),MATCH('COMBINED DATA'!G5504,'ALL - prices'!$J$1:$DY$1,0))</f>
        <v>27.3535</v>
      </c>
      <c r="I5504" s="14">
        <f t="shared" si="402"/>
        <v>0.95556630678706267</v>
      </c>
      <c r="J5504" s="15">
        <f>INDEX(MarketCap2!$E$2:$AR$224,MATCH(A5504,MarketCap2!$B$2:$B$224,0),MATCH(G5504,MarketCap2!$E$1:$AR$1,0))</f>
        <v>8339273216</v>
      </c>
      <c r="K5504">
        <f t="shared" si="400"/>
        <v>22.844241905155268</v>
      </c>
      <c r="L5504">
        <f>INDEX('PB2'!$D$2:$AQ$224,MATCH(A5504,'PB2'!$B$2:$B$224,0),MATCH(G5504,'PB2'!$D$1:$AQ$1,0))</f>
        <v>7.6596589088439897</v>
      </c>
      <c r="M5504" s="16">
        <f t="shared" si="401"/>
        <v>0.13055411629953662</v>
      </c>
      <c r="N5504" s="6">
        <f>INDEX('ROA2'!$D$2:$AQ$224,MATCH(A5504,'ROA2'!$B$2:$B$224,0),MATCH(G5504,'ROA2'!$D$1:$AQ$1,0))</f>
        <v>6.43908596038818</v>
      </c>
      <c r="O5504" s="6">
        <v>9887.8996480000005</v>
      </c>
      <c r="P5504" s="28">
        <v>-1.8083413599208488E-2</v>
      </c>
    </row>
    <row r="5505" spans="1:16" x14ac:dyDescent="0.3">
      <c r="A5505" t="s">
        <v>608</v>
      </c>
      <c r="B5505" t="e">
        <f>VLOOKUP(A5505,Sheet3!L:L,1,FALSE)</f>
        <v>#N/A</v>
      </c>
      <c r="C5505" t="str">
        <f>VLOOKUP(A5505,'ALL - prices'!B:C,2,FALSE)</f>
        <v>Quebecor Inc</v>
      </c>
      <c r="D5505" t="str">
        <f>VLOOKUP(A5505,'ALL - prices'!B:I,8,FALSE)</f>
        <v>Communication Services</v>
      </c>
      <c r="E5505">
        <v>2020</v>
      </c>
      <c r="F5505" t="s">
        <v>682</v>
      </c>
      <c r="G5505" t="str">
        <f t="shared" si="399"/>
        <v>2020-Q4</v>
      </c>
      <c r="H5505" s="4">
        <f>INDEX('ALL - prices'!$J$3:$DY$219,MATCH('COMBINED DATA'!A5505,'ALL - prices'!$B$3:$B$219,0),MATCH('COMBINED DATA'!G5505,'ALL - prices'!$J$1:$DY$1,0))</f>
        <v>27.0671</v>
      </c>
      <c r="I5505" s="14">
        <f t="shared" si="402"/>
        <v>1.7105353986398535</v>
      </c>
      <c r="J5505" s="15">
        <f>INDEX(MarketCap2!$E$2:$AR$224,MATCH(A5505,MarketCap2!$B$2:$B$224,0),MATCH(G5505,MarketCap2!$E$1:$AR$1,0))</f>
        <v>8147440128</v>
      </c>
      <c r="K5505">
        <f t="shared" si="400"/>
        <v>22.820969620137177</v>
      </c>
      <c r="L5505">
        <f>INDEX('PB2'!$D$2:$AQ$224,MATCH(A5505,'PB2'!$B$2:$B$224,0),MATCH(G5505,'PB2'!$D$1:$AQ$1,0))</f>
        <v>7.3073167800903303</v>
      </c>
      <c r="M5505" s="16">
        <f t="shared" si="401"/>
        <v>0.13684913766495263</v>
      </c>
      <c r="N5505" s="6">
        <f>INDEX('ROA2'!$D$2:$AQ$224,MATCH(A5505,'ROA2'!$B$2:$B$224,0),MATCH(G5505,'ROA2'!$D$1:$AQ$1,0))</f>
        <v>6.0573220252990696</v>
      </c>
      <c r="O5505" s="6">
        <v>9888.7997439999999</v>
      </c>
      <c r="P5505" s="28">
        <v>9.1030050065430616E-5</v>
      </c>
    </row>
    <row r="5506" spans="1:16" x14ac:dyDescent="0.3">
      <c r="A5506" t="s">
        <v>608</v>
      </c>
      <c r="B5506" t="e">
        <f>VLOOKUP(A5506,Sheet3!L:L,1,FALSE)</f>
        <v>#N/A</v>
      </c>
      <c r="C5506" t="str">
        <f>VLOOKUP(A5506,'ALL - prices'!B:C,2,FALSE)</f>
        <v>Quebecor Inc</v>
      </c>
      <c r="D5506" t="str">
        <f>VLOOKUP(A5506,'ALL - prices'!B:I,8,FALSE)</f>
        <v>Communication Services</v>
      </c>
      <c r="E5506">
        <v>2021</v>
      </c>
      <c r="F5506" t="s">
        <v>679</v>
      </c>
      <c r="G5506" t="str">
        <f t="shared" si="399"/>
        <v>2021-Q1</v>
      </c>
      <c r="H5506" s="4">
        <f>INDEX('ALL - prices'!$J$3:$DY$219,MATCH('COMBINED DATA'!A5506,'ALL - prices'!$B$3:$B$219,0),MATCH('COMBINED DATA'!G5506,'ALL - prices'!$J$1:$DY$1,0))</f>
        <v>28.1082</v>
      </c>
      <c r="I5506" s="14">
        <f t="shared" si="402"/>
        <v>1.3739140908974876</v>
      </c>
      <c r="J5506" s="15">
        <f>INDEX(MarketCap2!$E$2:$AR$224,MATCH(A5506,MarketCap2!$B$2:$B$224,0),MATCH(G5506,MarketCap2!$E$1:$AR$1,0))</f>
        <v>8444211712</v>
      </c>
      <c r="K5506">
        <f t="shared" si="400"/>
        <v>22.856747039095676</v>
      </c>
      <c r="L5506">
        <f>INDEX('PB2'!$D$2:$AQ$224,MATCH(A5506,'PB2'!$B$2:$B$224,0),MATCH(G5506,'PB2'!$D$1:$AQ$1,0))</f>
        <v>6.8814940452575701</v>
      </c>
      <c r="M5506" s="16">
        <f t="shared" si="401"/>
        <v>0.14531728043696515</v>
      </c>
      <c r="N5506" s="6">
        <f>INDEX('ROA2'!$D$2:$AQ$224,MATCH(A5506,'ROA2'!$B$2:$B$224,0),MATCH(G5506,'ROA2'!$D$1:$AQ$1,0))</f>
        <v>6.1998720169067401</v>
      </c>
      <c r="O5506" s="6">
        <v>9861.6002559999997</v>
      </c>
      <c r="P5506" s="28">
        <v>-2.7505348175852597E-3</v>
      </c>
    </row>
    <row r="5507" spans="1:16" x14ac:dyDescent="0.3">
      <c r="A5507" t="s">
        <v>608</v>
      </c>
      <c r="B5507" t="e">
        <f>VLOOKUP(A5507,Sheet3!L:L,1,FALSE)</f>
        <v>#N/A</v>
      </c>
      <c r="C5507" t="str">
        <f>VLOOKUP(A5507,'ALL - prices'!B:C,2,FALSE)</f>
        <v>Quebecor Inc</v>
      </c>
      <c r="D5507" t="str">
        <f>VLOOKUP(A5507,'ALL - prices'!B:I,8,FALSE)</f>
        <v>Communication Services</v>
      </c>
      <c r="E5507">
        <v>2021</v>
      </c>
      <c r="F5507" t="s">
        <v>680</v>
      </c>
      <c r="G5507" t="str">
        <f t="shared" si="399"/>
        <v>2021-Q2</v>
      </c>
      <c r="H5507" s="4">
        <f>INDEX('ALL - prices'!$J$3:$DY$219,MATCH('COMBINED DATA'!A5507,'ALL - prices'!$B$3:$B$219,0),MATCH('COMBINED DATA'!G5507,'ALL - prices'!$J$1:$DY$1,0))</f>
        <v>27.772300000000001</v>
      </c>
      <c r="I5507" s="14">
        <f t="shared" si="402"/>
        <v>0.95483995343024264</v>
      </c>
      <c r="J5507" s="15">
        <f>INDEX(MarketCap2!$E$2:$AR$224,MATCH(A5507,MarketCap2!$B$2:$B$224,0),MATCH(G5507,MarketCap2!$E$1:$AR$1,0))</f>
        <v>8083056128</v>
      </c>
      <c r="K5507">
        <f t="shared" si="400"/>
        <v>22.813035871630461</v>
      </c>
      <c r="L5507">
        <f>INDEX('PB2'!$D$2:$AQ$224,MATCH(A5507,'PB2'!$B$2:$B$224,0),MATCH(G5507,'PB2'!$D$1:$AQ$1,0))</f>
        <v>6.6895442008972203</v>
      </c>
      <c r="M5507" s="16">
        <f t="shared" si="401"/>
        <v>0.14948701585167451</v>
      </c>
      <c r="N5507" s="6">
        <f>INDEX('ROA2'!$D$2:$AQ$224,MATCH(A5507,'ROA2'!$B$2:$B$224,0),MATCH(G5507,'ROA2'!$D$1:$AQ$1,0))</f>
        <v>5.7502322196960396</v>
      </c>
      <c r="O5507" s="6">
        <v>10690.899968</v>
      </c>
      <c r="P5507" s="28">
        <v>8.4093827621479295E-2</v>
      </c>
    </row>
    <row r="5508" spans="1:16" x14ac:dyDescent="0.3">
      <c r="A5508" t="s">
        <v>608</v>
      </c>
      <c r="B5508" t="e">
        <f>VLOOKUP(A5508,Sheet3!L:L,1,FALSE)</f>
        <v>#N/A</v>
      </c>
      <c r="C5508" t="str">
        <f>VLOOKUP(A5508,'ALL - prices'!B:C,2,FALSE)</f>
        <v>Quebecor Inc</v>
      </c>
      <c r="D5508" t="str">
        <f>VLOOKUP(A5508,'ALL - prices'!B:I,8,FALSE)</f>
        <v>Communication Services</v>
      </c>
      <c r="E5508">
        <v>2021</v>
      </c>
      <c r="F5508" t="s">
        <v>681</v>
      </c>
      <c r="G5508" t="str">
        <f t="shared" si="399"/>
        <v>2021-Q3</v>
      </c>
      <c r="H5508" s="4">
        <f>INDEX('ALL - prices'!$J$3:$DY$219,MATCH('COMBINED DATA'!A5508,'ALL - prices'!$B$3:$B$219,0),MATCH('COMBINED DATA'!G5508,'ALL - prices'!$J$1:$DY$1,0))</f>
        <v>25.946400000000001</v>
      </c>
      <c r="I5508" s="14">
        <f t="shared" si="402"/>
        <v>1.3527146212955143</v>
      </c>
      <c r="J5508" s="15">
        <f>INDEX(MarketCap2!$E$2:$AR$224,MATCH(A5508,MarketCap2!$B$2:$B$224,0),MATCH(G5508,MarketCap2!$E$1:$AR$1,0))</f>
        <v>7405495296</v>
      </c>
      <c r="K5508">
        <f t="shared" si="400"/>
        <v>22.725488169127534</v>
      </c>
      <c r="L5508">
        <f>INDEX('PB2'!$D$2:$AQ$224,MATCH(A5508,'PB2'!$B$2:$B$224,0),MATCH(G5508,'PB2'!$D$1:$AQ$1,0))</f>
        <v>5.8807191848754901</v>
      </c>
      <c r="M5508" s="16">
        <f t="shared" si="401"/>
        <v>0.17004722867432287</v>
      </c>
      <c r="N5508" s="6">
        <f>INDEX('ROA2'!$D$2:$AQ$224,MATCH(A5508,'ROA2'!$B$2:$B$224,0),MATCH(G5508,'ROA2'!$D$1:$AQ$1,0))</f>
        <v>4.9864940643310502</v>
      </c>
      <c r="O5508" s="6">
        <v>11991.199744</v>
      </c>
      <c r="P5508" s="28">
        <v>0.12162678351607975</v>
      </c>
    </row>
    <row r="5509" spans="1:16" x14ac:dyDescent="0.3">
      <c r="A5509" t="s">
        <v>608</v>
      </c>
      <c r="B5509" t="e">
        <f>VLOOKUP(A5509,Sheet3!L:L,1,FALSE)</f>
        <v>#N/A</v>
      </c>
      <c r="C5509" t="str">
        <f>VLOOKUP(A5509,'ALL - prices'!B:C,2,FALSE)</f>
        <v>Quebecor Inc</v>
      </c>
      <c r="D5509" t="str">
        <f>VLOOKUP(A5509,'ALL - prices'!B:I,8,FALSE)</f>
        <v>Communication Services</v>
      </c>
      <c r="E5509">
        <v>2021</v>
      </c>
      <c r="F5509" t="s">
        <v>682</v>
      </c>
      <c r="G5509" t="str">
        <f t="shared" si="399"/>
        <v>2021-Q4</v>
      </c>
      <c r="H5509" s="4">
        <f>INDEX('ALL - prices'!$J$3:$DY$219,MATCH('COMBINED DATA'!A5509,'ALL - prices'!$B$3:$B$219,0),MATCH('COMBINED DATA'!G5509,'ALL - prices'!$J$1:$DY$1,0))</f>
        <v>24.430499999999999</v>
      </c>
      <c r="I5509" s="14">
        <f t="shared" si="402"/>
        <v>1.9610077772665777</v>
      </c>
      <c r="J5509" s="15">
        <f>INDEX(MarketCap2!$E$2:$AR$224,MATCH(A5509,MarketCap2!$B$2:$B$224,0),MATCH(G5509,MarketCap2!$E$1:$AR$1,0))</f>
        <v>6865445376</v>
      </c>
      <c r="K5509">
        <f t="shared" si="400"/>
        <v>22.649766750391173</v>
      </c>
      <c r="L5509">
        <f>INDEX('PB2'!$D$2:$AQ$224,MATCH(A5509,'PB2'!$B$2:$B$224,0),MATCH(G5509,'PB2'!$D$1:$AQ$1,0))</f>
        <v>5.4402699470520002</v>
      </c>
      <c r="M5509" s="16">
        <f t="shared" si="401"/>
        <v>0.18381440805927007</v>
      </c>
      <c r="N5509" s="6">
        <f>INDEX('ROA2'!$D$2:$AQ$224,MATCH(A5509,'ROA2'!$B$2:$B$224,0),MATCH(G5509,'ROA2'!$D$1:$AQ$1,0))</f>
        <v>5.6574029922485396</v>
      </c>
      <c r="O5509" s="6">
        <v>10533.999615999999</v>
      </c>
      <c r="P5509" s="28">
        <v>-0.12152246306539387</v>
      </c>
    </row>
    <row r="5510" spans="1:16" x14ac:dyDescent="0.3">
      <c r="A5510" t="s">
        <v>608</v>
      </c>
      <c r="B5510" t="e">
        <f>VLOOKUP(A5510,Sheet3!L:L,1,FALSE)</f>
        <v>#N/A</v>
      </c>
      <c r="C5510" t="str">
        <f>VLOOKUP(A5510,'ALL - prices'!B:C,2,FALSE)</f>
        <v>Quebecor Inc</v>
      </c>
      <c r="D5510" t="str">
        <f>VLOOKUP(A5510,'ALL - prices'!B:I,8,FALSE)</f>
        <v>Communication Services</v>
      </c>
      <c r="E5510">
        <v>2022</v>
      </c>
      <c r="F5510" t="s">
        <v>679</v>
      </c>
      <c r="G5510" t="str">
        <f t="shared" si="399"/>
        <v>2022-Q1</v>
      </c>
      <c r="H5510" s="4">
        <f>INDEX('ALL - prices'!$J$3:$DY$219,MATCH('COMBINED DATA'!A5510,'ALL - prices'!$B$3:$B$219,0),MATCH('COMBINED DATA'!G5510,'ALL - prices'!$J$1:$DY$1,0))</f>
        <v>25.759699999999999</v>
      </c>
      <c r="I5510" s="14">
        <f t="shared" si="402"/>
        <v>3.3614476260236543</v>
      </c>
      <c r="J5510" s="15">
        <f>INDEX(MarketCap2!$E$2:$AR$224,MATCH(A5510,MarketCap2!$B$2:$B$224,0),MATCH(G5510,MarketCap2!$E$1:$AR$1,0))</f>
        <v>7145271296</v>
      </c>
      <c r="K5510">
        <f t="shared" si="400"/>
        <v>22.689716617656384</v>
      </c>
      <c r="L5510">
        <f>INDEX('PB2'!$D$2:$AQ$224,MATCH(A5510,'PB2'!$B$2:$B$224,0),MATCH(G5510,'PB2'!$D$1:$AQ$1,0))</f>
        <v>5.3160839080810502</v>
      </c>
      <c r="M5510" s="16">
        <f t="shared" si="401"/>
        <v>0.18810839281146158</v>
      </c>
      <c r="N5510" s="6">
        <f>INDEX('ROA2'!$D$2:$AQ$224,MATCH(A5510,'ROA2'!$B$2:$B$224,0),MATCH(G5510,'ROA2'!$D$1:$AQ$1,0))</f>
        <v>5.6088361740112296</v>
      </c>
      <c r="O5510" s="6">
        <v>10762.999808</v>
      </c>
      <c r="P5510" s="28">
        <v>2.1739149453942921E-2</v>
      </c>
    </row>
    <row r="5511" spans="1:16" x14ac:dyDescent="0.3">
      <c r="A5511" t="s">
        <v>608</v>
      </c>
      <c r="B5511" t="e">
        <f>VLOOKUP(A5511,Sheet3!L:L,1,FALSE)</f>
        <v>#N/A</v>
      </c>
      <c r="C5511" t="str">
        <f>VLOOKUP(A5511,'ALL - prices'!B:C,2,FALSE)</f>
        <v>Quebecor Inc</v>
      </c>
      <c r="D5511" t="str">
        <f>VLOOKUP(A5511,'ALL - prices'!B:I,8,FALSE)</f>
        <v>Communication Services</v>
      </c>
      <c r="E5511">
        <v>2022</v>
      </c>
      <c r="F5511" t="s">
        <v>680</v>
      </c>
      <c r="G5511" t="str">
        <f t="shared" si="399"/>
        <v>2022-Q2</v>
      </c>
      <c r="H5511" s="4">
        <f>INDEX('ALL - prices'!$J$3:$DY$219,MATCH('COMBINED DATA'!A5511,'ALL - prices'!$B$3:$B$219,0),MATCH('COMBINED DATA'!G5511,'ALL - prices'!$J$1:$DY$1,0))</f>
        <v>24.027999999999999</v>
      </c>
      <c r="I5511" s="14">
        <f t="shared" si="402"/>
        <v>3.5050208971083769</v>
      </c>
      <c r="J5511" s="15">
        <f>INDEX(MarketCap2!$E$2:$AR$224,MATCH(A5511,MarketCap2!$B$2:$B$224,0),MATCH(G5511,MarketCap2!$E$1:$AR$1,0))</f>
        <v>6724156928</v>
      </c>
      <c r="K5511">
        <f t="shared" si="400"/>
        <v>22.628972390709436</v>
      </c>
      <c r="L5511">
        <f>INDEX('PB2'!$D$2:$AQ$224,MATCH(A5511,'PB2'!$B$2:$B$224,0),MATCH(G5511,'PB2'!$D$1:$AQ$1,0))</f>
        <v>4.6082887649536097</v>
      </c>
      <c r="M5511" s="16">
        <f t="shared" si="401"/>
        <v>0.21700029034748797</v>
      </c>
      <c r="N5511" s="6">
        <f>INDEX('ROA2'!$D$2:$AQ$224,MATCH(A5511,'ROA2'!$B$2:$B$224,0),MATCH(G5511,'ROA2'!$D$1:$AQ$1,0))</f>
        <v>5.4313888549804696</v>
      </c>
      <c r="O5511" s="6">
        <v>10611.2</v>
      </c>
      <c r="P5511" s="28">
        <v>-1.4103856797169958E-2</v>
      </c>
    </row>
    <row r="5512" spans="1:16" x14ac:dyDescent="0.3">
      <c r="A5512" t="s">
        <v>608</v>
      </c>
      <c r="B5512" t="e">
        <f>VLOOKUP(A5512,Sheet3!L:L,1,FALSE)</f>
        <v>#N/A</v>
      </c>
      <c r="C5512" t="str">
        <f>VLOOKUP(A5512,'ALL - prices'!B:C,2,FALSE)</f>
        <v>Quebecor Inc</v>
      </c>
      <c r="D5512" t="str">
        <f>VLOOKUP(A5512,'ALL - prices'!B:I,8,FALSE)</f>
        <v>Communication Services</v>
      </c>
      <c r="E5512">
        <v>2022</v>
      </c>
      <c r="F5512" t="s">
        <v>681</v>
      </c>
      <c r="G5512" t="str">
        <f t="shared" si="399"/>
        <v>2022-Q3</v>
      </c>
      <c r="H5512" s="4">
        <f>INDEX('ALL - prices'!$J$3:$DY$219,MATCH('COMBINED DATA'!A5512,'ALL - prices'!$B$3:$B$219,0),MATCH('COMBINED DATA'!G5512,'ALL - prices'!$J$1:$DY$1,0))</f>
        <v>22.474599999999999</v>
      </c>
      <c r="I5512" s="14">
        <f t="shared" si="402"/>
        <v>1.7717435449767174</v>
      </c>
      <c r="J5512" s="15">
        <f>INDEX(MarketCap2!$E$2:$AR$224,MATCH(A5512,MarketCap2!$B$2:$B$224,0),MATCH(G5512,MarketCap2!$E$1:$AR$1,0))</f>
        <v>5957766656</v>
      </c>
      <c r="K5512">
        <f t="shared" si="400"/>
        <v>22.507961525650131</v>
      </c>
      <c r="L5512">
        <f>INDEX('PB2'!$D$2:$AQ$224,MATCH(A5512,'PB2'!$B$2:$B$224,0),MATCH(G5512,'PB2'!$D$1:$AQ$1,0))</f>
        <v>4.2845969200134304</v>
      </c>
      <c r="M5512" s="16">
        <f t="shared" si="401"/>
        <v>0.23339418355294561</v>
      </c>
      <c r="N5512" s="6">
        <f>INDEX('ROA2'!$D$2:$AQ$224,MATCH(A5512,'ROA2'!$B$2:$B$224,0),MATCH(G5512,'ROA2'!$D$1:$AQ$1,0))</f>
        <v>5.4045228958129901</v>
      </c>
      <c r="O5512" s="6">
        <v>10671.299584</v>
      </c>
      <c r="P5512" s="28">
        <v>5.6637876960192622E-3</v>
      </c>
    </row>
    <row r="5513" spans="1:16" x14ac:dyDescent="0.3">
      <c r="A5513" t="s">
        <v>608</v>
      </c>
      <c r="B5513" t="e">
        <f>VLOOKUP(A5513,Sheet3!L:L,1,FALSE)</f>
        <v>#N/A</v>
      </c>
      <c r="C5513" t="str">
        <f>VLOOKUP(A5513,'ALL - prices'!B:C,2,FALSE)</f>
        <v>Quebecor Inc</v>
      </c>
      <c r="D5513" t="str">
        <f>VLOOKUP(A5513,'ALL - prices'!B:I,8,FALSE)</f>
        <v>Communication Services</v>
      </c>
      <c r="E5513">
        <v>2022</v>
      </c>
      <c r="F5513" t="s">
        <v>682</v>
      </c>
      <c r="G5513" t="str">
        <f t="shared" si="399"/>
        <v>2022-Q4</v>
      </c>
      <c r="H5513" s="4">
        <f>INDEX('ALL - prices'!$J$3:$DY$219,MATCH('COMBINED DATA'!A5513,'ALL - prices'!$B$3:$B$219,0),MATCH('COMBINED DATA'!G5513,'ALL - prices'!$J$1:$DY$1,0))</f>
        <v>26.947600000000001</v>
      </c>
      <c r="I5513" s="14">
        <f t="shared" si="402"/>
        <v>1.5137500506468473</v>
      </c>
      <c r="J5513" s="15">
        <f>INDEX(MarketCap2!$E$2:$AR$224,MATCH(A5513,MarketCap2!$B$2:$B$224,0),MATCH(G5513,MarketCap2!$E$1:$AR$1,0))</f>
        <v>6978119168</v>
      </c>
      <c r="K5513">
        <f t="shared" si="400"/>
        <v>22.666045257237858</v>
      </c>
      <c r="L5513">
        <f>INDEX('PB2'!$D$2:$AQ$224,MATCH(A5513,'PB2'!$B$2:$B$224,0),MATCH(G5513,'PB2'!$D$1:$AQ$1,0))</f>
        <v>5.1383409500122097</v>
      </c>
      <c r="M5513" s="16">
        <f t="shared" si="401"/>
        <v>0.19461534563945659</v>
      </c>
      <c r="N5513" s="6">
        <f>INDEX('ROA2'!$D$2:$AQ$224,MATCH(A5513,'ROA2'!$B$2:$B$224,0),MATCH(G5513,'ROA2'!$D$1:$AQ$1,0))</f>
        <v>5.7784872055053702</v>
      </c>
      <c r="O5513" s="6">
        <v>10845.299712</v>
      </c>
      <c r="P5513" s="28">
        <v>1.6305429964770791E-2</v>
      </c>
    </row>
    <row r="5514" spans="1:16" x14ac:dyDescent="0.3">
      <c r="A5514" t="s">
        <v>608</v>
      </c>
      <c r="B5514" t="e">
        <f>VLOOKUP(A5514,Sheet3!L:L,1,FALSE)</f>
        <v>#N/A</v>
      </c>
      <c r="C5514" t="str">
        <f>VLOOKUP(A5514,'ALL - prices'!B:C,2,FALSE)</f>
        <v>Quebecor Inc</v>
      </c>
      <c r="D5514" t="str">
        <f>VLOOKUP(A5514,'ALL - prices'!B:I,8,FALSE)</f>
        <v>Communication Services</v>
      </c>
      <c r="E5514">
        <v>2023</v>
      </c>
      <c r="F5514" t="s">
        <v>679</v>
      </c>
      <c r="G5514" t="str">
        <f t="shared" ref="G5514:G5561" si="403">E5514&amp;"-"&amp;F5514</f>
        <v>2023-Q1</v>
      </c>
      <c r="H5514" s="4">
        <f>INDEX('ALL - prices'!$J$3:$DY$219,MATCH('COMBINED DATA'!A5514,'ALL - prices'!$B$3:$B$219,0),MATCH('COMBINED DATA'!G5514,'ALL - prices'!$J$1:$DY$1,0))</f>
        <v>30.090900000000001</v>
      </c>
      <c r="I5514" s="14">
        <f t="shared" si="402"/>
        <v>1.3498958858000856</v>
      </c>
      <c r="J5514" s="15">
        <f>INDEX(MarketCap2!$E$2:$AR$224,MATCH(A5514,MarketCap2!$B$2:$B$224,0),MATCH(G5514,MarketCap2!$E$1:$AR$1,0))</f>
        <v>7716344320</v>
      </c>
      <c r="K5514">
        <f t="shared" ref="K5514:K5561" si="404">LN(J5514)</f>
        <v>22.76660655515186</v>
      </c>
      <c r="L5514">
        <f>INDEX('PB2'!$D$2:$AQ$224,MATCH(A5514,'PB2'!$B$2:$B$224,0),MATCH(G5514,'PB2'!$D$1:$AQ$1,0))</f>
        <v>5.4400157928466797</v>
      </c>
      <c r="M5514" s="16">
        <f t="shared" ref="M5514:M5561" si="405">1/L5514</f>
        <v>0.18382299575581099</v>
      </c>
      <c r="N5514" s="6">
        <f>INDEX('ROA2'!$D$2:$AQ$224,MATCH(A5514,'ROA2'!$B$2:$B$224,0),MATCH(G5514,'ROA2'!$D$1:$AQ$1,0))</f>
        <v>5.6077389717102104</v>
      </c>
      <c r="O5514" s="6">
        <v>10625.30048</v>
      </c>
      <c r="P5514" s="28">
        <v>-2.0285214594537904E-2</v>
      </c>
    </row>
    <row r="5515" spans="1:16" x14ac:dyDescent="0.3">
      <c r="A5515" t="s">
        <v>608</v>
      </c>
      <c r="B5515" t="e">
        <f>VLOOKUP(A5515,Sheet3!L:L,1,FALSE)</f>
        <v>#N/A</v>
      </c>
      <c r="C5515" t="str">
        <f>VLOOKUP(A5515,'ALL - prices'!B:C,2,FALSE)</f>
        <v>Quebecor Inc</v>
      </c>
      <c r="D5515" t="str">
        <f>VLOOKUP(A5515,'ALL - prices'!B:I,8,FALSE)</f>
        <v>Communication Services</v>
      </c>
      <c r="E5515">
        <v>2023</v>
      </c>
      <c r="F5515" t="s">
        <v>680</v>
      </c>
      <c r="G5515" t="str">
        <f t="shared" si="403"/>
        <v>2023-Q2</v>
      </c>
      <c r="H5515" s="4">
        <f>INDEX('ALL - prices'!$J$3:$DY$219,MATCH('COMBINED DATA'!A5515,'ALL - prices'!$B$3:$B$219,0),MATCH('COMBINED DATA'!G5515,'ALL - prices'!$J$1:$DY$1,0))</f>
        <v>29.678599999999999</v>
      </c>
      <c r="I5515" s="14">
        <f t="shared" si="402"/>
        <v>1.0628901072077013</v>
      </c>
      <c r="J5515" s="15">
        <f>INDEX(MarketCap2!$E$2:$AR$224,MATCH(A5515,MarketCap2!$B$2:$B$224,0),MATCH(G5515,MarketCap2!$E$1:$AR$1,0))</f>
        <v>7577779200</v>
      </c>
      <c r="K5515">
        <f t="shared" si="404"/>
        <v>22.748486012142877</v>
      </c>
      <c r="L5515">
        <f>INDEX('PB2'!$D$2:$AQ$224,MATCH(A5515,'PB2'!$B$2:$B$224,0),MATCH(G5515,'PB2'!$D$1:$AQ$1,0))</f>
        <v>4.9355649948120099</v>
      </c>
      <c r="M5515" s="16">
        <f t="shared" si="405"/>
        <v>0.2026110487960637</v>
      </c>
      <c r="N5515" s="6">
        <f>INDEX('ROA2'!$D$2:$AQ$224,MATCH(A5515,'ROA2'!$B$2:$B$224,0),MATCH(G5515,'ROA2'!$D$1:$AQ$1,0))</f>
        <v>5.76320123672485</v>
      </c>
      <c r="O5515" s="6">
        <v>10182.800384</v>
      </c>
      <c r="P5515" s="28">
        <v>-4.1645890093453597E-2</v>
      </c>
    </row>
    <row r="5516" spans="1:16" x14ac:dyDescent="0.3">
      <c r="A5516" t="s">
        <v>608</v>
      </c>
      <c r="B5516" t="e">
        <f>VLOOKUP(A5516,Sheet3!L:L,1,FALSE)</f>
        <v>#N/A</v>
      </c>
      <c r="C5516" t="str">
        <f>VLOOKUP(A5516,'ALL - prices'!B:C,2,FALSE)</f>
        <v>Quebecor Inc</v>
      </c>
      <c r="D5516" t="str">
        <f>VLOOKUP(A5516,'ALL - prices'!B:I,8,FALSE)</f>
        <v>Communication Services</v>
      </c>
      <c r="E5516">
        <v>2023</v>
      </c>
      <c r="F5516" t="s">
        <v>681</v>
      </c>
      <c r="G5516" t="str">
        <f t="shared" si="403"/>
        <v>2023-Q3</v>
      </c>
      <c r="H5516" s="4">
        <f>INDEX('ALL - prices'!$J$3:$DY$219,MATCH('COMBINED DATA'!A5516,'ALL - prices'!$B$3:$B$219,0),MATCH('COMBINED DATA'!G5516,'ALL - prices'!$J$1:$DY$1,0))</f>
        <v>26.720600000000001</v>
      </c>
      <c r="I5516" s="14">
        <f t="shared" si="402"/>
        <v>2.9343337419534734</v>
      </c>
      <c r="J5516" s="15">
        <f>INDEX(MarketCap2!$E$2:$AR$224,MATCH(A5516,MarketCap2!$B$2:$B$224,0),MATCH(G5516,MarketCap2!$E$1:$AR$1,0))</f>
        <v>6789165568</v>
      </c>
      <c r="K5516">
        <f t="shared" si="404"/>
        <v>22.638593879654508</v>
      </c>
      <c r="L5516">
        <f>INDEX('PB2'!$D$2:$AQ$224,MATCH(A5516,'PB2'!$B$2:$B$224,0),MATCH(G5516,'PB2'!$D$1:$AQ$1,0))</f>
        <v>4.0100121498107901</v>
      </c>
      <c r="M5516" s="16">
        <f t="shared" si="405"/>
        <v>0.24937580302523132</v>
      </c>
      <c r="N5516" s="6">
        <f>INDEX('ROA2'!$D$2:$AQ$224,MATCH(A5516,'ROA2'!$B$2:$B$224,0),MATCH(G5516,'ROA2'!$D$1:$AQ$1,0))</f>
        <v>5.2851982116699201</v>
      </c>
      <c r="O5516" s="6">
        <v>12635.29984</v>
      </c>
      <c r="P5516" s="28">
        <v>0.24084724864621285</v>
      </c>
    </row>
    <row r="5517" spans="1:16" x14ac:dyDescent="0.3">
      <c r="A5517" t="s">
        <v>608</v>
      </c>
      <c r="B5517" t="e">
        <f>VLOOKUP(A5517,Sheet3!L:L,1,FALSE)</f>
        <v>#N/A</v>
      </c>
      <c r="C5517" t="str">
        <f>VLOOKUP(A5517,'ALL - prices'!B:C,2,FALSE)</f>
        <v>Quebecor Inc</v>
      </c>
      <c r="D5517" t="str">
        <f>VLOOKUP(A5517,'ALL - prices'!B:I,8,FALSE)</f>
        <v>Communication Services</v>
      </c>
      <c r="E5517">
        <v>2023</v>
      </c>
      <c r="F5517" t="s">
        <v>682</v>
      </c>
      <c r="G5517" t="str">
        <f t="shared" si="403"/>
        <v>2023-Q4</v>
      </c>
      <c r="H5517" s="4">
        <f>INDEX('ALL - prices'!$J$3:$DY$219,MATCH('COMBINED DATA'!A5517,'ALL - prices'!$B$3:$B$219,0),MATCH('COMBINED DATA'!G5517,'ALL - prices'!$J$1:$DY$1,0))</f>
        <v>29.2212</v>
      </c>
      <c r="I5517" s="14">
        <f t="shared" si="402"/>
        <v>2.9534134233403</v>
      </c>
      <c r="J5517" s="15">
        <f>INDEX(MarketCap2!$E$2:$AR$224,MATCH(A5517,MarketCap2!$B$2:$B$224,0),MATCH(G5517,MarketCap2!$E$1:$AR$1,0))</f>
        <v>7392835072</v>
      </c>
      <c r="K5517">
        <f t="shared" si="404"/>
        <v>22.72377713460217</v>
      </c>
      <c r="L5517">
        <f>INDEX('PB2'!$D$2:$AQ$224,MATCH(A5517,'PB2'!$B$2:$B$224,0),MATCH(G5517,'PB2'!$D$1:$AQ$1,0))</f>
        <v>4.2103738784790004</v>
      </c>
      <c r="M5517" s="16">
        <f t="shared" si="405"/>
        <v>0.23750859872835106</v>
      </c>
      <c r="N5517" s="6">
        <f>INDEX('ROA2'!$D$2:$AQ$224,MATCH(A5517,'ROA2'!$B$2:$B$224,0),MATCH(G5517,'ROA2'!$D$1:$AQ$1,0))</f>
        <v>5.4950242042541504</v>
      </c>
      <c r="O5517" s="6">
        <v>12696.000512000001</v>
      </c>
      <c r="P5517" s="28">
        <v>4.8040547330613134E-3</v>
      </c>
    </row>
    <row r="5518" spans="1:16" x14ac:dyDescent="0.3">
      <c r="A5518" t="s">
        <v>608</v>
      </c>
      <c r="B5518" t="e">
        <f>VLOOKUP(A5518,Sheet3!L:L,1,FALSE)</f>
        <v>#N/A</v>
      </c>
      <c r="C5518" t="str">
        <f>VLOOKUP(A5518,'ALL - prices'!B:C,2,FALSE)</f>
        <v>Quebecor Inc</v>
      </c>
      <c r="D5518" t="str">
        <f>VLOOKUP(A5518,'ALL - prices'!B:I,8,FALSE)</f>
        <v>Communication Services</v>
      </c>
      <c r="E5518" s="18">
        <v>2024</v>
      </c>
      <c r="F5518" t="s">
        <v>679</v>
      </c>
      <c r="G5518" t="str">
        <f t="shared" si="403"/>
        <v>2024-Q1</v>
      </c>
      <c r="H5518" s="4">
        <f>INDEX('ALL - prices'!$J$3:$DY$219,MATCH('COMBINED DATA'!A5518,'ALL - prices'!$B$3:$B$219,0),MATCH('COMBINED DATA'!G5518,'ALL - prices'!$J$1:$DY$1,0))</f>
        <v>27.813500000000001</v>
      </c>
      <c r="I5518" s="14" t="s">
        <v>769</v>
      </c>
      <c r="J5518" s="15">
        <f>INDEX(MarketCap2!$E$2:$AR$224,MATCH(A5518,MarketCap2!$B$2:$B$224,0),MATCH(G5518,MarketCap2!$E$1:$AR$1,0))</f>
        <v>6862562816</v>
      </c>
      <c r="K5518">
        <f t="shared" si="404"/>
        <v>22.649346797255649</v>
      </c>
      <c r="L5518">
        <f>INDEX('PB2'!$D$2:$AQ$224,MATCH(A5518,'PB2'!$B$2:$B$224,0),MATCH(G5518,'PB2'!$D$1:$AQ$1,0))</f>
        <v>3.66518211364746</v>
      </c>
      <c r="M5518" s="16">
        <f t="shared" si="405"/>
        <v>0.27283773875149553</v>
      </c>
      <c r="N5518" s="6">
        <f>INDEX('ROA2'!$D$2:$AQ$224,MATCH(A5518,'ROA2'!$B$2:$B$224,0),MATCH(G5518,'ROA2'!$D$1:$AQ$1,0))</f>
        <v>5.5677762031555202</v>
      </c>
      <c r="O5518" s="6">
        <v>12741.300224000001</v>
      </c>
      <c r="P5518" s="28">
        <v>3.5680301018563786E-3</v>
      </c>
    </row>
    <row r="5519" spans="1:16" x14ac:dyDescent="0.3">
      <c r="A5519" t="s">
        <v>608</v>
      </c>
      <c r="B5519" t="e">
        <f>VLOOKUP(A5519,Sheet3!L:L,1,FALSE)</f>
        <v>#N/A</v>
      </c>
      <c r="C5519" t="str">
        <f>VLOOKUP(A5519,'ALL - prices'!B:C,2,FALSE)</f>
        <v>Quebecor Inc</v>
      </c>
      <c r="D5519" t="str">
        <f>VLOOKUP(A5519,'ALL - prices'!B:I,8,FALSE)</f>
        <v>Communication Services</v>
      </c>
      <c r="E5519" s="18">
        <v>2024</v>
      </c>
      <c r="F5519" t="s">
        <v>680</v>
      </c>
      <c r="G5519" t="str">
        <f t="shared" si="403"/>
        <v>2024-Q2</v>
      </c>
      <c r="H5519" s="4">
        <f>INDEX('ALL - prices'!$J$3:$DY$219,MATCH('COMBINED DATA'!A5519,'ALL - prices'!$B$3:$B$219,0),MATCH('COMBINED DATA'!G5519,'ALL - prices'!$J$1:$DY$1,0))</f>
        <v>27.345500000000001</v>
      </c>
      <c r="I5519" s="14" t="s">
        <v>769</v>
      </c>
      <c r="J5519" s="15">
        <f>INDEX(MarketCap2!$E$2:$AR$224,MATCH(A5519,MarketCap2!$B$2:$B$224,0),MATCH(G5519,MarketCap2!$E$1:$AR$1,0))</f>
        <v>6683378688</v>
      </c>
      <c r="K5519">
        <f t="shared" si="404"/>
        <v>22.622889488242269</v>
      </c>
      <c r="L5519">
        <f>INDEX('PB2'!$D$2:$AQ$224,MATCH(A5519,'PB2'!$B$2:$B$224,0),MATCH(G5519,'PB2'!$D$1:$AQ$1,0))</f>
        <v>3.2007699012756401</v>
      </c>
      <c r="M5519" s="16">
        <f t="shared" si="405"/>
        <v>0.31242483241343227</v>
      </c>
      <c r="N5519" s="6">
        <f>INDEX('ROA2'!$D$2:$AQ$224,MATCH(A5519,'ROA2'!$B$2:$B$224,0),MATCH(G5519,'ROA2'!$D$1:$AQ$1,0))</f>
        <v>6.1075339317321804</v>
      </c>
      <c r="O5519" s="6">
        <v>12831.399936</v>
      </c>
      <c r="P5519" s="28">
        <v>7.0714691919969049E-3</v>
      </c>
    </row>
    <row r="5520" spans="1:16" x14ac:dyDescent="0.3">
      <c r="A5520" t="s">
        <v>608</v>
      </c>
      <c r="B5520" t="e">
        <f>VLOOKUP(A5520,Sheet3!L:L,1,FALSE)</f>
        <v>#N/A</v>
      </c>
      <c r="C5520" t="str">
        <f>VLOOKUP(A5520,'ALL - prices'!B:C,2,FALSE)</f>
        <v>Quebecor Inc</v>
      </c>
      <c r="D5520" t="str">
        <f>VLOOKUP(A5520,'ALL - prices'!B:I,8,FALSE)</f>
        <v>Communication Services</v>
      </c>
      <c r="E5520" s="18">
        <v>2024</v>
      </c>
      <c r="F5520" t="s">
        <v>681</v>
      </c>
      <c r="G5520" t="str">
        <f t="shared" si="403"/>
        <v>2024-Q3</v>
      </c>
      <c r="H5520" s="4">
        <f>INDEX('ALL - prices'!$J$3:$DY$219,MATCH('COMBINED DATA'!A5520,'ALL - prices'!$B$3:$B$219,0),MATCH('COMBINED DATA'!G5520,'ALL - prices'!$J$1:$DY$1,0))</f>
        <v>33.774700000000003</v>
      </c>
      <c r="I5520" s="14" t="s">
        <v>769</v>
      </c>
      <c r="J5520" s="15">
        <f>INDEX(MarketCap2!$E$2:$AR$224,MATCH(A5520,MarketCap2!$B$2:$B$224,0),MATCH(G5520,MarketCap2!$E$1:$AR$1,0))</f>
        <v>8279824384</v>
      </c>
      <c r="K5520">
        <f t="shared" si="404"/>
        <v>22.837087595456815</v>
      </c>
      <c r="L5520">
        <f>INDEX('PB2'!$D$2:$AQ$224,MATCH(A5520,'PB2'!$B$2:$B$224,0),MATCH(G5520,'PB2'!$D$1:$AQ$1,0))</f>
        <v>3.7999119758606001</v>
      </c>
      <c r="M5520" s="16">
        <f t="shared" si="405"/>
        <v>0.26316399073258034</v>
      </c>
      <c r="N5520" s="6">
        <f>INDEX('ROA2'!$D$2:$AQ$224,MATCH(A5520,'ROA2'!$B$2:$B$224,0),MATCH(G5520,'ROA2'!$D$1:$AQ$1,0))</f>
        <v>5.7715969085693404</v>
      </c>
      <c r="O5520" s="6">
        <v>12879.299584</v>
      </c>
      <c r="P5520" s="28">
        <v>3.7330024969148092E-3</v>
      </c>
    </row>
    <row r="5521" spans="1:16" x14ac:dyDescent="0.3">
      <c r="A5521" t="s">
        <v>608</v>
      </c>
      <c r="B5521" t="e">
        <f>VLOOKUP(A5521,Sheet3!L:L,1,FALSE)</f>
        <v>#N/A</v>
      </c>
      <c r="C5521" t="str">
        <f>VLOOKUP(A5521,'ALL - prices'!B:C,2,FALSE)</f>
        <v>Quebecor Inc</v>
      </c>
      <c r="D5521" t="str">
        <f>VLOOKUP(A5521,'ALL - prices'!B:I,8,FALSE)</f>
        <v>Communication Services</v>
      </c>
      <c r="E5521" s="18">
        <v>2024</v>
      </c>
      <c r="F5521" t="s">
        <v>682</v>
      </c>
      <c r="G5521" t="str">
        <f t="shared" si="403"/>
        <v>2024-Q4</v>
      </c>
      <c r="H5521" s="4">
        <f>INDEX('ALL - prices'!$J$3:$DY$219,MATCH('COMBINED DATA'!A5521,'ALL - prices'!$B$3:$B$219,0),MATCH('COMBINED DATA'!G5521,'ALL - prices'!$J$1:$DY$1,0))</f>
        <v>30.4374</v>
      </c>
      <c r="I5521" s="14" t="s">
        <v>769</v>
      </c>
      <c r="J5521" s="15">
        <f>INDEX(MarketCap2!$E$2:$AR$224,MATCH(A5521,MarketCap2!$B$2:$B$224,0),MATCH(G5521,MarketCap2!$E$1:$AR$1,0))</f>
        <v>7338908160</v>
      </c>
      <c r="K5521">
        <f t="shared" si="404"/>
        <v>22.716455916464557</v>
      </c>
      <c r="L5521">
        <f>INDEX('PB2'!$D$2:$AQ$224,MATCH(A5521,'PB2'!$B$2:$B$224,0),MATCH(G5521,'PB2'!$D$1:$AQ$1,0))</f>
        <v>3.3898957326807402</v>
      </c>
      <c r="M5521" s="16">
        <f t="shared" si="405"/>
        <v>0.29499432397267183</v>
      </c>
      <c r="N5521" s="6">
        <f>INDEX('ROA2'!$D$2:$AQ$224,MATCH(A5521,'ROA2'!$B$2:$B$224,0),MATCH(G5521,'ROA2'!$D$1:$AQ$1,0))</f>
        <v>5.6084938049316397</v>
      </c>
      <c r="O5521" s="6">
        <v>12836.70016</v>
      </c>
      <c r="P5521" s="28">
        <v>-3.3075885627290957E-3</v>
      </c>
    </row>
    <row r="5522" spans="1:16" x14ac:dyDescent="0.3">
      <c r="A5522" t="s">
        <v>609</v>
      </c>
      <c r="B5522" t="e">
        <f>VLOOKUP(A5522,Sheet3!L:L,1,FALSE)</f>
        <v>#N/A</v>
      </c>
      <c r="C5522" t="str">
        <f>VLOOKUP(A5522,'ALL - prices'!B:C,2,FALSE)</f>
        <v>Restaurant Brands Internationa</v>
      </c>
      <c r="D5522" t="str">
        <f>VLOOKUP(A5522,'ALL - prices'!B:I,8,FALSE)</f>
        <v>Consumer Discretionary</v>
      </c>
      <c r="E5522">
        <v>2015</v>
      </c>
      <c r="F5522" t="s">
        <v>679</v>
      </c>
      <c r="G5522" t="str">
        <f t="shared" si="403"/>
        <v>2015-Q1</v>
      </c>
      <c r="H5522" s="4">
        <f>INDEX('ALL - prices'!$J$3:$DY$219,MATCH('COMBINED DATA'!A5522,'ALL - prices'!$B$3:$B$219,0),MATCH('COMBINED DATA'!G5522,'ALL - prices'!$J$1:$DY$1,0))</f>
        <v>35.579700000000003</v>
      </c>
      <c r="I5522" s="14">
        <f t="shared" ref="I5522:I5557" si="406">STDEV(H5523:H5526)</f>
        <v>1.5280360259714638</v>
      </c>
      <c r="J5522" s="15">
        <f>INDEX(MarketCap2!$E$2:$AR$224,MATCH(A5522,MarketCap2!$B$2:$B$224,0),MATCH(G5522,MarketCap2!$E$1:$AR$1,0))</f>
        <v>22685728768</v>
      </c>
      <c r="K5522">
        <f t="shared" si="404"/>
        <v>23.845001875091839</v>
      </c>
      <c r="L5522">
        <f>INDEX('PB2'!$D$2:$AQ$224,MATCH(A5522,'PB2'!$B$2:$B$224,0),MATCH(G5522,'PB2'!$D$1:$AQ$1,0))</f>
        <v>5.0721850395202601</v>
      </c>
      <c r="M5522" s="16">
        <f t="shared" si="405"/>
        <v>0.19715369061034541</v>
      </c>
      <c r="N5522" s="6" t="str">
        <f>INDEX('ROA2'!$D$2:$AQ$224,MATCH(A5522,'ROA2'!$B$2:$B$224,0),MATCH(G5522,'ROA2'!$D$1:$AQ$1,0))</f>
        <v>--</v>
      </c>
      <c r="O5522" s="6">
        <v>21343.000575999999</v>
      </c>
      <c r="P5522" s="28" t="e">
        <v>#VALUE!</v>
      </c>
    </row>
    <row r="5523" spans="1:16" x14ac:dyDescent="0.3">
      <c r="A5523" t="s">
        <v>609</v>
      </c>
      <c r="B5523" t="e">
        <f>VLOOKUP(A5523,Sheet3!L:L,1,FALSE)</f>
        <v>#N/A</v>
      </c>
      <c r="C5523" t="str">
        <f>VLOOKUP(A5523,'ALL - prices'!B:C,2,FALSE)</f>
        <v>Restaurant Brands Internationa</v>
      </c>
      <c r="D5523" t="str">
        <f>VLOOKUP(A5523,'ALL - prices'!B:I,8,FALSE)</f>
        <v>Consumer Discretionary</v>
      </c>
      <c r="E5523">
        <v>2015</v>
      </c>
      <c r="F5523" t="s">
        <v>680</v>
      </c>
      <c r="G5523" t="str">
        <f t="shared" si="403"/>
        <v>2015-Q2</v>
      </c>
      <c r="H5523" s="4">
        <f>INDEX('ALL - prices'!$J$3:$DY$219,MATCH('COMBINED DATA'!A5523,'ALL - prices'!$B$3:$B$219,0),MATCH('COMBINED DATA'!G5523,'ALL - prices'!$J$1:$DY$1,0))</f>
        <v>35.164700000000003</v>
      </c>
      <c r="I5523" s="14">
        <f t="shared" si="406"/>
        <v>1.9383821714254379</v>
      </c>
      <c r="J5523" s="15">
        <f>INDEX(MarketCap2!$E$2:$AR$224,MATCH(A5523,MarketCap2!$B$2:$B$224,0),MATCH(G5523,MarketCap2!$E$1:$AR$1,0))</f>
        <v>22371860480</v>
      </c>
      <c r="K5523">
        <f t="shared" si="404"/>
        <v>23.831069777519421</v>
      </c>
      <c r="L5523">
        <f>INDEX('PB2'!$D$2:$AQ$224,MATCH(A5523,'PB2'!$B$2:$B$224,0),MATCH(G5523,'PB2'!$D$1:$AQ$1,0))</f>
        <v>5.02563381195068</v>
      </c>
      <c r="M5523" s="16">
        <f t="shared" si="405"/>
        <v>0.19897987744790621</v>
      </c>
      <c r="N5523" s="6" t="str">
        <f>INDEX('ROA2'!$D$2:$AQ$224,MATCH(A5523,'ROA2'!$B$2:$B$224,0),MATCH(G5523,'ROA2'!$D$1:$AQ$1,0))</f>
        <v>--</v>
      </c>
      <c r="O5523" s="6">
        <v>19375.400959999999</v>
      </c>
      <c r="P5523" s="28">
        <v>-9.2189456163560557E-2</v>
      </c>
    </row>
    <row r="5524" spans="1:16" x14ac:dyDescent="0.3">
      <c r="A5524" t="s">
        <v>609</v>
      </c>
      <c r="B5524" t="e">
        <f>VLOOKUP(A5524,Sheet3!L:L,1,FALSE)</f>
        <v>#N/A</v>
      </c>
      <c r="C5524" t="str">
        <f>VLOOKUP(A5524,'ALL - prices'!B:C,2,FALSE)</f>
        <v>Restaurant Brands Internationa</v>
      </c>
      <c r="D5524" t="str">
        <f>VLOOKUP(A5524,'ALL - prices'!B:I,8,FALSE)</f>
        <v>Consumer Discretionary</v>
      </c>
      <c r="E5524">
        <v>2015</v>
      </c>
      <c r="F5524" t="s">
        <v>681</v>
      </c>
      <c r="G5524" t="str">
        <f t="shared" si="403"/>
        <v>2015-Q3</v>
      </c>
      <c r="H5524" s="4">
        <f>INDEX('ALL - prices'!$J$3:$DY$219,MATCH('COMBINED DATA'!A5524,'ALL - prices'!$B$3:$B$219,0),MATCH('COMBINED DATA'!G5524,'ALL - prices'!$J$1:$DY$1,0))</f>
        <v>35.403700000000001</v>
      </c>
      <c r="I5524" s="14">
        <f t="shared" si="406"/>
        <v>2.7951405188290614</v>
      </c>
      <c r="J5524" s="15">
        <f>INDEX(MarketCap2!$E$2:$AR$224,MATCH(A5524,MarketCap2!$B$2:$B$224,0),MATCH(G5524,MarketCap2!$E$1:$AR$1,0))</f>
        <v>22456436736</v>
      </c>
      <c r="K5524">
        <f t="shared" si="404"/>
        <v>23.834843124338427</v>
      </c>
      <c r="L5524">
        <f>INDEX('PB2'!$D$2:$AQ$224,MATCH(A5524,'PB2'!$B$2:$B$224,0),MATCH(G5524,'PB2'!$D$1:$AQ$1,0))</f>
        <v>4.9915218353271502</v>
      </c>
      <c r="M5524" s="16">
        <f t="shared" si="405"/>
        <v>0.20033970259782682</v>
      </c>
      <c r="N5524" s="6" t="str">
        <f>INDEX('ROA2'!$D$2:$AQ$224,MATCH(A5524,'ROA2'!$B$2:$B$224,0),MATCH(G5524,'ROA2'!$D$1:$AQ$1,0))</f>
        <v>--</v>
      </c>
      <c r="O5524" s="6">
        <v>19027.699712000001</v>
      </c>
      <c r="P5524" s="28">
        <v>-1.7945499487614092E-2</v>
      </c>
    </row>
    <row r="5525" spans="1:16" x14ac:dyDescent="0.3">
      <c r="A5525" t="s">
        <v>609</v>
      </c>
      <c r="B5525" t="e">
        <f>VLOOKUP(A5525,Sheet3!L:L,1,FALSE)</f>
        <v>#N/A</v>
      </c>
      <c r="C5525" t="str">
        <f>VLOOKUP(A5525,'ALL - prices'!B:C,2,FALSE)</f>
        <v>Restaurant Brands Internationa</v>
      </c>
      <c r="D5525" t="str">
        <f>VLOOKUP(A5525,'ALL - prices'!B:I,8,FALSE)</f>
        <v>Consumer Discretionary</v>
      </c>
      <c r="E5525">
        <v>2015</v>
      </c>
      <c r="F5525" t="s">
        <v>682</v>
      </c>
      <c r="G5525" t="str">
        <f t="shared" si="403"/>
        <v>2015-Q4</v>
      </c>
      <c r="H5525" s="4">
        <f>INDEX('ALL - prices'!$J$3:$DY$219,MATCH('COMBINED DATA'!A5525,'ALL - prices'!$B$3:$B$219,0),MATCH('COMBINED DATA'!G5525,'ALL - prices'!$J$1:$DY$1,0))</f>
        <v>38.270800000000001</v>
      </c>
      <c r="I5525" s="14">
        <f t="shared" si="406"/>
        <v>4.5770372323880721</v>
      </c>
      <c r="J5525" s="15">
        <f>INDEX(MarketCap2!$E$2:$AR$224,MATCH(A5525,MarketCap2!$B$2:$B$224,0),MATCH(G5525,MarketCap2!$E$1:$AR$1,0))</f>
        <v>24197003264</v>
      </c>
      <c r="K5525">
        <f t="shared" si="404"/>
        <v>23.909494630375114</v>
      </c>
      <c r="L5525">
        <f>INDEX('PB2'!$D$2:$AQ$224,MATCH(A5525,'PB2'!$B$2:$B$224,0),MATCH(G5525,'PB2'!$D$1:$AQ$1,0))</f>
        <v>6.3196887969970703</v>
      </c>
      <c r="M5525" s="16">
        <f t="shared" si="405"/>
        <v>0.15823563977947308</v>
      </c>
      <c r="N5525" s="6" t="str">
        <f>INDEX('ROA2'!$D$2:$AQ$224,MATCH(A5525,'ROA2'!$B$2:$B$224,0),MATCH(G5525,'ROA2'!$D$1:$AQ$1,0))</f>
        <v>--</v>
      </c>
      <c r="O5525" s="6">
        <v>19034.699776000001</v>
      </c>
      <c r="P5525" s="28">
        <v>3.6788808452685326E-4</v>
      </c>
    </row>
    <row r="5526" spans="1:16" x14ac:dyDescent="0.3">
      <c r="A5526" t="s">
        <v>609</v>
      </c>
      <c r="B5526" t="e">
        <f>VLOOKUP(A5526,Sheet3!L:L,1,FALSE)</f>
        <v>#N/A</v>
      </c>
      <c r="C5526" t="str">
        <f>VLOOKUP(A5526,'ALL - prices'!B:C,2,FALSE)</f>
        <v>Restaurant Brands Internationa</v>
      </c>
      <c r="D5526" t="str">
        <f>VLOOKUP(A5526,'ALL - prices'!B:I,8,FALSE)</f>
        <v>Consumer Discretionary</v>
      </c>
      <c r="E5526">
        <v>2016</v>
      </c>
      <c r="F5526" t="s">
        <v>679</v>
      </c>
      <c r="G5526" t="str">
        <f t="shared" si="403"/>
        <v>2016-Q1</v>
      </c>
      <c r="H5526" s="4">
        <f>INDEX('ALL - prices'!$J$3:$DY$219,MATCH('COMBINED DATA'!A5526,'ALL - prices'!$B$3:$B$219,0),MATCH('COMBINED DATA'!G5526,'ALL - prices'!$J$1:$DY$1,0))</f>
        <v>37.4514</v>
      </c>
      <c r="I5526" s="14">
        <f t="shared" si="406"/>
        <v>6.7424792642741931</v>
      </c>
      <c r="J5526" s="15">
        <f>INDEX(MarketCap2!$E$2:$AR$224,MATCH(A5526,MarketCap2!$B$2:$B$224,0),MATCH(G5526,MarketCap2!$E$1:$AR$1,0))</f>
        <v>23505393664</v>
      </c>
      <c r="K5526">
        <f t="shared" si="404"/>
        <v>23.880495749378408</v>
      </c>
      <c r="L5526">
        <f>INDEX('PB2'!$D$2:$AQ$224,MATCH(A5526,'PB2'!$B$2:$B$224,0),MATCH(G5526,'PB2'!$D$1:$AQ$1,0))</f>
        <v>5.6523418426513699</v>
      </c>
      <c r="M5526" s="16">
        <f t="shared" si="405"/>
        <v>0.17691782058441913</v>
      </c>
      <c r="N5526" s="6">
        <f>INDEX('ROA2'!$D$2:$AQ$224,MATCH(A5526,'ROA2'!$B$2:$B$224,0),MATCH(G5526,'ROA2'!$D$1:$AQ$1,0))</f>
        <v>1.8876039981842001</v>
      </c>
      <c r="O5526" s="6">
        <v>18411.100160000002</v>
      </c>
      <c r="P5526" s="28">
        <v>-3.2761200509517273E-2</v>
      </c>
    </row>
    <row r="5527" spans="1:16" x14ac:dyDescent="0.3">
      <c r="A5527" t="s">
        <v>609</v>
      </c>
      <c r="B5527" t="e">
        <f>VLOOKUP(A5527,Sheet3!L:L,1,FALSE)</f>
        <v>#N/A</v>
      </c>
      <c r="C5527" t="str">
        <f>VLOOKUP(A5527,'ALL - prices'!B:C,2,FALSE)</f>
        <v>Restaurant Brands Internationa</v>
      </c>
      <c r="D5527" t="str">
        <f>VLOOKUP(A5527,'ALL - prices'!B:I,8,FALSE)</f>
        <v>Consumer Discretionary</v>
      </c>
      <c r="E5527">
        <v>2016</v>
      </c>
      <c r="F5527" t="s">
        <v>680</v>
      </c>
      <c r="G5527" t="str">
        <f t="shared" si="403"/>
        <v>2016-Q2</v>
      </c>
      <c r="H5527" s="4">
        <f>INDEX('ALL - prices'!$J$3:$DY$219,MATCH('COMBINED DATA'!A5527,'ALL - prices'!$B$3:$B$219,0),MATCH('COMBINED DATA'!G5527,'ALL - prices'!$J$1:$DY$1,0))</f>
        <v>40.077399999999997</v>
      </c>
      <c r="I5527" s="14">
        <f t="shared" si="406"/>
        <v>7.8421283084802544</v>
      </c>
      <c r="J5527" s="15">
        <f>INDEX(MarketCap2!$E$2:$AR$224,MATCH(A5527,MarketCap2!$B$2:$B$224,0),MATCH(G5527,MarketCap2!$E$1:$AR$1,0))</f>
        <v>24795267072</v>
      </c>
      <c r="K5527">
        <f t="shared" si="404"/>
        <v>23.933918628033371</v>
      </c>
      <c r="L5527">
        <f>INDEX('PB2'!$D$2:$AQ$224,MATCH(A5527,'PB2'!$B$2:$B$224,0),MATCH(G5527,'PB2'!$D$1:$AQ$1,0))</f>
        <v>5.6918859481811497</v>
      </c>
      <c r="M5527" s="16">
        <f t="shared" si="405"/>
        <v>0.17568869248329747</v>
      </c>
      <c r="N5527" s="6">
        <f>INDEX('ROA2'!$D$2:$AQ$224,MATCH(A5527,'ROA2'!$B$2:$B$224,0),MATCH(G5527,'ROA2'!$D$1:$AQ$1,0))</f>
        <v>2.2555630207061799</v>
      </c>
      <c r="O5527" s="6">
        <v>18956.500992000001</v>
      </c>
      <c r="P5527" s="28">
        <v>2.9623478622148744E-2</v>
      </c>
    </row>
    <row r="5528" spans="1:16" x14ac:dyDescent="0.3">
      <c r="A5528" t="s">
        <v>609</v>
      </c>
      <c r="B5528" t="e">
        <f>VLOOKUP(A5528,Sheet3!L:L,1,FALSE)</f>
        <v>#N/A</v>
      </c>
      <c r="C5528" t="str">
        <f>VLOOKUP(A5528,'ALL - prices'!B:C,2,FALSE)</f>
        <v>Restaurant Brands Internationa</v>
      </c>
      <c r="D5528" t="str">
        <f>VLOOKUP(A5528,'ALL - prices'!B:I,8,FALSE)</f>
        <v>Consumer Discretionary</v>
      </c>
      <c r="E5528">
        <v>2016</v>
      </c>
      <c r="F5528" t="s">
        <v>681</v>
      </c>
      <c r="G5528" t="str">
        <f t="shared" si="403"/>
        <v>2016-Q3</v>
      </c>
      <c r="H5528" s="4">
        <f>INDEX('ALL - prices'!$J$3:$DY$219,MATCH('COMBINED DATA'!A5528,'ALL - prices'!$B$3:$B$219,0),MATCH('COMBINED DATA'!G5528,'ALL - prices'!$J$1:$DY$1,0))</f>
        <v>43.741599999999998</v>
      </c>
      <c r="I5528" s="14">
        <f t="shared" si="406"/>
        <v>6.0826618500866871</v>
      </c>
      <c r="J5528" s="15">
        <f>INDEX(MarketCap2!$E$2:$AR$224,MATCH(A5528,MarketCap2!$B$2:$B$224,0),MATCH(G5528,MarketCap2!$E$1:$AR$1,0))</f>
        <v>26975451136</v>
      </c>
      <c r="K5528">
        <f t="shared" si="404"/>
        <v>24.018193072176896</v>
      </c>
      <c r="L5528">
        <f>INDEX('PB2'!$D$2:$AQ$224,MATCH(A5528,'PB2'!$B$2:$B$224,0),MATCH(G5528,'PB2'!$D$1:$AQ$1,0))</f>
        <v>6.1115961074829102</v>
      </c>
      <c r="M5528" s="16">
        <f t="shared" si="405"/>
        <v>0.16362337798723658</v>
      </c>
      <c r="N5528" s="6">
        <f>INDEX('ROA2'!$D$2:$AQ$224,MATCH(A5528,'ROA2'!$B$2:$B$224,0),MATCH(G5528,'ROA2'!$D$1:$AQ$1,0))</f>
        <v>2.6852250099182098</v>
      </c>
      <c r="O5528" s="6">
        <v>19121.799168000001</v>
      </c>
      <c r="P5528" s="28">
        <v>8.7198674517918236E-3</v>
      </c>
    </row>
    <row r="5529" spans="1:16" x14ac:dyDescent="0.3">
      <c r="A5529" t="s">
        <v>609</v>
      </c>
      <c r="B5529" t="e">
        <f>VLOOKUP(A5529,Sheet3!L:L,1,FALSE)</f>
        <v>#N/A</v>
      </c>
      <c r="C5529" t="str">
        <f>VLOOKUP(A5529,'ALL - prices'!B:C,2,FALSE)</f>
        <v>Restaurant Brands Internationa</v>
      </c>
      <c r="D5529" t="str">
        <f>VLOOKUP(A5529,'ALL - prices'!B:I,8,FALSE)</f>
        <v>Consumer Discretionary</v>
      </c>
      <c r="E5529">
        <v>2016</v>
      </c>
      <c r="F5529" t="s">
        <v>682</v>
      </c>
      <c r="G5529" t="str">
        <f t="shared" si="403"/>
        <v>2016-Q4</v>
      </c>
      <c r="H5529" s="4">
        <f>INDEX('ALL - prices'!$J$3:$DY$219,MATCH('COMBINED DATA'!A5529,'ALL - prices'!$B$3:$B$219,0),MATCH('COMBINED DATA'!G5529,'ALL - prices'!$J$1:$DY$1,0))</f>
        <v>47.985199999999999</v>
      </c>
      <c r="I5529" s="14">
        <f t="shared" si="406"/>
        <v>2.4248721785900385</v>
      </c>
      <c r="J5529" s="15">
        <f>INDEX(MarketCap2!$E$2:$AR$224,MATCH(A5529,MarketCap2!$B$2:$B$224,0),MATCH(G5529,MarketCap2!$E$1:$AR$1,0))</f>
        <v>29499199488</v>
      </c>
      <c r="K5529">
        <f t="shared" si="404"/>
        <v>24.107628963923997</v>
      </c>
      <c r="L5529">
        <f>INDEX('PB2'!$D$2:$AQ$224,MATCH(A5529,'PB2'!$B$2:$B$224,0),MATCH(G5529,'PB2'!$D$1:$AQ$1,0))</f>
        <v>6.5416312217712402</v>
      </c>
      <c r="M5529" s="16">
        <f t="shared" si="405"/>
        <v>0.15286707032213834</v>
      </c>
      <c r="N5529" s="6">
        <f>INDEX('ROA2'!$D$2:$AQ$224,MATCH(A5529,'ROA2'!$B$2:$B$224,0),MATCH(G5529,'ROA2'!$D$1:$AQ$1,0))</f>
        <v>2.8717100620269802</v>
      </c>
      <c r="O5529" s="6">
        <v>19193.399296</v>
      </c>
      <c r="P5529" s="28">
        <v>3.7444242234182541E-3</v>
      </c>
    </row>
    <row r="5530" spans="1:16" x14ac:dyDescent="0.3">
      <c r="A5530" t="s">
        <v>609</v>
      </c>
      <c r="B5530" t="e">
        <f>VLOOKUP(A5530,Sheet3!L:L,1,FALSE)</f>
        <v>#N/A</v>
      </c>
      <c r="C5530" t="str">
        <f>VLOOKUP(A5530,'ALL - prices'!B:C,2,FALSE)</f>
        <v>Restaurant Brands Internationa</v>
      </c>
      <c r="D5530" t="str">
        <f>VLOOKUP(A5530,'ALL - prices'!B:I,8,FALSE)</f>
        <v>Consumer Discretionary</v>
      </c>
      <c r="E5530">
        <v>2017</v>
      </c>
      <c r="F5530" t="s">
        <v>679</v>
      </c>
      <c r="G5530" t="str">
        <f t="shared" si="403"/>
        <v>2017-Q1</v>
      </c>
      <c r="H5530" s="4">
        <f>INDEX('ALL - prices'!$J$3:$DY$219,MATCH('COMBINED DATA'!A5530,'ALL - prices'!$B$3:$B$219,0),MATCH('COMBINED DATA'!G5530,'ALL - prices'!$J$1:$DY$1,0))</f>
        <v>55.770299999999999</v>
      </c>
      <c r="I5530" s="14">
        <f t="shared" si="406"/>
        <v>2.242351418154612</v>
      </c>
      <c r="J5530" s="15">
        <f>INDEX(MarketCap2!$E$2:$AR$224,MATCH(A5530,MarketCap2!$B$2:$B$224,0),MATCH(G5530,MarketCap2!$E$1:$AR$1,0))</f>
        <v>34231750656</v>
      </c>
      <c r="K5530">
        <f t="shared" si="404"/>
        <v>24.256419432089551</v>
      </c>
      <c r="L5530">
        <f>INDEX('PB2'!$D$2:$AQ$224,MATCH(A5530,'PB2'!$B$2:$B$224,0),MATCH(G5530,'PB2'!$D$1:$AQ$1,0))</f>
        <v>7.39306688308716</v>
      </c>
      <c r="M5530" s="16">
        <f t="shared" si="405"/>
        <v>0.13526186301488252</v>
      </c>
      <c r="N5530" s="6">
        <f>INDEX('ROA2'!$D$2:$AQ$224,MATCH(A5530,'ROA2'!$B$2:$B$224,0),MATCH(G5530,'ROA2'!$D$1:$AQ$1,0))</f>
        <v>3.2800509929657</v>
      </c>
      <c r="O5530" s="6">
        <v>19124.899839999998</v>
      </c>
      <c r="P5530" s="28">
        <v>-3.5689069426215192E-3</v>
      </c>
    </row>
    <row r="5531" spans="1:16" x14ac:dyDescent="0.3">
      <c r="A5531" t="s">
        <v>609</v>
      </c>
      <c r="B5531" t="e">
        <f>VLOOKUP(A5531,Sheet3!L:L,1,FALSE)</f>
        <v>#N/A</v>
      </c>
      <c r="C5531" t="str">
        <f>VLOOKUP(A5531,'ALL - prices'!B:C,2,FALSE)</f>
        <v>Restaurant Brands Internationa</v>
      </c>
      <c r="D5531" t="str">
        <f>VLOOKUP(A5531,'ALL - prices'!B:I,8,FALSE)</f>
        <v>Consumer Discretionary</v>
      </c>
      <c r="E5531">
        <v>2017</v>
      </c>
      <c r="F5531" t="s">
        <v>680</v>
      </c>
      <c r="G5531" t="str">
        <f t="shared" si="403"/>
        <v>2017-Q2</v>
      </c>
      <c r="H5531" s="4">
        <f>INDEX('ALL - prices'!$J$3:$DY$219,MATCH('COMBINED DATA'!A5531,'ALL - prices'!$B$3:$B$219,0),MATCH('COMBINED DATA'!G5531,'ALL - prices'!$J$1:$DY$1,0))</f>
        <v>61.279699999999998</v>
      </c>
      <c r="I5531" s="14">
        <f t="shared" si="406"/>
        <v>2.2314697443613252</v>
      </c>
      <c r="J5531" s="15">
        <f>INDEX(MarketCap2!$E$2:$AR$224,MATCH(A5531,MarketCap2!$B$2:$B$224,0),MATCH(G5531,MarketCap2!$E$1:$AR$1,0))</f>
        <v>37541380096</v>
      </c>
      <c r="K5531">
        <f t="shared" si="404"/>
        <v>24.348709630774785</v>
      </c>
      <c r="L5531">
        <f>INDEX('PB2'!$D$2:$AQ$224,MATCH(A5531,'PB2'!$B$2:$B$224,0),MATCH(G5531,'PB2'!$D$1:$AQ$1,0))</f>
        <v>7.6752600669860804</v>
      </c>
      <c r="M5531" s="16">
        <f t="shared" si="405"/>
        <v>0.13028874478160579</v>
      </c>
      <c r="N5531" s="6">
        <f>INDEX('ROA2'!$D$2:$AQ$224,MATCH(A5531,'ROA2'!$B$2:$B$224,0),MATCH(G5531,'ROA2'!$D$1:$AQ$1,0))</f>
        <v>3.0961139202117902</v>
      </c>
      <c r="O5531" s="6">
        <v>20822.401023999999</v>
      </c>
      <c r="P5531" s="28">
        <v>8.8758696683454152E-2</v>
      </c>
    </row>
    <row r="5532" spans="1:16" x14ac:dyDescent="0.3">
      <c r="A5532" t="s">
        <v>609</v>
      </c>
      <c r="B5532" t="e">
        <f>VLOOKUP(A5532,Sheet3!L:L,1,FALSE)</f>
        <v>#N/A</v>
      </c>
      <c r="C5532" t="str">
        <f>VLOOKUP(A5532,'ALL - prices'!B:C,2,FALSE)</f>
        <v>Restaurant Brands Internationa</v>
      </c>
      <c r="D5532" t="str">
        <f>VLOOKUP(A5532,'ALL - prices'!B:I,8,FALSE)</f>
        <v>Consumer Discretionary</v>
      </c>
      <c r="E5532">
        <v>2017</v>
      </c>
      <c r="F5532" t="s">
        <v>681</v>
      </c>
      <c r="G5532" t="str">
        <f t="shared" si="403"/>
        <v>2017-Q3</v>
      </c>
      <c r="H5532" s="4">
        <f>INDEX('ALL - prices'!$J$3:$DY$219,MATCH('COMBINED DATA'!A5532,'ALL - prices'!$B$3:$B$219,0),MATCH('COMBINED DATA'!G5532,'ALL - prices'!$J$1:$DY$1,0))</f>
        <v>60.398299999999999</v>
      </c>
      <c r="I5532" s="14">
        <f t="shared" si="406"/>
        <v>2.108915402720871</v>
      </c>
      <c r="J5532" s="15">
        <f>INDEX(MarketCap2!$E$2:$AR$224,MATCH(A5532,MarketCap2!$B$2:$B$224,0),MATCH(G5532,MarketCap2!$E$1:$AR$1,0))</f>
        <v>36948811776</v>
      </c>
      <c r="K5532">
        <f t="shared" si="404"/>
        <v>24.332799326205151</v>
      </c>
      <c r="L5532">
        <f>INDEX('PB2'!$D$2:$AQ$224,MATCH(A5532,'PB2'!$B$2:$B$224,0),MATCH(G5532,'PB2'!$D$1:$AQ$1,0))</f>
        <v>7.09499311447144</v>
      </c>
      <c r="M5532" s="16">
        <f t="shared" si="405"/>
        <v>0.14094446377408468</v>
      </c>
      <c r="N5532" s="6">
        <f>INDEX('ROA2'!$D$2:$AQ$224,MATCH(A5532,'ROA2'!$B$2:$B$224,0),MATCH(G5532,'ROA2'!$D$1:$AQ$1,0))</f>
        <v>2.90093898773193</v>
      </c>
      <c r="O5532" s="6">
        <v>23236.900863999999</v>
      </c>
      <c r="P5532" s="28">
        <v>0.11595684077052576</v>
      </c>
    </row>
    <row r="5533" spans="1:16" x14ac:dyDescent="0.3">
      <c r="A5533" t="s">
        <v>609</v>
      </c>
      <c r="B5533" t="e">
        <f>VLOOKUP(A5533,Sheet3!L:L,1,FALSE)</f>
        <v>#N/A</v>
      </c>
      <c r="C5533" t="str">
        <f>VLOOKUP(A5533,'ALL - prices'!B:C,2,FALSE)</f>
        <v>Restaurant Brands Internationa</v>
      </c>
      <c r="D5533" t="str">
        <f>VLOOKUP(A5533,'ALL - prices'!B:I,8,FALSE)</f>
        <v>Consumer Discretionary</v>
      </c>
      <c r="E5533">
        <v>2017</v>
      </c>
      <c r="F5533" t="s">
        <v>682</v>
      </c>
      <c r="G5533" t="str">
        <f t="shared" si="403"/>
        <v>2017-Q4</v>
      </c>
      <c r="H5533" s="4">
        <f>INDEX('ALL - prices'!$J$3:$DY$219,MATCH('COMBINED DATA'!A5533,'ALL - prices'!$B$3:$B$219,0),MATCH('COMBINED DATA'!G5533,'ALL - prices'!$J$1:$DY$1,0))</f>
        <v>58.743200000000002</v>
      </c>
      <c r="I5533" s="14">
        <f t="shared" si="406"/>
        <v>2.5834136009035285</v>
      </c>
      <c r="J5533" s="15">
        <f>INDEX(MarketCap2!$E$2:$AR$224,MATCH(A5533,MarketCap2!$B$2:$B$224,0),MATCH(G5533,MarketCap2!$E$1:$AR$1,0))</f>
        <v>36475236352</v>
      </c>
      <c r="K5533">
        <f t="shared" si="404"/>
        <v>24.319899411169771</v>
      </c>
      <c r="L5533">
        <f>INDEX('PB2'!$D$2:$AQ$224,MATCH(A5533,'PB2'!$B$2:$B$224,0),MATCH(G5533,'PB2'!$D$1:$AQ$1,0))</f>
        <v>6.7572741508483896</v>
      </c>
      <c r="M5533" s="16">
        <f t="shared" si="405"/>
        <v>0.14798866786756729</v>
      </c>
      <c r="N5533" s="6">
        <f>INDEX('ROA2'!$D$2:$AQ$224,MATCH(A5533,'ROA2'!$B$2:$B$224,0),MATCH(G5533,'ROA2'!$D$1:$AQ$1,0))</f>
        <v>2.8733170032501198</v>
      </c>
      <c r="O5533" s="6">
        <v>23927.500800000002</v>
      </c>
      <c r="P5533" s="28">
        <v>2.9719967393324866E-2</v>
      </c>
    </row>
    <row r="5534" spans="1:16" x14ac:dyDescent="0.3">
      <c r="A5534" t="s">
        <v>609</v>
      </c>
      <c r="B5534" t="e">
        <f>VLOOKUP(A5534,Sheet3!L:L,1,FALSE)</f>
        <v>#N/A</v>
      </c>
      <c r="C5534" t="str">
        <f>VLOOKUP(A5534,'ALL - prices'!B:C,2,FALSE)</f>
        <v>Restaurant Brands Internationa</v>
      </c>
      <c r="D5534" t="str">
        <f>VLOOKUP(A5534,'ALL - prices'!B:I,8,FALSE)</f>
        <v>Consumer Discretionary</v>
      </c>
      <c r="E5534">
        <v>2018</v>
      </c>
      <c r="F5534" t="s">
        <v>679</v>
      </c>
      <c r="G5534" t="str">
        <f t="shared" si="403"/>
        <v>2018-Q1</v>
      </c>
      <c r="H5534" s="4">
        <f>INDEX('ALL - prices'!$J$3:$DY$219,MATCH('COMBINED DATA'!A5534,'ALL - prices'!$B$3:$B$219,0),MATCH('COMBINED DATA'!G5534,'ALL - prices'!$J$1:$DY$1,0))</f>
        <v>56.179299999999998</v>
      </c>
      <c r="I5534" s="14">
        <f t="shared" si="406"/>
        <v>5.4013835464474571</v>
      </c>
      <c r="J5534" s="15">
        <f>INDEX(MarketCap2!$E$2:$AR$224,MATCH(A5534,MarketCap2!$B$2:$B$224,0),MATCH(G5534,MarketCap2!$E$1:$AR$1,0))</f>
        <v>33844975616</v>
      </c>
      <c r="K5534">
        <f t="shared" si="404"/>
        <v>24.245056394445797</v>
      </c>
      <c r="L5534">
        <f>INDEX('PB2'!$D$2:$AQ$224,MATCH(A5534,'PB2'!$B$2:$B$224,0),MATCH(G5534,'PB2'!$D$1:$AQ$1,0))</f>
        <v>6.6700758934020996</v>
      </c>
      <c r="M5534" s="16">
        <f t="shared" si="405"/>
        <v>0.14992333160544383</v>
      </c>
      <c r="N5534" s="6">
        <f>INDEX('ROA2'!$D$2:$AQ$224,MATCH(A5534,'ROA2'!$B$2:$B$224,0),MATCH(G5534,'ROA2'!$D$1:$AQ$1,0))</f>
        <v>3.2159891128539999</v>
      </c>
      <c r="O5534" s="6">
        <v>21223.499776000001</v>
      </c>
      <c r="P5534" s="28">
        <v>-0.11300808415394561</v>
      </c>
    </row>
    <row r="5535" spans="1:16" x14ac:dyDescent="0.3">
      <c r="A5535" t="s">
        <v>609</v>
      </c>
      <c r="B5535" t="e">
        <f>VLOOKUP(A5535,Sheet3!L:L,1,FALSE)</f>
        <v>#N/A</v>
      </c>
      <c r="C5535" t="str">
        <f>VLOOKUP(A5535,'ALL - prices'!B:C,2,FALSE)</f>
        <v>Restaurant Brands Internationa</v>
      </c>
      <c r="D5535" t="str">
        <f>VLOOKUP(A5535,'ALL - prices'!B:I,8,FALSE)</f>
        <v>Consumer Discretionary</v>
      </c>
      <c r="E5535">
        <v>2018</v>
      </c>
      <c r="F5535" t="s">
        <v>680</v>
      </c>
      <c r="G5535" t="str">
        <f t="shared" si="403"/>
        <v>2018-Q2</v>
      </c>
      <c r="H5535" s="4">
        <f>INDEX('ALL - prices'!$J$3:$DY$219,MATCH('COMBINED DATA'!A5535,'ALL - prices'!$B$3:$B$219,0),MATCH('COMBINED DATA'!G5535,'ALL - prices'!$J$1:$DY$1,0))</f>
        <v>61.245199999999997</v>
      </c>
      <c r="I5535" s="14">
        <f t="shared" si="406"/>
        <v>7.7640918123112934</v>
      </c>
      <c r="J5535" s="15">
        <f>INDEX(MarketCap2!$E$2:$AR$224,MATCH(A5535,MarketCap2!$B$2:$B$224,0),MATCH(G5535,MarketCap2!$E$1:$AR$1,0))</f>
        <v>37024378880</v>
      </c>
      <c r="K5535">
        <f t="shared" si="404"/>
        <v>24.33484242126746</v>
      </c>
      <c r="L5535">
        <f>INDEX('PB2'!$D$2:$AQ$224,MATCH(A5535,'PB2'!$B$2:$B$224,0),MATCH(G5535,'PB2'!$D$1:$AQ$1,0))</f>
        <v>7.2494578361511204</v>
      </c>
      <c r="M5535" s="16">
        <f t="shared" si="405"/>
        <v>0.1379413499052668</v>
      </c>
      <c r="N5535" s="6">
        <f>INDEX('ROA2'!$D$2:$AQ$224,MATCH(A5535,'ROA2'!$B$2:$B$224,0),MATCH(G5535,'ROA2'!$D$1:$AQ$1,0))</f>
        <v>3.26632499694824</v>
      </c>
      <c r="O5535" s="6">
        <v>20759.500800000002</v>
      </c>
      <c r="P5535" s="28">
        <v>-2.186250999586313E-2</v>
      </c>
    </row>
    <row r="5536" spans="1:16" x14ac:dyDescent="0.3">
      <c r="A5536" t="s">
        <v>609</v>
      </c>
      <c r="B5536" t="e">
        <f>VLOOKUP(A5536,Sheet3!L:L,1,FALSE)</f>
        <v>#N/A</v>
      </c>
      <c r="C5536" t="str">
        <f>VLOOKUP(A5536,'ALL - prices'!B:C,2,FALSE)</f>
        <v>Restaurant Brands Internationa</v>
      </c>
      <c r="D5536" t="str">
        <f>VLOOKUP(A5536,'ALL - prices'!B:I,8,FALSE)</f>
        <v>Consumer Discretionary</v>
      </c>
      <c r="E5536">
        <v>2018</v>
      </c>
      <c r="F5536" t="s">
        <v>681</v>
      </c>
      <c r="G5536" t="str">
        <f t="shared" si="403"/>
        <v>2018-Q3</v>
      </c>
      <c r="H5536" s="4">
        <f>INDEX('ALL - prices'!$J$3:$DY$219,MATCH('COMBINED DATA'!A5536,'ALL - prices'!$B$3:$B$219,0),MATCH('COMBINED DATA'!G5536,'ALL - prices'!$J$1:$DY$1,0))</f>
        <v>59.547400000000003</v>
      </c>
      <c r="I5536" s="14">
        <f t="shared" si="406"/>
        <v>8.6371275782230814</v>
      </c>
      <c r="J5536" s="15">
        <f>INDEX(MarketCap2!$E$2:$AR$224,MATCH(A5536,MarketCap2!$B$2:$B$224,0),MATCH(G5536,MarketCap2!$E$1:$AR$1,0))</f>
        <v>35842830336</v>
      </c>
      <c r="K5536">
        <f t="shared" si="404"/>
        <v>24.302409393363632</v>
      </c>
      <c r="L5536">
        <f>INDEX('PB2'!$D$2:$AQ$224,MATCH(A5536,'PB2'!$B$2:$B$224,0),MATCH(G5536,'PB2'!$D$1:$AQ$1,0))</f>
        <v>6.7920069694518999</v>
      </c>
      <c r="M5536" s="16">
        <f t="shared" si="405"/>
        <v>0.14723188661284572</v>
      </c>
      <c r="N5536" s="6">
        <f>INDEX('ROA2'!$D$2:$AQ$224,MATCH(A5536,'ROA2'!$B$2:$B$224,0),MATCH(G5536,'ROA2'!$D$1:$AQ$1,0))</f>
        <v>3.14286589622498</v>
      </c>
      <c r="O5536" s="6">
        <v>20614.799360000001</v>
      </c>
      <c r="P5536" s="28">
        <v>-6.9703718501747747E-3</v>
      </c>
    </row>
    <row r="5537" spans="1:16" x14ac:dyDescent="0.3">
      <c r="A5537" t="s">
        <v>609</v>
      </c>
      <c r="B5537" t="e">
        <f>VLOOKUP(A5537,Sheet3!L:L,1,FALSE)</f>
        <v>#N/A</v>
      </c>
      <c r="C5537" t="str">
        <f>VLOOKUP(A5537,'ALL - prices'!B:C,2,FALSE)</f>
        <v>Restaurant Brands Internationa</v>
      </c>
      <c r="D5537" t="str">
        <f>VLOOKUP(A5537,'ALL - prices'!B:I,8,FALSE)</f>
        <v>Consumer Discretionary</v>
      </c>
      <c r="E5537">
        <v>2018</v>
      </c>
      <c r="F5537" t="s">
        <v>682</v>
      </c>
      <c r="G5537" t="str">
        <f t="shared" si="403"/>
        <v>2018-Q4</v>
      </c>
      <c r="H5537" s="4">
        <f>INDEX('ALL - prices'!$J$3:$DY$219,MATCH('COMBINED DATA'!A5537,'ALL - prices'!$B$3:$B$219,0),MATCH('COMBINED DATA'!G5537,'ALL - prices'!$J$1:$DY$1,0))</f>
        <v>55.996099999999998</v>
      </c>
      <c r="I5537" s="14">
        <f t="shared" si="406"/>
        <v>3.8772033967796919</v>
      </c>
      <c r="J5537" s="15">
        <f>INDEX(MarketCap2!$E$2:$AR$224,MATCH(A5537,MarketCap2!$B$2:$B$224,0),MATCH(G5537,MarketCap2!$E$1:$AR$1,0))</f>
        <v>33450518528</v>
      </c>
      <c r="K5537">
        <f t="shared" si="404"/>
        <v>24.233333124984956</v>
      </c>
      <c r="L5537">
        <f>INDEX('PB2'!$D$2:$AQ$224,MATCH(A5537,'PB2'!$B$2:$B$224,0),MATCH(G5537,'PB2'!$D$1:$AQ$1,0))</f>
        <v>8.1734476089477504</v>
      </c>
      <c r="M5537" s="16">
        <f t="shared" si="405"/>
        <v>0.12234739217087121</v>
      </c>
      <c r="N5537" s="6">
        <f>INDEX('ROA2'!$D$2:$AQ$224,MATCH(A5537,'ROA2'!$B$2:$B$224,0),MATCH(G5537,'ROA2'!$D$1:$AQ$1,0))</f>
        <v>2.95595002174377</v>
      </c>
      <c r="O5537" s="6">
        <v>20985.300992</v>
      </c>
      <c r="P5537" s="28">
        <v>1.7972604318376422E-2</v>
      </c>
    </row>
    <row r="5538" spans="1:16" x14ac:dyDescent="0.3">
      <c r="A5538" t="s">
        <v>609</v>
      </c>
      <c r="B5538" t="e">
        <f>VLOOKUP(A5538,Sheet3!L:L,1,FALSE)</f>
        <v>#N/A</v>
      </c>
      <c r="C5538" t="str">
        <f>VLOOKUP(A5538,'ALL - prices'!B:C,2,FALSE)</f>
        <v>Restaurant Brands Internationa</v>
      </c>
      <c r="D5538" t="str">
        <f>VLOOKUP(A5538,'ALL - prices'!B:I,8,FALSE)</f>
        <v>Consumer Discretionary</v>
      </c>
      <c r="E5538">
        <v>2019</v>
      </c>
      <c r="F5538" t="s">
        <v>679</v>
      </c>
      <c r="G5538" t="str">
        <f t="shared" si="403"/>
        <v>2019-Q1</v>
      </c>
      <c r="H5538" s="4">
        <f>INDEX('ALL - prices'!$J$3:$DY$219,MATCH('COMBINED DATA'!A5538,'ALL - prices'!$B$3:$B$219,0),MATCH('COMBINED DATA'!G5538,'ALL - prices'!$J$1:$DY$1,0))</f>
        <v>68.807199999999995</v>
      </c>
      <c r="I5538" s="14">
        <f t="shared" si="406"/>
        <v>13.148414052652869</v>
      </c>
      <c r="J5538" s="15">
        <f>INDEX(MarketCap2!$E$2:$AR$224,MATCH(A5538,MarketCap2!$B$2:$B$224,0),MATCH(G5538,MarketCap2!$E$1:$AR$1,0))</f>
        <v>40029908992</v>
      </c>
      <c r="K5538">
        <f t="shared" si="404"/>
        <v>24.412892736453429</v>
      </c>
      <c r="L5538">
        <f>INDEX('PB2'!$D$2:$AQ$224,MATCH(A5538,'PB2'!$B$2:$B$224,0),MATCH(G5538,'PB2'!$D$1:$AQ$1,0))</f>
        <v>9.5483961105346697</v>
      </c>
      <c r="M5538" s="16">
        <f t="shared" si="405"/>
        <v>0.1047296308640472</v>
      </c>
      <c r="N5538" s="6">
        <f>INDEX('ROA2'!$D$2:$AQ$224,MATCH(A5538,'ROA2'!$B$2:$B$224,0),MATCH(G5538,'ROA2'!$D$1:$AQ$1,0))</f>
        <v>2.95712494850159</v>
      </c>
      <c r="O5538" s="6">
        <v>20141.000703999998</v>
      </c>
      <c r="P5538" s="28">
        <v>-4.0232936774262408E-2</v>
      </c>
    </row>
    <row r="5539" spans="1:16" x14ac:dyDescent="0.3">
      <c r="A5539" t="s">
        <v>609</v>
      </c>
      <c r="B5539" t="e">
        <f>VLOOKUP(A5539,Sheet3!L:L,1,FALSE)</f>
        <v>#N/A</v>
      </c>
      <c r="C5539" t="str">
        <f>VLOOKUP(A5539,'ALL - prices'!B:C,2,FALSE)</f>
        <v>Restaurant Brands Internationa</v>
      </c>
      <c r="D5539" t="str">
        <f>VLOOKUP(A5539,'ALL - prices'!B:I,8,FALSE)</f>
        <v>Consumer Discretionary</v>
      </c>
      <c r="E5539">
        <v>2019</v>
      </c>
      <c r="F5539" t="s">
        <v>680</v>
      </c>
      <c r="G5539" t="str">
        <f t="shared" si="403"/>
        <v>2019-Q2</v>
      </c>
      <c r="H5539" s="4">
        <f>INDEX('ALL - prices'!$J$3:$DY$219,MATCH('COMBINED DATA'!A5539,'ALL - prices'!$B$3:$B$219,0),MATCH('COMBINED DATA'!G5539,'ALL - prices'!$J$1:$DY$1,0))</f>
        <v>72.606700000000004</v>
      </c>
      <c r="I5539" s="14">
        <f t="shared" si="406"/>
        <v>12.27891466620728</v>
      </c>
      <c r="J5539" s="15">
        <f>INDEX(MarketCap2!$E$2:$AR$224,MATCH(A5539,MarketCap2!$B$2:$B$224,0),MATCH(G5539,MarketCap2!$E$1:$AR$1,0))</f>
        <v>42191577088</v>
      </c>
      <c r="K5539">
        <f t="shared" si="404"/>
        <v>24.465486442995541</v>
      </c>
      <c r="L5539">
        <f>INDEX('PB2'!$D$2:$AQ$224,MATCH(A5539,'PB2'!$B$2:$B$224,0),MATCH(G5539,'PB2'!$D$1:$AQ$1,0))</f>
        <v>9.4214630126953107</v>
      </c>
      <c r="M5539" s="16">
        <f t="shared" si="405"/>
        <v>0.10614062791017825</v>
      </c>
      <c r="N5539" s="6">
        <f>INDEX('ROA2'!$D$2:$AQ$224,MATCH(A5539,'ROA2'!$B$2:$B$224,0),MATCH(G5539,'ROA2'!$D$1:$AQ$1,0))</f>
        <v>2.8469181060790998</v>
      </c>
      <c r="O5539" s="6">
        <v>21293.000703999998</v>
      </c>
      <c r="P5539" s="28">
        <v>5.7196760822872769E-2</v>
      </c>
    </row>
    <row r="5540" spans="1:16" x14ac:dyDescent="0.3">
      <c r="A5540" t="s">
        <v>609</v>
      </c>
      <c r="B5540" t="e">
        <f>VLOOKUP(A5540,Sheet3!L:L,1,FALSE)</f>
        <v>#N/A</v>
      </c>
      <c r="C5540" t="str">
        <f>VLOOKUP(A5540,'ALL - prices'!B:C,2,FALSE)</f>
        <v>Restaurant Brands Internationa</v>
      </c>
      <c r="D5540" t="str">
        <f>VLOOKUP(A5540,'ALL - prices'!B:I,8,FALSE)</f>
        <v>Consumer Discretionary</v>
      </c>
      <c r="E5540">
        <v>2019</v>
      </c>
      <c r="F5540" t="s">
        <v>681</v>
      </c>
      <c r="G5540" t="str">
        <f t="shared" si="403"/>
        <v>2019-Q3</v>
      </c>
      <c r="H5540" s="4">
        <f>INDEX('ALL - prices'!$J$3:$DY$219,MATCH('COMBINED DATA'!A5540,'ALL - prices'!$B$3:$B$219,0),MATCH('COMBINED DATA'!G5540,'ALL - prices'!$J$1:$DY$1,0))</f>
        <v>75.622299999999996</v>
      </c>
      <c r="I5540" s="14">
        <f t="shared" si="406"/>
        <v>9.0773588438488648</v>
      </c>
      <c r="J5540" s="15">
        <f>INDEX(MarketCap2!$E$2:$AR$224,MATCH(A5540,MarketCap2!$B$2:$B$224,0),MATCH(G5540,MarketCap2!$E$1:$AR$1,0))</f>
        <v>43711668224</v>
      </c>
      <c r="K5540">
        <f t="shared" si="404"/>
        <v>24.500880910822008</v>
      </c>
      <c r="L5540">
        <f>INDEX('PB2'!$D$2:$AQ$224,MATCH(A5540,'PB2'!$B$2:$B$224,0),MATCH(G5540,'PB2'!$D$1:$AQ$1,0))</f>
        <v>8.9937772750854492</v>
      </c>
      <c r="M5540" s="16">
        <f t="shared" si="405"/>
        <v>0.11118798802925649</v>
      </c>
      <c r="N5540" s="6">
        <f>INDEX('ROA2'!$D$2:$AQ$224,MATCH(A5540,'ROA2'!$B$2:$B$224,0),MATCH(G5540,'ROA2'!$D$1:$AQ$1,0))</f>
        <v>2.7095069885253902</v>
      </c>
      <c r="O5540" s="6">
        <v>21724.999680000001</v>
      </c>
      <c r="P5540" s="28">
        <v>2.0288308914527459E-2</v>
      </c>
    </row>
    <row r="5541" spans="1:16" x14ac:dyDescent="0.3">
      <c r="A5541" t="s">
        <v>609</v>
      </c>
      <c r="B5541" t="e">
        <f>VLOOKUP(A5541,Sheet3!L:L,1,FALSE)</f>
        <v>#N/A</v>
      </c>
      <c r="C5541" t="str">
        <f>VLOOKUP(A5541,'ALL - prices'!B:C,2,FALSE)</f>
        <v>Restaurant Brands Internationa</v>
      </c>
      <c r="D5541" t="str">
        <f>VLOOKUP(A5541,'ALL - prices'!B:I,8,FALSE)</f>
        <v>Consumer Discretionary</v>
      </c>
      <c r="E5541">
        <v>2019</v>
      </c>
      <c r="F5541" t="s">
        <v>682</v>
      </c>
      <c r="G5541" t="str">
        <f t="shared" si="403"/>
        <v>2019-Q4</v>
      </c>
      <c r="H5541" s="4">
        <f>INDEX('ALL - prices'!$J$3:$DY$219,MATCH('COMBINED DATA'!A5541,'ALL - prices'!$B$3:$B$219,0),MATCH('COMBINED DATA'!G5541,'ALL - prices'!$J$1:$DY$1,0))</f>
        <v>66.957400000000007</v>
      </c>
      <c r="I5541" s="14">
        <f t="shared" si="406"/>
        <v>8.6937110666274222</v>
      </c>
      <c r="J5541" s="15">
        <f>INDEX(MarketCap2!$E$2:$AR$224,MATCH(A5541,MarketCap2!$B$2:$B$224,0),MATCH(G5541,MarketCap2!$E$1:$AR$1,0))</f>
        <v>38463143936</v>
      </c>
      <c r="K5541">
        <f t="shared" si="404"/>
        <v>24.37296631937188</v>
      </c>
      <c r="L5541">
        <f>INDEX('PB2'!$D$2:$AQ$224,MATCH(A5541,'PB2'!$B$2:$B$224,0),MATCH(G5541,'PB2'!$D$1:$AQ$1,0))</f>
        <v>7.6408920288085902</v>
      </c>
      <c r="M5541" s="16">
        <f t="shared" si="405"/>
        <v>0.13087477171901951</v>
      </c>
      <c r="N5541" s="6">
        <f>INDEX('ROA2'!$D$2:$AQ$224,MATCH(A5541,'ROA2'!$B$2:$B$224,0),MATCH(G5541,'ROA2'!$D$1:$AQ$1,0))</f>
        <v>2.96523809432983</v>
      </c>
      <c r="O5541" s="6">
        <v>22249.000960000001</v>
      </c>
      <c r="P5541" s="28">
        <v>2.4119737064134235E-2</v>
      </c>
    </row>
    <row r="5542" spans="1:16" x14ac:dyDescent="0.3">
      <c r="A5542" t="s">
        <v>609</v>
      </c>
      <c r="B5542" t="e">
        <f>VLOOKUP(A5542,Sheet3!L:L,1,FALSE)</f>
        <v>#N/A</v>
      </c>
      <c r="C5542" t="str">
        <f>VLOOKUP(A5542,'ALL - prices'!B:C,2,FALSE)</f>
        <v>Restaurant Brands Internationa</v>
      </c>
      <c r="D5542" t="str">
        <f>VLOOKUP(A5542,'ALL - prices'!B:I,8,FALSE)</f>
        <v>Consumer Discretionary</v>
      </c>
      <c r="E5542">
        <v>2020</v>
      </c>
      <c r="F5542" t="s">
        <v>679</v>
      </c>
      <c r="G5542" t="str">
        <f t="shared" si="403"/>
        <v>2020-Q1</v>
      </c>
      <c r="H5542" s="4">
        <f>INDEX('ALL - prices'!$J$3:$DY$219,MATCH('COMBINED DATA'!A5542,'ALL - prices'!$B$3:$B$219,0),MATCH('COMBINED DATA'!G5542,'ALL - prices'!$J$1:$DY$1,0))</f>
        <v>46.432000000000002</v>
      </c>
      <c r="I5542" s="14">
        <f t="shared" si="406"/>
        <v>3.4508002959458577</v>
      </c>
      <c r="J5542" s="15">
        <f>INDEX(MarketCap2!$E$2:$AR$224,MATCH(A5542,MarketCap2!$B$2:$B$224,0),MATCH(G5542,MarketCap2!$E$1:$AR$1,0))</f>
        <v>26366285824</v>
      </c>
      <c r="K5542">
        <f t="shared" si="404"/>
        <v>23.995351978851513</v>
      </c>
      <c r="L5542">
        <f>INDEX('PB2'!$D$2:$AQ$224,MATCH(A5542,'PB2'!$B$2:$B$224,0),MATCH(G5542,'PB2'!$D$1:$AQ$1,0))</f>
        <v>5.4844498634338397</v>
      </c>
      <c r="M5542" s="16">
        <f t="shared" si="405"/>
        <v>0.18233369342424718</v>
      </c>
      <c r="N5542" s="6">
        <f>INDEX('ROA2'!$D$2:$AQ$224,MATCH(A5542,'ROA2'!$B$2:$B$224,0),MATCH(G5542,'ROA2'!$D$1:$AQ$1,0))</f>
        <v>3.0258109569549601</v>
      </c>
      <c r="O5542" s="6">
        <v>22360.000511999999</v>
      </c>
      <c r="P5542" s="28">
        <v>4.9889679181351204E-3</v>
      </c>
    </row>
    <row r="5543" spans="1:16" x14ac:dyDescent="0.3">
      <c r="A5543" t="s">
        <v>609</v>
      </c>
      <c r="B5543" t="e">
        <f>VLOOKUP(A5543,Sheet3!L:L,1,FALSE)</f>
        <v>#N/A</v>
      </c>
      <c r="C5543" t="str">
        <f>VLOOKUP(A5543,'ALL - prices'!B:C,2,FALSE)</f>
        <v>Restaurant Brands Internationa</v>
      </c>
      <c r="D5543" t="str">
        <f>VLOOKUP(A5543,'ALL - prices'!B:I,8,FALSE)</f>
        <v>Consumer Discretionary</v>
      </c>
      <c r="E5543">
        <v>2020</v>
      </c>
      <c r="F5543" t="s">
        <v>680</v>
      </c>
      <c r="G5543" t="str">
        <f t="shared" si="403"/>
        <v>2020-Q2</v>
      </c>
      <c r="H5543" s="4">
        <f>INDEX('ALL - prices'!$J$3:$DY$219,MATCH('COMBINED DATA'!A5543,'ALL - prices'!$B$3:$B$219,0),MATCH('COMBINED DATA'!G5543,'ALL - prices'!$J$1:$DY$1,0))</f>
        <v>61.060299999999998</v>
      </c>
      <c r="I5543" s="14">
        <f t="shared" si="406"/>
        <v>2.5358678054399202</v>
      </c>
      <c r="J5543" s="15">
        <f>INDEX(MarketCap2!$E$2:$AR$224,MATCH(A5543,MarketCap2!$B$2:$B$224,0),MATCH(G5543,MarketCap2!$E$1:$AR$1,0))</f>
        <v>34384015360</v>
      </c>
      <c r="K5543">
        <f t="shared" si="404"/>
        <v>24.260857623565869</v>
      </c>
      <c r="L5543">
        <f>INDEX('PB2'!$D$2:$AQ$224,MATCH(A5543,'PB2'!$B$2:$B$224,0),MATCH(G5543,'PB2'!$D$1:$AQ$1,0))</f>
        <v>7.1870889663696298</v>
      </c>
      <c r="M5543" s="16">
        <f t="shared" si="405"/>
        <v>0.13913839172984718</v>
      </c>
      <c r="N5543" s="6">
        <f>INDEX('ROA2'!$D$2:$AQ$224,MATCH(A5543,'ROA2'!$B$2:$B$224,0),MATCH(G5543,'ROA2'!$D$1:$AQ$1,0))</f>
        <v>2.9688990116119398</v>
      </c>
      <c r="O5543" s="6">
        <v>22628.999167999998</v>
      </c>
      <c r="P5543" s="28">
        <v>1.2030351066210199E-2</v>
      </c>
    </row>
    <row r="5544" spans="1:16" x14ac:dyDescent="0.3">
      <c r="A5544" t="s">
        <v>609</v>
      </c>
      <c r="B5544" t="e">
        <f>VLOOKUP(A5544,Sheet3!L:L,1,FALSE)</f>
        <v>#N/A</v>
      </c>
      <c r="C5544" t="str">
        <f>VLOOKUP(A5544,'ALL - prices'!B:C,2,FALSE)</f>
        <v>Restaurant Brands Internationa</v>
      </c>
      <c r="D5544" t="str">
        <f>VLOOKUP(A5544,'ALL - prices'!B:I,8,FALSE)</f>
        <v>Consumer Discretionary</v>
      </c>
      <c r="E5544">
        <v>2020</v>
      </c>
      <c r="F5544" t="s">
        <v>681</v>
      </c>
      <c r="G5544" t="str">
        <f t="shared" si="403"/>
        <v>2020-Q3</v>
      </c>
      <c r="H5544" s="4">
        <f>INDEX('ALL - prices'!$J$3:$DY$219,MATCH('COMBINED DATA'!A5544,'ALL - prices'!$B$3:$B$219,0),MATCH('COMBINED DATA'!G5544,'ALL - prices'!$J$1:$DY$1,0))</f>
        <v>63.7883</v>
      </c>
      <c r="I5544" s="14">
        <f t="shared" si="406"/>
        <v>1.6718518215838785</v>
      </c>
      <c r="J5544" s="15">
        <f>INDEX(MarketCap2!$E$2:$AR$224,MATCH(A5544,MarketCap2!$B$2:$B$224,0),MATCH(G5544,MarketCap2!$E$1:$AR$1,0))</f>
        <v>35865124864</v>
      </c>
      <c r="K5544">
        <f t="shared" si="404"/>
        <v>24.303031208018819</v>
      </c>
      <c r="L5544">
        <f>INDEX('PB2'!$D$2:$AQ$224,MATCH(A5544,'PB2'!$B$2:$B$224,0),MATCH(G5544,'PB2'!$D$1:$AQ$1,0))</f>
        <v>7.4518318176269496</v>
      </c>
      <c r="M5544" s="16">
        <f t="shared" si="405"/>
        <v>0.13419519179627057</v>
      </c>
      <c r="N5544" s="6">
        <f>INDEX('ROA2'!$D$2:$AQ$224,MATCH(A5544,'ROA2'!$B$2:$B$224,0),MATCH(G5544,'ROA2'!$D$1:$AQ$1,0))</f>
        <v>2.81657910346985</v>
      </c>
      <c r="O5544" s="6">
        <v>22016</v>
      </c>
      <c r="P5544" s="28">
        <v>-2.7089097641881114E-2</v>
      </c>
    </row>
    <row r="5545" spans="1:16" x14ac:dyDescent="0.3">
      <c r="A5545" t="s">
        <v>609</v>
      </c>
      <c r="B5545" t="e">
        <f>VLOOKUP(A5545,Sheet3!L:L,1,FALSE)</f>
        <v>#N/A</v>
      </c>
      <c r="C5545" t="str">
        <f>VLOOKUP(A5545,'ALL - prices'!B:C,2,FALSE)</f>
        <v>Restaurant Brands Internationa</v>
      </c>
      <c r="D5545" t="str">
        <f>VLOOKUP(A5545,'ALL - prices'!B:I,8,FALSE)</f>
        <v>Consumer Discretionary</v>
      </c>
      <c r="E5545">
        <v>2020</v>
      </c>
      <c r="F5545" t="s">
        <v>682</v>
      </c>
      <c r="G5545" t="str">
        <f t="shared" si="403"/>
        <v>2020-Q4</v>
      </c>
      <c r="H5545" s="4">
        <f>INDEX('ALL - prices'!$J$3:$DY$219,MATCH('COMBINED DATA'!A5545,'ALL - prices'!$B$3:$B$219,0),MATCH('COMBINED DATA'!G5545,'ALL - prices'!$J$1:$DY$1,0))</f>
        <v>65.461600000000004</v>
      </c>
      <c r="I5545" s="14">
        <f t="shared" si="406"/>
        <v>1.2175638600637462</v>
      </c>
      <c r="J5545" s="15">
        <f>INDEX(MarketCap2!$E$2:$AR$224,MATCH(A5545,MarketCap2!$B$2:$B$224,0),MATCH(G5545,MarketCap2!$E$1:$AR$1,0))</f>
        <v>36544905216</v>
      </c>
      <c r="K5545">
        <f t="shared" si="404"/>
        <v>24.321807621251104</v>
      </c>
      <c r="L5545">
        <f>INDEX('PB2'!$D$2:$AQ$224,MATCH(A5545,'PB2'!$B$2:$B$224,0),MATCH(G5545,'PB2'!$D$1:$AQ$1,0))</f>
        <v>8.5716495513915998</v>
      </c>
      <c r="M5545" s="16">
        <f t="shared" si="405"/>
        <v>0.11666365896137819</v>
      </c>
      <c r="N5545" s="6">
        <f>INDEX('ROA2'!$D$2:$AQ$224,MATCH(A5545,'ROA2'!$B$2:$B$224,0),MATCH(G5545,'ROA2'!$D$1:$AQ$1,0))</f>
        <v>2.50100493431091</v>
      </c>
      <c r="O5545" s="6">
        <v>22532.999167999998</v>
      </c>
      <c r="P5545" s="28">
        <v>2.3482883720930162E-2</v>
      </c>
    </row>
    <row r="5546" spans="1:16" x14ac:dyDescent="0.3">
      <c r="A5546" t="s">
        <v>609</v>
      </c>
      <c r="B5546" t="e">
        <f>VLOOKUP(A5546,Sheet3!L:L,1,FALSE)</f>
        <v>#N/A</v>
      </c>
      <c r="C5546" t="str">
        <f>VLOOKUP(A5546,'ALL - prices'!B:C,2,FALSE)</f>
        <v>Restaurant Brands Internationa</v>
      </c>
      <c r="D5546" t="str">
        <f>VLOOKUP(A5546,'ALL - prices'!B:I,8,FALSE)</f>
        <v>Consumer Discretionary</v>
      </c>
      <c r="E5546">
        <v>2021</v>
      </c>
      <c r="F5546" t="s">
        <v>679</v>
      </c>
      <c r="G5546" t="str">
        <f t="shared" si="403"/>
        <v>2021-Q1</v>
      </c>
      <c r="H5546" s="4">
        <f>INDEX('ALL - prices'!$J$3:$DY$219,MATCH('COMBINED DATA'!A5546,'ALL - prices'!$B$3:$B$219,0),MATCH('COMBINED DATA'!G5546,'ALL - prices'!$J$1:$DY$1,0))</f>
        <v>69.307900000000004</v>
      </c>
      <c r="I5546" s="14">
        <f t="shared" si="406"/>
        <v>1.721892993916871</v>
      </c>
      <c r="J5546" s="15">
        <f>INDEX(MarketCap2!$E$2:$AR$224,MATCH(A5546,MarketCap2!$B$2:$B$224,0),MATCH(G5546,MarketCap2!$E$1:$AR$1,0))</f>
        <v>38589427712</v>
      </c>
      <c r="K5546">
        <f t="shared" si="404"/>
        <v>24.376244182430028</v>
      </c>
      <c r="L5546">
        <f>INDEX('PB2'!$D$2:$AQ$224,MATCH(A5546,'PB2'!$B$2:$B$224,0),MATCH(G5546,'PB2'!$D$1:$AQ$1,0))</f>
        <v>8.4192790985107404</v>
      </c>
      <c r="M5546" s="16">
        <f t="shared" si="405"/>
        <v>0.11877501485571215</v>
      </c>
      <c r="N5546" s="6">
        <f>INDEX('ROA2'!$D$2:$AQ$224,MATCH(A5546,'ROA2'!$B$2:$B$224,0),MATCH(G5546,'ROA2'!$D$1:$AQ$1,0))</f>
        <v>2.1534440517425502</v>
      </c>
      <c r="O5546" s="6">
        <v>22776.999936</v>
      </c>
      <c r="P5546" s="28">
        <v>1.0828597035876023E-2</v>
      </c>
    </row>
    <row r="5547" spans="1:16" x14ac:dyDescent="0.3">
      <c r="A5547" t="s">
        <v>609</v>
      </c>
      <c r="B5547" t="e">
        <f>VLOOKUP(A5547,Sheet3!L:L,1,FALSE)</f>
        <v>#N/A</v>
      </c>
      <c r="C5547" t="str">
        <f>VLOOKUP(A5547,'ALL - prices'!B:C,2,FALSE)</f>
        <v>Restaurant Brands Internationa</v>
      </c>
      <c r="D5547" t="str">
        <f>VLOOKUP(A5547,'ALL - prices'!B:I,8,FALSE)</f>
        <v>Consumer Discretionary</v>
      </c>
      <c r="E5547">
        <v>2021</v>
      </c>
      <c r="F5547" t="s">
        <v>680</v>
      </c>
      <c r="G5547" t="str">
        <f t="shared" si="403"/>
        <v>2021-Q2</v>
      </c>
      <c r="H5547" s="4">
        <f>INDEX('ALL - prices'!$J$3:$DY$219,MATCH('COMBINED DATA'!A5547,'ALL - prices'!$B$3:$B$219,0),MATCH('COMBINED DATA'!G5547,'ALL - prices'!$J$1:$DY$1,0))</f>
        <v>68.274600000000007</v>
      </c>
      <c r="I5547" s="14">
        <f t="shared" si="406"/>
        <v>4.4696119416753275</v>
      </c>
      <c r="J5547" s="15">
        <f>INDEX(MarketCap2!$E$2:$AR$224,MATCH(A5547,MarketCap2!$B$2:$B$224,0),MATCH(G5547,MarketCap2!$E$1:$AR$1,0))</f>
        <v>36928794624</v>
      </c>
      <c r="K5547">
        <f t="shared" si="404"/>
        <v>24.332257425798105</v>
      </c>
      <c r="L5547">
        <f>INDEX('PB2'!$D$2:$AQ$224,MATCH(A5547,'PB2'!$B$2:$B$224,0),MATCH(G5547,'PB2'!$D$1:$AQ$1,0))</f>
        <v>7.7424821853637704</v>
      </c>
      <c r="M5547" s="16">
        <f t="shared" si="405"/>
        <v>0.12915754612782701</v>
      </c>
      <c r="N5547" s="6">
        <f>INDEX('ROA2'!$D$2:$AQ$224,MATCH(A5547,'ROA2'!$B$2:$B$224,0),MATCH(G5547,'ROA2'!$D$1:$AQ$1,0))</f>
        <v>2.29081511497498</v>
      </c>
      <c r="O5547" s="6">
        <v>22857.000960000001</v>
      </c>
      <c r="P5547" s="28">
        <v>3.5123600221623609E-3</v>
      </c>
    </row>
    <row r="5548" spans="1:16" x14ac:dyDescent="0.3">
      <c r="A5548" t="s">
        <v>609</v>
      </c>
      <c r="B5548" t="e">
        <f>VLOOKUP(A5548,Sheet3!L:L,1,FALSE)</f>
        <v>#N/A</v>
      </c>
      <c r="C5548" t="str">
        <f>VLOOKUP(A5548,'ALL - prices'!B:C,2,FALSE)</f>
        <v>Restaurant Brands Internationa</v>
      </c>
      <c r="D5548" t="str">
        <f>VLOOKUP(A5548,'ALL - prices'!B:I,8,FALSE)</f>
        <v>Consumer Discretionary</v>
      </c>
      <c r="E5548">
        <v>2021</v>
      </c>
      <c r="F5548" t="s">
        <v>681</v>
      </c>
      <c r="G5548" t="str">
        <f t="shared" si="403"/>
        <v>2021-Q3</v>
      </c>
      <c r="H5548" s="4">
        <f>INDEX('ALL - prices'!$J$3:$DY$219,MATCH('COMBINED DATA'!A5548,'ALL - prices'!$B$3:$B$219,0),MATCH('COMBINED DATA'!G5548,'ALL - prices'!$J$1:$DY$1,0))</f>
        <v>66.897900000000007</v>
      </c>
      <c r="I5548" s="14">
        <f t="shared" si="406"/>
        <v>4.2539221133756877</v>
      </c>
      <c r="J5548" s="15">
        <f>INDEX(MarketCap2!$E$2:$AR$224,MATCH(A5548,MarketCap2!$B$2:$B$224,0),MATCH(G5548,MarketCap2!$E$1:$AR$1,0))</f>
        <v>35209719808</v>
      </c>
      <c r="K5548">
        <f t="shared" si="404"/>
        <v>24.284588012342432</v>
      </c>
      <c r="L5548">
        <f>INDEX('PB2'!$D$2:$AQ$224,MATCH(A5548,'PB2'!$B$2:$B$224,0),MATCH(G5548,'PB2'!$D$1:$AQ$1,0))</f>
        <v>7.6593770980834996</v>
      </c>
      <c r="M5548" s="16">
        <f t="shared" si="405"/>
        <v>0.13055891976518771</v>
      </c>
      <c r="N5548" s="6">
        <f>INDEX('ROA2'!$D$2:$AQ$224,MATCH(A5548,'ROA2'!$B$2:$B$224,0),MATCH(G5548,'ROA2'!$D$1:$AQ$1,0))</f>
        <v>2.9785449504852299</v>
      </c>
      <c r="O5548" s="6">
        <v>23241.000960000001</v>
      </c>
      <c r="P5548" s="28">
        <v>1.6800104295047462E-2</v>
      </c>
    </row>
    <row r="5549" spans="1:16" x14ac:dyDescent="0.3">
      <c r="A5549" t="s">
        <v>609</v>
      </c>
      <c r="B5549" t="e">
        <f>VLOOKUP(A5549,Sheet3!L:L,1,FALSE)</f>
        <v>#N/A</v>
      </c>
      <c r="C5549" t="str">
        <f>VLOOKUP(A5549,'ALL - prices'!B:C,2,FALSE)</f>
        <v>Restaurant Brands Internationa</v>
      </c>
      <c r="D5549" t="str">
        <f>VLOOKUP(A5549,'ALL - prices'!B:I,8,FALSE)</f>
        <v>Consumer Discretionary</v>
      </c>
      <c r="E5549">
        <v>2021</v>
      </c>
      <c r="F5549" t="s">
        <v>682</v>
      </c>
      <c r="G5549" t="str">
        <f t="shared" si="403"/>
        <v>2021-Q4</v>
      </c>
      <c r="H5549" s="4">
        <f>INDEX('ALL - prices'!$J$3:$DY$219,MATCH('COMBINED DATA'!A5549,'ALL - prices'!$B$3:$B$219,0),MATCH('COMBINED DATA'!G5549,'ALL - prices'!$J$1:$DY$1,0))</f>
        <v>66.734800000000007</v>
      </c>
      <c r="I5549" s="14">
        <f t="shared" si="406"/>
        <v>9.1218766001940317</v>
      </c>
      <c r="J5549" s="15">
        <f>INDEX(MarketCap2!$E$2:$AR$224,MATCH(A5549,MarketCap2!$B$2:$B$224,0),MATCH(G5549,MarketCap2!$E$1:$AR$1,0))</f>
        <v>35197956096</v>
      </c>
      <c r="K5549">
        <f t="shared" si="404"/>
        <v>24.284253852410053</v>
      </c>
      <c r="L5549">
        <f>INDEX('PB2'!$D$2:$AQ$224,MATCH(A5549,'PB2'!$B$2:$B$224,0),MATCH(G5549,'PB2'!$D$1:$AQ$1,0))</f>
        <v>8.3765821456909197</v>
      </c>
      <c r="M5549" s="16">
        <f t="shared" si="405"/>
        <v>0.11938043256872015</v>
      </c>
      <c r="N5549" s="6">
        <f>INDEX('ROA2'!$D$2:$AQ$224,MATCH(A5549,'ROA2'!$B$2:$B$224,0),MATCH(G5549,'ROA2'!$D$1:$AQ$1,0))</f>
        <v>3.2995309829711901</v>
      </c>
      <c r="O5549" s="6">
        <v>22927.998975999999</v>
      </c>
      <c r="P5549" s="28">
        <v>-1.3467663657804963E-2</v>
      </c>
    </row>
    <row r="5550" spans="1:16" x14ac:dyDescent="0.3">
      <c r="A5550" t="s">
        <v>609</v>
      </c>
      <c r="B5550" t="e">
        <f>VLOOKUP(A5550,Sheet3!L:L,1,FALSE)</f>
        <v>#N/A</v>
      </c>
      <c r="C5550" t="str">
        <f>VLOOKUP(A5550,'ALL - prices'!B:C,2,FALSE)</f>
        <v>Restaurant Brands Internationa</v>
      </c>
      <c r="D5550" t="str">
        <f>VLOOKUP(A5550,'ALL - prices'!B:I,8,FALSE)</f>
        <v>Consumer Discretionary</v>
      </c>
      <c r="E5550">
        <v>2022</v>
      </c>
      <c r="F5550" t="s">
        <v>679</v>
      </c>
      <c r="G5550" t="str">
        <f t="shared" si="403"/>
        <v>2022-Q1</v>
      </c>
      <c r="H5550" s="4">
        <f>INDEX('ALL - prices'!$J$3:$DY$219,MATCH('COMBINED DATA'!A5550,'ALL - prices'!$B$3:$B$219,0),MATCH('COMBINED DATA'!G5550,'ALL - prices'!$J$1:$DY$1,0))</f>
        <v>64.147800000000004</v>
      </c>
      <c r="I5550" s="14">
        <f t="shared" si="406"/>
        <v>11.783749261412325</v>
      </c>
      <c r="J5550" s="15">
        <f>INDEX(MarketCap2!$E$2:$AR$224,MATCH(A5550,MarketCap2!$B$2:$B$224,0),MATCH(G5550,MarketCap2!$E$1:$AR$1,0))</f>
        <v>33246570496</v>
      </c>
      <c r="K5550">
        <f t="shared" si="404"/>
        <v>24.227217455751227</v>
      </c>
      <c r="L5550">
        <f>INDEX('PB2'!$D$2:$AQ$224,MATCH(A5550,'PB2'!$B$2:$B$224,0),MATCH(G5550,'PB2'!$D$1:$AQ$1,0))</f>
        <v>7.8877978324890101</v>
      </c>
      <c r="M5550" s="16">
        <f t="shared" si="405"/>
        <v>0.12677809716180924</v>
      </c>
      <c r="N5550" s="6">
        <f>INDEX('ROA2'!$D$2:$AQ$224,MATCH(A5550,'ROA2'!$B$2:$B$224,0),MATCH(G5550,'ROA2'!$D$1:$AQ$1,0))</f>
        <v>3.6416571140289302</v>
      </c>
      <c r="O5550" s="6">
        <v>23246.000128</v>
      </c>
      <c r="P5550" s="28">
        <v>1.3869555399617301E-2</v>
      </c>
    </row>
    <row r="5551" spans="1:16" x14ac:dyDescent="0.3">
      <c r="A5551" t="s">
        <v>609</v>
      </c>
      <c r="B5551" t="e">
        <f>VLOOKUP(A5551,Sheet3!L:L,1,FALSE)</f>
        <v>#N/A</v>
      </c>
      <c r="C5551" t="str">
        <f>VLOOKUP(A5551,'ALL - prices'!B:C,2,FALSE)</f>
        <v>Restaurant Brands Internationa</v>
      </c>
      <c r="D5551" t="str">
        <f>VLOOKUP(A5551,'ALL - prices'!B:I,8,FALSE)</f>
        <v>Consumer Discretionary</v>
      </c>
      <c r="E5551">
        <v>2022</v>
      </c>
      <c r="F5551" t="s">
        <v>680</v>
      </c>
      <c r="G5551" t="str">
        <f t="shared" si="403"/>
        <v>2022-Q2</v>
      </c>
      <c r="H5551" s="4">
        <f>INDEX('ALL - prices'!$J$3:$DY$219,MATCH('COMBINED DATA'!A5551,'ALL - prices'!$B$3:$B$219,0),MATCH('COMBINED DATA'!G5551,'ALL - prices'!$J$1:$DY$1,0))</f>
        <v>57.35</v>
      </c>
      <c r="I5551" s="14">
        <f t="shared" si="406"/>
        <v>11.728381516787943</v>
      </c>
      <c r="J5551" s="15">
        <f>INDEX(MarketCap2!$E$2:$AR$224,MATCH(A5551,MarketCap2!$B$2:$B$224,0),MATCH(G5551,MarketCap2!$E$1:$AR$1,0))</f>
        <v>29086550016</v>
      </c>
      <c r="K5551">
        <f t="shared" si="404"/>
        <v>24.093541705514198</v>
      </c>
      <c r="L5551">
        <f>INDEX('PB2'!$D$2:$AQ$224,MATCH(A5551,'PB2'!$B$2:$B$224,0),MATCH(G5551,'PB2'!$D$1:$AQ$1,0))</f>
        <v>6.92730617523193</v>
      </c>
      <c r="M5551" s="16">
        <f t="shared" si="405"/>
        <v>0.14435625836424351</v>
      </c>
      <c r="N5551" s="6">
        <f>INDEX('ROA2'!$D$2:$AQ$224,MATCH(A5551,'ROA2'!$B$2:$B$224,0),MATCH(G5551,'ROA2'!$D$1:$AQ$1,0))</f>
        <v>3.6585628986358598</v>
      </c>
      <c r="O5551" s="6">
        <v>23171.999744000001</v>
      </c>
      <c r="P5551" s="28">
        <v>-3.1833598723448753E-3</v>
      </c>
    </row>
    <row r="5552" spans="1:16" x14ac:dyDescent="0.3">
      <c r="A5552" t="s">
        <v>609</v>
      </c>
      <c r="B5552" t="e">
        <f>VLOOKUP(A5552,Sheet3!L:L,1,FALSE)</f>
        <v>#N/A</v>
      </c>
      <c r="C5552" t="str">
        <f>VLOOKUP(A5552,'ALL - prices'!B:C,2,FALSE)</f>
        <v>Restaurant Brands Internationa</v>
      </c>
      <c r="D5552" t="str">
        <f>VLOOKUP(A5552,'ALL - prices'!B:I,8,FALSE)</f>
        <v>Consumer Discretionary</v>
      </c>
      <c r="E5552">
        <v>2022</v>
      </c>
      <c r="F5552" t="s">
        <v>681</v>
      </c>
      <c r="G5552" t="str">
        <f t="shared" si="403"/>
        <v>2022-Q3</v>
      </c>
      <c r="H5552" s="4">
        <f>INDEX('ALL - prices'!$J$3:$DY$219,MATCH('COMBINED DATA'!A5552,'ALL - prices'!$B$3:$B$219,0),MATCH('COMBINED DATA'!G5552,'ALL - prices'!$J$1:$DY$1,0))</f>
        <v>65.863</v>
      </c>
      <c r="I5552" s="14">
        <f t="shared" si="406"/>
        <v>6.5372680376311116</v>
      </c>
      <c r="J5552" s="15">
        <f>INDEX(MarketCap2!$E$2:$AR$224,MATCH(A5552,MarketCap2!$B$2:$B$224,0),MATCH(G5552,MarketCap2!$E$1:$AR$1,0))</f>
        <v>33034213376</v>
      </c>
      <c r="K5552">
        <f t="shared" si="404"/>
        <v>24.220809630308821</v>
      </c>
      <c r="L5552">
        <f>INDEX('PB2'!$D$2:$AQ$224,MATCH(A5552,'PB2'!$B$2:$B$224,0),MATCH(G5552,'PB2'!$D$1:$AQ$1,0))</f>
        <v>7.0486922264099103</v>
      </c>
      <c r="M5552" s="16">
        <f t="shared" si="405"/>
        <v>0.14187028854135783</v>
      </c>
      <c r="N5552" s="6">
        <f>INDEX('ROA2'!$D$2:$AQ$224,MATCH(A5552,'ROA2'!$B$2:$B$224,0),MATCH(G5552,'ROA2'!$D$1:$AQ$1,0))</f>
        <v>3.56125688552856</v>
      </c>
      <c r="O5552" s="6">
        <v>22754.000896000001</v>
      </c>
      <c r="P5552" s="28">
        <v>-1.8038963085533134E-2</v>
      </c>
    </row>
    <row r="5553" spans="1:16" x14ac:dyDescent="0.3">
      <c r="A5553" t="s">
        <v>609</v>
      </c>
      <c r="B5553" t="e">
        <f>VLOOKUP(A5553,Sheet3!L:L,1,FALSE)</f>
        <v>#N/A</v>
      </c>
      <c r="C5553" t="str">
        <f>VLOOKUP(A5553,'ALL - prices'!B:C,2,FALSE)</f>
        <v>Restaurant Brands Internationa</v>
      </c>
      <c r="D5553" t="str">
        <f>VLOOKUP(A5553,'ALL - prices'!B:I,8,FALSE)</f>
        <v>Consumer Discretionary</v>
      </c>
      <c r="E5553">
        <v>2022</v>
      </c>
      <c r="F5553" t="s">
        <v>682</v>
      </c>
      <c r="G5553" t="str">
        <f t="shared" si="403"/>
        <v>2022-Q4</v>
      </c>
      <c r="H5553" s="4">
        <f>INDEX('ALL - prices'!$J$3:$DY$219,MATCH('COMBINED DATA'!A5553,'ALL - prices'!$B$3:$B$219,0),MATCH('COMBINED DATA'!G5553,'ALL - prices'!$J$1:$DY$1,0))</f>
        <v>79.150300000000001</v>
      </c>
      <c r="I5553" s="14">
        <f t="shared" si="406"/>
        <v>7.2866856070392751</v>
      </c>
      <c r="J5553" s="15">
        <f>INDEX(MarketCap2!$E$2:$AR$224,MATCH(A5553,MarketCap2!$B$2:$B$224,0),MATCH(G5553,MarketCap2!$E$1:$AR$1,0))</f>
        <v>39476903936</v>
      </c>
      <c r="K5553">
        <f t="shared" si="404"/>
        <v>24.398981627362637</v>
      </c>
      <c r="L5553">
        <f>INDEX('PB2'!$D$2:$AQ$224,MATCH(A5553,'PB2'!$B$2:$B$224,0),MATCH(G5553,'PB2'!$D$1:$AQ$1,0))</f>
        <v>7.954833984375</v>
      </c>
      <c r="M5553" s="16">
        <f t="shared" si="405"/>
        <v>0.12570972593070007</v>
      </c>
      <c r="N5553" s="6">
        <f>INDEX('ROA2'!$D$2:$AQ$224,MATCH(A5553,'ROA2'!$B$2:$B$224,0),MATCH(G5553,'ROA2'!$D$1:$AQ$1,0))</f>
        <v>4.2123780250549299</v>
      </c>
      <c r="O5553" s="6">
        <v>22556.999680000001</v>
      </c>
      <c r="P5553" s="28">
        <v>-8.6578715057812998E-3</v>
      </c>
    </row>
    <row r="5554" spans="1:16" x14ac:dyDescent="0.3">
      <c r="A5554" t="s">
        <v>609</v>
      </c>
      <c r="B5554" t="e">
        <f>VLOOKUP(A5554,Sheet3!L:L,1,FALSE)</f>
        <v>#N/A</v>
      </c>
      <c r="C5554" t="str">
        <f>VLOOKUP(A5554,'ALL - prices'!B:C,2,FALSE)</f>
        <v>Restaurant Brands Internationa</v>
      </c>
      <c r="D5554" t="str">
        <f>VLOOKUP(A5554,'ALL - prices'!B:I,8,FALSE)</f>
        <v>Consumer Discretionary</v>
      </c>
      <c r="E5554">
        <v>2023</v>
      </c>
      <c r="F5554" t="s">
        <v>679</v>
      </c>
      <c r="G5554" t="str">
        <f t="shared" si="403"/>
        <v>2023-Q1</v>
      </c>
      <c r="H5554" s="4">
        <f>INDEX('ALL - prices'!$J$3:$DY$219,MATCH('COMBINED DATA'!A5554,'ALL - prices'!$B$3:$B$219,0),MATCH('COMBINED DATA'!G5554,'ALL - prices'!$J$1:$DY$1,0))</f>
        <v>82.736000000000004</v>
      </c>
      <c r="I5554" s="14">
        <f t="shared" si="406"/>
        <v>7.395790060793594</v>
      </c>
      <c r="J5554" s="15">
        <f>INDEX(MarketCap2!$E$2:$AR$224,MATCH(A5554,MarketCap2!$B$2:$B$224,0),MATCH(G5554,MarketCap2!$E$1:$AR$1,0))</f>
        <v>40992460800</v>
      </c>
      <c r="K5554">
        <f t="shared" si="404"/>
        <v>24.436654003815352</v>
      </c>
      <c r="L5554">
        <f>INDEX('PB2'!$D$2:$AQ$224,MATCH(A5554,'PB2'!$B$2:$B$224,0),MATCH(G5554,'PB2'!$D$1:$AQ$1,0))</f>
        <v>8.1077527999877894</v>
      </c>
      <c r="M5554" s="16">
        <f t="shared" si="405"/>
        <v>0.12333873820147871</v>
      </c>
      <c r="N5554" s="6">
        <f>INDEX('ROA2'!$D$2:$AQ$224,MATCH(A5554,'ROA2'!$B$2:$B$224,0),MATCH(G5554,'ROA2'!$D$1:$AQ$1,0))</f>
        <v>4.3833708763122603</v>
      </c>
      <c r="O5554" s="6">
        <v>22745.999360000002</v>
      </c>
      <c r="P5554" s="28">
        <v>8.3787597056879867E-3</v>
      </c>
    </row>
    <row r="5555" spans="1:16" x14ac:dyDescent="0.3">
      <c r="A5555" t="s">
        <v>609</v>
      </c>
      <c r="B5555" t="e">
        <f>VLOOKUP(A5555,Sheet3!L:L,1,FALSE)</f>
        <v>#N/A</v>
      </c>
      <c r="C5555" t="str">
        <f>VLOOKUP(A5555,'ALL - prices'!B:C,2,FALSE)</f>
        <v>Restaurant Brands Internationa</v>
      </c>
      <c r="D5555" t="str">
        <f>VLOOKUP(A5555,'ALL - prices'!B:I,8,FALSE)</f>
        <v>Consumer Discretionary</v>
      </c>
      <c r="E5555">
        <v>2023</v>
      </c>
      <c r="F5555" t="s">
        <v>680</v>
      </c>
      <c r="G5555" t="str">
        <f t="shared" si="403"/>
        <v>2023-Q2</v>
      </c>
      <c r="H5555" s="4">
        <f>INDEX('ALL - prices'!$J$3:$DY$219,MATCH('COMBINED DATA'!A5555,'ALL - prices'!$B$3:$B$219,0),MATCH('COMBINED DATA'!G5555,'ALL - prices'!$J$1:$DY$1,0))</f>
        <v>94.342100000000002</v>
      </c>
      <c r="I5555" s="14">
        <f t="shared" si="406"/>
        <v>7.5089635545348941</v>
      </c>
      <c r="J5555" s="15">
        <f>INDEX(MarketCap2!$E$2:$AR$224,MATCH(A5555,MarketCap2!$B$2:$B$224,0),MATCH(G5555,MarketCap2!$E$1:$AR$1,0))</f>
        <v>46734045184</v>
      </c>
      <c r="K5555">
        <f t="shared" si="404"/>
        <v>24.567738754945378</v>
      </c>
      <c r="L5555">
        <f>INDEX('PB2'!$D$2:$AQ$224,MATCH(A5555,'PB2'!$B$2:$B$224,0),MATCH(G5555,'PB2'!$D$1:$AQ$1,0))</f>
        <v>8.3174266815185494</v>
      </c>
      <c r="M5555" s="16">
        <f t="shared" si="405"/>
        <v>0.1202294938435725</v>
      </c>
      <c r="N5555" s="6">
        <f>INDEX('ROA2'!$D$2:$AQ$224,MATCH(A5555,'ROA2'!$B$2:$B$224,0),MATCH(G5555,'ROA2'!$D$1:$AQ$1,0))</f>
        <v>4.4378309249877903</v>
      </c>
      <c r="O5555" s="6">
        <v>22525.999103999999</v>
      </c>
      <c r="P5555" s="28">
        <v>-9.6720417739430981E-3</v>
      </c>
    </row>
    <row r="5556" spans="1:16" x14ac:dyDescent="0.3">
      <c r="A5556" t="s">
        <v>609</v>
      </c>
      <c r="B5556" t="e">
        <f>VLOOKUP(A5556,Sheet3!L:L,1,FALSE)</f>
        <v>#N/A</v>
      </c>
      <c r="C5556" t="str">
        <f>VLOOKUP(A5556,'ALL - prices'!B:C,2,FALSE)</f>
        <v>Restaurant Brands Internationa</v>
      </c>
      <c r="D5556" t="str">
        <f>VLOOKUP(A5556,'ALL - prices'!B:I,8,FALSE)</f>
        <v>Consumer Discretionary</v>
      </c>
      <c r="E5556">
        <v>2023</v>
      </c>
      <c r="F5556" t="s">
        <v>681</v>
      </c>
      <c r="G5556" t="str">
        <f t="shared" si="403"/>
        <v>2023-Q3</v>
      </c>
      <c r="H5556" s="4">
        <f>INDEX('ALL - prices'!$J$3:$DY$219,MATCH('COMBINED DATA'!A5556,'ALL - prices'!$B$3:$B$219,0),MATCH('COMBINED DATA'!G5556,'ALL - prices'!$J$1:$DY$1,0))</f>
        <v>83.739699999999999</v>
      </c>
      <c r="I5556" s="14">
        <f t="shared" si="406"/>
        <v>4.3103696240384402</v>
      </c>
      <c r="J5556" s="15">
        <f>INDEX(MarketCap2!$E$2:$AR$224,MATCH(A5556,MarketCap2!$B$2:$B$224,0),MATCH(G5556,MarketCap2!$E$1:$AR$1,0))</f>
        <v>41189933056</v>
      </c>
      <c r="K5556">
        <f t="shared" si="404"/>
        <v>24.441459720144234</v>
      </c>
      <c r="L5556">
        <f>INDEX('PB2'!$D$2:$AQ$224,MATCH(A5556,'PB2'!$B$2:$B$224,0),MATCH(G5556,'PB2'!$D$1:$AQ$1,0))</f>
        <v>7.2986149787902797</v>
      </c>
      <c r="M5556" s="16">
        <f t="shared" si="405"/>
        <v>0.13701229656667635</v>
      </c>
      <c r="N5556" s="6">
        <f>INDEX('ROA2'!$D$2:$AQ$224,MATCH(A5556,'ROA2'!$B$2:$B$224,0),MATCH(G5556,'ROA2'!$D$1:$AQ$1,0))</f>
        <v>4.44134521484375</v>
      </c>
      <c r="O5556" s="6">
        <v>23132.999680000001</v>
      </c>
      <c r="P5556" s="28">
        <v>2.6946666081160215E-2</v>
      </c>
    </row>
    <row r="5557" spans="1:16" x14ac:dyDescent="0.3">
      <c r="A5557" t="s">
        <v>609</v>
      </c>
      <c r="B5557" t="e">
        <f>VLOOKUP(A5557,Sheet3!L:L,1,FALSE)</f>
        <v>#N/A</v>
      </c>
      <c r="C5557" t="str">
        <f>VLOOKUP(A5557,'ALL - prices'!B:C,2,FALSE)</f>
        <v>Restaurant Brands Internationa</v>
      </c>
      <c r="D5557" t="str">
        <f>VLOOKUP(A5557,'ALL - prices'!B:I,8,FALSE)</f>
        <v>Consumer Discretionary</v>
      </c>
      <c r="E5557">
        <v>2023</v>
      </c>
      <c r="F5557" t="s">
        <v>682</v>
      </c>
      <c r="G5557" t="str">
        <f t="shared" si="403"/>
        <v>2023-Q4</v>
      </c>
      <c r="H5557" s="4">
        <f>INDEX('ALL - prices'!$J$3:$DY$219,MATCH('COMBINED DATA'!A5557,'ALL - prices'!$B$3:$B$219,0),MATCH('COMBINED DATA'!G5557,'ALL - prices'!$J$1:$DY$1,0))</f>
        <v>97.0441</v>
      </c>
      <c r="I5557" s="14">
        <f t="shared" si="406"/>
        <v>4.8710905106043709</v>
      </c>
      <c r="J5557" s="15">
        <f>INDEX(MarketCap2!$E$2:$AR$224,MATCH(A5557,MarketCap2!$B$2:$B$224,0),MATCH(G5557,MarketCap2!$E$1:$AR$1,0))</f>
        <v>47960969216</v>
      </c>
      <c r="K5557">
        <f t="shared" si="404"/>
        <v>24.593653375742228</v>
      </c>
      <c r="L5557">
        <f>INDEX('PB2'!$D$2:$AQ$224,MATCH(A5557,'PB2'!$B$2:$B$224,0),MATCH(G5557,'PB2'!$D$1:$AQ$1,0))</f>
        <v>8.5907773971557599</v>
      </c>
      <c r="M5557" s="16">
        <f t="shared" si="405"/>
        <v>0.11640390080775236</v>
      </c>
      <c r="N5557" s="6">
        <f>INDEX('ROA2'!$D$2:$AQ$224,MATCH(A5557,'ROA2'!$B$2:$B$224,0),MATCH(G5557,'ROA2'!$D$1:$AQ$1,0))</f>
        <v>3.99263691902161</v>
      </c>
      <c r="O5557" s="6">
        <v>23076.999167999998</v>
      </c>
      <c r="P5557" s="28">
        <v>-2.4208063275260611E-3</v>
      </c>
    </row>
    <row r="5558" spans="1:16" x14ac:dyDescent="0.3">
      <c r="A5558" t="s">
        <v>609</v>
      </c>
      <c r="B5558" t="e">
        <f>VLOOKUP(A5558,Sheet3!L:L,1,FALSE)</f>
        <v>#N/A</v>
      </c>
      <c r="C5558" t="str">
        <f>VLOOKUP(A5558,'ALL - prices'!B:C,2,FALSE)</f>
        <v>Restaurant Brands Internationa</v>
      </c>
      <c r="D5558" t="str">
        <f>VLOOKUP(A5558,'ALL - prices'!B:I,8,FALSE)</f>
        <v>Consumer Discretionary</v>
      </c>
      <c r="E5558" s="18">
        <v>2024</v>
      </c>
      <c r="F5558" t="s">
        <v>679</v>
      </c>
      <c r="G5558" t="str">
        <f t="shared" si="403"/>
        <v>2024-Q1</v>
      </c>
      <c r="H5558" s="4">
        <f>INDEX('ALL - prices'!$J$3:$DY$219,MATCH('COMBINED DATA'!A5558,'ALL - prices'!$B$3:$B$219,0),MATCH('COMBINED DATA'!G5558,'ALL - prices'!$J$1:$DY$1,0))</f>
        <v>101.03149999999999</v>
      </c>
      <c r="I5558" s="14" t="s">
        <v>769</v>
      </c>
      <c r="J5558" s="15">
        <f>INDEX(MarketCap2!$E$2:$AR$224,MATCH(A5558,MarketCap2!$B$2:$B$224,0),MATCH(G5558,MarketCap2!$E$1:$AR$1,0))</f>
        <v>49342570496</v>
      </c>
      <c r="K5558">
        <f t="shared" si="404"/>
        <v>24.622053044299019</v>
      </c>
      <c r="L5558">
        <f>INDEX('PB2'!$D$2:$AQ$224,MATCH(A5558,'PB2'!$B$2:$B$224,0),MATCH(G5558,'PB2'!$D$1:$AQ$1,0))</f>
        <v>8.4678058624267596</v>
      </c>
      <c r="M5558" s="16">
        <f t="shared" si="405"/>
        <v>0.11809434654580206</v>
      </c>
      <c r="N5558" s="6">
        <f>INDEX('ROA2'!$D$2:$AQ$224,MATCH(A5558,'ROA2'!$B$2:$B$224,0),MATCH(G5558,'ROA2'!$D$1:$AQ$1,0))</f>
        <v>5.1585497856140101</v>
      </c>
      <c r="O5558" s="6">
        <v>23391.000575999999</v>
      </c>
      <c r="P5558" s="28">
        <v>1.3606682814956892E-2</v>
      </c>
    </row>
    <row r="5559" spans="1:16" x14ac:dyDescent="0.3">
      <c r="A5559" t="s">
        <v>609</v>
      </c>
      <c r="B5559" t="e">
        <f>VLOOKUP(A5559,Sheet3!L:L,1,FALSE)</f>
        <v>#N/A</v>
      </c>
      <c r="C5559" t="str">
        <f>VLOOKUP(A5559,'ALL - prices'!B:C,2,FALSE)</f>
        <v>Restaurant Brands Internationa</v>
      </c>
      <c r="D5559" t="str">
        <f>VLOOKUP(A5559,'ALL - prices'!B:I,8,FALSE)</f>
        <v>Consumer Discretionary</v>
      </c>
      <c r="E5559" s="18">
        <v>2024</v>
      </c>
      <c r="F5559" t="s">
        <v>680</v>
      </c>
      <c r="G5559" t="str">
        <f t="shared" si="403"/>
        <v>2024-Q2</v>
      </c>
      <c r="H5559" s="4">
        <f>INDEX('ALL - prices'!$J$3:$DY$219,MATCH('COMBINED DATA'!A5559,'ALL - prices'!$B$3:$B$219,0),MATCH('COMBINED DATA'!G5559,'ALL - prices'!$J$1:$DY$1,0))</f>
        <v>91.309700000000007</v>
      </c>
      <c r="I5559" s="14" t="s">
        <v>769</v>
      </c>
      <c r="J5559" s="15">
        <f>INDEX(MarketCap2!$E$2:$AR$224,MATCH(A5559,MarketCap2!$B$2:$B$224,0),MATCH(G5559,MarketCap2!$E$1:$AR$1,0))</f>
        <v>44324667392</v>
      </c>
      <c r="K5559">
        <f t="shared" si="404"/>
        <v>24.514807185031941</v>
      </c>
      <c r="L5559">
        <f>INDEX('PB2'!$D$2:$AQ$224,MATCH(A5559,'PB2'!$B$2:$B$224,0),MATCH(G5559,'PB2'!$D$1:$AQ$1,0))</f>
        <v>7.2813820838928196</v>
      </c>
      <c r="M5559" s="16">
        <f t="shared" si="405"/>
        <v>0.13733656447065246</v>
      </c>
      <c r="N5559" s="6">
        <f>INDEX('ROA2'!$D$2:$AQ$224,MATCH(A5559,'ROA2'!$B$2:$B$224,0),MATCH(G5559,'ROA2'!$D$1:$AQ$1,0))</f>
        <v>5.3907289505004901</v>
      </c>
      <c r="O5559" s="6">
        <v>23145.000960000001</v>
      </c>
      <c r="P5559" s="28">
        <v>-1.0516848785528299E-2</v>
      </c>
    </row>
    <row r="5560" spans="1:16" x14ac:dyDescent="0.3">
      <c r="A5560" t="s">
        <v>609</v>
      </c>
      <c r="B5560" t="e">
        <f>VLOOKUP(A5560,Sheet3!L:L,1,FALSE)</f>
        <v>#N/A</v>
      </c>
      <c r="C5560" t="str">
        <f>VLOOKUP(A5560,'ALL - prices'!B:C,2,FALSE)</f>
        <v>Restaurant Brands Internationa</v>
      </c>
      <c r="D5560" t="str">
        <f>VLOOKUP(A5560,'ALL - prices'!B:I,8,FALSE)</f>
        <v>Consumer Discretionary</v>
      </c>
      <c r="E5560" s="18">
        <v>2024</v>
      </c>
      <c r="F5560" t="s">
        <v>681</v>
      </c>
      <c r="G5560" t="str">
        <f t="shared" si="403"/>
        <v>2024-Q3</v>
      </c>
      <c r="H5560" s="4">
        <f>INDEX('ALL - prices'!$J$3:$DY$219,MATCH('COMBINED DATA'!A5560,'ALL - prices'!$B$3:$B$219,0),MATCH('COMBINED DATA'!G5560,'ALL - prices'!$J$1:$DY$1,0))</f>
        <v>93.201400000000007</v>
      </c>
      <c r="I5560" s="14" t="s">
        <v>769</v>
      </c>
      <c r="J5560" s="15">
        <f>INDEX(MarketCap2!$E$2:$AR$224,MATCH(A5560,MarketCap2!$B$2:$B$224,0),MATCH(G5560,MarketCap2!$E$1:$AR$1,0))</f>
        <v>45540573184</v>
      </c>
      <c r="K5560">
        <f t="shared" si="404"/>
        <v>24.541869483888391</v>
      </c>
      <c r="L5560">
        <f>INDEX('PB2'!$D$2:$AQ$224,MATCH(A5560,'PB2'!$B$2:$B$224,0),MATCH(G5560,'PB2'!$D$1:$AQ$1,0))</f>
        <v>7.2274761199951199</v>
      </c>
      <c r="M5560" s="16">
        <f t="shared" si="405"/>
        <v>0.13836088606829949</v>
      </c>
      <c r="N5560" s="6">
        <f>INDEX('ROA2'!$D$2:$AQ$224,MATCH(A5560,'ROA2'!$B$2:$B$224,0),MATCH(G5560,'ROA2'!$D$1:$AQ$1,0))</f>
        <v>5.2936520576477104</v>
      </c>
      <c r="O5560" s="6">
        <v>24849.000447999999</v>
      </c>
      <c r="P5560" s="28">
        <v>7.3622787527419381E-2</v>
      </c>
    </row>
    <row r="5561" spans="1:16" x14ac:dyDescent="0.3">
      <c r="A5561" t="s">
        <v>609</v>
      </c>
      <c r="B5561" t="e">
        <f>VLOOKUP(A5561,Sheet3!L:L,1,FALSE)</f>
        <v>#N/A</v>
      </c>
      <c r="C5561" t="str">
        <f>VLOOKUP(A5561,'ALL - prices'!B:C,2,FALSE)</f>
        <v>Restaurant Brands Internationa</v>
      </c>
      <c r="D5561" t="str">
        <f>VLOOKUP(A5561,'ALL - prices'!B:I,8,FALSE)</f>
        <v>Consumer Discretionary</v>
      </c>
      <c r="E5561" s="18">
        <v>2024</v>
      </c>
      <c r="F5561" t="s">
        <v>682</v>
      </c>
      <c r="G5561" t="str">
        <f t="shared" si="403"/>
        <v>2024-Q4</v>
      </c>
      <c r="H5561" s="4">
        <f>INDEX('ALL - prices'!$J$3:$DY$219,MATCH('COMBINED DATA'!A5561,'ALL - prices'!$B$3:$B$219,0),MATCH('COMBINED DATA'!G5561,'ALL - prices'!$J$1:$DY$1,0))</f>
        <v>90.275300000000001</v>
      </c>
      <c r="I5561" s="14" t="s">
        <v>769</v>
      </c>
      <c r="J5561" s="15">
        <f>INDEX(MarketCap2!$E$2:$AR$224,MATCH(A5561,MarketCap2!$B$2:$B$224,0),MATCH(G5561,MarketCap2!$E$1:$AR$1,0))</f>
        <v>42243321856</v>
      </c>
      <c r="K5561">
        <f t="shared" si="404"/>
        <v>24.466712115676508</v>
      </c>
      <c r="L5561">
        <f>INDEX('PB2'!$D$2:$AQ$224,MATCH(A5561,'PB2'!$B$2:$B$224,0),MATCH(G5561,'PB2'!$D$1:$AQ$1,0))</f>
        <v>6.51287365697182</v>
      </c>
      <c r="M5561" s="16">
        <f t="shared" si="405"/>
        <v>0.15354205419439274</v>
      </c>
      <c r="N5561" s="6">
        <f>INDEX('ROA2'!$D$2:$AQ$224,MATCH(A5561,'ROA2'!$B$2:$B$224,0),MATCH(G5561,'ROA2'!$D$1:$AQ$1,0))</f>
        <v>5.2754011154174796</v>
      </c>
      <c r="O5561" s="6">
        <v>25070.999552000001</v>
      </c>
      <c r="P5561" s="28">
        <v>8.9339249063384411E-3</v>
      </c>
    </row>
    <row r="5562" spans="1:16" x14ac:dyDescent="0.3">
      <c r="A5562" t="s">
        <v>611</v>
      </c>
      <c r="B5562" t="str">
        <f>VLOOKUP(A5562,Sheet3!L:L,1,FALSE)</f>
        <v>RCH CN EQUITY</v>
      </c>
      <c r="C5562" t="str">
        <f>VLOOKUP(A5562,'ALL - prices'!B:C,2,FALSE)</f>
        <v>Richelieu Hardware Ltd</v>
      </c>
      <c r="D5562" t="str">
        <f>VLOOKUP(A5562,'ALL - prices'!B:I,8,FALSE)</f>
        <v>Industrials</v>
      </c>
      <c r="E5562">
        <v>2015</v>
      </c>
      <c r="F5562" t="s">
        <v>679</v>
      </c>
      <c r="G5562" t="str">
        <f t="shared" ref="G5562:G5601" si="407">E5562&amp;"-"&amp;F5562</f>
        <v>2015-Q1</v>
      </c>
      <c r="H5562" s="4">
        <f>INDEX('ALL - prices'!$J$3:$DY$219,MATCH('COMBINED DATA'!A5562,'ALL - prices'!$B$3:$B$219,0),MATCH('COMBINED DATA'!G5562,'ALL - prices'!$J$1:$DY$1,0))</f>
        <v>18.6525</v>
      </c>
      <c r="I5562" s="14">
        <f t="shared" ref="I5562:I5597" si="408">STDEV(H5563:H5566)</f>
        <v>0.80589279425574623</v>
      </c>
      <c r="J5562" s="6">
        <f>INDEX('market cap'!$B$3:$DQ$219,MATCH(A5562,'market cap'!$A$3:$A$219,0),MATCH(G5562,'market cap'!$B$1:$DQ$1,0))</f>
        <v>1234.0944999999999</v>
      </c>
      <c r="K5562">
        <f t="shared" ref="K5562:K5601" si="409">LN(J5562)</f>
        <v>7.1180927817601214</v>
      </c>
      <c r="L5562">
        <f>INDEX('PB2'!$D$2:$AQ$224,MATCH(A5562,'PB2'!$B$2:$B$224,0),MATCH(G5562,'PB2'!$D$1:$AQ$1,0))</f>
        <v>3.7686688899993901</v>
      </c>
      <c r="M5562" s="16">
        <f t="shared" ref="M5562:M5601" si="410">1/L5562</f>
        <v>0.26534567752917182</v>
      </c>
      <c r="N5562" s="6">
        <f>INDEX('ROA2'!$D$2:$AQ$224,MATCH(A5562,'ROA2'!$B$2:$B$224,0),MATCH(G5562,'ROA2'!$D$1:$AQ$1,0))</f>
        <v>14.0267133712769</v>
      </c>
      <c r="O5562" s="6">
        <v>390.72099200000002</v>
      </c>
      <c r="P5562" s="28">
        <v>4.7514933698735856E-2</v>
      </c>
    </row>
    <row r="5563" spans="1:16" x14ac:dyDescent="0.3">
      <c r="A5563" t="s">
        <v>611</v>
      </c>
      <c r="B5563" t="str">
        <f>VLOOKUP(A5563,Sheet3!L:L,1,FALSE)</f>
        <v>RCH CN EQUITY</v>
      </c>
      <c r="C5563" t="str">
        <f>VLOOKUP(A5563,'ALL - prices'!B:C,2,FALSE)</f>
        <v>Richelieu Hardware Ltd</v>
      </c>
      <c r="D5563" t="str">
        <f>VLOOKUP(A5563,'ALL - prices'!B:I,8,FALSE)</f>
        <v>Industrials</v>
      </c>
      <c r="E5563">
        <v>2015</v>
      </c>
      <c r="F5563" t="s">
        <v>680</v>
      </c>
      <c r="G5563" t="str">
        <f t="shared" si="407"/>
        <v>2015-Q2</v>
      </c>
      <c r="H5563" s="4">
        <f>INDEX('ALL - prices'!$J$3:$DY$219,MATCH('COMBINED DATA'!A5563,'ALL - prices'!$B$3:$B$219,0),MATCH('COMBINED DATA'!G5563,'ALL - prices'!$J$1:$DY$1,0))</f>
        <v>18.515899999999998</v>
      </c>
      <c r="I5563" s="14">
        <f t="shared" si="408"/>
        <v>1.3630548472701549</v>
      </c>
      <c r="J5563" s="6">
        <f>INDEX('market cap'!$B$3:$DQ$219,MATCH(A5563,'market cap'!$A$3:$A$219,0),MATCH(G5563,'market cap'!$B$1:$DQ$1,0))</f>
        <v>1218.2783999999999</v>
      </c>
      <c r="K5563">
        <f t="shared" si="409"/>
        <v>7.1051939935799444</v>
      </c>
      <c r="L5563">
        <f>INDEX('PB2'!$D$2:$AQ$224,MATCH(A5563,'PB2'!$B$2:$B$224,0),MATCH(G5563,'PB2'!$D$1:$AQ$1,0))</f>
        <v>3.6361320018768302</v>
      </c>
      <c r="M5563" s="16">
        <f t="shared" si="410"/>
        <v>0.27501751847398248</v>
      </c>
      <c r="N5563" s="6">
        <f>INDEX('ROA2'!$D$2:$AQ$224,MATCH(A5563,'ROA2'!$B$2:$B$224,0),MATCH(G5563,'ROA2'!$D$1:$AQ$1,0))</f>
        <v>14.602744102478001</v>
      </c>
      <c r="O5563" s="6">
        <v>399.61401599999999</v>
      </c>
      <c r="P5563" s="28">
        <v>2.2760548273792178E-2</v>
      </c>
    </row>
    <row r="5564" spans="1:16" x14ac:dyDescent="0.3">
      <c r="A5564" t="s">
        <v>611</v>
      </c>
      <c r="B5564" t="str">
        <f>VLOOKUP(A5564,Sheet3!L:L,1,FALSE)</f>
        <v>RCH CN EQUITY</v>
      </c>
      <c r="C5564" t="str">
        <f>VLOOKUP(A5564,'ALL - prices'!B:C,2,FALSE)</f>
        <v>Richelieu Hardware Ltd</v>
      </c>
      <c r="D5564" t="str">
        <f>VLOOKUP(A5564,'ALL - prices'!B:I,8,FALSE)</f>
        <v>Industrials</v>
      </c>
      <c r="E5564">
        <v>2015</v>
      </c>
      <c r="F5564" t="s">
        <v>681</v>
      </c>
      <c r="G5564" t="str">
        <f t="shared" si="407"/>
        <v>2015-Q3</v>
      </c>
      <c r="H5564" s="4">
        <f>INDEX('ALL - prices'!$J$3:$DY$219,MATCH('COMBINED DATA'!A5564,'ALL - prices'!$B$3:$B$219,0),MATCH('COMBINED DATA'!G5564,'ALL - prices'!$J$1:$DY$1,0))</f>
        <v>19.800599999999999</v>
      </c>
      <c r="I5564" s="14">
        <f t="shared" si="408"/>
        <v>1.5998055246393743</v>
      </c>
      <c r="J5564" s="6">
        <f>INDEX('market cap'!$B$3:$DQ$219,MATCH(A5564,'market cap'!$A$3:$A$219,0),MATCH(G5564,'market cap'!$B$1:$DQ$1,0))</f>
        <v>1295.6880000000001</v>
      </c>
      <c r="K5564">
        <f t="shared" si="409"/>
        <v>7.1667971071887759</v>
      </c>
      <c r="L5564">
        <f>INDEX('PB2'!$D$2:$AQ$224,MATCH(A5564,'PB2'!$B$2:$B$224,0),MATCH(G5564,'PB2'!$D$1:$AQ$1,0))</f>
        <v>3.7559170722961399</v>
      </c>
      <c r="M5564" s="16">
        <f t="shared" si="410"/>
        <v>0.26624655996162894</v>
      </c>
      <c r="N5564" s="6">
        <f>INDEX('ROA2'!$D$2:$AQ$224,MATCH(A5564,'ROA2'!$B$2:$B$224,0),MATCH(G5564,'ROA2'!$D$1:$AQ$1,0))</f>
        <v>14.593748092651399</v>
      </c>
      <c r="O5564" s="6">
        <v>404.26499200000001</v>
      </c>
      <c r="P5564" s="28">
        <v>1.1638670851825213E-2</v>
      </c>
    </row>
    <row r="5565" spans="1:16" x14ac:dyDescent="0.3">
      <c r="A5565" t="s">
        <v>611</v>
      </c>
      <c r="B5565" t="str">
        <f>VLOOKUP(A5565,Sheet3!L:L,1,FALSE)</f>
        <v>RCH CN EQUITY</v>
      </c>
      <c r="C5565" t="str">
        <f>VLOOKUP(A5565,'ALL - prices'!B:C,2,FALSE)</f>
        <v>Richelieu Hardware Ltd</v>
      </c>
      <c r="D5565" t="str">
        <f>VLOOKUP(A5565,'ALL - prices'!B:I,8,FALSE)</f>
        <v>Industrials</v>
      </c>
      <c r="E5565">
        <v>2015</v>
      </c>
      <c r="F5565" t="s">
        <v>682</v>
      </c>
      <c r="G5565" t="str">
        <f t="shared" si="407"/>
        <v>2015-Q4</v>
      </c>
      <c r="H5565" s="4">
        <f>INDEX('ALL - prices'!$J$3:$DY$219,MATCH('COMBINED DATA'!A5565,'ALL - prices'!$B$3:$B$219,0),MATCH('COMBINED DATA'!G5565,'ALL - prices'!$J$1:$DY$1,0))</f>
        <v>20.224799999999998</v>
      </c>
      <c r="I5565" s="14">
        <f t="shared" si="408"/>
        <v>1.4059896096699993</v>
      </c>
      <c r="J5565" s="6">
        <f>INDEX('market cap'!$B$3:$DQ$219,MATCH(A5565,'market cap'!$A$3:$A$219,0),MATCH(G5565,'market cap'!$B$1:$DQ$1,0))</f>
        <v>1326.5183999999999</v>
      </c>
      <c r="K5565">
        <f t="shared" si="409"/>
        <v>7.1903130445709245</v>
      </c>
      <c r="L5565">
        <f>INDEX('PB2'!$D$2:$AQ$224,MATCH(A5565,'PB2'!$B$2:$B$224,0),MATCH(G5565,'PB2'!$D$1:$AQ$1,0))</f>
        <v>3.8300108909606898</v>
      </c>
      <c r="M5565" s="16">
        <f t="shared" si="410"/>
        <v>0.26109586329379025</v>
      </c>
      <c r="N5565" s="6">
        <f>INDEX('ROA2'!$D$2:$AQ$224,MATCH(A5565,'ROA2'!$B$2:$B$224,0),MATCH(G5565,'ROA2'!$D$1:$AQ$1,0))</f>
        <v>14.143334388732899</v>
      </c>
      <c r="O5565" s="6">
        <v>435.19900799999999</v>
      </c>
      <c r="P5565" s="28">
        <v>7.6519156029221505E-2</v>
      </c>
    </row>
    <row r="5566" spans="1:16" x14ac:dyDescent="0.3">
      <c r="A5566" t="s">
        <v>611</v>
      </c>
      <c r="B5566" t="str">
        <f>VLOOKUP(A5566,Sheet3!L:L,1,FALSE)</f>
        <v>RCH CN EQUITY</v>
      </c>
      <c r="C5566" t="str">
        <f>VLOOKUP(A5566,'ALL - prices'!B:C,2,FALSE)</f>
        <v>Richelieu Hardware Ltd</v>
      </c>
      <c r="D5566" t="str">
        <f>VLOOKUP(A5566,'ALL - prices'!B:I,8,FALSE)</f>
        <v>Industrials</v>
      </c>
      <c r="E5566">
        <v>2016</v>
      </c>
      <c r="F5566" t="s">
        <v>679</v>
      </c>
      <c r="G5566" t="str">
        <f t="shared" si="407"/>
        <v>2016-Q1</v>
      </c>
      <c r="H5566" s="4">
        <f>INDEX('ALL - prices'!$J$3:$DY$219,MATCH('COMBINED DATA'!A5566,'ALL - prices'!$B$3:$B$219,0),MATCH('COMBINED DATA'!G5566,'ALL - prices'!$J$1:$DY$1,0))</f>
        <v>20.211200000000002</v>
      </c>
      <c r="I5566" s="14">
        <f t="shared" si="408"/>
        <v>0.94401848631263563</v>
      </c>
      <c r="J5566" s="6">
        <f>INDEX('market cap'!$B$3:$DQ$219,MATCH(A5566,'market cap'!$A$3:$A$219,0),MATCH(G5566,'market cap'!$B$1:$DQ$1,0))</f>
        <v>1284.6887999999999</v>
      </c>
      <c r="K5566">
        <f t="shared" si="409"/>
        <v>7.1582717890109269</v>
      </c>
      <c r="L5566">
        <f>INDEX('PB2'!$D$2:$AQ$224,MATCH(A5566,'PB2'!$B$2:$B$224,0),MATCH(G5566,'PB2'!$D$1:$AQ$1,0))</f>
        <v>3.6733579635620099</v>
      </c>
      <c r="M5566" s="16">
        <f t="shared" si="410"/>
        <v>0.2722304795556359</v>
      </c>
      <c r="N5566" s="6">
        <f>INDEX('ROA2'!$D$2:$AQ$224,MATCH(A5566,'ROA2'!$B$2:$B$224,0),MATCH(G5566,'ROA2'!$D$1:$AQ$1,0))</f>
        <v>13.9769401550293</v>
      </c>
      <c r="O5566" s="6">
        <v>449.79199999999997</v>
      </c>
      <c r="P5566" s="28">
        <v>3.3531767609176123E-2</v>
      </c>
    </row>
    <row r="5567" spans="1:16" x14ac:dyDescent="0.3">
      <c r="A5567" t="s">
        <v>611</v>
      </c>
      <c r="B5567" t="str">
        <f>VLOOKUP(A5567,Sheet3!L:L,1,FALSE)</f>
        <v>RCH CN EQUITY</v>
      </c>
      <c r="C5567" t="str">
        <f>VLOOKUP(A5567,'ALL - prices'!B:C,2,FALSE)</f>
        <v>Richelieu Hardware Ltd</v>
      </c>
      <c r="D5567" t="str">
        <f>VLOOKUP(A5567,'ALL - prices'!B:I,8,FALSE)</f>
        <v>Industrials</v>
      </c>
      <c r="E5567">
        <v>2016</v>
      </c>
      <c r="F5567" t="s">
        <v>680</v>
      </c>
      <c r="G5567" t="str">
        <f t="shared" si="407"/>
        <v>2016-Q2</v>
      </c>
      <c r="H5567" s="4">
        <f>INDEX('ALL - prices'!$J$3:$DY$219,MATCH('COMBINED DATA'!A5567,'ALL - prices'!$B$3:$B$219,0),MATCH('COMBINED DATA'!G5567,'ALL - prices'!$J$1:$DY$1,0))</f>
        <v>22.776399999999999</v>
      </c>
      <c r="I5567" s="14">
        <f t="shared" si="408"/>
        <v>1.9444087893238915</v>
      </c>
      <c r="J5567" s="6">
        <f>INDEX('market cap'!$B$3:$DQ$219,MATCH(A5567,'market cap'!$A$3:$A$219,0),MATCH(G5567,'market cap'!$B$1:$DQ$1,0))</f>
        <v>1467.5809999999999</v>
      </c>
      <c r="K5567">
        <f t="shared" si="409"/>
        <v>7.2913707460904273</v>
      </c>
      <c r="L5567">
        <f>INDEX('PB2'!$D$2:$AQ$224,MATCH(A5567,'PB2'!$B$2:$B$224,0),MATCH(G5567,'PB2'!$D$1:$AQ$1,0))</f>
        <v>3.9454510211944598</v>
      </c>
      <c r="M5567" s="16">
        <f t="shared" si="410"/>
        <v>0.2534564475970244</v>
      </c>
      <c r="N5567" s="6">
        <f>INDEX('ROA2'!$D$2:$AQ$224,MATCH(A5567,'ROA2'!$B$2:$B$224,0),MATCH(G5567,'ROA2'!$D$1:$AQ$1,0))</f>
        <v>14.070620536804199</v>
      </c>
      <c r="O5567" s="6">
        <v>444.47100799999998</v>
      </c>
      <c r="P5567" s="28">
        <v>-1.1829894706886716E-2</v>
      </c>
    </row>
    <row r="5568" spans="1:16" x14ac:dyDescent="0.3">
      <c r="A5568" t="s">
        <v>611</v>
      </c>
      <c r="B5568" t="str">
        <f>VLOOKUP(A5568,Sheet3!L:L,1,FALSE)</f>
        <v>RCH CN EQUITY</v>
      </c>
      <c r="C5568" t="str">
        <f>VLOOKUP(A5568,'ALL - prices'!B:C,2,FALSE)</f>
        <v>Richelieu Hardware Ltd</v>
      </c>
      <c r="D5568" t="str">
        <f>VLOOKUP(A5568,'ALL - prices'!B:I,8,FALSE)</f>
        <v>Industrials</v>
      </c>
      <c r="E5568">
        <v>2016</v>
      </c>
      <c r="F5568" t="s">
        <v>681</v>
      </c>
      <c r="G5568" t="str">
        <f t="shared" si="407"/>
        <v>2016-Q3</v>
      </c>
      <c r="H5568" s="4">
        <f>INDEX('ALL - prices'!$J$3:$DY$219,MATCH('COMBINED DATA'!A5568,'ALL - prices'!$B$3:$B$219,0),MATCH('COMBINED DATA'!G5568,'ALL - prices'!$J$1:$DY$1,0))</f>
        <v>23.172999999999998</v>
      </c>
      <c r="I5568" s="14">
        <f t="shared" si="408"/>
        <v>2.4170671360142233</v>
      </c>
      <c r="J5568" s="6">
        <f>INDEX('market cap'!$B$3:$DQ$219,MATCH(A5568,'market cap'!$A$3:$A$219,0),MATCH(G5568,'market cap'!$B$1:$DQ$1,0))</f>
        <v>1486.4256</v>
      </c>
      <c r="K5568">
        <f t="shared" si="409"/>
        <v>7.3041295907314998</v>
      </c>
      <c r="L5568">
        <f>INDEX('PB2'!$D$2:$AQ$224,MATCH(A5568,'PB2'!$B$2:$B$224,0),MATCH(G5568,'PB2'!$D$1:$AQ$1,0))</f>
        <v>3.97099804878235</v>
      </c>
      <c r="M5568" s="16">
        <f t="shared" si="410"/>
        <v>0.25182586032915222</v>
      </c>
      <c r="N5568" s="6">
        <f>INDEX('ROA2'!$D$2:$AQ$224,MATCH(A5568,'ROA2'!$B$2:$B$224,0),MATCH(G5568,'ROA2'!$D$1:$AQ$1,0))</f>
        <v>14.073000907897899</v>
      </c>
      <c r="O5568" s="6">
        <v>450.40700800000002</v>
      </c>
      <c r="P5568" s="28">
        <v>1.3355201786299717E-2</v>
      </c>
    </row>
    <row r="5569" spans="1:16" x14ac:dyDescent="0.3">
      <c r="A5569" t="s">
        <v>611</v>
      </c>
      <c r="B5569" t="str">
        <f>VLOOKUP(A5569,Sheet3!L:L,1,FALSE)</f>
        <v>RCH CN EQUITY</v>
      </c>
      <c r="C5569" t="str">
        <f>VLOOKUP(A5569,'ALL - prices'!B:C,2,FALSE)</f>
        <v>Richelieu Hardware Ltd</v>
      </c>
      <c r="D5569" t="str">
        <f>VLOOKUP(A5569,'ALL - prices'!B:I,8,FALSE)</f>
        <v>Industrials</v>
      </c>
      <c r="E5569">
        <v>2016</v>
      </c>
      <c r="F5569" t="s">
        <v>682</v>
      </c>
      <c r="G5569" t="str">
        <f t="shared" si="407"/>
        <v>2016-Q4</v>
      </c>
      <c r="H5569" s="4">
        <f>INDEX('ALL - prices'!$J$3:$DY$219,MATCH('COMBINED DATA'!A5569,'ALL - prices'!$B$3:$B$219,0),MATCH('COMBINED DATA'!G5569,'ALL - prices'!$J$1:$DY$1,0))</f>
        <v>23.060500000000001</v>
      </c>
      <c r="I5569" s="14">
        <f t="shared" si="408"/>
        <v>2.6283740301753107</v>
      </c>
      <c r="J5569" s="6">
        <f>INDEX('market cap'!$B$3:$DQ$219,MATCH(A5569,'market cap'!$A$3:$A$219,0),MATCH(G5569,'market cap'!$B$1:$DQ$1,0))</f>
        <v>1480.4471000000001</v>
      </c>
      <c r="K5569">
        <f t="shared" si="409"/>
        <v>7.3000994157313714</v>
      </c>
      <c r="L5569">
        <f>INDEX('PB2'!$D$2:$AQ$224,MATCH(A5569,'PB2'!$B$2:$B$224,0),MATCH(G5569,'PB2'!$D$1:$AQ$1,0))</f>
        <v>3.9591259956359899</v>
      </c>
      <c r="M5569" s="16">
        <f t="shared" si="410"/>
        <v>0.25258099921605576</v>
      </c>
      <c r="N5569" s="6">
        <f>INDEX('ROA2'!$D$2:$AQ$224,MATCH(A5569,'ROA2'!$B$2:$B$224,0),MATCH(G5569,'ROA2'!$D$1:$AQ$1,0))</f>
        <v>13.555676460266101</v>
      </c>
      <c r="O5569" s="6">
        <v>466.71100799999999</v>
      </c>
      <c r="P5569" s="28">
        <v>3.6198371051988545E-2</v>
      </c>
    </row>
    <row r="5570" spans="1:16" x14ac:dyDescent="0.3">
      <c r="A5570" t="s">
        <v>611</v>
      </c>
      <c r="B5570" t="str">
        <f>VLOOKUP(A5570,Sheet3!L:L,1,FALSE)</f>
        <v>RCH CN EQUITY</v>
      </c>
      <c r="C5570" t="str">
        <f>VLOOKUP(A5570,'ALL - prices'!B:C,2,FALSE)</f>
        <v>Richelieu Hardware Ltd</v>
      </c>
      <c r="D5570" t="str">
        <f>VLOOKUP(A5570,'ALL - prices'!B:I,8,FALSE)</f>
        <v>Industrials</v>
      </c>
      <c r="E5570">
        <v>2017</v>
      </c>
      <c r="F5570" t="s">
        <v>679</v>
      </c>
      <c r="G5570" t="str">
        <f t="shared" si="407"/>
        <v>2017-Q1</v>
      </c>
      <c r="H5570" s="4">
        <f>INDEX('ALL - prices'!$J$3:$DY$219,MATCH('COMBINED DATA'!A5570,'ALL - prices'!$B$3:$B$219,0),MATCH('COMBINED DATA'!G5570,'ALL - prices'!$J$1:$DY$1,0))</f>
        <v>24.861599999999999</v>
      </c>
      <c r="I5570" s="14">
        <f t="shared" si="408"/>
        <v>1.8152452120856848</v>
      </c>
      <c r="J5570" s="6">
        <f>INDEX('market cap'!$B$3:$DQ$219,MATCH(A5570,'market cap'!$A$3:$A$219,0),MATCH(G5570,'market cap'!$B$1:$DQ$1,0))</f>
        <v>1593.4259999999999</v>
      </c>
      <c r="K5570">
        <f t="shared" si="409"/>
        <v>7.3736416941220391</v>
      </c>
      <c r="L5570">
        <f>INDEX('PB2'!$D$2:$AQ$224,MATCH(A5570,'PB2'!$B$2:$B$224,0),MATCH(G5570,'PB2'!$D$1:$AQ$1,0))</f>
        <v>3.8927628993988002</v>
      </c>
      <c r="M5570" s="16">
        <f t="shared" si="410"/>
        <v>0.25688695300565068</v>
      </c>
      <c r="N5570" s="6">
        <f>INDEX('ROA2'!$D$2:$AQ$224,MATCH(A5570,'ROA2'!$B$2:$B$224,0),MATCH(G5570,'ROA2'!$D$1:$AQ$1,0))</f>
        <v>13.4241180419922</v>
      </c>
      <c r="O5570" s="6">
        <v>486.04601600000001</v>
      </c>
      <c r="P5570" s="28">
        <v>4.1428223608559106E-2</v>
      </c>
    </row>
    <row r="5571" spans="1:16" x14ac:dyDescent="0.3">
      <c r="A5571" t="s">
        <v>611</v>
      </c>
      <c r="B5571" t="str">
        <f>VLOOKUP(A5571,Sheet3!L:L,1,FALSE)</f>
        <v>RCH CN EQUITY</v>
      </c>
      <c r="C5571" t="str">
        <f>VLOOKUP(A5571,'ALL - prices'!B:C,2,FALSE)</f>
        <v>Richelieu Hardware Ltd</v>
      </c>
      <c r="D5571" t="str">
        <f>VLOOKUP(A5571,'ALL - prices'!B:I,8,FALSE)</f>
        <v>Industrials</v>
      </c>
      <c r="E5571">
        <v>2017</v>
      </c>
      <c r="F5571" t="s">
        <v>680</v>
      </c>
      <c r="G5571" t="str">
        <f t="shared" si="407"/>
        <v>2017-Q2</v>
      </c>
      <c r="H5571" s="4">
        <f>INDEX('ALL - prices'!$J$3:$DY$219,MATCH('COMBINED DATA'!A5571,'ALL - prices'!$B$3:$B$219,0),MATCH('COMBINED DATA'!G5571,'ALL - prices'!$J$1:$DY$1,0))</f>
        <v>27.2209</v>
      </c>
      <c r="I5571" s="14">
        <f t="shared" si="408"/>
        <v>2.547771424860036</v>
      </c>
      <c r="J5571" s="6">
        <f>INDEX('market cap'!$B$3:$DQ$219,MATCH(A5571,'market cap'!$A$3:$A$219,0),MATCH(G5571,'market cap'!$B$1:$DQ$1,0))</f>
        <v>1739.4117000000001</v>
      </c>
      <c r="K5571">
        <f t="shared" si="409"/>
        <v>7.4613022315904418</v>
      </c>
      <c r="L5571">
        <f>INDEX('PB2'!$D$2:$AQ$224,MATCH(A5571,'PB2'!$B$2:$B$224,0),MATCH(G5571,'PB2'!$D$1:$AQ$1,0))</f>
        <v>4.2247447967529297</v>
      </c>
      <c r="M5571" s="16">
        <f t="shared" si="410"/>
        <v>0.23670068799625099</v>
      </c>
      <c r="N5571" s="6">
        <f>INDEX('ROA2'!$D$2:$AQ$224,MATCH(A5571,'ROA2'!$B$2:$B$224,0),MATCH(G5571,'ROA2'!$D$1:$AQ$1,0))</f>
        <v>13.725466728210399</v>
      </c>
      <c r="O5571" s="6">
        <v>487.38799999999998</v>
      </c>
      <c r="P5571" s="28">
        <v>2.7610225283689355E-3</v>
      </c>
    </row>
    <row r="5572" spans="1:16" x14ac:dyDescent="0.3">
      <c r="A5572" t="s">
        <v>611</v>
      </c>
      <c r="B5572" t="str">
        <f>VLOOKUP(A5572,Sheet3!L:L,1,FALSE)</f>
        <v>RCH CN EQUITY</v>
      </c>
      <c r="C5572" t="str">
        <f>VLOOKUP(A5572,'ALL - prices'!B:C,2,FALSE)</f>
        <v>Richelieu Hardware Ltd</v>
      </c>
      <c r="D5572" t="str">
        <f>VLOOKUP(A5572,'ALL - prices'!B:I,8,FALSE)</f>
        <v>Industrials</v>
      </c>
      <c r="E5572">
        <v>2017</v>
      </c>
      <c r="F5572" t="s">
        <v>681</v>
      </c>
      <c r="G5572" t="str">
        <f t="shared" si="407"/>
        <v>2017-Q3</v>
      </c>
      <c r="H5572" s="4">
        <f>INDEX('ALL - prices'!$J$3:$DY$219,MATCH('COMBINED DATA'!A5572,'ALL - prices'!$B$3:$B$219,0),MATCH('COMBINED DATA'!G5572,'ALL - prices'!$J$1:$DY$1,0))</f>
        <v>28.477</v>
      </c>
      <c r="I5572" s="14">
        <f t="shared" si="408"/>
        <v>2.5434018643016953</v>
      </c>
      <c r="J5572" s="6">
        <f>INDEX('market cap'!$B$3:$DQ$219,MATCH(A5572,'market cap'!$A$3:$A$219,0),MATCH(G5572,'market cap'!$B$1:$DQ$1,0))</f>
        <v>1822.6034999999999</v>
      </c>
      <c r="K5572">
        <f t="shared" si="409"/>
        <v>7.5080212523937719</v>
      </c>
      <c r="L5572">
        <f>INDEX('PB2'!$D$2:$AQ$224,MATCH(A5572,'PB2'!$B$2:$B$224,0),MATCH(G5572,'PB2'!$D$1:$AQ$1,0))</f>
        <v>4.2222251892089799</v>
      </c>
      <c r="M5572" s="16">
        <f t="shared" si="410"/>
        <v>0.23684193883257723</v>
      </c>
      <c r="N5572" s="6">
        <f>INDEX('ROA2'!$D$2:$AQ$224,MATCH(A5572,'ROA2'!$B$2:$B$224,0),MATCH(G5572,'ROA2'!$D$1:$AQ$1,0))</f>
        <v>13.7656412124634</v>
      </c>
      <c r="O5572" s="6">
        <v>510.391008</v>
      </c>
      <c r="P5572" s="28">
        <v>4.7196500529352432E-2</v>
      </c>
    </row>
    <row r="5573" spans="1:16" x14ac:dyDescent="0.3">
      <c r="A5573" t="s">
        <v>611</v>
      </c>
      <c r="B5573" t="str">
        <f>VLOOKUP(A5573,Sheet3!L:L,1,FALSE)</f>
        <v>RCH CN EQUITY</v>
      </c>
      <c r="C5573" t="str">
        <f>VLOOKUP(A5573,'ALL - prices'!B:C,2,FALSE)</f>
        <v>Richelieu Hardware Ltd</v>
      </c>
      <c r="D5573" t="str">
        <f>VLOOKUP(A5573,'ALL - prices'!B:I,8,FALSE)</f>
        <v>Industrials</v>
      </c>
      <c r="E5573">
        <v>2017</v>
      </c>
      <c r="F5573" t="s">
        <v>682</v>
      </c>
      <c r="G5573" t="str">
        <f t="shared" si="407"/>
        <v>2017-Q4</v>
      </c>
      <c r="H5573" s="4">
        <f>INDEX('ALL - prices'!$J$3:$DY$219,MATCH('COMBINED DATA'!A5573,'ALL - prices'!$B$3:$B$219,0),MATCH('COMBINED DATA'!G5573,'ALL - prices'!$J$1:$DY$1,0))</f>
        <v>31.171600000000002</v>
      </c>
      <c r="I5573" s="14">
        <f t="shared" si="408"/>
        <v>3.1079563879125947</v>
      </c>
      <c r="J5573" s="6">
        <f>INDEX('market cap'!$B$3:$DQ$219,MATCH(A5573,'market cap'!$A$3:$A$219,0),MATCH(G5573,'market cap'!$B$1:$DQ$1,0))</f>
        <v>1981.8112000000001</v>
      </c>
      <c r="K5573">
        <f t="shared" si="409"/>
        <v>7.5917664530368247</v>
      </c>
      <c r="L5573">
        <f>INDEX('PB2'!$D$2:$AQ$224,MATCH(A5573,'PB2'!$B$2:$B$224,0),MATCH(G5573,'PB2'!$D$1:$AQ$1,0))</f>
        <v>4.5068659782409703</v>
      </c>
      <c r="M5573" s="16">
        <f t="shared" si="410"/>
        <v>0.2218836781097937</v>
      </c>
      <c r="N5573" s="6">
        <f>INDEX('ROA2'!$D$2:$AQ$224,MATCH(A5573,'ROA2'!$B$2:$B$224,0),MATCH(G5573,'ROA2'!$D$1:$AQ$1,0))</f>
        <v>13.559700012206999</v>
      </c>
      <c r="O5573" s="6">
        <v>520.53798400000005</v>
      </c>
      <c r="P5573" s="28">
        <v>1.9880789122366457E-2</v>
      </c>
    </row>
    <row r="5574" spans="1:16" x14ac:dyDescent="0.3">
      <c r="A5574" t="s">
        <v>611</v>
      </c>
      <c r="B5574" t="str">
        <f>VLOOKUP(A5574,Sheet3!L:L,1,FALSE)</f>
        <v>RCH CN EQUITY</v>
      </c>
      <c r="C5574" t="str">
        <f>VLOOKUP(A5574,'ALL - prices'!B:C,2,FALSE)</f>
        <v>Richelieu Hardware Ltd</v>
      </c>
      <c r="D5574" t="str">
        <f>VLOOKUP(A5574,'ALL - prices'!B:I,8,FALSE)</f>
        <v>Industrials</v>
      </c>
      <c r="E5574">
        <v>2018</v>
      </c>
      <c r="F5574" t="s">
        <v>679</v>
      </c>
      <c r="G5574" t="str">
        <f t="shared" si="407"/>
        <v>2018-Q1</v>
      </c>
      <c r="H5574" s="4">
        <f>INDEX('ALL - prices'!$J$3:$DY$219,MATCH('COMBINED DATA'!A5574,'ALL - prices'!$B$3:$B$219,0),MATCH('COMBINED DATA'!G5574,'ALL - prices'!$J$1:$DY$1,0))</f>
        <v>27.434899999999999</v>
      </c>
      <c r="I5574" s="14">
        <f t="shared" si="408"/>
        <v>3.0093922956581727</v>
      </c>
      <c r="J5574" s="6">
        <f>INDEX('market cap'!$B$3:$DQ$219,MATCH(A5574,'market cap'!$A$3:$A$219,0),MATCH(G5574,'market cap'!$B$1:$DQ$1,0))</f>
        <v>1742.3708999999999</v>
      </c>
      <c r="K5574">
        <f t="shared" si="409"/>
        <v>7.4630020509373027</v>
      </c>
      <c r="L5574">
        <f>INDEX('PB2'!$D$2:$AQ$224,MATCH(A5574,'PB2'!$B$2:$B$224,0),MATCH(G5574,'PB2'!$D$1:$AQ$1,0))</f>
        <v>4.0852608680725098</v>
      </c>
      <c r="M5574" s="16">
        <f t="shared" si="410"/>
        <v>0.24478240981262372</v>
      </c>
      <c r="N5574" s="6">
        <f>INDEX('ROA2'!$D$2:$AQ$224,MATCH(A5574,'ROA2'!$B$2:$B$224,0),MATCH(G5574,'ROA2'!$D$1:$AQ$1,0))</f>
        <v>13.162855148315399</v>
      </c>
      <c r="O5574" s="6">
        <v>542.66700800000001</v>
      </c>
      <c r="P5574" s="28">
        <v>4.2511833295915548E-2</v>
      </c>
    </row>
    <row r="5575" spans="1:16" x14ac:dyDescent="0.3">
      <c r="A5575" t="s">
        <v>611</v>
      </c>
      <c r="B5575" t="str">
        <f>VLOOKUP(A5575,Sheet3!L:L,1,FALSE)</f>
        <v>RCH CN EQUITY</v>
      </c>
      <c r="C5575" t="str">
        <f>VLOOKUP(A5575,'ALL - prices'!B:C,2,FALSE)</f>
        <v>Richelieu Hardware Ltd</v>
      </c>
      <c r="D5575" t="str">
        <f>VLOOKUP(A5575,'ALL - prices'!B:I,8,FALSE)</f>
        <v>Industrials</v>
      </c>
      <c r="E5575">
        <v>2018</v>
      </c>
      <c r="F5575" t="s">
        <v>680</v>
      </c>
      <c r="G5575" t="str">
        <f t="shared" si="407"/>
        <v>2018-Q2</v>
      </c>
      <c r="H5575" s="4">
        <f>INDEX('ALL - prices'!$J$3:$DY$219,MATCH('COMBINED DATA'!A5575,'ALL - prices'!$B$3:$B$219,0),MATCH('COMBINED DATA'!G5575,'ALL - prices'!$J$1:$DY$1,0))</f>
        <v>25.021699999999999</v>
      </c>
      <c r="I5575" s="14">
        <f t="shared" si="408"/>
        <v>3.2435678267405881</v>
      </c>
      <c r="J5575" s="6">
        <f>INDEX('market cap'!$B$3:$DQ$219,MATCH(A5575,'market cap'!$A$3:$A$219,0),MATCH(G5575,'market cap'!$B$1:$DQ$1,0))</f>
        <v>1581.7256</v>
      </c>
      <c r="K5575">
        <f t="shared" si="409"/>
        <v>7.3662716819557446</v>
      </c>
      <c r="L5575">
        <f>INDEX('PB2'!$D$2:$AQ$224,MATCH(A5575,'PB2'!$B$2:$B$224,0),MATCH(G5575,'PB2'!$D$1:$AQ$1,0))</f>
        <v>3.7940139770507799</v>
      </c>
      <c r="M5575" s="16">
        <f t="shared" si="410"/>
        <v>0.2635730933119374</v>
      </c>
      <c r="N5575" s="6">
        <f>INDEX('ROA2'!$D$2:$AQ$224,MATCH(A5575,'ROA2'!$B$2:$B$224,0),MATCH(G5575,'ROA2'!$D$1:$AQ$1,0))</f>
        <v>13.4226741790771</v>
      </c>
      <c r="O5575" s="6">
        <v>531.93200000000002</v>
      </c>
      <c r="P5575" s="28">
        <v>-1.9781943331259218E-2</v>
      </c>
    </row>
    <row r="5576" spans="1:16" x14ac:dyDescent="0.3">
      <c r="A5576" t="s">
        <v>611</v>
      </c>
      <c r="B5576" t="str">
        <f>VLOOKUP(A5576,Sheet3!L:L,1,FALSE)</f>
        <v>RCH CN EQUITY</v>
      </c>
      <c r="C5576" t="str">
        <f>VLOOKUP(A5576,'ALL - prices'!B:C,2,FALSE)</f>
        <v>Richelieu Hardware Ltd</v>
      </c>
      <c r="D5576" t="str">
        <f>VLOOKUP(A5576,'ALL - prices'!B:I,8,FALSE)</f>
        <v>Industrials</v>
      </c>
      <c r="E5576">
        <v>2018</v>
      </c>
      <c r="F5576" t="s">
        <v>681</v>
      </c>
      <c r="G5576" t="str">
        <f t="shared" si="407"/>
        <v>2018-Q3</v>
      </c>
      <c r="H5576" s="4">
        <f>INDEX('ALL - prices'!$J$3:$DY$219,MATCH('COMBINED DATA'!A5576,'ALL - prices'!$B$3:$B$219,0),MATCH('COMBINED DATA'!G5576,'ALL - prices'!$J$1:$DY$1,0))</f>
        <v>27.354399999999998</v>
      </c>
      <c r="I5576" s="14">
        <f t="shared" si="408"/>
        <v>1.452144725053258</v>
      </c>
      <c r="J5576" s="6">
        <f>INDEX('market cap'!$B$3:$DQ$219,MATCH(A5576,'market cap'!$A$3:$A$219,0),MATCH(G5576,'market cap'!$B$1:$DQ$1,0))</f>
        <v>1717.3172</v>
      </c>
      <c r="K5576">
        <f t="shared" si="409"/>
        <v>7.4485185846620139</v>
      </c>
      <c r="L5576">
        <f>INDEX('PB2'!$D$2:$AQ$224,MATCH(A5576,'PB2'!$B$2:$B$224,0),MATCH(G5576,'PB2'!$D$1:$AQ$1,0))</f>
        <v>3.84881591796875</v>
      </c>
      <c r="M5576" s="16">
        <f t="shared" si="410"/>
        <v>0.25982016841370781</v>
      </c>
      <c r="N5576" s="6">
        <f>INDEX('ROA2'!$D$2:$AQ$224,MATCH(A5576,'ROA2'!$B$2:$B$224,0),MATCH(G5576,'ROA2'!$D$1:$AQ$1,0))</f>
        <v>13.0303859710693</v>
      </c>
      <c r="O5576" s="6">
        <v>548.62598400000002</v>
      </c>
      <c r="P5576" s="28">
        <v>3.1383680620831231E-2</v>
      </c>
    </row>
    <row r="5577" spans="1:16" x14ac:dyDescent="0.3">
      <c r="A5577" t="s">
        <v>611</v>
      </c>
      <c r="B5577" t="str">
        <f>VLOOKUP(A5577,Sheet3!L:L,1,FALSE)</f>
        <v>RCH CN EQUITY</v>
      </c>
      <c r="C5577" t="str">
        <f>VLOOKUP(A5577,'ALL - prices'!B:C,2,FALSE)</f>
        <v>Richelieu Hardware Ltd</v>
      </c>
      <c r="D5577" t="str">
        <f>VLOOKUP(A5577,'ALL - prices'!B:I,8,FALSE)</f>
        <v>Industrials</v>
      </c>
      <c r="E5577">
        <v>2018</v>
      </c>
      <c r="F5577" t="s">
        <v>682</v>
      </c>
      <c r="G5577" t="str">
        <f t="shared" si="407"/>
        <v>2018-Q4</v>
      </c>
      <c r="H5577" s="4">
        <f>INDEX('ALL - prices'!$J$3:$DY$219,MATCH('COMBINED DATA'!A5577,'ALL - prices'!$B$3:$B$219,0),MATCH('COMBINED DATA'!G5577,'ALL - prices'!$J$1:$DY$1,0))</f>
        <v>20.8047</v>
      </c>
      <c r="I5577" s="14">
        <f t="shared" si="408"/>
        <v>2.0950522642645466</v>
      </c>
      <c r="J5577" s="6">
        <f>INDEX('market cap'!$B$3:$DQ$219,MATCH(A5577,'market cap'!$A$3:$A$219,0),MATCH(G5577,'market cap'!$B$1:$DQ$1,0))</f>
        <v>1295.922</v>
      </c>
      <c r="K5577">
        <f t="shared" si="409"/>
        <v>7.1669776899158339</v>
      </c>
      <c r="L5577">
        <f>INDEX('PB2'!$D$2:$AQ$224,MATCH(A5577,'PB2'!$B$2:$B$224,0),MATCH(G5577,'PB2'!$D$1:$AQ$1,0))</f>
        <v>3.0969610214233398</v>
      </c>
      <c r="M5577" s="16">
        <f t="shared" si="410"/>
        <v>0.32289718633281589</v>
      </c>
      <c r="N5577" s="6">
        <f>INDEX('ROA2'!$D$2:$AQ$224,MATCH(A5577,'ROA2'!$B$2:$B$224,0),MATCH(G5577,'ROA2'!$D$1:$AQ$1,0))</f>
        <v>12.8725070953369</v>
      </c>
      <c r="O5577" s="6">
        <v>555.41401599999995</v>
      </c>
      <c r="P5577" s="28">
        <v>1.2372786193079638E-2</v>
      </c>
    </row>
    <row r="5578" spans="1:16" x14ac:dyDescent="0.3">
      <c r="A5578" t="s">
        <v>611</v>
      </c>
      <c r="B5578" t="str">
        <f>VLOOKUP(A5578,Sheet3!L:L,1,FALSE)</f>
        <v>RCH CN EQUITY</v>
      </c>
      <c r="C5578" t="str">
        <f>VLOOKUP(A5578,'ALL - prices'!B:C,2,FALSE)</f>
        <v>Richelieu Hardware Ltd</v>
      </c>
      <c r="D5578" t="str">
        <f>VLOOKUP(A5578,'ALL - prices'!B:I,8,FALSE)</f>
        <v>Industrials</v>
      </c>
      <c r="E5578">
        <v>2019</v>
      </c>
      <c r="F5578" t="s">
        <v>679</v>
      </c>
      <c r="G5578" t="str">
        <f t="shared" si="407"/>
        <v>2019-Q1</v>
      </c>
      <c r="H5578" s="4">
        <f>INDEX('ALL - prices'!$J$3:$DY$219,MATCH('COMBINED DATA'!A5578,'ALL - prices'!$B$3:$B$219,0),MATCH('COMBINED DATA'!G5578,'ALL - prices'!$J$1:$DY$1,0))</f>
        <v>21.778700000000001</v>
      </c>
      <c r="I5578" s="14">
        <f t="shared" si="408"/>
        <v>2.3292538853675882</v>
      </c>
      <c r="J5578" s="6">
        <f>INDEX('market cap'!$B$3:$DQ$219,MATCH(A5578,'market cap'!$A$3:$A$219,0),MATCH(G5578,'market cap'!$B$1:$DQ$1,0))</f>
        <v>1354.0074999999999</v>
      </c>
      <c r="K5578">
        <f t="shared" si="409"/>
        <v>7.210823992600158</v>
      </c>
      <c r="L5578">
        <f>INDEX('PB2'!$D$2:$AQ$224,MATCH(A5578,'PB2'!$B$2:$B$224,0),MATCH(G5578,'PB2'!$D$1:$AQ$1,0))</f>
        <v>2.83202004432678</v>
      </c>
      <c r="M5578" s="16">
        <f t="shared" si="410"/>
        <v>0.35310484542764498</v>
      </c>
      <c r="N5578" s="6">
        <f>INDEX('ROA2'!$D$2:$AQ$224,MATCH(A5578,'ROA2'!$B$2:$B$224,0),MATCH(G5578,'ROA2'!$D$1:$AQ$1,0))</f>
        <v>12.1924543380737</v>
      </c>
      <c r="O5578" s="6">
        <v>569.11897599999998</v>
      </c>
      <c r="P5578" s="28">
        <v>2.4675214534017144E-2</v>
      </c>
    </row>
    <row r="5579" spans="1:16" x14ac:dyDescent="0.3">
      <c r="A5579" t="s">
        <v>611</v>
      </c>
      <c r="B5579" t="str">
        <f>VLOOKUP(A5579,Sheet3!L:L,1,FALSE)</f>
        <v>RCH CN EQUITY</v>
      </c>
      <c r="C5579" t="str">
        <f>VLOOKUP(A5579,'ALL - prices'!B:C,2,FALSE)</f>
        <v>Richelieu Hardware Ltd</v>
      </c>
      <c r="D5579" t="str">
        <f>VLOOKUP(A5579,'ALL - prices'!B:I,8,FALSE)</f>
        <v>Industrials</v>
      </c>
      <c r="E5579">
        <v>2019</v>
      </c>
      <c r="F5579" t="s">
        <v>680</v>
      </c>
      <c r="G5579" t="str">
        <f t="shared" si="407"/>
        <v>2019-Q2</v>
      </c>
      <c r="H5579" s="4">
        <f>INDEX('ALL - prices'!$J$3:$DY$219,MATCH('COMBINED DATA'!A5579,'ALL - prices'!$B$3:$B$219,0),MATCH('COMBINED DATA'!G5579,'ALL - prices'!$J$1:$DY$1,0))</f>
        <v>20.349799999999998</v>
      </c>
      <c r="I5579" s="14">
        <f t="shared" si="408"/>
        <v>2.6224976479175992</v>
      </c>
      <c r="J5579" s="6">
        <f>INDEX('market cap'!$B$3:$DQ$219,MATCH(A5579,'market cap'!$A$3:$A$219,0),MATCH(G5579,'market cap'!$B$1:$DQ$1,0))</f>
        <v>1257.2340999999999</v>
      </c>
      <c r="K5579">
        <f t="shared" si="409"/>
        <v>7.136669428322671</v>
      </c>
      <c r="L5579">
        <f>INDEX('PB2'!$D$2:$AQ$224,MATCH(A5579,'PB2'!$B$2:$B$224,0),MATCH(G5579,'PB2'!$D$1:$AQ$1,0))</f>
        <v>2.4808430671691899</v>
      </c>
      <c r="M5579" s="16">
        <f t="shared" si="410"/>
        <v>0.40308877785690322</v>
      </c>
      <c r="N5579" s="6">
        <f>INDEX('ROA2'!$D$2:$AQ$224,MATCH(A5579,'ROA2'!$B$2:$B$224,0),MATCH(G5579,'ROA2'!$D$1:$AQ$1,0))</f>
        <v>11.615382194519</v>
      </c>
      <c r="O5579" s="6">
        <v>587.548992</v>
      </c>
      <c r="P5579" s="28">
        <v>3.2383415027792052E-2</v>
      </c>
    </row>
    <row r="5580" spans="1:16" x14ac:dyDescent="0.3">
      <c r="A5580" t="s">
        <v>611</v>
      </c>
      <c r="B5580" t="str">
        <f>VLOOKUP(A5580,Sheet3!L:L,1,FALSE)</f>
        <v>RCH CN EQUITY</v>
      </c>
      <c r="C5580" t="str">
        <f>VLOOKUP(A5580,'ALL - prices'!B:C,2,FALSE)</f>
        <v>Richelieu Hardware Ltd</v>
      </c>
      <c r="D5580" t="str">
        <f>VLOOKUP(A5580,'ALL - prices'!B:I,8,FALSE)</f>
        <v>Industrials</v>
      </c>
      <c r="E5580">
        <v>2019</v>
      </c>
      <c r="F5580" t="s">
        <v>681</v>
      </c>
      <c r="G5580" t="str">
        <f t="shared" si="407"/>
        <v>2019-Q3</v>
      </c>
      <c r="H5580" s="4">
        <f>INDEX('ALL - prices'!$J$3:$DY$219,MATCH('COMBINED DATA'!A5580,'ALL - prices'!$B$3:$B$219,0),MATCH('COMBINED DATA'!G5580,'ALL - prices'!$J$1:$DY$1,0))</f>
        <v>23.626100000000001</v>
      </c>
      <c r="I5580" s="14">
        <f t="shared" si="408"/>
        <v>4.993099689571598</v>
      </c>
      <c r="J5580" s="6">
        <f>INDEX('market cap'!$B$3:$DQ$219,MATCH(A5580,'market cap'!$A$3:$A$219,0),MATCH(G5580,'market cap'!$B$1:$DQ$1,0))</f>
        <v>1451.4911999999999</v>
      </c>
      <c r="K5580">
        <f t="shared" si="409"/>
        <v>7.280346720752541</v>
      </c>
      <c r="L5580">
        <f>INDEX('PB2'!$D$2:$AQ$224,MATCH(A5580,'PB2'!$B$2:$B$224,0),MATCH(G5580,'PB2'!$D$1:$AQ$1,0))</f>
        <v>2.9072780609130899</v>
      </c>
      <c r="M5580" s="16">
        <f t="shared" si="410"/>
        <v>0.34396434707931917</v>
      </c>
      <c r="N5580" s="6">
        <f>INDEX('ROA2'!$D$2:$AQ$224,MATCH(A5580,'ROA2'!$B$2:$B$224,0),MATCH(G5580,'ROA2'!$D$1:$AQ$1,0))</f>
        <v>11.3067111968994</v>
      </c>
      <c r="O5580" s="6">
        <v>620.99801600000001</v>
      </c>
      <c r="P5580" s="28">
        <v>5.6929761527018341E-2</v>
      </c>
    </row>
    <row r="5581" spans="1:16" x14ac:dyDescent="0.3">
      <c r="A5581" t="s">
        <v>611</v>
      </c>
      <c r="B5581" t="str">
        <f>VLOOKUP(A5581,Sheet3!L:L,1,FALSE)</f>
        <v>RCH CN EQUITY</v>
      </c>
      <c r="C5581" t="str">
        <f>VLOOKUP(A5581,'ALL - prices'!B:C,2,FALSE)</f>
        <v>Richelieu Hardware Ltd</v>
      </c>
      <c r="D5581" t="str">
        <f>VLOOKUP(A5581,'ALL - prices'!B:I,8,FALSE)</f>
        <v>Industrials</v>
      </c>
      <c r="E5581">
        <v>2019</v>
      </c>
      <c r="F5581" t="s">
        <v>682</v>
      </c>
      <c r="G5581" t="str">
        <f t="shared" si="407"/>
        <v>2019-Q4</v>
      </c>
      <c r="H5581" s="4">
        <f>INDEX('ALL - prices'!$J$3:$DY$219,MATCH('COMBINED DATA'!A5581,'ALL - prices'!$B$3:$B$219,0),MATCH('COMBINED DATA'!G5581,'ALL - prices'!$J$1:$DY$1,0))</f>
        <v>25.1372</v>
      </c>
      <c r="I5581" s="14">
        <f t="shared" si="408"/>
        <v>5.3332979768619682</v>
      </c>
      <c r="J5581" s="6">
        <f>INDEX('market cap'!$B$3:$DQ$219,MATCH(A5581,'market cap'!$A$3:$A$219,0),MATCH(G5581,'market cap'!$B$1:$DQ$1,0))</f>
        <v>1525.7919999999999</v>
      </c>
      <c r="K5581">
        <f t="shared" si="409"/>
        <v>7.3302688984912496</v>
      </c>
      <c r="L5581">
        <f>INDEX('PB2'!$D$2:$AQ$224,MATCH(A5581,'PB2'!$B$2:$B$224,0),MATCH(G5581,'PB2'!$D$1:$AQ$1,0))</f>
        <v>3.0027980804443399</v>
      </c>
      <c r="M5581" s="16">
        <f t="shared" si="410"/>
        <v>0.33302272520835791</v>
      </c>
      <c r="N5581" s="6">
        <f>INDEX('ROA2'!$D$2:$AQ$224,MATCH(A5581,'ROA2'!$B$2:$B$224,0),MATCH(G5581,'ROA2'!$D$1:$AQ$1,0))</f>
        <v>11.33469581604</v>
      </c>
      <c r="O5581" s="6">
        <v>609.59302400000001</v>
      </c>
      <c r="P5581" s="28">
        <v>-1.8365585245283606E-2</v>
      </c>
    </row>
    <row r="5582" spans="1:16" x14ac:dyDescent="0.3">
      <c r="A5582" t="s">
        <v>611</v>
      </c>
      <c r="B5582" t="str">
        <f>VLOOKUP(A5582,Sheet3!L:L,1,FALSE)</f>
        <v>RCH CN EQUITY</v>
      </c>
      <c r="C5582" t="str">
        <f>VLOOKUP(A5582,'ALL - prices'!B:C,2,FALSE)</f>
        <v>Richelieu Hardware Ltd</v>
      </c>
      <c r="D5582" t="str">
        <f>VLOOKUP(A5582,'ALL - prices'!B:I,8,FALSE)</f>
        <v>Industrials</v>
      </c>
      <c r="E5582">
        <v>2020</v>
      </c>
      <c r="F5582" t="s">
        <v>679</v>
      </c>
      <c r="G5582" t="str">
        <f t="shared" si="407"/>
        <v>2020-Q1</v>
      </c>
      <c r="H5582" s="4">
        <f>INDEX('ALL - prices'!$J$3:$DY$219,MATCH('COMBINED DATA'!A5582,'ALL - prices'!$B$3:$B$219,0),MATCH('COMBINED DATA'!G5582,'ALL - prices'!$J$1:$DY$1,0))</f>
        <v>20.643999999999998</v>
      </c>
      <c r="I5582" s="14">
        <f t="shared" si="408"/>
        <v>4.8900769444355001</v>
      </c>
      <c r="J5582" s="6">
        <f>INDEX('market cap'!$B$3:$DQ$219,MATCH(A5582,'market cap'!$A$3:$A$219,0),MATCH(G5582,'market cap'!$B$1:$DQ$1,0))</f>
        <v>1251.2668000000001</v>
      </c>
      <c r="K5582">
        <f t="shared" si="409"/>
        <v>7.1319117571127215</v>
      </c>
      <c r="L5582">
        <f>INDEX('PB2'!$D$2:$AQ$224,MATCH(A5582,'PB2'!$B$2:$B$224,0),MATCH(G5582,'PB2'!$D$1:$AQ$1,0))</f>
        <v>3.0368640422821001</v>
      </c>
      <c r="M5582" s="16">
        <f t="shared" si="410"/>
        <v>0.32928704942896753</v>
      </c>
      <c r="N5582" s="6">
        <f>INDEX('ROA2'!$D$2:$AQ$224,MATCH(A5582,'ROA2'!$B$2:$B$224,0),MATCH(G5582,'ROA2'!$D$1:$AQ$1,0))</f>
        <v>10.6330242156982</v>
      </c>
      <c r="O5582" s="6">
        <v>672.145984</v>
      </c>
      <c r="P5582" s="28">
        <v>0.1026142976334322</v>
      </c>
    </row>
    <row r="5583" spans="1:16" x14ac:dyDescent="0.3">
      <c r="A5583" t="s">
        <v>611</v>
      </c>
      <c r="B5583" t="str">
        <f>VLOOKUP(A5583,Sheet3!L:L,1,FALSE)</f>
        <v>RCH CN EQUITY</v>
      </c>
      <c r="C5583" t="str">
        <f>VLOOKUP(A5583,'ALL - prices'!B:C,2,FALSE)</f>
        <v>Richelieu Hardware Ltd</v>
      </c>
      <c r="D5583" t="str">
        <f>VLOOKUP(A5583,'ALL - prices'!B:I,8,FALSE)</f>
        <v>Industrials</v>
      </c>
      <c r="E5583">
        <v>2020</v>
      </c>
      <c r="F5583" t="s">
        <v>680</v>
      </c>
      <c r="G5583" t="str">
        <f t="shared" si="407"/>
        <v>2020-Q2</v>
      </c>
      <c r="H5583" s="4">
        <f>INDEX('ALL - prices'!$J$3:$DY$219,MATCH('COMBINED DATA'!A5583,'ALL - prices'!$B$3:$B$219,0),MATCH('COMBINED DATA'!G5583,'ALL - prices'!$J$1:$DY$1,0))</f>
        <v>26.819500000000001</v>
      </c>
      <c r="I5583" s="14">
        <f t="shared" si="408"/>
        <v>3.7397994892774671</v>
      </c>
      <c r="J5583" s="6">
        <f>INDEX('market cap'!$B$3:$DQ$219,MATCH(A5583,'market cap'!$A$3:$A$219,0),MATCH(G5583,'market cap'!$B$1:$DQ$1,0))</f>
        <v>1625.9564</v>
      </c>
      <c r="K5583">
        <f t="shared" si="409"/>
        <v>7.3938514754801039</v>
      </c>
      <c r="L5583">
        <f>INDEX('PB2'!$D$2:$AQ$224,MATCH(A5583,'PB2'!$B$2:$B$224,0),MATCH(G5583,'PB2'!$D$1:$AQ$1,0))</f>
        <v>3.0087230205535902</v>
      </c>
      <c r="M5583" s="16">
        <f t="shared" si="410"/>
        <v>0.33236691884519332</v>
      </c>
      <c r="N5583" s="6">
        <f>INDEX('ROA2'!$D$2:$AQ$224,MATCH(A5583,'ROA2'!$B$2:$B$224,0),MATCH(G5583,'ROA2'!$D$1:$AQ$1,0))</f>
        <v>10.567640304565399</v>
      </c>
      <c r="O5583" s="6">
        <v>696.01100799999995</v>
      </c>
      <c r="P5583" s="28">
        <v>3.5505715377449829E-2</v>
      </c>
    </row>
    <row r="5584" spans="1:16" x14ac:dyDescent="0.3">
      <c r="A5584" t="s">
        <v>611</v>
      </c>
      <c r="B5584" t="str">
        <f>VLOOKUP(A5584,Sheet3!L:L,1,FALSE)</f>
        <v>RCH CN EQUITY</v>
      </c>
      <c r="C5584" t="str">
        <f>VLOOKUP(A5584,'ALL - prices'!B:C,2,FALSE)</f>
        <v>Richelieu Hardware Ltd</v>
      </c>
      <c r="D5584" t="str">
        <f>VLOOKUP(A5584,'ALL - prices'!B:I,8,FALSE)</f>
        <v>Industrials</v>
      </c>
      <c r="E5584">
        <v>2020</v>
      </c>
      <c r="F5584" t="s">
        <v>681</v>
      </c>
      <c r="G5584" t="str">
        <f t="shared" si="407"/>
        <v>2020-Q3</v>
      </c>
      <c r="H5584" s="4">
        <f>INDEX('ALL - prices'!$J$3:$DY$219,MATCH('COMBINED DATA'!A5584,'ALL - prices'!$B$3:$B$219,0),MATCH('COMBINED DATA'!G5584,'ALL - prices'!$J$1:$DY$1,0))</f>
        <v>32.717500000000001</v>
      </c>
      <c r="I5584" s="14">
        <f t="shared" si="408"/>
        <v>3.8412765504017896</v>
      </c>
      <c r="J5584" s="6">
        <f>INDEX('market cap'!$B$3:$DQ$219,MATCH(A5584,'market cap'!$A$3:$A$219,0),MATCH(G5584,'market cap'!$B$1:$DQ$1,0))</f>
        <v>1986.0479</v>
      </c>
      <c r="K5584">
        <f t="shared" si="409"/>
        <v>7.5939019631460862</v>
      </c>
      <c r="L5584">
        <f>INDEX('PB2'!$D$2:$AQ$224,MATCH(A5584,'PB2'!$B$2:$B$224,0),MATCH(G5584,'PB2'!$D$1:$AQ$1,0))</f>
        <v>3.56488704681396</v>
      </c>
      <c r="M5584" s="16">
        <f t="shared" si="410"/>
        <v>0.28051379661347986</v>
      </c>
      <c r="N5584" s="6">
        <f>INDEX('ROA2'!$D$2:$AQ$224,MATCH(A5584,'ROA2'!$B$2:$B$224,0),MATCH(G5584,'ROA2'!$D$1:$AQ$1,0))</f>
        <v>9.8075494766235405</v>
      </c>
      <c r="O5584" s="6">
        <v>729.94099200000005</v>
      </c>
      <c r="P5584" s="28">
        <v>4.8749205989569791E-2</v>
      </c>
    </row>
    <row r="5585" spans="1:16" x14ac:dyDescent="0.3">
      <c r="A5585" t="s">
        <v>611</v>
      </c>
      <c r="B5585" t="str">
        <f>VLOOKUP(A5585,Sheet3!L:L,1,FALSE)</f>
        <v>RCH CN EQUITY</v>
      </c>
      <c r="C5585" t="str">
        <f>VLOOKUP(A5585,'ALL - prices'!B:C,2,FALSE)</f>
        <v>Richelieu Hardware Ltd</v>
      </c>
      <c r="D5585" t="str">
        <f>VLOOKUP(A5585,'ALL - prices'!B:I,8,FALSE)</f>
        <v>Industrials</v>
      </c>
      <c r="E5585">
        <v>2020</v>
      </c>
      <c r="F5585" t="s">
        <v>682</v>
      </c>
      <c r="G5585" t="str">
        <f t="shared" si="407"/>
        <v>2020-Q4</v>
      </c>
      <c r="H5585" s="4">
        <f>INDEX('ALL - prices'!$J$3:$DY$219,MATCH('COMBINED DATA'!A5585,'ALL - prices'!$B$3:$B$219,0),MATCH('COMBINED DATA'!G5585,'ALL - prices'!$J$1:$DY$1,0))</f>
        <v>30.7988</v>
      </c>
      <c r="I5585" s="14">
        <f t="shared" si="408"/>
        <v>1.4302390065416799</v>
      </c>
      <c r="J5585" s="6">
        <f>INDEX('market cap'!$B$3:$DQ$219,MATCH(A5585,'market cap'!$A$3:$A$219,0),MATCH(G5585,'market cap'!$B$1:$DQ$1,0))</f>
        <v>1846.7235000000001</v>
      </c>
      <c r="K5585">
        <f t="shared" si="409"/>
        <v>7.5211682667729285</v>
      </c>
      <c r="L5585">
        <f>INDEX('PB2'!$D$2:$AQ$224,MATCH(A5585,'PB2'!$B$2:$B$224,0),MATCH(G5585,'PB2'!$D$1:$AQ$1,0))</f>
        <v>3.8358449935913099</v>
      </c>
      <c r="M5585" s="16">
        <f t="shared" si="410"/>
        <v>0.26069875129749442</v>
      </c>
      <c r="N5585" s="6">
        <f>INDEX('ROA2'!$D$2:$AQ$224,MATCH(A5585,'ROA2'!$B$2:$B$224,0),MATCH(G5585,'ROA2'!$D$1:$AQ$1,0))</f>
        <v>11.175916671752899</v>
      </c>
      <c r="O5585" s="6">
        <v>761.33702400000004</v>
      </c>
      <c r="P5585" s="28">
        <v>4.3011739776357139E-2</v>
      </c>
    </row>
    <row r="5586" spans="1:16" x14ac:dyDescent="0.3">
      <c r="A5586" t="s">
        <v>611</v>
      </c>
      <c r="B5586" t="str">
        <f>VLOOKUP(A5586,Sheet3!L:L,1,FALSE)</f>
        <v>RCH CN EQUITY</v>
      </c>
      <c r="C5586" t="str">
        <f>VLOOKUP(A5586,'ALL - prices'!B:C,2,FALSE)</f>
        <v>Richelieu Hardware Ltd</v>
      </c>
      <c r="D5586" t="str">
        <f>VLOOKUP(A5586,'ALL - prices'!B:I,8,FALSE)</f>
        <v>Industrials</v>
      </c>
      <c r="E5586">
        <v>2021</v>
      </c>
      <c r="F5586" t="s">
        <v>679</v>
      </c>
      <c r="G5586" t="str">
        <f t="shared" si="407"/>
        <v>2021-Q1</v>
      </c>
      <c r="H5586" s="4">
        <f>INDEX('ALL - prices'!$J$3:$DY$219,MATCH('COMBINED DATA'!A5586,'ALL - prices'!$B$3:$B$219,0),MATCH('COMBINED DATA'!G5586,'ALL - prices'!$J$1:$DY$1,0))</f>
        <v>38.5687</v>
      </c>
      <c r="I5586" s="14">
        <f t="shared" si="408"/>
        <v>2.3110204708454365</v>
      </c>
      <c r="J5586" s="6">
        <f>INDEX('market cap'!$B$3:$DQ$219,MATCH(A5586,'market cap'!$A$3:$A$219,0),MATCH(G5586,'market cap'!$B$1:$DQ$1,0))</f>
        <v>2306.4823999999999</v>
      </c>
      <c r="K5586">
        <f t="shared" si="409"/>
        <v>7.7434788723596135</v>
      </c>
      <c r="L5586">
        <f>INDEX('PB2'!$D$2:$AQ$224,MATCH(A5586,'PB2'!$B$2:$B$224,0),MATCH(G5586,'PB2'!$D$1:$AQ$1,0))</f>
        <v>3.6552269458770801</v>
      </c>
      <c r="M5586" s="16">
        <f t="shared" si="410"/>
        <v>0.27358082406564438</v>
      </c>
      <c r="N5586" s="6">
        <f>INDEX('ROA2'!$D$2:$AQ$224,MATCH(A5586,'ROA2'!$B$2:$B$224,0),MATCH(G5586,'ROA2'!$D$1:$AQ$1,0))</f>
        <v>11.810128211975099</v>
      </c>
      <c r="O5586" s="6">
        <v>771.05600000000004</v>
      </c>
      <c r="P5586" s="28">
        <v>1.2765668414413006E-2</v>
      </c>
    </row>
    <row r="5587" spans="1:16" x14ac:dyDescent="0.3">
      <c r="A5587" t="s">
        <v>611</v>
      </c>
      <c r="B5587" t="str">
        <f>VLOOKUP(A5587,Sheet3!L:L,1,FALSE)</f>
        <v>RCH CN EQUITY</v>
      </c>
      <c r="C5587" t="str">
        <f>VLOOKUP(A5587,'ALL - prices'!B:C,2,FALSE)</f>
        <v>Richelieu Hardware Ltd</v>
      </c>
      <c r="D5587" t="str">
        <f>VLOOKUP(A5587,'ALL - prices'!B:I,8,FALSE)</f>
        <v>Industrials</v>
      </c>
      <c r="E5587">
        <v>2021</v>
      </c>
      <c r="F5587" t="s">
        <v>680</v>
      </c>
      <c r="G5587" t="str">
        <f t="shared" si="407"/>
        <v>2021-Q2</v>
      </c>
      <c r="H5587" s="4">
        <f>INDEX('ALL - prices'!$J$3:$DY$219,MATCH('COMBINED DATA'!A5587,'ALL - prices'!$B$3:$B$219,0),MATCH('COMBINED DATA'!G5587,'ALL - prices'!$J$1:$DY$1,0))</f>
        <v>37.529800000000002</v>
      </c>
      <c r="I5587" s="14">
        <f t="shared" si="408"/>
        <v>4.8321843903663044</v>
      </c>
      <c r="J5587" s="6">
        <f>INDEX('market cap'!$B$3:$DQ$219,MATCH(A5587,'market cap'!$A$3:$A$219,0),MATCH(G5587,'market cap'!$B$1:$DQ$1,0))</f>
        <v>2247.1053999999999</v>
      </c>
      <c r="K5587">
        <f t="shared" si="409"/>
        <v>7.7173981780723251</v>
      </c>
      <c r="L5587">
        <f>INDEX('PB2'!$D$2:$AQ$224,MATCH(A5587,'PB2'!$B$2:$B$224,0),MATCH(G5587,'PB2'!$D$1:$AQ$1,0))</f>
        <v>4.1135621070861799</v>
      </c>
      <c r="M5587" s="16">
        <f t="shared" si="410"/>
        <v>0.24309831089637898</v>
      </c>
      <c r="N5587" s="6">
        <f>INDEX('ROA2'!$D$2:$AQ$224,MATCH(A5587,'ROA2'!$B$2:$B$224,0),MATCH(G5587,'ROA2'!$D$1:$AQ$1,0))</f>
        <v>12.8953409194946</v>
      </c>
      <c r="O5587" s="6">
        <v>768.61100799999997</v>
      </c>
      <c r="P5587" s="28">
        <v>-3.1709655329834282E-3</v>
      </c>
    </row>
    <row r="5588" spans="1:16" x14ac:dyDescent="0.3">
      <c r="A5588" t="s">
        <v>611</v>
      </c>
      <c r="B5588" t="str">
        <f>VLOOKUP(A5588,Sheet3!L:L,1,FALSE)</f>
        <v>RCH CN EQUITY</v>
      </c>
      <c r="C5588" t="str">
        <f>VLOOKUP(A5588,'ALL - prices'!B:C,2,FALSE)</f>
        <v>Richelieu Hardware Ltd</v>
      </c>
      <c r="D5588" t="str">
        <f>VLOOKUP(A5588,'ALL - prices'!B:I,8,FALSE)</f>
        <v>Industrials</v>
      </c>
      <c r="E5588">
        <v>2021</v>
      </c>
      <c r="F5588" t="s">
        <v>681</v>
      </c>
      <c r="G5588" t="str">
        <f t="shared" si="407"/>
        <v>2021-Q3</v>
      </c>
      <c r="H5588" s="4">
        <f>INDEX('ALL - prices'!$J$3:$DY$219,MATCH('COMBINED DATA'!A5588,'ALL - prices'!$B$3:$B$219,0),MATCH('COMBINED DATA'!G5588,'ALL - prices'!$J$1:$DY$1,0))</f>
        <v>39.034500000000001</v>
      </c>
      <c r="I5588" s="14">
        <f t="shared" si="408"/>
        <v>4.9509489750282105</v>
      </c>
      <c r="J5588" s="6">
        <f>INDEX('market cap'!$B$3:$DQ$219,MATCH(A5588,'market cap'!$A$3:$A$219,0),MATCH(G5588,'market cap'!$B$1:$DQ$1,0))</f>
        <v>2324.9735000000001</v>
      </c>
      <c r="K5588">
        <f t="shared" si="409"/>
        <v>7.7514639201070388</v>
      </c>
      <c r="L5588">
        <f>INDEX('PB2'!$D$2:$AQ$224,MATCH(A5588,'PB2'!$B$2:$B$224,0),MATCH(G5588,'PB2'!$D$1:$AQ$1,0))</f>
        <v>4.0804710388183603</v>
      </c>
      <c r="M5588" s="16">
        <f t="shared" si="410"/>
        <v>0.24506974574425214</v>
      </c>
      <c r="N5588" s="6">
        <f>INDEX('ROA2'!$D$2:$AQ$224,MATCH(A5588,'ROA2'!$B$2:$B$224,0),MATCH(G5588,'ROA2'!$D$1:$AQ$1,0))</f>
        <v>14.8112678527832</v>
      </c>
      <c r="O5588" s="6">
        <v>811.48</v>
      </c>
      <c r="P5588" s="28">
        <v>5.577462663662508E-2</v>
      </c>
    </row>
    <row r="5589" spans="1:16" x14ac:dyDescent="0.3">
      <c r="A5589" t="s">
        <v>611</v>
      </c>
      <c r="B5589" t="str">
        <f>VLOOKUP(A5589,Sheet3!L:L,1,FALSE)</f>
        <v>RCH CN EQUITY</v>
      </c>
      <c r="C5589" t="str">
        <f>VLOOKUP(A5589,'ALL - prices'!B:C,2,FALSE)</f>
        <v>Richelieu Hardware Ltd</v>
      </c>
      <c r="D5589" t="str">
        <f>VLOOKUP(A5589,'ALL - prices'!B:I,8,FALSE)</f>
        <v>Industrials</v>
      </c>
      <c r="E5589">
        <v>2021</v>
      </c>
      <c r="F5589" t="s">
        <v>682</v>
      </c>
      <c r="G5589" t="str">
        <f t="shared" si="407"/>
        <v>2021-Q4</v>
      </c>
      <c r="H5589" s="4">
        <f>INDEX('ALL - prices'!$J$3:$DY$219,MATCH('COMBINED DATA'!A5589,'ALL - prices'!$B$3:$B$219,0),MATCH('COMBINED DATA'!G5589,'ALL - prices'!$J$1:$DY$1,0))</f>
        <v>40.9467</v>
      </c>
      <c r="I5589" s="14">
        <f t="shared" si="408"/>
        <v>4.7142730633506442</v>
      </c>
      <c r="J5589" s="6">
        <f>INDEX('market cap'!$B$3:$DQ$219,MATCH(A5589,'market cap'!$A$3:$A$219,0),MATCH(G5589,'market cap'!$B$1:$DQ$1,0))</f>
        <v>2436.348</v>
      </c>
      <c r="K5589">
        <f t="shared" si="409"/>
        <v>7.798255475769535</v>
      </c>
      <c r="L5589">
        <f>INDEX('PB2'!$D$2:$AQ$224,MATCH(A5589,'PB2'!$B$2:$B$224,0),MATCH(G5589,'PB2'!$D$1:$AQ$1,0))</f>
        <v>3.5468831062316899</v>
      </c>
      <c r="M5589" s="16">
        <f t="shared" si="410"/>
        <v>0.28193768163463062</v>
      </c>
      <c r="N5589" s="6">
        <f>INDEX('ROA2'!$D$2:$AQ$224,MATCH(A5589,'ROA2'!$B$2:$B$224,0),MATCH(G5589,'ROA2'!$D$1:$AQ$1,0))</f>
        <v>15.0866556167603</v>
      </c>
      <c r="O5589" s="6">
        <v>885.81401600000004</v>
      </c>
      <c r="P5589" s="28">
        <v>9.1603016710208526E-2</v>
      </c>
    </row>
    <row r="5590" spans="1:16" x14ac:dyDescent="0.3">
      <c r="A5590" t="s">
        <v>611</v>
      </c>
      <c r="B5590" t="str">
        <f>VLOOKUP(A5590,Sheet3!L:L,1,FALSE)</f>
        <v>RCH CN EQUITY</v>
      </c>
      <c r="C5590" t="str">
        <f>VLOOKUP(A5590,'ALL - prices'!B:C,2,FALSE)</f>
        <v>Richelieu Hardware Ltd</v>
      </c>
      <c r="D5590" t="str">
        <f>VLOOKUP(A5590,'ALL - prices'!B:I,8,FALSE)</f>
        <v>Industrials</v>
      </c>
      <c r="E5590">
        <v>2022</v>
      </c>
      <c r="F5590" t="s">
        <v>679</v>
      </c>
      <c r="G5590" t="str">
        <f t="shared" si="407"/>
        <v>2022-Q1</v>
      </c>
      <c r="H5590" s="4">
        <f>INDEX('ALL - prices'!$J$3:$DY$219,MATCH('COMBINED DATA'!A5590,'ALL - prices'!$B$3:$B$219,0),MATCH('COMBINED DATA'!G5590,'ALL - prices'!$J$1:$DY$1,0))</f>
        <v>42.8504</v>
      </c>
      <c r="I5590" s="14">
        <f t="shared" si="408"/>
        <v>1.9931542982585828</v>
      </c>
      <c r="J5590" s="6">
        <f>INDEX('market cap'!$B$3:$DQ$219,MATCH(A5590,'market cap'!$A$3:$A$219,0),MATCH(G5590,'market cap'!$B$1:$DQ$1,0))</f>
        <v>2554.5034000000001</v>
      </c>
      <c r="K5590">
        <f t="shared" si="409"/>
        <v>7.8456131197545043</v>
      </c>
      <c r="L5590">
        <f>INDEX('PB2'!$D$2:$AQ$224,MATCH(A5590,'PB2'!$B$2:$B$224,0),MATCH(G5590,'PB2'!$D$1:$AQ$1,0))</f>
        <v>3.9193871021270801</v>
      </c>
      <c r="M5590" s="16">
        <f t="shared" si="410"/>
        <v>0.25514193263974683</v>
      </c>
      <c r="N5590" s="6">
        <f>INDEX('ROA2'!$D$2:$AQ$224,MATCH(A5590,'ROA2'!$B$2:$B$224,0),MATCH(G5590,'ROA2'!$D$1:$AQ$1,0))</f>
        <v>16.339448928833001</v>
      </c>
      <c r="O5590" s="6">
        <v>964.17996800000003</v>
      </c>
      <c r="P5590" s="28">
        <v>8.8467726390095855E-2</v>
      </c>
    </row>
    <row r="5591" spans="1:16" x14ac:dyDescent="0.3">
      <c r="A5591" t="s">
        <v>611</v>
      </c>
      <c r="B5591" t="str">
        <f>VLOOKUP(A5591,Sheet3!L:L,1,FALSE)</f>
        <v>RCH CN EQUITY</v>
      </c>
      <c r="C5591" t="str">
        <f>VLOOKUP(A5591,'ALL - prices'!B:C,2,FALSE)</f>
        <v>Richelieu Hardware Ltd</v>
      </c>
      <c r="D5591" t="str">
        <f>VLOOKUP(A5591,'ALL - prices'!B:I,8,FALSE)</f>
        <v>Industrials</v>
      </c>
      <c r="E5591">
        <v>2022</v>
      </c>
      <c r="F5591" t="s">
        <v>680</v>
      </c>
      <c r="G5591" t="str">
        <f t="shared" si="407"/>
        <v>2022-Q2</v>
      </c>
      <c r="H5591" s="4">
        <f>INDEX('ALL - prices'!$J$3:$DY$219,MATCH('COMBINED DATA'!A5591,'ALL - prices'!$B$3:$B$219,0),MATCH('COMBINED DATA'!G5591,'ALL - prices'!$J$1:$DY$1,0))</f>
        <v>31.795500000000001</v>
      </c>
      <c r="I5591" s="14">
        <f t="shared" si="408"/>
        <v>2.4706181527436959</v>
      </c>
      <c r="J5591" s="6">
        <f>INDEX('market cap'!$B$3:$DQ$219,MATCH(A5591,'market cap'!$A$3:$A$219,0),MATCH(G5591,'market cap'!$B$1:$DQ$1,0))</f>
        <v>1882.4404999999999</v>
      </c>
      <c r="K5591">
        <f t="shared" si="409"/>
        <v>7.5403243522688292</v>
      </c>
      <c r="L5591">
        <f>INDEX('PB2'!$D$2:$AQ$224,MATCH(A5591,'PB2'!$B$2:$B$224,0),MATCH(G5591,'PB2'!$D$1:$AQ$1,0))</f>
        <v>2.88016605377197</v>
      </c>
      <c r="M5591" s="16">
        <f t="shared" si="410"/>
        <v>0.34720220339044816</v>
      </c>
      <c r="N5591" s="6">
        <f>INDEX('ROA2'!$D$2:$AQ$224,MATCH(A5591,'ROA2'!$B$2:$B$224,0),MATCH(G5591,'ROA2'!$D$1:$AQ$1,0))</f>
        <v>16.736700057983398</v>
      </c>
      <c r="O5591" s="6">
        <v>1034.348992</v>
      </c>
      <c r="P5591" s="28">
        <v>7.2775857546129724E-2</v>
      </c>
    </row>
    <row r="5592" spans="1:16" x14ac:dyDescent="0.3">
      <c r="A5592" t="s">
        <v>611</v>
      </c>
      <c r="B5592" t="str">
        <f>VLOOKUP(A5592,Sheet3!L:L,1,FALSE)</f>
        <v>RCH CN EQUITY</v>
      </c>
      <c r="C5592" t="str">
        <f>VLOOKUP(A5592,'ALL - prices'!B:C,2,FALSE)</f>
        <v>Richelieu Hardware Ltd</v>
      </c>
      <c r="D5592" t="str">
        <f>VLOOKUP(A5592,'ALL - prices'!B:I,8,FALSE)</f>
        <v>Industrials</v>
      </c>
      <c r="E5592">
        <v>2022</v>
      </c>
      <c r="F5592" t="s">
        <v>681</v>
      </c>
      <c r="G5592" t="str">
        <f t="shared" si="407"/>
        <v>2022-Q3</v>
      </c>
      <c r="H5592" s="4">
        <f>INDEX('ALL - prices'!$J$3:$DY$219,MATCH('COMBINED DATA'!A5592,'ALL - prices'!$B$3:$B$219,0),MATCH('COMBINED DATA'!G5592,'ALL - prices'!$J$1:$DY$1,0))</f>
        <v>36.317</v>
      </c>
      <c r="I5592" s="14">
        <f t="shared" si="408"/>
        <v>2.5742823271739259</v>
      </c>
      <c r="J5592" s="6">
        <f>INDEX('market cap'!$B$3:$DQ$219,MATCH(A5592,'market cap'!$A$3:$A$219,0),MATCH(G5592,'market cap'!$B$1:$DQ$1,0))</f>
        <v>2142.5288</v>
      </c>
      <c r="K5592">
        <f t="shared" si="409"/>
        <v>7.6697420926219619</v>
      </c>
      <c r="L5592">
        <f>INDEX('PB2'!$D$2:$AQ$224,MATCH(A5592,'PB2'!$B$2:$B$224,0),MATCH(G5592,'PB2'!$D$1:$AQ$1,0))</f>
        <v>2.53489494323731</v>
      </c>
      <c r="M5592" s="16">
        <f t="shared" si="410"/>
        <v>0.3944936663619289</v>
      </c>
      <c r="N5592" s="6">
        <f>INDEX('ROA2'!$D$2:$AQ$224,MATCH(A5592,'ROA2'!$B$2:$B$224,0),MATCH(G5592,'ROA2'!$D$1:$AQ$1,0))</f>
        <v>16.7919406890869</v>
      </c>
      <c r="O5592" s="6">
        <v>1099.4009599999999</v>
      </c>
      <c r="P5592" s="28">
        <v>6.2891701450026635E-2</v>
      </c>
    </row>
    <row r="5593" spans="1:16" x14ac:dyDescent="0.3">
      <c r="A5593" t="s">
        <v>611</v>
      </c>
      <c r="B5593" t="str">
        <f>VLOOKUP(A5593,Sheet3!L:L,1,FALSE)</f>
        <v>RCH CN EQUITY</v>
      </c>
      <c r="C5593" t="str">
        <f>VLOOKUP(A5593,'ALL - prices'!B:C,2,FALSE)</f>
        <v>Richelieu Hardware Ltd</v>
      </c>
      <c r="D5593" t="str">
        <f>VLOOKUP(A5593,'ALL - prices'!B:I,8,FALSE)</f>
        <v>Industrials</v>
      </c>
      <c r="E5593">
        <v>2022</v>
      </c>
      <c r="F5593" t="s">
        <v>682</v>
      </c>
      <c r="G5593" t="str">
        <f t="shared" si="407"/>
        <v>2022-Q4</v>
      </c>
      <c r="H5593" s="4">
        <f>INDEX('ALL - prices'!$J$3:$DY$219,MATCH('COMBINED DATA'!A5593,'ALL - prices'!$B$3:$B$219,0),MATCH('COMBINED DATA'!G5593,'ALL - prices'!$J$1:$DY$1,0))</f>
        <v>34.433399999999999</v>
      </c>
      <c r="I5593" s="14">
        <f t="shared" si="408"/>
        <v>4.536440223622483</v>
      </c>
      <c r="J5593" s="6">
        <f>INDEX('market cap'!$B$3:$DQ$219,MATCH(A5593,'market cap'!$A$3:$A$219,0),MATCH(G5593,'market cap'!$B$1:$DQ$1,0))</f>
        <v>2019.9672</v>
      </c>
      <c r="K5593">
        <f t="shared" si="409"/>
        <v>7.6108365526396566</v>
      </c>
      <c r="L5593">
        <f>INDEX('PB2'!$D$2:$AQ$224,MATCH(A5593,'PB2'!$B$2:$B$224,0),MATCH(G5593,'PB2'!$D$1:$AQ$1,0))</f>
        <v>2.6658239364624001</v>
      </c>
      <c r="M5593" s="16">
        <f t="shared" si="410"/>
        <v>0.37511854639846143</v>
      </c>
      <c r="N5593" s="6">
        <f>INDEX('ROA2'!$D$2:$AQ$224,MATCH(A5593,'ROA2'!$B$2:$B$224,0),MATCH(G5593,'ROA2'!$D$1:$AQ$1,0))</f>
        <v>16.223230361938501</v>
      </c>
      <c r="O5593" s="6">
        <v>1185.9189759999999</v>
      </c>
      <c r="P5593" s="28">
        <v>7.8695598010029025E-2</v>
      </c>
    </row>
    <row r="5594" spans="1:16" x14ac:dyDescent="0.3">
      <c r="A5594" t="s">
        <v>611</v>
      </c>
      <c r="B5594" t="str">
        <f>VLOOKUP(A5594,Sheet3!L:L,1,FALSE)</f>
        <v>RCH CN EQUITY</v>
      </c>
      <c r="C5594" t="str">
        <f>VLOOKUP(A5594,'ALL - prices'!B:C,2,FALSE)</f>
        <v>Richelieu Hardware Ltd</v>
      </c>
      <c r="D5594" t="str">
        <f>VLOOKUP(A5594,'ALL - prices'!B:I,8,FALSE)</f>
        <v>Industrials</v>
      </c>
      <c r="E5594">
        <v>2023</v>
      </c>
      <c r="F5594" t="s">
        <v>679</v>
      </c>
      <c r="G5594" t="str">
        <f t="shared" si="407"/>
        <v>2023-Q1</v>
      </c>
      <c r="H5594" s="4">
        <f>INDEX('ALL - prices'!$J$3:$DY$219,MATCH('COMBINED DATA'!A5594,'ALL - prices'!$B$3:$B$219,0),MATCH('COMBINED DATA'!G5594,'ALL - prices'!$J$1:$DY$1,0))</f>
        <v>35.643099999999997</v>
      </c>
      <c r="I5594" s="14">
        <f t="shared" si="408"/>
        <v>3.4389530310837335</v>
      </c>
      <c r="J5594" s="6">
        <f>INDEX('market cap'!$B$3:$DQ$219,MATCH(A5594,'market cap'!$A$3:$A$219,0),MATCH(G5594,'market cap'!$B$1:$DQ$1,0))</f>
        <v>2084.0617000000002</v>
      </c>
      <c r="K5594">
        <f t="shared" si="409"/>
        <v>7.6420740089609049</v>
      </c>
      <c r="L5594">
        <f>INDEX('PB2'!$D$2:$AQ$224,MATCH(A5594,'PB2'!$B$2:$B$224,0),MATCH(G5594,'PB2'!$D$1:$AQ$1,0))</f>
        <v>2.7552869319915798</v>
      </c>
      <c r="M5594" s="16">
        <f t="shared" si="410"/>
        <v>0.36293860664347533</v>
      </c>
      <c r="N5594" s="6">
        <f>INDEX('ROA2'!$D$2:$AQ$224,MATCH(A5594,'ROA2'!$B$2:$B$224,0),MATCH(G5594,'ROA2'!$D$1:$AQ$1,0))</f>
        <v>14.9810171127319</v>
      </c>
      <c r="O5594" s="6">
        <v>1283.8649600000001</v>
      </c>
      <c r="P5594" s="28">
        <v>8.2590789069219003E-2</v>
      </c>
    </row>
    <row r="5595" spans="1:16" x14ac:dyDescent="0.3">
      <c r="A5595" t="s">
        <v>611</v>
      </c>
      <c r="B5595" t="str">
        <f>VLOOKUP(A5595,Sheet3!L:L,1,FALSE)</f>
        <v>RCH CN EQUITY</v>
      </c>
      <c r="C5595" t="str">
        <f>VLOOKUP(A5595,'ALL - prices'!B:C,2,FALSE)</f>
        <v>Richelieu Hardware Ltd</v>
      </c>
      <c r="D5595" t="str">
        <f>VLOOKUP(A5595,'ALL - prices'!B:I,8,FALSE)</f>
        <v>Industrials</v>
      </c>
      <c r="E5595">
        <v>2023</v>
      </c>
      <c r="F5595" t="s">
        <v>680</v>
      </c>
      <c r="G5595" t="str">
        <f t="shared" si="407"/>
        <v>2023-Q2</v>
      </c>
      <c r="H5595" s="4">
        <f>INDEX('ALL - prices'!$J$3:$DY$219,MATCH('COMBINED DATA'!A5595,'ALL - prices'!$B$3:$B$219,0),MATCH('COMBINED DATA'!G5595,'ALL - prices'!$J$1:$DY$1,0))</f>
        <v>40.153500000000001</v>
      </c>
      <c r="I5595" s="14">
        <f t="shared" si="408"/>
        <v>3.4541412800434204</v>
      </c>
      <c r="J5595" s="6">
        <f>INDEX('market cap'!$B$3:$DQ$219,MATCH(A5595,'market cap'!$A$3:$A$219,0),MATCH(G5595,'market cap'!$B$1:$DQ$1,0))</f>
        <v>2341.3462</v>
      </c>
      <c r="K5595">
        <f t="shared" si="409"/>
        <v>7.7584813420759344</v>
      </c>
      <c r="L5595">
        <f>INDEX('PB2'!$D$2:$AQ$224,MATCH(A5595,'PB2'!$B$2:$B$224,0),MATCH(G5595,'PB2'!$D$1:$AQ$1,0))</f>
        <v>2.7676620483398402</v>
      </c>
      <c r="M5595" s="16">
        <f t="shared" si="410"/>
        <v>0.3613157901991112</v>
      </c>
      <c r="N5595" s="6">
        <f>INDEX('ROA2'!$D$2:$AQ$224,MATCH(A5595,'ROA2'!$B$2:$B$224,0),MATCH(G5595,'ROA2'!$D$1:$AQ$1,0))</f>
        <v>13.493528366088899</v>
      </c>
      <c r="O5595" s="6">
        <v>1347.163008</v>
      </c>
      <c r="P5595" s="28">
        <v>4.9302730405540375E-2</v>
      </c>
    </row>
    <row r="5596" spans="1:16" x14ac:dyDescent="0.3">
      <c r="A5596" t="s">
        <v>611</v>
      </c>
      <c r="B5596" t="str">
        <f>VLOOKUP(A5596,Sheet3!L:L,1,FALSE)</f>
        <v>RCH CN EQUITY</v>
      </c>
      <c r="C5596" t="str">
        <f>VLOOKUP(A5596,'ALL - prices'!B:C,2,FALSE)</f>
        <v>Richelieu Hardware Ltd</v>
      </c>
      <c r="D5596" t="str">
        <f>VLOOKUP(A5596,'ALL - prices'!B:I,8,FALSE)</f>
        <v>Industrials</v>
      </c>
      <c r="E5596">
        <v>2023</v>
      </c>
      <c r="F5596" t="s">
        <v>681</v>
      </c>
      <c r="G5596" t="str">
        <f t="shared" si="407"/>
        <v>2023-Q3</v>
      </c>
      <c r="H5596" s="4">
        <f>INDEX('ALL - prices'!$J$3:$DY$219,MATCH('COMBINED DATA'!A5596,'ALL - prices'!$B$3:$B$219,0),MATCH('COMBINED DATA'!G5596,'ALL - prices'!$J$1:$DY$1,0))</f>
        <v>38.251199999999997</v>
      </c>
      <c r="I5596" s="14">
        <f t="shared" si="408"/>
        <v>3.2007758667496016</v>
      </c>
      <c r="J5596" s="6">
        <f>INDEX('market cap'!$B$3:$DQ$219,MATCH(A5596,'market cap'!$A$3:$A$219,0),MATCH(G5596,'market cap'!$B$1:$DQ$1,0))</f>
        <v>2224.7159999999999</v>
      </c>
      <c r="K5596">
        <f t="shared" si="409"/>
        <v>7.7073845460041666</v>
      </c>
      <c r="L5596">
        <f>INDEX('PB2'!$D$2:$AQ$224,MATCH(A5596,'PB2'!$B$2:$B$224,0),MATCH(G5596,'PB2'!$D$1:$AQ$1,0))</f>
        <v>2.7499539852142298</v>
      </c>
      <c r="M5596" s="16">
        <f t="shared" si="410"/>
        <v>0.36364244833794807</v>
      </c>
      <c r="N5596" s="6">
        <f>INDEX('ROA2'!$D$2:$AQ$224,MATCH(A5596,'ROA2'!$B$2:$B$224,0),MATCH(G5596,'ROA2'!$D$1:$AQ$1,0))</f>
        <v>11.910219192504901</v>
      </c>
      <c r="O5596" s="6">
        <v>1325.60896</v>
      </c>
      <c r="P5596" s="28">
        <v>-1.5999584216611719E-2</v>
      </c>
    </row>
    <row r="5597" spans="1:16" x14ac:dyDescent="0.3">
      <c r="A5597" t="s">
        <v>611</v>
      </c>
      <c r="B5597" t="str">
        <f>VLOOKUP(A5597,Sheet3!L:L,1,FALSE)</f>
        <v>RCH CN EQUITY</v>
      </c>
      <c r="C5597" t="str">
        <f>VLOOKUP(A5597,'ALL - prices'!B:C,2,FALSE)</f>
        <v>Richelieu Hardware Ltd</v>
      </c>
      <c r="D5597" t="str">
        <f>VLOOKUP(A5597,'ALL - prices'!B:I,8,FALSE)</f>
        <v>Industrials</v>
      </c>
      <c r="E5597">
        <v>2023</v>
      </c>
      <c r="F5597" t="s">
        <v>682</v>
      </c>
      <c r="G5597" t="str">
        <f t="shared" si="407"/>
        <v>2023-Q4</v>
      </c>
      <c r="H5597" s="4">
        <f>INDEX('ALL - prices'!$J$3:$DY$219,MATCH('COMBINED DATA'!A5597,'ALL - prices'!$B$3:$B$219,0),MATCH('COMBINED DATA'!G5597,'ALL - prices'!$J$1:$DY$1,0))</f>
        <v>46.301099999999998</v>
      </c>
      <c r="I5597" s="14">
        <f t="shared" si="408"/>
        <v>1.286254465168797</v>
      </c>
      <c r="J5597" s="6">
        <f>INDEX('market cap'!$B$3:$DQ$219,MATCH(A5597,'market cap'!$A$3:$A$219,0),MATCH(G5597,'market cap'!$B$1:$DQ$1,0))</f>
        <v>2691.1197999999999</v>
      </c>
      <c r="K5597">
        <f t="shared" si="409"/>
        <v>7.8977126685022325</v>
      </c>
      <c r="L5597">
        <f>INDEX('PB2'!$D$2:$AQ$224,MATCH(A5597,'PB2'!$B$2:$B$224,0),MATCH(G5597,'PB2'!$D$1:$AQ$1,0))</f>
        <v>2.65091896057129</v>
      </c>
      <c r="M5597" s="16">
        <f t="shared" si="410"/>
        <v>0.37722767646751965</v>
      </c>
      <c r="N5597" s="6">
        <f>INDEX('ROA2'!$D$2:$AQ$224,MATCH(A5597,'ROA2'!$B$2:$B$224,0),MATCH(G5597,'ROA2'!$D$1:$AQ$1,0))</f>
        <v>10.2774057388306</v>
      </c>
      <c r="O5597" s="6">
        <v>1302.491008</v>
      </c>
      <c r="P5597" s="28">
        <v>-1.7439495882707417E-2</v>
      </c>
    </row>
    <row r="5598" spans="1:16" x14ac:dyDescent="0.3">
      <c r="A5598" t="s">
        <v>611</v>
      </c>
      <c r="B5598" t="str">
        <f>VLOOKUP(A5598,Sheet3!L:L,1,FALSE)</f>
        <v>RCH CN EQUITY</v>
      </c>
      <c r="C5598" t="str">
        <f>VLOOKUP(A5598,'ALL - prices'!B:C,2,FALSE)</f>
        <v>Richelieu Hardware Ltd</v>
      </c>
      <c r="D5598" t="str">
        <f>VLOOKUP(A5598,'ALL - prices'!B:I,8,FALSE)</f>
        <v>Industrials</v>
      </c>
      <c r="E5598" s="18">
        <v>2024</v>
      </c>
      <c r="F5598" t="s">
        <v>679</v>
      </c>
      <c r="G5598" t="str">
        <f t="shared" si="407"/>
        <v>2024-Q1</v>
      </c>
      <c r="H5598" s="4">
        <f>INDEX('ALL - prices'!$J$3:$DY$219,MATCH('COMBINED DATA'!A5598,'ALL - prices'!$B$3:$B$219,0),MATCH('COMBINED DATA'!G5598,'ALL - prices'!$J$1:$DY$1,0))</f>
        <v>41.252400000000002</v>
      </c>
      <c r="I5598" s="14" t="s">
        <v>769</v>
      </c>
      <c r="J5598" s="6">
        <f>INDEX('market cap'!$B$3:$DQ$219,MATCH(A5598,'market cap'!$A$3:$A$219,0),MATCH(G5598,'market cap'!$B$1:$DQ$1,0))</f>
        <v>2391.5273999999999</v>
      </c>
      <c r="K5598">
        <f t="shared" si="409"/>
        <v>7.7796875202991247</v>
      </c>
      <c r="L5598">
        <f>INDEX('PB2'!$D$2:$AQ$224,MATCH(A5598,'PB2'!$B$2:$B$224,0),MATCH(G5598,'PB2'!$D$1:$AQ$1,0))</f>
        <v>2.68249607086182</v>
      </c>
      <c r="M5598" s="16">
        <f t="shared" si="410"/>
        <v>0.37278712571561179</v>
      </c>
      <c r="N5598" s="6">
        <f>INDEX('ROA2'!$D$2:$AQ$224,MATCH(A5598,'ROA2'!$B$2:$B$224,0),MATCH(G5598,'ROA2'!$D$1:$AQ$1,0))</f>
        <v>8.5787897109985405</v>
      </c>
      <c r="O5598" s="6">
        <v>1314.9629440000001</v>
      </c>
      <c r="P5598" s="28">
        <v>9.575448831044938E-3</v>
      </c>
    </row>
    <row r="5599" spans="1:16" x14ac:dyDescent="0.3">
      <c r="A5599" t="s">
        <v>611</v>
      </c>
      <c r="B5599" t="str">
        <f>VLOOKUP(A5599,Sheet3!L:L,1,FALSE)</f>
        <v>RCH CN EQUITY</v>
      </c>
      <c r="C5599" t="str">
        <f>VLOOKUP(A5599,'ALL - prices'!B:C,2,FALSE)</f>
        <v>Richelieu Hardware Ltd</v>
      </c>
      <c r="D5599" t="str">
        <f>VLOOKUP(A5599,'ALL - prices'!B:I,8,FALSE)</f>
        <v>Industrials</v>
      </c>
      <c r="E5599" s="18">
        <v>2024</v>
      </c>
      <c r="F5599" t="s">
        <v>680</v>
      </c>
      <c r="G5599" t="str">
        <f t="shared" si="407"/>
        <v>2024-Q2</v>
      </c>
      <c r="H5599" s="4">
        <f>INDEX('ALL - prices'!$J$3:$DY$219,MATCH('COMBINED DATA'!A5599,'ALL - prices'!$B$3:$B$219,0),MATCH('COMBINED DATA'!G5599,'ALL - prices'!$J$1:$DY$1,0))</f>
        <v>40.0396</v>
      </c>
      <c r="I5599" s="14" t="s">
        <v>769</v>
      </c>
      <c r="J5599" s="6">
        <f>INDEX('market cap'!$B$3:$DQ$219,MATCH(A5599,'market cap'!$A$3:$A$219,0),MATCH(G5599,'market cap'!$B$1:$DQ$1,0))</f>
        <v>2293.3611999999998</v>
      </c>
      <c r="K5599">
        <f t="shared" si="409"/>
        <v>7.7377737933482456</v>
      </c>
      <c r="L5599">
        <f>INDEX('PB2'!$D$2:$AQ$224,MATCH(A5599,'PB2'!$B$2:$B$224,0),MATCH(G5599,'PB2'!$D$1:$AQ$1,0))</f>
        <v>2.3224000930786102</v>
      </c>
      <c r="M5599" s="16">
        <f t="shared" si="410"/>
        <v>0.43058902855725617</v>
      </c>
      <c r="N5599" s="6">
        <f>INDEX('ROA2'!$D$2:$AQ$224,MATCH(A5599,'ROA2'!$B$2:$B$224,0),MATCH(G5599,'ROA2'!$D$1:$AQ$1,0))</f>
        <v>7.7504811286926296</v>
      </c>
      <c r="O5599" s="6">
        <v>1344.798976</v>
      </c>
      <c r="P5599" s="28">
        <v>2.2689637100526485E-2</v>
      </c>
    </row>
    <row r="5600" spans="1:16" x14ac:dyDescent="0.3">
      <c r="A5600" t="s">
        <v>611</v>
      </c>
      <c r="B5600" t="str">
        <f>VLOOKUP(A5600,Sheet3!L:L,1,FALSE)</f>
        <v>RCH CN EQUITY</v>
      </c>
      <c r="C5600" t="str">
        <f>VLOOKUP(A5600,'ALL - prices'!B:C,2,FALSE)</f>
        <v>Richelieu Hardware Ltd</v>
      </c>
      <c r="D5600" t="str">
        <f>VLOOKUP(A5600,'ALL - prices'!B:I,8,FALSE)</f>
        <v>Industrials</v>
      </c>
      <c r="E5600" s="18">
        <v>2024</v>
      </c>
      <c r="F5600" t="s">
        <v>681</v>
      </c>
      <c r="G5600" t="str">
        <f t="shared" si="407"/>
        <v>2024-Q3</v>
      </c>
      <c r="H5600" s="4">
        <f>INDEX('ALL - prices'!$J$3:$DY$219,MATCH('COMBINED DATA'!A5600,'ALL - prices'!$B$3:$B$219,0),MATCH('COMBINED DATA'!G5600,'ALL - prices'!$J$1:$DY$1,0))</f>
        <v>39.129199999999997</v>
      </c>
      <c r="I5600" s="14" t="s">
        <v>769</v>
      </c>
      <c r="J5600" s="6">
        <f>INDEX('market cap'!$B$3:$DQ$219,MATCH(A5600,'market cap'!$A$3:$A$219,0),MATCH(G5600,'market cap'!$B$1:$DQ$1,0))</f>
        <v>2234.4801000000002</v>
      </c>
      <c r="K5600">
        <f t="shared" si="409"/>
        <v>7.7117638625383691</v>
      </c>
      <c r="L5600">
        <f>INDEX('PB2'!$D$2:$AQ$224,MATCH(A5600,'PB2'!$B$2:$B$224,0),MATCH(G5600,'PB2'!$D$1:$AQ$1,0))</f>
        <v>2.36969089508057</v>
      </c>
      <c r="M5600" s="16">
        <f t="shared" si="410"/>
        <v>0.42199596667902117</v>
      </c>
      <c r="N5600" s="6">
        <f>INDEX('ROA2'!$D$2:$AQ$224,MATCH(A5600,'ROA2'!$B$2:$B$224,0),MATCH(G5600,'ROA2'!$D$1:$AQ$1,0))</f>
        <v>7.1679821014404297</v>
      </c>
      <c r="O5600" s="6">
        <v>1381.735936</v>
      </c>
      <c r="P5600" s="28">
        <v>2.7466528945364097E-2</v>
      </c>
    </row>
    <row r="5601" spans="1:16" x14ac:dyDescent="0.3">
      <c r="A5601" t="s">
        <v>611</v>
      </c>
      <c r="B5601" t="str">
        <f>VLOOKUP(A5601,Sheet3!L:L,1,FALSE)</f>
        <v>RCH CN EQUITY</v>
      </c>
      <c r="C5601" t="str">
        <f>VLOOKUP(A5601,'ALL - prices'!B:C,2,FALSE)</f>
        <v>Richelieu Hardware Ltd</v>
      </c>
      <c r="D5601" t="str">
        <f>VLOOKUP(A5601,'ALL - prices'!B:I,8,FALSE)</f>
        <v>Industrials</v>
      </c>
      <c r="E5601" s="18">
        <v>2024</v>
      </c>
      <c r="F5601" t="s">
        <v>682</v>
      </c>
      <c r="G5601" t="str">
        <f t="shared" si="407"/>
        <v>2024-Q4</v>
      </c>
      <c r="H5601" s="4">
        <f>INDEX('ALL - prices'!$J$3:$DY$219,MATCH('COMBINED DATA'!A5601,'ALL - prices'!$B$3:$B$219,0),MATCH('COMBINED DATA'!G5601,'ALL - prices'!$J$1:$DY$1,0))</f>
        <v>38.245100000000001</v>
      </c>
      <c r="I5601" s="14" t="s">
        <v>769</v>
      </c>
      <c r="J5601" s="6">
        <f>INDEX('market cap'!$B$3:$DQ$219,MATCH(A5601,'market cap'!$A$3:$A$219,0),MATCH(G5601,'market cap'!$B$1:$DQ$1,0))</f>
        <v>2155.7372</v>
      </c>
      <c r="K5601">
        <f t="shared" si="409"/>
        <v>7.6758880322060854</v>
      </c>
      <c r="L5601">
        <f>INDEX('PB2'!$D$2:$AQ$224,MATCH(A5601,'PB2'!$B$2:$B$224,0),MATCH(G5601,'PB2'!$D$1:$AQ$1,0))</f>
        <v>2.3516202499737799</v>
      </c>
      <c r="M5601" s="16">
        <f t="shared" si="410"/>
        <v>0.4252387263679796</v>
      </c>
      <c r="N5601" s="6">
        <f>INDEX('ROA2'!$D$2:$AQ$224,MATCH(A5601,'ROA2'!$B$2:$B$224,0),MATCH(G5601,'ROA2'!$D$1:$AQ$1,0))</f>
        <v>6.7180671691894496</v>
      </c>
      <c r="O5601" s="6">
        <v>1374.2909440000001</v>
      </c>
      <c r="P5601" s="28">
        <v>-5.3881438602172652E-3</v>
      </c>
    </row>
    <row r="5602" spans="1:16" x14ac:dyDescent="0.3">
      <c r="A5602" t="s">
        <v>612</v>
      </c>
      <c r="B5602" t="e">
        <f>VLOOKUP(A5602,Sheet3!L:L,1,FALSE)</f>
        <v>#N/A</v>
      </c>
      <c r="C5602" t="str">
        <f>VLOOKUP(A5602,'ALL - prices'!B:C,2,FALSE)</f>
        <v>Rogers Communications Inc</v>
      </c>
      <c r="D5602" t="str">
        <f>VLOOKUP(A5602,'ALL - prices'!B:I,8,FALSE)</f>
        <v>Communication Services</v>
      </c>
      <c r="E5602">
        <v>2015</v>
      </c>
      <c r="F5602" t="s">
        <v>679</v>
      </c>
      <c r="G5602" t="str">
        <f t="shared" ref="G5602:G5665" si="411">E5602&amp;"-"&amp;F5602</f>
        <v>2015-Q1</v>
      </c>
      <c r="H5602" s="4">
        <f>INDEX('ALL - prices'!$J$3:$DY$219,MATCH('COMBINED DATA'!A5602,'ALL - prices'!$B$3:$B$219,0),MATCH('COMBINED DATA'!G5602,'ALL - prices'!$J$1:$DY$1,0))</f>
        <v>29.153700000000001</v>
      </c>
      <c r="I5602" s="14">
        <f t="shared" ref="I5602:I5637" si="412">STDEV(H5603:H5606)</f>
        <v>2.7634669028836476</v>
      </c>
      <c r="J5602" s="15">
        <f>INDEX(MarketCap2!$E$2:$AR$224,MATCH(A5602,MarketCap2!$B$2:$B$224,0),MATCH(G5602,MarketCap2!$E$1:$AR$1,0))</f>
        <v>21974808576</v>
      </c>
      <c r="K5602">
        <f t="shared" ref="K5602:K5665" si="413">LN(J5602)</f>
        <v>23.81316256948995</v>
      </c>
      <c r="L5602">
        <f>INDEX('PB2'!$D$2:$AQ$224,MATCH(A5602,'PB2'!$B$2:$B$224,0),MATCH(G5602,'PB2'!$D$1:$AQ$1,0))</f>
        <v>4.0112538337707502</v>
      </c>
      <c r="M5602" s="16">
        <f t="shared" ref="M5602:M5665" si="414">1/L5602</f>
        <v>0.24929860872453372</v>
      </c>
      <c r="N5602" s="6">
        <f>INDEX('ROA2'!$D$2:$AQ$224,MATCH(A5602,'ROA2'!$B$2:$B$224,0),MATCH(G5602,'ROA2'!$D$1:$AQ$1,0))</f>
        <v>5.3508372306823704</v>
      </c>
      <c r="O5602" s="6">
        <v>26521.999360000002</v>
      </c>
      <c r="P5602" s="28">
        <v>3.7596315731237652E-2</v>
      </c>
    </row>
    <row r="5603" spans="1:16" x14ac:dyDescent="0.3">
      <c r="A5603" t="s">
        <v>612</v>
      </c>
      <c r="B5603" t="e">
        <f>VLOOKUP(A5603,Sheet3!L:L,1,FALSE)</f>
        <v>#N/A</v>
      </c>
      <c r="C5603" t="str">
        <f>VLOOKUP(A5603,'ALL - prices'!B:C,2,FALSE)</f>
        <v>Rogers Communications Inc</v>
      </c>
      <c r="D5603" t="str">
        <f>VLOOKUP(A5603,'ALL - prices'!B:I,8,FALSE)</f>
        <v>Communication Services</v>
      </c>
      <c r="E5603">
        <v>2015</v>
      </c>
      <c r="F5603" t="s">
        <v>680</v>
      </c>
      <c r="G5603" t="str">
        <f t="shared" si="411"/>
        <v>2015-Q2</v>
      </c>
      <c r="H5603" s="4">
        <f>INDEX('ALL - prices'!$J$3:$DY$219,MATCH('COMBINED DATA'!A5603,'ALL - prices'!$B$3:$B$219,0),MATCH('COMBINED DATA'!G5603,'ALL - prices'!$J$1:$DY$1,0))</f>
        <v>30.809899999999999</v>
      </c>
      <c r="I5603" s="14">
        <f t="shared" si="412"/>
        <v>2.6571566689477186</v>
      </c>
      <c r="J5603" s="15">
        <f>INDEX(MarketCap2!$E$2:$AR$224,MATCH(A5603,MarketCap2!$B$2:$B$224,0),MATCH(G5603,MarketCap2!$E$1:$AR$1,0))</f>
        <v>22831388672</v>
      </c>
      <c r="K5603">
        <f t="shared" si="413"/>
        <v>23.851402122269874</v>
      </c>
      <c r="L5603">
        <f>INDEX('PB2'!$D$2:$AQ$224,MATCH(A5603,'PB2'!$B$2:$B$224,0),MATCH(G5603,'PB2'!$D$1:$AQ$1,0))</f>
        <v>4.17030906677246</v>
      </c>
      <c r="M5603" s="16">
        <f t="shared" si="414"/>
        <v>0.23979038099781247</v>
      </c>
      <c r="N5603" s="6">
        <f>INDEX('ROA2'!$D$2:$AQ$224,MATCH(A5603,'ROA2'!$B$2:$B$224,0),MATCH(G5603,'ROA2'!$D$1:$AQ$1,0))</f>
        <v>5.0204482078552202</v>
      </c>
      <c r="O5603" s="6">
        <v>26989.000703999998</v>
      </c>
      <c r="P5603" s="28">
        <v>1.7608074627447567E-2</v>
      </c>
    </row>
    <row r="5604" spans="1:16" x14ac:dyDescent="0.3">
      <c r="A5604" t="s">
        <v>612</v>
      </c>
      <c r="B5604" t="e">
        <f>VLOOKUP(A5604,Sheet3!L:L,1,FALSE)</f>
        <v>#N/A</v>
      </c>
      <c r="C5604" t="str">
        <f>VLOOKUP(A5604,'ALL - prices'!B:C,2,FALSE)</f>
        <v>Rogers Communications Inc</v>
      </c>
      <c r="D5604" t="str">
        <f>VLOOKUP(A5604,'ALL - prices'!B:I,8,FALSE)</f>
        <v>Communication Services</v>
      </c>
      <c r="E5604">
        <v>2015</v>
      </c>
      <c r="F5604" t="s">
        <v>681</v>
      </c>
      <c r="G5604" t="str">
        <f t="shared" si="411"/>
        <v>2015-Q3</v>
      </c>
      <c r="H5604" s="4">
        <f>INDEX('ALL - prices'!$J$3:$DY$219,MATCH('COMBINED DATA'!A5604,'ALL - prices'!$B$3:$B$219,0),MATCH('COMBINED DATA'!G5604,'ALL - prices'!$J$1:$DY$1,0))</f>
        <v>32.321399999999997</v>
      </c>
      <c r="I5604" s="14">
        <f t="shared" si="412"/>
        <v>2.7641906139049084</v>
      </c>
      <c r="J5604" s="15">
        <f>INDEX(MarketCap2!$E$2:$AR$224,MATCH(A5604,MarketCap2!$B$2:$B$224,0),MATCH(G5604,MarketCap2!$E$1:$AR$1,0))</f>
        <v>23673546752</v>
      </c>
      <c r="K5604">
        <f t="shared" si="413"/>
        <v>23.88762409090327</v>
      </c>
      <c r="L5604">
        <f>INDEX('PB2'!$D$2:$AQ$224,MATCH(A5604,'PB2'!$B$2:$B$224,0),MATCH(G5604,'PB2'!$D$1:$AQ$1,0))</f>
        <v>4.1176180839538601</v>
      </c>
      <c r="M5604" s="16">
        <f t="shared" si="414"/>
        <v>0.24285885179515485</v>
      </c>
      <c r="N5604" s="6">
        <f>INDEX('ROA2'!$D$2:$AQ$224,MATCH(A5604,'ROA2'!$B$2:$B$224,0),MATCH(G5604,'ROA2'!$D$1:$AQ$1,0))</f>
        <v>4.78153276443481</v>
      </c>
      <c r="O5604" s="6">
        <v>27385.999360000002</v>
      </c>
      <c r="P5604" s="28">
        <v>1.470964636127357E-2</v>
      </c>
    </row>
    <row r="5605" spans="1:16" x14ac:dyDescent="0.3">
      <c r="A5605" t="s">
        <v>612</v>
      </c>
      <c r="B5605" t="e">
        <f>VLOOKUP(A5605,Sheet3!L:L,1,FALSE)</f>
        <v>#N/A</v>
      </c>
      <c r="C5605" t="str">
        <f>VLOOKUP(A5605,'ALL - prices'!B:C,2,FALSE)</f>
        <v>Rogers Communications Inc</v>
      </c>
      <c r="D5605" t="str">
        <f>VLOOKUP(A5605,'ALL - prices'!B:I,8,FALSE)</f>
        <v>Communication Services</v>
      </c>
      <c r="E5605">
        <v>2015</v>
      </c>
      <c r="F5605" t="s">
        <v>682</v>
      </c>
      <c r="G5605" t="str">
        <f t="shared" si="411"/>
        <v>2015-Q4</v>
      </c>
      <c r="H5605" s="4">
        <f>INDEX('ALL - prices'!$J$3:$DY$219,MATCH('COMBINED DATA'!A5605,'ALL - prices'!$B$3:$B$219,0),MATCH('COMBINED DATA'!G5605,'ALL - prices'!$J$1:$DY$1,0))</f>
        <v>33.874400000000001</v>
      </c>
      <c r="I5605" s="14">
        <f t="shared" si="412"/>
        <v>1.4764403114698987</v>
      </c>
      <c r="J5605" s="15">
        <f>INDEX(MarketCap2!$E$2:$AR$224,MATCH(A5605,MarketCap2!$B$2:$B$224,0),MATCH(G5605,MarketCap2!$E$1:$AR$1,0))</f>
        <v>24583950336</v>
      </c>
      <c r="K5605">
        <f t="shared" si="413"/>
        <v>23.925359641596831</v>
      </c>
      <c r="L5605">
        <f>INDEX('PB2'!$D$2:$AQ$224,MATCH(A5605,'PB2'!$B$2:$B$224,0),MATCH(G5605,'PB2'!$D$1:$AQ$1,0))</f>
        <v>4.35835886001587</v>
      </c>
      <c r="M5605" s="16">
        <f t="shared" si="414"/>
        <v>0.22944416284168917</v>
      </c>
      <c r="N5605" s="6">
        <f>INDEX('ROA2'!$D$2:$AQ$224,MATCH(A5605,'ROA2'!$B$2:$B$224,0),MATCH(G5605,'ROA2'!$D$1:$AQ$1,0))</f>
        <v>5.1025881767272896</v>
      </c>
      <c r="O5605" s="6">
        <v>28490.000383999999</v>
      </c>
      <c r="P5605" s="28">
        <v>4.0312606799096824E-2</v>
      </c>
    </row>
    <row r="5606" spans="1:16" x14ac:dyDescent="0.3">
      <c r="A5606" t="s">
        <v>612</v>
      </c>
      <c r="B5606" t="e">
        <f>VLOOKUP(A5606,Sheet3!L:L,1,FALSE)</f>
        <v>#N/A</v>
      </c>
      <c r="C5606" t="str">
        <f>VLOOKUP(A5606,'ALL - prices'!B:C,2,FALSE)</f>
        <v>Rogers Communications Inc</v>
      </c>
      <c r="D5606" t="str">
        <f>VLOOKUP(A5606,'ALL - prices'!B:I,8,FALSE)</f>
        <v>Communication Services</v>
      </c>
      <c r="E5606">
        <v>2016</v>
      </c>
      <c r="F5606" t="s">
        <v>679</v>
      </c>
      <c r="G5606" t="str">
        <f t="shared" si="411"/>
        <v>2016-Q1</v>
      </c>
      <c r="H5606" s="4">
        <f>INDEX('ALL - prices'!$J$3:$DY$219,MATCH('COMBINED DATA'!A5606,'ALL - prices'!$B$3:$B$219,0),MATCH('COMBINED DATA'!G5606,'ALL - prices'!$J$1:$DY$1,0))</f>
        <v>37.263300000000001</v>
      </c>
      <c r="I5606" s="14">
        <f t="shared" si="412"/>
        <v>2.7054488284447999</v>
      </c>
      <c r="J5606" s="15">
        <f>INDEX(MarketCap2!$E$2:$AR$224,MATCH(A5606,MarketCap2!$B$2:$B$224,0),MATCH(G5606,MarketCap2!$E$1:$AR$1,0))</f>
        <v>26757832704</v>
      </c>
      <c r="K5606">
        <f t="shared" si="413"/>
        <v>24.010093078792032</v>
      </c>
      <c r="L5606">
        <f>INDEX('PB2'!$D$2:$AQ$224,MATCH(A5606,'PB2'!$B$2:$B$224,0),MATCH(G5606,'PB2'!$D$1:$AQ$1,0))</f>
        <v>4.6918220520019496</v>
      </c>
      <c r="M5606" s="16">
        <f t="shared" si="414"/>
        <v>0.21313681314348035</v>
      </c>
      <c r="N5606" s="6">
        <f>INDEX('ROA2'!$D$2:$AQ$224,MATCH(A5606,'ROA2'!$B$2:$B$224,0),MATCH(G5606,'ROA2'!$D$1:$AQ$1,0))</f>
        <v>4.9577279090881303</v>
      </c>
      <c r="O5606" s="6">
        <v>29188.999167999998</v>
      </c>
      <c r="P5606" s="28">
        <v>2.4534881522590556E-2</v>
      </c>
    </row>
    <row r="5607" spans="1:16" x14ac:dyDescent="0.3">
      <c r="A5607" t="s">
        <v>612</v>
      </c>
      <c r="B5607" t="e">
        <f>VLOOKUP(A5607,Sheet3!L:L,1,FALSE)</f>
        <v>#N/A</v>
      </c>
      <c r="C5607" t="str">
        <f>VLOOKUP(A5607,'ALL - prices'!B:C,2,FALSE)</f>
        <v>Rogers Communications Inc</v>
      </c>
      <c r="D5607" t="str">
        <f>VLOOKUP(A5607,'ALL - prices'!B:I,8,FALSE)</f>
        <v>Communication Services</v>
      </c>
      <c r="E5607">
        <v>2016</v>
      </c>
      <c r="F5607" t="s">
        <v>680</v>
      </c>
      <c r="G5607" t="str">
        <f t="shared" si="411"/>
        <v>2016-Q2</v>
      </c>
      <c r="H5607" s="4">
        <f>INDEX('ALL - prices'!$J$3:$DY$219,MATCH('COMBINED DATA'!A5607,'ALL - prices'!$B$3:$B$219,0),MATCH('COMBINED DATA'!G5607,'ALL - prices'!$J$1:$DY$1,0))</f>
        <v>37.834699999999998</v>
      </c>
      <c r="I5607" s="14">
        <f t="shared" si="412"/>
        <v>3.3839296845531521</v>
      </c>
      <c r="J5607" s="15">
        <f>INDEX(MarketCap2!$E$2:$AR$224,MATCH(A5607,MarketCap2!$B$2:$B$224,0),MATCH(G5607,MarketCap2!$E$1:$AR$1,0))</f>
        <v>27012304896</v>
      </c>
      <c r="K5607">
        <f t="shared" si="413"/>
        <v>24.019558336023113</v>
      </c>
      <c r="L5607">
        <f>INDEX('PB2'!$D$2:$AQ$224,MATCH(A5607,'PB2'!$B$2:$B$224,0),MATCH(G5607,'PB2'!$D$1:$AQ$1,0))</f>
        <v>4.5436739921569798</v>
      </c>
      <c r="M5607" s="16">
        <f t="shared" si="414"/>
        <v>0.22008621255093139</v>
      </c>
      <c r="N5607" s="6">
        <f>INDEX('ROA2'!$D$2:$AQ$224,MATCH(A5607,'ROA2'!$B$2:$B$224,0),MATCH(G5607,'ROA2'!$D$1:$AQ$1,0))</f>
        <v>4.8609118461608896</v>
      </c>
      <c r="O5607" s="6">
        <v>28803.000319999999</v>
      </c>
      <c r="P5607" s="28">
        <v>-1.3224120696237202E-2</v>
      </c>
    </row>
    <row r="5608" spans="1:16" x14ac:dyDescent="0.3">
      <c r="A5608" t="s">
        <v>612</v>
      </c>
      <c r="B5608" t="e">
        <f>VLOOKUP(A5608,Sheet3!L:L,1,FALSE)</f>
        <v>#N/A</v>
      </c>
      <c r="C5608" t="str">
        <f>VLOOKUP(A5608,'ALL - prices'!B:C,2,FALSE)</f>
        <v>Rogers Communications Inc</v>
      </c>
      <c r="D5608" t="str">
        <f>VLOOKUP(A5608,'ALL - prices'!B:I,8,FALSE)</f>
        <v>Communication Services</v>
      </c>
      <c r="E5608">
        <v>2016</v>
      </c>
      <c r="F5608" t="s">
        <v>681</v>
      </c>
      <c r="G5608" t="str">
        <f t="shared" si="411"/>
        <v>2016-Q3</v>
      </c>
      <c r="H5608" s="4">
        <f>INDEX('ALL - prices'!$J$3:$DY$219,MATCH('COMBINED DATA'!A5608,'ALL - prices'!$B$3:$B$219,0),MATCH('COMBINED DATA'!G5608,'ALL - prices'!$J$1:$DY$1,0))</f>
        <v>40.606999999999999</v>
      </c>
      <c r="I5608" s="14">
        <f t="shared" si="412"/>
        <v>4.4061616073403389</v>
      </c>
      <c r="J5608" s="15">
        <f>INDEX(MarketCap2!$E$2:$AR$224,MATCH(A5608,MarketCap2!$B$2:$B$224,0),MATCH(G5608,MarketCap2!$E$1:$AR$1,0))</f>
        <v>28921716736</v>
      </c>
      <c r="K5608">
        <f t="shared" si="413"/>
        <v>24.087858594024247</v>
      </c>
      <c r="L5608">
        <f>INDEX('PB2'!$D$2:$AQ$224,MATCH(A5608,'PB2'!$B$2:$B$224,0),MATCH(G5608,'PB2'!$D$1:$AQ$1,0))</f>
        <v>4.9225587844848597</v>
      </c>
      <c r="M5608" s="16">
        <f t="shared" si="414"/>
        <v>0.20314638052710404</v>
      </c>
      <c r="N5608" s="6">
        <f>INDEX('ROA2'!$D$2:$AQ$224,MATCH(A5608,'ROA2'!$B$2:$B$224,0),MATCH(G5608,'ROA2'!$D$1:$AQ$1,0))</f>
        <v>4.9330458641052202</v>
      </c>
      <c r="O5608" s="6">
        <v>28846.999552000001</v>
      </c>
      <c r="P5608" s="28">
        <v>1.5275919699743953E-3</v>
      </c>
    </row>
    <row r="5609" spans="1:16" x14ac:dyDescent="0.3">
      <c r="A5609" t="s">
        <v>612</v>
      </c>
      <c r="B5609" t="e">
        <f>VLOOKUP(A5609,Sheet3!L:L,1,FALSE)</f>
        <v>#N/A</v>
      </c>
      <c r="C5609" t="str">
        <f>VLOOKUP(A5609,'ALL - prices'!B:C,2,FALSE)</f>
        <v>Rogers Communications Inc</v>
      </c>
      <c r="D5609" t="str">
        <f>VLOOKUP(A5609,'ALL - prices'!B:I,8,FALSE)</f>
        <v>Communication Services</v>
      </c>
      <c r="E5609">
        <v>2016</v>
      </c>
      <c r="F5609" t="s">
        <v>682</v>
      </c>
      <c r="G5609" t="str">
        <f t="shared" si="411"/>
        <v>2016-Q4</v>
      </c>
      <c r="H5609" s="4">
        <f>INDEX('ALL - prices'!$J$3:$DY$219,MATCH('COMBINED DATA'!A5609,'ALL - prices'!$B$3:$B$219,0),MATCH('COMBINED DATA'!G5609,'ALL - prices'!$J$1:$DY$1,0))</f>
        <v>38.133000000000003</v>
      </c>
      <c r="I5609" s="14">
        <f t="shared" si="412"/>
        <v>2.382595216705234</v>
      </c>
      <c r="J5609" s="15">
        <f>INDEX(MarketCap2!$E$2:$AR$224,MATCH(A5609,MarketCap2!$B$2:$B$224,0),MATCH(G5609,MarketCap2!$E$1:$AR$1,0))</f>
        <v>26719244288</v>
      </c>
      <c r="K5609">
        <f t="shared" si="413"/>
        <v>24.008649902580164</v>
      </c>
      <c r="L5609">
        <f>INDEX('PB2'!$D$2:$AQ$224,MATCH(A5609,'PB2'!$B$2:$B$224,0),MATCH(G5609,'PB2'!$D$1:$AQ$1,0))</f>
        <v>5.0601468086242702</v>
      </c>
      <c r="M5609" s="16">
        <f t="shared" si="414"/>
        <v>0.19762272475882484</v>
      </c>
      <c r="N5609" s="6">
        <f>INDEX('ROA2'!$D$2:$AQ$224,MATCH(A5609,'ROA2'!$B$2:$B$224,0),MATCH(G5609,'ROA2'!$D$1:$AQ$1,0))</f>
        <v>3.9886929988861102</v>
      </c>
      <c r="O5609" s="6">
        <v>28821.999616000001</v>
      </c>
      <c r="P5609" s="28">
        <v>-8.6663904004764618E-4</v>
      </c>
    </row>
    <row r="5610" spans="1:16" x14ac:dyDescent="0.3">
      <c r="A5610" t="s">
        <v>612</v>
      </c>
      <c r="B5610" t="e">
        <f>VLOOKUP(A5610,Sheet3!L:L,1,FALSE)</f>
        <v>#N/A</v>
      </c>
      <c r="C5610" t="str">
        <f>VLOOKUP(A5610,'ALL - prices'!B:C,2,FALSE)</f>
        <v>Rogers Communications Inc</v>
      </c>
      <c r="D5610" t="str">
        <f>VLOOKUP(A5610,'ALL - prices'!B:I,8,FALSE)</f>
        <v>Communication Services</v>
      </c>
      <c r="E5610">
        <v>2017</v>
      </c>
      <c r="F5610" t="s">
        <v>679</v>
      </c>
      <c r="G5610" t="str">
        <f t="shared" si="411"/>
        <v>2017-Q1</v>
      </c>
      <c r="H5610" s="4">
        <f>INDEX('ALL - prices'!$J$3:$DY$219,MATCH('COMBINED DATA'!A5610,'ALL - prices'!$B$3:$B$219,0),MATCH('COMBINED DATA'!G5610,'ALL - prices'!$J$1:$DY$1,0))</f>
        <v>43.664700000000003</v>
      </c>
      <c r="I5610" s="14">
        <f t="shared" si="412"/>
        <v>2.2190591134908204</v>
      </c>
      <c r="J5610" s="15">
        <f>INDEX(MarketCap2!$E$2:$AR$224,MATCH(A5610,MarketCap2!$B$2:$B$224,0),MATCH(G5610,MarketCap2!$E$1:$AR$1,0))</f>
        <v>30386618368</v>
      </c>
      <c r="K5610">
        <f t="shared" si="413"/>
        <v>24.137268163185457</v>
      </c>
      <c r="L5610">
        <f>INDEX('PB2'!$D$2:$AQ$224,MATCH(A5610,'PB2'!$B$2:$B$224,0),MATCH(G5610,'PB2'!$D$1:$AQ$1,0))</f>
        <v>5.6665730476379403</v>
      </c>
      <c r="M5610" s="16">
        <f t="shared" si="414"/>
        <v>0.17647350375494425</v>
      </c>
      <c r="N5610" s="6">
        <f>INDEX('ROA2'!$D$2:$AQ$224,MATCH(A5610,'ROA2'!$B$2:$B$224,0),MATCH(G5610,'ROA2'!$D$1:$AQ$1,0))</f>
        <v>2.90278291702271</v>
      </c>
      <c r="O5610" s="6">
        <v>28341.999616000001</v>
      </c>
      <c r="P5610" s="28">
        <v>-1.6653945125082052E-2</v>
      </c>
    </row>
    <row r="5611" spans="1:16" x14ac:dyDescent="0.3">
      <c r="A5611" t="s">
        <v>612</v>
      </c>
      <c r="B5611" t="e">
        <f>VLOOKUP(A5611,Sheet3!L:L,1,FALSE)</f>
        <v>#N/A</v>
      </c>
      <c r="C5611" t="str">
        <f>VLOOKUP(A5611,'ALL - prices'!B:C,2,FALSE)</f>
        <v>Rogers Communications Inc</v>
      </c>
      <c r="D5611" t="str">
        <f>VLOOKUP(A5611,'ALL - prices'!B:I,8,FALSE)</f>
        <v>Communication Services</v>
      </c>
      <c r="E5611">
        <v>2017</v>
      </c>
      <c r="F5611" t="s">
        <v>680</v>
      </c>
      <c r="G5611" t="str">
        <f t="shared" si="411"/>
        <v>2017-Q2</v>
      </c>
      <c r="H5611" s="4">
        <f>INDEX('ALL - prices'!$J$3:$DY$219,MATCH('COMBINED DATA'!A5611,'ALL - prices'!$B$3:$B$219,0),MATCH('COMBINED DATA'!G5611,'ALL - prices'!$J$1:$DY$1,0))</f>
        <v>45.834299999999999</v>
      </c>
      <c r="I5611" s="14">
        <f t="shared" si="412"/>
        <v>2.2023014106459931</v>
      </c>
      <c r="J5611" s="15">
        <f>INDEX(MarketCap2!$E$2:$AR$224,MATCH(A5611,MarketCap2!$B$2:$B$224,0),MATCH(G5611,MarketCap2!$E$1:$AR$1,0))</f>
        <v>31578238976</v>
      </c>
      <c r="K5611">
        <f t="shared" si="413"/>
        <v>24.175734080317838</v>
      </c>
      <c r="L5611">
        <f>INDEX('PB2'!$D$2:$AQ$224,MATCH(A5611,'PB2'!$B$2:$B$224,0),MATCH(G5611,'PB2'!$D$1:$AQ$1,0))</f>
        <v>5.4648380279540998</v>
      </c>
      <c r="M5611" s="16">
        <f t="shared" si="414"/>
        <v>0.18298804006353603</v>
      </c>
      <c r="N5611" s="6">
        <f>INDEX('ROA2'!$D$2:$AQ$224,MATCH(A5611,'ROA2'!$B$2:$B$224,0),MATCH(G5611,'ROA2'!$D$1:$AQ$1,0))</f>
        <v>3.2133450508117698</v>
      </c>
      <c r="O5611" s="6">
        <v>28146.999296000002</v>
      </c>
      <c r="P5611" s="28">
        <v>-6.8802597784919529E-3</v>
      </c>
    </row>
    <row r="5612" spans="1:16" x14ac:dyDescent="0.3">
      <c r="A5612" t="s">
        <v>612</v>
      </c>
      <c r="B5612" t="e">
        <f>VLOOKUP(A5612,Sheet3!L:L,1,FALSE)</f>
        <v>#N/A</v>
      </c>
      <c r="C5612" t="str">
        <f>VLOOKUP(A5612,'ALL - prices'!B:C,2,FALSE)</f>
        <v>Rogers Communications Inc</v>
      </c>
      <c r="D5612" t="str">
        <f>VLOOKUP(A5612,'ALL - prices'!B:I,8,FALSE)</f>
        <v>Communication Services</v>
      </c>
      <c r="E5612">
        <v>2017</v>
      </c>
      <c r="F5612" t="s">
        <v>681</v>
      </c>
      <c r="G5612" t="str">
        <f t="shared" si="411"/>
        <v>2017-Q3</v>
      </c>
      <c r="H5612" s="4">
        <f>INDEX('ALL - prices'!$J$3:$DY$219,MATCH('COMBINED DATA'!A5612,'ALL - prices'!$B$3:$B$219,0),MATCH('COMBINED DATA'!G5612,'ALL - prices'!$J$1:$DY$1,0))</f>
        <v>48.511000000000003</v>
      </c>
      <c r="I5612" s="14">
        <f t="shared" si="412"/>
        <v>3.1132799931636943</v>
      </c>
      <c r="J5612" s="15">
        <f>INDEX(MarketCap2!$E$2:$AR$224,MATCH(A5612,MarketCap2!$B$2:$B$224,0),MATCH(G5612,MarketCap2!$E$1:$AR$1,0))</f>
        <v>33135280128</v>
      </c>
      <c r="K5612">
        <f t="shared" si="413"/>
        <v>24.22386441659301</v>
      </c>
      <c r="L5612">
        <f>INDEX('PB2'!$D$2:$AQ$224,MATCH(A5612,'PB2'!$B$2:$B$224,0),MATCH(G5612,'PB2'!$D$1:$AQ$1,0))</f>
        <v>5.2659578323364302</v>
      </c>
      <c r="M5612" s="16">
        <f t="shared" si="414"/>
        <v>0.18989897599622713</v>
      </c>
      <c r="N5612" s="6">
        <f>INDEX('ROA2'!$D$2:$AQ$224,MATCH(A5612,'ROA2'!$B$2:$B$224,0),MATCH(G5612,'ROA2'!$D$1:$AQ$1,0))</f>
        <v>3.6643090248107901</v>
      </c>
      <c r="O5612" s="6">
        <v>28408.000511999999</v>
      </c>
      <c r="P5612" s="28">
        <v>9.2727900851970416E-3</v>
      </c>
    </row>
    <row r="5613" spans="1:16" x14ac:dyDescent="0.3">
      <c r="A5613" t="s">
        <v>612</v>
      </c>
      <c r="B5613" t="e">
        <f>VLOOKUP(A5613,Sheet3!L:L,1,FALSE)</f>
        <v>#N/A</v>
      </c>
      <c r="C5613" t="str">
        <f>VLOOKUP(A5613,'ALL - prices'!B:C,2,FALSE)</f>
        <v>Rogers Communications Inc</v>
      </c>
      <c r="D5613" t="str">
        <f>VLOOKUP(A5613,'ALL - prices'!B:I,8,FALSE)</f>
        <v>Communication Services</v>
      </c>
      <c r="E5613">
        <v>2017</v>
      </c>
      <c r="F5613" t="s">
        <v>682</v>
      </c>
      <c r="G5613" t="str">
        <f t="shared" si="411"/>
        <v>2017-Q4</v>
      </c>
      <c r="H5613" s="4">
        <f>INDEX('ALL - prices'!$J$3:$DY$219,MATCH('COMBINED DATA'!A5613,'ALL - prices'!$B$3:$B$219,0),MATCH('COMBINED DATA'!G5613,'ALL - prices'!$J$1:$DY$1,0))</f>
        <v>48.647599999999997</v>
      </c>
      <c r="I5613" s="14">
        <f t="shared" si="412"/>
        <v>4.5909715983293413</v>
      </c>
      <c r="J5613" s="15">
        <f>INDEX(MarketCap2!$E$2:$AR$224,MATCH(A5613,MarketCap2!$B$2:$B$224,0),MATCH(G5613,MarketCap2!$E$1:$AR$1,0))</f>
        <v>33010714624</v>
      </c>
      <c r="K5613">
        <f t="shared" si="413"/>
        <v>24.220098031289695</v>
      </c>
      <c r="L5613">
        <f>INDEX('PB2'!$D$2:$AQ$224,MATCH(A5613,'PB2'!$B$2:$B$224,0),MATCH(G5613,'PB2'!$D$1:$AQ$1,0))</f>
        <v>4.3988227844238299</v>
      </c>
      <c r="M5613" s="16">
        <f t="shared" si="414"/>
        <v>0.22733355013550127</v>
      </c>
      <c r="N5613" s="6">
        <f>INDEX('ROA2'!$D$2:$AQ$224,MATCH(A5613,'ROA2'!$B$2:$B$224,0),MATCH(G5613,'ROA2'!$D$1:$AQ$1,0))</f>
        <v>4.6759700775146502</v>
      </c>
      <c r="O5613" s="6">
        <v>28363.999231999998</v>
      </c>
      <c r="P5613" s="28">
        <v>-1.5489045060180688E-3</v>
      </c>
    </row>
    <row r="5614" spans="1:16" x14ac:dyDescent="0.3">
      <c r="A5614" t="s">
        <v>612</v>
      </c>
      <c r="B5614" t="e">
        <f>VLOOKUP(A5614,Sheet3!L:L,1,FALSE)</f>
        <v>#N/A</v>
      </c>
      <c r="C5614" t="str">
        <f>VLOOKUP(A5614,'ALL - prices'!B:C,2,FALSE)</f>
        <v>Rogers Communications Inc</v>
      </c>
      <c r="D5614" t="str">
        <f>VLOOKUP(A5614,'ALL - prices'!B:I,8,FALSE)</f>
        <v>Communication Services</v>
      </c>
      <c r="E5614">
        <v>2018</v>
      </c>
      <c r="F5614" t="s">
        <v>679</v>
      </c>
      <c r="G5614" t="str">
        <f t="shared" si="411"/>
        <v>2018-Q1</v>
      </c>
      <c r="H5614" s="4">
        <f>INDEX('ALL - prices'!$J$3:$DY$219,MATCH('COMBINED DATA'!A5614,'ALL - prices'!$B$3:$B$219,0),MATCH('COMBINED DATA'!G5614,'ALL - prices'!$J$1:$DY$1,0))</f>
        <v>44.060600000000001</v>
      </c>
      <c r="I5614" s="14">
        <f t="shared" si="412"/>
        <v>3.7033184173116944</v>
      </c>
      <c r="J5614" s="15">
        <f>INDEX(MarketCap2!$E$2:$AR$224,MATCH(A5614,MarketCap2!$B$2:$B$224,0),MATCH(G5614,MarketCap2!$E$1:$AR$1,0))</f>
        <v>29572745216</v>
      </c>
      <c r="K5614">
        <f t="shared" si="413"/>
        <v>24.110119004377854</v>
      </c>
      <c r="L5614">
        <f>INDEX('PB2'!$D$2:$AQ$224,MATCH(A5614,'PB2'!$B$2:$B$224,0),MATCH(G5614,'PB2'!$D$1:$AQ$1,0))</f>
        <v>4.0757131576538104</v>
      </c>
      <c r="M5614" s="16">
        <f t="shared" si="414"/>
        <v>0.24535583376913878</v>
      </c>
      <c r="N5614" s="6">
        <f>INDEX('ROA2'!$D$2:$AQ$224,MATCH(A5614,'ROA2'!$B$2:$B$224,0),MATCH(G5614,'ROA2'!$D$1:$AQ$1,0))</f>
        <v>6.2720971107482901</v>
      </c>
      <c r="O5614" s="6">
        <v>30489.999360000002</v>
      </c>
      <c r="P5614" s="28">
        <v>7.4954173796531132E-2</v>
      </c>
    </row>
    <row r="5615" spans="1:16" x14ac:dyDescent="0.3">
      <c r="A5615" t="s">
        <v>612</v>
      </c>
      <c r="B5615" t="e">
        <f>VLOOKUP(A5615,Sheet3!L:L,1,FALSE)</f>
        <v>#N/A</v>
      </c>
      <c r="C5615" t="str">
        <f>VLOOKUP(A5615,'ALL - prices'!B:C,2,FALSE)</f>
        <v>Rogers Communications Inc</v>
      </c>
      <c r="D5615" t="str">
        <f>VLOOKUP(A5615,'ALL - prices'!B:I,8,FALSE)</f>
        <v>Communication Services</v>
      </c>
      <c r="E5615">
        <v>2018</v>
      </c>
      <c r="F5615" t="s">
        <v>680</v>
      </c>
      <c r="G5615" t="str">
        <f t="shared" si="411"/>
        <v>2018-Q2</v>
      </c>
      <c r="H5615" s="4">
        <f>INDEX('ALL - prices'!$J$3:$DY$219,MATCH('COMBINED DATA'!A5615,'ALL - prices'!$B$3:$B$219,0),MATCH('COMBINED DATA'!G5615,'ALL - prices'!$J$1:$DY$1,0))</f>
        <v>48.1858</v>
      </c>
      <c r="I5615" s="14">
        <f t="shared" si="412"/>
        <v>2.1627598279359006</v>
      </c>
      <c r="J5615" s="15">
        <f>INDEX(MarketCap2!$E$2:$AR$224,MATCH(A5615,MarketCap2!$B$2:$B$224,0),MATCH(G5615,MarketCap2!$E$1:$AR$1,0))</f>
        <v>32168509440</v>
      </c>
      <c r="K5615">
        <f t="shared" si="413"/>
        <v>24.194253843272485</v>
      </c>
      <c r="L5615">
        <f>INDEX('PB2'!$D$2:$AQ$224,MATCH(A5615,'PB2'!$B$2:$B$224,0),MATCH(G5615,'PB2'!$D$1:$AQ$1,0))</f>
        <v>4.3176441192626998</v>
      </c>
      <c r="M5615" s="16">
        <f t="shared" si="414"/>
        <v>0.23160778711209865</v>
      </c>
      <c r="N5615" s="6">
        <f>INDEX('ROA2'!$D$2:$AQ$224,MATCH(A5615,'ROA2'!$B$2:$B$224,0),MATCH(G5615,'ROA2'!$D$1:$AQ$1,0))</f>
        <v>6.72119092941284</v>
      </c>
      <c r="O5615" s="6">
        <v>30176</v>
      </c>
      <c r="P5615" s="28">
        <v>-1.0298437736667818E-2</v>
      </c>
    </row>
    <row r="5616" spans="1:16" x14ac:dyDescent="0.3">
      <c r="A5616" t="s">
        <v>612</v>
      </c>
      <c r="B5616" t="e">
        <f>VLOOKUP(A5616,Sheet3!L:L,1,FALSE)</f>
        <v>#N/A</v>
      </c>
      <c r="C5616" t="str">
        <f>VLOOKUP(A5616,'ALL - prices'!B:C,2,FALSE)</f>
        <v>Rogers Communications Inc</v>
      </c>
      <c r="D5616" t="str">
        <f>VLOOKUP(A5616,'ALL - prices'!B:I,8,FALSE)</f>
        <v>Communication Services</v>
      </c>
      <c r="E5616">
        <v>2018</v>
      </c>
      <c r="F5616" t="s">
        <v>681</v>
      </c>
      <c r="G5616" t="str">
        <f t="shared" si="411"/>
        <v>2018-Q3</v>
      </c>
      <c r="H5616" s="4">
        <f>INDEX('ALL - prices'!$J$3:$DY$219,MATCH('COMBINED DATA'!A5616,'ALL - prices'!$B$3:$B$219,0),MATCH('COMBINED DATA'!G5616,'ALL - prices'!$J$1:$DY$1,0))</f>
        <v>51.6295</v>
      </c>
      <c r="I5616" s="14">
        <f t="shared" si="412"/>
        <v>2.1744373962015993</v>
      </c>
      <c r="J5616" s="15">
        <f>INDEX(MarketCap2!$E$2:$AR$224,MATCH(A5616,MarketCap2!$B$2:$B$224,0),MATCH(G5616,MarketCap2!$E$1:$AR$1,0))</f>
        <v>34180110336</v>
      </c>
      <c r="K5616">
        <f t="shared" si="413"/>
        <v>24.254909742715245</v>
      </c>
      <c r="L5616">
        <f>INDEX('PB2'!$D$2:$AQ$224,MATCH(A5616,'PB2'!$B$2:$B$224,0),MATCH(G5616,'PB2'!$D$1:$AQ$1,0))</f>
        <v>4.3906741142272896</v>
      </c>
      <c r="M5616" s="16">
        <f t="shared" si="414"/>
        <v>0.22775545940876302</v>
      </c>
      <c r="N5616" s="6">
        <f>INDEX('ROA2'!$D$2:$AQ$224,MATCH(A5616,'ROA2'!$B$2:$B$224,0),MATCH(G5616,'ROA2'!$D$1:$AQ$1,0))</f>
        <v>6.7217140197753897</v>
      </c>
      <c r="O5616" s="6">
        <v>30208</v>
      </c>
      <c r="P5616" s="28">
        <v>1.0604453870625664E-3</v>
      </c>
    </row>
    <row r="5617" spans="1:16" x14ac:dyDescent="0.3">
      <c r="A5617" t="s">
        <v>612</v>
      </c>
      <c r="B5617" t="e">
        <f>VLOOKUP(A5617,Sheet3!L:L,1,FALSE)</f>
        <v>#N/A</v>
      </c>
      <c r="C5617" t="str">
        <f>VLOOKUP(A5617,'ALL - prices'!B:C,2,FALSE)</f>
        <v>Rogers Communications Inc</v>
      </c>
      <c r="D5617" t="str">
        <f>VLOOKUP(A5617,'ALL - prices'!B:I,8,FALSE)</f>
        <v>Communication Services</v>
      </c>
      <c r="E5617">
        <v>2018</v>
      </c>
      <c r="F5617" t="s">
        <v>682</v>
      </c>
      <c r="G5617" t="str">
        <f t="shared" si="411"/>
        <v>2018-Q4</v>
      </c>
      <c r="H5617" s="4">
        <f>INDEX('ALL - prices'!$J$3:$DY$219,MATCH('COMBINED DATA'!A5617,'ALL - prices'!$B$3:$B$219,0),MATCH('COMBINED DATA'!G5617,'ALL - prices'!$J$1:$DY$1,0))</f>
        <v>54.741900000000001</v>
      </c>
      <c r="I5617" s="14">
        <f t="shared" si="412"/>
        <v>2.5463231470429393</v>
      </c>
      <c r="J5617" s="15">
        <f>INDEX(MarketCap2!$E$2:$AR$224,MATCH(A5617,MarketCap2!$B$2:$B$224,0),MATCH(G5617,MarketCap2!$E$1:$AR$1,0))</f>
        <v>36032966656</v>
      </c>
      <c r="K5617">
        <f t="shared" si="413"/>
        <v>24.307700096812482</v>
      </c>
      <c r="L5617">
        <f>INDEX('PB2'!$D$2:$AQ$224,MATCH(A5617,'PB2'!$B$2:$B$224,0),MATCH(G5617,'PB2'!$D$1:$AQ$1,0))</f>
        <v>4.40350294113159</v>
      </c>
      <c r="M5617" s="16">
        <f t="shared" si="414"/>
        <v>0.2270919341643553</v>
      </c>
      <c r="N5617" s="6">
        <f>INDEX('ROA2'!$D$2:$AQ$224,MATCH(A5617,'ROA2'!$B$2:$B$224,0),MATCH(G5617,'ROA2'!$D$1:$AQ$1,0))</f>
        <v>7.0084538459777797</v>
      </c>
      <c r="O5617" s="6">
        <v>30307.999744000001</v>
      </c>
      <c r="P5617" s="28">
        <v>3.3103728813559537E-3</v>
      </c>
    </row>
    <row r="5618" spans="1:16" x14ac:dyDescent="0.3">
      <c r="A5618" t="s">
        <v>612</v>
      </c>
      <c r="B5618" t="e">
        <f>VLOOKUP(A5618,Sheet3!L:L,1,FALSE)</f>
        <v>#N/A</v>
      </c>
      <c r="C5618" t="str">
        <f>VLOOKUP(A5618,'ALL - prices'!B:C,2,FALSE)</f>
        <v>Rogers Communications Inc</v>
      </c>
      <c r="D5618" t="str">
        <f>VLOOKUP(A5618,'ALL - prices'!B:I,8,FALSE)</f>
        <v>Communication Services</v>
      </c>
      <c r="E5618">
        <v>2019</v>
      </c>
      <c r="F5618" t="s">
        <v>679</v>
      </c>
      <c r="G5618" t="str">
        <f t="shared" si="411"/>
        <v>2019-Q1</v>
      </c>
      <c r="H5618" s="4">
        <f>INDEX('ALL - prices'!$J$3:$DY$219,MATCH('COMBINED DATA'!A5618,'ALL - prices'!$B$3:$B$219,0),MATCH('COMBINED DATA'!G5618,'ALL - prices'!$J$1:$DY$1,0))</f>
        <v>56.635599999999997</v>
      </c>
      <c r="I5618" s="14">
        <f t="shared" si="412"/>
        <v>3.2335673911847467</v>
      </c>
      <c r="J5618" s="15">
        <f>INDEX(MarketCap2!$E$2:$AR$224,MATCH(A5618,MarketCap2!$B$2:$B$224,0),MATCH(G5618,MarketCap2!$E$1:$AR$1,0))</f>
        <v>37105184768</v>
      </c>
      <c r="K5618">
        <f t="shared" si="413"/>
        <v>24.337022547954547</v>
      </c>
      <c r="L5618">
        <f>INDEX('PB2'!$D$2:$AQ$224,MATCH(A5618,'PB2'!$B$2:$B$224,0),MATCH(G5618,'PB2'!$D$1:$AQ$1,0))</f>
        <v>4.4567570686340297</v>
      </c>
      <c r="M5618" s="16">
        <f t="shared" si="414"/>
        <v>0.22437839545660815</v>
      </c>
      <c r="N5618" s="6">
        <f>INDEX('ROA2'!$D$2:$AQ$224,MATCH(A5618,'ROA2'!$B$2:$B$224,0),MATCH(G5618,'ROA2'!$D$1:$AQ$1,0))</f>
        <v>6.5985131263732901</v>
      </c>
      <c r="O5618" s="6">
        <v>31918.000128</v>
      </c>
      <c r="P5618" s="28">
        <v>5.3121301227367433E-2</v>
      </c>
    </row>
    <row r="5619" spans="1:16" x14ac:dyDescent="0.3">
      <c r="A5619" t="s">
        <v>612</v>
      </c>
      <c r="B5619" t="e">
        <f>VLOOKUP(A5619,Sheet3!L:L,1,FALSE)</f>
        <v>#N/A</v>
      </c>
      <c r="C5619" t="str">
        <f>VLOOKUP(A5619,'ALL - prices'!B:C,2,FALSE)</f>
        <v>Rogers Communications Inc</v>
      </c>
      <c r="D5619" t="str">
        <f>VLOOKUP(A5619,'ALL - prices'!B:I,8,FALSE)</f>
        <v>Communication Services</v>
      </c>
      <c r="E5619">
        <v>2019</v>
      </c>
      <c r="F5619" t="s">
        <v>680</v>
      </c>
      <c r="G5619" t="str">
        <f t="shared" si="411"/>
        <v>2019-Q2</v>
      </c>
      <c r="H5619" s="4">
        <f>INDEX('ALL - prices'!$J$3:$DY$219,MATCH('COMBINED DATA'!A5619,'ALL - prices'!$B$3:$B$219,0),MATCH('COMBINED DATA'!G5619,'ALL - prices'!$J$1:$DY$1,0))</f>
        <v>55.628999999999998</v>
      </c>
      <c r="I5619" s="14">
        <f t="shared" si="412"/>
        <v>3.4553379424691095</v>
      </c>
      <c r="J5619" s="15">
        <f>INDEX(MarketCap2!$E$2:$AR$224,MATCH(A5619,MarketCap2!$B$2:$B$224,0),MATCH(G5619,MarketCap2!$E$1:$AR$1,0))</f>
        <v>35916054528</v>
      </c>
      <c r="K5619">
        <f t="shared" si="413"/>
        <v>24.304450233812975</v>
      </c>
      <c r="L5619">
        <f>INDEX('PB2'!$D$2:$AQ$224,MATCH(A5619,'PB2'!$B$2:$B$224,0),MATCH(G5619,'PB2'!$D$1:$AQ$1,0))</f>
        <v>4.0713829994201696</v>
      </c>
      <c r="M5619" s="16">
        <f t="shared" si="414"/>
        <v>0.24561678430705636</v>
      </c>
      <c r="N5619" s="6">
        <f>INDEX('ROA2'!$D$2:$AQ$224,MATCH(A5619,'ROA2'!$B$2:$B$224,0),MATCH(G5619,'ROA2'!$D$1:$AQ$1,0))</f>
        <v>6.3951740264892596</v>
      </c>
      <c r="O5619" s="6">
        <v>33152.999424000001</v>
      </c>
      <c r="P5619" s="28">
        <v>3.8692878345990139E-2</v>
      </c>
    </row>
    <row r="5620" spans="1:16" x14ac:dyDescent="0.3">
      <c r="A5620" t="s">
        <v>612</v>
      </c>
      <c r="B5620" t="e">
        <f>VLOOKUP(A5620,Sheet3!L:L,1,FALSE)</f>
        <v>#N/A</v>
      </c>
      <c r="C5620" t="str">
        <f>VLOOKUP(A5620,'ALL - prices'!B:C,2,FALSE)</f>
        <v>Rogers Communications Inc</v>
      </c>
      <c r="D5620" t="str">
        <f>VLOOKUP(A5620,'ALL - prices'!B:I,8,FALSE)</f>
        <v>Communication Services</v>
      </c>
      <c r="E5620">
        <v>2019</v>
      </c>
      <c r="F5620" t="s">
        <v>681</v>
      </c>
      <c r="G5620" t="str">
        <f t="shared" si="411"/>
        <v>2019-Q3</v>
      </c>
      <c r="H5620" s="4">
        <f>INDEX('ALL - prices'!$J$3:$DY$219,MATCH('COMBINED DATA'!A5620,'ALL - prices'!$B$3:$B$219,0),MATCH('COMBINED DATA'!G5620,'ALL - prices'!$J$1:$DY$1,0))</f>
        <v>51.604500000000002</v>
      </c>
      <c r="I5620" s="14">
        <f t="shared" si="412"/>
        <v>3.7266550551399296</v>
      </c>
      <c r="J5620" s="15">
        <f>INDEX(MarketCap2!$E$2:$AR$224,MATCH(A5620,MarketCap2!$B$2:$B$224,0),MATCH(G5620,MarketCap2!$E$1:$AR$1,0))</f>
        <v>33057173504</v>
      </c>
      <c r="K5620">
        <f t="shared" si="413"/>
        <v>24.221504429737539</v>
      </c>
      <c r="L5620">
        <f>INDEX('PB2'!$D$2:$AQ$224,MATCH(A5620,'PB2'!$B$2:$B$224,0),MATCH(G5620,'PB2'!$D$1:$AQ$1,0))</f>
        <v>3.41647601127625</v>
      </c>
      <c r="M5620" s="16">
        <f t="shared" si="414"/>
        <v>0.29269925990975787</v>
      </c>
      <c r="N5620" s="6">
        <f>INDEX('ROA2'!$D$2:$AQ$224,MATCH(A5620,'ROA2'!$B$2:$B$224,0),MATCH(G5620,'ROA2'!$D$1:$AQ$1,0))</f>
        <v>6.32177782058716</v>
      </c>
      <c r="O5620" s="6">
        <v>35533.000703999998</v>
      </c>
      <c r="P5620" s="28">
        <v>7.1788414965466882E-2</v>
      </c>
    </row>
    <row r="5621" spans="1:16" x14ac:dyDescent="0.3">
      <c r="A5621" t="s">
        <v>612</v>
      </c>
      <c r="B5621" t="e">
        <f>VLOOKUP(A5621,Sheet3!L:L,1,FALSE)</f>
        <v>#N/A</v>
      </c>
      <c r="C5621" t="str">
        <f>VLOOKUP(A5621,'ALL - prices'!B:C,2,FALSE)</f>
        <v>Rogers Communications Inc</v>
      </c>
      <c r="D5621" t="str">
        <f>VLOOKUP(A5621,'ALL - prices'!B:I,8,FALSE)</f>
        <v>Communication Services</v>
      </c>
      <c r="E5621">
        <v>2019</v>
      </c>
      <c r="F5621" t="s">
        <v>682</v>
      </c>
      <c r="G5621" t="str">
        <f t="shared" si="411"/>
        <v>2019-Q4</v>
      </c>
      <c r="H5621" s="4">
        <f>INDEX('ALL - prices'!$J$3:$DY$219,MATCH('COMBINED DATA'!A5621,'ALL - prices'!$B$3:$B$219,0),MATCH('COMBINED DATA'!G5621,'ALL - prices'!$J$1:$DY$1,0))</f>
        <v>51.970399999999998</v>
      </c>
      <c r="I5621" s="14">
        <f t="shared" si="412"/>
        <v>2.6540753686547784</v>
      </c>
      <c r="J5621" s="15">
        <f>INDEX(MarketCap2!$E$2:$AR$224,MATCH(A5621,MarketCap2!$B$2:$B$224,0),MATCH(G5621,MarketCap2!$E$1:$AR$1,0))</f>
        <v>33053599744</v>
      </c>
      <c r="K5621">
        <f t="shared" si="413"/>
        <v>24.221396315437012</v>
      </c>
      <c r="L5621">
        <f>INDEX('PB2'!$D$2:$AQ$224,MATCH(A5621,'PB2'!$B$2:$B$224,0),MATCH(G5621,'PB2'!$D$1:$AQ$1,0))</f>
        <v>3.4576849937439</v>
      </c>
      <c r="M5621" s="16">
        <f t="shared" si="414"/>
        <v>0.28921084535153779</v>
      </c>
      <c r="N5621" s="6">
        <f>INDEX('ROA2'!$D$2:$AQ$224,MATCH(A5621,'ROA2'!$B$2:$B$224,0),MATCH(G5621,'ROA2'!$D$1:$AQ$1,0))</f>
        <v>6.2588520050048801</v>
      </c>
      <c r="O5621" s="6">
        <v>36061.999104000002</v>
      </c>
      <c r="P5621" s="28">
        <v>1.4887523978250843E-2</v>
      </c>
    </row>
    <row r="5622" spans="1:16" x14ac:dyDescent="0.3">
      <c r="A5622" t="s">
        <v>612</v>
      </c>
      <c r="B5622" t="e">
        <f>VLOOKUP(A5622,Sheet3!L:L,1,FALSE)</f>
        <v>#N/A</v>
      </c>
      <c r="C5622" t="str">
        <f>VLOOKUP(A5622,'ALL - prices'!B:C,2,FALSE)</f>
        <v>Rogers Communications Inc</v>
      </c>
      <c r="D5622" t="str">
        <f>VLOOKUP(A5622,'ALL - prices'!B:I,8,FALSE)</f>
        <v>Communication Services</v>
      </c>
      <c r="E5622">
        <v>2020</v>
      </c>
      <c r="F5622" t="s">
        <v>679</v>
      </c>
      <c r="G5622" t="str">
        <f t="shared" si="411"/>
        <v>2020-Q1</v>
      </c>
      <c r="H5622" s="4">
        <f>INDEX('ALL - prices'!$J$3:$DY$219,MATCH('COMBINED DATA'!A5622,'ALL - prices'!$B$3:$B$219,0),MATCH('COMBINED DATA'!G5622,'ALL - prices'!$J$1:$DY$1,0))</f>
        <v>47.718499999999999</v>
      </c>
      <c r="I5622" s="14">
        <f t="shared" si="412"/>
        <v>2.8611086924477371</v>
      </c>
      <c r="J5622" s="15">
        <f>INDEX(MarketCap2!$E$2:$AR$224,MATCH(A5622,MarketCap2!$B$2:$B$224,0),MATCH(G5622,MarketCap2!$E$1:$AR$1,0))</f>
        <v>30023901184</v>
      </c>
      <c r="K5622">
        <f t="shared" si="413"/>
        <v>24.125259607540034</v>
      </c>
      <c r="L5622">
        <f>INDEX('PB2'!$D$2:$AQ$224,MATCH(A5622,'PB2'!$B$2:$B$224,0),MATCH(G5622,'PB2'!$D$1:$AQ$1,0))</f>
        <v>2.90805888175964</v>
      </c>
      <c r="M5622" s="16">
        <f t="shared" si="414"/>
        <v>0.34387199181981798</v>
      </c>
      <c r="N5622" s="6">
        <f>INDEX('ROA2'!$D$2:$AQ$224,MATCH(A5622,'ROA2'!$B$2:$B$224,0),MATCH(G5622,'ROA2'!$D$1:$AQ$1,0))</f>
        <v>5.9271512031555202</v>
      </c>
      <c r="O5622" s="6">
        <v>37019.000831999998</v>
      </c>
      <c r="P5622" s="28">
        <v>2.6537678214679034E-2</v>
      </c>
    </row>
    <row r="5623" spans="1:16" x14ac:dyDescent="0.3">
      <c r="A5623" t="s">
        <v>612</v>
      </c>
      <c r="B5623" t="e">
        <f>VLOOKUP(A5623,Sheet3!L:L,1,FALSE)</f>
        <v>#N/A</v>
      </c>
      <c r="C5623" t="str">
        <f>VLOOKUP(A5623,'ALL - prices'!B:C,2,FALSE)</f>
        <v>Rogers Communications Inc</v>
      </c>
      <c r="D5623" t="str">
        <f>VLOOKUP(A5623,'ALL - prices'!B:I,8,FALSE)</f>
        <v>Communication Services</v>
      </c>
      <c r="E5623">
        <v>2020</v>
      </c>
      <c r="F5623" t="s">
        <v>680</v>
      </c>
      <c r="G5623" t="str">
        <f t="shared" si="411"/>
        <v>2020-Q2</v>
      </c>
      <c r="H5623" s="4">
        <f>INDEX('ALL - prices'!$J$3:$DY$219,MATCH('COMBINED DATA'!A5623,'ALL - prices'!$B$3:$B$219,0),MATCH('COMBINED DATA'!G5623,'ALL - prices'!$J$1:$DY$1,0))</f>
        <v>44.690800000000003</v>
      </c>
      <c r="I5623" s="14">
        <f t="shared" si="412"/>
        <v>4.9926667333199815</v>
      </c>
      <c r="J5623" s="15">
        <f>INDEX(MarketCap2!$E$2:$AR$224,MATCH(A5623,MarketCap2!$B$2:$B$224,0),MATCH(G5623,MarketCap2!$E$1:$AR$1,0))</f>
        <v>28069437440</v>
      </c>
      <c r="K5623">
        <f t="shared" si="413"/>
        <v>24.057947185794113</v>
      </c>
      <c r="L5623">
        <f>INDEX('PB2'!$D$2:$AQ$224,MATCH(A5623,'PB2'!$B$2:$B$224,0),MATCH(G5623,'PB2'!$D$1:$AQ$1,0))</f>
        <v>2.76182293891907</v>
      </c>
      <c r="M5623" s="16">
        <f t="shared" si="414"/>
        <v>0.36207969233226184</v>
      </c>
      <c r="N5623" s="6">
        <f>INDEX('ROA2'!$D$2:$AQ$224,MATCH(A5623,'ROA2'!$B$2:$B$224,0),MATCH(G5623,'ROA2'!$D$1:$AQ$1,0))</f>
        <v>5.4732408523559597</v>
      </c>
      <c r="O5623" s="6">
        <v>40076.001279999997</v>
      </c>
      <c r="P5623" s="28">
        <v>8.2579226324160093E-2</v>
      </c>
    </row>
    <row r="5624" spans="1:16" x14ac:dyDescent="0.3">
      <c r="A5624" t="s">
        <v>612</v>
      </c>
      <c r="B5624" t="e">
        <f>VLOOKUP(A5624,Sheet3!L:L,1,FALSE)</f>
        <v>#N/A</v>
      </c>
      <c r="C5624" t="str">
        <f>VLOOKUP(A5624,'ALL - prices'!B:C,2,FALSE)</f>
        <v>Rogers Communications Inc</v>
      </c>
      <c r="D5624" t="str">
        <f>VLOOKUP(A5624,'ALL - prices'!B:I,8,FALSE)</f>
        <v>Communication Services</v>
      </c>
      <c r="E5624">
        <v>2020</v>
      </c>
      <c r="F5624" t="s">
        <v>681</v>
      </c>
      <c r="G5624" t="str">
        <f t="shared" si="411"/>
        <v>2020-Q3</v>
      </c>
      <c r="H5624" s="4">
        <f>INDEX('ALL - prices'!$J$3:$DY$219,MATCH('COMBINED DATA'!A5624,'ALL - prices'!$B$3:$B$219,0),MATCH('COMBINED DATA'!G5624,'ALL - prices'!$J$1:$DY$1,0))</f>
        <v>43.666699999999999</v>
      </c>
      <c r="I5624" s="14">
        <f t="shared" si="412"/>
        <v>3.2332515676946647</v>
      </c>
      <c r="J5624" s="15">
        <f>INDEX(MarketCap2!$E$2:$AR$224,MATCH(A5624,MarketCap2!$B$2:$B$224,0),MATCH(G5624,MarketCap2!$E$1:$AR$1,0))</f>
        <v>26802429952</v>
      </c>
      <c r="K5624">
        <f t="shared" si="413"/>
        <v>24.011758390203706</v>
      </c>
      <c r="L5624">
        <f>INDEX('PB2'!$D$2:$AQ$224,MATCH(A5624,'PB2'!$B$2:$B$224,0),MATCH(G5624,'PB2'!$D$1:$AQ$1,0))</f>
        <v>2.6574490070343</v>
      </c>
      <c r="M5624" s="16">
        <f t="shared" si="414"/>
        <v>0.37630072951653554</v>
      </c>
      <c r="N5624" s="6">
        <f>INDEX('ROA2'!$D$2:$AQ$224,MATCH(A5624,'ROA2'!$B$2:$B$224,0),MATCH(G5624,'ROA2'!$D$1:$AQ$1,0))</f>
        <v>4.5686511993408203</v>
      </c>
      <c r="O5624" s="6">
        <v>38536.998912000003</v>
      </c>
      <c r="P5624" s="28">
        <v>-3.8402093992547008E-2</v>
      </c>
    </row>
    <row r="5625" spans="1:16" x14ac:dyDescent="0.3">
      <c r="A5625" t="s">
        <v>612</v>
      </c>
      <c r="B5625" t="e">
        <f>VLOOKUP(A5625,Sheet3!L:L,1,FALSE)</f>
        <v>#N/A</v>
      </c>
      <c r="C5625" t="str">
        <f>VLOOKUP(A5625,'ALL - prices'!B:C,2,FALSE)</f>
        <v>Rogers Communications Inc</v>
      </c>
      <c r="D5625" t="str">
        <f>VLOOKUP(A5625,'ALL - prices'!B:I,8,FALSE)</f>
        <v>Communication Services</v>
      </c>
      <c r="E5625">
        <v>2020</v>
      </c>
      <c r="F5625" t="s">
        <v>682</v>
      </c>
      <c r="G5625" t="str">
        <f t="shared" si="411"/>
        <v>2020-Q4</v>
      </c>
      <c r="H5625" s="4">
        <f>INDEX('ALL - prices'!$J$3:$DY$219,MATCH('COMBINED DATA'!A5625,'ALL - prices'!$B$3:$B$219,0),MATCH('COMBINED DATA'!G5625,'ALL - prices'!$J$1:$DY$1,0))</f>
        <v>49.4009</v>
      </c>
      <c r="I5625" s="14">
        <f t="shared" si="412"/>
        <v>3.0254828760601735</v>
      </c>
      <c r="J5625" s="15">
        <f>INDEX(MarketCap2!$E$2:$AR$224,MATCH(A5625,MarketCap2!$B$2:$B$224,0),MATCH(G5625,MarketCap2!$E$1:$AR$1,0))</f>
        <v>30141960192</v>
      </c>
      <c r="K5625">
        <f t="shared" si="413"/>
        <v>24.129184064260919</v>
      </c>
      <c r="L5625">
        <f>INDEX('PB2'!$D$2:$AQ$224,MATCH(A5625,'PB2'!$B$2:$B$224,0),MATCH(G5625,'PB2'!$D$1:$AQ$1,0))</f>
        <v>3.1256508827209499</v>
      </c>
      <c r="M5625" s="16">
        <f t="shared" si="414"/>
        <v>0.31993336348859197</v>
      </c>
      <c r="N5625" s="6">
        <f>INDEX('ROA2'!$D$2:$AQ$224,MATCH(A5625,'ROA2'!$B$2:$B$224,0),MATCH(G5625,'ROA2'!$D$1:$AQ$1,0))</f>
        <v>4.2918801307678196</v>
      </c>
      <c r="O5625" s="6">
        <v>39010.000895999998</v>
      </c>
      <c r="P5625" s="28">
        <v>1.2273970401278636E-2</v>
      </c>
    </row>
    <row r="5626" spans="1:16" x14ac:dyDescent="0.3">
      <c r="A5626" t="s">
        <v>612</v>
      </c>
      <c r="B5626" t="e">
        <f>VLOOKUP(A5626,Sheet3!L:L,1,FALSE)</f>
        <v>#N/A</v>
      </c>
      <c r="C5626" t="str">
        <f>VLOOKUP(A5626,'ALL - prices'!B:C,2,FALSE)</f>
        <v>Rogers Communications Inc</v>
      </c>
      <c r="D5626" t="str">
        <f>VLOOKUP(A5626,'ALL - prices'!B:I,8,FALSE)</f>
        <v>Communication Services</v>
      </c>
      <c r="E5626">
        <v>2021</v>
      </c>
      <c r="F5626" t="s">
        <v>679</v>
      </c>
      <c r="G5626" t="str">
        <f t="shared" si="411"/>
        <v>2021-Q1</v>
      </c>
      <c r="H5626" s="4">
        <f>INDEX('ALL - prices'!$J$3:$DY$219,MATCH('COMBINED DATA'!A5626,'ALL - prices'!$B$3:$B$219,0),MATCH('COMBINED DATA'!G5626,'ALL - prices'!$J$1:$DY$1,0))</f>
        <v>48.713000000000001</v>
      </c>
      <c r="I5626" s="14">
        <f t="shared" si="412"/>
        <v>4.879139645043308</v>
      </c>
      <c r="J5626" s="15">
        <f>INDEX(MarketCap2!$E$2:$AR$224,MATCH(A5626,MarketCap2!$B$2:$B$224,0),MATCH(G5626,MarketCap2!$E$1:$AR$1,0))</f>
        <v>29489401856</v>
      </c>
      <c r="K5626">
        <f t="shared" si="413"/>
        <v>24.107296776624523</v>
      </c>
      <c r="L5626">
        <f>INDEX('PB2'!$D$2:$AQ$224,MATCH(A5626,'PB2'!$B$2:$B$224,0),MATCH(G5626,'PB2'!$D$1:$AQ$1,0))</f>
        <v>2.9054119586944598</v>
      </c>
      <c r="M5626" s="16">
        <f t="shared" si="414"/>
        <v>0.3441852701843176</v>
      </c>
      <c r="N5626" s="6">
        <f>INDEX('ROA2'!$D$2:$AQ$224,MATCH(A5626,'ROA2'!$B$2:$B$224,0),MATCH(G5626,'ROA2'!$D$1:$AQ$1,0))</f>
        <v>4.1964859962463397</v>
      </c>
      <c r="O5626" s="6">
        <v>38854.000639999998</v>
      </c>
      <c r="P5626" s="28">
        <v>-3.9989810924612231E-3</v>
      </c>
    </row>
    <row r="5627" spans="1:16" x14ac:dyDescent="0.3">
      <c r="A5627" t="s">
        <v>612</v>
      </c>
      <c r="B5627" t="e">
        <f>VLOOKUP(A5627,Sheet3!L:L,1,FALSE)</f>
        <v>#N/A</v>
      </c>
      <c r="C5627" t="str">
        <f>VLOOKUP(A5627,'ALL - prices'!B:C,2,FALSE)</f>
        <v>Rogers Communications Inc</v>
      </c>
      <c r="D5627" t="str">
        <f>VLOOKUP(A5627,'ALL - prices'!B:I,8,FALSE)</f>
        <v>Communication Services</v>
      </c>
      <c r="E5627">
        <v>2021</v>
      </c>
      <c r="F5627" t="s">
        <v>680</v>
      </c>
      <c r="G5627" t="str">
        <f t="shared" si="411"/>
        <v>2021-Q2</v>
      </c>
      <c r="H5627" s="4">
        <f>INDEX('ALL - prices'!$J$3:$DY$219,MATCH('COMBINED DATA'!A5627,'ALL - prices'!$B$3:$B$219,0),MATCH('COMBINED DATA'!G5627,'ALL - prices'!$J$1:$DY$1,0))</f>
        <v>55.837200000000003</v>
      </c>
      <c r="I5627" s="14">
        <f t="shared" si="412"/>
        <v>4.8507526346434124</v>
      </c>
      <c r="J5627" s="15">
        <f>INDEX(MarketCap2!$E$2:$AR$224,MATCH(A5627,MarketCap2!$B$2:$B$224,0),MATCH(G5627,MarketCap2!$E$1:$AR$1,0))</f>
        <v>33364613120</v>
      </c>
      <c r="K5627">
        <f t="shared" si="413"/>
        <v>24.230761687850368</v>
      </c>
      <c r="L5627">
        <f>INDEX('PB2'!$D$2:$AQ$224,MATCH(A5627,'PB2'!$B$2:$B$224,0),MATCH(G5627,'PB2'!$D$1:$AQ$1,0))</f>
        <v>3.2945110797882098</v>
      </c>
      <c r="M5627" s="16">
        <f t="shared" si="414"/>
        <v>0.30353517586721418</v>
      </c>
      <c r="N5627" s="6">
        <f>INDEX('ROA2'!$D$2:$AQ$224,MATCH(A5627,'ROA2'!$B$2:$B$224,0),MATCH(G5627,'ROA2'!$D$1:$AQ$1,0))</f>
        <v>4.1301212310790998</v>
      </c>
      <c r="O5627" s="6">
        <v>37452.001279999997</v>
      </c>
      <c r="P5627" s="28">
        <v>-3.6083783829370976E-2</v>
      </c>
    </row>
    <row r="5628" spans="1:16" x14ac:dyDescent="0.3">
      <c r="A5628" t="s">
        <v>612</v>
      </c>
      <c r="B5628" t="e">
        <f>VLOOKUP(A5628,Sheet3!L:L,1,FALSE)</f>
        <v>#N/A</v>
      </c>
      <c r="C5628" t="str">
        <f>VLOOKUP(A5628,'ALL - prices'!B:C,2,FALSE)</f>
        <v>Rogers Communications Inc</v>
      </c>
      <c r="D5628" t="str">
        <f>VLOOKUP(A5628,'ALL - prices'!B:I,8,FALSE)</f>
        <v>Communication Services</v>
      </c>
      <c r="E5628">
        <v>2021</v>
      </c>
      <c r="F5628" t="s">
        <v>681</v>
      </c>
      <c r="G5628" t="str">
        <f t="shared" si="411"/>
        <v>2021-Q3</v>
      </c>
      <c r="H5628" s="4">
        <f>INDEX('ALL - prices'!$J$3:$DY$219,MATCH('COMBINED DATA'!A5628,'ALL - prices'!$B$3:$B$219,0),MATCH('COMBINED DATA'!G5628,'ALL - prices'!$J$1:$DY$1,0))</f>
        <v>50.519300000000001</v>
      </c>
      <c r="I5628" s="14">
        <f t="shared" si="412"/>
        <v>5.9965019382831315</v>
      </c>
      <c r="J5628" s="15">
        <f>INDEX(MarketCap2!$E$2:$AR$224,MATCH(A5628,MarketCap2!$B$2:$B$224,0),MATCH(G5628,MarketCap2!$E$1:$AR$1,0))</f>
        <v>30088638464</v>
      </c>
      <c r="K5628">
        <f t="shared" si="413"/>
        <v>24.127413477777637</v>
      </c>
      <c r="L5628">
        <f>INDEX('PB2'!$D$2:$AQ$224,MATCH(A5628,'PB2'!$B$2:$B$224,0),MATCH(G5628,'PB2'!$D$1:$AQ$1,0))</f>
        <v>2.8373870849609402</v>
      </c>
      <c r="M5628" s="16">
        <f t="shared" si="414"/>
        <v>0.35243693231012441</v>
      </c>
      <c r="N5628" s="6">
        <f>INDEX('ROA2'!$D$2:$AQ$224,MATCH(A5628,'ROA2'!$B$2:$B$224,0),MATCH(G5628,'ROA2'!$D$1:$AQ$1,0))</f>
        <v>4.26174020767212</v>
      </c>
      <c r="O5628" s="6">
        <v>37675.999232000002</v>
      </c>
      <c r="P5628" s="28">
        <v>5.9809341115136579E-3</v>
      </c>
    </row>
    <row r="5629" spans="1:16" x14ac:dyDescent="0.3">
      <c r="A5629" t="s">
        <v>612</v>
      </c>
      <c r="B5629" t="e">
        <f>VLOOKUP(A5629,Sheet3!L:L,1,FALSE)</f>
        <v>#N/A</v>
      </c>
      <c r="C5629" t="str">
        <f>VLOOKUP(A5629,'ALL - prices'!B:C,2,FALSE)</f>
        <v>Rogers Communications Inc</v>
      </c>
      <c r="D5629" t="str">
        <f>VLOOKUP(A5629,'ALL - prices'!B:I,8,FALSE)</f>
        <v>Communication Services</v>
      </c>
      <c r="E5629">
        <v>2021</v>
      </c>
      <c r="F5629" t="s">
        <v>682</v>
      </c>
      <c r="G5629" t="str">
        <f t="shared" si="411"/>
        <v>2021-Q4</v>
      </c>
      <c r="H5629" s="4">
        <f>INDEX('ALL - prices'!$J$3:$DY$219,MATCH('COMBINED DATA'!A5629,'ALL - prices'!$B$3:$B$219,0),MATCH('COMBINED DATA'!G5629,'ALL - prices'!$J$1:$DY$1,0))</f>
        <v>51.884099999999997</v>
      </c>
      <c r="I5629" s="14">
        <f t="shared" si="412"/>
        <v>6.0023656319821121</v>
      </c>
      <c r="J5629" s="15">
        <f>INDEX(MarketCap2!$E$2:$AR$224,MATCH(A5629,MarketCap2!$B$2:$B$224,0),MATCH(G5629,MarketCap2!$E$1:$AR$1,0))</f>
        <v>30656188416</v>
      </c>
      <c r="K5629">
        <f t="shared" si="413"/>
        <v>24.14610038485376</v>
      </c>
      <c r="L5629">
        <f>INDEX('PB2'!$D$2:$AQ$224,MATCH(A5629,'PB2'!$B$2:$B$224,0),MATCH(G5629,'PB2'!$D$1:$AQ$1,0))</f>
        <v>2.8875479698181201</v>
      </c>
      <c r="M5629" s="16">
        <f t="shared" si="414"/>
        <v>0.34631459302232392</v>
      </c>
      <c r="N5629" s="6">
        <f>INDEX('ROA2'!$D$2:$AQ$224,MATCH(A5629,'ROA2'!$B$2:$B$224,0),MATCH(G5629,'ROA2'!$D$1:$AQ$1,0))</f>
        <v>4.0666608810424796</v>
      </c>
      <c r="O5629" s="6">
        <v>39777.001472000004</v>
      </c>
      <c r="P5629" s="28">
        <v>5.5765003790941833E-2</v>
      </c>
    </row>
    <row r="5630" spans="1:16" x14ac:dyDescent="0.3">
      <c r="A5630" t="s">
        <v>612</v>
      </c>
      <c r="B5630" t="e">
        <f>VLOOKUP(A5630,Sheet3!L:L,1,FALSE)</f>
        <v>#N/A</v>
      </c>
      <c r="C5630" t="str">
        <f>VLOOKUP(A5630,'ALL - prices'!B:C,2,FALSE)</f>
        <v>Rogers Communications Inc</v>
      </c>
      <c r="D5630" t="str">
        <f>VLOOKUP(A5630,'ALL - prices'!B:I,8,FALSE)</f>
        <v>Communication Services</v>
      </c>
      <c r="E5630">
        <v>2022</v>
      </c>
      <c r="F5630" t="s">
        <v>679</v>
      </c>
      <c r="G5630" t="str">
        <f t="shared" si="411"/>
        <v>2022-Q1</v>
      </c>
      <c r="H5630" s="4">
        <f>INDEX('ALL - prices'!$J$3:$DY$219,MATCH('COMBINED DATA'!A5630,'ALL - prices'!$B$3:$B$219,0),MATCH('COMBINED DATA'!G5630,'ALL - prices'!$J$1:$DY$1,0))</f>
        <v>61.400300000000001</v>
      </c>
      <c r="I5630" s="14">
        <f t="shared" si="412"/>
        <v>4.4112004899460207</v>
      </c>
      <c r="J5630" s="15">
        <f>INDEX(MarketCap2!$E$2:$AR$224,MATCH(A5630,MarketCap2!$B$2:$B$224,0),MATCH(G5630,MarketCap2!$E$1:$AR$1,0))</f>
        <v>35810770944</v>
      </c>
      <c r="K5630">
        <f t="shared" si="413"/>
        <v>24.301514549460002</v>
      </c>
      <c r="L5630">
        <f>INDEX('PB2'!$D$2:$AQ$224,MATCH(A5630,'PB2'!$B$2:$B$224,0),MATCH(G5630,'PB2'!$D$1:$AQ$1,0))</f>
        <v>3.2150180339813201</v>
      </c>
      <c r="M5630" s="16">
        <f t="shared" si="414"/>
        <v>0.31104024594277291</v>
      </c>
      <c r="N5630" s="6">
        <f>INDEX('ROA2'!$D$2:$AQ$224,MATCH(A5630,'ROA2'!$B$2:$B$224,0),MATCH(G5630,'ROA2'!$D$1:$AQ$1,0))</f>
        <v>3.855623960495</v>
      </c>
      <c r="O5630" s="6">
        <v>41962.999808</v>
      </c>
      <c r="P5630" s="28">
        <v>5.4956337961743401E-2</v>
      </c>
    </row>
    <row r="5631" spans="1:16" x14ac:dyDescent="0.3">
      <c r="A5631" t="s">
        <v>612</v>
      </c>
      <c r="B5631" t="e">
        <f>VLOOKUP(A5631,Sheet3!L:L,1,FALSE)</f>
        <v>#N/A</v>
      </c>
      <c r="C5631" t="str">
        <f>VLOOKUP(A5631,'ALL - prices'!B:C,2,FALSE)</f>
        <v>Rogers Communications Inc</v>
      </c>
      <c r="D5631" t="str">
        <f>VLOOKUP(A5631,'ALL - prices'!B:I,8,FALSE)</f>
        <v>Communication Services</v>
      </c>
      <c r="E5631">
        <v>2022</v>
      </c>
      <c r="F5631" t="s">
        <v>680</v>
      </c>
      <c r="G5631" t="str">
        <f t="shared" si="411"/>
        <v>2022-Q2</v>
      </c>
      <c r="H5631" s="4">
        <f>INDEX('ALL - prices'!$J$3:$DY$219,MATCH('COMBINED DATA'!A5631,'ALL - prices'!$B$3:$B$219,0),MATCH('COMBINED DATA'!G5631,'ALL - prices'!$J$1:$DY$1,0))</f>
        <v>53.951000000000001</v>
      </c>
      <c r="I5631" s="14">
        <f t="shared" si="412"/>
        <v>4.4576837067210908</v>
      </c>
      <c r="J5631" s="15">
        <f>INDEX(MarketCap2!$E$2:$AR$224,MATCH(A5631,MarketCap2!$B$2:$B$224,0),MATCH(G5631,MarketCap2!$E$1:$AR$1,0))</f>
        <v>31262726144</v>
      </c>
      <c r="K5631">
        <f t="shared" si="413"/>
        <v>24.165692366838499</v>
      </c>
      <c r="L5631">
        <f>INDEX('PB2'!$D$2:$AQ$224,MATCH(A5631,'PB2'!$B$2:$B$224,0),MATCH(G5631,'PB2'!$D$1:$AQ$1,0))</f>
        <v>2.87915110588074</v>
      </c>
      <c r="M5631" s="16">
        <f t="shared" si="414"/>
        <v>0.34732459785020464</v>
      </c>
      <c r="N5631" s="6">
        <f>INDEX('ROA2'!$D$2:$AQ$224,MATCH(A5631,'ROA2'!$B$2:$B$224,0),MATCH(G5631,'ROA2'!$D$1:$AQ$1,0))</f>
        <v>3.4356009960174601</v>
      </c>
      <c r="O5631" s="6">
        <v>55049.998335999997</v>
      </c>
      <c r="P5631" s="28">
        <v>0.31186994704570753</v>
      </c>
    </row>
    <row r="5632" spans="1:16" x14ac:dyDescent="0.3">
      <c r="A5632" t="s">
        <v>612</v>
      </c>
      <c r="B5632" t="e">
        <f>VLOOKUP(A5632,Sheet3!L:L,1,FALSE)</f>
        <v>#N/A</v>
      </c>
      <c r="C5632" t="str">
        <f>VLOOKUP(A5632,'ALL - prices'!B:C,2,FALSE)</f>
        <v>Rogers Communications Inc</v>
      </c>
      <c r="D5632" t="str">
        <f>VLOOKUP(A5632,'ALL - prices'!B:I,8,FALSE)</f>
        <v>Communication Services</v>
      </c>
      <c r="E5632">
        <v>2022</v>
      </c>
      <c r="F5632" t="s">
        <v>681</v>
      </c>
      <c r="G5632" t="str">
        <f t="shared" si="411"/>
        <v>2022-Q3</v>
      </c>
      <c r="H5632" s="4">
        <f>INDEX('ALL - prices'!$J$3:$DY$219,MATCH('COMBINED DATA'!A5632,'ALL - prices'!$B$3:$B$219,0),MATCH('COMBINED DATA'!G5632,'ALL - prices'!$J$1:$DY$1,0))</f>
        <v>46.968899999999998</v>
      </c>
      <c r="I5632" s="14">
        <f t="shared" si="412"/>
        <v>4.1391897757894611</v>
      </c>
      <c r="J5632" s="15">
        <f>INDEX(MarketCap2!$E$2:$AR$224,MATCH(A5632,MarketCap2!$B$2:$B$224,0),MATCH(G5632,MarketCap2!$E$1:$AR$1,0))</f>
        <v>27027134464</v>
      </c>
      <c r="K5632">
        <f t="shared" si="413"/>
        <v>24.020107178444423</v>
      </c>
      <c r="L5632">
        <f>INDEX('PB2'!$D$2:$AQ$224,MATCH(A5632,'PB2'!$B$2:$B$224,0),MATCH(G5632,'PB2'!$D$1:$AQ$1,0))</f>
        <v>2.7806930541992201</v>
      </c>
      <c r="M5632" s="16">
        <f t="shared" si="414"/>
        <v>0.35962257628178906</v>
      </c>
      <c r="N5632" s="6">
        <f>INDEX('ROA2'!$D$2:$AQ$224,MATCH(A5632,'ROA2'!$B$2:$B$224,0),MATCH(G5632,'ROA2'!$D$1:$AQ$1,0))</f>
        <v>3.6692090034484899</v>
      </c>
      <c r="O5632" s="6">
        <v>54769.000447999999</v>
      </c>
      <c r="P5632" s="28">
        <v>-5.1044122887146251E-3</v>
      </c>
    </row>
    <row r="5633" spans="1:16" x14ac:dyDescent="0.3">
      <c r="A5633" t="s">
        <v>612</v>
      </c>
      <c r="B5633" t="e">
        <f>VLOOKUP(A5633,Sheet3!L:L,1,FALSE)</f>
        <v>#N/A</v>
      </c>
      <c r="C5633" t="str">
        <f>VLOOKUP(A5633,'ALL - prices'!B:C,2,FALSE)</f>
        <v>Rogers Communications Inc</v>
      </c>
      <c r="D5633" t="str">
        <f>VLOOKUP(A5633,'ALL - prices'!B:I,8,FALSE)</f>
        <v>Communication Services</v>
      </c>
      <c r="E5633">
        <v>2022</v>
      </c>
      <c r="F5633" t="s">
        <v>682</v>
      </c>
      <c r="G5633" t="str">
        <f t="shared" si="411"/>
        <v>2022-Q4</v>
      </c>
      <c r="H5633" s="4">
        <f>INDEX('ALL - prices'!$J$3:$DY$219,MATCH('COMBINED DATA'!A5633,'ALL - prices'!$B$3:$B$219,0),MATCH('COMBINED DATA'!G5633,'ALL - prices'!$J$1:$DY$1,0))</f>
        <v>56.391800000000003</v>
      </c>
      <c r="I5633" s="14">
        <f t="shared" si="412"/>
        <v>4.422014902356918</v>
      </c>
      <c r="J5633" s="15">
        <f>INDEX(MarketCap2!$E$2:$AR$224,MATCH(A5633,MarketCap2!$B$2:$B$224,0),MATCH(G5633,MarketCap2!$E$1:$AR$1,0))</f>
        <v>32278331392</v>
      </c>
      <c r="K5633">
        <f t="shared" si="413"/>
        <v>24.197661987314451</v>
      </c>
      <c r="L5633">
        <f>INDEX('PB2'!$D$2:$AQ$224,MATCH(A5633,'PB2'!$B$2:$B$224,0),MATCH(G5633,'PB2'!$D$1:$AQ$1,0))</f>
        <v>2.4725940227508501</v>
      </c>
      <c r="M5633" s="16">
        <f t="shared" si="414"/>
        <v>0.4044335587641128</v>
      </c>
      <c r="N5633" s="6">
        <f>INDEX('ROA2'!$D$2:$AQ$224,MATCH(A5633,'ROA2'!$B$2:$B$224,0),MATCH(G5633,'ROA2'!$D$1:$AQ$1,0))</f>
        <v>3.3354480266571001</v>
      </c>
      <c r="O5633" s="6">
        <v>54783.000575999999</v>
      </c>
      <c r="P5633" s="28">
        <v>2.5562138957222689E-4</v>
      </c>
    </row>
    <row r="5634" spans="1:16" x14ac:dyDescent="0.3">
      <c r="A5634" t="s">
        <v>612</v>
      </c>
      <c r="B5634" t="e">
        <f>VLOOKUP(A5634,Sheet3!L:L,1,FALSE)</f>
        <v>#N/A</v>
      </c>
      <c r="C5634" t="str">
        <f>VLOOKUP(A5634,'ALL - prices'!B:C,2,FALSE)</f>
        <v>Rogers Communications Inc</v>
      </c>
      <c r="D5634" t="str">
        <f>VLOOKUP(A5634,'ALL - prices'!B:I,8,FALSE)</f>
        <v>Communication Services</v>
      </c>
      <c r="E5634">
        <v>2023</v>
      </c>
      <c r="F5634" t="s">
        <v>679</v>
      </c>
      <c r="G5634" t="str">
        <f t="shared" si="411"/>
        <v>2023-Q1</v>
      </c>
      <c r="H5634" s="4">
        <f>INDEX('ALL - prices'!$J$3:$DY$219,MATCH('COMBINED DATA'!A5634,'ALL - prices'!$B$3:$B$219,0),MATCH('COMBINED DATA'!G5634,'ALL - prices'!$J$1:$DY$1,0))</f>
        <v>56.186599999999999</v>
      </c>
      <c r="I5634" s="14">
        <f t="shared" si="412"/>
        <v>4.2694571407459598</v>
      </c>
      <c r="J5634" s="15">
        <f>INDEX(MarketCap2!$E$2:$AR$224,MATCH(A5634,MarketCap2!$B$2:$B$224,0),MATCH(G5634,MarketCap2!$E$1:$AR$1,0))</f>
        <v>31779688448</v>
      </c>
      <c r="K5634">
        <f t="shared" si="413"/>
        <v>24.182093194608562</v>
      </c>
      <c r="L5634">
        <f>INDEX('PB2'!$D$2:$AQ$224,MATCH(A5634,'PB2'!$B$2:$B$224,0),MATCH(G5634,'PB2'!$D$1:$AQ$1,0))</f>
        <v>3.0553040504455602</v>
      </c>
      <c r="M5634" s="16">
        <f t="shared" si="414"/>
        <v>0.32729966755818241</v>
      </c>
      <c r="N5634" s="6">
        <f>INDEX('ROA2'!$D$2:$AQ$224,MATCH(A5634,'ROA2'!$B$2:$B$224,0),MATCH(G5634,'ROA2'!$D$1:$AQ$1,0))</f>
        <v>3.44198799133301</v>
      </c>
      <c r="O5634" s="6">
        <v>55654.998015999998</v>
      </c>
      <c r="P5634" s="28">
        <v>1.59172997249445E-2</v>
      </c>
    </row>
    <row r="5635" spans="1:16" x14ac:dyDescent="0.3">
      <c r="A5635" t="s">
        <v>612</v>
      </c>
      <c r="B5635" t="e">
        <f>VLOOKUP(A5635,Sheet3!L:L,1,FALSE)</f>
        <v>#N/A</v>
      </c>
      <c r="C5635" t="str">
        <f>VLOOKUP(A5635,'ALL - prices'!B:C,2,FALSE)</f>
        <v>Rogers Communications Inc</v>
      </c>
      <c r="D5635" t="str">
        <f>VLOOKUP(A5635,'ALL - prices'!B:I,8,FALSE)</f>
        <v>Communication Services</v>
      </c>
      <c r="E5635">
        <v>2023</v>
      </c>
      <c r="F5635" t="s">
        <v>680</v>
      </c>
      <c r="G5635" t="str">
        <f t="shared" si="411"/>
        <v>2023-Q2</v>
      </c>
      <c r="H5635" s="4">
        <f>INDEX('ALL - prices'!$J$3:$DY$219,MATCH('COMBINED DATA'!A5635,'ALL - prices'!$B$3:$B$219,0),MATCH('COMBINED DATA'!G5635,'ALL - prices'!$J$1:$DY$1,0))</f>
        <v>54.679000000000002</v>
      </c>
      <c r="I5635" s="14">
        <f t="shared" si="412"/>
        <v>4.7476951996907575</v>
      </c>
      <c r="J5635" s="15">
        <f>INDEX(MarketCap2!$E$2:$AR$224,MATCH(A5635,MarketCap2!$B$2:$B$224,0),MATCH(G5635,MarketCap2!$E$1:$AR$1,0))</f>
        <v>32172214272</v>
      </c>
      <c r="K5635">
        <f t="shared" si="413"/>
        <v>24.194369006167474</v>
      </c>
      <c r="L5635">
        <f>INDEX('PB2'!$D$2:$AQ$224,MATCH(A5635,'PB2'!$B$2:$B$224,0),MATCH(G5635,'PB2'!$D$1:$AQ$1,0))</f>
        <v>2.7630660533904998</v>
      </c>
      <c r="M5635" s="16">
        <f t="shared" si="414"/>
        <v>0.36191679123013409</v>
      </c>
      <c r="N5635" s="6">
        <f>INDEX('ROA2'!$D$2:$AQ$224,MATCH(A5635,'ROA2'!$B$2:$B$224,0),MATCH(G5635,'ROA2'!$D$1:$AQ$1,0))</f>
        <v>3.2362229824066202</v>
      </c>
      <c r="O5635" s="6">
        <v>56128.999424000001</v>
      </c>
      <c r="P5635" s="28">
        <v>8.5167806108579006E-3</v>
      </c>
    </row>
    <row r="5636" spans="1:16" x14ac:dyDescent="0.3">
      <c r="A5636" t="s">
        <v>612</v>
      </c>
      <c r="B5636" t="e">
        <f>VLOOKUP(A5636,Sheet3!L:L,1,FALSE)</f>
        <v>#N/A</v>
      </c>
      <c r="C5636" t="str">
        <f>VLOOKUP(A5636,'ALL - prices'!B:C,2,FALSE)</f>
        <v>Rogers Communications Inc</v>
      </c>
      <c r="D5636" t="str">
        <f>VLOOKUP(A5636,'ALL - prices'!B:I,8,FALSE)</f>
        <v>Communication Services</v>
      </c>
      <c r="E5636">
        <v>2023</v>
      </c>
      <c r="F5636" t="s">
        <v>681</v>
      </c>
      <c r="G5636" t="str">
        <f t="shared" si="411"/>
        <v>2023-Q3</v>
      </c>
      <c r="H5636" s="4">
        <f>INDEX('ALL - prices'!$J$3:$DY$219,MATCH('COMBINED DATA'!A5636,'ALL - prices'!$B$3:$B$219,0),MATCH('COMBINED DATA'!G5636,'ALL - prices'!$J$1:$DY$1,0))</f>
        <v>47.616199999999999</v>
      </c>
      <c r="I5636" s="14">
        <f t="shared" si="412"/>
        <v>4.1846726407211348</v>
      </c>
      <c r="J5636" s="15">
        <f>INDEX(MarketCap2!$E$2:$AR$224,MATCH(A5636,MarketCap2!$B$2:$B$224,0),MATCH(G5636,MarketCap2!$E$1:$AR$1,0))</f>
        <v>27586985984</v>
      </c>
      <c r="K5636">
        <f t="shared" si="413"/>
        <v>24.040609976149067</v>
      </c>
      <c r="L5636">
        <f>INDEX('PB2'!$D$2:$AQ$224,MATCH(A5636,'PB2'!$B$2:$B$224,0),MATCH(G5636,'PB2'!$D$1:$AQ$1,0))</f>
        <v>2.51342701911926</v>
      </c>
      <c r="M5636" s="16">
        <f t="shared" si="414"/>
        <v>0.39786315353226925</v>
      </c>
      <c r="N5636" s="6">
        <f>INDEX('ROA2'!$D$2:$AQ$224,MATCH(A5636,'ROA2'!$B$2:$B$224,0),MATCH(G5636,'ROA2'!$D$1:$AQ$1,0))</f>
        <v>2.40787696838379</v>
      </c>
      <c r="O5636" s="6">
        <v>69739.003903999997</v>
      </c>
      <c r="P5636" s="28">
        <v>0.24247723315339453</v>
      </c>
    </row>
    <row r="5637" spans="1:16" x14ac:dyDescent="0.3">
      <c r="A5637" t="s">
        <v>612</v>
      </c>
      <c r="B5637" t="e">
        <f>VLOOKUP(A5637,Sheet3!L:L,1,FALSE)</f>
        <v>#N/A</v>
      </c>
      <c r="C5637" t="str">
        <f>VLOOKUP(A5637,'ALL - prices'!B:C,2,FALSE)</f>
        <v>Rogers Communications Inc</v>
      </c>
      <c r="D5637" t="str">
        <f>VLOOKUP(A5637,'ALL - prices'!B:I,8,FALSE)</f>
        <v>Communication Services</v>
      </c>
      <c r="E5637">
        <v>2023</v>
      </c>
      <c r="F5637" t="s">
        <v>682</v>
      </c>
      <c r="G5637" t="str">
        <f t="shared" si="411"/>
        <v>2023-Q4</v>
      </c>
      <c r="H5637" s="4">
        <f>INDEX('ALL - prices'!$J$3:$DY$219,MATCH('COMBINED DATA'!A5637,'ALL - prices'!$B$3:$B$219,0),MATCH('COMBINED DATA'!G5637,'ALL - prices'!$J$1:$DY$1,0))</f>
        <v>57.559199999999997</v>
      </c>
      <c r="I5637" s="14">
        <f t="shared" si="412"/>
        <v>4.3932419694913225</v>
      </c>
      <c r="J5637" s="15">
        <f>INDEX(MarketCap2!$E$2:$AR$224,MATCH(A5637,MarketCap2!$B$2:$B$224,0),MATCH(G5637,MarketCap2!$E$1:$AR$1,0))</f>
        <v>33104414720</v>
      </c>
      <c r="K5637">
        <f t="shared" si="413"/>
        <v>24.22293248566233</v>
      </c>
      <c r="L5637">
        <f>INDEX('PB2'!$D$2:$AQ$224,MATCH(A5637,'PB2'!$B$2:$B$224,0),MATCH(G5637,'PB2'!$D$1:$AQ$1,0))</f>
        <v>3.1745409965515101</v>
      </c>
      <c r="M5637" s="16">
        <f t="shared" si="414"/>
        <v>0.31500616973801743</v>
      </c>
      <c r="N5637" s="6">
        <f>INDEX('ROA2'!$D$2:$AQ$224,MATCH(A5637,'ROA2'!$B$2:$B$224,0),MATCH(G5637,'ROA2'!$D$1:$AQ$1,0))</f>
        <v>1.62609302997589</v>
      </c>
      <c r="O5637" s="6">
        <v>71778.000895999998</v>
      </c>
      <c r="P5637" s="28">
        <v>2.9237541086861583E-2</v>
      </c>
    </row>
    <row r="5638" spans="1:16" x14ac:dyDescent="0.3">
      <c r="A5638" t="s">
        <v>612</v>
      </c>
      <c r="B5638" t="e">
        <f>VLOOKUP(A5638,Sheet3!L:L,1,FALSE)</f>
        <v>#N/A</v>
      </c>
      <c r="C5638" t="str">
        <f>VLOOKUP(A5638,'ALL - prices'!B:C,2,FALSE)</f>
        <v>Rogers Communications Inc</v>
      </c>
      <c r="D5638" t="str">
        <f>VLOOKUP(A5638,'ALL - prices'!B:I,8,FALSE)</f>
        <v>Communication Services</v>
      </c>
      <c r="E5638" s="18">
        <v>2024</v>
      </c>
      <c r="F5638" t="s">
        <v>679</v>
      </c>
      <c r="G5638" t="str">
        <f t="shared" si="411"/>
        <v>2024-Q1</v>
      </c>
      <c r="H5638" s="4">
        <f>INDEX('ALL - prices'!$J$3:$DY$219,MATCH('COMBINED DATA'!A5638,'ALL - prices'!$B$3:$B$219,0),MATCH('COMBINED DATA'!G5638,'ALL - prices'!$J$1:$DY$1,0))</f>
        <v>51.519399999999997</v>
      </c>
      <c r="I5638" s="14" t="s">
        <v>769</v>
      </c>
      <c r="J5638" s="15">
        <f>INDEX(MarketCap2!$E$2:$AR$224,MATCH(A5638,MarketCap2!$B$2:$B$224,0),MATCH(G5638,MarketCap2!$E$1:$AR$1,0))</f>
        <v>29618565120</v>
      </c>
      <c r="K5638">
        <f t="shared" si="413"/>
        <v>24.111667201668709</v>
      </c>
      <c r="L5638">
        <f>INDEX('PB2'!$D$2:$AQ$224,MATCH(A5638,'PB2'!$B$2:$B$224,0),MATCH(G5638,'PB2'!$D$1:$AQ$1,0))</f>
        <v>2.77926397323608</v>
      </c>
      <c r="M5638" s="16">
        <f t="shared" si="414"/>
        <v>0.35980749206619411</v>
      </c>
      <c r="N5638" s="6">
        <f>INDEX('ROA2'!$D$2:$AQ$224,MATCH(A5638,'ROA2'!$B$2:$B$224,0),MATCH(G5638,'ROA2'!$D$1:$AQ$1,0))</f>
        <v>1.3590849637985201</v>
      </c>
      <c r="O5638" s="6">
        <v>69281.996799999994</v>
      </c>
      <c r="P5638" s="28">
        <v>-3.4773942779717341E-2</v>
      </c>
    </row>
    <row r="5639" spans="1:16" x14ac:dyDescent="0.3">
      <c r="A5639" t="s">
        <v>612</v>
      </c>
      <c r="B5639" t="e">
        <f>VLOOKUP(A5639,Sheet3!L:L,1,FALSE)</f>
        <v>#N/A</v>
      </c>
      <c r="C5639" t="str">
        <f>VLOOKUP(A5639,'ALL - prices'!B:C,2,FALSE)</f>
        <v>Rogers Communications Inc</v>
      </c>
      <c r="D5639" t="str">
        <f>VLOOKUP(A5639,'ALL - prices'!B:I,8,FALSE)</f>
        <v>Communication Services</v>
      </c>
      <c r="E5639" s="18">
        <v>2024</v>
      </c>
      <c r="F5639" t="s">
        <v>680</v>
      </c>
      <c r="G5639" t="str">
        <f t="shared" si="411"/>
        <v>2024-Q2</v>
      </c>
      <c r="H5639" s="4">
        <f>INDEX('ALL - prices'!$J$3:$DY$219,MATCH('COMBINED DATA'!A5639,'ALL - prices'!$B$3:$B$219,0),MATCH('COMBINED DATA'!G5639,'ALL - prices'!$J$1:$DY$1,0))</f>
        <v>47.410899999999998</v>
      </c>
      <c r="I5639" s="14" t="s">
        <v>769</v>
      </c>
      <c r="J5639" s="15">
        <f>INDEX(MarketCap2!$E$2:$AR$224,MATCH(A5639,MarketCap2!$B$2:$B$224,0),MATCH(G5639,MarketCap2!$E$1:$AR$1,0))</f>
        <v>27313965056</v>
      </c>
      <c r="K5639">
        <f t="shared" si="413"/>
        <v>24.030663948857899</v>
      </c>
      <c r="L5639">
        <f>INDEX('PB2'!$D$2:$AQ$224,MATCH(A5639,'PB2'!$B$2:$B$224,0),MATCH(G5639,'PB2'!$D$1:$AQ$1,0))</f>
        <v>2.00962591171265</v>
      </c>
      <c r="M5639" s="16">
        <f t="shared" si="414"/>
        <v>0.49760504886592388</v>
      </c>
      <c r="N5639" s="6">
        <f>INDEX('ROA2'!$D$2:$AQ$224,MATCH(A5639,'ROA2'!$B$2:$B$224,0),MATCH(G5639,'ROA2'!$D$1:$AQ$1,0))</f>
        <v>0.94627398252487205</v>
      </c>
      <c r="O5639" s="6">
        <v>69416.001535999996</v>
      </c>
      <c r="P5639" s="28">
        <v>1.934192751211273E-3</v>
      </c>
    </row>
    <row r="5640" spans="1:16" x14ac:dyDescent="0.3">
      <c r="A5640" t="s">
        <v>612</v>
      </c>
      <c r="B5640" t="e">
        <f>VLOOKUP(A5640,Sheet3!L:L,1,FALSE)</f>
        <v>#N/A</v>
      </c>
      <c r="C5640" t="str">
        <f>VLOOKUP(A5640,'ALL - prices'!B:C,2,FALSE)</f>
        <v>Rogers Communications Inc</v>
      </c>
      <c r="D5640" t="str">
        <f>VLOOKUP(A5640,'ALL - prices'!B:I,8,FALSE)</f>
        <v>Communication Services</v>
      </c>
      <c r="E5640" s="18">
        <v>2024</v>
      </c>
      <c r="F5640" t="s">
        <v>681</v>
      </c>
      <c r="G5640" t="str">
        <f t="shared" si="411"/>
        <v>2024-Q3</v>
      </c>
      <c r="H5640" s="4">
        <f>INDEX('ALL - prices'!$J$3:$DY$219,MATCH('COMBINED DATA'!A5640,'ALL - prices'!$B$3:$B$219,0),MATCH('COMBINED DATA'!G5640,'ALL - prices'!$J$1:$DY$1,0))</f>
        <v>51.415900000000001</v>
      </c>
      <c r="I5640" s="14" t="s">
        <v>769</v>
      </c>
      <c r="J5640" s="15">
        <f>INDEX(MarketCap2!$E$2:$AR$224,MATCH(A5640,MarketCap2!$B$2:$B$224,0),MATCH(G5640,MarketCap2!$E$1:$AR$1,0))</f>
        <v>29334450176</v>
      </c>
      <c r="K5640">
        <f t="shared" si="413"/>
        <v>24.102028436213523</v>
      </c>
      <c r="L5640">
        <f>INDEX('PB2'!$D$2:$AQ$224,MATCH(A5640,'PB2'!$B$2:$B$224,0),MATCH(G5640,'PB2'!$D$1:$AQ$1,0))</f>
        <v>2.5798289775848402</v>
      </c>
      <c r="M5640" s="16">
        <f t="shared" si="414"/>
        <v>0.38762259385743103</v>
      </c>
      <c r="N5640" s="6">
        <f>INDEX('ROA2'!$D$2:$AQ$224,MATCH(A5640,'ROA2'!$B$2:$B$224,0),MATCH(G5640,'ROA2'!$D$1:$AQ$1,0))</f>
        <v>1.2642300128936801</v>
      </c>
      <c r="O5640" s="6">
        <v>69318.000639999998</v>
      </c>
      <c r="P5640" s="28">
        <v>-1.4117911408246882E-3</v>
      </c>
    </row>
    <row r="5641" spans="1:16" x14ac:dyDescent="0.3">
      <c r="A5641" t="s">
        <v>612</v>
      </c>
      <c r="B5641" t="e">
        <f>VLOOKUP(A5641,Sheet3!L:L,1,FALSE)</f>
        <v>#N/A</v>
      </c>
      <c r="C5641" t="str">
        <f>VLOOKUP(A5641,'ALL - prices'!B:C,2,FALSE)</f>
        <v>Rogers Communications Inc</v>
      </c>
      <c r="D5641" t="str">
        <f>VLOOKUP(A5641,'ALL - prices'!B:I,8,FALSE)</f>
        <v>Communication Services</v>
      </c>
      <c r="E5641" s="18">
        <v>2024</v>
      </c>
      <c r="F5641" t="s">
        <v>682</v>
      </c>
      <c r="G5641" t="str">
        <f t="shared" si="411"/>
        <v>2024-Q4</v>
      </c>
      <c r="H5641" s="4">
        <f>INDEX('ALL - prices'!$J$3:$DY$219,MATCH('COMBINED DATA'!A5641,'ALL - prices'!$B$3:$B$219,0),MATCH('COMBINED DATA'!G5641,'ALL - prices'!$J$1:$DY$1,0))</f>
        <v>42.205500000000001</v>
      </c>
      <c r="I5641" s="14" t="s">
        <v>769</v>
      </c>
      <c r="J5641" s="15">
        <f>INDEX(MarketCap2!$E$2:$AR$224,MATCH(A5641,MarketCap2!$B$2:$B$224,0),MATCH(G5641,MarketCap2!$E$1:$AR$1,0))</f>
        <v>24168265728</v>
      </c>
      <c r="K5641">
        <f t="shared" si="413"/>
        <v>23.908306276005092</v>
      </c>
      <c r="L5641">
        <f>INDEX('PB2'!$D$2:$AQ$224,MATCH(A5641,'PB2'!$B$2:$B$224,0),MATCH(G5641,'PB2'!$D$1:$AQ$1,0))</f>
        <v>2.0964073046152198</v>
      </c>
      <c r="M5641" s="16">
        <f t="shared" si="414"/>
        <v>0.47700654247793828</v>
      </c>
      <c r="N5641" s="6">
        <f>INDEX('ROA2'!$D$2:$AQ$224,MATCH(A5641,'ROA2'!$B$2:$B$224,0),MATCH(G5641,'ROA2'!$D$1:$AQ$1,0))</f>
        <v>2.1252090930938698</v>
      </c>
      <c r="O5641" s="6">
        <v>69760.999423999994</v>
      </c>
      <c r="P5641" s="28">
        <v>6.3908188336344344E-3</v>
      </c>
    </row>
    <row r="5642" spans="1:16" x14ac:dyDescent="0.3">
      <c r="A5642" t="s">
        <v>613</v>
      </c>
      <c r="B5642" t="e">
        <f>VLOOKUP(A5642,Sheet3!L:L,1,FALSE)</f>
        <v>#N/A</v>
      </c>
      <c r="C5642" t="str">
        <f>VLOOKUP(A5642,'ALL - prices'!B:C,2,FALSE)</f>
        <v>RioCan Real Estate Investment</v>
      </c>
      <c r="D5642" t="str">
        <f>VLOOKUP(A5642,'ALL - prices'!B:I,8,FALSE)</f>
        <v>Real Estate</v>
      </c>
      <c r="E5642">
        <v>2015</v>
      </c>
      <c r="F5642" t="s">
        <v>679</v>
      </c>
      <c r="G5642" t="str">
        <f t="shared" si="411"/>
        <v>2015-Q1</v>
      </c>
      <c r="H5642" s="4">
        <f>INDEX('ALL - prices'!$J$3:$DY$219,MATCH('COMBINED DATA'!A5642,'ALL - prices'!$B$3:$B$219,0),MATCH('COMBINED DATA'!G5642,'ALL - prices'!$J$1:$DY$1,0))</f>
        <v>15.4681</v>
      </c>
      <c r="I5642" s="14">
        <f t="shared" ref="I5642:I5677" si="415">STDEV(H5643:H5646)</f>
        <v>0.77676278875857618</v>
      </c>
      <c r="J5642" s="15">
        <f>INDEX(MarketCap2!$E$2:$AR$224,MATCH(A5642,MarketCap2!$B$2:$B$224,0),MATCH(G5642,MarketCap2!$E$1:$AR$1,0))</f>
        <v>8915838976</v>
      </c>
      <c r="K5642">
        <f t="shared" si="413"/>
        <v>22.911095192190302</v>
      </c>
      <c r="L5642">
        <f>INDEX('PB2'!$D$2:$AQ$224,MATCH(A5642,'PB2'!$B$2:$B$224,0),MATCH(G5642,'PB2'!$D$1:$AQ$1,0))</f>
        <v>1.1876310110092201</v>
      </c>
      <c r="M5642" s="16">
        <f t="shared" si="414"/>
        <v>0.84201236809253088</v>
      </c>
      <c r="N5642" s="6">
        <f>INDEX('ROA2'!$D$2:$AQ$224,MATCH(A5642,'ROA2'!$B$2:$B$224,0),MATCH(G5642,'ROA2'!$D$1:$AQ$1,0))</f>
        <v>4.7034931182861301</v>
      </c>
      <c r="O5642" s="6">
        <v>14677.677056</v>
      </c>
      <c r="P5642" s="28">
        <v>1.9849675780778619E-2</v>
      </c>
    </row>
    <row r="5643" spans="1:16" x14ac:dyDescent="0.3">
      <c r="A5643" t="s">
        <v>613</v>
      </c>
      <c r="B5643" t="e">
        <f>VLOOKUP(A5643,Sheet3!L:L,1,FALSE)</f>
        <v>#N/A</v>
      </c>
      <c r="C5643" t="str">
        <f>VLOOKUP(A5643,'ALL - prices'!B:C,2,FALSE)</f>
        <v>RioCan Real Estate Investment</v>
      </c>
      <c r="D5643" t="str">
        <f>VLOOKUP(A5643,'ALL - prices'!B:I,8,FALSE)</f>
        <v>Real Estate</v>
      </c>
      <c r="E5643">
        <v>2015</v>
      </c>
      <c r="F5643" t="s">
        <v>680</v>
      </c>
      <c r="G5643" t="str">
        <f t="shared" si="411"/>
        <v>2015-Q2</v>
      </c>
      <c r="H5643" s="4">
        <f>INDEX('ALL - prices'!$J$3:$DY$219,MATCH('COMBINED DATA'!A5643,'ALL - prices'!$B$3:$B$219,0),MATCH('COMBINED DATA'!G5643,'ALL - prices'!$J$1:$DY$1,0))</f>
        <v>14.4725</v>
      </c>
      <c r="I5643" s="14">
        <f t="shared" si="415"/>
        <v>1.5432569390739834</v>
      </c>
      <c r="J5643" s="15">
        <f>INDEX(MarketCap2!$E$2:$AR$224,MATCH(A5643,MarketCap2!$B$2:$B$224,0),MATCH(G5643,MarketCap2!$E$1:$AR$1,0))</f>
        <v>8489497600</v>
      </c>
      <c r="K5643">
        <f t="shared" si="413"/>
        <v>22.862095660018138</v>
      </c>
      <c r="L5643">
        <f>INDEX('PB2'!$D$2:$AQ$224,MATCH(A5643,'PB2'!$B$2:$B$224,0),MATCH(G5643,'PB2'!$D$1:$AQ$1,0))</f>
        <v>1.10647404193878</v>
      </c>
      <c r="M5643" s="16">
        <f t="shared" si="414"/>
        <v>0.90377176697953565</v>
      </c>
      <c r="N5643" s="6">
        <f>INDEX('ROA2'!$D$2:$AQ$224,MATCH(A5643,'ROA2'!$B$2:$B$224,0),MATCH(G5643,'ROA2'!$D$1:$AQ$1,0))</f>
        <v>4.0284109115600604</v>
      </c>
      <c r="O5643" s="6">
        <v>15082.569728</v>
      </c>
      <c r="P5643" s="28">
        <v>2.7585609797463575E-2</v>
      </c>
    </row>
    <row r="5644" spans="1:16" x14ac:dyDescent="0.3">
      <c r="A5644" t="s">
        <v>613</v>
      </c>
      <c r="B5644" t="e">
        <f>VLOOKUP(A5644,Sheet3!L:L,1,FALSE)</f>
        <v>#N/A</v>
      </c>
      <c r="C5644" t="str">
        <f>VLOOKUP(A5644,'ALL - prices'!B:C,2,FALSE)</f>
        <v>RioCan Real Estate Investment</v>
      </c>
      <c r="D5644" t="str">
        <f>VLOOKUP(A5644,'ALL - prices'!B:I,8,FALSE)</f>
        <v>Real Estate</v>
      </c>
      <c r="E5644">
        <v>2015</v>
      </c>
      <c r="F5644" t="s">
        <v>681</v>
      </c>
      <c r="G5644" t="str">
        <f t="shared" si="411"/>
        <v>2015-Q3</v>
      </c>
      <c r="H5644" s="4">
        <f>INDEX('ALL - prices'!$J$3:$DY$219,MATCH('COMBINED DATA'!A5644,'ALL - prices'!$B$3:$B$219,0),MATCH('COMBINED DATA'!G5644,'ALL - prices'!$J$1:$DY$1,0))</f>
        <v>13.9642</v>
      </c>
      <c r="I5644" s="14">
        <f t="shared" si="415"/>
        <v>1.5081533683614545</v>
      </c>
      <c r="J5644" s="15">
        <f>INDEX(MarketCap2!$E$2:$AR$224,MATCH(A5644,MarketCap2!$B$2:$B$224,0),MATCH(G5644,MarketCap2!$E$1:$AR$1,0))</f>
        <v>8077232128</v>
      </c>
      <c r="K5644">
        <f t="shared" si="413"/>
        <v>22.812315092377037</v>
      </c>
      <c r="L5644">
        <f>INDEX('PB2'!$D$2:$AQ$224,MATCH(A5644,'PB2'!$B$2:$B$224,0),MATCH(G5644,'PB2'!$D$1:$AQ$1,0))</f>
        <v>1.0361200571060201</v>
      </c>
      <c r="M5644" s="16">
        <f t="shared" si="414"/>
        <v>0.96513911987486589</v>
      </c>
      <c r="N5644" s="6">
        <f>INDEX('ROA2'!$D$2:$AQ$224,MATCH(A5644,'ROA2'!$B$2:$B$224,0),MATCH(G5644,'ROA2'!$D$1:$AQ$1,0))</f>
        <v>3.5020270347595202</v>
      </c>
      <c r="O5644" s="6">
        <v>15104.459776</v>
      </c>
      <c r="P5644" s="28">
        <v>1.4513473761279267E-3</v>
      </c>
    </row>
    <row r="5645" spans="1:16" x14ac:dyDescent="0.3">
      <c r="A5645" t="s">
        <v>613</v>
      </c>
      <c r="B5645" t="e">
        <f>VLOOKUP(A5645,Sheet3!L:L,1,FALSE)</f>
        <v>#N/A</v>
      </c>
      <c r="C5645" t="str">
        <f>VLOOKUP(A5645,'ALL - prices'!B:C,2,FALSE)</f>
        <v>RioCan Real Estate Investment</v>
      </c>
      <c r="D5645" t="str">
        <f>VLOOKUP(A5645,'ALL - prices'!B:I,8,FALSE)</f>
        <v>Real Estate</v>
      </c>
      <c r="E5645">
        <v>2015</v>
      </c>
      <c r="F5645" t="s">
        <v>682</v>
      </c>
      <c r="G5645" t="str">
        <f t="shared" si="411"/>
        <v>2015-Q4</v>
      </c>
      <c r="H5645" s="4">
        <f>INDEX('ALL - prices'!$J$3:$DY$219,MATCH('COMBINED DATA'!A5645,'ALL - prices'!$B$3:$B$219,0),MATCH('COMBINED DATA'!G5645,'ALL - prices'!$J$1:$DY$1,0))</f>
        <v>13.172499999999999</v>
      </c>
      <c r="I5645" s="14">
        <f t="shared" si="415"/>
        <v>0.72548450190200464</v>
      </c>
      <c r="J5645" s="15">
        <f>INDEX(MarketCap2!$E$2:$AR$224,MATCH(A5645,MarketCap2!$B$2:$B$224,0),MATCH(G5645,MarketCap2!$E$1:$AR$1,0))</f>
        <v>7512745472</v>
      </c>
      <c r="K5645">
        <f t="shared" si="413"/>
        <v>22.739866811415347</v>
      </c>
      <c r="L5645">
        <f>INDEX('PB2'!$D$2:$AQ$224,MATCH(A5645,'PB2'!$B$2:$B$224,0),MATCH(G5645,'PB2'!$D$1:$AQ$1,0))</f>
        <v>0.99726301431655895</v>
      </c>
      <c r="M5645" s="16">
        <f t="shared" si="414"/>
        <v>1.0027444973333506</v>
      </c>
      <c r="N5645" s="6">
        <f>INDEX('ROA2'!$D$2:$AQ$224,MATCH(A5645,'ROA2'!$B$2:$B$224,0),MATCH(G5645,'ROA2'!$D$1:$AQ$1,0))</f>
        <v>3.31620597839356</v>
      </c>
      <c r="O5645" s="6">
        <v>15254.645759999999</v>
      </c>
      <c r="P5645" s="28">
        <v>9.9431549507408047E-3</v>
      </c>
    </row>
    <row r="5646" spans="1:16" x14ac:dyDescent="0.3">
      <c r="A5646" t="s">
        <v>613</v>
      </c>
      <c r="B5646" t="e">
        <f>VLOOKUP(A5646,Sheet3!L:L,1,FALSE)</f>
        <v>#N/A</v>
      </c>
      <c r="C5646" t="str">
        <f>VLOOKUP(A5646,'ALL - prices'!B:C,2,FALSE)</f>
        <v>RioCan Real Estate Investment</v>
      </c>
      <c r="D5646" t="str">
        <f>VLOOKUP(A5646,'ALL - prices'!B:I,8,FALSE)</f>
        <v>Real Estate</v>
      </c>
      <c r="E5646">
        <v>2016</v>
      </c>
      <c r="F5646" t="s">
        <v>679</v>
      </c>
      <c r="G5646" t="str">
        <f t="shared" si="411"/>
        <v>2016-Q1</v>
      </c>
      <c r="H5646" s="4">
        <f>INDEX('ALL - prices'!$J$3:$DY$219,MATCH('COMBINED DATA'!A5646,'ALL - prices'!$B$3:$B$219,0),MATCH('COMBINED DATA'!G5646,'ALL - prices'!$J$1:$DY$1,0))</f>
        <v>14.9962</v>
      </c>
      <c r="I5646" s="14">
        <f t="shared" si="415"/>
        <v>0.5611031775291716</v>
      </c>
      <c r="J5646" s="15">
        <f>INDEX(MarketCap2!$E$2:$AR$224,MATCH(A5646,MarketCap2!$B$2:$B$224,0),MATCH(G5646,MarketCap2!$E$1:$AR$1,0))</f>
        <v>8435586048</v>
      </c>
      <c r="K5646">
        <f t="shared" si="413"/>
        <v>22.855725028657702</v>
      </c>
      <c r="L5646">
        <f>INDEX('PB2'!$D$2:$AQ$224,MATCH(A5646,'PB2'!$B$2:$B$224,0),MATCH(G5646,'PB2'!$D$1:$AQ$1,0))</f>
        <v>1.1209009885787999</v>
      </c>
      <c r="M5646" s="16">
        <f t="shared" si="414"/>
        <v>0.89213945762320068</v>
      </c>
      <c r="N5646" s="6">
        <f>INDEX('ROA2'!$D$2:$AQ$224,MATCH(A5646,'ROA2'!$B$2:$B$224,0),MATCH(G5646,'ROA2'!$D$1:$AQ$1,0))</f>
        <v>0.92431497573852495</v>
      </c>
      <c r="O5646" s="6">
        <v>15996.490752</v>
      </c>
      <c r="P5646" s="28">
        <v>4.8630758371671315E-2</v>
      </c>
    </row>
    <row r="5647" spans="1:16" x14ac:dyDescent="0.3">
      <c r="A5647" t="s">
        <v>613</v>
      </c>
      <c r="B5647" t="e">
        <f>VLOOKUP(A5647,Sheet3!L:L,1,FALSE)</f>
        <v>#N/A</v>
      </c>
      <c r="C5647" t="str">
        <f>VLOOKUP(A5647,'ALL - prices'!B:C,2,FALSE)</f>
        <v>RioCan Real Estate Investment</v>
      </c>
      <c r="D5647" t="str">
        <f>VLOOKUP(A5647,'ALL - prices'!B:I,8,FALSE)</f>
        <v>Real Estate</v>
      </c>
      <c r="E5647">
        <v>2016</v>
      </c>
      <c r="F5647" t="s">
        <v>680</v>
      </c>
      <c r="G5647" t="str">
        <f t="shared" si="411"/>
        <v>2016-Q2</v>
      </c>
      <c r="H5647" s="4">
        <f>INDEX('ALL - prices'!$J$3:$DY$219,MATCH('COMBINED DATA'!A5647,'ALL - prices'!$B$3:$B$219,0),MATCH('COMBINED DATA'!G5647,'ALL - prices'!$J$1:$DY$1,0))</f>
        <v>16.7455</v>
      </c>
      <c r="I5647" s="14">
        <f t="shared" si="415"/>
        <v>0.57390537547578391</v>
      </c>
      <c r="J5647" s="15">
        <f>INDEX(MarketCap2!$E$2:$AR$224,MATCH(A5647,MarketCap2!$B$2:$B$224,0),MATCH(G5647,MarketCap2!$E$1:$AR$1,0))</f>
        <v>9301343232</v>
      </c>
      <c r="K5647">
        <f t="shared" si="413"/>
        <v>22.953424660224488</v>
      </c>
      <c r="L5647">
        <f>INDEX('PB2'!$D$2:$AQ$224,MATCH(A5647,'PB2'!$B$2:$B$224,0),MATCH(G5647,'PB2'!$D$1:$AQ$1,0))</f>
        <v>1.2431999444961599</v>
      </c>
      <c r="M5647" s="16">
        <f t="shared" si="414"/>
        <v>0.80437584028792475</v>
      </c>
      <c r="N5647" s="6">
        <f>INDEX('ROA2'!$D$2:$AQ$224,MATCH(A5647,'ROA2'!$B$2:$B$224,0),MATCH(G5647,'ROA2'!$D$1:$AQ$1,0))</f>
        <v>1.29064905643463</v>
      </c>
      <c r="O5647" s="6">
        <v>15856.278528000001</v>
      </c>
      <c r="P5647" s="28">
        <v>-8.7651864508138198E-3</v>
      </c>
    </row>
    <row r="5648" spans="1:16" x14ac:dyDescent="0.3">
      <c r="A5648" t="s">
        <v>613</v>
      </c>
      <c r="B5648" t="e">
        <f>VLOOKUP(A5648,Sheet3!L:L,1,FALSE)</f>
        <v>#N/A</v>
      </c>
      <c r="C5648" t="str">
        <f>VLOOKUP(A5648,'ALL - prices'!B:C,2,FALSE)</f>
        <v>RioCan Real Estate Investment</v>
      </c>
      <c r="D5648" t="str">
        <f>VLOOKUP(A5648,'ALL - prices'!B:I,8,FALSE)</f>
        <v>Real Estate</v>
      </c>
      <c r="E5648">
        <v>2016</v>
      </c>
      <c r="F5648" t="s">
        <v>681</v>
      </c>
      <c r="G5648" t="str">
        <f t="shared" si="411"/>
        <v>2016-Q3</v>
      </c>
      <c r="H5648" s="4">
        <f>INDEX('ALL - prices'!$J$3:$DY$219,MATCH('COMBINED DATA'!A5648,'ALL - prices'!$B$3:$B$219,0),MATCH('COMBINED DATA'!G5648,'ALL - prices'!$J$1:$DY$1,0))</f>
        <v>15.7369</v>
      </c>
      <c r="I5648" s="14">
        <f t="shared" si="415"/>
        <v>0.59230166300627651</v>
      </c>
      <c r="J5648" s="15">
        <f>INDEX(MarketCap2!$E$2:$AR$224,MATCH(A5648,MarketCap2!$B$2:$B$224,0),MATCH(G5648,MarketCap2!$E$1:$AR$1,0))</f>
        <v>8632204288</v>
      </c>
      <c r="K5648">
        <f t="shared" si="413"/>
        <v>22.878765730979939</v>
      </c>
      <c r="L5648">
        <f>INDEX('PB2'!$D$2:$AQ$224,MATCH(A5648,'PB2'!$B$2:$B$224,0),MATCH(G5648,'PB2'!$D$1:$AQ$1,0))</f>
        <v>1.13919997215271</v>
      </c>
      <c r="M5648" s="16">
        <f t="shared" si="414"/>
        <v>0.87780901022173641</v>
      </c>
      <c r="N5648" s="6">
        <f>INDEX('ROA2'!$D$2:$AQ$224,MATCH(A5648,'ROA2'!$B$2:$B$224,0),MATCH(G5648,'ROA2'!$D$1:$AQ$1,0))</f>
        <v>2.6914548873901398</v>
      </c>
      <c r="O5648" s="6">
        <v>13468.857344</v>
      </c>
      <c r="P5648" s="28">
        <v>-0.15056629963860335</v>
      </c>
    </row>
    <row r="5649" spans="1:16" x14ac:dyDescent="0.3">
      <c r="A5649" t="s">
        <v>613</v>
      </c>
      <c r="B5649" t="e">
        <f>VLOOKUP(A5649,Sheet3!L:L,1,FALSE)</f>
        <v>#N/A</v>
      </c>
      <c r="C5649" t="str">
        <f>VLOOKUP(A5649,'ALL - prices'!B:C,2,FALSE)</f>
        <v>RioCan Real Estate Investment</v>
      </c>
      <c r="D5649" t="str">
        <f>VLOOKUP(A5649,'ALL - prices'!B:I,8,FALSE)</f>
        <v>Real Estate</v>
      </c>
      <c r="E5649">
        <v>2016</v>
      </c>
      <c r="F5649" t="s">
        <v>682</v>
      </c>
      <c r="G5649" t="str">
        <f t="shared" si="411"/>
        <v>2016-Q4</v>
      </c>
      <c r="H5649" s="4">
        <f>INDEX('ALL - prices'!$J$3:$DY$219,MATCH('COMBINED DATA'!A5649,'ALL - prices'!$B$3:$B$219,0),MATCH('COMBINED DATA'!G5649,'ALL - prices'!$J$1:$DY$1,0))</f>
        <v>15.604100000000001</v>
      </c>
      <c r="I5649" s="14">
        <f t="shared" si="415"/>
        <v>0.484948811731713</v>
      </c>
      <c r="J5649" s="15">
        <f>INDEX(MarketCap2!$E$2:$AR$224,MATCH(A5649,MarketCap2!$B$2:$B$224,0),MATCH(G5649,MarketCap2!$E$1:$AR$1,0))</f>
        <v>8445099008</v>
      </c>
      <c r="K5649">
        <f t="shared" si="413"/>
        <v>22.856852110997725</v>
      </c>
      <c r="L5649">
        <f>INDEX('PB2'!$D$2:$AQ$224,MATCH(A5649,'PB2'!$B$2:$B$224,0),MATCH(G5649,'PB2'!$D$1:$AQ$1,0))</f>
        <v>1.10586297512054</v>
      </c>
      <c r="M5649" s="16">
        <f t="shared" si="414"/>
        <v>0.90427116423804599</v>
      </c>
      <c r="N5649" s="6">
        <f>INDEX('ROA2'!$D$2:$AQ$224,MATCH(A5649,'ROA2'!$B$2:$B$224,0),MATCH(G5649,'ROA2'!$D$1:$AQ$1,0))</f>
        <v>3.33155298233032</v>
      </c>
      <c r="O5649" s="6">
        <v>14055.829503999999</v>
      </c>
      <c r="P5649" s="28">
        <v>4.3579952256416102E-2</v>
      </c>
    </row>
    <row r="5650" spans="1:16" x14ac:dyDescent="0.3">
      <c r="A5650" t="s">
        <v>613</v>
      </c>
      <c r="B5650" t="e">
        <f>VLOOKUP(A5650,Sheet3!L:L,1,FALSE)</f>
        <v>#N/A</v>
      </c>
      <c r="C5650" t="str">
        <f>VLOOKUP(A5650,'ALL - prices'!B:C,2,FALSE)</f>
        <v>RioCan Real Estate Investment</v>
      </c>
      <c r="D5650" t="str">
        <f>VLOOKUP(A5650,'ALL - prices'!B:I,8,FALSE)</f>
        <v>Real Estate</v>
      </c>
      <c r="E5650">
        <v>2017</v>
      </c>
      <c r="F5650" t="s">
        <v>679</v>
      </c>
      <c r="G5650" t="str">
        <f t="shared" si="411"/>
        <v>2017-Q1</v>
      </c>
      <c r="H5650" s="4">
        <f>INDEX('ALL - prices'!$J$3:$DY$219,MATCH('COMBINED DATA'!A5650,'ALL - prices'!$B$3:$B$219,0),MATCH('COMBINED DATA'!G5650,'ALL - prices'!$J$1:$DY$1,0))</f>
        <v>15.5594</v>
      </c>
      <c r="I5650" s="14">
        <f t="shared" si="415"/>
        <v>0.26843808100441657</v>
      </c>
      <c r="J5650" s="15">
        <f>INDEX(MarketCap2!$E$2:$AR$224,MATCH(A5650,MarketCap2!$B$2:$B$224,0),MATCH(G5650,MarketCap2!$E$1:$AR$1,0))</f>
        <v>8528999424</v>
      </c>
      <c r="K5650">
        <f t="shared" si="413"/>
        <v>22.866737890749086</v>
      </c>
      <c r="L5650">
        <f>INDEX('PB2'!$D$2:$AQ$224,MATCH(A5650,'PB2'!$B$2:$B$224,0),MATCH(G5650,'PB2'!$D$1:$AQ$1,0))</f>
        <v>1.0806139707565301</v>
      </c>
      <c r="M5650" s="16">
        <f t="shared" si="414"/>
        <v>0.92539984403487507</v>
      </c>
      <c r="N5650" s="6">
        <f>INDEX('ROA2'!$D$2:$AQ$224,MATCH(A5650,'ROA2'!$B$2:$B$224,0),MATCH(G5650,'ROA2'!$D$1:$AQ$1,0))</f>
        <v>5.5070610046386701</v>
      </c>
      <c r="O5650" s="6">
        <v>14173.759488</v>
      </c>
      <c r="P5650" s="28">
        <v>8.3901120148362571E-3</v>
      </c>
    </row>
    <row r="5651" spans="1:16" x14ac:dyDescent="0.3">
      <c r="A5651" t="s">
        <v>613</v>
      </c>
      <c r="B5651" t="e">
        <f>VLOOKUP(A5651,Sheet3!L:L,1,FALSE)</f>
        <v>#N/A</v>
      </c>
      <c r="C5651" t="str">
        <f>VLOOKUP(A5651,'ALL - prices'!B:C,2,FALSE)</f>
        <v>RioCan Real Estate Investment</v>
      </c>
      <c r="D5651" t="str">
        <f>VLOOKUP(A5651,'ALL - prices'!B:I,8,FALSE)</f>
        <v>Real Estate</v>
      </c>
      <c r="E5651">
        <v>2017</v>
      </c>
      <c r="F5651" t="s">
        <v>680</v>
      </c>
      <c r="G5651" t="str">
        <f t="shared" si="411"/>
        <v>2017-Q2</v>
      </c>
      <c r="H5651" s="4">
        <f>INDEX('ALL - prices'!$J$3:$DY$219,MATCH('COMBINED DATA'!A5651,'ALL - prices'!$B$3:$B$219,0),MATCH('COMBINED DATA'!G5651,'ALL - prices'!$J$1:$DY$1,0))</f>
        <v>14.4956</v>
      </c>
      <c r="I5651" s="14">
        <f t="shared" si="415"/>
        <v>0.34234404721955819</v>
      </c>
      <c r="J5651" s="15">
        <f>INDEX(MarketCap2!$E$2:$AR$224,MATCH(A5651,MarketCap2!$B$2:$B$224,0),MATCH(G5651,MarketCap2!$E$1:$AR$1,0))</f>
        <v>7835611136</v>
      </c>
      <c r="K5651">
        <f t="shared" si="413"/>
        <v>22.781944710478289</v>
      </c>
      <c r="L5651">
        <f>INDEX('PB2'!$D$2:$AQ$224,MATCH(A5651,'PB2'!$B$2:$B$224,0),MATCH(G5651,'PB2'!$D$1:$AQ$1,0))</f>
        <v>0.98867297172546398</v>
      </c>
      <c r="M5651" s="16">
        <f t="shared" si="414"/>
        <v>1.0114567997694603</v>
      </c>
      <c r="N5651" s="6">
        <f>INDEX('ROA2'!$D$2:$AQ$224,MATCH(A5651,'ROA2'!$B$2:$B$224,0),MATCH(G5651,'ROA2'!$D$1:$AQ$1,0))</f>
        <v>5.6315951347351101</v>
      </c>
      <c r="O5651" s="6">
        <v>14272.523263999999</v>
      </c>
      <c r="P5651" s="28">
        <v>6.968071956040784E-3</v>
      </c>
    </row>
    <row r="5652" spans="1:16" x14ac:dyDescent="0.3">
      <c r="A5652" t="s">
        <v>613</v>
      </c>
      <c r="B5652" t="e">
        <f>VLOOKUP(A5652,Sheet3!L:L,1,FALSE)</f>
        <v>#N/A</v>
      </c>
      <c r="C5652" t="str">
        <f>VLOOKUP(A5652,'ALL - prices'!B:C,2,FALSE)</f>
        <v>RioCan Real Estate Investment</v>
      </c>
      <c r="D5652" t="str">
        <f>VLOOKUP(A5652,'ALL - prices'!B:I,8,FALSE)</f>
        <v>Real Estate</v>
      </c>
      <c r="E5652">
        <v>2017</v>
      </c>
      <c r="F5652" t="s">
        <v>681</v>
      </c>
      <c r="G5652" t="str">
        <f t="shared" si="411"/>
        <v>2017-Q3</v>
      </c>
      <c r="H5652" s="4">
        <f>INDEX('ALL - prices'!$J$3:$DY$219,MATCH('COMBINED DATA'!A5652,'ALL - prices'!$B$3:$B$219,0),MATCH('COMBINED DATA'!G5652,'ALL - prices'!$J$1:$DY$1,0))</f>
        <v>14.625299999999999</v>
      </c>
      <c r="I5652" s="14">
        <f t="shared" si="415"/>
        <v>0.48837270262235838</v>
      </c>
      <c r="J5652" s="15">
        <f>INDEX(MarketCap2!$E$2:$AR$224,MATCH(A5652,MarketCap2!$B$2:$B$224,0),MATCH(G5652,MarketCap2!$E$1:$AR$1,0))</f>
        <v>7790035968</v>
      </c>
      <c r="K5652">
        <f t="shared" si="413"/>
        <v>22.77611131401995</v>
      </c>
      <c r="L5652">
        <f>INDEX('PB2'!$D$2:$AQ$224,MATCH(A5652,'PB2'!$B$2:$B$224,0),MATCH(G5652,'PB2'!$D$1:$AQ$1,0))</f>
        <v>0.97512501478195202</v>
      </c>
      <c r="M5652" s="16">
        <f t="shared" si="414"/>
        <v>1.025509534511952</v>
      </c>
      <c r="N5652" s="6">
        <f>INDEX('ROA2'!$D$2:$AQ$224,MATCH(A5652,'ROA2'!$B$2:$B$224,0),MATCH(G5652,'ROA2'!$D$1:$AQ$1,0))</f>
        <v>5.2893180847168004</v>
      </c>
      <c r="O5652" s="6">
        <v>14274.683904</v>
      </c>
      <c r="P5652" s="28">
        <v>1.5138458421363394E-4</v>
      </c>
    </row>
    <row r="5653" spans="1:16" x14ac:dyDescent="0.3">
      <c r="A5653" t="s">
        <v>613</v>
      </c>
      <c r="B5653" t="e">
        <f>VLOOKUP(A5653,Sheet3!L:L,1,FALSE)</f>
        <v>#N/A</v>
      </c>
      <c r="C5653" t="str">
        <f>VLOOKUP(A5653,'ALL - prices'!B:C,2,FALSE)</f>
        <v>RioCan Real Estate Investment</v>
      </c>
      <c r="D5653" t="str">
        <f>VLOOKUP(A5653,'ALL - prices'!B:I,8,FALSE)</f>
        <v>Real Estate</v>
      </c>
      <c r="E5653">
        <v>2017</v>
      </c>
      <c r="F5653" t="s">
        <v>682</v>
      </c>
      <c r="G5653" t="str">
        <f t="shared" si="411"/>
        <v>2017-Q4</v>
      </c>
      <c r="H5653" s="4">
        <f>INDEX('ALL - prices'!$J$3:$DY$219,MATCH('COMBINED DATA'!A5653,'ALL - prices'!$B$3:$B$219,0),MATCH('COMBINED DATA'!G5653,'ALL - prices'!$J$1:$DY$1,0))</f>
        <v>15.099500000000001</v>
      </c>
      <c r="I5653" s="14">
        <f t="shared" si="415"/>
        <v>0.47199506353350751</v>
      </c>
      <c r="J5653" s="15">
        <f>INDEX(MarketCap2!$E$2:$AR$224,MATCH(A5653,MarketCap2!$B$2:$B$224,0),MATCH(G5653,MarketCap2!$E$1:$AR$1,0))</f>
        <v>7930015744</v>
      </c>
      <c r="K5653">
        <f t="shared" si="413"/>
        <v>22.793920857963201</v>
      </c>
      <c r="L5653">
        <f>INDEX('PB2'!$D$2:$AQ$224,MATCH(A5653,'PB2'!$B$2:$B$224,0),MATCH(G5653,'PB2'!$D$1:$AQ$1,0))</f>
        <v>0.980293989181519</v>
      </c>
      <c r="M5653" s="16">
        <f t="shared" si="414"/>
        <v>1.0201021438833204</v>
      </c>
      <c r="N5653" s="6">
        <f>INDEX('ROA2'!$D$2:$AQ$224,MATCH(A5653,'ROA2'!$B$2:$B$224,0),MATCH(G5653,'ROA2'!$D$1:$AQ$1,0))</f>
        <v>4.7135472297668501</v>
      </c>
      <c r="O5653" s="6">
        <v>14375.924736000001</v>
      </c>
      <c r="P5653" s="28">
        <v>7.092334420913656E-3</v>
      </c>
    </row>
    <row r="5654" spans="1:16" x14ac:dyDescent="0.3">
      <c r="A5654" t="s">
        <v>613</v>
      </c>
      <c r="B5654" t="e">
        <f>VLOOKUP(A5654,Sheet3!L:L,1,FALSE)</f>
        <v>#N/A</v>
      </c>
      <c r="C5654" t="str">
        <f>VLOOKUP(A5654,'ALL - prices'!B:C,2,FALSE)</f>
        <v>RioCan Real Estate Investment</v>
      </c>
      <c r="D5654" t="str">
        <f>VLOOKUP(A5654,'ALL - prices'!B:I,8,FALSE)</f>
        <v>Real Estate</v>
      </c>
      <c r="E5654">
        <v>2018</v>
      </c>
      <c r="F5654" t="s">
        <v>679</v>
      </c>
      <c r="G5654" t="str">
        <f t="shared" si="411"/>
        <v>2018-Q1</v>
      </c>
      <c r="H5654" s="4">
        <f>INDEX('ALL - prices'!$J$3:$DY$219,MATCH('COMBINED DATA'!A5654,'ALL - prices'!$B$3:$B$219,0),MATCH('COMBINED DATA'!G5654,'ALL - prices'!$J$1:$DY$1,0))</f>
        <v>14.877000000000001</v>
      </c>
      <c r="I5654" s="14">
        <f t="shared" si="415"/>
        <v>1.0112296508047358</v>
      </c>
      <c r="J5654" s="15">
        <f>INDEX(MarketCap2!$E$2:$AR$224,MATCH(A5654,MarketCap2!$B$2:$B$224,0),MATCH(G5654,MarketCap2!$E$1:$AR$1,0))</f>
        <v>7695631360</v>
      </c>
      <c r="K5654">
        <f t="shared" si="413"/>
        <v>22.763918648954665</v>
      </c>
      <c r="L5654">
        <f>INDEX('PB2'!$D$2:$AQ$224,MATCH(A5654,'PB2'!$B$2:$B$224,0),MATCH(G5654,'PB2'!$D$1:$AQ$1,0))</f>
        <v>0.947803974151611</v>
      </c>
      <c r="M5654" s="16">
        <f t="shared" si="414"/>
        <v>1.0550704863789058</v>
      </c>
      <c r="N5654" s="6">
        <f>INDEX('ROA2'!$D$2:$AQ$224,MATCH(A5654,'ROA2'!$B$2:$B$224,0),MATCH(G5654,'ROA2'!$D$1:$AQ$1,0))</f>
        <v>5.0107011795043999</v>
      </c>
      <c r="O5654" s="6">
        <v>14376.578047999999</v>
      </c>
      <c r="P5654" s="28">
        <v>4.5444867860398218E-5</v>
      </c>
    </row>
    <row r="5655" spans="1:16" x14ac:dyDescent="0.3">
      <c r="A5655" t="s">
        <v>613</v>
      </c>
      <c r="B5655" t="e">
        <f>VLOOKUP(A5655,Sheet3!L:L,1,FALSE)</f>
        <v>#N/A</v>
      </c>
      <c r="C5655" t="str">
        <f>VLOOKUP(A5655,'ALL - prices'!B:C,2,FALSE)</f>
        <v>RioCan Real Estate Investment</v>
      </c>
      <c r="D5655" t="str">
        <f>VLOOKUP(A5655,'ALL - prices'!B:I,8,FALSE)</f>
        <v>Real Estate</v>
      </c>
      <c r="E5655">
        <v>2018</v>
      </c>
      <c r="F5655" t="s">
        <v>680</v>
      </c>
      <c r="G5655" t="str">
        <f t="shared" si="411"/>
        <v>2018-Q2</v>
      </c>
      <c r="H5655" s="4">
        <f>INDEX('ALL - prices'!$J$3:$DY$219,MATCH('COMBINED DATA'!A5655,'ALL - prices'!$B$3:$B$219,0),MATCH('COMBINED DATA'!G5655,'ALL - prices'!$J$1:$DY$1,0))</f>
        <v>15.431800000000001</v>
      </c>
      <c r="I5655" s="14">
        <f t="shared" si="415"/>
        <v>1.0464364879596537</v>
      </c>
      <c r="J5655" s="15">
        <f>INDEX(MarketCap2!$E$2:$AR$224,MATCH(A5655,MarketCap2!$B$2:$B$224,0),MATCH(G5655,MarketCap2!$E$1:$AR$1,0))</f>
        <v>7818176000</v>
      </c>
      <c r="K5655">
        <f t="shared" si="413"/>
        <v>22.779717116215224</v>
      </c>
      <c r="L5655">
        <f>INDEX('PB2'!$D$2:$AQ$224,MATCH(A5655,'PB2'!$B$2:$B$224,0),MATCH(G5655,'PB2'!$D$1:$AQ$1,0))</f>
        <v>0.96772599220275901</v>
      </c>
      <c r="M5655" s="16">
        <f t="shared" si="414"/>
        <v>1.033350357495078</v>
      </c>
      <c r="N5655" s="6">
        <f>INDEX('ROA2'!$D$2:$AQ$224,MATCH(A5655,'ROA2'!$B$2:$B$224,0),MATCH(G5655,'ROA2'!$D$1:$AQ$1,0))</f>
        <v>4.7930049896240199</v>
      </c>
      <c r="O5655" s="6">
        <v>14433.349631999999</v>
      </c>
      <c r="P5655" s="28">
        <v>3.9488940838670484E-3</v>
      </c>
    </row>
    <row r="5656" spans="1:16" x14ac:dyDescent="0.3">
      <c r="A5656" t="s">
        <v>613</v>
      </c>
      <c r="B5656" t="e">
        <f>VLOOKUP(A5656,Sheet3!L:L,1,FALSE)</f>
        <v>#N/A</v>
      </c>
      <c r="C5656" t="str">
        <f>VLOOKUP(A5656,'ALL - prices'!B:C,2,FALSE)</f>
        <v>RioCan Real Estate Investment</v>
      </c>
      <c r="D5656" t="str">
        <f>VLOOKUP(A5656,'ALL - prices'!B:I,8,FALSE)</f>
        <v>Real Estate</v>
      </c>
      <c r="E5656">
        <v>2018</v>
      </c>
      <c r="F5656" t="s">
        <v>681</v>
      </c>
      <c r="G5656" t="str">
        <f t="shared" si="411"/>
        <v>2018-Q3</v>
      </c>
      <c r="H5656" s="4">
        <f>INDEX('ALL - prices'!$J$3:$DY$219,MATCH('COMBINED DATA'!A5656,'ALL - prices'!$B$3:$B$219,0),MATCH('COMBINED DATA'!G5656,'ALL - prices'!$J$1:$DY$1,0))</f>
        <v>15.9999</v>
      </c>
      <c r="I5656" s="14">
        <f t="shared" si="415"/>
        <v>1.0839590471200162</v>
      </c>
      <c r="J5656" s="15">
        <f>INDEX(MarketCap2!$E$2:$AR$224,MATCH(A5656,MarketCap2!$B$2:$B$224,0),MATCH(G5656,MarketCap2!$E$1:$AR$1,0))</f>
        <v>7989754880</v>
      </c>
      <c r="K5656">
        <f t="shared" si="413"/>
        <v>22.801425917906069</v>
      </c>
      <c r="L5656">
        <f>INDEX('PB2'!$D$2:$AQ$224,MATCH(A5656,'PB2'!$B$2:$B$224,0),MATCH(G5656,'PB2'!$D$1:$AQ$1,0))</f>
        <v>0.98584502935409501</v>
      </c>
      <c r="M5656" s="16">
        <f t="shared" si="414"/>
        <v>1.0143582106968465</v>
      </c>
      <c r="N5656" s="6">
        <f>INDEX('ROA2'!$D$2:$AQ$224,MATCH(A5656,'ROA2'!$B$2:$B$224,0),MATCH(G5656,'ROA2'!$D$1:$AQ$1,0))</f>
        <v>4.5074710845947301</v>
      </c>
      <c r="O5656" s="6">
        <v>14249.64608</v>
      </c>
      <c r="P5656" s="28">
        <v>-1.2727714403364287E-2</v>
      </c>
    </row>
    <row r="5657" spans="1:16" x14ac:dyDescent="0.3">
      <c r="A5657" t="s">
        <v>613</v>
      </c>
      <c r="B5657" t="e">
        <f>VLOOKUP(A5657,Sheet3!L:L,1,FALSE)</f>
        <v>#N/A</v>
      </c>
      <c r="C5657" t="str">
        <f>VLOOKUP(A5657,'ALL - prices'!B:C,2,FALSE)</f>
        <v>RioCan Real Estate Investment</v>
      </c>
      <c r="D5657" t="str">
        <f>VLOOKUP(A5657,'ALL - prices'!B:I,8,FALSE)</f>
        <v>Real Estate</v>
      </c>
      <c r="E5657">
        <v>2018</v>
      </c>
      <c r="F5657" t="s">
        <v>682</v>
      </c>
      <c r="G5657" t="str">
        <f t="shared" si="411"/>
        <v>2018-Q4</v>
      </c>
      <c r="H5657" s="4">
        <f>INDEX('ALL - prices'!$J$3:$DY$219,MATCH('COMBINED DATA'!A5657,'ALL - prices'!$B$3:$B$219,0),MATCH('COMBINED DATA'!G5657,'ALL - prices'!$J$1:$DY$1,0))</f>
        <v>15.6609</v>
      </c>
      <c r="I5657" s="14">
        <f t="shared" si="415"/>
        <v>0.467712164869234</v>
      </c>
      <c r="J5657" s="15">
        <f>INDEX(MarketCap2!$E$2:$AR$224,MATCH(A5657,MarketCap2!$B$2:$B$224,0),MATCH(G5657,MarketCap2!$E$1:$AR$1,0))</f>
        <v>7302606336</v>
      </c>
      <c r="K5657">
        <f t="shared" si="413"/>
        <v>22.711497153708649</v>
      </c>
      <c r="L5657">
        <f>INDEX('PB2'!$D$2:$AQ$224,MATCH(A5657,'PB2'!$B$2:$B$224,0),MATCH(G5657,'PB2'!$D$1:$AQ$1,0))</f>
        <v>0.94716101884841897</v>
      </c>
      <c r="M5657" s="16">
        <f t="shared" si="414"/>
        <v>1.0557866931810855</v>
      </c>
      <c r="N5657" s="6">
        <f>INDEX('ROA2'!$D$2:$AQ$224,MATCH(A5657,'ROA2'!$B$2:$B$224,0),MATCH(G5657,'ROA2'!$D$1:$AQ$1,0))</f>
        <v>4.1274051666259801</v>
      </c>
      <c r="O5657" s="6">
        <v>14146.162688</v>
      </c>
      <c r="P5657" s="28">
        <v>-7.2621727879433823E-3</v>
      </c>
    </row>
    <row r="5658" spans="1:16" x14ac:dyDescent="0.3">
      <c r="A5658" t="s">
        <v>613</v>
      </c>
      <c r="B5658" t="e">
        <f>VLOOKUP(A5658,Sheet3!L:L,1,FALSE)</f>
        <v>#N/A</v>
      </c>
      <c r="C5658" t="str">
        <f>VLOOKUP(A5658,'ALL - prices'!B:C,2,FALSE)</f>
        <v>RioCan Real Estate Investment</v>
      </c>
      <c r="D5658" t="str">
        <f>VLOOKUP(A5658,'ALL - prices'!B:I,8,FALSE)</f>
        <v>Real Estate</v>
      </c>
      <c r="E5658">
        <v>2019</v>
      </c>
      <c r="F5658" t="s">
        <v>679</v>
      </c>
      <c r="G5658" t="str">
        <f t="shared" si="411"/>
        <v>2019-Q1</v>
      </c>
      <c r="H5658" s="4">
        <f>INDEX('ALL - prices'!$J$3:$DY$219,MATCH('COMBINED DATA'!A5658,'ALL - prices'!$B$3:$B$219,0),MATCH('COMBINED DATA'!G5658,'ALL - prices'!$J$1:$DY$1,0))</f>
        <v>17.665400000000002</v>
      </c>
      <c r="I5658" s="14">
        <f t="shared" si="415"/>
        <v>3.3734723960137374</v>
      </c>
      <c r="J5658" s="15">
        <f>INDEX(MarketCap2!$E$2:$AR$224,MATCH(A5658,MarketCap2!$B$2:$B$224,0),MATCH(G5658,MarketCap2!$E$1:$AR$1,0))</f>
        <v>8121848320</v>
      </c>
      <c r="K5658">
        <f t="shared" si="413"/>
        <v>22.817823590832983</v>
      </c>
      <c r="L5658">
        <f>INDEX('PB2'!$D$2:$AQ$224,MATCH(A5658,'PB2'!$B$2:$B$224,0),MATCH(G5658,'PB2'!$D$1:$AQ$1,0))</f>
        <v>1.0447980165481601</v>
      </c>
      <c r="M5658" s="16">
        <f t="shared" si="414"/>
        <v>0.95712279709702619</v>
      </c>
      <c r="N5658" s="6">
        <f>INDEX('ROA2'!$D$2:$AQ$224,MATCH(A5658,'ROA2'!$B$2:$B$224,0),MATCH(G5658,'ROA2'!$D$1:$AQ$1,0))</f>
        <v>3.7216110229492201</v>
      </c>
      <c r="O5658" s="6">
        <v>14003.765248</v>
      </c>
      <c r="P5658" s="28">
        <v>-1.0066153142773798E-2</v>
      </c>
    </row>
    <row r="5659" spans="1:16" x14ac:dyDescent="0.3">
      <c r="A5659" t="s">
        <v>613</v>
      </c>
      <c r="B5659" t="e">
        <f>VLOOKUP(A5659,Sheet3!L:L,1,FALSE)</f>
        <v>#N/A</v>
      </c>
      <c r="C5659" t="str">
        <f>VLOOKUP(A5659,'ALL - prices'!B:C,2,FALSE)</f>
        <v>RioCan Real Estate Investment</v>
      </c>
      <c r="D5659" t="str">
        <f>VLOOKUP(A5659,'ALL - prices'!B:I,8,FALSE)</f>
        <v>Real Estate</v>
      </c>
      <c r="E5659">
        <v>2019</v>
      </c>
      <c r="F5659" t="s">
        <v>680</v>
      </c>
      <c r="G5659" t="str">
        <f t="shared" si="411"/>
        <v>2019-Q2</v>
      </c>
      <c r="H5659" s="4">
        <f>INDEX('ALL - prices'!$J$3:$DY$219,MATCH('COMBINED DATA'!A5659,'ALL - prices'!$B$3:$B$219,0),MATCH('COMBINED DATA'!G5659,'ALL - prices'!$J$1:$DY$1,0))</f>
        <v>17.5868</v>
      </c>
      <c r="I5659" s="14">
        <f t="shared" si="415"/>
        <v>4.102269933423039</v>
      </c>
      <c r="J5659" s="15">
        <f>INDEX(MarketCap2!$E$2:$AR$224,MATCH(A5659,MarketCap2!$B$2:$B$224,0),MATCH(G5659,MarketCap2!$E$1:$AR$1,0))</f>
        <v>7974568960</v>
      </c>
      <c r="K5659">
        <f t="shared" si="413"/>
        <v>22.799523435253803</v>
      </c>
      <c r="L5659">
        <f>INDEX('PB2'!$D$2:$AQ$224,MATCH(A5659,'PB2'!$B$2:$B$224,0),MATCH(G5659,'PB2'!$D$1:$AQ$1,0))</f>
        <v>1.0081930160522501</v>
      </c>
      <c r="M5659" s="16">
        <f t="shared" si="414"/>
        <v>0.99187356396860271</v>
      </c>
      <c r="N5659" s="6">
        <f>INDEX('ROA2'!$D$2:$AQ$224,MATCH(A5659,'ROA2'!$B$2:$B$224,0),MATCH(G5659,'ROA2'!$D$1:$AQ$1,0))</f>
        <v>4.1005978584289604</v>
      </c>
      <c r="O5659" s="6">
        <v>14118.731776000001</v>
      </c>
      <c r="P5659" s="28">
        <v>8.2096868923463434E-3</v>
      </c>
    </row>
    <row r="5660" spans="1:16" x14ac:dyDescent="0.3">
      <c r="A5660" t="s">
        <v>613</v>
      </c>
      <c r="B5660" t="e">
        <f>VLOOKUP(A5660,Sheet3!L:L,1,FALSE)</f>
        <v>#N/A</v>
      </c>
      <c r="C5660" t="str">
        <f>VLOOKUP(A5660,'ALL - prices'!B:C,2,FALSE)</f>
        <v>RioCan Real Estate Investment</v>
      </c>
      <c r="D5660" t="str">
        <f>VLOOKUP(A5660,'ALL - prices'!B:I,8,FALSE)</f>
        <v>Real Estate</v>
      </c>
      <c r="E5660">
        <v>2019</v>
      </c>
      <c r="F5660" t="s">
        <v>681</v>
      </c>
      <c r="G5660" t="str">
        <f t="shared" si="411"/>
        <v>2019-Q3</v>
      </c>
      <c r="H5660" s="4">
        <f>INDEX('ALL - prices'!$J$3:$DY$219,MATCH('COMBINED DATA'!A5660,'ALL - prices'!$B$3:$B$219,0),MATCH('COMBINED DATA'!G5660,'ALL - prices'!$J$1:$DY$1,0))</f>
        <v>18.094799999999999</v>
      </c>
      <c r="I5660" s="14">
        <f t="shared" si="415"/>
        <v>3.8356176489799751</v>
      </c>
      <c r="J5660" s="15">
        <f>INDEX(MarketCap2!$E$2:$AR$224,MATCH(A5660,MarketCap2!$B$2:$B$224,0),MATCH(G5660,MarketCap2!$E$1:$AR$1,0))</f>
        <v>8094233600</v>
      </c>
      <c r="K5660">
        <f t="shared" si="413"/>
        <v>22.814417743868223</v>
      </c>
      <c r="L5660">
        <f>INDEX('PB2'!$D$2:$AQ$224,MATCH(A5660,'PB2'!$B$2:$B$224,0),MATCH(G5660,'PB2'!$D$1:$AQ$1,0))</f>
        <v>1.0140839815139799</v>
      </c>
      <c r="M5660" s="16">
        <f t="shared" si="414"/>
        <v>0.98611162214301695</v>
      </c>
      <c r="N5660" s="6">
        <f>INDEX('ROA2'!$D$2:$AQ$224,MATCH(A5660,'ROA2'!$B$2:$B$224,0),MATCH(G5660,'ROA2'!$D$1:$AQ$1,0))</f>
        <v>5.04329586029053</v>
      </c>
      <c r="O5660" s="6">
        <v>14579.794943999999</v>
      </c>
      <c r="P5660" s="28">
        <v>3.2656131961069333E-2</v>
      </c>
    </row>
    <row r="5661" spans="1:16" x14ac:dyDescent="0.3">
      <c r="A5661" t="s">
        <v>613</v>
      </c>
      <c r="B5661" t="e">
        <f>VLOOKUP(A5661,Sheet3!L:L,1,FALSE)</f>
        <v>#N/A</v>
      </c>
      <c r="C5661" t="str">
        <f>VLOOKUP(A5661,'ALL - prices'!B:C,2,FALSE)</f>
        <v>RioCan Real Estate Investment</v>
      </c>
      <c r="D5661" t="str">
        <f>VLOOKUP(A5661,'ALL - prices'!B:I,8,FALSE)</f>
        <v>Real Estate</v>
      </c>
      <c r="E5661">
        <v>2019</v>
      </c>
      <c r="F5661" t="s">
        <v>682</v>
      </c>
      <c r="G5661" t="str">
        <f t="shared" si="411"/>
        <v>2019-Q4</v>
      </c>
      <c r="H5661" s="4">
        <f>INDEX('ALL - prices'!$J$3:$DY$219,MATCH('COMBINED DATA'!A5661,'ALL - prices'!$B$3:$B$219,0),MATCH('COMBINED DATA'!G5661,'ALL - prices'!$J$1:$DY$1,0))</f>
        <v>18.604299999999999</v>
      </c>
      <c r="I5661" s="14">
        <f t="shared" si="415"/>
        <v>0.95064612194373732</v>
      </c>
      <c r="J5661" s="15">
        <f>INDEX(MarketCap2!$E$2:$AR$224,MATCH(A5661,MarketCap2!$B$2:$B$224,0),MATCH(G5661,MarketCap2!$E$1:$AR$1,0))</f>
        <v>8398238208</v>
      </c>
      <c r="K5661">
        <f t="shared" si="413"/>
        <v>22.851287783654911</v>
      </c>
      <c r="L5661">
        <f>INDEX('PB2'!$D$2:$AQ$224,MATCH(A5661,'PB2'!$B$2:$B$224,0),MATCH(G5661,'PB2'!$D$1:$AQ$1,0))</f>
        <v>1.0236849784851101</v>
      </c>
      <c r="M5661" s="16">
        <f t="shared" si="414"/>
        <v>0.97686302037941397</v>
      </c>
      <c r="N5661" s="6">
        <f>INDEX('ROA2'!$D$2:$AQ$224,MATCH(A5661,'ROA2'!$B$2:$B$224,0),MATCH(G5661,'ROA2'!$D$1:$AQ$1,0))</f>
        <v>5.2819380760192898</v>
      </c>
      <c r="O5661" s="6">
        <v>15169.329152</v>
      </c>
      <c r="P5661" s="28">
        <v>4.04350136791609E-2</v>
      </c>
    </row>
    <row r="5662" spans="1:16" x14ac:dyDescent="0.3">
      <c r="A5662" t="s">
        <v>613</v>
      </c>
      <c r="B5662" t="e">
        <f>VLOOKUP(A5662,Sheet3!L:L,1,FALSE)</f>
        <v>#N/A</v>
      </c>
      <c r="C5662" t="str">
        <f>VLOOKUP(A5662,'ALL - prices'!B:C,2,FALSE)</f>
        <v>RioCan Real Estate Investment</v>
      </c>
      <c r="D5662" t="str">
        <f>VLOOKUP(A5662,'ALL - prices'!B:I,8,FALSE)</f>
        <v>Real Estate</v>
      </c>
      <c r="E5662">
        <v>2020</v>
      </c>
      <c r="F5662" t="s">
        <v>679</v>
      </c>
      <c r="G5662" t="str">
        <f t="shared" si="411"/>
        <v>2020-Q1</v>
      </c>
      <c r="H5662" s="4">
        <f>INDEX('ALL - prices'!$J$3:$DY$219,MATCH('COMBINED DATA'!A5662,'ALL - prices'!$B$3:$B$219,0),MATCH('COMBINED DATA'!G5662,'ALL - prices'!$J$1:$DY$1,0))</f>
        <v>11.399699999999999</v>
      </c>
      <c r="I5662" s="14">
        <f t="shared" si="415"/>
        <v>2.0040388774921518</v>
      </c>
      <c r="J5662" s="15">
        <f>INDEX(MarketCap2!$E$2:$AR$224,MATCH(A5662,MarketCap2!$B$2:$B$224,0),MATCH(G5662,MarketCap2!$E$1:$AR$1,0))</f>
        <v>5062166528</v>
      </c>
      <c r="K5662">
        <f t="shared" si="413"/>
        <v>22.345060396197134</v>
      </c>
      <c r="L5662">
        <f>INDEX('PB2'!$D$2:$AQ$224,MATCH(A5662,'PB2'!$B$2:$B$224,0),MATCH(G5662,'PB2'!$D$1:$AQ$1,0))</f>
        <v>0.62220299243927002</v>
      </c>
      <c r="M5662" s="16">
        <f t="shared" si="414"/>
        <v>1.6071925274412833</v>
      </c>
      <c r="N5662" s="6">
        <f>INDEX('ROA2'!$D$2:$AQ$224,MATCH(A5662,'ROA2'!$B$2:$B$224,0),MATCH(G5662,'ROA2'!$D$1:$AQ$1,0))</f>
        <v>5.3153710365295401</v>
      </c>
      <c r="O5662" s="6">
        <v>15188.3264</v>
      </c>
      <c r="P5662" s="28">
        <v>1.2523459547645836E-3</v>
      </c>
    </row>
    <row r="5663" spans="1:16" x14ac:dyDescent="0.3">
      <c r="A5663" t="s">
        <v>613</v>
      </c>
      <c r="B5663" t="e">
        <f>VLOOKUP(A5663,Sheet3!L:L,1,FALSE)</f>
        <v>#N/A</v>
      </c>
      <c r="C5663" t="str">
        <f>VLOOKUP(A5663,'ALL - prices'!B:C,2,FALSE)</f>
        <v>RioCan Real Estate Investment</v>
      </c>
      <c r="D5663" t="str">
        <f>VLOOKUP(A5663,'ALL - prices'!B:I,8,FALSE)</f>
        <v>Real Estate</v>
      </c>
      <c r="E5663">
        <v>2020</v>
      </c>
      <c r="F5663" t="s">
        <v>680</v>
      </c>
      <c r="G5663" t="str">
        <f t="shared" si="411"/>
        <v>2020-Q2</v>
      </c>
      <c r="H5663" s="4">
        <f>INDEX('ALL - prices'!$J$3:$DY$219,MATCH('COMBINED DATA'!A5663,'ALL - prices'!$B$3:$B$219,0),MATCH('COMBINED DATA'!G5663,'ALL - prices'!$J$1:$DY$1,0))</f>
        <v>11.1128</v>
      </c>
      <c r="I5663" s="14">
        <f t="shared" si="415"/>
        <v>2.8923488913280635</v>
      </c>
      <c r="J5663" s="15">
        <f>INDEX(MarketCap2!$E$2:$AR$224,MATCH(A5663,MarketCap2!$B$2:$B$224,0),MATCH(G5663,MarketCap2!$E$1:$AR$1,0))</f>
        <v>4872699904</v>
      </c>
      <c r="K5663">
        <f t="shared" si="413"/>
        <v>22.306914015492605</v>
      </c>
      <c r="L5663">
        <f>INDEX('PB2'!$D$2:$AQ$224,MATCH(A5663,'PB2'!$B$2:$B$224,0),MATCH(G5663,'PB2'!$D$1:$AQ$1,0))</f>
        <v>0.62817901372909501</v>
      </c>
      <c r="M5663" s="16">
        <f t="shared" si="414"/>
        <v>1.5919029100696038</v>
      </c>
      <c r="N5663" s="6">
        <f>INDEX('ROA2'!$D$2:$AQ$224,MATCH(A5663,'ROA2'!$B$2:$B$224,0),MATCH(G5663,'ROA2'!$D$1:$AQ$1,0))</f>
        <v>4.6363677978515598</v>
      </c>
      <c r="O5663" s="6">
        <v>15392.902144</v>
      </c>
      <c r="P5663" s="28">
        <v>1.34692749294616E-2</v>
      </c>
    </row>
    <row r="5664" spans="1:16" x14ac:dyDescent="0.3">
      <c r="A5664" t="s">
        <v>613</v>
      </c>
      <c r="B5664" t="e">
        <f>VLOOKUP(A5664,Sheet3!L:L,1,FALSE)</f>
        <v>#N/A</v>
      </c>
      <c r="C5664" t="str">
        <f>VLOOKUP(A5664,'ALL - prices'!B:C,2,FALSE)</f>
        <v>RioCan Real Estate Investment</v>
      </c>
      <c r="D5664" t="str">
        <f>VLOOKUP(A5664,'ALL - prices'!B:I,8,FALSE)</f>
        <v>Real Estate</v>
      </c>
      <c r="E5664">
        <v>2020</v>
      </c>
      <c r="F5664" t="s">
        <v>681</v>
      </c>
      <c r="G5664" t="str">
        <f t="shared" si="411"/>
        <v>2020-Q3</v>
      </c>
      <c r="H5664" s="4">
        <f>INDEX('ALL - prices'!$J$3:$DY$219,MATCH('COMBINED DATA'!A5664,'ALL - prices'!$B$3:$B$219,0),MATCH('COMBINED DATA'!G5664,'ALL - prices'!$J$1:$DY$1,0))</f>
        <v>10.419499999999999</v>
      </c>
      <c r="I5664" s="14">
        <f t="shared" si="415"/>
        <v>2.0867946345212518</v>
      </c>
      <c r="J5664" s="15">
        <f>INDEX(MarketCap2!$E$2:$AR$224,MATCH(A5664,MarketCap2!$B$2:$B$224,0),MATCH(G5664,MarketCap2!$E$1:$AR$1,0))</f>
        <v>4460297216</v>
      </c>
      <c r="K5664">
        <f t="shared" si="413"/>
        <v>22.218481241116759</v>
      </c>
      <c r="L5664">
        <f>INDEX('PB2'!$D$2:$AQ$224,MATCH(A5664,'PB2'!$B$2:$B$224,0),MATCH(G5664,'PB2'!$D$1:$AQ$1,0))</f>
        <v>0.57433998584747303</v>
      </c>
      <c r="M5664" s="16">
        <f t="shared" si="414"/>
        <v>1.7411289909137009</v>
      </c>
      <c r="N5664" s="6">
        <f>INDEX('ROA2'!$D$2:$AQ$224,MATCH(A5664,'ROA2'!$B$2:$B$224,0),MATCH(G5664,'ROA2'!$D$1:$AQ$1,0))</f>
        <v>0.54226499795913696</v>
      </c>
      <c r="O5664" s="6">
        <v>15070.64832</v>
      </c>
      <c r="P5664" s="28">
        <v>-2.0935222025406743E-2</v>
      </c>
    </row>
    <row r="5665" spans="1:16" x14ac:dyDescent="0.3">
      <c r="A5665" t="s">
        <v>613</v>
      </c>
      <c r="B5665" t="e">
        <f>VLOOKUP(A5665,Sheet3!L:L,1,FALSE)</f>
        <v>#N/A</v>
      </c>
      <c r="C5665" t="str">
        <f>VLOOKUP(A5665,'ALL - prices'!B:C,2,FALSE)</f>
        <v>RioCan Real Estate Investment</v>
      </c>
      <c r="D5665" t="str">
        <f>VLOOKUP(A5665,'ALL - prices'!B:I,8,FALSE)</f>
        <v>Real Estate</v>
      </c>
      <c r="E5665">
        <v>2020</v>
      </c>
      <c r="F5665" t="s">
        <v>682</v>
      </c>
      <c r="G5665" t="str">
        <f t="shared" si="411"/>
        <v>2020-Q4</v>
      </c>
      <c r="H5665" s="4">
        <f>INDEX('ALL - prices'!$J$3:$DY$219,MATCH('COMBINED DATA'!A5665,'ALL - prices'!$B$3:$B$219,0),MATCH('COMBINED DATA'!G5665,'ALL - prices'!$J$1:$DY$1,0))</f>
        <v>12.6913</v>
      </c>
      <c r="I5665" s="14">
        <f t="shared" si="415"/>
        <v>1.3610618119076496</v>
      </c>
      <c r="J5665" s="15">
        <f>INDEX(MarketCap2!$E$2:$AR$224,MATCH(A5665,MarketCap2!$B$2:$B$224,0),MATCH(G5665,MarketCap2!$E$1:$AR$1,0))</f>
        <v>5313654272</v>
      </c>
      <c r="K5665">
        <f t="shared" si="413"/>
        <v>22.393545622325622</v>
      </c>
      <c r="L5665">
        <f>INDEX('PB2'!$D$2:$AQ$224,MATCH(A5665,'PB2'!$B$2:$B$224,0),MATCH(G5665,'PB2'!$D$1:$AQ$1,0))</f>
        <v>0.68808001279830899</v>
      </c>
      <c r="M5665" s="16">
        <f t="shared" si="414"/>
        <v>1.453319354435487</v>
      </c>
      <c r="N5665" s="6">
        <f>INDEX('ROA2'!$D$2:$AQ$224,MATCH(A5665,'ROA2'!$B$2:$B$224,0),MATCH(G5665,'ROA2'!$D$1:$AQ$1,0))</f>
        <v>0.13464599847793601</v>
      </c>
      <c r="O5665" s="6">
        <v>15127.84384</v>
      </c>
      <c r="P5665" s="28">
        <v>3.795159888648991E-3</v>
      </c>
    </row>
    <row r="5666" spans="1:16" x14ac:dyDescent="0.3">
      <c r="A5666" t="s">
        <v>613</v>
      </c>
      <c r="B5666" t="e">
        <f>VLOOKUP(A5666,Sheet3!L:L,1,FALSE)</f>
        <v>#N/A</v>
      </c>
      <c r="C5666" t="str">
        <f>VLOOKUP(A5666,'ALL - prices'!B:C,2,FALSE)</f>
        <v>RioCan Real Estate Investment</v>
      </c>
      <c r="D5666" t="str">
        <f>VLOOKUP(A5666,'ALL - prices'!B:I,8,FALSE)</f>
        <v>Real Estate</v>
      </c>
      <c r="E5666">
        <v>2021</v>
      </c>
      <c r="F5666" t="s">
        <v>679</v>
      </c>
      <c r="G5666" t="str">
        <f t="shared" ref="G5666:G5729" si="416">E5666&amp;"-"&amp;F5666</f>
        <v>2021-Q1</v>
      </c>
      <c r="H5666" s="4">
        <f>INDEX('ALL - prices'!$J$3:$DY$219,MATCH('COMBINED DATA'!A5666,'ALL - prices'!$B$3:$B$219,0),MATCH('COMBINED DATA'!G5666,'ALL - prices'!$J$1:$DY$1,0))</f>
        <v>14.936299999999999</v>
      </c>
      <c r="I5666" s="14">
        <f t="shared" si="415"/>
        <v>1.4911353616176728</v>
      </c>
      <c r="J5666" s="15">
        <f>INDEX(MarketCap2!$E$2:$AR$224,MATCH(A5666,MarketCap2!$B$2:$B$224,0),MATCH(G5666,MarketCap2!$E$1:$AR$1,0))</f>
        <v>6173356032</v>
      </c>
      <c r="K5666">
        <f t="shared" ref="K5666:K5729" si="417">LN(J5666)</f>
        <v>22.543508454379424</v>
      </c>
      <c r="L5666">
        <f>INDEX('PB2'!$D$2:$AQ$224,MATCH(A5666,'PB2'!$B$2:$B$224,0),MATCH(G5666,'PB2'!$D$1:$AQ$1,0))</f>
        <v>0.79326897859573398</v>
      </c>
      <c r="M5666" s="16">
        <f t="shared" ref="M5666:M5729" si="418">1/L5666</f>
        <v>1.2606064613420618</v>
      </c>
      <c r="N5666" s="6">
        <f>INDEX('ROA2'!$D$2:$AQ$224,MATCH(A5666,'ROA2'!$B$2:$B$224,0),MATCH(G5666,'ROA2'!$D$1:$AQ$1,0))</f>
        <v>-0.42539998888969399</v>
      </c>
      <c r="O5666" s="6">
        <v>15267.707904000001</v>
      </c>
      <c r="P5666" s="28">
        <v>9.2454724863157527E-3</v>
      </c>
    </row>
    <row r="5667" spans="1:16" x14ac:dyDescent="0.3">
      <c r="A5667" t="s">
        <v>613</v>
      </c>
      <c r="B5667" t="e">
        <f>VLOOKUP(A5667,Sheet3!L:L,1,FALSE)</f>
        <v>#N/A</v>
      </c>
      <c r="C5667" t="str">
        <f>VLOOKUP(A5667,'ALL - prices'!B:C,2,FALSE)</f>
        <v>RioCan Real Estate Investment</v>
      </c>
      <c r="D5667" t="str">
        <f>VLOOKUP(A5667,'ALL - prices'!B:I,8,FALSE)</f>
        <v>Real Estate</v>
      </c>
      <c r="E5667">
        <v>2021</v>
      </c>
      <c r="F5667" t="s">
        <v>680</v>
      </c>
      <c r="G5667" t="str">
        <f t="shared" si="416"/>
        <v>2021-Q2</v>
      </c>
      <c r="H5667" s="4">
        <f>INDEX('ALL - prices'!$J$3:$DY$219,MATCH('COMBINED DATA'!A5667,'ALL - prices'!$B$3:$B$219,0),MATCH('COMBINED DATA'!G5667,'ALL - prices'!$J$1:$DY$1,0))</f>
        <v>17.138999999999999</v>
      </c>
      <c r="I5667" s="14">
        <f t="shared" si="415"/>
        <v>1.7420440599096993</v>
      </c>
      <c r="J5667" s="15">
        <f>INDEX(MarketCap2!$E$2:$AR$224,MATCH(A5667,MarketCap2!$B$2:$B$224,0),MATCH(G5667,MarketCap2!$E$1:$AR$1,0))</f>
        <v>7004506624</v>
      </c>
      <c r="K5667">
        <f t="shared" si="417"/>
        <v>22.669819582277775</v>
      </c>
      <c r="L5667">
        <f>INDEX('PB2'!$D$2:$AQ$224,MATCH(A5667,'PB2'!$B$2:$B$224,0),MATCH(G5667,'PB2'!$D$1:$AQ$1,0))</f>
        <v>0.89117097854614302</v>
      </c>
      <c r="M5667" s="16">
        <f t="shared" si="418"/>
        <v>1.1221191264906323</v>
      </c>
      <c r="N5667" s="6">
        <f>INDEX('ROA2'!$D$2:$AQ$224,MATCH(A5667,'ROA2'!$B$2:$B$224,0),MATCH(G5667,'ROA2'!$D$1:$AQ$1,0))</f>
        <v>-0.39828699827194203</v>
      </c>
      <c r="O5667" s="6">
        <v>15174.530048000001</v>
      </c>
      <c r="P5667" s="28">
        <v>-6.1029367725582758E-3</v>
      </c>
    </row>
    <row r="5668" spans="1:16" x14ac:dyDescent="0.3">
      <c r="A5668" t="s">
        <v>613</v>
      </c>
      <c r="B5668" t="e">
        <f>VLOOKUP(A5668,Sheet3!L:L,1,FALSE)</f>
        <v>#N/A</v>
      </c>
      <c r="C5668" t="str">
        <f>VLOOKUP(A5668,'ALL - prices'!B:C,2,FALSE)</f>
        <v>RioCan Real Estate Investment</v>
      </c>
      <c r="D5668" t="str">
        <f>VLOOKUP(A5668,'ALL - prices'!B:I,8,FALSE)</f>
        <v>Real Estate</v>
      </c>
      <c r="E5668">
        <v>2021</v>
      </c>
      <c r="F5668" t="s">
        <v>681</v>
      </c>
      <c r="G5668" t="str">
        <f t="shared" si="416"/>
        <v>2021-Q3</v>
      </c>
      <c r="H5668" s="4">
        <f>INDEX('ALL - prices'!$J$3:$DY$219,MATCH('COMBINED DATA'!A5668,'ALL - prices'!$B$3:$B$219,0),MATCH('COMBINED DATA'!G5668,'ALL - prices'!$J$1:$DY$1,0))</f>
        <v>16.978999999999999</v>
      </c>
      <c r="I5668" s="14">
        <f t="shared" si="415"/>
        <v>2.1882393676195422</v>
      </c>
      <c r="J5668" s="15">
        <f>INDEX(MarketCap2!$E$2:$AR$224,MATCH(A5668,MarketCap2!$B$2:$B$224,0),MATCH(G5668,MarketCap2!$E$1:$AR$1,0))</f>
        <v>6864924160</v>
      </c>
      <c r="K5668">
        <f t="shared" si="417"/>
        <v>22.649690828763735</v>
      </c>
      <c r="L5668">
        <f>INDEX('PB2'!$D$2:$AQ$224,MATCH(A5668,'PB2'!$B$2:$B$224,0),MATCH(G5668,'PB2'!$D$1:$AQ$1,0))</f>
        <v>0.865716993808746</v>
      </c>
      <c r="M5668" s="16">
        <f t="shared" si="418"/>
        <v>1.1551118981741044</v>
      </c>
      <c r="N5668" s="6">
        <f>INDEX('ROA2'!$D$2:$AQ$224,MATCH(A5668,'ROA2'!$B$2:$B$224,0),MATCH(G5668,'ROA2'!$D$1:$AQ$1,0))</f>
        <v>2.8718209266662602</v>
      </c>
      <c r="O5668" s="6">
        <v>15235.628032000001</v>
      </c>
      <c r="P5668" s="28">
        <v>4.0263509846258927E-3</v>
      </c>
    </row>
    <row r="5669" spans="1:16" x14ac:dyDescent="0.3">
      <c r="A5669" t="s">
        <v>613</v>
      </c>
      <c r="B5669" t="e">
        <f>VLOOKUP(A5669,Sheet3!L:L,1,FALSE)</f>
        <v>#N/A</v>
      </c>
      <c r="C5669" t="str">
        <f>VLOOKUP(A5669,'ALL - prices'!B:C,2,FALSE)</f>
        <v>RioCan Real Estate Investment</v>
      </c>
      <c r="D5669" t="str">
        <f>VLOOKUP(A5669,'ALL - prices'!B:I,8,FALSE)</f>
        <v>Real Estate</v>
      </c>
      <c r="E5669">
        <v>2021</v>
      </c>
      <c r="F5669" t="s">
        <v>682</v>
      </c>
      <c r="G5669" t="str">
        <f t="shared" si="416"/>
        <v>2021-Q4</v>
      </c>
      <c r="H5669" s="4">
        <f>INDEX('ALL - prices'!$J$3:$DY$219,MATCH('COMBINED DATA'!A5669,'ALL - prices'!$B$3:$B$219,0),MATCH('COMBINED DATA'!G5669,'ALL - prices'!$J$1:$DY$1,0))</f>
        <v>18.192</v>
      </c>
      <c r="I5669" s="14">
        <f t="shared" si="415"/>
        <v>2.142570055447429</v>
      </c>
      <c r="J5669" s="15">
        <f>INDEX(MarketCap2!$E$2:$AR$224,MATCH(A5669,MarketCap2!$B$2:$B$224,0),MATCH(G5669,MarketCap2!$E$1:$AR$1,0))</f>
        <v>7277326848</v>
      </c>
      <c r="K5669">
        <f t="shared" si="417"/>
        <v>22.708029440515016</v>
      </c>
      <c r="L5669">
        <f>INDEX('PB2'!$D$2:$AQ$224,MATCH(A5669,'PB2'!$B$2:$B$224,0),MATCH(G5669,'PB2'!$D$1:$AQ$1,0))</f>
        <v>0.89829802513122603</v>
      </c>
      <c r="M5669" s="16">
        <f t="shared" si="418"/>
        <v>1.1132162957320506</v>
      </c>
      <c r="N5669" s="6">
        <f>INDEX('ROA2'!$D$2:$AQ$224,MATCH(A5669,'ROA2'!$B$2:$B$224,0),MATCH(G5669,'ROA2'!$D$1:$AQ$1,0))</f>
        <v>2.99295210838318</v>
      </c>
      <c r="O5669" s="6">
        <v>15291.759615999999</v>
      </c>
      <c r="P5669" s="28">
        <v>3.6842317154306618E-3</v>
      </c>
    </row>
    <row r="5670" spans="1:16" x14ac:dyDescent="0.3">
      <c r="A5670" t="s">
        <v>613</v>
      </c>
      <c r="B5670" t="e">
        <f>VLOOKUP(A5670,Sheet3!L:L,1,FALSE)</f>
        <v>#N/A</v>
      </c>
      <c r="C5670" t="str">
        <f>VLOOKUP(A5670,'ALL - prices'!B:C,2,FALSE)</f>
        <v>RioCan Real Estate Investment</v>
      </c>
      <c r="D5670" t="str">
        <f>VLOOKUP(A5670,'ALL - prices'!B:I,8,FALSE)</f>
        <v>Real Estate</v>
      </c>
      <c r="E5670">
        <v>2022</v>
      </c>
      <c r="F5670" t="s">
        <v>679</v>
      </c>
      <c r="G5670" t="str">
        <f t="shared" si="416"/>
        <v>2022-Q1</v>
      </c>
      <c r="H5670" s="4">
        <f>INDEX('ALL - prices'!$J$3:$DY$219,MATCH('COMBINED DATA'!A5670,'ALL - prices'!$B$3:$B$219,0),MATCH('COMBINED DATA'!G5670,'ALL - prices'!$J$1:$DY$1,0))</f>
        <v>20.218</v>
      </c>
      <c r="I5670" s="14">
        <f t="shared" si="415"/>
        <v>1.0171659009227543</v>
      </c>
      <c r="J5670" s="15">
        <f>INDEX(MarketCap2!$E$2:$AR$224,MATCH(A5670,MarketCap2!$B$2:$B$224,0),MATCH(G5670,MarketCap2!$E$1:$AR$1,0))</f>
        <v>7921082880</v>
      </c>
      <c r="K5670">
        <f t="shared" si="417"/>
        <v>22.792793760699151</v>
      </c>
      <c r="L5670">
        <f>INDEX('PB2'!$D$2:$AQ$224,MATCH(A5670,'PB2'!$B$2:$B$224,0),MATCH(G5670,'PB2'!$D$1:$AQ$1,0))</f>
        <v>0.97174298763275102</v>
      </c>
      <c r="M5670" s="16">
        <f t="shared" si="418"/>
        <v>1.0290786892489807</v>
      </c>
      <c r="N5670" s="6">
        <f>INDEX('ROA2'!$D$2:$AQ$224,MATCH(A5670,'ROA2'!$B$2:$B$224,0),MATCH(G5670,'ROA2'!$D$1:$AQ$1,0))</f>
        <v>3.9309289455413801</v>
      </c>
      <c r="O5670" s="6">
        <v>15177.462783999999</v>
      </c>
      <c r="P5670" s="28">
        <v>-7.4744067962204622E-3</v>
      </c>
    </row>
    <row r="5671" spans="1:16" x14ac:dyDescent="0.3">
      <c r="A5671" t="s">
        <v>613</v>
      </c>
      <c r="B5671" t="e">
        <f>VLOOKUP(A5671,Sheet3!L:L,1,FALSE)</f>
        <v>#N/A</v>
      </c>
      <c r="C5671" t="str">
        <f>VLOOKUP(A5671,'ALL - prices'!B:C,2,FALSE)</f>
        <v>RioCan Real Estate Investment</v>
      </c>
      <c r="D5671" t="str">
        <f>VLOOKUP(A5671,'ALL - prices'!B:I,8,FALSE)</f>
        <v>Real Estate</v>
      </c>
      <c r="E5671">
        <v>2022</v>
      </c>
      <c r="F5671" t="s">
        <v>680</v>
      </c>
      <c r="G5671" t="str">
        <f t="shared" si="416"/>
        <v>2022-Q2</v>
      </c>
      <c r="H5671" s="4">
        <f>INDEX('ALL - prices'!$J$3:$DY$219,MATCH('COMBINED DATA'!A5671,'ALL - prices'!$B$3:$B$219,0),MATCH('COMBINED DATA'!G5671,'ALL - prices'!$J$1:$DY$1,0))</f>
        <v>16.227399999999999</v>
      </c>
      <c r="I5671" s="14">
        <f t="shared" si="415"/>
        <v>0.99863059236135876</v>
      </c>
      <c r="J5671" s="15">
        <f>INDEX(MarketCap2!$E$2:$AR$224,MATCH(A5671,MarketCap2!$B$2:$B$224,0),MATCH(G5671,MarketCap2!$E$1:$AR$1,0))</f>
        <v>6202136064</v>
      </c>
      <c r="K5671">
        <f t="shared" si="417"/>
        <v>22.548159596113461</v>
      </c>
      <c r="L5671">
        <f>INDEX('PB2'!$D$2:$AQ$224,MATCH(A5671,'PB2'!$B$2:$B$224,0),MATCH(G5671,'PB2'!$D$1:$AQ$1,0))</f>
        <v>0.76568001508712802</v>
      </c>
      <c r="M5671" s="16">
        <f t="shared" si="418"/>
        <v>1.3060286024132526</v>
      </c>
      <c r="N5671" s="6">
        <f>INDEX('ROA2'!$D$2:$AQ$224,MATCH(A5671,'ROA2'!$B$2:$B$224,0),MATCH(G5671,'ROA2'!$D$1:$AQ$1,0))</f>
        <v>4.2706260681152299</v>
      </c>
      <c r="O5671" s="6">
        <v>15346.425856</v>
      </c>
      <c r="P5671" s="28">
        <v>1.1132497862430632E-2</v>
      </c>
    </row>
    <row r="5672" spans="1:16" x14ac:dyDescent="0.3">
      <c r="A5672" t="s">
        <v>613</v>
      </c>
      <c r="B5672" t="e">
        <f>VLOOKUP(A5672,Sheet3!L:L,1,FALSE)</f>
        <v>#N/A</v>
      </c>
      <c r="C5672" t="str">
        <f>VLOOKUP(A5672,'ALL - prices'!B:C,2,FALSE)</f>
        <v>RioCan Real Estate Investment</v>
      </c>
      <c r="D5672" t="str">
        <f>VLOOKUP(A5672,'ALL - prices'!B:I,8,FALSE)</f>
        <v>Real Estate</v>
      </c>
      <c r="E5672">
        <v>2022</v>
      </c>
      <c r="F5672" t="s">
        <v>681</v>
      </c>
      <c r="G5672" t="str">
        <f t="shared" si="416"/>
        <v>2022-Q3</v>
      </c>
      <c r="H5672" s="4">
        <f>INDEX('ALL - prices'!$J$3:$DY$219,MATCH('COMBINED DATA'!A5672,'ALL - prices'!$B$3:$B$219,0),MATCH('COMBINED DATA'!G5672,'ALL - prices'!$J$1:$DY$1,0))</f>
        <v>15.290800000000001</v>
      </c>
      <c r="I5672" s="14">
        <f t="shared" si="415"/>
        <v>0.84944206394550514</v>
      </c>
      <c r="J5672" s="15">
        <f>INDEX(MarketCap2!$E$2:$AR$224,MATCH(A5672,MarketCap2!$B$2:$B$224,0),MATCH(G5672,MarketCap2!$E$1:$AR$1,0))</f>
        <v>5768420352</v>
      </c>
      <c r="K5672">
        <f t="shared" si="417"/>
        <v>22.475664110834025</v>
      </c>
      <c r="L5672">
        <f>INDEX('PB2'!$D$2:$AQ$224,MATCH(A5672,'PB2'!$B$2:$B$224,0),MATCH(G5672,'PB2'!$D$1:$AQ$1,0))</f>
        <v>0.71837800741195701</v>
      </c>
      <c r="M5672" s="16">
        <f t="shared" si="418"/>
        <v>1.3920247970878452</v>
      </c>
      <c r="N5672" s="6">
        <f>INDEX('ROA2'!$D$2:$AQ$224,MATCH(A5672,'ROA2'!$B$2:$B$224,0),MATCH(G5672,'ROA2'!$D$1:$AQ$1,0))</f>
        <v>3.8092889785766602</v>
      </c>
      <c r="O5672" s="6">
        <v>15473.722368000001</v>
      </c>
      <c r="P5672" s="28">
        <v>8.2948637809520716E-3</v>
      </c>
    </row>
    <row r="5673" spans="1:16" x14ac:dyDescent="0.3">
      <c r="A5673" t="s">
        <v>613</v>
      </c>
      <c r="B5673" t="e">
        <f>VLOOKUP(A5673,Sheet3!L:L,1,FALSE)</f>
        <v>#N/A</v>
      </c>
      <c r="C5673" t="str">
        <f>VLOOKUP(A5673,'ALL - prices'!B:C,2,FALSE)</f>
        <v>RioCan Real Estate Investment</v>
      </c>
      <c r="D5673" t="str">
        <f>VLOOKUP(A5673,'ALL - prices'!B:I,8,FALSE)</f>
        <v>Real Estate</v>
      </c>
      <c r="E5673">
        <v>2022</v>
      </c>
      <c r="F5673" t="s">
        <v>682</v>
      </c>
      <c r="G5673" t="str">
        <f t="shared" si="416"/>
        <v>2022-Q4</v>
      </c>
      <c r="H5673" s="4">
        <f>INDEX('ALL - prices'!$J$3:$DY$219,MATCH('COMBINED DATA'!A5673,'ALL - prices'!$B$3:$B$219,0),MATCH('COMBINED DATA'!G5673,'ALL - prices'!$J$1:$DY$1,0))</f>
        <v>17.569299999999998</v>
      </c>
      <c r="I5673" s="14">
        <f t="shared" si="415"/>
        <v>0.62445337696260439</v>
      </c>
      <c r="J5673" s="15">
        <f>INDEX(MarketCap2!$E$2:$AR$224,MATCH(A5673,MarketCap2!$B$2:$B$224,0),MATCH(G5673,MarketCap2!$E$1:$AR$1,0))</f>
        <v>6546010624</v>
      </c>
      <c r="K5673">
        <f t="shared" si="417"/>
        <v>22.602121635999946</v>
      </c>
      <c r="L5673">
        <f>INDEX('PB2'!$D$2:$AQ$224,MATCH(A5673,'PB2'!$B$2:$B$224,0),MATCH(G5673,'PB2'!$D$1:$AQ$1,0))</f>
        <v>0.82115101814269997</v>
      </c>
      <c r="M5673" s="16">
        <f t="shared" si="418"/>
        <v>1.2178027888972545</v>
      </c>
      <c r="N5673" s="6">
        <f>INDEX('ROA2'!$D$2:$AQ$224,MATCH(A5673,'ROA2'!$B$2:$B$224,0),MATCH(G5673,'ROA2'!$D$1:$AQ$1,0))</f>
        <v>2.94296503067017</v>
      </c>
      <c r="O5673" s="6">
        <v>15324.235776</v>
      </c>
      <c r="P5673" s="28">
        <v>-9.6606742996205412E-3</v>
      </c>
    </row>
    <row r="5674" spans="1:16" x14ac:dyDescent="0.3">
      <c r="A5674" t="s">
        <v>613</v>
      </c>
      <c r="B5674" t="e">
        <f>VLOOKUP(A5674,Sheet3!L:L,1,FALSE)</f>
        <v>#N/A</v>
      </c>
      <c r="C5674" t="str">
        <f>VLOOKUP(A5674,'ALL - prices'!B:C,2,FALSE)</f>
        <v>RioCan Real Estate Investment</v>
      </c>
      <c r="D5674" t="str">
        <f>VLOOKUP(A5674,'ALL - prices'!B:I,8,FALSE)</f>
        <v>Real Estate</v>
      </c>
      <c r="E5674">
        <v>2023</v>
      </c>
      <c r="F5674" t="s">
        <v>679</v>
      </c>
      <c r="G5674" t="str">
        <f t="shared" si="416"/>
        <v>2023-Q1</v>
      </c>
      <c r="H5674" s="4">
        <f>INDEX('ALL - prices'!$J$3:$DY$219,MATCH('COMBINED DATA'!A5674,'ALL - prices'!$B$3:$B$219,0),MATCH('COMBINED DATA'!G5674,'ALL - prices'!$J$1:$DY$1,0))</f>
        <v>17.1631</v>
      </c>
      <c r="I5674" s="14">
        <f t="shared" si="415"/>
        <v>0.39987903483428633</v>
      </c>
      <c r="J5674" s="15">
        <f>INDEX(MarketCap2!$E$2:$AR$224,MATCH(A5674,MarketCap2!$B$2:$B$224,0),MATCH(G5674,MarketCap2!$E$1:$AR$1,0))</f>
        <v>6316760576</v>
      </c>
      <c r="K5674">
        <f t="shared" si="417"/>
        <v>22.566472346609153</v>
      </c>
      <c r="L5674">
        <f>INDEX('PB2'!$D$2:$AQ$224,MATCH(A5674,'PB2'!$B$2:$B$224,0),MATCH(G5674,'PB2'!$D$1:$AQ$1,0))</f>
        <v>0.78943300247192405</v>
      </c>
      <c r="M5674" s="16">
        <f t="shared" si="418"/>
        <v>1.2667319416197889</v>
      </c>
      <c r="N5674" s="6">
        <f>INDEX('ROA2'!$D$2:$AQ$224,MATCH(A5674,'ROA2'!$B$2:$B$224,0),MATCH(G5674,'ROA2'!$D$1:$AQ$1,0))</f>
        <v>1.5639189481735201</v>
      </c>
      <c r="O5674" s="6">
        <v>15101.858816</v>
      </c>
      <c r="P5674" s="28">
        <v>-1.451145513881185E-2</v>
      </c>
    </row>
    <row r="5675" spans="1:16" x14ac:dyDescent="0.3">
      <c r="A5675" t="s">
        <v>613</v>
      </c>
      <c r="B5675" t="e">
        <f>VLOOKUP(A5675,Sheet3!L:L,1,FALSE)</f>
        <v>#N/A</v>
      </c>
      <c r="C5675" t="str">
        <f>VLOOKUP(A5675,'ALL - prices'!B:C,2,FALSE)</f>
        <v>RioCan Real Estate Investment</v>
      </c>
      <c r="D5675" t="str">
        <f>VLOOKUP(A5675,'ALL - prices'!B:I,8,FALSE)</f>
        <v>Real Estate</v>
      </c>
      <c r="E5675">
        <v>2023</v>
      </c>
      <c r="F5675" t="s">
        <v>680</v>
      </c>
      <c r="G5675" t="str">
        <f t="shared" si="416"/>
        <v>2023-Q2</v>
      </c>
      <c r="H5675" s="4">
        <f>INDEX('ALL - prices'!$J$3:$DY$219,MATCH('COMBINED DATA'!A5675,'ALL - prices'!$B$3:$B$219,0),MATCH('COMBINED DATA'!G5675,'ALL - prices'!$J$1:$DY$1,0))</f>
        <v>16.45</v>
      </c>
      <c r="I5675" s="14">
        <f t="shared" si="415"/>
        <v>0.59026996295480538</v>
      </c>
      <c r="J5675" s="15">
        <f>INDEX(MarketCap2!$E$2:$AR$224,MATCH(A5675,MarketCap2!$B$2:$B$224,0),MATCH(G5675,MarketCap2!$E$1:$AR$1,0))</f>
        <v>5790921728</v>
      </c>
      <c r="K5675">
        <f t="shared" si="417"/>
        <v>22.479557308952977</v>
      </c>
      <c r="L5675">
        <f>INDEX('PB2'!$D$2:$AQ$224,MATCH(A5675,'PB2'!$B$2:$B$224,0),MATCH(G5675,'PB2'!$D$1:$AQ$1,0))</f>
        <v>0.74158298969268799</v>
      </c>
      <c r="M5675" s="16">
        <f t="shared" si="418"/>
        <v>1.3484667446517349</v>
      </c>
      <c r="N5675" s="6">
        <f>INDEX('ROA2'!$D$2:$AQ$224,MATCH(A5675,'ROA2'!$B$2:$B$224,0),MATCH(G5675,'ROA2'!$D$1:$AQ$1,0))</f>
        <v>1.2757710218429601</v>
      </c>
      <c r="O5675" s="6">
        <v>15179.113471999999</v>
      </c>
      <c r="P5675" s="28">
        <v>5.1155726550793862E-3</v>
      </c>
    </row>
    <row r="5676" spans="1:16" x14ac:dyDescent="0.3">
      <c r="A5676" t="s">
        <v>613</v>
      </c>
      <c r="B5676" t="e">
        <f>VLOOKUP(A5676,Sheet3!L:L,1,FALSE)</f>
        <v>#N/A</v>
      </c>
      <c r="C5676" t="str">
        <f>VLOOKUP(A5676,'ALL - prices'!B:C,2,FALSE)</f>
        <v>RioCan Real Estate Investment</v>
      </c>
      <c r="D5676" t="str">
        <f>VLOOKUP(A5676,'ALL - prices'!B:I,8,FALSE)</f>
        <v>Real Estate</v>
      </c>
      <c r="E5676">
        <v>2023</v>
      </c>
      <c r="F5676" t="s">
        <v>681</v>
      </c>
      <c r="G5676" t="str">
        <f t="shared" si="416"/>
        <v>2023-Q3</v>
      </c>
      <c r="H5676" s="4">
        <f>INDEX('ALL - prices'!$J$3:$DY$219,MATCH('COMBINED DATA'!A5676,'ALL - prices'!$B$3:$B$219,0),MATCH('COMBINED DATA'!G5676,'ALL - prices'!$J$1:$DY$1,0))</f>
        <v>15.635999999999999</v>
      </c>
      <c r="I5676" s="14">
        <f t="shared" si="415"/>
        <v>1.4713857481979364</v>
      </c>
      <c r="J5676" s="15">
        <f>INDEX(MarketCap2!$E$2:$AR$224,MATCH(A5676,MarketCap2!$B$2:$B$224,0),MATCH(G5676,MarketCap2!$E$1:$AR$1,0))</f>
        <v>5427487232</v>
      </c>
      <c r="K5676">
        <f t="shared" si="417"/>
        <v>22.414742107249651</v>
      </c>
      <c r="L5676">
        <f>INDEX('PB2'!$D$2:$AQ$224,MATCH(A5676,'PB2'!$B$2:$B$224,0),MATCH(G5676,'PB2'!$D$1:$AQ$1,0))</f>
        <v>0.70894199609756503</v>
      </c>
      <c r="M5676" s="16">
        <f t="shared" si="418"/>
        <v>1.4105526340724488</v>
      </c>
      <c r="N5676" s="6">
        <f>INDEX('ROA2'!$D$2:$AQ$224,MATCH(A5676,'ROA2'!$B$2:$B$224,0),MATCH(G5676,'ROA2'!$D$1:$AQ$1,0))</f>
        <v>1.4725539684295601</v>
      </c>
      <c r="O5676" s="6">
        <v>15523.447808000001</v>
      </c>
      <c r="P5676" s="28">
        <v>2.268474615695934E-2</v>
      </c>
    </row>
    <row r="5677" spans="1:16" x14ac:dyDescent="0.3">
      <c r="A5677" t="s">
        <v>613</v>
      </c>
      <c r="B5677" t="e">
        <f>VLOOKUP(A5677,Sheet3!L:L,1,FALSE)</f>
        <v>#N/A</v>
      </c>
      <c r="C5677" t="str">
        <f>VLOOKUP(A5677,'ALL - prices'!B:C,2,FALSE)</f>
        <v>RioCan Real Estate Investment</v>
      </c>
      <c r="D5677" t="str">
        <f>VLOOKUP(A5677,'ALL - prices'!B:I,8,FALSE)</f>
        <v>Real Estate</v>
      </c>
      <c r="E5677">
        <v>2023</v>
      </c>
      <c r="F5677" t="s">
        <v>682</v>
      </c>
      <c r="G5677" t="str">
        <f t="shared" si="416"/>
        <v>2023-Q4</v>
      </c>
      <c r="H5677" s="4">
        <f>INDEX('ALL - prices'!$J$3:$DY$219,MATCH('COMBINED DATA'!A5677,'ALL - prices'!$B$3:$B$219,0),MATCH('COMBINED DATA'!G5677,'ALL - prices'!$J$1:$DY$1,0))</f>
        <v>16.363299999999999</v>
      </c>
      <c r="I5677" s="14">
        <f t="shared" si="415"/>
        <v>1.4585753400150439</v>
      </c>
      <c r="J5677" s="15">
        <f>INDEX(MarketCap2!$E$2:$AR$224,MATCH(A5677,MarketCap2!$B$2:$B$224,0),MATCH(G5677,MarketCap2!$E$1:$AR$1,0))</f>
        <v>5592684544</v>
      </c>
      <c r="K5677">
        <f t="shared" si="417"/>
        <v>22.444725249264227</v>
      </c>
      <c r="L5677">
        <f>INDEX('PB2'!$D$2:$AQ$224,MATCH(A5677,'PB2'!$B$2:$B$224,0),MATCH(G5677,'PB2'!$D$1:$AQ$1,0))</f>
        <v>0.75217097997665405</v>
      </c>
      <c r="M5677" s="16">
        <f t="shared" si="418"/>
        <v>1.3294849530502202</v>
      </c>
      <c r="N5677" s="6">
        <f>INDEX('ROA2'!$D$2:$AQ$224,MATCH(A5677,'ROA2'!$B$2:$B$224,0),MATCH(G5677,'ROA2'!$D$1:$AQ$1,0))</f>
        <v>0.99636197090148904</v>
      </c>
      <c r="O5677" s="6">
        <v>15086.40256</v>
      </c>
      <c r="P5677" s="28">
        <v>-2.8153877502314229E-2</v>
      </c>
    </row>
    <row r="5678" spans="1:16" x14ac:dyDescent="0.3">
      <c r="A5678" t="s">
        <v>613</v>
      </c>
      <c r="B5678" t="e">
        <f>VLOOKUP(A5678,Sheet3!L:L,1,FALSE)</f>
        <v>#N/A</v>
      </c>
      <c r="C5678" t="str">
        <f>VLOOKUP(A5678,'ALL - prices'!B:C,2,FALSE)</f>
        <v>RioCan Real Estate Investment</v>
      </c>
      <c r="D5678" t="str">
        <f>VLOOKUP(A5678,'ALL - prices'!B:I,8,FALSE)</f>
        <v>Real Estate</v>
      </c>
      <c r="E5678" s="18">
        <v>2024</v>
      </c>
      <c r="F5678" t="s">
        <v>679</v>
      </c>
      <c r="G5678" t="str">
        <f t="shared" si="416"/>
        <v>2024-Q1</v>
      </c>
      <c r="H5678" s="4">
        <f>INDEX('ALL - prices'!$J$3:$DY$219,MATCH('COMBINED DATA'!A5678,'ALL - prices'!$B$3:$B$219,0),MATCH('COMBINED DATA'!G5678,'ALL - prices'!$J$1:$DY$1,0))</f>
        <v>16.476400000000002</v>
      </c>
      <c r="I5678" s="14" t="s">
        <v>769</v>
      </c>
      <c r="J5678" s="15">
        <f>INDEX(MarketCap2!$E$2:$AR$224,MATCH(A5678,MarketCap2!$B$2:$B$224,0),MATCH(G5678,MarketCap2!$E$1:$AR$1,0))</f>
        <v>5547630592</v>
      </c>
      <c r="K5678">
        <f t="shared" si="417"/>
        <v>22.436636753187951</v>
      </c>
      <c r="L5678">
        <f>INDEX('PB2'!$D$2:$AQ$224,MATCH(A5678,'PB2'!$B$2:$B$224,0),MATCH(G5678,'PB2'!$D$1:$AQ$1,0))</f>
        <v>0.74217098951339699</v>
      </c>
      <c r="M5678" s="16">
        <f t="shared" si="418"/>
        <v>1.347398394884241</v>
      </c>
      <c r="N5678" s="6">
        <f>INDEX('ROA2'!$D$2:$AQ$224,MATCH(A5678,'ROA2'!$B$2:$B$224,0),MATCH(G5678,'ROA2'!$D$1:$AQ$1,0))</f>
        <v>0.25916299223899802</v>
      </c>
      <c r="O5678" s="6">
        <v>14842.28096</v>
      </c>
      <c r="P5678" s="28">
        <v>-1.6181564758669702E-2</v>
      </c>
    </row>
    <row r="5679" spans="1:16" x14ac:dyDescent="0.3">
      <c r="A5679" t="s">
        <v>613</v>
      </c>
      <c r="B5679" t="e">
        <f>VLOOKUP(A5679,Sheet3!L:L,1,FALSE)</f>
        <v>#N/A</v>
      </c>
      <c r="C5679" t="str">
        <f>VLOOKUP(A5679,'ALL - prices'!B:C,2,FALSE)</f>
        <v>RioCan Real Estate Investment</v>
      </c>
      <c r="D5679" t="str">
        <f>VLOOKUP(A5679,'ALL - prices'!B:I,8,FALSE)</f>
        <v>Real Estate</v>
      </c>
      <c r="E5679" s="18">
        <v>2024</v>
      </c>
      <c r="F5679" t="s">
        <v>680</v>
      </c>
      <c r="G5679" t="str">
        <f t="shared" si="416"/>
        <v>2024-Q2</v>
      </c>
      <c r="H5679" s="4">
        <f>INDEX('ALL - prices'!$J$3:$DY$219,MATCH('COMBINED DATA'!A5679,'ALL - prices'!$B$3:$B$219,0),MATCH('COMBINED DATA'!G5679,'ALL - prices'!$J$1:$DY$1,0))</f>
        <v>15.242599999999999</v>
      </c>
      <c r="I5679" s="14" t="s">
        <v>769</v>
      </c>
      <c r="J5679" s="15">
        <f>INDEX(MarketCap2!$E$2:$AR$224,MATCH(A5679,MarketCap2!$B$2:$B$224,0),MATCH(G5679,MarketCap2!$E$1:$AR$1,0))</f>
        <v>5049034752</v>
      </c>
      <c r="K5679">
        <f t="shared" si="417"/>
        <v>22.34246292374662</v>
      </c>
      <c r="L5679">
        <f>INDEX('PB2'!$D$2:$AQ$224,MATCH(A5679,'PB2'!$B$2:$B$224,0),MATCH(G5679,'PB2'!$D$1:$AQ$1,0))</f>
        <v>0.67177802324295</v>
      </c>
      <c r="M5679" s="16">
        <f t="shared" si="418"/>
        <v>1.4885869519407422</v>
      </c>
      <c r="N5679" s="6">
        <f>INDEX('ROA2'!$D$2:$AQ$224,MATCH(A5679,'ROA2'!$B$2:$B$224,0),MATCH(G5679,'ROA2'!$D$1:$AQ$1,0))</f>
        <v>0.32694199681281999</v>
      </c>
      <c r="O5679" s="6">
        <v>15036.668927999999</v>
      </c>
      <c r="P5679" s="28">
        <v>1.3096906636107708E-2</v>
      </c>
    </row>
    <row r="5680" spans="1:16" x14ac:dyDescent="0.3">
      <c r="A5680" t="s">
        <v>613</v>
      </c>
      <c r="B5680" t="e">
        <f>VLOOKUP(A5680,Sheet3!L:L,1,FALSE)</f>
        <v>#N/A</v>
      </c>
      <c r="C5680" t="str">
        <f>VLOOKUP(A5680,'ALL - prices'!B:C,2,FALSE)</f>
        <v>RioCan Real Estate Investment</v>
      </c>
      <c r="D5680" t="str">
        <f>VLOOKUP(A5680,'ALL - prices'!B:I,8,FALSE)</f>
        <v>Real Estate</v>
      </c>
      <c r="E5680" s="18">
        <v>2024</v>
      </c>
      <c r="F5680" t="s">
        <v>681</v>
      </c>
      <c r="G5680" t="str">
        <f t="shared" si="416"/>
        <v>2024-Q3</v>
      </c>
      <c r="H5680" s="4">
        <f>INDEX('ALL - prices'!$J$3:$DY$219,MATCH('COMBINED DATA'!A5680,'ALL - prices'!$B$3:$B$219,0),MATCH('COMBINED DATA'!G5680,'ALL - prices'!$J$1:$DY$1,0))</f>
        <v>18.751300000000001</v>
      </c>
      <c r="I5680" s="14" t="s">
        <v>769</v>
      </c>
      <c r="J5680" s="15">
        <f>INDEX(MarketCap2!$E$2:$AR$224,MATCH(A5680,MarketCap2!$B$2:$B$224,0),MATCH(G5680,MarketCap2!$E$1:$AR$1,0))</f>
        <v>6121316352</v>
      </c>
      <c r="K5680">
        <f t="shared" si="417"/>
        <v>22.535043000538145</v>
      </c>
      <c r="L5680">
        <f>INDEX('PB2'!$D$2:$AQ$224,MATCH(A5680,'PB2'!$B$2:$B$224,0),MATCH(G5680,'PB2'!$D$1:$AQ$1,0))</f>
        <v>0.81497299671173096</v>
      </c>
      <c r="M5680" s="16">
        <f t="shared" si="418"/>
        <v>1.2270345202047426</v>
      </c>
      <c r="N5680" s="6">
        <f>INDEX('ROA2'!$D$2:$AQ$224,MATCH(A5680,'ROA2'!$B$2:$B$224,0),MATCH(G5680,'ROA2'!$D$1:$AQ$1,0))</f>
        <v>0.38892900943756098</v>
      </c>
      <c r="O5680" s="6">
        <v>15222.529023999999</v>
      </c>
      <c r="P5680" s="28">
        <v>1.2360456753417478E-2</v>
      </c>
    </row>
    <row r="5681" spans="1:16" x14ac:dyDescent="0.3">
      <c r="A5681" t="s">
        <v>613</v>
      </c>
      <c r="B5681" t="e">
        <f>VLOOKUP(A5681,Sheet3!L:L,1,FALSE)</f>
        <v>#N/A</v>
      </c>
      <c r="C5681" t="str">
        <f>VLOOKUP(A5681,'ALL - prices'!B:C,2,FALSE)</f>
        <v>RioCan Real Estate Investment</v>
      </c>
      <c r="D5681" t="str">
        <f>VLOOKUP(A5681,'ALL - prices'!B:I,8,FALSE)</f>
        <v>Real Estate</v>
      </c>
      <c r="E5681" s="18">
        <v>2024</v>
      </c>
      <c r="F5681" t="s">
        <v>682</v>
      </c>
      <c r="G5681" t="str">
        <f t="shared" si="416"/>
        <v>2024-Q4</v>
      </c>
      <c r="H5681" s="4">
        <f>INDEX('ALL - prices'!$J$3:$DY$219,MATCH('COMBINED DATA'!A5681,'ALL - prices'!$B$3:$B$219,0),MATCH('COMBINED DATA'!G5681,'ALL - prices'!$J$1:$DY$1,0))</f>
        <v>17.0716</v>
      </c>
      <c r="I5681" s="14" t="s">
        <v>769</v>
      </c>
      <c r="J5681" s="15">
        <f>INDEX(MarketCap2!$E$2:$AR$224,MATCH(A5681,MarketCap2!$B$2:$B$224,0),MATCH(G5681,MarketCap2!$E$1:$AR$1,0))</f>
        <v>5490562560</v>
      </c>
      <c r="K5681">
        <f t="shared" si="417"/>
        <v>22.426296557163518</v>
      </c>
      <c r="L5681">
        <f>INDEX('PB2'!$D$2:$AQ$224,MATCH(A5681,'PB2'!$B$2:$B$224,0),MATCH(G5681,'PB2'!$D$1:$AQ$1,0))</f>
        <v>0.73099663202537601</v>
      </c>
      <c r="M5681" s="16">
        <f t="shared" si="418"/>
        <v>1.3679953589242881</v>
      </c>
      <c r="N5681" s="6">
        <f>INDEX('ROA2'!$D$2:$AQ$224,MATCH(A5681,'ROA2'!$B$2:$B$224,0),MATCH(G5681,'ROA2'!$D$1:$AQ$1,0))</f>
        <v>1.5156329870223999</v>
      </c>
      <c r="O5681" s="6">
        <v>15284.803583999999</v>
      </c>
      <c r="P5681" s="28">
        <v>4.0909470365809199E-3</v>
      </c>
    </row>
    <row r="5682" spans="1:16" x14ac:dyDescent="0.3">
      <c r="A5682" t="s">
        <v>614</v>
      </c>
      <c r="B5682" t="str">
        <f>VLOOKUP(A5682,Sheet3!L:L,1,FALSE)</f>
        <v>RUS CN EQUITY</v>
      </c>
      <c r="C5682" t="str">
        <f>VLOOKUP(A5682,'ALL - prices'!B:C,2,FALSE)</f>
        <v>Russel Metals Inc</v>
      </c>
      <c r="D5682" t="str">
        <f>VLOOKUP(A5682,'ALL - prices'!B:I,8,FALSE)</f>
        <v>Industrials</v>
      </c>
      <c r="E5682">
        <v>2015</v>
      </c>
      <c r="F5682" t="s">
        <v>679</v>
      </c>
      <c r="G5682" t="str">
        <f t="shared" si="416"/>
        <v>2015-Q1</v>
      </c>
      <c r="H5682" s="4">
        <f>INDEX('ALL - prices'!$J$3:$DY$219,MATCH('COMBINED DATA'!A5682,'ALL - prices'!$B$3:$B$219,0),MATCH('COMBINED DATA'!G5682,'ALL - prices'!$J$1:$DY$1,0))</f>
        <v>13.0862</v>
      </c>
      <c r="I5682" s="14">
        <f t="shared" ref="I5682:I5717" si="419">STDEV(H5683:H5686)</f>
        <v>1.4898368780954938</v>
      </c>
      <c r="J5682" s="6">
        <f>INDEX('market cap'!$B$3:$DQ$219,MATCH(A5682,'market cap'!$A$3:$A$219,0),MATCH(G5682,'market cap'!$B$1:$DQ$1,0))</f>
        <v>1482.6485</v>
      </c>
      <c r="K5682">
        <f t="shared" si="417"/>
        <v>7.301585294489402</v>
      </c>
      <c r="L5682">
        <f>INDEX('PB2'!$D$2:$AQ$224,MATCH(A5682,'PB2'!$B$2:$B$224,0),MATCH(G5682,'PB2'!$D$1:$AQ$1,0))</f>
        <v>1.4880690574646001</v>
      </c>
      <c r="M5682" s="16">
        <f t="shared" si="418"/>
        <v>0.67201182296191198</v>
      </c>
      <c r="N5682" s="6">
        <f>INDEX('ROA2'!$D$2:$AQ$224,MATCH(A5682,'ROA2'!$B$2:$B$224,0),MATCH(G5682,'ROA2'!$D$1:$AQ$1,0))</f>
        <v>6.3979687690734899</v>
      </c>
      <c r="O5682" s="6">
        <v>2042.8</v>
      </c>
      <c r="P5682" s="28">
        <v>1.138723401882214E-2</v>
      </c>
    </row>
    <row r="5683" spans="1:16" x14ac:dyDescent="0.3">
      <c r="A5683" t="s">
        <v>614</v>
      </c>
      <c r="B5683" t="str">
        <f>VLOOKUP(A5683,Sheet3!L:L,1,FALSE)</f>
        <v>RUS CN EQUITY</v>
      </c>
      <c r="C5683" t="str">
        <f>VLOOKUP(A5683,'ALL - prices'!B:C,2,FALSE)</f>
        <v>Russel Metals Inc</v>
      </c>
      <c r="D5683" t="str">
        <f>VLOOKUP(A5683,'ALL - prices'!B:I,8,FALSE)</f>
        <v>Industrials</v>
      </c>
      <c r="E5683">
        <v>2015</v>
      </c>
      <c r="F5683" t="s">
        <v>680</v>
      </c>
      <c r="G5683" t="str">
        <f t="shared" si="416"/>
        <v>2015-Q2</v>
      </c>
      <c r="H5683" s="4">
        <f>INDEX('ALL - prices'!$J$3:$DY$219,MATCH('COMBINED DATA'!A5683,'ALL - prices'!$B$3:$B$219,0),MATCH('COMBINED DATA'!G5683,'ALL - prices'!$J$1:$DY$1,0))</f>
        <v>12.555400000000001</v>
      </c>
      <c r="I5683" s="14">
        <f t="shared" si="419"/>
        <v>1.8376524753064709</v>
      </c>
      <c r="J5683" s="6">
        <f>INDEX('market cap'!$B$3:$DQ$219,MATCH(A5683,'market cap'!$A$3:$A$219,0),MATCH(G5683,'market cap'!$B$1:$DQ$1,0))</f>
        <v>1402.4780000000001</v>
      </c>
      <c r="K5683">
        <f t="shared" si="417"/>
        <v>7.245995950999311</v>
      </c>
      <c r="L5683">
        <f>INDEX('PB2'!$D$2:$AQ$224,MATCH(A5683,'PB2'!$B$2:$B$224,0),MATCH(G5683,'PB2'!$D$1:$AQ$1,0))</f>
        <v>1.4205189943313601</v>
      </c>
      <c r="M5683" s="16">
        <f t="shared" si="418"/>
        <v>0.70396805955467079</v>
      </c>
      <c r="N5683" s="6">
        <f>INDEX('ROA2'!$D$2:$AQ$224,MATCH(A5683,'ROA2'!$B$2:$B$224,0),MATCH(G5683,'ROA2'!$D$1:$AQ$1,0))</f>
        <v>5.8462891578674299</v>
      </c>
      <c r="O5683" s="6">
        <v>1981.7999359999999</v>
      </c>
      <c r="P5683" s="28">
        <v>-2.9861006461719242E-2</v>
      </c>
    </row>
    <row r="5684" spans="1:16" x14ac:dyDescent="0.3">
      <c r="A5684" t="s">
        <v>614</v>
      </c>
      <c r="B5684" t="str">
        <f>VLOOKUP(A5684,Sheet3!L:L,1,FALSE)</f>
        <v>RUS CN EQUITY</v>
      </c>
      <c r="C5684" t="str">
        <f>VLOOKUP(A5684,'ALL - prices'!B:C,2,FALSE)</f>
        <v>Russel Metals Inc</v>
      </c>
      <c r="D5684" t="str">
        <f>VLOOKUP(A5684,'ALL - prices'!B:I,8,FALSE)</f>
        <v>Industrials</v>
      </c>
      <c r="E5684">
        <v>2015</v>
      </c>
      <c r="F5684" t="s">
        <v>681</v>
      </c>
      <c r="G5684" t="str">
        <f t="shared" si="416"/>
        <v>2015-Q3</v>
      </c>
      <c r="H5684" s="4">
        <f>INDEX('ALL - prices'!$J$3:$DY$219,MATCH('COMBINED DATA'!A5684,'ALL - prices'!$B$3:$B$219,0),MATCH('COMBINED DATA'!G5684,'ALL - prices'!$J$1:$DY$1,0))</f>
        <v>12.1739</v>
      </c>
      <c r="I5684" s="14">
        <f t="shared" si="419"/>
        <v>1.9071685164137944</v>
      </c>
      <c r="J5684" s="6">
        <f>INDEX('market cap'!$B$3:$DQ$219,MATCH(A5684,'market cap'!$A$3:$A$219,0),MATCH(G5684,'market cap'!$B$1:$DQ$1,0))</f>
        <v>1333.3722</v>
      </c>
      <c r="K5684">
        <f t="shared" si="417"/>
        <v>7.195466501009065</v>
      </c>
      <c r="L5684">
        <f>INDEX('PB2'!$D$2:$AQ$224,MATCH(A5684,'PB2'!$B$2:$B$224,0),MATCH(G5684,'PB2'!$D$1:$AQ$1,0))</f>
        <v>1.32147896289825</v>
      </c>
      <c r="M5684" s="16">
        <f t="shared" si="418"/>
        <v>0.75672789963058773</v>
      </c>
      <c r="N5684" s="6">
        <f>INDEX('ROA2'!$D$2:$AQ$224,MATCH(A5684,'ROA2'!$B$2:$B$224,0),MATCH(G5684,'ROA2'!$D$1:$AQ$1,0))</f>
        <v>5.2034831047058097</v>
      </c>
      <c r="O5684" s="6">
        <v>1901.2</v>
      </c>
      <c r="P5684" s="28">
        <v>-4.0670066910326035E-2</v>
      </c>
    </row>
    <row r="5685" spans="1:16" x14ac:dyDescent="0.3">
      <c r="A5685" t="s">
        <v>614</v>
      </c>
      <c r="B5685" t="str">
        <f>VLOOKUP(A5685,Sheet3!L:L,1,FALSE)</f>
        <v>RUS CN EQUITY</v>
      </c>
      <c r="C5685" t="str">
        <f>VLOOKUP(A5685,'ALL - prices'!B:C,2,FALSE)</f>
        <v>Russel Metals Inc</v>
      </c>
      <c r="D5685" t="str">
        <f>VLOOKUP(A5685,'ALL - prices'!B:I,8,FALSE)</f>
        <v>Industrials</v>
      </c>
      <c r="E5685">
        <v>2015</v>
      </c>
      <c r="F5685" t="s">
        <v>682</v>
      </c>
      <c r="G5685" t="str">
        <f t="shared" si="416"/>
        <v>2015-Q4</v>
      </c>
      <c r="H5685" s="4">
        <f>INDEX('ALL - prices'!$J$3:$DY$219,MATCH('COMBINED DATA'!A5685,'ALL - prices'!$B$3:$B$219,0),MATCH('COMBINED DATA'!G5685,'ALL - prices'!$J$1:$DY$1,0))</f>
        <v>9.2373999999999992</v>
      </c>
      <c r="I5685" s="14">
        <f t="shared" si="419"/>
        <v>1.7615236934256493</v>
      </c>
      <c r="J5685" s="6">
        <f>INDEX('market cap'!$B$3:$DQ$219,MATCH(A5685,'market cap'!$A$3:$A$219,0),MATCH(G5685,'market cap'!$B$1:$DQ$1,0))</f>
        <v>991.56010000000003</v>
      </c>
      <c r="K5685">
        <f t="shared" si="417"/>
        <v>6.8992795613522722</v>
      </c>
      <c r="L5685">
        <f>INDEX('PB2'!$D$2:$AQ$224,MATCH(A5685,'PB2'!$B$2:$B$224,0),MATCH(G5685,'PB2'!$D$1:$AQ$1,0))</f>
        <v>1.1411670446395901</v>
      </c>
      <c r="M5685" s="16">
        <f t="shared" si="418"/>
        <v>0.87629589786815631</v>
      </c>
      <c r="N5685" s="6">
        <f>INDEX('ROA2'!$D$2:$AQ$224,MATCH(A5685,'ROA2'!$B$2:$B$224,0),MATCH(G5685,'ROA2'!$D$1:$AQ$1,0))</f>
        <v>4.0440330505371103</v>
      </c>
      <c r="O5685" s="6">
        <v>1877.299968</v>
      </c>
      <c r="P5685" s="28">
        <v>-1.2571024616031984E-2</v>
      </c>
    </row>
    <row r="5686" spans="1:16" x14ac:dyDescent="0.3">
      <c r="A5686" t="s">
        <v>614</v>
      </c>
      <c r="B5686" t="str">
        <f>VLOOKUP(A5686,Sheet3!L:L,1,FALSE)</f>
        <v>RUS CN EQUITY</v>
      </c>
      <c r="C5686" t="str">
        <f>VLOOKUP(A5686,'ALL - prices'!B:C,2,FALSE)</f>
        <v>Russel Metals Inc</v>
      </c>
      <c r="D5686" t="str">
        <f>VLOOKUP(A5686,'ALL - prices'!B:I,8,FALSE)</f>
        <v>Industrials</v>
      </c>
      <c r="E5686">
        <v>2016</v>
      </c>
      <c r="F5686" t="s">
        <v>679</v>
      </c>
      <c r="G5686" t="str">
        <f t="shared" si="416"/>
        <v>2016-Q1</v>
      </c>
      <c r="H5686" s="4">
        <f>INDEX('ALL - prices'!$J$3:$DY$219,MATCH('COMBINED DATA'!A5686,'ALL - prices'!$B$3:$B$219,0),MATCH('COMBINED DATA'!G5686,'ALL - prices'!$J$1:$DY$1,0))</f>
        <v>11.6195</v>
      </c>
      <c r="I5686" s="14">
        <f t="shared" si="419"/>
        <v>1.6911932067330444</v>
      </c>
      <c r="J5686" s="6">
        <f>INDEX('market cap'!$B$3:$DQ$219,MATCH(A5686,'market cap'!$A$3:$A$219,0),MATCH(G5686,'market cap'!$B$1:$DQ$1,0))</f>
        <v>1220.4766</v>
      </c>
      <c r="K5686">
        <f t="shared" si="417"/>
        <v>7.1069967171789212</v>
      </c>
      <c r="L5686">
        <f>INDEX('PB2'!$D$2:$AQ$224,MATCH(A5686,'PB2'!$B$2:$B$224,0),MATCH(G5686,'PB2'!$D$1:$AQ$1,0))</f>
        <v>1.49038505554199</v>
      </c>
      <c r="M5686" s="16">
        <f t="shared" si="418"/>
        <v>0.67096754377769996</v>
      </c>
      <c r="N5686" s="6">
        <f>INDEX('ROA2'!$D$2:$AQ$224,MATCH(A5686,'ROA2'!$B$2:$B$224,0),MATCH(G5686,'ROA2'!$D$1:$AQ$1,0))</f>
        <v>-4.8002629280090297</v>
      </c>
      <c r="O5686" s="6">
        <v>1607.0000640000001</v>
      </c>
      <c r="P5686" s="28">
        <v>-0.1439833317037589</v>
      </c>
    </row>
    <row r="5687" spans="1:16" x14ac:dyDescent="0.3">
      <c r="A5687" t="s">
        <v>614</v>
      </c>
      <c r="B5687" t="str">
        <f>VLOOKUP(A5687,Sheet3!L:L,1,FALSE)</f>
        <v>RUS CN EQUITY</v>
      </c>
      <c r="C5687" t="str">
        <f>VLOOKUP(A5687,'ALL - prices'!B:C,2,FALSE)</f>
        <v>Russel Metals Inc</v>
      </c>
      <c r="D5687" t="str">
        <f>VLOOKUP(A5687,'ALL - prices'!B:I,8,FALSE)</f>
        <v>Industrials</v>
      </c>
      <c r="E5687">
        <v>2016</v>
      </c>
      <c r="F5687" t="s">
        <v>680</v>
      </c>
      <c r="G5687" t="str">
        <f t="shared" si="416"/>
        <v>2016-Q2</v>
      </c>
      <c r="H5687" s="4">
        <f>INDEX('ALL - prices'!$J$3:$DY$219,MATCH('COMBINED DATA'!A5687,'ALL - prices'!$B$3:$B$219,0),MATCH('COMBINED DATA'!G5687,'ALL - prices'!$J$1:$DY$1,0))</f>
        <v>13.6592</v>
      </c>
      <c r="I5687" s="14">
        <f t="shared" si="419"/>
        <v>1.7510041642821224</v>
      </c>
      <c r="J5687" s="6">
        <f>INDEX('market cap'!$B$3:$DQ$219,MATCH(A5687,'market cap'!$A$3:$A$219,0),MATCH(G5687,'market cap'!$B$1:$DQ$1,0))</f>
        <v>1411.7546</v>
      </c>
      <c r="K5687">
        <f t="shared" si="417"/>
        <v>7.2525886069149124</v>
      </c>
      <c r="L5687">
        <f>INDEX('PB2'!$D$2:$AQ$224,MATCH(A5687,'PB2'!$B$2:$B$224,0),MATCH(G5687,'PB2'!$D$1:$AQ$1,0))</f>
        <v>1.7500649690628101</v>
      </c>
      <c r="M5687" s="16">
        <f t="shared" si="418"/>
        <v>0.57140735782827379</v>
      </c>
      <c r="N5687" s="6">
        <f>INDEX('ROA2'!$D$2:$AQ$224,MATCH(A5687,'ROA2'!$B$2:$B$224,0),MATCH(G5687,'ROA2'!$D$1:$AQ$1,0))</f>
        <v>-5.5795211791992196</v>
      </c>
      <c r="O5687" s="6">
        <v>1541.7999359999999</v>
      </c>
      <c r="P5687" s="28">
        <v>-4.0572573368609505E-2</v>
      </c>
    </row>
    <row r="5688" spans="1:16" x14ac:dyDescent="0.3">
      <c r="A5688" t="s">
        <v>614</v>
      </c>
      <c r="B5688" t="str">
        <f>VLOOKUP(A5688,Sheet3!L:L,1,FALSE)</f>
        <v>RUS CN EQUITY</v>
      </c>
      <c r="C5688" t="str">
        <f>VLOOKUP(A5688,'ALL - prices'!B:C,2,FALSE)</f>
        <v>Russel Metals Inc</v>
      </c>
      <c r="D5688" t="str">
        <f>VLOOKUP(A5688,'ALL - prices'!B:I,8,FALSE)</f>
        <v>Industrials</v>
      </c>
      <c r="E5688">
        <v>2016</v>
      </c>
      <c r="F5688" t="s">
        <v>681</v>
      </c>
      <c r="G5688" t="str">
        <f t="shared" si="416"/>
        <v>2016-Q3</v>
      </c>
      <c r="H5688" s="4">
        <f>INDEX('ALL - prices'!$J$3:$DY$219,MATCH('COMBINED DATA'!A5688,'ALL - prices'!$B$3:$B$219,0),MATCH('COMBINED DATA'!G5688,'ALL - prices'!$J$1:$DY$1,0))</f>
        <v>12.725300000000001</v>
      </c>
      <c r="I5688" s="14">
        <f t="shared" si="419"/>
        <v>0.8482432881156986</v>
      </c>
      <c r="J5688" s="6">
        <f>INDEX('market cap'!$B$3:$DQ$219,MATCH(A5688,'market cap'!$A$3:$A$219,0),MATCH(G5688,'market cap'!$B$1:$DQ$1,0))</f>
        <v>1292.6895999999999</v>
      </c>
      <c r="K5688">
        <f t="shared" si="417"/>
        <v>7.1644802880807772</v>
      </c>
      <c r="L5688">
        <f>INDEX('PB2'!$D$2:$AQ$224,MATCH(A5688,'PB2'!$B$2:$B$224,0),MATCH(G5688,'PB2'!$D$1:$AQ$1,0))</f>
        <v>1.60423099994659</v>
      </c>
      <c r="M5688" s="16">
        <f t="shared" si="418"/>
        <v>0.62335162456858972</v>
      </c>
      <c r="N5688" s="6">
        <f>INDEX('ROA2'!$D$2:$AQ$224,MATCH(A5688,'ROA2'!$B$2:$B$224,0),MATCH(G5688,'ROA2'!$D$1:$AQ$1,0))</f>
        <v>-5.6653800010681197</v>
      </c>
      <c r="O5688" s="6">
        <v>1568.9999359999999</v>
      </c>
      <c r="P5688" s="28">
        <v>1.7641718205389813E-2</v>
      </c>
    </row>
    <row r="5689" spans="1:16" x14ac:dyDescent="0.3">
      <c r="A5689" t="s">
        <v>614</v>
      </c>
      <c r="B5689" t="str">
        <f>VLOOKUP(A5689,Sheet3!L:L,1,FALSE)</f>
        <v>RUS CN EQUITY</v>
      </c>
      <c r="C5689" t="str">
        <f>VLOOKUP(A5689,'ALL - prices'!B:C,2,FALSE)</f>
        <v>Russel Metals Inc</v>
      </c>
      <c r="D5689" t="str">
        <f>VLOOKUP(A5689,'ALL - prices'!B:I,8,FALSE)</f>
        <v>Industrials</v>
      </c>
      <c r="E5689">
        <v>2016</v>
      </c>
      <c r="F5689" t="s">
        <v>682</v>
      </c>
      <c r="G5689" t="str">
        <f t="shared" si="416"/>
        <v>2016-Q4</v>
      </c>
      <c r="H5689" s="4">
        <f>INDEX('ALL - prices'!$J$3:$DY$219,MATCH('COMBINED DATA'!A5689,'ALL - prices'!$B$3:$B$219,0),MATCH('COMBINED DATA'!G5689,'ALL - prices'!$J$1:$DY$1,0))</f>
        <v>15.7715</v>
      </c>
      <c r="I5689" s="14">
        <f t="shared" si="419"/>
        <v>1.279823467969964</v>
      </c>
      <c r="J5689" s="6">
        <f>INDEX('market cap'!$B$3:$DQ$219,MATCH(A5689,'market cap'!$A$3:$A$219,0),MATCH(G5689,'market cap'!$B$1:$DQ$1,0))</f>
        <v>1578.6328000000001</v>
      </c>
      <c r="K5689">
        <f t="shared" si="417"/>
        <v>7.3643144349629166</v>
      </c>
      <c r="L5689">
        <f>INDEX('PB2'!$D$2:$AQ$224,MATCH(A5689,'PB2'!$B$2:$B$224,0),MATCH(G5689,'PB2'!$D$1:$AQ$1,0))</f>
        <v>1.9134780168533301</v>
      </c>
      <c r="M5689" s="16">
        <f t="shared" si="418"/>
        <v>0.5226085647142561</v>
      </c>
      <c r="N5689" s="6">
        <f>INDEX('ROA2'!$D$2:$AQ$224,MATCH(A5689,'ROA2'!$B$2:$B$224,0),MATCH(G5689,'ROA2'!$D$1:$AQ$1,0))</f>
        <v>-5.5445542335510298</v>
      </c>
      <c r="O5689" s="6">
        <v>1556.700032</v>
      </c>
      <c r="P5689" s="28">
        <v>-7.8393272796156259E-3</v>
      </c>
    </row>
    <row r="5690" spans="1:16" x14ac:dyDescent="0.3">
      <c r="A5690" t="s">
        <v>614</v>
      </c>
      <c r="B5690" t="str">
        <f>VLOOKUP(A5690,Sheet3!L:L,1,FALSE)</f>
        <v>RUS CN EQUITY</v>
      </c>
      <c r="C5690" t="str">
        <f>VLOOKUP(A5690,'ALL - prices'!B:C,2,FALSE)</f>
        <v>Russel Metals Inc</v>
      </c>
      <c r="D5690" t="str">
        <f>VLOOKUP(A5690,'ALL - prices'!B:I,8,FALSE)</f>
        <v>Industrials</v>
      </c>
      <c r="E5690">
        <v>2017</v>
      </c>
      <c r="F5690" t="s">
        <v>679</v>
      </c>
      <c r="G5690" t="str">
        <f t="shared" si="416"/>
        <v>2017-Q1</v>
      </c>
      <c r="H5690" s="4">
        <f>INDEX('ALL - prices'!$J$3:$DY$219,MATCH('COMBINED DATA'!A5690,'ALL - prices'!$B$3:$B$219,0),MATCH('COMBINED DATA'!G5690,'ALL - prices'!$J$1:$DY$1,0))</f>
        <v>16.2759</v>
      </c>
      <c r="I5690" s="14">
        <f t="shared" si="419"/>
        <v>1.1137300342392966</v>
      </c>
      <c r="J5690" s="6">
        <f>INDEX('market cap'!$B$3:$DQ$219,MATCH(A5690,'market cap'!$A$3:$A$219,0),MATCH(G5690,'market cap'!$B$1:$DQ$1,0))</f>
        <v>1607.4113</v>
      </c>
      <c r="K5690">
        <f t="shared" si="417"/>
        <v>7.3823802757402213</v>
      </c>
      <c r="L5690">
        <f>INDEX('PB2'!$D$2:$AQ$224,MATCH(A5690,'PB2'!$B$2:$B$224,0),MATCH(G5690,'PB2'!$D$1:$AQ$1,0))</f>
        <v>1.9364479780197099</v>
      </c>
      <c r="M5690" s="16">
        <f t="shared" si="418"/>
        <v>0.51640943177964449</v>
      </c>
      <c r="N5690" s="6">
        <f>INDEX('ROA2'!$D$2:$AQ$224,MATCH(A5690,'ROA2'!$B$2:$B$224,0),MATCH(G5690,'ROA2'!$D$1:$AQ$1,0))</f>
        <v>4.0314559936523402</v>
      </c>
      <c r="O5690" s="6">
        <v>1508.4999680000001</v>
      </c>
      <c r="P5690" s="28">
        <v>-3.0962974888664924E-2</v>
      </c>
    </row>
    <row r="5691" spans="1:16" x14ac:dyDescent="0.3">
      <c r="A5691" t="s">
        <v>614</v>
      </c>
      <c r="B5691" t="str">
        <f>VLOOKUP(A5691,Sheet3!L:L,1,FALSE)</f>
        <v>RUS CN EQUITY</v>
      </c>
      <c r="C5691" t="str">
        <f>VLOOKUP(A5691,'ALL - prices'!B:C,2,FALSE)</f>
        <v>Russel Metals Inc</v>
      </c>
      <c r="D5691" t="str">
        <f>VLOOKUP(A5691,'ALL - prices'!B:I,8,FALSE)</f>
        <v>Industrials</v>
      </c>
      <c r="E5691">
        <v>2017</v>
      </c>
      <c r="F5691" t="s">
        <v>680</v>
      </c>
      <c r="G5691" t="str">
        <f t="shared" si="416"/>
        <v>2017-Q2</v>
      </c>
      <c r="H5691" s="4">
        <f>INDEX('ALL - prices'!$J$3:$DY$219,MATCH('COMBINED DATA'!A5691,'ALL - prices'!$B$3:$B$219,0),MATCH('COMBINED DATA'!G5691,'ALL - prices'!$J$1:$DY$1,0))</f>
        <v>16.481100000000001</v>
      </c>
      <c r="I5691" s="14">
        <f t="shared" si="419"/>
        <v>0.57238743871612019</v>
      </c>
      <c r="J5691" s="6">
        <f>INDEX('market cap'!$B$3:$DQ$219,MATCH(A5691,'market cap'!$A$3:$A$219,0),MATCH(G5691,'market cap'!$B$1:$DQ$1,0))</f>
        <v>1604.1253999999999</v>
      </c>
      <c r="K5691">
        <f t="shared" si="417"/>
        <v>7.3803339649217197</v>
      </c>
      <c r="L5691">
        <f>INDEX('PB2'!$D$2:$AQ$224,MATCH(A5691,'PB2'!$B$2:$B$224,0),MATCH(G5691,'PB2'!$D$1:$AQ$1,0))</f>
        <v>1.9567279815673799</v>
      </c>
      <c r="M5691" s="16">
        <f t="shared" si="418"/>
        <v>0.51105723913600865</v>
      </c>
      <c r="N5691" s="6">
        <f>INDEX('ROA2'!$D$2:$AQ$224,MATCH(A5691,'ROA2'!$B$2:$B$224,0),MATCH(G5691,'ROA2'!$D$1:$AQ$1,0))</f>
        <v>5.3659768104553196</v>
      </c>
      <c r="O5691" s="6">
        <v>1611.399936</v>
      </c>
      <c r="P5691" s="28">
        <v>6.8213437310460673E-2</v>
      </c>
    </row>
    <row r="5692" spans="1:16" x14ac:dyDescent="0.3">
      <c r="A5692" t="s">
        <v>614</v>
      </c>
      <c r="B5692" t="str">
        <f>VLOOKUP(A5692,Sheet3!L:L,1,FALSE)</f>
        <v>RUS CN EQUITY</v>
      </c>
      <c r="C5692" t="str">
        <f>VLOOKUP(A5692,'ALL - prices'!B:C,2,FALSE)</f>
        <v>Russel Metals Inc</v>
      </c>
      <c r="D5692" t="str">
        <f>VLOOKUP(A5692,'ALL - prices'!B:I,8,FALSE)</f>
        <v>Industrials</v>
      </c>
      <c r="E5692">
        <v>2017</v>
      </c>
      <c r="F5692" t="s">
        <v>681</v>
      </c>
      <c r="G5692" t="str">
        <f t="shared" si="416"/>
        <v>2017-Q3</v>
      </c>
      <c r="H5692" s="4">
        <f>INDEX('ALL - prices'!$J$3:$DY$219,MATCH('COMBINED DATA'!A5692,'ALL - prices'!$B$3:$B$219,0),MATCH('COMBINED DATA'!G5692,'ALL - prices'!$J$1:$DY$1,0))</f>
        <v>17.764399999999998</v>
      </c>
      <c r="I5692" s="14">
        <f t="shared" si="419"/>
        <v>0.46392730033918023</v>
      </c>
      <c r="J5692" s="6">
        <f>INDEX('market cap'!$B$3:$DQ$219,MATCH(A5692,'market cap'!$A$3:$A$219,0),MATCH(G5692,'market cap'!$B$1:$DQ$1,0))</f>
        <v>1704.2286999999999</v>
      </c>
      <c r="K5692">
        <f t="shared" si="417"/>
        <v>7.4408679119984429</v>
      </c>
      <c r="L5692">
        <f>INDEX('PB2'!$D$2:$AQ$224,MATCH(A5692,'PB2'!$B$2:$B$224,0),MATCH(G5692,'PB2'!$D$1:$AQ$1,0))</f>
        <v>2.07858109474182</v>
      </c>
      <c r="M5692" s="16">
        <f t="shared" si="418"/>
        <v>0.48109741906615855</v>
      </c>
      <c r="N5692" s="6">
        <f>INDEX('ROA2'!$D$2:$AQ$224,MATCH(A5692,'ROA2'!$B$2:$B$224,0),MATCH(G5692,'ROA2'!$D$1:$AQ$1,0))</f>
        <v>6.2268118858337402</v>
      </c>
      <c r="O5692" s="6">
        <v>1665.4000639999999</v>
      </c>
      <c r="P5692" s="28">
        <v>3.3511313233662625E-2</v>
      </c>
    </row>
    <row r="5693" spans="1:16" x14ac:dyDescent="0.3">
      <c r="A5693" t="s">
        <v>614</v>
      </c>
      <c r="B5693" t="str">
        <f>VLOOKUP(A5693,Sheet3!L:L,1,FALSE)</f>
        <v>RUS CN EQUITY</v>
      </c>
      <c r="C5693" t="str">
        <f>VLOOKUP(A5693,'ALL - prices'!B:C,2,FALSE)</f>
        <v>Russel Metals Inc</v>
      </c>
      <c r="D5693" t="str">
        <f>VLOOKUP(A5693,'ALL - prices'!B:I,8,FALSE)</f>
        <v>Industrials</v>
      </c>
      <c r="E5693">
        <v>2017</v>
      </c>
      <c r="F5693" t="s">
        <v>682</v>
      </c>
      <c r="G5693" t="str">
        <f t="shared" si="416"/>
        <v>2017-Q4</v>
      </c>
      <c r="H5693" s="4">
        <f>INDEX('ALL - prices'!$J$3:$DY$219,MATCH('COMBINED DATA'!A5693,'ALL - prices'!$B$3:$B$219,0),MATCH('COMBINED DATA'!G5693,'ALL - prices'!$J$1:$DY$1,0))</f>
        <v>19.0351</v>
      </c>
      <c r="I5693" s="14">
        <f t="shared" si="419"/>
        <v>1.7868367886202328</v>
      </c>
      <c r="J5693" s="6">
        <f>INDEX('market cap'!$B$3:$DQ$219,MATCH(A5693,'market cap'!$A$3:$A$219,0),MATCH(G5693,'market cap'!$B$1:$DQ$1,0))</f>
        <v>1802.6561999999999</v>
      </c>
      <c r="K5693">
        <f t="shared" si="417"/>
        <v>7.4970165228248167</v>
      </c>
      <c r="L5693">
        <f>INDEX('PB2'!$D$2:$AQ$224,MATCH(A5693,'PB2'!$B$2:$B$224,0),MATCH(G5693,'PB2'!$D$1:$AQ$1,0))</f>
        <v>2.1835229396820099</v>
      </c>
      <c r="M5693" s="16">
        <f t="shared" si="418"/>
        <v>0.45797549539169563</v>
      </c>
      <c r="N5693" s="6">
        <f>INDEX('ROA2'!$D$2:$AQ$224,MATCH(A5693,'ROA2'!$B$2:$B$224,0),MATCH(G5693,'ROA2'!$D$1:$AQ$1,0))</f>
        <v>7.0674538612365696</v>
      </c>
      <c r="O5693" s="6">
        <v>1796.700032</v>
      </c>
      <c r="P5693" s="28">
        <v>7.8839896093579137E-2</v>
      </c>
    </row>
    <row r="5694" spans="1:16" x14ac:dyDescent="0.3">
      <c r="A5694" t="s">
        <v>614</v>
      </c>
      <c r="B5694" t="str">
        <f>VLOOKUP(A5694,Sheet3!L:L,1,FALSE)</f>
        <v>RUS CN EQUITY</v>
      </c>
      <c r="C5694" t="str">
        <f>VLOOKUP(A5694,'ALL - prices'!B:C,2,FALSE)</f>
        <v>Russel Metals Inc</v>
      </c>
      <c r="D5694" t="str">
        <f>VLOOKUP(A5694,'ALL - prices'!B:I,8,FALSE)</f>
        <v>Industrials</v>
      </c>
      <c r="E5694">
        <v>2018</v>
      </c>
      <c r="F5694" t="s">
        <v>679</v>
      </c>
      <c r="G5694" t="str">
        <f t="shared" si="416"/>
        <v>2018-Q1</v>
      </c>
      <c r="H5694" s="4">
        <f>INDEX('ALL - prices'!$J$3:$DY$219,MATCH('COMBINED DATA'!A5694,'ALL - prices'!$B$3:$B$219,0),MATCH('COMBINED DATA'!G5694,'ALL - prices'!$J$1:$DY$1,0))</f>
        <v>18.543099999999999</v>
      </c>
      <c r="I5694" s="14">
        <f t="shared" si="419"/>
        <v>1.6176710254766469</v>
      </c>
      <c r="J5694" s="6">
        <f>INDEX('market cap'!$B$3:$DQ$219,MATCH(A5694,'market cap'!$A$3:$A$219,0),MATCH(G5694,'market cap'!$B$1:$DQ$1,0))</f>
        <v>1736.6388999999999</v>
      </c>
      <c r="K5694">
        <f t="shared" si="417"/>
        <v>7.4597068574678005</v>
      </c>
      <c r="L5694">
        <f>INDEX('PB2'!$D$2:$AQ$224,MATCH(A5694,'PB2'!$B$2:$B$224,0),MATCH(G5694,'PB2'!$D$1:$AQ$1,0))</f>
        <v>2.0236918926239</v>
      </c>
      <c r="M5694" s="16">
        <f t="shared" si="418"/>
        <v>0.49414636864676537</v>
      </c>
      <c r="N5694" s="6">
        <f>INDEX('ROA2'!$D$2:$AQ$224,MATCH(A5694,'ROA2'!$B$2:$B$224,0),MATCH(G5694,'ROA2'!$D$1:$AQ$1,0))</f>
        <v>7.5774269104003897</v>
      </c>
      <c r="O5694" s="6">
        <v>1759.1000320000001</v>
      </c>
      <c r="P5694" s="28">
        <v>-2.0927255151292783E-2</v>
      </c>
    </row>
    <row r="5695" spans="1:16" x14ac:dyDescent="0.3">
      <c r="A5695" t="s">
        <v>614</v>
      </c>
      <c r="B5695" t="str">
        <f>VLOOKUP(A5695,Sheet3!L:L,1,FALSE)</f>
        <v>RUS CN EQUITY</v>
      </c>
      <c r="C5695" t="str">
        <f>VLOOKUP(A5695,'ALL - prices'!B:C,2,FALSE)</f>
        <v>Russel Metals Inc</v>
      </c>
      <c r="D5695" t="str">
        <f>VLOOKUP(A5695,'ALL - prices'!B:I,8,FALSE)</f>
        <v>Industrials</v>
      </c>
      <c r="E5695">
        <v>2018</v>
      </c>
      <c r="F5695" t="s">
        <v>680</v>
      </c>
      <c r="G5695" t="str">
        <f t="shared" si="416"/>
        <v>2018-Q2</v>
      </c>
      <c r="H5695" s="4">
        <f>INDEX('ALL - prices'!$J$3:$DY$219,MATCH('COMBINED DATA'!A5695,'ALL - prices'!$B$3:$B$219,0),MATCH('COMBINED DATA'!G5695,'ALL - prices'!$J$1:$DY$1,0))</f>
        <v>17.983000000000001</v>
      </c>
      <c r="I5695" s="14">
        <f t="shared" si="419"/>
        <v>1.4659114525327464</v>
      </c>
      <c r="J5695" s="6">
        <f>INDEX('market cap'!$B$3:$DQ$219,MATCH(A5695,'market cap'!$A$3:$A$219,0),MATCH(G5695,'market cap'!$B$1:$DQ$1,0))</f>
        <v>1665.0169000000001</v>
      </c>
      <c r="K5695">
        <f t="shared" si="417"/>
        <v>7.4175905525131816</v>
      </c>
      <c r="L5695">
        <f>INDEX('PB2'!$D$2:$AQ$224,MATCH(A5695,'PB2'!$B$2:$B$224,0),MATCH(G5695,'PB2'!$D$1:$AQ$1,0))</f>
        <v>1.81641101837158</v>
      </c>
      <c r="M5695" s="16">
        <f t="shared" si="418"/>
        <v>0.55053618915861025</v>
      </c>
      <c r="N5695" s="6">
        <f>INDEX('ROA2'!$D$2:$AQ$224,MATCH(A5695,'ROA2'!$B$2:$B$224,0),MATCH(G5695,'ROA2'!$D$1:$AQ$1,0))</f>
        <v>7.5065050125122097</v>
      </c>
      <c r="O5695" s="6">
        <v>1924.199936</v>
      </c>
      <c r="P5695" s="28">
        <v>9.3854755839149415E-2</v>
      </c>
    </row>
    <row r="5696" spans="1:16" x14ac:dyDescent="0.3">
      <c r="A5696" t="s">
        <v>614</v>
      </c>
      <c r="B5696" t="str">
        <f>VLOOKUP(A5696,Sheet3!L:L,1,FALSE)</f>
        <v>RUS CN EQUITY</v>
      </c>
      <c r="C5696" t="str">
        <f>VLOOKUP(A5696,'ALL - prices'!B:C,2,FALSE)</f>
        <v>Russel Metals Inc</v>
      </c>
      <c r="D5696" t="str">
        <f>VLOOKUP(A5696,'ALL - prices'!B:I,8,FALSE)</f>
        <v>Industrials</v>
      </c>
      <c r="E5696">
        <v>2018</v>
      </c>
      <c r="F5696" t="s">
        <v>681</v>
      </c>
      <c r="G5696" t="str">
        <f t="shared" si="416"/>
        <v>2018-Q3</v>
      </c>
      <c r="H5696" s="4">
        <f>INDEX('ALL - prices'!$J$3:$DY$219,MATCH('COMBINED DATA'!A5696,'ALL - prices'!$B$3:$B$219,0),MATCH('COMBINED DATA'!G5696,'ALL - prices'!$J$1:$DY$1,0))</f>
        <v>18.171199999999999</v>
      </c>
      <c r="I5696" s="14">
        <f t="shared" si="419"/>
        <v>0.73740300322596186</v>
      </c>
      <c r="J5696" s="6">
        <f>INDEX('market cap'!$B$3:$DQ$219,MATCH(A5696,'market cap'!$A$3:$A$219,0),MATCH(G5696,'market cap'!$B$1:$DQ$1,0))</f>
        <v>1663.7452000000001</v>
      </c>
      <c r="K5696">
        <f t="shared" si="417"/>
        <v>7.4168264846563243</v>
      </c>
      <c r="L5696">
        <f>INDEX('PB2'!$D$2:$AQ$224,MATCH(A5696,'PB2'!$B$2:$B$224,0),MATCH(G5696,'PB2'!$D$1:$AQ$1,0))</f>
        <v>1.73642194271088</v>
      </c>
      <c r="M5696" s="16">
        <f t="shared" si="418"/>
        <v>0.5758968919955092</v>
      </c>
      <c r="N5696" s="6">
        <f>INDEX('ROA2'!$D$2:$AQ$224,MATCH(A5696,'ROA2'!$B$2:$B$224,0),MATCH(G5696,'ROA2'!$D$1:$AQ$1,0))</f>
        <v>8.9331760406494105</v>
      </c>
      <c r="O5696" s="6">
        <v>2057.7999359999999</v>
      </c>
      <c r="P5696" s="28">
        <v>6.9431454341343415E-2</v>
      </c>
    </row>
    <row r="5697" spans="1:16" x14ac:dyDescent="0.3">
      <c r="A5697" t="s">
        <v>614</v>
      </c>
      <c r="B5697" t="str">
        <f>VLOOKUP(A5697,Sheet3!L:L,1,FALSE)</f>
        <v>RUS CN EQUITY</v>
      </c>
      <c r="C5697" t="str">
        <f>VLOOKUP(A5697,'ALL - prices'!B:C,2,FALSE)</f>
        <v>Russel Metals Inc</v>
      </c>
      <c r="D5697" t="str">
        <f>VLOOKUP(A5697,'ALL - prices'!B:I,8,FALSE)</f>
        <v>Industrials</v>
      </c>
      <c r="E5697">
        <v>2018</v>
      </c>
      <c r="F5697" t="s">
        <v>682</v>
      </c>
      <c r="G5697" t="str">
        <f t="shared" si="416"/>
        <v>2018-Q4</v>
      </c>
      <c r="H5697" s="4">
        <f>INDEX('ALL - prices'!$J$3:$DY$219,MATCH('COMBINED DATA'!A5697,'ALL - prices'!$B$3:$B$219,0),MATCH('COMBINED DATA'!G5697,'ALL - prices'!$J$1:$DY$1,0))</f>
        <v>14.6892</v>
      </c>
      <c r="I5697" s="14">
        <f t="shared" si="419"/>
        <v>0.52273368857064051</v>
      </c>
      <c r="J5697" s="6">
        <f>INDEX('market cap'!$B$3:$DQ$219,MATCH(A5697,'market cap'!$A$3:$A$219,0),MATCH(G5697,'market cap'!$B$1:$DQ$1,0))</f>
        <v>1324.7401</v>
      </c>
      <c r="K5697">
        <f t="shared" si="417"/>
        <v>7.1889715682368136</v>
      </c>
      <c r="L5697">
        <f>INDEX('PB2'!$D$2:$AQ$224,MATCH(A5697,'PB2'!$B$2:$B$224,0),MATCH(G5697,'PB2'!$D$1:$AQ$1,0))</f>
        <v>1.3182799816131601</v>
      </c>
      <c r="M5697" s="16">
        <f t="shared" si="418"/>
        <v>0.75856420028188132</v>
      </c>
      <c r="N5697" s="6">
        <f>INDEX('ROA2'!$D$2:$AQ$224,MATCH(A5697,'ROA2'!$B$2:$B$224,0),MATCH(G5697,'ROA2'!$D$1:$AQ$1,0))</f>
        <v>10.1991062164307</v>
      </c>
      <c r="O5697" s="6">
        <v>2140.8999680000002</v>
      </c>
      <c r="P5697" s="28">
        <v>4.0382950036208128E-2</v>
      </c>
    </row>
    <row r="5698" spans="1:16" x14ac:dyDescent="0.3">
      <c r="A5698" t="s">
        <v>614</v>
      </c>
      <c r="B5698" t="str">
        <f>VLOOKUP(A5698,Sheet3!L:L,1,FALSE)</f>
        <v>RUS CN EQUITY</v>
      </c>
      <c r="C5698" t="str">
        <f>VLOOKUP(A5698,'ALL - prices'!B:C,2,FALSE)</f>
        <v>Russel Metals Inc</v>
      </c>
      <c r="D5698" t="str">
        <f>VLOOKUP(A5698,'ALL - prices'!B:I,8,FALSE)</f>
        <v>Industrials</v>
      </c>
      <c r="E5698">
        <v>2019</v>
      </c>
      <c r="F5698" t="s">
        <v>679</v>
      </c>
      <c r="G5698" t="str">
        <f t="shared" si="416"/>
        <v>2019-Q1</v>
      </c>
      <c r="H5698" s="4">
        <f>INDEX('ALL - prices'!$J$3:$DY$219,MATCH('COMBINED DATA'!A5698,'ALL - prices'!$B$3:$B$219,0),MATCH('COMBINED DATA'!G5698,'ALL - prices'!$J$1:$DY$1,0))</f>
        <v>16.456600000000002</v>
      </c>
      <c r="I5698" s="14">
        <f t="shared" si="419"/>
        <v>3.0136331307355051</v>
      </c>
      <c r="J5698" s="6">
        <f>INDEX('market cap'!$B$3:$DQ$219,MATCH(A5698,'market cap'!$A$3:$A$219,0),MATCH(G5698,'market cap'!$B$1:$DQ$1,0))</f>
        <v>1461.4340999999999</v>
      </c>
      <c r="K5698">
        <f t="shared" si="417"/>
        <v>7.2871734928744054</v>
      </c>
      <c r="L5698">
        <f>INDEX('PB2'!$D$2:$AQ$224,MATCH(A5698,'PB2'!$B$2:$B$224,0),MATCH(G5698,'PB2'!$D$1:$AQ$1,0))</f>
        <v>1.4796340465545601</v>
      </c>
      <c r="M5698" s="16">
        <f t="shared" si="418"/>
        <v>0.67584278851150781</v>
      </c>
      <c r="N5698" s="6">
        <f>INDEX('ROA2'!$D$2:$AQ$224,MATCH(A5698,'ROA2'!$B$2:$B$224,0),MATCH(G5698,'ROA2'!$D$1:$AQ$1,0))</f>
        <v>11.2610883712769</v>
      </c>
      <c r="O5698" s="6">
        <v>2130.4</v>
      </c>
      <c r="P5698" s="28">
        <v>-4.9044645508631631E-3</v>
      </c>
    </row>
    <row r="5699" spans="1:16" x14ac:dyDescent="0.3">
      <c r="A5699" t="s">
        <v>614</v>
      </c>
      <c r="B5699" t="str">
        <f>VLOOKUP(A5699,Sheet3!L:L,1,FALSE)</f>
        <v>RUS CN EQUITY</v>
      </c>
      <c r="C5699" t="str">
        <f>VLOOKUP(A5699,'ALL - prices'!B:C,2,FALSE)</f>
        <v>Russel Metals Inc</v>
      </c>
      <c r="D5699" t="str">
        <f>VLOOKUP(A5699,'ALL - prices'!B:I,8,FALSE)</f>
        <v>Industrials</v>
      </c>
      <c r="E5699">
        <v>2019</v>
      </c>
      <c r="F5699" t="s">
        <v>680</v>
      </c>
      <c r="G5699" t="str">
        <f t="shared" si="416"/>
        <v>2019-Q2</v>
      </c>
      <c r="H5699" s="4">
        <f>INDEX('ALL - prices'!$J$3:$DY$219,MATCH('COMBINED DATA'!A5699,'ALL - prices'!$B$3:$B$219,0),MATCH('COMBINED DATA'!G5699,'ALL - prices'!$J$1:$DY$1,0))</f>
        <v>15.7234</v>
      </c>
      <c r="I5699" s="14">
        <f t="shared" si="419"/>
        <v>2.941689986498691</v>
      </c>
      <c r="J5699" s="6">
        <f>INDEX('market cap'!$B$3:$DQ$219,MATCH(A5699,'market cap'!$A$3:$A$219,0),MATCH(G5699,'market cap'!$B$1:$DQ$1,0))</f>
        <v>1372.6176</v>
      </c>
      <c r="K5699">
        <f t="shared" si="417"/>
        <v>7.224474852773211</v>
      </c>
      <c r="L5699">
        <f>INDEX('PB2'!$D$2:$AQ$224,MATCH(A5699,'PB2'!$B$2:$B$224,0),MATCH(G5699,'PB2'!$D$1:$AQ$1,0))</f>
        <v>1.4003440141677901</v>
      </c>
      <c r="M5699" s="16">
        <f t="shared" si="418"/>
        <v>0.71411023997148992</v>
      </c>
      <c r="N5699" s="6">
        <f>INDEX('ROA2'!$D$2:$AQ$224,MATCH(A5699,'ROA2'!$B$2:$B$224,0),MATCH(G5699,'ROA2'!$D$1:$AQ$1,0))</f>
        <v>10.418586730956999</v>
      </c>
      <c r="O5699" s="6">
        <v>2199.1999999999998</v>
      </c>
      <c r="P5699" s="28">
        <v>3.2294404806608959E-2</v>
      </c>
    </row>
    <row r="5700" spans="1:16" x14ac:dyDescent="0.3">
      <c r="A5700" t="s">
        <v>614</v>
      </c>
      <c r="B5700" t="str">
        <f>VLOOKUP(A5700,Sheet3!L:L,1,FALSE)</f>
        <v>RUS CN EQUITY</v>
      </c>
      <c r="C5700" t="str">
        <f>VLOOKUP(A5700,'ALL - prices'!B:C,2,FALSE)</f>
        <v>Russel Metals Inc</v>
      </c>
      <c r="D5700" t="str">
        <f>VLOOKUP(A5700,'ALL - prices'!B:I,8,FALSE)</f>
        <v>Industrials</v>
      </c>
      <c r="E5700">
        <v>2019</v>
      </c>
      <c r="F5700" t="s">
        <v>681</v>
      </c>
      <c r="G5700" t="str">
        <f t="shared" si="416"/>
        <v>2019-Q3</v>
      </c>
      <c r="H5700" s="4">
        <f>INDEX('ALL - prices'!$J$3:$DY$219,MATCH('COMBINED DATA'!A5700,'ALL - prices'!$B$3:$B$219,0),MATCH('COMBINED DATA'!G5700,'ALL - prices'!$J$1:$DY$1,0))</f>
        <v>15.353899999999999</v>
      </c>
      <c r="I5700" s="14">
        <f t="shared" si="419"/>
        <v>2.7608443986094793</v>
      </c>
      <c r="J5700" s="6">
        <f>INDEX('market cap'!$B$3:$DQ$219,MATCH(A5700,'market cap'!$A$3:$A$219,0),MATCH(G5700,'market cap'!$B$1:$DQ$1,0))</f>
        <v>1314.8559</v>
      </c>
      <c r="K5700">
        <f t="shared" si="417"/>
        <v>7.1814823568582966</v>
      </c>
      <c r="L5700">
        <f>INDEX('PB2'!$D$2:$AQ$224,MATCH(A5700,'PB2'!$B$2:$B$224,0),MATCH(G5700,'PB2'!$D$1:$AQ$1,0))</f>
        <v>1.3382929563522299</v>
      </c>
      <c r="M5700" s="16">
        <f t="shared" si="418"/>
        <v>0.74722055081698169</v>
      </c>
      <c r="N5700" s="6">
        <f>INDEX('ROA2'!$D$2:$AQ$224,MATCH(A5700,'ROA2'!$B$2:$B$224,0),MATCH(G5700,'ROA2'!$D$1:$AQ$1,0))</f>
        <v>8.6014814376831108</v>
      </c>
      <c r="O5700" s="6">
        <v>2115.900032</v>
      </c>
      <c r="P5700" s="28">
        <v>-3.7877395416515011E-2</v>
      </c>
    </row>
    <row r="5701" spans="1:16" x14ac:dyDescent="0.3">
      <c r="A5701" t="s">
        <v>614</v>
      </c>
      <c r="B5701" t="str">
        <f>VLOOKUP(A5701,Sheet3!L:L,1,FALSE)</f>
        <v>RUS CN EQUITY</v>
      </c>
      <c r="C5701" t="str">
        <f>VLOOKUP(A5701,'ALL - prices'!B:C,2,FALSE)</f>
        <v>Russel Metals Inc</v>
      </c>
      <c r="D5701" t="str">
        <f>VLOOKUP(A5701,'ALL - prices'!B:I,8,FALSE)</f>
        <v>Industrials</v>
      </c>
      <c r="E5701">
        <v>2019</v>
      </c>
      <c r="F5701" t="s">
        <v>682</v>
      </c>
      <c r="G5701" t="str">
        <f t="shared" si="416"/>
        <v>2019-Q4</v>
      </c>
      <c r="H5701" s="4">
        <f>INDEX('ALL - prices'!$J$3:$DY$219,MATCH('COMBINED DATA'!A5701,'ALL - prices'!$B$3:$B$219,0),MATCH('COMBINED DATA'!G5701,'ALL - prices'!$J$1:$DY$1,0))</f>
        <v>16.3476</v>
      </c>
      <c r="I5701" s="14">
        <f t="shared" si="419"/>
        <v>3.507168975113693</v>
      </c>
      <c r="J5701" s="6">
        <f>INDEX('market cap'!$B$3:$DQ$219,MATCH(A5701,'market cap'!$A$3:$A$219,0),MATCH(G5701,'market cap'!$B$1:$DQ$1,0))</f>
        <v>1378.3849</v>
      </c>
      <c r="K5701">
        <f t="shared" si="417"/>
        <v>7.2286677304235942</v>
      </c>
      <c r="L5701">
        <f>INDEX('PB2'!$D$2:$AQ$224,MATCH(A5701,'PB2'!$B$2:$B$224,0),MATCH(G5701,'PB2'!$D$1:$AQ$1,0))</f>
        <v>1.4592260122299201</v>
      </c>
      <c r="M5701" s="16">
        <f t="shared" si="418"/>
        <v>0.68529480122948694</v>
      </c>
      <c r="N5701" s="6">
        <f>INDEX('ROA2'!$D$2:$AQ$224,MATCH(A5701,'ROA2'!$B$2:$B$224,0),MATCH(G5701,'ROA2'!$D$1:$AQ$1,0))</f>
        <v>6.1388111114501998</v>
      </c>
      <c r="O5701" s="6">
        <v>2074.8999680000002</v>
      </c>
      <c r="P5701" s="28">
        <v>-1.9377127170438949E-2</v>
      </c>
    </row>
    <row r="5702" spans="1:16" x14ac:dyDescent="0.3">
      <c r="A5702" t="s">
        <v>614</v>
      </c>
      <c r="B5702" t="str">
        <f>VLOOKUP(A5702,Sheet3!L:L,1,FALSE)</f>
        <v>RUS CN EQUITY</v>
      </c>
      <c r="C5702" t="str">
        <f>VLOOKUP(A5702,'ALL - prices'!B:C,2,FALSE)</f>
        <v>Russel Metals Inc</v>
      </c>
      <c r="D5702" t="str">
        <f>VLOOKUP(A5702,'ALL - prices'!B:I,8,FALSE)</f>
        <v>Industrials</v>
      </c>
      <c r="E5702">
        <v>2020</v>
      </c>
      <c r="F5702" t="s">
        <v>679</v>
      </c>
      <c r="G5702" t="str">
        <f t="shared" si="416"/>
        <v>2020-Q1</v>
      </c>
      <c r="H5702" s="4">
        <f>INDEX('ALL - prices'!$J$3:$DY$219,MATCH('COMBINED DATA'!A5702,'ALL - prices'!$B$3:$B$219,0),MATCH('COMBINED DATA'!G5702,'ALL - prices'!$J$1:$DY$1,0))</f>
        <v>9.8370999999999995</v>
      </c>
      <c r="I5702" s="14">
        <f t="shared" si="419"/>
        <v>3.5675935161767818</v>
      </c>
      <c r="J5702" s="6">
        <f>INDEX('market cap'!$B$3:$DQ$219,MATCH(A5702,'market cap'!$A$3:$A$219,0),MATCH(G5702,'market cap'!$B$1:$DQ$1,0))</f>
        <v>813.85019999999997</v>
      </c>
      <c r="K5702">
        <f t="shared" si="417"/>
        <v>6.7017763195830078</v>
      </c>
      <c r="L5702">
        <f>INDEX('PB2'!$D$2:$AQ$224,MATCH(A5702,'PB2'!$B$2:$B$224,0),MATCH(G5702,'PB2'!$D$1:$AQ$1,0))</f>
        <v>0.83044397830963101</v>
      </c>
      <c r="M5702" s="16">
        <f t="shared" si="418"/>
        <v>1.2041751474139175</v>
      </c>
      <c r="N5702" s="6">
        <f>INDEX('ROA2'!$D$2:$AQ$224,MATCH(A5702,'ROA2'!$B$2:$B$224,0),MATCH(G5702,'ROA2'!$D$1:$AQ$1,0))</f>
        <v>3.77777194976807</v>
      </c>
      <c r="O5702" s="6">
        <v>1924.8999679999999</v>
      </c>
      <c r="P5702" s="28">
        <v>-7.2292641724114301E-2</v>
      </c>
    </row>
    <row r="5703" spans="1:16" x14ac:dyDescent="0.3">
      <c r="A5703" t="s">
        <v>614</v>
      </c>
      <c r="B5703" t="str">
        <f>VLOOKUP(A5703,Sheet3!L:L,1,FALSE)</f>
        <v>RUS CN EQUITY</v>
      </c>
      <c r="C5703" t="str">
        <f>VLOOKUP(A5703,'ALL - prices'!B:C,2,FALSE)</f>
        <v>Russel Metals Inc</v>
      </c>
      <c r="D5703" t="str">
        <f>VLOOKUP(A5703,'ALL - prices'!B:I,8,FALSE)</f>
        <v>Industrials</v>
      </c>
      <c r="E5703">
        <v>2020</v>
      </c>
      <c r="F5703" t="s">
        <v>680</v>
      </c>
      <c r="G5703" t="str">
        <f t="shared" si="416"/>
        <v>2020-Q2</v>
      </c>
      <c r="H5703" s="4">
        <f>INDEX('ALL - prices'!$J$3:$DY$219,MATCH('COMBINED DATA'!A5703,'ALL - prices'!$B$3:$B$219,0),MATCH('COMBINED DATA'!G5703,'ALL - prices'!$J$1:$DY$1,0))</f>
        <v>12.5008</v>
      </c>
      <c r="I5703" s="14">
        <f t="shared" si="419"/>
        <v>5.7010568116066604</v>
      </c>
      <c r="J5703" s="6">
        <f>INDEX('market cap'!$B$3:$DQ$219,MATCH(A5703,'market cap'!$A$3:$A$219,0),MATCH(G5703,'market cap'!$B$1:$DQ$1,0))</f>
        <v>1008.453</v>
      </c>
      <c r="K5703">
        <f t="shared" si="417"/>
        <v>6.9161727524411427</v>
      </c>
      <c r="L5703">
        <f>INDEX('PB2'!$D$2:$AQ$224,MATCH(A5703,'PB2'!$B$2:$B$224,0),MATCH(G5703,'PB2'!$D$1:$AQ$1,0))</f>
        <v>1.08339500427246</v>
      </c>
      <c r="M5703" s="16">
        <f t="shared" si="418"/>
        <v>0.92302437804901738</v>
      </c>
      <c r="N5703" s="6">
        <f>INDEX('ROA2'!$D$2:$AQ$224,MATCH(A5703,'ROA2'!$B$2:$B$224,0),MATCH(G5703,'ROA2'!$D$1:$AQ$1,0))</f>
        <v>2.5084919929504399</v>
      </c>
      <c r="O5703" s="6">
        <v>2010.4999680000001</v>
      </c>
      <c r="P5703" s="28">
        <v>4.4469843328502845E-2</v>
      </c>
    </row>
    <row r="5704" spans="1:16" x14ac:dyDescent="0.3">
      <c r="A5704" t="s">
        <v>614</v>
      </c>
      <c r="B5704" t="str">
        <f>VLOOKUP(A5704,Sheet3!L:L,1,FALSE)</f>
        <v>RUS CN EQUITY</v>
      </c>
      <c r="C5704" t="str">
        <f>VLOOKUP(A5704,'ALL - prices'!B:C,2,FALSE)</f>
        <v>Russel Metals Inc</v>
      </c>
      <c r="D5704" t="str">
        <f>VLOOKUP(A5704,'ALL - prices'!B:I,8,FALSE)</f>
        <v>Industrials</v>
      </c>
      <c r="E5704">
        <v>2020</v>
      </c>
      <c r="F5704" t="s">
        <v>681</v>
      </c>
      <c r="G5704" t="str">
        <f t="shared" si="416"/>
        <v>2020-Q3</v>
      </c>
      <c r="H5704" s="4">
        <f>INDEX('ALL - prices'!$J$3:$DY$219,MATCH('COMBINED DATA'!A5704,'ALL - prices'!$B$3:$B$219,0),MATCH('COMBINED DATA'!G5704,'ALL - prices'!$J$1:$DY$1,0))</f>
        <v>14.280900000000001</v>
      </c>
      <c r="I5704" s="14">
        <f t="shared" si="419"/>
        <v>4.4248139217937679</v>
      </c>
      <c r="J5704" s="6">
        <f>INDEX('market cap'!$B$3:$DQ$219,MATCH(A5704,'market cap'!$A$3:$A$219,0),MATCH(G5704,'market cap'!$B$1:$DQ$1,0))</f>
        <v>1129.9011</v>
      </c>
      <c r="K5704">
        <f t="shared" si="417"/>
        <v>7.0298853857522081</v>
      </c>
      <c r="L5704">
        <f>INDEX('PB2'!$D$2:$AQ$224,MATCH(A5704,'PB2'!$B$2:$B$224,0),MATCH(G5704,'PB2'!$D$1:$AQ$1,0))</f>
        <v>1.2315000295639</v>
      </c>
      <c r="M5704" s="16">
        <f t="shared" si="418"/>
        <v>0.81201784489937934</v>
      </c>
      <c r="N5704" s="6">
        <f>INDEX('ROA2'!$D$2:$AQ$224,MATCH(A5704,'ROA2'!$B$2:$B$224,0),MATCH(G5704,'ROA2'!$D$1:$AQ$1,0))</f>
        <v>1.3501169681549099</v>
      </c>
      <c r="O5704" s="6">
        <v>1824.4999680000001</v>
      </c>
      <c r="P5704" s="28">
        <v>-9.2514301397889895E-2</v>
      </c>
    </row>
    <row r="5705" spans="1:16" x14ac:dyDescent="0.3">
      <c r="A5705" t="s">
        <v>614</v>
      </c>
      <c r="B5705" t="str">
        <f>VLOOKUP(A5705,Sheet3!L:L,1,FALSE)</f>
        <v>RUS CN EQUITY</v>
      </c>
      <c r="C5705" t="str">
        <f>VLOOKUP(A5705,'ALL - prices'!B:C,2,FALSE)</f>
        <v>Russel Metals Inc</v>
      </c>
      <c r="D5705" t="str">
        <f>VLOOKUP(A5705,'ALL - prices'!B:I,8,FALSE)</f>
        <v>Industrials</v>
      </c>
      <c r="E5705">
        <v>2020</v>
      </c>
      <c r="F5705" t="s">
        <v>682</v>
      </c>
      <c r="G5705" t="str">
        <f t="shared" si="416"/>
        <v>2020-Q4</v>
      </c>
      <c r="H5705" s="4">
        <f>INDEX('ALL - prices'!$J$3:$DY$219,MATCH('COMBINED DATA'!A5705,'ALL - prices'!$B$3:$B$219,0),MATCH('COMBINED DATA'!G5705,'ALL - prices'!$J$1:$DY$1,0))</f>
        <v>18.194800000000001</v>
      </c>
      <c r="I5705" s="14">
        <f t="shared" si="419"/>
        <v>3.6517207756526835</v>
      </c>
      <c r="J5705" s="6">
        <f>INDEX('market cap'!$B$3:$DQ$219,MATCH(A5705,'market cap'!$A$3:$A$219,0),MATCH(G5705,'market cap'!$B$1:$DQ$1,0))</f>
        <v>1413.4645</v>
      </c>
      <c r="K5705">
        <f t="shared" si="417"/>
        <v>7.2537990618554007</v>
      </c>
      <c r="L5705">
        <f>INDEX('PB2'!$D$2:$AQ$224,MATCH(A5705,'PB2'!$B$2:$B$224,0),MATCH(G5705,'PB2'!$D$1:$AQ$1,0))</f>
        <v>1.63753402233124</v>
      </c>
      <c r="M5705" s="16">
        <f t="shared" si="418"/>
        <v>0.61067433492244116</v>
      </c>
      <c r="N5705" s="6">
        <f>INDEX('ROA2'!$D$2:$AQ$224,MATCH(A5705,'ROA2'!$B$2:$B$224,0),MATCH(G5705,'ROA2'!$D$1:$AQ$1,0))</f>
        <v>1.3824880123138401</v>
      </c>
      <c r="O5705" s="6">
        <v>1787.6999679999999</v>
      </c>
      <c r="P5705" s="28">
        <v>-2.0169909918025374E-2</v>
      </c>
    </row>
    <row r="5706" spans="1:16" x14ac:dyDescent="0.3">
      <c r="A5706" t="s">
        <v>614</v>
      </c>
      <c r="B5706" t="str">
        <f>VLOOKUP(A5706,Sheet3!L:L,1,FALSE)</f>
        <v>RUS CN EQUITY</v>
      </c>
      <c r="C5706" t="str">
        <f>VLOOKUP(A5706,'ALL - prices'!B:C,2,FALSE)</f>
        <v>Russel Metals Inc</v>
      </c>
      <c r="D5706" t="str">
        <f>VLOOKUP(A5706,'ALL - prices'!B:I,8,FALSE)</f>
        <v>Industrials</v>
      </c>
      <c r="E5706">
        <v>2021</v>
      </c>
      <c r="F5706" t="s">
        <v>679</v>
      </c>
      <c r="G5706" t="str">
        <f t="shared" si="416"/>
        <v>2021-Q1</v>
      </c>
      <c r="H5706" s="4">
        <f>INDEX('ALL - prices'!$J$3:$DY$219,MATCH('COMBINED DATA'!A5706,'ALL - prices'!$B$3:$B$219,0),MATCH('COMBINED DATA'!G5706,'ALL - prices'!$J$1:$DY$1,0))</f>
        <v>20.310500000000001</v>
      </c>
      <c r="I5706" s="14">
        <f t="shared" si="419"/>
        <v>1.4363864974302694</v>
      </c>
      <c r="J5706" s="6">
        <f>INDEX('market cap'!$B$3:$DQ$219,MATCH(A5706,'market cap'!$A$3:$A$219,0),MATCH(G5706,'market cap'!$B$1:$DQ$1,0))</f>
        <v>1556.7630999999999</v>
      </c>
      <c r="K5706">
        <f t="shared" si="417"/>
        <v>7.3503640086842346</v>
      </c>
      <c r="L5706">
        <f>INDEX('PB2'!$D$2:$AQ$224,MATCH(A5706,'PB2'!$B$2:$B$224,0),MATCH(G5706,'PB2'!$D$1:$AQ$1,0))</f>
        <v>1.6708840131759599</v>
      </c>
      <c r="M5706" s="16">
        <f t="shared" si="418"/>
        <v>0.59848558733842561</v>
      </c>
      <c r="N5706" s="6">
        <f>INDEX('ROA2'!$D$2:$AQ$224,MATCH(A5706,'ROA2'!$B$2:$B$224,0),MATCH(G5706,'ROA2'!$D$1:$AQ$1,0))</f>
        <v>1.3915710449218801</v>
      </c>
      <c r="O5706" s="6">
        <v>1596.3000320000001</v>
      </c>
      <c r="P5706" s="28">
        <v>-0.10706490989879562</v>
      </c>
    </row>
    <row r="5707" spans="1:16" x14ac:dyDescent="0.3">
      <c r="A5707" t="s">
        <v>614</v>
      </c>
      <c r="B5707" t="str">
        <f>VLOOKUP(A5707,Sheet3!L:L,1,FALSE)</f>
        <v>RUS CN EQUITY</v>
      </c>
      <c r="C5707" t="str">
        <f>VLOOKUP(A5707,'ALL - prices'!B:C,2,FALSE)</f>
        <v>Russel Metals Inc</v>
      </c>
      <c r="D5707" t="str">
        <f>VLOOKUP(A5707,'ALL - prices'!B:I,8,FALSE)</f>
        <v>Industrials</v>
      </c>
      <c r="E5707">
        <v>2021</v>
      </c>
      <c r="F5707" t="s">
        <v>680</v>
      </c>
      <c r="G5707" t="str">
        <f t="shared" si="416"/>
        <v>2021-Q2</v>
      </c>
      <c r="H5707" s="4">
        <f>INDEX('ALL - prices'!$J$3:$DY$219,MATCH('COMBINED DATA'!A5707,'ALL - prices'!$B$3:$B$219,0),MATCH('COMBINED DATA'!G5707,'ALL - prices'!$J$1:$DY$1,0))</f>
        <v>27.844899999999999</v>
      </c>
      <c r="I5707" s="14">
        <f t="shared" si="419"/>
        <v>2.7862753106372442</v>
      </c>
      <c r="J5707" s="6">
        <f>INDEX('market cap'!$B$3:$DQ$219,MATCH(A5707,'market cap'!$A$3:$A$219,0),MATCH(G5707,'market cap'!$B$1:$DQ$1,0))</f>
        <v>2121.1282999999999</v>
      </c>
      <c r="K5707">
        <f t="shared" si="417"/>
        <v>7.6597034430699633</v>
      </c>
      <c r="L5707">
        <f>INDEX('PB2'!$D$2:$AQ$224,MATCH(A5707,'PB2'!$B$2:$B$224,0),MATCH(G5707,'PB2'!$D$1:$AQ$1,0))</f>
        <v>2.0626540184021001</v>
      </c>
      <c r="M5707" s="16">
        <f t="shared" si="418"/>
        <v>0.48481228120588132</v>
      </c>
      <c r="N5707" s="6">
        <f>INDEX('ROA2'!$D$2:$AQ$224,MATCH(A5707,'ROA2'!$B$2:$B$224,0),MATCH(G5707,'ROA2'!$D$1:$AQ$1,0))</f>
        <v>4.9737119674682599</v>
      </c>
      <c r="O5707" s="6">
        <v>1793.5000319999999</v>
      </c>
      <c r="P5707" s="28">
        <v>0.12353567377489084</v>
      </c>
    </row>
    <row r="5708" spans="1:16" x14ac:dyDescent="0.3">
      <c r="A5708" t="s">
        <v>614</v>
      </c>
      <c r="B5708" t="str">
        <f>VLOOKUP(A5708,Sheet3!L:L,1,FALSE)</f>
        <v>RUS CN EQUITY</v>
      </c>
      <c r="C5708" t="str">
        <f>VLOOKUP(A5708,'ALL - prices'!B:C,2,FALSE)</f>
        <v>Russel Metals Inc</v>
      </c>
      <c r="D5708" t="str">
        <f>VLOOKUP(A5708,'ALL - prices'!B:I,8,FALSE)</f>
        <v>Industrials</v>
      </c>
      <c r="E5708">
        <v>2021</v>
      </c>
      <c r="F5708" t="s">
        <v>681</v>
      </c>
      <c r="G5708" t="str">
        <f t="shared" si="416"/>
        <v>2021-Q3</v>
      </c>
      <c r="H5708" s="4">
        <f>INDEX('ALL - prices'!$J$3:$DY$219,MATCH('COMBINED DATA'!A5708,'ALL - prices'!$B$3:$B$219,0),MATCH('COMBINED DATA'!G5708,'ALL - prices'!$J$1:$DY$1,0))</f>
        <v>25.232500000000002</v>
      </c>
      <c r="I5708" s="14">
        <f t="shared" si="419"/>
        <v>3.350045024946207</v>
      </c>
      <c r="J5708" s="6">
        <f>INDEX('market cap'!$B$3:$DQ$219,MATCH(A5708,'market cap'!$A$3:$A$219,0),MATCH(G5708,'market cap'!$B$1:$DQ$1,0))</f>
        <v>1912.5402999999999</v>
      </c>
      <c r="K5708">
        <f t="shared" si="417"/>
        <v>7.5561876373741068</v>
      </c>
      <c r="L5708">
        <f>INDEX('PB2'!$D$2:$AQ$224,MATCH(A5708,'PB2'!$B$2:$B$224,0),MATCH(G5708,'PB2'!$D$1:$AQ$1,0))</f>
        <v>1.64110195636749</v>
      </c>
      <c r="M5708" s="16">
        <f t="shared" si="418"/>
        <v>0.60934666253975944</v>
      </c>
      <c r="N5708" s="6">
        <f>INDEX('ROA2'!$D$2:$AQ$224,MATCH(A5708,'ROA2'!$B$2:$B$224,0),MATCH(G5708,'ROA2'!$D$1:$AQ$1,0))</f>
        <v>10.9012699127197</v>
      </c>
      <c r="O5708" s="6">
        <v>1987.900032</v>
      </c>
      <c r="P5708" s="28">
        <v>0.10839141150347083</v>
      </c>
    </row>
    <row r="5709" spans="1:16" x14ac:dyDescent="0.3">
      <c r="A5709" t="s">
        <v>614</v>
      </c>
      <c r="B5709" t="str">
        <f>VLOOKUP(A5709,Sheet3!L:L,1,FALSE)</f>
        <v>RUS CN EQUITY</v>
      </c>
      <c r="C5709" t="str">
        <f>VLOOKUP(A5709,'ALL - prices'!B:C,2,FALSE)</f>
        <v>Russel Metals Inc</v>
      </c>
      <c r="D5709" t="str">
        <f>VLOOKUP(A5709,'ALL - prices'!B:I,8,FALSE)</f>
        <v>Industrials</v>
      </c>
      <c r="E5709">
        <v>2021</v>
      </c>
      <c r="F5709" t="s">
        <v>682</v>
      </c>
      <c r="G5709" t="str">
        <f t="shared" si="416"/>
        <v>2021-Q4</v>
      </c>
      <c r="H5709" s="4">
        <f>INDEX('ALL - prices'!$J$3:$DY$219,MATCH('COMBINED DATA'!A5709,'ALL - prices'!$B$3:$B$219,0),MATCH('COMBINED DATA'!G5709,'ALL - prices'!$J$1:$DY$1,0))</f>
        <v>28.2455</v>
      </c>
      <c r="I5709" s="14">
        <f t="shared" si="419"/>
        <v>2.7703501588246935</v>
      </c>
      <c r="J5709" s="6">
        <f>INDEX('market cap'!$B$3:$DQ$219,MATCH(A5709,'market cap'!$A$3:$A$219,0),MATCH(G5709,'market cap'!$B$1:$DQ$1,0))</f>
        <v>2122.0436</v>
      </c>
      <c r="K5709">
        <f t="shared" si="417"/>
        <v>7.660134865616949</v>
      </c>
      <c r="L5709">
        <f>INDEX('PB2'!$D$2:$AQ$224,MATCH(A5709,'PB2'!$B$2:$B$224,0),MATCH(G5709,'PB2'!$D$1:$AQ$1,0))</f>
        <v>1.6999599933624301</v>
      </c>
      <c r="M5709" s="16">
        <f t="shared" si="418"/>
        <v>0.58824913757061625</v>
      </c>
      <c r="N5709" s="6">
        <f>INDEX('ROA2'!$D$2:$AQ$224,MATCH(A5709,'ROA2'!$B$2:$B$224,0),MATCH(G5709,'ROA2'!$D$1:$AQ$1,0))</f>
        <v>16.044757843017599</v>
      </c>
      <c r="O5709" s="6">
        <v>2216.1000960000001</v>
      </c>
      <c r="P5709" s="28">
        <v>0.11479453711282002</v>
      </c>
    </row>
    <row r="5710" spans="1:16" x14ac:dyDescent="0.3">
      <c r="A5710" t="s">
        <v>614</v>
      </c>
      <c r="B5710" t="str">
        <f>VLOOKUP(A5710,Sheet3!L:L,1,FALSE)</f>
        <v>RUS CN EQUITY</v>
      </c>
      <c r="C5710" t="str">
        <f>VLOOKUP(A5710,'ALL - prices'!B:C,2,FALSE)</f>
        <v>Russel Metals Inc</v>
      </c>
      <c r="D5710" t="str">
        <f>VLOOKUP(A5710,'ALL - prices'!B:I,8,FALSE)</f>
        <v>Industrials</v>
      </c>
      <c r="E5710">
        <v>2022</v>
      </c>
      <c r="F5710" t="s">
        <v>679</v>
      </c>
      <c r="G5710" t="str">
        <f t="shared" si="416"/>
        <v>2022-Q1</v>
      </c>
      <c r="H5710" s="4">
        <f>INDEX('ALL - prices'!$J$3:$DY$219,MATCH('COMBINED DATA'!A5710,'ALL - prices'!$B$3:$B$219,0),MATCH('COMBINED DATA'!G5710,'ALL - prices'!$J$1:$DY$1,0))</f>
        <v>28.1629</v>
      </c>
      <c r="I5710" s="14">
        <f t="shared" si="419"/>
        <v>3.8876535059724628</v>
      </c>
      <c r="J5710" s="6">
        <f>INDEX('market cap'!$B$3:$DQ$219,MATCH(A5710,'market cap'!$A$3:$A$219,0),MATCH(G5710,'market cap'!$B$1:$DQ$1,0))</f>
        <v>2089.8793000000001</v>
      </c>
      <c r="K5710">
        <f t="shared" si="417"/>
        <v>7.6448615920950198</v>
      </c>
      <c r="L5710">
        <f>INDEX('PB2'!$D$2:$AQ$224,MATCH(A5710,'PB2'!$B$2:$B$224,0),MATCH(G5710,'PB2'!$D$1:$AQ$1,0))</f>
        <v>1.58088898658752</v>
      </c>
      <c r="M5710" s="16">
        <f t="shared" si="418"/>
        <v>0.63255548522643767</v>
      </c>
      <c r="N5710" s="6">
        <f>INDEX('ROA2'!$D$2:$AQ$224,MATCH(A5710,'ROA2'!$B$2:$B$224,0),MATCH(G5710,'ROA2'!$D$1:$AQ$1,0))</f>
        <v>22.1028957366943</v>
      </c>
      <c r="O5710" s="6">
        <v>2314.5000960000002</v>
      </c>
      <c r="P5710" s="28">
        <v>4.4402326491303074E-2</v>
      </c>
    </row>
    <row r="5711" spans="1:16" x14ac:dyDescent="0.3">
      <c r="A5711" t="s">
        <v>614</v>
      </c>
      <c r="B5711" t="str">
        <f>VLOOKUP(A5711,Sheet3!L:L,1,FALSE)</f>
        <v>RUS CN EQUITY</v>
      </c>
      <c r="C5711" t="str">
        <f>VLOOKUP(A5711,'ALL - prices'!B:C,2,FALSE)</f>
        <v>Russel Metals Inc</v>
      </c>
      <c r="D5711" t="str">
        <f>VLOOKUP(A5711,'ALL - prices'!B:I,8,FALSE)</f>
        <v>Industrials</v>
      </c>
      <c r="E5711">
        <v>2022</v>
      </c>
      <c r="F5711" t="s">
        <v>680</v>
      </c>
      <c r="G5711" t="str">
        <f t="shared" si="416"/>
        <v>2022-Q2</v>
      </c>
      <c r="H5711" s="4">
        <f>INDEX('ALL - prices'!$J$3:$DY$219,MATCH('COMBINED DATA'!A5711,'ALL - prices'!$B$3:$B$219,0),MATCH('COMBINED DATA'!G5711,'ALL - prices'!$J$1:$DY$1,0))</f>
        <v>22.397099999999998</v>
      </c>
      <c r="I5711" s="14">
        <f t="shared" si="419"/>
        <v>4.8743356131887134</v>
      </c>
      <c r="J5711" s="6">
        <f>INDEX('market cap'!$B$3:$DQ$219,MATCH(A5711,'market cap'!$A$3:$A$219,0),MATCH(G5711,'market cap'!$B$1:$DQ$1,0))</f>
        <v>1642.18</v>
      </c>
      <c r="K5711">
        <f t="shared" si="417"/>
        <v>7.4037799064159691</v>
      </c>
      <c r="L5711">
        <f>INDEX('PB2'!$D$2:$AQ$224,MATCH(A5711,'PB2'!$B$2:$B$224,0),MATCH(G5711,'PB2'!$D$1:$AQ$1,0))</f>
        <v>1.13692903518677</v>
      </c>
      <c r="M5711" s="16">
        <f t="shared" si="418"/>
        <v>0.87956237289315431</v>
      </c>
      <c r="N5711" s="6">
        <f>INDEX('ROA2'!$D$2:$AQ$224,MATCH(A5711,'ROA2'!$B$2:$B$224,0),MATCH(G5711,'ROA2'!$D$1:$AQ$1,0))</f>
        <v>21.715856552123999</v>
      </c>
      <c r="O5711" s="6">
        <v>2353.700096</v>
      </c>
      <c r="P5711" s="28">
        <v>1.6936702689166711E-2</v>
      </c>
    </row>
    <row r="5712" spans="1:16" x14ac:dyDescent="0.3">
      <c r="A5712" t="s">
        <v>614</v>
      </c>
      <c r="B5712" t="str">
        <f>VLOOKUP(A5712,Sheet3!L:L,1,FALSE)</f>
        <v>RUS CN EQUITY</v>
      </c>
      <c r="C5712" t="str">
        <f>VLOOKUP(A5712,'ALL - prices'!B:C,2,FALSE)</f>
        <v>Russel Metals Inc</v>
      </c>
      <c r="D5712" t="str">
        <f>VLOOKUP(A5712,'ALL - prices'!B:I,8,FALSE)</f>
        <v>Industrials</v>
      </c>
      <c r="E5712">
        <v>2022</v>
      </c>
      <c r="F5712" t="s">
        <v>681</v>
      </c>
      <c r="G5712" t="str">
        <f t="shared" si="416"/>
        <v>2022-Q3</v>
      </c>
      <c r="H5712" s="4">
        <f>INDEX('ALL - prices'!$J$3:$DY$219,MATCH('COMBINED DATA'!A5712,'ALL - prices'!$B$3:$B$219,0),MATCH('COMBINED DATA'!G5712,'ALL - prices'!$J$1:$DY$1,0))</f>
        <v>22.407</v>
      </c>
      <c r="I5712" s="14">
        <f t="shared" si="419"/>
        <v>4.0564830567870178</v>
      </c>
      <c r="J5712" s="6">
        <f>INDEX('market cap'!$B$3:$DQ$219,MATCH(A5712,'market cap'!$A$3:$A$219,0),MATCH(G5712,'market cap'!$B$1:$DQ$1,0))</f>
        <v>1621.9840999999999</v>
      </c>
      <c r="K5712">
        <f t="shared" si="417"/>
        <v>7.3914054319146105</v>
      </c>
      <c r="L5712">
        <f>INDEX('PB2'!$D$2:$AQ$224,MATCH(A5712,'PB2'!$B$2:$B$224,0),MATCH(G5712,'PB2'!$D$1:$AQ$1,0))</f>
        <v>1.0404679775237999</v>
      </c>
      <c r="M5712" s="16">
        <f t="shared" si="418"/>
        <v>0.96110598461654795</v>
      </c>
      <c r="N5712" s="6">
        <f>INDEX('ROA2'!$D$2:$AQ$224,MATCH(A5712,'ROA2'!$B$2:$B$224,0),MATCH(G5712,'ROA2'!$D$1:$AQ$1,0))</f>
        <v>20.201797485351602</v>
      </c>
      <c r="O5712" s="6">
        <v>2531.5000319999999</v>
      </c>
      <c r="P5712" s="28">
        <v>7.5540607871904461E-2</v>
      </c>
    </row>
    <row r="5713" spans="1:16" x14ac:dyDescent="0.3">
      <c r="A5713" t="s">
        <v>614</v>
      </c>
      <c r="B5713" t="str">
        <f>VLOOKUP(A5713,Sheet3!L:L,1,FALSE)</f>
        <v>RUS CN EQUITY</v>
      </c>
      <c r="C5713" t="str">
        <f>VLOOKUP(A5713,'ALL - prices'!B:C,2,FALSE)</f>
        <v>Russel Metals Inc</v>
      </c>
      <c r="D5713" t="str">
        <f>VLOOKUP(A5713,'ALL - prices'!B:I,8,FALSE)</f>
        <v>Industrials</v>
      </c>
      <c r="E5713">
        <v>2022</v>
      </c>
      <c r="F5713" t="s">
        <v>682</v>
      </c>
      <c r="G5713" t="str">
        <f t="shared" si="416"/>
        <v>2022-Q4</v>
      </c>
      <c r="H5713" s="4">
        <f>INDEX('ALL - prices'!$J$3:$DY$219,MATCH('COMBINED DATA'!A5713,'ALL - prices'!$B$3:$B$219,0),MATCH('COMBINED DATA'!G5713,'ALL - prices'!$J$1:$DY$1,0))</f>
        <v>25.4175</v>
      </c>
      <c r="I5713" s="14">
        <f t="shared" si="419"/>
        <v>4.6480489803070579</v>
      </c>
      <c r="J5713" s="6">
        <f>INDEX('market cap'!$B$3:$DQ$219,MATCH(A5713,'market cap'!$A$3:$A$219,0),MATCH(G5713,'market cap'!$B$1:$DQ$1,0))</f>
        <v>1793.5871999999999</v>
      </c>
      <c r="K5713">
        <f t="shared" si="417"/>
        <v>7.4919729158071497</v>
      </c>
      <c r="L5713">
        <f>INDEX('PB2'!$D$2:$AQ$224,MATCH(A5713,'PB2'!$B$2:$B$224,0),MATCH(G5713,'PB2'!$D$1:$AQ$1,0))</f>
        <v>1.1464049816131601</v>
      </c>
      <c r="M5713" s="16">
        <f t="shared" si="418"/>
        <v>0.87229209226991777</v>
      </c>
      <c r="N5713" s="6">
        <f>INDEX('ROA2'!$D$2:$AQ$224,MATCH(A5713,'ROA2'!$B$2:$B$224,0),MATCH(G5713,'ROA2'!$D$1:$AQ$1,0))</f>
        <v>17.287643432617202</v>
      </c>
      <c r="O5713" s="6">
        <v>2598.8999680000002</v>
      </c>
      <c r="P5713" s="28">
        <v>2.6624505292520674E-2</v>
      </c>
    </row>
    <row r="5714" spans="1:16" x14ac:dyDescent="0.3">
      <c r="A5714" t="s">
        <v>614</v>
      </c>
      <c r="B5714" t="str">
        <f>VLOOKUP(A5714,Sheet3!L:L,1,FALSE)</f>
        <v>RUS CN EQUITY</v>
      </c>
      <c r="C5714" t="str">
        <f>VLOOKUP(A5714,'ALL - prices'!B:C,2,FALSE)</f>
        <v>Russel Metals Inc</v>
      </c>
      <c r="D5714" t="str">
        <f>VLOOKUP(A5714,'ALL - prices'!B:I,8,FALSE)</f>
        <v>Industrials</v>
      </c>
      <c r="E5714">
        <v>2023</v>
      </c>
      <c r="F5714" t="s">
        <v>679</v>
      </c>
      <c r="G5714" t="str">
        <f t="shared" si="416"/>
        <v>2023-Q1</v>
      </c>
      <c r="H5714" s="4">
        <f>INDEX('ALL - prices'!$J$3:$DY$219,MATCH('COMBINED DATA'!A5714,'ALL - prices'!$B$3:$B$219,0),MATCH('COMBINED DATA'!G5714,'ALL - prices'!$J$1:$DY$1,0))</f>
        <v>30.644100000000002</v>
      </c>
      <c r="I5714" s="14">
        <f t="shared" si="419"/>
        <v>4.5462777561246419</v>
      </c>
      <c r="J5714" s="6">
        <f>INDEX('market cap'!$B$3:$DQ$219,MATCH(A5714,'market cap'!$A$3:$A$219,0),MATCH(G5714,'market cap'!$B$1:$DQ$1,0))</f>
        <v>2141.1507000000001</v>
      </c>
      <c r="K5714">
        <f t="shared" si="417"/>
        <v>7.6690986737819005</v>
      </c>
      <c r="L5714">
        <f>INDEX('PB2'!$D$2:$AQ$224,MATCH(A5714,'PB2'!$B$2:$B$224,0),MATCH(G5714,'PB2'!$D$1:$AQ$1,0))</f>
        <v>1.3253140449523899</v>
      </c>
      <c r="M5714" s="16">
        <f t="shared" si="418"/>
        <v>0.75453814422975019</v>
      </c>
      <c r="N5714" s="6">
        <f>INDEX('ROA2'!$D$2:$AQ$224,MATCH(A5714,'ROA2'!$B$2:$B$224,0),MATCH(G5714,'ROA2'!$D$1:$AQ$1,0))</f>
        <v>15.427054405212401</v>
      </c>
      <c r="O5714" s="6">
        <v>2506.8999680000002</v>
      </c>
      <c r="P5714" s="28">
        <v>-3.5399592571005792E-2</v>
      </c>
    </row>
    <row r="5715" spans="1:16" x14ac:dyDescent="0.3">
      <c r="A5715" t="s">
        <v>614</v>
      </c>
      <c r="B5715" t="str">
        <f>VLOOKUP(A5715,Sheet3!L:L,1,FALSE)</f>
        <v>RUS CN EQUITY</v>
      </c>
      <c r="C5715" t="str">
        <f>VLOOKUP(A5715,'ALL - prices'!B:C,2,FALSE)</f>
        <v>Russel Metals Inc</v>
      </c>
      <c r="D5715" t="str">
        <f>VLOOKUP(A5715,'ALL - prices'!B:I,8,FALSE)</f>
        <v>Industrials</v>
      </c>
      <c r="E5715">
        <v>2023</v>
      </c>
      <c r="F5715" t="s">
        <v>680</v>
      </c>
      <c r="G5715" t="str">
        <f t="shared" si="416"/>
        <v>2023-Q2</v>
      </c>
      <c r="H5715" s="4">
        <f>INDEX('ALL - prices'!$J$3:$DY$219,MATCH('COMBINED DATA'!A5715,'ALL - prices'!$B$3:$B$219,0),MATCH('COMBINED DATA'!G5715,'ALL - prices'!$J$1:$DY$1,0))</f>
        <v>33.135599999999997</v>
      </c>
      <c r="I5715" s="14">
        <f t="shared" si="419"/>
        <v>3.9576972538754567</v>
      </c>
      <c r="J5715" s="6">
        <f>INDEX('market cap'!$B$3:$DQ$219,MATCH(A5715,'market cap'!$A$3:$A$219,0),MATCH(G5715,'market cap'!$B$1:$DQ$1,0))</f>
        <v>2268.0293999999999</v>
      </c>
      <c r="K5715">
        <f t="shared" si="417"/>
        <v>7.726666627726587</v>
      </c>
      <c r="L5715">
        <f>INDEX('PB2'!$D$2:$AQ$224,MATCH(A5715,'PB2'!$B$2:$B$224,0),MATCH(G5715,'PB2'!$D$1:$AQ$1,0))</f>
        <v>1.3897340297698999</v>
      </c>
      <c r="M5715" s="16">
        <f t="shared" si="418"/>
        <v>0.71956214540243457</v>
      </c>
      <c r="N5715" s="6">
        <f>INDEX('ROA2'!$D$2:$AQ$224,MATCH(A5715,'ROA2'!$B$2:$B$224,0),MATCH(G5715,'ROA2'!$D$1:$AQ$1,0))</f>
        <v>13.927173614501999</v>
      </c>
      <c r="O5715" s="6">
        <v>2630.7998720000001</v>
      </c>
      <c r="P5715" s="28">
        <v>4.9423553225718446E-2</v>
      </c>
    </row>
    <row r="5716" spans="1:16" x14ac:dyDescent="0.3">
      <c r="A5716" t="s">
        <v>614</v>
      </c>
      <c r="B5716" t="str">
        <f>VLOOKUP(A5716,Sheet3!L:L,1,FALSE)</f>
        <v>RUS CN EQUITY</v>
      </c>
      <c r="C5716" t="str">
        <f>VLOOKUP(A5716,'ALL - prices'!B:C,2,FALSE)</f>
        <v>Russel Metals Inc</v>
      </c>
      <c r="D5716" t="str">
        <f>VLOOKUP(A5716,'ALL - prices'!B:I,8,FALSE)</f>
        <v>Industrials</v>
      </c>
      <c r="E5716">
        <v>2023</v>
      </c>
      <c r="F5716" t="s">
        <v>681</v>
      </c>
      <c r="G5716" t="str">
        <f t="shared" si="416"/>
        <v>2023-Q3</v>
      </c>
      <c r="H5716" s="4">
        <f>INDEX('ALL - prices'!$J$3:$DY$219,MATCH('COMBINED DATA'!A5716,'ALL - prices'!$B$3:$B$219,0),MATCH('COMBINED DATA'!G5716,'ALL - prices'!$J$1:$DY$1,0))</f>
        <v>34.676600000000001</v>
      </c>
      <c r="I5716" s="14">
        <f t="shared" si="419"/>
        <v>3.1551759236477865</v>
      </c>
      <c r="J5716" s="6">
        <f>INDEX('market cap'!$B$3:$DQ$219,MATCH(A5716,'market cap'!$A$3:$A$219,0),MATCH(G5716,'market cap'!$B$1:$DQ$1,0))</f>
        <v>2323.9659000000001</v>
      </c>
      <c r="K5716">
        <f t="shared" si="417"/>
        <v>7.7510304448865277</v>
      </c>
      <c r="L5716">
        <f>INDEX('PB2'!$D$2:$AQ$224,MATCH(A5716,'PB2'!$B$2:$B$224,0),MATCH(G5716,'PB2'!$D$1:$AQ$1,0))</f>
        <v>1.3921359777450599</v>
      </c>
      <c r="M5716" s="16">
        <f t="shared" si="418"/>
        <v>0.71832063533030011</v>
      </c>
      <c r="N5716" s="6">
        <f>INDEX('ROA2'!$D$2:$AQ$224,MATCH(A5716,'ROA2'!$B$2:$B$224,0),MATCH(G5716,'ROA2'!$D$1:$AQ$1,0))</f>
        <v>11.898968696594199</v>
      </c>
      <c r="O5716" s="6">
        <v>2647.0999040000002</v>
      </c>
      <c r="P5716" s="28">
        <v>6.1958464319098539E-3</v>
      </c>
    </row>
    <row r="5717" spans="1:16" x14ac:dyDescent="0.3">
      <c r="A5717" t="s">
        <v>614</v>
      </c>
      <c r="B5717" t="str">
        <f>VLOOKUP(A5717,Sheet3!L:L,1,FALSE)</f>
        <v>RUS CN EQUITY</v>
      </c>
      <c r="C5717" t="str">
        <f>VLOOKUP(A5717,'ALL - prices'!B:C,2,FALSE)</f>
        <v>Russel Metals Inc</v>
      </c>
      <c r="D5717" t="str">
        <f>VLOOKUP(A5717,'ALL - prices'!B:I,8,FALSE)</f>
        <v>Industrials</v>
      </c>
      <c r="E5717">
        <v>2023</v>
      </c>
      <c r="F5717" t="s">
        <v>682</v>
      </c>
      <c r="G5717" t="str">
        <f t="shared" si="416"/>
        <v>2023-Q4</v>
      </c>
      <c r="H5717" s="4">
        <f>INDEX('ALL - prices'!$J$3:$DY$219,MATCH('COMBINED DATA'!A5717,'ALL - prices'!$B$3:$B$219,0),MATCH('COMBINED DATA'!G5717,'ALL - prices'!$J$1:$DY$1,0))</f>
        <v>41.500700000000002</v>
      </c>
      <c r="I5717" s="14">
        <f t="shared" si="419"/>
        <v>2.9472740026449293</v>
      </c>
      <c r="J5717" s="6">
        <f>INDEX('market cap'!$B$3:$DQ$219,MATCH(A5717,'market cap'!$A$3:$A$219,0),MATCH(G5717,'market cap'!$B$1:$DQ$1,0))</f>
        <v>2736.866</v>
      </c>
      <c r="K5717">
        <f t="shared" si="417"/>
        <v>7.9145687491282422</v>
      </c>
      <c r="L5717">
        <f>INDEX('PB2'!$D$2:$AQ$224,MATCH(A5717,'PB2'!$B$2:$B$224,0),MATCH(G5717,'PB2'!$D$1:$AQ$1,0))</f>
        <v>1.6582050323486299</v>
      </c>
      <c r="M5717" s="16">
        <f t="shared" si="418"/>
        <v>0.60306173271204655</v>
      </c>
      <c r="N5717" s="6">
        <f>INDEX('ROA2'!$D$2:$AQ$224,MATCH(A5717,'ROA2'!$B$2:$B$224,0),MATCH(G5717,'ROA2'!$D$1:$AQ$1,0))</f>
        <v>10.605394363403301</v>
      </c>
      <c r="O5717" s="6">
        <v>2632.399872</v>
      </c>
      <c r="P5717" s="28">
        <v>-5.5532592395878804E-3</v>
      </c>
    </row>
    <row r="5718" spans="1:16" x14ac:dyDescent="0.3">
      <c r="A5718" t="s">
        <v>614</v>
      </c>
      <c r="B5718" t="str">
        <f>VLOOKUP(A5718,Sheet3!L:L,1,FALSE)</f>
        <v>RUS CN EQUITY</v>
      </c>
      <c r="C5718" t="str">
        <f>VLOOKUP(A5718,'ALL - prices'!B:C,2,FALSE)</f>
        <v>Russel Metals Inc</v>
      </c>
      <c r="D5718" t="str">
        <f>VLOOKUP(A5718,'ALL - prices'!B:I,8,FALSE)</f>
        <v>Industrials</v>
      </c>
      <c r="E5718" s="18">
        <v>2024</v>
      </c>
      <c r="F5718" t="s">
        <v>679</v>
      </c>
      <c r="G5718" t="str">
        <f t="shared" si="416"/>
        <v>2024-Q1</v>
      </c>
      <c r="H5718" s="4">
        <f>INDEX('ALL - prices'!$J$3:$DY$219,MATCH('COMBINED DATA'!A5718,'ALL - prices'!$B$3:$B$219,0),MATCH('COMBINED DATA'!G5718,'ALL - prices'!$J$1:$DY$1,0))</f>
        <v>41.898600000000002</v>
      </c>
      <c r="I5718" s="14" t="s">
        <v>769</v>
      </c>
      <c r="J5718" s="6">
        <f>INDEX('market cap'!$B$3:$DQ$219,MATCH(A5718,'market cap'!$A$3:$A$219,0),MATCH(G5718,'market cap'!$B$1:$DQ$1,0))</f>
        <v>2719.7053000000001</v>
      </c>
      <c r="K5718">
        <f t="shared" si="417"/>
        <v>7.9082788078320005</v>
      </c>
      <c r="L5718">
        <f>INDEX('PB2'!$D$2:$AQ$224,MATCH(A5718,'PB2'!$B$2:$B$224,0),MATCH(G5718,'PB2'!$D$1:$AQ$1,0))</f>
        <v>1.61470794677734</v>
      </c>
      <c r="M5718" s="16">
        <f t="shared" si="418"/>
        <v>0.61930704062974118</v>
      </c>
      <c r="N5718" s="6">
        <f>INDEX('ROA2'!$D$2:$AQ$224,MATCH(A5718,'ROA2'!$B$2:$B$224,0),MATCH(G5718,'ROA2'!$D$1:$AQ$1,0))</f>
        <v>10.5062036514282</v>
      </c>
      <c r="O5718" s="6">
        <v>2570.099968</v>
      </c>
      <c r="P5718" s="28">
        <v>-2.366658069796471E-2</v>
      </c>
    </row>
    <row r="5719" spans="1:16" x14ac:dyDescent="0.3">
      <c r="A5719" t="s">
        <v>614</v>
      </c>
      <c r="B5719" t="str">
        <f>VLOOKUP(A5719,Sheet3!L:L,1,FALSE)</f>
        <v>RUS CN EQUITY</v>
      </c>
      <c r="C5719" t="str">
        <f>VLOOKUP(A5719,'ALL - prices'!B:C,2,FALSE)</f>
        <v>Russel Metals Inc</v>
      </c>
      <c r="D5719" t="str">
        <f>VLOOKUP(A5719,'ALL - prices'!B:I,8,FALSE)</f>
        <v>Industrials</v>
      </c>
      <c r="E5719" s="18">
        <v>2024</v>
      </c>
      <c r="F5719" t="s">
        <v>680</v>
      </c>
      <c r="G5719" t="str">
        <f t="shared" si="416"/>
        <v>2024-Q2</v>
      </c>
      <c r="H5719" s="4">
        <f>INDEX('ALL - prices'!$J$3:$DY$219,MATCH('COMBINED DATA'!A5719,'ALL - prices'!$B$3:$B$219,0),MATCH('COMBINED DATA'!G5719,'ALL - prices'!$J$1:$DY$1,0))</f>
        <v>35.033700000000003</v>
      </c>
      <c r="I5719" s="14" t="s">
        <v>769</v>
      </c>
      <c r="J5719" s="6">
        <f>INDEX('market cap'!$B$3:$DQ$219,MATCH(A5719,'market cap'!$A$3:$A$219,0),MATCH(G5719,'market cap'!$B$1:$DQ$1,0))</f>
        <v>2215.5608000000002</v>
      </c>
      <c r="K5719">
        <f t="shared" si="417"/>
        <v>7.7032608332781125</v>
      </c>
      <c r="L5719">
        <f>INDEX('PB2'!$D$2:$AQ$224,MATCH(A5719,'PB2'!$B$2:$B$224,0),MATCH(G5719,'PB2'!$D$1:$AQ$1,0))</f>
        <v>1.3206039667129501</v>
      </c>
      <c r="M5719" s="16">
        <f t="shared" si="418"/>
        <v>0.75722928690654356</v>
      </c>
      <c r="N5719" s="6">
        <f>INDEX('ROA2'!$D$2:$AQ$224,MATCH(A5719,'ROA2'!$B$2:$B$224,0),MATCH(G5719,'ROA2'!$D$1:$AQ$1,0))</f>
        <v>9.2885189056396502</v>
      </c>
      <c r="O5719" s="6">
        <v>2590.7000320000002</v>
      </c>
      <c r="P5719" s="28">
        <v>8.0152773263643742E-3</v>
      </c>
    </row>
    <row r="5720" spans="1:16" x14ac:dyDescent="0.3">
      <c r="A5720" t="s">
        <v>614</v>
      </c>
      <c r="B5720" t="str">
        <f>VLOOKUP(A5720,Sheet3!L:L,1,FALSE)</f>
        <v>RUS CN EQUITY</v>
      </c>
      <c r="C5720" t="str">
        <f>VLOOKUP(A5720,'ALL - prices'!B:C,2,FALSE)</f>
        <v>Russel Metals Inc</v>
      </c>
      <c r="D5720" t="str">
        <f>VLOOKUP(A5720,'ALL - prices'!B:I,8,FALSE)</f>
        <v>Industrials</v>
      </c>
      <c r="E5720" s="18">
        <v>2024</v>
      </c>
      <c r="F5720" t="s">
        <v>681</v>
      </c>
      <c r="G5720" t="str">
        <f t="shared" si="416"/>
        <v>2024-Q3</v>
      </c>
      <c r="H5720" s="4">
        <f>INDEX('ALL - prices'!$J$3:$DY$219,MATCH('COMBINED DATA'!A5720,'ALL - prices'!$B$3:$B$219,0),MATCH('COMBINED DATA'!G5720,'ALL - prices'!$J$1:$DY$1,0))</f>
        <v>39.011499999999998</v>
      </c>
      <c r="I5720" s="14" t="s">
        <v>769</v>
      </c>
      <c r="J5720" s="6">
        <f>INDEX('market cap'!$B$3:$DQ$219,MATCH(A5720,'market cap'!$A$3:$A$219,0),MATCH(G5720,'market cap'!$B$1:$DQ$1,0))</f>
        <v>2394.817</v>
      </c>
      <c r="K5720">
        <f t="shared" si="417"/>
        <v>7.7810620977398814</v>
      </c>
      <c r="L5720">
        <f>INDEX('PB2'!$D$2:$AQ$224,MATCH(A5720,'PB2'!$B$2:$B$224,0),MATCH(G5720,'PB2'!$D$1:$AQ$1,0))</f>
        <v>1.4694910049438501</v>
      </c>
      <c r="M5720" s="16">
        <f t="shared" si="418"/>
        <v>0.6805077381458422</v>
      </c>
      <c r="N5720" s="6">
        <f>INDEX('ROA2'!$D$2:$AQ$224,MATCH(A5720,'ROA2'!$B$2:$B$224,0),MATCH(G5720,'ROA2'!$D$1:$AQ$1,0))</f>
        <v>8.1680879592895508</v>
      </c>
      <c r="O5720" s="6">
        <v>2431.1999999999998</v>
      </c>
      <c r="P5720" s="28">
        <v>-6.1566383614419302E-2</v>
      </c>
    </row>
    <row r="5721" spans="1:16" x14ac:dyDescent="0.3">
      <c r="A5721" t="s">
        <v>614</v>
      </c>
      <c r="B5721" t="str">
        <f>VLOOKUP(A5721,Sheet3!L:L,1,FALSE)</f>
        <v>RUS CN EQUITY</v>
      </c>
      <c r="C5721" t="str">
        <f>VLOOKUP(A5721,'ALL - prices'!B:C,2,FALSE)</f>
        <v>Russel Metals Inc</v>
      </c>
      <c r="D5721" t="str">
        <f>VLOOKUP(A5721,'ALL - prices'!B:I,8,FALSE)</f>
        <v>Industrials</v>
      </c>
      <c r="E5721" s="18">
        <v>2024</v>
      </c>
      <c r="F5721" t="s">
        <v>682</v>
      </c>
      <c r="G5721" t="str">
        <f t="shared" si="416"/>
        <v>2024-Q4</v>
      </c>
      <c r="H5721" s="4">
        <f>INDEX('ALL - prices'!$J$3:$DY$219,MATCH('COMBINED DATA'!A5721,'ALL - prices'!$B$3:$B$219,0),MATCH('COMBINED DATA'!G5721,'ALL - prices'!$J$1:$DY$1,0))</f>
        <v>40.398200000000003</v>
      </c>
      <c r="I5721" s="14" t="s">
        <v>769</v>
      </c>
      <c r="J5721" s="6">
        <f>INDEX('market cap'!$B$3:$DQ$219,MATCH(A5721,'market cap'!$A$3:$A$219,0),MATCH(G5721,'market cap'!$B$1:$DQ$1,0))</f>
        <v>2410.877</v>
      </c>
      <c r="K5721">
        <f t="shared" si="417"/>
        <v>7.7877458607039411</v>
      </c>
      <c r="L5721">
        <f>INDEX('PB2'!$D$2:$AQ$224,MATCH(A5721,'PB2'!$B$2:$B$224,0),MATCH(G5721,'PB2'!$D$1:$AQ$1,0))</f>
        <v>1.5074455332810299</v>
      </c>
      <c r="M5721" s="16">
        <f t="shared" si="418"/>
        <v>0.66337388510711259</v>
      </c>
      <c r="N5721" s="6">
        <f>INDEX('ROA2'!$D$2:$AQ$224,MATCH(A5721,'ROA2'!$B$2:$B$224,0),MATCH(G5721,'ROA2'!$D$1:$AQ$1,0))</f>
        <v>7.08701419830322</v>
      </c>
      <c r="O5721" s="6">
        <v>2484</v>
      </c>
      <c r="P5721" s="28">
        <v>2.1717670286278457E-2</v>
      </c>
    </row>
    <row r="5722" spans="1:16" x14ac:dyDescent="0.3">
      <c r="A5722" t="s">
        <v>615</v>
      </c>
      <c r="B5722" t="e">
        <f>VLOOKUP(A5722,Sheet3!L:L,1,FALSE)</f>
        <v>#N/A</v>
      </c>
      <c r="C5722" t="str">
        <f>VLOOKUP(A5722,'ALL - prices'!B:C,2,FALSE)</f>
        <v>Royal Bank of Canada</v>
      </c>
      <c r="D5722" t="str">
        <f>VLOOKUP(A5722,'ALL - prices'!B:I,8,FALSE)</f>
        <v>Financials</v>
      </c>
      <c r="E5722">
        <v>2015</v>
      </c>
      <c r="F5722" t="s">
        <v>679</v>
      </c>
      <c r="G5722" t="str">
        <f t="shared" si="416"/>
        <v>2015-Q1</v>
      </c>
      <c r="H5722" s="4">
        <f>INDEX('ALL - prices'!$J$3:$DY$219,MATCH('COMBINED DATA'!A5722,'ALL - prices'!$B$3:$B$219,0),MATCH('COMBINED DATA'!G5722,'ALL - prices'!$J$1:$DY$1,0))</f>
        <v>49.902999999999999</v>
      </c>
      <c r="I5722" s="14">
        <f t="shared" ref="I5722:I5757" si="420">STDEV(H5723:H5726)</f>
        <v>0.7713664822897105</v>
      </c>
      <c r="J5722" s="15">
        <f>INDEX(MarketCap2!$E$2:$AR$224,MATCH(A5722,MarketCap2!$B$2:$B$224,0),MATCH(G5722,MarketCap2!$E$1:$AR$1,0))</f>
        <v>110147010560</v>
      </c>
      <c r="K5722">
        <f t="shared" si="417"/>
        <v>25.425081770107909</v>
      </c>
      <c r="L5722">
        <f>INDEX('PB2'!$D$2:$AQ$224,MATCH(A5722,'PB2'!$B$2:$B$224,0),MATCH(G5722,'PB2'!$D$1:$AQ$1,0))</f>
        <v>2.2311549186706499</v>
      </c>
      <c r="M5722" s="16">
        <f t="shared" si="418"/>
        <v>0.44819837100142401</v>
      </c>
      <c r="N5722" s="6">
        <f>INDEX('ROA2'!$D$2:$AQ$224,MATCH(A5722,'ROA2'!$B$2:$B$224,0),MATCH(G5722,'ROA2'!$D$1:$AQ$1,0))</f>
        <v>0.93170201778411899</v>
      </c>
      <c r="O5722" s="6">
        <v>1086695.0144</v>
      </c>
      <c r="P5722" s="28">
        <v>0.15538250852480137</v>
      </c>
    </row>
    <row r="5723" spans="1:16" x14ac:dyDescent="0.3">
      <c r="A5723" t="s">
        <v>615</v>
      </c>
      <c r="B5723" t="e">
        <f>VLOOKUP(A5723,Sheet3!L:L,1,FALSE)</f>
        <v>#N/A</v>
      </c>
      <c r="C5723" t="str">
        <f>VLOOKUP(A5723,'ALL - prices'!B:C,2,FALSE)</f>
        <v>Royal Bank of Canada</v>
      </c>
      <c r="D5723" t="str">
        <f>VLOOKUP(A5723,'ALL - prices'!B:I,8,FALSE)</f>
        <v>Financials</v>
      </c>
      <c r="E5723">
        <v>2015</v>
      </c>
      <c r="F5723" t="s">
        <v>680</v>
      </c>
      <c r="G5723" t="str">
        <f t="shared" si="416"/>
        <v>2015-Q2</v>
      </c>
      <c r="H5723" s="4">
        <f>INDEX('ALL - prices'!$J$3:$DY$219,MATCH('COMBINED DATA'!A5723,'ALL - prices'!$B$3:$B$219,0),MATCH('COMBINED DATA'!G5723,'ALL - prices'!$J$1:$DY$1,0))</f>
        <v>50.387</v>
      </c>
      <c r="I5723" s="14">
        <f t="shared" si="420"/>
        <v>1.473286434019764</v>
      </c>
      <c r="J5723" s="15">
        <f>INDEX(MarketCap2!$E$2:$AR$224,MATCH(A5723,MarketCap2!$B$2:$B$224,0),MATCH(G5723,MarketCap2!$E$1:$AR$1,0))</f>
        <v>110195245056</v>
      </c>
      <c r="K5723">
        <f t="shared" si="417"/>
        <v>25.425519584422151</v>
      </c>
      <c r="L5723">
        <f>INDEX('PB2'!$D$2:$AQ$224,MATCH(A5723,'PB2'!$B$2:$B$224,0),MATCH(G5723,'PB2'!$D$1:$AQ$1,0))</f>
        <v>1.9948370456695601</v>
      </c>
      <c r="M5723" s="16">
        <f t="shared" si="418"/>
        <v>0.50129407921856273</v>
      </c>
      <c r="N5723" s="6">
        <f>INDEX('ROA2'!$D$2:$AQ$224,MATCH(A5723,'ROA2'!$B$2:$B$224,0),MATCH(G5723,'ROA2'!$D$1:$AQ$1,0))</f>
        <v>0.99322199821472201</v>
      </c>
      <c r="O5723" s="6">
        <v>1032172.0115199999</v>
      </c>
      <c r="P5723" s="28">
        <v>-5.0173233664924821E-2</v>
      </c>
    </row>
    <row r="5724" spans="1:16" x14ac:dyDescent="0.3">
      <c r="A5724" t="s">
        <v>615</v>
      </c>
      <c r="B5724" t="e">
        <f>VLOOKUP(A5724,Sheet3!L:L,1,FALSE)</f>
        <v>#N/A</v>
      </c>
      <c r="C5724" t="str">
        <f>VLOOKUP(A5724,'ALL - prices'!B:C,2,FALSE)</f>
        <v>Royal Bank of Canada</v>
      </c>
      <c r="D5724" t="str">
        <f>VLOOKUP(A5724,'ALL - prices'!B:I,8,FALSE)</f>
        <v>Financials</v>
      </c>
      <c r="E5724">
        <v>2015</v>
      </c>
      <c r="F5724" t="s">
        <v>681</v>
      </c>
      <c r="G5724" t="str">
        <f t="shared" si="416"/>
        <v>2015-Q3</v>
      </c>
      <c r="H5724" s="4">
        <f>INDEX('ALL - prices'!$J$3:$DY$219,MATCH('COMBINED DATA'!A5724,'ALL - prices'!$B$3:$B$219,0),MATCH('COMBINED DATA'!G5724,'ALL - prices'!$J$1:$DY$1,0))</f>
        <v>49.186</v>
      </c>
      <c r="I5724" s="14">
        <f t="shared" si="420"/>
        <v>2.8886651328944306</v>
      </c>
      <c r="J5724" s="15">
        <f>INDEX(MarketCap2!$E$2:$AR$224,MATCH(A5724,MarketCap2!$B$2:$B$224,0),MATCH(G5724,MarketCap2!$E$1:$AR$1,0))</f>
        <v>106494648320</v>
      </c>
      <c r="K5724">
        <f t="shared" si="417"/>
        <v>25.391360570316859</v>
      </c>
      <c r="L5724">
        <f>INDEX('PB2'!$D$2:$AQ$224,MATCH(A5724,'PB2'!$B$2:$B$224,0),MATCH(G5724,'PB2'!$D$1:$AQ$1,0))</f>
        <v>1.8850580453872701</v>
      </c>
      <c r="M5724" s="16">
        <f t="shared" si="418"/>
        <v>0.53048764330997455</v>
      </c>
      <c r="N5724" s="6">
        <f>INDEX('ROA2'!$D$2:$AQ$224,MATCH(A5724,'ROA2'!$B$2:$B$224,0),MATCH(G5724,'ROA2'!$D$1:$AQ$1,0))</f>
        <v>0.96766299009323098</v>
      </c>
      <c r="O5724" s="6">
        <v>1085173.006336</v>
      </c>
      <c r="P5724" s="28">
        <v>5.1348994377351541E-2</v>
      </c>
    </row>
    <row r="5725" spans="1:16" x14ac:dyDescent="0.3">
      <c r="A5725" t="s">
        <v>615</v>
      </c>
      <c r="B5725" t="e">
        <f>VLOOKUP(A5725,Sheet3!L:L,1,FALSE)</f>
        <v>#N/A</v>
      </c>
      <c r="C5725" t="str">
        <f>VLOOKUP(A5725,'ALL - prices'!B:C,2,FALSE)</f>
        <v>Royal Bank of Canada</v>
      </c>
      <c r="D5725" t="str">
        <f>VLOOKUP(A5725,'ALL - prices'!B:I,8,FALSE)</f>
        <v>Financials</v>
      </c>
      <c r="E5725">
        <v>2015</v>
      </c>
      <c r="F5725" t="s">
        <v>682</v>
      </c>
      <c r="G5725" t="str">
        <f t="shared" si="416"/>
        <v>2015-Q4</v>
      </c>
      <c r="H5725" s="4">
        <f>INDEX('ALL - prices'!$J$3:$DY$219,MATCH('COMBINED DATA'!A5725,'ALL - prices'!$B$3:$B$219,0),MATCH('COMBINED DATA'!G5725,'ALL - prices'!$J$1:$DY$1,0))</f>
        <v>49.954999999999998</v>
      </c>
      <c r="I5725" s="14">
        <f t="shared" si="420"/>
        <v>5.7304002986993234</v>
      </c>
      <c r="J5725" s="15">
        <f>INDEX(MarketCap2!$E$2:$AR$224,MATCH(A5725,MarketCap2!$B$2:$B$224,0),MATCH(G5725,MarketCap2!$E$1:$AR$1,0))</f>
        <v>110115864576</v>
      </c>
      <c r="K5725">
        <f t="shared" si="417"/>
        <v>25.424798962719798</v>
      </c>
      <c r="L5725">
        <f>INDEX('PB2'!$D$2:$AQ$224,MATCH(A5725,'PB2'!$B$2:$B$224,0),MATCH(G5725,'PB2'!$D$1:$AQ$1,0))</f>
        <v>1.69698798656464</v>
      </c>
      <c r="M5725" s="16">
        <f t="shared" si="418"/>
        <v>0.58927936315235019</v>
      </c>
      <c r="N5725" s="6">
        <f>INDEX('ROA2'!$D$2:$AQ$224,MATCH(A5725,'ROA2'!$B$2:$B$224,0),MATCH(G5725,'ROA2'!$D$1:$AQ$1,0))</f>
        <v>0.98523002862930298</v>
      </c>
      <c r="O5725" s="6">
        <v>1074207.981568</v>
      </c>
      <c r="P5725" s="28">
        <v>-1.0104402435352251E-2</v>
      </c>
    </row>
    <row r="5726" spans="1:16" x14ac:dyDescent="0.3">
      <c r="A5726" t="s">
        <v>615</v>
      </c>
      <c r="B5726" t="e">
        <f>VLOOKUP(A5726,Sheet3!L:L,1,FALSE)</f>
        <v>#N/A</v>
      </c>
      <c r="C5726" t="str">
        <f>VLOOKUP(A5726,'ALL - prices'!B:C,2,FALSE)</f>
        <v>Royal Bank of Canada</v>
      </c>
      <c r="D5726" t="str">
        <f>VLOOKUP(A5726,'ALL - prices'!B:I,8,FALSE)</f>
        <v>Financials</v>
      </c>
      <c r="E5726">
        <v>2016</v>
      </c>
      <c r="F5726" t="s">
        <v>679</v>
      </c>
      <c r="G5726" t="str">
        <f t="shared" si="416"/>
        <v>2016-Q1</v>
      </c>
      <c r="H5726" s="4">
        <f>INDEX('ALL - prices'!$J$3:$DY$219,MATCH('COMBINED DATA'!A5726,'ALL - prices'!$B$3:$B$219,0),MATCH('COMBINED DATA'!G5726,'ALL - prices'!$J$1:$DY$1,0))</f>
        <v>51.023000000000003</v>
      </c>
      <c r="I5726" s="14">
        <f t="shared" si="420"/>
        <v>7.2168824005475134</v>
      </c>
      <c r="J5726" s="15">
        <f>INDEX(MarketCap2!$E$2:$AR$224,MATCH(A5726,MarketCap2!$B$2:$B$224,0),MATCH(G5726,MarketCap2!$E$1:$AR$1,0))</f>
        <v>111279505408</v>
      </c>
      <c r="K5726">
        <f t="shared" si="417"/>
        <v>25.43531093997947</v>
      </c>
      <c r="L5726">
        <f>INDEX('PB2'!$D$2:$AQ$224,MATCH(A5726,'PB2'!$B$2:$B$224,0),MATCH(G5726,'PB2'!$D$1:$AQ$1,0))</f>
        <v>1.9064860343933101</v>
      </c>
      <c r="M5726" s="16">
        <f t="shared" si="418"/>
        <v>0.52452521652917539</v>
      </c>
      <c r="N5726" s="6">
        <f>INDEX('ROA2'!$D$2:$AQ$224,MATCH(A5726,'ROA2'!$B$2:$B$224,0),MATCH(G5726,'ROA2'!$D$1:$AQ$1,0))</f>
        <v>0.86723202466964699</v>
      </c>
      <c r="O5726" s="6">
        <v>1200352.002048</v>
      </c>
      <c r="P5726" s="28">
        <v>0.11742979259553632</v>
      </c>
    </row>
    <row r="5727" spans="1:16" x14ac:dyDescent="0.3">
      <c r="A5727" t="s">
        <v>615</v>
      </c>
      <c r="B5727" t="e">
        <f>VLOOKUP(A5727,Sheet3!L:L,1,FALSE)</f>
        <v>#N/A</v>
      </c>
      <c r="C5727" t="str">
        <f>VLOOKUP(A5727,'ALL - prices'!B:C,2,FALSE)</f>
        <v>Royal Bank of Canada</v>
      </c>
      <c r="D5727" t="str">
        <f>VLOOKUP(A5727,'ALL - prices'!B:I,8,FALSE)</f>
        <v>Financials</v>
      </c>
      <c r="E5727">
        <v>2016</v>
      </c>
      <c r="F5727" t="s">
        <v>680</v>
      </c>
      <c r="G5727" t="str">
        <f t="shared" si="416"/>
        <v>2016-Q2</v>
      </c>
      <c r="H5727" s="4">
        <f>INDEX('ALL - prices'!$J$3:$DY$219,MATCH('COMBINED DATA'!A5727,'ALL - prices'!$B$3:$B$219,0),MATCH('COMBINED DATA'!G5727,'ALL - prices'!$J$1:$DY$1,0))</f>
        <v>52.587000000000003</v>
      </c>
      <c r="I5727" s="14">
        <f t="shared" si="420"/>
        <v>5.4041490541990038</v>
      </c>
      <c r="J5727" s="15">
        <f>INDEX(MarketCap2!$E$2:$AR$224,MATCH(A5727,MarketCap2!$B$2:$B$224,0),MATCH(G5727,MarketCap2!$E$1:$AR$1,0))</f>
        <v>113619599360</v>
      </c>
      <c r="K5727">
        <f t="shared" si="417"/>
        <v>25.456121857929411</v>
      </c>
      <c r="L5727">
        <f>INDEX('PB2'!$D$2:$AQ$224,MATCH(A5727,'PB2'!$B$2:$B$224,0),MATCH(G5727,'PB2'!$D$1:$AQ$1,0))</f>
        <v>1.88992702960968</v>
      </c>
      <c r="M5727" s="16">
        <f t="shared" si="418"/>
        <v>0.52912095775810275</v>
      </c>
      <c r="N5727" s="6">
        <f>INDEX('ROA2'!$D$2:$AQ$224,MATCH(A5727,'ROA2'!$B$2:$B$224,0),MATCH(G5727,'ROA2'!$D$1:$AQ$1,0))</f>
        <v>0.91673499345779397</v>
      </c>
      <c r="O5727" s="6">
        <v>1150356.946944</v>
      </c>
      <c r="P5727" s="28">
        <v>-4.1650328419247151E-2</v>
      </c>
    </row>
    <row r="5728" spans="1:16" x14ac:dyDescent="0.3">
      <c r="A5728" t="s">
        <v>615</v>
      </c>
      <c r="B5728" t="e">
        <f>VLOOKUP(A5728,Sheet3!L:L,1,FALSE)</f>
        <v>#N/A</v>
      </c>
      <c r="C5728" t="str">
        <f>VLOOKUP(A5728,'ALL - prices'!B:C,2,FALSE)</f>
        <v>Royal Bank of Canada</v>
      </c>
      <c r="D5728" t="str">
        <f>VLOOKUP(A5728,'ALL - prices'!B:I,8,FALSE)</f>
        <v>Financials</v>
      </c>
      <c r="E5728">
        <v>2016</v>
      </c>
      <c r="F5728" t="s">
        <v>681</v>
      </c>
      <c r="G5728" t="str">
        <f t="shared" si="416"/>
        <v>2016-Q3</v>
      </c>
      <c r="H5728" s="4">
        <f>INDEX('ALL - prices'!$J$3:$DY$219,MATCH('COMBINED DATA'!A5728,'ALL - prices'!$B$3:$B$219,0),MATCH('COMBINED DATA'!G5728,'ALL - prices'!$J$1:$DY$1,0))</f>
        <v>56.545999999999999</v>
      </c>
      <c r="I5728" s="14">
        <f t="shared" si="420"/>
        <v>2.5519191960823004</v>
      </c>
      <c r="J5728" s="15">
        <f>INDEX(MarketCap2!$E$2:$AR$224,MATCH(A5728,MarketCap2!$B$2:$B$224,0),MATCH(G5728,MarketCap2!$E$1:$AR$1,0))</f>
        <v>120677990400</v>
      </c>
      <c r="K5728">
        <f t="shared" si="417"/>
        <v>25.516391598795007</v>
      </c>
      <c r="L5728">
        <f>INDEX('PB2'!$D$2:$AQ$224,MATCH(A5728,'PB2'!$B$2:$B$224,0),MATCH(G5728,'PB2'!$D$1:$AQ$1,0))</f>
        <v>1.9357429742813099</v>
      </c>
      <c r="M5728" s="16">
        <f t="shared" si="418"/>
        <v>0.51659750973461416</v>
      </c>
      <c r="N5728" s="6">
        <f>INDEX('ROA2'!$D$2:$AQ$224,MATCH(A5728,'ROA2'!$B$2:$B$224,0),MATCH(G5728,'ROA2'!$D$1:$AQ$1,0))</f>
        <v>0.914254009723663</v>
      </c>
      <c r="O5728" s="6">
        <v>1198874.9516799999</v>
      </c>
      <c r="P5728" s="28">
        <v>4.2176478235639199E-2</v>
      </c>
    </row>
    <row r="5729" spans="1:16" x14ac:dyDescent="0.3">
      <c r="A5729" t="s">
        <v>615</v>
      </c>
      <c r="B5729" t="e">
        <f>VLOOKUP(A5729,Sheet3!L:L,1,FALSE)</f>
        <v>#N/A</v>
      </c>
      <c r="C5729" t="str">
        <f>VLOOKUP(A5729,'ALL - prices'!B:C,2,FALSE)</f>
        <v>Royal Bank of Canada</v>
      </c>
      <c r="D5729" t="str">
        <f>VLOOKUP(A5729,'ALL - prices'!B:I,8,FALSE)</f>
        <v>Financials</v>
      </c>
      <c r="E5729">
        <v>2016</v>
      </c>
      <c r="F5729" t="s">
        <v>682</v>
      </c>
      <c r="G5729" t="str">
        <f t="shared" si="416"/>
        <v>2016-Q4</v>
      </c>
      <c r="H5729" s="4">
        <f>INDEX('ALL - prices'!$J$3:$DY$219,MATCH('COMBINED DATA'!A5729,'ALL - prices'!$B$3:$B$219,0),MATCH('COMBINED DATA'!G5729,'ALL - prices'!$J$1:$DY$1,0))</f>
        <v>63.860999999999997</v>
      </c>
      <c r="I5729" s="14">
        <f t="shared" si="420"/>
        <v>3.2987475401026614</v>
      </c>
      <c r="J5729" s="15">
        <f>INDEX(MarketCap2!$E$2:$AR$224,MATCH(A5729,MarketCap2!$B$2:$B$224,0),MATCH(G5729,MarketCap2!$E$1:$AR$1,0))</f>
        <v>135002177536</v>
      </c>
      <c r="K5729">
        <f t="shared" si="417"/>
        <v>25.628556745151052</v>
      </c>
      <c r="L5729">
        <f>INDEX('PB2'!$D$2:$AQ$224,MATCH(A5729,'PB2'!$B$2:$B$224,0),MATCH(G5729,'PB2'!$D$1:$AQ$1,0))</f>
        <v>2.12719798088074</v>
      </c>
      <c r="M5729" s="16">
        <f t="shared" si="418"/>
        <v>0.47010198814967019</v>
      </c>
      <c r="N5729" s="6">
        <f>INDEX('ROA2'!$D$2:$AQ$224,MATCH(A5729,'ROA2'!$B$2:$B$224,0),MATCH(G5729,'ROA2'!$D$1:$AQ$1,0))</f>
        <v>0.92305701971054099</v>
      </c>
      <c r="O5729" s="6">
        <v>1180258.009088</v>
      </c>
      <c r="P5729" s="28">
        <v>-1.5528677587192653E-2</v>
      </c>
    </row>
    <row r="5730" spans="1:16" x14ac:dyDescent="0.3">
      <c r="A5730" t="s">
        <v>615</v>
      </c>
      <c r="B5730" t="e">
        <f>VLOOKUP(A5730,Sheet3!L:L,1,FALSE)</f>
        <v>#N/A</v>
      </c>
      <c r="C5730" t="str">
        <f>VLOOKUP(A5730,'ALL - prices'!B:C,2,FALSE)</f>
        <v>Royal Bank of Canada</v>
      </c>
      <c r="D5730" t="str">
        <f>VLOOKUP(A5730,'ALL - prices'!B:I,8,FALSE)</f>
        <v>Financials</v>
      </c>
      <c r="E5730">
        <v>2017</v>
      </c>
      <c r="F5730" t="s">
        <v>679</v>
      </c>
      <c r="G5730" t="str">
        <f t="shared" ref="G5730:G5793" si="421">E5730&amp;"-"&amp;F5730</f>
        <v>2017-Q1</v>
      </c>
      <c r="H5730" s="4">
        <f>INDEX('ALL - prices'!$J$3:$DY$219,MATCH('COMBINED DATA'!A5730,'ALL - prices'!$B$3:$B$219,0),MATCH('COMBINED DATA'!G5730,'ALL - prices'!$J$1:$DY$1,0))</f>
        <v>68.668999999999997</v>
      </c>
      <c r="I5730" s="14">
        <f t="shared" si="420"/>
        <v>3.4087196521079135</v>
      </c>
      <c r="J5730" s="15">
        <f>INDEX(MarketCap2!$E$2:$AR$224,MATCH(A5730,MarketCap2!$B$2:$B$224,0),MATCH(G5730,MarketCap2!$E$1:$AR$1,0))</f>
        <v>142865743872</v>
      </c>
      <c r="K5730">
        <f t="shared" ref="K5730:K5793" si="422">LN(J5730)</f>
        <v>25.685171172164861</v>
      </c>
      <c r="L5730">
        <f>INDEX('PB2'!$D$2:$AQ$224,MATCH(A5730,'PB2'!$B$2:$B$224,0),MATCH(G5730,'PB2'!$D$1:$AQ$1,0))</f>
        <v>2.0679910182952899</v>
      </c>
      <c r="M5730" s="16">
        <f t="shared" ref="M5730:M5793" si="423">1/L5730</f>
        <v>0.48356109439214656</v>
      </c>
      <c r="N5730" s="6">
        <f>INDEX('ROA2'!$D$2:$AQ$224,MATCH(A5730,'ROA2'!$B$2:$B$224,0),MATCH(G5730,'ROA2'!$D$1:$AQ$1,0))</f>
        <v>0.93085998296737704</v>
      </c>
      <c r="O5730" s="6">
        <v>1161765.978112</v>
      </c>
      <c r="P5730" s="28">
        <v>-1.5667786902195249E-2</v>
      </c>
    </row>
    <row r="5731" spans="1:16" x14ac:dyDescent="0.3">
      <c r="A5731" t="s">
        <v>615</v>
      </c>
      <c r="B5731" t="e">
        <f>VLOOKUP(A5731,Sheet3!L:L,1,FALSE)</f>
        <v>#N/A</v>
      </c>
      <c r="C5731" t="str">
        <f>VLOOKUP(A5731,'ALL - prices'!B:C,2,FALSE)</f>
        <v>Royal Bank of Canada</v>
      </c>
      <c r="D5731" t="str">
        <f>VLOOKUP(A5731,'ALL - prices'!B:I,8,FALSE)</f>
        <v>Financials</v>
      </c>
      <c r="E5731">
        <v>2017</v>
      </c>
      <c r="F5731" t="s">
        <v>680</v>
      </c>
      <c r="G5731" t="str">
        <f t="shared" si="421"/>
        <v>2017-Q2</v>
      </c>
      <c r="H5731" s="4">
        <f>INDEX('ALL - prices'!$J$3:$DY$219,MATCH('COMBINED DATA'!A5731,'ALL - prices'!$B$3:$B$219,0),MATCH('COMBINED DATA'!G5731,'ALL - prices'!$J$1:$DY$1,0))</f>
        <v>67.201999999999998</v>
      </c>
      <c r="I5731" s="14">
        <f t="shared" si="420"/>
        <v>2.1618687132509571</v>
      </c>
      <c r="J5731" s="15">
        <f>INDEX(MarketCap2!$E$2:$AR$224,MATCH(A5731,MarketCap2!$B$2:$B$224,0),MATCH(G5731,MarketCap2!$E$1:$AR$1,0))</f>
        <v>136874549248</v>
      </c>
      <c r="K5731">
        <f t="shared" si="422"/>
        <v>25.642330644346458</v>
      </c>
      <c r="L5731">
        <f>INDEX('PB2'!$D$2:$AQ$224,MATCH(A5731,'PB2'!$B$2:$B$224,0),MATCH(G5731,'PB2'!$D$1:$AQ$1,0))</f>
        <v>2.0683400630950901</v>
      </c>
      <c r="M5731" s="16">
        <f t="shared" si="423"/>
        <v>0.48347949055513983</v>
      </c>
      <c r="N5731" s="6">
        <f>INDEX('ROA2'!$D$2:$AQ$224,MATCH(A5731,'ROA2'!$B$2:$B$224,0),MATCH(G5731,'ROA2'!$D$1:$AQ$1,0))</f>
        <v>0.95483899116516102</v>
      </c>
      <c r="O5731" s="6">
        <v>1202919.0471679999</v>
      </c>
      <c r="P5731" s="28">
        <v>3.5422856092651479E-2</v>
      </c>
    </row>
    <row r="5732" spans="1:16" x14ac:dyDescent="0.3">
      <c r="A5732" t="s">
        <v>615</v>
      </c>
      <c r="B5732" t="e">
        <f>VLOOKUP(A5732,Sheet3!L:L,1,FALSE)</f>
        <v>#N/A</v>
      </c>
      <c r="C5732" t="str">
        <f>VLOOKUP(A5732,'ALL - prices'!B:C,2,FALSE)</f>
        <v>Royal Bank of Canada</v>
      </c>
      <c r="D5732" t="str">
        <f>VLOOKUP(A5732,'ALL - prices'!B:I,8,FALSE)</f>
        <v>Financials</v>
      </c>
      <c r="E5732">
        <v>2017</v>
      </c>
      <c r="F5732" t="s">
        <v>681</v>
      </c>
      <c r="G5732" t="str">
        <f t="shared" si="421"/>
        <v>2017-Q3</v>
      </c>
      <c r="H5732" s="4">
        <f>INDEX('ALL - prices'!$J$3:$DY$219,MATCH('COMBINED DATA'!A5732,'ALL - prices'!$B$3:$B$219,0),MATCH('COMBINED DATA'!G5732,'ALL - prices'!$J$1:$DY$1,0))</f>
        <v>69.716999999999999</v>
      </c>
      <c r="I5732" s="14">
        <f t="shared" si="420"/>
        <v>2.0073615352828997</v>
      </c>
      <c r="J5732" s="15">
        <f>INDEX(MarketCap2!$E$2:$AR$224,MATCH(A5732,MarketCap2!$B$2:$B$224,0),MATCH(G5732,MarketCap2!$E$1:$AR$1,0))</f>
        <v>140754616320</v>
      </c>
      <c r="K5732">
        <f t="shared" si="422"/>
        <v>25.670283901439024</v>
      </c>
      <c r="L5732">
        <f>INDEX('PB2'!$D$2:$AQ$224,MATCH(A5732,'PB2'!$B$2:$B$224,0),MATCH(G5732,'PB2'!$D$1:$AQ$1,0))</f>
        <v>2.1738729476928702</v>
      </c>
      <c r="M5732" s="16">
        <f t="shared" si="423"/>
        <v>0.4600084844246759</v>
      </c>
      <c r="N5732" s="6">
        <f>INDEX('ROA2'!$D$2:$AQ$224,MATCH(A5732,'ROA2'!$B$2:$B$224,0),MATCH(G5732,'ROA2'!$D$1:$AQ$1,0))</f>
        <v>0.92769700288772605</v>
      </c>
      <c r="O5732" s="6">
        <v>1201046.945792</v>
      </c>
      <c r="P5732" s="28">
        <v>-1.556298722185253E-3</v>
      </c>
    </row>
    <row r="5733" spans="1:16" x14ac:dyDescent="0.3">
      <c r="A5733" t="s">
        <v>615</v>
      </c>
      <c r="B5733" t="e">
        <f>VLOOKUP(A5733,Sheet3!L:L,1,FALSE)</f>
        <v>#N/A</v>
      </c>
      <c r="C5733" t="str">
        <f>VLOOKUP(A5733,'ALL - prices'!B:C,2,FALSE)</f>
        <v>Royal Bank of Canada</v>
      </c>
      <c r="D5733" t="str">
        <f>VLOOKUP(A5733,'ALL - prices'!B:I,8,FALSE)</f>
        <v>Financials</v>
      </c>
      <c r="E5733">
        <v>2017</v>
      </c>
      <c r="F5733" t="s">
        <v>682</v>
      </c>
      <c r="G5733" t="str">
        <f t="shared" si="421"/>
        <v>2017-Q4</v>
      </c>
      <c r="H5733" s="4">
        <f>INDEX('ALL - prices'!$J$3:$DY$219,MATCH('COMBINED DATA'!A5733,'ALL - prices'!$B$3:$B$219,0),MATCH('COMBINED DATA'!G5733,'ALL - prices'!$J$1:$DY$1,0))</f>
        <v>74.796000000000006</v>
      </c>
      <c r="I5733" s="14">
        <f t="shared" si="420"/>
        <v>2.8434367116806571</v>
      </c>
      <c r="J5733" s="15">
        <f>INDEX(MarketCap2!$E$2:$AR$224,MATCH(A5733,MarketCap2!$B$2:$B$224,0),MATCH(G5733,MarketCap2!$E$1:$AR$1,0))</f>
        <v>149154480128</v>
      </c>
      <c r="K5733">
        <f t="shared" si="422"/>
        <v>25.728248385189868</v>
      </c>
      <c r="L5733">
        <f>INDEX('PB2'!$D$2:$AQ$224,MATCH(A5733,'PB2'!$B$2:$B$224,0),MATCH(G5733,'PB2'!$D$1:$AQ$1,0))</f>
        <v>2.2889850139617902</v>
      </c>
      <c r="M5733" s="16">
        <f t="shared" si="423"/>
        <v>0.43687485671616239</v>
      </c>
      <c r="N5733" s="6">
        <f>INDEX('ROA2'!$D$2:$AQ$224,MATCH(A5733,'ROA2'!$B$2:$B$224,0),MATCH(G5733,'ROA2'!$D$1:$AQ$1,0))</f>
        <v>0.95507502555847201</v>
      </c>
      <c r="O5733" s="6">
        <v>1212852.9940480001</v>
      </c>
      <c r="P5733" s="28">
        <v>9.8297974923992979E-3</v>
      </c>
    </row>
    <row r="5734" spans="1:16" x14ac:dyDescent="0.3">
      <c r="A5734" t="s">
        <v>615</v>
      </c>
      <c r="B5734" t="e">
        <f>VLOOKUP(A5734,Sheet3!L:L,1,FALSE)</f>
        <v>#N/A</v>
      </c>
      <c r="C5734" t="str">
        <f>VLOOKUP(A5734,'ALL - prices'!B:C,2,FALSE)</f>
        <v>Royal Bank of Canada</v>
      </c>
      <c r="D5734" t="str">
        <f>VLOOKUP(A5734,'ALL - prices'!B:I,8,FALSE)</f>
        <v>Financials</v>
      </c>
      <c r="E5734">
        <v>2018</v>
      </c>
      <c r="F5734" t="s">
        <v>679</v>
      </c>
      <c r="G5734" t="str">
        <f t="shared" si="421"/>
        <v>2018-Q1</v>
      </c>
      <c r="H5734" s="4">
        <f>INDEX('ALL - prices'!$J$3:$DY$219,MATCH('COMBINED DATA'!A5734,'ALL - prices'!$B$3:$B$219,0),MATCH('COMBINED DATA'!G5734,'ALL - prices'!$J$1:$DY$1,0))</f>
        <v>73.135000000000005</v>
      </c>
      <c r="I5734" s="14">
        <f t="shared" si="420"/>
        <v>3.2230536633240598</v>
      </c>
      <c r="J5734" s="15">
        <f>INDEX(MarketCap2!$E$2:$AR$224,MATCH(A5734,MarketCap2!$B$2:$B$224,0),MATCH(G5734,MarketCap2!$E$1:$AR$1,0))</f>
        <v>143767797760</v>
      </c>
      <c r="K5734">
        <f t="shared" si="422"/>
        <v>25.691465319464331</v>
      </c>
      <c r="L5734">
        <f>INDEX('PB2'!$D$2:$AQ$224,MATCH(A5734,'PB2'!$B$2:$B$224,0),MATCH(G5734,'PB2'!$D$1:$AQ$1,0))</f>
        <v>2.03550100326538</v>
      </c>
      <c r="M5734" s="16">
        <f t="shared" si="423"/>
        <v>0.49127954169306998</v>
      </c>
      <c r="N5734" s="6">
        <f>INDEX('ROA2'!$D$2:$AQ$224,MATCH(A5734,'ROA2'!$B$2:$B$224,0),MATCH(G5734,'ROA2'!$D$1:$AQ$1,0))</f>
        <v>0.93632602691650402</v>
      </c>
      <c r="O5734" s="6">
        <v>1276275.0648320001</v>
      </c>
      <c r="P5734" s="28">
        <v>5.2291638883887673E-2</v>
      </c>
    </row>
    <row r="5735" spans="1:16" x14ac:dyDescent="0.3">
      <c r="A5735" t="s">
        <v>615</v>
      </c>
      <c r="B5735" t="e">
        <f>VLOOKUP(A5735,Sheet3!L:L,1,FALSE)</f>
        <v>#N/A</v>
      </c>
      <c r="C5735" t="str">
        <f>VLOOKUP(A5735,'ALL - prices'!B:C,2,FALSE)</f>
        <v>Royal Bank of Canada</v>
      </c>
      <c r="D5735" t="str">
        <f>VLOOKUP(A5735,'ALL - prices'!B:I,8,FALSE)</f>
        <v>Financials</v>
      </c>
      <c r="E5735">
        <v>2018</v>
      </c>
      <c r="F5735" t="s">
        <v>680</v>
      </c>
      <c r="G5735" t="str">
        <f t="shared" si="421"/>
        <v>2018-Q2</v>
      </c>
      <c r="H5735" s="4">
        <f>INDEX('ALL - prices'!$J$3:$DY$219,MATCH('COMBINED DATA'!A5735,'ALL - prices'!$B$3:$B$219,0),MATCH('COMBINED DATA'!G5735,'ALL - prices'!$J$1:$DY$1,0))</f>
        <v>73.45</v>
      </c>
      <c r="I5735" s="14">
        <f t="shared" si="420"/>
        <v>4.0534546993891487</v>
      </c>
      <c r="J5735" s="15">
        <f>INDEX(MarketCap2!$E$2:$AR$224,MATCH(A5735,MarketCap2!$B$2:$B$224,0),MATCH(G5735,MarketCap2!$E$1:$AR$1,0))</f>
        <v>142744518656</v>
      </c>
      <c r="K5735">
        <f t="shared" si="422"/>
        <v>25.684322286538645</v>
      </c>
      <c r="L5735">
        <f>INDEX('PB2'!$D$2:$AQ$224,MATCH(A5735,'PB2'!$B$2:$B$224,0),MATCH(G5735,'PB2'!$D$1:$AQ$1,0))</f>
        <v>2.04757499694824</v>
      </c>
      <c r="M5735" s="16">
        <f t="shared" si="423"/>
        <v>0.48838259965589859</v>
      </c>
      <c r="N5735" s="6">
        <f>INDEX('ROA2'!$D$2:$AQ$224,MATCH(A5735,'ROA2'!$B$2:$B$224,0),MATCH(G5735,'ROA2'!$D$1:$AQ$1,0))</f>
        <v>0.94151902198791504</v>
      </c>
      <c r="O5735" s="6">
        <v>1274777.9604480001</v>
      </c>
      <c r="P5735" s="28">
        <v>-1.1730264307851348E-3</v>
      </c>
    </row>
    <row r="5736" spans="1:16" x14ac:dyDescent="0.3">
      <c r="A5736" t="s">
        <v>615</v>
      </c>
      <c r="B5736" t="e">
        <f>VLOOKUP(A5736,Sheet3!L:L,1,FALSE)</f>
        <v>#N/A</v>
      </c>
      <c r="C5736" t="str">
        <f>VLOOKUP(A5736,'ALL - prices'!B:C,2,FALSE)</f>
        <v>Royal Bank of Canada</v>
      </c>
      <c r="D5736" t="str">
        <f>VLOOKUP(A5736,'ALL - prices'!B:I,8,FALSE)</f>
        <v>Financials</v>
      </c>
      <c r="E5736">
        <v>2018</v>
      </c>
      <c r="F5736" t="s">
        <v>681</v>
      </c>
      <c r="G5736" t="str">
        <f t="shared" si="421"/>
        <v>2018-Q3</v>
      </c>
      <c r="H5736" s="4">
        <f>INDEX('ALL - prices'!$J$3:$DY$219,MATCH('COMBINED DATA'!A5736,'ALL - prices'!$B$3:$B$219,0),MATCH('COMBINED DATA'!G5736,'ALL - prices'!$J$1:$DY$1,0))</f>
        <v>77.540999999999997</v>
      </c>
      <c r="I5736" s="14">
        <f t="shared" si="420"/>
        <v>5.5379391473724207</v>
      </c>
      <c r="J5736" s="15">
        <f>INDEX(MarketCap2!$E$2:$AR$224,MATCH(A5736,MarketCap2!$B$2:$B$224,0),MATCH(G5736,MarketCap2!$E$1:$AR$1,0))</f>
        <v>149234057216</v>
      </c>
      <c r="K5736">
        <f t="shared" si="422"/>
        <v>25.728781764190249</v>
      </c>
      <c r="L5736">
        <f>INDEX('PB2'!$D$2:$AQ$224,MATCH(A5736,'PB2'!$B$2:$B$224,0),MATCH(G5736,'PB2'!$D$1:$AQ$1,0))</f>
        <v>1.87634801864624</v>
      </c>
      <c r="M5736" s="16">
        <f t="shared" si="423"/>
        <v>0.53295017238938791</v>
      </c>
      <c r="N5736" s="6">
        <f>INDEX('ROA2'!$D$2:$AQ$224,MATCH(A5736,'ROA2'!$B$2:$B$224,0),MATCH(G5736,'ROA2'!$D$1:$AQ$1,0))</f>
        <v>0.96108901500701904</v>
      </c>
      <c r="O5736" s="6">
        <v>1292373.9832319999</v>
      </c>
      <c r="P5736" s="28">
        <v>1.3803205993470392E-2</v>
      </c>
    </row>
    <row r="5737" spans="1:16" x14ac:dyDescent="0.3">
      <c r="A5737" t="s">
        <v>615</v>
      </c>
      <c r="B5737" t="e">
        <f>VLOOKUP(A5737,Sheet3!L:L,1,FALSE)</f>
        <v>#N/A</v>
      </c>
      <c r="C5737" t="str">
        <f>VLOOKUP(A5737,'ALL - prices'!B:C,2,FALSE)</f>
        <v>Royal Bank of Canada</v>
      </c>
      <c r="D5737" t="str">
        <f>VLOOKUP(A5737,'ALL - prices'!B:I,8,FALSE)</f>
        <v>Financials</v>
      </c>
      <c r="E5737">
        <v>2018</v>
      </c>
      <c r="F5737" t="s">
        <v>682</v>
      </c>
      <c r="G5737" t="str">
        <f t="shared" si="421"/>
        <v>2018-Q4</v>
      </c>
      <c r="H5737" s="4">
        <f>INDEX('ALL - prices'!$J$3:$DY$219,MATCH('COMBINED DATA'!A5737,'ALL - prices'!$B$3:$B$219,0),MATCH('COMBINED DATA'!G5737,'ALL - prices'!$J$1:$DY$1,0))</f>
        <v>70.680000000000007</v>
      </c>
      <c r="I5737" s="14">
        <f t="shared" si="420"/>
        <v>2.735309427956309</v>
      </c>
      <c r="J5737" s="15">
        <f>INDEX(MarketCap2!$E$2:$AR$224,MATCH(A5737,MarketCap2!$B$2:$B$224,0),MATCH(G5737,MarketCap2!$E$1:$AR$1,0))</f>
        <v>134464774144</v>
      </c>
      <c r="K5737">
        <f t="shared" si="422"/>
        <v>25.624568099410823</v>
      </c>
      <c r="L5737">
        <f>INDEX('PB2'!$D$2:$AQ$224,MATCH(A5737,'PB2'!$B$2:$B$224,0),MATCH(G5737,'PB2'!$D$1:$AQ$1,0))</f>
        <v>1.93582999706268</v>
      </c>
      <c r="M5737" s="16">
        <f t="shared" si="423"/>
        <v>0.51657428674901407</v>
      </c>
      <c r="N5737" s="6">
        <f>INDEX('ROA2'!$D$2:$AQ$224,MATCH(A5737,'ROA2'!$B$2:$B$224,0),MATCH(G5737,'ROA2'!$D$1:$AQ$1,0))</f>
        <v>0.97346997261047397</v>
      </c>
      <c r="O5737" s="6">
        <v>1334733.9632639999</v>
      </c>
      <c r="P5737" s="28">
        <v>3.277687463660104E-2</v>
      </c>
    </row>
    <row r="5738" spans="1:16" x14ac:dyDescent="0.3">
      <c r="A5738" t="s">
        <v>615</v>
      </c>
      <c r="B5738" t="e">
        <f>VLOOKUP(A5738,Sheet3!L:L,1,FALSE)</f>
        <v>#N/A</v>
      </c>
      <c r="C5738" t="str">
        <f>VLOOKUP(A5738,'ALL - prices'!B:C,2,FALSE)</f>
        <v>Royal Bank of Canada</v>
      </c>
      <c r="D5738" t="str">
        <f>VLOOKUP(A5738,'ALL - prices'!B:I,8,FALSE)</f>
        <v>Financials</v>
      </c>
      <c r="E5738">
        <v>2019</v>
      </c>
      <c r="F5738" t="s">
        <v>679</v>
      </c>
      <c r="G5738" t="str">
        <f t="shared" si="421"/>
        <v>2019-Q1</v>
      </c>
      <c r="H5738" s="4">
        <f>INDEX('ALL - prices'!$J$3:$DY$219,MATCH('COMBINED DATA'!A5738,'ALL - prices'!$B$3:$B$219,0),MATCH('COMBINED DATA'!G5738,'ALL - prices'!$J$1:$DY$1,0))</f>
        <v>77.018000000000001</v>
      </c>
      <c r="I5738" s="14">
        <f t="shared" si="420"/>
        <v>6.3580006487888978</v>
      </c>
      <c r="J5738" s="15">
        <f>INDEX(MarketCap2!$E$2:$AR$224,MATCH(A5738,MarketCap2!$B$2:$B$224,0),MATCH(G5738,MarketCap2!$E$1:$AR$1,0))</f>
        <v>144727572480</v>
      </c>
      <c r="K5738">
        <f t="shared" si="422"/>
        <v>25.698119001706004</v>
      </c>
      <c r="L5738">
        <f>INDEX('PB2'!$D$2:$AQ$224,MATCH(A5738,'PB2'!$B$2:$B$224,0),MATCH(G5738,'PB2'!$D$1:$AQ$1,0))</f>
        <v>2.01213598251343</v>
      </c>
      <c r="M5738" s="16">
        <f t="shared" si="423"/>
        <v>0.4969843035910847</v>
      </c>
      <c r="N5738" s="6">
        <f>INDEX('ROA2'!$D$2:$AQ$224,MATCH(A5738,'ROA2'!$B$2:$B$224,0),MATCH(G5738,'ROA2'!$D$1:$AQ$1,0))</f>
        <v>0.95130300521850597</v>
      </c>
      <c r="O5738" s="6">
        <v>1366206.971904</v>
      </c>
      <c r="P5738" s="28">
        <v>2.3579986354010995E-2</v>
      </c>
    </row>
    <row r="5739" spans="1:16" x14ac:dyDescent="0.3">
      <c r="A5739" t="s">
        <v>615</v>
      </c>
      <c r="B5739" t="e">
        <f>VLOOKUP(A5739,Sheet3!L:L,1,FALSE)</f>
        <v>#N/A</v>
      </c>
      <c r="C5739" t="str">
        <f>VLOOKUP(A5739,'ALL - prices'!B:C,2,FALSE)</f>
        <v>Royal Bank of Canada</v>
      </c>
      <c r="D5739" t="str">
        <f>VLOOKUP(A5739,'ALL - prices'!B:I,8,FALSE)</f>
        <v>Financials</v>
      </c>
      <c r="E5739">
        <v>2019</v>
      </c>
      <c r="F5739" t="s">
        <v>680</v>
      </c>
      <c r="G5739" t="str">
        <f t="shared" si="421"/>
        <v>2019-Q2</v>
      </c>
      <c r="H5739" s="4">
        <f>INDEX('ALL - prices'!$J$3:$DY$219,MATCH('COMBINED DATA'!A5739,'ALL - prices'!$B$3:$B$219,0),MATCH('COMBINED DATA'!G5739,'ALL - prices'!$J$1:$DY$1,0))</f>
        <v>80.259</v>
      </c>
      <c r="I5739" s="14">
        <f t="shared" si="420"/>
        <v>6.53090134157096</v>
      </c>
      <c r="J5739" s="15">
        <f>INDEX(MarketCap2!$E$2:$AR$224,MATCH(A5739,MarketCap2!$B$2:$B$224,0),MATCH(G5739,MarketCap2!$E$1:$AR$1,0))</f>
        <v>149436497920</v>
      </c>
      <c r="K5739">
        <f t="shared" si="422"/>
        <v>25.730137376462839</v>
      </c>
      <c r="L5739">
        <f>INDEX('PB2'!$D$2:$AQ$224,MATCH(A5739,'PB2'!$B$2:$B$224,0),MATCH(G5739,'PB2'!$D$1:$AQ$1,0))</f>
        <v>1.9524799585342401</v>
      </c>
      <c r="M5739" s="16">
        <f t="shared" si="423"/>
        <v>0.51216914961355964</v>
      </c>
      <c r="N5739" s="6">
        <f>INDEX('ROA2'!$D$2:$AQ$224,MATCH(A5739,'ROA2'!$B$2:$B$224,0),MATCH(G5739,'ROA2'!$D$1:$AQ$1,0))</f>
        <v>0.96048700809478804</v>
      </c>
      <c r="O5739" s="6">
        <v>1378875.9982080001</v>
      </c>
      <c r="P5739" s="28">
        <v>9.2731383783995792E-3</v>
      </c>
    </row>
    <row r="5740" spans="1:16" x14ac:dyDescent="0.3">
      <c r="A5740" t="s">
        <v>615</v>
      </c>
      <c r="B5740" t="e">
        <f>VLOOKUP(A5740,Sheet3!L:L,1,FALSE)</f>
        <v>#N/A</v>
      </c>
      <c r="C5740" t="str">
        <f>VLOOKUP(A5740,'ALL - prices'!B:C,2,FALSE)</f>
        <v>Royal Bank of Canada</v>
      </c>
      <c r="D5740" t="str">
        <f>VLOOKUP(A5740,'ALL - prices'!B:I,8,FALSE)</f>
        <v>Financials</v>
      </c>
      <c r="E5740">
        <v>2019</v>
      </c>
      <c r="F5740" t="s">
        <v>681</v>
      </c>
      <c r="G5740" t="str">
        <f t="shared" si="421"/>
        <v>2019-Q3</v>
      </c>
      <c r="H5740" s="4">
        <f>INDEX('ALL - prices'!$J$3:$DY$219,MATCH('COMBINED DATA'!A5740,'ALL - prices'!$B$3:$B$219,0),MATCH('COMBINED DATA'!G5740,'ALL - prices'!$J$1:$DY$1,0))</f>
        <v>83.691000000000003</v>
      </c>
      <c r="I5740" s="14">
        <f t="shared" si="420"/>
        <v>4.7939132501537838</v>
      </c>
      <c r="J5740" s="15">
        <f>INDEX(MarketCap2!$E$2:$AR$224,MATCH(A5740,MarketCap2!$B$2:$B$224,0),MATCH(G5740,MarketCap2!$E$1:$AR$1,0))</f>
        <v>154171473920</v>
      </c>
      <c r="K5740">
        <f t="shared" si="422"/>
        <v>25.76133128692841</v>
      </c>
      <c r="L5740">
        <f>INDEX('PB2'!$D$2:$AQ$224,MATCH(A5740,'PB2'!$B$2:$B$224,0),MATCH(G5740,'PB2'!$D$1:$AQ$1,0))</f>
        <v>1.95246994495392</v>
      </c>
      <c r="M5740" s="16">
        <f t="shared" si="423"/>
        <v>0.51217177636176159</v>
      </c>
      <c r="N5740" s="6">
        <f>INDEX('ROA2'!$D$2:$AQ$224,MATCH(A5740,'ROA2'!$B$2:$B$224,0),MATCH(G5740,'ROA2'!$D$1:$AQ$1,0))</f>
        <v>0.956260025501251</v>
      </c>
      <c r="O5740" s="6">
        <v>1406893.0314239999</v>
      </c>
      <c r="P5740" s="28">
        <v>2.0318747481579948E-2</v>
      </c>
    </row>
    <row r="5741" spans="1:16" x14ac:dyDescent="0.3">
      <c r="A5741" t="s">
        <v>615</v>
      </c>
      <c r="B5741" t="e">
        <f>VLOOKUP(A5741,Sheet3!L:L,1,FALSE)</f>
        <v>#N/A</v>
      </c>
      <c r="C5741" t="str">
        <f>VLOOKUP(A5741,'ALL - prices'!B:C,2,FALSE)</f>
        <v>Royal Bank of Canada</v>
      </c>
      <c r="D5741" t="str">
        <f>VLOOKUP(A5741,'ALL - prices'!B:I,8,FALSE)</f>
        <v>Financials</v>
      </c>
      <c r="E5741">
        <v>2019</v>
      </c>
      <c r="F5741" t="s">
        <v>682</v>
      </c>
      <c r="G5741" t="str">
        <f t="shared" si="421"/>
        <v>2019-Q4</v>
      </c>
      <c r="H5741" s="4">
        <f>INDEX('ALL - prices'!$J$3:$DY$219,MATCH('COMBINED DATA'!A5741,'ALL - prices'!$B$3:$B$219,0),MATCH('COMBINED DATA'!G5741,'ALL - prices'!$J$1:$DY$1,0))</f>
        <v>80.805999999999997</v>
      </c>
      <c r="I5741" s="14">
        <f t="shared" si="420"/>
        <v>7.0782023376937531</v>
      </c>
      <c r="J5741" s="15">
        <f>INDEX(MarketCap2!$E$2:$AR$224,MATCH(A5741,MarketCap2!$B$2:$B$224,0),MATCH(G5741,MarketCap2!$E$1:$AR$1,0))</f>
        <v>147002163200</v>
      </c>
      <c r="K5741">
        <f t="shared" si="422"/>
        <v>25.713713139263131</v>
      </c>
      <c r="L5741">
        <f>INDEX('PB2'!$D$2:$AQ$224,MATCH(A5741,'PB2'!$B$2:$B$224,0),MATCH(G5741,'PB2'!$D$1:$AQ$1,0))</f>
        <v>1.9019570350646999</v>
      </c>
      <c r="M5741" s="16">
        <f t="shared" si="423"/>
        <v>0.52577423231118492</v>
      </c>
      <c r="N5741" s="6">
        <f>INDEX('ROA2'!$D$2:$AQ$224,MATCH(A5741,'ROA2'!$B$2:$B$224,0),MATCH(G5741,'ROA2'!$D$1:$AQ$1,0))</f>
        <v>0.93064701557159402</v>
      </c>
      <c r="O5741" s="6">
        <v>1428935.016448</v>
      </c>
      <c r="P5741" s="28">
        <v>1.5667136400334611E-2</v>
      </c>
    </row>
    <row r="5742" spans="1:16" x14ac:dyDescent="0.3">
      <c r="A5742" t="s">
        <v>615</v>
      </c>
      <c r="B5742" t="e">
        <f>VLOOKUP(A5742,Sheet3!L:L,1,FALSE)</f>
        <v>#N/A</v>
      </c>
      <c r="C5742" t="str">
        <f>VLOOKUP(A5742,'ALL - prices'!B:C,2,FALSE)</f>
        <v>Royal Bank of Canada</v>
      </c>
      <c r="D5742" t="str">
        <f>VLOOKUP(A5742,'ALL - prices'!B:I,8,FALSE)</f>
        <v>Financials</v>
      </c>
      <c r="E5742">
        <v>2020</v>
      </c>
      <c r="F5742" t="s">
        <v>679</v>
      </c>
      <c r="G5742" t="str">
        <f t="shared" si="421"/>
        <v>2020-Q1</v>
      </c>
      <c r="H5742" s="4">
        <f>INDEX('ALL - prices'!$J$3:$DY$219,MATCH('COMBINED DATA'!A5742,'ALL - prices'!$B$3:$B$219,0),MATCH('COMBINED DATA'!G5742,'ALL - prices'!$J$1:$DY$1,0))</f>
        <v>69.230999999999995</v>
      </c>
      <c r="I5742" s="14">
        <f t="shared" si="420"/>
        <v>10.226998484403936</v>
      </c>
      <c r="J5742" s="15">
        <f>INDEX(MarketCap2!$E$2:$AR$224,MATCH(A5742,MarketCap2!$B$2:$B$224,0),MATCH(G5742,MarketCap2!$E$1:$AR$1,0))</f>
        <v>124122931200</v>
      </c>
      <c r="K5742">
        <f t="shared" si="422"/>
        <v>25.544538292103365</v>
      </c>
      <c r="L5742">
        <f>INDEX('PB2'!$D$2:$AQ$224,MATCH(A5742,'PB2'!$B$2:$B$224,0),MATCH(G5742,'PB2'!$D$1:$AQ$1,0))</f>
        <v>1.5373610258102399</v>
      </c>
      <c r="M5742" s="16">
        <f t="shared" si="423"/>
        <v>0.65046529943932141</v>
      </c>
      <c r="N5742" s="6">
        <f>INDEX('ROA2'!$D$2:$AQ$224,MATCH(A5742,'ROA2'!$B$2:$B$224,0),MATCH(G5742,'ROA2'!$D$1:$AQ$1,0))</f>
        <v>0.92833399772643999</v>
      </c>
      <c r="O5742" s="6">
        <v>1476304.044032</v>
      </c>
      <c r="P5742" s="28">
        <v>3.3149882282084743E-2</v>
      </c>
    </row>
    <row r="5743" spans="1:16" x14ac:dyDescent="0.3">
      <c r="A5743" t="s">
        <v>615</v>
      </c>
      <c r="B5743" t="e">
        <f>VLOOKUP(A5743,Sheet3!L:L,1,FALSE)</f>
        <v>#N/A</v>
      </c>
      <c r="C5743" t="str">
        <f>VLOOKUP(A5743,'ALL - prices'!B:C,2,FALSE)</f>
        <v>Royal Bank of Canada</v>
      </c>
      <c r="D5743" t="str">
        <f>VLOOKUP(A5743,'ALL - prices'!B:I,8,FALSE)</f>
        <v>Financials</v>
      </c>
      <c r="E5743">
        <v>2020</v>
      </c>
      <c r="F5743" t="s">
        <v>680</v>
      </c>
      <c r="G5743" t="str">
        <f t="shared" si="421"/>
        <v>2020-Q2</v>
      </c>
      <c r="H5743" s="4">
        <f>INDEX('ALL - prices'!$J$3:$DY$219,MATCH('COMBINED DATA'!A5743,'ALL - prices'!$B$3:$B$219,0),MATCH('COMBINED DATA'!G5743,'ALL - prices'!$J$1:$DY$1,0))</f>
        <v>74.11</v>
      </c>
      <c r="I5743" s="14">
        <f t="shared" si="420"/>
        <v>12.674468808724809</v>
      </c>
      <c r="J5743" s="15">
        <f>INDEX(MarketCap2!$E$2:$AR$224,MATCH(A5743,MarketCap2!$B$2:$B$224,0),MATCH(G5743,MarketCap2!$E$1:$AR$1,0))</f>
        <v>131106168832</v>
      </c>
      <c r="K5743">
        <f t="shared" si="422"/>
        <v>25.599273281010262</v>
      </c>
      <c r="L5743">
        <f>INDEX('PB2'!$D$2:$AQ$224,MATCH(A5743,'PB2'!$B$2:$B$224,0),MATCH(G5743,'PB2'!$D$1:$AQ$1,0))</f>
        <v>1.6672120094299301</v>
      </c>
      <c r="M5743" s="16">
        <f t="shared" si="423"/>
        <v>0.59980374082233856</v>
      </c>
      <c r="N5743" s="6">
        <f>INDEX('ROA2'!$D$2:$AQ$224,MATCH(A5743,'ROA2'!$B$2:$B$224,0),MATCH(G5743,'ROA2'!$D$1:$AQ$1,0))</f>
        <v>0.74983000755310103</v>
      </c>
      <c r="O5743" s="6">
        <v>1675681.9886080001</v>
      </c>
      <c r="P5743" s="28">
        <v>0.13505208861412454</v>
      </c>
    </row>
    <row r="5744" spans="1:16" x14ac:dyDescent="0.3">
      <c r="A5744" t="s">
        <v>615</v>
      </c>
      <c r="B5744" t="e">
        <f>VLOOKUP(A5744,Sheet3!L:L,1,FALSE)</f>
        <v>#N/A</v>
      </c>
      <c r="C5744" t="str">
        <f>VLOOKUP(A5744,'ALL - prices'!B:C,2,FALSE)</f>
        <v>Royal Bank of Canada</v>
      </c>
      <c r="D5744" t="str">
        <f>VLOOKUP(A5744,'ALL - prices'!B:I,8,FALSE)</f>
        <v>Financials</v>
      </c>
      <c r="E5744">
        <v>2020</v>
      </c>
      <c r="F5744" t="s">
        <v>681</v>
      </c>
      <c r="G5744" t="str">
        <f t="shared" si="421"/>
        <v>2020-Q3</v>
      </c>
      <c r="H5744" s="4">
        <f>INDEX('ALL - prices'!$J$3:$DY$219,MATCH('COMBINED DATA'!A5744,'ALL - prices'!$B$3:$B$219,0),MATCH('COMBINED DATA'!G5744,'ALL - prices'!$J$1:$DY$1,0))</f>
        <v>76.084000000000003</v>
      </c>
      <c r="I5744" s="14">
        <f t="shared" si="420"/>
        <v>9.541330248800044</v>
      </c>
      <c r="J5744" s="15">
        <f>INDEX(MarketCap2!$E$2:$AR$224,MATCH(A5744,MarketCap2!$B$2:$B$224,0),MATCH(G5744,MarketCap2!$E$1:$AR$1,0))</f>
        <v>133098930176</v>
      </c>
      <c r="K5744">
        <f t="shared" si="422"/>
        <v>25.61435852456912</v>
      </c>
      <c r="L5744">
        <f>INDEX('PB2'!$D$2:$AQ$224,MATCH(A5744,'PB2'!$B$2:$B$224,0),MATCH(G5744,'PB2'!$D$1:$AQ$1,0))</f>
        <v>1.6417150497436499</v>
      </c>
      <c r="M5744" s="16">
        <f t="shared" si="423"/>
        <v>0.60911910392497637</v>
      </c>
      <c r="N5744" s="6">
        <f>INDEX('ROA2'!$D$2:$AQ$224,MATCH(A5744,'ROA2'!$B$2:$B$224,0),MATCH(G5744,'ROA2'!$D$1:$AQ$1,0))</f>
        <v>0.73695099353790305</v>
      </c>
      <c r="O5744" s="6">
        <v>1683133.956096</v>
      </c>
      <c r="P5744" s="28">
        <v>4.4471251339225377E-3</v>
      </c>
    </row>
    <row r="5745" spans="1:16" x14ac:dyDescent="0.3">
      <c r="A5745" t="s">
        <v>615</v>
      </c>
      <c r="B5745" t="e">
        <f>VLOOKUP(A5745,Sheet3!L:L,1,FALSE)</f>
        <v>#N/A</v>
      </c>
      <c r="C5745" t="str">
        <f>VLOOKUP(A5745,'ALL - prices'!B:C,2,FALSE)</f>
        <v>Royal Bank of Canada</v>
      </c>
      <c r="D5745" t="str">
        <f>VLOOKUP(A5745,'ALL - prices'!B:I,8,FALSE)</f>
        <v>Financials</v>
      </c>
      <c r="E5745">
        <v>2020</v>
      </c>
      <c r="F5745" t="s">
        <v>682</v>
      </c>
      <c r="G5745" t="str">
        <f t="shared" si="421"/>
        <v>2020-Q4</v>
      </c>
      <c r="H5745" s="4">
        <f>INDEX('ALL - prices'!$J$3:$DY$219,MATCH('COMBINED DATA'!A5745,'ALL - prices'!$B$3:$B$219,0),MATCH('COMBINED DATA'!G5745,'ALL - prices'!$J$1:$DY$1,0))</f>
        <v>86.072999999999993</v>
      </c>
      <c r="I5745" s="14">
        <f t="shared" si="420"/>
        <v>7.4640196721784324</v>
      </c>
      <c r="J5745" s="15">
        <f>INDEX(MarketCap2!$E$2:$AR$224,MATCH(A5745,MarketCap2!$B$2:$B$224,0),MATCH(G5745,MarketCap2!$E$1:$AR$1,0))</f>
        <v>148921647104</v>
      </c>
      <c r="K5745">
        <f t="shared" si="422"/>
        <v>25.726686146217457</v>
      </c>
      <c r="L5745">
        <f>INDEX('PB2'!$D$2:$AQ$224,MATCH(A5745,'PB2'!$B$2:$B$224,0),MATCH(G5745,'PB2'!$D$1:$AQ$1,0))</f>
        <v>1.77722799777985</v>
      </c>
      <c r="M5745" s="16">
        <f t="shared" si="423"/>
        <v>0.56267400763954922</v>
      </c>
      <c r="N5745" s="6">
        <f>INDEX('ROA2'!$D$2:$AQ$224,MATCH(A5745,'ROA2'!$B$2:$B$224,0),MATCH(G5745,'ROA2'!$D$1:$AQ$1,0))</f>
        <v>0.74878400564193703</v>
      </c>
      <c r="O5745" s="6">
        <v>1624548.048896</v>
      </c>
      <c r="P5745" s="28">
        <v>-3.4807631910587208E-2</v>
      </c>
    </row>
    <row r="5746" spans="1:16" x14ac:dyDescent="0.3">
      <c r="A5746" t="s">
        <v>615</v>
      </c>
      <c r="B5746" t="e">
        <f>VLOOKUP(A5746,Sheet3!L:L,1,FALSE)</f>
        <v>#N/A</v>
      </c>
      <c r="C5746" t="str">
        <f>VLOOKUP(A5746,'ALL - prices'!B:C,2,FALSE)</f>
        <v>Royal Bank of Canada</v>
      </c>
      <c r="D5746" t="str">
        <f>VLOOKUP(A5746,'ALL - prices'!B:I,8,FALSE)</f>
        <v>Financials</v>
      </c>
      <c r="E5746">
        <v>2021</v>
      </c>
      <c r="F5746" t="s">
        <v>679</v>
      </c>
      <c r="G5746" t="str">
        <f t="shared" si="421"/>
        <v>2021-Q1</v>
      </c>
      <c r="H5746" s="4">
        <f>INDEX('ALL - prices'!$J$3:$DY$219,MATCH('COMBINED DATA'!A5746,'ALL - prices'!$B$3:$B$219,0),MATCH('COMBINED DATA'!G5746,'ALL - prices'!$J$1:$DY$1,0))</f>
        <v>96.325000000000003</v>
      </c>
      <c r="I5746" s="14">
        <f t="shared" si="420"/>
        <v>6.2676578493618047</v>
      </c>
      <c r="J5746" s="15">
        <f>INDEX(MarketCap2!$E$2:$AR$224,MATCH(A5746,MarketCap2!$B$2:$B$224,0),MATCH(G5746,MarketCap2!$E$1:$AR$1,0))</f>
        <v>165053874176</v>
      </c>
      <c r="K5746">
        <f t="shared" si="422"/>
        <v>25.829537767711727</v>
      </c>
      <c r="L5746">
        <f>INDEX('PB2'!$D$2:$AQ$224,MATCH(A5746,'PB2'!$B$2:$B$224,0),MATCH(G5746,'PB2'!$D$1:$AQ$1,0))</f>
        <v>1.9537869691848799</v>
      </c>
      <c r="M5746" s="16">
        <f t="shared" si="423"/>
        <v>0.51182652754470981</v>
      </c>
      <c r="N5746" s="6">
        <f>INDEX('ROA2'!$D$2:$AQ$224,MATCH(A5746,'ROA2'!$B$2:$B$224,0),MATCH(G5746,'ROA2'!$D$1:$AQ$1,0))</f>
        <v>0.74809598922729503</v>
      </c>
      <c r="O5746" s="6">
        <v>1671150.9606399999</v>
      </c>
      <c r="P5746" s="28">
        <v>2.8686693370300765E-2</v>
      </c>
    </row>
    <row r="5747" spans="1:16" x14ac:dyDescent="0.3">
      <c r="A5747" t="s">
        <v>615</v>
      </c>
      <c r="B5747" t="e">
        <f>VLOOKUP(A5747,Sheet3!L:L,1,FALSE)</f>
        <v>#N/A</v>
      </c>
      <c r="C5747" t="str">
        <f>VLOOKUP(A5747,'ALL - prices'!B:C,2,FALSE)</f>
        <v>Royal Bank of Canada</v>
      </c>
      <c r="D5747" t="str">
        <f>VLOOKUP(A5747,'ALL - prices'!B:I,8,FALSE)</f>
        <v>Financials</v>
      </c>
      <c r="E5747">
        <v>2021</v>
      </c>
      <c r="F5747" t="s">
        <v>680</v>
      </c>
      <c r="G5747" t="str">
        <f t="shared" si="421"/>
        <v>2021-Q2</v>
      </c>
      <c r="H5747" s="4">
        <f>INDEX('ALL - prices'!$J$3:$DY$219,MATCH('COMBINED DATA'!A5747,'ALL - prices'!$B$3:$B$219,0),MATCH('COMBINED DATA'!G5747,'ALL - prices'!$J$1:$DY$1,0))</f>
        <v>105.381</v>
      </c>
      <c r="I5747" s="14">
        <f t="shared" si="420"/>
        <v>5.5052552771571488</v>
      </c>
      <c r="J5747" s="15">
        <f>INDEX(MarketCap2!$E$2:$AR$224,MATCH(A5747,MarketCap2!$B$2:$B$224,0),MATCH(G5747,MarketCap2!$E$1:$AR$1,0))</f>
        <v>178925715456</v>
      </c>
      <c r="K5747">
        <f t="shared" si="422"/>
        <v>25.91023655919938</v>
      </c>
      <c r="L5747">
        <f>INDEX('PB2'!$D$2:$AQ$224,MATCH(A5747,'PB2'!$B$2:$B$224,0),MATCH(G5747,'PB2'!$D$1:$AQ$1,0))</f>
        <v>2.0240170955657999</v>
      </c>
      <c r="M5747" s="16">
        <f t="shared" si="423"/>
        <v>0.49406697314503512</v>
      </c>
      <c r="N5747" s="6">
        <f>INDEX('ROA2'!$D$2:$AQ$224,MATCH(A5747,'ROA2'!$B$2:$B$224,0),MATCH(G5747,'ROA2'!$D$1:$AQ$1,0))</f>
        <v>0.86922001838684104</v>
      </c>
      <c r="O5747" s="6">
        <v>1615315.992576</v>
      </c>
      <c r="P5747" s="28">
        <v>-3.3411085760090047E-2</v>
      </c>
    </row>
    <row r="5748" spans="1:16" x14ac:dyDescent="0.3">
      <c r="A5748" t="s">
        <v>615</v>
      </c>
      <c r="B5748" t="e">
        <f>VLOOKUP(A5748,Sheet3!L:L,1,FALSE)</f>
        <v>#N/A</v>
      </c>
      <c r="C5748" t="str">
        <f>VLOOKUP(A5748,'ALL - prices'!B:C,2,FALSE)</f>
        <v>Royal Bank of Canada</v>
      </c>
      <c r="D5748" t="str">
        <f>VLOOKUP(A5748,'ALL - prices'!B:I,8,FALSE)</f>
        <v>Financials</v>
      </c>
      <c r="E5748">
        <v>2021</v>
      </c>
      <c r="F5748" t="s">
        <v>681</v>
      </c>
      <c r="G5748" t="str">
        <f t="shared" si="421"/>
        <v>2021-Q3</v>
      </c>
      <c r="H5748" s="4">
        <f>INDEX('ALL - prices'!$J$3:$DY$219,MATCH('COMBINED DATA'!A5748,'ALL - prices'!$B$3:$B$219,0),MATCH('COMBINED DATA'!G5748,'ALL - prices'!$J$1:$DY$1,0))</f>
        <v>106.664</v>
      </c>
      <c r="I5748" s="14">
        <f t="shared" si="420"/>
        <v>4.8233401981061474</v>
      </c>
      <c r="J5748" s="15">
        <f>INDEX(MarketCap2!$E$2:$AR$224,MATCH(A5748,MarketCap2!$B$2:$B$224,0),MATCH(G5748,MarketCap2!$E$1:$AR$1,0))</f>
        <v>179591790592</v>
      </c>
      <c r="K5748">
        <f t="shared" si="422"/>
        <v>25.913952282371142</v>
      </c>
      <c r="L5748">
        <f>INDEX('PB2'!$D$2:$AQ$224,MATCH(A5748,'PB2'!$B$2:$B$224,0),MATCH(G5748,'PB2'!$D$1:$AQ$1,0))</f>
        <v>1.99501299858093</v>
      </c>
      <c r="M5748" s="16">
        <f t="shared" si="423"/>
        <v>0.50124986689876638</v>
      </c>
      <c r="N5748" s="6">
        <f>INDEX('ROA2'!$D$2:$AQ$224,MATCH(A5748,'ROA2'!$B$2:$B$224,0),MATCH(G5748,'ROA2'!$D$1:$AQ$1,0))</f>
        <v>0.91202199459075906</v>
      </c>
      <c r="O5748" s="6">
        <v>1693540.0243200001</v>
      </c>
      <c r="P5748" s="28">
        <v>4.8426457797432862E-2</v>
      </c>
    </row>
    <row r="5749" spans="1:16" x14ac:dyDescent="0.3">
      <c r="A5749" t="s">
        <v>615</v>
      </c>
      <c r="B5749" t="e">
        <f>VLOOKUP(A5749,Sheet3!L:L,1,FALSE)</f>
        <v>#N/A</v>
      </c>
      <c r="C5749" t="str">
        <f>VLOOKUP(A5749,'ALL - prices'!B:C,2,FALSE)</f>
        <v>Royal Bank of Canada</v>
      </c>
      <c r="D5749" t="str">
        <f>VLOOKUP(A5749,'ALL - prices'!B:I,8,FALSE)</f>
        <v>Financials</v>
      </c>
      <c r="E5749">
        <v>2021</v>
      </c>
      <c r="F5749" t="s">
        <v>682</v>
      </c>
      <c r="G5749" t="str">
        <f t="shared" si="421"/>
        <v>2021-Q4</v>
      </c>
      <c r="H5749" s="4">
        <f>INDEX('ALL - prices'!$J$3:$DY$219,MATCH('COMBINED DATA'!A5749,'ALL - prices'!$B$3:$B$219,0),MATCH('COMBINED DATA'!G5749,'ALL - prices'!$J$1:$DY$1,0))</f>
        <v>114.544</v>
      </c>
      <c r="I5749" s="14">
        <f t="shared" si="420"/>
        <v>4.6596839216839578</v>
      </c>
      <c r="J5749" s="15">
        <f>INDEX(MarketCap2!$E$2:$AR$224,MATCH(A5749,MarketCap2!$B$2:$B$224,0),MATCH(G5749,MarketCap2!$E$1:$AR$1,0))</f>
        <v>191343722496</v>
      </c>
      <c r="K5749">
        <f t="shared" si="422"/>
        <v>25.977337241883326</v>
      </c>
      <c r="L5749">
        <f>INDEX('PB2'!$D$2:$AQ$224,MATCH(A5749,'PB2'!$B$2:$B$224,0),MATCH(G5749,'PB2'!$D$1:$AQ$1,0))</f>
        <v>2.1723930835723899</v>
      </c>
      <c r="M5749" s="16">
        <f t="shared" si="423"/>
        <v>0.46032184854665015</v>
      </c>
      <c r="N5749" s="6">
        <f>INDEX('ROA2'!$D$2:$AQ$224,MATCH(A5749,'ROA2'!$B$2:$B$224,0),MATCH(G5749,'ROA2'!$D$1:$AQ$1,0))</f>
        <v>0.96299099922180198</v>
      </c>
      <c r="O5749" s="6">
        <v>1706322.9521920001</v>
      </c>
      <c r="P5749" s="28">
        <v>7.548051825425681E-3</v>
      </c>
    </row>
    <row r="5750" spans="1:16" x14ac:dyDescent="0.3">
      <c r="A5750" t="s">
        <v>615</v>
      </c>
      <c r="B5750" t="e">
        <f>VLOOKUP(A5750,Sheet3!L:L,1,FALSE)</f>
        <v>#N/A</v>
      </c>
      <c r="C5750" t="str">
        <f>VLOOKUP(A5750,'ALL - prices'!B:C,2,FALSE)</f>
        <v>Royal Bank of Canada</v>
      </c>
      <c r="D5750" t="str">
        <f>VLOOKUP(A5750,'ALL - prices'!B:I,8,FALSE)</f>
        <v>Financials</v>
      </c>
      <c r="E5750">
        <v>2022</v>
      </c>
      <c r="F5750" t="s">
        <v>679</v>
      </c>
      <c r="G5750" t="str">
        <f t="shared" si="421"/>
        <v>2022-Q1</v>
      </c>
      <c r="H5750" s="4">
        <f>INDEX('ALL - prices'!$J$3:$DY$219,MATCH('COMBINED DATA'!A5750,'ALL - prices'!$B$3:$B$219,0),MATCH('COMBINED DATA'!G5750,'ALL - prices'!$J$1:$DY$1,0))</f>
        <v>118.428</v>
      </c>
      <c r="I5750" s="14">
        <f t="shared" si="420"/>
        <v>3.8015211429110818</v>
      </c>
      <c r="J5750" s="15">
        <f>INDEX(MarketCap2!$E$2:$AR$224,MATCH(A5750,MarketCap2!$B$2:$B$224,0),MATCH(G5750,MarketCap2!$E$1:$AR$1,0))</f>
        <v>195107930112</v>
      </c>
      <c r="K5750">
        <f t="shared" si="422"/>
        <v>25.996818730146153</v>
      </c>
      <c r="L5750">
        <f>INDEX('PB2'!$D$2:$AQ$224,MATCH(A5750,'PB2'!$B$2:$B$224,0),MATCH(G5750,'PB2'!$D$1:$AQ$1,0))</f>
        <v>1.8706370592117301</v>
      </c>
      <c r="M5750" s="16">
        <f t="shared" si="423"/>
        <v>0.53457724205538359</v>
      </c>
      <c r="N5750" s="6">
        <f>INDEX('ROA2'!$D$2:$AQ$224,MATCH(A5750,'ROA2'!$B$2:$B$224,0),MATCH(G5750,'ROA2'!$D$1:$AQ$1,0))</f>
        <v>0.951390981674194</v>
      </c>
      <c r="O5750" s="6">
        <v>1752468.946944</v>
      </c>
      <c r="P5750" s="28">
        <v>2.7044115355020659E-2</v>
      </c>
    </row>
    <row r="5751" spans="1:16" x14ac:dyDescent="0.3">
      <c r="A5751" t="s">
        <v>615</v>
      </c>
      <c r="B5751" t="e">
        <f>VLOOKUP(A5751,Sheet3!L:L,1,FALSE)</f>
        <v>#N/A</v>
      </c>
      <c r="C5751" t="str">
        <f>VLOOKUP(A5751,'ALL - prices'!B:C,2,FALSE)</f>
        <v>Royal Bank of Canada</v>
      </c>
      <c r="D5751" t="str">
        <f>VLOOKUP(A5751,'ALL - prices'!B:I,8,FALSE)</f>
        <v>Financials</v>
      </c>
      <c r="E5751">
        <v>2022</v>
      </c>
      <c r="F5751" t="s">
        <v>680</v>
      </c>
      <c r="G5751" t="str">
        <f t="shared" si="421"/>
        <v>2022-Q2</v>
      </c>
      <c r="H5751" s="4">
        <f>INDEX('ALL - prices'!$J$3:$DY$219,MATCH('COMBINED DATA'!A5751,'ALL - prices'!$B$3:$B$219,0),MATCH('COMBINED DATA'!G5751,'ALL - prices'!$J$1:$DY$1,0))</f>
        <v>108.17</v>
      </c>
      <c r="I5751" s="14">
        <f t="shared" si="420"/>
        <v>3.1271312732279077</v>
      </c>
      <c r="J5751" s="15">
        <f>INDEX(MarketCap2!$E$2:$AR$224,MATCH(A5751,MarketCap2!$B$2:$B$224,0),MATCH(G5751,MarketCap2!$E$1:$AR$1,0))</f>
        <v>174830043136</v>
      </c>
      <c r="K5751">
        <f t="shared" si="422"/>
        <v>25.887080156887048</v>
      </c>
      <c r="L5751">
        <f>INDEX('PB2'!$D$2:$AQ$224,MATCH(A5751,'PB2'!$B$2:$B$224,0),MATCH(G5751,'PB2'!$D$1:$AQ$1,0))</f>
        <v>1.7980109453201301</v>
      </c>
      <c r="M5751" s="16">
        <f t="shared" si="423"/>
        <v>0.55617014045593216</v>
      </c>
      <c r="N5751" s="6">
        <f>INDEX('ROA2'!$D$2:$AQ$224,MATCH(A5751,'ROA2'!$B$2:$B$224,0),MATCH(G5751,'ROA2'!$D$1:$AQ$1,0))</f>
        <v>0.95395702123642001</v>
      </c>
      <c r="O5751" s="6">
        <v>1848571.9859199999</v>
      </c>
      <c r="P5751" s="28">
        <v>5.4838654427279213E-2</v>
      </c>
    </row>
    <row r="5752" spans="1:16" x14ac:dyDescent="0.3">
      <c r="A5752" t="s">
        <v>615</v>
      </c>
      <c r="B5752" t="e">
        <f>VLOOKUP(A5752,Sheet3!L:L,1,FALSE)</f>
        <v>#N/A</v>
      </c>
      <c r="C5752" t="str">
        <f>VLOOKUP(A5752,'ALL - prices'!B:C,2,FALSE)</f>
        <v>Royal Bank of Canada</v>
      </c>
      <c r="D5752" t="str">
        <f>VLOOKUP(A5752,'ALL - prices'!B:I,8,FALSE)</f>
        <v>Financials</v>
      </c>
      <c r="E5752">
        <v>2022</v>
      </c>
      <c r="F5752" t="s">
        <v>681</v>
      </c>
      <c r="G5752" t="str">
        <f t="shared" si="421"/>
        <v>2022-Q3</v>
      </c>
      <c r="H5752" s="4">
        <f>INDEX('ALL - prices'!$J$3:$DY$219,MATCH('COMBINED DATA'!A5752,'ALL - prices'!$B$3:$B$219,0),MATCH('COMBINED DATA'!G5752,'ALL - prices'!$J$1:$DY$1,0))</f>
        <v>109.074</v>
      </c>
      <c r="I5752" s="14">
        <f t="shared" si="420"/>
        <v>3.4381463028789221</v>
      </c>
      <c r="J5752" s="15">
        <f>INDEX(MarketCap2!$E$2:$AR$224,MATCH(A5752,MarketCap2!$B$2:$B$224,0),MATCH(G5752,MarketCap2!$E$1:$AR$1,0))</f>
        <v>173225721856</v>
      </c>
      <c r="K5752">
        <f t="shared" si="422"/>
        <v>25.877861331609495</v>
      </c>
      <c r="L5752">
        <f>INDEX('PB2'!$D$2:$AQ$224,MATCH(A5752,'PB2'!$B$2:$B$224,0),MATCH(G5752,'PB2'!$D$1:$AQ$1,0))</f>
        <v>1.7302520275116</v>
      </c>
      <c r="M5752" s="16">
        <f t="shared" si="423"/>
        <v>0.57795048588278319</v>
      </c>
      <c r="N5752" s="6">
        <f>INDEX('ROA2'!$D$2:$AQ$224,MATCH(A5752,'ROA2'!$B$2:$B$224,0),MATCH(G5752,'ROA2'!$D$1:$AQ$1,0))</f>
        <v>0.89404100179672197</v>
      </c>
      <c r="O5752" s="6">
        <v>1842092.0483840001</v>
      </c>
      <c r="P5752" s="28">
        <v>-3.5053747353933117E-3</v>
      </c>
    </row>
    <row r="5753" spans="1:16" x14ac:dyDescent="0.3">
      <c r="A5753" t="s">
        <v>615</v>
      </c>
      <c r="B5753" t="e">
        <f>VLOOKUP(A5753,Sheet3!L:L,1,FALSE)</f>
        <v>#N/A</v>
      </c>
      <c r="C5753" t="str">
        <f>VLOOKUP(A5753,'ALL - prices'!B:C,2,FALSE)</f>
        <v>Royal Bank of Canada</v>
      </c>
      <c r="D5753" t="str">
        <f>VLOOKUP(A5753,'ALL - prices'!B:I,8,FALSE)</f>
        <v>Financials</v>
      </c>
      <c r="E5753">
        <v>2022</v>
      </c>
      <c r="F5753" t="s">
        <v>682</v>
      </c>
      <c r="G5753" t="str">
        <f t="shared" si="421"/>
        <v>2022-Q4</v>
      </c>
      <c r="H5753" s="4">
        <f>INDEX('ALL - prices'!$J$3:$DY$219,MATCH('COMBINED DATA'!A5753,'ALL - prices'!$B$3:$B$219,0),MATCH('COMBINED DATA'!G5753,'ALL - prices'!$J$1:$DY$1,0))</f>
        <v>112.803</v>
      </c>
      <c r="I5753" s="14">
        <f t="shared" si="420"/>
        <v>6.3901311606257378</v>
      </c>
      <c r="J5753" s="15">
        <f>INDEX(MarketCap2!$E$2:$AR$224,MATCH(A5753,MarketCap2!$B$2:$B$224,0),MATCH(G5753,MarketCap2!$E$1:$AR$1,0))</f>
        <v>176396959744</v>
      </c>
      <c r="K5753">
        <f t="shared" si="422"/>
        <v>25.89600274535924</v>
      </c>
      <c r="L5753">
        <f>INDEX('PB2'!$D$2:$AQ$224,MATCH(A5753,'PB2'!$B$2:$B$224,0),MATCH(G5753,'PB2'!$D$1:$AQ$1,0))</f>
        <v>1.9227809906005899</v>
      </c>
      <c r="M5753" s="16">
        <f t="shared" si="423"/>
        <v>0.52008003245738621</v>
      </c>
      <c r="N5753" s="6">
        <f>INDEX('ROA2'!$D$2:$AQ$224,MATCH(A5753,'ROA2'!$B$2:$B$224,0),MATCH(G5753,'ROA2'!$D$1:$AQ$1,0))</f>
        <v>0.87174397706985496</v>
      </c>
      <c r="O5753" s="6">
        <v>1917218.9798399999</v>
      </c>
      <c r="P5753" s="28">
        <v>4.0783483931710121E-2</v>
      </c>
    </row>
    <row r="5754" spans="1:16" x14ac:dyDescent="0.3">
      <c r="A5754" t="s">
        <v>615</v>
      </c>
      <c r="B5754" t="e">
        <f>VLOOKUP(A5754,Sheet3!L:L,1,FALSE)</f>
        <v>#N/A</v>
      </c>
      <c r="C5754" t="str">
        <f>VLOOKUP(A5754,'ALL - prices'!B:C,2,FALSE)</f>
        <v>Royal Bank of Canada</v>
      </c>
      <c r="D5754" t="str">
        <f>VLOOKUP(A5754,'ALL - prices'!B:I,8,FALSE)</f>
        <v>Financials</v>
      </c>
      <c r="E5754">
        <v>2023</v>
      </c>
      <c r="F5754" t="s">
        <v>679</v>
      </c>
      <c r="G5754" t="str">
        <f t="shared" si="421"/>
        <v>2023-Q1</v>
      </c>
      <c r="H5754" s="4">
        <f>INDEX('ALL - prices'!$J$3:$DY$219,MATCH('COMBINED DATA'!A5754,'ALL - prices'!$B$3:$B$219,0),MATCH('COMBINED DATA'!G5754,'ALL - prices'!$J$1:$DY$1,0))</f>
        <v>116.47499999999999</v>
      </c>
      <c r="I5754" s="14">
        <f t="shared" si="420"/>
        <v>8.7713839272944867</v>
      </c>
      <c r="J5754" s="15">
        <f>INDEX(MarketCap2!$E$2:$AR$224,MATCH(A5754,MarketCap2!$B$2:$B$224,0),MATCH(G5754,MarketCap2!$E$1:$AR$1,0))</f>
        <v>181001551872</v>
      </c>
      <c r="K5754">
        <f t="shared" si="422"/>
        <v>25.921771442053934</v>
      </c>
      <c r="L5754">
        <f>INDEX('PB2'!$D$2:$AQ$224,MATCH(A5754,'PB2'!$B$2:$B$224,0),MATCH(G5754,'PB2'!$D$1:$AQ$1,0))</f>
        <v>1.79851794242859</v>
      </c>
      <c r="M5754" s="16">
        <f t="shared" si="423"/>
        <v>0.55601335767030025</v>
      </c>
      <c r="N5754" s="6">
        <f>INDEX('ROA2'!$D$2:$AQ$224,MATCH(A5754,'ROA2'!$B$2:$B$224,0),MATCH(G5754,'ROA2'!$D$1:$AQ$1,0))</f>
        <v>0.804545998573303</v>
      </c>
      <c r="O5754" s="6">
        <v>1934579.9905280001</v>
      </c>
      <c r="P5754" s="28">
        <v>9.0553092111830529E-3</v>
      </c>
    </row>
    <row r="5755" spans="1:16" x14ac:dyDescent="0.3">
      <c r="A5755" t="s">
        <v>615</v>
      </c>
      <c r="B5755" t="e">
        <f>VLOOKUP(A5755,Sheet3!L:L,1,FALSE)</f>
        <v>#N/A</v>
      </c>
      <c r="C5755" t="str">
        <f>VLOOKUP(A5755,'ALL - prices'!B:C,2,FALSE)</f>
        <v>Royal Bank of Canada</v>
      </c>
      <c r="D5755" t="str">
        <f>VLOOKUP(A5755,'ALL - prices'!B:I,8,FALSE)</f>
        <v>Financials</v>
      </c>
      <c r="E5755">
        <v>2023</v>
      </c>
      <c r="F5755" t="s">
        <v>680</v>
      </c>
      <c r="G5755" t="str">
        <f t="shared" si="421"/>
        <v>2023-Q2</v>
      </c>
      <c r="H5755" s="4">
        <f>INDEX('ALL - prices'!$J$3:$DY$219,MATCH('COMBINED DATA'!A5755,'ALL - prices'!$B$3:$B$219,0),MATCH('COMBINED DATA'!G5755,'ALL - prices'!$J$1:$DY$1,0))</f>
        <v>114.396</v>
      </c>
      <c r="I5755" s="14">
        <f t="shared" si="420"/>
        <v>12.06690073437804</v>
      </c>
      <c r="J5755" s="15">
        <f>INDEX(MarketCap2!$E$2:$AR$224,MATCH(A5755,MarketCap2!$B$2:$B$224,0),MATCH(G5755,MarketCap2!$E$1:$AR$1,0))</f>
        <v>176733634560</v>
      </c>
      <c r="K5755">
        <f t="shared" si="422"/>
        <v>25.897909546545204</v>
      </c>
      <c r="L5755">
        <f>INDEX('PB2'!$D$2:$AQ$224,MATCH(A5755,'PB2'!$B$2:$B$224,0),MATCH(G5755,'PB2'!$D$1:$AQ$1,0))</f>
        <v>1.736771941185</v>
      </c>
      <c r="M5755" s="16">
        <f t="shared" si="423"/>
        <v>0.57578083586363082</v>
      </c>
      <c r="N5755" s="6">
        <f>INDEX('ROA2'!$D$2:$AQ$224,MATCH(A5755,'ROA2'!$B$2:$B$224,0),MATCH(G5755,'ROA2'!$D$1:$AQ$1,0))</f>
        <v>0.75278300046920799</v>
      </c>
      <c r="O5755" s="6">
        <v>1940301.938688</v>
      </c>
      <c r="P5755" s="28">
        <v>2.9577211529197281E-3</v>
      </c>
    </row>
    <row r="5756" spans="1:16" x14ac:dyDescent="0.3">
      <c r="A5756" t="s">
        <v>615</v>
      </c>
      <c r="B5756" t="e">
        <f>VLOOKUP(A5756,Sheet3!L:L,1,FALSE)</f>
        <v>#N/A</v>
      </c>
      <c r="C5756" t="str">
        <f>VLOOKUP(A5756,'ALL - prices'!B:C,2,FALSE)</f>
        <v>Royal Bank of Canada</v>
      </c>
      <c r="D5756" t="str">
        <f>VLOOKUP(A5756,'ALL - prices'!B:I,8,FALSE)</f>
        <v>Financials</v>
      </c>
      <c r="E5756">
        <v>2023</v>
      </c>
      <c r="F5756" t="s">
        <v>681</v>
      </c>
      <c r="G5756" t="str">
        <f t="shared" si="421"/>
        <v>2023-Q3</v>
      </c>
      <c r="H5756" s="4">
        <f>INDEX('ALL - prices'!$J$3:$DY$219,MATCH('COMBINED DATA'!A5756,'ALL - prices'!$B$3:$B$219,0),MATCH('COMBINED DATA'!G5756,'ALL - prices'!$J$1:$DY$1,0))</f>
        <v>108.374</v>
      </c>
      <c r="I5756" s="14">
        <f t="shared" si="420"/>
        <v>16.586011174078905</v>
      </c>
      <c r="J5756" s="15">
        <f>INDEX(MarketCap2!$E$2:$AR$224,MATCH(A5756,MarketCap2!$B$2:$B$224,0),MATCH(G5756,MarketCap2!$E$1:$AR$1,0))</f>
        <v>166456508416</v>
      </c>
      <c r="K5756">
        <f t="shared" si="422"/>
        <v>25.837999901530733</v>
      </c>
      <c r="L5756">
        <f>INDEX('PB2'!$D$2:$AQ$224,MATCH(A5756,'PB2'!$B$2:$B$224,0),MATCH(G5756,'PB2'!$D$1:$AQ$1,0))</f>
        <v>1.43984794616699</v>
      </c>
      <c r="M5756" s="16">
        <f t="shared" si="423"/>
        <v>0.69451778061849767</v>
      </c>
      <c r="N5756" s="6">
        <f>INDEX('ROA2'!$D$2:$AQ$224,MATCH(A5756,'ROA2'!$B$2:$B$224,0),MATCH(G5756,'ROA2'!$D$1:$AQ$1,0))</f>
        <v>0.76550900936126698</v>
      </c>
      <c r="O5756" s="6">
        <v>1957733.9904</v>
      </c>
      <c r="P5756" s="28">
        <v>8.9841953792961261E-3</v>
      </c>
    </row>
    <row r="5757" spans="1:16" x14ac:dyDescent="0.3">
      <c r="A5757" t="s">
        <v>615</v>
      </c>
      <c r="B5757" t="e">
        <f>VLOOKUP(A5757,Sheet3!L:L,1,FALSE)</f>
        <v>#N/A</v>
      </c>
      <c r="C5757" t="str">
        <f>VLOOKUP(A5757,'ALL - prices'!B:C,2,FALSE)</f>
        <v>Royal Bank of Canada</v>
      </c>
      <c r="D5757" t="str">
        <f>VLOOKUP(A5757,'ALL - prices'!B:I,8,FALSE)</f>
        <v>Financials</v>
      </c>
      <c r="E5757">
        <v>2023</v>
      </c>
      <c r="F5757" t="s">
        <v>682</v>
      </c>
      <c r="G5757" t="str">
        <f t="shared" si="421"/>
        <v>2023-Q4</v>
      </c>
      <c r="H5757" s="4">
        <f>INDEX('ALL - prices'!$J$3:$DY$219,MATCH('COMBINED DATA'!A5757,'ALL - prices'!$B$3:$B$219,0),MATCH('COMBINED DATA'!G5757,'ALL - prices'!$J$1:$DY$1,0))</f>
        <v>123.858</v>
      </c>
      <c r="I5757" s="14">
        <f t="shared" si="420"/>
        <v>18.536622316826527</v>
      </c>
      <c r="J5757" s="15">
        <f>INDEX(MarketCap2!$E$2:$AR$224,MATCH(A5757,MarketCap2!$B$2:$B$224,0),MATCH(G5757,MarketCap2!$E$1:$AR$1,0))</f>
        <v>187916648448</v>
      </c>
      <c r="K5757">
        <f t="shared" si="422"/>
        <v>25.959264342144408</v>
      </c>
      <c r="L5757">
        <f>INDEX('PB2'!$D$2:$AQ$224,MATCH(A5757,'PB2'!$B$2:$B$224,0),MATCH(G5757,'PB2'!$D$1:$AQ$1,0))</f>
        <v>1.70521795749664</v>
      </c>
      <c r="M5757" s="16">
        <f t="shared" si="423"/>
        <v>0.58643529737867572</v>
      </c>
      <c r="N5757" s="6">
        <f>INDEX('ROA2'!$D$2:$AQ$224,MATCH(A5757,'ROA2'!$B$2:$B$224,0),MATCH(G5757,'ROA2'!$D$1:$AQ$1,0))</f>
        <v>0.74444097280502297</v>
      </c>
      <c r="O5757" s="6">
        <v>2006531.047424</v>
      </c>
      <c r="P5757" s="28">
        <v>2.4925274456735497E-2</v>
      </c>
    </row>
    <row r="5758" spans="1:16" x14ac:dyDescent="0.3">
      <c r="A5758" t="s">
        <v>615</v>
      </c>
      <c r="B5758" t="e">
        <f>VLOOKUP(A5758,Sheet3!L:L,1,FALSE)</f>
        <v>#N/A</v>
      </c>
      <c r="C5758" t="str">
        <f>VLOOKUP(A5758,'ALL - prices'!B:C,2,FALSE)</f>
        <v>Royal Bank of Canada</v>
      </c>
      <c r="D5758" t="str">
        <f>VLOOKUP(A5758,'ALL - prices'!B:I,8,FALSE)</f>
        <v>Financials</v>
      </c>
      <c r="E5758" s="18">
        <v>2024</v>
      </c>
      <c r="F5758" t="s">
        <v>679</v>
      </c>
      <c r="G5758" t="str">
        <f t="shared" si="421"/>
        <v>2024-Q1</v>
      </c>
      <c r="H5758" s="4">
        <f>INDEX('ALL - prices'!$J$3:$DY$219,MATCH('COMBINED DATA'!A5758,'ALL - prices'!$B$3:$B$219,0),MATCH('COMBINED DATA'!G5758,'ALL - prices'!$J$1:$DY$1,0))</f>
        <v>127.596</v>
      </c>
      <c r="I5758" s="14" t="s">
        <v>769</v>
      </c>
      <c r="J5758" s="15">
        <f>INDEX(MarketCap2!$E$2:$AR$224,MATCH(A5758,MarketCap2!$B$2:$B$224,0),MATCH(G5758,MarketCap2!$E$1:$AR$1,0))</f>
        <v>193274265600</v>
      </c>
      <c r="K5758">
        <f t="shared" si="422"/>
        <v>25.98737608237856</v>
      </c>
      <c r="L5758">
        <f>INDEX('PB2'!$D$2:$AQ$224,MATCH(A5758,'PB2'!$B$2:$B$224,0),MATCH(G5758,'PB2'!$D$1:$AQ$1,0))</f>
        <v>1.6836860179901101</v>
      </c>
      <c r="M5758" s="16">
        <f t="shared" si="423"/>
        <v>0.59393496727717909</v>
      </c>
      <c r="N5758" s="6">
        <f>INDEX('ROA2'!$D$2:$AQ$224,MATCH(A5758,'ROA2'!$B$2:$B$224,0),MATCH(G5758,'ROA2'!$D$1:$AQ$1,0))</f>
        <v>0.77022600173950195</v>
      </c>
      <c r="O5758" s="6">
        <v>1974405.0380800001</v>
      </c>
      <c r="P5758" s="28">
        <v>-1.6010721282007333E-2</v>
      </c>
    </row>
    <row r="5759" spans="1:16" x14ac:dyDescent="0.3">
      <c r="A5759" t="s">
        <v>615</v>
      </c>
      <c r="B5759" t="e">
        <f>VLOOKUP(A5759,Sheet3!L:L,1,FALSE)</f>
        <v>#N/A</v>
      </c>
      <c r="C5759" t="str">
        <f>VLOOKUP(A5759,'ALL - prices'!B:C,2,FALSE)</f>
        <v>Royal Bank of Canada</v>
      </c>
      <c r="D5759" t="str">
        <f>VLOOKUP(A5759,'ALL - prices'!B:I,8,FALSE)</f>
        <v>Financials</v>
      </c>
      <c r="E5759" s="18">
        <v>2024</v>
      </c>
      <c r="F5759" t="s">
        <v>680</v>
      </c>
      <c r="G5759" t="str">
        <f t="shared" si="421"/>
        <v>2024-Q2</v>
      </c>
      <c r="H5759" s="4">
        <f>INDEX('ALL - prices'!$J$3:$DY$219,MATCH('COMBINED DATA'!A5759,'ALL - prices'!$B$3:$B$219,0),MATCH('COMBINED DATA'!G5759,'ALL - prices'!$J$1:$DY$1,0))</f>
        <v>137.41999999999999</v>
      </c>
      <c r="I5759" s="14" t="s">
        <v>769</v>
      </c>
      <c r="J5759" s="15">
        <f>INDEX(MarketCap2!$E$2:$AR$224,MATCH(A5759,MarketCap2!$B$2:$B$224,0),MATCH(G5759,MarketCap2!$E$1:$AR$1,0))</f>
        <v>206105608192</v>
      </c>
      <c r="K5759">
        <f t="shared" si="422"/>
        <v>26.051654535496386</v>
      </c>
      <c r="L5759">
        <f>INDEX('PB2'!$D$2:$AQ$224,MATCH(A5759,'PB2'!$B$2:$B$224,0),MATCH(G5759,'PB2'!$D$1:$AQ$1,0))</f>
        <v>1.8981920480728101</v>
      </c>
      <c r="M5759" s="16">
        <f t="shared" si="423"/>
        <v>0.52681708419086293</v>
      </c>
      <c r="N5759" s="6">
        <f>INDEX('ROA2'!$D$2:$AQ$224,MATCH(A5759,'ROA2'!$B$2:$B$224,0),MATCH(G5759,'ROA2'!$D$1:$AQ$1,0))</f>
        <v>0.77167701721191395</v>
      </c>
      <c r="O5759" s="6">
        <v>2031050.0311040001</v>
      </c>
      <c r="P5759" s="28">
        <v>2.8689651784460646E-2</v>
      </c>
    </row>
    <row r="5760" spans="1:16" x14ac:dyDescent="0.3">
      <c r="A5760" t="s">
        <v>615</v>
      </c>
      <c r="B5760" t="e">
        <f>VLOOKUP(A5760,Sheet3!L:L,1,FALSE)</f>
        <v>#N/A</v>
      </c>
      <c r="C5760" t="str">
        <f>VLOOKUP(A5760,'ALL - prices'!B:C,2,FALSE)</f>
        <v>Royal Bank of Canada</v>
      </c>
      <c r="D5760" t="str">
        <f>VLOOKUP(A5760,'ALL - prices'!B:I,8,FALSE)</f>
        <v>Financials</v>
      </c>
      <c r="E5760" s="18">
        <v>2024</v>
      </c>
      <c r="F5760" t="s">
        <v>681</v>
      </c>
      <c r="G5760" t="str">
        <f t="shared" si="421"/>
        <v>2024-Q3</v>
      </c>
      <c r="H5760" s="4">
        <f>INDEX('ALL - prices'!$J$3:$DY$219,MATCH('COMBINED DATA'!A5760,'ALL - prices'!$B$3:$B$219,0),MATCH('COMBINED DATA'!G5760,'ALL - prices'!$J$1:$DY$1,0))</f>
        <v>160.762</v>
      </c>
      <c r="I5760" s="14" t="s">
        <v>769</v>
      </c>
      <c r="J5760" s="15">
        <f>INDEX(MarketCap2!$E$2:$AR$224,MATCH(A5760,MarketCap2!$B$2:$B$224,0),MATCH(G5760,MarketCap2!$E$1:$AR$1,0))</f>
        <v>238864580608</v>
      </c>
      <c r="K5760">
        <f t="shared" si="422"/>
        <v>26.199162619960031</v>
      </c>
      <c r="L5760">
        <f>INDEX('PB2'!$D$2:$AQ$224,MATCH(A5760,'PB2'!$B$2:$B$224,0),MATCH(G5760,'PB2'!$D$1:$AQ$1,0))</f>
        <v>2.0175530910491899</v>
      </c>
      <c r="M5760" s="16">
        <f t="shared" si="423"/>
        <v>0.49564990603541892</v>
      </c>
      <c r="N5760" s="6">
        <f>INDEX('ROA2'!$D$2:$AQ$224,MATCH(A5760,'ROA2'!$B$2:$B$224,0),MATCH(G5760,'ROA2'!$D$1:$AQ$1,0))</f>
        <v>0.79070997238159202</v>
      </c>
      <c r="O5760" s="6">
        <v>2076106.9486080001</v>
      </c>
      <c r="P5760" s="28">
        <v>2.2184051014985988E-2</v>
      </c>
    </row>
    <row r="5761" spans="1:16" x14ac:dyDescent="0.3">
      <c r="A5761" t="s">
        <v>615</v>
      </c>
      <c r="B5761" t="e">
        <f>VLOOKUP(A5761,Sheet3!L:L,1,FALSE)</f>
        <v>#N/A</v>
      </c>
      <c r="C5761" t="str">
        <f>VLOOKUP(A5761,'ALL - prices'!B:C,2,FALSE)</f>
        <v>Royal Bank of Canada</v>
      </c>
      <c r="D5761" t="str">
        <f>VLOOKUP(A5761,'ALL - prices'!B:I,8,FALSE)</f>
        <v>Financials</v>
      </c>
      <c r="E5761" s="18">
        <v>2024</v>
      </c>
      <c r="F5761" t="s">
        <v>682</v>
      </c>
      <c r="G5761" t="str">
        <f t="shared" si="421"/>
        <v>2024-Q4</v>
      </c>
      <c r="H5761" s="4">
        <f>INDEX('ALL - prices'!$J$3:$DY$219,MATCH('COMBINED DATA'!A5761,'ALL - prices'!$B$3:$B$219,0),MATCH('COMBINED DATA'!G5761,'ALL - prices'!$J$1:$DY$1,0))</f>
        <v>166.43100000000001</v>
      </c>
      <c r="I5761" s="14" t="s">
        <v>769</v>
      </c>
      <c r="J5761" s="15">
        <f>INDEX(MarketCap2!$E$2:$AR$224,MATCH(A5761,MarketCap2!$B$2:$B$224,0),MATCH(G5761,MarketCap2!$E$1:$AR$1,0))</f>
        <v>245260730368</v>
      </c>
      <c r="K5761">
        <f t="shared" si="422"/>
        <v>26.22558768720948</v>
      </c>
      <c r="L5761">
        <f>INDEX('PB2'!$D$2:$AQ$224,MATCH(A5761,'PB2'!$B$2:$B$224,0),MATCH(G5761,'PB2'!$D$1:$AQ$1,0))</f>
        <v>2.07662204617667</v>
      </c>
      <c r="M5761" s="16">
        <f t="shared" si="423"/>
        <v>0.48155127787510943</v>
      </c>
      <c r="N5761" s="6">
        <f>INDEX('ROA2'!$D$2:$AQ$224,MATCH(A5761,'ROA2'!$B$2:$B$224,0),MATCH(G5761,'ROA2'!$D$1:$AQ$1,0))</f>
        <v>0.77690601348876998</v>
      </c>
      <c r="O5761" s="6">
        <v>2171582.0216319999</v>
      </c>
      <c r="P5761" s="28">
        <v>4.5987550442916476E-2</v>
      </c>
    </row>
    <row r="5762" spans="1:16" x14ac:dyDescent="0.3">
      <c r="A5762" t="s">
        <v>616</v>
      </c>
      <c r="B5762" t="e">
        <f>VLOOKUP(A5762,Sheet3!L:L,1,FALSE)</f>
        <v>#N/A</v>
      </c>
      <c r="C5762" t="str">
        <f>VLOOKUP(A5762,'ALL - prices'!B:C,2,FALSE)</f>
        <v>Saputo Inc</v>
      </c>
      <c r="D5762" t="str">
        <f>VLOOKUP(A5762,'ALL - prices'!B:I,8,FALSE)</f>
        <v>Consumer Staples</v>
      </c>
      <c r="E5762">
        <v>2015</v>
      </c>
      <c r="F5762" t="s">
        <v>679</v>
      </c>
      <c r="G5762" t="str">
        <f t="shared" si="421"/>
        <v>2015-Q1</v>
      </c>
      <c r="H5762" s="4">
        <f>INDEX('ALL - prices'!$J$3:$DY$219,MATCH('COMBINED DATA'!A5762,'ALL - prices'!$B$3:$B$219,0),MATCH('COMBINED DATA'!G5762,'ALL - prices'!$J$1:$DY$1,0))</f>
        <v>28.110399999999998</v>
      </c>
      <c r="I5762" s="14">
        <f t="shared" ref="I5762:I5797" si="424">STDEV(H5763:H5766)</f>
        <v>4.7464271835946903</v>
      </c>
      <c r="J5762" s="15">
        <f>INDEX(MarketCap2!$E$2:$AR$224,MATCH(A5762,MarketCap2!$B$2:$B$224,0),MATCH(G5762,MarketCap2!$E$1:$AR$1,0))</f>
        <v>13636369408</v>
      </c>
      <c r="K5762">
        <f t="shared" si="422"/>
        <v>23.336006281497539</v>
      </c>
      <c r="L5762">
        <f>INDEX('PB2'!$D$2:$AQ$224,MATCH(A5762,'PB2'!$B$2:$B$224,0),MATCH(G5762,'PB2'!$D$1:$AQ$1,0))</f>
        <v>3.83421802520752</v>
      </c>
      <c r="M5762" s="16">
        <f t="shared" si="423"/>
        <v>0.26080937323481412</v>
      </c>
      <c r="N5762" s="6">
        <f>INDEX('ROA2'!$D$2:$AQ$224,MATCH(A5762,'ROA2'!$B$2:$B$224,0),MATCH(G5762,'ROA2'!$D$1:$AQ$1,0))</f>
        <v>9.4211177825927699</v>
      </c>
      <c r="O5762" s="6">
        <v>6623.2089599999999</v>
      </c>
      <c r="P5762" s="28">
        <v>1.8080595022012372E-2</v>
      </c>
    </row>
    <row r="5763" spans="1:16" x14ac:dyDescent="0.3">
      <c r="A5763" t="s">
        <v>616</v>
      </c>
      <c r="B5763" t="e">
        <f>VLOOKUP(A5763,Sheet3!L:L,1,FALSE)</f>
        <v>#N/A</v>
      </c>
      <c r="C5763" t="str">
        <f>VLOOKUP(A5763,'ALL - prices'!B:C,2,FALSE)</f>
        <v>Saputo Inc</v>
      </c>
      <c r="D5763" t="str">
        <f>VLOOKUP(A5763,'ALL - prices'!B:I,8,FALSE)</f>
        <v>Consumer Staples</v>
      </c>
      <c r="E5763">
        <v>2015</v>
      </c>
      <c r="F5763" t="s">
        <v>680</v>
      </c>
      <c r="G5763" t="str">
        <f t="shared" si="421"/>
        <v>2015-Q2</v>
      </c>
      <c r="H5763" s="4">
        <f>INDEX('ALL - prices'!$J$3:$DY$219,MATCH('COMBINED DATA'!A5763,'ALL - prices'!$B$3:$B$219,0),MATCH('COMBINED DATA'!G5763,'ALL - prices'!$J$1:$DY$1,0))</f>
        <v>24.395800000000001</v>
      </c>
      <c r="I5763" s="14">
        <f t="shared" si="424"/>
        <v>4.6025829236600071</v>
      </c>
      <c r="J5763" s="15">
        <f>INDEX(MarketCap2!$E$2:$AR$224,MATCH(A5763,MarketCap2!$B$2:$B$224,0),MATCH(G5763,MarketCap2!$E$1:$AR$1,0))</f>
        <v>11857741824</v>
      </c>
      <c r="K5763">
        <f t="shared" si="422"/>
        <v>23.196246809688951</v>
      </c>
      <c r="L5763">
        <f>INDEX('PB2'!$D$2:$AQ$224,MATCH(A5763,'PB2'!$B$2:$B$224,0),MATCH(G5763,'PB2'!$D$1:$AQ$1,0))</f>
        <v>3.2862958908081099</v>
      </c>
      <c r="M5763" s="16">
        <f t="shared" si="423"/>
        <v>0.30429396293773686</v>
      </c>
      <c r="N5763" s="6">
        <f>INDEX('ROA2'!$D$2:$AQ$224,MATCH(A5763,'ROA2'!$B$2:$B$224,0),MATCH(G5763,'ROA2'!$D$1:$AQ$1,0))</f>
        <v>9.2361669540405291</v>
      </c>
      <c r="O5763" s="6">
        <v>6800.253952</v>
      </c>
      <c r="P5763" s="28">
        <v>2.6730998986932174E-2</v>
      </c>
    </row>
    <row r="5764" spans="1:16" x14ac:dyDescent="0.3">
      <c r="A5764" t="s">
        <v>616</v>
      </c>
      <c r="B5764" t="e">
        <f>VLOOKUP(A5764,Sheet3!L:L,1,FALSE)</f>
        <v>#N/A</v>
      </c>
      <c r="C5764" t="str">
        <f>VLOOKUP(A5764,'ALL - prices'!B:C,2,FALSE)</f>
        <v>Saputo Inc</v>
      </c>
      <c r="D5764" t="str">
        <f>VLOOKUP(A5764,'ALL - prices'!B:I,8,FALSE)</f>
        <v>Consumer Staples</v>
      </c>
      <c r="E5764">
        <v>2015</v>
      </c>
      <c r="F5764" t="s">
        <v>681</v>
      </c>
      <c r="G5764" t="str">
        <f t="shared" si="421"/>
        <v>2015-Q3</v>
      </c>
      <c r="H5764" s="4">
        <f>INDEX('ALL - prices'!$J$3:$DY$219,MATCH('COMBINED DATA'!A5764,'ALL - prices'!$B$3:$B$219,0),MATCH('COMBINED DATA'!G5764,'ALL - prices'!$J$1:$DY$1,0))</f>
        <v>23.869499999999999</v>
      </c>
      <c r="I5764" s="14">
        <f t="shared" si="424"/>
        <v>4.4674444315700725</v>
      </c>
      <c r="J5764" s="15">
        <f>INDEX(MarketCap2!$E$2:$AR$224,MATCH(A5764,MarketCap2!$B$2:$B$224,0),MATCH(G5764,MarketCap2!$E$1:$AR$1,0))</f>
        <v>11490155520</v>
      </c>
      <c r="K5764">
        <f t="shared" si="422"/>
        <v>23.164756463963517</v>
      </c>
      <c r="L5764">
        <f>INDEX('PB2'!$D$2:$AQ$224,MATCH(A5764,'PB2'!$B$2:$B$224,0),MATCH(G5764,'PB2'!$D$1:$AQ$1,0))</f>
        <v>2.9424180984497101</v>
      </c>
      <c r="M5764" s="16">
        <f t="shared" si="423"/>
        <v>0.33985652838625352</v>
      </c>
      <c r="N5764" s="6">
        <f>INDEX('ROA2'!$D$2:$AQ$224,MATCH(A5764,'ROA2'!$B$2:$B$224,0),MATCH(G5764,'ROA2'!$D$1:$AQ$1,0))</f>
        <v>9.0527811050415004</v>
      </c>
      <c r="O5764" s="6">
        <v>6992.0547839999999</v>
      </c>
      <c r="P5764" s="28">
        <v>2.8204951367086811E-2</v>
      </c>
    </row>
    <row r="5765" spans="1:16" x14ac:dyDescent="0.3">
      <c r="A5765" t="s">
        <v>616</v>
      </c>
      <c r="B5765" t="e">
        <f>VLOOKUP(A5765,Sheet3!L:L,1,FALSE)</f>
        <v>#N/A</v>
      </c>
      <c r="C5765" t="str">
        <f>VLOOKUP(A5765,'ALL - prices'!B:C,2,FALSE)</f>
        <v>Saputo Inc</v>
      </c>
      <c r="D5765" t="str">
        <f>VLOOKUP(A5765,'ALL - prices'!B:I,8,FALSE)</f>
        <v>Consumer Staples</v>
      </c>
      <c r="E5765">
        <v>2015</v>
      </c>
      <c r="F5765" t="s">
        <v>682</v>
      </c>
      <c r="G5765" t="str">
        <f t="shared" si="421"/>
        <v>2015-Q4</v>
      </c>
      <c r="H5765" s="4">
        <f>INDEX('ALL - prices'!$J$3:$DY$219,MATCH('COMBINED DATA'!A5765,'ALL - prices'!$B$3:$B$219,0),MATCH('COMBINED DATA'!G5765,'ALL - prices'!$J$1:$DY$1,0))</f>
        <v>27.0764</v>
      </c>
      <c r="I5765" s="14">
        <f t="shared" si="424"/>
        <v>3.4990994168738143</v>
      </c>
      <c r="J5765" s="15">
        <f>INDEX(MarketCap2!$E$2:$AR$224,MATCH(A5765,MarketCap2!$B$2:$B$224,0),MATCH(G5765,MarketCap2!$E$1:$AR$1,0))</f>
        <v>12998638592</v>
      </c>
      <c r="K5765">
        <f t="shared" si="422"/>
        <v>23.288110465231732</v>
      </c>
      <c r="L5765">
        <f>INDEX('PB2'!$D$2:$AQ$224,MATCH(A5765,'PB2'!$B$2:$B$224,0),MATCH(G5765,'PB2'!$D$1:$AQ$1,0))</f>
        <v>3.1086258888244598</v>
      </c>
      <c r="M5765" s="16">
        <f t="shared" si="423"/>
        <v>0.3216855407384368</v>
      </c>
      <c r="N5765" s="6">
        <f>INDEX('ROA2'!$D$2:$AQ$224,MATCH(A5765,'ROA2'!$B$2:$B$224,0),MATCH(G5765,'ROA2'!$D$1:$AQ$1,0))</f>
        <v>8.6076402664184606</v>
      </c>
      <c r="O5765" s="6">
        <v>7298.0597760000001</v>
      </c>
      <c r="P5765" s="28">
        <v>4.3764673111577286E-2</v>
      </c>
    </row>
    <row r="5766" spans="1:16" x14ac:dyDescent="0.3">
      <c r="A5766" t="s">
        <v>616</v>
      </c>
      <c r="B5766" t="e">
        <f>VLOOKUP(A5766,Sheet3!L:L,1,FALSE)</f>
        <v>#N/A</v>
      </c>
      <c r="C5766" t="str">
        <f>VLOOKUP(A5766,'ALL - prices'!B:C,2,FALSE)</f>
        <v>Saputo Inc</v>
      </c>
      <c r="D5766" t="str">
        <f>VLOOKUP(A5766,'ALL - prices'!B:I,8,FALSE)</f>
        <v>Consumer Staples</v>
      </c>
      <c r="E5766">
        <v>2016</v>
      </c>
      <c r="F5766" t="s">
        <v>679</v>
      </c>
      <c r="G5766" t="str">
        <f t="shared" si="421"/>
        <v>2016-Q1</v>
      </c>
      <c r="H5766" s="4">
        <f>INDEX('ALL - prices'!$J$3:$DY$219,MATCH('COMBINED DATA'!A5766,'ALL - prices'!$B$3:$B$219,0),MATCH('COMBINED DATA'!G5766,'ALL - prices'!$J$1:$DY$1,0))</f>
        <v>34.181800000000003</v>
      </c>
      <c r="I5766" s="14">
        <f t="shared" si="424"/>
        <v>3.4845948950344297</v>
      </c>
      <c r="J5766" s="15">
        <f>INDEX(MarketCap2!$E$2:$AR$224,MATCH(A5766,MarketCap2!$B$2:$B$224,0),MATCH(G5766,MarketCap2!$E$1:$AR$1,0))</f>
        <v>16346296320</v>
      </c>
      <c r="K5766">
        <f t="shared" si="422"/>
        <v>23.517267183858419</v>
      </c>
      <c r="L5766">
        <f>INDEX('PB2'!$D$2:$AQ$224,MATCH(A5766,'PB2'!$B$2:$B$224,0),MATCH(G5766,'PB2'!$D$1:$AQ$1,0))</f>
        <v>4.0843019485473597</v>
      </c>
      <c r="M5766" s="16">
        <f t="shared" si="423"/>
        <v>0.24483988025313952</v>
      </c>
      <c r="N5766" s="6">
        <f>INDEX('ROA2'!$D$2:$AQ$224,MATCH(A5766,'ROA2'!$B$2:$B$224,0),MATCH(G5766,'ROA2'!$D$1:$AQ$1,0))</f>
        <v>8.5942783355712908</v>
      </c>
      <c r="O5766" s="6">
        <v>7710.5602559999998</v>
      </c>
      <c r="P5766" s="28">
        <v>5.6521937701377319E-2</v>
      </c>
    </row>
    <row r="5767" spans="1:16" x14ac:dyDescent="0.3">
      <c r="A5767" t="s">
        <v>616</v>
      </c>
      <c r="B5767" t="e">
        <f>VLOOKUP(A5767,Sheet3!L:L,1,FALSE)</f>
        <v>#N/A</v>
      </c>
      <c r="C5767" t="str">
        <f>VLOOKUP(A5767,'ALL - prices'!B:C,2,FALSE)</f>
        <v>Saputo Inc</v>
      </c>
      <c r="D5767" t="str">
        <f>VLOOKUP(A5767,'ALL - prices'!B:I,8,FALSE)</f>
        <v>Consumer Staples</v>
      </c>
      <c r="E5767">
        <v>2016</v>
      </c>
      <c r="F5767" t="s">
        <v>680</v>
      </c>
      <c r="G5767" t="str">
        <f t="shared" si="421"/>
        <v>2016-Q2</v>
      </c>
      <c r="H5767" s="4">
        <f>INDEX('ALL - prices'!$J$3:$DY$219,MATCH('COMBINED DATA'!A5767,'ALL - prices'!$B$3:$B$219,0),MATCH('COMBINED DATA'!G5767,'ALL - prices'!$J$1:$DY$1,0))</f>
        <v>31.610399999999998</v>
      </c>
      <c r="I5767" s="14">
        <f t="shared" si="424"/>
        <v>2.1178605627692617</v>
      </c>
      <c r="J5767" s="15">
        <f>INDEX(MarketCap2!$E$2:$AR$224,MATCH(A5767,MarketCap2!$B$2:$B$224,0),MATCH(G5767,MarketCap2!$E$1:$AR$1,0))</f>
        <v>15078300672</v>
      </c>
      <c r="K5767">
        <f t="shared" si="422"/>
        <v>23.436522505643346</v>
      </c>
      <c r="L5767">
        <f>INDEX('PB2'!$D$2:$AQ$224,MATCH(A5767,'PB2'!$B$2:$B$224,0),MATCH(G5767,'PB2'!$D$1:$AQ$1,0))</f>
        <v>3.6826009750366202</v>
      </c>
      <c r="M5767" s="16">
        <f t="shared" si="423"/>
        <v>0.27154720448366143</v>
      </c>
      <c r="N5767" s="6">
        <f>INDEX('ROA2'!$D$2:$AQ$224,MATCH(A5767,'ROA2'!$B$2:$B$224,0),MATCH(G5767,'ROA2'!$D$1:$AQ$1,0))</f>
        <v>8.6034383773803693</v>
      </c>
      <c r="O5767" s="6">
        <v>7172.2997759999998</v>
      </c>
      <c r="P5767" s="28">
        <v>-6.9808219134420313E-2</v>
      </c>
    </row>
    <row r="5768" spans="1:16" x14ac:dyDescent="0.3">
      <c r="A5768" t="s">
        <v>616</v>
      </c>
      <c r="B5768" t="e">
        <f>VLOOKUP(A5768,Sheet3!L:L,1,FALSE)</f>
        <v>#N/A</v>
      </c>
      <c r="C5768" t="str">
        <f>VLOOKUP(A5768,'ALL - prices'!B:C,2,FALSE)</f>
        <v>Saputo Inc</v>
      </c>
      <c r="D5768" t="str">
        <f>VLOOKUP(A5768,'ALL - prices'!B:I,8,FALSE)</f>
        <v>Consumer Staples</v>
      </c>
      <c r="E5768">
        <v>2016</v>
      </c>
      <c r="F5768" t="s">
        <v>681</v>
      </c>
      <c r="G5768" t="str">
        <f t="shared" si="421"/>
        <v>2016-Q3</v>
      </c>
      <c r="H5768" s="4">
        <f>INDEX('ALL - prices'!$J$3:$DY$219,MATCH('COMBINED DATA'!A5768,'ALL - prices'!$B$3:$B$219,0),MATCH('COMBINED DATA'!G5768,'ALL - prices'!$J$1:$DY$1,0))</f>
        <v>37.688099999999999</v>
      </c>
      <c r="I5768" s="14">
        <f t="shared" si="424"/>
        <v>2.1872783461035166</v>
      </c>
      <c r="J5768" s="15">
        <f>INDEX(MarketCap2!$E$2:$AR$224,MATCH(A5768,MarketCap2!$B$2:$B$224,0),MATCH(G5768,MarketCap2!$E$1:$AR$1,0))</f>
        <v>17909415936</v>
      </c>
      <c r="K5768">
        <f t="shared" si="422"/>
        <v>23.608592441432002</v>
      </c>
      <c r="L5768">
        <f>INDEX('PB2'!$D$2:$AQ$224,MATCH(A5768,'PB2'!$B$2:$B$224,0),MATCH(G5768,'PB2'!$D$1:$AQ$1,0))</f>
        <v>4.1920871734619096</v>
      </c>
      <c r="M5768" s="16">
        <f t="shared" si="423"/>
        <v>0.23854465773768249</v>
      </c>
      <c r="N5768" s="6">
        <f>INDEX('ROA2'!$D$2:$AQ$224,MATCH(A5768,'ROA2'!$B$2:$B$224,0),MATCH(G5768,'ROA2'!$D$1:$AQ$1,0))</f>
        <v>8.9957571029663104</v>
      </c>
      <c r="O5768" s="6">
        <v>7243.10016</v>
      </c>
      <c r="P5768" s="28">
        <v>9.8713643058970946E-3</v>
      </c>
    </row>
    <row r="5769" spans="1:16" x14ac:dyDescent="0.3">
      <c r="A5769" t="s">
        <v>616</v>
      </c>
      <c r="B5769" t="e">
        <f>VLOOKUP(A5769,Sheet3!L:L,1,FALSE)</f>
        <v>#N/A</v>
      </c>
      <c r="C5769" t="str">
        <f>VLOOKUP(A5769,'ALL - prices'!B:C,2,FALSE)</f>
        <v>Saputo Inc</v>
      </c>
      <c r="D5769" t="str">
        <f>VLOOKUP(A5769,'ALL - prices'!B:I,8,FALSE)</f>
        <v>Consumer Staples</v>
      </c>
      <c r="E5769">
        <v>2016</v>
      </c>
      <c r="F5769" t="s">
        <v>682</v>
      </c>
      <c r="G5769" t="str">
        <f t="shared" si="421"/>
        <v>2016-Q4</v>
      </c>
      <c r="H5769" s="4">
        <f>INDEX('ALL - prices'!$J$3:$DY$219,MATCH('COMBINED DATA'!A5769,'ALL - prices'!$B$3:$B$219,0),MATCH('COMBINED DATA'!G5769,'ALL - prices'!$J$1:$DY$1,0))</f>
        <v>39.408200000000001</v>
      </c>
      <c r="I5769" s="14">
        <f t="shared" si="424"/>
        <v>1.7565165128742741</v>
      </c>
      <c r="J5769" s="15">
        <f>INDEX(MarketCap2!$E$2:$AR$224,MATCH(A5769,MarketCap2!$B$2:$B$224,0),MATCH(G5769,MarketCap2!$E$1:$AR$1,0))</f>
        <v>18637168640</v>
      </c>
      <c r="K5769">
        <f t="shared" si="422"/>
        <v>23.64842373767063</v>
      </c>
      <c r="L5769">
        <f>INDEX('PB2'!$D$2:$AQ$224,MATCH(A5769,'PB2'!$B$2:$B$224,0),MATCH(G5769,'PB2'!$D$1:$AQ$1,0))</f>
        <v>4.2842979431152299</v>
      </c>
      <c r="M5769" s="16">
        <f t="shared" si="423"/>
        <v>0.23341047081167113</v>
      </c>
      <c r="N5769" s="6">
        <f>INDEX('ROA2'!$D$2:$AQ$224,MATCH(A5769,'ROA2'!$B$2:$B$224,0),MATCH(G5769,'ROA2'!$D$1:$AQ$1,0))</f>
        <v>9.3051633834838903</v>
      </c>
      <c r="O5769" s="6">
        <v>7387.4001920000001</v>
      </c>
      <c r="P5769" s="28">
        <v>1.9922412891222548E-2</v>
      </c>
    </row>
    <row r="5770" spans="1:16" x14ac:dyDescent="0.3">
      <c r="A5770" t="s">
        <v>616</v>
      </c>
      <c r="B5770" t="e">
        <f>VLOOKUP(A5770,Sheet3!L:L,1,FALSE)</f>
        <v>#N/A</v>
      </c>
      <c r="C5770" t="str">
        <f>VLOOKUP(A5770,'ALL - prices'!B:C,2,FALSE)</f>
        <v>Saputo Inc</v>
      </c>
      <c r="D5770" t="str">
        <f>VLOOKUP(A5770,'ALL - prices'!B:I,8,FALSE)</f>
        <v>Consumer Staples</v>
      </c>
      <c r="E5770">
        <v>2017</v>
      </c>
      <c r="F5770" t="s">
        <v>679</v>
      </c>
      <c r="G5770" t="str">
        <f t="shared" si="421"/>
        <v>2017-Q1</v>
      </c>
      <c r="H5770" s="4">
        <f>INDEX('ALL - prices'!$J$3:$DY$219,MATCH('COMBINED DATA'!A5770,'ALL - prices'!$B$3:$B$219,0),MATCH('COMBINED DATA'!G5770,'ALL - prices'!$J$1:$DY$1,0))</f>
        <v>38.188200000000002</v>
      </c>
      <c r="I5770" s="14">
        <f t="shared" si="424"/>
        <v>1.5919535692559201</v>
      </c>
      <c r="J5770" s="15">
        <f>INDEX(MarketCap2!$E$2:$AR$224,MATCH(A5770,MarketCap2!$B$2:$B$224,0),MATCH(G5770,MarketCap2!$E$1:$AR$1,0))</f>
        <v>17743529984</v>
      </c>
      <c r="K5770">
        <f t="shared" si="422"/>
        <v>23.599286778475005</v>
      </c>
      <c r="L5770">
        <f>INDEX('PB2'!$D$2:$AQ$224,MATCH(A5770,'PB2'!$B$2:$B$224,0),MATCH(G5770,'PB2'!$D$1:$AQ$1,0))</f>
        <v>4.1000928878784197</v>
      </c>
      <c r="M5770" s="16">
        <f t="shared" si="423"/>
        <v>0.24389691339833203</v>
      </c>
      <c r="N5770" s="6">
        <f>INDEX('ROA2'!$D$2:$AQ$224,MATCH(A5770,'ROA2'!$B$2:$B$224,0),MATCH(G5770,'ROA2'!$D$1:$AQ$1,0))</f>
        <v>9.1783504486084002</v>
      </c>
      <c r="O5770" s="6">
        <v>7649.5001599999996</v>
      </c>
      <c r="P5770" s="28">
        <v>3.5479324415622446E-2</v>
      </c>
    </row>
    <row r="5771" spans="1:16" x14ac:dyDescent="0.3">
      <c r="A5771" t="s">
        <v>616</v>
      </c>
      <c r="B5771" t="e">
        <f>VLOOKUP(A5771,Sheet3!L:L,1,FALSE)</f>
        <v>#N/A</v>
      </c>
      <c r="C5771" t="str">
        <f>VLOOKUP(A5771,'ALL - prices'!B:C,2,FALSE)</f>
        <v>Saputo Inc</v>
      </c>
      <c r="D5771" t="str">
        <f>VLOOKUP(A5771,'ALL - prices'!B:I,8,FALSE)</f>
        <v>Consumer Staples</v>
      </c>
      <c r="E5771">
        <v>2017</v>
      </c>
      <c r="F5771" t="s">
        <v>680</v>
      </c>
      <c r="G5771" t="str">
        <f t="shared" si="421"/>
        <v>2017-Q2</v>
      </c>
      <c r="H5771" s="4">
        <f>INDEX('ALL - prices'!$J$3:$DY$219,MATCH('COMBINED DATA'!A5771,'ALL - prices'!$B$3:$B$219,0),MATCH('COMBINED DATA'!G5771,'ALL - prices'!$J$1:$DY$1,0))</f>
        <v>34.4465</v>
      </c>
      <c r="I5771" s="14">
        <f t="shared" si="424"/>
        <v>1.3028641790941473</v>
      </c>
      <c r="J5771" s="15">
        <f>INDEX(MarketCap2!$E$2:$AR$224,MATCH(A5771,MarketCap2!$B$2:$B$224,0),MATCH(G5771,MarketCap2!$E$1:$AR$1,0))</f>
        <v>15937868800</v>
      </c>
      <c r="K5771">
        <f t="shared" si="422"/>
        <v>23.491963799989477</v>
      </c>
      <c r="L5771">
        <f>INDEX('PB2'!$D$2:$AQ$224,MATCH(A5771,'PB2'!$B$2:$B$224,0),MATCH(G5771,'PB2'!$D$1:$AQ$1,0))</f>
        <v>3.6758511066436799</v>
      </c>
      <c r="M5771" s="16">
        <f t="shared" si="423"/>
        <v>0.27204583944997512</v>
      </c>
      <c r="N5771" s="6">
        <f>INDEX('ROA2'!$D$2:$AQ$224,MATCH(A5771,'ROA2'!$B$2:$B$224,0),MATCH(G5771,'ROA2'!$D$1:$AQ$1,0))</f>
        <v>9.8558464050293004</v>
      </c>
      <c r="O5771" s="6">
        <v>7596.5998079999999</v>
      </c>
      <c r="P5771" s="28">
        <v>-6.9155305436322334E-3</v>
      </c>
    </row>
    <row r="5772" spans="1:16" x14ac:dyDescent="0.3">
      <c r="A5772" t="s">
        <v>616</v>
      </c>
      <c r="B5772" t="e">
        <f>VLOOKUP(A5772,Sheet3!L:L,1,FALSE)</f>
        <v>#N/A</v>
      </c>
      <c r="C5772" t="str">
        <f>VLOOKUP(A5772,'ALL - prices'!B:C,2,FALSE)</f>
        <v>Saputo Inc</v>
      </c>
      <c r="D5772" t="str">
        <f>VLOOKUP(A5772,'ALL - prices'!B:I,8,FALSE)</f>
        <v>Consumer Staples</v>
      </c>
      <c r="E5772">
        <v>2017</v>
      </c>
      <c r="F5772" t="s">
        <v>681</v>
      </c>
      <c r="G5772" t="str">
        <f t="shared" si="421"/>
        <v>2017-Q3</v>
      </c>
      <c r="H5772" s="4">
        <f>INDEX('ALL - prices'!$J$3:$DY$219,MATCH('COMBINED DATA'!A5772,'ALL - prices'!$B$3:$B$219,0),MATCH('COMBINED DATA'!G5772,'ALL - prices'!$J$1:$DY$1,0))</f>
        <v>36.202500000000001</v>
      </c>
      <c r="I5772" s="14">
        <f t="shared" si="424"/>
        <v>2.3524538755662499</v>
      </c>
      <c r="J5772" s="15">
        <f>INDEX(MarketCap2!$E$2:$AR$224,MATCH(A5772,MarketCap2!$B$2:$B$224,0),MATCH(G5772,MarketCap2!$E$1:$AR$1,0))</f>
        <v>16687789056</v>
      </c>
      <c r="K5772">
        <f t="shared" si="422"/>
        <v>23.537943094664726</v>
      </c>
      <c r="L5772">
        <f>INDEX('PB2'!$D$2:$AQ$224,MATCH(A5772,'PB2'!$B$2:$B$224,0),MATCH(G5772,'PB2'!$D$1:$AQ$1,0))</f>
        <v>3.8768470287322998</v>
      </c>
      <c r="M5772" s="16">
        <f t="shared" si="423"/>
        <v>0.25794156761635051</v>
      </c>
      <c r="N5772" s="6">
        <f>INDEX('ROA2'!$D$2:$AQ$224,MATCH(A5772,'ROA2'!$B$2:$B$224,0),MATCH(G5772,'ROA2'!$D$1:$AQ$1,0))</f>
        <v>10.2492771148682</v>
      </c>
      <c r="O5772" s="6">
        <v>7423.3000959999999</v>
      </c>
      <c r="P5772" s="28">
        <v>-2.2812799986843799E-2</v>
      </c>
    </row>
    <row r="5773" spans="1:16" x14ac:dyDescent="0.3">
      <c r="A5773" t="s">
        <v>616</v>
      </c>
      <c r="B5773" t="e">
        <f>VLOOKUP(A5773,Sheet3!L:L,1,FALSE)</f>
        <v>#N/A</v>
      </c>
      <c r="C5773" t="str">
        <f>VLOOKUP(A5773,'ALL - prices'!B:C,2,FALSE)</f>
        <v>Saputo Inc</v>
      </c>
      <c r="D5773" t="str">
        <f>VLOOKUP(A5773,'ALL - prices'!B:I,8,FALSE)</f>
        <v>Consumer Staples</v>
      </c>
      <c r="E5773">
        <v>2017</v>
      </c>
      <c r="F5773" t="s">
        <v>682</v>
      </c>
      <c r="G5773" t="str">
        <f t="shared" si="421"/>
        <v>2017-Q4</v>
      </c>
      <c r="H5773" s="4">
        <f>INDEX('ALL - prices'!$J$3:$DY$219,MATCH('COMBINED DATA'!A5773,'ALL - prices'!$B$3:$B$219,0),MATCH('COMBINED DATA'!G5773,'ALL - prices'!$J$1:$DY$1,0))</f>
        <v>38.01</v>
      </c>
      <c r="I5773" s="14">
        <f t="shared" si="424"/>
        <v>1.8873982999091659</v>
      </c>
      <c r="J5773" s="15">
        <f>INDEX(MarketCap2!$E$2:$AR$224,MATCH(A5773,MarketCap2!$B$2:$B$224,0),MATCH(G5773,MarketCap2!$E$1:$AR$1,0))</f>
        <v>17472133120</v>
      </c>
      <c r="K5773">
        <f t="shared" si="422"/>
        <v>23.583873055527501</v>
      </c>
      <c r="L5773">
        <f>INDEX('PB2'!$D$2:$AQ$224,MATCH(A5773,'PB2'!$B$2:$B$224,0),MATCH(G5773,'PB2'!$D$1:$AQ$1,0))</f>
        <v>3.7870399951934801</v>
      </c>
      <c r="M5773" s="16">
        <f t="shared" si="423"/>
        <v>0.2640584734434287</v>
      </c>
      <c r="N5773" s="6">
        <f>INDEX('ROA2'!$D$2:$AQ$224,MATCH(A5773,'ROA2'!$B$2:$B$224,0),MATCH(G5773,'ROA2'!$D$1:$AQ$1,0))</f>
        <v>9.9994640350341797</v>
      </c>
      <c r="O5773" s="6">
        <v>7531.4001920000001</v>
      </c>
      <c r="P5773" s="28">
        <v>1.4562269422227615E-2</v>
      </c>
    </row>
    <row r="5774" spans="1:16" x14ac:dyDescent="0.3">
      <c r="A5774" t="s">
        <v>616</v>
      </c>
      <c r="B5774" t="e">
        <f>VLOOKUP(A5774,Sheet3!L:L,1,FALSE)</f>
        <v>#N/A</v>
      </c>
      <c r="C5774" t="str">
        <f>VLOOKUP(A5774,'ALL - prices'!B:C,2,FALSE)</f>
        <v>Saputo Inc</v>
      </c>
      <c r="D5774" t="str">
        <f>VLOOKUP(A5774,'ALL - prices'!B:I,8,FALSE)</f>
        <v>Consumer Staples</v>
      </c>
      <c r="E5774">
        <v>2018</v>
      </c>
      <c r="F5774" t="s">
        <v>679</v>
      </c>
      <c r="G5774" t="str">
        <f t="shared" si="421"/>
        <v>2018-Q1</v>
      </c>
      <c r="H5774" s="4">
        <f>INDEX('ALL - prices'!$J$3:$DY$219,MATCH('COMBINED DATA'!A5774,'ALL - prices'!$B$3:$B$219,0),MATCH('COMBINED DATA'!G5774,'ALL - prices'!$J$1:$DY$1,0))</f>
        <v>34.927</v>
      </c>
      <c r="I5774" s="14">
        <f t="shared" si="424"/>
        <v>2.9936740162939164</v>
      </c>
      <c r="J5774" s="15">
        <f>INDEX(MarketCap2!$E$2:$AR$224,MATCH(A5774,MarketCap2!$B$2:$B$224,0),MATCH(G5774,MarketCap2!$E$1:$AR$1,0))</f>
        <v>16006890496</v>
      </c>
      <c r="K5774">
        <f t="shared" si="422"/>
        <v>23.496285122480511</v>
      </c>
      <c r="L5774">
        <f>INDEX('PB2'!$D$2:$AQ$224,MATCH(A5774,'PB2'!$B$2:$B$224,0),MATCH(G5774,'PB2'!$D$1:$AQ$1,0))</f>
        <v>3.3389530181884801</v>
      </c>
      <c r="M5774" s="16">
        <f t="shared" si="423"/>
        <v>0.29949507961107558</v>
      </c>
      <c r="N5774" s="6">
        <f>INDEX('ROA2'!$D$2:$AQ$224,MATCH(A5774,'ROA2'!$B$2:$B$224,0),MATCH(G5774,'ROA2'!$D$1:$AQ$1,0))</f>
        <v>11.3350076675415</v>
      </c>
      <c r="O5774" s="6">
        <v>7997.5997440000001</v>
      </c>
      <c r="P5774" s="28">
        <v>6.190078074661419E-2</v>
      </c>
    </row>
    <row r="5775" spans="1:16" x14ac:dyDescent="0.3">
      <c r="A5775" t="s">
        <v>616</v>
      </c>
      <c r="B5775" t="e">
        <f>VLOOKUP(A5775,Sheet3!L:L,1,FALSE)</f>
        <v>#N/A</v>
      </c>
      <c r="C5775" t="str">
        <f>VLOOKUP(A5775,'ALL - prices'!B:C,2,FALSE)</f>
        <v>Saputo Inc</v>
      </c>
      <c r="D5775" t="str">
        <f>VLOOKUP(A5775,'ALL - prices'!B:I,8,FALSE)</f>
        <v>Consumer Staples</v>
      </c>
      <c r="E5775">
        <v>2018</v>
      </c>
      <c r="F5775" t="s">
        <v>680</v>
      </c>
      <c r="G5775" t="str">
        <f t="shared" si="421"/>
        <v>2018-Q2</v>
      </c>
      <c r="H5775" s="4">
        <f>INDEX('ALL - prices'!$J$3:$DY$219,MATCH('COMBINED DATA'!A5775,'ALL - prices'!$B$3:$B$219,0),MATCH('COMBINED DATA'!G5775,'ALL - prices'!$J$1:$DY$1,0))</f>
        <v>37.004600000000003</v>
      </c>
      <c r="I5775" s="14">
        <f t="shared" si="424"/>
        <v>2.9128237674119615</v>
      </c>
      <c r="J5775" s="15">
        <f>INDEX(MarketCap2!$E$2:$AR$224,MATCH(A5775,MarketCap2!$B$2:$B$224,0),MATCH(G5775,MarketCap2!$E$1:$AR$1,0))</f>
        <v>16923564032</v>
      </c>
      <c r="K5775">
        <f t="shared" si="422"/>
        <v>23.551972809132085</v>
      </c>
      <c r="L5775">
        <f>INDEX('PB2'!$D$2:$AQ$224,MATCH(A5775,'PB2'!$B$2:$B$224,0),MATCH(G5775,'PB2'!$D$1:$AQ$1,0))</f>
        <v>3.4644749164581299</v>
      </c>
      <c r="M5775" s="16">
        <f t="shared" si="423"/>
        <v>0.28864402950342027</v>
      </c>
      <c r="N5775" s="6">
        <f>INDEX('ROA2'!$D$2:$AQ$224,MATCH(A5775,'ROA2'!$B$2:$B$224,0),MATCH(G5775,'ROA2'!$D$1:$AQ$1,0))</f>
        <v>10.929766654968301</v>
      </c>
      <c r="O5775" s="6">
        <v>8002.9998079999996</v>
      </c>
      <c r="P5775" s="28">
        <v>6.752105847821077E-4</v>
      </c>
    </row>
    <row r="5776" spans="1:16" x14ac:dyDescent="0.3">
      <c r="A5776" t="s">
        <v>616</v>
      </c>
      <c r="B5776" t="e">
        <f>VLOOKUP(A5776,Sheet3!L:L,1,FALSE)</f>
        <v>#N/A</v>
      </c>
      <c r="C5776" t="str">
        <f>VLOOKUP(A5776,'ALL - prices'!B:C,2,FALSE)</f>
        <v>Saputo Inc</v>
      </c>
      <c r="D5776" t="str">
        <f>VLOOKUP(A5776,'ALL - prices'!B:I,8,FALSE)</f>
        <v>Consumer Staples</v>
      </c>
      <c r="E5776">
        <v>2018</v>
      </c>
      <c r="F5776" t="s">
        <v>681</v>
      </c>
      <c r="G5776" t="str">
        <f t="shared" si="421"/>
        <v>2018-Q3</v>
      </c>
      <c r="H5776" s="4">
        <f>INDEX('ALL - prices'!$J$3:$DY$219,MATCH('COMBINED DATA'!A5776,'ALL - prices'!$B$3:$B$219,0),MATCH('COMBINED DATA'!G5776,'ALL - prices'!$J$1:$DY$1,0))</f>
        <v>32.704599999999999</v>
      </c>
      <c r="I5776" s="14">
        <f t="shared" si="424"/>
        <v>2.572071103702231</v>
      </c>
      <c r="J5776" s="15">
        <f>INDEX(MarketCap2!$E$2:$AR$224,MATCH(A5776,MarketCap2!$B$2:$B$224,0),MATCH(G5776,MarketCap2!$E$1:$AR$1,0))</f>
        <v>14926391296</v>
      </c>
      <c r="K5776">
        <f t="shared" si="422"/>
        <v>23.426396711042919</v>
      </c>
      <c r="L5776">
        <f>INDEX('PB2'!$D$2:$AQ$224,MATCH(A5776,'PB2'!$B$2:$B$224,0),MATCH(G5776,'PB2'!$D$1:$AQ$1,0))</f>
        <v>3.0652019977569598</v>
      </c>
      <c r="M5776" s="16">
        <f t="shared" si="423"/>
        <v>0.32624277314570971</v>
      </c>
      <c r="N5776" s="6">
        <f>INDEX('ROA2'!$D$2:$AQ$224,MATCH(A5776,'ROA2'!$B$2:$B$224,0),MATCH(G5776,'ROA2'!$D$1:$AQ$1,0))</f>
        <v>9.0923433303833008</v>
      </c>
      <c r="O5776" s="6">
        <v>9694.4005120000002</v>
      </c>
      <c r="P5776" s="28">
        <v>0.2113458383829066</v>
      </c>
    </row>
    <row r="5777" spans="1:16" x14ac:dyDescent="0.3">
      <c r="A5777" t="s">
        <v>616</v>
      </c>
      <c r="B5777" t="e">
        <f>VLOOKUP(A5777,Sheet3!L:L,1,FALSE)</f>
        <v>#N/A</v>
      </c>
      <c r="C5777" t="str">
        <f>VLOOKUP(A5777,'ALL - prices'!B:C,2,FALSE)</f>
        <v>Saputo Inc</v>
      </c>
      <c r="D5777" t="str">
        <f>VLOOKUP(A5777,'ALL - prices'!B:I,8,FALSE)</f>
        <v>Consumer Staples</v>
      </c>
      <c r="E5777">
        <v>2018</v>
      </c>
      <c r="F5777" t="s">
        <v>682</v>
      </c>
      <c r="G5777" t="str">
        <f t="shared" si="421"/>
        <v>2018-Q4</v>
      </c>
      <c r="H5777" s="4">
        <f>INDEX('ALL - prices'!$J$3:$DY$219,MATCH('COMBINED DATA'!A5777,'ALL - prices'!$B$3:$B$219,0),MATCH('COMBINED DATA'!G5777,'ALL - prices'!$J$1:$DY$1,0))</f>
        <v>33.493899999999996</v>
      </c>
      <c r="I5777" s="14">
        <f t="shared" si="424"/>
        <v>2.3053438432982918</v>
      </c>
      <c r="J5777" s="15">
        <f>INDEX(MarketCap2!$E$2:$AR$224,MATCH(A5777,MarketCap2!$B$2:$B$224,0),MATCH(G5777,MarketCap2!$E$1:$AR$1,0))</f>
        <v>15236070400</v>
      </c>
      <c r="K5777">
        <f t="shared" si="422"/>
        <v>23.446931506187433</v>
      </c>
      <c r="L5777">
        <f>INDEX('PB2'!$D$2:$AQ$224,MATCH(A5777,'PB2'!$B$2:$B$224,0),MATCH(G5777,'PB2'!$D$1:$AQ$1,0))</f>
        <v>2.7942249774932901</v>
      </c>
      <c r="M5777" s="16">
        <f t="shared" si="423"/>
        <v>0.35788098956051267</v>
      </c>
      <c r="N5777" s="6">
        <f>INDEX('ROA2'!$D$2:$AQ$224,MATCH(A5777,'ROA2'!$B$2:$B$224,0),MATCH(G5777,'ROA2'!$D$1:$AQ$1,0))</f>
        <v>8.9638938903808594</v>
      </c>
      <c r="O5777" s="6">
        <v>9338.5000959999998</v>
      </c>
      <c r="P5777" s="28">
        <v>-3.6711957130248218E-2</v>
      </c>
    </row>
    <row r="5778" spans="1:16" x14ac:dyDescent="0.3">
      <c r="A5778" t="s">
        <v>616</v>
      </c>
      <c r="B5778" t="e">
        <f>VLOOKUP(A5778,Sheet3!L:L,1,FALSE)</f>
        <v>#N/A</v>
      </c>
      <c r="C5778" t="str">
        <f>VLOOKUP(A5778,'ALL - prices'!B:C,2,FALSE)</f>
        <v>Saputo Inc</v>
      </c>
      <c r="D5778" t="str">
        <f>VLOOKUP(A5778,'ALL - prices'!B:I,8,FALSE)</f>
        <v>Consumer Staples</v>
      </c>
      <c r="E5778">
        <v>2019</v>
      </c>
      <c r="F5778" t="s">
        <v>679</v>
      </c>
      <c r="G5778" t="str">
        <f t="shared" si="421"/>
        <v>2019-Q1</v>
      </c>
      <c r="H5778" s="4">
        <f>INDEX('ALL - prices'!$J$3:$DY$219,MATCH('COMBINED DATA'!A5778,'ALL - prices'!$B$3:$B$219,0),MATCH('COMBINED DATA'!G5778,'ALL - prices'!$J$1:$DY$1,0))</f>
        <v>39.078200000000002</v>
      </c>
      <c r="I5778" s="14">
        <f t="shared" si="424"/>
        <v>2.6295115211765112</v>
      </c>
      <c r="J5778" s="15">
        <f>INDEX(MarketCap2!$E$2:$AR$224,MATCH(A5778,MarketCap2!$B$2:$B$224,0),MATCH(G5778,MarketCap2!$E$1:$AR$1,0))</f>
        <v>17739378688</v>
      </c>
      <c r="K5778">
        <f t="shared" si="422"/>
        <v>23.599052789990164</v>
      </c>
      <c r="L5778">
        <f>INDEX('PB2'!$D$2:$AQ$224,MATCH(A5778,'PB2'!$B$2:$B$224,0),MATCH(G5778,'PB2'!$D$1:$AQ$1,0))</f>
        <v>3.27894806861877</v>
      </c>
      <c r="M5778" s="16">
        <f t="shared" si="423"/>
        <v>0.30497585782785569</v>
      </c>
      <c r="N5778" s="6">
        <f>INDEX('ROA2'!$D$2:$AQ$224,MATCH(A5778,'ROA2'!$B$2:$B$224,0),MATCH(G5778,'ROA2'!$D$1:$AQ$1,0))</f>
        <v>8.4341764450073207</v>
      </c>
      <c r="O5778" s="6">
        <v>10050.400256000001</v>
      </c>
      <c r="P5778" s="28">
        <v>7.6232816049863553E-2</v>
      </c>
    </row>
    <row r="5779" spans="1:16" x14ac:dyDescent="0.3">
      <c r="A5779" t="s">
        <v>616</v>
      </c>
      <c r="B5779" t="e">
        <f>VLOOKUP(A5779,Sheet3!L:L,1,FALSE)</f>
        <v>#N/A</v>
      </c>
      <c r="C5779" t="str">
        <f>VLOOKUP(A5779,'ALL - prices'!B:C,2,FALSE)</f>
        <v>Saputo Inc</v>
      </c>
      <c r="D5779" t="str">
        <f>VLOOKUP(A5779,'ALL - prices'!B:I,8,FALSE)</f>
        <v>Consumer Staples</v>
      </c>
      <c r="E5779">
        <v>2019</v>
      </c>
      <c r="F5779" t="s">
        <v>680</v>
      </c>
      <c r="G5779" t="str">
        <f t="shared" si="421"/>
        <v>2019-Q2</v>
      </c>
      <c r="H5779" s="4">
        <f>INDEX('ALL - prices'!$J$3:$DY$219,MATCH('COMBINED DATA'!A5779,'ALL - prices'!$B$3:$B$219,0),MATCH('COMBINED DATA'!G5779,'ALL - prices'!$J$1:$DY$1,0))</f>
        <v>33.770499999999998</v>
      </c>
      <c r="I5779" s="14">
        <f t="shared" si="424"/>
        <v>3.5585321556085465</v>
      </c>
      <c r="J5779" s="15">
        <f>INDEX(MarketCap2!$E$2:$AR$224,MATCH(A5779,MarketCap2!$B$2:$B$224,0),MATCH(G5779,MarketCap2!$E$1:$AR$1,0))</f>
        <v>15322236928</v>
      </c>
      <c r="K5779">
        <f t="shared" si="422"/>
        <v>23.452571004176935</v>
      </c>
      <c r="L5779">
        <f>INDEX('PB2'!$D$2:$AQ$224,MATCH(A5779,'PB2'!$B$2:$B$224,0),MATCH(G5779,'PB2'!$D$1:$AQ$1,0))</f>
        <v>2.8678419589996298</v>
      </c>
      <c r="M5779" s="16">
        <f t="shared" si="423"/>
        <v>0.34869424964715395</v>
      </c>
      <c r="N5779" s="6">
        <f>INDEX('ROA2'!$D$2:$AQ$224,MATCH(A5779,'ROA2'!$B$2:$B$224,0),MATCH(G5779,'ROA2'!$D$1:$AQ$1,0))</f>
        <v>8.4444837570190394</v>
      </c>
      <c r="O5779" s="6">
        <v>9885.5997439999992</v>
      </c>
      <c r="P5779" s="28">
        <v>-1.6397407844689287E-2</v>
      </c>
    </row>
    <row r="5780" spans="1:16" x14ac:dyDescent="0.3">
      <c r="A5780" t="s">
        <v>616</v>
      </c>
      <c r="B5780" t="e">
        <f>VLOOKUP(A5780,Sheet3!L:L,1,FALSE)</f>
        <v>#N/A</v>
      </c>
      <c r="C5780" t="str">
        <f>VLOOKUP(A5780,'ALL - prices'!B:C,2,FALSE)</f>
        <v>Saputo Inc</v>
      </c>
      <c r="D5780" t="str">
        <f>VLOOKUP(A5780,'ALL - prices'!B:I,8,FALSE)</f>
        <v>Consumer Staples</v>
      </c>
      <c r="E5780">
        <v>2019</v>
      </c>
      <c r="F5780" t="s">
        <v>681</v>
      </c>
      <c r="G5780" t="str">
        <f t="shared" si="421"/>
        <v>2019-Q3</v>
      </c>
      <c r="H5780" s="4">
        <f>INDEX('ALL - prices'!$J$3:$DY$219,MATCH('COMBINED DATA'!A5780,'ALL - prices'!$B$3:$B$219,0),MATCH('COMBINED DATA'!G5780,'ALL - prices'!$J$1:$DY$1,0))</f>
        <v>35.229100000000003</v>
      </c>
      <c r="I5780" s="14">
        <f t="shared" si="424"/>
        <v>2.9415836940611899</v>
      </c>
      <c r="J5780" s="15">
        <f>INDEX(MarketCap2!$E$2:$AR$224,MATCH(A5780,MarketCap2!$B$2:$B$224,0),MATCH(G5780,MarketCap2!$E$1:$AR$1,0))</f>
        <v>16601259008</v>
      </c>
      <c r="K5780">
        <f t="shared" si="422"/>
        <v>23.532744373288331</v>
      </c>
      <c r="L5780">
        <f>INDEX('PB2'!$D$2:$AQ$224,MATCH(A5780,'PB2'!$B$2:$B$224,0),MATCH(G5780,'PB2'!$D$1:$AQ$1,0))</f>
        <v>2.7393329143524201</v>
      </c>
      <c r="M5780" s="16">
        <f t="shared" si="423"/>
        <v>0.36505238000120938</v>
      </c>
      <c r="N5780" s="6">
        <f>INDEX('ROA2'!$D$2:$AQ$224,MATCH(A5780,'ROA2'!$B$2:$B$224,0),MATCH(G5780,'ROA2'!$D$1:$AQ$1,0))</f>
        <v>6.7304420471191397</v>
      </c>
      <c r="O5780" s="6">
        <v>12613.199871999999</v>
      </c>
      <c r="P5780" s="28">
        <v>0.27591650467696704</v>
      </c>
    </row>
    <row r="5781" spans="1:16" x14ac:dyDescent="0.3">
      <c r="A5781" t="s">
        <v>616</v>
      </c>
      <c r="B5781" t="e">
        <f>VLOOKUP(A5781,Sheet3!L:L,1,FALSE)</f>
        <v>#N/A</v>
      </c>
      <c r="C5781" t="str">
        <f>VLOOKUP(A5781,'ALL - prices'!B:C,2,FALSE)</f>
        <v>Saputo Inc</v>
      </c>
      <c r="D5781" t="str">
        <f>VLOOKUP(A5781,'ALL - prices'!B:I,8,FALSE)</f>
        <v>Consumer Staples</v>
      </c>
      <c r="E5781">
        <v>2019</v>
      </c>
      <c r="F5781" t="s">
        <v>682</v>
      </c>
      <c r="G5781" t="str">
        <f t="shared" si="421"/>
        <v>2019-Q4</v>
      </c>
      <c r="H5781" s="4">
        <f>INDEX('ALL - prices'!$J$3:$DY$219,MATCH('COMBINED DATA'!A5781,'ALL - prices'!$B$3:$B$219,0),MATCH('COMBINED DATA'!G5781,'ALL - prices'!$J$1:$DY$1,0))</f>
        <v>34.927100000000003</v>
      </c>
      <c r="I5781" s="14">
        <f t="shared" si="424"/>
        <v>1.3320713319238315</v>
      </c>
      <c r="J5781" s="15">
        <f>INDEX(MarketCap2!$E$2:$AR$224,MATCH(A5781,MarketCap2!$B$2:$B$224,0),MATCH(G5781,MarketCap2!$E$1:$AR$1,0))</f>
        <v>16398166016</v>
      </c>
      <c r="K5781">
        <f t="shared" si="422"/>
        <v>23.52043533723063</v>
      </c>
      <c r="L5781">
        <f>INDEX('PB2'!$D$2:$AQ$224,MATCH(A5781,'PB2'!$B$2:$B$224,0),MATCH(G5781,'PB2'!$D$1:$AQ$1,0))</f>
        <v>2.66691398620606</v>
      </c>
      <c r="M5781" s="16">
        <f t="shared" si="423"/>
        <v>0.37496522391507481</v>
      </c>
      <c r="N5781" s="6">
        <f>INDEX('ROA2'!$D$2:$AQ$224,MATCH(A5781,'ROA2'!$B$2:$B$224,0),MATCH(G5781,'ROA2'!$D$1:$AQ$1,0))</f>
        <v>6.9671931266784703</v>
      </c>
      <c r="O5781" s="6">
        <v>12549.799935999999</v>
      </c>
      <c r="P5781" s="28">
        <v>-5.0264751723106448E-3</v>
      </c>
    </row>
    <row r="5782" spans="1:16" x14ac:dyDescent="0.3">
      <c r="A5782" t="s">
        <v>616</v>
      </c>
      <c r="B5782" t="e">
        <f>VLOOKUP(A5782,Sheet3!L:L,1,FALSE)</f>
        <v>#N/A</v>
      </c>
      <c r="C5782" t="str">
        <f>VLOOKUP(A5782,'ALL - prices'!B:C,2,FALSE)</f>
        <v>Saputo Inc</v>
      </c>
      <c r="D5782" t="str">
        <f>VLOOKUP(A5782,'ALL - prices'!B:I,8,FALSE)</f>
        <v>Consumer Staples</v>
      </c>
      <c r="E5782">
        <v>2020</v>
      </c>
      <c r="F5782" t="s">
        <v>679</v>
      </c>
      <c r="G5782" t="str">
        <f t="shared" si="421"/>
        <v>2020-Q1</v>
      </c>
      <c r="H5782" s="4">
        <f>INDEX('ALL - prices'!$J$3:$DY$219,MATCH('COMBINED DATA'!A5782,'ALL - prices'!$B$3:$B$219,0),MATCH('COMBINED DATA'!G5782,'ALL - prices'!$J$1:$DY$1,0))</f>
        <v>29.535699999999999</v>
      </c>
      <c r="I5782" s="14">
        <f t="shared" si="424"/>
        <v>2.3319017551846666</v>
      </c>
      <c r="J5782" s="15">
        <f>INDEX(MarketCap2!$E$2:$AR$224,MATCH(A5782,MarketCap2!$B$2:$B$224,0),MATCH(G5782,MarketCap2!$E$1:$AR$1,0))</f>
        <v>13817641984</v>
      </c>
      <c r="K5782">
        <f t="shared" si="422"/>
        <v>23.349212017283815</v>
      </c>
      <c r="L5782">
        <f>INDEX('PB2'!$D$2:$AQ$224,MATCH(A5782,'PB2'!$B$2:$B$224,0),MATCH(G5782,'PB2'!$D$1:$AQ$1,0))</f>
        <v>2.1082649230957</v>
      </c>
      <c r="M5782" s="16">
        <f t="shared" si="423"/>
        <v>0.47432369103387451</v>
      </c>
      <c r="N5782" s="6">
        <f>INDEX('ROA2'!$D$2:$AQ$224,MATCH(A5782,'ROA2'!$B$2:$B$224,0),MATCH(G5782,'ROA2'!$D$1:$AQ$1,0))</f>
        <v>5.3230137825012198</v>
      </c>
      <c r="O5782" s="6">
        <v>13180.8</v>
      </c>
      <c r="P5782" s="28">
        <v>5.0279691088136867E-2</v>
      </c>
    </row>
    <row r="5783" spans="1:16" x14ac:dyDescent="0.3">
      <c r="A5783" t="s">
        <v>616</v>
      </c>
      <c r="B5783" t="e">
        <f>VLOOKUP(A5783,Sheet3!L:L,1,FALSE)</f>
        <v>#N/A</v>
      </c>
      <c r="C5783" t="str">
        <f>VLOOKUP(A5783,'ALL - prices'!B:C,2,FALSE)</f>
        <v>Saputo Inc</v>
      </c>
      <c r="D5783" t="str">
        <f>VLOOKUP(A5783,'ALL - prices'!B:I,8,FALSE)</f>
        <v>Consumer Staples</v>
      </c>
      <c r="E5783">
        <v>2020</v>
      </c>
      <c r="F5783" t="s">
        <v>680</v>
      </c>
      <c r="G5783" t="str">
        <f t="shared" si="421"/>
        <v>2020-Q2</v>
      </c>
      <c r="H5783" s="4">
        <f>INDEX('ALL - prices'!$J$3:$DY$219,MATCH('COMBINED DATA'!A5783,'ALL - prices'!$B$3:$B$219,0),MATCH('COMBINED DATA'!G5783,'ALL - prices'!$J$1:$DY$1,0))</f>
        <v>28.405000000000001</v>
      </c>
      <c r="I5783" s="14">
        <f t="shared" si="424"/>
        <v>1.8718223230762749</v>
      </c>
      <c r="J5783" s="15">
        <f>INDEX(MarketCap2!$E$2:$AR$224,MATCH(A5783,MarketCap2!$B$2:$B$224,0),MATCH(G5783,MarketCap2!$E$1:$AR$1,0))</f>
        <v>13230571520</v>
      </c>
      <c r="K5783">
        <f t="shared" si="422"/>
        <v>23.305796012930863</v>
      </c>
      <c r="L5783">
        <f>INDEX('PB2'!$D$2:$AQ$224,MATCH(A5783,'PB2'!$B$2:$B$224,0),MATCH(G5783,'PB2'!$D$1:$AQ$1,0))</f>
        <v>2.0570869445800799</v>
      </c>
      <c r="M5783" s="16">
        <f t="shared" si="423"/>
        <v>0.48612432383315396</v>
      </c>
      <c r="N5783" s="6">
        <f>INDEX('ROA2'!$D$2:$AQ$224,MATCH(A5783,'ROA2'!$B$2:$B$224,0),MATCH(G5783,'ROA2'!$D$1:$AQ$1,0))</f>
        <v>4.92256784439087</v>
      </c>
      <c r="O5783" s="6">
        <v>13793.099775999999</v>
      </c>
      <c r="P5783" s="28">
        <v>4.6453915999028879E-2</v>
      </c>
    </row>
    <row r="5784" spans="1:16" x14ac:dyDescent="0.3">
      <c r="A5784" t="s">
        <v>616</v>
      </c>
      <c r="B5784" t="e">
        <f>VLOOKUP(A5784,Sheet3!L:L,1,FALSE)</f>
        <v>#N/A</v>
      </c>
      <c r="C5784" t="str">
        <f>VLOOKUP(A5784,'ALL - prices'!B:C,2,FALSE)</f>
        <v>Saputo Inc</v>
      </c>
      <c r="D5784" t="str">
        <f>VLOOKUP(A5784,'ALL - prices'!B:I,8,FALSE)</f>
        <v>Consumer Staples</v>
      </c>
      <c r="E5784">
        <v>2020</v>
      </c>
      <c r="F5784" t="s">
        <v>681</v>
      </c>
      <c r="G5784" t="str">
        <f t="shared" si="421"/>
        <v>2020-Q3</v>
      </c>
      <c r="H5784" s="4">
        <f>INDEX('ALL - prices'!$J$3:$DY$219,MATCH('COMBINED DATA'!A5784,'ALL - prices'!$B$3:$B$219,0),MATCH('COMBINED DATA'!G5784,'ALL - prices'!$J$1:$DY$1,0))</f>
        <v>29.4663</v>
      </c>
      <c r="I5784" s="14">
        <f t="shared" si="424"/>
        <v>2.0932231502318772</v>
      </c>
      <c r="J5784" s="15">
        <f>INDEX(MarketCap2!$E$2:$AR$224,MATCH(A5784,MarketCap2!$B$2:$B$224,0),MATCH(G5784,MarketCap2!$E$1:$AR$1,0))</f>
        <v>13673503744</v>
      </c>
      <c r="K5784">
        <f t="shared" si="422"/>
        <v>23.338725763838536</v>
      </c>
      <c r="L5784">
        <f>INDEX('PB2'!$D$2:$AQ$224,MATCH(A5784,'PB2'!$B$2:$B$224,0),MATCH(G5784,'PB2'!$D$1:$AQ$1,0))</f>
        <v>2.1038119792938201</v>
      </c>
      <c r="M5784" s="16">
        <f t="shared" si="423"/>
        <v>0.47532764802283656</v>
      </c>
      <c r="N5784" s="6">
        <f>INDEX('ROA2'!$D$2:$AQ$224,MATCH(A5784,'ROA2'!$B$2:$B$224,0),MATCH(G5784,'ROA2'!$D$1:$AQ$1,0))</f>
        <v>4.6014089584350604</v>
      </c>
      <c r="O5784" s="6">
        <v>13609.199616</v>
      </c>
      <c r="P5784" s="28">
        <v>-1.3332765149715339E-2</v>
      </c>
    </row>
    <row r="5785" spans="1:16" x14ac:dyDescent="0.3">
      <c r="A5785" t="s">
        <v>616</v>
      </c>
      <c r="B5785" t="e">
        <f>VLOOKUP(A5785,Sheet3!L:L,1,FALSE)</f>
        <v>#N/A</v>
      </c>
      <c r="C5785" t="str">
        <f>VLOOKUP(A5785,'ALL - prices'!B:C,2,FALSE)</f>
        <v>Saputo Inc</v>
      </c>
      <c r="D5785" t="str">
        <f>VLOOKUP(A5785,'ALL - prices'!B:I,8,FALSE)</f>
        <v>Consumer Staples</v>
      </c>
      <c r="E5785">
        <v>2020</v>
      </c>
      <c r="F5785" t="s">
        <v>682</v>
      </c>
      <c r="G5785" t="str">
        <f t="shared" si="421"/>
        <v>2020-Q4</v>
      </c>
      <c r="H5785" s="4">
        <f>INDEX('ALL - prices'!$J$3:$DY$219,MATCH('COMBINED DATA'!A5785,'ALL - prices'!$B$3:$B$219,0),MATCH('COMBINED DATA'!G5785,'ALL - prices'!$J$1:$DY$1,0))</f>
        <v>31.590599999999998</v>
      </c>
      <c r="I5785" s="14">
        <f t="shared" si="424"/>
        <v>3.6978813252771245</v>
      </c>
      <c r="J5785" s="15">
        <f>INDEX(MarketCap2!$E$2:$AR$224,MATCH(A5785,MarketCap2!$B$2:$B$224,0),MATCH(G5785,MarketCap2!$E$1:$AR$1,0))</f>
        <v>14616901632</v>
      </c>
      <c r="K5785">
        <f t="shared" si="422"/>
        <v>23.405444342132625</v>
      </c>
      <c r="L5785">
        <f>INDEX('PB2'!$D$2:$AQ$224,MATCH(A5785,'PB2'!$B$2:$B$224,0),MATCH(G5785,'PB2'!$D$1:$AQ$1,0))</f>
        <v>2.25937795639038</v>
      </c>
      <c r="M5785" s="16">
        <f t="shared" si="423"/>
        <v>0.44259969748382283</v>
      </c>
      <c r="N5785" s="6">
        <f>INDEX('ROA2'!$D$2:$AQ$224,MATCH(A5785,'ROA2'!$B$2:$B$224,0),MATCH(G5785,'ROA2'!$D$1:$AQ$1,0))</f>
        <v>4.5791139602661097</v>
      </c>
      <c r="O5785" s="6">
        <v>13621.199871999999</v>
      </c>
      <c r="P5785" s="28">
        <v>8.8177529455082352E-4</v>
      </c>
    </row>
    <row r="5786" spans="1:16" x14ac:dyDescent="0.3">
      <c r="A5786" t="s">
        <v>616</v>
      </c>
      <c r="B5786" t="e">
        <f>VLOOKUP(A5786,Sheet3!L:L,1,FALSE)</f>
        <v>#N/A</v>
      </c>
      <c r="C5786" t="str">
        <f>VLOOKUP(A5786,'ALL - prices'!B:C,2,FALSE)</f>
        <v>Saputo Inc</v>
      </c>
      <c r="D5786" t="str">
        <f>VLOOKUP(A5786,'ALL - prices'!B:I,8,FALSE)</f>
        <v>Consumer Staples</v>
      </c>
      <c r="E5786">
        <v>2021</v>
      </c>
      <c r="F5786" t="s">
        <v>679</v>
      </c>
      <c r="G5786" t="str">
        <f t="shared" si="421"/>
        <v>2021-Q1</v>
      </c>
      <c r="H5786" s="4">
        <f>INDEX('ALL - prices'!$J$3:$DY$219,MATCH('COMBINED DATA'!A5786,'ALL - prices'!$B$3:$B$219,0),MATCH('COMBINED DATA'!G5786,'ALL - prices'!$J$1:$DY$1,0))</f>
        <v>33.659199999999998</v>
      </c>
      <c r="I5786" s="14">
        <f t="shared" si="424"/>
        <v>3.2011744504946908</v>
      </c>
      <c r="J5786" s="15">
        <f>INDEX(MarketCap2!$E$2:$AR$224,MATCH(A5786,MarketCap2!$B$2:$B$224,0),MATCH(G5786,MarketCap2!$E$1:$AR$1,0))</f>
        <v>15544133632</v>
      </c>
      <c r="K5786">
        <f t="shared" si="422"/>
        <v>23.466949145999521</v>
      </c>
      <c r="L5786">
        <f>INDEX('PB2'!$D$2:$AQ$224,MATCH(A5786,'PB2'!$B$2:$B$224,0),MATCH(G5786,'PB2'!$D$1:$AQ$1,0))</f>
        <v>2.4180769920349099</v>
      </c>
      <c r="M5786" s="16">
        <f t="shared" si="423"/>
        <v>0.41355176170733066</v>
      </c>
      <c r="N5786" s="6">
        <f>INDEX('ROA2'!$D$2:$AQ$224,MATCH(A5786,'ROA2'!$B$2:$B$224,0),MATCH(G5786,'ROA2'!$D$1:$AQ$1,0))</f>
        <v>4.6054420471191397</v>
      </c>
      <c r="O5786" s="6">
        <v>13370.399744</v>
      </c>
      <c r="P5786" s="28">
        <v>-1.8412484241975519E-2</v>
      </c>
    </row>
    <row r="5787" spans="1:16" x14ac:dyDescent="0.3">
      <c r="A5787" t="s">
        <v>616</v>
      </c>
      <c r="B5787" t="e">
        <f>VLOOKUP(A5787,Sheet3!L:L,1,FALSE)</f>
        <v>#N/A</v>
      </c>
      <c r="C5787" t="str">
        <f>VLOOKUP(A5787,'ALL - prices'!B:C,2,FALSE)</f>
        <v>Saputo Inc</v>
      </c>
      <c r="D5787" t="str">
        <f>VLOOKUP(A5787,'ALL - prices'!B:I,8,FALSE)</f>
        <v>Consumer Staples</v>
      </c>
      <c r="E5787">
        <v>2021</v>
      </c>
      <c r="F5787" t="s">
        <v>680</v>
      </c>
      <c r="G5787" t="str">
        <f t="shared" si="421"/>
        <v>2021-Q2</v>
      </c>
      <c r="H5787" s="4">
        <f>INDEX('ALL - prices'!$J$3:$DY$219,MATCH('COMBINED DATA'!A5787,'ALL - prices'!$B$3:$B$219,0),MATCH('COMBINED DATA'!G5787,'ALL - prices'!$J$1:$DY$1,0))</f>
        <v>33.086599999999997</v>
      </c>
      <c r="I5787" s="14">
        <f t="shared" si="424"/>
        <v>1.5144369008534702</v>
      </c>
      <c r="J5787" s="15">
        <f>INDEX(MarketCap2!$E$2:$AR$224,MATCH(A5787,MarketCap2!$B$2:$B$224,0),MATCH(G5787,MarketCap2!$E$1:$AR$1,0))</f>
        <v>15258403840</v>
      </c>
      <c r="K5787">
        <f t="shared" si="422"/>
        <v>23.448396259691116</v>
      </c>
      <c r="L5787">
        <f>INDEX('PB2'!$D$2:$AQ$224,MATCH(A5787,'PB2'!$B$2:$B$224,0),MATCH(G5787,'PB2'!$D$1:$AQ$1,0))</f>
        <v>2.4001500606536901</v>
      </c>
      <c r="M5787" s="16">
        <f t="shared" si="423"/>
        <v>0.41664061609866432</v>
      </c>
      <c r="N5787" s="6">
        <f>INDEX('ROA2'!$D$2:$AQ$224,MATCH(A5787,'ROA2'!$B$2:$B$224,0),MATCH(G5787,'ROA2'!$D$1:$AQ$1,0))</f>
        <v>4.6500401496887198</v>
      </c>
      <c r="O5787" s="6">
        <v>13122.799616</v>
      </c>
      <c r="P5787" s="28">
        <v>-1.8518528446474551E-2</v>
      </c>
    </row>
    <row r="5788" spans="1:16" x14ac:dyDescent="0.3">
      <c r="A5788" t="s">
        <v>616</v>
      </c>
      <c r="B5788" t="e">
        <f>VLOOKUP(A5788,Sheet3!L:L,1,FALSE)</f>
        <v>#N/A</v>
      </c>
      <c r="C5788" t="str">
        <f>VLOOKUP(A5788,'ALL - prices'!B:C,2,FALSE)</f>
        <v>Saputo Inc</v>
      </c>
      <c r="D5788" t="str">
        <f>VLOOKUP(A5788,'ALL - prices'!B:I,8,FALSE)</f>
        <v>Consumer Staples</v>
      </c>
      <c r="E5788">
        <v>2021</v>
      </c>
      <c r="F5788" t="s">
        <v>681</v>
      </c>
      <c r="G5788" t="str">
        <f t="shared" si="421"/>
        <v>2021-Q3</v>
      </c>
      <c r="H5788" s="4">
        <f>INDEX('ALL - prices'!$J$3:$DY$219,MATCH('COMBINED DATA'!A5788,'ALL - prices'!$B$3:$B$219,0),MATCH('COMBINED DATA'!G5788,'ALL - prices'!$J$1:$DY$1,0))</f>
        <v>28.972999999999999</v>
      </c>
      <c r="I5788" s="14">
        <f t="shared" si="424"/>
        <v>2.1654713774757375</v>
      </c>
      <c r="J5788" s="15">
        <f>INDEX(MarketCap2!$E$2:$AR$224,MATCH(A5788,MarketCap2!$B$2:$B$224,0),MATCH(G5788,MarketCap2!$E$1:$AR$1,0))</f>
        <v>13325655040</v>
      </c>
      <c r="K5788">
        <f t="shared" si="422"/>
        <v>23.312956964514271</v>
      </c>
      <c r="L5788">
        <f>INDEX('PB2'!$D$2:$AQ$224,MATCH(A5788,'PB2'!$B$2:$B$224,0),MATCH(G5788,'PB2'!$D$1:$AQ$1,0))</f>
        <v>2.0567970275878902</v>
      </c>
      <c r="M5788" s="16">
        <f t="shared" si="423"/>
        <v>0.48619284576307975</v>
      </c>
      <c r="N5788" s="6">
        <f>INDEX('ROA2'!$D$2:$AQ$224,MATCH(A5788,'ROA2'!$B$2:$B$224,0),MATCH(G5788,'ROA2'!$D$1:$AQ$1,0))</f>
        <v>4.0241041183471697</v>
      </c>
      <c r="O5788" s="6">
        <v>13075.000319999999</v>
      </c>
      <c r="P5788" s="28">
        <v>-3.642461776351569E-3</v>
      </c>
    </row>
    <row r="5789" spans="1:16" x14ac:dyDescent="0.3">
      <c r="A5789" t="s">
        <v>616</v>
      </c>
      <c r="B5789" t="e">
        <f>VLOOKUP(A5789,Sheet3!L:L,1,FALSE)</f>
        <v>#N/A</v>
      </c>
      <c r="C5789" t="str">
        <f>VLOOKUP(A5789,'ALL - prices'!B:C,2,FALSE)</f>
        <v>Saputo Inc</v>
      </c>
      <c r="D5789" t="str">
        <f>VLOOKUP(A5789,'ALL - prices'!B:I,8,FALSE)</f>
        <v>Consumer Staples</v>
      </c>
      <c r="E5789">
        <v>2021</v>
      </c>
      <c r="F5789" t="s">
        <v>682</v>
      </c>
      <c r="G5789" t="str">
        <f t="shared" si="421"/>
        <v>2021-Q4</v>
      </c>
      <c r="H5789" s="4">
        <f>INDEX('ALL - prices'!$J$3:$DY$219,MATCH('COMBINED DATA'!A5789,'ALL - prices'!$B$3:$B$219,0),MATCH('COMBINED DATA'!G5789,'ALL - prices'!$J$1:$DY$1,0))</f>
        <v>25.801300000000001</v>
      </c>
      <c r="I5789" s="14">
        <f t="shared" si="424"/>
        <v>2.5810170635817187</v>
      </c>
      <c r="J5789" s="15">
        <f>INDEX(MarketCap2!$E$2:$AR$224,MATCH(A5789,MarketCap2!$B$2:$B$224,0),MATCH(G5789,MarketCap2!$E$1:$AR$1,0))</f>
        <v>11810173952</v>
      </c>
      <c r="K5789">
        <f t="shared" si="422"/>
        <v>23.19222719625974</v>
      </c>
      <c r="L5789">
        <f>INDEX('PB2'!$D$2:$AQ$224,MATCH(A5789,'PB2'!$B$2:$B$224,0),MATCH(G5789,'PB2'!$D$1:$AQ$1,0))</f>
        <v>1.79392194747925</v>
      </c>
      <c r="M5789" s="16">
        <f t="shared" si="423"/>
        <v>0.55743785363970899</v>
      </c>
      <c r="N5789" s="6">
        <f>INDEX('ROA2'!$D$2:$AQ$224,MATCH(A5789,'ROA2'!$B$2:$B$224,0),MATCH(G5789,'ROA2'!$D$1:$AQ$1,0))</f>
        <v>3.4243090152740501</v>
      </c>
      <c r="O5789" s="6">
        <v>13484.999680000001</v>
      </c>
      <c r="P5789" s="28">
        <v>3.1357502865437911E-2</v>
      </c>
    </row>
    <row r="5790" spans="1:16" x14ac:dyDescent="0.3">
      <c r="A5790" t="s">
        <v>616</v>
      </c>
      <c r="B5790" t="e">
        <f>VLOOKUP(A5790,Sheet3!L:L,1,FALSE)</f>
        <v>#N/A</v>
      </c>
      <c r="C5790" t="str">
        <f>VLOOKUP(A5790,'ALL - prices'!B:C,2,FALSE)</f>
        <v>Saputo Inc</v>
      </c>
      <c r="D5790" t="str">
        <f>VLOOKUP(A5790,'ALL - prices'!B:I,8,FALSE)</f>
        <v>Consumer Staples</v>
      </c>
      <c r="E5790">
        <v>2022</v>
      </c>
      <c r="F5790" t="s">
        <v>679</v>
      </c>
      <c r="G5790" t="str">
        <f t="shared" si="421"/>
        <v>2022-Q1</v>
      </c>
      <c r="H5790" s="4">
        <f>INDEX('ALL - prices'!$J$3:$DY$219,MATCH('COMBINED DATA'!A5790,'ALL - prices'!$B$3:$B$219,0),MATCH('COMBINED DATA'!G5790,'ALL - prices'!$J$1:$DY$1,0))</f>
        <v>26.961200000000002</v>
      </c>
      <c r="I5790" s="14">
        <f t="shared" si="424"/>
        <v>2.9449500135825724</v>
      </c>
      <c r="J5790" s="15">
        <f>INDEX(MarketCap2!$E$2:$AR$224,MATCH(A5790,MarketCap2!$B$2:$B$224,0),MATCH(G5790,MarketCap2!$E$1:$AR$1,0))</f>
        <v>12307731456</v>
      </c>
      <c r="K5790">
        <f t="shared" si="422"/>
        <v>23.233493475513644</v>
      </c>
      <c r="L5790">
        <f>INDEX('PB2'!$D$2:$AQ$224,MATCH(A5790,'PB2'!$B$2:$B$224,0),MATCH(G5790,'PB2'!$D$1:$AQ$1,0))</f>
        <v>1.8969429731369001</v>
      </c>
      <c r="M5790" s="16">
        <f t="shared" si="423"/>
        <v>0.52716397601892018</v>
      </c>
      <c r="N5790" s="6">
        <f>INDEX('ROA2'!$D$2:$AQ$224,MATCH(A5790,'ROA2'!$B$2:$B$224,0),MATCH(G5790,'ROA2'!$D$1:$AQ$1,0))</f>
        <v>2.5152161121368399</v>
      </c>
      <c r="O5790" s="6">
        <v>13672.999936</v>
      </c>
      <c r="P5790" s="28">
        <v>1.3941435703467465E-2</v>
      </c>
    </row>
    <row r="5791" spans="1:16" x14ac:dyDescent="0.3">
      <c r="A5791" t="s">
        <v>616</v>
      </c>
      <c r="B5791" t="e">
        <f>VLOOKUP(A5791,Sheet3!L:L,1,FALSE)</f>
        <v>#N/A</v>
      </c>
      <c r="C5791" t="str">
        <f>VLOOKUP(A5791,'ALL - prices'!B:C,2,FALSE)</f>
        <v>Saputo Inc</v>
      </c>
      <c r="D5791" t="str">
        <f>VLOOKUP(A5791,'ALL - prices'!B:I,8,FALSE)</f>
        <v>Consumer Staples</v>
      </c>
      <c r="E5791">
        <v>2022</v>
      </c>
      <c r="F5791" t="s">
        <v>680</v>
      </c>
      <c r="G5791" t="str">
        <f t="shared" si="421"/>
        <v>2022-Q2</v>
      </c>
      <c r="H5791" s="4">
        <f>INDEX('ALL - prices'!$J$3:$DY$219,MATCH('COMBINED DATA'!A5791,'ALL - prices'!$B$3:$B$219,0),MATCH('COMBINED DATA'!G5791,'ALL - prices'!$J$1:$DY$1,0))</f>
        <v>25.726500000000001</v>
      </c>
      <c r="I5791" s="14">
        <f t="shared" si="424"/>
        <v>1.9886521991456076</v>
      </c>
      <c r="J5791" s="15">
        <f>INDEX(MarketCap2!$E$2:$AR$224,MATCH(A5791,MarketCap2!$B$2:$B$224,0),MATCH(G5791,MarketCap2!$E$1:$AR$1,0))</f>
        <v>11702106112</v>
      </c>
      <c r="K5791">
        <f t="shared" si="422"/>
        <v>23.183034672122993</v>
      </c>
      <c r="L5791">
        <f>INDEX('PB2'!$D$2:$AQ$224,MATCH(A5791,'PB2'!$B$2:$B$224,0),MATCH(G5791,'PB2'!$D$1:$AQ$1,0))</f>
        <v>1.7850480079650899</v>
      </c>
      <c r="M5791" s="16">
        <f t="shared" si="423"/>
        <v>0.5602090226917622</v>
      </c>
      <c r="N5791" s="6">
        <f>INDEX('ROA2'!$D$2:$AQ$224,MATCH(A5791,'ROA2'!$B$2:$B$224,0),MATCH(G5791,'ROA2'!$D$1:$AQ$1,0))</f>
        <v>2.04433393478394</v>
      </c>
      <c r="O5791" s="6">
        <v>13683.000319999999</v>
      </c>
      <c r="P5791" s="28">
        <v>7.3139647822777773E-4</v>
      </c>
    </row>
    <row r="5792" spans="1:16" x14ac:dyDescent="0.3">
      <c r="A5792" t="s">
        <v>616</v>
      </c>
      <c r="B5792" t="e">
        <f>VLOOKUP(A5792,Sheet3!L:L,1,FALSE)</f>
        <v>#N/A</v>
      </c>
      <c r="C5792" t="str">
        <f>VLOOKUP(A5792,'ALL - prices'!B:C,2,FALSE)</f>
        <v>Saputo Inc</v>
      </c>
      <c r="D5792" t="str">
        <f>VLOOKUP(A5792,'ALL - prices'!B:I,8,FALSE)</f>
        <v>Consumer Staples</v>
      </c>
      <c r="E5792">
        <v>2022</v>
      </c>
      <c r="F5792" t="s">
        <v>681</v>
      </c>
      <c r="G5792" t="str">
        <f t="shared" si="421"/>
        <v>2022-Q3</v>
      </c>
      <c r="H5792" s="4">
        <f>INDEX('ALL - prices'!$J$3:$DY$219,MATCH('COMBINED DATA'!A5792,'ALL - prices'!$B$3:$B$219,0),MATCH('COMBINED DATA'!G5792,'ALL - prices'!$J$1:$DY$1,0))</f>
        <v>30.343800000000002</v>
      </c>
      <c r="I5792" s="14">
        <f t="shared" si="424"/>
        <v>2.7162904537561254</v>
      </c>
      <c r="J5792" s="15">
        <f>INDEX(MarketCap2!$E$2:$AR$224,MATCH(A5792,MarketCap2!$B$2:$B$224,0),MATCH(G5792,MarketCap2!$E$1:$AR$1,0))</f>
        <v>13768645632</v>
      </c>
      <c r="K5792">
        <f t="shared" si="422"/>
        <v>23.345659788422648</v>
      </c>
      <c r="L5792">
        <f>INDEX('PB2'!$D$2:$AQ$224,MATCH(A5792,'PB2'!$B$2:$B$224,0),MATCH(G5792,'PB2'!$D$1:$AQ$1,0))</f>
        <v>1.98898005485535</v>
      </c>
      <c r="M5792" s="16">
        <f t="shared" si="423"/>
        <v>0.50277025028927491</v>
      </c>
      <c r="N5792" s="6">
        <f>INDEX('ROA2'!$D$2:$AQ$224,MATCH(A5792,'ROA2'!$B$2:$B$224,0),MATCH(G5792,'ROA2'!$D$1:$AQ$1,0))</f>
        <v>2.68887495994568</v>
      </c>
      <c r="O5792" s="6">
        <v>13701.999615999999</v>
      </c>
      <c r="P5792" s="28">
        <v>1.3885328915931765E-3</v>
      </c>
    </row>
    <row r="5793" spans="1:16" x14ac:dyDescent="0.3">
      <c r="A5793" t="s">
        <v>616</v>
      </c>
      <c r="B5793" t="e">
        <f>VLOOKUP(A5793,Sheet3!L:L,1,FALSE)</f>
        <v>#N/A</v>
      </c>
      <c r="C5793" t="str">
        <f>VLOOKUP(A5793,'ALL - prices'!B:C,2,FALSE)</f>
        <v>Saputo Inc</v>
      </c>
      <c r="D5793" t="str">
        <f>VLOOKUP(A5793,'ALL - prices'!B:I,8,FALSE)</f>
        <v>Consumer Staples</v>
      </c>
      <c r="E5793">
        <v>2022</v>
      </c>
      <c r="F5793" t="s">
        <v>682</v>
      </c>
      <c r="G5793" t="str">
        <f t="shared" si="421"/>
        <v>2022-Q4</v>
      </c>
      <c r="H5793" s="4">
        <f>INDEX('ALL - prices'!$J$3:$DY$219,MATCH('COMBINED DATA'!A5793,'ALL - prices'!$B$3:$B$219,0),MATCH('COMBINED DATA'!G5793,'ALL - prices'!$J$1:$DY$1,0))</f>
        <v>31.0548</v>
      </c>
      <c r="I5793" s="14">
        <f t="shared" si="424"/>
        <v>3.0919853266145987</v>
      </c>
      <c r="J5793" s="15">
        <f>INDEX(MarketCap2!$E$2:$AR$224,MATCH(A5793,MarketCap2!$B$2:$B$224,0),MATCH(G5793,MarketCap2!$E$1:$AR$1,0))</f>
        <v>14048173056</v>
      </c>
      <c r="K5793">
        <f t="shared" si="422"/>
        <v>23.365758192669901</v>
      </c>
      <c r="L5793">
        <f>INDEX('PB2'!$D$2:$AQ$224,MATCH(A5793,'PB2'!$B$2:$B$224,0),MATCH(G5793,'PB2'!$D$1:$AQ$1,0))</f>
        <v>1.98422503471375</v>
      </c>
      <c r="M5793" s="16">
        <f t="shared" si="423"/>
        <v>0.50397509481290403</v>
      </c>
      <c r="N5793" s="6">
        <f>INDEX('ROA2'!$D$2:$AQ$224,MATCH(A5793,'ROA2'!$B$2:$B$224,0),MATCH(G5793,'ROA2'!$D$1:$AQ$1,0))</f>
        <v>2.9431970119476301</v>
      </c>
      <c r="O5793" s="6">
        <v>14172.000255999999</v>
      </c>
      <c r="P5793" s="28">
        <v>3.4301609485609272E-2</v>
      </c>
    </row>
    <row r="5794" spans="1:16" x14ac:dyDescent="0.3">
      <c r="A5794" t="s">
        <v>616</v>
      </c>
      <c r="B5794" t="e">
        <f>VLOOKUP(A5794,Sheet3!L:L,1,FALSE)</f>
        <v>#N/A</v>
      </c>
      <c r="C5794" t="str">
        <f>VLOOKUP(A5794,'ALL - prices'!B:C,2,FALSE)</f>
        <v>Saputo Inc</v>
      </c>
      <c r="D5794" t="str">
        <f>VLOOKUP(A5794,'ALL - prices'!B:I,8,FALSE)</f>
        <v>Consumer Staples</v>
      </c>
      <c r="E5794">
        <v>2023</v>
      </c>
      <c r="F5794" t="s">
        <v>679</v>
      </c>
      <c r="G5794" t="str">
        <f t="shared" ref="G5794:G5857" si="425">E5794&amp;"-"&amp;F5794</f>
        <v>2023-Q1</v>
      </c>
      <c r="H5794" s="4">
        <f>INDEX('ALL - prices'!$J$3:$DY$219,MATCH('COMBINED DATA'!A5794,'ALL - prices'!$B$3:$B$219,0),MATCH('COMBINED DATA'!G5794,'ALL - prices'!$J$1:$DY$1,0))</f>
        <v>32.559199999999997</v>
      </c>
      <c r="I5794" s="14">
        <f t="shared" si="424"/>
        <v>1.1290586610092503</v>
      </c>
      <c r="J5794" s="15">
        <f>INDEX(MarketCap2!$E$2:$AR$224,MATCH(A5794,MarketCap2!$B$2:$B$224,0),MATCH(G5794,MarketCap2!$E$1:$AR$1,0))</f>
        <v>14702029824</v>
      </c>
      <c r="K5794">
        <f t="shared" ref="K5794:K5857" si="426">LN(J5794)</f>
        <v>23.41125140446379</v>
      </c>
      <c r="L5794">
        <f>INDEX('PB2'!$D$2:$AQ$224,MATCH(A5794,'PB2'!$B$2:$B$224,0),MATCH(G5794,'PB2'!$D$1:$AQ$1,0))</f>
        <v>2.06491899490356</v>
      </c>
      <c r="M5794" s="16">
        <f t="shared" ref="M5794:M5857" si="427">1/L5794</f>
        <v>0.48428049839635673</v>
      </c>
      <c r="N5794" s="6">
        <f>INDEX('ROA2'!$D$2:$AQ$224,MATCH(A5794,'ROA2'!$B$2:$B$224,0),MATCH(G5794,'ROA2'!$D$1:$AQ$1,0))</f>
        <v>3.5653169155120801</v>
      </c>
      <c r="O5794" s="6">
        <v>14375.000064</v>
      </c>
      <c r="P5794" s="28">
        <v>1.4324005386187914E-2</v>
      </c>
    </row>
    <row r="5795" spans="1:16" x14ac:dyDescent="0.3">
      <c r="A5795" t="s">
        <v>616</v>
      </c>
      <c r="B5795" t="e">
        <f>VLOOKUP(A5795,Sheet3!L:L,1,FALSE)</f>
        <v>#N/A</v>
      </c>
      <c r="C5795" t="str">
        <f>VLOOKUP(A5795,'ALL - prices'!B:C,2,FALSE)</f>
        <v>Saputo Inc</v>
      </c>
      <c r="D5795" t="str">
        <f>VLOOKUP(A5795,'ALL - prices'!B:I,8,FALSE)</f>
        <v>Consumer Staples</v>
      </c>
      <c r="E5795">
        <v>2023</v>
      </c>
      <c r="F5795" t="s">
        <v>680</v>
      </c>
      <c r="G5795" t="str">
        <f t="shared" si="425"/>
        <v>2023-Q2</v>
      </c>
      <c r="H5795" s="4">
        <f>INDEX('ALL - prices'!$J$3:$DY$219,MATCH('COMBINED DATA'!A5795,'ALL - prices'!$B$3:$B$219,0),MATCH('COMBINED DATA'!G5795,'ALL - prices'!$J$1:$DY$1,0))</f>
        <v>27.796900000000001</v>
      </c>
      <c r="I5795" s="14">
        <f t="shared" si="424"/>
        <v>1.9217366503590783</v>
      </c>
      <c r="J5795" s="15">
        <f>INDEX(MarketCap2!$E$2:$AR$224,MATCH(A5795,MarketCap2!$B$2:$B$224,0),MATCH(G5795,MarketCap2!$E$1:$AR$1,0))</f>
        <v>12517403648</v>
      </c>
      <c r="K5795">
        <f t="shared" si="426"/>
        <v>23.250385804755087</v>
      </c>
      <c r="L5795">
        <f>INDEX('PB2'!$D$2:$AQ$224,MATCH(A5795,'PB2'!$B$2:$B$224,0),MATCH(G5795,'PB2'!$D$1:$AQ$1,0))</f>
        <v>1.7755329608917201</v>
      </c>
      <c r="M5795" s="16">
        <f t="shared" si="427"/>
        <v>0.56321117209661564</v>
      </c>
      <c r="N5795" s="6">
        <f>INDEX('ROA2'!$D$2:$AQ$224,MATCH(A5795,'ROA2'!$B$2:$B$224,0),MATCH(G5795,'ROA2'!$D$1:$AQ$1,0))</f>
        <v>4.4257860183715803</v>
      </c>
      <c r="O5795" s="6">
        <v>14424.999936</v>
      </c>
      <c r="P5795" s="28">
        <v>3.4782519497316314E-3</v>
      </c>
    </row>
    <row r="5796" spans="1:16" x14ac:dyDescent="0.3">
      <c r="A5796" t="s">
        <v>616</v>
      </c>
      <c r="B5796" t="e">
        <f>VLOOKUP(A5796,Sheet3!L:L,1,FALSE)</f>
        <v>#N/A</v>
      </c>
      <c r="C5796" t="str">
        <f>VLOOKUP(A5796,'ALL - prices'!B:C,2,FALSE)</f>
        <v>Saputo Inc</v>
      </c>
      <c r="D5796" t="str">
        <f>VLOOKUP(A5796,'ALL - prices'!B:I,8,FALSE)</f>
        <v>Consumer Staples</v>
      </c>
      <c r="E5796">
        <v>2023</v>
      </c>
      <c r="F5796" t="s">
        <v>681</v>
      </c>
      <c r="G5796" t="str">
        <f t="shared" si="425"/>
        <v>2023-Q3</v>
      </c>
      <c r="H5796" s="4">
        <f>INDEX('ALL - prices'!$J$3:$DY$219,MATCH('COMBINED DATA'!A5796,'ALL - prices'!$B$3:$B$219,0),MATCH('COMBINED DATA'!G5796,'ALL - prices'!$J$1:$DY$1,0))</f>
        <v>26.767600000000002</v>
      </c>
      <c r="I5796" s="14">
        <f t="shared" si="424"/>
        <v>2.0494534206303232</v>
      </c>
      <c r="J5796" s="15">
        <f>INDEX(MarketCap2!$E$2:$AR$224,MATCH(A5796,MarketCap2!$B$2:$B$224,0),MATCH(G5796,MarketCap2!$E$1:$AR$1,0))</f>
        <v>12003979264</v>
      </c>
      <c r="K5796">
        <f t="shared" si="426"/>
        <v>23.208504037098848</v>
      </c>
      <c r="L5796">
        <f>INDEX('PB2'!$D$2:$AQ$224,MATCH(A5796,'PB2'!$B$2:$B$224,0),MATCH(G5796,'PB2'!$D$1:$AQ$1,0))</f>
        <v>1.6737099885940601</v>
      </c>
      <c r="M5796" s="16">
        <f t="shared" si="427"/>
        <v>0.59747507442434167</v>
      </c>
      <c r="N5796" s="6">
        <f>INDEX('ROA2'!$D$2:$AQ$224,MATCH(A5796,'ROA2'!$B$2:$B$224,0),MATCH(G5796,'ROA2'!$D$1:$AQ$1,0))</f>
        <v>4.4822759628295898</v>
      </c>
      <c r="O5796" s="6">
        <v>14140.999680000001</v>
      </c>
      <c r="P5796" s="28">
        <v>-1.9688059428771935E-2</v>
      </c>
    </row>
    <row r="5797" spans="1:16" x14ac:dyDescent="0.3">
      <c r="A5797" t="s">
        <v>616</v>
      </c>
      <c r="B5797" t="e">
        <f>VLOOKUP(A5797,Sheet3!L:L,1,FALSE)</f>
        <v>#N/A</v>
      </c>
      <c r="C5797" t="str">
        <f>VLOOKUP(A5797,'ALL - prices'!B:C,2,FALSE)</f>
        <v>Saputo Inc</v>
      </c>
      <c r="D5797" t="str">
        <f>VLOOKUP(A5797,'ALL - prices'!B:I,8,FALSE)</f>
        <v>Consumer Staples</v>
      </c>
      <c r="E5797">
        <v>2023</v>
      </c>
      <c r="F5797" t="s">
        <v>682</v>
      </c>
      <c r="G5797" t="str">
        <f t="shared" si="425"/>
        <v>2023-Q4</v>
      </c>
      <c r="H5797" s="4">
        <f>INDEX('ALL - prices'!$J$3:$DY$219,MATCH('COMBINED DATA'!A5797,'ALL - prices'!$B$3:$B$219,0),MATCH('COMBINED DATA'!G5797,'ALL - prices'!$J$1:$DY$1,0))</f>
        <v>25.465900000000001</v>
      </c>
      <c r="I5797" s="14">
        <f t="shared" si="424"/>
        <v>2.4026960558228461</v>
      </c>
      <c r="J5797" s="15">
        <f>INDEX(MarketCap2!$E$2:$AR$224,MATCH(A5797,MarketCap2!$B$2:$B$224,0),MATCH(G5797,MarketCap2!$E$1:$AR$1,0))</f>
        <v>11359534080</v>
      </c>
      <c r="K5797">
        <f t="shared" si="426"/>
        <v>23.15332323531381</v>
      </c>
      <c r="L5797">
        <f>INDEX('PB2'!$D$2:$AQ$224,MATCH(A5797,'PB2'!$B$2:$B$224,0),MATCH(G5797,'PB2'!$D$1:$AQ$1,0))</f>
        <v>1.6606140136718801</v>
      </c>
      <c r="M5797" s="16">
        <f t="shared" si="427"/>
        <v>0.60218689699531192</v>
      </c>
      <c r="N5797" s="6">
        <f>INDEX('ROA2'!$D$2:$AQ$224,MATCH(A5797,'ROA2'!$B$2:$B$224,0),MATCH(G5797,'ROA2'!$D$1:$AQ$1,0))</f>
        <v>4.4534840583801296</v>
      </c>
      <c r="O5797" s="6">
        <v>14344.999936</v>
      </c>
      <c r="P5797" s="28">
        <v>1.4426155195273956E-2</v>
      </c>
    </row>
    <row r="5798" spans="1:16" x14ac:dyDescent="0.3">
      <c r="A5798" t="s">
        <v>616</v>
      </c>
      <c r="B5798" t="e">
        <f>VLOOKUP(A5798,Sheet3!L:L,1,FALSE)</f>
        <v>#N/A</v>
      </c>
      <c r="C5798" t="str">
        <f>VLOOKUP(A5798,'ALL - prices'!B:C,2,FALSE)</f>
        <v>Saputo Inc</v>
      </c>
      <c r="D5798" t="str">
        <f>VLOOKUP(A5798,'ALL - prices'!B:I,8,FALSE)</f>
        <v>Consumer Staples</v>
      </c>
      <c r="E5798" s="18">
        <v>2024</v>
      </c>
      <c r="F5798" t="s">
        <v>679</v>
      </c>
      <c r="G5798" t="str">
        <f t="shared" si="425"/>
        <v>2024-Q1</v>
      </c>
      <c r="H5798" s="4">
        <f>INDEX('ALL - prices'!$J$3:$DY$219,MATCH('COMBINED DATA'!A5798,'ALL - prices'!$B$3:$B$219,0),MATCH('COMBINED DATA'!G5798,'ALL - prices'!$J$1:$DY$1,0))</f>
        <v>25.468399999999999</v>
      </c>
      <c r="I5798" s="14" t="s">
        <v>769</v>
      </c>
      <c r="J5798" s="15">
        <f>INDEX(MarketCap2!$E$2:$AR$224,MATCH(A5798,MarketCap2!$B$2:$B$224,0),MATCH(G5798,MarketCap2!$E$1:$AR$1,0))</f>
        <v>11307651072</v>
      </c>
      <c r="K5798">
        <f t="shared" si="426"/>
        <v>23.148745419563085</v>
      </c>
      <c r="L5798">
        <f>INDEX('PB2'!$D$2:$AQ$224,MATCH(A5798,'PB2'!$B$2:$B$224,0),MATCH(G5798,'PB2'!$D$1:$AQ$1,0))</f>
        <v>1.60401403903961</v>
      </c>
      <c r="M5798" s="16">
        <f t="shared" si="427"/>
        <v>0.62343593987415569</v>
      </c>
      <c r="N5798" s="6">
        <f>INDEX('ROA2'!$D$2:$AQ$224,MATCH(A5798,'ROA2'!$B$2:$B$224,0),MATCH(G5798,'ROA2'!$D$1:$AQ$1,0))</f>
        <v>2.34149098396301</v>
      </c>
      <c r="O5798" s="6">
        <v>13982.999551999999</v>
      </c>
      <c r="P5798" s="28">
        <v>-2.5235300495995823E-2</v>
      </c>
    </row>
    <row r="5799" spans="1:16" x14ac:dyDescent="0.3">
      <c r="A5799" t="s">
        <v>616</v>
      </c>
      <c r="B5799" t="e">
        <f>VLOOKUP(A5799,Sheet3!L:L,1,FALSE)</f>
        <v>#N/A</v>
      </c>
      <c r="C5799" t="str">
        <f>VLOOKUP(A5799,'ALL - prices'!B:C,2,FALSE)</f>
        <v>Saputo Inc</v>
      </c>
      <c r="D5799" t="str">
        <f>VLOOKUP(A5799,'ALL - prices'!B:I,8,FALSE)</f>
        <v>Consumer Staples</v>
      </c>
      <c r="E5799" s="18">
        <v>2024</v>
      </c>
      <c r="F5799" t="s">
        <v>680</v>
      </c>
      <c r="G5799" t="str">
        <f t="shared" si="425"/>
        <v>2024-Q2</v>
      </c>
      <c r="H5799" s="4">
        <f>INDEX('ALL - prices'!$J$3:$DY$219,MATCH('COMBINED DATA'!A5799,'ALL - prices'!$B$3:$B$219,0),MATCH('COMBINED DATA'!G5799,'ALL - prices'!$J$1:$DY$1,0))</f>
        <v>29.543299999999999</v>
      </c>
      <c r="I5799" s="14" t="s">
        <v>769</v>
      </c>
      <c r="J5799" s="15">
        <f>INDEX(MarketCap2!$E$2:$AR$224,MATCH(A5799,MarketCap2!$B$2:$B$224,0),MATCH(G5799,MarketCap2!$E$1:$AR$1,0))</f>
        <v>13035307008</v>
      </c>
      <c r="K5799">
        <f t="shared" si="426"/>
        <v>23.290927436643702</v>
      </c>
      <c r="L5799">
        <f>INDEX('PB2'!$D$2:$AQ$224,MATCH(A5799,'PB2'!$B$2:$B$224,0),MATCH(G5799,'PB2'!$D$1:$AQ$1,0))</f>
        <v>1.7975039482116699</v>
      </c>
      <c r="M5799" s="16">
        <f t="shared" si="427"/>
        <v>0.55632701168467324</v>
      </c>
      <c r="N5799" s="6">
        <f>INDEX('ROA2'!$D$2:$AQ$224,MATCH(A5799,'ROA2'!$B$2:$B$224,0),MATCH(G5799,'ROA2'!$D$1:$AQ$1,0))</f>
        <v>1.84765601158142</v>
      </c>
      <c r="O5799" s="6">
        <v>14259.999744000001</v>
      </c>
      <c r="P5799" s="28">
        <v>1.9809783370863497E-2</v>
      </c>
    </row>
    <row r="5800" spans="1:16" x14ac:dyDescent="0.3">
      <c r="A5800" t="s">
        <v>616</v>
      </c>
      <c r="B5800" t="e">
        <f>VLOOKUP(A5800,Sheet3!L:L,1,FALSE)</f>
        <v>#N/A</v>
      </c>
      <c r="C5800" t="str">
        <f>VLOOKUP(A5800,'ALL - prices'!B:C,2,FALSE)</f>
        <v>Saputo Inc</v>
      </c>
      <c r="D5800" t="str">
        <f>VLOOKUP(A5800,'ALL - prices'!B:I,8,FALSE)</f>
        <v>Consumer Staples</v>
      </c>
      <c r="E5800" s="18">
        <v>2024</v>
      </c>
      <c r="F5800" t="s">
        <v>681</v>
      </c>
      <c r="G5800" t="str">
        <f t="shared" si="425"/>
        <v>2024-Q3</v>
      </c>
      <c r="H5800" s="4">
        <f>INDEX('ALL - prices'!$J$3:$DY$219,MATCH('COMBINED DATA'!A5800,'ALL - prices'!$B$3:$B$219,0),MATCH('COMBINED DATA'!G5800,'ALL - prices'!$J$1:$DY$1,0))</f>
        <v>28.2514</v>
      </c>
      <c r="I5800" s="14" t="s">
        <v>769</v>
      </c>
      <c r="J5800" s="15">
        <f>INDEX(MarketCap2!$E$2:$AR$224,MATCH(A5800,MarketCap2!$B$2:$B$224,0),MATCH(G5800,MarketCap2!$E$1:$AR$1,0))</f>
        <v>12386803712</v>
      </c>
      <c r="K5800">
        <f t="shared" si="426"/>
        <v>23.239897526102453</v>
      </c>
      <c r="L5800">
        <f>INDEX('PB2'!$D$2:$AQ$224,MATCH(A5800,'PB2'!$B$2:$B$224,0),MATCH(G5800,'PB2'!$D$1:$AQ$1,0))</f>
        <v>1.66918504238129</v>
      </c>
      <c r="M5800" s="16">
        <f t="shared" si="427"/>
        <v>0.59909475259458456</v>
      </c>
      <c r="N5800" s="6">
        <f>INDEX('ROA2'!$D$2:$AQ$224,MATCH(A5800,'ROA2'!$B$2:$B$224,0),MATCH(G5800,'ROA2'!$D$1:$AQ$1,0))</f>
        <v>1.8727120161056501</v>
      </c>
      <c r="O5800" s="6">
        <v>14266.999808</v>
      </c>
      <c r="P5800" s="28">
        <v>4.9088808735394025E-4</v>
      </c>
    </row>
    <row r="5801" spans="1:16" x14ac:dyDescent="0.3">
      <c r="A5801" t="s">
        <v>616</v>
      </c>
      <c r="B5801" t="e">
        <f>VLOOKUP(A5801,Sheet3!L:L,1,FALSE)</f>
        <v>#N/A</v>
      </c>
      <c r="C5801" t="str">
        <f>VLOOKUP(A5801,'ALL - prices'!B:C,2,FALSE)</f>
        <v>Saputo Inc</v>
      </c>
      <c r="D5801" t="str">
        <f>VLOOKUP(A5801,'ALL - prices'!B:I,8,FALSE)</f>
        <v>Consumer Staples</v>
      </c>
      <c r="E5801" s="18">
        <v>2024</v>
      </c>
      <c r="F5801" t="s">
        <v>682</v>
      </c>
      <c r="G5801" t="str">
        <f t="shared" si="425"/>
        <v>2024-Q4</v>
      </c>
      <c r="H5801" s="4">
        <f>INDEX('ALL - prices'!$J$3:$DY$219,MATCH('COMBINED DATA'!A5801,'ALL - prices'!$B$3:$B$219,0),MATCH('COMBINED DATA'!G5801,'ALL - prices'!$J$1:$DY$1,0))</f>
        <v>24.359100000000002</v>
      </c>
      <c r="I5801" s="14" t="s">
        <v>769</v>
      </c>
      <c r="J5801" s="15">
        <f>INDEX(MarketCap2!$E$2:$AR$224,MATCH(A5801,MarketCap2!$B$2:$B$224,0),MATCH(G5801,MarketCap2!$E$1:$AR$1,0))</f>
        <v>10595538944</v>
      </c>
      <c r="K5801">
        <f t="shared" si="426"/>
        <v>23.083698895140767</v>
      </c>
      <c r="L5801">
        <f>INDEX('PB2'!$D$2:$AQ$224,MATCH(A5801,'PB2'!$B$2:$B$224,0),MATCH(G5801,'PB2'!$D$1:$AQ$1,0))</f>
        <v>1.4290146997472299</v>
      </c>
      <c r="M5801" s="16">
        <f t="shared" si="427"/>
        <v>0.69978286449879357</v>
      </c>
      <c r="N5801" s="6">
        <f>INDEX('ROA2'!$D$2:$AQ$224,MATCH(A5801,'ROA2'!$B$2:$B$224,0),MATCH(G5801,'ROA2'!$D$1:$AQ$1,0))</f>
        <v>1.6363320350646999</v>
      </c>
      <c r="O5801" s="6">
        <v>14499.999744000001</v>
      </c>
      <c r="P5801" s="28">
        <v>1.6331389860210765E-2</v>
      </c>
    </row>
    <row r="5802" spans="1:16" x14ac:dyDescent="0.3">
      <c r="A5802" t="s">
        <v>618</v>
      </c>
      <c r="B5802" t="str">
        <f>VLOOKUP(A5802,Sheet3!L:L,1,FALSE)</f>
        <v>SEA CN EQUITY</v>
      </c>
      <c r="C5802" t="str">
        <f>VLOOKUP(A5802,'ALL - prices'!B:C,2,FALSE)</f>
        <v>Seabridge Gold Inc</v>
      </c>
      <c r="D5802" t="str">
        <f>VLOOKUP(A5802,'ALL - prices'!B:I,8,FALSE)</f>
        <v>Materials</v>
      </c>
      <c r="E5802">
        <v>2015</v>
      </c>
      <c r="F5802" t="s">
        <v>679</v>
      </c>
      <c r="G5802" t="str">
        <f t="shared" si="425"/>
        <v>2015-Q1</v>
      </c>
      <c r="H5802" s="4">
        <f>INDEX('ALL - prices'!$J$3:$DY$219,MATCH('COMBINED DATA'!A5802,'ALL - prices'!$B$3:$B$219,0),MATCH('COMBINED DATA'!G5802,'ALL - prices'!$J$1:$DY$1,0))</f>
        <v>6.96</v>
      </c>
      <c r="I5802" s="14">
        <f t="shared" ref="I5802:I5837" si="428">STDEV(H5803:H5806)</f>
        <v>3.1665162244965699</v>
      </c>
      <c r="J5802" s="6">
        <f>INDEX('market cap'!$B$3:$DQ$219,MATCH(A5802,'market cap'!$A$3:$A$219,0),MATCH(G5802,'market cap'!$B$1:$DQ$1,0))</f>
        <v>337.13459999999998</v>
      </c>
      <c r="K5802">
        <f t="shared" si="426"/>
        <v>5.8204822571389965</v>
      </c>
      <c r="L5802">
        <f>INDEX('PB2'!$D$2:$AQ$224,MATCH(A5802,'PB2'!$B$2:$B$224,0),MATCH(G5802,'PB2'!$D$1:$AQ$1,0))</f>
        <v>1.30854904651642</v>
      </c>
      <c r="M5802" s="16">
        <f t="shared" si="427"/>
        <v>0.76420521084950543</v>
      </c>
      <c r="N5802" s="6">
        <f>INDEX('ROA2'!$D$2:$AQ$224,MATCH(A5802,'ROA2'!$B$2:$B$224,0),MATCH(G5802,'ROA2'!$D$1:$AQ$1,0))</f>
        <v>-4.7465710639953604</v>
      </c>
      <c r="O5802" s="6">
        <v>278.35599999999999</v>
      </c>
      <c r="P5802" s="28">
        <v>-1.2077725656955748E-2</v>
      </c>
    </row>
    <row r="5803" spans="1:16" x14ac:dyDescent="0.3">
      <c r="A5803" t="s">
        <v>618</v>
      </c>
      <c r="B5803" t="str">
        <f>VLOOKUP(A5803,Sheet3!L:L,1,FALSE)</f>
        <v>SEA CN EQUITY</v>
      </c>
      <c r="C5803" t="str">
        <f>VLOOKUP(A5803,'ALL - prices'!B:C,2,FALSE)</f>
        <v>Seabridge Gold Inc</v>
      </c>
      <c r="D5803" t="str">
        <f>VLOOKUP(A5803,'ALL - prices'!B:I,8,FALSE)</f>
        <v>Materials</v>
      </c>
      <c r="E5803">
        <v>2015</v>
      </c>
      <c r="F5803" t="s">
        <v>680</v>
      </c>
      <c r="G5803" t="str">
        <f t="shared" si="425"/>
        <v>2015-Q2</v>
      </c>
      <c r="H5803" s="4">
        <f>INDEX('ALL - prices'!$J$3:$DY$219,MATCH('COMBINED DATA'!A5803,'ALL - prices'!$B$3:$B$219,0),MATCH('COMBINED DATA'!G5803,'ALL - prices'!$J$1:$DY$1,0))</f>
        <v>7.65</v>
      </c>
      <c r="I5803" s="14">
        <f t="shared" si="428"/>
        <v>4.7232430595936918</v>
      </c>
      <c r="J5803" s="6">
        <f>INDEX('market cap'!$B$3:$DQ$219,MATCH(A5803,'market cap'!$A$3:$A$219,0),MATCH(G5803,'market cap'!$B$1:$DQ$1,0))</f>
        <v>383.9162</v>
      </c>
      <c r="K5803">
        <f t="shared" si="426"/>
        <v>5.9504242996056105</v>
      </c>
      <c r="L5803">
        <f>INDEX('PB2'!$D$2:$AQ$224,MATCH(A5803,'PB2'!$B$2:$B$224,0),MATCH(G5803,'PB2'!$D$1:$AQ$1,0))</f>
        <v>1.42312300205231</v>
      </c>
      <c r="M5803" s="16">
        <f t="shared" si="427"/>
        <v>0.70267995005202144</v>
      </c>
      <c r="N5803" s="6">
        <f>INDEX('ROA2'!$D$2:$AQ$224,MATCH(A5803,'ROA2'!$B$2:$B$224,0),MATCH(G5803,'ROA2'!$D$1:$AQ$1,0))</f>
        <v>-4.8246960639953604</v>
      </c>
      <c r="O5803" s="6">
        <v>274.57699200000002</v>
      </c>
      <c r="P5803" s="28">
        <v>-1.3576168647343604E-2</v>
      </c>
    </row>
    <row r="5804" spans="1:16" x14ac:dyDescent="0.3">
      <c r="A5804" t="s">
        <v>618</v>
      </c>
      <c r="B5804" t="str">
        <f>VLOOKUP(A5804,Sheet3!L:L,1,FALSE)</f>
        <v>SEA CN EQUITY</v>
      </c>
      <c r="C5804" t="str">
        <f>VLOOKUP(A5804,'ALL - prices'!B:C,2,FALSE)</f>
        <v>Seabridge Gold Inc</v>
      </c>
      <c r="D5804" t="str">
        <f>VLOOKUP(A5804,'ALL - prices'!B:I,8,FALSE)</f>
        <v>Materials</v>
      </c>
      <c r="E5804">
        <v>2015</v>
      </c>
      <c r="F5804" t="s">
        <v>681</v>
      </c>
      <c r="G5804" t="str">
        <f t="shared" si="425"/>
        <v>2015-Q3</v>
      </c>
      <c r="H5804" s="4">
        <f>INDEX('ALL - prices'!$J$3:$DY$219,MATCH('COMBINED DATA'!A5804,'ALL - prices'!$B$3:$B$219,0),MATCH('COMBINED DATA'!G5804,'ALL - prices'!$J$1:$DY$1,0))</f>
        <v>7.76</v>
      </c>
      <c r="I5804" s="14">
        <f t="shared" si="428"/>
        <v>3.1126569572205334</v>
      </c>
      <c r="J5804" s="6">
        <f>INDEX('market cap'!$B$3:$DQ$219,MATCH(A5804,'market cap'!$A$3:$A$219,0),MATCH(G5804,'market cap'!$B$1:$DQ$1,0))</f>
        <v>390.13499999999999</v>
      </c>
      <c r="K5804">
        <f t="shared" si="426"/>
        <v>5.9664928330724258</v>
      </c>
      <c r="L5804">
        <f>INDEX('PB2'!$D$2:$AQ$224,MATCH(A5804,'PB2'!$B$2:$B$224,0),MATCH(G5804,'PB2'!$D$1:$AQ$1,0))</f>
        <v>1.45450103282929</v>
      </c>
      <c r="M5804" s="16">
        <f t="shared" si="427"/>
        <v>0.68752099684302304</v>
      </c>
      <c r="N5804" s="6">
        <f>INDEX('ROA2'!$D$2:$AQ$224,MATCH(A5804,'ROA2'!$B$2:$B$224,0),MATCH(G5804,'ROA2'!$D$1:$AQ$1,0))</f>
        <v>-3.91629910469055</v>
      </c>
      <c r="O5804" s="6">
        <v>289.072</v>
      </c>
      <c r="P5804" s="28">
        <v>5.2790322650194899E-2</v>
      </c>
    </row>
    <row r="5805" spans="1:16" x14ac:dyDescent="0.3">
      <c r="A5805" t="s">
        <v>618</v>
      </c>
      <c r="B5805" t="str">
        <f>VLOOKUP(A5805,Sheet3!L:L,1,FALSE)</f>
        <v>SEA CN EQUITY</v>
      </c>
      <c r="C5805" t="str">
        <f>VLOOKUP(A5805,'ALL - prices'!B:C,2,FALSE)</f>
        <v>Seabridge Gold Inc</v>
      </c>
      <c r="D5805" t="str">
        <f>VLOOKUP(A5805,'ALL - prices'!B:I,8,FALSE)</f>
        <v>Materials</v>
      </c>
      <c r="E5805">
        <v>2015</v>
      </c>
      <c r="F5805" t="s">
        <v>682</v>
      </c>
      <c r="G5805" t="str">
        <f t="shared" si="425"/>
        <v>2015-Q4</v>
      </c>
      <c r="H5805" s="4">
        <f>INDEX('ALL - prices'!$J$3:$DY$219,MATCH('COMBINED DATA'!A5805,'ALL - prices'!$B$3:$B$219,0),MATCH('COMBINED DATA'!G5805,'ALL - prices'!$J$1:$DY$1,0))</f>
        <v>11.45</v>
      </c>
      <c r="I5805" s="14">
        <f t="shared" si="428"/>
        <v>3.2618233653382656</v>
      </c>
      <c r="J5805" s="6">
        <f>INDEX('market cap'!$B$3:$DQ$219,MATCH(A5805,'market cap'!$A$3:$A$219,0),MATCH(G5805,'market cap'!$B$1:$DQ$1,0))</f>
        <v>596.26020000000005</v>
      </c>
      <c r="K5805">
        <f t="shared" si="426"/>
        <v>6.3906771489744685</v>
      </c>
      <c r="L5805">
        <f>INDEX('PB2'!$D$2:$AQ$224,MATCH(A5805,'PB2'!$B$2:$B$224,0),MATCH(G5805,'PB2'!$D$1:$AQ$1,0))</f>
        <v>2.11713695526123</v>
      </c>
      <c r="M5805" s="16">
        <f t="shared" si="427"/>
        <v>0.47233599957477085</v>
      </c>
      <c r="N5805" s="6">
        <f>INDEX('ROA2'!$D$2:$AQ$224,MATCH(A5805,'ROA2'!$B$2:$B$224,0),MATCH(G5805,'ROA2'!$D$1:$AQ$1,0))</f>
        <v>-3.74520707130432</v>
      </c>
      <c r="O5805" s="6">
        <v>287.76899200000003</v>
      </c>
      <c r="P5805" s="28">
        <v>-4.5075552111583867E-3</v>
      </c>
    </row>
    <row r="5806" spans="1:16" x14ac:dyDescent="0.3">
      <c r="A5806" t="s">
        <v>618</v>
      </c>
      <c r="B5806" t="str">
        <f>VLOOKUP(A5806,Sheet3!L:L,1,FALSE)</f>
        <v>SEA CN EQUITY</v>
      </c>
      <c r="C5806" t="str">
        <f>VLOOKUP(A5806,'ALL - prices'!B:C,2,FALSE)</f>
        <v>Seabridge Gold Inc</v>
      </c>
      <c r="D5806" t="str">
        <f>VLOOKUP(A5806,'ALL - prices'!B:I,8,FALSE)</f>
        <v>Materials</v>
      </c>
      <c r="E5806">
        <v>2016</v>
      </c>
      <c r="F5806" t="s">
        <v>679</v>
      </c>
      <c r="G5806" t="str">
        <f t="shared" si="425"/>
        <v>2016-Q1</v>
      </c>
      <c r="H5806" s="4">
        <f>INDEX('ALL - prices'!$J$3:$DY$219,MATCH('COMBINED DATA'!A5806,'ALL - prices'!$B$3:$B$219,0),MATCH('COMBINED DATA'!G5806,'ALL - prices'!$J$1:$DY$1,0))</f>
        <v>14.21</v>
      </c>
      <c r="I5806" s="14">
        <f t="shared" si="428"/>
        <v>3.2487061527116721</v>
      </c>
      <c r="J5806" s="6">
        <f>INDEX('market cap'!$B$3:$DQ$219,MATCH(A5806,'market cap'!$A$3:$A$219,0),MATCH(G5806,'market cap'!$B$1:$DQ$1,0))</f>
        <v>740.90409999999997</v>
      </c>
      <c r="K5806">
        <f t="shared" si="426"/>
        <v>6.6078711972175306</v>
      </c>
      <c r="L5806">
        <f>INDEX('PB2'!$D$2:$AQ$224,MATCH(A5806,'PB2'!$B$2:$B$224,0),MATCH(G5806,'PB2'!$D$1:$AQ$1,0))</f>
        <v>2.63912105560303</v>
      </c>
      <c r="M5806" s="16">
        <f t="shared" si="427"/>
        <v>0.3789140319565612</v>
      </c>
      <c r="N5806" s="6">
        <f>INDEX('ROA2'!$D$2:$AQ$224,MATCH(A5806,'ROA2'!$B$2:$B$224,0),MATCH(G5806,'ROA2'!$D$1:$AQ$1,0))</f>
        <v>-3.1322391033172599</v>
      </c>
      <c r="O5806" s="6">
        <v>300.52700800000002</v>
      </c>
      <c r="P5806" s="28">
        <v>4.4334227643261843E-2</v>
      </c>
    </row>
    <row r="5807" spans="1:16" x14ac:dyDescent="0.3">
      <c r="A5807" t="s">
        <v>618</v>
      </c>
      <c r="B5807" t="str">
        <f>VLOOKUP(A5807,Sheet3!L:L,1,FALSE)</f>
        <v>SEA CN EQUITY</v>
      </c>
      <c r="C5807" t="str">
        <f>VLOOKUP(A5807,'ALL - prices'!B:C,2,FALSE)</f>
        <v>Seabridge Gold Inc</v>
      </c>
      <c r="D5807" t="str">
        <f>VLOOKUP(A5807,'ALL - prices'!B:I,8,FALSE)</f>
        <v>Materials</v>
      </c>
      <c r="E5807">
        <v>2016</v>
      </c>
      <c r="F5807" t="s">
        <v>680</v>
      </c>
      <c r="G5807" t="str">
        <f t="shared" si="425"/>
        <v>2016-Q2</v>
      </c>
      <c r="H5807" s="4">
        <f>INDEX('ALL - prices'!$J$3:$DY$219,MATCH('COMBINED DATA'!A5807,'ALL - prices'!$B$3:$B$219,0),MATCH('COMBINED DATA'!G5807,'ALL - prices'!$J$1:$DY$1,0))</f>
        <v>18.97</v>
      </c>
      <c r="I5807" s="14">
        <f t="shared" si="428"/>
        <v>1.6802653560276213</v>
      </c>
      <c r="J5807" s="6">
        <f>INDEX('market cap'!$B$3:$DQ$219,MATCH(A5807,'market cap'!$A$3:$A$219,0),MATCH(G5807,'market cap'!$B$1:$DQ$1,0))</f>
        <v>1023.1451</v>
      </c>
      <c r="K5807">
        <f t="shared" si="426"/>
        <v>6.930636593625767</v>
      </c>
      <c r="L5807">
        <f>INDEX('PB2'!$D$2:$AQ$224,MATCH(A5807,'PB2'!$B$2:$B$224,0),MATCH(G5807,'PB2'!$D$1:$AQ$1,0))</f>
        <v>3.29441094398498</v>
      </c>
      <c r="M5807" s="16">
        <f t="shared" si="427"/>
        <v>0.30354440201998045</v>
      </c>
      <c r="N5807" s="6">
        <f>INDEX('ROA2'!$D$2:$AQ$224,MATCH(A5807,'ROA2'!$B$2:$B$224,0),MATCH(G5807,'ROA2'!$D$1:$AQ$1,0))</f>
        <v>-3.1553280353546098</v>
      </c>
      <c r="O5807" s="6">
        <v>300.07001600000001</v>
      </c>
      <c r="P5807" s="28">
        <v>-1.5206353766381417E-3</v>
      </c>
    </row>
    <row r="5808" spans="1:16" x14ac:dyDescent="0.3">
      <c r="A5808" t="s">
        <v>618</v>
      </c>
      <c r="B5808" t="str">
        <f>VLOOKUP(A5808,Sheet3!L:L,1,FALSE)</f>
        <v>SEA CN EQUITY</v>
      </c>
      <c r="C5808" t="str">
        <f>VLOOKUP(A5808,'ALL - prices'!B:C,2,FALSE)</f>
        <v>Seabridge Gold Inc</v>
      </c>
      <c r="D5808" t="str">
        <f>VLOOKUP(A5808,'ALL - prices'!B:I,8,FALSE)</f>
        <v>Materials</v>
      </c>
      <c r="E5808">
        <v>2016</v>
      </c>
      <c r="F5808" t="s">
        <v>681</v>
      </c>
      <c r="G5808" t="str">
        <f t="shared" si="425"/>
        <v>2016-Q3</v>
      </c>
      <c r="H5808" s="4">
        <f>INDEX('ALL - prices'!$J$3:$DY$219,MATCH('COMBINED DATA'!A5808,'ALL - prices'!$B$3:$B$219,0),MATCH('COMBINED DATA'!G5808,'ALL - prices'!$J$1:$DY$1,0))</f>
        <v>14.47</v>
      </c>
      <c r="I5808" s="14">
        <f t="shared" si="428"/>
        <v>1.8622813070711479</v>
      </c>
      <c r="J5808" s="6">
        <f>INDEX('market cap'!$B$3:$DQ$219,MATCH(A5808,'market cap'!$A$3:$A$219,0),MATCH(G5808,'market cap'!$B$1:$DQ$1,0))</f>
        <v>783.3374</v>
      </c>
      <c r="K5808">
        <f t="shared" si="426"/>
        <v>6.6635635099459813</v>
      </c>
      <c r="L5808">
        <f>INDEX('PB2'!$D$2:$AQ$224,MATCH(A5808,'PB2'!$B$2:$B$224,0),MATCH(G5808,'PB2'!$D$1:$AQ$1,0))</f>
        <v>2.5011570453643799</v>
      </c>
      <c r="M5808" s="16">
        <f t="shared" si="427"/>
        <v>0.39981495838231762</v>
      </c>
      <c r="N5808" s="6">
        <f>INDEX('ROA2'!$D$2:$AQ$224,MATCH(A5808,'ROA2'!$B$2:$B$224,0),MATCH(G5808,'ROA2'!$D$1:$AQ$1,0))</f>
        <v>-3.0038139820098899</v>
      </c>
      <c r="O5808" s="6">
        <v>336.33299199999999</v>
      </c>
      <c r="P5808" s="28">
        <v>0.12084838226555758</v>
      </c>
    </row>
    <row r="5809" spans="1:16" x14ac:dyDescent="0.3">
      <c r="A5809" t="s">
        <v>618</v>
      </c>
      <c r="B5809" t="str">
        <f>VLOOKUP(A5809,Sheet3!L:L,1,FALSE)</f>
        <v>SEA CN EQUITY</v>
      </c>
      <c r="C5809" t="str">
        <f>VLOOKUP(A5809,'ALL - prices'!B:C,2,FALSE)</f>
        <v>Seabridge Gold Inc</v>
      </c>
      <c r="D5809" t="str">
        <f>VLOOKUP(A5809,'ALL - prices'!B:I,8,FALSE)</f>
        <v>Materials</v>
      </c>
      <c r="E5809">
        <v>2016</v>
      </c>
      <c r="F5809" t="s">
        <v>682</v>
      </c>
      <c r="G5809" t="str">
        <f t="shared" si="425"/>
        <v>2016-Q4</v>
      </c>
      <c r="H5809" s="4">
        <f>INDEX('ALL - prices'!$J$3:$DY$219,MATCH('COMBINED DATA'!A5809,'ALL - prices'!$B$3:$B$219,0),MATCH('COMBINED DATA'!G5809,'ALL - prices'!$J$1:$DY$1,0))</f>
        <v>11.04</v>
      </c>
      <c r="I5809" s="14">
        <f t="shared" si="428"/>
        <v>0.55746449812222754</v>
      </c>
      <c r="J5809" s="6">
        <f>INDEX('market cap'!$B$3:$DQ$219,MATCH(A5809,'market cap'!$A$3:$A$219,0),MATCH(G5809,'market cap'!$B$1:$DQ$1,0))</f>
        <v>598.20839999999998</v>
      </c>
      <c r="K5809">
        <f t="shared" si="426"/>
        <v>6.3939391882236372</v>
      </c>
      <c r="L5809">
        <f>INDEX('PB2'!$D$2:$AQ$224,MATCH(A5809,'PB2'!$B$2:$B$224,0),MATCH(G5809,'PB2'!$D$1:$AQ$1,0))</f>
        <v>1.9261189699173</v>
      </c>
      <c r="M5809" s="16">
        <f t="shared" si="427"/>
        <v>0.51917872967262046</v>
      </c>
      <c r="N5809" s="6">
        <f>INDEX('ROA2'!$D$2:$AQ$224,MATCH(A5809,'ROA2'!$B$2:$B$224,0),MATCH(G5809,'ROA2'!$D$1:$AQ$1,0))</f>
        <v>-2.24358010292053</v>
      </c>
      <c r="O5809" s="6">
        <v>341.939008</v>
      </c>
      <c r="P5809" s="28">
        <v>1.666805259473329E-2</v>
      </c>
    </row>
    <row r="5810" spans="1:16" x14ac:dyDescent="0.3">
      <c r="A5810" t="s">
        <v>618</v>
      </c>
      <c r="B5810" t="str">
        <f>VLOOKUP(A5810,Sheet3!L:L,1,FALSE)</f>
        <v>SEA CN EQUITY</v>
      </c>
      <c r="C5810" t="str">
        <f>VLOOKUP(A5810,'ALL - prices'!B:C,2,FALSE)</f>
        <v>Seabridge Gold Inc</v>
      </c>
      <c r="D5810" t="str">
        <f>VLOOKUP(A5810,'ALL - prices'!B:I,8,FALSE)</f>
        <v>Materials</v>
      </c>
      <c r="E5810">
        <v>2017</v>
      </c>
      <c r="F5810" t="s">
        <v>679</v>
      </c>
      <c r="G5810" t="str">
        <f t="shared" si="425"/>
        <v>2017-Q1</v>
      </c>
      <c r="H5810" s="4">
        <f>INDEX('ALL - prices'!$J$3:$DY$219,MATCH('COMBINED DATA'!A5810,'ALL - prices'!$B$3:$B$219,0),MATCH('COMBINED DATA'!G5810,'ALL - prices'!$J$1:$DY$1,0))</f>
        <v>14.63</v>
      </c>
      <c r="I5810" s="14">
        <f t="shared" si="428"/>
        <v>0.60900875746303262</v>
      </c>
      <c r="J5810" s="6">
        <f>INDEX('market cap'!$B$3:$DQ$219,MATCH(A5810,'market cap'!$A$3:$A$219,0),MATCH(G5810,'market cap'!$B$1:$DQ$1,0))</f>
        <v>794.72789999999998</v>
      </c>
      <c r="K5810">
        <f t="shared" si="426"/>
        <v>6.6779997919176459</v>
      </c>
      <c r="L5810">
        <f>INDEX('PB2'!$D$2:$AQ$224,MATCH(A5810,'PB2'!$B$2:$B$224,0),MATCH(G5810,'PB2'!$D$1:$AQ$1,0))</f>
        <v>2.5505220890045202</v>
      </c>
      <c r="M5810" s="16">
        <f t="shared" si="427"/>
        <v>0.39207658867612644</v>
      </c>
      <c r="N5810" s="6">
        <f>INDEX('ROA2'!$D$2:$AQ$224,MATCH(A5810,'ROA2'!$B$2:$B$224,0),MATCH(G5810,'ROA2'!$D$1:$AQ$1,0))</f>
        <v>-2.28312110900879</v>
      </c>
      <c r="O5810" s="6">
        <v>337.98499199999998</v>
      </c>
      <c r="P5810" s="28">
        <v>-1.1563512519753301E-2</v>
      </c>
    </row>
    <row r="5811" spans="1:16" x14ac:dyDescent="0.3">
      <c r="A5811" t="s">
        <v>618</v>
      </c>
      <c r="B5811" t="str">
        <f>VLOOKUP(A5811,Sheet3!L:L,1,FALSE)</f>
        <v>SEA CN EQUITY</v>
      </c>
      <c r="C5811" t="str">
        <f>VLOOKUP(A5811,'ALL - prices'!B:C,2,FALSE)</f>
        <v>Seabridge Gold Inc</v>
      </c>
      <c r="D5811" t="str">
        <f>VLOOKUP(A5811,'ALL - prices'!B:I,8,FALSE)</f>
        <v>Materials</v>
      </c>
      <c r="E5811">
        <v>2017</v>
      </c>
      <c r="F5811" t="s">
        <v>680</v>
      </c>
      <c r="G5811" t="str">
        <f t="shared" si="425"/>
        <v>2017-Q2</v>
      </c>
      <c r="H5811" s="4">
        <f>INDEX('ALL - prices'!$J$3:$DY$219,MATCH('COMBINED DATA'!A5811,'ALL - prices'!$B$3:$B$219,0),MATCH('COMBINED DATA'!G5811,'ALL - prices'!$J$1:$DY$1,0))</f>
        <v>13.95</v>
      </c>
      <c r="I5811" s="14">
        <f t="shared" si="428"/>
        <v>0.56239813892532264</v>
      </c>
      <c r="J5811" s="6">
        <f>INDEX('market cap'!$B$3:$DQ$219,MATCH(A5811,'market cap'!$A$3:$A$219,0),MATCH(G5811,'market cap'!$B$1:$DQ$1,0))</f>
        <v>800.2713</v>
      </c>
      <c r="K5811">
        <f t="shared" si="426"/>
        <v>6.6849507951780414</v>
      </c>
      <c r="L5811">
        <f>INDEX('PB2'!$D$2:$AQ$224,MATCH(A5811,'PB2'!$B$2:$B$224,0),MATCH(G5811,'PB2'!$D$1:$AQ$1,0))</f>
        <v>2.2593300342559801</v>
      </c>
      <c r="M5811" s="16">
        <f t="shared" si="427"/>
        <v>0.44260908536512683</v>
      </c>
      <c r="N5811" s="6">
        <f>INDEX('ROA2'!$D$2:$AQ$224,MATCH(A5811,'ROA2'!$B$2:$B$224,0),MATCH(G5811,'ROA2'!$D$1:$AQ$1,0))</f>
        <v>-2.0858080387115501</v>
      </c>
      <c r="O5811" s="6">
        <v>337.18899199999998</v>
      </c>
      <c r="P5811" s="28">
        <v>-2.35513415932975E-3</v>
      </c>
    </row>
    <row r="5812" spans="1:16" x14ac:dyDescent="0.3">
      <c r="A5812" t="s">
        <v>618</v>
      </c>
      <c r="B5812" t="str">
        <f>VLOOKUP(A5812,Sheet3!L:L,1,FALSE)</f>
        <v>SEA CN EQUITY</v>
      </c>
      <c r="C5812" t="str">
        <f>VLOOKUP(A5812,'ALL - prices'!B:C,2,FALSE)</f>
        <v>Seabridge Gold Inc</v>
      </c>
      <c r="D5812" t="str">
        <f>VLOOKUP(A5812,'ALL - prices'!B:I,8,FALSE)</f>
        <v>Materials</v>
      </c>
      <c r="E5812">
        <v>2017</v>
      </c>
      <c r="F5812" t="s">
        <v>681</v>
      </c>
      <c r="G5812" t="str">
        <f t="shared" si="425"/>
        <v>2017-Q3</v>
      </c>
      <c r="H5812" s="4">
        <f>INDEX('ALL - prices'!$J$3:$DY$219,MATCH('COMBINED DATA'!A5812,'ALL - prices'!$B$3:$B$219,0),MATCH('COMBINED DATA'!G5812,'ALL - prices'!$J$1:$DY$1,0))</f>
        <v>15.25</v>
      </c>
      <c r="I5812" s="14">
        <f t="shared" si="428"/>
        <v>1.2282609657560566</v>
      </c>
      <c r="J5812" s="6">
        <f>INDEX('market cap'!$B$3:$DQ$219,MATCH(A5812,'market cap'!$A$3:$A$219,0),MATCH(G5812,'market cap'!$B$1:$DQ$1,0))</f>
        <v>876.37350000000004</v>
      </c>
      <c r="K5812">
        <f t="shared" si="426"/>
        <v>6.7757923699296034</v>
      </c>
      <c r="L5812">
        <f>INDEX('PB2'!$D$2:$AQ$224,MATCH(A5812,'PB2'!$B$2:$B$224,0),MATCH(G5812,'PB2'!$D$1:$AQ$1,0))</f>
        <v>2.4611771106720002</v>
      </c>
      <c r="M5812" s="16">
        <f t="shared" si="427"/>
        <v>0.40630964576416034</v>
      </c>
      <c r="N5812" s="6">
        <f>INDEX('ROA2'!$D$2:$AQ$224,MATCH(A5812,'ROA2'!$B$2:$B$224,0),MATCH(G5812,'ROA2'!$D$1:$AQ$1,0))</f>
        <v>-1.78577899932861</v>
      </c>
      <c r="O5812" s="6">
        <v>385.36899199999999</v>
      </c>
      <c r="P5812" s="28">
        <v>0.14288722687601857</v>
      </c>
    </row>
    <row r="5813" spans="1:16" x14ac:dyDescent="0.3">
      <c r="A5813" t="s">
        <v>618</v>
      </c>
      <c r="B5813" t="str">
        <f>VLOOKUP(A5813,Sheet3!L:L,1,FALSE)</f>
        <v>SEA CN EQUITY</v>
      </c>
      <c r="C5813" t="str">
        <f>VLOOKUP(A5813,'ALL - prices'!B:C,2,FALSE)</f>
        <v>Seabridge Gold Inc</v>
      </c>
      <c r="D5813" t="str">
        <f>VLOOKUP(A5813,'ALL - prices'!B:I,8,FALSE)</f>
        <v>Materials</v>
      </c>
      <c r="E5813">
        <v>2017</v>
      </c>
      <c r="F5813" t="s">
        <v>682</v>
      </c>
      <c r="G5813" t="str">
        <f t="shared" si="425"/>
        <v>2017-Q4</v>
      </c>
      <c r="H5813" s="4">
        <f>INDEX('ALL - prices'!$J$3:$DY$219,MATCH('COMBINED DATA'!A5813,'ALL - prices'!$B$3:$B$219,0),MATCH('COMBINED DATA'!G5813,'ALL - prices'!$J$1:$DY$1,0))</f>
        <v>14.27</v>
      </c>
      <c r="I5813" s="14">
        <f t="shared" si="428"/>
        <v>1.8318023910891699</v>
      </c>
      <c r="J5813" s="6">
        <f>INDEX('market cap'!$B$3:$DQ$219,MATCH(A5813,'market cap'!$A$3:$A$219,0),MATCH(G5813,'market cap'!$B$1:$DQ$1,0))</f>
        <v>822.90980000000002</v>
      </c>
      <c r="K5813">
        <f t="shared" si="426"/>
        <v>6.712846595642711</v>
      </c>
      <c r="L5813">
        <f>INDEX('PB2'!$D$2:$AQ$224,MATCH(A5813,'PB2'!$B$2:$B$224,0),MATCH(G5813,'PB2'!$D$1:$AQ$1,0))</f>
        <v>2.314297914505</v>
      </c>
      <c r="M5813" s="16">
        <f t="shared" si="427"/>
        <v>0.43209648754917873</v>
      </c>
      <c r="N5813" s="6">
        <f>INDEX('ROA2'!$D$2:$AQ$224,MATCH(A5813,'ROA2'!$B$2:$B$224,0),MATCH(G5813,'ROA2'!$D$1:$AQ$1,0))</f>
        <v>-2.1089780330657999</v>
      </c>
      <c r="O5813" s="6">
        <v>386.28099200000003</v>
      </c>
      <c r="P5813" s="28">
        <v>2.366563005671288E-3</v>
      </c>
    </row>
    <row r="5814" spans="1:16" x14ac:dyDescent="0.3">
      <c r="A5814" t="s">
        <v>618</v>
      </c>
      <c r="B5814" t="str">
        <f>VLOOKUP(A5814,Sheet3!L:L,1,FALSE)</f>
        <v>SEA CN EQUITY</v>
      </c>
      <c r="C5814" t="str">
        <f>VLOOKUP(A5814,'ALL - prices'!B:C,2,FALSE)</f>
        <v>Seabridge Gold Inc</v>
      </c>
      <c r="D5814" t="str">
        <f>VLOOKUP(A5814,'ALL - prices'!B:I,8,FALSE)</f>
        <v>Materials</v>
      </c>
      <c r="E5814">
        <v>2018</v>
      </c>
      <c r="F5814" t="s">
        <v>679</v>
      </c>
      <c r="G5814" t="str">
        <f t="shared" si="425"/>
        <v>2018-Q1</v>
      </c>
      <c r="H5814" s="4">
        <f>INDEX('ALL - prices'!$J$3:$DY$219,MATCH('COMBINED DATA'!A5814,'ALL - prices'!$B$3:$B$219,0),MATCH('COMBINED DATA'!G5814,'ALL - prices'!$J$1:$DY$1,0))</f>
        <v>13.98</v>
      </c>
      <c r="I5814" s="14">
        <f t="shared" si="428"/>
        <v>1.3274631193872521</v>
      </c>
      <c r="J5814" s="6">
        <f>INDEX('market cap'!$B$3:$DQ$219,MATCH(A5814,'market cap'!$A$3:$A$219,0),MATCH(G5814,'market cap'!$B$1:$DQ$1,0))</f>
        <v>806.3261</v>
      </c>
      <c r="K5814">
        <f t="shared" si="426"/>
        <v>6.6924882512526525</v>
      </c>
      <c r="L5814">
        <f>INDEX('PB2'!$D$2:$AQ$224,MATCH(A5814,'PB2'!$B$2:$B$224,0),MATCH(G5814,'PB2'!$D$1:$AQ$1,0))</f>
        <v>2.3059790134429901</v>
      </c>
      <c r="M5814" s="16">
        <f t="shared" si="427"/>
        <v>0.43365529095034094</v>
      </c>
      <c r="N5814" s="6">
        <f>INDEX('ROA2'!$D$2:$AQ$224,MATCH(A5814,'ROA2'!$B$2:$B$224,0),MATCH(G5814,'ROA2'!$D$1:$AQ$1,0))</f>
        <v>-2.8539600372314502</v>
      </c>
      <c r="O5814" s="6">
        <v>382.90800000000002</v>
      </c>
      <c r="P5814" s="28">
        <v>-8.7319647351428841E-3</v>
      </c>
    </row>
    <row r="5815" spans="1:16" x14ac:dyDescent="0.3">
      <c r="A5815" t="s">
        <v>618</v>
      </c>
      <c r="B5815" t="str">
        <f>VLOOKUP(A5815,Sheet3!L:L,1,FALSE)</f>
        <v>SEA CN EQUITY</v>
      </c>
      <c r="C5815" t="str">
        <f>VLOOKUP(A5815,'ALL - prices'!B:C,2,FALSE)</f>
        <v>Seabridge Gold Inc</v>
      </c>
      <c r="D5815" t="str">
        <f>VLOOKUP(A5815,'ALL - prices'!B:I,8,FALSE)</f>
        <v>Materials</v>
      </c>
      <c r="E5815">
        <v>2018</v>
      </c>
      <c r="F5815" t="s">
        <v>680</v>
      </c>
      <c r="G5815" t="str">
        <f t="shared" si="425"/>
        <v>2018-Q2</v>
      </c>
      <c r="H5815" s="4">
        <f>INDEX('ALL - prices'!$J$3:$DY$219,MATCH('COMBINED DATA'!A5815,'ALL - prices'!$B$3:$B$219,0),MATCH('COMBINED DATA'!G5815,'ALL - prices'!$J$1:$DY$1,0))</f>
        <v>14.79</v>
      </c>
      <c r="I5815" s="14">
        <f t="shared" si="428"/>
        <v>0.70621054462060595</v>
      </c>
      <c r="J5815" s="6">
        <f>INDEX('market cap'!$B$3:$DQ$219,MATCH(A5815,'market cap'!$A$3:$A$219,0),MATCH(G5815,'market cap'!$B$1:$DQ$1,0))</f>
        <v>878.85609999999997</v>
      </c>
      <c r="K5815">
        <f t="shared" si="426"/>
        <v>6.7786211755234804</v>
      </c>
      <c r="L5815">
        <f>INDEX('PB2'!$D$2:$AQ$224,MATCH(A5815,'PB2'!$B$2:$B$224,0),MATCH(G5815,'PB2'!$D$1:$AQ$1,0))</f>
        <v>2.3916919231414799</v>
      </c>
      <c r="M5815" s="16">
        <f t="shared" si="427"/>
        <v>0.41811405153156311</v>
      </c>
      <c r="N5815" s="6">
        <f>INDEX('ROA2'!$D$2:$AQ$224,MATCH(A5815,'ROA2'!$B$2:$B$224,0),MATCH(G5815,'ROA2'!$D$1:$AQ$1,0))</f>
        <v>-5.2759962081909197</v>
      </c>
      <c r="O5815" s="6">
        <v>388.05798399999998</v>
      </c>
      <c r="P5815" s="28">
        <v>1.344966414909054E-2</v>
      </c>
    </row>
    <row r="5816" spans="1:16" x14ac:dyDescent="0.3">
      <c r="A5816" t="s">
        <v>618</v>
      </c>
      <c r="B5816" t="str">
        <f>VLOOKUP(A5816,Sheet3!L:L,1,FALSE)</f>
        <v>SEA CN EQUITY</v>
      </c>
      <c r="C5816" t="str">
        <f>VLOOKUP(A5816,'ALL - prices'!B:C,2,FALSE)</f>
        <v>Seabridge Gold Inc</v>
      </c>
      <c r="D5816" t="str">
        <f>VLOOKUP(A5816,'ALL - prices'!B:I,8,FALSE)</f>
        <v>Materials</v>
      </c>
      <c r="E5816">
        <v>2018</v>
      </c>
      <c r="F5816" t="s">
        <v>681</v>
      </c>
      <c r="G5816" t="str">
        <f t="shared" si="425"/>
        <v>2018-Q3</v>
      </c>
      <c r="H5816" s="4">
        <f>INDEX('ALL - prices'!$J$3:$DY$219,MATCH('COMBINED DATA'!A5816,'ALL - prices'!$B$3:$B$219,0),MATCH('COMBINED DATA'!G5816,'ALL - prices'!$J$1:$DY$1,0))</f>
        <v>16.71</v>
      </c>
      <c r="I5816" s="14">
        <f t="shared" si="428"/>
        <v>0.7010706098532441</v>
      </c>
      <c r="J5816" s="6">
        <f>INDEX('market cap'!$B$3:$DQ$219,MATCH(A5816,'market cap'!$A$3:$A$219,0),MATCH(G5816,'market cap'!$B$1:$DQ$1,0))</f>
        <v>992.94690000000003</v>
      </c>
      <c r="K5816">
        <f t="shared" si="426"/>
        <v>6.9006771882951288</v>
      </c>
      <c r="L5816">
        <f>INDEX('PB2'!$D$2:$AQ$224,MATCH(A5816,'PB2'!$B$2:$B$224,0),MATCH(G5816,'PB2'!$D$1:$AQ$1,0))</f>
        <v>2.7184100151061998</v>
      </c>
      <c r="M5816" s="16">
        <f t="shared" si="427"/>
        <v>0.36786209381329588</v>
      </c>
      <c r="N5816" s="6">
        <f>INDEX('ROA2'!$D$2:$AQ$224,MATCH(A5816,'ROA2'!$B$2:$B$224,0),MATCH(G5816,'ROA2'!$D$1:$AQ$1,0))</f>
        <v>-4.99440622329712</v>
      </c>
      <c r="O5816" s="6">
        <v>408.319008</v>
      </c>
      <c r="P5816" s="28">
        <v>5.2211331387012568E-2</v>
      </c>
    </row>
    <row r="5817" spans="1:16" x14ac:dyDescent="0.3">
      <c r="A5817" t="s">
        <v>618</v>
      </c>
      <c r="B5817" t="str">
        <f>VLOOKUP(A5817,Sheet3!L:L,1,FALSE)</f>
        <v>SEA CN EQUITY</v>
      </c>
      <c r="C5817" t="str">
        <f>VLOOKUP(A5817,'ALL - prices'!B:C,2,FALSE)</f>
        <v>Seabridge Gold Inc</v>
      </c>
      <c r="D5817" t="str">
        <f>VLOOKUP(A5817,'ALL - prices'!B:I,8,FALSE)</f>
        <v>Materials</v>
      </c>
      <c r="E5817">
        <v>2018</v>
      </c>
      <c r="F5817" t="s">
        <v>682</v>
      </c>
      <c r="G5817" t="str">
        <f t="shared" si="425"/>
        <v>2018-Q4</v>
      </c>
      <c r="H5817" s="4">
        <f>INDEX('ALL - prices'!$J$3:$DY$219,MATCH('COMBINED DATA'!A5817,'ALL - prices'!$B$3:$B$219,0),MATCH('COMBINED DATA'!G5817,'ALL - prices'!$J$1:$DY$1,0))</f>
        <v>18.02</v>
      </c>
      <c r="I5817" s="14">
        <f t="shared" si="428"/>
        <v>0.67985292527134156</v>
      </c>
      <c r="J5817" s="6">
        <f>INDEX('market cap'!$B$3:$DQ$219,MATCH(A5817,'market cap'!$A$3:$A$219,0),MATCH(G5817,'market cap'!$B$1:$DQ$1,0))</f>
        <v>1100.4782</v>
      </c>
      <c r="K5817">
        <f t="shared" si="426"/>
        <v>7.0035000915926657</v>
      </c>
      <c r="L5817">
        <f>INDEX('PB2'!$D$2:$AQ$224,MATCH(A5817,'PB2'!$B$2:$B$224,0),MATCH(G5817,'PB2'!$D$1:$AQ$1,0))</f>
        <v>2.8544731140136701</v>
      </c>
      <c r="M5817" s="16">
        <f t="shared" si="427"/>
        <v>0.35032734941192056</v>
      </c>
      <c r="N5817" s="6">
        <f>INDEX('ROA2'!$D$2:$AQ$224,MATCH(A5817,'ROA2'!$B$2:$B$224,0),MATCH(G5817,'ROA2'!$D$1:$AQ$1,0))</f>
        <v>-5.3161058425903303</v>
      </c>
      <c r="O5817" s="6">
        <v>408.13500800000003</v>
      </c>
      <c r="P5817" s="28">
        <v>-4.5062805403359786E-4</v>
      </c>
    </row>
    <row r="5818" spans="1:16" x14ac:dyDescent="0.3">
      <c r="A5818" t="s">
        <v>618</v>
      </c>
      <c r="B5818" t="str">
        <f>VLOOKUP(A5818,Sheet3!L:L,1,FALSE)</f>
        <v>SEA CN EQUITY</v>
      </c>
      <c r="C5818" t="str">
        <f>VLOOKUP(A5818,'ALL - prices'!B:C,2,FALSE)</f>
        <v>Seabridge Gold Inc</v>
      </c>
      <c r="D5818" t="str">
        <f>VLOOKUP(A5818,'ALL - prices'!B:I,8,FALSE)</f>
        <v>Materials</v>
      </c>
      <c r="E5818">
        <v>2019</v>
      </c>
      <c r="F5818" t="s">
        <v>679</v>
      </c>
      <c r="G5818" t="str">
        <f t="shared" si="425"/>
        <v>2019-Q1</v>
      </c>
      <c r="H5818" s="4">
        <f>INDEX('ALL - prices'!$J$3:$DY$219,MATCH('COMBINED DATA'!A5818,'ALL - prices'!$B$3:$B$219,0),MATCH('COMBINED DATA'!G5818,'ALL - prices'!$J$1:$DY$1,0))</f>
        <v>16.61</v>
      </c>
      <c r="I5818" s="14">
        <f t="shared" si="428"/>
        <v>2.2303811333491881</v>
      </c>
      <c r="J5818" s="6">
        <f>INDEX('market cap'!$B$3:$DQ$219,MATCH(A5818,'market cap'!$A$3:$A$219,0),MATCH(G5818,'market cap'!$B$1:$DQ$1,0))</f>
        <v>1022.8865</v>
      </c>
      <c r="K5818">
        <f t="shared" si="426"/>
        <v>6.9303838116048269</v>
      </c>
      <c r="L5818">
        <f>INDEX('PB2'!$D$2:$AQ$224,MATCH(A5818,'PB2'!$B$2:$B$224,0),MATCH(G5818,'PB2'!$D$1:$AQ$1,0))</f>
        <v>2.62625908851623</v>
      </c>
      <c r="M5818" s="16">
        <f t="shared" si="427"/>
        <v>0.38076974369081562</v>
      </c>
      <c r="N5818" s="6">
        <f>INDEX('ROA2'!$D$2:$AQ$224,MATCH(A5818,'ROA2'!$B$2:$B$224,0),MATCH(G5818,'ROA2'!$D$1:$AQ$1,0))</f>
        <v>-4.9456329345703098</v>
      </c>
      <c r="O5818" s="6">
        <v>423.46</v>
      </c>
      <c r="P5818" s="28">
        <v>3.7548829920514809E-2</v>
      </c>
    </row>
    <row r="5819" spans="1:16" x14ac:dyDescent="0.3">
      <c r="A5819" t="s">
        <v>618</v>
      </c>
      <c r="B5819" t="str">
        <f>VLOOKUP(A5819,Sheet3!L:L,1,FALSE)</f>
        <v>SEA CN EQUITY</v>
      </c>
      <c r="C5819" t="str">
        <f>VLOOKUP(A5819,'ALL - prices'!B:C,2,FALSE)</f>
        <v>Seabridge Gold Inc</v>
      </c>
      <c r="D5819" t="str">
        <f>VLOOKUP(A5819,'ALL - prices'!B:I,8,FALSE)</f>
        <v>Materials</v>
      </c>
      <c r="E5819">
        <v>2019</v>
      </c>
      <c r="F5819" t="s">
        <v>680</v>
      </c>
      <c r="G5819" t="str">
        <f t="shared" si="425"/>
        <v>2019-Q2</v>
      </c>
      <c r="H5819" s="4">
        <f>INDEX('ALL - prices'!$J$3:$DY$219,MATCH('COMBINED DATA'!A5819,'ALL - prices'!$B$3:$B$219,0),MATCH('COMBINED DATA'!G5819,'ALL - prices'!$J$1:$DY$1,0))</f>
        <v>17.7</v>
      </c>
      <c r="I5819" s="14">
        <f t="shared" si="428"/>
        <v>4.4500224718533854</v>
      </c>
      <c r="J5819" s="6">
        <f>INDEX('market cap'!$B$3:$DQ$219,MATCH(A5819,'market cap'!$A$3:$A$219,0),MATCH(G5819,'market cap'!$B$1:$DQ$1,0))</f>
        <v>1094.2325000000001</v>
      </c>
      <c r="K5819">
        <f t="shared" si="426"/>
        <v>6.9978084832540643</v>
      </c>
      <c r="L5819">
        <f>INDEX('PB2'!$D$2:$AQ$224,MATCH(A5819,'PB2'!$B$2:$B$224,0),MATCH(G5819,'PB2'!$D$1:$AQ$1,0))</f>
        <v>2.8057100772857702</v>
      </c>
      <c r="M5819" s="16">
        <f t="shared" si="427"/>
        <v>0.35641601322093658</v>
      </c>
      <c r="N5819" s="6">
        <f>INDEX('ROA2'!$D$2:$AQ$224,MATCH(A5819,'ROA2'!$B$2:$B$224,0),MATCH(G5819,'ROA2'!$D$1:$AQ$1,0))</f>
        <v>-3.28051710128784</v>
      </c>
      <c r="O5819" s="6">
        <v>425.96</v>
      </c>
      <c r="P5819" s="28">
        <v>5.9037453360411846E-3</v>
      </c>
    </row>
    <row r="5820" spans="1:16" x14ac:dyDescent="0.3">
      <c r="A5820" t="s">
        <v>618</v>
      </c>
      <c r="B5820" t="str">
        <f>VLOOKUP(A5820,Sheet3!L:L,1,FALSE)</f>
        <v>SEA CN EQUITY</v>
      </c>
      <c r="C5820" t="str">
        <f>VLOOKUP(A5820,'ALL - prices'!B:C,2,FALSE)</f>
        <v>Seabridge Gold Inc</v>
      </c>
      <c r="D5820" t="str">
        <f>VLOOKUP(A5820,'ALL - prices'!B:I,8,FALSE)</f>
        <v>Materials</v>
      </c>
      <c r="E5820">
        <v>2019</v>
      </c>
      <c r="F5820" t="s">
        <v>681</v>
      </c>
      <c r="G5820" t="str">
        <f t="shared" si="425"/>
        <v>2019-Q3</v>
      </c>
      <c r="H5820" s="4">
        <f>INDEX('ALL - prices'!$J$3:$DY$219,MATCH('COMBINED DATA'!A5820,'ALL - prices'!$B$3:$B$219,0),MATCH('COMBINED DATA'!G5820,'ALL - prices'!$J$1:$DY$1,0))</f>
        <v>16.73</v>
      </c>
      <c r="I5820" s="14">
        <f t="shared" si="428"/>
        <v>5.5228457338585857</v>
      </c>
      <c r="J5820" s="6">
        <f>INDEX('market cap'!$B$3:$DQ$219,MATCH(A5820,'market cap'!$A$3:$A$219,0),MATCH(G5820,'market cap'!$B$1:$DQ$1,0))</f>
        <v>1056.4333999999999</v>
      </c>
      <c r="K5820">
        <f t="shared" si="426"/>
        <v>6.9626537967349895</v>
      </c>
      <c r="L5820">
        <f>INDEX('PB2'!$D$2:$AQ$224,MATCH(A5820,'PB2'!$B$2:$B$224,0),MATCH(G5820,'PB2'!$D$1:$AQ$1,0))</f>
        <v>2.5636999607086199</v>
      </c>
      <c r="M5820" s="16">
        <f t="shared" si="427"/>
        <v>0.39006124559271549</v>
      </c>
      <c r="N5820" s="6">
        <f>INDEX('ROA2'!$D$2:$AQ$224,MATCH(A5820,'ROA2'!$B$2:$B$224,0),MATCH(G5820,'ROA2'!$D$1:$AQ$1,0))</f>
        <v>-3.11249804496765</v>
      </c>
      <c r="O5820" s="6">
        <v>426.05900800000001</v>
      </c>
      <c r="P5820" s="28">
        <v>2.3243497041981921E-4</v>
      </c>
    </row>
    <row r="5821" spans="1:16" x14ac:dyDescent="0.3">
      <c r="A5821" t="s">
        <v>618</v>
      </c>
      <c r="B5821" t="str">
        <f>VLOOKUP(A5821,Sheet3!L:L,1,FALSE)</f>
        <v>SEA CN EQUITY</v>
      </c>
      <c r="C5821" t="str">
        <f>VLOOKUP(A5821,'ALL - prices'!B:C,2,FALSE)</f>
        <v>Seabridge Gold Inc</v>
      </c>
      <c r="D5821" t="str">
        <f>VLOOKUP(A5821,'ALL - prices'!B:I,8,FALSE)</f>
        <v>Materials</v>
      </c>
      <c r="E5821">
        <v>2019</v>
      </c>
      <c r="F5821" t="s">
        <v>682</v>
      </c>
      <c r="G5821" t="str">
        <f t="shared" si="425"/>
        <v>2019-Q4</v>
      </c>
      <c r="H5821" s="4">
        <f>INDEX('ALL - prices'!$J$3:$DY$219,MATCH('COMBINED DATA'!A5821,'ALL - prices'!$B$3:$B$219,0),MATCH('COMBINED DATA'!G5821,'ALL - prices'!$J$1:$DY$1,0))</f>
        <v>17.96</v>
      </c>
      <c r="I5821" s="14">
        <f t="shared" si="428"/>
        <v>6.1643186971473272</v>
      </c>
      <c r="J5821" s="6">
        <f>INDEX('market cap'!$B$3:$DQ$219,MATCH(A5821,'market cap'!$A$3:$A$219,0),MATCH(G5821,'market cap'!$B$1:$DQ$1,0))</f>
        <v>1136.4981</v>
      </c>
      <c r="K5821">
        <f t="shared" si="426"/>
        <v>7.0357069714918161</v>
      </c>
      <c r="L5821">
        <f>INDEX('PB2'!$D$2:$AQ$224,MATCH(A5821,'PB2'!$B$2:$B$224,0),MATCH(G5821,'PB2'!$D$1:$AQ$1,0))</f>
        <v>2.7483980655670202</v>
      </c>
      <c r="M5821" s="16">
        <f t="shared" si="427"/>
        <v>0.36384831314225607</v>
      </c>
      <c r="N5821" s="6">
        <f>INDEX('ROA2'!$D$2:$AQ$224,MATCH(A5821,'ROA2'!$B$2:$B$224,0),MATCH(G5821,'ROA2'!$D$1:$AQ$1,0))</f>
        <v>-2.9537520408630402</v>
      </c>
      <c r="O5821" s="6">
        <v>450.43398400000001</v>
      </c>
      <c r="P5821" s="28">
        <v>5.7210328950491295E-2</v>
      </c>
    </row>
    <row r="5822" spans="1:16" x14ac:dyDescent="0.3">
      <c r="A5822" t="s">
        <v>618</v>
      </c>
      <c r="B5822" t="str">
        <f>VLOOKUP(A5822,Sheet3!L:L,1,FALSE)</f>
        <v>SEA CN EQUITY</v>
      </c>
      <c r="C5822" t="str">
        <f>VLOOKUP(A5822,'ALL - prices'!B:C,2,FALSE)</f>
        <v>Seabridge Gold Inc</v>
      </c>
      <c r="D5822" t="str">
        <f>VLOOKUP(A5822,'ALL - prices'!B:I,8,FALSE)</f>
        <v>Materials</v>
      </c>
      <c r="E5822">
        <v>2020</v>
      </c>
      <c r="F5822" t="s">
        <v>679</v>
      </c>
      <c r="G5822" t="str">
        <f t="shared" si="425"/>
        <v>2020-Q1</v>
      </c>
      <c r="H5822" s="4">
        <f>INDEX('ALL - prices'!$J$3:$DY$219,MATCH('COMBINED DATA'!A5822,'ALL - prices'!$B$3:$B$219,0),MATCH('COMBINED DATA'!G5822,'ALL - prices'!$J$1:$DY$1,0))</f>
        <v>13.13</v>
      </c>
      <c r="I5822" s="14">
        <f t="shared" si="428"/>
        <v>2.7356580561173951</v>
      </c>
      <c r="J5822" s="6">
        <f>INDEX('market cap'!$B$3:$DQ$219,MATCH(A5822,'market cap'!$A$3:$A$219,0),MATCH(G5822,'market cap'!$B$1:$DQ$1,0))</f>
        <v>833.81280000000004</v>
      </c>
      <c r="K5822">
        <f t="shared" si="426"/>
        <v>6.7260089167320789</v>
      </c>
      <c r="L5822">
        <f>INDEX('PB2'!$D$2:$AQ$224,MATCH(A5822,'PB2'!$B$2:$B$224,0),MATCH(G5822,'PB2'!$D$1:$AQ$1,0))</f>
        <v>1.9918969869613701</v>
      </c>
      <c r="M5822" s="16">
        <f t="shared" si="427"/>
        <v>0.50203399399960713</v>
      </c>
      <c r="N5822" s="6">
        <f>INDEX('ROA2'!$D$2:$AQ$224,MATCH(A5822,'ROA2'!$B$2:$B$224,0),MATCH(G5822,'ROA2'!$D$1:$AQ$1,0))</f>
        <v>-2.66099309921265</v>
      </c>
      <c r="O5822" s="6">
        <v>449.37200000000001</v>
      </c>
      <c r="P5822" s="28">
        <v>-2.3576906666083067E-3</v>
      </c>
    </row>
    <row r="5823" spans="1:16" x14ac:dyDescent="0.3">
      <c r="A5823" t="s">
        <v>618</v>
      </c>
      <c r="B5823" t="str">
        <f>VLOOKUP(A5823,Sheet3!L:L,1,FALSE)</f>
        <v>SEA CN EQUITY</v>
      </c>
      <c r="C5823" t="str">
        <f>VLOOKUP(A5823,'ALL - prices'!B:C,2,FALSE)</f>
        <v>Seabridge Gold Inc</v>
      </c>
      <c r="D5823" t="str">
        <f>VLOOKUP(A5823,'ALL - prices'!B:I,8,FALSE)</f>
        <v>Materials</v>
      </c>
      <c r="E5823">
        <v>2020</v>
      </c>
      <c r="F5823" t="s">
        <v>680</v>
      </c>
      <c r="G5823" t="str">
        <f t="shared" si="425"/>
        <v>2020-Q2</v>
      </c>
      <c r="H5823" s="4">
        <f>INDEX('ALL - prices'!$J$3:$DY$219,MATCH('COMBINED DATA'!A5823,'ALL - prices'!$B$3:$B$219,0),MATCH('COMBINED DATA'!G5823,'ALL - prices'!$J$1:$DY$1,0))</f>
        <v>23.84</v>
      </c>
      <c r="I5823" s="14">
        <f t="shared" si="428"/>
        <v>2.9703465005506504</v>
      </c>
      <c r="J5823" s="6">
        <f>INDEX('market cap'!$B$3:$DQ$219,MATCH(A5823,'market cap'!$A$3:$A$219,0),MATCH(G5823,'market cap'!$B$1:$DQ$1,0))</f>
        <v>1577.5077000000001</v>
      </c>
      <c r="K5823">
        <f t="shared" si="426"/>
        <v>7.3636014755445016</v>
      </c>
      <c r="L5823">
        <f>INDEX('PB2'!$D$2:$AQ$224,MATCH(A5823,'PB2'!$B$2:$B$224,0),MATCH(G5823,'PB2'!$D$1:$AQ$1,0))</f>
        <v>3.4565670490264901</v>
      </c>
      <c r="M5823" s="16">
        <f t="shared" si="427"/>
        <v>0.28930438374734857</v>
      </c>
      <c r="N5823" s="6">
        <f>INDEX('ROA2'!$D$2:$AQ$224,MATCH(A5823,'ROA2'!$B$2:$B$224,0),MATCH(G5823,'ROA2'!$D$1:$AQ$1,0))</f>
        <v>-2.4356620311737101</v>
      </c>
      <c r="O5823" s="6">
        <v>454.54</v>
      </c>
      <c r="P5823" s="28">
        <v>1.1500494022769567E-2</v>
      </c>
    </row>
    <row r="5824" spans="1:16" x14ac:dyDescent="0.3">
      <c r="A5824" t="s">
        <v>618</v>
      </c>
      <c r="B5824" t="str">
        <f>VLOOKUP(A5824,Sheet3!L:L,1,FALSE)</f>
        <v>SEA CN EQUITY</v>
      </c>
      <c r="C5824" t="str">
        <f>VLOOKUP(A5824,'ALL - prices'!B:C,2,FALSE)</f>
        <v>Seabridge Gold Inc</v>
      </c>
      <c r="D5824" t="str">
        <f>VLOOKUP(A5824,'ALL - prices'!B:I,8,FALSE)</f>
        <v>Materials</v>
      </c>
      <c r="E5824">
        <v>2020</v>
      </c>
      <c r="F5824" t="s">
        <v>681</v>
      </c>
      <c r="G5824" t="str">
        <f t="shared" si="425"/>
        <v>2020-Q3</v>
      </c>
      <c r="H5824" s="4">
        <f>INDEX('ALL - prices'!$J$3:$DY$219,MATCH('COMBINED DATA'!A5824,'ALL - prices'!$B$3:$B$219,0),MATCH('COMBINED DATA'!G5824,'ALL - prices'!$J$1:$DY$1,0))</f>
        <v>25.04</v>
      </c>
      <c r="I5824" s="14">
        <f t="shared" si="428"/>
        <v>3.2638116775737105</v>
      </c>
      <c r="J5824" s="6">
        <f>INDEX('market cap'!$B$3:$DQ$219,MATCH(A5824,'market cap'!$A$3:$A$219,0),MATCH(G5824,'market cap'!$B$1:$DQ$1,0))</f>
        <v>1656.9124999999999</v>
      </c>
      <c r="K5824">
        <f t="shared" si="426"/>
        <v>7.4127112097558596</v>
      </c>
      <c r="L5824">
        <f>INDEX('PB2'!$D$2:$AQ$224,MATCH(A5824,'PB2'!$B$2:$B$224,0),MATCH(G5824,'PB2'!$D$1:$AQ$1,0))</f>
        <v>3.55238604545593</v>
      </c>
      <c r="M5824" s="16">
        <f t="shared" si="427"/>
        <v>0.28150093689258798</v>
      </c>
      <c r="N5824" s="6">
        <f>INDEX('ROA2'!$D$2:$AQ$224,MATCH(A5824,'ROA2'!$B$2:$B$224,0),MATCH(G5824,'ROA2'!$D$1:$AQ$1,0))</f>
        <v>-2.7638969421386701</v>
      </c>
      <c r="O5824" s="6">
        <v>496.91299199999997</v>
      </c>
      <c r="P5824" s="28">
        <v>9.3221701060412623E-2</v>
      </c>
    </row>
    <row r="5825" spans="1:16" x14ac:dyDescent="0.3">
      <c r="A5825" t="s">
        <v>618</v>
      </c>
      <c r="B5825" t="str">
        <f>VLOOKUP(A5825,Sheet3!L:L,1,FALSE)</f>
        <v>SEA CN EQUITY</v>
      </c>
      <c r="C5825" t="str">
        <f>VLOOKUP(A5825,'ALL - prices'!B:C,2,FALSE)</f>
        <v>Seabridge Gold Inc</v>
      </c>
      <c r="D5825" t="str">
        <f>VLOOKUP(A5825,'ALL - prices'!B:I,8,FALSE)</f>
        <v>Materials</v>
      </c>
      <c r="E5825">
        <v>2020</v>
      </c>
      <c r="F5825" t="s">
        <v>682</v>
      </c>
      <c r="G5825" t="str">
        <f t="shared" si="425"/>
        <v>2020-Q4</v>
      </c>
      <c r="H5825" s="4">
        <f>INDEX('ALL - prices'!$J$3:$DY$219,MATCH('COMBINED DATA'!A5825,'ALL - prices'!$B$3:$B$219,0),MATCH('COMBINED DATA'!G5825,'ALL - prices'!$J$1:$DY$1,0))</f>
        <v>26.78</v>
      </c>
      <c r="I5825" s="14">
        <f t="shared" si="428"/>
        <v>0.9338450977901338</v>
      </c>
      <c r="J5825" s="6">
        <f>INDEX('market cap'!$B$3:$DQ$219,MATCH(A5825,'market cap'!$A$3:$A$219,0),MATCH(G5825,'market cap'!$B$1:$DQ$1,0))</f>
        <v>1983.8259</v>
      </c>
      <c r="K5825">
        <f t="shared" si="426"/>
        <v>7.5927825319782558</v>
      </c>
      <c r="L5825">
        <f>INDEX('PB2'!$D$2:$AQ$224,MATCH(A5825,'PB2'!$B$2:$B$224,0),MATCH(G5825,'PB2'!$D$1:$AQ$1,0))</f>
        <v>3.23085689544678</v>
      </c>
      <c r="M5825" s="16">
        <f t="shared" si="427"/>
        <v>0.30951541103825791</v>
      </c>
      <c r="N5825" s="6">
        <f>INDEX('ROA2'!$D$2:$AQ$224,MATCH(A5825,'ROA2'!$B$2:$B$224,0),MATCH(G5825,'ROA2'!$D$1:$AQ$1,0))</f>
        <v>-1.08994901180267</v>
      </c>
      <c r="O5825" s="6">
        <v>513.28099199999997</v>
      </c>
      <c r="P5825" s="28">
        <v>3.293936818621155E-2</v>
      </c>
    </row>
    <row r="5826" spans="1:16" x14ac:dyDescent="0.3">
      <c r="A5826" t="s">
        <v>618</v>
      </c>
      <c r="B5826" t="str">
        <f>VLOOKUP(A5826,Sheet3!L:L,1,FALSE)</f>
        <v>SEA CN EQUITY</v>
      </c>
      <c r="C5826" t="str">
        <f>VLOOKUP(A5826,'ALL - prices'!B:C,2,FALSE)</f>
        <v>Seabridge Gold Inc</v>
      </c>
      <c r="D5826" t="str">
        <f>VLOOKUP(A5826,'ALL - prices'!B:I,8,FALSE)</f>
        <v>Materials</v>
      </c>
      <c r="E5826">
        <v>2021</v>
      </c>
      <c r="F5826" t="s">
        <v>679</v>
      </c>
      <c r="G5826" t="str">
        <f t="shared" si="425"/>
        <v>2021-Q1</v>
      </c>
      <c r="H5826" s="4">
        <f>INDEX('ALL - prices'!$J$3:$DY$219,MATCH('COMBINED DATA'!A5826,'ALL - prices'!$B$3:$B$219,0),MATCH('COMBINED DATA'!G5826,'ALL - prices'!$J$1:$DY$1,0))</f>
        <v>20.309999999999999</v>
      </c>
      <c r="I5826" s="14">
        <f t="shared" si="428"/>
        <v>1.5313283993535374</v>
      </c>
      <c r="J5826" s="6">
        <f>INDEX('market cap'!$B$3:$DQ$219,MATCH(A5826,'market cap'!$A$3:$A$219,0),MATCH(G5826,'market cap'!$B$1:$DQ$1,0))</f>
        <v>1511.9893999999999</v>
      </c>
      <c r="K5826">
        <f t="shared" si="426"/>
        <v>7.3211815461328937</v>
      </c>
      <c r="L5826">
        <f>INDEX('PB2'!$D$2:$AQ$224,MATCH(A5826,'PB2'!$B$2:$B$224,0),MATCH(G5826,'PB2'!$D$1:$AQ$1,0))</f>
        <v>2.4376599788665798</v>
      </c>
      <c r="M5826" s="16">
        <f t="shared" si="427"/>
        <v>0.41022948592894504</v>
      </c>
      <c r="N5826" s="6">
        <f>INDEX('ROA2'!$D$2:$AQ$224,MATCH(A5826,'ROA2'!$B$2:$B$224,0),MATCH(G5826,'ROA2'!$D$1:$AQ$1,0))</f>
        <v>-2.7236878871917698</v>
      </c>
      <c r="O5826" s="6">
        <v>647.81702399999995</v>
      </c>
      <c r="P5826" s="28">
        <v>0.26210990489980973</v>
      </c>
    </row>
    <row r="5827" spans="1:16" x14ac:dyDescent="0.3">
      <c r="A5827" t="s">
        <v>618</v>
      </c>
      <c r="B5827" t="str">
        <f>VLOOKUP(A5827,Sheet3!L:L,1,FALSE)</f>
        <v>SEA CN EQUITY</v>
      </c>
      <c r="C5827" t="str">
        <f>VLOOKUP(A5827,'ALL - prices'!B:C,2,FALSE)</f>
        <v>Seabridge Gold Inc</v>
      </c>
      <c r="D5827" t="str">
        <f>VLOOKUP(A5827,'ALL - prices'!B:I,8,FALSE)</f>
        <v>Materials</v>
      </c>
      <c r="E5827">
        <v>2021</v>
      </c>
      <c r="F5827" t="s">
        <v>680</v>
      </c>
      <c r="G5827" t="str">
        <f t="shared" si="425"/>
        <v>2021-Q2</v>
      </c>
      <c r="H5827" s="4">
        <f>INDEX('ALL - prices'!$J$3:$DY$219,MATCH('COMBINED DATA'!A5827,'ALL - prices'!$B$3:$B$219,0),MATCH('COMBINED DATA'!G5827,'ALL - prices'!$J$1:$DY$1,0))</f>
        <v>21.72</v>
      </c>
      <c r="I5827" s="14">
        <f t="shared" si="428"/>
        <v>3.0246914443184552</v>
      </c>
      <c r="J5827" s="6">
        <f>INDEX('market cap'!$B$3:$DQ$219,MATCH(A5827,'market cap'!$A$3:$A$219,0),MATCH(G5827,'market cap'!$B$1:$DQ$1,0))</f>
        <v>1644.6880000000001</v>
      </c>
      <c r="K5827">
        <f t="shared" si="426"/>
        <v>7.4053059795571725</v>
      </c>
      <c r="L5827">
        <f>INDEX('PB2'!$D$2:$AQ$224,MATCH(A5827,'PB2'!$B$2:$B$224,0),MATCH(G5827,'PB2'!$D$1:$AQ$1,0))</f>
        <v>2.4804780483245801</v>
      </c>
      <c r="M5827" s="16">
        <f t="shared" si="427"/>
        <v>0.40314809505185595</v>
      </c>
      <c r="N5827" s="6">
        <f>INDEX('ROA2'!$D$2:$AQ$224,MATCH(A5827,'ROA2'!$B$2:$B$224,0),MATCH(G5827,'ROA2'!$D$1:$AQ$1,0))</f>
        <v>-2.88693499565125</v>
      </c>
      <c r="O5827" s="6">
        <v>655.91097600000001</v>
      </c>
      <c r="P5827" s="28">
        <v>1.2494194657039546E-2</v>
      </c>
    </row>
    <row r="5828" spans="1:16" x14ac:dyDescent="0.3">
      <c r="A5828" t="s">
        <v>618</v>
      </c>
      <c r="B5828" t="str">
        <f>VLOOKUP(A5828,Sheet3!L:L,1,FALSE)</f>
        <v>SEA CN EQUITY</v>
      </c>
      <c r="C5828" t="str">
        <f>VLOOKUP(A5828,'ALL - prices'!B:C,2,FALSE)</f>
        <v>Seabridge Gold Inc</v>
      </c>
      <c r="D5828" t="str">
        <f>VLOOKUP(A5828,'ALL - prices'!B:I,8,FALSE)</f>
        <v>Materials</v>
      </c>
      <c r="E5828">
        <v>2021</v>
      </c>
      <c r="F5828" t="s">
        <v>681</v>
      </c>
      <c r="G5828" t="str">
        <f t="shared" si="425"/>
        <v>2021-Q3</v>
      </c>
      <c r="H5828" s="4">
        <f>INDEX('ALL - prices'!$J$3:$DY$219,MATCH('COMBINED DATA'!A5828,'ALL - prices'!$B$3:$B$219,0),MATCH('COMBINED DATA'!G5828,'ALL - prices'!$J$1:$DY$1,0))</f>
        <v>19.510000000000002</v>
      </c>
      <c r="I5828" s="14">
        <f t="shared" si="428"/>
        <v>3.5050285305543745</v>
      </c>
      <c r="J5828" s="6">
        <f>INDEX('market cap'!$B$3:$DQ$219,MATCH(A5828,'market cap'!$A$3:$A$219,0),MATCH(G5828,'market cap'!$B$1:$DQ$1,0))</f>
        <v>1507.5170000000001</v>
      </c>
      <c r="K5828">
        <f t="shared" si="426"/>
        <v>7.3182192054863462</v>
      </c>
      <c r="L5828">
        <f>INDEX('PB2'!$D$2:$AQ$224,MATCH(A5828,'PB2'!$B$2:$B$224,0),MATCH(G5828,'PB2'!$D$1:$AQ$1,0))</f>
        <v>2.20538997650146</v>
      </c>
      <c r="M5828" s="16">
        <f t="shared" si="427"/>
        <v>0.45343454475401168</v>
      </c>
      <c r="N5828" s="6">
        <f>INDEX('ROA2'!$D$2:$AQ$224,MATCH(A5828,'ROA2'!$B$2:$B$224,0),MATCH(G5828,'ROA2'!$D$1:$AQ$1,0))</f>
        <v>0.426468014717102</v>
      </c>
      <c r="O5828" s="6">
        <v>716.307008</v>
      </c>
      <c r="P5828" s="28">
        <v>9.2079617829112212E-2</v>
      </c>
    </row>
    <row r="5829" spans="1:16" x14ac:dyDescent="0.3">
      <c r="A5829" t="s">
        <v>618</v>
      </c>
      <c r="B5829" t="str">
        <f>VLOOKUP(A5829,Sheet3!L:L,1,FALSE)</f>
        <v>SEA CN EQUITY</v>
      </c>
      <c r="C5829" t="str">
        <f>VLOOKUP(A5829,'ALL - prices'!B:C,2,FALSE)</f>
        <v>Seabridge Gold Inc</v>
      </c>
      <c r="D5829" t="str">
        <f>VLOOKUP(A5829,'ALL - prices'!B:I,8,FALSE)</f>
        <v>Materials</v>
      </c>
      <c r="E5829">
        <v>2021</v>
      </c>
      <c r="F5829" t="s">
        <v>682</v>
      </c>
      <c r="G5829" t="str">
        <f t="shared" si="425"/>
        <v>2021-Q4</v>
      </c>
      <c r="H5829" s="4">
        <f>INDEX('ALL - prices'!$J$3:$DY$219,MATCH('COMBINED DATA'!A5829,'ALL - prices'!$B$3:$B$219,0),MATCH('COMBINED DATA'!G5829,'ALL - prices'!$J$1:$DY$1,0))</f>
        <v>20.9</v>
      </c>
      <c r="I5829" s="14">
        <f t="shared" si="428"/>
        <v>3.3823401662162698</v>
      </c>
      <c r="J5829" s="6">
        <f>INDEX('market cap'!$B$3:$DQ$219,MATCH(A5829,'market cap'!$A$3:$A$219,0),MATCH(G5829,'market cap'!$B$1:$DQ$1,0))</f>
        <v>1644.143</v>
      </c>
      <c r="K5829">
        <f t="shared" si="426"/>
        <v>7.4049745548016963</v>
      </c>
      <c r="L5829">
        <f>INDEX('PB2'!$D$2:$AQ$224,MATCH(A5829,'PB2'!$B$2:$B$224,0),MATCH(G5829,'PB2'!$D$1:$AQ$1,0))</f>
        <v>2.3501460552215598</v>
      </c>
      <c r="M5829" s="16">
        <f t="shared" si="427"/>
        <v>0.42550546923592164</v>
      </c>
      <c r="N5829" s="6">
        <f>INDEX('ROA2'!$D$2:$AQ$224,MATCH(A5829,'ROA2'!$B$2:$B$224,0),MATCH(G5829,'ROA2'!$D$1:$AQ$1,0))</f>
        <v>-0.51527798175811801</v>
      </c>
      <c r="O5829" s="6">
        <v>733.42502400000001</v>
      </c>
      <c r="P5829" s="28">
        <v>2.3897596713168011E-2</v>
      </c>
    </row>
    <row r="5830" spans="1:16" x14ac:dyDescent="0.3">
      <c r="A5830" t="s">
        <v>618</v>
      </c>
      <c r="B5830" t="str">
        <f>VLOOKUP(A5830,Sheet3!L:L,1,FALSE)</f>
        <v>SEA CN EQUITY</v>
      </c>
      <c r="C5830" t="str">
        <f>VLOOKUP(A5830,'ALL - prices'!B:C,2,FALSE)</f>
        <v>Seabridge Gold Inc</v>
      </c>
      <c r="D5830" t="str">
        <f>VLOOKUP(A5830,'ALL - prices'!B:I,8,FALSE)</f>
        <v>Materials</v>
      </c>
      <c r="E5830">
        <v>2022</v>
      </c>
      <c r="F5830" t="s">
        <v>679</v>
      </c>
      <c r="G5830" t="str">
        <f t="shared" si="425"/>
        <v>2022-Q1</v>
      </c>
      <c r="H5830" s="4">
        <f>INDEX('ALL - prices'!$J$3:$DY$219,MATCH('COMBINED DATA'!A5830,'ALL - prices'!$B$3:$B$219,0),MATCH('COMBINED DATA'!G5830,'ALL - prices'!$J$1:$DY$1,0))</f>
        <v>23.17</v>
      </c>
      <c r="I5830" s="14">
        <f t="shared" si="428"/>
        <v>0.64763029577066589</v>
      </c>
      <c r="J5830" s="6">
        <f>INDEX('market cap'!$B$3:$DQ$219,MATCH(A5830,'market cap'!$A$3:$A$219,0),MATCH(G5830,'market cap'!$B$1:$DQ$1,0))</f>
        <v>1832.4241999999999</v>
      </c>
      <c r="K5830">
        <f t="shared" si="426"/>
        <v>7.5133950686488022</v>
      </c>
      <c r="L5830">
        <f>INDEX('PB2'!$D$2:$AQ$224,MATCH(A5830,'PB2'!$B$2:$B$224,0),MATCH(G5830,'PB2'!$D$1:$AQ$1,0))</f>
        <v>2.58953905105591</v>
      </c>
      <c r="M5830" s="16">
        <f t="shared" si="427"/>
        <v>0.38616911360816908</v>
      </c>
      <c r="N5830" s="6">
        <f>INDEX('ROA2'!$D$2:$AQ$224,MATCH(A5830,'ROA2'!$B$2:$B$224,0),MATCH(G5830,'ROA2'!$D$1:$AQ$1,0))</f>
        <v>0.128263995051384</v>
      </c>
      <c r="O5830" s="6">
        <v>747.74201600000004</v>
      </c>
      <c r="P5830" s="28">
        <v>1.9520730178958317E-2</v>
      </c>
    </row>
    <row r="5831" spans="1:16" x14ac:dyDescent="0.3">
      <c r="A5831" t="s">
        <v>618</v>
      </c>
      <c r="B5831" t="str">
        <f>VLOOKUP(A5831,Sheet3!L:L,1,FALSE)</f>
        <v>SEA CN EQUITY</v>
      </c>
      <c r="C5831" t="str">
        <f>VLOOKUP(A5831,'ALL - prices'!B:C,2,FALSE)</f>
        <v>Seabridge Gold Inc</v>
      </c>
      <c r="D5831" t="str">
        <f>VLOOKUP(A5831,'ALL - prices'!B:I,8,FALSE)</f>
        <v>Materials</v>
      </c>
      <c r="E5831">
        <v>2022</v>
      </c>
      <c r="F5831" t="s">
        <v>680</v>
      </c>
      <c r="G5831" t="str">
        <f t="shared" si="425"/>
        <v>2022-Q2</v>
      </c>
      <c r="H5831" s="4">
        <f>INDEX('ALL - prices'!$J$3:$DY$219,MATCH('COMBINED DATA'!A5831,'ALL - prices'!$B$3:$B$219,0),MATCH('COMBINED DATA'!G5831,'ALL - prices'!$J$1:$DY$1,0))</f>
        <v>15.95</v>
      </c>
      <c r="I5831" s="14">
        <f t="shared" si="428"/>
        <v>0.63991535898637897</v>
      </c>
      <c r="J5831" s="6">
        <f>INDEX('market cap'!$B$3:$DQ$219,MATCH(A5831,'market cap'!$A$3:$A$219,0),MATCH(G5831,'market cap'!$B$1:$DQ$1,0))</f>
        <v>1279.3887</v>
      </c>
      <c r="K5831">
        <f t="shared" si="426"/>
        <v>7.1541376647119082</v>
      </c>
      <c r="L5831">
        <f>INDEX('PB2'!$D$2:$AQ$224,MATCH(A5831,'PB2'!$B$2:$B$224,0),MATCH(G5831,'PB2'!$D$1:$AQ$1,0))</f>
        <v>1.6854829788207999</v>
      </c>
      <c r="M5831" s="16">
        <f t="shared" si="427"/>
        <v>0.59330174944847058</v>
      </c>
      <c r="N5831" s="6">
        <f>INDEX('ROA2'!$D$2:$AQ$224,MATCH(A5831,'ROA2'!$B$2:$B$224,0),MATCH(G5831,'ROA2'!$D$1:$AQ$1,0))</f>
        <v>-0.13025699555873901</v>
      </c>
      <c r="O5831" s="6">
        <v>1034.596992</v>
      </c>
      <c r="P5831" s="28">
        <v>0.3836282699941258</v>
      </c>
    </row>
    <row r="5832" spans="1:16" x14ac:dyDescent="0.3">
      <c r="A5832" t="s">
        <v>618</v>
      </c>
      <c r="B5832" t="str">
        <f>VLOOKUP(A5832,Sheet3!L:L,1,FALSE)</f>
        <v>SEA CN EQUITY</v>
      </c>
      <c r="C5832" t="str">
        <f>VLOOKUP(A5832,'ALL - prices'!B:C,2,FALSE)</f>
        <v>Seabridge Gold Inc</v>
      </c>
      <c r="D5832" t="str">
        <f>VLOOKUP(A5832,'ALL - prices'!B:I,8,FALSE)</f>
        <v>Materials</v>
      </c>
      <c r="E5832">
        <v>2022</v>
      </c>
      <c r="F5832" t="s">
        <v>681</v>
      </c>
      <c r="G5832" t="str">
        <f t="shared" si="425"/>
        <v>2022-Q3</v>
      </c>
      <c r="H5832" s="4">
        <f>INDEX('ALL - prices'!$J$3:$DY$219,MATCH('COMBINED DATA'!A5832,'ALL - prices'!$B$3:$B$219,0),MATCH('COMBINED DATA'!G5832,'ALL - prices'!$J$1:$DY$1,0))</f>
        <v>16.43</v>
      </c>
      <c r="I5832" s="14">
        <f t="shared" si="428"/>
        <v>1.4010234354451989</v>
      </c>
      <c r="J5832" s="6">
        <f>INDEX('market cap'!$B$3:$DQ$219,MATCH(A5832,'market cap'!$A$3:$A$219,0),MATCH(G5832,'market cap'!$B$1:$DQ$1,0))</f>
        <v>1318.9535000000001</v>
      </c>
      <c r="K5832">
        <f t="shared" si="426"/>
        <v>7.1845938981155903</v>
      </c>
      <c r="L5832">
        <f>INDEX('PB2'!$D$2:$AQ$224,MATCH(A5832,'PB2'!$B$2:$B$224,0),MATCH(G5832,'PB2'!$D$1:$AQ$1,0))</f>
        <v>1.72119796276093</v>
      </c>
      <c r="M5832" s="16">
        <f t="shared" si="427"/>
        <v>0.58099069464149578</v>
      </c>
      <c r="N5832" s="6">
        <f>INDEX('ROA2'!$D$2:$AQ$224,MATCH(A5832,'ROA2'!$B$2:$B$224,0),MATCH(G5832,'ROA2'!$D$1:$AQ$1,0))</f>
        <v>0.38428398966789201</v>
      </c>
      <c r="O5832" s="6">
        <v>1073.5139839999999</v>
      </c>
      <c r="P5832" s="28">
        <v>3.7615605207558862E-2</v>
      </c>
    </row>
    <row r="5833" spans="1:16" x14ac:dyDescent="0.3">
      <c r="A5833" t="s">
        <v>618</v>
      </c>
      <c r="B5833" t="str">
        <f>VLOOKUP(A5833,Sheet3!L:L,1,FALSE)</f>
        <v>SEA CN EQUITY</v>
      </c>
      <c r="C5833" t="str">
        <f>VLOOKUP(A5833,'ALL - prices'!B:C,2,FALSE)</f>
        <v>Seabridge Gold Inc</v>
      </c>
      <c r="D5833" t="str">
        <f>VLOOKUP(A5833,'ALL - prices'!B:I,8,FALSE)</f>
        <v>Materials</v>
      </c>
      <c r="E5833">
        <v>2022</v>
      </c>
      <c r="F5833" t="s">
        <v>682</v>
      </c>
      <c r="G5833" t="str">
        <f t="shared" si="425"/>
        <v>2022-Q4</v>
      </c>
      <c r="H5833" s="4">
        <f>INDEX('ALL - prices'!$J$3:$DY$219,MATCH('COMBINED DATA'!A5833,'ALL - prices'!$B$3:$B$219,0),MATCH('COMBINED DATA'!G5833,'ALL - prices'!$J$1:$DY$1,0))</f>
        <v>17</v>
      </c>
      <c r="I5833" s="14">
        <f t="shared" si="428"/>
        <v>1.2898191087642228</v>
      </c>
      <c r="J5833" s="6">
        <f>INDEX('market cap'!$B$3:$DQ$219,MATCH(A5833,'market cap'!$A$3:$A$219,0),MATCH(G5833,'market cap'!$B$1:$DQ$1,0))</f>
        <v>1378.4481000000001</v>
      </c>
      <c r="K5833">
        <f t="shared" si="426"/>
        <v>7.2287135801359357</v>
      </c>
      <c r="L5833">
        <f>INDEX('PB2'!$D$2:$AQ$224,MATCH(A5833,'PB2'!$B$2:$B$224,0),MATCH(G5833,'PB2'!$D$1:$AQ$1,0))</f>
        <v>1.86725401878357</v>
      </c>
      <c r="M5833" s="16">
        <f t="shared" si="427"/>
        <v>0.53554577467261466</v>
      </c>
      <c r="N5833" s="6">
        <f>INDEX('ROA2'!$D$2:$AQ$224,MATCH(A5833,'ROA2'!$B$2:$B$224,0),MATCH(G5833,'ROA2'!$D$1:$AQ$1,0))</f>
        <v>1.0163890123367301</v>
      </c>
      <c r="O5833" s="6">
        <v>1097.7629440000001</v>
      </c>
      <c r="P5833" s="28">
        <v>2.2588396948166934E-2</v>
      </c>
    </row>
    <row r="5834" spans="1:16" x14ac:dyDescent="0.3">
      <c r="A5834" t="s">
        <v>618</v>
      </c>
      <c r="B5834" t="str">
        <f>VLOOKUP(A5834,Sheet3!L:L,1,FALSE)</f>
        <v>SEA CN EQUITY</v>
      </c>
      <c r="C5834" t="str">
        <f>VLOOKUP(A5834,'ALL - prices'!B:C,2,FALSE)</f>
        <v>Seabridge Gold Inc</v>
      </c>
      <c r="D5834" t="str">
        <f>VLOOKUP(A5834,'ALL - prices'!B:I,8,FALSE)</f>
        <v>Materials</v>
      </c>
      <c r="E5834">
        <v>2023</v>
      </c>
      <c r="F5834" t="s">
        <v>679</v>
      </c>
      <c r="G5834" t="str">
        <f t="shared" si="425"/>
        <v>2023-Q1</v>
      </c>
      <c r="H5834" s="4">
        <f>INDEX('ALL - prices'!$J$3:$DY$219,MATCH('COMBINED DATA'!A5834,'ALL - prices'!$B$3:$B$219,0),MATCH('COMBINED DATA'!G5834,'ALL - prices'!$J$1:$DY$1,0))</f>
        <v>17.43</v>
      </c>
      <c r="I5834" s="14">
        <f t="shared" si="428"/>
        <v>2.6512434189765792</v>
      </c>
      <c r="J5834" s="6">
        <f>INDEX('market cap'!$B$3:$DQ$219,MATCH(A5834,'market cap'!$A$3:$A$219,0),MATCH(G5834,'market cap'!$B$1:$DQ$1,0))</f>
        <v>1423.0492999999999</v>
      </c>
      <c r="K5834">
        <f t="shared" si="426"/>
        <v>7.2605572426056764</v>
      </c>
      <c r="L5834">
        <f>INDEX('PB2'!$D$2:$AQ$224,MATCH(A5834,'PB2'!$B$2:$B$224,0),MATCH(G5834,'PB2'!$D$1:$AQ$1,0))</f>
        <v>1.9479399919509901</v>
      </c>
      <c r="M5834" s="16">
        <f t="shared" si="427"/>
        <v>0.51336283670547478</v>
      </c>
      <c r="N5834" s="6">
        <f>INDEX('ROA2'!$D$2:$AQ$224,MATCH(A5834,'ROA2'!$B$2:$B$224,0),MATCH(G5834,'ROA2'!$D$1:$AQ$1,0))</f>
        <v>-0.80223000049591098</v>
      </c>
      <c r="O5834" s="6">
        <v>1095.6189440000001</v>
      </c>
      <c r="P5834" s="28">
        <v>-1.9530628281072724E-3</v>
      </c>
    </row>
    <row r="5835" spans="1:16" x14ac:dyDescent="0.3">
      <c r="A5835" t="s">
        <v>618</v>
      </c>
      <c r="B5835" t="str">
        <f>VLOOKUP(A5835,Sheet3!L:L,1,FALSE)</f>
        <v>SEA CN EQUITY</v>
      </c>
      <c r="C5835" t="str">
        <f>VLOOKUP(A5835,'ALL - prices'!B:C,2,FALSE)</f>
        <v>Seabridge Gold Inc</v>
      </c>
      <c r="D5835" t="str">
        <f>VLOOKUP(A5835,'ALL - prices'!B:I,8,FALSE)</f>
        <v>Materials</v>
      </c>
      <c r="E5835">
        <v>2023</v>
      </c>
      <c r="F5835" t="s">
        <v>680</v>
      </c>
      <c r="G5835" t="str">
        <f t="shared" si="425"/>
        <v>2023-Q2</v>
      </c>
      <c r="H5835" s="4">
        <f>INDEX('ALL - prices'!$J$3:$DY$219,MATCH('COMBINED DATA'!A5835,'ALL - prices'!$B$3:$B$219,0),MATCH('COMBINED DATA'!G5835,'ALL - prices'!$J$1:$DY$1,0))</f>
        <v>15.97</v>
      </c>
      <c r="I5835" s="14">
        <f t="shared" si="428"/>
        <v>2.751048285048217</v>
      </c>
      <c r="J5835" s="6">
        <f>INDEX('market cap'!$B$3:$DQ$219,MATCH(A5835,'market cap'!$A$3:$A$219,0),MATCH(G5835,'market cap'!$B$1:$DQ$1,0))</f>
        <v>1321.2191</v>
      </c>
      <c r="K5835">
        <f t="shared" si="426"/>
        <v>7.1863101499667872</v>
      </c>
      <c r="L5835">
        <f>INDEX('PB2'!$D$2:$AQ$224,MATCH(A5835,'PB2'!$B$2:$B$224,0),MATCH(G5835,'PB2'!$D$1:$AQ$1,0))</f>
        <v>1.723140001297</v>
      </c>
      <c r="M5835" s="16">
        <f t="shared" si="427"/>
        <v>0.58033589798118801</v>
      </c>
      <c r="N5835" s="6">
        <f>INDEX('ROA2'!$D$2:$AQ$224,MATCH(A5835,'ROA2'!$B$2:$B$224,0),MATCH(G5835,'ROA2'!$D$1:$AQ$1,0))</f>
        <v>-1.11400294303894</v>
      </c>
      <c r="O5835" s="6">
        <v>1101.3040639999999</v>
      </c>
      <c r="P5835" s="28">
        <v>5.1889573753115658E-3</v>
      </c>
    </row>
    <row r="5836" spans="1:16" x14ac:dyDescent="0.3">
      <c r="A5836" t="s">
        <v>618</v>
      </c>
      <c r="B5836" t="str">
        <f>VLOOKUP(A5836,Sheet3!L:L,1,FALSE)</f>
        <v>SEA CN EQUITY</v>
      </c>
      <c r="C5836" t="str">
        <f>VLOOKUP(A5836,'ALL - prices'!B:C,2,FALSE)</f>
        <v>Seabridge Gold Inc</v>
      </c>
      <c r="D5836" t="str">
        <f>VLOOKUP(A5836,'ALL - prices'!B:I,8,FALSE)</f>
        <v>Materials</v>
      </c>
      <c r="E5836">
        <v>2023</v>
      </c>
      <c r="F5836" t="s">
        <v>681</v>
      </c>
      <c r="G5836" t="str">
        <f t="shared" si="425"/>
        <v>2023-Q3</v>
      </c>
      <c r="H5836" s="4">
        <f>INDEX('ALL - prices'!$J$3:$DY$219,MATCH('COMBINED DATA'!A5836,'ALL - prices'!$B$3:$B$219,0),MATCH('COMBINED DATA'!G5836,'ALL - prices'!$J$1:$DY$1,0))</f>
        <v>14.28</v>
      </c>
      <c r="I5836" s="14">
        <f t="shared" si="428"/>
        <v>2.8243878392789585</v>
      </c>
      <c r="J5836" s="6">
        <f>INDEX('market cap'!$B$3:$DQ$219,MATCH(A5836,'market cap'!$A$3:$A$219,0),MATCH(G5836,'market cap'!$B$1:$DQ$1,0))</f>
        <v>1188.6099999999999</v>
      </c>
      <c r="K5836">
        <f t="shared" si="426"/>
        <v>7.0805398361564658</v>
      </c>
      <c r="L5836">
        <f>INDEX('PB2'!$D$2:$AQ$224,MATCH(A5836,'PB2'!$B$2:$B$224,0),MATCH(G5836,'PB2'!$D$1:$AQ$1,0))</f>
        <v>1.59699094295502</v>
      </c>
      <c r="M5836" s="16">
        <f t="shared" si="427"/>
        <v>0.62617762762613582</v>
      </c>
      <c r="N5836" s="6">
        <f>INDEX('ROA2'!$D$2:$AQ$224,MATCH(A5836,'ROA2'!$B$2:$B$224,0),MATCH(G5836,'ROA2'!$D$1:$AQ$1,0))</f>
        <v>-1.82852005958557</v>
      </c>
      <c r="O5836" s="6">
        <v>1332.8039679999999</v>
      </c>
      <c r="P5836" s="28">
        <v>0.21020525717409869</v>
      </c>
    </row>
    <row r="5837" spans="1:16" x14ac:dyDescent="0.3">
      <c r="A5837" t="s">
        <v>618</v>
      </c>
      <c r="B5837" t="str">
        <f>VLOOKUP(A5837,Sheet3!L:L,1,FALSE)</f>
        <v>SEA CN EQUITY</v>
      </c>
      <c r="C5837" t="str">
        <f>VLOOKUP(A5837,'ALL - prices'!B:C,2,FALSE)</f>
        <v>Seabridge Gold Inc</v>
      </c>
      <c r="D5837" t="str">
        <f>VLOOKUP(A5837,'ALL - prices'!B:I,8,FALSE)</f>
        <v>Materials</v>
      </c>
      <c r="E5837">
        <v>2023</v>
      </c>
      <c r="F5837" t="s">
        <v>682</v>
      </c>
      <c r="G5837" t="str">
        <f t="shared" si="425"/>
        <v>2023-Q4</v>
      </c>
      <c r="H5837" s="4">
        <f>INDEX('ALL - prices'!$J$3:$DY$219,MATCH('COMBINED DATA'!A5837,'ALL - prices'!$B$3:$B$219,0),MATCH('COMBINED DATA'!G5837,'ALL - prices'!$J$1:$DY$1,0))</f>
        <v>16.059999999999999</v>
      </c>
      <c r="I5837" s="14">
        <f t="shared" si="428"/>
        <v>2.6883948122749364</v>
      </c>
      <c r="J5837" s="6">
        <f>INDEX('market cap'!$B$3:$DQ$219,MATCH(A5837,'market cap'!$A$3:$A$219,0),MATCH(G5837,'market cap'!$B$1:$DQ$1,0))</f>
        <v>1361.7579000000001</v>
      </c>
      <c r="K5837">
        <f t="shared" si="426"/>
        <v>7.2165317176055019</v>
      </c>
      <c r="L5837">
        <f>INDEX('PB2'!$D$2:$AQ$224,MATCH(A5837,'PB2'!$B$2:$B$224,0),MATCH(G5837,'PB2'!$D$1:$AQ$1,0))</f>
        <v>1.89457595348358</v>
      </c>
      <c r="M5837" s="16">
        <f t="shared" si="427"/>
        <v>0.52782259700978884</v>
      </c>
      <c r="N5837" s="6">
        <f>INDEX('ROA2'!$D$2:$AQ$224,MATCH(A5837,'ROA2'!$B$2:$B$224,0),MATCH(G5837,'ROA2'!$D$1:$AQ$1,0))</f>
        <v>-2.6513469219207799</v>
      </c>
      <c r="O5837" s="6">
        <v>1341.5249920000001</v>
      </c>
      <c r="P5837" s="28">
        <v>6.5433658732926064E-3</v>
      </c>
    </row>
    <row r="5838" spans="1:16" x14ac:dyDescent="0.3">
      <c r="A5838" t="s">
        <v>618</v>
      </c>
      <c r="B5838" t="str">
        <f>VLOOKUP(A5838,Sheet3!L:L,1,FALSE)</f>
        <v>SEA CN EQUITY</v>
      </c>
      <c r="C5838" t="str">
        <f>VLOOKUP(A5838,'ALL - prices'!B:C,2,FALSE)</f>
        <v>Seabridge Gold Inc</v>
      </c>
      <c r="D5838" t="str">
        <f>VLOOKUP(A5838,'ALL - prices'!B:I,8,FALSE)</f>
        <v>Materials</v>
      </c>
      <c r="E5838" s="18">
        <v>2024</v>
      </c>
      <c r="F5838" t="s">
        <v>679</v>
      </c>
      <c r="G5838" t="str">
        <f t="shared" si="425"/>
        <v>2024-Q1</v>
      </c>
      <c r="H5838" s="4">
        <f>INDEX('ALL - prices'!$J$3:$DY$219,MATCH('COMBINED DATA'!A5838,'ALL - prices'!$B$3:$B$219,0),MATCH('COMBINED DATA'!G5838,'ALL - prices'!$J$1:$DY$1,0))</f>
        <v>20.48</v>
      </c>
      <c r="I5838" s="14" t="s">
        <v>769</v>
      </c>
      <c r="J5838" s="6">
        <f>INDEX('market cap'!$B$3:$DQ$219,MATCH(A5838,'market cap'!$A$3:$A$219,0),MATCH(G5838,'market cap'!$B$1:$DQ$1,0))</f>
        <v>1771.2858000000001</v>
      </c>
      <c r="K5838">
        <f t="shared" si="426"/>
        <v>7.479461002515527</v>
      </c>
      <c r="L5838">
        <f>INDEX('PB2'!$D$2:$AQ$224,MATCH(A5838,'PB2'!$B$2:$B$224,0),MATCH(G5838,'PB2'!$D$1:$AQ$1,0))</f>
        <v>2.47465896606445</v>
      </c>
      <c r="M5838" s="16">
        <f t="shared" si="427"/>
        <v>0.40409608504170591</v>
      </c>
      <c r="N5838" s="6">
        <f>INDEX('ROA2'!$D$2:$AQ$224,MATCH(A5838,'ROA2'!$B$2:$B$224,0),MATCH(G5838,'ROA2'!$D$1:$AQ$1,0))</f>
        <v>-2.3924028873443599</v>
      </c>
      <c r="O5838" s="6">
        <v>1350.9589759999999</v>
      </c>
      <c r="P5838" s="28">
        <v>7.0322834507430343E-3</v>
      </c>
    </row>
    <row r="5839" spans="1:16" x14ac:dyDescent="0.3">
      <c r="A5839" t="s">
        <v>618</v>
      </c>
      <c r="B5839" t="str">
        <f>VLOOKUP(A5839,Sheet3!L:L,1,FALSE)</f>
        <v>SEA CN EQUITY</v>
      </c>
      <c r="C5839" t="str">
        <f>VLOOKUP(A5839,'ALL - prices'!B:C,2,FALSE)</f>
        <v>Seabridge Gold Inc</v>
      </c>
      <c r="D5839" t="str">
        <f>VLOOKUP(A5839,'ALL - prices'!B:I,8,FALSE)</f>
        <v>Materials</v>
      </c>
      <c r="E5839" s="18">
        <v>2024</v>
      </c>
      <c r="F5839" t="s">
        <v>680</v>
      </c>
      <c r="G5839" t="str">
        <f t="shared" si="425"/>
        <v>2024-Q2</v>
      </c>
      <c r="H5839" s="4">
        <f>INDEX('ALL - prices'!$J$3:$DY$219,MATCH('COMBINED DATA'!A5839,'ALL - prices'!$B$3:$B$219,0),MATCH('COMBINED DATA'!G5839,'ALL - prices'!$J$1:$DY$1,0))</f>
        <v>18.7</v>
      </c>
      <c r="I5839" s="14" t="s">
        <v>769</v>
      </c>
      <c r="J5839" s="6">
        <f>INDEX('market cap'!$B$3:$DQ$219,MATCH(A5839,'market cap'!$A$3:$A$219,0),MATCH(G5839,'market cap'!$B$1:$DQ$1,0))</f>
        <v>1656.393</v>
      </c>
      <c r="K5839">
        <f t="shared" si="426"/>
        <v>7.4123976256301232</v>
      </c>
      <c r="L5839">
        <f>INDEX('PB2'!$D$2:$AQ$224,MATCH(A5839,'PB2'!$B$2:$B$224,0),MATCH(G5839,'PB2'!$D$1:$AQ$1,0))</f>
        <v>1.96170902252197</v>
      </c>
      <c r="M5839" s="16">
        <f t="shared" si="427"/>
        <v>0.50975959661662851</v>
      </c>
      <c r="N5839" s="6">
        <f>INDEX('ROA2'!$D$2:$AQ$224,MATCH(A5839,'ROA2'!$B$2:$B$224,0),MATCH(G5839,'ROA2'!$D$1:$AQ$1,0))</f>
        <v>-2.1810560226440399</v>
      </c>
      <c r="O5839" s="6">
        <v>1342.925056</v>
      </c>
      <c r="P5839" s="28">
        <v>-5.9468275075140794E-3</v>
      </c>
    </row>
    <row r="5840" spans="1:16" x14ac:dyDescent="0.3">
      <c r="A5840" t="s">
        <v>618</v>
      </c>
      <c r="B5840" t="str">
        <f>VLOOKUP(A5840,Sheet3!L:L,1,FALSE)</f>
        <v>SEA CN EQUITY</v>
      </c>
      <c r="C5840" t="str">
        <f>VLOOKUP(A5840,'ALL - prices'!B:C,2,FALSE)</f>
        <v>Seabridge Gold Inc</v>
      </c>
      <c r="D5840" t="str">
        <f>VLOOKUP(A5840,'ALL - prices'!B:I,8,FALSE)</f>
        <v>Materials</v>
      </c>
      <c r="E5840" s="18">
        <v>2024</v>
      </c>
      <c r="F5840" t="s">
        <v>681</v>
      </c>
      <c r="G5840" t="str">
        <f t="shared" si="425"/>
        <v>2024-Q3</v>
      </c>
      <c r="H5840" s="4">
        <f>INDEX('ALL - prices'!$J$3:$DY$219,MATCH('COMBINED DATA'!A5840,'ALL - prices'!$B$3:$B$219,0),MATCH('COMBINED DATA'!G5840,'ALL - prices'!$J$1:$DY$1,0))</f>
        <v>22.74</v>
      </c>
      <c r="I5840" s="14" t="s">
        <v>769</v>
      </c>
      <c r="J5840" s="6">
        <f>INDEX('market cap'!$B$3:$DQ$219,MATCH(A5840,'market cap'!$A$3:$A$219,0),MATCH(G5840,'market cap'!$B$1:$DQ$1,0))</f>
        <v>2041.5562</v>
      </c>
      <c r="K5840">
        <f t="shared" si="426"/>
        <v>7.6214676391585803</v>
      </c>
      <c r="L5840">
        <f>INDEX('PB2'!$D$2:$AQ$224,MATCH(A5840,'PB2'!$B$2:$B$224,0),MATCH(G5840,'PB2'!$D$1:$AQ$1,0))</f>
        <v>2.3822081089019802</v>
      </c>
      <c r="M5840" s="16">
        <f t="shared" si="427"/>
        <v>0.41977860635397013</v>
      </c>
      <c r="N5840" s="6">
        <f>INDEX('ROA2'!$D$2:$AQ$224,MATCH(A5840,'ROA2'!$B$2:$B$224,0),MATCH(G5840,'ROA2'!$D$1:$AQ$1,0))</f>
        <v>0.70011502504348799</v>
      </c>
      <c r="O5840" s="6">
        <v>1409.8890240000001</v>
      </c>
      <c r="P5840" s="28">
        <v>4.9864262864717908E-2</v>
      </c>
    </row>
    <row r="5841" spans="1:16" x14ac:dyDescent="0.3">
      <c r="A5841" t="s">
        <v>618</v>
      </c>
      <c r="B5841" t="str">
        <f>VLOOKUP(A5841,Sheet3!L:L,1,FALSE)</f>
        <v>SEA CN EQUITY</v>
      </c>
      <c r="C5841" t="str">
        <f>VLOOKUP(A5841,'ALL - prices'!B:C,2,FALSE)</f>
        <v>Seabridge Gold Inc</v>
      </c>
      <c r="D5841" t="str">
        <f>VLOOKUP(A5841,'ALL - prices'!B:I,8,FALSE)</f>
        <v>Materials</v>
      </c>
      <c r="E5841" s="18">
        <v>2024</v>
      </c>
      <c r="F5841" t="s">
        <v>682</v>
      </c>
      <c r="G5841" t="str">
        <f t="shared" si="425"/>
        <v>2024-Q4</v>
      </c>
      <c r="H5841" s="4">
        <f>INDEX('ALL - prices'!$J$3:$DY$219,MATCH('COMBINED DATA'!A5841,'ALL - prices'!$B$3:$B$219,0),MATCH('COMBINED DATA'!G5841,'ALL - prices'!$J$1:$DY$1,0))</f>
        <v>16.399999999999999</v>
      </c>
      <c r="I5841" s="14" t="s">
        <v>769</v>
      </c>
      <c r="J5841" s="6">
        <f>INDEX('market cap'!$B$3:$DQ$219,MATCH(A5841,'market cap'!$A$3:$A$219,0),MATCH(G5841,'market cap'!$B$1:$DQ$1,0))</f>
        <v>1499.7135000000001</v>
      </c>
      <c r="K5841">
        <f t="shared" si="426"/>
        <v>7.3130293688474781</v>
      </c>
      <c r="L5841">
        <f>INDEX('PB2'!$D$2:$AQ$224,MATCH(A5841,'PB2'!$B$2:$B$224,0),MATCH(G5841,'PB2'!$D$1:$AQ$1,0))</f>
        <v>1.7180391631477501</v>
      </c>
      <c r="M5841" s="16">
        <f t="shared" si="427"/>
        <v>0.58205890846389319</v>
      </c>
      <c r="N5841" s="6">
        <f>INDEX('ROA2'!$D$2:$AQ$224,MATCH(A5841,'ROA2'!$B$2:$B$224,0),MATCH(G5841,'ROA2'!$D$1:$AQ$1,0))</f>
        <v>-0.91418397426605202</v>
      </c>
      <c r="O5841" s="6">
        <v>1427.719936</v>
      </c>
      <c r="P5841" s="28">
        <v>1.2647032281598851E-2</v>
      </c>
    </row>
    <row r="5842" spans="1:16" x14ac:dyDescent="0.3">
      <c r="A5842" t="s">
        <v>619</v>
      </c>
      <c r="B5842" t="str">
        <f>VLOOKUP(A5842,Sheet3!L:L,1,FALSE)</f>
        <v>SES CN EQUITY</v>
      </c>
      <c r="C5842" t="str">
        <f>VLOOKUP(A5842,'ALL - prices'!B:C,2,FALSE)</f>
        <v>Secure Waste Infrastructure Co</v>
      </c>
      <c r="D5842" t="str">
        <f>VLOOKUP(A5842,'ALL - prices'!B:I,8,FALSE)</f>
        <v>Energy</v>
      </c>
      <c r="E5842">
        <v>2015</v>
      </c>
      <c r="F5842" t="s">
        <v>679</v>
      </c>
      <c r="G5842" t="str">
        <f t="shared" si="425"/>
        <v>2015-Q1</v>
      </c>
      <c r="H5842" s="4">
        <f>INDEX('ALL - prices'!$J$3:$DY$219,MATCH('COMBINED DATA'!A5842,'ALL - prices'!$B$3:$B$219,0),MATCH('COMBINED DATA'!G5842,'ALL - prices'!$J$1:$DY$1,0))</f>
        <v>11.5114</v>
      </c>
      <c r="I5842" s="14">
        <f t="shared" ref="I5842:I5877" si="429">STDEV(H5843:H5846)</f>
        <v>1.4910957469816168</v>
      </c>
      <c r="J5842" s="6">
        <f>INDEX('market cap'!$B$3:$DQ$219,MATCH(A5842,'market cap'!$A$3:$A$219,0),MATCH(G5842,'market cap'!$B$1:$DQ$1,0))</f>
        <v>2184.5644000000002</v>
      </c>
      <c r="K5842">
        <f t="shared" si="426"/>
        <v>7.6891717283872554</v>
      </c>
      <c r="L5842">
        <f>INDEX('PB2'!$D$2:$AQ$224,MATCH(A5842,'PB2'!$B$2:$B$224,0),MATCH(G5842,'PB2'!$D$1:$AQ$1,0))</f>
        <v>2.2669930458068901</v>
      </c>
      <c r="M5842" s="16">
        <f t="shared" si="427"/>
        <v>0.44111295438229731</v>
      </c>
      <c r="N5842" s="6">
        <f>INDEX('ROA2'!$D$2:$AQ$224,MATCH(A5842,'ROA2'!$B$2:$B$224,0),MATCH(G5842,'ROA2'!$D$1:$AQ$1,0))</f>
        <v>2.4174220561981201</v>
      </c>
      <c r="O5842" s="6">
        <v>1496.116992</v>
      </c>
      <c r="P5842" s="28">
        <v>4.7072613902514014E-2</v>
      </c>
    </row>
    <row r="5843" spans="1:16" x14ac:dyDescent="0.3">
      <c r="A5843" t="s">
        <v>619</v>
      </c>
      <c r="B5843" t="str">
        <f>VLOOKUP(A5843,Sheet3!L:L,1,FALSE)</f>
        <v>SES CN EQUITY</v>
      </c>
      <c r="C5843" t="str">
        <f>VLOOKUP(A5843,'ALL - prices'!B:C,2,FALSE)</f>
        <v>Secure Waste Infrastructure Co</v>
      </c>
      <c r="D5843" t="str">
        <f>VLOOKUP(A5843,'ALL - prices'!B:I,8,FALSE)</f>
        <v>Energy</v>
      </c>
      <c r="E5843">
        <v>2015</v>
      </c>
      <c r="F5843" t="s">
        <v>680</v>
      </c>
      <c r="G5843" t="str">
        <f t="shared" si="425"/>
        <v>2015-Q2</v>
      </c>
      <c r="H5843" s="4">
        <f>INDEX('ALL - prices'!$J$3:$DY$219,MATCH('COMBINED DATA'!A5843,'ALL - prices'!$B$3:$B$219,0),MATCH('COMBINED DATA'!G5843,'ALL - prices'!$J$1:$DY$1,0))</f>
        <v>9.1407000000000007</v>
      </c>
      <c r="I5843" s="14">
        <f t="shared" si="429"/>
        <v>0.2517745602054875</v>
      </c>
      <c r="J5843" s="6">
        <f>INDEX('market cap'!$B$3:$DQ$219,MATCH(A5843,'market cap'!$A$3:$A$219,0),MATCH(G5843,'market cap'!$B$1:$DQ$1,0))</f>
        <v>1739.4484</v>
      </c>
      <c r="K5843">
        <f t="shared" si="426"/>
        <v>7.4613233304555564</v>
      </c>
      <c r="L5843">
        <f>INDEX('PB2'!$D$2:$AQ$224,MATCH(A5843,'PB2'!$B$2:$B$224,0),MATCH(G5843,'PB2'!$D$1:$AQ$1,0))</f>
        <v>1.8325899839401201</v>
      </c>
      <c r="M5843" s="16">
        <f t="shared" si="427"/>
        <v>0.54567579696685442</v>
      </c>
      <c r="N5843" s="6">
        <f>INDEX('ROA2'!$D$2:$AQ$224,MATCH(A5843,'ROA2'!$B$2:$B$224,0),MATCH(G5843,'ROA2'!$D$1:$AQ$1,0))</f>
        <v>0.336638003587723</v>
      </c>
      <c r="O5843" s="6">
        <v>1465.3639680000001</v>
      </c>
      <c r="P5843" s="28">
        <v>-2.0555226739915181E-2</v>
      </c>
    </row>
    <row r="5844" spans="1:16" x14ac:dyDescent="0.3">
      <c r="A5844" t="s">
        <v>619</v>
      </c>
      <c r="B5844" t="str">
        <f>VLOOKUP(A5844,Sheet3!L:L,1,FALSE)</f>
        <v>SES CN EQUITY</v>
      </c>
      <c r="C5844" t="str">
        <f>VLOOKUP(A5844,'ALL - prices'!B:C,2,FALSE)</f>
        <v>Secure Waste Infrastructure Co</v>
      </c>
      <c r="D5844" t="str">
        <f>VLOOKUP(A5844,'ALL - prices'!B:I,8,FALSE)</f>
        <v>Energy</v>
      </c>
      <c r="E5844">
        <v>2015</v>
      </c>
      <c r="F5844" t="s">
        <v>681</v>
      </c>
      <c r="G5844" t="str">
        <f t="shared" si="425"/>
        <v>2015-Q3</v>
      </c>
      <c r="H5844" s="4">
        <f>INDEX('ALL - prices'!$J$3:$DY$219,MATCH('COMBINED DATA'!A5844,'ALL - prices'!$B$3:$B$219,0),MATCH('COMBINED DATA'!G5844,'ALL - prices'!$J$1:$DY$1,0))</f>
        <v>6.4630000000000001</v>
      </c>
      <c r="I5844" s="14">
        <f t="shared" si="429"/>
        <v>0.39863237031965532</v>
      </c>
      <c r="J5844" s="6">
        <f>INDEX('market cap'!$B$3:$DQ$219,MATCH(A5844,'market cap'!$A$3:$A$219,0),MATCH(G5844,'market cap'!$B$1:$DQ$1,0))</f>
        <v>1231.8107</v>
      </c>
      <c r="K5844">
        <f t="shared" si="426"/>
        <v>7.1162404796902932</v>
      </c>
      <c r="L5844">
        <f>INDEX('PB2'!$D$2:$AQ$224,MATCH(A5844,'PB2'!$B$2:$B$224,0),MATCH(G5844,'PB2'!$D$1:$AQ$1,0))</f>
        <v>1.34973204135895</v>
      </c>
      <c r="M5844" s="16">
        <f t="shared" si="427"/>
        <v>0.74088779799075566</v>
      </c>
      <c r="N5844" s="6">
        <f>INDEX('ROA2'!$D$2:$AQ$224,MATCH(A5844,'ROA2'!$B$2:$B$224,0),MATCH(G5844,'ROA2'!$D$1:$AQ$1,0))</f>
        <v>-1.4668550491332999</v>
      </c>
      <c r="O5844" s="6">
        <v>1420.412032</v>
      </c>
      <c r="P5844" s="28">
        <v>-3.067629406866933E-2</v>
      </c>
    </row>
    <row r="5845" spans="1:16" x14ac:dyDescent="0.3">
      <c r="A5845" t="s">
        <v>619</v>
      </c>
      <c r="B5845" t="str">
        <f>VLOOKUP(A5845,Sheet3!L:L,1,FALSE)</f>
        <v>SES CN EQUITY</v>
      </c>
      <c r="C5845" t="str">
        <f>VLOOKUP(A5845,'ALL - prices'!B:C,2,FALSE)</f>
        <v>Secure Waste Infrastructure Co</v>
      </c>
      <c r="D5845" t="str">
        <f>VLOOKUP(A5845,'ALL - prices'!B:I,8,FALSE)</f>
        <v>Energy</v>
      </c>
      <c r="E5845">
        <v>2015</v>
      </c>
      <c r="F5845" t="s">
        <v>682</v>
      </c>
      <c r="G5845" t="str">
        <f t="shared" si="425"/>
        <v>2015-Q4</v>
      </c>
      <c r="H5845" s="4">
        <f>INDEX('ALL - prices'!$J$3:$DY$219,MATCH('COMBINED DATA'!A5845,'ALL - prices'!$B$3:$B$219,0),MATCH('COMBINED DATA'!G5845,'ALL - prices'!$J$1:$DY$1,0))</f>
        <v>6.0609000000000002</v>
      </c>
      <c r="I5845" s="14">
        <f t="shared" si="429"/>
        <v>1.1847389708989329</v>
      </c>
      <c r="J5845" s="6">
        <f>INDEX('market cap'!$B$3:$DQ$219,MATCH(A5845,'market cap'!$A$3:$A$219,0),MATCH(G5845,'market cap'!$B$1:$DQ$1,0))</f>
        <v>1148.9141</v>
      </c>
      <c r="K5845">
        <f t="shared" si="426"/>
        <v>7.0465725143925937</v>
      </c>
      <c r="L5845" t="str">
        <f>INDEX('PB2'!$D$2:$AQ$224,MATCH(A5845,'PB2'!$B$2:$B$224,0),MATCH(G5845,'PB2'!$D$1:$AQ$1,0))</f>
        <v>--</v>
      </c>
      <c r="M5845" s="16" t="e">
        <f t="shared" si="427"/>
        <v>#VALUE!</v>
      </c>
      <c r="N5845" s="6">
        <f>INDEX('ROA2'!$D$2:$AQ$224,MATCH(A5845,'ROA2'!$B$2:$B$224,0),MATCH(G5845,'ROA2'!$D$1:$AQ$1,0))</f>
        <v>-6.1289467811584499</v>
      </c>
      <c r="O5845" s="6">
        <v>1400.4380160000001</v>
      </c>
      <c r="P5845" s="28">
        <v>-1.4062128136070233E-2</v>
      </c>
    </row>
    <row r="5846" spans="1:16" x14ac:dyDescent="0.3">
      <c r="A5846" t="s">
        <v>619</v>
      </c>
      <c r="B5846" t="str">
        <f>VLOOKUP(A5846,Sheet3!L:L,1,FALSE)</f>
        <v>SES CN EQUITY</v>
      </c>
      <c r="C5846" t="str">
        <f>VLOOKUP(A5846,'ALL - prices'!B:C,2,FALSE)</f>
        <v>Secure Waste Infrastructure Co</v>
      </c>
      <c r="D5846" t="str">
        <f>VLOOKUP(A5846,'ALL - prices'!B:I,8,FALSE)</f>
        <v>Energy</v>
      </c>
      <c r="E5846">
        <v>2016</v>
      </c>
      <c r="F5846" t="s">
        <v>679</v>
      </c>
      <c r="G5846" t="str">
        <f t="shared" si="425"/>
        <v>2016-Q1</v>
      </c>
      <c r="H5846" s="4">
        <f>INDEX('ALL - prices'!$J$3:$DY$219,MATCH('COMBINED DATA'!A5846,'ALL - prices'!$B$3:$B$219,0),MATCH('COMBINED DATA'!G5846,'ALL - prices'!$J$1:$DY$1,0))</f>
        <v>6.0301999999999998</v>
      </c>
      <c r="I5846" s="14">
        <f t="shared" si="429"/>
        <v>0.97823079544996072</v>
      </c>
      <c r="J5846" s="6">
        <f>INDEX('market cap'!$B$3:$DQ$219,MATCH(A5846,'market cap'!$A$3:$A$219,0),MATCH(G5846,'market cap'!$B$1:$DQ$1,0))</f>
        <v>1301.1153999999999</v>
      </c>
      <c r="K5846">
        <f t="shared" si="426"/>
        <v>7.1709771755780354</v>
      </c>
      <c r="L5846">
        <f>INDEX('PB2'!$D$2:$AQ$224,MATCH(A5846,'PB2'!$B$2:$B$224,0),MATCH(G5846,'PB2'!$D$1:$AQ$1,0))</f>
        <v>1.37390601634979</v>
      </c>
      <c r="M5846" s="16">
        <f t="shared" si="427"/>
        <v>0.72785182399652926</v>
      </c>
      <c r="N5846" s="6" t="str">
        <f>INDEX('ROA2'!$D$2:$AQ$224,MATCH(A5846,'ROA2'!$B$2:$B$224,0),MATCH(G5846,'ROA2'!$D$1:$AQ$1,0))</f>
        <v>--</v>
      </c>
      <c r="O5846" s="6" t="e">
        <v>#VALUE!</v>
      </c>
      <c r="P5846" s="28" t="e">
        <v>#VALUE!</v>
      </c>
    </row>
    <row r="5847" spans="1:16" x14ac:dyDescent="0.3">
      <c r="A5847" t="s">
        <v>619</v>
      </c>
      <c r="B5847" t="str">
        <f>VLOOKUP(A5847,Sheet3!L:L,1,FALSE)</f>
        <v>SES CN EQUITY</v>
      </c>
      <c r="C5847" t="str">
        <f>VLOOKUP(A5847,'ALL - prices'!B:C,2,FALSE)</f>
        <v>Secure Waste Infrastructure Co</v>
      </c>
      <c r="D5847" t="str">
        <f>VLOOKUP(A5847,'ALL - prices'!B:I,8,FALSE)</f>
        <v>Energy</v>
      </c>
      <c r="E5847">
        <v>2016</v>
      </c>
      <c r="F5847" t="s">
        <v>680</v>
      </c>
      <c r="G5847" t="str">
        <f t="shared" si="425"/>
        <v>2016-Q2</v>
      </c>
      <c r="H5847" s="4">
        <f>INDEX('ALL - prices'!$J$3:$DY$219,MATCH('COMBINED DATA'!A5847,'ALL - prices'!$B$3:$B$219,0),MATCH('COMBINED DATA'!G5847,'ALL - prices'!$J$1:$DY$1,0))</f>
        <v>6.4977999999999998</v>
      </c>
      <c r="I5847" s="14">
        <f t="shared" si="429"/>
        <v>0.92624086995050781</v>
      </c>
      <c r="J5847" s="6">
        <f>INDEX('market cap'!$B$3:$DQ$219,MATCH(A5847,'market cap'!$A$3:$A$219,0),MATCH(G5847,'market cap'!$B$1:$DQ$1,0))</f>
        <v>1403.2837</v>
      </c>
      <c r="K5847">
        <f t="shared" si="426"/>
        <v>7.2465702692118272</v>
      </c>
      <c r="L5847">
        <f>INDEX('PB2'!$D$2:$AQ$224,MATCH(A5847,'PB2'!$B$2:$B$224,0),MATCH(G5847,'PB2'!$D$1:$AQ$1,0))</f>
        <v>1.50638699531555</v>
      </c>
      <c r="M5847" s="16">
        <f t="shared" si="427"/>
        <v>0.66384003785861501</v>
      </c>
      <c r="N5847" s="6" t="str">
        <f>INDEX('ROA2'!$D$2:$AQ$224,MATCH(A5847,'ROA2'!$B$2:$B$224,0),MATCH(G5847,'ROA2'!$D$1:$AQ$1,0))</f>
        <v>--</v>
      </c>
      <c r="O5847" s="6">
        <v>1267.835008</v>
      </c>
      <c r="P5847" s="28" t="e">
        <v>#VALUE!</v>
      </c>
    </row>
    <row r="5848" spans="1:16" x14ac:dyDescent="0.3">
      <c r="A5848" t="s">
        <v>619</v>
      </c>
      <c r="B5848" t="str">
        <f>VLOOKUP(A5848,Sheet3!L:L,1,FALSE)</f>
        <v>SES CN EQUITY</v>
      </c>
      <c r="C5848" t="str">
        <f>VLOOKUP(A5848,'ALL - prices'!B:C,2,FALSE)</f>
        <v>Secure Waste Infrastructure Co</v>
      </c>
      <c r="D5848" t="str">
        <f>VLOOKUP(A5848,'ALL - prices'!B:I,8,FALSE)</f>
        <v>Energy</v>
      </c>
      <c r="E5848">
        <v>2016</v>
      </c>
      <c r="F5848" t="s">
        <v>681</v>
      </c>
      <c r="G5848" t="str">
        <f t="shared" si="425"/>
        <v>2016-Q3</v>
      </c>
      <c r="H5848" s="4">
        <f>INDEX('ALL - prices'!$J$3:$DY$219,MATCH('COMBINED DATA'!A5848,'ALL - prices'!$B$3:$B$219,0),MATCH('COMBINED DATA'!G5848,'ALL - prices'!$J$1:$DY$1,0))</f>
        <v>6.8695000000000004</v>
      </c>
      <c r="I5848" s="14">
        <f t="shared" si="429"/>
        <v>0.98863351484089657</v>
      </c>
      <c r="J5848" s="6">
        <f>INDEX('market cap'!$B$3:$DQ$219,MATCH(A5848,'market cap'!$A$3:$A$219,0),MATCH(G5848,'market cap'!$B$1:$DQ$1,0))</f>
        <v>1478.4067</v>
      </c>
      <c r="K5848">
        <f t="shared" si="426"/>
        <v>7.2987202328035572</v>
      </c>
      <c r="L5848">
        <f>INDEX('PB2'!$D$2:$AQ$224,MATCH(A5848,'PB2'!$B$2:$B$224,0),MATCH(G5848,'PB2'!$D$1:$AQ$1,0))</f>
        <v>1.5949020385742201</v>
      </c>
      <c r="M5848" s="16">
        <f t="shared" si="427"/>
        <v>0.62699775648538314</v>
      </c>
      <c r="N5848" s="6" t="str">
        <f>INDEX('ROA2'!$D$2:$AQ$224,MATCH(A5848,'ROA2'!$B$2:$B$224,0),MATCH(G5848,'ROA2'!$D$1:$AQ$1,0))</f>
        <v>--</v>
      </c>
      <c r="O5848" s="6">
        <v>1374.1639680000001</v>
      </c>
      <c r="P5848" s="28">
        <v>8.3866559393822995E-2</v>
      </c>
    </row>
    <row r="5849" spans="1:16" x14ac:dyDescent="0.3">
      <c r="A5849" t="s">
        <v>619</v>
      </c>
      <c r="B5849" t="str">
        <f>VLOOKUP(A5849,Sheet3!L:L,1,FALSE)</f>
        <v>SES CN EQUITY</v>
      </c>
      <c r="C5849" t="str">
        <f>VLOOKUP(A5849,'ALL - prices'!B:C,2,FALSE)</f>
        <v>Secure Waste Infrastructure Co</v>
      </c>
      <c r="D5849" t="str">
        <f>VLOOKUP(A5849,'ALL - prices'!B:I,8,FALSE)</f>
        <v>Energy</v>
      </c>
      <c r="E5849">
        <v>2016</v>
      </c>
      <c r="F5849" t="s">
        <v>682</v>
      </c>
      <c r="G5849" t="str">
        <f t="shared" si="425"/>
        <v>2016-Q4</v>
      </c>
      <c r="H5849" s="4">
        <f>INDEX('ALL - prices'!$J$3:$DY$219,MATCH('COMBINED DATA'!A5849,'ALL - prices'!$B$3:$B$219,0),MATCH('COMBINED DATA'!G5849,'ALL - prices'!$J$1:$DY$1,0))</f>
        <v>8.7335999999999991</v>
      </c>
      <c r="I5849" s="14">
        <f t="shared" si="429"/>
        <v>0.34689803857425672</v>
      </c>
      <c r="J5849" s="6">
        <f>INDEX('market cap'!$B$3:$DQ$219,MATCH(A5849,'market cap'!$A$3:$A$219,0),MATCH(G5849,'market cap'!$B$1:$DQ$1,0))</f>
        <v>1878.2456999999999</v>
      </c>
      <c r="K5849">
        <f t="shared" si="426"/>
        <v>7.5380934818815488</v>
      </c>
      <c r="L5849">
        <f>INDEX('PB2'!$D$2:$AQ$224,MATCH(A5849,'PB2'!$B$2:$B$224,0),MATCH(G5849,'PB2'!$D$1:$AQ$1,0))</f>
        <v>2.02927899360657</v>
      </c>
      <c r="M5849" s="16">
        <f t="shared" si="427"/>
        <v>0.49278586293486104</v>
      </c>
      <c r="N5849" s="6" t="str">
        <f>INDEX('ROA2'!$D$2:$AQ$224,MATCH(A5849,'ROA2'!$B$2:$B$224,0),MATCH(G5849,'ROA2'!$D$1:$AQ$1,0))</f>
        <v>--</v>
      </c>
      <c r="O5849" s="6">
        <v>1406.641024</v>
      </c>
      <c r="P5849" s="28">
        <v>2.3634047141599879E-2</v>
      </c>
    </row>
    <row r="5850" spans="1:16" x14ac:dyDescent="0.3">
      <c r="A5850" t="s">
        <v>619</v>
      </c>
      <c r="B5850" t="str">
        <f>VLOOKUP(A5850,Sheet3!L:L,1,FALSE)</f>
        <v>SES CN EQUITY</v>
      </c>
      <c r="C5850" t="str">
        <f>VLOOKUP(A5850,'ALL - prices'!B:C,2,FALSE)</f>
        <v>Secure Waste Infrastructure Co</v>
      </c>
      <c r="D5850" t="str">
        <f>VLOOKUP(A5850,'ALL - prices'!B:I,8,FALSE)</f>
        <v>Energy</v>
      </c>
      <c r="E5850">
        <v>2017</v>
      </c>
      <c r="F5850" t="s">
        <v>679</v>
      </c>
      <c r="G5850" t="str">
        <f t="shared" si="425"/>
        <v>2017-Q1</v>
      </c>
      <c r="H5850" s="4">
        <f>INDEX('ALL - prices'!$J$3:$DY$219,MATCH('COMBINED DATA'!A5850,'ALL - prices'!$B$3:$B$219,0),MATCH('COMBINED DATA'!G5850,'ALL - prices'!$J$1:$DY$1,0))</f>
        <v>7.3507999999999996</v>
      </c>
      <c r="I5850" s="14">
        <f t="shared" si="429"/>
        <v>0.49711788256576217</v>
      </c>
      <c r="J5850" s="6">
        <f>INDEX('market cap'!$B$3:$DQ$219,MATCH(A5850,'market cap'!$A$3:$A$219,0),MATCH(G5850,'market cap'!$B$1:$DQ$1,0))</f>
        <v>1589.8888999999999</v>
      </c>
      <c r="K5850">
        <f t="shared" si="426"/>
        <v>7.3714194185591237</v>
      </c>
      <c r="L5850">
        <f>INDEX('PB2'!$D$2:$AQ$224,MATCH(A5850,'PB2'!$B$2:$B$224,0),MATCH(G5850,'PB2'!$D$1:$AQ$1,0))</f>
        <v>1.7125560045242301</v>
      </c>
      <c r="M5850" s="16">
        <f t="shared" si="427"/>
        <v>0.58392250960447434</v>
      </c>
      <c r="N5850" s="6" t="str">
        <f>INDEX('ROA2'!$D$2:$AQ$224,MATCH(A5850,'ROA2'!$B$2:$B$224,0),MATCH(G5850,'ROA2'!$D$1:$AQ$1,0))</f>
        <v>--</v>
      </c>
      <c r="O5850" s="6">
        <v>1425.2500480000001</v>
      </c>
      <c r="P5850" s="28">
        <v>1.3229405144947692E-2</v>
      </c>
    </row>
    <row r="5851" spans="1:16" x14ac:dyDescent="0.3">
      <c r="A5851" t="s">
        <v>619</v>
      </c>
      <c r="B5851" t="str">
        <f>VLOOKUP(A5851,Sheet3!L:L,1,FALSE)</f>
        <v>SES CN EQUITY</v>
      </c>
      <c r="C5851" t="str">
        <f>VLOOKUP(A5851,'ALL - prices'!B:C,2,FALSE)</f>
        <v>Secure Waste Infrastructure Co</v>
      </c>
      <c r="D5851" t="str">
        <f>VLOOKUP(A5851,'ALL - prices'!B:I,8,FALSE)</f>
        <v>Energy</v>
      </c>
      <c r="E5851">
        <v>2017</v>
      </c>
      <c r="F5851" t="s">
        <v>680</v>
      </c>
      <c r="G5851" t="str">
        <f t="shared" si="425"/>
        <v>2017-Q2</v>
      </c>
      <c r="H5851" s="4">
        <f>INDEX('ALL - prices'!$J$3:$DY$219,MATCH('COMBINED DATA'!A5851,'ALL - prices'!$B$3:$B$219,0),MATCH('COMBINED DATA'!G5851,'ALL - prices'!$J$1:$DY$1,0))</f>
        <v>6.6845999999999997</v>
      </c>
      <c r="I5851" s="14">
        <f t="shared" si="429"/>
        <v>0.57133965963047495</v>
      </c>
      <c r="J5851" s="6">
        <f>INDEX('market cap'!$B$3:$DQ$219,MATCH(A5851,'market cap'!$A$3:$A$219,0),MATCH(G5851,'market cap'!$B$1:$DQ$1,0))</f>
        <v>1441.5543</v>
      </c>
      <c r="K5851">
        <f t="shared" si="426"/>
        <v>7.2734771854636877</v>
      </c>
      <c r="L5851">
        <f>INDEX('PB2'!$D$2:$AQ$224,MATCH(A5851,'PB2'!$B$2:$B$224,0),MATCH(G5851,'PB2'!$D$1:$AQ$1,0))</f>
        <v>1.58320105075836</v>
      </c>
      <c r="M5851" s="16">
        <f t="shared" si="427"/>
        <v>0.63163171823376174</v>
      </c>
      <c r="N5851" s="6">
        <f>INDEX('ROA2'!$D$2:$AQ$224,MATCH(A5851,'ROA2'!$B$2:$B$224,0),MATCH(G5851,'ROA2'!$D$1:$AQ$1,0))</f>
        <v>-2.6533010005950901</v>
      </c>
      <c r="O5851" s="6">
        <v>1403.328</v>
      </c>
      <c r="P5851" s="28">
        <v>-1.5381194360079144E-2</v>
      </c>
    </row>
    <row r="5852" spans="1:16" x14ac:dyDescent="0.3">
      <c r="A5852" t="s">
        <v>619</v>
      </c>
      <c r="B5852" t="str">
        <f>VLOOKUP(A5852,Sheet3!L:L,1,FALSE)</f>
        <v>SES CN EQUITY</v>
      </c>
      <c r="C5852" t="str">
        <f>VLOOKUP(A5852,'ALL - prices'!B:C,2,FALSE)</f>
        <v>Secure Waste Infrastructure Co</v>
      </c>
      <c r="D5852" t="str">
        <f>VLOOKUP(A5852,'ALL - prices'!B:I,8,FALSE)</f>
        <v>Energy</v>
      </c>
      <c r="E5852">
        <v>2017</v>
      </c>
      <c r="F5852" t="s">
        <v>681</v>
      </c>
      <c r="G5852" t="str">
        <f t="shared" si="425"/>
        <v>2017-Q3</v>
      </c>
      <c r="H5852" s="4">
        <f>INDEX('ALL - prices'!$J$3:$DY$219,MATCH('COMBINED DATA'!A5852,'ALL - prices'!$B$3:$B$219,0),MATCH('COMBINED DATA'!G5852,'ALL - prices'!$J$1:$DY$1,0))</f>
        <v>6.5914000000000001</v>
      </c>
      <c r="I5852" s="14">
        <f t="shared" si="429"/>
        <v>0.58786325507439829</v>
      </c>
      <c r="J5852" s="6">
        <f>INDEX('market cap'!$B$3:$DQ$219,MATCH(A5852,'market cap'!$A$3:$A$219,0),MATCH(G5852,'market cap'!$B$1:$DQ$1,0))</f>
        <v>1413.9709</v>
      </c>
      <c r="K5852">
        <f t="shared" si="426"/>
        <v>7.2541572663296146</v>
      </c>
      <c r="L5852">
        <f>INDEX('PB2'!$D$2:$AQ$224,MATCH(A5852,'PB2'!$B$2:$B$224,0),MATCH(G5852,'PB2'!$D$1:$AQ$1,0))</f>
        <v>1.5678019523620601</v>
      </c>
      <c r="M5852" s="16">
        <f t="shared" si="427"/>
        <v>0.63783566444307194</v>
      </c>
      <c r="N5852" s="6">
        <f>INDEX('ROA2'!$D$2:$AQ$224,MATCH(A5852,'ROA2'!$B$2:$B$224,0),MATCH(G5852,'ROA2'!$D$1:$AQ$1,0))</f>
        <v>-2.0264830589294398</v>
      </c>
      <c r="O5852" s="6">
        <v>1417.372032</v>
      </c>
      <c r="P5852" s="28">
        <v>1.0007661786838156E-2</v>
      </c>
    </row>
    <row r="5853" spans="1:16" x14ac:dyDescent="0.3">
      <c r="A5853" t="s">
        <v>619</v>
      </c>
      <c r="B5853" t="str">
        <f>VLOOKUP(A5853,Sheet3!L:L,1,FALSE)</f>
        <v>SES CN EQUITY</v>
      </c>
      <c r="C5853" t="str">
        <f>VLOOKUP(A5853,'ALL - prices'!B:C,2,FALSE)</f>
        <v>Secure Waste Infrastructure Co</v>
      </c>
      <c r="D5853" t="str">
        <f>VLOOKUP(A5853,'ALL - prices'!B:I,8,FALSE)</f>
        <v>Energy</v>
      </c>
      <c r="E5853">
        <v>2017</v>
      </c>
      <c r="F5853" t="s">
        <v>682</v>
      </c>
      <c r="G5853" t="str">
        <f t="shared" si="425"/>
        <v>2017-Q4</v>
      </c>
      <c r="H5853" s="4">
        <f>INDEX('ALL - prices'!$J$3:$DY$219,MATCH('COMBINED DATA'!A5853,'ALL - prices'!$B$3:$B$219,0),MATCH('COMBINED DATA'!G5853,'ALL - prices'!$J$1:$DY$1,0))</f>
        <v>6.7209000000000003</v>
      </c>
      <c r="I5853" s="14">
        <f t="shared" si="429"/>
        <v>0.51205412718448706</v>
      </c>
      <c r="J5853" s="6">
        <f>INDEX('market cap'!$B$3:$DQ$219,MATCH(A5853,'market cap'!$A$3:$A$219,0),MATCH(G5853,'market cap'!$B$1:$DQ$1,0))</f>
        <v>1430.9494</v>
      </c>
      <c r="K5853">
        <f t="shared" si="426"/>
        <v>7.2660934190430853</v>
      </c>
      <c r="L5853">
        <f>INDEX('PB2'!$D$2:$AQ$224,MATCH(A5853,'PB2'!$B$2:$B$224,0),MATCH(G5853,'PB2'!$D$1:$AQ$1,0))</f>
        <v>1.6363430023193399</v>
      </c>
      <c r="M5853" s="16">
        <f t="shared" si="427"/>
        <v>0.61111881713223193</v>
      </c>
      <c r="N5853" s="6">
        <f>INDEX('ROA2'!$D$2:$AQ$224,MATCH(A5853,'ROA2'!$B$2:$B$224,0),MATCH(G5853,'ROA2'!$D$1:$AQ$1,0))</f>
        <v>-1.4054039716720601</v>
      </c>
      <c r="O5853" s="6">
        <v>1488.3279359999999</v>
      </c>
      <c r="P5853" s="28">
        <v>5.0061594555295921E-2</v>
      </c>
    </row>
    <row r="5854" spans="1:16" x14ac:dyDescent="0.3">
      <c r="A5854" t="s">
        <v>619</v>
      </c>
      <c r="B5854" t="str">
        <f>VLOOKUP(A5854,Sheet3!L:L,1,FALSE)</f>
        <v>SES CN EQUITY</v>
      </c>
      <c r="C5854" t="str">
        <f>VLOOKUP(A5854,'ALL - prices'!B:C,2,FALSE)</f>
        <v>Secure Waste Infrastructure Co</v>
      </c>
      <c r="D5854" t="str">
        <f>VLOOKUP(A5854,'ALL - prices'!B:I,8,FALSE)</f>
        <v>Energy</v>
      </c>
      <c r="E5854">
        <v>2018</v>
      </c>
      <c r="F5854" t="s">
        <v>679</v>
      </c>
      <c r="G5854" t="str">
        <f t="shared" si="425"/>
        <v>2018-Q1</v>
      </c>
      <c r="H5854" s="4">
        <f>INDEX('ALL - prices'!$J$3:$DY$219,MATCH('COMBINED DATA'!A5854,'ALL - prices'!$B$3:$B$219,0),MATCH('COMBINED DATA'!G5854,'ALL - prices'!$J$1:$DY$1,0))</f>
        <v>5.6773999999999996</v>
      </c>
      <c r="I5854" s="14">
        <f t="shared" si="429"/>
        <v>0.5725233001080976</v>
      </c>
      <c r="J5854" s="6">
        <f>INDEX('market cap'!$B$3:$DQ$219,MATCH(A5854,'market cap'!$A$3:$A$219,0),MATCH(G5854,'market cap'!$B$1:$DQ$1,0))</f>
        <v>1199.0079000000001</v>
      </c>
      <c r="K5854">
        <f t="shared" si="426"/>
        <v>7.0892497438298285</v>
      </c>
      <c r="L5854">
        <f>INDEX('PB2'!$D$2:$AQ$224,MATCH(A5854,'PB2'!$B$2:$B$224,0),MATCH(G5854,'PB2'!$D$1:$AQ$1,0))</f>
        <v>1.3747650384902901</v>
      </c>
      <c r="M5854" s="16">
        <f t="shared" si="427"/>
        <v>0.72739702567513542</v>
      </c>
      <c r="N5854" s="6">
        <f>INDEX('ROA2'!$D$2:$AQ$224,MATCH(A5854,'ROA2'!$B$2:$B$224,0),MATCH(G5854,'ROA2'!$D$1:$AQ$1,0))</f>
        <v>-2.2892940044403098</v>
      </c>
      <c r="O5854" s="6">
        <v>1562.7459839999999</v>
      </c>
      <c r="P5854" s="28">
        <v>5.0001109432914657E-2</v>
      </c>
    </row>
    <row r="5855" spans="1:16" x14ac:dyDescent="0.3">
      <c r="A5855" t="s">
        <v>619</v>
      </c>
      <c r="B5855" t="str">
        <f>VLOOKUP(A5855,Sheet3!L:L,1,FALSE)</f>
        <v>SES CN EQUITY</v>
      </c>
      <c r="C5855" t="str">
        <f>VLOOKUP(A5855,'ALL - prices'!B:C,2,FALSE)</f>
        <v>Secure Waste Infrastructure Co</v>
      </c>
      <c r="D5855" t="str">
        <f>VLOOKUP(A5855,'ALL - prices'!B:I,8,FALSE)</f>
        <v>Energy</v>
      </c>
      <c r="E5855">
        <v>2018</v>
      </c>
      <c r="F5855" t="s">
        <v>680</v>
      </c>
      <c r="G5855" t="str">
        <f t="shared" si="425"/>
        <v>2018-Q2</v>
      </c>
      <c r="H5855" s="4">
        <f>INDEX('ALL - prices'!$J$3:$DY$219,MATCH('COMBINED DATA'!A5855,'ALL - prices'!$B$3:$B$219,0),MATCH('COMBINED DATA'!G5855,'ALL - prices'!$J$1:$DY$1,0))</f>
        <v>5.6642999999999999</v>
      </c>
      <c r="I5855" s="14">
        <f t="shared" si="429"/>
        <v>0.54768844169533715</v>
      </c>
      <c r="J5855" s="6">
        <f>INDEX('market cap'!$B$3:$DQ$219,MATCH(A5855,'market cap'!$A$3:$A$219,0),MATCH(G5855,'market cap'!$B$1:$DQ$1,0))</f>
        <v>1194.6125999999999</v>
      </c>
      <c r="K5855">
        <f t="shared" si="426"/>
        <v>7.0855772277061675</v>
      </c>
      <c r="L5855">
        <f>INDEX('PB2'!$D$2:$AQ$224,MATCH(A5855,'PB2'!$B$2:$B$224,0),MATCH(G5855,'PB2'!$D$1:$AQ$1,0))</f>
        <v>1.3788030147552499</v>
      </c>
      <c r="M5855" s="16">
        <f t="shared" si="427"/>
        <v>0.72526676348869823</v>
      </c>
      <c r="N5855" s="6">
        <f>INDEX('ROA2'!$D$2:$AQ$224,MATCH(A5855,'ROA2'!$B$2:$B$224,0),MATCH(G5855,'ROA2'!$D$1:$AQ$1,0))</f>
        <v>-2.1161589622497599</v>
      </c>
      <c r="O5855" s="6">
        <v>1579.9069440000001</v>
      </c>
      <c r="P5855" s="28">
        <v>1.0981285618840637E-2</v>
      </c>
    </row>
    <row r="5856" spans="1:16" x14ac:dyDescent="0.3">
      <c r="A5856" t="s">
        <v>619</v>
      </c>
      <c r="B5856" t="str">
        <f>VLOOKUP(A5856,Sheet3!L:L,1,FALSE)</f>
        <v>SES CN EQUITY</v>
      </c>
      <c r="C5856" t="str">
        <f>VLOOKUP(A5856,'ALL - prices'!B:C,2,FALSE)</f>
        <v>Secure Waste Infrastructure Co</v>
      </c>
      <c r="D5856" t="str">
        <f>VLOOKUP(A5856,'ALL - prices'!B:I,8,FALSE)</f>
        <v>Energy</v>
      </c>
      <c r="E5856">
        <v>2018</v>
      </c>
      <c r="F5856" t="s">
        <v>681</v>
      </c>
      <c r="G5856" t="str">
        <f t="shared" si="425"/>
        <v>2018-Q3</v>
      </c>
      <c r="H5856" s="4">
        <f>INDEX('ALL - prices'!$J$3:$DY$219,MATCH('COMBINED DATA'!A5856,'ALL - prices'!$B$3:$B$219,0),MATCH('COMBINED DATA'!G5856,'ALL - prices'!$J$1:$DY$1,0))</f>
        <v>6.6550000000000002</v>
      </c>
      <c r="I5856" s="14">
        <f t="shared" si="429"/>
        <v>0.8120473072221055</v>
      </c>
      <c r="J5856" s="6">
        <f>INDEX('market cap'!$B$3:$DQ$219,MATCH(A5856,'market cap'!$A$3:$A$219,0),MATCH(G5856,'market cap'!$B$1:$DQ$1,0))</f>
        <v>1369.8395</v>
      </c>
      <c r="K5856">
        <f t="shared" si="426"/>
        <v>7.2224488586745172</v>
      </c>
      <c r="L5856">
        <f>INDEX('PB2'!$D$2:$AQ$224,MATCH(A5856,'PB2'!$B$2:$B$224,0),MATCH(G5856,'PB2'!$D$1:$AQ$1,0))</f>
        <v>1.61622095108032</v>
      </c>
      <c r="M5856" s="16">
        <f t="shared" si="427"/>
        <v>0.61872728436763336</v>
      </c>
      <c r="N5856" s="6">
        <f>INDEX('ROA2'!$D$2:$AQ$224,MATCH(A5856,'ROA2'!$B$2:$B$224,0),MATCH(G5856,'ROA2'!$D$1:$AQ$1,0))</f>
        <v>-1.6875699758529701</v>
      </c>
      <c r="O5856" s="6">
        <v>1538.0010239999999</v>
      </c>
      <c r="P5856" s="28">
        <v>-2.6524296357545569E-2</v>
      </c>
    </row>
    <row r="5857" spans="1:16" x14ac:dyDescent="0.3">
      <c r="A5857" t="s">
        <v>619</v>
      </c>
      <c r="B5857" t="str">
        <f>VLOOKUP(A5857,Sheet3!L:L,1,FALSE)</f>
        <v>SES CN EQUITY</v>
      </c>
      <c r="C5857" t="str">
        <f>VLOOKUP(A5857,'ALL - prices'!B:C,2,FALSE)</f>
        <v>Secure Waste Infrastructure Co</v>
      </c>
      <c r="D5857" t="str">
        <f>VLOOKUP(A5857,'ALL - prices'!B:I,8,FALSE)</f>
        <v>Energy</v>
      </c>
      <c r="E5857">
        <v>2018</v>
      </c>
      <c r="F5857" t="s">
        <v>682</v>
      </c>
      <c r="G5857" t="str">
        <f t="shared" si="425"/>
        <v>2018-Q4</v>
      </c>
      <c r="H5857" s="4">
        <f>INDEX('ALL - prices'!$J$3:$DY$219,MATCH('COMBINED DATA'!A5857,'ALL - prices'!$B$3:$B$219,0),MATCH('COMBINED DATA'!G5857,'ALL - prices'!$J$1:$DY$1,0))</f>
        <v>5.5655999999999999</v>
      </c>
      <c r="I5857" s="14">
        <f t="shared" si="429"/>
        <v>1.0826919671971968</v>
      </c>
      <c r="J5857" s="6">
        <f>INDEX('market cap'!$B$3:$DQ$219,MATCH(A5857,'market cap'!$A$3:$A$219,0),MATCH(G5857,'market cap'!$B$1:$DQ$1,0))</f>
        <v>1130.5148999999999</v>
      </c>
      <c r="K5857">
        <f t="shared" si="426"/>
        <v>7.0304284716400147</v>
      </c>
      <c r="L5857">
        <f>INDEX('PB2'!$D$2:$AQ$224,MATCH(A5857,'PB2'!$B$2:$B$224,0),MATCH(G5857,'PB2'!$D$1:$AQ$1,0))</f>
        <v>1.3223860263824501</v>
      </c>
      <c r="M5857" s="16">
        <f t="shared" si="427"/>
        <v>0.75620883769894576</v>
      </c>
      <c r="N5857" s="6">
        <f>INDEX('ROA2'!$D$2:$AQ$224,MATCH(A5857,'ROA2'!$B$2:$B$224,0),MATCH(G5857,'ROA2'!$D$1:$AQ$1,0))</f>
        <v>-1.1654280424118</v>
      </c>
      <c r="O5857" s="6">
        <v>1591.9129600000001</v>
      </c>
      <c r="P5857" s="28">
        <v>3.5053251043869395E-2</v>
      </c>
    </row>
    <row r="5858" spans="1:16" x14ac:dyDescent="0.3">
      <c r="A5858" t="s">
        <v>619</v>
      </c>
      <c r="B5858" t="str">
        <f>VLOOKUP(A5858,Sheet3!L:L,1,FALSE)</f>
        <v>SES CN EQUITY</v>
      </c>
      <c r="C5858" t="str">
        <f>VLOOKUP(A5858,'ALL - prices'!B:C,2,FALSE)</f>
        <v>Secure Waste Infrastructure Co</v>
      </c>
      <c r="D5858" t="str">
        <f>VLOOKUP(A5858,'ALL - prices'!B:I,8,FALSE)</f>
        <v>Energy</v>
      </c>
      <c r="E5858">
        <v>2019</v>
      </c>
      <c r="F5858" t="s">
        <v>679</v>
      </c>
      <c r="G5858" t="str">
        <f t="shared" ref="G5858:G5921" si="430">E5858&amp;"-"&amp;F5858</f>
        <v>2019-Q1</v>
      </c>
      <c r="H5858" s="4">
        <f>INDEX('ALL - prices'!$J$3:$DY$219,MATCH('COMBINED DATA'!A5858,'ALL - prices'!$B$3:$B$219,0),MATCH('COMBINED DATA'!G5858,'ALL - prices'!$J$1:$DY$1,0))</f>
        <v>6.5473999999999997</v>
      </c>
      <c r="I5858" s="14">
        <f t="shared" si="429"/>
        <v>2.130579216042749</v>
      </c>
      <c r="J5858" s="6">
        <f>INDEX('market cap'!$B$3:$DQ$219,MATCH(A5858,'market cap'!$A$3:$A$219,0),MATCH(G5858,'market cap'!$B$1:$DQ$1,0))</f>
        <v>1312.8131000000001</v>
      </c>
      <c r="K5858">
        <f t="shared" ref="K5858:K5921" si="431">LN(J5858)</f>
        <v>7.1799275183976361</v>
      </c>
      <c r="L5858">
        <f>INDEX('PB2'!$D$2:$AQ$224,MATCH(A5858,'PB2'!$B$2:$B$224,0),MATCH(G5858,'PB2'!$D$1:$AQ$1,0))</f>
        <v>1.5786520242691</v>
      </c>
      <c r="M5858" s="16">
        <f t="shared" ref="M5858:M5921" si="432">1/L5858</f>
        <v>0.63345182131761424</v>
      </c>
      <c r="N5858" s="6">
        <f>INDEX('ROA2'!$D$2:$AQ$224,MATCH(A5858,'ROA2'!$B$2:$B$224,0),MATCH(G5858,'ROA2'!$D$1:$AQ$1,0))</f>
        <v>1.2668429613113401</v>
      </c>
      <c r="O5858" s="6">
        <v>1583.5010560000001</v>
      </c>
      <c r="P5858" s="28">
        <v>-5.2841481986553142E-3</v>
      </c>
    </row>
    <row r="5859" spans="1:16" x14ac:dyDescent="0.3">
      <c r="A5859" t="s">
        <v>619</v>
      </c>
      <c r="B5859" t="str">
        <f>VLOOKUP(A5859,Sheet3!L:L,1,FALSE)</f>
        <v>SES CN EQUITY</v>
      </c>
      <c r="C5859" t="str">
        <f>VLOOKUP(A5859,'ALL - prices'!B:C,2,FALSE)</f>
        <v>Secure Waste Infrastructure Co</v>
      </c>
      <c r="D5859" t="str">
        <f>VLOOKUP(A5859,'ALL - prices'!B:I,8,FALSE)</f>
        <v>Energy</v>
      </c>
      <c r="E5859">
        <v>2019</v>
      </c>
      <c r="F5859" t="s">
        <v>680</v>
      </c>
      <c r="G5859" t="str">
        <f t="shared" si="430"/>
        <v>2019-Q2</v>
      </c>
      <c r="H5859" s="4">
        <f>INDEX('ALL - prices'!$J$3:$DY$219,MATCH('COMBINED DATA'!A5859,'ALL - prices'!$B$3:$B$219,0),MATCH('COMBINED DATA'!G5859,'ALL - prices'!$J$1:$DY$1,0))</f>
        <v>5.7672999999999996</v>
      </c>
      <c r="I5859" s="14">
        <f t="shared" si="429"/>
        <v>1.9083968097157724</v>
      </c>
      <c r="J5859" s="6">
        <f>INDEX('market cap'!$B$3:$DQ$219,MATCH(A5859,'market cap'!$A$3:$A$219,0),MATCH(G5859,'market cap'!$B$1:$DQ$1,0))</f>
        <v>1152.6636000000001</v>
      </c>
      <c r="K5859">
        <f t="shared" si="431"/>
        <v>7.0498307170741894</v>
      </c>
      <c r="L5859">
        <f>INDEX('PB2'!$D$2:$AQ$224,MATCH(A5859,'PB2'!$B$2:$B$224,0),MATCH(G5859,'PB2'!$D$1:$AQ$1,0))</f>
        <v>1.4102690219879199</v>
      </c>
      <c r="M5859" s="16">
        <f t="shared" si="432"/>
        <v>0.70908456784393992</v>
      </c>
      <c r="N5859" s="6">
        <f>INDEX('ROA2'!$D$2:$AQ$224,MATCH(A5859,'ROA2'!$B$2:$B$224,0),MATCH(G5859,'ROA2'!$D$1:$AQ$1,0))</f>
        <v>0.93608099222183205</v>
      </c>
      <c r="O5859" s="6">
        <v>1648.6599679999999</v>
      </c>
      <c r="P5859" s="28">
        <v>4.1148638173058388E-2</v>
      </c>
    </row>
    <row r="5860" spans="1:16" x14ac:dyDescent="0.3">
      <c r="A5860" t="s">
        <v>619</v>
      </c>
      <c r="B5860" t="str">
        <f>VLOOKUP(A5860,Sheet3!L:L,1,FALSE)</f>
        <v>SES CN EQUITY</v>
      </c>
      <c r="C5860" t="str">
        <f>VLOOKUP(A5860,'ALL - prices'!B:C,2,FALSE)</f>
        <v>Secure Waste Infrastructure Co</v>
      </c>
      <c r="D5860" t="str">
        <f>VLOOKUP(A5860,'ALL - prices'!B:I,8,FALSE)</f>
        <v>Energy</v>
      </c>
      <c r="E5860">
        <v>2019</v>
      </c>
      <c r="F5860" t="s">
        <v>681</v>
      </c>
      <c r="G5860" t="str">
        <f t="shared" si="430"/>
        <v>2019-Q3</v>
      </c>
      <c r="H5860" s="4">
        <f>INDEX('ALL - prices'!$J$3:$DY$219,MATCH('COMBINED DATA'!A5860,'ALL - prices'!$B$3:$B$219,0),MATCH('COMBINED DATA'!G5860,'ALL - prices'!$J$1:$DY$1,0))</f>
        <v>4.5742000000000003</v>
      </c>
      <c r="I5860" s="14">
        <f t="shared" si="429"/>
        <v>1.5483566005607368</v>
      </c>
      <c r="J5860" s="6">
        <f>INDEX('market cap'!$B$3:$DQ$219,MATCH(A5860,'market cap'!$A$3:$A$219,0),MATCH(G5860,'market cap'!$B$1:$DQ$1,0))</f>
        <v>884.8075</v>
      </c>
      <c r="K5860">
        <f t="shared" si="431"/>
        <v>6.7853701072240078</v>
      </c>
      <c r="L5860">
        <f>INDEX('PB2'!$D$2:$AQ$224,MATCH(A5860,'PB2'!$B$2:$B$224,0),MATCH(G5860,'PB2'!$D$1:$AQ$1,0))</f>
        <v>1.11356401443481</v>
      </c>
      <c r="M5860" s="16">
        <f t="shared" si="432"/>
        <v>0.89801752484570951</v>
      </c>
      <c r="N5860" s="6">
        <f>INDEX('ROA2'!$D$2:$AQ$224,MATCH(A5860,'ROA2'!$B$2:$B$224,0),MATCH(G5860,'ROA2'!$D$1:$AQ$1,0))</f>
        <v>1.2935160398483301</v>
      </c>
      <c r="O5860" s="6">
        <v>1605.9879679999999</v>
      </c>
      <c r="P5860" s="28">
        <v>-2.5882838686115309E-2</v>
      </c>
    </row>
    <row r="5861" spans="1:16" x14ac:dyDescent="0.3">
      <c r="A5861" t="s">
        <v>619</v>
      </c>
      <c r="B5861" t="str">
        <f>VLOOKUP(A5861,Sheet3!L:L,1,FALSE)</f>
        <v>SES CN EQUITY</v>
      </c>
      <c r="C5861" t="str">
        <f>VLOOKUP(A5861,'ALL - prices'!B:C,2,FALSE)</f>
        <v>Secure Waste Infrastructure Co</v>
      </c>
      <c r="D5861" t="str">
        <f>VLOOKUP(A5861,'ALL - prices'!B:I,8,FALSE)</f>
        <v>Energy</v>
      </c>
      <c r="E5861">
        <v>2019</v>
      </c>
      <c r="F5861" t="s">
        <v>682</v>
      </c>
      <c r="G5861" t="str">
        <f t="shared" si="430"/>
        <v>2019-Q4</v>
      </c>
      <c r="H5861" s="4">
        <f>INDEX('ALL - prices'!$J$3:$DY$219,MATCH('COMBINED DATA'!A5861,'ALL - prices'!$B$3:$B$219,0),MATCH('COMBINED DATA'!G5861,'ALL - prices'!$J$1:$DY$1,0))</f>
        <v>4.1959999999999997</v>
      </c>
      <c r="I5861" s="14">
        <f t="shared" si="429"/>
        <v>0.56512733078484212</v>
      </c>
      <c r="J5861" s="6">
        <f>INDEX('market cap'!$B$3:$DQ$219,MATCH(A5861,'market cap'!$A$3:$A$219,0),MATCH(G5861,'market cap'!$B$1:$DQ$1,0))</f>
        <v>799.37829999999997</v>
      </c>
      <c r="K5861">
        <f t="shared" si="431"/>
        <v>6.683834300549762</v>
      </c>
      <c r="L5861">
        <f>INDEX('PB2'!$D$2:$AQ$224,MATCH(A5861,'PB2'!$B$2:$B$224,0),MATCH(G5861,'PB2'!$D$1:$AQ$1,0))</f>
        <v>1.0153889656066899</v>
      </c>
      <c r="M5861" s="16">
        <f t="shared" si="432"/>
        <v>0.98484426547072523</v>
      </c>
      <c r="N5861" s="6">
        <f>INDEX('ROA2'!$D$2:$AQ$224,MATCH(A5861,'ROA2'!$B$2:$B$224,0),MATCH(G5861,'ROA2'!$D$1:$AQ$1,0))</f>
        <v>0.79863202571868896</v>
      </c>
      <c r="O5861" s="6">
        <v>1635.1060480000001</v>
      </c>
      <c r="P5861" s="28">
        <v>1.8130945299834396E-2</v>
      </c>
    </row>
    <row r="5862" spans="1:16" x14ac:dyDescent="0.3">
      <c r="A5862" t="s">
        <v>619</v>
      </c>
      <c r="B5862" t="str">
        <f>VLOOKUP(A5862,Sheet3!L:L,1,FALSE)</f>
        <v>SES CN EQUITY</v>
      </c>
      <c r="C5862" t="str">
        <f>VLOOKUP(A5862,'ALL - prices'!B:C,2,FALSE)</f>
        <v>Secure Waste Infrastructure Co</v>
      </c>
      <c r="D5862" t="str">
        <f>VLOOKUP(A5862,'ALL - prices'!B:I,8,FALSE)</f>
        <v>Energy</v>
      </c>
      <c r="E5862">
        <v>2020</v>
      </c>
      <c r="F5862" t="s">
        <v>679</v>
      </c>
      <c r="G5862" t="str">
        <f t="shared" si="430"/>
        <v>2020-Q1</v>
      </c>
      <c r="H5862" s="4">
        <f>INDEX('ALL - prices'!$J$3:$DY$219,MATCH('COMBINED DATA'!A5862,'ALL - prices'!$B$3:$B$219,0),MATCH('COMBINED DATA'!G5862,'ALL - prices'!$J$1:$DY$1,0))</f>
        <v>0.80059999999999998</v>
      </c>
      <c r="I5862" s="14">
        <f t="shared" si="429"/>
        <v>0.88577695085538621</v>
      </c>
      <c r="J5862" s="6">
        <f>INDEX('market cap'!$B$3:$DQ$219,MATCH(A5862,'market cap'!$A$3:$A$219,0),MATCH(G5862,'market cap'!$B$1:$DQ$1,0))</f>
        <v>145.50790000000001</v>
      </c>
      <c r="K5862">
        <f t="shared" si="431"/>
        <v>4.9802303806702444</v>
      </c>
      <c r="L5862">
        <f>INDEX('PB2'!$D$2:$AQ$224,MATCH(A5862,'PB2'!$B$2:$B$224,0),MATCH(G5862,'PB2'!$D$1:$AQ$1,0))</f>
        <v>0.19256299734115601</v>
      </c>
      <c r="M5862" s="16">
        <f t="shared" si="432"/>
        <v>5.1931057046663058</v>
      </c>
      <c r="N5862" s="6">
        <f>INDEX('ROA2'!$D$2:$AQ$224,MATCH(A5862,'ROA2'!$B$2:$B$224,0),MATCH(G5862,'ROA2'!$D$1:$AQ$1,0))</f>
        <v>9.9036000669003005E-2</v>
      </c>
      <c r="O5862" s="6">
        <v>1647.650944</v>
      </c>
      <c r="P5862" s="28">
        <v>7.6722216368438753E-3</v>
      </c>
    </row>
    <row r="5863" spans="1:16" x14ac:dyDescent="0.3">
      <c r="A5863" t="s">
        <v>619</v>
      </c>
      <c r="B5863" t="str">
        <f>VLOOKUP(A5863,Sheet3!L:L,1,FALSE)</f>
        <v>SES CN EQUITY</v>
      </c>
      <c r="C5863" t="str">
        <f>VLOOKUP(A5863,'ALL - prices'!B:C,2,FALSE)</f>
        <v>Secure Waste Infrastructure Co</v>
      </c>
      <c r="D5863" t="str">
        <f>VLOOKUP(A5863,'ALL - prices'!B:I,8,FALSE)</f>
        <v>Energy</v>
      </c>
      <c r="E5863">
        <v>2020</v>
      </c>
      <c r="F5863" t="s">
        <v>680</v>
      </c>
      <c r="G5863" t="str">
        <f t="shared" si="430"/>
        <v>2020-Q2</v>
      </c>
      <c r="H5863" s="4">
        <f>INDEX('ALL - prices'!$J$3:$DY$219,MATCH('COMBINED DATA'!A5863,'ALL - prices'!$B$3:$B$219,0),MATCH('COMBINED DATA'!G5863,'ALL - prices'!$J$1:$DY$1,0))</f>
        <v>1.4434</v>
      </c>
      <c r="I5863" s="14">
        <f t="shared" si="429"/>
        <v>1.1077314310487598</v>
      </c>
      <c r="J5863" s="6">
        <f>INDEX('market cap'!$B$3:$DQ$219,MATCH(A5863,'market cap'!$A$3:$A$219,0),MATCH(G5863,'market cap'!$B$1:$DQ$1,0))</f>
        <v>264.60180000000003</v>
      </c>
      <c r="K5863">
        <f t="shared" si="431"/>
        <v>5.5782260543788054</v>
      </c>
      <c r="L5863">
        <f>INDEX('PB2'!$D$2:$AQ$224,MATCH(A5863,'PB2'!$B$2:$B$224,0),MATCH(G5863,'PB2'!$D$1:$AQ$1,0))</f>
        <v>0.36017900705337502</v>
      </c>
      <c r="M5863" s="16">
        <f t="shared" si="432"/>
        <v>2.7763972369766949</v>
      </c>
      <c r="N5863" s="6">
        <f>INDEX('ROA2'!$D$2:$AQ$224,MATCH(A5863,'ROA2'!$B$2:$B$224,0),MATCH(G5863,'ROA2'!$D$1:$AQ$1,0))</f>
        <v>-1.34101498126984</v>
      </c>
      <c r="O5863" s="6">
        <v>1574.4199679999999</v>
      </c>
      <c r="P5863" s="28">
        <v>-4.444568569979835E-2</v>
      </c>
    </row>
    <row r="5864" spans="1:16" x14ac:dyDescent="0.3">
      <c r="A5864" t="s">
        <v>619</v>
      </c>
      <c r="B5864" t="str">
        <f>VLOOKUP(A5864,Sheet3!L:L,1,FALSE)</f>
        <v>SES CN EQUITY</v>
      </c>
      <c r="C5864" t="str">
        <f>VLOOKUP(A5864,'ALL - prices'!B:C,2,FALSE)</f>
        <v>Secure Waste Infrastructure Co</v>
      </c>
      <c r="D5864" t="str">
        <f>VLOOKUP(A5864,'ALL - prices'!B:I,8,FALSE)</f>
        <v>Energy</v>
      </c>
      <c r="E5864">
        <v>2020</v>
      </c>
      <c r="F5864" t="s">
        <v>681</v>
      </c>
      <c r="G5864" t="str">
        <f t="shared" si="430"/>
        <v>2020-Q3</v>
      </c>
      <c r="H5864" s="4">
        <f>INDEX('ALL - prices'!$J$3:$DY$219,MATCH('COMBINED DATA'!A5864,'ALL - prices'!$B$3:$B$219,0),MATCH('COMBINED DATA'!G5864,'ALL - prices'!$J$1:$DY$1,0))</f>
        <v>1.1902999999999999</v>
      </c>
      <c r="I5864" s="14">
        <f t="shared" si="429"/>
        <v>0.86763352670736871</v>
      </c>
      <c r="J5864" s="6">
        <f>INDEX('market cap'!$B$3:$DQ$219,MATCH(A5864,'market cap'!$A$3:$A$219,0),MATCH(G5864,'market cap'!$B$1:$DQ$1,0))</f>
        <v>217.2987</v>
      </c>
      <c r="K5864">
        <f t="shared" si="431"/>
        <v>5.3812729047318335</v>
      </c>
      <c r="L5864">
        <f>INDEX('PB2'!$D$2:$AQ$224,MATCH(A5864,'PB2'!$B$2:$B$224,0),MATCH(G5864,'PB2'!$D$1:$AQ$1,0))</f>
        <v>0.29844000935554499</v>
      </c>
      <c r="M5864" s="16">
        <f t="shared" si="432"/>
        <v>3.3507571661032052</v>
      </c>
      <c r="N5864" s="6">
        <f>INDEX('ROA2'!$D$2:$AQ$224,MATCH(A5864,'ROA2'!$B$2:$B$224,0),MATCH(G5864,'ROA2'!$D$1:$AQ$1,0))</f>
        <v>-2.6337308883667001</v>
      </c>
      <c r="O5864" s="6">
        <v>1493.9490559999999</v>
      </c>
      <c r="P5864" s="28">
        <v>-5.1111465578160147E-2</v>
      </c>
    </row>
    <row r="5865" spans="1:16" x14ac:dyDescent="0.3">
      <c r="A5865" t="s">
        <v>619</v>
      </c>
      <c r="B5865" t="str">
        <f>VLOOKUP(A5865,Sheet3!L:L,1,FALSE)</f>
        <v>SES CN EQUITY</v>
      </c>
      <c r="C5865" t="str">
        <f>VLOOKUP(A5865,'ALL - prices'!B:C,2,FALSE)</f>
        <v>Secure Waste Infrastructure Co</v>
      </c>
      <c r="D5865" t="str">
        <f>VLOOKUP(A5865,'ALL - prices'!B:I,8,FALSE)</f>
        <v>Energy</v>
      </c>
      <c r="E5865">
        <v>2020</v>
      </c>
      <c r="F5865" t="s">
        <v>682</v>
      </c>
      <c r="G5865" t="str">
        <f t="shared" si="430"/>
        <v>2020-Q4</v>
      </c>
      <c r="H5865" s="4">
        <f>INDEX('ALL - prices'!$J$3:$DY$219,MATCH('COMBINED DATA'!A5865,'ALL - prices'!$B$3:$B$219,0),MATCH('COMBINED DATA'!G5865,'ALL - prices'!$J$1:$DY$1,0))</f>
        <v>2.1436999999999999</v>
      </c>
      <c r="I5865" s="14">
        <f t="shared" si="429"/>
        <v>0.6232202018548505</v>
      </c>
      <c r="J5865" s="6">
        <f>INDEX('market cap'!$B$3:$DQ$219,MATCH(A5865,'market cap'!$A$3:$A$219,0),MATCH(G5865,'market cap'!$B$1:$DQ$1,0))</f>
        <v>390.22930000000002</v>
      </c>
      <c r="K5865">
        <f t="shared" si="431"/>
        <v>5.966734515067512</v>
      </c>
      <c r="L5865">
        <f>INDEX('PB2'!$D$2:$AQ$224,MATCH(A5865,'PB2'!$B$2:$B$224,0),MATCH(G5865,'PB2'!$D$1:$AQ$1,0))</f>
        <v>0.56827199459075906</v>
      </c>
      <c r="M5865" s="16">
        <f t="shared" si="432"/>
        <v>1.7597207138812987</v>
      </c>
      <c r="N5865" s="6">
        <f>INDEX('ROA2'!$D$2:$AQ$224,MATCH(A5865,'ROA2'!$B$2:$B$224,0),MATCH(G5865,'ROA2'!$D$1:$AQ$1,0))</f>
        <v>-2.9097580909728999</v>
      </c>
      <c r="O5865" s="6">
        <v>1470.5130240000001</v>
      </c>
      <c r="P5865" s="28">
        <v>-1.5687303329304316E-2</v>
      </c>
    </row>
    <row r="5866" spans="1:16" x14ac:dyDescent="0.3">
      <c r="A5866" t="s">
        <v>619</v>
      </c>
      <c r="B5866" t="str">
        <f>VLOOKUP(A5866,Sheet3!L:L,1,FALSE)</f>
        <v>SES CN EQUITY</v>
      </c>
      <c r="C5866" t="str">
        <f>VLOOKUP(A5866,'ALL - prices'!B:C,2,FALSE)</f>
        <v>Secure Waste Infrastructure Co</v>
      </c>
      <c r="D5866" t="str">
        <f>VLOOKUP(A5866,'ALL - prices'!B:I,8,FALSE)</f>
        <v>Energy</v>
      </c>
      <c r="E5866">
        <v>2021</v>
      </c>
      <c r="F5866" t="s">
        <v>679</v>
      </c>
      <c r="G5866" t="str">
        <f t="shared" si="430"/>
        <v>2021-Q1</v>
      </c>
      <c r="H5866" s="4">
        <f>INDEX('ALL - prices'!$J$3:$DY$219,MATCH('COMBINED DATA'!A5866,'ALL - prices'!$B$3:$B$219,0),MATCH('COMBINED DATA'!G5866,'ALL - prices'!$J$1:$DY$1,0))</f>
        <v>3.1698</v>
      </c>
      <c r="I5866" s="14">
        <f t="shared" si="429"/>
        <v>0.46570343209672249</v>
      </c>
      <c r="J5866" s="6">
        <f>INDEX('market cap'!$B$3:$DQ$219,MATCH(A5866,'market cap'!$A$3:$A$219,0),MATCH(G5866,'market cap'!$B$1:$DQ$1,0))</f>
        <v>579.25160000000005</v>
      </c>
      <c r="K5866">
        <f t="shared" si="431"/>
        <v>6.3617369255011615</v>
      </c>
      <c r="L5866">
        <f>INDEX('PB2'!$D$2:$AQ$224,MATCH(A5866,'PB2'!$B$2:$B$224,0),MATCH(G5866,'PB2'!$D$1:$AQ$1,0))</f>
        <v>0.85307502746581998</v>
      </c>
      <c r="M5866" s="16">
        <f t="shared" si="432"/>
        <v>1.1722298365369357</v>
      </c>
      <c r="N5866" s="6">
        <f>INDEX('ROA2'!$D$2:$AQ$224,MATCH(A5866,'ROA2'!$B$2:$B$224,0),MATCH(G5866,'ROA2'!$D$1:$AQ$1,0))</f>
        <v>-5.6223421096801802</v>
      </c>
      <c r="O5866" s="6">
        <v>1376</v>
      </c>
      <c r="P5866" s="28">
        <v>-6.4272143433936751E-2</v>
      </c>
    </row>
    <row r="5867" spans="1:16" x14ac:dyDescent="0.3">
      <c r="A5867" t="s">
        <v>619</v>
      </c>
      <c r="B5867" t="str">
        <f>VLOOKUP(A5867,Sheet3!L:L,1,FALSE)</f>
        <v>SES CN EQUITY</v>
      </c>
      <c r="C5867" t="str">
        <f>VLOOKUP(A5867,'ALL - prices'!B:C,2,FALSE)</f>
        <v>Secure Waste Infrastructure Co</v>
      </c>
      <c r="D5867" t="str">
        <f>VLOOKUP(A5867,'ALL - prices'!B:I,8,FALSE)</f>
        <v>Energy</v>
      </c>
      <c r="E5867">
        <v>2021</v>
      </c>
      <c r="F5867" t="s">
        <v>680</v>
      </c>
      <c r="G5867" t="str">
        <f t="shared" si="430"/>
        <v>2021-Q2</v>
      </c>
      <c r="H5867" s="4">
        <f>INDEX('ALL - prices'!$J$3:$DY$219,MATCH('COMBINED DATA'!A5867,'ALL - prices'!$B$3:$B$219,0),MATCH('COMBINED DATA'!G5867,'ALL - prices'!$J$1:$DY$1,0))</f>
        <v>3.6827999999999999</v>
      </c>
      <c r="I5867" s="14">
        <f t="shared" si="429"/>
        <v>0.45513352619496927</v>
      </c>
      <c r="J5867" s="6">
        <f>INDEX('market cap'!$B$3:$DQ$219,MATCH(A5867,'market cap'!$A$3:$A$219,0),MATCH(G5867,'market cap'!$B$1:$DQ$1,0))</f>
        <v>674.21929999999998</v>
      </c>
      <c r="K5867">
        <f t="shared" si="431"/>
        <v>6.5135554289105499</v>
      </c>
      <c r="L5867">
        <f>INDEX('PB2'!$D$2:$AQ$224,MATCH(A5867,'PB2'!$B$2:$B$224,0),MATCH(G5867,'PB2'!$D$1:$AQ$1,0))</f>
        <v>1.01349997520447</v>
      </c>
      <c r="M5867" s="16">
        <f t="shared" si="432"/>
        <v>0.98667984653700025</v>
      </c>
      <c r="N5867" s="6">
        <f>INDEX('ROA2'!$D$2:$AQ$224,MATCH(A5867,'ROA2'!$B$2:$B$224,0),MATCH(G5867,'ROA2'!$D$1:$AQ$1,0))</f>
        <v>-4.2170639038085902</v>
      </c>
      <c r="O5867" s="6">
        <v>1415.7169919999999</v>
      </c>
      <c r="P5867" s="28">
        <v>2.8864093023255735E-2</v>
      </c>
    </row>
    <row r="5868" spans="1:16" x14ac:dyDescent="0.3">
      <c r="A5868" t="s">
        <v>619</v>
      </c>
      <c r="B5868" t="str">
        <f>VLOOKUP(A5868,Sheet3!L:L,1,FALSE)</f>
        <v>SES CN EQUITY</v>
      </c>
      <c r="C5868" t="str">
        <f>VLOOKUP(A5868,'ALL - prices'!B:C,2,FALSE)</f>
        <v>Secure Waste Infrastructure Co</v>
      </c>
      <c r="D5868" t="str">
        <f>VLOOKUP(A5868,'ALL - prices'!B:I,8,FALSE)</f>
        <v>Energy</v>
      </c>
      <c r="E5868">
        <v>2021</v>
      </c>
      <c r="F5868" t="s">
        <v>681</v>
      </c>
      <c r="G5868" t="str">
        <f t="shared" si="430"/>
        <v>2021-Q3</v>
      </c>
      <c r="H5868" s="4">
        <f>INDEX('ALL - prices'!$J$3:$DY$219,MATCH('COMBINED DATA'!A5868,'ALL - prices'!$B$3:$B$219,0),MATCH('COMBINED DATA'!G5868,'ALL - prices'!$J$1:$DY$1,0))</f>
        <v>4.1707000000000001</v>
      </c>
      <c r="I5868" s="14">
        <f t="shared" si="429"/>
        <v>0.31601843168819577</v>
      </c>
      <c r="J5868" s="6">
        <f>INDEX('market cap'!$B$3:$DQ$219,MATCH(A5868,'market cap'!$A$3:$A$219,0),MATCH(G5868,'market cap'!$B$1:$DQ$1,0))</f>
        <v>1466.3245999999999</v>
      </c>
      <c r="K5868">
        <f t="shared" si="431"/>
        <v>7.2905142767638056</v>
      </c>
      <c r="L5868">
        <f>INDEX('PB2'!$D$2:$AQ$224,MATCH(A5868,'PB2'!$B$2:$B$224,0),MATCH(G5868,'PB2'!$D$1:$AQ$1,0))</f>
        <v>1.1511820554733301</v>
      </c>
      <c r="M5868" s="16">
        <f t="shared" si="432"/>
        <v>0.86867233140533207</v>
      </c>
      <c r="N5868" s="6">
        <f>INDEX('ROA2'!$D$2:$AQ$224,MATCH(A5868,'ROA2'!$B$2:$B$224,0),MATCH(G5868,'ROA2'!$D$1:$AQ$1,0))</f>
        <v>-3.61992311477661</v>
      </c>
      <c r="O5868" s="6">
        <v>1553.574016</v>
      </c>
      <c r="P5868" s="28">
        <v>9.7376117387167838E-2</v>
      </c>
    </row>
    <row r="5869" spans="1:16" x14ac:dyDescent="0.3">
      <c r="A5869" t="s">
        <v>619</v>
      </c>
      <c r="B5869" t="str">
        <f>VLOOKUP(A5869,Sheet3!L:L,1,FALSE)</f>
        <v>SES CN EQUITY</v>
      </c>
      <c r="C5869" t="str">
        <f>VLOOKUP(A5869,'ALL - prices'!B:C,2,FALSE)</f>
        <v>Secure Waste Infrastructure Co</v>
      </c>
      <c r="D5869" t="str">
        <f>VLOOKUP(A5869,'ALL - prices'!B:I,8,FALSE)</f>
        <v>Energy</v>
      </c>
      <c r="E5869">
        <v>2021</v>
      </c>
      <c r="F5869" t="s">
        <v>682</v>
      </c>
      <c r="G5869" t="str">
        <f t="shared" si="430"/>
        <v>2021-Q4</v>
      </c>
      <c r="H5869" s="4">
        <f>INDEX('ALL - prices'!$J$3:$DY$219,MATCH('COMBINED DATA'!A5869,'ALL - prices'!$B$3:$B$219,0),MATCH('COMBINED DATA'!G5869,'ALL - prices'!$J$1:$DY$1,0))</f>
        <v>4.6154999999999999</v>
      </c>
      <c r="I5869" s="14">
        <f t="shared" si="429"/>
        <v>0.67858891520075593</v>
      </c>
      <c r="J5869" s="6">
        <f>INDEX('market cap'!$B$3:$DQ$219,MATCH(A5869,'market cap'!$A$3:$A$219,0),MATCH(G5869,'market cap'!$B$1:$DQ$1,0))</f>
        <v>1620.9006999999999</v>
      </c>
      <c r="K5869">
        <f t="shared" si="431"/>
        <v>7.3907372613768807</v>
      </c>
      <c r="L5869">
        <f>INDEX('PB2'!$D$2:$AQ$224,MATCH(A5869,'PB2'!$B$2:$B$224,0),MATCH(G5869,'PB2'!$D$1:$AQ$1,0))</f>
        <v>1.46556496620178</v>
      </c>
      <c r="M5869" s="16">
        <f t="shared" si="432"/>
        <v>0.68233072095851344</v>
      </c>
      <c r="N5869" s="6">
        <f>INDEX('ROA2'!$D$2:$AQ$224,MATCH(A5869,'ROA2'!$B$2:$B$224,0),MATCH(G5869,'ROA2'!$D$1:$AQ$1,0))</f>
        <v>-3.1295149326324498</v>
      </c>
      <c r="O5869" s="6">
        <v>3140.9999360000002</v>
      </c>
      <c r="P5869" s="28">
        <v>1.0217896950202339</v>
      </c>
    </row>
    <row r="5870" spans="1:16" x14ac:dyDescent="0.3">
      <c r="A5870" t="s">
        <v>619</v>
      </c>
      <c r="B5870" t="str">
        <f>VLOOKUP(A5870,Sheet3!L:L,1,FALSE)</f>
        <v>SES CN EQUITY</v>
      </c>
      <c r="C5870" t="str">
        <f>VLOOKUP(A5870,'ALL - prices'!B:C,2,FALSE)</f>
        <v>Secure Waste Infrastructure Co</v>
      </c>
      <c r="D5870" t="str">
        <f>VLOOKUP(A5870,'ALL - prices'!B:I,8,FALSE)</f>
        <v>Energy</v>
      </c>
      <c r="E5870">
        <v>2022</v>
      </c>
      <c r="F5870" t="s">
        <v>679</v>
      </c>
      <c r="G5870" t="str">
        <f t="shared" si="430"/>
        <v>2022-Q1</v>
      </c>
      <c r="H5870" s="4">
        <f>INDEX('ALL - prices'!$J$3:$DY$219,MATCH('COMBINED DATA'!A5870,'ALL - prices'!$B$3:$B$219,0),MATCH('COMBINED DATA'!G5870,'ALL - prices'!$J$1:$DY$1,0))</f>
        <v>4.6921999999999997</v>
      </c>
      <c r="I5870" s="14">
        <f t="shared" si="429"/>
        <v>0.53444327653487556</v>
      </c>
      <c r="J5870" s="6">
        <f>INDEX('market cap'!$B$3:$DQ$219,MATCH(A5870,'market cap'!$A$3:$A$219,0),MATCH(G5870,'market cap'!$B$1:$DQ$1,0))</f>
        <v>1648.7592</v>
      </c>
      <c r="K5870">
        <f t="shared" si="431"/>
        <v>7.4077782840007931</v>
      </c>
      <c r="L5870">
        <f>INDEX('PB2'!$D$2:$AQ$224,MATCH(A5870,'PB2'!$B$2:$B$224,0),MATCH(G5870,'PB2'!$D$1:$AQ$1,0))</f>
        <v>1.44483494758606</v>
      </c>
      <c r="M5870" s="16">
        <f t="shared" si="432"/>
        <v>0.69212057866591448</v>
      </c>
      <c r="N5870" s="6">
        <f>INDEX('ROA2'!$D$2:$AQ$224,MATCH(A5870,'ROA2'!$B$2:$B$224,0),MATCH(G5870,'ROA2'!$D$1:$AQ$1,0))</f>
        <v>-9.2971954345703107</v>
      </c>
      <c r="O5870" s="6">
        <v>2936.9999360000002</v>
      </c>
      <c r="P5870" s="28">
        <v>-6.4947470282278916E-2</v>
      </c>
    </row>
    <row r="5871" spans="1:16" x14ac:dyDescent="0.3">
      <c r="A5871" t="s">
        <v>619</v>
      </c>
      <c r="B5871" t="str">
        <f>VLOOKUP(A5871,Sheet3!L:L,1,FALSE)</f>
        <v>SES CN EQUITY</v>
      </c>
      <c r="C5871" t="str">
        <f>VLOOKUP(A5871,'ALL - prices'!B:C,2,FALSE)</f>
        <v>Secure Waste Infrastructure Co</v>
      </c>
      <c r="D5871" t="str">
        <f>VLOOKUP(A5871,'ALL - prices'!B:I,8,FALSE)</f>
        <v>Energy</v>
      </c>
      <c r="E5871">
        <v>2022</v>
      </c>
      <c r="F5871" t="s">
        <v>680</v>
      </c>
      <c r="G5871" t="str">
        <f t="shared" si="430"/>
        <v>2022-Q2</v>
      </c>
      <c r="H5871" s="4">
        <f>INDEX('ALL - prices'!$J$3:$DY$219,MATCH('COMBINED DATA'!A5871,'ALL - prices'!$B$3:$B$219,0),MATCH('COMBINED DATA'!G5871,'ALL - prices'!$J$1:$DY$1,0))</f>
        <v>5.2784000000000004</v>
      </c>
      <c r="I5871" s="14">
        <f t="shared" si="429"/>
        <v>0.49737525320425835</v>
      </c>
      <c r="J5871" s="6">
        <f>INDEX('market cap'!$B$3:$DQ$219,MATCH(A5871,'market cap'!$A$3:$A$219,0),MATCH(G5871,'market cap'!$B$1:$DQ$1,0))</f>
        <v>1858.8051</v>
      </c>
      <c r="K5871">
        <f t="shared" si="431"/>
        <v>7.5276891409126758</v>
      </c>
      <c r="L5871">
        <f>INDEX('PB2'!$D$2:$AQ$224,MATCH(A5871,'PB2'!$B$2:$B$224,0),MATCH(G5871,'PB2'!$D$1:$AQ$1,0))</f>
        <v>1.54676496982575</v>
      </c>
      <c r="M5871" s="16">
        <f t="shared" si="432"/>
        <v>0.64651063316533119</v>
      </c>
      <c r="N5871" s="6">
        <f>INDEX('ROA2'!$D$2:$AQ$224,MATCH(A5871,'ROA2'!$B$2:$B$224,0),MATCH(G5871,'ROA2'!$D$1:$AQ$1,0))</f>
        <v>-7.4101448059081996</v>
      </c>
      <c r="O5871" s="6">
        <v>2969.9998719999999</v>
      </c>
      <c r="P5871" s="28">
        <v>1.1235933510078124E-2</v>
      </c>
    </row>
    <row r="5872" spans="1:16" x14ac:dyDescent="0.3">
      <c r="A5872" t="s">
        <v>619</v>
      </c>
      <c r="B5872" t="str">
        <f>VLOOKUP(A5872,Sheet3!L:L,1,FALSE)</f>
        <v>SES CN EQUITY</v>
      </c>
      <c r="C5872" t="str">
        <f>VLOOKUP(A5872,'ALL - prices'!B:C,2,FALSE)</f>
        <v>Secure Waste Infrastructure Co</v>
      </c>
      <c r="D5872" t="str">
        <f>VLOOKUP(A5872,'ALL - prices'!B:I,8,FALSE)</f>
        <v>Energy</v>
      </c>
      <c r="E5872">
        <v>2022</v>
      </c>
      <c r="F5872" t="s">
        <v>681</v>
      </c>
      <c r="G5872" t="str">
        <f t="shared" si="430"/>
        <v>2022-Q3</v>
      </c>
      <c r="H5872" s="4">
        <f>INDEX('ALL - prices'!$J$3:$DY$219,MATCH('COMBINED DATA'!A5872,'ALL - prices'!$B$3:$B$219,0),MATCH('COMBINED DATA'!G5872,'ALL - prices'!$J$1:$DY$1,0))</f>
        <v>5.0830000000000002</v>
      </c>
      <c r="I5872" s="14">
        <f t="shared" si="429"/>
        <v>0.56435063863996238</v>
      </c>
      <c r="J5872" s="6">
        <f>INDEX('market cap'!$B$3:$DQ$219,MATCH(A5872,'market cap'!$A$3:$A$219,0),MATCH(G5872,'market cap'!$B$1:$DQ$1,0))</f>
        <v>1787.9418000000001</v>
      </c>
      <c r="K5872">
        <f t="shared" si="431"/>
        <v>7.4888204048681155</v>
      </c>
      <c r="L5872">
        <f>INDEX('PB2'!$D$2:$AQ$224,MATCH(A5872,'PB2'!$B$2:$B$224,0),MATCH(G5872,'PB2'!$D$1:$AQ$1,0))</f>
        <v>1.41158902645111</v>
      </c>
      <c r="M5872" s="16">
        <f t="shared" si="432"/>
        <v>0.70842148901802526</v>
      </c>
      <c r="N5872" s="6">
        <f>INDEX('ROA2'!$D$2:$AQ$224,MATCH(A5872,'ROA2'!$B$2:$B$224,0),MATCH(G5872,'ROA2'!$D$1:$AQ$1,0))</f>
        <v>-4.2587771415710396</v>
      </c>
      <c r="O5872" s="6">
        <v>2931.0000639999998</v>
      </c>
      <c r="P5872" s="28">
        <v>-1.3131249050774381E-2</v>
      </c>
    </row>
    <row r="5873" spans="1:16" x14ac:dyDescent="0.3">
      <c r="A5873" t="s">
        <v>619</v>
      </c>
      <c r="B5873" t="str">
        <f>VLOOKUP(A5873,Sheet3!L:L,1,FALSE)</f>
        <v>SES CN EQUITY</v>
      </c>
      <c r="C5873" t="str">
        <f>VLOOKUP(A5873,'ALL - prices'!B:C,2,FALSE)</f>
        <v>Secure Waste Infrastructure Co</v>
      </c>
      <c r="D5873" t="str">
        <f>VLOOKUP(A5873,'ALL - prices'!B:I,8,FALSE)</f>
        <v>Energy</v>
      </c>
      <c r="E5873">
        <v>2022</v>
      </c>
      <c r="F5873" t="s">
        <v>682</v>
      </c>
      <c r="G5873" t="str">
        <f t="shared" si="430"/>
        <v>2022-Q4</v>
      </c>
      <c r="H5873" s="4">
        <f>INDEX('ALL - prices'!$J$3:$DY$219,MATCH('COMBINED DATA'!A5873,'ALL - prices'!$B$3:$B$219,0),MATCH('COMBINED DATA'!G5873,'ALL - prices'!$J$1:$DY$1,0))</f>
        <v>6.2845000000000004</v>
      </c>
      <c r="I5873" s="14">
        <f t="shared" si="429"/>
        <v>1.4760736281884295</v>
      </c>
      <c r="J5873" s="6">
        <f>INDEX('market cap'!$B$3:$DQ$219,MATCH(A5873,'market cap'!$A$3:$A$219,0),MATCH(G5873,'market cap'!$B$1:$DQ$1,0))</f>
        <v>2179.2932000000001</v>
      </c>
      <c r="K5873">
        <f t="shared" si="431"/>
        <v>7.6867558830289218</v>
      </c>
      <c r="L5873">
        <f>INDEX('PB2'!$D$2:$AQ$224,MATCH(A5873,'PB2'!$B$2:$B$224,0),MATCH(G5873,'PB2'!$D$1:$AQ$1,0))</f>
        <v>1.7179709672927901</v>
      </c>
      <c r="M5873" s="16">
        <f t="shared" si="432"/>
        <v>0.58208201363019429</v>
      </c>
      <c r="N5873" s="6">
        <f>INDEX('ROA2'!$D$2:$AQ$224,MATCH(A5873,'ROA2'!$B$2:$B$224,0),MATCH(G5873,'ROA2'!$D$1:$AQ$1,0))</f>
        <v>-0.44417399168014499</v>
      </c>
      <c r="O5873" s="6">
        <v>2935.0000639999998</v>
      </c>
      <c r="P5873" s="28">
        <v>1.3647219081056971E-3</v>
      </c>
    </row>
    <row r="5874" spans="1:16" x14ac:dyDescent="0.3">
      <c r="A5874" t="s">
        <v>619</v>
      </c>
      <c r="B5874" t="str">
        <f>VLOOKUP(A5874,Sheet3!L:L,1,FALSE)</f>
        <v>SES CN EQUITY</v>
      </c>
      <c r="C5874" t="str">
        <f>VLOOKUP(A5874,'ALL - prices'!B:C,2,FALSE)</f>
        <v>Secure Waste Infrastructure Co</v>
      </c>
      <c r="D5874" t="str">
        <f>VLOOKUP(A5874,'ALL - prices'!B:I,8,FALSE)</f>
        <v>Energy</v>
      </c>
      <c r="E5874">
        <v>2023</v>
      </c>
      <c r="F5874" t="s">
        <v>679</v>
      </c>
      <c r="G5874" t="str">
        <f t="shared" si="430"/>
        <v>2023-Q1</v>
      </c>
      <c r="H5874" s="4">
        <f>INDEX('ALL - prices'!$J$3:$DY$219,MATCH('COMBINED DATA'!A5874,'ALL - prices'!$B$3:$B$219,0),MATCH('COMBINED DATA'!G5874,'ALL - prices'!$J$1:$DY$1,0))</f>
        <v>5.7332000000000001</v>
      </c>
      <c r="I5874" s="14">
        <f t="shared" si="429"/>
        <v>2.1143186593636627</v>
      </c>
      <c r="J5874" s="6">
        <f>INDEX('market cap'!$B$3:$DQ$219,MATCH(A5874,'market cap'!$A$3:$A$219,0),MATCH(G5874,'market cap'!$B$1:$DQ$1,0))</f>
        <v>1926.3177000000001</v>
      </c>
      <c r="K5874">
        <f t="shared" si="431"/>
        <v>7.563365532025804</v>
      </c>
      <c r="L5874">
        <f>INDEX('PB2'!$D$2:$AQ$224,MATCH(A5874,'PB2'!$B$2:$B$224,0),MATCH(G5874,'PB2'!$D$1:$AQ$1,0))</f>
        <v>1.55715095996857</v>
      </c>
      <c r="M5874" s="16">
        <f t="shared" si="432"/>
        <v>0.64219849308649191</v>
      </c>
      <c r="N5874" s="6">
        <f>INDEX('ROA2'!$D$2:$AQ$224,MATCH(A5874,'ROA2'!$B$2:$B$224,0),MATCH(G5874,'ROA2'!$D$1:$AQ$1,0))</f>
        <v>6.3700881004333496</v>
      </c>
      <c r="O5874" s="6">
        <v>2840</v>
      </c>
      <c r="P5874" s="28">
        <v>-3.2367993842742158E-2</v>
      </c>
    </row>
    <row r="5875" spans="1:16" x14ac:dyDescent="0.3">
      <c r="A5875" t="s">
        <v>619</v>
      </c>
      <c r="B5875" t="str">
        <f>VLOOKUP(A5875,Sheet3!L:L,1,FALSE)</f>
        <v>SES CN EQUITY</v>
      </c>
      <c r="C5875" t="str">
        <f>VLOOKUP(A5875,'ALL - prices'!B:C,2,FALSE)</f>
        <v>Secure Waste Infrastructure Co</v>
      </c>
      <c r="D5875" t="str">
        <f>VLOOKUP(A5875,'ALL - prices'!B:I,8,FALSE)</f>
        <v>Energy</v>
      </c>
      <c r="E5875">
        <v>2023</v>
      </c>
      <c r="F5875" t="s">
        <v>680</v>
      </c>
      <c r="G5875" t="str">
        <f t="shared" si="430"/>
        <v>2023-Q2</v>
      </c>
      <c r="H5875" s="4">
        <f>INDEX('ALL - prices'!$J$3:$DY$219,MATCH('COMBINED DATA'!A5875,'ALL - prices'!$B$3:$B$219,0),MATCH('COMBINED DATA'!G5875,'ALL - prices'!$J$1:$DY$1,0))</f>
        <v>5.8582000000000001</v>
      </c>
      <c r="I5875" s="14">
        <f t="shared" si="429"/>
        <v>2.0501270958569</v>
      </c>
      <c r="J5875" s="6">
        <f>INDEX('market cap'!$B$3:$DQ$219,MATCH(A5875,'market cap'!$A$3:$A$219,0),MATCH(G5875,'market cap'!$B$1:$DQ$1,0))</f>
        <v>1868.3076000000001</v>
      </c>
      <c r="K5875">
        <f t="shared" si="431"/>
        <v>7.5327882733267035</v>
      </c>
      <c r="L5875">
        <f>INDEX('PB2'!$D$2:$AQ$224,MATCH(A5875,'PB2'!$B$2:$B$224,0),MATCH(G5875,'PB2'!$D$1:$AQ$1,0))</f>
        <v>1.5789760351180999</v>
      </c>
      <c r="M5875" s="16">
        <f t="shared" si="432"/>
        <v>0.6333218350113875</v>
      </c>
      <c r="N5875" s="6">
        <f>INDEX('ROA2'!$D$2:$AQ$224,MATCH(A5875,'ROA2'!$B$2:$B$224,0),MATCH(G5875,'ROA2'!$D$1:$AQ$1,0))</f>
        <v>6.9310340881347701</v>
      </c>
      <c r="O5875" s="6">
        <v>2830.0001280000001</v>
      </c>
      <c r="P5875" s="28">
        <v>-3.5210816901407988E-3</v>
      </c>
    </row>
    <row r="5876" spans="1:16" x14ac:dyDescent="0.3">
      <c r="A5876" t="s">
        <v>619</v>
      </c>
      <c r="B5876" t="str">
        <f>VLOOKUP(A5876,Sheet3!L:L,1,FALSE)</f>
        <v>SES CN EQUITY</v>
      </c>
      <c r="C5876" t="str">
        <f>VLOOKUP(A5876,'ALL - prices'!B:C,2,FALSE)</f>
        <v>Secure Waste Infrastructure Co</v>
      </c>
      <c r="D5876" t="str">
        <f>VLOOKUP(A5876,'ALL - prices'!B:I,8,FALSE)</f>
        <v>Energy</v>
      </c>
      <c r="E5876">
        <v>2023</v>
      </c>
      <c r="F5876" t="s">
        <v>681</v>
      </c>
      <c r="G5876" t="str">
        <f t="shared" si="430"/>
        <v>2023-Q3</v>
      </c>
      <c r="H5876" s="4">
        <f>INDEX('ALL - prices'!$J$3:$DY$219,MATCH('COMBINED DATA'!A5876,'ALL - prices'!$B$3:$B$219,0),MATCH('COMBINED DATA'!G5876,'ALL - prices'!$J$1:$DY$1,0))</f>
        <v>6.9839000000000002</v>
      </c>
      <c r="I5876" s="14">
        <f t="shared" si="429"/>
        <v>1.3190800001010816</v>
      </c>
      <c r="J5876" s="6">
        <f>INDEX('market cap'!$B$3:$DQ$219,MATCH(A5876,'market cap'!$A$3:$A$219,0),MATCH(G5876,'market cap'!$B$1:$DQ$1,0))</f>
        <v>2169.0826000000002</v>
      </c>
      <c r="K5876">
        <f t="shared" si="431"/>
        <v>7.6820595921672385</v>
      </c>
      <c r="L5876">
        <f>INDEX('PB2'!$D$2:$AQ$224,MATCH(A5876,'PB2'!$B$2:$B$224,0),MATCH(G5876,'PB2'!$D$1:$AQ$1,0))</f>
        <v>1.84315204620361</v>
      </c>
      <c r="M5876" s="16">
        <f t="shared" si="432"/>
        <v>0.54254883749809302</v>
      </c>
      <c r="N5876" s="6">
        <f>INDEX('ROA2'!$D$2:$AQ$224,MATCH(A5876,'ROA2'!$B$2:$B$224,0),MATCH(G5876,'ROA2'!$D$1:$AQ$1,0))</f>
        <v>6.3209362030029297</v>
      </c>
      <c r="O5876" s="6">
        <v>2796</v>
      </c>
      <c r="P5876" s="28">
        <v>-1.2014178961902905E-2</v>
      </c>
    </row>
    <row r="5877" spans="1:16" x14ac:dyDescent="0.3">
      <c r="A5877" t="s">
        <v>619</v>
      </c>
      <c r="B5877" t="str">
        <f>VLOOKUP(A5877,Sheet3!L:L,1,FALSE)</f>
        <v>SES CN EQUITY</v>
      </c>
      <c r="C5877" t="str">
        <f>VLOOKUP(A5877,'ALL - prices'!B:C,2,FALSE)</f>
        <v>Secure Waste Infrastructure Co</v>
      </c>
      <c r="D5877" t="str">
        <f>VLOOKUP(A5877,'ALL - prices'!B:I,8,FALSE)</f>
        <v>Energy</v>
      </c>
      <c r="E5877">
        <v>2023</v>
      </c>
      <c r="F5877" t="s">
        <v>682</v>
      </c>
      <c r="G5877" t="str">
        <f t="shared" si="430"/>
        <v>2023-Q4</v>
      </c>
      <c r="H5877" s="4">
        <f>INDEX('ALL - prices'!$J$3:$DY$219,MATCH('COMBINED DATA'!A5877,'ALL - prices'!$B$3:$B$219,0),MATCH('COMBINED DATA'!G5877,'ALL - prices'!$J$1:$DY$1,0))</f>
        <v>8.9212000000000007</v>
      </c>
      <c r="I5877" s="14">
        <f t="shared" si="429"/>
        <v>2.3169785445345243</v>
      </c>
      <c r="J5877" s="6">
        <f>INDEX('market cap'!$B$3:$DQ$219,MATCH(A5877,'market cap'!$A$3:$A$219,0),MATCH(G5877,'market cap'!$B$1:$DQ$1,0))</f>
        <v>2726.0079999999998</v>
      </c>
      <c r="K5877">
        <f t="shared" si="431"/>
        <v>7.9105935469550328</v>
      </c>
      <c r="L5877">
        <f>INDEX('PB2'!$D$2:$AQ$224,MATCH(A5877,'PB2'!$B$2:$B$224,0),MATCH(G5877,'PB2'!$D$1:$AQ$1,0))</f>
        <v>2.2869539260864298</v>
      </c>
      <c r="M5877" s="16">
        <f t="shared" si="432"/>
        <v>0.43726285369957535</v>
      </c>
      <c r="N5877" s="6">
        <f>INDEX('ROA2'!$D$2:$AQ$224,MATCH(A5877,'ROA2'!$B$2:$B$224,0),MATCH(G5877,'ROA2'!$D$1:$AQ$1,0))</f>
        <v>5.7881140708923304</v>
      </c>
      <c r="O5877" s="6">
        <v>2870.0001280000001</v>
      </c>
      <c r="P5877" s="28">
        <v>2.6466426323319074E-2</v>
      </c>
    </row>
    <row r="5878" spans="1:16" x14ac:dyDescent="0.3">
      <c r="A5878" t="s">
        <v>619</v>
      </c>
      <c r="B5878" t="str">
        <f>VLOOKUP(A5878,Sheet3!L:L,1,FALSE)</f>
        <v>SES CN EQUITY</v>
      </c>
      <c r="C5878" t="str">
        <f>VLOOKUP(A5878,'ALL - prices'!B:C,2,FALSE)</f>
        <v>Secure Waste Infrastructure Co</v>
      </c>
      <c r="D5878" t="str">
        <f>VLOOKUP(A5878,'ALL - prices'!B:I,8,FALSE)</f>
        <v>Energy</v>
      </c>
      <c r="E5878" s="18">
        <v>2024</v>
      </c>
      <c r="F5878" t="s">
        <v>679</v>
      </c>
      <c r="G5878" t="str">
        <f t="shared" si="430"/>
        <v>2024-Q1</v>
      </c>
      <c r="H5878" s="4">
        <f>INDEX('ALL - prices'!$J$3:$DY$219,MATCH('COMBINED DATA'!A5878,'ALL - prices'!$B$3:$B$219,0),MATCH('COMBINED DATA'!G5878,'ALL - prices'!$J$1:$DY$1,0))</f>
        <v>10.6427</v>
      </c>
      <c r="I5878" s="14" t="s">
        <v>769</v>
      </c>
      <c r="J5878" s="6">
        <f>INDEX('market cap'!$B$3:$DQ$219,MATCH(A5878,'market cap'!$A$3:$A$219,0),MATCH(G5878,'market cap'!$B$1:$DQ$1,0))</f>
        <v>3111.5158999999999</v>
      </c>
      <c r="K5878">
        <f t="shared" si="431"/>
        <v>8.0428653140717419</v>
      </c>
      <c r="L5878">
        <f>INDEX('PB2'!$D$2:$AQ$224,MATCH(A5878,'PB2'!$B$2:$B$224,0),MATCH(G5878,'PB2'!$D$1:$AQ$1,0))</f>
        <v>2.1196489334106401</v>
      </c>
      <c r="M5878" s="16">
        <f t="shared" si="432"/>
        <v>0.4717762381485226</v>
      </c>
      <c r="N5878" s="6">
        <f>INDEX('ROA2'!$D$2:$AQ$224,MATCH(A5878,'ROA2'!$B$2:$B$224,0),MATCH(G5878,'ROA2'!$D$1:$AQ$1,0))</f>
        <v>6.8613648414611799</v>
      </c>
      <c r="O5878" s="6">
        <v>2844</v>
      </c>
      <c r="P5878" s="28">
        <v>-9.0592776447430638E-3</v>
      </c>
    </row>
    <row r="5879" spans="1:16" x14ac:dyDescent="0.3">
      <c r="A5879" t="s">
        <v>619</v>
      </c>
      <c r="B5879" t="str">
        <f>VLOOKUP(A5879,Sheet3!L:L,1,FALSE)</f>
        <v>SES CN EQUITY</v>
      </c>
      <c r="C5879" t="str">
        <f>VLOOKUP(A5879,'ALL - prices'!B:C,2,FALSE)</f>
        <v>Secure Waste Infrastructure Co</v>
      </c>
      <c r="D5879" t="str">
        <f>VLOOKUP(A5879,'ALL - prices'!B:I,8,FALSE)</f>
        <v>Energy</v>
      </c>
      <c r="E5879" s="18">
        <v>2024</v>
      </c>
      <c r="F5879" t="s">
        <v>680</v>
      </c>
      <c r="G5879" t="str">
        <f t="shared" si="430"/>
        <v>2024-Q2</v>
      </c>
      <c r="H5879" s="4">
        <f>INDEX('ALL - prices'!$J$3:$DY$219,MATCH('COMBINED DATA'!A5879,'ALL - prices'!$B$3:$B$219,0),MATCH('COMBINED DATA'!G5879,'ALL - prices'!$J$1:$DY$1,0))</f>
        <v>11.655900000000001</v>
      </c>
      <c r="I5879" s="14" t="s">
        <v>769</v>
      </c>
      <c r="J5879" s="6">
        <f>INDEX('market cap'!$B$3:$DQ$219,MATCH(A5879,'market cap'!$A$3:$A$219,0),MATCH(G5879,'market cap'!$B$1:$DQ$1,0))</f>
        <v>3186.2424999999998</v>
      </c>
      <c r="K5879">
        <f t="shared" si="431"/>
        <v>8.066597601823295</v>
      </c>
      <c r="L5879">
        <f>INDEX('PB2'!$D$2:$AQ$224,MATCH(A5879,'PB2'!$B$2:$B$224,0),MATCH(G5879,'PB2'!$D$1:$AQ$1,0))</f>
        <v>2.8190500736236599</v>
      </c>
      <c r="M5879" s="16">
        <f t="shared" si="432"/>
        <v>0.35472942086288706</v>
      </c>
      <c r="N5879" s="6">
        <f>INDEX('ROA2'!$D$2:$AQ$224,MATCH(A5879,'ROA2'!$B$2:$B$224,0),MATCH(G5879,'ROA2'!$D$1:$AQ$1,0))</f>
        <v>20.529680252075199</v>
      </c>
      <c r="O5879" s="6">
        <v>2644.9999360000002</v>
      </c>
      <c r="P5879" s="28">
        <v>-6.9971893108298114E-2</v>
      </c>
    </row>
    <row r="5880" spans="1:16" x14ac:dyDescent="0.3">
      <c r="A5880" t="s">
        <v>619</v>
      </c>
      <c r="B5880" t="str">
        <f>VLOOKUP(A5880,Sheet3!L:L,1,FALSE)</f>
        <v>SES CN EQUITY</v>
      </c>
      <c r="C5880" t="str">
        <f>VLOOKUP(A5880,'ALL - prices'!B:C,2,FALSE)</f>
        <v>Secure Waste Infrastructure Co</v>
      </c>
      <c r="D5880" t="str">
        <f>VLOOKUP(A5880,'ALL - prices'!B:I,8,FALSE)</f>
        <v>Energy</v>
      </c>
      <c r="E5880" s="18">
        <v>2024</v>
      </c>
      <c r="F5880" t="s">
        <v>681</v>
      </c>
      <c r="G5880" t="str">
        <f t="shared" si="430"/>
        <v>2024-Q3</v>
      </c>
      <c r="H5880" s="4">
        <f>INDEX('ALL - prices'!$J$3:$DY$219,MATCH('COMBINED DATA'!A5880,'ALL - prices'!$B$3:$B$219,0),MATCH('COMBINED DATA'!G5880,'ALL - prices'!$J$1:$DY$1,0))</f>
        <v>11.7714</v>
      </c>
      <c r="I5880" s="14" t="s">
        <v>769</v>
      </c>
      <c r="J5880" s="6">
        <f>INDEX('market cap'!$B$3:$DQ$219,MATCH(A5880,'market cap'!$A$3:$A$219,0),MATCH(G5880,'market cap'!$B$1:$DQ$1,0))</f>
        <v>2921.0268000000001</v>
      </c>
      <c r="K5880">
        <f t="shared" si="431"/>
        <v>7.9796904772857404</v>
      </c>
      <c r="L5880">
        <f>INDEX('PB2'!$D$2:$AQ$224,MATCH(A5880,'PB2'!$B$2:$B$224,0),MATCH(G5880,'PB2'!$D$1:$AQ$1,0))</f>
        <v>2.7508840560913099</v>
      </c>
      <c r="M5880" s="16">
        <f t="shared" si="432"/>
        <v>0.36351950122568416</v>
      </c>
      <c r="N5880" s="6">
        <f>INDEX('ROA2'!$D$2:$AQ$224,MATCH(A5880,'ROA2'!$B$2:$B$224,0),MATCH(G5880,'ROA2'!$D$1:$AQ$1,0))</f>
        <v>21.926389694213899</v>
      </c>
      <c r="O5880" s="6">
        <v>2312</v>
      </c>
      <c r="P5880" s="28">
        <v>-0.12589789945461841</v>
      </c>
    </row>
    <row r="5881" spans="1:16" x14ac:dyDescent="0.3">
      <c r="A5881" t="s">
        <v>619</v>
      </c>
      <c r="B5881" t="str">
        <f>VLOOKUP(A5881,Sheet3!L:L,1,FALSE)</f>
        <v>SES CN EQUITY</v>
      </c>
      <c r="C5881" t="str">
        <f>VLOOKUP(A5881,'ALL - prices'!B:C,2,FALSE)</f>
        <v>Secure Waste Infrastructure Co</v>
      </c>
      <c r="D5881" t="str">
        <f>VLOOKUP(A5881,'ALL - prices'!B:I,8,FALSE)</f>
        <v>Energy</v>
      </c>
      <c r="E5881" s="18">
        <v>2024</v>
      </c>
      <c r="F5881" t="s">
        <v>682</v>
      </c>
      <c r="G5881" t="str">
        <f t="shared" si="430"/>
        <v>2024-Q4</v>
      </c>
      <c r="H5881" s="4">
        <f>INDEX('ALL - prices'!$J$3:$DY$219,MATCH('COMBINED DATA'!A5881,'ALL - prices'!$B$3:$B$219,0),MATCH('COMBINED DATA'!G5881,'ALL - prices'!$J$1:$DY$1,0))</f>
        <v>15.878299999999999</v>
      </c>
      <c r="I5881" s="14" t="s">
        <v>769</v>
      </c>
      <c r="J5881" s="6">
        <f>INDEX('market cap'!$B$3:$DQ$219,MATCH(A5881,'market cap'!$A$3:$A$219,0),MATCH(G5881,'market cap'!$B$1:$DQ$1,0))</f>
        <v>3847.2203</v>
      </c>
      <c r="K5881">
        <f t="shared" si="431"/>
        <v>8.255106166514306</v>
      </c>
      <c r="L5881">
        <f>INDEX('PB2'!$D$2:$AQ$224,MATCH(A5881,'PB2'!$B$2:$B$224,0),MATCH(G5881,'PB2'!$D$1:$AQ$1,0))</f>
        <v>3.65734820982986</v>
      </c>
      <c r="M5881" s="16">
        <f t="shared" si="432"/>
        <v>0.27342214703874751</v>
      </c>
      <c r="N5881" s="6">
        <f>INDEX('ROA2'!$D$2:$AQ$224,MATCH(A5881,'ROA2'!$B$2:$B$224,0),MATCH(G5881,'ROA2'!$D$1:$AQ$1,0))</f>
        <v>24.0110759735107</v>
      </c>
      <c r="O5881" s="6">
        <v>2185.9998719999999</v>
      </c>
      <c r="P5881" s="28">
        <v>-5.4498325259515625E-2</v>
      </c>
    </row>
    <row r="5882" spans="1:16" x14ac:dyDescent="0.3">
      <c r="A5882" t="s">
        <v>621</v>
      </c>
      <c r="B5882" t="str">
        <f>VLOOKUP(A5882,Sheet3!L:L,1,FALSE)</f>
        <v>SIA CN EQUITY</v>
      </c>
      <c r="C5882" t="str">
        <f>VLOOKUP(A5882,'ALL - prices'!B:C,2,FALSE)</f>
        <v>Sienna Senior Living Inc</v>
      </c>
      <c r="D5882" t="str">
        <f>VLOOKUP(A5882,'ALL - prices'!B:I,8,FALSE)</f>
        <v>Health Care</v>
      </c>
      <c r="E5882">
        <v>2015</v>
      </c>
      <c r="F5882" t="s">
        <v>679</v>
      </c>
      <c r="G5882" t="str">
        <f t="shared" si="430"/>
        <v>2015-Q1</v>
      </c>
      <c r="H5882" s="4">
        <f>INDEX('ALL - prices'!$J$3:$DY$219,MATCH('COMBINED DATA'!A5882,'ALL - prices'!$B$3:$B$219,0),MATCH('COMBINED DATA'!G5882,'ALL - prices'!$J$1:$DY$1,0))</f>
        <v>7.6323999999999996</v>
      </c>
      <c r="I5882" s="14">
        <f t="shared" ref="I5882:I5917" si="433">STDEV(H5883:H5886)</f>
        <v>0.43283049029999454</v>
      </c>
      <c r="J5882" s="6">
        <f>INDEX('market cap'!$B$3:$DQ$219,MATCH(A5882,'market cap'!$A$3:$A$219,0),MATCH(G5882,'market cap'!$B$1:$DQ$1,0))</f>
        <v>537.83720000000005</v>
      </c>
      <c r="K5882">
        <f t="shared" si="431"/>
        <v>6.287555912138008</v>
      </c>
      <c r="L5882">
        <f>INDEX('PB2'!$D$2:$AQ$224,MATCH(A5882,'PB2'!$B$2:$B$224,0),MATCH(G5882,'PB2'!$D$1:$AQ$1,0))</f>
        <v>2.80423188209534</v>
      </c>
      <c r="M5882" s="16">
        <f t="shared" si="432"/>
        <v>0.35660389084970878</v>
      </c>
      <c r="N5882" s="6">
        <f>INDEX('ROA2'!$D$2:$AQ$224,MATCH(A5882,'ROA2'!$B$2:$B$224,0),MATCH(G5882,'ROA2'!$D$1:$AQ$1,0))</f>
        <v>-1.64685595035553</v>
      </c>
      <c r="O5882" s="6">
        <v>946.76300800000001</v>
      </c>
      <c r="P5882" s="28">
        <v>-6.9551267485237584E-3</v>
      </c>
    </row>
    <row r="5883" spans="1:16" x14ac:dyDescent="0.3">
      <c r="A5883" t="s">
        <v>621</v>
      </c>
      <c r="B5883" t="str">
        <f>VLOOKUP(A5883,Sheet3!L:L,1,FALSE)</f>
        <v>SIA CN EQUITY</v>
      </c>
      <c r="C5883" t="str">
        <f>VLOOKUP(A5883,'ALL - prices'!B:C,2,FALSE)</f>
        <v>Sienna Senior Living Inc</v>
      </c>
      <c r="D5883" t="str">
        <f>VLOOKUP(A5883,'ALL - prices'!B:I,8,FALSE)</f>
        <v>Health Care</v>
      </c>
      <c r="E5883">
        <v>2015</v>
      </c>
      <c r="F5883" t="s">
        <v>680</v>
      </c>
      <c r="G5883" t="str">
        <f t="shared" si="430"/>
        <v>2015-Q2</v>
      </c>
      <c r="H5883" s="4">
        <f>INDEX('ALL - prices'!$J$3:$DY$219,MATCH('COMBINED DATA'!A5883,'ALL - prices'!$B$3:$B$219,0),MATCH('COMBINED DATA'!G5883,'ALL - prices'!$J$1:$DY$1,0))</f>
        <v>8.0671999999999997</v>
      </c>
      <c r="I5883" s="14">
        <f t="shared" si="433"/>
        <v>0.32841184509697557</v>
      </c>
      <c r="J5883" s="6">
        <f>INDEX('market cap'!$B$3:$DQ$219,MATCH(A5883,'market cap'!$A$3:$A$219,0),MATCH(G5883,'market cap'!$B$1:$DQ$1,0))</f>
        <v>562.02499999999998</v>
      </c>
      <c r="K5883">
        <f t="shared" si="431"/>
        <v>6.3315463328900732</v>
      </c>
      <c r="L5883">
        <f>INDEX('PB2'!$D$2:$AQ$224,MATCH(A5883,'PB2'!$B$2:$B$224,0),MATCH(G5883,'PB2'!$D$1:$AQ$1,0))</f>
        <v>3.02181792259216</v>
      </c>
      <c r="M5883" s="16">
        <f t="shared" si="432"/>
        <v>0.33092662285296964</v>
      </c>
      <c r="N5883" s="6">
        <f>INDEX('ROA2'!$D$2:$AQ$224,MATCH(A5883,'ROA2'!$B$2:$B$224,0),MATCH(G5883,'ROA2'!$D$1:$AQ$1,0))</f>
        <v>0.27053600549697898</v>
      </c>
      <c r="O5883" s="6">
        <v>932.79801599999996</v>
      </c>
      <c r="P5883" s="28">
        <v>-1.4750250994174935E-2</v>
      </c>
    </row>
    <row r="5884" spans="1:16" x14ac:dyDescent="0.3">
      <c r="A5884" t="s">
        <v>621</v>
      </c>
      <c r="B5884" t="str">
        <f>VLOOKUP(A5884,Sheet3!L:L,1,FALSE)</f>
        <v>SIA CN EQUITY</v>
      </c>
      <c r="C5884" t="str">
        <f>VLOOKUP(A5884,'ALL - prices'!B:C,2,FALSE)</f>
        <v>Sienna Senior Living Inc</v>
      </c>
      <c r="D5884" t="str">
        <f>VLOOKUP(A5884,'ALL - prices'!B:I,8,FALSE)</f>
        <v>Health Care</v>
      </c>
      <c r="E5884">
        <v>2015</v>
      </c>
      <c r="F5884" t="s">
        <v>681</v>
      </c>
      <c r="G5884" t="str">
        <f t="shared" si="430"/>
        <v>2015-Q3</v>
      </c>
      <c r="H5884" s="4">
        <f>INDEX('ALL - prices'!$J$3:$DY$219,MATCH('COMBINED DATA'!A5884,'ALL - prices'!$B$3:$B$219,0),MATCH('COMBINED DATA'!G5884,'ALL - prices'!$J$1:$DY$1,0))</f>
        <v>8.9135000000000009</v>
      </c>
      <c r="I5884" s="14">
        <f t="shared" si="433"/>
        <v>0.38531080960699765</v>
      </c>
      <c r="J5884" s="6">
        <f>INDEX('market cap'!$B$3:$DQ$219,MATCH(A5884,'market cap'!$A$3:$A$219,0),MATCH(G5884,'market cap'!$B$1:$DQ$1,0))</f>
        <v>613.08879999999999</v>
      </c>
      <c r="K5884">
        <f t="shared" si="431"/>
        <v>6.4185097867825043</v>
      </c>
      <c r="L5884">
        <f>INDEX('PB2'!$D$2:$AQ$224,MATCH(A5884,'PB2'!$B$2:$B$224,0),MATCH(G5884,'PB2'!$D$1:$AQ$1,0))</f>
        <v>3.3691680431365998</v>
      </c>
      <c r="M5884" s="16">
        <f t="shared" si="432"/>
        <v>0.29680917876361795</v>
      </c>
      <c r="N5884" s="6">
        <f>INDEX('ROA2'!$D$2:$AQ$224,MATCH(A5884,'ROA2'!$B$2:$B$224,0),MATCH(G5884,'ROA2'!$D$1:$AQ$1,0))</f>
        <v>0.36977899074554399</v>
      </c>
      <c r="O5884" s="6">
        <v>924.91897600000004</v>
      </c>
      <c r="P5884" s="28">
        <v>-8.4466731970406755E-3</v>
      </c>
    </row>
    <row r="5885" spans="1:16" x14ac:dyDescent="0.3">
      <c r="A5885" t="s">
        <v>621</v>
      </c>
      <c r="B5885" t="str">
        <f>VLOOKUP(A5885,Sheet3!L:L,1,FALSE)</f>
        <v>SIA CN EQUITY</v>
      </c>
      <c r="C5885" t="str">
        <f>VLOOKUP(A5885,'ALL - prices'!B:C,2,FALSE)</f>
        <v>Sienna Senior Living Inc</v>
      </c>
      <c r="D5885" t="str">
        <f>VLOOKUP(A5885,'ALL - prices'!B:I,8,FALSE)</f>
        <v>Health Care</v>
      </c>
      <c r="E5885">
        <v>2015</v>
      </c>
      <c r="F5885" t="s">
        <v>682</v>
      </c>
      <c r="G5885" t="str">
        <f t="shared" si="430"/>
        <v>2015-Q4</v>
      </c>
      <c r="H5885" s="4">
        <f>INDEX('ALL - prices'!$J$3:$DY$219,MATCH('COMBINED DATA'!A5885,'ALL - prices'!$B$3:$B$219,0),MATCH('COMBINED DATA'!G5885,'ALL - prices'!$J$1:$DY$1,0))</f>
        <v>8.6644000000000005</v>
      </c>
      <c r="I5885" s="14">
        <f t="shared" si="433"/>
        <v>0.20378855872366031</v>
      </c>
      <c r="J5885" s="6">
        <f>INDEX('market cap'!$B$3:$DQ$219,MATCH(A5885,'market cap'!$A$3:$A$219,0),MATCH(G5885,'market cap'!$B$1:$DQ$1,0))</f>
        <v>588.37390000000005</v>
      </c>
      <c r="K5885">
        <f t="shared" si="431"/>
        <v>6.377362630163578</v>
      </c>
      <c r="L5885">
        <f>INDEX('PB2'!$D$2:$AQ$224,MATCH(A5885,'PB2'!$B$2:$B$224,0),MATCH(G5885,'PB2'!$D$1:$AQ$1,0))</f>
        <v>3.3286540508270299</v>
      </c>
      <c r="M5885" s="16">
        <f t="shared" si="432"/>
        <v>0.30042172744011719</v>
      </c>
      <c r="N5885" s="6">
        <f>INDEX('ROA2'!$D$2:$AQ$224,MATCH(A5885,'ROA2'!$B$2:$B$224,0),MATCH(G5885,'ROA2'!$D$1:$AQ$1,0))</f>
        <v>0.55402898788452104</v>
      </c>
      <c r="O5885" s="6">
        <v>912.93299200000001</v>
      </c>
      <c r="P5885" s="28">
        <v>-1.2958955660998386E-2</v>
      </c>
    </row>
    <row r="5886" spans="1:16" x14ac:dyDescent="0.3">
      <c r="A5886" t="s">
        <v>621</v>
      </c>
      <c r="B5886" t="str">
        <f>VLOOKUP(A5886,Sheet3!L:L,1,FALSE)</f>
        <v>SIA CN EQUITY</v>
      </c>
      <c r="C5886" t="str">
        <f>VLOOKUP(A5886,'ALL - prices'!B:C,2,FALSE)</f>
        <v>Sienna Senior Living Inc</v>
      </c>
      <c r="D5886" t="str">
        <f>VLOOKUP(A5886,'ALL - prices'!B:I,8,FALSE)</f>
        <v>Health Care</v>
      </c>
      <c r="E5886">
        <v>2016</v>
      </c>
      <c r="F5886" t="s">
        <v>679</v>
      </c>
      <c r="G5886" t="str">
        <f t="shared" si="430"/>
        <v>2016-Q1</v>
      </c>
      <c r="H5886" s="4">
        <f>INDEX('ALL - prices'!$J$3:$DY$219,MATCH('COMBINED DATA'!A5886,'ALL - prices'!$B$3:$B$219,0),MATCH('COMBINED DATA'!G5886,'ALL - prices'!$J$1:$DY$1,0))</f>
        <v>9.0433000000000003</v>
      </c>
      <c r="I5886" s="14">
        <f t="shared" si="433"/>
        <v>0.2968188785550317</v>
      </c>
      <c r="J5886" s="6">
        <f>INDEX('market cap'!$B$3:$DQ$219,MATCH(A5886,'market cap'!$A$3:$A$219,0),MATCH(G5886,'market cap'!$B$1:$DQ$1,0))</f>
        <v>606.61789999999996</v>
      </c>
      <c r="K5886">
        <f t="shared" si="431"/>
        <v>6.4078991035563302</v>
      </c>
      <c r="L5886">
        <f>INDEX('PB2'!$D$2:$AQ$224,MATCH(A5886,'PB2'!$B$2:$B$224,0),MATCH(G5886,'PB2'!$D$1:$AQ$1,0))</f>
        <v>3.57308793067932</v>
      </c>
      <c r="M5886" s="16">
        <f t="shared" si="432"/>
        <v>0.27986996665091274</v>
      </c>
      <c r="N5886" s="6">
        <f>INDEX('ROA2'!$D$2:$AQ$224,MATCH(A5886,'ROA2'!$B$2:$B$224,0),MATCH(G5886,'ROA2'!$D$1:$AQ$1,0))</f>
        <v>0.76249897480010997</v>
      </c>
      <c r="O5886" s="6">
        <v>951.46899199999996</v>
      </c>
      <c r="P5886" s="28">
        <v>4.2211203163528506E-2</v>
      </c>
    </row>
    <row r="5887" spans="1:16" x14ac:dyDescent="0.3">
      <c r="A5887" t="s">
        <v>621</v>
      </c>
      <c r="B5887" t="str">
        <f>VLOOKUP(A5887,Sheet3!L:L,1,FALSE)</f>
        <v>SIA CN EQUITY</v>
      </c>
      <c r="C5887" t="str">
        <f>VLOOKUP(A5887,'ALL - prices'!B:C,2,FALSE)</f>
        <v>Sienna Senior Living Inc</v>
      </c>
      <c r="D5887" t="str">
        <f>VLOOKUP(A5887,'ALL - prices'!B:I,8,FALSE)</f>
        <v>Health Care</v>
      </c>
      <c r="E5887">
        <v>2016</v>
      </c>
      <c r="F5887" t="s">
        <v>680</v>
      </c>
      <c r="G5887" t="str">
        <f t="shared" si="430"/>
        <v>2016-Q2</v>
      </c>
      <c r="H5887" s="4">
        <f>INDEX('ALL - prices'!$J$3:$DY$219,MATCH('COMBINED DATA'!A5887,'ALL - prices'!$B$3:$B$219,0),MATCH('COMBINED DATA'!G5887,'ALL - prices'!$J$1:$DY$1,0))</f>
        <v>9.4504000000000001</v>
      </c>
      <c r="I5887" s="14">
        <f t="shared" si="433"/>
        <v>0.53422734548754314</v>
      </c>
      <c r="J5887" s="6">
        <f>INDEX('market cap'!$B$3:$DQ$219,MATCH(A5887,'market cap'!$A$3:$A$219,0),MATCH(G5887,'market cap'!$B$1:$DQ$1,0))</f>
        <v>776.01760000000002</v>
      </c>
      <c r="K5887">
        <f t="shared" si="431"/>
        <v>6.6541752003383934</v>
      </c>
      <c r="L5887">
        <f>INDEX('PB2'!$D$2:$AQ$224,MATCH(A5887,'PB2'!$B$2:$B$224,0),MATCH(G5887,'PB2'!$D$1:$AQ$1,0))</f>
        <v>3.6861529350280802</v>
      </c>
      <c r="M5887" s="16">
        <f t="shared" si="432"/>
        <v>0.27128554284804307</v>
      </c>
      <c r="N5887" s="6">
        <f>INDEX('ROA2'!$D$2:$AQ$224,MATCH(A5887,'ROA2'!$B$2:$B$224,0),MATCH(G5887,'ROA2'!$D$1:$AQ$1,0))</f>
        <v>0.757474005222321</v>
      </c>
      <c r="O5887" s="6">
        <v>939.476992</v>
      </c>
      <c r="P5887" s="28">
        <v>-1.260366874888127E-2</v>
      </c>
    </row>
    <row r="5888" spans="1:16" x14ac:dyDescent="0.3">
      <c r="A5888" t="s">
        <v>621</v>
      </c>
      <c r="B5888" t="str">
        <f>VLOOKUP(A5888,Sheet3!L:L,1,FALSE)</f>
        <v>SIA CN EQUITY</v>
      </c>
      <c r="C5888" t="str">
        <f>VLOOKUP(A5888,'ALL - prices'!B:C,2,FALSE)</f>
        <v>Sienna Senior Living Inc</v>
      </c>
      <c r="D5888" t="str">
        <f>VLOOKUP(A5888,'ALL - prices'!B:I,8,FALSE)</f>
        <v>Health Care</v>
      </c>
      <c r="E5888">
        <v>2016</v>
      </c>
      <c r="F5888" t="s">
        <v>681</v>
      </c>
      <c r="G5888" t="str">
        <f t="shared" si="430"/>
        <v>2016-Q3</v>
      </c>
      <c r="H5888" s="4">
        <f>INDEX('ALL - prices'!$J$3:$DY$219,MATCH('COMBINED DATA'!A5888,'ALL - prices'!$B$3:$B$219,0),MATCH('COMBINED DATA'!G5888,'ALL - prices'!$J$1:$DY$1,0))</f>
        <v>9.4791000000000007</v>
      </c>
      <c r="I5888" s="14">
        <f t="shared" si="433"/>
        <v>0.62619505680472043</v>
      </c>
      <c r="J5888" s="6">
        <f>INDEX('market cap'!$B$3:$DQ$219,MATCH(A5888,'market cap'!$A$3:$A$219,0),MATCH(G5888,'market cap'!$B$1:$DQ$1,0))</f>
        <v>780.13239999999996</v>
      </c>
      <c r="K5888">
        <f t="shared" si="431"/>
        <v>6.6594636488685675</v>
      </c>
      <c r="L5888">
        <f>INDEX('PB2'!$D$2:$AQ$224,MATCH(A5888,'PB2'!$B$2:$B$224,0),MATCH(G5888,'PB2'!$D$1:$AQ$1,0))</f>
        <v>2.56055808067322</v>
      </c>
      <c r="M5888" s="16">
        <f t="shared" si="432"/>
        <v>0.390539862207336</v>
      </c>
      <c r="N5888" s="6">
        <f>INDEX('ROA2'!$D$2:$AQ$224,MATCH(A5888,'ROA2'!$B$2:$B$224,0),MATCH(G5888,'ROA2'!$D$1:$AQ$1,0))</f>
        <v>1.29204094409943</v>
      </c>
      <c r="O5888" s="6">
        <v>1066.969024</v>
      </c>
      <c r="P5888" s="28">
        <v>0.13570532656535775</v>
      </c>
    </row>
    <row r="5889" spans="1:16" x14ac:dyDescent="0.3">
      <c r="A5889" t="s">
        <v>621</v>
      </c>
      <c r="B5889" t="str">
        <f>VLOOKUP(A5889,Sheet3!L:L,1,FALSE)</f>
        <v>SIA CN EQUITY</v>
      </c>
      <c r="C5889" t="str">
        <f>VLOOKUP(A5889,'ALL - prices'!B:C,2,FALSE)</f>
        <v>Sienna Senior Living Inc</v>
      </c>
      <c r="D5889" t="str">
        <f>VLOOKUP(A5889,'ALL - prices'!B:I,8,FALSE)</f>
        <v>Health Care</v>
      </c>
      <c r="E5889">
        <v>2016</v>
      </c>
      <c r="F5889" t="s">
        <v>682</v>
      </c>
      <c r="G5889" t="str">
        <f t="shared" si="430"/>
        <v>2016-Q4</v>
      </c>
      <c r="H5889" s="4">
        <f>INDEX('ALL - prices'!$J$3:$DY$219,MATCH('COMBINED DATA'!A5889,'ALL - prices'!$B$3:$B$219,0),MATCH('COMBINED DATA'!G5889,'ALL - prices'!$J$1:$DY$1,0))</f>
        <v>9.2365999999999993</v>
      </c>
      <c r="I5889" s="14">
        <f t="shared" si="433"/>
        <v>0.39176580908326675</v>
      </c>
      <c r="J5889" s="6">
        <f>INDEX('market cap'!$B$3:$DQ$219,MATCH(A5889,'market cap'!$A$3:$A$219,0),MATCH(G5889,'market cap'!$B$1:$DQ$1,0))</f>
        <v>751.06619999999998</v>
      </c>
      <c r="K5889">
        <f t="shared" si="431"/>
        <v>6.6214937970137155</v>
      </c>
      <c r="L5889">
        <f>INDEX('PB2'!$D$2:$AQ$224,MATCH(A5889,'PB2'!$B$2:$B$224,0),MATCH(G5889,'PB2'!$D$1:$AQ$1,0))</f>
        <v>2.5033929347991899</v>
      </c>
      <c r="M5889" s="16">
        <f t="shared" si="432"/>
        <v>0.39945786620198126</v>
      </c>
      <c r="N5889" s="6">
        <f>INDEX('ROA2'!$D$2:$AQ$224,MATCH(A5889,'ROA2'!$B$2:$B$224,0),MATCH(G5889,'ROA2'!$D$1:$AQ$1,0))</f>
        <v>0.85524302721023604</v>
      </c>
      <c r="O5889" s="6">
        <v>1212.5460479999999</v>
      </c>
      <c r="P5889" s="28">
        <v>0.1364397847786066</v>
      </c>
    </row>
    <row r="5890" spans="1:16" x14ac:dyDescent="0.3">
      <c r="A5890" t="s">
        <v>621</v>
      </c>
      <c r="B5890" t="str">
        <f>VLOOKUP(A5890,Sheet3!L:L,1,FALSE)</f>
        <v>SIA CN EQUITY</v>
      </c>
      <c r="C5890" t="str">
        <f>VLOOKUP(A5890,'ALL - prices'!B:C,2,FALSE)</f>
        <v>Sienna Senior Living Inc</v>
      </c>
      <c r="D5890" t="str">
        <f>VLOOKUP(A5890,'ALL - prices'!B:I,8,FALSE)</f>
        <v>Health Care</v>
      </c>
      <c r="E5890">
        <v>2017</v>
      </c>
      <c r="F5890" t="s">
        <v>679</v>
      </c>
      <c r="G5890" t="str">
        <f t="shared" si="430"/>
        <v>2017-Q1</v>
      </c>
      <c r="H5890" s="4">
        <f>INDEX('ALL - prices'!$J$3:$DY$219,MATCH('COMBINED DATA'!A5890,'ALL - prices'!$B$3:$B$219,0),MATCH('COMBINED DATA'!G5890,'ALL - prices'!$J$1:$DY$1,0))</f>
        <v>9.9414999999999996</v>
      </c>
      <c r="I5890" s="14">
        <f t="shared" si="433"/>
        <v>0.17861052600560781</v>
      </c>
      <c r="J5890" s="6">
        <f>INDEX('market cap'!$B$3:$DQ$219,MATCH(A5890,'market cap'!$A$3:$A$219,0),MATCH(G5890,'market cap'!$B$1:$DQ$1,0))</f>
        <v>798.77070000000003</v>
      </c>
      <c r="K5890">
        <f t="shared" si="431"/>
        <v>6.6830739208489014</v>
      </c>
      <c r="L5890">
        <f>INDEX('PB2'!$D$2:$AQ$224,MATCH(A5890,'PB2'!$B$2:$B$224,0),MATCH(G5890,'PB2'!$D$1:$AQ$1,0))</f>
        <v>2.7044529914856001</v>
      </c>
      <c r="M5890" s="16">
        <f t="shared" si="432"/>
        <v>0.36976054054120705</v>
      </c>
      <c r="N5890" s="6">
        <f>INDEX('ROA2'!$D$2:$AQ$224,MATCH(A5890,'ROA2'!$B$2:$B$224,0),MATCH(G5890,'ROA2'!$D$1:$AQ$1,0))</f>
        <v>1.04903900623322</v>
      </c>
      <c r="O5890" s="6">
        <v>1204.2179839999999</v>
      </c>
      <c r="P5890" s="28">
        <v>-6.8682455513640345E-3</v>
      </c>
    </row>
    <row r="5891" spans="1:16" x14ac:dyDescent="0.3">
      <c r="A5891" t="s">
        <v>621</v>
      </c>
      <c r="B5891" t="str">
        <f>VLOOKUP(A5891,Sheet3!L:L,1,FALSE)</f>
        <v>SIA CN EQUITY</v>
      </c>
      <c r="C5891" t="str">
        <f>VLOOKUP(A5891,'ALL - prices'!B:C,2,FALSE)</f>
        <v>Sienna Senior Living Inc</v>
      </c>
      <c r="D5891" t="str">
        <f>VLOOKUP(A5891,'ALL - prices'!B:I,8,FALSE)</f>
        <v>Health Care</v>
      </c>
      <c r="E5891">
        <v>2017</v>
      </c>
      <c r="F5891" t="s">
        <v>680</v>
      </c>
      <c r="G5891" t="str">
        <f t="shared" si="430"/>
        <v>2017-Q2</v>
      </c>
      <c r="H5891" s="4">
        <f>INDEX('ALL - prices'!$J$3:$DY$219,MATCH('COMBINED DATA'!A5891,'ALL - prices'!$B$3:$B$219,0),MATCH('COMBINED DATA'!G5891,'ALL - prices'!$J$1:$DY$1,0))</f>
        <v>10.4466</v>
      </c>
      <c r="I5891" s="14">
        <f t="shared" si="433"/>
        <v>0.31867988117649759</v>
      </c>
      <c r="J5891" s="6">
        <f>INDEX('market cap'!$B$3:$DQ$219,MATCH(A5891,'market cap'!$A$3:$A$219,0),MATCH(G5891,'market cap'!$B$1:$DQ$1,0))</f>
        <v>831.0598</v>
      </c>
      <c r="K5891">
        <f t="shared" si="431"/>
        <v>6.7227017537585221</v>
      </c>
      <c r="L5891">
        <f>INDEX('PB2'!$D$2:$AQ$224,MATCH(A5891,'PB2'!$B$2:$B$224,0),MATCH(G5891,'PB2'!$D$1:$AQ$1,0))</f>
        <v>2.82977199554443</v>
      </c>
      <c r="M5891" s="16">
        <f t="shared" si="432"/>
        <v>0.35338536163851125</v>
      </c>
      <c r="N5891" s="6">
        <f>INDEX('ROA2'!$D$2:$AQ$224,MATCH(A5891,'ROA2'!$B$2:$B$224,0),MATCH(G5891,'ROA2'!$D$1:$AQ$1,0))</f>
        <v>1.45674395561218</v>
      </c>
      <c r="O5891" s="6">
        <v>1213.132032</v>
      </c>
      <c r="P5891" s="28">
        <v>7.4023541571690181E-3</v>
      </c>
    </row>
    <row r="5892" spans="1:16" x14ac:dyDescent="0.3">
      <c r="A5892" t="s">
        <v>621</v>
      </c>
      <c r="B5892" t="str">
        <f>VLOOKUP(A5892,Sheet3!L:L,1,FALSE)</f>
        <v>SIA CN EQUITY</v>
      </c>
      <c r="C5892" t="str">
        <f>VLOOKUP(A5892,'ALL - prices'!B:C,2,FALSE)</f>
        <v>Sienna Senior Living Inc</v>
      </c>
      <c r="D5892" t="str">
        <f>VLOOKUP(A5892,'ALL - prices'!B:I,8,FALSE)</f>
        <v>Health Care</v>
      </c>
      <c r="E5892">
        <v>2017</v>
      </c>
      <c r="F5892" t="s">
        <v>681</v>
      </c>
      <c r="G5892" t="str">
        <f t="shared" si="430"/>
        <v>2017-Q3</v>
      </c>
      <c r="H5892" s="4">
        <f>INDEX('ALL - prices'!$J$3:$DY$219,MATCH('COMBINED DATA'!A5892,'ALL - prices'!$B$3:$B$219,0),MATCH('COMBINED DATA'!G5892,'ALL - prices'!$J$1:$DY$1,0))</f>
        <v>10.6388</v>
      </c>
      <c r="I5892" s="14">
        <f t="shared" si="433"/>
        <v>0.31796574238954312</v>
      </c>
      <c r="J5892" s="6">
        <f>INDEX('market cap'!$B$3:$DQ$219,MATCH(A5892,'market cap'!$A$3:$A$219,0),MATCH(G5892,'market cap'!$B$1:$DQ$1,0))</f>
        <v>837.69629999999995</v>
      </c>
      <c r="K5892">
        <f t="shared" si="431"/>
        <v>6.7306556242943332</v>
      </c>
      <c r="L5892">
        <f>INDEX('PB2'!$D$2:$AQ$224,MATCH(A5892,'PB2'!$B$2:$B$224,0),MATCH(G5892,'PB2'!$D$1:$AQ$1,0))</f>
        <v>2.87873506546021</v>
      </c>
      <c r="M5892" s="16">
        <f t="shared" si="432"/>
        <v>0.3473747938802193</v>
      </c>
      <c r="N5892" s="6">
        <f>INDEX('ROA2'!$D$2:$AQ$224,MATCH(A5892,'ROA2'!$B$2:$B$224,0),MATCH(G5892,'ROA2'!$D$1:$AQ$1,0))</f>
        <v>1.34021103382111</v>
      </c>
      <c r="O5892" s="6">
        <v>1210.4330239999999</v>
      </c>
      <c r="P5892" s="28">
        <v>-2.2248262586475409E-3</v>
      </c>
    </row>
    <row r="5893" spans="1:16" x14ac:dyDescent="0.3">
      <c r="A5893" t="s">
        <v>621</v>
      </c>
      <c r="B5893" t="str">
        <f>VLOOKUP(A5893,Sheet3!L:L,1,FALSE)</f>
        <v>SIA CN EQUITY</v>
      </c>
      <c r="C5893" t="str">
        <f>VLOOKUP(A5893,'ALL - prices'!B:C,2,FALSE)</f>
        <v>Sienna Senior Living Inc</v>
      </c>
      <c r="D5893" t="str">
        <f>VLOOKUP(A5893,'ALL - prices'!B:I,8,FALSE)</f>
        <v>Health Care</v>
      </c>
      <c r="E5893">
        <v>2017</v>
      </c>
      <c r="F5893" t="s">
        <v>682</v>
      </c>
      <c r="G5893" t="str">
        <f t="shared" si="430"/>
        <v>2017-Q4</v>
      </c>
      <c r="H5893" s="4">
        <f>INDEX('ALL - prices'!$J$3:$DY$219,MATCH('COMBINED DATA'!A5893,'ALL - prices'!$B$3:$B$219,0),MATCH('COMBINED DATA'!G5893,'ALL - prices'!$J$1:$DY$1,0))</f>
        <v>10.86</v>
      </c>
      <c r="I5893" s="14">
        <f t="shared" si="433"/>
        <v>0.403866457920602</v>
      </c>
      <c r="J5893" s="6">
        <f>INDEX('market cap'!$B$3:$DQ$219,MATCH(A5893,'market cap'!$A$3:$A$219,0),MATCH(G5893,'market cap'!$B$1:$DQ$1,0))</f>
        <v>966.15779999999995</v>
      </c>
      <c r="K5893">
        <f t="shared" si="431"/>
        <v>6.8733271749089671</v>
      </c>
      <c r="L5893">
        <f>INDEX('PB2'!$D$2:$AQ$224,MATCH(A5893,'PB2'!$B$2:$B$224,0),MATCH(G5893,'PB2'!$D$1:$AQ$1,0))</f>
        <v>2.4398169517517099</v>
      </c>
      <c r="M5893" s="16">
        <f t="shared" si="432"/>
        <v>0.40986681368945826</v>
      </c>
      <c r="N5893" s="6">
        <f>INDEX('ROA2'!$D$2:$AQ$224,MATCH(A5893,'ROA2'!$B$2:$B$224,0),MATCH(G5893,'ROA2'!$D$1:$AQ$1,0))</f>
        <v>1.7898759841918901</v>
      </c>
      <c r="O5893" s="6">
        <v>1221.8129919999999</v>
      </c>
      <c r="P5893" s="28">
        <v>9.4015676822776142E-3</v>
      </c>
    </row>
    <row r="5894" spans="1:16" x14ac:dyDescent="0.3">
      <c r="A5894" t="s">
        <v>621</v>
      </c>
      <c r="B5894" t="str">
        <f>VLOOKUP(A5894,Sheet3!L:L,1,FALSE)</f>
        <v>SIA CN EQUITY</v>
      </c>
      <c r="C5894" t="str">
        <f>VLOOKUP(A5894,'ALL - prices'!B:C,2,FALSE)</f>
        <v>Sienna Senior Living Inc</v>
      </c>
      <c r="D5894" t="str">
        <f>VLOOKUP(A5894,'ALL - prices'!B:I,8,FALSE)</f>
        <v>Health Care</v>
      </c>
      <c r="E5894">
        <v>2018</v>
      </c>
      <c r="F5894" t="s">
        <v>679</v>
      </c>
      <c r="G5894" t="str">
        <f t="shared" si="430"/>
        <v>2018-Q1</v>
      </c>
      <c r="H5894" s="4">
        <f>INDEX('ALL - prices'!$J$3:$DY$219,MATCH('COMBINED DATA'!A5894,'ALL - prices'!$B$3:$B$219,0),MATCH('COMBINED DATA'!G5894,'ALL - prices'!$J$1:$DY$1,0))</f>
        <v>10.7646</v>
      </c>
      <c r="I5894" s="14">
        <f t="shared" si="433"/>
        <v>0.96549897419244712</v>
      </c>
      <c r="J5894" s="6">
        <f>INDEX('market cap'!$B$3:$DQ$219,MATCH(A5894,'market cap'!$A$3:$A$219,0),MATCH(G5894,'market cap'!$B$1:$DQ$1,0))</f>
        <v>1131.8580999999999</v>
      </c>
      <c r="K5894">
        <f t="shared" si="431"/>
        <v>7.031615897548849</v>
      </c>
      <c r="L5894">
        <f>INDEX('PB2'!$D$2:$AQ$224,MATCH(A5894,'PB2'!$B$2:$B$224,0),MATCH(G5894,'PB2'!$D$1:$AQ$1,0))</f>
        <v>2.01208591461182</v>
      </c>
      <c r="M5894" s="16">
        <f t="shared" si="432"/>
        <v>0.4969966703399562</v>
      </c>
      <c r="N5894" s="6">
        <f>INDEX('ROA2'!$D$2:$AQ$224,MATCH(A5894,'ROA2'!$B$2:$B$224,0),MATCH(G5894,'ROA2'!$D$1:$AQ$1,0))</f>
        <v>1.6468930244445801</v>
      </c>
      <c r="O5894" s="6">
        <v>1394.857984</v>
      </c>
      <c r="P5894" s="28">
        <v>0.1416296873032433</v>
      </c>
    </row>
    <row r="5895" spans="1:16" x14ac:dyDescent="0.3">
      <c r="A5895" t="s">
        <v>621</v>
      </c>
      <c r="B5895" t="str">
        <f>VLOOKUP(A5895,Sheet3!L:L,1,FALSE)</f>
        <v>SIA CN EQUITY</v>
      </c>
      <c r="C5895" t="str">
        <f>VLOOKUP(A5895,'ALL - prices'!B:C,2,FALSE)</f>
        <v>Sienna Senior Living Inc</v>
      </c>
      <c r="D5895" t="str">
        <f>VLOOKUP(A5895,'ALL - prices'!B:I,8,FALSE)</f>
        <v>Health Care</v>
      </c>
      <c r="E5895">
        <v>2018</v>
      </c>
      <c r="F5895" t="s">
        <v>680</v>
      </c>
      <c r="G5895" t="str">
        <f t="shared" si="430"/>
        <v>2018-Q2</v>
      </c>
      <c r="H5895" s="4">
        <f>INDEX('ALL - prices'!$J$3:$DY$219,MATCH('COMBINED DATA'!A5895,'ALL - prices'!$B$3:$B$219,0),MATCH('COMBINED DATA'!G5895,'ALL - prices'!$J$1:$DY$1,0))</f>
        <v>10.1434</v>
      </c>
      <c r="I5895" s="14">
        <f t="shared" si="433"/>
        <v>1.2300597583721968</v>
      </c>
      <c r="J5895" s="6">
        <f>INDEX('market cap'!$B$3:$DQ$219,MATCH(A5895,'market cap'!$A$3:$A$219,0),MATCH(G5895,'market cap'!$B$1:$DQ$1,0))</f>
        <v>1087.5623000000001</v>
      </c>
      <c r="K5895">
        <f t="shared" si="431"/>
        <v>6.991694048678303</v>
      </c>
      <c r="L5895">
        <f>INDEX('PB2'!$D$2:$AQ$224,MATCH(A5895,'PB2'!$B$2:$B$224,0),MATCH(G5895,'PB2'!$D$1:$AQ$1,0))</f>
        <v>1.8576129674911499</v>
      </c>
      <c r="M5895" s="16">
        <f t="shared" si="432"/>
        <v>0.5383252687725244</v>
      </c>
      <c r="N5895" s="6">
        <f>INDEX('ROA2'!$D$2:$AQ$224,MATCH(A5895,'ROA2'!$B$2:$B$224,0),MATCH(G5895,'ROA2'!$D$1:$AQ$1,0))</f>
        <v>1.20168697834015</v>
      </c>
      <c r="O5895" s="6">
        <v>1759.1889920000001</v>
      </c>
      <c r="P5895" s="28">
        <v>0.26119577202778527</v>
      </c>
    </row>
    <row r="5896" spans="1:16" x14ac:dyDescent="0.3">
      <c r="A5896" t="s">
        <v>621</v>
      </c>
      <c r="B5896" t="str">
        <f>VLOOKUP(A5896,Sheet3!L:L,1,FALSE)</f>
        <v>SIA CN EQUITY</v>
      </c>
      <c r="C5896" t="str">
        <f>VLOOKUP(A5896,'ALL - prices'!B:C,2,FALSE)</f>
        <v>Sienna Senior Living Inc</v>
      </c>
      <c r="D5896" t="str">
        <f>VLOOKUP(A5896,'ALL - prices'!B:I,8,FALSE)</f>
        <v>Health Care</v>
      </c>
      <c r="E5896">
        <v>2018</v>
      </c>
      <c r="F5896" t="s">
        <v>681</v>
      </c>
      <c r="G5896" t="str">
        <f t="shared" si="430"/>
        <v>2018-Q3</v>
      </c>
      <c r="H5896" s="4">
        <f>INDEX('ALL - prices'!$J$3:$DY$219,MATCH('COMBINED DATA'!A5896,'ALL - prices'!$B$3:$B$219,0),MATCH('COMBINED DATA'!G5896,'ALL - prices'!$J$1:$DY$1,0))</f>
        <v>10.6144</v>
      </c>
      <c r="I5896" s="14">
        <f t="shared" si="433"/>
        <v>1.2392231474462809</v>
      </c>
      <c r="J5896" s="6">
        <f>INDEX('market cap'!$B$3:$DQ$219,MATCH(A5896,'market cap'!$A$3:$A$219,0),MATCH(G5896,'market cap'!$B$1:$DQ$1,0))</f>
        <v>1126.1424</v>
      </c>
      <c r="K5896">
        <f t="shared" si="431"/>
        <v>7.0265532660676868</v>
      </c>
      <c r="L5896">
        <f>INDEX('PB2'!$D$2:$AQ$224,MATCH(A5896,'PB2'!$B$2:$B$224,0),MATCH(G5896,'PB2'!$D$1:$AQ$1,0))</f>
        <v>1.94627904891968</v>
      </c>
      <c r="M5896" s="16">
        <f t="shared" si="432"/>
        <v>0.51380093751462286</v>
      </c>
      <c r="N5896" s="6">
        <f>INDEX('ROA2'!$D$2:$AQ$224,MATCH(A5896,'ROA2'!$B$2:$B$224,0),MATCH(G5896,'ROA2'!$D$1:$AQ$1,0))</f>
        <v>0.98067802190780595</v>
      </c>
      <c r="O5896" s="6">
        <v>1800.9520640000001</v>
      </c>
      <c r="P5896" s="28">
        <v>2.3739957554259162E-2</v>
      </c>
    </row>
    <row r="5897" spans="1:16" x14ac:dyDescent="0.3">
      <c r="A5897" t="s">
        <v>621</v>
      </c>
      <c r="B5897" t="str">
        <f>VLOOKUP(A5897,Sheet3!L:L,1,FALSE)</f>
        <v>SIA CN EQUITY</v>
      </c>
      <c r="C5897" t="str">
        <f>VLOOKUP(A5897,'ALL - prices'!B:C,2,FALSE)</f>
        <v>Sienna Senior Living Inc</v>
      </c>
      <c r="D5897" t="str">
        <f>VLOOKUP(A5897,'ALL - prices'!B:I,8,FALSE)</f>
        <v>Health Care</v>
      </c>
      <c r="E5897">
        <v>2018</v>
      </c>
      <c r="F5897" t="s">
        <v>682</v>
      </c>
      <c r="G5897" t="str">
        <f t="shared" si="430"/>
        <v>2018-Q4</v>
      </c>
      <c r="H5897" s="4">
        <f>INDEX('ALL - prices'!$J$3:$DY$219,MATCH('COMBINED DATA'!A5897,'ALL - prices'!$B$3:$B$219,0),MATCH('COMBINED DATA'!G5897,'ALL - prices'!$J$1:$DY$1,0))</f>
        <v>9.8972999999999995</v>
      </c>
      <c r="I5897" s="14">
        <f t="shared" si="433"/>
        <v>0.24856948559038089</v>
      </c>
      <c r="J5897" s="6">
        <f>INDEX('market cap'!$B$3:$DQ$219,MATCH(A5897,'market cap'!$A$3:$A$219,0),MATCH(G5897,'market cap'!$B$1:$DQ$1,0))</f>
        <v>1036.5279</v>
      </c>
      <c r="K5897">
        <f t="shared" si="431"/>
        <v>6.9436318490244187</v>
      </c>
      <c r="L5897">
        <f>INDEX('PB2'!$D$2:$AQ$224,MATCH(A5897,'PB2'!$B$2:$B$224,0),MATCH(G5897,'PB2'!$D$1:$AQ$1,0))</f>
        <v>1.8316800594329801</v>
      </c>
      <c r="M5897" s="16">
        <f t="shared" si="432"/>
        <v>0.54594687257203789</v>
      </c>
      <c r="N5897" s="6">
        <f>INDEX('ROA2'!$D$2:$AQ$224,MATCH(A5897,'ROA2'!$B$2:$B$224,0),MATCH(G5897,'ROA2'!$D$1:$AQ$1,0))</f>
        <v>0.92210501432418801</v>
      </c>
      <c r="O5897" s="6">
        <v>1746.6119679999999</v>
      </c>
      <c r="P5897" s="28">
        <v>-3.0172982993954985E-2</v>
      </c>
    </row>
    <row r="5898" spans="1:16" x14ac:dyDescent="0.3">
      <c r="A5898" t="s">
        <v>621</v>
      </c>
      <c r="B5898" t="str">
        <f>VLOOKUP(A5898,Sheet3!L:L,1,FALSE)</f>
        <v>SIA CN EQUITY</v>
      </c>
      <c r="C5898" t="str">
        <f>VLOOKUP(A5898,'ALL - prices'!B:C,2,FALSE)</f>
        <v>Sienna Senior Living Inc</v>
      </c>
      <c r="D5898" t="str">
        <f>VLOOKUP(A5898,'ALL - prices'!B:I,8,FALSE)</f>
        <v>Health Care</v>
      </c>
      <c r="E5898">
        <v>2019</v>
      </c>
      <c r="F5898" t="s">
        <v>679</v>
      </c>
      <c r="G5898" t="str">
        <f t="shared" si="430"/>
        <v>2019-Q1</v>
      </c>
      <c r="H5898" s="4">
        <f>INDEX('ALL - prices'!$J$3:$DY$219,MATCH('COMBINED DATA'!A5898,'ALL - prices'!$B$3:$B$219,0),MATCH('COMBINED DATA'!G5898,'ALL - prices'!$J$1:$DY$1,0))</f>
        <v>12.055400000000001</v>
      </c>
      <c r="I5898" s="14">
        <f t="shared" si="433"/>
        <v>2.0771427699286034</v>
      </c>
      <c r="J5898" s="6">
        <f>INDEX('market cap'!$B$3:$DQ$219,MATCH(A5898,'market cap'!$A$3:$A$219,0),MATCH(G5898,'market cap'!$B$1:$DQ$1,0))</f>
        <v>1251.7933</v>
      </c>
      <c r="K5898">
        <f t="shared" si="431"/>
        <v>7.1323324421835794</v>
      </c>
      <c r="L5898">
        <f>INDEX('PB2'!$D$2:$AQ$224,MATCH(A5898,'PB2'!$B$2:$B$224,0),MATCH(G5898,'PB2'!$D$1:$AQ$1,0))</f>
        <v>2.2538659572601301</v>
      </c>
      <c r="M5898" s="16">
        <f t="shared" si="432"/>
        <v>0.44368210841412736</v>
      </c>
      <c r="N5898" s="6">
        <f>INDEX('ROA2'!$D$2:$AQ$224,MATCH(A5898,'ROA2'!$B$2:$B$224,0),MATCH(G5898,'ROA2'!$D$1:$AQ$1,0))</f>
        <v>0.62787902355194103</v>
      </c>
      <c r="O5898" s="6">
        <v>1753.2</v>
      </c>
      <c r="P5898" s="28">
        <v>3.7718921664918492E-3</v>
      </c>
    </row>
    <row r="5899" spans="1:16" x14ac:dyDescent="0.3">
      <c r="A5899" t="s">
        <v>621</v>
      </c>
      <c r="B5899" t="str">
        <f>VLOOKUP(A5899,Sheet3!L:L,1,FALSE)</f>
        <v>SIA CN EQUITY</v>
      </c>
      <c r="C5899" t="str">
        <f>VLOOKUP(A5899,'ALL - prices'!B:C,2,FALSE)</f>
        <v>Sienna Senior Living Inc</v>
      </c>
      <c r="D5899" t="str">
        <f>VLOOKUP(A5899,'ALL - prices'!B:I,8,FALSE)</f>
        <v>Health Care</v>
      </c>
      <c r="E5899">
        <v>2019</v>
      </c>
      <c r="F5899" t="s">
        <v>680</v>
      </c>
      <c r="G5899" t="str">
        <f t="shared" si="430"/>
        <v>2019-Q2</v>
      </c>
      <c r="H5899" s="4">
        <f>INDEX('ALL - prices'!$J$3:$DY$219,MATCH('COMBINED DATA'!A5899,'ALL - prices'!$B$3:$B$219,0),MATCH('COMBINED DATA'!G5899,'ALL - prices'!$J$1:$DY$1,0))</f>
        <v>12.5382</v>
      </c>
      <c r="I5899" s="14">
        <f t="shared" si="433"/>
        <v>2.9738573518524172</v>
      </c>
      <c r="J5899" s="6">
        <f>INDEX('market cap'!$B$3:$DQ$219,MATCH(A5899,'market cap'!$A$3:$A$219,0),MATCH(G5899,'market cap'!$B$1:$DQ$1,0))</f>
        <v>1291.7243000000001</v>
      </c>
      <c r="K5899">
        <f t="shared" si="431"/>
        <v>7.1637332714787627</v>
      </c>
      <c r="L5899">
        <f>INDEX('PB2'!$D$2:$AQ$224,MATCH(A5899,'PB2'!$B$2:$B$224,0),MATCH(G5899,'PB2'!$D$1:$AQ$1,0))</f>
        <v>2.3633968830108598</v>
      </c>
      <c r="M5899" s="16">
        <f t="shared" si="432"/>
        <v>0.42311979303537273</v>
      </c>
      <c r="N5899" s="6">
        <f>INDEX('ROA2'!$D$2:$AQ$224,MATCH(A5899,'ROA2'!$B$2:$B$224,0),MATCH(G5899,'ROA2'!$D$1:$AQ$1,0))</f>
        <v>0.531310975551605</v>
      </c>
      <c r="O5899" s="6">
        <v>1738.5770239999999</v>
      </c>
      <c r="P5899" s="28">
        <v>-8.3407346566279419E-3</v>
      </c>
    </row>
    <row r="5900" spans="1:16" x14ac:dyDescent="0.3">
      <c r="A5900" t="s">
        <v>621</v>
      </c>
      <c r="B5900" t="str">
        <f>VLOOKUP(A5900,Sheet3!L:L,1,FALSE)</f>
        <v>SIA CN EQUITY</v>
      </c>
      <c r="C5900" t="str">
        <f>VLOOKUP(A5900,'ALL - prices'!B:C,2,FALSE)</f>
        <v>Sienna Senior Living Inc</v>
      </c>
      <c r="D5900" t="str">
        <f>VLOOKUP(A5900,'ALL - prices'!B:I,8,FALSE)</f>
        <v>Health Care</v>
      </c>
      <c r="E5900">
        <v>2019</v>
      </c>
      <c r="F5900" t="s">
        <v>681</v>
      </c>
      <c r="G5900" t="str">
        <f t="shared" si="430"/>
        <v>2019-Q3</v>
      </c>
      <c r="H5900" s="4">
        <f>INDEX('ALL - prices'!$J$3:$DY$219,MATCH('COMBINED DATA'!A5900,'ALL - prices'!$B$3:$B$219,0),MATCH('COMBINED DATA'!G5900,'ALL - prices'!$J$1:$DY$1,0))</f>
        <v>12.429399999999999</v>
      </c>
      <c r="I5900" s="14">
        <f t="shared" si="433"/>
        <v>2.4380148700667665</v>
      </c>
      <c r="J5900" s="6">
        <f>INDEX('market cap'!$B$3:$DQ$219,MATCH(A5900,'market cap'!$A$3:$A$219,0),MATCH(G5900,'market cap'!$B$1:$DQ$1,0))</f>
        <v>1267.4783</v>
      </c>
      <c r="K5900">
        <f t="shared" si="431"/>
        <v>7.1447846150032017</v>
      </c>
      <c r="L5900">
        <f>INDEX('PB2'!$D$2:$AQ$224,MATCH(A5900,'PB2'!$B$2:$B$224,0),MATCH(G5900,'PB2'!$D$1:$AQ$1,0))</f>
        <v>2.35385990142822</v>
      </c>
      <c r="M5900" s="16">
        <f t="shared" si="432"/>
        <v>0.42483412007368976</v>
      </c>
      <c r="N5900" s="6">
        <f>INDEX('ROA2'!$D$2:$AQ$224,MATCH(A5900,'ROA2'!$B$2:$B$224,0),MATCH(G5900,'ROA2'!$D$1:$AQ$1,0))</f>
        <v>0.45352798700332603</v>
      </c>
      <c r="O5900" s="6">
        <v>1715.4790399999999</v>
      </c>
      <c r="P5900" s="28">
        <v>-1.3285568416668548E-2</v>
      </c>
    </row>
    <row r="5901" spans="1:16" x14ac:dyDescent="0.3">
      <c r="A5901" t="s">
        <v>621</v>
      </c>
      <c r="B5901" t="str">
        <f>VLOOKUP(A5901,Sheet3!L:L,1,FALSE)</f>
        <v>SIA CN EQUITY</v>
      </c>
      <c r="C5901" t="str">
        <f>VLOOKUP(A5901,'ALL - prices'!B:C,2,FALSE)</f>
        <v>Sienna Senior Living Inc</v>
      </c>
      <c r="D5901" t="str">
        <f>VLOOKUP(A5901,'ALL - prices'!B:I,8,FALSE)</f>
        <v>Health Care</v>
      </c>
      <c r="E5901">
        <v>2019</v>
      </c>
      <c r="F5901" t="s">
        <v>682</v>
      </c>
      <c r="G5901" t="str">
        <f t="shared" si="430"/>
        <v>2019-Q4</v>
      </c>
      <c r="H5901" s="4">
        <f>INDEX('ALL - prices'!$J$3:$DY$219,MATCH('COMBINED DATA'!A5901,'ALL - prices'!$B$3:$B$219,0),MATCH('COMBINED DATA'!G5901,'ALL - prices'!$J$1:$DY$1,0))</f>
        <v>12.065099999999999</v>
      </c>
      <c r="I5901" s="14">
        <f t="shared" si="433"/>
        <v>1.5388051035354264</v>
      </c>
      <c r="J5901" s="6">
        <f>INDEX('market cap'!$B$3:$DQ$219,MATCH(A5901,'market cap'!$A$3:$A$219,0),MATCH(G5901,'market cap'!$B$1:$DQ$1,0))</f>
        <v>1217.1116999999999</v>
      </c>
      <c r="K5901">
        <f t="shared" si="431"/>
        <v>7.1042358718488492</v>
      </c>
      <c r="L5901">
        <f>INDEX('PB2'!$D$2:$AQ$224,MATCH(A5901,'PB2'!$B$2:$B$224,0),MATCH(G5901,'PB2'!$D$1:$AQ$1,0))</f>
        <v>2.30068802833557</v>
      </c>
      <c r="M5901" s="16">
        <f t="shared" si="432"/>
        <v>0.43465258552392644</v>
      </c>
      <c r="N5901" s="6">
        <f>INDEX('ROA2'!$D$2:$AQ$224,MATCH(A5901,'ROA2'!$B$2:$B$224,0),MATCH(G5901,'ROA2'!$D$1:$AQ$1,0))</f>
        <v>0.39001101255416898</v>
      </c>
      <c r="O5901" s="6">
        <v>1708.1629439999999</v>
      </c>
      <c r="P5901" s="28">
        <v>-4.2647539430152506E-3</v>
      </c>
    </row>
    <row r="5902" spans="1:16" x14ac:dyDescent="0.3">
      <c r="A5902" t="s">
        <v>621</v>
      </c>
      <c r="B5902" t="str">
        <f>VLOOKUP(A5902,Sheet3!L:L,1,FALSE)</f>
        <v>SIA CN EQUITY</v>
      </c>
      <c r="C5902" t="str">
        <f>VLOOKUP(A5902,'ALL - prices'!B:C,2,FALSE)</f>
        <v>Sienna Senior Living Inc</v>
      </c>
      <c r="D5902" t="str">
        <f>VLOOKUP(A5902,'ALL - prices'!B:I,8,FALSE)</f>
        <v>Health Care</v>
      </c>
      <c r="E5902">
        <v>2020</v>
      </c>
      <c r="F5902" t="s">
        <v>679</v>
      </c>
      <c r="G5902" t="str">
        <f t="shared" si="430"/>
        <v>2020-Q1</v>
      </c>
      <c r="H5902" s="4">
        <f>INDEX('ALL - prices'!$J$3:$DY$219,MATCH('COMBINED DATA'!A5902,'ALL - prices'!$B$3:$B$219,0),MATCH('COMBINED DATA'!G5902,'ALL - prices'!$J$1:$DY$1,0))</f>
        <v>8.2096999999999998</v>
      </c>
      <c r="I5902" s="14">
        <f t="shared" si="433"/>
        <v>1.9188227560581765</v>
      </c>
      <c r="J5902" s="6">
        <f>INDEX('market cap'!$B$3:$DQ$219,MATCH(A5902,'market cap'!$A$3:$A$219,0),MATCH(G5902,'market cap'!$B$1:$DQ$1,0))</f>
        <v>819.67399999999998</v>
      </c>
      <c r="K5902">
        <f t="shared" si="431"/>
        <v>6.7089067002343725</v>
      </c>
      <c r="L5902">
        <f>INDEX('PB2'!$D$2:$AQ$224,MATCH(A5902,'PB2'!$B$2:$B$224,0),MATCH(G5902,'PB2'!$D$1:$AQ$1,0))</f>
        <v>1.59059405326843</v>
      </c>
      <c r="M5902" s="16">
        <f t="shared" si="432"/>
        <v>0.62869592523947349</v>
      </c>
      <c r="N5902" s="6">
        <f>INDEX('ROA2'!$D$2:$AQ$224,MATCH(A5902,'ROA2'!$B$2:$B$224,0),MATCH(G5902,'ROA2'!$D$1:$AQ$1,0))</f>
        <v>0.438041001558304</v>
      </c>
      <c r="O5902" s="6">
        <v>1692.600064</v>
      </c>
      <c r="P5902" s="28">
        <v>-9.1108872573692542E-3</v>
      </c>
    </row>
    <row r="5903" spans="1:16" x14ac:dyDescent="0.3">
      <c r="A5903" t="s">
        <v>621</v>
      </c>
      <c r="B5903" t="str">
        <f>VLOOKUP(A5903,Sheet3!L:L,1,FALSE)</f>
        <v>SIA CN EQUITY</v>
      </c>
      <c r="C5903" t="str">
        <f>VLOOKUP(A5903,'ALL - prices'!B:C,2,FALSE)</f>
        <v>Sienna Senior Living Inc</v>
      </c>
      <c r="D5903" t="str">
        <f>VLOOKUP(A5903,'ALL - prices'!B:I,8,FALSE)</f>
        <v>Health Care</v>
      </c>
      <c r="E5903">
        <v>2020</v>
      </c>
      <c r="F5903" t="s">
        <v>680</v>
      </c>
      <c r="G5903" t="str">
        <f t="shared" si="430"/>
        <v>2020-Q2</v>
      </c>
      <c r="H5903" s="4">
        <f>INDEX('ALL - prices'!$J$3:$DY$219,MATCH('COMBINED DATA'!A5903,'ALL - prices'!$B$3:$B$219,0),MATCH('COMBINED DATA'!G5903,'ALL - prices'!$J$1:$DY$1,0))</f>
        <v>6.3411</v>
      </c>
      <c r="I5903" s="14">
        <f t="shared" si="433"/>
        <v>1.7487284263620477</v>
      </c>
      <c r="J5903" s="6">
        <f>INDEX('market cap'!$B$3:$DQ$219,MATCH(A5903,'market cap'!$A$3:$A$219,0),MATCH(G5903,'market cap'!$B$1:$DQ$1,0))</f>
        <v>620.11189999999999</v>
      </c>
      <c r="K5903">
        <f t="shared" si="431"/>
        <v>6.4298999456248502</v>
      </c>
      <c r="L5903">
        <f>INDEX('PB2'!$D$2:$AQ$224,MATCH(A5903,'PB2'!$B$2:$B$224,0),MATCH(G5903,'PB2'!$D$1:$AQ$1,0))</f>
        <v>1.2563350200653101</v>
      </c>
      <c r="M5903" s="16">
        <f t="shared" si="432"/>
        <v>0.79596603137594257</v>
      </c>
      <c r="N5903" s="6">
        <f>INDEX('ROA2'!$D$2:$AQ$224,MATCH(A5903,'ROA2'!$B$2:$B$224,0),MATCH(G5903,'ROA2'!$D$1:$AQ$1,0))</f>
        <v>0.26662498712539701</v>
      </c>
      <c r="O5903" s="6">
        <v>1718.716032</v>
      </c>
      <c r="P5903" s="28">
        <v>1.5429497230599222E-2</v>
      </c>
    </row>
    <row r="5904" spans="1:16" x14ac:dyDescent="0.3">
      <c r="A5904" t="s">
        <v>621</v>
      </c>
      <c r="B5904" t="str">
        <f>VLOOKUP(A5904,Sheet3!L:L,1,FALSE)</f>
        <v>SIA CN EQUITY</v>
      </c>
      <c r="C5904" t="str">
        <f>VLOOKUP(A5904,'ALL - prices'!B:C,2,FALSE)</f>
        <v>Sienna Senior Living Inc</v>
      </c>
      <c r="D5904" t="str">
        <f>VLOOKUP(A5904,'ALL - prices'!B:I,8,FALSE)</f>
        <v>Health Care</v>
      </c>
      <c r="E5904">
        <v>2020</v>
      </c>
      <c r="F5904" t="s">
        <v>681</v>
      </c>
      <c r="G5904" t="str">
        <f t="shared" si="430"/>
        <v>2020-Q3</v>
      </c>
      <c r="H5904" s="4">
        <f>INDEX('ALL - prices'!$J$3:$DY$219,MATCH('COMBINED DATA'!A5904,'ALL - prices'!$B$3:$B$219,0),MATCH('COMBINED DATA'!G5904,'ALL - prices'!$J$1:$DY$1,0))</f>
        <v>7.8445</v>
      </c>
      <c r="I5904" s="14">
        <f t="shared" si="433"/>
        <v>0.89040665381985229</v>
      </c>
      <c r="J5904" s="6">
        <f>INDEX('market cap'!$B$3:$DQ$219,MATCH(A5904,'market cap'!$A$3:$A$219,0),MATCH(G5904,'market cap'!$B$1:$DQ$1,0))</f>
        <v>750.83820000000003</v>
      </c>
      <c r="K5904">
        <f t="shared" si="431"/>
        <v>6.621190182480392</v>
      </c>
      <c r="L5904">
        <f>INDEX('PB2'!$D$2:$AQ$224,MATCH(A5904,'PB2'!$B$2:$B$224,0),MATCH(G5904,'PB2'!$D$1:$AQ$1,0))</f>
        <v>1.5921319723129299</v>
      </c>
      <c r="M5904" s="16">
        <f t="shared" si="432"/>
        <v>0.62808863673987714</v>
      </c>
      <c r="N5904" s="6">
        <f>INDEX('ROA2'!$D$2:$AQ$224,MATCH(A5904,'ROA2'!$B$2:$B$224,0),MATCH(G5904,'ROA2'!$D$1:$AQ$1,0))</f>
        <v>-0.247820004820824</v>
      </c>
      <c r="O5904" s="6">
        <v>1834.6749440000001</v>
      </c>
      <c r="P5904" s="28">
        <v>6.7468336735687154E-2</v>
      </c>
    </row>
    <row r="5905" spans="1:16" x14ac:dyDescent="0.3">
      <c r="A5905" t="s">
        <v>621</v>
      </c>
      <c r="B5905" t="str">
        <f>VLOOKUP(A5905,Sheet3!L:L,1,FALSE)</f>
        <v>SIA CN EQUITY</v>
      </c>
      <c r="C5905" t="str">
        <f>VLOOKUP(A5905,'ALL - prices'!B:C,2,FALSE)</f>
        <v>Sienna Senior Living Inc</v>
      </c>
      <c r="D5905" t="str">
        <f>VLOOKUP(A5905,'ALL - prices'!B:I,8,FALSE)</f>
        <v>Health Care</v>
      </c>
      <c r="E5905">
        <v>2020</v>
      </c>
      <c r="F5905" t="s">
        <v>682</v>
      </c>
      <c r="G5905" t="str">
        <f t="shared" si="430"/>
        <v>2020-Q4</v>
      </c>
      <c r="H5905" s="4">
        <f>INDEX('ALL - prices'!$J$3:$DY$219,MATCH('COMBINED DATA'!A5905,'ALL - prices'!$B$3:$B$219,0),MATCH('COMBINED DATA'!G5905,'ALL - prices'!$J$1:$DY$1,0))</f>
        <v>10.083500000000001</v>
      </c>
      <c r="I5905" s="14">
        <f t="shared" si="433"/>
        <v>0.75774004062519107</v>
      </c>
      <c r="J5905" s="6">
        <f>INDEX('market cap'!$B$3:$DQ$219,MATCH(A5905,'market cap'!$A$3:$A$219,0),MATCH(G5905,'market cap'!$B$1:$DQ$1,0))</f>
        <v>947.93320000000006</v>
      </c>
      <c r="K5905">
        <f t="shared" si="431"/>
        <v>6.8542840356372867</v>
      </c>
      <c r="L5905">
        <f>INDEX('PB2'!$D$2:$AQ$224,MATCH(A5905,'PB2'!$B$2:$B$224,0),MATCH(G5905,'PB2'!$D$1:$AQ$1,0))</f>
        <v>2.1185610294342001</v>
      </c>
      <c r="M5905" s="16">
        <f t="shared" si="432"/>
        <v>0.47201850034363563</v>
      </c>
      <c r="N5905" s="6">
        <f>INDEX('ROA2'!$D$2:$AQ$224,MATCH(A5905,'ROA2'!$B$2:$B$224,0),MATCH(G5905,'ROA2'!$D$1:$AQ$1,0))</f>
        <v>-0.85101801156997703</v>
      </c>
      <c r="O5905" s="6">
        <v>1733.831936</v>
      </c>
      <c r="P5905" s="28">
        <v>-5.4965054343708339E-2</v>
      </c>
    </row>
    <row r="5906" spans="1:16" x14ac:dyDescent="0.3">
      <c r="A5906" t="s">
        <v>621</v>
      </c>
      <c r="B5906" t="str">
        <f>VLOOKUP(A5906,Sheet3!L:L,1,FALSE)</f>
        <v>SIA CN EQUITY</v>
      </c>
      <c r="C5906" t="str">
        <f>VLOOKUP(A5906,'ALL - prices'!B:C,2,FALSE)</f>
        <v>Sienna Senior Living Inc</v>
      </c>
      <c r="D5906" t="str">
        <f>VLOOKUP(A5906,'ALL - prices'!B:I,8,FALSE)</f>
        <v>Health Care</v>
      </c>
      <c r="E5906">
        <v>2021</v>
      </c>
      <c r="F5906" t="s">
        <v>679</v>
      </c>
      <c r="G5906" t="str">
        <f t="shared" si="430"/>
        <v>2021-Q1</v>
      </c>
      <c r="H5906" s="4">
        <f>INDEX('ALL - prices'!$J$3:$DY$219,MATCH('COMBINED DATA'!A5906,'ALL - prices'!$B$3:$B$219,0),MATCH('COMBINED DATA'!G5906,'ALL - prices'!$J$1:$DY$1,0))</f>
        <v>10.385400000000001</v>
      </c>
      <c r="I5906" s="14">
        <f t="shared" si="433"/>
        <v>0.58711548196812713</v>
      </c>
      <c r="J5906" s="6">
        <f>INDEX('market cap'!$B$3:$DQ$219,MATCH(A5906,'market cap'!$A$3:$A$219,0),MATCH(G5906,'market cap'!$B$1:$DQ$1,0))</f>
        <v>960.00019999999995</v>
      </c>
      <c r="K5906">
        <f t="shared" si="431"/>
        <v>6.8669334927951935</v>
      </c>
      <c r="L5906">
        <f>INDEX('PB2'!$D$2:$AQ$224,MATCH(A5906,'PB2'!$B$2:$B$224,0),MATCH(G5906,'PB2'!$D$1:$AQ$1,0))</f>
        <v>2.1701099872589098</v>
      </c>
      <c r="M5906" s="16">
        <f t="shared" si="432"/>
        <v>0.4608061369567315</v>
      </c>
      <c r="N5906" s="6">
        <f>INDEX('ROA2'!$D$2:$AQ$224,MATCH(A5906,'ROA2'!$B$2:$B$224,0),MATCH(G5906,'ROA2'!$D$1:$AQ$1,0))</f>
        <v>-1.45291996002197</v>
      </c>
      <c r="O5906" s="6">
        <v>1678.1290240000001</v>
      </c>
      <c r="P5906" s="28">
        <v>-3.212705386457939E-2</v>
      </c>
    </row>
    <row r="5907" spans="1:16" x14ac:dyDescent="0.3">
      <c r="A5907" t="s">
        <v>621</v>
      </c>
      <c r="B5907" t="str">
        <f>VLOOKUP(A5907,Sheet3!L:L,1,FALSE)</f>
        <v>SIA CN EQUITY</v>
      </c>
      <c r="C5907" t="str">
        <f>VLOOKUP(A5907,'ALL - prices'!B:C,2,FALSE)</f>
        <v>Sienna Senior Living Inc</v>
      </c>
      <c r="D5907" t="str">
        <f>VLOOKUP(A5907,'ALL - prices'!B:I,8,FALSE)</f>
        <v>Health Care</v>
      </c>
      <c r="E5907">
        <v>2021</v>
      </c>
      <c r="F5907" t="s">
        <v>680</v>
      </c>
      <c r="G5907" t="str">
        <f t="shared" si="430"/>
        <v>2021-Q2</v>
      </c>
      <c r="H5907" s="4">
        <f>INDEX('ALL - prices'!$J$3:$DY$219,MATCH('COMBINED DATA'!A5907,'ALL - prices'!$B$3:$B$219,0),MATCH('COMBINED DATA'!G5907,'ALL - prices'!$J$1:$DY$1,0))</f>
        <v>12.1013</v>
      </c>
      <c r="I5907" s="14">
        <f t="shared" si="433"/>
        <v>0.71545992899672595</v>
      </c>
      <c r="J5907" s="6">
        <f>INDEX('market cap'!$B$3:$DQ$219,MATCH(A5907,'market cap'!$A$3:$A$219,0),MATCH(G5907,'market cap'!$B$1:$DQ$1,0))</f>
        <v>1102.1232</v>
      </c>
      <c r="K5907">
        <f t="shared" si="431"/>
        <v>7.0049937801972835</v>
      </c>
      <c r="L5907">
        <f>INDEX('PB2'!$D$2:$AQ$224,MATCH(A5907,'PB2'!$B$2:$B$224,0),MATCH(G5907,'PB2'!$D$1:$AQ$1,0))</f>
        <v>2.5749459266662602</v>
      </c>
      <c r="M5907" s="16">
        <f t="shared" si="432"/>
        <v>0.38835766982287018</v>
      </c>
      <c r="N5907" s="6">
        <f>INDEX('ROA2'!$D$2:$AQ$224,MATCH(A5907,'ROA2'!$B$2:$B$224,0),MATCH(G5907,'ROA2'!$D$1:$AQ$1,0))</f>
        <v>-0.71050900220871005</v>
      </c>
      <c r="O5907" s="6">
        <v>1616.356992</v>
      </c>
      <c r="P5907" s="28">
        <v>-3.6810061155345394E-2</v>
      </c>
    </row>
    <row r="5908" spans="1:16" x14ac:dyDescent="0.3">
      <c r="A5908" t="s">
        <v>621</v>
      </c>
      <c r="B5908" t="str">
        <f>VLOOKUP(A5908,Sheet3!L:L,1,FALSE)</f>
        <v>SIA CN EQUITY</v>
      </c>
      <c r="C5908" t="str">
        <f>VLOOKUP(A5908,'ALL - prices'!B:C,2,FALSE)</f>
        <v>Sienna Senior Living Inc</v>
      </c>
      <c r="D5908" t="str">
        <f>VLOOKUP(A5908,'ALL - prices'!B:I,8,FALSE)</f>
        <v>Health Care</v>
      </c>
      <c r="E5908">
        <v>2021</v>
      </c>
      <c r="F5908" t="s">
        <v>681</v>
      </c>
      <c r="G5908" t="str">
        <f t="shared" si="430"/>
        <v>2021-Q3</v>
      </c>
      <c r="H5908" s="4">
        <f>INDEX('ALL - prices'!$J$3:$DY$219,MATCH('COMBINED DATA'!A5908,'ALL - prices'!$B$3:$B$219,0),MATCH('COMBINED DATA'!G5908,'ALL - prices'!$J$1:$DY$1,0))</f>
        <v>10.744300000000001</v>
      </c>
      <c r="I5908" s="14">
        <f t="shared" si="433"/>
        <v>1.1032183204153203</v>
      </c>
      <c r="J5908" s="6">
        <f>INDEX('market cap'!$B$3:$DQ$219,MATCH(A5908,'market cap'!$A$3:$A$219,0),MATCH(G5908,'market cap'!$B$1:$DQ$1,0))</f>
        <v>964.02260000000001</v>
      </c>
      <c r="K5908">
        <f t="shared" si="431"/>
        <v>6.8711147383191422</v>
      </c>
      <c r="L5908">
        <f>INDEX('PB2'!$D$2:$AQ$224,MATCH(A5908,'PB2'!$B$2:$B$224,0),MATCH(G5908,'PB2'!$D$1:$AQ$1,0))</f>
        <v>2.3125040531158501</v>
      </c>
      <c r="M5908" s="16">
        <f t="shared" si="432"/>
        <v>0.43243167450997883</v>
      </c>
      <c r="N5908" s="6">
        <f>INDEX('ROA2'!$D$2:$AQ$224,MATCH(A5908,'ROA2'!$B$2:$B$224,0),MATCH(G5908,'ROA2'!$D$1:$AQ$1,0))</f>
        <v>-0.21898700296878801</v>
      </c>
      <c r="O5908" s="6">
        <v>1592.0089599999999</v>
      </c>
      <c r="P5908" s="28">
        <v>-1.5063523788685479E-2</v>
      </c>
    </row>
    <row r="5909" spans="1:16" x14ac:dyDescent="0.3">
      <c r="A5909" t="s">
        <v>621</v>
      </c>
      <c r="B5909" t="str">
        <f>VLOOKUP(A5909,Sheet3!L:L,1,FALSE)</f>
        <v>SIA CN EQUITY</v>
      </c>
      <c r="C5909" t="str">
        <f>VLOOKUP(A5909,'ALL - prices'!B:C,2,FALSE)</f>
        <v>Sienna Senior Living Inc</v>
      </c>
      <c r="D5909" t="str">
        <f>VLOOKUP(A5909,'ALL - prices'!B:I,8,FALSE)</f>
        <v>Health Care</v>
      </c>
      <c r="E5909">
        <v>2021</v>
      </c>
      <c r="F5909" t="s">
        <v>682</v>
      </c>
      <c r="G5909" t="str">
        <f t="shared" si="430"/>
        <v>2021-Q4</v>
      </c>
      <c r="H5909" s="4">
        <f>INDEX('ALL - prices'!$J$3:$DY$219,MATCH('COMBINED DATA'!A5909,'ALL - prices'!$B$3:$B$219,0),MATCH('COMBINED DATA'!G5909,'ALL - prices'!$J$1:$DY$1,0))</f>
        <v>11.4123</v>
      </c>
      <c r="I5909" s="14">
        <f t="shared" si="433"/>
        <v>1.2723769606527815</v>
      </c>
      <c r="J5909" s="6">
        <f>INDEX('market cap'!$B$3:$DQ$219,MATCH(A5909,'market cap'!$A$3:$A$219,0),MATCH(G5909,'market cap'!$B$1:$DQ$1,0))</f>
        <v>1007.598</v>
      </c>
      <c r="K5909">
        <f t="shared" si="431"/>
        <v>6.9153245595618369</v>
      </c>
      <c r="L5909">
        <f>INDEX('PB2'!$D$2:$AQ$224,MATCH(A5909,'PB2'!$B$2:$B$224,0),MATCH(G5909,'PB2'!$D$1:$AQ$1,0))</f>
        <v>2.48266696929932</v>
      </c>
      <c r="M5909" s="16">
        <f t="shared" si="432"/>
        <v>0.40279264692607109</v>
      </c>
      <c r="N5909" s="6">
        <f>INDEX('ROA2'!$D$2:$AQ$224,MATCH(A5909,'ROA2'!$B$2:$B$224,0),MATCH(G5909,'ROA2'!$D$1:$AQ$1,0))</f>
        <v>0.43494299054145802</v>
      </c>
      <c r="O5909" s="6">
        <v>1606.8340479999999</v>
      </c>
      <c r="P5909" s="28">
        <v>9.3121887957213836E-3</v>
      </c>
    </row>
    <row r="5910" spans="1:16" x14ac:dyDescent="0.3">
      <c r="A5910" t="s">
        <v>621</v>
      </c>
      <c r="B5910" t="str">
        <f>VLOOKUP(A5910,Sheet3!L:L,1,FALSE)</f>
        <v>SIA CN EQUITY</v>
      </c>
      <c r="C5910" t="str">
        <f>VLOOKUP(A5910,'ALL - prices'!B:C,2,FALSE)</f>
        <v>Sienna Senior Living Inc</v>
      </c>
      <c r="D5910" t="str">
        <f>VLOOKUP(A5910,'ALL - prices'!B:I,8,FALSE)</f>
        <v>Health Care</v>
      </c>
      <c r="E5910">
        <v>2022</v>
      </c>
      <c r="F5910" t="s">
        <v>679</v>
      </c>
      <c r="G5910" t="str">
        <f t="shared" si="430"/>
        <v>2022-Q1</v>
      </c>
      <c r="H5910" s="4">
        <f>INDEX('ALL - prices'!$J$3:$DY$219,MATCH('COMBINED DATA'!A5910,'ALL - prices'!$B$3:$B$219,0),MATCH('COMBINED DATA'!G5910,'ALL - prices'!$J$1:$DY$1,0))</f>
        <v>11.808</v>
      </c>
      <c r="I5910" s="14">
        <f t="shared" si="433"/>
        <v>0.60268813590999626</v>
      </c>
      <c r="J5910" s="6">
        <f>INDEX('market cap'!$B$3:$DQ$219,MATCH(A5910,'market cap'!$A$3:$A$219,0),MATCH(G5910,'market cap'!$B$1:$DQ$1,0))</f>
        <v>1114.4014999999999</v>
      </c>
      <c r="K5910">
        <f t="shared" si="431"/>
        <v>7.0160727684804831</v>
      </c>
      <c r="L5910">
        <f>INDEX('PB2'!$D$2:$AQ$224,MATCH(A5910,'PB2'!$B$2:$B$224,0),MATCH(G5910,'PB2'!$D$1:$AQ$1,0))</f>
        <v>2.2320530414581299</v>
      </c>
      <c r="M5910" s="16">
        <f t="shared" si="432"/>
        <v>0.44801802709255134</v>
      </c>
      <c r="N5910" s="6">
        <f>INDEX('ROA2'!$D$2:$AQ$224,MATCH(A5910,'ROA2'!$B$2:$B$224,0),MATCH(G5910,'ROA2'!$D$1:$AQ$1,0))</f>
        <v>1.2562220096588099</v>
      </c>
      <c r="O5910" s="6">
        <v>1609.1889920000001</v>
      </c>
      <c r="P5910" s="28">
        <v>1.4655800970432011E-3</v>
      </c>
    </row>
    <row r="5911" spans="1:16" x14ac:dyDescent="0.3">
      <c r="A5911" t="s">
        <v>621</v>
      </c>
      <c r="B5911" t="str">
        <f>VLOOKUP(A5911,Sheet3!L:L,1,FALSE)</f>
        <v>SIA CN EQUITY</v>
      </c>
      <c r="C5911" t="str">
        <f>VLOOKUP(A5911,'ALL - prices'!B:C,2,FALSE)</f>
        <v>Sienna Senior Living Inc</v>
      </c>
      <c r="D5911" t="str">
        <f>VLOOKUP(A5911,'ALL - prices'!B:I,8,FALSE)</f>
        <v>Health Care</v>
      </c>
      <c r="E5911">
        <v>2022</v>
      </c>
      <c r="F5911" t="s">
        <v>680</v>
      </c>
      <c r="G5911" t="str">
        <f t="shared" si="430"/>
        <v>2022-Q2</v>
      </c>
      <c r="H5911" s="4">
        <f>INDEX('ALL - prices'!$J$3:$DY$219,MATCH('COMBINED DATA'!A5911,'ALL - prices'!$B$3:$B$219,0),MATCH('COMBINED DATA'!G5911,'ALL - prices'!$J$1:$DY$1,0))</f>
        <v>10.191599999999999</v>
      </c>
      <c r="I5911" s="14">
        <f t="shared" si="433"/>
        <v>0.42631693218387046</v>
      </c>
      <c r="J5911" s="6">
        <f>INDEX('market cap'!$B$3:$DQ$219,MATCH(A5911,'market cap'!$A$3:$A$219,0),MATCH(G5911,'market cap'!$B$1:$DQ$1,0))</f>
        <v>946.96460000000002</v>
      </c>
      <c r="K5911">
        <f t="shared" si="431"/>
        <v>6.8532617112835821</v>
      </c>
      <c r="L5911">
        <f>INDEX('PB2'!$D$2:$AQ$224,MATCH(A5911,'PB2'!$B$2:$B$224,0),MATCH(G5911,'PB2'!$D$1:$AQ$1,0))</f>
        <v>2.0038990974426301</v>
      </c>
      <c r="M5911" s="16">
        <f t="shared" si="432"/>
        <v>0.49902712231179552</v>
      </c>
      <c r="N5911" s="6">
        <f>INDEX('ROA2'!$D$2:$AQ$224,MATCH(A5911,'ROA2'!$B$2:$B$224,0),MATCH(G5911,'ROA2'!$D$1:$AQ$1,0))</f>
        <v>2.20120000839233</v>
      </c>
      <c r="O5911" s="6">
        <v>1702.288</v>
      </c>
      <c r="P5911" s="28">
        <v>5.7854614009191473E-2</v>
      </c>
    </row>
    <row r="5912" spans="1:16" x14ac:dyDescent="0.3">
      <c r="A5912" t="s">
        <v>621</v>
      </c>
      <c r="B5912" t="str">
        <f>VLOOKUP(A5912,Sheet3!L:L,1,FALSE)</f>
        <v>SIA CN EQUITY</v>
      </c>
      <c r="C5912" t="str">
        <f>VLOOKUP(A5912,'ALL - prices'!B:C,2,FALSE)</f>
        <v>Sienna Senior Living Inc</v>
      </c>
      <c r="D5912" t="str">
        <f>VLOOKUP(A5912,'ALL - prices'!B:I,8,FALSE)</f>
        <v>Health Care</v>
      </c>
      <c r="E5912">
        <v>2022</v>
      </c>
      <c r="F5912" t="s">
        <v>681</v>
      </c>
      <c r="G5912" t="str">
        <f t="shared" si="430"/>
        <v>2022-Q3</v>
      </c>
      <c r="H5912" s="4">
        <f>INDEX('ALL - prices'!$J$3:$DY$219,MATCH('COMBINED DATA'!A5912,'ALL - prices'!$B$3:$B$219,0),MATCH('COMBINED DATA'!G5912,'ALL - prices'!$J$1:$DY$1,0))</f>
        <v>9.4123999999999999</v>
      </c>
      <c r="I5912" s="14">
        <f t="shared" si="433"/>
        <v>0.41537432415433051</v>
      </c>
      <c r="J5912" s="6">
        <f>INDEX('market cap'!$B$3:$DQ$219,MATCH(A5912,'market cap'!$A$3:$A$219,0),MATCH(G5912,'market cap'!$B$1:$DQ$1,0))</f>
        <v>858.75620000000004</v>
      </c>
      <c r="K5912">
        <f t="shared" si="431"/>
        <v>6.7554850633067121</v>
      </c>
      <c r="L5912">
        <f>INDEX('PB2'!$D$2:$AQ$224,MATCH(A5912,'PB2'!$B$2:$B$224,0),MATCH(G5912,'PB2'!$D$1:$AQ$1,0))</f>
        <v>1.8751690387725799</v>
      </c>
      <c r="M5912" s="16">
        <f t="shared" si="432"/>
        <v>0.53328525552798434</v>
      </c>
      <c r="N5912" s="6">
        <f>INDEX('ROA2'!$D$2:$AQ$224,MATCH(A5912,'ROA2'!$B$2:$B$224,0),MATCH(G5912,'ROA2'!$D$1:$AQ$1,0))</f>
        <v>1.4381949901580799</v>
      </c>
      <c r="O5912" s="6">
        <v>1747.8720000000001</v>
      </c>
      <c r="P5912" s="28">
        <v>2.6778077505099054E-2</v>
      </c>
    </row>
    <row r="5913" spans="1:16" x14ac:dyDescent="0.3">
      <c r="A5913" t="s">
        <v>621</v>
      </c>
      <c r="B5913" t="str">
        <f>VLOOKUP(A5913,Sheet3!L:L,1,FALSE)</f>
        <v>SIA CN EQUITY</v>
      </c>
      <c r="C5913" t="str">
        <f>VLOOKUP(A5913,'ALL - prices'!B:C,2,FALSE)</f>
        <v>Sienna Senior Living Inc</v>
      </c>
      <c r="D5913" t="str">
        <f>VLOOKUP(A5913,'ALL - prices'!B:I,8,FALSE)</f>
        <v>Health Care</v>
      </c>
      <c r="E5913">
        <v>2022</v>
      </c>
      <c r="F5913" t="s">
        <v>682</v>
      </c>
      <c r="G5913" t="str">
        <f t="shared" si="430"/>
        <v>2022-Q4</v>
      </c>
      <c r="H5913" s="4">
        <f>INDEX('ALL - prices'!$J$3:$DY$219,MATCH('COMBINED DATA'!A5913,'ALL - prices'!$B$3:$B$219,0),MATCH('COMBINED DATA'!G5913,'ALL - prices'!$J$1:$DY$1,0))</f>
        <v>8.8914000000000009</v>
      </c>
      <c r="I5913" s="14">
        <f t="shared" si="433"/>
        <v>0.55279942941962878</v>
      </c>
      <c r="J5913" s="6">
        <f>INDEX('market cap'!$B$3:$DQ$219,MATCH(A5913,'market cap'!$A$3:$A$219,0),MATCH(G5913,'market cap'!$B$1:$DQ$1,0))</f>
        <v>795.04539999999997</v>
      </c>
      <c r="K5913">
        <f t="shared" si="431"/>
        <v>6.6783992199420332</v>
      </c>
      <c r="L5913">
        <f>INDEX('PB2'!$D$2:$AQ$224,MATCH(A5913,'PB2'!$B$2:$B$224,0),MATCH(G5913,'PB2'!$D$1:$AQ$1,0))</f>
        <v>1.82898497581482</v>
      </c>
      <c r="M5913" s="16">
        <f t="shared" si="432"/>
        <v>0.54675134745406861</v>
      </c>
      <c r="N5913" s="6">
        <f>INDEX('ROA2'!$D$2:$AQ$224,MATCH(A5913,'ROA2'!$B$2:$B$224,0),MATCH(G5913,'ROA2'!$D$1:$AQ$1,0))</f>
        <v>1.3159430027008101</v>
      </c>
      <c r="O5913" s="6">
        <v>1736.318976</v>
      </c>
      <c r="P5913" s="28">
        <v>-6.6097654748174068E-3</v>
      </c>
    </row>
    <row r="5914" spans="1:16" x14ac:dyDescent="0.3">
      <c r="A5914" t="s">
        <v>621</v>
      </c>
      <c r="B5914" t="str">
        <f>VLOOKUP(A5914,Sheet3!L:L,1,FALSE)</f>
        <v>SIA CN EQUITY</v>
      </c>
      <c r="C5914" t="str">
        <f>VLOOKUP(A5914,'ALL - prices'!B:C,2,FALSE)</f>
        <v>Sienna Senior Living Inc</v>
      </c>
      <c r="D5914" t="str">
        <f>VLOOKUP(A5914,'ALL - prices'!B:I,8,FALSE)</f>
        <v>Health Care</v>
      </c>
      <c r="E5914">
        <v>2023</v>
      </c>
      <c r="F5914" t="s">
        <v>679</v>
      </c>
      <c r="G5914" t="str">
        <f t="shared" si="430"/>
        <v>2023-Q1</v>
      </c>
      <c r="H5914" s="4">
        <f>INDEX('ALL - prices'!$J$3:$DY$219,MATCH('COMBINED DATA'!A5914,'ALL - prices'!$B$3:$B$219,0),MATCH('COMBINED DATA'!G5914,'ALL - prices'!$J$1:$DY$1,0))</f>
        <v>8.9406999999999996</v>
      </c>
      <c r="I5914" s="14">
        <f t="shared" si="433"/>
        <v>1.242058024677867</v>
      </c>
      <c r="J5914" s="6">
        <f>INDEX('market cap'!$B$3:$DQ$219,MATCH(A5914,'market cap'!$A$3:$A$219,0),MATCH(G5914,'market cap'!$B$1:$DQ$1,0))</f>
        <v>783.375</v>
      </c>
      <c r="K5914">
        <f t="shared" si="431"/>
        <v>6.6636115085448395</v>
      </c>
      <c r="L5914">
        <f>INDEX('PB2'!$D$2:$AQ$224,MATCH(A5914,'PB2'!$B$2:$B$224,0),MATCH(G5914,'PB2'!$D$1:$AQ$1,0))</f>
        <v>1.87729096412659</v>
      </c>
      <c r="M5914" s="16">
        <f t="shared" si="432"/>
        <v>0.5326824765628434</v>
      </c>
      <c r="N5914" s="6">
        <f>INDEX('ROA2'!$D$2:$AQ$224,MATCH(A5914,'ROA2'!$B$2:$B$224,0),MATCH(G5914,'ROA2'!$D$1:$AQ$1,0))</f>
        <v>0.64858597517013505</v>
      </c>
      <c r="O5914" s="6">
        <v>1680.428032</v>
      </c>
      <c r="P5914" s="28">
        <v>-3.2189329709888505E-2</v>
      </c>
    </row>
    <row r="5915" spans="1:16" x14ac:dyDescent="0.3">
      <c r="A5915" t="s">
        <v>621</v>
      </c>
      <c r="B5915" t="str">
        <f>VLOOKUP(A5915,Sheet3!L:L,1,FALSE)</f>
        <v>SIA CN EQUITY</v>
      </c>
      <c r="C5915" t="str">
        <f>VLOOKUP(A5915,'ALL - prices'!B:C,2,FALSE)</f>
        <v>Sienna Senior Living Inc</v>
      </c>
      <c r="D5915" t="str">
        <f>VLOOKUP(A5915,'ALL - prices'!B:I,8,FALSE)</f>
        <v>Health Care</v>
      </c>
      <c r="E5915">
        <v>2023</v>
      </c>
      <c r="F5915" t="s">
        <v>680</v>
      </c>
      <c r="G5915" t="str">
        <f t="shared" si="430"/>
        <v>2023-Q2</v>
      </c>
      <c r="H5915" s="4">
        <f>INDEX('ALL - prices'!$J$3:$DY$219,MATCH('COMBINED DATA'!A5915,'ALL - prices'!$B$3:$B$219,0),MATCH('COMBINED DATA'!G5915,'ALL - prices'!$J$1:$DY$1,0))</f>
        <v>9.7931000000000008</v>
      </c>
      <c r="I5915" s="14">
        <f t="shared" si="433"/>
        <v>1.745098504144289</v>
      </c>
      <c r="J5915" s="6">
        <f>INDEX('market cap'!$B$3:$DQ$219,MATCH(A5915,'market cap'!$A$3:$A$219,0),MATCH(G5915,'market cap'!$B$1:$DQ$1,0))</f>
        <v>840.58180000000004</v>
      </c>
      <c r="K5915">
        <f t="shared" si="431"/>
        <v>6.7340942711351026</v>
      </c>
      <c r="L5915">
        <f>INDEX('PB2'!$D$2:$AQ$224,MATCH(A5915,'PB2'!$B$2:$B$224,0),MATCH(G5915,'PB2'!$D$1:$AQ$1,0))</f>
        <v>2.0755159854888898</v>
      </c>
      <c r="M5915" s="16">
        <f t="shared" si="432"/>
        <v>0.48180790077820046</v>
      </c>
      <c r="N5915" s="6">
        <f>INDEX('ROA2'!$D$2:$AQ$224,MATCH(A5915,'ROA2'!$B$2:$B$224,0),MATCH(G5915,'ROA2'!$D$1:$AQ$1,0))</f>
        <v>-0.92760598659515403</v>
      </c>
      <c r="O5915" s="6">
        <v>1681.0449920000001</v>
      </c>
      <c r="P5915" s="28">
        <v>3.6714455379905422E-4</v>
      </c>
    </row>
    <row r="5916" spans="1:16" x14ac:dyDescent="0.3">
      <c r="A5916" t="s">
        <v>621</v>
      </c>
      <c r="B5916" t="str">
        <f>VLOOKUP(A5916,Sheet3!L:L,1,FALSE)</f>
        <v>SIA CN EQUITY</v>
      </c>
      <c r="C5916" t="str">
        <f>VLOOKUP(A5916,'ALL - prices'!B:C,2,FALSE)</f>
        <v>Sienna Senior Living Inc</v>
      </c>
      <c r="D5916" t="str">
        <f>VLOOKUP(A5916,'ALL - prices'!B:I,8,FALSE)</f>
        <v>Health Care</v>
      </c>
      <c r="E5916">
        <v>2023</v>
      </c>
      <c r="F5916" t="s">
        <v>681</v>
      </c>
      <c r="G5916" t="str">
        <f t="shared" si="430"/>
        <v>2023-Q3</v>
      </c>
      <c r="H5916" s="4">
        <f>INDEX('ALL - prices'!$J$3:$DY$219,MATCH('COMBINED DATA'!A5916,'ALL - prices'!$B$3:$B$219,0),MATCH('COMBINED DATA'!G5916,'ALL - prices'!$J$1:$DY$1,0))</f>
        <v>9.2774999999999999</v>
      </c>
      <c r="I5916" s="14">
        <f t="shared" si="433"/>
        <v>2.27526274233696</v>
      </c>
      <c r="J5916" s="6">
        <f>INDEX('market cap'!$B$3:$DQ$219,MATCH(A5916,'market cap'!$A$3:$A$219,0),MATCH(G5916,'market cap'!$B$1:$DQ$1,0))</f>
        <v>780.01900000000001</v>
      </c>
      <c r="K5916">
        <f t="shared" si="431"/>
        <v>6.6593182783613214</v>
      </c>
      <c r="L5916">
        <f>INDEX('PB2'!$D$2:$AQ$224,MATCH(A5916,'PB2'!$B$2:$B$224,0),MATCH(G5916,'PB2'!$D$1:$AQ$1,0))</f>
        <v>1.99796903133392</v>
      </c>
      <c r="M5916" s="16">
        <f t="shared" si="432"/>
        <v>0.50050825829485557</v>
      </c>
      <c r="N5916" s="6">
        <f>INDEX('ROA2'!$D$2:$AQ$224,MATCH(A5916,'ROA2'!$B$2:$B$224,0),MATCH(G5916,'ROA2'!$D$1:$AQ$1,0))</f>
        <v>-2.044999971986E-3</v>
      </c>
      <c r="O5916" s="6">
        <v>1675.6139519999999</v>
      </c>
      <c r="P5916" s="28">
        <v>-3.2307523152837578E-3</v>
      </c>
    </row>
    <row r="5917" spans="1:16" x14ac:dyDescent="0.3">
      <c r="A5917" t="s">
        <v>621</v>
      </c>
      <c r="B5917" t="str">
        <f>VLOOKUP(A5917,Sheet3!L:L,1,FALSE)</f>
        <v>SIA CN EQUITY</v>
      </c>
      <c r="C5917" t="str">
        <f>VLOOKUP(A5917,'ALL - prices'!B:C,2,FALSE)</f>
        <v>Sienna Senior Living Inc</v>
      </c>
      <c r="D5917" t="str">
        <f>VLOOKUP(A5917,'ALL - prices'!B:I,8,FALSE)</f>
        <v>Health Care</v>
      </c>
      <c r="E5917">
        <v>2023</v>
      </c>
      <c r="F5917" t="s">
        <v>682</v>
      </c>
      <c r="G5917" t="str">
        <f t="shared" si="430"/>
        <v>2023-Q4</v>
      </c>
      <c r="H5917" s="4">
        <f>INDEX('ALL - prices'!$J$3:$DY$219,MATCH('COMBINED DATA'!A5917,'ALL - prices'!$B$3:$B$219,0),MATCH('COMBINED DATA'!G5917,'ALL - prices'!$J$1:$DY$1,0))</f>
        <v>10.192</v>
      </c>
      <c r="I5917" s="14">
        <f t="shared" si="433"/>
        <v>1.599170469076598</v>
      </c>
      <c r="J5917" s="6">
        <f>INDEX('market cap'!$B$3:$DQ$219,MATCH(A5917,'market cap'!$A$3:$A$219,0),MATCH(G5917,'market cap'!$B$1:$DQ$1,0))</f>
        <v>838.39269999999999</v>
      </c>
      <c r="K5917">
        <f t="shared" si="431"/>
        <v>6.7314866064678025</v>
      </c>
      <c r="L5917">
        <f>INDEX('PB2'!$D$2:$AQ$224,MATCH(A5917,'PB2'!$B$2:$B$224,0),MATCH(G5917,'PB2'!$D$1:$AQ$1,0))</f>
        <v>2.2430651187896702</v>
      </c>
      <c r="M5917" s="16">
        <f t="shared" si="432"/>
        <v>0.44581853269582628</v>
      </c>
      <c r="N5917" s="6">
        <f>INDEX('ROA2'!$D$2:$AQ$224,MATCH(A5917,'ROA2'!$B$2:$B$224,0),MATCH(G5917,'ROA2'!$D$1:$AQ$1,0))</f>
        <v>-4.0380000136789997E-3</v>
      </c>
      <c r="O5917" s="6">
        <v>1681.166976</v>
      </c>
      <c r="P5917" s="28">
        <v>3.3140234917308988E-3</v>
      </c>
    </row>
    <row r="5918" spans="1:16" x14ac:dyDescent="0.3">
      <c r="A5918" t="s">
        <v>621</v>
      </c>
      <c r="B5918" t="str">
        <f>VLOOKUP(A5918,Sheet3!L:L,1,FALSE)</f>
        <v>SIA CN EQUITY</v>
      </c>
      <c r="C5918" t="str">
        <f>VLOOKUP(A5918,'ALL - prices'!B:C,2,FALSE)</f>
        <v>Sienna Senior Living Inc</v>
      </c>
      <c r="D5918" t="str">
        <f>VLOOKUP(A5918,'ALL - prices'!B:I,8,FALSE)</f>
        <v>Health Care</v>
      </c>
      <c r="E5918" s="18">
        <v>2024</v>
      </c>
      <c r="F5918" t="s">
        <v>679</v>
      </c>
      <c r="G5918" t="str">
        <f t="shared" si="430"/>
        <v>2024-Q1</v>
      </c>
      <c r="H5918" s="4">
        <f>INDEX('ALL - prices'!$J$3:$DY$219,MATCH('COMBINED DATA'!A5918,'ALL - prices'!$B$3:$B$219,0),MATCH('COMBINED DATA'!G5918,'ALL - prices'!$J$1:$DY$1,0))</f>
        <v>12.1228</v>
      </c>
      <c r="I5918" s="14" t="s">
        <v>769</v>
      </c>
      <c r="J5918" s="6">
        <f>INDEX('market cap'!$B$3:$DQ$219,MATCH(A5918,'market cap'!$A$3:$A$219,0),MATCH(G5918,'market cap'!$B$1:$DQ$1,0))</f>
        <v>979.21939999999995</v>
      </c>
      <c r="K5918">
        <f t="shared" si="431"/>
        <v>6.8867557236533079</v>
      </c>
      <c r="L5918">
        <f>INDEX('PB2'!$D$2:$AQ$224,MATCH(A5918,'PB2'!$B$2:$B$224,0),MATCH(G5918,'PB2'!$D$1:$AQ$1,0))</f>
        <v>2.60131788253784</v>
      </c>
      <c r="M5918" s="16">
        <f t="shared" si="432"/>
        <v>0.38442053034456602</v>
      </c>
      <c r="N5918" s="6">
        <f>INDEX('ROA2'!$D$2:$AQ$224,MATCH(A5918,'ROA2'!$B$2:$B$224,0),MATCH(G5918,'ROA2'!$D$1:$AQ$1,0))</f>
        <v>0.41697099804878202</v>
      </c>
      <c r="O5918" s="6">
        <v>1695.3429759999999</v>
      </c>
      <c r="P5918" s="28">
        <v>8.4322379646838436E-3</v>
      </c>
    </row>
    <row r="5919" spans="1:16" x14ac:dyDescent="0.3">
      <c r="A5919" t="s">
        <v>621</v>
      </c>
      <c r="B5919" t="str">
        <f>VLOOKUP(A5919,Sheet3!L:L,1,FALSE)</f>
        <v>SIA CN EQUITY</v>
      </c>
      <c r="C5919" t="str">
        <f>VLOOKUP(A5919,'ALL - prices'!B:C,2,FALSE)</f>
        <v>Sienna Senior Living Inc</v>
      </c>
      <c r="D5919" t="str">
        <f>VLOOKUP(A5919,'ALL - prices'!B:I,8,FALSE)</f>
        <v>Health Care</v>
      </c>
      <c r="E5919" s="18">
        <v>2024</v>
      </c>
      <c r="F5919" t="s">
        <v>680</v>
      </c>
      <c r="G5919" t="str">
        <f t="shared" si="430"/>
        <v>2024-Q2</v>
      </c>
      <c r="H5919" s="4">
        <f>INDEX('ALL - prices'!$J$3:$DY$219,MATCH('COMBINED DATA'!A5919,'ALL - prices'!$B$3:$B$219,0),MATCH('COMBINED DATA'!G5919,'ALL - prices'!$J$1:$DY$1,0))</f>
        <v>13.090999999999999</v>
      </c>
      <c r="I5919" s="14" t="s">
        <v>769</v>
      </c>
      <c r="J5919" s="6">
        <f>INDEX('market cap'!$B$3:$DQ$219,MATCH(A5919,'market cap'!$A$3:$A$219,0),MATCH(G5919,'market cap'!$B$1:$DQ$1,0))</f>
        <v>1040.2428</v>
      </c>
      <c r="K5919">
        <f t="shared" si="431"/>
        <v>6.9472094264259754</v>
      </c>
      <c r="L5919">
        <f>INDEX('PB2'!$D$2:$AQ$224,MATCH(A5919,'PB2'!$B$2:$B$224,0),MATCH(G5919,'PB2'!$D$1:$AQ$1,0))</f>
        <v>2.84283399581909</v>
      </c>
      <c r="M5919" s="16">
        <f t="shared" si="432"/>
        <v>0.35176165807454246</v>
      </c>
      <c r="N5919" s="6">
        <f>INDEX('ROA2'!$D$2:$AQ$224,MATCH(A5919,'ROA2'!$B$2:$B$224,0),MATCH(G5919,'ROA2'!$D$1:$AQ$1,0))</f>
        <v>1.6034289598464999</v>
      </c>
      <c r="O5919" s="6">
        <v>1700.082944</v>
      </c>
      <c r="P5919" s="28">
        <v>2.7958755644734452E-3</v>
      </c>
    </row>
    <row r="5920" spans="1:16" x14ac:dyDescent="0.3">
      <c r="A5920" t="s">
        <v>621</v>
      </c>
      <c r="B5920" t="str">
        <f>VLOOKUP(A5920,Sheet3!L:L,1,FALSE)</f>
        <v>SIA CN EQUITY</v>
      </c>
      <c r="C5920" t="str">
        <f>VLOOKUP(A5920,'ALL - prices'!B:C,2,FALSE)</f>
        <v>Sienna Senior Living Inc</v>
      </c>
      <c r="D5920" t="str">
        <f>VLOOKUP(A5920,'ALL - prices'!B:I,8,FALSE)</f>
        <v>Health Care</v>
      </c>
      <c r="E5920" s="18">
        <v>2024</v>
      </c>
      <c r="F5920" t="s">
        <v>681</v>
      </c>
      <c r="G5920" t="str">
        <f t="shared" si="430"/>
        <v>2024-Q3</v>
      </c>
      <c r="H5920" s="4">
        <f>INDEX('ALL - prices'!$J$3:$DY$219,MATCH('COMBINED DATA'!A5920,'ALL - prices'!$B$3:$B$219,0),MATCH('COMBINED DATA'!G5920,'ALL - prices'!$J$1:$DY$1,0))</f>
        <v>15.661799999999999</v>
      </c>
      <c r="I5920" s="14" t="s">
        <v>769</v>
      </c>
      <c r="J5920" s="6">
        <f>INDEX('market cap'!$B$3:$DQ$219,MATCH(A5920,'market cap'!$A$3:$A$219,0),MATCH(G5920,'market cap'!$B$1:$DQ$1,0))</f>
        <v>1387.5202999999999</v>
      </c>
      <c r="K5920">
        <f t="shared" si="431"/>
        <v>7.2352734761441937</v>
      </c>
      <c r="L5920">
        <f>INDEX('PB2'!$D$2:$AQ$224,MATCH(A5920,'PB2'!$B$2:$B$224,0),MATCH(G5920,'PB2'!$D$1:$AQ$1,0))</f>
        <v>2.82573390007019</v>
      </c>
      <c r="M5920" s="16">
        <f t="shared" si="432"/>
        <v>0.35389036454393685</v>
      </c>
      <c r="N5920" s="6">
        <f>INDEX('ROA2'!$D$2:$AQ$224,MATCH(A5920,'ROA2'!$B$2:$B$224,0),MATCH(G5920,'ROA2'!$D$1:$AQ$1,0))</f>
        <v>1.6956529617309599</v>
      </c>
      <c r="O5920" s="6">
        <v>1712.5789440000001</v>
      </c>
      <c r="P5920" s="28">
        <v>7.3502296132676778E-3</v>
      </c>
    </row>
    <row r="5921" spans="1:16" x14ac:dyDescent="0.3">
      <c r="A5921" t="s">
        <v>621</v>
      </c>
      <c r="B5921" t="str">
        <f>VLOOKUP(A5921,Sheet3!L:L,1,FALSE)</f>
        <v>SIA CN EQUITY</v>
      </c>
      <c r="C5921" t="str">
        <f>VLOOKUP(A5921,'ALL - prices'!B:C,2,FALSE)</f>
        <v>Sienna Senior Living Inc</v>
      </c>
      <c r="D5921" t="str">
        <f>VLOOKUP(A5921,'ALL - prices'!B:I,8,FALSE)</f>
        <v>Health Care</v>
      </c>
      <c r="E5921" s="18">
        <v>2024</v>
      </c>
      <c r="F5921" t="s">
        <v>682</v>
      </c>
      <c r="G5921" t="str">
        <f t="shared" si="430"/>
        <v>2024-Q4</v>
      </c>
      <c r="H5921" s="4">
        <f>INDEX('ALL - prices'!$J$3:$DY$219,MATCH('COMBINED DATA'!A5921,'ALL - prices'!$B$3:$B$219,0),MATCH('COMBINED DATA'!G5921,'ALL - prices'!$J$1:$DY$1,0))</f>
        <v>14.769299999999999</v>
      </c>
      <c r="I5921" s="14" t="s">
        <v>769</v>
      </c>
      <c r="J5921" s="6">
        <f>INDEX('market cap'!$B$3:$DQ$219,MATCH(A5921,'market cap'!$A$3:$A$219,0),MATCH(G5921,'market cap'!$B$1:$DQ$1,0))</f>
        <v>1290.0635</v>
      </c>
      <c r="K5921">
        <f t="shared" si="431"/>
        <v>7.1624467209504186</v>
      </c>
      <c r="L5921">
        <f>INDEX('PB2'!$D$2:$AQ$224,MATCH(A5921,'PB2'!$B$2:$B$224,0),MATCH(G5921,'PB2'!$D$1:$AQ$1,0))</f>
        <v>2.6272602789935502</v>
      </c>
      <c r="M5921" s="16">
        <f t="shared" si="432"/>
        <v>0.38062464080760189</v>
      </c>
      <c r="N5921" s="6">
        <f>INDEX('ROA2'!$D$2:$AQ$224,MATCH(A5921,'ROA2'!$B$2:$B$224,0),MATCH(G5921,'ROA2'!$D$1:$AQ$1,0))</f>
        <v>1.7252949476242101</v>
      </c>
      <c r="O5921" s="6">
        <v>1909.5229440000001</v>
      </c>
      <c r="P5921" s="28">
        <v>0.11499849434094173</v>
      </c>
    </row>
    <row r="5922" spans="1:16" x14ac:dyDescent="0.3">
      <c r="A5922" t="s">
        <v>622</v>
      </c>
      <c r="B5922" t="str">
        <f>VLOOKUP(A5922,Sheet3!L:L,1,FALSE)</f>
        <v>SII CN EQUITY</v>
      </c>
      <c r="C5922" t="str">
        <f>VLOOKUP(A5922,'ALL - prices'!B:C,2,FALSE)</f>
        <v>Sprott Inc</v>
      </c>
      <c r="D5922" t="str">
        <f>VLOOKUP(A5922,'ALL - prices'!B:I,8,FALSE)</f>
        <v>Financials</v>
      </c>
      <c r="E5922">
        <v>2015</v>
      </c>
      <c r="F5922" t="s">
        <v>679</v>
      </c>
      <c r="G5922" t="str">
        <f t="shared" ref="G5922:G5985" si="434">E5922&amp;"-"&amp;F5922</f>
        <v>2015-Q1</v>
      </c>
      <c r="H5922" s="4">
        <f>INDEX('ALL - prices'!$J$3:$DY$219,MATCH('COMBINED DATA'!A5922,'ALL - prices'!$B$3:$B$219,0),MATCH('COMBINED DATA'!G5922,'ALL - prices'!$J$1:$DY$1,0))</f>
        <v>18.407699999999998</v>
      </c>
      <c r="I5922" s="14">
        <f t="shared" ref="I5922:I5957" si="435">STDEV(H5923:H5926)</f>
        <v>0.72749741351201225</v>
      </c>
      <c r="J5922" s="6">
        <f>INDEX('market cap'!$B$3:$DQ$219,MATCH(A5922,'market cap'!$A$3:$A$219,0),MATCH(G5922,'market cap'!$B$1:$DQ$1,0))</f>
        <v>670.49570000000006</v>
      </c>
      <c r="K5922">
        <f t="shared" ref="K5922:K5985" si="436">LN(J5922)</f>
        <v>6.5080172895766353</v>
      </c>
      <c r="L5922">
        <f>INDEX('PB2'!$D$2:$AQ$224,MATCH(A5922,'PB2'!$B$2:$B$224,0),MATCH(G5922,'PB2'!$D$1:$AQ$1,0))</f>
        <v>1.56430399417877</v>
      </c>
      <c r="M5922" s="16">
        <f t="shared" ref="M5922:M5985" si="437">1/L5922</f>
        <v>0.63926193612065862</v>
      </c>
      <c r="N5922" s="6">
        <f>INDEX('ROA2'!$D$2:$AQ$224,MATCH(A5922,'ROA2'!$B$2:$B$224,0),MATCH(G5922,'ROA2'!$D$1:$AQ$1,0))</f>
        <v>4.0540838241577104</v>
      </c>
      <c r="O5922" s="6">
        <v>431.16399999999999</v>
      </c>
      <c r="P5922" s="28">
        <v>7.8583640198322202E-2</v>
      </c>
    </row>
    <row r="5923" spans="1:16" x14ac:dyDescent="0.3">
      <c r="A5923" t="s">
        <v>622</v>
      </c>
      <c r="B5923" t="str">
        <f>VLOOKUP(A5923,Sheet3!L:L,1,FALSE)</f>
        <v>SII CN EQUITY</v>
      </c>
      <c r="C5923" t="str">
        <f>VLOOKUP(A5923,'ALL - prices'!B:C,2,FALSE)</f>
        <v>Sprott Inc</v>
      </c>
      <c r="D5923" t="str">
        <f>VLOOKUP(A5923,'ALL - prices'!B:I,8,FALSE)</f>
        <v>Financials</v>
      </c>
      <c r="E5923">
        <v>2015</v>
      </c>
      <c r="F5923" t="s">
        <v>680</v>
      </c>
      <c r="G5923" t="str">
        <f t="shared" si="434"/>
        <v>2015-Q2</v>
      </c>
      <c r="H5923" s="4">
        <f>INDEX('ALL - prices'!$J$3:$DY$219,MATCH('COMBINED DATA'!A5923,'ALL - prices'!$B$3:$B$219,0),MATCH('COMBINED DATA'!G5923,'ALL - prices'!$J$1:$DY$1,0))</f>
        <v>17.036200000000001</v>
      </c>
      <c r="I5923" s="14">
        <f t="shared" si="435"/>
        <v>1.0219867493433235</v>
      </c>
      <c r="J5923" s="6">
        <f>INDEX('market cap'!$B$3:$DQ$219,MATCH(A5923,'market cap'!$A$3:$A$219,0),MATCH(G5923,'market cap'!$B$1:$DQ$1,0))</f>
        <v>613.37940000000003</v>
      </c>
      <c r="K5923">
        <f t="shared" si="436"/>
        <v>6.4189836678100569</v>
      </c>
      <c r="L5923">
        <f>INDEX('PB2'!$D$2:$AQ$224,MATCH(A5923,'PB2'!$B$2:$B$224,0),MATCH(G5923,'PB2'!$D$1:$AQ$1,0))</f>
        <v>1.43838798999786</v>
      </c>
      <c r="M5923" s="16">
        <f t="shared" si="437"/>
        <v>0.69522271247654654</v>
      </c>
      <c r="N5923" s="6">
        <f>INDEX('ROA2'!$D$2:$AQ$224,MATCH(A5923,'ROA2'!$B$2:$B$224,0),MATCH(G5923,'ROA2'!$D$1:$AQ$1,0))</f>
        <v>3.5279240608215301</v>
      </c>
      <c r="O5923" s="6">
        <v>358.01782400000002</v>
      </c>
      <c r="P5923" s="28">
        <v>-0.16964815244315382</v>
      </c>
    </row>
    <row r="5924" spans="1:16" x14ac:dyDescent="0.3">
      <c r="A5924" t="s">
        <v>622</v>
      </c>
      <c r="B5924" t="str">
        <f>VLOOKUP(A5924,Sheet3!L:L,1,FALSE)</f>
        <v>SII CN EQUITY</v>
      </c>
      <c r="C5924" t="str">
        <f>VLOOKUP(A5924,'ALL - prices'!B:C,2,FALSE)</f>
        <v>Sprott Inc</v>
      </c>
      <c r="D5924" t="str">
        <f>VLOOKUP(A5924,'ALL - prices'!B:I,8,FALSE)</f>
        <v>Financials</v>
      </c>
      <c r="E5924">
        <v>2015</v>
      </c>
      <c r="F5924" t="s">
        <v>681</v>
      </c>
      <c r="G5924" t="str">
        <f t="shared" si="434"/>
        <v>2015-Q3</v>
      </c>
      <c r="H5924" s="4">
        <f>INDEX('ALL - prices'!$J$3:$DY$219,MATCH('COMBINED DATA'!A5924,'ALL - prices'!$B$3:$B$219,0),MATCH('COMBINED DATA'!G5924,'ALL - prices'!$J$1:$DY$1,0))</f>
        <v>16.5746</v>
      </c>
      <c r="I5924" s="14">
        <f t="shared" si="435"/>
        <v>0.77270066811152671</v>
      </c>
      <c r="J5924" s="6">
        <f>INDEX('market cap'!$B$3:$DQ$219,MATCH(A5924,'market cap'!$A$3:$A$219,0),MATCH(G5924,'market cap'!$B$1:$DQ$1,0))</f>
        <v>588.86869999999999</v>
      </c>
      <c r="K5924">
        <f t="shared" si="436"/>
        <v>6.3782032385974494</v>
      </c>
      <c r="L5924">
        <f>INDEX('PB2'!$D$2:$AQ$224,MATCH(A5924,'PB2'!$B$2:$B$224,0),MATCH(G5924,'PB2'!$D$1:$AQ$1,0))</f>
        <v>1.5716029405593901</v>
      </c>
      <c r="M5924" s="16">
        <f t="shared" si="437"/>
        <v>0.63629303190541497</v>
      </c>
      <c r="N5924" s="6">
        <f>INDEX('ROA2'!$D$2:$AQ$224,MATCH(A5924,'ROA2'!$B$2:$B$224,0),MATCH(G5924,'ROA2'!$D$1:$AQ$1,0))</f>
        <v>3.7440769672393799</v>
      </c>
      <c r="O5924" s="6">
        <v>398.79676799999999</v>
      </c>
      <c r="P5924" s="28">
        <v>0.11390199388508647</v>
      </c>
    </row>
    <row r="5925" spans="1:16" x14ac:dyDescent="0.3">
      <c r="A5925" t="s">
        <v>622</v>
      </c>
      <c r="B5925" t="str">
        <f>VLOOKUP(A5925,Sheet3!L:L,1,FALSE)</f>
        <v>SII CN EQUITY</v>
      </c>
      <c r="C5925" t="str">
        <f>VLOOKUP(A5925,'ALL - prices'!B:C,2,FALSE)</f>
        <v>Sprott Inc</v>
      </c>
      <c r="D5925" t="str">
        <f>VLOOKUP(A5925,'ALL - prices'!B:I,8,FALSE)</f>
        <v>Financials</v>
      </c>
      <c r="E5925">
        <v>2015</v>
      </c>
      <c r="F5925" t="s">
        <v>682</v>
      </c>
      <c r="G5925" t="str">
        <f t="shared" si="434"/>
        <v>2015-Q4</v>
      </c>
      <c r="H5925" s="4">
        <f>INDEX('ALL - prices'!$J$3:$DY$219,MATCH('COMBINED DATA'!A5925,'ALL - prices'!$B$3:$B$219,0),MATCH('COMBINED DATA'!G5925,'ALL - prices'!$J$1:$DY$1,0))</f>
        <v>16.8597</v>
      </c>
      <c r="I5925" s="14">
        <f t="shared" si="435"/>
        <v>0.42937867126038343</v>
      </c>
      <c r="J5925" s="6">
        <f>INDEX('market cap'!$B$3:$DQ$219,MATCH(A5925,'market cap'!$A$3:$A$219,0),MATCH(G5925,'market cap'!$B$1:$DQ$1,0))</f>
        <v>591.35329999999999</v>
      </c>
      <c r="K5925">
        <f t="shared" si="436"/>
        <v>6.3824136391330644</v>
      </c>
      <c r="L5925">
        <f>INDEX('PB2'!$D$2:$AQ$224,MATCH(A5925,'PB2'!$B$2:$B$224,0),MATCH(G5925,'PB2'!$D$1:$AQ$1,0))</f>
        <v>1.62100505828857</v>
      </c>
      <c r="M5925" s="16">
        <f t="shared" si="437"/>
        <v>0.61690122118174218</v>
      </c>
      <c r="N5925" s="6">
        <f>INDEX('ROA2'!$D$2:$AQ$224,MATCH(A5925,'ROA2'!$B$2:$B$224,0),MATCH(G5925,'ROA2'!$D$1:$AQ$1,0))</f>
        <v>-8.0862751007080096</v>
      </c>
      <c r="O5925" s="6">
        <v>328.13628799999998</v>
      </c>
      <c r="P5925" s="28">
        <v>-0.17718418420081081</v>
      </c>
    </row>
    <row r="5926" spans="1:16" x14ac:dyDescent="0.3">
      <c r="A5926" t="s">
        <v>622</v>
      </c>
      <c r="B5926" t="str">
        <f>VLOOKUP(A5926,Sheet3!L:L,1,FALSE)</f>
        <v>SII CN EQUITY</v>
      </c>
      <c r="C5926" t="str">
        <f>VLOOKUP(A5926,'ALL - prices'!B:C,2,FALSE)</f>
        <v>Sprott Inc</v>
      </c>
      <c r="D5926" t="str">
        <f>VLOOKUP(A5926,'ALL - prices'!B:I,8,FALSE)</f>
        <v>Financials</v>
      </c>
      <c r="E5926">
        <v>2016</v>
      </c>
      <c r="F5926" t="s">
        <v>679</v>
      </c>
      <c r="G5926" t="str">
        <f t="shared" si="434"/>
        <v>2016-Q1</v>
      </c>
      <c r="H5926" s="4">
        <f>INDEX('ALL - prices'!$J$3:$DY$219,MATCH('COMBINED DATA'!A5926,'ALL - prices'!$B$3:$B$219,0),MATCH('COMBINED DATA'!G5926,'ALL - prices'!$J$1:$DY$1,0))</f>
        <v>18.227900000000002</v>
      </c>
      <c r="I5926" s="14">
        <f t="shared" si="435"/>
        <v>0.88209926642829262</v>
      </c>
      <c r="J5926" s="6">
        <f>INDEX('market cap'!$B$3:$DQ$219,MATCH(A5926,'market cap'!$A$3:$A$219,0),MATCH(G5926,'market cap'!$B$1:$DQ$1,0))</f>
        <v>631.10820000000001</v>
      </c>
      <c r="K5926">
        <f t="shared" si="436"/>
        <v>6.4474773216922827</v>
      </c>
      <c r="L5926">
        <f>INDEX('PB2'!$D$2:$AQ$224,MATCH(A5926,'PB2'!$B$2:$B$224,0),MATCH(G5926,'PB2'!$D$1:$AQ$1,0))</f>
        <v>1.7729840278625499</v>
      </c>
      <c r="M5926" s="16">
        <f t="shared" si="437"/>
        <v>0.56402087344552476</v>
      </c>
      <c r="N5926" s="6">
        <f>INDEX('ROA2'!$D$2:$AQ$224,MATCH(A5926,'ROA2'!$B$2:$B$224,0),MATCH(G5926,'ROA2'!$D$1:$AQ$1,0))</f>
        <v>-8.4801845550537092</v>
      </c>
      <c r="O5926" s="6">
        <v>313.76627200000001</v>
      </c>
      <c r="P5926" s="28">
        <v>-4.3792827936177434E-2</v>
      </c>
    </row>
    <row r="5927" spans="1:16" x14ac:dyDescent="0.3">
      <c r="A5927" t="s">
        <v>622</v>
      </c>
      <c r="B5927" t="str">
        <f>VLOOKUP(A5927,Sheet3!L:L,1,FALSE)</f>
        <v>SII CN EQUITY</v>
      </c>
      <c r="C5927" t="str">
        <f>VLOOKUP(A5927,'ALL - prices'!B:C,2,FALSE)</f>
        <v>Sprott Inc</v>
      </c>
      <c r="D5927" t="str">
        <f>VLOOKUP(A5927,'ALL - prices'!B:I,8,FALSE)</f>
        <v>Financials</v>
      </c>
      <c r="E5927">
        <v>2016</v>
      </c>
      <c r="F5927" t="s">
        <v>680</v>
      </c>
      <c r="G5927" t="str">
        <f t="shared" si="434"/>
        <v>2016-Q2</v>
      </c>
      <c r="H5927" s="4">
        <f>INDEX('ALL - prices'!$J$3:$DY$219,MATCH('COMBINED DATA'!A5927,'ALL - prices'!$B$3:$B$219,0),MATCH('COMBINED DATA'!G5927,'ALL - prices'!$J$1:$DY$1,0))</f>
        <v>18.668099999999999</v>
      </c>
      <c r="I5927" s="14">
        <f t="shared" si="435"/>
        <v>0.77980225484841048</v>
      </c>
      <c r="J5927" s="6">
        <f>INDEX('market cap'!$B$3:$DQ$219,MATCH(A5927,'market cap'!$A$3:$A$219,0),MATCH(G5927,'market cap'!$B$1:$DQ$1,0))</f>
        <v>638.56219999999996</v>
      </c>
      <c r="K5927">
        <f t="shared" si="436"/>
        <v>6.4592190865463053</v>
      </c>
      <c r="L5927">
        <f>INDEX('PB2'!$D$2:$AQ$224,MATCH(A5927,'PB2'!$B$2:$B$224,0),MATCH(G5927,'PB2'!$D$1:$AQ$1,0))</f>
        <v>1.74134504795075</v>
      </c>
      <c r="M5927" s="16">
        <f t="shared" si="437"/>
        <v>0.57426872472909385</v>
      </c>
      <c r="N5927" s="6">
        <f>INDEX('ROA2'!$D$2:$AQ$224,MATCH(A5927,'ROA2'!$B$2:$B$224,0),MATCH(G5927,'ROA2'!$D$1:$AQ$1,0))</f>
        <v>-10.447553634643601</v>
      </c>
      <c r="O5927" s="6">
        <v>317.93078400000002</v>
      </c>
      <c r="P5927" s="28">
        <v>1.3272656660815353E-2</v>
      </c>
    </row>
    <row r="5928" spans="1:16" x14ac:dyDescent="0.3">
      <c r="A5928" t="s">
        <v>622</v>
      </c>
      <c r="B5928" t="str">
        <f>VLOOKUP(A5928,Sheet3!L:L,1,FALSE)</f>
        <v>SII CN EQUITY</v>
      </c>
      <c r="C5928" t="str">
        <f>VLOOKUP(A5928,'ALL - prices'!B:C,2,FALSE)</f>
        <v>Sprott Inc</v>
      </c>
      <c r="D5928" t="str">
        <f>VLOOKUP(A5928,'ALL - prices'!B:I,8,FALSE)</f>
        <v>Financials</v>
      </c>
      <c r="E5928">
        <v>2016</v>
      </c>
      <c r="F5928" t="s">
        <v>681</v>
      </c>
      <c r="G5928" t="str">
        <f t="shared" si="434"/>
        <v>2016-Q3</v>
      </c>
      <c r="H5928" s="4">
        <f>INDEX('ALL - prices'!$J$3:$DY$219,MATCH('COMBINED DATA'!A5928,'ALL - prices'!$B$3:$B$219,0),MATCH('COMBINED DATA'!G5928,'ALL - prices'!$J$1:$DY$1,0))</f>
        <v>17.789400000000001</v>
      </c>
      <c r="I5928" s="14">
        <f t="shared" si="435"/>
        <v>1.0113129947416533</v>
      </c>
      <c r="J5928" s="6">
        <f>INDEX('market cap'!$B$3:$DQ$219,MATCH(A5928,'market cap'!$A$3:$A$219,0),MATCH(G5928,'market cap'!$B$1:$DQ$1,0))</f>
        <v>601.29200000000003</v>
      </c>
      <c r="K5928">
        <f t="shared" si="436"/>
        <v>6.3990806734501158</v>
      </c>
      <c r="L5928">
        <f>INDEX('PB2'!$D$2:$AQ$224,MATCH(A5928,'PB2'!$B$2:$B$224,0),MATCH(G5928,'PB2'!$D$1:$AQ$1,0))</f>
        <v>1.6154650449752801</v>
      </c>
      <c r="M5928" s="16">
        <f t="shared" si="437"/>
        <v>0.61901679835808643</v>
      </c>
      <c r="N5928" s="6">
        <f>INDEX('ROA2'!$D$2:$AQ$224,MATCH(A5928,'ROA2'!$B$2:$B$224,0),MATCH(G5928,'ROA2'!$D$1:$AQ$1,0))</f>
        <v>-7.5680298805236799</v>
      </c>
      <c r="O5928" s="6">
        <v>329.92448000000002</v>
      </c>
      <c r="P5928" s="28">
        <v>3.772423622872581E-2</v>
      </c>
    </row>
    <row r="5929" spans="1:16" x14ac:dyDescent="0.3">
      <c r="A5929" t="s">
        <v>622</v>
      </c>
      <c r="B5929" t="str">
        <f>VLOOKUP(A5929,Sheet3!L:L,1,FALSE)</f>
        <v>SII CN EQUITY</v>
      </c>
      <c r="C5929" t="str">
        <f>VLOOKUP(A5929,'ALL - prices'!B:C,2,FALSE)</f>
        <v>Sprott Inc</v>
      </c>
      <c r="D5929" t="str">
        <f>VLOOKUP(A5929,'ALL - prices'!B:I,8,FALSE)</f>
        <v>Financials</v>
      </c>
      <c r="E5929">
        <v>2016</v>
      </c>
      <c r="F5929" t="s">
        <v>682</v>
      </c>
      <c r="G5929" t="str">
        <f t="shared" si="434"/>
        <v>2016-Q4</v>
      </c>
      <c r="H5929" s="4">
        <f>INDEX('ALL - prices'!$J$3:$DY$219,MATCH('COMBINED DATA'!A5929,'ALL - prices'!$B$3:$B$219,0),MATCH('COMBINED DATA'!G5929,'ALL - prices'!$J$1:$DY$1,0))</f>
        <v>18.700399999999998</v>
      </c>
      <c r="I5929" s="14">
        <f t="shared" si="435"/>
        <v>1.2321279949069148</v>
      </c>
      <c r="J5929" s="6">
        <f>INDEX('market cap'!$B$3:$DQ$219,MATCH(A5929,'market cap'!$A$3:$A$219,0),MATCH(G5929,'market cap'!$B$1:$DQ$1,0))</f>
        <v>623.65409999999997</v>
      </c>
      <c r="K5929">
        <f t="shared" si="436"/>
        <v>6.4355958877503809</v>
      </c>
      <c r="L5929">
        <f>INDEX('PB2'!$D$2:$AQ$224,MATCH(A5929,'PB2'!$B$2:$B$224,0),MATCH(G5929,'PB2'!$D$1:$AQ$1,0))</f>
        <v>1.6940989494323699</v>
      </c>
      <c r="M5929" s="16">
        <f t="shared" si="437"/>
        <v>0.59028429262355842</v>
      </c>
      <c r="N5929" s="6">
        <f>INDEX('ROA2'!$D$2:$AQ$224,MATCH(A5929,'ROA2'!$B$2:$B$224,0),MATCH(G5929,'ROA2'!$D$1:$AQ$1,0))</f>
        <v>6.1277971267700204</v>
      </c>
      <c r="O5929" s="6">
        <v>328.694816</v>
      </c>
      <c r="P5929" s="28">
        <v>-3.7271074883561649E-3</v>
      </c>
    </row>
    <row r="5930" spans="1:16" x14ac:dyDescent="0.3">
      <c r="A5930" t="s">
        <v>622</v>
      </c>
      <c r="B5930" t="str">
        <f>VLOOKUP(A5930,Sheet3!L:L,1,FALSE)</f>
        <v>SII CN EQUITY</v>
      </c>
      <c r="C5930" t="str">
        <f>VLOOKUP(A5930,'ALL - prices'!B:C,2,FALSE)</f>
        <v>Sprott Inc</v>
      </c>
      <c r="D5930" t="str">
        <f>VLOOKUP(A5930,'ALL - prices'!B:I,8,FALSE)</f>
        <v>Financials</v>
      </c>
      <c r="E5930">
        <v>2017</v>
      </c>
      <c r="F5930" t="s">
        <v>679</v>
      </c>
      <c r="G5930" t="str">
        <f t="shared" si="434"/>
        <v>2017-Q1</v>
      </c>
      <c r="H5930" s="4">
        <f>INDEX('ALL - prices'!$J$3:$DY$219,MATCH('COMBINED DATA'!A5930,'ALL - prices'!$B$3:$B$219,0),MATCH('COMBINED DATA'!G5930,'ALL - prices'!$J$1:$DY$1,0))</f>
        <v>16.8368</v>
      </c>
      <c r="I5930" s="14">
        <f t="shared" si="435"/>
        <v>3.7006881858874197</v>
      </c>
      <c r="J5930" s="6">
        <f>INDEX('market cap'!$B$3:$DQ$219,MATCH(A5930,'market cap'!$A$3:$A$219,0),MATCH(G5930,'market cap'!$B$1:$DQ$1,0))</f>
        <v>554.10599999999999</v>
      </c>
      <c r="K5930">
        <f t="shared" si="436"/>
        <v>6.3173560041850081</v>
      </c>
      <c r="L5930">
        <f>INDEX('PB2'!$D$2:$AQ$224,MATCH(A5930,'PB2'!$B$2:$B$224,0),MATCH(G5930,'PB2'!$D$1:$AQ$1,0))</f>
        <v>1.5051569938659699</v>
      </c>
      <c r="M5930" s="16">
        <f t="shared" si="437"/>
        <v>0.66438252227199046</v>
      </c>
      <c r="N5930" s="6">
        <f>INDEX('ROA2'!$D$2:$AQ$224,MATCH(A5930,'ROA2'!$B$2:$B$224,0),MATCH(G5930,'ROA2'!$D$1:$AQ$1,0))</f>
        <v>7.2177591323852504</v>
      </c>
      <c r="O5930" s="6">
        <v>327.15539200000001</v>
      </c>
      <c r="P5930" s="28">
        <v>-4.6834447185196762E-3</v>
      </c>
    </row>
    <row r="5931" spans="1:16" x14ac:dyDescent="0.3">
      <c r="A5931" t="s">
        <v>622</v>
      </c>
      <c r="B5931" t="str">
        <f>VLOOKUP(A5931,Sheet3!L:L,1,FALSE)</f>
        <v>SII CN EQUITY</v>
      </c>
      <c r="C5931" t="str">
        <f>VLOOKUP(A5931,'ALL - prices'!B:C,2,FALSE)</f>
        <v>Sprott Inc</v>
      </c>
      <c r="D5931" t="str">
        <f>VLOOKUP(A5931,'ALL - prices'!B:I,8,FALSE)</f>
        <v>Financials</v>
      </c>
      <c r="E5931">
        <v>2017</v>
      </c>
      <c r="F5931" t="s">
        <v>680</v>
      </c>
      <c r="G5931" t="str">
        <f t="shared" si="434"/>
        <v>2017-Q2</v>
      </c>
      <c r="H5931" s="4">
        <f>INDEX('ALL - prices'!$J$3:$DY$219,MATCH('COMBINED DATA'!A5931,'ALL - prices'!$B$3:$B$219,0),MATCH('COMBINED DATA'!G5931,'ALL - prices'!$J$1:$DY$1,0))</f>
        <v>17.434000000000001</v>
      </c>
      <c r="I5931" s="14">
        <f t="shared" si="435"/>
        <v>4.0655336054036706</v>
      </c>
      <c r="J5931" s="6">
        <f>INDEX('market cap'!$B$3:$DQ$219,MATCH(A5931,'market cap'!$A$3:$A$219,0),MATCH(G5931,'market cap'!$B$1:$DQ$1,0))</f>
        <v>566.75120000000004</v>
      </c>
      <c r="K5931">
        <f t="shared" si="436"/>
        <v>6.3399204067210828</v>
      </c>
      <c r="L5931">
        <f>INDEX('PB2'!$D$2:$AQ$224,MATCH(A5931,'PB2'!$B$2:$B$224,0),MATCH(G5931,'PB2'!$D$1:$AQ$1,0))</f>
        <v>1.6317069530487101</v>
      </c>
      <c r="M5931" s="16">
        <f t="shared" si="437"/>
        <v>0.61285514419827802</v>
      </c>
      <c r="N5931" s="6">
        <f>INDEX('ROA2'!$D$2:$AQ$224,MATCH(A5931,'ROA2'!$B$2:$B$224,0),MATCH(G5931,'ROA2'!$D$1:$AQ$1,0))</f>
        <v>9.3055963516235405</v>
      </c>
      <c r="O5931" s="6">
        <v>320.71487999999999</v>
      </c>
      <c r="P5931" s="28">
        <v>-1.9686400277945021E-2</v>
      </c>
    </row>
    <row r="5932" spans="1:16" x14ac:dyDescent="0.3">
      <c r="A5932" t="s">
        <v>622</v>
      </c>
      <c r="B5932" t="str">
        <f>VLOOKUP(A5932,Sheet3!L:L,1,FALSE)</f>
        <v>SII CN EQUITY</v>
      </c>
      <c r="C5932" t="str">
        <f>VLOOKUP(A5932,'ALL - prices'!B:C,2,FALSE)</f>
        <v>Sprott Inc</v>
      </c>
      <c r="D5932" t="str">
        <f>VLOOKUP(A5932,'ALL - prices'!B:I,8,FALSE)</f>
        <v>Financials</v>
      </c>
      <c r="E5932">
        <v>2017</v>
      </c>
      <c r="F5932" t="s">
        <v>681</v>
      </c>
      <c r="G5932" t="str">
        <f t="shared" si="434"/>
        <v>2017-Q3</v>
      </c>
      <c r="H5932" s="4">
        <f>INDEX('ALL - prices'!$J$3:$DY$219,MATCH('COMBINED DATA'!A5932,'ALL - prices'!$B$3:$B$219,0),MATCH('COMBINED DATA'!G5932,'ALL - prices'!$J$1:$DY$1,0))</f>
        <v>16.362400000000001</v>
      </c>
      <c r="I5932" s="14">
        <f t="shared" si="435"/>
        <v>2.6478824424748661</v>
      </c>
      <c r="J5932" s="6">
        <f>INDEX('market cap'!$B$3:$DQ$219,MATCH(A5932,'market cap'!$A$3:$A$219,0),MATCH(G5932,'market cap'!$B$1:$DQ$1,0))</f>
        <v>514.33969999999999</v>
      </c>
      <c r="K5932">
        <f t="shared" si="436"/>
        <v>6.242883942101912</v>
      </c>
      <c r="L5932">
        <f>INDEX('PB2'!$D$2:$AQ$224,MATCH(A5932,'PB2'!$B$2:$B$224,0),MATCH(G5932,'PB2'!$D$1:$AQ$1,0))</f>
        <v>1.42545998096466</v>
      </c>
      <c r="M5932" s="16">
        <f t="shared" si="437"/>
        <v>0.70152793719488649</v>
      </c>
      <c r="N5932" s="6">
        <f>INDEX('ROA2'!$D$2:$AQ$224,MATCH(A5932,'ROA2'!$B$2:$B$224,0),MATCH(G5932,'ROA2'!$D$1:$AQ$1,0))</f>
        <v>4.5337038040161097</v>
      </c>
      <c r="O5932" s="6">
        <v>298.38812799999999</v>
      </c>
      <c r="P5932" s="28">
        <v>-6.9615578796967573E-2</v>
      </c>
    </row>
    <row r="5933" spans="1:16" x14ac:dyDescent="0.3">
      <c r="A5933" t="s">
        <v>622</v>
      </c>
      <c r="B5933" t="str">
        <f>VLOOKUP(A5933,Sheet3!L:L,1,FALSE)</f>
        <v>SII CN EQUITY</v>
      </c>
      <c r="C5933" t="str">
        <f>VLOOKUP(A5933,'ALL - prices'!B:C,2,FALSE)</f>
        <v>Sprott Inc</v>
      </c>
      <c r="D5933" t="str">
        <f>VLOOKUP(A5933,'ALL - prices'!B:I,8,FALSE)</f>
        <v>Financials</v>
      </c>
      <c r="E5933">
        <v>2017</v>
      </c>
      <c r="F5933" t="s">
        <v>682</v>
      </c>
      <c r="G5933" t="str">
        <f t="shared" si="434"/>
        <v>2017-Q4</v>
      </c>
      <c r="H5933" s="4">
        <f>INDEX('ALL - prices'!$J$3:$DY$219,MATCH('COMBINED DATA'!A5933,'ALL - prices'!$B$3:$B$219,0),MATCH('COMBINED DATA'!G5933,'ALL - prices'!$J$1:$DY$1,0))</f>
        <v>19.180700000000002</v>
      </c>
      <c r="I5933" s="14">
        <f t="shared" si="435"/>
        <v>1.7294972417343326</v>
      </c>
      <c r="J5933" s="6">
        <f>INDEX('market cap'!$B$3:$DQ$219,MATCH(A5933,'market cap'!$A$3:$A$219,0),MATCH(G5933,'market cap'!$B$1:$DQ$1,0))</f>
        <v>594.8116</v>
      </c>
      <c r="K5933">
        <f t="shared" si="436"/>
        <v>6.388244716749564</v>
      </c>
      <c r="L5933">
        <f>INDEX('PB2'!$D$2:$AQ$224,MATCH(A5933,'PB2'!$B$2:$B$224,0),MATCH(G5933,'PB2'!$D$1:$AQ$1,0))</f>
        <v>1.6611239910125699</v>
      </c>
      <c r="M5933" s="16">
        <f t="shared" si="437"/>
        <v>0.6020020211678665</v>
      </c>
      <c r="N5933" s="6">
        <f>INDEX('ROA2'!$D$2:$AQ$224,MATCH(A5933,'ROA2'!$B$2:$B$224,0),MATCH(G5933,'ROA2'!$D$1:$AQ$1,0))</f>
        <v>8.5236444473266602</v>
      </c>
      <c r="O5933" s="6">
        <v>326.892832</v>
      </c>
      <c r="P5933" s="28">
        <v>9.5528948122225579E-2</v>
      </c>
    </row>
    <row r="5934" spans="1:16" x14ac:dyDescent="0.3">
      <c r="A5934" t="s">
        <v>622</v>
      </c>
      <c r="B5934" t="str">
        <f>VLOOKUP(A5934,Sheet3!L:L,1,FALSE)</f>
        <v>SII CN EQUITY</v>
      </c>
      <c r="C5934" t="str">
        <f>VLOOKUP(A5934,'ALL - prices'!B:C,2,FALSE)</f>
        <v>Sprott Inc</v>
      </c>
      <c r="D5934" t="str">
        <f>VLOOKUP(A5934,'ALL - prices'!B:I,8,FALSE)</f>
        <v>Financials</v>
      </c>
      <c r="E5934">
        <v>2018</v>
      </c>
      <c r="F5934" t="s">
        <v>679</v>
      </c>
      <c r="G5934" t="str">
        <f t="shared" si="434"/>
        <v>2018-Q1</v>
      </c>
      <c r="H5934" s="4">
        <f>INDEX('ALL - prices'!$J$3:$DY$219,MATCH('COMBINED DATA'!A5934,'ALL - prices'!$B$3:$B$219,0),MATCH('COMBINED DATA'!G5934,'ALL - prices'!$J$1:$DY$1,0))</f>
        <v>24.686399999999999</v>
      </c>
      <c r="I5934" s="14">
        <f t="shared" si="435"/>
        <v>1.8108396284596819</v>
      </c>
      <c r="J5934" s="6">
        <f>INDEX('market cap'!$B$3:$DQ$219,MATCH(A5934,'market cap'!$A$3:$A$219,0),MATCH(G5934,'market cap'!$B$1:$DQ$1,0))</f>
        <v>779.90279999999996</v>
      </c>
      <c r="K5934">
        <f t="shared" si="436"/>
        <v>6.6591692965338796</v>
      </c>
      <c r="L5934">
        <f>INDEX('PB2'!$D$2:$AQ$224,MATCH(A5934,'PB2'!$B$2:$B$224,0),MATCH(G5934,'PB2'!$D$1:$AQ$1,0))</f>
        <v>2.0419180393218999</v>
      </c>
      <c r="M5934" s="16">
        <f t="shared" si="437"/>
        <v>0.48973562148071809</v>
      </c>
      <c r="N5934" s="6">
        <f>INDEX('ROA2'!$D$2:$AQ$224,MATCH(A5934,'ROA2'!$B$2:$B$224,0),MATCH(G5934,'ROA2'!$D$1:$AQ$1,0))</f>
        <v>8.8323783874511701</v>
      </c>
      <c r="O5934" s="6">
        <v>327.17251199999998</v>
      </c>
      <c r="P5934" s="28">
        <v>8.5557091689298596E-4</v>
      </c>
    </row>
    <row r="5935" spans="1:16" x14ac:dyDescent="0.3">
      <c r="A5935" t="s">
        <v>622</v>
      </c>
      <c r="B5935" t="str">
        <f>VLOOKUP(A5935,Sheet3!L:L,1,FALSE)</f>
        <v>SII CN EQUITY</v>
      </c>
      <c r="C5935" t="str">
        <f>VLOOKUP(A5935,'ALL - prices'!B:C,2,FALSE)</f>
        <v>Sprott Inc</v>
      </c>
      <c r="D5935" t="str">
        <f>VLOOKUP(A5935,'ALL - prices'!B:I,8,FALSE)</f>
        <v>Financials</v>
      </c>
      <c r="E5935">
        <v>2018</v>
      </c>
      <c r="F5935" t="s">
        <v>680</v>
      </c>
      <c r="G5935" t="str">
        <f t="shared" si="434"/>
        <v>2018-Q2</v>
      </c>
      <c r="H5935" s="4">
        <f>INDEX('ALL - prices'!$J$3:$DY$219,MATCH('COMBINED DATA'!A5935,'ALL - prices'!$B$3:$B$219,0),MATCH('COMBINED DATA'!G5935,'ALL - prices'!$J$1:$DY$1,0))</f>
        <v>24.356300000000001</v>
      </c>
      <c r="I5935" s="14">
        <f t="shared" si="435"/>
        <v>2.9151961186170539</v>
      </c>
      <c r="J5935" s="6">
        <f>INDEX('market cap'!$B$3:$DQ$219,MATCH(A5935,'market cap'!$A$3:$A$219,0),MATCH(G5935,'market cap'!$B$1:$DQ$1,0))</f>
        <v>765.42070000000001</v>
      </c>
      <c r="K5935">
        <f t="shared" si="436"/>
        <v>6.64042561730842</v>
      </c>
      <c r="L5935">
        <f>INDEX('PB2'!$D$2:$AQ$224,MATCH(A5935,'PB2'!$B$2:$B$224,0),MATCH(G5935,'PB2'!$D$1:$AQ$1,0))</f>
        <v>1.9849929809570299</v>
      </c>
      <c r="M5935" s="16">
        <f t="shared" si="437"/>
        <v>0.50378011891904395</v>
      </c>
      <c r="N5935" s="6">
        <f>INDEX('ROA2'!$D$2:$AQ$224,MATCH(A5935,'ROA2'!$B$2:$B$224,0),MATCH(G5935,'ROA2'!$D$1:$AQ$1,0))</f>
        <v>10.163776397705099</v>
      </c>
      <c r="O5935" s="6">
        <v>315.91046399999999</v>
      </c>
      <c r="P5935" s="28">
        <v>-3.4422353917067439E-2</v>
      </c>
    </row>
    <row r="5936" spans="1:16" x14ac:dyDescent="0.3">
      <c r="A5936" t="s">
        <v>622</v>
      </c>
      <c r="B5936" t="str">
        <f>VLOOKUP(A5936,Sheet3!L:L,1,FALSE)</f>
        <v>SII CN EQUITY</v>
      </c>
      <c r="C5936" t="str">
        <f>VLOOKUP(A5936,'ALL - prices'!B:C,2,FALSE)</f>
        <v>Sprott Inc</v>
      </c>
      <c r="D5936" t="str">
        <f>VLOOKUP(A5936,'ALL - prices'!B:I,8,FALSE)</f>
        <v>Financials</v>
      </c>
      <c r="E5936">
        <v>2018</v>
      </c>
      <c r="F5936" t="s">
        <v>681</v>
      </c>
      <c r="G5936" t="str">
        <f t="shared" si="434"/>
        <v>2018-Q3</v>
      </c>
      <c r="H5936" s="4">
        <f>INDEX('ALL - prices'!$J$3:$DY$219,MATCH('COMBINED DATA'!A5936,'ALL - prices'!$B$3:$B$219,0),MATCH('COMBINED DATA'!G5936,'ALL - prices'!$J$1:$DY$1,0))</f>
        <v>24.359500000000001</v>
      </c>
      <c r="I5936" s="14">
        <f t="shared" si="435"/>
        <v>3.0069818772317389</v>
      </c>
      <c r="J5936" s="6">
        <f>INDEX('market cap'!$B$3:$DQ$219,MATCH(A5936,'market cap'!$A$3:$A$219,0),MATCH(G5936,'market cap'!$B$1:$DQ$1,0))</f>
        <v>758.697</v>
      </c>
      <c r="K5936">
        <f t="shared" si="436"/>
        <v>6.6316024882041438</v>
      </c>
      <c r="L5936">
        <f>INDEX('PB2'!$D$2:$AQ$224,MATCH(A5936,'PB2'!$B$2:$B$224,0),MATCH(G5936,'PB2'!$D$1:$AQ$1,0))</f>
        <v>1.9849879741668699</v>
      </c>
      <c r="M5936" s="16">
        <f t="shared" si="437"/>
        <v>0.50378138961759478</v>
      </c>
      <c r="N5936" s="6">
        <f>INDEX('ROA2'!$D$2:$AQ$224,MATCH(A5936,'ROA2'!$B$2:$B$224,0),MATCH(G5936,'ROA2'!$D$1:$AQ$1,0))</f>
        <v>13.111325263977101</v>
      </c>
      <c r="O5936" s="6">
        <v>307.329792</v>
      </c>
      <c r="P5936" s="28">
        <v>-2.7161721366722416E-2</v>
      </c>
    </row>
    <row r="5937" spans="1:16" x14ac:dyDescent="0.3">
      <c r="A5937" t="s">
        <v>622</v>
      </c>
      <c r="B5937" t="str">
        <f>VLOOKUP(A5937,Sheet3!L:L,1,FALSE)</f>
        <v>SII CN EQUITY</v>
      </c>
      <c r="C5937" t="str">
        <f>VLOOKUP(A5937,'ALL - prices'!B:C,2,FALSE)</f>
        <v>Sprott Inc</v>
      </c>
      <c r="D5937" t="str">
        <f>VLOOKUP(A5937,'ALL - prices'!B:I,8,FALSE)</f>
        <v>Financials</v>
      </c>
      <c r="E5937">
        <v>2018</v>
      </c>
      <c r="F5937" t="s">
        <v>682</v>
      </c>
      <c r="G5937" t="str">
        <f t="shared" si="434"/>
        <v>2018-Q4</v>
      </c>
      <c r="H5937" s="4">
        <f>INDEX('ALL - prices'!$J$3:$DY$219,MATCH('COMBINED DATA'!A5937,'ALL - prices'!$B$3:$B$219,0),MATCH('COMBINED DATA'!G5937,'ALL - prices'!$J$1:$DY$1,0))</f>
        <v>21.022300000000001</v>
      </c>
      <c r="I5937" s="14">
        <f t="shared" si="435"/>
        <v>1.3899628037589111</v>
      </c>
      <c r="J5937" s="6">
        <f>INDEX('market cap'!$B$3:$DQ$219,MATCH(A5937,'market cap'!$A$3:$A$219,0),MATCH(G5937,'market cap'!$B$1:$DQ$1,0))</f>
        <v>649.37490000000003</v>
      </c>
      <c r="K5937">
        <f t="shared" si="436"/>
        <v>6.4760102078592547</v>
      </c>
      <c r="L5937">
        <f>INDEX('PB2'!$D$2:$AQ$224,MATCH(A5937,'PB2'!$B$2:$B$224,0),MATCH(G5937,'PB2'!$D$1:$AQ$1,0))</f>
        <v>1.6763880252838099</v>
      </c>
      <c r="M5937" s="16">
        <f t="shared" si="437"/>
        <v>0.59652060556248698</v>
      </c>
      <c r="N5937" s="6">
        <f>INDEX('ROA2'!$D$2:$AQ$224,MATCH(A5937,'ROA2'!$B$2:$B$224,0),MATCH(G5937,'ROA2'!$D$1:$AQ$1,0))</f>
        <v>5.9464411735534703</v>
      </c>
      <c r="O5937" s="6">
        <v>310.198624</v>
      </c>
      <c r="P5937" s="28">
        <v>9.334701921771377E-3</v>
      </c>
    </row>
    <row r="5938" spans="1:16" x14ac:dyDescent="0.3">
      <c r="A5938" t="s">
        <v>622</v>
      </c>
      <c r="B5938" t="str">
        <f>VLOOKUP(A5938,Sheet3!L:L,1,FALSE)</f>
        <v>SII CN EQUITY</v>
      </c>
      <c r="C5938" t="str">
        <f>VLOOKUP(A5938,'ALL - prices'!B:C,2,FALSE)</f>
        <v>Sprott Inc</v>
      </c>
      <c r="D5938" t="str">
        <f>VLOOKUP(A5938,'ALL - prices'!B:I,8,FALSE)</f>
        <v>Financials</v>
      </c>
      <c r="E5938">
        <v>2019</v>
      </c>
      <c r="F5938" t="s">
        <v>679</v>
      </c>
      <c r="G5938" t="str">
        <f t="shared" si="434"/>
        <v>2019-Q1</v>
      </c>
      <c r="H5938" s="4">
        <f>INDEX('ALL - prices'!$J$3:$DY$219,MATCH('COMBINED DATA'!A5938,'ALL - prices'!$B$3:$B$219,0),MATCH('COMBINED DATA'!G5938,'ALL - prices'!$J$1:$DY$1,0))</f>
        <v>25.042300000000001</v>
      </c>
      <c r="I5938" s="14">
        <f t="shared" si="435"/>
        <v>3.6322169762419114</v>
      </c>
      <c r="J5938" s="6">
        <f>INDEX('market cap'!$B$3:$DQ$219,MATCH(A5938,'market cap'!$A$3:$A$219,0),MATCH(G5938,'market cap'!$B$1:$DQ$1,0))</f>
        <v>767.59529999999995</v>
      </c>
      <c r="K5938">
        <f t="shared" si="436"/>
        <v>6.64326264113408</v>
      </c>
      <c r="L5938">
        <f>INDEX('PB2'!$D$2:$AQ$224,MATCH(A5938,'PB2'!$B$2:$B$224,0),MATCH(G5938,'PB2'!$D$1:$AQ$1,0))</f>
        <v>1.4885900020599401</v>
      </c>
      <c r="M5938" s="16">
        <f t="shared" si="437"/>
        <v>0.67177664677055493</v>
      </c>
      <c r="N5938" s="6">
        <f>INDEX('ROA2'!$D$2:$AQ$224,MATCH(A5938,'ROA2'!$B$2:$B$224,0),MATCH(G5938,'ROA2'!$D$1:$AQ$1,0))</f>
        <v>7.5063052177429199</v>
      </c>
      <c r="O5938" s="6">
        <v>321.246016</v>
      </c>
      <c r="P5938" s="28">
        <v>3.5613929738128054E-2</v>
      </c>
    </row>
    <row r="5939" spans="1:16" x14ac:dyDescent="0.3">
      <c r="A5939" t="s">
        <v>622</v>
      </c>
      <c r="B5939" t="str">
        <f>VLOOKUP(A5939,Sheet3!L:L,1,FALSE)</f>
        <v>SII CN EQUITY</v>
      </c>
      <c r="C5939" t="str">
        <f>VLOOKUP(A5939,'ALL - prices'!B:C,2,FALSE)</f>
        <v>Sprott Inc</v>
      </c>
      <c r="D5939" t="str">
        <f>VLOOKUP(A5939,'ALL - prices'!B:I,8,FALSE)</f>
        <v>Financials</v>
      </c>
      <c r="E5939">
        <v>2019</v>
      </c>
      <c r="F5939" t="s">
        <v>680</v>
      </c>
      <c r="G5939" t="str">
        <f t="shared" si="434"/>
        <v>2019-Q2</v>
      </c>
      <c r="H5939" s="4">
        <f>INDEX('ALL - prices'!$J$3:$DY$219,MATCH('COMBINED DATA'!A5939,'ALL - prices'!$B$3:$B$219,0),MATCH('COMBINED DATA'!G5939,'ALL - prices'!$J$1:$DY$1,0))</f>
        <v>28.1281</v>
      </c>
      <c r="I5939" s="14">
        <f t="shared" si="435"/>
        <v>9.7167382676750087</v>
      </c>
      <c r="J5939" s="6">
        <f>INDEX('market cap'!$B$3:$DQ$219,MATCH(A5939,'market cap'!$A$3:$A$219,0),MATCH(G5939,'market cap'!$B$1:$DQ$1,0))</f>
        <v>853.72810000000004</v>
      </c>
      <c r="K5939">
        <f t="shared" si="436"/>
        <v>6.7496127590186585</v>
      </c>
      <c r="L5939">
        <f>INDEX('PB2'!$D$2:$AQ$224,MATCH(A5939,'PB2'!$B$2:$B$224,0),MATCH(G5939,'PB2'!$D$1:$AQ$1,0))</f>
        <v>2.2421538829803498</v>
      </c>
      <c r="M5939" s="16">
        <f t="shared" si="437"/>
        <v>0.44599971821325879</v>
      </c>
      <c r="N5939" s="6">
        <f>INDEX('ROA2'!$D$2:$AQ$224,MATCH(A5939,'ROA2'!$B$2:$B$224,0),MATCH(G5939,'ROA2'!$D$1:$AQ$1,0))</f>
        <v>4.3101339340209996</v>
      </c>
      <c r="O5939" s="6">
        <v>444.32499200000001</v>
      </c>
      <c r="P5939" s="28">
        <v>0.38312996852854359</v>
      </c>
    </row>
    <row r="5940" spans="1:16" x14ac:dyDescent="0.3">
      <c r="A5940" t="s">
        <v>622</v>
      </c>
      <c r="B5940" t="str">
        <f>VLOOKUP(A5940,Sheet3!L:L,1,FALSE)</f>
        <v>SII CN EQUITY</v>
      </c>
      <c r="C5940" t="str">
        <f>VLOOKUP(A5940,'ALL - prices'!B:C,2,FALSE)</f>
        <v>Sprott Inc</v>
      </c>
      <c r="D5940" t="str">
        <f>VLOOKUP(A5940,'ALL - prices'!B:I,8,FALSE)</f>
        <v>Financials</v>
      </c>
      <c r="E5940">
        <v>2019</v>
      </c>
      <c r="F5940" t="s">
        <v>681</v>
      </c>
      <c r="G5940" t="str">
        <f t="shared" si="434"/>
        <v>2019-Q3</v>
      </c>
      <c r="H5940" s="4">
        <f>INDEX('ALL - prices'!$J$3:$DY$219,MATCH('COMBINED DATA'!A5940,'ALL - prices'!$B$3:$B$219,0),MATCH('COMBINED DATA'!G5940,'ALL - prices'!$J$1:$DY$1,0))</f>
        <v>26.2515</v>
      </c>
      <c r="I5940" s="14">
        <f t="shared" si="435"/>
        <v>10.955865235989657</v>
      </c>
      <c r="J5940" s="6">
        <f>INDEX('market cap'!$B$3:$DQ$219,MATCH(A5940,'market cap'!$A$3:$A$219,0),MATCH(G5940,'market cap'!$B$1:$DQ$1,0))</f>
        <v>790.39520000000005</v>
      </c>
      <c r="K5940">
        <f t="shared" si="436"/>
        <v>6.6725330735407242</v>
      </c>
      <c r="L5940">
        <f>INDEX('PB2'!$D$2:$AQ$224,MATCH(A5940,'PB2'!$B$2:$B$224,0),MATCH(G5940,'PB2'!$D$1:$AQ$1,0))</f>
        <v>2.0934920310974099</v>
      </c>
      <c r="M5940" s="16">
        <f t="shared" si="437"/>
        <v>0.47767079365274651</v>
      </c>
      <c r="N5940" s="6">
        <f>INDEX('ROA2'!$D$2:$AQ$224,MATCH(A5940,'ROA2'!$B$2:$B$224,0),MATCH(G5940,'ROA2'!$D$1:$AQ$1,0))</f>
        <v>4.0428781509399396</v>
      </c>
      <c r="O5940" s="6">
        <v>340.46895999999998</v>
      </c>
      <c r="P5940" s="28">
        <v>-0.23373889353493765</v>
      </c>
    </row>
    <row r="5941" spans="1:16" x14ac:dyDescent="0.3">
      <c r="A5941" t="s">
        <v>622</v>
      </c>
      <c r="B5941" t="str">
        <f>VLOOKUP(A5941,Sheet3!L:L,1,FALSE)</f>
        <v>SII CN EQUITY</v>
      </c>
      <c r="C5941" t="str">
        <f>VLOOKUP(A5941,'ALL - prices'!B:C,2,FALSE)</f>
        <v>Sprott Inc</v>
      </c>
      <c r="D5941" t="str">
        <f>VLOOKUP(A5941,'ALL - prices'!B:I,8,FALSE)</f>
        <v>Financials</v>
      </c>
      <c r="E5941">
        <v>2019</v>
      </c>
      <c r="F5941" t="s">
        <v>682</v>
      </c>
      <c r="G5941" t="str">
        <f t="shared" si="434"/>
        <v>2019-Q4</v>
      </c>
      <c r="H5941" s="4">
        <f>INDEX('ALL - prices'!$J$3:$DY$219,MATCH('COMBINED DATA'!A5941,'ALL - prices'!$B$3:$B$219,0),MATCH('COMBINED DATA'!G5941,'ALL - prices'!$J$1:$DY$1,0))</f>
        <v>25.342199999999998</v>
      </c>
      <c r="I5941" s="14">
        <f t="shared" si="435"/>
        <v>10.114027828054779</v>
      </c>
      <c r="J5941" s="6">
        <f>INDEX('market cap'!$B$3:$DQ$219,MATCH(A5941,'market cap'!$A$3:$A$219,0),MATCH(G5941,'market cap'!$B$1:$DQ$1,0))</f>
        <v>756.3374</v>
      </c>
      <c r="K5941">
        <f t="shared" si="436"/>
        <v>6.6284875729152581</v>
      </c>
      <c r="L5941">
        <f>INDEX('PB2'!$D$2:$AQ$224,MATCH(A5941,'PB2'!$B$2:$B$224,0),MATCH(G5941,'PB2'!$D$1:$AQ$1,0))</f>
        <v>2.0641179084777801</v>
      </c>
      <c r="M5941" s="16">
        <f t="shared" si="437"/>
        <v>0.48446844818931273</v>
      </c>
      <c r="N5941" s="6">
        <f>INDEX('ROA2'!$D$2:$AQ$224,MATCH(A5941,'ROA2'!$B$2:$B$224,0),MATCH(G5941,'ROA2'!$D$1:$AQ$1,0))</f>
        <v>4.6936621665954599</v>
      </c>
      <c r="O5941" s="6">
        <v>325.63855999999998</v>
      </c>
      <c r="P5941" s="28">
        <v>-4.3558743211128549E-2</v>
      </c>
    </row>
    <row r="5942" spans="1:16" x14ac:dyDescent="0.3">
      <c r="A5942" t="s">
        <v>622</v>
      </c>
      <c r="B5942" t="str">
        <f>VLOOKUP(A5942,Sheet3!L:L,1,FALSE)</f>
        <v>SII CN EQUITY</v>
      </c>
      <c r="C5942" t="str">
        <f>VLOOKUP(A5942,'ALL - prices'!B:C,2,FALSE)</f>
        <v>Sprott Inc</v>
      </c>
      <c r="D5942" t="str">
        <f>VLOOKUP(A5942,'ALL - prices'!B:I,8,FALSE)</f>
        <v>Financials</v>
      </c>
      <c r="E5942">
        <v>2020</v>
      </c>
      <c r="F5942" t="s">
        <v>679</v>
      </c>
      <c r="G5942" t="str">
        <f t="shared" si="434"/>
        <v>2020-Q1</v>
      </c>
      <c r="H5942" s="4">
        <f>INDEX('ALL - prices'!$J$3:$DY$219,MATCH('COMBINED DATA'!A5942,'ALL - prices'!$B$3:$B$219,0),MATCH('COMBINED DATA'!G5942,'ALL - prices'!$J$1:$DY$1,0))</f>
        <v>19.689900000000002</v>
      </c>
      <c r="I5942" s="14">
        <f t="shared" si="435"/>
        <v>4.6210311645058049</v>
      </c>
      <c r="J5942" s="6">
        <f>INDEX('market cap'!$B$3:$DQ$219,MATCH(A5942,'market cap'!$A$3:$A$219,0),MATCH(G5942,'market cap'!$B$1:$DQ$1,0))</f>
        <v>583.61040000000003</v>
      </c>
      <c r="K5942">
        <f t="shared" si="436"/>
        <v>6.3692336369147977</v>
      </c>
      <c r="L5942">
        <f>INDEX('PB2'!$D$2:$AQ$224,MATCH(A5942,'PB2'!$B$2:$B$224,0),MATCH(G5942,'PB2'!$D$1:$AQ$1,0))</f>
        <v>1.55839395523071</v>
      </c>
      <c r="M5942" s="16">
        <f t="shared" si="437"/>
        <v>0.64168626722628463</v>
      </c>
      <c r="N5942" s="6">
        <f>INDEX('ROA2'!$D$2:$AQ$224,MATCH(A5942,'ROA2'!$B$2:$B$224,0),MATCH(G5942,'ROA2'!$D$1:$AQ$1,0))</f>
        <v>2.7105970382690399</v>
      </c>
      <c r="O5942" s="6">
        <v>324.94300800000002</v>
      </c>
      <c r="P5942" s="28">
        <v>-2.1359632593878435E-3</v>
      </c>
    </row>
    <row r="5943" spans="1:16" x14ac:dyDescent="0.3">
      <c r="A5943" t="s">
        <v>622</v>
      </c>
      <c r="B5943" t="str">
        <f>VLOOKUP(A5943,Sheet3!L:L,1,FALSE)</f>
        <v>SII CN EQUITY</v>
      </c>
      <c r="C5943" t="str">
        <f>VLOOKUP(A5943,'ALL - prices'!B:C,2,FALSE)</f>
        <v>Sprott Inc</v>
      </c>
      <c r="D5943" t="str">
        <f>VLOOKUP(A5943,'ALL - prices'!B:I,8,FALSE)</f>
        <v>Financials</v>
      </c>
      <c r="E5943">
        <v>2020</v>
      </c>
      <c r="F5943" t="s">
        <v>680</v>
      </c>
      <c r="G5943" t="str">
        <f t="shared" si="434"/>
        <v>2020-Q2</v>
      </c>
      <c r="H5943" s="4">
        <f>INDEX('ALL - prices'!$J$3:$DY$219,MATCH('COMBINED DATA'!A5943,'ALL - prices'!$B$3:$B$219,0),MATCH('COMBINED DATA'!G5943,'ALL - prices'!$J$1:$DY$1,0))</f>
        <v>42.307299999999998</v>
      </c>
      <c r="I5943" s="14">
        <f t="shared" si="435"/>
        <v>4.9028582476619933</v>
      </c>
      <c r="J5943" s="6">
        <f>INDEX('market cap'!$B$3:$DQ$219,MATCH(A5943,'market cap'!$A$3:$A$219,0),MATCH(G5943,'market cap'!$B$1:$DQ$1,0))</f>
        <v>1237.1039000000001</v>
      </c>
      <c r="K5943">
        <f t="shared" si="436"/>
        <v>7.1205283623979696</v>
      </c>
      <c r="L5943">
        <f>INDEX('PB2'!$D$2:$AQ$224,MATCH(A5943,'PB2'!$B$2:$B$224,0),MATCH(G5943,'PB2'!$D$1:$AQ$1,0))</f>
        <v>3.2746229171752899</v>
      </c>
      <c r="M5943" s="16">
        <f t="shared" si="437"/>
        <v>0.30537867268778729</v>
      </c>
      <c r="N5943" s="6">
        <f>INDEX('ROA2'!$D$2:$AQ$224,MATCH(A5943,'ROA2'!$B$2:$B$224,0),MATCH(G5943,'ROA2'!$D$1:$AQ$1,0))</f>
        <v>1.82858502864838</v>
      </c>
      <c r="O5943" s="6">
        <v>318.318016</v>
      </c>
      <c r="P5943" s="28">
        <v>-2.0388166038027258E-2</v>
      </c>
    </row>
    <row r="5944" spans="1:16" x14ac:dyDescent="0.3">
      <c r="A5944" t="s">
        <v>622</v>
      </c>
      <c r="B5944" t="str">
        <f>VLOOKUP(A5944,Sheet3!L:L,1,FALSE)</f>
        <v>SII CN EQUITY</v>
      </c>
      <c r="C5944" t="str">
        <f>VLOOKUP(A5944,'ALL - prices'!B:C,2,FALSE)</f>
        <v>Sprott Inc</v>
      </c>
      <c r="D5944" t="str">
        <f>VLOOKUP(A5944,'ALL - prices'!B:I,8,FALSE)</f>
        <v>Financials</v>
      </c>
      <c r="E5944">
        <v>2020</v>
      </c>
      <c r="F5944" t="s">
        <v>681</v>
      </c>
      <c r="G5944" t="str">
        <f t="shared" si="434"/>
        <v>2020-Q3</v>
      </c>
      <c r="H5944" s="4">
        <f>INDEX('ALL - prices'!$J$3:$DY$219,MATCH('COMBINED DATA'!A5944,'ALL - prices'!$B$3:$B$219,0),MATCH('COMBINED DATA'!G5944,'ALL - prices'!$J$1:$DY$1,0))</f>
        <v>39.632300000000001</v>
      </c>
      <c r="I5944" s="14">
        <f t="shared" si="435"/>
        <v>5.0400154651713569</v>
      </c>
      <c r="J5944" s="6">
        <f>INDEX('market cap'!$B$3:$DQ$219,MATCH(A5944,'market cap'!$A$3:$A$219,0),MATCH(G5944,'market cap'!$B$1:$DQ$1,0))</f>
        <v>1159.5379</v>
      </c>
      <c r="K5944">
        <f t="shared" si="436"/>
        <v>7.0557768426641969</v>
      </c>
      <c r="L5944">
        <f>INDEX('PB2'!$D$2:$AQ$224,MATCH(A5944,'PB2'!$B$2:$B$224,0),MATCH(G5944,'PB2'!$D$1:$AQ$1,0))</f>
        <v>3.01747393608093</v>
      </c>
      <c r="M5944" s="16">
        <f t="shared" si="437"/>
        <v>0.33140302822260387</v>
      </c>
      <c r="N5944" s="6">
        <f>INDEX('ROA2'!$D$2:$AQ$224,MATCH(A5944,'ROA2'!$B$2:$B$224,0),MATCH(G5944,'ROA2'!$D$1:$AQ$1,0))</f>
        <v>4.7932572364807102</v>
      </c>
      <c r="O5944" s="6">
        <v>338.93100800000002</v>
      </c>
      <c r="P5944" s="28">
        <v>6.47559703312552E-2</v>
      </c>
    </row>
    <row r="5945" spans="1:16" x14ac:dyDescent="0.3">
      <c r="A5945" t="s">
        <v>622</v>
      </c>
      <c r="B5945" t="str">
        <f>VLOOKUP(A5945,Sheet3!L:L,1,FALSE)</f>
        <v>SII CN EQUITY</v>
      </c>
      <c r="C5945" t="str">
        <f>VLOOKUP(A5945,'ALL - prices'!B:C,2,FALSE)</f>
        <v>Sprott Inc</v>
      </c>
      <c r="D5945" t="str">
        <f>VLOOKUP(A5945,'ALL - prices'!B:I,8,FALSE)</f>
        <v>Financials</v>
      </c>
      <c r="E5945">
        <v>2020</v>
      </c>
      <c r="F5945" t="s">
        <v>682</v>
      </c>
      <c r="G5945" t="str">
        <f t="shared" si="434"/>
        <v>2020-Q4</v>
      </c>
      <c r="H5945" s="4">
        <f>INDEX('ALL - prices'!$J$3:$DY$219,MATCH('COMBINED DATA'!A5945,'ALL - prices'!$B$3:$B$219,0),MATCH('COMBINED DATA'!G5945,'ALL - prices'!$J$1:$DY$1,0))</f>
        <v>32.503700000000002</v>
      </c>
      <c r="I5945" s="14">
        <f t="shared" si="435"/>
        <v>4.540210104811595</v>
      </c>
      <c r="J5945" s="6">
        <f>INDEX('market cap'!$B$3:$DQ$219,MATCH(A5945,'market cap'!$A$3:$A$219,0),MATCH(G5945,'market cap'!$B$1:$DQ$1,0))</f>
        <v>942.97659999999996</v>
      </c>
      <c r="K5945">
        <f t="shared" si="436"/>
        <v>6.8490414679035174</v>
      </c>
      <c r="L5945">
        <f>INDEX('PB2'!$D$2:$AQ$224,MATCH(A5945,'PB2'!$B$2:$B$224,0),MATCH(G5945,'PB2'!$D$1:$AQ$1,0))</f>
        <v>2.4660789966583301</v>
      </c>
      <c r="M5945" s="16">
        <f t="shared" si="437"/>
        <v>0.40550201406972519</v>
      </c>
      <c r="N5945" s="6">
        <f>INDEX('ROA2'!$D$2:$AQ$224,MATCH(A5945,'ROA2'!$B$2:$B$224,0),MATCH(G5945,'ROA2'!$D$1:$AQ$1,0))</f>
        <v>6.34659719467163</v>
      </c>
      <c r="O5945" s="6">
        <v>358.3</v>
      </c>
      <c r="P5945" s="28">
        <v>5.7147300019241648E-2</v>
      </c>
    </row>
    <row r="5946" spans="1:16" x14ac:dyDescent="0.3">
      <c r="A5946" t="s">
        <v>622</v>
      </c>
      <c r="B5946" t="str">
        <f>VLOOKUP(A5946,Sheet3!L:L,1,FALSE)</f>
        <v>SII CN EQUITY</v>
      </c>
      <c r="C5946" t="str">
        <f>VLOOKUP(A5946,'ALL - prices'!B:C,2,FALSE)</f>
        <v>Sprott Inc</v>
      </c>
      <c r="D5946" t="str">
        <f>VLOOKUP(A5946,'ALL - prices'!B:I,8,FALSE)</f>
        <v>Financials</v>
      </c>
      <c r="E5946">
        <v>2021</v>
      </c>
      <c r="F5946" t="s">
        <v>679</v>
      </c>
      <c r="G5946" t="str">
        <f t="shared" si="434"/>
        <v>2021-Q1</v>
      </c>
      <c r="H5946" s="4">
        <f>INDEX('ALL - prices'!$J$3:$DY$219,MATCH('COMBINED DATA'!A5946,'ALL - prices'!$B$3:$B$219,0),MATCH('COMBINED DATA'!G5946,'ALL - prices'!$J$1:$DY$1,0))</f>
        <v>42.262900000000002</v>
      </c>
      <c r="I5946" s="14">
        <f t="shared" si="435"/>
        <v>7.057149488993427</v>
      </c>
      <c r="J5946" s="6">
        <f>INDEX('market cap'!$B$3:$DQ$219,MATCH(A5946,'market cap'!$A$3:$A$219,0),MATCH(G5946,'market cap'!$B$1:$DQ$1,0))</f>
        <v>1220.4362000000001</v>
      </c>
      <c r="K5946">
        <f t="shared" si="436"/>
        <v>7.1069636148083628</v>
      </c>
      <c r="L5946">
        <f>INDEX('PB2'!$D$2:$AQ$224,MATCH(A5946,'PB2'!$B$2:$B$224,0),MATCH(G5946,'PB2'!$D$1:$AQ$1,0))</f>
        <v>3.2653601169586199</v>
      </c>
      <c r="M5946" s="16">
        <f t="shared" si="437"/>
        <v>0.30624493598929825</v>
      </c>
      <c r="N5946" s="6">
        <f>INDEX('ROA2'!$D$2:$AQ$224,MATCH(A5946,'ROA2'!$B$2:$B$224,0),MATCH(G5946,'ROA2'!$D$1:$AQ$1,0))</f>
        <v>7.6828551292419398</v>
      </c>
      <c r="O5946" s="6">
        <v>377.34800000000001</v>
      </c>
      <c r="P5946" s="28">
        <v>5.3162154619034334E-2</v>
      </c>
    </row>
    <row r="5947" spans="1:16" x14ac:dyDescent="0.3">
      <c r="A5947" t="s">
        <v>622</v>
      </c>
      <c r="B5947" t="str">
        <f>VLOOKUP(A5947,Sheet3!L:L,1,FALSE)</f>
        <v>SII CN EQUITY</v>
      </c>
      <c r="C5947" t="str">
        <f>VLOOKUP(A5947,'ALL - prices'!B:C,2,FALSE)</f>
        <v>Sprott Inc</v>
      </c>
      <c r="D5947" t="str">
        <f>VLOOKUP(A5947,'ALL - prices'!B:I,8,FALSE)</f>
        <v>Financials</v>
      </c>
      <c r="E5947">
        <v>2021</v>
      </c>
      <c r="F5947" t="s">
        <v>680</v>
      </c>
      <c r="G5947" t="str">
        <f t="shared" si="434"/>
        <v>2021-Q2</v>
      </c>
      <c r="H5947" s="4">
        <f>INDEX('ALL - prices'!$J$3:$DY$219,MATCH('COMBINED DATA'!A5947,'ALL - prices'!$B$3:$B$219,0),MATCH('COMBINED DATA'!G5947,'ALL - prices'!$J$1:$DY$1,0))</f>
        <v>43.439700000000002</v>
      </c>
      <c r="I5947" s="14">
        <f t="shared" si="435"/>
        <v>7.7472790494469308</v>
      </c>
      <c r="J5947" s="6">
        <f>INDEX('market cap'!$B$3:$DQ$219,MATCH(A5947,'market cap'!$A$3:$A$219,0),MATCH(G5947,'market cap'!$B$1:$DQ$1,0))</f>
        <v>1419.9761000000001</v>
      </c>
      <c r="K5947">
        <f t="shared" si="436"/>
        <v>7.2583953194677484</v>
      </c>
      <c r="L5947">
        <f>INDEX('PB2'!$D$2:$AQ$224,MATCH(A5947,'PB2'!$B$2:$B$224,0),MATCH(G5947,'PB2'!$D$1:$AQ$1,0))</f>
        <v>3.2946429252624498</v>
      </c>
      <c r="M5947" s="16">
        <f t="shared" si="437"/>
        <v>0.30352302895475097</v>
      </c>
      <c r="N5947" s="6">
        <f>INDEX('ROA2'!$D$2:$AQ$224,MATCH(A5947,'ROA2'!$B$2:$B$224,0),MATCH(G5947,'ROA2'!$D$1:$AQ$1,0))</f>
        <v>8.6292991638183594</v>
      </c>
      <c r="O5947" s="6">
        <v>356.98598399999997</v>
      </c>
      <c r="P5947" s="28">
        <v>-5.3960842511421921E-2</v>
      </c>
    </row>
    <row r="5948" spans="1:16" x14ac:dyDescent="0.3">
      <c r="A5948" t="s">
        <v>622</v>
      </c>
      <c r="B5948" t="str">
        <f>VLOOKUP(A5948,Sheet3!L:L,1,FALSE)</f>
        <v>SII CN EQUITY</v>
      </c>
      <c r="C5948" t="str">
        <f>VLOOKUP(A5948,'ALL - prices'!B:C,2,FALSE)</f>
        <v>Sprott Inc</v>
      </c>
      <c r="D5948" t="str">
        <f>VLOOKUP(A5948,'ALL - prices'!B:I,8,FALSE)</f>
        <v>Financials</v>
      </c>
      <c r="E5948">
        <v>2021</v>
      </c>
      <c r="F5948" t="s">
        <v>681</v>
      </c>
      <c r="G5948" t="str">
        <f t="shared" si="434"/>
        <v>2021-Q3</v>
      </c>
      <c r="H5948" s="4">
        <f>INDEX('ALL - prices'!$J$3:$DY$219,MATCH('COMBINED DATA'!A5948,'ALL - prices'!$B$3:$B$219,0),MATCH('COMBINED DATA'!G5948,'ALL - prices'!$J$1:$DY$1,0))</f>
        <v>41.749000000000002</v>
      </c>
      <c r="I5948" s="14">
        <f t="shared" si="435"/>
        <v>7.5349264276434695</v>
      </c>
      <c r="J5948" s="6">
        <f>INDEX('market cap'!$B$3:$DQ$219,MATCH(A5948,'market cap'!$A$3:$A$219,0),MATCH(G5948,'market cap'!$B$1:$DQ$1,0))</f>
        <v>1197.0597</v>
      </c>
      <c r="K5948">
        <f t="shared" si="436"/>
        <v>7.0876235790009892</v>
      </c>
      <c r="L5948">
        <f>INDEX('PB2'!$D$2:$AQ$224,MATCH(A5948,'PB2'!$B$2:$B$224,0),MATCH(G5948,'PB2'!$D$1:$AQ$1,0))</f>
        <v>3.1307170391082799</v>
      </c>
      <c r="M5948" s="16">
        <f t="shared" si="437"/>
        <v>0.319415644246415</v>
      </c>
      <c r="N5948" s="6">
        <f>INDEX('ROA2'!$D$2:$AQ$224,MATCH(A5948,'ROA2'!$B$2:$B$224,0),MATCH(G5948,'ROA2'!$D$1:$AQ$1,0))</f>
        <v>8.4907979965209996</v>
      </c>
      <c r="O5948" s="6">
        <v>361.120992</v>
      </c>
      <c r="P5948" s="28">
        <v>1.158311022093245E-2</v>
      </c>
    </row>
    <row r="5949" spans="1:16" x14ac:dyDescent="0.3">
      <c r="A5949" t="s">
        <v>622</v>
      </c>
      <c r="B5949" t="str">
        <f>VLOOKUP(A5949,Sheet3!L:L,1,FALSE)</f>
        <v>SII CN EQUITY</v>
      </c>
      <c r="C5949" t="str">
        <f>VLOOKUP(A5949,'ALL - prices'!B:C,2,FALSE)</f>
        <v>Sprott Inc</v>
      </c>
      <c r="D5949" t="str">
        <f>VLOOKUP(A5949,'ALL - prices'!B:I,8,FALSE)</f>
        <v>Financials</v>
      </c>
      <c r="E5949">
        <v>2021</v>
      </c>
      <c r="F5949" t="s">
        <v>682</v>
      </c>
      <c r="G5949" t="str">
        <f t="shared" si="434"/>
        <v>2021-Q4</v>
      </c>
      <c r="H5949" s="4">
        <f>INDEX('ALL - prices'!$J$3:$DY$219,MATCH('COMBINED DATA'!A5949,'ALL - prices'!$B$3:$B$219,0),MATCH('COMBINED DATA'!G5949,'ALL - prices'!$J$1:$DY$1,0))</f>
        <v>51.453299999999999</v>
      </c>
      <c r="I5949" s="14">
        <f t="shared" si="435"/>
        <v>7.5967749847659833</v>
      </c>
      <c r="J5949" s="6">
        <f>INDEX('market cap'!$B$3:$DQ$219,MATCH(A5949,'market cap'!$A$3:$A$219,0),MATCH(G5949,'market cap'!$B$1:$DQ$1,0))</f>
        <v>1467.9022</v>
      </c>
      <c r="K5949">
        <f t="shared" si="436"/>
        <v>7.291589585701761</v>
      </c>
      <c r="L5949">
        <f>INDEX('PB2'!$D$2:$AQ$224,MATCH(A5949,'PB2'!$B$2:$B$224,0),MATCH(G5949,'PB2'!$D$1:$AQ$1,0))</f>
        <v>3.8725988864898699</v>
      </c>
      <c r="M5949" s="16">
        <f t="shared" si="437"/>
        <v>0.25822452293952952</v>
      </c>
      <c r="N5949" s="6">
        <f>INDEX('ROA2'!$D$2:$AQ$224,MATCH(A5949,'ROA2'!$B$2:$B$224,0),MATCH(G5949,'ROA2'!$D$1:$AQ$1,0))</f>
        <v>8.1005935668945295</v>
      </c>
      <c r="O5949" s="6">
        <v>375.819008</v>
      </c>
      <c r="P5949" s="28">
        <v>4.0701084471987704E-2</v>
      </c>
    </row>
    <row r="5950" spans="1:16" x14ac:dyDescent="0.3">
      <c r="A5950" t="s">
        <v>622</v>
      </c>
      <c r="B5950" t="str">
        <f>VLOOKUP(A5950,Sheet3!L:L,1,FALSE)</f>
        <v>SII CN EQUITY</v>
      </c>
      <c r="C5950" t="str">
        <f>VLOOKUP(A5950,'ALL - prices'!B:C,2,FALSE)</f>
        <v>Sprott Inc</v>
      </c>
      <c r="D5950" t="str">
        <f>VLOOKUP(A5950,'ALL - prices'!B:I,8,FALSE)</f>
        <v>Financials</v>
      </c>
      <c r="E5950">
        <v>2022</v>
      </c>
      <c r="F5950" t="s">
        <v>679</v>
      </c>
      <c r="G5950" t="str">
        <f t="shared" si="434"/>
        <v>2022-Q1</v>
      </c>
      <c r="H5950" s="4">
        <f>INDEX('ALL - prices'!$J$3:$DY$219,MATCH('COMBINED DATA'!A5950,'ALL - prices'!$B$3:$B$219,0),MATCH('COMBINED DATA'!G5950,'ALL - prices'!$J$1:$DY$1,0))</f>
        <v>56.841000000000001</v>
      </c>
      <c r="I5950" s="14">
        <f t="shared" si="435"/>
        <v>2.279210470572357</v>
      </c>
      <c r="J5950" s="6">
        <f>INDEX('market cap'!$B$3:$DQ$219,MATCH(A5950,'market cap'!$A$3:$A$219,0),MATCH(G5950,'market cap'!$B$1:$DQ$1,0))</f>
        <v>1621.5148999999999</v>
      </c>
      <c r="K5950">
        <f t="shared" si="436"/>
        <v>7.3911161147276641</v>
      </c>
      <c r="L5950">
        <f>INDEX('PB2'!$D$2:$AQ$224,MATCH(A5950,'PB2'!$B$2:$B$224,0),MATCH(G5950,'PB2'!$D$1:$AQ$1,0))</f>
        <v>4.2407112121581996</v>
      </c>
      <c r="M5950" s="16">
        <f t="shared" si="437"/>
        <v>0.23580950222051927</v>
      </c>
      <c r="N5950" s="6">
        <f>INDEX('ROA2'!$D$2:$AQ$224,MATCH(A5950,'ROA2'!$B$2:$B$224,0),MATCH(G5950,'ROA2'!$D$1:$AQ$1,0))</f>
        <v>8.9300489425659197</v>
      </c>
      <c r="O5950" s="6">
        <v>365.87299200000001</v>
      </c>
      <c r="P5950" s="28">
        <v>-2.6464909406604537E-2</v>
      </c>
    </row>
    <row r="5951" spans="1:16" x14ac:dyDescent="0.3">
      <c r="A5951" t="s">
        <v>622</v>
      </c>
      <c r="B5951" t="str">
        <f>VLOOKUP(A5951,Sheet3!L:L,1,FALSE)</f>
        <v>SII CN EQUITY</v>
      </c>
      <c r="C5951" t="str">
        <f>VLOOKUP(A5951,'ALL - prices'!B:C,2,FALSE)</f>
        <v>Sprott Inc</v>
      </c>
      <c r="D5951" t="str">
        <f>VLOOKUP(A5951,'ALL - prices'!B:I,8,FALSE)</f>
        <v>Financials</v>
      </c>
      <c r="E5951">
        <v>2022</v>
      </c>
      <c r="F5951" t="s">
        <v>680</v>
      </c>
      <c r="G5951" t="str">
        <f t="shared" si="434"/>
        <v>2022-Q2</v>
      </c>
      <c r="H5951" s="4">
        <f>INDEX('ALL - prices'!$J$3:$DY$219,MATCH('COMBINED DATA'!A5951,'ALL - prices'!$B$3:$B$219,0),MATCH('COMBINED DATA'!G5951,'ALL - prices'!$J$1:$DY$1,0))</f>
        <v>40.844099999999997</v>
      </c>
      <c r="I5951" s="14">
        <f t="shared" si="435"/>
        <v>2.4557864325913994</v>
      </c>
      <c r="J5951" s="6">
        <f>INDEX('market cap'!$B$3:$DQ$219,MATCH(A5951,'market cap'!$A$3:$A$219,0),MATCH(G5951,'market cap'!$B$1:$DQ$1,0))</f>
        <v>1162.6306999999999</v>
      </c>
      <c r="K5951">
        <f t="shared" si="436"/>
        <v>7.0584405612492471</v>
      </c>
      <c r="L5951">
        <f>INDEX('PB2'!$D$2:$AQ$224,MATCH(A5951,'PB2'!$B$2:$B$224,0),MATCH(G5951,'PB2'!$D$1:$AQ$1,0))</f>
        <v>3.03537797927856</v>
      </c>
      <c r="M5951" s="16">
        <f t="shared" si="437"/>
        <v>0.32944826207037226</v>
      </c>
      <c r="N5951" s="6">
        <f>INDEX('ROA2'!$D$2:$AQ$224,MATCH(A5951,'ROA2'!$B$2:$B$224,0),MATCH(G5951,'ROA2'!$D$1:$AQ$1,0))</f>
        <v>9.8768138885497994</v>
      </c>
      <c r="O5951" s="6">
        <v>380.843008</v>
      </c>
      <c r="P5951" s="28">
        <v>4.0915881541756398E-2</v>
      </c>
    </row>
    <row r="5952" spans="1:16" x14ac:dyDescent="0.3">
      <c r="A5952" t="s">
        <v>622</v>
      </c>
      <c r="B5952" t="str">
        <f>VLOOKUP(A5952,Sheet3!L:L,1,FALSE)</f>
        <v>SII CN EQUITY</v>
      </c>
      <c r="C5952" t="str">
        <f>VLOOKUP(A5952,'ALL - prices'!B:C,2,FALSE)</f>
        <v>Sprott Inc</v>
      </c>
      <c r="D5952" t="str">
        <f>VLOOKUP(A5952,'ALL - prices'!B:I,8,FALSE)</f>
        <v>Financials</v>
      </c>
      <c r="E5952">
        <v>2022</v>
      </c>
      <c r="F5952" t="s">
        <v>681</v>
      </c>
      <c r="G5952" t="str">
        <f t="shared" si="434"/>
        <v>2022-Q3</v>
      </c>
      <c r="H5952" s="4">
        <f>INDEX('ALL - prices'!$J$3:$DY$219,MATCH('COMBINED DATA'!A5952,'ALL - prices'!$B$3:$B$219,0),MATCH('COMBINED DATA'!G5952,'ALL - prices'!$J$1:$DY$1,0))</f>
        <v>42.610599999999998</v>
      </c>
      <c r="I5952" s="14">
        <f t="shared" si="435"/>
        <v>3.0225588666724077</v>
      </c>
      <c r="J5952" s="6">
        <f>INDEX('market cap'!$B$3:$DQ$219,MATCH(A5952,'market cap'!$A$3:$A$219,0),MATCH(G5952,'market cap'!$B$1:$DQ$1,0))</f>
        <v>1202.0731000000001</v>
      </c>
      <c r="K5952">
        <f t="shared" si="436"/>
        <v>7.0918029285537978</v>
      </c>
      <c r="L5952">
        <f>INDEX('PB2'!$D$2:$AQ$224,MATCH(A5952,'PB2'!$B$2:$B$224,0),MATCH(G5952,'PB2'!$D$1:$AQ$1,0))</f>
        <v>3.0989129543304399</v>
      </c>
      <c r="M5952" s="16">
        <f t="shared" si="437"/>
        <v>0.32269380093512917</v>
      </c>
      <c r="N5952" s="6">
        <f>INDEX('ROA2'!$D$2:$AQ$224,MATCH(A5952,'ROA2'!$B$2:$B$224,0),MATCH(G5952,'ROA2'!$D$1:$AQ$1,0))</f>
        <v>7.0855298042297399</v>
      </c>
      <c r="O5952" s="6">
        <v>376.12799999999999</v>
      </c>
      <c r="P5952" s="28">
        <v>-1.2380450476853736E-2</v>
      </c>
    </row>
    <row r="5953" spans="1:16" x14ac:dyDescent="0.3">
      <c r="A5953" t="s">
        <v>622</v>
      </c>
      <c r="B5953" t="str">
        <f>VLOOKUP(A5953,Sheet3!L:L,1,FALSE)</f>
        <v>SII CN EQUITY</v>
      </c>
      <c r="C5953" t="str">
        <f>VLOOKUP(A5953,'ALL - prices'!B:C,2,FALSE)</f>
        <v>Sprott Inc</v>
      </c>
      <c r="D5953" t="str">
        <f>VLOOKUP(A5953,'ALL - prices'!B:I,8,FALSE)</f>
        <v>Financials</v>
      </c>
      <c r="E5953">
        <v>2022</v>
      </c>
      <c r="F5953" t="s">
        <v>682</v>
      </c>
      <c r="G5953" t="str">
        <f t="shared" si="434"/>
        <v>2022-Q4</v>
      </c>
      <c r="H5953" s="4">
        <f>INDEX('ALL - prices'!$J$3:$DY$219,MATCH('COMBINED DATA'!A5953,'ALL - prices'!$B$3:$B$219,0),MATCH('COMBINED DATA'!G5953,'ALL - prices'!$J$1:$DY$1,0))</f>
        <v>41.693600000000004</v>
      </c>
      <c r="I5953" s="14">
        <f t="shared" si="435"/>
        <v>3.0640495430883603</v>
      </c>
      <c r="J5953" s="6">
        <f>INDEX('market cap'!$B$3:$DQ$219,MATCH(A5953,'market cap'!$A$3:$A$219,0),MATCH(G5953,'market cap'!$B$1:$DQ$1,0))</f>
        <v>1167.4228000000001</v>
      </c>
      <c r="K5953">
        <f t="shared" si="436"/>
        <v>7.0625538631597493</v>
      </c>
      <c r="L5953">
        <f>INDEX('PB2'!$D$2:$AQ$224,MATCH(A5953,'PB2'!$B$2:$B$224,0),MATCH(G5953,'PB2'!$D$1:$AQ$1,0))</f>
        <v>3.0406119823455802</v>
      </c>
      <c r="M5953" s="16">
        <f t="shared" si="437"/>
        <v>0.32888116136034656</v>
      </c>
      <c r="N5953" s="6">
        <f>INDEX('ROA2'!$D$2:$AQ$224,MATCH(A5953,'ROA2'!$B$2:$B$224,0),MATCH(G5953,'ROA2'!$D$1:$AQ$1,0))</f>
        <v>5.4504427909851101</v>
      </c>
      <c r="O5953" s="6">
        <v>375.38598400000001</v>
      </c>
      <c r="P5953" s="28">
        <v>-1.9727752254551064E-3</v>
      </c>
    </row>
    <row r="5954" spans="1:16" x14ac:dyDescent="0.3">
      <c r="A5954" t="s">
        <v>622</v>
      </c>
      <c r="B5954" t="str">
        <f>VLOOKUP(A5954,Sheet3!L:L,1,FALSE)</f>
        <v>SII CN EQUITY</v>
      </c>
      <c r="C5954" t="str">
        <f>VLOOKUP(A5954,'ALL - prices'!B:C,2,FALSE)</f>
        <v>Sprott Inc</v>
      </c>
      <c r="D5954" t="str">
        <f>VLOOKUP(A5954,'ALL - prices'!B:I,8,FALSE)</f>
        <v>Financials</v>
      </c>
      <c r="E5954">
        <v>2023</v>
      </c>
      <c r="F5954" t="s">
        <v>679</v>
      </c>
      <c r="G5954" t="str">
        <f t="shared" si="434"/>
        <v>2023-Q1</v>
      </c>
      <c r="H5954" s="4">
        <f>INDEX('ALL - prices'!$J$3:$DY$219,MATCH('COMBINED DATA'!A5954,'ALL - prices'!$B$3:$B$219,0),MATCH('COMBINED DATA'!G5954,'ALL - prices'!$J$1:$DY$1,0))</f>
        <v>46.040199999999999</v>
      </c>
      <c r="I5954" s="14">
        <f t="shared" si="435"/>
        <v>3.9510188985458741</v>
      </c>
      <c r="J5954" s="6">
        <f>INDEX('market cap'!$B$3:$DQ$219,MATCH(A5954,'market cap'!$A$3:$A$219,0),MATCH(G5954,'market cap'!$B$1:$DQ$1,0))</f>
        <v>1281.9829</v>
      </c>
      <c r="K5954">
        <f t="shared" si="436"/>
        <v>7.1561632988581145</v>
      </c>
      <c r="L5954">
        <f>INDEX('PB2'!$D$2:$AQ$224,MATCH(A5954,'PB2'!$B$2:$B$224,0),MATCH(G5954,'PB2'!$D$1:$AQ$1,0))</f>
        <v>3.3061890602111799</v>
      </c>
      <c r="M5954" s="16">
        <f t="shared" si="437"/>
        <v>0.3024630418249965</v>
      </c>
      <c r="N5954" s="6">
        <f>INDEX('ROA2'!$D$2:$AQ$224,MATCH(A5954,'ROA2'!$B$2:$B$224,0),MATCH(G5954,'ROA2'!$D$1:$AQ$1,0))</f>
        <v>4.7042441368103001</v>
      </c>
      <c r="O5954" s="6">
        <v>383.74799999999999</v>
      </c>
      <c r="P5954" s="28">
        <v>2.2275781079775164E-2</v>
      </c>
    </row>
    <row r="5955" spans="1:16" x14ac:dyDescent="0.3">
      <c r="A5955" t="s">
        <v>622</v>
      </c>
      <c r="B5955" t="str">
        <f>VLOOKUP(A5955,Sheet3!L:L,1,FALSE)</f>
        <v>SII CN EQUITY</v>
      </c>
      <c r="C5955" t="str">
        <f>VLOOKUP(A5955,'ALL - prices'!B:C,2,FALSE)</f>
        <v>Sprott Inc</v>
      </c>
      <c r="D5955" t="str">
        <f>VLOOKUP(A5955,'ALL - prices'!B:I,8,FALSE)</f>
        <v>Financials</v>
      </c>
      <c r="E5955">
        <v>2023</v>
      </c>
      <c r="F5955" t="s">
        <v>680</v>
      </c>
      <c r="G5955" t="str">
        <f t="shared" si="434"/>
        <v>2023-Q2</v>
      </c>
      <c r="H5955" s="4">
        <f>INDEX('ALL - prices'!$J$3:$DY$219,MATCH('COMBINED DATA'!A5955,'ALL - prices'!$B$3:$B$219,0),MATCH('COMBINED DATA'!G5955,'ALL - prices'!$J$1:$DY$1,0))</f>
        <v>40.266100000000002</v>
      </c>
      <c r="I5955" s="14">
        <f t="shared" si="435"/>
        <v>6.7984451469925764</v>
      </c>
      <c r="J5955" s="6">
        <f>INDEX('market cap'!$B$3:$DQ$219,MATCH(A5955,'market cap'!$A$3:$A$219,0),MATCH(G5955,'market cap'!$B$1:$DQ$1,0))</f>
        <v>1111.7841000000001</v>
      </c>
      <c r="K5955">
        <f t="shared" si="436"/>
        <v>7.0137213012838098</v>
      </c>
      <c r="L5955">
        <f>INDEX('PB2'!$D$2:$AQ$224,MATCH(A5955,'PB2'!$B$2:$B$224,0),MATCH(G5955,'PB2'!$D$1:$AQ$1,0))</f>
        <v>2.7416939735412602</v>
      </c>
      <c r="M5955" s="16">
        <f t="shared" si="437"/>
        <v>0.36473800856350419</v>
      </c>
      <c r="N5955" s="6">
        <f>INDEX('ROA2'!$D$2:$AQ$224,MATCH(A5955,'ROA2'!$B$2:$B$224,0),MATCH(G5955,'ROA2'!$D$1:$AQ$1,0))</f>
        <v>4.8975520133972203</v>
      </c>
      <c r="O5955" s="6">
        <v>386.76499200000001</v>
      </c>
      <c r="P5955" s="28">
        <v>7.8619093780293737E-3</v>
      </c>
    </row>
    <row r="5956" spans="1:16" x14ac:dyDescent="0.3">
      <c r="A5956" t="s">
        <v>622</v>
      </c>
      <c r="B5956" t="str">
        <f>VLOOKUP(A5956,Sheet3!L:L,1,FALSE)</f>
        <v>SII CN EQUITY</v>
      </c>
      <c r="C5956" t="str">
        <f>VLOOKUP(A5956,'ALL - prices'!B:C,2,FALSE)</f>
        <v>Sprott Inc</v>
      </c>
      <c r="D5956" t="str">
        <f>VLOOKUP(A5956,'ALL - prices'!B:I,8,FALSE)</f>
        <v>Financials</v>
      </c>
      <c r="E5956">
        <v>2023</v>
      </c>
      <c r="F5956" t="s">
        <v>681</v>
      </c>
      <c r="G5956" t="str">
        <f t="shared" si="434"/>
        <v>2023-Q3</v>
      </c>
      <c r="H5956" s="4">
        <f>INDEX('ALL - prices'!$J$3:$DY$219,MATCH('COMBINED DATA'!A5956,'ALL - prices'!$B$3:$B$219,0),MATCH('COMBINED DATA'!G5956,'ALL - prices'!$J$1:$DY$1,0))</f>
        <v>39.142000000000003</v>
      </c>
      <c r="I5956" s="14">
        <f t="shared" si="435"/>
        <v>6.4629358019402234</v>
      </c>
      <c r="J5956" s="6">
        <f>INDEX('market cap'!$B$3:$DQ$219,MATCH(A5956,'market cap'!$A$3:$A$219,0),MATCH(G5956,'market cap'!$B$1:$DQ$1,0))</f>
        <v>1070.1283000000001</v>
      </c>
      <c r="K5956">
        <f t="shared" si="436"/>
        <v>6.9755338268097935</v>
      </c>
      <c r="L5956">
        <f>INDEX('PB2'!$D$2:$AQ$224,MATCH(A5956,'PB2'!$B$2:$B$224,0),MATCH(G5956,'PB2'!$D$1:$AQ$1,0))</f>
        <v>2.5947949886321999</v>
      </c>
      <c r="M5956" s="16">
        <f t="shared" si="437"/>
        <v>0.38538690123150432</v>
      </c>
      <c r="N5956" s="6">
        <f>INDEX('ROA2'!$D$2:$AQ$224,MATCH(A5956,'ROA2'!$B$2:$B$224,0),MATCH(G5956,'ROA2'!$D$1:$AQ$1,0))</f>
        <v>9.4408082962036097</v>
      </c>
      <c r="O5956" s="6">
        <v>381.51900799999999</v>
      </c>
      <c r="P5956" s="28">
        <v>-1.3563750878466325E-2</v>
      </c>
    </row>
    <row r="5957" spans="1:16" x14ac:dyDescent="0.3">
      <c r="A5957" t="s">
        <v>622</v>
      </c>
      <c r="B5957" t="str">
        <f>VLOOKUP(A5957,Sheet3!L:L,1,FALSE)</f>
        <v>SII CN EQUITY</v>
      </c>
      <c r="C5957" t="str">
        <f>VLOOKUP(A5957,'ALL - prices'!B:C,2,FALSE)</f>
        <v>Sprott Inc</v>
      </c>
      <c r="D5957" t="str">
        <f>VLOOKUP(A5957,'ALL - prices'!B:I,8,FALSE)</f>
        <v>Financials</v>
      </c>
      <c r="E5957">
        <v>2023</v>
      </c>
      <c r="F5957" t="s">
        <v>682</v>
      </c>
      <c r="G5957" t="str">
        <f t="shared" si="434"/>
        <v>2023-Q4</v>
      </c>
      <c r="H5957" s="4">
        <f>INDEX('ALL - prices'!$J$3:$DY$219,MATCH('COMBINED DATA'!A5957,'ALL - prices'!$B$3:$B$219,0),MATCH('COMBINED DATA'!G5957,'ALL - prices'!$J$1:$DY$1,0))</f>
        <v>42.828600000000002</v>
      </c>
      <c r="I5957" s="14">
        <f t="shared" si="435"/>
        <v>4.8602243119531012</v>
      </c>
      <c r="J5957" s="6">
        <f>INDEX('market cap'!$B$3:$DQ$219,MATCH(A5957,'market cap'!$A$3:$A$219,0),MATCH(G5957,'market cap'!$B$1:$DQ$1,0))</f>
        <v>1160.2199000000001</v>
      </c>
      <c r="K5957">
        <f t="shared" si="436"/>
        <v>7.0563648351000019</v>
      </c>
      <c r="L5957">
        <f>INDEX('PB2'!$D$2:$AQ$224,MATCH(A5957,'PB2'!$B$2:$B$224,0),MATCH(G5957,'PB2'!$D$1:$AQ$1,0))</f>
        <v>2.8245770931243901</v>
      </c>
      <c r="M5957" s="16">
        <f t="shared" si="437"/>
        <v>0.35403530051780446</v>
      </c>
      <c r="N5957" s="6">
        <f>INDEX('ROA2'!$D$2:$AQ$224,MATCH(A5957,'ROA2'!$B$2:$B$224,0),MATCH(G5957,'ROA2'!$D$1:$AQ$1,0))</f>
        <v>10.5055809020996</v>
      </c>
      <c r="O5957" s="6">
        <v>375.94799999999998</v>
      </c>
      <c r="P5957" s="28">
        <v>-1.4602176780665162E-2</v>
      </c>
    </row>
    <row r="5958" spans="1:16" x14ac:dyDescent="0.3">
      <c r="A5958" t="s">
        <v>622</v>
      </c>
      <c r="B5958" t="str">
        <f>VLOOKUP(A5958,Sheet3!L:L,1,FALSE)</f>
        <v>SII CN EQUITY</v>
      </c>
      <c r="C5958" t="str">
        <f>VLOOKUP(A5958,'ALL - prices'!B:C,2,FALSE)</f>
        <v>Sprott Inc</v>
      </c>
      <c r="D5958" t="str">
        <f>VLOOKUP(A5958,'ALL - prices'!B:I,8,FALSE)</f>
        <v>Financials</v>
      </c>
      <c r="E5958" s="18">
        <v>2024</v>
      </c>
      <c r="F5958" t="s">
        <v>679</v>
      </c>
      <c r="G5958" t="str">
        <f t="shared" si="434"/>
        <v>2024-Q1</v>
      </c>
      <c r="H5958" s="4">
        <f>INDEX('ALL - prices'!$J$3:$DY$219,MATCH('COMBINED DATA'!A5958,'ALL - prices'!$B$3:$B$219,0),MATCH('COMBINED DATA'!G5958,'ALL - prices'!$J$1:$DY$1,0))</f>
        <v>48.020299999999999</v>
      </c>
      <c r="I5958" s="14" t="s">
        <v>769</v>
      </c>
      <c r="J5958" s="6">
        <f>INDEX('market cap'!$B$3:$DQ$219,MATCH(A5958,'market cap'!$A$3:$A$219,0),MATCH(G5958,'market cap'!$B$1:$DQ$1,0))</f>
        <v>1292.6348</v>
      </c>
      <c r="K5958">
        <f t="shared" si="436"/>
        <v>7.164437894948211</v>
      </c>
      <c r="L5958">
        <f>INDEX('PB2'!$D$2:$AQ$224,MATCH(A5958,'PB2'!$B$2:$B$224,0),MATCH(G5958,'PB2'!$D$1:$AQ$1,0))</f>
        <v>3.05007100105286</v>
      </c>
      <c r="M5958" s="16">
        <f t="shared" si="437"/>
        <v>0.32786122016661517</v>
      </c>
      <c r="N5958" s="6">
        <f>INDEX('ROA2'!$D$2:$AQ$224,MATCH(A5958,'ROA2'!$B$2:$B$224,0),MATCH(G5958,'ROA2'!$D$1:$AQ$1,0))</f>
        <v>10.9624786376953</v>
      </c>
      <c r="O5958" s="6">
        <v>378.83500800000002</v>
      </c>
      <c r="P5958" s="28">
        <v>7.6792747933225802E-3</v>
      </c>
    </row>
    <row r="5959" spans="1:16" x14ac:dyDescent="0.3">
      <c r="A5959" t="s">
        <v>622</v>
      </c>
      <c r="B5959" t="str">
        <f>VLOOKUP(A5959,Sheet3!L:L,1,FALSE)</f>
        <v>SII CN EQUITY</v>
      </c>
      <c r="C5959" t="str">
        <f>VLOOKUP(A5959,'ALL - prices'!B:C,2,FALSE)</f>
        <v>Sprott Inc</v>
      </c>
      <c r="D5959" t="str">
        <f>VLOOKUP(A5959,'ALL - prices'!B:I,8,FALSE)</f>
        <v>Financials</v>
      </c>
      <c r="E5959" s="18">
        <v>2024</v>
      </c>
      <c r="F5959" t="s">
        <v>680</v>
      </c>
      <c r="G5959" t="str">
        <f t="shared" si="434"/>
        <v>2024-Q2</v>
      </c>
      <c r="H5959" s="4">
        <f>INDEX('ALL - prices'!$J$3:$DY$219,MATCH('COMBINED DATA'!A5959,'ALL - prices'!$B$3:$B$219,0),MATCH('COMBINED DATA'!G5959,'ALL - prices'!$J$1:$DY$1,0))</f>
        <v>54.811700000000002</v>
      </c>
      <c r="I5959" s="14" t="s">
        <v>769</v>
      </c>
      <c r="J5959" s="6">
        <f>INDEX('market cap'!$B$3:$DQ$219,MATCH(A5959,'market cap'!$A$3:$A$219,0),MATCH(G5959,'market cap'!$B$1:$DQ$1,0))</f>
        <v>1467.2103</v>
      </c>
      <c r="K5959">
        <f t="shared" si="436"/>
        <v>7.2911181216520413</v>
      </c>
      <c r="L5959">
        <f>INDEX('PB2'!$D$2:$AQ$224,MATCH(A5959,'PB2'!$B$2:$B$224,0),MATCH(G5959,'PB2'!$D$1:$AQ$1,0))</f>
        <v>3.33586597442627</v>
      </c>
      <c r="M5959" s="16">
        <f t="shared" si="437"/>
        <v>0.29977223535546516</v>
      </c>
      <c r="N5959" s="6">
        <f>INDEX('ROA2'!$D$2:$AQ$224,MATCH(A5959,'ROA2'!$B$2:$B$224,0),MATCH(G5959,'ROA2'!$D$1:$AQ$1,0))</f>
        <v>11.7746591567993</v>
      </c>
      <c r="O5959" s="6">
        <v>389.78399999999999</v>
      </c>
      <c r="P5959" s="28">
        <v>2.8901742892779261E-2</v>
      </c>
    </row>
    <row r="5960" spans="1:16" x14ac:dyDescent="0.3">
      <c r="A5960" t="s">
        <v>622</v>
      </c>
      <c r="B5960" t="str">
        <f>VLOOKUP(A5960,Sheet3!L:L,1,FALSE)</f>
        <v>SII CN EQUITY</v>
      </c>
      <c r="C5960" t="str">
        <f>VLOOKUP(A5960,'ALL - prices'!B:C,2,FALSE)</f>
        <v>Sprott Inc</v>
      </c>
      <c r="D5960" t="str">
        <f>VLOOKUP(A5960,'ALL - prices'!B:I,8,FALSE)</f>
        <v>Financials</v>
      </c>
      <c r="E5960" s="18">
        <v>2024</v>
      </c>
      <c r="F5960" t="s">
        <v>681</v>
      </c>
      <c r="G5960" t="str">
        <f t="shared" si="434"/>
        <v>2024-Q3</v>
      </c>
      <c r="H5960" s="4">
        <f>INDEX('ALL - prices'!$J$3:$DY$219,MATCH('COMBINED DATA'!A5960,'ALL - prices'!$B$3:$B$219,0),MATCH('COMBINED DATA'!G5960,'ALL - prices'!$J$1:$DY$1,0))</f>
        <v>56.9666</v>
      </c>
      <c r="I5960" s="14" t="s">
        <v>769</v>
      </c>
      <c r="J5960" s="6">
        <f>INDEX('market cap'!$B$3:$DQ$219,MATCH(A5960,'market cap'!$A$3:$A$219,0),MATCH(G5960,'market cap'!$B$1:$DQ$1,0))</f>
        <v>1515.8327999999999</v>
      </c>
      <c r="K5960">
        <f t="shared" si="436"/>
        <v>7.3237202698824344</v>
      </c>
      <c r="L5960">
        <f>INDEX('PB2'!$D$2:$AQ$224,MATCH(A5960,'PB2'!$B$2:$B$224,0),MATCH(G5960,'PB2'!$D$1:$AQ$1,0))</f>
        <v>3.3386759757995601</v>
      </c>
      <c r="M5960" s="16">
        <f t="shared" si="437"/>
        <v>0.29951993162814067</v>
      </c>
      <c r="N5960" s="6">
        <f>INDEX('ROA2'!$D$2:$AQ$224,MATCH(A5960,'ROA2'!$B$2:$B$224,0),MATCH(G5960,'ROA2'!$D$1:$AQ$1,0))</f>
        <v>10.498817443847701</v>
      </c>
      <c r="O5960" s="6">
        <v>406.26499200000001</v>
      </c>
      <c r="P5960" s="28">
        <v>4.2282371775137037E-2</v>
      </c>
    </row>
    <row r="5961" spans="1:16" x14ac:dyDescent="0.3">
      <c r="A5961" t="s">
        <v>622</v>
      </c>
      <c r="B5961" t="str">
        <f>VLOOKUP(A5961,Sheet3!L:L,1,FALSE)</f>
        <v>SII CN EQUITY</v>
      </c>
      <c r="C5961" t="str">
        <f>VLOOKUP(A5961,'ALL - prices'!B:C,2,FALSE)</f>
        <v>Sprott Inc</v>
      </c>
      <c r="D5961" t="str">
        <f>VLOOKUP(A5961,'ALL - prices'!B:I,8,FALSE)</f>
        <v>Financials</v>
      </c>
      <c r="E5961" s="18">
        <v>2024</v>
      </c>
      <c r="F5961" t="s">
        <v>682</v>
      </c>
      <c r="G5961" t="str">
        <f t="shared" si="434"/>
        <v>2024-Q4</v>
      </c>
      <c r="H5961" s="4">
        <f>INDEX('ALL - prices'!$J$3:$DY$219,MATCH('COMBINED DATA'!A5961,'ALL - prices'!$B$3:$B$219,0),MATCH('COMBINED DATA'!G5961,'ALL - prices'!$J$1:$DY$1,0))</f>
        <v>59.295499999999997</v>
      </c>
      <c r="I5961" s="14" t="s">
        <v>769</v>
      </c>
      <c r="J5961" s="6">
        <f>INDEX('market cap'!$B$3:$DQ$219,MATCH(A5961,'market cap'!$A$3:$A$219,0),MATCH(G5961,'market cap'!$B$1:$DQ$1,0))</f>
        <v>1564.5915</v>
      </c>
      <c r="K5961">
        <f t="shared" si="436"/>
        <v>7.3553800465377694</v>
      </c>
      <c r="L5961">
        <f>INDEX('PB2'!$D$2:$AQ$224,MATCH(A5961,'PB2'!$B$2:$B$224,0),MATCH(G5961,'PB2'!$D$1:$AQ$1,0))</f>
        <v>3.2386069501920201</v>
      </c>
      <c r="M5961" s="16">
        <f t="shared" si="437"/>
        <v>0.30877473413089201</v>
      </c>
      <c r="N5961" s="6">
        <f>INDEX('ROA2'!$D$2:$AQ$224,MATCH(A5961,'ROA2'!$B$2:$B$224,0),MATCH(G5961,'ROA2'!$D$1:$AQ$1,0))</f>
        <v>11.993023872375501</v>
      </c>
      <c r="O5961" s="6">
        <v>412.476992</v>
      </c>
      <c r="P5961" s="28">
        <v>1.5290512651407556E-2</v>
      </c>
    </row>
    <row r="5962" spans="1:16" x14ac:dyDescent="0.3">
      <c r="A5962" t="s">
        <v>623</v>
      </c>
      <c r="B5962" t="e">
        <f>VLOOKUP(A5962,Sheet3!L:L,1,FALSE)</f>
        <v>#N/A</v>
      </c>
      <c r="C5962" t="str">
        <f>VLOOKUP(A5962,'ALL - prices'!B:C,2,FALSE)</f>
        <v>Stella-Jones Inc</v>
      </c>
      <c r="D5962" t="str">
        <f>VLOOKUP(A5962,'ALL - prices'!B:I,8,FALSE)</f>
        <v>Materials</v>
      </c>
      <c r="E5962">
        <v>2015</v>
      </c>
      <c r="F5962" t="s">
        <v>679</v>
      </c>
      <c r="G5962" t="str">
        <f t="shared" si="434"/>
        <v>2015-Q1</v>
      </c>
      <c r="H5962" s="4">
        <f>INDEX('ALL - prices'!$J$3:$DY$219,MATCH('COMBINED DATA'!A5962,'ALL - prices'!$B$3:$B$219,0),MATCH('COMBINED DATA'!G5962,'ALL - prices'!$J$1:$DY$1,0))</f>
        <v>34.401000000000003</v>
      </c>
      <c r="I5962" s="14">
        <f t="shared" ref="I5962:I5997" si="438">STDEV(H5963:H5966)</f>
        <v>4.2964456561014872</v>
      </c>
      <c r="J5962" s="15">
        <f>INDEX(MarketCap2!$E$2:$AR$224,MATCH(A5962,MarketCap2!$B$2:$B$224,0),MATCH(G5962,MarketCap2!$E$1:$AR$1,0))</f>
        <v>2741414912</v>
      </c>
      <c r="K5962">
        <f t="shared" si="436"/>
        <v>21.731740015303192</v>
      </c>
      <c r="L5962">
        <f>INDEX('PB2'!$D$2:$AQ$224,MATCH(A5962,'PB2'!$B$2:$B$224,0),MATCH(G5962,'PB2'!$D$1:$AQ$1,0))</f>
        <v>3.5945489406585698</v>
      </c>
      <c r="M5962" s="16">
        <f t="shared" si="437"/>
        <v>0.27819902204942204</v>
      </c>
      <c r="N5962" s="6">
        <f>INDEX('ROA2'!$D$2:$AQ$224,MATCH(A5962,'ROA2'!$B$2:$B$224,0),MATCH(G5962,'ROA2'!$D$1:$AQ$1,0))</f>
        <v>8.8027601242065394</v>
      </c>
      <c r="O5962" s="6">
        <v>1287.495936</v>
      </c>
      <c r="P5962" s="28">
        <v>1.6301852065716688E-2</v>
      </c>
    </row>
    <row r="5963" spans="1:16" x14ac:dyDescent="0.3">
      <c r="A5963" t="s">
        <v>623</v>
      </c>
      <c r="B5963" t="e">
        <f>VLOOKUP(A5963,Sheet3!L:L,1,FALSE)</f>
        <v>#N/A</v>
      </c>
      <c r="C5963" t="str">
        <f>VLOOKUP(A5963,'ALL - prices'!B:C,2,FALSE)</f>
        <v>Stella-Jones Inc</v>
      </c>
      <c r="D5963" t="str">
        <f>VLOOKUP(A5963,'ALL - prices'!B:I,8,FALSE)</f>
        <v>Materials</v>
      </c>
      <c r="E5963">
        <v>2015</v>
      </c>
      <c r="F5963" t="s">
        <v>680</v>
      </c>
      <c r="G5963" t="str">
        <f t="shared" si="434"/>
        <v>2015-Q2</v>
      </c>
      <c r="H5963" s="4">
        <f>INDEX('ALL - prices'!$J$3:$DY$219,MATCH('COMBINED DATA'!A5963,'ALL - prices'!$B$3:$B$219,0),MATCH('COMBINED DATA'!G5963,'ALL - prices'!$J$1:$DY$1,0))</f>
        <v>35.987200000000001</v>
      </c>
      <c r="I5963" s="14">
        <f t="shared" si="438"/>
        <v>3.4465394241905898</v>
      </c>
      <c r="J5963" s="15">
        <f>INDEX(MarketCap2!$E$2:$AR$224,MATCH(A5963,MarketCap2!$B$2:$B$224,0),MATCH(G5963,MarketCap2!$E$1:$AR$1,0))</f>
        <v>2863973120</v>
      </c>
      <c r="K5963">
        <f t="shared" si="436"/>
        <v>21.775475700525906</v>
      </c>
      <c r="L5963">
        <f>INDEX('PB2'!$D$2:$AQ$224,MATCH(A5963,'PB2'!$B$2:$B$224,0),MATCH(G5963,'PB2'!$D$1:$AQ$1,0))</f>
        <v>3.6259610652923602</v>
      </c>
      <c r="M5963" s="16">
        <f t="shared" si="437"/>
        <v>0.27578895139608189</v>
      </c>
      <c r="N5963" s="6">
        <f>INDEX('ROA2'!$D$2:$AQ$224,MATCH(A5963,'ROA2'!$B$2:$B$224,0),MATCH(G5963,'ROA2'!$D$1:$AQ$1,0))</f>
        <v>8.6169519424438494</v>
      </c>
      <c r="O5963" s="6">
        <v>1445.735936</v>
      </c>
      <c r="P5963" s="28">
        <v>0.12290524231992606</v>
      </c>
    </row>
    <row r="5964" spans="1:16" x14ac:dyDescent="0.3">
      <c r="A5964" t="s">
        <v>623</v>
      </c>
      <c r="B5964" t="e">
        <f>VLOOKUP(A5964,Sheet3!L:L,1,FALSE)</f>
        <v>#N/A</v>
      </c>
      <c r="C5964" t="str">
        <f>VLOOKUP(A5964,'ALL - prices'!B:C,2,FALSE)</f>
        <v>Stella-Jones Inc</v>
      </c>
      <c r="D5964" t="str">
        <f>VLOOKUP(A5964,'ALL - prices'!B:I,8,FALSE)</f>
        <v>Materials</v>
      </c>
      <c r="E5964">
        <v>2015</v>
      </c>
      <c r="F5964" t="s">
        <v>681</v>
      </c>
      <c r="G5964" t="str">
        <f t="shared" si="434"/>
        <v>2015-Q3</v>
      </c>
      <c r="H5964" s="4">
        <f>INDEX('ALL - prices'!$J$3:$DY$219,MATCH('COMBINED DATA'!A5964,'ALL - prices'!$B$3:$B$219,0),MATCH('COMBINED DATA'!G5964,'ALL - prices'!$J$1:$DY$1,0))</f>
        <v>37.362400000000001</v>
      </c>
      <c r="I5964" s="14">
        <f t="shared" si="438"/>
        <v>2.6016039264269271</v>
      </c>
      <c r="J5964" s="15">
        <f>INDEX(MarketCap2!$E$2:$AR$224,MATCH(A5964,MarketCap2!$B$2:$B$224,0),MATCH(G5964,MarketCap2!$E$1:$AR$1,0))</f>
        <v>2969731072</v>
      </c>
      <c r="K5964">
        <f t="shared" si="436"/>
        <v>21.811737237513139</v>
      </c>
      <c r="L5964">
        <f>INDEX('PB2'!$D$2:$AQ$224,MATCH(A5964,'PB2'!$B$2:$B$224,0),MATCH(G5964,'PB2'!$D$1:$AQ$1,0))</f>
        <v>3.4513299465179399</v>
      </c>
      <c r="M5964" s="16">
        <f t="shared" si="437"/>
        <v>0.28974337878327278</v>
      </c>
      <c r="N5964" s="6">
        <f>INDEX('ROA2'!$D$2:$AQ$224,MATCH(A5964,'ROA2'!$B$2:$B$224,0),MATCH(G5964,'ROA2'!$D$1:$AQ$1,0))</f>
        <v>8.9495353698730504</v>
      </c>
      <c r="O5964" s="6">
        <v>1492.8739840000001</v>
      </c>
      <c r="P5964" s="28">
        <v>3.2604880895759948E-2</v>
      </c>
    </row>
    <row r="5965" spans="1:16" x14ac:dyDescent="0.3">
      <c r="A5965" t="s">
        <v>623</v>
      </c>
      <c r="B5965" t="e">
        <f>VLOOKUP(A5965,Sheet3!L:L,1,FALSE)</f>
        <v>#N/A</v>
      </c>
      <c r="C5965" t="str">
        <f>VLOOKUP(A5965,'ALL - prices'!B:C,2,FALSE)</f>
        <v>Stella-Jones Inc</v>
      </c>
      <c r="D5965" t="str">
        <f>VLOOKUP(A5965,'ALL - prices'!B:I,8,FALSE)</f>
        <v>Materials</v>
      </c>
      <c r="E5965">
        <v>2015</v>
      </c>
      <c r="F5965" t="s">
        <v>682</v>
      </c>
      <c r="G5965" t="str">
        <f t="shared" si="434"/>
        <v>2015-Q4</v>
      </c>
      <c r="H5965" s="4">
        <f>INDEX('ALL - prices'!$J$3:$DY$219,MATCH('COMBINED DATA'!A5965,'ALL - prices'!$B$3:$B$219,0),MATCH('COMBINED DATA'!G5965,'ALL - prices'!$J$1:$DY$1,0))</f>
        <v>45.665300000000002</v>
      </c>
      <c r="I5965" s="14">
        <f t="shared" si="438"/>
        <v>1.5709846177371258</v>
      </c>
      <c r="J5965" s="15">
        <f>INDEX(MarketCap2!$E$2:$AR$224,MATCH(A5965,MarketCap2!$B$2:$B$224,0),MATCH(G5965,MarketCap2!$E$1:$AR$1,0))</f>
        <v>3629656832</v>
      </c>
      <c r="K5965">
        <f t="shared" si="436"/>
        <v>22.012403944115182</v>
      </c>
      <c r="L5965">
        <f>INDEX('PB2'!$D$2:$AQ$224,MATCH(A5965,'PB2'!$B$2:$B$224,0),MATCH(G5965,'PB2'!$D$1:$AQ$1,0))</f>
        <v>3.97413897514343</v>
      </c>
      <c r="M5965" s="16">
        <f t="shared" si="437"/>
        <v>0.25162683193883756</v>
      </c>
      <c r="N5965" s="6">
        <f>INDEX('ROA2'!$D$2:$AQ$224,MATCH(A5965,'ROA2'!$B$2:$B$224,0),MATCH(G5965,'ROA2'!$D$1:$AQ$1,0))</f>
        <v>9.1653776168823207</v>
      </c>
      <c r="O5965" s="6">
        <v>1599.3770239999999</v>
      </c>
      <c r="P5965" s="28">
        <v>7.1340944474520246E-2</v>
      </c>
    </row>
    <row r="5966" spans="1:16" x14ac:dyDescent="0.3">
      <c r="A5966" t="s">
        <v>623</v>
      </c>
      <c r="B5966" t="e">
        <f>VLOOKUP(A5966,Sheet3!L:L,1,FALSE)</f>
        <v>#N/A</v>
      </c>
      <c r="C5966" t="str">
        <f>VLOOKUP(A5966,'ALL - prices'!B:C,2,FALSE)</f>
        <v>Stella-Jones Inc</v>
      </c>
      <c r="D5966" t="str">
        <f>VLOOKUP(A5966,'ALL - prices'!B:I,8,FALSE)</f>
        <v>Materials</v>
      </c>
      <c r="E5966">
        <v>2016</v>
      </c>
      <c r="F5966" t="s">
        <v>679</v>
      </c>
      <c r="G5966" t="str">
        <f t="shared" si="434"/>
        <v>2016-Q1</v>
      </c>
      <c r="H5966" s="4">
        <f>INDEX('ALL - prices'!$J$3:$DY$219,MATCH('COMBINED DATA'!A5966,'ALL - prices'!$B$3:$B$219,0),MATCH('COMBINED DATA'!G5966,'ALL - prices'!$J$1:$DY$1,0))</f>
        <v>40.525399999999998</v>
      </c>
      <c r="I5966" s="14">
        <f t="shared" si="438"/>
        <v>3.2132316861948604</v>
      </c>
      <c r="J5966" s="15">
        <f>INDEX(MarketCap2!$E$2:$AR$224,MATCH(A5966,MarketCap2!$B$2:$B$224,0),MATCH(G5966,MarketCap2!$E$1:$AR$1,0))</f>
        <v>3214887168</v>
      </c>
      <c r="K5966">
        <f t="shared" si="436"/>
        <v>21.891058098530241</v>
      </c>
      <c r="L5966">
        <f>INDEX('PB2'!$D$2:$AQ$224,MATCH(A5966,'PB2'!$B$2:$B$224,0),MATCH(G5966,'PB2'!$D$1:$AQ$1,0))</f>
        <v>3.58673095703125</v>
      </c>
      <c r="M5966" s="16">
        <f t="shared" si="437"/>
        <v>0.27880541138432741</v>
      </c>
      <c r="N5966" s="6">
        <f>INDEX('ROA2'!$D$2:$AQ$224,MATCH(A5966,'ROA2'!$B$2:$B$224,0),MATCH(G5966,'ROA2'!$D$1:$AQ$1,0))</f>
        <v>9.2210559844970703</v>
      </c>
      <c r="O5966" s="6">
        <v>1778.898944</v>
      </c>
      <c r="P5966" s="28">
        <v>0.11224490367569526</v>
      </c>
    </row>
    <row r="5967" spans="1:16" x14ac:dyDescent="0.3">
      <c r="A5967" t="s">
        <v>623</v>
      </c>
      <c r="B5967" t="e">
        <f>VLOOKUP(A5967,Sheet3!L:L,1,FALSE)</f>
        <v>#N/A</v>
      </c>
      <c r="C5967" t="str">
        <f>VLOOKUP(A5967,'ALL - prices'!B:C,2,FALSE)</f>
        <v>Stella-Jones Inc</v>
      </c>
      <c r="D5967" t="str">
        <f>VLOOKUP(A5967,'ALL - prices'!B:I,8,FALSE)</f>
        <v>Materials</v>
      </c>
      <c r="E5967">
        <v>2016</v>
      </c>
      <c r="F5967" t="s">
        <v>680</v>
      </c>
      <c r="G5967" t="str">
        <f t="shared" si="434"/>
        <v>2016-Q2</v>
      </c>
      <c r="H5967" s="4">
        <f>INDEX('ALL - prices'!$J$3:$DY$219,MATCH('COMBINED DATA'!A5967,'ALL - prices'!$B$3:$B$219,0),MATCH('COMBINED DATA'!G5967,'ALL - prices'!$J$1:$DY$1,0))</f>
        <v>42.013399999999997</v>
      </c>
      <c r="I5967" s="14">
        <f t="shared" si="438"/>
        <v>2.4080181884349088</v>
      </c>
      <c r="J5967" s="15">
        <f>INDEX(MarketCap2!$E$2:$AR$224,MATCH(A5967,MarketCap2!$B$2:$B$224,0),MATCH(G5967,MarketCap2!$E$1:$AR$1,0))</f>
        <v>3328627968</v>
      </c>
      <c r="K5967">
        <f t="shared" si="436"/>
        <v>21.925826034412911</v>
      </c>
      <c r="L5967">
        <f>INDEX('PB2'!$D$2:$AQ$224,MATCH(A5967,'PB2'!$B$2:$B$224,0),MATCH(G5967,'PB2'!$D$1:$AQ$1,0))</f>
        <v>3.5508289337158199</v>
      </c>
      <c r="M5967" s="16">
        <f t="shared" si="437"/>
        <v>0.2816243808607064</v>
      </c>
      <c r="N5967" s="6">
        <f>INDEX('ROA2'!$D$2:$AQ$224,MATCH(A5967,'ROA2'!$B$2:$B$224,0),MATCH(G5967,'ROA2'!$D$1:$AQ$1,0))</f>
        <v>9.1872072219848597</v>
      </c>
      <c r="O5967" s="6">
        <v>1738.9969920000001</v>
      </c>
      <c r="P5967" s="28">
        <v>-2.2430701943235251E-2</v>
      </c>
    </row>
    <row r="5968" spans="1:16" x14ac:dyDescent="0.3">
      <c r="A5968" t="s">
        <v>623</v>
      </c>
      <c r="B5968" t="e">
        <f>VLOOKUP(A5968,Sheet3!L:L,1,FALSE)</f>
        <v>#N/A</v>
      </c>
      <c r="C5968" t="str">
        <f>VLOOKUP(A5968,'ALL - prices'!B:C,2,FALSE)</f>
        <v>Stella-Jones Inc</v>
      </c>
      <c r="D5968" t="str">
        <f>VLOOKUP(A5968,'ALL - prices'!B:I,8,FALSE)</f>
        <v>Materials</v>
      </c>
      <c r="E5968">
        <v>2016</v>
      </c>
      <c r="F5968" t="s">
        <v>681</v>
      </c>
      <c r="G5968" t="str">
        <f t="shared" si="434"/>
        <v>2016-Q3</v>
      </c>
      <c r="H5968" s="4">
        <f>INDEX('ALL - prices'!$J$3:$DY$219,MATCH('COMBINED DATA'!A5968,'ALL - prices'!$B$3:$B$219,0),MATCH('COMBINED DATA'!G5968,'ALL - prices'!$J$1:$DY$1,0))</f>
        <v>39.832900000000002</v>
      </c>
      <c r="I5968" s="14">
        <f t="shared" si="438"/>
        <v>3.3046789107768597</v>
      </c>
      <c r="J5968" s="15">
        <f>INDEX(MarketCap2!$E$2:$AR$224,MATCH(A5968,MarketCap2!$B$2:$B$224,0),MATCH(G5968,MarketCap2!$E$1:$AR$1,0))</f>
        <v>3151469824</v>
      </c>
      <c r="K5968">
        <f t="shared" si="436"/>
        <v>21.871134791748641</v>
      </c>
      <c r="L5968">
        <f>INDEX('PB2'!$D$2:$AQ$224,MATCH(A5968,'PB2'!$B$2:$B$224,0),MATCH(G5968,'PB2'!$D$1:$AQ$1,0))</f>
        <v>3.1863009929657</v>
      </c>
      <c r="M5968" s="16">
        <f t="shared" si="437"/>
        <v>0.31384354529207054</v>
      </c>
      <c r="N5968" s="6">
        <f>INDEX('ROA2'!$D$2:$AQ$224,MATCH(A5968,'ROA2'!$B$2:$B$224,0),MATCH(G5968,'ROA2'!$D$1:$AQ$1,0))</f>
        <v>9.4719762802124006</v>
      </c>
      <c r="O5968" s="6">
        <v>1928.333952</v>
      </c>
      <c r="P5968" s="28">
        <v>0.10887710609679987</v>
      </c>
    </row>
    <row r="5969" spans="1:16" x14ac:dyDescent="0.3">
      <c r="A5969" t="s">
        <v>623</v>
      </c>
      <c r="B5969" t="e">
        <f>VLOOKUP(A5969,Sheet3!L:L,1,FALSE)</f>
        <v>#N/A</v>
      </c>
      <c r="C5969" t="str">
        <f>VLOOKUP(A5969,'ALL - prices'!B:C,2,FALSE)</f>
        <v>Stella-Jones Inc</v>
      </c>
      <c r="D5969" t="str">
        <f>VLOOKUP(A5969,'ALL - prices'!B:I,8,FALSE)</f>
        <v>Materials</v>
      </c>
      <c r="E5969">
        <v>2016</v>
      </c>
      <c r="F5969" t="s">
        <v>682</v>
      </c>
      <c r="G5969" t="str">
        <f t="shared" si="434"/>
        <v>2016-Q4</v>
      </c>
      <c r="H5969" s="4">
        <f>INDEX('ALL - prices'!$J$3:$DY$219,MATCH('COMBINED DATA'!A5969,'ALL - prices'!$B$3:$B$219,0),MATCH('COMBINED DATA'!G5969,'ALL - prices'!$J$1:$DY$1,0))</f>
        <v>38.228999999999999</v>
      </c>
      <c r="I5969" s="14">
        <f t="shared" si="438"/>
        <v>4.4957488329717288</v>
      </c>
      <c r="J5969" s="15">
        <f>INDEX(MarketCap2!$E$2:$AR$224,MATCH(A5969,MarketCap2!$B$2:$B$224,0),MATCH(G5969,MarketCap2!$E$1:$AR$1,0))</f>
        <v>3018851584</v>
      </c>
      <c r="K5969">
        <f t="shared" si="436"/>
        <v>21.828142325813467</v>
      </c>
      <c r="L5969">
        <f>INDEX('PB2'!$D$2:$AQ$224,MATCH(A5969,'PB2'!$B$2:$B$224,0),MATCH(G5969,'PB2'!$D$1:$AQ$1,0))</f>
        <v>2.9424901008606001</v>
      </c>
      <c r="M5969" s="16">
        <f t="shared" si="437"/>
        <v>0.3398482121341807</v>
      </c>
      <c r="N5969" s="6">
        <f>INDEX('ROA2'!$D$2:$AQ$224,MATCH(A5969,'ROA2'!$B$2:$B$224,0),MATCH(G5969,'ROA2'!$D$1:$AQ$1,0))</f>
        <v>9.6742000579834002</v>
      </c>
      <c r="O5969" s="6">
        <v>1881.345024</v>
      </c>
      <c r="P5969" s="28">
        <v>-2.4367629865804482E-2</v>
      </c>
    </row>
    <row r="5970" spans="1:16" x14ac:dyDescent="0.3">
      <c r="A5970" t="s">
        <v>623</v>
      </c>
      <c r="B5970" t="e">
        <f>VLOOKUP(A5970,Sheet3!L:L,1,FALSE)</f>
        <v>#N/A</v>
      </c>
      <c r="C5970" t="str">
        <f>VLOOKUP(A5970,'ALL - prices'!B:C,2,FALSE)</f>
        <v>Stella-Jones Inc</v>
      </c>
      <c r="D5970" t="str">
        <f>VLOOKUP(A5970,'ALL - prices'!B:I,8,FALSE)</f>
        <v>Materials</v>
      </c>
      <c r="E5970">
        <v>2017</v>
      </c>
      <c r="F5970" t="s">
        <v>679</v>
      </c>
      <c r="G5970" t="str">
        <f t="shared" si="434"/>
        <v>2017-Q1</v>
      </c>
      <c r="H5970" s="4">
        <f>INDEX('ALL - prices'!$J$3:$DY$219,MATCH('COMBINED DATA'!A5970,'ALL - prices'!$B$3:$B$219,0),MATCH('COMBINED DATA'!G5970,'ALL - prices'!$J$1:$DY$1,0))</f>
        <v>34.396799999999999</v>
      </c>
      <c r="I5970" s="14">
        <f t="shared" si="438"/>
        <v>2.5021694991546815</v>
      </c>
      <c r="J5970" s="15">
        <f>INDEX(MarketCap2!$E$2:$AR$224,MATCH(A5970,MarketCap2!$B$2:$B$224,0),MATCH(G5970,MarketCap2!$E$1:$AR$1,0))</f>
        <v>2709759232</v>
      </c>
      <c r="K5970">
        <f t="shared" si="436"/>
        <v>21.720125623610691</v>
      </c>
      <c r="L5970">
        <f>INDEX('PB2'!$D$2:$AQ$224,MATCH(A5970,'PB2'!$B$2:$B$224,0),MATCH(G5970,'PB2'!$D$1:$AQ$1,0))</f>
        <v>2.6145770549774201</v>
      </c>
      <c r="M5970" s="16">
        <f t="shared" si="437"/>
        <v>0.38247103794331899</v>
      </c>
      <c r="N5970" s="6">
        <f>INDEX('ROA2'!$D$2:$AQ$224,MATCH(A5970,'ROA2'!$B$2:$B$224,0),MATCH(G5970,'ROA2'!$D$1:$AQ$1,0))</f>
        <v>8.2301845550537092</v>
      </c>
      <c r="O5970" s="6">
        <v>1960.944</v>
      </c>
      <c r="P5970" s="28">
        <v>4.2309610935032826E-2</v>
      </c>
    </row>
    <row r="5971" spans="1:16" x14ac:dyDescent="0.3">
      <c r="A5971" t="s">
        <v>623</v>
      </c>
      <c r="B5971" t="e">
        <f>VLOOKUP(A5971,Sheet3!L:L,1,FALSE)</f>
        <v>#N/A</v>
      </c>
      <c r="C5971" t="str">
        <f>VLOOKUP(A5971,'ALL - prices'!B:C,2,FALSE)</f>
        <v>Stella-Jones Inc</v>
      </c>
      <c r="D5971" t="str">
        <f>VLOOKUP(A5971,'ALL - prices'!B:I,8,FALSE)</f>
        <v>Materials</v>
      </c>
      <c r="E5971">
        <v>2017</v>
      </c>
      <c r="F5971" t="s">
        <v>680</v>
      </c>
      <c r="G5971" t="str">
        <f t="shared" si="434"/>
        <v>2017-Q2</v>
      </c>
      <c r="H5971" s="4">
        <f>INDEX('ALL - prices'!$J$3:$DY$219,MATCH('COMBINED DATA'!A5971,'ALL - prices'!$B$3:$B$219,0),MATCH('COMBINED DATA'!G5971,'ALL - prices'!$J$1:$DY$1,0))</f>
        <v>39.032200000000003</v>
      </c>
      <c r="I5971" s="14">
        <f t="shared" si="438"/>
        <v>1.8064229873334383</v>
      </c>
      <c r="J5971" s="15">
        <f>INDEX(MarketCap2!$E$2:$AR$224,MATCH(A5971,MarketCap2!$B$2:$B$224,0),MATCH(G5971,MarketCap2!$E$1:$AR$1,0))</f>
        <v>3068158208</v>
      </c>
      <c r="K5971">
        <f t="shared" si="436"/>
        <v>21.8443432862666</v>
      </c>
      <c r="L5971">
        <f>INDEX('PB2'!$D$2:$AQ$224,MATCH(A5971,'PB2'!$B$2:$B$224,0),MATCH(G5971,'PB2'!$D$1:$AQ$1,0))</f>
        <v>2.9016699790954599</v>
      </c>
      <c r="M5971" s="16">
        <f t="shared" si="437"/>
        <v>0.34462912984740285</v>
      </c>
      <c r="N5971" s="6">
        <f>INDEX('ROA2'!$D$2:$AQ$224,MATCH(A5971,'ROA2'!$B$2:$B$224,0),MATCH(G5971,'ROA2'!$D$1:$AQ$1,0))</f>
        <v>7.7364802360534703</v>
      </c>
      <c r="O5971" s="6">
        <v>2003.6610559999999</v>
      </c>
      <c r="P5971" s="28">
        <v>2.1783924477190558E-2</v>
      </c>
    </row>
    <row r="5972" spans="1:16" x14ac:dyDescent="0.3">
      <c r="A5972" t="s">
        <v>623</v>
      </c>
      <c r="B5972" t="e">
        <f>VLOOKUP(A5972,Sheet3!L:L,1,FALSE)</f>
        <v>#N/A</v>
      </c>
      <c r="C5972" t="str">
        <f>VLOOKUP(A5972,'ALL - prices'!B:C,2,FALSE)</f>
        <v>Stella-Jones Inc</v>
      </c>
      <c r="D5972" t="str">
        <f>VLOOKUP(A5972,'ALL - prices'!B:I,8,FALSE)</f>
        <v>Materials</v>
      </c>
      <c r="E5972">
        <v>2017</v>
      </c>
      <c r="F5972" t="s">
        <v>681</v>
      </c>
      <c r="G5972" t="str">
        <f t="shared" si="434"/>
        <v>2017-Q3</v>
      </c>
      <c r="H5972" s="4">
        <f>INDEX('ALL - prices'!$J$3:$DY$219,MATCH('COMBINED DATA'!A5972,'ALL - prices'!$B$3:$B$219,0),MATCH('COMBINED DATA'!G5972,'ALL - prices'!$J$1:$DY$1,0))</f>
        <v>42.446199999999997</v>
      </c>
      <c r="I5972" s="14">
        <f t="shared" si="438"/>
        <v>2.6787952122487186</v>
      </c>
      <c r="J5972" s="15">
        <f>INDEX(MarketCap2!$E$2:$AR$224,MATCH(A5972,MarketCap2!$B$2:$B$224,0),MATCH(G5972,MarketCap2!$E$1:$AR$1,0))</f>
        <v>3329171968</v>
      </c>
      <c r="K5972">
        <f t="shared" si="436"/>
        <v>21.925989451759914</v>
      </c>
      <c r="L5972">
        <f>INDEX('PB2'!$D$2:$AQ$224,MATCH(A5972,'PB2'!$B$2:$B$224,0),MATCH(G5972,'PB2'!$D$1:$AQ$1,0))</f>
        <v>3.1283140182495099</v>
      </c>
      <c r="M5972" s="16">
        <f t="shared" si="437"/>
        <v>0.31966100403167436</v>
      </c>
      <c r="N5972" s="6">
        <f>INDEX('ROA2'!$D$2:$AQ$224,MATCH(A5972,'ROA2'!$B$2:$B$224,0),MATCH(G5972,'ROA2'!$D$1:$AQ$1,0))</f>
        <v>7.1710839271545401</v>
      </c>
      <c r="O5972" s="6">
        <v>1948.4579839999999</v>
      </c>
      <c r="P5972" s="28">
        <v>-2.7551102934647256E-2</v>
      </c>
    </row>
    <row r="5973" spans="1:16" x14ac:dyDescent="0.3">
      <c r="A5973" t="s">
        <v>623</v>
      </c>
      <c r="B5973" t="e">
        <f>VLOOKUP(A5973,Sheet3!L:L,1,FALSE)</f>
        <v>#N/A</v>
      </c>
      <c r="C5973" t="str">
        <f>VLOOKUP(A5973,'ALL - prices'!B:C,2,FALSE)</f>
        <v>Stella-Jones Inc</v>
      </c>
      <c r="D5973" t="str">
        <f>VLOOKUP(A5973,'ALL - prices'!B:I,8,FALSE)</f>
        <v>Materials</v>
      </c>
      <c r="E5973">
        <v>2017</v>
      </c>
      <c r="F5973" t="s">
        <v>682</v>
      </c>
      <c r="G5973" t="str">
        <f t="shared" si="434"/>
        <v>2017-Q4</v>
      </c>
      <c r="H5973" s="4">
        <f>INDEX('ALL - prices'!$J$3:$DY$219,MATCH('COMBINED DATA'!A5973,'ALL - prices'!$B$3:$B$219,0),MATCH('COMBINED DATA'!G5973,'ALL - prices'!$J$1:$DY$1,0))</f>
        <v>44.734099999999998</v>
      </c>
      <c r="I5973" s="14">
        <f t="shared" si="438"/>
        <v>3.0188453465963865</v>
      </c>
      <c r="J5973" s="15">
        <f>INDEX(MarketCap2!$E$2:$AR$224,MATCH(A5973,MarketCap2!$B$2:$B$224,0),MATCH(G5973,MarketCap2!$E$1:$AR$1,0))</f>
        <v>3501454080</v>
      </c>
      <c r="K5973">
        <f t="shared" si="436"/>
        <v>21.976444170594302</v>
      </c>
      <c r="L5973">
        <f>INDEX('PB2'!$D$2:$AQ$224,MATCH(A5973,'PB2'!$B$2:$B$224,0),MATCH(G5973,'PB2'!$D$1:$AQ$1,0))</f>
        <v>3.13906693458557</v>
      </c>
      <c r="M5973" s="16">
        <f t="shared" si="437"/>
        <v>0.31856600092919757</v>
      </c>
      <c r="N5973" s="6">
        <f>INDEX('ROA2'!$D$2:$AQ$224,MATCH(A5973,'ROA2'!$B$2:$B$224,0),MATCH(G5973,'ROA2'!$D$1:$AQ$1,0))</f>
        <v>7.3507418632507298</v>
      </c>
      <c r="O5973" s="6">
        <v>1799.8890240000001</v>
      </c>
      <c r="P5973" s="28">
        <v>-7.6249506645763951E-2</v>
      </c>
    </row>
    <row r="5974" spans="1:16" x14ac:dyDescent="0.3">
      <c r="A5974" t="s">
        <v>623</v>
      </c>
      <c r="B5974" t="e">
        <f>VLOOKUP(A5974,Sheet3!L:L,1,FALSE)</f>
        <v>#N/A</v>
      </c>
      <c r="C5974" t="str">
        <f>VLOOKUP(A5974,'ALL - prices'!B:C,2,FALSE)</f>
        <v>Stella-Jones Inc</v>
      </c>
      <c r="D5974" t="str">
        <f>VLOOKUP(A5974,'ALL - prices'!B:I,8,FALSE)</f>
        <v>Materials</v>
      </c>
      <c r="E5974">
        <v>2018</v>
      </c>
      <c r="F5974" t="s">
        <v>679</v>
      </c>
      <c r="G5974" t="str">
        <f t="shared" si="434"/>
        <v>2018-Q1</v>
      </c>
      <c r="H5974" s="4">
        <f>INDEX('ALL - prices'!$J$3:$DY$219,MATCH('COMBINED DATA'!A5974,'ALL - prices'!$B$3:$B$219,0),MATCH('COMBINED DATA'!G5974,'ALL - prices'!$J$1:$DY$1,0))</f>
        <v>40.313800000000001</v>
      </c>
      <c r="I5974" s="14">
        <f t="shared" si="438"/>
        <v>3.0343818419078357</v>
      </c>
      <c r="J5974" s="15">
        <f>INDEX(MarketCap2!$E$2:$AR$224,MATCH(A5974,MarketCap2!$B$2:$B$224,0),MATCH(G5974,MarketCap2!$E$1:$AR$1,0))</f>
        <v>3155758848</v>
      </c>
      <c r="K5974">
        <f t="shared" si="436"/>
        <v>21.87249482636421</v>
      </c>
      <c r="L5974">
        <f>INDEX('PB2'!$D$2:$AQ$224,MATCH(A5974,'PB2'!$B$2:$B$224,0),MATCH(G5974,'PB2'!$D$1:$AQ$1,0))</f>
        <v>2.7315609455108598</v>
      </c>
      <c r="M5974" s="16">
        <f t="shared" si="437"/>
        <v>0.36609104462539416</v>
      </c>
      <c r="N5974" s="6">
        <f>INDEX('ROA2'!$D$2:$AQ$224,MATCH(A5974,'ROA2'!$B$2:$B$224,0),MATCH(G5974,'ROA2'!$D$1:$AQ$1,0))</f>
        <v>8.9614305496215803</v>
      </c>
      <c r="O5974" s="6">
        <v>1785.9800319999999</v>
      </c>
      <c r="P5974" s="28">
        <v>-7.727694215885237E-3</v>
      </c>
    </row>
    <row r="5975" spans="1:16" x14ac:dyDescent="0.3">
      <c r="A5975" t="s">
        <v>623</v>
      </c>
      <c r="B5975" t="e">
        <f>VLOOKUP(A5975,Sheet3!L:L,1,FALSE)</f>
        <v>#N/A</v>
      </c>
      <c r="C5975" t="str">
        <f>VLOOKUP(A5975,'ALL - prices'!B:C,2,FALSE)</f>
        <v>Stella-Jones Inc</v>
      </c>
      <c r="D5975" t="str">
        <f>VLOOKUP(A5975,'ALL - prices'!B:I,8,FALSE)</f>
        <v>Materials</v>
      </c>
      <c r="E5975">
        <v>2018</v>
      </c>
      <c r="F5975" t="s">
        <v>680</v>
      </c>
      <c r="G5975" t="str">
        <f t="shared" si="434"/>
        <v>2018-Q2</v>
      </c>
      <c r="H5975" s="4">
        <f>INDEX('ALL - prices'!$J$3:$DY$219,MATCH('COMBINED DATA'!A5975,'ALL - prices'!$B$3:$B$219,0),MATCH('COMBINED DATA'!G5975,'ALL - prices'!$J$1:$DY$1,0))</f>
        <v>42.643799999999999</v>
      </c>
      <c r="I5975" s="14">
        <f t="shared" si="438"/>
        <v>3.0127892296840137</v>
      </c>
      <c r="J5975" s="15">
        <f>INDEX(MarketCap2!$E$2:$AR$224,MATCH(A5975,MarketCap2!$B$2:$B$224,0),MATCH(G5975,MarketCap2!$E$1:$AR$1,0))</f>
        <v>3321111552</v>
      </c>
      <c r="K5975">
        <f t="shared" si="436"/>
        <v>21.92356536865946</v>
      </c>
      <c r="L5975">
        <f>INDEX('PB2'!$D$2:$AQ$224,MATCH(A5975,'PB2'!$B$2:$B$224,0),MATCH(G5975,'PB2'!$D$1:$AQ$1,0))</f>
        <v>2.7353250980377202</v>
      </c>
      <c r="M5975" s="16">
        <f t="shared" si="437"/>
        <v>0.36558725714811174</v>
      </c>
      <c r="N5975" s="6">
        <f>INDEX('ROA2'!$D$2:$AQ$224,MATCH(A5975,'ROA2'!$B$2:$B$224,0),MATCH(G5975,'ROA2'!$D$1:$AQ$1,0))</f>
        <v>8.2936363220214808</v>
      </c>
      <c r="O5975" s="6">
        <v>1976.668032</v>
      </c>
      <c r="P5975" s="28">
        <v>0.10676939080134133</v>
      </c>
    </row>
    <row r="5976" spans="1:16" x14ac:dyDescent="0.3">
      <c r="A5976" t="s">
        <v>623</v>
      </c>
      <c r="B5976" t="e">
        <f>VLOOKUP(A5976,Sheet3!L:L,1,FALSE)</f>
        <v>#N/A</v>
      </c>
      <c r="C5976" t="str">
        <f>VLOOKUP(A5976,'ALL - prices'!B:C,2,FALSE)</f>
        <v>Stella-Jones Inc</v>
      </c>
      <c r="D5976" t="str">
        <f>VLOOKUP(A5976,'ALL - prices'!B:I,8,FALSE)</f>
        <v>Materials</v>
      </c>
      <c r="E5976">
        <v>2018</v>
      </c>
      <c r="F5976" t="s">
        <v>681</v>
      </c>
      <c r="G5976" t="str">
        <f t="shared" si="434"/>
        <v>2018-Q3</v>
      </c>
      <c r="H5976" s="4">
        <f>INDEX('ALL - prices'!$J$3:$DY$219,MATCH('COMBINED DATA'!A5976,'ALL - prices'!$B$3:$B$219,0),MATCH('COMBINED DATA'!G5976,'ALL - prices'!$J$1:$DY$1,0))</f>
        <v>38.606000000000002</v>
      </c>
      <c r="I5976" s="14">
        <f t="shared" si="438"/>
        <v>3.7312709955858203</v>
      </c>
      <c r="J5976" s="15">
        <f>INDEX(MarketCap2!$E$2:$AR$224,MATCH(A5976,MarketCap2!$B$2:$B$224,0),MATCH(G5976,MarketCap2!$E$1:$AR$1,0))</f>
        <v>2998970112</v>
      </c>
      <c r="K5976">
        <f t="shared" si="436"/>
        <v>21.821534770674958</v>
      </c>
      <c r="L5976">
        <f>INDEX('PB2'!$D$2:$AQ$224,MATCH(A5976,'PB2'!$B$2:$B$224,0),MATCH(G5976,'PB2'!$D$1:$AQ$1,0))</f>
        <v>2.4219810962677002</v>
      </c>
      <c r="M5976" s="16">
        <f t="shared" si="437"/>
        <v>0.4128851383443955</v>
      </c>
      <c r="N5976" s="6">
        <f>INDEX('ROA2'!$D$2:$AQ$224,MATCH(A5976,'ROA2'!$B$2:$B$224,0),MATCH(G5976,'ROA2'!$D$1:$AQ$1,0))</f>
        <v>8.16497802734375</v>
      </c>
      <c r="O5976" s="6">
        <v>2075.117056</v>
      </c>
      <c r="P5976" s="28">
        <v>4.9805542663827536E-2</v>
      </c>
    </row>
    <row r="5977" spans="1:16" x14ac:dyDescent="0.3">
      <c r="A5977" t="s">
        <v>623</v>
      </c>
      <c r="B5977" t="e">
        <f>VLOOKUP(A5977,Sheet3!L:L,1,FALSE)</f>
        <v>#N/A</v>
      </c>
      <c r="C5977" t="str">
        <f>VLOOKUP(A5977,'ALL - prices'!B:C,2,FALSE)</f>
        <v>Stella-Jones Inc</v>
      </c>
      <c r="D5977" t="str">
        <f>VLOOKUP(A5977,'ALL - prices'!B:I,8,FALSE)</f>
        <v>Materials</v>
      </c>
      <c r="E5977">
        <v>2018</v>
      </c>
      <c r="F5977" t="s">
        <v>682</v>
      </c>
      <c r="G5977" t="str">
        <f t="shared" si="434"/>
        <v>2018-Q4</v>
      </c>
      <c r="H5977" s="4">
        <f>INDEX('ALL - prices'!$J$3:$DY$219,MATCH('COMBINED DATA'!A5977,'ALL - prices'!$B$3:$B$219,0),MATCH('COMBINED DATA'!G5977,'ALL - prices'!$J$1:$DY$1,0))</f>
        <v>35.471600000000002</v>
      </c>
      <c r="I5977" s="14">
        <f t="shared" si="438"/>
        <v>4.1429342021486821</v>
      </c>
      <c r="J5977" s="15">
        <f>INDEX(MarketCap2!$E$2:$AR$224,MATCH(A5977,MarketCap2!$B$2:$B$224,0),MATCH(G5977,MarketCap2!$E$1:$AR$1,0))</f>
        <v>2747516160</v>
      </c>
      <c r="K5977">
        <f t="shared" si="436"/>
        <v>21.7339631259354</v>
      </c>
      <c r="L5977">
        <f>INDEX('PB2'!$D$2:$AQ$224,MATCH(A5977,'PB2'!$B$2:$B$224,0),MATCH(G5977,'PB2'!$D$1:$AQ$1,0))</f>
        <v>2.1411609649658199</v>
      </c>
      <c r="M5977" s="16">
        <f t="shared" si="437"/>
        <v>0.46703634914059972</v>
      </c>
      <c r="N5977" s="6">
        <f>INDEX('ROA2'!$D$2:$AQ$224,MATCH(A5977,'ROA2'!$B$2:$B$224,0),MATCH(G5977,'ROA2'!$D$1:$AQ$1,0))</f>
        <v>8.8260278701782209</v>
      </c>
      <c r="O5977" s="6">
        <v>2010.16</v>
      </c>
      <c r="P5977" s="28">
        <v>-3.130283942883267E-2</v>
      </c>
    </row>
    <row r="5978" spans="1:16" x14ac:dyDescent="0.3">
      <c r="A5978" t="s">
        <v>623</v>
      </c>
      <c r="B5978" t="e">
        <f>VLOOKUP(A5978,Sheet3!L:L,1,FALSE)</f>
        <v>#N/A</v>
      </c>
      <c r="C5978" t="str">
        <f>VLOOKUP(A5978,'ALL - prices'!B:C,2,FALSE)</f>
        <v>Stella-Jones Inc</v>
      </c>
      <c r="D5978" t="str">
        <f>VLOOKUP(A5978,'ALL - prices'!B:I,8,FALSE)</f>
        <v>Materials</v>
      </c>
      <c r="E5978">
        <v>2019</v>
      </c>
      <c r="F5978" t="s">
        <v>679</v>
      </c>
      <c r="G5978" t="str">
        <f t="shared" si="434"/>
        <v>2019-Q1</v>
      </c>
      <c r="H5978" s="4">
        <f>INDEX('ALL - prices'!$J$3:$DY$219,MATCH('COMBINED DATA'!A5978,'ALL - prices'!$B$3:$B$219,0),MATCH('COMBINED DATA'!G5978,'ALL - prices'!$J$1:$DY$1,0))</f>
        <v>40.441699999999997</v>
      </c>
      <c r="I5978" s="14">
        <f t="shared" si="438"/>
        <v>6.0489499856724667</v>
      </c>
      <c r="J5978" s="15">
        <f>INDEX(MarketCap2!$E$2:$AR$224,MATCH(A5978,MarketCap2!$B$2:$B$224,0),MATCH(G5978,MarketCap2!$E$1:$AR$1,0))</f>
        <v>3128130816</v>
      </c>
      <c r="K5978">
        <f t="shared" si="436"/>
        <v>21.863701479726871</v>
      </c>
      <c r="L5978">
        <f>INDEX('PB2'!$D$2:$AQ$224,MATCH(A5978,'PB2'!$B$2:$B$224,0),MATCH(G5978,'PB2'!$D$1:$AQ$1,0))</f>
        <v>2.4451389312744101</v>
      </c>
      <c r="M5978" s="16">
        <f t="shared" si="437"/>
        <v>0.40897471600061536</v>
      </c>
      <c r="N5978" s="6">
        <f>INDEX('ROA2'!$D$2:$AQ$224,MATCH(A5978,'ROA2'!$B$2:$B$224,0),MATCH(G5978,'ROA2'!$D$1:$AQ$1,0))</f>
        <v>7.1512689590454102</v>
      </c>
      <c r="O5978" s="6">
        <v>2062.2040320000001</v>
      </c>
      <c r="P5978" s="28">
        <v>2.5890492299120476E-2</v>
      </c>
    </row>
    <row r="5979" spans="1:16" x14ac:dyDescent="0.3">
      <c r="A5979" t="s">
        <v>623</v>
      </c>
      <c r="B5979" t="e">
        <f>VLOOKUP(A5979,Sheet3!L:L,1,FALSE)</f>
        <v>#N/A</v>
      </c>
      <c r="C5979" t="str">
        <f>VLOOKUP(A5979,'ALL - prices'!B:C,2,FALSE)</f>
        <v>Stella-Jones Inc</v>
      </c>
      <c r="D5979" t="str">
        <f>VLOOKUP(A5979,'ALL - prices'!B:I,8,FALSE)</f>
        <v>Materials</v>
      </c>
      <c r="E5979">
        <v>2019</v>
      </c>
      <c r="F5979" t="s">
        <v>680</v>
      </c>
      <c r="G5979" t="str">
        <f t="shared" si="434"/>
        <v>2019-Q2</v>
      </c>
      <c r="H5979" s="4">
        <f>INDEX('ALL - prices'!$J$3:$DY$219,MATCH('COMBINED DATA'!A5979,'ALL - prices'!$B$3:$B$219,0),MATCH('COMBINED DATA'!G5979,'ALL - prices'!$J$1:$DY$1,0))</f>
        <v>42.585000000000001</v>
      </c>
      <c r="I5979" s="14">
        <f t="shared" si="438"/>
        <v>3.2239784690916689</v>
      </c>
      <c r="J5979" s="15">
        <f>INDEX(MarketCap2!$E$2:$AR$224,MATCH(A5979,MarketCap2!$B$2:$B$224,0),MATCH(G5979,MarketCap2!$E$1:$AR$1,0))</f>
        <v>3267076096</v>
      </c>
      <c r="K5979">
        <f t="shared" si="436"/>
        <v>21.907161261611193</v>
      </c>
      <c r="L5979">
        <f>INDEX('PB2'!$D$2:$AQ$224,MATCH(A5979,'PB2'!$B$2:$B$224,0),MATCH(G5979,'PB2'!$D$1:$AQ$1,0))</f>
        <v>2.5178170204162602</v>
      </c>
      <c r="M5979" s="16">
        <f t="shared" si="437"/>
        <v>0.39716944952364891</v>
      </c>
      <c r="N5979" s="6">
        <f>INDEX('ROA2'!$D$2:$AQ$224,MATCH(A5979,'ROA2'!$B$2:$B$224,0),MATCH(G5979,'ROA2'!$D$1:$AQ$1,0))</f>
        <v>6.7694849967956499</v>
      </c>
      <c r="O5979" s="6">
        <v>2277.362944</v>
      </c>
      <c r="P5979" s="28">
        <v>0.10433444443968572</v>
      </c>
    </row>
    <row r="5980" spans="1:16" x14ac:dyDescent="0.3">
      <c r="A5980" t="s">
        <v>623</v>
      </c>
      <c r="B5980" t="e">
        <f>VLOOKUP(A5980,Sheet3!L:L,1,FALSE)</f>
        <v>#N/A</v>
      </c>
      <c r="C5980" t="str">
        <f>VLOOKUP(A5980,'ALL - prices'!B:C,2,FALSE)</f>
        <v>Stella-Jones Inc</v>
      </c>
      <c r="D5980" t="str">
        <f>VLOOKUP(A5980,'ALL - prices'!B:I,8,FALSE)</f>
        <v>Materials</v>
      </c>
      <c r="E5980">
        <v>2019</v>
      </c>
      <c r="F5980" t="s">
        <v>681</v>
      </c>
      <c r="G5980" t="str">
        <f t="shared" si="434"/>
        <v>2019-Q3</v>
      </c>
      <c r="H5980" s="4">
        <f>INDEX('ALL - prices'!$J$3:$DY$219,MATCH('COMBINED DATA'!A5980,'ALL - prices'!$B$3:$B$219,0),MATCH('COMBINED DATA'!G5980,'ALL - prices'!$J$1:$DY$1,0))</f>
        <v>35.007199999999997</v>
      </c>
      <c r="I5980" s="14">
        <f t="shared" si="438"/>
        <v>5.7886802897263676</v>
      </c>
      <c r="J5980" s="15">
        <f>INDEX(MarketCap2!$E$2:$AR$224,MATCH(A5980,MarketCap2!$B$2:$B$224,0),MATCH(G5980,MarketCap2!$E$1:$AR$1,0))</f>
        <v>2676333312</v>
      </c>
      <c r="K5980">
        <f t="shared" si="436"/>
        <v>21.707713527509743</v>
      </c>
      <c r="L5980">
        <f>INDEX('PB2'!$D$2:$AQ$224,MATCH(A5980,'PB2'!$B$2:$B$224,0),MATCH(G5980,'PB2'!$D$1:$AQ$1,0))</f>
        <v>2.0028150081634499</v>
      </c>
      <c r="M5980" s="16">
        <f t="shared" si="437"/>
        <v>0.49929723710078666</v>
      </c>
      <c r="N5980" s="6">
        <f>INDEX('ROA2'!$D$2:$AQ$224,MATCH(A5980,'ROA2'!$B$2:$B$224,0),MATCH(G5980,'ROA2'!$D$1:$AQ$1,0))</f>
        <v>6.7422499656677202</v>
      </c>
      <c r="O5980" s="6">
        <v>2319.1731199999999</v>
      </c>
      <c r="P5980" s="28">
        <v>1.8359030610449748E-2</v>
      </c>
    </row>
    <row r="5981" spans="1:16" x14ac:dyDescent="0.3">
      <c r="A5981" t="s">
        <v>623</v>
      </c>
      <c r="B5981" t="e">
        <f>VLOOKUP(A5981,Sheet3!L:L,1,FALSE)</f>
        <v>#N/A</v>
      </c>
      <c r="C5981" t="str">
        <f>VLOOKUP(A5981,'ALL - prices'!B:C,2,FALSE)</f>
        <v>Stella-Jones Inc</v>
      </c>
      <c r="D5981" t="str">
        <f>VLOOKUP(A5981,'ALL - prices'!B:I,8,FALSE)</f>
        <v>Materials</v>
      </c>
      <c r="E5981">
        <v>2019</v>
      </c>
      <c r="F5981" t="s">
        <v>682</v>
      </c>
      <c r="G5981" t="str">
        <f t="shared" si="434"/>
        <v>2019-Q4</v>
      </c>
      <c r="H5981" s="4">
        <f>INDEX('ALL - prices'!$J$3:$DY$219,MATCH('COMBINED DATA'!A5981,'ALL - prices'!$B$3:$B$219,0),MATCH('COMBINED DATA'!G5981,'ALL - prices'!$J$1:$DY$1,0))</f>
        <v>34.0563</v>
      </c>
      <c r="I5981" s="14">
        <f t="shared" si="438"/>
        <v>7.3756495991313313</v>
      </c>
      <c r="J5981" s="15">
        <f>INDEX(MarketCap2!$E$2:$AR$224,MATCH(A5981,MarketCap2!$B$2:$B$224,0),MATCH(G5981,MarketCap2!$E$1:$AR$1,0))</f>
        <v>2550964736</v>
      </c>
      <c r="K5981">
        <f t="shared" si="436"/>
        <v>21.659737452411949</v>
      </c>
      <c r="L5981">
        <f>INDEX('PB2'!$D$2:$AQ$224,MATCH(A5981,'PB2'!$B$2:$B$224,0),MATCH(G5981,'PB2'!$D$1:$AQ$1,0))</f>
        <v>1.96488201618195</v>
      </c>
      <c r="M5981" s="16">
        <f t="shared" si="437"/>
        <v>0.50893641031085657</v>
      </c>
      <c r="N5981" s="6">
        <f>INDEX('ROA2'!$D$2:$AQ$224,MATCH(A5981,'ROA2'!$B$2:$B$224,0),MATCH(G5981,'ROA2'!$D$1:$AQ$1,0))</f>
        <v>7.2911930084228498</v>
      </c>
      <c r="O5981" s="6">
        <v>2267.3569280000002</v>
      </c>
      <c r="P5981" s="28">
        <v>-2.2342528702643714E-2</v>
      </c>
    </row>
    <row r="5982" spans="1:16" x14ac:dyDescent="0.3">
      <c r="A5982" t="s">
        <v>623</v>
      </c>
      <c r="B5982" t="e">
        <f>VLOOKUP(A5982,Sheet3!L:L,1,FALSE)</f>
        <v>#N/A</v>
      </c>
      <c r="C5982" t="str">
        <f>VLOOKUP(A5982,'ALL - prices'!B:C,2,FALSE)</f>
        <v>Stella-Jones Inc</v>
      </c>
      <c r="D5982" t="str">
        <f>VLOOKUP(A5982,'ALL - prices'!B:I,8,FALSE)</f>
        <v>Materials</v>
      </c>
      <c r="E5982">
        <v>2020</v>
      </c>
      <c r="F5982" t="s">
        <v>679</v>
      </c>
      <c r="G5982" t="str">
        <f t="shared" si="434"/>
        <v>2020-Q1</v>
      </c>
      <c r="H5982" s="4">
        <f>INDEX('ALL - prices'!$J$3:$DY$219,MATCH('COMBINED DATA'!A5982,'ALL - prices'!$B$3:$B$219,0),MATCH('COMBINED DATA'!G5982,'ALL - prices'!$J$1:$DY$1,0))</f>
        <v>27.829599999999999</v>
      </c>
      <c r="I5982" s="14">
        <f t="shared" si="438"/>
        <v>6.6599790797344056</v>
      </c>
      <c r="J5982" s="15">
        <f>INDEX(MarketCap2!$E$2:$AR$224,MATCH(A5982,MarketCap2!$B$2:$B$224,0),MATCH(G5982,MarketCap2!$E$1:$AR$1,0))</f>
        <v>2068529280</v>
      </c>
      <c r="K5982">
        <f t="shared" si="436"/>
        <v>21.450103698950475</v>
      </c>
      <c r="L5982">
        <f>INDEX('PB2'!$D$2:$AQ$224,MATCH(A5982,'PB2'!$B$2:$B$224,0),MATCH(G5982,'PB2'!$D$1:$AQ$1,0))</f>
        <v>1.4948190450668299</v>
      </c>
      <c r="M5982" s="16">
        <f t="shared" si="437"/>
        <v>0.66897729414150742</v>
      </c>
      <c r="N5982" s="6">
        <f>INDEX('ROA2'!$D$2:$AQ$224,MATCH(A5982,'ROA2'!$B$2:$B$224,0),MATCH(G5982,'ROA2'!$D$1:$AQ$1,0))</f>
        <v>7.5094728469848597</v>
      </c>
      <c r="O5982" s="6">
        <v>2281.0570240000002</v>
      </c>
      <c r="P5982" s="28">
        <v>6.0423199500771454E-3</v>
      </c>
    </row>
    <row r="5983" spans="1:16" x14ac:dyDescent="0.3">
      <c r="A5983" t="s">
        <v>623</v>
      </c>
      <c r="B5983" t="e">
        <f>VLOOKUP(A5983,Sheet3!L:L,1,FALSE)</f>
        <v>#N/A</v>
      </c>
      <c r="C5983" t="str">
        <f>VLOOKUP(A5983,'ALL - prices'!B:C,2,FALSE)</f>
        <v>Stella-Jones Inc</v>
      </c>
      <c r="D5983" t="str">
        <f>VLOOKUP(A5983,'ALL - prices'!B:I,8,FALSE)</f>
        <v>Materials</v>
      </c>
      <c r="E5983">
        <v>2020</v>
      </c>
      <c r="F5983" t="s">
        <v>680</v>
      </c>
      <c r="G5983" t="str">
        <f t="shared" si="434"/>
        <v>2020-Q2</v>
      </c>
      <c r="H5983" s="4">
        <f>INDEX('ALL - prices'!$J$3:$DY$219,MATCH('COMBINED DATA'!A5983,'ALL - prices'!$B$3:$B$219,0),MATCH('COMBINED DATA'!G5983,'ALL - prices'!$J$1:$DY$1,0))</f>
        <v>31.275200000000002</v>
      </c>
      <c r="I5983" s="14">
        <f t="shared" si="438"/>
        <v>2.6370384378123881</v>
      </c>
      <c r="J5983" s="15">
        <f>INDEX(MarketCap2!$E$2:$AR$224,MATCH(A5983,MarketCap2!$B$2:$B$224,0),MATCH(G5983,MarketCap2!$E$1:$AR$1,0))</f>
        <v>2303648256</v>
      </c>
      <c r="K5983">
        <f t="shared" si="436"/>
        <v>21.557759901458649</v>
      </c>
      <c r="L5983">
        <f>INDEX('PB2'!$D$2:$AQ$224,MATCH(A5983,'PB2'!$B$2:$B$224,0),MATCH(G5983,'PB2'!$D$1:$AQ$1,0))</f>
        <v>1.6434010267257699</v>
      </c>
      <c r="M5983" s="16">
        <f t="shared" si="437"/>
        <v>0.60849420423714229</v>
      </c>
      <c r="N5983" s="6">
        <f>INDEX('ROA2'!$D$2:$AQ$224,MATCH(A5983,'ROA2'!$B$2:$B$224,0),MATCH(G5983,'ROA2'!$D$1:$AQ$1,0))</f>
        <v>6.6043729782104501</v>
      </c>
      <c r="O5983" s="6">
        <v>2616.9999360000002</v>
      </c>
      <c r="P5983" s="28">
        <v>0.14727510468409927</v>
      </c>
    </row>
    <row r="5984" spans="1:16" x14ac:dyDescent="0.3">
      <c r="A5984" t="s">
        <v>623</v>
      </c>
      <c r="B5984" t="e">
        <f>VLOOKUP(A5984,Sheet3!L:L,1,FALSE)</f>
        <v>#N/A</v>
      </c>
      <c r="C5984" t="str">
        <f>VLOOKUP(A5984,'ALL - prices'!B:C,2,FALSE)</f>
        <v>Stella-Jones Inc</v>
      </c>
      <c r="D5984" t="str">
        <f>VLOOKUP(A5984,'ALL - prices'!B:I,8,FALSE)</f>
        <v>Materials</v>
      </c>
      <c r="E5984">
        <v>2020</v>
      </c>
      <c r="F5984" t="s">
        <v>681</v>
      </c>
      <c r="G5984" t="str">
        <f t="shared" si="434"/>
        <v>2020-Q3</v>
      </c>
      <c r="H5984" s="4">
        <f>INDEX('ALL - prices'!$J$3:$DY$219,MATCH('COMBINED DATA'!A5984,'ALL - prices'!$B$3:$B$219,0),MATCH('COMBINED DATA'!G5984,'ALL - prices'!$J$1:$DY$1,0))</f>
        <v>41.450299999999999</v>
      </c>
      <c r="I5984" s="14">
        <f t="shared" si="438"/>
        <v>3.0867652781674213</v>
      </c>
      <c r="J5984" s="15">
        <f>INDEX(MarketCap2!$E$2:$AR$224,MATCH(A5984,MarketCap2!$B$2:$B$224,0),MATCH(G5984,MarketCap2!$E$1:$AR$1,0))</f>
        <v>3043983360</v>
      </c>
      <c r="K5984">
        <f t="shared" si="436"/>
        <v>21.836432810439451</v>
      </c>
      <c r="L5984">
        <f>INDEX('PB2'!$D$2:$AQ$224,MATCH(A5984,'PB2'!$B$2:$B$224,0),MATCH(G5984,'PB2'!$D$1:$AQ$1,0))</f>
        <v>2.10830497741699</v>
      </c>
      <c r="M5984" s="16">
        <f t="shared" si="437"/>
        <v>0.47431467966515906</v>
      </c>
      <c r="N5984" s="6">
        <f>INDEX('ROA2'!$D$2:$AQ$224,MATCH(A5984,'ROA2'!$B$2:$B$224,0),MATCH(G5984,'ROA2'!$D$1:$AQ$1,0))</f>
        <v>7.3564710617065403</v>
      </c>
      <c r="O5984" s="6">
        <v>2529.9998719999999</v>
      </c>
      <c r="P5984" s="28">
        <v>-3.3244197985337773E-2</v>
      </c>
    </row>
    <row r="5985" spans="1:16" x14ac:dyDescent="0.3">
      <c r="A5985" t="s">
        <v>623</v>
      </c>
      <c r="B5985" t="e">
        <f>VLOOKUP(A5985,Sheet3!L:L,1,FALSE)</f>
        <v>#N/A</v>
      </c>
      <c r="C5985" t="str">
        <f>VLOOKUP(A5985,'ALL - prices'!B:C,2,FALSE)</f>
        <v>Stella-Jones Inc</v>
      </c>
      <c r="D5985" t="str">
        <f>VLOOKUP(A5985,'ALL - prices'!B:I,8,FALSE)</f>
        <v>Materials</v>
      </c>
      <c r="E5985">
        <v>2020</v>
      </c>
      <c r="F5985" t="s">
        <v>682</v>
      </c>
      <c r="G5985" t="str">
        <f t="shared" si="434"/>
        <v>2020-Q4</v>
      </c>
      <c r="H5985" s="4">
        <f>INDEX('ALL - prices'!$J$3:$DY$219,MATCH('COMBINED DATA'!A5985,'ALL - prices'!$B$3:$B$219,0),MATCH('COMBINED DATA'!G5985,'ALL - prices'!$J$1:$DY$1,0))</f>
        <v>42.675600000000003</v>
      </c>
      <c r="I5985" s="14">
        <f t="shared" si="438"/>
        <v>4.0556779904844511</v>
      </c>
      <c r="J5985" s="15">
        <f>INDEX(MarketCap2!$E$2:$AR$224,MATCH(A5985,MarketCap2!$B$2:$B$224,0),MATCH(G5985,MarketCap2!$E$1:$AR$1,0))</f>
        <v>3077989632</v>
      </c>
      <c r="K5985">
        <f t="shared" si="436"/>
        <v>21.847542503936374</v>
      </c>
      <c r="L5985">
        <f>INDEX('PB2'!$D$2:$AQ$224,MATCH(A5985,'PB2'!$B$2:$B$224,0),MATCH(G5985,'PB2'!$D$1:$AQ$1,0))</f>
        <v>2.2309930324554399</v>
      </c>
      <c r="M5985" s="16">
        <f t="shared" si="437"/>
        <v>0.44823089335218408</v>
      </c>
      <c r="N5985" s="6">
        <f>INDEX('ROA2'!$D$2:$AQ$224,MATCH(A5985,'ROA2'!$B$2:$B$224,0),MATCH(G5985,'ROA2'!$D$1:$AQ$1,0))</f>
        <v>8.5767030715942401</v>
      </c>
      <c r="O5985" s="6">
        <v>2483.0000639999998</v>
      </c>
      <c r="P5985" s="28">
        <v>-1.8577000149350219E-2</v>
      </c>
    </row>
    <row r="5986" spans="1:16" x14ac:dyDescent="0.3">
      <c r="A5986" t="s">
        <v>623</v>
      </c>
      <c r="B5986" t="e">
        <f>VLOOKUP(A5986,Sheet3!L:L,1,FALSE)</f>
        <v>#N/A</v>
      </c>
      <c r="C5986" t="str">
        <f>VLOOKUP(A5986,'ALL - prices'!B:C,2,FALSE)</f>
        <v>Stella-Jones Inc</v>
      </c>
      <c r="D5986" t="str">
        <f>VLOOKUP(A5986,'ALL - prices'!B:I,8,FALSE)</f>
        <v>Materials</v>
      </c>
      <c r="E5986">
        <v>2021</v>
      </c>
      <c r="F5986" t="s">
        <v>679</v>
      </c>
      <c r="G5986" t="str">
        <f t="shared" ref="G5986:G6009" si="439">E5986&amp;"-"&amp;F5986</f>
        <v>2021-Q1</v>
      </c>
      <c r="H5986" s="4">
        <f>INDEX('ALL - prices'!$J$3:$DY$219,MATCH('COMBINED DATA'!A5986,'ALL - prices'!$B$3:$B$219,0),MATCH('COMBINED DATA'!G5986,'ALL - prices'!$J$1:$DY$1,0))</f>
        <v>47.009599999999999</v>
      </c>
      <c r="I5986" s="14">
        <f t="shared" si="438"/>
        <v>2.7267220178265328</v>
      </c>
      <c r="J5986" s="15">
        <f>INDEX(MarketCap2!$E$2:$AR$224,MATCH(A5986,MarketCap2!$B$2:$B$224,0),MATCH(G5986,MarketCap2!$E$1:$AR$1,0))</f>
        <v>3339961856</v>
      </c>
      <c r="K5986">
        <f t="shared" ref="K5986:K6009" si="440">LN(J5986)</f>
        <v>21.929225223510525</v>
      </c>
      <c r="L5986">
        <f>INDEX('PB2'!$D$2:$AQ$224,MATCH(A5986,'PB2'!$B$2:$B$224,0),MATCH(G5986,'PB2'!$D$1:$AQ$1,0))</f>
        <v>2.4315879344940199</v>
      </c>
      <c r="M5986" s="16">
        <f t="shared" ref="M5986:M6009" si="441">1/L5986</f>
        <v>0.41125389125937012</v>
      </c>
      <c r="N5986" s="6">
        <f>INDEX('ROA2'!$D$2:$AQ$224,MATCH(A5986,'ROA2'!$B$2:$B$224,0),MATCH(G5986,'ROA2'!$D$1:$AQ$1,0))</f>
        <v>8.9227733612060494</v>
      </c>
      <c r="O5986" s="6">
        <v>2425.9998719999999</v>
      </c>
      <c r="P5986" s="28">
        <v>-2.2956178224246705E-2</v>
      </c>
    </row>
    <row r="5987" spans="1:16" x14ac:dyDescent="0.3">
      <c r="A5987" t="s">
        <v>623</v>
      </c>
      <c r="B5987" t="e">
        <f>VLOOKUP(A5987,Sheet3!L:L,1,FALSE)</f>
        <v>#N/A</v>
      </c>
      <c r="C5987" t="str">
        <f>VLOOKUP(A5987,'ALL - prices'!B:C,2,FALSE)</f>
        <v>Stella-Jones Inc</v>
      </c>
      <c r="D5987" t="str">
        <f>VLOOKUP(A5987,'ALL - prices'!B:I,8,FALSE)</f>
        <v>Materials</v>
      </c>
      <c r="E5987">
        <v>2021</v>
      </c>
      <c r="F5987" t="s">
        <v>680</v>
      </c>
      <c r="G5987" t="str">
        <f t="shared" si="439"/>
        <v>2021-Q2</v>
      </c>
      <c r="H5987" s="4">
        <f>INDEX('ALL - prices'!$J$3:$DY$219,MATCH('COMBINED DATA'!A5987,'ALL - prices'!$B$3:$B$219,0),MATCH('COMBINED DATA'!G5987,'ALL - prices'!$J$1:$DY$1,0))</f>
        <v>41.461399999999998</v>
      </c>
      <c r="I5987" s="14">
        <f t="shared" si="438"/>
        <v>3.8401231117417747</v>
      </c>
      <c r="J5987" s="15">
        <f>INDEX(MarketCap2!$E$2:$AR$224,MATCH(A5987,MarketCap2!$B$2:$B$224,0),MATCH(G5987,MarketCap2!$E$1:$AR$1,0))</f>
        <v>2918500096</v>
      </c>
      <c r="K5987">
        <f t="shared" si="440"/>
        <v>21.79433565550173</v>
      </c>
      <c r="L5987">
        <f>INDEX('PB2'!$D$2:$AQ$224,MATCH(A5987,'PB2'!$B$2:$B$224,0),MATCH(G5987,'PB2'!$D$1:$AQ$1,0))</f>
        <v>2.0094358921050999</v>
      </c>
      <c r="M5987" s="16">
        <f t="shared" si="441"/>
        <v>0.49765210421935513</v>
      </c>
      <c r="N5987" s="6">
        <f>INDEX('ROA2'!$D$2:$AQ$224,MATCH(A5987,'ROA2'!$B$2:$B$224,0),MATCH(G5987,'ROA2'!$D$1:$AQ$1,0))</f>
        <v>8.9947090148925799</v>
      </c>
      <c r="O5987" s="6">
        <v>2675.0000639999998</v>
      </c>
      <c r="P5987" s="28">
        <v>0.10263817194463561</v>
      </c>
    </row>
    <row r="5988" spans="1:16" x14ac:dyDescent="0.3">
      <c r="A5988" t="s">
        <v>623</v>
      </c>
      <c r="B5988" t="e">
        <f>VLOOKUP(A5988,Sheet3!L:L,1,FALSE)</f>
        <v>#N/A</v>
      </c>
      <c r="C5988" t="str">
        <f>VLOOKUP(A5988,'ALL - prices'!B:C,2,FALSE)</f>
        <v>Stella-Jones Inc</v>
      </c>
      <c r="D5988" t="str">
        <f>VLOOKUP(A5988,'ALL - prices'!B:I,8,FALSE)</f>
        <v>Materials</v>
      </c>
      <c r="E5988">
        <v>2021</v>
      </c>
      <c r="F5988" t="s">
        <v>681</v>
      </c>
      <c r="G5988" t="str">
        <f t="shared" si="439"/>
        <v>2021-Q3</v>
      </c>
      <c r="H5988" s="4">
        <f>INDEX('ALL - prices'!$J$3:$DY$219,MATCH('COMBINED DATA'!A5988,'ALL - prices'!$B$3:$B$219,0),MATCH('COMBINED DATA'!G5988,'ALL - prices'!$J$1:$DY$1,0))</f>
        <v>39.787700000000001</v>
      </c>
      <c r="I5988" s="14">
        <f t="shared" si="438"/>
        <v>3.0356903888023004</v>
      </c>
      <c r="J5988" s="15">
        <f>INDEX(MarketCap2!$E$2:$AR$224,MATCH(A5988,MarketCap2!$B$2:$B$224,0),MATCH(G5988,MarketCap2!$E$1:$AR$1,0))</f>
        <v>2749938688</v>
      </c>
      <c r="K5988">
        <f t="shared" si="440"/>
        <v>21.734844453103619</v>
      </c>
      <c r="L5988">
        <f>INDEX('PB2'!$D$2:$AQ$224,MATCH(A5988,'PB2'!$B$2:$B$224,0),MATCH(G5988,'PB2'!$D$1:$AQ$1,0))</f>
        <v>1.86968898773193</v>
      </c>
      <c r="M5988" s="16">
        <f t="shared" si="441"/>
        <v>0.53484831250628129</v>
      </c>
      <c r="N5988" s="6">
        <f>INDEX('ROA2'!$D$2:$AQ$224,MATCH(A5988,'ROA2'!$B$2:$B$224,0),MATCH(G5988,'ROA2'!$D$1:$AQ$1,0))</f>
        <v>11.0678100585938</v>
      </c>
      <c r="O5988" s="6">
        <v>2601.9998719999999</v>
      </c>
      <c r="P5988" s="28">
        <v>-2.7289790748954528E-2</v>
      </c>
    </row>
    <row r="5989" spans="1:16" x14ac:dyDescent="0.3">
      <c r="A5989" t="s">
        <v>623</v>
      </c>
      <c r="B5989" t="e">
        <f>VLOOKUP(A5989,Sheet3!L:L,1,FALSE)</f>
        <v>#N/A</v>
      </c>
      <c r="C5989" t="str">
        <f>VLOOKUP(A5989,'ALL - prices'!B:C,2,FALSE)</f>
        <v>Stella-Jones Inc</v>
      </c>
      <c r="D5989" t="str">
        <f>VLOOKUP(A5989,'ALL - prices'!B:I,8,FALSE)</f>
        <v>Materials</v>
      </c>
      <c r="E5989">
        <v>2021</v>
      </c>
      <c r="F5989" t="s">
        <v>682</v>
      </c>
      <c r="G5989" t="str">
        <f t="shared" si="439"/>
        <v>2021-Q4</v>
      </c>
      <c r="H5989" s="4">
        <f>INDEX('ALL - prices'!$J$3:$DY$219,MATCH('COMBINED DATA'!A5989,'ALL - prices'!$B$3:$B$219,0),MATCH('COMBINED DATA'!G5989,'ALL - prices'!$J$1:$DY$1,0))</f>
        <v>37.491</v>
      </c>
      <c r="I5989" s="14">
        <f t="shared" si="438"/>
        <v>6.5729565810727113</v>
      </c>
      <c r="J5989" s="15">
        <f>INDEX(MarketCap2!$E$2:$AR$224,MATCH(A5989,MarketCap2!$B$2:$B$224,0),MATCH(G5989,MarketCap2!$E$1:$AR$1,0))</f>
        <v>2570278400</v>
      </c>
      <c r="K5989">
        <f t="shared" si="440"/>
        <v>21.667280056834858</v>
      </c>
      <c r="L5989">
        <f>INDEX('PB2'!$D$2:$AQ$224,MATCH(A5989,'PB2'!$B$2:$B$224,0),MATCH(G5989,'PB2'!$D$1:$AQ$1,0))</f>
        <v>1.7621320486068699</v>
      </c>
      <c r="M5989" s="16">
        <f t="shared" si="441"/>
        <v>0.56749436047689694</v>
      </c>
      <c r="N5989" s="6">
        <f>INDEX('ROA2'!$D$2:$AQ$224,MATCH(A5989,'ROA2'!$B$2:$B$224,0),MATCH(G5989,'ROA2'!$D$1:$AQ$1,0))</f>
        <v>9.5428228378295898</v>
      </c>
      <c r="O5989" s="6">
        <v>2526.0001280000001</v>
      </c>
      <c r="P5989" s="28">
        <v>-2.920820435766714E-2</v>
      </c>
    </row>
    <row r="5990" spans="1:16" x14ac:dyDescent="0.3">
      <c r="A5990" t="s">
        <v>623</v>
      </c>
      <c r="B5990" t="e">
        <f>VLOOKUP(A5990,Sheet3!L:L,1,FALSE)</f>
        <v>#N/A</v>
      </c>
      <c r="C5990" t="str">
        <f>VLOOKUP(A5990,'ALL - prices'!B:C,2,FALSE)</f>
        <v>Stella-Jones Inc</v>
      </c>
      <c r="D5990" t="str">
        <f>VLOOKUP(A5990,'ALL - prices'!B:I,8,FALSE)</f>
        <v>Materials</v>
      </c>
      <c r="E5990">
        <v>2022</v>
      </c>
      <c r="F5990" t="s">
        <v>679</v>
      </c>
      <c r="G5990" t="str">
        <f t="shared" si="439"/>
        <v>2022-Q1</v>
      </c>
      <c r="H5990" s="4">
        <f>INDEX('ALL - prices'!$J$3:$DY$219,MATCH('COMBINED DATA'!A5990,'ALL - prices'!$B$3:$B$219,0),MATCH('COMBINED DATA'!G5990,'ALL - prices'!$J$1:$DY$1,0))</f>
        <v>35.204599999999999</v>
      </c>
      <c r="I5990" s="14">
        <f t="shared" si="438"/>
        <v>8.6877143994647099</v>
      </c>
      <c r="J5990" s="15">
        <f>INDEX(MarketCap2!$E$2:$AR$224,MATCH(A5990,MarketCap2!$B$2:$B$224,0),MATCH(G5990,MarketCap2!$E$1:$AR$1,0))</f>
        <v>2369617664</v>
      </c>
      <c r="K5990">
        <f t="shared" si="440"/>
        <v>21.585994455872711</v>
      </c>
      <c r="L5990">
        <f>INDEX('PB2'!$D$2:$AQ$224,MATCH(A5990,'PB2'!$B$2:$B$224,0),MATCH(G5990,'PB2'!$D$1:$AQ$1,0))</f>
        <v>1.6368650197982799</v>
      </c>
      <c r="M5990" s="16">
        <f t="shared" si="441"/>
        <v>0.61092392341748225</v>
      </c>
      <c r="N5990" s="6">
        <f>INDEX('ROA2'!$D$2:$AQ$224,MATCH(A5990,'ROA2'!$B$2:$B$224,0),MATCH(G5990,'ROA2'!$D$1:$AQ$1,0))</f>
        <v>8.9176979064941406</v>
      </c>
      <c r="O5990" s="6">
        <v>2664.9999360000002</v>
      </c>
      <c r="P5990" s="28">
        <v>5.5027632999391528E-2</v>
      </c>
    </row>
    <row r="5991" spans="1:16" x14ac:dyDescent="0.3">
      <c r="A5991" t="s">
        <v>623</v>
      </c>
      <c r="B5991" t="e">
        <f>VLOOKUP(A5991,Sheet3!L:L,1,FALSE)</f>
        <v>#N/A</v>
      </c>
      <c r="C5991" t="str">
        <f>VLOOKUP(A5991,'ALL - prices'!B:C,2,FALSE)</f>
        <v>Stella-Jones Inc</v>
      </c>
      <c r="D5991" t="str">
        <f>VLOOKUP(A5991,'ALL - prices'!B:I,8,FALSE)</f>
        <v>Materials</v>
      </c>
      <c r="E5991">
        <v>2022</v>
      </c>
      <c r="F5991" t="s">
        <v>680</v>
      </c>
      <c r="G5991" t="str">
        <f t="shared" si="439"/>
        <v>2022-Q2</v>
      </c>
      <c r="H5991" s="4">
        <f>INDEX('ALL - prices'!$J$3:$DY$219,MATCH('COMBINED DATA'!A5991,'ALL - prices'!$B$3:$B$219,0),MATCH('COMBINED DATA'!G5991,'ALL - prices'!$J$1:$DY$1,0))</f>
        <v>30.787500000000001</v>
      </c>
      <c r="I5991" s="14">
        <f t="shared" si="438"/>
        <v>12.008674377958384</v>
      </c>
      <c r="J5991" s="15">
        <f>INDEX(MarketCap2!$E$2:$AR$224,MATCH(A5991,MarketCap2!$B$2:$B$224,0),MATCH(G5991,MarketCap2!$E$1:$AR$1,0))</f>
        <v>2019717888</v>
      </c>
      <c r="K5991">
        <f t="shared" si="440"/>
        <v>21.426223679200302</v>
      </c>
      <c r="L5991">
        <f>INDEX('PB2'!$D$2:$AQ$224,MATCH(A5991,'PB2'!$B$2:$B$224,0),MATCH(G5991,'PB2'!$D$1:$AQ$1,0))</f>
        <v>1.3194949626922601</v>
      </c>
      <c r="M5991" s="16">
        <f t="shared" si="441"/>
        <v>0.7578657200476373</v>
      </c>
      <c r="N5991" s="6">
        <f>INDEX('ROA2'!$D$2:$AQ$224,MATCH(A5991,'ROA2'!$B$2:$B$224,0),MATCH(G5991,'ROA2'!$D$1:$AQ$1,0))</f>
        <v>7.8282828330993697</v>
      </c>
      <c r="O5991" s="6">
        <v>2868.9999360000002</v>
      </c>
      <c r="P5991" s="28">
        <v>7.654784423979813E-2</v>
      </c>
    </row>
    <row r="5992" spans="1:16" x14ac:dyDescent="0.3">
      <c r="A5992" t="s">
        <v>623</v>
      </c>
      <c r="B5992" t="e">
        <f>VLOOKUP(A5992,Sheet3!L:L,1,FALSE)</f>
        <v>#N/A</v>
      </c>
      <c r="C5992" t="str">
        <f>VLOOKUP(A5992,'ALL - prices'!B:C,2,FALSE)</f>
        <v>Stella-Jones Inc</v>
      </c>
      <c r="D5992" t="str">
        <f>VLOOKUP(A5992,'ALL - prices'!B:I,8,FALSE)</f>
        <v>Materials</v>
      </c>
      <c r="E5992">
        <v>2022</v>
      </c>
      <c r="F5992" t="s">
        <v>681</v>
      </c>
      <c r="G5992" t="str">
        <f t="shared" si="439"/>
        <v>2022-Q3</v>
      </c>
      <c r="H5992" s="4">
        <f>INDEX('ALL - prices'!$J$3:$DY$219,MATCH('COMBINED DATA'!A5992,'ALL - prices'!$B$3:$B$219,0),MATCH('COMBINED DATA'!G5992,'ALL - prices'!$J$1:$DY$1,0))</f>
        <v>36.9223</v>
      </c>
      <c r="I5992" s="14">
        <f t="shared" si="438"/>
        <v>9.6360168726069801</v>
      </c>
      <c r="J5992" s="15">
        <f>INDEX(MarketCap2!$E$2:$AR$224,MATCH(A5992,MarketCap2!$B$2:$B$224,0),MATCH(G5992,MarketCap2!$E$1:$AR$1,0))</f>
        <v>2345103872</v>
      </c>
      <c r="K5992">
        <f t="shared" si="440"/>
        <v>21.575595532959603</v>
      </c>
      <c r="L5992">
        <f>INDEX('PB2'!$D$2:$AQ$224,MATCH(A5992,'PB2'!$B$2:$B$224,0),MATCH(G5992,'PB2'!$D$1:$AQ$1,0))</f>
        <v>1.55934798717499</v>
      </c>
      <c r="M5992" s="16">
        <f t="shared" si="441"/>
        <v>0.64129367416676575</v>
      </c>
      <c r="N5992" s="6">
        <f>INDEX('ROA2'!$D$2:$AQ$224,MATCH(A5992,'ROA2'!$B$2:$B$224,0),MATCH(G5992,'ROA2'!$D$1:$AQ$1,0))</f>
        <v>7.1454610824584996</v>
      </c>
      <c r="O5992" s="6">
        <v>2884</v>
      </c>
      <c r="P5992" s="28">
        <v>5.2283249684951672E-3</v>
      </c>
    </row>
    <row r="5993" spans="1:16" x14ac:dyDescent="0.3">
      <c r="A5993" t="s">
        <v>623</v>
      </c>
      <c r="B5993" t="e">
        <f>VLOOKUP(A5993,Sheet3!L:L,1,FALSE)</f>
        <v>#N/A</v>
      </c>
      <c r="C5993" t="str">
        <f>VLOOKUP(A5993,'ALL - prices'!B:C,2,FALSE)</f>
        <v>Stella-Jones Inc</v>
      </c>
      <c r="D5993" t="str">
        <f>VLOOKUP(A5993,'ALL - prices'!B:I,8,FALSE)</f>
        <v>Materials</v>
      </c>
      <c r="E5993">
        <v>2022</v>
      </c>
      <c r="F5993" t="s">
        <v>682</v>
      </c>
      <c r="G5993" t="str">
        <f t="shared" si="439"/>
        <v>2022-Q4</v>
      </c>
      <c r="H5993" s="4">
        <f>INDEX('ALL - prices'!$J$3:$DY$219,MATCH('COMBINED DATA'!A5993,'ALL - prices'!$B$3:$B$219,0),MATCH('COMBINED DATA'!G5993,'ALL - prices'!$J$1:$DY$1,0))</f>
        <v>46.392200000000003</v>
      </c>
      <c r="I5993" s="14">
        <f t="shared" si="438"/>
        <v>10.376774743106186</v>
      </c>
      <c r="J5993" s="15">
        <f>INDEX(MarketCap2!$E$2:$AR$224,MATCH(A5993,MarketCap2!$B$2:$B$224,0),MATCH(G5993,MarketCap2!$E$1:$AR$1,0))</f>
        <v>2879457792</v>
      </c>
      <c r="K5993">
        <f t="shared" si="440"/>
        <v>21.780867846703206</v>
      </c>
      <c r="L5993">
        <f>INDEX('PB2'!$D$2:$AQ$224,MATCH(A5993,'PB2'!$B$2:$B$224,0),MATCH(G5993,'PB2'!$D$1:$AQ$1,0))</f>
        <v>1.84220099449158</v>
      </c>
      <c r="M5993" s="16">
        <f t="shared" si="441"/>
        <v>0.54282893288524414</v>
      </c>
      <c r="N5993" s="6">
        <f>INDEX('ROA2'!$D$2:$AQ$224,MATCH(A5993,'ROA2'!$B$2:$B$224,0),MATCH(G5993,'ROA2'!$D$1:$AQ$1,0))</f>
        <v>8.3119735717773402</v>
      </c>
      <c r="O5993" s="6">
        <v>2936</v>
      </c>
      <c r="P5993" s="28">
        <v>1.8030513176144243E-2</v>
      </c>
    </row>
    <row r="5994" spans="1:16" x14ac:dyDescent="0.3">
      <c r="A5994" t="s">
        <v>623</v>
      </c>
      <c r="B5994" t="e">
        <f>VLOOKUP(A5994,Sheet3!L:L,1,FALSE)</f>
        <v>#N/A</v>
      </c>
      <c r="C5994" t="str">
        <f>VLOOKUP(A5994,'ALL - prices'!B:C,2,FALSE)</f>
        <v>Stella-Jones Inc</v>
      </c>
      <c r="D5994" t="str">
        <f>VLOOKUP(A5994,'ALL - prices'!B:I,8,FALSE)</f>
        <v>Materials</v>
      </c>
      <c r="E5994">
        <v>2023</v>
      </c>
      <c r="F5994" t="s">
        <v>679</v>
      </c>
      <c r="G5994" t="str">
        <f t="shared" si="439"/>
        <v>2023-Q1</v>
      </c>
      <c r="H5994" s="4">
        <f>INDEX('ALL - prices'!$J$3:$DY$219,MATCH('COMBINED DATA'!A5994,'ALL - prices'!$B$3:$B$219,0),MATCH('COMBINED DATA'!G5994,'ALL - prices'!$J$1:$DY$1,0))</f>
        <v>49.742800000000003</v>
      </c>
      <c r="I5994" s="14">
        <f t="shared" si="438"/>
        <v>6.7192318803937701</v>
      </c>
      <c r="J5994" s="15">
        <f>INDEX(MarketCap2!$E$2:$AR$224,MATCH(A5994,MarketCap2!$B$2:$B$224,0),MATCH(G5994,MarketCap2!$E$1:$AR$1,0))</f>
        <v>3041353216</v>
      </c>
      <c r="K5994">
        <f t="shared" si="440"/>
        <v>21.835568390162635</v>
      </c>
      <c r="L5994">
        <f>INDEX('PB2'!$D$2:$AQ$224,MATCH(A5994,'PB2'!$B$2:$B$224,0),MATCH(G5994,'PB2'!$D$1:$AQ$1,0))</f>
        <v>1.9326529502868699</v>
      </c>
      <c r="M5994" s="16">
        <f t="shared" si="441"/>
        <v>0.51742347215084161</v>
      </c>
      <c r="N5994" s="6">
        <f>INDEX('ROA2'!$D$2:$AQ$224,MATCH(A5994,'ROA2'!$B$2:$B$224,0),MATCH(G5994,'ROA2'!$D$1:$AQ$1,0))</f>
        <v>8.4001388549804705</v>
      </c>
      <c r="O5994" s="6">
        <v>3072.9999360000002</v>
      </c>
      <c r="P5994" s="28">
        <v>4.6662103542234386E-2</v>
      </c>
    </row>
    <row r="5995" spans="1:16" x14ac:dyDescent="0.3">
      <c r="A5995" t="s">
        <v>623</v>
      </c>
      <c r="B5995" t="e">
        <f>VLOOKUP(A5995,Sheet3!L:L,1,FALSE)</f>
        <v>#N/A</v>
      </c>
      <c r="C5995" t="str">
        <f>VLOOKUP(A5995,'ALL - prices'!B:C,2,FALSE)</f>
        <v>Stella-Jones Inc</v>
      </c>
      <c r="D5995" t="str">
        <f>VLOOKUP(A5995,'ALL - prices'!B:I,8,FALSE)</f>
        <v>Materials</v>
      </c>
      <c r="E5995">
        <v>2023</v>
      </c>
      <c r="F5995" t="s">
        <v>680</v>
      </c>
      <c r="G5995" t="str">
        <f t="shared" si="439"/>
        <v>2023-Q2</v>
      </c>
      <c r="H5995" s="4">
        <f>INDEX('ALL - prices'!$J$3:$DY$219,MATCH('COMBINED DATA'!A5995,'ALL - prices'!$B$3:$B$219,0),MATCH('COMBINED DATA'!G5995,'ALL - prices'!$J$1:$DY$1,0))</f>
        <v>65.775199999999998</v>
      </c>
      <c r="I5995" s="14">
        <f t="shared" si="438"/>
        <v>9.8575958354881532</v>
      </c>
      <c r="J5995" s="15">
        <f>INDEX(MarketCap2!$E$2:$AR$224,MATCH(A5995,MarketCap2!$B$2:$B$224,0),MATCH(G5995,MarketCap2!$E$1:$AR$1,0))</f>
        <v>3973470464</v>
      </c>
      <c r="K5995">
        <f t="shared" si="440"/>
        <v>22.102905722071633</v>
      </c>
      <c r="L5995">
        <f>INDEX('PB2'!$D$2:$AQ$224,MATCH(A5995,'PB2'!$B$2:$B$224,0),MATCH(G5995,'PB2'!$D$1:$AQ$1,0))</f>
        <v>2.4740641117096001</v>
      </c>
      <c r="M5995" s="16">
        <f t="shared" si="441"/>
        <v>0.40419324433310305</v>
      </c>
      <c r="N5995" s="6">
        <f>INDEX('ROA2'!$D$2:$AQ$224,MATCH(A5995,'ROA2'!$B$2:$B$224,0),MATCH(G5995,'ROA2'!$D$1:$AQ$1,0))</f>
        <v>8.1993570327758807</v>
      </c>
      <c r="O5995" s="6">
        <v>3351.0000639999998</v>
      </c>
      <c r="P5995" s="28">
        <v>9.0465386849913579E-2</v>
      </c>
    </row>
    <row r="5996" spans="1:16" x14ac:dyDescent="0.3">
      <c r="A5996" t="s">
        <v>623</v>
      </c>
      <c r="B5996" t="e">
        <f>VLOOKUP(A5996,Sheet3!L:L,1,FALSE)</f>
        <v>#N/A</v>
      </c>
      <c r="C5996" t="str">
        <f>VLOOKUP(A5996,'ALL - prices'!B:C,2,FALSE)</f>
        <v>Stella-Jones Inc</v>
      </c>
      <c r="D5996" t="str">
        <f>VLOOKUP(A5996,'ALL - prices'!B:I,8,FALSE)</f>
        <v>Materials</v>
      </c>
      <c r="E5996">
        <v>2023</v>
      </c>
      <c r="F5996" t="s">
        <v>681</v>
      </c>
      <c r="G5996" t="str">
        <f t="shared" si="439"/>
        <v>2023-Q3</v>
      </c>
      <c r="H5996" s="4">
        <f>INDEX('ALL - prices'!$J$3:$DY$219,MATCH('COMBINED DATA'!A5996,'ALL - prices'!$B$3:$B$219,0),MATCH('COMBINED DATA'!G5996,'ALL - prices'!$J$1:$DY$1,0))</f>
        <v>63.200699999999998</v>
      </c>
      <c r="I5996" s="14">
        <f t="shared" si="438"/>
        <v>6.5502203354162072</v>
      </c>
      <c r="J5996" s="15">
        <f>INDEX(MarketCap2!$E$2:$AR$224,MATCH(A5996,MarketCap2!$B$2:$B$224,0),MATCH(G5996,MarketCap2!$E$1:$AR$1,0))</f>
        <v>3762272768</v>
      </c>
      <c r="K5996">
        <f t="shared" si="440"/>
        <v>22.048289071310577</v>
      </c>
      <c r="L5996">
        <f>INDEX('PB2'!$D$2:$AQ$224,MATCH(A5996,'PB2'!$B$2:$B$224,0),MATCH(G5996,'PB2'!$D$1:$AQ$1,0))</f>
        <v>2.2930250167846702</v>
      </c>
      <c r="M5996" s="16">
        <f t="shared" si="441"/>
        <v>0.4361051417582098</v>
      </c>
      <c r="N5996" s="6">
        <f>INDEX('ROA2'!$D$2:$AQ$224,MATCH(A5996,'ROA2'!$B$2:$B$224,0),MATCH(G5996,'ROA2'!$D$1:$AQ$1,0))</f>
        <v>8.3667249679565394</v>
      </c>
      <c r="O5996" s="6">
        <v>3355.0000639999998</v>
      </c>
      <c r="P5996" s="28">
        <v>1.1936735074917623E-3</v>
      </c>
    </row>
    <row r="5997" spans="1:16" x14ac:dyDescent="0.3">
      <c r="A5997" t="s">
        <v>623</v>
      </c>
      <c r="B5997" t="e">
        <f>VLOOKUP(A5997,Sheet3!L:L,1,FALSE)</f>
        <v>#N/A</v>
      </c>
      <c r="C5997" t="str">
        <f>VLOOKUP(A5997,'ALL - prices'!B:C,2,FALSE)</f>
        <v>Stella-Jones Inc</v>
      </c>
      <c r="D5997" t="str">
        <f>VLOOKUP(A5997,'ALL - prices'!B:I,8,FALSE)</f>
        <v>Materials</v>
      </c>
      <c r="E5997">
        <v>2023</v>
      </c>
      <c r="F5997" t="s">
        <v>682</v>
      </c>
      <c r="G5997" t="str">
        <f t="shared" si="439"/>
        <v>2023-Q4</v>
      </c>
      <c r="H5997" s="4">
        <f>INDEX('ALL - prices'!$J$3:$DY$219,MATCH('COMBINED DATA'!A5997,'ALL - prices'!$B$3:$B$219,0),MATCH('COMBINED DATA'!G5997,'ALL - prices'!$J$1:$DY$1,0))</f>
        <v>74.838200000000001</v>
      </c>
      <c r="I5997" s="14">
        <f t="shared" si="438"/>
        <v>8.3612887947971277</v>
      </c>
      <c r="J5997" s="15">
        <f>INDEX(MarketCap2!$E$2:$AR$224,MATCH(A5997,MarketCap2!$B$2:$B$224,0),MATCH(G5997,MarketCap2!$E$1:$AR$1,0))</f>
        <v>4397491200</v>
      </c>
      <c r="K5997">
        <f t="shared" si="440"/>
        <v>22.204300033436976</v>
      </c>
      <c r="L5997">
        <f>INDEX('PB2'!$D$2:$AQ$224,MATCH(A5997,'PB2'!$B$2:$B$224,0),MATCH(G5997,'PB2'!$D$1:$AQ$1,0))</f>
        <v>2.6546978950500502</v>
      </c>
      <c r="M5997" s="16">
        <f t="shared" si="441"/>
        <v>0.37669069684524181</v>
      </c>
      <c r="N5997" s="6">
        <f>INDEX('ROA2'!$D$2:$AQ$224,MATCH(A5997,'ROA2'!$B$2:$B$224,0),MATCH(G5997,'ROA2'!$D$1:$AQ$1,0))</f>
        <v>9.4357080459594709</v>
      </c>
      <c r="O5997" s="6">
        <v>3550.0001280000001</v>
      </c>
      <c r="P5997" s="28">
        <v>5.8122223630455438E-2</v>
      </c>
    </row>
    <row r="5998" spans="1:16" x14ac:dyDescent="0.3">
      <c r="A5998" t="s">
        <v>623</v>
      </c>
      <c r="B5998" t="e">
        <f>VLOOKUP(A5998,Sheet3!L:L,1,FALSE)</f>
        <v>#N/A</v>
      </c>
      <c r="C5998" t="str">
        <f>VLOOKUP(A5998,'ALL - prices'!B:C,2,FALSE)</f>
        <v>Stella-Jones Inc</v>
      </c>
      <c r="D5998" t="str">
        <f>VLOOKUP(A5998,'ALL - prices'!B:I,8,FALSE)</f>
        <v>Materials</v>
      </c>
      <c r="E5998" s="18">
        <v>2024</v>
      </c>
      <c r="F5998" t="s">
        <v>679</v>
      </c>
      <c r="G5998" t="str">
        <f t="shared" si="439"/>
        <v>2024-Q1</v>
      </c>
      <c r="H5998" s="4">
        <f>INDEX('ALL - prices'!$J$3:$DY$219,MATCH('COMBINED DATA'!A5998,'ALL - prices'!$B$3:$B$219,0),MATCH('COMBINED DATA'!G5998,'ALL - prices'!$J$1:$DY$1,0))</f>
        <v>76.935199999999995</v>
      </c>
      <c r="I5998" s="14" t="s">
        <v>769</v>
      </c>
      <c r="J5998" s="15">
        <f>INDEX(MarketCap2!$E$2:$AR$224,MATCH(A5998,MarketCap2!$B$2:$B$224,0),MATCH(G5998,MarketCap2!$E$1:$AR$1,0))</f>
        <v>4483237376</v>
      </c>
      <c r="K5998">
        <f t="shared" si="440"/>
        <v>22.223611250974422</v>
      </c>
      <c r="L5998">
        <f>INDEX('PB2'!$D$2:$AQ$224,MATCH(A5998,'PB2'!$B$2:$B$224,0),MATCH(G5998,'PB2'!$D$1:$AQ$1,0))</f>
        <v>2.5824990272521999</v>
      </c>
      <c r="M5998" s="16">
        <f t="shared" si="441"/>
        <v>0.38722183026880291</v>
      </c>
      <c r="N5998" s="6">
        <f>INDEX('ROA2'!$D$2:$AQ$224,MATCH(A5998,'ROA2'!$B$2:$B$224,0),MATCH(G5998,'ROA2'!$D$1:$AQ$1,0))</f>
        <v>9.6151008605956996</v>
      </c>
      <c r="O5998" s="6">
        <v>3708</v>
      </c>
      <c r="P5998" s="28">
        <v>4.450700459242346E-2</v>
      </c>
    </row>
    <row r="5999" spans="1:16" x14ac:dyDescent="0.3">
      <c r="A5999" t="s">
        <v>623</v>
      </c>
      <c r="B5999" t="e">
        <f>VLOOKUP(A5999,Sheet3!L:L,1,FALSE)</f>
        <v>#N/A</v>
      </c>
      <c r="C5999" t="str">
        <f>VLOOKUP(A5999,'ALL - prices'!B:C,2,FALSE)</f>
        <v>Stella-Jones Inc</v>
      </c>
      <c r="D5999" t="str">
        <f>VLOOKUP(A5999,'ALL - prices'!B:I,8,FALSE)</f>
        <v>Materials</v>
      </c>
      <c r="E5999" s="18">
        <v>2024</v>
      </c>
      <c r="F5999" t="s">
        <v>680</v>
      </c>
      <c r="G5999" t="str">
        <f t="shared" si="439"/>
        <v>2024-Q2</v>
      </c>
      <c r="H5999" s="4">
        <f>INDEX('ALL - prices'!$J$3:$DY$219,MATCH('COMBINED DATA'!A5999,'ALL - prices'!$B$3:$B$219,0),MATCH('COMBINED DATA'!G5999,'ALL - prices'!$J$1:$DY$1,0))</f>
        <v>87.236999999999995</v>
      </c>
      <c r="I5999" s="14" t="s">
        <v>769</v>
      </c>
      <c r="J5999" s="15">
        <f>INDEX(MarketCap2!$E$2:$AR$224,MATCH(A5999,MarketCap2!$B$2:$B$224,0),MATCH(G5999,MarketCap2!$E$1:$AR$1,0))</f>
        <v>5044127232</v>
      </c>
      <c r="K5999">
        <f t="shared" si="440"/>
        <v>22.341490479156015</v>
      </c>
      <c r="L5999">
        <f>INDEX('PB2'!$D$2:$AQ$224,MATCH(A5999,'PB2'!$B$2:$B$224,0),MATCH(G5999,'PB2'!$D$1:$AQ$1,0))</f>
        <v>2.7643799781799299</v>
      </c>
      <c r="M5999" s="16">
        <f t="shared" si="441"/>
        <v>0.36174477021729873</v>
      </c>
      <c r="N5999" s="6">
        <f>INDEX('ROA2'!$D$2:$AQ$224,MATCH(A5999,'ROA2'!$B$2:$B$224,0),MATCH(G5999,'ROA2'!$D$1:$AQ$1,0))</f>
        <v>9.3536949157714808</v>
      </c>
      <c r="O5999" s="6">
        <v>3983.0000639999998</v>
      </c>
      <c r="P5999" s="28">
        <v>7.4163987055016131E-2</v>
      </c>
    </row>
    <row r="6000" spans="1:16" x14ac:dyDescent="0.3">
      <c r="A6000" t="s">
        <v>623</v>
      </c>
      <c r="B6000" t="e">
        <f>VLOOKUP(A6000,Sheet3!L:L,1,FALSE)</f>
        <v>#N/A</v>
      </c>
      <c r="C6000" t="str">
        <f>VLOOKUP(A6000,'ALL - prices'!B:C,2,FALSE)</f>
        <v>Stella-Jones Inc</v>
      </c>
      <c r="D6000" t="str">
        <f>VLOOKUP(A6000,'ALL - prices'!B:I,8,FALSE)</f>
        <v>Materials</v>
      </c>
      <c r="E6000" s="18">
        <v>2024</v>
      </c>
      <c r="F6000" t="s">
        <v>681</v>
      </c>
      <c r="G6000" t="str">
        <f t="shared" si="439"/>
        <v>2024-Q3</v>
      </c>
      <c r="H6000" s="4">
        <f>INDEX('ALL - prices'!$J$3:$DY$219,MATCH('COMBINED DATA'!A6000,'ALL - prices'!$B$3:$B$219,0),MATCH('COMBINED DATA'!G6000,'ALL - prices'!$J$1:$DY$1,0))</f>
        <v>87.030500000000004</v>
      </c>
      <c r="I6000" s="14" t="s">
        <v>769</v>
      </c>
      <c r="J6000" s="15">
        <f>INDEX(MarketCap2!$E$2:$AR$224,MATCH(A6000,MarketCap2!$B$2:$B$224,0),MATCH(G6000,MarketCap2!$E$1:$AR$1,0))</f>
        <v>4994017792</v>
      </c>
      <c r="K6000">
        <f t="shared" si="440"/>
        <v>22.331506591472856</v>
      </c>
      <c r="L6000">
        <f>INDEX('PB2'!$D$2:$AQ$224,MATCH(A6000,'PB2'!$B$2:$B$224,0),MATCH(G6000,'PB2'!$D$1:$AQ$1,0))</f>
        <v>2.76063203811646</v>
      </c>
      <c r="M6000" s="16">
        <f t="shared" si="441"/>
        <v>0.36223588880837804</v>
      </c>
      <c r="N6000" s="6">
        <f>INDEX('ROA2'!$D$2:$AQ$224,MATCH(A6000,'ROA2'!$B$2:$B$224,0),MATCH(G6000,'ROA2'!$D$1:$AQ$1,0))</f>
        <v>9.5806760787963903</v>
      </c>
      <c r="O6000" s="6">
        <v>4014.0001280000001</v>
      </c>
      <c r="P6000" s="28">
        <v>7.7830940250771469E-3</v>
      </c>
    </row>
    <row r="6001" spans="1:16" x14ac:dyDescent="0.3">
      <c r="A6001" t="s">
        <v>623</v>
      </c>
      <c r="B6001" t="e">
        <f>VLOOKUP(A6001,Sheet3!L:L,1,FALSE)</f>
        <v>#N/A</v>
      </c>
      <c r="C6001" t="str">
        <f>VLOOKUP(A6001,'ALL - prices'!B:C,2,FALSE)</f>
        <v>Stella-Jones Inc</v>
      </c>
      <c r="D6001" t="str">
        <f>VLOOKUP(A6001,'ALL - prices'!B:I,8,FALSE)</f>
        <v>Materials</v>
      </c>
      <c r="E6001" s="18">
        <v>2024</v>
      </c>
      <c r="F6001" t="s">
        <v>682</v>
      </c>
      <c r="G6001" t="str">
        <f t="shared" si="439"/>
        <v>2024-Q4</v>
      </c>
      <c r="H6001" s="4">
        <f>INDEX('ALL - prices'!$J$3:$DY$219,MATCH('COMBINED DATA'!A6001,'ALL - prices'!$B$3:$B$219,0),MATCH('COMBINED DATA'!G6001,'ALL - prices'!$J$1:$DY$1,0))</f>
        <v>70.0535</v>
      </c>
      <c r="I6001" s="14" t="s">
        <v>769</v>
      </c>
      <c r="J6001" s="15">
        <f>INDEX(MarketCap2!$E$2:$AR$224,MATCH(A6001,MarketCap2!$B$2:$B$224,0),MATCH(G6001,MarketCap2!$E$1:$AR$1,0))</f>
        <v>3979092480</v>
      </c>
      <c r="K6001">
        <f t="shared" si="440"/>
        <v>22.104319610141719</v>
      </c>
      <c r="L6001">
        <f>INDEX('PB2'!$D$2:$AQ$224,MATCH(A6001,'PB2'!$B$2:$B$224,0),MATCH(G6001,'PB2'!$D$1:$AQ$1,0))</f>
        <v>2.2134178531259501</v>
      </c>
      <c r="M6001" s="16">
        <f t="shared" si="441"/>
        <v>0.4517899765684672</v>
      </c>
      <c r="N6001" s="6">
        <f>INDEX('ROA2'!$D$2:$AQ$224,MATCH(A6001,'ROA2'!$B$2:$B$224,0),MATCH(G6001,'ROA2'!$D$1:$AQ$1,0))</f>
        <v>8.6827955245971697</v>
      </c>
      <c r="O6001" s="6">
        <v>3889.9998719999999</v>
      </c>
      <c r="P6001" s="28">
        <v>-3.0891941217197752E-2</v>
      </c>
    </row>
    <row r="6002" spans="1:16" x14ac:dyDescent="0.3">
      <c r="A6002" t="s">
        <v>625</v>
      </c>
      <c r="B6002" t="e">
        <f>VLOOKUP(A6002,Sheet3!L:L,1,FALSE)</f>
        <v>#N/A</v>
      </c>
      <c r="C6002" t="str">
        <f>VLOOKUP(A6002,'ALL - prices'!B:C,2,FALSE)</f>
        <v>Sun Life Financial Inc</v>
      </c>
      <c r="D6002" t="str">
        <f>VLOOKUP(A6002,'ALL - prices'!B:I,8,FALSE)</f>
        <v>Financials</v>
      </c>
      <c r="E6002">
        <v>2015</v>
      </c>
      <c r="F6002" t="s">
        <v>679</v>
      </c>
      <c r="G6002" t="str">
        <f t="shared" si="439"/>
        <v>2015-Q1</v>
      </c>
      <c r="H6002" s="4">
        <f>INDEX('ALL - prices'!$J$3:$DY$219,MATCH('COMBINED DATA'!A6002,'ALL - prices'!$B$3:$B$219,0),MATCH('COMBINED DATA'!G6002,'ALL - prices'!$J$1:$DY$1,0))</f>
        <v>25.568200000000001</v>
      </c>
      <c r="I6002" s="14">
        <f t="shared" ref="I6002:I6037" si="442">STDEV(H6003:H6006)</f>
        <v>0.62274682924390057</v>
      </c>
      <c r="J6002" s="15">
        <f>INDEX(MarketCap2!$E$2:$AR$224,MATCH(A6002,MarketCap2!$B$2:$B$224,0),MATCH(G6002,MarketCap2!$E$1:$AR$1,0))</f>
        <v>23920971776</v>
      </c>
      <c r="K6002">
        <f t="shared" si="440"/>
        <v>23.89802139129058</v>
      </c>
      <c r="L6002">
        <f>INDEX('PB2'!$D$2:$AQ$224,MATCH(A6002,'PB2'!$B$2:$B$224,0),MATCH(G6002,'PB2'!$D$1:$AQ$1,0))</f>
        <v>1.3628389835357699</v>
      </c>
      <c r="M6002" s="16">
        <f t="shared" si="441"/>
        <v>0.73376239752519035</v>
      </c>
      <c r="N6002" s="6">
        <f>INDEX('ROA2'!$D$2:$AQ$224,MATCH(A6002,'ROA2'!$B$2:$B$224,0),MATCH(G6002,'ROA2'!$D$1:$AQ$1,0))</f>
        <v>0.88581401109695401</v>
      </c>
      <c r="O6002" s="6">
        <v>223356.99353599999</v>
      </c>
      <c r="P6002" s="28">
        <v>3.5589531061846605E-2</v>
      </c>
    </row>
    <row r="6003" spans="1:16" x14ac:dyDescent="0.3">
      <c r="A6003" t="s">
        <v>625</v>
      </c>
      <c r="B6003" t="e">
        <f>VLOOKUP(A6003,Sheet3!L:L,1,FALSE)</f>
        <v>#N/A</v>
      </c>
      <c r="C6003" t="str">
        <f>VLOOKUP(A6003,'ALL - prices'!B:C,2,FALSE)</f>
        <v>Sun Life Financial Inc</v>
      </c>
      <c r="D6003" t="str">
        <f>VLOOKUP(A6003,'ALL - prices'!B:I,8,FALSE)</f>
        <v>Financials</v>
      </c>
      <c r="E6003">
        <v>2015</v>
      </c>
      <c r="F6003" t="s">
        <v>680</v>
      </c>
      <c r="G6003" t="str">
        <f t="shared" si="439"/>
        <v>2015-Q2</v>
      </c>
      <c r="H6003" s="4">
        <f>INDEX('ALL - prices'!$J$3:$DY$219,MATCH('COMBINED DATA'!A6003,'ALL - prices'!$B$3:$B$219,0),MATCH('COMBINED DATA'!G6003,'ALL - prices'!$J$1:$DY$1,0))</f>
        <v>27.602900000000002</v>
      </c>
      <c r="I6003" s="14">
        <f t="shared" si="442"/>
        <v>0.2929446065385059</v>
      </c>
      <c r="J6003" s="15">
        <f>INDEX(MarketCap2!$E$2:$AR$224,MATCH(A6003,MarketCap2!$B$2:$B$224,0),MATCH(G6003,MarketCap2!$E$1:$AR$1,0))</f>
        <v>25548138496</v>
      </c>
      <c r="K6003">
        <f t="shared" si="440"/>
        <v>23.963830293642491</v>
      </c>
      <c r="L6003">
        <f>INDEX('PB2'!$D$2:$AQ$224,MATCH(A6003,'PB2'!$B$2:$B$224,0),MATCH(G6003,'PB2'!$D$1:$AQ$1,0))</f>
        <v>1.4366650581359901</v>
      </c>
      <c r="M6003" s="16">
        <f t="shared" si="441"/>
        <v>0.69605646377831176</v>
      </c>
      <c r="N6003" s="6">
        <f>INDEX('ROA2'!$D$2:$AQ$224,MATCH(A6003,'ROA2'!$B$2:$B$224,0),MATCH(G6003,'ROA2'!$D$1:$AQ$1,0))</f>
        <v>0.85576701164245605</v>
      </c>
      <c r="O6003" s="6">
        <v>238392.000512</v>
      </c>
      <c r="P6003" s="28">
        <v>6.7313795453540201E-2</v>
      </c>
    </row>
    <row r="6004" spans="1:16" x14ac:dyDescent="0.3">
      <c r="A6004" t="s">
        <v>625</v>
      </c>
      <c r="B6004" t="e">
        <f>VLOOKUP(A6004,Sheet3!L:L,1,FALSE)</f>
        <v>#N/A</v>
      </c>
      <c r="C6004" t="str">
        <f>VLOOKUP(A6004,'ALL - prices'!B:C,2,FALSE)</f>
        <v>Sun Life Financial Inc</v>
      </c>
      <c r="D6004" t="str">
        <f>VLOOKUP(A6004,'ALL - prices'!B:I,8,FALSE)</f>
        <v>Financials</v>
      </c>
      <c r="E6004">
        <v>2015</v>
      </c>
      <c r="F6004" t="s">
        <v>681</v>
      </c>
      <c r="G6004" t="str">
        <f t="shared" si="439"/>
        <v>2015-Q3</v>
      </c>
      <c r="H6004" s="4">
        <f>INDEX('ALL - prices'!$J$3:$DY$219,MATCH('COMBINED DATA'!A6004,'ALL - prices'!$B$3:$B$219,0),MATCH('COMBINED DATA'!G6004,'ALL - prices'!$J$1:$DY$1,0))</f>
        <v>28.728899999999999</v>
      </c>
      <c r="I6004" s="14">
        <f t="shared" si="442"/>
        <v>0.44387766614237378</v>
      </c>
      <c r="J6004" s="15">
        <f>INDEX(MarketCap2!$E$2:$AR$224,MATCH(A6004,MarketCap2!$B$2:$B$224,0),MATCH(G6004,MarketCap2!$E$1:$AR$1,0))</f>
        <v>26281529344</v>
      </c>
      <c r="K6004">
        <f t="shared" si="440"/>
        <v>23.992132223085736</v>
      </c>
      <c r="L6004">
        <f>INDEX('PB2'!$D$2:$AQ$224,MATCH(A6004,'PB2'!$B$2:$B$224,0),MATCH(G6004,'PB2'!$D$1:$AQ$1,0))</f>
        <v>1.43341600894928</v>
      </c>
      <c r="M6004" s="16">
        <f t="shared" si="441"/>
        <v>0.69763417860319432</v>
      </c>
      <c r="N6004" s="6">
        <f>INDEX('ROA2'!$D$2:$AQ$224,MATCH(A6004,'ROA2'!$B$2:$B$224,0),MATCH(G6004,'ROA2'!$D$1:$AQ$1,0))</f>
        <v>0.98640602827072099</v>
      </c>
      <c r="O6004" s="6">
        <v>235972.001792</v>
      </c>
      <c r="P6004" s="28">
        <v>-1.0151341969539733E-2</v>
      </c>
    </row>
    <row r="6005" spans="1:16" x14ac:dyDescent="0.3">
      <c r="A6005" t="s">
        <v>625</v>
      </c>
      <c r="B6005" t="e">
        <f>VLOOKUP(A6005,Sheet3!L:L,1,FALSE)</f>
        <v>#N/A</v>
      </c>
      <c r="C6005" t="str">
        <f>VLOOKUP(A6005,'ALL - prices'!B:C,2,FALSE)</f>
        <v>Sun Life Financial Inc</v>
      </c>
      <c r="D6005" t="str">
        <f>VLOOKUP(A6005,'ALL - prices'!B:I,8,FALSE)</f>
        <v>Financials</v>
      </c>
      <c r="E6005">
        <v>2015</v>
      </c>
      <c r="F6005" t="s">
        <v>682</v>
      </c>
      <c r="G6005" t="str">
        <f t="shared" si="439"/>
        <v>2015-Q4</v>
      </c>
      <c r="H6005" s="4">
        <f>INDEX('ALL - prices'!$J$3:$DY$219,MATCH('COMBINED DATA'!A6005,'ALL - prices'!$B$3:$B$219,0),MATCH('COMBINED DATA'!G6005,'ALL - prices'!$J$1:$DY$1,0))</f>
        <v>29.056699999999999</v>
      </c>
      <c r="I6005" s="14">
        <f t="shared" si="442"/>
        <v>3.4951007739405742</v>
      </c>
      <c r="J6005" s="15">
        <f>INDEX(MarketCap2!$E$2:$AR$224,MATCH(A6005,MarketCap2!$B$2:$B$224,0),MATCH(G6005,MarketCap2!$E$1:$AR$1,0))</f>
        <v>26374823936</v>
      </c>
      <c r="K6005">
        <f t="shared" si="440"/>
        <v>23.995675753308038</v>
      </c>
      <c r="L6005">
        <f>INDEX('PB2'!$D$2:$AQ$224,MATCH(A6005,'PB2'!$B$2:$B$224,0),MATCH(G6005,'PB2'!$D$1:$AQ$1,0))</f>
        <v>1.3910779953002901</v>
      </c>
      <c r="M6005" s="16">
        <f t="shared" si="441"/>
        <v>0.71886695309570425</v>
      </c>
      <c r="N6005" s="6">
        <f>INDEX('ROA2'!$D$2:$AQ$224,MATCH(A6005,'ROA2'!$B$2:$B$224,0),MATCH(G6005,'ROA2'!$D$1:$AQ$1,0))</f>
        <v>0.98906201124191295</v>
      </c>
      <c r="O6005" s="6">
        <v>239901.99910399999</v>
      </c>
      <c r="P6005" s="28">
        <v>1.6654506815025154E-2</v>
      </c>
    </row>
    <row r="6006" spans="1:16" x14ac:dyDescent="0.3">
      <c r="A6006" t="s">
        <v>625</v>
      </c>
      <c r="B6006" t="e">
        <f>VLOOKUP(A6006,Sheet3!L:L,1,FALSE)</f>
        <v>#N/A</v>
      </c>
      <c r="C6006" t="str">
        <f>VLOOKUP(A6006,'ALL - prices'!B:C,2,FALSE)</f>
        <v>Sun Life Financial Inc</v>
      </c>
      <c r="D6006" t="str">
        <f>VLOOKUP(A6006,'ALL - prices'!B:I,8,FALSE)</f>
        <v>Financials</v>
      </c>
      <c r="E6006">
        <v>2016</v>
      </c>
      <c r="F6006" t="s">
        <v>679</v>
      </c>
      <c r="G6006" t="str">
        <f t="shared" si="439"/>
        <v>2016-Q1</v>
      </c>
      <c r="H6006" s="4">
        <f>INDEX('ALL - prices'!$J$3:$DY$219,MATCH('COMBINED DATA'!A6006,'ALL - prices'!$B$3:$B$219,0),MATCH('COMBINED DATA'!G6006,'ALL - prices'!$J$1:$DY$1,0))</f>
        <v>28.488299999999999</v>
      </c>
      <c r="I6006" s="14">
        <f t="shared" si="442"/>
        <v>3.4066848062547064</v>
      </c>
      <c r="J6006" s="15">
        <f>INDEX(MarketCap2!$E$2:$AR$224,MATCH(A6006,MarketCap2!$B$2:$B$224,0),MATCH(G6006,MarketCap2!$E$1:$AR$1,0))</f>
        <v>25659785216</v>
      </c>
      <c r="K6006">
        <f t="shared" si="440"/>
        <v>23.968190825716952</v>
      </c>
      <c r="L6006">
        <f>INDEX('PB2'!$D$2:$AQ$224,MATCH(A6006,'PB2'!$B$2:$B$224,0),MATCH(G6006,'PB2'!$D$1:$AQ$1,0))</f>
        <v>1.3889579772949201</v>
      </c>
      <c r="M6006" s="16">
        <f t="shared" si="441"/>
        <v>0.71996418635181514</v>
      </c>
      <c r="N6006" s="6">
        <f>INDEX('ROA2'!$D$2:$AQ$224,MATCH(A6006,'ROA2'!$B$2:$B$224,0),MATCH(G6006,'ROA2'!$D$1:$AQ$1,0))</f>
        <v>0.97190600633621205</v>
      </c>
      <c r="O6006" s="6">
        <v>246852.993024</v>
      </c>
      <c r="P6006" s="28">
        <v>2.8974305949766931E-2</v>
      </c>
    </row>
    <row r="6007" spans="1:16" x14ac:dyDescent="0.3">
      <c r="A6007" t="s">
        <v>625</v>
      </c>
      <c r="B6007" t="e">
        <f>VLOOKUP(A6007,Sheet3!L:L,1,FALSE)</f>
        <v>#N/A</v>
      </c>
      <c r="C6007" t="str">
        <f>VLOOKUP(A6007,'ALL - prices'!B:C,2,FALSE)</f>
        <v>Sun Life Financial Inc</v>
      </c>
      <c r="D6007" t="str">
        <f>VLOOKUP(A6007,'ALL - prices'!B:I,8,FALSE)</f>
        <v>Financials</v>
      </c>
      <c r="E6007">
        <v>2016</v>
      </c>
      <c r="F6007" t="s">
        <v>680</v>
      </c>
      <c r="G6007" t="str">
        <f t="shared" si="439"/>
        <v>2016-Q2</v>
      </c>
      <c r="H6007" s="4">
        <f>INDEX('ALL - prices'!$J$3:$DY$219,MATCH('COMBINED DATA'!A6007,'ALL - prices'!$B$3:$B$219,0),MATCH('COMBINED DATA'!G6007,'ALL - prices'!$J$1:$DY$1,0))</f>
        <v>29.113199999999999</v>
      </c>
      <c r="I6007" s="14">
        <f t="shared" si="442"/>
        <v>2.7087514705425932</v>
      </c>
      <c r="J6007" s="15">
        <f>INDEX(MarketCap2!$E$2:$AR$224,MATCH(A6007,MarketCap2!$B$2:$B$224,0),MATCH(G6007,MarketCap2!$E$1:$AR$1,0))</f>
        <v>26007379968</v>
      </c>
      <c r="K6007">
        <f t="shared" si="440"/>
        <v>23.981646179614621</v>
      </c>
      <c r="L6007">
        <f>INDEX('PB2'!$D$2:$AQ$224,MATCH(A6007,'PB2'!$B$2:$B$224,0),MATCH(G6007,'PB2'!$D$1:$AQ$1,0))</f>
        <v>1.39516305923462</v>
      </c>
      <c r="M6007" s="16">
        <f t="shared" si="441"/>
        <v>0.71676209700434257</v>
      </c>
      <c r="N6007" s="6">
        <f>INDEX('ROA2'!$D$2:$AQ$224,MATCH(A6007,'ROA2'!$B$2:$B$224,0),MATCH(G6007,'ROA2'!$D$1:$AQ$1,0))</f>
        <v>0.98219501972198497</v>
      </c>
      <c r="O6007" s="6">
        <v>246643.99872</v>
      </c>
      <c r="P6007" s="28">
        <v>-8.4663467693775669E-4</v>
      </c>
    </row>
    <row r="6008" spans="1:16" x14ac:dyDescent="0.3">
      <c r="A6008" t="s">
        <v>625</v>
      </c>
      <c r="B6008" t="e">
        <f>VLOOKUP(A6008,Sheet3!L:L,1,FALSE)</f>
        <v>#N/A</v>
      </c>
      <c r="C6008" t="str">
        <f>VLOOKUP(A6008,'ALL - prices'!B:C,2,FALSE)</f>
        <v>Sun Life Financial Inc</v>
      </c>
      <c r="D6008" t="str">
        <f>VLOOKUP(A6008,'ALL - prices'!B:I,8,FALSE)</f>
        <v>Financials</v>
      </c>
      <c r="E6008">
        <v>2016</v>
      </c>
      <c r="F6008" t="s">
        <v>681</v>
      </c>
      <c r="G6008" t="str">
        <f t="shared" si="439"/>
        <v>2016-Q3</v>
      </c>
      <c r="H6008" s="4">
        <f>INDEX('ALL - prices'!$J$3:$DY$219,MATCH('COMBINED DATA'!A6008,'ALL - prices'!$B$3:$B$219,0),MATCH('COMBINED DATA'!G6008,'ALL - prices'!$J$1:$DY$1,0))</f>
        <v>29.571300000000001</v>
      </c>
      <c r="I6008" s="14">
        <f t="shared" si="442"/>
        <v>1.3930147690052208</v>
      </c>
      <c r="J6008" s="15">
        <f>INDEX(MarketCap2!$E$2:$AR$224,MATCH(A6008,MarketCap2!$B$2:$B$224,0),MATCH(G6008,MarketCap2!$E$1:$AR$1,0))</f>
        <v>26161774592</v>
      </c>
      <c r="K6008">
        <f t="shared" si="440"/>
        <v>23.987565197320272</v>
      </c>
      <c r="L6008">
        <f>INDEX('PB2'!$D$2:$AQ$224,MATCH(A6008,'PB2'!$B$2:$B$224,0),MATCH(G6008,'PB2'!$D$1:$AQ$1,0))</f>
        <v>1.3523910045623799</v>
      </c>
      <c r="M6008" s="16">
        <f t="shared" si="441"/>
        <v>0.73943112356295948</v>
      </c>
      <c r="N6008" s="6">
        <f>INDEX('ROA2'!$D$2:$AQ$224,MATCH(A6008,'ROA2'!$B$2:$B$224,0),MATCH(G6008,'ROA2'!$D$1:$AQ$1,0))</f>
        <v>0.87658798694610596</v>
      </c>
      <c r="O6008" s="6">
        <v>250915.99564800001</v>
      </c>
      <c r="P6008" s="28">
        <v>1.7320498168089414E-2</v>
      </c>
    </row>
    <row r="6009" spans="1:16" x14ac:dyDescent="0.3">
      <c r="A6009" t="s">
        <v>625</v>
      </c>
      <c r="B6009" t="e">
        <f>VLOOKUP(A6009,Sheet3!L:L,1,FALSE)</f>
        <v>#N/A</v>
      </c>
      <c r="C6009" t="str">
        <f>VLOOKUP(A6009,'ALL - prices'!B:C,2,FALSE)</f>
        <v>Sun Life Financial Inc</v>
      </c>
      <c r="D6009" t="str">
        <f>VLOOKUP(A6009,'ALL - prices'!B:I,8,FALSE)</f>
        <v>Financials</v>
      </c>
      <c r="E6009">
        <v>2016</v>
      </c>
      <c r="F6009" t="s">
        <v>682</v>
      </c>
      <c r="G6009" t="str">
        <f t="shared" si="439"/>
        <v>2016-Q4</v>
      </c>
      <c r="H6009" s="4">
        <f>INDEX('ALL - prices'!$J$3:$DY$219,MATCH('COMBINED DATA'!A6009,'ALL - prices'!$B$3:$B$219,0),MATCH('COMBINED DATA'!G6009,'ALL - prices'!$J$1:$DY$1,0))</f>
        <v>35.991199999999999</v>
      </c>
      <c r="I6009" s="14">
        <f t="shared" si="442"/>
        <v>1.97912564532927</v>
      </c>
      <c r="J6009" s="15">
        <f>INDEX(MarketCap2!$E$2:$AR$224,MATCH(A6009,MarketCap2!$B$2:$B$224,0),MATCH(G6009,MarketCap2!$E$1:$AR$1,0))</f>
        <v>31624339456</v>
      </c>
      <c r="K6009">
        <f t="shared" si="440"/>
        <v>24.177192897009167</v>
      </c>
      <c r="L6009">
        <f>INDEX('PB2'!$D$2:$AQ$224,MATCH(A6009,'PB2'!$B$2:$B$224,0),MATCH(G6009,'PB2'!$D$1:$AQ$1,0))</f>
        <v>1.6057200431823699</v>
      </c>
      <c r="M6009" s="16">
        <f t="shared" si="441"/>
        <v>0.62277356768749315</v>
      </c>
      <c r="N6009" s="6">
        <f>INDEX('ROA2'!$D$2:$AQ$224,MATCH(A6009,'ROA2'!$B$2:$B$224,0),MATCH(G6009,'ROA2'!$D$1:$AQ$1,0))</f>
        <v>0.95674800872802701</v>
      </c>
      <c r="O6009" s="6">
        <v>259706.99468800001</v>
      </c>
      <c r="P6009" s="28">
        <v>3.5035626235373749E-2</v>
      </c>
    </row>
    <row r="6010" spans="1:16" x14ac:dyDescent="0.3">
      <c r="A6010" t="s">
        <v>625</v>
      </c>
      <c r="B6010" t="e">
        <f>VLOOKUP(A6010,Sheet3!L:L,1,FALSE)</f>
        <v>#N/A</v>
      </c>
      <c r="C6010" t="str">
        <f>VLOOKUP(A6010,'ALL - prices'!B:C,2,FALSE)</f>
        <v>Sun Life Financial Inc</v>
      </c>
      <c r="D6010" t="str">
        <f>VLOOKUP(A6010,'ALL - prices'!B:I,8,FALSE)</f>
        <v>Financials</v>
      </c>
      <c r="E6010">
        <v>2017</v>
      </c>
      <c r="F6010" t="s">
        <v>679</v>
      </c>
      <c r="G6010" t="str">
        <f t="shared" ref="G6010:G6073" si="443">E6010&amp;"-"&amp;F6010</f>
        <v>2017-Q1</v>
      </c>
      <c r="H6010" s="4">
        <f>INDEX('ALL - prices'!$J$3:$DY$219,MATCH('COMBINED DATA'!A6010,'ALL - prices'!$B$3:$B$219,0),MATCH('COMBINED DATA'!G6010,'ALL - prices'!$J$1:$DY$1,0))</f>
        <v>34.201599999999999</v>
      </c>
      <c r="I6010" s="14">
        <f t="shared" si="442"/>
        <v>2.4865229784781797</v>
      </c>
      <c r="J6010" s="15">
        <f>INDEX(MarketCap2!$E$2:$AR$224,MATCH(A6010,MarketCap2!$B$2:$B$224,0),MATCH(G6010,MarketCap2!$E$1:$AR$1,0))</f>
        <v>29799487488</v>
      </c>
      <c r="K6010">
        <f t="shared" ref="K6010:K6073" si="444">LN(J6010)</f>
        <v>24.117757031920615</v>
      </c>
      <c r="L6010">
        <f>INDEX('PB2'!$D$2:$AQ$224,MATCH(A6010,'PB2'!$B$2:$B$224,0),MATCH(G6010,'PB2'!$D$1:$AQ$1,0))</f>
        <v>1.4924520254135101</v>
      </c>
      <c r="M6010" s="16">
        <f t="shared" ref="M6010:M6073" si="445">1/L6010</f>
        <v>0.67003828797976428</v>
      </c>
      <c r="N6010" s="6">
        <f>INDEX('ROA2'!$D$2:$AQ$224,MATCH(A6010,'ROA2'!$B$2:$B$224,0),MATCH(G6010,'ROA2'!$D$1:$AQ$1,0))</f>
        <v>1.02199399471283</v>
      </c>
      <c r="O6010" s="6">
        <v>258238.005248</v>
      </c>
      <c r="P6010" s="28">
        <v>-5.656333753215931E-3</v>
      </c>
    </row>
    <row r="6011" spans="1:16" x14ac:dyDescent="0.3">
      <c r="A6011" t="s">
        <v>625</v>
      </c>
      <c r="B6011" t="e">
        <f>VLOOKUP(A6011,Sheet3!L:L,1,FALSE)</f>
        <v>#N/A</v>
      </c>
      <c r="C6011" t="str">
        <f>VLOOKUP(A6011,'ALL - prices'!B:C,2,FALSE)</f>
        <v>Sun Life Financial Inc</v>
      </c>
      <c r="D6011" t="str">
        <f>VLOOKUP(A6011,'ALL - prices'!B:I,8,FALSE)</f>
        <v>Financials</v>
      </c>
      <c r="E6011">
        <v>2017</v>
      </c>
      <c r="F6011" t="s">
        <v>680</v>
      </c>
      <c r="G6011" t="str">
        <f t="shared" si="443"/>
        <v>2017-Q2</v>
      </c>
      <c r="H6011" s="4">
        <f>INDEX('ALL - prices'!$J$3:$DY$219,MATCH('COMBINED DATA'!A6011,'ALL - prices'!$B$3:$B$219,0),MATCH('COMBINED DATA'!G6011,'ALL - prices'!$J$1:$DY$1,0))</f>
        <v>32.972999999999999</v>
      </c>
      <c r="I6011" s="14">
        <f t="shared" si="442"/>
        <v>1.4791478253260089</v>
      </c>
      <c r="J6011" s="15">
        <f>INDEX(MarketCap2!$E$2:$AR$224,MATCH(A6011,MarketCap2!$B$2:$B$224,0),MATCH(G6011,MarketCap2!$E$1:$AR$1,0))</f>
        <v>28450168832</v>
      </c>
      <c r="K6011">
        <f t="shared" si="444"/>
        <v>24.07141993184209</v>
      </c>
      <c r="L6011">
        <f>INDEX('PB2'!$D$2:$AQ$224,MATCH(A6011,'PB2'!$B$2:$B$224,0),MATCH(G6011,'PB2'!$D$1:$AQ$1,0))</f>
        <v>1.4183720350265501</v>
      </c>
      <c r="M6011" s="16">
        <f t="shared" si="445"/>
        <v>0.70503364089611464</v>
      </c>
      <c r="N6011" s="6">
        <f>INDEX('ROA2'!$D$2:$AQ$224,MATCH(A6011,'ROA2'!$B$2:$B$224,0),MATCH(G6011,'ROA2'!$D$1:$AQ$1,0))</f>
        <v>1.0205949544906601</v>
      </c>
      <c r="O6011" s="6">
        <v>261098.995712</v>
      </c>
      <c r="P6011" s="28">
        <v>1.1078890038871071E-2</v>
      </c>
    </row>
    <row r="6012" spans="1:16" x14ac:dyDescent="0.3">
      <c r="A6012" t="s">
        <v>625</v>
      </c>
      <c r="B6012" t="e">
        <f>VLOOKUP(A6012,Sheet3!L:L,1,FALSE)</f>
        <v>#N/A</v>
      </c>
      <c r="C6012" t="str">
        <f>VLOOKUP(A6012,'ALL - prices'!B:C,2,FALSE)</f>
        <v>Sun Life Financial Inc</v>
      </c>
      <c r="D6012" t="str">
        <f>VLOOKUP(A6012,'ALL - prices'!B:I,8,FALSE)</f>
        <v>Financials</v>
      </c>
      <c r="E6012">
        <v>2017</v>
      </c>
      <c r="F6012" t="s">
        <v>681</v>
      </c>
      <c r="G6012" t="str">
        <f t="shared" si="443"/>
        <v>2017-Q3</v>
      </c>
      <c r="H6012" s="4">
        <f>INDEX('ALL - prices'!$J$3:$DY$219,MATCH('COMBINED DATA'!A6012,'ALL - prices'!$B$3:$B$219,0),MATCH('COMBINED DATA'!G6012,'ALL - prices'!$J$1:$DY$1,0))</f>
        <v>35.661000000000001</v>
      </c>
      <c r="I6012" s="14">
        <f t="shared" si="442"/>
        <v>0.59209747226843101</v>
      </c>
      <c r="J6012" s="15">
        <f>INDEX(MarketCap2!$E$2:$AR$224,MATCH(A6012,MarketCap2!$B$2:$B$224,0),MATCH(G6012,MarketCap2!$E$1:$AR$1,0))</f>
        <v>30453530624</v>
      </c>
      <c r="K6012">
        <f t="shared" si="444"/>
        <v>24.13946777262386</v>
      </c>
      <c r="L6012">
        <f>INDEX('PB2'!$D$2:$AQ$224,MATCH(A6012,'PB2'!$B$2:$B$224,0),MATCH(G6012,'PB2'!$D$1:$AQ$1,0))</f>
        <v>1.5171550512313801</v>
      </c>
      <c r="M6012" s="16">
        <f t="shared" si="445"/>
        <v>0.65912841221361151</v>
      </c>
      <c r="N6012" s="6">
        <f>INDEX('ROA2'!$D$2:$AQ$224,MATCH(A6012,'ROA2'!$B$2:$B$224,0),MATCH(G6012,'ROA2'!$D$1:$AQ$1,0))</f>
        <v>1.04286301136017</v>
      </c>
      <c r="O6012" s="6">
        <v>263821.00070400001</v>
      </c>
      <c r="P6012" s="28">
        <v>1.0425183691638763E-2</v>
      </c>
    </row>
    <row r="6013" spans="1:16" x14ac:dyDescent="0.3">
      <c r="A6013" t="s">
        <v>625</v>
      </c>
      <c r="B6013" t="e">
        <f>VLOOKUP(A6013,Sheet3!L:L,1,FALSE)</f>
        <v>#N/A</v>
      </c>
      <c r="C6013" t="str">
        <f>VLOOKUP(A6013,'ALL - prices'!B:C,2,FALSE)</f>
        <v>Sun Life Financial Inc</v>
      </c>
      <c r="D6013" t="str">
        <f>VLOOKUP(A6013,'ALL - prices'!B:I,8,FALSE)</f>
        <v>Financials</v>
      </c>
      <c r="E6013">
        <v>2017</v>
      </c>
      <c r="F6013" t="s">
        <v>682</v>
      </c>
      <c r="G6013" t="str">
        <f t="shared" si="443"/>
        <v>2017-Q4</v>
      </c>
      <c r="H6013" s="4">
        <f>INDEX('ALL - prices'!$J$3:$DY$219,MATCH('COMBINED DATA'!A6013,'ALL - prices'!$B$3:$B$219,0),MATCH('COMBINED DATA'!G6013,'ALL - prices'!$J$1:$DY$1,0))</f>
        <v>37.570799999999998</v>
      </c>
      <c r="I6013" s="14">
        <f t="shared" si="442"/>
        <v>2.3011918917161172</v>
      </c>
      <c r="J6013" s="15">
        <f>INDEX(MarketCap2!$E$2:$AR$224,MATCH(A6013,MarketCap2!$B$2:$B$224,0),MATCH(G6013,MarketCap2!$E$1:$AR$1,0))</f>
        <v>31715268608</v>
      </c>
      <c r="K6013">
        <f t="shared" si="444"/>
        <v>24.180064061427274</v>
      </c>
      <c r="L6013">
        <f>INDEX('PB2'!$D$2:$AQ$224,MATCH(A6013,'PB2'!$B$2:$B$224,0),MATCH(G6013,'PB2'!$D$1:$AQ$1,0))</f>
        <v>1.57858598232269</v>
      </c>
      <c r="M6013" s="16">
        <f t="shared" si="445"/>
        <v>0.63347832249759761</v>
      </c>
      <c r="N6013" s="6">
        <f>INDEX('ROA2'!$D$2:$AQ$224,MATCH(A6013,'ROA2'!$B$2:$B$224,0),MATCH(G6013,'ROA2'!$D$1:$AQ$1,0))</f>
        <v>1.06126201152801</v>
      </c>
      <c r="O6013" s="6">
        <v>260994.00704</v>
      </c>
      <c r="P6013" s="28">
        <v>-1.0715574789179951E-2</v>
      </c>
    </row>
    <row r="6014" spans="1:16" x14ac:dyDescent="0.3">
      <c r="A6014" t="s">
        <v>625</v>
      </c>
      <c r="B6014" t="e">
        <f>VLOOKUP(A6014,Sheet3!L:L,1,FALSE)</f>
        <v>#N/A</v>
      </c>
      <c r="C6014" t="str">
        <f>VLOOKUP(A6014,'ALL - prices'!B:C,2,FALSE)</f>
        <v>Sun Life Financial Inc</v>
      </c>
      <c r="D6014" t="str">
        <f>VLOOKUP(A6014,'ALL - prices'!B:I,8,FALSE)</f>
        <v>Financials</v>
      </c>
      <c r="E6014">
        <v>2018</v>
      </c>
      <c r="F6014" t="s">
        <v>679</v>
      </c>
      <c r="G6014" t="str">
        <f t="shared" si="443"/>
        <v>2018-Q1</v>
      </c>
      <c r="H6014" s="4">
        <f>INDEX('ALL - prices'!$J$3:$DY$219,MATCH('COMBINED DATA'!A6014,'ALL - prices'!$B$3:$B$219,0),MATCH('COMBINED DATA'!G6014,'ALL - prices'!$J$1:$DY$1,0))</f>
        <v>38.642499999999998</v>
      </c>
      <c r="I6014" s="14">
        <f t="shared" si="442"/>
        <v>2.3583544494343234</v>
      </c>
      <c r="J6014" s="15">
        <f>INDEX(MarketCap2!$E$2:$AR$224,MATCH(A6014,MarketCap2!$B$2:$B$224,0),MATCH(G6014,MarketCap2!$E$1:$AR$1,0))</f>
        <v>32300425216</v>
      </c>
      <c r="K6014">
        <f t="shared" si="444"/>
        <v>24.198346231670413</v>
      </c>
      <c r="L6014">
        <f>INDEX('PB2'!$D$2:$AQ$224,MATCH(A6014,'PB2'!$B$2:$B$224,0),MATCH(G6014,'PB2'!$D$1:$AQ$1,0))</f>
        <v>1.56461405754089</v>
      </c>
      <c r="M6014" s="16">
        <f t="shared" si="445"/>
        <v>0.63913525203250687</v>
      </c>
      <c r="N6014" s="6">
        <f>INDEX('ROA2'!$D$2:$AQ$224,MATCH(A6014,'ROA2'!$B$2:$B$224,0),MATCH(G6014,'ROA2'!$D$1:$AQ$1,0))</f>
        <v>0.850288987159729</v>
      </c>
      <c r="O6014" s="6">
        <v>269112.000512</v>
      </c>
      <c r="P6014" s="28">
        <v>3.110413746303315E-2</v>
      </c>
    </row>
    <row r="6015" spans="1:16" x14ac:dyDescent="0.3">
      <c r="A6015" t="s">
        <v>625</v>
      </c>
      <c r="B6015" t="e">
        <f>VLOOKUP(A6015,Sheet3!L:L,1,FALSE)</f>
        <v>#N/A</v>
      </c>
      <c r="C6015" t="str">
        <f>VLOOKUP(A6015,'ALL - prices'!B:C,2,FALSE)</f>
        <v>Sun Life Financial Inc</v>
      </c>
      <c r="D6015" t="str">
        <f>VLOOKUP(A6015,'ALL - prices'!B:I,8,FALSE)</f>
        <v>Financials</v>
      </c>
      <c r="E6015">
        <v>2018</v>
      </c>
      <c r="F6015" t="s">
        <v>680</v>
      </c>
      <c r="G6015" t="str">
        <f t="shared" si="443"/>
        <v>2018-Q2</v>
      </c>
      <c r="H6015" s="4">
        <f>INDEX('ALL - prices'!$J$3:$DY$219,MATCH('COMBINED DATA'!A6015,'ALL - prices'!$B$3:$B$219,0),MATCH('COMBINED DATA'!G6015,'ALL - prices'!$J$1:$DY$1,0))</f>
        <v>38.925199999999997</v>
      </c>
      <c r="I6015" s="14">
        <f t="shared" si="442"/>
        <v>3.1188495158471499</v>
      </c>
      <c r="J6015" s="15">
        <f>INDEX(MarketCap2!$E$2:$AR$224,MATCH(A6015,MarketCap2!$B$2:$B$224,0),MATCH(G6015,MarketCap2!$E$1:$AR$1,0))</f>
        <v>32100642816</v>
      </c>
      <c r="K6015">
        <f t="shared" si="444"/>
        <v>24.192141892302438</v>
      </c>
      <c r="L6015">
        <f>INDEX('PB2'!$D$2:$AQ$224,MATCH(A6015,'PB2'!$B$2:$B$224,0),MATCH(G6015,'PB2'!$D$1:$AQ$1,0))</f>
        <v>1.5300259590148899</v>
      </c>
      <c r="M6015" s="16">
        <f t="shared" si="445"/>
        <v>0.65358368209899642</v>
      </c>
      <c r="N6015" s="6">
        <f>INDEX('ROA2'!$D$2:$AQ$224,MATCH(A6015,'ROA2'!$B$2:$B$224,0),MATCH(G6015,'ROA2'!$D$1:$AQ$1,0))</f>
        <v>0.88956898450851396</v>
      </c>
      <c r="O6015" s="6">
        <v>269719.99436800001</v>
      </c>
      <c r="P6015" s="28">
        <v>2.2592595456288633E-3</v>
      </c>
    </row>
    <row r="6016" spans="1:16" x14ac:dyDescent="0.3">
      <c r="A6016" t="s">
        <v>625</v>
      </c>
      <c r="B6016" t="e">
        <f>VLOOKUP(A6016,Sheet3!L:L,1,FALSE)</f>
        <v>#N/A</v>
      </c>
      <c r="C6016" t="str">
        <f>VLOOKUP(A6016,'ALL - prices'!B:C,2,FALSE)</f>
        <v>Sun Life Financial Inc</v>
      </c>
      <c r="D6016" t="str">
        <f>VLOOKUP(A6016,'ALL - prices'!B:I,8,FALSE)</f>
        <v>Financials</v>
      </c>
      <c r="E6016">
        <v>2018</v>
      </c>
      <c r="F6016" t="s">
        <v>681</v>
      </c>
      <c r="G6016" t="str">
        <f t="shared" si="443"/>
        <v>2018-Q3</v>
      </c>
      <c r="H6016" s="4">
        <f>INDEX('ALL - prices'!$J$3:$DY$219,MATCH('COMBINED DATA'!A6016,'ALL - prices'!$B$3:$B$219,0),MATCH('COMBINED DATA'!G6016,'ALL - prices'!$J$1:$DY$1,0))</f>
        <v>38.176900000000003</v>
      </c>
      <c r="I6016" s="14">
        <f t="shared" si="442"/>
        <v>4.9390994559567769</v>
      </c>
      <c r="J6016" s="15">
        <f>INDEX(MarketCap2!$E$2:$AR$224,MATCH(A6016,MarketCap2!$B$2:$B$224,0),MATCH(G6016,MarketCap2!$E$1:$AR$1,0))</f>
        <v>31036186624</v>
      </c>
      <c r="K6016">
        <f t="shared" si="444"/>
        <v>24.15841967110606</v>
      </c>
      <c r="L6016">
        <f>INDEX('PB2'!$D$2:$AQ$224,MATCH(A6016,'PB2'!$B$2:$B$224,0),MATCH(G6016,'PB2'!$D$1:$AQ$1,0))</f>
        <v>1.50553798675537</v>
      </c>
      <c r="M6016" s="16">
        <f t="shared" si="445"/>
        <v>0.66421439299258733</v>
      </c>
      <c r="N6016" s="6">
        <f>INDEX('ROA2'!$D$2:$AQ$224,MATCH(A6016,'ROA2'!$B$2:$B$224,0),MATCH(G6016,'ROA2'!$D$1:$AQ$1,0))</f>
        <v>0.92810797691345204</v>
      </c>
      <c r="O6016" s="6">
        <v>273401.00403200003</v>
      </c>
      <c r="P6016" s="28">
        <v>1.3647522396792443E-2</v>
      </c>
    </row>
    <row r="6017" spans="1:16" x14ac:dyDescent="0.3">
      <c r="A6017" t="s">
        <v>625</v>
      </c>
      <c r="B6017" t="e">
        <f>VLOOKUP(A6017,Sheet3!L:L,1,FALSE)</f>
        <v>#N/A</v>
      </c>
      <c r="C6017" t="str">
        <f>VLOOKUP(A6017,'ALL - prices'!B:C,2,FALSE)</f>
        <v>Sun Life Financial Inc</v>
      </c>
      <c r="D6017" t="str">
        <f>VLOOKUP(A6017,'ALL - prices'!B:I,8,FALSE)</f>
        <v>Financials</v>
      </c>
      <c r="E6017">
        <v>2018</v>
      </c>
      <c r="F6017" t="s">
        <v>682</v>
      </c>
      <c r="G6017" t="str">
        <f t="shared" si="443"/>
        <v>2018-Q4</v>
      </c>
      <c r="H6017" s="4">
        <f>INDEX('ALL - prices'!$J$3:$DY$219,MATCH('COMBINED DATA'!A6017,'ALL - prices'!$B$3:$B$219,0),MATCH('COMBINED DATA'!G6017,'ALL - prices'!$J$1:$DY$1,0))</f>
        <v>34.020699999999998</v>
      </c>
      <c r="I6017" s="14">
        <f t="shared" si="442"/>
        <v>3.5051349820655964</v>
      </c>
      <c r="J6017" s="15">
        <f>INDEX(MarketCap2!$E$2:$AR$224,MATCH(A6017,MarketCap2!$B$2:$B$224,0),MATCH(G6017,MarketCap2!$E$1:$AR$1,0))</f>
        <v>27321997312</v>
      </c>
      <c r="K6017">
        <f t="shared" si="444"/>
        <v>24.030957977029445</v>
      </c>
      <c r="L6017">
        <f>INDEX('PB2'!$D$2:$AQ$224,MATCH(A6017,'PB2'!$B$2:$B$224,0),MATCH(G6017,'PB2'!$D$1:$AQ$1,0))</f>
        <v>1.2637449502945</v>
      </c>
      <c r="M6017" s="16">
        <f t="shared" si="445"/>
        <v>0.79129890866583685</v>
      </c>
      <c r="N6017" s="6">
        <f>INDEX('ROA2'!$D$2:$AQ$224,MATCH(A6017,'ROA2'!$B$2:$B$224,0),MATCH(G6017,'ROA2'!$D$1:$AQ$1,0))</f>
        <v>0.84365999698638905</v>
      </c>
      <c r="O6017" s="6">
        <v>270736.99839999998</v>
      </c>
      <c r="P6017" s="28">
        <v>-9.7439497028629692E-3</v>
      </c>
    </row>
    <row r="6018" spans="1:16" x14ac:dyDescent="0.3">
      <c r="A6018" t="s">
        <v>625</v>
      </c>
      <c r="B6018" t="e">
        <f>VLOOKUP(A6018,Sheet3!L:L,1,FALSE)</f>
        <v>#N/A</v>
      </c>
      <c r="C6018" t="str">
        <f>VLOOKUP(A6018,'ALL - prices'!B:C,2,FALSE)</f>
        <v>Sun Life Financial Inc</v>
      </c>
      <c r="D6018" t="str">
        <f>VLOOKUP(A6018,'ALL - prices'!B:I,8,FALSE)</f>
        <v>Financials</v>
      </c>
      <c r="E6018">
        <v>2019</v>
      </c>
      <c r="F6018" t="s">
        <v>679</v>
      </c>
      <c r="G6018" t="str">
        <f t="shared" si="443"/>
        <v>2019-Q1</v>
      </c>
      <c r="H6018" s="4">
        <f>INDEX('ALL - prices'!$J$3:$DY$219,MATCH('COMBINED DATA'!A6018,'ALL - prices'!$B$3:$B$219,0),MATCH('COMBINED DATA'!G6018,'ALL - prices'!$J$1:$DY$1,0))</f>
        <v>38.946300000000001</v>
      </c>
      <c r="I6018" s="14">
        <f t="shared" si="442"/>
        <v>4.917842488327512</v>
      </c>
      <c r="J6018" s="15">
        <f>INDEX(MarketCap2!$E$2:$AR$224,MATCH(A6018,MarketCap2!$B$2:$B$224,0),MATCH(G6018,MarketCap2!$E$1:$AR$1,0))</f>
        <v>30725048320</v>
      </c>
      <c r="K6018">
        <f t="shared" si="444"/>
        <v>24.148344065057973</v>
      </c>
      <c r="L6018">
        <f>INDEX('PB2'!$D$2:$AQ$224,MATCH(A6018,'PB2'!$B$2:$B$224,0),MATCH(G6018,'PB2'!$D$1:$AQ$1,0))</f>
        <v>1.4182000160217301</v>
      </c>
      <c r="M6018" s="16">
        <f t="shared" si="445"/>
        <v>0.70511915717301599</v>
      </c>
      <c r="N6018" s="6">
        <f>INDEX('ROA2'!$D$2:$AQ$224,MATCH(A6018,'ROA2'!$B$2:$B$224,0),MATCH(G6018,'ROA2'!$D$1:$AQ$1,0))</f>
        <v>0.96720701456069902</v>
      </c>
      <c r="O6018" s="6">
        <v>271826.99315200001</v>
      </c>
      <c r="P6018" s="28">
        <v>4.0260280583801723E-3</v>
      </c>
    </row>
    <row r="6019" spans="1:16" x14ac:dyDescent="0.3">
      <c r="A6019" t="s">
        <v>625</v>
      </c>
      <c r="B6019" t="e">
        <f>VLOOKUP(A6019,Sheet3!L:L,1,FALSE)</f>
        <v>#N/A</v>
      </c>
      <c r="C6019" t="str">
        <f>VLOOKUP(A6019,'ALL - prices'!B:C,2,FALSE)</f>
        <v>Sun Life Financial Inc</v>
      </c>
      <c r="D6019" t="str">
        <f>VLOOKUP(A6019,'ALL - prices'!B:I,8,FALSE)</f>
        <v>Financials</v>
      </c>
      <c r="E6019">
        <v>2019</v>
      </c>
      <c r="F6019" t="s">
        <v>680</v>
      </c>
      <c r="G6019" t="str">
        <f t="shared" si="443"/>
        <v>2019-Q2</v>
      </c>
      <c r="H6019" s="4">
        <f>INDEX('ALL - prices'!$J$3:$DY$219,MATCH('COMBINED DATA'!A6019,'ALL - prices'!$B$3:$B$219,0),MATCH('COMBINED DATA'!G6019,'ALL - prices'!$J$1:$DY$1,0))</f>
        <v>41.540799999999997</v>
      </c>
      <c r="I6019" s="14">
        <f t="shared" si="442"/>
        <v>5.0888981992667501</v>
      </c>
      <c r="J6019" s="15">
        <f>INDEX(MarketCap2!$E$2:$AR$224,MATCH(A6019,MarketCap2!$B$2:$B$224,0),MATCH(G6019,MarketCap2!$E$1:$AR$1,0))</f>
        <v>32112328704</v>
      </c>
      <c r="K6019">
        <f t="shared" si="444"/>
        <v>24.192505865121397</v>
      </c>
      <c r="L6019">
        <f>INDEX('PB2'!$D$2:$AQ$224,MATCH(A6019,'PB2'!$B$2:$B$224,0),MATCH(G6019,'PB2'!$D$1:$AQ$1,0))</f>
        <v>1.49577295780182</v>
      </c>
      <c r="M6019" s="16">
        <f t="shared" si="445"/>
        <v>0.66855066123778217</v>
      </c>
      <c r="N6019" s="6">
        <f>INDEX('ROA2'!$D$2:$AQ$224,MATCH(A6019,'ROA2'!$B$2:$B$224,0),MATCH(G6019,'ROA2'!$D$1:$AQ$1,0))</f>
        <v>0.93102598190307595</v>
      </c>
      <c r="O6019" s="6">
        <v>282359.00518400001</v>
      </c>
      <c r="P6019" s="28">
        <v>3.8745276581530354E-2</v>
      </c>
    </row>
    <row r="6020" spans="1:16" x14ac:dyDescent="0.3">
      <c r="A6020" t="s">
        <v>625</v>
      </c>
      <c r="B6020" t="e">
        <f>VLOOKUP(A6020,Sheet3!L:L,1,FALSE)</f>
        <v>#N/A</v>
      </c>
      <c r="C6020" t="str">
        <f>VLOOKUP(A6020,'ALL - prices'!B:C,2,FALSE)</f>
        <v>Sun Life Financial Inc</v>
      </c>
      <c r="D6020" t="str">
        <f>VLOOKUP(A6020,'ALL - prices'!B:I,8,FALSE)</f>
        <v>Financials</v>
      </c>
      <c r="E6020">
        <v>2019</v>
      </c>
      <c r="F6020" t="s">
        <v>681</v>
      </c>
      <c r="G6020" t="str">
        <f t="shared" si="443"/>
        <v>2019-Q3</v>
      </c>
      <c r="H6020" s="4">
        <f>INDEX('ALL - prices'!$J$3:$DY$219,MATCH('COMBINED DATA'!A6020,'ALL - prices'!$B$3:$B$219,0),MATCH('COMBINED DATA'!G6020,'ALL - prices'!$J$1:$DY$1,0))</f>
        <v>45.828899999999997</v>
      </c>
      <c r="I6020" s="14">
        <f t="shared" si="442"/>
        <v>4.6194682647645333</v>
      </c>
      <c r="J6020" s="15">
        <f>INDEX(MarketCap2!$E$2:$AR$224,MATCH(A6020,MarketCap2!$B$2:$B$224,0),MATCH(G6020,MarketCap2!$E$1:$AR$1,0))</f>
        <v>35013201920</v>
      </c>
      <c r="K6020">
        <f t="shared" si="444"/>
        <v>24.278991025028937</v>
      </c>
      <c r="L6020">
        <f>INDEX('PB2'!$D$2:$AQ$224,MATCH(A6020,'PB2'!$B$2:$B$224,0),MATCH(G6020,'PB2'!$D$1:$AQ$1,0))</f>
        <v>1.6658420562744101</v>
      </c>
      <c r="M6020" s="16">
        <f t="shared" si="445"/>
        <v>0.60029700669009434</v>
      </c>
      <c r="N6020" s="6">
        <f>INDEX('ROA2'!$D$2:$AQ$224,MATCH(A6020,'ROA2'!$B$2:$B$224,0),MATCH(G6020,'ROA2'!$D$1:$AQ$1,0))</f>
        <v>0.87949800491332997</v>
      </c>
      <c r="O6020" s="6">
        <v>286008.99993599998</v>
      </c>
      <c r="P6020" s="28">
        <v>1.2926787122023754E-2</v>
      </c>
    </row>
    <row r="6021" spans="1:16" x14ac:dyDescent="0.3">
      <c r="A6021" t="s">
        <v>625</v>
      </c>
      <c r="B6021" t="e">
        <f>VLOOKUP(A6021,Sheet3!L:L,1,FALSE)</f>
        <v>#N/A</v>
      </c>
      <c r="C6021" t="str">
        <f>VLOOKUP(A6021,'ALL - prices'!B:C,2,FALSE)</f>
        <v>Sun Life Financial Inc</v>
      </c>
      <c r="D6021" t="str">
        <f>VLOOKUP(A6021,'ALL - prices'!B:I,8,FALSE)</f>
        <v>Financials</v>
      </c>
      <c r="E6021">
        <v>2019</v>
      </c>
      <c r="F6021" t="s">
        <v>682</v>
      </c>
      <c r="G6021" t="str">
        <f t="shared" si="443"/>
        <v>2019-Q4</v>
      </c>
      <c r="H6021" s="4">
        <f>INDEX('ALL - prices'!$J$3:$DY$219,MATCH('COMBINED DATA'!A6021,'ALL - prices'!$B$3:$B$219,0),MATCH('COMBINED DATA'!G6021,'ALL - prices'!$J$1:$DY$1,0))</f>
        <v>46.219499999999996</v>
      </c>
      <c r="I6021" s="14">
        <f t="shared" si="442"/>
        <v>4.5316080067307967</v>
      </c>
      <c r="J6021" s="15">
        <f>INDEX(MarketCap2!$E$2:$AR$224,MATCH(A6021,MarketCap2!$B$2:$B$224,0),MATCH(G6021,MarketCap2!$E$1:$AR$1,0))</f>
        <v>34792824832</v>
      </c>
      <c r="K6021">
        <f t="shared" si="444"/>
        <v>24.272677019479701</v>
      </c>
      <c r="L6021">
        <f>INDEX('PB2'!$D$2:$AQ$224,MATCH(A6021,'PB2'!$B$2:$B$224,0),MATCH(G6021,'PB2'!$D$1:$AQ$1,0))</f>
        <v>1.64682304859161</v>
      </c>
      <c r="M6021" s="16">
        <f t="shared" si="445"/>
        <v>0.6072297815209815</v>
      </c>
      <c r="N6021" s="6">
        <f>INDEX('ROA2'!$D$2:$AQ$224,MATCH(A6021,'ROA2'!$B$2:$B$224,0),MATCH(G6021,'ROA2'!$D$1:$AQ$1,0))</f>
        <v>0.91281801462173495</v>
      </c>
      <c r="O6021" s="6">
        <v>293012.013056</v>
      </c>
      <c r="P6021" s="28">
        <v>2.4485289349520739E-2</v>
      </c>
    </row>
    <row r="6022" spans="1:16" x14ac:dyDescent="0.3">
      <c r="A6022" t="s">
        <v>625</v>
      </c>
      <c r="B6022" t="e">
        <f>VLOOKUP(A6022,Sheet3!L:L,1,FALSE)</f>
        <v>#N/A</v>
      </c>
      <c r="C6022" t="str">
        <f>VLOOKUP(A6022,'ALL - prices'!B:C,2,FALSE)</f>
        <v>Sun Life Financial Inc</v>
      </c>
      <c r="D6022" t="str">
        <f>VLOOKUP(A6022,'ALL - prices'!B:I,8,FALSE)</f>
        <v>Financials</v>
      </c>
      <c r="E6022">
        <v>2020</v>
      </c>
      <c r="F6022" t="s">
        <v>679</v>
      </c>
      <c r="G6022" t="str">
        <f t="shared" si="443"/>
        <v>2020-Q1</v>
      </c>
      <c r="H6022" s="4">
        <f>INDEX('ALL - prices'!$J$3:$DY$219,MATCH('COMBINED DATA'!A6022,'ALL - prices'!$B$3:$B$219,0),MATCH('COMBINED DATA'!G6022,'ALL - prices'!$J$1:$DY$1,0))</f>
        <v>35.654400000000003</v>
      </c>
      <c r="I6022" s="14">
        <f t="shared" si="442"/>
        <v>5.1384942453180447</v>
      </c>
      <c r="J6022" s="15">
        <f>INDEX(MarketCap2!$E$2:$AR$224,MATCH(A6022,MarketCap2!$B$2:$B$224,0),MATCH(G6022,MarketCap2!$E$1:$AR$1,0))</f>
        <v>26611683328</v>
      </c>
      <c r="K6022">
        <f t="shared" si="444"/>
        <v>24.004616179161083</v>
      </c>
      <c r="L6022">
        <f>INDEX('PB2'!$D$2:$AQ$224,MATCH(A6022,'PB2'!$B$2:$B$224,0),MATCH(G6022,'PB2'!$D$1:$AQ$1,0))</f>
        <v>1.20707595348358</v>
      </c>
      <c r="M6022" s="16">
        <f t="shared" si="445"/>
        <v>0.82844828207705912</v>
      </c>
      <c r="N6022" s="6">
        <f>INDEX('ROA2'!$D$2:$AQ$224,MATCH(A6022,'ROA2'!$B$2:$B$224,0),MATCH(G6022,'ROA2'!$D$1:$AQ$1,0))</f>
        <v>0.95355397462844804</v>
      </c>
      <c r="O6022" s="6">
        <v>297201.99167999998</v>
      </c>
      <c r="P6022" s="28">
        <v>1.4299682051599703E-2</v>
      </c>
    </row>
    <row r="6023" spans="1:16" x14ac:dyDescent="0.3">
      <c r="A6023" t="s">
        <v>625</v>
      </c>
      <c r="B6023" t="e">
        <f>VLOOKUP(A6023,Sheet3!L:L,1,FALSE)</f>
        <v>#N/A</v>
      </c>
      <c r="C6023" t="str">
        <f>VLOOKUP(A6023,'ALL - prices'!B:C,2,FALSE)</f>
        <v>Sun Life Financial Inc</v>
      </c>
      <c r="D6023" t="str">
        <f>VLOOKUP(A6023,'ALL - prices'!B:I,8,FALSE)</f>
        <v>Financials</v>
      </c>
      <c r="E6023">
        <v>2020</v>
      </c>
      <c r="F6023" t="s">
        <v>680</v>
      </c>
      <c r="G6023" t="str">
        <f t="shared" si="443"/>
        <v>2020-Q2</v>
      </c>
      <c r="H6023" s="4">
        <f>INDEX('ALL - prices'!$J$3:$DY$219,MATCH('COMBINED DATA'!A6023,'ALL - prices'!$B$3:$B$219,0),MATCH('COMBINED DATA'!G6023,'ALL - prices'!$J$1:$DY$1,0))</f>
        <v>39.756700000000002</v>
      </c>
      <c r="I6023" s="14">
        <f t="shared" si="442"/>
        <v>4.5061425605314929</v>
      </c>
      <c r="J6023" s="15">
        <f>INDEX(MarketCap2!$E$2:$AR$224,MATCH(A6023,MarketCap2!$B$2:$B$224,0),MATCH(G6023,MarketCap2!$E$1:$AR$1,0))</f>
        <v>29164978176</v>
      </c>
      <c r="K6023">
        <f t="shared" si="444"/>
        <v>24.096234448857544</v>
      </c>
      <c r="L6023">
        <f>INDEX('PB2'!$D$2:$AQ$224,MATCH(A6023,'PB2'!$B$2:$B$224,0),MATCH(G6023,'PB2'!$D$1:$AQ$1,0))</f>
        <v>1.3289159536361701</v>
      </c>
      <c r="M6023" s="16">
        <f t="shared" si="445"/>
        <v>0.75249303559326486</v>
      </c>
      <c r="N6023" s="6">
        <f>INDEX('ROA2'!$D$2:$AQ$224,MATCH(A6023,'ROA2'!$B$2:$B$224,0),MATCH(G6023,'ROA2'!$D$1:$AQ$1,0))</f>
        <v>0.865140020847321</v>
      </c>
      <c r="O6023" s="6">
        <v>291190.01395200001</v>
      </c>
      <c r="P6023" s="28">
        <v>-2.0228591652485018E-2</v>
      </c>
    </row>
    <row r="6024" spans="1:16" x14ac:dyDescent="0.3">
      <c r="A6024" t="s">
        <v>625</v>
      </c>
      <c r="B6024" t="e">
        <f>VLOOKUP(A6024,Sheet3!L:L,1,FALSE)</f>
        <v>#N/A</v>
      </c>
      <c r="C6024" t="str">
        <f>VLOOKUP(A6024,'ALL - prices'!B:C,2,FALSE)</f>
        <v>Sun Life Financial Inc</v>
      </c>
      <c r="D6024" t="str">
        <f>VLOOKUP(A6024,'ALL - prices'!B:I,8,FALSE)</f>
        <v>Financials</v>
      </c>
      <c r="E6024">
        <v>2020</v>
      </c>
      <c r="F6024" t="s">
        <v>681</v>
      </c>
      <c r="G6024" t="str">
        <f t="shared" si="443"/>
        <v>2020-Q3</v>
      </c>
      <c r="H6024" s="4">
        <f>INDEX('ALL - prices'!$J$3:$DY$219,MATCH('COMBINED DATA'!A6024,'ALL - prices'!$B$3:$B$219,0),MATCH('COMBINED DATA'!G6024,'ALL - prices'!$J$1:$DY$1,0))</f>
        <v>43.658900000000003</v>
      </c>
      <c r="I6024" s="14">
        <f t="shared" si="442"/>
        <v>3.670338838468004</v>
      </c>
      <c r="J6024" s="15">
        <f>INDEX(MarketCap2!$E$2:$AR$224,MATCH(A6024,MarketCap2!$B$2:$B$224,0),MATCH(G6024,MarketCap2!$E$1:$AR$1,0))</f>
        <v>31731068928</v>
      </c>
      <c r="K6024">
        <f t="shared" si="444"/>
        <v>24.180562130218643</v>
      </c>
      <c r="L6024">
        <f>INDEX('PB2'!$D$2:$AQ$224,MATCH(A6024,'PB2'!$B$2:$B$224,0),MATCH(G6024,'PB2'!$D$1:$AQ$1,0))</f>
        <v>1.42194604873657</v>
      </c>
      <c r="M6024" s="16">
        <f t="shared" si="445"/>
        <v>0.70326156248229088</v>
      </c>
      <c r="N6024" s="6">
        <f>INDEX('ROA2'!$D$2:$AQ$224,MATCH(A6024,'ROA2'!$B$2:$B$224,0),MATCH(G6024,'ROA2'!$D$1:$AQ$1,0))</f>
        <v>0.80916202068328902</v>
      </c>
      <c r="O6024" s="6">
        <v>308432.99430399999</v>
      </c>
      <c r="P6024" s="28">
        <v>5.9215562092875651E-2</v>
      </c>
    </row>
    <row r="6025" spans="1:16" x14ac:dyDescent="0.3">
      <c r="A6025" t="s">
        <v>625</v>
      </c>
      <c r="B6025" t="e">
        <f>VLOOKUP(A6025,Sheet3!L:L,1,FALSE)</f>
        <v>#N/A</v>
      </c>
      <c r="C6025" t="str">
        <f>VLOOKUP(A6025,'ALL - prices'!B:C,2,FALSE)</f>
        <v>Sun Life Financial Inc</v>
      </c>
      <c r="D6025" t="str">
        <f>VLOOKUP(A6025,'ALL - prices'!B:I,8,FALSE)</f>
        <v>Financials</v>
      </c>
      <c r="E6025">
        <v>2020</v>
      </c>
      <c r="F6025" t="s">
        <v>682</v>
      </c>
      <c r="G6025" t="str">
        <f t="shared" si="443"/>
        <v>2020-Q4</v>
      </c>
      <c r="H6025" s="4">
        <f>INDEX('ALL - prices'!$J$3:$DY$219,MATCH('COMBINED DATA'!A6025,'ALL - prices'!$B$3:$B$219,0),MATCH('COMBINED DATA'!G6025,'ALL - prices'!$J$1:$DY$1,0))</f>
        <v>45.968400000000003</v>
      </c>
      <c r="I6025" s="14">
        <f t="shared" si="442"/>
        <v>3.1789501834987384</v>
      </c>
      <c r="J6025" s="15">
        <f>INDEX(MarketCap2!$E$2:$AR$224,MATCH(A6025,MarketCap2!$B$2:$B$224,0),MATCH(G6025,MarketCap2!$E$1:$AR$1,0))</f>
        <v>33104433152</v>
      </c>
      <c r="K6025">
        <f t="shared" si="444"/>
        <v>24.22293304244592</v>
      </c>
      <c r="L6025">
        <f>INDEX('PB2'!$D$2:$AQ$224,MATCH(A6025,'PB2'!$B$2:$B$224,0),MATCH(G6025,'PB2'!$D$1:$AQ$1,0))</f>
        <v>1.4906810522079501</v>
      </c>
      <c r="M6025" s="16">
        <f t="shared" si="445"/>
        <v>0.67083431329514209</v>
      </c>
      <c r="N6025" s="6">
        <f>INDEX('ROA2'!$D$2:$AQ$224,MATCH(A6025,'ROA2'!$B$2:$B$224,0),MATCH(G6025,'ROA2'!$D$1:$AQ$1,0))</f>
        <v>0.81630599498748802</v>
      </c>
      <c r="O6025" s="6">
        <v>312888.000512</v>
      </c>
      <c r="P6025" s="28">
        <v>1.4444000124088639E-2</v>
      </c>
    </row>
    <row r="6026" spans="1:16" x14ac:dyDescent="0.3">
      <c r="A6026" t="s">
        <v>625</v>
      </c>
      <c r="B6026" t="e">
        <f>VLOOKUP(A6026,Sheet3!L:L,1,FALSE)</f>
        <v>#N/A</v>
      </c>
      <c r="C6026" t="str">
        <f>VLOOKUP(A6026,'ALL - prices'!B:C,2,FALSE)</f>
        <v>Sun Life Financial Inc</v>
      </c>
      <c r="D6026" t="str">
        <f>VLOOKUP(A6026,'ALL - prices'!B:I,8,FALSE)</f>
        <v>Financials</v>
      </c>
      <c r="E6026">
        <v>2021</v>
      </c>
      <c r="F6026" t="s">
        <v>679</v>
      </c>
      <c r="G6026" t="str">
        <f t="shared" si="443"/>
        <v>2021-Q1</v>
      </c>
      <c r="H6026" s="4">
        <f>INDEX('ALL - prices'!$J$3:$DY$219,MATCH('COMBINED DATA'!A6026,'ALL - prices'!$B$3:$B$219,0),MATCH('COMBINED DATA'!G6026,'ALL - prices'!$J$1:$DY$1,0))</f>
        <v>52.034700000000001</v>
      </c>
      <c r="I6026" s="14">
        <f t="shared" si="442"/>
        <v>3.2868823022990448</v>
      </c>
      <c r="J6026" s="15">
        <f>INDEX(MarketCap2!$E$2:$AR$224,MATCH(A6026,MarketCap2!$B$2:$B$224,0),MATCH(G6026,MarketCap2!$E$1:$AR$1,0))</f>
        <v>37166080000</v>
      </c>
      <c r="K6026">
        <f t="shared" si="444"/>
        <v>24.338662354300531</v>
      </c>
      <c r="L6026">
        <f>INDEX('PB2'!$D$2:$AQ$224,MATCH(A6026,'PB2'!$B$2:$B$224,0),MATCH(G6026,'PB2'!$D$1:$AQ$1,0))</f>
        <v>1.6887149810791</v>
      </c>
      <c r="M6026" s="16">
        <f t="shared" si="445"/>
        <v>0.59216623953971992</v>
      </c>
      <c r="N6026" s="6">
        <f>INDEX('ROA2'!$D$2:$AQ$224,MATCH(A6026,'ROA2'!$B$2:$B$224,0),MATCH(G6026,'ROA2'!$D$1:$AQ$1,0))</f>
        <v>0.80553001165390004</v>
      </c>
      <c r="O6026" s="6">
        <v>323010.98598400003</v>
      </c>
      <c r="P6026" s="28">
        <v>3.2353383496443129E-2</v>
      </c>
    </row>
    <row r="6027" spans="1:16" x14ac:dyDescent="0.3">
      <c r="A6027" t="s">
        <v>625</v>
      </c>
      <c r="B6027" t="e">
        <f>VLOOKUP(A6027,Sheet3!L:L,1,FALSE)</f>
        <v>#N/A</v>
      </c>
      <c r="C6027" t="str">
        <f>VLOOKUP(A6027,'ALL - prices'!B:C,2,FALSE)</f>
        <v>Sun Life Financial Inc</v>
      </c>
      <c r="D6027" t="str">
        <f>VLOOKUP(A6027,'ALL - prices'!B:I,8,FALSE)</f>
        <v>Financials</v>
      </c>
      <c r="E6027">
        <v>2021</v>
      </c>
      <c r="F6027" t="s">
        <v>680</v>
      </c>
      <c r="G6027" t="str">
        <f t="shared" si="443"/>
        <v>2021-Q2</v>
      </c>
      <c r="H6027" s="4">
        <f>INDEX('ALL - prices'!$J$3:$DY$219,MATCH('COMBINED DATA'!A6027,'ALL - prices'!$B$3:$B$219,0),MATCH('COMBINED DATA'!G6027,'ALL - prices'!$J$1:$DY$1,0))</f>
        <v>52.816699999999997</v>
      </c>
      <c r="I6027" s="14">
        <f t="shared" si="442"/>
        <v>4.1695540627865713</v>
      </c>
      <c r="J6027" s="15">
        <f>INDEX(MarketCap2!$E$2:$AR$224,MATCH(A6027,MarketCap2!$B$2:$B$224,0),MATCH(G6027,MarketCap2!$E$1:$AR$1,0))</f>
        <v>37425246208</v>
      </c>
      <c r="K6027">
        <f t="shared" si="444"/>
        <v>24.34561134593454</v>
      </c>
      <c r="L6027">
        <f>INDEX('PB2'!$D$2:$AQ$224,MATCH(A6027,'PB2'!$B$2:$B$224,0),MATCH(G6027,'PB2'!$D$1:$AQ$1,0))</f>
        <v>1.66713201999664</v>
      </c>
      <c r="M6027" s="16">
        <f t="shared" si="445"/>
        <v>0.59983251956375683</v>
      </c>
      <c r="N6027" s="6">
        <f>INDEX('ROA2'!$D$2:$AQ$224,MATCH(A6027,'ROA2'!$B$2:$B$224,0),MATCH(G6027,'ROA2'!$D$1:$AQ$1,0))</f>
        <v>0.99999499320983898</v>
      </c>
      <c r="O6027" s="6">
        <v>317412.99916800001</v>
      </c>
      <c r="P6027" s="28">
        <v>-1.7330639077016746E-2</v>
      </c>
    </row>
    <row r="6028" spans="1:16" x14ac:dyDescent="0.3">
      <c r="A6028" t="s">
        <v>625</v>
      </c>
      <c r="B6028" t="e">
        <f>VLOOKUP(A6028,Sheet3!L:L,1,FALSE)</f>
        <v>#N/A</v>
      </c>
      <c r="C6028" t="str">
        <f>VLOOKUP(A6028,'ALL - prices'!B:C,2,FALSE)</f>
        <v>Sun Life Financial Inc</v>
      </c>
      <c r="D6028" t="str">
        <f>VLOOKUP(A6028,'ALL - prices'!B:I,8,FALSE)</f>
        <v>Financials</v>
      </c>
      <c r="E6028">
        <v>2021</v>
      </c>
      <c r="F6028" t="s">
        <v>681</v>
      </c>
      <c r="G6028" t="str">
        <f t="shared" si="443"/>
        <v>2021-Q3</v>
      </c>
      <c r="H6028" s="4">
        <f>INDEX('ALL - prices'!$J$3:$DY$219,MATCH('COMBINED DATA'!A6028,'ALL - prices'!$B$3:$B$219,0),MATCH('COMBINED DATA'!G6028,'ALL - prices'!$J$1:$DY$1,0))</f>
        <v>54.3247</v>
      </c>
      <c r="I6028" s="14">
        <f t="shared" si="442"/>
        <v>5.9293842431149635</v>
      </c>
      <c r="J6028" s="15">
        <f>INDEX(MarketCap2!$E$2:$AR$224,MATCH(A6028,MarketCap2!$B$2:$B$224,0),MATCH(G6028,MarketCap2!$E$1:$AR$1,0))</f>
        <v>38190727168</v>
      </c>
      <c r="K6028">
        <f t="shared" si="444"/>
        <v>24.365858578798584</v>
      </c>
      <c r="L6028">
        <f>INDEX('PB2'!$D$2:$AQ$224,MATCH(A6028,'PB2'!$B$2:$B$224,0),MATCH(G6028,'PB2'!$D$1:$AQ$1,0))</f>
        <v>1.6319489479064899</v>
      </c>
      <c r="M6028" s="16">
        <f t="shared" si="445"/>
        <v>0.61276426648200499</v>
      </c>
      <c r="N6028" s="6">
        <f>INDEX('ROA2'!$D$2:$AQ$224,MATCH(A6028,'ROA2'!$B$2:$B$224,0),MATCH(G6028,'ROA2'!$D$1:$AQ$1,0))</f>
        <v>1.0741000175476101</v>
      </c>
      <c r="O6028" s="6">
        <v>328937.99628800002</v>
      </c>
      <c r="P6028" s="28">
        <v>3.6309152902399174E-2</v>
      </c>
    </row>
    <row r="6029" spans="1:16" x14ac:dyDescent="0.3">
      <c r="A6029" t="s">
        <v>625</v>
      </c>
      <c r="B6029" t="e">
        <f>VLOOKUP(A6029,Sheet3!L:L,1,FALSE)</f>
        <v>#N/A</v>
      </c>
      <c r="C6029" t="str">
        <f>VLOOKUP(A6029,'ALL - prices'!B:C,2,FALSE)</f>
        <v>Sun Life Financial Inc</v>
      </c>
      <c r="D6029" t="str">
        <f>VLOOKUP(A6029,'ALL - prices'!B:I,8,FALSE)</f>
        <v>Financials</v>
      </c>
      <c r="E6029">
        <v>2021</v>
      </c>
      <c r="F6029" t="s">
        <v>682</v>
      </c>
      <c r="G6029" t="str">
        <f t="shared" si="443"/>
        <v>2021-Q4</v>
      </c>
      <c r="H6029" s="4">
        <f>INDEX('ALL - prices'!$J$3:$DY$219,MATCH('COMBINED DATA'!A6029,'ALL - prices'!$B$3:$B$219,0),MATCH('COMBINED DATA'!G6029,'ALL - prices'!$J$1:$DY$1,0))</f>
        <v>59.125799999999998</v>
      </c>
      <c r="I6029" s="14">
        <f t="shared" si="442"/>
        <v>5.0868276403373454</v>
      </c>
      <c r="J6029" s="15">
        <f>INDEX(MarketCap2!$E$2:$AR$224,MATCH(A6029,MarketCap2!$B$2:$B$224,0),MATCH(G6029,MarketCap2!$E$1:$AR$1,0))</f>
        <v>41261277184</v>
      </c>
      <c r="K6029">
        <f t="shared" si="444"/>
        <v>24.443190298642669</v>
      </c>
      <c r="L6029">
        <f>INDEX('PB2'!$D$2:$AQ$224,MATCH(A6029,'PB2'!$B$2:$B$224,0),MATCH(G6029,'PB2'!$D$1:$AQ$1,0))</f>
        <v>2.0925168991088898</v>
      </c>
      <c r="M6029" s="16">
        <f t="shared" si="445"/>
        <v>0.47789339260574465</v>
      </c>
      <c r="N6029" s="6">
        <f>INDEX('ROA2'!$D$2:$AQ$224,MATCH(A6029,'ROA2'!$B$2:$B$224,0),MATCH(G6029,'ROA2'!$D$1:$AQ$1,0))</f>
        <v>1.1466430425643901</v>
      </c>
      <c r="O6029" s="6">
        <v>331252.98995199997</v>
      </c>
      <c r="P6029" s="28">
        <v>7.0377812539876641E-3</v>
      </c>
    </row>
    <row r="6030" spans="1:16" x14ac:dyDescent="0.3">
      <c r="A6030" t="s">
        <v>625</v>
      </c>
      <c r="B6030" t="e">
        <f>VLOOKUP(A6030,Sheet3!L:L,1,FALSE)</f>
        <v>#N/A</v>
      </c>
      <c r="C6030" t="str">
        <f>VLOOKUP(A6030,'ALL - prices'!B:C,2,FALSE)</f>
        <v>Sun Life Financial Inc</v>
      </c>
      <c r="D6030" t="str">
        <f>VLOOKUP(A6030,'ALL - prices'!B:I,8,FALSE)</f>
        <v>Financials</v>
      </c>
      <c r="E6030">
        <v>2022</v>
      </c>
      <c r="F6030" t="s">
        <v>679</v>
      </c>
      <c r="G6030" t="str">
        <f t="shared" si="443"/>
        <v>2022-Q1</v>
      </c>
      <c r="H6030" s="4">
        <f>INDEX('ALL - prices'!$J$3:$DY$219,MATCH('COMBINED DATA'!A6030,'ALL - prices'!$B$3:$B$219,0),MATCH('COMBINED DATA'!G6030,'ALL - prices'!$J$1:$DY$1,0))</f>
        <v>59.1997</v>
      </c>
      <c r="I6030" s="14">
        <f t="shared" si="442"/>
        <v>3.9411057791564041</v>
      </c>
      <c r="J6030" s="15">
        <f>INDEX(MarketCap2!$E$2:$AR$224,MATCH(A6030,MarketCap2!$B$2:$B$224,0),MATCH(G6030,MarketCap2!$E$1:$AR$1,0))</f>
        <v>40906067968</v>
      </c>
      <c r="K6030">
        <f t="shared" si="444"/>
        <v>24.434544250066544</v>
      </c>
      <c r="L6030">
        <f>INDEX('PB2'!$D$2:$AQ$224,MATCH(A6030,'PB2'!$B$2:$B$224,0),MATCH(G6030,'PB2'!$D$1:$AQ$1,0))</f>
        <v>1.7291419506073</v>
      </c>
      <c r="M6030" s="16">
        <f t="shared" si="445"/>
        <v>0.57832151932279785</v>
      </c>
      <c r="N6030" s="6">
        <f>INDEX('ROA2'!$D$2:$AQ$224,MATCH(A6030,'ROA2'!$B$2:$B$224,0),MATCH(G6030,'ROA2'!$D$1:$AQ$1,0))</f>
        <v>1.20061600208282</v>
      </c>
      <c r="O6030" s="6">
        <v>349143.99027200002</v>
      </c>
      <c r="P6030" s="28">
        <v>5.4010079494203313E-2</v>
      </c>
    </row>
    <row r="6031" spans="1:16" x14ac:dyDescent="0.3">
      <c r="A6031" t="s">
        <v>625</v>
      </c>
      <c r="B6031" t="e">
        <f>VLOOKUP(A6031,Sheet3!L:L,1,FALSE)</f>
        <v>#N/A</v>
      </c>
      <c r="C6031" t="str">
        <f>VLOOKUP(A6031,'ALL - prices'!B:C,2,FALSE)</f>
        <v>Sun Life Financial Inc</v>
      </c>
      <c r="D6031" t="str">
        <f>VLOOKUP(A6031,'ALL - prices'!B:I,8,FALSE)</f>
        <v>Financials</v>
      </c>
      <c r="E6031">
        <v>2022</v>
      </c>
      <c r="F6031" t="s">
        <v>680</v>
      </c>
      <c r="G6031" t="str">
        <f t="shared" si="443"/>
        <v>2022-Q2</v>
      </c>
      <c r="H6031" s="4">
        <f>INDEX('ALL - prices'!$J$3:$DY$219,MATCH('COMBINED DATA'!A6031,'ALL - prices'!$B$3:$B$219,0),MATCH('COMBINED DATA'!G6031,'ALL - prices'!$J$1:$DY$1,0))</f>
        <v>50.569299999999998</v>
      </c>
      <c r="I6031" s="14">
        <f t="shared" si="442"/>
        <v>5.8677325109449221</v>
      </c>
      <c r="J6031" s="15">
        <f>INDEX(MarketCap2!$E$2:$AR$224,MATCH(A6031,MarketCap2!$B$2:$B$224,0),MATCH(G6031,MarketCap2!$E$1:$AR$1,0))</f>
        <v>34566565888</v>
      </c>
      <c r="K6031">
        <f t="shared" si="444"/>
        <v>24.266152748022552</v>
      </c>
      <c r="L6031">
        <f>INDEX('PB2'!$D$2:$AQ$224,MATCH(A6031,'PB2'!$B$2:$B$224,0),MATCH(G6031,'PB2'!$D$1:$AQ$1,0))</f>
        <v>1.4509199857711801</v>
      </c>
      <c r="M6031" s="16">
        <f t="shared" si="445"/>
        <v>0.68921788231381276</v>
      </c>
      <c r="N6031" s="6">
        <f>INDEX('ROA2'!$D$2:$AQ$224,MATCH(A6031,'ROA2'!$B$2:$B$224,0),MATCH(G6031,'ROA2'!$D$1:$AQ$1,0))</f>
        <v>1.1606040000915501</v>
      </c>
      <c r="O6031" s="6">
        <v>330180.98483199999</v>
      </c>
      <c r="P6031" s="28">
        <v>-5.4312850767463991E-2</v>
      </c>
    </row>
    <row r="6032" spans="1:16" x14ac:dyDescent="0.3">
      <c r="A6032" t="s">
        <v>625</v>
      </c>
      <c r="B6032" t="e">
        <f>VLOOKUP(A6032,Sheet3!L:L,1,FALSE)</f>
        <v>#N/A</v>
      </c>
      <c r="C6032" t="str">
        <f>VLOOKUP(A6032,'ALL - prices'!B:C,2,FALSE)</f>
        <v>Sun Life Financial Inc</v>
      </c>
      <c r="D6032" t="str">
        <f>VLOOKUP(A6032,'ALL - prices'!B:I,8,FALSE)</f>
        <v>Financials</v>
      </c>
      <c r="E6032">
        <v>2022</v>
      </c>
      <c r="F6032" t="s">
        <v>681</v>
      </c>
      <c r="G6032" t="str">
        <f t="shared" si="443"/>
        <v>2022-Q3</v>
      </c>
      <c r="H6032" s="4">
        <f>INDEX('ALL - prices'!$J$3:$DY$219,MATCH('COMBINED DATA'!A6032,'ALL - prices'!$B$3:$B$219,0),MATCH('COMBINED DATA'!G6032,'ALL - prices'!$J$1:$DY$1,0))</f>
        <v>47.6389</v>
      </c>
      <c r="I6032" s="14">
        <f t="shared" si="442"/>
        <v>3.2577681629197204</v>
      </c>
      <c r="J6032" s="15">
        <f>INDEX(MarketCap2!$E$2:$AR$224,MATCH(A6032,MarketCap2!$B$2:$B$224,0),MATCH(G6032,MarketCap2!$E$1:$AR$1,0))</f>
        <v>32193370112</v>
      </c>
      <c r="K6032">
        <f t="shared" si="444"/>
        <v>24.195026371154189</v>
      </c>
      <c r="L6032">
        <f>INDEX('PB2'!$D$2:$AQ$224,MATCH(A6032,'PB2'!$B$2:$B$224,0),MATCH(G6032,'PB2'!$D$1:$AQ$1,0))</f>
        <v>1.3022489547729501</v>
      </c>
      <c r="M6032" s="16">
        <f t="shared" si="445"/>
        <v>0.76790232492400201</v>
      </c>
      <c r="N6032" s="6">
        <f>INDEX('ROA2'!$D$2:$AQ$224,MATCH(A6032,'ROA2'!$B$2:$B$224,0),MATCH(G6032,'ROA2'!$D$1:$AQ$1,0))</f>
        <v>1.17284095287323</v>
      </c>
      <c r="O6032" s="6">
        <v>315480.01484800002</v>
      </c>
      <c r="P6032" s="28">
        <v>-4.4523975211594922E-2</v>
      </c>
    </row>
    <row r="6033" spans="1:16" x14ac:dyDescent="0.3">
      <c r="A6033" t="s">
        <v>625</v>
      </c>
      <c r="B6033" t="e">
        <f>VLOOKUP(A6033,Sheet3!L:L,1,FALSE)</f>
        <v>#N/A</v>
      </c>
      <c r="C6033" t="str">
        <f>VLOOKUP(A6033,'ALL - prices'!B:C,2,FALSE)</f>
        <v>Sun Life Financial Inc</v>
      </c>
      <c r="D6033" t="str">
        <f>VLOOKUP(A6033,'ALL - prices'!B:I,8,FALSE)</f>
        <v>Financials</v>
      </c>
      <c r="E6033">
        <v>2022</v>
      </c>
      <c r="F6033" t="s">
        <v>682</v>
      </c>
      <c r="G6033" t="str">
        <f t="shared" si="443"/>
        <v>2022-Q4</v>
      </c>
      <c r="H6033" s="4">
        <f>INDEX('ALL - prices'!$J$3:$DY$219,MATCH('COMBINED DATA'!A6033,'ALL - prices'!$B$3:$B$219,0),MATCH('COMBINED DATA'!G6033,'ALL - prices'!$J$1:$DY$1,0))</f>
        <v>55.1492</v>
      </c>
      <c r="I6033" s="14">
        <f t="shared" si="442"/>
        <v>3.0994349689365412</v>
      </c>
      <c r="J6033" s="15">
        <f>INDEX(MarketCap2!$E$2:$AR$224,MATCH(A6033,MarketCap2!$B$2:$B$224,0),MATCH(G6033,MarketCap2!$E$1:$AR$1,0))</f>
        <v>36854468608</v>
      </c>
      <c r="K6033">
        <f t="shared" si="444"/>
        <v>24.33024271303303</v>
      </c>
      <c r="L6033">
        <f>INDEX('PB2'!$D$2:$AQ$224,MATCH(A6033,'PB2'!$B$2:$B$224,0),MATCH(G6033,'PB2'!$D$1:$AQ$1,0))</f>
        <v>1.81518495082855</v>
      </c>
      <c r="M6033" s="16">
        <f t="shared" si="445"/>
        <v>0.55090804909083513</v>
      </c>
      <c r="N6033" s="6">
        <f>INDEX('ROA2'!$D$2:$AQ$224,MATCH(A6033,'ROA2'!$B$2:$B$224,0),MATCH(G6033,'ROA2'!$D$1:$AQ$1,0))</f>
        <v>0.87727898359298695</v>
      </c>
      <c r="O6033" s="6">
        <v>322131.00134399999</v>
      </c>
      <c r="P6033" s="28">
        <v>2.1082116720466271E-2</v>
      </c>
    </row>
    <row r="6034" spans="1:16" x14ac:dyDescent="0.3">
      <c r="A6034" t="s">
        <v>625</v>
      </c>
      <c r="B6034" t="e">
        <f>VLOOKUP(A6034,Sheet3!L:L,1,FALSE)</f>
        <v>#N/A</v>
      </c>
      <c r="C6034" t="str">
        <f>VLOOKUP(A6034,'ALL - prices'!B:C,2,FALSE)</f>
        <v>Sun Life Financial Inc</v>
      </c>
      <c r="D6034" t="str">
        <f>VLOOKUP(A6034,'ALL - prices'!B:I,8,FALSE)</f>
        <v>Financials</v>
      </c>
      <c r="E6034">
        <v>2023</v>
      </c>
      <c r="F6034" t="s">
        <v>679</v>
      </c>
      <c r="G6034" t="str">
        <f t="shared" si="443"/>
        <v>2023-Q1</v>
      </c>
      <c r="H6034" s="4">
        <f>INDEX('ALL - prices'!$J$3:$DY$219,MATCH('COMBINED DATA'!A6034,'ALL - prices'!$B$3:$B$219,0),MATCH('COMBINED DATA'!G6034,'ALL - prices'!$J$1:$DY$1,0))</f>
        <v>56.010100000000001</v>
      </c>
      <c r="I6034" s="14">
        <f t="shared" si="442"/>
        <v>3.6265038438097195</v>
      </c>
      <c r="J6034" s="15">
        <f>INDEX(MarketCap2!$E$2:$AR$224,MATCH(A6034,MarketCap2!$B$2:$B$224,0),MATCH(G6034,MarketCap2!$E$1:$AR$1,0))</f>
        <v>37025112064</v>
      </c>
      <c r="K6034">
        <f t="shared" si="444"/>
        <v>24.334862223807374</v>
      </c>
      <c r="L6034">
        <f>INDEX('PB2'!$D$2:$AQ$224,MATCH(A6034,'PB2'!$B$2:$B$224,0),MATCH(G6034,'PB2'!$D$1:$AQ$1,0))</f>
        <v>1.7865560054779099</v>
      </c>
      <c r="M6034" s="16">
        <f t="shared" si="445"/>
        <v>0.55973616104606616</v>
      </c>
      <c r="N6034" s="6">
        <f>INDEX('ROA2'!$D$2:$AQ$224,MATCH(A6034,'ROA2'!$B$2:$B$224,0),MATCH(G6034,'ROA2'!$D$1:$AQ$1,0))</f>
        <v>0.87431901693344105</v>
      </c>
      <c r="O6034" s="6">
        <v>323607.98617599998</v>
      </c>
      <c r="P6034" s="28">
        <v>4.5850440530023134E-3</v>
      </c>
    </row>
    <row r="6035" spans="1:16" x14ac:dyDescent="0.3">
      <c r="A6035" t="s">
        <v>625</v>
      </c>
      <c r="B6035" t="e">
        <f>VLOOKUP(A6035,Sheet3!L:L,1,FALSE)</f>
        <v>#N/A</v>
      </c>
      <c r="C6035" t="str">
        <f>VLOOKUP(A6035,'ALL - prices'!B:C,2,FALSE)</f>
        <v>Sun Life Financial Inc</v>
      </c>
      <c r="D6035" t="str">
        <f>VLOOKUP(A6035,'ALL - prices'!B:I,8,FALSE)</f>
        <v>Financials</v>
      </c>
      <c r="E6035">
        <v>2023</v>
      </c>
      <c r="F6035" t="s">
        <v>680</v>
      </c>
      <c r="G6035" t="str">
        <f t="shared" si="443"/>
        <v>2023-Q2</v>
      </c>
      <c r="H6035" s="4">
        <f>INDEX('ALL - prices'!$J$3:$DY$219,MATCH('COMBINED DATA'!A6035,'ALL - prices'!$B$3:$B$219,0),MATCH('COMBINED DATA'!G6035,'ALL - prices'!$J$1:$DY$1,0))</f>
        <v>61.942599999999999</v>
      </c>
      <c r="I6035" s="14">
        <f t="shared" si="442"/>
        <v>3.5212954159892162</v>
      </c>
      <c r="J6035" s="15">
        <f>INDEX(MarketCap2!$E$2:$AR$224,MATCH(A6035,MarketCap2!$B$2:$B$224,0),MATCH(G6035,MarketCap2!$E$1:$AR$1,0))</f>
        <v>40521388032</v>
      </c>
      <c r="K6035">
        <f t="shared" si="444"/>
        <v>24.425095771218963</v>
      </c>
      <c r="L6035">
        <f>INDEX('PB2'!$D$2:$AQ$224,MATCH(A6035,'PB2'!$B$2:$B$224,0),MATCH(G6035,'PB2'!$D$1:$AQ$1,0))</f>
        <v>1.98061895370483</v>
      </c>
      <c r="M6035" s="16">
        <f t="shared" si="445"/>
        <v>0.50489267414585648</v>
      </c>
      <c r="N6035" s="6">
        <f>INDEX('ROA2'!$D$2:$AQ$224,MATCH(A6035,'ROA2'!$B$2:$B$224,0),MATCH(G6035,'ROA2'!$D$1:$AQ$1,0))</f>
        <v>0.93030798435211204</v>
      </c>
      <c r="O6035" s="6">
        <v>332825.00198399997</v>
      </c>
      <c r="P6035" s="28">
        <v>2.8482040622406512E-2</v>
      </c>
    </row>
    <row r="6036" spans="1:16" x14ac:dyDescent="0.3">
      <c r="A6036" t="s">
        <v>625</v>
      </c>
      <c r="B6036" t="e">
        <f>VLOOKUP(A6036,Sheet3!L:L,1,FALSE)</f>
        <v>#N/A</v>
      </c>
      <c r="C6036" t="str">
        <f>VLOOKUP(A6036,'ALL - prices'!B:C,2,FALSE)</f>
        <v>Sun Life Financial Inc</v>
      </c>
      <c r="D6036" t="str">
        <f>VLOOKUP(A6036,'ALL - prices'!B:I,8,FALSE)</f>
        <v>Financials</v>
      </c>
      <c r="E6036">
        <v>2023</v>
      </c>
      <c r="F6036" t="s">
        <v>681</v>
      </c>
      <c r="G6036" t="str">
        <f t="shared" si="443"/>
        <v>2023-Q3</v>
      </c>
      <c r="H6036" s="4">
        <f>INDEX('ALL - prices'!$J$3:$DY$219,MATCH('COMBINED DATA'!A6036,'ALL - prices'!$B$3:$B$219,0),MATCH('COMBINED DATA'!G6036,'ALL - prices'!$J$1:$DY$1,0))</f>
        <v>60.143900000000002</v>
      </c>
      <c r="I6036" s="14">
        <f t="shared" si="442"/>
        <v>5.4606029352688426</v>
      </c>
      <c r="J6036" s="15">
        <f>INDEX(MarketCap2!$E$2:$AR$224,MATCH(A6036,MarketCap2!$B$2:$B$224,0),MATCH(G6036,MarketCap2!$E$1:$AR$1,0))</f>
        <v>38889111552</v>
      </c>
      <c r="K6036">
        <f t="shared" si="444"/>
        <v>24.383980139700117</v>
      </c>
      <c r="L6036">
        <f>INDEX('PB2'!$D$2:$AQ$224,MATCH(A6036,'PB2'!$B$2:$B$224,0),MATCH(G6036,'PB2'!$D$1:$AQ$1,0))</f>
        <v>1.8452899456024201</v>
      </c>
      <c r="M6036" s="16">
        <f t="shared" si="445"/>
        <v>0.54192025615439876</v>
      </c>
      <c r="N6036" s="6">
        <f>INDEX('ROA2'!$D$2:$AQ$224,MATCH(A6036,'ROA2'!$B$2:$B$224,0),MATCH(G6036,'ROA2'!$D$1:$AQ$1,0))</f>
        <v>0.887601017951965</v>
      </c>
      <c r="O6036" s="6">
        <v>319940.98483199999</v>
      </c>
      <c r="P6036" s="28">
        <v>-3.8711085631179129E-2</v>
      </c>
    </row>
    <row r="6037" spans="1:16" x14ac:dyDescent="0.3">
      <c r="A6037" t="s">
        <v>625</v>
      </c>
      <c r="B6037" t="e">
        <f>VLOOKUP(A6037,Sheet3!L:L,1,FALSE)</f>
        <v>#N/A</v>
      </c>
      <c r="C6037" t="str">
        <f>VLOOKUP(A6037,'ALL - prices'!B:C,2,FALSE)</f>
        <v>Sun Life Financial Inc</v>
      </c>
      <c r="D6037" t="str">
        <f>VLOOKUP(A6037,'ALL - prices'!B:I,8,FALSE)</f>
        <v>Financials</v>
      </c>
      <c r="E6037">
        <v>2023</v>
      </c>
      <c r="F6037" t="s">
        <v>682</v>
      </c>
      <c r="G6037" t="str">
        <f t="shared" si="443"/>
        <v>2023-Q4</v>
      </c>
      <c r="H6037" s="4">
        <f>INDEX('ALL - prices'!$J$3:$DY$219,MATCH('COMBINED DATA'!A6037,'ALL - prices'!$B$3:$B$219,0),MATCH('COMBINED DATA'!G6037,'ALL - prices'!$J$1:$DY$1,0))</f>
        <v>63.073799999999999</v>
      </c>
      <c r="I6037" s="14">
        <f t="shared" si="442"/>
        <v>8.0729880607595739</v>
      </c>
      <c r="J6037" s="15">
        <f>INDEX(MarketCap2!$E$2:$AR$224,MATCH(A6037,MarketCap2!$B$2:$B$224,0),MATCH(G6037,MarketCap2!$E$1:$AR$1,0))</f>
        <v>40152322048</v>
      </c>
      <c r="K6037">
        <f t="shared" si="444"/>
        <v>24.415946109988138</v>
      </c>
      <c r="L6037">
        <f>INDEX('PB2'!$D$2:$AQ$224,MATCH(A6037,'PB2'!$B$2:$B$224,0),MATCH(G6037,'PB2'!$D$1:$AQ$1,0))</f>
        <v>1.88357794284821</v>
      </c>
      <c r="M6037" s="16">
        <f t="shared" si="445"/>
        <v>0.53090449683641572</v>
      </c>
      <c r="N6037" s="6">
        <f>INDEX('ROA2'!$D$2:$AQ$224,MATCH(A6037,'ROA2'!$B$2:$B$224,0),MATCH(G6037,'ROA2'!$D$1:$AQ$1,0))</f>
        <v>1.1261409521102901</v>
      </c>
      <c r="O6037" s="6">
        <v>313846.00575999997</v>
      </c>
      <c r="P6037" s="28">
        <v>-1.9050322906271202E-2</v>
      </c>
    </row>
    <row r="6038" spans="1:16" x14ac:dyDescent="0.3">
      <c r="A6038" t="s">
        <v>625</v>
      </c>
      <c r="B6038" t="e">
        <f>VLOOKUP(A6038,Sheet3!L:L,1,FALSE)</f>
        <v>#N/A</v>
      </c>
      <c r="C6038" t="str">
        <f>VLOOKUP(A6038,'ALL - prices'!B:C,2,FALSE)</f>
        <v>Sun Life Financial Inc</v>
      </c>
      <c r="D6038" t="str">
        <f>VLOOKUP(A6038,'ALL - prices'!B:I,8,FALSE)</f>
        <v>Financials</v>
      </c>
      <c r="E6038" s="18">
        <v>2024</v>
      </c>
      <c r="F6038" t="s">
        <v>679</v>
      </c>
      <c r="G6038" t="str">
        <f t="shared" si="443"/>
        <v>2024-Q1</v>
      </c>
      <c r="H6038" s="4">
        <f>INDEX('ALL - prices'!$J$3:$DY$219,MATCH('COMBINED DATA'!A6038,'ALL - prices'!$B$3:$B$219,0),MATCH('COMBINED DATA'!G6038,'ALL - prices'!$J$1:$DY$1,0))</f>
        <v>68.56</v>
      </c>
      <c r="I6038" s="14" t="s">
        <v>769</v>
      </c>
      <c r="J6038" s="15">
        <f>INDEX(MarketCap2!$E$2:$AR$224,MATCH(A6038,MarketCap2!$B$2:$B$224,0),MATCH(G6038,MarketCap2!$E$1:$AR$1,0))</f>
        <v>43094589440</v>
      </c>
      <c r="K6038">
        <f t="shared" si="444"/>
        <v>24.486663291141127</v>
      </c>
      <c r="L6038">
        <f>INDEX('PB2'!$D$2:$AQ$224,MATCH(A6038,'PB2'!$B$2:$B$224,0),MATCH(G6038,'PB2'!$D$1:$AQ$1,0))</f>
        <v>1.9774910211563099</v>
      </c>
      <c r="M6038" s="16">
        <f t="shared" si="445"/>
        <v>0.50569129735682139</v>
      </c>
      <c r="N6038" s="6">
        <f>INDEX('ROA2'!$D$2:$AQ$224,MATCH(A6038,'ROA2'!$B$2:$B$224,0),MATCH(G6038,'ROA2'!$D$1:$AQ$1,0))</f>
        <v>0.96369200944900502</v>
      </c>
      <c r="O6038" s="6">
        <v>333240.991744</v>
      </c>
      <c r="P6038" s="28">
        <v>6.1797778617681362E-2</v>
      </c>
    </row>
    <row r="6039" spans="1:16" x14ac:dyDescent="0.3">
      <c r="A6039" t="s">
        <v>625</v>
      </c>
      <c r="B6039" t="e">
        <f>VLOOKUP(A6039,Sheet3!L:L,1,FALSE)</f>
        <v>#N/A</v>
      </c>
      <c r="C6039" t="str">
        <f>VLOOKUP(A6039,'ALL - prices'!B:C,2,FALSE)</f>
        <v>Sun Life Financial Inc</v>
      </c>
      <c r="D6039" t="str">
        <f>VLOOKUP(A6039,'ALL - prices'!B:I,8,FALSE)</f>
        <v>Financials</v>
      </c>
      <c r="E6039" s="18">
        <v>2024</v>
      </c>
      <c r="F6039" t="s">
        <v>680</v>
      </c>
      <c r="G6039" t="str">
        <f t="shared" si="443"/>
        <v>2024-Q2</v>
      </c>
      <c r="H6039" s="4">
        <f>INDEX('ALL - prices'!$J$3:$DY$219,MATCH('COMBINED DATA'!A6039,'ALL - prices'!$B$3:$B$219,0),MATCH('COMBINED DATA'!G6039,'ALL - prices'!$J$1:$DY$1,0))</f>
        <v>62.963900000000002</v>
      </c>
      <c r="I6039" s="14" t="s">
        <v>769</v>
      </c>
      <c r="J6039" s="15">
        <f>INDEX(MarketCap2!$E$2:$AR$224,MATCH(A6039,MarketCap2!$B$2:$B$224,0),MATCH(G6039,MarketCap2!$E$1:$AR$1,0))</f>
        <v>38890577920</v>
      </c>
      <c r="K6039">
        <f t="shared" si="444"/>
        <v>24.38401784537907</v>
      </c>
      <c r="L6039">
        <f>INDEX('PB2'!$D$2:$AQ$224,MATCH(A6039,'PB2'!$B$2:$B$224,0),MATCH(G6039,'PB2'!$D$1:$AQ$1,0))</f>
        <v>1.79675805568695</v>
      </c>
      <c r="M6039" s="16">
        <f t="shared" si="445"/>
        <v>0.55655796106486499</v>
      </c>
      <c r="N6039" s="6">
        <f>INDEX('ROA2'!$D$2:$AQ$224,MATCH(A6039,'ROA2'!$B$2:$B$224,0),MATCH(G6039,'ROA2'!$D$1:$AQ$1,0))</f>
        <v>0.94363701343536399</v>
      </c>
      <c r="O6039" s="6">
        <v>340526.98931199999</v>
      </c>
      <c r="P6039" s="28">
        <v>2.1864049587264428E-2</v>
      </c>
    </row>
    <row r="6040" spans="1:16" x14ac:dyDescent="0.3">
      <c r="A6040" t="s">
        <v>625</v>
      </c>
      <c r="B6040" t="e">
        <f>VLOOKUP(A6040,Sheet3!L:L,1,FALSE)</f>
        <v>#N/A</v>
      </c>
      <c r="C6040" t="str">
        <f>VLOOKUP(A6040,'ALL - prices'!B:C,2,FALSE)</f>
        <v>Sun Life Financial Inc</v>
      </c>
      <c r="D6040" t="str">
        <f>VLOOKUP(A6040,'ALL - prices'!B:I,8,FALSE)</f>
        <v>Financials</v>
      </c>
      <c r="E6040" s="18">
        <v>2024</v>
      </c>
      <c r="F6040" t="s">
        <v>681</v>
      </c>
      <c r="G6040" t="str">
        <f t="shared" si="443"/>
        <v>2024-Q3</v>
      </c>
      <c r="H6040" s="4">
        <f>INDEX('ALL - prices'!$J$3:$DY$219,MATCH('COMBINED DATA'!A6040,'ALL - prices'!$B$3:$B$219,0),MATCH('COMBINED DATA'!G6040,'ALL - prices'!$J$1:$DY$1,0))</f>
        <v>74.456100000000006</v>
      </c>
      <c r="I6040" s="14" t="s">
        <v>769</v>
      </c>
      <c r="J6040" s="15">
        <f>INDEX(MarketCap2!$E$2:$AR$224,MATCH(A6040,MarketCap2!$B$2:$B$224,0),MATCH(G6040,MarketCap2!$E$1:$AR$1,0))</f>
        <v>45278789632</v>
      </c>
      <c r="K6040">
        <f t="shared" si="444"/>
        <v>24.536104539742016</v>
      </c>
      <c r="L6040">
        <f>INDEX('PB2'!$D$2:$AQ$224,MATCH(A6040,'PB2'!$B$2:$B$224,0),MATCH(G6040,'PB2'!$D$1:$AQ$1,0))</f>
        <v>1.96730697154999</v>
      </c>
      <c r="M6040" s="16">
        <f t="shared" si="445"/>
        <v>0.50830908163362321</v>
      </c>
      <c r="N6040" s="6">
        <f>INDEX('ROA2'!$D$2:$AQ$224,MATCH(A6040,'ROA2'!$B$2:$B$224,0),MATCH(G6040,'ROA2'!$D$1:$AQ$1,0))</f>
        <v>0.95205599069595304</v>
      </c>
      <c r="O6040" s="6">
        <v>344516.00179200002</v>
      </c>
      <c r="P6040" s="28">
        <v>1.1714232954220241E-2</v>
      </c>
    </row>
    <row r="6041" spans="1:16" x14ac:dyDescent="0.3">
      <c r="A6041" t="s">
        <v>625</v>
      </c>
      <c r="B6041" t="e">
        <f>VLOOKUP(A6041,Sheet3!L:L,1,FALSE)</f>
        <v>#N/A</v>
      </c>
      <c r="C6041" t="str">
        <f>VLOOKUP(A6041,'ALL - prices'!B:C,2,FALSE)</f>
        <v>Sun Life Financial Inc</v>
      </c>
      <c r="D6041" t="str">
        <f>VLOOKUP(A6041,'ALL - prices'!B:I,8,FALSE)</f>
        <v>Financials</v>
      </c>
      <c r="E6041" s="18">
        <v>2024</v>
      </c>
      <c r="F6041" t="s">
        <v>682</v>
      </c>
      <c r="G6041" t="str">
        <f t="shared" si="443"/>
        <v>2024-Q4</v>
      </c>
      <c r="H6041" s="4">
        <f>INDEX('ALL - prices'!$J$3:$DY$219,MATCH('COMBINED DATA'!A6041,'ALL - prices'!$B$3:$B$219,0),MATCH('COMBINED DATA'!G6041,'ALL - prices'!$J$1:$DY$1,0))</f>
        <v>81.798699999999997</v>
      </c>
      <c r="I6041" s="14" t="s">
        <v>769</v>
      </c>
      <c r="J6041" s="15">
        <f>INDEX(MarketCap2!$E$2:$AR$224,MATCH(A6041,MarketCap2!$B$2:$B$224,0),MATCH(G6041,MarketCap2!$E$1:$AR$1,0))</f>
        <v>49104318464</v>
      </c>
      <c r="K6041">
        <f t="shared" si="444"/>
        <v>24.617212820302925</v>
      </c>
      <c r="L6041">
        <f>INDEX('PB2'!$D$2:$AQ$224,MATCH(A6041,'PB2'!$B$2:$B$224,0),MATCH(G6041,'PB2'!$D$1:$AQ$1,0))</f>
        <v>2.1403399348063701</v>
      </c>
      <c r="M6041" s="16">
        <f t="shared" si="445"/>
        <v>0.46721550335903389</v>
      </c>
      <c r="N6041" s="6">
        <f>INDEX('ROA2'!$D$2:$AQ$224,MATCH(A6041,'ROA2'!$B$2:$B$224,0),MATCH(G6041,'ROA2'!$D$1:$AQ$1,0))</f>
        <v>1.07865798473358</v>
      </c>
      <c r="O6041" s="6">
        <v>361251.99564799998</v>
      </c>
      <c r="P6041" s="28">
        <v>4.8578277261281576E-2</v>
      </c>
    </row>
    <row r="6042" spans="1:16" x14ac:dyDescent="0.3">
      <c r="A6042" t="s">
        <v>627</v>
      </c>
      <c r="B6042" t="str">
        <f>VLOOKUP(A6042,Sheet3!L:L,1,FALSE)</f>
        <v>SPB CN EQUITY</v>
      </c>
      <c r="C6042" t="str">
        <f>VLOOKUP(A6042,'ALL - prices'!B:C,2,FALSE)</f>
        <v>Superior Plus Corp</v>
      </c>
      <c r="D6042" t="str">
        <f>VLOOKUP(A6042,'ALL - prices'!B:I,8,FALSE)</f>
        <v>Utilities</v>
      </c>
      <c r="E6042">
        <v>2015</v>
      </c>
      <c r="F6042" t="s">
        <v>679</v>
      </c>
      <c r="G6042" t="str">
        <f t="shared" si="443"/>
        <v>2015-Q1</v>
      </c>
      <c r="H6042" s="4">
        <f>INDEX('ALL - prices'!$J$3:$DY$219,MATCH('COMBINED DATA'!A6042,'ALL - prices'!$B$3:$B$219,0),MATCH('COMBINED DATA'!G6042,'ALL - prices'!$J$1:$DY$1,0))</f>
        <v>7.4915000000000003</v>
      </c>
      <c r="I6042" s="14">
        <f t="shared" ref="I6042:I6077" si="446">STDEV(H6043:H6046)</f>
        <v>0.61543913522513871</v>
      </c>
      <c r="J6042" s="6">
        <f>INDEX('market cap'!$B$3:$DQ$219,MATCH(A6042,'market cap'!$A$3:$A$219,0),MATCH(G6042,'market cap'!$B$1:$DQ$1,0))</f>
        <v>1790.5659000000001</v>
      </c>
      <c r="K6042">
        <f t="shared" si="444"/>
        <v>7.4902869941228172</v>
      </c>
      <c r="L6042">
        <f>INDEX('PB2'!$D$2:$AQ$224,MATCH(A6042,'PB2'!$B$2:$B$224,0),MATCH(G6042,'PB2'!$D$1:$AQ$1,0))</f>
        <v>3.21215891838074</v>
      </c>
      <c r="M6042" s="16">
        <f t="shared" si="445"/>
        <v>0.31131710024611836</v>
      </c>
      <c r="N6042" s="6">
        <f>INDEX('ROA2'!$D$2:$AQ$224,MATCH(A6042,'ROA2'!$B$2:$B$224,0),MATCH(G6042,'ROA2'!$D$1:$AQ$1,0))</f>
        <v>2.67387199401856</v>
      </c>
      <c r="O6042" s="6">
        <v>1820.8350720000001</v>
      </c>
      <c r="P6042" s="28">
        <v>-3.3248722090918532E-3</v>
      </c>
    </row>
    <row r="6043" spans="1:16" x14ac:dyDescent="0.3">
      <c r="A6043" t="s">
        <v>627</v>
      </c>
      <c r="B6043" t="str">
        <f>VLOOKUP(A6043,Sheet3!L:L,1,FALSE)</f>
        <v>SPB CN EQUITY</v>
      </c>
      <c r="C6043" t="str">
        <f>VLOOKUP(A6043,'ALL - prices'!B:C,2,FALSE)</f>
        <v>Superior Plus Corp</v>
      </c>
      <c r="D6043" t="str">
        <f>VLOOKUP(A6043,'ALL - prices'!B:I,8,FALSE)</f>
        <v>Utilities</v>
      </c>
      <c r="E6043">
        <v>2015</v>
      </c>
      <c r="F6043" t="s">
        <v>680</v>
      </c>
      <c r="G6043" t="str">
        <f t="shared" si="443"/>
        <v>2015-Q2</v>
      </c>
      <c r="H6043" s="4">
        <f>INDEX('ALL - prices'!$J$3:$DY$219,MATCH('COMBINED DATA'!A6043,'ALL - prices'!$B$3:$B$219,0),MATCH('COMBINED DATA'!G6043,'ALL - prices'!$J$1:$DY$1,0))</f>
        <v>6.7184999999999997</v>
      </c>
      <c r="I6043" s="14">
        <f t="shared" si="446"/>
        <v>0.40805578356396321</v>
      </c>
      <c r="J6043" s="6">
        <f>INDEX('market cap'!$B$3:$DQ$219,MATCH(A6043,'market cap'!$A$3:$A$219,0),MATCH(G6043,'market cap'!$B$1:$DQ$1,0))</f>
        <v>1584.8842</v>
      </c>
      <c r="K6043">
        <f t="shared" si="444"/>
        <v>7.3682666237054653</v>
      </c>
      <c r="L6043">
        <f>INDEX('PB2'!$D$2:$AQ$224,MATCH(A6043,'PB2'!$B$2:$B$224,0),MATCH(G6043,'PB2'!$D$1:$AQ$1,0))</f>
        <v>2.7806239128112802</v>
      </c>
      <c r="M6043" s="16">
        <f t="shared" si="445"/>
        <v>0.35963151844902858</v>
      </c>
      <c r="N6043" s="6">
        <f>INDEX('ROA2'!$D$2:$AQ$224,MATCH(A6043,'ROA2'!$B$2:$B$224,0),MATCH(G6043,'ROA2'!$D$1:$AQ$1,0))</f>
        <v>-0.13998100161552399</v>
      </c>
      <c r="O6043" s="6">
        <v>1665.325824</v>
      </c>
      <c r="P6043" s="28">
        <v>-8.5405455107578285E-2</v>
      </c>
    </row>
    <row r="6044" spans="1:16" x14ac:dyDescent="0.3">
      <c r="A6044" t="s">
        <v>627</v>
      </c>
      <c r="B6044" t="str">
        <f>VLOOKUP(A6044,Sheet3!L:L,1,FALSE)</f>
        <v>SPB CN EQUITY</v>
      </c>
      <c r="C6044" t="str">
        <f>VLOOKUP(A6044,'ALL - prices'!B:C,2,FALSE)</f>
        <v>Superior Plus Corp</v>
      </c>
      <c r="D6044" t="str">
        <f>VLOOKUP(A6044,'ALL - prices'!B:I,8,FALSE)</f>
        <v>Utilities</v>
      </c>
      <c r="E6044">
        <v>2015</v>
      </c>
      <c r="F6044" t="s">
        <v>681</v>
      </c>
      <c r="G6044" t="str">
        <f t="shared" si="443"/>
        <v>2015-Q3</v>
      </c>
      <c r="H6044" s="4">
        <f>INDEX('ALL - prices'!$J$3:$DY$219,MATCH('COMBINED DATA'!A6044,'ALL - prices'!$B$3:$B$219,0),MATCH('COMBINED DATA'!G6044,'ALL - prices'!$J$1:$DY$1,0))</f>
        <v>5.9760999999999997</v>
      </c>
      <c r="I6044" s="14">
        <f t="shared" si="446"/>
        <v>0.68300709122721925</v>
      </c>
      <c r="J6044" s="6">
        <f>INDEX('market cap'!$B$3:$DQ$219,MATCH(A6044,'market cap'!$A$3:$A$219,0),MATCH(G6044,'market cap'!$B$1:$DQ$1,0))</f>
        <v>1386.7737</v>
      </c>
      <c r="K6044">
        <f t="shared" si="444"/>
        <v>7.2347352491083976</v>
      </c>
      <c r="L6044">
        <f>INDEX('PB2'!$D$2:$AQ$224,MATCH(A6044,'PB2'!$B$2:$B$224,0),MATCH(G6044,'PB2'!$D$1:$AQ$1,0))</f>
        <v>2.5271019935607901</v>
      </c>
      <c r="M6044" s="16">
        <f t="shared" si="445"/>
        <v>0.39571018603446195</v>
      </c>
      <c r="N6044" s="6">
        <f>INDEX('ROA2'!$D$2:$AQ$224,MATCH(A6044,'ROA2'!$B$2:$B$224,0),MATCH(G6044,'ROA2'!$D$1:$AQ$1,0))</f>
        <v>1.5851789712905899</v>
      </c>
      <c r="O6044" s="6">
        <v>1622.7669760000001</v>
      </c>
      <c r="P6044" s="28">
        <v>-2.5555868639433228E-2</v>
      </c>
    </row>
    <row r="6045" spans="1:16" x14ac:dyDescent="0.3">
      <c r="A6045" t="s">
        <v>627</v>
      </c>
      <c r="B6045" t="str">
        <f>VLOOKUP(A6045,Sheet3!L:L,1,FALSE)</f>
        <v>SPB CN EQUITY</v>
      </c>
      <c r="C6045" t="str">
        <f>VLOOKUP(A6045,'ALL - prices'!B:C,2,FALSE)</f>
        <v>Superior Plus Corp</v>
      </c>
      <c r="D6045" t="str">
        <f>VLOOKUP(A6045,'ALL - prices'!B:I,8,FALSE)</f>
        <v>Utilities</v>
      </c>
      <c r="E6045">
        <v>2015</v>
      </c>
      <c r="F6045" t="s">
        <v>682</v>
      </c>
      <c r="G6045" t="str">
        <f t="shared" si="443"/>
        <v>2015-Q4</v>
      </c>
      <c r="H6045" s="4">
        <f>INDEX('ALL - prices'!$J$3:$DY$219,MATCH('COMBINED DATA'!A6045,'ALL - prices'!$B$3:$B$219,0),MATCH('COMBINED DATA'!G6045,'ALL - prices'!$J$1:$DY$1,0))</f>
        <v>5.9508999999999999</v>
      </c>
      <c r="I6045" s="14">
        <f t="shared" si="446"/>
        <v>1.0035278417496292</v>
      </c>
      <c r="J6045" s="6">
        <f>INDEX('market cap'!$B$3:$DQ$219,MATCH(A6045,'market cap'!$A$3:$A$219,0),MATCH(G6045,'market cap'!$B$1:$DQ$1,0))</f>
        <v>1512.5130999999999</v>
      </c>
      <c r="K6045">
        <f t="shared" si="444"/>
        <v>7.3215278510245136</v>
      </c>
      <c r="L6045">
        <f>INDEX('PB2'!$D$2:$AQ$224,MATCH(A6045,'PB2'!$B$2:$B$224,0),MATCH(G6045,'PB2'!$D$1:$AQ$1,0))</f>
        <v>2.1197369098663299</v>
      </c>
      <c r="M6045" s="16">
        <f t="shared" si="445"/>
        <v>0.47175665779347103</v>
      </c>
      <c r="N6045" s="6">
        <f>INDEX('ROA2'!$D$2:$AQ$224,MATCH(A6045,'ROA2'!$B$2:$B$224,0),MATCH(G6045,'ROA2'!$D$1:$AQ$1,0))</f>
        <v>1.85122394561768</v>
      </c>
      <c r="O6045" s="6">
        <v>1552.0226560000001</v>
      </c>
      <c r="P6045" s="28">
        <v>-4.3594872859921946E-2</v>
      </c>
    </row>
    <row r="6046" spans="1:16" x14ac:dyDescent="0.3">
      <c r="A6046" t="s">
        <v>627</v>
      </c>
      <c r="B6046" t="str">
        <f>VLOOKUP(A6046,Sheet3!L:L,1,FALSE)</f>
        <v>SPB CN EQUITY</v>
      </c>
      <c r="C6046" t="str">
        <f>VLOOKUP(A6046,'ALL - prices'!B:C,2,FALSE)</f>
        <v>Superior Plus Corp</v>
      </c>
      <c r="D6046" t="str">
        <f>VLOOKUP(A6046,'ALL - prices'!B:I,8,FALSE)</f>
        <v>Utilities</v>
      </c>
      <c r="E6046">
        <v>2016</v>
      </c>
      <c r="F6046" t="s">
        <v>679</v>
      </c>
      <c r="G6046" t="str">
        <f t="shared" si="443"/>
        <v>2016-Q1</v>
      </c>
      <c r="H6046" s="4">
        <f>INDEX('ALL - prices'!$J$3:$DY$219,MATCH('COMBINED DATA'!A6046,'ALL - prices'!$B$3:$B$219,0),MATCH('COMBINED DATA'!G6046,'ALL - prices'!$J$1:$DY$1,0))</f>
        <v>5.2111999999999998</v>
      </c>
      <c r="I6046" s="14">
        <f t="shared" si="446"/>
        <v>0.73484077640443068</v>
      </c>
      <c r="J6046" s="6">
        <f>INDEX('market cap'!$B$3:$DQ$219,MATCH(A6046,'market cap'!$A$3:$A$219,0),MATCH(G6046,'market cap'!$B$1:$DQ$1,0))</f>
        <v>1298.8495</v>
      </c>
      <c r="K6046">
        <f t="shared" si="444"/>
        <v>7.1692341516059237</v>
      </c>
      <c r="L6046">
        <f>INDEX('PB2'!$D$2:$AQ$224,MATCH(A6046,'PB2'!$B$2:$B$224,0),MATCH(G6046,'PB2'!$D$1:$AQ$1,0))</f>
        <v>1.71079802513123</v>
      </c>
      <c r="M6046" s="16">
        <f t="shared" si="445"/>
        <v>0.58452253586351499</v>
      </c>
      <c r="N6046" s="6">
        <f>INDEX('ROA2'!$D$2:$AQ$224,MATCH(A6046,'ROA2'!$B$2:$B$224,0),MATCH(G6046,'ROA2'!$D$1:$AQ$1,0))</f>
        <v>1.24477398395538</v>
      </c>
      <c r="O6046" s="6">
        <v>1549.6817920000001</v>
      </c>
      <c r="P6046" s="28">
        <v>-1.508266642210673E-3</v>
      </c>
    </row>
    <row r="6047" spans="1:16" x14ac:dyDescent="0.3">
      <c r="A6047" t="s">
        <v>627</v>
      </c>
      <c r="B6047" t="str">
        <f>VLOOKUP(A6047,Sheet3!L:L,1,FALSE)</f>
        <v>SPB CN EQUITY</v>
      </c>
      <c r="C6047" t="str">
        <f>VLOOKUP(A6047,'ALL - prices'!B:C,2,FALSE)</f>
        <v>Superior Plus Corp</v>
      </c>
      <c r="D6047" t="str">
        <f>VLOOKUP(A6047,'ALL - prices'!B:I,8,FALSE)</f>
        <v>Utilities</v>
      </c>
      <c r="E6047">
        <v>2016</v>
      </c>
      <c r="F6047" t="s">
        <v>680</v>
      </c>
      <c r="G6047" t="str">
        <f t="shared" si="443"/>
        <v>2016-Q2</v>
      </c>
      <c r="H6047" s="4">
        <f>INDEX('ALL - prices'!$J$3:$DY$219,MATCH('COMBINED DATA'!A6047,'ALL - prices'!$B$3:$B$219,0),MATCH('COMBINED DATA'!G6047,'ALL - prices'!$J$1:$DY$1,0))</f>
        <v>6.1158999999999999</v>
      </c>
      <c r="I6047" s="14">
        <f t="shared" si="446"/>
        <v>0.4280212952256775</v>
      </c>
      <c r="J6047" s="6">
        <f>INDEX('market cap'!$B$3:$DQ$219,MATCH(A6047,'market cap'!$A$3:$A$219,0),MATCH(G6047,'market cap'!$B$1:$DQ$1,0))</f>
        <v>1498.4563000000001</v>
      </c>
      <c r="K6047">
        <f t="shared" si="444"/>
        <v>7.3121907238356547</v>
      </c>
      <c r="L6047">
        <f>INDEX('PB2'!$D$2:$AQ$224,MATCH(A6047,'PB2'!$B$2:$B$224,0),MATCH(G6047,'PB2'!$D$1:$AQ$1,0))</f>
        <v>2.0607008934021001</v>
      </c>
      <c r="M6047" s="16">
        <f t="shared" si="445"/>
        <v>0.48527178456697656</v>
      </c>
      <c r="N6047" s="6">
        <f>INDEX('ROA2'!$D$2:$AQ$224,MATCH(A6047,'ROA2'!$B$2:$B$224,0),MATCH(G6047,'ROA2'!$D$1:$AQ$1,0))</f>
        <v>6.7598900794982901</v>
      </c>
      <c r="O6047" s="6">
        <v>1596.948224</v>
      </c>
      <c r="P6047" s="28">
        <v>3.0500733920993176E-2</v>
      </c>
    </row>
    <row r="6048" spans="1:16" x14ac:dyDescent="0.3">
      <c r="A6048" t="s">
        <v>627</v>
      </c>
      <c r="B6048" t="str">
        <f>VLOOKUP(A6048,Sheet3!L:L,1,FALSE)</f>
        <v>SPB CN EQUITY</v>
      </c>
      <c r="C6048" t="str">
        <f>VLOOKUP(A6048,'ALL - prices'!B:C,2,FALSE)</f>
        <v>Superior Plus Corp</v>
      </c>
      <c r="D6048" t="str">
        <f>VLOOKUP(A6048,'ALL - prices'!B:I,8,FALSE)</f>
        <v>Utilities</v>
      </c>
      <c r="E6048">
        <v>2016</v>
      </c>
      <c r="F6048" t="s">
        <v>681</v>
      </c>
      <c r="G6048" t="str">
        <f t="shared" si="443"/>
        <v>2016-Q3</v>
      </c>
      <c r="H6048" s="4">
        <f>INDEX('ALL - prices'!$J$3:$DY$219,MATCH('COMBINED DATA'!A6048,'ALL - prices'!$B$3:$B$219,0),MATCH('COMBINED DATA'!G6048,'ALL - prices'!$J$1:$DY$1,0))</f>
        <v>6.8760000000000003</v>
      </c>
      <c r="I6048" s="14">
        <f t="shared" si="446"/>
        <v>0.39072927541542973</v>
      </c>
      <c r="J6048" s="6">
        <f>INDEX('market cap'!$B$3:$DQ$219,MATCH(A6048,'market cap'!$A$3:$A$219,0),MATCH(G6048,'market cap'!$B$1:$DQ$1,0))</f>
        <v>1658.7039</v>
      </c>
      <c r="K6048">
        <f t="shared" si="444"/>
        <v>7.413791793248155</v>
      </c>
      <c r="L6048">
        <f>INDEX('PB2'!$D$2:$AQ$224,MATCH(A6048,'PB2'!$B$2:$B$224,0),MATCH(G6048,'PB2'!$D$1:$AQ$1,0))</f>
        <v>1.74128305912018</v>
      </c>
      <c r="M6048" s="16">
        <f t="shared" si="445"/>
        <v>0.57428916841657618</v>
      </c>
      <c r="N6048" s="6">
        <f>INDEX('ROA2'!$D$2:$AQ$224,MATCH(A6048,'ROA2'!$B$2:$B$224,0),MATCH(G6048,'ROA2'!$D$1:$AQ$1,0))</f>
        <v>4.5629620552062997</v>
      </c>
      <c r="O6048" s="6">
        <v>1579.936768</v>
      </c>
      <c r="P6048" s="28">
        <v>-1.0652478110649097E-2</v>
      </c>
    </row>
    <row r="6049" spans="1:16" x14ac:dyDescent="0.3">
      <c r="A6049" t="s">
        <v>627</v>
      </c>
      <c r="B6049" t="str">
        <f>VLOOKUP(A6049,Sheet3!L:L,1,FALSE)</f>
        <v>SPB CN EQUITY</v>
      </c>
      <c r="C6049" t="str">
        <f>VLOOKUP(A6049,'ALL - prices'!B:C,2,FALSE)</f>
        <v>Superior Plus Corp</v>
      </c>
      <c r="D6049" t="str">
        <f>VLOOKUP(A6049,'ALL - prices'!B:I,8,FALSE)</f>
        <v>Utilities</v>
      </c>
      <c r="E6049">
        <v>2016</v>
      </c>
      <c r="F6049" t="s">
        <v>682</v>
      </c>
      <c r="G6049" t="str">
        <f t="shared" si="443"/>
        <v>2016-Q4</v>
      </c>
      <c r="H6049" s="4">
        <f>INDEX('ALL - prices'!$J$3:$DY$219,MATCH('COMBINED DATA'!A6049,'ALL - prices'!$B$3:$B$219,0),MATCH('COMBINED DATA'!G6049,'ALL - prices'!$J$1:$DY$1,0))</f>
        <v>7.5427999999999997</v>
      </c>
      <c r="I6049" s="14">
        <f t="shared" si="446"/>
        <v>0.39117296579220134</v>
      </c>
      <c r="J6049" s="6">
        <f>INDEX('market cap'!$B$3:$DQ$219,MATCH(A6049,'market cap'!$A$3:$A$219,0),MATCH(G6049,'market cap'!$B$1:$DQ$1,0))</f>
        <v>1792.2437</v>
      </c>
      <c r="K6049">
        <f t="shared" si="444"/>
        <v>7.491223577592196</v>
      </c>
      <c r="L6049">
        <f>INDEX('PB2'!$D$2:$AQ$224,MATCH(A6049,'PB2'!$B$2:$B$224,0),MATCH(G6049,'PB2'!$D$1:$AQ$1,0))</f>
        <v>1.96069395542145</v>
      </c>
      <c r="M6049" s="16">
        <f t="shared" si="445"/>
        <v>0.51002350327797619</v>
      </c>
      <c r="N6049" s="6">
        <f>INDEX('ROA2'!$D$2:$AQ$224,MATCH(A6049,'ROA2'!$B$2:$B$224,0),MATCH(G6049,'ROA2'!$D$1:$AQ$1,0))</f>
        <v>18.422269821166999</v>
      </c>
      <c r="O6049" s="6">
        <v>1383.5480319999999</v>
      </c>
      <c r="P6049" s="28">
        <v>-0.12430164293764959</v>
      </c>
    </row>
    <row r="6050" spans="1:16" x14ac:dyDescent="0.3">
      <c r="A6050" t="s">
        <v>627</v>
      </c>
      <c r="B6050" t="str">
        <f>VLOOKUP(A6050,Sheet3!L:L,1,FALSE)</f>
        <v>SPB CN EQUITY</v>
      </c>
      <c r="C6050" t="str">
        <f>VLOOKUP(A6050,'ALL - prices'!B:C,2,FALSE)</f>
        <v>Superior Plus Corp</v>
      </c>
      <c r="D6050" t="str">
        <f>VLOOKUP(A6050,'ALL - prices'!B:I,8,FALSE)</f>
        <v>Utilities</v>
      </c>
      <c r="E6050">
        <v>2017</v>
      </c>
      <c r="F6050" t="s">
        <v>679</v>
      </c>
      <c r="G6050" t="str">
        <f t="shared" si="443"/>
        <v>2017-Q1</v>
      </c>
      <c r="H6050" s="4">
        <f>INDEX('ALL - prices'!$J$3:$DY$219,MATCH('COMBINED DATA'!A6050,'ALL - prices'!$B$3:$B$219,0),MATCH('COMBINED DATA'!G6050,'ALL - prices'!$J$1:$DY$1,0))</f>
        <v>7.7397</v>
      </c>
      <c r="I6050" s="14">
        <f t="shared" si="446"/>
        <v>0.42005068344982699</v>
      </c>
      <c r="J6050" s="6">
        <f>INDEX('market cap'!$B$3:$DQ$219,MATCH(A6050,'market cap'!$A$3:$A$219,0),MATCH(G6050,'market cap'!$B$1:$DQ$1,0))</f>
        <v>1813.3289</v>
      </c>
      <c r="K6050">
        <f t="shared" si="444"/>
        <v>7.5029196063259489</v>
      </c>
      <c r="L6050">
        <f>INDEX('PB2'!$D$2:$AQ$224,MATCH(A6050,'PB2'!$B$2:$B$224,0),MATCH(G6050,'PB2'!$D$1:$AQ$1,0))</f>
        <v>1.93155097961426</v>
      </c>
      <c r="M6050" s="16">
        <f t="shared" si="445"/>
        <v>0.5177186678239809</v>
      </c>
      <c r="N6050" s="6">
        <f>INDEX('ROA2'!$D$2:$AQ$224,MATCH(A6050,'ROA2'!$B$2:$B$224,0),MATCH(G6050,'ROA2'!$D$1:$AQ$1,0))</f>
        <v>14.7654371261597</v>
      </c>
      <c r="O6050" s="6">
        <v>1373.605888</v>
      </c>
      <c r="P6050" s="28">
        <v>-7.1859767568950373E-3</v>
      </c>
    </row>
    <row r="6051" spans="1:16" x14ac:dyDescent="0.3">
      <c r="A6051" t="s">
        <v>627</v>
      </c>
      <c r="B6051" t="str">
        <f>VLOOKUP(A6051,Sheet3!L:L,1,FALSE)</f>
        <v>SPB CN EQUITY</v>
      </c>
      <c r="C6051" t="str">
        <f>VLOOKUP(A6051,'ALL - prices'!B:C,2,FALSE)</f>
        <v>Superior Plus Corp</v>
      </c>
      <c r="D6051" t="str">
        <f>VLOOKUP(A6051,'ALL - prices'!B:I,8,FALSE)</f>
        <v>Utilities</v>
      </c>
      <c r="E6051">
        <v>2017</v>
      </c>
      <c r="F6051" t="s">
        <v>680</v>
      </c>
      <c r="G6051" t="str">
        <f t="shared" si="443"/>
        <v>2017-Q2</v>
      </c>
      <c r="H6051" s="4">
        <f>INDEX('ALL - prices'!$J$3:$DY$219,MATCH('COMBINED DATA'!A6051,'ALL - prices'!$B$3:$B$219,0),MATCH('COMBINED DATA'!G6051,'ALL - prices'!$J$1:$DY$1,0))</f>
        <v>6.9543999999999997</v>
      </c>
      <c r="I6051" s="14">
        <f t="shared" si="446"/>
        <v>0.31017786698387551</v>
      </c>
      <c r="J6051" s="6">
        <f>INDEX('market cap'!$B$3:$DQ$219,MATCH(A6051,'market cap'!$A$3:$A$219,0),MATCH(G6051,'market cap'!$B$1:$DQ$1,0))</f>
        <v>1631.2650000000001</v>
      </c>
      <c r="K6051">
        <f t="shared" si="444"/>
        <v>7.3971110664310249</v>
      </c>
      <c r="L6051">
        <f>INDEX('PB2'!$D$2:$AQ$224,MATCH(A6051,'PB2'!$B$2:$B$224,0),MATCH(G6051,'PB2'!$D$1:$AQ$1,0))</f>
        <v>1.78402400016785</v>
      </c>
      <c r="M6051" s="16">
        <f t="shared" si="445"/>
        <v>0.56053057576911236</v>
      </c>
      <c r="N6051" s="6">
        <f>INDEX('ROA2'!$D$2:$AQ$224,MATCH(A6051,'ROA2'!$B$2:$B$224,0),MATCH(G6051,'ROA2'!$D$1:$AQ$1,0))</f>
        <v>11.327624320983899</v>
      </c>
      <c r="O6051" s="6">
        <v>1663.4593279999999</v>
      </c>
      <c r="P6051" s="28">
        <v>0.21101645132144325</v>
      </c>
    </row>
    <row r="6052" spans="1:16" x14ac:dyDescent="0.3">
      <c r="A6052" t="s">
        <v>627</v>
      </c>
      <c r="B6052" t="str">
        <f>VLOOKUP(A6052,Sheet3!L:L,1,FALSE)</f>
        <v>SPB CN EQUITY</v>
      </c>
      <c r="C6052" t="str">
        <f>VLOOKUP(A6052,'ALL - prices'!B:C,2,FALSE)</f>
        <v>Superior Plus Corp</v>
      </c>
      <c r="D6052" t="str">
        <f>VLOOKUP(A6052,'ALL - prices'!B:I,8,FALSE)</f>
        <v>Utilities</v>
      </c>
      <c r="E6052">
        <v>2017</v>
      </c>
      <c r="F6052" t="s">
        <v>681</v>
      </c>
      <c r="G6052" t="str">
        <f t="shared" si="443"/>
        <v>2017-Q3</v>
      </c>
      <c r="H6052" s="4">
        <f>INDEX('ALL - prices'!$J$3:$DY$219,MATCH('COMBINED DATA'!A6052,'ALL - prices'!$B$3:$B$219,0),MATCH('COMBINED DATA'!G6052,'ALL - prices'!$J$1:$DY$1,0))</f>
        <v>7.8190999999999997</v>
      </c>
      <c r="I6052" s="14">
        <f t="shared" si="446"/>
        <v>0.38722250709378986</v>
      </c>
      <c r="J6052" s="6">
        <f>INDEX('market cap'!$B$3:$DQ$219,MATCH(A6052,'market cap'!$A$3:$A$219,0),MATCH(G6052,'market cap'!$B$1:$DQ$1,0))</f>
        <v>1805.5332000000001</v>
      </c>
      <c r="K6052">
        <f t="shared" si="444"/>
        <v>7.498611228806551</v>
      </c>
      <c r="L6052">
        <f>INDEX('PB2'!$D$2:$AQ$224,MATCH(A6052,'PB2'!$B$2:$B$224,0),MATCH(G6052,'PB2'!$D$1:$AQ$1,0))</f>
        <v>2.3999359607696502</v>
      </c>
      <c r="M6052" s="16">
        <f t="shared" si="445"/>
        <v>0.41667778488526996</v>
      </c>
      <c r="N6052" s="6">
        <f>INDEX('ROA2'!$D$2:$AQ$224,MATCH(A6052,'ROA2'!$B$2:$B$224,0),MATCH(G6052,'ROA2'!$D$1:$AQ$1,0))</f>
        <v>11.747749328613301</v>
      </c>
      <c r="O6052" s="6">
        <v>1679.3934079999999</v>
      </c>
      <c r="P6052" s="28">
        <v>9.5788816304620793E-3</v>
      </c>
    </row>
    <row r="6053" spans="1:16" x14ac:dyDescent="0.3">
      <c r="A6053" t="s">
        <v>627</v>
      </c>
      <c r="B6053" t="str">
        <f>VLOOKUP(A6053,Sheet3!L:L,1,FALSE)</f>
        <v>SPB CN EQUITY</v>
      </c>
      <c r="C6053" t="str">
        <f>VLOOKUP(A6053,'ALL - prices'!B:C,2,FALSE)</f>
        <v>Superior Plus Corp</v>
      </c>
      <c r="D6053" t="str">
        <f>VLOOKUP(A6053,'ALL - prices'!B:I,8,FALSE)</f>
        <v>Utilities</v>
      </c>
      <c r="E6053">
        <v>2017</v>
      </c>
      <c r="F6053" t="s">
        <v>682</v>
      </c>
      <c r="G6053" t="str">
        <f t="shared" si="443"/>
        <v>2017-Q4</v>
      </c>
      <c r="H6053" s="4">
        <f>INDEX('ALL - prices'!$J$3:$DY$219,MATCH('COMBINED DATA'!A6053,'ALL - prices'!$B$3:$B$219,0),MATCH('COMBINED DATA'!G6053,'ALL - prices'!$J$1:$DY$1,0))</f>
        <v>7.4508999999999999</v>
      </c>
      <c r="I6053" s="14">
        <f t="shared" si="446"/>
        <v>0.85881426542646588</v>
      </c>
      <c r="J6053" s="6">
        <f>INDEX('market cap'!$B$3:$DQ$219,MATCH(A6053,'market cap'!$A$3:$A$219,0),MATCH(G6053,'market cap'!$B$1:$DQ$1,0))</f>
        <v>1695.5443</v>
      </c>
      <c r="K6053">
        <f t="shared" si="444"/>
        <v>7.4357590892102081</v>
      </c>
      <c r="L6053">
        <f>INDEX('PB2'!$D$2:$AQ$224,MATCH(A6053,'PB2'!$B$2:$B$224,0),MATCH(G6053,'PB2'!$D$1:$AQ$1,0))</f>
        <v>2.1843249797821001</v>
      </c>
      <c r="M6053" s="16">
        <f t="shared" si="445"/>
        <v>0.45780733602183876</v>
      </c>
      <c r="N6053" s="6">
        <f>INDEX('ROA2'!$D$2:$AQ$224,MATCH(A6053,'ROA2'!$B$2:$B$224,0),MATCH(G6053,'ROA2'!$D$1:$AQ$1,0))</f>
        <v>-5.3395972251892099</v>
      </c>
      <c r="O6053" s="6">
        <v>1717.638528</v>
      </c>
      <c r="P6053" s="28">
        <v>2.2773175015344614E-2</v>
      </c>
    </row>
    <row r="6054" spans="1:16" x14ac:dyDescent="0.3">
      <c r="A6054" t="s">
        <v>627</v>
      </c>
      <c r="B6054" t="str">
        <f>VLOOKUP(A6054,Sheet3!L:L,1,FALSE)</f>
        <v>SPB CN EQUITY</v>
      </c>
      <c r="C6054" t="str">
        <f>VLOOKUP(A6054,'ALL - prices'!B:C,2,FALSE)</f>
        <v>Superior Plus Corp</v>
      </c>
      <c r="D6054" t="str">
        <f>VLOOKUP(A6054,'ALL - prices'!B:I,8,FALSE)</f>
        <v>Utilities</v>
      </c>
      <c r="E6054">
        <v>2018</v>
      </c>
      <c r="F6054" t="s">
        <v>679</v>
      </c>
      <c r="G6054" t="str">
        <f t="shared" si="443"/>
        <v>2018-Q1</v>
      </c>
      <c r="H6054" s="4">
        <f>INDEX('ALL - prices'!$J$3:$DY$219,MATCH('COMBINED DATA'!A6054,'ALL - prices'!$B$3:$B$219,0),MATCH('COMBINED DATA'!G6054,'ALL - prices'!$J$1:$DY$1,0))</f>
        <v>7.8593999999999999</v>
      </c>
      <c r="I6054" s="14">
        <f t="shared" si="446"/>
        <v>0.85407482302977034</v>
      </c>
      <c r="J6054" s="6">
        <f>INDEX('market cap'!$B$3:$DQ$219,MATCH(A6054,'market cap'!$A$3:$A$219,0),MATCH(G6054,'market cap'!$B$1:$DQ$1,0))</f>
        <v>1762.6804</v>
      </c>
      <c r="K6054">
        <f t="shared" si="444"/>
        <v>7.4745908840584772</v>
      </c>
      <c r="L6054">
        <f>INDEX('PB2'!$D$2:$AQ$224,MATCH(A6054,'PB2'!$B$2:$B$224,0),MATCH(G6054,'PB2'!$D$1:$AQ$1,0))</f>
        <v>2.1884338855743399</v>
      </c>
      <c r="M6054" s="16">
        <f t="shared" si="445"/>
        <v>0.45694777739998149</v>
      </c>
      <c r="N6054" s="6">
        <f>INDEX('ROA2'!$D$2:$AQ$224,MATCH(A6054,'ROA2'!$B$2:$B$224,0),MATCH(G6054,'ROA2'!$D$1:$AQ$1,0))</f>
        <v>-1.3335880041122401</v>
      </c>
      <c r="O6054" s="6">
        <v>1865.330944</v>
      </c>
      <c r="P6054" s="28">
        <v>8.5985737739576421E-2</v>
      </c>
    </row>
    <row r="6055" spans="1:16" x14ac:dyDescent="0.3">
      <c r="A6055" t="s">
        <v>627</v>
      </c>
      <c r="B6055" t="str">
        <f>VLOOKUP(A6055,Sheet3!L:L,1,FALSE)</f>
        <v>SPB CN EQUITY</v>
      </c>
      <c r="C6055" t="str">
        <f>VLOOKUP(A6055,'ALL - prices'!B:C,2,FALSE)</f>
        <v>Superior Plus Corp</v>
      </c>
      <c r="D6055" t="str">
        <f>VLOOKUP(A6055,'ALL - prices'!B:I,8,FALSE)</f>
        <v>Utilities</v>
      </c>
      <c r="E6055">
        <v>2018</v>
      </c>
      <c r="F6055" t="s">
        <v>680</v>
      </c>
      <c r="G6055" t="str">
        <f t="shared" si="443"/>
        <v>2018-Q2</v>
      </c>
      <c r="H6055" s="4">
        <f>INDEX('ALL - prices'!$J$3:$DY$219,MATCH('COMBINED DATA'!A6055,'ALL - prices'!$B$3:$B$219,0),MATCH('COMBINED DATA'!G6055,'ALL - prices'!$J$1:$DY$1,0))</f>
        <v>8.2095000000000002</v>
      </c>
      <c r="I6055" s="14">
        <f t="shared" si="446"/>
        <v>1.1427208189229763</v>
      </c>
      <c r="J6055" s="6">
        <f>INDEX('market cap'!$B$3:$DQ$219,MATCH(A6055,'market cap'!$A$3:$A$219,0),MATCH(G6055,'market cap'!$B$1:$DQ$1,0))</f>
        <v>2224.4920000000002</v>
      </c>
      <c r="K6055">
        <f t="shared" si="444"/>
        <v>7.7072838539258512</v>
      </c>
      <c r="L6055">
        <f>INDEX('PB2'!$D$2:$AQ$224,MATCH(A6055,'PB2'!$B$2:$B$224,0),MATCH(G6055,'PB2'!$D$1:$AQ$1,0))</f>
        <v>2.2678849697113002</v>
      </c>
      <c r="M6055" s="16">
        <f t="shared" si="445"/>
        <v>0.44093947151442126</v>
      </c>
      <c r="N6055" s="6">
        <f>INDEX('ROA2'!$D$2:$AQ$224,MATCH(A6055,'ROA2'!$B$2:$B$224,0),MATCH(G6055,'ROA2'!$D$1:$AQ$1,0))</f>
        <v>-1.6069799661636399</v>
      </c>
      <c r="O6055" s="6">
        <v>1768.950272</v>
      </c>
      <c r="P6055" s="28">
        <v>-5.1669475762473598E-2</v>
      </c>
    </row>
    <row r="6056" spans="1:16" x14ac:dyDescent="0.3">
      <c r="A6056" t="s">
        <v>627</v>
      </c>
      <c r="B6056" t="str">
        <f>VLOOKUP(A6056,Sheet3!L:L,1,FALSE)</f>
        <v>SPB CN EQUITY</v>
      </c>
      <c r="C6056" t="str">
        <f>VLOOKUP(A6056,'ALL - prices'!B:C,2,FALSE)</f>
        <v>Superior Plus Corp</v>
      </c>
      <c r="D6056" t="str">
        <f>VLOOKUP(A6056,'ALL - prices'!B:I,8,FALSE)</f>
        <v>Utilities</v>
      </c>
      <c r="E6056">
        <v>2018</v>
      </c>
      <c r="F6056" t="s">
        <v>681</v>
      </c>
      <c r="G6056" t="str">
        <f t="shared" si="443"/>
        <v>2018-Q3</v>
      </c>
      <c r="H6056" s="4">
        <f>INDEX('ALL - prices'!$J$3:$DY$219,MATCH('COMBINED DATA'!A6056,'ALL - prices'!$B$3:$B$219,0),MATCH('COMBINED DATA'!G6056,'ALL - prices'!$J$1:$DY$1,0))</f>
        <v>8.3040000000000003</v>
      </c>
      <c r="I6056" s="14">
        <f t="shared" si="446"/>
        <v>1.1517237266376006</v>
      </c>
      <c r="J6056" s="6">
        <f>INDEX('market cap'!$B$3:$DQ$219,MATCH(A6056,'market cap'!$A$3:$A$219,0),MATCH(G6056,'market cap'!$B$1:$DQ$1,0))</f>
        <v>2217.0070000000001</v>
      </c>
      <c r="K6056">
        <f t="shared" si="444"/>
        <v>7.7039133670312641</v>
      </c>
      <c r="L6056">
        <f>INDEX('PB2'!$D$2:$AQ$224,MATCH(A6056,'PB2'!$B$2:$B$224,0),MATCH(G6056,'PB2'!$D$1:$AQ$1,0))</f>
        <v>2.02569603919983</v>
      </c>
      <c r="M6056" s="16">
        <f t="shared" si="445"/>
        <v>0.49365747903373003</v>
      </c>
      <c r="N6056" s="6">
        <f>INDEX('ROA2'!$D$2:$AQ$224,MATCH(A6056,'ROA2'!$B$2:$B$224,0),MATCH(G6056,'ROA2'!$D$1:$AQ$1,0))</f>
        <v>-1.0813800096511801</v>
      </c>
      <c r="O6056" s="6">
        <v>1914.0357120000001</v>
      </c>
      <c r="P6056" s="28">
        <v>8.2017817174682039E-2</v>
      </c>
    </row>
    <row r="6057" spans="1:16" x14ac:dyDescent="0.3">
      <c r="A6057" t="s">
        <v>627</v>
      </c>
      <c r="B6057" t="str">
        <f>VLOOKUP(A6057,Sheet3!L:L,1,FALSE)</f>
        <v>SPB CN EQUITY</v>
      </c>
      <c r="C6057" t="str">
        <f>VLOOKUP(A6057,'ALL - prices'!B:C,2,FALSE)</f>
        <v>Superior Plus Corp</v>
      </c>
      <c r="D6057" t="str">
        <f>VLOOKUP(A6057,'ALL - prices'!B:I,8,FALSE)</f>
        <v>Utilities</v>
      </c>
      <c r="E6057">
        <v>2018</v>
      </c>
      <c r="F6057" t="s">
        <v>682</v>
      </c>
      <c r="G6057" t="str">
        <f t="shared" si="443"/>
        <v>2018-Q4</v>
      </c>
      <c r="H6057" s="4">
        <f>INDEX('ALL - prices'!$J$3:$DY$219,MATCH('COMBINED DATA'!A6057,'ALL - prices'!$B$3:$B$219,0),MATCH('COMBINED DATA'!G6057,'ALL - prices'!$J$1:$DY$1,0))</f>
        <v>6.4497999999999998</v>
      </c>
      <c r="I6057" s="14">
        <f t="shared" si="446"/>
        <v>0.6246185309184048</v>
      </c>
      <c r="J6057" s="6">
        <f>INDEX('market cap'!$B$3:$DQ$219,MATCH(A6057,'market cap'!$A$3:$A$219,0),MATCH(G6057,'market cap'!$B$1:$DQ$1,0))</f>
        <v>1692.4784999999999</v>
      </c>
      <c r="K6057">
        <f t="shared" si="444"/>
        <v>7.4339493016038247</v>
      </c>
      <c r="L6057">
        <f>INDEX('PB2'!$D$2:$AQ$224,MATCH(A6057,'PB2'!$B$2:$B$224,0),MATCH(G6057,'PB2'!$D$1:$AQ$1,0))</f>
        <v>1.55481004714966</v>
      </c>
      <c r="M6057" s="16">
        <f t="shared" si="445"/>
        <v>0.64316538334264051</v>
      </c>
      <c r="N6057" s="6">
        <f>INDEX('ROA2'!$D$2:$AQ$224,MATCH(A6057,'ROA2'!$B$2:$B$224,0),MATCH(G6057,'ROA2'!$D$1:$AQ$1,0))</f>
        <v>2.17359590530396</v>
      </c>
      <c r="O6057" s="6">
        <v>2581.111296</v>
      </c>
      <c r="P6057" s="28">
        <v>0.34851783580514506</v>
      </c>
    </row>
    <row r="6058" spans="1:16" x14ac:dyDescent="0.3">
      <c r="A6058" t="s">
        <v>627</v>
      </c>
      <c r="B6058" t="str">
        <f>VLOOKUP(A6058,Sheet3!L:L,1,FALSE)</f>
        <v>SPB CN EQUITY</v>
      </c>
      <c r="C6058" t="str">
        <f>VLOOKUP(A6058,'ALL - prices'!B:C,2,FALSE)</f>
        <v>Superior Plus Corp</v>
      </c>
      <c r="D6058" t="str">
        <f>VLOOKUP(A6058,'ALL - prices'!B:I,8,FALSE)</f>
        <v>Utilities</v>
      </c>
      <c r="E6058">
        <v>2019</v>
      </c>
      <c r="F6058" t="s">
        <v>679</v>
      </c>
      <c r="G6058" t="str">
        <f t="shared" si="443"/>
        <v>2019-Q1</v>
      </c>
      <c r="H6058" s="4">
        <f>INDEX('ALL - prices'!$J$3:$DY$219,MATCH('COMBINED DATA'!A6058,'ALL - prices'!$B$3:$B$219,0),MATCH('COMBINED DATA'!G6058,'ALL - prices'!$J$1:$DY$1,0))</f>
        <v>7.7521000000000004</v>
      </c>
      <c r="I6058" s="14">
        <f t="shared" si="446"/>
        <v>1.4676129970692737</v>
      </c>
      <c r="J6058" s="6">
        <f>INDEX('market cap'!$B$3:$DQ$219,MATCH(A6058,'market cap'!$A$3:$A$219,0),MATCH(G6058,'market cap'!$B$1:$DQ$1,0))</f>
        <v>2001.9503</v>
      </c>
      <c r="K6058">
        <f t="shared" si="444"/>
        <v>7.6018771343921907</v>
      </c>
      <c r="L6058">
        <f>INDEX('PB2'!$D$2:$AQ$224,MATCH(A6058,'PB2'!$B$2:$B$224,0),MATCH(G6058,'PB2'!$D$1:$AQ$1,0))</f>
        <v>1.6841349601745601</v>
      </c>
      <c r="M6058" s="16">
        <f t="shared" si="445"/>
        <v>0.59377664121190754</v>
      </c>
      <c r="N6058" s="6">
        <f>INDEX('ROA2'!$D$2:$AQ$224,MATCH(A6058,'ROA2'!$B$2:$B$224,0),MATCH(G6058,'ROA2'!$D$1:$AQ$1,0))</f>
        <v>-1.13509297370911</v>
      </c>
      <c r="O6058" s="6">
        <v>2682.0316160000002</v>
      </c>
      <c r="P6058" s="28">
        <v>3.9099561555675039E-2</v>
      </c>
    </row>
    <row r="6059" spans="1:16" x14ac:dyDescent="0.3">
      <c r="A6059" t="s">
        <v>627</v>
      </c>
      <c r="B6059" t="str">
        <f>VLOOKUP(A6059,Sheet3!L:L,1,FALSE)</f>
        <v>SPB CN EQUITY</v>
      </c>
      <c r="C6059" t="str">
        <f>VLOOKUP(A6059,'ALL - prices'!B:C,2,FALSE)</f>
        <v>Superior Plus Corp</v>
      </c>
      <c r="D6059" t="str">
        <f>VLOOKUP(A6059,'ALL - prices'!B:I,8,FALSE)</f>
        <v>Utilities</v>
      </c>
      <c r="E6059">
        <v>2019</v>
      </c>
      <c r="F6059" t="s">
        <v>680</v>
      </c>
      <c r="G6059" t="str">
        <f t="shared" si="443"/>
        <v>2019-Q2</v>
      </c>
      <c r="H6059" s="4">
        <f>INDEX('ALL - prices'!$J$3:$DY$219,MATCH('COMBINED DATA'!A6059,'ALL - prices'!$B$3:$B$219,0),MATCH('COMBINED DATA'!G6059,'ALL - prices'!$J$1:$DY$1,0))</f>
        <v>9.1770999999999994</v>
      </c>
      <c r="I6059" s="14">
        <f t="shared" si="446"/>
        <v>1.2965290303987311</v>
      </c>
      <c r="J6059" s="6">
        <f>INDEX('market cap'!$B$3:$DQ$219,MATCH(A6059,'market cap'!$A$3:$A$219,0),MATCH(G6059,'market cap'!$B$1:$DQ$1,0))</f>
        <v>2335.9000999999998</v>
      </c>
      <c r="K6059">
        <f t="shared" si="444"/>
        <v>7.7561525776226921</v>
      </c>
      <c r="L6059">
        <f>INDEX('PB2'!$D$2:$AQ$224,MATCH(A6059,'PB2'!$B$2:$B$224,0),MATCH(G6059,'PB2'!$D$1:$AQ$1,0))</f>
        <v>2.1441230773925799</v>
      </c>
      <c r="M6059" s="16">
        <f t="shared" si="445"/>
        <v>0.46639113703121821</v>
      </c>
      <c r="N6059" s="6">
        <f>INDEX('ROA2'!$D$2:$AQ$224,MATCH(A6059,'ROA2'!$B$2:$B$224,0),MATCH(G6059,'ROA2'!$D$1:$AQ$1,0))</f>
        <v>2.5969679355621298</v>
      </c>
      <c r="O6059" s="6">
        <v>2765.167872</v>
      </c>
      <c r="P6059" s="28">
        <v>3.0997492909494384E-2</v>
      </c>
    </row>
    <row r="6060" spans="1:16" x14ac:dyDescent="0.3">
      <c r="A6060" t="s">
        <v>627</v>
      </c>
      <c r="B6060" t="str">
        <f>VLOOKUP(A6060,Sheet3!L:L,1,FALSE)</f>
        <v>SPB CN EQUITY</v>
      </c>
      <c r="C6060" t="str">
        <f>VLOOKUP(A6060,'ALL - prices'!B:C,2,FALSE)</f>
        <v>Superior Plus Corp</v>
      </c>
      <c r="D6060" t="str">
        <f>VLOOKUP(A6060,'ALL - prices'!B:I,8,FALSE)</f>
        <v>Utilities</v>
      </c>
      <c r="E6060">
        <v>2019</v>
      </c>
      <c r="F6060" t="s">
        <v>681</v>
      </c>
      <c r="G6060" t="str">
        <f t="shared" si="443"/>
        <v>2019-Q3</v>
      </c>
      <c r="H6060" s="4">
        <f>INDEX('ALL - prices'!$J$3:$DY$219,MATCH('COMBINED DATA'!A6060,'ALL - prices'!$B$3:$B$219,0),MATCH('COMBINED DATA'!G6060,'ALL - prices'!$J$1:$DY$1,0))</f>
        <v>8.3793000000000006</v>
      </c>
      <c r="I6060" s="14">
        <f t="shared" si="446"/>
        <v>1.3612586344997084</v>
      </c>
      <c r="J6060" s="6">
        <f>INDEX('market cap'!$B$3:$DQ$219,MATCH(A6060,'market cap'!$A$3:$A$219,0),MATCH(G6060,'market cap'!$B$1:$DQ$1,0))</f>
        <v>2101.6107000000002</v>
      </c>
      <c r="K6060">
        <f t="shared" si="444"/>
        <v>7.650459329717334</v>
      </c>
      <c r="L6060">
        <f>INDEX('PB2'!$D$2:$AQ$224,MATCH(A6060,'PB2'!$B$2:$B$224,0),MATCH(G6060,'PB2'!$D$1:$AQ$1,0))</f>
        <v>2.0738859176635702</v>
      </c>
      <c r="M6060" s="16">
        <f t="shared" si="445"/>
        <v>0.48218660027673804</v>
      </c>
      <c r="N6060" s="6">
        <f>INDEX('ROA2'!$D$2:$AQ$224,MATCH(A6060,'ROA2'!$B$2:$B$224,0),MATCH(G6060,'ROA2'!$D$1:$AQ$1,0))</f>
        <v>1.3056659698486299</v>
      </c>
      <c r="O6060" s="6">
        <v>2664.4771839999999</v>
      </c>
      <c r="P6060" s="28">
        <v>-3.6413951217787087E-2</v>
      </c>
    </row>
    <row r="6061" spans="1:16" x14ac:dyDescent="0.3">
      <c r="A6061" t="s">
        <v>627</v>
      </c>
      <c r="B6061" t="str">
        <f>VLOOKUP(A6061,Sheet3!L:L,1,FALSE)</f>
        <v>SPB CN EQUITY</v>
      </c>
      <c r="C6061" t="str">
        <f>VLOOKUP(A6061,'ALL - prices'!B:C,2,FALSE)</f>
        <v>Superior Plus Corp</v>
      </c>
      <c r="D6061" t="str">
        <f>VLOOKUP(A6061,'ALL - prices'!B:I,8,FALSE)</f>
        <v>Utilities</v>
      </c>
      <c r="E6061">
        <v>2019</v>
      </c>
      <c r="F6061" t="s">
        <v>682</v>
      </c>
      <c r="G6061" t="str">
        <f t="shared" si="443"/>
        <v>2019-Q4</v>
      </c>
      <c r="H6061" s="4">
        <f>INDEX('ALL - prices'!$J$3:$DY$219,MATCH('COMBINED DATA'!A6061,'ALL - prices'!$B$3:$B$219,0),MATCH('COMBINED DATA'!G6061,'ALL - prices'!$J$1:$DY$1,0))</f>
        <v>8.8838000000000008</v>
      </c>
      <c r="I6061" s="14">
        <f t="shared" si="446"/>
        <v>1.4442745661750092</v>
      </c>
      <c r="J6061" s="6">
        <f>INDEX('market cap'!$B$3:$DQ$219,MATCH(A6061,'market cap'!$A$3:$A$219,0),MATCH(G6061,'market cap'!$B$1:$DQ$1,0))</f>
        <v>2196.0257999999999</v>
      </c>
      <c r="K6061">
        <f t="shared" si="444"/>
        <v>7.6944045511942862</v>
      </c>
      <c r="L6061">
        <f>INDEX('PB2'!$D$2:$AQ$224,MATCH(A6061,'PB2'!$B$2:$B$224,0),MATCH(G6061,'PB2'!$D$1:$AQ$1,0))</f>
        <v>2.1142868995666499</v>
      </c>
      <c r="M6061" s="16">
        <f t="shared" si="445"/>
        <v>0.47297270782170703</v>
      </c>
      <c r="N6061" s="6">
        <f>INDEX('ROA2'!$D$2:$AQ$224,MATCH(A6061,'ROA2'!$B$2:$B$224,0),MATCH(G6061,'ROA2'!$D$1:$AQ$1,0))</f>
        <v>0.57705301046371504</v>
      </c>
      <c r="O6061" s="6">
        <v>2634.3175679999999</v>
      </c>
      <c r="P6061" s="28">
        <v>-1.1319149655739711E-2</v>
      </c>
    </row>
    <row r="6062" spans="1:16" x14ac:dyDescent="0.3">
      <c r="A6062" t="s">
        <v>627</v>
      </c>
      <c r="B6062" t="str">
        <f>VLOOKUP(A6062,Sheet3!L:L,1,FALSE)</f>
        <v>SPB CN EQUITY</v>
      </c>
      <c r="C6062" t="str">
        <f>VLOOKUP(A6062,'ALL - prices'!B:C,2,FALSE)</f>
        <v>Superior Plus Corp</v>
      </c>
      <c r="D6062" t="str">
        <f>VLOOKUP(A6062,'ALL - prices'!B:I,8,FALSE)</f>
        <v>Utilities</v>
      </c>
      <c r="E6062">
        <v>2020</v>
      </c>
      <c r="F6062" t="s">
        <v>679</v>
      </c>
      <c r="G6062" t="str">
        <f t="shared" si="443"/>
        <v>2020-Q1</v>
      </c>
      <c r="H6062" s="4">
        <f>INDEX('ALL - prices'!$J$3:$DY$219,MATCH('COMBINED DATA'!A6062,'ALL - prices'!$B$3:$B$219,0),MATCH('COMBINED DATA'!G6062,'ALL - prices'!$J$1:$DY$1,0))</f>
        <v>5.9531000000000001</v>
      </c>
      <c r="I6062" s="14">
        <f t="shared" si="446"/>
        <v>1.1767867450533689</v>
      </c>
      <c r="J6062" s="6">
        <f>INDEX('market cap'!$B$3:$DQ$219,MATCH(A6062,'market cap'!$A$3:$A$219,0),MATCH(G6062,'market cap'!$B$1:$DQ$1,0))</f>
        <v>1444.2017000000001</v>
      </c>
      <c r="K6062">
        <f t="shared" si="444"/>
        <v>7.275311991138671</v>
      </c>
      <c r="L6062">
        <f>INDEX('PB2'!$D$2:$AQ$224,MATCH(A6062,'PB2'!$B$2:$B$224,0),MATCH(G6062,'PB2'!$D$1:$AQ$1,0))</f>
        <v>1.2626750469207799</v>
      </c>
      <c r="M6062" s="16">
        <f t="shared" si="445"/>
        <v>0.79196940055055975</v>
      </c>
      <c r="N6062" s="6">
        <f>INDEX('ROA2'!$D$2:$AQ$224,MATCH(A6062,'ROA2'!$B$2:$B$224,0),MATCH(G6062,'ROA2'!$D$1:$AQ$1,0))</f>
        <v>3.9111349582672101</v>
      </c>
      <c r="O6062" s="6">
        <v>2803.2053759999999</v>
      </c>
      <c r="P6062" s="28">
        <v>6.4110648636876849E-2</v>
      </c>
    </row>
    <row r="6063" spans="1:16" x14ac:dyDescent="0.3">
      <c r="A6063" t="s">
        <v>627</v>
      </c>
      <c r="B6063" t="str">
        <f>VLOOKUP(A6063,Sheet3!L:L,1,FALSE)</f>
        <v>SPB CN EQUITY</v>
      </c>
      <c r="C6063" t="str">
        <f>VLOOKUP(A6063,'ALL - prices'!B:C,2,FALSE)</f>
        <v>Superior Plus Corp</v>
      </c>
      <c r="D6063" t="str">
        <f>VLOOKUP(A6063,'ALL - prices'!B:I,8,FALSE)</f>
        <v>Utilities</v>
      </c>
      <c r="E6063">
        <v>2020</v>
      </c>
      <c r="F6063" t="s">
        <v>680</v>
      </c>
      <c r="G6063" t="str">
        <f t="shared" si="443"/>
        <v>2020-Q2</v>
      </c>
      <c r="H6063" s="4">
        <f>INDEX('ALL - prices'!$J$3:$DY$219,MATCH('COMBINED DATA'!A6063,'ALL - prices'!$B$3:$B$219,0),MATCH('COMBINED DATA'!G6063,'ALL - prices'!$J$1:$DY$1,0))</f>
        <v>8.1598000000000006</v>
      </c>
      <c r="I6063" s="14">
        <f t="shared" si="446"/>
        <v>1.4434068657173487</v>
      </c>
      <c r="J6063" s="6">
        <f>INDEX('market cap'!$B$3:$DQ$219,MATCH(A6063,'market cap'!$A$3:$A$219,0),MATCH(G6063,'market cap'!$B$1:$DQ$1,0))</f>
        <v>1944.2521999999999</v>
      </c>
      <c r="K6063">
        <f t="shared" si="444"/>
        <v>7.5726327091161378</v>
      </c>
      <c r="L6063">
        <f>INDEX('PB2'!$D$2:$AQ$224,MATCH(A6063,'PB2'!$B$2:$B$224,0),MATCH(G6063,'PB2'!$D$1:$AQ$1,0))</f>
        <v>1.8294260501861599</v>
      </c>
      <c r="M6063" s="16">
        <f t="shared" si="445"/>
        <v>0.54661952577872241</v>
      </c>
      <c r="N6063" s="6">
        <f>INDEX('ROA2'!$D$2:$AQ$224,MATCH(A6063,'ROA2'!$B$2:$B$224,0),MATCH(G6063,'ROA2'!$D$1:$AQ$1,0))</f>
        <v>-6.9601997733115997E-2</v>
      </c>
      <c r="O6063" s="6">
        <v>2661.003776</v>
      </c>
      <c r="P6063" s="28">
        <v>-5.0728213215298815E-2</v>
      </c>
    </row>
    <row r="6064" spans="1:16" x14ac:dyDescent="0.3">
      <c r="A6064" t="s">
        <v>627</v>
      </c>
      <c r="B6064" t="str">
        <f>VLOOKUP(A6064,Sheet3!L:L,1,FALSE)</f>
        <v>SPB CN EQUITY</v>
      </c>
      <c r="C6064" t="str">
        <f>VLOOKUP(A6064,'ALL - prices'!B:C,2,FALSE)</f>
        <v>Superior Plus Corp</v>
      </c>
      <c r="D6064" t="str">
        <f>VLOOKUP(A6064,'ALL - prices'!B:I,8,FALSE)</f>
        <v>Utilities</v>
      </c>
      <c r="E6064">
        <v>2020</v>
      </c>
      <c r="F6064" t="s">
        <v>681</v>
      </c>
      <c r="G6064" t="str">
        <f t="shared" si="443"/>
        <v>2020-Q3</v>
      </c>
      <c r="H6064" s="4">
        <f>INDEX('ALL - prices'!$J$3:$DY$219,MATCH('COMBINED DATA'!A6064,'ALL - prices'!$B$3:$B$219,0),MATCH('COMBINED DATA'!G6064,'ALL - prices'!$J$1:$DY$1,0))</f>
        <v>8.7599</v>
      </c>
      <c r="I6064" s="14">
        <f t="shared" si="446"/>
        <v>1.0899917644948822</v>
      </c>
      <c r="J6064" s="6">
        <f>INDEX('market cap'!$B$3:$DQ$219,MATCH(A6064,'market cap'!$A$3:$A$219,0),MATCH(G6064,'market cap'!$B$1:$DQ$1,0))</f>
        <v>2056.1516000000001</v>
      </c>
      <c r="K6064">
        <f t="shared" si="444"/>
        <v>7.6285913592652941</v>
      </c>
      <c r="L6064">
        <f>INDEX('PB2'!$D$2:$AQ$224,MATCH(A6064,'PB2'!$B$2:$B$224,0),MATCH(G6064,'PB2'!$D$1:$AQ$1,0))</f>
        <v>2.15218901634216</v>
      </c>
      <c r="M6064" s="16">
        <f t="shared" si="445"/>
        <v>0.46464320392248376</v>
      </c>
      <c r="N6064" s="6">
        <f>INDEX('ROA2'!$D$2:$AQ$224,MATCH(A6064,'ROA2'!$B$2:$B$224,0),MATCH(G6064,'ROA2'!$D$1:$AQ$1,0))</f>
        <v>0.97470599412918102</v>
      </c>
      <c r="O6064" s="6">
        <v>2591.7304319999998</v>
      </c>
      <c r="P6064" s="28">
        <v>-2.6032786809544226E-2</v>
      </c>
    </row>
    <row r="6065" spans="1:16" x14ac:dyDescent="0.3">
      <c r="A6065" t="s">
        <v>627</v>
      </c>
      <c r="B6065" t="str">
        <f>VLOOKUP(A6065,Sheet3!L:L,1,FALSE)</f>
        <v>SPB CN EQUITY</v>
      </c>
      <c r="C6065" t="str">
        <f>VLOOKUP(A6065,'ALL - prices'!B:C,2,FALSE)</f>
        <v>Superior Plus Corp</v>
      </c>
      <c r="D6065" t="str">
        <f>VLOOKUP(A6065,'ALL - prices'!B:I,8,FALSE)</f>
        <v>Utilities</v>
      </c>
      <c r="E6065">
        <v>2020</v>
      </c>
      <c r="F6065" t="s">
        <v>682</v>
      </c>
      <c r="G6065" t="str">
        <f t="shared" si="443"/>
        <v>2020-Q4</v>
      </c>
      <c r="H6065" s="4">
        <f>INDEX('ALL - prices'!$J$3:$DY$219,MATCH('COMBINED DATA'!A6065,'ALL - prices'!$B$3:$B$219,0),MATCH('COMBINED DATA'!G6065,'ALL - prices'!$J$1:$DY$1,0))</f>
        <v>9.2111000000000001</v>
      </c>
      <c r="I6065" s="14">
        <f t="shared" si="446"/>
        <v>0.65213431834758273</v>
      </c>
      <c r="J6065" s="6">
        <f>INDEX('market cap'!$B$3:$DQ$219,MATCH(A6065,'market cap'!$A$3:$A$219,0),MATCH(G6065,'market cap'!$B$1:$DQ$1,0))</f>
        <v>2144.1876999999999</v>
      </c>
      <c r="K6065">
        <f t="shared" si="444"/>
        <v>7.6705160650005002</v>
      </c>
      <c r="L6065">
        <f>INDEX('PB2'!$D$2:$AQ$224,MATCH(A6065,'PB2'!$B$2:$B$224,0),MATCH(G6065,'PB2'!$D$1:$AQ$1,0))</f>
        <v>2.2584071159362802</v>
      </c>
      <c r="M6065" s="16">
        <f t="shared" si="445"/>
        <v>0.44278996153686156</v>
      </c>
      <c r="N6065" s="6">
        <f>INDEX('ROA2'!$D$2:$AQ$224,MATCH(A6065,'ROA2'!$B$2:$B$224,0),MATCH(G6065,'ROA2'!$D$1:$AQ$1,0))</f>
        <v>1.8376170396804801</v>
      </c>
      <c r="O6065" s="6">
        <v>2833.2206080000001</v>
      </c>
      <c r="P6065" s="28">
        <v>9.3177196601286136E-2</v>
      </c>
    </row>
    <row r="6066" spans="1:16" x14ac:dyDescent="0.3">
      <c r="A6066" t="s">
        <v>627</v>
      </c>
      <c r="B6066" t="str">
        <f>VLOOKUP(A6066,Sheet3!L:L,1,FALSE)</f>
        <v>SPB CN EQUITY</v>
      </c>
      <c r="C6066" t="str">
        <f>VLOOKUP(A6066,'ALL - prices'!B:C,2,FALSE)</f>
        <v>Superior Plus Corp</v>
      </c>
      <c r="D6066" t="str">
        <f>VLOOKUP(A6066,'ALL - prices'!B:I,8,FALSE)</f>
        <v>Utilities</v>
      </c>
      <c r="E6066">
        <v>2021</v>
      </c>
      <c r="F6066" t="s">
        <v>679</v>
      </c>
      <c r="G6066" t="str">
        <f t="shared" si="443"/>
        <v>2021-Q1</v>
      </c>
      <c r="H6066" s="4">
        <f>INDEX('ALL - prices'!$J$3:$DY$219,MATCH('COMBINED DATA'!A6066,'ALL - prices'!$B$3:$B$219,0),MATCH('COMBINED DATA'!G6066,'ALL - prices'!$J$1:$DY$1,0))</f>
        <v>10.900600000000001</v>
      </c>
      <c r="I6066" s="14">
        <f t="shared" si="446"/>
        <v>1.0565979600428286</v>
      </c>
      <c r="J6066" s="6">
        <f>INDEX('market cap'!$B$3:$DQ$219,MATCH(A6066,'market cap'!$A$3:$A$219,0),MATCH(G6066,'market cap'!$B$1:$DQ$1,0))</f>
        <v>2503.3128000000002</v>
      </c>
      <c r="K6066">
        <f t="shared" si="444"/>
        <v>7.825370253659627</v>
      </c>
      <c r="L6066">
        <f>INDEX('PB2'!$D$2:$AQ$224,MATCH(A6066,'PB2'!$B$2:$B$224,0),MATCH(G6066,'PB2'!$D$1:$AQ$1,0))</f>
        <v>2.53491306304932</v>
      </c>
      <c r="M6066" s="16">
        <f t="shared" si="445"/>
        <v>0.39449084648176108</v>
      </c>
      <c r="N6066" s="6">
        <f>INDEX('ROA2'!$D$2:$AQ$224,MATCH(A6066,'ROA2'!$B$2:$B$224,0),MATCH(G6066,'ROA2'!$D$1:$AQ$1,0))</f>
        <v>2.0122449398040798</v>
      </c>
      <c r="O6066" s="6">
        <v>2996.788736</v>
      </c>
      <c r="P6066" s="28">
        <v>5.7732224429732755E-2</v>
      </c>
    </row>
    <row r="6067" spans="1:16" x14ac:dyDescent="0.3">
      <c r="A6067" t="s">
        <v>627</v>
      </c>
      <c r="B6067" t="str">
        <f>VLOOKUP(A6067,Sheet3!L:L,1,FALSE)</f>
        <v>SPB CN EQUITY</v>
      </c>
      <c r="C6067" t="str">
        <f>VLOOKUP(A6067,'ALL - prices'!B:C,2,FALSE)</f>
        <v>Superior Plus Corp</v>
      </c>
      <c r="D6067" t="str">
        <f>VLOOKUP(A6067,'ALL - prices'!B:I,8,FALSE)</f>
        <v>Utilities</v>
      </c>
      <c r="E6067">
        <v>2021</v>
      </c>
      <c r="F6067" t="s">
        <v>680</v>
      </c>
      <c r="G6067" t="str">
        <f t="shared" si="443"/>
        <v>2021-Q2</v>
      </c>
      <c r="H6067" s="4">
        <f>INDEX('ALL - prices'!$J$3:$DY$219,MATCH('COMBINED DATA'!A6067,'ALL - prices'!$B$3:$B$219,0),MATCH('COMBINED DATA'!G6067,'ALL - prices'!$J$1:$DY$1,0))</f>
        <v>11.846</v>
      </c>
      <c r="I6067" s="14">
        <f t="shared" si="446"/>
        <v>0.69497385742199025</v>
      </c>
      <c r="J6067" s="6">
        <f>INDEX('market cap'!$B$3:$DQ$219,MATCH(A6067,'market cap'!$A$3:$A$219,0),MATCH(G6067,'market cap'!$B$1:$DQ$1,0))</f>
        <v>2688.1565999999998</v>
      </c>
      <c r="K6067">
        <f t="shared" si="444"/>
        <v>7.8966109588746258</v>
      </c>
      <c r="L6067">
        <f>INDEX('PB2'!$D$2:$AQ$224,MATCH(A6067,'PB2'!$B$2:$B$224,0),MATCH(G6067,'PB2'!$D$1:$AQ$1,0))</f>
        <v>2.5764749050140399</v>
      </c>
      <c r="M6067" s="16">
        <f t="shared" si="445"/>
        <v>0.38812720358887048</v>
      </c>
      <c r="N6067" s="6">
        <f>INDEX('ROA2'!$D$2:$AQ$224,MATCH(A6067,'ROA2'!$B$2:$B$224,0),MATCH(G6067,'ROA2'!$D$1:$AQ$1,0))</f>
        <v>3.72123503684998</v>
      </c>
      <c r="O6067" s="6">
        <v>3063.3896960000002</v>
      </c>
      <c r="P6067" s="28">
        <v>2.2224109160559863E-2</v>
      </c>
    </row>
    <row r="6068" spans="1:16" x14ac:dyDescent="0.3">
      <c r="A6068" t="s">
        <v>627</v>
      </c>
      <c r="B6068" t="str">
        <f>VLOOKUP(A6068,Sheet3!L:L,1,FALSE)</f>
        <v>SPB CN EQUITY</v>
      </c>
      <c r="C6068" t="str">
        <f>VLOOKUP(A6068,'ALL - prices'!B:C,2,FALSE)</f>
        <v>Superior Plus Corp</v>
      </c>
      <c r="D6068" t="str">
        <f>VLOOKUP(A6068,'ALL - prices'!B:I,8,FALSE)</f>
        <v>Utilities</v>
      </c>
      <c r="E6068">
        <v>2021</v>
      </c>
      <c r="F6068" t="s">
        <v>681</v>
      </c>
      <c r="G6068" t="str">
        <f t="shared" si="443"/>
        <v>2021-Q3</v>
      </c>
      <c r="H6068" s="4">
        <f>INDEX('ALL - prices'!$J$3:$DY$219,MATCH('COMBINED DATA'!A6068,'ALL - prices'!$B$3:$B$219,0),MATCH('COMBINED DATA'!G6068,'ALL - prices'!$J$1:$DY$1,0))</f>
        <v>10.623900000000001</v>
      </c>
      <c r="I6068" s="14">
        <f t="shared" si="446"/>
        <v>0.81203248857419497</v>
      </c>
      <c r="J6068" s="6">
        <f>INDEX('market cap'!$B$3:$DQ$219,MATCH(A6068,'market cap'!$A$3:$A$219,0),MATCH(G6068,'market cap'!$B$1:$DQ$1,0))</f>
        <v>2381.8440000000001</v>
      </c>
      <c r="K6068">
        <f t="shared" si="444"/>
        <v>7.7756302565867248</v>
      </c>
      <c r="L6068">
        <f>INDEX('PB2'!$D$2:$AQ$224,MATCH(A6068,'PB2'!$B$2:$B$224,0),MATCH(G6068,'PB2'!$D$1:$AQ$1,0))</f>
        <v>2.3824710845947301</v>
      </c>
      <c r="M6068" s="16">
        <f t="shared" si="445"/>
        <v>0.41973227144962594</v>
      </c>
      <c r="N6068" s="6">
        <f>INDEX('ROA2'!$D$2:$AQ$224,MATCH(A6068,'ROA2'!$B$2:$B$224,0),MATCH(G6068,'ROA2'!$D$1:$AQ$1,0))</f>
        <v>7.5575361251831099</v>
      </c>
      <c r="O6068" s="6">
        <v>2671.3410560000002</v>
      </c>
      <c r="P6068" s="28">
        <v>-0.12797870297465411</v>
      </c>
    </row>
    <row r="6069" spans="1:16" x14ac:dyDescent="0.3">
      <c r="A6069" t="s">
        <v>627</v>
      </c>
      <c r="B6069" t="str">
        <f>VLOOKUP(A6069,Sheet3!L:L,1,FALSE)</f>
        <v>SPB CN EQUITY</v>
      </c>
      <c r="C6069" t="str">
        <f>VLOOKUP(A6069,'ALL - prices'!B:C,2,FALSE)</f>
        <v>Superior Plus Corp</v>
      </c>
      <c r="D6069" t="str">
        <f>VLOOKUP(A6069,'ALL - prices'!B:I,8,FALSE)</f>
        <v>Utilities</v>
      </c>
      <c r="E6069">
        <v>2021</v>
      </c>
      <c r="F6069" t="s">
        <v>682</v>
      </c>
      <c r="G6069" t="str">
        <f t="shared" si="443"/>
        <v>2021-Q4</v>
      </c>
      <c r="H6069" s="4">
        <f>INDEX('ALL - prices'!$J$3:$DY$219,MATCH('COMBINED DATA'!A6069,'ALL - prices'!$B$3:$B$219,0),MATCH('COMBINED DATA'!G6069,'ALL - prices'!$J$1:$DY$1,0))</f>
        <v>10.345000000000001</v>
      </c>
      <c r="I6069" s="14">
        <f t="shared" si="446"/>
        <v>0.52070311758877152</v>
      </c>
      <c r="J6069" s="6">
        <f>INDEX('market cap'!$B$3:$DQ$219,MATCH(A6069,'market cap'!$A$3:$A$219,0),MATCH(G6069,'market cap'!$B$1:$DQ$1,0))</f>
        <v>2288.5419000000002</v>
      </c>
      <c r="K6069">
        <f t="shared" si="444"/>
        <v>7.7356701688620744</v>
      </c>
      <c r="L6069">
        <f>INDEX('PB2'!$D$2:$AQ$224,MATCH(A6069,'PB2'!$B$2:$B$224,0),MATCH(G6069,'PB2'!$D$1:$AQ$1,0))</f>
        <v>2.3261480331420898</v>
      </c>
      <c r="M6069" s="16">
        <f t="shared" si="445"/>
        <v>0.42989525419378855</v>
      </c>
      <c r="N6069" s="6">
        <f>INDEX('ROA2'!$D$2:$AQ$224,MATCH(A6069,'ROA2'!$B$2:$B$224,0),MATCH(G6069,'ROA2'!$D$1:$AQ$1,0))</f>
        <v>6.7944779396057102</v>
      </c>
      <c r="O6069" s="6">
        <v>2725.7034239999998</v>
      </c>
      <c r="P6069" s="28">
        <v>2.035021618744574E-2</v>
      </c>
    </row>
    <row r="6070" spans="1:16" x14ac:dyDescent="0.3">
      <c r="A6070" t="s">
        <v>627</v>
      </c>
      <c r="B6070" t="str">
        <f>VLOOKUP(A6070,Sheet3!L:L,1,FALSE)</f>
        <v>SPB CN EQUITY</v>
      </c>
      <c r="C6070" t="str">
        <f>VLOOKUP(A6070,'ALL - prices'!B:C,2,FALSE)</f>
        <v>Superior Plus Corp</v>
      </c>
      <c r="D6070" t="str">
        <f>VLOOKUP(A6070,'ALL - prices'!B:I,8,FALSE)</f>
        <v>Utilities</v>
      </c>
      <c r="E6070">
        <v>2022</v>
      </c>
      <c r="F6070" t="s">
        <v>679</v>
      </c>
      <c r="G6070" t="str">
        <f t="shared" si="443"/>
        <v>2022-Q1</v>
      </c>
      <c r="H6070" s="4">
        <f>INDEX('ALL - prices'!$J$3:$DY$219,MATCH('COMBINED DATA'!A6070,'ALL - prices'!$B$3:$B$219,0),MATCH('COMBINED DATA'!G6070,'ALL - prices'!$J$1:$DY$1,0))</f>
        <v>9.2751999999999999</v>
      </c>
      <c r="I6070" s="14">
        <f t="shared" si="446"/>
        <v>0.57721189927674388</v>
      </c>
      <c r="J6070" s="6">
        <f>INDEX('market cap'!$B$3:$DQ$219,MATCH(A6070,'market cap'!$A$3:$A$219,0),MATCH(G6070,'market cap'!$B$1:$DQ$1,0))</f>
        <v>2020.9585999999999</v>
      </c>
      <c r="K6070">
        <f t="shared" si="444"/>
        <v>7.6113272322853414</v>
      </c>
      <c r="L6070">
        <f>INDEX('PB2'!$D$2:$AQ$224,MATCH(A6070,'PB2'!$B$2:$B$224,0),MATCH(G6070,'PB2'!$D$1:$AQ$1,0))</f>
        <v>1.88372194766998</v>
      </c>
      <c r="M6070" s="16">
        <f t="shared" si="445"/>
        <v>0.53086391080006445</v>
      </c>
      <c r="N6070" s="6">
        <f>INDEX('ROA2'!$D$2:$AQ$224,MATCH(A6070,'ROA2'!$B$2:$B$224,0),MATCH(G6070,'ROA2'!$D$1:$AQ$1,0))</f>
        <v>4.9521441459655797</v>
      </c>
      <c r="O6070" s="6">
        <v>2814.7678719999999</v>
      </c>
      <c r="P6070" s="28">
        <v>3.2675766268546201E-2</v>
      </c>
    </row>
    <row r="6071" spans="1:16" x14ac:dyDescent="0.3">
      <c r="A6071" t="s">
        <v>627</v>
      </c>
      <c r="B6071" t="str">
        <f>VLOOKUP(A6071,Sheet3!L:L,1,FALSE)</f>
        <v>SPB CN EQUITY</v>
      </c>
      <c r="C6071" t="str">
        <f>VLOOKUP(A6071,'ALL - prices'!B:C,2,FALSE)</f>
        <v>Superior Plus Corp</v>
      </c>
      <c r="D6071" t="str">
        <f>VLOOKUP(A6071,'ALL - prices'!B:I,8,FALSE)</f>
        <v>Utilities</v>
      </c>
      <c r="E6071">
        <v>2022</v>
      </c>
      <c r="F6071" t="s">
        <v>680</v>
      </c>
      <c r="G6071" t="str">
        <f t="shared" si="443"/>
        <v>2022-Q2</v>
      </c>
      <c r="H6071" s="4">
        <f>INDEX('ALL - prices'!$J$3:$DY$219,MATCH('COMBINED DATA'!A6071,'ALL - prices'!$B$3:$B$219,0),MATCH('COMBINED DATA'!G6071,'ALL - prices'!$J$1:$DY$1,0))</f>
        <v>9.3195999999999994</v>
      </c>
      <c r="I6071" s="14">
        <f t="shared" si="446"/>
        <v>0.7052019019401462</v>
      </c>
      <c r="J6071" s="6">
        <f>INDEX('market cap'!$B$3:$DQ$219,MATCH(A6071,'market cap'!$A$3:$A$219,0),MATCH(G6071,'market cap'!$B$1:$DQ$1,0))</f>
        <v>2291.4481999999998</v>
      </c>
      <c r="K6071">
        <f t="shared" si="444"/>
        <v>7.7369392984132919</v>
      </c>
      <c r="L6071">
        <f>INDEX('PB2'!$D$2:$AQ$224,MATCH(A6071,'PB2'!$B$2:$B$224,0),MATCH(G6071,'PB2'!$D$1:$AQ$1,0))</f>
        <v>1.80603098869324</v>
      </c>
      <c r="M6071" s="16">
        <f t="shared" si="445"/>
        <v>0.5537003552323061</v>
      </c>
      <c r="N6071" s="6">
        <f>INDEX('ROA2'!$D$2:$AQ$224,MATCH(A6071,'ROA2'!$B$2:$B$224,0),MATCH(G6071,'ROA2'!$D$1:$AQ$1,0))</f>
        <v>6.1304841041564897</v>
      </c>
      <c r="O6071" s="6">
        <v>3181.8618879999999</v>
      </c>
      <c r="P6071" s="28">
        <v>0.13041715434216808</v>
      </c>
    </row>
    <row r="6072" spans="1:16" x14ac:dyDescent="0.3">
      <c r="A6072" t="s">
        <v>627</v>
      </c>
      <c r="B6072" t="str">
        <f>VLOOKUP(A6072,Sheet3!L:L,1,FALSE)</f>
        <v>SPB CN EQUITY</v>
      </c>
      <c r="C6072" t="str">
        <f>VLOOKUP(A6072,'ALL - prices'!B:C,2,FALSE)</f>
        <v>Superior Plus Corp</v>
      </c>
      <c r="D6072" t="str">
        <f>VLOOKUP(A6072,'ALL - prices'!B:I,8,FALSE)</f>
        <v>Utilities</v>
      </c>
      <c r="E6072">
        <v>2022</v>
      </c>
      <c r="F6072" t="s">
        <v>681</v>
      </c>
      <c r="G6072" t="str">
        <f t="shared" si="443"/>
        <v>2022-Q3</v>
      </c>
      <c r="H6072" s="4">
        <f>INDEX('ALL - prices'!$J$3:$DY$219,MATCH('COMBINED DATA'!A6072,'ALL - prices'!$B$3:$B$219,0),MATCH('COMBINED DATA'!G6072,'ALL - prices'!$J$1:$DY$1,0))</f>
        <v>8.3579000000000008</v>
      </c>
      <c r="I6072" s="14">
        <f t="shared" si="446"/>
        <v>0.58011431632049903</v>
      </c>
      <c r="J6072" s="6">
        <f>INDEX('market cap'!$B$3:$DQ$219,MATCH(A6072,'market cap'!$A$3:$A$219,0),MATCH(G6072,'market cap'!$B$1:$DQ$1,0))</f>
        <v>2021.1541</v>
      </c>
      <c r="K6072">
        <f t="shared" si="444"/>
        <v>7.6114239638782788</v>
      </c>
      <c r="L6072">
        <f>INDEX('PB2'!$D$2:$AQ$224,MATCH(A6072,'PB2'!$B$2:$B$224,0),MATCH(G6072,'PB2'!$D$1:$AQ$1,0))</f>
        <v>1.7910619974136399</v>
      </c>
      <c r="M6072" s="16">
        <f t="shared" si="445"/>
        <v>0.55832796488565839</v>
      </c>
      <c r="N6072" s="6">
        <f>INDEX('ROA2'!$D$2:$AQ$224,MATCH(A6072,'ROA2'!$B$2:$B$224,0),MATCH(G6072,'ROA2'!$D$1:$AQ$1,0))</f>
        <v>0.66086202859878496</v>
      </c>
      <c r="O6072" s="6">
        <v>3161.6688640000002</v>
      </c>
      <c r="P6072" s="28">
        <v>-6.3462917973137667E-3</v>
      </c>
    </row>
    <row r="6073" spans="1:16" x14ac:dyDescent="0.3">
      <c r="A6073" t="s">
        <v>627</v>
      </c>
      <c r="B6073" t="str">
        <f>VLOOKUP(A6073,Sheet3!L:L,1,FALSE)</f>
        <v>SPB CN EQUITY</v>
      </c>
      <c r="C6073" t="str">
        <f>VLOOKUP(A6073,'ALL - prices'!B:C,2,FALSE)</f>
        <v>Superior Plus Corp</v>
      </c>
      <c r="D6073" t="str">
        <f>VLOOKUP(A6073,'ALL - prices'!B:I,8,FALSE)</f>
        <v>Utilities</v>
      </c>
      <c r="E6073">
        <v>2022</v>
      </c>
      <c r="F6073" t="s">
        <v>682</v>
      </c>
      <c r="G6073" t="str">
        <f t="shared" si="443"/>
        <v>2022-Q4</v>
      </c>
      <c r="H6073" s="4">
        <f>INDEX('ALL - prices'!$J$3:$DY$219,MATCH('COMBINED DATA'!A6073,'ALL - prices'!$B$3:$B$219,0),MATCH('COMBINED DATA'!G6073,'ALL - prices'!$J$1:$DY$1,0))</f>
        <v>9.5306999999999995</v>
      </c>
      <c r="I6073" s="14">
        <f t="shared" si="446"/>
        <v>0.54301739075895783</v>
      </c>
      <c r="J6073" s="6">
        <f>INDEX('market cap'!$B$3:$DQ$219,MATCH(A6073,'market cap'!$A$3:$A$219,0),MATCH(G6073,'market cap'!$B$1:$DQ$1,0))</f>
        <v>2265.2256000000002</v>
      </c>
      <c r="K6073">
        <f t="shared" si="444"/>
        <v>7.7254296356061269</v>
      </c>
      <c r="L6073">
        <f>INDEX('PB2'!$D$2:$AQ$224,MATCH(A6073,'PB2'!$B$2:$B$224,0),MATCH(G6073,'PB2'!$D$1:$AQ$1,0))</f>
        <v>2.0339870452880899</v>
      </c>
      <c r="M6073" s="16">
        <f t="shared" si="445"/>
        <v>0.49164521589092125</v>
      </c>
      <c r="N6073" s="6">
        <f>INDEX('ROA2'!$D$2:$AQ$224,MATCH(A6073,'ROA2'!$B$2:$B$224,0),MATCH(G6073,'ROA2'!$D$1:$AQ$1,0))</f>
        <v>-3.8394510746002202</v>
      </c>
      <c r="O6073" s="6">
        <v>3110.4824319999998</v>
      </c>
      <c r="P6073" s="28">
        <v>-1.6189687852143274E-2</v>
      </c>
    </row>
    <row r="6074" spans="1:16" x14ac:dyDescent="0.3">
      <c r="A6074" t="s">
        <v>627</v>
      </c>
      <c r="B6074" t="str">
        <f>VLOOKUP(A6074,Sheet3!L:L,1,FALSE)</f>
        <v>SPB CN EQUITY</v>
      </c>
      <c r="C6074" t="str">
        <f>VLOOKUP(A6074,'ALL - prices'!B:C,2,FALSE)</f>
        <v>Superior Plus Corp</v>
      </c>
      <c r="D6074" t="str">
        <f>VLOOKUP(A6074,'ALL - prices'!B:I,8,FALSE)</f>
        <v>Utilities</v>
      </c>
      <c r="E6074">
        <v>2023</v>
      </c>
      <c r="F6074" t="s">
        <v>679</v>
      </c>
      <c r="G6074" t="str">
        <f t="shared" ref="G6074:G6137" si="447">E6074&amp;"-"&amp;F6074</f>
        <v>2023-Q1</v>
      </c>
      <c r="H6074" s="4">
        <f>INDEX('ALL - prices'!$J$3:$DY$219,MATCH('COMBINED DATA'!A6074,'ALL - prices'!$B$3:$B$219,0),MATCH('COMBINED DATA'!G6074,'ALL - prices'!$J$1:$DY$1,0))</f>
        <v>9.6083999999999996</v>
      </c>
      <c r="I6074" s="14">
        <f t="shared" si="446"/>
        <v>0.45203726524111576</v>
      </c>
      <c r="J6074" s="6">
        <f>INDEX('market cap'!$B$3:$DQ$219,MATCH(A6074,'market cap'!$A$3:$A$219,0),MATCH(G6074,'market cap'!$B$1:$DQ$1,0))</f>
        <v>2247.0715</v>
      </c>
      <c r="K6074">
        <f t="shared" ref="K6074:K6137" si="448">LN(J6074)</f>
        <v>7.7173830918837947</v>
      </c>
      <c r="L6074">
        <f>INDEX('PB2'!$D$2:$AQ$224,MATCH(A6074,'PB2'!$B$2:$B$224,0),MATCH(G6074,'PB2'!$D$1:$AQ$1,0))</f>
        <v>1.36763203144074</v>
      </c>
      <c r="M6074" s="16">
        <f t="shared" ref="M6074:M6137" si="449">1/L6074</f>
        <v>0.73119082985102668</v>
      </c>
      <c r="N6074" s="6">
        <f>INDEX('ROA2'!$D$2:$AQ$224,MATCH(A6074,'ROA2'!$B$2:$B$224,0),MATCH(G6074,'ROA2'!$D$1:$AQ$1,0))</f>
        <v>-2.7994480133056601</v>
      </c>
      <c r="O6074" s="6">
        <v>3308.8691199999998</v>
      </c>
      <c r="P6074" s="28">
        <v>6.378003809281764E-2</v>
      </c>
    </row>
    <row r="6075" spans="1:16" x14ac:dyDescent="0.3">
      <c r="A6075" t="s">
        <v>627</v>
      </c>
      <c r="B6075" t="str">
        <f>VLOOKUP(A6075,Sheet3!L:L,1,FALSE)</f>
        <v>SPB CN EQUITY</v>
      </c>
      <c r="C6075" t="str">
        <f>VLOOKUP(A6075,'ALL - prices'!B:C,2,FALSE)</f>
        <v>Superior Plus Corp</v>
      </c>
      <c r="D6075" t="str">
        <f>VLOOKUP(A6075,'ALL - prices'!B:I,8,FALSE)</f>
        <v>Utilities</v>
      </c>
      <c r="E6075">
        <v>2023</v>
      </c>
      <c r="F6075" t="s">
        <v>680</v>
      </c>
      <c r="G6075" t="str">
        <f t="shared" si="447"/>
        <v>2023-Q2</v>
      </c>
      <c r="H6075" s="4">
        <f>INDEX('ALL - prices'!$J$3:$DY$219,MATCH('COMBINED DATA'!A6075,'ALL - prices'!$B$3:$B$219,0),MATCH('COMBINED DATA'!G6075,'ALL - prices'!$J$1:$DY$1,0))</f>
        <v>8.3408999999999995</v>
      </c>
      <c r="I6075" s="14">
        <f t="shared" si="446"/>
        <v>0.43046624625708668</v>
      </c>
      <c r="J6075" s="6">
        <f>INDEX('market cap'!$B$3:$DQ$219,MATCH(A6075,'market cap'!$A$3:$A$219,0),MATCH(G6075,'market cap'!$B$1:$DQ$1,0))</f>
        <v>2366.0225999999998</v>
      </c>
      <c r="K6075">
        <f t="shared" si="448"/>
        <v>7.7689655964791875</v>
      </c>
      <c r="L6075">
        <f>INDEX('PB2'!$D$2:$AQ$224,MATCH(A6075,'PB2'!$B$2:$B$224,0),MATCH(G6075,'PB2'!$D$1:$AQ$1,0))</f>
        <v>1.5048069953918499</v>
      </c>
      <c r="M6075" s="16">
        <f t="shared" si="449"/>
        <v>0.66453704897856436</v>
      </c>
      <c r="N6075" s="6">
        <f>INDEX('ROA2'!$D$2:$AQ$224,MATCH(A6075,'ROA2'!$B$2:$B$224,0),MATCH(G6075,'ROA2'!$D$1:$AQ$1,0))</f>
        <v>-2.38517189025879</v>
      </c>
      <c r="O6075" s="6">
        <v>4224.3000320000001</v>
      </c>
      <c r="P6075" s="28">
        <v>0.27665975256222897</v>
      </c>
    </row>
    <row r="6076" spans="1:16" x14ac:dyDescent="0.3">
      <c r="A6076" t="s">
        <v>627</v>
      </c>
      <c r="B6076" t="str">
        <f>VLOOKUP(A6076,Sheet3!L:L,1,FALSE)</f>
        <v>SPB CN EQUITY</v>
      </c>
      <c r="C6076" t="str">
        <f>VLOOKUP(A6076,'ALL - prices'!B:C,2,FALSE)</f>
        <v>Superior Plus Corp</v>
      </c>
      <c r="D6076" t="str">
        <f>VLOOKUP(A6076,'ALL - prices'!B:I,8,FALSE)</f>
        <v>Utilities</v>
      </c>
      <c r="E6076">
        <v>2023</v>
      </c>
      <c r="F6076" t="s">
        <v>681</v>
      </c>
      <c r="G6076" t="str">
        <f t="shared" si="447"/>
        <v>2023-Q3</v>
      </c>
      <c r="H6076" s="4">
        <f>INDEX('ALL - prices'!$J$3:$DY$219,MATCH('COMBINED DATA'!A6076,'ALL - prices'!$B$3:$B$219,0),MATCH('COMBINED DATA'!G6076,'ALL - prices'!$J$1:$DY$1,0))</f>
        <v>9.1760000000000002</v>
      </c>
      <c r="I6076" s="14">
        <f t="shared" si="446"/>
        <v>0.90866078745958156</v>
      </c>
      <c r="J6076" s="6">
        <f>INDEX('market cap'!$B$3:$DQ$219,MATCH(A6076,'market cap'!$A$3:$A$219,0),MATCH(G6076,'market cap'!$B$1:$DQ$1,0))</f>
        <v>2557.9969999999998</v>
      </c>
      <c r="K6076">
        <f t="shared" si="448"/>
        <v>7.8469798093468572</v>
      </c>
      <c r="L6076">
        <f>INDEX('PB2'!$D$2:$AQ$224,MATCH(A6076,'PB2'!$B$2:$B$224,0),MATCH(G6076,'PB2'!$D$1:$AQ$1,0))</f>
        <v>1.3037129640579199</v>
      </c>
      <c r="M6076" s="16">
        <f t="shared" si="449"/>
        <v>0.7670400061739151</v>
      </c>
      <c r="N6076" s="6">
        <f>INDEX('ROA2'!$D$2:$AQ$224,MATCH(A6076,'ROA2'!$B$2:$B$224,0),MATCH(G6076,'ROA2'!$D$1:$AQ$1,0))</f>
        <v>-1.05796003341675</v>
      </c>
      <c r="O6076" s="6">
        <v>3903.016192</v>
      </c>
      <c r="P6076" s="28">
        <v>-7.6056112862771211E-2</v>
      </c>
    </row>
    <row r="6077" spans="1:16" x14ac:dyDescent="0.3">
      <c r="A6077" t="s">
        <v>627</v>
      </c>
      <c r="B6077" t="str">
        <f>VLOOKUP(A6077,Sheet3!L:L,1,FALSE)</f>
        <v>SPB CN EQUITY</v>
      </c>
      <c r="C6077" t="str">
        <f>VLOOKUP(A6077,'ALL - prices'!B:C,2,FALSE)</f>
        <v>Superior Plus Corp</v>
      </c>
      <c r="D6077" t="str">
        <f>VLOOKUP(A6077,'ALL - prices'!B:I,8,FALSE)</f>
        <v>Utilities</v>
      </c>
      <c r="E6077">
        <v>2023</v>
      </c>
      <c r="F6077" t="s">
        <v>682</v>
      </c>
      <c r="G6077" t="str">
        <f t="shared" si="447"/>
        <v>2023-Q4</v>
      </c>
      <c r="H6077" s="4">
        <f>INDEX('ALL - prices'!$J$3:$DY$219,MATCH('COMBINED DATA'!A6077,'ALL - prices'!$B$3:$B$219,0),MATCH('COMBINED DATA'!G6077,'ALL - prices'!$J$1:$DY$1,0))</f>
        <v>8.7727000000000004</v>
      </c>
      <c r="I6077" s="14">
        <f t="shared" si="446"/>
        <v>1.3640536450838951</v>
      </c>
      <c r="J6077" s="6">
        <f>INDEX('market cap'!$B$3:$DQ$219,MATCH(A6077,'market cap'!$A$3:$A$219,0),MATCH(G6077,'market cap'!$B$1:$DQ$1,0))</f>
        <v>2400.9270000000001</v>
      </c>
      <c r="K6077">
        <f t="shared" si="448"/>
        <v>7.7836101917607081</v>
      </c>
      <c r="L6077">
        <f>INDEX('PB2'!$D$2:$AQ$224,MATCH(A6077,'PB2'!$B$2:$B$224,0),MATCH(G6077,'PB2'!$D$1:$AQ$1,0))</f>
        <v>1.6781280040741</v>
      </c>
      <c r="M6077" s="16">
        <f t="shared" si="449"/>
        <v>0.59590209898901347</v>
      </c>
      <c r="N6077" s="6">
        <f>INDEX('ROA2'!$D$2:$AQ$224,MATCH(A6077,'ROA2'!$B$2:$B$224,0),MATCH(G6077,'ROA2'!$D$1:$AQ$1,0))</f>
        <v>0.87069100141525302</v>
      </c>
      <c r="O6077" s="6">
        <v>5153.2001280000004</v>
      </c>
      <c r="P6077" s="28">
        <v>0.32031225967304428</v>
      </c>
    </row>
    <row r="6078" spans="1:16" x14ac:dyDescent="0.3">
      <c r="A6078" t="s">
        <v>627</v>
      </c>
      <c r="B6078" t="str">
        <f>VLOOKUP(A6078,Sheet3!L:L,1,FALSE)</f>
        <v>SPB CN EQUITY</v>
      </c>
      <c r="C6078" t="str">
        <f>VLOOKUP(A6078,'ALL - prices'!B:C,2,FALSE)</f>
        <v>Superior Plus Corp</v>
      </c>
      <c r="D6078" t="str">
        <f>VLOOKUP(A6078,'ALL - prices'!B:I,8,FALSE)</f>
        <v>Utilities</v>
      </c>
      <c r="E6078" s="18">
        <v>2024</v>
      </c>
      <c r="F6078" t="s">
        <v>679</v>
      </c>
      <c r="G6078" t="str">
        <f t="shared" si="447"/>
        <v>2024-Q1</v>
      </c>
      <c r="H6078" s="4">
        <f>INDEX('ALL - prices'!$J$3:$DY$219,MATCH('COMBINED DATA'!A6078,'ALL - prices'!$B$3:$B$219,0),MATCH('COMBINED DATA'!G6078,'ALL - prices'!$J$1:$DY$1,0))</f>
        <v>9.3567</v>
      </c>
      <c r="I6078" s="14" t="s">
        <v>769</v>
      </c>
      <c r="J6078" s="6">
        <f>INDEX('market cap'!$B$3:$DQ$219,MATCH(A6078,'market cap'!$A$3:$A$219,0),MATCH(G6078,'market cap'!$B$1:$DQ$1,0))</f>
        <v>2515.6129999999998</v>
      </c>
      <c r="K6078">
        <f t="shared" si="448"/>
        <v>7.8302717904092152</v>
      </c>
      <c r="L6078">
        <f>INDEX('PB2'!$D$2:$AQ$224,MATCH(A6078,'PB2'!$B$2:$B$224,0),MATCH(G6078,'PB2'!$D$1:$AQ$1,0))</f>
        <v>1.6421270370483401</v>
      </c>
      <c r="M6078" s="16">
        <f t="shared" si="449"/>
        <v>0.60896628423916666</v>
      </c>
      <c r="N6078" s="6">
        <f>INDEX('ROA2'!$D$2:$AQ$224,MATCH(A6078,'ROA2'!$B$2:$B$224,0),MATCH(G6078,'ROA2'!$D$1:$AQ$1,0))</f>
        <v>1.3403619527816799</v>
      </c>
      <c r="O6078" s="6">
        <v>3917.695232</v>
      </c>
      <c r="P6078" s="28">
        <v>-0.23975488343386153</v>
      </c>
    </row>
    <row r="6079" spans="1:16" x14ac:dyDescent="0.3">
      <c r="A6079" t="s">
        <v>627</v>
      </c>
      <c r="B6079" t="str">
        <f>VLOOKUP(A6079,Sheet3!L:L,1,FALSE)</f>
        <v>SPB CN EQUITY</v>
      </c>
      <c r="C6079" t="str">
        <f>VLOOKUP(A6079,'ALL - prices'!B:C,2,FALSE)</f>
        <v>Superior Plus Corp</v>
      </c>
      <c r="D6079" t="str">
        <f>VLOOKUP(A6079,'ALL - prices'!B:I,8,FALSE)</f>
        <v>Utilities</v>
      </c>
      <c r="E6079" s="18">
        <v>2024</v>
      </c>
      <c r="F6079" t="s">
        <v>680</v>
      </c>
      <c r="G6079" t="str">
        <f t="shared" si="447"/>
        <v>2024-Q2</v>
      </c>
      <c r="H6079" s="4">
        <f>INDEX('ALL - prices'!$J$3:$DY$219,MATCH('COMBINED DATA'!A6079,'ALL - prices'!$B$3:$B$219,0),MATCH('COMBINED DATA'!G6079,'ALL - prices'!$J$1:$DY$1,0))</f>
        <v>8.3926999999999996</v>
      </c>
      <c r="I6079" s="14" t="s">
        <v>769</v>
      </c>
      <c r="J6079" s="6">
        <f>INDEX('market cap'!$B$3:$DQ$219,MATCH(A6079,'market cap'!$A$3:$A$219,0),MATCH(G6079,'market cap'!$B$1:$DQ$1,0))</f>
        <v>2211.4457000000002</v>
      </c>
      <c r="K6079">
        <f t="shared" si="448"/>
        <v>7.7014017435364446</v>
      </c>
      <c r="L6079">
        <f>INDEX('PB2'!$D$2:$AQ$224,MATCH(A6079,'PB2'!$B$2:$B$224,0),MATCH(G6079,'PB2'!$D$1:$AQ$1,0))</f>
        <v>1.5415790081024201</v>
      </c>
      <c r="M6079" s="16">
        <f t="shared" si="449"/>
        <v>0.64868553265455564</v>
      </c>
      <c r="N6079" s="6">
        <f>INDEX('ROA2'!$D$2:$AQ$224,MATCH(A6079,'ROA2'!$B$2:$B$224,0),MATCH(G6079,'ROA2'!$D$1:$AQ$1,0))</f>
        <v>0.57739597558975198</v>
      </c>
      <c r="O6079" s="6">
        <v>3830.7000320000002</v>
      </c>
      <c r="P6079" s="28">
        <v>-2.2205708930448993E-2</v>
      </c>
    </row>
    <row r="6080" spans="1:16" x14ac:dyDescent="0.3">
      <c r="A6080" t="s">
        <v>627</v>
      </c>
      <c r="B6080" t="str">
        <f>VLOOKUP(A6080,Sheet3!L:L,1,FALSE)</f>
        <v>SPB CN EQUITY</v>
      </c>
      <c r="C6080" t="str">
        <f>VLOOKUP(A6080,'ALL - prices'!B:C,2,FALSE)</f>
        <v>Superior Plus Corp</v>
      </c>
      <c r="D6080" t="str">
        <f>VLOOKUP(A6080,'ALL - prices'!B:I,8,FALSE)</f>
        <v>Utilities</v>
      </c>
      <c r="E6080" s="18">
        <v>2024</v>
      </c>
      <c r="F6080" t="s">
        <v>681</v>
      </c>
      <c r="G6080" t="str">
        <f t="shared" si="447"/>
        <v>2024-Q3</v>
      </c>
      <c r="H6080" s="4">
        <f>INDEX('ALL - prices'!$J$3:$DY$219,MATCH('COMBINED DATA'!A6080,'ALL - prices'!$B$3:$B$219,0),MATCH('COMBINED DATA'!G6080,'ALL - prices'!$J$1:$DY$1,0))</f>
        <v>7.2054999999999998</v>
      </c>
      <c r="I6080" s="14" t="s">
        <v>769</v>
      </c>
      <c r="J6080" s="6">
        <f>INDEX('market cap'!$B$3:$DQ$219,MATCH(A6080,'market cap'!$A$3:$A$219,0),MATCH(G6080,'market cap'!$B$1:$DQ$1,0))</f>
        <v>1849.2779</v>
      </c>
      <c r="K6080">
        <f t="shared" si="448"/>
        <v>7.5225505175516787</v>
      </c>
      <c r="L6080">
        <f>INDEX('PB2'!$D$2:$AQ$224,MATCH(A6080,'PB2'!$B$2:$B$224,0),MATCH(G6080,'PB2'!$D$1:$AQ$1,0))</f>
        <v>1.45304799079895</v>
      </c>
      <c r="M6080" s="16">
        <f t="shared" si="449"/>
        <v>0.68820851501962843</v>
      </c>
      <c r="N6080" s="6">
        <f>INDEX('ROA2'!$D$2:$AQ$224,MATCH(A6080,'ROA2'!$B$2:$B$224,0),MATCH(G6080,'ROA2'!$D$1:$AQ$1,0))</f>
        <v>-3.9689000695943999E-2</v>
      </c>
      <c r="O6080" s="6">
        <v>3655.800064</v>
      </c>
      <c r="P6080" s="28">
        <v>-4.5657442905725321E-2</v>
      </c>
    </row>
    <row r="6081" spans="1:16" x14ac:dyDescent="0.3">
      <c r="A6081" t="s">
        <v>627</v>
      </c>
      <c r="B6081" t="str">
        <f>VLOOKUP(A6081,Sheet3!L:L,1,FALSE)</f>
        <v>SPB CN EQUITY</v>
      </c>
      <c r="C6081" t="str">
        <f>VLOOKUP(A6081,'ALL - prices'!B:C,2,FALSE)</f>
        <v>Superior Plus Corp</v>
      </c>
      <c r="D6081" t="str">
        <f>VLOOKUP(A6081,'ALL - prices'!B:I,8,FALSE)</f>
        <v>Utilities</v>
      </c>
      <c r="E6081" s="18">
        <v>2024</v>
      </c>
      <c r="F6081" t="s">
        <v>682</v>
      </c>
      <c r="G6081" t="str">
        <f t="shared" si="447"/>
        <v>2024-Q4</v>
      </c>
      <c r="H6081" s="4">
        <f>INDEX('ALL - prices'!$J$3:$DY$219,MATCH('COMBINED DATA'!A6081,'ALL - prices'!$B$3:$B$219,0),MATCH('COMBINED DATA'!G6081,'ALL - prices'!$J$1:$DY$1,0))</f>
        <v>6.2335000000000003</v>
      </c>
      <c r="I6081" s="14" t="s">
        <v>769</v>
      </c>
      <c r="J6081" s="6">
        <f>INDEX('market cap'!$B$3:$DQ$219,MATCH(A6081,'market cap'!$A$3:$A$219,0),MATCH(G6081,'market cap'!$B$1:$DQ$1,0))</f>
        <v>1556.0489</v>
      </c>
      <c r="K6081">
        <f t="shared" si="448"/>
        <v>7.3499051309797458</v>
      </c>
      <c r="L6081">
        <f>INDEX('PB2'!$D$2:$AQ$224,MATCH(A6081,'PB2'!$B$2:$B$224,0),MATCH(G6081,'PB2'!$D$1:$AQ$1,0))</f>
        <v>1.17140176261608</v>
      </c>
      <c r="M6081" s="16">
        <f t="shared" si="449"/>
        <v>0.8536780734960735</v>
      </c>
      <c r="N6081" s="6">
        <f>INDEX('ROA2'!$D$2:$AQ$224,MATCH(A6081,'ROA2'!$B$2:$B$224,0),MATCH(G6081,'ROA2'!$D$1:$AQ$1,0))</f>
        <v>0.381983011960983</v>
      </c>
      <c r="O6081" s="6">
        <v>3643.0000639999998</v>
      </c>
      <c r="P6081" s="28">
        <v>-3.5012855670216929E-3</v>
      </c>
    </row>
    <row r="6082" spans="1:16" x14ac:dyDescent="0.3">
      <c r="A6082" t="s">
        <v>628</v>
      </c>
      <c r="B6082" t="e">
        <f>VLOOKUP(A6082,Sheet3!L:L,1,FALSE)</f>
        <v>#N/A</v>
      </c>
      <c r="C6082" t="str">
        <f>VLOOKUP(A6082,'ALL - prices'!B:C,2,FALSE)</f>
        <v>SmartCentres Real Estate Inves</v>
      </c>
      <c r="D6082" t="str">
        <f>VLOOKUP(A6082,'ALL - prices'!B:I,8,FALSE)</f>
        <v>Real Estate</v>
      </c>
      <c r="E6082">
        <v>2015</v>
      </c>
      <c r="F6082" t="s">
        <v>679</v>
      </c>
      <c r="G6082" t="str">
        <f t="shared" si="447"/>
        <v>2015-Q1</v>
      </c>
      <c r="H6082" s="4">
        <f>INDEX('ALL - prices'!$J$3:$DY$219,MATCH('COMBINED DATA'!A6082,'ALL - prices'!$B$3:$B$219,0),MATCH('COMBINED DATA'!G6082,'ALL - prices'!$J$1:$DY$1,0))</f>
        <v>14.464499999999999</v>
      </c>
      <c r="I6082" s="14">
        <f t="shared" ref="I6082:I6117" si="450">STDEV(H6083:H6086)</f>
        <v>1.3523276510643909</v>
      </c>
      <c r="J6082" s="15">
        <f>INDEX(MarketCap2!$E$2:$AR$224,MATCH(A6082,MarketCap2!$B$2:$B$224,0),MATCH(G6082,MarketCap2!$E$1:$AR$1,0))</f>
        <v>3885105408</v>
      </c>
      <c r="K6082">
        <f t="shared" si="448"/>
        <v>22.080415952444287</v>
      </c>
      <c r="L6082">
        <f>INDEX('PB2'!$D$2:$AQ$224,MATCH(A6082,'PB2'!$B$2:$B$224,0),MATCH(G6082,'PB2'!$D$1:$AQ$1,0))</f>
        <v>1.19899594783783</v>
      </c>
      <c r="M6082" s="16">
        <f t="shared" si="449"/>
        <v>0.83403117567104135</v>
      </c>
      <c r="N6082" s="6">
        <f>INDEX('ROA2'!$D$2:$AQ$224,MATCH(A6082,'ROA2'!$B$2:$B$224,0),MATCH(G6082,'ROA2'!$D$1:$AQ$1,0))</f>
        <v>3.19582891464233</v>
      </c>
      <c r="O6082" s="6">
        <v>7107.402752</v>
      </c>
      <c r="P6082" s="28">
        <v>-6.9615331210953401E-3</v>
      </c>
    </row>
    <row r="6083" spans="1:16" x14ac:dyDescent="0.3">
      <c r="A6083" t="s">
        <v>628</v>
      </c>
      <c r="B6083" t="e">
        <f>VLOOKUP(A6083,Sheet3!L:L,1,FALSE)</f>
        <v>#N/A</v>
      </c>
      <c r="C6083" t="str">
        <f>VLOOKUP(A6083,'ALL - prices'!B:C,2,FALSE)</f>
        <v>SmartCentres Real Estate Inves</v>
      </c>
      <c r="D6083" t="str">
        <f>VLOOKUP(A6083,'ALL - prices'!B:I,8,FALSE)</f>
        <v>Real Estate</v>
      </c>
      <c r="E6083">
        <v>2015</v>
      </c>
      <c r="F6083" t="s">
        <v>680</v>
      </c>
      <c r="G6083" t="str">
        <f t="shared" si="447"/>
        <v>2015-Q2</v>
      </c>
      <c r="H6083" s="4">
        <f>INDEX('ALL - prices'!$J$3:$DY$219,MATCH('COMBINED DATA'!A6083,'ALL - prices'!$B$3:$B$219,0),MATCH('COMBINED DATA'!G6083,'ALL - prices'!$J$1:$DY$1,0))</f>
        <v>14.5716</v>
      </c>
      <c r="I6083" s="14">
        <f t="shared" si="450"/>
        <v>2.2115872525933438</v>
      </c>
      <c r="J6083" s="15">
        <f>INDEX(MarketCap2!$E$2:$AR$224,MATCH(A6083,MarketCap2!$B$2:$B$224,0),MATCH(G6083,MarketCap2!$E$1:$AR$1,0))</f>
        <v>4103752960</v>
      </c>
      <c r="K6083">
        <f t="shared" si="448"/>
        <v>22.135167748071318</v>
      </c>
      <c r="L6083">
        <f>INDEX('PB2'!$D$2:$AQ$224,MATCH(A6083,'PB2'!$B$2:$B$224,0),MATCH(G6083,'PB2'!$D$1:$AQ$1,0))</f>
        <v>1.2191460132598899</v>
      </c>
      <c r="M6083" s="16">
        <f t="shared" si="449"/>
        <v>0.82024629463872611</v>
      </c>
      <c r="N6083" s="6">
        <f>INDEX('ROA2'!$D$2:$AQ$224,MATCH(A6083,'ROA2'!$B$2:$B$224,0),MATCH(G6083,'ROA2'!$D$1:$AQ$1,0))</f>
        <v>3.1655158996582</v>
      </c>
      <c r="O6083" s="6">
        <v>7197.6192000000001</v>
      </c>
      <c r="P6083" s="28">
        <v>1.2693307407493337E-2</v>
      </c>
    </row>
    <row r="6084" spans="1:16" x14ac:dyDescent="0.3">
      <c r="A6084" t="s">
        <v>628</v>
      </c>
      <c r="B6084" t="e">
        <f>VLOOKUP(A6084,Sheet3!L:L,1,FALSE)</f>
        <v>#N/A</v>
      </c>
      <c r="C6084" t="str">
        <f>VLOOKUP(A6084,'ALL - prices'!B:C,2,FALSE)</f>
        <v>SmartCentres Real Estate Inves</v>
      </c>
      <c r="D6084" t="str">
        <f>VLOOKUP(A6084,'ALL - prices'!B:I,8,FALSE)</f>
        <v>Real Estate</v>
      </c>
      <c r="E6084">
        <v>2015</v>
      </c>
      <c r="F6084" t="s">
        <v>681</v>
      </c>
      <c r="G6084" t="str">
        <f t="shared" si="447"/>
        <v>2015-Q3</v>
      </c>
      <c r="H6084" s="4">
        <f>INDEX('ALL - prices'!$J$3:$DY$219,MATCH('COMBINED DATA'!A6084,'ALL - prices'!$B$3:$B$219,0),MATCH('COMBINED DATA'!G6084,'ALL - prices'!$J$1:$DY$1,0))</f>
        <v>15.6175</v>
      </c>
      <c r="I6084" s="14">
        <f t="shared" si="450"/>
        <v>1.9710406682342532</v>
      </c>
      <c r="J6084" s="15">
        <f>INDEX(MarketCap2!$E$2:$AR$224,MATCH(A6084,MarketCap2!$B$2:$B$224,0),MATCH(G6084,MarketCap2!$E$1:$AR$1,0))</f>
        <v>4631609344</v>
      </c>
      <c r="K6084">
        <f t="shared" si="448"/>
        <v>22.256170235145731</v>
      </c>
      <c r="L6084">
        <f>INDEX('PB2'!$D$2:$AQ$224,MATCH(A6084,'PB2'!$B$2:$B$224,0),MATCH(G6084,'PB2'!$D$1:$AQ$1,0))</f>
        <v>1.28033494949341</v>
      </c>
      <c r="M6084" s="16">
        <f t="shared" si="449"/>
        <v>0.7810456165362587</v>
      </c>
      <c r="N6084" s="6">
        <f>INDEX('ROA2'!$D$2:$AQ$224,MATCH(A6084,'ROA2'!$B$2:$B$224,0),MATCH(G6084,'ROA2'!$D$1:$AQ$1,0))</f>
        <v>3.0897030830383301</v>
      </c>
      <c r="O6084" s="6">
        <v>8409.4602240000004</v>
      </c>
      <c r="P6084" s="28">
        <v>0.16836692666375019</v>
      </c>
    </row>
    <row r="6085" spans="1:16" x14ac:dyDescent="0.3">
      <c r="A6085" t="s">
        <v>628</v>
      </c>
      <c r="B6085" t="e">
        <f>VLOOKUP(A6085,Sheet3!L:L,1,FALSE)</f>
        <v>#N/A</v>
      </c>
      <c r="C6085" t="str">
        <f>VLOOKUP(A6085,'ALL - prices'!B:C,2,FALSE)</f>
        <v>SmartCentres Real Estate Inves</v>
      </c>
      <c r="D6085" t="str">
        <f>VLOOKUP(A6085,'ALL - prices'!B:I,8,FALSE)</f>
        <v>Real Estate</v>
      </c>
      <c r="E6085">
        <v>2015</v>
      </c>
      <c r="F6085" t="s">
        <v>682</v>
      </c>
      <c r="G6085" t="str">
        <f t="shared" si="447"/>
        <v>2015-Q4</v>
      </c>
      <c r="H6085" s="4">
        <f>INDEX('ALL - prices'!$J$3:$DY$219,MATCH('COMBINED DATA'!A6085,'ALL - prices'!$B$3:$B$219,0),MATCH('COMBINED DATA'!G6085,'ALL - prices'!$J$1:$DY$1,0))</f>
        <v>15.623200000000001</v>
      </c>
      <c r="I6085" s="14">
        <f t="shared" si="450"/>
        <v>1.2452530264970243</v>
      </c>
      <c r="J6085" s="15">
        <f>INDEX(MarketCap2!$E$2:$AR$224,MATCH(A6085,MarketCap2!$B$2:$B$224,0),MATCH(G6085,MarketCap2!$E$1:$AR$1,0))</f>
        <v>4640752640</v>
      </c>
      <c r="K6085">
        <f t="shared" si="448"/>
        <v>22.25814239692701</v>
      </c>
      <c r="L6085">
        <f>INDEX('PB2'!$D$2:$AQ$224,MATCH(A6085,'PB2'!$B$2:$B$224,0),MATCH(G6085,'PB2'!$D$1:$AQ$1,0))</f>
        <v>1.2550309896469101</v>
      </c>
      <c r="M6085" s="16">
        <f t="shared" si="449"/>
        <v>0.79679307383584175</v>
      </c>
      <c r="N6085" s="6">
        <f>INDEX('ROA2'!$D$2:$AQ$224,MATCH(A6085,'ROA2'!$B$2:$B$224,0),MATCH(G6085,'ROA2'!$D$1:$AQ$1,0))</f>
        <v>3.1244640350341801</v>
      </c>
      <c r="O6085" s="6">
        <v>8530.9670399999995</v>
      </c>
      <c r="P6085" s="28">
        <v>1.4448824628865877E-2</v>
      </c>
    </row>
    <row r="6086" spans="1:16" x14ac:dyDescent="0.3">
      <c r="A6086" t="s">
        <v>628</v>
      </c>
      <c r="B6086" t="e">
        <f>VLOOKUP(A6086,Sheet3!L:L,1,FALSE)</f>
        <v>#N/A</v>
      </c>
      <c r="C6086" t="str">
        <f>VLOOKUP(A6086,'ALL - prices'!B:C,2,FALSE)</f>
        <v>SmartCentres Real Estate Inves</v>
      </c>
      <c r="D6086" t="str">
        <f>VLOOKUP(A6086,'ALL - prices'!B:I,8,FALSE)</f>
        <v>Real Estate</v>
      </c>
      <c r="E6086">
        <v>2016</v>
      </c>
      <c r="F6086" t="s">
        <v>679</v>
      </c>
      <c r="G6086" t="str">
        <f t="shared" si="447"/>
        <v>2016-Q1</v>
      </c>
      <c r="H6086" s="4">
        <f>INDEX('ALL - prices'!$J$3:$DY$219,MATCH('COMBINED DATA'!A6086,'ALL - prices'!$B$3:$B$219,0),MATCH('COMBINED DATA'!G6086,'ALL - prices'!$J$1:$DY$1,0))</f>
        <v>17.7882</v>
      </c>
      <c r="I6086" s="14">
        <f t="shared" si="450"/>
        <v>1.2019255810989293</v>
      </c>
      <c r="J6086" s="15">
        <f>INDEX(MarketCap2!$E$2:$AR$224,MATCH(A6086,MarketCap2!$B$2:$B$224,0),MATCH(G6086,MarketCap2!$E$1:$AR$1,0))</f>
        <v>5253346816</v>
      </c>
      <c r="K6086">
        <f t="shared" si="448"/>
        <v>22.382131199202203</v>
      </c>
      <c r="L6086">
        <f>INDEX('PB2'!$D$2:$AQ$224,MATCH(A6086,'PB2'!$B$2:$B$224,0),MATCH(G6086,'PB2'!$D$1:$AQ$1,0))</f>
        <v>1.39934694766998</v>
      </c>
      <c r="M6086" s="16">
        <f t="shared" si="449"/>
        <v>0.71461905974431628</v>
      </c>
      <c r="N6086" s="6">
        <f>INDEX('ROA2'!$D$2:$AQ$224,MATCH(A6086,'ROA2'!$B$2:$B$224,0),MATCH(G6086,'ROA2'!$D$1:$AQ$1,0))</f>
        <v>3.4481170177459699</v>
      </c>
      <c r="O6086" s="6">
        <v>8505.0030079999997</v>
      </c>
      <c r="P6086" s="28">
        <v>-3.0435039636491036E-3</v>
      </c>
    </row>
    <row r="6087" spans="1:16" x14ac:dyDescent="0.3">
      <c r="A6087" t="s">
        <v>628</v>
      </c>
      <c r="B6087" t="e">
        <f>VLOOKUP(A6087,Sheet3!L:L,1,FALSE)</f>
        <v>#N/A</v>
      </c>
      <c r="C6087" t="str">
        <f>VLOOKUP(A6087,'ALL - prices'!B:C,2,FALSE)</f>
        <v>SmartCentres Real Estate Inves</v>
      </c>
      <c r="D6087" t="str">
        <f>VLOOKUP(A6087,'ALL - prices'!B:I,8,FALSE)</f>
        <v>Real Estate</v>
      </c>
      <c r="E6087">
        <v>2016</v>
      </c>
      <c r="F6087" t="s">
        <v>680</v>
      </c>
      <c r="G6087" t="str">
        <f t="shared" si="447"/>
        <v>2016-Q2</v>
      </c>
      <c r="H6087" s="4">
        <f>INDEX('ALL - prices'!$J$3:$DY$219,MATCH('COMBINED DATA'!A6087,'ALL - prices'!$B$3:$B$219,0),MATCH('COMBINED DATA'!G6087,'ALL - prices'!$J$1:$DY$1,0))</f>
        <v>20.265599999999999</v>
      </c>
      <c r="I6087" s="14">
        <f t="shared" si="450"/>
        <v>0.60200839072225554</v>
      </c>
      <c r="J6087" s="15">
        <f>INDEX(MarketCap2!$E$2:$AR$224,MATCH(A6087,MarketCap2!$B$2:$B$224,0),MATCH(G6087,MarketCap2!$E$1:$AR$1,0))</f>
        <v>5906046976</v>
      </c>
      <c r="K6087">
        <f t="shared" si="448"/>
        <v>22.49924257418165</v>
      </c>
      <c r="L6087">
        <f>INDEX('PB2'!$D$2:$AQ$224,MATCH(A6087,'PB2'!$B$2:$B$224,0),MATCH(G6087,'PB2'!$D$1:$AQ$1,0))</f>
        <v>1.5701379776001001</v>
      </c>
      <c r="M6087" s="16">
        <f t="shared" si="449"/>
        <v>0.63688670312176277</v>
      </c>
      <c r="N6087" s="6">
        <f>INDEX('ROA2'!$D$2:$AQ$224,MATCH(A6087,'ROA2'!$B$2:$B$224,0),MATCH(G6087,'ROA2'!$D$1:$AQ$1,0))</f>
        <v>3.8616490364074698</v>
      </c>
      <c r="O6087" s="6">
        <v>8562.4878079999999</v>
      </c>
      <c r="P6087" s="28">
        <v>6.7589394084785932E-3</v>
      </c>
    </row>
    <row r="6088" spans="1:16" x14ac:dyDescent="0.3">
      <c r="A6088" t="s">
        <v>628</v>
      </c>
      <c r="B6088" t="e">
        <f>VLOOKUP(A6088,Sheet3!L:L,1,FALSE)</f>
        <v>#N/A</v>
      </c>
      <c r="C6088" t="str">
        <f>VLOOKUP(A6088,'ALL - prices'!B:C,2,FALSE)</f>
        <v>SmartCentres Real Estate Inves</v>
      </c>
      <c r="D6088" t="str">
        <f>VLOOKUP(A6088,'ALL - prices'!B:I,8,FALSE)</f>
        <v>Real Estate</v>
      </c>
      <c r="E6088">
        <v>2016</v>
      </c>
      <c r="F6088" t="s">
        <v>681</v>
      </c>
      <c r="G6088" t="str">
        <f t="shared" si="447"/>
        <v>2016-Q3</v>
      </c>
      <c r="H6088" s="4">
        <f>INDEX('ALL - prices'!$J$3:$DY$219,MATCH('COMBINED DATA'!A6088,'ALL - prices'!$B$3:$B$219,0),MATCH('COMBINED DATA'!G6088,'ALL - prices'!$J$1:$DY$1,0))</f>
        <v>18.9649</v>
      </c>
      <c r="I6088" s="14">
        <f t="shared" si="450"/>
        <v>0.61286721237148956</v>
      </c>
      <c r="J6088" s="15">
        <f>INDEX(MarketCap2!$E$2:$AR$224,MATCH(A6088,MarketCap2!$B$2:$B$224,0),MATCH(G6088,MarketCap2!$E$1:$AR$1,0))</f>
        <v>5478947328</v>
      </c>
      <c r="K6088">
        <f t="shared" si="448"/>
        <v>22.424178826023372</v>
      </c>
      <c r="L6088">
        <f>INDEX('PB2'!$D$2:$AQ$224,MATCH(A6088,'PB2'!$B$2:$B$224,0),MATCH(G6088,'PB2'!$D$1:$AQ$1,0))</f>
        <v>1.4537940025329601</v>
      </c>
      <c r="M6088" s="16">
        <f t="shared" si="449"/>
        <v>0.68785536207859566</v>
      </c>
      <c r="N6088" s="6">
        <f>INDEX('ROA2'!$D$2:$AQ$224,MATCH(A6088,'ROA2'!$B$2:$B$224,0),MATCH(G6088,'ROA2'!$D$1:$AQ$1,0))</f>
        <v>3.5288329124450701</v>
      </c>
      <c r="O6088" s="6">
        <v>8611.4631680000002</v>
      </c>
      <c r="P6088" s="28">
        <v>5.7197582172604441E-3</v>
      </c>
    </row>
    <row r="6089" spans="1:16" x14ac:dyDescent="0.3">
      <c r="A6089" t="s">
        <v>628</v>
      </c>
      <c r="B6089" t="e">
        <f>VLOOKUP(A6089,Sheet3!L:L,1,FALSE)</f>
        <v>#N/A</v>
      </c>
      <c r="C6089" t="str">
        <f>VLOOKUP(A6089,'ALL - prices'!B:C,2,FALSE)</f>
        <v>SmartCentres Real Estate Inves</v>
      </c>
      <c r="D6089" t="str">
        <f>VLOOKUP(A6089,'ALL - prices'!B:I,8,FALSE)</f>
        <v>Real Estate</v>
      </c>
      <c r="E6089">
        <v>2016</v>
      </c>
      <c r="F6089" t="s">
        <v>682</v>
      </c>
      <c r="G6089" t="str">
        <f t="shared" si="447"/>
        <v>2016-Q4</v>
      </c>
      <c r="H6089" s="4">
        <f>INDEX('ALL - prices'!$J$3:$DY$219,MATCH('COMBINED DATA'!A6089,'ALL - prices'!$B$3:$B$219,0),MATCH('COMBINED DATA'!G6089,'ALL - prices'!$J$1:$DY$1,0))</f>
        <v>17.554500000000001</v>
      </c>
      <c r="I6089" s="14">
        <f t="shared" si="450"/>
        <v>0.62303427072673967</v>
      </c>
      <c r="J6089" s="15">
        <f>INDEX(MarketCap2!$E$2:$AR$224,MATCH(A6089,MarketCap2!$B$2:$B$224,0),MATCH(G6089,MarketCap2!$E$1:$AR$1,0))</f>
        <v>5004674048</v>
      </c>
      <c r="K6089">
        <f t="shared" si="448"/>
        <v>22.333638122318128</v>
      </c>
      <c r="L6089">
        <f>INDEX('PB2'!$D$2:$AQ$224,MATCH(A6089,'PB2'!$B$2:$B$224,0),MATCH(G6089,'PB2'!$D$1:$AQ$1,0))</f>
        <v>1.3018440008163401</v>
      </c>
      <c r="M6089" s="16">
        <f t="shared" si="449"/>
        <v>0.76814119001426862</v>
      </c>
      <c r="N6089" s="6">
        <f>INDEX('ROA2'!$D$2:$AQ$224,MATCH(A6089,'ROA2'!$B$2:$B$224,0),MATCH(G6089,'ROA2'!$D$1:$AQ$1,0))</f>
        <v>3.1464200019836399</v>
      </c>
      <c r="O6089" s="6">
        <v>8647.6052479999998</v>
      </c>
      <c r="P6089" s="28">
        <v>4.1969731850334986E-3</v>
      </c>
    </row>
    <row r="6090" spans="1:16" x14ac:dyDescent="0.3">
      <c r="A6090" t="s">
        <v>628</v>
      </c>
      <c r="B6090" t="e">
        <f>VLOOKUP(A6090,Sheet3!L:L,1,FALSE)</f>
        <v>#N/A</v>
      </c>
      <c r="C6090" t="str">
        <f>VLOOKUP(A6090,'ALL - prices'!B:C,2,FALSE)</f>
        <v>SmartCentres Real Estate Inves</v>
      </c>
      <c r="D6090" t="str">
        <f>VLOOKUP(A6090,'ALL - prices'!B:I,8,FALSE)</f>
        <v>Real Estate</v>
      </c>
      <c r="E6090">
        <v>2017</v>
      </c>
      <c r="F6090" t="s">
        <v>679</v>
      </c>
      <c r="G6090" t="str">
        <f t="shared" si="447"/>
        <v>2017-Q1</v>
      </c>
      <c r="H6090" s="4">
        <f>INDEX('ALL - prices'!$J$3:$DY$219,MATCH('COMBINED DATA'!A6090,'ALL - prices'!$B$3:$B$219,0),MATCH('COMBINED DATA'!G6090,'ALL - prices'!$J$1:$DY$1,0))</f>
        <v>17.9925</v>
      </c>
      <c r="I6090" s="14">
        <f t="shared" si="450"/>
        <v>0.6091818905986397</v>
      </c>
      <c r="J6090" s="15">
        <f>INDEX(MarketCap2!$E$2:$AR$224,MATCH(A6090,MarketCap2!$B$2:$B$224,0),MATCH(G6090,MarketCap2!$E$1:$AR$1,0))</f>
        <v>5063570432</v>
      </c>
      <c r="K6090">
        <f t="shared" si="448"/>
        <v>22.345337690386096</v>
      </c>
      <c r="L6090">
        <f>INDEX('PB2'!$D$2:$AQ$224,MATCH(A6090,'PB2'!$B$2:$B$224,0),MATCH(G6090,'PB2'!$D$1:$AQ$1,0))</f>
        <v>1.3181209564209</v>
      </c>
      <c r="M6090" s="16">
        <f t="shared" si="449"/>
        <v>0.75865571754151051</v>
      </c>
      <c r="N6090" s="6">
        <f>INDEX('ROA2'!$D$2:$AQ$224,MATCH(A6090,'ROA2'!$B$2:$B$224,0),MATCH(G6090,'ROA2'!$D$1:$AQ$1,0))</f>
        <v>3.73733711242676</v>
      </c>
      <c r="O6090" s="6">
        <v>8738.8784639999994</v>
      </c>
      <c r="P6090" s="28">
        <v>1.0554738957482948E-2</v>
      </c>
    </row>
    <row r="6091" spans="1:16" x14ac:dyDescent="0.3">
      <c r="A6091" t="s">
        <v>628</v>
      </c>
      <c r="B6091" t="e">
        <f>VLOOKUP(A6091,Sheet3!L:L,1,FALSE)</f>
        <v>#N/A</v>
      </c>
      <c r="C6091" t="str">
        <f>VLOOKUP(A6091,'ALL - prices'!B:C,2,FALSE)</f>
        <v>SmartCentres Real Estate Inves</v>
      </c>
      <c r="D6091" t="str">
        <f>VLOOKUP(A6091,'ALL - prices'!B:I,8,FALSE)</f>
        <v>Real Estate</v>
      </c>
      <c r="E6091">
        <v>2017</v>
      </c>
      <c r="F6091" t="s">
        <v>680</v>
      </c>
      <c r="G6091" t="str">
        <f t="shared" si="447"/>
        <v>2017-Q2</v>
      </c>
      <c r="H6091" s="4">
        <f>INDEX('ALL - prices'!$J$3:$DY$219,MATCH('COMBINED DATA'!A6091,'ALL - prices'!$B$3:$B$219,0),MATCH('COMBINED DATA'!G6091,'ALL - prices'!$J$1:$DY$1,0))</f>
        <v>17.925599999999999</v>
      </c>
      <c r="I6091" s="14">
        <f t="shared" si="450"/>
        <v>0.65562237352508534</v>
      </c>
      <c r="J6091" s="15">
        <f>INDEX(MarketCap2!$E$2:$AR$224,MATCH(A6091,MarketCap2!$B$2:$B$224,0),MATCH(G6091,MarketCap2!$E$1:$AR$1,0))</f>
        <v>4978324992</v>
      </c>
      <c r="K6091">
        <f t="shared" si="448"/>
        <v>22.328359324417686</v>
      </c>
      <c r="L6091">
        <f>INDEX('PB2'!$D$2:$AQ$224,MATCH(A6091,'PB2'!$B$2:$B$224,0),MATCH(G6091,'PB2'!$D$1:$AQ$1,0))</f>
        <v>1.27916300296783</v>
      </c>
      <c r="M6091" s="16">
        <f t="shared" si="449"/>
        <v>0.78176119671993771</v>
      </c>
      <c r="N6091" s="6">
        <f>INDEX('ROA2'!$D$2:$AQ$224,MATCH(A6091,'ROA2'!$B$2:$B$224,0),MATCH(G6091,'ROA2'!$D$1:$AQ$1,0))</f>
        <v>3.3218700885772701</v>
      </c>
      <c r="O6091" s="6">
        <v>8886.4778239999996</v>
      </c>
      <c r="P6091" s="28">
        <v>1.6889965984541261E-2</v>
      </c>
    </row>
    <row r="6092" spans="1:16" x14ac:dyDescent="0.3">
      <c r="A6092" t="s">
        <v>628</v>
      </c>
      <c r="B6092" t="e">
        <f>VLOOKUP(A6092,Sheet3!L:L,1,FALSE)</f>
        <v>#N/A</v>
      </c>
      <c r="C6092" t="str">
        <f>VLOOKUP(A6092,'ALL - prices'!B:C,2,FALSE)</f>
        <v>SmartCentres Real Estate Inves</v>
      </c>
      <c r="D6092" t="str">
        <f>VLOOKUP(A6092,'ALL - prices'!B:I,8,FALSE)</f>
        <v>Real Estate</v>
      </c>
      <c r="E6092">
        <v>2017</v>
      </c>
      <c r="F6092" t="s">
        <v>681</v>
      </c>
      <c r="G6092" t="str">
        <f t="shared" si="447"/>
        <v>2017-Q3</v>
      </c>
      <c r="H6092" s="4">
        <f>INDEX('ALL - prices'!$J$3:$DY$219,MATCH('COMBINED DATA'!A6092,'ALL - prices'!$B$3:$B$219,0),MATCH('COMBINED DATA'!G6092,'ALL - prices'!$J$1:$DY$1,0))</f>
        <v>16.660599999999999</v>
      </c>
      <c r="I6092" s="14">
        <f t="shared" si="450"/>
        <v>0.58388976413931581</v>
      </c>
      <c r="J6092" s="15">
        <f>INDEX(MarketCap2!$E$2:$AR$224,MATCH(A6092,MarketCap2!$B$2:$B$224,0),MATCH(G6092,MarketCap2!$E$1:$AR$1,0))</f>
        <v>4562948096</v>
      </c>
      <c r="K6092">
        <f t="shared" si="448"/>
        <v>22.241234763854376</v>
      </c>
      <c r="L6092">
        <f>INDEX('PB2'!$D$2:$AQ$224,MATCH(A6092,'PB2'!$B$2:$B$224,0),MATCH(G6092,'PB2'!$D$1:$AQ$1,0))</f>
        <v>1.1711000204086299</v>
      </c>
      <c r="M6092" s="16">
        <f t="shared" si="449"/>
        <v>0.85389802969269157</v>
      </c>
      <c r="N6092" s="6">
        <f>INDEX('ROA2'!$D$2:$AQ$224,MATCH(A6092,'ROA2'!$B$2:$B$224,0),MATCH(G6092,'ROA2'!$D$1:$AQ$1,0))</f>
        <v>3.7774720191955602</v>
      </c>
      <c r="O6092" s="6">
        <v>8843.0161919999991</v>
      </c>
      <c r="P6092" s="28">
        <v>-4.8907601932705238E-3</v>
      </c>
    </row>
    <row r="6093" spans="1:16" x14ac:dyDescent="0.3">
      <c r="A6093" t="s">
        <v>628</v>
      </c>
      <c r="B6093" t="e">
        <f>VLOOKUP(A6093,Sheet3!L:L,1,FALSE)</f>
        <v>#N/A</v>
      </c>
      <c r="C6093" t="str">
        <f>VLOOKUP(A6093,'ALL - prices'!B:C,2,FALSE)</f>
        <v>SmartCentres Real Estate Inves</v>
      </c>
      <c r="D6093" t="str">
        <f>VLOOKUP(A6093,'ALL - prices'!B:I,8,FALSE)</f>
        <v>Real Estate</v>
      </c>
      <c r="E6093">
        <v>2017</v>
      </c>
      <c r="F6093" t="s">
        <v>682</v>
      </c>
      <c r="G6093" t="str">
        <f t="shared" si="447"/>
        <v>2017-Q4</v>
      </c>
      <c r="H6093" s="4">
        <f>INDEX('ALL - prices'!$J$3:$DY$219,MATCH('COMBINED DATA'!A6093,'ALL - prices'!$B$3:$B$219,0),MATCH('COMBINED DATA'!G6093,'ALL - prices'!$J$1:$DY$1,0))</f>
        <v>17.752199999999998</v>
      </c>
      <c r="I6093" s="14">
        <f t="shared" si="450"/>
        <v>0.76765689547262306</v>
      </c>
      <c r="J6093" s="15">
        <f>INDEX(MarketCap2!$E$2:$AR$224,MATCH(A6093,MarketCap2!$B$2:$B$224,0),MATCH(G6093,MarketCap2!$E$1:$AR$1,0))</f>
        <v>4790785536</v>
      </c>
      <c r="K6093">
        <f t="shared" si="448"/>
        <v>22.289960229913088</v>
      </c>
      <c r="L6093">
        <f>INDEX('PB2'!$D$2:$AQ$224,MATCH(A6093,'PB2'!$B$2:$B$224,0),MATCH(G6093,'PB2'!$D$1:$AQ$1,0))</f>
        <v>1.2198630571365401</v>
      </c>
      <c r="M6093" s="16">
        <f t="shared" si="449"/>
        <v>0.8197641482375585</v>
      </c>
      <c r="N6093" s="6">
        <f>INDEX('ROA2'!$D$2:$AQ$224,MATCH(A6093,'ROA2'!$B$2:$B$224,0),MATCH(G6093,'ROA2'!$D$1:$AQ$1,0))</f>
        <v>3.8969800472259499</v>
      </c>
      <c r="O6093" s="6">
        <v>8839.1659519999994</v>
      </c>
      <c r="P6093" s="28">
        <v>-4.3539895397714525E-4</v>
      </c>
    </row>
    <row r="6094" spans="1:16" x14ac:dyDescent="0.3">
      <c r="A6094" t="s">
        <v>628</v>
      </c>
      <c r="B6094" t="e">
        <f>VLOOKUP(A6094,Sheet3!L:L,1,FALSE)</f>
        <v>#N/A</v>
      </c>
      <c r="C6094" t="str">
        <f>VLOOKUP(A6094,'ALL - prices'!B:C,2,FALSE)</f>
        <v>SmartCentres Real Estate Inves</v>
      </c>
      <c r="D6094" t="str">
        <f>VLOOKUP(A6094,'ALL - prices'!B:I,8,FALSE)</f>
        <v>Real Estate</v>
      </c>
      <c r="E6094">
        <v>2018</v>
      </c>
      <c r="F6094" t="s">
        <v>679</v>
      </c>
      <c r="G6094" t="str">
        <f t="shared" si="447"/>
        <v>2018-Q1</v>
      </c>
      <c r="H6094" s="4">
        <f>INDEX('ALL - prices'!$J$3:$DY$219,MATCH('COMBINED DATA'!A6094,'ALL - prices'!$B$3:$B$219,0),MATCH('COMBINED DATA'!G6094,'ALL - prices'!$J$1:$DY$1,0))</f>
        <v>16.9663</v>
      </c>
      <c r="I6094" s="14">
        <f t="shared" si="450"/>
        <v>1.6388146353894544</v>
      </c>
      <c r="J6094" s="15">
        <f>INDEX(MarketCap2!$E$2:$AR$224,MATCH(A6094,MarketCap2!$B$2:$B$224,0),MATCH(G6094,MarketCap2!$E$1:$AR$1,0))</f>
        <v>4511800832</v>
      </c>
      <c r="K6094">
        <f t="shared" si="448"/>
        <v>22.229962208323919</v>
      </c>
      <c r="L6094">
        <f>INDEX('PB2'!$D$2:$AQ$224,MATCH(A6094,'PB2'!$B$2:$B$224,0),MATCH(G6094,'PB2'!$D$1:$AQ$1,0))</f>
        <v>1.1412379741668699</v>
      </c>
      <c r="M6094" s="16">
        <f t="shared" si="449"/>
        <v>0.87624143485938866</v>
      </c>
      <c r="N6094" s="6">
        <f>INDEX('ROA2'!$D$2:$AQ$224,MATCH(A6094,'ROA2'!$B$2:$B$224,0),MATCH(G6094,'ROA2'!$D$1:$AQ$1,0))</f>
        <v>3.2764630317688002</v>
      </c>
      <c r="O6094" s="6">
        <v>9380.2321919999995</v>
      </c>
      <c r="P6094" s="28">
        <v>6.1212363580251075E-2</v>
      </c>
    </row>
    <row r="6095" spans="1:16" x14ac:dyDescent="0.3">
      <c r="A6095" t="s">
        <v>628</v>
      </c>
      <c r="B6095" t="e">
        <f>VLOOKUP(A6095,Sheet3!L:L,1,FALSE)</f>
        <v>#N/A</v>
      </c>
      <c r="C6095" t="str">
        <f>VLOOKUP(A6095,'ALL - prices'!B:C,2,FALSE)</f>
        <v>SmartCentres Real Estate Inves</v>
      </c>
      <c r="D6095" t="str">
        <f>VLOOKUP(A6095,'ALL - prices'!B:I,8,FALSE)</f>
        <v>Real Estate</v>
      </c>
      <c r="E6095">
        <v>2018</v>
      </c>
      <c r="F6095" t="s">
        <v>680</v>
      </c>
      <c r="G6095" t="str">
        <f t="shared" si="447"/>
        <v>2018-Q2</v>
      </c>
      <c r="H6095" s="4">
        <f>INDEX('ALL - prices'!$J$3:$DY$219,MATCH('COMBINED DATA'!A6095,'ALL - prices'!$B$3:$B$219,0),MATCH('COMBINED DATA'!G6095,'ALL - prices'!$J$1:$DY$1,0))</f>
        <v>18.0611</v>
      </c>
      <c r="I6095" s="14">
        <f t="shared" si="450"/>
        <v>1.5768984016627932</v>
      </c>
      <c r="J6095" s="15">
        <f>INDEX(MarketCap2!$E$2:$AR$224,MATCH(A6095,MarketCap2!$B$2:$B$224,0),MATCH(G6095,MarketCap2!$E$1:$AR$1,0))</f>
        <v>4777147392</v>
      </c>
      <c r="K6095">
        <f t="shared" si="448"/>
        <v>22.287109425389446</v>
      </c>
      <c r="L6095">
        <f>INDEX('PB2'!$D$2:$AQ$224,MATCH(A6095,'PB2'!$B$2:$B$224,0),MATCH(G6095,'PB2'!$D$1:$AQ$1,0))</f>
        <v>1.1887880563736</v>
      </c>
      <c r="M6095" s="16">
        <f t="shared" si="449"/>
        <v>0.84119283890730001</v>
      </c>
      <c r="N6095" s="6">
        <f>INDEX('ROA2'!$D$2:$AQ$224,MATCH(A6095,'ROA2'!$B$2:$B$224,0),MATCH(G6095,'ROA2'!$D$1:$AQ$1,0))</f>
        <v>3.60694408416748</v>
      </c>
      <c r="O6095" s="6">
        <v>9416.9384960000007</v>
      </c>
      <c r="P6095" s="28">
        <v>3.9131551595605945E-3</v>
      </c>
    </row>
    <row r="6096" spans="1:16" x14ac:dyDescent="0.3">
      <c r="A6096" t="s">
        <v>628</v>
      </c>
      <c r="B6096" t="e">
        <f>VLOOKUP(A6096,Sheet3!L:L,1,FALSE)</f>
        <v>#N/A</v>
      </c>
      <c r="C6096" t="str">
        <f>VLOOKUP(A6096,'ALL - prices'!B:C,2,FALSE)</f>
        <v>SmartCentres Real Estate Inves</v>
      </c>
      <c r="D6096" t="str">
        <f>VLOOKUP(A6096,'ALL - prices'!B:I,8,FALSE)</f>
        <v>Real Estate</v>
      </c>
      <c r="E6096">
        <v>2018</v>
      </c>
      <c r="F6096" t="s">
        <v>681</v>
      </c>
      <c r="G6096" t="str">
        <f t="shared" si="447"/>
        <v>2018-Q3</v>
      </c>
      <c r="H6096" s="4">
        <f>INDEX('ALL - prices'!$J$3:$DY$219,MATCH('COMBINED DATA'!A6096,'ALL - prices'!$B$3:$B$219,0),MATCH('COMBINED DATA'!G6096,'ALL - prices'!$J$1:$DY$1,0))</f>
        <v>18.310199999999998</v>
      </c>
      <c r="I6096" s="14">
        <f t="shared" si="450"/>
        <v>1.1929222201524021</v>
      </c>
      <c r="J6096" s="15">
        <f>INDEX(MarketCap2!$E$2:$AR$224,MATCH(A6096,MarketCap2!$B$2:$B$224,0),MATCH(G6096,MarketCap2!$E$1:$AR$1,0))</f>
        <v>4774018048</v>
      </c>
      <c r="K6096">
        <f t="shared" si="448"/>
        <v>22.28645414533349</v>
      </c>
      <c r="L6096">
        <f>INDEX('PB2'!$D$2:$AQ$224,MATCH(A6096,'PB2'!$B$2:$B$224,0),MATCH(G6096,'PB2'!$D$1:$AQ$1,0))</f>
        <v>1.1815789937973</v>
      </c>
      <c r="M6096" s="16">
        <f t="shared" si="449"/>
        <v>0.84632513378242236</v>
      </c>
      <c r="N6096" s="6">
        <f>INDEX('ROA2'!$D$2:$AQ$224,MATCH(A6096,'ROA2'!$B$2:$B$224,0),MATCH(G6096,'ROA2'!$D$1:$AQ$1,0))</f>
        <v>3.4040720462799099</v>
      </c>
      <c r="O6096" s="6">
        <v>9513.8805759999996</v>
      </c>
      <c r="P6096" s="28">
        <v>1.0294436991510206E-2</v>
      </c>
    </row>
    <row r="6097" spans="1:16" x14ac:dyDescent="0.3">
      <c r="A6097" t="s">
        <v>628</v>
      </c>
      <c r="B6097" t="e">
        <f>VLOOKUP(A6097,Sheet3!L:L,1,FALSE)</f>
        <v>#N/A</v>
      </c>
      <c r="C6097" t="str">
        <f>VLOOKUP(A6097,'ALL - prices'!B:C,2,FALSE)</f>
        <v>SmartCentres Real Estate Inves</v>
      </c>
      <c r="D6097" t="str">
        <f>VLOOKUP(A6097,'ALL - prices'!B:I,8,FALSE)</f>
        <v>Real Estate</v>
      </c>
      <c r="E6097">
        <v>2018</v>
      </c>
      <c r="F6097" t="s">
        <v>682</v>
      </c>
      <c r="G6097" t="str">
        <f t="shared" si="447"/>
        <v>2018-Q4</v>
      </c>
      <c r="H6097" s="4">
        <f>INDEX('ALL - prices'!$J$3:$DY$219,MATCH('COMBINED DATA'!A6097,'ALL - prices'!$B$3:$B$219,0),MATCH('COMBINED DATA'!G6097,'ALL - prices'!$J$1:$DY$1,0))</f>
        <v>18.776299999999999</v>
      </c>
      <c r="I6097" s="14">
        <f t="shared" si="450"/>
        <v>0.63031995777277083</v>
      </c>
      <c r="J6097" s="15">
        <f>INDEX(MarketCap2!$E$2:$AR$224,MATCH(A6097,MarketCap2!$B$2:$B$224,0),MATCH(G6097,MarketCap2!$E$1:$AR$1,0))</f>
        <v>4824089600</v>
      </c>
      <c r="K6097">
        <f t="shared" si="448"/>
        <v>22.296887869996482</v>
      </c>
      <c r="L6097">
        <f>INDEX('PB2'!$D$2:$AQ$224,MATCH(A6097,'PB2'!$B$2:$B$224,0),MATCH(G6097,'PB2'!$D$1:$AQ$1,0))</f>
        <v>1.18637800216675</v>
      </c>
      <c r="M6097" s="16">
        <f t="shared" si="449"/>
        <v>0.84290167060889765</v>
      </c>
      <c r="N6097" s="6">
        <f>INDEX('ROA2'!$D$2:$AQ$224,MATCH(A6097,'ROA2'!$B$2:$B$224,0),MATCH(G6097,'ROA2'!$D$1:$AQ$1,0))</f>
        <v>3.65618896484375</v>
      </c>
      <c r="O6097" s="6">
        <v>9427.3413120000005</v>
      </c>
      <c r="P6097" s="28">
        <v>-9.0961057697429622E-3</v>
      </c>
    </row>
    <row r="6098" spans="1:16" x14ac:dyDescent="0.3">
      <c r="A6098" t="s">
        <v>628</v>
      </c>
      <c r="B6098" t="e">
        <f>VLOOKUP(A6098,Sheet3!L:L,1,FALSE)</f>
        <v>#N/A</v>
      </c>
      <c r="C6098" t="str">
        <f>VLOOKUP(A6098,'ALL - prices'!B:C,2,FALSE)</f>
        <v>SmartCentres Real Estate Inves</v>
      </c>
      <c r="D6098" t="str">
        <f>VLOOKUP(A6098,'ALL - prices'!B:I,8,FALSE)</f>
        <v>Real Estate</v>
      </c>
      <c r="E6098">
        <v>2019</v>
      </c>
      <c r="F6098" t="s">
        <v>679</v>
      </c>
      <c r="G6098" t="str">
        <f t="shared" si="447"/>
        <v>2019-Q1</v>
      </c>
      <c r="H6098" s="4">
        <f>INDEX('ALL - prices'!$J$3:$DY$219,MATCH('COMBINED DATA'!A6098,'ALL - prices'!$B$3:$B$219,0),MATCH('COMBINED DATA'!G6098,'ALL - prices'!$J$1:$DY$1,0))</f>
        <v>21.606100000000001</v>
      </c>
      <c r="I6098" s="14">
        <f t="shared" si="450"/>
        <v>4.0829992660624805</v>
      </c>
      <c r="J6098" s="15">
        <f>INDEX(MarketCap2!$E$2:$AR$224,MATCH(A6098,MarketCap2!$B$2:$B$224,0),MATCH(G6098,MarketCap2!$E$1:$AR$1,0))</f>
        <v>5735823872</v>
      </c>
      <c r="K6098">
        <f t="shared" si="448"/>
        <v>22.469997234054031</v>
      </c>
      <c r="L6098">
        <f>INDEX('PB2'!$D$2:$AQ$224,MATCH(A6098,'PB2'!$B$2:$B$224,0),MATCH(G6098,'PB2'!$D$1:$AQ$1,0))</f>
        <v>1.3364360332489</v>
      </c>
      <c r="M6098" s="16">
        <f t="shared" si="449"/>
        <v>0.74825878315251793</v>
      </c>
      <c r="N6098" s="6">
        <f>INDEX('ROA2'!$D$2:$AQ$224,MATCH(A6098,'ROA2'!$B$2:$B$224,0),MATCH(G6098,'ROA2'!$D$1:$AQ$1,0))</f>
        <v>3.5512890815734899</v>
      </c>
      <c r="O6098" s="6">
        <v>9459.6321279999993</v>
      </c>
      <c r="P6098" s="28">
        <v>3.4252303943738674E-3</v>
      </c>
    </row>
    <row r="6099" spans="1:16" x14ac:dyDescent="0.3">
      <c r="A6099" t="s">
        <v>628</v>
      </c>
      <c r="B6099" t="e">
        <f>VLOOKUP(A6099,Sheet3!L:L,1,FALSE)</f>
        <v>#N/A</v>
      </c>
      <c r="C6099" t="str">
        <f>VLOOKUP(A6099,'ALL - prices'!B:C,2,FALSE)</f>
        <v>SmartCentres Real Estate Inves</v>
      </c>
      <c r="D6099" t="str">
        <f>VLOOKUP(A6099,'ALL - prices'!B:I,8,FALSE)</f>
        <v>Real Estate</v>
      </c>
      <c r="E6099">
        <v>2019</v>
      </c>
      <c r="F6099" t="s">
        <v>680</v>
      </c>
      <c r="G6099" t="str">
        <f t="shared" si="447"/>
        <v>2019-Q2</v>
      </c>
      <c r="H6099" s="4">
        <f>INDEX('ALL - prices'!$J$3:$DY$219,MATCH('COMBINED DATA'!A6099,'ALL - prices'!$B$3:$B$219,0),MATCH('COMBINED DATA'!G6099,'ALL - prices'!$J$1:$DY$1,0))</f>
        <v>20.773700000000002</v>
      </c>
      <c r="I6099" s="14">
        <f t="shared" si="450"/>
        <v>4.202032025401504</v>
      </c>
      <c r="J6099" s="15">
        <f>INDEX(MarketCap2!$E$2:$AR$224,MATCH(A6099,MarketCap2!$B$2:$B$224,0),MATCH(G6099,MarketCap2!$E$1:$AR$1,0))</f>
        <v>5440923136</v>
      </c>
      <c r="K6099">
        <f t="shared" si="448"/>
        <v>22.417214577535493</v>
      </c>
      <c r="L6099">
        <f>INDEX('PB2'!$D$2:$AQ$224,MATCH(A6099,'PB2'!$B$2:$B$224,0),MATCH(G6099,'PB2'!$D$1:$AQ$1,0))</f>
        <v>1.2622159719467201</v>
      </c>
      <c r="M6099" s="16">
        <f t="shared" si="449"/>
        <v>0.79225744422937106</v>
      </c>
      <c r="N6099" s="6">
        <f>INDEX('ROA2'!$D$2:$AQ$224,MATCH(A6099,'ROA2'!$B$2:$B$224,0),MATCH(G6099,'ROA2'!$D$1:$AQ$1,0))</f>
        <v>3.3437080383300799</v>
      </c>
      <c r="O6099" s="6">
        <v>9608.6466560000008</v>
      </c>
      <c r="P6099" s="28">
        <v>1.5752676846589687E-2</v>
      </c>
    </row>
    <row r="6100" spans="1:16" x14ac:dyDescent="0.3">
      <c r="A6100" t="s">
        <v>628</v>
      </c>
      <c r="B6100" t="e">
        <f>VLOOKUP(A6100,Sheet3!L:L,1,FALSE)</f>
        <v>#N/A</v>
      </c>
      <c r="C6100" t="str">
        <f>VLOOKUP(A6100,'ALL - prices'!B:C,2,FALSE)</f>
        <v>SmartCentres Real Estate Inves</v>
      </c>
      <c r="D6100" t="str">
        <f>VLOOKUP(A6100,'ALL - prices'!B:I,8,FALSE)</f>
        <v>Real Estate</v>
      </c>
      <c r="E6100">
        <v>2019</v>
      </c>
      <c r="F6100" t="s">
        <v>681</v>
      </c>
      <c r="G6100" t="str">
        <f t="shared" si="447"/>
        <v>2019-Q3</v>
      </c>
      <c r="H6100" s="4">
        <f>INDEX('ALL - prices'!$J$3:$DY$219,MATCH('COMBINED DATA'!A6100,'ALL - prices'!$B$3:$B$219,0),MATCH('COMBINED DATA'!G6100,'ALL - prices'!$J$1:$DY$1,0))</f>
        <v>20.613700000000001</v>
      </c>
      <c r="I6100" s="14">
        <f t="shared" si="450"/>
        <v>3.4432098178879658</v>
      </c>
      <c r="J6100" s="15">
        <f>INDEX(MarketCap2!$E$2:$AR$224,MATCH(A6100,MarketCap2!$B$2:$B$224,0),MATCH(G6100,MarketCap2!$E$1:$AR$1,0))</f>
        <v>5324600832</v>
      </c>
      <c r="K6100">
        <f t="shared" si="448"/>
        <v>22.395603584605414</v>
      </c>
      <c r="L6100">
        <f>INDEX('PB2'!$D$2:$AQ$224,MATCH(A6100,'PB2'!$B$2:$B$224,0),MATCH(G6100,'PB2'!$D$1:$AQ$1,0))</f>
        <v>1.23019194602966</v>
      </c>
      <c r="M6100" s="16">
        <f t="shared" si="449"/>
        <v>0.81288127696447299</v>
      </c>
      <c r="N6100" s="6">
        <f>INDEX('ROA2'!$D$2:$AQ$224,MATCH(A6100,'ROA2'!$B$2:$B$224,0),MATCH(G6100,'ROA2'!$D$1:$AQ$1,0))</f>
        <v>3.2525429725646999</v>
      </c>
      <c r="O6100" s="6">
        <v>9676.0903679999992</v>
      </c>
      <c r="P6100" s="28">
        <v>7.0190646419372718E-3</v>
      </c>
    </row>
    <row r="6101" spans="1:16" x14ac:dyDescent="0.3">
      <c r="A6101" t="s">
        <v>628</v>
      </c>
      <c r="B6101" t="e">
        <f>VLOOKUP(A6101,Sheet3!L:L,1,FALSE)</f>
        <v>#N/A</v>
      </c>
      <c r="C6101" t="str">
        <f>VLOOKUP(A6101,'ALL - prices'!B:C,2,FALSE)</f>
        <v>SmartCentres Real Estate Inves</v>
      </c>
      <c r="D6101" t="str">
        <f>VLOOKUP(A6101,'ALL - prices'!B:I,8,FALSE)</f>
        <v>Real Estate</v>
      </c>
      <c r="E6101">
        <v>2019</v>
      </c>
      <c r="F6101" t="s">
        <v>682</v>
      </c>
      <c r="G6101" t="str">
        <f t="shared" si="447"/>
        <v>2019-Q4</v>
      </c>
      <c r="H6101" s="4">
        <f>INDEX('ALL - prices'!$J$3:$DY$219,MATCH('COMBINED DATA'!A6101,'ALL - prices'!$B$3:$B$219,0),MATCH('COMBINED DATA'!G6101,'ALL - prices'!$J$1:$DY$1,0))</f>
        <v>20.085599999999999</v>
      </c>
      <c r="I6101" s="14">
        <f t="shared" si="450"/>
        <v>1.5701022310134243</v>
      </c>
      <c r="J6101" s="15">
        <f>INDEX(MarketCap2!$E$2:$AR$224,MATCH(A6101,MarketCap2!$B$2:$B$224,0),MATCH(G6101,MarketCap2!$E$1:$AR$1,0))</f>
        <v>5113528832</v>
      </c>
      <c r="K6101">
        <f t="shared" si="448"/>
        <v>22.355155576602581</v>
      </c>
      <c r="L6101">
        <f>INDEX('PB2'!$D$2:$AQ$224,MATCH(A6101,'PB2'!$B$2:$B$224,0),MATCH(G6101,'PB2'!$D$1:$AQ$1,0))</f>
        <v>1.17531502246857</v>
      </c>
      <c r="M6101" s="16">
        <f t="shared" si="449"/>
        <v>0.85083571713365191</v>
      </c>
      <c r="N6101" s="6">
        <f>INDEX('ROA2'!$D$2:$AQ$224,MATCH(A6101,'ROA2'!$B$2:$B$224,0),MATCH(G6101,'ROA2'!$D$1:$AQ$1,0))</f>
        <v>3.26230096817017</v>
      </c>
      <c r="O6101" s="6">
        <v>9704.6773759999996</v>
      </c>
      <c r="P6101" s="28">
        <v>2.9543965499269327E-3</v>
      </c>
    </row>
    <row r="6102" spans="1:16" x14ac:dyDescent="0.3">
      <c r="A6102" t="s">
        <v>628</v>
      </c>
      <c r="B6102" t="e">
        <f>VLOOKUP(A6102,Sheet3!L:L,1,FALSE)</f>
        <v>#N/A</v>
      </c>
      <c r="C6102" t="str">
        <f>VLOOKUP(A6102,'ALL - prices'!B:C,2,FALSE)</f>
        <v>SmartCentres Real Estate Inves</v>
      </c>
      <c r="D6102" t="str">
        <f>VLOOKUP(A6102,'ALL - prices'!B:I,8,FALSE)</f>
        <v>Real Estate</v>
      </c>
      <c r="E6102">
        <v>2020</v>
      </c>
      <c r="F6102" t="s">
        <v>679</v>
      </c>
      <c r="G6102" t="str">
        <f t="shared" si="447"/>
        <v>2020-Q1</v>
      </c>
      <c r="H6102" s="4">
        <f>INDEX('ALL - prices'!$J$3:$DY$219,MATCH('COMBINED DATA'!A6102,'ALL - prices'!$B$3:$B$219,0),MATCH('COMBINED DATA'!G6102,'ALL - prices'!$J$1:$DY$1,0))</f>
        <v>12.3462</v>
      </c>
      <c r="I6102" s="14">
        <f t="shared" si="450"/>
        <v>2.4973333302745084</v>
      </c>
      <c r="J6102" s="15">
        <f>INDEX(MarketCap2!$E$2:$AR$224,MATCH(A6102,MarketCap2!$B$2:$B$224,0),MATCH(G6102,MarketCap2!$E$1:$AR$1,0))</f>
        <v>3223584256</v>
      </c>
      <c r="K6102">
        <f t="shared" si="448"/>
        <v>21.893759700422059</v>
      </c>
      <c r="L6102">
        <f>INDEX('PB2'!$D$2:$AQ$224,MATCH(A6102,'PB2'!$B$2:$B$224,0),MATCH(G6102,'PB2'!$D$1:$AQ$1,0))</f>
        <v>0.71128600835800204</v>
      </c>
      <c r="M6102" s="16">
        <f t="shared" si="449"/>
        <v>1.4059042189069513</v>
      </c>
      <c r="N6102" s="6">
        <f>INDEX('ROA2'!$D$2:$AQ$224,MATCH(A6102,'ROA2'!$B$2:$B$224,0),MATCH(G6102,'ROA2'!$D$1:$AQ$1,0))</f>
        <v>3.23957490921021</v>
      </c>
      <c r="O6102" s="6">
        <v>9928.4674560000003</v>
      </c>
      <c r="P6102" s="28">
        <v>2.306002263954093E-2</v>
      </c>
    </row>
    <row r="6103" spans="1:16" x14ac:dyDescent="0.3">
      <c r="A6103" t="s">
        <v>628</v>
      </c>
      <c r="B6103" t="e">
        <f>VLOOKUP(A6103,Sheet3!L:L,1,FALSE)</f>
        <v>#N/A</v>
      </c>
      <c r="C6103" t="str">
        <f>VLOOKUP(A6103,'ALL - prices'!B:C,2,FALSE)</f>
        <v>SmartCentres Real Estate Inves</v>
      </c>
      <c r="D6103" t="str">
        <f>VLOOKUP(A6103,'ALL - prices'!B:I,8,FALSE)</f>
        <v>Real Estate</v>
      </c>
      <c r="E6103">
        <v>2020</v>
      </c>
      <c r="F6103" t="s">
        <v>680</v>
      </c>
      <c r="G6103" t="str">
        <f t="shared" si="447"/>
        <v>2020-Q2</v>
      </c>
      <c r="H6103" s="4">
        <f>INDEX('ALL - prices'!$J$3:$DY$219,MATCH('COMBINED DATA'!A6103,'ALL - prices'!$B$3:$B$219,0),MATCH('COMBINED DATA'!G6103,'ALL - prices'!$J$1:$DY$1,0))</f>
        <v>14.007</v>
      </c>
      <c r="I6103" s="14">
        <f t="shared" si="450"/>
        <v>3.3110401753074465</v>
      </c>
      <c r="J6103" s="15">
        <f>INDEX(MarketCap2!$E$2:$AR$224,MATCH(A6103,MarketCap2!$B$2:$B$224,0),MATCH(G6103,MarketCap2!$E$1:$AR$1,0))</f>
        <v>3577767936</v>
      </c>
      <c r="K6103">
        <f t="shared" si="448"/>
        <v>21.998004961349316</v>
      </c>
      <c r="L6103">
        <f>INDEX('PB2'!$D$2:$AQ$224,MATCH(A6103,'PB2'!$B$2:$B$224,0),MATCH(G6103,'PB2'!$D$1:$AQ$1,0))</f>
        <v>0.82311499118804898</v>
      </c>
      <c r="M6103" s="16">
        <f t="shared" si="449"/>
        <v>1.2148970808521453</v>
      </c>
      <c r="N6103" s="6">
        <f>INDEX('ROA2'!$D$2:$AQ$224,MATCH(A6103,'ROA2'!$B$2:$B$224,0),MATCH(G6103,'ROA2'!$D$1:$AQ$1,0))</f>
        <v>3.0047349929809601</v>
      </c>
      <c r="O6103" s="6">
        <v>10430.792704</v>
      </c>
      <c r="P6103" s="28">
        <v>5.0594439698387943E-2</v>
      </c>
    </row>
    <row r="6104" spans="1:16" x14ac:dyDescent="0.3">
      <c r="A6104" t="s">
        <v>628</v>
      </c>
      <c r="B6104" t="e">
        <f>VLOOKUP(A6104,Sheet3!L:L,1,FALSE)</f>
        <v>#N/A</v>
      </c>
      <c r="C6104" t="str">
        <f>VLOOKUP(A6104,'ALL - prices'!B:C,2,FALSE)</f>
        <v>SmartCentres Real Estate Inves</v>
      </c>
      <c r="D6104" t="str">
        <f>VLOOKUP(A6104,'ALL - prices'!B:I,8,FALSE)</f>
        <v>Real Estate</v>
      </c>
      <c r="E6104">
        <v>2020</v>
      </c>
      <c r="F6104" t="s">
        <v>681</v>
      </c>
      <c r="G6104" t="str">
        <f t="shared" si="447"/>
        <v>2020-Q3</v>
      </c>
      <c r="H6104" s="4">
        <f>INDEX('ALL - prices'!$J$3:$DY$219,MATCH('COMBINED DATA'!A6104,'ALL - prices'!$B$3:$B$219,0),MATCH('COMBINED DATA'!G6104,'ALL - prices'!$J$1:$DY$1,0))</f>
        <v>13.703799999999999</v>
      </c>
      <c r="I6104" s="14">
        <f t="shared" si="450"/>
        <v>2.5610136058144288</v>
      </c>
      <c r="J6104" s="15">
        <f>INDEX(MarketCap2!$E$2:$AR$224,MATCH(A6104,MarketCap2!$B$2:$B$224,0),MATCH(G6104,MarketCap2!$E$1:$AR$1,0))</f>
        <v>3422064128</v>
      </c>
      <c r="K6104">
        <f t="shared" si="448"/>
        <v>21.953509752159</v>
      </c>
      <c r="L6104">
        <f>INDEX('PB2'!$D$2:$AQ$224,MATCH(A6104,'PB2'!$B$2:$B$224,0),MATCH(G6104,'PB2'!$D$1:$AQ$1,0))</f>
        <v>0.78330600261688199</v>
      </c>
      <c r="M6104" s="16">
        <f t="shared" si="449"/>
        <v>1.2766402870132274</v>
      </c>
      <c r="N6104" s="6">
        <f>INDEX('ROA2'!$D$2:$AQ$224,MATCH(A6104,'ROA2'!$B$2:$B$224,0),MATCH(G6104,'ROA2'!$D$1:$AQ$1,0))</f>
        <v>1.0815399885177599</v>
      </c>
      <c r="O6104" s="6">
        <v>10382.902271999999</v>
      </c>
      <c r="P6104" s="28">
        <v>-4.5912552726347566E-3</v>
      </c>
    </row>
    <row r="6105" spans="1:16" x14ac:dyDescent="0.3">
      <c r="A6105" t="s">
        <v>628</v>
      </c>
      <c r="B6105" t="e">
        <f>VLOOKUP(A6105,Sheet3!L:L,1,FALSE)</f>
        <v>#N/A</v>
      </c>
      <c r="C6105" t="str">
        <f>VLOOKUP(A6105,'ALL - prices'!B:C,2,FALSE)</f>
        <v>SmartCentres Real Estate Inves</v>
      </c>
      <c r="D6105" t="str">
        <f>VLOOKUP(A6105,'ALL - prices'!B:I,8,FALSE)</f>
        <v>Real Estate</v>
      </c>
      <c r="E6105">
        <v>2020</v>
      </c>
      <c r="F6105" t="s">
        <v>682</v>
      </c>
      <c r="G6105" t="str">
        <f t="shared" si="447"/>
        <v>2020-Q4</v>
      </c>
      <c r="H6105" s="4">
        <f>INDEX('ALL - prices'!$J$3:$DY$219,MATCH('COMBINED DATA'!A6105,'ALL - prices'!$B$3:$B$219,0),MATCH('COMBINED DATA'!G6105,'ALL - prices'!$J$1:$DY$1,0))</f>
        <v>16.140699999999999</v>
      </c>
      <c r="I6105" s="14">
        <f t="shared" si="450"/>
        <v>2.0029554729615602</v>
      </c>
      <c r="J6105" s="15">
        <f>INDEX(MarketCap2!$E$2:$AR$224,MATCH(A6105,MarketCap2!$B$2:$B$224,0),MATCH(G6105,MarketCap2!$E$1:$AR$1,0))</f>
        <v>3949061888</v>
      </c>
      <c r="K6105">
        <f t="shared" si="448"/>
        <v>22.09674389094377</v>
      </c>
      <c r="L6105">
        <f>INDEX('PB2'!$D$2:$AQ$224,MATCH(A6105,'PB2'!$B$2:$B$224,0),MATCH(G6105,'PB2'!$D$1:$AQ$1,0))</f>
        <v>0.90944200754165605</v>
      </c>
      <c r="M6105" s="16">
        <f t="shared" si="449"/>
        <v>1.0995753348837871</v>
      </c>
      <c r="N6105" s="6">
        <f>INDEX('ROA2'!$D$2:$AQ$224,MATCH(A6105,'ROA2'!$B$2:$B$224,0),MATCH(G6105,'ROA2'!$D$1:$AQ$1,0))</f>
        <v>1.2148580551147501</v>
      </c>
      <c r="O6105" s="6">
        <v>10365.650944000001</v>
      </c>
      <c r="P6105" s="28">
        <v>-1.6615130864248654E-3</v>
      </c>
    </row>
    <row r="6106" spans="1:16" x14ac:dyDescent="0.3">
      <c r="A6106" t="s">
        <v>628</v>
      </c>
      <c r="B6106" t="e">
        <f>VLOOKUP(A6106,Sheet3!L:L,1,FALSE)</f>
        <v>#N/A</v>
      </c>
      <c r="C6106" t="str">
        <f>VLOOKUP(A6106,'ALL - prices'!B:C,2,FALSE)</f>
        <v>SmartCentres Real Estate Inves</v>
      </c>
      <c r="D6106" t="str">
        <f>VLOOKUP(A6106,'ALL - prices'!B:I,8,FALSE)</f>
        <v>Real Estate</v>
      </c>
      <c r="E6106">
        <v>2021</v>
      </c>
      <c r="F6106" t="s">
        <v>679</v>
      </c>
      <c r="G6106" t="str">
        <f t="shared" si="447"/>
        <v>2021-Q1</v>
      </c>
      <c r="H6106" s="4">
        <f>INDEX('ALL - prices'!$J$3:$DY$219,MATCH('COMBINED DATA'!A6106,'ALL - prices'!$B$3:$B$219,0),MATCH('COMBINED DATA'!G6106,'ALL - prices'!$J$1:$DY$1,0))</f>
        <v>19.116399999999999</v>
      </c>
      <c r="I6106" s="14">
        <f t="shared" si="450"/>
        <v>1.7208782747965248</v>
      </c>
      <c r="J6106" s="15">
        <f>INDEX(MarketCap2!$E$2:$AR$224,MATCH(A6106,MarketCap2!$B$2:$B$224,0),MATCH(G6106,MarketCap2!$E$1:$AR$1,0))</f>
        <v>4594121216</v>
      </c>
      <c r="K6106">
        <f t="shared" si="448"/>
        <v>22.248043326585726</v>
      </c>
      <c r="L6106">
        <f>INDEX('PB2'!$D$2:$AQ$224,MATCH(A6106,'PB2'!$B$2:$B$224,0),MATCH(G6106,'PB2'!$D$1:$AQ$1,0))</f>
        <v>1.0622539520263701</v>
      </c>
      <c r="M6106" s="16">
        <f t="shared" si="449"/>
        <v>0.94139447360246242</v>
      </c>
      <c r="N6106" s="6">
        <f>INDEX('ROA2'!$D$2:$AQ$224,MATCH(A6106,'ROA2'!$B$2:$B$224,0),MATCH(G6106,'ROA2'!$D$1:$AQ$1,0))</f>
        <v>0.72907698154449496</v>
      </c>
      <c r="O6106" s="6">
        <v>10724.492287999999</v>
      </c>
      <c r="P6106" s="28">
        <v>3.4618312534217488E-2</v>
      </c>
    </row>
    <row r="6107" spans="1:16" x14ac:dyDescent="0.3">
      <c r="A6107" t="s">
        <v>628</v>
      </c>
      <c r="B6107" t="e">
        <f>VLOOKUP(A6107,Sheet3!L:L,1,FALSE)</f>
        <v>#N/A</v>
      </c>
      <c r="C6107" t="str">
        <f>VLOOKUP(A6107,'ALL - prices'!B:C,2,FALSE)</f>
        <v>SmartCentres Real Estate Inves</v>
      </c>
      <c r="D6107" t="str">
        <f>VLOOKUP(A6107,'ALL - prices'!B:I,8,FALSE)</f>
        <v>Real Estate</v>
      </c>
      <c r="E6107">
        <v>2021</v>
      </c>
      <c r="F6107" t="s">
        <v>680</v>
      </c>
      <c r="G6107" t="str">
        <f t="shared" si="447"/>
        <v>2021-Q2</v>
      </c>
      <c r="H6107" s="4">
        <f>INDEX('ALL - prices'!$J$3:$DY$219,MATCH('COMBINED DATA'!A6107,'ALL - prices'!$B$3:$B$219,0),MATCH('COMBINED DATA'!G6107,'ALL - prices'!$J$1:$DY$1,0))</f>
        <v>21.2454</v>
      </c>
      <c r="I6107" s="14">
        <f t="shared" si="450"/>
        <v>1.7630156768068355</v>
      </c>
      <c r="J6107" s="15">
        <f>INDEX(MarketCap2!$E$2:$AR$224,MATCH(A6107,MarketCap2!$B$2:$B$224,0),MATCH(G6107,MarketCap2!$E$1:$AR$1,0))</f>
        <v>5025300992</v>
      </c>
      <c r="K6107">
        <f t="shared" si="448"/>
        <v>22.337751188003157</v>
      </c>
      <c r="L6107">
        <f>INDEX('PB2'!$D$2:$AQ$224,MATCH(A6107,'PB2'!$B$2:$B$224,0),MATCH(G6107,'PB2'!$D$1:$AQ$1,0))</f>
        <v>1.1581449508667001</v>
      </c>
      <c r="M6107" s="16">
        <f t="shared" si="449"/>
        <v>0.86344977738032536</v>
      </c>
      <c r="N6107" s="6">
        <f>INDEX('ROA2'!$D$2:$AQ$224,MATCH(A6107,'ROA2'!$B$2:$B$224,0),MATCH(G6107,'ROA2'!$D$1:$AQ$1,0))</f>
        <v>0.69515502452850297</v>
      </c>
      <c r="O6107" s="6">
        <v>10321.117184000001</v>
      </c>
      <c r="P6107" s="28">
        <v>-3.7612512850734109E-2</v>
      </c>
    </row>
    <row r="6108" spans="1:16" x14ac:dyDescent="0.3">
      <c r="A6108" t="s">
        <v>628</v>
      </c>
      <c r="B6108" t="e">
        <f>VLOOKUP(A6108,Sheet3!L:L,1,FALSE)</f>
        <v>#N/A</v>
      </c>
      <c r="C6108" t="str">
        <f>VLOOKUP(A6108,'ALL - prices'!B:C,2,FALSE)</f>
        <v>SmartCentres Real Estate Inves</v>
      </c>
      <c r="D6108" t="str">
        <f>VLOOKUP(A6108,'ALL - prices'!B:I,8,FALSE)</f>
        <v>Real Estate</v>
      </c>
      <c r="E6108">
        <v>2021</v>
      </c>
      <c r="F6108" t="s">
        <v>681</v>
      </c>
      <c r="G6108" t="str">
        <f t="shared" si="447"/>
        <v>2021-Q3</v>
      </c>
      <c r="H6108" s="4">
        <f>INDEX('ALL - prices'!$J$3:$DY$219,MATCH('COMBINED DATA'!A6108,'ALL - prices'!$B$3:$B$219,0),MATCH('COMBINED DATA'!G6108,'ALL - prices'!$J$1:$DY$1,0))</f>
        <v>21.784400000000002</v>
      </c>
      <c r="I6108" s="14">
        <f t="shared" si="450"/>
        <v>2.1974510900889994</v>
      </c>
      <c r="J6108" s="15">
        <f>INDEX(MarketCap2!$E$2:$AR$224,MATCH(A6108,MarketCap2!$B$2:$B$224,0),MATCH(G6108,MarketCap2!$E$1:$AR$1,0))</f>
        <v>5074920960</v>
      </c>
      <c r="K6108">
        <f t="shared" si="448"/>
        <v>22.347576787368745</v>
      </c>
      <c r="L6108">
        <f>INDEX('PB2'!$D$2:$AQ$224,MATCH(A6108,'PB2'!$B$2:$B$224,0),MATCH(G6108,'PB2'!$D$1:$AQ$1,0))</f>
        <v>1.14769399166107</v>
      </c>
      <c r="M6108" s="16">
        <f t="shared" si="449"/>
        <v>0.87131239447606512</v>
      </c>
      <c r="N6108" s="6">
        <f>INDEX('ROA2'!$D$2:$AQ$224,MATCH(A6108,'ROA2'!$B$2:$B$224,0),MATCH(G6108,'ROA2'!$D$1:$AQ$1,0))</f>
        <v>2.6049320697784402</v>
      </c>
      <c r="O6108" s="6">
        <v>10036.672511999999</v>
      </c>
      <c r="P6108" s="28">
        <v>-2.755948478532471E-2</v>
      </c>
    </row>
    <row r="6109" spans="1:16" x14ac:dyDescent="0.3">
      <c r="A6109" t="s">
        <v>628</v>
      </c>
      <c r="B6109" t="e">
        <f>VLOOKUP(A6109,Sheet3!L:L,1,FALSE)</f>
        <v>#N/A</v>
      </c>
      <c r="C6109" t="str">
        <f>VLOOKUP(A6109,'ALL - prices'!B:C,2,FALSE)</f>
        <v>SmartCentres Real Estate Inves</v>
      </c>
      <c r="D6109" t="str">
        <f>VLOOKUP(A6109,'ALL - prices'!B:I,8,FALSE)</f>
        <v>Real Estate</v>
      </c>
      <c r="E6109">
        <v>2021</v>
      </c>
      <c r="F6109" t="s">
        <v>682</v>
      </c>
      <c r="G6109" t="str">
        <f t="shared" si="447"/>
        <v>2021-Q4</v>
      </c>
      <c r="H6109" s="4">
        <f>INDEX('ALL - prices'!$J$3:$DY$219,MATCH('COMBINED DATA'!A6109,'ALL - prices'!$B$3:$B$219,0),MATCH('COMBINED DATA'!G6109,'ALL - prices'!$J$1:$DY$1,0))</f>
        <v>23.992599999999999</v>
      </c>
      <c r="I6109" s="14">
        <f t="shared" si="450"/>
        <v>2.0162449956540494</v>
      </c>
      <c r="J6109" s="15">
        <f>INDEX(MarketCap2!$E$2:$AR$224,MATCH(A6109,MarketCap2!$B$2:$B$224,0),MATCH(G6109,MarketCap2!$E$1:$AR$1,0))</f>
        <v>5507812352</v>
      </c>
      <c r="K6109">
        <f t="shared" si="448"/>
        <v>22.429433348968139</v>
      </c>
      <c r="L6109">
        <f>INDEX('PB2'!$D$2:$AQ$224,MATCH(A6109,'PB2'!$B$2:$B$224,0),MATCH(G6109,'PB2'!$D$1:$AQ$1,0))</f>
        <v>1.1231219768524201</v>
      </c>
      <c r="M6109" s="16">
        <f t="shared" si="449"/>
        <v>0.89037524027668591</v>
      </c>
      <c r="N6109" s="6">
        <f>INDEX('ROA2'!$D$2:$AQ$224,MATCH(A6109,'ROA2'!$B$2:$B$224,0),MATCH(G6109,'ROA2'!$D$1:$AQ$1,0))</f>
        <v>3.1331930160522501</v>
      </c>
      <c r="O6109" s="6">
        <v>10191.592447999999</v>
      </c>
      <c r="P6109" s="28">
        <v>1.5435388154268816E-2</v>
      </c>
    </row>
    <row r="6110" spans="1:16" x14ac:dyDescent="0.3">
      <c r="A6110" t="s">
        <v>628</v>
      </c>
      <c r="B6110" t="e">
        <f>VLOOKUP(A6110,Sheet3!L:L,1,FALSE)</f>
        <v>#N/A</v>
      </c>
      <c r="C6110" t="str">
        <f>VLOOKUP(A6110,'ALL - prices'!B:C,2,FALSE)</f>
        <v>SmartCentres Real Estate Inves</v>
      </c>
      <c r="D6110" t="str">
        <f>VLOOKUP(A6110,'ALL - prices'!B:I,8,FALSE)</f>
        <v>Real Estate</v>
      </c>
      <c r="E6110">
        <v>2022</v>
      </c>
      <c r="F6110" t="s">
        <v>679</v>
      </c>
      <c r="G6110" t="str">
        <f t="shared" si="447"/>
        <v>2022-Q1</v>
      </c>
      <c r="H6110" s="4">
        <f>INDEX('ALL - prices'!$J$3:$DY$219,MATCH('COMBINED DATA'!A6110,'ALL - prices'!$B$3:$B$219,0),MATCH('COMBINED DATA'!G6110,'ALL - prices'!$J$1:$DY$1,0))</f>
        <v>24.829799999999999</v>
      </c>
      <c r="I6110" s="14">
        <f t="shared" si="450"/>
        <v>0.53110916250804829</v>
      </c>
      <c r="J6110" s="15">
        <f>INDEX(MarketCap2!$E$2:$AR$224,MATCH(A6110,MarketCap2!$B$2:$B$224,0),MATCH(G6110,MarketCap2!$E$1:$AR$1,0))</f>
        <v>5617318400</v>
      </c>
      <c r="K6110">
        <f t="shared" si="448"/>
        <v>22.449120233953369</v>
      </c>
      <c r="L6110">
        <f>INDEX('PB2'!$D$2:$AQ$224,MATCH(A6110,'PB2'!$B$2:$B$224,0),MATCH(G6110,'PB2'!$D$1:$AQ$1,0))</f>
        <v>1.0933649539947501</v>
      </c>
      <c r="M6110" s="16">
        <f t="shared" si="449"/>
        <v>0.91460769466441272</v>
      </c>
      <c r="N6110" s="6">
        <f>INDEX('ROA2'!$D$2:$AQ$224,MATCH(A6110,'ROA2'!$B$2:$B$224,0),MATCH(G6110,'ROA2'!$D$1:$AQ$1,0))</f>
        <v>7.5209898948669398</v>
      </c>
      <c r="O6110" s="6">
        <v>11293.247488000001</v>
      </c>
      <c r="P6110" s="28">
        <v>0.10809449510671813</v>
      </c>
    </row>
    <row r="6111" spans="1:16" x14ac:dyDescent="0.3">
      <c r="A6111" t="s">
        <v>628</v>
      </c>
      <c r="B6111" t="e">
        <f>VLOOKUP(A6111,Sheet3!L:L,1,FALSE)</f>
        <v>#N/A</v>
      </c>
      <c r="C6111" t="str">
        <f>VLOOKUP(A6111,'ALL - prices'!B:C,2,FALSE)</f>
        <v>SmartCentres Real Estate Inves</v>
      </c>
      <c r="D6111" t="str">
        <f>VLOOKUP(A6111,'ALL - prices'!B:I,8,FALSE)</f>
        <v>Real Estate</v>
      </c>
      <c r="E6111">
        <v>2022</v>
      </c>
      <c r="F6111" t="s">
        <v>680</v>
      </c>
      <c r="G6111" t="str">
        <f t="shared" si="447"/>
        <v>2022-Q2</v>
      </c>
      <c r="H6111" s="4">
        <f>INDEX('ALL - prices'!$J$3:$DY$219,MATCH('COMBINED DATA'!A6111,'ALL - prices'!$B$3:$B$219,0),MATCH('COMBINED DATA'!G6111,'ALL - prices'!$J$1:$DY$1,0))</f>
        <v>21.1206</v>
      </c>
      <c r="I6111" s="14">
        <f t="shared" si="450"/>
        <v>0.73224089160148242</v>
      </c>
      <c r="J6111" s="15">
        <f>INDEX(MarketCap2!$E$2:$AR$224,MATCH(A6111,MarketCap2!$B$2:$B$224,0),MATCH(G6111,MarketCap2!$E$1:$AR$1,0))</f>
        <v>4703627264</v>
      </c>
      <c r="K6111">
        <f t="shared" si="448"/>
        <v>22.271599806307997</v>
      </c>
      <c r="L6111">
        <f>INDEX('PB2'!$D$2:$AQ$224,MATCH(A6111,'PB2'!$B$2:$B$224,0),MATCH(G6111,'PB2'!$D$1:$AQ$1,0))</f>
        <v>0.90410399436950695</v>
      </c>
      <c r="M6111" s="16">
        <f t="shared" si="449"/>
        <v>1.106067450456701</v>
      </c>
      <c r="N6111" s="6">
        <f>INDEX('ROA2'!$D$2:$AQ$224,MATCH(A6111,'ROA2'!$B$2:$B$224,0),MATCH(G6111,'ROA2'!$D$1:$AQ$1,0))</f>
        <v>9.7778301239013707</v>
      </c>
      <c r="O6111" s="6">
        <v>11721.95328</v>
      </c>
      <c r="P6111" s="28">
        <v>3.7961250070498657E-2</v>
      </c>
    </row>
    <row r="6112" spans="1:16" x14ac:dyDescent="0.3">
      <c r="A6112" t="s">
        <v>628</v>
      </c>
      <c r="B6112" t="e">
        <f>VLOOKUP(A6112,Sheet3!L:L,1,FALSE)</f>
        <v>#N/A</v>
      </c>
      <c r="C6112" t="str">
        <f>VLOOKUP(A6112,'ALL - prices'!B:C,2,FALSE)</f>
        <v>SmartCentres Real Estate Inves</v>
      </c>
      <c r="D6112" t="str">
        <f>VLOOKUP(A6112,'ALL - prices'!B:I,8,FALSE)</f>
        <v>Real Estate</v>
      </c>
      <c r="E6112">
        <v>2022</v>
      </c>
      <c r="F6112" t="s">
        <v>681</v>
      </c>
      <c r="G6112" t="str">
        <f t="shared" si="447"/>
        <v>2022-Q3</v>
      </c>
      <c r="H6112" s="4">
        <f>INDEX('ALL - prices'!$J$3:$DY$219,MATCH('COMBINED DATA'!A6112,'ALL - prices'!$B$3:$B$219,0),MATCH('COMBINED DATA'!G6112,'ALL - prices'!$J$1:$DY$1,0))</f>
        <v>20.2774</v>
      </c>
      <c r="I6112" s="14">
        <f t="shared" si="450"/>
        <v>1.1207669531768569</v>
      </c>
      <c r="J6112" s="15">
        <f>INDEX(MarketCap2!$E$2:$AR$224,MATCH(A6112,MarketCap2!$B$2:$B$224,0),MATCH(G6112,MarketCap2!$E$1:$AR$1,0))</f>
        <v>4440128000</v>
      </c>
      <c r="K6112">
        <f t="shared" si="448"/>
        <v>22.213949041803829</v>
      </c>
      <c r="L6112">
        <f>INDEX('PB2'!$D$2:$AQ$224,MATCH(A6112,'PB2'!$B$2:$B$224,0),MATCH(G6112,'PB2'!$D$1:$AQ$1,0))</f>
        <v>0.86417597532272294</v>
      </c>
      <c r="M6112" s="16">
        <f t="shared" si="449"/>
        <v>1.1571717202929115</v>
      </c>
      <c r="N6112" s="6">
        <f>INDEX('ROA2'!$D$2:$AQ$224,MATCH(A6112,'ROA2'!$B$2:$B$224,0),MATCH(G6112,'ROA2'!$D$1:$AQ$1,0))</f>
        <v>10.279614448547401</v>
      </c>
      <c r="O6112" s="6">
        <v>11905.065984000001</v>
      </c>
      <c r="P6112" s="28">
        <v>1.5621347366434909E-2</v>
      </c>
    </row>
    <row r="6113" spans="1:16" x14ac:dyDescent="0.3">
      <c r="A6113" t="s">
        <v>628</v>
      </c>
      <c r="B6113" t="e">
        <f>VLOOKUP(A6113,Sheet3!L:L,1,FALSE)</f>
        <v>#N/A</v>
      </c>
      <c r="C6113" t="str">
        <f>VLOOKUP(A6113,'ALL - prices'!B:C,2,FALSE)</f>
        <v>SmartCentres Real Estate Inves</v>
      </c>
      <c r="D6113" t="str">
        <f>VLOOKUP(A6113,'ALL - prices'!B:I,8,FALSE)</f>
        <v>Real Estate</v>
      </c>
      <c r="E6113">
        <v>2022</v>
      </c>
      <c r="F6113" t="s">
        <v>682</v>
      </c>
      <c r="G6113" t="str">
        <f t="shared" si="447"/>
        <v>2022-Q4</v>
      </c>
      <c r="H6113" s="4">
        <f>INDEX('ALL - prices'!$J$3:$DY$219,MATCH('COMBINED DATA'!A6113,'ALL - prices'!$B$3:$B$219,0),MATCH('COMBINED DATA'!G6113,'ALL - prices'!$J$1:$DY$1,0))</f>
        <v>21.288900000000002</v>
      </c>
      <c r="I6113" s="14">
        <f t="shared" si="450"/>
        <v>1.1297100494522185</v>
      </c>
      <c r="J6113" s="15">
        <f>INDEX(MarketCap2!$E$2:$AR$224,MATCH(A6113,MarketCap2!$B$2:$B$224,0),MATCH(G6113,MarketCap2!$E$1:$AR$1,0))</f>
        <v>4582144000</v>
      </c>
      <c r="K6113">
        <f t="shared" si="448"/>
        <v>22.2454328478082</v>
      </c>
      <c r="L6113">
        <f>INDEX('PB2'!$D$2:$AQ$224,MATCH(A6113,'PB2'!$B$2:$B$224,0),MATCH(G6113,'PB2'!$D$1:$AQ$1,0))</f>
        <v>0.88933902978897095</v>
      </c>
      <c r="M6113" s="16">
        <f t="shared" si="449"/>
        <v>1.1244305787830851</v>
      </c>
      <c r="N6113" s="6">
        <f>INDEX('ROA2'!$D$2:$AQ$224,MATCH(A6113,'ROA2'!$B$2:$B$224,0),MATCH(G6113,'ROA2'!$D$1:$AQ$1,0))</f>
        <v>8.8977956771850604</v>
      </c>
      <c r="O6113" s="6">
        <v>11862.633472</v>
      </c>
      <c r="P6113" s="28">
        <v>-3.5642399678447027E-3</v>
      </c>
    </row>
    <row r="6114" spans="1:16" x14ac:dyDescent="0.3">
      <c r="A6114" t="s">
        <v>628</v>
      </c>
      <c r="B6114" t="e">
        <f>VLOOKUP(A6114,Sheet3!L:L,1,FALSE)</f>
        <v>#N/A</v>
      </c>
      <c r="C6114" t="str">
        <f>VLOOKUP(A6114,'ALL - prices'!B:C,2,FALSE)</f>
        <v>SmartCentres Real Estate Inves</v>
      </c>
      <c r="D6114" t="str">
        <f>VLOOKUP(A6114,'ALL - prices'!B:I,8,FALSE)</f>
        <v>Real Estate</v>
      </c>
      <c r="E6114">
        <v>2023</v>
      </c>
      <c r="F6114" t="s">
        <v>679</v>
      </c>
      <c r="G6114" t="str">
        <f t="shared" si="447"/>
        <v>2023-Q1</v>
      </c>
      <c r="H6114" s="4">
        <f>INDEX('ALL - prices'!$J$3:$DY$219,MATCH('COMBINED DATA'!A6114,'ALL - prices'!$B$3:$B$219,0),MATCH('COMBINED DATA'!G6114,'ALL - prices'!$J$1:$DY$1,0))</f>
        <v>21.483000000000001</v>
      </c>
      <c r="I6114" s="14">
        <f t="shared" si="450"/>
        <v>0.91357703743763885</v>
      </c>
      <c r="J6114" s="15">
        <f>INDEX(MarketCap2!$E$2:$AR$224,MATCH(A6114,MarketCap2!$B$2:$B$224,0),MATCH(G6114,MarketCap2!$E$1:$AR$1,0))</f>
        <v>4546212352</v>
      </c>
      <c r="K6114">
        <f t="shared" si="448"/>
        <v>22.23756027312038</v>
      </c>
      <c r="L6114">
        <f>INDEX('PB2'!$D$2:$AQ$224,MATCH(A6114,'PB2'!$B$2:$B$224,0),MATCH(G6114,'PB2'!$D$1:$AQ$1,0))</f>
        <v>0.87836599349975597</v>
      </c>
      <c r="M6114" s="16">
        <f t="shared" si="449"/>
        <v>1.1384775906630973</v>
      </c>
      <c r="N6114" s="6">
        <f>INDEX('ROA2'!$D$2:$AQ$224,MATCH(A6114,'ROA2'!$B$2:$B$224,0),MATCH(G6114,'ROA2'!$D$1:$AQ$1,0))</f>
        <v>4.4882798194885298</v>
      </c>
      <c r="O6114" s="6">
        <v>11702.153216000001</v>
      </c>
      <c r="P6114" s="28">
        <v>-1.3528214993642764E-2</v>
      </c>
    </row>
    <row r="6115" spans="1:16" x14ac:dyDescent="0.3">
      <c r="A6115" t="s">
        <v>628</v>
      </c>
      <c r="B6115" t="e">
        <f>VLOOKUP(A6115,Sheet3!L:L,1,FALSE)</f>
        <v>#N/A</v>
      </c>
      <c r="C6115" t="str">
        <f>VLOOKUP(A6115,'ALL - prices'!B:C,2,FALSE)</f>
        <v>SmartCentres Real Estate Inves</v>
      </c>
      <c r="D6115" t="str">
        <f>VLOOKUP(A6115,'ALL - prices'!B:I,8,FALSE)</f>
        <v>Real Estate</v>
      </c>
      <c r="E6115">
        <v>2023</v>
      </c>
      <c r="F6115" t="s">
        <v>680</v>
      </c>
      <c r="G6115" t="str">
        <f t="shared" si="447"/>
        <v>2023-Q2</v>
      </c>
      <c r="H6115" s="4">
        <f>INDEX('ALL - prices'!$J$3:$DY$219,MATCH('COMBINED DATA'!A6115,'ALL - prices'!$B$3:$B$219,0),MATCH('COMBINED DATA'!G6115,'ALL - prices'!$J$1:$DY$1,0))</f>
        <v>20.0029</v>
      </c>
      <c r="I6115" s="14">
        <f t="shared" si="450"/>
        <v>0.95823297575972222</v>
      </c>
      <c r="J6115" s="15">
        <f>INDEX(MarketCap2!$E$2:$AR$224,MATCH(A6115,MarketCap2!$B$2:$B$224,0),MATCH(G6115,MarketCap2!$E$1:$AR$1,0))</f>
        <v>4156096768</v>
      </c>
      <c r="K6115">
        <f t="shared" si="448"/>
        <v>22.147842193839178</v>
      </c>
      <c r="L6115">
        <f>INDEX('PB2'!$D$2:$AQ$224,MATCH(A6115,'PB2'!$B$2:$B$224,0),MATCH(G6115,'PB2'!$D$1:$AQ$1,0))</f>
        <v>0.79235398769378695</v>
      </c>
      <c r="M6115" s="16">
        <f t="shared" si="449"/>
        <v>1.2620621786868067</v>
      </c>
      <c r="N6115" s="6">
        <f>INDEX('ROA2'!$D$2:$AQ$224,MATCH(A6115,'ROA2'!$B$2:$B$224,0),MATCH(G6115,'ROA2'!$D$1:$AQ$1,0))</f>
        <v>2.6204159259796098</v>
      </c>
      <c r="O6115" s="6">
        <v>11719.131136</v>
      </c>
      <c r="P6115" s="28">
        <v>1.450837267861607E-3</v>
      </c>
    </row>
    <row r="6116" spans="1:16" x14ac:dyDescent="0.3">
      <c r="A6116" t="s">
        <v>628</v>
      </c>
      <c r="B6116" t="e">
        <f>VLOOKUP(A6116,Sheet3!L:L,1,FALSE)</f>
        <v>#N/A</v>
      </c>
      <c r="C6116" t="str">
        <f>VLOOKUP(A6116,'ALL - prices'!B:C,2,FALSE)</f>
        <v>SmartCentres Real Estate Inves</v>
      </c>
      <c r="D6116" t="str">
        <f>VLOOKUP(A6116,'ALL - prices'!B:I,8,FALSE)</f>
        <v>Real Estate</v>
      </c>
      <c r="E6116">
        <v>2023</v>
      </c>
      <c r="F6116" t="s">
        <v>681</v>
      </c>
      <c r="G6116" t="str">
        <f t="shared" si="447"/>
        <v>2023-Q3</v>
      </c>
      <c r="H6116" s="4">
        <f>INDEX('ALL - prices'!$J$3:$DY$219,MATCH('COMBINED DATA'!A6116,'ALL - prices'!$B$3:$B$219,0),MATCH('COMBINED DATA'!G6116,'ALL - prices'!$J$1:$DY$1,0))</f>
        <v>19.108599999999999</v>
      </c>
      <c r="I6116" s="14">
        <f t="shared" si="450"/>
        <v>2.0325984967933697</v>
      </c>
      <c r="J6116" s="15">
        <f>INDEX(MarketCap2!$E$2:$AR$224,MATCH(A6116,MarketCap2!$B$2:$B$224,0),MATCH(G6116,MarketCap2!$E$1:$AR$1,0))</f>
        <v>3894308864</v>
      </c>
      <c r="K6116">
        <f t="shared" si="448"/>
        <v>22.082782058675932</v>
      </c>
      <c r="L6116">
        <f>INDEX('PB2'!$D$2:$AQ$224,MATCH(A6116,'PB2'!$B$2:$B$224,0),MATCH(G6116,'PB2'!$D$1:$AQ$1,0))</f>
        <v>0.727467000484467</v>
      </c>
      <c r="M6116" s="16">
        <f t="shared" si="449"/>
        <v>1.3746328002975197</v>
      </c>
      <c r="N6116" s="6">
        <f>INDEX('ROA2'!$D$2:$AQ$224,MATCH(A6116,'ROA2'!$B$2:$B$224,0),MATCH(G6116,'ROA2'!$D$1:$AQ$1,0))</f>
        <v>2.62767505645752</v>
      </c>
      <c r="O6116" s="6">
        <v>11833.26208</v>
      </c>
      <c r="P6116" s="28">
        <v>9.7388571452538489E-3</v>
      </c>
    </row>
    <row r="6117" spans="1:16" x14ac:dyDescent="0.3">
      <c r="A6117" t="s">
        <v>628</v>
      </c>
      <c r="B6117" t="e">
        <f>VLOOKUP(A6117,Sheet3!L:L,1,FALSE)</f>
        <v>#N/A</v>
      </c>
      <c r="C6117" t="str">
        <f>VLOOKUP(A6117,'ALL - prices'!B:C,2,FALSE)</f>
        <v>SmartCentres Real Estate Inves</v>
      </c>
      <c r="D6117" t="str">
        <f>VLOOKUP(A6117,'ALL - prices'!B:I,8,FALSE)</f>
        <v>Real Estate</v>
      </c>
      <c r="E6117">
        <v>2023</v>
      </c>
      <c r="F6117" t="s">
        <v>682</v>
      </c>
      <c r="G6117" t="str">
        <f t="shared" si="447"/>
        <v>2023-Q4</v>
      </c>
      <c r="H6117" s="4">
        <f>INDEX('ALL - prices'!$J$3:$DY$219,MATCH('COMBINED DATA'!A6117,'ALL - prices'!$B$3:$B$219,0),MATCH('COMBINED DATA'!G6117,'ALL - prices'!$J$1:$DY$1,0))</f>
        <v>21.325199999999999</v>
      </c>
      <c r="I6117" s="14">
        <f t="shared" si="450"/>
        <v>2.1270815162251462</v>
      </c>
      <c r="J6117" s="15">
        <f>INDEX(MarketCap2!$E$2:$AR$224,MATCH(A6117,MarketCap2!$B$2:$B$224,0),MATCH(G6117,MarketCap2!$E$1:$AR$1,0))</f>
        <v>4258758656</v>
      </c>
      <c r="K6117">
        <f t="shared" si="448"/>
        <v>22.172243559458664</v>
      </c>
      <c r="L6117">
        <f>INDEX('PB2'!$D$2:$AQ$224,MATCH(A6117,'PB2'!$B$2:$B$224,0),MATCH(G6117,'PB2'!$D$1:$AQ$1,0))</f>
        <v>0.80391997098922696</v>
      </c>
      <c r="M6117" s="16">
        <f t="shared" si="449"/>
        <v>1.2439049110441873</v>
      </c>
      <c r="N6117" s="6">
        <f>INDEX('ROA2'!$D$2:$AQ$224,MATCH(A6117,'ROA2'!$B$2:$B$224,0),MATCH(G6117,'ROA2'!$D$1:$AQ$1,0))</f>
        <v>4.0514187812805202</v>
      </c>
      <c r="O6117" s="6">
        <v>12013.103104</v>
      </c>
      <c r="P6117" s="28">
        <v>1.5197924526995634E-2</v>
      </c>
    </row>
    <row r="6118" spans="1:16" x14ac:dyDescent="0.3">
      <c r="A6118" t="s">
        <v>628</v>
      </c>
      <c r="B6118" t="e">
        <f>VLOOKUP(A6118,Sheet3!L:L,1,FALSE)</f>
        <v>#N/A</v>
      </c>
      <c r="C6118" t="str">
        <f>VLOOKUP(A6118,'ALL - prices'!B:C,2,FALSE)</f>
        <v>SmartCentres Real Estate Inves</v>
      </c>
      <c r="D6118" t="str">
        <f>VLOOKUP(A6118,'ALL - prices'!B:I,8,FALSE)</f>
        <v>Real Estate</v>
      </c>
      <c r="E6118" s="18">
        <v>2024</v>
      </c>
      <c r="F6118" t="s">
        <v>679</v>
      </c>
      <c r="G6118" t="str">
        <f t="shared" si="447"/>
        <v>2024-Q1</v>
      </c>
      <c r="H6118" s="4">
        <f>INDEX('ALL - prices'!$J$3:$DY$219,MATCH('COMBINED DATA'!A6118,'ALL - prices'!$B$3:$B$219,0),MATCH('COMBINED DATA'!G6118,'ALL - prices'!$J$1:$DY$1,0))</f>
        <v>20.294699999999999</v>
      </c>
      <c r="I6118" s="14" t="s">
        <v>769</v>
      </c>
      <c r="J6118" s="15">
        <f>INDEX(MarketCap2!$E$2:$AR$224,MATCH(A6118,MarketCap2!$B$2:$B$224,0),MATCH(G6118,MarketCap2!$E$1:$AR$1,0))</f>
        <v>3974727424</v>
      </c>
      <c r="K6118">
        <f t="shared" si="448"/>
        <v>22.103222010122884</v>
      </c>
      <c r="L6118">
        <f>INDEX('PB2'!$D$2:$AQ$224,MATCH(A6118,'PB2'!$B$2:$B$224,0),MATCH(G6118,'PB2'!$D$1:$AQ$1,0))</f>
        <v>0.76242500543594405</v>
      </c>
      <c r="M6118" s="16">
        <f t="shared" si="449"/>
        <v>1.3116044107554079</v>
      </c>
      <c r="N6118" s="6">
        <f>INDEX('ROA2'!$D$2:$AQ$224,MATCH(A6118,'ROA2'!$B$2:$B$224,0),MATCH(G6118,'ROA2'!$D$1:$AQ$1,0))</f>
        <v>3.5048069953918501</v>
      </c>
      <c r="O6118" s="6">
        <v>11905.422336</v>
      </c>
      <c r="P6118" s="28">
        <v>-8.9636097407792773E-3</v>
      </c>
    </row>
    <row r="6119" spans="1:16" x14ac:dyDescent="0.3">
      <c r="A6119" t="s">
        <v>628</v>
      </c>
      <c r="B6119" t="e">
        <f>VLOOKUP(A6119,Sheet3!L:L,1,FALSE)</f>
        <v>#N/A</v>
      </c>
      <c r="C6119" t="str">
        <f>VLOOKUP(A6119,'ALL - prices'!B:C,2,FALSE)</f>
        <v>SmartCentres Real Estate Inves</v>
      </c>
      <c r="D6119" t="str">
        <f>VLOOKUP(A6119,'ALL - prices'!B:I,8,FALSE)</f>
        <v>Real Estate</v>
      </c>
      <c r="E6119" s="18">
        <v>2024</v>
      </c>
      <c r="F6119" t="s">
        <v>680</v>
      </c>
      <c r="G6119" t="str">
        <f t="shared" si="447"/>
        <v>2024-Q2</v>
      </c>
      <c r="H6119" s="4">
        <f>INDEX('ALL - prices'!$J$3:$DY$219,MATCH('COMBINED DATA'!A6119,'ALL - prices'!$B$3:$B$219,0),MATCH('COMBINED DATA'!G6119,'ALL - prices'!$J$1:$DY$1,0))</f>
        <v>19.616800000000001</v>
      </c>
      <c r="I6119" s="14" t="s">
        <v>769</v>
      </c>
      <c r="J6119" s="15">
        <f>INDEX(MarketCap2!$E$2:$AR$224,MATCH(A6119,MarketCap2!$B$2:$B$224,0),MATCH(G6119,MarketCap2!$E$1:$AR$1,0))</f>
        <v>3762559488</v>
      </c>
      <c r="K6119">
        <f t="shared" si="448"/>
        <v>22.048365277660537</v>
      </c>
      <c r="L6119">
        <f>INDEX('PB2'!$D$2:$AQ$224,MATCH(A6119,'PB2'!$B$2:$B$224,0),MATCH(G6119,'PB2'!$D$1:$AQ$1,0))</f>
        <v>0.71664899587631203</v>
      </c>
      <c r="M6119" s="16">
        <f t="shared" si="449"/>
        <v>1.3953832430577942</v>
      </c>
      <c r="N6119" s="6">
        <f>INDEX('ROA2'!$D$2:$AQ$224,MATCH(A6119,'ROA2'!$B$2:$B$224,0),MATCH(G6119,'ROA2'!$D$1:$AQ$1,0))</f>
        <v>2.5871949195861799</v>
      </c>
      <c r="O6119" s="6">
        <v>11850.181632</v>
      </c>
      <c r="P6119" s="28">
        <v>-4.6399617284437868E-3</v>
      </c>
    </row>
    <row r="6120" spans="1:16" x14ac:dyDescent="0.3">
      <c r="A6120" t="s">
        <v>628</v>
      </c>
      <c r="B6120" t="e">
        <f>VLOOKUP(A6120,Sheet3!L:L,1,FALSE)</f>
        <v>#N/A</v>
      </c>
      <c r="C6120" t="str">
        <f>VLOOKUP(A6120,'ALL - prices'!B:C,2,FALSE)</f>
        <v>SmartCentres Real Estate Inves</v>
      </c>
      <c r="D6120" t="str">
        <f>VLOOKUP(A6120,'ALL - prices'!B:I,8,FALSE)</f>
        <v>Real Estate</v>
      </c>
      <c r="E6120" s="18">
        <v>2024</v>
      </c>
      <c r="F6120" t="s">
        <v>681</v>
      </c>
      <c r="G6120" t="str">
        <f t="shared" si="447"/>
        <v>2024-Q3</v>
      </c>
      <c r="H6120" s="4">
        <f>INDEX('ALL - prices'!$J$3:$DY$219,MATCH('COMBINED DATA'!A6120,'ALL - prices'!$B$3:$B$219,0),MATCH('COMBINED DATA'!G6120,'ALL - prices'!$J$1:$DY$1,0))</f>
        <v>24.227</v>
      </c>
      <c r="I6120" s="14" t="s">
        <v>769</v>
      </c>
      <c r="J6120" s="15">
        <f>INDEX(MarketCap2!$E$2:$AR$224,MATCH(A6120,MarketCap2!$B$2:$B$224,0),MATCH(G6120,MarketCap2!$E$1:$AR$1,0))</f>
        <v>4563322368</v>
      </c>
      <c r="K6120">
        <f t="shared" si="448"/>
        <v>22.241316784653932</v>
      </c>
      <c r="L6120">
        <f>INDEX('PB2'!$D$2:$AQ$224,MATCH(A6120,'PB2'!$B$2:$B$224,0),MATCH(G6120,'PB2'!$D$1:$AQ$1,0))</f>
        <v>0.87467300891876198</v>
      </c>
      <c r="M6120" s="16">
        <f t="shared" si="449"/>
        <v>1.1432843929140588</v>
      </c>
      <c r="N6120" s="6">
        <f>INDEX('ROA2'!$D$2:$AQ$224,MATCH(A6120,'ROA2'!$B$2:$B$224,0),MATCH(G6120,'ROA2'!$D$1:$AQ$1,0))</f>
        <v>2.29746389389038</v>
      </c>
      <c r="O6120" s="6">
        <v>11953.14176</v>
      </c>
      <c r="P6120" s="28">
        <v>8.6884852230424137E-3</v>
      </c>
    </row>
    <row r="6121" spans="1:16" x14ac:dyDescent="0.3">
      <c r="A6121" t="s">
        <v>628</v>
      </c>
      <c r="B6121" t="e">
        <f>VLOOKUP(A6121,Sheet3!L:L,1,FALSE)</f>
        <v>#N/A</v>
      </c>
      <c r="C6121" t="str">
        <f>VLOOKUP(A6121,'ALL - prices'!B:C,2,FALSE)</f>
        <v>SmartCentres Real Estate Inves</v>
      </c>
      <c r="D6121" t="str">
        <f>VLOOKUP(A6121,'ALL - prices'!B:I,8,FALSE)</f>
        <v>Real Estate</v>
      </c>
      <c r="E6121" s="18">
        <v>2024</v>
      </c>
      <c r="F6121" t="s">
        <v>682</v>
      </c>
      <c r="G6121" t="str">
        <f t="shared" si="447"/>
        <v>2024-Q4</v>
      </c>
      <c r="H6121" s="4">
        <f>INDEX('ALL - prices'!$J$3:$DY$219,MATCH('COMBINED DATA'!A6121,'ALL - prices'!$B$3:$B$219,0),MATCH('COMBINED DATA'!G6121,'ALL - prices'!$J$1:$DY$1,0))</f>
        <v>22.634499999999999</v>
      </c>
      <c r="I6121" s="14" t="s">
        <v>769</v>
      </c>
      <c r="J6121" s="15">
        <f>INDEX(MarketCap2!$E$2:$AR$224,MATCH(A6121,MarketCap2!$B$2:$B$224,0),MATCH(G6121,MarketCap2!$E$1:$AR$1,0))</f>
        <v>4185184256</v>
      </c>
      <c r="K6121">
        <f t="shared" si="448"/>
        <v>22.154816567636701</v>
      </c>
      <c r="L6121">
        <f>INDEX('PB2'!$D$2:$AQ$224,MATCH(A6121,'PB2'!$B$2:$B$224,0),MATCH(G6121,'PB2'!$D$1:$AQ$1,0))</f>
        <v>0.802193180789601</v>
      </c>
      <c r="M6121" s="16">
        <f t="shared" si="449"/>
        <v>1.2465825239447899</v>
      </c>
      <c r="N6121" s="6">
        <f>INDEX('ROA2'!$D$2:$AQ$224,MATCH(A6121,'ROA2'!$B$2:$B$224,0),MATCH(G6121,'ROA2'!$D$1:$AQ$1,0))</f>
        <v>1.1126339435577399</v>
      </c>
      <c r="O6121" s="6">
        <v>11909.409792</v>
      </c>
      <c r="P6121" s="28">
        <v>-3.6586170295699774E-3</v>
      </c>
    </row>
    <row r="6122" spans="1:16" x14ac:dyDescent="0.3">
      <c r="A6122" t="s">
        <v>629</v>
      </c>
      <c r="B6122" t="str">
        <f>VLOOKUP(A6122,Sheet3!L:L,1,FALSE)</f>
        <v>SSRM CN EQUITY</v>
      </c>
      <c r="C6122" t="str">
        <f>VLOOKUP(A6122,'ALL - prices'!B:C,2,FALSE)</f>
        <v>SSR Mining Inc</v>
      </c>
      <c r="D6122" t="str">
        <f>VLOOKUP(A6122,'ALL - prices'!B:I,8,FALSE)</f>
        <v>Materials</v>
      </c>
      <c r="E6122">
        <v>2015</v>
      </c>
      <c r="F6122" t="s">
        <v>679</v>
      </c>
      <c r="G6122" t="str">
        <f t="shared" si="447"/>
        <v>2015-Q1</v>
      </c>
      <c r="H6122" s="4">
        <f>INDEX('ALL - prices'!$J$3:$DY$219,MATCH('COMBINED DATA'!A6122,'ALL - prices'!$B$3:$B$219,0),MATCH('COMBINED DATA'!G6122,'ALL - prices'!$J$1:$DY$1,0))</f>
        <v>5.4489000000000001</v>
      </c>
      <c r="I6122" s="14">
        <f t="shared" ref="I6122:I6157" si="451">STDEV(H6123:H6126)</f>
        <v>0.68033255287395988</v>
      </c>
      <c r="J6122" s="6">
        <f>INDEX('market cap'!$B$3:$DQ$219,MATCH(A6122,'market cap'!$A$3:$A$219,0),MATCH(G6122,'market cap'!$B$1:$DQ$1,0))</f>
        <v>461.91539999999998</v>
      </c>
      <c r="K6122">
        <f t="shared" si="448"/>
        <v>6.1353817574306788</v>
      </c>
      <c r="L6122">
        <f>INDEX('PB2'!$D$2:$AQ$224,MATCH(A6122,'PB2'!$B$2:$B$224,0),MATCH(G6122,'PB2'!$D$1:$AQ$1,0))</f>
        <v>0.63064402341842696</v>
      </c>
      <c r="M6122" s="16">
        <f t="shared" si="449"/>
        <v>1.5856806104012</v>
      </c>
      <c r="N6122" s="6">
        <f>INDEX('ROA2'!$D$2:$AQ$224,MATCH(A6122,'ROA2'!$B$2:$B$224,0),MATCH(G6122,'ROA2'!$D$1:$AQ$1,0))</f>
        <v>-12.8088188171387</v>
      </c>
      <c r="O6122" s="6">
        <v>986.24902399999996</v>
      </c>
      <c r="P6122" s="28">
        <v>-0.17329929210174908</v>
      </c>
    </row>
    <row r="6123" spans="1:16" x14ac:dyDescent="0.3">
      <c r="A6123" t="s">
        <v>629</v>
      </c>
      <c r="B6123" t="str">
        <f>VLOOKUP(A6123,Sheet3!L:L,1,FALSE)</f>
        <v>SSRM CN EQUITY</v>
      </c>
      <c r="C6123" t="str">
        <f>VLOOKUP(A6123,'ALL - prices'!B:C,2,FALSE)</f>
        <v>SSR Mining Inc</v>
      </c>
      <c r="D6123" t="str">
        <f>VLOOKUP(A6123,'ALL - prices'!B:I,8,FALSE)</f>
        <v>Materials</v>
      </c>
      <c r="E6123">
        <v>2015</v>
      </c>
      <c r="F6123" t="s">
        <v>680</v>
      </c>
      <c r="G6123" t="str">
        <f t="shared" si="447"/>
        <v>2015-Q2</v>
      </c>
      <c r="H6123" s="4">
        <f>INDEX('ALL - prices'!$J$3:$DY$219,MATCH('COMBINED DATA'!A6123,'ALL - prices'!$B$3:$B$219,0),MATCH('COMBINED DATA'!G6123,'ALL - prices'!$J$1:$DY$1,0))</f>
        <v>7.4779999999999998</v>
      </c>
      <c r="I6123" s="14">
        <f t="shared" si="451"/>
        <v>4.374262772456631</v>
      </c>
      <c r="J6123" s="6">
        <f>INDEX('market cap'!$B$3:$DQ$219,MATCH(A6123,'market cap'!$A$3:$A$219,0),MATCH(G6123,'market cap'!$B$1:$DQ$1,0))</f>
        <v>633.92229999999995</v>
      </c>
      <c r="K6123">
        <f t="shared" si="448"/>
        <v>6.4519263917216758</v>
      </c>
      <c r="L6123">
        <f>INDEX('PB2'!$D$2:$AQ$224,MATCH(A6123,'PB2'!$B$2:$B$224,0),MATCH(G6123,'PB2'!$D$1:$AQ$1,0))</f>
        <v>0.88037198781967196</v>
      </c>
      <c r="M6123" s="16">
        <f t="shared" si="449"/>
        <v>1.1358834831587481</v>
      </c>
      <c r="N6123" s="6">
        <f>INDEX('ROA2'!$D$2:$AQ$224,MATCH(A6123,'ROA2'!$B$2:$B$224,0),MATCH(G6123,'ROA2'!$D$1:$AQ$1,0))</f>
        <v>-9.5693197250366193</v>
      </c>
      <c r="O6123" s="6">
        <v>989.26003200000002</v>
      </c>
      <c r="P6123" s="28">
        <v>3.0529895865327224E-3</v>
      </c>
    </row>
    <row r="6124" spans="1:16" x14ac:dyDescent="0.3">
      <c r="A6124" t="s">
        <v>629</v>
      </c>
      <c r="B6124" t="str">
        <f>VLOOKUP(A6124,Sheet3!L:L,1,FALSE)</f>
        <v>SSRM CN EQUITY</v>
      </c>
      <c r="C6124" t="str">
        <f>VLOOKUP(A6124,'ALL - prices'!B:C,2,FALSE)</f>
        <v>SSR Mining Inc</v>
      </c>
      <c r="D6124" t="str">
        <f>VLOOKUP(A6124,'ALL - prices'!B:I,8,FALSE)</f>
        <v>Materials</v>
      </c>
      <c r="E6124">
        <v>2015</v>
      </c>
      <c r="F6124" t="s">
        <v>681</v>
      </c>
      <c r="G6124" t="str">
        <f t="shared" si="447"/>
        <v>2015-Q3</v>
      </c>
      <c r="H6124" s="4">
        <f>INDEX('ALL - prices'!$J$3:$DY$219,MATCH('COMBINED DATA'!A6124,'ALL - prices'!$B$3:$B$219,0),MATCH('COMBINED DATA'!G6124,'ALL - prices'!$J$1:$DY$1,0))</f>
        <v>8.2876999999999992</v>
      </c>
      <c r="I6124" s="14">
        <f t="shared" si="451"/>
        <v>5.0161207623521191</v>
      </c>
      <c r="J6124" s="6">
        <f>INDEX('market cap'!$B$3:$DQ$219,MATCH(A6124,'market cap'!$A$3:$A$219,0),MATCH(G6124,'market cap'!$B$1:$DQ$1,0))</f>
        <v>702.56359999999995</v>
      </c>
      <c r="K6124">
        <f t="shared" si="448"/>
        <v>6.5547359309177917</v>
      </c>
      <c r="L6124">
        <f>INDEX('PB2'!$D$2:$AQ$224,MATCH(A6124,'PB2'!$B$2:$B$224,0),MATCH(G6124,'PB2'!$D$1:$AQ$1,0))</f>
        <v>0.99640399217605602</v>
      </c>
      <c r="M6124" s="16">
        <f t="shared" si="449"/>
        <v>1.0036089857649915</v>
      </c>
      <c r="N6124" s="6">
        <f>INDEX('ROA2'!$D$2:$AQ$224,MATCH(A6124,'ROA2'!$B$2:$B$224,0),MATCH(G6124,'ROA2'!$D$1:$AQ$1,0))</f>
        <v>-9.1960525512695295</v>
      </c>
      <c r="O6124" s="6">
        <v>996.548992</v>
      </c>
      <c r="P6124" s="28">
        <v>7.3680930839425387E-3</v>
      </c>
    </row>
    <row r="6125" spans="1:16" x14ac:dyDescent="0.3">
      <c r="A6125" t="s">
        <v>629</v>
      </c>
      <c r="B6125" t="str">
        <f>VLOOKUP(A6125,Sheet3!L:L,1,FALSE)</f>
        <v>SSRM CN EQUITY</v>
      </c>
      <c r="C6125" t="str">
        <f>VLOOKUP(A6125,'ALL - prices'!B:C,2,FALSE)</f>
        <v>SSR Mining Inc</v>
      </c>
      <c r="D6125" t="str">
        <f>VLOOKUP(A6125,'ALL - prices'!B:I,8,FALSE)</f>
        <v>Materials</v>
      </c>
      <c r="E6125">
        <v>2015</v>
      </c>
      <c r="F6125" t="s">
        <v>682</v>
      </c>
      <c r="G6125" t="str">
        <f t="shared" si="447"/>
        <v>2015-Q4</v>
      </c>
      <c r="H6125" s="4">
        <f>INDEX('ALL - prices'!$J$3:$DY$219,MATCH('COMBINED DATA'!A6125,'ALL - prices'!$B$3:$B$219,0),MATCH('COMBINED DATA'!G6125,'ALL - prices'!$J$1:$DY$1,0))</f>
        <v>6.8207000000000004</v>
      </c>
      <c r="I6125" s="14">
        <f t="shared" si="451"/>
        <v>4.1294624936747812</v>
      </c>
      <c r="J6125" s="6">
        <f>INDEX('market cap'!$B$3:$DQ$219,MATCH(A6125,'market cap'!$A$3:$A$219,0),MATCH(G6125,'market cap'!$B$1:$DQ$1,0))</f>
        <v>578.71759999999995</v>
      </c>
      <c r="K6125">
        <f t="shared" si="448"/>
        <v>6.3608146211119703</v>
      </c>
      <c r="L6125">
        <f>INDEX('PB2'!$D$2:$AQ$224,MATCH(A6125,'PB2'!$B$2:$B$224,0),MATCH(G6125,'PB2'!$D$1:$AQ$1,0))</f>
        <v>0.93587797880172696</v>
      </c>
      <c r="M6125" s="16">
        <f t="shared" si="449"/>
        <v>1.0685153648773456</v>
      </c>
      <c r="N6125" s="6">
        <f>INDEX('ROA2'!$D$2:$AQ$224,MATCH(A6125,'ROA2'!$B$2:$B$224,0),MATCH(G6125,'ROA2'!$D$1:$AQ$1,0))</f>
        <v>-13.5261850357056</v>
      </c>
      <c r="O6125" s="6">
        <v>954.76601600000004</v>
      </c>
      <c r="P6125" s="28">
        <v>-4.1927668720174636E-2</v>
      </c>
    </row>
    <row r="6126" spans="1:16" x14ac:dyDescent="0.3">
      <c r="A6126" t="s">
        <v>629</v>
      </c>
      <c r="B6126" t="str">
        <f>VLOOKUP(A6126,Sheet3!L:L,1,FALSE)</f>
        <v>SSRM CN EQUITY</v>
      </c>
      <c r="C6126" t="str">
        <f>VLOOKUP(A6126,'ALL - prices'!B:C,2,FALSE)</f>
        <v>SSR Mining Inc</v>
      </c>
      <c r="D6126" t="str">
        <f>VLOOKUP(A6126,'ALL - prices'!B:I,8,FALSE)</f>
        <v>Materials</v>
      </c>
      <c r="E6126">
        <v>2016</v>
      </c>
      <c r="F6126" t="s">
        <v>679</v>
      </c>
      <c r="G6126" t="str">
        <f t="shared" si="447"/>
        <v>2016-Q1</v>
      </c>
      <c r="H6126" s="4">
        <f>INDEX('ALL - prices'!$J$3:$DY$219,MATCH('COMBINED DATA'!A6126,'ALL - prices'!$B$3:$B$219,0),MATCH('COMBINED DATA'!G6126,'ALL - prices'!$J$1:$DY$1,0))</f>
        <v>6.8872999999999998</v>
      </c>
      <c r="I6126" s="14">
        <f t="shared" si="451"/>
        <v>1.9896658636984046</v>
      </c>
      <c r="J6126" s="6">
        <f>INDEX('market cap'!$B$3:$DQ$219,MATCH(A6126,'market cap'!$A$3:$A$219,0),MATCH(G6126,'market cap'!$B$1:$DQ$1,0))</f>
        <v>584.37549999999999</v>
      </c>
      <c r="K6126">
        <f t="shared" si="448"/>
        <v>6.3705437556575584</v>
      </c>
      <c r="L6126">
        <f>INDEX('PB2'!$D$2:$AQ$224,MATCH(A6126,'PB2'!$B$2:$B$224,0),MATCH(G6126,'PB2'!$D$1:$AQ$1,0))</f>
        <v>0.98696702718734697</v>
      </c>
      <c r="M6126" s="16">
        <f t="shared" si="449"/>
        <v>1.0132050741855017</v>
      </c>
      <c r="N6126" s="6">
        <f>INDEX('ROA2'!$D$2:$AQ$224,MATCH(A6126,'ROA2'!$B$2:$B$224,0),MATCH(G6126,'ROA2'!$D$1:$AQ$1,0))</f>
        <v>-13.38072681427</v>
      </c>
      <c r="O6126" s="6">
        <v>871.67699200000004</v>
      </c>
      <c r="P6126" s="28">
        <v>-8.7025535688945166E-2</v>
      </c>
    </row>
    <row r="6127" spans="1:16" x14ac:dyDescent="0.3">
      <c r="A6127" t="s">
        <v>629</v>
      </c>
      <c r="B6127" t="str">
        <f>VLOOKUP(A6127,Sheet3!L:L,1,FALSE)</f>
        <v>SSRM CN EQUITY</v>
      </c>
      <c r="C6127" t="str">
        <f>VLOOKUP(A6127,'ALL - prices'!B:C,2,FALSE)</f>
        <v>SSR Mining Inc</v>
      </c>
      <c r="D6127" t="str">
        <f>VLOOKUP(A6127,'ALL - prices'!B:I,8,FALSE)</f>
        <v>Materials</v>
      </c>
      <c r="E6127">
        <v>2016</v>
      </c>
      <c r="F6127" t="s">
        <v>680</v>
      </c>
      <c r="G6127" t="str">
        <f t="shared" si="447"/>
        <v>2016-Q2</v>
      </c>
      <c r="H6127" s="4">
        <f>INDEX('ALL - prices'!$J$3:$DY$219,MATCH('COMBINED DATA'!A6127,'ALL - prices'!$B$3:$B$219,0),MATCH('COMBINED DATA'!G6127,'ALL - prices'!$J$1:$DY$1,0))</f>
        <v>15.975199999999999</v>
      </c>
      <c r="I6127" s="14">
        <f t="shared" si="451"/>
        <v>1.6220886556124754</v>
      </c>
      <c r="J6127" s="6">
        <f>INDEX('market cap'!$B$3:$DQ$219,MATCH(A6127,'market cap'!$A$3:$A$219,0),MATCH(G6127,'market cap'!$B$1:$DQ$1,0))</f>
        <v>1985.4597000000001</v>
      </c>
      <c r="K6127">
        <f t="shared" si="448"/>
        <v>7.5936057532109471</v>
      </c>
      <c r="L6127">
        <f>INDEX('PB2'!$D$2:$AQ$224,MATCH(A6127,'PB2'!$B$2:$B$224,0),MATCH(G6127,'PB2'!$D$1:$AQ$1,0))</f>
        <v>1.7222709655761701</v>
      </c>
      <c r="M6127" s="16">
        <f t="shared" si="449"/>
        <v>0.58062872799197374</v>
      </c>
      <c r="N6127" s="6">
        <f>INDEX('ROA2'!$D$2:$AQ$224,MATCH(A6127,'ROA2'!$B$2:$B$224,0),MATCH(G6127,'ROA2'!$D$1:$AQ$1,0))</f>
        <v>-14.0229692459106</v>
      </c>
      <c r="O6127" s="6">
        <v>880.500992</v>
      </c>
      <c r="P6127" s="28">
        <v>1.0123015843006162E-2</v>
      </c>
    </row>
    <row r="6128" spans="1:16" x14ac:dyDescent="0.3">
      <c r="A6128" t="s">
        <v>629</v>
      </c>
      <c r="B6128" t="str">
        <f>VLOOKUP(A6128,Sheet3!L:L,1,FALSE)</f>
        <v>SSRM CN EQUITY</v>
      </c>
      <c r="C6128" t="str">
        <f>VLOOKUP(A6128,'ALL - prices'!B:C,2,FALSE)</f>
        <v>SSR Mining Inc</v>
      </c>
      <c r="D6128" t="str">
        <f>VLOOKUP(A6128,'ALL - prices'!B:I,8,FALSE)</f>
        <v>Materials</v>
      </c>
      <c r="E6128">
        <v>2016</v>
      </c>
      <c r="F6128" t="s">
        <v>681</v>
      </c>
      <c r="G6128" t="str">
        <f t="shared" si="447"/>
        <v>2016-Q3</v>
      </c>
      <c r="H6128" s="4">
        <f>INDEX('ALL - prices'!$J$3:$DY$219,MATCH('COMBINED DATA'!A6128,'ALL - prices'!$B$3:$B$219,0),MATCH('COMBINED DATA'!G6128,'ALL - prices'!$J$1:$DY$1,0))</f>
        <v>15.060700000000001</v>
      </c>
      <c r="I6128" s="14">
        <f t="shared" si="451"/>
        <v>0.86089019431438907</v>
      </c>
      <c r="J6128" s="6">
        <f>INDEX('market cap'!$B$3:$DQ$219,MATCH(A6128,'market cap'!$A$3:$A$219,0),MATCH(G6128,'market cap'!$B$1:$DQ$1,0))</f>
        <v>1881.8765000000001</v>
      </c>
      <c r="K6128">
        <f t="shared" si="448"/>
        <v>7.5400246963130639</v>
      </c>
      <c r="L6128">
        <f>INDEX('PB2'!$D$2:$AQ$224,MATCH(A6128,'PB2'!$B$2:$B$224,0),MATCH(G6128,'PB2'!$D$1:$AQ$1,0))</f>
        <v>1.56326603889465</v>
      </c>
      <c r="M6128" s="16">
        <f t="shared" si="449"/>
        <v>0.63968638422355628</v>
      </c>
      <c r="N6128" s="6">
        <f>INDEX('ROA2'!$D$2:$AQ$224,MATCH(A6128,'ROA2'!$B$2:$B$224,0),MATCH(G6128,'ROA2'!$D$1:$AQ$1,0))</f>
        <v>-9.1640691757202095</v>
      </c>
      <c r="O6128" s="6">
        <v>1432.26304</v>
      </c>
      <c r="P6128" s="28">
        <v>0.62664557225166651</v>
      </c>
    </row>
    <row r="6129" spans="1:16" x14ac:dyDescent="0.3">
      <c r="A6129" t="s">
        <v>629</v>
      </c>
      <c r="B6129" t="str">
        <f>VLOOKUP(A6129,Sheet3!L:L,1,FALSE)</f>
        <v>SSRM CN EQUITY</v>
      </c>
      <c r="C6129" t="str">
        <f>VLOOKUP(A6129,'ALL - prices'!B:C,2,FALSE)</f>
        <v>SSR Mining Inc</v>
      </c>
      <c r="D6129" t="str">
        <f>VLOOKUP(A6129,'ALL - prices'!B:I,8,FALSE)</f>
        <v>Materials</v>
      </c>
      <c r="E6129">
        <v>2016</v>
      </c>
      <c r="F6129" t="s">
        <v>682</v>
      </c>
      <c r="G6129" t="str">
        <f t="shared" si="447"/>
        <v>2016-Q4</v>
      </c>
      <c r="H6129" s="4">
        <f>INDEX('ALL - prices'!$J$3:$DY$219,MATCH('COMBINED DATA'!A6129,'ALL - prices'!$B$3:$B$219,0),MATCH('COMBINED DATA'!G6129,'ALL - prices'!$J$1:$DY$1,0))</f>
        <v>11.440799999999999</v>
      </c>
      <c r="I6129" s="14">
        <f t="shared" si="451"/>
        <v>1.2231103370778391</v>
      </c>
      <c r="J6129" s="6">
        <f>INDEX('market cap'!$B$3:$DQ$219,MATCH(A6129,'market cap'!$A$3:$A$219,0),MATCH(G6129,'market cap'!$B$1:$DQ$1,0))</f>
        <v>1434.0155999999999</v>
      </c>
      <c r="K6129">
        <f t="shared" si="448"/>
        <v>7.2682338997614817</v>
      </c>
      <c r="L6129">
        <f>INDEX('PB2'!$D$2:$AQ$224,MATCH(A6129,'PB2'!$B$2:$B$224,0),MATCH(G6129,'PB2'!$D$1:$AQ$1,0))</f>
        <v>1.1821709871292101</v>
      </c>
      <c r="M6129" s="16">
        <f t="shared" si="449"/>
        <v>0.84590132128720652</v>
      </c>
      <c r="N6129" s="6">
        <f>INDEX('ROA2'!$D$2:$AQ$224,MATCH(A6129,'ROA2'!$B$2:$B$224,0),MATCH(G6129,'ROA2'!$D$1:$AQ$1,0))</f>
        <v>-1.1480940580368</v>
      </c>
      <c r="O6129" s="6">
        <v>1454.617984</v>
      </c>
      <c r="P6129" s="28">
        <v>1.5608127400955575E-2</v>
      </c>
    </row>
    <row r="6130" spans="1:16" x14ac:dyDescent="0.3">
      <c r="A6130" t="s">
        <v>629</v>
      </c>
      <c r="B6130" t="str">
        <f>VLOOKUP(A6130,Sheet3!L:L,1,FALSE)</f>
        <v>SSRM CN EQUITY</v>
      </c>
      <c r="C6130" t="str">
        <f>VLOOKUP(A6130,'ALL - prices'!B:C,2,FALSE)</f>
        <v>SSR Mining Inc</v>
      </c>
      <c r="D6130" t="str">
        <f>VLOOKUP(A6130,'ALL - prices'!B:I,8,FALSE)</f>
        <v>Materials</v>
      </c>
      <c r="E6130">
        <v>2017</v>
      </c>
      <c r="F6130" t="s">
        <v>679</v>
      </c>
      <c r="G6130" t="str">
        <f t="shared" si="447"/>
        <v>2017-Q1</v>
      </c>
      <c r="H6130" s="4">
        <f>INDEX('ALL - prices'!$J$3:$DY$219,MATCH('COMBINED DATA'!A6130,'ALL - prices'!$B$3:$B$219,0),MATCH('COMBINED DATA'!G6130,'ALL - prices'!$J$1:$DY$1,0))</f>
        <v>13.450799999999999</v>
      </c>
      <c r="I6130" s="14">
        <f t="shared" si="451"/>
        <v>0.86146668343393651</v>
      </c>
      <c r="J6130" s="6">
        <f>INDEX('market cap'!$B$3:$DQ$219,MATCH(A6130,'market cap'!$A$3:$A$219,0),MATCH(G6130,'market cap'!$B$1:$DQ$1,0))</f>
        <v>1686.2887000000001</v>
      </c>
      <c r="K6130">
        <f t="shared" si="448"/>
        <v>7.430285357592191</v>
      </c>
      <c r="L6130">
        <f>INDEX('PB2'!$D$2:$AQ$224,MATCH(A6130,'PB2'!$B$2:$B$224,0),MATCH(G6130,'PB2'!$D$1:$AQ$1,0))</f>
        <v>1.3301910161972099</v>
      </c>
      <c r="M6130" s="16">
        <f t="shared" si="449"/>
        <v>0.75177172888960719</v>
      </c>
      <c r="N6130" s="6">
        <f>INDEX('ROA2'!$D$2:$AQ$224,MATCH(A6130,'ROA2'!$B$2:$B$224,0),MATCH(G6130,'ROA2'!$D$1:$AQ$1,0))</f>
        <v>5.6230940818786603</v>
      </c>
      <c r="O6130" s="6">
        <v>1438.6880000000001</v>
      </c>
      <c r="P6130" s="28">
        <v>-1.095131792348298E-2</v>
      </c>
    </row>
    <row r="6131" spans="1:16" x14ac:dyDescent="0.3">
      <c r="A6131" t="s">
        <v>629</v>
      </c>
      <c r="B6131" t="str">
        <f>VLOOKUP(A6131,Sheet3!L:L,1,FALSE)</f>
        <v>SSRM CN EQUITY</v>
      </c>
      <c r="C6131" t="str">
        <f>VLOOKUP(A6131,'ALL - prices'!B:C,2,FALSE)</f>
        <v>SSR Mining Inc</v>
      </c>
      <c r="D6131" t="str">
        <f>VLOOKUP(A6131,'ALL - prices'!B:I,8,FALSE)</f>
        <v>Materials</v>
      </c>
      <c r="E6131">
        <v>2017</v>
      </c>
      <c r="F6131" t="s">
        <v>680</v>
      </c>
      <c r="G6131" t="str">
        <f t="shared" si="447"/>
        <v>2017-Q2</v>
      </c>
      <c r="H6131" s="4">
        <f>INDEX('ALL - prices'!$J$3:$DY$219,MATCH('COMBINED DATA'!A6131,'ALL - prices'!$B$3:$B$219,0),MATCH('COMBINED DATA'!G6131,'ALL - prices'!$J$1:$DY$1,0))</f>
        <v>11.9933</v>
      </c>
      <c r="I6131" s="14">
        <f t="shared" si="451"/>
        <v>0.91453681172492962</v>
      </c>
      <c r="J6131" s="6">
        <f>INDEX('market cap'!$B$3:$DQ$219,MATCH(A6131,'market cap'!$A$3:$A$219,0),MATCH(G6131,'market cap'!$B$1:$DQ$1,0))</f>
        <v>1504.8921</v>
      </c>
      <c r="K6131">
        <f t="shared" si="448"/>
        <v>7.3164764802606541</v>
      </c>
      <c r="L6131">
        <f>INDEX('PB2'!$D$2:$AQ$224,MATCH(A6131,'PB2'!$B$2:$B$224,0),MATCH(G6131,'PB2'!$D$1:$AQ$1,0))</f>
        <v>1.18838894367218</v>
      </c>
      <c r="M6131" s="16">
        <f t="shared" si="449"/>
        <v>0.84147534805393853</v>
      </c>
      <c r="N6131" s="6">
        <f>INDEX('ROA2'!$D$2:$AQ$224,MATCH(A6131,'ROA2'!$B$2:$B$224,0),MATCH(G6131,'ROA2'!$D$1:$AQ$1,0))</f>
        <v>6.5719270706176802</v>
      </c>
      <c r="O6131" s="6">
        <v>1484.2239999999999</v>
      </c>
      <c r="P6131" s="28">
        <v>3.1651059854534008E-2</v>
      </c>
    </row>
    <row r="6132" spans="1:16" x14ac:dyDescent="0.3">
      <c r="A6132" t="s">
        <v>629</v>
      </c>
      <c r="B6132" t="str">
        <f>VLOOKUP(A6132,Sheet3!L:L,1,FALSE)</f>
        <v>SSRM CN EQUITY</v>
      </c>
      <c r="C6132" t="str">
        <f>VLOOKUP(A6132,'ALL - prices'!B:C,2,FALSE)</f>
        <v>SSR Mining Inc</v>
      </c>
      <c r="D6132" t="str">
        <f>VLOOKUP(A6132,'ALL - prices'!B:I,8,FALSE)</f>
        <v>Materials</v>
      </c>
      <c r="E6132">
        <v>2017</v>
      </c>
      <c r="F6132" t="s">
        <v>681</v>
      </c>
      <c r="G6132" t="str">
        <f t="shared" si="447"/>
        <v>2017-Q3</v>
      </c>
      <c r="H6132" s="4">
        <f>INDEX('ALL - prices'!$J$3:$DY$219,MATCH('COMBINED DATA'!A6132,'ALL - prices'!$B$3:$B$219,0),MATCH('COMBINED DATA'!G6132,'ALL - prices'!$J$1:$DY$1,0))</f>
        <v>12.593500000000001</v>
      </c>
      <c r="I6132" s="14">
        <f t="shared" si="451"/>
        <v>0.87671095721451942</v>
      </c>
      <c r="J6132" s="6">
        <f>INDEX('market cap'!$B$3:$DQ$219,MATCH(A6132,'market cap'!$A$3:$A$219,0),MATCH(G6132,'market cap'!$B$1:$DQ$1,0))</f>
        <v>1580.8807999999999</v>
      </c>
      <c r="K6132">
        <f t="shared" si="448"/>
        <v>7.3657374390476837</v>
      </c>
      <c r="L6132">
        <f>INDEX('PB2'!$D$2:$AQ$224,MATCH(A6132,'PB2'!$B$2:$B$224,0),MATCH(G6132,'PB2'!$D$1:$AQ$1,0))</f>
        <v>1.30942499637604</v>
      </c>
      <c r="M6132" s="16">
        <f t="shared" si="449"/>
        <v>0.76369398993267767</v>
      </c>
      <c r="N6132" s="6">
        <f>INDEX('ROA2'!$D$2:$AQ$224,MATCH(A6132,'ROA2'!$B$2:$B$224,0),MATCH(G6132,'ROA2'!$D$1:$AQ$1,0))</f>
        <v>6.95941114425659</v>
      </c>
      <c r="O6132" s="6">
        <v>1514.5670399999999</v>
      </c>
      <c r="P6132" s="28">
        <v>2.0443706610322954E-2</v>
      </c>
    </row>
    <row r="6133" spans="1:16" x14ac:dyDescent="0.3">
      <c r="A6133" t="s">
        <v>629</v>
      </c>
      <c r="B6133" t="str">
        <f>VLOOKUP(A6133,Sheet3!L:L,1,FALSE)</f>
        <v>SSRM CN EQUITY</v>
      </c>
      <c r="C6133" t="str">
        <f>VLOOKUP(A6133,'ALL - prices'!B:C,2,FALSE)</f>
        <v>SSR Mining Inc</v>
      </c>
      <c r="D6133" t="str">
        <f>VLOOKUP(A6133,'ALL - prices'!B:I,8,FALSE)</f>
        <v>Materials</v>
      </c>
      <c r="E6133">
        <v>2017</v>
      </c>
      <c r="F6133" t="s">
        <v>682</v>
      </c>
      <c r="G6133" t="str">
        <f t="shared" si="447"/>
        <v>2017-Q4</v>
      </c>
      <c r="H6133" s="4">
        <f>INDEX('ALL - prices'!$J$3:$DY$219,MATCH('COMBINED DATA'!A6133,'ALL - prices'!$B$3:$B$219,0),MATCH('COMBINED DATA'!G6133,'ALL - prices'!$J$1:$DY$1,0))</f>
        <v>10.545400000000001</v>
      </c>
      <c r="I6133" s="14">
        <f t="shared" si="451"/>
        <v>2.1599737319004584</v>
      </c>
      <c r="J6133" s="6">
        <f>INDEX('market cap'!$B$3:$DQ$219,MATCH(A6133,'market cap'!$A$3:$A$219,0),MATCH(G6133,'market cap'!$B$1:$DQ$1,0))</f>
        <v>1326.6320000000001</v>
      </c>
      <c r="K6133">
        <f t="shared" si="448"/>
        <v>7.1903986786156961</v>
      </c>
      <c r="L6133">
        <f>INDEX('PB2'!$D$2:$AQ$224,MATCH(A6133,'PB2'!$B$2:$B$224,0),MATCH(G6133,'PB2'!$D$1:$AQ$1,0))</f>
        <v>1.05808794498444</v>
      </c>
      <c r="M6133" s="16">
        <f t="shared" si="449"/>
        <v>0.94510102372889782</v>
      </c>
      <c r="N6133" s="6">
        <f>INDEX('ROA2'!$D$2:$AQ$224,MATCH(A6133,'ROA2'!$B$2:$B$224,0),MATCH(G6133,'ROA2'!$D$1:$AQ$1,0))</f>
        <v>4.4393768310546902</v>
      </c>
      <c r="O6133" s="6">
        <v>1499.2199680000001</v>
      </c>
      <c r="P6133" s="28">
        <v>-1.0132976352106407E-2</v>
      </c>
    </row>
    <row r="6134" spans="1:16" x14ac:dyDescent="0.3">
      <c r="A6134" t="s">
        <v>629</v>
      </c>
      <c r="B6134" t="str">
        <f>VLOOKUP(A6134,Sheet3!L:L,1,FALSE)</f>
        <v>SSRM CN EQUITY</v>
      </c>
      <c r="C6134" t="str">
        <f>VLOOKUP(A6134,'ALL - prices'!B:C,2,FALSE)</f>
        <v>SSR Mining Inc</v>
      </c>
      <c r="D6134" t="str">
        <f>VLOOKUP(A6134,'ALL - prices'!B:I,8,FALSE)</f>
        <v>Materials</v>
      </c>
      <c r="E6134">
        <v>2018</v>
      </c>
      <c r="F6134" t="s">
        <v>679</v>
      </c>
      <c r="G6134" t="str">
        <f t="shared" si="447"/>
        <v>2018-Q1</v>
      </c>
      <c r="H6134" s="4">
        <f>INDEX('ALL - prices'!$J$3:$DY$219,MATCH('COMBINED DATA'!A6134,'ALL - prices'!$B$3:$B$219,0),MATCH('COMBINED DATA'!G6134,'ALL - prices'!$J$1:$DY$1,0))</f>
        <v>11.8218</v>
      </c>
      <c r="I6134" s="14">
        <f t="shared" si="451"/>
        <v>2.6205940223544699</v>
      </c>
      <c r="J6134" s="6">
        <f>INDEX('market cap'!$B$3:$DQ$219,MATCH(A6134,'market cap'!$A$3:$A$219,0),MATCH(G6134,'market cap'!$B$1:$DQ$1,0))</f>
        <v>1487.6378999999999</v>
      </c>
      <c r="K6134">
        <f t="shared" si="448"/>
        <v>7.3049448390052127</v>
      </c>
      <c r="L6134">
        <f>INDEX('PB2'!$D$2:$AQ$224,MATCH(A6134,'PB2'!$B$2:$B$224,0),MATCH(G6134,'PB2'!$D$1:$AQ$1,0))</f>
        <v>1.199746966362</v>
      </c>
      <c r="M6134" s="16">
        <f t="shared" si="449"/>
        <v>0.83350908819741054</v>
      </c>
      <c r="N6134" s="6">
        <f>INDEX('ROA2'!$D$2:$AQ$224,MATCH(A6134,'ROA2'!$B$2:$B$224,0),MATCH(G6134,'ROA2'!$D$1:$AQ$1,0))</f>
        <v>4.6581110954284703</v>
      </c>
      <c r="O6134" s="6">
        <v>1537.4539520000001</v>
      </c>
      <c r="P6134" s="28">
        <v>2.5502584554690216E-2</v>
      </c>
    </row>
    <row r="6135" spans="1:16" x14ac:dyDescent="0.3">
      <c r="A6135" t="s">
        <v>629</v>
      </c>
      <c r="B6135" t="str">
        <f>VLOOKUP(A6135,Sheet3!L:L,1,FALSE)</f>
        <v>SSRM CN EQUITY</v>
      </c>
      <c r="C6135" t="str">
        <f>VLOOKUP(A6135,'ALL - prices'!B:C,2,FALSE)</f>
        <v>SSR Mining Inc</v>
      </c>
      <c r="D6135" t="str">
        <f>VLOOKUP(A6135,'ALL - prices'!B:I,8,FALSE)</f>
        <v>Materials</v>
      </c>
      <c r="E6135">
        <v>2018</v>
      </c>
      <c r="F6135" t="s">
        <v>680</v>
      </c>
      <c r="G6135" t="str">
        <f t="shared" si="447"/>
        <v>2018-Q2</v>
      </c>
      <c r="H6135" s="4">
        <f>INDEX('ALL - prices'!$J$3:$DY$219,MATCH('COMBINED DATA'!A6135,'ALL - prices'!$B$3:$B$219,0),MATCH('COMBINED DATA'!G6135,'ALL - prices'!$J$1:$DY$1,0))</f>
        <v>12.3553</v>
      </c>
      <c r="I6135" s="14">
        <f t="shared" si="451"/>
        <v>2.8550723038129786</v>
      </c>
      <c r="J6135" s="6">
        <f>INDEX('market cap'!$B$3:$DQ$219,MATCH(A6135,'market cap'!$A$3:$A$219,0),MATCH(G6135,'market cap'!$B$1:$DQ$1,0))</f>
        <v>1556.2755</v>
      </c>
      <c r="K6135">
        <f t="shared" si="448"/>
        <v>7.350050745620945</v>
      </c>
      <c r="L6135">
        <f>INDEX('PB2'!$D$2:$AQ$224,MATCH(A6135,'PB2'!$B$2:$B$224,0),MATCH(G6135,'PB2'!$D$1:$AQ$1,0))</f>
        <v>1.22382199764252</v>
      </c>
      <c r="M6135" s="16">
        <f t="shared" si="449"/>
        <v>0.81711229404793007</v>
      </c>
      <c r="N6135" s="6">
        <f>INDEX('ROA2'!$D$2:$AQ$224,MATCH(A6135,'ROA2'!$B$2:$B$224,0),MATCH(G6135,'ROA2'!$D$1:$AQ$1,0))</f>
        <v>3.5398020744323699</v>
      </c>
      <c r="O6135" s="6">
        <v>1490.123008</v>
      </c>
      <c r="P6135" s="28">
        <v>-3.078527583764671E-2</v>
      </c>
    </row>
    <row r="6136" spans="1:16" x14ac:dyDescent="0.3">
      <c r="A6136" t="s">
        <v>629</v>
      </c>
      <c r="B6136" t="str">
        <f>VLOOKUP(A6136,Sheet3!L:L,1,FALSE)</f>
        <v>SSRM CN EQUITY</v>
      </c>
      <c r="C6136" t="str">
        <f>VLOOKUP(A6136,'ALL - prices'!B:C,2,FALSE)</f>
        <v>SSR Mining Inc</v>
      </c>
      <c r="D6136" t="str">
        <f>VLOOKUP(A6136,'ALL - prices'!B:I,8,FALSE)</f>
        <v>Materials</v>
      </c>
      <c r="E6136">
        <v>2018</v>
      </c>
      <c r="F6136" t="s">
        <v>681</v>
      </c>
      <c r="G6136" t="str">
        <f t="shared" si="447"/>
        <v>2018-Q3</v>
      </c>
      <c r="H6136" s="4">
        <f>INDEX('ALL - prices'!$J$3:$DY$219,MATCH('COMBINED DATA'!A6136,'ALL - prices'!$B$3:$B$219,0),MATCH('COMBINED DATA'!G6136,'ALL - prices'!$J$1:$DY$1,0))</f>
        <v>10.697800000000001</v>
      </c>
      <c r="I6136" s="14">
        <f t="shared" si="451"/>
        <v>1.1543381494749856</v>
      </c>
      <c r="J6136" s="6">
        <f>INDEX('market cap'!$B$3:$DQ$219,MATCH(A6136,'market cap'!$A$3:$A$219,0),MATCH(G6136,'market cap'!$B$1:$DQ$1,0))</f>
        <v>1350.2183</v>
      </c>
      <c r="K6136">
        <f t="shared" si="448"/>
        <v>7.2080215620635446</v>
      </c>
      <c r="L6136">
        <f>INDEX('PB2'!$D$2:$AQ$224,MATCH(A6136,'PB2'!$B$2:$B$224,0),MATCH(G6136,'PB2'!$D$1:$AQ$1,0))</f>
        <v>1.07114601135254</v>
      </c>
      <c r="M6136" s="16">
        <f t="shared" si="449"/>
        <v>0.93357953948528116</v>
      </c>
      <c r="N6136" s="6">
        <f>INDEX('ROA2'!$D$2:$AQ$224,MATCH(A6136,'ROA2'!$B$2:$B$224,0),MATCH(G6136,'ROA2'!$D$1:$AQ$1,0))</f>
        <v>1.35390901565552</v>
      </c>
      <c r="O6136" s="6">
        <v>1504.9870080000001</v>
      </c>
      <c r="P6136" s="28">
        <v>9.9750154317461773E-3</v>
      </c>
    </row>
    <row r="6137" spans="1:16" x14ac:dyDescent="0.3">
      <c r="A6137" t="s">
        <v>629</v>
      </c>
      <c r="B6137" t="str">
        <f>VLOOKUP(A6137,Sheet3!L:L,1,FALSE)</f>
        <v>SSRM CN EQUITY</v>
      </c>
      <c r="C6137" t="str">
        <f>VLOOKUP(A6137,'ALL - prices'!B:C,2,FALSE)</f>
        <v>SSR Mining Inc</v>
      </c>
      <c r="D6137" t="str">
        <f>VLOOKUP(A6137,'ALL - prices'!B:I,8,FALSE)</f>
        <v>Materials</v>
      </c>
      <c r="E6137">
        <v>2018</v>
      </c>
      <c r="F6137" t="s">
        <v>682</v>
      </c>
      <c r="G6137" t="str">
        <f t="shared" si="447"/>
        <v>2018-Q4</v>
      </c>
      <c r="H6137" s="4">
        <f>INDEX('ALL - prices'!$J$3:$DY$219,MATCH('COMBINED DATA'!A6137,'ALL - prices'!$B$3:$B$219,0),MATCH('COMBINED DATA'!G6137,'ALL - prices'!$J$1:$DY$1,0))</f>
        <v>15.718</v>
      </c>
      <c r="I6137" s="14">
        <f t="shared" si="451"/>
        <v>3.4468657729402024</v>
      </c>
      <c r="J6137" s="6">
        <f>INDEX('market cap'!$B$3:$DQ$219,MATCH(A6137,'market cap'!$A$3:$A$219,0),MATCH(G6137,'market cap'!$B$1:$DQ$1,0))</f>
        <v>1983.847</v>
      </c>
      <c r="K6137">
        <f t="shared" si="448"/>
        <v>7.5927931679356702</v>
      </c>
      <c r="L6137">
        <f>INDEX('PB2'!$D$2:$AQ$224,MATCH(A6137,'PB2'!$B$2:$B$224,0),MATCH(G6137,'PB2'!$D$1:$AQ$1,0))</f>
        <v>1.50108695030212</v>
      </c>
      <c r="M6137" s="16">
        <f t="shared" si="449"/>
        <v>0.6661839274525253</v>
      </c>
      <c r="N6137" s="6">
        <f>INDEX('ROA2'!$D$2:$AQ$224,MATCH(A6137,'ROA2'!$B$2:$B$224,0),MATCH(G6137,'ROA2'!$D$1:$AQ$1,0))</f>
        <v>1.7148540019989</v>
      </c>
      <c r="O6137" s="6">
        <v>1503.7169919999999</v>
      </c>
      <c r="P6137" s="28">
        <v>-8.4387173659918318E-4</v>
      </c>
    </row>
    <row r="6138" spans="1:16" x14ac:dyDescent="0.3">
      <c r="A6138" t="s">
        <v>629</v>
      </c>
      <c r="B6138" t="str">
        <f>VLOOKUP(A6138,Sheet3!L:L,1,FALSE)</f>
        <v>SSRM CN EQUITY</v>
      </c>
      <c r="C6138" t="str">
        <f>VLOOKUP(A6138,'ALL - prices'!B:C,2,FALSE)</f>
        <v>SSR Mining Inc</v>
      </c>
      <c r="D6138" t="str">
        <f>VLOOKUP(A6138,'ALL - prices'!B:I,8,FALSE)</f>
        <v>Materials</v>
      </c>
      <c r="E6138">
        <v>2019</v>
      </c>
      <c r="F6138" t="s">
        <v>679</v>
      </c>
      <c r="G6138" t="str">
        <f t="shared" ref="G6138:G6201" si="452">E6138&amp;"-"&amp;F6138</f>
        <v>2019-Q1</v>
      </c>
      <c r="H6138" s="4">
        <f>INDEX('ALL - prices'!$J$3:$DY$219,MATCH('COMBINED DATA'!A6138,'ALL - prices'!$B$3:$B$219,0),MATCH('COMBINED DATA'!G6138,'ALL - prices'!$J$1:$DY$1,0))</f>
        <v>16.089500000000001</v>
      </c>
      <c r="I6138" s="14">
        <f t="shared" si="451"/>
        <v>3.6736422317186452</v>
      </c>
      <c r="J6138" s="6">
        <f>INDEX('market cap'!$B$3:$DQ$219,MATCH(A6138,'market cap'!$A$3:$A$219,0),MATCH(G6138,'market cap'!$B$1:$DQ$1,0))</f>
        <v>2045.7988</v>
      </c>
      <c r="K6138">
        <f t="shared" ref="K6138:K6201" si="453">LN(J6138)</f>
        <v>7.6235436034551327</v>
      </c>
      <c r="L6138">
        <f>INDEX('PB2'!$D$2:$AQ$224,MATCH(A6138,'PB2'!$B$2:$B$224,0),MATCH(G6138,'PB2'!$D$1:$AQ$1,0))</f>
        <v>1.4902160167694101</v>
      </c>
      <c r="M6138" s="16">
        <f t="shared" ref="M6138:M6201" si="454">1/L6138</f>
        <v>0.6710436532334868</v>
      </c>
      <c r="N6138" s="6">
        <f>INDEX('ROA2'!$D$2:$AQ$224,MATCH(A6138,'ROA2'!$B$2:$B$224,0),MATCH(G6138,'ROA2'!$D$1:$AQ$1,0))</f>
        <v>0.41712000966072099</v>
      </c>
      <c r="O6138" s="6">
        <v>1521.138048</v>
      </c>
      <c r="P6138" s="28">
        <v>1.1585328949983785E-2</v>
      </c>
    </row>
    <row r="6139" spans="1:16" x14ac:dyDescent="0.3">
      <c r="A6139" t="s">
        <v>629</v>
      </c>
      <c r="B6139" t="str">
        <f>VLOOKUP(A6139,Sheet3!L:L,1,FALSE)</f>
        <v>SSRM CN EQUITY</v>
      </c>
      <c r="C6139" t="str">
        <f>VLOOKUP(A6139,'ALL - prices'!B:C,2,FALSE)</f>
        <v>SSR Mining Inc</v>
      </c>
      <c r="D6139" t="str">
        <f>VLOOKUP(A6139,'ALL - prices'!B:I,8,FALSE)</f>
        <v>Materials</v>
      </c>
      <c r="E6139">
        <v>2019</v>
      </c>
      <c r="F6139" t="s">
        <v>680</v>
      </c>
      <c r="G6139" t="str">
        <f t="shared" si="452"/>
        <v>2019-Q2</v>
      </c>
      <c r="H6139" s="4">
        <f>INDEX('ALL - prices'!$J$3:$DY$219,MATCH('COMBINED DATA'!A6139,'ALL - prices'!$B$3:$B$219,0),MATCH('COMBINED DATA'!G6139,'ALL - prices'!$J$1:$DY$1,0))</f>
        <v>17.070699999999999</v>
      </c>
      <c r="I6139" s="14">
        <f t="shared" si="451"/>
        <v>5.4944691078089534</v>
      </c>
      <c r="J6139" s="6">
        <f>INDEX('market cap'!$B$3:$DQ$219,MATCH(A6139,'market cap'!$A$3:$A$219,0),MATCH(G6139,'market cap'!$B$1:$DQ$1,0))</f>
        <v>2172.7939000000001</v>
      </c>
      <c r="K6139">
        <f t="shared" si="453"/>
        <v>7.6837691299230286</v>
      </c>
      <c r="L6139">
        <f>INDEX('PB2'!$D$2:$AQ$224,MATCH(A6139,'PB2'!$B$2:$B$224,0),MATCH(G6139,'PB2'!$D$1:$AQ$1,0))</f>
        <v>1.5894589424133301</v>
      </c>
      <c r="M6139" s="16">
        <f t="shared" si="454"/>
        <v>0.62914490794060129</v>
      </c>
      <c r="N6139" s="6">
        <f>INDEX('ROA2'!$D$2:$AQ$224,MATCH(A6139,'ROA2'!$B$2:$B$224,0),MATCH(G6139,'ROA2'!$D$1:$AQ$1,0))</f>
        <v>0.93430799245834395</v>
      </c>
      <c r="O6139" s="6">
        <v>1607.142016</v>
      </c>
      <c r="P6139" s="28">
        <v>5.6539226083443535E-2</v>
      </c>
    </row>
    <row r="6140" spans="1:16" x14ac:dyDescent="0.3">
      <c r="A6140" t="s">
        <v>629</v>
      </c>
      <c r="B6140" t="str">
        <f>VLOOKUP(A6140,Sheet3!L:L,1,FALSE)</f>
        <v>SSRM CN EQUITY</v>
      </c>
      <c r="C6140" t="str">
        <f>VLOOKUP(A6140,'ALL - prices'!B:C,2,FALSE)</f>
        <v>SSR Mining Inc</v>
      </c>
      <c r="D6140" t="str">
        <f>VLOOKUP(A6140,'ALL - prices'!B:I,8,FALSE)</f>
        <v>Materials</v>
      </c>
      <c r="E6140">
        <v>2019</v>
      </c>
      <c r="F6140" t="s">
        <v>681</v>
      </c>
      <c r="G6140" t="str">
        <f t="shared" si="452"/>
        <v>2019-Q3</v>
      </c>
      <c r="H6140" s="4">
        <f>INDEX('ALL - prices'!$J$3:$DY$219,MATCH('COMBINED DATA'!A6140,'ALL - prices'!$B$3:$B$219,0),MATCH('COMBINED DATA'!G6140,'ALL - prices'!$J$1:$DY$1,0))</f>
        <v>18.299600000000002</v>
      </c>
      <c r="I6140" s="14">
        <f t="shared" si="451"/>
        <v>5.1845590313127659</v>
      </c>
      <c r="J6140" s="6">
        <f>INDEX('market cap'!$B$3:$DQ$219,MATCH(A6140,'market cap'!$A$3:$A$219,0),MATCH(G6140,'market cap'!$B$1:$DQ$1,0))</f>
        <v>2362.6019999999999</v>
      </c>
      <c r="K6140">
        <f t="shared" si="453"/>
        <v>7.7675188330390759</v>
      </c>
      <c r="L6140">
        <f>INDEX('PB2'!$D$2:$AQ$224,MATCH(A6140,'PB2'!$B$2:$B$224,0),MATCH(G6140,'PB2'!$D$1:$AQ$1,0))</f>
        <v>1.6227710247039799</v>
      </c>
      <c r="M6140" s="16">
        <f t="shared" si="454"/>
        <v>0.61622988380780119</v>
      </c>
      <c r="N6140" s="6">
        <f>INDEX('ROA2'!$D$2:$AQ$224,MATCH(A6140,'ROA2'!$B$2:$B$224,0),MATCH(G6140,'ROA2'!$D$1:$AQ$1,0))</f>
        <v>1.26666700839996</v>
      </c>
      <c r="O6140" s="6">
        <v>1650.2219520000001</v>
      </c>
      <c r="P6140" s="28">
        <v>2.6805307540413461E-2</v>
      </c>
    </row>
    <row r="6141" spans="1:16" x14ac:dyDescent="0.3">
      <c r="A6141" t="s">
        <v>629</v>
      </c>
      <c r="B6141" t="str">
        <f>VLOOKUP(A6141,Sheet3!L:L,1,FALSE)</f>
        <v>SSRM CN EQUITY</v>
      </c>
      <c r="C6141" t="str">
        <f>VLOOKUP(A6141,'ALL - prices'!B:C,2,FALSE)</f>
        <v>SSR Mining Inc</v>
      </c>
      <c r="D6141" t="str">
        <f>VLOOKUP(A6141,'ALL - prices'!B:I,8,FALSE)</f>
        <v>Materials</v>
      </c>
      <c r="E6141">
        <v>2019</v>
      </c>
      <c r="F6141" t="s">
        <v>682</v>
      </c>
      <c r="G6141" t="str">
        <f t="shared" si="452"/>
        <v>2019-Q4</v>
      </c>
      <c r="H6141" s="4">
        <f>INDEX('ALL - prices'!$J$3:$DY$219,MATCH('COMBINED DATA'!A6141,'ALL - prices'!$B$3:$B$219,0),MATCH('COMBINED DATA'!G6141,'ALL - prices'!$J$1:$DY$1,0))</f>
        <v>23.805599999999998</v>
      </c>
      <c r="I6141" s="14">
        <f t="shared" si="451"/>
        <v>5.2341646658437009</v>
      </c>
      <c r="J6141" s="6">
        <f>INDEX('market cap'!$B$3:$DQ$219,MATCH(A6141,'market cap'!$A$3:$A$219,0),MATCH(G6141,'market cap'!$B$1:$DQ$1,0))</f>
        <v>3073.4733999999999</v>
      </c>
      <c r="K6141">
        <f t="shared" si="453"/>
        <v>8.0305636016813384</v>
      </c>
      <c r="L6141">
        <f>INDEX('PB2'!$D$2:$AQ$224,MATCH(A6141,'PB2'!$B$2:$B$224,0),MATCH(G6141,'PB2'!$D$1:$AQ$1,0))</f>
        <v>2.090087890625</v>
      </c>
      <c r="M6141" s="16">
        <f t="shared" si="454"/>
        <v>0.47844877934820701</v>
      </c>
      <c r="N6141" s="6">
        <f>INDEX('ROA2'!$D$2:$AQ$224,MATCH(A6141,'ROA2'!$B$2:$B$224,0),MATCH(G6141,'ROA2'!$D$1:$AQ$1,0))</f>
        <v>2.1521480083465598</v>
      </c>
      <c r="O6141" s="6">
        <v>1688.443008</v>
      </c>
      <c r="P6141" s="28">
        <v>2.316116080850672E-2</v>
      </c>
    </row>
    <row r="6142" spans="1:16" x14ac:dyDescent="0.3">
      <c r="A6142" t="s">
        <v>629</v>
      </c>
      <c r="B6142" t="str">
        <f>VLOOKUP(A6142,Sheet3!L:L,1,FALSE)</f>
        <v>SSRM CN EQUITY</v>
      </c>
      <c r="C6142" t="str">
        <f>VLOOKUP(A6142,'ALL - prices'!B:C,2,FALSE)</f>
        <v>SSR Mining Inc</v>
      </c>
      <c r="D6142" t="str">
        <f>VLOOKUP(A6142,'ALL - prices'!B:I,8,FALSE)</f>
        <v>Materials</v>
      </c>
      <c r="E6142">
        <v>2020</v>
      </c>
      <c r="F6142" t="s">
        <v>679</v>
      </c>
      <c r="G6142" t="str">
        <f t="shared" si="452"/>
        <v>2020-Q1</v>
      </c>
      <c r="H6142" s="4">
        <f>INDEX('ALL - prices'!$J$3:$DY$219,MATCH('COMBINED DATA'!A6142,'ALL - prices'!$B$3:$B$219,0),MATCH('COMBINED DATA'!G6142,'ALL - prices'!$J$1:$DY$1,0))</f>
        <v>15.289300000000001</v>
      </c>
      <c r="I6142" s="14">
        <f t="shared" si="451"/>
        <v>4.3511216718604109</v>
      </c>
      <c r="J6142" s="6">
        <f>INDEX('market cap'!$B$3:$DQ$219,MATCH(A6142,'market cap'!$A$3:$A$219,0),MATCH(G6142,'market cap'!$B$1:$DQ$1,0))</f>
        <v>1975.5052000000001</v>
      </c>
      <c r="K6142">
        <f t="shared" si="453"/>
        <v>7.588579442092982</v>
      </c>
      <c r="L6142">
        <f>INDEX('PB2'!$D$2:$AQ$224,MATCH(A6142,'PB2'!$B$2:$B$224,0),MATCH(G6142,'PB2'!$D$1:$AQ$1,0))</f>
        <v>1.22526895999908</v>
      </c>
      <c r="M6142" s="16">
        <f t="shared" si="454"/>
        <v>0.81614733796957595</v>
      </c>
      <c r="N6142" s="6">
        <f>INDEX('ROA2'!$D$2:$AQ$224,MATCH(A6142,'ROA2'!$B$2:$B$224,0),MATCH(G6142,'ROA2'!$D$1:$AQ$1,0))</f>
        <v>3.5041699409484899</v>
      </c>
      <c r="O6142" s="6">
        <v>1750.107008</v>
      </c>
      <c r="P6142" s="28">
        <v>3.6521220857221842E-2</v>
      </c>
    </row>
    <row r="6143" spans="1:16" x14ac:dyDescent="0.3">
      <c r="A6143" t="s">
        <v>629</v>
      </c>
      <c r="B6143" t="str">
        <f>VLOOKUP(A6143,Sheet3!L:L,1,FALSE)</f>
        <v>SSRM CN EQUITY</v>
      </c>
      <c r="C6143" t="str">
        <f>VLOOKUP(A6143,'ALL - prices'!B:C,2,FALSE)</f>
        <v>SSR Mining Inc</v>
      </c>
      <c r="D6143" t="str">
        <f>VLOOKUP(A6143,'ALL - prices'!B:I,8,FALSE)</f>
        <v>Materials</v>
      </c>
      <c r="E6143">
        <v>2020</v>
      </c>
      <c r="F6143" t="s">
        <v>680</v>
      </c>
      <c r="G6143" t="str">
        <f t="shared" si="452"/>
        <v>2020-Q2</v>
      </c>
      <c r="H6143" s="4">
        <f>INDEX('ALL - prices'!$J$3:$DY$219,MATCH('COMBINED DATA'!A6143,'ALL - prices'!$B$3:$B$219,0),MATCH('COMBINED DATA'!G6143,'ALL - prices'!$J$1:$DY$1,0))</f>
        <v>27.558900000000001</v>
      </c>
      <c r="I6143" s="14">
        <f t="shared" si="451"/>
        <v>3.6000136268260552</v>
      </c>
      <c r="J6143" s="6">
        <f>INDEX('market cap'!$B$3:$DQ$219,MATCH(A6143,'market cap'!$A$3:$A$219,0),MATCH(G6143,'market cap'!$B$1:$DQ$1,0))</f>
        <v>3565.3852000000002</v>
      </c>
      <c r="K6143">
        <f t="shared" si="453"/>
        <v>8.179027377502246</v>
      </c>
      <c r="L6143">
        <f>INDEX('PB2'!$D$2:$AQ$224,MATCH(A6143,'PB2'!$B$2:$B$224,0),MATCH(G6143,'PB2'!$D$1:$AQ$1,0))</f>
        <v>2.26533007621765</v>
      </c>
      <c r="M6143" s="16">
        <f t="shared" si="454"/>
        <v>0.4414367736068151</v>
      </c>
      <c r="N6143" s="6">
        <f>INDEX('ROA2'!$D$2:$AQ$224,MATCH(A6143,'ROA2'!$B$2:$B$224,0),MATCH(G6143,'ROA2'!$D$1:$AQ$1,0))</f>
        <v>4.6488728523254403</v>
      </c>
      <c r="O6143" s="6">
        <v>1612.003968</v>
      </c>
      <c r="P6143" s="28">
        <v>-7.8911197640321645E-2</v>
      </c>
    </row>
    <row r="6144" spans="1:16" x14ac:dyDescent="0.3">
      <c r="A6144" t="s">
        <v>629</v>
      </c>
      <c r="B6144" t="str">
        <f>VLOOKUP(A6144,Sheet3!L:L,1,FALSE)</f>
        <v>SSRM CN EQUITY</v>
      </c>
      <c r="C6144" t="str">
        <f>VLOOKUP(A6144,'ALL - prices'!B:C,2,FALSE)</f>
        <v>SSR Mining Inc</v>
      </c>
      <c r="D6144" t="str">
        <f>VLOOKUP(A6144,'ALL - prices'!B:I,8,FALSE)</f>
        <v>Materials</v>
      </c>
      <c r="E6144">
        <v>2020</v>
      </c>
      <c r="F6144" t="s">
        <v>681</v>
      </c>
      <c r="G6144" t="str">
        <f t="shared" si="452"/>
        <v>2020-Q3</v>
      </c>
      <c r="H6144" s="4">
        <f>INDEX('ALL - prices'!$J$3:$DY$219,MATCH('COMBINED DATA'!A6144,'ALL - prices'!$B$3:$B$219,0),MATCH('COMBINED DATA'!G6144,'ALL - prices'!$J$1:$DY$1,0))</f>
        <v>23.6723</v>
      </c>
      <c r="I6144" s="14">
        <f t="shared" si="451"/>
        <v>3.3136426145054689</v>
      </c>
      <c r="J6144" s="6">
        <f>INDEX('market cap'!$B$3:$DQ$219,MATCH(A6144,'market cap'!$A$3:$A$219,0),MATCH(G6144,'market cap'!$B$1:$DQ$1,0))</f>
        <v>5442.8383000000003</v>
      </c>
      <c r="K6144">
        <f t="shared" si="453"/>
        <v>8.6020559501112288</v>
      </c>
      <c r="L6144">
        <f>INDEX('PB2'!$D$2:$AQ$224,MATCH(A6144,'PB2'!$B$2:$B$224,0),MATCH(G6144,'PB2'!$D$1:$AQ$1,0))</f>
        <v>1.22884905338287</v>
      </c>
      <c r="M6144" s="16">
        <f t="shared" si="454"/>
        <v>0.81376959785835634</v>
      </c>
      <c r="N6144" s="6">
        <f>INDEX('ROA2'!$D$2:$AQ$224,MATCH(A6144,'ROA2'!$B$2:$B$224,0),MATCH(G6144,'ROA2'!$D$1:$AQ$1,0))</f>
        <v>3.5264220237731898</v>
      </c>
      <c r="O6144" s="6">
        <v>1634.6940159999999</v>
      </c>
      <c r="P6144" s="28">
        <v>1.4075677510987327E-2</v>
      </c>
    </row>
    <row r="6145" spans="1:16" x14ac:dyDescent="0.3">
      <c r="A6145" t="s">
        <v>629</v>
      </c>
      <c r="B6145" t="str">
        <f>VLOOKUP(A6145,Sheet3!L:L,1,FALSE)</f>
        <v>SSRM CN EQUITY</v>
      </c>
      <c r="C6145" t="str">
        <f>VLOOKUP(A6145,'ALL - prices'!B:C,2,FALSE)</f>
        <v>SSR Mining Inc</v>
      </c>
      <c r="D6145" t="str">
        <f>VLOOKUP(A6145,'ALL - prices'!B:I,8,FALSE)</f>
        <v>Materials</v>
      </c>
      <c r="E6145">
        <v>2020</v>
      </c>
      <c r="F6145" t="s">
        <v>682</v>
      </c>
      <c r="G6145" t="str">
        <f t="shared" si="452"/>
        <v>2020-Q4</v>
      </c>
      <c r="H6145" s="4">
        <f>INDEX('ALL - prices'!$J$3:$DY$219,MATCH('COMBINED DATA'!A6145,'ALL - prices'!$B$3:$B$219,0),MATCH('COMBINED DATA'!G6145,'ALL - prices'!$J$1:$DY$1,0))</f>
        <v>24.348600000000001</v>
      </c>
      <c r="I6145" s="14">
        <f t="shared" si="451"/>
        <v>1.9704090816799109</v>
      </c>
      <c r="J6145" s="6">
        <f>INDEX('market cap'!$B$3:$DQ$219,MATCH(A6145,'market cap'!$A$3:$A$219,0),MATCH(G6145,'market cap'!$B$1:$DQ$1,0))</f>
        <v>5609.7375000000002</v>
      </c>
      <c r="K6145">
        <f t="shared" si="453"/>
        <v>8.6322592059781371</v>
      </c>
      <c r="L6145">
        <f>INDEX('PB2'!$D$2:$AQ$224,MATCH(A6145,'PB2'!$B$2:$B$224,0),MATCH(G6145,'PB2'!$D$1:$AQ$1,0))</f>
        <v>1.28310394287109</v>
      </c>
      <c r="M6145" s="16">
        <f t="shared" si="454"/>
        <v>0.77936008657442601</v>
      </c>
      <c r="N6145" s="6">
        <f>INDEX('ROA2'!$D$2:$AQ$224,MATCH(A6145,'ROA2'!$B$2:$B$224,0),MATCH(G6145,'ROA2'!$D$1:$AQ$1,0))</f>
        <v>1.88885498046875</v>
      </c>
      <c r="O6145" s="6">
        <v>5081.0542079999996</v>
      </c>
      <c r="P6145" s="28">
        <v>2.1082601136774453</v>
      </c>
    </row>
    <row r="6146" spans="1:16" x14ac:dyDescent="0.3">
      <c r="A6146" t="s">
        <v>629</v>
      </c>
      <c r="B6146" t="str">
        <f>VLOOKUP(A6146,Sheet3!L:L,1,FALSE)</f>
        <v>SSRM CN EQUITY</v>
      </c>
      <c r="C6146" t="str">
        <f>VLOOKUP(A6146,'ALL - prices'!B:C,2,FALSE)</f>
        <v>SSR Mining Inc</v>
      </c>
      <c r="D6146" t="str">
        <f>VLOOKUP(A6146,'ALL - prices'!B:I,8,FALSE)</f>
        <v>Materials</v>
      </c>
      <c r="E6146">
        <v>2021</v>
      </c>
      <c r="F6146" t="s">
        <v>679</v>
      </c>
      <c r="G6146" t="str">
        <f t="shared" si="452"/>
        <v>2021-Q1</v>
      </c>
      <c r="H6146" s="4">
        <f>INDEX('ALL - prices'!$J$3:$DY$219,MATCH('COMBINED DATA'!A6146,'ALL - prices'!$B$3:$B$219,0),MATCH('COMBINED DATA'!G6146,'ALL - prices'!$J$1:$DY$1,0))</f>
        <v>17.178799999999999</v>
      </c>
      <c r="I6146" s="14">
        <f t="shared" si="451"/>
        <v>3.879623174141186</v>
      </c>
      <c r="J6146" s="6">
        <f>INDEX('market cap'!$B$3:$DQ$219,MATCH(A6146,'market cap'!$A$3:$A$219,0),MATCH(G6146,'market cap'!$B$1:$DQ$1,0))</f>
        <v>3950.5625</v>
      </c>
      <c r="K6146">
        <f t="shared" si="453"/>
        <v>8.2816132528198203</v>
      </c>
      <c r="L6146">
        <f>INDEX('PB2'!$D$2:$AQ$224,MATCH(A6146,'PB2'!$B$2:$B$224,0),MATCH(G6146,'PB2'!$D$1:$AQ$1,0))</f>
        <v>0.90311402082443204</v>
      </c>
      <c r="M6146" s="16">
        <f t="shared" si="454"/>
        <v>1.1072798970468014</v>
      </c>
      <c r="N6146" s="6">
        <f>INDEX('ROA2'!$D$2:$AQ$224,MATCH(A6146,'ROA2'!$B$2:$B$224,0),MATCH(G6146,'ROA2'!$D$1:$AQ$1,0))</f>
        <v>3.81679010391235</v>
      </c>
      <c r="O6146" s="6">
        <v>5244.9858560000002</v>
      </c>
      <c r="P6146" s="28">
        <v>3.2263314125225075E-2</v>
      </c>
    </row>
    <row r="6147" spans="1:16" x14ac:dyDescent="0.3">
      <c r="A6147" t="s">
        <v>629</v>
      </c>
      <c r="B6147" t="str">
        <f>VLOOKUP(A6147,Sheet3!L:L,1,FALSE)</f>
        <v>SSRM CN EQUITY</v>
      </c>
      <c r="C6147" t="str">
        <f>VLOOKUP(A6147,'ALL - prices'!B:C,2,FALSE)</f>
        <v>SSR Mining Inc</v>
      </c>
      <c r="D6147" t="str">
        <f>VLOOKUP(A6147,'ALL - prices'!B:I,8,FALSE)</f>
        <v>Materials</v>
      </c>
      <c r="E6147">
        <v>2021</v>
      </c>
      <c r="F6147" t="s">
        <v>680</v>
      </c>
      <c r="G6147" t="str">
        <f t="shared" si="452"/>
        <v>2021-Q2</v>
      </c>
      <c r="H6147" s="4">
        <f>INDEX('ALL - prices'!$J$3:$DY$219,MATCH('COMBINED DATA'!A6147,'ALL - prices'!$B$3:$B$219,0),MATCH('COMBINED DATA'!G6147,'ALL - prices'!$J$1:$DY$1,0))</f>
        <v>18.563099999999999</v>
      </c>
      <c r="I6147" s="14">
        <f t="shared" si="451"/>
        <v>3.5443257293642301</v>
      </c>
      <c r="J6147" s="6">
        <f>INDEX('market cap'!$B$3:$DQ$219,MATCH(A6147,'market cap'!$A$3:$A$219,0),MATCH(G6147,'market cap'!$B$1:$DQ$1,0))</f>
        <v>4263.0659999999998</v>
      </c>
      <c r="K6147">
        <f t="shared" si="453"/>
        <v>8.3577438987002548</v>
      </c>
      <c r="L6147">
        <f>INDEX('PB2'!$D$2:$AQ$224,MATCH(A6147,'PB2'!$B$2:$B$224,0),MATCH(G6147,'PB2'!$D$1:$AQ$1,0))</f>
        <v>0.97589200735092196</v>
      </c>
      <c r="M6147" s="16">
        <f t="shared" si="454"/>
        <v>1.0247035455434457</v>
      </c>
      <c r="N6147" s="6">
        <f>INDEX('ROA2'!$D$2:$AQ$224,MATCH(A6147,'ROA2'!$B$2:$B$224,0),MATCH(G6147,'ROA2'!$D$1:$AQ$1,0))</f>
        <v>6.3434958457946804</v>
      </c>
      <c r="O6147" s="6">
        <v>5273.1269119999997</v>
      </c>
      <c r="P6147" s="28">
        <v>5.3653254312988332E-3</v>
      </c>
    </row>
    <row r="6148" spans="1:16" x14ac:dyDescent="0.3">
      <c r="A6148" t="s">
        <v>629</v>
      </c>
      <c r="B6148" t="str">
        <f>VLOOKUP(A6148,Sheet3!L:L,1,FALSE)</f>
        <v>SSRM CN EQUITY</v>
      </c>
      <c r="C6148" t="str">
        <f>VLOOKUP(A6148,'ALL - prices'!B:C,2,FALSE)</f>
        <v>SSR Mining Inc</v>
      </c>
      <c r="D6148" t="str">
        <f>VLOOKUP(A6148,'ALL - prices'!B:I,8,FALSE)</f>
        <v>Materials</v>
      </c>
      <c r="E6148">
        <v>2021</v>
      </c>
      <c r="F6148" t="s">
        <v>681</v>
      </c>
      <c r="G6148" t="str">
        <f t="shared" si="452"/>
        <v>2021-Q3</v>
      </c>
      <c r="H6148" s="4">
        <f>INDEX('ALL - prices'!$J$3:$DY$219,MATCH('COMBINED DATA'!A6148,'ALL - prices'!$B$3:$B$219,0),MATCH('COMBINED DATA'!G6148,'ALL - prices'!$J$1:$DY$1,0))</f>
        <v>17.7181</v>
      </c>
      <c r="I6148" s="14">
        <f t="shared" si="451"/>
        <v>2.8652313955420499</v>
      </c>
      <c r="J6148" s="6">
        <f>INDEX('market cap'!$B$3:$DQ$219,MATCH(A6148,'market cap'!$A$3:$A$219,0),MATCH(G6148,'market cap'!$B$1:$DQ$1,0))</f>
        <v>3947.4407000000001</v>
      </c>
      <c r="K6148">
        <f t="shared" si="453"/>
        <v>8.2808227238510348</v>
      </c>
      <c r="L6148">
        <f>INDEX('PB2'!$D$2:$AQ$224,MATCH(A6148,'PB2'!$B$2:$B$224,0),MATCH(G6148,'PB2'!$D$1:$AQ$1,0))</f>
        <v>0.897436022758484</v>
      </c>
      <c r="M6148" s="16">
        <f t="shared" si="454"/>
        <v>1.1142855586811204</v>
      </c>
      <c r="N6148" s="6">
        <f>INDEX('ROA2'!$D$2:$AQ$224,MATCH(A6148,'ROA2'!$B$2:$B$224,0),MATCH(G6148,'ROA2'!$D$1:$AQ$1,0))</f>
        <v>8.7166309356689506</v>
      </c>
      <c r="O6148" s="6">
        <v>5234.335744</v>
      </c>
      <c r="P6148" s="28">
        <v>-7.3563880876303372E-3</v>
      </c>
    </row>
    <row r="6149" spans="1:16" x14ac:dyDescent="0.3">
      <c r="A6149" t="s">
        <v>629</v>
      </c>
      <c r="B6149" t="str">
        <f>VLOOKUP(A6149,Sheet3!L:L,1,FALSE)</f>
        <v>SSRM CN EQUITY</v>
      </c>
      <c r="C6149" t="str">
        <f>VLOOKUP(A6149,'ALL - prices'!B:C,2,FALSE)</f>
        <v>SSR Mining Inc</v>
      </c>
      <c r="D6149" t="str">
        <f>VLOOKUP(A6149,'ALL - prices'!B:I,8,FALSE)</f>
        <v>Materials</v>
      </c>
      <c r="E6149">
        <v>2021</v>
      </c>
      <c r="F6149" t="s">
        <v>682</v>
      </c>
      <c r="G6149" t="str">
        <f t="shared" si="452"/>
        <v>2021-Q4</v>
      </c>
      <c r="H6149" s="4">
        <f>INDEX('ALL - prices'!$J$3:$DY$219,MATCH('COMBINED DATA'!A6149,'ALL - prices'!$B$3:$B$219,0),MATCH('COMBINED DATA'!G6149,'ALL - prices'!$J$1:$DY$1,0))</f>
        <v>21.592500000000001</v>
      </c>
      <c r="I6149" s="14">
        <f t="shared" si="451"/>
        <v>2.9465227917835737</v>
      </c>
      <c r="J6149" s="6">
        <f>INDEX('market cap'!$B$3:$DQ$219,MATCH(A6149,'market cap'!$A$3:$A$219,0),MATCH(G6149,'market cap'!$B$1:$DQ$1,0))</f>
        <v>4743.4080000000004</v>
      </c>
      <c r="K6149">
        <f t="shared" si="453"/>
        <v>8.4645111436833211</v>
      </c>
      <c r="L6149">
        <f>INDEX('PB2'!$D$2:$AQ$224,MATCH(A6149,'PB2'!$B$2:$B$224,0),MATCH(G6149,'PB2'!$D$1:$AQ$1,0))</f>
        <v>1.06009697914123</v>
      </c>
      <c r="M6149" s="16">
        <f t="shared" si="454"/>
        <v>0.94330992322050222</v>
      </c>
      <c r="N6149" s="6">
        <f>INDEX('ROA2'!$D$2:$AQ$224,MATCH(A6149,'ROA2'!$B$2:$B$224,0),MATCH(G6149,'ROA2'!$D$1:$AQ$1,0))</f>
        <v>6.41731882095337</v>
      </c>
      <c r="O6149" s="6">
        <v>5193.6419839999999</v>
      </c>
      <c r="P6149" s="28">
        <v>-7.7743885738790148E-3</v>
      </c>
    </row>
    <row r="6150" spans="1:16" x14ac:dyDescent="0.3">
      <c r="A6150" t="s">
        <v>629</v>
      </c>
      <c r="B6150" t="str">
        <f>VLOOKUP(A6150,Sheet3!L:L,1,FALSE)</f>
        <v>SSRM CN EQUITY</v>
      </c>
      <c r="C6150" t="str">
        <f>VLOOKUP(A6150,'ALL - prices'!B:C,2,FALSE)</f>
        <v>SSR Mining Inc</v>
      </c>
      <c r="D6150" t="str">
        <f>VLOOKUP(A6150,'ALL - prices'!B:I,8,FALSE)</f>
        <v>Materials</v>
      </c>
      <c r="E6150">
        <v>2022</v>
      </c>
      <c r="F6150" t="s">
        <v>679</v>
      </c>
      <c r="G6150" t="str">
        <f t="shared" si="452"/>
        <v>2022-Q1</v>
      </c>
      <c r="H6150" s="4">
        <f>INDEX('ALL - prices'!$J$3:$DY$219,MATCH('COMBINED DATA'!A6150,'ALL - prices'!$B$3:$B$219,0),MATCH('COMBINED DATA'!G6150,'ALL - prices'!$J$1:$DY$1,0))</f>
        <v>26.301100000000002</v>
      </c>
      <c r="I6150" s="14">
        <f t="shared" si="451"/>
        <v>0.51106555597105152</v>
      </c>
      <c r="J6150" s="6">
        <f>INDEX('market cap'!$B$3:$DQ$219,MATCH(A6150,'market cap'!$A$3:$A$219,0),MATCH(G6150,'market cap'!$B$1:$DQ$1,0))</f>
        <v>5772.4885000000004</v>
      </c>
      <c r="K6150">
        <f t="shared" si="453"/>
        <v>8.6608585490222492</v>
      </c>
      <c r="L6150">
        <f>INDEX('PB2'!$D$2:$AQ$224,MATCH(A6150,'PB2'!$B$2:$B$224,0),MATCH(G6150,'PB2'!$D$1:$AQ$1,0))</f>
        <v>1.28796398639679</v>
      </c>
      <c r="M6150" s="16">
        <f t="shared" si="454"/>
        <v>0.77641922488656034</v>
      </c>
      <c r="N6150" s="6">
        <f>INDEX('ROA2'!$D$2:$AQ$224,MATCH(A6150,'ROA2'!$B$2:$B$224,0),MATCH(G6150,'ROA2'!$D$1:$AQ$1,0))</f>
        <v>8.5028295516967791</v>
      </c>
      <c r="O6150" s="6">
        <v>5211.4380799999999</v>
      </c>
      <c r="P6150" s="28">
        <v>3.426515738825334E-3</v>
      </c>
    </row>
    <row r="6151" spans="1:16" x14ac:dyDescent="0.3">
      <c r="A6151" t="s">
        <v>629</v>
      </c>
      <c r="B6151" t="str">
        <f>VLOOKUP(A6151,Sheet3!L:L,1,FALSE)</f>
        <v>SSRM CN EQUITY</v>
      </c>
      <c r="C6151" t="str">
        <f>VLOOKUP(A6151,'ALL - prices'!B:C,2,FALSE)</f>
        <v>SSR Mining Inc</v>
      </c>
      <c r="D6151" t="str">
        <f>VLOOKUP(A6151,'ALL - prices'!B:I,8,FALSE)</f>
        <v>Materials</v>
      </c>
      <c r="E6151">
        <v>2022</v>
      </c>
      <c r="F6151" t="s">
        <v>680</v>
      </c>
      <c r="G6151" t="str">
        <f t="shared" si="452"/>
        <v>2022-Q2</v>
      </c>
      <c r="H6151" s="4">
        <f>INDEX('ALL - prices'!$J$3:$DY$219,MATCH('COMBINED DATA'!A6151,'ALL - prices'!$B$3:$B$219,0),MATCH('COMBINED DATA'!G6151,'ALL - prices'!$J$1:$DY$1,0))</f>
        <v>20.8794</v>
      </c>
      <c r="I6151" s="14">
        <f t="shared" si="451"/>
        <v>0.91524203356270661</v>
      </c>
      <c r="J6151" s="6">
        <f>INDEX('market cap'!$B$3:$DQ$219,MATCH(A6151,'market cap'!$A$3:$A$219,0),MATCH(G6151,'market cap'!$B$1:$DQ$1,0))</f>
        <v>4571.7263000000003</v>
      </c>
      <c r="K6151">
        <f t="shared" si="453"/>
        <v>8.4276461587308056</v>
      </c>
      <c r="L6151">
        <f>INDEX('PB2'!$D$2:$AQ$224,MATCH(A6151,'PB2'!$B$2:$B$224,0),MATCH(G6151,'PB2'!$D$1:$AQ$1,0))</f>
        <v>0.97646301984786998</v>
      </c>
      <c r="M6151" s="16">
        <f t="shared" si="454"/>
        <v>1.0241043231271543</v>
      </c>
      <c r="N6151" s="6">
        <f>INDEX('ROA2'!$D$2:$AQ$224,MATCH(A6151,'ROA2'!$B$2:$B$224,0),MATCH(G6151,'ROA2'!$D$1:$AQ$1,0))</f>
        <v>7.69132280349731</v>
      </c>
      <c r="O6151" s="6">
        <v>5212.6627840000001</v>
      </c>
      <c r="P6151" s="28">
        <v>2.3500307999441906E-4</v>
      </c>
    </row>
    <row r="6152" spans="1:16" x14ac:dyDescent="0.3">
      <c r="A6152" t="s">
        <v>629</v>
      </c>
      <c r="B6152" t="str">
        <f>VLOOKUP(A6152,Sheet3!L:L,1,FALSE)</f>
        <v>SSRM CN EQUITY</v>
      </c>
      <c r="C6152" t="str">
        <f>VLOOKUP(A6152,'ALL - prices'!B:C,2,FALSE)</f>
        <v>SSR Mining Inc</v>
      </c>
      <c r="D6152" t="str">
        <f>VLOOKUP(A6152,'ALL - prices'!B:I,8,FALSE)</f>
        <v>Materials</v>
      </c>
      <c r="E6152">
        <v>2022</v>
      </c>
      <c r="F6152" t="s">
        <v>681</v>
      </c>
      <c r="G6152" t="str">
        <f t="shared" si="452"/>
        <v>2022-Q3</v>
      </c>
      <c r="H6152" s="4">
        <f>INDEX('ALL - prices'!$J$3:$DY$219,MATCH('COMBINED DATA'!A6152,'ALL - prices'!$B$3:$B$219,0),MATCH('COMBINED DATA'!G6152,'ALL - prices'!$J$1:$DY$1,0))</f>
        <v>19.8108</v>
      </c>
      <c r="I6152" s="14">
        <f t="shared" si="451"/>
        <v>1.3185454773474181</v>
      </c>
      <c r="J6152" s="6">
        <f>INDEX('market cap'!$B$3:$DQ$219,MATCH(A6152,'market cap'!$A$3:$A$219,0),MATCH(G6152,'market cap'!$B$1:$DQ$1,0))</f>
        <v>4237.1376</v>
      </c>
      <c r="K6152">
        <f t="shared" si="453"/>
        <v>8.351643225907587</v>
      </c>
      <c r="L6152">
        <f>INDEX('PB2'!$D$2:$AQ$224,MATCH(A6152,'PB2'!$B$2:$B$224,0),MATCH(G6152,'PB2'!$D$1:$AQ$1,0))</f>
        <v>0.86987501382827803</v>
      </c>
      <c r="M6152" s="16">
        <f t="shared" si="454"/>
        <v>1.1495904401243211</v>
      </c>
      <c r="N6152" s="6">
        <f>INDEX('ROA2'!$D$2:$AQ$224,MATCH(A6152,'ROA2'!$B$2:$B$224,0),MATCH(G6152,'ROA2'!$D$1:$AQ$1,0))</f>
        <v>7.4409980773925799</v>
      </c>
      <c r="O6152" s="6">
        <v>5167.9508480000004</v>
      </c>
      <c r="P6152" s="28">
        <v>-8.5775615751014396E-3</v>
      </c>
    </row>
    <row r="6153" spans="1:16" x14ac:dyDescent="0.3">
      <c r="A6153" t="s">
        <v>629</v>
      </c>
      <c r="B6153" t="str">
        <f>VLOOKUP(A6153,Sheet3!L:L,1,FALSE)</f>
        <v>SSRM CN EQUITY</v>
      </c>
      <c r="C6153" t="str">
        <f>VLOOKUP(A6153,'ALL - prices'!B:C,2,FALSE)</f>
        <v>SSR Mining Inc</v>
      </c>
      <c r="D6153" t="str">
        <f>VLOOKUP(A6153,'ALL - prices'!B:I,8,FALSE)</f>
        <v>Materials</v>
      </c>
      <c r="E6153">
        <v>2022</v>
      </c>
      <c r="F6153" t="s">
        <v>682</v>
      </c>
      <c r="G6153" t="str">
        <f t="shared" si="452"/>
        <v>2022-Q4</v>
      </c>
      <c r="H6153" s="4">
        <f>INDEX('ALL - prices'!$J$3:$DY$219,MATCH('COMBINED DATA'!A6153,'ALL - prices'!$B$3:$B$219,0),MATCH('COMBINED DATA'!G6153,'ALL - prices'!$J$1:$DY$1,0))</f>
        <v>20.770199999999999</v>
      </c>
      <c r="I6153" s="14">
        <f t="shared" si="451"/>
        <v>2.5095257950125274</v>
      </c>
      <c r="J6153" s="6">
        <f>INDEX('market cap'!$B$3:$DQ$219,MATCH(A6153,'market cap'!$A$3:$A$219,0),MATCH(G6153,'market cap'!$B$1:$DQ$1,0))</f>
        <v>4378.0227000000004</v>
      </c>
      <c r="K6153">
        <f t="shared" si="453"/>
        <v>8.3843524630853548</v>
      </c>
      <c r="L6153">
        <f>INDEX('PB2'!$D$2:$AQ$224,MATCH(A6153,'PB2'!$B$2:$B$224,0),MATCH(G6153,'PB2'!$D$1:$AQ$1,0))</f>
        <v>0.90411502122878995</v>
      </c>
      <c r="M6153" s="16">
        <f t="shared" si="454"/>
        <v>1.1060539605247262</v>
      </c>
      <c r="N6153" s="6">
        <f>INDEX('ROA2'!$D$2:$AQ$224,MATCH(A6153,'ROA2'!$B$2:$B$224,0),MATCH(G6153,'ROA2'!$D$1:$AQ$1,0))</f>
        <v>5.9704971313476598</v>
      </c>
      <c r="O6153" s="6">
        <v>4995.2578560000002</v>
      </c>
      <c r="P6153" s="28">
        <v>-3.3416144440853675E-2</v>
      </c>
    </row>
    <row r="6154" spans="1:16" x14ac:dyDescent="0.3">
      <c r="A6154" t="s">
        <v>629</v>
      </c>
      <c r="B6154" t="str">
        <f>VLOOKUP(A6154,Sheet3!L:L,1,FALSE)</f>
        <v>SSRM CN EQUITY</v>
      </c>
      <c r="C6154" t="str">
        <f>VLOOKUP(A6154,'ALL - prices'!B:C,2,FALSE)</f>
        <v>SSR Mining Inc</v>
      </c>
      <c r="D6154" t="str">
        <f>VLOOKUP(A6154,'ALL - prices'!B:I,8,FALSE)</f>
        <v>Materials</v>
      </c>
      <c r="E6154">
        <v>2023</v>
      </c>
      <c r="F6154" t="s">
        <v>679</v>
      </c>
      <c r="G6154" t="str">
        <f t="shared" si="452"/>
        <v>2023-Q1</v>
      </c>
      <c r="H6154" s="4">
        <f>INDEX('ALL - prices'!$J$3:$DY$219,MATCH('COMBINED DATA'!A6154,'ALL - prices'!$B$3:$B$219,0),MATCH('COMBINED DATA'!G6154,'ALL - prices'!$J$1:$DY$1,0))</f>
        <v>20.136299999999999</v>
      </c>
      <c r="I6154" s="14">
        <f t="shared" si="451"/>
        <v>5.7727638747252934</v>
      </c>
      <c r="J6154" s="6">
        <f>INDEX('market cap'!$B$3:$DQ$219,MATCH(A6154,'market cap'!$A$3:$A$219,0),MATCH(G6154,'market cap'!$B$1:$DQ$1,0))</f>
        <v>4226.2326999999996</v>
      </c>
      <c r="K6154">
        <f t="shared" si="453"/>
        <v>8.349066260550245</v>
      </c>
      <c r="L6154">
        <f>INDEX('PB2'!$D$2:$AQ$224,MATCH(A6154,'PB2'!$B$2:$B$224,0),MATCH(G6154,'PB2'!$D$1:$AQ$1,0))</f>
        <v>0.86899000406265303</v>
      </c>
      <c r="M6154" s="16">
        <f t="shared" si="454"/>
        <v>1.1507612231727136</v>
      </c>
      <c r="N6154" s="6">
        <f>INDEX('ROA2'!$D$2:$AQ$224,MATCH(A6154,'ROA2'!$B$2:$B$224,0),MATCH(G6154,'ROA2'!$D$1:$AQ$1,0))</f>
        <v>3.7098839282989502</v>
      </c>
      <c r="O6154" s="6">
        <v>5254.6570240000001</v>
      </c>
      <c r="P6154" s="28">
        <v>5.1929084639429655E-2</v>
      </c>
    </row>
    <row r="6155" spans="1:16" x14ac:dyDescent="0.3">
      <c r="A6155" t="s">
        <v>629</v>
      </c>
      <c r="B6155" t="str">
        <f>VLOOKUP(A6155,Sheet3!L:L,1,FALSE)</f>
        <v>SSRM CN EQUITY</v>
      </c>
      <c r="C6155" t="str">
        <f>VLOOKUP(A6155,'ALL - prices'!B:C,2,FALSE)</f>
        <v>SSR Mining Inc</v>
      </c>
      <c r="D6155" t="str">
        <f>VLOOKUP(A6155,'ALL - prices'!B:I,8,FALSE)</f>
        <v>Materials</v>
      </c>
      <c r="E6155">
        <v>2023</v>
      </c>
      <c r="F6155" t="s">
        <v>680</v>
      </c>
      <c r="G6155" t="str">
        <f t="shared" si="452"/>
        <v>2023-Q2</v>
      </c>
      <c r="H6155" s="4">
        <f>INDEX('ALL - prices'!$J$3:$DY$219,MATCH('COMBINED DATA'!A6155,'ALL - prices'!$B$3:$B$219,0),MATCH('COMBINED DATA'!G6155,'ALL - prices'!$J$1:$DY$1,0))</f>
        <v>18.591100000000001</v>
      </c>
      <c r="I6155" s="14">
        <f t="shared" si="451"/>
        <v>5.9539986733706964</v>
      </c>
      <c r="J6155" s="6">
        <f>INDEX('market cap'!$B$3:$DQ$219,MATCH(A6155,'market cap'!$A$3:$A$219,0),MATCH(G6155,'market cap'!$B$1:$DQ$1,0))</f>
        <v>3834.9445000000001</v>
      </c>
      <c r="K6155">
        <f t="shared" si="453"/>
        <v>8.2519102417279271</v>
      </c>
      <c r="L6155">
        <f>INDEX('PB2'!$D$2:$AQ$224,MATCH(A6155,'PB2'!$B$2:$B$224,0),MATCH(G6155,'PB2'!$D$1:$AQ$1,0))</f>
        <v>0.80131697654724099</v>
      </c>
      <c r="M6155" s="16">
        <f t="shared" si="454"/>
        <v>1.2479456061306169</v>
      </c>
      <c r="N6155" s="6">
        <f>INDEX('ROA2'!$D$2:$AQ$224,MATCH(A6155,'ROA2'!$B$2:$B$224,0),MATCH(G6155,'ROA2'!$D$1:$AQ$1,0))</f>
        <v>2.99383592605591</v>
      </c>
      <c r="O6155" s="6">
        <v>5234.8032000000003</v>
      </c>
      <c r="P6155" s="28">
        <v>-3.7783291867233013E-3</v>
      </c>
    </row>
    <row r="6156" spans="1:16" x14ac:dyDescent="0.3">
      <c r="A6156" t="s">
        <v>629</v>
      </c>
      <c r="B6156" t="str">
        <f>VLOOKUP(A6156,Sheet3!L:L,1,FALSE)</f>
        <v>SSRM CN EQUITY</v>
      </c>
      <c r="C6156" t="str">
        <f>VLOOKUP(A6156,'ALL - prices'!B:C,2,FALSE)</f>
        <v>SSR Mining Inc</v>
      </c>
      <c r="D6156" t="str">
        <f>VLOOKUP(A6156,'ALL - prices'!B:I,8,FALSE)</f>
        <v>Materials</v>
      </c>
      <c r="E6156">
        <v>2023</v>
      </c>
      <c r="F6156" t="s">
        <v>681</v>
      </c>
      <c r="G6156" t="str">
        <f t="shared" si="452"/>
        <v>2023-Q3</v>
      </c>
      <c r="H6156" s="4">
        <f>INDEX('ALL - prices'!$J$3:$DY$219,MATCH('COMBINED DATA'!A6156,'ALL - prices'!$B$3:$B$219,0),MATCH('COMBINED DATA'!G6156,'ALL - prices'!$J$1:$DY$1,0))</f>
        <v>17.934100000000001</v>
      </c>
      <c r="I6156" s="14">
        <f t="shared" si="451"/>
        <v>3.8674313180714672</v>
      </c>
      <c r="J6156" s="6">
        <f>INDEX('market cap'!$B$3:$DQ$219,MATCH(A6156,'market cap'!$A$3:$A$219,0),MATCH(G6156,'market cap'!$B$1:$DQ$1,0))</f>
        <v>3678.056</v>
      </c>
      <c r="K6156">
        <f t="shared" si="453"/>
        <v>8.2101396307144796</v>
      </c>
      <c r="L6156">
        <f>INDEX('PB2'!$D$2:$AQ$224,MATCH(A6156,'PB2'!$B$2:$B$224,0),MATCH(G6156,'PB2'!$D$1:$AQ$1,0))</f>
        <v>0.75107598304748502</v>
      </c>
      <c r="M6156" s="16">
        <f t="shared" si="454"/>
        <v>1.3314232149222875</v>
      </c>
      <c r="N6156" s="6">
        <f>INDEX('ROA2'!$D$2:$AQ$224,MATCH(A6156,'ROA2'!$B$2:$B$224,0),MATCH(G6156,'ROA2'!$D$1:$AQ$1,0))</f>
        <v>3.16789603233337</v>
      </c>
      <c r="O6156" s="6">
        <v>5739.4790400000002</v>
      </c>
      <c r="P6156" s="28">
        <v>9.6407796189931241E-2</v>
      </c>
    </row>
    <row r="6157" spans="1:16" x14ac:dyDescent="0.3">
      <c r="A6157" t="s">
        <v>629</v>
      </c>
      <c r="B6157" t="str">
        <f>VLOOKUP(A6157,Sheet3!L:L,1,FALSE)</f>
        <v>SSRM CN EQUITY</v>
      </c>
      <c r="C6157" t="str">
        <f>VLOOKUP(A6157,'ALL - prices'!B:C,2,FALSE)</f>
        <v>SSR Mining Inc</v>
      </c>
      <c r="D6157" t="str">
        <f>VLOOKUP(A6157,'ALL - prices'!B:I,8,FALSE)</f>
        <v>Materials</v>
      </c>
      <c r="E6157">
        <v>2023</v>
      </c>
      <c r="F6157" t="s">
        <v>682</v>
      </c>
      <c r="G6157" t="str">
        <f t="shared" si="452"/>
        <v>2023-Q4</v>
      </c>
      <c r="H6157" s="4">
        <f>INDEX('ALL - prices'!$J$3:$DY$219,MATCH('COMBINED DATA'!A6157,'ALL - prices'!$B$3:$B$219,0),MATCH('COMBINED DATA'!G6157,'ALL - prices'!$J$1:$DY$1,0))</f>
        <v>14.22</v>
      </c>
      <c r="I6157" s="14">
        <f t="shared" si="451"/>
        <v>1.8606517675266379</v>
      </c>
      <c r="J6157" s="6">
        <f>INDEX('market cap'!$B$3:$DQ$219,MATCH(A6157,'market cap'!$A$3:$A$219,0),MATCH(G6157,'market cap'!$B$1:$DQ$1,0))</f>
        <v>2899.2873</v>
      </c>
      <c r="K6157">
        <f t="shared" si="453"/>
        <v>7.9722202271502773</v>
      </c>
      <c r="L6157">
        <f>INDEX('PB2'!$D$2:$AQ$224,MATCH(A6157,'PB2'!$B$2:$B$224,0),MATCH(G6157,'PB2'!$D$1:$AQ$1,0))</f>
        <v>0.64783197641372703</v>
      </c>
      <c r="M6157" s="16">
        <f t="shared" si="454"/>
        <v>1.5436101279467669</v>
      </c>
      <c r="N6157" s="6">
        <f>INDEX('ROA2'!$D$2:$AQ$224,MATCH(A6157,'ROA2'!$B$2:$B$224,0),MATCH(G6157,'ROA2'!$D$1:$AQ$1,0))</f>
        <v>3.97806692123413</v>
      </c>
      <c r="O6157" s="6">
        <v>5749.6601600000004</v>
      </c>
      <c r="P6157" s="28">
        <v>1.7738752818932137E-3</v>
      </c>
    </row>
    <row r="6158" spans="1:16" x14ac:dyDescent="0.3">
      <c r="A6158" t="s">
        <v>629</v>
      </c>
      <c r="B6158" t="str">
        <f>VLOOKUP(A6158,Sheet3!L:L,1,FALSE)</f>
        <v>SSRM CN EQUITY</v>
      </c>
      <c r="C6158" t="str">
        <f>VLOOKUP(A6158,'ALL - prices'!B:C,2,FALSE)</f>
        <v>SSR Mining Inc</v>
      </c>
      <c r="D6158" t="str">
        <f>VLOOKUP(A6158,'ALL - prices'!B:I,8,FALSE)</f>
        <v>Materials</v>
      </c>
      <c r="E6158" s="18">
        <v>2024</v>
      </c>
      <c r="F6158" t="s">
        <v>679</v>
      </c>
      <c r="G6158" t="str">
        <f t="shared" si="452"/>
        <v>2024-Q1</v>
      </c>
      <c r="H6158" s="4">
        <f>INDEX('ALL - prices'!$J$3:$DY$219,MATCH('COMBINED DATA'!A6158,'ALL - prices'!$B$3:$B$219,0),MATCH('COMBINED DATA'!G6158,'ALL - prices'!$J$1:$DY$1,0))</f>
        <v>6.03</v>
      </c>
      <c r="I6158" s="14" t="s">
        <v>769</v>
      </c>
      <c r="J6158" s="6">
        <f>INDEX('market cap'!$B$3:$DQ$219,MATCH(A6158,'market cap'!$A$3:$A$219,0),MATCH(G6158,'market cap'!$B$1:$DQ$1,0))</f>
        <v>1217.461</v>
      </c>
      <c r="K6158">
        <f t="shared" si="453"/>
        <v>7.1045228215894722</v>
      </c>
      <c r="L6158">
        <f>INDEX('PB2'!$D$2:$AQ$224,MATCH(A6158,'PB2'!$B$2:$B$224,0),MATCH(G6158,'PB2'!$D$1:$AQ$1,0))</f>
        <v>0.292389005422592</v>
      </c>
      <c r="M6158" s="16">
        <f t="shared" si="454"/>
        <v>3.4201012399720456</v>
      </c>
      <c r="N6158" s="6">
        <f>INDEX('ROA2'!$D$2:$AQ$224,MATCH(A6158,'ROA2'!$B$2:$B$224,0),MATCH(G6158,'ROA2'!$D$1:$AQ$1,0))</f>
        <v>-1.84216201305389</v>
      </c>
      <c r="O6158" s="6">
        <v>5385.773056</v>
      </c>
      <c r="P6158" s="28">
        <v>-6.3288454251877097E-2</v>
      </c>
    </row>
    <row r="6159" spans="1:16" x14ac:dyDescent="0.3">
      <c r="A6159" t="s">
        <v>629</v>
      </c>
      <c r="B6159" t="str">
        <f>VLOOKUP(A6159,Sheet3!L:L,1,FALSE)</f>
        <v>SSRM CN EQUITY</v>
      </c>
      <c r="C6159" t="str">
        <f>VLOOKUP(A6159,'ALL - prices'!B:C,2,FALSE)</f>
        <v>SSR Mining Inc</v>
      </c>
      <c r="D6159" t="str">
        <f>VLOOKUP(A6159,'ALL - prices'!B:I,8,FALSE)</f>
        <v>Materials</v>
      </c>
      <c r="E6159" s="18">
        <v>2024</v>
      </c>
      <c r="F6159" t="s">
        <v>680</v>
      </c>
      <c r="G6159" t="str">
        <f t="shared" si="452"/>
        <v>2024-Q2</v>
      </c>
      <c r="H6159" s="4">
        <f>INDEX('ALL - prices'!$J$3:$DY$219,MATCH('COMBINED DATA'!A6159,'ALL - prices'!$B$3:$B$219,0),MATCH('COMBINED DATA'!G6159,'ALL - prices'!$J$1:$DY$1,0))</f>
        <v>6.18</v>
      </c>
      <c r="I6159" s="14" t="s">
        <v>769</v>
      </c>
      <c r="J6159" s="6">
        <f>INDEX('market cap'!$B$3:$DQ$219,MATCH(A6159,'market cap'!$A$3:$A$219,0),MATCH(G6159,'market cap'!$B$1:$DQ$1,0))</f>
        <v>1248.9538</v>
      </c>
      <c r="K6159">
        <f t="shared" si="453"/>
        <v>7.1300615198497725</v>
      </c>
      <c r="L6159">
        <f>INDEX('PB2'!$D$2:$AQ$224,MATCH(A6159,'PB2'!$B$2:$B$224,0),MATCH(G6159,'PB2'!$D$1:$AQ$1,0))</f>
        <v>0.29572999477386502</v>
      </c>
      <c r="M6159" s="16">
        <f t="shared" si="454"/>
        <v>3.3814628805734332</v>
      </c>
      <c r="N6159" s="6">
        <f>INDEX('ROA2'!$D$2:$AQ$224,MATCH(A6159,'ROA2'!$B$2:$B$224,0),MATCH(G6159,'ROA2'!$D$1:$AQ$1,0))</f>
        <v>-7.9130048751831099</v>
      </c>
      <c r="O6159" s="6">
        <v>5251.7821439999998</v>
      </c>
      <c r="P6159" s="28">
        <v>-2.4878677695252708E-2</v>
      </c>
    </row>
    <row r="6160" spans="1:16" x14ac:dyDescent="0.3">
      <c r="A6160" t="s">
        <v>629</v>
      </c>
      <c r="B6160" t="str">
        <f>VLOOKUP(A6160,Sheet3!L:L,1,FALSE)</f>
        <v>SSRM CN EQUITY</v>
      </c>
      <c r="C6160" t="str">
        <f>VLOOKUP(A6160,'ALL - prices'!B:C,2,FALSE)</f>
        <v>SSR Mining Inc</v>
      </c>
      <c r="D6160" t="str">
        <f>VLOOKUP(A6160,'ALL - prices'!B:I,8,FALSE)</f>
        <v>Materials</v>
      </c>
      <c r="E6160" s="18">
        <v>2024</v>
      </c>
      <c r="F6160" t="s">
        <v>681</v>
      </c>
      <c r="G6160" t="str">
        <f t="shared" si="452"/>
        <v>2024-Q3</v>
      </c>
      <c r="H6160" s="4">
        <f>INDEX('ALL - prices'!$J$3:$DY$219,MATCH('COMBINED DATA'!A6160,'ALL - prices'!$B$3:$B$219,0),MATCH('COMBINED DATA'!G6160,'ALL - prices'!$J$1:$DY$1,0))</f>
        <v>7.68</v>
      </c>
      <c r="I6160" s="14" t="s">
        <v>769</v>
      </c>
      <c r="J6160" s="6">
        <f>INDEX('market cap'!$B$3:$DQ$219,MATCH(A6160,'market cap'!$A$3:$A$219,0),MATCH(G6160,'market cap'!$B$1:$DQ$1,0))</f>
        <v>1552.1451999999999</v>
      </c>
      <c r="K6160">
        <f t="shared" si="453"/>
        <v>7.3473932530680397</v>
      </c>
      <c r="L6160">
        <f>INDEX('PB2'!$D$2:$AQ$224,MATCH(A6160,'PB2'!$B$2:$B$224,0),MATCH(G6160,'PB2'!$D$1:$AQ$1,0))</f>
        <v>0.37067300081253102</v>
      </c>
      <c r="M6160" s="16">
        <f t="shared" si="454"/>
        <v>2.697795625276072</v>
      </c>
      <c r="N6160" s="6">
        <f>INDEX('ROA2'!$D$2:$AQ$224,MATCH(A6160,'ROA2'!$B$2:$B$224,0),MATCH(G6160,'ROA2'!$D$1:$AQ$1,0))</f>
        <v>-8.7965841293334996</v>
      </c>
      <c r="O6160" s="6">
        <v>5175.554048</v>
      </c>
      <c r="P6160" s="28">
        <v>-1.4514710227858192E-2</v>
      </c>
    </row>
    <row r="6161" spans="1:16" x14ac:dyDescent="0.3">
      <c r="A6161" t="s">
        <v>629</v>
      </c>
      <c r="B6161" t="str">
        <f>VLOOKUP(A6161,Sheet3!L:L,1,FALSE)</f>
        <v>SSRM CN EQUITY</v>
      </c>
      <c r="C6161" t="str">
        <f>VLOOKUP(A6161,'ALL - prices'!B:C,2,FALSE)</f>
        <v>SSR Mining Inc</v>
      </c>
      <c r="D6161" t="str">
        <f>VLOOKUP(A6161,'ALL - prices'!B:I,8,FALSE)</f>
        <v>Materials</v>
      </c>
      <c r="E6161" s="18">
        <v>2024</v>
      </c>
      <c r="F6161" t="s">
        <v>682</v>
      </c>
      <c r="G6161" t="str">
        <f t="shared" si="452"/>
        <v>2024-Q4</v>
      </c>
      <c r="H6161" s="4">
        <f>INDEX('ALL - prices'!$J$3:$DY$219,MATCH('COMBINED DATA'!A6161,'ALL - prices'!$B$3:$B$219,0),MATCH('COMBINED DATA'!G6161,'ALL - prices'!$J$1:$DY$1,0))</f>
        <v>10.039999999999999</v>
      </c>
      <c r="I6161" s="14" t="s">
        <v>769</v>
      </c>
      <c r="J6161" s="6">
        <f>INDEX('market cap'!$B$3:$DQ$219,MATCH(A6161,'market cap'!$A$3:$A$219,0),MATCH(G6161,'market cap'!$B$1:$DQ$1,0))</f>
        <v>2031.7900999999999</v>
      </c>
      <c r="K6161">
        <f t="shared" si="453"/>
        <v>7.6166725061187499</v>
      </c>
      <c r="L6161">
        <f>INDEX('PB2'!$D$2:$AQ$224,MATCH(A6161,'PB2'!$B$2:$B$224,0),MATCH(G6161,'PB2'!$D$1:$AQ$1,0))</f>
        <v>0.45484351169977799</v>
      </c>
      <c r="M6161" s="16">
        <f t="shared" si="454"/>
        <v>2.1985583487009386</v>
      </c>
      <c r="N6161" s="6">
        <f>INDEX('ROA2'!$D$2:$AQ$224,MATCH(A6161,'ROA2'!$B$2:$B$224,0),MATCH(G6161,'ROA2'!$D$1:$AQ$1,0))</f>
        <v>-8.8983983993530291</v>
      </c>
      <c r="O6161" s="6">
        <v>5143.9191039999996</v>
      </c>
      <c r="P6161" s="28">
        <v>-6.1123782510251468E-3</v>
      </c>
    </row>
    <row r="6162" spans="1:16" x14ac:dyDescent="0.3">
      <c r="A6162" t="s">
        <v>630</v>
      </c>
      <c r="B6162" t="e">
        <f>VLOOKUP(A6162,Sheet3!L:L,1,FALSE)</f>
        <v>#N/A</v>
      </c>
      <c r="C6162" t="str">
        <f>VLOOKUP(A6162,'ALL - prices'!B:C,2,FALSE)</f>
        <v>Stantec Inc</v>
      </c>
      <c r="D6162" t="str">
        <f>VLOOKUP(A6162,'ALL - prices'!B:I,8,FALSE)</f>
        <v>Industrials</v>
      </c>
      <c r="E6162">
        <v>2015</v>
      </c>
      <c r="F6162" t="s">
        <v>679</v>
      </c>
      <c r="G6162" t="str">
        <f t="shared" si="452"/>
        <v>2015-Q1</v>
      </c>
      <c r="H6162" s="4">
        <f>INDEX('ALL - prices'!$J$3:$DY$219,MATCH('COMBINED DATA'!A6162,'ALL - prices'!$B$3:$B$219,0),MATCH('COMBINED DATA'!G6162,'ALL - prices'!$J$1:$DY$1,0))</f>
        <v>26.471</v>
      </c>
      <c r="I6162" s="14">
        <f t="shared" ref="I6162:I6197" si="455">STDEV(H6163:H6166)</f>
        <v>2.6624673174832911</v>
      </c>
      <c r="J6162" s="15">
        <f>INDEX(MarketCap2!$E$2:$AR$224,MATCH(A6162,MarketCap2!$B$2:$B$224,0),MATCH(G6162,MarketCap2!$E$1:$AR$1,0))</f>
        <v>2844341504</v>
      </c>
      <c r="K6162">
        <f t="shared" si="453"/>
        <v>21.768597420440834</v>
      </c>
      <c r="L6162">
        <f>INDEX('PB2'!$D$2:$AQ$224,MATCH(A6162,'PB2'!$B$2:$B$224,0),MATCH(G6162,'PB2'!$D$1:$AQ$1,0))</f>
        <v>2.4439489841461199</v>
      </c>
      <c r="M6162" s="16">
        <f t="shared" si="454"/>
        <v>0.40917384384330158</v>
      </c>
      <c r="N6162" s="6">
        <f>INDEX('ROA2'!$D$2:$AQ$224,MATCH(A6162,'ROA2'!$B$2:$B$224,0),MATCH(G6162,'ROA2'!$D$1:$AQ$1,0))</f>
        <v>9.0705194473266602</v>
      </c>
      <c r="O6162" s="6">
        <v>1959.64096</v>
      </c>
      <c r="P6162" s="28">
        <v>7.0195462375559061E-3</v>
      </c>
    </row>
    <row r="6163" spans="1:16" x14ac:dyDescent="0.3">
      <c r="A6163" t="s">
        <v>630</v>
      </c>
      <c r="B6163" t="e">
        <f>VLOOKUP(A6163,Sheet3!L:L,1,FALSE)</f>
        <v>#N/A</v>
      </c>
      <c r="C6163" t="str">
        <f>VLOOKUP(A6163,'ALL - prices'!B:C,2,FALSE)</f>
        <v>Stantec Inc</v>
      </c>
      <c r="D6163" t="str">
        <f>VLOOKUP(A6163,'ALL - prices'!B:I,8,FALSE)</f>
        <v>Industrials</v>
      </c>
      <c r="E6163">
        <v>2015</v>
      </c>
      <c r="F6163" t="s">
        <v>680</v>
      </c>
      <c r="G6163" t="str">
        <f t="shared" si="452"/>
        <v>2015-Q2</v>
      </c>
      <c r="H6163" s="4">
        <f>INDEX('ALL - prices'!$J$3:$DY$219,MATCH('COMBINED DATA'!A6163,'ALL - prices'!$B$3:$B$219,0),MATCH('COMBINED DATA'!G6163,'ALL - prices'!$J$1:$DY$1,0))</f>
        <v>31.969000000000001</v>
      </c>
      <c r="I6163" s="14">
        <f t="shared" si="455"/>
        <v>1.9819417667193628</v>
      </c>
      <c r="J6163" s="15">
        <f>INDEX(MarketCap2!$E$2:$AR$224,MATCH(A6163,MarketCap2!$B$2:$B$224,0),MATCH(G6163,MarketCap2!$E$1:$AR$1,0))</f>
        <v>3430118912</v>
      </c>
      <c r="K6163">
        <f t="shared" si="453"/>
        <v>21.955860765744905</v>
      </c>
      <c r="L6163">
        <f>INDEX('PB2'!$D$2:$AQ$224,MATCH(A6163,'PB2'!$B$2:$B$224,0),MATCH(G6163,'PB2'!$D$1:$AQ$1,0))</f>
        <v>2.8708961009979199</v>
      </c>
      <c r="M6163" s="16">
        <f t="shared" si="454"/>
        <v>0.34832329865661149</v>
      </c>
      <c r="N6163" s="6">
        <f>INDEX('ROA2'!$D$2:$AQ$224,MATCH(A6163,'ROA2'!$B$2:$B$224,0),MATCH(G6163,'ROA2'!$D$1:$AQ$1,0))</f>
        <v>8.4578018188476598</v>
      </c>
      <c r="O6163" s="6">
        <v>2211.9500800000001</v>
      </c>
      <c r="P6163" s="28">
        <v>0.12875272825487385</v>
      </c>
    </row>
    <row r="6164" spans="1:16" x14ac:dyDescent="0.3">
      <c r="A6164" t="s">
        <v>630</v>
      </c>
      <c r="B6164" t="e">
        <f>VLOOKUP(A6164,Sheet3!L:L,1,FALSE)</f>
        <v>#N/A</v>
      </c>
      <c r="C6164" t="str">
        <f>VLOOKUP(A6164,'ALL - prices'!B:C,2,FALSE)</f>
        <v>Stantec Inc</v>
      </c>
      <c r="D6164" t="str">
        <f>VLOOKUP(A6164,'ALL - prices'!B:I,8,FALSE)</f>
        <v>Industrials</v>
      </c>
      <c r="E6164">
        <v>2015</v>
      </c>
      <c r="F6164" t="s">
        <v>681</v>
      </c>
      <c r="G6164" t="str">
        <f t="shared" si="452"/>
        <v>2015-Q3</v>
      </c>
      <c r="H6164" s="4">
        <f>INDEX('ALL - prices'!$J$3:$DY$219,MATCH('COMBINED DATA'!A6164,'ALL - prices'!$B$3:$B$219,0),MATCH('COMBINED DATA'!G6164,'ALL - prices'!$J$1:$DY$1,0))</f>
        <v>25.663399999999999</v>
      </c>
      <c r="I6164" s="14">
        <f t="shared" si="455"/>
        <v>1.2815116032118736</v>
      </c>
      <c r="J6164" s="15">
        <f>INDEX(MarketCap2!$E$2:$AR$224,MATCH(A6164,MarketCap2!$B$2:$B$224,0),MATCH(G6164,MarketCap2!$E$1:$AR$1,0))</f>
        <v>2754527744</v>
      </c>
      <c r="K6164">
        <f t="shared" si="453"/>
        <v>21.736511847071736</v>
      </c>
      <c r="L6164">
        <f>INDEX('PB2'!$D$2:$AQ$224,MATCH(A6164,'PB2'!$B$2:$B$224,0),MATCH(G6164,'PB2'!$D$1:$AQ$1,0))</f>
        <v>2.1712880134582502</v>
      </c>
      <c r="M6164" s="16">
        <f t="shared" si="454"/>
        <v>0.46055612788433425</v>
      </c>
      <c r="N6164" s="6">
        <f>INDEX('ROA2'!$D$2:$AQ$224,MATCH(A6164,'ROA2'!$B$2:$B$224,0),MATCH(G6164,'ROA2'!$D$1:$AQ$1,0))</f>
        <v>8.1846542358398402</v>
      </c>
      <c r="O6164" s="6">
        <v>2218.0741119999998</v>
      </c>
      <c r="P6164" s="28">
        <v>2.7686122102718136E-3</v>
      </c>
    </row>
    <row r="6165" spans="1:16" x14ac:dyDescent="0.3">
      <c r="A6165" t="s">
        <v>630</v>
      </c>
      <c r="B6165" t="e">
        <f>VLOOKUP(A6165,Sheet3!L:L,1,FALSE)</f>
        <v>#N/A</v>
      </c>
      <c r="C6165" t="str">
        <f>VLOOKUP(A6165,'ALL - prices'!B:C,2,FALSE)</f>
        <v>Stantec Inc</v>
      </c>
      <c r="D6165" t="str">
        <f>VLOOKUP(A6165,'ALL - prices'!B:I,8,FALSE)</f>
        <v>Industrials</v>
      </c>
      <c r="E6165">
        <v>2015</v>
      </c>
      <c r="F6165" t="s">
        <v>682</v>
      </c>
      <c r="G6165" t="str">
        <f t="shared" si="452"/>
        <v>2015-Q4</v>
      </c>
      <c r="H6165" s="4">
        <f>INDEX('ALL - prices'!$J$3:$DY$219,MATCH('COMBINED DATA'!A6165,'ALL - prices'!$B$3:$B$219,0),MATCH('COMBINED DATA'!G6165,'ALL - prices'!$J$1:$DY$1,0))</f>
        <v>30.254100000000001</v>
      </c>
      <c r="I6165" s="14">
        <f t="shared" si="455"/>
        <v>1.3133364442645052</v>
      </c>
      <c r="J6165" s="15">
        <f>INDEX(MarketCap2!$E$2:$AR$224,MATCH(A6165,MarketCap2!$B$2:$B$224,0),MATCH(G6165,MarketCap2!$E$1:$AR$1,0))</f>
        <v>3240361728</v>
      </c>
      <c r="K6165">
        <f t="shared" si="453"/>
        <v>21.898950804963317</v>
      </c>
      <c r="L6165">
        <f>INDEX('PB2'!$D$2:$AQ$224,MATCH(A6165,'PB2'!$B$2:$B$224,0),MATCH(G6165,'PB2'!$D$1:$AQ$1,0))</f>
        <v>2.4492840766906698</v>
      </c>
      <c r="M6165" s="16">
        <f t="shared" si="454"/>
        <v>0.40828257102424059</v>
      </c>
      <c r="N6165" s="6">
        <f>INDEX('ROA2'!$D$2:$AQ$224,MATCH(A6165,'ROA2'!$B$2:$B$224,0),MATCH(G6165,'ROA2'!$D$1:$AQ$1,0))</f>
        <v>7.9466891288757298</v>
      </c>
      <c r="O6165" s="6">
        <v>2311.4150399999999</v>
      </c>
      <c r="P6165" s="28">
        <v>4.2081969892266653E-2</v>
      </c>
    </row>
    <row r="6166" spans="1:16" x14ac:dyDescent="0.3">
      <c r="A6166" t="s">
        <v>630</v>
      </c>
      <c r="B6166" t="e">
        <f>VLOOKUP(A6166,Sheet3!L:L,1,FALSE)</f>
        <v>#N/A</v>
      </c>
      <c r="C6166" t="str">
        <f>VLOOKUP(A6166,'ALL - prices'!B:C,2,FALSE)</f>
        <v>Stantec Inc</v>
      </c>
      <c r="D6166" t="str">
        <f>VLOOKUP(A6166,'ALL - prices'!B:I,8,FALSE)</f>
        <v>Industrials</v>
      </c>
      <c r="E6166">
        <v>2016</v>
      </c>
      <c r="F6166" t="s">
        <v>679</v>
      </c>
      <c r="G6166" t="str">
        <f t="shared" si="452"/>
        <v>2016-Q1</v>
      </c>
      <c r="H6166" s="4">
        <f>INDEX('ALL - prices'!$J$3:$DY$219,MATCH('COMBINED DATA'!A6166,'ALL - prices'!$B$3:$B$219,0),MATCH('COMBINED DATA'!G6166,'ALL - prices'!$J$1:$DY$1,0))</f>
        <v>29.1953</v>
      </c>
      <c r="I6166" s="14">
        <f t="shared" si="455"/>
        <v>1.7582643003826248</v>
      </c>
      <c r="J6166" s="15">
        <f>INDEX(MarketCap2!$E$2:$AR$224,MATCH(A6166,MarketCap2!$B$2:$B$224,0),MATCH(G6166,MarketCap2!$E$1:$AR$1,0))</f>
        <v>3097932544</v>
      </c>
      <c r="K6166">
        <f t="shared" si="453"/>
        <v>21.854000804656255</v>
      </c>
      <c r="L6166">
        <f>INDEX('PB2'!$D$2:$AQ$224,MATCH(A6166,'PB2'!$B$2:$B$224,0),MATCH(G6166,'PB2'!$D$1:$AQ$1,0))</f>
        <v>2.4415040016174299</v>
      </c>
      <c r="M6166" s="16">
        <f t="shared" si="454"/>
        <v>0.40958360065661464</v>
      </c>
      <c r="N6166" s="6">
        <f>INDEX('ROA2'!$D$2:$AQ$224,MATCH(A6166,'ROA2'!$B$2:$B$224,0),MATCH(G6166,'ROA2'!$D$1:$AQ$1,0))</f>
        <v>7.2700347900390598</v>
      </c>
      <c r="O6166" s="6">
        <v>2341.8790399999998</v>
      </c>
      <c r="P6166" s="28">
        <v>1.3179805215769447E-2</v>
      </c>
    </row>
    <row r="6167" spans="1:16" x14ac:dyDescent="0.3">
      <c r="A6167" t="s">
        <v>630</v>
      </c>
      <c r="B6167" t="e">
        <f>VLOOKUP(A6167,Sheet3!L:L,1,FALSE)</f>
        <v>#N/A</v>
      </c>
      <c r="C6167" t="str">
        <f>VLOOKUP(A6167,'ALL - prices'!B:C,2,FALSE)</f>
        <v>Stantec Inc</v>
      </c>
      <c r="D6167" t="str">
        <f>VLOOKUP(A6167,'ALL - prices'!B:I,8,FALSE)</f>
        <v>Industrials</v>
      </c>
      <c r="E6167">
        <v>2016</v>
      </c>
      <c r="F6167" t="s">
        <v>680</v>
      </c>
      <c r="G6167" t="str">
        <f t="shared" si="452"/>
        <v>2016-Q2</v>
      </c>
      <c r="H6167" s="4">
        <f>INDEX('ALL - prices'!$J$3:$DY$219,MATCH('COMBINED DATA'!A6167,'ALL - prices'!$B$3:$B$219,0),MATCH('COMBINED DATA'!G6167,'ALL - prices'!$J$1:$DY$1,0))</f>
        <v>27.82</v>
      </c>
      <c r="I6167" s="14">
        <f t="shared" si="455"/>
        <v>1.5209550826153064</v>
      </c>
      <c r="J6167" s="15">
        <f>INDEX(MarketCap2!$E$2:$AR$224,MATCH(A6167,MarketCap2!$B$2:$B$224,0),MATCH(G6167,MarketCap2!$E$1:$AR$1,0))</f>
        <v>3568192256</v>
      </c>
      <c r="K6167">
        <f t="shared" si="453"/>
        <v>21.995324933620587</v>
      </c>
      <c r="L6167">
        <f>INDEX('PB2'!$D$2:$AQ$224,MATCH(A6167,'PB2'!$B$2:$B$224,0),MATCH(G6167,'PB2'!$D$1:$AQ$1,0))</f>
        <v>1.9183419942855799</v>
      </c>
      <c r="M6167" s="16">
        <f t="shared" si="454"/>
        <v>0.5212834848941601</v>
      </c>
      <c r="N6167" s="6">
        <f>INDEX('ROA2'!$D$2:$AQ$224,MATCH(A6167,'ROA2'!$B$2:$B$224,0),MATCH(G6167,'ROA2'!$D$1:$AQ$1,0))</f>
        <v>6.5559821128845197</v>
      </c>
      <c r="O6167" s="6">
        <v>2334.2799359999999</v>
      </c>
      <c r="P6167" s="28">
        <v>-3.2448746797784644E-3</v>
      </c>
    </row>
    <row r="6168" spans="1:16" x14ac:dyDescent="0.3">
      <c r="A6168" t="s">
        <v>630</v>
      </c>
      <c r="B6168" t="e">
        <f>VLOOKUP(A6168,Sheet3!L:L,1,FALSE)</f>
        <v>#N/A</v>
      </c>
      <c r="C6168" t="str">
        <f>VLOOKUP(A6168,'ALL - prices'!B:C,2,FALSE)</f>
        <v>Stantec Inc</v>
      </c>
      <c r="D6168" t="str">
        <f>VLOOKUP(A6168,'ALL - prices'!B:I,8,FALSE)</f>
        <v>Industrials</v>
      </c>
      <c r="E6168">
        <v>2016</v>
      </c>
      <c r="F6168" t="s">
        <v>681</v>
      </c>
      <c r="G6168" t="str">
        <f t="shared" si="452"/>
        <v>2016-Q3</v>
      </c>
      <c r="H6168" s="4">
        <f>INDEX('ALL - prices'!$J$3:$DY$219,MATCH('COMBINED DATA'!A6168,'ALL - prices'!$B$3:$B$219,0),MATCH('COMBINED DATA'!G6168,'ALL - prices'!$J$1:$DY$1,0))</f>
        <v>27.478300000000001</v>
      </c>
      <c r="I6168" s="14">
        <f t="shared" si="455"/>
        <v>0.83405276611654855</v>
      </c>
      <c r="J6168" s="15">
        <f>INDEX(MarketCap2!$E$2:$AR$224,MATCH(A6168,MarketCap2!$B$2:$B$224,0),MATCH(G6168,MarketCap2!$E$1:$AR$1,0))</f>
        <v>3512433152</v>
      </c>
      <c r="K6168">
        <f t="shared" si="453"/>
        <v>21.979574839966102</v>
      </c>
      <c r="L6168">
        <f>INDEX('PB2'!$D$2:$AQ$224,MATCH(A6168,'PB2'!$B$2:$B$224,0),MATCH(G6168,'PB2'!$D$1:$AQ$1,0))</f>
        <v>1.8207770586013801</v>
      </c>
      <c r="M6168" s="16">
        <f t="shared" si="454"/>
        <v>0.54921605875688295</v>
      </c>
      <c r="N6168" s="6">
        <f>INDEX('ROA2'!$D$2:$AQ$224,MATCH(A6168,'ROA2'!$B$2:$B$224,0),MATCH(G6168,'ROA2'!$D$1:$AQ$1,0))</f>
        <v>4.0237932205200204</v>
      </c>
      <c r="O6168" s="6">
        <v>4095.8200320000001</v>
      </c>
      <c r="P6168" s="28">
        <v>0.75463960805770314</v>
      </c>
    </row>
    <row r="6169" spans="1:16" x14ac:dyDescent="0.3">
      <c r="A6169" t="s">
        <v>630</v>
      </c>
      <c r="B6169" t="e">
        <f>VLOOKUP(A6169,Sheet3!L:L,1,FALSE)</f>
        <v>#N/A</v>
      </c>
      <c r="C6169" t="str">
        <f>VLOOKUP(A6169,'ALL - prices'!B:C,2,FALSE)</f>
        <v>Stantec Inc</v>
      </c>
      <c r="D6169" t="str">
        <f>VLOOKUP(A6169,'ALL - prices'!B:I,8,FALSE)</f>
        <v>Industrials</v>
      </c>
      <c r="E6169">
        <v>2016</v>
      </c>
      <c r="F6169" t="s">
        <v>682</v>
      </c>
      <c r="G6169" t="str">
        <f t="shared" si="452"/>
        <v>2016-Q4</v>
      </c>
      <c r="H6169" s="4">
        <f>INDEX('ALL - prices'!$J$3:$DY$219,MATCH('COMBINED DATA'!A6169,'ALL - prices'!$B$3:$B$219,0),MATCH('COMBINED DATA'!G6169,'ALL - prices'!$J$1:$DY$1,0))</f>
        <v>30.331700000000001</v>
      </c>
      <c r="I6169" s="14">
        <f t="shared" si="455"/>
        <v>1.06267493461861</v>
      </c>
      <c r="J6169" s="15">
        <f>INDEX(MarketCap2!$E$2:$AR$224,MATCH(A6169,MarketCap2!$B$2:$B$224,0),MATCH(G6169,MarketCap2!$E$1:$AR$1,0))</f>
        <v>3867753472</v>
      </c>
      <c r="K6169">
        <f t="shared" si="453"/>
        <v>22.07593967724258</v>
      </c>
      <c r="L6169">
        <f>INDEX('PB2'!$D$2:$AQ$224,MATCH(A6169,'PB2'!$B$2:$B$224,0),MATCH(G6169,'PB2'!$D$1:$AQ$1,0))</f>
        <v>1.9585870504379299</v>
      </c>
      <c r="M6169" s="16">
        <f t="shared" si="454"/>
        <v>0.51057214933408512</v>
      </c>
      <c r="N6169" s="6">
        <f>INDEX('ROA2'!$D$2:$AQ$224,MATCH(A6169,'ROA2'!$B$2:$B$224,0),MATCH(G6169,'ROA2'!$D$1:$AQ$1,0))</f>
        <v>3.8764340877532999</v>
      </c>
      <c r="O6169" s="6">
        <v>4208.030976</v>
      </c>
      <c r="P6169" s="28">
        <v>2.7396453731685817E-2</v>
      </c>
    </row>
    <row r="6170" spans="1:16" x14ac:dyDescent="0.3">
      <c r="A6170" t="s">
        <v>630</v>
      </c>
      <c r="B6170" t="e">
        <f>VLOOKUP(A6170,Sheet3!L:L,1,FALSE)</f>
        <v>#N/A</v>
      </c>
      <c r="C6170" t="str">
        <f>VLOOKUP(A6170,'ALL - prices'!B:C,2,FALSE)</f>
        <v>Stantec Inc</v>
      </c>
      <c r="D6170" t="str">
        <f>VLOOKUP(A6170,'ALL - prices'!B:I,8,FALSE)</f>
        <v>Industrials</v>
      </c>
      <c r="E6170">
        <v>2017</v>
      </c>
      <c r="F6170" t="s">
        <v>679</v>
      </c>
      <c r="G6170" t="str">
        <f t="shared" si="452"/>
        <v>2017-Q1</v>
      </c>
      <c r="H6170" s="4">
        <f>INDEX('ALL - prices'!$J$3:$DY$219,MATCH('COMBINED DATA'!A6170,'ALL - prices'!$B$3:$B$219,0),MATCH('COMBINED DATA'!G6170,'ALL - prices'!$J$1:$DY$1,0))</f>
        <v>30.970600000000001</v>
      </c>
      <c r="I6170" s="14">
        <f t="shared" si="455"/>
        <v>1.4255200673789197</v>
      </c>
      <c r="J6170" s="15">
        <f>INDEX(MarketCap2!$E$2:$AR$224,MATCH(A6170,MarketCap2!$B$2:$B$224,0),MATCH(G6170,MarketCap2!$E$1:$AR$1,0))</f>
        <v>3939037696</v>
      </c>
      <c r="K6170">
        <f t="shared" si="453"/>
        <v>22.094202290830999</v>
      </c>
      <c r="L6170">
        <f>INDEX('PB2'!$D$2:$AQ$224,MATCH(A6170,'PB2'!$B$2:$B$224,0),MATCH(G6170,'PB2'!$D$1:$AQ$1,0))</f>
        <v>2.0814518928527801</v>
      </c>
      <c r="M6170" s="16">
        <f t="shared" si="454"/>
        <v>0.4804338757161607</v>
      </c>
      <c r="N6170" s="6">
        <f>INDEX('ROA2'!$D$2:$AQ$224,MATCH(A6170,'ROA2'!$B$2:$B$224,0),MATCH(G6170,'ROA2'!$D$1:$AQ$1,0))</f>
        <v>3.9401819705963099</v>
      </c>
      <c r="O6170" s="6">
        <v>4284.6679039999999</v>
      </c>
      <c r="P6170" s="28">
        <v>1.8212063655683484E-2</v>
      </c>
    </row>
    <row r="6171" spans="1:16" x14ac:dyDescent="0.3">
      <c r="A6171" t="s">
        <v>630</v>
      </c>
      <c r="B6171" t="e">
        <f>VLOOKUP(A6171,Sheet3!L:L,1,FALSE)</f>
        <v>#N/A</v>
      </c>
      <c r="C6171" t="str">
        <f>VLOOKUP(A6171,'ALL - prices'!B:C,2,FALSE)</f>
        <v>Stantec Inc</v>
      </c>
      <c r="D6171" t="str">
        <f>VLOOKUP(A6171,'ALL - prices'!B:I,8,FALSE)</f>
        <v>Industrials</v>
      </c>
      <c r="E6171">
        <v>2017</v>
      </c>
      <c r="F6171" t="s">
        <v>680</v>
      </c>
      <c r="G6171" t="str">
        <f t="shared" si="452"/>
        <v>2017-Q2</v>
      </c>
      <c r="H6171" s="4">
        <f>INDEX('ALL - prices'!$J$3:$DY$219,MATCH('COMBINED DATA'!A6171,'ALL - prices'!$B$3:$B$219,0),MATCH('COMBINED DATA'!G6171,'ALL - prices'!$J$1:$DY$1,0))</f>
        <v>29.412800000000001</v>
      </c>
      <c r="I6171" s="14">
        <f t="shared" si="455"/>
        <v>1.2691802797475225</v>
      </c>
      <c r="J6171" s="15">
        <f>INDEX(MarketCap2!$E$2:$AR$224,MATCH(A6171,MarketCap2!$B$2:$B$224,0),MATCH(G6171,MarketCap2!$E$1:$AR$1,0))</f>
        <v>3715623424</v>
      </c>
      <c r="K6171">
        <f t="shared" si="453"/>
        <v>22.035812313688577</v>
      </c>
      <c r="L6171">
        <f>INDEX('PB2'!$D$2:$AQ$224,MATCH(A6171,'PB2'!$B$2:$B$224,0),MATCH(G6171,'PB2'!$D$1:$AQ$1,0))</f>
        <v>1.94374203681946</v>
      </c>
      <c r="M6171" s="16">
        <f t="shared" si="454"/>
        <v>0.51447156107005709</v>
      </c>
      <c r="N6171" s="6">
        <f>INDEX('ROA2'!$D$2:$AQ$224,MATCH(A6171,'ROA2'!$B$2:$B$224,0),MATCH(G6171,'ROA2'!$D$1:$AQ$1,0))</f>
        <v>1.27620005607605</v>
      </c>
      <c r="O6171" s="6">
        <v>4236.4789760000003</v>
      </c>
      <c r="P6171" s="28">
        <v>-1.1246829177825489E-2</v>
      </c>
    </row>
    <row r="6172" spans="1:16" x14ac:dyDescent="0.3">
      <c r="A6172" t="s">
        <v>630</v>
      </c>
      <c r="B6172" t="e">
        <f>VLOOKUP(A6172,Sheet3!L:L,1,FALSE)</f>
        <v>#N/A</v>
      </c>
      <c r="C6172" t="str">
        <f>VLOOKUP(A6172,'ALL - prices'!B:C,2,FALSE)</f>
        <v>Stantec Inc</v>
      </c>
      <c r="D6172" t="str">
        <f>VLOOKUP(A6172,'ALL - prices'!B:I,8,FALSE)</f>
        <v>Industrials</v>
      </c>
      <c r="E6172">
        <v>2017</v>
      </c>
      <c r="F6172" t="s">
        <v>681</v>
      </c>
      <c r="G6172" t="str">
        <f t="shared" si="452"/>
        <v>2017-Q3</v>
      </c>
      <c r="H6172" s="4">
        <f>INDEX('ALL - prices'!$J$3:$DY$219,MATCH('COMBINED DATA'!A6172,'ALL - prices'!$B$3:$B$219,0),MATCH('COMBINED DATA'!G6172,'ALL - prices'!$J$1:$DY$1,0))</f>
        <v>31.3095</v>
      </c>
      <c r="I6172" s="14">
        <f t="shared" si="455"/>
        <v>1.3332147088897575</v>
      </c>
      <c r="J6172" s="15">
        <f>INDEX(MarketCap2!$E$2:$AR$224,MATCH(A6172,MarketCap2!$B$2:$B$224,0),MATCH(G6172,MarketCap2!$E$1:$AR$1,0))</f>
        <v>3942562304</v>
      </c>
      <c r="K6172">
        <f t="shared" si="453"/>
        <v>22.095096679847178</v>
      </c>
      <c r="L6172">
        <f>INDEX('PB2'!$D$2:$AQ$224,MATCH(A6172,'PB2'!$B$2:$B$224,0),MATCH(G6172,'PB2'!$D$1:$AQ$1,0))</f>
        <v>2.0960750579834002</v>
      </c>
      <c r="M6172" s="16">
        <f t="shared" si="454"/>
        <v>0.47708215227849893</v>
      </c>
      <c r="N6172" s="6">
        <f>INDEX('ROA2'!$D$2:$AQ$224,MATCH(A6172,'ROA2'!$B$2:$B$224,0),MATCH(G6172,'ROA2'!$D$1:$AQ$1,0))</f>
        <v>2.95307493209839</v>
      </c>
      <c r="O6172" s="6">
        <v>3920.027904</v>
      </c>
      <c r="P6172" s="28">
        <v>-7.4696717201412188E-2</v>
      </c>
    </row>
    <row r="6173" spans="1:16" x14ac:dyDescent="0.3">
      <c r="A6173" t="s">
        <v>630</v>
      </c>
      <c r="B6173" t="e">
        <f>VLOOKUP(A6173,Sheet3!L:L,1,FALSE)</f>
        <v>#N/A</v>
      </c>
      <c r="C6173" t="str">
        <f>VLOOKUP(A6173,'ALL - prices'!B:C,2,FALSE)</f>
        <v>Stantec Inc</v>
      </c>
      <c r="D6173" t="str">
        <f>VLOOKUP(A6173,'ALL - prices'!B:I,8,FALSE)</f>
        <v>Industrials</v>
      </c>
      <c r="E6173">
        <v>2017</v>
      </c>
      <c r="F6173" t="s">
        <v>682</v>
      </c>
      <c r="G6173" t="str">
        <f t="shared" si="452"/>
        <v>2017-Q4</v>
      </c>
      <c r="H6173" s="4">
        <f>INDEX('ALL - prices'!$J$3:$DY$219,MATCH('COMBINED DATA'!A6173,'ALL - prices'!$B$3:$B$219,0),MATCH('COMBINED DATA'!G6173,'ALL - prices'!$J$1:$DY$1,0))</f>
        <v>31.901700000000002</v>
      </c>
      <c r="I6173" s="14">
        <f t="shared" si="455"/>
        <v>1.3757896384137611</v>
      </c>
      <c r="J6173" s="15">
        <f>INDEX(MarketCap2!$E$2:$AR$224,MATCH(A6173,MarketCap2!$B$2:$B$224,0),MATCH(G6173,MarketCap2!$E$1:$AR$1,0))</f>
        <v>4007027968</v>
      </c>
      <c r="K6173">
        <f t="shared" si="453"/>
        <v>22.111315648361437</v>
      </c>
      <c r="L6173">
        <f>INDEX('PB2'!$D$2:$AQ$224,MATCH(A6173,'PB2'!$B$2:$B$224,0),MATCH(G6173,'PB2'!$D$1:$AQ$1,0))</f>
        <v>2.1135621070861799</v>
      </c>
      <c r="M6173" s="16">
        <f t="shared" si="454"/>
        <v>0.47313490180737106</v>
      </c>
      <c r="N6173" s="6">
        <f>INDEX('ROA2'!$D$2:$AQ$224,MATCH(A6173,'ROA2'!$B$2:$B$224,0),MATCH(G6173,'ROA2'!$D$1:$AQ$1,0))</f>
        <v>2.8477430343627899</v>
      </c>
      <c r="O6173" s="6">
        <v>3883.992064</v>
      </c>
      <c r="P6173" s="28">
        <v>-9.1927508891528568E-3</v>
      </c>
    </row>
    <row r="6174" spans="1:16" x14ac:dyDescent="0.3">
      <c r="A6174" t="s">
        <v>630</v>
      </c>
      <c r="B6174" t="e">
        <f>VLOOKUP(A6174,Sheet3!L:L,1,FALSE)</f>
        <v>#N/A</v>
      </c>
      <c r="C6174" t="str">
        <f>VLOOKUP(A6174,'ALL - prices'!B:C,2,FALSE)</f>
        <v>Stantec Inc</v>
      </c>
      <c r="D6174" t="str">
        <f>VLOOKUP(A6174,'ALL - prices'!B:I,8,FALSE)</f>
        <v>Industrials</v>
      </c>
      <c r="E6174">
        <v>2018</v>
      </c>
      <c r="F6174" t="s">
        <v>679</v>
      </c>
      <c r="G6174" t="str">
        <f t="shared" si="452"/>
        <v>2018-Q1</v>
      </c>
      <c r="H6174" s="4">
        <f>INDEX('ALL - prices'!$J$3:$DY$219,MATCH('COMBINED DATA'!A6174,'ALL - prices'!$B$3:$B$219,0),MATCH('COMBINED DATA'!G6174,'ALL - prices'!$J$1:$DY$1,0))</f>
        <v>28.971900000000002</v>
      </c>
      <c r="I6174" s="14">
        <f t="shared" si="455"/>
        <v>1.3626160608060762</v>
      </c>
      <c r="J6174" s="15">
        <f>INDEX(MarketCap2!$E$2:$AR$224,MATCH(A6174,MarketCap2!$B$2:$B$224,0),MATCH(G6174,MarketCap2!$E$1:$AR$1,0))</f>
        <v>3623795456</v>
      </c>
      <c r="K6174">
        <f t="shared" si="453"/>
        <v>22.010787782033159</v>
      </c>
      <c r="L6174">
        <f>INDEX('PB2'!$D$2:$AQ$224,MATCH(A6174,'PB2'!$B$2:$B$224,0),MATCH(G6174,'PB2'!$D$1:$AQ$1,0))</f>
        <v>1.8652820587158201</v>
      </c>
      <c r="M6174" s="16">
        <f t="shared" si="454"/>
        <v>0.5361119490359888</v>
      </c>
      <c r="N6174" s="6">
        <f>INDEX('ROA2'!$D$2:$AQ$224,MATCH(A6174,'ROA2'!$B$2:$B$224,0),MATCH(G6174,'ROA2'!$D$1:$AQ$1,0))</f>
        <v>2.3751900196075399</v>
      </c>
      <c r="O6174" s="6">
        <v>3883.0999040000002</v>
      </c>
      <c r="P6174" s="28">
        <v>-2.2970180816514566E-4</v>
      </c>
    </row>
    <row r="6175" spans="1:16" x14ac:dyDescent="0.3">
      <c r="A6175" t="s">
        <v>630</v>
      </c>
      <c r="B6175" t="e">
        <f>VLOOKUP(A6175,Sheet3!L:L,1,FALSE)</f>
        <v>#N/A</v>
      </c>
      <c r="C6175" t="str">
        <f>VLOOKUP(A6175,'ALL - prices'!B:C,2,FALSE)</f>
        <v>Stantec Inc</v>
      </c>
      <c r="D6175" t="str">
        <f>VLOOKUP(A6175,'ALL - prices'!B:I,8,FALSE)</f>
        <v>Industrials</v>
      </c>
      <c r="E6175">
        <v>2018</v>
      </c>
      <c r="F6175" t="s">
        <v>680</v>
      </c>
      <c r="G6175" t="str">
        <f t="shared" si="452"/>
        <v>2018-Q2</v>
      </c>
      <c r="H6175" s="4">
        <f>INDEX('ALL - prices'!$J$3:$DY$219,MATCH('COMBINED DATA'!A6175,'ALL - prices'!$B$3:$B$219,0),MATCH('COMBINED DATA'!G6175,'ALL - prices'!$J$1:$DY$1,0))</f>
        <v>30.937000000000001</v>
      </c>
      <c r="I6175" s="14">
        <f t="shared" si="455"/>
        <v>0.88384513915051943</v>
      </c>
      <c r="J6175" s="15">
        <f>INDEX(MarketCap2!$E$2:$AR$224,MATCH(A6175,MarketCap2!$B$2:$B$224,0),MATCH(G6175,MarketCap2!$E$1:$AR$1,0))</f>
        <v>3851274752</v>
      </c>
      <c r="K6175">
        <f t="shared" si="453"/>
        <v>22.07167003485872</v>
      </c>
      <c r="L6175">
        <f>INDEX('PB2'!$D$2:$AQ$224,MATCH(A6175,'PB2'!$B$2:$B$224,0),MATCH(G6175,'PB2'!$D$1:$AQ$1,0))</f>
        <v>1.9474689960479701</v>
      </c>
      <c r="M6175" s="16">
        <f t="shared" si="454"/>
        <v>0.51348699364627415</v>
      </c>
      <c r="N6175" s="6">
        <f>INDEX('ROA2'!$D$2:$AQ$224,MATCH(A6175,'ROA2'!$B$2:$B$224,0),MATCH(G6175,'ROA2'!$D$1:$AQ$1,0))</f>
        <v>4.6651458740234402</v>
      </c>
      <c r="O6175" s="6">
        <v>3986.2000640000001</v>
      </c>
      <c r="P6175" s="28">
        <v>2.6550993419921023E-2</v>
      </c>
    </row>
    <row r="6176" spans="1:16" x14ac:dyDescent="0.3">
      <c r="A6176" t="s">
        <v>630</v>
      </c>
      <c r="B6176" t="e">
        <f>VLOOKUP(A6176,Sheet3!L:L,1,FALSE)</f>
        <v>#N/A</v>
      </c>
      <c r="C6176" t="str">
        <f>VLOOKUP(A6176,'ALL - prices'!B:C,2,FALSE)</f>
        <v>Stantec Inc</v>
      </c>
      <c r="D6176" t="str">
        <f>VLOOKUP(A6176,'ALL - prices'!B:I,8,FALSE)</f>
        <v>Industrials</v>
      </c>
      <c r="E6176">
        <v>2018</v>
      </c>
      <c r="F6176" t="s">
        <v>681</v>
      </c>
      <c r="G6176" t="str">
        <f t="shared" si="452"/>
        <v>2018-Q3</v>
      </c>
      <c r="H6176" s="4">
        <f>INDEX('ALL - prices'!$J$3:$DY$219,MATCH('COMBINED DATA'!A6176,'ALL - prices'!$B$3:$B$219,0),MATCH('COMBINED DATA'!G6176,'ALL - prices'!$J$1:$DY$1,0))</f>
        <v>29.5242</v>
      </c>
      <c r="I6176" s="14">
        <f t="shared" si="455"/>
        <v>1.0142436689474583</v>
      </c>
      <c r="J6176" s="15">
        <f>INDEX(MarketCap2!$E$2:$AR$224,MATCH(A6176,MarketCap2!$B$2:$B$224,0),MATCH(G6176,MarketCap2!$E$1:$AR$1,0))</f>
        <v>3658888448</v>
      </c>
      <c r="K6176">
        <f t="shared" si="453"/>
        <v>22.020425235500433</v>
      </c>
      <c r="L6176">
        <f>INDEX('PB2'!$D$2:$AQ$224,MATCH(A6176,'PB2'!$B$2:$B$224,0),MATCH(G6176,'PB2'!$D$1:$AQ$1,0))</f>
        <v>1.9217710494995099</v>
      </c>
      <c r="M6176" s="16">
        <f t="shared" si="454"/>
        <v>0.52035334815790446</v>
      </c>
      <c r="N6176" s="6">
        <f>INDEX('ROA2'!$D$2:$AQ$224,MATCH(A6176,'ROA2'!$B$2:$B$224,0),MATCH(G6176,'ROA2'!$D$1:$AQ$1,0))</f>
        <v>3.3196759223938002</v>
      </c>
      <c r="O6176" s="6">
        <v>4140.9999360000002</v>
      </c>
      <c r="P6176" s="28">
        <v>3.8833944487137527E-2</v>
      </c>
    </row>
    <row r="6177" spans="1:16" x14ac:dyDescent="0.3">
      <c r="A6177" t="s">
        <v>630</v>
      </c>
      <c r="B6177" t="e">
        <f>VLOOKUP(A6177,Sheet3!L:L,1,FALSE)</f>
        <v>#N/A</v>
      </c>
      <c r="C6177" t="str">
        <f>VLOOKUP(A6177,'ALL - prices'!B:C,2,FALSE)</f>
        <v>Stantec Inc</v>
      </c>
      <c r="D6177" t="str">
        <f>VLOOKUP(A6177,'ALL - prices'!B:I,8,FALSE)</f>
        <v>Industrials</v>
      </c>
      <c r="E6177">
        <v>2018</v>
      </c>
      <c r="F6177" t="s">
        <v>682</v>
      </c>
      <c r="G6177" t="str">
        <f t="shared" si="452"/>
        <v>2018-Q4</v>
      </c>
      <c r="H6177" s="4">
        <f>INDEX('ALL - prices'!$J$3:$DY$219,MATCH('COMBINED DATA'!A6177,'ALL - prices'!$B$3:$B$219,0),MATCH('COMBINED DATA'!G6177,'ALL - prices'!$J$1:$DY$1,0))</f>
        <v>27.6128</v>
      </c>
      <c r="I6177" s="14">
        <f t="shared" si="455"/>
        <v>3.0374319136402042</v>
      </c>
      <c r="J6177" s="15">
        <f>INDEX(MarketCap2!$E$2:$AR$224,MATCH(A6177,MarketCap2!$B$2:$B$224,0),MATCH(G6177,MarketCap2!$E$1:$AR$1,0))</f>
        <v>3374680576</v>
      </c>
      <c r="K6177">
        <f t="shared" si="453"/>
        <v>21.939566512643715</v>
      </c>
      <c r="L6177">
        <f>INDEX('PB2'!$D$2:$AQ$224,MATCH(A6177,'PB2'!$B$2:$B$224,0),MATCH(G6177,'PB2'!$D$1:$AQ$1,0))</f>
        <v>1.7545419931411701</v>
      </c>
      <c r="M6177" s="16">
        <f t="shared" si="454"/>
        <v>0.56994931093652101</v>
      </c>
      <c r="N6177" s="6">
        <f>INDEX('ROA2'!$D$2:$AQ$224,MATCH(A6177,'ROA2'!$B$2:$B$224,0),MATCH(G6177,'ROA2'!$D$1:$AQ$1,0))</f>
        <v>1.74213695526123</v>
      </c>
      <c r="O6177" s="6">
        <v>4113.9998720000003</v>
      </c>
      <c r="P6177" s="28">
        <v>-6.5201797675178324E-3</v>
      </c>
    </row>
    <row r="6178" spans="1:16" x14ac:dyDescent="0.3">
      <c r="A6178" t="s">
        <v>630</v>
      </c>
      <c r="B6178" t="e">
        <f>VLOOKUP(A6178,Sheet3!L:L,1,FALSE)</f>
        <v>#N/A</v>
      </c>
      <c r="C6178" t="str">
        <f>VLOOKUP(A6178,'ALL - prices'!B:C,2,FALSE)</f>
        <v>Stantec Inc</v>
      </c>
      <c r="D6178" t="str">
        <f>VLOOKUP(A6178,'ALL - prices'!B:I,8,FALSE)</f>
        <v>Industrials</v>
      </c>
      <c r="E6178">
        <v>2019</v>
      </c>
      <c r="F6178" t="s">
        <v>679</v>
      </c>
      <c r="G6178" t="str">
        <f t="shared" si="452"/>
        <v>2019-Q1</v>
      </c>
      <c r="H6178" s="4">
        <f>INDEX('ALL - prices'!$J$3:$DY$219,MATCH('COMBINED DATA'!A6178,'ALL - prices'!$B$3:$B$219,0),MATCH('COMBINED DATA'!G6178,'ALL - prices'!$J$1:$DY$1,0))</f>
        <v>29.288900000000002</v>
      </c>
      <c r="I6178" s="14">
        <f t="shared" si="455"/>
        <v>3.480639188903861</v>
      </c>
      <c r="J6178" s="15">
        <f>INDEX(MarketCap2!$E$2:$AR$224,MATCH(A6178,MarketCap2!$B$2:$B$224,0),MATCH(G6178,MarketCap2!$E$1:$AR$1,0))</f>
        <v>3531499264</v>
      </c>
      <c r="K6178">
        <f t="shared" si="453"/>
        <v>21.984988338403205</v>
      </c>
      <c r="L6178">
        <f>INDEX('PB2'!$D$2:$AQ$224,MATCH(A6178,'PB2'!$B$2:$B$224,0),MATCH(G6178,'PB2'!$D$1:$AQ$1,0))</f>
        <v>1.89466404914856</v>
      </c>
      <c r="M6178" s="16">
        <f t="shared" si="454"/>
        <v>0.52779805498995369</v>
      </c>
      <c r="N6178" s="6">
        <f>INDEX('ROA2'!$D$2:$AQ$224,MATCH(A6178,'ROA2'!$B$2:$B$224,0),MATCH(G6178,'ROA2'!$D$1:$AQ$1,0))</f>
        <v>1.2010639905929601</v>
      </c>
      <c r="O6178" s="6">
        <v>4009.900032</v>
      </c>
      <c r="P6178" s="28">
        <v>-2.5303802440176718E-2</v>
      </c>
    </row>
    <row r="6179" spans="1:16" x14ac:dyDescent="0.3">
      <c r="A6179" t="s">
        <v>630</v>
      </c>
      <c r="B6179" t="e">
        <f>VLOOKUP(A6179,Sheet3!L:L,1,FALSE)</f>
        <v>#N/A</v>
      </c>
      <c r="C6179" t="str">
        <f>VLOOKUP(A6179,'ALL - prices'!B:C,2,FALSE)</f>
        <v>Stantec Inc</v>
      </c>
      <c r="D6179" t="str">
        <f>VLOOKUP(A6179,'ALL - prices'!B:I,8,FALSE)</f>
        <v>Industrials</v>
      </c>
      <c r="E6179">
        <v>2019</v>
      </c>
      <c r="F6179" t="s">
        <v>680</v>
      </c>
      <c r="G6179" t="str">
        <f t="shared" si="452"/>
        <v>2019-Q2</v>
      </c>
      <c r="H6179" s="4">
        <f>INDEX('ALL - prices'!$J$3:$DY$219,MATCH('COMBINED DATA'!A6179,'ALL - prices'!$B$3:$B$219,0),MATCH('COMBINED DATA'!G6179,'ALL - prices'!$J$1:$DY$1,0))</f>
        <v>29.285900000000002</v>
      </c>
      <c r="I6179" s="14">
        <f t="shared" si="455"/>
        <v>5.0285416829003644</v>
      </c>
      <c r="J6179" s="15">
        <f>INDEX(MarketCap2!$E$2:$AR$224,MATCH(A6179,MarketCap2!$B$2:$B$224,0),MATCH(G6179,MarketCap2!$E$1:$AR$1,0))</f>
        <v>3509933312</v>
      </c>
      <c r="K6179">
        <f t="shared" si="453"/>
        <v>21.978862874813494</v>
      </c>
      <c r="L6179">
        <f>INDEX('PB2'!$D$2:$AQ$224,MATCH(A6179,'PB2'!$B$2:$B$224,0),MATCH(G6179,'PB2'!$D$1:$AQ$1,0))</f>
        <v>1.8964660167694101</v>
      </c>
      <c r="M6179" s="16">
        <f t="shared" si="454"/>
        <v>0.52729655641469331</v>
      </c>
      <c r="N6179" s="6">
        <f>INDEX('ROA2'!$D$2:$AQ$224,MATCH(A6179,'ROA2'!$B$2:$B$224,0),MATCH(G6179,'ROA2'!$D$1:$AQ$1,0))</f>
        <v>1.2888089418411299</v>
      </c>
      <c r="O6179" s="6">
        <v>4626.4002559999999</v>
      </c>
      <c r="P6179" s="28">
        <v>0.15374453704086752</v>
      </c>
    </row>
    <row r="6180" spans="1:16" x14ac:dyDescent="0.3">
      <c r="A6180" t="s">
        <v>630</v>
      </c>
      <c r="B6180" t="e">
        <f>VLOOKUP(A6180,Sheet3!L:L,1,FALSE)</f>
        <v>#N/A</v>
      </c>
      <c r="C6180" t="str">
        <f>VLOOKUP(A6180,'ALL - prices'!B:C,2,FALSE)</f>
        <v>Stantec Inc</v>
      </c>
      <c r="D6180" t="str">
        <f>VLOOKUP(A6180,'ALL - prices'!B:I,8,FALSE)</f>
        <v>Industrials</v>
      </c>
      <c r="E6180">
        <v>2019</v>
      </c>
      <c r="F6180" t="s">
        <v>681</v>
      </c>
      <c r="G6180" t="str">
        <f t="shared" si="452"/>
        <v>2019-Q3</v>
      </c>
      <c r="H6180" s="4">
        <f>INDEX('ALL - prices'!$J$3:$DY$219,MATCH('COMBINED DATA'!A6180,'ALL - prices'!$B$3:$B$219,0),MATCH('COMBINED DATA'!G6180,'ALL - prices'!$J$1:$DY$1,0))</f>
        <v>27.4556</v>
      </c>
      <c r="I6180" s="14">
        <f t="shared" si="455"/>
        <v>2.8548659751086976</v>
      </c>
      <c r="J6180" s="15">
        <f>INDEX(MarketCap2!$E$2:$AR$224,MATCH(A6180,MarketCap2!$B$2:$B$224,0),MATCH(G6180,MarketCap2!$E$1:$AR$1,0))</f>
        <v>3275050240</v>
      </c>
      <c r="K6180">
        <f t="shared" si="453"/>
        <v>21.909599046373977</v>
      </c>
      <c r="L6180">
        <f>INDEX('PB2'!$D$2:$AQ$224,MATCH(A6180,'PB2'!$B$2:$B$224,0),MATCH(G6180,'PB2'!$D$1:$AQ$1,0))</f>
        <v>1.72852694988251</v>
      </c>
      <c r="M6180" s="16">
        <f t="shared" si="454"/>
        <v>0.57852728305333689</v>
      </c>
      <c r="N6180" s="6">
        <f>INDEX('ROA2'!$D$2:$AQ$224,MATCH(A6180,'ROA2'!$B$2:$B$224,0),MATCH(G6180,'ROA2'!$D$1:$AQ$1,0))</f>
        <v>1.4982819557189899</v>
      </c>
      <c r="O6180" s="6">
        <v>4562.2999040000004</v>
      </c>
      <c r="P6180" s="28">
        <v>-1.3855340751563255E-2</v>
      </c>
    </row>
    <row r="6181" spans="1:16" x14ac:dyDescent="0.3">
      <c r="A6181" t="s">
        <v>630</v>
      </c>
      <c r="B6181" t="e">
        <f>VLOOKUP(A6181,Sheet3!L:L,1,FALSE)</f>
        <v>#N/A</v>
      </c>
      <c r="C6181" t="str">
        <f>VLOOKUP(A6181,'ALL - prices'!B:C,2,FALSE)</f>
        <v>Stantec Inc</v>
      </c>
      <c r="D6181" t="str">
        <f>VLOOKUP(A6181,'ALL - prices'!B:I,8,FALSE)</f>
        <v>Industrials</v>
      </c>
      <c r="E6181">
        <v>2019</v>
      </c>
      <c r="F6181" t="s">
        <v>682</v>
      </c>
      <c r="G6181" t="str">
        <f t="shared" si="452"/>
        <v>2019-Q4</v>
      </c>
      <c r="H6181" s="4">
        <f>INDEX('ALL - prices'!$J$3:$DY$219,MATCH('COMBINED DATA'!A6181,'ALL - prices'!$B$3:$B$219,0),MATCH('COMBINED DATA'!G6181,'ALL - prices'!$J$1:$DY$1,0))</f>
        <v>34.500999999999998</v>
      </c>
      <c r="I6181" s="14">
        <f t="shared" si="455"/>
        <v>2.6607678760087281</v>
      </c>
      <c r="J6181" s="15">
        <f>INDEX(MarketCap2!$E$2:$AR$224,MATCH(A6181,MarketCap2!$B$2:$B$224,0),MATCH(G6181,MarketCap2!$E$1:$AR$1,0))</f>
        <v>4083250688</v>
      </c>
      <c r="K6181">
        <f t="shared" si="453"/>
        <v>22.130159245390743</v>
      </c>
      <c r="L6181">
        <f>INDEX('PB2'!$D$2:$AQ$224,MATCH(A6181,'PB2'!$B$2:$B$224,0),MATCH(G6181,'PB2'!$D$1:$AQ$1,0))</f>
        <v>2.1762280464172399</v>
      </c>
      <c r="M6181" s="16">
        <f t="shared" si="454"/>
        <v>0.45951066647004962</v>
      </c>
      <c r="N6181" s="6">
        <f>INDEX('ROA2'!$D$2:$AQ$224,MATCH(A6181,'ROA2'!$B$2:$B$224,0),MATCH(G6181,'ROA2'!$D$1:$AQ$1,0))</f>
        <v>3.2268769741058301</v>
      </c>
      <c r="O6181" s="6">
        <v>4625.099776</v>
      </c>
      <c r="P6181" s="28">
        <v>1.376495919195048E-2</v>
      </c>
    </row>
    <row r="6182" spans="1:16" x14ac:dyDescent="0.3">
      <c r="A6182" t="s">
        <v>630</v>
      </c>
      <c r="B6182" t="e">
        <f>VLOOKUP(A6182,Sheet3!L:L,1,FALSE)</f>
        <v>#N/A</v>
      </c>
      <c r="C6182" t="str">
        <f>VLOOKUP(A6182,'ALL - prices'!B:C,2,FALSE)</f>
        <v>Stantec Inc</v>
      </c>
      <c r="D6182" t="str">
        <f>VLOOKUP(A6182,'ALL - prices'!B:I,8,FALSE)</f>
        <v>Industrials</v>
      </c>
      <c r="E6182">
        <v>2020</v>
      </c>
      <c r="F6182" t="s">
        <v>679</v>
      </c>
      <c r="G6182" t="str">
        <f t="shared" si="452"/>
        <v>2020-Q1</v>
      </c>
      <c r="H6182" s="4">
        <f>INDEX('ALL - prices'!$J$3:$DY$219,MATCH('COMBINED DATA'!A6182,'ALL - prices'!$B$3:$B$219,0),MATCH('COMBINED DATA'!G6182,'ALL - prices'!$J$1:$DY$1,0))</f>
        <v>33.994900000000001</v>
      </c>
      <c r="I6182" s="14">
        <f t="shared" si="455"/>
        <v>6.1897677583654316</v>
      </c>
      <c r="J6182" s="15">
        <f>INDEX(MarketCap2!$E$2:$AR$224,MATCH(A6182,MarketCap2!$B$2:$B$224,0),MATCH(G6182,MarketCap2!$E$1:$AR$1,0))</f>
        <v>4003667200</v>
      </c>
      <c r="K6182">
        <f t="shared" si="453"/>
        <v>22.110476578061871</v>
      </c>
      <c r="L6182">
        <f>INDEX('PB2'!$D$2:$AQ$224,MATCH(A6182,'PB2'!$B$2:$B$224,0),MATCH(G6182,'PB2'!$D$1:$AQ$1,0))</f>
        <v>1.9981659650802599</v>
      </c>
      <c r="M6182" s="16">
        <f t="shared" si="454"/>
        <v>0.50045892957636939</v>
      </c>
      <c r="N6182" s="6">
        <f>INDEX('ROA2'!$D$2:$AQ$224,MATCH(A6182,'ROA2'!$B$2:$B$224,0),MATCH(G6182,'ROA2'!$D$1:$AQ$1,0))</f>
        <v>4.5360150337219203</v>
      </c>
      <c r="O6182" s="6">
        <v>4561.5001599999996</v>
      </c>
      <c r="P6182" s="28">
        <v>-1.3750971672011E-2</v>
      </c>
    </row>
    <row r="6183" spans="1:16" x14ac:dyDescent="0.3">
      <c r="A6183" t="s">
        <v>630</v>
      </c>
      <c r="B6183" t="e">
        <f>VLOOKUP(A6183,Sheet3!L:L,1,FALSE)</f>
        <v>#N/A</v>
      </c>
      <c r="C6183" t="str">
        <f>VLOOKUP(A6183,'ALL - prices'!B:C,2,FALSE)</f>
        <v>Stantec Inc</v>
      </c>
      <c r="D6183" t="str">
        <f>VLOOKUP(A6183,'ALL - prices'!B:I,8,FALSE)</f>
        <v>Industrials</v>
      </c>
      <c r="E6183">
        <v>2020</v>
      </c>
      <c r="F6183" t="s">
        <v>680</v>
      </c>
      <c r="G6183" t="str">
        <f t="shared" si="452"/>
        <v>2020-Q2</v>
      </c>
      <c r="H6183" s="4">
        <f>INDEX('ALL - prices'!$J$3:$DY$219,MATCH('COMBINED DATA'!A6183,'ALL - prices'!$B$3:$B$219,0),MATCH('COMBINED DATA'!G6183,'ALL - prices'!$J$1:$DY$1,0))</f>
        <v>39.727499999999999</v>
      </c>
      <c r="I6183" s="14">
        <f t="shared" si="455"/>
        <v>7.77210126944441</v>
      </c>
      <c r="J6183" s="15">
        <f>INDEX(MarketCap2!$E$2:$AR$224,MATCH(A6183,MarketCap2!$B$2:$B$224,0),MATCH(G6183,MarketCap2!$E$1:$AR$1,0))</f>
        <v>4656351232</v>
      </c>
      <c r="K6183">
        <f t="shared" si="453"/>
        <v>22.261497980956481</v>
      </c>
      <c r="L6183">
        <f>INDEX('PB2'!$D$2:$AQ$224,MATCH(A6183,'PB2'!$B$2:$B$224,0),MATCH(G6183,'PB2'!$D$1:$AQ$1,0))</f>
        <v>2.3076040744781499</v>
      </c>
      <c r="M6183" s="16">
        <f t="shared" si="454"/>
        <v>0.43334990220371478</v>
      </c>
      <c r="N6183" s="6">
        <f>INDEX('ROA2'!$D$2:$AQ$224,MATCH(A6183,'ROA2'!$B$2:$B$224,0),MATCH(G6183,'ROA2'!$D$1:$AQ$1,0))</f>
        <v>4.0663251876831001</v>
      </c>
      <c r="O6183" s="6">
        <v>4679.3000959999999</v>
      </c>
      <c r="P6183" s="28">
        <v>2.5824823384419295E-2</v>
      </c>
    </row>
    <row r="6184" spans="1:16" x14ac:dyDescent="0.3">
      <c r="A6184" t="s">
        <v>630</v>
      </c>
      <c r="B6184" t="e">
        <f>VLOOKUP(A6184,Sheet3!L:L,1,FALSE)</f>
        <v>#N/A</v>
      </c>
      <c r="C6184" t="str">
        <f>VLOOKUP(A6184,'ALL - prices'!B:C,2,FALSE)</f>
        <v>Stantec Inc</v>
      </c>
      <c r="D6184" t="str">
        <f>VLOOKUP(A6184,'ALL - prices'!B:I,8,FALSE)</f>
        <v>Industrials</v>
      </c>
      <c r="E6184">
        <v>2020</v>
      </c>
      <c r="F6184" t="s">
        <v>681</v>
      </c>
      <c r="G6184" t="str">
        <f t="shared" si="452"/>
        <v>2020-Q3</v>
      </c>
      <c r="H6184" s="4">
        <f>INDEX('ALL - prices'!$J$3:$DY$219,MATCH('COMBINED DATA'!A6184,'ALL - prices'!$B$3:$B$219,0),MATCH('COMBINED DATA'!G6184,'ALL - prices'!$J$1:$DY$1,0))</f>
        <v>38.470500000000001</v>
      </c>
      <c r="I6184" s="14">
        <f t="shared" si="455"/>
        <v>7.6880254961856176</v>
      </c>
      <c r="J6184" s="15">
        <f>INDEX(MarketCap2!$E$2:$AR$224,MATCH(A6184,MarketCap2!$B$2:$B$224,0),MATCH(G6184,MarketCap2!$E$1:$AR$1,0))</f>
        <v>4531110400</v>
      </c>
      <c r="K6184">
        <f t="shared" si="453"/>
        <v>22.234232867816811</v>
      </c>
      <c r="L6184">
        <f>INDEX('PB2'!$D$2:$AQ$224,MATCH(A6184,'PB2'!$B$2:$B$224,0),MATCH(G6184,'PB2'!$D$1:$AQ$1,0))</f>
        <v>2.2091209888458301</v>
      </c>
      <c r="M6184" s="16">
        <f t="shared" si="454"/>
        <v>0.45266873342344938</v>
      </c>
      <c r="N6184" s="6">
        <f>INDEX('ROA2'!$D$2:$AQ$224,MATCH(A6184,'ROA2'!$B$2:$B$224,0),MATCH(G6184,'ROA2'!$D$1:$AQ$1,0))</f>
        <v>4.1721749305725098</v>
      </c>
      <c r="O6184" s="6">
        <v>4665.5001599999996</v>
      </c>
      <c r="P6184" s="28">
        <v>-2.949145324489217E-3</v>
      </c>
    </row>
    <row r="6185" spans="1:16" x14ac:dyDescent="0.3">
      <c r="A6185" t="s">
        <v>630</v>
      </c>
      <c r="B6185" t="e">
        <f>VLOOKUP(A6185,Sheet3!L:L,1,FALSE)</f>
        <v>#N/A</v>
      </c>
      <c r="C6185" t="str">
        <f>VLOOKUP(A6185,'ALL - prices'!B:C,2,FALSE)</f>
        <v>Stantec Inc</v>
      </c>
      <c r="D6185" t="str">
        <f>VLOOKUP(A6185,'ALL - prices'!B:I,8,FALSE)</f>
        <v>Industrials</v>
      </c>
      <c r="E6185">
        <v>2020</v>
      </c>
      <c r="F6185" t="s">
        <v>682</v>
      </c>
      <c r="G6185" t="str">
        <f t="shared" si="452"/>
        <v>2020-Q4</v>
      </c>
      <c r="H6185" s="4">
        <f>INDEX('ALL - prices'!$J$3:$DY$219,MATCH('COMBINED DATA'!A6185,'ALL - prices'!$B$3:$B$219,0),MATCH('COMBINED DATA'!G6185,'ALL - prices'!$J$1:$DY$1,0))</f>
        <v>39.424500000000002</v>
      </c>
      <c r="I6185" s="14">
        <f t="shared" si="455"/>
        <v>7.710583168768733</v>
      </c>
      <c r="J6185" s="15">
        <f>INDEX(MarketCap2!$E$2:$AR$224,MATCH(A6185,MarketCap2!$B$2:$B$224,0),MATCH(G6185,MarketCap2!$E$1:$AR$1,0))</f>
        <v>4584060928</v>
      </c>
      <c r="K6185">
        <f t="shared" si="453"/>
        <v>22.245851107719037</v>
      </c>
      <c r="L6185">
        <f>INDEX('PB2'!$D$2:$AQ$224,MATCH(A6185,'PB2'!$B$2:$B$224,0),MATCH(G6185,'PB2'!$D$1:$AQ$1,0))</f>
        <v>2.3760960102081299</v>
      </c>
      <c r="M6185" s="16">
        <f t="shared" si="454"/>
        <v>0.42085841468687402</v>
      </c>
      <c r="N6185" s="6">
        <f>INDEX('ROA2'!$D$2:$AQ$224,MATCH(A6185,'ROA2'!$B$2:$B$224,0),MATCH(G6185,'ROA2'!$D$1:$AQ$1,0))</f>
        <v>4.3112988471984899</v>
      </c>
      <c r="O6185" s="6">
        <v>4504.399872</v>
      </c>
      <c r="P6185" s="28">
        <v>-3.4530121632232381E-2</v>
      </c>
    </row>
    <row r="6186" spans="1:16" x14ac:dyDescent="0.3">
      <c r="A6186" t="s">
        <v>630</v>
      </c>
      <c r="B6186" t="e">
        <f>VLOOKUP(A6186,Sheet3!L:L,1,FALSE)</f>
        <v>#N/A</v>
      </c>
      <c r="C6186" t="str">
        <f>VLOOKUP(A6186,'ALL - prices'!B:C,2,FALSE)</f>
        <v>Stantec Inc</v>
      </c>
      <c r="D6186" t="str">
        <f>VLOOKUP(A6186,'ALL - prices'!B:I,8,FALSE)</f>
        <v>Industrials</v>
      </c>
      <c r="E6186">
        <v>2021</v>
      </c>
      <c r="F6186" t="s">
        <v>679</v>
      </c>
      <c r="G6186" t="str">
        <f t="shared" si="452"/>
        <v>2021-Q1</v>
      </c>
      <c r="H6186" s="4">
        <f>INDEX('ALL - prices'!$J$3:$DY$219,MATCH('COMBINED DATA'!A6186,'ALL - prices'!$B$3:$B$219,0),MATCH('COMBINED DATA'!G6186,'ALL - prices'!$J$1:$DY$1,0))</f>
        <v>51.540599999999998</v>
      </c>
      <c r="I6186" s="14">
        <f t="shared" si="455"/>
        <v>6.5619091789915354</v>
      </c>
      <c r="J6186" s="15">
        <f>INDEX(MarketCap2!$E$2:$AR$224,MATCH(A6186,MarketCap2!$B$2:$B$224,0),MATCH(G6186,MarketCap2!$E$1:$AR$1,0))</f>
        <v>5986286080</v>
      </c>
      <c r="K6186">
        <f t="shared" si="453"/>
        <v>22.512737036748472</v>
      </c>
      <c r="L6186">
        <f>INDEX('PB2'!$D$2:$AQ$224,MATCH(A6186,'PB2'!$B$2:$B$224,0),MATCH(G6186,'PB2'!$D$1:$AQ$1,0))</f>
        <v>3.0727961063385001</v>
      </c>
      <c r="M6186" s="16">
        <f t="shared" si="454"/>
        <v>0.32543649672596914</v>
      </c>
      <c r="N6186" s="6">
        <f>INDEX('ROA2'!$D$2:$AQ$224,MATCH(A6186,'ROA2'!$B$2:$B$224,0),MATCH(G6186,'ROA2'!$D$1:$AQ$1,0))</f>
        <v>3.82329297065735</v>
      </c>
      <c r="O6186" s="6">
        <v>4388.89984</v>
      </c>
      <c r="P6186" s="28">
        <v>-2.5641602717814817E-2</v>
      </c>
    </row>
    <row r="6187" spans="1:16" x14ac:dyDescent="0.3">
      <c r="A6187" t="s">
        <v>630</v>
      </c>
      <c r="B6187" t="e">
        <f>VLOOKUP(A6187,Sheet3!L:L,1,FALSE)</f>
        <v>#N/A</v>
      </c>
      <c r="C6187" t="str">
        <f>VLOOKUP(A6187,'ALL - prices'!B:C,2,FALSE)</f>
        <v>Stantec Inc</v>
      </c>
      <c r="D6187" t="str">
        <f>VLOOKUP(A6187,'ALL - prices'!B:I,8,FALSE)</f>
        <v>Industrials</v>
      </c>
      <c r="E6187">
        <v>2021</v>
      </c>
      <c r="F6187" t="s">
        <v>680</v>
      </c>
      <c r="G6187" t="str">
        <f t="shared" si="452"/>
        <v>2021-Q2</v>
      </c>
      <c r="H6187" s="4">
        <f>INDEX('ALL - prices'!$J$3:$DY$219,MATCH('COMBINED DATA'!A6187,'ALL - prices'!$B$3:$B$219,0),MATCH('COMBINED DATA'!G6187,'ALL - prices'!$J$1:$DY$1,0))</f>
        <v>53.1477</v>
      </c>
      <c r="I6187" s="14">
        <f t="shared" si="455"/>
        <v>6.0236793335413656</v>
      </c>
      <c r="J6187" s="15">
        <f>INDEX(MarketCap2!$E$2:$AR$224,MATCH(A6187,MarketCap2!$B$2:$B$224,0),MATCH(G6187,MarketCap2!$E$1:$AR$1,0))</f>
        <v>6177342976</v>
      </c>
      <c r="K6187">
        <f t="shared" si="453"/>
        <v>22.544154076807096</v>
      </c>
      <c r="L6187">
        <f>INDEX('PB2'!$D$2:$AQ$224,MATCH(A6187,'PB2'!$B$2:$B$224,0),MATCH(G6187,'PB2'!$D$1:$AQ$1,0))</f>
        <v>3.2088060379028298</v>
      </c>
      <c r="M6187" s="16">
        <f t="shared" si="454"/>
        <v>0.3116423953918907</v>
      </c>
      <c r="N6187" s="6">
        <f>INDEX('ROA2'!$D$2:$AQ$224,MATCH(A6187,'ROA2'!$B$2:$B$224,0),MATCH(G6187,'ROA2'!$D$1:$AQ$1,0))</f>
        <v>4.03314113616943</v>
      </c>
      <c r="O6187" s="6">
        <v>4360.8002560000004</v>
      </c>
      <c r="P6187" s="28">
        <v>-6.4024208855036424E-3</v>
      </c>
    </row>
    <row r="6188" spans="1:16" x14ac:dyDescent="0.3">
      <c r="A6188" t="s">
        <v>630</v>
      </c>
      <c r="B6188" t="e">
        <f>VLOOKUP(A6188,Sheet3!L:L,1,FALSE)</f>
        <v>#N/A</v>
      </c>
      <c r="C6188" t="str">
        <f>VLOOKUP(A6188,'ALL - prices'!B:C,2,FALSE)</f>
        <v>Stantec Inc</v>
      </c>
      <c r="D6188" t="str">
        <f>VLOOKUP(A6188,'ALL - prices'!B:I,8,FALSE)</f>
        <v>Industrials</v>
      </c>
      <c r="E6188">
        <v>2021</v>
      </c>
      <c r="F6188" t="s">
        <v>681</v>
      </c>
      <c r="G6188" t="str">
        <f t="shared" si="452"/>
        <v>2021-Q3</v>
      </c>
      <c r="H6188" s="4">
        <f>INDEX('ALL - prices'!$J$3:$DY$219,MATCH('COMBINED DATA'!A6188,'ALL - prices'!$B$3:$B$219,0),MATCH('COMBINED DATA'!G6188,'ALL - prices'!$J$1:$DY$1,0))</f>
        <v>57.329000000000001</v>
      </c>
      <c r="I6188" s="14">
        <f t="shared" si="455"/>
        <v>5.7922839516607514</v>
      </c>
      <c r="J6188" s="15">
        <f>INDEX(MarketCap2!$E$2:$AR$224,MATCH(A6188,MarketCap2!$B$2:$B$224,0),MATCH(G6188,MarketCap2!$E$1:$AR$1,0))</f>
        <v>6606904320</v>
      </c>
      <c r="K6188">
        <f t="shared" si="453"/>
        <v>22.611381048278886</v>
      </c>
      <c r="L6188">
        <f>INDEX('PB2'!$D$2:$AQ$224,MATCH(A6188,'PB2'!$B$2:$B$224,0),MATCH(G6188,'PB2'!$D$1:$AQ$1,0))</f>
        <v>3.2875709533691402</v>
      </c>
      <c r="M6188" s="16">
        <f t="shared" si="454"/>
        <v>0.30417594454507169</v>
      </c>
      <c r="N6188" s="6">
        <f>INDEX('ROA2'!$D$2:$AQ$224,MATCH(A6188,'ROA2'!$B$2:$B$224,0),MATCH(G6188,'ROA2'!$D$1:$AQ$1,0))</f>
        <v>4.26902103424072</v>
      </c>
      <c r="O6188" s="6">
        <v>4371.7002240000002</v>
      </c>
      <c r="P6188" s="28">
        <v>2.4995338837183641E-3</v>
      </c>
    </row>
    <row r="6189" spans="1:16" x14ac:dyDescent="0.3">
      <c r="A6189" t="s">
        <v>630</v>
      </c>
      <c r="B6189" t="e">
        <f>VLOOKUP(A6189,Sheet3!L:L,1,FALSE)</f>
        <v>#N/A</v>
      </c>
      <c r="C6189" t="str">
        <f>VLOOKUP(A6189,'ALL - prices'!B:C,2,FALSE)</f>
        <v>Stantec Inc</v>
      </c>
      <c r="D6189" t="str">
        <f>VLOOKUP(A6189,'ALL - prices'!B:I,8,FALSE)</f>
        <v>Industrials</v>
      </c>
      <c r="E6189">
        <v>2021</v>
      </c>
      <c r="F6189" t="s">
        <v>682</v>
      </c>
      <c r="G6189" t="str">
        <f t="shared" si="452"/>
        <v>2021-Q4</v>
      </c>
      <c r="H6189" s="4">
        <f>INDEX('ALL - prices'!$J$3:$DY$219,MATCH('COMBINED DATA'!A6189,'ALL - prices'!$B$3:$B$219,0),MATCH('COMBINED DATA'!G6189,'ALL - prices'!$J$1:$DY$1,0))</f>
        <v>68.634600000000006</v>
      </c>
      <c r="I6189" s="14">
        <f t="shared" si="455"/>
        <v>3.6149377777033251</v>
      </c>
      <c r="J6189" s="15">
        <f>INDEX(MarketCap2!$E$2:$AR$224,MATCH(A6189,MarketCap2!$B$2:$B$224,0),MATCH(G6189,MarketCap2!$E$1:$AR$1,0))</f>
        <v>7905940480</v>
      </c>
      <c r="K6189">
        <f t="shared" si="453"/>
        <v>22.790880273333169</v>
      </c>
      <c r="L6189">
        <f>INDEX('PB2'!$D$2:$AQ$224,MATCH(A6189,'PB2'!$B$2:$B$224,0),MATCH(G6189,'PB2'!$D$1:$AQ$1,0))</f>
        <v>3.9528748989105198</v>
      </c>
      <c r="M6189" s="16">
        <f t="shared" si="454"/>
        <v>0.25298043210920163</v>
      </c>
      <c r="N6189" s="6">
        <f>INDEX('ROA2'!$D$2:$AQ$224,MATCH(A6189,'ROA2'!$B$2:$B$224,0),MATCH(G6189,'ROA2'!$D$1:$AQ$1,0))</f>
        <v>4.4810428619384801</v>
      </c>
      <c r="O6189" s="6">
        <v>4457.8001919999997</v>
      </c>
      <c r="P6189" s="28">
        <v>1.9694847219240513E-2</v>
      </c>
    </row>
    <row r="6190" spans="1:16" x14ac:dyDescent="0.3">
      <c r="A6190" t="s">
        <v>630</v>
      </c>
      <c r="B6190" t="e">
        <f>VLOOKUP(A6190,Sheet3!L:L,1,FALSE)</f>
        <v>#N/A</v>
      </c>
      <c r="C6190" t="str">
        <f>VLOOKUP(A6190,'ALL - prices'!B:C,2,FALSE)</f>
        <v>Stantec Inc</v>
      </c>
      <c r="D6190" t="str">
        <f>VLOOKUP(A6190,'ALL - prices'!B:I,8,FALSE)</f>
        <v>Industrials</v>
      </c>
      <c r="E6190">
        <v>2022</v>
      </c>
      <c r="F6190" t="s">
        <v>679</v>
      </c>
      <c r="G6190" t="str">
        <f t="shared" si="452"/>
        <v>2022-Q1</v>
      </c>
      <c r="H6190" s="4">
        <f>INDEX('ALL - prices'!$J$3:$DY$219,MATCH('COMBINED DATA'!A6190,'ALL - prices'!$B$3:$B$219,0),MATCH('COMBINED DATA'!G6190,'ALL - prices'!$J$1:$DY$1,0))</f>
        <v>60.7331</v>
      </c>
      <c r="I6190" s="14">
        <f t="shared" si="455"/>
        <v>9.8186769219007193</v>
      </c>
      <c r="J6190" s="15">
        <f>INDEX(MarketCap2!$E$2:$AR$224,MATCH(A6190,MarketCap2!$B$2:$B$224,0),MATCH(G6190,MarketCap2!$E$1:$AR$1,0))</f>
        <v>6984502272</v>
      </c>
      <c r="K6190">
        <f t="shared" si="453"/>
        <v>22.666959570423543</v>
      </c>
      <c r="L6190">
        <f>INDEX('PB2'!$D$2:$AQ$224,MATCH(A6190,'PB2'!$B$2:$B$224,0),MATCH(G6190,'PB2'!$D$1:$AQ$1,0))</f>
        <v>3.5080800056457502</v>
      </c>
      <c r="M6190" s="16">
        <f t="shared" si="454"/>
        <v>0.28505621262646341</v>
      </c>
      <c r="N6190" s="6">
        <f>INDEX('ROA2'!$D$2:$AQ$224,MATCH(A6190,'ROA2'!$B$2:$B$224,0),MATCH(G6190,'ROA2'!$D$1:$AQ$1,0))</f>
        <v>4.1745967864990199</v>
      </c>
      <c r="O6190" s="6">
        <v>5226.3997440000003</v>
      </c>
      <c r="P6190" s="28">
        <v>0.1724167793297095</v>
      </c>
    </row>
    <row r="6191" spans="1:16" x14ac:dyDescent="0.3">
      <c r="A6191" t="s">
        <v>630</v>
      </c>
      <c r="B6191" t="e">
        <f>VLOOKUP(A6191,Sheet3!L:L,1,FALSE)</f>
        <v>#N/A</v>
      </c>
      <c r="C6191" t="str">
        <f>VLOOKUP(A6191,'ALL - prices'!B:C,2,FALSE)</f>
        <v>Stantec Inc</v>
      </c>
      <c r="D6191" t="str">
        <f>VLOOKUP(A6191,'ALL - prices'!B:I,8,FALSE)</f>
        <v>Industrials</v>
      </c>
      <c r="E6191">
        <v>2022</v>
      </c>
      <c r="F6191" t="s">
        <v>680</v>
      </c>
      <c r="G6191" t="str">
        <f t="shared" si="452"/>
        <v>2022-Q2</v>
      </c>
      <c r="H6191" s="4">
        <f>INDEX('ALL - prices'!$J$3:$DY$219,MATCH('COMBINED DATA'!A6191,'ALL - prices'!$B$3:$B$219,0),MATCH('COMBINED DATA'!G6191,'ALL - prices'!$J$1:$DY$1,0))</f>
        <v>54.786900000000003</v>
      </c>
      <c r="I6191" s="14">
        <f t="shared" si="455"/>
        <v>12.0537557196572</v>
      </c>
      <c r="J6191" s="15">
        <f>INDEX(MarketCap2!$E$2:$AR$224,MATCH(A6191,MarketCap2!$B$2:$B$224,0),MATCH(G6191,MarketCap2!$E$1:$AR$1,0))</f>
        <v>6258131456</v>
      </c>
      <c r="K6191">
        <f t="shared" si="453"/>
        <v>22.557147488044706</v>
      </c>
      <c r="L6191">
        <f>INDEX('PB2'!$D$2:$AQ$224,MATCH(A6191,'PB2'!$B$2:$B$224,0),MATCH(G6191,'PB2'!$D$1:$AQ$1,0))</f>
        <v>3.1102159023284899</v>
      </c>
      <c r="M6191" s="16">
        <f t="shared" si="454"/>
        <v>0.32152108773263666</v>
      </c>
      <c r="N6191" s="6">
        <f>INDEX('ROA2'!$D$2:$AQ$224,MATCH(A6191,'ROA2'!$B$2:$B$224,0),MATCH(G6191,'ROA2'!$D$1:$AQ$1,0))</f>
        <v>4.0784678459167498</v>
      </c>
      <c r="O6191" s="6">
        <v>5182.0001279999997</v>
      </c>
      <c r="P6191" s="28">
        <v>-8.4952583374381489E-3</v>
      </c>
    </row>
    <row r="6192" spans="1:16" x14ac:dyDescent="0.3">
      <c r="A6192" t="s">
        <v>630</v>
      </c>
      <c r="B6192" t="e">
        <f>VLOOKUP(A6192,Sheet3!L:L,1,FALSE)</f>
        <v>#N/A</v>
      </c>
      <c r="C6192" t="str">
        <f>VLOOKUP(A6192,'ALL - prices'!B:C,2,FALSE)</f>
        <v>Stantec Inc</v>
      </c>
      <c r="D6192" t="str">
        <f>VLOOKUP(A6192,'ALL - prices'!B:I,8,FALSE)</f>
        <v>Industrials</v>
      </c>
      <c r="E6192">
        <v>2022</v>
      </c>
      <c r="F6192" t="s">
        <v>681</v>
      </c>
      <c r="G6192" t="str">
        <f t="shared" si="452"/>
        <v>2022-Q3</v>
      </c>
      <c r="H6192" s="4">
        <f>INDEX('ALL - prices'!$J$3:$DY$219,MATCH('COMBINED DATA'!A6192,'ALL - prices'!$B$3:$B$219,0),MATCH('COMBINED DATA'!G6192,'ALL - prices'!$J$1:$DY$1,0))</f>
        <v>59.036799999999999</v>
      </c>
      <c r="I6192" s="14">
        <f t="shared" si="455"/>
        <v>10.6097202597037</v>
      </c>
      <c r="J6192" s="15">
        <f>INDEX(MarketCap2!$E$2:$AR$224,MATCH(A6192,MarketCap2!$B$2:$B$224,0),MATCH(G6192,MarketCap2!$E$1:$AR$1,0))</f>
        <v>6708029440</v>
      </c>
      <c r="K6192">
        <f t="shared" si="453"/>
        <v>22.626571069687248</v>
      </c>
      <c r="L6192">
        <f>INDEX('PB2'!$D$2:$AQ$224,MATCH(A6192,'PB2'!$B$2:$B$224,0),MATCH(G6192,'PB2'!$D$1:$AQ$1,0))</f>
        <v>3.05482006072998</v>
      </c>
      <c r="M6192" s="16">
        <f t="shared" si="454"/>
        <v>0.32735152320593308</v>
      </c>
      <c r="N6192" s="6">
        <f>INDEX('ROA2'!$D$2:$AQ$224,MATCH(A6192,'ROA2'!$B$2:$B$224,0),MATCH(G6192,'ROA2'!$D$1:$AQ$1,0))</f>
        <v>3.9647901058196999</v>
      </c>
      <c r="O6192" s="6">
        <v>5318.6001919999999</v>
      </c>
      <c r="P6192" s="28">
        <v>2.6360490279015332E-2</v>
      </c>
    </row>
    <row r="6193" spans="1:16" x14ac:dyDescent="0.3">
      <c r="A6193" t="s">
        <v>630</v>
      </c>
      <c r="B6193" t="e">
        <f>VLOOKUP(A6193,Sheet3!L:L,1,FALSE)</f>
        <v>#N/A</v>
      </c>
      <c r="C6193" t="str">
        <f>VLOOKUP(A6193,'ALL - prices'!B:C,2,FALSE)</f>
        <v>Stantec Inc</v>
      </c>
      <c r="D6193" t="str">
        <f>VLOOKUP(A6193,'ALL - prices'!B:I,8,FALSE)</f>
        <v>Industrials</v>
      </c>
      <c r="E6193">
        <v>2022</v>
      </c>
      <c r="F6193" t="s">
        <v>682</v>
      </c>
      <c r="G6193" t="str">
        <f t="shared" si="452"/>
        <v>2022-Q4</v>
      </c>
      <c r="H6193" s="4">
        <f>INDEX('ALL - prices'!$J$3:$DY$219,MATCH('COMBINED DATA'!A6193,'ALL - prices'!$B$3:$B$219,0),MATCH('COMBINED DATA'!G6193,'ALL - prices'!$J$1:$DY$1,0))</f>
        <v>63.405799999999999</v>
      </c>
      <c r="I6193" s="14">
        <f t="shared" si="455"/>
        <v>11.655507495993758</v>
      </c>
      <c r="J6193" s="15">
        <f>INDEX(MarketCap2!$E$2:$AR$224,MATCH(A6193,MarketCap2!$B$2:$B$224,0),MATCH(G6193,MarketCap2!$E$1:$AR$1,0))</f>
        <v>7188412928</v>
      </c>
      <c r="K6193">
        <f t="shared" si="453"/>
        <v>22.695736251073587</v>
      </c>
      <c r="L6193">
        <f>INDEX('PB2'!$D$2:$AQ$224,MATCH(A6193,'PB2'!$B$2:$B$224,0),MATCH(G6193,'PB2'!$D$1:$AQ$1,0))</f>
        <v>3.1449210643768302</v>
      </c>
      <c r="M6193" s="16">
        <f t="shared" si="454"/>
        <v>0.31797300457782751</v>
      </c>
      <c r="N6193" s="6">
        <f>INDEX('ROA2'!$D$2:$AQ$224,MATCH(A6193,'ROA2'!$B$2:$B$224,0),MATCH(G6193,'ROA2'!$D$1:$AQ$1,0))</f>
        <v>3.77846002578735</v>
      </c>
      <c r="O6193" s="6">
        <v>5604.4999680000001</v>
      </c>
      <c r="P6193" s="28">
        <v>5.3754703433064557E-2</v>
      </c>
    </row>
    <row r="6194" spans="1:16" x14ac:dyDescent="0.3">
      <c r="A6194" t="s">
        <v>630</v>
      </c>
      <c r="B6194" t="e">
        <f>VLOOKUP(A6194,Sheet3!L:L,1,FALSE)</f>
        <v>#N/A</v>
      </c>
      <c r="C6194" t="str">
        <f>VLOOKUP(A6194,'ALL - prices'!B:C,2,FALSE)</f>
        <v>Stantec Inc</v>
      </c>
      <c r="D6194" t="str">
        <f>VLOOKUP(A6194,'ALL - prices'!B:I,8,FALSE)</f>
        <v>Industrials</v>
      </c>
      <c r="E6194">
        <v>2023</v>
      </c>
      <c r="F6194" t="s">
        <v>679</v>
      </c>
      <c r="G6194" t="str">
        <f t="shared" si="452"/>
        <v>2023-Q1</v>
      </c>
      <c r="H6194" s="4">
        <f>INDEX('ALL - prices'!$J$3:$DY$219,MATCH('COMBINED DATA'!A6194,'ALL - prices'!$B$3:$B$219,0),MATCH('COMBINED DATA'!G6194,'ALL - prices'!$J$1:$DY$1,0))</f>
        <v>77.409499999999994</v>
      </c>
      <c r="I6194" s="14">
        <f t="shared" si="455"/>
        <v>13.060792271368211</v>
      </c>
      <c r="J6194" s="15">
        <f>INDEX(MarketCap2!$E$2:$AR$224,MATCH(A6194,MarketCap2!$B$2:$B$224,0),MATCH(G6194,MarketCap2!$E$1:$AR$1,0))</f>
        <v>8765528064</v>
      </c>
      <c r="K6194">
        <f t="shared" si="453"/>
        <v>22.894092600395883</v>
      </c>
      <c r="L6194">
        <f>INDEX('PB2'!$D$2:$AQ$224,MATCH(A6194,'PB2'!$B$2:$B$224,0),MATCH(G6194,'PB2'!$D$1:$AQ$1,0))</f>
        <v>3.7600269317627002</v>
      </c>
      <c r="M6194" s="16">
        <f t="shared" si="454"/>
        <v>0.26595554184799419</v>
      </c>
      <c r="N6194" s="6">
        <f>INDEX('ROA2'!$D$2:$AQ$224,MATCH(A6194,'ROA2'!$B$2:$B$224,0),MATCH(G6194,'ROA2'!$D$1:$AQ$1,0))</f>
        <v>4.54073286056519</v>
      </c>
      <c r="O6194" s="6">
        <v>5652.89984</v>
      </c>
      <c r="P6194" s="28">
        <v>8.6358947767594951E-3</v>
      </c>
    </row>
    <row r="6195" spans="1:16" x14ac:dyDescent="0.3">
      <c r="A6195" t="s">
        <v>630</v>
      </c>
      <c r="B6195" t="e">
        <f>VLOOKUP(A6195,Sheet3!L:L,1,FALSE)</f>
        <v>#N/A</v>
      </c>
      <c r="C6195" t="str">
        <f>VLOOKUP(A6195,'ALL - prices'!B:C,2,FALSE)</f>
        <v>Stantec Inc</v>
      </c>
      <c r="D6195" t="str">
        <f>VLOOKUP(A6195,'ALL - prices'!B:I,8,FALSE)</f>
        <v>Industrials</v>
      </c>
      <c r="E6195">
        <v>2023</v>
      </c>
      <c r="F6195" t="s">
        <v>680</v>
      </c>
      <c r="G6195" t="str">
        <f t="shared" si="452"/>
        <v>2023-Q2</v>
      </c>
      <c r="H6195" s="4">
        <f>INDEX('ALL - prices'!$J$3:$DY$219,MATCH('COMBINED DATA'!A6195,'ALL - prices'!$B$3:$B$219,0),MATCH('COMBINED DATA'!G6195,'ALL - prices'!$J$1:$DY$1,0))</f>
        <v>84.934200000000004</v>
      </c>
      <c r="I6195" s="14">
        <f t="shared" si="455"/>
        <v>12.060592531982003</v>
      </c>
      <c r="J6195" s="15">
        <f>INDEX(MarketCap2!$E$2:$AR$224,MATCH(A6195,MarketCap2!$B$2:$B$224,0),MATCH(G6195,MarketCap2!$E$1:$AR$1,0))</f>
        <v>9596804096</v>
      </c>
      <c r="K6195">
        <f t="shared" si="453"/>
        <v>22.98469597332781</v>
      </c>
      <c r="L6195">
        <f>INDEX('PB2'!$D$2:$AQ$224,MATCH(A6195,'PB2'!$B$2:$B$224,0),MATCH(G6195,'PB2'!$D$1:$AQ$1,0))</f>
        <v>4.0994467735290501</v>
      </c>
      <c r="M6195" s="16">
        <f t="shared" si="454"/>
        <v>0.24393535402318201</v>
      </c>
      <c r="N6195" s="6">
        <f>INDEX('ROA2'!$D$2:$AQ$224,MATCH(A6195,'ROA2'!$B$2:$B$224,0),MATCH(G6195,'ROA2'!$D$1:$AQ$1,0))</f>
        <v>4.9376101493835396</v>
      </c>
      <c r="O6195" s="6">
        <v>5637.0001920000004</v>
      </c>
      <c r="P6195" s="28">
        <v>-2.8126534079895558E-3</v>
      </c>
    </row>
    <row r="6196" spans="1:16" x14ac:dyDescent="0.3">
      <c r="A6196" t="s">
        <v>630</v>
      </c>
      <c r="B6196" t="e">
        <f>VLOOKUP(A6196,Sheet3!L:L,1,FALSE)</f>
        <v>#N/A</v>
      </c>
      <c r="C6196" t="str">
        <f>VLOOKUP(A6196,'ALL - prices'!B:C,2,FALSE)</f>
        <v>Stantec Inc</v>
      </c>
      <c r="D6196" t="str">
        <f>VLOOKUP(A6196,'ALL - prices'!B:I,8,FALSE)</f>
        <v>Industrials</v>
      </c>
      <c r="E6196">
        <v>2023</v>
      </c>
      <c r="F6196" t="s">
        <v>681</v>
      </c>
      <c r="G6196" t="str">
        <f t="shared" si="452"/>
        <v>2023-Q3</v>
      </c>
      <c r="H6196" s="4">
        <f>INDEX('ALL - prices'!$J$3:$DY$219,MATCH('COMBINED DATA'!A6196,'ALL - prices'!$B$3:$B$219,0),MATCH('COMBINED DATA'!G6196,'ALL - prices'!$J$1:$DY$1,0))</f>
        <v>86.736999999999995</v>
      </c>
      <c r="I6196" s="14">
        <f t="shared" si="455"/>
        <v>3.7014594224215593</v>
      </c>
      <c r="J6196" s="15">
        <f>INDEX(MarketCap2!$E$2:$AR$224,MATCH(A6196,MarketCap2!$B$2:$B$224,0),MATCH(G6196,MarketCap2!$E$1:$AR$1,0))</f>
        <v>9778776064</v>
      </c>
      <c r="K6196">
        <f t="shared" si="453"/>
        <v>23.003480166331354</v>
      </c>
      <c r="L6196">
        <f>INDEX('PB2'!$D$2:$AQ$224,MATCH(A6196,'PB2'!$B$2:$B$224,0),MATCH(G6196,'PB2'!$D$1:$AQ$1,0))</f>
        <v>3.9699480533599898</v>
      </c>
      <c r="M6196" s="16">
        <f t="shared" si="454"/>
        <v>0.25189246472725102</v>
      </c>
      <c r="N6196" s="6">
        <f>INDEX('ROA2'!$D$2:$AQ$224,MATCH(A6196,'ROA2'!$B$2:$B$224,0),MATCH(G6196,'ROA2'!$D$1:$AQ$1,0))</f>
        <v>5.2085909843444798</v>
      </c>
      <c r="O6196" s="6">
        <v>5985.8001919999997</v>
      </c>
      <c r="P6196" s="28">
        <v>6.1876882760269251E-2</v>
      </c>
    </row>
    <row r="6197" spans="1:16" x14ac:dyDescent="0.3">
      <c r="A6197" t="s">
        <v>630</v>
      </c>
      <c r="B6197" t="e">
        <f>VLOOKUP(A6197,Sheet3!L:L,1,FALSE)</f>
        <v>#N/A</v>
      </c>
      <c r="C6197" t="str">
        <f>VLOOKUP(A6197,'ALL - prices'!B:C,2,FALSE)</f>
        <v>Stantec Inc</v>
      </c>
      <c r="D6197" t="str">
        <f>VLOOKUP(A6197,'ALL - prices'!B:I,8,FALSE)</f>
        <v>Industrials</v>
      </c>
      <c r="E6197">
        <v>2023</v>
      </c>
      <c r="F6197" t="s">
        <v>682</v>
      </c>
      <c r="G6197" t="str">
        <f t="shared" si="452"/>
        <v>2023-Q4</v>
      </c>
      <c r="H6197" s="4">
        <f>INDEX('ALL - prices'!$J$3:$DY$219,MATCH('COMBINED DATA'!A6197,'ALL - prices'!$B$3:$B$219,0),MATCH('COMBINED DATA'!G6197,'ALL - prices'!$J$1:$DY$1,0))</f>
        <v>104.893</v>
      </c>
      <c r="I6197" s="14">
        <f t="shared" si="455"/>
        <v>2.347142121105299</v>
      </c>
      <c r="J6197" s="15">
        <f>INDEX(MarketCap2!$E$2:$AR$224,MATCH(A6197,MarketCap2!$B$2:$B$224,0),MATCH(G6197,MarketCap2!$E$1:$AR$1,0))</f>
        <v>12134447104</v>
      </c>
      <c r="K6197">
        <f t="shared" si="453"/>
        <v>23.219314112993874</v>
      </c>
      <c r="L6197">
        <f>INDEX('PB2'!$D$2:$AQ$224,MATCH(A6197,'PB2'!$B$2:$B$224,0),MATCH(G6197,'PB2'!$D$1:$AQ$1,0))</f>
        <v>4.4019608497619602</v>
      </c>
      <c r="M6197" s="16">
        <f t="shared" si="454"/>
        <v>0.22717148882732019</v>
      </c>
      <c r="N6197" s="6">
        <f>INDEX('ROA2'!$D$2:$AQ$224,MATCH(A6197,'ROA2'!$B$2:$B$224,0),MATCH(G6197,'ROA2'!$D$1:$AQ$1,0))</f>
        <v>5.6054458618164098</v>
      </c>
      <c r="O6197" s="6">
        <v>6087.6999679999999</v>
      </c>
      <c r="P6197" s="28">
        <v>1.7023584605478294E-2</v>
      </c>
    </row>
    <row r="6198" spans="1:16" x14ac:dyDescent="0.3">
      <c r="A6198" t="s">
        <v>630</v>
      </c>
      <c r="B6198" t="e">
        <f>VLOOKUP(A6198,Sheet3!L:L,1,FALSE)</f>
        <v>#N/A</v>
      </c>
      <c r="C6198" t="str">
        <f>VLOOKUP(A6198,'ALL - prices'!B:C,2,FALSE)</f>
        <v>Stantec Inc</v>
      </c>
      <c r="D6198" t="str">
        <f>VLOOKUP(A6198,'ALL - prices'!B:I,8,FALSE)</f>
        <v>Industrials</v>
      </c>
      <c r="E6198" s="18">
        <v>2024</v>
      </c>
      <c r="F6198" t="s">
        <v>679</v>
      </c>
      <c r="G6198" t="str">
        <f t="shared" si="452"/>
        <v>2024-Q1</v>
      </c>
      <c r="H6198" s="4">
        <f>INDEX('ALL - prices'!$J$3:$DY$219,MATCH('COMBINED DATA'!A6198,'ALL - prices'!$B$3:$B$219,0),MATCH('COMBINED DATA'!G6198,'ALL - prices'!$J$1:$DY$1,0))</f>
        <v>111.0915</v>
      </c>
      <c r="I6198" s="14" t="s">
        <v>769</v>
      </c>
      <c r="J6198" s="15">
        <f>INDEX(MarketCap2!$E$2:$AR$224,MATCH(A6198,MarketCap2!$B$2:$B$224,0),MATCH(G6198,MarketCap2!$E$1:$AR$1,0))</f>
        <v>12827974656</v>
      </c>
      <c r="K6198">
        <f t="shared" si="453"/>
        <v>23.274894143097164</v>
      </c>
      <c r="L6198">
        <f>INDEX('PB2'!$D$2:$AQ$224,MATCH(A6198,'PB2'!$B$2:$B$224,0),MATCH(G6198,'PB2'!$D$1:$AQ$1,0))</f>
        <v>4.4893870353698704</v>
      </c>
      <c r="M6198" s="16">
        <f t="shared" si="454"/>
        <v>0.22274755821261294</v>
      </c>
      <c r="N6198" s="6">
        <f>INDEX('ROA2'!$D$2:$AQ$224,MATCH(A6198,'ROA2'!$B$2:$B$224,0),MATCH(G6198,'ROA2'!$D$1:$AQ$1,0))</f>
        <v>5.6029191017150897</v>
      </c>
      <c r="O6198" s="6">
        <v>6076.7001600000003</v>
      </c>
      <c r="P6198" s="28">
        <v>-1.8068906250012444E-3</v>
      </c>
    </row>
    <row r="6199" spans="1:16" x14ac:dyDescent="0.3">
      <c r="A6199" t="s">
        <v>630</v>
      </c>
      <c r="B6199" t="e">
        <f>VLOOKUP(A6199,Sheet3!L:L,1,FALSE)</f>
        <v>#N/A</v>
      </c>
      <c r="C6199" t="str">
        <f>VLOOKUP(A6199,'ALL - prices'!B:C,2,FALSE)</f>
        <v>Stantec Inc</v>
      </c>
      <c r="D6199" t="str">
        <f>VLOOKUP(A6199,'ALL - prices'!B:I,8,FALSE)</f>
        <v>Industrials</v>
      </c>
      <c r="E6199" s="18">
        <v>2024</v>
      </c>
      <c r="F6199" t="s">
        <v>680</v>
      </c>
      <c r="G6199" t="str">
        <f t="shared" si="452"/>
        <v>2024-Q2</v>
      </c>
      <c r="H6199" s="4">
        <f>INDEX('ALL - prices'!$J$3:$DY$219,MATCH('COMBINED DATA'!A6199,'ALL - prices'!$B$3:$B$219,0),MATCH('COMBINED DATA'!G6199,'ALL - prices'!$J$1:$DY$1,0))</f>
        <v>113.34220000000001</v>
      </c>
      <c r="I6199" s="14" t="s">
        <v>769</v>
      </c>
      <c r="J6199" s="15">
        <f>INDEX(MarketCap2!$E$2:$AR$224,MATCH(A6199,MarketCap2!$B$2:$B$224,0),MATCH(G6199,MarketCap2!$E$1:$AR$1,0))</f>
        <v>13064092672</v>
      </c>
      <c r="K6199">
        <f t="shared" si="453"/>
        <v>23.293133286282007</v>
      </c>
      <c r="L6199">
        <f>INDEX('PB2'!$D$2:$AQ$224,MATCH(A6199,'PB2'!$B$2:$B$224,0),MATCH(G6199,'PB2'!$D$1:$AQ$1,0))</f>
        <v>4.4093742370605504</v>
      </c>
      <c r="M6199" s="16">
        <f t="shared" si="454"/>
        <v>0.22678955022575639</v>
      </c>
      <c r="N6199" s="6">
        <f>INDEX('ROA2'!$D$2:$AQ$224,MATCH(A6199,'ROA2'!$B$2:$B$224,0),MATCH(G6199,'ROA2'!$D$1:$AQ$1,0))</f>
        <v>5.5640239715576199</v>
      </c>
      <c r="O6199" s="6">
        <v>6695.7998079999998</v>
      </c>
      <c r="P6199" s="28">
        <v>0.10188089451495981</v>
      </c>
    </row>
    <row r="6200" spans="1:16" x14ac:dyDescent="0.3">
      <c r="A6200" t="s">
        <v>630</v>
      </c>
      <c r="B6200" t="e">
        <f>VLOOKUP(A6200,Sheet3!L:L,1,FALSE)</f>
        <v>#N/A</v>
      </c>
      <c r="C6200" t="str">
        <f>VLOOKUP(A6200,'ALL - prices'!B:C,2,FALSE)</f>
        <v>Stantec Inc</v>
      </c>
      <c r="D6200" t="str">
        <f>VLOOKUP(A6200,'ALL - prices'!B:I,8,FALSE)</f>
        <v>Industrials</v>
      </c>
      <c r="E6200" s="18">
        <v>2024</v>
      </c>
      <c r="F6200" t="s">
        <v>681</v>
      </c>
      <c r="G6200" t="str">
        <f t="shared" si="452"/>
        <v>2024-Q3</v>
      </c>
      <c r="H6200" s="4">
        <f>INDEX('ALL - prices'!$J$3:$DY$219,MATCH('COMBINED DATA'!A6200,'ALL - prices'!$B$3:$B$219,0),MATCH('COMBINED DATA'!G6200,'ALL - prices'!$J$1:$DY$1,0))</f>
        <v>107.8398</v>
      </c>
      <c r="I6200" s="14" t="s">
        <v>769</v>
      </c>
      <c r="J6200" s="15">
        <f>INDEX(MarketCap2!$E$2:$AR$224,MATCH(A6200,MarketCap2!$B$2:$B$224,0),MATCH(G6200,MarketCap2!$E$1:$AR$1,0))</f>
        <v>12405925888</v>
      </c>
      <c r="K6200">
        <f t="shared" si="453"/>
        <v>23.241440089595887</v>
      </c>
      <c r="L6200">
        <f>INDEX('PB2'!$D$2:$AQ$224,MATCH(A6200,'PB2'!$B$2:$B$224,0),MATCH(G6200,'PB2'!$D$1:$AQ$1,0))</f>
        <v>4.5388088226318404</v>
      </c>
      <c r="M6200" s="16">
        <f t="shared" si="454"/>
        <v>0.22032212394884421</v>
      </c>
      <c r="N6200" s="6">
        <f>INDEX('ROA2'!$D$2:$AQ$224,MATCH(A6200,'ROA2'!$B$2:$B$224,0),MATCH(G6200,'ROA2'!$D$1:$AQ$1,0))</f>
        <v>5.1526789665222203</v>
      </c>
      <c r="O6200" s="6">
        <v>7110.3001599999998</v>
      </c>
      <c r="P6200" s="28">
        <v>6.1904531778976396E-2</v>
      </c>
    </row>
    <row r="6201" spans="1:16" x14ac:dyDescent="0.3">
      <c r="A6201" t="s">
        <v>630</v>
      </c>
      <c r="B6201" t="e">
        <f>VLOOKUP(A6201,Sheet3!L:L,1,FALSE)</f>
        <v>#N/A</v>
      </c>
      <c r="C6201" t="str">
        <f>VLOOKUP(A6201,'ALL - prices'!B:C,2,FALSE)</f>
        <v>Stantec Inc</v>
      </c>
      <c r="D6201" t="str">
        <f>VLOOKUP(A6201,'ALL - prices'!B:I,8,FALSE)</f>
        <v>Industrials</v>
      </c>
      <c r="E6201" s="18">
        <v>2024</v>
      </c>
      <c r="F6201" t="s">
        <v>682</v>
      </c>
      <c r="G6201" t="str">
        <f t="shared" si="452"/>
        <v>2024-Q4</v>
      </c>
      <c r="H6201" s="4">
        <f>INDEX('ALL - prices'!$J$3:$DY$219,MATCH('COMBINED DATA'!A6201,'ALL - prices'!$B$3:$B$219,0),MATCH('COMBINED DATA'!G6201,'ALL - prices'!$J$1:$DY$1,0))</f>
        <v>112.0343</v>
      </c>
      <c r="I6201" s="14" t="s">
        <v>769</v>
      </c>
      <c r="J6201" s="15">
        <f>INDEX(MarketCap2!$E$2:$AR$224,MATCH(A6201,MarketCap2!$B$2:$B$224,0),MATCH(G6201,MarketCap2!$E$1:$AR$1,0))</f>
        <v>12864476160</v>
      </c>
      <c r="K6201">
        <f t="shared" si="453"/>
        <v>23.277735563623359</v>
      </c>
      <c r="L6201">
        <f>INDEX('PB2'!$D$2:$AQ$224,MATCH(A6201,'PB2'!$B$2:$B$224,0),MATCH(G6201,'PB2'!$D$1:$AQ$1,0))</f>
        <v>4.7065727026870396</v>
      </c>
      <c r="M6201" s="16">
        <f t="shared" si="454"/>
        <v>0.21246883096676439</v>
      </c>
      <c r="N6201" s="6">
        <f>INDEX('ROA2'!$D$2:$AQ$224,MATCH(A6201,'ROA2'!$B$2:$B$224,0),MATCH(G6201,'ROA2'!$D$1:$AQ$1,0))</f>
        <v>5.2091012001037598</v>
      </c>
      <c r="O6201" s="6">
        <v>6939.5000319999999</v>
      </c>
      <c r="P6201" s="28">
        <v>-2.4021507412705326E-2</v>
      </c>
    </row>
    <row r="6202" spans="1:16" x14ac:dyDescent="0.3">
      <c r="A6202" t="s">
        <v>631</v>
      </c>
      <c r="B6202" t="e">
        <f>VLOOKUP(A6202,Sheet3!L:L,1,FALSE)</f>
        <v>#N/A</v>
      </c>
      <c r="C6202" t="str">
        <f>VLOOKUP(A6202,'ALL - prices'!B:C,2,FALSE)</f>
        <v>Suncor Energy Inc</v>
      </c>
      <c r="D6202" t="str">
        <f>VLOOKUP(A6202,'ALL - prices'!B:I,8,FALSE)</f>
        <v>Energy</v>
      </c>
      <c r="E6202">
        <v>2015</v>
      </c>
      <c r="F6202" t="s">
        <v>679</v>
      </c>
      <c r="G6202" t="str">
        <f t="shared" ref="G6202:G6241" si="456">E6202&amp;"-"&amp;F6202</f>
        <v>2015-Q1</v>
      </c>
      <c r="H6202" s="4">
        <f>INDEX('ALL - prices'!$J$3:$DY$219,MATCH('COMBINED DATA'!A6202,'ALL - prices'!$B$3:$B$219,0),MATCH('COMBINED DATA'!G6202,'ALL - prices'!$J$1:$DY$1,0))</f>
        <v>24.4847</v>
      </c>
      <c r="I6202" s="14">
        <f t="shared" ref="I6202:I6237" si="457">STDEV(H6203:H6206)</f>
        <v>0.75529756387797287</v>
      </c>
      <c r="J6202" s="15">
        <f>INDEX(MarketCap2!$E$2:$AR$224,MATCH(A6202,MarketCap2!$B$2:$B$224,0),MATCH(G6202,MarketCap2!$E$1:$AR$1,0))</f>
        <v>53487534080</v>
      </c>
      <c r="K6202">
        <f t="shared" ref="K6202:K6241" si="458">LN(J6202)</f>
        <v>24.702714455847357</v>
      </c>
      <c r="L6202">
        <f>INDEX('PB2'!$D$2:$AQ$224,MATCH(A6202,'PB2'!$B$2:$B$224,0),MATCH(G6202,'PB2'!$D$1:$AQ$1,0))</f>
        <v>1.2960220575332599</v>
      </c>
      <c r="M6202" s="16">
        <f t="shared" ref="M6202:M6241" si="459">1/L6202</f>
        <v>0.77159180600931776</v>
      </c>
      <c r="N6202" s="6">
        <f>INDEX('ROA2'!$D$2:$AQ$224,MATCH(A6202,'ROA2'!$B$2:$B$224,0),MATCH(G6202,'ROA2'!$D$1:$AQ$1,0))</f>
        <v>3.41675806045532</v>
      </c>
      <c r="O6202" s="6">
        <v>79671.001088000005</v>
      </c>
      <c r="P6202" s="28">
        <v>1.3070423068849665E-3</v>
      </c>
    </row>
    <row r="6203" spans="1:16" x14ac:dyDescent="0.3">
      <c r="A6203" t="s">
        <v>631</v>
      </c>
      <c r="B6203" t="e">
        <f>VLOOKUP(A6203,Sheet3!L:L,1,FALSE)</f>
        <v>#N/A</v>
      </c>
      <c r="C6203" t="str">
        <f>VLOOKUP(A6203,'ALL - prices'!B:C,2,FALSE)</f>
        <v>Suncor Energy Inc</v>
      </c>
      <c r="D6203" t="str">
        <f>VLOOKUP(A6203,'ALL - prices'!B:I,8,FALSE)</f>
        <v>Energy</v>
      </c>
      <c r="E6203">
        <v>2015</v>
      </c>
      <c r="F6203" t="s">
        <v>680</v>
      </c>
      <c r="G6203" t="str">
        <f t="shared" si="456"/>
        <v>2015-Q2</v>
      </c>
      <c r="H6203" s="4">
        <f>INDEX('ALL - prices'!$J$3:$DY$219,MATCH('COMBINED DATA'!A6203,'ALL - prices'!$B$3:$B$219,0),MATCH('COMBINED DATA'!G6203,'ALL - prices'!$J$1:$DY$1,0))</f>
        <v>22.9221</v>
      </c>
      <c r="I6203" s="14">
        <f t="shared" si="457"/>
        <v>0.36483837860071783</v>
      </c>
      <c r="J6203" s="15">
        <f>INDEX(MarketCap2!$E$2:$AR$224,MATCH(A6203,MarketCap2!$B$2:$B$224,0),MATCH(G6203,MarketCap2!$E$1:$AR$1,0))</f>
        <v>49701650432</v>
      </c>
      <c r="K6203">
        <f t="shared" si="458"/>
        <v>24.62930397738495</v>
      </c>
      <c r="L6203">
        <f>INDEX('PB2'!$D$2:$AQ$224,MATCH(A6203,'PB2'!$B$2:$B$224,0),MATCH(G6203,'PB2'!$D$1:$AQ$1,0))</f>
        <v>1.1944110393524201</v>
      </c>
      <c r="M6203" s="16">
        <f t="shared" si="459"/>
        <v>0.83723271725801784</v>
      </c>
      <c r="N6203" s="6">
        <f>INDEX('ROA2'!$D$2:$AQ$224,MATCH(A6203,'ROA2'!$B$2:$B$224,0),MATCH(G6203,'ROA2'!$D$1:$AQ$1,0))</f>
        <v>1.0897920131683301</v>
      </c>
      <c r="O6203" s="6">
        <v>79993.004031999997</v>
      </c>
      <c r="P6203" s="28">
        <v>4.0416580638208202E-3</v>
      </c>
    </row>
    <row r="6204" spans="1:16" x14ac:dyDescent="0.3">
      <c r="A6204" t="s">
        <v>631</v>
      </c>
      <c r="B6204" t="e">
        <f>VLOOKUP(A6204,Sheet3!L:L,1,FALSE)</f>
        <v>#N/A</v>
      </c>
      <c r="C6204" t="str">
        <f>VLOOKUP(A6204,'ALL - prices'!B:C,2,FALSE)</f>
        <v>Suncor Energy Inc</v>
      </c>
      <c r="D6204" t="str">
        <f>VLOOKUP(A6204,'ALL - prices'!B:I,8,FALSE)</f>
        <v>Energy</v>
      </c>
      <c r="E6204">
        <v>2015</v>
      </c>
      <c r="F6204" t="s">
        <v>681</v>
      </c>
      <c r="G6204" t="str">
        <f t="shared" si="456"/>
        <v>2015-Q3</v>
      </c>
      <c r="H6204" s="4">
        <f>INDEX('ALL - prices'!$J$3:$DY$219,MATCH('COMBINED DATA'!A6204,'ALL - prices'!$B$3:$B$219,0),MATCH('COMBINED DATA'!G6204,'ALL - prices'!$J$1:$DY$1,0))</f>
        <v>23.988499999999998</v>
      </c>
      <c r="I6204" s="14">
        <f t="shared" si="457"/>
        <v>0.45104689612057031</v>
      </c>
      <c r="J6204" s="15">
        <f>INDEX(MarketCap2!$E$2:$AR$224,MATCH(A6204,MarketCap2!$B$2:$B$224,0),MATCH(G6204,MarketCap2!$E$1:$AR$1,0))</f>
        <v>51627073536</v>
      </c>
      <c r="K6204">
        <f t="shared" si="458"/>
        <v>24.667312052767247</v>
      </c>
      <c r="L6204">
        <f>INDEX('PB2'!$D$2:$AQ$224,MATCH(A6204,'PB2'!$B$2:$B$224,0),MATCH(G6204,'PB2'!$D$1:$AQ$1,0))</f>
        <v>1.2537180185318</v>
      </c>
      <c r="M6204" s="16">
        <f t="shared" si="459"/>
        <v>0.79762752486486299</v>
      </c>
      <c r="N6204" s="6">
        <f>INDEX('ROA2'!$D$2:$AQ$224,MATCH(A6204,'ROA2'!$B$2:$B$224,0),MATCH(G6204,'ROA2'!$D$1:$AQ$1,0))</f>
        <v>12.0167379379272</v>
      </c>
      <c r="O6204" s="6">
        <v>80657.997824000005</v>
      </c>
      <c r="P6204" s="28">
        <v>8.313149381588265E-3</v>
      </c>
    </row>
    <row r="6205" spans="1:16" x14ac:dyDescent="0.3">
      <c r="A6205" t="s">
        <v>631</v>
      </c>
      <c r="B6205" t="e">
        <f>VLOOKUP(A6205,Sheet3!L:L,1,FALSE)</f>
        <v>#N/A</v>
      </c>
      <c r="C6205" t="str">
        <f>VLOOKUP(A6205,'ALL - prices'!B:C,2,FALSE)</f>
        <v>Suncor Energy Inc</v>
      </c>
      <c r="D6205" t="str">
        <f>VLOOKUP(A6205,'ALL - prices'!B:I,8,FALSE)</f>
        <v>Energy</v>
      </c>
      <c r="E6205">
        <v>2015</v>
      </c>
      <c r="F6205" t="s">
        <v>682</v>
      </c>
      <c r="G6205" t="str">
        <f t="shared" si="456"/>
        <v>2015-Q4</v>
      </c>
      <c r="H6205" s="4">
        <f>INDEX('ALL - prices'!$J$3:$DY$219,MATCH('COMBINED DATA'!A6205,'ALL - prices'!$B$3:$B$219,0),MATCH('COMBINED DATA'!G6205,'ALL - prices'!$J$1:$DY$1,0))</f>
        <v>24.1953</v>
      </c>
      <c r="I6205" s="14">
        <f t="shared" si="457"/>
        <v>3.0060681196539778</v>
      </c>
      <c r="J6205" s="15">
        <f>INDEX(MarketCap2!$E$2:$AR$224,MATCH(A6205,MarketCap2!$B$2:$B$224,0),MATCH(G6205,MarketCap2!$E$1:$AR$1,0))</f>
        <v>51620237312</v>
      </c>
      <c r="K6205">
        <f t="shared" si="458"/>
        <v>24.667179628514184</v>
      </c>
      <c r="L6205">
        <f>INDEX('PB2'!$D$2:$AQ$224,MATCH(A6205,'PB2'!$B$2:$B$224,0),MATCH(G6205,'PB2'!$D$1:$AQ$1,0))</f>
        <v>1.3227059841155999</v>
      </c>
      <c r="M6205" s="16">
        <f t="shared" si="459"/>
        <v>0.75602591355071957</v>
      </c>
      <c r="N6205" s="6">
        <f>INDEX('ROA2'!$D$2:$AQ$224,MATCH(A6205,'ROA2'!$B$2:$B$224,0),MATCH(G6205,'ROA2'!$D$1:$AQ$1,0))</f>
        <v>10.386903762817401</v>
      </c>
      <c r="O6205" s="6">
        <v>80730.996736000001</v>
      </c>
      <c r="P6205" s="28">
        <v>9.0504245046204765E-4</v>
      </c>
    </row>
    <row r="6206" spans="1:16" x14ac:dyDescent="0.3">
      <c r="A6206" t="s">
        <v>631</v>
      </c>
      <c r="B6206" t="e">
        <f>VLOOKUP(A6206,Sheet3!L:L,1,FALSE)</f>
        <v>#N/A</v>
      </c>
      <c r="C6206" t="str">
        <f>VLOOKUP(A6206,'ALL - prices'!B:C,2,FALSE)</f>
        <v>Suncor Energy Inc</v>
      </c>
      <c r="D6206" t="str">
        <f>VLOOKUP(A6206,'ALL - prices'!B:I,8,FALSE)</f>
        <v>Energy</v>
      </c>
      <c r="E6206">
        <v>2016</v>
      </c>
      <c r="F6206" t="s">
        <v>679</v>
      </c>
      <c r="G6206" t="str">
        <f t="shared" si="456"/>
        <v>2016-Q1</v>
      </c>
      <c r="H6206" s="4">
        <f>INDEX('ALL - prices'!$J$3:$DY$219,MATCH('COMBINED DATA'!A6206,'ALL - prices'!$B$3:$B$219,0),MATCH('COMBINED DATA'!G6206,'ALL - prices'!$J$1:$DY$1,0))</f>
        <v>24.720300000000002</v>
      </c>
      <c r="I6206" s="14">
        <f t="shared" si="457"/>
        <v>2.9358277201668361</v>
      </c>
      <c r="J6206" s="15">
        <f>INDEX(MarketCap2!$E$2:$AR$224,MATCH(A6206,MarketCap2!$B$2:$B$224,0),MATCH(G6206,MarketCap2!$E$1:$AR$1,0))</f>
        <v>57217310720</v>
      </c>
      <c r="K6206">
        <f t="shared" si="458"/>
        <v>24.770122324512474</v>
      </c>
      <c r="L6206">
        <f>INDEX('PB2'!$D$2:$AQ$224,MATCH(A6206,'PB2'!$B$2:$B$224,0),MATCH(G6206,'PB2'!$D$1:$AQ$1,0))</f>
        <v>1.3327430486679099</v>
      </c>
      <c r="M6206" s="16">
        <f t="shared" si="459"/>
        <v>0.75033218218583853</v>
      </c>
      <c r="N6206" s="6">
        <f>INDEX('ROA2'!$D$2:$AQ$224,MATCH(A6206,'ROA2'!$B$2:$B$224,0),MATCH(G6206,'ROA2'!$D$1:$AQ$1,0))</f>
        <v>7.9313988685607901</v>
      </c>
      <c r="O6206" s="6">
        <v>77526.999039999995</v>
      </c>
      <c r="P6206" s="28">
        <v>-3.9687329842804507E-2</v>
      </c>
    </row>
    <row r="6207" spans="1:16" x14ac:dyDescent="0.3">
      <c r="A6207" t="s">
        <v>631</v>
      </c>
      <c r="B6207" t="e">
        <f>VLOOKUP(A6207,Sheet3!L:L,1,FALSE)</f>
        <v>#N/A</v>
      </c>
      <c r="C6207" t="str">
        <f>VLOOKUP(A6207,'ALL - prices'!B:C,2,FALSE)</f>
        <v>Suncor Energy Inc</v>
      </c>
      <c r="D6207" t="str">
        <f>VLOOKUP(A6207,'ALL - prices'!B:I,8,FALSE)</f>
        <v>Energy</v>
      </c>
      <c r="E6207">
        <v>2016</v>
      </c>
      <c r="F6207" t="s">
        <v>680</v>
      </c>
      <c r="G6207" t="str">
        <f t="shared" si="456"/>
        <v>2016-Q2</v>
      </c>
      <c r="H6207" s="4">
        <f>INDEX('ALL - prices'!$J$3:$DY$219,MATCH('COMBINED DATA'!A6207,'ALL - prices'!$B$3:$B$219,0),MATCH('COMBINED DATA'!G6207,'ALL - prices'!$J$1:$DY$1,0))</f>
        <v>24.692399999999999</v>
      </c>
      <c r="I6207" s="14">
        <f t="shared" si="457"/>
        <v>2.4108539690325501</v>
      </c>
      <c r="J6207" s="15">
        <f>INDEX(MarketCap2!$E$2:$AR$224,MATCH(A6207,MarketCap2!$B$2:$B$224,0),MATCH(G6207,MarketCap2!$E$1:$AR$1,0))</f>
        <v>59649101824</v>
      </c>
      <c r="K6207">
        <f t="shared" si="458"/>
        <v>24.811744927941934</v>
      </c>
      <c r="L6207">
        <f>INDEX('PB2'!$D$2:$AQ$224,MATCH(A6207,'PB2'!$B$2:$B$224,0),MATCH(G6207,'PB2'!$D$1:$AQ$1,0))</f>
        <v>1.3418990373611499</v>
      </c>
      <c r="M6207" s="16">
        <f t="shared" si="459"/>
        <v>0.7452125474107979</v>
      </c>
      <c r="N6207" s="6">
        <f>INDEX('ROA2'!$D$2:$AQ$224,MATCH(A6207,'ROA2'!$B$2:$B$224,0),MATCH(G6207,'ROA2'!$D$1:$AQ$1,0))</f>
        <v>8.1901960372924805</v>
      </c>
      <c r="O6207" s="6">
        <v>86571.999232000002</v>
      </c>
      <c r="P6207" s="28">
        <v>0.11666903535545399</v>
      </c>
    </row>
    <row r="6208" spans="1:16" x14ac:dyDescent="0.3">
      <c r="A6208" t="s">
        <v>631</v>
      </c>
      <c r="B6208" t="e">
        <f>VLOOKUP(A6208,Sheet3!L:L,1,FALSE)</f>
        <v>#N/A</v>
      </c>
      <c r="C6208" t="str">
        <f>VLOOKUP(A6208,'ALL - prices'!B:C,2,FALSE)</f>
        <v>Suncor Energy Inc</v>
      </c>
      <c r="D6208" t="str">
        <f>VLOOKUP(A6208,'ALL - prices'!B:I,8,FALSE)</f>
        <v>Energy</v>
      </c>
      <c r="E6208">
        <v>2016</v>
      </c>
      <c r="F6208" t="s">
        <v>681</v>
      </c>
      <c r="G6208" t="str">
        <f t="shared" si="456"/>
        <v>2016-Q3</v>
      </c>
      <c r="H6208" s="4">
        <f>INDEX('ALL - prices'!$J$3:$DY$219,MATCH('COMBINED DATA'!A6208,'ALL - prices'!$B$3:$B$219,0),MATCH('COMBINED DATA'!G6208,'ALL - prices'!$J$1:$DY$1,0))</f>
        <v>25.298300000000001</v>
      </c>
      <c r="I6208" s="14">
        <f t="shared" si="457"/>
        <v>2.0344636713394517</v>
      </c>
      <c r="J6208" s="15">
        <f>INDEX(MarketCap2!$E$2:$AR$224,MATCH(A6208,MarketCap2!$B$2:$B$224,0),MATCH(G6208,MarketCap2!$E$1:$AR$1,0))</f>
        <v>60619591680</v>
      </c>
      <c r="K6208">
        <f t="shared" si="458"/>
        <v>24.827883972822601</v>
      </c>
      <c r="L6208">
        <f>INDEX('PB2'!$D$2:$AQ$224,MATCH(A6208,'PB2'!$B$2:$B$224,0),MATCH(G6208,'PB2'!$D$1:$AQ$1,0))</f>
        <v>1.3785270452499401</v>
      </c>
      <c r="M6208" s="16">
        <f t="shared" si="459"/>
        <v>0.72541195578697582</v>
      </c>
      <c r="N6208" s="6">
        <f>INDEX('ROA2'!$D$2:$AQ$224,MATCH(A6208,'ROA2'!$B$2:$B$224,0),MATCH(G6208,'ROA2'!$D$1:$AQ$1,0))</f>
        <v>-3.3899109363555899</v>
      </c>
      <c r="O6208" s="6">
        <v>88786.001919999995</v>
      </c>
      <c r="P6208" s="28">
        <v>2.5574119896050886E-2</v>
      </c>
    </row>
    <row r="6209" spans="1:16" x14ac:dyDescent="0.3">
      <c r="A6209" t="s">
        <v>631</v>
      </c>
      <c r="B6209" t="e">
        <f>VLOOKUP(A6209,Sheet3!L:L,1,FALSE)</f>
        <v>#N/A</v>
      </c>
      <c r="C6209" t="str">
        <f>VLOOKUP(A6209,'ALL - prices'!B:C,2,FALSE)</f>
        <v>Suncor Energy Inc</v>
      </c>
      <c r="D6209" t="str">
        <f>VLOOKUP(A6209,'ALL - prices'!B:I,8,FALSE)</f>
        <v>Energy</v>
      </c>
      <c r="E6209">
        <v>2016</v>
      </c>
      <c r="F6209" t="s">
        <v>682</v>
      </c>
      <c r="G6209" t="str">
        <f t="shared" si="456"/>
        <v>2016-Q4</v>
      </c>
      <c r="H6209" s="4">
        <f>INDEX('ALL - prices'!$J$3:$DY$219,MATCH('COMBINED DATA'!A6209,'ALL - prices'!$B$3:$B$219,0),MATCH('COMBINED DATA'!G6209,'ALL - prices'!$J$1:$DY$1,0))</f>
        <v>30.889800000000001</v>
      </c>
      <c r="I6209" s="14">
        <f t="shared" si="457"/>
        <v>2.8018636405078676</v>
      </c>
      <c r="J6209" s="15">
        <f>INDEX(MarketCap2!$E$2:$AR$224,MATCH(A6209,MarketCap2!$B$2:$B$224,0),MATCH(G6209,MarketCap2!$E$1:$AR$1,0))</f>
        <v>73583304704</v>
      </c>
      <c r="K6209">
        <f t="shared" si="458"/>
        <v>25.021683998688683</v>
      </c>
      <c r="L6209">
        <f>INDEX('PB2'!$D$2:$AQ$224,MATCH(A6209,'PB2'!$B$2:$B$224,0),MATCH(G6209,'PB2'!$D$1:$AQ$1,0))</f>
        <v>1.64997494220734</v>
      </c>
      <c r="M6209" s="16">
        <f t="shared" si="459"/>
        <v>0.60606981016463068</v>
      </c>
      <c r="N6209" s="6">
        <f>INDEX('ROA2'!$D$2:$AQ$224,MATCH(A6209,'ROA2'!$B$2:$B$224,0),MATCH(G6209,'ROA2'!$D$1:$AQ$1,0))</f>
        <v>-2.4741299152374299</v>
      </c>
      <c r="O6209" s="6">
        <v>89348.99712</v>
      </c>
      <c r="P6209" s="28">
        <v>6.3410356117542914E-3</v>
      </c>
    </row>
    <row r="6210" spans="1:16" x14ac:dyDescent="0.3">
      <c r="A6210" t="s">
        <v>631</v>
      </c>
      <c r="B6210" t="e">
        <f>VLOOKUP(A6210,Sheet3!L:L,1,FALSE)</f>
        <v>#N/A</v>
      </c>
      <c r="C6210" t="str">
        <f>VLOOKUP(A6210,'ALL - prices'!B:C,2,FALSE)</f>
        <v>Suncor Energy Inc</v>
      </c>
      <c r="D6210" t="str">
        <f>VLOOKUP(A6210,'ALL - prices'!B:I,8,FALSE)</f>
        <v>Energy</v>
      </c>
      <c r="E6210">
        <v>2017</v>
      </c>
      <c r="F6210" t="s">
        <v>679</v>
      </c>
      <c r="G6210" t="str">
        <f t="shared" si="456"/>
        <v>2017-Q1</v>
      </c>
      <c r="H6210" s="4">
        <f>INDEX('ALL - prices'!$J$3:$DY$219,MATCH('COMBINED DATA'!A6210,'ALL - prices'!$B$3:$B$219,0),MATCH('COMBINED DATA'!G6210,'ALL - prices'!$J$1:$DY$1,0))</f>
        <v>28.7898</v>
      </c>
      <c r="I6210" s="14">
        <f t="shared" si="457"/>
        <v>2.8239164488348449</v>
      </c>
      <c r="J6210" s="15">
        <f>INDEX(MarketCap2!$E$2:$AR$224,MATCH(A6210,MarketCap2!$B$2:$B$224,0),MATCH(G6210,MarketCap2!$E$1:$AR$1,0))</f>
        <v>68125007872</v>
      </c>
      <c r="K6210">
        <f t="shared" si="458"/>
        <v>24.944610205482107</v>
      </c>
      <c r="L6210">
        <f>INDEX('PB2'!$D$2:$AQ$224,MATCH(A6210,'PB2'!$B$2:$B$224,0),MATCH(G6210,'PB2'!$D$1:$AQ$1,0))</f>
        <v>1.49736499786377</v>
      </c>
      <c r="M6210" s="16">
        <f t="shared" si="459"/>
        <v>0.66783983960267501</v>
      </c>
      <c r="N6210" s="6">
        <f>INDEX('ROA2'!$D$2:$AQ$224,MATCH(A6210,'ROA2'!$B$2:$B$224,0),MATCH(G6210,'ROA2'!$D$1:$AQ$1,0))</f>
        <v>0.52217102050781306</v>
      </c>
      <c r="O6210" s="6">
        <v>88702.001151999997</v>
      </c>
      <c r="P6210" s="28">
        <v>-7.2412224966672675E-3</v>
      </c>
    </row>
    <row r="6211" spans="1:16" x14ac:dyDescent="0.3">
      <c r="A6211" t="s">
        <v>631</v>
      </c>
      <c r="B6211" t="e">
        <f>VLOOKUP(A6211,Sheet3!L:L,1,FALSE)</f>
        <v>#N/A</v>
      </c>
      <c r="C6211" t="str">
        <f>VLOOKUP(A6211,'ALL - prices'!B:C,2,FALSE)</f>
        <v>Suncor Energy Inc</v>
      </c>
      <c r="D6211" t="str">
        <f>VLOOKUP(A6211,'ALL - prices'!B:I,8,FALSE)</f>
        <v>Energy</v>
      </c>
      <c r="E6211">
        <v>2017</v>
      </c>
      <c r="F6211" t="s">
        <v>680</v>
      </c>
      <c r="G6211" t="str">
        <f t="shared" si="456"/>
        <v>2017-Q2</v>
      </c>
      <c r="H6211" s="4">
        <f>INDEX('ALL - prices'!$J$3:$DY$219,MATCH('COMBINED DATA'!A6211,'ALL - prices'!$B$3:$B$219,0),MATCH('COMBINED DATA'!G6211,'ALL - prices'!$J$1:$DY$1,0))</f>
        <v>26.920500000000001</v>
      </c>
      <c r="I6211" s="14">
        <f t="shared" si="457"/>
        <v>3.5304346937263511</v>
      </c>
      <c r="J6211" s="15">
        <f>INDEX(MarketCap2!$E$2:$AR$224,MATCH(A6211,MarketCap2!$B$2:$B$224,0),MATCH(G6211,MarketCap2!$E$1:$AR$1,0))</f>
        <v>63185059840</v>
      </c>
      <c r="K6211">
        <f t="shared" si="458"/>
        <v>24.869333715216825</v>
      </c>
      <c r="L6211">
        <f>INDEX('PB2'!$D$2:$AQ$224,MATCH(A6211,'PB2'!$B$2:$B$224,0),MATCH(G6211,'PB2'!$D$1:$AQ$1,0))</f>
        <v>1.4036660194396999</v>
      </c>
      <c r="M6211" s="16">
        <f t="shared" si="459"/>
        <v>0.71242018126161455</v>
      </c>
      <c r="N6211" s="6">
        <f>INDEX('ROA2'!$D$2:$AQ$224,MATCH(A6211,'ROA2'!$B$2:$B$224,0),MATCH(G6211,'ROA2'!$D$1:$AQ$1,0))</f>
        <v>1.7606840133667001</v>
      </c>
      <c r="O6211" s="6">
        <v>88360.001535999996</v>
      </c>
      <c r="P6211" s="28">
        <v>-3.8556020333064354E-3</v>
      </c>
    </row>
    <row r="6212" spans="1:16" x14ac:dyDescent="0.3">
      <c r="A6212" t="s">
        <v>631</v>
      </c>
      <c r="B6212" t="e">
        <f>VLOOKUP(A6212,Sheet3!L:L,1,FALSE)</f>
        <v>#N/A</v>
      </c>
      <c r="C6212" t="str">
        <f>VLOOKUP(A6212,'ALL - prices'!B:C,2,FALSE)</f>
        <v>Suncor Energy Inc</v>
      </c>
      <c r="D6212" t="str">
        <f>VLOOKUP(A6212,'ALL - prices'!B:I,8,FALSE)</f>
        <v>Energy</v>
      </c>
      <c r="E6212">
        <v>2017</v>
      </c>
      <c r="F6212" t="s">
        <v>681</v>
      </c>
      <c r="G6212" t="str">
        <f t="shared" si="456"/>
        <v>2017-Q3</v>
      </c>
      <c r="H6212" s="4">
        <f>INDEX('ALL - prices'!$J$3:$DY$219,MATCH('COMBINED DATA'!A6212,'ALL - prices'!$B$3:$B$219,0),MATCH('COMBINED DATA'!G6212,'ALL - prices'!$J$1:$DY$1,0))</f>
        <v>31.3245</v>
      </c>
      <c r="I6212" s="14">
        <f t="shared" si="457"/>
        <v>3.1735746326763241</v>
      </c>
      <c r="J6212" s="15">
        <f>INDEX(MarketCap2!$E$2:$AR$224,MATCH(A6212,MarketCap2!$B$2:$B$224,0),MATCH(G6212,MarketCap2!$E$1:$AR$1,0))</f>
        <v>72511447040</v>
      </c>
      <c r="K6212">
        <f t="shared" si="458"/>
        <v>25.007010276550591</v>
      </c>
      <c r="L6212">
        <f>INDEX('PB2'!$D$2:$AQ$224,MATCH(A6212,'PB2'!$B$2:$B$224,0),MATCH(G6212,'PB2'!$D$1:$AQ$1,0))</f>
        <v>1.59629702568054</v>
      </c>
      <c r="M6212" s="16">
        <f t="shared" si="459"/>
        <v>0.62644982977004282</v>
      </c>
      <c r="N6212" s="6">
        <f>INDEX('ROA2'!$D$2:$AQ$224,MATCH(A6212,'ROA2'!$B$2:$B$224,0),MATCH(G6212,'ROA2'!$D$1:$AQ$1,0))</f>
        <v>3.0780940055847199</v>
      </c>
      <c r="O6212" s="6">
        <v>87296.999423999994</v>
      </c>
      <c r="P6212" s="28">
        <v>-1.2030354159363717E-2</v>
      </c>
    </row>
    <row r="6213" spans="1:16" x14ac:dyDescent="0.3">
      <c r="A6213" t="s">
        <v>631</v>
      </c>
      <c r="B6213" t="e">
        <f>VLOOKUP(A6213,Sheet3!L:L,1,FALSE)</f>
        <v>#N/A</v>
      </c>
      <c r="C6213" t="str">
        <f>VLOOKUP(A6213,'ALL - prices'!B:C,2,FALSE)</f>
        <v>Suncor Energy Inc</v>
      </c>
      <c r="D6213" t="str">
        <f>VLOOKUP(A6213,'ALL - prices'!B:I,8,FALSE)</f>
        <v>Energy</v>
      </c>
      <c r="E6213">
        <v>2017</v>
      </c>
      <c r="F6213" t="s">
        <v>682</v>
      </c>
      <c r="G6213" t="str">
        <f t="shared" si="456"/>
        <v>2017-Q4</v>
      </c>
      <c r="H6213" s="4">
        <f>INDEX('ALL - prices'!$J$3:$DY$219,MATCH('COMBINED DATA'!A6213,'ALL - prices'!$B$3:$B$219,0),MATCH('COMBINED DATA'!G6213,'ALL - prices'!$J$1:$DY$1,0))</f>
        <v>33.298000000000002</v>
      </c>
      <c r="I6213" s="14">
        <f t="shared" si="457"/>
        <v>4.8163721291722146</v>
      </c>
      <c r="J6213" s="15">
        <f>INDEX(MarketCap2!$E$2:$AR$224,MATCH(A6213,MarketCap2!$B$2:$B$224,0),MATCH(G6213,MarketCap2!$E$1:$AR$1,0))</f>
        <v>76011945984</v>
      </c>
      <c r="K6213">
        <f t="shared" si="458"/>
        <v>25.054156348880632</v>
      </c>
      <c r="L6213">
        <f>INDEX('PB2'!$D$2:$AQ$224,MATCH(A6213,'PB2'!$B$2:$B$224,0),MATCH(G6213,'PB2'!$D$1:$AQ$1,0))</f>
        <v>1.66871702671051</v>
      </c>
      <c r="M6213" s="16">
        <f t="shared" si="459"/>
        <v>0.59926277732736322</v>
      </c>
      <c r="N6213" s="6">
        <f>INDEX('ROA2'!$D$2:$AQ$224,MATCH(A6213,'ROA2'!$B$2:$B$224,0),MATCH(G6213,'ROA2'!$D$1:$AQ$1,0))</f>
        <v>4.06894779205322</v>
      </c>
      <c r="O6213" s="6">
        <v>87945.003008</v>
      </c>
      <c r="P6213" s="28">
        <v>7.4229766002914194E-3</v>
      </c>
    </row>
    <row r="6214" spans="1:16" x14ac:dyDescent="0.3">
      <c r="A6214" t="s">
        <v>631</v>
      </c>
      <c r="B6214" t="e">
        <f>VLOOKUP(A6214,Sheet3!L:L,1,FALSE)</f>
        <v>#N/A</v>
      </c>
      <c r="C6214" t="str">
        <f>VLOOKUP(A6214,'ALL - prices'!B:C,2,FALSE)</f>
        <v>Suncor Energy Inc</v>
      </c>
      <c r="D6214" t="str">
        <f>VLOOKUP(A6214,'ALL - prices'!B:I,8,FALSE)</f>
        <v>Energy</v>
      </c>
      <c r="E6214">
        <v>2018</v>
      </c>
      <c r="F6214" t="s">
        <v>679</v>
      </c>
      <c r="G6214" t="str">
        <f t="shared" si="456"/>
        <v>2018-Q1</v>
      </c>
      <c r="H6214" s="4">
        <f>INDEX('ALL - prices'!$J$3:$DY$219,MATCH('COMBINED DATA'!A6214,'ALL - prices'!$B$3:$B$219,0),MATCH('COMBINED DATA'!G6214,'ALL - prices'!$J$1:$DY$1,0))</f>
        <v>32.377200000000002</v>
      </c>
      <c r="I6214" s="14">
        <f t="shared" si="457"/>
        <v>4.7989208637637244</v>
      </c>
      <c r="J6214" s="15">
        <f>INDEX(MarketCap2!$E$2:$AR$224,MATCH(A6214,MarketCap2!$B$2:$B$224,0),MATCH(G6214,MarketCap2!$E$1:$AR$1,0))</f>
        <v>73014280192</v>
      </c>
      <c r="K6214">
        <f t="shared" si="458"/>
        <v>25.01392087803238</v>
      </c>
      <c r="L6214">
        <f>INDEX('PB2'!$D$2:$AQ$224,MATCH(A6214,'PB2'!$B$2:$B$224,0),MATCH(G6214,'PB2'!$D$1:$AQ$1,0))</f>
        <v>1.5981459617614799</v>
      </c>
      <c r="M6214" s="16">
        <f t="shared" si="459"/>
        <v>0.62572507388361309</v>
      </c>
      <c r="N6214" s="6">
        <f>INDEX('ROA2'!$D$2:$AQ$224,MATCH(A6214,'ROA2'!$B$2:$B$224,0),MATCH(G6214,'ROA2'!$D$1:$AQ$1,0))</f>
        <v>5.00347900390625</v>
      </c>
      <c r="O6214" s="6">
        <v>89494.003712000005</v>
      </c>
      <c r="P6214" s="28">
        <v>1.7613288430487622E-2</v>
      </c>
    </row>
    <row r="6215" spans="1:16" x14ac:dyDescent="0.3">
      <c r="A6215" t="s">
        <v>631</v>
      </c>
      <c r="B6215" t="e">
        <f>VLOOKUP(A6215,Sheet3!L:L,1,FALSE)</f>
        <v>#N/A</v>
      </c>
      <c r="C6215" t="str">
        <f>VLOOKUP(A6215,'ALL - prices'!B:C,2,FALSE)</f>
        <v>Suncor Energy Inc</v>
      </c>
      <c r="D6215" t="str">
        <f>VLOOKUP(A6215,'ALL - prices'!B:I,8,FALSE)</f>
        <v>Energy</v>
      </c>
      <c r="E6215">
        <v>2018</v>
      </c>
      <c r="F6215" t="s">
        <v>680</v>
      </c>
      <c r="G6215" t="str">
        <f t="shared" si="456"/>
        <v>2018-Q2</v>
      </c>
      <c r="H6215" s="4">
        <f>INDEX('ALL - prices'!$J$3:$DY$219,MATCH('COMBINED DATA'!A6215,'ALL - prices'!$B$3:$B$219,0),MATCH('COMBINED DATA'!G6215,'ALL - prices'!$J$1:$DY$1,0))</f>
        <v>39.207500000000003</v>
      </c>
      <c r="I6215" s="14">
        <f t="shared" si="457"/>
        <v>3.5646849018064226</v>
      </c>
      <c r="J6215" s="15">
        <f>INDEX(MarketCap2!$E$2:$AR$224,MATCH(A6215,MarketCap2!$B$2:$B$224,0),MATCH(G6215,MarketCap2!$E$1:$AR$1,0))</f>
        <v>87414538240</v>
      </c>
      <c r="K6215">
        <f t="shared" si="458"/>
        <v>25.193927447193467</v>
      </c>
      <c r="L6215">
        <f>INDEX('PB2'!$D$2:$AQ$224,MATCH(A6215,'PB2'!$B$2:$B$224,0),MATCH(G6215,'PB2'!$D$1:$AQ$1,0))</f>
        <v>1.91152000427246</v>
      </c>
      <c r="M6215" s="16">
        <f t="shared" si="459"/>
        <v>0.52314388432498149</v>
      </c>
      <c r="N6215" s="6">
        <f>INDEX('ROA2'!$D$2:$AQ$224,MATCH(A6215,'ROA2'!$B$2:$B$224,0),MATCH(G6215,'ROA2'!$D$1:$AQ$1,0))</f>
        <v>4.3365230560302699</v>
      </c>
      <c r="O6215" s="6">
        <v>91277.000704000005</v>
      </c>
      <c r="P6215" s="28">
        <v>1.9923088900322863E-2</v>
      </c>
    </row>
    <row r="6216" spans="1:16" x14ac:dyDescent="0.3">
      <c r="A6216" t="s">
        <v>631</v>
      </c>
      <c r="B6216" t="e">
        <f>VLOOKUP(A6216,Sheet3!L:L,1,FALSE)</f>
        <v>#N/A</v>
      </c>
      <c r="C6216" t="str">
        <f>VLOOKUP(A6216,'ALL - prices'!B:C,2,FALSE)</f>
        <v>Suncor Energy Inc</v>
      </c>
      <c r="D6216" t="str">
        <f>VLOOKUP(A6216,'ALL - prices'!B:I,8,FALSE)</f>
        <v>Energy</v>
      </c>
      <c r="E6216">
        <v>2018</v>
      </c>
      <c r="F6216" t="s">
        <v>681</v>
      </c>
      <c r="G6216" t="str">
        <f t="shared" si="456"/>
        <v>2018-Q3</v>
      </c>
      <c r="H6216" s="4">
        <f>INDEX('ALL - prices'!$J$3:$DY$219,MATCH('COMBINED DATA'!A6216,'ALL - prices'!$B$3:$B$219,0),MATCH('COMBINED DATA'!G6216,'ALL - prices'!$J$1:$DY$1,0))</f>
        <v>36.872399999999999</v>
      </c>
      <c r="I6216" s="14">
        <f t="shared" si="457"/>
        <v>1.8564406678731573</v>
      </c>
      <c r="J6216" s="15">
        <f>INDEX(MarketCap2!$E$2:$AR$224,MATCH(A6216,MarketCap2!$B$2:$B$224,0),MATCH(G6216,MarketCap2!$E$1:$AR$1,0))</f>
        <v>80845053952</v>
      </c>
      <c r="K6216">
        <f t="shared" si="458"/>
        <v>25.115800245489069</v>
      </c>
      <c r="L6216">
        <f>INDEX('PB2'!$D$2:$AQ$224,MATCH(A6216,'PB2'!$B$2:$B$224,0),MATCH(G6216,'PB2'!$D$1:$AQ$1,0))</f>
        <v>1.7581570148468</v>
      </c>
      <c r="M6216" s="16">
        <f t="shared" si="459"/>
        <v>0.56877741382338176</v>
      </c>
      <c r="N6216" s="6">
        <f>INDEX('ROA2'!$D$2:$AQ$224,MATCH(A6216,'ROA2'!$B$2:$B$224,0),MATCH(G6216,'ROA2'!$D$1:$AQ$1,0))</f>
        <v>4.9318151473998997</v>
      </c>
      <c r="O6216" s="6">
        <v>92433.997824000005</v>
      </c>
      <c r="P6216" s="28">
        <v>1.26756697862148E-2</v>
      </c>
    </row>
    <row r="6217" spans="1:16" x14ac:dyDescent="0.3">
      <c r="A6217" t="s">
        <v>631</v>
      </c>
      <c r="B6217" t="e">
        <f>VLOOKUP(A6217,Sheet3!L:L,1,FALSE)</f>
        <v>#N/A</v>
      </c>
      <c r="C6217" t="str">
        <f>VLOOKUP(A6217,'ALL - prices'!B:C,2,FALSE)</f>
        <v>Suncor Energy Inc</v>
      </c>
      <c r="D6217" t="str">
        <f>VLOOKUP(A6217,'ALL - prices'!B:I,8,FALSE)</f>
        <v>Energy</v>
      </c>
      <c r="E6217">
        <v>2018</v>
      </c>
      <c r="F6217" t="s">
        <v>682</v>
      </c>
      <c r="G6217" t="str">
        <f t="shared" si="456"/>
        <v>2018-Q4</v>
      </c>
      <c r="H6217" s="4">
        <f>INDEX('ALL - prices'!$J$3:$DY$219,MATCH('COMBINED DATA'!A6217,'ALL - prices'!$B$3:$B$219,0),MATCH('COMBINED DATA'!G6217,'ALL - prices'!$J$1:$DY$1,0))</f>
        <v>28.3645</v>
      </c>
      <c r="I6217" s="14">
        <f t="shared" si="457"/>
        <v>0.85072395199617989</v>
      </c>
      <c r="J6217" s="15">
        <f>INDEX(MarketCap2!$E$2:$AR$224,MATCH(A6217,MarketCap2!$B$2:$B$224,0),MATCH(G6217,MarketCap2!$E$1:$AR$1,0))</f>
        <v>60813844480</v>
      </c>
      <c r="K6217">
        <f t="shared" si="458"/>
        <v>24.831083305260783</v>
      </c>
      <c r="L6217">
        <f>INDEX('PB2'!$D$2:$AQ$224,MATCH(A6217,'PB2'!$B$2:$B$224,0),MATCH(G6217,'PB2'!$D$1:$AQ$1,0))</f>
        <v>1.3729430437087999</v>
      </c>
      <c r="M6217" s="16">
        <f t="shared" si="459"/>
        <v>0.7283623341713068</v>
      </c>
      <c r="N6217" s="6">
        <f>INDEX('ROA2'!$D$2:$AQ$224,MATCH(A6217,'ROA2'!$B$2:$B$224,0),MATCH(G6217,'ROA2'!$D$1:$AQ$1,0))</f>
        <v>5.52671098709106</v>
      </c>
      <c r="O6217" s="6">
        <v>91365.998592000004</v>
      </c>
      <c r="P6217" s="28">
        <v>-1.1554181980027932E-2</v>
      </c>
    </row>
    <row r="6218" spans="1:16" x14ac:dyDescent="0.3">
      <c r="A6218" t="s">
        <v>631</v>
      </c>
      <c r="B6218" t="e">
        <f>VLOOKUP(A6218,Sheet3!L:L,1,FALSE)</f>
        <v>#N/A</v>
      </c>
      <c r="C6218" t="str">
        <f>VLOOKUP(A6218,'ALL - prices'!B:C,2,FALSE)</f>
        <v>Suncor Energy Inc</v>
      </c>
      <c r="D6218" t="str">
        <f>VLOOKUP(A6218,'ALL - prices'!B:I,8,FALSE)</f>
        <v>Energy</v>
      </c>
      <c r="E6218">
        <v>2019</v>
      </c>
      <c r="F6218" t="s">
        <v>679</v>
      </c>
      <c r="G6218" t="str">
        <f t="shared" si="456"/>
        <v>2019-Q1</v>
      </c>
      <c r="H6218" s="4">
        <f>INDEX('ALL - prices'!$J$3:$DY$219,MATCH('COMBINED DATA'!A6218,'ALL - prices'!$B$3:$B$219,0),MATCH('COMBINED DATA'!G6218,'ALL - prices'!$J$1:$DY$1,0))</f>
        <v>32.518999999999998</v>
      </c>
      <c r="I6218" s="14">
        <f t="shared" si="457"/>
        <v>7.2344553130027265</v>
      </c>
      <c r="J6218" s="15">
        <f>INDEX(MarketCap2!$E$2:$AR$224,MATCH(A6218,MarketCap2!$B$2:$B$224,0),MATCH(G6218,MarketCap2!$E$1:$AR$1,0))</f>
        <v>68646096896</v>
      </c>
      <c r="K6218">
        <f t="shared" si="458"/>
        <v>24.952230112423901</v>
      </c>
      <c r="L6218">
        <f>INDEX('PB2'!$D$2:$AQ$224,MATCH(A6218,'PB2'!$B$2:$B$224,0),MATCH(G6218,'PB2'!$D$1:$AQ$1,0))</f>
        <v>1.5397130250930799</v>
      </c>
      <c r="M6218" s="16">
        <f t="shared" si="459"/>
        <v>0.6494716766714026</v>
      </c>
      <c r="N6218" s="6">
        <f>INDEX('ROA2'!$D$2:$AQ$224,MATCH(A6218,'ROA2'!$B$2:$B$224,0),MATCH(G6218,'ROA2'!$D$1:$AQ$1,0))</f>
        <v>3.6778299808502202</v>
      </c>
      <c r="O6218" s="6">
        <v>89579.003903999997</v>
      </c>
      <c r="P6218" s="28">
        <v>-1.9558640145552739E-2</v>
      </c>
    </row>
    <row r="6219" spans="1:16" x14ac:dyDescent="0.3">
      <c r="A6219" t="s">
        <v>631</v>
      </c>
      <c r="B6219" t="e">
        <f>VLOOKUP(A6219,Sheet3!L:L,1,FALSE)</f>
        <v>#N/A</v>
      </c>
      <c r="C6219" t="str">
        <f>VLOOKUP(A6219,'ALL - prices'!B:C,2,FALSE)</f>
        <v>Suncor Energy Inc</v>
      </c>
      <c r="D6219" t="str">
        <f>VLOOKUP(A6219,'ALL - prices'!B:I,8,FALSE)</f>
        <v>Energy</v>
      </c>
      <c r="E6219">
        <v>2019</v>
      </c>
      <c r="F6219" t="s">
        <v>680</v>
      </c>
      <c r="G6219" t="str">
        <f t="shared" si="456"/>
        <v>2019-Q2</v>
      </c>
      <c r="H6219" s="4">
        <f>INDEX('ALL - prices'!$J$3:$DY$219,MATCH('COMBINED DATA'!A6219,'ALL - prices'!$B$3:$B$219,0),MATCH('COMBINED DATA'!G6219,'ALL - prices'!$J$1:$DY$1,0))</f>
        <v>30.984400000000001</v>
      </c>
      <c r="I6219" s="14">
        <f t="shared" si="457"/>
        <v>8.4627296047630693</v>
      </c>
      <c r="J6219" s="15">
        <f>INDEX(MarketCap2!$E$2:$AR$224,MATCH(A6219,MarketCap2!$B$2:$B$224,0),MATCH(G6219,MarketCap2!$E$1:$AR$1,0))</f>
        <v>64001339392</v>
      </c>
      <c r="K6219">
        <f t="shared" si="458"/>
        <v>24.882169848087095</v>
      </c>
      <c r="L6219">
        <f>INDEX('PB2'!$D$2:$AQ$224,MATCH(A6219,'PB2'!$B$2:$B$224,0),MATCH(G6219,'PB2'!$D$1:$AQ$1,0))</f>
        <v>1.4009490013122601</v>
      </c>
      <c r="M6219" s="16">
        <f t="shared" si="459"/>
        <v>0.71380185792866568</v>
      </c>
      <c r="N6219" s="6">
        <f>INDEX('ROA2'!$D$2:$AQ$224,MATCH(A6219,'ROA2'!$B$2:$B$224,0),MATCH(G6219,'ROA2'!$D$1:$AQ$1,0))</f>
        <v>4.3091669082641602</v>
      </c>
      <c r="O6219" s="6">
        <v>93167.001600000003</v>
      </c>
      <c r="P6219" s="28">
        <v>4.0054003054612999E-2</v>
      </c>
    </row>
    <row r="6220" spans="1:16" x14ac:dyDescent="0.3">
      <c r="A6220" t="s">
        <v>631</v>
      </c>
      <c r="B6220" t="e">
        <f>VLOOKUP(A6220,Sheet3!L:L,1,FALSE)</f>
        <v>#N/A</v>
      </c>
      <c r="C6220" t="str">
        <f>VLOOKUP(A6220,'ALL - prices'!B:C,2,FALSE)</f>
        <v>Suncor Energy Inc</v>
      </c>
      <c r="D6220" t="str">
        <f>VLOOKUP(A6220,'ALL - prices'!B:I,8,FALSE)</f>
        <v>Energy</v>
      </c>
      <c r="E6220">
        <v>2019</v>
      </c>
      <c r="F6220" t="s">
        <v>681</v>
      </c>
      <c r="G6220" t="str">
        <f t="shared" si="456"/>
        <v>2019-Q3</v>
      </c>
      <c r="H6220" s="4">
        <f>INDEX('ALL - prices'!$J$3:$DY$219,MATCH('COMBINED DATA'!A6220,'ALL - prices'!$B$3:$B$219,0),MATCH('COMBINED DATA'!G6220,'ALL - prices'!$J$1:$DY$1,0))</f>
        <v>32.042900000000003</v>
      </c>
      <c r="I6220" s="14">
        <f t="shared" si="457"/>
        <v>8.6735906025128973</v>
      </c>
      <c r="J6220" s="15">
        <f>INDEX(MarketCap2!$E$2:$AR$224,MATCH(A6220,MarketCap2!$B$2:$B$224,0),MATCH(G6220,MarketCap2!$E$1:$AR$1,0))</f>
        <v>65009254400</v>
      </c>
      <c r="K6220">
        <f t="shared" si="458"/>
        <v>24.897795472092252</v>
      </c>
      <c r="L6220">
        <f>INDEX('PB2'!$D$2:$AQ$224,MATCH(A6220,'PB2'!$B$2:$B$224,0),MATCH(G6220,'PB2'!$D$1:$AQ$1,0))</f>
        <v>1.42623102664948</v>
      </c>
      <c r="M6220" s="16">
        <f t="shared" si="459"/>
        <v>0.701148678800806</v>
      </c>
      <c r="N6220" s="6">
        <f>INDEX('ROA2'!$D$2:$AQ$224,MATCH(A6220,'ROA2'!$B$2:$B$224,0),MATCH(G6220,'ROA2'!$D$1:$AQ$1,0))</f>
        <v>6.1612720489501998</v>
      </c>
      <c r="O6220" s="6">
        <v>93598.998527999996</v>
      </c>
      <c r="P6220" s="28">
        <v>4.6368018781447317E-3</v>
      </c>
    </row>
    <row r="6221" spans="1:16" x14ac:dyDescent="0.3">
      <c r="A6221" t="s">
        <v>631</v>
      </c>
      <c r="B6221" t="e">
        <f>VLOOKUP(A6221,Sheet3!L:L,1,FALSE)</f>
        <v>#N/A</v>
      </c>
      <c r="C6221" t="str">
        <f>VLOOKUP(A6221,'ALL - prices'!B:C,2,FALSE)</f>
        <v>Suncor Energy Inc</v>
      </c>
      <c r="D6221" t="str">
        <f>VLOOKUP(A6221,'ALL - prices'!B:I,8,FALSE)</f>
        <v>Energy</v>
      </c>
      <c r="E6221">
        <v>2019</v>
      </c>
      <c r="F6221" t="s">
        <v>682</v>
      </c>
      <c r="G6221" t="str">
        <f t="shared" si="456"/>
        <v>2019-Q4</v>
      </c>
      <c r="H6221" s="4">
        <f>INDEX('ALL - prices'!$J$3:$DY$219,MATCH('COMBINED DATA'!A6221,'ALL - prices'!$B$3:$B$219,0),MATCH('COMBINED DATA'!G6221,'ALL - prices'!$J$1:$DY$1,0))</f>
        <v>32.9666</v>
      </c>
      <c r="I6221" s="14">
        <f t="shared" si="457"/>
        <v>2.3573567697741584</v>
      </c>
      <c r="J6221" s="15">
        <f>INDEX(MarketCap2!$E$2:$AR$224,MATCH(A6221,MarketCap2!$B$2:$B$224,0),MATCH(G6221,MarketCap2!$E$1:$AR$1,0))</f>
        <v>65650450432</v>
      </c>
      <c r="K6221">
        <f t="shared" si="458"/>
        <v>24.907610298783638</v>
      </c>
      <c r="L6221">
        <f>INDEX('PB2'!$D$2:$AQ$224,MATCH(A6221,'PB2'!$B$2:$B$224,0),MATCH(G6221,'PB2'!$D$1:$AQ$1,0))</f>
        <v>1.55074799060821</v>
      </c>
      <c r="M6221" s="16">
        <f t="shared" si="459"/>
        <v>0.64485010205158844</v>
      </c>
      <c r="N6221" s="6">
        <f>INDEX('ROA2'!$D$2:$AQ$224,MATCH(A6221,'ROA2'!$B$2:$B$224,0),MATCH(G6221,'ROA2'!$D$1:$AQ$1,0))</f>
        <v>5.3643460273742702</v>
      </c>
      <c r="O6221" s="6">
        <v>93335.003135999999</v>
      </c>
      <c r="P6221" s="28">
        <v>-2.8204937675804648E-3</v>
      </c>
    </row>
    <row r="6222" spans="1:16" x14ac:dyDescent="0.3">
      <c r="A6222" t="s">
        <v>631</v>
      </c>
      <c r="B6222" t="e">
        <f>VLOOKUP(A6222,Sheet3!L:L,1,FALSE)</f>
        <v>#N/A</v>
      </c>
      <c r="C6222" t="str">
        <f>VLOOKUP(A6222,'ALL - prices'!B:C,2,FALSE)</f>
        <v>Suncor Energy Inc</v>
      </c>
      <c r="D6222" t="str">
        <f>VLOOKUP(A6222,'ALL - prices'!B:I,8,FALSE)</f>
        <v>Energy</v>
      </c>
      <c r="E6222">
        <v>2020</v>
      </c>
      <c r="F6222" t="s">
        <v>679</v>
      </c>
      <c r="G6222" t="str">
        <f t="shared" si="456"/>
        <v>2020-Q1</v>
      </c>
      <c r="H6222" s="4">
        <f>INDEX('ALL - prices'!$J$3:$DY$219,MATCH('COMBINED DATA'!A6222,'ALL - prices'!$B$3:$B$219,0),MATCH('COMBINED DATA'!G6222,'ALL - prices'!$J$1:$DY$1,0))</f>
        <v>17.62</v>
      </c>
      <c r="I6222" s="14">
        <f t="shared" si="457"/>
        <v>3.4544966261381873</v>
      </c>
      <c r="J6222" s="15">
        <f>INDEX(MarketCap2!$E$2:$AR$224,MATCH(A6222,MarketCap2!$B$2:$B$224,0),MATCH(G6222,MarketCap2!$E$1:$AR$1,0))</f>
        <v>34411048960</v>
      </c>
      <c r="K6222">
        <f t="shared" si="458"/>
        <v>24.261643540452749</v>
      </c>
      <c r="L6222">
        <f>INDEX('PB2'!$D$2:$AQ$224,MATCH(A6222,'PB2'!$B$2:$B$224,0),MATCH(G6222,'PB2'!$D$1:$AQ$1,0))</f>
        <v>0.90227597951889005</v>
      </c>
      <c r="M6222" s="16">
        <f t="shared" si="459"/>
        <v>1.1083083476667728</v>
      </c>
      <c r="N6222" s="6">
        <f>INDEX('ROA2'!$D$2:$AQ$224,MATCH(A6222,'ROA2'!$B$2:$B$224,0),MATCH(G6222,'ROA2'!$D$1:$AQ$1,0))</f>
        <v>3.23885297775269</v>
      </c>
      <c r="O6222" s="6">
        <v>89434.996736000001</v>
      </c>
      <c r="P6222" s="28">
        <v>-4.1785035291821156E-2</v>
      </c>
    </row>
    <row r="6223" spans="1:16" x14ac:dyDescent="0.3">
      <c r="A6223" t="s">
        <v>631</v>
      </c>
      <c r="B6223" t="e">
        <f>VLOOKUP(A6223,Sheet3!L:L,1,FALSE)</f>
        <v>#N/A</v>
      </c>
      <c r="C6223" t="str">
        <f>VLOOKUP(A6223,'ALL - prices'!B:C,2,FALSE)</f>
        <v>Suncor Energy Inc</v>
      </c>
      <c r="D6223" t="str">
        <f>VLOOKUP(A6223,'ALL - prices'!B:I,8,FALSE)</f>
        <v>Energy</v>
      </c>
      <c r="E6223">
        <v>2020</v>
      </c>
      <c r="F6223" t="s">
        <v>680</v>
      </c>
      <c r="G6223" t="str">
        <f t="shared" si="456"/>
        <v>2020-Q2</v>
      </c>
      <c r="H6223" s="4">
        <f>INDEX('ALL - prices'!$J$3:$DY$219,MATCH('COMBINED DATA'!A6223,'ALL - prices'!$B$3:$B$219,0),MATCH('COMBINED DATA'!G6223,'ALL - prices'!$J$1:$DY$1,0))</f>
        <v>18.1111</v>
      </c>
      <c r="I6223" s="14">
        <f t="shared" si="457"/>
        <v>4.9439729411172832</v>
      </c>
      <c r="J6223" s="15">
        <f>INDEX(MarketCap2!$E$2:$AR$224,MATCH(A6223,MarketCap2!$B$2:$B$224,0),MATCH(G6223,MarketCap2!$E$1:$AR$1,0))</f>
        <v>34910703616</v>
      </c>
      <c r="K6223">
        <f t="shared" si="458"/>
        <v>24.276059313002037</v>
      </c>
      <c r="L6223">
        <f>INDEX('PB2'!$D$2:$AQ$224,MATCH(A6223,'PB2'!$B$2:$B$224,0),MATCH(G6223,'PB2'!$D$1:$AQ$1,0))</f>
        <v>0.95603901147842396</v>
      </c>
      <c r="M6223" s="16">
        <f t="shared" si="459"/>
        <v>1.0459824212127018</v>
      </c>
      <c r="N6223" s="6">
        <f>INDEX('ROA2'!$D$2:$AQ$224,MATCH(A6223,'ROA2'!$B$2:$B$224,0),MATCH(G6223,'ROA2'!$D$1:$AQ$1,0))</f>
        <v>-2.3493409156799299</v>
      </c>
      <c r="O6223" s="6">
        <v>85265.997824000005</v>
      </c>
      <c r="P6223" s="28">
        <v>-4.6614849490142163E-2</v>
      </c>
    </row>
    <row r="6224" spans="1:16" x14ac:dyDescent="0.3">
      <c r="A6224" t="s">
        <v>631</v>
      </c>
      <c r="B6224" t="e">
        <f>VLOOKUP(A6224,Sheet3!L:L,1,FALSE)</f>
        <v>#N/A</v>
      </c>
      <c r="C6224" t="str">
        <f>VLOOKUP(A6224,'ALL - prices'!B:C,2,FALSE)</f>
        <v>Suncor Energy Inc</v>
      </c>
      <c r="D6224" t="str">
        <f>VLOOKUP(A6224,'ALL - prices'!B:I,8,FALSE)</f>
        <v>Energy</v>
      </c>
      <c r="E6224">
        <v>2020</v>
      </c>
      <c r="F6224" t="s">
        <v>681</v>
      </c>
      <c r="G6224" t="str">
        <f t="shared" si="456"/>
        <v>2020-Q3</v>
      </c>
      <c r="H6224" s="4">
        <f>INDEX('ALL - prices'!$J$3:$DY$219,MATCH('COMBINED DATA'!A6224,'ALL - prices'!$B$3:$B$219,0),MATCH('COMBINED DATA'!G6224,'ALL - prices'!$J$1:$DY$1,0))</f>
        <v>12.996700000000001</v>
      </c>
      <c r="I6224" s="14">
        <f t="shared" si="457"/>
        <v>2.9344933781944005</v>
      </c>
      <c r="J6224" s="15">
        <f>INDEX(MarketCap2!$E$2:$AR$224,MATCH(A6224,MarketCap2!$B$2:$B$224,0),MATCH(G6224,MarketCap2!$E$1:$AR$1,0))</f>
        <v>24798951424</v>
      </c>
      <c r="K6224">
        <f t="shared" si="458"/>
        <v>23.934067207933147</v>
      </c>
      <c r="L6224">
        <f>INDEX('PB2'!$D$2:$AQ$224,MATCH(A6224,'PB2'!$B$2:$B$224,0),MATCH(G6224,'PB2'!$D$1:$AQ$1,0))</f>
        <v>0.68234002590179399</v>
      </c>
      <c r="M6224" s="16">
        <f t="shared" si="459"/>
        <v>1.4655449805665151</v>
      </c>
      <c r="N6224" s="6">
        <f>INDEX('ROA2'!$D$2:$AQ$224,MATCH(A6224,'ROA2'!$B$2:$B$224,0),MATCH(G6224,'ROA2'!$D$1:$AQ$1,0))</f>
        <v>-6.1309380531311</v>
      </c>
      <c r="O6224" s="6">
        <v>83828.998143999997</v>
      </c>
      <c r="P6224" s="28">
        <v>-1.6853138609439138E-2</v>
      </c>
    </row>
    <row r="6225" spans="1:16" x14ac:dyDescent="0.3">
      <c r="A6225" t="s">
        <v>631</v>
      </c>
      <c r="B6225" t="e">
        <f>VLOOKUP(A6225,Sheet3!L:L,1,FALSE)</f>
        <v>#N/A</v>
      </c>
      <c r="C6225" t="str">
        <f>VLOOKUP(A6225,'ALL - prices'!B:C,2,FALSE)</f>
        <v>Suncor Energy Inc</v>
      </c>
      <c r="D6225" t="str">
        <f>VLOOKUP(A6225,'ALL - prices'!B:I,8,FALSE)</f>
        <v>Energy</v>
      </c>
      <c r="E6225">
        <v>2020</v>
      </c>
      <c r="F6225" t="s">
        <v>682</v>
      </c>
      <c r="G6225" t="str">
        <f t="shared" si="456"/>
        <v>2020-Q4</v>
      </c>
      <c r="H6225" s="4">
        <f>INDEX('ALL - prices'!$J$3:$DY$219,MATCH('COMBINED DATA'!A6225,'ALL - prices'!$B$3:$B$219,0),MATCH('COMBINED DATA'!G6225,'ALL - prices'!$J$1:$DY$1,0))</f>
        <v>17.240600000000001</v>
      </c>
      <c r="I6225" s="14">
        <f t="shared" si="457"/>
        <v>2.423151091038279</v>
      </c>
      <c r="J6225" s="15">
        <f>INDEX(MarketCap2!$E$2:$AR$224,MATCH(A6225,MarketCap2!$B$2:$B$224,0),MATCH(G6225,MarketCap2!$E$1:$AR$1,0))</f>
        <v>32561969152</v>
      </c>
      <c r="K6225">
        <f t="shared" si="458"/>
        <v>24.206410853893331</v>
      </c>
      <c r="L6225">
        <f>INDEX('PB2'!$D$2:$AQ$224,MATCH(A6225,'PB2'!$B$2:$B$224,0),MATCH(G6225,'PB2'!$D$1:$AQ$1,0))</f>
        <v>0.91064602136611905</v>
      </c>
      <c r="M6225" s="16">
        <f t="shared" si="459"/>
        <v>1.0981215275061931</v>
      </c>
      <c r="N6225" s="6">
        <f>INDEX('ROA2'!$D$2:$AQ$224,MATCH(A6225,'ROA2'!$B$2:$B$224,0),MATCH(G6225,'ROA2'!$D$1:$AQ$1,0))</f>
        <v>-7.3355689048767099</v>
      </c>
      <c r="O6225" s="6">
        <v>83501.998080000005</v>
      </c>
      <c r="P6225" s="28">
        <v>-3.9007989030034394E-3</v>
      </c>
    </row>
    <row r="6226" spans="1:16" x14ac:dyDescent="0.3">
      <c r="A6226" t="s">
        <v>631</v>
      </c>
      <c r="B6226" t="e">
        <f>VLOOKUP(A6226,Sheet3!L:L,1,FALSE)</f>
        <v>#N/A</v>
      </c>
      <c r="C6226" t="str">
        <f>VLOOKUP(A6226,'ALL - prices'!B:C,2,FALSE)</f>
        <v>Suncor Energy Inc</v>
      </c>
      <c r="D6226" t="str">
        <f>VLOOKUP(A6226,'ALL - prices'!B:I,8,FALSE)</f>
        <v>Energy</v>
      </c>
      <c r="E6226">
        <v>2021</v>
      </c>
      <c r="F6226" t="s">
        <v>679</v>
      </c>
      <c r="G6226" t="str">
        <f t="shared" si="456"/>
        <v>2021-Q1</v>
      </c>
      <c r="H6226" s="4">
        <f>INDEX('ALL - prices'!$J$3:$DY$219,MATCH('COMBINED DATA'!A6226,'ALL - prices'!$B$3:$B$219,0),MATCH('COMBINED DATA'!G6226,'ALL - prices'!$J$1:$DY$1,0))</f>
        <v>21.3856</v>
      </c>
      <c r="I6226" s="14">
        <f t="shared" si="457"/>
        <v>5.5134133174619384</v>
      </c>
      <c r="J6226" s="15">
        <f>INDEX(MarketCap2!$E$2:$AR$224,MATCH(A6226,MarketCap2!$B$2:$B$224,0),MATCH(G6226,MarketCap2!$E$1:$AR$1,0))</f>
        <v>39986872320</v>
      </c>
      <c r="K6226">
        <f t="shared" si="458"/>
        <v>24.411817045193565</v>
      </c>
      <c r="L6226">
        <f>INDEX('PB2'!$D$2:$AQ$224,MATCH(A6226,'PB2'!$B$2:$B$224,0),MATCH(G6226,'PB2'!$D$1:$AQ$1,0))</f>
        <v>1.0942610502243</v>
      </c>
      <c r="M6226" s="16">
        <f t="shared" si="459"/>
        <v>0.91385871752907732</v>
      </c>
      <c r="N6226" s="6">
        <f>INDEX('ROA2'!$D$2:$AQ$224,MATCH(A6226,'ROA2'!$B$2:$B$224,0),MATCH(G6226,'ROA2'!$D$1:$AQ$1,0))</f>
        <v>-4.96291303634644</v>
      </c>
      <c r="O6226" s="6">
        <v>84616.003584000006</v>
      </c>
      <c r="P6226" s="28">
        <v>1.3341064041757606E-2</v>
      </c>
    </row>
    <row r="6227" spans="1:16" x14ac:dyDescent="0.3">
      <c r="A6227" t="s">
        <v>631</v>
      </c>
      <c r="B6227" t="e">
        <f>VLOOKUP(A6227,Sheet3!L:L,1,FALSE)</f>
        <v>#N/A</v>
      </c>
      <c r="C6227" t="str">
        <f>VLOOKUP(A6227,'ALL - prices'!B:C,2,FALSE)</f>
        <v>Suncor Energy Inc</v>
      </c>
      <c r="D6227" t="str">
        <f>VLOOKUP(A6227,'ALL - prices'!B:I,8,FALSE)</f>
        <v>Energy</v>
      </c>
      <c r="E6227">
        <v>2021</v>
      </c>
      <c r="F6227" t="s">
        <v>680</v>
      </c>
      <c r="G6227" t="str">
        <f t="shared" si="456"/>
        <v>2021-Q2</v>
      </c>
      <c r="H6227" s="4">
        <f>INDEX('ALL - prices'!$J$3:$DY$219,MATCH('COMBINED DATA'!A6227,'ALL - prices'!$B$3:$B$219,0),MATCH('COMBINED DATA'!G6227,'ALL - prices'!$J$1:$DY$1,0))</f>
        <v>24.338799999999999</v>
      </c>
      <c r="I6227" s="14">
        <f t="shared" si="457"/>
        <v>7.6311349828623953</v>
      </c>
      <c r="J6227" s="15">
        <f>INDEX(MarketCap2!$E$2:$AR$224,MATCH(A6227,MarketCap2!$B$2:$B$224,0),MATCH(G6227,MarketCap2!$E$1:$AR$1,0))</f>
        <v>44703657984</v>
      </c>
      <c r="K6227">
        <f t="shared" si="458"/>
        <v>24.523321169311668</v>
      </c>
      <c r="L6227">
        <f>INDEX('PB2'!$D$2:$AQ$224,MATCH(A6227,'PB2'!$B$2:$B$224,0),MATCH(G6227,'PB2'!$D$1:$AQ$1,0))</f>
        <v>1.2219580411911</v>
      </c>
      <c r="M6227" s="16">
        <f t="shared" si="459"/>
        <v>0.81835870487439399</v>
      </c>
      <c r="N6227" s="6">
        <f>INDEX('ROA2'!$D$2:$AQ$224,MATCH(A6227,'ROA2'!$B$2:$B$224,0),MATCH(G6227,'ROA2'!$D$1:$AQ$1,0))</f>
        <v>3.2058998942375003E-2</v>
      </c>
      <c r="O6227" s="6">
        <v>83175.997440000006</v>
      </c>
      <c r="P6227" s="28">
        <v>-1.7018129940047051E-2</v>
      </c>
    </row>
    <row r="6228" spans="1:16" x14ac:dyDescent="0.3">
      <c r="A6228" t="s">
        <v>631</v>
      </c>
      <c r="B6228" t="e">
        <f>VLOOKUP(A6228,Sheet3!L:L,1,FALSE)</f>
        <v>#N/A</v>
      </c>
      <c r="C6228" t="str">
        <f>VLOOKUP(A6228,'ALL - prices'!B:C,2,FALSE)</f>
        <v>Suncor Energy Inc</v>
      </c>
      <c r="D6228" t="str">
        <f>VLOOKUP(A6228,'ALL - prices'!B:I,8,FALSE)</f>
        <v>Energy</v>
      </c>
      <c r="E6228">
        <v>2021</v>
      </c>
      <c r="F6228" t="s">
        <v>681</v>
      </c>
      <c r="G6228" t="str">
        <f t="shared" si="456"/>
        <v>2021-Q3</v>
      </c>
      <c r="H6228" s="4">
        <f>INDEX('ALL - prices'!$J$3:$DY$219,MATCH('COMBINED DATA'!A6228,'ALL - prices'!$B$3:$B$219,0),MATCH('COMBINED DATA'!G6228,'ALL - prices'!$J$1:$DY$1,0))</f>
        <v>21.722999999999999</v>
      </c>
      <c r="I6228" s="14">
        <f t="shared" si="457"/>
        <v>5.0196678823570275</v>
      </c>
      <c r="J6228" s="15">
        <f>INDEX(MarketCap2!$E$2:$AR$224,MATCH(A6228,MarketCap2!$B$2:$B$224,0),MATCH(G6228,MarketCap2!$E$1:$AR$1,0))</f>
        <v>38942339072</v>
      </c>
      <c r="K6228">
        <f t="shared" si="458"/>
        <v>24.385347903704805</v>
      </c>
      <c r="L6228">
        <f>INDEX('PB2'!$D$2:$AQ$224,MATCH(A6228,'PB2'!$B$2:$B$224,0),MATCH(G6228,'PB2'!$D$1:$AQ$1,0))</f>
        <v>1.0577429533004801</v>
      </c>
      <c r="M6228" s="16">
        <f t="shared" si="459"/>
        <v>0.94540927630828975</v>
      </c>
      <c r="N6228" s="6">
        <f>INDEX('ROA2'!$D$2:$AQ$224,MATCH(A6228,'ROA2'!$B$2:$B$224,0),MATCH(G6228,'ROA2'!$D$1:$AQ$1,0))</f>
        <v>1.79721999168396</v>
      </c>
      <c r="O6228" s="6">
        <v>84096.999423999994</v>
      </c>
      <c r="P6228" s="28">
        <v>1.1072929839697605E-2</v>
      </c>
    </row>
    <row r="6229" spans="1:16" x14ac:dyDescent="0.3">
      <c r="A6229" t="s">
        <v>631</v>
      </c>
      <c r="B6229" t="e">
        <f>VLOOKUP(A6229,Sheet3!L:L,1,FALSE)</f>
        <v>#N/A</v>
      </c>
      <c r="C6229" t="str">
        <f>VLOOKUP(A6229,'ALL - prices'!B:C,2,FALSE)</f>
        <v>Suncor Energy Inc</v>
      </c>
      <c r="D6229" t="str">
        <f>VLOOKUP(A6229,'ALL - prices'!B:I,8,FALSE)</f>
        <v>Energy</v>
      </c>
      <c r="E6229">
        <v>2021</v>
      </c>
      <c r="F6229" t="s">
        <v>682</v>
      </c>
      <c r="G6229" t="str">
        <f t="shared" si="456"/>
        <v>2021-Q4</v>
      </c>
      <c r="H6229" s="4">
        <f>INDEX('ALL - prices'!$J$3:$DY$219,MATCH('COMBINED DATA'!A6229,'ALL - prices'!$B$3:$B$219,0),MATCH('COMBINED DATA'!G6229,'ALL - prices'!$J$1:$DY$1,0))</f>
        <v>26.546800000000001</v>
      </c>
      <c r="I6229" s="14">
        <f t="shared" si="457"/>
        <v>2.3950721130409973</v>
      </c>
      <c r="J6229" s="15">
        <f>INDEX(MarketCap2!$E$2:$AR$224,MATCH(A6229,MarketCap2!$B$2:$B$224,0),MATCH(G6229,MarketCap2!$E$1:$AR$1,0))</f>
        <v>46064521216</v>
      </c>
      <c r="K6229">
        <f t="shared" si="458"/>
        <v>24.553308885792163</v>
      </c>
      <c r="L6229">
        <f>INDEX('PB2'!$D$2:$AQ$224,MATCH(A6229,'PB2'!$B$2:$B$224,0),MATCH(G6229,'PB2'!$D$1:$AQ$1,0))</f>
        <v>1.2458510398864799</v>
      </c>
      <c r="M6229" s="16">
        <f t="shared" si="459"/>
        <v>0.80266417732501827</v>
      </c>
      <c r="N6229" s="6">
        <f>INDEX('ROA2'!$D$2:$AQ$224,MATCH(A6229,'ROA2'!$B$2:$B$224,0),MATCH(G6229,'ROA2'!$D$1:$AQ$1,0))</f>
        <v>2.8606879711151101</v>
      </c>
      <c r="O6229" s="6">
        <v>84150.001663999996</v>
      </c>
      <c r="P6229" s="28">
        <v>6.3025126179324297E-4</v>
      </c>
    </row>
    <row r="6230" spans="1:16" x14ac:dyDescent="0.3">
      <c r="A6230" t="s">
        <v>631</v>
      </c>
      <c r="B6230" t="e">
        <f>VLOOKUP(A6230,Sheet3!L:L,1,FALSE)</f>
        <v>#N/A</v>
      </c>
      <c r="C6230" t="str">
        <f>VLOOKUP(A6230,'ALL - prices'!B:C,2,FALSE)</f>
        <v>Suncor Energy Inc</v>
      </c>
      <c r="D6230" t="str">
        <f>VLOOKUP(A6230,'ALL - prices'!B:I,8,FALSE)</f>
        <v>Energy</v>
      </c>
      <c r="E6230">
        <v>2022</v>
      </c>
      <c r="F6230" t="s">
        <v>679</v>
      </c>
      <c r="G6230" t="str">
        <f t="shared" si="456"/>
        <v>2022-Q1</v>
      </c>
      <c r="H6230" s="4">
        <f>INDEX('ALL - prices'!$J$3:$DY$219,MATCH('COMBINED DATA'!A6230,'ALL - prices'!$B$3:$B$219,0),MATCH('COMBINED DATA'!G6230,'ALL - prices'!$J$1:$DY$1,0))</f>
        <v>34.500500000000002</v>
      </c>
      <c r="I6230" s="14">
        <f t="shared" si="457"/>
        <v>2.162171886475881</v>
      </c>
      <c r="J6230" s="15">
        <f>INDEX(MarketCap2!$E$2:$AR$224,MATCH(A6230,MarketCap2!$B$2:$B$224,0),MATCH(G6230,MarketCap2!$E$1:$AR$1,0))</f>
        <v>58457378816</v>
      </c>
      <c r="K6230">
        <f t="shared" si="458"/>
        <v>24.791563758402262</v>
      </c>
      <c r="L6230">
        <f>INDEX('PB2'!$D$2:$AQ$224,MATCH(A6230,'PB2'!$B$2:$B$224,0),MATCH(G6230,'PB2'!$D$1:$AQ$1,0))</f>
        <v>1.5123089551925699</v>
      </c>
      <c r="M6230" s="16">
        <f t="shared" si="459"/>
        <v>0.66124054649445951</v>
      </c>
      <c r="N6230" s="6">
        <f>INDEX('ROA2'!$D$2:$AQ$224,MATCH(A6230,'ROA2'!$B$2:$B$224,0),MATCH(G6230,'ROA2'!$D$1:$AQ$1,0))</f>
        <v>4.8932318687439</v>
      </c>
      <c r="O6230" s="6">
        <v>83739.000832000005</v>
      </c>
      <c r="P6230" s="28">
        <v>-4.884145262896886E-3</v>
      </c>
    </row>
    <row r="6231" spans="1:16" x14ac:dyDescent="0.3">
      <c r="A6231" t="s">
        <v>631</v>
      </c>
      <c r="B6231" t="e">
        <f>VLOOKUP(A6231,Sheet3!L:L,1,FALSE)</f>
        <v>#N/A</v>
      </c>
      <c r="C6231" t="str">
        <f>VLOOKUP(A6231,'ALL - prices'!B:C,2,FALSE)</f>
        <v>Suncor Energy Inc</v>
      </c>
      <c r="D6231" t="str">
        <f>VLOOKUP(A6231,'ALL - prices'!B:I,8,FALSE)</f>
        <v>Energy</v>
      </c>
      <c r="E6231">
        <v>2022</v>
      </c>
      <c r="F6231" t="s">
        <v>680</v>
      </c>
      <c r="G6231" t="str">
        <f t="shared" si="456"/>
        <v>2022-Q2</v>
      </c>
      <c r="H6231" s="4">
        <f>INDEX('ALL - prices'!$J$3:$DY$219,MATCH('COMBINED DATA'!A6231,'ALL - prices'!$B$3:$B$219,0),MATCH('COMBINED DATA'!G6231,'ALL - prices'!$J$1:$DY$1,0))</f>
        <v>38.631700000000002</v>
      </c>
      <c r="I6231" s="14">
        <f t="shared" si="457"/>
        <v>1.8719838538744571</v>
      </c>
      <c r="J6231" s="15">
        <f>INDEX(MarketCap2!$E$2:$AR$224,MATCH(A6231,MarketCap2!$B$2:$B$224,0),MATCH(G6231,MarketCap2!$E$1:$AR$1,0))</f>
        <v>63272013824</v>
      </c>
      <c r="K6231">
        <f t="shared" si="458"/>
        <v>24.870708948648772</v>
      </c>
      <c r="L6231">
        <f>INDEX('PB2'!$D$2:$AQ$224,MATCH(A6231,'PB2'!$B$2:$B$224,0),MATCH(G6231,'PB2'!$D$1:$AQ$1,0))</f>
        <v>1.5648740530014</v>
      </c>
      <c r="M6231" s="16">
        <f t="shared" si="459"/>
        <v>0.63902906312621011</v>
      </c>
      <c r="N6231" s="6">
        <f>INDEX('ROA2'!$D$2:$AQ$224,MATCH(A6231,'ROA2'!$B$2:$B$224,0),MATCH(G6231,'ROA2'!$D$1:$AQ$1,0))</f>
        <v>7.4261631965637198</v>
      </c>
      <c r="O6231" s="6">
        <v>85066.997759999998</v>
      </c>
      <c r="P6231" s="28">
        <v>1.5858762521710347E-2</v>
      </c>
    </row>
    <row r="6232" spans="1:16" x14ac:dyDescent="0.3">
      <c r="A6232" t="s">
        <v>631</v>
      </c>
      <c r="B6232" t="e">
        <f>VLOOKUP(A6232,Sheet3!L:L,1,FALSE)</f>
        <v>#N/A</v>
      </c>
      <c r="C6232" t="str">
        <f>VLOOKUP(A6232,'ALL - prices'!B:C,2,FALSE)</f>
        <v>Suncor Energy Inc</v>
      </c>
      <c r="D6232" t="str">
        <f>VLOOKUP(A6232,'ALL - prices'!B:I,8,FALSE)</f>
        <v>Energy</v>
      </c>
      <c r="E6232">
        <v>2022</v>
      </c>
      <c r="F6232" t="s">
        <v>681</v>
      </c>
      <c r="G6232" t="str">
        <f t="shared" si="456"/>
        <v>2022-Q3</v>
      </c>
      <c r="H6232" s="4">
        <f>INDEX('ALL - prices'!$J$3:$DY$219,MATCH('COMBINED DATA'!A6232,'ALL - prices'!$B$3:$B$219,0),MATCH('COMBINED DATA'!G6232,'ALL - prices'!$J$1:$DY$1,0))</f>
        <v>33.648299999999999</v>
      </c>
      <c r="I6232" s="14">
        <f t="shared" si="457"/>
        <v>3.1600200741714715</v>
      </c>
      <c r="J6232" s="15">
        <f>INDEX(MarketCap2!$E$2:$AR$224,MATCH(A6232,MarketCap2!$B$2:$B$224,0),MATCH(G6232,MarketCap2!$E$1:$AR$1,0))</f>
        <v>53154918400</v>
      </c>
      <c r="K6232">
        <f t="shared" si="458"/>
        <v>24.6964764755527</v>
      </c>
      <c r="L6232">
        <f>INDEX('PB2'!$D$2:$AQ$224,MATCH(A6232,'PB2'!$B$2:$B$224,0),MATCH(G6232,'PB2'!$D$1:$AQ$1,0))</f>
        <v>1.37919402122498</v>
      </c>
      <c r="M6232" s="16">
        <f t="shared" si="459"/>
        <v>0.72506114775049169</v>
      </c>
      <c r="N6232" s="6">
        <f>INDEX('ROA2'!$D$2:$AQ$224,MATCH(A6232,'ROA2'!$B$2:$B$224,0),MATCH(G6232,'ROA2'!$D$1:$AQ$1,0))</f>
        <v>11.0000352859497</v>
      </c>
      <c r="O6232" s="6">
        <v>86357.000192000007</v>
      </c>
      <c r="P6232" s="28">
        <v>1.5164546368963198E-2</v>
      </c>
    </row>
    <row r="6233" spans="1:16" x14ac:dyDescent="0.3">
      <c r="A6233" t="s">
        <v>631</v>
      </c>
      <c r="B6233" t="e">
        <f>VLOOKUP(A6233,Sheet3!L:L,1,FALSE)</f>
        <v>#N/A</v>
      </c>
      <c r="C6233" t="str">
        <f>VLOOKUP(A6233,'ALL - prices'!B:C,2,FALSE)</f>
        <v>Suncor Energy Inc</v>
      </c>
      <c r="D6233" t="str">
        <f>VLOOKUP(A6233,'ALL - prices'!B:I,8,FALSE)</f>
        <v>Energy</v>
      </c>
      <c r="E6233">
        <v>2022</v>
      </c>
      <c r="F6233" t="s">
        <v>682</v>
      </c>
      <c r="G6233" t="str">
        <f t="shared" si="456"/>
        <v>2022-Q4</v>
      </c>
      <c r="H6233" s="4">
        <f>INDEX('ALL - prices'!$J$3:$DY$219,MATCH('COMBINED DATA'!A6233,'ALL - prices'!$B$3:$B$219,0),MATCH('COMBINED DATA'!G6233,'ALL - prices'!$J$1:$DY$1,0))</f>
        <v>37.593499999999999</v>
      </c>
      <c r="I6233" s="14">
        <f t="shared" si="457"/>
        <v>3.1786650872129756</v>
      </c>
      <c r="J6233" s="15">
        <f>INDEX(MarketCap2!$E$2:$AR$224,MATCH(A6233,MarketCap2!$B$2:$B$224,0),MATCH(G6233,MarketCap2!$E$1:$AR$1,0))</f>
        <v>57864249344</v>
      </c>
      <c r="K6233">
        <f t="shared" si="458"/>
        <v>24.781365575622775</v>
      </c>
      <c r="L6233">
        <f>INDEX('PB2'!$D$2:$AQ$224,MATCH(A6233,'PB2'!$B$2:$B$224,0),MATCH(G6233,'PB2'!$D$1:$AQ$1,0))</f>
        <v>1.45920097827911</v>
      </c>
      <c r="M6233" s="16">
        <f t="shared" si="459"/>
        <v>0.68530655809958219</v>
      </c>
      <c r="N6233" s="6">
        <f>INDEX('ROA2'!$D$2:$AQ$224,MATCH(A6233,'ROA2'!$B$2:$B$224,0),MATCH(G6233,'ROA2'!$D$1:$AQ$1,0))</f>
        <v>9.3275947570800799</v>
      </c>
      <c r="O6233" s="6">
        <v>85004.001279999997</v>
      </c>
      <c r="P6233" s="28">
        <v>-1.5667507080976049E-2</v>
      </c>
    </row>
    <row r="6234" spans="1:16" x14ac:dyDescent="0.3">
      <c r="A6234" t="s">
        <v>631</v>
      </c>
      <c r="B6234" t="e">
        <f>VLOOKUP(A6234,Sheet3!L:L,1,FALSE)</f>
        <v>#N/A</v>
      </c>
      <c r="C6234" t="str">
        <f>VLOOKUP(A6234,'ALL - prices'!B:C,2,FALSE)</f>
        <v>Suncor Energy Inc</v>
      </c>
      <c r="D6234" t="str">
        <f>VLOOKUP(A6234,'ALL - prices'!B:I,8,FALSE)</f>
        <v>Energy</v>
      </c>
      <c r="E6234">
        <v>2023</v>
      </c>
      <c r="F6234" t="s">
        <v>679</v>
      </c>
      <c r="G6234" t="str">
        <f t="shared" si="456"/>
        <v>2023-Q1</v>
      </c>
      <c r="H6234" s="4">
        <f>INDEX('ALL - prices'!$J$3:$DY$219,MATCH('COMBINED DATA'!A6234,'ALL - prices'!$B$3:$B$219,0),MATCH('COMBINED DATA'!G6234,'ALL - prices'!$J$1:$DY$1,0))</f>
        <v>37.140099999999997</v>
      </c>
      <c r="I6234" s="14">
        <f t="shared" si="457"/>
        <v>4.931657428204689</v>
      </c>
      <c r="J6234" s="15">
        <f>INDEX(MarketCap2!$E$2:$AR$224,MATCH(A6234,MarketCap2!$B$2:$B$224,0),MATCH(G6234,MarketCap2!$E$1:$AR$1,0))</f>
        <v>55870709760</v>
      </c>
      <c r="K6234">
        <f t="shared" si="458"/>
        <v>24.746306104113401</v>
      </c>
      <c r="L6234">
        <f>INDEX('PB2'!$D$2:$AQ$224,MATCH(A6234,'PB2'!$B$2:$B$224,0),MATCH(G6234,'PB2'!$D$1:$AQ$1,0))</f>
        <v>1.38473296165466</v>
      </c>
      <c r="M6234" s="16">
        <f t="shared" si="459"/>
        <v>0.72216089866530597</v>
      </c>
      <c r="N6234" s="6">
        <f>INDEX('ROA2'!$D$2:$AQ$224,MATCH(A6234,'ROA2'!$B$2:$B$224,0),MATCH(G6234,'ROA2'!$D$1:$AQ$1,0))</f>
        <v>10.783038139343301</v>
      </c>
      <c r="O6234" s="6">
        <v>84618.002431999994</v>
      </c>
      <c r="P6234" s="28">
        <v>-4.5409491575406809E-3</v>
      </c>
    </row>
    <row r="6235" spans="1:16" x14ac:dyDescent="0.3">
      <c r="A6235" t="s">
        <v>631</v>
      </c>
      <c r="B6235" t="e">
        <f>VLOOKUP(A6235,Sheet3!L:L,1,FALSE)</f>
        <v>#N/A</v>
      </c>
      <c r="C6235" t="str">
        <f>VLOOKUP(A6235,'ALL - prices'!B:C,2,FALSE)</f>
        <v>Suncor Energy Inc</v>
      </c>
      <c r="D6235" t="str">
        <f>VLOOKUP(A6235,'ALL - prices'!B:I,8,FALSE)</f>
        <v>Energy</v>
      </c>
      <c r="E6235">
        <v>2023</v>
      </c>
      <c r="F6235" t="s">
        <v>680</v>
      </c>
      <c r="G6235" t="str">
        <f t="shared" si="456"/>
        <v>2023-Q2</v>
      </c>
      <c r="H6235" s="4">
        <f>INDEX('ALL - prices'!$J$3:$DY$219,MATCH('COMBINED DATA'!A6235,'ALL - prices'!$B$3:$B$219,0),MATCH('COMBINED DATA'!G6235,'ALL - prices'!$J$1:$DY$1,0))</f>
        <v>34.866599999999998</v>
      </c>
      <c r="I6235" s="14">
        <f t="shared" si="457"/>
        <v>4.4051461257450564</v>
      </c>
      <c r="J6235" s="15">
        <f>INDEX(MarketCap2!$E$2:$AR$224,MATCH(A6235,MarketCap2!$B$2:$B$224,0),MATCH(G6235,MarketCap2!$E$1:$AR$1,0))</f>
        <v>50742169600</v>
      </c>
      <c r="K6235">
        <f t="shared" si="458"/>
        <v>24.650023149367769</v>
      </c>
      <c r="L6235">
        <f>INDEX('PB2'!$D$2:$AQ$224,MATCH(A6235,'PB2'!$B$2:$B$224,0),MATCH(G6235,'PB2'!$D$1:$AQ$1,0))</f>
        <v>1.23962497711182</v>
      </c>
      <c r="M6235" s="16">
        <f t="shared" si="459"/>
        <v>0.80669558815270248</v>
      </c>
      <c r="N6235" s="6">
        <f>INDEX('ROA2'!$D$2:$AQ$224,MATCH(A6235,'ROA2'!$B$2:$B$224,0),MATCH(G6235,'ROA2'!$D$1:$AQ$1,0))</f>
        <v>9.6335601806640607</v>
      </c>
      <c r="O6235" s="6">
        <v>84755.996671999994</v>
      </c>
      <c r="P6235" s="28">
        <v>1.6307905650561033E-3</v>
      </c>
    </row>
    <row r="6236" spans="1:16" x14ac:dyDescent="0.3">
      <c r="A6236" t="s">
        <v>631</v>
      </c>
      <c r="B6236" t="e">
        <f>VLOOKUP(A6236,Sheet3!L:L,1,FALSE)</f>
        <v>#N/A</v>
      </c>
      <c r="C6236" t="str">
        <f>VLOOKUP(A6236,'ALL - prices'!B:C,2,FALSE)</f>
        <v>Suncor Energy Inc</v>
      </c>
      <c r="D6236" t="str">
        <f>VLOOKUP(A6236,'ALL - prices'!B:I,8,FALSE)</f>
        <v>Energy</v>
      </c>
      <c r="E6236">
        <v>2023</v>
      </c>
      <c r="F6236" t="s">
        <v>681</v>
      </c>
      <c r="G6236" t="str">
        <f t="shared" si="456"/>
        <v>2023-Q3</v>
      </c>
      <c r="H6236" s="4">
        <f>INDEX('ALL - prices'!$J$3:$DY$219,MATCH('COMBINED DATA'!A6236,'ALL - prices'!$B$3:$B$219,0),MATCH('COMBINED DATA'!G6236,'ALL - prices'!$J$1:$DY$1,0))</f>
        <v>42.3857</v>
      </c>
      <c r="I6236" s="14">
        <f t="shared" si="457"/>
        <v>4.4217701533624156</v>
      </c>
      <c r="J6236" s="15">
        <f>INDEX(MarketCap2!$E$2:$AR$224,MATCH(A6236,MarketCap2!$B$2:$B$224,0),MATCH(G6236,MarketCap2!$E$1:$AR$1,0))</f>
        <v>60703117312</v>
      </c>
      <c r="K6236">
        <f t="shared" si="458"/>
        <v>24.829260889739317</v>
      </c>
      <c r="L6236">
        <f>INDEX('PB2'!$D$2:$AQ$224,MATCH(A6236,'PB2'!$B$2:$B$224,0),MATCH(G6236,'PB2'!$D$1:$AQ$1,0))</f>
        <v>1.4512840509414699</v>
      </c>
      <c r="M6236" s="16">
        <f t="shared" si="459"/>
        <v>0.68904498699016559</v>
      </c>
      <c r="N6236" s="6">
        <f>INDEX('ROA2'!$D$2:$AQ$224,MATCH(A6236,'ROA2'!$B$2:$B$224,0),MATCH(G6236,'ROA2'!$D$1:$AQ$1,0))</f>
        <v>7.0772390365600604</v>
      </c>
      <c r="O6236" s="6">
        <v>84980.998143999997</v>
      </c>
      <c r="P6236" s="28">
        <v>2.65469678647924E-3</v>
      </c>
    </row>
    <row r="6237" spans="1:16" x14ac:dyDescent="0.3">
      <c r="A6237" t="s">
        <v>631</v>
      </c>
      <c r="B6237" t="e">
        <f>VLOOKUP(A6237,Sheet3!L:L,1,FALSE)</f>
        <v>#N/A</v>
      </c>
      <c r="C6237" t="str">
        <f>VLOOKUP(A6237,'ALL - prices'!B:C,2,FALSE)</f>
        <v>Suncor Energy Inc</v>
      </c>
      <c r="D6237" t="str">
        <f>VLOOKUP(A6237,'ALL - prices'!B:I,8,FALSE)</f>
        <v>Energy</v>
      </c>
      <c r="E6237">
        <v>2023</v>
      </c>
      <c r="F6237" t="s">
        <v>682</v>
      </c>
      <c r="G6237" t="str">
        <f t="shared" si="456"/>
        <v>2023-Q4</v>
      </c>
      <c r="H6237" s="4">
        <f>INDEX('ALL - prices'!$J$3:$DY$219,MATCH('COMBINED DATA'!A6237,'ALL - prices'!$B$3:$B$219,0),MATCH('COMBINED DATA'!G6237,'ALL - prices'!$J$1:$DY$1,0))</f>
        <v>39.003399999999999</v>
      </c>
      <c r="I6237" s="14">
        <f t="shared" si="457"/>
        <v>1.3077129221150441</v>
      </c>
      <c r="J6237" s="15">
        <f>INDEX(MarketCap2!$E$2:$AR$224,MATCH(A6237,MarketCap2!$B$2:$B$224,0),MATCH(G6237,MarketCap2!$E$1:$AR$1,0))</f>
        <v>55116230656</v>
      </c>
      <c r="K6237">
        <f t="shared" si="458"/>
        <v>24.73271007698839</v>
      </c>
      <c r="L6237">
        <f>INDEX('PB2'!$D$2:$AQ$224,MATCH(A6237,'PB2'!$B$2:$B$224,0),MATCH(G6237,'PB2'!$D$1:$AQ$1,0))</f>
        <v>1.26568603515625</v>
      </c>
      <c r="M6237" s="16">
        <f t="shared" si="459"/>
        <v>0.79008535468004049</v>
      </c>
      <c r="N6237" s="6">
        <f>INDEX('ROA2'!$D$2:$AQ$224,MATCH(A6237,'ROA2'!$B$2:$B$224,0),MATCH(G6237,'ROA2'!$D$1:$AQ$1,0))</f>
        <v>9.6435890197753906</v>
      </c>
      <c r="O6237" s="6">
        <v>85389.000704000005</v>
      </c>
      <c r="P6237" s="28">
        <v>4.8011034103017857E-3</v>
      </c>
    </row>
    <row r="6238" spans="1:16" x14ac:dyDescent="0.3">
      <c r="A6238" t="s">
        <v>631</v>
      </c>
      <c r="B6238" t="e">
        <f>VLOOKUP(A6238,Sheet3!L:L,1,FALSE)</f>
        <v>#N/A</v>
      </c>
      <c r="C6238" t="str">
        <f>VLOOKUP(A6238,'ALL - prices'!B:C,2,FALSE)</f>
        <v>Suncor Energy Inc</v>
      </c>
      <c r="D6238" t="str">
        <f>VLOOKUP(A6238,'ALL - prices'!B:I,8,FALSE)</f>
        <v>Energy</v>
      </c>
      <c r="E6238" s="18">
        <v>2024</v>
      </c>
      <c r="F6238" t="s">
        <v>679</v>
      </c>
      <c r="G6238" t="str">
        <f t="shared" si="456"/>
        <v>2024-Q1</v>
      </c>
      <c r="H6238" s="4">
        <f>INDEX('ALL - prices'!$J$3:$DY$219,MATCH('COMBINED DATA'!A6238,'ALL - prices'!$B$3:$B$219,0),MATCH('COMBINED DATA'!G6238,'ALL - prices'!$J$1:$DY$1,0))</f>
        <v>46.4634</v>
      </c>
      <c r="I6238" s="14" t="s">
        <v>769</v>
      </c>
      <c r="J6238" s="15">
        <f>INDEX(MarketCap2!$E$2:$AR$224,MATCH(A6238,MarketCap2!$B$2:$B$224,0),MATCH(G6238,MarketCap2!$E$1:$AR$1,0))</f>
        <v>64390692864</v>
      </c>
      <c r="K6238">
        <f t="shared" si="458"/>
        <v>24.888234938867249</v>
      </c>
      <c r="L6238">
        <f>INDEX('PB2'!$D$2:$AQ$224,MATCH(A6238,'PB2'!$B$2:$B$224,0),MATCH(G6238,'PB2'!$D$1:$AQ$1,0))</f>
        <v>1.45205903053284</v>
      </c>
      <c r="M6238" s="16">
        <f t="shared" si="459"/>
        <v>0.68867723623677013</v>
      </c>
      <c r="N6238" s="6">
        <f>INDEX('ROA2'!$D$2:$AQ$224,MATCH(A6238,'ROA2'!$B$2:$B$224,0),MATCH(G6238,'ROA2'!$D$1:$AQ$1,0))</f>
        <v>9.5809011459350604</v>
      </c>
      <c r="O6238" s="6">
        <v>88538.996736000001</v>
      </c>
      <c r="P6238" s="28">
        <v>3.68899507668373E-2</v>
      </c>
    </row>
    <row r="6239" spans="1:16" x14ac:dyDescent="0.3">
      <c r="A6239" t="s">
        <v>631</v>
      </c>
      <c r="B6239" t="e">
        <f>VLOOKUP(A6239,Sheet3!L:L,1,FALSE)</f>
        <v>#N/A</v>
      </c>
      <c r="C6239" t="str">
        <f>VLOOKUP(A6239,'ALL - prices'!B:C,2,FALSE)</f>
        <v>Suncor Energy Inc</v>
      </c>
      <c r="D6239" t="str">
        <f>VLOOKUP(A6239,'ALL - prices'!B:I,8,FALSE)</f>
        <v>Energy</v>
      </c>
      <c r="E6239" s="18">
        <v>2024</v>
      </c>
      <c r="F6239" t="s">
        <v>680</v>
      </c>
      <c r="G6239" t="str">
        <f t="shared" si="456"/>
        <v>2024-Q2</v>
      </c>
      <c r="H6239" s="4">
        <f>INDEX('ALL - prices'!$J$3:$DY$219,MATCH('COMBINED DATA'!A6239,'ALL - prices'!$B$3:$B$219,0),MATCH('COMBINED DATA'!G6239,'ALL - prices'!$J$1:$DY$1,0))</f>
        <v>48.974600000000002</v>
      </c>
      <c r="I6239" s="14" t="s">
        <v>769</v>
      </c>
      <c r="J6239" s="15">
        <f>INDEX(MarketCap2!$E$2:$AR$224,MATCH(A6239,MarketCap2!$B$2:$B$224,0),MATCH(G6239,MarketCap2!$E$1:$AR$1,0))</f>
        <v>66830778368</v>
      </c>
      <c r="K6239">
        <f t="shared" si="458"/>
        <v>24.925429565386452</v>
      </c>
      <c r="L6239">
        <f>INDEX('PB2'!$D$2:$AQ$224,MATCH(A6239,'PB2'!$B$2:$B$224,0),MATCH(G6239,'PB2'!$D$1:$AQ$1,0))</f>
        <v>1.49512302875519</v>
      </c>
      <c r="M6239" s="16">
        <f t="shared" si="459"/>
        <v>0.66884127979259356</v>
      </c>
      <c r="N6239" s="6">
        <f>INDEX('ROA2'!$D$2:$AQ$224,MATCH(A6239,'ROA2'!$B$2:$B$224,0),MATCH(G6239,'ROA2'!$D$1:$AQ$1,0))</f>
        <v>9.0272674560546893</v>
      </c>
      <c r="O6239" s="6">
        <v>89228.001279999997</v>
      </c>
      <c r="P6239" s="28">
        <v>7.7819330396799741E-3</v>
      </c>
    </row>
    <row r="6240" spans="1:16" x14ac:dyDescent="0.3">
      <c r="A6240" t="s">
        <v>631</v>
      </c>
      <c r="B6240" t="e">
        <f>VLOOKUP(A6240,Sheet3!L:L,1,FALSE)</f>
        <v>#N/A</v>
      </c>
      <c r="C6240" t="str">
        <f>VLOOKUP(A6240,'ALL - prices'!B:C,2,FALSE)</f>
        <v>Suncor Energy Inc</v>
      </c>
      <c r="D6240" t="str">
        <f>VLOOKUP(A6240,'ALL - prices'!B:I,8,FALSE)</f>
        <v>Energy</v>
      </c>
      <c r="E6240" s="18">
        <v>2024</v>
      </c>
      <c r="F6240" t="s">
        <v>681</v>
      </c>
      <c r="G6240" t="str">
        <f t="shared" si="456"/>
        <v>2024-Q3</v>
      </c>
      <c r="H6240" s="4">
        <f>INDEX('ALL - prices'!$J$3:$DY$219,MATCH('COMBINED DATA'!A6240,'ALL - prices'!$B$3:$B$219,0),MATCH('COMBINED DATA'!G6240,'ALL - prices'!$J$1:$DY$1,0))</f>
        <v>47.359900000000003</v>
      </c>
      <c r="I6240" s="14" t="s">
        <v>769</v>
      </c>
      <c r="J6240" s="15">
        <f>INDEX(MarketCap2!$E$2:$AR$224,MATCH(A6240,MarketCap2!$B$2:$B$224,0),MATCH(G6240,MarketCap2!$E$1:$AR$1,0))</f>
        <v>63219560448</v>
      </c>
      <c r="K6240">
        <f t="shared" si="458"/>
        <v>24.869879590973238</v>
      </c>
      <c r="L6240">
        <f>INDEX('PB2'!$D$2:$AQ$224,MATCH(A6240,'PB2'!$B$2:$B$224,0),MATCH(G6240,'PB2'!$D$1:$AQ$1,0))</f>
        <v>1.39692795276642</v>
      </c>
      <c r="M6240" s="16">
        <f t="shared" si="459"/>
        <v>0.71585653219955991</v>
      </c>
      <c r="N6240" s="6">
        <f>INDEX('ROA2'!$D$2:$AQ$224,MATCH(A6240,'ROA2'!$B$2:$B$224,0),MATCH(G6240,'ROA2'!$D$1:$AQ$1,0))</f>
        <v>8.6012916564941406</v>
      </c>
      <c r="O6240" s="6">
        <v>90387.996671999994</v>
      </c>
      <c r="P6240" s="28">
        <v>1.3000351631321414E-2</v>
      </c>
    </row>
    <row r="6241" spans="1:16" x14ac:dyDescent="0.3">
      <c r="A6241" t="s">
        <v>631</v>
      </c>
      <c r="B6241" t="e">
        <f>VLOOKUP(A6241,Sheet3!L:L,1,FALSE)</f>
        <v>#N/A</v>
      </c>
      <c r="C6241" t="str">
        <f>VLOOKUP(A6241,'ALL - prices'!B:C,2,FALSE)</f>
        <v>Suncor Energy Inc</v>
      </c>
      <c r="D6241" t="str">
        <f>VLOOKUP(A6241,'ALL - prices'!B:I,8,FALSE)</f>
        <v>Energy</v>
      </c>
      <c r="E6241" s="18">
        <v>2024</v>
      </c>
      <c r="F6241" t="s">
        <v>682</v>
      </c>
      <c r="G6241" t="str">
        <f t="shared" si="456"/>
        <v>2024-Q4</v>
      </c>
      <c r="H6241" s="4">
        <f>INDEX('ALL - prices'!$J$3:$DY$219,MATCH('COMBINED DATA'!A6241,'ALL - prices'!$B$3:$B$219,0),MATCH('COMBINED DATA'!G6241,'ALL - prices'!$J$1:$DY$1,0))</f>
        <v>49.1873</v>
      </c>
      <c r="I6241" s="14" t="s">
        <v>769</v>
      </c>
      <c r="J6241" s="15">
        <f>INDEX(MarketCap2!$E$2:$AR$224,MATCH(A6241,MarketCap2!$B$2:$B$224,0),MATCH(G6241,MarketCap2!$E$1:$AR$1,0))</f>
        <v>64245420032</v>
      </c>
      <c r="K6241">
        <f t="shared" si="458"/>
        <v>24.885976274632309</v>
      </c>
      <c r="L6241">
        <f>INDEX('PB2'!$D$2:$AQ$224,MATCH(A6241,'PB2'!$B$2:$B$224,0),MATCH(G6241,'PB2'!$D$1:$AQ$1,0))</f>
        <v>1.4358253043731799</v>
      </c>
      <c r="M6241" s="16">
        <f t="shared" si="459"/>
        <v>0.69646355789540659</v>
      </c>
      <c r="N6241" s="6">
        <f>INDEX('ROA2'!$D$2:$AQ$224,MATCH(A6241,'ROA2'!$B$2:$B$224,0),MATCH(G6241,'ROA2'!$D$1:$AQ$1,0))</f>
        <v>9.1087236404418892</v>
      </c>
      <c r="O6241" s="6">
        <v>90662.002687999993</v>
      </c>
      <c r="P6241" s="28">
        <v>3.0314425154737363E-3</v>
      </c>
    </row>
    <row r="6242" spans="1:16" x14ac:dyDescent="0.3">
      <c r="A6242" t="s">
        <v>633</v>
      </c>
      <c r="B6242" t="e">
        <f>VLOOKUP(A6242,Sheet3!L:L,1,FALSE)</f>
        <v>#N/A</v>
      </c>
      <c r="C6242" t="str">
        <f>VLOOKUP(A6242,'ALL - prices'!B:C,2,FALSE)</f>
        <v>TELUS Corp</v>
      </c>
      <c r="D6242" t="str">
        <f>VLOOKUP(A6242,'ALL - prices'!B:I,8,FALSE)</f>
        <v>Communication Services</v>
      </c>
      <c r="E6242">
        <v>2015</v>
      </c>
      <c r="F6242" t="s">
        <v>679</v>
      </c>
      <c r="G6242" t="str">
        <f t="shared" ref="G6242:G6289" si="460">E6242&amp;"-"&amp;F6242</f>
        <v>2015-Q1</v>
      </c>
      <c r="H6242" s="4">
        <f>INDEX('ALL - prices'!$J$3:$DY$219,MATCH('COMBINED DATA'!A6242,'ALL - prices'!$B$3:$B$219,0),MATCH('COMBINED DATA'!G6242,'ALL - prices'!$J$1:$DY$1,0))</f>
        <v>12.138199999999999</v>
      </c>
      <c r="I6242" s="14">
        <f t="shared" ref="I6242:I6277" si="461">STDEV(H6243:H6246)</f>
        <v>0.59564032491652763</v>
      </c>
      <c r="J6242" s="15">
        <f>INDEX(MarketCap2!$E$2:$AR$224,MATCH(A6242,MarketCap2!$B$2:$B$224,0),MATCH(G6242,MarketCap2!$E$1:$AR$1,0))</f>
        <v>25592821760</v>
      </c>
      <c r="K6242">
        <f t="shared" ref="K6242:K6289" si="462">LN(J6242)</f>
        <v>23.965577749112498</v>
      </c>
      <c r="L6242">
        <f>INDEX('PB2'!$D$2:$AQ$224,MATCH(A6242,'PB2'!$B$2:$B$224,0),MATCH(G6242,'PB2'!$D$1:$AQ$1,0))</f>
        <v>3.3177030086517298</v>
      </c>
      <c r="M6242" s="16">
        <f t="shared" ref="M6242:M6289" si="463">1/L6242</f>
        <v>0.30141335658805296</v>
      </c>
      <c r="N6242" s="6">
        <f>INDEX('ROA2'!$D$2:$AQ$224,MATCH(A6242,'ROA2'!$B$2:$B$224,0),MATCH(G6242,'ROA2'!$D$1:$AQ$1,0))</f>
        <v>6.3640217781066903</v>
      </c>
      <c r="O6242" s="6">
        <v>23217.000447999999</v>
      </c>
      <c r="P6242" s="28">
        <v>-1.2000483522877333E-2</v>
      </c>
    </row>
    <row r="6243" spans="1:16" x14ac:dyDescent="0.3">
      <c r="A6243" t="s">
        <v>633</v>
      </c>
      <c r="B6243" t="e">
        <f>VLOOKUP(A6243,Sheet3!L:L,1,FALSE)</f>
        <v>#N/A</v>
      </c>
      <c r="C6243" t="str">
        <f>VLOOKUP(A6243,'ALL - prices'!B:C,2,FALSE)</f>
        <v>TELUS Corp</v>
      </c>
      <c r="D6243" t="str">
        <f>VLOOKUP(A6243,'ALL - prices'!B:I,8,FALSE)</f>
        <v>Communication Services</v>
      </c>
      <c r="E6243">
        <v>2015</v>
      </c>
      <c r="F6243" t="s">
        <v>680</v>
      </c>
      <c r="G6243" t="str">
        <f t="shared" si="460"/>
        <v>2015-Q2</v>
      </c>
      <c r="H6243" s="4">
        <f>INDEX('ALL - prices'!$J$3:$DY$219,MATCH('COMBINED DATA'!A6243,'ALL - prices'!$B$3:$B$219,0),MATCH('COMBINED DATA'!G6243,'ALL - prices'!$J$1:$DY$1,0))</f>
        <v>12.5281</v>
      </c>
      <c r="I6243" s="14">
        <f t="shared" si="461"/>
        <v>0.61778443584042042</v>
      </c>
      <c r="J6243" s="15">
        <f>INDEX(MarketCap2!$E$2:$AR$224,MATCH(A6243,MarketCap2!$B$2:$B$224,0),MATCH(G6243,MarketCap2!$E$1:$AR$1,0))</f>
        <v>26030487552</v>
      </c>
      <c r="K6243">
        <f t="shared" si="462"/>
        <v>23.982534286165489</v>
      </c>
      <c r="L6243">
        <f>INDEX('PB2'!$D$2:$AQ$224,MATCH(A6243,'PB2'!$B$2:$B$224,0),MATCH(G6243,'PB2'!$D$1:$AQ$1,0))</f>
        <v>3.43737888336182</v>
      </c>
      <c r="M6243" s="16">
        <f t="shared" si="463"/>
        <v>0.29091934114111434</v>
      </c>
      <c r="N6243" s="6">
        <f>INDEX('ROA2'!$D$2:$AQ$224,MATCH(A6243,'ROA2'!$B$2:$B$224,0),MATCH(G6243,'ROA2'!$D$1:$AQ$1,0))</f>
        <v>6.2016491889953604</v>
      </c>
      <c r="O6243" s="6">
        <v>25280.999424000001</v>
      </c>
      <c r="P6243" s="28">
        <v>8.8900328904365569E-2</v>
      </c>
    </row>
    <row r="6244" spans="1:16" x14ac:dyDescent="0.3">
      <c r="A6244" t="s">
        <v>633</v>
      </c>
      <c r="B6244" t="e">
        <f>VLOOKUP(A6244,Sheet3!L:L,1,FALSE)</f>
        <v>#N/A</v>
      </c>
      <c r="C6244" t="str">
        <f>VLOOKUP(A6244,'ALL - prices'!B:C,2,FALSE)</f>
        <v>TELUS Corp</v>
      </c>
      <c r="D6244" t="str">
        <f>VLOOKUP(A6244,'ALL - prices'!B:I,8,FALSE)</f>
        <v>Communication Services</v>
      </c>
      <c r="E6244">
        <v>2015</v>
      </c>
      <c r="F6244" t="s">
        <v>681</v>
      </c>
      <c r="G6244" t="str">
        <f t="shared" si="460"/>
        <v>2015-Q3</v>
      </c>
      <c r="H6244" s="4">
        <f>INDEX('ALL - prices'!$J$3:$DY$219,MATCH('COMBINED DATA'!A6244,'ALL - prices'!$B$3:$B$219,0),MATCH('COMBINED DATA'!G6244,'ALL - prices'!$J$1:$DY$1,0))</f>
        <v>12.375299999999999</v>
      </c>
      <c r="I6244" s="14">
        <f t="shared" si="461"/>
        <v>0.81006185154797494</v>
      </c>
      <c r="J6244" s="15">
        <f>INDEX(MarketCap2!$E$2:$AR$224,MATCH(A6244,MarketCap2!$B$2:$B$224,0),MATCH(G6244,MarketCap2!$E$1:$AR$1,0))</f>
        <v>25266702336</v>
      </c>
      <c r="K6244">
        <f t="shared" si="462"/>
        <v>23.952753252640669</v>
      </c>
      <c r="L6244">
        <f>INDEX('PB2'!$D$2:$AQ$224,MATCH(A6244,'PB2'!$B$2:$B$224,0),MATCH(G6244,'PB2'!$D$1:$AQ$1,0))</f>
        <v>3.4007639884948699</v>
      </c>
      <c r="M6244" s="16">
        <f t="shared" si="463"/>
        <v>0.29405157293569961</v>
      </c>
      <c r="N6244" s="6">
        <f>INDEX('ROA2'!$D$2:$AQ$224,MATCH(A6244,'ROA2'!$B$2:$B$224,0),MATCH(G6244,'ROA2'!$D$1:$AQ$1,0))</f>
        <v>5.8322057723998997</v>
      </c>
      <c r="O6244" s="6">
        <v>25698.000896000001</v>
      </c>
      <c r="P6244" s="28">
        <v>1.6494659289621599E-2</v>
      </c>
    </row>
    <row r="6245" spans="1:16" x14ac:dyDescent="0.3">
      <c r="A6245" t="s">
        <v>633</v>
      </c>
      <c r="B6245" t="e">
        <f>VLOOKUP(A6245,Sheet3!L:L,1,FALSE)</f>
        <v>#N/A</v>
      </c>
      <c r="C6245" t="str">
        <f>VLOOKUP(A6245,'ALL - prices'!B:C,2,FALSE)</f>
        <v>TELUS Corp</v>
      </c>
      <c r="D6245" t="str">
        <f>VLOOKUP(A6245,'ALL - prices'!B:I,8,FALSE)</f>
        <v>Communication Services</v>
      </c>
      <c r="E6245">
        <v>2015</v>
      </c>
      <c r="F6245" t="s">
        <v>682</v>
      </c>
      <c r="G6245" t="str">
        <f t="shared" si="460"/>
        <v>2015-Q4</v>
      </c>
      <c r="H6245" s="4">
        <f>INDEX('ALL - prices'!$J$3:$DY$219,MATCH('COMBINED DATA'!A6245,'ALL - prices'!$B$3:$B$219,0),MATCH('COMBINED DATA'!G6245,'ALL - prices'!$J$1:$DY$1,0))</f>
        <v>11.3827</v>
      </c>
      <c r="I6245" s="14">
        <f t="shared" si="461"/>
        <v>0.35970309052513516</v>
      </c>
      <c r="J6245" s="15">
        <f>INDEX(MarketCap2!$E$2:$AR$224,MATCH(A6245,MarketCap2!$B$2:$B$224,0),MATCH(G6245,MarketCap2!$E$1:$AR$1,0))</f>
        <v>22952663040</v>
      </c>
      <c r="K6245">
        <f t="shared" si="462"/>
        <v>23.856699803322545</v>
      </c>
      <c r="L6245">
        <f>INDEX('PB2'!$D$2:$AQ$224,MATCH(A6245,'PB2'!$B$2:$B$224,0),MATCH(G6245,'PB2'!$D$1:$AQ$1,0))</f>
        <v>2.9637520313262899</v>
      </c>
      <c r="M6245" s="16">
        <f t="shared" si="463"/>
        <v>0.33741014411131298</v>
      </c>
      <c r="N6245" s="6">
        <f>INDEX('ROA2'!$D$2:$AQ$224,MATCH(A6245,'ROA2'!$B$2:$B$224,0),MATCH(G6245,'ROA2'!$D$1:$AQ$1,0))</f>
        <v>5.7975120544433603</v>
      </c>
      <c r="O6245" s="6">
        <v>25935.998975999999</v>
      </c>
      <c r="P6245" s="28">
        <v>9.2613460853697357E-3</v>
      </c>
    </row>
    <row r="6246" spans="1:16" x14ac:dyDescent="0.3">
      <c r="A6246" t="s">
        <v>633</v>
      </c>
      <c r="B6246" t="e">
        <f>VLOOKUP(A6246,Sheet3!L:L,1,FALSE)</f>
        <v>#N/A</v>
      </c>
      <c r="C6246" t="str">
        <f>VLOOKUP(A6246,'ALL - prices'!B:C,2,FALSE)</f>
        <v>TELUS Corp</v>
      </c>
      <c r="D6246" t="str">
        <f>VLOOKUP(A6246,'ALL - prices'!B:I,8,FALSE)</f>
        <v>Communication Services</v>
      </c>
      <c r="E6246">
        <v>2016</v>
      </c>
      <c r="F6246" t="s">
        <v>679</v>
      </c>
      <c r="G6246" t="str">
        <f t="shared" si="460"/>
        <v>2016-Q1</v>
      </c>
      <c r="H6246" s="4">
        <f>INDEX('ALL - prices'!$J$3:$DY$219,MATCH('COMBINED DATA'!A6246,'ALL - prices'!$B$3:$B$219,0),MATCH('COMBINED DATA'!G6246,'ALL - prices'!$J$1:$DY$1,0))</f>
        <v>12.7181</v>
      </c>
      <c r="I6246" s="14">
        <f t="shared" si="461"/>
        <v>0.39200371915752752</v>
      </c>
      <c r="J6246" s="15">
        <f>INDEX(MarketCap2!$E$2:$AR$224,MATCH(A6246,MarketCap2!$B$2:$B$224,0),MATCH(G6246,MarketCap2!$E$1:$AR$1,0))</f>
        <v>25078530048</v>
      </c>
      <c r="K6246">
        <f t="shared" si="462"/>
        <v>23.94527794046715</v>
      </c>
      <c r="L6246">
        <f>INDEX('PB2'!$D$2:$AQ$224,MATCH(A6246,'PB2'!$B$2:$B$224,0),MATCH(G6246,'PB2'!$D$1:$AQ$1,0))</f>
        <v>3.2739670276641899</v>
      </c>
      <c r="M6246" s="16">
        <f t="shared" si="463"/>
        <v>0.30543985066137014</v>
      </c>
      <c r="N6246" s="6">
        <f>INDEX('ROA2'!$D$2:$AQ$224,MATCH(A6246,'ROA2'!$B$2:$B$224,0),MATCH(G6246,'ROA2'!$D$1:$AQ$1,0))</f>
        <v>5.5699977874755904</v>
      </c>
      <c r="O6246" s="6">
        <v>26406.000639999998</v>
      </c>
      <c r="P6246" s="28">
        <v>1.812159479320298E-2</v>
      </c>
    </row>
    <row r="6247" spans="1:16" x14ac:dyDescent="0.3">
      <c r="A6247" t="s">
        <v>633</v>
      </c>
      <c r="B6247" t="e">
        <f>VLOOKUP(A6247,Sheet3!L:L,1,FALSE)</f>
        <v>#N/A</v>
      </c>
      <c r="C6247" t="str">
        <f>VLOOKUP(A6247,'ALL - prices'!B:C,2,FALSE)</f>
        <v>TELUS Corp</v>
      </c>
      <c r="D6247" t="str">
        <f>VLOOKUP(A6247,'ALL - prices'!B:I,8,FALSE)</f>
        <v>Communication Services</v>
      </c>
      <c r="E6247">
        <v>2016</v>
      </c>
      <c r="F6247" t="s">
        <v>680</v>
      </c>
      <c r="G6247" t="str">
        <f t="shared" si="460"/>
        <v>2016-Q2</v>
      </c>
      <c r="H6247" s="4">
        <f>INDEX('ALL - prices'!$J$3:$DY$219,MATCH('COMBINED DATA'!A6247,'ALL - prices'!$B$3:$B$219,0),MATCH('COMBINED DATA'!G6247,'ALL - prices'!$J$1:$DY$1,0))</f>
        <v>12.6526</v>
      </c>
      <c r="I6247" s="14">
        <f t="shared" si="461"/>
        <v>0.43495496318584548</v>
      </c>
      <c r="J6247" s="15">
        <f>INDEX(MarketCap2!$E$2:$AR$224,MATCH(A6247,MarketCap2!$B$2:$B$224,0),MATCH(G6247,MarketCap2!$E$1:$AR$1,0))</f>
        <v>24678279168</v>
      </c>
      <c r="K6247">
        <f t="shared" si="462"/>
        <v>23.929189307782789</v>
      </c>
      <c r="L6247">
        <f>INDEX('PB2'!$D$2:$AQ$224,MATCH(A6247,'PB2'!$B$2:$B$224,0),MATCH(G6247,'PB2'!$D$1:$AQ$1,0))</f>
        <v>3.0505640506744398</v>
      </c>
      <c r="M6247" s="16">
        <f t="shared" si="463"/>
        <v>0.32780822935971893</v>
      </c>
      <c r="N6247" s="6">
        <f>INDEX('ROA2'!$D$2:$AQ$224,MATCH(A6247,'ROA2'!$B$2:$B$224,0),MATCH(G6247,'ROA2'!$D$1:$AQ$1,0))</f>
        <v>5.1732759475707999</v>
      </c>
      <c r="O6247" s="6">
        <v>26716.999680000001</v>
      </c>
      <c r="P6247" s="28">
        <v>1.1777589656227565E-2</v>
      </c>
    </row>
    <row r="6248" spans="1:16" x14ac:dyDescent="0.3">
      <c r="A6248" t="s">
        <v>633</v>
      </c>
      <c r="B6248" t="e">
        <f>VLOOKUP(A6248,Sheet3!L:L,1,FALSE)</f>
        <v>#N/A</v>
      </c>
      <c r="C6248" t="str">
        <f>VLOOKUP(A6248,'ALL - prices'!B:C,2,FALSE)</f>
        <v>TELUS Corp</v>
      </c>
      <c r="D6248" t="str">
        <f>VLOOKUP(A6248,'ALL - prices'!B:I,8,FALSE)</f>
        <v>Communication Services</v>
      </c>
      <c r="E6248">
        <v>2016</v>
      </c>
      <c r="F6248" t="s">
        <v>681</v>
      </c>
      <c r="G6248" t="str">
        <f t="shared" si="460"/>
        <v>2016-Q3</v>
      </c>
      <c r="H6248" s="4">
        <f>INDEX('ALL - prices'!$J$3:$DY$219,MATCH('COMBINED DATA'!A6248,'ALL - prices'!$B$3:$B$219,0),MATCH('COMBINED DATA'!G6248,'ALL - prices'!$J$1:$DY$1,0))</f>
        <v>13.3064</v>
      </c>
      <c r="I6248" s="14">
        <f t="shared" si="461"/>
        <v>0.52864828493684368</v>
      </c>
      <c r="J6248" s="15">
        <f>INDEX(MarketCap2!$E$2:$AR$224,MATCH(A6248,MarketCap2!$B$2:$B$224,0),MATCH(G6248,MarketCap2!$E$1:$AR$1,0))</f>
        <v>25616310272</v>
      </c>
      <c r="K6248">
        <f t="shared" si="462"/>
        <v>23.966495105557147</v>
      </c>
      <c r="L6248">
        <f>INDEX('PB2'!$D$2:$AQ$224,MATCH(A6248,'PB2'!$B$2:$B$224,0),MATCH(G6248,'PB2'!$D$1:$AQ$1,0))</f>
        <v>3.0895290374755899</v>
      </c>
      <c r="M6248" s="16">
        <f t="shared" si="463"/>
        <v>0.32367392824929903</v>
      </c>
      <c r="N6248" s="6">
        <f>INDEX('ROA2'!$D$2:$AQ$224,MATCH(A6248,'ROA2'!$B$2:$B$224,0),MATCH(G6248,'ROA2'!$D$1:$AQ$1,0))</f>
        <v>5.3676052093505904</v>
      </c>
      <c r="O6248" s="6">
        <v>27211.999231999998</v>
      </c>
      <c r="P6248" s="28">
        <v>1.8527512742029479E-2</v>
      </c>
    </row>
    <row r="6249" spans="1:16" x14ac:dyDescent="0.3">
      <c r="A6249" t="s">
        <v>633</v>
      </c>
      <c r="B6249" t="e">
        <f>VLOOKUP(A6249,Sheet3!L:L,1,FALSE)</f>
        <v>#N/A</v>
      </c>
      <c r="C6249" t="str">
        <f>VLOOKUP(A6249,'ALL - prices'!B:C,2,FALSE)</f>
        <v>TELUS Corp</v>
      </c>
      <c r="D6249" t="str">
        <f>VLOOKUP(A6249,'ALL - prices'!B:I,8,FALSE)</f>
        <v>Communication Services</v>
      </c>
      <c r="E6249">
        <v>2016</v>
      </c>
      <c r="F6249" t="s">
        <v>682</v>
      </c>
      <c r="G6249" t="str">
        <f t="shared" si="460"/>
        <v>2016-Q4</v>
      </c>
      <c r="H6249" s="4">
        <f>INDEX('ALL - prices'!$J$3:$DY$219,MATCH('COMBINED DATA'!A6249,'ALL - prices'!$B$3:$B$219,0),MATCH('COMBINED DATA'!G6249,'ALL - prices'!$J$1:$DY$1,0))</f>
        <v>13.306900000000001</v>
      </c>
      <c r="I6249" s="14">
        <f t="shared" si="461"/>
        <v>0.78400844595790764</v>
      </c>
      <c r="J6249" s="15">
        <f>INDEX(MarketCap2!$E$2:$AR$224,MATCH(A6249,MarketCap2!$B$2:$B$224,0),MATCH(G6249,MarketCap2!$E$1:$AR$1,0))</f>
        <v>25311889408</v>
      </c>
      <c r="K6249">
        <f t="shared" si="462"/>
        <v>23.95454005936914</v>
      </c>
      <c r="L6249">
        <f>INDEX('PB2'!$D$2:$AQ$224,MATCH(A6249,'PB2'!$B$2:$B$224,0),MATCH(G6249,'PB2'!$D$1:$AQ$1,0))</f>
        <v>2.80141997337341</v>
      </c>
      <c r="M6249" s="16">
        <f t="shared" si="463"/>
        <v>0.35696182989508046</v>
      </c>
      <c r="N6249" s="6">
        <f>INDEX('ROA2'!$D$2:$AQ$224,MATCH(A6249,'ROA2'!$B$2:$B$224,0),MATCH(G6249,'ROA2'!$D$1:$AQ$1,0))</f>
        <v>5.2323408126831099</v>
      </c>
      <c r="O6249" s="6">
        <v>27691.999231999998</v>
      </c>
      <c r="P6249" s="28">
        <v>1.7639277287482175E-2</v>
      </c>
    </row>
    <row r="6250" spans="1:16" x14ac:dyDescent="0.3">
      <c r="A6250" t="s">
        <v>633</v>
      </c>
      <c r="B6250" t="e">
        <f>VLOOKUP(A6250,Sheet3!L:L,1,FALSE)</f>
        <v>#N/A</v>
      </c>
      <c r="C6250" t="str">
        <f>VLOOKUP(A6250,'ALL - prices'!B:C,2,FALSE)</f>
        <v>TELUS Corp</v>
      </c>
      <c r="D6250" t="str">
        <f>VLOOKUP(A6250,'ALL - prices'!B:I,8,FALSE)</f>
        <v>Communication Services</v>
      </c>
      <c r="E6250">
        <v>2017</v>
      </c>
      <c r="F6250" t="s">
        <v>679</v>
      </c>
      <c r="G6250" t="str">
        <f t="shared" si="460"/>
        <v>2017-Q1</v>
      </c>
      <c r="H6250" s="4">
        <f>INDEX('ALL - prices'!$J$3:$DY$219,MATCH('COMBINED DATA'!A6250,'ALL - prices'!$B$3:$B$219,0),MATCH('COMBINED DATA'!G6250,'ALL - prices'!$J$1:$DY$1,0))</f>
        <v>13.572800000000001</v>
      </c>
      <c r="I6250" s="14">
        <f t="shared" si="461"/>
        <v>0.54729053222823698</v>
      </c>
      <c r="J6250" s="15">
        <f>INDEX(MarketCap2!$E$2:$AR$224,MATCH(A6250,MarketCap2!$B$2:$B$224,0),MATCH(G6250,MarketCap2!$E$1:$AR$1,0))</f>
        <v>25497391104</v>
      </c>
      <c r="K6250">
        <f t="shared" si="462"/>
        <v>23.961841974229745</v>
      </c>
      <c r="L6250">
        <f>INDEX('PB2'!$D$2:$AQ$224,MATCH(A6250,'PB2'!$B$2:$B$224,0),MATCH(G6250,'PB2'!$D$1:$AQ$1,0))</f>
        <v>3.14127898216248</v>
      </c>
      <c r="M6250" s="16">
        <f t="shared" si="463"/>
        <v>0.31834167091761856</v>
      </c>
      <c r="N6250" s="6">
        <f>INDEX('ROA2'!$D$2:$AQ$224,MATCH(A6250,'ROA2'!$B$2:$B$224,0),MATCH(G6250,'ROA2'!$D$1:$AQ$1,0))</f>
        <v>4.4085578918456996</v>
      </c>
      <c r="O6250" s="6">
        <v>29077.000192</v>
      </c>
      <c r="P6250" s="28">
        <v>5.0014480659075634E-2</v>
      </c>
    </row>
    <row r="6251" spans="1:16" x14ac:dyDescent="0.3">
      <c r="A6251" t="s">
        <v>633</v>
      </c>
      <c r="B6251" t="e">
        <f>VLOOKUP(A6251,Sheet3!L:L,1,FALSE)</f>
        <v>#N/A</v>
      </c>
      <c r="C6251" t="str">
        <f>VLOOKUP(A6251,'ALL - prices'!B:C,2,FALSE)</f>
        <v>TELUS Corp</v>
      </c>
      <c r="D6251" t="str">
        <f>VLOOKUP(A6251,'ALL - prices'!B:I,8,FALSE)</f>
        <v>Communication Services</v>
      </c>
      <c r="E6251">
        <v>2017</v>
      </c>
      <c r="F6251" t="s">
        <v>680</v>
      </c>
      <c r="G6251" t="str">
        <f t="shared" si="460"/>
        <v>2017-Q2</v>
      </c>
      <c r="H6251" s="4">
        <f>INDEX('ALL - prices'!$J$3:$DY$219,MATCH('COMBINED DATA'!A6251,'ALL - prices'!$B$3:$B$219,0),MATCH('COMBINED DATA'!G6251,'ALL - prices'!$J$1:$DY$1,0))</f>
        <v>14.228300000000001</v>
      </c>
      <c r="I6251" s="14">
        <f t="shared" si="461"/>
        <v>0.52023594967412023</v>
      </c>
      <c r="J6251" s="15">
        <f>INDEX(MarketCap2!$E$2:$AR$224,MATCH(A6251,MarketCap2!$B$2:$B$224,0),MATCH(G6251,MarketCap2!$E$1:$AR$1,0))</f>
        <v>26567675904</v>
      </c>
      <c r="K6251">
        <f t="shared" si="462"/>
        <v>24.002961122211129</v>
      </c>
      <c r="L6251">
        <f>INDEX('PB2'!$D$2:$AQ$224,MATCH(A6251,'PB2'!$B$2:$B$224,0),MATCH(G6251,'PB2'!$D$1:$AQ$1,0))</f>
        <v>3.1707398891449001</v>
      </c>
      <c r="M6251" s="16">
        <f t="shared" si="463"/>
        <v>0.31538380156111911</v>
      </c>
      <c r="N6251" s="6">
        <f>INDEX('ROA2'!$D$2:$AQ$224,MATCH(A6251,'ROA2'!$B$2:$B$224,0),MATCH(G6251,'ROA2'!$D$1:$AQ$1,0))</f>
        <v>4.55515813827515</v>
      </c>
      <c r="O6251" s="6">
        <v>28561.000447999999</v>
      </c>
      <c r="P6251" s="28">
        <v>-1.7745975877593054E-2</v>
      </c>
    </row>
    <row r="6252" spans="1:16" x14ac:dyDescent="0.3">
      <c r="A6252" t="s">
        <v>633</v>
      </c>
      <c r="B6252" t="e">
        <f>VLOOKUP(A6252,Sheet3!L:L,1,FALSE)</f>
        <v>#N/A</v>
      </c>
      <c r="C6252" t="str">
        <f>VLOOKUP(A6252,'ALL - prices'!B:C,2,FALSE)</f>
        <v>TELUS Corp</v>
      </c>
      <c r="D6252" t="str">
        <f>VLOOKUP(A6252,'ALL - prices'!B:I,8,FALSE)</f>
        <v>Communication Services</v>
      </c>
      <c r="E6252">
        <v>2017</v>
      </c>
      <c r="F6252" t="s">
        <v>681</v>
      </c>
      <c r="G6252" t="str">
        <f t="shared" si="460"/>
        <v>2017-Q3</v>
      </c>
      <c r="H6252" s="4">
        <f>INDEX('ALL - prices'!$J$3:$DY$219,MATCH('COMBINED DATA'!A6252,'ALL - prices'!$B$3:$B$219,0),MATCH('COMBINED DATA'!G6252,'ALL - prices'!$J$1:$DY$1,0))</f>
        <v>14.422499999999999</v>
      </c>
      <c r="I6252" s="14">
        <f t="shared" si="461"/>
        <v>0.46281295717960791</v>
      </c>
      <c r="J6252" s="15">
        <f>INDEX(MarketCap2!$E$2:$AR$224,MATCH(A6252,MarketCap2!$B$2:$B$224,0),MATCH(G6252,MarketCap2!$E$1:$AR$1,0))</f>
        <v>26658838528</v>
      </c>
      <c r="K6252">
        <f t="shared" si="462"/>
        <v>24.006386584656422</v>
      </c>
      <c r="L6252">
        <f>INDEX('PB2'!$D$2:$AQ$224,MATCH(A6252,'PB2'!$B$2:$B$224,0),MATCH(G6252,'PB2'!$D$1:$AQ$1,0))</f>
        <v>3.15189409255981</v>
      </c>
      <c r="M6252" s="16">
        <f t="shared" si="463"/>
        <v>0.31726954352957026</v>
      </c>
      <c r="N6252" s="6">
        <f>INDEX('ROA2'!$D$2:$AQ$224,MATCH(A6252,'ROA2'!$B$2:$B$224,0),MATCH(G6252,'ROA2'!$D$1:$AQ$1,0))</f>
        <v>4.3823919296264604</v>
      </c>
      <c r="O6252" s="6">
        <v>29013.000192</v>
      </c>
      <c r="P6252" s="28">
        <v>1.5825767196878854E-2</v>
      </c>
    </row>
    <row r="6253" spans="1:16" x14ac:dyDescent="0.3">
      <c r="A6253" t="s">
        <v>633</v>
      </c>
      <c r="B6253" t="e">
        <f>VLOOKUP(A6253,Sheet3!L:L,1,FALSE)</f>
        <v>#N/A</v>
      </c>
      <c r="C6253" t="str">
        <f>VLOOKUP(A6253,'ALL - prices'!B:C,2,FALSE)</f>
        <v>TELUS Corp</v>
      </c>
      <c r="D6253" t="str">
        <f>VLOOKUP(A6253,'ALL - prices'!B:I,8,FALSE)</f>
        <v>Communication Services</v>
      </c>
      <c r="E6253">
        <v>2017</v>
      </c>
      <c r="F6253" t="s">
        <v>682</v>
      </c>
      <c r="G6253" t="str">
        <f t="shared" si="460"/>
        <v>2017-Q4</v>
      </c>
      <c r="H6253" s="4">
        <f>INDEX('ALL - prices'!$J$3:$DY$219,MATCH('COMBINED DATA'!A6253,'ALL - prices'!$B$3:$B$219,0),MATCH('COMBINED DATA'!G6253,'ALL - prices'!$J$1:$DY$1,0))</f>
        <v>15.463800000000001</v>
      </c>
      <c r="I6253" s="14">
        <f t="shared" si="461"/>
        <v>0.46457228357562069</v>
      </c>
      <c r="J6253" s="15">
        <f>INDEX(MarketCap2!$E$2:$AR$224,MATCH(A6253,MarketCap2!$B$2:$B$224,0),MATCH(G6253,MarketCap2!$E$1:$AR$1,0))</f>
        <v>28312725504</v>
      </c>
      <c r="K6253">
        <f t="shared" si="462"/>
        <v>24.066577204979136</v>
      </c>
      <c r="L6253">
        <f>INDEX('PB2'!$D$2:$AQ$224,MATCH(A6253,'PB2'!$B$2:$B$224,0),MATCH(G6253,'PB2'!$D$1:$AQ$1,0))</f>
        <v>3.00912308692932</v>
      </c>
      <c r="M6253" s="16">
        <f t="shared" si="463"/>
        <v>0.33232273028101911</v>
      </c>
      <c r="N6253" s="6">
        <f>INDEX('ROA2'!$D$2:$AQ$224,MATCH(A6253,'ROA2'!$B$2:$B$224,0),MATCH(G6253,'ROA2'!$D$1:$AQ$1,0))</f>
        <v>4.4954419136047399</v>
      </c>
      <c r="O6253" s="6">
        <v>29565.999103999999</v>
      </c>
      <c r="P6253" s="28">
        <v>1.9060383563933598E-2</v>
      </c>
    </row>
    <row r="6254" spans="1:16" x14ac:dyDescent="0.3">
      <c r="A6254" t="s">
        <v>633</v>
      </c>
      <c r="B6254" t="e">
        <f>VLOOKUP(A6254,Sheet3!L:L,1,FALSE)</f>
        <v>#N/A</v>
      </c>
      <c r="C6254" t="str">
        <f>VLOOKUP(A6254,'ALL - prices'!B:C,2,FALSE)</f>
        <v>TELUS Corp</v>
      </c>
      <c r="D6254" t="str">
        <f>VLOOKUP(A6254,'ALL - prices'!B:I,8,FALSE)</f>
        <v>Communication Services</v>
      </c>
      <c r="E6254">
        <v>2018</v>
      </c>
      <c r="F6254" t="s">
        <v>679</v>
      </c>
      <c r="G6254" t="str">
        <f t="shared" si="460"/>
        <v>2018-Q1</v>
      </c>
      <c r="H6254" s="4">
        <f>INDEX('ALL - prices'!$J$3:$DY$219,MATCH('COMBINED DATA'!A6254,'ALL - prices'!$B$3:$B$219,0),MATCH('COMBINED DATA'!G6254,'ALL - prices'!$J$1:$DY$1,0))</f>
        <v>14.8498</v>
      </c>
      <c r="I6254" s="14">
        <f t="shared" si="461"/>
        <v>0.73403450645502089</v>
      </c>
      <c r="J6254" s="15">
        <f>INDEX(MarketCap2!$E$2:$AR$224,MATCH(A6254,MarketCap2!$B$2:$B$224,0),MATCH(G6254,MarketCap2!$E$1:$AR$1,0))</f>
        <v>26898487296</v>
      </c>
      <c r="K6254">
        <f t="shared" si="462"/>
        <v>24.015335887623554</v>
      </c>
      <c r="L6254">
        <f>INDEX('PB2'!$D$2:$AQ$224,MATCH(A6254,'PB2'!$B$2:$B$224,0),MATCH(G6254,'PB2'!$D$1:$AQ$1,0))</f>
        <v>2.8310689926147501</v>
      </c>
      <c r="M6254" s="16">
        <f t="shared" si="463"/>
        <v>0.35322346527359227</v>
      </c>
      <c r="N6254" s="6">
        <f>INDEX('ROA2'!$D$2:$AQ$224,MATCH(A6254,'ROA2'!$B$2:$B$224,0),MATCH(G6254,'ROA2'!$D$1:$AQ$1,0))</f>
        <v>5.1854319572448704</v>
      </c>
      <c r="O6254" s="6">
        <v>31053.000703999998</v>
      </c>
      <c r="P6254" s="28">
        <v>5.0294312557116409E-2</v>
      </c>
    </row>
    <row r="6255" spans="1:16" x14ac:dyDescent="0.3">
      <c r="A6255" t="s">
        <v>633</v>
      </c>
      <c r="B6255" t="e">
        <f>VLOOKUP(A6255,Sheet3!L:L,1,FALSE)</f>
        <v>#N/A</v>
      </c>
      <c r="C6255" t="str">
        <f>VLOOKUP(A6255,'ALL - prices'!B:C,2,FALSE)</f>
        <v>TELUS Corp</v>
      </c>
      <c r="D6255" t="str">
        <f>VLOOKUP(A6255,'ALL - prices'!B:I,8,FALSE)</f>
        <v>Communication Services</v>
      </c>
      <c r="E6255">
        <v>2018</v>
      </c>
      <c r="F6255" t="s">
        <v>680</v>
      </c>
      <c r="G6255" t="str">
        <f t="shared" si="460"/>
        <v>2018-Q2</v>
      </c>
      <c r="H6255" s="4">
        <f>INDEX('ALL - prices'!$J$3:$DY$219,MATCH('COMBINED DATA'!A6255,'ALL - prices'!$B$3:$B$219,0),MATCH('COMBINED DATA'!G6255,'ALL - prices'!$J$1:$DY$1,0))</f>
        <v>15.5053</v>
      </c>
      <c r="I6255" s="14">
        <f t="shared" si="461"/>
        <v>0.75566872150874786</v>
      </c>
      <c r="J6255" s="15">
        <f>INDEX(MarketCap2!$E$2:$AR$224,MATCH(A6255,MarketCap2!$B$2:$B$224,0),MATCH(G6255,MarketCap2!$E$1:$AR$1,0))</f>
        <v>27814662144</v>
      </c>
      <c r="K6255">
        <f t="shared" si="462"/>
        <v>24.048829133860259</v>
      </c>
      <c r="L6255">
        <f>INDEX('PB2'!$D$2:$AQ$224,MATCH(A6255,'PB2'!$B$2:$B$224,0),MATCH(G6255,'PB2'!$D$1:$AQ$1,0))</f>
        <v>2.87562799453735</v>
      </c>
      <c r="M6255" s="16">
        <f t="shared" si="463"/>
        <v>0.3477501268938949</v>
      </c>
      <c r="N6255" s="6">
        <f>INDEX('ROA2'!$D$2:$AQ$224,MATCH(A6255,'ROA2'!$B$2:$B$224,0),MATCH(G6255,'ROA2'!$D$1:$AQ$1,0))</f>
        <v>5.1966710090637198</v>
      </c>
      <c r="O6255" s="6">
        <v>31285.000192</v>
      </c>
      <c r="P6255" s="28">
        <v>7.4710811432183747E-3</v>
      </c>
    </row>
    <row r="6256" spans="1:16" x14ac:dyDescent="0.3">
      <c r="A6256" t="s">
        <v>633</v>
      </c>
      <c r="B6256" t="e">
        <f>VLOOKUP(A6256,Sheet3!L:L,1,FALSE)</f>
        <v>#N/A</v>
      </c>
      <c r="C6256" t="str">
        <f>VLOOKUP(A6256,'ALL - prices'!B:C,2,FALSE)</f>
        <v>TELUS Corp</v>
      </c>
      <c r="D6256" t="str">
        <f>VLOOKUP(A6256,'ALL - prices'!B:I,8,FALSE)</f>
        <v>Communication Services</v>
      </c>
      <c r="E6256">
        <v>2018</v>
      </c>
      <c r="F6256" t="s">
        <v>681</v>
      </c>
      <c r="G6256" t="str">
        <f t="shared" si="460"/>
        <v>2018-Q3</v>
      </c>
      <c r="H6256" s="4">
        <f>INDEX('ALL - prices'!$J$3:$DY$219,MATCH('COMBINED DATA'!A6256,'ALL - prices'!$B$3:$B$219,0),MATCH('COMBINED DATA'!G6256,'ALL - prices'!$J$1:$DY$1,0))</f>
        <v>15.978300000000001</v>
      </c>
      <c r="I6256" s="14">
        <f t="shared" si="461"/>
        <v>0.73310253659816649</v>
      </c>
      <c r="J6256" s="15">
        <f>INDEX(MarketCap2!$E$2:$AR$224,MATCH(A6256,MarketCap2!$B$2:$B$224,0),MATCH(G6256,MarketCap2!$E$1:$AR$1,0))</f>
        <v>28479975424</v>
      </c>
      <c r="K6256">
        <f t="shared" si="462"/>
        <v>24.072467060568467</v>
      </c>
      <c r="L6256">
        <f>INDEX('PB2'!$D$2:$AQ$224,MATCH(A6256,'PB2'!$B$2:$B$224,0),MATCH(G6256,'PB2'!$D$1:$AQ$1,0))</f>
        <v>2.8688809871673602</v>
      </c>
      <c r="M6256" s="16">
        <f t="shared" si="463"/>
        <v>0.34856796237733356</v>
      </c>
      <c r="N6256" s="6">
        <f>INDEX('ROA2'!$D$2:$AQ$224,MATCH(A6256,'ROA2'!$B$2:$B$224,0),MATCH(G6256,'ROA2'!$D$1:$AQ$1,0))</f>
        <v>5.0972938537597701</v>
      </c>
      <c r="O6256" s="6">
        <v>32039.000064</v>
      </c>
      <c r="P6256" s="28">
        <v>2.410100263297452E-2</v>
      </c>
    </row>
    <row r="6257" spans="1:16" x14ac:dyDescent="0.3">
      <c r="A6257" t="s">
        <v>633</v>
      </c>
      <c r="B6257" t="e">
        <f>VLOOKUP(A6257,Sheet3!L:L,1,FALSE)</f>
        <v>#N/A</v>
      </c>
      <c r="C6257" t="str">
        <f>VLOOKUP(A6257,'ALL - prices'!B:C,2,FALSE)</f>
        <v>TELUS Corp</v>
      </c>
      <c r="D6257" t="str">
        <f>VLOOKUP(A6257,'ALL - prices'!B:I,8,FALSE)</f>
        <v>Communication Services</v>
      </c>
      <c r="E6257">
        <v>2018</v>
      </c>
      <c r="F6257" t="s">
        <v>682</v>
      </c>
      <c r="G6257" t="str">
        <f t="shared" si="460"/>
        <v>2018-Q4</v>
      </c>
      <c r="H6257" s="4">
        <f>INDEX('ALL - prices'!$J$3:$DY$219,MATCH('COMBINED DATA'!A6257,'ALL - prices'!$B$3:$B$219,0),MATCH('COMBINED DATA'!G6257,'ALL - prices'!$J$1:$DY$1,0))</f>
        <v>15.3614</v>
      </c>
      <c r="I6257" s="14">
        <f t="shared" si="461"/>
        <v>0.56666657671568044</v>
      </c>
      <c r="J6257" s="15">
        <f>INDEX(MarketCap2!$E$2:$AR$224,MATCH(A6257,MarketCap2!$B$2:$B$224,0),MATCH(G6257,MarketCap2!$E$1:$AR$1,0))</f>
        <v>27068594176</v>
      </c>
      <c r="K6257">
        <f t="shared" si="462"/>
        <v>24.021640006309394</v>
      </c>
      <c r="L6257">
        <f>INDEX('PB2'!$D$2:$AQ$224,MATCH(A6257,'PB2'!$B$2:$B$224,0),MATCH(G6257,'PB2'!$D$1:$AQ$1,0))</f>
        <v>2.6420459747314502</v>
      </c>
      <c r="M6257" s="16">
        <f t="shared" si="463"/>
        <v>0.37849454913502956</v>
      </c>
      <c r="N6257" s="6">
        <f>INDEX('ROA2'!$D$2:$AQ$224,MATCH(A6257,'ROA2'!$B$2:$B$224,0),MATCH(G6257,'ROA2'!$D$1:$AQ$1,0))</f>
        <v>5.1525421142578098</v>
      </c>
      <c r="O6257" s="6">
        <v>32384</v>
      </c>
      <c r="P6257" s="28">
        <v>1.0768124326940298E-2</v>
      </c>
    </row>
    <row r="6258" spans="1:16" x14ac:dyDescent="0.3">
      <c r="A6258" t="s">
        <v>633</v>
      </c>
      <c r="B6258" t="e">
        <f>VLOOKUP(A6258,Sheet3!L:L,1,FALSE)</f>
        <v>#N/A</v>
      </c>
      <c r="C6258" t="str">
        <f>VLOOKUP(A6258,'ALL - prices'!B:C,2,FALSE)</f>
        <v>TELUS Corp</v>
      </c>
      <c r="D6258" t="str">
        <f>VLOOKUP(A6258,'ALL - prices'!B:I,8,FALSE)</f>
        <v>Communication Services</v>
      </c>
      <c r="E6258">
        <v>2019</v>
      </c>
      <c r="F6258" t="s">
        <v>679</v>
      </c>
      <c r="G6258" t="str">
        <f t="shared" si="460"/>
        <v>2019-Q1</v>
      </c>
      <c r="H6258" s="4">
        <f>INDEX('ALL - prices'!$J$3:$DY$219,MATCH('COMBINED DATA'!A6258,'ALL - prices'!$B$3:$B$219,0),MATCH('COMBINED DATA'!G6258,'ALL - prices'!$J$1:$DY$1,0))</f>
        <v>16.985199999999999</v>
      </c>
      <c r="I6258" s="14">
        <f t="shared" si="461"/>
        <v>0.79081125592647006</v>
      </c>
      <c r="J6258" s="15">
        <f>INDEX(MarketCap2!$E$2:$AR$224,MATCH(A6258,MarketCap2!$B$2:$B$224,0),MATCH(G6258,MarketCap2!$E$1:$AR$1,0))</f>
        <v>29688578048</v>
      </c>
      <c r="K6258">
        <f t="shared" si="462"/>
        <v>24.114028231277754</v>
      </c>
      <c r="L6258">
        <f>INDEX('PB2'!$D$2:$AQ$224,MATCH(A6258,'PB2'!$B$2:$B$224,0),MATCH(G6258,'PB2'!$D$1:$AQ$1,0))</f>
        <v>2.8921439647674601</v>
      </c>
      <c r="M6258" s="16">
        <f t="shared" si="463"/>
        <v>0.34576425384840898</v>
      </c>
      <c r="N6258" s="6">
        <f>INDEX('ROA2'!$D$2:$AQ$224,MATCH(A6258,'ROA2'!$B$2:$B$224,0),MATCH(G6258,'ROA2'!$D$1:$AQ$1,0))</f>
        <v>4.9914212226867702</v>
      </c>
      <c r="O6258" s="6">
        <v>33056.999424000001</v>
      </c>
      <c r="P6258" s="28">
        <v>2.0781849802371587E-2</v>
      </c>
    </row>
    <row r="6259" spans="1:16" x14ac:dyDescent="0.3">
      <c r="A6259" t="s">
        <v>633</v>
      </c>
      <c r="B6259" t="e">
        <f>VLOOKUP(A6259,Sheet3!L:L,1,FALSE)</f>
        <v>#N/A</v>
      </c>
      <c r="C6259" t="str">
        <f>VLOOKUP(A6259,'ALL - prices'!B:C,2,FALSE)</f>
        <v>TELUS Corp</v>
      </c>
      <c r="D6259" t="str">
        <f>VLOOKUP(A6259,'ALL - prices'!B:I,8,FALSE)</f>
        <v>Communication Services</v>
      </c>
      <c r="E6259">
        <v>2019</v>
      </c>
      <c r="F6259" t="s">
        <v>680</v>
      </c>
      <c r="G6259" t="str">
        <f t="shared" si="460"/>
        <v>2019-Q2</v>
      </c>
      <c r="H6259" s="4">
        <f>INDEX('ALL - prices'!$J$3:$DY$219,MATCH('COMBINED DATA'!A6259,'ALL - prices'!$B$3:$B$219,0),MATCH('COMBINED DATA'!G6259,'ALL - prices'!$J$1:$DY$1,0))</f>
        <v>16.810099999999998</v>
      </c>
      <c r="I6259" s="14">
        <f t="shared" si="461"/>
        <v>0.79895132934783186</v>
      </c>
      <c r="J6259" s="15">
        <f>INDEX(MarketCap2!$E$2:$AR$224,MATCH(A6259,MarketCap2!$B$2:$B$224,0),MATCH(G6259,MarketCap2!$E$1:$AR$1,0))</f>
        <v>29112229888</v>
      </c>
      <c r="K6259">
        <f t="shared" si="462"/>
        <v>24.094424193900004</v>
      </c>
      <c r="L6259">
        <f>INDEX('PB2'!$D$2:$AQ$224,MATCH(A6259,'PB2'!$B$2:$B$224,0),MATCH(G6259,'PB2'!$D$1:$AQ$1,0))</f>
        <v>2.7698409557342498</v>
      </c>
      <c r="M6259" s="16">
        <f t="shared" si="463"/>
        <v>0.36103155956653571</v>
      </c>
      <c r="N6259" s="6">
        <f>INDEX('ROA2'!$D$2:$AQ$224,MATCH(A6259,'ROA2'!$B$2:$B$224,0),MATCH(G6259,'ROA2'!$D$1:$AQ$1,0))</f>
        <v>4.9029560089111301</v>
      </c>
      <c r="O6259" s="6">
        <v>34716.000255999999</v>
      </c>
      <c r="P6259" s="28">
        <v>5.0186068333701581E-2</v>
      </c>
    </row>
    <row r="6260" spans="1:16" x14ac:dyDescent="0.3">
      <c r="A6260" t="s">
        <v>633</v>
      </c>
      <c r="B6260" t="e">
        <f>VLOOKUP(A6260,Sheet3!L:L,1,FALSE)</f>
        <v>#N/A</v>
      </c>
      <c r="C6260" t="str">
        <f>VLOOKUP(A6260,'ALL - prices'!B:C,2,FALSE)</f>
        <v>TELUS Corp</v>
      </c>
      <c r="D6260" t="str">
        <f>VLOOKUP(A6260,'ALL - prices'!B:I,8,FALSE)</f>
        <v>Communication Services</v>
      </c>
      <c r="E6260">
        <v>2019</v>
      </c>
      <c r="F6260" t="s">
        <v>681</v>
      </c>
      <c r="G6260" t="str">
        <f t="shared" si="460"/>
        <v>2019-Q3</v>
      </c>
      <c r="H6260" s="4">
        <f>INDEX('ALL - prices'!$J$3:$DY$219,MATCH('COMBINED DATA'!A6260,'ALL - prices'!$B$3:$B$219,0),MATCH('COMBINED DATA'!G6260,'ALL - prices'!$J$1:$DY$1,0))</f>
        <v>16.562999999999999</v>
      </c>
      <c r="I6260" s="14">
        <f t="shared" si="461"/>
        <v>0.82266389045993005</v>
      </c>
      <c r="J6260" s="15">
        <f>INDEX(MarketCap2!$E$2:$AR$224,MATCH(A6260,MarketCap2!$B$2:$B$224,0),MATCH(G6260,MarketCap2!$E$1:$AR$1,0))</f>
        <v>28376969216</v>
      </c>
      <c r="K6260">
        <f t="shared" si="462"/>
        <v>24.068843710022751</v>
      </c>
      <c r="L6260">
        <f>INDEX('PB2'!$D$2:$AQ$224,MATCH(A6260,'PB2'!$B$2:$B$224,0),MATCH(G6260,'PB2'!$D$1:$AQ$1,0))</f>
        <v>2.6394178867340101</v>
      </c>
      <c r="M6260" s="16">
        <f t="shared" si="463"/>
        <v>0.37887141896935095</v>
      </c>
      <c r="N6260" s="6">
        <f>INDEX('ROA2'!$D$2:$AQ$224,MATCH(A6260,'ROA2'!$B$2:$B$224,0),MATCH(G6260,'ROA2'!$D$1:$AQ$1,0))</f>
        <v>5.1480998992919904</v>
      </c>
      <c r="O6260" s="6">
        <v>35753.000959999998</v>
      </c>
      <c r="P6260" s="28">
        <v>2.9870972933316892E-2</v>
      </c>
    </row>
    <row r="6261" spans="1:16" x14ac:dyDescent="0.3">
      <c r="A6261" t="s">
        <v>633</v>
      </c>
      <c r="B6261" t="e">
        <f>VLOOKUP(A6261,Sheet3!L:L,1,FALSE)</f>
        <v>#N/A</v>
      </c>
      <c r="C6261" t="str">
        <f>VLOOKUP(A6261,'ALL - prices'!B:C,2,FALSE)</f>
        <v>TELUS Corp</v>
      </c>
      <c r="D6261" t="str">
        <f>VLOOKUP(A6261,'ALL - prices'!B:I,8,FALSE)</f>
        <v>Communication Services</v>
      </c>
      <c r="E6261">
        <v>2019</v>
      </c>
      <c r="F6261" t="s">
        <v>682</v>
      </c>
      <c r="G6261" t="str">
        <f t="shared" si="460"/>
        <v>2019-Q4</v>
      </c>
      <c r="H6261" s="4">
        <f>INDEX('ALL - prices'!$J$3:$DY$219,MATCH('COMBINED DATA'!A6261,'ALL - prices'!$B$3:$B$219,0),MATCH('COMBINED DATA'!G6261,'ALL - prices'!$J$1:$DY$1,0))</f>
        <v>17.865200000000002</v>
      </c>
      <c r="I6261" s="14">
        <f t="shared" si="461"/>
        <v>1.218670647331209</v>
      </c>
      <c r="J6261" s="15">
        <f>INDEX(MarketCap2!$E$2:$AR$224,MATCH(A6261,MarketCap2!$B$2:$B$224,0),MATCH(G6261,MarketCap2!$E$1:$AR$1,0))</f>
        <v>30260987904</v>
      </c>
      <c r="K6261">
        <f t="shared" si="462"/>
        <v>24.133125191964723</v>
      </c>
      <c r="L6261">
        <f>INDEX('PB2'!$D$2:$AQ$224,MATCH(A6261,'PB2'!$B$2:$B$224,0),MATCH(G6261,'PB2'!$D$1:$AQ$1,0))</f>
        <v>2.8839020729064901</v>
      </c>
      <c r="M6261" s="16">
        <f t="shared" si="463"/>
        <v>0.34675241208595114</v>
      </c>
      <c r="N6261" s="6">
        <f>INDEX('ROA2'!$D$2:$AQ$224,MATCH(A6261,'ROA2'!$B$2:$B$224,0),MATCH(G6261,'ROA2'!$D$1:$AQ$1,0))</f>
        <v>5.0209078788757298</v>
      </c>
      <c r="O6261" s="6">
        <v>36727.001087999997</v>
      </c>
      <c r="P6261" s="28">
        <v>2.7242472012061272E-2</v>
      </c>
    </row>
    <row r="6262" spans="1:16" x14ac:dyDescent="0.3">
      <c r="A6262" t="s">
        <v>633</v>
      </c>
      <c r="B6262" t="e">
        <f>VLOOKUP(A6262,Sheet3!L:L,1,FALSE)</f>
        <v>#N/A</v>
      </c>
      <c r="C6262" t="str">
        <f>VLOOKUP(A6262,'ALL - prices'!B:C,2,FALSE)</f>
        <v>TELUS Corp</v>
      </c>
      <c r="D6262" t="str">
        <f>VLOOKUP(A6262,'ALL - prices'!B:I,8,FALSE)</f>
        <v>Communication Services</v>
      </c>
      <c r="E6262">
        <v>2020</v>
      </c>
      <c r="F6262" t="s">
        <v>679</v>
      </c>
      <c r="G6262" t="str">
        <f t="shared" si="460"/>
        <v>2020-Q1</v>
      </c>
      <c r="H6262" s="4">
        <f>INDEX('ALL - prices'!$J$3:$DY$219,MATCH('COMBINED DATA'!A6262,'ALL - prices'!$B$3:$B$219,0),MATCH('COMBINED DATA'!G6262,'ALL - prices'!$J$1:$DY$1,0))</f>
        <v>15.972200000000001</v>
      </c>
      <c r="I6262" s="14">
        <f t="shared" si="461"/>
        <v>1.1490617197667559</v>
      </c>
      <c r="J6262" s="15">
        <f>INDEX(MarketCap2!$E$2:$AR$224,MATCH(A6262,MarketCap2!$B$2:$B$224,0),MATCH(G6262,MarketCap2!$E$1:$AR$1,0))</f>
        <v>28237629440</v>
      </c>
      <c r="K6262">
        <f t="shared" si="462"/>
        <v>24.063921302705236</v>
      </c>
      <c r="L6262">
        <f>INDEX('PB2'!$D$2:$AQ$224,MATCH(A6262,'PB2'!$B$2:$B$224,0),MATCH(G6262,'PB2'!$D$1:$AQ$1,0))</f>
        <v>2.2116539478302002</v>
      </c>
      <c r="M6262" s="16">
        <f t="shared" si="463"/>
        <v>0.45215030180516064</v>
      </c>
      <c r="N6262" s="6">
        <f>INDEX('ROA2'!$D$2:$AQ$224,MATCH(A6262,'ROA2'!$B$2:$B$224,0),MATCH(G6262,'ROA2'!$D$1:$AQ$1,0))</f>
        <v>4.9154019355773899</v>
      </c>
      <c r="O6262" s="6">
        <v>37985.001472000004</v>
      </c>
      <c r="P6262" s="28">
        <v>3.4252739040298047E-2</v>
      </c>
    </row>
    <row r="6263" spans="1:16" x14ac:dyDescent="0.3">
      <c r="A6263" t="s">
        <v>633</v>
      </c>
      <c r="B6263" t="e">
        <f>VLOOKUP(A6263,Sheet3!L:L,1,FALSE)</f>
        <v>#N/A</v>
      </c>
      <c r="C6263" t="str">
        <f>VLOOKUP(A6263,'ALL - prices'!B:C,2,FALSE)</f>
        <v>TELUS Corp</v>
      </c>
      <c r="D6263" t="str">
        <f>VLOOKUP(A6263,'ALL - prices'!B:I,8,FALSE)</f>
        <v>Communication Services</v>
      </c>
      <c r="E6263">
        <v>2020</v>
      </c>
      <c r="F6263" t="s">
        <v>680</v>
      </c>
      <c r="G6263" t="str">
        <f t="shared" si="460"/>
        <v>2020-Q2</v>
      </c>
      <c r="H6263" s="4">
        <f>INDEX('ALL - prices'!$J$3:$DY$219,MATCH('COMBINED DATA'!A6263,'ALL - prices'!$B$3:$B$219,0),MATCH('COMBINED DATA'!G6263,'ALL - prices'!$J$1:$DY$1,0))</f>
        <v>16.572399999999998</v>
      </c>
      <c r="I6263" s="14">
        <f t="shared" si="461"/>
        <v>1.6293236858688742</v>
      </c>
      <c r="J6263" s="15">
        <f>INDEX(MarketCap2!$E$2:$AR$224,MATCH(A6263,MarketCap2!$B$2:$B$224,0),MATCH(G6263,MarketCap2!$E$1:$AR$1,0))</f>
        <v>28962729984</v>
      </c>
      <c r="K6263">
        <f t="shared" si="462"/>
        <v>24.089275667424349</v>
      </c>
      <c r="L6263">
        <f>INDEX('PB2'!$D$2:$AQ$224,MATCH(A6263,'PB2'!$B$2:$B$224,0),MATCH(G6263,'PB2'!$D$1:$AQ$1,0))</f>
        <v>2.4157450199127202</v>
      </c>
      <c r="M6263" s="16">
        <f t="shared" si="463"/>
        <v>0.41395097237378536</v>
      </c>
      <c r="N6263" s="6">
        <f>INDEX('ROA2'!$D$2:$AQ$224,MATCH(A6263,'ROA2'!$B$2:$B$224,0),MATCH(G6263,'ROA2'!$D$1:$AQ$1,0))</f>
        <v>4.4019851684570304</v>
      </c>
      <c r="O6263" s="6">
        <v>41067.999232000002</v>
      </c>
      <c r="P6263" s="28">
        <v>8.1163555101414903E-2</v>
      </c>
    </row>
    <row r="6264" spans="1:16" x14ac:dyDescent="0.3">
      <c r="A6264" t="s">
        <v>633</v>
      </c>
      <c r="B6264" t="e">
        <f>VLOOKUP(A6264,Sheet3!L:L,1,FALSE)</f>
        <v>#N/A</v>
      </c>
      <c r="C6264" t="str">
        <f>VLOOKUP(A6264,'ALL - prices'!B:C,2,FALSE)</f>
        <v>TELUS Corp</v>
      </c>
      <c r="D6264" t="str">
        <f>VLOOKUP(A6264,'ALL - prices'!B:I,8,FALSE)</f>
        <v>Communication Services</v>
      </c>
      <c r="E6264">
        <v>2020</v>
      </c>
      <c r="F6264" t="s">
        <v>681</v>
      </c>
      <c r="G6264" t="str">
        <f t="shared" si="460"/>
        <v>2020-Q3</v>
      </c>
      <c r="H6264" s="4">
        <f>INDEX('ALL - prices'!$J$3:$DY$219,MATCH('COMBINED DATA'!A6264,'ALL - prices'!$B$3:$B$219,0),MATCH('COMBINED DATA'!G6264,'ALL - prices'!$J$1:$DY$1,0))</f>
        <v>17.263200000000001</v>
      </c>
      <c r="I6264" s="14">
        <f t="shared" si="461"/>
        <v>1.4458692849516745</v>
      </c>
      <c r="J6264" s="15">
        <f>INDEX(MarketCap2!$E$2:$AR$224,MATCH(A6264,MarketCap2!$B$2:$B$224,0),MATCH(G6264,MarketCap2!$E$1:$AR$1,0))</f>
        <v>30094739456</v>
      </c>
      <c r="K6264">
        <f t="shared" si="462"/>
        <v>24.127616224523724</v>
      </c>
      <c r="L6264">
        <f>INDEX('PB2'!$D$2:$AQ$224,MATCH(A6264,'PB2'!$B$2:$B$224,0),MATCH(G6264,'PB2'!$D$1:$AQ$1,0))</f>
        <v>2.4789159297943102</v>
      </c>
      <c r="M6264" s="16">
        <f t="shared" si="463"/>
        <v>0.40340214364711258</v>
      </c>
      <c r="N6264" s="6">
        <f>INDEX('ROA2'!$D$2:$AQ$224,MATCH(A6264,'ROA2'!$B$2:$B$224,0),MATCH(G6264,'ROA2'!$D$1:$AQ$1,0))</f>
        <v>3.7890639305114799</v>
      </c>
      <c r="O6264" s="6">
        <v>40307.998720000003</v>
      </c>
      <c r="P6264" s="28">
        <v>-1.8505905479023428E-2</v>
      </c>
    </row>
    <row r="6265" spans="1:16" x14ac:dyDescent="0.3">
      <c r="A6265" t="s">
        <v>633</v>
      </c>
      <c r="B6265" t="e">
        <f>VLOOKUP(A6265,Sheet3!L:L,1,FALSE)</f>
        <v>#N/A</v>
      </c>
      <c r="C6265" t="str">
        <f>VLOOKUP(A6265,'ALL - prices'!B:C,2,FALSE)</f>
        <v>TELUS Corp</v>
      </c>
      <c r="D6265" t="str">
        <f>VLOOKUP(A6265,'ALL - prices'!B:I,8,FALSE)</f>
        <v>Communication Services</v>
      </c>
      <c r="E6265">
        <v>2020</v>
      </c>
      <c r="F6265" t="s">
        <v>682</v>
      </c>
      <c r="G6265" t="str">
        <f t="shared" si="460"/>
        <v>2020-Q4</v>
      </c>
      <c r="H6265" s="4">
        <f>INDEX('ALL - prices'!$J$3:$DY$219,MATCH('COMBINED DATA'!A6265,'ALL - prices'!$B$3:$B$219,0),MATCH('COMBINED DATA'!G6265,'ALL - prices'!$J$1:$DY$1,0))</f>
        <v>18.799800000000001</v>
      </c>
      <c r="I6265" s="14">
        <f t="shared" si="461"/>
        <v>1.7825880324217751</v>
      </c>
      <c r="J6265" s="15">
        <f>INDEX(MarketCap2!$E$2:$AR$224,MATCH(A6265,MarketCap2!$B$2:$B$224,0),MATCH(G6265,MarketCap2!$E$1:$AR$1,0))</f>
        <v>32539996160</v>
      </c>
      <c r="K6265">
        <f t="shared" si="462"/>
        <v>24.205735820728691</v>
      </c>
      <c r="L6265">
        <f>INDEX('PB2'!$D$2:$AQ$224,MATCH(A6265,'PB2'!$B$2:$B$224,0),MATCH(G6265,'PB2'!$D$1:$AQ$1,0))</f>
        <v>2.70316505432129</v>
      </c>
      <c r="M6265" s="16">
        <f t="shared" si="463"/>
        <v>0.3699367148896055</v>
      </c>
      <c r="N6265" s="6">
        <f>INDEX('ROA2'!$D$2:$AQ$224,MATCH(A6265,'ROA2'!$B$2:$B$224,0),MATCH(G6265,'ROA2'!$D$1:$AQ$1,0))</f>
        <v>3.3745639324188201</v>
      </c>
      <c r="O6265" s="6">
        <v>41208.999936</v>
      </c>
      <c r="P6265" s="28">
        <v>2.2352913679957488E-2</v>
      </c>
    </row>
    <row r="6266" spans="1:16" x14ac:dyDescent="0.3">
      <c r="A6266" t="s">
        <v>633</v>
      </c>
      <c r="B6266" t="e">
        <f>VLOOKUP(A6266,Sheet3!L:L,1,FALSE)</f>
        <v>#N/A</v>
      </c>
      <c r="C6266" t="str">
        <f>VLOOKUP(A6266,'ALL - prices'!B:C,2,FALSE)</f>
        <v>TELUS Corp</v>
      </c>
      <c r="D6266" t="str">
        <f>VLOOKUP(A6266,'ALL - prices'!B:I,8,FALSE)</f>
        <v>Communication Services</v>
      </c>
      <c r="E6266">
        <v>2021</v>
      </c>
      <c r="F6266" t="s">
        <v>679</v>
      </c>
      <c r="G6266" t="str">
        <f t="shared" si="460"/>
        <v>2021-Q1</v>
      </c>
      <c r="H6266" s="4">
        <f>INDEX('ALL - prices'!$J$3:$DY$219,MATCH('COMBINED DATA'!A6266,'ALL - prices'!$B$3:$B$219,0),MATCH('COMBINED DATA'!G6266,'ALL - prices'!$J$1:$DY$1,0))</f>
        <v>18.892299999999999</v>
      </c>
      <c r="I6266" s="14">
        <f t="shared" si="461"/>
        <v>2.0786698439146116</v>
      </c>
      <c r="J6266" s="15">
        <f>INDEX(MarketCap2!$E$2:$AR$224,MATCH(A6266,MarketCap2!$B$2:$B$224,0),MATCH(G6266,MarketCap2!$E$1:$AR$1,0))</f>
        <v>33774012416</v>
      </c>
      <c r="K6266">
        <f t="shared" si="462"/>
        <v>24.242957480276353</v>
      </c>
      <c r="L6266">
        <f>INDEX('PB2'!$D$2:$AQ$224,MATCH(A6266,'PB2'!$B$2:$B$224,0),MATCH(G6266,'PB2'!$D$1:$AQ$1,0))</f>
        <v>2.3206210136413601</v>
      </c>
      <c r="M6266" s="16">
        <f t="shared" si="463"/>
        <v>0.43091913505982965</v>
      </c>
      <c r="N6266" s="6">
        <f>INDEX('ROA2'!$D$2:$AQ$224,MATCH(A6266,'ROA2'!$B$2:$B$224,0),MATCH(G6266,'ROA2'!$D$1:$AQ$1,0))</f>
        <v>2.9707839488983101</v>
      </c>
      <c r="O6266" s="6">
        <v>43272.998912000003</v>
      </c>
      <c r="P6266" s="28">
        <v>5.0086121459038423E-2</v>
      </c>
    </row>
    <row r="6267" spans="1:16" x14ac:dyDescent="0.3">
      <c r="A6267" t="s">
        <v>633</v>
      </c>
      <c r="B6267" t="e">
        <f>VLOOKUP(A6267,Sheet3!L:L,1,FALSE)</f>
        <v>#N/A</v>
      </c>
      <c r="C6267" t="str">
        <f>VLOOKUP(A6267,'ALL - prices'!B:C,2,FALSE)</f>
        <v>TELUS Corp</v>
      </c>
      <c r="D6267" t="str">
        <f>VLOOKUP(A6267,'ALL - prices'!B:I,8,FALSE)</f>
        <v>Communication Services</v>
      </c>
      <c r="E6267">
        <v>2021</v>
      </c>
      <c r="F6267" t="s">
        <v>680</v>
      </c>
      <c r="G6267" t="str">
        <f t="shared" si="460"/>
        <v>2021-Q2</v>
      </c>
      <c r="H6267" s="4">
        <f>INDEX('ALL - prices'!$J$3:$DY$219,MATCH('COMBINED DATA'!A6267,'ALL - prices'!$B$3:$B$219,0),MATCH('COMBINED DATA'!G6267,'ALL - prices'!$J$1:$DY$1,0))</f>
        <v>21.214300000000001</v>
      </c>
      <c r="I6267" s="14">
        <f t="shared" si="461"/>
        <v>1.7739894313383042</v>
      </c>
      <c r="J6267" s="15">
        <f>INDEX(MarketCap2!$E$2:$AR$224,MATCH(A6267,MarketCap2!$B$2:$B$224,0),MATCH(G6267,MarketCap2!$E$1:$AR$1,0))</f>
        <v>37668454400</v>
      </c>
      <c r="K6267">
        <f t="shared" si="462"/>
        <v>24.352088827811261</v>
      </c>
      <c r="L6267">
        <f>INDEX('PB2'!$D$2:$AQ$224,MATCH(A6267,'PB2'!$B$2:$B$224,0),MATCH(G6267,'PB2'!$D$1:$AQ$1,0))</f>
        <v>2.5527920722961399</v>
      </c>
      <c r="M6267" s="16">
        <f t="shared" si="463"/>
        <v>0.39172794794075722</v>
      </c>
      <c r="N6267" s="6">
        <f>INDEX('ROA2'!$D$2:$AQ$224,MATCH(A6267,'ROA2'!$B$2:$B$224,0),MATCH(G6267,'ROA2'!$D$1:$AQ$1,0))</f>
        <v>2.7499361038207999</v>
      </c>
      <c r="O6267" s="6">
        <v>45333.999616000001</v>
      </c>
      <c r="P6267" s="28">
        <v>4.7627868551270283E-2</v>
      </c>
    </row>
    <row r="6268" spans="1:16" x14ac:dyDescent="0.3">
      <c r="A6268" t="s">
        <v>633</v>
      </c>
      <c r="B6268" t="e">
        <f>VLOOKUP(A6268,Sheet3!L:L,1,FALSE)</f>
        <v>#N/A</v>
      </c>
      <c r="C6268" t="str">
        <f>VLOOKUP(A6268,'ALL - prices'!B:C,2,FALSE)</f>
        <v>TELUS Corp</v>
      </c>
      <c r="D6268" t="str">
        <f>VLOOKUP(A6268,'ALL - prices'!B:I,8,FALSE)</f>
        <v>Communication Services</v>
      </c>
      <c r="E6268">
        <v>2021</v>
      </c>
      <c r="F6268" t="s">
        <v>681</v>
      </c>
      <c r="G6268" t="str">
        <f t="shared" si="460"/>
        <v>2021-Q3</v>
      </c>
      <c r="H6268" s="4">
        <f>INDEX('ALL - prices'!$J$3:$DY$219,MATCH('COMBINED DATA'!A6268,'ALL - prices'!$B$3:$B$219,0),MATCH('COMBINED DATA'!G6268,'ALL - prices'!$J$1:$DY$1,0))</f>
        <v>21.471499999999999</v>
      </c>
      <c r="I6268" s="14">
        <f t="shared" si="461"/>
        <v>1.573760500626868</v>
      </c>
      <c r="J6268" s="15">
        <f>INDEX(MarketCap2!$E$2:$AR$224,MATCH(A6268,MarketCap2!$B$2:$B$224,0),MATCH(G6268,MarketCap2!$E$1:$AR$1,0))</f>
        <v>37884129280</v>
      </c>
      <c r="K6268">
        <f t="shared" si="462"/>
        <v>24.357798108826881</v>
      </c>
      <c r="L6268">
        <f>INDEX('PB2'!$D$2:$AQ$224,MATCH(A6268,'PB2'!$B$2:$B$224,0),MATCH(G6268,'PB2'!$D$1:$AQ$1,0))</f>
        <v>2.5236608982086199</v>
      </c>
      <c r="M6268" s="16">
        <f t="shared" si="463"/>
        <v>0.39624975000002333</v>
      </c>
      <c r="N6268" s="6">
        <f>INDEX('ROA2'!$D$2:$AQ$224,MATCH(A6268,'ROA2'!$B$2:$B$224,0),MATCH(G6268,'ROA2'!$D$1:$AQ$1,0))</f>
        <v>2.8567130565643302</v>
      </c>
      <c r="O6268" s="6">
        <v>46015.000575999999</v>
      </c>
      <c r="P6268" s="28">
        <v>1.5021859217549555E-2</v>
      </c>
    </row>
    <row r="6269" spans="1:16" x14ac:dyDescent="0.3">
      <c r="A6269" t="s">
        <v>633</v>
      </c>
      <c r="B6269" t="e">
        <f>VLOOKUP(A6269,Sheet3!L:L,1,FALSE)</f>
        <v>#N/A</v>
      </c>
      <c r="C6269" t="str">
        <f>VLOOKUP(A6269,'ALL - prices'!B:C,2,FALSE)</f>
        <v>TELUS Corp</v>
      </c>
      <c r="D6269" t="str">
        <f>VLOOKUP(A6269,'ALL - prices'!B:I,8,FALSE)</f>
        <v>Communication Services</v>
      </c>
      <c r="E6269">
        <v>2021</v>
      </c>
      <c r="F6269" t="s">
        <v>682</v>
      </c>
      <c r="G6269" t="str">
        <f t="shared" si="460"/>
        <v>2021-Q4</v>
      </c>
      <c r="H6269" s="4">
        <f>INDEX('ALL - prices'!$J$3:$DY$219,MATCH('COMBINED DATA'!A6269,'ALL - prices'!$B$3:$B$219,0),MATCH('COMBINED DATA'!G6269,'ALL - prices'!$J$1:$DY$1,0))</f>
        <v>23.2331</v>
      </c>
      <c r="I6269" s="14">
        <f t="shared" si="461"/>
        <v>1.9244490094569922</v>
      </c>
      <c r="J6269" s="15">
        <f>INDEX(MarketCap2!$E$2:$AR$224,MATCH(A6269,MarketCap2!$B$2:$B$224,0),MATCH(G6269,MarketCap2!$E$1:$AR$1,0))</f>
        <v>40818618368</v>
      </c>
      <c r="K6269">
        <f t="shared" si="462"/>
        <v>24.432404146817515</v>
      </c>
      <c r="L6269">
        <f>INDEX('PB2'!$D$2:$AQ$224,MATCH(A6269,'PB2'!$B$2:$B$224,0),MATCH(G6269,'PB2'!$D$1:$AQ$1,0))</f>
        <v>2.69993996620178</v>
      </c>
      <c r="M6269" s="16">
        <f t="shared" si="463"/>
        <v>0.37037860564239855</v>
      </c>
      <c r="N6269" s="6">
        <f>INDEX('ROA2'!$D$2:$AQ$224,MATCH(A6269,'ROA2'!$B$2:$B$224,0),MATCH(G6269,'ROA2'!$D$1:$AQ$1,0))</f>
        <v>2.8647100925445601</v>
      </c>
      <c r="O6269" s="6">
        <v>47525.998592000004</v>
      </c>
      <c r="P6269" s="28">
        <v>3.2837074803560795E-2</v>
      </c>
    </row>
    <row r="6270" spans="1:16" x14ac:dyDescent="0.3">
      <c r="A6270" t="s">
        <v>633</v>
      </c>
      <c r="B6270" t="e">
        <f>VLOOKUP(A6270,Sheet3!L:L,1,FALSE)</f>
        <v>#N/A</v>
      </c>
      <c r="C6270" t="str">
        <f>VLOOKUP(A6270,'ALL - prices'!B:C,2,FALSE)</f>
        <v>TELUS Corp</v>
      </c>
      <c r="D6270" t="str">
        <f>VLOOKUP(A6270,'ALL - prices'!B:I,8,FALSE)</f>
        <v>Communication Services</v>
      </c>
      <c r="E6270">
        <v>2022</v>
      </c>
      <c r="F6270" t="s">
        <v>679</v>
      </c>
      <c r="G6270" t="str">
        <f t="shared" si="460"/>
        <v>2022-Q1</v>
      </c>
      <c r="H6270" s="4">
        <f>INDEX('ALL - prices'!$J$3:$DY$219,MATCH('COMBINED DATA'!A6270,'ALL - prices'!$B$3:$B$219,0),MATCH('COMBINED DATA'!G6270,'ALL - prices'!$J$1:$DY$1,0))</f>
        <v>25.723099999999999</v>
      </c>
      <c r="I6270" s="14">
        <f t="shared" si="461"/>
        <v>0.62080269208501382</v>
      </c>
      <c r="J6270" s="15">
        <f>INDEX(MarketCap2!$E$2:$AR$224,MATCH(A6270,MarketCap2!$B$2:$B$224,0),MATCH(G6270,MarketCap2!$E$1:$AR$1,0))</f>
        <v>44933230592</v>
      </c>
      <c r="K6270">
        <f t="shared" si="462"/>
        <v>24.528443460225706</v>
      </c>
      <c r="L6270">
        <f>INDEX('PB2'!$D$2:$AQ$224,MATCH(A6270,'PB2'!$B$2:$B$224,0),MATCH(G6270,'PB2'!$D$1:$AQ$1,0))</f>
        <v>2.9085600376129199</v>
      </c>
      <c r="M6270" s="16">
        <f t="shared" si="463"/>
        <v>0.34381274137999523</v>
      </c>
      <c r="N6270" s="6">
        <f>INDEX('ROA2'!$D$2:$AQ$224,MATCH(A6270,'ROA2'!$B$2:$B$224,0),MATCH(G6270,'ROA2'!$D$1:$AQ$1,0))</f>
        <v>3.6267220973968501</v>
      </c>
      <c r="O6270" s="6">
        <v>47993.999360000002</v>
      </c>
      <c r="P6270" s="28">
        <v>9.8472579612199056E-3</v>
      </c>
    </row>
    <row r="6271" spans="1:16" x14ac:dyDescent="0.3">
      <c r="A6271" t="s">
        <v>633</v>
      </c>
      <c r="B6271" t="e">
        <f>VLOOKUP(A6271,Sheet3!L:L,1,FALSE)</f>
        <v>#N/A</v>
      </c>
      <c r="C6271" t="str">
        <f>VLOOKUP(A6271,'ALL - prices'!B:C,2,FALSE)</f>
        <v>TELUS Corp</v>
      </c>
      <c r="D6271" t="str">
        <f>VLOOKUP(A6271,'ALL - prices'!B:I,8,FALSE)</f>
        <v>Communication Services</v>
      </c>
      <c r="E6271">
        <v>2022</v>
      </c>
      <c r="F6271" t="s">
        <v>680</v>
      </c>
      <c r="G6271" t="str">
        <f t="shared" si="460"/>
        <v>2022-Q2</v>
      </c>
      <c r="H6271" s="4">
        <f>INDEX('ALL - prices'!$J$3:$DY$219,MATCH('COMBINED DATA'!A6271,'ALL - prices'!$B$3:$B$219,0),MATCH('COMBINED DATA'!G6271,'ALL - prices'!$J$1:$DY$1,0))</f>
        <v>22.828199999999999</v>
      </c>
      <c r="I6271" s="14">
        <f t="shared" si="461"/>
        <v>0.40810197255098057</v>
      </c>
      <c r="J6271" s="15">
        <f>INDEX(MarketCap2!$E$2:$AR$224,MATCH(A6271,MarketCap2!$B$2:$B$224,0),MATCH(G6271,MarketCap2!$E$1:$AR$1,0))</f>
        <v>39588913152</v>
      </c>
      <c r="K6271">
        <f t="shared" si="462"/>
        <v>24.401814945098582</v>
      </c>
      <c r="L6271">
        <f>INDEX('PB2'!$D$2:$AQ$224,MATCH(A6271,'PB2'!$B$2:$B$224,0),MATCH(G6271,'PB2'!$D$1:$AQ$1,0))</f>
        <v>2.5192968845367401</v>
      </c>
      <c r="M6271" s="16">
        <f t="shared" si="463"/>
        <v>0.39693614759654838</v>
      </c>
      <c r="N6271" s="6">
        <f>INDEX('ROA2'!$D$2:$AQ$224,MATCH(A6271,'ROA2'!$B$2:$B$224,0),MATCH(G6271,'ROA2'!$D$1:$AQ$1,0))</f>
        <v>3.6442730426788299</v>
      </c>
      <c r="O6271" s="6">
        <v>48456.998912000003</v>
      </c>
      <c r="P6271" s="28">
        <v>9.6470300073780123E-3</v>
      </c>
    </row>
    <row r="6272" spans="1:16" x14ac:dyDescent="0.3">
      <c r="A6272" t="s">
        <v>633</v>
      </c>
      <c r="B6272" t="e">
        <f>VLOOKUP(A6272,Sheet3!L:L,1,FALSE)</f>
        <v>#N/A</v>
      </c>
      <c r="C6272" t="str">
        <f>VLOOKUP(A6272,'ALL - prices'!B:C,2,FALSE)</f>
        <v>TELUS Corp</v>
      </c>
      <c r="D6272" t="str">
        <f>VLOOKUP(A6272,'ALL - prices'!B:I,8,FALSE)</f>
        <v>Communication Services</v>
      </c>
      <c r="E6272">
        <v>2022</v>
      </c>
      <c r="F6272" t="s">
        <v>681</v>
      </c>
      <c r="G6272" t="str">
        <f t="shared" si="460"/>
        <v>2022-Q3</v>
      </c>
      <c r="H6272" s="4">
        <f>INDEX('ALL - prices'!$J$3:$DY$219,MATCH('COMBINED DATA'!A6272,'ALL - prices'!$B$3:$B$219,0),MATCH('COMBINED DATA'!G6272,'ALL - prices'!$J$1:$DY$1,0))</f>
        <v>22.096800000000002</v>
      </c>
      <c r="I6272" s="14">
        <f t="shared" si="461"/>
        <v>1.4500392348140101</v>
      </c>
      <c r="J6272" s="15">
        <f>INDEX(MarketCap2!$E$2:$AR$224,MATCH(A6272,MarketCap2!$B$2:$B$224,0),MATCH(G6272,MarketCap2!$E$1:$AR$1,0))</f>
        <v>38956568576</v>
      </c>
      <c r="K6272">
        <f t="shared" si="462"/>
        <v>24.385713236277184</v>
      </c>
      <c r="L6272">
        <f>INDEX('PB2'!$D$2:$AQ$224,MATCH(A6272,'PB2'!$B$2:$B$224,0),MATCH(G6272,'PB2'!$D$1:$AQ$1,0))</f>
        <v>2.3212509155273402</v>
      </c>
      <c r="M6272" s="16">
        <f t="shared" si="463"/>
        <v>0.43080219949975579</v>
      </c>
      <c r="N6272" s="6">
        <f>INDEX('ROA2'!$D$2:$AQ$224,MATCH(A6272,'ROA2'!$B$2:$B$224,0),MATCH(G6272,'ROA2'!$D$1:$AQ$1,0))</f>
        <v>3.88337206840515</v>
      </c>
      <c r="O6272" s="6">
        <v>48851.001343999997</v>
      </c>
      <c r="P6272" s="28">
        <v>8.1309705686792369E-3</v>
      </c>
    </row>
    <row r="6273" spans="1:16" x14ac:dyDescent="0.3">
      <c r="A6273" t="s">
        <v>633</v>
      </c>
      <c r="B6273" t="e">
        <f>VLOOKUP(A6273,Sheet3!L:L,1,FALSE)</f>
        <v>#N/A</v>
      </c>
      <c r="C6273" t="str">
        <f>VLOOKUP(A6273,'ALL - prices'!B:C,2,FALSE)</f>
        <v>TELUS Corp</v>
      </c>
      <c r="D6273" t="str">
        <f>VLOOKUP(A6273,'ALL - prices'!B:I,8,FALSE)</f>
        <v>Communication Services</v>
      </c>
      <c r="E6273">
        <v>2022</v>
      </c>
      <c r="F6273" t="s">
        <v>682</v>
      </c>
      <c r="G6273" t="str">
        <f t="shared" si="460"/>
        <v>2022-Q4</v>
      </c>
      <c r="H6273" s="4">
        <f>INDEX('ALL - prices'!$J$3:$DY$219,MATCH('COMBINED DATA'!A6273,'ALL - prices'!$B$3:$B$219,0),MATCH('COMBINED DATA'!G6273,'ALL - prices'!$J$1:$DY$1,0))</f>
        <v>21.311699999999998</v>
      </c>
      <c r="I6273" s="14">
        <f t="shared" si="461"/>
        <v>1.4569322047256239</v>
      </c>
      <c r="J6273" s="15">
        <f>INDEX(MarketCap2!$E$2:$AR$224,MATCH(A6273,MarketCap2!$B$2:$B$224,0),MATCH(G6273,MarketCap2!$E$1:$AR$1,0))</f>
        <v>37381259264</v>
      </c>
      <c r="K6273">
        <f t="shared" si="462"/>
        <v>24.344435326581888</v>
      </c>
      <c r="L6273">
        <f>INDEX('PB2'!$D$2:$AQ$224,MATCH(A6273,'PB2'!$B$2:$B$224,0),MATCH(G6273,'PB2'!$D$1:$AQ$1,0))</f>
        <v>2.25674605369568</v>
      </c>
      <c r="M6273" s="16">
        <f t="shared" si="463"/>
        <v>0.44311587400912278</v>
      </c>
      <c r="N6273" s="6">
        <f>INDEX('ROA2'!$D$2:$AQ$224,MATCH(A6273,'ROA2'!$B$2:$B$224,0),MATCH(G6273,'ROA2'!$D$1:$AQ$1,0))</f>
        <v>3.9513111114502002</v>
      </c>
      <c r="O6273" s="6">
        <v>54263.001087999997</v>
      </c>
      <c r="P6273" s="28">
        <v>0.11078585075236572</v>
      </c>
    </row>
    <row r="6274" spans="1:16" x14ac:dyDescent="0.3">
      <c r="A6274" t="s">
        <v>633</v>
      </c>
      <c r="B6274" t="e">
        <f>VLOOKUP(A6274,Sheet3!L:L,1,FALSE)</f>
        <v>#N/A</v>
      </c>
      <c r="C6274" t="str">
        <f>VLOOKUP(A6274,'ALL - prices'!B:C,2,FALSE)</f>
        <v>TELUS Corp</v>
      </c>
      <c r="D6274" t="str">
        <f>VLOOKUP(A6274,'ALL - prices'!B:I,8,FALSE)</f>
        <v>Communication Services</v>
      </c>
      <c r="E6274">
        <v>2023</v>
      </c>
      <c r="F6274" t="s">
        <v>679</v>
      </c>
      <c r="G6274" t="str">
        <f t="shared" si="460"/>
        <v>2023-Q1</v>
      </c>
      <c r="H6274" s="4">
        <f>INDEX('ALL - prices'!$J$3:$DY$219,MATCH('COMBINED DATA'!A6274,'ALL - prices'!$B$3:$B$219,0),MATCH('COMBINED DATA'!G6274,'ALL - prices'!$J$1:$DY$1,0))</f>
        <v>22.167000000000002</v>
      </c>
      <c r="I6274" s="14">
        <f t="shared" si="461"/>
        <v>1.2794772513283172</v>
      </c>
      <c r="J6274" s="15">
        <f>INDEX(MarketCap2!$E$2:$AR$224,MATCH(A6274,MarketCap2!$B$2:$B$224,0),MATCH(G6274,MarketCap2!$E$1:$AR$1,0))</f>
        <v>38627229696</v>
      </c>
      <c r="K6274">
        <f t="shared" si="462"/>
        <v>24.377223297255476</v>
      </c>
      <c r="L6274">
        <f>INDEX('PB2'!$D$2:$AQ$224,MATCH(A6274,'PB2'!$B$2:$B$224,0),MATCH(G6274,'PB2'!$D$1:$AQ$1,0))</f>
        <v>2.3264410495758101</v>
      </c>
      <c r="M6274" s="16">
        <f t="shared" si="463"/>
        <v>0.42984110866782299</v>
      </c>
      <c r="N6274" s="6">
        <f>INDEX('ROA2'!$D$2:$AQ$224,MATCH(A6274,'ROA2'!$B$2:$B$224,0),MATCH(G6274,'ROA2'!$D$1:$AQ$1,0))</f>
        <v>3.16471195220947</v>
      </c>
      <c r="O6274" s="6">
        <v>54068.998143999997</v>
      </c>
      <c r="P6274" s="28">
        <v>-3.5752343237591896E-3</v>
      </c>
    </row>
    <row r="6275" spans="1:16" x14ac:dyDescent="0.3">
      <c r="A6275" t="s">
        <v>633</v>
      </c>
      <c r="B6275" t="e">
        <f>VLOOKUP(A6275,Sheet3!L:L,1,FALSE)</f>
        <v>#N/A</v>
      </c>
      <c r="C6275" t="str">
        <f>VLOOKUP(A6275,'ALL - prices'!B:C,2,FALSE)</f>
        <v>TELUS Corp</v>
      </c>
      <c r="D6275" t="str">
        <f>VLOOKUP(A6275,'ALL - prices'!B:I,8,FALSE)</f>
        <v>Communication Services</v>
      </c>
      <c r="E6275">
        <v>2023</v>
      </c>
      <c r="F6275" t="s">
        <v>680</v>
      </c>
      <c r="G6275" t="str">
        <f t="shared" si="460"/>
        <v>2023-Q2</v>
      </c>
      <c r="H6275" s="4">
        <f>INDEX('ALL - prices'!$J$3:$DY$219,MATCH('COMBINED DATA'!A6275,'ALL - prices'!$B$3:$B$219,0),MATCH('COMBINED DATA'!G6275,'ALL - prices'!$J$1:$DY$1,0))</f>
        <v>21.6037</v>
      </c>
      <c r="I6275" s="14">
        <f t="shared" si="461"/>
        <v>0.81664912243059906</v>
      </c>
      <c r="J6275" s="15">
        <f>INDEX(MarketCap2!$E$2:$AR$224,MATCH(A6275,MarketCap2!$B$2:$B$224,0),MATCH(G6275,MarketCap2!$E$1:$AR$1,0))</f>
        <v>37298147328</v>
      </c>
      <c r="K6275">
        <f t="shared" si="462"/>
        <v>24.342209492871994</v>
      </c>
      <c r="L6275">
        <f>INDEX('PB2'!$D$2:$AQ$224,MATCH(A6275,'PB2'!$B$2:$B$224,0),MATCH(G6275,'PB2'!$D$1:$AQ$1,0))</f>
        <v>2.27364301681519</v>
      </c>
      <c r="M6275" s="16">
        <f t="shared" si="463"/>
        <v>0.43982278335002301</v>
      </c>
      <c r="N6275" s="6">
        <f>INDEX('ROA2'!$D$2:$AQ$224,MATCH(A6275,'ROA2'!$B$2:$B$224,0),MATCH(G6275,'ROA2'!$D$1:$AQ$1,0))</f>
        <v>2.7761790752410902</v>
      </c>
      <c r="O6275" s="6">
        <v>55786.999808</v>
      </c>
      <c r="P6275" s="28">
        <v>3.1774246295899762E-2</v>
      </c>
    </row>
    <row r="6276" spans="1:16" x14ac:dyDescent="0.3">
      <c r="A6276" t="s">
        <v>633</v>
      </c>
      <c r="B6276" t="e">
        <f>VLOOKUP(A6276,Sheet3!L:L,1,FALSE)</f>
        <v>#N/A</v>
      </c>
      <c r="C6276" t="str">
        <f>VLOOKUP(A6276,'ALL - prices'!B:C,2,FALSE)</f>
        <v>TELUS Corp</v>
      </c>
      <c r="D6276" t="str">
        <f>VLOOKUP(A6276,'ALL - prices'!B:I,8,FALSE)</f>
        <v>Communication Services</v>
      </c>
      <c r="E6276">
        <v>2023</v>
      </c>
      <c r="F6276" t="s">
        <v>681</v>
      </c>
      <c r="G6276" t="str">
        <f t="shared" si="460"/>
        <v>2023-Q3</v>
      </c>
      <c r="H6276" s="4">
        <f>INDEX('ALL - prices'!$J$3:$DY$219,MATCH('COMBINED DATA'!A6276,'ALL - prices'!$B$3:$B$219,0),MATCH('COMBINED DATA'!G6276,'ALL - prices'!$J$1:$DY$1,0))</f>
        <v>18.882300000000001</v>
      </c>
      <c r="I6276" s="14">
        <f t="shared" si="461"/>
        <v>1.0335587678824398</v>
      </c>
      <c r="J6276" s="15">
        <f>INDEX(MarketCap2!$E$2:$AR$224,MATCH(A6276,MarketCap2!$B$2:$B$224,0),MATCH(G6276,MarketCap2!$E$1:$AR$1,0))</f>
        <v>32259438592</v>
      </c>
      <c r="K6276">
        <f t="shared" si="462"/>
        <v>24.197076506888202</v>
      </c>
      <c r="L6276">
        <f>INDEX('PB2'!$D$2:$AQ$224,MATCH(A6276,'PB2'!$B$2:$B$224,0),MATCH(G6276,'PB2'!$D$1:$AQ$1,0))</f>
        <v>1.9778079986572299</v>
      </c>
      <c r="M6276" s="16">
        <f t="shared" si="463"/>
        <v>0.50561025169223617</v>
      </c>
      <c r="N6276" s="6">
        <f>INDEX('ROA2'!$D$2:$AQ$224,MATCH(A6276,'ROA2'!$B$2:$B$224,0),MATCH(G6276,'ROA2'!$D$1:$AQ$1,0))</f>
        <v>2.2558550834655802</v>
      </c>
      <c r="O6276" s="6">
        <v>55677.001728000003</v>
      </c>
      <c r="P6276" s="28">
        <v>-1.9717511316000823E-3</v>
      </c>
    </row>
    <row r="6277" spans="1:16" x14ac:dyDescent="0.3">
      <c r="A6277" t="s">
        <v>633</v>
      </c>
      <c r="B6277" t="e">
        <f>VLOOKUP(A6277,Sheet3!L:L,1,FALSE)</f>
        <v>#N/A</v>
      </c>
      <c r="C6277" t="str">
        <f>VLOOKUP(A6277,'ALL - prices'!B:C,2,FALSE)</f>
        <v>TELUS Corp</v>
      </c>
      <c r="D6277" t="str">
        <f>VLOOKUP(A6277,'ALL - prices'!B:I,8,FALSE)</f>
        <v>Communication Services</v>
      </c>
      <c r="E6277">
        <v>2023</v>
      </c>
      <c r="F6277" t="s">
        <v>682</v>
      </c>
      <c r="G6277" t="str">
        <f t="shared" si="460"/>
        <v>2023-Q4</v>
      </c>
      <c r="H6277" s="4">
        <f>INDEX('ALL - prices'!$J$3:$DY$219,MATCH('COMBINED DATA'!A6277,'ALL - prices'!$B$3:$B$219,0),MATCH('COMBINED DATA'!G6277,'ALL - prices'!$J$1:$DY$1,0))</f>
        <v>20.371700000000001</v>
      </c>
      <c r="I6277" s="14">
        <f t="shared" si="461"/>
        <v>1.1238747572572316</v>
      </c>
      <c r="J6277" s="15">
        <f>INDEX(MarketCap2!$E$2:$AR$224,MATCH(A6277,MarketCap2!$B$2:$B$224,0),MATCH(G6277,MarketCap2!$E$1:$AR$1,0))</f>
        <v>34500292608</v>
      </c>
      <c r="K6277">
        <f t="shared" si="462"/>
        <v>24.264233642339065</v>
      </c>
      <c r="L6277">
        <f>INDEX('PB2'!$D$2:$AQ$224,MATCH(A6277,'PB2'!$B$2:$B$224,0),MATCH(G6277,'PB2'!$D$1:$AQ$1,0))</f>
        <v>2.1484260559082</v>
      </c>
      <c r="M6277" s="16">
        <f t="shared" si="463"/>
        <v>0.4654570248065959</v>
      </c>
      <c r="N6277" s="6">
        <f>INDEX('ROA2'!$D$2:$AQ$224,MATCH(A6277,'ROA2'!$B$2:$B$224,0),MATCH(G6277,'ROA2'!$D$1:$AQ$1,0))</f>
        <v>1.44685399532318</v>
      </c>
      <c r="O6277" s="6">
        <v>56460.001279999997</v>
      </c>
      <c r="P6277" s="28">
        <v>1.4063249235747241E-2</v>
      </c>
    </row>
    <row r="6278" spans="1:16" x14ac:dyDescent="0.3">
      <c r="A6278" t="s">
        <v>633</v>
      </c>
      <c r="B6278" t="e">
        <f>VLOOKUP(A6278,Sheet3!L:L,1,FALSE)</f>
        <v>#N/A</v>
      </c>
      <c r="C6278" t="str">
        <f>VLOOKUP(A6278,'ALL - prices'!B:C,2,FALSE)</f>
        <v>TELUS Corp</v>
      </c>
      <c r="D6278" t="str">
        <f>VLOOKUP(A6278,'ALL - prices'!B:I,8,FALSE)</f>
        <v>Communication Services</v>
      </c>
      <c r="E6278" s="18">
        <v>2024</v>
      </c>
      <c r="F6278" t="s">
        <v>679</v>
      </c>
      <c r="G6278" t="str">
        <f t="shared" si="460"/>
        <v>2024-Q1</v>
      </c>
      <c r="H6278" s="4">
        <f>INDEX('ALL - prices'!$J$3:$DY$219,MATCH('COMBINED DATA'!A6278,'ALL - prices'!$B$3:$B$219,0),MATCH('COMBINED DATA'!G6278,'ALL - prices'!$J$1:$DY$1,0))</f>
        <v>19.022500000000001</v>
      </c>
      <c r="I6278" s="14" t="s">
        <v>769</v>
      </c>
      <c r="J6278" s="15">
        <f>INDEX(MarketCap2!$E$2:$AR$224,MATCH(A6278,MarketCap2!$B$2:$B$224,0),MATCH(G6278,MarketCap2!$E$1:$AR$1,0))</f>
        <v>31993737216</v>
      </c>
      <c r="K6278">
        <f t="shared" si="462"/>
        <v>24.188806008592046</v>
      </c>
      <c r="L6278">
        <f>INDEX('PB2'!$D$2:$AQ$224,MATCH(A6278,'PB2'!$B$2:$B$224,0),MATCH(G6278,'PB2'!$D$1:$AQ$1,0))</f>
        <v>1.99805796146393</v>
      </c>
      <c r="M6278" s="16">
        <f t="shared" si="463"/>
        <v>0.50048598153144841</v>
      </c>
      <c r="N6278" s="6">
        <f>INDEX('ROA2'!$D$2:$AQ$224,MATCH(A6278,'ROA2'!$B$2:$B$224,0),MATCH(G6278,'ROA2'!$D$1:$AQ$1,0))</f>
        <v>1.5262470245361299</v>
      </c>
      <c r="O6278" s="6">
        <v>56135.999488000001</v>
      </c>
      <c r="P6278" s="28">
        <v>-5.7386075921816819E-3</v>
      </c>
    </row>
    <row r="6279" spans="1:16" x14ac:dyDescent="0.3">
      <c r="A6279" t="s">
        <v>633</v>
      </c>
      <c r="B6279" t="e">
        <f>VLOOKUP(A6279,Sheet3!L:L,1,FALSE)</f>
        <v>#N/A</v>
      </c>
      <c r="C6279" t="str">
        <f>VLOOKUP(A6279,'ALL - prices'!B:C,2,FALSE)</f>
        <v>TELUS Corp</v>
      </c>
      <c r="D6279" t="str">
        <f>VLOOKUP(A6279,'ALL - prices'!B:I,8,FALSE)</f>
        <v>Communication Services</v>
      </c>
      <c r="E6279" s="18">
        <v>2024</v>
      </c>
      <c r="F6279" t="s">
        <v>680</v>
      </c>
      <c r="G6279" t="str">
        <f t="shared" si="460"/>
        <v>2024-Q2</v>
      </c>
      <c r="H6279" s="4">
        <f>INDEX('ALL - prices'!$J$3:$DY$219,MATCH('COMBINED DATA'!A6279,'ALL - prices'!$B$3:$B$219,0),MATCH('COMBINED DATA'!G6279,'ALL - prices'!$J$1:$DY$1,0))</f>
        <v>18.495999999999999</v>
      </c>
      <c r="I6279" s="14" t="s">
        <v>769</v>
      </c>
      <c r="J6279" s="15">
        <f>INDEX(MarketCap2!$E$2:$AR$224,MATCH(A6279,MarketCap2!$B$2:$B$224,0),MATCH(G6279,MarketCap2!$E$1:$AR$1,0))</f>
        <v>30698221568</v>
      </c>
      <c r="K6279">
        <f t="shared" si="462"/>
        <v>24.147470560480485</v>
      </c>
      <c r="L6279">
        <f>INDEX('PB2'!$D$2:$AQ$224,MATCH(A6279,'PB2'!$B$2:$B$224,0),MATCH(G6279,'PB2'!$D$1:$AQ$1,0))</f>
        <v>1.94143998622894</v>
      </c>
      <c r="M6279" s="16">
        <f t="shared" si="463"/>
        <v>0.51508159257727226</v>
      </c>
      <c r="N6279" s="6">
        <f>INDEX('ROA2'!$D$2:$AQ$224,MATCH(A6279,'ROA2'!$B$2:$B$224,0),MATCH(G6279,'ROA2'!$D$1:$AQ$1,0))</f>
        <v>1.32457304000854</v>
      </c>
      <c r="O6279" s="6">
        <v>57607.999488000001</v>
      </c>
      <c r="P6279" s="28">
        <v>2.6222032446659552E-2</v>
      </c>
    </row>
    <row r="6280" spans="1:16" x14ac:dyDescent="0.3">
      <c r="A6280" t="s">
        <v>633</v>
      </c>
      <c r="B6280" t="e">
        <f>VLOOKUP(A6280,Sheet3!L:L,1,FALSE)</f>
        <v>#N/A</v>
      </c>
      <c r="C6280" t="str">
        <f>VLOOKUP(A6280,'ALL - prices'!B:C,2,FALSE)</f>
        <v>TELUS Corp</v>
      </c>
      <c r="D6280" t="str">
        <f>VLOOKUP(A6280,'ALL - prices'!B:I,8,FALSE)</f>
        <v>Communication Services</v>
      </c>
      <c r="E6280" s="18">
        <v>2024</v>
      </c>
      <c r="F6280" t="s">
        <v>681</v>
      </c>
      <c r="G6280" t="str">
        <f t="shared" si="460"/>
        <v>2024-Q3</v>
      </c>
      <c r="H6280" s="4">
        <f>INDEX('ALL - prices'!$J$3:$DY$219,MATCH('COMBINED DATA'!A6280,'ALL - prices'!$B$3:$B$219,0),MATCH('COMBINED DATA'!G6280,'ALL - prices'!$J$1:$DY$1,0))</f>
        <v>20.629799999999999</v>
      </c>
      <c r="I6280" s="14" t="s">
        <v>769</v>
      </c>
      <c r="J6280" s="15">
        <f>INDEX(MarketCap2!$E$2:$AR$224,MATCH(A6280,MarketCap2!$B$2:$B$224,0),MATCH(G6280,MarketCap2!$E$1:$AR$1,0))</f>
        <v>33876260864</v>
      </c>
      <c r="K6280">
        <f t="shared" si="462"/>
        <v>24.24598033653108</v>
      </c>
      <c r="L6280">
        <f>INDEX('PB2'!$D$2:$AQ$224,MATCH(A6280,'PB2'!$B$2:$B$224,0),MATCH(G6280,'PB2'!$D$1:$AQ$1,0))</f>
        <v>2.1484570503234899</v>
      </c>
      <c r="M6280" s="16">
        <f t="shared" si="463"/>
        <v>0.46545030995589676</v>
      </c>
      <c r="N6280" s="6">
        <f>INDEX('ROA2'!$D$2:$AQ$224,MATCH(A6280,'ROA2'!$B$2:$B$224,0),MATCH(G6280,'ROA2'!$D$1:$AQ$1,0))</f>
        <v>1.37890696525574</v>
      </c>
      <c r="O6280" s="6">
        <v>57310.998527999996</v>
      </c>
      <c r="P6280" s="28">
        <v>-5.1555506637905634E-3</v>
      </c>
    </row>
    <row r="6281" spans="1:16" x14ac:dyDescent="0.3">
      <c r="A6281" t="s">
        <v>633</v>
      </c>
      <c r="B6281" t="e">
        <f>VLOOKUP(A6281,Sheet3!L:L,1,FALSE)</f>
        <v>#N/A</v>
      </c>
      <c r="C6281" t="str">
        <f>VLOOKUP(A6281,'ALL - prices'!B:C,2,FALSE)</f>
        <v>TELUS Corp</v>
      </c>
      <c r="D6281" t="str">
        <f>VLOOKUP(A6281,'ALL - prices'!B:I,8,FALSE)</f>
        <v>Communication Services</v>
      </c>
      <c r="E6281" s="18">
        <v>2024</v>
      </c>
      <c r="F6281" t="s">
        <v>682</v>
      </c>
      <c r="G6281" t="str">
        <f t="shared" si="460"/>
        <v>2024-Q4</v>
      </c>
      <c r="H6281" s="4">
        <f>INDEX('ALL - prices'!$J$3:$DY$219,MATCH('COMBINED DATA'!A6281,'ALL - prices'!$B$3:$B$219,0),MATCH('COMBINED DATA'!G6281,'ALL - prices'!$J$1:$DY$1,0))</f>
        <v>18.057099999999998</v>
      </c>
      <c r="I6281" s="14" t="s">
        <v>769</v>
      </c>
      <c r="J6281" s="15">
        <f>INDEX(MarketCap2!$E$2:$AR$224,MATCH(A6281,MarketCap2!$B$2:$B$224,0),MATCH(G6281,MarketCap2!$E$1:$AR$1,0))</f>
        <v>29348839424</v>
      </c>
      <c r="K6281">
        <f t="shared" si="462"/>
        <v>24.102518839815176</v>
      </c>
      <c r="L6281">
        <f>INDEX('PB2'!$D$2:$AQ$224,MATCH(A6281,'PB2'!$B$2:$B$224,0),MATCH(G6281,'PB2'!$D$1:$AQ$1,0))</f>
        <v>1.84667049566387</v>
      </c>
      <c r="M6281" s="16">
        <f t="shared" si="463"/>
        <v>0.54151512267514967</v>
      </c>
      <c r="N6281" s="6">
        <f>INDEX('ROA2'!$D$2:$AQ$224,MATCH(A6281,'ROA2'!$B$2:$B$224,0),MATCH(G6281,'ROA2'!$D$1:$AQ$1,0))</f>
        <v>1.6272059679031401</v>
      </c>
      <c r="O6281" s="6">
        <v>56986.001407999996</v>
      </c>
      <c r="P6281" s="28">
        <v>-5.6707635244082968E-3</v>
      </c>
    </row>
    <row r="6282" spans="1:16" x14ac:dyDescent="0.3">
      <c r="A6282" t="s">
        <v>634</v>
      </c>
      <c r="B6282" t="e">
        <f>VLOOKUP(A6282,Sheet3!L:L,1,FALSE)</f>
        <v>#N/A</v>
      </c>
      <c r="C6282" t="str">
        <f>VLOOKUP(A6282,'ALL - prices'!B:C,2,FALSE)</f>
        <v>TransAlta Corp</v>
      </c>
      <c r="D6282" t="str">
        <f>VLOOKUP(A6282,'ALL - prices'!B:I,8,FALSE)</f>
        <v>Utilities</v>
      </c>
      <c r="E6282">
        <v>2015</v>
      </c>
      <c r="F6282" t="s">
        <v>679</v>
      </c>
      <c r="G6282" t="str">
        <f t="shared" si="460"/>
        <v>2015-Q1</v>
      </c>
      <c r="H6282" s="4">
        <f>INDEX('ALL - prices'!$J$3:$DY$219,MATCH('COMBINED DATA'!A6282,'ALL - prices'!$B$3:$B$219,0),MATCH('COMBINED DATA'!G6282,'ALL - prices'!$J$1:$DY$1,0))</f>
        <v>8.9743999999999993</v>
      </c>
      <c r="I6282" s="14">
        <f t="shared" ref="I6282:I6317" si="464">STDEV(H6283:H6286)</f>
        <v>1.4915753249501023</v>
      </c>
      <c r="J6282" s="15">
        <f>INDEX(MarketCap2!$E$2:$AR$224,MATCH(A6282,MarketCap2!$B$2:$B$224,0),MATCH(G6282,MarketCap2!$E$1:$AR$1,0))</f>
        <v>3251866112</v>
      </c>
      <c r="K6282">
        <f t="shared" si="462"/>
        <v>21.902494856812719</v>
      </c>
      <c r="L6282">
        <f>INDEX('PB2'!$D$2:$AQ$224,MATCH(A6282,'PB2'!$B$2:$B$224,0),MATCH(G6282,'PB2'!$D$1:$AQ$1,0))</f>
        <v>1.3399180173873899</v>
      </c>
      <c r="M6282" s="16">
        <f t="shared" si="463"/>
        <v>0.74631431701308737</v>
      </c>
      <c r="N6282" s="6" t="str">
        <f>INDEX('ROA2'!$D$2:$AQ$224,MATCH(A6282,'ROA2'!$B$2:$B$224,0),MATCH(G6282,'ROA2'!$D$1:$AQ$1,0))</f>
        <v>--</v>
      </c>
      <c r="O6282" s="6">
        <v>9832.9999360000002</v>
      </c>
      <c r="P6282" s="28">
        <v>2.7696481605351188E-2</v>
      </c>
    </row>
    <row r="6283" spans="1:16" x14ac:dyDescent="0.3">
      <c r="A6283" t="s">
        <v>634</v>
      </c>
      <c r="B6283" t="e">
        <f>VLOOKUP(A6283,Sheet3!L:L,1,FALSE)</f>
        <v>#N/A</v>
      </c>
      <c r="C6283" t="str">
        <f>VLOOKUP(A6283,'ALL - prices'!B:C,2,FALSE)</f>
        <v>TransAlta Corp</v>
      </c>
      <c r="D6283" t="str">
        <f>VLOOKUP(A6283,'ALL - prices'!B:I,8,FALSE)</f>
        <v>Utilities</v>
      </c>
      <c r="E6283">
        <v>2015</v>
      </c>
      <c r="F6283" t="s">
        <v>680</v>
      </c>
      <c r="G6283" t="str">
        <f t="shared" si="460"/>
        <v>2015-Q2</v>
      </c>
      <c r="H6283" s="4">
        <f>INDEX('ALL - prices'!$J$3:$DY$219,MATCH('COMBINED DATA'!A6283,'ALL - prices'!$B$3:$B$219,0),MATCH('COMBINED DATA'!G6283,'ALL - prices'!$J$1:$DY$1,0))</f>
        <v>7.5156999999999998</v>
      </c>
      <c r="I6283" s="14">
        <f t="shared" si="464"/>
        <v>0.6449237958859998</v>
      </c>
      <c r="J6283" s="15">
        <f>INDEX(MarketCap2!$E$2:$AR$224,MATCH(A6283,MarketCap2!$B$2:$B$224,0),MATCH(G6283,MarketCap2!$E$1:$AR$1,0))</f>
        <v>2694742528</v>
      </c>
      <c r="K6283">
        <f t="shared" si="462"/>
        <v>21.714568499823208</v>
      </c>
      <c r="L6283">
        <f>INDEX('PB2'!$D$2:$AQ$224,MATCH(A6283,'PB2'!$B$2:$B$224,0),MATCH(G6283,'PB2'!$D$1:$AQ$1,0))</f>
        <v>1.22057497501373</v>
      </c>
      <c r="M6283" s="16">
        <f t="shared" si="463"/>
        <v>0.81928600902927018</v>
      </c>
      <c r="N6283" s="6" t="str">
        <f>INDEX('ROA2'!$D$2:$AQ$224,MATCH(A6283,'ROA2'!$B$2:$B$224,0),MATCH(G6283,'ROA2'!$D$1:$AQ$1,0))</f>
        <v>--</v>
      </c>
      <c r="O6283" s="6">
        <v>10049.999872</v>
      </c>
      <c r="P6283" s="28">
        <v>2.2068538331372584E-2</v>
      </c>
    </row>
    <row r="6284" spans="1:16" x14ac:dyDescent="0.3">
      <c r="A6284" t="s">
        <v>634</v>
      </c>
      <c r="B6284" t="e">
        <f>VLOOKUP(A6284,Sheet3!L:L,1,FALSE)</f>
        <v>#N/A</v>
      </c>
      <c r="C6284" t="str">
        <f>VLOOKUP(A6284,'ALL - prices'!B:C,2,FALSE)</f>
        <v>TransAlta Corp</v>
      </c>
      <c r="D6284" t="str">
        <f>VLOOKUP(A6284,'ALL - prices'!B:I,8,FALSE)</f>
        <v>Utilities</v>
      </c>
      <c r="E6284">
        <v>2015</v>
      </c>
      <c r="F6284" t="s">
        <v>681</v>
      </c>
      <c r="G6284" t="str">
        <f t="shared" si="460"/>
        <v>2015-Q3</v>
      </c>
      <c r="H6284" s="4">
        <f>INDEX('ALL - prices'!$J$3:$DY$219,MATCH('COMBINED DATA'!A6284,'ALL - prices'!$B$3:$B$219,0),MATCH('COMBINED DATA'!G6284,'ALL - prices'!$J$1:$DY$1,0))</f>
        <v>4.9459</v>
      </c>
      <c r="I6284" s="14">
        <f t="shared" si="464"/>
        <v>0.64426123260160284</v>
      </c>
      <c r="J6284" s="15">
        <f>INDEX(MarketCap2!$E$2:$AR$224,MATCH(A6284,MarketCap2!$B$2:$B$224,0),MATCH(G6284,MarketCap2!$E$1:$AR$1,0))</f>
        <v>1739818752</v>
      </c>
      <c r="K6284">
        <f t="shared" si="462"/>
        <v>21.277046779230002</v>
      </c>
      <c r="L6284">
        <f>INDEX('PB2'!$D$2:$AQ$224,MATCH(A6284,'PB2'!$B$2:$B$224,0),MATCH(G6284,'PB2'!$D$1:$AQ$1,0))</f>
        <v>0.69283998012542702</v>
      </c>
      <c r="M6284" s="16">
        <f t="shared" si="463"/>
        <v>1.4433347218487114</v>
      </c>
      <c r="N6284" s="6" t="str">
        <f>INDEX('ROA2'!$D$2:$AQ$224,MATCH(A6284,'ROA2'!$B$2:$B$224,0),MATCH(G6284,'ROA2'!$D$1:$AQ$1,0))</f>
        <v>--</v>
      </c>
      <c r="O6284" s="6">
        <v>10115.999744000001</v>
      </c>
      <c r="P6284" s="28">
        <v>6.5671515264274349E-3</v>
      </c>
    </row>
    <row r="6285" spans="1:16" x14ac:dyDescent="0.3">
      <c r="A6285" t="s">
        <v>634</v>
      </c>
      <c r="B6285" t="e">
        <f>VLOOKUP(A6285,Sheet3!L:L,1,FALSE)</f>
        <v>#N/A</v>
      </c>
      <c r="C6285" t="str">
        <f>VLOOKUP(A6285,'ALL - prices'!B:C,2,FALSE)</f>
        <v>TransAlta Corp</v>
      </c>
      <c r="D6285" t="str">
        <f>VLOOKUP(A6285,'ALL - prices'!B:I,8,FALSE)</f>
        <v>Utilities</v>
      </c>
      <c r="E6285">
        <v>2015</v>
      </c>
      <c r="F6285" t="s">
        <v>682</v>
      </c>
      <c r="G6285" t="str">
        <f t="shared" si="460"/>
        <v>2015-Q4</v>
      </c>
      <c r="H6285" s="4">
        <f>INDEX('ALL - prices'!$J$3:$DY$219,MATCH('COMBINED DATA'!A6285,'ALL - prices'!$B$3:$B$219,0),MATCH('COMBINED DATA'!G6285,'ALL - prices'!$J$1:$DY$1,0))</f>
        <v>4.0418000000000003</v>
      </c>
      <c r="I6285" s="14">
        <f t="shared" si="464"/>
        <v>0.63229947018797072</v>
      </c>
      <c r="J6285" s="15">
        <f>INDEX(MarketCap2!$E$2:$AR$224,MATCH(A6285,MarketCap2!$B$2:$B$224,0),MATCH(G6285,MarketCap2!$E$1:$AR$1,0))</f>
        <v>1394720768</v>
      </c>
      <c r="K6285">
        <f t="shared" si="462"/>
        <v>21.055960065875546</v>
      </c>
      <c r="L6285">
        <f>INDEX('PB2'!$D$2:$AQ$224,MATCH(A6285,'PB2'!$B$2:$B$224,0),MATCH(G6285,'PB2'!$D$1:$AQ$1,0))</f>
        <v>0.57645297050476096</v>
      </c>
      <c r="M6285" s="16">
        <f t="shared" si="463"/>
        <v>1.7347468937914701</v>
      </c>
      <c r="N6285" s="6" t="str">
        <f>INDEX('ROA2'!$D$2:$AQ$224,MATCH(A6285,'ROA2'!$B$2:$B$224,0),MATCH(G6285,'ROA2'!$D$1:$AQ$1,0))</f>
        <v>--</v>
      </c>
      <c r="O6285" s="6">
        <v>10755.999744000001</v>
      </c>
      <c r="P6285" s="28">
        <v>6.3266114689217612E-2</v>
      </c>
    </row>
    <row r="6286" spans="1:16" x14ac:dyDescent="0.3">
      <c r="A6286" t="s">
        <v>634</v>
      </c>
      <c r="B6286" t="e">
        <f>VLOOKUP(A6286,Sheet3!L:L,1,FALSE)</f>
        <v>#N/A</v>
      </c>
      <c r="C6286" t="str">
        <f>VLOOKUP(A6286,'ALL - prices'!B:C,2,FALSE)</f>
        <v>TransAlta Corp</v>
      </c>
      <c r="D6286" t="str">
        <f>VLOOKUP(A6286,'ALL - prices'!B:I,8,FALSE)</f>
        <v>Utilities</v>
      </c>
      <c r="E6286">
        <v>2016</v>
      </c>
      <c r="F6286" t="s">
        <v>679</v>
      </c>
      <c r="G6286" t="str">
        <f t="shared" si="460"/>
        <v>2016-Q1</v>
      </c>
      <c r="H6286" s="4">
        <f>INDEX('ALL - prices'!$J$3:$DY$219,MATCH('COMBINED DATA'!A6286,'ALL - prices'!$B$3:$B$219,0),MATCH('COMBINED DATA'!G6286,'ALL - prices'!$J$1:$DY$1,0))</f>
        <v>5.0140000000000002</v>
      </c>
      <c r="I6286" s="14">
        <f t="shared" si="464"/>
        <v>0.76909329516429148</v>
      </c>
      <c r="J6286" s="15">
        <f>INDEX(MarketCap2!$E$2:$AR$224,MATCH(A6286,MarketCap2!$B$2:$B$224,0),MATCH(G6286,MarketCap2!$E$1:$AR$1,0))</f>
        <v>1741816064</v>
      </c>
      <c r="K6286">
        <f t="shared" si="462"/>
        <v>21.278194120823628</v>
      </c>
      <c r="L6286">
        <f>INDEX('PB2'!$D$2:$AQ$224,MATCH(A6286,'PB2'!$B$2:$B$224,0),MATCH(G6286,'PB2'!$D$1:$AQ$1,0))</f>
        <v>0.71502298116684004</v>
      </c>
      <c r="M6286" s="16">
        <f t="shared" si="463"/>
        <v>1.3985564469104312</v>
      </c>
      <c r="N6286" s="6">
        <f>INDEX('ROA2'!$D$2:$AQ$224,MATCH(A6286,'ROA2'!$B$2:$B$224,0),MATCH(G6286,'ROA2'!$D$1:$AQ$1,0))</f>
        <v>-0.24061599373817399</v>
      </c>
      <c r="O6286" s="6">
        <v>10947.000319999999</v>
      </c>
      <c r="P6286" s="28">
        <v>1.7757584654698792E-2</v>
      </c>
    </row>
    <row r="6287" spans="1:16" x14ac:dyDescent="0.3">
      <c r="A6287" t="s">
        <v>634</v>
      </c>
      <c r="B6287" t="e">
        <f>VLOOKUP(A6287,Sheet3!L:L,1,FALSE)</f>
        <v>#N/A</v>
      </c>
      <c r="C6287" t="str">
        <f>VLOOKUP(A6287,'ALL - prices'!B:C,2,FALSE)</f>
        <v>TransAlta Corp</v>
      </c>
      <c r="D6287" t="str">
        <f>VLOOKUP(A6287,'ALL - prices'!B:I,8,FALSE)</f>
        <v>Utilities</v>
      </c>
      <c r="E6287">
        <v>2016</v>
      </c>
      <c r="F6287" t="s">
        <v>680</v>
      </c>
      <c r="G6287" t="str">
        <f t="shared" si="460"/>
        <v>2016-Q2</v>
      </c>
      <c r="H6287" s="4">
        <f>INDEX('ALL - prices'!$J$3:$DY$219,MATCH('COMBINED DATA'!A6287,'ALL - prices'!$B$3:$B$219,0),MATCH('COMBINED DATA'!G6287,'ALL - prices'!$J$1:$DY$1,0))</f>
        <v>5.6044</v>
      </c>
      <c r="I6287" s="14">
        <f t="shared" si="464"/>
        <v>0.9426491004963945</v>
      </c>
      <c r="J6287" s="15">
        <f>INDEX(MarketCap2!$E$2:$AR$224,MATCH(A6287,MarketCap2!$B$2:$B$224,0),MATCH(G6287,MarketCap2!$E$1:$AR$1,0))</f>
        <v>1934711296</v>
      </c>
      <c r="K6287">
        <f t="shared" si="462"/>
        <v>21.383223951262984</v>
      </c>
      <c r="L6287">
        <f>INDEX('PB2'!$D$2:$AQ$224,MATCH(A6287,'PB2'!$B$2:$B$224,0),MATCH(G6287,'PB2'!$D$1:$AQ$1,0))</f>
        <v>0.77917397022247303</v>
      </c>
      <c r="M6287" s="16">
        <f t="shared" si="463"/>
        <v>1.2834104297843469</v>
      </c>
      <c r="N6287" s="6">
        <f>INDEX('ROA2'!$D$2:$AQ$224,MATCH(A6287,'ROA2'!$B$2:$B$224,0),MATCH(G6287,'ROA2'!$D$1:$AQ$1,0))</f>
        <v>0.74742799997329701</v>
      </c>
      <c r="O6287" s="6">
        <v>10554.000384000001</v>
      </c>
      <c r="P6287" s="28">
        <v>-3.5900239747138178E-2</v>
      </c>
    </row>
    <row r="6288" spans="1:16" x14ac:dyDescent="0.3">
      <c r="A6288" t="s">
        <v>634</v>
      </c>
      <c r="B6288" t="e">
        <f>VLOOKUP(A6288,Sheet3!L:L,1,FALSE)</f>
        <v>#N/A</v>
      </c>
      <c r="C6288" t="str">
        <f>VLOOKUP(A6288,'ALL - prices'!B:C,2,FALSE)</f>
        <v>TransAlta Corp</v>
      </c>
      <c r="D6288" t="str">
        <f>VLOOKUP(A6288,'ALL - prices'!B:I,8,FALSE)</f>
        <v>Utilities</v>
      </c>
      <c r="E6288">
        <v>2016</v>
      </c>
      <c r="F6288" t="s">
        <v>681</v>
      </c>
      <c r="G6288" t="str">
        <f t="shared" si="460"/>
        <v>2016-Q3</v>
      </c>
      <c r="H6288" s="4">
        <f>INDEX('ALL - prices'!$J$3:$DY$219,MATCH('COMBINED DATA'!A6288,'ALL - prices'!$B$3:$B$219,0),MATCH('COMBINED DATA'!G6288,'ALL - prices'!$J$1:$DY$1,0))</f>
        <v>4.8959000000000001</v>
      </c>
      <c r="I6288" s="14">
        <f t="shared" si="464"/>
        <v>0.38407825049070415</v>
      </c>
      <c r="J6288" s="15">
        <f>INDEX(MarketCap2!$E$2:$AR$224,MATCH(A6288,MarketCap2!$B$2:$B$224,0),MATCH(G6288,MarketCap2!$E$1:$AR$1,0))</f>
        <v>1678477184</v>
      </c>
      <c r="K6288">
        <f t="shared" si="462"/>
        <v>21.24115278120291</v>
      </c>
      <c r="L6288">
        <f>INDEX('PB2'!$D$2:$AQ$224,MATCH(A6288,'PB2'!$B$2:$B$224,0),MATCH(G6288,'PB2'!$D$1:$AQ$1,0))</f>
        <v>0.680639028549194</v>
      </c>
      <c r="M6288" s="16">
        <f t="shared" si="463"/>
        <v>1.4692075506330207</v>
      </c>
      <c r="N6288" s="6">
        <f>INDEX('ROA2'!$D$2:$AQ$224,MATCH(A6288,'ROA2'!$B$2:$B$224,0),MATCH(G6288,'ROA2'!$D$1:$AQ$1,0))</f>
        <v>2.0619549751281698</v>
      </c>
      <c r="O6288" s="6">
        <v>10544</v>
      </c>
      <c r="P6288" s="28">
        <v>-9.4754440365205582E-4</v>
      </c>
    </row>
    <row r="6289" spans="1:16" x14ac:dyDescent="0.3">
      <c r="A6289" t="s">
        <v>634</v>
      </c>
      <c r="B6289" t="e">
        <f>VLOOKUP(A6289,Sheet3!L:L,1,FALSE)</f>
        <v>#N/A</v>
      </c>
      <c r="C6289" t="str">
        <f>VLOOKUP(A6289,'ALL - prices'!B:C,2,FALSE)</f>
        <v>TransAlta Corp</v>
      </c>
      <c r="D6289" t="str">
        <f>VLOOKUP(A6289,'ALL - prices'!B:I,8,FALSE)</f>
        <v>Utilities</v>
      </c>
      <c r="E6289">
        <v>2016</v>
      </c>
      <c r="F6289" t="s">
        <v>682</v>
      </c>
      <c r="G6289" t="str">
        <f t="shared" si="460"/>
        <v>2016-Q4</v>
      </c>
      <c r="H6289" s="4">
        <f>INDEX('ALL - prices'!$J$3:$DY$219,MATCH('COMBINED DATA'!A6289,'ALL - prices'!$B$3:$B$219,0),MATCH('COMBINED DATA'!G6289,'ALL - prices'!$J$1:$DY$1,0))</f>
        <v>6.2736999999999998</v>
      </c>
      <c r="I6289" s="14">
        <f t="shared" si="464"/>
        <v>0.35198452143998232</v>
      </c>
      <c r="J6289" s="15">
        <f>INDEX(MarketCap2!$E$2:$AR$224,MATCH(A6289,MarketCap2!$B$2:$B$224,0),MATCH(G6289,MarketCap2!$E$1:$AR$1,0))</f>
        <v>2139122688</v>
      </c>
      <c r="K6289">
        <f t="shared" si="462"/>
        <v>21.483661623045553</v>
      </c>
      <c r="L6289">
        <f>INDEX('PB2'!$D$2:$AQ$224,MATCH(A6289,'PB2'!$B$2:$B$224,0),MATCH(G6289,'PB2'!$D$1:$AQ$1,0))</f>
        <v>0.83265697956085205</v>
      </c>
      <c r="M6289" s="16">
        <f t="shared" si="463"/>
        <v>1.2009747405557154</v>
      </c>
      <c r="N6289" s="6">
        <f>INDEX('ROA2'!$D$2:$AQ$224,MATCH(A6289,'ROA2'!$B$2:$B$224,0),MATCH(G6289,'ROA2'!$D$1:$AQ$1,0))</f>
        <v>0.42048200964927701</v>
      </c>
      <c r="O6289" s="6">
        <v>10648.000512000001</v>
      </c>
      <c r="P6289" s="28">
        <v>9.8634779969651483E-3</v>
      </c>
    </row>
    <row r="6290" spans="1:16" x14ac:dyDescent="0.3">
      <c r="A6290" t="s">
        <v>634</v>
      </c>
      <c r="B6290" t="e">
        <f>VLOOKUP(A6290,Sheet3!L:L,1,FALSE)</f>
        <v>#N/A</v>
      </c>
      <c r="C6290" t="str">
        <f>VLOOKUP(A6290,'ALL - prices'!B:C,2,FALSE)</f>
        <v>TransAlta Corp</v>
      </c>
      <c r="D6290" t="str">
        <f>VLOOKUP(A6290,'ALL - prices'!B:I,8,FALSE)</f>
        <v>Utilities</v>
      </c>
      <c r="E6290">
        <v>2017</v>
      </c>
      <c r="F6290" t="s">
        <v>679</v>
      </c>
      <c r="G6290" t="str">
        <f t="shared" ref="G6290:G6353" si="465">E6290&amp;"-"&amp;F6290</f>
        <v>2017-Q1</v>
      </c>
      <c r="H6290" s="4">
        <f>INDEX('ALL - prices'!$J$3:$DY$219,MATCH('COMBINED DATA'!A6290,'ALL - prices'!$B$3:$B$219,0),MATCH('COMBINED DATA'!G6290,'ALL - prices'!$J$1:$DY$1,0))</f>
        <v>6.6402000000000001</v>
      </c>
      <c r="I6290" s="14">
        <f t="shared" si="464"/>
        <v>0.44039722978238638</v>
      </c>
      <c r="J6290" s="15">
        <f>INDEX(MarketCap2!$E$2:$AR$224,MATCH(A6290,MarketCap2!$B$2:$B$224,0),MATCH(G6290,MarketCap2!$E$1:$AR$1,0))</f>
        <v>2251405056</v>
      </c>
      <c r="K6290">
        <f t="shared" ref="K6290:K6353" si="466">LN(J6290)</f>
        <v>21.534820327596233</v>
      </c>
      <c r="L6290">
        <f>INDEX('PB2'!$D$2:$AQ$224,MATCH(A6290,'PB2'!$B$2:$B$224,0),MATCH(G6290,'PB2'!$D$1:$AQ$1,0))</f>
        <v>0.86758297681808505</v>
      </c>
      <c r="M6290" s="16">
        <f t="shared" ref="M6290:M6353" si="467">1/L6290</f>
        <v>1.1526275027520281</v>
      </c>
      <c r="N6290" s="6">
        <f>INDEX('ROA2'!$D$2:$AQ$224,MATCH(A6290,'ROA2'!$B$2:$B$224,0),MATCH(G6290,'ROA2'!$D$1:$AQ$1,0))</f>
        <v>1.54035496711731</v>
      </c>
      <c r="O6290" s="6">
        <v>10995.999744000001</v>
      </c>
      <c r="P6290" s="28">
        <v>3.2682120141505878E-2</v>
      </c>
    </row>
    <row r="6291" spans="1:16" x14ac:dyDescent="0.3">
      <c r="A6291" t="s">
        <v>634</v>
      </c>
      <c r="B6291" t="e">
        <f>VLOOKUP(A6291,Sheet3!L:L,1,FALSE)</f>
        <v>#N/A</v>
      </c>
      <c r="C6291" t="str">
        <f>VLOOKUP(A6291,'ALL - prices'!B:C,2,FALSE)</f>
        <v>TransAlta Corp</v>
      </c>
      <c r="D6291" t="str">
        <f>VLOOKUP(A6291,'ALL - prices'!B:I,8,FALSE)</f>
        <v>Utilities</v>
      </c>
      <c r="E6291">
        <v>2017</v>
      </c>
      <c r="F6291" t="s">
        <v>680</v>
      </c>
      <c r="G6291" t="str">
        <f t="shared" si="465"/>
        <v>2017-Q2</v>
      </c>
      <c r="H6291" s="4">
        <f>INDEX('ALL - prices'!$J$3:$DY$219,MATCH('COMBINED DATA'!A6291,'ALL - prices'!$B$3:$B$219,0),MATCH('COMBINED DATA'!G6291,'ALL - prices'!$J$1:$DY$1,0))</f>
        <v>7.0762</v>
      </c>
      <c r="I6291" s="14">
        <f t="shared" si="464"/>
        <v>0.28680990655833338</v>
      </c>
      <c r="J6291" s="15">
        <f>INDEX(MarketCap2!$E$2:$AR$224,MATCH(A6291,MarketCap2!$B$2:$B$224,0),MATCH(G6291,MarketCap2!$E$1:$AR$1,0))</f>
        <v>2386719744</v>
      </c>
      <c r="K6291">
        <f t="shared" si="466"/>
        <v>21.593185768109716</v>
      </c>
      <c r="L6291">
        <f>INDEX('PB2'!$D$2:$AQ$224,MATCH(A6291,'PB2'!$B$2:$B$224,0),MATCH(G6291,'PB2'!$D$1:$AQ$1,0))</f>
        <v>0.94186699390411399</v>
      </c>
      <c r="M6291" s="16">
        <f t="shared" si="467"/>
        <v>1.0617210354244606</v>
      </c>
      <c r="N6291" s="6">
        <f>INDEX('ROA2'!$D$2:$AQ$224,MATCH(A6291,'ROA2'!$B$2:$B$224,0),MATCH(G6291,'ROA2'!$D$1:$AQ$1,0))</f>
        <v>0.87950700521469105</v>
      </c>
      <c r="O6291" s="6">
        <v>11048.999936</v>
      </c>
      <c r="P6291" s="28">
        <v>4.8199520947532961E-3</v>
      </c>
    </row>
    <row r="6292" spans="1:16" x14ac:dyDescent="0.3">
      <c r="A6292" t="s">
        <v>634</v>
      </c>
      <c r="B6292" t="e">
        <f>VLOOKUP(A6292,Sheet3!L:L,1,FALSE)</f>
        <v>#N/A</v>
      </c>
      <c r="C6292" t="str">
        <f>VLOOKUP(A6292,'ALL - prices'!B:C,2,FALSE)</f>
        <v>TransAlta Corp</v>
      </c>
      <c r="D6292" t="str">
        <f>VLOOKUP(A6292,'ALL - prices'!B:I,8,FALSE)</f>
        <v>Utilities</v>
      </c>
      <c r="E6292">
        <v>2017</v>
      </c>
      <c r="F6292" t="s">
        <v>681</v>
      </c>
      <c r="G6292" t="str">
        <f t="shared" si="465"/>
        <v>2017-Q3</v>
      </c>
      <c r="H6292" s="4">
        <f>INDEX('ALL - prices'!$J$3:$DY$219,MATCH('COMBINED DATA'!A6292,'ALL - prices'!$B$3:$B$219,0),MATCH('COMBINED DATA'!G6292,'ALL - prices'!$J$1:$DY$1,0))</f>
        <v>6.2637999999999998</v>
      </c>
      <c r="I6292" s="14">
        <f t="shared" si="464"/>
        <v>0.31014534764633594</v>
      </c>
      <c r="J6292" s="15">
        <f>INDEX(MarketCap2!$E$2:$AR$224,MATCH(A6292,MarketCap2!$B$2:$B$224,0),MATCH(G6292,MarketCap2!$E$1:$AR$1,0))</f>
        <v>2101695360</v>
      </c>
      <c r="K6292">
        <f t="shared" si="466"/>
        <v>21.46601017025861</v>
      </c>
      <c r="L6292">
        <f>INDEX('PB2'!$D$2:$AQ$224,MATCH(A6292,'PB2'!$B$2:$B$224,0),MATCH(G6292,'PB2'!$D$1:$AQ$1,0))</f>
        <v>0.85747498273849498</v>
      </c>
      <c r="M6292" s="16">
        <f t="shared" si="467"/>
        <v>1.1662147819243971</v>
      </c>
      <c r="N6292" s="6">
        <f>INDEX('ROA2'!$D$2:$AQ$224,MATCH(A6292,'ROA2'!$B$2:$B$224,0),MATCH(G6292,'ROA2'!$D$1:$AQ$1,0))</f>
        <v>0.67738401889801003</v>
      </c>
      <c r="O6292" s="6">
        <v>10419.000319999999</v>
      </c>
      <c r="P6292" s="28">
        <v>-5.7018700303122255E-2</v>
      </c>
    </row>
    <row r="6293" spans="1:16" x14ac:dyDescent="0.3">
      <c r="A6293" t="s">
        <v>634</v>
      </c>
      <c r="B6293" t="e">
        <f>VLOOKUP(A6293,Sheet3!L:L,1,FALSE)</f>
        <v>#N/A</v>
      </c>
      <c r="C6293" t="str">
        <f>VLOOKUP(A6293,'ALL - prices'!B:C,2,FALSE)</f>
        <v>TransAlta Corp</v>
      </c>
      <c r="D6293" t="str">
        <f>VLOOKUP(A6293,'ALL - prices'!B:I,8,FALSE)</f>
        <v>Utilities</v>
      </c>
      <c r="E6293">
        <v>2017</v>
      </c>
      <c r="F6293" t="s">
        <v>682</v>
      </c>
      <c r="G6293" t="str">
        <f t="shared" si="465"/>
        <v>2017-Q4</v>
      </c>
      <c r="H6293" s="4">
        <f>INDEX('ALL - prices'!$J$3:$DY$219,MATCH('COMBINED DATA'!A6293,'ALL - prices'!$B$3:$B$219,0),MATCH('COMBINED DATA'!G6293,'ALL - prices'!$J$1:$DY$1,0))</f>
        <v>6.4260000000000002</v>
      </c>
      <c r="I6293" s="14">
        <f t="shared" si="464"/>
        <v>0.61993776300528725</v>
      </c>
      <c r="J6293" s="15">
        <f>INDEX(MarketCap2!$E$2:$AR$224,MATCH(A6293,MarketCap2!$B$2:$B$224,0),MATCH(G6293,MarketCap2!$E$1:$AR$1,0))</f>
        <v>2144880768</v>
      </c>
      <c r="K6293">
        <f t="shared" si="466"/>
        <v>21.486349801767446</v>
      </c>
      <c r="L6293">
        <f>INDEX('PB2'!$D$2:$AQ$224,MATCH(A6293,'PB2'!$B$2:$B$224,0),MATCH(G6293,'PB2'!$D$1:$AQ$1,0))</f>
        <v>0.89968699216842696</v>
      </c>
      <c r="M6293" s="16">
        <f t="shared" si="467"/>
        <v>1.1114976749744914</v>
      </c>
      <c r="N6293" s="6">
        <f>INDEX('ROA2'!$D$2:$AQ$224,MATCH(A6293,'ROA2'!$B$2:$B$224,0),MATCH(G6293,'ROA2'!$D$1:$AQ$1,0))</f>
        <v>0.53310501575470004</v>
      </c>
      <c r="O6293" s="6">
        <v>10360.999936</v>
      </c>
      <c r="P6293" s="28">
        <v>-5.5667897320881392E-3</v>
      </c>
    </row>
    <row r="6294" spans="1:16" x14ac:dyDescent="0.3">
      <c r="A6294" t="s">
        <v>634</v>
      </c>
      <c r="B6294" t="e">
        <f>VLOOKUP(A6294,Sheet3!L:L,1,FALSE)</f>
        <v>#N/A</v>
      </c>
      <c r="C6294" t="str">
        <f>VLOOKUP(A6294,'ALL - prices'!B:C,2,FALSE)</f>
        <v>TransAlta Corp</v>
      </c>
      <c r="D6294" t="str">
        <f>VLOOKUP(A6294,'ALL - prices'!B:I,8,FALSE)</f>
        <v>Utilities</v>
      </c>
      <c r="E6294">
        <v>2018</v>
      </c>
      <c r="F6294" t="s">
        <v>679</v>
      </c>
      <c r="G6294" t="str">
        <f t="shared" si="465"/>
        <v>2018-Q1</v>
      </c>
      <c r="H6294" s="4">
        <f>INDEX('ALL - prices'!$J$3:$DY$219,MATCH('COMBINED DATA'!A6294,'ALL - prices'!$B$3:$B$219,0),MATCH('COMBINED DATA'!G6294,'ALL - prices'!$J$1:$DY$1,0))</f>
        <v>6.0568</v>
      </c>
      <c r="I6294" s="14">
        <f t="shared" si="464"/>
        <v>1.6208775915122822</v>
      </c>
      <c r="J6294" s="15">
        <f>INDEX(MarketCap2!$E$2:$AR$224,MATCH(A6294,MarketCap2!$B$2:$B$224,0),MATCH(G6294,MarketCap2!$E$1:$AR$1,0))</f>
        <v>2009566208</v>
      </c>
      <c r="K6294">
        <f t="shared" si="466"/>
        <v>21.421184718810149</v>
      </c>
      <c r="L6294">
        <f>INDEX('PB2'!$D$2:$AQ$224,MATCH(A6294,'PB2'!$B$2:$B$224,0),MATCH(G6294,'PB2'!$D$1:$AQ$1,0))</f>
        <v>0.82616299390792802</v>
      </c>
      <c r="M6294" s="16">
        <f t="shared" si="467"/>
        <v>1.210414902838707</v>
      </c>
      <c r="N6294" s="6">
        <f>INDEX('ROA2'!$D$2:$AQ$224,MATCH(A6294,'ROA2'!$B$2:$B$224,0),MATCH(G6294,'ROA2'!$D$1:$AQ$1,0))</f>
        <v>-1.50234699249268</v>
      </c>
      <c r="O6294" s="6">
        <v>10304</v>
      </c>
      <c r="P6294" s="28">
        <v>-5.5013933357870217E-3</v>
      </c>
    </row>
    <row r="6295" spans="1:16" x14ac:dyDescent="0.3">
      <c r="A6295" t="s">
        <v>634</v>
      </c>
      <c r="B6295" t="e">
        <f>VLOOKUP(A6295,Sheet3!L:L,1,FALSE)</f>
        <v>#N/A</v>
      </c>
      <c r="C6295" t="str">
        <f>VLOOKUP(A6295,'ALL - prices'!B:C,2,FALSE)</f>
        <v>TransAlta Corp</v>
      </c>
      <c r="D6295" t="str">
        <f>VLOOKUP(A6295,'ALL - prices'!B:I,8,FALSE)</f>
        <v>Utilities</v>
      </c>
      <c r="E6295">
        <v>2018</v>
      </c>
      <c r="F6295" t="s">
        <v>680</v>
      </c>
      <c r="G6295" t="str">
        <f t="shared" si="465"/>
        <v>2018-Q2</v>
      </c>
      <c r="H6295" s="4">
        <f>INDEX('ALL - prices'!$J$3:$DY$219,MATCH('COMBINED DATA'!A6295,'ALL - prices'!$B$3:$B$219,0),MATCH('COMBINED DATA'!G6295,'ALL - prices'!$J$1:$DY$1,0))</f>
        <v>5.7613000000000003</v>
      </c>
      <c r="I6295" s="14">
        <f t="shared" si="464"/>
        <v>1.6214560151810011</v>
      </c>
      <c r="J6295" s="15">
        <f>INDEX(MarketCap2!$E$2:$AR$224,MATCH(A6295,MarketCap2!$B$2:$B$224,0),MATCH(G6295,MarketCap2!$E$1:$AR$1,0))</f>
        <v>1899034880</v>
      </c>
      <c r="K6295">
        <f t="shared" si="466"/>
        <v>21.364611636169752</v>
      </c>
      <c r="L6295">
        <f>INDEX('PB2'!$D$2:$AQ$224,MATCH(A6295,'PB2'!$B$2:$B$224,0),MATCH(G6295,'PB2'!$D$1:$AQ$1,0))</f>
        <v>0.80607497692108199</v>
      </c>
      <c r="M6295" s="16">
        <f t="shared" si="467"/>
        <v>1.2405793860760226</v>
      </c>
      <c r="N6295" s="6">
        <f>INDEX('ROA2'!$D$2:$AQ$224,MATCH(A6295,'ROA2'!$B$2:$B$224,0),MATCH(G6295,'ROA2'!$D$1:$AQ$1,0))</f>
        <v>-0.80906099081039395</v>
      </c>
      <c r="O6295" s="6">
        <v>9962.9998080000005</v>
      </c>
      <c r="P6295" s="28">
        <v>-3.3093962732919209E-2</v>
      </c>
    </row>
    <row r="6296" spans="1:16" x14ac:dyDescent="0.3">
      <c r="A6296" t="s">
        <v>634</v>
      </c>
      <c r="B6296" t="e">
        <f>VLOOKUP(A6296,Sheet3!L:L,1,FALSE)</f>
        <v>#N/A</v>
      </c>
      <c r="C6296" t="str">
        <f>VLOOKUP(A6296,'ALL - prices'!B:C,2,FALSE)</f>
        <v>TransAlta Corp</v>
      </c>
      <c r="D6296" t="str">
        <f>VLOOKUP(A6296,'ALL - prices'!B:I,8,FALSE)</f>
        <v>Utilities</v>
      </c>
      <c r="E6296">
        <v>2018</v>
      </c>
      <c r="F6296" t="s">
        <v>681</v>
      </c>
      <c r="G6296" t="str">
        <f t="shared" si="465"/>
        <v>2018-Q3</v>
      </c>
      <c r="H6296" s="4">
        <f>INDEX('ALL - prices'!$J$3:$DY$219,MATCH('COMBINED DATA'!A6296,'ALL - prices'!$B$3:$B$219,0),MATCH('COMBINED DATA'!G6296,'ALL - prices'!$J$1:$DY$1,0))</f>
        <v>6.3796999999999997</v>
      </c>
      <c r="I6296" s="14">
        <f t="shared" si="464"/>
        <v>1.6152597231817953</v>
      </c>
      <c r="J6296" s="15">
        <f>INDEX(MarketCap2!$E$2:$AR$224,MATCH(A6296,MarketCap2!$B$2:$B$224,0),MATCH(G6296,MarketCap2!$E$1:$AR$1,0))</f>
        <v>2081809280</v>
      </c>
      <c r="K6296">
        <f t="shared" si="466"/>
        <v>21.456503198716561</v>
      </c>
      <c r="L6296">
        <f>INDEX('PB2'!$D$2:$AQ$224,MATCH(A6296,'PB2'!$B$2:$B$224,0),MATCH(G6296,'PB2'!$D$1:$AQ$1,0))</f>
        <v>0.93957298994064298</v>
      </c>
      <c r="M6296" s="16">
        <f t="shared" si="467"/>
        <v>1.0643132685872276</v>
      </c>
      <c r="N6296" s="6">
        <f>INDEX('ROA2'!$D$2:$AQ$224,MATCH(A6296,'ROA2'!$B$2:$B$224,0),MATCH(G6296,'ROA2'!$D$1:$AQ$1,0))</f>
        <v>-1.7189689874649099</v>
      </c>
      <c r="O6296" s="6">
        <v>9592.9999360000002</v>
      </c>
      <c r="P6296" s="28">
        <v>-3.7137396279271345E-2</v>
      </c>
    </row>
    <row r="6297" spans="1:16" x14ac:dyDescent="0.3">
      <c r="A6297" t="s">
        <v>634</v>
      </c>
      <c r="B6297" t="e">
        <f>VLOOKUP(A6297,Sheet3!L:L,1,FALSE)</f>
        <v>#N/A</v>
      </c>
      <c r="C6297" t="str">
        <f>VLOOKUP(A6297,'ALL - prices'!B:C,2,FALSE)</f>
        <v>TransAlta Corp</v>
      </c>
      <c r="D6297" t="str">
        <f>VLOOKUP(A6297,'ALL - prices'!B:I,8,FALSE)</f>
        <v>Utilities</v>
      </c>
      <c r="E6297">
        <v>2018</v>
      </c>
      <c r="F6297" t="s">
        <v>682</v>
      </c>
      <c r="G6297" t="str">
        <f t="shared" si="465"/>
        <v>2018-Q4</v>
      </c>
      <c r="H6297" s="4">
        <f>INDEX('ALL - prices'!$J$3:$DY$219,MATCH('COMBINED DATA'!A6297,'ALL - prices'!$B$3:$B$219,0),MATCH('COMBINED DATA'!G6297,'ALL - prices'!$J$1:$DY$1,0))</f>
        <v>4.9336000000000002</v>
      </c>
      <c r="I6297" s="14">
        <f t="shared" si="464"/>
        <v>0.52806375877665845</v>
      </c>
      <c r="J6297" s="15">
        <f>INDEX(MarketCap2!$E$2:$AR$224,MATCH(A6297,MarketCap2!$B$2:$B$224,0),MATCH(G6297,MarketCap2!$E$1:$AR$1,0))</f>
        <v>1598719104</v>
      </c>
      <c r="K6297">
        <f t="shared" si="466"/>
        <v>21.192468585572861</v>
      </c>
      <c r="L6297">
        <f>INDEX('PB2'!$D$2:$AQ$224,MATCH(A6297,'PB2'!$B$2:$B$224,0),MATCH(G6297,'PB2'!$D$1:$AQ$1,0))</f>
        <v>0.77416700124740601</v>
      </c>
      <c r="M6297" s="16">
        <f t="shared" si="467"/>
        <v>1.2917109595070728</v>
      </c>
      <c r="N6297" s="6">
        <f>INDEX('ROA2'!$D$2:$AQ$224,MATCH(A6297,'ROA2'!$B$2:$B$224,0),MATCH(G6297,'ROA2'!$D$1:$AQ$1,0))</f>
        <v>-2.33545589447021</v>
      </c>
      <c r="O6297" s="6">
        <v>9420.9996800000008</v>
      </c>
      <c r="P6297" s="28">
        <v>-1.7929767241478625E-2</v>
      </c>
    </row>
    <row r="6298" spans="1:16" x14ac:dyDescent="0.3">
      <c r="A6298" t="s">
        <v>634</v>
      </c>
      <c r="B6298" t="e">
        <f>VLOOKUP(A6298,Sheet3!L:L,1,FALSE)</f>
        <v>#N/A</v>
      </c>
      <c r="C6298" t="str">
        <f>VLOOKUP(A6298,'ALL - prices'!B:C,2,FALSE)</f>
        <v>TransAlta Corp</v>
      </c>
      <c r="D6298" t="str">
        <f>VLOOKUP(A6298,'ALL - prices'!B:I,8,FALSE)</f>
        <v>Utilities</v>
      </c>
      <c r="E6298">
        <v>2019</v>
      </c>
      <c r="F6298" t="s">
        <v>679</v>
      </c>
      <c r="G6298" t="str">
        <f t="shared" si="465"/>
        <v>2019-Q1</v>
      </c>
      <c r="H6298" s="4">
        <f>INDEX('ALL - prices'!$J$3:$DY$219,MATCH('COMBINED DATA'!A6298,'ALL - prices'!$B$3:$B$219,0),MATCH('COMBINED DATA'!G6298,'ALL - prices'!$J$1:$DY$1,0))</f>
        <v>8.7089999999999996</v>
      </c>
      <c r="I6298" s="14">
        <f t="shared" si="464"/>
        <v>0.70160901505040518</v>
      </c>
      <c r="J6298" s="15">
        <f>INDEX(MarketCap2!$E$2:$AR$224,MATCH(A6298,MarketCap2!$B$2:$B$224,0),MATCH(G6298,MarketCap2!$E$1:$AR$1,0))</f>
        <v>2795154688</v>
      </c>
      <c r="K6298">
        <f t="shared" si="466"/>
        <v>21.751153286565849</v>
      </c>
      <c r="L6298">
        <f>INDEX('PB2'!$D$2:$AQ$224,MATCH(A6298,'PB2'!$B$2:$B$224,0),MATCH(G6298,'PB2'!$D$1:$AQ$1,0))</f>
        <v>1.4443269968032799</v>
      </c>
      <c r="M6298" s="16">
        <f t="shared" si="467"/>
        <v>0.69236398835810298</v>
      </c>
      <c r="N6298" s="6">
        <f>INDEX('ROA2'!$D$2:$AQ$224,MATCH(A6298,'ROA2'!$B$2:$B$224,0),MATCH(G6298,'ROA2'!$D$1:$AQ$1,0))</f>
        <v>-2.0068919658660902</v>
      </c>
      <c r="O6298" s="6">
        <v>9427.9997440000006</v>
      </c>
      <c r="P6298" s="28">
        <v>7.4302772930354643E-4</v>
      </c>
    </row>
    <row r="6299" spans="1:16" x14ac:dyDescent="0.3">
      <c r="A6299" t="s">
        <v>634</v>
      </c>
      <c r="B6299" t="e">
        <f>VLOOKUP(A6299,Sheet3!L:L,1,FALSE)</f>
        <v>#N/A</v>
      </c>
      <c r="C6299" t="str">
        <f>VLOOKUP(A6299,'ALL - prices'!B:C,2,FALSE)</f>
        <v>TransAlta Corp</v>
      </c>
      <c r="D6299" t="str">
        <f>VLOOKUP(A6299,'ALL - prices'!B:I,8,FALSE)</f>
        <v>Utilities</v>
      </c>
      <c r="E6299">
        <v>2019</v>
      </c>
      <c r="F6299" t="s">
        <v>680</v>
      </c>
      <c r="G6299" t="str">
        <f t="shared" si="465"/>
        <v>2019-Q2</v>
      </c>
      <c r="H6299" s="4">
        <f>INDEX('ALL - prices'!$J$3:$DY$219,MATCH('COMBINED DATA'!A6299,'ALL - prices'!$B$3:$B$219,0),MATCH('COMBINED DATA'!G6299,'ALL - prices'!$J$1:$DY$1,0))</f>
        <v>7.5910000000000002</v>
      </c>
      <c r="I6299" s="14">
        <f t="shared" si="464"/>
        <v>0.71361289926682214</v>
      </c>
      <c r="J6299" s="15">
        <f>INDEX(MarketCap2!$E$2:$AR$224,MATCH(A6299,MarketCap2!$B$2:$B$224,0),MATCH(G6299,MarketCap2!$E$1:$AR$1,0))</f>
        <v>2424119808</v>
      </c>
      <c r="K6299">
        <f t="shared" si="466"/>
        <v>21.608734329674643</v>
      </c>
      <c r="L6299">
        <f>INDEX('PB2'!$D$2:$AQ$224,MATCH(A6299,'PB2'!$B$2:$B$224,0),MATCH(G6299,'PB2'!$D$1:$AQ$1,0))</f>
        <v>1.25466704368591</v>
      </c>
      <c r="M6299" s="16">
        <f t="shared" si="467"/>
        <v>0.79702420258225681</v>
      </c>
      <c r="N6299" s="6">
        <f>INDEX('ROA2'!$D$2:$AQ$224,MATCH(A6299,'ROA2'!$B$2:$B$224,0),MATCH(G6299,'ROA2'!$D$1:$AQ$1,0))</f>
        <v>-3.5042250156402601</v>
      </c>
      <c r="O6299" s="6">
        <v>9328</v>
      </c>
      <c r="P6299" s="28">
        <v>-1.0606676571415978E-2</v>
      </c>
    </row>
    <row r="6300" spans="1:16" x14ac:dyDescent="0.3">
      <c r="A6300" t="s">
        <v>634</v>
      </c>
      <c r="B6300" t="e">
        <f>VLOOKUP(A6300,Sheet3!L:L,1,FALSE)</f>
        <v>#N/A</v>
      </c>
      <c r="C6300" t="str">
        <f>VLOOKUP(A6300,'ALL - prices'!B:C,2,FALSE)</f>
        <v>TransAlta Corp</v>
      </c>
      <c r="D6300" t="str">
        <f>VLOOKUP(A6300,'ALL - prices'!B:I,8,FALSE)</f>
        <v>Utilities</v>
      </c>
      <c r="E6300">
        <v>2019</v>
      </c>
      <c r="F6300" t="s">
        <v>681</v>
      </c>
      <c r="G6300" t="str">
        <f t="shared" si="465"/>
        <v>2019-Q3</v>
      </c>
      <c r="H6300" s="4">
        <f>INDEX('ALL - prices'!$J$3:$DY$219,MATCH('COMBINED DATA'!A6300,'ALL - prices'!$B$3:$B$219,0),MATCH('COMBINED DATA'!G6300,'ALL - prices'!$J$1:$DY$1,0))</f>
        <v>7.7160000000000002</v>
      </c>
      <c r="I6300" s="14">
        <f t="shared" si="464"/>
        <v>0.69959499891008348</v>
      </c>
      <c r="J6300" s="15">
        <f>INDEX(MarketCap2!$E$2:$AR$224,MATCH(A6300,MarketCap2!$B$2:$B$224,0),MATCH(G6300,MarketCap2!$E$1:$AR$1,0))</f>
        <v>2433420032</v>
      </c>
      <c r="K6300">
        <f t="shared" si="466"/>
        <v>21.612563525386971</v>
      </c>
      <c r="L6300">
        <f>INDEX('PB2'!$D$2:$AQ$224,MATCH(A6300,'PB2'!$B$2:$B$224,0),MATCH(G6300,'PB2'!$D$1:$AQ$1,0))</f>
        <v>1.23657298088074</v>
      </c>
      <c r="M6300" s="16">
        <f t="shared" si="467"/>
        <v>0.80868660035557094</v>
      </c>
      <c r="N6300" s="6">
        <f>INDEX('ROA2'!$D$2:$AQ$224,MATCH(A6300,'ROA2'!$B$2:$B$224,0),MATCH(G6300,'ROA2'!$D$1:$AQ$1,0))</f>
        <v>-2.4797790050506601</v>
      </c>
      <c r="O6300" s="6">
        <v>9198.9995519999993</v>
      </c>
      <c r="P6300" s="28">
        <v>-1.3829379073756505E-2</v>
      </c>
    </row>
    <row r="6301" spans="1:16" x14ac:dyDescent="0.3">
      <c r="A6301" t="s">
        <v>634</v>
      </c>
      <c r="B6301" t="e">
        <f>VLOOKUP(A6301,Sheet3!L:L,1,FALSE)</f>
        <v>#N/A</v>
      </c>
      <c r="C6301" t="str">
        <f>VLOOKUP(A6301,'ALL - prices'!B:C,2,FALSE)</f>
        <v>TransAlta Corp</v>
      </c>
      <c r="D6301" t="str">
        <f>VLOOKUP(A6301,'ALL - prices'!B:I,8,FALSE)</f>
        <v>Utilities</v>
      </c>
      <c r="E6301">
        <v>2019</v>
      </c>
      <c r="F6301" t="s">
        <v>682</v>
      </c>
      <c r="G6301" t="str">
        <f t="shared" si="465"/>
        <v>2019-Q4</v>
      </c>
      <c r="H6301" s="4">
        <f>INDEX('ALL - prices'!$J$3:$DY$219,MATCH('COMBINED DATA'!A6301,'ALL - prices'!$B$3:$B$219,0),MATCH('COMBINED DATA'!G6301,'ALL - prices'!$J$1:$DY$1,0))</f>
        <v>8.3439999999999994</v>
      </c>
      <c r="I6301" s="14">
        <f t="shared" si="464"/>
        <v>0.93202363480404515</v>
      </c>
      <c r="J6301" s="15">
        <f>INDEX(MarketCap2!$E$2:$AR$224,MATCH(A6301,MarketCap2!$B$2:$B$224,0),MATCH(G6301,MarketCap2!$E$1:$AR$1,0))</f>
        <v>2597952256</v>
      </c>
      <c r="K6301">
        <f t="shared" si="466"/>
        <v>21.677989377812715</v>
      </c>
      <c r="L6301">
        <f>INDEX('PB2'!$D$2:$AQ$224,MATCH(A6301,'PB2'!$B$2:$B$224,0),MATCH(G6301,'PB2'!$D$1:$AQ$1,0))</f>
        <v>1.2731850147247299</v>
      </c>
      <c r="M6301" s="16">
        <f t="shared" si="467"/>
        <v>0.78543180169003635</v>
      </c>
      <c r="N6301" s="6">
        <f>INDEX('ROA2'!$D$2:$AQ$224,MATCH(A6301,'ROA2'!$B$2:$B$224,0),MATCH(G6301,'ROA2'!$D$1:$AQ$1,0))</f>
        <v>-1.02772700786591</v>
      </c>
      <c r="O6301" s="6">
        <v>9260.9996800000008</v>
      </c>
      <c r="P6301" s="28">
        <v>6.7398772713845546E-3</v>
      </c>
    </row>
    <row r="6302" spans="1:16" x14ac:dyDescent="0.3">
      <c r="A6302" t="s">
        <v>634</v>
      </c>
      <c r="B6302" t="e">
        <f>VLOOKUP(A6302,Sheet3!L:L,1,FALSE)</f>
        <v>#N/A</v>
      </c>
      <c r="C6302" t="str">
        <f>VLOOKUP(A6302,'ALL - prices'!B:C,2,FALSE)</f>
        <v>TransAlta Corp</v>
      </c>
      <c r="D6302" t="str">
        <f>VLOOKUP(A6302,'ALL - prices'!B:I,8,FALSE)</f>
        <v>Utilities</v>
      </c>
      <c r="E6302">
        <v>2020</v>
      </c>
      <c r="F6302" t="s">
        <v>679</v>
      </c>
      <c r="G6302" t="str">
        <f t="shared" si="465"/>
        <v>2020-Q1</v>
      </c>
      <c r="H6302" s="4">
        <f>INDEX('ALL - prices'!$J$3:$DY$219,MATCH('COMBINED DATA'!A6302,'ALL - prices'!$B$3:$B$219,0),MATCH('COMBINED DATA'!G6302,'ALL - prices'!$J$1:$DY$1,0))</f>
        <v>6.6448</v>
      </c>
      <c r="I6302" s="14">
        <f t="shared" si="464"/>
        <v>1.6862814247133648</v>
      </c>
      <c r="J6302" s="15">
        <f>INDEX(MarketCap2!$E$2:$AR$224,MATCH(A6302,MarketCap2!$B$2:$B$224,0),MATCH(G6302,MarketCap2!$E$1:$AR$1,0))</f>
        <v>2039277440</v>
      </c>
      <c r="K6302">
        <f t="shared" si="466"/>
        <v>21.435861385981859</v>
      </c>
      <c r="L6302">
        <f>INDEX('PB2'!$D$2:$AQ$224,MATCH(A6302,'PB2'!$B$2:$B$224,0),MATCH(G6302,'PB2'!$D$1:$AQ$1,0))</f>
        <v>0.98983001708984397</v>
      </c>
      <c r="M6302" s="16">
        <f t="shared" si="467"/>
        <v>1.0102744741365355</v>
      </c>
      <c r="N6302" s="6">
        <f>INDEX('ROA2'!$D$2:$AQ$224,MATCH(A6302,'ROA2'!$B$2:$B$224,0),MATCH(G6302,'ROA2'!$D$1:$AQ$1,0))</f>
        <v>0.866074979305267</v>
      </c>
      <c r="O6302" s="6">
        <v>9507.9997440000006</v>
      </c>
      <c r="P6302" s="28">
        <v>2.6670993686936376E-2</v>
      </c>
    </row>
    <row r="6303" spans="1:16" x14ac:dyDescent="0.3">
      <c r="A6303" t="s">
        <v>634</v>
      </c>
      <c r="B6303" t="e">
        <f>VLOOKUP(A6303,Sheet3!L:L,1,FALSE)</f>
        <v>#N/A</v>
      </c>
      <c r="C6303" t="str">
        <f>VLOOKUP(A6303,'ALL - prices'!B:C,2,FALSE)</f>
        <v>TransAlta Corp</v>
      </c>
      <c r="D6303" t="str">
        <f>VLOOKUP(A6303,'ALL - prices'!B:I,8,FALSE)</f>
        <v>Utilities</v>
      </c>
      <c r="E6303">
        <v>2020</v>
      </c>
      <c r="F6303" t="s">
        <v>680</v>
      </c>
      <c r="G6303" t="str">
        <f t="shared" si="465"/>
        <v>2020-Q2</v>
      </c>
      <c r="H6303" s="4">
        <f>INDEX('ALL - prices'!$J$3:$DY$219,MATCH('COMBINED DATA'!A6303,'ALL - prices'!$B$3:$B$219,0),MATCH('COMBINED DATA'!G6303,'ALL - prices'!$J$1:$DY$1,0))</f>
        <v>7.3066000000000004</v>
      </c>
      <c r="I6303" s="14">
        <f t="shared" si="464"/>
        <v>1.8401056824269684</v>
      </c>
      <c r="J6303" s="15">
        <f>INDEX(MarketCap2!$E$2:$AR$224,MATCH(A6303,MarketCap2!$B$2:$B$224,0),MATCH(G6303,MarketCap2!$E$1:$AR$1,0))</f>
        <v>2220018944</v>
      </c>
      <c r="K6303">
        <f t="shared" si="466"/>
        <v>21.520781566127525</v>
      </c>
      <c r="L6303">
        <f>INDEX('PB2'!$D$2:$AQ$224,MATCH(A6303,'PB2'!$B$2:$B$224,0),MATCH(G6303,'PB2'!$D$1:$AQ$1,0))</f>
        <v>1.1203360557556199</v>
      </c>
      <c r="M6303" s="16">
        <f t="shared" si="467"/>
        <v>0.89258932162594884</v>
      </c>
      <c r="N6303" s="6">
        <f>INDEX('ROA2'!$D$2:$AQ$224,MATCH(A6303,'ROA2'!$B$2:$B$224,0),MATCH(G6303,'ROA2'!$D$1:$AQ$1,0))</f>
        <v>1.9605749845504801</v>
      </c>
      <c r="O6303" s="6">
        <v>9441.9998720000003</v>
      </c>
      <c r="P6303" s="28">
        <v>-6.9415096526111476E-3</v>
      </c>
    </row>
    <row r="6304" spans="1:16" x14ac:dyDescent="0.3">
      <c r="A6304" t="s">
        <v>634</v>
      </c>
      <c r="B6304" t="e">
        <f>VLOOKUP(A6304,Sheet3!L:L,1,FALSE)</f>
        <v>#N/A</v>
      </c>
      <c r="C6304" t="str">
        <f>VLOOKUP(A6304,'ALL - prices'!B:C,2,FALSE)</f>
        <v>TransAlta Corp</v>
      </c>
      <c r="D6304" t="str">
        <f>VLOOKUP(A6304,'ALL - prices'!B:I,8,FALSE)</f>
        <v>Utilities</v>
      </c>
      <c r="E6304">
        <v>2020</v>
      </c>
      <c r="F6304" t="s">
        <v>681</v>
      </c>
      <c r="G6304" t="str">
        <f t="shared" si="465"/>
        <v>2020-Q3</v>
      </c>
      <c r="H6304" s="4">
        <f>INDEX('ALL - prices'!$J$3:$DY$219,MATCH('COMBINED DATA'!A6304,'ALL - prices'!$B$3:$B$219,0),MATCH('COMBINED DATA'!G6304,'ALL - prices'!$J$1:$DY$1,0))</f>
        <v>7.4709000000000003</v>
      </c>
      <c r="I6304" s="14">
        <f t="shared" si="464"/>
        <v>1.4930219076311957</v>
      </c>
      <c r="J6304" s="15">
        <f>INDEX(MarketCap2!$E$2:$AR$224,MATCH(A6304,MarketCap2!$B$2:$B$224,0),MATCH(G6304,MarketCap2!$E$1:$AR$1,0))</f>
        <v>2245913856</v>
      </c>
      <c r="K6304">
        <f t="shared" si="466"/>
        <v>21.532378338119276</v>
      </c>
      <c r="L6304">
        <f>INDEX('PB2'!$D$2:$AQ$224,MATCH(A6304,'PB2'!$B$2:$B$224,0),MATCH(G6304,'PB2'!$D$1:$AQ$1,0))</f>
        <v>1.3048800230026201</v>
      </c>
      <c r="M6304" s="16">
        <f t="shared" si="467"/>
        <v>0.76635398072761518</v>
      </c>
      <c r="N6304" s="6">
        <f>INDEX('ROA2'!$D$2:$AQ$224,MATCH(A6304,'ROA2'!$B$2:$B$224,0),MATCH(G6304,'ROA2'!$D$1:$AQ$1,0))</f>
        <v>1.33555901050568</v>
      </c>
      <c r="O6304" s="6">
        <v>9370.0003840000008</v>
      </c>
      <c r="P6304" s="28">
        <v>-7.6254489489575236E-3</v>
      </c>
    </row>
    <row r="6305" spans="1:16" x14ac:dyDescent="0.3">
      <c r="A6305" t="s">
        <v>634</v>
      </c>
      <c r="B6305" t="e">
        <f>VLOOKUP(A6305,Sheet3!L:L,1,FALSE)</f>
        <v>#N/A</v>
      </c>
      <c r="C6305" t="str">
        <f>VLOOKUP(A6305,'ALL - prices'!B:C,2,FALSE)</f>
        <v>TransAlta Corp</v>
      </c>
      <c r="D6305" t="str">
        <f>VLOOKUP(A6305,'ALL - prices'!B:I,8,FALSE)</f>
        <v>Utilities</v>
      </c>
      <c r="E6305">
        <v>2020</v>
      </c>
      <c r="F6305" t="s">
        <v>682</v>
      </c>
      <c r="G6305" t="str">
        <f t="shared" si="465"/>
        <v>2020-Q4</v>
      </c>
      <c r="H6305" s="4">
        <f>INDEX('ALL - prices'!$J$3:$DY$219,MATCH('COMBINED DATA'!A6305,'ALL - prices'!$B$3:$B$219,0),MATCH('COMBINED DATA'!G6305,'ALL - prices'!$J$1:$DY$1,0))</f>
        <v>8.8626000000000005</v>
      </c>
      <c r="I6305" s="14">
        <f t="shared" si="464"/>
        <v>0.9613469556651576</v>
      </c>
      <c r="J6305" s="15">
        <f>INDEX(MarketCap2!$E$2:$AR$224,MATCH(A6305,MarketCap2!$B$2:$B$224,0),MATCH(G6305,MarketCap2!$E$1:$AR$1,0))</f>
        <v>2633234176</v>
      </c>
      <c r="K6305">
        <f t="shared" si="466"/>
        <v>21.691478652358779</v>
      </c>
      <c r="L6305">
        <f>INDEX('PB2'!$D$2:$AQ$224,MATCH(A6305,'PB2'!$B$2:$B$224,0),MATCH(G6305,'PB2'!$D$1:$AQ$1,0))</f>
        <v>1.85032999515533</v>
      </c>
      <c r="M6305" s="16">
        <f t="shared" si="467"/>
        <v>0.54044413840681038</v>
      </c>
      <c r="N6305" s="6">
        <f>INDEX('ROA2'!$D$2:$AQ$224,MATCH(A6305,'ROA2'!$B$2:$B$224,0),MATCH(G6305,'ROA2'!$D$1:$AQ$1,0))</f>
        <v>-0.68141299486160301</v>
      </c>
      <c r="O6305" s="6">
        <v>9230.0001279999997</v>
      </c>
      <c r="P6305" s="28">
        <v>-1.4941328736662852E-2</v>
      </c>
    </row>
    <row r="6306" spans="1:16" x14ac:dyDescent="0.3">
      <c r="A6306" t="s">
        <v>634</v>
      </c>
      <c r="B6306" t="e">
        <f>VLOOKUP(A6306,Sheet3!L:L,1,FALSE)</f>
        <v>#N/A</v>
      </c>
      <c r="C6306" t="str">
        <f>VLOOKUP(A6306,'ALL - prices'!B:C,2,FALSE)</f>
        <v>TransAlta Corp</v>
      </c>
      <c r="D6306" t="str">
        <f>VLOOKUP(A6306,'ALL - prices'!B:I,8,FALSE)</f>
        <v>Utilities</v>
      </c>
      <c r="E6306">
        <v>2021</v>
      </c>
      <c r="F6306" t="s">
        <v>679</v>
      </c>
      <c r="G6306" t="str">
        <f t="shared" si="465"/>
        <v>2021-Q1</v>
      </c>
      <c r="H6306" s="4">
        <f>INDEX('ALL - prices'!$J$3:$DY$219,MATCH('COMBINED DATA'!A6306,'ALL - prices'!$B$3:$B$219,0),MATCH('COMBINED DATA'!G6306,'ALL - prices'!$J$1:$DY$1,0))</f>
        <v>10.950100000000001</v>
      </c>
      <c r="I6306" s="14">
        <f t="shared" si="464"/>
        <v>0.69273831699519395</v>
      </c>
      <c r="J6306" s="15">
        <f>INDEX(MarketCap2!$E$2:$AR$224,MATCH(A6306,MarketCap2!$B$2:$B$224,0),MATCH(G6306,MarketCap2!$E$1:$AR$1,0))</f>
        <v>3211608832</v>
      </c>
      <c r="K6306">
        <f t="shared" si="466"/>
        <v>21.89003784230216</v>
      </c>
      <c r="L6306">
        <f>INDEX('PB2'!$D$2:$AQ$224,MATCH(A6306,'PB2'!$B$2:$B$224,0),MATCH(G6306,'PB2'!$D$1:$AQ$1,0))</f>
        <v>2.2974319458007799</v>
      </c>
      <c r="M6306" s="16">
        <f t="shared" si="467"/>
        <v>0.43526860581345561</v>
      </c>
      <c r="N6306" s="6">
        <f>INDEX('ROA2'!$D$2:$AQ$224,MATCH(A6306,'ROA2'!$B$2:$B$224,0),MATCH(G6306,'ROA2'!$D$1:$AQ$1,0))</f>
        <v>-2.9810440540313698</v>
      </c>
      <c r="O6306" s="6">
        <v>9747.0003199999992</v>
      </c>
      <c r="P6306" s="28">
        <v>5.601302110837842E-2</v>
      </c>
    </row>
    <row r="6307" spans="1:16" x14ac:dyDescent="0.3">
      <c r="A6307" t="s">
        <v>634</v>
      </c>
      <c r="B6307" t="e">
        <f>VLOOKUP(A6307,Sheet3!L:L,1,FALSE)</f>
        <v>#N/A</v>
      </c>
      <c r="C6307" t="str">
        <f>VLOOKUP(A6307,'ALL - prices'!B:C,2,FALSE)</f>
        <v>TransAlta Corp</v>
      </c>
      <c r="D6307" t="str">
        <f>VLOOKUP(A6307,'ALL - prices'!B:I,8,FALSE)</f>
        <v>Utilities</v>
      </c>
      <c r="E6307">
        <v>2021</v>
      </c>
      <c r="F6307" t="s">
        <v>680</v>
      </c>
      <c r="G6307" t="str">
        <f t="shared" si="465"/>
        <v>2021-Q2</v>
      </c>
      <c r="H6307" s="4">
        <f>INDEX('ALL - prices'!$J$3:$DY$219,MATCH('COMBINED DATA'!A6307,'ALL - prices'!$B$3:$B$219,0),MATCH('COMBINED DATA'!G6307,'ALL - prices'!$J$1:$DY$1,0))</f>
        <v>11.411099999999999</v>
      </c>
      <c r="I6307" s="14">
        <f t="shared" si="464"/>
        <v>0.74795000445662552</v>
      </c>
      <c r="J6307" s="15">
        <f>INDEX(MarketCap2!$E$2:$AR$224,MATCH(A6307,MarketCap2!$B$2:$B$224,0),MATCH(G6307,MarketCap2!$E$1:$AR$1,0))</f>
        <v>3333056000</v>
      </c>
      <c r="K6307">
        <f t="shared" si="466"/>
        <v>21.927155437811034</v>
      </c>
      <c r="L6307">
        <f>INDEX('PB2'!$D$2:$AQ$224,MATCH(A6307,'PB2'!$B$2:$B$224,0),MATCH(G6307,'PB2'!$D$1:$AQ$1,0))</f>
        <v>2.6753399372100799</v>
      </c>
      <c r="M6307" s="16">
        <f t="shared" si="467"/>
        <v>0.37378427544532089</v>
      </c>
      <c r="N6307" s="6">
        <f>INDEX('ROA2'!$D$2:$AQ$224,MATCH(A6307,'ROA2'!$B$2:$B$224,0),MATCH(G6307,'ROA2'!$D$1:$AQ$1,0))</f>
        <v>-3.7537779808044398</v>
      </c>
      <c r="O6307" s="6">
        <v>9418.9998080000005</v>
      </c>
      <c r="P6307" s="28">
        <v>-3.3651431335953698E-2</v>
      </c>
    </row>
    <row r="6308" spans="1:16" x14ac:dyDescent="0.3">
      <c r="A6308" t="s">
        <v>634</v>
      </c>
      <c r="B6308" t="e">
        <f>VLOOKUP(A6308,Sheet3!L:L,1,FALSE)</f>
        <v>#N/A</v>
      </c>
      <c r="C6308" t="str">
        <f>VLOOKUP(A6308,'ALL - prices'!B:C,2,FALSE)</f>
        <v>TransAlta Corp</v>
      </c>
      <c r="D6308" t="str">
        <f>VLOOKUP(A6308,'ALL - prices'!B:I,8,FALSE)</f>
        <v>Utilities</v>
      </c>
      <c r="E6308">
        <v>2021</v>
      </c>
      <c r="F6308" t="s">
        <v>681</v>
      </c>
      <c r="G6308" t="str">
        <f t="shared" si="465"/>
        <v>2021-Q3</v>
      </c>
      <c r="H6308" s="4">
        <f>INDEX('ALL - prices'!$J$3:$DY$219,MATCH('COMBINED DATA'!A6308,'ALL - prices'!$B$3:$B$219,0),MATCH('COMBINED DATA'!G6308,'ALL - prices'!$J$1:$DY$1,0))</f>
        <v>12.4076</v>
      </c>
      <c r="I6308" s="14">
        <f t="shared" si="464"/>
        <v>1.0140664323241682</v>
      </c>
      <c r="J6308" s="15">
        <f>INDEX(MarketCap2!$E$2:$AR$224,MATCH(A6308,MarketCap2!$B$2:$B$224,0),MATCH(G6308,MarketCap2!$E$1:$AR$1,0))</f>
        <v>3625778432</v>
      </c>
      <c r="K6308">
        <f t="shared" si="466"/>
        <v>22.011334842061814</v>
      </c>
      <c r="L6308">
        <f>INDEX('PB2'!$D$2:$AQ$224,MATCH(A6308,'PB2'!$B$2:$B$224,0),MATCH(G6308,'PB2'!$D$1:$AQ$1,0))</f>
        <v>5.2779908180236799</v>
      </c>
      <c r="M6308" s="16">
        <f t="shared" si="467"/>
        <v>0.18946603631539577</v>
      </c>
      <c r="N6308" s="6">
        <f>INDEX('ROA2'!$D$2:$AQ$224,MATCH(A6308,'ROA2'!$B$2:$B$224,0),MATCH(G6308,'ROA2'!$D$1:$AQ$1,0))</f>
        <v>-3.2664389610290501</v>
      </c>
      <c r="O6308" s="6">
        <v>9365.9996159999992</v>
      </c>
      <c r="P6308" s="28">
        <v>-5.6269448009740666E-3</v>
      </c>
    </row>
    <row r="6309" spans="1:16" x14ac:dyDescent="0.3">
      <c r="A6309" t="s">
        <v>634</v>
      </c>
      <c r="B6309" t="e">
        <f>VLOOKUP(A6309,Sheet3!L:L,1,FALSE)</f>
        <v>#N/A</v>
      </c>
      <c r="C6309" t="str">
        <f>VLOOKUP(A6309,'ALL - prices'!B:C,2,FALSE)</f>
        <v>TransAlta Corp</v>
      </c>
      <c r="D6309" t="str">
        <f>VLOOKUP(A6309,'ALL - prices'!B:I,8,FALSE)</f>
        <v>Utilities</v>
      </c>
      <c r="E6309">
        <v>2021</v>
      </c>
      <c r="F6309" t="s">
        <v>682</v>
      </c>
      <c r="G6309" t="str">
        <f t="shared" si="465"/>
        <v>2021-Q4</v>
      </c>
      <c r="H6309" s="4">
        <f>INDEX('ALL - prices'!$J$3:$DY$219,MATCH('COMBINED DATA'!A6309,'ALL - prices'!$B$3:$B$219,0),MATCH('COMBINED DATA'!G6309,'ALL - prices'!$J$1:$DY$1,0))</f>
        <v>13.0785</v>
      </c>
      <c r="I6309" s="14">
        <f t="shared" si="464"/>
        <v>1.0870913377755647</v>
      </c>
      <c r="J6309" s="15">
        <f>INDEX(MarketCap2!$E$2:$AR$224,MATCH(A6309,MarketCap2!$B$2:$B$224,0),MATCH(G6309,MarketCap2!$E$1:$AR$1,0))</f>
        <v>3807759872</v>
      </c>
      <c r="K6309">
        <f t="shared" si="466"/>
        <v>22.060306893063711</v>
      </c>
      <c r="L6309">
        <f>INDEX('PB2'!$D$2:$AQ$224,MATCH(A6309,'PB2'!$B$2:$B$224,0),MATCH(G6309,'PB2'!$D$1:$AQ$1,0))</f>
        <v>5.9492969512939498</v>
      </c>
      <c r="M6309" s="16">
        <f t="shared" si="467"/>
        <v>0.16808708796801675</v>
      </c>
      <c r="N6309" s="6">
        <f>INDEX('ROA2'!$D$2:$AQ$224,MATCH(A6309,'ROA2'!$B$2:$B$224,0),MATCH(G6309,'ROA2'!$D$1:$AQ$1,0))</f>
        <v>-6.7493262290954599</v>
      </c>
      <c r="O6309" s="6">
        <v>9319.9994879999995</v>
      </c>
      <c r="P6309" s="28">
        <v>-4.9113954608131045E-3</v>
      </c>
    </row>
    <row r="6310" spans="1:16" x14ac:dyDescent="0.3">
      <c r="A6310" t="s">
        <v>634</v>
      </c>
      <c r="B6310" t="e">
        <f>VLOOKUP(A6310,Sheet3!L:L,1,FALSE)</f>
        <v>#N/A</v>
      </c>
      <c r="C6310" t="str">
        <f>VLOOKUP(A6310,'ALL - prices'!B:C,2,FALSE)</f>
        <v>TransAlta Corp</v>
      </c>
      <c r="D6310" t="str">
        <f>VLOOKUP(A6310,'ALL - prices'!B:I,8,FALSE)</f>
        <v>Utilities</v>
      </c>
      <c r="E6310">
        <v>2022</v>
      </c>
      <c r="F6310" t="s">
        <v>679</v>
      </c>
      <c r="G6310" t="str">
        <f t="shared" si="465"/>
        <v>2022-Q1</v>
      </c>
      <c r="H6310" s="4">
        <f>INDEX('ALL - prices'!$J$3:$DY$219,MATCH('COMBINED DATA'!A6310,'ALL - prices'!$B$3:$B$219,0),MATCH('COMBINED DATA'!G6310,'ALL - prices'!$J$1:$DY$1,0))</f>
        <v>12.0929</v>
      </c>
      <c r="I6310" s="14">
        <f t="shared" si="464"/>
        <v>1.1957272776431922</v>
      </c>
      <c r="J6310" s="15">
        <f>INDEX(MarketCap2!$E$2:$AR$224,MATCH(A6310,MarketCap2!$B$2:$B$224,0),MATCH(G6310,MarketCap2!$E$1:$AR$1,0))</f>
        <v>3509584384</v>
      </c>
      <c r="K6310">
        <f t="shared" si="466"/>
        <v>21.978763458296463</v>
      </c>
      <c r="L6310">
        <f>INDEX('PB2'!$D$2:$AQ$224,MATCH(A6310,'PB2'!$B$2:$B$224,0),MATCH(G6310,'PB2'!$D$1:$AQ$1,0))</f>
        <v>4.6501507759094203</v>
      </c>
      <c r="M6310" s="16">
        <f t="shared" si="467"/>
        <v>0.21504679056442683</v>
      </c>
      <c r="N6310" s="6">
        <f>INDEX('ROA2'!$D$2:$AQ$224,MATCH(A6310,'ROA2'!$B$2:$B$224,0),MATCH(G6310,'ROA2'!$D$1:$AQ$1,0))</f>
        <v>-5.6606760025024396</v>
      </c>
      <c r="O6310" s="6">
        <v>9226.0003840000008</v>
      </c>
      <c r="P6310" s="28">
        <v>-1.0085741326598518E-2</v>
      </c>
    </row>
    <row r="6311" spans="1:16" x14ac:dyDescent="0.3">
      <c r="A6311" t="s">
        <v>634</v>
      </c>
      <c r="B6311" t="e">
        <f>VLOOKUP(A6311,Sheet3!L:L,1,FALSE)</f>
        <v>#N/A</v>
      </c>
      <c r="C6311" t="str">
        <f>VLOOKUP(A6311,'ALL - prices'!B:C,2,FALSE)</f>
        <v>TransAlta Corp</v>
      </c>
      <c r="D6311" t="str">
        <f>VLOOKUP(A6311,'ALL - prices'!B:I,8,FALSE)</f>
        <v>Utilities</v>
      </c>
      <c r="E6311">
        <v>2022</v>
      </c>
      <c r="F6311" t="s">
        <v>680</v>
      </c>
      <c r="G6311" t="str">
        <f t="shared" si="465"/>
        <v>2022-Q2</v>
      </c>
      <c r="H6311" s="4">
        <f>INDEX('ALL - prices'!$J$3:$DY$219,MATCH('COMBINED DATA'!A6311,'ALL - prices'!$B$3:$B$219,0),MATCH('COMBINED DATA'!G6311,'ALL - prices'!$J$1:$DY$1,0))</f>
        <v>13.7761</v>
      </c>
      <c r="I6311" s="14">
        <f t="shared" si="464"/>
        <v>0.24832521686959877</v>
      </c>
      <c r="J6311" s="15">
        <f>INDEX(MarketCap2!$E$2:$AR$224,MATCH(A6311,MarketCap2!$B$2:$B$224,0),MATCH(G6311,MarketCap2!$E$1:$AR$1,0))</f>
        <v>3975163136</v>
      </c>
      <c r="K6311">
        <f t="shared" si="466"/>
        <v>22.103331624713714</v>
      </c>
      <c r="L6311">
        <f>INDEX('PB2'!$D$2:$AQ$224,MATCH(A6311,'PB2'!$B$2:$B$224,0),MATCH(G6311,'PB2'!$D$1:$AQ$1,0))</f>
        <v>6.2920618057251003</v>
      </c>
      <c r="M6311" s="16">
        <f t="shared" si="467"/>
        <v>0.15893041595524499</v>
      </c>
      <c r="N6311" s="6">
        <f>INDEX('ROA2'!$D$2:$AQ$224,MATCH(A6311,'ROA2'!$B$2:$B$224,0),MATCH(G6311,'ROA2'!$D$1:$AQ$1,0))</f>
        <v>-3.4069199562072701</v>
      </c>
      <c r="O6311" s="6">
        <v>9425.0004480000007</v>
      </c>
      <c r="P6311" s="28">
        <v>2.1569483602570792E-2</v>
      </c>
    </row>
    <row r="6312" spans="1:16" x14ac:dyDescent="0.3">
      <c r="A6312" t="s">
        <v>634</v>
      </c>
      <c r="B6312" t="e">
        <f>VLOOKUP(A6312,Sheet3!L:L,1,FALSE)</f>
        <v>#N/A</v>
      </c>
      <c r="C6312" t="str">
        <f>VLOOKUP(A6312,'ALL - prices'!B:C,2,FALSE)</f>
        <v>TransAlta Corp</v>
      </c>
      <c r="D6312" t="str">
        <f>VLOOKUP(A6312,'ALL - prices'!B:I,8,FALSE)</f>
        <v>Utilities</v>
      </c>
      <c r="E6312">
        <v>2022</v>
      </c>
      <c r="F6312" t="s">
        <v>681</v>
      </c>
      <c r="G6312" t="str">
        <f t="shared" si="465"/>
        <v>2022-Q3</v>
      </c>
      <c r="H6312" s="4">
        <f>INDEX('ALL - prices'!$J$3:$DY$219,MATCH('COMBINED DATA'!A6312,'ALL - prices'!$B$3:$B$219,0),MATCH('COMBINED DATA'!G6312,'ALL - prices'!$J$1:$DY$1,0))</f>
        <v>11.497199999999999</v>
      </c>
      <c r="I6312" s="14">
        <f t="shared" si="464"/>
        <v>0.26228866413425744</v>
      </c>
      <c r="J6312" s="15">
        <f>INDEX(MarketCap2!$E$2:$AR$224,MATCH(A6312,MarketCap2!$B$2:$B$224,0),MATCH(G6312,MarketCap2!$E$1:$AR$1,0))</f>
        <v>3305647872</v>
      </c>
      <c r="K6312">
        <f t="shared" si="466"/>
        <v>21.918898318875726</v>
      </c>
      <c r="L6312">
        <f>INDEX('PB2'!$D$2:$AQ$224,MATCH(A6312,'PB2'!$B$2:$B$224,0),MATCH(G6312,'PB2'!$D$1:$AQ$1,0))</f>
        <v>5.5190839767456099</v>
      </c>
      <c r="M6312" s="16">
        <f t="shared" si="467"/>
        <v>0.18118948800443171</v>
      </c>
      <c r="N6312" s="6">
        <f>INDEX('ROA2'!$D$2:$AQ$224,MATCH(A6312,'ROA2'!$B$2:$B$224,0),MATCH(G6312,'ROA2'!$D$1:$AQ$1,0))</f>
        <v>-4.1051077842712402</v>
      </c>
      <c r="O6312" s="6">
        <v>9585.9998720000003</v>
      </c>
      <c r="P6312" s="28">
        <v>1.7082166190683201E-2</v>
      </c>
    </row>
    <row r="6313" spans="1:16" x14ac:dyDescent="0.3">
      <c r="A6313" t="s">
        <v>634</v>
      </c>
      <c r="B6313" t="e">
        <f>VLOOKUP(A6313,Sheet3!L:L,1,FALSE)</f>
        <v>#N/A</v>
      </c>
      <c r="C6313" t="str">
        <f>VLOOKUP(A6313,'ALL - prices'!B:C,2,FALSE)</f>
        <v>TransAlta Corp</v>
      </c>
      <c r="D6313" t="str">
        <f>VLOOKUP(A6313,'ALL - prices'!B:I,8,FALSE)</f>
        <v>Utilities</v>
      </c>
      <c r="E6313">
        <v>2022</v>
      </c>
      <c r="F6313" t="s">
        <v>682</v>
      </c>
      <c r="G6313" t="str">
        <f t="shared" si="465"/>
        <v>2022-Q4</v>
      </c>
      <c r="H6313" s="4">
        <f>INDEX('ALL - prices'!$J$3:$DY$219,MATCH('COMBINED DATA'!A6313,'ALL - prices'!$B$3:$B$219,0),MATCH('COMBINED DATA'!G6313,'ALL - prices'!$J$1:$DY$1,0))</f>
        <v>11.4544</v>
      </c>
      <c r="I6313" s="14">
        <f t="shared" si="464"/>
        <v>0.50111656661233372</v>
      </c>
      <c r="J6313" s="15">
        <f>INDEX(MarketCap2!$E$2:$AR$224,MATCH(A6313,MarketCap2!$B$2:$B$224,0),MATCH(G6313,MarketCap2!$E$1:$AR$1,0))</f>
        <v>3257424640</v>
      </c>
      <c r="K6313">
        <f t="shared" si="466"/>
        <v>21.904202732390225</v>
      </c>
      <c r="L6313">
        <f>INDEX('PB2'!$D$2:$AQ$224,MATCH(A6313,'PB2'!$B$2:$B$224,0),MATCH(G6313,'PB2'!$D$1:$AQ$1,0))</f>
        <v>19.534582138061499</v>
      </c>
      <c r="M6313" s="16">
        <f t="shared" si="467"/>
        <v>5.1191266489984635E-2</v>
      </c>
      <c r="N6313" s="6">
        <f>INDEX('ROA2'!$D$2:$AQ$224,MATCH(A6313,'ROA2'!$B$2:$B$224,0),MATCH(G6313,'ROA2'!$D$1:$AQ$1,0))</f>
        <v>1.3323010206222501</v>
      </c>
      <c r="O6313" s="6">
        <v>10044.999680000001</v>
      </c>
      <c r="P6313" s="28">
        <v>4.7882309005730858E-2</v>
      </c>
    </row>
    <row r="6314" spans="1:16" x14ac:dyDescent="0.3">
      <c r="A6314" t="s">
        <v>634</v>
      </c>
      <c r="B6314" t="e">
        <f>VLOOKUP(A6314,Sheet3!L:L,1,FALSE)</f>
        <v>#N/A</v>
      </c>
      <c r="C6314" t="str">
        <f>VLOOKUP(A6314,'ALL - prices'!B:C,2,FALSE)</f>
        <v>TransAlta Corp</v>
      </c>
      <c r="D6314" t="str">
        <f>VLOOKUP(A6314,'ALL - prices'!B:I,8,FALSE)</f>
        <v>Utilities</v>
      </c>
      <c r="E6314">
        <v>2023</v>
      </c>
      <c r="F6314" t="s">
        <v>679</v>
      </c>
      <c r="G6314" t="str">
        <f t="shared" si="465"/>
        <v>2023-Q1</v>
      </c>
      <c r="H6314" s="4">
        <f>INDEX('ALL - prices'!$J$3:$DY$219,MATCH('COMBINED DATA'!A6314,'ALL - prices'!$B$3:$B$219,0),MATCH('COMBINED DATA'!G6314,'ALL - prices'!$J$1:$DY$1,0))</f>
        <v>11.2354</v>
      </c>
      <c r="I6314" s="14">
        <f t="shared" si="464"/>
        <v>1.5050216684486708</v>
      </c>
      <c r="J6314" s="15">
        <f>INDEX(MarketCap2!$E$2:$AR$224,MATCH(A6314,MarketCap2!$B$2:$B$224,0),MATCH(G6314,MarketCap2!$E$1:$AR$1,0))</f>
        <v>3175383552</v>
      </c>
      <c r="K6314">
        <f t="shared" si="466"/>
        <v>21.878694265774406</v>
      </c>
      <c r="L6314">
        <f>INDEX('PB2'!$D$2:$AQ$224,MATCH(A6314,'PB2'!$B$2:$B$224,0),MATCH(G6314,'PB2'!$D$1:$AQ$1,0))</f>
        <v>7.00148582458496</v>
      </c>
      <c r="M6314" s="16">
        <f t="shared" si="467"/>
        <v>0.14282682634143287</v>
      </c>
      <c r="N6314" s="6">
        <f>INDEX('ROA2'!$D$2:$AQ$224,MATCH(A6314,'ROA2'!$B$2:$B$224,0),MATCH(G6314,'ROA2'!$D$1:$AQ$1,0))</f>
        <v>0.50082600116729703</v>
      </c>
      <c r="O6314" s="6">
        <v>10741.000192</v>
      </c>
      <c r="P6314" s="28">
        <v>6.9288256264035911E-2</v>
      </c>
    </row>
    <row r="6315" spans="1:16" x14ac:dyDescent="0.3">
      <c r="A6315" t="s">
        <v>634</v>
      </c>
      <c r="B6315" t="e">
        <f>VLOOKUP(A6315,Sheet3!L:L,1,FALSE)</f>
        <v>#N/A</v>
      </c>
      <c r="C6315" t="str">
        <f>VLOOKUP(A6315,'ALL - prices'!B:C,2,FALSE)</f>
        <v>TransAlta Corp</v>
      </c>
      <c r="D6315" t="str">
        <f>VLOOKUP(A6315,'ALL - prices'!B:I,8,FALSE)</f>
        <v>Utilities</v>
      </c>
      <c r="E6315">
        <v>2023</v>
      </c>
      <c r="F6315" t="s">
        <v>680</v>
      </c>
      <c r="G6315" t="str">
        <f t="shared" si="465"/>
        <v>2023-Q2</v>
      </c>
      <c r="H6315" s="4">
        <f>INDEX('ALL - prices'!$J$3:$DY$219,MATCH('COMBINED DATA'!A6315,'ALL - prices'!$B$3:$B$219,0),MATCH('COMBINED DATA'!G6315,'ALL - prices'!$J$1:$DY$1,0))</f>
        <v>11.8362</v>
      </c>
      <c r="I6315" s="14">
        <f t="shared" si="464"/>
        <v>1.2826451912616779</v>
      </c>
      <c r="J6315" s="15">
        <f>INDEX(MarketCap2!$E$2:$AR$224,MATCH(A6315,MarketCap2!$B$2:$B$224,0),MATCH(G6315,MarketCap2!$E$1:$AR$1,0))</f>
        <v>3265869568</v>
      </c>
      <c r="K6315">
        <f t="shared" si="466"/>
        <v>21.906791894383677</v>
      </c>
      <c r="L6315">
        <f>INDEX('PB2'!$D$2:$AQ$224,MATCH(A6315,'PB2'!$B$2:$B$224,0),MATCH(G6315,'PB2'!$D$1:$AQ$1,0))</f>
        <v>6.1278800964355504</v>
      </c>
      <c r="M6315" s="16">
        <f t="shared" si="467"/>
        <v>0.16318857162066167</v>
      </c>
      <c r="N6315" s="6">
        <f>INDEX('ROA2'!$D$2:$AQ$224,MATCH(A6315,'ROA2'!$B$2:$B$224,0),MATCH(G6315,'ROA2'!$D$1:$AQ$1,0))</f>
        <v>1.63883399963379</v>
      </c>
      <c r="O6315" s="6">
        <v>9857.0004480000007</v>
      </c>
      <c r="P6315" s="28">
        <v>-8.2301436383774615E-2</v>
      </c>
    </row>
    <row r="6316" spans="1:16" x14ac:dyDescent="0.3">
      <c r="A6316" t="s">
        <v>634</v>
      </c>
      <c r="B6316" t="e">
        <f>VLOOKUP(A6316,Sheet3!L:L,1,FALSE)</f>
        <v>#N/A</v>
      </c>
      <c r="C6316" t="str">
        <f>VLOOKUP(A6316,'ALL - prices'!B:C,2,FALSE)</f>
        <v>TransAlta Corp</v>
      </c>
      <c r="D6316" t="str">
        <f>VLOOKUP(A6316,'ALL - prices'!B:I,8,FALSE)</f>
        <v>Utilities</v>
      </c>
      <c r="E6316">
        <v>2023</v>
      </c>
      <c r="F6316" t="s">
        <v>681</v>
      </c>
      <c r="G6316" t="str">
        <f t="shared" si="465"/>
        <v>2023-Q3</v>
      </c>
      <c r="H6316" s="4">
        <f>INDEX('ALL - prices'!$J$3:$DY$219,MATCH('COMBINED DATA'!A6316,'ALL - prices'!$B$3:$B$219,0),MATCH('COMBINED DATA'!G6316,'ALL - prices'!$J$1:$DY$1,0))</f>
        <v>11.339399999999999</v>
      </c>
      <c r="I6316" s="14">
        <f t="shared" si="464"/>
        <v>2.3030714945842865</v>
      </c>
      <c r="J6316" s="15">
        <f>INDEX(MarketCap2!$E$2:$AR$224,MATCH(A6316,MarketCap2!$B$2:$B$224,0),MATCH(G6316,MarketCap2!$E$1:$AR$1,0))</f>
        <v>3115745024</v>
      </c>
      <c r="K6316">
        <f t="shared" si="466"/>
        <v>21.859734133622226</v>
      </c>
      <c r="L6316">
        <f>INDEX('PB2'!$D$2:$AQ$224,MATCH(A6316,'PB2'!$B$2:$B$224,0),MATCH(G6316,'PB2'!$D$1:$AQ$1,0))</f>
        <v>3.33855104446411</v>
      </c>
      <c r="M6316" s="16">
        <f t="shared" si="467"/>
        <v>0.29953113991118135</v>
      </c>
      <c r="N6316" s="6">
        <f>INDEX('ROA2'!$D$2:$AQ$224,MATCH(A6316,'ROA2'!$B$2:$B$224,0),MATCH(G6316,'ROA2'!$D$1:$AQ$1,0))</f>
        <v>3.1510848999023402</v>
      </c>
      <c r="O6316" s="6">
        <v>9582.0001279999997</v>
      </c>
      <c r="P6316" s="28">
        <v>-2.7898986253551299E-2</v>
      </c>
    </row>
    <row r="6317" spans="1:16" x14ac:dyDescent="0.3">
      <c r="A6317" t="s">
        <v>634</v>
      </c>
      <c r="B6317" t="e">
        <f>VLOOKUP(A6317,Sheet3!L:L,1,FALSE)</f>
        <v>#N/A</v>
      </c>
      <c r="C6317" t="str">
        <f>VLOOKUP(A6317,'ALL - prices'!B:C,2,FALSE)</f>
        <v>TransAlta Corp</v>
      </c>
      <c r="D6317" t="str">
        <f>VLOOKUP(A6317,'ALL - prices'!B:I,8,FALSE)</f>
        <v>Utilities</v>
      </c>
      <c r="E6317">
        <v>2023</v>
      </c>
      <c r="F6317" t="s">
        <v>682</v>
      </c>
      <c r="G6317" t="str">
        <f t="shared" si="465"/>
        <v>2023-Q4</v>
      </c>
      <c r="H6317" s="4">
        <f>INDEX('ALL - prices'!$J$3:$DY$219,MATCH('COMBINED DATA'!A6317,'ALL - prices'!$B$3:$B$219,0),MATCH('COMBINED DATA'!G6317,'ALL - prices'!$J$1:$DY$1,0))</f>
        <v>10.616199999999999</v>
      </c>
      <c r="I6317" s="14">
        <f t="shared" si="464"/>
        <v>5.262768288252234</v>
      </c>
      <c r="J6317" s="15">
        <f>INDEX(MarketCap2!$E$2:$AR$224,MATCH(A6317,MarketCap2!$B$2:$B$224,0),MATCH(G6317,MarketCap2!$E$1:$AR$1,0))</f>
        <v>3414714880</v>
      </c>
      <c r="K6317">
        <f t="shared" si="466"/>
        <v>21.951359836000478</v>
      </c>
      <c r="L6317">
        <f>INDEX('PB2'!$D$2:$AQ$224,MATCH(A6317,'PB2'!$B$2:$B$224,0),MATCH(G6317,'PB2'!$D$1:$AQ$1,0))</f>
        <v>5.6840968132018999</v>
      </c>
      <c r="M6317" s="16">
        <f t="shared" si="467"/>
        <v>0.17592944540940914</v>
      </c>
      <c r="N6317" s="6">
        <f>INDEX('ROA2'!$D$2:$AQ$224,MATCH(A6317,'ROA2'!$B$2:$B$224,0),MATCH(G6317,'ROA2'!$D$1:$AQ$1,0))</f>
        <v>6.2969589233398402</v>
      </c>
      <c r="O6317" s="6">
        <v>9520</v>
      </c>
      <c r="P6317" s="28">
        <v>-6.4704787280085996E-3</v>
      </c>
    </row>
    <row r="6318" spans="1:16" x14ac:dyDescent="0.3">
      <c r="A6318" t="s">
        <v>634</v>
      </c>
      <c r="B6318" t="e">
        <f>VLOOKUP(A6318,Sheet3!L:L,1,FALSE)</f>
        <v>#N/A</v>
      </c>
      <c r="C6318" t="str">
        <f>VLOOKUP(A6318,'ALL - prices'!B:C,2,FALSE)</f>
        <v>TransAlta Corp</v>
      </c>
      <c r="D6318" t="str">
        <f>VLOOKUP(A6318,'ALL - prices'!B:I,8,FALSE)</f>
        <v>Utilities</v>
      </c>
      <c r="E6318" s="18">
        <v>2024</v>
      </c>
      <c r="F6318" t="s">
        <v>679</v>
      </c>
      <c r="G6318" t="str">
        <f t="shared" si="465"/>
        <v>2024-Q1</v>
      </c>
      <c r="H6318" s="4">
        <f>INDEX('ALL - prices'!$J$3:$DY$219,MATCH('COMBINED DATA'!A6318,'ALL - prices'!$B$3:$B$219,0),MATCH('COMBINED DATA'!G6318,'ALL - prices'!$J$1:$DY$1,0))</f>
        <v>8.4254999999999995</v>
      </c>
      <c r="I6318" s="14" t="s">
        <v>769</v>
      </c>
      <c r="J6318" s="15">
        <f>INDEX(MarketCap2!$E$2:$AR$224,MATCH(A6318,MarketCap2!$B$2:$B$224,0),MATCH(G6318,MarketCap2!$E$1:$AR$1,0))</f>
        <v>2672368640</v>
      </c>
      <c r="K6318">
        <f t="shared" si="466"/>
        <v>21.706231047176498</v>
      </c>
      <c r="L6318">
        <f>INDEX('PB2'!$D$2:$AQ$224,MATCH(A6318,'PB2'!$B$2:$B$224,0),MATCH(G6318,'PB2'!$D$1:$AQ$1,0))</f>
        <v>3.0505309104919398</v>
      </c>
      <c r="M6318" s="16">
        <f t="shared" si="467"/>
        <v>0.32781179058393356</v>
      </c>
      <c r="N6318" s="6">
        <f>INDEX('ROA2'!$D$2:$AQ$224,MATCH(A6318,'ROA2'!$B$2:$B$224,0),MATCH(G6318,'ROA2'!$D$1:$AQ$1,0))</f>
        <v>7.1649479866027797</v>
      </c>
      <c r="O6318" s="6">
        <v>8659.0003199999992</v>
      </c>
      <c r="P6318" s="28">
        <v>-9.0441142857142942E-2</v>
      </c>
    </row>
    <row r="6319" spans="1:16" x14ac:dyDescent="0.3">
      <c r="A6319" t="s">
        <v>634</v>
      </c>
      <c r="B6319" t="e">
        <f>VLOOKUP(A6319,Sheet3!L:L,1,FALSE)</f>
        <v>#N/A</v>
      </c>
      <c r="C6319" t="str">
        <f>VLOOKUP(A6319,'ALL - prices'!B:C,2,FALSE)</f>
        <v>TransAlta Corp</v>
      </c>
      <c r="D6319" t="str">
        <f>VLOOKUP(A6319,'ALL - prices'!B:I,8,FALSE)</f>
        <v>Utilities</v>
      </c>
      <c r="E6319" s="18">
        <v>2024</v>
      </c>
      <c r="F6319" t="s">
        <v>680</v>
      </c>
      <c r="G6319" t="str">
        <f t="shared" si="465"/>
        <v>2024-Q2</v>
      </c>
      <c r="H6319" s="4">
        <f>INDEX('ALL - prices'!$J$3:$DY$219,MATCH('COMBINED DATA'!A6319,'ALL - prices'!$B$3:$B$219,0),MATCH('COMBINED DATA'!G6319,'ALL - prices'!$J$1:$DY$1,0))</f>
        <v>9.4625000000000004</v>
      </c>
      <c r="I6319" s="14" t="s">
        <v>769</v>
      </c>
      <c r="J6319" s="15">
        <f>INDEX(MarketCap2!$E$2:$AR$224,MATCH(A6319,MarketCap2!$B$2:$B$224,0),MATCH(G6319,MarketCap2!$E$1:$AR$1,0))</f>
        <v>2934799616</v>
      </c>
      <c r="K6319">
        <f t="shared" si="466"/>
        <v>21.799905013960437</v>
      </c>
      <c r="L6319">
        <f>INDEX('PB2'!$D$2:$AQ$224,MATCH(A6319,'PB2'!$B$2:$B$224,0),MATCH(G6319,'PB2'!$D$1:$AQ$1,0))</f>
        <v>3.4058539867401101</v>
      </c>
      <c r="M6319" s="16">
        <f t="shared" si="467"/>
        <v>0.29361211722324693</v>
      </c>
      <c r="N6319" s="6">
        <f>INDEX('ROA2'!$D$2:$AQ$224,MATCH(A6319,'ROA2'!$B$2:$B$224,0),MATCH(G6319,'ROA2'!$D$1:$AQ$1,0))</f>
        <v>6.6956849098205602</v>
      </c>
      <c r="O6319" s="6">
        <v>8752</v>
      </c>
      <c r="P6319" s="28">
        <v>1.0740232886375597E-2</v>
      </c>
    </row>
    <row r="6320" spans="1:16" x14ac:dyDescent="0.3">
      <c r="A6320" t="s">
        <v>634</v>
      </c>
      <c r="B6320" t="e">
        <f>VLOOKUP(A6320,Sheet3!L:L,1,FALSE)</f>
        <v>#N/A</v>
      </c>
      <c r="C6320" t="str">
        <f>VLOOKUP(A6320,'ALL - prices'!B:C,2,FALSE)</f>
        <v>TransAlta Corp</v>
      </c>
      <c r="D6320" t="str">
        <f>VLOOKUP(A6320,'ALL - prices'!B:I,8,FALSE)</f>
        <v>Utilities</v>
      </c>
      <c r="E6320" s="18">
        <v>2024</v>
      </c>
      <c r="F6320" t="s">
        <v>681</v>
      </c>
      <c r="G6320" t="str">
        <f t="shared" si="465"/>
        <v>2024-Q3</v>
      </c>
      <c r="H6320" s="4">
        <f>INDEX('ALL - prices'!$J$3:$DY$219,MATCH('COMBINED DATA'!A6320,'ALL - prices'!$B$3:$B$219,0),MATCH('COMBINED DATA'!G6320,'ALL - prices'!$J$1:$DY$1,0))</f>
        <v>13.745699999999999</v>
      </c>
      <c r="I6320" s="14" t="s">
        <v>769</v>
      </c>
      <c r="J6320" s="15">
        <f>INDEX(MarketCap2!$E$2:$AR$224,MATCH(A6320,MarketCap2!$B$2:$B$224,0),MATCH(G6320,MarketCap2!$E$1:$AR$1,0))</f>
        <v>4185085184</v>
      </c>
      <c r="K6320">
        <f t="shared" si="466"/>
        <v>22.154792895280458</v>
      </c>
      <c r="L6320">
        <f>INDEX('PB2'!$D$2:$AQ$224,MATCH(A6320,'PB2'!$B$2:$B$224,0),MATCH(G6320,'PB2'!$D$1:$AQ$1,0))</f>
        <v>4.79927778244019</v>
      </c>
      <c r="M6320" s="16">
        <f t="shared" si="467"/>
        <v>0.20836468429871766</v>
      </c>
      <c r="N6320" s="6">
        <f>INDEX('ROA2'!$D$2:$AQ$224,MATCH(A6320,'ROA2'!$B$2:$B$224,0),MATCH(G6320,'ROA2'!$D$1:$AQ$1,0))</f>
        <v>6.8181819915771502</v>
      </c>
      <c r="O6320" s="6">
        <v>8545.9998720000003</v>
      </c>
      <c r="P6320" s="28">
        <v>-2.3537491773308921E-2</v>
      </c>
    </row>
    <row r="6321" spans="1:16" x14ac:dyDescent="0.3">
      <c r="A6321" t="s">
        <v>634</v>
      </c>
      <c r="B6321" t="e">
        <f>VLOOKUP(A6321,Sheet3!L:L,1,FALSE)</f>
        <v>#N/A</v>
      </c>
      <c r="C6321" t="str">
        <f>VLOOKUP(A6321,'ALL - prices'!B:C,2,FALSE)</f>
        <v>TransAlta Corp</v>
      </c>
      <c r="D6321" t="str">
        <f>VLOOKUP(A6321,'ALL - prices'!B:I,8,FALSE)</f>
        <v>Utilities</v>
      </c>
      <c r="E6321" s="18">
        <v>2024</v>
      </c>
      <c r="F6321" t="s">
        <v>682</v>
      </c>
      <c r="G6321" t="str">
        <f t="shared" si="465"/>
        <v>2024-Q4</v>
      </c>
      <c r="H6321" s="4">
        <f>INDEX('ALL - prices'!$J$3:$DY$219,MATCH('COMBINED DATA'!A6321,'ALL - prices'!$B$3:$B$219,0),MATCH('COMBINED DATA'!G6321,'ALL - prices'!$J$1:$DY$1,0))</f>
        <v>20.009</v>
      </c>
      <c r="I6321" s="14" t="s">
        <v>769</v>
      </c>
      <c r="J6321" s="15">
        <f>INDEX(MarketCap2!$E$2:$AR$224,MATCH(A6321,MarketCap2!$B$2:$B$224,0),MATCH(G6321,MarketCap2!$E$1:$AR$1,0))</f>
        <v>6059850752</v>
      </c>
      <c r="K6321">
        <f t="shared" si="466"/>
        <v>22.524951008341514</v>
      </c>
      <c r="L6321">
        <f>INDEX('PB2'!$D$2:$AQ$224,MATCH(A6321,'PB2'!$B$2:$B$224,0),MATCH(G6321,'PB2'!$D$1:$AQ$1,0))</f>
        <v>6.9592947909388503</v>
      </c>
      <c r="M6321" s="16">
        <f t="shared" si="467"/>
        <v>0.14369272031729727</v>
      </c>
      <c r="N6321" s="6">
        <f>INDEX('ROA2'!$D$2:$AQ$224,MATCH(A6321,'ROA2'!$B$2:$B$224,0),MATCH(G6321,'ROA2'!$D$1:$AQ$1,0))</f>
        <v>2.2999889850616499</v>
      </c>
      <c r="O6321" s="6">
        <v>8654.0001279999997</v>
      </c>
      <c r="P6321" s="28">
        <v>1.2637521368780959E-2</v>
      </c>
    </row>
    <row r="6322" spans="1:16" x14ac:dyDescent="0.3">
      <c r="A6322" t="s">
        <v>635</v>
      </c>
      <c r="B6322" t="str">
        <f>VLOOKUP(A6322,Sheet3!L:L,1,FALSE)</f>
        <v>TCL/A CN EQUITY</v>
      </c>
      <c r="C6322" t="str">
        <f>VLOOKUP(A6322,'ALL - prices'!B:C,2,FALSE)</f>
        <v>Transcontinental Inc</v>
      </c>
      <c r="D6322" t="str">
        <f>VLOOKUP(A6322,'ALL - prices'!B:I,8,FALSE)</f>
        <v>Materials</v>
      </c>
      <c r="E6322">
        <v>2015</v>
      </c>
      <c r="F6322" t="s">
        <v>679</v>
      </c>
      <c r="G6322" t="str">
        <f t="shared" si="465"/>
        <v>2015-Q1</v>
      </c>
      <c r="H6322" s="4">
        <f>INDEX('ALL - prices'!$J$3:$DY$219,MATCH('COMBINED DATA'!A6322,'ALL - prices'!$B$3:$B$219,0),MATCH('COMBINED DATA'!G6322,'ALL - prices'!$J$1:$DY$1,0))</f>
        <v>10.350300000000001</v>
      </c>
      <c r="I6322" s="14">
        <f t="shared" ref="I6322:I6357" si="468">STDEV(H6323:H6326)</f>
        <v>1.5063781892893451</v>
      </c>
      <c r="J6322" s="6">
        <f>INDEX('market cap'!$B$3:$DQ$219,MATCH(A6322,'market cap'!$A$3:$A$219,0),MATCH(G6322,'market cap'!$B$1:$DQ$1,0))</f>
        <v>1367.4590000000001</v>
      </c>
      <c r="K6322">
        <f t="shared" si="466"/>
        <v>7.220709552128211</v>
      </c>
      <c r="L6322">
        <f>INDEX('PB2'!$D$2:$AQ$224,MATCH(A6322,'PB2'!$B$2:$B$224,0),MATCH(G6322,'PB2'!$D$1:$AQ$1,0))</f>
        <v>1.61840903759003</v>
      </c>
      <c r="M6322" s="16">
        <f t="shared" si="467"/>
        <v>0.61789076603841653</v>
      </c>
      <c r="N6322" s="6">
        <f>INDEX('ROA2'!$D$2:$AQ$224,MATCH(A6322,'ROA2'!$B$2:$B$224,0),MATCH(G6322,'ROA2'!$D$1:$AQ$1,0))</f>
        <v>6.92391109466553</v>
      </c>
      <c r="O6322" s="6">
        <v>2007.6999679999999</v>
      </c>
      <c r="P6322" s="28">
        <v>-9.8633921761742613E-3</v>
      </c>
    </row>
    <row r="6323" spans="1:16" x14ac:dyDescent="0.3">
      <c r="A6323" t="s">
        <v>635</v>
      </c>
      <c r="B6323" t="str">
        <f>VLOOKUP(A6323,Sheet3!L:L,1,FALSE)</f>
        <v>TCL/A CN EQUITY</v>
      </c>
      <c r="C6323" t="str">
        <f>VLOOKUP(A6323,'ALL - prices'!B:C,2,FALSE)</f>
        <v>Transcontinental Inc</v>
      </c>
      <c r="D6323" t="str">
        <f>VLOOKUP(A6323,'ALL - prices'!B:I,8,FALSE)</f>
        <v>Materials</v>
      </c>
      <c r="E6323">
        <v>2015</v>
      </c>
      <c r="F6323" t="s">
        <v>680</v>
      </c>
      <c r="G6323" t="str">
        <f t="shared" si="465"/>
        <v>2015-Q2</v>
      </c>
      <c r="H6323" s="4">
        <f>INDEX('ALL - prices'!$J$3:$DY$219,MATCH('COMBINED DATA'!A6323,'ALL - prices'!$B$3:$B$219,0),MATCH('COMBINED DATA'!G6323,'ALL - prices'!$J$1:$DY$1,0))</f>
        <v>9.1926000000000005</v>
      </c>
      <c r="I6323" s="14">
        <f t="shared" si="468"/>
        <v>0.94295405464246596</v>
      </c>
      <c r="J6323" s="6">
        <f>INDEX('market cap'!$B$3:$DQ$219,MATCH(A6323,'market cap'!$A$3:$A$219,0),MATCH(G6323,'market cap'!$B$1:$DQ$1,0))</f>
        <v>1198.7130999999999</v>
      </c>
      <c r="K6323">
        <f t="shared" si="466"/>
        <v>7.0890038436592198</v>
      </c>
      <c r="L6323">
        <f>INDEX('PB2'!$D$2:$AQ$224,MATCH(A6323,'PB2'!$B$2:$B$224,0),MATCH(G6323,'PB2'!$D$1:$AQ$1,0))</f>
        <v>1.22630202770233</v>
      </c>
      <c r="M6323" s="16">
        <f t="shared" si="467"/>
        <v>0.81545979490359122</v>
      </c>
      <c r="N6323" s="6">
        <f>INDEX('ROA2'!$D$2:$AQ$224,MATCH(A6323,'ROA2'!$B$2:$B$224,0),MATCH(G6323,'ROA2'!$D$1:$AQ$1,0))</f>
        <v>9.3086090087890607</v>
      </c>
      <c r="O6323" s="6">
        <v>1957.299968</v>
      </c>
      <c r="P6323" s="28">
        <v>-2.5103352494549556E-2</v>
      </c>
    </row>
    <row r="6324" spans="1:16" x14ac:dyDescent="0.3">
      <c r="A6324" t="s">
        <v>635</v>
      </c>
      <c r="B6324" t="str">
        <f>VLOOKUP(A6324,Sheet3!L:L,1,FALSE)</f>
        <v>TCL/A CN EQUITY</v>
      </c>
      <c r="C6324" t="str">
        <f>VLOOKUP(A6324,'ALL - prices'!B:C,2,FALSE)</f>
        <v>Transcontinental Inc</v>
      </c>
      <c r="D6324" t="str">
        <f>VLOOKUP(A6324,'ALL - prices'!B:I,8,FALSE)</f>
        <v>Materials</v>
      </c>
      <c r="E6324">
        <v>2015</v>
      </c>
      <c r="F6324" t="s">
        <v>681</v>
      </c>
      <c r="G6324" t="str">
        <f t="shared" si="465"/>
        <v>2015-Q3</v>
      </c>
      <c r="H6324" s="4">
        <f>INDEX('ALL - prices'!$J$3:$DY$219,MATCH('COMBINED DATA'!A6324,'ALL - prices'!$B$3:$B$219,0),MATCH('COMBINED DATA'!G6324,'ALL - prices'!$J$1:$DY$1,0))</f>
        <v>11.4756</v>
      </c>
      <c r="I6324" s="14">
        <f t="shared" si="468"/>
        <v>0.95392148174434843</v>
      </c>
      <c r="J6324" s="6">
        <f>INDEX('market cap'!$B$3:$DQ$219,MATCH(A6324,'market cap'!$A$3:$A$219,0),MATCH(G6324,'market cap'!$B$1:$DQ$1,0))</f>
        <v>1487.7537</v>
      </c>
      <c r="K6324">
        <f t="shared" si="466"/>
        <v>7.3050226774988474</v>
      </c>
      <c r="L6324">
        <f>INDEX('PB2'!$D$2:$AQ$224,MATCH(A6324,'PB2'!$B$2:$B$224,0),MATCH(G6324,'PB2'!$D$1:$AQ$1,0))</f>
        <v>1.5498689413070701</v>
      </c>
      <c r="M6324" s="16">
        <f t="shared" si="467"/>
        <v>0.64521584590027181</v>
      </c>
      <c r="N6324" s="6">
        <f>INDEX('ROA2'!$D$2:$AQ$224,MATCH(A6324,'ROA2'!$B$2:$B$224,0),MATCH(G6324,'ROA2'!$D$1:$AQ$1,0))</f>
        <v>8.8040075302124006</v>
      </c>
      <c r="O6324" s="6">
        <v>1927.6999679999999</v>
      </c>
      <c r="P6324" s="28">
        <v>-1.5122873593180448E-2</v>
      </c>
    </row>
    <row r="6325" spans="1:16" x14ac:dyDescent="0.3">
      <c r="A6325" t="s">
        <v>635</v>
      </c>
      <c r="B6325" t="str">
        <f>VLOOKUP(A6325,Sheet3!L:L,1,FALSE)</f>
        <v>TCL/A CN EQUITY</v>
      </c>
      <c r="C6325" t="str">
        <f>VLOOKUP(A6325,'ALL - prices'!B:C,2,FALSE)</f>
        <v>Transcontinental Inc</v>
      </c>
      <c r="D6325" t="str">
        <f>VLOOKUP(A6325,'ALL - prices'!B:I,8,FALSE)</f>
        <v>Materials</v>
      </c>
      <c r="E6325">
        <v>2015</v>
      </c>
      <c r="F6325" t="s">
        <v>682</v>
      </c>
      <c r="G6325" t="str">
        <f t="shared" si="465"/>
        <v>2015-Q4</v>
      </c>
      <c r="H6325" s="4">
        <f>INDEX('ALL - prices'!$J$3:$DY$219,MATCH('COMBINED DATA'!A6325,'ALL - prices'!$B$3:$B$219,0),MATCH('COMBINED DATA'!G6325,'ALL - prices'!$J$1:$DY$1,0))</f>
        <v>10.622</v>
      </c>
      <c r="I6325" s="14">
        <f t="shared" si="468"/>
        <v>1.5032990709325611</v>
      </c>
      <c r="J6325" s="6">
        <f>INDEX('market cap'!$B$3:$DQ$219,MATCH(A6325,'market cap'!$A$3:$A$219,0),MATCH(G6325,'market cap'!$B$1:$DQ$1,0))</f>
        <v>1351.1442</v>
      </c>
      <c r="K6325">
        <f t="shared" si="466"/>
        <v>7.2087070680156389</v>
      </c>
      <c r="L6325">
        <f>INDEX('PB2'!$D$2:$AQ$224,MATCH(A6325,'PB2'!$B$2:$B$224,0),MATCH(G6325,'PB2'!$D$1:$AQ$1,0))</f>
        <v>1.3846199512481701</v>
      </c>
      <c r="M6325" s="16">
        <f t="shared" si="467"/>
        <v>0.72221984025186614</v>
      </c>
      <c r="N6325" s="6">
        <f>INDEX('ROA2'!$D$2:$AQ$224,MATCH(A6325,'ROA2'!$B$2:$B$224,0),MATCH(G6325,'ROA2'!$D$1:$AQ$1,0))</f>
        <v>12.7299613952637</v>
      </c>
      <c r="O6325" s="6">
        <v>2098</v>
      </c>
      <c r="P6325" s="28">
        <v>8.8343639999479473E-2</v>
      </c>
    </row>
    <row r="6326" spans="1:16" x14ac:dyDescent="0.3">
      <c r="A6326" t="s">
        <v>635</v>
      </c>
      <c r="B6326" t="str">
        <f>VLOOKUP(A6326,Sheet3!L:L,1,FALSE)</f>
        <v>TCL/A CN EQUITY</v>
      </c>
      <c r="C6326" t="str">
        <f>VLOOKUP(A6326,'ALL - prices'!B:C,2,FALSE)</f>
        <v>Transcontinental Inc</v>
      </c>
      <c r="D6326" t="str">
        <f>VLOOKUP(A6326,'ALL - prices'!B:I,8,FALSE)</f>
        <v>Materials</v>
      </c>
      <c r="E6326">
        <v>2016</v>
      </c>
      <c r="F6326" t="s">
        <v>679</v>
      </c>
      <c r="G6326" t="str">
        <f t="shared" si="465"/>
        <v>2016-Q1</v>
      </c>
      <c r="H6326" s="4">
        <f>INDEX('ALL - prices'!$J$3:$DY$219,MATCH('COMBINED DATA'!A6326,'ALL - prices'!$B$3:$B$219,0),MATCH('COMBINED DATA'!G6326,'ALL - prices'!$J$1:$DY$1,0))</f>
        <v>12.7813</v>
      </c>
      <c r="I6326" s="14">
        <f t="shared" si="468"/>
        <v>2.3710604223989518</v>
      </c>
      <c r="J6326" s="6">
        <f>INDEX('market cap'!$B$3:$DQ$219,MATCH(A6326,'market cap'!$A$3:$A$219,0),MATCH(G6326,'market cap'!$B$1:$DQ$1,0))</f>
        <v>1596.5667000000001</v>
      </c>
      <c r="K6326">
        <f t="shared" si="466"/>
        <v>7.3756107901734476</v>
      </c>
      <c r="L6326">
        <f>INDEX('PB2'!$D$2:$AQ$224,MATCH(A6326,'PB2'!$B$2:$B$224,0),MATCH(G6326,'PB2'!$D$1:$AQ$1,0))</f>
        <v>1.5293140411377</v>
      </c>
      <c r="M6326" s="16">
        <f t="shared" si="467"/>
        <v>0.65388793478680918</v>
      </c>
      <c r="N6326" s="6">
        <f>INDEX('ROA2'!$D$2:$AQ$224,MATCH(A6326,'ROA2'!$B$2:$B$224,0),MATCH(G6326,'ROA2'!$D$1:$AQ$1,0))</f>
        <v>12.891797065734901</v>
      </c>
      <c r="O6326" s="6">
        <v>2056.8999680000002</v>
      </c>
      <c r="P6326" s="28">
        <v>-1.959010104861765E-2</v>
      </c>
    </row>
    <row r="6327" spans="1:16" x14ac:dyDescent="0.3">
      <c r="A6327" t="s">
        <v>635</v>
      </c>
      <c r="B6327" t="str">
        <f>VLOOKUP(A6327,Sheet3!L:L,1,FALSE)</f>
        <v>TCL/A CN EQUITY</v>
      </c>
      <c r="C6327" t="str">
        <f>VLOOKUP(A6327,'ALL - prices'!B:C,2,FALSE)</f>
        <v>Transcontinental Inc</v>
      </c>
      <c r="D6327" t="str">
        <f>VLOOKUP(A6327,'ALL - prices'!B:I,8,FALSE)</f>
        <v>Materials</v>
      </c>
      <c r="E6327">
        <v>2016</v>
      </c>
      <c r="F6327" t="s">
        <v>680</v>
      </c>
      <c r="G6327" t="str">
        <f t="shared" si="465"/>
        <v>2016-Q2</v>
      </c>
      <c r="H6327" s="4">
        <f>INDEX('ALL - prices'!$J$3:$DY$219,MATCH('COMBINED DATA'!A6327,'ALL - prices'!$B$3:$B$219,0),MATCH('COMBINED DATA'!G6327,'ALL - prices'!$J$1:$DY$1,0))</f>
        <v>10.9916</v>
      </c>
      <c r="I6327" s="14">
        <f t="shared" si="468"/>
        <v>2.4346142464806819</v>
      </c>
      <c r="J6327" s="6">
        <f>INDEX('market cap'!$B$3:$DQ$219,MATCH(A6327,'market cap'!$A$3:$A$219,0),MATCH(G6327,'market cap'!$B$1:$DQ$1,0))</f>
        <v>1360.9556</v>
      </c>
      <c r="K6327">
        <f t="shared" si="466"/>
        <v>7.2159423790480508</v>
      </c>
      <c r="L6327">
        <f>INDEX('PB2'!$D$2:$AQ$224,MATCH(A6327,'PB2'!$B$2:$B$224,0),MATCH(G6327,'PB2'!$D$1:$AQ$1,0))</f>
        <v>1.3948229551315301</v>
      </c>
      <c r="M6327" s="16">
        <f t="shared" si="467"/>
        <v>0.71693686737877149</v>
      </c>
      <c r="N6327" s="6">
        <f>INDEX('ROA2'!$D$2:$AQ$224,MATCH(A6327,'ROA2'!$B$2:$B$224,0),MATCH(G6327,'ROA2'!$D$1:$AQ$1,0))</f>
        <v>9.5255146026611293</v>
      </c>
      <c r="O6327" s="6">
        <v>1952.199936</v>
      </c>
      <c r="P6327" s="28">
        <v>-5.090185892793022E-2</v>
      </c>
    </row>
    <row r="6328" spans="1:16" x14ac:dyDescent="0.3">
      <c r="A6328" t="s">
        <v>635</v>
      </c>
      <c r="B6328" t="str">
        <f>VLOOKUP(A6328,Sheet3!L:L,1,FALSE)</f>
        <v>TCL/A CN EQUITY</v>
      </c>
      <c r="C6328" t="str">
        <f>VLOOKUP(A6328,'ALL - prices'!B:C,2,FALSE)</f>
        <v>Transcontinental Inc</v>
      </c>
      <c r="D6328" t="str">
        <f>VLOOKUP(A6328,'ALL - prices'!B:I,8,FALSE)</f>
        <v>Materials</v>
      </c>
      <c r="E6328">
        <v>2016</v>
      </c>
      <c r="F6328" t="s">
        <v>681</v>
      </c>
      <c r="G6328" t="str">
        <f t="shared" si="465"/>
        <v>2016-Q3</v>
      </c>
      <c r="H6328" s="4">
        <f>INDEX('ALL - prices'!$J$3:$DY$219,MATCH('COMBINED DATA'!A6328,'ALL - prices'!$B$3:$B$219,0),MATCH('COMBINED DATA'!G6328,'ALL - prices'!$J$1:$DY$1,0))</f>
        <v>11.176299999999999</v>
      </c>
      <c r="I6328" s="14">
        <f t="shared" si="468"/>
        <v>1.2292010884445774</v>
      </c>
      <c r="J6328" s="6">
        <f>INDEX('market cap'!$B$3:$DQ$219,MATCH(A6328,'market cap'!$A$3:$A$219,0),MATCH(G6328,'market cap'!$B$1:$DQ$1,0))</f>
        <v>1363.3588999999999</v>
      </c>
      <c r="K6328">
        <f t="shared" si="466"/>
        <v>7.2177067132491359</v>
      </c>
      <c r="L6328">
        <f>INDEX('PB2'!$D$2:$AQ$224,MATCH(A6328,'PB2'!$B$2:$B$224,0),MATCH(G6328,'PB2'!$D$1:$AQ$1,0))</f>
        <v>1.2919260263443</v>
      </c>
      <c r="M6328" s="16">
        <f t="shared" si="467"/>
        <v>0.77403812571966768</v>
      </c>
      <c r="N6328" s="6">
        <f>INDEX('ROA2'!$D$2:$AQ$224,MATCH(A6328,'ROA2'!$B$2:$B$224,0),MATCH(G6328,'ROA2'!$D$1:$AQ$1,0))</f>
        <v>9.6793212890625</v>
      </c>
      <c r="O6328" s="6">
        <v>1973.4000639999999</v>
      </c>
      <c r="P6328" s="28">
        <v>1.0859609002671307E-2</v>
      </c>
    </row>
    <row r="6329" spans="1:16" x14ac:dyDescent="0.3">
      <c r="A6329" t="s">
        <v>635</v>
      </c>
      <c r="B6329" t="str">
        <f>VLOOKUP(A6329,Sheet3!L:L,1,FALSE)</f>
        <v>TCL/A CN EQUITY</v>
      </c>
      <c r="C6329" t="str">
        <f>VLOOKUP(A6329,'ALL - prices'!B:C,2,FALSE)</f>
        <v>Transcontinental Inc</v>
      </c>
      <c r="D6329" t="str">
        <f>VLOOKUP(A6329,'ALL - prices'!B:I,8,FALSE)</f>
        <v>Materials</v>
      </c>
      <c r="E6329">
        <v>2016</v>
      </c>
      <c r="F6329" t="s">
        <v>682</v>
      </c>
      <c r="G6329" t="str">
        <f t="shared" si="465"/>
        <v>2016-Q4</v>
      </c>
      <c r="H6329" s="4">
        <f>INDEX('ALL - prices'!$J$3:$DY$219,MATCH('COMBINED DATA'!A6329,'ALL - prices'!$B$3:$B$219,0),MATCH('COMBINED DATA'!G6329,'ALL - prices'!$J$1:$DY$1,0))</f>
        <v>14.1906</v>
      </c>
      <c r="I6329" s="14">
        <f t="shared" si="468"/>
        <v>0.46474797112700417</v>
      </c>
      <c r="J6329" s="6">
        <f>INDEX('market cap'!$B$3:$DQ$219,MATCH(A6329,'market cap'!$A$3:$A$219,0),MATCH(G6329,'market cap'!$B$1:$DQ$1,0))</f>
        <v>1708.0476000000001</v>
      </c>
      <c r="K6329">
        <f t="shared" si="466"/>
        <v>7.4431062428126449</v>
      </c>
      <c r="L6329">
        <f>INDEX('PB2'!$D$2:$AQ$224,MATCH(A6329,'PB2'!$B$2:$B$224,0),MATCH(G6329,'PB2'!$D$1:$AQ$1,0))</f>
        <v>1.5300810337066699</v>
      </c>
      <c r="M6329" s="16">
        <f t="shared" si="467"/>
        <v>0.65356015659998623</v>
      </c>
      <c r="N6329" s="6">
        <f>INDEX('ROA2'!$D$2:$AQ$224,MATCH(A6329,'ROA2'!$B$2:$B$224,0),MATCH(G6329,'ROA2'!$D$1:$AQ$1,0))</f>
        <v>7.0333161354064897</v>
      </c>
      <c r="O6329" s="6">
        <v>2062.2000640000001</v>
      </c>
      <c r="P6329" s="28">
        <v>4.4998478321727764E-2</v>
      </c>
    </row>
    <row r="6330" spans="1:16" x14ac:dyDescent="0.3">
      <c r="A6330" t="s">
        <v>635</v>
      </c>
      <c r="B6330" t="str">
        <f>VLOOKUP(A6330,Sheet3!L:L,1,FALSE)</f>
        <v>TCL/A CN EQUITY</v>
      </c>
      <c r="C6330" t="str">
        <f>VLOOKUP(A6330,'ALL - prices'!B:C,2,FALSE)</f>
        <v>Transcontinental Inc</v>
      </c>
      <c r="D6330" t="str">
        <f>VLOOKUP(A6330,'ALL - prices'!B:I,8,FALSE)</f>
        <v>Materials</v>
      </c>
      <c r="E6330">
        <v>2017</v>
      </c>
      <c r="F6330" t="s">
        <v>679</v>
      </c>
      <c r="G6330" t="str">
        <f t="shared" si="465"/>
        <v>2017-Q1</v>
      </c>
      <c r="H6330" s="4">
        <f>INDEX('ALL - prices'!$J$3:$DY$219,MATCH('COMBINED DATA'!A6330,'ALL - prices'!$B$3:$B$219,0),MATCH('COMBINED DATA'!G6330,'ALL - prices'!$J$1:$DY$1,0))</f>
        <v>15.8459</v>
      </c>
      <c r="I6330" s="14">
        <f t="shared" si="468"/>
        <v>0.30513565698991391</v>
      </c>
      <c r="J6330" s="6">
        <f>INDEX('market cap'!$B$3:$DQ$219,MATCH(A6330,'market cap'!$A$3:$A$219,0),MATCH(G6330,'market cap'!$B$1:$DQ$1,0))</f>
        <v>1901.3361</v>
      </c>
      <c r="K6330">
        <f t="shared" si="466"/>
        <v>7.5503121285441779</v>
      </c>
      <c r="L6330">
        <f>INDEX('PB2'!$D$2:$AQ$224,MATCH(A6330,'PB2'!$B$2:$B$224,0),MATCH(G6330,'PB2'!$D$1:$AQ$1,0))</f>
        <v>1.6294089555740401</v>
      </c>
      <c r="M6330" s="16">
        <f t="shared" si="467"/>
        <v>0.61371946961448998</v>
      </c>
      <c r="N6330" s="6">
        <f>INDEX('ROA2'!$D$2:$AQ$224,MATCH(A6330,'ROA2'!$B$2:$B$224,0),MATCH(G6330,'ROA2'!$D$1:$AQ$1,0))</f>
        <v>7.48636722564697</v>
      </c>
      <c r="O6330" s="6">
        <v>1995.800064</v>
      </c>
      <c r="P6330" s="28">
        <v>-3.2198621830709095E-2</v>
      </c>
    </row>
    <row r="6331" spans="1:16" x14ac:dyDescent="0.3">
      <c r="A6331" t="s">
        <v>635</v>
      </c>
      <c r="B6331" t="str">
        <f>VLOOKUP(A6331,Sheet3!L:L,1,FALSE)</f>
        <v>TCL/A CN EQUITY</v>
      </c>
      <c r="C6331" t="str">
        <f>VLOOKUP(A6331,'ALL - prices'!B:C,2,FALSE)</f>
        <v>Transcontinental Inc</v>
      </c>
      <c r="D6331" t="str">
        <f>VLOOKUP(A6331,'ALL - prices'!B:I,8,FALSE)</f>
        <v>Materials</v>
      </c>
      <c r="E6331">
        <v>2017</v>
      </c>
      <c r="F6331" t="s">
        <v>680</v>
      </c>
      <c r="G6331" t="str">
        <f t="shared" si="465"/>
        <v>2017-Q2</v>
      </c>
      <c r="H6331" s="4">
        <f>INDEX('ALL - prices'!$J$3:$DY$219,MATCH('COMBINED DATA'!A6331,'ALL - prices'!$B$3:$B$219,0),MATCH('COMBINED DATA'!G6331,'ALL - prices'!$J$1:$DY$1,0))</f>
        <v>16.697700000000001</v>
      </c>
      <c r="I6331" s="14">
        <f t="shared" si="468"/>
        <v>1.9048313109914305</v>
      </c>
      <c r="J6331" s="6">
        <f>INDEX('market cap'!$B$3:$DQ$219,MATCH(A6331,'market cap'!$A$3:$A$219,0),MATCH(G6331,'market cap'!$B$1:$DQ$1,0))</f>
        <v>1984.963</v>
      </c>
      <c r="K6331">
        <f t="shared" si="466"/>
        <v>7.5933555531490793</v>
      </c>
      <c r="L6331">
        <f>INDEX('PB2'!$D$2:$AQ$224,MATCH(A6331,'PB2'!$B$2:$B$224,0),MATCH(G6331,'PB2'!$D$1:$AQ$1,0))</f>
        <v>1.7061729431152299</v>
      </c>
      <c r="M6331" s="16">
        <f t="shared" si="467"/>
        <v>0.58610705558027532</v>
      </c>
      <c r="N6331" s="6">
        <f>INDEX('ROA2'!$D$2:$AQ$224,MATCH(A6331,'ROA2'!$B$2:$B$224,0),MATCH(G6331,'ROA2'!$D$1:$AQ$1,0))</f>
        <v>9.6390972137451207</v>
      </c>
      <c r="O6331" s="6">
        <v>2046.099968</v>
      </c>
      <c r="P6331" s="28">
        <v>2.520287723570289E-2</v>
      </c>
    </row>
    <row r="6332" spans="1:16" x14ac:dyDescent="0.3">
      <c r="A6332" t="s">
        <v>635</v>
      </c>
      <c r="B6332" t="str">
        <f>VLOOKUP(A6332,Sheet3!L:L,1,FALSE)</f>
        <v>TCL/A CN EQUITY</v>
      </c>
      <c r="C6332" t="str">
        <f>VLOOKUP(A6332,'ALL - prices'!B:C,2,FALSE)</f>
        <v>Transcontinental Inc</v>
      </c>
      <c r="D6332" t="str">
        <f>VLOOKUP(A6332,'ALL - prices'!B:I,8,FALSE)</f>
        <v>Materials</v>
      </c>
      <c r="E6332">
        <v>2017</v>
      </c>
      <c r="F6332" t="s">
        <v>681</v>
      </c>
      <c r="G6332" t="str">
        <f t="shared" si="465"/>
        <v>2017-Q3</v>
      </c>
      <c r="H6332" s="4">
        <f>INDEX('ALL - prices'!$J$3:$DY$219,MATCH('COMBINED DATA'!A6332,'ALL - prices'!$B$3:$B$219,0),MATCH('COMBINED DATA'!G6332,'ALL - prices'!$J$1:$DY$1,0))</f>
        <v>16.8857</v>
      </c>
      <c r="I6332" s="14">
        <f t="shared" si="468"/>
        <v>2.1957996030300153</v>
      </c>
      <c r="J6332" s="6">
        <f>INDEX('market cap'!$B$3:$DQ$219,MATCH(A6332,'market cap'!$A$3:$A$219,0),MATCH(G6332,'market cap'!$B$1:$DQ$1,0))</f>
        <v>1998.0906</v>
      </c>
      <c r="K6332">
        <f t="shared" si="466"/>
        <v>7.5999473035257754</v>
      </c>
      <c r="L6332">
        <f>INDEX('PB2'!$D$2:$AQ$224,MATCH(A6332,'PB2'!$B$2:$B$224,0),MATCH(G6332,'PB2'!$D$1:$AQ$1,0))</f>
        <v>1.7894320487976101</v>
      </c>
      <c r="M6332" s="16">
        <f t="shared" si="467"/>
        <v>0.55883653177662673</v>
      </c>
      <c r="N6332" s="6">
        <f>INDEX('ROA2'!$D$2:$AQ$224,MATCH(A6332,'ROA2'!$B$2:$B$224,0),MATCH(G6332,'ROA2'!$D$1:$AQ$1,0))</f>
        <v>9.8503332138061506</v>
      </c>
      <c r="O6332" s="6">
        <v>2002.099968</v>
      </c>
      <c r="P6332" s="28">
        <v>-2.1504325638110756E-2</v>
      </c>
    </row>
    <row r="6333" spans="1:16" x14ac:dyDescent="0.3">
      <c r="A6333" t="s">
        <v>635</v>
      </c>
      <c r="B6333" t="str">
        <f>VLOOKUP(A6333,Sheet3!L:L,1,FALSE)</f>
        <v>TCL/A CN EQUITY</v>
      </c>
      <c r="C6333" t="str">
        <f>VLOOKUP(A6333,'ALL - prices'!B:C,2,FALSE)</f>
        <v>Transcontinental Inc</v>
      </c>
      <c r="D6333" t="str">
        <f>VLOOKUP(A6333,'ALL - prices'!B:I,8,FALSE)</f>
        <v>Materials</v>
      </c>
      <c r="E6333">
        <v>2017</v>
      </c>
      <c r="F6333" t="s">
        <v>682</v>
      </c>
      <c r="G6333" t="str">
        <f t="shared" si="465"/>
        <v>2017-Q4</v>
      </c>
      <c r="H6333" s="4">
        <f>INDEX('ALL - prices'!$J$3:$DY$219,MATCH('COMBINED DATA'!A6333,'ALL - prices'!$B$3:$B$219,0),MATCH('COMBINED DATA'!G6333,'ALL - prices'!$J$1:$DY$1,0))</f>
        <v>16.2637</v>
      </c>
      <c r="I6333" s="14">
        <f t="shared" si="468"/>
        <v>3.0971576722321785</v>
      </c>
      <c r="J6333" s="6">
        <f>INDEX('market cap'!$B$3:$DQ$219,MATCH(A6333,'market cap'!$A$3:$A$219,0),MATCH(G6333,'market cap'!$B$1:$DQ$1,0))</f>
        <v>1925.7091</v>
      </c>
      <c r="K6333">
        <f t="shared" si="466"/>
        <v>7.5630495425290203</v>
      </c>
      <c r="L6333">
        <f>INDEX('PB2'!$D$2:$AQ$224,MATCH(A6333,'PB2'!$B$2:$B$224,0),MATCH(G6333,'PB2'!$D$1:$AQ$1,0))</f>
        <v>1.57808494567871</v>
      </c>
      <c r="M6333" s="16">
        <f t="shared" si="467"/>
        <v>0.63367944972690637</v>
      </c>
      <c r="N6333" s="6" t="str">
        <f>INDEX('ROA2'!$D$2:$AQ$224,MATCH(A6333,'ROA2'!$B$2:$B$224,0),MATCH(G6333,'ROA2'!$D$1:$AQ$1,0))</f>
        <v>--</v>
      </c>
      <c r="O6333" s="6">
        <v>2136.7000320000002</v>
      </c>
      <c r="P6333" s="28">
        <v>6.7229442161401698E-2</v>
      </c>
    </row>
    <row r="6334" spans="1:16" x14ac:dyDescent="0.3">
      <c r="A6334" t="s">
        <v>635</v>
      </c>
      <c r="B6334" t="str">
        <f>VLOOKUP(A6334,Sheet3!L:L,1,FALSE)</f>
        <v>TCL/A CN EQUITY</v>
      </c>
      <c r="C6334" t="str">
        <f>VLOOKUP(A6334,'ALL - prices'!B:C,2,FALSE)</f>
        <v>Transcontinental Inc</v>
      </c>
      <c r="D6334" t="str">
        <f>VLOOKUP(A6334,'ALL - prices'!B:I,8,FALSE)</f>
        <v>Materials</v>
      </c>
      <c r="E6334">
        <v>2018</v>
      </c>
      <c r="F6334" t="s">
        <v>679</v>
      </c>
      <c r="G6334" t="str">
        <f t="shared" si="465"/>
        <v>2018-Q1</v>
      </c>
      <c r="H6334" s="4">
        <f>INDEX('ALL - prices'!$J$3:$DY$219,MATCH('COMBINED DATA'!A6334,'ALL - prices'!$B$3:$B$219,0),MATCH('COMBINED DATA'!G6334,'ALL - prices'!$J$1:$DY$1,0))</f>
        <v>16.933599999999998</v>
      </c>
      <c r="I6334" s="14">
        <f t="shared" si="468"/>
        <v>3.8892485298148065</v>
      </c>
      <c r="J6334" s="6">
        <f>INDEX('market cap'!$B$3:$DQ$219,MATCH(A6334,'market cap'!$A$3:$A$219,0),MATCH(G6334,'market cap'!$B$1:$DQ$1,0))</f>
        <v>1968.0003999999999</v>
      </c>
      <c r="K6334">
        <f t="shared" si="466"/>
        <v>7.5847732808642103</v>
      </c>
      <c r="L6334">
        <f>INDEX('PB2'!$D$2:$AQ$224,MATCH(A6334,'PB2'!$B$2:$B$224,0),MATCH(G6334,'PB2'!$D$1:$AQ$1,0))</f>
        <v>1.5452799797058101</v>
      </c>
      <c r="M6334" s="16">
        <f t="shared" si="467"/>
        <v>0.64713191986760854</v>
      </c>
      <c r="N6334" s="6" t="str">
        <f>INDEX('ROA2'!$D$2:$AQ$224,MATCH(A6334,'ROA2'!$B$2:$B$224,0),MATCH(G6334,'ROA2'!$D$1:$AQ$1,0))</f>
        <v>--</v>
      </c>
      <c r="O6334" s="6">
        <v>2059.3999359999998</v>
      </c>
      <c r="P6334" s="28">
        <v>-3.6177327112990085E-2</v>
      </c>
    </row>
    <row r="6335" spans="1:16" x14ac:dyDescent="0.3">
      <c r="A6335" t="s">
        <v>635</v>
      </c>
      <c r="B6335" t="str">
        <f>VLOOKUP(A6335,Sheet3!L:L,1,FALSE)</f>
        <v>TCL/A CN EQUITY</v>
      </c>
      <c r="C6335" t="str">
        <f>VLOOKUP(A6335,'ALL - prices'!B:C,2,FALSE)</f>
        <v>Transcontinental Inc</v>
      </c>
      <c r="D6335" t="str">
        <f>VLOOKUP(A6335,'ALL - prices'!B:I,8,FALSE)</f>
        <v>Materials</v>
      </c>
      <c r="E6335">
        <v>2018</v>
      </c>
      <c r="F6335" t="s">
        <v>680</v>
      </c>
      <c r="G6335" t="str">
        <f t="shared" si="465"/>
        <v>2018-Q2</v>
      </c>
      <c r="H6335" s="4">
        <f>INDEX('ALL - prices'!$J$3:$DY$219,MATCH('COMBINED DATA'!A6335,'ALL - prices'!$B$3:$B$219,0),MATCH('COMBINED DATA'!G6335,'ALL - prices'!$J$1:$DY$1,0))</f>
        <v>20.454799999999999</v>
      </c>
      <c r="I6335" s="14">
        <f t="shared" si="468"/>
        <v>2.2383300069471379</v>
      </c>
      <c r="J6335" s="6">
        <f>INDEX('market cap'!$B$3:$DQ$219,MATCH(A6335,'market cap'!$A$3:$A$219,0),MATCH(G6335,'market cap'!$B$1:$DQ$1,0))</f>
        <v>2681.9627999999998</v>
      </c>
      <c r="K6335">
        <f t="shared" si="466"/>
        <v>7.8943041934993463</v>
      </c>
      <c r="L6335">
        <f>INDEX('PB2'!$D$2:$AQ$224,MATCH(A6335,'PB2'!$B$2:$B$224,0),MATCH(G6335,'PB2'!$D$1:$AQ$1,0))</f>
        <v>1.6831140518188501</v>
      </c>
      <c r="M6335" s="16">
        <f t="shared" si="467"/>
        <v>0.59413680191152474</v>
      </c>
      <c r="N6335" s="6" t="str">
        <f>INDEX('ROA2'!$D$2:$AQ$224,MATCH(A6335,'ROA2'!$B$2:$B$224,0),MATCH(G6335,'ROA2'!$D$1:$AQ$1,0))</f>
        <v>--</v>
      </c>
      <c r="O6335" s="6">
        <v>2374.7998720000001</v>
      </c>
      <c r="P6335" s="28">
        <v>0.15315137700383044</v>
      </c>
    </row>
    <row r="6336" spans="1:16" x14ac:dyDescent="0.3">
      <c r="A6336" t="s">
        <v>635</v>
      </c>
      <c r="B6336" t="str">
        <f>VLOOKUP(A6336,Sheet3!L:L,1,FALSE)</f>
        <v>TCL/A CN EQUITY</v>
      </c>
      <c r="C6336" t="str">
        <f>VLOOKUP(A6336,'ALL - prices'!B:C,2,FALSE)</f>
        <v>Transcontinental Inc</v>
      </c>
      <c r="D6336" t="str">
        <f>VLOOKUP(A6336,'ALL - prices'!B:I,8,FALSE)</f>
        <v>Materials</v>
      </c>
      <c r="E6336">
        <v>2018</v>
      </c>
      <c r="F6336" t="s">
        <v>681</v>
      </c>
      <c r="G6336" t="str">
        <f t="shared" si="465"/>
        <v>2018-Q3</v>
      </c>
      <c r="H6336" s="4">
        <f>INDEX('ALL - prices'!$J$3:$DY$219,MATCH('COMBINED DATA'!A6336,'ALL - prices'!$B$3:$B$219,0),MATCH('COMBINED DATA'!G6336,'ALL - prices'!$J$1:$DY$1,0))</f>
        <v>15.482100000000001</v>
      </c>
      <c r="I6336" s="14">
        <f t="shared" si="468"/>
        <v>1.1783459056377856</v>
      </c>
      <c r="J6336" s="6">
        <f>INDEX('market cap'!$B$3:$DQ$219,MATCH(A6336,'market cap'!$A$3:$A$219,0),MATCH(G6336,'market cap'!$B$1:$DQ$1,0))</f>
        <v>2015.5719999999999</v>
      </c>
      <c r="K6336">
        <f t="shared" si="466"/>
        <v>7.6086583050647851</v>
      </c>
      <c r="L6336">
        <f>INDEX('PB2'!$D$2:$AQ$224,MATCH(A6336,'PB2'!$B$2:$B$224,0),MATCH(G6336,'PB2'!$D$1:$AQ$1,0))</f>
        <v>1.1144039630889899</v>
      </c>
      <c r="M6336" s="16">
        <f t="shared" si="467"/>
        <v>0.89734067099700876</v>
      </c>
      <c r="N6336" s="6" t="str">
        <f>INDEX('ROA2'!$D$2:$AQ$224,MATCH(A6336,'ROA2'!$B$2:$B$224,0),MATCH(G6336,'ROA2'!$D$1:$AQ$1,0))</f>
        <v>--</v>
      </c>
      <c r="O6336" s="6">
        <v>3774.0001280000001</v>
      </c>
      <c r="P6336" s="28">
        <v>0.58918659736225554</v>
      </c>
    </row>
    <row r="6337" spans="1:16" x14ac:dyDescent="0.3">
      <c r="A6337" t="s">
        <v>635</v>
      </c>
      <c r="B6337" t="str">
        <f>VLOOKUP(A6337,Sheet3!L:L,1,FALSE)</f>
        <v>TCL/A CN EQUITY</v>
      </c>
      <c r="C6337" t="str">
        <f>VLOOKUP(A6337,'ALL - prices'!B:C,2,FALSE)</f>
        <v>Transcontinental Inc</v>
      </c>
      <c r="D6337" t="str">
        <f>VLOOKUP(A6337,'ALL - prices'!B:I,8,FALSE)</f>
        <v>Materials</v>
      </c>
      <c r="E6337">
        <v>2018</v>
      </c>
      <c r="F6337" t="s">
        <v>682</v>
      </c>
      <c r="G6337" t="str">
        <f t="shared" si="465"/>
        <v>2018-Q4</v>
      </c>
      <c r="H6337" s="4">
        <f>INDEX('ALL - prices'!$J$3:$DY$219,MATCH('COMBINED DATA'!A6337,'ALL - prices'!$B$3:$B$219,0),MATCH('COMBINED DATA'!G6337,'ALL - prices'!$J$1:$DY$1,0))</f>
        <v>13.048299999999999</v>
      </c>
      <c r="I6337" s="14">
        <f t="shared" si="468"/>
        <v>0.5730994590819295</v>
      </c>
      <c r="J6337" s="6">
        <f>INDEX('market cap'!$B$3:$DQ$219,MATCH(A6337,'market cap'!$A$3:$A$219,0),MATCH(G6337,'market cap'!$B$1:$DQ$1,0))</f>
        <v>1685.3896999999999</v>
      </c>
      <c r="K6337">
        <f t="shared" si="466"/>
        <v>7.4297520920106903</v>
      </c>
      <c r="L6337">
        <f>INDEX('PB2'!$D$2:$AQ$224,MATCH(A6337,'PB2'!$B$2:$B$224,0),MATCH(G6337,'PB2'!$D$1:$AQ$1,0))</f>
        <v>1.12900102138519</v>
      </c>
      <c r="M6337" s="16">
        <f t="shared" si="467"/>
        <v>0.88573879124846455</v>
      </c>
      <c r="N6337" s="6" t="str">
        <f>INDEX('ROA2'!$D$2:$AQ$224,MATCH(A6337,'ROA2'!$B$2:$B$224,0),MATCH(G6337,'ROA2'!$D$1:$AQ$1,0))</f>
        <v>--</v>
      </c>
      <c r="O6337" s="6">
        <v>3782.2000640000001</v>
      </c>
      <c r="P6337" s="28">
        <v>2.172743964464428E-3</v>
      </c>
    </row>
    <row r="6338" spans="1:16" x14ac:dyDescent="0.3">
      <c r="A6338" t="s">
        <v>635</v>
      </c>
      <c r="B6338" t="str">
        <f>VLOOKUP(A6338,Sheet3!L:L,1,FALSE)</f>
        <v>TCL/A CN EQUITY</v>
      </c>
      <c r="C6338" t="str">
        <f>VLOOKUP(A6338,'ALL - prices'!B:C,2,FALSE)</f>
        <v>Transcontinental Inc</v>
      </c>
      <c r="D6338" t="str">
        <f>VLOOKUP(A6338,'ALL - prices'!B:I,8,FALSE)</f>
        <v>Materials</v>
      </c>
      <c r="E6338">
        <v>2019</v>
      </c>
      <c r="F6338" t="s">
        <v>679</v>
      </c>
      <c r="G6338" t="str">
        <f t="shared" si="465"/>
        <v>2019-Q1</v>
      </c>
      <c r="H6338" s="4">
        <f>INDEX('ALL - prices'!$J$3:$DY$219,MATCH('COMBINED DATA'!A6338,'ALL - prices'!$B$3:$B$219,0),MATCH('COMBINED DATA'!G6338,'ALL - prices'!$J$1:$DY$1,0))</f>
        <v>11.5848</v>
      </c>
      <c r="I6338" s="14">
        <f t="shared" si="468"/>
        <v>0.94905677868432414</v>
      </c>
      <c r="J6338" s="6">
        <f>INDEX('market cap'!$B$3:$DQ$219,MATCH(A6338,'market cap'!$A$3:$A$219,0),MATCH(G6338,'market cap'!$B$1:$DQ$1,0))</f>
        <v>1457.9891</v>
      </c>
      <c r="K6338">
        <f t="shared" si="466"/>
        <v>7.2848134365461448</v>
      </c>
      <c r="L6338">
        <f>INDEX('PB2'!$D$2:$AQ$224,MATCH(A6338,'PB2'!$B$2:$B$224,0),MATCH(G6338,'PB2'!$D$1:$AQ$1,0))</f>
        <v>0.84002298116684004</v>
      </c>
      <c r="M6338" s="16">
        <f t="shared" si="467"/>
        <v>1.190443621686329</v>
      </c>
      <c r="N6338" s="6" t="str">
        <f>INDEX('ROA2'!$D$2:$AQ$224,MATCH(A6338,'ROA2'!$B$2:$B$224,0),MATCH(G6338,'ROA2'!$D$1:$AQ$1,0))</f>
        <v>--</v>
      </c>
      <c r="O6338" s="6">
        <v>3728.3000320000001</v>
      </c>
      <c r="P6338" s="28">
        <v>-1.425097326633645E-2</v>
      </c>
    </row>
    <row r="6339" spans="1:16" x14ac:dyDescent="0.3">
      <c r="A6339" t="s">
        <v>635</v>
      </c>
      <c r="B6339" t="str">
        <f>VLOOKUP(A6339,Sheet3!L:L,1,FALSE)</f>
        <v>TCL/A CN EQUITY</v>
      </c>
      <c r="C6339" t="str">
        <f>VLOOKUP(A6339,'ALL - prices'!B:C,2,FALSE)</f>
        <v>Transcontinental Inc</v>
      </c>
      <c r="D6339" t="str">
        <f>VLOOKUP(A6339,'ALL - prices'!B:I,8,FALSE)</f>
        <v>Materials</v>
      </c>
      <c r="E6339">
        <v>2019</v>
      </c>
      <c r="F6339" t="s">
        <v>680</v>
      </c>
      <c r="G6339" t="str">
        <f t="shared" si="465"/>
        <v>2019-Q2</v>
      </c>
      <c r="H6339" s="4">
        <f>INDEX('ALL - prices'!$J$3:$DY$219,MATCH('COMBINED DATA'!A6339,'ALL - prices'!$B$3:$B$219,0),MATCH('COMBINED DATA'!G6339,'ALL - prices'!$J$1:$DY$1,0))</f>
        <v>10.256399999999999</v>
      </c>
      <c r="I6339" s="14">
        <f t="shared" si="468"/>
        <v>0.98715302216356826</v>
      </c>
      <c r="J6339" s="6">
        <f>INDEX('market cap'!$B$3:$DQ$219,MATCH(A6339,'market cap'!$A$3:$A$219,0),MATCH(G6339,'market cap'!$B$1:$DQ$1,0))</f>
        <v>1277.0921000000001</v>
      </c>
      <c r="K6339">
        <f t="shared" si="466"/>
        <v>7.1523409755931766</v>
      </c>
      <c r="L6339">
        <f>INDEX('PB2'!$D$2:$AQ$224,MATCH(A6339,'PB2'!$B$2:$B$224,0),MATCH(G6339,'PB2'!$D$1:$AQ$1,0))</f>
        <v>0.801397025585175</v>
      </c>
      <c r="M6339" s="16">
        <f t="shared" si="467"/>
        <v>1.2478209527541064</v>
      </c>
      <c r="N6339" s="6" t="str">
        <f>INDEX('ROA2'!$D$2:$AQ$224,MATCH(A6339,'ROA2'!$B$2:$B$224,0),MATCH(G6339,'ROA2'!$D$1:$AQ$1,0))</f>
        <v>--</v>
      </c>
      <c r="O6339" s="6">
        <v>3764</v>
      </c>
      <c r="P6339" s="28">
        <v>9.5754010389687162E-3</v>
      </c>
    </row>
    <row r="6340" spans="1:16" x14ac:dyDescent="0.3">
      <c r="A6340" t="s">
        <v>635</v>
      </c>
      <c r="B6340" t="str">
        <f>VLOOKUP(A6340,Sheet3!L:L,1,FALSE)</f>
        <v>TCL/A CN EQUITY</v>
      </c>
      <c r="C6340" t="str">
        <f>VLOOKUP(A6340,'ALL - prices'!B:C,2,FALSE)</f>
        <v>Transcontinental Inc</v>
      </c>
      <c r="D6340" t="str">
        <f>VLOOKUP(A6340,'ALL - prices'!B:I,8,FALSE)</f>
        <v>Materials</v>
      </c>
      <c r="E6340">
        <v>2019</v>
      </c>
      <c r="F6340" t="s">
        <v>681</v>
      </c>
      <c r="G6340" t="str">
        <f t="shared" si="465"/>
        <v>2019-Q3</v>
      </c>
      <c r="H6340" s="4">
        <f>INDEX('ALL - prices'!$J$3:$DY$219,MATCH('COMBINED DATA'!A6340,'ALL - prices'!$B$3:$B$219,0),MATCH('COMBINED DATA'!G6340,'ALL - prices'!$J$1:$DY$1,0))</f>
        <v>11.035299999999999</v>
      </c>
      <c r="I6340" s="14">
        <f t="shared" si="468"/>
        <v>1.2937609938341341</v>
      </c>
      <c r="J6340" s="6">
        <f>INDEX('market cap'!$B$3:$DQ$219,MATCH(A6340,'market cap'!$A$3:$A$219,0),MATCH(G6340,'market cap'!$B$1:$DQ$1,0))</f>
        <v>1351.8893</v>
      </c>
      <c r="K6340">
        <f t="shared" si="466"/>
        <v>7.2092583745524408</v>
      </c>
      <c r="L6340">
        <f>INDEX('PB2'!$D$2:$AQ$224,MATCH(A6340,'PB2'!$B$2:$B$224,0),MATCH(G6340,'PB2'!$D$1:$AQ$1,0))</f>
        <v>0.77917802333831798</v>
      </c>
      <c r="M6340" s="16">
        <f t="shared" si="467"/>
        <v>1.2834037537603924</v>
      </c>
      <c r="N6340" s="6" t="str">
        <f>INDEX('ROA2'!$D$2:$AQ$224,MATCH(A6340,'ROA2'!$B$2:$B$224,0),MATCH(G6340,'ROA2'!$D$1:$AQ$1,0))</f>
        <v>--</v>
      </c>
      <c r="O6340" s="6">
        <v>3655.600128</v>
      </c>
      <c r="P6340" s="28">
        <v>-2.8799115834218906E-2</v>
      </c>
    </row>
    <row r="6341" spans="1:16" x14ac:dyDescent="0.3">
      <c r="A6341" t="s">
        <v>635</v>
      </c>
      <c r="B6341" t="str">
        <f>VLOOKUP(A6341,Sheet3!L:L,1,FALSE)</f>
        <v>TCL/A CN EQUITY</v>
      </c>
      <c r="C6341" t="str">
        <f>VLOOKUP(A6341,'ALL - prices'!B:C,2,FALSE)</f>
        <v>Transcontinental Inc</v>
      </c>
      <c r="D6341" t="str">
        <f>VLOOKUP(A6341,'ALL - prices'!B:I,8,FALSE)</f>
        <v>Materials</v>
      </c>
      <c r="E6341">
        <v>2019</v>
      </c>
      <c r="F6341" t="s">
        <v>682</v>
      </c>
      <c r="G6341" t="str">
        <f t="shared" si="465"/>
        <v>2019-Q4</v>
      </c>
      <c r="H6341" s="4">
        <f>INDEX('ALL - prices'!$J$3:$DY$219,MATCH('COMBINED DATA'!A6341,'ALL - prices'!$B$3:$B$219,0),MATCH('COMBINED DATA'!G6341,'ALL - prices'!$J$1:$DY$1,0))</f>
        <v>11.3133</v>
      </c>
      <c r="I6341" s="14">
        <f t="shared" si="468"/>
        <v>2.6618371455005772</v>
      </c>
      <c r="J6341" s="6">
        <f>INDEX('market cap'!$B$3:$DQ$219,MATCH(A6341,'market cap'!$A$3:$A$219,0),MATCH(G6341,'market cap'!$B$1:$DQ$1,0))</f>
        <v>1386.2316000000001</v>
      </c>
      <c r="K6341">
        <f t="shared" si="466"/>
        <v>7.2343442653573709</v>
      </c>
      <c r="L6341">
        <f>INDEX('PB2'!$D$2:$AQ$224,MATCH(A6341,'PB2'!$B$2:$B$224,0),MATCH(G6341,'PB2'!$D$1:$AQ$1,0))</f>
        <v>0.81700801849365201</v>
      </c>
      <c r="M6341" s="16">
        <f t="shared" si="467"/>
        <v>1.2239781952736977</v>
      </c>
      <c r="N6341" s="6">
        <f>INDEX('ROA2'!$D$2:$AQ$224,MATCH(A6341,'ROA2'!$B$2:$B$224,0),MATCH(G6341,'ROA2'!$D$1:$AQ$1,0))</f>
        <v>4.3918561935424796</v>
      </c>
      <c r="O6341" s="6">
        <v>3781.7999359999999</v>
      </c>
      <c r="P6341" s="28">
        <v>3.4522322896690695E-2</v>
      </c>
    </row>
    <row r="6342" spans="1:16" x14ac:dyDescent="0.3">
      <c r="A6342" t="s">
        <v>635</v>
      </c>
      <c r="B6342" t="str">
        <f>VLOOKUP(A6342,Sheet3!L:L,1,FALSE)</f>
        <v>TCL/A CN EQUITY</v>
      </c>
      <c r="C6342" t="str">
        <f>VLOOKUP(A6342,'ALL - prices'!B:C,2,FALSE)</f>
        <v>Transcontinental Inc</v>
      </c>
      <c r="D6342" t="str">
        <f>VLOOKUP(A6342,'ALL - prices'!B:I,8,FALSE)</f>
        <v>Materials</v>
      </c>
      <c r="E6342">
        <v>2020</v>
      </c>
      <c r="F6342" t="s">
        <v>679</v>
      </c>
      <c r="G6342" t="str">
        <f t="shared" si="465"/>
        <v>2020-Q1</v>
      </c>
      <c r="H6342" s="4">
        <f>INDEX('ALL - prices'!$J$3:$DY$219,MATCH('COMBINED DATA'!A6342,'ALL - prices'!$B$3:$B$219,0),MATCH('COMBINED DATA'!G6342,'ALL - prices'!$J$1:$DY$1,0))</f>
        <v>9.1943000000000001</v>
      </c>
      <c r="I6342" s="14">
        <f t="shared" si="468"/>
        <v>2.7895254447068054</v>
      </c>
      <c r="J6342" s="6">
        <f>INDEX('market cap'!$B$3:$DQ$219,MATCH(A6342,'market cap'!$A$3:$A$219,0),MATCH(G6342,'market cap'!$B$1:$DQ$1,0))</f>
        <v>1066.8144</v>
      </c>
      <c r="K6342">
        <f t="shared" si="466"/>
        <v>6.9724322905294684</v>
      </c>
      <c r="L6342">
        <f>INDEX('PB2'!$D$2:$AQ$224,MATCH(A6342,'PB2'!$B$2:$B$224,0),MATCH(G6342,'PB2'!$D$1:$AQ$1,0))</f>
        <v>0.56338900327682495</v>
      </c>
      <c r="M6342" s="16">
        <f t="shared" si="467"/>
        <v>1.7749725219763357</v>
      </c>
      <c r="N6342" s="6">
        <f>INDEX('ROA2'!$D$2:$AQ$224,MATCH(A6342,'ROA2'!$B$2:$B$224,0),MATCH(G6342,'ROA2'!$D$1:$AQ$1,0))</f>
        <v>3.8331871032714799</v>
      </c>
      <c r="O6342" s="6">
        <v>3805.900032</v>
      </c>
      <c r="P6342" s="28">
        <v>6.372652284057821E-3</v>
      </c>
    </row>
    <row r="6343" spans="1:16" x14ac:dyDescent="0.3">
      <c r="A6343" t="s">
        <v>635</v>
      </c>
      <c r="B6343" t="str">
        <f>VLOOKUP(A6343,Sheet3!L:L,1,FALSE)</f>
        <v>TCL/A CN EQUITY</v>
      </c>
      <c r="C6343" t="str">
        <f>VLOOKUP(A6343,'ALL - prices'!B:C,2,FALSE)</f>
        <v>Transcontinental Inc</v>
      </c>
      <c r="D6343" t="str">
        <f>VLOOKUP(A6343,'ALL - prices'!B:I,8,FALSE)</f>
        <v>Materials</v>
      </c>
      <c r="E6343">
        <v>2020</v>
      </c>
      <c r="F6343" t="s">
        <v>680</v>
      </c>
      <c r="G6343" t="str">
        <f t="shared" si="465"/>
        <v>2020-Q2</v>
      </c>
      <c r="H6343" s="4">
        <f>INDEX('ALL - prices'!$J$3:$DY$219,MATCH('COMBINED DATA'!A6343,'ALL - prices'!$B$3:$B$219,0),MATCH('COMBINED DATA'!G6343,'ALL - prices'!$J$1:$DY$1,0))</f>
        <v>11.115600000000001</v>
      </c>
      <c r="I6343" s="14">
        <f t="shared" si="468"/>
        <v>2.519727479146642</v>
      </c>
      <c r="J6343" s="6">
        <f>INDEX('market cap'!$B$3:$DQ$219,MATCH(A6343,'market cap'!$A$3:$A$219,0),MATCH(G6343,'market cap'!$B$1:$DQ$1,0))</f>
        <v>1312.8222000000001</v>
      </c>
      <c r="K6343">
        <f t="shared" si="466"/>
        <v>7.179934450053377</v>
      </c>
      <c r="L6343">
        <f>INDEX('PB2'!$D$2:$AQ$224,MATCH(A6343,'PB2'!$B$2:$B$224,0),MATCH(G6343,'PB2'!$D$1:$AQ$1,0))</f>
        <v>0.743214011192322</v>
      </c>
      <c r="M6343" s="16">
        <f t="shared" si="467"/>
        <v>1.3455074647956675</v>
      </c>
      <c r="N6343" s="6">
        <f>INDEX('ROA2'!$D$2:$AQ$224,MATCH(A6343,'ROA2'!$B$2:$B$224,0),MATCH(G6343,'ROA2'!$D$1:$AQ$1,0))</f>
        <v>4.0015158653259304</v>
      </c>
      <c r="O6343" s="6">
        <v>3623.2</v>
      </c>
      <c r="P6343" s="28">
        <v>-4.800442220338387E-2</v>
      </c>
    </row>
    <row r="6344" spans="1:16" x14ac:dyDescent="0.3">
      <c r="A6344" t="s">
        <v>635</v>
      </c>
      <c r="B6344" t="str">
        <f>VLOOKUP(A6344,Sheet3!L:L,1,FALSE)</f>
        <v>TCL/A CN EQUITY</v>
      </c>
      <c r="C6344" t="str">
        <f>VLOOKUP(A6344,'ALL - prices'!B:C,2,FALSE)</f>
        <v>Transcontinental Inc</v>
      </c>
      <c r="D6344" t="str">
        <f>VLOOKUP(A6344,'ALL - prices'!B:I,8,FALSE)</f>
        <v>Materials</v>
      </c>
      <c r="E6344">
        <v>2020</v>
      </c>
      <c r="F6344" t="s">
        <v>681</v>
      </c>
      <c r="G6344" t="str">
        <f t="shared" si="465"/>
        <v>2020-Q3</v>
      </c>
      <c r="H6344" s="4">
        <f>INDEX('ALL - prices'!$J$3:$DY$219,MATCH('COMBINED DATA'!A6344,'ALL - prices'!$B$3:$B$219,0),MATCH('COMBINED DATA'!G6344,'ALL - prices'!$J$1:$DY$1,0))</f>
        <v>12.2851</v>
      </c>
      <c r="I6344" s="14">
        <f t="shared" si="468"/>
        <v>1.1791753191673131</v>
      </c>
      <c r="J6344" s="6">
        <f>INDEX('market cap'!$B$3:$DQ$219,MATCH(A6344,'market cap'!$A$3:$A$219,0),MATCH(G6344,'market cap'!$B$1:$DQ$1,0))</f>
        <v>1432.7901999999999</v>
      </c>
      <c r="K6344">
        <f t="shared" si="466"/>
        <v>7.2673790109687832</v>
      </c>
      <c r="L6344">
        <f>INDEX('PB2'!$D$2:$AQ$224,MATCH(A6344,'PB2'!$B$2:$B$224,0),MATCH(G6344,'PB2'!$D$1:$AQ$1,0))</f>
        <v>0.83244502544403098</v>
      </c>
      <c r="M6344" s="16">
        <f t="shared" si="467"/>
        <v>1.2012805283647341</v>
      </c>
      <c r="N6344" s="6">
        <f>INDEX('ROA2'!$D$2:$AQ$224,MATCH(A6344,'ROA2'!$B$2:$B$224,0),MATCH(G6344,'ROA2'!$D$1:$AQ$1,0))</f>
        <v>5.3423900604248002</v>
      </c>
      <c r="O6344" s="6">
        <v>3558.4</v>
      </c>
      <c r="P6344" s="28">
        <v>-1.7884742768823066E-2</v>
      </c>
    </row>
    <row r="6345" spans="1:16" x14ac:dyDescent="0.3">
      <c r="A6345" t="s">
        <v>635</v>
      </c>
      <c r="B6345" t="str">
        <f>VLOOKUP(A6345,Sheet3!L:L,1,FALSE)</f>
        <v>TCL/A CN EQUITY</v>
      </c>
      <c r="C6345" t="str">
        <f>VLOOKUP(A6345,'ALL - prices'!B:C,2,FALSE)</f>
        <v>Transcontinental Inc</v>
      </c>
      <c r="D6345" t="str">
        <f>VLOOKUP(A6345,'ALL - prices'!B:I,8,FALSE)</f>
        <v>Materials</v>
      </c>
      <c r="E6345">
        <v>2020</v>
      </c>
      <c r="F6345" t="s">
        <v>682</v>
      </c>
      <c r="G6345" t="str">
        <f t="shared" si="465"/>
        <v>2020-Q4</v>
      </c>
      <c r="H6345" s="4">
        <f>INDEX('ALL - prices'!$J$3:$DY$219,MATCH('COMBINED DATA'!A6345,'ALL - prices'!$B$3:$B$219,0),MATCH('COMBINED DATA'!G6345,'ALL - prices'!$J$1:$DY$1,0))</f>
        <v>15.539099999999999</v>
      </c>
      <c r="I6345" s="14">
        <f t="shared" si="468"/>
        <v>1.0473560521618241</v>
      </c>
      <c r="J6345" s="6">
        <f>INDEX('market cap'!$B$3:$DQ$219,MATCH(A6345,'market cap'!$A$3:$A$219,0),MATCH(G6345,'market cap'!$B$1:$DQ$1,0))</f>
        <v>1786.8429000000001</v>
      </c>
      <c r="K6345">
        <f t="shared" si="466"/>
        <v>7.4882055985920264</v>
      </c>
      <c r="L6345">
        <f>INDEX('PB2'!$D$2:$AQ$224,MATCH(A6345,'PB2'!$B$2:$B$224,0),MATCH(G6345,'PB2'!$D$1:$AQ$1,0))</f>
        <v>1.0602279901504501</v>
      </c>
      <c r="M6345" s="16">
        <f t="shared" si="467"/>
        <v>0.94319335962644835</v>
      </c>
      <c r="N6345" s="6">
        <f>INDEX('ROA2'!$D$2:$AQ$224,MATCH(A6345,'ROA2'!$B$2:$B$224,0),MATCH(G6345,'ROA2'!$D$1:$AQ$1,0))</f>
        <v>3.56900906562805</v>
      </c>
      <c r="O6345" s="6">
        <v>3598.4</v>
      </c>
      <c r="P6345" s="28">
        <v>1.1241007194244604E-2</v>
      </c>
    </row>
    <row r="6346" spans="1:16" x14ac:dyDescent="0.3">
      <c r="A6346" t="s">
        <v>635</v>
      </c>
      <c r="B6346" t="str">
        <f>VLOOKUP(A6346,Sheet3!L:L,1,FALSE)</f>
        <v>TCL/A CN EQUITY</v>
      </c>
      <c r="C6346" t="str">
        <f>VLOOKUP(A6346,'ALL - prices'!B:C,2,FALSE)</f>
        <v>Transcontinental Inc</v>
      </c>
      <c r="D6346" t="str">
        <f>VLOOKUP(A6346,'ALL - prices'!B:I,8,FALSE)</f>
        <v>Materials</v>
      </c>
      <c r="E6346">
        <v>2021</v>
      </c>
      <c r="F6346" t="s">
        <v>679</v>
      </c>
      <c r="G6346" t="str">
        <f t="shared" si="465"/>
        <v>2021-Q1</v>
      </c>
      <c r="H6346" s="4">
        <f>INDEX('ALL - prices'!$J$3:$DY$219,MATCH('COMBINED DATA'!A6346,'ALL - prices'!$B$3:$B$219,0),MATCH('COMBINED DATA'!G6346,'ALL - prices'!$J$1:$DY$1,0))</f>
        <v>17.117000000000001</v>
      </c>
      <c r="I6346" s="14">
        <f t="shared" si="468"/>
        <v>1.5928685748255151</v>
      </c>
      <c r="J6346" s="6">
        <f>INDEX('market cap'!$B$3:$DQ$219,MATCH(A6346,'market cap'!$A$3:$A$219,0),MATCH(G6346,'market cap'!$B$1:$DQ$1,0))</f>
        <v>1923.3198</v>
      </c>
      <c r="K6346">
        <f t="shared" si="466"/>
        <v>7.561808034414133</v>
      </c>
      <c r="L6346">
        <f>INDEX('PB2'!$D$2:$AQ$224,MATCH(A6346,'PB2'!$B$2:$B$224,0),MATCH(G6346,'PB2'!$D$1:$AQ$1,0))</f>
        <v>1.1653360128402701</v>
      </c>
      <c r="M6346" s="16">
        <f t="shared" si="467"/>
        <v>0.85812159667382359</v>
      </c>
      <c r="N6346" s="6">
        <f>INDEX('ROA2'!$D$2:$AQ$224,MATCH(A6346,'ROA2'!$B$2:$B$224,0),MATCH(G6346,'ROA2'!$D$1:$AQ$1,0))</f>
        <v>4.2417521476745597</v>
      </c>
      <c r="O6346" s="6">
        <v>3408.1000960000001</v>
      </c>
      <c r="P6346" s="28">
        <v>-5.2884588706091584E-2</v>
      </c>
    </row>
    <row r="6347" spans="1:16" x14ac:dyDescent="0.3">
      <c r="A6347" t="s">
        <v>635</v>
      </c>
      <c r="B6347" t="str">
        <f>VLOOKUP(A6347,Sheet3!L:L,1,FALSE)</f>
        <v>TCL/A CN EQUITY</v>
      </c>
      <c r="C6347" t="str">
        <f>VLOOKUP(A6347,'ALL - prices'!B:C,2,FALSE)</f>
        <v>Transcontinental Inc</v>
      </c>
      <c r="D6347" t="str">
        <f>VLOOKUP(A6347,'ALL - prices'!B:I,8,FALSE)</f>
        <v>Materials</v>
      </c>
      <c r="E6347">
        <v>2021</v>
      </c>
      <c r="F6347" t="s">
        <v>680</v>
      </c>
      <c r="G6347" t="str">
        <f t="shared" si="465"/>
        <v>2021-Q2</v>
      </c>
      <c r="H6347" s="4">
        <f>INDEX('ALL - prices'!$J$3:$DY$219,MATCH('COMBINED DATA'!A6347,'ALL - prices'!$B$3:$B$219,0),MATCH('COMBINED DATA'!G6347,'ALL - prices'!$J$1:$DY$1,0))</f>
        <v>18.014700000000001</v>
      </c>
      <c r="I6347" s="14">
        <f t="shared" si="468"/>
        <v>1.6777738869804035</v>
      </c>
      <c r="J6347" s="6">
        <f>INDEX('market cap'!$B$3:$DQ$219,MATCH(A6347,'market cap'!$A$3:$A$219,0),MATCH(G6347,'market cap'!$B$1:$DQ$1,0))</f>
        <v>2029.0074999999999</v>
      </c>
      <c r="K6347">
        <f t="shared" si="466"/>
        <v>7.6153020362211512</v>
      </c>
      <c r="L6347">
        <f>INDEX('PB2'!$D$2:$AQ$224,MATCH(A6347,'PB2'!$B$2:$B$224,0),MATCH(G6347,'PB2'!$D$1:$AQ$1,0))</f>
        <v>1.18382596969604</v>
      </c>
      <c r="M6347" s="16">
        <f t="shared" si="467"/>
        <v>0.84471875562652232</v>
      </c>
      <c r="N6347" s="6">
        <f>INDEX('ROA2'!$D$2:$AQ$224,MATCH(A6347,'ROA2'!$B$2:$B$224,0),MATCH(G6347,'ROA2'!$D$1:$AQ$1,0))</f>
        <v>4.6475801467895499</v>
      </c>
      <c r="O6347" s="6">
        <v>3386.8999680000002</v>
      </c>
      <c r="P6347" s="28">
        <v>-6.2205121336905561E-3</v>
      </c>
    </row>
    <row r="6348" spans="1:16" x14ac:dyDescent="0.3">
      <c r="A6348" t="s">
        <v>635</v>
      </c>
      <c r="B6348" t="str">
        <f>VLOOKUP(A6348,Sheet3!L:L,1,FALSE)</f>
        <v>TCL/A CN EQUITY</v>
      </c>
      <c r="C6348" t="str">
        <f>VLOOKUP(A6348,'ALL - prices'!B:C,2,FALSE)</f>
        <v>Transcontinental Inc</v>
      </c>
      <c r="D6348" t="str">
        <f>VLOOKUP(A6348,'ALL - prices'!B:I,8,FALSE)</f>
        <v>Materials</v>
      </c>
      <c r="E6348">
        <v>2021</v>
      </c>
      <c r="F6348" t="s">
        <v>681</v>
      </c>
      <c r="G6348" t="str">
        <f t="shared" si="465"/>
        <v>2021-Q3</v>
      </c>
      <c r="H6348" s="4">
        <f>INDEX('ALL - prices'!$J$3:$DY$219,MATCH('COMBINED DATA'!A6348,'ALL - prices'!$B$3:$B$219,0),MATCH('COMBINED DATA'!G6348,'ALL - prices'!$J$1:$DY$1,0))</f>
        <v>15.718400000000001</v>
      </c>
      <c r="I6348" s="14">
        <f t="shared" si="468"/>
        <v>1.5449716944548415</v>
      </c>
      <c r="J6348" s="6">
        <f>INDEX('market cap'!$B$3:$DQ$219,MATCH(A6348,'market cap'!$A$3:$A$219,0),MATCH(G6348,'market cap'!$B$1:$DQ$1,0))</f>
        <v>1756.2334000000001</v>
      </c>
      <c r="K6348">
        <f t="shared" si="466"/>
        <v>7.4709266810800905</v>
      </c>
      <c r="L6348">
        <f>INDEX('PB2'!$D$2:$AQ$224,MATCH(A6348,'PB2'!$B$2:$B$224,0),MATCH(G6348,'PB2'!$D$1:$AQ$1,0))</f>
        <v>0.96963798999786399</v>
      </c>
      <c r="M6348" s="16">
        <f t="shared" si="467"/>
        <v>1.0313127273429157</v>
      </c>
      <c r="N6348" s="6">
        <f>INDEX('ROA2'!$D$2:$AQ$224,MATCH(A6348,'ROA2'!$B$2:$B$224,0),MATCH(G6348,'ROA2'!$D$1:$AQ$1,0))</f>
        <v>3.9208679199218799</v>
      </c>
      <c r="O6348" s="6">
        <v>3720.6000640000002</v>
      </c>
      <c r="P6348" s="28">
        <v>9.8526705587072133E-2</v>
      </c>
    </row>
    <row r="6349" spans="1:16" x14ac:dyDescent="0.3">
      <c r="A6349" t="s">
        <v>635</v>
      </c>
      <c r="B6349" t="str">
        <f>VLOOKUP(A6349,Sheet3!L:L,1,FALSE)</f>
        <v>TCL/A CN EQUITY</v>
      </c>
      <c r="C6349" t="str">
        <f>VLOOKUP(A6349,'ALL - prices'!B:C,2,FALSE)</f>
        <v>Transcontinental Inc</v>
      </c>
      <c r="D6349" t="str">
        <f>VLOOKUP(A6349,'ALL - prices'!B:I,8,FALSE)</f>
        <v>Materials</v>
      </c>
      <c r="E6349">
        <v>2021</v>
      </c>
      <c r="F6349" t="s">
        <v>682</v>
      </c>
      <c r="G6349" t="str">
        <f t="shared" si="465"/>
        <v>2021-Q4</v>
      </c>
      <c r="H6349" s="4">
        <f>INDEX('ALL - prices'!$J$3:$DY$219,MATCH('COMBINED DATA'!A6349,'ALL - prices'!$B$3:$B$219,0),MATCH('COMBINED DATA'!G6349,'ALL - prices'!$J$1:$DY$1,0))</f>
        <v>16.046299999999999</v>
      </c>
      <c r="I6349" s="14">
        <f t="shared" si="468"/>
        <v>0.77337943468907955</v>
      </c>
      <c r="J6349" s="6">
        <f>INDEX('market cap'!$B$3:$DQ$219,MATCH(A6349,'market cap'!$A$3:$A$219,0),MATCH(G6349,'market cap'!$B$1:$DQ$1,0))</f>
        <v>1771.5636999999999</v>
      </c>
      <c r="K6349">
        <f t="shared" si="466"/>
        <v>7.4796178818865355</v>
      </c>
      <c r="L6349">
        <f>INDEX('PB2'!$D$2:$AQ$224,MATCH(A6349,'PB2'!$B$2:$B$224,0),MATCH(G6349,'PB2'!$D$1:$AQ$1,0))</f>
        <v>1.02687704563141</v>
      </c>
      <c r="M6349" s="16">
        <f t="shared" si="467"/>
        <v>0.9738264227974015</v>
      </c>
      <c r="N6349" s="6">
        <f>INDEX('ROA2'!$D$2:$AQ$224,MATCH(A6349,'ROA2'!$B$2:$B$224,0),MATCH(G6349,'ROA2'!$D$1:$AQ$1,0))</f>
        <v>3.62209296226502</v>
      </c>
      <c r="O6349" s="6">
        <v>3612.9000959999998</v>
      </c>
      <c r="P6349" s="28">
        <v>-2.8946934942588966E-2</v>
      </c>
    </row>
    <row r="6350" spans="1:16" x14ac:dyDescent="0.3">
      <c r="A6350" t="s">
        <v>635</v>
      </c>
      <c r="B6350" t="str">
        <f>VLOOKUP(A6350,Sheet3!L:L,1,FALSE)</f>
        <v>TCL/A CN EQUITY</v>
      </c>
      <c r="C6350" t="str">
        <f>VLOOKUP(A6350,'ALL - prices'!B:C,2,FALSE)</f>
        <v>Transcontinental Inc</v>
      </c>
      <c r="D6350" t="str">
        <f>VLOOKUP(A6350,'ALL - prices'!B:I,8,FALSE)</f>
        <v>Materials</v>
      </c>
      <c r="E6350">
        <v>2022</v>
      </c>
      <c r="F6350" t="s">
        <v>679</v>
      </c>
      <c r="G6350" t="str">
        <f t="shared" si="465"/>
        <v>2022-Q1</v>
      </c>
      <c r="H6350" s="4">
        <f>INDEX('ALL - prices'!$J$3:$DY$219,MATCH('COMBINED DATA'!A6350,'ALL - prices'!$B$3:$B$219,0),MATCH('COMBINED DATA'!G6350,'ALL - prices'!$J$1:$DY$1,0))</f>
        <v>14.1364</v>
      </c>
      <c r="I6350" s="14">
        <f t="shared" si="468"/>
        <v>0.57259501103892541</v>
      </c>
      <c r="J6350" s="6">
        <f>INDEX('market cap'!$B$3:$DQ$219,MATCH(A6350,'market cap'!$A$3:$A$219,0),MATCH(G6350,'market cap'!$B$1:$DQ$1,0))</f>
        <v>1516.3172999999999</v>
      </c>
      <c r="K6350">
        <f t="shared" si="466"/>
        <v>7.3240398450935187</v>
      </c>
      <c r="L6350">
        <f>INDEX('PB2'!$D$2:$AQ$224,MATCH(A6350,'PB2'!$B$2:$B$224,0),MATCH(G6350,'PB2'!$D$1:$AQ$1,0))</f>
        <v>0.765980005264282</v>
      </c>
      <c r="M6350" s="16">
        <f t="shared" si="467"/>
        <v>1.3055171063570716</v>
      </c>
      <c r="N6350" s="6">
        <f>INDEX('ROA2'!$D$2:$AQ$224,MATCH(A6350,'ROA2'!$B$2:$B$224,0),MATCH(G6350,'ROA2'!$D$1:$AQ$1,0))</f>
        <v>3.50877189636231</v>
      </c>
      <c r="O6350" s="6">
        <v>3505.9998719999999</v>
      </c>
      <c r="P6350" s="28">
        <v>-2.9588480489220807E-2</v>
      </c>
    </row>
    <row r="6351" spans="1:16" x14ac:dyDescent="0.3">
      <c r="A6351" t="s">
        <v>635</v>
      </c>
      <c r="B6351" t="str">
        <f>VLOOKUP(A6351,Sheet3!L:L,1,FALSE)</f>
        <v>TCL/A CN EQUITY</v>
      </c>
      <c r="C6351" t="str">
        <f>VLOOKUP(A6351,'ALL - prices'!B:C,2,FALSE)</f>
        <v>Transcontinental Inc</v>
      </c>
      <c r="D6351" t="str">
        <f>VLOOKUP(A6351,'ALL - prices'!B:I,8,FALSE)</f>
        <v>Materials</v>
      </c>
      <c r="E6351">
        <v>2022</v>
      </c>
      <c r="F6351" t="s">
        <v>680</v>
      </c>
      <c r="G6351" t="str">
        <f t="shared" si="465"/>
        <v>2022-Q2</v>
      </c>
      <c r="H6351" s="4">
        <f>INDEX('ALL - prices'!$J$3:$DY$219,MATCH('COMBINED DATA'!A6351,'ALL - prices'!$B$3:$B$219,0),MATCH('COMBINED DATA'!G6351,'ALL - prices'!$J$1:$DY$1,0))</f>
        <v>12.3886</v>
      </c>
      <c r="I6351" s="14">
        <f t="shared" si="468"/>
        <v>0.55014671376521662</v>
      </c>
      <c r="J6351" s="6">
        <f>INDEX('market cap'!$B$3:$DQ$219,MATCH(A6351,'market cap'!$A$3:$A$219,0),MATCH(G6351,'market cap'!$B$1:$DQ$1,0))</f>
        <v>1329.9725000000001</v>
      </c>
      <c r="K6351">
        <f t="shared" si="466"/>
        <v>7.1929135443103043</v>
      </c>
      <c r="L6351">
        <f>INDEX('PB2'!$D$2:$AQ$224,MATCH(A6351,'PB2'!$B$2:$B$224,0),MATCH(G6351,'PB2'!$D$1:$AQ$1,0))</f>
        <v>0.77401697635650601</v>
      </c>
      <c r="M6351" s="16">
        <f t="shared" si="467"/>
        <v>1.2919613271368457</v>
      </c>
      <c r="N6351" s="6">
        <f>INDEX('ROA2'!$D$2:$AQ$224,MATCH(A6351,'ROA2'!$B$2:$B$224,0),MATCH(G6351,'ROA2'!$D$1:$AQ$1,0))</f>
        <v>3.29066109657288</v>
      </c>
      <c r="O6351" s="6">
        <v>3541.7999359999999</v>
      </c>
      <c r="P6351" s="28">
        <v>1.0211085369942655E-2</v>
      </c>
    </row>
    <row r="6352" spans="1:16" x14ac:dyDescent="0.3">
      <c r="A6352" t="s">
        <v>635</v>
      </c>
      <c r="B6352" t="str">
        <f>VLOOKUP(A6352,Sheet3!L:L,1,FALSE)</f>
        <v>TCL/A CN EQUITY</v>
      </c>
      <c r="C6352" t="str">
        <f>VLOOKUP(A6352,'ALL - prices'!B:C,2,FALSE)</f>
        <v>Transcontinental Inc</v>
      </c>
      <c r="D6352" t="str">
        <f>VLOOKUP(A6352,'ALL - prices'!B:I,8,FALSE)</f>
        <v>Materials</v>
      </c>
      <c r="E6352">
        <v>2022</v>
      </c>
      <c r="F6352" t="s">
        <v>681</v>
      </c>
      <c r="G6352" t="str">
        <f t="shared" si="465"/>
        <v>2022-Q3</v>
      </c>
      <c r="H6352" s="4">
        <f>INDEX('ALL - prices'!$J$3:$DY$219,MATCH('COMBINED DATA'!A6352,'ALL - prices'!$B$3:$B$219,0),MATCH('COMBINED DATA'!G6352,'ALL - prices'!$J$1:$DY$1,0))</f>
        <v>13.401300000000001</v>
      </c>
      <c r="I6352" s="14">
        <f t="shared" si="468"/>
        <v>1.1880251887761752</v>
      </c>
      <c r="J6352" s="6">
        <f>INDEX('market cap'!$B$3:$DQ$219,MATCH(A6352,'market cap'!$A$3:$A$219,0),MATCH(G6352,'market cap'!$B$1:$DQ$1,0))</f>
        <v>1383.4874</v>
      </c>
      <c r="K6352">
        <f t="shared" si="466"/>
        <v>7.2323626918490431</v>
      </c>
      <c r="L6352">
        <f>INDEX('PB2'!$D$2:$AQ$224,MATCH(A6352,'PB2'!$B$2:$B$224,0),MATCH(G6352,'PB2'!$D$1:$AQ$1,0))</f>
        <v>0.73694199323654197</v>
      </c>
      <c r="M6352" s="16">
        <f t="shared" si="467"/>
        <v>1.3569589047411257</v>
      </c>
      <c r="N6352" s="6">
        <f>INDEX('ROA2'!$D$2:$AQ$224,MATCH(A6352,'ROA2'!$B$2:$B$224,0),MATCH(G6352,'ROA2'!$D$1:$AQ$1,0))</f>
        <v>3.2626430988311799</v>
      </c>
      <c r="O6352" s="6">
        <v>3635.3999359999998</v>
      </c>
      <c r="P6352" s="28">
        <v>2.6427240863782068E-2</v>
      </c>
    </row>
    <row r="6353" spans="1:16" x14ac:dyDescent="0.3">
      <c r="A6353" t="s">
        <v>635</v>
      </c>
      <c r="B6353" t="str">
        <f>VLOOKUP(A6353,Sheet3!L:L,1,FALSE)</f>
        <v>TCL/A CN EQUITY</v>
      </c>
      <c r="C6353" t="str">
        <f>VLOOKUP(A6353,'ALL - prices'!B:C,2,FALSE)</f>
        <v>Transcontinental Inc</v>
      </c>
      <c r="D6353" t="str">
        <f>VLOOKUP(A6353,'ALL - prices'!B:I,8,FALSE)</f>
        <v>Materials</v>
      </c>
      <c r="E6353">
        <v>2022</v>
      </c>
      <c r="F6353" t="s">
        <v>682</v>
      </c>
      <c r="G6353" t="str">
        <f t="shared" si="465"/>
        <v>2022-Q4</v>
      </c>
      <c r="H6353" s="4">
        <f>INDEX('ALL - prices'!$J$3:$DY$219,MATCH('COMBINED DATA'!A6353,'ALL - prices'!$B$3:$B$219,0),MATCH('COMBINED DATA'!G6353,'ALL - prices'!$J$1:$DY$1,0))</f>
        <v>12.726699999999999</v>
      </c>
      <c r="I6353" s="14">
        <f t="shared" si="468"/>
        <v>1.0890244483787623</v>
      </c>
      <c r="J6353" s="6">
        <f>INDEX('market cap'!$B$3:$DQ$219,MATCH(A6353,'market cap'!$A$3:$A$219,0),MATCH(G6353,'market cap'!$B$1:$DQ$1,0))</f>
        <v>1342.5367000000001</v>
      </c>
      <c r="K6353">
        <f t="shared" si="466"/>
        <v>7.2023161630670973</v>
      </c>
      <c r="L6353">
        <f>INDEX('PB2'!$D$2:$AQ$224,MATCH(A6353,'PB2'!$B$2:$B$224,0),MATCH(G6353,'PB2'!$D$1:$AQ$1,0))</f>
        <v>0.72096800804138195</v>
      </c>
      <c r="M6353" s="16">
        <f t="shared" si="467"/>
        <v>1.3870240965568645</v>
      </c>
      <c r="N6353" s="6">
        <f>INDEX('ROA2'!$D$2:$AQ$224,MATCH(A6353,'ROA2'!$B$2:$B$224,0),MATCH(G6353,'ROA2'!$D$1:$AQ$1,0))</f>
        <v>3.80906105041504</v>
      </c>
      <c r="O6353" s="6">
        <v>3800.9999360000002</v>
      </c>
      <c r="P6353" s="28">
        <v>4.5552072100823293E-2</v>
      </c>
    </row>
    <row r="6354" spans="1:16" x14ac:dyDescent="0.3">
      <c r="A6354" t="s">
        <v>635</v>
      </c>
      <c r="B6354" t="str">
        <f>VLOOKUP(A6354,Sheet3!L:L,1,FALSE)</f>
        <v>TCL/A CN EQUITY</v>
      </c>
      <c r="C6354" t="str">
        <f>VLOOKUP(A6354,'ALL - prices'!B:C,2,FALSE)</f>
        <v>Transcontinental Inc</v>
      </c>
      <c r="D6354" t="str">
        <f>VLOOKUP(A6354,'ALL - prices'!B:I,8,FALSE)</f>
        <v>Materials</v>
      </c>
      <c r="E6354">
        <v>2023</v>
      </c>
      <c r="F6354" t="s">
        <v>679</v>
      </c>
      <c r="G6354" t="str">
        <f t="shared" ref="G6354:G6417" si="469">E6354&amp;"-"&amp;F6354</f>
        <v>2023-Q1</v>
      </c>
      <c r="H6354" s="4">
        <f>INDEX('ALL - prices'!$J$3:$DY$219,MATCH('COMBINED DATA'!A6354,'ALL - prices'!$B$3:$B$219,0),MATCH('COMBINED DATA'!G6354,'ALL - prices'!$J$1:$DY$1,0))</f>
        <v>12.0626</v>
      </c>
      <c r="I6354" s="14">
        <f t="shared" si="468"/>
        <v>1.3532515484318997</v>
      </c>
      <c r="J6354" s="6">
        <f>INDEX('market cap'!$B$3:$DQ$219,MATCH(A6354,'market cap'!$A$3:$A$219,0),MATCH(G6354,'market cap'!$B$1:$DQ$1,0))</f>
        <v>1214.1079</v>
      </c>
      <c r="K6354">
        <f t="shared" ref="K6354:K6417" si="470">LN(J6354)</f>
        <v>7.1017648474062822</v>
      </c>
      <c r="L6354">
        <f>INDEX('PB2'!$D$2:$AQ$224,MATCH(A6354,'PB2'!$B$2:$B$224,0),MATCH(G6354,'PB2'!$D$1:$AQ$1,0))</f>
        <v>0.678758025169373</v>
      </c>
      <c r="M6354" s="16">
        <f t="shared" ref="M6354:M6417" si="471">1/L6354</f>
        <v>1.4732790816734229</v>
      </c>
      <c r="N6354" s="6">
        <f>INDEX('ROA2'!$D$2:$AQ$224,MATCH(A6354,'ROA2'!$B$2:$B$224,0),MATCH(G6354,'ROA2'!$D$1:$AQ$1,0))</f>
        <v>3.4515929222106898</v>
      </c>
      <c r="O6354" s="6">
        <v>3667.5000319999999</v>
      </c>
      <c r="P6354" s="28">
        <v>-3.5122311562175261E-2</v>
      </c>
    </row>
    <row r="6355" spans="1:16" x14ac:dyDescent="0.3">
      <c r="A6355" t="s">
        <v>635</v>
      </c>
      <c r="B6355" t="str">
        <f>VLOOKUP(A6355,Sheet3!L:L,1,FALSE)</f>
        <v>TCL/A CN EQUITY</v>
      </c>
      <c r="C6355" t="str">
        <f>VLOOKUP(A6355,'ALL - prices'!B:C,2,FALSE)</f>
        <v>Transcontinental Inc</v>
      </c>
      <c r="D6355" t="str">
        <f>VLOOKUP(A6355,'ALL - prices'!B:I,8,FALSE)</f>
        <v>Materials</v>
      </c>
      <c r="E6355">
        <v>2023</v>
      </c>
      <c r="F6355" t="s">
        <v>680</v>
      </c>
      <c r="G6355" t="str">
        <f t="shared" si="469"/>
        <v>2023-Q2</v>
      </c>
      <c r="H6355" s="4">
        <f>INDEX('ALL - prices'!$J$3:$DY$219,MATCH('COMBINED DATA'!A6355,'ALL - prices'!$B$3:$B$219,0),MATCH('COMBINED DATA'!G6355,'ALL - prices'!$J$1:$DY$1,0))</f>
        <v>12.604200000000001</v>
      </c>
      <c r="I6355" s="14">
        <f t="shared" si="468"/>
        <v>1.7129050888281494</v>
      </c>
      <c r="J6355" s="6">
        <f>INDEX('market cap'!$B$3:$DQ$219,MATCH(A6355,'market cap'!$A$3:$A$219,0),MATCH(G6355,'market cap'!$B$1:$DQ$1,0))</f>
        <v>1264.3104000000001</v>
      </c>
      <c r="K6355">
        <f t="shared" si="470"/>
        <v>7.1422821141797721</v>
      </c>
      <c r="L6355">
        <f>INDEX('PB2'!$D$2:$AQ$224,MATCH(A6355,'PB2'!$B$2:$B$224,0),MATCH(G6355,'PB2'!$D$1:$AQ$1,0))</f>
        <v>0.61395698785781905</v>
      </c>
      <c r="M6355" s="16">
        <f t="shared" si="471"/>
        <v>1.6287785948803002</v>
      </c>
      <c r="N6355" s="6">
        <f>INDEX('ROA2'!$D$2:$AQ$224,MATCH(A6355,'ROA2'!$B$2:$B$224,0),MATCH(G6355,'ROA2'!$D$1:$AQ$1,0))</f>
        <v>3.2468969821929901</v>
      </c>
      <c r="O6355" s="6">
        <v>3708.199936</v>
      </c>
      <c r="P6355" s="28">
        <v>1.1097451573246519E-2</v>
      </c>
    </row>
    <row r="6356" spans="1:16" x14ac:dyDescent="0.3">
      <c r="A6356" t="s">
        <v>635</v>
      </c>
      <c r="B6356" t="str">
        <f>VLOOKUP(A6356,Sheet3!L:L,1,FALSE)</f>
        <v>TCL/A CN EQUITY</v>
      </c>
      <c r="C6356" t="str">
        <f>VLOOKUP(A6356,'ALL - prices'!B:C,2,FALSE)</f>
        <v>Transcontinental Inc</v>
      </c>
      <c r="D6356" t="str">
        <f>VLOOKUP(A6356,'ALL - prices'!B:I,8,FALSE)</f>
        <v>Materials</v>
      </c>
      <c r="E6356">
        <v>2023</v>
      </c>
      <c r="F6356" t="s">
        <v>681</v>
      </c>
      <c r="G6356" t="str">
        <f t="shared" si="469"/>
        <v>2023-Q3</v>
      </c>
      <c r="H6356" s="4">
        <f>INDEX('ALL - prices'!$J$3:$DY$219,MATCH('COMBINED DATA'!A6356,'ALL - prices'!$B$3:$B$219,0),MATCH('COMBINED DATA'!G6356,'ALL - prices'!$J$1:$DY$1,0))</f>
        <v>10.159599999999999</v>
      </c>
      <c r="I6356" s="14">
        <f t="shared" si="468"/>
        <v>1.9453557635215946</v>
      </c>
      <c r="J6356" s="6">
        <f>INDEX('market cap'!$B$3:$DQ$219,MATCH(A6356,'market cap'!$A$3:$A$219,0),MATCH(G6356,'market cap'!$B$1:$DQ$1,0))</f>
        <v>995.33150000000001</v>
      </c>
      <c r="K6356">
        <f t="shared" si="470"/>
        <v>6.903075847500328</v>
      </c>
      <c r="L6356">
        <f>INDEX('PB2'!$D$2:$AQ$224,MATCH(A6356,'PB2'!$B$2:$B$224,0),MATCH(G6356,'PB2'!$D$1:$AQ$1,0))</f>
        <v>0.47382900118827798</v>
      </c>
      <c r="M6356" s="16">
        <f t="shared" si="471"/>
        <v>2.1104660067074401</v>
      </c>
      <c r="N6356" s="6">
        <f>INDEX('ROA2'!$D$2:$AQ$224,MATCH(A6356,'ROA2'!$B$2:$B$224,0),MATCH(G6356,'ROA2'!$D$1:$AQ$1,0))</f>
        <v>2.8792240619659402</v>
      </c>
      <c r="O6356" s="6">
        <v>3623.5000319999999</v>
      </c>
      <c r="P6356" s="28">
        <v>-2.2841245203020267E-2</v>
      </c>
    </row>
    <row r="6357" spans="1:16" x14ac:dyDescent="0.3">
      <c r="A6357" t="s">
        <v>635</v>
      </c>
      <c r="B6357" t="str">
        <f>VLOOKUP(A6357,Sheet3!L:L,1,FALSE)</f>
        <v>TCL/A CN EQUITY</v>
      </c>
      <c r="C6357" t="str">
        <f>VLOOKUP(A6357,'ALL - prices'!B:C,2,FALSE)</f>
        <v>Transcontinental Inc</v>
      </c>
      <c r="D6357" t="str">
        <f>VLOOKUP(A6357,'ALL - prices'!B:I,8,FALSE)</f>
        <v>Materials</v>
      </c>
      <c r="E6357">
        <v>2023</v>
      </c>
      <c r="F6357" t="s">
        <v>682</v>
      </c>
      <c r="G6357" t="str">
        <f t="shared" si="469"/>
        <v>2023-Q4</v>
      </c>
      <c r="H6357" s="4">
        <f>INDEX('ALL - prices'!$J$3:$DY$219,MATCH('COMBINED DATA'!A6357,'ALL - prices'!$B$3:$B$219,0),MATCH('COMBINED DATA'!G6357,'ALL - prices'!$J$1:$DY$1,0))</f>
        <v>12.198700000000001</v>
      </c>
      <c r="I6357" s="14">
        <f t="shared" si="468"/>
        <v>2.0431124873176589</v>
      </c>
      <c r="J6357" s="6">
        <f>INDEX('market cap'!$B$3:$DQ$219,MATCH(A6357,'market cap'!$A$3:$A$219,0),MATCH(G6357,'market cap'!$B$1:$DQ$1,0))</f>
        <v>1181.8061</v>
      </c>
      <c r="K6357">
        <f t="shared" si="470"/>
        <v>7.0747991405161246</v>
      </c>
      <c r="L6357">
        <f>INDEX('PB2'!$D$2:$AQ$224,MATCH(A6357,'PB2'!$B$2:$B$224,0),MATCH(G6357,'PB2'!$D$1:$AQ$1,0))</f>
        <v>0.64982002973556496</v>
      </c>
      <c r="M6357" s="16">
        <f t="shared" si="471"/>
        <v>1.5388876215572114</v>
      </c>
      <c r="N6357" s="6">
        <f>INDEX('ROA2'!$D$2:$AQ$224,MATCH(A6357,'ROA2'!$B$2:$B$224,0),MATCH(G6357,'ROA2'!$D$1:$AQ$1,0))</f>
        <v>2.2876029014587398</v>
      </c>
      <c r="O6357" s="6">
        <v>3700.3000320000001</v>
      </c>
      <c r="P6357" s="28">
        <v>2.1194977044780162E-2</v>
      </c>
    </row>
    <row r="6358" spans="1:16" x14ac:dyDescent="0.3">
      <c r="A6358" t="s">
        <v>635</v>
      </c>
      <c r="B6358" t="str">
        <f>VLOOKUP(A6358,Sheet3!L:L,1,FALSE)</f>
        <v>TCL/A CN EQUITY</v>
      </c>
      <c r="C6358" t="str">
        <f>VLOOKUP(A6358,'ALL - prices'!B:C,2,FALSE)</f>
        <v>Transcontinental Inc</v>
      </c>
      <c r="D6358" t="str">
        <f>VLOOKUP(A6358,'ALL - prices'!B:I,8,FALSE)</f>
        <v>Materials</v>
      </c>
      <c r="E6358" s="18">
        <v>2024</v>
      </c>
      <c r="F6358" t="s">
        <v>679</v>
      </c>
      <c r="G6358" t="str">
        <f t="shared" si="469"/>
        <v>2024-Q1</v>
      </c>
      <c r="H6358" s="4">
        <f>INDEX('ALL - prices'!$J$3:$DY$219,MATCH('COMBINED DATA'!A6358,'ALL - prices'!$B$3:$B$219,0),MATCH('COMBINED DATA'!G6358,'ALL - prices'!$J$1:$DY$1,0))</f>
        <v>13.3119</v>
      </c>
      <c r="I6358" s="14" t="s">
        <v>769</v>
      </c>
      <c r="J6358" s="6">
        <f>INDEX('market cap'!$B$3:$DQ$219,MATCH(A6358,'market cap'!$A$3:$A$219,0),MATCH(G6358,'market cap'!$B$1:$DQ$1,0))</f>
        <v>1280.7902999999999</v>
      </c>
      <c r="K6358">
        <f t="shared" si="470"/>
        <v>7.1552325882621961</v>
      </c>
      <c r="L6358">
        <f>INDEX('PB2'!$D$2:$AQ$224,MATCH(A6358,'PB2'!$B$2:$B$224,0),MATCH(G6358,'PB2'!$D$1:$AQ$1,0))</f>
        <v>0.64443701505661</v>
      </c>
      <c r="M6358" s="16">
        <f t="shared" si="471"/>
        <v>1.55174202697242</v>
      </c>
      <c r="N6358" s="6">
        <f>INDEX('ROA2'!$D$2:$AQ$224,MATCH(A6358,'ROA2'!$B$2:$B$224,0),MATCH(G6358,'ROA2'!$D$1:$AQ$1,0))</f>
        <v>2.7663719654083301</v>
      </c>
      <c r="O6358" s="6">
        <v>3468.199936</v>
      </c>
      <c r="P6358" s="28">
        <v>-6.2724669349190798E-2</v>
      </c>
    </row>
    <row r="6359" spans="1:16" x14ac:dyDescent="0.3">
      <c r="A6359" t="s">
        <v>635</v>
      </c>
      <c r="B6359" t="str">
        <f>VLOOKUP(A6359,Sheet3!L:L,1,FALSE)</f>
        <v>TCL/A CN EQUITY</v>
      </c>
      <c r="C6359" t="str">
        <f>VLOOKUP(A6359,'ALL - prices'!B:C,2,FALSE)</f>
        <v>Transcontinental Inc</v>
      </c>
      <c r="D6359" t="str">
        <f>VLOOKUP(A6359,'ALL - prices'!B:I,8,FALSE)</f>
        <v>Materials</v>
      </c>
      <c r="E6359" s="18">
        <v>2024</v>
      </c>
      <c r="F6359" t="s">
        <v>680</v>
      </c>
      <c r="G6359" t="str">
        <f t="shared" si="469"/>
        <v>2024-Q2</v>
      </c>
      <c r="H6359" s="4">
        <f>INDEX('ALL - prices'!$J$3:$DY$219,MATCH('COMBINED DATA'!A6359,'ALL - prices'!$B$3:$B$219,0),MATCH('COMBINED DATA'!G6359,'ALL - prices'!$J$1:$DY$1,0))</f>
        <v>14.1084</v>
      </c>
      <c r="I6359" s="14" t="s">
        <v>769</v>
      </c>
      <c r="J6359" s="6">
        <f>INDEX('market cap'!$B$3:$DQ$219,MATCH(A6359,'market cap'!$A$3:$A$219,0),MATCH(G6359,'market cap'!$B$1:$DQ$1,0))</f>
        <v>1309.3565000000001</v>
      </c>
      <c r="K6359">
        <f t="shared" si="470"/>
        <v>7.1772910741324072</v>
      </c>
      <c r="L6359">
        <f>INDEX('PB2'!$D$2:$AQ$224,MATCH(A6359,'PB2'!$B$2:$B$224,0),MATCH(G6359,'PB2'!$D$1:$AQ$1,0))</f>
        <v>0.735445976257324</v>
      </c>
      <c r="M6359" s="16">
        <f t="shared" si="471"/>
        <v>1.3597191803115007</v>
      </c>
      <c r="N6359" s="6">
        <f>INDEX('ROA2'!$D$2:$AQ$224,MATCH(A6359,'ROA2'!$B$2:$B$224,0),MATCH(G6359,'ROA2'!$D$1:$AQ$1,0))</f>
        <v>2.5741748809814502</v>
      </c>
      <c r="O6359" s="6">
        <v>3470.7998720000001</v>
      </c>
      <c r="P6359" s="28">
        <v>7.4964997635017271E-4</v>
      </c>
    </row>
    <row r="6360" spans="1:16" x14ac:dyDescent="0.3">
      <c r="A6360" t="s">
        <v>635</v>
      </c>
      <c r="B6360" t="str">
        <f>VLOOKUP(A6360,Sheet3!L:L,1,FALSE)</f>
        <v>TCL/A CN EQUITY</v>
      </c>
      <c r="C6360" t="str">
        <f>VLOOKUP(A6360,'ALL - prices'!B:C,2,FALSE)</f>
        <v>Transcontinental Inc</v>
      </c>
      <c r="D6360" t="str">
        <f>VLOOKUP(A6360,'ALL - prices'!B:I,8,FALSE)</f>
        <v>Materials</v>
      </c>
      <c r="E6360" s="18">
        <v>2024</v>
      </c>
      <c r="F6360" t="s">
        <v>681</v>
      </c>
      <c r="G6360" t="str">
        <f t="shared" si="469"/>
        <v>2024-Q3</v>
      </c>
      <c r="H6360" s="4">
        <f>INDEX('ALL - prices'!$J$3:$DY$219,MATCH('COMBINED DATA'!A6360,'ALL - prices'!$B$3:$B$219,0),MATCH('COMBINED DATA'!G6360,'ALL - prices'!$J$1:$DY$1,0))</f>
        <v>16.767800000000001</v>
      </c>
      <c r="I6360" s="14" t="s">
        <v>769</v>
      </c>
      <c r="J6360" s="6">
        <f>INDEX('market cap'!$B$3:$DQ$219,MATCH(A6360,'market cap'!$A$3:$A$219,0),MATCH(G6360,'market cap'!$B$1:$DQ$1,0))</f>
        <v>1521.2336</v>
      </c>
      <c r="K6360">
        <f t="shared" si="470"/>
        <v>7.3272768636355732</v>
      </c>
      <c r="L6360">
        <f>INDEX('PB2'!$D$2:$AQ$224,MATCH(A6360,'PB2'!$B$2:$B$224,0),MATCH(G6360,'PB2'!$D$1:$AQ$1,0))</f>
        <v>0.76527702808380105</v>
      </c>
      <c r="M6360" s="16">
        <f t="shared" si="471"/>
        <v>1.306716343627782</v>
      </c>
      <c r="N6360" s="6">
        <f>INDEX('ROA2'!$D$2:$AQ$224,MATCH(A6360,'ROA2'!$B$2:$B$224,0),MATCH(G6360,'ROA2'!$D$1:$AQ$1,0))</f>
        <v>3.2223749160766602</v>
      </c>
      <c r="O6360" s="6">
        <v>3520.3000320000001</v>
      </c>
      <c r="P6360" s="28">
        <v>1.4261888275187781E-2</v>
      </c>
    </row>
    <row r="6361" spans="1:16" x14ac:dyDescent="0.3">
      <c r="A6361" t="s">
        <v>635</v>
      </c>
      <c r="B6361" t="str">
        <f>VLOOKUP(A6361,Sheet3!L:L,1,FALSE)</f>
        <v>TCL/A CN EQUITY</v>
      </c>
      <c r="C6361" t="str">
        <f>VLOOKUP(A6361,'ALL - prices'!B:C,2,FALSE)</f>
        <v>Transcontinental Inc</v>
      </c>
      <c r="D6361" t="str">
        <f>VLOOKUP(A6361,'ALL - prices'!B:I,8,FALSE)</f>
        <v>Materials</v>
      </c>
      <c r="E6361" s="18">
        <v>2024</v>
      </c>
      <c r="F6361" t="s">
        <v>682</v>
      </c>
      <c r="G6361" t="str">
        <f t="shared" si="469"/>
        <v>2024-Q4</v>
      </c>
      <c r="H6361" s="4">
        <f>INDEX('ALL - prices'!$J$3:$DY$219,MATCH('COMBINED DATA'!A6361,'ALL - prices'!$B$3:$B$219,0),MATCH('COMBINED DATA'!G6361,'ALL - prices'!$J$1:$DY$1,0))</f>
        <v>17.551400000000001</v>
      </c>
      <c r="I6361" s="14" t="s">
        <v>769</v>
      </c>
      <c r="J6361" s="6">
        <f>INDEX('market cap'!$B$3:$DQ$219,MATCH(A6361,'market cap'!$A$3:$A$219,0),MATCH(G6361,'market cap'!$B$1:$DQ$1,0))</f>
        <v>1561.5915</v>
      </c>
      <c r="K6361">
        <f t="shared" si="470"/>
        <v>7.3534607725087682</v>
      </c>
      <c r="L6361">
        <f>INDEX('PB2'!$D$2:$AQ$224,MATCH(A6361,'PB2'!$B$2:$B$224,0),MATCH(G6361,'PB2'!$D$1:$AQ$1,0))</f>
        <v>0.822407464221661</v>
      </c>
      <c r="M6361" s="16">
        <f t="shared" si="471"/>
        <v>1.2159422713246106</v>
      </c>
      <c r="N6361" s="6">
        <f>INDEX('ROA2'!$D$2:$AQ$224,MATCH(A6361,'ROA2'!$B$2:$B$224,0),MATCH(G6361,'ROA2'!$D$1:$AQ$1,0))</f>
        <v>3.3044569492340101</v>
      </c>
      <c r="O6361" s="6">
        <v>3641.2999679999998</v>
      </c>
      <c r="P6361" s="28">
        <v>3.4372052069452617E-2</v>
      </c>
    </row>
    <row r="6362" spans="1:16" x14ac:dyDescent="0.3">
      <c r="A6362" t="s">
        <v>636</v>
      </c>
      <c r="B6362" t="e">
        <f>VLOOKUP(A6362,Sheet3!L:L,1,FALSE)</f>
        <v>#N/A</v>
      </c>
      <c r="C6362" t="str">
        <f>VLOOKUP(A6362,'ALL - prices'!B:C,2,FALSE)</f>
        <v>Toronto-Dominion Bank/The</v>
      </c>
      <c r="D6362" t="str">
        <f>VLOOKUP(A6362,'ALL - prices'!B:I,8,FALSE)</f>
        <v>Financials</v>
      </c>
      <c r="E6362">
        <v>2015</v>
      </c>
      <c r="F6362" t="s">
        <v>679</v>
      </c>
      <c r="G6362" t="str">
        <f t="shared" si="469"/>
        <v>2015-Q1</v>
      </c>
      <c r="H6362" s="4">
        <f>INDEX('ALL - prices'!$J$3:$DY$219,MATCH('COMBINED DATA'!A6362,'ALL - prices'!$B$3:$B$219,0),MATCH('COMBINED DATA'!G6362,'ALL - prices'!$J$1:$DY$1,0))</f>
        <v>34.401499999999999</v>
      </c>
      <c r="I6362" s="14">
        <f t="shared" ref="I6362:I6397" si="472">STDEV(H6363:H6366)</f>
        <v>1.4069811240145811</v>
      </c>
      <c r="J6362" s="15">
        <f>INDEX(MarketCap2!$E$2:$AR$224,MATCH(A6362,MarketCap2!$B$2:$B$224,0),MATCH(G6362,MarketCap2!$E$1:$AR$1,0))</f>
        <v>100265066496</v>
      </c>
      <c r="K6362">
        <f t="shared" si="470"/>
        <v>25.331083181077702</v>
      </c>
      <c r="L6362">
        <f>INDEX('PB2'!$D$2:$AQ$224,MATCH(A6362,'PB2'!$B$2:$B$224,0),MATCH(G6362,'PB2'!$D$1:$AQ$1,0))</f>
        <v>1.8024369478225699</v>
      </c>
      <c r="M6362" s="16">
        <f t="shared" si="471"/>
        <v>0.55480442808723374</v>
      </c>
      <c r="N6362" s="6">
        <f>INDEX('ROA2'!$D$2:$AQ$224,MATCH(A6362,'ROA2'!$B$2:$B$224,0),MATCH(G6362,'ROA2'!$D$1:$AQ$1,0))</f>
        <v>0.78368997573852495</v>
      </c>
      <c r="O6362" s="6">
        <v>1080154.9803520001</v>
      </c>
      <c r="P6362" s="28">
        <v>0.12456282258028756</v>
      </c>
    </row>
    <row r="6363" spans="1:16" x14ac:dyDescent="0.3">
      <c r="A6363" t="s">
        <v>636</v>
      </c>
      <c r="B6363" t="e">
        <f>VLOOKUP(A6363,Sheet3!L:L,1,FALSE)</f>
        <v>#N/A</v>
      </c>
      <c r="C6363" t="str">
        <f>VLOOKUP(A6363,'ALL - prices'!B:C,2,FALSE)</f>
        <v>Toronto-Dominion Bank/The</v>
      </c>
      <c r="D6363" t="str">
        <f>VLOOKUP(A6363,'ALL - prices'!B:I,8,FALSE)</f>
        <v>Financials</v>
      </c>
      <c r="E6363">
        <v>2015</v>
      </c>
      <c r="F6363" t="s">
        <v>680</v>
      </c>
      <c r="G6363" t="str">
        <f t="shared" si="469"/>
        <v>2015-Q2</v>
      </c>
      <c r="H6363" s="4">
        <f>INDEX('ALL - prices'!$J$3:$DY$219,MATCH('COMBINED DATA'!A6363,'ALL - prices'!$B$3:$B$219,0),MATCH('COMBINED DATA'!G6363,'ALL - prices'!$J$1:$DY$1,0))</f>
        <v>34.008600000000001</v>
      </c>
      <c r="I6363" s="14">
        <f t="shared" si="472"/>
        <v>1.4107770279175955</v>
      </c>
      <c r="J6363" s="15">
        <f>INDEX(MarketCap2!$E$2:$AR$224,MATCH(A6363,MarketCap2!$B$2:$B$224,0),MATCH(G6363,MarketCap2!$E$1:$AR$1,0))</f>
        <v>98314780672</v>
      </c>
      <c r="K6363">
        <f t="shared" si="470"/>
        <v>25.31144021568528</v>
      </c>
      <c r="L6363">
        <f>INDEX('PB2'!$D$2:$AQ$224,MATCH(A6363,'PB2'!$B$2:$B$224,0),MATCH(G6363,'PB2'!$D$1:$AQ$1,0))</f>
        <v>1.5872269868850699</v>
      </c>
      <c r="M6363" s="16">
        <f t="shared" si="471"/>
        <v>0.63002961029694826</v>
      </c>
      <c r="N6363" s="6">
        <f>INDEX('ROA2'!$D$2:$AQ$224,MATCH(A6363,'ROA2'!$B$2:$B$224,0),MATCH(G6363,'ROA2'!$D$1:$AQ$1,0))</f>
        <v>0.795154988765717</v>
      </c>
      <c r="O6363" s="6">
        <v>1030954.02496</v>
      </c>
      <c r="P6363" s="28">
        <v>-4.5549903751743642E-2</v>
      </c>
    </row>
    <row r="6364" spans="1:16" x14ac:dyDescent="0.3">
      <c r="A6364" t="s">
        <v>636</v>
      </c>
      <c r="B6364" t="e">
        <f>VLOOKUP(A6364,Sheet3!L:L,1,FALSE)</f>
        <v>#N/A</v>
      </c>
      <c r="C6364" t="str">
        <f>VLOOKUP(A6364,'ALL - prices'!B:C,2,FALSE)</f>
        <v>Toronto-Dominion Bank/The</v>
      </c>
      <c r="D6364" t="str">
        <f>VLOOKUP(A6364,'ALL - prices'!B:I,8,FALSE)</f>
        <v>Financials</v>
      </c>
      <c r="E6364">
        <v>2015</v>
      </c>
      <c r="F6364" t="s">
        <v>681</v>
      </c>
      <c r="G6364" t="str">
        <f t="shared" si="469"/>
        <v>2015-Q3</v>
      </c>
      <c r="H6364" s="4">
        <f>INDEX('ALL - prices'!$J$3:$DY$219,MATCH('COMBINED DATA'!A6364,'ALL - prices'!$B$3:$B$219,0),MATCH('COMBINED DATA'!G6364,'ALL - prices'!$J$1:$DY$1,0))</f>
        <v>34.020699999999998</v>
      </c>
      <c r="I6364" s="14">
        <f t="shared" si="472"/>
        <v>1.5412833191856707</v>
      </c>
      <c r="J6364" s="15">
        <f>INDEX(MarketCap2!$E$2:$AR$224,MATCH(A6364,MarketCap2!$B$2:$B$224,0),MATCH(G6364,MarketCap2!$E$1:$AR$1,0))</f>
        <v>97517879296</v>
      </c>
      <c r="K6364">
        <f t="shared" si="470"/>
        <v>25.303301575533506</v>
      </c>
      <c r="L6364">
        <f>INDEX('PB2'!$D$2:$AQ$224,MATCH(A6364,'PB2'!$B$2:$B$224,0),MATCH(G6364,'PB2'!$D$1:$AQ$1,0))</f>
        <v>1.588711977005</v>
      </c>
      <c r="M6364" s="16">
        <f t="shared" si="471"/>
        <v>0.62944071327842255</v>
      </c>
      <c r="N6364" s="6">
        <f>INDEX('ROA2'!$D$2:$AQ$224,MATCH(A6364,'ROA2'!$B$2:$B$224,0),MATCH(G6364,'ROA2'!$D$1:$AQ$1,0))</f>
        <v>0.77399200201034501</v>
      </c>
      <c r="O6364" s="6">
        <v>1099201.9701759999</v>
      </c>
      <c r="P6364" s="28">
        <v>6.6198825130585157E-2</v>
      </c>
    </row>
    <row r="6365" spans="1:16" x14ac:dyDescent="0.3">
      <c r="A6365" t="s">
        <v>636</v>
      </c>
      <c r="B6365" t="e">
        <f>VLOOKUP(A6365,Sheet3!L:L,1,FALSE)</f>
        <v>#N/A</v>
      </c>
      <c r="C6365" t="str">
        <f>VLOOKUP(A6365,'ALL - prices'!B:C,2,FALSE)</f>
        <v>Toronto-Dominion Bank/The</v>
      </c>
      <c r="D6365" t="str">
        <f>VLOOKUP(A6365,'ALL - prices'!B:I,8,FALSE)</f>
        <v>Financials</v>
      </c>
      <c r="E6365">
        <v>2015</v>
      </c>
      <c r="F6365" t="s">
        <v>682</v>
      </c>
      <c r="G6365" t="str">
        <f t="shared" si="469"/>
        <v>2015-Q4</v>
      </c>
      <c r="H6365" s="4">
        <f>INDEX('ALL - prices'!$J$3:$DY$219,MATCH('COMBINED DATA'!A6365,'ALL - prices'!$B$3:$B$219,0),MATCH('COMBINED DATA'!G6365,'ALL - prices'!$J$1:$DY$1,0))</f>
        <v>35.423999999999999</v>
      </c>
      <c r="I6365" s="14">
        <f t="shared" si="472"/>
        <v>3.7795947643232863</v>
      </c>
      <c r="J6365" s="15">
        <f>INDEX(MarketCap2!$E$2:$AR$224,MATCH(A6365,MarketCap2!$B$2:$B$224,0),MATCH(G6365,MarketCap2!$E$1:$AR$1,0))</f>
        <v>100679835648</v>
      </c>
      <c r="K6365">
        <f t="shared" si="470"/>
        <v>25.335211374792646</v>
      </c>
      <c r="L6365">
        <f>INDEX('PB2'!$D$2:$AQ$224,MATCH(A6365,'PB2'!$B$2:$B$224,0),MATCH(G6365,'PB2'!$D$1:$AQ$1,0))</f>
        <v>1.47347795963287</v>
      </c>
      <c r="M6365" s="16">
        <f t="shared" si="471"/>
        <v>0.67866641198295141</v>
      </c>
      <c r="N6365" s="6">
        <f>INDEX('ROA2'!$D$2:$AQ$224,MATCH(A6365,'ROA2'!$B$2:$B$224,0),MATCH(G6365,'ROA2'!$D$1:$AQ$1,0))</f>
        <v>0.766337990760803</v>
      </c>
      <c r="O6365" s="6">
        <v>1104372.9571839999</v>
      </c>
      <c r="P6365" s="28">
        <v>4.704310170743296E-3</v>
      </c>
    </row>
    <row r="6366" spans="1:16" x14ac:dyDescent="0.3">
      <c r="A6366" t="s">
        <v>636</v>
      </c>
      <c r="B6366" t="e">
        <f>VLOOKUP(A6366,Sheet3!L:L,1,FALSE)</f>
        <v>#N/A</v>
      </c>
      <c r="C6366" t="str">
        <f>VLOOKUP(A6366,'ALL - prices'!B:C,2,FALSE)</f>
        <v>Toronto-Dominion Bank/The</v>
      </c>
      <c r="D6366" t="str">
        <f>VLOOKUP(A6366,'ALL - prices'!B:I,8,FALSE)</f>
        <v>Financials</v>
      </c>
      <c r="E6366">
        <v>2016</v>
      </c>
      <c r="F6366" t="s">
        <v>679</v>
      </c>
      <c r="G6366" t="str">
        <f t="shared" si="469"/>
        <v>2016-Q1</v>
      </c>
      <c r="H6366" s="4">
        <f>INDEX('ALL - prices'!$J$3:$DY$219,MATCH('COMBINED DATA'!A6366,'ALL - prices'!$B$3:$B$219,0),MATCH('COMBINED DATA'!G6366,'ALL - prices'!$J$1:$DY$1,0))</f>
        <v>36.9649</v>
      </c>
      <c r="I6366" s="14">
        <f t="shared" si="472"/>
        <v>4.2732465326922879</v>
      </c>
      <c r="J6366" s="15">
        <f>INDEX(MarketCap2!$E$2:$AR$224,MATCH(A6366,MarketCap2!$B$2:$B$224,0),MATCH(G6366,MarketCap2!$E$1:$AR$1,0))</f>
        <v>103790755840</v>
      </c>
      <c r="K6366">
        <f t="shared" si="470"/>
        <v>25.365642746294242</v>
      </c>
      <c r="L6366">
        <f>INDEX('PB2'!$D$2:$AQ$224,MATCH(A6366,'PB2'!$B$2:$B$224,0),MATCH(G6366,'PB2'!$D$1:$AQ$1,0))</f>
        <v>1.64808702468872</v>
      </c>
      <c r="M6366" s="16">
        <f t="shared" si="471"/>
        <v>0.60676407557354173</v>
      </c>
      <c r="N6366" s="6">
        <f>INDEX('ROA2'!$D$2:$AQ$224,MATCH(A6366,'ROA2'!$B$2:$B$224,0),MATCH(G6366,'ROA2'!$D$1:$AQ$1,0))</f>
        <v>0.71640902757644698</v>
      </c>
      <c r="O6366" s="6">
        <v>1173583.95392</v>
      </c>
      <c r="P6366" s="28">
        <v>6.2669948848148763E-2</v>
      </c>
    </row>
    <row r="6367" spans="1:16" x14ac:dyDescent="0.3">
      <c r="A6367" t="s">
        <v>636</v>
      </c>
      <c r="B6367" t="e">
        <f>VLOOKUP(A6367,Sheet3!L:L,1,FALSE)</f>
        <v>#N/A</v>
      </c>
      <c r="C6367" t="str">
        <f>VLOOKUP(A6367,'ALL - prices'!B:C,2,FALSE)</f>
        <v>Toronto-Dominion Bank/The</v>
      </c>
      <c r="D6367" t="str">
        <f>VLOOKUP(A6367,'ALL - prices'!B:I,8,FALSE)</f>
        <v>Financials</v>
      </c>
      <c r="E6367">
        <v>2016</v>
      </c>
      <c r="F6367" t="s">
        <v>680</v>
      </c>
      <c r="G6367" t="str">
        <f t="shared" si="469"/>
        <v>2016-Q2</v>
      </c>
      <c r="H6367" s="4">
        <f>INDEX('ALL - prices'!$J$3:$DY$219,MATCH('COMBINED DATA'!A6367,'ALL - prices'!$B$3:$B$219,0),MATCH('COMBINED DATA'!G6367,'ALL - prices'!$J$1:$DY$1,0))</f>
        <v>36.945700000000002</v>
      </c>
      <c r="I6367" s="14">
        <f t="shared" si="472"/>
        <v>3.021319620077735</v>
      </c>
      <c r="J6367" s="15">
        <f>INDEX(MarketCap2!$E$2:$AR$224,MATCH(A6367,MarketCap2!$B$2:$B$224,0),MATCH(G6367,MarketCap2!$E$1:$AR$1,0))</f>
        <v>102851485696</v>
      </c>
      <c r="K6367">
        <f t="shared" si="470"/>
        <v>25.356551898210856</v>
      </c>
      <c r="L6367">
        <f>INDEX('PB2'!$D$2:$AQ$224,MATCH(A6367,'PB2'!$B$2:$B$224,0),MATCH(G6367,'PB2'!$D$1:$AQ$1,0))</f>
        <v>1.5952520370483401</v>
      </c>
      <c r="M6367" s="16">
        <f t="shared" si="471"/>
        <v>0.62686019310796692</v>
      </c>
      <c r="N6367" s="6">
        <f>INDEX('ROA2'!$D$2:$AQ$224,MATCH(A6367,'ROA2'!$B$2:$B$224,0),MATCH(G6367,'ROA2'!$D$1:$AQ$1,0))</f>
        <v>0.76688301563262895</v>
      </c>
      <c r="O6367" s="6">
        <v>1124785.979392</v>
      </c>
      <c r="P6367" s="28">
        <v>-4.1580301404944411E-2</v>
      </c>
    </row>
    <row r="6368" spans="1:16" x14ac:dyDescent="0.3">
      <c r="A6368" t="s">
        <v>636</v>
      </c>
      <c r="B6368" t="e">
        <f>VLOOKUP(A6368,Sheet3!L:L,1,FALSE)</f>
        <v>#N/A</v>
      </c>
      <c r="C6368" t="str">
        <f>VLOOKUP(A6368,'ALL - prices'!B:C,2,FALSE)</f>
        <v>Toronto-Dominion Bank/The</v>
      </c>
      <c r="D6368" t="str">
        <f>VLOOKUP(A6368,'ALL - prices'!B:I,8,FALSE)</f>
        <v>Financials</v>
      </c>
      <c r="E6368">
        <v>2016</v>
      </c>
      <c r="F6368" t="s">
        <v>681</v>
      </c>
      <c r="G6368" t="str">
        <f t="shared" si="469"/>
        <v>2016-Q3</v>
      </c>
      <c r="H6368" s="4">
        <f>INDEX('ALL - prices'!$J$3:$DY$219,MATCH('COMBINED DATA'!A6368,'ALL - prices'!$B$3:$B$219,0),MATCH('COMBINED DATA'!G6368,'ALL - prices'!$J$1:$DY$1,0))</f>
        <v>39.168399999999998</v>
      </c>
      <c r="I6368" s="14">
        <f t="shared" si="472"/>
        <v>1.9137743029155749</v>
      </c>
      <c r="J6368" s="15">
        <f>INDEX(MarketCap2!$E$2:$AR$224,MATCH(A6368,MarketCap2!$B$2:$B$224,0),MATCH(G6368,MarketCap2!$E$1:$AR$1,0))</f>
        <v>108066078720</v>
      </c>
      <c r="K6368">
        <f t="shared" si="470"/>
        <v>25.406008716972849</v>
      </c>
      <c r="L6368">
        <f>INDEX('PB2'!$D$2:$AQ$224,MATCH(A6368,'PB2'!$B$2:$B$224,0),MATCH(G6368,'PB2'!$D$1:$AQ$1,0))</f>
        <v>1.65855205059052</v>
      </c>
      <c r="M6368" s="16">
        <f t="shared" si="471"/>
        <v>0.60293555432520463</v>
      </c>
      <c r="N6368" s="6">
        <f>INDEX('ROA2'!$D$2:$AQ$224,MATCH(A6368,'ROA2'!$B$2:$B$224,0),MATCH(G6368,'ROA2'!$D$1:$AQ$1,0))</f>
        <v>0.732544004917145</v>
      </c>
      <c r="O6368" s="6">
        <v>1182436.0325120001</v>
      </c>
      <c r="P6368" s="28">
        <v>5.1254242296976921E-2</v>
      </c>
    </row>
    <row r="6369" spans="1:16" x14ac:dyDescent="0.3">
      <c r="A6369" t="s">
        <v>636</v>
      </c>
      <c r="B6369" t="e">
        <f>VLOOKUP(A6369,Sheet3!L:L,1,FALSE)</f>
        <v>#N/A</v>
      </c>
      <c r="C6369" t="str">
        <f>VLOOKUP(A6369,'ALL - prices'!B:C,2,FALSE)</f>
        <v>Toronto-Dominion Bank/The</v>
      </c>
      <c r="D6369" t="str">
        <f>VLOOKUP(A6369,'ALL - prices'!B:I,8,FALSE)</f>
        <v>Financials</v>
      </c>
      <c r="E6369">
        <v>2016</v>
      </c>
      <c r="F6369" t="s">
        <v>682</v>
      </c>
      <c r="G6369" t="str">
        <f t="shared" si="469"/>
        <v>2016-Q4</v>
      </c>
      <c r="H6369" s="4">
        <f>INDEX('ALL - prices'!$J$3:$DY$219,MATCH('COMBINED DATA'!A6369,'ALL - prices'!$B$3:$B$219,0),MATCH('COMBINED DATA'!G6369,'ALL - prices'!$J$1:$DY$1,0))</f>
        <v>44.958500000000001</v>
      </c>
      <c r="I6369" s="14">
        <f t="shared" si="472"/>
        <v>3.1543847625170907</v>
      </c>
      <c r="J6369" s="15">
        <f>INDEX(MarketCap2!$E$2:$AR$224,MATCH(A6369,MarketCap2!$B$2:$B$224,0),MATCH(G6369,MarketCap2!$E$1:$AR$1,0))</f>
        <v>123013267456</v>
      </c>
      <c r="K6369">
        <f t="shared" si="470"/>
        <v>25.5355580519977</v>
      </c>
      <c r="L6369">
        <f>INDEX('PB2'!$D$2:$AQ$224,MATCH(A6369,'PB2'!$B$2:$B$224,0),MATCH(G6369,'PB2'!$D$1:$AQ$1,0))</f>
        <v>1.8599870204925499</v>
      </c>
      <c r="M6369" s="16">
        <f t="shared" si="471"/>
        <v>0.53763816036478917</v>
      </c>
      <c r="N6369" s="6">
        <f>INDEX('ROA2'!$D$2:$AQ$224,MATCH(A6369,'ROA2'!$B$2:$B$224,0),MATCH(G6369,'ROA2'!$D$1:$AQ$1,0))</f>
        <v>0.77331697940826405</v>
      </c>
      <c r="O6369" s="6">
        <v>1176967.0533119999</v>
      </c>
      <c r="P6369" s="28">
        <v>-4.6251797557130634E-3</v>
      </c>
    </row>
    <row r="6370" spans="1:16" x14ac:dyDescent="0.3">
      <c r="A6370" t="s">
        <v>636</v>
      </c>
      <c r="B6370" t="e">
        <f>VLOOKUP(A6370,Sheet3!L:L,1,FALSE)</f>
        <v>#N/A</v>
      </c>
      <c r="C6370" t="str">
        <f>VLOOKUP(A6370,'ALL - prices'!B:C,2,FALSE)</f>
        <v>Toronto-Dominion Bank/The</v>
      </c>
      <c r="D6370" t="str">
        <f>VLOOKUP(A6370,'ALL - prices'!B:I,8,FALSE)</f>
        <v>Financials</v>
      </c>
      <c r="E6370">
        <v>2017</v>
      </c>
      <c r="F6370" t="s">
        <v>679</v>
      </c>
      <c r="G6370" t="str">
        <f t="shared" si="469"/>
        <v>2017-Q1</v>
      </c>
      <c r="H6370" s="4">
        <f>INDEX('ALL - prices'!$J$3:$DY$219,MATCH('COMBINED DATA'!A6370,'ALL - prices'!$B$3:$B$219,0),MATCH('COMBINED DATA'!G6370,'ALL - prices'!$J$1:$DY$1,0))</f>
        <v>45.5931</v>
      </c>
      <c r="I6370" s="14">
        <f t="shared" si="472"/>
        <v>3.2139035365891129</v>
      </c>
      <c r="J6370" s="15">
        <f>INDEX(MarketCap2!$E$2:$AR$224,MATCH(A6370,MarketCap2!$B$2:$B$224,0),MATCH(G6370,MarketCap2!$E$1:$AR$1,0))</f>
        <v>123886641152</v>
      </c>
      <c r="K6370">
        <f t="shared" si="470"/>
        <v>25.542632800172107</v>
      </c>
      <c r="L6370">
        <f>INDEX('PB2'!$D$2:$AQ$224,MATCH(A6370,'PB2'!$B$2:$B$224,0),MATCH(G6370,'PB2'!$D$1:$AQ$1,0))</f>
        <v>1.68694496154785</v>
      </c>
      <c r="M6370" s="16">
        <f t="shared" si="471"/>
        <v>0.59278756734449345</v>
      </c>
      <c r="N6370" s="6">
        <f>INDEX('ROA2'!$D$2:$AQ$224,MATCH(A6370,'ROA2'!$B$2:$B$224,0),MATCH(G6370,'ROA2'!$D$1:$AQ$1,0))</f>
        <v>0.77366000413894698</v>
      </c>
      <c r="O6370" s="6">
        <v>1186883.043328</v>
      </c>
      <c r="P6370" s="28">
        <v>8.4250361877984542E-3</v>
      </c>
    </row>
    <row r="6371" spans="1:16" x14ac:dyDescent="0.3">
      <c r="A6371" t="s">
        <v>636</v>
      </c>
      <c r="B6371" t="e">
        <f>VLOOKUP(A6371,Sheet3!L:L,1,FALSE)</f>
        <v>#N/A</v>
      </c>
      <c r="C6371" t="str">
        <f>VLOOKUP(A6371,'ALL - prices'!B:C,2,FALSE)</f>
        <v>Toronto-Dominion Bank/The</v>
      </c>
      <c r="D6371" t="str">
        <f>VLOOKUP(A6371,'ALL - prices'!B:I,8,FALSE)</f>
        <v>Financials</v>
      </c>
      <c r="E6371">
        <v>2017</v>
      </c>
      <c r="F6371" t="s">
        <v>680</v>
      </c>
      <c r="G6371" t="str">
        <f t="shared" si="469"/>
        <v>2017-Q2</v>
      </c>
      <c r="H6371" s="4">
        <f>INDEX('ALL - prices'!$J$3:$DY$219,MATCH('COMBINED DATA'!A6371,'ALL - prices'!$B$3:$B$219,0),MATCH('COMBINED DATA'!G6371,'ALL - prices'!$J$1:$DY$1,0))</f>
        <v>44.997599999999998</v>
      </c>
      <c r="I6371" s="14">
        <f t="shared" si="472"/>
        <v>2.2314585385273618</v>
      </c>
      <c r="J6371" s="15">
        <f>INDEX(MarketCap2!$E$2:$AR$224,MATCH(A6371,MarketCap2!$B$2:$B$224,0),MATCH(G6371,MarketCap2!$E$1:$AR$1,0))</f>
        <v>120345673728</v>
      </c>
      <c r="K6371">
        <f t="shared" si="470"/>
        <v>25.513634053109342</v>
      </c>
      <c r="L6371">
        <f>INDEX('PB2'!$D$2:$AQ$224,MATCH(A6371,'PB2'!$B$2:$B$224,0),MATCH(G6371,'PB2'!$D$1:$AQ$1,0))</f>
        <v>1.76994800567627</v>
      </c>
      <c r="M6371" s="16">
        <f t="shared" si="471"/>
        <v>0.56498834812829168</v>
      </c>
      <c r="N6371" s="6">
        <f>INDEX('ROA2'!$D$2:$AQ$224,MATCH(A6371,'ROA2'!$B$2:$B$224,0),MATCH(G6371,'ROA2'!$D$1:$AQ$1,0))</f>
        <v>0.80632597208023105</v>
      </c>
      <c r="O6371" s="6">
        <v>1251920.052224</v>
      </c>
      <c r="P6371" s="28">
        <v>5.4796476587648697E-2</v>
      </c>
    </row>
    <row r="6372" spans="1:16" x14ac:dyDescent="0.3">
      <c r="A6372" t="s">
        <v>636</v>
      </c>
      <c r="B6372" t="e">
        <f>VLOOKUP(A6372,Sheet3!L:L,1,FALSE)</f>
        <v>#N/A</v>
      </c>
      <c r="C6372" t="str">
        <f>VLOOKUP(A6372,'ALL - prices'!B:C,2,FALSE)</f>
        <v>Toronto-Dominion Bank/The</v>
      </c>
      <c r="D6372" t="str">
        <f>VLOOKUP(A6372,'ALL - prices'!B:I,8,FALSE)</f>
        <v>Financials</v>
      </c>
      <c r="E6372">
        <v>2017</v>
      </c>
      <c r="F6372" t="s">
        <v>681</v>
      </c>
      <c r="G6372" t="str">
        <f t="shared" si="469"/>
        <v>2017-Q3</v>
      </c>
      <c r="H6372" s="4">
        <f>INDEX('ALL - prices'!$J$3:$DY$219,MATCH('COMBINED DATA'!A6372,'ALL - prices'!$B$3:$B$219,0),MATCH('COMBINED DATA'!G6372,'ALL - prices'!$J$1:$DY$1,0))</f>
        <v>48.966299999999997</v>
      </c>
      <c r="I6372" s="14">
        <f t="shared" si="472"/>
        <v>2.346222548942591</v>
      </c>
      <c r="J6372" s="15">
        <f>INDEX(MarketCap2!$E$2:$AR$224,MATCH(A6372,MarketCap2!$B$2:$B$224,0),MATCH(G6372,MarketCap2!$E$1:$AR$1,0))</f>
        <v>129884979200</v>
      </c>
      <c r="K6372">
        <f t="shared" si="470"/>
        <v>25.589915120372609</v>
      </c>
      <c r="L6372">
        <f>INDEX('PB2'!$D$2:$AQ$224,MATCH(A6372,'PB2'!$B$2:$B$224,0),MATCH(G6372,'PB2'!$D$1:$AQ$1,0))</f>
        <v>1.9455050230026201</v>
      </c>
      <c r="M6372" s="16">
        <f t="shared" si="471"/>
        <v>0.51400535499858913</v>
      </c>
      <c r="N6372" s="6">
        <f>INDEX('ROA2'!$D$2:$AQ$224,MATCH(A6372,'ROA2'!$B$2:$B$224,0),MATCH(G6372,'ROA2'!$D$1:$AQ$1,0))</f>
        <v>0.83805197477340698</v>
      </c>
      <c r="O6372" s="6">
        <v>1202380.996608</v>
      </c>
      <c r="P6372" s="28">
        <v>-3.9570462609010267E-2</v>
      </c>
    </row>
    <row r="6373" spans="1:16" x14ac:dyDescent="0.3">
      <c r="A6373" t="s">
        <v>636</v>
      </c>
      <c r="B6373" t="e">
        <f>VLOOKUP(A6373,Sheet3!L:L,1,FALSE)</f>
        <v>#N/A</v>
      </c>
      <c r="C6373" t="str">
        <f>VLOOKUP(A6373,'ALL - prices'!B:C,2,FALSE)</f>
        <v>Toronto-Dominion Bank/The</v>
      </c>
      <c r="D6373" t="str">
        <f>VLOOKUP(A6373,'ALL - prices'!B:I,8,FALSE)</f>
        <v>Financials</v>
      </c>
      <c r="E6373">
        <v>2017</v>
      </c>
      <c r="F6373" t="s">
        <v>682</v>
      </c>
      <c r="G6373" t="str">
        <f t="shared" si="469"/>
        <v>2017-Q4</v>
      </c>
      <c r="H6373" s="4">
        <f>INDEX('ALL - prices'!$J$3:$DY$219,MATCH('COMBINED DATA'!A6373,'ALL - prices'!$B$3:$B$219,0),MATCH('COMBINED DATA'!G6373,'ALL - prices'!$J$1:$DY$1,0))</f>
        <v>51.7712</v>
      </c>
      <c r="I6373" s="14">
        <f t="shared" si="472"/>
        <v>3.1449447658106826</v>
      </c>
      <c r="J6373" s="15">
        <f>INDEX(MarketCap2!$E$2:$AR$224,MATCH(A6373,MarketCap2!$B$2:$B$224,0),MATCH(G6373,MarketCap2!$E$1:$AR$1,0))</f>
        <v>135699144704</v>
      </c>
      <c r="K6373">
        <f t="shared" si="470"/>
        <v>25.633706100922861</v>
      </c>
      <c r="L6373">
        <f>INDEX('PB2'!$D$2:$AQ$224,MATCH(A6373,'PB2'!$B$2:$B$224,0),MATCH(G6373,'PB2'!$D$1:$AQ$1,0))</f>
        <v>2.0455179214477499</v>
      </c>
      <c r="M6373" s="16">
        <f t="shared" si="471"/>
        <v>0.48887374171341069</v>
      </c>
      <c r="N6373" s="6">
        <f>INDEX('ROA2'!$D$2:$AQ$224,MATCH(A6373,'ROA2'!$B$2:$B$224,0),MATCH(G6373,'ROA2'!$D$1:$AQ$1,0))</f>
        <v>0.84659302234649703</v>
      </c>
      <c r="O6373" s="6">
        <v>1278994.9399039999</v>
      </c>
      <c r="P6373" s="28">
        <v>6.3718524753911723E-2</v>
      </c>
    </row>
    <row r="6374" spans="1:16" x14ac:dyDescent="0.3">
      <c r="A6374" t="s">
        <v>636</v>
      </c>
      <c r="B6374" t="e">
        <f>VLOOKUP(A6374,Sheet3!L:L,1,FALSE)</f>
        <v>#N/A</v>
      </c>
      <c r="C6374" t="str">
        <f>VLOOKUP(A6374,'ALL - prices'!B:C,2,FALSE)</f>
        <v>Toronto-Dominion Bank/The</v>
      </c>
      <c r="D6374" t="str">
        <f>VLOOKUP(A6374,'ALL - prices'!B:I,8,FALSE)</f>
        <v>Financials</v>
      </c>
      <c r="E6374">
        <v>2018</v>
      </c>
      <c r="F6374" t="s">
        <v>679</v>
      </c>
      <c r="G6374" t="str">
        <f t="shared" si="469"/>
        <v>2018-Q1</v>
      </c>
      <c r="H6374" s="4">
        <f>INDEX('ALL - prices'!$J$3:$DY$219,MATCH('COMBINED DATA'!A6374,'ALL - prices'!$B$3:$B$219,0),MATCH('COMBINED DATA'!G6374,'ALL - prices'!$J$1:$DY$1,0))</f>
        <v>51.807600000000001</v>
      </c>
      <c r="I6374" s="14">
        <f t="shared" si="472"/>
        <v>3.0309703495745399</v>
      </c>
      <c r="J6374" s="15">
        <f>INDEX(MarketCap2!$E$2:$AR$224,MATCH(A6374,MarketCap2!$B$2:$B$224,0),MATCH(G6374,MarketCap2!$E$1:$AR$1,0))</f>
        <v>134767230976</v>
      </c>
      <c r="K6374">
        <f t="shared" si="470"/>
        <v>25.626814912222716</v>
      </c>
      <c r="L6374">
        <f>INDEX('PB2'!$D$2:$AQ$224,MATCH(A6374,'PB2'!$B$2:$B$224,0),MATCH(G6374,'PB2'!$D$1:$AQ$1,0))</f>
        <v>1.8865909576416</v>
      </c>
      <c r="M6374" s="16">
        <f t="shared" si="471"/>
        <v>0.53005660604357263</v>
      </c>
      <c r="N6374" s="6">
        <f>INDEX('ROA2'!$D$2:$AQ$224,MATCH(A6374,'ROA2'!$B$2:$B$224,0),MATCH(G6374,'ROA2'!$D$1:$AQ$1,0))</f>
        <v>0.83547097444534302</v>
      </c>
      <c r="O6374" s="6">
        <v>1261315.948544</v>
      </c>
      <c r="P6374" s="28">
        <v>-1.3822565522680517E-2</v>
      </c>
    </row>
    <row r="6375" spans="1:16" x14ac:dyDescent="0.3">
      <c r="A6375" t="s">
        <v>636</v>
      </c>
      <c r="B6375" t="e">
        <f>VLOOKUP(A6375,Sheet3!L:L,1,FALSE)</f>
        <v>#N/A</v>
      </c>
      <c r="C6375" t="str">
        <f>VLOOKUP(A6375,'ALL - prices'!B:C,2,FALSE)</f>
        <v>Toronto-Dominion Bank/The</v>
      </c>
      <c r="D6375" t="str">
        <f>VLOOKUP(A6375,'ALL - prices'!B:I,8,FALSE)</f>
        <v>Financials</v>
      </c>
      <c r="E6375">
        <v>2018</v>
      </c>
      <c r="F6375" t="s">
        <v>680</v>
      </c>
      <c r="G6375" t="str">
        <f t="shared" si="469"/>
        <v>2018-Q2</v>
      </c>
      <c r="H6375" s="4">
        <f>INDEX('ALL - prices'!$J$3:$DY$219,MATCH('COMBINED DATA'!A6375,'ALL - prices'!$B$3:$B$219,0),MATCH('COMBINED DATA'!G6375,'ALL - prices'!$J$1:$DY$1,0))</f>
        <v>54.430599999999998</v>
      </c>
      <c r="I6375" s="14">
        <f t="shared" si="472"/>
        <v>3.4906574771094352</v>
      </c>
      <c r="J6375" s="15">
        <f>INDEX(MarketCap2!$E$2:$AR$224,MATCH(A6375,MarketCap2!$B$2:$B$224,0),MATCH(G6375,MarketCap2!$E$1:$AR$1,0))</f>
        <v>140434128896</v>
      </c>
      <c r="K6375">
        <f t="shared" si="470"/>
        <v>25.668004382303007</v>
      </c>
      <c r="L6375">
        <f>INDEX('PB2'!$D$2:$AQ$224,MATCH(A6375,'PB2'!$B$2:$B$224,0),MATCH(G6375,'PB2'!$D$1:$AQ$1,0))</f>
        <v>1.9614739418029801</v>
      </c>
      <c r="M6375" s="16">
        <f t="shared" si="471"/>
        <v>0.50982069080194026</v>
      </c>
      <c r="N6375" s="6">
        <f>INDEX('ROA2'!$D$2:$AQ$224,MATCH(A6375,'ROA2'!$B$2:$B$224,0),MATCH(G6375,'ROA2'!$D$1:$AQ$1,0))</f>
        <v>0.83998602628707897</v>
      </c>
      <c r="O6375" s="6">
        <v>1283835.953152</v>
      </c>
      <c r="P6375" s="28">
        <v>1.7854372359277542E-2</v>
      </c>
    </row>
    <row r="6376" spans="1:16" x14ac:dyDescent="0.3">
      <c r="A6376" t="s">
        <v>636</v>
      </c>
      <c r="B6376" t="e">
        <f>VLOOKUP(A6376,Sheet3!L:L,1,FALSE)</f>
        <v>#N/A</v>
      </c>
      <c r="C6376" t="str">
        <f>VLOOKUP(A6376,'ALL - prices'!B:C,2,FALSE)</f>
        <v>Toronto-Dominion Bank/The</v>
      </c>
      <c r="D6376" t="str">
        <f>VLOOKUP(A6376,'ALL - prices'!B:I,8,FALSE)</f>
        <v>Financials</v>
      </c>
      <c r="E6376">
        <v>2018</v>
      </c>
      <c r="F6376" t="s">
        <v>681</v>
      </c>
      <c r="G6376" t="str">
        <f t="shared" si="469"/>
        <v>2018-Q3</v>
      </c>
      <c r="H6376" s="4">
        <f>INDEX('ALL - prices'!$J$3:$DY$219,MATCH('COMBINED DATA'!A6376,'ALL - prices'!$B$3:$B$219,0),MATCH('COMBINED DATA'!G6376,'ALL - prices'!$J$1:$DY$1,0))</f>
        <v>56.646900000000002</v>
      </c>
      <c r="I6376" s="14">
        <f t="shared" si="472"/>
        <v>3.8467824589735593</v>
      </c>
      <c r="J6376" s="15">
        <f>INDEX(MarketCap2!$E$2:$AR$224,MATCH(A6376,MarketCap2!$B$2:$B$224,0),MATCH(G6376,MarketCap2!$E$1:$AR$1,0))</f>
        <v>143530147840</v>
      </c>
      <c r="K6376">
        <f t="shared" si="470"/>
        <v>25.689810939557734</v>
      </c>
      <c r="L6376">
        <f>INDEX('PB2'!$D$2:$AQ$224,MATCH(A6376,'PB2'!$B$2:$B$224,0),MATCH(G6376,'PB2'!$D$1:$AQ$1,0))</f>
        <v>1.80525994300842</v>
      </c>
      <c r="M6376" s="16">
        <f t="shared" si="471"/>
        <v>0.55393684653165531</v>
      </c>
      <c r="N6376" s="6">
        <f>INDEX('ROA2'!$D$2:$AQ$224,MATCH(A6376,'ROA2'!$B$2:$B$224,0),MATCH(G6376,'ROA2'!$D$1:$AQ$1,0))</f>
        <v>0.881564021110535</v>
      </c>
      <c r="O6376" s="6">
        <v>1292504.0066559999</v>
      </c>
      <c r="P6376" s="28">
        <v>6.7516830968307497E-3</v>
      </c>
    </row>
    <row r="6377" spans="1:16" x14ac:dyDescent="0.3">
      <c r="A6377" t="s">
        <v>636</v>
      </c>
      <c r="B6377" t="e">
        <f>VLOOKUP(A6377,Sheet3!L:L,1,FALSE)</f>
        <v>#N/A</v>
      </c>
      <c r="C6377" t="str">
        <f>VLOOKUP(A6377,'ALL - prices'!B:C,2,FALSE)</f>
        <v>Toronto-Dominion Bank/The</v>
      </c>
      <c r="D6377" t="str">
        <f>VLOOKUP(A6377,'ALL - prices'!B:I,8,FALSE)</f>
        <v>Financials</v>
      </c>
      <c r="E6377">
        <v>2018</v>
      </c>
      <c r="F6377" t="s">
        <v>682</v>
      </c>
      <c r="G6377" t="str">
        <f t="shared" si="469"/>
        <v>2018-Q4</v>
      </c>
      <c r="H6377" s="4">
        <f>INDEX('ALL - prices'!$J$3:$DY$219,MATCH('COMBINED DATA'!A6377,'ALL - prices'!$B$3:$B$219,0),MATCH('COMBINED DATA'!G6377,'ALL - prices'!$J$1:$DY$1,0))</f>
        <v>49.404899999999998</v>
      </c>
      <c r="I6377" s="14">
        <f t="shared" si="472"/>
        <v>2.0071112990232169</v>
      </c>
      <c r="J6377" s="15">
        <f>INDEX(MarketCap2!$E$2:$AR$224,MATCH(A6377,MarketCap2!$B$2:$B$224,0),MATCH(G6377,MarketCap2!$E$1:$AR$1,0))</f>
        <v>124455329792</v>
      </c>
      <c r="K6377">
        <f t="shared" si="470"/>
        <v>25.547212691616778</v>
      </c>
      <c r="L6377">
        <f>INDEX('PB2'!$D$2:$AQ$224,MATCH(A6377,'PB2'!$B$2:$B$224,0),MATCH(G6377,'PB2'!$D$1:$AQ$1,0))</f>
        <v>1.77514696121216</v>
      </c>
      <c r="M6377" s="16">
        <f t="shared" si="471"/>
        <v>0.56333364045371748</v>
      </c>
      <c r="N6377" s="6">
        <f>INDEX('ROA2'!$D$2:$AQ$224,MATCH(A6377,'ROA2'!$B$2:$B$224,0),MATCH(G6377,'ROA2'!$D$1:$AQ$1,0))</f>
        <v>0.86170202493667603</v>
      </c>
      <c r="O6377" s="6">
        <v>1334903.046144</v>
      </c>
      <c r="P6377" s="28">
        <v>3.2803797334211751E-2</v>
      </c>
    </row>
    <row r="6378" spans="1:16" x14ac:dyDescent="0.3">
      <c r="A6378" t="s">
        <v>636</v>
      </c>
      <c r="B6378" t="e">
        <f>VLOOKUP(A6378,Sheet3!L:L,1,FALSE)</f>
        <v>#N/A</v>
      </c>
      <c r="C6378" t="str">
        <f>VLOOKUP(A6378,'ALL - prices'!B:C,2,FALSE)</f>
        <v>Toronto-Dominion Bank/The</v>
      </c>
      <c r="D6378" t="str">
        <f>VLOOKUP(A6378,'ALL - prices'!B:I,8,FALSE)</f>
        <v>Financials</v>
      </c>
      <c r="E6378">
        <v>2019</v>
      </c>
      <c r="F6378" t="s">
        <v>679</v>
      </c>
      <c r="G6378" t="str">
        <f t="shared" si="469"/>
        <v>2019-Q1</v>
      </c>
      <c r="H6378" s="4">
        <f>INDEX('ALL - prices'!$J$3:$DY$219,MATCH('COMBINED DATA'!A6378,'ALL - prices'!$B$3:$B$219,0),MATCH('COMBINED DATA'!G6378,'ALL - prices'!$J$1:$DY$1,0))</f>
        <v>53.324399999999997</v>
      </c>
      <c r="I6378" s="14">
        <f t="shared" si="472"/>
        <v>5.5471762621475547</v>
      </c>
      <c r="J6378" s="15">
        <f>INDEX(MarketCap2!$E$2:$AR$224,MATCH(A6378,MarketCap2!$B$2:$B$224,0),MATCH(G6378,MarketCap2!$E$1:$AR$1,0))</f>
        <v>132918083584</v>
      </c>
      <c r="K6378">
        <f t="shared" si="470"/>
        <v>25.612998862513638</v>
      </c>
      <c r="L6378">
        <f>INDEX('PB2'!$D$2:$AQ$224,MATCH(A6378,'PB2'!$B$2:$B$224,0),MATCH(G6378,'PB2'!$D$1:$AQ$1,0))</f>
        <v>1.7571760416030899</v>
      </c>
      <c r="M6378" s="16">
        <f t="shared" si="471"/>
        <v>0.5690949434341761</v>
      </c>
      <c r="N6378" s="6">
        <f>INDEX('ROA2'!$D$2:$AQ$224,MATCH(A6378,'ROA2'!$B$2:$B$224,0),MATCH(G6378,'ROA2'!$D$1:$AQ$1,0))</f>
        <v>0.87614399194717396</v>
      </c>
      <c r="O6378" s="6">
        <v>1322505.9942399999</v>
      </c>
      <c r="P6378" s="28">
        <v>-9.2868556557798142E-3</v>
      </c>
    </row>
    <row r="6379" spans="1:16" x14ac:dyDescent="0.3">
      <c r="A6379" t="s">
        <v>636</v>
      </c>
      <c r="B6379" t="e">
        <f>VLOOKUP(A6379,Sheet3!L:L,1,FALSE)</f>
        <v>#N/A</v>
      </c>
      <c r="C6379" t="str">
        <f>VLOOKUP(A6379,'ALL - prices'!B:C,2,FALSE)</f>
        <v>Toronto-Dominion Bank/The</v>
      </c>
      <c r="D6379" t="str">
        <f>VLOOKUP(A6379,'ALL - prices'!B:I,8,FALSE)</f>
        <v>Financials</v>
      </c>
      <c r="E6379">
        <v>2019</v>
      </c>
      <c r="F6379" t="s">
        <v>680</v>
      </c>
      <c r="G6379" t="str">
        <f t="shared" si="469"/>
        <v>2019-Q2</v>
      </c>
      <c r="H6379" s="4">
        <f>INDEX('ALL - prices'!$J$3:$DY$219,MATCH('COMBINED DATA'!A6379,'ALL - prices'!$B$3:$B$219,0),MATCH('COMBINED DATA'!G6379,'ALL - prices'!$J$1:$DY$1,0))</f>
        <v>56.826099999999997</v>
      </c>
      <c r="I6379" s="14">
        <f t="shared" si="472"/>
        <v>5.9959150980062423</v>
      </c>
      <c r="J6379" s="15">
        <f>INDEX(MarketCap2!$E$2:$AR$224,MATCH(A6379,MarketCap2!$B$2:$B$224,0),MATCH(G6379,MarketCap2!$E$1:$AR$1,0))</f>
        <v>139985223680</v>
      </c>
      <c r="K6379">
        <f t="shared" si="470"/>
        <v>25.664802708842579</v>
      </c>
      <c r="L6379">
        <f>INDEX('PB2'!$D$2:$AQ$224,MATCH(A6379,'PB2'!$B$2:$B$224,0),MATCH(G6379,'PB2'!$D$1:$AQ$1,0))</f>
        <v>1.74229395389557</v>
      </c>
      <c r="M6379" s="16">
        <f t="shared" si="471"/>
        <v>0.57395596062542398</v>
      </c>
      <c r="N6379" s="6">
        <f>INDEX('ROA2'!$D$2:$AQ$224,MATCH(A6379,'ROA2'!$B$2:$B$224,0),MATCH(G6379,'ROA2'!$D$1:$AQ$1,0))</f>
        <v>0.87811702489852905</v>
      </c>
      <c r="O6379" s="6">
        <v>1356587.99104</v>
      </c>
      <c r="P6379" s="28">
        <v>2.5770769242967301E-2</v>
      </c>
    </row>
    <row r="6380" spans="1:16" x14ac:dyDescent="0.3">
      <c r="A6380" t="s">
        <v>636</v>
      </c>
      <c r="B6380" t="e">
        <f>VLOOKUP(A6380,Sheet3!L:L,1,FALSE)</f>
        <v>#N/A</v>
      </c>
      <c r="C6380" t="str">
        <f>VLOOKUP(A6380,'ALL - prices'!B:C,2,FALSE)</f>
        <v>Toronto-Dominion Bank/The</v>
      </c>
      <c r="D6380" t="str">
        <f>VLOOKUP(A6380,'ALL - prices'!B:I,8,FALSE)</f>
        <v>Financials</v>
      </c>
      <c r="E6380">
        <v>2019</v>
      </c>
      <c r="F6380" t="s">
        <v>681</v>
      </c>
      <c r="G6380" t="str">
        <f t="shared" si="469"/>
        <v>2019-Q3</v>
      </c>
      <c r="H6380" s="4">
        <f>INDEX('ALL - prices'!$J$3:$DY$219,MATCH('COMBINED DATA'!A6380,'ALL - prices'!$B$3:$B$219,0),MATCH('COMBINED DATA'!G6380,'ALL - prices'!$J$1:$DY$1,0))</f>
        <v>57.921799999999998</v>
      </c>
      <c r="I6380" s="14">
        <f t="shared" si="472"/>
        <v>4.1940017877718345</v>
      </c>
      <c r="J6380" s="15">
        <f>INDEX(MarketCap2!$E$2:$AR$224,MATCH(A6380,MarketCap2!$B$2:$B$224,0),MATCH(G6380,MarketCap2!$E$1:$AR$1,0))</f>
        <v>140582666240</v>
      </c>
      <c r="K6380">
        <f t="shared" si="470"/>
        <v>25.669061524512326</v>
      </c>
      <c r="L6380">
        <f>INDEX('PB2'!$D$2:$AQ$224,MATCH(A6380,'PB2'!$B$2:$B$224,0),MATCH(G6380,'PB2'!$D$1:$AQ$1,0))</f>
        <v>1.6644259691238401</v>
      </c>
      <c r="M6380" s="16">
        <f t="shared" si="471"/>
        <v>0.60080773705207424</v>
      </c>
      <c r="N6380" s="6">
        <f>INDEX('ROA2'!$D$2:$AQ$224,MATCH(A6380,'ROA2'!$B$2:$B$224,0),MATCH(G6380,'ROA2'!$D$1:$AQ$1,0))</f>
        <v>0.87133002281188998</v>
      </c>
      <c r="O6380" s="6">
        <v>1405442.0643839999</v>
      </c>
      <c r="P6380" s="28">
        <v>3.6012461901971396E-2</v>
      </c>
    </row>
    <row r="6381" spans="1:16" x14ac:dyDescent="0.3">
      <c r="A6381" t="s">
        <v>636</v>
      </c>
      <c r="B6381" t="e">
        <f>VLOOKUP(A6381,Sheet3!L:L,1,FALSE)</f>
        <v>#N/A</v>
      </c>
      <c r="C6381" t="str">
        <f>VLOOKUP(A6381,'ALL - prices'!B:C,2,FALSE)</f>
        <v>Toronto-Dominion Bank/The</v>
      </c>
      <c r="D6381" t="str">
        <f>VLOOKUP(A6381,'ALL - prices'!B:I,8,FALSE)</f>
        <v>Financials</v>
      </c>
      <c r="E6381">
        <v>2019</v>
      </c>
      <c r="F6381" t="s">
        <v>682</v>
      </c>
      <c r="G6381" t="str">
        <f t="shared" si="469"/>
        <v>2019-Q4</v>
      </c>
      <c r="H6381" s="4">
        <f>INDEX('ALL - prices'!$J$3:$DY$219,MATCH('COMBINED DATA'!A6381,'ALL - prices'!$B$3:$B$219,0),MATCH('COMBINED DATA'!G6381,'ALL - prices'!$J$1:$DY$1,0))</f>
        <v>55.165700000000001</v>
      </c>
      <c r="I6381" s="14">
        <f t="shared" si="472"/>
        <v>5.1917069957770137</v>
      </c>
      <c r="J6381" s="15">
        <f>INDEX(MarketCap2!$E$2:$AR$224,MATCH(A6381,MarketCap2!$B$2:$B$224,0),MATCH(G6381,MarketCap2!$E$1:$AR$1,0))</f>
        <v>132538974208</v>
      </c>
      <c r="K6381">
        <f t="shared" si="470"/>
        <v>25.610142584086578</v>
      </c>
      <c r="L6381">
        <f>INDEX('PB2'!$D$2:$AQ$224,MATCH(A6381,'PB2'!$B$2:$B$224,0),MATCH(G6381,'PB2'!$D$1:$AQ$1,0))</f>
        <v>1.59714496135712</v>
      </c>
      <c r="M6381" s="16">
        <f t="shared" si="471"/>
        <v>0.62611724307747474</v>
      </c>
      <c r="N6381" s="6">
        <f>INDEX('ROA2'!$D$2:$AQ$224,MATCH(A6381,'ROA2'!$B$2:$B$224,0),MATCH(G6381,'ROA2'!$D$1:$AQ$1,0))</f>
        <v>0.84852200746536299</v>
      </c>
      <c r="O6381" s="6">
        <v>1415290.0280319999</v>
      </c>
      <c r="P6381" s="28">
        <v>7.0070221303048588E-3</v>
      </c>
    </row>
    <row r="6382" spans="1:16" x14ac:dyDescent="0.3">
      <c r="A6382" t="s">
        <v>636</v>
      </c>
      <c r="B6382" t="e">
        <f>VLOOKUP(A6382,Sheet3!L:L,1,FALSE)</f>
        <v>#N/A</v>
      </c>
      <c r="C6382" t="str">
        <f>VLOOKUP(A6382,'ALL - prices'!B:C,2,FALSE)</f>
        <v>Toronto-Dominion Bank/The</v>
      </c>
      <c r="D6382" t="str">
        <f>VLOOKUP(A6382,'ALL - prices'!B:I,8,FALSE)</f>
        <v>Financials</v>
      </c>
      <c r="E6382">
        <v>2020</v>
      </c>
      <c r="F6382" t="s">
        <v>679</v>
      </c>
      <c r="G6382" t="str">
        <f t="shared" si="469"/>
        <v>2020-Q1</v>
      </c>
      <c r="H6382" s="4">
        <f>INDEX('ALL - prices'!$J$3:$DY$219,MATCH('COMBINED DATA'!A6382,'ALL - prices'!$B$3:$B$219,0),MATCH('COMBINED DATA'!G6382,'ALL - prices'!$J$1:$DY$1,0))</f>
        <v>45.7774</v>
      </c>
      <c r="I6382" s="14">
        <f t="shared" si="472"/>
        <v>8.7697299196345799</v>
      </c>
      <c r="J6382" s="15">
        <f>INDEX(MarketCap2!$E$2:$AR$224,MATCH(A6382,MarketCap2!$B$2:$B$224,0),MATCH(G6382,MarketCap2!$E$1:$AR$1,0))</f>
        <v>108481429504</v>
      </c>
      <c r="K6382">
        <f t="shared" si="470"/>
        <v>25.409844838632793</v>
      </c>
      <c r="L6382">
        <f>INDEX('PB2'!$D$2:$AQ$224,MATCH(A6382,'PB2'!$B$2:$B$224,0),MATCH(G6382,'PB2'!$D$1:$AQ$1,0))</f>
        <v>1.1984280347824099</v>
      </c>
      <c r="M6382" s="16">
        <f t="shared" si="471"/>
        <v>0.83442640774134003</v>
      </c>
      <c r="N6382" s="6">
        <f>INDEX('ROA2'!$D$2:$AQ$224,MATCH(A6382,'ROA2'!$B$2:$B$224,0),MATCH(G6382,'ROA2'!$D$1:$AQ$1,0))</f>
        <v>0.88239502906799305</v>
      </c>
      <c r="O6382" s="6">
        <v>1457429.020672</v>
      </c>
      <c r="P6382" s="28">
        <v>2.9774104109668256E-2</v>
      </c>
    </row>
    <row r="6383" spans="1:16" x14ac:dyDescent="0.3">
      <c r="A6383" t="s">
        <v>636</v>
      </c>
      <c r="B6383" t="e">
        <f>VLOOKUP(A6383,Sheet3!L:L,1,FALSE)</f>
        <v>#N/A</v>
      </c>
      <c r="C6383" t="str">
        <f>VLOOKUP(A6383,'ALL - prices'!B:C,2,FALSE)</f>
        <v>Toronto-Dominion Bank/The</v>
      </c>
      <c r="D6383" t="str">
        <f>VLOOKUP(A6383,'ALL - prices'!B:I,8,FALSE)</f>
        <v>Financials</v>
      </c>
      <c r="E6383">
        <v>2020</v>
      </c>
      <c r="F6383" t="s">
        <v>680</v>
      </c>
      <c r="G6383" t="str">
        <f t="shared" si="469"/>
        <v>2020-Q2</v>
      </c>
      <c r="H6383" s="4">
        <f>INDEX('ALL - prices'!$J$3:$DY$219,MATCH('COMBINED DATA'!A6383,'ALL - prices'!$B$3:$B$219,0),MATCH('COMBINED DATA'!G6383,'ALL - prices'!$J$1:$DY$1,0))</f>
        <v>46.979599999999998</v>
      </c>
      <c r="I6383" s="14">
        <f t="shared" si="472"/>
        <v>9.7625378293334268</v>
      </c>
      <c r="J6383" s="15">
        <f>INDEX(MarketCap2!$E$2:$AR$224,MATCH(A6383,MarketCap2!$B$2:$B$224,0),MATCH(G6383,MarketCap2!$E$1:$AR$1,0))</f>
        <v>109210157056</v>
      </c>
      <c r="K6383">
        <f t="shared" si="470"/>
        <v>25.416539909265076</v>
      </c>
      <c r="L6383">
        <f>INDEX('PB2'!$D$2:$AQ$224,MATCH(A6383,'PB2'!$B$2:$B$224,0),MATCH(G6383,'PB2'!$D$1:$AQ$1,0))</f>
        <v>1.2405079603195199</v>
      </c>
      <c r="M6383" s="16">
        <f t="shared" si="471"/>
        <v>0.80612138896910279</v>
      </c>
      <c r="N6383" s="6">
        <f>INDEX('ROA2'!$D$2:$AQ$224,MATCH(A6383,'ROA2'!$B$2:$B$224,0),MATCH(G6383,'ROA2'!$D$1:$AQ$1,0))</f>
        <v>0.70012098550796498</v>
      </c>
      <c r="O6383" s="6">
        <v>1673745.0065919999</v>
      </c>
      <c r="P6383" s="28">
        <v>0.14842299889174682</v>
      </c>
    </row>
    <row r="6384" spans="1:16" x14ac:dyDescent="0.3">
      <c r="A6384" t="s">
        <v>636</v>
      </c>
      <c r="B6384" t="e">
        <f>VLOOKUP(A6384,Sheet3!L:L,1,FALSE)</f>
        <v>#N/A</v>
      </c>
      <c r="C6384" t="str">
        <f>VLOOKUP(A6384,'ALL - prices'!B:C,2,FALSE)</f>
        <v>Toronto-Dominion Bank/The</v>
      </c>
      <c r="D6384" t="str">
        <f>VLOOKUP(A6384,'ALL - prices'!B:I,8,FALSE)</f>
        <v>Financials</v>
      </c>
      <c r="E6384">
        <v>2020</v>
      </c>
      <c r="F6384" t="s">
        <v>681</v>
      </c>
      <c r="G6384" t="str">
        <f t="shared" si="469"/>
        <v>2020-Q3</v>
      </c>
      <c r="H6384" s="4">
        <f>INDEX('ALL - prices'!$J$3:$DY$219,MATCH('COMBINED DATA'!A6384,'ALL - prices'!$B$3:$B$219,0),MATCH('COMBINED DATA'!G6384,'ALL - prices'!$J$1:$DY$1,0))</f>
        <v>48.436</v>
      </c>
      <c r="I6384" s="14">
        <f t="shared" si="472"/>
        <v>5.8912192368529839</v>
      </c>
      <c r="J6384" s="15">
        <f>INDEX(MarketCap2!$E$2:$AR$224,MATCH(A6384,MarketCap2!$B$2:$B$224,0),MATCH(G6384,MarketCap2!$E$1:$AR$1,0))</f>
        <v>111830876160</v>
      </c>
      <c r="K6384">
        <f t="shared" si="470"/>
        <v>25.44025353270499</v>
      </c>
      <c r="L6384">
        <f>INDEX('PB2'!$D$2:$AQ$224,MATCH(A6384,'PB2'!$B$2:$B$224,0),MATCH(G6384,'PB2'!$D$1:$AQ$1,0))</f>
        <v>1.1881079673767101</v>
      </c>
      <c r="M6384" s="16">
        <f t="shared" si="471"/>
        <v>0.84167434901388283</v>
      </c>
      <c r="N6384" s="6">
        <f>INDEX('ROA2'!$D$2:$AQ$224,MATCH(A6384,'ROA2'!$B$2:$B$224,0),MATCH(G6384,'ROA2'!$D$1:$AQ$1,0))</f>
        <v>0.61932200193405196</v>
      </c>
      <c r="O6384" s="6">
        <v>1697304.9364479999</v>
      </c>
      <c r="P6384" s="28">
        <v>1.4076176337022574E-2</v>
      </c>
    </row>
    <row r="6385" spans="1:16" x14ac:dyDescent="0.3">
      <c r="A6385" t="s">
        <v>636</v>
      </c>
      <c r="B6385" t="e">
        <f>VLOOKUP(A6385,Sheet3!L:L,1,FALSE)</f>
        <v>#N/A</v>
      </c>
      <c r="C6385" t="str">
        <f>VLOOKUP(A6385,'ALL - prices'!B:C,2,FALSE)</f>
        <v>Toronto-Dominion Bank/The</v>
      </c>
      <c r="D6385" t="str">
        <f>VLOOKUP(A6385,'ALL - prices'!B:I,8,FALSE)</f>
        <v>Financials</v>
      </c>
      <c r="E6385">
        <v>2020</v>
      </c>
      <c r="F6385" t="s">
        <v>682</v>
      </c>
      <c r="G6385" t="str">
        <f t="shared" si="469"/>
        <v>2020-Q4</v>
      </c>
      <c r="H6385" s="4">
        <f>INDEX('ALL - prices'!$J$3:$DY$219,MATCH('COMBINED DATA'!A6385,'ALL - prices'!$B$3:$B$219,0),MATCH('COMBINED DATA'!G6385,'ALL - prices'!$J$1:$DY$1,0))</f>
        <v>57.217599999999997</v>
      </c>
      <c r="I6385" s="14">
        <f t="shared" si="472"/>
        <v>6.2057072255438097</v>
      </c>
      <c r="J6385" s="15">
        <f>INDEX(MarketCap2!$E$2:$AR$224,MATCH(A6385,MarketCap2!$B$2:$B$224,0),MATCH(G6385,MarketCap2!$E$1:$AR$1,0))</f>
        <v>130619432960</v>
      </c>
      <c r="K6385">
        <f t="shared" si="470"/>
        <v>25.595553840269254</v>
      </c>
      <c r="L6385">
        <f>INDEX('PB2'!$D$2:$AQ$224,MATCH(A6385,'PB2'!$B$2:$B$224,0),MATCH(G6385,'PB2'!$D$1:$AQ$1,0))</f>
        <v>1.4657460451126101</v>
      </c>
      <c r="M6385" s="16">
        <f t="shared" si="471"/>
        <v>0.6822464255212588</v>
      </c>
      <c r="N6385" s="6">
        <f>INDEX('ROA2'!$D$2:$AQ$224,MATCH(A6385,'ROA2'!$B$2:$B$224,0),MATCH(G6385,'ROA2'!$D$1:$AQ$1,0))</f>
        <v>0.75978398323059104</v>
      </c>
      <c r="O6385" s="6">
        <v>1715864.993792</v>
      </c>
      <c r="P6385" s="28">
        <v>1.0935016416579372E-2</v>
      </c>
    </row>
    <row r="6386" spans="1:16" x14ac:dyDescent="0.3">
      <c r="A6386" t="s">
        <v>636</v>
      </c>
      <c r="B6386" t="e">
        <f>VLOOKUP(A6386,Sheet3!L:L,1,FALSE)</f>
        <v>#N/A</v>
      </c>
      <c r="C6386" t="str">
        <f>VLOOKUP(A6386,'ALL - prices'!B:C,2,FALSE)</f>
        <v>Toronto-Dominion Bank/The</v>
      </c>
      <c r="D6386" t="str">
        <f>VLOOKUP(A6386,'ALL - prices'!B:I,8,FALSE)</f>
        <v>Financials</v>
      </c>
      <c r="E6386">
        <v>2021</v>
      </c>
      <c r="F6386" t="s">
        <v>679</v>
      </c>
      <c r="G6386" t="str">
        <f t="shared" si="469"/>
        <v>2021-Q1</v>
      </c>
      <c r="H6386" s="4">
        <f>INDEX('ALL - prices'!$J$3:$DY$219,MATCH('COMBINED DATA'!A6386,'ALL - prices'!$B$3:$B$219,0),MATCH('COMBINED DATA'!G6386,'ALL - prices'!$J$1:$DY$1,0))</f>
        <v>65.9054</v>
      </c>
      <c r="I6386" s="14">
        <f t="shared" si="472"/>
        <v>6.9860344822128315</v>
      </c>
      <c r="J6386" s="15">
        <f>INDEX(MarketCap2!$E$2:$AR$224,MATCH(A6386,MarketCap2!$B$2:$B$224,0),MATCH(G6386,MarketCap2!$E$1:$AR$1,0))</f>
        <v>149052112896</v>
      </c>
      <c r="K6386">
        <f t="shared" si="470"/>
        <v>25.727561832723119</v>
      </c>
      <c r="L6386">
        <f>INDEX('PB2'!$D$2:$AQ$224,MATCH(A6386,'PB2'!$B$2:$B$224,0),MATCH(G6386,'PB2'!$D$1:$AQ$1,0))</f>
        <v>1.7174539566039999</v>
      </c>
      <c r="M6386" s="16">
        <f t="shared" si="471"/>
        <v>0.58225723965103882</v>
      </c>
      <c r="N6386" s="6">
        <f>INDEX('ROA2'!$D$2:$AQ$224,MATCH(A6386,'ROA2'!$B$2:$B$224,0),MATCH(G6386,'ROA2'!$D$1:$AQ$1,0))</f>
        <v>0.76310098171234098</v>
      </c>
      <c r="O6386" s="6">
        <v>1735594.9998079999</v>
      </c>
      <c r="P6386" s="28">
        <v>1.1498577153437542E-2</v>
      </c>
    </row>
    <row r="6387" spans="1:16" x14ac:dyDescent="0.3">
      <c r="A6387" t="s">
        <v>636</v>
      </c>
      <c r="B6387" t="e">
        <f>VLOOKUP(A6387,Sheet3!L:L,1,FALSE)</f>
        <v>#N/A</v>
      </c>
      <c r="C6387" t="str">
        <f>VLOOKUP(A6387,'ALL - prices'!B:C,2,FALSE)</f>
        <v>Toronto-Dominion Bank/The</v>
      </c>
      <c r="D6387" t="str">
        <f>VLOOKUP(A6387,'ALL - prices'!B:I,8,FALSE)</f>
        <v>Financials</v>
      </c>
      <c r="E6387">
        <v>2021</v>
      </c>
      <c r="F6387" t="s">
        <v>680</v>
      </c>
      <c r="G6387" t="str">
        <f t="shared" si="469"/>
        <v>2021-Q2</v>
      </c>
      <c r="H6387" s="4">
        <f>INDEX('ALL - prices'!$J$3:$DY$219,MATCH('COMBINED DATA'!A6387,'ALL - prices'!$B$3:$B$219,0),MATCH('COMBINED DATA'!G6387,'ALL - prices'!$J$1:$DY$1,0))</f>
        <v>70.519499999999994</v>
      </c>
      <c r="I6387" s="14">
        <f t="shared" si="472"/>
        <v>6.8610918360952837</v>
      </c>
      <c r="J6387" s="15">
        <f>INDEX(MarketCap2!$E$2:$AR$224,MATCH(A6387,MarketCap2!$B$2:$B$224,0),MATCH(G6387,MarketCap2!$E$1:$AR$1,0))</f>
        <v>158136352768</v>
      </c>
      <c r="K6387">
        <f t="shared" si="470"/>
        <v>25.786723490012239</v>
      </c>
      <c r="L6387">
        <f>INDEX('PB2'!$D$2:$AQ$224,MATCH(A6387,'PB2'!$B$2:$B$224,0),MATCH(G6387,'PB2'!$D$1:$AQ$1,0))</f>
        <v>1.62194204330444</v>
      </c>
      <c r="M6387" s="16">
        <f t="shared" si="471"/>
        <v>0.61654484149301936</v>
      </c>
      <c r="N6387" s="6">
        <f>INDEX('ROA2'!$D$2:$AQ$224,MATCH(A6387,'ROA2'!$B$2:$B$224,0),MATCH(G6387,'ROA2'!$D$1:$AQ$1,0))</f>
        <v>0.859338998794556</v>
      </c>
      <c r="O6387" s="6">
        <v>1669058.0029440001</v>
      </c>
      <c r="P6387" s="28">
        <v>-3.833670693414104E-2</v>
      </c>
    </row>
    <row r="6388" spans="1:16" x14ac:dyDescent="0.3">
      <c r="A6388" t="s">
        <v>636</v>
      </c>
      <c r="B6388" t="e">
        <f>VLOOKUP(A6388,Sheet3!L:L,1,FALSE)</f>
        <v>#N/A</v>
      </c>
      <c r="C6388" t="str">
        <f>VLOOKUP(A6388,'ALL - prices'!B:C,2,FALSE)</f>
        <v>Toronto-Dominion Bank/The</v>
      </c>
      <c r="D6388" t="str">
        <f>VLOOKUP(A6388,'ALL - prices'!B:I,8,FALSE)</f>
        <v>Financials</v>
      </c>
      <c r="E6388">
        <v>2021</v>
      </c>
      <c r="F6388" t="s">
        <v>681</v>
      </c>
      <c r="G6388" t="str">
        <f t="shared" si="469"/>
        <v>2021-Q3</v>
      </c>
      <c r="H6388" s="4">
        <f>INDEX('ALL - prices'!$J$3:$DY$219,MATCH('COMBINED DATA'!A6388,'ALL - prices'!$B$3:$B$219,0),MATCH('COMBINED DATA'!G6388,'ALL - prices'!$J$1:$DY$1,0))</f>
        <v>68.692099999999996</v>
      </c>
      <c r="I6388" s="14">
        <f t="shared" si="472"/>
        <v>5.8414857938712821</v>
      </c>
      <c r="J6388" s="15">
        <f>INDEX(MarketCap2!$E$2:$AR$224,MATCH(A6388,MarketCap2!$B$2:$B$224,0),MATCH(G6388,MarketCap2!$E$1:$AR$1,0))</f>
        <v>152829165568</v>
      </c>
      <c r="K6388">
        <f t="shared" si="470"/>
        <v>25.752586569600808</v>
      </c>
      <c r="L6388">
        <f>INDEX('PB2'!$D$2:$AQ$224,MATCH(A6388,'PB2'!$B$2:$B$224,0),MATCH(G6388,'PB2'!$D$1:$AQ$1,0))</f>
        <v>1.7409969568252599</v>
      </c>
      <c r="M6388" s="16">
        <f t="shared" si="471"/>
        <v>0.57438354276248615</v>
      </c>
      <c r="N6388" s="6">
        <f>INDEX('ROA2'!$D$2:$AQ$224,MATCH(A6388,'ROA2'!$B$2:$B$224,0),MATCH(G6388,'ROA2'!$D$1:$AQ$1,0))</f>
        <v>0.92106902599334695</v>
      </c>
      <c r="O6388" s="6">
        <v>1703092.944896</v>
      </c>
      <c r="P6388" s="28">
        <v>2.0391707113813131E-2</v>
      </c>
    </row>
    <row r="6389" spans="1:16" x14ac:dyDescent="0.3">
      <c r="A6389" t="s">
        <v>636</v>
      </c>
      <c r="B6389" t="e">
        <f>VLOOKUP(A6389,Sheet3!L:L,1,FALSE)</f>
        <v>#N/A</v>
      </c>
      <c r="C6389" t="str">
        <f>VLOOKUP(A6389,'ALL - prices'!B:C,2,FALSE)</f>
        <v>Toronto-Dominion Bank/The</v>
      </c>
      <c r="D6389" t="str">
        <f>VLOOKUP(A6389,'ALL - prices'!B:I,8,FALSE)</f>
        <v>Financials</v>
      </c>
      <c r="E6389">
        <v>2021</v>
      </c>
      <c r="F6389" t="s">
        <v>682</v>
      </c>
      <c r="G6389" t="str">
        <f t="shared" si="469"/>
        <v>2021-Q4</v>
      </c>
      <c r="H6389" s="4">
        <f>INDEX('ALL - prices'!$J$3:$DY$219,MATCH('COMBINED DATA'!A6389,'ALL - prices'!$B$3:$B$219,0),MATCH('COMBINED DATA'!G6389,'ALL - prices'!$J$1:$DY$1,0))</f>
        <v>80.189499999999995</v>
      </c>
      <c r="I6389" s="14">
        <f t="shared" si="472"/>
        <v>5.3088599965843271</v>
      </c>
      <c r="J6389" s="15">
        <f>INDEX(MarketCap2!$E$2:$AR$224,MATCH(A6389,MarketCap2!$B$2:$B$224,0),MATCH(G6389,MarketCap2!$E$1:$AR$1,0))</f>
        <v>176887218176</v>
      </c>
      <c r="K6389">
        <f t="shared" si="470"/>
        <v>25.898778180984991</v>
      </c>
      <c r="L6389">
        <f>INDEX('PB2'!$D$2:$AQ$224,MATCH(A6389,'PB2'!$B$2:$B$224,0),MATCH(G6389,'PB2'!$D$1:$AQ$1,0))</f>
        <v>1.91334700584412</v>
      </c>
      <c r="M6389" s="16">
        <f t="shared" si="471"/>
        <v>0.52264434885339861</v>
      </c>
      <c r="N6389" s="6">
        <f>INDEX('ROA2'!$D$2:$AQ$224,MATCH(A6389,'ROA2'!$B$2:$B$224,0),MATCH(G6389,'ROA2'!$D$1:$AQ$1,0))</f>
        <v>0.83018398284912098</v>
      </c>
      <c r="O6389" s="6">
        <v>1728672.0389119999</v>
      </c>
      <c r="P6389" s="28">
        <v>1.5019200268933018E-2</v>
      </c>
    </row>
    <row r="6390" spans="1:16" x14ac:dyDescent="0.3">
      <c r="A6390" t="s">
        <v>636</v>
      </c>
      <c r="B6390" t="e">
        <f>VLOOKUP(A6390,Sheet3!L:L,1,FALSE)</f>
        <v>#N/A</v>
      </c>
      <c r="C6390" t="str">
        <f>VLOOKUP(A6390,'ALL - prices'!B:C,2,FALSE)</f>
        <v>Toronto-Dominion Bank/The</v>
      </c>
      <c r="D6390" t="str">
        <f>VLOOKUP(A6390,'ALL - prices'!B:I,8,FALSE)</f>
        <v>Financials</v>
      </c>
      <c r="E6390">
        <v>2022</v>
      </c>
      <c r="F6390" t="s">
        <v>679</v>
      </c>
      <c r="G6390" t="str">
        <f t="shared" si="469"/>
        <v>2022-Q1</v>
      </c>
      <c r="H6390" s="4">
        <f>INDEX('ALL - prices'!$J$3:$DY$219,MATCH('COMBINED DATA'!A6390,'ALL - prices'!$B$3:$B$219,0),MATCH('COMBINED DATA'!G6390,'ALL - prices'!$J$1:$DY$1,0))</f>
        <v>82.799300000000002</v>
      </c>
      <c r="I6390" s="14">
        <f t="shared" si="472"/>
        <v>2.2186423031139291</v>
      </c>
      <c r="J6390" s="15">
        <f>INDEX(MarketCap2!$E$2:$AR$224,MATCH(A6390,MarketCap2!$B$2:$B$224,0),MATCH(G6390,MarketCap2!$E$1:$AR$1,0))</f>
        <v>180515028992</v>
      </c>
      <c r="K6390">
        <f t="shared" si="470"/>
        <v>25.919079874366741</v>
      </c>
      <c r="L6390">
        <f>INDEX('PB2'!$D$2:$AQ$224,MATCH(A6390,'PB2'!$B$2:$B$224,0),MATCH(G6390,'PB2'!$D$1:$AQ$1,0))</f>
        <v>1.80250096321106</v>
      </c>
      <c r="M6390" s="16">
        <f t="shared" si="471"/>
        <v>0.55478472434131354</v>
      </c>
      <c r="N6390" s="6">
        <f>INDEX('ROA2'!$D$2:$AQ$224,MATCH(A6390,'ROA2'!$B$2:$B$224,0),MATCH(G6390,'ROA2'!$D$1:$AQ$1,0))</f>
        <v>0.83968299627304099</v>
      </c>
      <c r="O6390" s="6">
        <v>1778588.0575999999</v>
      </c>
      <c r="P6390" s="28">
        <v>2.8875354933962157E-2</v>
      </c>
    </row>
    <row r="6391" spans="1:16" x14ac:dyDescent="0.3">
      <c r="A6391" t="s">
        <v>636</v>
      </c>
      <c r="B6391" t="e">
        <f>VLOOKUP(A6391,Sheet3!L:L,1,FALSE)</f>
        <v>#N/A</v>
      </c>
      <c r="C6391" t="str">
        <f>VLOOKUP(A6391,'ALL - prices'!B:C,2,FALSE)</f>
        <v>Toronto-Dominion Bank/The</v>
      </c>
      <c r="D6391" t="str">
        <f>VLOOKUP(A6391,'ALL - prices'!B:I,8,FALSE)</f>
        <v>Financials</v>
      </c>
      <c r="E6391">
        <v>2022</v>
      </c>
      <c r="F6391" t="s">
        <v>680</v>
      </c>
      <c r="G6391" t="str">
        <f t="shared" si="469"/>
        <v>2022-Q2</v>
      </c>
      <c r="H6391" s="4">
        <f>INDEX('ALL - prices'!$J$3:$DY$219,MATCH('COMBINED DATA'!A6391,'ALL - prices'!$B$3:$B$219,0),MATCH('COMBINED DATA'!G6391,'ALL - prices'!$J$1:$DY$1,0))</f>
        <v>71.056899999999999</v>
      </c>
      <c r="I6391" s="14">
        <f t="shared" si="472"/>
        <v>2.0890271914617768</v>
      </c>
      <c r="J6391" s="15">
        <f>INDEX(MarketCap2!$E$2:$AR$224,MATCH(A6391,MarketCap2!$B$2:$B$224,0),MATCH(G6391,MarketCap2!$E$1:$AR$1,0))</f>
        <v>152507219968</v>
      </c>
      <c r="K6391">
        <f t="shared" si="470"/>
        <v>25.750477775925642</v>
      </c>
      <c r="L6391">
        <f>INDEX('PB2'!$D$2:$AQ$224,MATCH(A6391,'PB2'!$B$2:$B$224,0),MATCH(G6391,'PB2'!$D$1:$AQ$1,0))</f>
        <v>1.5834779739379901</v>
      </c>
      <c r="M6391" s="16">
        <f t="shared" si="471"/>
        <v>0.63152125666331538</v>
      </c>
      <c r="N6391" s="6">
        <f>INDEX('ROA2'!$D$2:$AQ$224,MATCH(A6391,'ROA2'!$B$2:$B$224,0),MATCH(G6391,'ROA2'!$D$1:$AQ$1,0))</f>
        <v>0.85109198093414296</v>
      </c>
      <c r="O6391" s="6">
        <v>1825276.035072</v>
      </c>
      <c r="P6391" s="28">
        <v>2.6250023029503591E-2</v>
      </c>
    </row>
    <row r="6392" spans="1:16" x14ac:dyDescent="0.3">
      <c r="A6392" t="s">
        <v>636</v>
      </c>
      <c r="B6392" t="e">
        <f>VLOOKUP(A6392,Sheet3!L:L,1,FALSE)</f>
        <v>#N/A</v>
      </c>
      <c r="C6392" t="str">
        <f>VLOOKUP(A6392,'ALL - prices'!B:C,2,FALSE)</f>
        <v>Toronto-Dominion Bank/The</v>
      </c>
      <c r="D6392" t="str">
        <f>VLOOKUP(A6392,'ALL - prices'!B:I,8,FALSE)</f>
        <v>Financials</v>
      </c>
      <c r="E6392">
        <v>2022</v>
      </c>
      <c r="F6392" t="s">
        <v>681</v>
      </c>
      <c r="G6392" t="str">
        <f t="shared" si="469"/>
        <v>2022-Q3</v>
      </c>
      <c r="H6392" s="4">
        <f>INDEX('ALL - prices'!$J$3:$DY$219,MATCH('COMBINED DATA'!A6392,'ALL - prices'!$B$3:$B$219,0),MATCH('COMBINED DATA'!G6392,'ALL - prices'!$J$1:$DY$1,0))</f>
        <v>72.089500000000001</v>
      </c>
      <c r="I6392" s="14">
        <f t="shared" si="472"/>
        <v>2.0726331889249838</v>
      </c>
      <c r="J6392" s="15">
        <f>INDEX(MarketCap2!$E$2:$AR$224,MATCH(A6392,MarketCap2!$B$2:$B$224,0),MATCH(G6392,MarketCap2!$E$1:$AR$1,0))</f>
        <v>153709215744</v>
      </c>
      <c r="K6392">
        <f t="shared" si="470"/>
        <v>25.758328444990806</v>
      </c>
      <c r="L6392">
        <f>INDEX('PB2'!$D$2:$AQ$224,MATCH(A6392,'PB2'!$B$2:$B$224,0),MATCH(G6392,'PB2'!$D$1:$AQ$1,0))</f>
        <v>1.5759079456329399</v>
      </c>
      <c r="M6392" s="16">
        <f t="shared" si="471"/>
        <v>0.6345548309285064</v>
      </c>
      <c r="N6392" s="6">
        <f>INDEX('ROA2'!$D$2:$AQ$224,MATCH(A6392,'ROA2'!$B$2:$B$224,0),MATCH(G6392,'ROA2'!$D$1:$AQ$1,0))</f>
        <v>0.82050800323486295</v>
      </c>
      <c r="O6392" s="6">
        <v>1840810.9506560001</v>
      </c>
      <c r="P6392" s="28">
        <v>8.5109952059318345E-3</v>
      </c>
    </row>
    <row r="6393" spans="1:16" x14ac:dyDescent="0.3">
      <c r="A6393" t="s">
        <v>636</v>
      </c>
      <c r="B6393" t="e">
        <f>VLOOKUP(A6393,Sheet3!L:L,1,FALSE)</f>
        <v>#N/A</v>
      </c>
      <c r="C6393" t="str">
        <f>VLOOKUP(A6393,'ALL - prices'!B:C,2,FALSE)</f>
        <v>Toronto-Dominion Bank/The</v>
      </c>
      <c r="D6393" t="str">
        <f>VLOOKUP(A6393,'ALL - prices'!B:I,8,FALSE)</f>
        <v>Financials</v>
      </c>
      <c r="E6393">
        <v>2022</v>
      </c>
      <c r="F6393" t="s">
        <v>682</v>
      </c>
      <c r="G6393" t="str">
        <f t="shared" si="469"/>
        <v>2022-Q4</v>
      </c>
      <c r="H6393" s="4">
        <f>INDEX('ALL - prices'!$J$3:$DY$219,MATCH('COMBINED DATA'!A6393,'ALL - prices'!$B$3:$B$219,0),MATCH('COMBINED DATA'!G6393,'ALL - prices'!$J$1:$DY$1,0))</f>
        <v>75.366500000000002</v>
      </c>
      <c r="I6393" s="14">
        <f t="shared" si="472"/>
        <v>2.8659365687037366</v>
      </c>
      <c r="J6393" s="15">
        <f>INDEX(MarketCap2!$E$2:$AR$224,MATCH(A6393,MarketCap2!$B$2:$B$224,0),MATCH(G6393,MarketCap2!$E$1:$AR$1,0))</f>
        <v>159706972160</v>
      </c>
      <c r="K6393">
        <f t="shared" si="470"/>
        <v>25.796606549072887</v>
      </c>
      <c r="L6393">
        <f>INDEX('PB2'!$D$2:$AQ$224,MATCH(A6393,'PB2'!$B$2:$B$224,0),MATCH(G6393,'PB2'!$D$1:$AQ$1,0))</f>
        <v>1.6754300594329801</v>
      </c>
      <c r="M6393" s="16">
        <f t="shared" si="471"/>
        <v>0.59686168000258544</v>
      </c>
      <c r="N6393" s="6">
        <f>INDEX('ROA2'!$D$2:$AQ$224,MATCH(A6393,'ROA2'!$B$2:$B$224,0),MATCH(G6393,'ROA2'!$D$1:$AQ$1,0))</f>
        <v>0.95600897073745705</v>
      </c>
      <c r="O6393" s="6">
        <v>1917528.0476160001</v>
      </c>
      <c r="P6393" s="28">
        <v>4.1675706531765652E-2</v>
      </c>
    </row>
    <row r="6394" spans="1:16" x14ac:dyDescent="0.3">
      <c r="A6394" t="s">
        <v>636</v>
      </c>
      <c r="B6394" t="e">
        <f>VLOOKUP(A6394,Sheet3!L:L,1,FALSE)</f>
        <v>#N/A</v>
      </c>
      <c r="C6394" t="str">
        <f>VLOOKUP(A6394,'ALL - prices'!B:C,2,FALSE)</f>
        <v>Toronto-Dominion Bank/The</v>
      </c>
      <c r="D6394" t="str">
        <f>VLOOKUP(A6394,'ALL - prices'!B:I,8,FALSE)</f>
        <v>Financials</v>
      </c>
      <c r="E6394">
        <v>2023</v>
      </c>
      <c r="F6394" t="s">
        <v>679</v>
      </c>
      <c r="G6394" t="str">
        <f t="shared" si="469"/>
        <v>2023-Q1</v>
      </c>
      <c r="H6394" s="4">
        <f>INDEX('ALL - prices'!$J$3:$DY$219,MATCH('COMBINED DATA'!A6394,'ALL - prices'!$B$3:$B$219,0),MATCH('COMBINED DATA'!G6394,'ALL - prices'!$J$1:$DY$1,0))</f>
        <v>70.349999999999994</v>
      </c>
      <c r="I6394" s="14">
        <f t="shared" si="472"/>
        <v>2.1999185515226101</v>
      </c>
      <c r="J6394" s="15">
        <f>INDEX(MarketCap2!$E$2:$AR$224,MATCH(A6394,MarketCap2!$B$2:$B$224,0),MATCH(G6394,MarketCap2!$E$1:$AR$1,0))</f>
        <v>148143325184</v>
      </c>
      <c r="K6394">
        <f t="shared" si="470"/>
        <v>25.721446055506185</v>
      </c>
      <c r="L6394">
        <f>INDEX('PB2'!$D$2:$AQ$224,MATCH(A6394,'PB2'!$B$2:$B$224,0),MATCH(G6394,'PB2'!$D$1:$AQ$1,0))</f>
        <v>1.4389109611511199</v>
      </c>
      <c r="M6394" s="16">
        <f t="shared" si="471"/>
        <v>0.69497003428204207</v>
      </c>
      <c r="N6394" s="6">
        <f>INDEX('ROA2'!$D$2:$AQ$224,MATCH(A6394,'ROA2'!$B$2:$B$224,0),MATCH(G6394,'ROA2'!$D$1:$AQ$1,0))</f>
        <v>0.82425302267074596</v>
      </c>
      <c r="O6394" s="6">
        <v>1928283.947008</v>
      </c>
      <c r="P6394" s="28">
        <v>5.6092527070842023E-3</v>
      </c>
    </row>
    <row r="6395" spans="1:16" x14ac:dyDescent="0.3">
      <c r="A6395" t="s">
        <v>636</v>
      </c>
      <c r="B6395" t="e">
        <f>VLOOKUP(A6395,Sheet3!L:L,1,FALSE)</f>
        <v>#N/A</v>
      </c>
      <c r="C6395" t="str">
        <f>VLOOKUP(A6395,'ALL - prices'!B:C,2,FALSE)</f>
        <v>Toronto-Dominion Bank/The</v>
      </c>
      <c r="D6395" t="str">
        <f>VLOOKUP(A6395,'ALL - prices'!B:I,8,FALSE)</f>
        <v>Financials</v>
      </c>
      <c r="E6395">
        <v>2023</v>
      </c>
      <c r="F6395" t="s">
        <v>680</v>
      </c>
      <c r="G6395" t="str">
        <f t="shared" si="469"/>
        <v>2023-Q2</v>
      </c>
      <c r="H6395" s="4">
        <f>INDEX('ALL - prices'!$J$3:$DY$219,MATCH('COMBINED DATA'!A6395,'ALL - prices'!$B$3:$B$219,0),MATCH('COMBINED DATA'!G6395,'ALL - prices'!$J$1:$DY$1,0))</f>
        <v>72.209599999999995</v>
      </c>
      <c r="I6395" s="14">
        <f t="shared" si="472"/>
        <v>3.2280060171360705</v>
      </c>
      <c r="J6395" s="15">
        <f>INDEX(MarketCap2!$E$2:$AR$224,MATCH(A6395,MarketCap2!$B$2:$B$224,0),MATCH(G6395,MarketCap2!$E$1:$AR$1,0))</f>
        <v>151051059200</v>
      </c>
      <c r="K6395">
        <f t="shared" si="470"/>
        <v>25.740883757002106</v>
      </c>
      <c r="L6395">
        <f>INDEX('PB2'!$D$2:$AQ$224,MATCH(A6395,'PB2'!$B$2:$B$224,0),MATCH(G6395,'PB2'!$D$1:$AQ$1,0))</f>
        <v>1.56708204746246</v>
      </c>
      <c r="M6395" s="16">
        <f t="shared" si="471"/>
        <v>0.63812868102169695</v>
      </c>
      <c r="N6395" s="6">
        <f>INDEX('ROA2'!$D$2:$AQ$224,MATCH(A6395,'ROA2'!$B$2:$B$224,0),MATCH(G6395,'ROA2'!$D$1:$AQ$1,0))</f>
        <v>0.78747701644897505</v>
      </c>
      <c r="O6395" s="6">
        <v>1926451.9536639999</v>
      </c>
      <c r="P6395" s="28">
        <v>-9.5006409550972342E-4</v>
      </c>
    </row>
    <row r="6396" spans="1:16" x14ac:dyDescent="0.3">
      <c r="A6396" t="s">
        <v>636</v>
      </c>
      <c r="B6396" t="e">
        <f>VLOOKUP(A6396,Sheet3!L:L,1,FALSE)</f>
        <v>#N/A</v>
      </c>
      <c r="C6396" t="str">
        <f>VLOOKUP(A6396,'ALL - prices'!B:C,2,FALSE)</f>
        <v>Toronto-Dominion Bank/The</v>
      </c>
      <c r="D6396" t="str">
        <f>VLOOKUP(A6396,'ALL - prices'!B:I,8,FALSE)</f>
        <v>Financials</v>
      </c>
      <c r="E6396">
        <v>2023</v>
      </c>
      <c r="F6396" t="s">
        <v>681</v>
      </c>
      <c r="G6396" t="str">
        <f t="shared" si="469"/>
        <v>2023-Q3</v>
      </c>
      <c r="H6396" s="4">
        <f>INDEX('ALL - prices'!$J$3:$DY$219,MATCH('COMBINED DATA'!A6396,'ALL - prices'!$B$3:$B$219,0),MATCH('COMBINED DATA'!G6396,'ALL - prices'!$J$1:$DY$1,0))</f>
        <v>72.822000000000003</v>
      </c>
      <c r="I6396" s="14">
        <f t="shared" si="472"/>
        <v>4.501415282904552</v>
      </c>
      <c r="J6396" s="15">
        <f>INDEX(MarketCap2!$E$2:$AR$224,MATCH(A6396,MarketCap2!$B$2:$B$224,0),MATCH(G6396,MarketCap2!$E$1:$AR$1,0))</f>
        <v>148252639232</v>
      </c>
      <c r="K6396">
        <f t="shared" si="470"/>
        <v>25.722183677242512</v>
      </c>
      <c r="L6396">
        <f>INDEX('PB2'!$D$2:$AQ$224,MATCH(A6396,'PB2'!$B$2:$B$224,0),MATCH(G6396,'PB2'!$D$1:$AQ$1,0))</f>
        <v>1.3703850507736199</v>
      </c>
      <c r="M6396" s="16">
        <f t="shared" si="471"/>
        <v>0.72972191241831819</v>
      </c>
      <c r="N6396" s="6">
        <f>INDEX('ROA2'!$D$2:$AQ$224,MATCH(A6396,'ROA2'!$B$2:$B$224,0),MATCH(G6396,'ROA2'!$D$1:$AQ$1,0))</f>
        <v>0.77464801073074296</v>
      </c>
      <c r="O6396" s="6">
        <v>1887075.04128</v>
      </c>
      <c r="P6396" s="28">
        <v>-2.0440121700988859E-2</v>
      </c>
    </row>
    <row r="6397" spans="1:16" x14ac:dyDescent="0.3">
      <c r="A6397" t="s">
        <v>636</v>
      </c>
      <c r="B6397" t="e">
        <f>VLOOKUP(A6397,Sheet3!L:L,1,FALSE)</f>
        <v>#N/A</v>
      </c>
      <c r="C6397" t="str">
        <f>VLOOKUP(A6397,'ALL - prices'!B:C,2,FALSE)</f>
        <v>Toronto-Dominion Bank/The</v>
      </c>
      <c r="D6397" t="str">
        <f>VLOOKUP(A6397,'ALL - prices'!B:I,8,FALSE)</f>
        <v>Financials</v>
      </c>
      <c r="E6397">
        <v>2023</v>
      </c>
      <c r="F6397" t="s">
        <v>682</v>
      </c>
      <c r="G6397" t="str">
        <f t="shared" si="469"/>
        <v>2023-Q4</v>
      </c>
      <c r="H6397" s="4">
        <f>INDEX('ALL - prices'!$J$3:$DY$219,MATCH('COMBINED DATA'!A6397,'ALL - prices'!$B$3:$B$219,0),MATCH('COMBINED DATA'!G6397,'ALL - prices'!$J$1:$DY$1,0))</f>
        <v>77.126300000000001</v>
      </c>
      <c r="I6397" s="14">
        <f t="shared" si="472"/>
        <v>4.4675448286316426</v>
      </c>
      <c r="J6397" s="15">
        <f>INDEX(MarketCap2!$E$2:$AR$224,MATCH(A6397,MarketCap2!$B$2:$B$224,0),MATCH(G6397,MarketCap2!$E$1:$AR$1,0))</f>
        <v>154290765824</v>
      </c>
      <c r="K6397">
        <f t="shared" si="470"/>
        <v>25.762104748925225</v>
      </c>
      <c r="L6397">
        <f>INDEX('PB2'!$D$2:$AQ$224,MATCH(A6397,'PB2'!$B$2:$B$224,0),MATCH(G6397,'PB2'!$D$1:$AQ$1,0))</f>
        <v>1.4247349500656099</v>
      </c>
      <c r="M6397" s="16">
        <f t="shared" si="471"/>
        <v>0.70188493653079076</v>
      </c>
      <c r="N6397" s="6">
        <f>INDEX('ROA2'!$D$2:$AQ$224,MATCH(A6397,'ROA2'!$B$2:$B$224,0),MATCH(G6397,'ROA2'!$D$1:$AQ$1,0))</f>
        <v>0.55021500587463401</v>
      </c>
      <c r="O6397" s="6">
        <v>1955139.026944</v>
      </c>
      <c r="P6397" s="28">
        <v>3.6068510353373308E-2</v>
      </c>
    </row>
    <row r="6398" spans="1:16" x14ac:dyDescent="0.3">
      <c r="A6398" t="s">
        <v>636</v>
      </c>
      <c r="B6398" t="e">
        <f>VLOOKUP(A6398,Sheet3!L:L,1,FALSE)</f>
        <v>#N/A</v>
      </c>
      <c r="C6398" t="str">
        <f>VLOOKUP(A6398,'ALL - prices'!B:C,2,FALSE)</f>
        <v>Toronto-Dominion Bank/The</v>
      </c>
      <c r="D6398" t="str">
        <f>VLOOKUP(A6398,'ALL - prices'!B:I,8,FALSE)</f>
        <v>Financials</v>
      </c>
      <c r="E6398" s="18">
        <v>2024</v>
      </c>
      <c r="F6398" t="s">
        <v>679</v>
      </c>
      <c r="G6398" t="str">
        <f t="shared" si="469"/>
        <v>2024-Q1</v>
      </c>
      <c r="H6398" s="4">
        <f>INDEX('ALL - prices'!$J$3:$DY$219,MATCH('COMBINED DATA'!A6398,'ALL - prices'!$B$3:$B$219,0),MATCH('COMBINED DATA'!G6398,'ALL - prices'!$J$1:$DY$1,0))</f>
        <v>74.514899999999997</v>
      </c>
      <c r="I6398" s="14" t="s">
        <v>769</v>
      </c>
      <c r="J6398" s="15">
        <f>INDEX(MarketCap2!$E$2:$AR$224,MATCH(A6398,MarketCap2!$B$2:$B$224,0),MATCH(G6398,MarketCap2!$E$1:$AR$1,0))</f>
        <v>144313008128</v>
      </c>
      <c r="K6398">
        <f t="shared" si="470"/>
        <v>25.695250445080479</v>
      </c>
      <c r="L6398">
        <f>INDEX('PB2'!$D$2:$AQ$224,MATCH(A6398,'PB2'!$B$2:$B$224,0),MATCH(G6398,'PB2'!$D$1:$AQ$1,0))</f>
        <v>1.4158790111541799</v>
      </c>
      <c r="M6398" s="16">
        <f t="shared" si="471"/>
        <v>0.70627503630047561</v>
      </c>
      <c r="N6398" s="6">
        <f>INDEX('ROA2'!$D$2:$AQ$224,MATCH(A6398,'ROA2'!$B$2:$B$224,0),MATCH(G6398,'ROA2'!$D$1:$AQ$1,0))</f>
        <v>0.61976802349090598</v>
      </c>
      <c r="O6398" s="6">
        <v>1910892.003328</v>
      </c>
      <c r="P6398" s="28">
        <v>-2.2631139272566637E-2</v>
      </c>
    </row>
    <row r="6399" spans="1:16" x14ac:dyDescent="0.3">
      <c r="A6399" t="s">
        <v>636</v>
      </c>
      <c r="B6399" t="e">
        <f>VLOOKUP(A6399,Sheet3!L:L,1,FALSE)</f>
        <v>#N/A</v>
      </c>
      <c r="C6399" t="str">
        <f>VLOOKUP(A6399,'ALL - prices'!B:C,2,FALSE)</f>
        <v>Toronto-Dominion Bank/The</v>
      </c>
      <c r="D6399" t="str">
        <f>VLOOKUP(A6399,'ALL - prices'!B:I,8,FALSE)</f>
        <v>Financials</v>
      </c>
      <c r="E6399" s="18">
        <v>2024</v>
      </c>
      <c r="F6399" t="s">
        <v>680</v>
      </c>
      <c r="G6399" t="str">
        <f t="shared" si="469"/>
        <v>2024-Q2</v>
      </c>
      <c r="H6399" s="4">
        <f>INDEX('ALL - prices'!$J$3:$DY$219,MATCH('COMBINED DATA'!A6399,'ALL - prices'!$B$3:$B$219,0),MATCH('COMBINED DATA'!G6399,'ALL - prices'!$J$1:$DY$1,0))</f>
        <v>69.422799999999995</v>
      </c>
      <c r="I6399" s="14" t="s">
        <v>769</v>
      </c>
      <c r="J6399" s="15">
        <f>INDEX(MarketCap2!$E$2:$AR$224,MATCH(A6399,MarketCap2!$B$2:$B$224,0),MATCH(G6399,MarketCap2!$E$1:$AR$1,0))</f>
        <v>131401777152</v>
      </c>
      <c r="K6399">
        <f t="shared" si="470"/>
        <v>25.601525467654323</v>
      </c>
      <c r="L6399">
        <f>INDEX('PB2'!$D$2:$AQ$224,MATCH(A6399,'PB2'!$B$2:$B$224,0),MATCH(G6399,'PB2'!$D$1:$AQ$1,0))</f>
        <v>1.41564905643463</v>
      </c>
      <c r="M6399" s="16">
        <f t="shared" si="471"/>
        <v>0.70638976196441006</v>
      </c>
      <c r="N6399" s="6">
        <f>INDEX('ROA2'!$D$2:$AQ$224,MATCH(A6399,'ROA2'!$B$2:$B$224,0),MATCH(G6399,'ROA2'!$D$1:$AQ$1,0))</f>
        <v>0.57306200265884399</v>
      </c>
      <c r="O6399" s="6">
        <v>1966667.988992</v>
      </c>
      <c r="P6399" s="28">
        <v>2.9188455217176511E-2</v>
      </c>
    </row>
    <row r="6400" spans="1:16" x14ac:dyDescent="0.3">
      <c r="A6400" t="s">
        <v>636</v>
      </c>
      <c r="B6400" t="e">
        <f>VLOOKUP(A6400,Sheet3!L:L,1,FALSE)</f>
        <v>#N/A</v>
      </c>
      <c r="C6400" t="str">
        <f>VLOOKUP(A6400,'ALL - prices'!B:C,2,FALSE)</f>
        <v>Toronto-Dominion Bank/The</v>
      </c>
      <c r="D6400" t="str">
        <f>VLOOKUP(A6400,'ALL - prices'!B:I,8,FALSE)</f>
        <v>Financials</v>
      </c>
      <c r="E6400" s="18">
        <v>2024</v>
      </c>
      <c r="F6400" t="s">
        <v>681</v>
      </c>
      <c r="G6400" t="str">
        <f t="shared" si="469"/>
        <v>2024-Q3</v>
      </c>
      <c r="H6400" s="4">
        <f>INDEX('ALL - prices'!$J$3:$DY$219,MATCH('COMBINED DATA'!A6400,'ALL - prices'!$B$3:$B$219,0),MATCH('COMBINED DATA'!G6400,'ALL - prices'!$J$1:$DY$1,0))</f>
        <v>80.022099999999995</v>
      </c>
      <c r="I6400" s="14" t="s">
        <v>769</v>
      </c>
      <c r="J6400" s="15">
        <f>INDEX(MarketCap2!$E$2:$AR$224,MATCH(A6400,MarketCap2!$B$2:$B$224,0),MATCH(G6400,MarketCap2!$E$1:$AR$1,0))</f>
        <v>149515223040</v>
      </c>
      <c r="K6400">
        <f t="shared" si="470"/>
        <v>25.730664050947716</v>
      </c>
      <c r="L6400">
        <f>INDEX('PB2'!$D$2:$AQ$224,MATCH(A6400,'PB2'!$B$2:$B$224,0),MATCH(G6400,'PB2'!$D$1:$AQ$1,0))</f>
        <v>1.2938779592514</v>
      </c>
      <c r="M6400" s="16">
        <f t="shared" si="471"/>
        <v>0.77287041861240979</v>
      </c>
      <c r="N6400" s="6">
        <f>INDEX('ROA2'!$D$2:$AQ$224,MATCH(A6400,'ROA2'!$B$2:$B$224,0),MATCH(G6400,'ROA2'!$D$1:$AQ$1,0))</f>
        <v>0.419950991868973</v>
      </c>
      <c r="O6400" s="6">
        <v>1967181.0048</v>
      </c>
      <c r="P6400" s="28">
        <v>2.6085532020223641E-4</v>
      </c>
    </row>
    <row r="6401" spans="1:16" x14ac:dyDescent="0.3">
      <c r="A6401" t="s">
        <v>636</v>
      </c>
      <c r="B6401" t="e">
        <f>VLOOKUP(A6401,Sheet3!L:L,1,FALSE)</f>
        <v>#N/A</v>
      </c>
      <c r="C6401" t="str">
        <f>VLOOKUP(A6401,'ALL - prices'!B:C,2,FALSE)</f>
        <v>Toronto-Dominion Bank/The</v>
      </c>
      <c r="D6401" t="str">
        <f>VLOOKUP(A6401,'ALL - prices'!B:I,8,FALSE)</f>
        <v>Financials</v>
      </c>
      <c r="E6401" s="18">
        <v>2024</v>
      </c>
      <c r="F6401" t="s">
        <v>682</v>
      </c>
      <c r="G6401" t="str">
        <f t="shared" si="469"/>
        <v>2024-Q4</v>
      </c>
      <c r="H6401" s="4">
        <f>INDEX('ALL - prices'!$J$3:$DY$219,MATCH('COMBINED DATA'!A6401,'ALL - prices'!$B$3:$B$219,0),MATCH('COMBINED DATA'!G6401,'ALL - prices'!$J$1:$DY$1,0))</f>
        <v>72.439499999999995</v>
      </c>
      <c r="I6401" s="14" t="s">
        <v>769</v>
      </c>
      <c r="J6401" s="15">
        <f>INDEX(MarketCap2!$E$2:$AR$224,MATCH(A6401,MarketCap2!$B$2:$B$224,0),MATCH(G6401,MarketCap2!$E$1:$AR$1,0))</f>
        <v>133916499968</v>
      </c>
      <c r="K6401">
        <f t="shared" si="470"/>
        <v>25.620482308101124</v>
      </c>
      <c r="L6401">
        <f>INDEX('PB2'!$D$2:$AQ$224,MATCH(A6401,'PB2'!$B$2:$B$224,0),MATCH(G6401,'PB2'!$D$1:$AQ$1,0))</f>
        <v>1.28414300938715</v>
      </c>
      <c r="M6401" s="16">
        <f t="shared" si="471"/>
        <v>0.77872946602516213</v>
      </c>
      <c r="N6401" s="6">
        <f>INDEX('ROA2'!$D$2:$AQ$224,MATCH(A6401,'ROA2'!$B$2:$B$224,0),MATCH(G6401,'ROA2'!$D$1:$AQ$1,0))</f>
        <v>0.440241008996964</v>
      </c>
      <c r="O6401" s="6">
        <v>2061751.0256640001</v>
      </c>
      <c r="P6401" s="28">
        <v>4.8073878627968379E-2</v>
      </c>
    </row>
    <row r="6402" spans="1:16" x14ac:dyDescent="0.3">
      <c r="A6402" t="s">
        <v>637</v>
      </c>
      <c r="B6402" t="e">
        <f>VLOOKUP(A6402,Sheet3!L:L,1,FALSE)</f>
        <v>#N/A</v>
      </c>
      <c r="C6402" t="str">
        <f>VLOOKUP(A6402,'ALL - prices'!B:C,2,FALSE)</f>
        <v>Teck Resources Ltd</v>
      </c>
      <c r="D6402" t="str">
        <f>VLOOKUP(A6402,'ALL - prices'!B:I,8,FALSE)</f>
        <v>Materials</v>
      </c>
      <c r="E6402">
        <v>2015</v>
      </c>
      <c r="F6402" t="s">
        <v>679</v>
      </c>
      <c r="G6402" t="str">
        <f t="shared" si="469"/>
        <v>2015-Q1</v>
      </c>
      <c r="H6402" s="4">
        <f>INDEX('ALL - prices'!$J$3:$DY$219,MATCH('COMBINED DATA'!A6402,'ALL - prices'!$B$3:$B$219,0),MATCH('COMBINED DATA'!G6402,'ALL - prices'!$J$1:$DY$1,0))</f>
        <v>15.679600000000001</v>
      </c>
      <c r="I6402" s="14">
        <f t="shared" ref="I6402:I6437" si="473">STDEV(H6403:H6406)</f>
        <v>2.9470997498953668</v>
      </c>
      <c r="J6402" s="15">
        <f>INDEX(MarketCap2!$E$2:$AR$224,MATCH(A6402,MarketCap2!$B$2:$B$224,0),MATCH(G6402,MarketCap2!$E$1:$AR$1,0))</f>
        <v>10038339584</v>
      </c>
      <c r="K6402">
        <f t="shared" si="470"/>
        <v>23.029677557453521</v>
      </c>
      <c r="L6402">
        <f>INDEX('PB2'!$D$2:$AQ$224,MATCH(A6402,'PB2'!$B$2:$B$224,0),MATCH(G6402,'PB2'!$D$1:$AQ$1,0))</f>
        <v>0.53341597318649303</v>
      </c>
      <c r="M6402" s="16">
        <f t="shared" si="471"/>
        <v>1.8747095142769183</v>
      </c>
      <c r="N6402" s="6">
        <f>INDEX('ROA2'!$D$2:$AQ$224,MATCH(A6402,'ROA2'!$B$2:$B$224,0),MATCH(G6402,'ROA2'!$D$1:$AQ$1,0))</f>
        <v>0.99148201942443803</v>
      </c>
      <c r="O6402" s="6">
        <v>36838.998015999998</v>
      </c>
      <c r="P6402" s="28">
        <v>1.0755329761896637E-2</v>
      </c>
    </row>
    <row r="6403" spans="1:16" x14ac:dyDescent="0.3">
      <c r="A6403" t="s">
        <v>637</v>
      </c>
      <c r="B6403" t="e">
        <f>VLOOKUP(A6403,Sheet3!L:L,1,FALSE)</f>
        <v>#N/A</v>
      </c>
      <c r="C6403" t="str">
        <f>VLOOKUP(A6403,'ALL - prices'!B:C,2,FALSE)</f>
        <v>Teck Resources Ltd</v>
      </c>
      <c r="D6403" t="str">
        <f>VLOOKUP(A6403,'ALL - prices'!B:I,8,FALSE)</f>
        <v>Materials</v>
      </c>
      <c r="E6403">
        <v>2015</v>
      </c>
      <c r="F6403" t="s">
        <v>680</v>
      </c>
      <c r="G6403" t="str">
        <f t="shared" si="469"/>
        <v>2015-Q2</v>
      </c>
      <c r="H6403" s="4">
        <f>INDEX('ALL - prices'!$J$3:$DY$219,MATCH('COMBINED DATA'!A6403,'ALL - prices'!$B$3:$B$219,0),MATCH('COMBINED DATA'!G6403,'ALL - prices'!$J$1:$DY$1,0))</f>
        <v>11.285600000000001</v>
      </c>
      <c r="I6403" s="14">
        <f t="shared" si="473"/>
        <v>4.8914667619573295</v>
      </c>
      <c r="J6403" s="15">
        <f>INDEX(MarketCap2!$E$2:$AR$224,MATCH(A6403,MarketCap2!$B$2:$B$224,0),MATCH(G6403,MarketCap2!$E$1:$AR$1,0))</f>
        <v>7151983616</v>
      </c>
      <c r="K6403">
        <f t="shared" si="470"/>
        <v>22.690655583987258</v>
      </c>
      <c r="L6403">
        <f>INDEX('PB2'!$D$2:$AQ$224,MATCH(A6403,'PB2'!$B$2:$B$224,0),MATCH(G6403,'PB2'!$D$1:$AQ$1,0))</f>
        <v>0.37949401140213002</v>
      </c>
      <c r="M6403" s="16">
        <f t="shared" si="471"/>
        <v>2.6350876956009515</v>
      </c>
      <c r="N6403" s="6">
        <f>INDEX('ROA2'!$D$2:$AQ$224,MATCH(A6403,'ROA2'!$B$2:$B$224,0),MATCH(G6403,'ROA2'!$D$1:$AQ$1,0))</f>
        <v>0.97637498378753695</v>
      </c>
      <c r="O6403" s="6">
        <v>37566.001151999997</v>
      </c>
      <c r="P6403" s="28">
        <v>1.9734606671013302E-2</v>
      </c>
    </row>
    <row r="6404" spans="1:16" x14ac:dyDescent="0.3">
      <c r="A6404" t="s">
        <v>637</v>
      </c>
      <c r="B6404" t="e">
        <f>VLOOKUP(A6404,Sheet3!L:L,1,FALSE)</f>
        <v>#N/A</v>
      </c>
      <c r="C6404" t="str">
        <f>VLOOKUP(A6404,'ALL - prices'!B:C,2,FALSE)</f>
        <v>Teck Resources Ltd</v>
      </c>
      <c r="D6404" t="str">
        <f>VLOOKUP(A6404,'ALL - prices'!B:I,8,FALSE)</f>
        <v>Materials</v>
      </c>
      <c r="E6404">
        <v>2015</v>
      </c>
      <c r="F6404" t="s">
        <v>681</v>
      </c>
      <c r="G6404" t="str">
        <f t="shared" si="469"/>
        <v>2015-Q3</v>
      </c>
      <c r="H6404" s="4">
        <f>INDEX('ALL - prices'!$J$3:$DY$219,MATCH('COMBINED DATA'!A6404,'ALL - prices'!$B$3:$B$219,0),MATCH('COMBINED DATA'!G6404,'ALL - prices'!$J$1:$DY$1,0))</f>
        <v>5.8342000000000001</v>
      </c>
      <c r="I6404" s="14">
        <f t="shared" si="473"/>
        <v>7.4413743723857912</v>
      </c>
      <c r="J6404" s="15">
        <f>INDEX(MarketCap2!$E$2:$AR$224,MATCH(A6404,MarketCap2!$B$2:$B$224,0),MATCH(G6404,MarketCap2!$E$1:$AR$1,0))</f>
        <v>3702922752</v>
      </c>
      <c r="K6404">
        <f t="shared" si="470"/>
        <v>22.032388277736718</v>
      </c>
      <c r="L6404">
        <f>INDEX('PB2'!$D$2:$AQ$224,MATCH(A6404,'PB2'!$B$2:$B$224,0),MATCH(G6404,'PB2'!$D$1:$AQ$1,0))</f>
        <v>0.21917900443077101</v>
      </c>
      <c r="M6404" s="16">
        <f t="shared" si="471"/>
        <v>4.5624808023792989</v>
      </c>
      <c r="N6404" s="6">
        <f>INDEX('ROA2'!$D$2:$AQ$224,MATCH(A6404,'ROA2'!$B$2:$B$224,0),MATCH(G6404,'ROA2'!$D$1:$AQ$1,0))</f>
        <v>0.93591398000717196</v>
      </c>
      <c r="O6404" s="6">
        <v>37248</v>
      </c>
      <c r="P6404" s="28">
        <v>-8.4651318279339097E-3</v>
      </c>
    </row>
    <row r="6405" spans="1:16" x14ac:dyDescent="0.3">
      <c r="A6405" t="s">
        <v>637</v>
      </c>
      <c r="B6405" t="e">
        <f>VLOOKUP(A6405,Sheet3!L:L,1,FALSE)</f>
        <v>#N/A</v>
      </c>
      <c r="C6405" t="str">
        <f>VLOOKUP(A6405,'ALL - prices'!B:C,2,FALSE)</f>
        <v>Teck Resources Ltd</v>
      </c>
      <c r="D6405" t="str">
        <f>VLOOKUP(A6405,'ALL - prices'!B:I,8,FALSE)</f>
        <v>Materials</v>
      </c>
      <c r="E6405">
        <v>2015</v>
      </c>
      <c r="F6405" t="s">
        <v>682</v>
      </c>
      <c r="G6405" t="str">
        <f t="shared" si="469"/>
        <v>2015-Q4</v>
      </c>
      <c r="H6405" s="4">
        <f>INDEX('ALL - prices'!$J$3:$DY$219,MATCH('COMBINED DATA'!A6405,'ALL - prices'!$B$3:$B$219,0),MATCH('COMBINED DATA'!G6405,'ALL - prices'!$J$1:$DY$1,0))</f>
        <v>4.9170999999999996</v>
      </c>
      <c r="I6405" s="14">
        <f t="shared" si="473"/>
        <v>6.9786655001153273</v>
      </c>
      <c r="J6405" s="15">
        <f>INDEX(MarketCap2!$E$2:$AR$224,MATCH(A6405,MarketCap2!$B$2:$B$224,0),MATCH(G6405,MarketCap2!$E$1:$AR$1,0))</f>
        <v>3100523008</v>
      </c>
      <c r="K6405">
        <f t="shared" si="470"/>
        <v>21.854836646465262</v>
      </c>
      <c r="L6405">
        <f>INDEX('PB2'!$D$2:$AQ$224,MATCH(A6405,'PB2'!$B$2:$B$224,0),MATCH(G6405,'PB2'!$D$1:$AQ$1,0))</f>
        <v>0.18756900727748901</v>
      </c>
      <c r="M6405" s="16">
        <f t="shared" si="471"/>
        <v>5.3313711818104528</v>
      </c>
      <c r="N6405" s="6">
        <f>INDEX('ROA2'!$D$2:$AQ$224,MATCH(A6405,'ROA2'!$B$2:$B$224,0),MATCH(G6405,'ROA2'!$D$1:$AQ$1,0))</f>
        <v>-5.3051290512084996</v>
      </c>
      <c r="O6405" s="6">
        <v>34653.999104000002</v>
      </c>
      <c r="P6405" s="28">
        <v>-6.9641347079037741E-2</v>
      </c>
    </row>
    <row r="6406" spans="1:16" x14ac:dyDescent="0.3">
      <c r="A6406" t="s">
        <v>637</v>
      </c>
      <c r="B6406" t="e">
        <f>VLOOKUP(A6406,Sheet3!L:L,1,FALSE)</f>
        <v>#N/A</v>
      </c>
      <c r="C6406" t="str">
        <f>VLOOKUP(A6406,'ALL - prices'!B:C,2,FALSE)</f>
        <v>Teck Resources Ltd</v>
      </c>
      <c r="D6406" t="str">
        <f>VLOOKUP(A6406,'ALL - prices'!B:I,8,FALSE)</f>
        <v>Materials</v>
      </c>
      <c r="E6406">
        <v>2016</v>
      </c>
      <c r="F6406" t="s">
        <v>679</v>
      </c>
      <c r="G6406" t="str">
        <f t="shared" si="469"/>
        <v>2016-Q1</v>
      </c>
      <c r="H6406" s="4">
        <f>INDEX('ALL - prices'!$J$3:$DY$219,MATCH('COMBINED DATA'!A6406,'ALL - prices'!$B$3:$B$219,0),MATCH('COMBINED DATA'!G6406,'ALL - prices'!$J$1:$DY$1,0))</f>
        <v>9.1159999999999997</v>
      </c>
      <c r="I6406" s="14">
        <f t="shared" si="473"/>
        <v>4.879162468685931</v>
      </c>
      <c r="J6406" s="15">
        <f>INDEX(MarketCap2!$E$2:$AR$224,MATCH(A6406,MarketCap2!$B$2:$B$224,0),MATCH(G6406,MarketCap2!$E$1:$AR$1,0))</f>
        <v>5736217088</v>
      </c>
      <c r="K6406">
        <f t="shared" si="470"/>
        <v>22.470065786110553</v>
      </c>
      <c r="L6406">
        <f>INDEX('PB2'!$D$2:$AQ$224,MATCH(A6406,'PB2'!$B$2:$B$224,0),MATCH(G6406,'PB2'!$D$1:$AQ$1,0))</f>
        <v>0.34773999452590898</v>
      </c>
      <c r="M6406" s="16">
        <f t="shared" si="471"/>
        <v>2.875711783924507</v>
      </c>
      <c r="N6406" s="6">
        <f>INDEX('ROA2'!$D$2:$AQ$224,MATCH(A6406,'ROA2'!$B$2:$B$224,0),MATCH(G6406,'ROA2'!$D$1:$AQ$1,0))</f>
        <v>-6.9176669120788601</v>
      </c>
      <c r="O6406" s="6">
        <v>34688</v>
      </c>
      <c r="P6406" s="28">
        <v>9.8115360071308823E-4</v>
      </c>
    </row>
    <row r="6407" spans="1:16" x14ac:dyDescent="0.3">
      <c r="A6407" t="s">
        <v>637</v>
      </c>
      <c r="B6407" t="e">
        <f>VLOOKUP(A6407,Sheet3!L:L,1,FALSE)</f>
        <v>#N/A</v>
      </c>
      <c r="C6407" t="str">
        <f>VLOOKUP(A6407,'ALL - prices'!B:C,2,FALSE)</f>
        <v>Teck Resources Ltd</v>
      </c>
      <c r="D6407" t="str">
        <f>VLOOKUP(A6407,'ALL - prices'!B:I,8,FALSE)</f>
        <v>Materials</v>
      </c>
      <c r="E6407">
        <v>2016</v>
      </c>
      <c r="F6407" t="s">
        <v>680</v>
      </c>
      <c r="G6407" t="str">
        <f t="shared" si="469"/>
        <v>2016-Q2</v>
      </c>
      <c r="H6407" s="4">
        <f>INDEX('ALL - prices'!$J$3:$DY$219,MATCH('COMBINED DATA'!A6407,'ALL - prices'!$B$3:$B$219,0),MATCH('COMBINED DATA'!G6407,'ALL - prices'!$J$1:$DY$1,0))</f>
        <v>15.716900000000001</v>
      </c>
      <c r="I6407" s="14">
        <f t="shared" si="473"/>
        <v>2.7668021907068314</v>
      </c>
      <c r="J6407" s="15">
        <f>INDEX(MarketCap2!$E$2:$AR$224,MATCH(A6407,MarketCap2!$B$2:$B$224,0),MATCH(G6407,MarketCap2!$E$1:$AR$1,0))</f>
        <v>9812570112</v>
      </c>
      <c r="K6407">
        <f t="shared" si="470"/>
        <v>23.006930065201384</v>
      </c>
      <c r="L6407">
        <f>INDEX('PB2'!$D$2:$AQ$224,MATCH(A6407,'PB2'!$B$2:$B$224,0),MATCH(G6407,'PB2'!$D$1:$AQ$1,0))</f>
        <v>0.59912401437759399</v>
      </c>
      <c r="M6407" s="16">
        <f t="shared" si="471"/>
        <v>1.6691035178065097</v>
      </c>
      <c r="N6407" s="6">
        <f>INDEX('ROA2'!$D$2:$AQ$224,MATCH(A6407,'ROA2'!$B$2:$B$224,0),MATCH(G6407,'ROA2'!$D$1:$AQ$1,0))</f>
        <v>-6.8589677810668999</v>
      </c>
      <c r="O6407" s="6">
        <v>33814.999040000002</v>
      </c>
      <c r="P6407" s="28">
        <v>-2.5167232472324653E-2</v>
      </c>
    </row>
    <row r="6408" spans="1:16" x14ac:dyDescent="0.3">
      <c r="A6408" t="s">
        <v>637</v>
      </c>
      <c r="B6408" t="e">
        <f>VLOOKUP(A6408,Sheet3!L:L,1,FALSE)</f>
        <v>#N/A</v>
      </c>
      <c r="C6408" t="str">
        <f>VLOOKUP(A6408,'ALL - prices'!B:C,2,FALSE)</f>
        <v>Teck Resources Ltd</v>
      </c>
      <c r="D6408" t="str">
        <f>VLOOKUP(A6408,'ALL - prices'!B:I,8,FALSE)</f>
        <v>Materials</v>
      </c>
      <c r="E6408">
        <v>2016</v>
      </c>
      <c r="F6408" t="s">
        <v>681</v>
      </c>
      <c r="G6408" t="str">
        <f t="shared" si="469"/>
        <v>2016-Q3</v>
      </c>
      <c r="H6408" s="4">
        <f>INDEX('ALL - prices'!$J$3:$DY$219,MATCH('COMBINED DATA'!A6408,'ALL - prices'!$B$3:$B$219,0),MATCH('COMBINED DATA'!G6408,'ALL - prices'!$J$1:$DY$1,0))</f>
        <v>21.8522</v>
      </c>
      <c r="I6408" s="14">
        <f t="shared" si="473"/>
        <v>2.5022139596765114</v>
      </c>
      <c r="J6408" s="15">
        <f>INDEX(MarketCap2!$E$2:$AR$224,MATCH(A6408,MarketCap2!$B$2:$B$224,0),MATCH(G6408,MarketCap2!$E$1:$AR$1,0))</f>
        <v>13630127104</v>
      </c>
      <c r="K6408">
        <f t="shared" si="470"/>
        <v>23.335548407923184</v>
      </c>
      <c r="L6408">
        <f>INDEX('PB2'!$D$2:$AQ$224,MATCH(A6408,'PB2'!$B$2:$B$224,0),MATCH(G6408,'PB2'!$D$1:$AQ$1,0))</f>
        <v>0.81878000497818004</v>
      </c>
      <c r="M6408" s="16">
        <f t="shared" si="471"/>
        <v>1.2213292873787867</v>
      </c>
      <c r="N6408" s="6">
        <f>INDEX('ROA2'!$D$2:$AQ$224,MATCH(A6408,'ROA2'!$B$2:$B$224,0),MATCH(G6408,'ROA2'!$D$1:$AQ$1,0))</f>
        <v>-7.0152759552001998</v>
      </c>
      <c r="O6408" s="6">
        <v>33910.999040000002</v>
      </c>
      <c r="P6408" s="28">
        <v>2.8389768660481382E-3</v>
      </c>
    </row>
    <row r="6409" spans="1:16" x14ac:dyDescent="0.3">
      <c r="A6409" t="s">
        <v>637</v>
      </c>
      <c r="B6409" t="e">
        <f>VLOOKUP(A6409,Sheet3!L:L,1,FALSE)</f>
        <v>#N/A</v>
      </c>
      <c r="C6409" t="str">
        <f>VLOOKUP(A6409,'ALL - prices'!B:C,2,FALSE)</f>
        <v>Teck Resources Ltd</v>
      </c>
      <c r="D6409" t="str">
        <f>VLOOKUP(A6409,'ALL - prices'!B:I,8,FALSE)</f>
        <v>Materials</v>
      </c>
      <c r="E6409">
        <v>2016</v>
      </c>
      <c r="F6409" t="s">
        <v>682</v>
      </c>
      <c r="G6409" t="str">
        <f t="shared" si="469"/>
        <v>2016-Q4</v>
      </c>
      <c r="H6409" s="4">
        <f>INDEX('ALL - prices'!$J$3:$DY$219,MATCH('COMBINED DATA'!A6409,'ALL - prices'!$B$3:$B$219,0),MATCH('COMBINED DATA'!G6409,'ALL - prices'!$J$1:$DY$1,0))</f>
        <v>24.868600000000001</v>
      </c>
      <c r="I6409" s="14">
        <f t="shared" si="473"/>
        <v>4.1102690458371001</v>
      </c>
      <c r="J6409" s="15">
        <f>INDEX(MarketCap2!$E$2:$AR$224,MATCH(A6409,MarketCap2!$B$2:$B$224,0),MATCH(G6409,MarketCap2!$E$1:$AR$1,0))</f>
        <v>15538676736</v>
      </c>
      <c r="K6409">
        <f t="shared" si="470"/>
        <v>23.466598026136712</v>
      </c>
      <c r="L6409">
        <f>INDEX('PB2'!$D$2:$AQ$224,MATCH(A6409,'PB2'!$B$2:$B$224,0),MATCH(G6409,'PB2'!$D$1:$AQ$1,0))</f>
        <v>0.88873398303985596</v>
      </c>
      <c r="M6409" s="16">
        <f t="shared" si="471"/>
        <v>1.1251960868870639</v>
      </c>
      <c r="N6409" s="6">
        <f>INDEX('ROA2'!$D$2:$AQ$224,MATCH(A6409,'ROA2'!$B$2:$B$224,0),MATCH(G6409,'ROA2'!$D$1:$AQ$1,0))</f>
        <v>-0.33571600914001498</v>
      </c>
      <c r="O6409" s="6">
        <v>34452.000767999998</v>
      </c>
      <c r="P6409" s="28">
        <v>1.595357681328859E-2</v>
      </c>
    </row>
    <row r="6410" spans="1:16" x14ac:dyDescent="0.3">
      <c r="A6410" t="s">
        <v>637</v>
      </c>
      <c r="B6410" t="e">
        <f>VLOOKUP(A6410,Sheet3!L:L,1,FALSE)</f>
        <v>#N/A</v>
      </c>
      <c r="C6410" t="str">
        <f>VLOOKUP(A6410,'ALL - prices'!B:C,2,FALSE)</f>
        <v>Teck Resources Ltd</v>
      </c>
      <c r="D6410" t="str">
        <f>VLOOKUP(A6410,'ALL - prices'!B:I,8,FALSE)</f>
        <v>Materials</v>
      </c>
      <c r="E6410">
        <v>2017</v>
      </c>
      <c r="F6410" t="s">
        <v>679</v>
      </c>
      <c r="G6410" t="str">
        <f t="shared" si="469"/>
        <v>2017-Q1</v>
      </c>
      <c r="H6410" s="4">
        <f>INDEX('ALL - prices'!$J$3:$DY$219,MATCH('COMBINED DATA'!A6410,'ALL - prices'!$B$3:$B$219,0),MATCH('COMBINED DATA'!G6410,'ALL - prices'!$J$1:$DY$1,0))</f>
        <v>26.914000000000001</v>
      </c>
      <c r="I6410" s="14">
        <f t="shared" si="473"/>
        <v>4.9257889367254029</v>
      </c>
      <c r="J6410" s="15">
        <f>INDEX(MarketCap2!$E$2:$AR$224,MATCH(A6410,MarketCap2!$B$2:$B$224,0),MATCH(G6410,MarketCap2!$E$1:$AR$1,0))</f>
        <v>16796852224</v>
      </c>
      <c r="K6410">
        <f t="shared" si="470"/>
        <v>23.544457338181072</v>
      </c>
      <c r="L6410">
        <f>INDEX('PB2'!$D$2:$AQ$224,MATCH(A6410,'PB2'!$B$2:$B$224,0),MATCH(G6410,'PB2'!$D$1:$AQ$1,0))</f>
        <v>0.93128901720046997</v>
      </c>
      <c r="M6410" s="16">
        <f t="shared" si="471"/>
        <v>1.073780514459497</v>
      </c>
      <c r="N6410" s="6">
        <f>INDEX('ROA2'!$D$2:$AQ$224,MATCH(A6410,'ROA2'!$B$2:$B$224,0),MATCH(G6410,'ROA2'!$D$1:$AQ$1,0))</f>
        <v>2.9580330848693901</v>
      </c>
      <c r="O6410" s="6">
        <v>35628.998656000003</v>
      </c>
      <c r="P6410" s="28">
        <v>3.416341175439757E-2</v>
      </c>
    </row>
    <row r="6411" spans="1:16" x14ac:dyDescent="0.3">
      <c r="A6411" t="s">
        <v>637</v>
      </c>
      <c r="B6411" t="e">
        <f>VLOOKUP(A6411,Sheet3!L:L,1,FALSE)</f>
        <v>#N/A</v>
      </c>
      <c r="C6411" t="str">
        <f>VLOOKUP(A6411,'ALL - prices'!B:C,2,FALSE)</f>
        <v>Teck Resources Ltd</v>
      </c>
      <c r="D6411" t="str">
        <f>VLOOKUP(A6411,'ALL - prices'!B:I,8,FALSE)</f>
        <v>Materials</v>
      </c>
      <c r="E6411">
        <v>2017</v>
      </c>
      <c r="F6411" t="s">
        <v>680</v>
      </c>
      <c r="G6411" t="str">
        <f t="shared" si="469"/>
        <v>2017-Q2</v>
      </c>
      <c r="H6411" s="4">
        <f>INDEX('ALL - prices'!$J$3:$DY$219,MATCH('COMBINED DATA'!A6411,'ALL - prices'!$B$3:$B$219,0),MATCH('COMBINED DATA'!G6411,'ALL - prices'!$J$1:$DY$1,0))</f>
        <v>20.893899999999999</v>
      </c>
      <c r="I6411" s="14">
        <f t="shared" si="473"/>
        <v>3.2753535161617799</v>
      </c>
      <c r="J6411" s="15">
        <f>INDEX(MarketCap2!$E$2:$AR$224,MATCH(A6411,MarketCap2!$B$2:$B$224,0),MATCH(G6411,MarketCap2!$E$1:$AR$1,0))</f>
        <v>12989322240</v>
      </c>
      <c r="K6411">
        <f t="shared" si="470"/>
        <v>23.287393490748098</v>
      </c>
      <c r="L6411">
        <f>INDEX('PB2'!$D$2:$AQ$224,MATCH(A6411,'PB2'!$B$2:$B$224,0),MATCH(G6411,'PB2'!$D$1:$AQ$1,0))</f>
        <v>0.70301699638366699</v>
      </c>
      <c r="M6411" s="16">
        <f t="shared" si="471"/>
        <v>1.4224407164322048</v>
      </c>
      <c r="N6411" s="6">
        <f>INDEX('ROA2'!$D$2:$AQ$224,MATCH(A6411,'ROA2'!$B$2:$B$224,0),MATCH(G6411,'ROA2'!$D$1:$AQ$1,0))</f>
        <v>4.3748002052307102</v>
      </c>
      <c r="O6411" s="6">
        <v>34851.000319999999</v>
      </c>
      <c r="P6411" s="28">
        <v>-2.1836098833751184E-2</v>
      </c>
    </row>
    <row r="6412" spans="1:16" x14ac:dyDescent="0.3">
      <c r="A6412" t="s">
        <v>637</v>
      </c>
      <c r="B6412" t="e">
        <f>VLOOKUP(A6412,Sheet3!L:L,1,FALSE)</f>
        <v>#N/A</v>
      </c>
      <c r="C6412" t="str">
        <f>VLOOKUP(A6412,'ALL - prices'!B:C,2,FALSE)</f>
        <v>Teck Resources Ltd</v>
      </c>
      <c r="D6412" t="str">
        <f>VLOOKUP(A6412,'ALL - prices'!B:I,8,FALSE)</f>
        <v>Materials</v>
      </c>
      <c r="E6412">
        <v>2017</v>
      </c>
      <c r="F6412" t="s">
        <v>681</v>
      </c>
      <c r="G6412" t="str">
        <f t="shared" si="469"/>
        <v>2017-Q3</v>
      </c>
      <c r="H6412" s="4">
        <f>INDEX('ALL - prices'!$J$3:$DY$219,MATCH('COMBINED DATA'!A6412,'ALL - prices'!$B$3:$B$219,0),MATCH('COMBINED DATA'!G6412,'ALL - prices'!$J$1:$DY$1,0))</f>
        <v>24.462299999999999</v>
      </c>
      <c r="I6412" s="14">
        <f t="shared" si="473"/>
        <v>0.95274430462742765</v>
      </c>
      <c r="J6412" s="15">
        <f>INDEX(MarketCap2!$E$2:$AR$224,MATCH(A6412,MarketCap2!$B$2:$B$224,0),MATCH(G6412,MarketCap2!$E$1:$AR$1,0))</f>
        <v>15194068992</v>
      </c>
      <c r="K6412">
        <f t="shared" si="470"/>
        <v>23.444170990756898</v>
      </c>
      <c r="L6412">
        <f>INDEX('PB2'!$D$2:$AQ$224,MATCH(A6412,'PB2'!$B$2:$B$224,0),MATCH(G6412,'PB2'!$D$1:$AQ$1,0))</f>
        <v>0.80020797252654996</v>
      </c>
      <c r="M6412" s="16">
        <f t="shared" si="471"/>
        <v>1.2496751273829894</v>
      </c>
      <c r="N6412" s="6">
        <f>INDEX('ROA2'!$D$2:$AQ$224,MATCH(A6412,'ROA2'!$B$2:$B$224,0),MATCH(G6412,'ROA2'!$D$1:$AQ$1,0))</f>
        <v>6.00793504714966</v>
      </c>
      <c r="O6412" s="6">
        <v>34898.001920000002</v>
      </c>
      <c r="P6412" s="28">
        <v>1.3486442159030469E-3</v>
      </c>
    </row>
    <row r="6413" spans="1:16" x14ac:dyDescent="0.3">
      <c r="A6413" t="s">
        <v>637</v>
      </c>
      <c r="B6413" t="e">
        <f>VLOOKUP(A6413,Sheet3!L:L,1,FALSE)</f>
        <v>#N/A</v>
      </c>
      <c r="C6413" t="str">
        <f>VLOOKUP(A6413,'ALL - prices'!B:C,2,FALSE)</f>
        <v>Teck Resources Ltd</v>
      </c>
      <c r="D6413" t="str">
        <f>VLOOKUP(A6413,'ALL - prices'!B:I,8,FALSE)</f>
        <v>Materials</v>
      </c>
      <c r="E6413">
        <v>2017</v>
      </c>
      <c r="F6413" t="s">
        <v>682</v>
      </c>
      <c r="G6413" t="str">
        <f t="shared" si="469"/>
        <v>2017-Q4</v>
      </c>
      <c r="H6413" s="4">
        <f>INDEX('ALL - prices'!$J$3:$DY$219,MATCH('COMBINED DATA'!A6413,'ALL - prices'!$B$3:$B$219,0),MATCH('COMBINED DATA'!G6413,'ALL - prices'!$J$1:$DY$1,0))</f>
        <v>30.658100000000001</v>
      </c>
      <c r="I6413" s="14">
        <f t="shared" si="473"/>
        <v>1.7382672272505553</v>
      </c>
      <c r="J6413" s="15">
        <f>INDEX(MarketCap2!$E$2:$AR$224,MATCH(A6413,MarketCap2!$B$2:$B$224,0),MATCH(G6413,MarketCap2!$E$1:$AR$1,0))</f>
        <v>18969810944</v>
      </c>
      <c r="K6413">
        <f t="shared" si="470"/>
        <v>23.666114654792011</v>
      </c>
      <c r="L6413">
        <f>INDEX('PB2'!$D$2:$AQ$224,MATCH(A6413,'PB2'!$B$2:$B$224,0),MATCH(G6413,'PB2'!$D$1:$AQ$1,0))</f>
        <v>0.949290990829468</v>
      </c>
      <c r="M6413" s="16">
        <f t="shared" si="471"/>
        <v>1.0534177714319439</v>
      </c>
      <c r="N6413" s="6">
        <f>INDEX('ROA2'!$D$2:$AQ$224,MATCH(A6413,'ROA2'!$B$2:$B$224,0),MATCH(G6413,'ROA2'!$D$1:$AQ$1,0))</f>
        <v>6.9136161804199201</v>
      </c>
      <c r="O6413" s="6">
        <v>35468.001279999997</v>
      </c>
      <c r="P6413" s="28">
        <v>1.6333294992265112E-2</v>
      </c>
    </row>
    <row r="6414" spans="1:16" x14ac:dyDescent="0.3">
      <c r="A6414" t="s">
        <v>637</v>
      </c>
      <c r="B6414" t="e">
        <f>VLOOKUP(A6414,Sheet3!L:L,1,FALSE)</f>
        <v>#N/A</v>
      </c>
      <c r="C6414" t="str">
        <f>VLOOKUP(A6414,'ALL - prices'!B:C,2,FALSE)</f>
        <v>Teck Resources Ltd</v>
      </c>
      <c r="D6414" t="str">
        <f>VLOOKUP(A6414,'ALL - prices'!B:I,8,FALSE)</f>
        <v>Materials</v>
      </c>
      <c r="E6414">
        <v>2018</v>
      </c>
      <c r="F6414" t="s">
        <v>679</v>
      </c>
      <c r="G6414" t="str">
        <f t="shared" si="469"/>
        <v>2018-Q1</v>
      </c>
      <c r="H6414" s="4">
        <f>INDEX('ALL - prices'!$J$3:$DY$219,MATCH('COMBINED DATA'!A6414,'ALL - prices'!$B$3:$B$219,0),MATCH('COMBINED DATA'!G6414,'ALL - prices'!$J$1:$DY$1,0))</f>
        <v>30.991399999999999</v>
      </c>
      <c r="I6414" s="14">
        <f t="shared" si="473"/>
        <v>1.5406043164940182</v>
      </c>
      <c r="J6414" s="15">
        <f>INDEX(MarketCap2!$E$2:$AR$224,MATCH(A6414,MarketCap2!$B$2:$B$224,0),MATCH(G6414,MarketCap2!$E$1:$AR$1,0))</f>
        <v>19023951872</v>
      </c>
      <c r="K6414">
        <f t="shared" si="470"/>
        <v>23.668964647034613</v>
      </c>
      <c r="L6414">
        <f>INDEX('PB2'!$D$2:$AQ$224,MATCH(A6414,'PB2'!$B$2:$B$224,0),MATCH(G6414,'PB2'!$D$1:$AQ$1,0))</f>
        <v>0.92056101560592696</v>
      </c>
      <c r="M6414" s="16">
        <f t="shared" si="471"/>
        <v>1.0862941000622159</v>
      </c>
      <c r="N6414" s="6">
        <f>INDEX('ROA2'!$D$2:$AQ$224,MATCH(A6414,'ROA2'!$B$2:$B$224,0),MATCH(G6414,'ROA2'!$D$1:$AQ$1,0))</f>
        <v>6.7715430259704599</v>
      </c>
      <c r="O6414" s="6">
        <v>37027.999744000001</v>
      </c>
      <c r="P6414" s="28">
        <v>4.3983264004212985E-2</v>
      </c>
    </row>
    <row r="6415" spans="1:16" x14ac:dyDescent="0.3">
      <c r="A6415" t="s">
        <v>637</v>
      </c>
      <c r="B6415" t="e">
        <f>VLOOKUP(A6415,Sheet3!L:L,1,FALSE)</f>
        <v>#N/A</v>
      </c>
      <c r="C6415" t="str">
        <f>VLOOKUP(A6415,'ALL - prices'!B:C,2,FALSE)</f>
        <v>Teck Resources Ltd</v>
      </c>
      <c r="D6415" t="str">
        <f>VLOOKUP(A6415,'ALL - prices'!B:I,8,FALSE)</f>
        <v>Materials</v>
      </c>
      <c r="E6415">
        <v>2018</v>
      </c>
      <c r="F6415" t="s">
        <v>680</v>
      </c>
      <c r="G6415" t="str">
        <f t="shared" si="469"/>
        <v>2018-Q2</v>
      </c>
      <c r="H6415" s="4">
        <f>INDEX('ALL - prices'!$J$3:$DY$219,MATCH('COMBINED DATA'!A6415,'ALL - prices'!$B$3:$B$219,0),MATCH('COMBINED DATA'!G6415,'ALL - prices'!$J$1:$DY$1,0))</f>
        <v>31.322099999999999</v>
      </c>
      <c r="I6415" s="14">
        <f t="shared" si="473"/>
        <v>0.72816685072859499</v>
      </c>
      <c r="J6415" s="15">
        <f>INDEX(MarketCap2!$E$2:$AR$224,MATCH(A6415,MarketCap2!$B$2:$B$224,0),MATCH(G6415,MarketCap2!$E$1:$AR$1,0))</f>
        <v>19223164928</v>
      </c>
      <c r="K6415">
        <f t="shared" si="470"/>
        <v>23.679381895402535</v>
      </c>
      <c r="L6415">
        <f>INDEX('PB2'!$D$2:$AQ$224,MATCH(A6415,'PB2'!$B$2:$B$224,0),MATCH(G6415,'PB2'!$D$1:$AQ$1,0))</f>
        <v>0.90578299760818504</v>
      </c>
      <c r="M6415" s="16">
        <f t="shared" si="471"/>
        <v>1.1040171902548457</v>
      </c>
      <c r="N6415" s="6">
        <f>INDEX('ROA2'!$D$2:$AQ$224,MATCH(A6415,'ROA2'!$B$2:$B$224,0),MATCH(G6415,'ROA2'!$D$1:$AQ$1,0))</f>
        <v>7.3214650154113796</v>
      </c>
      <c r="O6415" s="6">
        <v>37894.000639999998</v>
      </c>
      <c r="P6415" s="28">
        <v>2.3387730960010178E-2</v>
      </c>
    </row>
    <row r="6416" spans="1:16" x14ac:dyDescent="0.3">
      <c r="A6416" t="s">
        <v>637</v>
      </c>
      <c r="B6416" t="e">
        <f>VLOOKUP(A6416,Sheet3!L:L,1,FALSE)</f>
        <v>#N/A</v>
      </c>
      <c r="C6416" t="str">
        <f>VLOOKUP(A6416,'ALL - prices'!B:C,2,FALSE)</f>
        <v>Teck Resources Ltd</v>
      </c>
      <c r="D6416" t="str">
        <f>VLOOKUP(A6416,'ALL - prices'!B:I,8,FALSE)</f>
        <v>Materials</v>
      </c>
      <c r="E6416">
        <v>2018</v>
      </c>
      <c r="F6416" t="s">
        <v>681</v>
      </c>
      <c r="G6416" t="str">
        <f t="shared" si="469"/>
        <v>2018-Q3</v>
      </c>
      <c r="H6416" s="4">
        <f>INDEX('ALL - prices'!$J$3:$DY$219,MATCH('COMBINED DATA'!A6416,'ALL - prices'!$B$3:$B$219,0),MATCH('COMBINED DATA'!G6416,'ALL - prices'!$J$1:$DY$1,0))</f>
        <v>29.163799999999998</v>
      </c>
      <c r="I6416" s="14">
        <f t="shared" si="473"/>
        <v>4.0956330575992732</v>
      </c>
      <c r="J6416" s="15">
        <f>INDEX(MarketCap2!$E$2:$AR$224,MATCH(A6416,MarketCap2!$B$2:$B$224,0),MATCH(G6416,MarketCap2!$E$1:$AR$1,0))</f>
        <v>17891174400</v>
      </c>
      <c r="K6416">
        <f t="shared" si="470"/>
        <v>23.607573377924535</v>
      </c>
      <c r="L6416">
        <f>INDEX('PB2'!$D$2:$AQ$224,MATCH(A6416,'PB2'!$B$2:$B$224,0),MATCH(G6416,'PB2'!$D$1:$AQ$1,0))</f>
        <v>0.80113899707794201</v>
      </c>
      <c r="M6416" s="16">
        <f t="shared" si="471"/>
        <v>1.2482228472804089</v>
      </c>
      <c r="N6416" s="6">
        <f>INDEX('ROA2'!$D$2:$AQ$224,MATCH(A6416,'ROA2'!$B$2:$B$224,0),MATCH(G6416,'ROA2'!$D$1:$AQ$1,0))</f>
        <v>7.3899798393249503</v>
      </c>
      <c r="O6416" s="6">
        <v>38634.000383999999</v>
      </c>
      <c r="P6416" s="28">
        <v>1.952815040644916E-2</v>
      </c>
    </row>
    <row r="6417" spans="1:16" x14ac:dyDescent="0.3">
      <c r="A6417" t="s">
        <v>637</v>
      </c>
      <c r="B6417" t="e">
        <f>VLOOKUP(A6417,Sheet3!L:L,1,FALSE)</f>
        <v>#N/A</v>
      </c>
      <c r="C6417" t="str">
        <f>VLOOKUP(A6417,'ALL - prices'!B:C,2,FALSE)</f>
        <v>Teck Resources Ltd</v>
      </c>
      <c r="D6417" t="str">
        <f>VLOOKUP(A6417,'ALL - prices'!B:I,8,FALSE)</f>
        <v>Materials</v>
      </c>
      <c r="E6417">
        <v>2018</v>
      </c>
      <c r="F6417" t="s">
        <v>682</v>
      </c>
      <c r="G6417" t="str">
        <f t="shared" si="469"/>
        <v>2018-Q4</v>
      </c>
      <c r="H6417" s="4">
        <f>INDEX('ALL - prices'!$J$3:$DY$219,MATCH('COMBINED DATA'!A6417,'ALL - prices'!$B$3:$B$219,0),MATCH('COMBINED DATA'!G6417,'ALL - prices'!$J$1:$DY$1,0))</f>
        <v>27.579899999999999</v>
      </c>
      <c r="I6417" s="14">
        <f t="shared" si="473"/>
        <v>4.6318745535689922</v>
      </c>
      <c r="J6417" s="15">
        <f>INDEX(MarketCap2!$E$2:$AR$224,MATCH(A6417,MarketCap2!$B$2:$B$224,0),MATCH(G6417,MarketCap2!$E$1:$AR$1,0))</f>
        <v>16896621568</v>
      </c>
      <c r="K6417">
        <f t="shared" si="470"/>
        <v>23.550379531672391</v>
      </c>
      <c r="L6417">
        <f>INDEX('PB2'!$D$2:$AQ$224,MATCH(A6417,'PB2'!$B$2:$B$224,0),MATCH(G6417,'PB2'!$D$1:$AQ$1,0))</f>
        <v>0.73295199871063199</v>
      </c>
      <c r="M6417" s="16">
        <f t="shared" si="471"/>
        <v>1.3643458258646457</v>
      </c>
      <c r="N6417" s="6">
        <f>INDEX('ROA2'!$D$2:$AQ$224,MATCH(A6417,'ROA2'!$B$2:$B$224,0),MATCH(G6417,'ROA2'!$D$1:$AQ$1,0))</f>
        <v>9.2468948364257795</v>
      </c>
      <c r="O6417" s="6">
        <v>38372.999168000002</v>
      </c>
      <c r="P6417" s="28">
        <v>-6.7557388157010205E-3</v>
      </c>
    </row>
    <row r="6418" spans="1:16" x14ac:dyDescent="0.3">
      <c r="A6418" t="s">
        <v>637</v>
      </c>
      <c r="B6418" t="e">
        <f>VLOOKUP(A6418,Sheet3!L:L,1,FALSE)</f>
        <v>#N/A</v>
      </c>
      <c r="C6418" t="str">
        <f>VLOOKUP(A6418,'ALL - prices'!B:C,2,FALSE)</f>
        <v>Teck Resources Ltd</v>
      </c>
      <c r="D6418" t="str">
        <f>VLOOKUP(A6418,'ALL - prices'!B:I,8,FALSE)</f>
        <v>Materials</v>
      </c>
      <c r="E6418">
        <v>2019</v>
      </c>
      <c r="F6418" t="s">
        <v>679</v>
      </c>
      <c r="G6418" t="str">
        <f t="shared" ref="G6418:G6481" si="474">E6418&amp;"-"&amp;F6418</f>
        <v>2019-Q1</v>
      </c>
      <c r="H6418" s="4">
        <f>INDEX('ALL - prices'!$J$3:$DY$219,MATCH('COMBINED DATA'!A6418,'ALL - prices'!$B$3:$B$219,0),MATCH('COMBINED DATA'!G6418,'ALL - prices'!$J$1:$DY$1,0))</f>
        <v>29.064599999999999</v>
      </c>
      <c r="I6418" s="14">
        <f t="shared" si="473"/>
        <v>7.53967707503665</v>
      </c>
      <c r="J6418" s="15">
        <f>INDEX(MarketCap2!$E$2:$AR$224,MATCH(A6418,MarketCap2!$B$2:$B$224,0),MATCH(G6418,MarketCap2!$E$1:$AR$1,0))</f>
        <v>17646469120</v>
      </c>
      <c r="K6418">
        <f t="shared" ref="K6418:K6481" si="475">LN(J6418)</f>
        <v>23.593801550454717</v>
      </c>
      <c r="L6418">
        <f>INDEX('PB2'!$D$2:$AQ$224,MATCH(A6418,'PB2'!$B$2:$B$224,0),MATCH(G6418,'PB2'!$D$1:$AQ$1,0))</f>
        <v>0.75247901678085305</v>
      </c>
      <c r="M6418" s="16">
        <f t="shared" ref="M6418:M6481" si="476">1/L6418</f>
        <v>1.328940711567022</v>
      </c>
      <c r="N6418" s="6">
        <f>INDEX('ROA2'!$D$2:$AQ$224,MATCH(A6418,'ROA2'!$B$2:$B$224,0),MATCH(G6418,'ROA2'!$D$1:$AQ$1,0))</f>
        <v>8.1065568923950195</v>
      </c>
      <c r="O6418" s="6">
        <v>39625.998335999997</v>
      </c>
      <c r="P6418" s="28">
        <v>3.2653146617867064E-2</v>
      </c>
    </row>
    <row r="6419" spans="1:16" x14ac:dyDescent="0.3">
      <c r="A6419" t="s">
        <v>637</v>
      </c>
      <c r="B6419" t="e">
        <f>VLOOKUP(A6419,Sheet3!L:L,1,FALSE)</f>
        <v>#N/A</v>
      </c>
      <c r="C6419" t="str">
        <f>VLOOKUP(A6419,'ALL - prices'!B:C,2,FALSE)</f>
        <v>Teck Resources Ltd</v>
      </c>
      <c r="D6419" t="str">
        <f>VLOOKUP(A6419,'ALL - prices'!B:I,8,FALSE)</f>
        <v>Materials</v>
      </c>
      <c r="E6419">
        <v>2019</v>
      </c>
      <c r="F6419" t="s">
        <v>680</v>
      </c>
      <c r="G6419" t="str">
        <f t="shared" si="474"/>
        <v>2019-Q2</v>
      </c>
      <c r="H6419" s="4">
        <f>INDEX('ALL - prices'!$J$3:$DY$219,MATCH('COMBINED DATA'!A6419,'ALL - prices'!$B$3:$B$219,0),MATCH('COMBINED DATA'!G6419,'ALL - prices'!$J$1:$DY$1,0))</f>
        <v>28.454999999999998</v>
      </c>
      <c r="I6419" s="14">
        <f t="shared" si="473"/>
        <v>5.3611149613831888</v>
      </c>
      <c r="J6419" s="15">
        <f>INDEX(MarketCap2!$E$2:$AR$224,MATCH(A6419,MarketCap2!$B$2:$B$224,0),MATCH(G6419,MarketCap2!$E$1:$AR$1,0))</f>
        <v>17005731840</v>
      </c>
      <c r="K6419">
        <f t="shared" si="475"/>
        <v>23.55681629123341</v>
      </c>
      <c r="L6419">
        <f>INDEX('PB2'!$D$2:$AQ$224,MATCH(A6419,'PB2'!$B$2:$B$224,0),MATCH(G6419,'PB2'!$D$1:$AQ$1,0))</f>
        <v>0.71918797492981001</v>
      </c>
      <c r="M6419" s="16">
        <f t="shared" si="476"/>
        <v>1.3904570638817983</v>
      </c>
      <c r="N6419" s="6">
        <f>INDEX('ROA2'!$D$2:$AQ$224,MATCH(A6419,'ROA2'!$B$2:$B$224,0),MATCH(G6419,'ROA2'!$D$1:$AQ$1,0))</f>
        <v>7.4450001716613796</v>
      </c>
      <c r="O6419" s="6">
        <v>42105.999360000002</v>
      </c>
      <c r="P6419" s="28">
        <v>6.2585199821879003E-2</v>
      </c>
    </row>
    <row r="6420" spans="1:16" x14ac:dyDescent="0.3">
      <c r="A6420" t="s">
        <v>637</v>
      </c>
      <c r="B6420" t="e">
        <f>VLOOKUP(A6420,Sheet3!L:L,1,FALSE)</f>
        <v>#N/A</v>
      </c>
      <c r="C6420" t="str">
        <f>VLOOKUP(A6420,'ALL - prices'!B:C,2,FALSE)</f>
        <v>Teck Resources Ltd</v>
      </c>
      <c r="D6420" t="str">
        <f>VLOOKUP(A6420,'ALL - prices'!B:I,8,FALSE)</f>
        <v>Materials</v>
      </c>
      <c r="E6420">
        <v>2019</v>
      </c>
      <c r="F6420" t="s">
        <v>681</v>
      </c>
      <c r="G6420" t="str">
        <f t="shared" si="474"/>
        <v>2019-Q3</v>
      </c>
      <c r="H6420" s="4">
        <f>INDEX('ALL - prices'!$J$3:$DY$219,MATCH('COMBINED DATA'!A6420,'ALL - prices'!$B$3:$B$219,0),MATCH('COMBINED DATA'!G6420,'ALL - prices'!$J$1:$DY$1,0))</f>
        <v>20.266400000000001</v>
      </c>
      <c r="I6420" s="14">
        <f t="shared" si="473"/>
        <v>4.8647003501414945</v>
      </c>
      <c r="J6420" s="15">
        <f>INDEX(MarketCap2!$E$2:$AR$224,MATCH(A6420,MarketCap2!$B$2:$B$224,0),MATCH(G6420,MarketCap2!$E$1:$AR$1,0))</f>
        <v>11979423744</v>
      </c>
      <c r="K6420">
        <f t="shared" si="475"/>
        <v>23.206456326974298</v>
      </c>
      <c r="L6420">
        <f>INDEX('PB2'!$D$2:$AQ$224,MATCH(A6420,'PB2'!$B$2:$B$224,0),MATCH(G6420,'PB2'!$D$1:$AQ$1,0))</f>
        <v>0.50868397951126099</v>
      </c>
      <c r="M6420" s="16">
        <f t="shared" si="476"/>
        <v>1.9658570748793605</v>
      </c>
      <c r="N6420" s="6">
        <f>INDEX('ROA2'!$D$2:$AQ$224,MATCH(A6420,'ROA2'!$B$2:$B$224,0),MATCH(G6420,'ROA2'!$D$1:$AQ$1,0))</f>
        <v>6.4496741294860804</v>
      </c>
      <c r="O6420" s="6">
        <v>41215.000575999999</v>
      </c>
      <c r="P6420" s="28">
        <v>-2.1160851126750292E-2</v>
      </c>
    </row>
    <row r="6421" spans="1:16" x14ac:dyDescent="0.3">
      <c r="A6421" t="s">
        <v>637</v>
      </c>
      <c r="B6421" t="e">
        <f>VLOOKUP(A6421,Sheet3!L:L,1,FALSE)</f>
        <v>#N/A</v>
      </c>
      <c r="C6421" t="str">
        <f>VLOOKUP(A6421,'ALL - prices'!B:C,2,FALSE)</f>
        <v>Teck Resources Ltd</v>
      </c>
      <c r="D6421" t="str">
        <f>VLOOKUP(A6421,'ALL - prices'!B:I,8,FALSE)</f>
        <v>Materials</v>
      </c>
      <c r="E6421">
        <v>2019</v>
      </c>
      <c r="F6421" t="s">
        <v>682</v>
      </c>
      <c r="G6421" t="str">
        <f t="shared" si="474"/>
        <v>2019-Q4</v>
      </c>
      <c r="H6421" s="4">
        <f>INDEX('ALL - prices'!$J$3:$DY$219,MATCH('COMBINED DATA'!A6421,'ALL - prices'!$B$3:$B$219,0),MATCH('COMBINED DATA'!G6421,'ALL - prices'!$J$1:$DY$1,0))</f>
        <v>21.297599999999999</v>
      </c>
      <c r="I6421" s="14">
        <f t="shared" si="473"/>
        <v>5.1947179448615488</v>
      </c>
      <c r="J6421" s="15">
        <f>INDEX(MarketCap2!$E$2:$AR$224,MATCH(A6421,MarketCap2!$B$2:$B$224,0),MATCH(G6421,MarketCap2!$E$1:$AR$1,0))</f>
        <v>12482113536</v>
      </c>
      <c r="K6421">
        <f t="shared" si="475"/>
        <v>23.247562539395101</v>
      </c>
      <c r="L6421">
        <f>INDEX('PB2'!$D$2:$AQ$224,MATCH(A6421,'PB2'!$B$2:$B$224,0),MATCH(G6421,'PB2'!$D$1:$AQ$1,0))</f>
        <v>0.57853901386260997</v>
      </c>
      <c r="M6421" s="16">
        <f t="shared" si="476"/>
        <v>1.7284919012177069</v>
      </c>
      <c r="N6421" s="6">
        <f>INDEX('ROA2'!$D$2:$AQ$224,MATCH(A6421,'ROA2'!$B$2:$B$224,0),MATCH(G6421,'ROA2'!$D$1:$AQ$1,0))</f>
        <v>4.1476488113403303</v>
      </c>
      <c r="O6421" s="6">
        <v>41817.001984000002</v>
      </c>
      <c r="P6421" s="28">
        <v>1.4606366604069795E-2</v>
      </c>
    </row>
    <row r="6422" spans="1:16" x14ac:dyDescent="0.3">
      <c r="A6422" t="s">
        <v>637</v>
      </c>
      <c r="B6422" t="e">
        <f>VLOOKUP(A6422,Sheet3!L:L,1,FALSE)</f>
        <v>#N/A</v>
      </c>
      <c r="C6422" t="str">
        <f>VLOOKUP(A6422,'ALL - prices'!B:C,2,FALSE)</f>
        <v>Teck Resources Ltd</v>
      </c>
      <c r="D6422" t="str">
        <f>VLOOKUP(A6422,'ALL - prices'!B:I,8,FALSE)</f>
        <v>Materials</v>
      </c>
      <c r="E6422">
        <v>2020</v>
      </c>
      <c r="F6422" t="s">
        <v>679</v>
      </c>
      <c r="G6422" t="str">
        <f t="shared" si="474"/>
        <v>2020-Q1</v>
      </c>
      <c r="H6422" s="4">
        <f>INDEX('ALL - prices'!$J$3:$DY$219,MATCH('COMBINED DATA'!A6422,'ALL - prices'!$B$3:$B$219,0),MATCH('COMBINED DATA'!G6422,'ALL - prices'!$J$1:$DY$1,0))</f>
        <v>10.1357</v>
      </c>
      <c r="I6422" s="14">
        <f t="shared" si="473"/>
        <v>4.3920660123302504</v>
      </c>
      <c r="J6422" s="15">
        <f>INDEX(MarketCap2!$E$2:$AR$224,MATCH(A6422,MarketCap2!$B$2:$B$224,0),MATCH(G6422,MarketCap2!$E$1:$AR$1,0))</f>
        <v>5865630720</v>
      </c>
      <c r="K6422">
        <f t="shared" si="475"/>
        <v>22.49237585291182</v>
      </c>
      <c r="L6422">
        <f>INDEX('PB2'!$D$2:$AQ$224,MATCH(A6422,'PB2'!$B$2:$B$224,0),MATCH(G6422,'PB2'!$D$1:$AQ$1,0))</f>
        <v>0.263092011213303</v>
      </c>
      <c r="M6422" s="16">
        <f t="shared" si="476"/>
        <v>3.800951596319075</v>
      </c>
      <c r="N6422" s="6">
        <f>INDEX('ROA2'!$D$2:$AQ$224,MATCH(A6422,'ROA2'!$B$2:$B$224,0),MATCH(G6422,'ROA2'!$D$1:$AQ$1,0))</f>
        <v>-1.53211104869843</v>
      </c>
      <c r="O6422" s="6">
        <v>39350.001664000003</v>
      </c>
      <c r="P6422" s="28">
        <v>-5.8995150368357861E-2</v>
      </c>
    </row>
    <row r="6423" spans="1:16" x14ac:dyDescent="0.3">
      <c r="A6423" t="s">
        <v>637</v>
      </c>
      <c r="B6423" t="e">
        <f>VLOOKUP(A6423,Sheet3!L:L,1,FALSE)</f>
        <v>#N/A</v>
      </c>
      <c r="C6423" t="str">
        <f>VLOOKUP(A6423,'ALL - prices'!B:C,2,FALSE)</f>
        <v>Teck Resources Ltd</v>
      </c>
      <c r="D6423" t="str">
        <f>VLOOKUP(A6423,'ALL - prices'!B:I,8,FALSE)</f>
        <v>Materials</v>
      </c>
      <c r="E6423">
        <v>2020</v>
      </c>
      <c r="F6423" t="s">
        <v>680</v>
      </c>
      <c r="G6423" t="str">
        <f t="shared" si="474"/>
        <v>2020-Q2</v>
      </c>
      <c r="H6423" s="4">
        <f>INDEX('ALL - prices'!$J$3:$DY$219,MATCH('COMBINED DATA'!A6423,'ALL - prices'!$B$3:$B$219,0),MATCH('COMBINED DATA'!G6423,'ALL - prices'!$J$1:$DY$1,0))</f>
        <v>13.558</v>
      </c>
      <c r="I6423" s="14">
        <f t="shared" si="473"/>
        <v>3.9908501152636449</v>
      </c>
      <c r="J6423" s="15">
        <f>INDEX(MarketCap2!$E$2:$AR$224,MATCH(A6423,MarketCap2!$B$2:$B$224,0),MATCH(G6423,MarketCap2!$E$1:$AR$1,0))</f>
        <v>7566053376</v>
      </c>
      <c r="K6423">
        <f t="shared" si="475"/>
        <v>22.746937417850841</v>
      </c>
      <c r="L6423">
        <f>INDEX('PB2'!$D$2:$AQ$224,MATCH(A6423,'PB2'!$B$2:$B$224,0),MATCH(G6423,'PB2'!$D$1:$AQ$1,0))</f>
        <v>0.35751500725746199</v>
      </c>
      <c r="M6423" s="16">
        <f t="shared" si="476"/>
        <v>2.797085380194563</v>
      </c>
      <c r="N6423" s="6">
        <f>INDEX('ROA2'!$D$2:$AQ$224,MATCH(A6423,'ROA2'!$B$2:$B$224,0),MATCH(G6423,'ROA2'!$D$1:$AQ$1,0))</f>
        <v>-3.8254199028015101</v>
      </c>
      <c r="O6423" s="6">
        <v>38774.001664000003</v>
      </c>
      <c r="P6423" s="28">
        <v>-1.4637864692314945E-2</v>
      </c>
    </row>
    <row r="6424" spans="1:16" x14ac:dyDescent="0.3">
      <c r="A6424" t="s">
        <v>637</v>
      </c>
      <c r="B6424" t="e">
        <f>VLOOKUP(A6424,Sheet3!L:L,1,FALSE)</f>
        <v>#N/A</v>
      </c>
      <c r="C6424" t="str">
        <f>VLOOKUP(A6424,'ALL - prices'!B:C,2,FALSE)</f>
        <v>Teck Resources Ltd</v>
      </c>
      <c r="D6424" t="str">
        <f>VLOOKUP(A6424,'ALL - prices'!B:I,8,FALSE)</f>
        <v>Materials</v>
      </c>
      <c r="E6424">
        <v>2020</v>
      </c>
      <c r="F6424" t="s">
        <v>681</v>
      </c>
      <c r="G6424" t="str">
        <f t="shared" si="474"/>
        <v>2020-Q3</v>
      </c>
      <c r="H6424" s="4">
        <f>INDEX('ALL - prices'!$J$3:$DY$219,MATCH('COMBINED DATA'!A6424,'ALL - prices'!$B$3:$B$219,0),MATCH('COMBINED DATA'!G6424,'ALL - prices'!$J$1:$DY$1,0))</f>
        <v>17.7285</v>
      </c>
      <c r="I6424" s="14">
        <f t="shared" si="473"/>
        <v>3.8424039527141058</v>
      </c>
      <c r="J6424" s="15">
        <f>INDEX(MarketCap2!$E$2:$AR$224,MATCH(A6424,MarketCap2!$B$2:$B$224,0),MATCH(G6424,MarketCap2!$E$1:$AR$1,0))</f>
        <v>9862836224</v>
      </c>
      <c r="K6424">
        <f t="shared" si="475"/>
        <v>23.012039613690671</v>
      </c>
      <c r="L6424">
        <f>INDEX('PB2'!$D$2:$AQ$224,MATCH(A6424,'PB2'!$B$2:$B$224,0),MATCH(G6424,'PB2'!$D$1:$AQ$1,0))</f>
        <v>0.473895013332367</v>
      </c>
      <c r="M6424" s="16">
        <f t="shared" si="476"/>
        <v>2.1101720251667819</v>
      </c>
      <c r="N6424" s="6">
        <f>INDEX('ROA2'!$D$2:$AQ$224,MATCH(A6424,'ROA2'!$B$2:$B$224,0),MATCH(G6424,'ROA2'!$D$1:$AQ$1,0))</f>
        <v>-4.7903752326965297</v>
      </c>
      <c r="O6424" s="6">
        <v>39238.000639999998</v>
      </c>
      <c r="P6424" s="28">
        <v>1.1966754941128463E-2</v>
      </c>
    </row>
    <row r="6425" spans="1:16" x14ac:dyDescent="0.3">
      <c r="A6425" t="s">
        <v>637</v>
      </c>
      <c r="B6425" t="e">
        <f>VLOOKUP(A6425,Sheet3!L:L,1,FALSE)</f>
        <v>#N/A</v>
      </c>
      <c r="C6425" t="str">
        <f>VLOOKUP(A6425,'ALL - prices'!B:C,2,FALSE)</f>
        <v>Teck Resources Ltd</v>
      </c>
      <c r="D6425" t="str">
        <f>VLOOKUP(A6425,'ALL - prices'!B:I,8,FALSE)</f>
        <v>Materials</v>
      </c>
      <c r="E6425">
        <v>2020</v>
      </c>
      <c r="F6425" t="s">
        <v>682</v>
      </c>
      <c r="G6425" t="str">
        <f t="shared" si="474"/>
        <v>2020-Q4</v>
      </c>
      <c r="H6425" s="4">
        <f>INDEX('ALL - prices'!$J$3:$DY$219,MATCH('COMBINED DATA'!A6425,'ALL - prices'!$B$3:$B$219,0),MATCH('COMBINED DATA'!G6425,'ALL - prices'!$J$1:$DY$1,0))</f>
        <v>22.137</v>
      </c>
      <c r="I6425" s="14">
        <f t="shared" si="473"/>
        <v>5.0561892488315827</v>
      </c>
      <c r="J6425" s="15">
        <f>INDEX(MarketCap2!$E$2:$AR$224,MATCH(A6425,MarketCap2!$B$2:$B$224,0),MATCH(G6425,MarketCap2!$E$1:$AR$1,0))</f>
        <v>12295171072</v>
      </c>
      <c r="K6425">
        <f t="shared" si="475"/>
        <v>23.232472426466529</v>
      </c>
      <c r="L6425">
        <f>INDEX('PB2'!$D$2:$AQ$224,MATCH(A6425,'PB2'!$B$2:$B$224,0),MATCH(G6425,'PB2'!$D$1:$AQ$1,0))</f>
        <v>0.612227022647858</v>
      </c>
      <c r="M6425" s="16">
        <f t="shared" si="476"/>
        <v>1.6333810220839959</v>
      </c>
      <c r="N6425" s="6">
        <f>INDEX('ROA2'!$D$2:$AQ$224,MATCH(A6425,'ROA2'!$B$2:$B$224,0),MATCH(G6425,'ROA2'!$D$1:$AQ$1,0))</f>
        <v>-5.4456410408020002</v>
      </c>
      <c r="O6425" s="6">
        <v>40267.001856000003</v>
      </c>
      <c r="P6425" s="28">
        <v>2.6224608777620027E-2</v>
      </c>
    </row>
    <row r="6426" spans="1:16" x14ac:dyDescent="0.3">
      <c r="A6426" t="s">
        <v>637</v>
      </c>
      <c r="B6426" t="e">
        <f>VLOOKUP(A6426,Sheet3!L:L,1,FALSE)</f>
        <v>#N/A</v>
      </c>
      <c r="C6426" t="str">
        <f>VLOOKUP(A6426,'ALL - prices'!B:C,2,FALSE)</f>
        <v>Teck Resources Ltd</v>
      </c>
      <c r="D6426" t="str">
        <f>VLOOKUP(A6426,'ALL - prices'!B:I,8,FALSE)</f>
        <v>Materials</v>
      </c>
      <c r="E6426">
        <v>2021</v>
      </c>
      <c r="F6426" t="s">
        <v>679</v>
      </c>
      <c r="G6426" t="str">
        <f t="shared" si="474"/>
        <v>2021-Q1</v>
      </c>
      <c r="H6426" s="4">
        <f>INDEX('ALL - prices'!$J$3:$DY$219,MATCH('COMBINED DATA'!A6426,'ALL - prices'!$B$3:$B$219,0),MATCH('COMBINED DATA'!G6426,'ALL - prices'!$J$1:$DY$1,0))</f>
        <v>23.107099999999999</v>
      </c>
      <c r="I6426" s="14">
        <f t="shared" si="473"/>
        <v>9.4558718742641847</v>
      </c>
      <c r="J6426" s="15">
        <f>INDEX(MarketCap2!$E$2:$AR$224,MATCH(A6426,MarketCap2!$B$2:$B$224,0),MATCH(G6426,MarketCap2!$E$1:$AR$1,0))</f>
        <v>12850755584</v>
      </c>
      <c r="K6426">
        <f t="shared" si="475"/>
        <v>23.276668446870254</v>
      </c>
      <c r="L6426">
        <f>INDEX('PB2'!$D$2:$AQ$224,MATCH(A6426,'PB2'!$B$2:$B$224,0),MATCH(G6426,'PB2'!$D$1:$AQ$1,0))</f>
        <v>0.62809801101684604</v>
      </c>
      <c r="M6426" s="16">
        <f t="shared" si="476"/>
        <v>1.5921082099608483</v>
      </c>
      <c r="N6426" s="6">
        <f>INDEX('ROA2'!$D$2:$AQ$224,MATCH(A6426,'ROA2'!$B$2:$B$224,0),MATCH(G6426,'ROA2'!$D$1:$AQ$1,0))</f>
        <v>-2.1431760787963898</v>
      </c>
      <c r="O6426" s="6">
        <v>41278.001151999997</v>
      </c>
      <c r="P6426" s="28">
        <v>2.5107389410700565E-2</v>
      </c>
    </row>
    <row r="6427" spans="1:16" x14ac:dyDescent="0.3">
      <c r="A6427" t="s">
        <v>637</v>
      </c>
      <c r="B6427" t="e">
        <f>VLOOKUP(A6427,Sheet3!L:L,1,FALSE)</f>
        <v>#N/A</v>
      </c>
      <c r="C6427" t="str">
        <f>VLOOKUP(A6427,'ALL - prices'!B:C,2,FALSE)</f>
        <v>Teck Resources Ltd</v>
      </c>
      <c r="D6427" t="str">
        <f>VLOOKUP(A6427,'ALL - prices'!B:I,8,FALSE)</f>
        <v>Materials</v>
      </c>
      <c r="E6427">
        <v>2021</v>
      </c>
      <c r="F6427" t="s">
        <v>680</v>
      </c>
      <c r="G6427" t="str">
        <f t="shared" si="474"/>
        <v>2021-Q2</v>
      </c>
      <c r="H6427" s="4">
        <f>INDEX('ALL - prices'!$J$3:$DY$219,MATCH('COMBINED DATA'!A6427,'ALL - prices'!$B$3:$B$219,0),MATCH('COMBINED DATA'!G6427,'ALL - prices'!$J$1:$DY$1,0))</f>
        <v>27.4557</v>
      </c>
      <c r="I6427" s="14">
        <f t="shared" si="473"/>
        <v>7.8138154279775076</v>
      </c>
      <c r="J6427" s="15">
        <f>INDEX(MarketCap2!$E$2:$AR$224,MATCH(A6427,MarketCap2!$B$2:$B$224,0),MATCH(G6427,MarketCap2!$E$1:$AR$1,0))</f>
        <v>15239723008</v>
      </c>
      <c r="K6427">
        <f t="shared" si="475"/>
        <v>23.447171211711655</v>
      </c>
      <c r="L6427">
        <f>INDEX('PB2'!$D$2:$AQ$224,MATCH(A6427,'PB2'!$B$2:$B$224,0),MATCH(G6427,'PB2'!$D$1:$AQ$1,0))</f>
        <v>0.73940801620483398</v>
      </c>
      <c r="M6427" s="16">
        <f t="shared" si="476"/>
        <v>1.3524332683498737</v>
      </c>
      <c r="N6427" s="6">
        <f>INDEX('ROA2'!$D$2:$AQ$224,MATCH(A6427,'ROA2'!$B$2:$B$224,0),MATCH(G6427,'ROA2'!$D$1:$AQ$1,0))</f>
        <v>-0.61377102136611905</v>
      </c>
      <c r="O6427" s="6">
        <v>41712.001023999997</v>
      </c>
      <c r="P6427" s="28">
        <v>1.0514071899990056E-2</v>
      </c>
    </row>
    <row r="6428" spans="1:16" x14ac:dyDescent="0.3">
      <c r="A6428" t="s">
        <v>637</v>
      </c>
      <c r="B6428" t="e">
        <f>VLOOKUP(A6428,Sheet3!L:L,1,FALSE)</f>
        <v>#N/A</v>
      </c>
      <c r="C6428" t="str">
        <f>VLOOKUP(A6428,'ALL - prices'!B:C,2,FALSE)</f>
        <v>Teck Resources Ltd</v>
      </c>
      <c r="D6428" t="str">
        <f>VLOOKUP(A6428,'ALL - prices'!B:I,8,FALSE)</f>
        <v>Materials</v>
      </c>
      <c r="E6428">
        <v>2021</v>
      </c>
      <c r="F6428" t="s">
        <v>681</v>
      </c>
      <c r="G6428" t="str">
        <f t="shared" si="474"/>
        <v>2021-Q3</v>
      </c>
      <c r="H6428" s="4">
        <f>INDEX('ALL - prices'!$J$3:$DY$219,MATCH('COMBINED DATA'!A6428,'ALL - prices'!$B$3:$B$219,0),MATCH('COMBINED DATA'!G6428,'ALL - prices'!$J$1:$DY$1,0))</f>
        <v>30.370100000000001</v>
      </c>
      <c r="I6428" s="14">
        <f t="shared" si="473"/>
        <v>5.8639200182130597</v>
      </c>
      <c r="J6428" s="15">
        <f>INDEX(MarketCap2!$E$2:$AR$224,MATCH(A6428,MarketCap2!$B$2:$B$224,0),MATCH(G6428,MarketCap2!$E$1:$AR$1,0))</f>
        <v>16811530240</v>
      </c>
      <c r="K6428">
        <f t="shared" si="475"/>
        <v>23.54533081175267</v>
      </c>
      <c r="L6428">
        <f>INDEX('PB2'!$D$2:$AQ$224,MATCH(A6428,'PB2'!$B$2:$B$224,0),MATCH(G6428,'PB2'!$D$1:$AQ$1,0))</f>
        <v>0.780561983585358</v>
      </c>
      <c r="M6428" s="16">
        <f t="shared" si="476"/>
        <v>1.2811282396904555</v>
      </c>
      <c r="N6428" s="6">
        <f>INDEX('ROA2'!$D$2:$AQ$224,MATCH(A6428,'ROA2'!$B$2:$B$224,0),MATCH(G6428,'ROA2'!$D$1:$AQ$1,0))</f>
        <v>0.39504000544548001</v>
      </c>
      <c r="O6428" s="6">
        <v>42779.000831999998</v>
      </c>
      <c r="P6428" s="28">
        <v>2.5580163545404513E-2</v>
      </c>
    </row>
    <row r="6429" spans="1:16" x14ac:dyDescent="0.3">
      <c r="A6429" t="s">
        <v>637</v>
      </c>
      <c r="B6429" t="e">
        <f>VLOOKUP(A6429,Sheet3!L:L,1,FALSE)</f>
        <v>#N/A</v>
      </c>
      <c r="C6429" t="str">
        <f>VLOOKUP(A6429,'ALL - prices'!B:C,2,FALSE)</f>
        <v>Teck Resources Ltd</v>
      </c>
      <c r="D6429" t="str">
        <f>VLOOKUP(A6429,'ALL - prices'!B:I,8,FALSE)</f>
        <v>Materials</v>
      </c>
      <c r="E6429">
        <v>2021</v>
      </c>
      <c r="F6429" t="s">
        <v>682</v>
      </c>
      <c r="G6429" t="str">
        <f t="shared" si="474"/>
        <v>2021-Q4</v>
      </c>
      <c r="H6429" s="4">
        <f>INDEX('ALL - prices'!$J$3:$DY$219,MATCH('COMBINED DATA'!A6429,'ALL - prices'!$B$3:$B$219,0),MATCH('COMBINED DATA'!G6429,'ALL - prices'!$J$1:$DY$1,0))</f>
        <v>35.140700000000002</v>
      </c>
      <c r="I6429" s="14">
        <f t="shared" si="473"/>
        <v>5.8179786136738949</v>
      </c>
      <c r="J6429" s="15">
        <f>INDEX(MarketCap2!$E$2:$AR$224,MATCH(A6429,MarketCap2!$B$2:$B$224,0),MATCH(G6429,MarketCap2!$E$1:$AR$1,0))</f>
        <v>19451488256</v>
      </c>
      <c r="K6429">
        <f t="shared" si="475"/>
        <v>23.691189421101583</v>
      </c>
      <c r="L6429">
        <f>INDEX('PB2'!$D$2:$AQ$224,MATCH(A6429,'PB2'!$B$2:$B$224,0),MATCH(G6429,'PB2'!$D$1:$AQ$1,0))</f>
        <v>0.84594202041625999</v>
      </c>
      <c r="M6429" s="16">
        <f t="shared" si="476"/>
        <v>1.1821141116833671</v>
      </c>
      <c r="N6429" s="6">
        <f>INDEX('ROA2'!$D$2:$AQ$224,MATCH(A6429,'ROA2'!$B$2:$B$224,0),MATCH(G6429,'ROA2'!$D$1:$AQ$1,0))</f>
        <v>2.1525061130523699</v>
      </c>
      <c r="O6429" s="6">
        <v>44935.999488000001</v>
      </c>
      <c r="P6429" s="28">
        <v>5.04219035987045E-2</v>
      </c>
    </row>
    <row r="6430" spans="1:16" x14ac:dyDescent="0.3">
      <c r="A6430" t="s">
        <v>637</v>
      </c>
      <c r="B6430" t="e">
        <f>VLOOKUP(A6430,Sheet3!L:L,1,FALSE)</f>
        <v>#N/A</v>
      </c>
      <c r="C6430" t="str">
        <f>VLOOKUP(A6430,'ALL - prices'!B:C,2,FALSE)</f>
        <v>Teck Resources Ltd</v>
      </c>
      <c r="D6430" t="str">
        <f>VLOOKUP(A6430,'ALL - prices'!B:I,8,FALSE)</f>
        <v>Materials</v>
      </c>
      <c r="E6430">
        <v>2022</v>
      </c>
      <c r="F6430" t="s">
        <v>679</v>
      </c>
      <c r="G6430" t="str">
        <f t="shared" si="474"/>
        <v>2022-Q1</v>
      </c>
      <c r="H6430" s="4">
        <f>INDEX('ALL - prices'!$J$3:$DY$219,MATCH('COMBINED DATA'!A6430,'ALL - prices'!$B$3:$B$219,0),MATCH('COMBINED DATA'!G6430,'ALL - prices'!$J$1:$DY$1,0))</f>
        <v>48.8078</v>
      </c>
      <c r="I6430" s="14">
        <f t="shared" si="473"/>
        <v>5.6509314247004196</v>
      </c>
      <c r="J6430" s="15">
        <f>INDEX(MarketCap2!$E$2:$AR$224,MATCH(A6430,MarketCap2!$B$2:$B$224,0),MATCH(G6430,MarketCap2!$E$1:$AR$1,0))</f>
        <v>27032891392</v>
      </c>
      <c r="K6430">
        <f t="shared" si="475"/>
        <v>24.020320161251242</v>
      </c>
      <c r="L6430">
        <f>INDEX('PB2'!$D$2:$AQ$224,MATCH(A6430,'PB2'!$B$2:$B$224,0),MATCH(G6430,'PB2'!$D$1:$AQ$1,0))</f>
        <v>1.1253459453582799</v>
      </c>
      <c r="M6430" s="16">
        <f t="shared" si="476"/>
        <v>0.88861563337452365</v>
      </c>
      <c r="N6430" s="6">
        <f>INDEX('ROA2'!$D$2:$AQ$224,MATCH(A6430,'ROA2'!$B$2:$B$224,0),MATCH(G6430,'ROA2'!$D$1:$AQ$1,0))</f>
        <v>6.47068119049072</v>
      </c>
      <c r="O6430" s="6">
        <v>47367.999488000001</v>
      </c>
      <c r="P6430" s="28">
        <v>5.412141774323851E-2</v>
      </c>
    </row>
    <row r="6431" spans="1:16" x14ac:dyDescent="0.3">
      <c r="A6431" t="s">
        <v>637</v>
      </c>
      <c r="B6431" t="e">
        <f>VLOOKUP(A6431,Sheet3!L:L,1,FALSE)</f>
        <v>#N/A</v>
      </c>
      <c r="C6431" t="str">
        <f>VLOOKUP(A6431,'ALL - prices'!B:C,2,FALSE)</f>
        <v>Teck Resources Ltd</v>
      </c>
      <c r="D6431" t="str">
        <f>VLOOKUP(A6431,'ALL - prices'!B:I,8,FALSE)</f>
        <v>Materials</v>
      </c>
      <c r="E6431">
        <v>2022</v>
      </c>
      <c r="F6431" t="s">
        <v>680</v>
      </c>
      <c r="G6431" t="str">
        <f t="shared" si="474"/>
        <v>2022-Q2</v>
      </c>
      <c r="H6431" s="4">
        <f>INDEX('ALL - prices'!$J$3:$DY$219,MATCH('COMBINED DATA'!A6431,'ALL - prices'!$B$3:$B$219,0),MATCH('COMBINED DATA'!G6431,'ALL - prices'!$J$1:$DY$1,0))</f>
        <v>38.150300000000001</v>
      </c>
      <c r="I6431" s="14">
        <f t="shared" si="473"/>
        <v>5.7340939571276239</v>
      </c>
      <c r="J6431" s="15">
        <f>INDEX(MarketCap2!$E$2:$AR$224,MATCH(A6431,MarketCap2!$B$2:$B$224,0),MATCH(G6431,MarketCap2!$E$1:$AR$1,0))</f>
        <v>21221507072</v>
      </c>
      <c r="K6431">
        <f t="shared" si="475"/>
        <v>23.778280988911014</v>
      </c>
      <c r="L6431">
        <f>INDEX('PB2'!$D$2:$AQ$224,MATCH(A6431,'PB2'!$B$2:$B$224,0),MATCH(G6431,'PB2'!$D$1:$AQ$1,0))</f>
        <v>0.81929099559783902</v>
      </c>
      <c r="M6431" s="16">
        <f t="shared" si="476"/>
        <v>1.2205675460527881</v>
      </c>
      <c r="N6431" s="6">
        <f>INDEX('ROA2'!$D$2:$AQ$224,MATCH(A6431,'ROA2'!$B$2:$B$224,0),MATCH(G6431,'ROA2'!$D$1:$AQ$1,0))</f>
        <v>9.1322793960571307</v>
      </c>
      <c r="O6431" s="6">
        <v>48824.000511999999</v>
      </c>
      <c r="P6431" s="28">
        <v>3.0738072955115072E-2</v>
      </c>
    </row>
    <row r="6432" spans="1:16" x14ac:dyDescent="0.3">
      <c r="A6432" t="s">
        <v>637</v>
      </c>
      <c r="B6432" t="e">
        <f>VLOOKUP(A6432,Sheet3!L:L,1,FALSE)</f>
        <v>#N/A</v>
      </c>
      <c r="C6432" t="str">
        <f>VLOOKUP(A6432,'ALL - prices'!B:C,2,FALSE)</f>
        <v>Teck Resources Ltd</v>
      </c>
      <c r="D6432" t="str">
        <f>VLOOKUP(A6432,'ALL - prices'!B:I,8,FALSE)</f>
        <v>Materials</v>
      </c>
      <c r="E6432">
        <v>2022</v>
      </c>
      <c r="F6432" t="s">
        <v>681</v>
      </c>
      <c r="G6432" t="str">
        <f t="shared" si="474"/>
        <v>2022-Q3</v>
      </c>
      <c r="H6432" s="4">
        <f>INDEX('ALL - prices'!$J$3:$DY$219,MATCH('COMBINED DATA'!A6432,'ALL - prices'!$B$3:$B$219,0),MATCH('COMBINED DATA'!G6432,'ALL - prices'!$J$1:$DY$1,0))</f>
        <v>40.833599999999997</v>
      </c>
      <c r="I6432" s="14">
        <f t="shared" si="473"/>
        <v>4.2501168033949357</v>
      </c>
      <c r="J6432" s="15">
        <f>INDEX(MarketCap2!$E$2:$AR$224,MATCH(A6432,MarketCap2!$B$2:$B$224,0),MATCH(G6432,MarketCap2!$E$1:$AR$1,0))</f>
        <v>22263158784</v>
      </c>
      <c r="K6432">
        <f t="shared" si="475"/>
        <v>23.826199076769509</v>
      </c>
      <c r="L6432">
        <f>INDEX('PB2'!$D$2:$AQ$224,MATCH(A6432,'PB2'!$B$2:$B$224,0),MATCH(G6432,'PB2'!$D$1:$AQ$1,0))</f>
        <v>0.85336202383041404</v>
      </c>
      <c r="M6432" s="16">
        <f t="shared" si="476"/>
        <v>1.1718356009227884</v>
      </c>
      <c r="N6432" s="6">
        <f>INDEX('ROA2'!$D$2:$AQ$224,MATCH(A6432,'ROA2'!$B$2:$B$224,0),MATCH(G6432,'ROA2'!$D$1:$AQ$1,0))</f>
        <v>12.0090026855469</v>
      </c>
      <c r="O6432" s="6">
        <v>49635.000319999999</v>
      </c>
      <c r="P6432" s="28">
        <v>1.6610679163840177E-2</v>
      </c>
    </row>
    <row r="6433" spans="1:16" x14ac:dyDescent="0.3">
      <c r="A6433" t="s">
        <v>637</v>
      </c>
      <c r="B6433" t="e">
        <f>VLOOKUP(A6433,Sheet3!L:L,1,FALSE)</f>
        <v>#N/A</v>
      </c>
      <c r="C6433" t="str">
        <f>VLOOKUP(A6433,'ALL - prices'!B:C,2,FALSE)</f>
        <v>Teck Resources Ltd</v>
      </c>
      <c r="D6433" t="str">
        <f>VLOOKUP(A6433,'ALL - prices'!B:I,8,FALSE)</f>
        <v>Materials</v>
      </c>
      <c r="E6433">
        <v>2022</v>
      </c>
      <c r="F6433" t="s">
        <v>682</v>
      </c>
      <c r="G6433" t="str">
        <f t="shared" si="474"/>
        <v>2022-Q4</v>
      </c>
      <c r="H6433" s="4">
        <f>INDEX('ALL - prices'!$J$3:$DY$219,MATCH('COMBINED DATA'!A6433,'ALL - prices'!$B$3:$B$219,0),MATCH('COMBINED DATA'!G6433,'ALL - prices'!$J$1:$DY$1,0))</f>
        <v>49.9084</v>
      </c>
      <c r="I6433" s="14">
        <f t="shared" si="473"/>
        <v>3.9746213043928251</v>
      </c>
      <c r="J6433" s="15">
        <f>INDEX(MarketCap2!$E$2:$AR$224,MATCH(A6433,MarketCap2!$B$2:$B$224,0),MATCH(G6433,MarketCap2!$E$1:$AR$1,0))</f>
        <v>26254278656</v>
      </c>
      <c r="K6433">
        <f t="shared" si="475"/>
        <v>23.991094809120618</v>
      </c>
      <c r="L6433">
        <f>INDEX('PB2'!$D$2:$AQ$224,MATCH(A6433,'PB2'!$B$2:$B$224,0),MATCH(G6433,'PB2'!$D$1:$AQ$1,0))</f>
        <v>1.03292596340179</v>
      </c>
      <c r="M6433" s="16">
        <f t="shared" si="476"/>
        <v>0.96812359784882052</v>
      </c>
      <c r="N6433" s="6">
        <f>INDEX('ROA2'!$D$2:$AQ$224,MATCH(A6433,'ROA2'!$B$2:$B$224,0),MATCH(G6433,'ROA2'!$D$1:$AQ$1,0))</f>
        <v>9.5276088714599592</v>
      </c>
      <c r="O6433" s="6">
        <v>50324.000767999998</v>
      </c>
      <c r="P6433" s="28">
        <v>1.3881342672669874E-2</v>
      </c>
    </row>
    <row r="6434" spans="1:16" x14ac:dyDescent="0.3">
      <c r="A6434" t="s">
        <v>637</v>
      </c>
      <c r="B6434" t="e">
        <f>VLOOKUP(A6434,Sheet3!L:L,1,FALSE)</f>
        <v>#N/A</v>
      </c>
      <c r="C6434" t="str">
        <f>VLOOKUP(A6434,'ALL - prices'!B:C,2,FALSE)</f>
        <v>Teck Resources Ltd</v>
      </c>
      <c r="D6434" t="str">
        <f>VLOOKUP(A6434,'ALL - prices'!B:I,8,FALSE)</f>
        <v>Materials</v>
      </c>
      <c r="E6434">
        <v>2023</v>
      </c>
      <c r="F6434" t="s">
        <v>679</v>
      </c>
      <c r="G6434" t="str">
        <f t="shared" si="474"/>
        <v>2023-Q1</v>
      </c>
      <c r="H6434" s="4">
        <f>INDEX('ALL - prices'!$J$3:$DY$219,MATCH('COMBINED DATA'!A6434,'ALL - prices'!$B$3:$B$219,0),MATCH('COMBINED DATA'!G6434,'ALL - prices'!$J$1:$DY$1,0))</f>
        <v>48.110500000000002</v>
      </c>
      <c r="I6434" s="14">
        <f t="shared" si="473"/>
        <v>2.9240170215817831</v>
      </c>
      <c r="J6434" s="15">
        <f>INDEX(MarketCap2!$E$2:$AR$224,MATCH(A6434,MarketCap2!$B$2:$B$224,0),MATCH(G6434,MarketCap2!$E$1:$AR$1,0))</f>
        <v>25562474496</v>
      </c>
      <c r="K6434">
        <f t="shared" si="475"/>
        <v>23.964391273037442</v>
      </c>
      <c r="L6434">
        <f>INDEX('PB2'!$D$2:$AQ$224,MATCH(A6434,'PB2'!$B$2:$B$224,0),MATCH(G6434,'PB2'!$D$1:$AQ$1,0))</f>
        <v>0.96325302124023404</v>
      </c>
      <c r="M6434" s="16">
        <f t="shared" si="476"/>
        <v>1.0381488331201416</v>
      </c>
      <c r="N6434" s="6">
        <f>INDEX('ROA2'!$D$2:$AQ$224,MATCH(A6434,'ROA2'!$B$2:$B$224,0),MATCH(G6434,'ROA2'!$D$1:$AQ$1,0))</f>
        <v>6.65216016769409</v>
      </c>
      <c r="O6434" s="6">
        <v>52359.000064</v>
      </c>
      <c r="P6434" s="28">
        <v>4.0437947399722958E-2</v>
      </c>
    </row>
    <row r="6435" spans="1:16" x14ac:dyDescent="0.3">
      <c r="A6435" t="s">
        <v>637</v>
      </c>
      <c r="B6435" t="e">
        <f>VLOOKUP(A6435,Sheet3!L:L,1,FALSE)</f>
        <v>#N/A</v>
      </c>
      <c r="C6435" t="str">
        <f>VLOOKUP(A6435,'ALL - prices'!B:C,2,FALSE)</f>
        <v>Teck Resources Ltd</v>
      </c>
      <c r="D6435" t="str">
        <f>VLOOKUP(A6435,'ALL - prices'!B:I,8,FALSE)</f>
        <v>Materials</v>
      </c>
      <c r="E6435">
        <v>2023</v>
      </c>
      <c r="F6435" t="s">
        <v>680</v>
      </c>
      <c r="G6435" t="str">
        <f t="shared" si="474"/>
        <v>2023-Q2</v>
      </c>
      <c r="H6435" s="4">
        <f>INDEX('ALL - prices'!$J$3:$DY$219,MATCH('COMBINED DATA'!A6435,'ALL - prices'!$B$3:$B$219,0),MATCH('COMBINED DATA'!G6435,'ALL - prices'!$J$1:$DY$1,0))</f>
        <v>54.647599999999997</v>
      </c>
      <c r="I6435" s="14">
        <f t="shared" si="473"/>
        <v>4.2352281658331776</v>
      </c>
      <c r="J6435" s="15">
        <f>INDEX(MarketCap2!$E$2:$AR$224,MATCH(A6435,MarketCap2!$B$2:$B$224,0),MATCH(G6435,MarketCap2!$E$1:$AR$1,0))</f>
        <v>29090668544</v>
      </c>
      <c r="K6435">
        <f t="shared" si="475"/>
        <v>24.093683291107627</v>
      </c>
      <c r="L6435">
        <f>INDEX('PB2'!$D$2:$AQ$224,MATCH(A6435,'PB2'!$B$2:$B$224,0),MATCH(G6435,'PB2'!$D$1:$AQ$1,0))</f>
        <v>1.09822702407837</v>
      </c>
      <c r="M6435" s="16">
        <f t="shared" si="476"/>
        <v>0.91055854397609459</v>
      </c>
      <c r="N6435" s="6">
        <f>INDEX('ROA2'!$D$2:$AQ$224,MATCH(A6435,'ROA2'!$B$2:$B$224,0),MATCH(G6435,'ROA2'!$D$1:$AQ$1,0))</f>
        <v>5.6267180442810103</v>
      </c>
      <c r="O6435" s="6">
        <v>53758.001151999997</v>
      </c>
      <c r="P6435" s="28">
        <v>2.6719400414254583E-2</v>
      </c>
    </row>
    <row r="6436" spans="1:16" x14ac:dyDescent="0.3">
      <c r="A6436" t="s">
        <v>637</v>
      </c>
      <c r="B6436" t="e">
        <f>VLOOKUP(A6436,Sheet3!L:L,1,FALSE)</f>
        <v>#N/A</v>
      </c>
      <c r="C6436" t="str">
        <f>VLOOKUP(A6436,'ALL - prices'!B:C,2,FALSE)</f>
        <v>Teck Resources Ltd</v>
      </c>
      <c r="D6436" t="str">
        <f>VLOOKUP(A6436,'ALL - prices'!B:I,8,FALSE)</f>
        <v>Materials</v>
      </c>
      <c r="E6436">
        <v>2023</v>
      </c>
      <c r="F6436" t="s">
        <v>681</v>
      </c>
      <c r="G6436" t="str">
        <f t="shared" si="474"/>
        <v>2023-Q3</v>
      </c>
      <c r="H6436" s="4">
        <f>INDEX('ALL - prices'!$J$3:$DY$219,MATCH('COMBINED DATA'!A6436,'ALL - prices'!$B$3:$B$219,0),MATCH('COMBINED DATA'!G6436,'ALL - prices'!$J$1:$DY$1,0))</f>
        <v>57.357399999999998</v>
      </c>
      <c r="I6436" s="14">
        <f t="shared" si="473"/>
        <v>6.2319166246562299</v>
      </c>
      <c r="J6436" s="15">
        <f>INDEX(MarketCap2!$E$2:$AR$224,MATCH(A6436,MarketCap2!$B$2:$B$224,0),MATCH(G6436,MarketCap2!$E$1:$AR$1,0))</f>
        <v>30384836608</v>
      </c>
      <c r="K6436">
        <f t="shared" si="475"/>
        <v>24.137209525129112</v>
      </c>
      <c r="L6436">
        <f>INDEX('PB2'!$D$2:$AQ$224,MATCH(A6436,'PB2'!$B$2:$B$224,0),MATCH(G6436,'PB2'!$D$1:$AQ$1,0))</f>
        <v>1.1251460313796999</v>
      </c>
      <c r="M6436" s="16">
        <f t="shared" si="476"/>
        <v>0.88877352104576079</v>
      </c>
      <c r="N6436" s="6">
        <f>INDEX('ROA2'!$D$2:$AQ$224,MATCH(A6436,'ROA2'!$B$2:$B$224,0),MATCH(G6436,'ROA2'!$D$1:$AQ$1,0))</f>
        <v>3.3506939411163299</v>
      </c>
      <c r="O6436" s="6">
        <v>53090.000895999998</v>
      </c>
      <c r="P6436" s="28">
        <v>-1.2426062012819971E-2</v>
      </c>
    </row>
    <row r="6437" spans="1:16" x14ac:dyDescent="0.3">
      <c r="A6437" t="s">
        <v>637</v>
      </c>
      <c r="B6437" t="e">
        <f>VLOOKUP(A6437,Sheet3!L:L,1,FALSE)</f>
        <v>#N/A</v>
      </c>
      <c r="C6437" t="str">
        <f>VLOOKUP(A6437,'ALL - prices'!B:C,2,FALSE)</f>
        <v>Teck Resources Ltd</v>
      </c>
      <c r="D6437" t="str">
        <f>VLOOKUP(A6437,'ALL - prices'!B:I,8,FALSE)</f>
        <v>Materials</v>
      </c>
      <c r="E6437">
        <v>2023</v>
      </c>
      <c r="F6437" t="s">
        <v>682</v>
      </c>
      <c r="G6437" t="str">
        <f t="shared" si="474"/>
        <v>2023-Q4</v>
      </c>
      <c r="H6437" s="4">
        <f>INDEX('ALL - prices'!$J$3:$DY$219,MATCH('COMBINED DATA'!A6437,'ALL - prices'!$B$3:$B$219,0),MATCH('COMBINED DATA'!G6437,'ALL - prices'!$J$1:$DY$1,0))</f>
        <v>55.084099999999999</v>
      </c>
      <c r="I6437" s="14">
        <f t="shared" si="473"/>
        <v>5.1991137061201789</v>
      </c>
      <c r="J6437" s="15">
        <f>INDEX(MarketCap2!$E$2:$AR$224,MATCH(A6437,MarketCap2!$B$2:$B$224,0),MATCH(G6437,MarketCap2!$E$1:$AR$1,0))</f>
        <v>29127772160</v>
      </c>
      <c r="K6437">
        <f t="shared" si="475"/>
        <v>24.094957925762035</v>
      </c>
      <c r="L6437">
        <f>INDEX('PB2'!$D$2:$AQ$224,MATCH(A6437,'PB2'!$B$2:$B$224,0),MATCH(G6437,'PB2'!$D$1:$AQ$1,0))</f>
        <v>1.07358694076538</v>
      </c>
      <c r="M6437" s="16">
        <f t="shared" si="476"/>
        <v>0.93145693378785099</v>
      </c>
      <c r="N6437" s="6">
        <f>INDEX('ROA2'!$D$2:$AQ$224,MATCH(A6437,'ROA2'!$B$2:$B$224,0),MATCH(G6437,'ROA2'!$D$1:$AQ$1,0))</f>
        <v>4.1708288192748997</v>
      </c>
      <c r="O6437" s="6">
        <v>54786.998271999997</v>
      </c>
      <c r="P6437" s="28">
        <v>3.1964538469764041E-2</v>
      </c>
    </row>
    <row r="6438" spans="1:16" x14ac:dyDescent="0.3">
      <c r="A6438" t="s">
        <v>637</v>
      </c>
      <c r="B6438" t="e">
        <f>VLOOKUP(A6438,Sheet3!L:L,1,FALSE)</f>
        <v>#N/A</v>
      </c>
      <c r="C6438" t="str">
        <f>VLOOKUP(A6438,'ALL - prices'!B:C,2,FALSE)</f>
        <v>Teck Resources Ltd</v>
      </c>
      <c r="D6438" t="str">
        <f>VLOOKUP(A6438,'ALL - prices'!B:I,8,FALSE)</f>
        <v>Materials</v>
      </c>
      <c r="E6438" s="18">
        <v>2024</v>
      </c>
      <c r="F6438" t="s">
        <v>679</v>
      </c>
      <c r="G6438" t="str">
        <f t="shared" si="474"/>
        <v>2024-Q1</v>
      </c>
      <c r="H6438" s="4">
        <f>INDEX('ALL - prices'!$J$3:$DY$219,MATCH('COMBINED DATA'!A6438,'ALL - prices'!$B$3:$B$219,0),MATCH('COMBINED DATA'!G6438,'ALL - prices'!$J$1:$DY$1,0))</f>
        <v>61.04</v>
      </c>
      <c r="I6438" s="14" t="s">
        <v>769</v>
      </c>
      <c r="J6438" s="15">
        <f>INDEX(MarketCap2!$E$2:$AR$224,MATCH(A6438,MarketCap2!$B$2:$B$224,0),MATCH(G6438,MarketCap2!$E$1:$AR$1,0))</f>
        <v>32097783808</v>
      </c>
      <c r="K6438">
        <f t="shared" si="475"/>
        <v>24.192052824449771</v>
      </c>
      <c r="L6438">
        <f>INDEX('PB2'!$D$2:$AQ$224,MATCH(A6438,'PB2'!$B$2:$B$224,0),MATCH(G6438,'PB2'!$D$1:$AQ$1,0))</f>
        <v>1.22536396980286</v>
      </c>
      <c r="M6438" s="16">
        <f t="shared" si="476"/>
        <v>0.81608405718089039</v>
      </c>
      <c r="N6438" s="6">
        <f>INDEX('ROA2'!$D$2:$AQ$224,MATCH(A6438,'ROA2'!$B$2:$B$224,0),MATCH(G6438,'ROA2'!$D$1:$AQ$1,0))</f>
        <v>4.4384260177612296</v>
      </c>
      <c r="O6438" s="6">
        <v>56192.999424000001</v>
      </c>
      <c r="P6438" s="28">
        <v>2.566304408611066E-2</v>
      </c>
    </row>
    <row r="6439" spans="1:16" x14ac:dyDescent="0.3">
      <c r="A6439" t="s">
        <v>637</v>
      </c>
      <c r="B6439" t="e">
        <f>VLOOKUP(A6439,Sheet3!L:L,1,FALSE)</f>
        <v>#N/A</v>
      </c>
      <c r="C6439" t="str">
        <f>VLOOKUP(A6439,'ALL - prices'!B:C,2,FALSE)</f>
        <v>Teck Resources Ltd</v>
      </c>
      <c r="D6439" t="str">
        <f>VLOOKUP(A6439,'ALL - prices'!B:I,8,FALSE)</f>
        <v>Materials</v>
      </c>
      <c r="E6439" s="18">
        <v>2024</v>
      </c>
      <c r="F6439" t="s">
        <v>680</v>
      </c>
      <c r="G6439" t="str">
        <f t="shared" si="474"/>
        <v>2024-Q2</v>
      </c>
      <c r="H6439" s="4">
        <f>INDEX('ALL - prices'!$J$3:$DY$219,MATCH('COMBINED DATA'!A6439,'ALL - prices'!$B$3:$B$219,0),MATCH('COMBINED DATA'!G6439,'ALL - prices'!$J$1:$DY$1,0))</f>
        <v>64.730699999999999</v>
      </c>
      <c r="I6439" s="14" t="s">
        <v>769</v>
      </c>
      <c r="J6439" s="15">
        <f>INDEX(MarketCap2!$E$2:$AR$224,MATCH(A6439,MarketCap2!$B$2:$B$224,0),MATCH(G6439,MarketCap2!$E$1:$AR$1,0))</f>
        <v>33988143104</v>
      </c>
      <c r="K6439">
        <f t="shared" si="475"/>
        <v>24.249277568506052</v>
      </c>
      <c r="L6439">
        <f>INDEX('PB2'!$D$2:$AQ$224,MATCH(A6439,'PB2'!$B$2:$B$224,0),MATCH(G6439,'PB2'!$D$1:$AQ$1,0))</f>
        <v>1.28503394126892</v>
      </c>
      <c r="M6439" s="16">
        <f t="shared" si="476"/>
        <v>0.7781895620691075</v>
      </c>
      <c r="N6439" s="6">
        <f>INDEX('ROA2'!$D$2:$AQ$224,MATCH(A6439,'ROA2'!$B$2:$B$224,0),MATCH(G6439,'ROA2'!$D$1:$AQ$1,0))</f>
        <v>2.87641406059265</v>
      </c>
      <c r="O6439" s="6">
        <v>58325.999616000001</v>
      </c>
      <c r="P6439" s="28">
        <v>3.7958468383323139E-2</v>
      </c>
    </row>
    <row r="6440" spans="1:16" x14ac:dyDescent="0.3">
      <c r="A6440" t="s">
        <v>637</v>
      </c>
      <c r="B6440" t="e">
        <f>VLOOKUP(A6440,Sheet3!L:L,1,FALSE)</f>
        <v>#N/A</v>
      </c>
      <c r="C6440" t="str">
        <f>VLOOKUP(A6440,'ALL - prices'!B:C,2,FALSE)</f>
        <v>Teck Resources Ltd</v>
      </c>
      <c r="D6440" t="str">
        <f>VLOOKUP(A6440,'ALL - prices'!B:I,8,FALSE)</f>
        <v>Materials</v>
      </c>
      <c r="E6440" s="18">
        <v>2024</v>
      </c>
      <c r="F6440" t="s">
        <v>681</v>
      </c>
      <c r="G6440" t="str">
        <f t="shared" si="474"/>
        <v>2024-Q3</v>
      </c>
      <c r="H6440" s="4">
        <f>INDEX('ALL - prices'!$J$3:$DY$219,MATCH('COMBINED DATA'!A6440,'ALL - prices'!$B$3:$B$219,0),MATCH('COMBINED DATA'!G6440,'ALL - prices'!$J$1:$DY$1,0))</f>
        <v>69.885400000000004</v>
      </c>
      <c r="I6440" s="14" t="s">
        <v>769</v>
      </c>
      <c r="J6440" s="15">
        <f>INDEX(MarketCap2!$E$2:$AR$224,MATCH(A6440,MarketCap2!$B$2:$B$224,0),MATCH(G6440,MarketCap2!$E$1:$AR$1,0))</f>
        <v>36472791040</v>
      </c>
      <c r="K6440">
        <f t="shared" si="475"/>
        <v>24.319832368589228</v>
      </c>
      <c r="L6440">
        <f>INDEX('PB2'!$D$2:$AQ$224,MATCH(A6440,'PB2'!$B$2:$B$224,0),MATCH(G6440,'PB2'!$D$1:$AQ$1,0))</f>
        <v>1.4595090150833101</v>
      </c>
      <c r="M6440" s="16">
        <f t="shared" si="476"/>
        <v>0.68516192066338077</v>
      </c>
      <c r="N6440" s="6">
        <f>INDEX('ROA2'!$D$2:$AQ$224,MATCH(A6440,'ROA2'!$B$2:$B$224,0),MATCH(G6440,'ROA2'!$D$1:$AQ$1,0))</f>
        <v>2.6189479827880899</v>
      </c>
      <c r="O6440" s="6">
        <v>58787.000319999999</v>
      </c>
      <c r="P6440" s="28">
        <v>7.9038628919363852E-3</v>
      </c>
    </row>
    <row r="6441" spans="1:16" x14ac:dyDescent="0.3">
      <c r="A6441" t="s">
        <v>637</v>
      </c>
      <c r="B6441" t="e">
        <f>VLOOKUP(A6441,Sheet3!L:L,1,FALSE)</f>
        <v>#N/A</v>
      </c>
      <c r="C6441" t="str">
        <f>VLOOKUP(A6441,'ALL - prices'!B:C,2,FALSE)</f>
        <v>Teck Resources Ltd</v>
      </c>
      <c r="D6441" t="str">
        <f>VLOOKUP(A6441,'ALL - prices'!B:I,8,FALSE)</f>
        <v>Materials</v>
      </c>
      <c r="E6441" s="18">
        <v>2024</v>
      </c>
      <c r="F6441" t="s">
        <v>682</v>
      </c>
      <c r="G6441" t="str">
        <f t="shared" si="474"/>
        <v>2024-Q4</v>
      </c>
      <c r="H6441" s="4">
        <f>INDEX('ALL - prices'!$J$3:$DY$219,MATCH('COMBINED DATA'!A6441,'ALL - prices'!$B$3:$B$219,0),MATCH('COMBINED DATA'!G6441,'ALL - prices'!$J$1:$DY$1,0))</f>
        <v>57.769799999999996</v>
      </c>
      <c r="I6441" s="14" t="s">
        <v>769</v>
      </c>
      <c r="J6441" s="15">
        <f>INDEX(MarketCap2!$E$2:$AR$224,MATCH(A6441,MarketCap2!$B$2:$B$224,0),MATCH(G6441,MarketCap2!$E$1:$AR$1,0))</f>
        <v>29658619904</v>
      </c>
      <c r="K6441">
        <f t="shared" si="475"/>
        <v>24.113018642027427</v>
      </c>
      <c r="L6441">
        <f>INDEX('PB2'!$D$2:$AQ$224,MATCH(A6441,'PB2'!$B$2:$B$224,0),MATCH(G6441,'PB2'!$D$1:$AQ$1,0))</f>
        <v>1.20413605933733</v>
      </c>
      <c r="M6441" s="16">
        <f t="shared" si="476"/>
        <v>0.83047093577641729</v>
      </c>
      <c r="N6441" s="6">
        <f>INDEX('ROA2'!$D$2:$AQ$224,MATCH(A6441,'ROA2'!$B$2:$B$224,0),MATCH(G6441,'ROA2'!$D$1:$AQ$1,0))</f>
        <v>0.98720699548721302</v>
      </c>
      <c r="O6441" s="6">
        <v>44482.998271999997</v>
      </c>
      <c r="P6441" s="28">
        <v>-0.24331913467497709</v>
      </c>
    </row>
    <row r="6442" spans="1:16" x14ac:dyDescent="0.3">
      <c r="A6442" t="s">
        <v>638</v>
      </c>
      <c r="B6442" t="e">
        <f>VLOOKUP(A6442,Sheet3!L:L,1,FALSE)</f>
        <v>#N/A</v>
      </c>
      <c r="C6442" t="str">
        <f>VLOOKUP(A6442,'ALL - prices'!B:C,2,FALSE)</f>
        <v>TFI International Inc</v>
      </c>
      <c r="D6442" t="str">
        <f>VLOOKUP(A6442,'ALL - prices'!B:I,8,FALSE)</f>
        <v>Industrials</v>
      </c>
      <c r="E6442">
        <v>2015</v>
      </c>
      <c r="F6442" t="s">
        <v>679</v>
      </c>
      <c r="G6442" t="str">
        <f t="shared" si="474"/>
        <v>2015-Q1</v>
      </c>
      <c r="H6442" s="4">
        <f>INDEX('ALL - prices'!$J$3:$DY$219,MATCH('COMBINED DATA'!A6442,'ALL - prices'!$B$3:$B$219,0),MATCH('COMBINED DATA'!G6442,'ALL - prices'!$J$1:$DY$1,0))</f>
        <v>24.3126</v>
      </c>
      <c r="I6442" s="14">
        <f t="shared" ref="I6442:I6477" si="477">STDEV(H6443:H6446)</f>
        <v>0.83503453820785256</v>
      </c>
      <c r="J6442" s="15">
        <f>INDEX(MarketCap2!$E$2:$AR$224,MATCH(A6442,MarketCap2!$B$2:$B$224,0),MATCH(G6442,MarketCap2!$E$1:$AR$1,0))</f>
        <v>3071344896</v>
      </c>
      <c r="K6442">
        <f t="shared" si="475"/>
        <v>21.845381379490824</v>
      </c>
      <c r="L6442">
        <f>INDEX('PB2'!$D$2:$AQ$224,MATCH(A6442,'PB2'!$B$2:$B$224,0),MATCH(G6442,'PB2'!$D$1:$AQ$1,0))</f>
        <v>2.9820969104766899</v>
      </c>
      <c r="M6442" s="16">
        <f t="shared" si="476"/>
        <v>0.33533450790509334</v>
      </c>
      <c r="N6442" s="6">
        <f>INDEX('ROA2'!$D$2:$AQ$224,MATCH(A6442,'ROA2'!$B$2:$B$224,0),MATCH(G6442,'ROA2'!$D$1:$AQ$1,0))</f>
        <v>4.6488661766052202</v>
      </c>
      <c r="O6442" s="6">
        <v>2960.4725760000001</v>
      </c>
      <c r="P6442" s="28">
        <v>0.18748239597697447</v>
      </c>
    </row>
    <row r="6443" spans="1:16" x14ac:dyDescent="0.3">
      <c r="A6443" t="s">
        <v>638</v>
      </c>
      <c r="B6443" t="e">
        <f>VLOOKUP(A6443,Sheet3!L:L,1,FALSE)</f>
        <v>#N/A</v>
      </c>
      <c r="C6443" t="str">
        <f>VLOOKUP(A6443,'ALL - prices'!B:C,2,FALSE)</f>
        <v>TFI International Inc</v>
      </c>
      <c r="D6443" t="str">
        <f>VLOOKUP(A6443,'ALL - prices'!B:I,8,FALSE)</f>
        <v>Industrials</v>
      </c>
      <c r="E6443">
        <v>2015</v>
      </c>
      <c r="F6443" t="s">
        <v>680</v>
      </c>
      <c r="G6443" t="str">
        <f t="shared" si="474"/>
        <v>2015-Q2</v>
      </c>
      <c r="H6443" s="4">
        <f>INDEX('ALL - prices'!$J$3:$DY$219,MATCH('COMBINED DATA'!A6443,'ALL - prices'!$B$3:$B$219,0),MATCH('COMBINED DATA'!G6443,'ALL - prices'!$J$1:$DY$1,0))</f>
        <v>20.662600000000001</v>
      </c>
      <c r="I6443" s="14">
        <f t="shared" si="477"/>
        <v>0.63755382713932496</v>
      </c>
      <c r="J6443" s="15">
        <f>INDEX(MarketCap2!$E$2:$AR$224,MATCH(A6443,MarketCap2!$B$2:$B$224,0),MATCH(G6443,MarketCap2!$E$1:$AR$1,0))</f>
        <v>2563711232</v>
      </c>
      <c r="K6443">
        <f t="shared" si="475"/>
        <v>21.664721745637312</v>
      </c>
      <c r="L6443">
        <f>INDEX('PB2'!$D$2:$AQ$224,MATCH(A6443,'PB2'!$B$2:$B$224,0),MATCH(G6443,'PB2'!$D$1:$AQ$1,0))</f>
        <v>2.4769489765167201</v>
      </c>
      <c r="M6443" s="16">
        <f t="shared" si="476"/>
        <v>0.40372248660780991</v>
      </c>
      <c r="N6443" s="6">
        <f>INDEX('ROA2'!$D$2:$AQ$224,MATCH(A6443,'ROA2'!$B$2:$B$224,0),MATCH(G6443,'ROA2'!$D$1:$AQ$1,0))</f>
        <v>4.6495089530944798</v>
      </c>
      <c r="O6443" s="6">
        <v>2746.900224</v>
      </c>
      <c r="P6443" s="28">
        <v>-7.2141303969978116E-2</v>
      </c>
    </row>
    <row r="6444" spans="1:16" x14ac:dyDescent="0.3">
      <c r="A6444" t="s">
        <v>638</v>
      </c>
      <c r="B6444" t="e">
        <f>VLOOKUP(A6444,Sheet3!L:L,1,FALSE)</f>
        <v>#N/A</v>
      </c>
      <c r="C6444" t="str">
        <f>VLOOKUP(A6444,'ALL - prices'!B:C,2,FALSE)</f>
        <v>TFI International Inc</v>
      </c>
      <c r="D6444" t="str">
        <f>VLOOKUP(A6444,'ALL - prices'!B:I,8,FALSE)</f>
        <v>Industrials</v>
      </c>
      <c r="E6444">
        <v>2015</v>
      </c>
      <c r="F6444" t="s">
        <v>681</v>
      </c>
      <c r="G6444" t="str">
        <f t="shared" si="474"/>
        <v>2015-Q3</v>
      </c>
      <c r="H6444" s="4">
        <f>INDEX('ALL - prices'!$J$3:$DY$219,MATCH('COMBINED DATA'!A6444,'ALL - prices'!$B$3:$B$219,0),MATCH('COMBINED DATA'!G6444,'ALL - prices'!$J$1:$DY$1,0))</f>
        <v>19.627199999999998</v>
      </c>
      <c r="I6444" s="14">
        <f t="shared" si="477"/>
        <v>1.8774577110195225</v>
      </c>
      <c r="J6444" s="15">
        <f>INDEX(MarketCap2!$E$2:$AR$224,MATCH(A6444,MarketCap2!$B$2:$B$224,0),MATCH(G6444,MarketCap2!$E$1:$AR$1,0))</f>
        <v>2391950592</v>
      </c>
      <c r="K6444">
        <f t="shared" si="475"/>
        <v>21.595375017303073</v>
      </c>
      <c r="L6444">
        <f>INDEX('PB2'!$D$2:$AQ$224,MATCH(A6444,'PB2'!$B$2:$B$224,0),MATCH(G6444,'PB2'!$D$1:$AQ$1,0))</f>
        <v>2.2770140171050999</v>
      </c>
      <c r="M6444" s="16">
        <f t="shared" si="476"/>
        <v>0.43917164869777925</v>
      </c>
      <c r="N6444" s="6">
        <f>INDEX('ROA2'!$D$2:$AQ$224,MATCH(A6444,'ROA2'!$B$2:$B$224,0),MATCH(G6444,'ROA2'!$D$1:$AQ$1,0))</f>
        <v>5.6302351951599103</v>
      </c>
      <c r="O6444" s="6">
        <v>2767.8210560000002</v>
      </c>
      <c r="P6444" s="28">
        <v>7.6161601419710854E-3</v>
      </c>
    </row>
    <row r="6445" spans="1:16" x14ac:dyDescent="0.3">
      <c r="A6445" t="s">
        <v>638</v>
      </c>
      <c r="B6445" t="e">
        <f>VLOOKUP(A6445,Sheet3!L:L,1,FALSE)</f>
        <v>#N/A</v>
      </c>
      <c r="C6445" t="str">
        <f>VLOOKUP(A6445,'ALL - prices'!B:C,2,FALSE)</f>
        <v>TFI International Inc</v>
      </c>
      <c r="D6445" t="str">
        <f>VLOOKUP(A6445,'ALL - prices'!B:I,8,FALSE)</f>
        <v>Industrials</v>
      </c>
      <c r="E6445">
        <v>2015</v>
      </c>
      <c r="F6445" t="s">
        <v>682</v>
      </c>
      <c r="G6445" t="str">
        <f t="shared" si="474"/>
        <v>2015-Q4</v>
      </c>
      <c r="H6445" s="4">
        <f>INDEX('ALL - prices'!$J$3:$DY$219,MATCH('COMBINED DATA'!A6445,'ALL - prices'!$B$3:$B$219,0),MATCH('COMBINED DATA'!G6445,'ALL - prices'!$J$1:$DY$1,0))</f>
        <v>19.536000000000001</v>
      </c>
      <c r="I6445" s="14">
        <f t="shared" si="477"/>
        <v>4.8853368867117668</v>
      </c>
      <c r="J6445" s="15">
        <f>INDEX(MarketCap2!$E$2:$AR$224,MATCH(A6445,MarketCap2!$B$2:$B$224,0),MATCH(G6445,MarketCap2!$E$1:$AR$1,0))</f>
        <v>2306218752</v>
      </c>
      <c r="K6445">
        <f t="shared" si="475"/>
        <v>21.558875116393025</v>
      </c>
      <c r="L6445">
        <f>INDEX('PB2'!$D$2:$AQ$224,MATCH(A6445,'PB2'!$B$2:$B$224,0),MATCH(G6445,'PB2'!$D$1:$AQ$1,0))</f>
        <v>2.2603499889373802</v>
      </c>
      <c r="M6445" s="16">
        <f t="shared" si="476"/>
        <v>0.44240936354732968</v>
      </c>
      <c r="N6445" s="6">
        <f>INDEX('ROA2'!$D$2:$AQ$224,MATCH(A6445,'ROA2'!$B$2:$B$224,0),MATCH(G6445,'ROA2'!$D$1:$AQ$1,0))</f>
        <v>5.2804732322692898</v>
      </c>
      <c r="O6445" s="6">
        <v>2521.1747839999998</v>
      </c>
      <c r="P6445" s="28">
        <v>-8.9112073002453662E-2</v>
      </c>
    </row>
    <row r="6446" spans="1:16" x14ac:dyDescent="0.3">
      <c r="A6446" t="s">
        <v>638</v>
      </c>
      <c r="B6446" t="e">
        <f>VLOOKUP(A6446,Sheet3!L:L,1,FALSE)</f>
        <v>#N/A</v>
      </c>
      <c r="C6446" t="str">
        <f>VLOOKUP(A6446,'ALL - prices'!B:C,2,FALSE)</f>
        <v>TFI International Inc</v>
      </c>
      <c r="D6446" t="str">
        <f>VLOOKUP(A6446,'ALL - prices'!B:I,8,FALSE)</f>
        <v>Industrials</v>
      </c>
      <c r="E6446">
        <v>2016</v>
      </c>
      <c r="F6446" t="s">
        <v>679</v>
      </c>
      <c r="G6446" t="str">
        <f t="shared" si="474"/>
        <v>2016-Q1</v>
      </c>
      <c r="H6446" s="4">
        <f>INDEX('ALL - prices'!$J$3:$DY$219,MATCH('COMBINED DATA'!A6446,'ALL - prices'!$B$3:$B$219,0),MATCH('COMBINED DATA'!G6446,'ALL - prices'!$J$1:$DY$1,0))</f>
        <v>18.620999999999999</v>
      </c>
      <c r="I6446" s="14">
        <f t="shared" si="477"/>
        <v>4.1497418035142051</v>
      </c>
      <c r="J6446" s="15">
        <f>INDEX(MarketCap2!$E$2:$AR$224,MATCH(A6446,MarketCap2!$B$2:$B$224,0),MATCH(G6446,MarketCap2!$E$1:$AR$1,0))</f>
        <v>2180670464</v>
      </c>
      <c r="K6446">
        <f t="shared" si="475"/>
        <v>21.502898218756474</v>
      </c>
      <c r="L6446">
        <f>INDEX('PB2'!$D$2:$AQ$224,MATCH(A6446,'PB2'!$B$2:$B$224,0),MATCH(G6446,'PB2'!$D$1:$AQ$1,0))</f>
        <v>1.4674149751663199</v>
      </c>
      <c r="M6446" s="16">
        <f t="shared" si="476"/>
        <v>0.68147048852807157</v>
      </c>
      <c r="N6446" s="6">
        <f>INDEX('ROA2'!$D$2:$AQ$224,MATCH(A6446,'ROA2'!$B$2:$B$224,0),MATCH(G6446,'ROA2'!$D$1:$AQ$1,0))</f>
        <v>4.7953639030456499</v>
      </c>
      <c r="O6446" s="6">
        <v>2442.7755520000001</v>
      </c>
      <c r="P6446" s="28">
        <v>-3.1096309743196195E-2</v>
      </c>
    </row>
    <row r="6447" spans="1:16" x14ac:dyDescent="0.3">
      <c r="A6447" t="s">
        <v>638</v>
      </c>
      <c r="B6447" t="e">
        <f>VLOOKUP(A6447,Sheet3!L:L,1,FALSE)</f>
        <v>#N/A</v>
      </c>
      <c r="C6447" t="str">
        <f>VLOOKUP(A6447,'ALL - prices'!B:C,2,FALSE)</f>
        <v>TFI International Inc</v>
      </c>
      <c r="D6447" t="str">
        <f>VLOOKUP(A6447,'ALL - prices'!B:I,8,FALSE)</f>
        <v>Industrials</v>
      </c>
      <c r="E6447">
        <v>2016</v>
      </c>
      <c r="F6447" t="s">
        <v>680</v>
      </c>
      <c r="G6447" t="str">
        <f t="shared" si="474"/>
        <v>2016-Q2</v>
      </c>
      <c r="H6447" s="4">
        <f>INDEX('ALL - prices'!$J$3:$DY$219,MATCH('COMBINED DATA'!A6447,'ALL - prices'!$B$3:$B$219,0),MATCH('COMBINED DATA'!G6447,'ALL - prices'!$J$1:$DY$1,0))</f>
        <v>20.155899999999999</v>
      </c>
      <c r="I6447" s="14">
        <f t="shared" si="477"/>
        <v>2.9669681185794143</v>
      </c>
      <c r="J6447" s="15">
        <f>INDEX(MarketCap2!$E$2:$AR$224,MATCH(A6447,MarketCap2!$B$2:$B$224,0),MATCH(G6447,MarketCap2!$E$1:$AR$1,0))</f>
        <v>2234824704</v>
      </c>
      <c r="K6447">
        <f t="shared" si="475"/>
        <v>21.527428629721211</v>
      </c>
      <c r="L6447">
        <f>INDEX('PB2'!$D$2:$AQ$224,MATCH(A6447,'PB2'!$B$2:$B$224,0),MATCH(G6447,'PB2'!$D$1:$AQ$1,0))</f>
        <v>1.5685000419616699</v>
      </c>
      <c r="M6447" s="16">
        <f t="shared" si="476"/>
        <v>0.63755178402758206</v>
      </c>
      <c r="N6447" s="6">
        <f>INDEX('ROA2'!$D$2:$AQ$224,MATCH(A6447,'ROA2'!$B$2:$B$224,0),MATCH(G6447,'ROA2'!$D$1:$AQ$1,0))</f>
        <v>19.9549465179443</v>
      </c>
      <c r="O6447" s="6">
        <v>2360.0908800000002</v>
      </c>
      <c r="P6447" s="28">
        <v>-3.3848657086936434E-2</v>
      </c>
    </row>
    <row r="6448" spans="1:16" x14ac:dyDescent="0.3">
      <c r="A6448" t="s">
        <v>638</v>
      </c>
      <c r="B6448" t="e">
        <f>VLOOKUP(A6448,Sheet3!L:L,1,FALSE)</f>
        <v>#N/A</v>
      </c>
      <c r="C6448" t="str">
        <f>VLOOKUP(A6448,'ALL - prices'!B:C,2,FALSE)</f>
        <v>TFI International Inc</v>
      </c>
      <c r="D6448" t="str">
        <f>VLOOKUP(A6448,'ALL - prices'!B:I,8,FALSE)</f>
        <v>Industrials</v>
      </c>
      <c r="E6448">
        <v>2016</v>
      </c>
      <c r="F6448" t="s">
        <v>681</v>
      </c>
      <c r="G6448" t="str">
        <f t="shared" si="474"/>
        <v>2016-Q3</v>
      </c>
      <c r="H6448" s="4">
        <f>INDEX('ALL - prices'!$J$3:$DY$219,MATCH('COMBINED DATA'!A6448,'ALL - prices'!$B$3:$B$219,0),MATCH('COMBINED DATA'!G6448,'ALL - prices'!$J$1:$DY$1,0))</f>
        <v>22.974499999999999</v>
      </c>
      <c r="I6448" s="14">
        <f t="shared" si="477"/>
        <v>2.3445948582146703</v>
      </c>
      <c r="J6448" s="15">
        <f>INDEX(MarketCap2!$E$2:$AR$224,MATCH(A6448,MarketCap2!$B$2:$B$224,0),MATCH(G6448,MarketCap2!$E$1:$AR$1,0))</f>
        <v>2523202048</v>
      </c>
      <c r="K6448">
        <f t="shared" si="475"/>
        <v>21.648794585840442</v>
      </c>
      <c r="L6448">
        <f>INDEX('PB2'!$D$2:$AQ$224,MATCH(A6448,'PB2'!$B$2:$B$224,0),MATCH(G6448,'PB2'!$D$1:$AQ$1,0))</f>
        <v>1.7461700439453101</v>
      </c>
      <c r="M6448" s="16">
        <f t="shared" si="476"/>
        <v>0.57268191231856913</v>
      </c>
      <c r="N6448" s="6">
        <f>INDEX('ROA2'!$D$2:$AQ$224,MATCH(A6448,'ROA2'!$B$2:$B$224,0),MATCH(G6448,'ROA2'!$D$1:$AQ$1,0))</f>
        <v>19.3853759765625</v>
      </c>
      <c r="O6448" s="6">
        <v>2330.0515839999998</v>
      </c>
      <c r="P6448" s="28">
        <v>-1.2728025117405808E-2</v>
      </c>
    </row>
    <row r="6449" spans="1:16" x14ac:dyDescent="0.3">
      <c r="A6449" t="s">
        <v>638</v>
      </c>
      <c r="B6449" t="e">
        <f>VLOOKUP(A6449,Sheet3!L:L,1,FALSE)</f>
        <v>#N/A</v>
      </c>
      <c r="C6449" t="str">
        <f>VLOOKUP(A6449,'ALL - prices'!B:C,2,FALSE)</f>
        <v>TFI International Inc</v>
      </c>
      <c r="D6449" t="str">
        <f>VLOOKUP(A6449,'ALL - prices'!B:I,8,FALSE)</f>
        <v>Industrials</v>
      </c>
      <c r="E6449">
        <v>2016</v>
      </c>
      <c r="F6449" t="s">
        <v>682</v>
      </c>
      <c r="G6449" t="str">
        <f t="shared" si="474"/>
        <v>2016-Q4</v>
      </c>
      <c r="H6449" s="4">
        <f>INDEX('ALL - prices'!$J$3:$DY$219,MATCH('COMBINED DATA'!A6449,'ALL - prices'!$B$3:$B$219,0),MATCH('COMBINED DATA'!G6449,'ALL - prices'!$J$1:$DY$1,0))</f>
        <v>29.6648</v>
      </c>
      <c r="I6449" s="14">
        <f t="shared" si="477"/>
        <v>1.9993499066363216</v>
      </c>
      <c r="J6449" s="15">
        <f>INDEX(MarketCap2!$E$2:$AR$224,MATCH(A6449,MarketCap2!$B$2:$B$224,0),MATCH(G6449,MarketCap2!$E$1:$AR$1,0))</f>
        <v>3184887040</v>
      </c>
      <c r="K6449">
        <f t="shared" si="475"/>
        <v>21.881682659093556</v>
      </c>
      <c r="L6449">
        <f>INDEX('PB2'!$D$2:$AQ$224,MATCH(A6449,'PB2'!$B$2:$B$224,0),MATCH(G6449,'PB2'!$D$1:$AQ$1,0))</f>
        <v>2.1904249191284202</v>
      </c>
      <c r="M6449" s="16">
        <f t="shared" si="476"/>
        <v>0.45653242494972368</v>
      </c>
      <c r="N6449" s="6">
        <f>INDEX('ROA2'!$D$2:$AQ$224,MATCH(A6449,'ROA2'!$B$2:$B$224,0),MATCH(G6449,'ROA2'!$D$1:$AQ$1,0))</f>
        <v>19.966527938842798</v>
      </c>
      <c r="O6449" s="6">
        <v>2296.0158719999999</v>
      </c>
      <c r="P6449" s="28">
        <v>-1.4607278325388301E-2</v>
      </c>
    </row>
    <row r="6450" spans="1:16" x14ac:dyDescent="0.3">
      <c r="A6450" t="s">
        <v>638</v>
      </c>
      <c r="B6450" t="e">
        <f>VLOOKUP(A6450,Sheet3!L:L,1,FALSE)</f>
        <v>#N/A</v>
      </c>
      <c r="C6450" t="str">
        <f>VLOOKUP(A6450,'ALL - prices'!B:C,2,FALSE)</f>
        <v>TFI International Inc</v>
      </c>
      <c r="D6450" t="str">
        <f>VLOOKUP(A6450,'ALL - prices'!B:I,8,FALSE)</f>
        <v>Industrials</v>
      </c>
      <c r="E6450">
        <v>2017</v>
      </c>
      <c r="F6450" t="s">
        <v>679</v>
      </c>
      <c r="G6450" t="str">
        <f t="shared" si="474"/>
        <v>2017-Q1</v>
      </c>
      <c r="H6450" s="4">
        <f>INDEX('ALL - prices'!$J$3:$DY$219,MATCH('COMBINED DATA'!A6450,'ALL - prices'!$B$3:$B$219,0),MATCH('COMBINED DATA'!G6450,'ALL - prices'!$J$1:$DY$1,0))</f>
        <v>26.5609</v>
      </c>
      <c r="I6450" s="14">
        <f t="shared" si="477"/>
        <v>2.2741252054361483</v>
      </c>
      <c r="J6450" s="15">
        <f>INDEX(MarketCap2!$E$2:$AR$224,MATCH(A6450,MarketCap2!$B$2:$B$224,0),MATCH(G6450,MarketCap2!$E$1:$AR$1,0))</f>
        <v>2844334592</v>
      </c>
      <c r="K6450">
        <f t="shared" si="475"/>
        <v>21.768594990349936</v>
      </c>
      <c r="L6450">
        <f>INDEX('PB2'!$D$2:$AQ$224,MATCH(A6450,'PB2'!$B$2:$B$224,0),MATCH(G6450,'PB2'!$D$1:$AQ$1,0))</f>
        <v>2.01059889793396</v>
      </c>
      <c r="M6450" s="16">
        <f t="shared" si="476"/>
        <v>0.49736424357318332</v>
      </c>
      <c r="N6450" s="6">
        <f>INDEX('ROA2'!$D$2:$AQ$224,MATCH(A6450,'ROA2'!$B$2:$B$224,0),MATCH(G6450,'ROA2'!$D$1:$AQ$1,0))</f>
        <v>17.274833679199201</v>
      </c>
      <c r="O6450" s="6">
        <v>2993.961984</v>
      </c>
      <c r="P6450" s="28">
        <v>0.30398139686727743</v>
      </c>
    </row>
    <row r="6451" spans="1:16" x14ac:dyDescent="0.3">
      <c r="A6451" t="s">
        <v>638</v>
      </c>
      <c r="B6451" t="e">
        <f>VLOOKUP(A6451,Sheet3!L:L,1,FALSE)</f>
        <v>#N/A</v>
      </c>
      <c r="C6451" t="str">
        <f>VLOOKUP(A6451,'ALL - prices'!B:C,2,FALSE)</f>
        <v>TFI International Inc</v>
      </c>
      <c r="D6451" t="str">
        <f>VLOOKUP(A6451,'ALL - prices'!B:I,8,FALSE)</f>
        <v>Industrials</v>
      </c>
      <c r="E6451">
        <v>2017</v>
      </c>
      <c r="F6451" t="s">
        <v>680</v>
      </c>
      <c r="G6451" t="str">
        <f t="shared" si="474"/>
        <v>2017-Q2</v>
      </c>
      <c r="H6451" s="4">
        <f>INDEX('ALL - prices'!$J$3:$DY$219,MATCH('COMBINED DATA'!A6451,'ALL - prices'!$B$3:$B$219,0),MATCH('COMBINED DATA'!G6451,'ALL - prices'!$J$1:$DY$1,0))</f>
        <v>24.093599999999999</v>
      </c>
      <c r="I6451" s="14">
        <f t="shared" si="477"/>
        <v>3.6578163340076482</v>
      </c>
      <c r="J6451" s="15">
        <f>INDEX(MarketCap2!$E$2:$AR$224,MATCH(A6451,MarketCap2!$B$2:$B$224,0),MATCH(G6451,MarketCap2!$E$1:$AR$1,0))</f>
        <v>2563013632</v>
      </c>
      <c r="K6451">
        <f t="shared" si="475"/>
        <v>21.66444960308127</v>
      </c>
      <c r="L6451">
        <f>INDEX('PB2'!$D$2:$AQ$224,MATCH(A6451,'PB2'!$B$2:$B$224,0),MATCH(G6451,'PB2'!$D$1:$AQ$1,0))</f>
        <v>1.7810800075530999</v>
      </c>
      <c r="M6451" s="16">
        <f t="shared" si="476"/>
        <v>0.56145709106792419</v>
      </c>
      <c r="N6451" s="6">
        <f>INDEX('ROA2'!$D$2:$AQ$224,MATCH(A6451,'ROA2'!$B$2:$B$224,0),MATCH(G6451,'ROA2'!$D$1:$AQ$1,0))</f>
        <v>4.4184150695800799</v>
      </c>
      <c r="O6451" s="6">
        <v>2802.0958719999999</v>
      </c>
      <c r="P6451" s="28">
        <v>-6.4084351446461171E-2</v>
      </c>
    </row>
    <row r="6452" spans="1:16" x14ac:dyDescent="0.3">
      <c r="A6452" t="s">
        <v>638</v>
      </c>
      <c r="B6452" t="e">
        <f>VLOOKUP(A6452,Sheet3!L:L,1,FALSE)</f>
        <v>#N/A</v>
      </c>
      <c r="C6452" t="str">
        <f>VLOOKUP(A6452,'ALL - prices'!B:C,2,FALSE)</f>
        <v>TFI International Inc</v>
      </c>
      <c r="D6452" t="str">
        <f>VLOOKUP(A6452,'ALL - prices'!B:I,8,FALSE)</f>
        <v>Industrials</v>
      </c>
      <c r="E6452">
        <v>2017</v>
      </c>
      <c r="F6452" t="s">
        <v>681</v>
      </c>
      <c r="G6452" t="str">
        <f t="shared" si="474"/>
        <v>2017-Q3</v>
      </c>
      <c r="H6452" s="4">
        <f>INDEX('ALL - prices'!$J$3:$DY$219,MATCH('COMBINED DATA'!A6452,'ALL - prices'!$B$3:$B$219,0),MATCH('COMBINED DATA'!G6452,'ALL - prices'!$J$1:$DY$1,0))</f>
        <v>27.871400000000001</v>
      </c>
      <c r="I6452" s="14">
        <f t="shared" si="477"/>
        <v>6.130670202283488</v>
      </c>
      <c r="J6452" s="15">
        <f>INDEX(MarketCap2!$E$2:$AR$224,MATCH(A6452,MarketCap2!$B$2:$B$224,0),MATCH(G6452,MarketCap2!$E$1:$AR$1,0))</f>
        <v>2889780736</v>
      </c>
      <c r="K6452">
        <f t="shared" si="475"/>
        <v>21.784446466296291</v>
      </c>
      <c r="L6452">
        <f>INDEX('PB2'!$D$2:$AQ$224,MATCH(A6452,'PB2'!$B$2:$B$224,0),MATCH(G6452,'PB2'!$D$1:$AQ$1,0))</f>
        <v>2.0436720848083501</v>
      </c>
      <c r="M6452" s="16">
        <f t="shared" si="476"/>
        <v>0.48931529056618556</v>
      </c>
      <c r="N6452" s="6">
        <f>INDEX('ROA2'!$D$2:$AQ$224,MATCH(A6452,'ROA2'!$B$2:$B$224,0),MATCH(G6452,'ROA2'!$D$1:$AQ$1,0))</f>
        <v>1.0623530149459799</v>
      </c>
      <c r="O6452" s="6">
        <v>2869.39264</v>
      </c>
      <c r="P6452" s="28">
        <v>2.4016582970077676E-2</v>
      </c>
    </row>
    <row r="6453" spans="1:16" x14ac:dyDescent="0.3">
      <c r="A6453" t="s">
        <v>638</v>
      </c>
      <c r="B6453" t="e">
        <f>VLOOKUP(A6453,Sheet3!L:L,1,FALSE)</f>
        <v>#N/A</v>
      </c>
      <c r="C6453" t="str">
        <f>VLOOKUP(A6453,'ALL - prices'!B:C,2,FALSE)</f>
        <v>TFI International Inc</v>
      </c>
      <c r="D6453" t="str">
        <f>VLOOKUP(A6453,'ALL - prices'!B:I,8,FALSE)</f>
        <v>Industrials</v>
      </c>
      <c r="E6453">
        <v>2017</v>
      </c>
      <c r="F6453" t="s">
        <v>682</v>
      </c>
      <c r="G6453" t="str">
        <f t="shared" si="474"/>
        <v>2017-Q4</v>
      </c>
      <c r="H6453" s="4">
        <f>INDEX('ALL - prices'!$J$3:$DY$219,MATCH('COMBINED DATA'!A6453,'ALL - prices'!$B$3:$B$219,0),MATCH('COMBINED DATA'!G6453,'ALL - prices'!$J$1:$DY$1,0))</f>
        <v>28.660799999999998</v>
      </c>
      <c r="I6453" s="14">
        <f t="shared" si="477"/>
        <v>5.4718758800494358</v>
      </c>
      <c r="J6453" s="15">
        <f>INDEX(MarketCap2!$E$2:$AR$224,MATCH(A6453,MarketCap2!$B$2:$B$224,0),MATCH(G6453,MarketCap2!$E$1:$AR$1,0))</f>
        <v>2956529408</v>
      </c>
      <c r="K6453">
        <f t="shared" si="475"/>
        <v>21.807281920072356</v>
      </c>
      <c r="L6453">
        <f>INDEX('PB2'!$D$2:$AQ$224,MATCH(A6453,'PB2'!$B$2:$B$224,0),MATCH(G6453,'PB2'!$D$1:$AQ$1,0))</f>
        <v>2.0695009231567401</v>
      </c>
      <c r="M6453" s="16">
        <f t="shared" si="476"/>
        <v>0.48320828892148404</v>
      </c>
      <c r="N6453" s="6">
        <f>INDEX('ROA2'!$D$2:$AQ$224,MATCH(A6453,'ROA2'!$B$2:$B$224,0),MATCH(G6453,'ROA2'!$D$1:$AQ$1,0))</f>
        <v>2.4671659469604501</v>
      </c>
      <c r="O6453" s="6">
        <v>2985.924352</v>
      </c>
      <c r="P6453" s="28">
        <v>4.0611978428996026E-2</v>
      </c>
    </row>
    <row r="6454" spans="1:16" x14ac:dyDescent="0.3">
      <c r="A6454" t="s">
        <v>638</v>
      </c>
      <c r="B6454" t="e">
        <f>VLOOKUP(A6454,Sheet3!L:L,1,FALSE)</f>
        <v>#N/A</v>
      </c>
      <c r="C6454" t="str">
        <f>VLOOKUP(A6454,'ALL - prices'!B:C,2,FALSE)</f>
        <v>TFI International Inc</v>
      </c>
      <c r="D6454" t="str">
        <f>VLOOKUP(A6454,'ALL - prices'!B:I,8,FALSE)</f>
        <v>Industrials</v>
      </c>
      <c r="E6454">
        <v>2018</v>
      </c>
      <c r="F6454" t="s">
        <v>679</v>
      </c>
      <c r="G6454" t="str">
        <f t="shared" si="474"/>
        <v>2018-Q1</v>
      </c>
      <c r="H6454" s="4">
        <f>INDEX('ALL - prices'!$J$3:$DY$219,MATCH('COMBINED DATA'!A6454,'ALL - prices'!$B$3:$B$219,0),MATCH('COMBINED DATA'!G6454,'ALL - prices'!$J$1:$DY$1,0))</f>
        <v>29.065200000000001</v>
      </c>
      <c r="I6454" s="14">
        <f t="shared" si="477"/>
        <v>4.1375880996662788</v>
      </c>
      <c r="J6454" s="15">
        <f>INDEX(MarketCap2!$E$2:$AR$224,MATCH(A6454,MarketCap2!$B$2:$B$224,0),MATCH(G6454,MarketCap2!$E$1:$AR$1,0))</f>
        <v>2953446912</v>
      </c>
      <c r="K6454">
        <f t="shared" si="475"/>
        <v>21.806238769943619</v>
      </c>
      <c r="L6454">
        <f>INDEX('PB2'!$D$2:$AQ$224,MATCH(A6454,'PB2'!$B$2:$B$224,0),MATCH(G6454,'PB2'!$D$1:$AQ$1,0))</f>
        <v>2.0287430286407502</v>
      </c>
      <c r="M6454" s="16">
        <f t="shared" si="476"/>
        <v>0.49291604992969268</v>
      </c>
      <c r="N6454" s="6">
        <f>INDEX('ROA2'!$D$2:$AQ$224,MATCH(A6454,'ROA2'!$B$2:$B$224,0),MATCH(G6454,'ROA2'!$D$1:$AQ$1,0))</f>
        <v>4.0747399330139196</v>
      </c>
      <c r="O6454" s="6">
        <v>2975.67488</v>
      </c>
      <c r="P6454" s="28">
        <v>-3.4325960043611876E-3</v>
      </c>
    </row>
    <row r="6455" spans="1:16" x14ac:dyDescent="0.3">
      <c r="A6455" t="s">
        <v>638</v>
      </c>
      <c r="B6455" t="e">
        <f>VLOOKUP(A6455,Sheet3!L:L,1,FALSE)</f>
        <v>#N/A</v>
      </c>
      <c r="C6455" t="str">
        <f>VLOOKUP(A6455,'ALL - prices'!B:C,2,FALSE)</f>
        <v>TFI International Inc</v>
      </c>
      <c r="D6455" t="str">
        <f>VLOOKUP(A6455,'ALL - prices'!B:I,8,FALSE)</f>
        <v>Industrials</v>
      </c>
      <c r="E6455">
        <v>2018</v>
      </c>
      <c r="F6455" t="s">
        <v>680</v>
      </c>
      <c r="G6455" t="str">
        <f t="shared" si="474"/>
        <v>2018-Q2</v>
      </c>
      <c r="H6455" s="4">
        <f>INDEX('ALL - prices'!$J$3:$DY$219,MATCH('COMBINED DATA'!A6455,'ALL - prices'!$B$3:$B$219,0),MATCH('COMBINED DATA'!G6455,'ALL - prices'!$J$1:$DY$1,0))</f>
        <v>35.7806</v>
      </c>
      <c r="I6455" s="14">
        <f t="shared" si="477"/>
        <v>4.1372348974486179</v>
      </c>
      <c r="J6455" s="15">
        <f>INDEX(MarketCap2!$E$2:$AR$224,MATCH(A6455,MarketCap2!$B$2:$B$224,0),MATCH(G6455,MarketCap2!$E$1:$AR$1,0))</f>
        <v>3555549184</v>
      </c>
      <c r="K6455">
        <f t="shared" si="475"/>
        <v>21.991775370408313</v>
      </c>
      <c r="L6455">
        <f>INDEX('PB2'!$D$2:$AQ$224,MATCH(A6455,'PB2'!$B$2:$B$224,0),MATCH(G6455,'PB2'!$D$1:$AQ$1,0))</f>
        <v>2.3893270492553702</v>
      </c>
      <c r="M6455" s="16">
        <f t="shared" si="476"/>
        <v>0.41852788646562566</v>
      </c>
      <c r="N6455" s="6">
        <f>INDEX('ROA2'!$D$2:$AQ$224,MATCH(A6455,'ROA2'!$B$2:$B$224,0),MATCH(G6455,'ROA2'!$D$1:$AQ$1,0))</f>
        <v>5.1358528137206996</v>
      </c>
      <c r="O6455" s="6">
        <v>2911.4524160000001</v>
      </c>
      <c r="P6455" s="28">
        <v>-2.1582486860930165E-2</v>
      </c>
    </row>
    <row r="6456" spans="1:16" x14ac:dyDescent="0.3">
      <c r="A6456" t="s">
        <v>638</v>
      </c>
      <c r="B6456" t="e">
        <f>VLOOKUP(A6456,Sheet3!L:L,1,FALSE)</f>
        <v>#N/A</v>
      </c>
      <c r="C6456" t="str">
        <f>VLOOKUP(A6456,'ALL - prices'!B:C,2,FALSE)</f>
        <v>TFI International Inc</v>
      </c>
      <c r="D6456" t="str">
        <f>VLOOKUP(A6456,'ALL - prices'!B:I,8,FALSE)</f>
        <v>Industrials</v>
      </c>
      <c r="E6456">
        <v>2018</v>
      </c>
      <c r="F6456" t="s">
        <v>681</v>
      </c>
      <c r="G6456" t="str">
        <f t="shared" si="474"/>
        <v>2018-Q3</v>
      </c>
      <c r="H6456" s="4">
        <f>INDEX('ALL - prices'!$J$3:$DY$219,MATCH('COMBINED DATA'!A6456,'ALL - prices'!$B$3:$B$219,0),MATCH('COMBINED DATA'!G6456,'ALL - prices'!$J$1:$DY$1,0))</f>
        <v>41.546500000000002</v>
      </c>
      <c r="I6456" s="14">
        <f t="shared" si="477"/>
        <v>2.3440541084482955</v>
      </c>
      <c r="J6456" s="15">
        <f>INDEX(MarketCap2!$E$2:$AR$224,MATCH(A6456,MarketCap2!$B$2:$B$224,0),MATCH(G6456,MarketCap2!$E$1:$AR$1,0))</f>
        <v>4122057472</v>
      </c>
      <c r="K6456">
        <f t="shared" si="475"/>
        <v>22.139618262063721</v>
      </c>
      <c r="L6456">
        <f>INDEX('PB2'!$D$2:$AQ$224,MATCH(A6456,'PB2'!$B$2:$B$224,0),MATCH(G6456,'PB2'!$D$1:$AQ$1,0))</f>
        <v>2.6697130203247101</v>
      </c>
      <c r="M6456" s="16">
        <f t="shared" si="476"/>
        <v>0.37457209534767621</v>
      </c>
      <c r="N6456" s="6">
        <f>INDEX('ROA2'!$D$2:$AQ$224,MATCH(A6456,'ROA2'!$B$2:$B$224,0),MATCH(G6456,'ROA2'!$D$1:$AQ$1,0))</f>
        <v>9.1189804077148402</v>
      </c>
      <c r="O6456" s="6">
        <v>2962.5369599999999</v>
      </c>
      <c r="P6456" s="28">
        <v>1.7546068662933567E-2</v>
      </c>
    </row>
    <row r="6457" spans="1:16" x14ac:dyDescent="0.3">
      <c r="A6457" t="s">
        <v>638</v>
      </c>
      <c r="B6457" t="e">
        <f>VLOOKUP(A6457,Sheet3!L:L,1,FALSE)</f>
        <v>#N/A</v>
      </c>
      <c r="C6457" t="str">
        <f>VLOOKUP(A6457,'ALL - prices'!B:C,2,FALSE)</f>
        <v>TFI International Inc</v>
      </c>
      <c r="D6457" t="str">
        <f>VLOOKUP(A6457,'ALL - prices'!B:I,8,FALSE)</f>
        <v>Industrials</v>
      </c>
      <c r="E6457">
        <v>2018</v>
      </c>
      <c r="F6457" t="s">
        <v>682</v>
      </c>
      <c r="G6457" t="str">
        <f t="shared" si="474"/>
        <v>2018-Q4</v>
      </c>
      <c r="H6457" s="4">
        <f>INDEX('ALL - prices'!$J$3:$DY$219,MATCH('COMBINED DATA'!A6457,'ALL - prices'!$B$3:$B$219,0),MATCH('COMBINED DATA'!G6457,'ALL - prices'!$J$1:$DY$1,0))</f>
        <v>31.500499999999999</v>
      </c>
      <c r="I6457" s="14">
        <f t="shared" si="477"/>
        <v>2.0794929726578397</v>
      </c>
      <c r="J6457" s="15">
        <f>INDEX(MarketCap2!$E$2:$AR$224,MATCH(A6457,MarketCap2!$B$2:$B$224,0),MATCH(G6457,MarketCap2!$E$1:$AR$1,0))</f>
        <v>3085134848</v>
      </c>
      <c r="K6457">
        <f t="shared" si="475"/>
        <v>21.849861204207464</v>
      </c>
      <c r="L6457">
        <f>INDEX('PB2'!$D$2:$AQ$224,MATCH(A6457,'PB2'!$B$2:$B$224,0),MATCH(G6457,'PB2'!$D$1:$AQ$1,0))</f>
        <v>1.93412601947784</v>
      </c>
      <c r="M6457" s="16">
        <f t="shared" si="476"/>
        <v>0.51702939205066489</v>
      </c>
      <c r="N6457" s="6">
        <f>INDEX('ROA2'!$D$2:$AQ$224,MATCH(A6457,'ROA2'!$B$2:$B$224,0),MATCH(G6457,'ROA2'!$D$1:$AQ$1,0))</f>
        <v>8.80657958984375</v>
      </c>
      <c r="O6457" s="6">
        <v>3006.971904</v>
      </c>
      <c r="P6457" s="28">
        <v>1.4998950089048033E-2</v>
      </c>
    </row>
    <row r="6458" spans="1:16" x14ac:dyDescent="0.3">
      <c r="A6458" t="s">
        <v>638</v>
      </c>
      <c r="B6458" t="e">
        <f>VLOOKUP(A6458,Sheet3!L:L,1,FALSE)</f>
        <v>#N/A</v>
      </c>
      <c r="C6458" t="str">
        <f>VLOOKUP(A6458,'ALL - prices'!B:C,2,FALSE)</f>
        <v>TFI International Inc</v>
      </c>
      <c r="D6458" t="str">
        <f>VLOOKUP(A6458,'ALL - prices'!B:I,8,FALSE)</f>
        <v>Industrials</v>
      </c>
      <c r="E6458">
        <v>2019</v>
      </c>
      <c r="F6458" t="s">
        <v>679</v>
      </c>
      <c r="G6458" t="str">
        <f t="shared" si="474"/>
        <v>2019-Q1</v>
      </c>
      <c r="H6458" s="4">
        <f>INDEX('ALL - prices'!$J$3:$DY$219,MATCH('COMBINED DATA'!A6458,'ALL - prices'!$B$3:$B$219,0),MATCH('COMBINED DATA'!G6458,'ALL - prices'!$J$1:$DY$1,0))</f>
        <v>35.435299999999998</v>
      </c>
      <c r="I6458" s="14">
        <f t="shared" si="477"/>
        <v>4.8053259712531284</v>
      </c>
      <c r="J6458" s="15">
        <f>INDEX(MarketCap2!$E$2:$AR$224,MATCH(A6458,MarketCap2!$B$2:$B$224,0),MATCH(G6458,MarketCap2!$E$1:$AR$1,0))</f>
        <v>3351164928</v>
      </c>
      <c r="K6458">
        <f t="shared" si="475"/>
        <v>21.93257386203744</v>
      </c>
      <c r="L6458">
        <f>INDEX('PB2'!$D$2:$AQ$224,MATCH(A6458,'PB2'!$B$2:$B$224,0),MATCH(G6458,'PB2'!$D$1:$AQ$1,0))</f>
        <v>2.2442550659179701</v>
      </c>
      <c r="M6458" s="16">
        <f t="shared" si="476"/>
        <v>0.44558215114954813</v>
      </c>
      <c r="N6458" s="6">
        <f>INDEX('ROA2'!$D$2:$AQ$224,MATCH(A6458,'ROA2'!$B$2:$B$224,0),MATCH(G6458,'ROA2'!$D$1:$AQ$1,0))</f>
        <v>7.5086002349853498</v>
      </c>
      <c r="O6458" s="6">
        <v>2972.6658560000001</v>
      </c>
      <c r="P6458" s="28">
        <v>-1.1408835564563997E-2</v>
      </c>
    </row>
    <row r="6459" spans="1:16" x14ac:dyDescent="0.3">
      <c r="A6459" t="s">
        <v>638</v>
      </c>
      <c r="B6459" t="e">
        <f>VLOOKUP(A6459,Sheet3!L:L,1,FALSE)</f>
        <v>#N/A</v>
      </c>
      <c r="C6459" t="str">
        <f>VLOOKUP(A6459,'ALL - prices'!B:C,2,FALSE)</f>
        <v>TFI International Inc</v>
      </c>
      <c r="D6459" t="str">
        <f>VLOOKUP(A6459,'ALL - prices'!B:I,8,FALSE)</f>
        <v>Industrials</v>
      </c>
      <c r="E6459">
        <v>2019</v>
      </c>
      <c r="F6459" t="s">
        <v>680</v>
      </c>
      <c r="G6459" t="str">
        <f t="shared" si="474"/>
        <v>2019-Q2</v>
      </c>
      <c r="H6459" s="4">
        <f>INDEX('ALL - prices'!$J$3:$DY$219,MATCH('COMBINED DATA'!A6459,'ALL - prices'!$B$3:$B$219,0),MATCH('COMBINED DATA'!G6459,'ALL - prices'!$J$1:$DY$1,0))</f>
        <v>35.796300000000002</v>
      </c>
      <c r="I6459" s="14">
        <f t="shared" si="477"/>
        <v>6.7580796680713897</v>
      </c>
      <c r="J6459" s="15">
        <f>INDEX(MarketCap2!$E$2:$AR$224,MATCH(A6459,MarketCap2!$B$2:$B$224,0),MATCH(G6459,MarketCap2!$E$1:$AR$1,0))</f>
        <v>3339413760</v>
      </c>
      <c r="K6459">
        <f t="shared" si="475"/>
        <v>21.929061107571329</v>
      </c>
      <c r="L6459">
        <f>INDEX('PB2'!$D$2:$AQ$224,MATCH(A6459,'PB2'!$B$2:$B$224,0),MATCH(G6459,'PB2'!$D$1:$AQ$1,0))</f>
        <v>2.2432219982147199</v>
      </c>
      <c r="M6459" s="16">
        <f t="shared" si="476"/>
        <v>0.44578735443743656</v>
      </c>
      <c r="N6459" s="6">
        <f>INDEX('ROA2'!$D$2:$AQ$224,MATCH(A6459,'ROA2'!$B$2:$B$224,0),MATCH(G6459,'ROA2'!$D$1:$AQ$1,0))</f>
        <v>7.4721121788024902</v>
      </c>
      <c r="O6459" s="6">
        <v>3378.9009919999999</v>
      </c>
      <c r="P6459" s="28">
        <v>0.13665684462317174</v>
      </c>
    </row>
    <row r="6460" spans="1:16" x14ac:dyDescent="0.3">
      <c r="A6460" t="s">
        <v>638</v>
      </c>
      <c r="B6460" t="e">
        <f>VLOOKUP(A6460,Sheet3!L:L,1,FALSE)</f>
        <v>#N/A</v>
      </c>
      <c r="C6460" t="str">
        <f>VLOOKUP(A6460,'ALL - prices'!B:C,2,FALSE)</f>
        <v>TFI International Inc</v>
      </c>
      <c r="D6460" t="str">
        <f>VLOOKUP(A6460,'ALL - prices'!B:I,8,FALSE)</f>
        <v>Industrials</v>
      </c>
      <c r="E6460">
        <v>2019</v>
      </c>
      <c r="F6460" t="s">
        <v>681</v>
      </c>
      <c r="G6460" t="str">
        <f t="shared" si="474"/>
        <v>2019-Q3</v>
      </c>
      <c r="H6460" s="4">
        <f>INDEX('ALL - prices'!$J$3:$DY$219,MATCH('COMBINED DATA'!A6460,'ALL - prices'!$B$3:$B$219,0),MATCH('COMBINED DATA'!G6460,'ALL - prices'!$J$1:$DY$1,0))</f>
        <v>36.858899999999998</v>
      </c>
      <c r="I6460" s="14">
        <f t="shared" si="477"/>
        <v>9.7561103921251959</v>
      </c>
      <c r="J6460" s="15">
        <f>INDEX(MarketCap2!$E$2:$AR$224,MATCH(A6460,MarketCap2!$B$2:$B$224,0),MATCH(G6460,MarketCap2!$E$1:$AR$1,0))</f>
        <v>3346972928</v>
      </c>
      <c r="K6460">
        <f t="shared" si="475"/>
        <v>21.931322170705482</v>
      </c>
      <c r="L6460">
        <f>INDEX('PB2'!$D$2:$AQ$224,MATCH(A6460,'PB2'!$B$2:$B$224,0),MATCH(G6460,'PB2'!$D$1:$AQ$1,0))</f>
        <v>2.2755260467529301</v>
      </c>
      <c r="M6460" s="16">
        <f t="shared" si="476"/>
        <v>0.43945882378580264</v>
      </c>
      <c r="N6460" s="6">
        <f>INDEX('ROA2'!$D$2:$AQ$224,MATCH(A6460,'ROA2'!$B$2:$B$224,0),MATCH(G6460,'ROA2'!$D$1:$AQ$1,0))</f>
        <v>7.4657402038574201</v>
      </c>
      <c r="O6460" s="6">
        <v>3496.4577279999999</v>
      </c>
      <c r="P6460" s="28">
        <v>3.4791411846139111E-2</v>
      </c>
    </row>
    <row r="6461" spans="1:16" x14ac:dyDescent="0.3">
      <c r="A6461" t="s">
        <v>638</v>
      </c>
      <c r="B6461" t="e">
        <f>VLOOKUP(A6461,Sheet3!L:L,1,FALSE)</f>
        <v>#N/A</v>
      </c>
      <c r="C6461" t="str">
        <f>VLOOKUP(A6461,'ALL - prices'!B:C,2,FALSE)</f>
        <v>TFI International Inc</v>
      </c>
      <c r="D6461" t="str">
        <f>VLOOKUP(A6461,'ALL - prices'!B:I,8,FALSE)</f>
        <v>Industrials</v>
      </c>
      <c r="E6461">
        <v>2019</v>
      </c>
      <c r="F6461" t="s">
        <v>682</v>
      </c>
      <c r="G6461" t="str">
        <f t="shared" si="474"/>
        <v>2019-Q4</v>
      </c>
      <c r="H6461" s="4">
        <f>INDEX('ALL - prices'!$J$3:$DY$219,MATCH('COMBINED DATA'!A6461,'ALL - prices'!$B$3:$B$219,0),MATCH('COMBINED DATA'!G6461,'ALL - prices'!$J$1:$DY$1,0))</f>
        <v>40.009700000000002</v>
      </c>
      <c r="I6461" s="14">
        <f t="shared" si="477"/>
        <v>13.79865984313939</v>
      </c>
      <c r="J6461" s="15">
        <f>INDEX(MarketCap2!$E$2:$AR$224,MATCH(A6461,MarketCap2!$B$2:$B$224,0),MATCH(G6461,MarketCap2!$E$1:$AR$1,0))</f>
        <v>3565766400</v>
      </c>
      <c r="K6461">
        <f t="shared" si="475"/>
        <v>21.994644846670138</v>
      </c>
      <c r="L6461">
        <f>INDEX('PB2'!$D$2:$AQ$224,MATCH(A6461,'PB2'!$B$2:$B$224,0),MATCH(G6461,'PB2'!$D$1:$AQ$1,0))</f>
        <v>2.3695659637451199</v>
      </c>
      <c r="M6461" s="16">
        <f t="shared" si="476"/>
        <v>0.42201821569866371</v>
      </c>
      <c r="N6461" s="6">
        <f>INDEX('ROA2'!$D$2:$AQ$224,MATCH(A6461,'ROA2'!$B$2:$B$224,0),MATCH(G6461,'ROA2'!$D$1:$AQ$1,0))</f>
        <v>7.3522458076477104</v>
      </c>
      <c r="O6461" s="6">
        <v>3475.1605760000002</v>
      </c>
      <c r="P6461" s="28">
        <v>-6.0910652027764602E-3</v>
      </c>
    </row>
    <row r="6462" spans="1:16" x14ac:dyDescent="0.3">
      <c r="A6462" t="s">
        <v>638</v>
      </c>
      <c r="B6462" t="e">
        <f>VLOOKUP(A6462,Sheet3!L:L,1,FALSE)</f>
        <v>#N/A</v>
      </c>
      <c r="C6462" t="str">
        <f>VLOOKUP(A6462,'ALL - prices'!B:C,2,FALSE)</f>
        <v>TFI International Inc</v>
      </c>
      <c r="D6462" t="str">
        <f>VLOOKUP(A6462,'ALL - prices'!B:I,8,FALSE)</f>
        <v>Industrials</v>
      </c>
      <c r="E6462">
        <v>2020</v>
      </c>
      <c r="F6462" t="s">
        <v>679</v>
      </c>
      <c r="G6462" t="str">
        <f t="shared" si="474"/>
        <v>2020-Q1</v>
      </c>
      <c r="H6462" s="4">
        <f>INDEX('ALL - prices'!$J$3:$DY$219,MATCH('COMBINED DATA'!A6462,'ALL - prices'!$B$3:$B$219,0),MATCH('COMBINED DATA'!G6462,'ALL - prices'!$J$1:$DY$1,0))</f>
        <v>28.635300000000001</v>
      </c>
      <c r="I6462" s="14">
        <f t="shared" si="477"/>
        <v>19.156305460844116</v>
      </c>
      <c r="J6462" s="15">
        <f>INDEX(MarketCap2!$E$2:$AR$224,MATCH(A6462,MarketCap2!$B$2:$B$224,0),MATCH(G6462,MarketCap2!$E$1:$AR$1,0))</f>
        <v>2741365760</v>
      </c>
      <c r="K6462">
        <f t="shared" si="475"/>
        <v>21.731722085714924</v>
      </c>
      <c r="L6462">
        <f>INDEX('PB2'!$D$2:$AQ$224,MATCH(A6462,'PB2'!$B$2:$B$224,0),MATCH(G6462,'PB2'!$D$1:$AQ$1,0))</f>
        <v>1.4487169981002801</v>
      </c>
      <c r="M6462" s="16">
        <f t="shared" si="476"/>
        <v>0.69026593966337935</v>
      </c>
      <c r="N6462" s="6">
        <f>INDEX('ROA2'!$D$2:$AQ$224,MATCH(A6462,'ROA2'!$B$2:$B$224,0),MATCH(G6462,'ROA2'!$D$1:$AQ$1,0))</f>
        <v>17.5351371765137</v>
      </c>
      <c r="O6462" s="6">
        <v>3508.8199679999998</v>
      </c>
      <c r="P6462" s="28">
        <v>9.6857084050897008E-3</v>
      </c>
    </row>
    <row r="6463" spans="1:16" x14ac:dyDescent="0.3">
      <c r="A6463" t="s">
        <v>638</v>
      </c>
      <c r="B6463" t="e">
        <f>VLOOKUP(A6463,Sheet3!L:L,1,FALSE)</f>
        <v>#N/A</v>
      </c>
      <c r="C6463" t="str">
        <f>VLOOKUP(A6463,'ALL - prices'!B:C,2,FALSE)</f>
        <v>TFI International Inc</v>
      </c>
      <c r="D6463" t="str">
        <f>VLOOKUP(A6463,'ALL - prices'!B:I,8,FALSE)</f>
        <v>Industrials</v>
      </c>
      <c r="E6463">
        <v>2020</v>
      </c>
      <c r="F6463" t="s">
        <v>680</v>
      </c>
      <c r="G6463" t="str">
        <f t="shared" si="474"/>
        <v>2020-Q2</v>
      </c>
      <c r="H6463" s="4">
        <f>INDEX('ALL - prices'!$J$3:$DY$219,MATCH('COMBINED DATA'!A6463,'ALL - prices'!$B$3:$B$219,0),MATCH('COMBINED DATA'!G6463,'ALL - prices'!$J$1:$DY$1,0))</f>
        <v>44.692500000000003</v>
      </c>
      <c r="I6463" s="14">
        <f t="shared" si="477"/>
        <v>25.025322462990719</v>
      </c>
      <c r="J6463" s="15">
        <f>INDEX(MarketCap2!$E$2:$AR$224,MATCH(A6463,MarketCap2!$B$2:$B$224,0),MATCH(G6463,MarketCap2!$E$1:$AR$1,0))</f>
        <v>4199319296</v>
      </c>
      <c r="K6463">
        <f t="shared" si="475"/>
        <v>22.158188276719635</v>
      </c>
      <c r="L6463">
        <f>INDEX('PB2'!$D$2:$AQ$224,MATCH(A6463,'PB2'!$B$2:$B$224,0),MATCH(G6463,'PB2'!$D$1:$AQ$1,0))</f>
        <v>1.63997101783752</v>
      </c>
      <c r="M6463" s="16">
        <f t="shared" si="476"/>
        <v>0.609766873391829</v>
      </c>
      <c r="N6463" s="6">
        <f>INDEX('ROA2'!$D$2:$AQ$224,MATCH(A6463,'ROA2'!$B$2:$B$224,0),MATCH(G6463,'ROA2'!$D$1:$AQ$1,0))</f>
        <v>16.053695678710898</v>
      </c>
      <c r="O6463" s="6">
        <v>3336.0890880000002</v>
      </c>
      <c r="P6463" s="28">
        <v>-4.9227626830468274E-2</v>
      </c>
    </row>
    <row r="6464" spans="1:16" x14ac:dyDescent="0.3">
      <c r="A6464" t="s">
        <v>638</v>
      </c>
      <c r="B6464" t="e">
        <f>VLOOKUP(A6464,Sheet3!L:L,1,FALSE)</f>
        <v>#N/A</v>
      </c>
      <c r="C6464" t="str">
        <f>VLOOKUP(A6464,'ALL - prices'!B:C,2,FALSE)</f>
        <v>TFI International Inc</v>
      </c>
      <c r="D6464" t="str">
        <f>VLOOKUP(A6464,'ALL - prices'!B:I,8,FALSE)</f>
        <v>Industrials</v>
      </c>
      <c r="E6464">
        <v>2020</v>
      </c>
      <c r="F6464" t="s">
        <v>681</v>
      </c>
      <c r="G6464" t="str">
        <f t="shared" si="474"/>
        <v>2020-Q3</v>
      </c>
      <c r="H6464" s="4">
        <f>INDEX('ALL - prices'!$J$3:$DY$219,MATCH('COMBINED DATA'!A6464,'ALL - prices'!$B$3:$B$219,0),MATCH('COMBINED DATA'!G6464,'ALL - prices'!$J$1:$DY$1,0))</f>
        <v>51.881900000000002</v>
      </c>
      <c r="I6464" s="14">
        <f t="shared" si="477"/>
        <v>26.142556187246345</v>
      </c>
      <c r="J6464" s="15">
        <f>INDEX(MarketCap2!$E$2:$AR$224,MATCH(A6464,MarketCap2!$B$2:$B$224,0),MATCH(G6464,MarketCap2!$E$1:$AR$1,0))</f>
        <v>5198018560</v>
      </c>
      <c r="K6464">
        <f t="shared" si="475"/>
        <v>22.371543343763413</v>
      </c>
      <c r="L6464">
        <f>INDEX('PB2'!$D$2:$AQ$224,MATCH(A6464,'PB2'!$B$2:$B$224,0),MATCH(G6464,'PB2'!$D$1:$AQ$1,0))</f>
        <v>1.7351089715957599</v>
      </c>
      <c r="M6464" s="16">
        <f t="shared" si="476"/>
        <v>0.57633267787227882</v>
      </c>
      <c r="N6464" s="6">
        <f>INDEX('ROA2'!$D$2:$AQ$224,MATCH(A6464,'ROA2'!$B$2:$B$224,0),MATCH(G6464,'ROA2'!$D$1:$AQ$1,0))</f>
        <v>13.5407934188843</v>
      </c>
      <c r="O6464" s="6">
        <v>4564.9720319999997</v>
      </c>
      <c r="P6464" s="28">
        <v>0.36836034997396311</v>
      </c>
    </row>
    <row r="6465" spans="1:16" x14ac:dyDescent="0.3">
      <c r="A6465" t="s">
        <v>638</v>
      </c>
      <c r="B6465" t="e">
        <f>VLOOKUP(A6465,Sheet3!L:L,1,FALSE)</f>
        <v>#N/A</v>
      </c>
      <c r="C6465" t="str">
        <f>VLOOKUP(A6465,'ALL - prices'!B:C,2,FALSE)</f>
        <v>TFI International Inc</v>
      </c>
      <c r="D6465" t="str">
        <f>VLOOKUP(A6465,'ALL - prices'!B:I,8,FALSE)</f>
        <v>Industrials</v>
      </c>
      <c r="E6465">
        <v>2020</v>
      </c>
      <c r="F6465" t="s">
        <v>682</v>
      </c>
      <c r="G6465" t="str">
        <f t="shared" si="474"/>
        <v>2020-Q4</v>
      </c>
      <c r="H6465" s="4">
        <f>INDEX('ALL - prices'!$J$3:$DY$219,MATCH('COMBINED DATA'!A6465,'ALL - prices'!$B$3:$B$219,0),MATCH('COMBINED DATA'!G6465,'ALL - prices'!$J$1:$DY$1,0))</f>
        <v>61.329099999999997</v>
      </c>
      <c r="I6465" s="14">
        <f t="shared" si="477"/>
        <v>19.809359435209796</v>
      </c>
      <c r="J6465" s="15">
        <f>INDEX(MarketCap2!$E$2:$AR$224,MATCH(A6465,MarketCap2!$B$2:$B$224,0),MATCH(G6465,MarketCap2!$E$1:$AR$1,0))</f>
        <v>6119255552</v>
      </c>
      <c r="K6465">
        <f t="shared" si="475"/>
        <v>22.534706284241611</v>
      </c>
      <c r="L6465">
        <f>INDEX('PB2'!$D$2:$AQ$224,MATCH(A6465,'PB2'!$B$2:$B$224,0),MATCH(G6465,'PB2'!$D$1:$AQ$1,0))</f>
        <v>2.6776809692382799</v>
      </c>
      <c r="M6465" s="16">
        <f t="shared" si="476"/>
        <v>0.37345748484908942</v>
      </c>
      <c r="N6465" s="6">
        <f>INDEX('ROA2'!$D$2:$AQ$224,MATCH(A6465,'ROA2'!$B$2:$B$224,0),MATCH(G6465,'ROA2'!$D$1:$AQ$1,0))</f>
        <v>13.4913635253906</v>
      </c>
      <c r="O6465" s="6">
        <v>4920.1331200000004</v>
      </c>
      <c r="P6465" s="28">
        <v>7.7801372168406921E-2</v>
      </c>
    </row>
    <row r="6466" spans="1:16" x14ac:dyDescent="0.3">
      <c r="A6466" t="s">
        <v>638</v>
      </c>
      <c r="B6466" t="e">
        <f>VLOOKUP(A6466,Sheet3!L:L,1,FALSE)</f>
        <v>#N/A</v>
      </c>
      <c r="C6466" t="str">
        <f>VLOOKUP(A6466,'ALL - prices'!B:C,2,FALSE)</f>
        <v>TFI International Inc</v>
      </c>
      <c r="D6466" t="str">
        <f>VLOOKUP(A6466,'ALL - prices'!B:I,8,FALSE)</f>
        <v>Industrials</v>
      </c>
      <c r="E6466">
        <v>2021</v>
      </c>
      <c r="F6466" t="s">
        <v>679</v>
      </c>
      <c r="G6466" t="str">
        <f t="shared" si="474"/>
        <v>2021-Q1</v>
      </c>
      <c r="H6466" s="4">
        <f>INDEX('ALL - prices'!$J$3:$DY$219,MATCH('COMBINED DATA'!A6466,'ALL - prices'!$B$3:$B$219,0),MATCH('COMBINED DATA'!G6466,'ALL - prices'!$J$1:$DY$1,0))</f>
        <v>88.442400000000006</v>
      </c>
      <c r="I6466" s="14">
        <f t="shared" si="477"/>
        <v>11.613844368217039</v>
      </c>
      <c r="J6466" s="15">
        <f>INDEX(MarketCap2!$E$2:$AR$224,MATCH(A6466,MarketCap2!$B$2:$B$224,0),MATCH(G6466,MarketCap2!$E$1:$AR$1,0))</f>
        <v>8805903360</v>
      </c>
      <c r="K6466">
        <f t="shared" si="475"/>
        <v>22.898688169884075</v>
      </c>
      <c r="L6466">
        <f>INDEX('PB2'!$D$2:$AQ$224,MATCH(A6466,'PB2'!$B$2:$B$224,0),MATCH(G6466,'PB2'!$D$1:$AQ$1,0))</f>
        <v>3.8795070648193399</v>
      </c>
      <c r="M6466" s="16">
        <f t="shared" si="476"/>
        <v>0.25776470651860195</v>
      </c>
      <c r="N6466" s="6">
        <f>INDEX('ROA2'!$D$2:$AQ$224,MATCH(A6466,'ROA2'!$B$2:$B$224,0),MATCH(G6466,'ROA2'!$D$1:$AQ$1,0))</f>
        <v>7.1066851615905797</v>
      </c>
      <c r="O6466" s="6">
        <v>3849.3639680000001</v>
      </c>
      <c r="P6466" s="28">
        <v>-0.21763011810542235</v>
      </c>
    </row>
    <row r="6467" spans="1:16" x14ac:dyDescent="0.3">
      <c r="A6467" t="s">
        <v>638</v>
      </c>
      <c r="B6467" t="e">
        <f>VLOOKUP(A6467,Sheet3!L:L,1,FALSE)</f>
        <v>#N/A</v>
      </c>
      <c r="C6467" t="str">
        <f>VLOOKUP(A6467,'ALL - prices'!B:C,2,FALSE)</f>
        <v>TFI International Inc</v>
      </c>
      <c r="D6467" t="str">
        <f>VLOOKUP(A6467,'ALL - prices'!B:I,8,FALSE)</f>
        <v>Industrials</v>
      </c>
      <c r="E6467">
        <v>2021</v>
      </c>
      <c r="F6467" t="s">
        <v>680</v>
      </c>
      <c r="G6467" t="str">
        <f t="shared" si="474"/>
        <v>2021-Q2</v>
      </c>
      <c r="H6467" s="4">
        <f>INDEX('ALL - prices'!$J$3:$DY$219,MATCH('COMBINED DATA'!A6467,'ALL - prices'!$B$3:$B$219,0),MATCH('COMBINED DATA'!G6467,'ALL - prices'!$J$1:$DY$1,0))</f>
        <v>106.5192</v>
      </c>
      <c r="I6467" s="14">
        <f t="shared" si="477"/>
        <v>15.437704010500704</v>
      </c>
      <c r="J6467" s="15">
        <f>INDEX(MarketCap2!$E$2:$AR$224,MATCH(A6467,MarketCap2!$B$2:$B$224,0),MATCH(G6467,MarketCap2!$E$1:$AR$1,0))</f>
        <v>10557783040</v>
      </c>
      <c r="K6467">
        <f t="shared" si="475"/>
        <v>23.080129153790228</v>
      </c>
      <c r="L6467">
        <f>INDEX('PB2'!$D$2:$AQ$224,MATCH(A6467,'PB2'!$B$2:$B$224,0),MATCH(G6467,'PB2'!$D$1:$AQ$1,0))</f>
        <v>4.1988291740417498</v>
      </c>
      <c r="M6467" s="16">
        <f t="shared" si="476"/>
        <v>0.23816162995681253</v>
      </c>
      <c r="N6467" s="6">
        <f>INDEX('ROA2'!$D$2:$AQ$224,MATCH(A6467,'ROA2'!$B$2:$B$224,0),MATCH(G6467,'ROA2'!$D$1:$AQ$1,0))</f>
        <v>7.5794630050659197</v>
      </c>
      <c r="O6467" s="6">
        <v>4231.1400960000001</v>
      </c>
      <c r="P6467" s="28">
        <v>9.917901533181285E-2</v>
      </c>
    </row>
    <row r="6468" spans="1:16" x14ac:dyDescent="0.3">
      <c r="A6468" t="s">
        <v>638</v>
      </c>
      <c r="B6468" t="e">
        <f>VLOOKUP(A6468,Sheet3!L:L,1,FALSE)</f>
        <v>#N/A</v>
      </c>
      <c r="C6468" t="str">
        <f>VLOOKUP(A6468,'ALL - prices'!B:C,2,FALSE)</f>
        <v>TFI International Inc</v>
      </c>
      <c r="D6468" t="str">
        <f>VLOOKUP(A6468,'ALL - prices'!B:I,8,FALSE)</f>
        <v>Industrials</v>
      </c>
      <c r="E6468">
        <v>2021</v>
      </c>
      <c r="F6468" t="s">
        <v>681</v>
      </c>
      <c r="G6468" t="str">
        <f t="shared" si="474"/>
        <v>2021-Q3</v>
      </c>
      <c r="H6468" s="4">
        <f>INDEX('ALL - prices'!$J$3:$DY$219,MATCH('COMBINED DATA'!A6468,'ALL - prices'!$B$3:$B$219,0),MATCH('COMBINED DATA'!G6468,'ALL - prices'!$J$1:$DY$1,0))</f>
        <v>122.2291</v>
      </c>
      <c r="I6468" s="14">
        <f t="shared" si="477"/>
        <v>15.380083964010037</v>
      </c>
      <c r="J6468" s="15">
        <f>INDEX(MarketCap2!$E$2:$AR$224,MATCH(A6468,MarketCap2!$B$2:$B$224,0),MATCH(G6468,MarketCap2!$E$1:$AR$1,0))</f>
        <v>12054881280</v>
      </c>
      <c r="K6468">
        <f t="shared" si="475"/>
        <v>23.212735500335281</v>
      </c>
      <c r="L6468">
        <f>INDEX('PB2'!$D$2:$AQ$224,MATCH(A6468,'PB2'!$B$2:$B$224,0),MATCH(G6468,'PB2'!$D$1:$AQ$1,0))</f>
        <v>4.4875721931457502</v>
      </c>
      <c r="M6468" s="16">
        <f t="shared" si="476"/>
        <v>0.22283764070188886</v>
      </c>
      <c r="N6468" s="6">
        <f>INDEX('ROA2'!$D$2:$AQ$224,MATCH(A6468,'ROA2'!$B$2:$B$224,0),MATCH(G6468,'ROA2'!$D$1:$AQ$1,0))</f>
        <v>12.851167678833001</v>
      </c>
      <c r="O6468" s="6">
        <v>5520.9748479999998</v>
      </c>
      <c r="P6468" s="28">
        <v>0.30484331001456866</v>
      </c>
    </row>
    <row r="6469" spans="1:16" x14ac:dyDescent="0.3">
      <c r="A6469" t="s">
        <v>638</v>
      </c>
      <c r="B6469" t="e">
        <f>VLOOKUP(A6469,Sheet3!L:L,1,FALSE)</f>
        <v>#N/A</v>
      </c>
      <c r="C6469" t="str">
        <f>VLOOKUP(A6469,'ALL - prices'!B:C,2,FALSE)</f>
        <v>TFI International Inc</v>
      </c>
      <c r="D6469" t="str">
        <f>VLOOKUP(A6469,'ALL - prices'!B:I,8,FALSE)</f>
        <v>Industrials</v>
      </c>
      <c r="E6469">
        <v>2021</v>
      </c>
      <c r="F6469" t="s">
        <v>682</v>
      </c>
      <c r="G6469" t="str">
        <f t="shared" si="474"/>
        <v>2021-Q4</v>
      </c>
      <c r="H6469" s="4">
        <f>INDEX('ALL - prices'!$J$3:$DY$219,MATCH('COMBINED DATA'!A6469,'ALL - prices'!$B$3:$B$219,0),MATCH('COMBINED DATA'!G6469,'ALL - prices'!$J$1:$DY$1,0))</f>
        <v>134.14449999999999</v>
      </c>
      <c r="I6469" s="14">
        <f t="shared" si="477"/>
        <v>14.105288823788738</v>
      </c>
      <c r="J6469" s="15">
        <f>INDEX(MarketCap2!$E$2:$AR$224,MATCH(A6469,MarketCap2!$B$2:$B$224,0),MATCH(G6469,MarketCap2!$E$1:$AR$1,0))</f>
        <v>13141686272</v>
      </c>
      <c r="K6469">
        <f t="shared" si="475"/>
        <v>23.299055172971567</v>
      </c>
      <c r="L6469">
        <f>INDEX('PB2'!$D$2:$AQ$224,MATCH(A6469,'PB2'!$B$2:$B$224,0),MATCH(G6469,'PB2'!$D$1:$AQ$1,0))</f>
        <v>4.7180027961731001</v>
      </c>
      <c r="M6469" s="16">
        <f t="shared" si="476"/>
        <v>0.21195409227207901</v>
      </c>
      <c r="N6469" s="6">
        <f>INDEX('ROA2'!$D$2:$AQ$224,MATCH(A6469,'ROA2'!$B$2:$B$224,0),MATCH(G6469,'ROA2'!$D$1:$AQ$1,0))</f>
        <v>13.323783874511699</v>
      </c>
      <c r="O6469" s="6">
        <v>5536.2662399999999</v>
      </c>
      <c r="P6469" s="28">
        <v>2.7696905747613518E-3</v>
      </c>
    </row>
    <row r="6470" spans="1:16" x14ac:dyDescent="0.3">
      <c r="A6470" t="s">
        <v>638</v>
      </c>
      <c r="B6470" t="e">
        <f>VLOOKUP(A6470,Sheet3!L:L,1,FALSE)</f>
        <v>#N/A</v>
      </c>
      <c r="C6470" t="str">
        <f>VLOOKUP(A6470,'ALL - prices'!B:C,2,FALSE)</f>
        <v>TFI International Inc</v>
      </c>
      <c r="D6470" t="str">
        <f>VLOOKUP(A6470,'ALL - prices'!B:I,8,FALSE)</f>
        <v>Industrials</v>
      </c>
      <c r="E6470">
        <v>2022</v>
      </c>
      <c r="F6470" t="s">
        <v>679</v>
      </c>
      <c r="G6470" t="str">
        <f t="shared" si="474"/>
        <v>2022-Q1</v>
      </c>
      <c r="H6470" s="4">
        <f>INDEX('ALL - prices'!$J$3:$DY$219,MATCH('COMBINED DATA'!A6470,'ALL - prices'!$B$3:$B$219,0),MATCH('COMBINED DATA'!G6470,'ALL - prices'!$J$1:$DY$1,0))</f>
        <v>126.2135</v>
      </c>
      <c r="I6470" s="14">
        <f t="shared" si="477"/>
        <v>23.520567070172827</v>
      </c>
      <c r="J6470" s="15">
        <f>INDEX(MarketCap2!$E$2:$AR$224,MATCH(A6470,MarketCap2!$B$2:$B$224,0),MATCH(G6470,MarketCap2!$E$1:$AR$1,0))</f>
        <v>12249463808</v>
      </c>
      <c r="K6470">
        <f t="shared" si="475"/>
        <v>23.22874800220367</v>
      </c>
      <c r="L6470">
        <f>INDEX('PB2'!$D$2:$AQ$224,MATCH(A6470,'PB2'!$B$2:$B$224,0),MATCH(G6470,'PB2'!$D$1:$AQ$1,0))</f>
        <v>4.2884049415588397</v>
      </c>
      <c r="M6470" s="16">
        <f t="shared" si="476"/>
        <v>0.23318693398308113</v>
      </c>
      <c r="N6470" s="6">
        <f>INDEX('ROA2'!$D$2:$AQ$224,MATCH(A6470,'ROA2'!$B$2:$B$224,0),MATCH(G6470,'ROA2'!$D$1:$AQ$1,0))</f>
        <v>17.158096313476602</v>
      </c>
      <c r="O6470" s="6">
        <v>5753.1228160000001</v>
      </c>
      <c r="P6470" s="28">
        <v>3.9170185572578266E-2</v>
      </c>
    </row>
    <row r="6471" spans="1:16" x14ac:dyDescent="0.3">
      <c r="A6471" t="s">
        <v>638</v>
      </c>
      <c r="B6471" t="e">
        <f>VLOOKUP(A6471,Sheet3!L:L,1,FALSE)</f>
        <v>#N/A</v>
      </c>
      <c r="C6471" t="str">
        <f>VLOOKUP(A6471,'ALL - prices'!B:C,2,FALSE)</f>
        <v>TFI International Inc</v>
      </c>
      <c r="D6471" t="str">
        <f>VLOOKUP(A6471,'ALL - prices'!B:I,8,FALSE)</f>
        <v>Industrials</v>
      </c>
      <c r="E6471">
        <v>2022</v>
      </c>
      <c r="F6471" t="s">
        <v>680</v>
      </c>
      <c r="G6471" t="str">
        <f t="shared" si="474"/>
        <v>2022-Q2</v>
      </c>
      <c r="H6471" s="4">
        <f>INDEX('ALL - prices'!$J$3:$DY$219,MATCH('COMBINED DATA'!A6471,'ALL - prices'!$B$3:$B$219,0),MATCH('COMBINED DATA'!G6471,'ALL - prices'!$J$1:$DY$1,0))</f>
        <v>98.285600000000002</v>
      </c>
      <c r="I6471" s="14">
        <f t="shared" si="477"/>
        <v>15.886798648012755</v>
      </c>
      <c r="J6471" s="15">
        <f>INDEX(MarketCap2!$E$2:$AR$224,MATCH(A6471,MarketCap2!$B$2:$B$224,0),MATCH(G6471,MarketCap2!$E$1:$AR$1,0))</f>
        <v>9349190656</v>
      </c>
      <c r="K6471">
        <f t="shared" si="475"/>
        <v>22.958555615644784</v>
      </c>
      <c r="L6471">
        <f>INDEX('PB2'!$D$2:$AQ$224,MATCH(A6471,'PB2'!$B$2:$B$224,0),MATCH(G6471,'PB2'!$D$1:$AQ$1,0))</f>
        <v>3.0072119235992401</v>
      </c>
      <c r="M6471" s="16">
        <f t="shared" si="476"/>
        <v>0.33253393023366656</v>
      </c>
      <c r="N6471" s="6">
        <f>INDEX('ROA2'!$D$2:$AQ$224,MATCH(A6471,'ROA2'!$B$2:$B$224,0),MATCH(G6471,'ROA2'!$D$1:$AQ$1,0))</f>
        <v>17.799263000488299</v>
      </c>
      <c r="O6471" s="6">
        <v>5933.7528320000001</v>
      </c>
      <c r="P6471" s="28">
        <v>3.1396864238262087E-2</v>
      </c>
    </row>
    <row r="6472" spans="1:16" x14ac:dyDescent="0.3">
      <c r="A6472" t="s">
        <v>638</v>
      </c>
      <c r="B6472" t="e">
        <f>VLOOKUP(A6472,Sheet3!L:L,1,FALSE)</f>
        <v>#N/A</v>
      </c>
      <c r="C6472" t="str">
        <f>VLOOKUP(A6472,'ALL - prices'!B:C,2,FALSE)</f>
        <v>TFI International Inc</v>
      </c>
      <c r="D6472" t="str">
        <f>VLOOKUP(A6472,'ALL - prices'!B:I,8,FALSE)</f>
        <v>Industrials</v>
      </c>
      <c r="E6472">
        <v>2022</v>
      </c>
      <c r="F6472" t="s">
        <v>681</v>
      </c>
      <c r="G6472" t="str">
        <f t="shared" si="474"/>
        <v>2022-Q3</v>
      </c>
      <c r="H6472" s="4">
        <f>INDEX('ALL - prices'!$J$3:$DY$219,MATCH('COMBINED DATA'!A6472,'ALL - prices'!$B$3:$B$219,0),MATCH('COMBINED DATA'!G6472,'ALL - prices'!$J$1:$DY$1,0))</f>
        <v>119.2544</v>
      </c>
      <c r="I6472" s="14">
        <f t="shared" si="477"/>
        <v>16.24121785796865</v>
      </c>
      <c r="J6472" s="15">
        <f>INDEX(MarketCap2!$E$2:$AR$224,MATCH(A6472,MarketCap2!$B$2:$B$224,0),MATCH(G6472,MarketCap2!$E$1:$AR$1,0))</f>
        <v>11038069760</v>
      </c>
      <c r="K6472">
        <f t="shared" si="475"/>
        <v>23.124616021929253</v>
      </c>
      <c r="L6472">
        <f>INDEX('PB2'!$D$2:$AQ$224,MATCH(A6472,'PB2'!$B$2:$B$224,0),MATCH(G6472,'PB2'!$D$1:$AQ$1,0))</f>
        <v>3.3964290618896502</v>
      </c>
      <c r="M6472" s="16">
        <f t="shared" si="476"/>
        <v>0.29442687651590055</v>
      </c>
      <c r="N6472" s="6">
        <f>INDEX('ROA2'!$D$2:$AQ$224,MATCH(A6472,'ROA2'!$B$2:$B$224,0),MATCH(G6472,'ROA2'!$D$1:$AQ$1,0))</f>
        <v>13.2691860198975</v>
      </c>
      <c r="O6472" s="6">
        <v>6080.3092479999996</v>
      </c>
      <c r="P6472" s="28">
        <v>2.4698773297337006E-2</v>
      </c>
    </row>
    <row r="6473" spans="1:16" x14ac:dyDescent="0.3">
      <c r="A6473" t="s">
        <v>638</v>
      </c>
      <c r="B6473" t="e">
        <f>VLOOKUP(A6473,Sheet3!L:L,1,FALSE)</f>
        <v>#N/A</v>
      </c>
      <c r="C6473" t="str">
        <f>VLOOKUP(A6473,'ALL - prices'!B:C,2,FALSE)</f>
        <v>TFI International Inc</v>
      </c>
      <c r="D6473" t="str">
        <f>VLOOKUP(A6473,'ALL - prices'!B:I,8,FALSE)</f>
        <v>Industrials</v>
      </c>
      <c r="E6473">
        <v>2022</v>
      </c>
      <c r="F6473" t="s">
        <v>682</v>
      </c>
      <c r="G6473" t="str">
        <f t="shared" si="474"/>
        <v>2022-Q4</v>
      </c>
      <c r="H6473" s="4">
        <f>INDEX('ALL - prices'!$J$3:$DY$219,MATCH('COMBINED DATA'!A6473,'ALL - prices'!$B$3:$B$219,0),MATCH('COMBINED DATA'!G6473,'ALL - prices'!$J$1:$DY$1,0))</f>
        <v>129.82400000000001</v>
      </c>
      <c r="I6473" s="14">
        <f t="shared" si="477"/>
        <v>13.132345829160407</v>
      </c>
      <c r="J6473" s="15">
        <f>INDEX(MarketCap2!$E$2:$AR$224,MATCH(A6473,MarketCap2!$B$2:$B$224,0),MATCH(G6473,MarketCap2!$E$1:$AR$1,0))</f>
        <v>11729647616</v>
      </c>
      <c r="K6473">
        <f t="shared" si="475"/>
        <v>23.185385457898825</v>
      </c>
      <c r="L6473">
        <f>INDEX('PB2'!$D$2:$AQ$224,MATCH(A6473,'PB2'!$B$2:$B$224,0),MATCH(G6473,'PB2'!$D$1:$AQ$1,0))</f>
        <v>3.5215330123901398</v>
      </c>
      <c r="M6473" s="16">
        <f t="shared" si="476"/>
        <v>0.28396723713269367</v>
      </c>
      <c r="N6473" s="6">
        <f>INDEX('ROA2'!$D$2:$AQ$224,MATCH(A6473,'ROA2'!$B$2:$B$224,0),MATCH(G6473,'ROA2'!$D$1:$AQ$1,0))</f>
        <v>16.0057067871094</v>
      </c>
      <c r="O6473" s="6">
        <v>5500.7221760000002</v>
      </c>
      <c r="P6473" s="28">
        <v>-9.5321972676084415E-2</v>
      </c>
    </row>
    <row r="6474" spans="1:16" x14ac:dyDescent="0.3">
      <c r="A6474" t="s">
        <v>638</v>
      </c>
      <c r="B6474" t="e">
        <f>VLOOKUP(A6474,Sheet3!L:L,1,FALSE)</f>
        <v>#N/A</v>
      </c>
      <c r="C6474" t="str">
        <f>VLOOKUP(A6474,'ALL - prices'!B:C,2,FALSE)</f>
        <v>TFI International Inc</v>
      </c>
      <c r="D6474" t="str">
        <f>VLOOKUP(A6474,'ALL - prices'!B:I,8,FALSE)</f>
        <v>Industrials</v>
      </c>
      <c r="E6474">
        <v>2023</v>
      </c>
      <c r="F6474" t="s">
        <v>679</v>
      </c>
      <c r="G6474" t="str">
        <f t="shared" si="474"/>
        <v>2023-Q1</v>
      </c>
      <c r="H6474" s="4">
        <f>INDEX('ALL - prices'!$J$3:$DY$219,MATCH('COMBINED DATA'!A6474,'ALL - prices'!$B$3:$B$219,0),MATCH('COMBINED DATA'!G6474,'ALL - prices'!$J$1:$DY$1,0))</f>
        <v>154.8485</v>
      </c>
      <c r="I6474" s="14">
        <f t="shared" si="477"/>
        <v>26.569932940998743</v>
      </c>
      <c r="J6474" s="15">
        <f>INDEX(MarketCap2!$E$2:$AR$224,MATCH(A6474,MarketCap2!$B$2:$B$224,0),MATCH(G6474,MarketCap2!$E$1:$AR$1,0))</f>
        <v>13967138816</v>
      </c>
      <c r="K6474">
        <f t="shared" si="475"/>
        <v>23.35997318007653</v>
      </c>
      <c r="L6474">
        <f>INDEX('PB2'!$D$2:$AQ$224,MATCH(A6474,'PB2'!$B$2:$B$224,0),MATCH(G6474,'PB2'!$D$1:$AQ$1,0))</f>
        <v>4.0874462127685502</v>
      </c>
      <c r="M6474" s="16">
        <f t="shared" si="476"/>
        <v>0.24465153740155762</v>
      </c>
      <c r="N6474" s="6">
        <f>INDEX('ROA2'!$D$2:$AQ$224,MATCH(A6474,'ROA2'!$B$2:$B$224,0),MATCH(G6474,'ROA2'!$D$1:$AQ$1,0))</f>
        <v>14.623598098754901</v>
      </c>
      <c r="O6474" s="6">
        <v>5505.8298880000002</v>
      </c>
      <c r="P6474" s="28">
        <v>9.2855298569436274E-4</v>
      </c>
    </row>
    <row r="6475" spans="1:16" x14ac:dyDescent="0.3">
      <c r="A6475" t="s">
        <v>638</v>
      </c>
      <c r="B6475" t="e">
        <f>VLOOKUP(A6475,Sheet3!L:L,1,FALSE)</f>
        <v>#N/A</v>
      </c>
      <c r="C6475" t="str">
        <f>VLOOKUP(A6475,'ALL - prices'!B:C,2,FALSE)</f>
        <v>TFI International Inc</v>
      </c>
      <c r="D6475" t="str">
        <f>VLOOKUP(A6475,'ALL - prices'!B:I,8,FALSE)</f>
        <v>Industrials</v>
      </c>
      <c r="E6475">
        <v>2023</v>
      </c>
      <c r="F6475" t="s">
        <v>680</v>
      </c>
      <c r="G6475" t="str">
        <f t="shared" si="474"/>
        <v>2023-Q2</v>
      </c>
      <c r="H6475" s="4">
        <f>INDEX('ALL - prices'!$J$3:$DY$219,MATCH('COMBINED DATA'!A6475,'ALL - prices'!$B$3:$B$219,0),MATCH('COMBINED DATA'!G6475,'ALL - prices'!$J$1:$DY$1,0))</f>
        <v>145.5282</v>
      </c>
      <c r="I6475" s="14">
        <f t="shared" si="477"/>
        <v>18.757364463147091</v>
      </c>
      <c r="J6475" s="15">
        <f>INDEX(MarketCap2!$E$2:$AR$224,MATCH(A6475,MarketCap2!$B$2:$B$224,0),MATCH(G6475,MarketCap2!$E$1:$AR$1,0))</f>
        <v>12968264704</v>
      </c>
      <c r="K6475">
        <f t="shared" si="475"/>
        <v>23.285771033262765</v>
      </c>
      <c r="L6475">
        <f>INDEX('PB2'!$D$2:$AQ$224,MATCH(A6475,'PB2'!$B$2:$B$224,0),MATCH(G6475,'PB2'!$D$1:$AQ$1,0))</f>
        <v>3.8481199741363499</v>
      </c>
      <c r="M6475" s="16">
        <f t="shared" si="476"/>
        <v>0.25986715765649543</v>
      </c>
      <c r="N6475" s="6">
        <f>INDEX('ROA2'!$D$2:$AQ$224,MATCH(A6475,'ROA2'!$B$2:$B$224,0),MATCH(G6475,'ROA2'!$D$1:$AQ$1,0))</f>
        <v>13.768409729003899</v>
      </c>
      <c r="O6475" s="6">
        <v>5504.4157439999999</v>
      </c>
      <c r="P6475" s="28">
        <v>-2.5684484060839653E-4</v>
      </c>
    </row>
    <row r="6476" spans="1:16" x14ac:dyDescent="0.3">
      <c r="A6476" t="s">
        <v>638</v>
      </c>
      <c r="B6476" t="e">
        <f>VLOOKUP(A6476,Sheet3!L:L,1,FALSE)</f>
        <v>#N/A</v>
      </c>
      <c r="C6476" t="str">
        <f>VLOOKUP(A6476,'ALL - prices'!B:C,2,FALSE)</f>
        <v>TFI International Inc</v>
      </c>
      <c r="D6476" t="str">
        <f>VLOOKUP(A6476,'ALL - prices'!B:I,8,FALSE)</f>
        <v>Industrials</v>
      </c>
      <c r="E6476">
        <v>2023</v>
      </c>
      <c r="F6476" t="s">
        <v>681</v>
      </c>
      <c r="G6476" t="str">
        <f t="shared" si="474"/>
        <v>2023-Q3</v>
      </c>
      <c r="H6476" s="4">
        <f>INDEX('ALL - prices'!$J$3:$DY$219,MATCH('COMBINED DATA'!A6476,'ALL - prices'!$B$3:$B$219,0),MATCH('COMBINED DATA'!G6476,'ALL - prices'!$J$1:$DY$1,0))</f>
        <v>168.47149999999999</v>
      </c>
      <c r="I6476" s="14">
        <f t="shared" si="477"/>
        <v>15.510793630350873</v>
      </c>
      <c r="J6476" s="15">
        <f>INDEX(MarketCap2!$E$2:$AR$224,MATCH(A6476,MarketCap2!$B$2:$B$224,0),MATCH(G6476,MarketCap2!$E$1:$AR$1,0))</f>
        <v>14980722688</v>
      </c>
      <c r="K6476">
        <f t="shared" si="475"/>
        <v>23.430030057396504</v>
      </c>
      <c r="L6476">
        <f>INDEX('PB2'!$D$2:$AQ$224,MATCH(A6476,'PB2'!$B$2:$B$224,0),MATCH(G6476,'PB2'!$D$1:$AQ$1,0))</f>
        <v>4.2193951606750497</v>
      </c>
      <c r="M6476" s="16">
        <f t="shared" si="476"/>
        <v>0.23700079322269799</v>
      </c>
      <c r="N6476" s="6">
        <f>INDEX('ROA2'!$D$2:$AQ$224,MATCH(A6476,'ROA2'!$B$2:$B$224,0),MATCH(G6476,'ROA2'!$D$1:$AQ$1,0))</f>
        <v>11.0413217544556</v>
      </c>
      <c r="O6476" s="6">
        <v>5491.4211839999998</v>
      </c>
      <c r="P6476" s="28">
        <v>-2.3607519134368807E-3</v>
      </c>
    </row>
    <row r="6477" spans="1:16" x14ac:dyDescent="0.3">
      <c r="A6477" t="s">
        <v>638</v>
      </c>
      <c r="B6477" t="e">
        <f>VLOOKUP(A6477,Sheet3!L:L,1,FALSE)</f>
        <v>#N/A</v>
      </c>
      <c r="C6477" t="str">
        <f>VLOOKUP(A6477,'ALL - prices'!B:C,2,FALSE)</f>
        <v>TFI International Inc</v>
      </c>
      <c r="D6477" t="str">
        <f>VLOOKUP(A6477,'ALL - prices'!B:I,8,FALSE)</f>
        <v>Industrials</v>
      </c>
      <c r="E6477">
        <v>2023</v>
      </c>
      <c r="F6477" t="s">
        <v>682</v>
      </c>
      <c r="G6477" t="str">
        <f t="shared" si="474"/>
        <v>2023-Q4</v>
      </c>
      <c r="H6477" s="4">
        <f>INDEX('ALL - prices'!$J$3:$DY$219,MATCH('COMBINED DATA'!A6477,'ALL - prices'!$B$3:$B$219,0),MATCH('COMBINED DATA'!G6477,'ALL - prices'!$J$1:$DY$1,0))</f>
        <v>174.58</v>
      </c>
      <c r="I6477" s="14">
        <f t="shared" si="477"/>
        <v>12.009690525155092</v>
      </c>
      <c r="J6477" s="15">
        <f>INDEX(MarketCap2!$E$2:$AR$224,MATCH(A6477,MarketCap2!$B$2:$B$224,0),MATCH(G6477,MarketCap2!$E$1:$AR$1,0))</f>
        <v>15275277312</v>
      </c>
      <c r="K6477">
        <f t="shared" si="475"/>
        <v>23.449501496471029</v>
      </c>
      <c r="L6477">
        <f>INDEX('PB2'!$D$2:$AQ$224,MATCH(A6477,'PB2'!$B$2:$B$224,0),MATCH(G6477,'PB2'!$D$1:$AQ$1,0))</f>
        <v>4.4470100402831996</v>
      </c>
      <c r="M6477" s="16">
        <f t="shared" si="476"/>
        <v>0.22487019164371325</v>
      </c>
      <c r="N6477" s="6">
        <f>INDEX('ROA2'!$D$2:$AQ$224,MATCH(A6477,'ROA2'!$B$2:$B$224,0),MATCH(G6477,'ROA2'!$D$1:$AQ$1,0))</f>
        <v>9.1203279495239293</v>
      </c>
      <c r="O6477" s="6">
        <v>6055.5509760000004</v>
      </c>
      <c r="P6477" s="28">
        <v>0.10272928866641468</v>
      </c>
    </row>
    <row r="6478" spans="1:16" x14ac:dyDescent="0.3">
      <c r="A6478" t="s">
        <v>638</v>
      </c>
      <c r="B6478" t="e">
        <f>VLOOKUP(A6478,Sheet3!L:L,1,FALSE)</f>
        <v>#N/A</v>
      </c>
      <c r="C6478" t="str">
        <f>VLOOKUP(A6478,'ALL - prices'!B:C,2,FALSE)</f>
        <v>TFI International Inc</v>
      </c>
      <c r="D6478" t="str">
        <f>VLOOKUP(A6478,'ALL - prices'!B:I,8,FALSE)</f>
        <v>Industrials</v>
      </c>
      <c r="E6478" s="18">
        <v>2024</v>
      </c>
      <c r="F6478" t="s">
        <v>679</v>
      </c>
      <c r="G6478" t="str">
        <f t="shared" si="474"/>
        <v>2024-Q1</v>
      </c>
      <c r="H6478" s="4">
        <f>INDEX('ALL - prices'!$J$3:$DY$219,MATCH('COMBINED DATA'!A6478,'ALL - prices'!$B$3:$B$219,0),MATCH('COMBINED DATA'!G6478,'ALL - prices'!$J$1:$DY$1,0))</f>
        <v>209.7448</v>
      </c>
      <c r="I6478" s="14" t="s">
        <v>769</v>
      </c>
      <c r="J6478" s="15">
        <f>INDEX(MarketCap2!$E$2:$AR$224,MATCH(A6478,MarketCap2!$B$2:$B$224,0),MATCH(G6478,MarketCap2!$E$1:$AR$1,0))</f>
        <v>18251366400</v>
      </c>
      <c r="K6478">
        <f t="shared" si="475"/>
        <v>23.627505785405077</v>
      </c>
      <c r="L6478">
        <f>INDEX('PB2'!$D$2:$AQ$224,MATCH(A6478,'PB2'!$B$2:$B$224,0),MATCH(G6478,'PB2'!$D$1:$AQ$1,0))</f>
        <v>5.2143568992614702</v>
      </c>
      <c r="M6478" s="16">
        <f t="shared" si="476"/>
        <v>0.1917782037784245</v>
      </c>
      <c r="N6478" s="6">
        <f>INDEX('ROA2'!$D$2:$AQ$224,MATCH(A6478,'ROA2'!$B$2:$B$224,0),MATCH(G6478,'ROA2'!$D$1:$AQ$1,0))</f>
        <v>8.5648946762084996</v>
      </c>
      <c r="O6478" s="6">
        <v>6283.6198400000003</v>
      </c>
      <c r="P6478" s="28">
        <v>3.7662776666220213E-2</v>
      </c>
    </row>
    <row r="6479" spans="1:16" x14ac:dyDescent="0.3">
      <c r="A6479" t="s">
        <v>638</v>
      </c>
      <c r="B6479" t="e">
        <f>VLOOKUP(A6479,Sheet3!L:L,1,FALSE)</f>
        <v>#N/A</v>
      </c>
      <c r="C6479" t="str">
        <f>VLOOKUP(A6479,'ALL - prices'!B:C,2,FALSE)</f>
        <v>TFI International Inc</v>
      </c>
      <c r="D6479" t="str">
        <f>VLOOKUP(A6479,'ALL - prices'!B:I,8,FALSE)</f>
        <v>Industrials</v>
      </c>
      <c r="E6479" s="18">
        <v>2024</v>
      </c>
      <c r="F6479" t="s">
        <v>680</v>
      </c>
      <c r="G6479" t="str">
        <f t="shared" si="474"/>
        <v>2024-Q2</v>
      </c>
      <c r="H6479" s="4">
        <f>INDEX('ALL - prices'!$J$3:$DY$219,MATCH('COMBINED DATA'!A6479,'ALL - prices'!$B$3:$B$219,0),MATCH('COMBINED DATA'!G6479,'ALL - prices'!$J$1:$DY$1,0))</f>
        <v>193.43510000000001</v>
      </c>
      <c r="I6479" s="14" t="s">
        <v>769</v>
      </c>
      <c r="J6479" s="15">
        <f>INDEX(MarketCap2!$E$2:$AR$224,MATCH(A6479,MarketCap2!$B$2:$B$224,0),MATCH(G6479,MarketCap2!$E$1:$AR$1,0))</f>
        <v>16775033856</v>
      </c>
      <c r="K6479">
        <f t="shared" si="475"/>
        <v>23.543157538043552</v>
      </c>
      <c r="L6479">
        <f>INDEX('PB2'!$D$2:$AQ$224,MATCH(A6479,'PB2'!$B$2:$B$224,0),MATCH(G6479,'PB2'!$D$1:$AQ$1,0))</f>
        <v>4.6732959747314498</v>
      </c>
      <c r="M6479" s="16">
        <f t="shared" si="476"/>
        <v>0.21398173909955806</v>
      </c>
      <c r="N6479" s="6">
        <f>INDEX('ROA2'!$D$2:$AQ$224,MATCH(A6479,'ROA2'!$B$2:$B$224,0),MATCH(G6479,'ROA2'!$D$1:$AQ$1,0))</f>
        <v>7.8322410583496103</v>
      </c>
      <c r="O6479" s="6">
        <v>6900.8721919999998</v>
      </c>
      <c r="P6479" s="28">
        <v>9.8231969424808413E-2</v>
      </c>
    </row>
    <row r="6480" spans="1:16" x14ac:dyDescent="0.3">
      <c r="A6480" t="s">
        <v>638</v>
      </c>
      <c r="B6480" t="e">
        <f>VLOOKUP(A6480,Sheet3!L:L,1,FALSE)</f>
        <v>#N/A</v>
      </c>
      <c r="C6480" t="str">
        <f>VLOOKUP(A6480,'ALL - prices'!B:C,2,FALSE)</f>
        <v>TFI International Inc</v>
      </c>
      <c r="D6480" t="str">
        <f>VLOOKUP(A6480,'ALL - prices'!B:I,8,FALSE)</f>
        <v>Industrials</v>
      </c>
      <c r="E6480" s="18">
        <v>2024</v>
      </c>
      <c r="F6480" t="s">
        <v>681</v>
      </c>
      <c r="G6480" t="str">
        <f t="shared" si="474"/>
        <v>2024-Q3</v>
      </c>
      <c r="H6480" s="4">
        <f>INDEX('ALL - prices'!$J$3:$DY$219,MATCH('COMBINED DATA'!A6480,'ALL - prices'!$B$3:$B$219,0),MATCH('COMBINED DATA'!G6480,'ALL - prices'!$J$1:$DY$1,0))</f>
        <v>180.9023</v>
      </c>
      <c r="I6480" s="14" t="s">
        <v>769</v>
      </c>
      <c r="J6480" s="15">
        <f>INDEX(MarketCap2!$E$2:$AR$224,MATCH(A6480,MarketCap2!$B$2:$B$224,0),MATCH(G6480,MarketCap2!$E$1:$AR$1,0))</f>
        <v>15673351168</v>
      </c>
      <c r="K6480">
        <f t="shared" si="475"/>
        <v>23.475227729288346</v>
      </c>
      <c r="L6480">
        <f>INDEX('PB2'!$D$2:$AQ$224,MATCH(A6480,'PB2'!$B$2:$B$224,0),MATCH(G6480,'PB2'!$D$1:$AQ$1,0))</f>
        <v>4.21679782867432</v>
      </c>
      <c r="M6480" s="16">
        <f t="shared" si="476"/>
        <v>0.23714677360151762</v>
      </c>
      <c r="N6480" s="6">
        <f>INDEX('ROA2'!$D$2:$AQ$224,MATCH(A6480,'ROA2'!$B$2:$B$224,0),MATCH(G6480,'ROA2'!$D$1:$AQ$1,0))</f>
        <v>7.3465428352356001</v>
      </c>
      <c r="O6480" s="6">
        <v>7449.1141120000002</v>
      </c>
      <c r="P6480" s="28">
        <v>7.9445308469205222E-2</v>
      </c>
    </row>
    <row r="6481" spans="1:16" x14ac:dyDescent="0.3">
      <c r="A6481" t="s">
        <v>638</v>
      </c>
      <c r="B6481" t="e">
        <f>VLOOKUP(A6481,Sheet3!L:L,1,FALSE)</f>
        <v>#N/A</v>
      </c>
      <c r="C6481" t="str">
        <f>VLOOKUP(A6481,'ALL - prices'!B:C,2,FALSE)</f>
        <v>TFI International Inc</v>
      </c>
      <c r="D6481" t="str">
        <f>VLOOKUP(A6481,'ALL - prices'!B:I,8,FALSE)</f>
        <v>Industrials</v>
      </c>
      <c r="E6481" s="18">
        <v>2024</v>
      </c>
      <c r="F6481" t="s">
        <v>682</v>
      </c>
      <c r="G6481" t="str">
        <f t="shared" si="474"/>
        <v>2024-Q4</v>
      </c>
      <c r="H6481" s="4">
        <f>INDEX('ALL - prices'!$J$3:$DY$219,MATCH('COMBINED DATA'!A6481,'ALL - prices'!$B$3:$B$219,0),MATCH('COMBINED DATA'!G6481,'ALL - prices'!$J$1:$DY$1,0))</f>
        <v>190.316</v>
      </c>
      <c r="I6481" s="14" t="s">
        <v>769</v>
      </c>
      <c r="J6481" s="15">
        <f>INDEX(MarketCap2!$E$2:$AR$224,MATCH(A6481,MarketCap2!$B$2:$B$224,0),MATCH(G6481,MarketCap2!$E$1:$AR$1,0))</f>
        <v>16439733248</v>
      </c>
      <c r="K6481">
        <f t="shared" si="475"/>
        <v>23.522967000652052</v>
      </c>
      <c r="L6481">
        <f>INDEX('PB2'!$D$2:$AQ$224,MATCH(A6481,'PB2'!$B$2:$B$224,0),MATCH(G6481,'PB2'!$D$1:$AQ$1,0))</f>
        <v>4.1501270551609197</v>
      </c>
      <c r="M6481" s="16">
        <f t="shared" si="476"/>
        <v>0.24095647837008821</v>
      </c>
      <c r="N6481" s="6">
        <f>INDEX('ROA2'!$D$2:$AQ$224,MATCH(A6481,'ROA2'!$B$2:$B$224,0),MATCH(G6481,'ROA2'!$D$1:$AQ$1,0))</f>
        <v>6.9031209945678702</v>
      </c>
      <c r="O6481" s="6">
        <v>7499.8538239999998</v>
      </c>
      <c r="P6481" s="28">
        <v>6.8115095616888841E-3</v>
      </c>
    </row>
    <row r="6482" spans="1:16" x14ac:dyDescent="0.3">
      <c r="A6482" t="s">
        <v>640</v>
      </c>
      <c r="B6482" t="e">
        <f>VLOOKUP(A6482,Sheet3!L:L,1,FALSE)</f>
        <v>#N/A</v>
      </c>
      <c r="C6482" t="str">
        <f>VLOOKUP(A6482,'ALL - prices'!B:C,2,FALSE)</f>
        <v>Toromont Industries Ltd</v>
      </c>
      <c r="D6482" t="str">
        <f>VLOOKUP(A6482,'ALL - prices'!B:I,8,FALSE)</f>
        <v>Industrials</v>
      </c>
      <c r="E6482">
        <v>2015</v>
      </c>
      <c r="F6482" t="s">
        <v>679</v>
      </c>
      <c r="G6482" t="str">
        <f t="shared" ref="G6482:G6521" si="478">E6482&amp;"-"&amp;F6482</f>
        <v>2015-Q1</v>
      </c>
      <c r="H6482" s="4">
        <f>INDEX('ALL - prices'!$J$3:$DY$219,MATCH('COMBINED DATA'!A6482,'ALL - prices'!$B$3:$B$219,0),MATCH('COMBINED DATA'!G6482,'ALL - prices'!$J$1:$DY$1,0))</f>
        <v>27.503</v>
      </c>
      <c r="I6482" s="14">
        <f t="shared" ref="I6482:I6517" si="479">STDEV(H6483:H6486)</f>
        <v>1.3347526322006886</v>
      </c>
      <c r="J6482" s="15">
        <f>INDEX(MarketCap2!$E$2:$AR$224,MATCH(A6482,MarketCap2!$B$2:$B$224,0),MATCH(G6482,MarketCap2!$E$1:$AR$1,0))</f>
        <v>2537295360</v>
      </c>
      <c r="K6482">
        <f t="shared" ref="K6482:K6521" si="480">LN(J6482)</f>
        <v>21.654364531756809</v>
      </c>
      <c r="L6482">
        <f>INDEX('PB2'!$D$2:$AQ$224,MATCH(A6482,'PB2'!$B$2:$B$224,0),MATCH(G6482,'PB2'!$D$1:$AQ$1,0))</f>
        <v>3.7083160877227801</v>
      </c>
      <c r="M6482" s="16">
        <f t="shared" ref="M6482:M6521" si="481">1/L6482</f>
        <v>0.26966417542202681</v>
      </c>
      <c r="N6482" s="6">
        <f>INDEX('ROA2'!$D$2:$AQ$224,MATCH(A6482,'ROA2'!$B$2:$B$224,0),MATCH(G6482,'ROA2'!$D$1:$AQ$1,0))</f>
        <v>12.4577894210815</v>
      </c>
      <c r="O6482" s="6">
        <v>1107.8019839999999</v>
      </c>
      <c r="P6482" s="28">
        <v>3.1046709746161853E-2</v>
      </c>
    </row>
    <row r="6483" spans="1:16" x14ac:dyDescent="0.3">
      <c r="A6483" t="s">
        <v>640</v>
      </c>
      <c r="B6483" t="e">
        <f>VLOOKUP(A6483,Sheet3!L:L,1,FALSE)</f>
        <v>#N/A</v>
      </c>
      <c r="C6483" t="str">
        <f>VLOOKUP(A6483,'ALL - prices'!B:C,2,FALSE)</f>
        <v>Toromont Industries Ltd</v>
      </c>
      <c r="D6483" t="str">
        <f>VLOOKUP(A6483,'ALL - prices'!B:I,8,FALSE)</f>
        <v>Industrials</v>
      </c>
      <c r="E6483">
        <v>2015</v>
      </c>
      <c r="F6483" t="s">
        <v>680</v>
      </c>
      <c r="G6483" t="str">
        <f t="shared" si="478"/>
        <v>2015-Q2</v>
      </c>
      <c r="H6483" s="4">
        <f>INDEX('ALL - prices'!$J$3:$DY$219,MATCH('COMBINED DATA'!A6483,'ALL - prices'!$B$3:$B$219,0),MATCH('COMBINED DATA'!G6483,'ALL - prices'!$J$1:$DY$1,0))</f>
        <v>26.389099999999999</v>
      </c>
      <c r="I6483" s="14">
        <f t="shared" si="479"/>
        <v>2.4828026681890512</v>
      </c>
      <c r="J6483" s="15">
        <f>INDEX(MarketCap2!$E$2:$AR$224,MATCH(A6483,MarketCap2!$B$2:$B$224,0),MATCH(G6483,MarketCap2!$E$1:$AR$1,0))</f>
        <v>2423513088</v>
      </c>
      <c r="K6483">
        <f t="shared" si="480"/>
        <v>21.608484013689012</v>
      </c>
      <c r="L6483">
        <f>INDEX('PB2'!$D$2:$AQ$224,MATCH(A6483,'PB2'!$B$2:$B$224,0),MATCH(G6483,'PB2'!$D$1:$AQ$1,0))</f>
        <v>3.4293749332428001</v>
      </c>
      <c r="M6483" s="16">
        <f t="shared" si="481"/>
        <v>0.29159832898597787</v>
      </c>
      <c r="N6483" s="6">
        <f>INDEX('ROA2'!$D$2:$AQ$224,MATCH(A6483,'ROA2'!$B$2:$B$224,0),MATCH(G6483,'ROA2'!$D$1:$AQ$1,0))</f>
        <v>12.309395790100099</v>
      </c>
      <c r="O6483" s="6">
        <v>1178.562944</v>
      </c>
      <c r="P6483" s="28">
        <v>6.3875097735878461E-2</v>
      </c>
    </row>
    <row r="6484" spans="1:16" x14ac:dyDescent="0.3">
      <c r="A6484" t="s">
        <v>640</v>
      </c>
      <c r="B6484" t="e">
        <f>VLOOKUP(A6484,Sheet3!L:L,1,FALSE)</f>
        <v>#N/A</v>
      </c>
      <c r="C6484" t="str">
        <f>VLOOKUP(A6484,'ALL - prices'!B:C,2,FALSE)</f>
        <v>Toromont Industries Ltd</v>
      </c>
      <c r="D6484" t="str">
        <f>VLOOKUP(A6484,'ALL - prices'!B:I,8,FALSE)</f>
        <v>Industrials</v>
      </c>
      <c r="E6484">
        <v>2015</v>
      </c>
      <c r="F6484" t="s">
        <v>681</v>
      </c>
      <c r="G6484" t="str">
        <f t="shared" si="478"/>
        <v>2015-Q3</v>
      </c>
      <c r="H6484" s="4">
        <f>INDEX('ALL - prices'!$J$3:$DY$219,MATCH('COMBINED DATA'!A6484,'ALL - prices'!$B$3:$B$219,0),MATCH('COMBINED DATA'!G6484,'ALL - prices'!$J$1:$DY$1,0))</f>
        <v>27.566099999999999</v>
      </c>
      <c r="I6484" s="14">
        <f t="shared" si="479"/>
        <v>3.1177814815452782</v>
      </c>
      <c r="J6484" s="15">
        <f>INDEX(MarketCap2!$E$2:$AR$224,MATCH(A6484,MarketCap2!$B$2:$B$224,0),MATCH(G6484,MarketCap2!$E$1:$AR$1,0))</f>
        <v>2527686656</v>
      </c>
      <c r="K6484">
        <f t="shared" si="480"/>
        <v>21.650570356181575</v>
      </c>
      <c r="L6484">
        <f>INDEX('PB2'!$D$2:$AQ$224,MATCH(A6484,'PB2'!$B$2:$B$224,0),MATCH(G6484,'PB2'!$D$1:$AQ$1,0))</f>
        <v>3.3998060226440399</v>
      </c>
      <c r="M6484" s="16">
        <f t="shared" si="481"/>
        <v>0.29413442806430962</v>
      </c>
      <c r="N6484" s="6">
        <f>INDEX('ROA2'!$D$2:$AQ$224,MATCH(A6484,'ROA2'!$B$2:$B$224,0),MATCH(G6484,'ROA2'!$D$1:$AQ$1,0))</f>
        <v>12.199922561645501</v>
      </c>
      <c r="O6484" s="6">
        <v>1271.5170559999999</v>
      </c>
      <c r="P6484" s="28">
        <v>7.887072342909153E-2</v>
      </c>
    </row>
    <row r="6485" spans="1:16" x14ac:dyDescent="0.3">
      <c r="A6485" t="s">
        <v>640</v>
      </c>
      <c r="B6485" t="e">
        <f>VLOOKUP(A6485,Sheet3!L:L,1,FALSE)</f>
        <v>#N/A</v>
      </c>
      <c r="C6485" t="str">
        <f>VLOOKUP(A6485,'ALL - prices'!B:C,2,FALSE)</f>
        <v>Toromont Industries Ltd</v>
      </c>
      <c r="D6485" t="str">
        <f>VLOOKUP(A6485,'ALL - prices'!B:I,8,FALSE)</f>
        <v>Industrials</v>
      </c>
      <c r="E6485">
        <v>2015</v>
      </c>
      <c r="F6485" t="s">
        <v>682</v>
      </c>
      <c r="G6485" t="str">
        <f t="shared" si="478"/>
        <v>2015-Q4</v>
      </c>
      <c r="H6485" s="4">
        <f>INDEX('ALL - prices'!$J$3:$DY$219,MATCH('COMBINED DATA'!A6485,'ALL - prices'!$B$3:$B$219,0),MATCH('COMBINED DATA'!G6485,'ALL - prices'!$J$1:$DY$1,0))</f>
        <v>26.9373</v>
      </c>
      <c r="I6485" s="14">
        <f t="shared" si="479"/>
        <v>3.0755246938530671</v>
      </c>
      <c r="J6485" s="15">
        <f>INDEX(MarketCap2!$E$2:$AR$224,MATCH(A6485,MarketCap2!$B$2:$B$224,0),MATCH(G6485,MarketCap2!$E$1:$AR$1,0))</f>
        <v>2457220864</v>
      </c>
      <c r="K6485">
        <f t="shared" si="480"/>
        <v>21.622296818183326</v>
      </c>
      <c r="L6485">
        <f>INDEX('PB2'!$D$2:$AQ$224,MATCH(A6485,'PB2'!$B$2:$B$224,0),MATCH(G6485,'PB2'!$D$1:$AQ$1,0))</f>
        <v>3.17037105560303</v>
      </c>
      <c r="M6485" s="16">
        <f t="shared" si="481"/>
        <v>0.31542049257379179</v>
      </c>
      <c r="N6485" s="6">
        <f>INDEX('ROA2'!$D$2:$AQ$224,MATCH(A6485,'ROA2'!$B$2:$B$224,0),MATCH(G6485,'ROA2'!$D$1:$AQ$1,0))</f>
        <v>11.8105611801147</v>
      </c>
      <c r="O6485" s="6">
        <v>1413.702016</v>
      </c>
      <c r="P6485" s="28">
        <v>0.11182308513209599</v>
      </c>
    </row>
    <row r="6486" spans="1:16" x14ac:dyDescent="0.3">
      <c r="A6486" t="s">
        <v>640</v>
      </c>
      <c r="B6486" t="e">
        <f>VLOOKUP(A6486,Sheet3!L:L,1,FALSE)</f>
        <v>#N/A</v>
      </c>
      <c r="C6486" t="str">
        <f>VLOOKUP(A6486,'ALL - prices'!B:C,2,FALSE)</f>
        <v>Toromont Industries Ltd</v>
      </c>
      <c r="D6486" t="str">
        <f>VLOOKUP(A6486,'ALL - prices'!B:I,8,FALSE)</f>
        <v>Industrials</v>
      </c>
      <c r="E6486">
        <v>2016</v>
      </c>
      <c r="F6486" t="s">
        <v>679</v>
      </c>
      <c r="G6486" t="str">
        <f t="shared" si="478"/>
        <v>2016-Q1</v>
      </c>
      <c r="H6486" s="4">
        <f>INDEX('ALL - prices'!$J$3:$DY$219,MATCH('COMBINED DATA'!A6486,'ALL - prices'!$B$3:$B$219,0),MATCH('COMBINED DATA'!G6486,'ALL - prices'!$J$1:$DY$1,0))</f>
        <v>29.4544</v>
      </c>
      <c r="I6486" s="14">
        <f t="shared" si="479"/>
        <v>3.613731390474392</v>
      </c>
      <c r="J6486" s="15">
        <f>INDEX(MarketCap2!$E$2:$AR$224,MATCH(A6486,MarketCap2!$B$2:$B$224,0),MATCH(G6486,MarketCap2!$E$1:$AR$1,0))</f>
        <v>2670991616</v>
      </c>
      <c r="K6486">
        <f t="shared" si="480"/>
        <v>21.705715632170019</v>
      </c>
      <c r="L6486">
        <f>INDEX('PB2'!$D$2:$AQ$224,MATCH(A6486,'PB2'!$B$2:$B$224,0),MATCH(G6486,'PB2'!$D$1:$AQ$1,0))</f>
        <v>3.4204869270324698</v>
      </c>
      <c r="M6486" s="16">
        <f t="shared" si="481"/>
        <v>0.29235603624059903</v>
      </c>
      <c r="N6486" s="6">
        <f>INDEX('ROA2'!$D$2:$AQ$224,MATCH(A6486,'ROA2'!$B$2:$B$224,0),MATCH(G6486,'ROA2'!$D$1:$AQ$1,0))</f>
        <v>12.2209224700928</v>
      </c>
      <c r="O6486" s="6">
        <v>1276.0770560000001</v>
      </c>
      <c r="P6486" s="28">
        <v>-9.7350755988452858E-2</v>
      </c>
    </row>
    <row r="6487" spans="1:16" x14ac:dyDescent="0.3">
      <c r="A6487" t="s">
        <v>640</v>
      </c>
      <c r="B6487" t="e">
        <f>VLOOKUP(A6487,Sheet3!L:L,1,FALSE)</f>
        <v>#N/A</v>
      </c>
      <c r="C6487" t="str">
        <f>VLOOKUP(A6487,'ALL - prices'!B:C,2,FALSE)</f>
        <v>Toromont Industries Ltd</v>
      </c>
      <c r="D6487" t="str">
        <f>VLOOKUP(A6487,'ALL - prices'!B:I,8,FALSE)</f>
        <v>Industrials</v>
      </c>
      <c r="E6487">
        <v>2016</v>
      </c>
      <c r="F6487" t="s">
        <v>680</v>
      </c>
      <c r="G6487" t="str">
        <f t="shared" si="478"/>
        <v>2016-Q2</v>
      </c>
      <c r="H6487" s="4">
        <f>INDEX('ALL - prices'!$J$3:$DY$219,MATCH('COMBINED DATA'!A6487,'ALL - prices'!$B$3:$B$219,0),MATCH('COMBINED DATA'!G6487,'ALL - prices'!$J$1:$DY$1,0))</f>
        <v>32.467100000000002</v>
      </c>
      <c r="I6487" s="14">
        <f t="shared" si="479"/>
        <v>3.6366090249021807</v>
      </c>
      <c r="J6487" s="15">
        <f>INDEX(MarketCap2!$E$2:$AR$224,MATCH(A6487,MarketCap2!$B$2:$B$224,0),MATCH(G6487,MarketCap2!$E$1:$AR$1,0))</f>
        <v>2940186112</v>
      </c>
      <c r="K6487">
        <f t="shared" si="480"/>
        <v>21.801738719694786</v>
      </c>
      <c r="L6487">
        <f>INDEX('PB2'!$D$2:$AQ$224,MATCH(A6487,'PB2'!$B$2:$B$224,0),MATCH(G6487,'PB2'!$D$1:$AQ$1,0))</f>
        <v>3.63329410552979</v>
      </c>
      <c r="M6487" s="16">
        <f t="shared" si="481"/>
        <v>0.2752323293834163</v>
      </c>
      <c r="N6487" s="6">
        <f>INDEX('ROA2'!$D$2:$AQ$224,MATCH(A6487,'ROA2'!$B$2:$B$224,0),MATCH(G6487,'ROA2'!$D$1:$AQ$1,0))</f>
        <v>12.2487640380859</v>
      </c>
      <c r="O6487" s="6">
        <v>1265.748992</v>
      </c>
      <c r="P6487" s="28">
        <v>-8.0936052814666697E-3</v>
      </c>
    </row>
    <row r="6488" spans="1:16" x14ac:dyDescent="0.3">
      <c r="A6488" t="s">
        <v>640</v>
      </c>
      <c r="B6488" t="e">
        <f>VLOOKUP(A6488,Sheet3!L:L,1,FALSE)</f>
        <v>#N/A</v>
      </c>
      <c r="C6488" t="str">
        <f>VLOOKUP(A6488,'ALL - prices'!B:C,2,FALSE)</f>
        <v>Toromont Industries Ltd</v>
      </c>
      <c r="D6488" t="str">
        <f>VLOOKUP(A6488,'ALL - prices'!B:I,8,FALSE)</f>
        <v>Industrials</v>
      </c>
      <c r="E6488">
        <v>2016</v>
      </c>
      <c r="F6488" t="s">
        <v>681</v>
      </c>
      <c r="G6488" t="str">
        <f t="shared" si="478"/>
        <v>2016-Q3</v>
      </c>
      <c r="H6488" s="4">
        <f>INDEX('ALL - prices'!$J$3:$DY$219,MATCH('COMBINED DATA'!A6488,'ALL - prices'!$B$3:$B$219,0),MATCH('COMBINED DATA'!G6488,'ALL - prices'!$J$1:$DY$1,0))</f>
        <v>33.914000000000001</v>
      </c>
      <c r="I6488" s="14">
        <f t="shared" si="479"/>
        <v>5.7075875183829048</v>
      </c>
      <c r="J6488" s="15">
        <f>INDEX(MarketCap2!$E$2:$AR$224,MATCH(A6488,MarketCap2!$B$2:$B$224,0),MATCH(G6488,MarketCap2!$E$1:$AR$1,0))</f>
        <v>3057800960</v>
      </c>
      <c r="K6488">
        <f t="shared" si="480"/>
        <v>21.840961854041947</v>
      </c>
      <c r="L6488">
        <f>INDEX('PB2'!$D$2:$AQ$224,MATCH(A6488,'PB2'!$B$2:$B$224,0),MATCH(G6488,'PB2'!$D$1:$AQ$1,0))</f>
        <v>3.62362504005432</v>
      </c>
      <c r="M6488" s="16">
        <f t="shared" si="481"/>
        <v>0.27596674295666351</v>
      </c>
      <c r="N6488" s="6">
        <f>INDEX('ROA2'!$D$2:$AQ$224,MATCH(A6488,'ROA2'!$B$2:$B$224,0),MATCH(G6488,'ROA2'!$D$1:$AQ$1,0))</f>
        <v>11.590050697326699</v>
      </c>
      <c r="O6488" s="6">
        <v>1346.418048</v>
      </c>
      <c r="P6488" s="28">
        <v>6.3732269596782701E-2</v>
      </c>
    </row>
    <row r="6489" spans="1:16" x14ac:dyDescent="0.3">
      <c r="A6489" t="s">
        <v>640</v>
      </c>
      <c r="B6489" t="e">
        <f>VLOOKUP(A6489,Sheet3!L:L,1,FALSE)</f>
        <v>#N/A</v>
      </c>
      <c r="C6489" t="str">
        <f>VLOOKUP(A6489,'ALL - prices'!B:C,2,FALSE)</f>
        <v>Toromont Industries Ltd</v>
      </c>
      <c r="D6489" t="str">
        <f>VLOOKUP(A6489,'ALL - prices'!B:I,8,FALSE)</f>
        <v>Industrials</v>
      </c>
      <c r="E6489">
        <v>2016</v>
      </c>
      <c r="F6489" t="s">
        <v>682</v>
      </c>
      <c r="G6489" t="str">
        <f t="shared" si="478"/>
        <v>2016-Q4</v>
      </c>
      <c r="H6489" s="4">
        <f>INDEX('ALL - prices'!$J$3:$DY$219,MATCH('COMBINED DATA'!A6489,'ALL - prices'!$B$3:$B$219,0),MATCH('COMBINED DATA'!G6489,'ALL - prices'!$J$1:$DY$1,0))</f>
        <v>36.8474</v>
      </c>
      <c r="I6489" s="14">
        <f t="shared" si="479"/>
        <v>4.8448652422779865</v>
      </c>
      <c r="J6489" s="15">
        <f>INDEX(MarketCap2!$E$2:$AR$224,MATCH(A6489,MarketCap2!$B$2:$B$224,0),MATCH(G6489,MarketCap2!$E$1:$AR$1,0))</f>
        <v>3319600128</v>
      </c>
      <c r="K6489">
        <f t="shared" si="480"/>
        <v>21.92311016924743</v>
      </c>
      <c r="L6489">
        <f>INDEX('PB2'!$D$2:$AQ$224,MATCH(A6489,'PB2'!$B$2:$B$224,0),MATCH(G6489,'PB2'!$D$1:$AQ$1,0))</f>
        <v>3.7497789859771702</v>
      </c>
      <c r="M6489" s="16">
        <f t="shared" si="481"/>
        <v>0.26668238414574341</v>
      </c>
      <c r="N6489" s="6">
        <f>INDEX('ROA2'!$D$2:$AQ$224,MATCH(A6489,'ROA2'!$B$2:$B$224,0),MATCH(G6489,'ROA2'!$D$1:$AQ$1,0))</f>
        <v>10.9119510650635</v>
      </c>
      <c r="O6489" s="6">
        <v>1420.3100159999999</v>
      </c>
      <c r="P6489" s="28">
        <v>5.4880405168187339E-2</v>
      </c>
    </row>
    <row r="6490" spans="1:16" x14ac:dyDescent="0.3">
      <c r="A6490" t="s">
        <v>640</v>
      </c>
      <c r="B6490" t="e">
        <f>VLOOKUP(A6490,Sheet3!L:L,1,FALSE)</f>
        <v>#N/A</v>
      </c>
      <c r="C6490" t="str">
        <f>VLOOKUP(A6490,'ALL - prices'!B:C,2,FALSE)</f>
        <v>Toromont Industries Ltd</v>
      </c>
      <c r="D6490" t="str">
        <f>VLOOKUP(A6490,'ALL - prices'!B:I,8,FALSE)</f>
        <v>Industrials</v>
      </c>
      <c r="E6490">
        <v>2017</v>
      </c>
      <c r="F6490" t="s">
        <v>679</v>
      </c>
      <c r="G6490" t="str">
        <f t="shared" si="478"/>
        <v>2017-Q1</v>
      </c>
      <c r="H6490" s="4">
        <f>INDEX('ALL - prices'!$J$3:$DY$219,MATCH('COMBINED DATA'!A6490,'ALL - prices'!$B$3:$B$219,0),MATCH('COMBINED DATA'!G6490,'ALL - prices'!$J$1:$DY$1,0))</f>
        <v>40.650799999999997</v>
      </c>
      <c r="I6490" s="14">
        <f t="shared" si="479"/>
        <v>3.9004577910804255</v>
      </c>
      <c r="J6490" s="15">
        <f>INDEX(MarketCap2!$E$2:$AR$224,MATCH(A6490,MarketCap2!$B$2:$B$224,0),MATCH(G6490,MarketCap2!$E$1:$AR$1,0))</f>
        <v>3648438528</v>
      </c>
      <c r="K6490">
        <f t="shared" si="480"/>
        <v>22.017565112460105</v>
      </c>
      <c r="L6490">
        <f>INDEX('PB2'!$D$2:$AQ$224,MATCH(A6490,'PB2'!$B$2:$B$224,0),MATCH(G6490,'PB2'!$D$1:$AQ$1,0))</f>
        <v>4.0586261749267596</v>
      </c>
      <c r="M6490" s="16">
        <f t="shared" si="481"/>
        <v>0.24638879189656968</v>
      </c>
      <c r="N6490" s="6">
        <f>INDEX('ROA2'!$D$2:$AQ$224,MATCH(A6490,'ROA2'!$B$2:$B$224,0),MATCH(G6490,'ROA2'!$D$1:$AQ$1,0))</f>
        <v>11.6652536392212</v>
      </c>
      <c r="O6490" s="6">
        <v>1394.2119680000001</v>
      </c>
      <c r="P6490" s="28">
        <v>-1.837489541438243E-2</v>
      </c>
    </row>
    <row r="6491" spans="1:16" x14ac:dyDescent="0.3">
      <c r="A6491" t="s">
        <v>640</v>
      </c>
      <c r="B6491" t="e">
        <f>VLOOKUP(A6491,Sheet3!L:L,1,FALSE)</f>
        <v>#N/A</v>
      </c>
      <c r="C6491" t="str">
        <f>VLOOKUP(A6491,'ALL - prices'!B:C,2,FALSE)</f>
        <v>Toromont Industries Ltd</v>
      </c>
      <c r="D6491" t="str">
        <f>VLOOKUP(A6491,'ALL - prices'!B:I,8,FALSE)</f>
        <v>Industrials</v>
      </c>
      <c r="E6491">
        <v>2017</v>
      </c>
      <c r="F6491" t="s">
        <v>680</v>
      </c>
      <c r="G6491" t="str">
        <f t="shared" si="478"/>
        <v>2017-Q2</v>
      </c>
      <c r="H6491" s="4">
        <f>INDEX('ALL - prices'!$J$3:$DY$219,MATCH('COMBINED DATA'!A6491,'ALL - prices'!$B$3:$B$219,0),MATCH('COMBINED DATA'!G6491,'ALL - prices'!$J$1:$DY$1,0))</f>
        <v>41.8782</v>
      </c>
      <c r="I6491" s="14">
        <f t="shared" si="479"/>
        <v>0.88031155280389239</v>
      </c>
      <c r="J6491" s="15">
        <f>INDEX(MarketCap2!$E$2:$AR$224,MATCH(A6491,MarketCap2!$B$2:$B$224,0),MATCH(G6491,MarketCap2!$E$1:$AR$1,0))</f>
        <v>3746389760</v>
      </c>
      <c r="K6491">
        <f t="shared" si="480"/>
        <v>22.044058482539246</v>
      </c>
      <c r="L6491">
        <f>INDEX('PB2'!$D$2:$AQ$224,MATCH(A6491,'PB2'!$B$2:$B$224,0),MATCH(G6491,'PB2'!$D$1:$AQ$1,0))</f>
        <v>4.0556359291076696</v>
      </c>
      <c r="M6491" s="16">
        <f t="shared" si="481"/>
        <v>0.24657045589889087</v>
      </c>
      <c r="N6491" s="6">
        <f>INDEX('ROA2'!$D$2:$AQ$224,MATCH(A6491,'ROA2'!$B$2:$B$224,0),MATCH(G6491,'ROA2'!$D$1:$AQ$1,0))</f>
        <v>11.746833801269499</v>
      </c>
      <c r="O6491" s="6">
        <v>1434.587008</v>
      </c>
      <c r="P6491" s="28">
        <v>2.8959039892562374E-2</v>
      </c>
    </row>
    <row r="6492" spans="1:16" x14ac:dyDescent="0.3">
      <c r="A6492" t="s">
        <v>640</v>
      </c>
      <c r="B6492" t="e">
        <f>VLOOKUP(A6492,Sheet3!L:L,1,FALSE)</f>
        <v>#N/A</v>
      </c>
      <c r="C6492" t="str">
        <f>VLOOKUP(A6492,'ALL - prices'!B:C,2,FALSE)</f>
        <v>Toromont Industries Ltd</v>
      </c>
      <c r="D6492" t="str">
        <f>VLOOKUP(A6492,'ALL - prices'!B:I,8,FALSE)</f>
        <v>Industrials</v>
      </c>
      <c r="E6492">
        <v>2017</v>
      </c>
      <c r="F6492" t="s">
        <v>681</v>
      </c>
      <c r="G6492" t="str">
        <f t="shared" si="478"/>
        <v>2017-Q3</v>
      </c>
      <c r="H6492" s="4">
        <f>INDEX('ALL - prices'!$J$3:$DY$219,MATCH('COMBINED DATA'!A6492,'ALL - prices'!$B$3:$B$219,0),MATCH('COMBINED DATA'!G6492,'ALL - prices'!$J$1:$DY$1,0))</f>
        <v>50.373199999999997</v>
      </c>
      <c r="I6492" s="14">
        <f t="shared" si="479"/>
        <v>5.0821951822022742</v>
      </c>
      <c r="J6492" s="15">
        <f>INDEX(MarketCap2!$E$2:$AR$224,MATCH(A6492,MarketCap2!$B$2:$B$224,0),MATCH(G6492,MarketCap2!$E$1:$AR$1,0))</f>
        <v>4491450880</v>
      </c>
      <c r="K6492">
        <f t="shared" si="480"/>
        <v>22.225441622360886</v>
      </c>
      <c r="L6492">
        <f>INDEX('PB2'!$D$2:$AQ$224,MATCH(A6492,'PB2'!$B$2:$B$224,0),MATCH(G6492,'PB2'!$D$1:$AQ$1,0))</f>
        <v>4.6761231422424299</v>
      </c>
      <c r="M6492" s="16">
        <f t="shared" si="481"/>
        <v>0.21385236649701467</v>
      </c>
      <c r="N6492" s="6">
        <f>INDEX('ROA2'!$D$2:$AQ$224,MATCH(A6492,'ROA2'!$B$2:$B$224,0),MATCH(G6492,'ROA2'!$D$1:$AQ$1,0))</f>
        <v>11.3181610107422</v>
      </c>
      <c r="O6492" s="6">
        <v>1492.4</v>
      </c>
      <c r="P6492" s="28">
        <v>4.0299397441636471E-2</v>
      </c>
    </row>
    <row r="6493" spans="1:16" x14ac:dyDescent="0.3">
      <c r="A6493" t="s">
        <v>640</v>
      </c>
      <c r="B6493" t="e">
        <f>VLOOKUP(A6493,Sheet3!L:L,1,FALSE)</f>
        <v>#N/A</v>
      </c>
      <c r="C6493" t="str">
        <f>VLOOKUP(A6493,'ALL - prices'!B:C,2,FALSE)</f>
        <v>Toromont Industries Ltd</v>
      </c>
      <c r="D6493" t="str">
        <f>VLOOKUP(A6493,'ALL - prices'!B:I,8,FALSE)</f>
        <v>Industrials</v>
      </c>
      <c r="E6493">
        <v>2017</v>
      </c>
      <c r="F6493" t="s">
        <v>682</v>
      </c>
      <c r="G6493" t="str">
        <f t="shared" si="478"/>
        <v>2017-Q4</v>
      </c>
      <c r="H6493" s="4">
        <f>INDEX('ALL - prices'!$J$3:$DY$219,MATCH('COMBINED DATA'!A6493,'ALL - prices'!$B$3:$B$219,0),MATCH('COMBINED DATA'!G6493,'ALL - prices'!$J$1:$DY$1,0))</f>
        <v>48.6753</v>
      </c>
      <c r="I6493" s="14">
        <f t="shared" si="479"/>
        <v>5.0780292774362765</v>
      </c>
      <c r="J6493" s="15">
        <f>INDEX(MarketCap2!$E$2:$AR$224,MATCH(A6493,MarketCap2!$B$2:$B$224,0),MATCH(G6493,MarketCap2!$E$1:$AR$1,0))</f>
        <v>4459115008</v>
      </c>
      <c r="K6493">
        <f t="shared" si="480"/>
        <v>22.218216154589253</v>
      </c>
      <c r="L6493">
        <f>INDEX('PB2'!$D$2:$AQ$224,MATCH(A6493,'PB2'!$B$2:$B$224,0),MATCH(G6493,'PB2'!$D$1:$AQ$1,0))</f>
        <v>3.96570491790771</v>
      </c>
      <c r="M6493" s="16">
        <f t="shared" si="481"/>
        <v>0.25216197894209336</v>
      </c>
      <c r="N6493" s="6">
        <f>INDEX('ROA2'!$D$2:$AQ$224,MATCH(A6493,'ROA2'!$B$2:$B$224,0),MATCH(G6493,'ROA2'!$D$1:$AQ$1,0))</f>
        <v>11.063925743103001</v>
      </c>
      <c r="O6493" s="6">
        <v>1514.6880000000001</v>
      </c>
      <c r="P6493" s="28">
        <v>1.4934333958724209E-2</v>
      </c>
    </row>
    <row r="6494" spans="1:16" x14ac:dyDescent="0.3">
      <c r="A6494" t="s">
        <v>640</v>
      </c>
      <c r="B6494" t="e">
        <f>VLOOKUP(A6494,Sheet3!L:L,1,FALSE)</f>
        <v>#N/A</v>
      </c>
      <c r="C6494" t="str">
        <f>VLOOKUP(A6494,'ALL - prices'!B:C,2,FALSE)</f>
        <v>Toromont Industries Ltd</v>
      </c>
      <c r="D6494" t="str">
        <f>VLOOKUP(A6494,'ALL - prices'!B:I,8,FALSE)</f>
        <v>Industrials</v>
      </c>
      <c r="E6494">
        <v>2018</v>
      </c>
      <c r="F6494" t="s">
        <v>679</v>
      </c>
      <c r="G6494" t="str">
        <f t="shared" si="478"/>
        <v>2018-Q1</v>
      </c>
      <c r="H6494" s="4">
        <f>INDEX('ALL - prices'!$J$3:$DY$219,MATCH('COMBINED DATA'!A6494,'ALL - prices'!$B$3:$B$219,0),MATCH('COMBINED DATA'!G6494,'ALL - prices'!$J$1:$DY$1,0))</f>
        <v>49.614899999999999</v>
      </c>
      <c r="I6494" s="14">
        <f t="shared" si="479"/>
        <v>6.3963541498262888</v>
      </c>
      <c r="J6494" s="15">
        <f>INDEX(MarketCap2!$E$2:$AR$224,MATCH(A6494,MarketCap2!$B$2:$B$224,0),MATCH(G6494,MarketCap2!$E$1:$AR$1,0))</f>
        <v>4527523328</v>
      </c>
      <c r="K6494">
        <f t="shared" si="480"/>
        <v>22.233440900220991</v>
      </c>
      <c r="L6494">
        <f>INDEX('PB2'!$D$2:$AQ$224,MATCH(A6494,'PB2'!$B$2:$B$224,0),MATCH(G6494,'PB2'!$D$1:$AQ$1,0))</f>
        <v>3.9452719688415501</v>
      </c>
      <c r="M6494" s="16">
        <f t="shared" si="481"/>
        <v>0.25346795047278575</v>
      </c>
      <c r="N6494" s="6">
        <f>INDEX('ROA2'!$D$2:$AQ$224,MATCH(A6494,'ROA2'!$B$2:$B$224,0),MATCH(G6494,'ROA2'!$D$1:$AQ$1,0))</f>
        <v>8.2592592239379901</v>
      </c>
      <c r="O6494" s="6">
        <v>2866.9450240000001</v>
      </c>
      <c r="P6494" s="28">
        <v>0.89276274982042503</v>
      </c>
    </row>
    <row r="6495" spans="1:16" x14ac:dyDescent="0.3">
      <c r="A6495" t="s">
        <v>640</v>
      </c>
      <c r="B6495" t="e">
        <f>VLOOKUP(A6495,Sheet3!L:L,1,FALSE)</f>
        <v>#N/A</v>
      </c>
      <c r="C6495" t="str">
        <f>VLOOKUP(A6495,'ALL - prices'!B:C,2,FALSE)</f>
        <v>Toromont Industries Ltd</v>
      </c>
      <c r="D6495" t="str">
        <f>VLOOKUP(A6495,'ALL - prices'!B:I,8,FALSE)</f>
        <v>Industrials</v>
      </c>
      <c r="E6495">
        <v>2018</v>
      </c>
      <c r="F6495" t="s">
        <v>680</v>
      </c>
      <c r="G6495" t="str">
        <f t="shared" si="478"/>
        <v>2018-Q2</v>
      </c>
      <c r="H6495" s="4">
        <f>INDEX('ALL - prices'!$J$3:$DY$219,MATCH('COMBINED DATA'!A6495,'ALL - prices'!$B$3:$B$219,0),MATCH('COMBINED DATA'!G6495,'ALL - prices'!$J$1:$DY$1,0))</f>
        <v>50.636400000000002</v>
      </c>
      <c r="I6495" s="14">
        <f t="shared" si="479"/>
        <v>5.6579388482025843</v>
      </c>
      <c r="J6495" s="15">
        <f>INDEX(MarketCap2!$E$2:$AR$224,MATCH(A6495,MarketCap2!$B$2:$B$224,0),MATCH(G6495,MarketCap2!$E$1:$AR$1,0))</f>
        <v>4607644160</v>
      </c>
      <c r="K6495">
        <f t="shared" si="480"/>
        <v>22.250982535135989</v>
      </c>
      <c r="L6495">
        <f>INDEX('PB2'!$D$2:$AQ$224,MATCH(A6495,'PB2'!$B$2:$B$224,0),MATCH(G6495,'PB2'!$D$1:$AQ$1,0))</f>
        <v>3.8070709705352801</v>
      </c>
      <c r="M6495" s="16">
        <f t="shared" si="481"/>
        <v>0.26266912483099797</v>
      </c>
      <c r="N6495" s="6">
        <f>INDEX('ROA2'!$D$2:$AQ$224,MATCH(A6495,'ROA2'!$B$2:$B$224,0),MATCH(G6495,'ROA2'!$D$1:$AQ$1,0))</f>
        <v>8.3137950897216797</v>
      </c>
      <c r="O6495" s="6">
        <v>2888.9500159999998</v>
      </c>
      <c r="P6495" s="28">
        <v>7.6754147065220017E-3</v>
      </c>
    </row>
    <row r="6496" spans="1:16" x14ac:dyDescent="0.3">
      <c r="A6496" t="s">
        <v>640</v>
      </c>
      <c r="B6496" t="e">
        <f>VLOOKUP(A6496,Sheet3!L:L,1,FALSE)</f>
        <v>#N/A</v>
      </c>
      <c r="C6496" t="str">
        <f>VLOOKUP(A6496,'ALL - prices'!B:C,2,FALSE)</f>
        <v>Toromont Industries Ltd</v>
      </c>
      <c r="D6496" t="str">
        <f>VLOOKUP(A6496,'ALL - prices'!B:I,8,FALSE)</f>
        <v>Industrials</v>
      </c>
      <c r="E6496">
        <v>2018</v>
      </c>
      <c r="F6496" t="s">
        <v>681</v>
      </c>
      <c r="G6496" t="str">
        <f t="shared" si="478"/>
        <v>2018-Q3</v>
      </c>
      <c r="H6496" s="4">
        <f>INDEX('ALL - prices'!$J$3:$DY$219,MATCH('COMBINED DATA'!A6496,'ALL - prices'!$B$3:$B$219,0),MATCH('COMBINED DATA'!G6496,'ALL - prices'!$J$1:$DY$1,0))</f>
        <v>59.679600000000001</v>
      </c>
      <c r="I6496" s="14">
        <f t="shared" si="479"/>
        <v>5.4206669684181845</v>
      </c>
      <c r="J6496" s="15">
        <f>INDEX(MarketCap2!$E$2:$AR$224,MATCH(A6496,MarketCap2!$B$2:$B$224,0),MATCH(G6496,MarketCap2!$E$1:$AR$1,0))</f>
        <v>5438260736</v>
      </c>
      <c r="K6496">
        <f t="shared" si="480"/>
        <v>22.416725129046622</v>
      </c>
      <c r="L6496">
        <f>INDEX('PB2'!$D$2:$AQ$224,MATCH(A6496,'PB2'!$B$2:$B$224,0),MATCH(G6496,'PB2'!$D$1:$AQ$1,0))</f>
        <v>4.2291259765625</v>
      </c>
      <c r="M6496" s="16">
        <f t="shared" si="481"/>
        <v>0.23645547698080532</v>
      </c>
      <c r="N6496" s="6">
        <f>INDEX('ROA2'!$D$2:$AQ$224,MATCH(A6496,'ROA2'!$B$2:$B$224,0),MATCH(G6496,'ROA2'!$D$1:$AQ$1,0))</f>
        <v>8.9860410690307599</v>
      </c>
      <c r="O6496" s="6">
        <v>3112.0750079999998</v>
      </c>
      <c r="P6496" s="28">
        <v>7.7233939931205794E-2</v>
      </c>
    </row>
    <row r="6497" spans="1:16" x14ac:dyDescent="0.3">
      <c r="A6497" t="s">
        <v>640</v>
      </c>
      <c r="B6497" t="e">
        <f>VLOOKUP(A6497,Sheet3!L:L,1,FALSE)</f>
        <v>#N/A</v>
      </c>
      <c r="C6497" t="str">
        <f>VLOOKUP(A6497,'ALL - prices'!B:C,2,FALSE)</f>
        <v>Toromont Industries Ltd</v>
      </c>
      <c r="D6497" t="str">
        <f>VLOOKUP(A6497,'ALL - prices'!B:I,8,FALSE)</f>
        <v>Industrials</v>
      </c>
      <c r="E6497">
        <v>2018</v>
      </c>
      <c r="F6497" t="s">
        <v>682</v>
      </c>
      <c r="G6497" t="str">
        <f t="shared" si="478"/>
        <v>2018-Q4</v>
      </c>
      <c r="H6497" s="4">
        <f>INDEX('ALL - prices'!$J$3:$DY$219,MATCH('COMBINED DATA'!A6497,'ALL - prices'!$B$3:$B$219,0),MATCH('COMBINED DATA'!G6497,'ALL - prices'!$J$1:$DY$1,0))</f>
        <v>48.693600000000004</v>
      </c>
      <c r="I6497" s="14">
        <f t="shared" si="479"/>
        <v>3.6384540392635594</v>
      </c>
      <c r="J6497" s="15">
        <f>INDEX(MarketCap2!$E$2:$AR$224,MATCH(A6497,MarketCap2!$B$2:$B$224,0),MATCH(G6497,MarketCap2!$E$1:$AR$1,0))</f>
        <v>4419350528</v>
      </c>
      <c r="K6497">
        <f t="shared" si="480"/>
        <v>22.209258582872856</v>
      </c>
      <c r="L6497">
        <f>INDEX('PB2'!$D$2:$AQ$224,MATCH(A6497,'PB2'!$B$2:$B$224,0),MATCH(G6497,'PB2'!$D$1:$AQ$1,0))</f>
        <v>3.3195850849151598</v>
      </c>
      <c r="M6497" s="16">
        <f t="shared" si="481"/>
        <v>0.3012424668806335</v>
      </c>
      <c r="N6497" s="6">
        <f>INDEX('ROA2'!$D$2:$AQ$224,MATCH(A6497,'ROA2'!$B$2:$B$224,0),MATCH(G6497,'ROA2'!$D$1:$AQ$1,0))</f>
        <v>9.7768039703369105</v>
      </c>
      <c r="O6497" s="6">
        <v>3113.040896</v>
      </c>
      <c r="P6497" s="28">
        <v>3.1036784059421276E-4</v>
      </c>
    </row>
    <row r="6498" spans="1:16" x14ac:dyDescent="0.3">
      <c r="A6498" t="s">
        <v>640</v>
      </c>
      <c r="B6498" t="e">
        <f>VLOOKUP(A6498,Sheet3!L:L,1,FALSE)</f>
        <v>#N/A</v>
      </c>
      <c r="C6498" t="str">
        <f>VLOOKUP(A6498,'ALL - prices'!B:C,2,FALSE)</f>
        <v>Toromont Industries Ltd</v>
      </c>
      <c r="D6498" t="str">
        <f>VLOOKUP(A6498,'ALL - prices'!B:I,8,FALSE)</f>
        <v>Industrials</v>
      </c>
      <c r="E6498">
        <v>2019</v>
      </c>
      <c r="F6498" t="s">
        <v>679</v>
      </c>
      <c r="G6498" t="str">
        <f t="shared" si="478"/>
        <v>2019-Q1</v>
      </c>
      <c r="H6498" s="4">
        <f>INDEX('ALL - prices'!$J$3:$DY$219,MATCH('COMBINED DATA'!A6498,'ALL - prices'!$B$3:$B$219,0),MATCH('COMBINED DATA'!G6498,'ALL - prices'!$J$1:$DY$1,0))</f>
        <v>61.4878</v>
      </c>
      <c r="I6498" s="14">
        <f t="shared" si="479"/>
        <v>3.832053919571067</v>
      </c>
      <c r="J6498" s="15">
        <f>INDEX(MarketCap2!$E$2:$AR$224,MATCH(A6498,MarketCap2!$B$2:$B$224,0),MATCH(G6498,MarketCap2!$E$1:$AR$1,0))</f>
        <v>5543905280</v>
      </c>
      <c r="K6498">
        <f t="shared" si="480"/>
        <v>22.435965013550977</v>
      </c>
      <c r="L6498">
        <f>INDEX('PB2'!$D$2:$AQ$224,MATCH(A6498,'PB2'!$B$2:$B$224,0),MATCH(G6498,'PB2'!$D$1:$AQ$1,0))</f>
        <v>4.1624908447265598</v>
      </c>
      <c r="M6498" s="16">
        <f t="shared" si="481"/>
        <v>0.24024076864142424</v>
      </c>
      <c r="N6498" s="6">
        <f>INDEX('ROA2'!$D$2:$AQ$224,MATCH(A6498,'ROA2'!$B$2:$B$224,0),MATCH(G6498,'ROA2'!$D$1:$AQ$1,0))</f>
        <v>8.2597723007202095</v>
      </c>
      <c r="O6498" s="6">
        <v>3234.5310720000002</v>
      </c>
      <c r="P6498" s="28">
        <v>3.902620622687774E-2</v>
      </c>
    </row>
    <row r="6499" spans="1:16" x14ac:dyDescent="0.3">
      <c r="A6499" t="s">
        <v>640</v>
      </c>
      <c r="B6499" t="e">
        <f>VLOOKUP(A6499,Sheet3!L:L,1,FALSE)</f>
        <v>#N/A</v>
      </c>
      <c r="C6499" t="str">
        <f>VLOOKUP(A6499,'ALL - prices'!B:C,2,FALSE)</f>
        <v>Toromont Industries Ltd</v>
      </c>
      <c r="D6499" t="str">
        <f>VLOOKUP(A6499,'ALL - prices'!B:I,8,FALSE)</f>
        <v>Industrials</v>
      </c>
      <c r="E6499">
        <v>2019</v>
      </c>
      <c r="F6499" t="s">
        <v>680</v>
      </c>
      <c r="G6499" t="str">
        <f t="shared" si="478"/>
        <v>2019-Q2</v>
      </c>
      <c r="H6499" s="4">
        <f>INDEX('ALL - prices'!$J$3:$DY$219,MATCH('COMBINED DATA'!A6499,'ALL - prices'!$B$3:$B$219,0),MATCH('COMBINED DATA'!G6499,'ALL - prices'!$J$1:$DY$1,0))</f>
        <v>56.169600000000003</v>
      </c>
      <c r="I6499" s="14">
        <f t="shared" si="479"/>
        <v>3.5945297516967805</v>
      </c>
      <c r="J6499" s="15">
        <f>INDEX(MarketCap2!$E$2:$AR$224,MATCH(A6499,MarketCap2!$B$2:$B$224,0),MATCH(G6499,MarketCap2!$E$1:$AR$1,0))</f>
        <v>5059877888</v>
      </c>
      <c r="K6499">
        <f t="shared" si="480"/>
        <v>22.34460818714826</v>
      </c>
      <c r="L6499">
        <f>INDEX('PB2'!$D$2:$AQ$224,MATCH(A6499,'PB2'!$B$2:$B$224,0),MATCH(G6499,'PB2'!$D$1:$AQ$1,0))</f>
        <v>3.69131207466125</v>
      </c>
      <c r="M6499" s="16">
        <f t="shared" si="481"/>
        <v>0.27090638227648894</v>
      </c>
      <c r="N6499" s="6">
        <f>INDEX('ROA2'!$D$2:$AQ$224,MATCH(A6499,'ROA2'!$B$2:$B$224,0),MATCH(G6499,'ROA2'!$D$1:$AQ$1,0))</f>
        <v>8.5521564483642596</v>
      </c>
      <c r="O6499" s="6">
        <v>3202.2860799999999</v>
      </c>
      <c r="P6499" s="28">
        <v>-9.9689850807531104E-3</v>
      </c>
    </row>
    <row r="6500" spans="1:16" x14ac:dyDescent="0.3">
      <c r="A6500" t="s">
        <v>640</v>
      </c>
      <c r="B6500" t="e">
        <f>VLOOKUP(A6500,Sheet3!L:L,1,FALSE)</f>
        <v>#N/A</v>
      </c>
      <c r="C6500" t="str">
        <f>VLOOKUP(A6500,'ALL - prices'!B:C,2,FALSE)</f>
        <v>Toromont Industries Ltd</v>
      </c>
      <c r="D6500" t="str">
        <f>VLOOKUP(A6500,'ALL - prices'!B:I,8,FALSE)</f>
        <v>Industrials</v>
      </c>
      <c r="E6500">
        <v>2019</v>
      </c>
      <c r="F6500" t="s">
        <v>681</v>
      </c>
      <c r="G6500" t="str">
        <f t="shared" si="478"/>
        <v>2019-Q3</v>
      </c>
      <c r="H6500" s="4">
        <f>INDEX('ALL - prices'!$J$3:$DY$219,MATCH('COMBINED DATA'!A6500,'ALL - prices'!$B$3:$B$219,0),MATCH('COMBINED DATA'!G6500,'ALL - prices'!$J$1:$DY$1,0))</f>
        <v>58.165500000000002</v>
      </c>
      <c r="I6500" s="14">
        <f t="shared" si="479"/>
        <v>7.1497577252659408</v>
      </c>
      <c r="J6500" s="15">
        <f>INDEX(MarketCap2!$E$2:$AR$224,MATCH(A6500,MarketCap2!$B$2:$B$224,0),MATCH(G6500,MarketCap2!$E$1:$AR$1,0))</f>
        <v>5220807680</v>
      </c>
      <c r="K6500">
        <f t="shared" si="480"/>
        <v>22.375917954841171</v>
      </c>
      <c r="L6500">
        <f>INDEX('PB2'!$D$2:$AQ$224,MATCH(A6500,'PB2'!$B$2:$B$224,0),MATCH(G6500,'PB2'!$D$1:$AQ$1,0))</f>
        <v>3.6120069026946999</v>
      </c>
      <c r="M6500" s="16">
        <f t="shared" si="481"/>
        <v>0.27685439893649166</v>
      </c>
      <c r="N6500" s="6">
        <f>INDEX('ROA2'!$D$2:$AQ$224,MATCH(A6500,'ROA2'!$B$2:$B$224,0),MATCH(G6500,'ROA2'!$D$1:$AQ$1,0))</f>
        <v>8.3690271377563494</v>
      </c>
      <c r="O6500" s="6">
        <v>3346.3580160000001</v>
      </c>
      <c r="P6500" s="28">
        <v>4.4990338901888582E-2</v>
      </c>
    </row>
    <row r="6501" spans="1:16" x14ac:dyDescent="0.3">
      <c r="A6501" t="s">
        <v>640</v>
      </c>
      <c r="B6501" t="e">
        <f>VLOOKUP(A6501,Sheet3!L:L,1,FALSE)</f>
        <v>#N/A</v>
      </c>
      <c r="C6501" t="str">
        <f>VLOOKUP(A6501,'ALL - prices'!B:C,2,FALSE)</f>
        <v>Toromont Industries Ltd</v>
      </c>
      <c r="D6501" t="str">
        <f>VLOOKUP(A6501,'ALL - prices'!B:I,8,FALSE)</f>
        <v>Industrials</v>
      </c>
      <c r="E6501">
        <v>2019</v>
      </c>
      <c r="F6501" t="s">
        <v>682</v>
      </c>
      <c r="G6501" t="str">
        <f t="shared" si="478"/>
        <v>2019-Q4</v>
      </c>
      <c r="H6501" s="4">
        <f>INDEX('ALL - prices'!$J$3:$DY$219,MATCH('COMBINED DATA'!A6501,'ALL - prices'!$B$3:$B$219,0),MATCH('COMBINED DATA'!G6501,'ALL - prices'!$J$1:$DY$1,0))</f>
        <v>64.413399999999996</v>
      </c>
      <c r="I6501" s="14">
        <f t="shared" si="479"/>
        <v>11.759639636591748</v>
      </c>
      <c r="J6501" s="15">
        <f>INDEX(MarketCap2!$E$2:$AR$224,MATCH(A6501,MarketCap2!$B$2:$B$224,0),MATCH(G6501,MarketCap2!$E$1:$AR$1,0))</f>
        <v>5758387712</v>
      </c>
      <c r="K6501">
        <f t="shared" si="480"/>
        <v>22.473923361360672</v>
      </c>
      <c r="L6501">
        <f>INDEX('PB2'!$D$2:$AQ$224,MATCH(A6501,'PB2'!$B$2:$B$224,0),MATCH(G6501,'PB2'!$D$1:$AQ$1,0))</f>
        <v>3.77423095703125</v>
      </c>
      <c r="M6501" s="16">
        <f t="shared" si="481"/>
        <v>0.26495463880848036</v>
      </c>
      <c r="N6501" s="6">
        <f>INDEX('ROA2'!$D$2:$AQ$224,MATCH(A6501,'ROA2'!$B$2:$B$224,0),MATCH(G6501,'ROA2'!$D$1:$AQ$1,0))</f>
        <v>8.6419792175293004</v>
      </c>
      <c r="O6501" s="6">
        <v>3395.746048</v>
      </c>
      <c r="P6501" s="28">
        <v>1.4758741223700507E-2</v>
      </c>
    </row>
    <row r="6502" spans="1:16" x14ac:dyDescent="0.3">
      <c r="A6502" t="s">
        <v>640</v>
      </c>
      <c r="B6502" t="e">
        <f>VLOOKUP(A6502,Sheet3!L:L,1,FALSE)</f>
        <v>#N/A</v>
      </c>
      <c r="C6502" t="str">
        <f>VLOOKUP(A6502,'ALL - prices'!B:C,2,FALSE)</f>
        <v>Toromont Industries Ltd</v>
      </c>
      <c r="D6502" t="str">
        <f>VLOOKUP(A6502,'ALL - prices'!B:I,8,FALSE)</f>
        <v>Industrials</v>
      </c>
      <c r="E6502">
        <v>2020</v>
      </c>
      <c r="F6502" t="s">
        <v>679</v>
      </c>
      <c r="G6502" t="str">
        <f t="shared" si="478"/>
        <v>2020-Q1</v>
      </c>
      <c r="H6502" s="4">
        <f>INDEX('ALL - prices'!$J$3:$DY$219,MATCH('COMBINED DATA'!A6502,'ALL - prices'!$B$3:$B$219,0),MATCH('COMBINED DATA'!G6502,'ALL - prices'!$J$1:$DY$1,0))</f>
        <v>56.514600000000002</v>
      </c>
      <c r="I6502" s="14">
        <f t="shared" si="479"/>
        <v>11.90997387360704</v>
      </c>
      <c r="J6502" s="15">
        <f>INDEX(MarketCap2!$E$2:$AR$224,MATCH(A6502,MarketCap2!$B$2:$B$224,0),MATCH(G6502,MarketCap2!$E$1:$AR$1,0))</f>
        <v>5056067584</v>
      </c>
      <c r="K6502">
        <f t="shared" si="480"/>
        <v>22.343854860790238</v>
      </c>
      <c r="L6502">
        <f>INDEX('PB2'!$D$2:$AQ$224,MATCH(A6502,'PB2'!$B$2:$B$224,0),MATCH(G6502,'PB2'!$D$1:$AQ$1,0))</f>
        <v>3.2083330154418901</v>
      </c>
      <c r="M6502" s="16">
        <f t="shared" si="481"/>
        <v>0.31168834257134248</v>
      </c>
      <c r="N6502" s="6">
        <f>INDEX('ROA2'!$D$2:$AQ$224,MATCH(A6502,'ROA2'!$B$2:$B$224,0),MATCH(G6502,'ROA2'!$D$1:$AQ$1,0))</f>
        <v>8.6831893920898402</v>
      </c>
      <c r="O6502" s="6">
        <v>3371.3369600000001</v>
      </c>
      <c r="P6502" s="28">
        <v>-7.1881370558838338E-3</v>
      </c>
    </row>
    <row r="6503" spans="1:16" x14ac:dyDescent="0.3">
      <c r="A6503" t="s">
        <v>640</v>
      </c>
      <c r="B6503" t="e">
        <f>VLOOKUP(A6503,Sheet3!L:L,1,FALSE)</f>
        <v>#N/A</v>
      </c>
      <c r="C6503" t="str">
        <f>VLOOKUP(A6503,'ALL - prices'!B:C,2,FALSE)</f>
        <v>Toromont Industries Ltd</v>
      </c>
      <c r="D6503" t="str">
        <f>VLOOKUP(A6503,'ALL - prices'!B:I,8,FALSE)</f>
        <v>Industrials</v>
      </c>
      <c r="E6503">
        <v>2020</v>
      </c>
      <c r="F6503" t="s">
        <v>680</v>
      </c>
      <c r="G6503" t="str">
        <f t="shared" si="478"/>
        <v>2020-Q2</v>
      </c>
      <c r="H6503" s="4">
        <f>INDEX('ALL - prices'!$J$3:$DY$219,MATCH('COMBINED DATA'!A6503,'ALL - prices'!$B$3:$B$219,0),MATCH('COMBINED DATA'!G6503,'ALL - prices'!$J$1:$DY$1,0))</f>
        <v>62.02</v>
      </c>
      <c r="I6503" s="14">
        <f t="shared" si="479"/>
        <v>11.459168728831642</v>
      </c>
      <c r="J6503" s="15">
        <f>INDEX(MarketCap2!$E$2:$AR$224,MATCH(A6503,MarketCap2!$B$2:$B$224,0),MATCH(G6503,MarketCap2!$E$1:$AR$1,0))</f>
        <v>5523035136</v>
      </c>
      <c r="K6503">
        <f t="shared" si="480"/>
        <v>22.432193389605139</v>
      </c>
      <c r="L6503">
        <f>INDEX('PB2'!$D$2:$AQ$224,MATCH(A6503,'PB2'!$B$2:$B$224,0),MATCH(G6503,'PB2'!$D$1:$AQ$1,0))</f>
        <v>3.54524898529053</v>
      </c>
      <c r="M6503" s="16">
        <f t="shared" si="481"/>
        <v>0.2820676359119107</v>
      </c>
      <c r="N6503" s="6">
        <f>INDEX('ROA2'!$D$2:$AQ$224,MATCH(A6503,'ROA2'!$B$2:$B$224,0),MATCH(G6503,'ROA2'!$D$1:$AQ$1,0))</f>
        <v>8.5810499191284197</v>
      </c>
      <c r="O6503" s="6">
        <v>3438.7430399999998</v>
      </c>
      <c r="P6503" s="28">
        <v>1.9993872104673793E-2</v>
      </c>
    </row>
    <row r="6504" spans="1:16" x14ac:dyDescent="0.3">
      <c r="A6504" t="s">
        <v>640</v>
      </c>
      <c r="B6504" t="e">
        <f>VLOOKUP(A6504,Sheet3!L:L,1,FALSE)</f>
        <v>#N/A</v>
      </c>
      <c r="C6504" t="str">
        <f>VLOOKUP(A6504,'ALL - prices'!B:C,2,FALSE)</f>
        <v>Toromont Industries Ltd</v>
      </c>
      <c r="D6504" t="str">
        <f>VLOOKUP(A6504,'ALL - prices'!B:I,8,FALSE)</f>
        <v>Industrials</v>
      </c>
      <c r="E6504">
        <v>2020</v>
      </c>
      <c r="F6504" t="s">
        <v>681</v>
      </c>
      <c r="G6504" t="str">
        <f t="shared" si="478"/>
        <v>2020-Q3</v>
      </c>
      <c r="H6504" s="4">
        <f>INDEX('ALL - prices'!$J$3:$DY$219,MATCH('COMBINED DATA'!A6504,'ALL - prices'!$B$3:$B$219,0),MATCH('COMBINED DATA'!G6504,'ALL - prices'!$J$1:$DY$1,0))</f>
        <v>73.660600000000002</v>
      </c>
      <c r="I6504" s="14">
        <f t="shared" si="479"/>
        <v>8.4763159219773474</v>
      </c>
      <c r="J6504" s="15">
        <f>INDEX(MarketCap2!$E$2:$AR$224,MATCH(A6504,MarketCap2!$B$2:$B$224,0),MATCH(G6504,MarketCap2!$E$1:$AR$1,0))</f>
        <v>6553980928</v>
      </c>
      <c r="K6504">
        <f t="shared" si="480"/>
        <v>22.603338477240161</v>
      </c>
      <c r="L6504">
        <f>INDEX('PB2'!$D$2:$AQ$224,MATCH(A6504,'PB2'!$B$2:$B$224,0),MATCH(G6504,'PB2'!$D$1:$AQ$1,0))</f>
        <v>4.02496385574341</v>
      </c>
      <c r="M6504" s="16">
        <f t="shared" si="481"/>
        <v>0.24844943602985478</v>
      </c>
      <c r="N6504" s="6">
        <f>INDEX('ROA2'!$D$2:$AQ$224,MATCH(A6504,'ROA2'!$B$2:$B$224,0),MATCH(G6504,'ROA2'!$D$1:$AQ$1,0))</f>
        <v>7.5892248153686497</v>
      </c>
      <c r="O6504" s="6">
        <v>3472.441088</v>
      </c>
      <c r="P6504" s="28">
        <v>9.7995248868610434E-3</v>
      </c>
    </row>
    <row r="6505" spans="1:16" x14ac:dyDescent="0.3">
      <c r="A6505" t="s">
        <v>640</v>
      </c>
      <c r="B6505" t="e">
        <f>VLOOKUP(A6505,Sheet3!L:L,1,FALSE)</f>
        <v>#N/A</v>
      </c>
      <c r="C6505" t="str">
        <f>VLOOKUP(A6505,'ALL - prices'!B:C,2,FALSE)</f>
        <v>Toromont Industries Ltd</v>
      </c>
      <c r="D6505" t="str">
        <f>VLOOKUP(A6505,'ALL - prices'!B:I,8,FALSE)</f>
        <v>Industrials</v>
      </c>
      <c r="E6505">
        <v>2020</v>
      </c>
      <c r="F6505" t="s">
        <v>682</v>
      </c>
      <c r="G6505" t="str">
        <f t="shared" si="478"/>
        <v>2020-Q4</v>
      </c>
      <c r="H6505" s="4">
        <f>INDEX('ALL - prices'!$J$3:$DY$219,MATCH('COMBINED DATA'!A6505,'ALL - prices'!$B$3:$B$219,0),MATCH('COMBINED DATA'!G6505,'ALL - prices'!$J$1:$DY$1,0))</f>
        <v>82.741299999999995</v>
      </c>
      <c r="I6505" s="14">
        <f t="shared" si="479"/>
        <v>7.4129640598975906</v>
      </c>
      <c r="J6505" s="15">
        <f>INDEX(MarketCap2!$E$2:$AR$224,MATCH(A6505,MarketCap2!$B$2:$B$224,0),MATCH(G6505,MarketCap2!$E$1:$AR$1,0))</f>
        <v>7349616128</v>
      </c>
      <c r="K6505">
        <f t="shared" si="480"/>
        <v>22.717913921324261</v>
      </c>
      <c r="L6505">
        <f>INDEX('PB2'!$D$2:$AQ$224,MATCH(A6505,'PB2'!$B$2:$B$224,0),MATCH(G6505,'PB2'!$D$1:$AQ$1,0))</f>
        <v>4.3309278488159197</v>
      </c>
      <c r="M6505" s="16">
        <f t="shared" si="481"/>
        <v>0.23089740464584305</v>
      </c>
      <c r="N6505" s="6">
        <f>INDEX('ROA2'!$D$2:$AQ$224,MATCH(A6505,'ROA2'!$B$2:$B$224,0),MATCH(G6505,'ROA2'!$D$1:$AQ$1,0))</f>
        <v>7.5657639503479004</v>
      </c>
      <c r="O6505" s="6">
        <v>3382.6570240000001</v>
      </c>
      <c r="P6505" s="28">
        <v>-2.5856180630471778E-2</v>
      </c>
    </row>
    <row r="6506" spans="1:16" x14ac:dyDescent="0.3">
      <c r="A6506" t="s">
        <v>640</v>
      </c>
      <c r="B6506" t="e">
        <f>VLOOKUP(A6506,Sheet3!L:L,1,FALSE)</f>
        <v>#N/A</v>
      </c>
      <c r="C6506" t="str">
        <f>VLOOKUP(A6506,'ALL - prices'!B:C,2,FALSE)</f>
        <v>Toromont Industries Ltd</v>
      </c>
      <c r="D6506" t="str">
        <f>VLOOKUP(A6506,'ALL - prices'!B:I,8,FALSE)</f>
        <v>Industrials</v>
      </c>
      <c r="E6506">
        <v>2021</v>
      </c>
      <c r="F6506" t="s">
        <v>679</v>
      </c>
      <c r="G6506" t="str">
        <f t="shared" si="478"/>
        <v>2021-Q1</v>
      </c>
      <c r="H6506" s="4">
        <f>INDEX('ALL - prices'!$J$3:$DY$219,MATCH('COMBINED DATA'!A6506,'ALL - prices'!$B$3:$B$219,0),MATCH('COMBINED DATA'!G6506,'ALL - prices'!$J$1:$DY$1,0))</f>
        <v>89.531099999999995</v>
      </c>
      <c r="I6506" s="14">
        <f t="shared" si="479"/>
        <v>5.9015962589229503</v>
      </c>
      <c r="J6506" s="15">
        <f>INDEX(MarketCap2!$E$2:$AR$224,MATCH(A6506,MarketCap2!$B$2:$B$224,0),MATCH(G6506,MarketCap2!$E$1:$AR$1,0))</f>
        <v>7936373248</v>
      </c>
      <c r="K6506">
        <f t="shared" si="480"/>
        <v>22.794722238081064</v>
      </c>
      <c r="L6506">
        <f>INDEX('PB2'!$D$2:$AQ$224,MATCH(A6506,'PB2'!$B$2:$B$224,0),MATCH(G6506,'PB2'!$D$1:$AQ$1,0))</f>
        <v>4.5121569633483896</v>
      </c>
      <c r="M6506" s="16">
        <f t="shared" si="481"/>
        <v>0.22162349584087124</v>
      </c>
      <c r="N6506" s="6">
        <f>INDEX('ROA2'!$D$2:$AQ$224,MATCH(A6506,'ROA2'!$B$2:$B$224,0),MATCH(G6506,'ROA2'!$D$1:$AQ$1,0))</f>
        <v>7.5888690948486301</v>
      </c>
      <c r="O6506" s="6">
        <v>3346.7919360000001</v>
      </c>
      <c r="P6506" s="28">
        <v>-1.0602638028489646E-2</v>
      </c>
    </row>
    <row r="6507" spans="1:16" x14ac:dyDescent="0.3">
      <c r="A6507" t="s">
        <v>640</v>
      </c>
      <c r="B6507" t="e">
        <f>VLOOKUP(A6507,Sheet3!L:L,1,FALSE)</f>
        <v>#N/A</v>
      </c>
      <c r="C6507" t="str">
        <f>VLOOKUP(A6507,'ALL - prices'!B:C,2,FALSE)</f>
        <v>Toromont Industries Ltd</v>
      </c>
      <c r="D6507" t="str">
        <f>VLOOKUP(A6507,'ALL - prices'!B:I,8,FALSE)</f>
        <v>Industrials</v>
      </c>
      <c r="E6507">
        <v>2021</v>
      </c>
      <c r="F6507" t="s">
        <v>680</v>
      </c>
      <c r="G6507" t="str">
        <f t="shared" si="478"/>
        <v>2021-Q2</v>
      </c>
      <c r="H6507" s="4">
        <f>INDEX('ALL - prices'!$J$3:$DY$219,MATCH('COMBINED DATA'!A6507,'ALL - prices'!$B$3:$B$219,0),MATCH('COMBINED DATA'!G6507,'ALL - prices'!$J$1:$DY$1,0))</f>
        <v>100.8501</v>
      </c>
      <c r="I6507" s="14">
        <f t="shared" si="479"/>
        <v>6.5054964066292982</v>
      </c>
      <c r="J6507" s="15">
        <f>INDEX(MarketCap2!$E$2:$AR$224,MATCH(A6507,MarketCap2!$B$2:$B$224,0),MATCH(G6507,MarketCap2!$E$1:$AR$1,0))</f>
        <v>8924260352</v>
      </c>
      <c r="K6507">
        <f t="shared" si="480"/>
        <v>22.912039287452405</v>
      </c>
      <c r="L6507">
        <f>INDEX('PB2'!$D$2:$AQ$224,MATCH(A6507,'PB2'!$B$2:$B$224,0),MATCH(G6507,'PB2'!$D$1:$AQ$1,0))</f>
        <v>4.8683199882507298</v>
      </c>
      <c r="M6507" s="16">
        <f t="shared" si="481"/>
        <v>0.20540966953967976</v>
      </c>
      <c r="N6507" s="6">
        <f>INDEX('ROA2'!$D$2:$AQ$224,MATCH(A6507,'ROA2'!$B$2:$B$224,0),MATCH(G6507,'ROA2'!$D$1:$AQ$1,0))</f>
        <v>7.8369278907775897</v>
      </c>
      <c r="O6507" s="6">
        <v>3336.2329599999998</v>
      </c>
      <c r="P6507" s="28">
        <v>-3.1549544166226463E-3</v>
      </c>
    </row>
    <row r="6508" spans="1:16" x14ac:dyDescent="0.3">
      <c r="A6508" t="s">
        <v>640</v>
      </c>
      <c r="B6508" t="e">
        <f>VLOOKUP(A6508,Sheet3!L:L,1,FALSE)</f>
        <v>#N/A</v>
      </c>
      <c r="C6508" t="str">
        <f>VLOOKUP(A6508,'ALL - prices'!B:C,2,FALSE)</f>
        <v>Toromont Industries Ltd</v>
      </c>
      <c r="D6508" t="str">
        <f>VLOOKUP(A6508,'ALL - prices'!B:I,8,FALSE)</f>
        <v>Industrials</v>
      </c>
      <c r="E6508">
        <v>2021</v>
      </c>
      <c r="F6508" t="s">
        <v>681</v>
      </c>
      <c r="G6508" t="str">
        <f t="shared" si="478"/>
        <v>2021-Q3</v>
      </c>
      <c r="H6508" s="4">
        <f>INDEX('ALL - prices'!$J$3:$DY$219,MATCH('COMBINED DATA'!A6508,'ALL - prices'!$B$3:$B$219,0),MATCH('COMBINED DATA'!G6508,'ALL - prices'!$J$1:$DY$1,0))</f>
        <v>99.054199999999994</v>
      </c>
      <c r="I6508" s="14">
        <f t="shared" si="479"/>
        <v>9.1370676482757158</v>
      </c>
      <c r="J6508" s="15">
        <f>INDEX(MarketCap2!$E$2:$AR$224,MATCH(A6508,MarketCap2!$B$2:$B$224,0),MATCH(G6508,MarketCap2!$E$1:$AR$1,0))</f>
        <v>8752448512</v>
      </c>
      <c r="K6508">
        <f t="shared" si="480"/>
        <v>22.892599328113697</v>
      </c>
      <c r="L6508">
        <f>INDEX('PB2'!$D$2:$AQ$224,MATCH(A6508,'PB2'!$B$2:$B$224,0),MATCH(G6508,'PB2'!$D$1:$AQ$1,0))</f>
        <v>4.6555590629577601</v>
      </c>
      <c r="M6508" s="16">
        <f t="shared" si="481"/>
        <v>0.21479697421445279</v>
      </c>
      <c r="N6508" s="6">
        <f>INDEX('ROA2'!$D$2:$AQ$224,MATCH(A6508,'ROA2'!$B$2:$B$224,0),MATCH(G6508,'ROA2'!$D$1:$AQ$1,0))</f>
        <v>8.7035427093505895</v>
      </c>
      <c r="O6508" s="6">
        <v>3413.6051200000002</v>
      </c>
      <c r="P6508" s="28">
        <v>2.3191474015052102E-2</v>
      </c>
    </row>
    <row r="6509" spans="1:16" x14ac:dyDescent="0.3">
      <c r="A6509" t="s">
        <v>640</v>
      </c>
      <c r="B6509" t="e">
        <f>VLOOKUP(A6509,Sheet3!L:L,1,FALSE)</f>
        <v>#N/A</v>
      </c>
      <c r="C6509" t="str">
        <f>VLOOKUP(A6509,'ALL - prices'!B:C,2,FALSE)</f>
        <v>Toromont Industries Ltd</v>
      </c>
      <c r="D6509" t="str">
        <f>VLOOKUP(A6509,'ALL - prices'!B:I,8,FALSE)</f>
        <v>Industrials</v>
      </c>
      <c r="E6509">
        <v>2021</v>
      </c>
      <c r="F6509" t="s">
        <v>682</v>
      </c>
      <c r="G6509" t="str">
        <f t="shared" si="478"/>
        <v>2021-Q4</v>
      </c>
      <c r="H6509" s="4">
        <f>INDEX('ALL - prices'!$J$3:$DY$219,MATCH('COMBINED DATA'!A6509,'ALL - prices'!$B$3:$B$219,0),MATCH('COMBINED DATA'!G6509,'ALL - prices'!$J$1:$DY$1,0))</f>
        <v>107.4842</v>
      </c>
      <c r="I6509" s="14">
        <f t="shared" si="479"/>
        <v>9.2200301935062399</v>
      </c>
      <c r="J6509" s="15">
        <f>INDEX(MarketCap2!$E$2:$AR$224,MATCH(A6509,MarketCap2!$B$2:$B$224,0),MATCH(G6509,MarketCap2!$E$1:$AR$1,0))</f>
        <v>9414928384</v>
      </c>
      <c r="K6509">
        <f t="shared" si="480"/>
        <v>22.96556239244136</v>
      </c>
      <c r="L6509">
        <f>INDEX('PB2'!$D$2:$AQ$224,MATCH(A6509,'PB2'!$B$2:$B$224,0),MATCH(G6509,'PB2'!$D$1:$AQ$1,0))</f>
        <v>4.8267807960510298</v>
      </c>
      <c r="M6509" s="16">
        <f t="shared" si="481"/>
        <v>0.20717742160947883</v>
      </c>
      <c r="N6509" s="6">
        <f>INDEX('ROA2'!$D$2:$AQ$224,MATCH(A6509,'ROA2'!$B$2:$B$224,0),MATCH(G6509,'ROA2'!$D$1:$AQ$1,0))</f>
        <v>9.2179346084594709</v>
      </c>
      <c r="O6509" s="6">
        <v>3475.0609920000002</v>
      </c>
      <c r="P6509" s="28">
        <v>1.8003216493886674E-2</v>
      </c>
    </row>
    <row r="6510" spans="1:16" x14ac:dyDescent="0.3">
      <c r="A6510" t="s">
        <v>640</v>
      </c>
      <c r="B6510" t="e">
        <f>VLOOKUP(A6510,Sheet3!L:L,1,FALSE)</f>
        <v>#N/A</v>
      </c>
      <c r="C6510" t="str">
        <f>VLOOKUP(A6510,'ALL - prices'!B:C,2,FALSE)</f>
        <v>Toromont Industries Ltd</v>
      </c>
      <c r="D6510" t="str">
        <f>VLOOKUP(A6510,'ALL - prices'!B:I,8,FALSE)</f>
        <v>Industrials</v>
      </c>
      <c r="E6510">
        <v>2022</v>
      </c>
      <c r="F6510" t="s">
        <v>679</v>
      </c>
      <c r="G6510" t="str">
        <f t="shared" si="478"/>
        <v>2022-Q1</v>
      </c>
      <c r="H6510" s="4">
        <f>INDEX('ALL - prices'!$J$3:$DY$219,MATCH('COMBINED DATA'!A6510,'ALL - prices'!$B$3:$B$219,0),MATCH('COMBINED DATA'!G6510,'ALL - prices'!$J$1:$DY$1,0))</f>
        <v>111.7761</v>
      </c>
      <c r="I6510" s="14">
        <f t="shared" si="479"/>
        <v>6.5749729735186024</v>
      </c>
      <c r="J6510" s="15">
        <f>INDEX(MarketCap2!$E$2:$AR$224,MATCH(A6510,MarketCap2!$B$2:$B$224,0),MATCH(G6510,MarketCap2!$E$1:$AR$1,0))</f>
        <v>9770454016</v>
      </c>
      <c r="K6510">
        <f t="shared" si="480"/>
        <v>23.002628772341037</v>
      </c>
      <c r="L6510">
        <f>INDEX('PB2'!$D$2:$AQ$224,MATCH(A6510,'PB2'!$B$2:$B$224,0),MATCH(G6510,'PB2'!$D$1:$AQ$1,0))</f>
        <v>4.8941168785095197</v>
      </c>
      <c r="M6510" s="16">
        <f t="shared" si="481"/>
        <v>0.20432695516347074</v>
      </c>
      <c r="N6510" s="6">
        <f>INDEX('ROA2'!$D$2:$AQ$224,MATCH(A6510,'ROA2'!$B$2:$B$224,0),MATCH(G6510,'ROA2'!$D$1:$AQ$1,0))</f>
        <v>9.6012058258056605</v>
      </c>
      <c r="O6510" s="6">
        <v>3583.7959679999999</v>
      </c>
      <c r="P6510" s="28">
        <v>3.1290091382660756E-2</v>
      </c>
    </row>
    <row r="6511" spans="1:16" x14ac:dyDescent="0.3">
      <c r="A6511" t="s">
        <v>640</v>
      </c>
      <c r="B6511" t="e">
        <f>VLOOKUP(A6511,Sheet3!L:L,1,FALSE)</f>
        <v>#N/A</v>
      </c>
      <c r="C6511" t="str">
        <f>VLOOKUP(A6511,'ALL - prices'!B:C,2,FALSE)</f>
        <v>Toromont Industries Ltd</v>
      </c>
      <c r="D6511" t="str">
        <f>VLOOKUP(A6511,'ALL - prices'!B:I,8,FALSE)</f>
        <v>Industrials</v>
      </c>
      <c r="E6511">
        <v>2022</v>
      </c>
      <c r="F6511" t="s">
        <v>680</v>
      </c>
      <c r="G6511" t="str">
        <f t="shared" si="478"/>
        <v>2022-Q2</v>
      </c>
      <c r="H6511" s="4">
        <f>INDEX('ALL - prices'!$J$3:$DY$219,MATCH('COMBINED DATA'!A6511,'ALL - prices'!$B$3:$B$219,0),MATCH('COMBINED DATA'!G6511,'ALL - prices'!$J$1:$DY$1,0))</f>
        <v>98.516499999999994</v>
      </c>
      <c r="I6511" s="14">
        <f t="shared" si="479"/>
        <v>7.5880593843221913</v>
      </c>
      <c r="J6511" s="15">
        <f>INDEX(MarketCap2!$E$2:$AR$224,MATCH(A6511,MarketCap2!$B$2:$B$224,0),MATCH(G6511,MarketCap2!$E$1:$AR$1,0))</f>
        <v>8588913152</v>
      </c>
      <c r="K6511">
        <f t="shared" si="480"/>
        <v>22.873738040141362</v>
      </c>
      <c r="L6511">
        <f>INDEX('PB2'!$D$2:$AQ$224,MATCH(A6511,'PB2'!$B$2:$B$224,0),MATCH(G6511,'PB2'!$D$1:$AQ$1,0))</f>
        <v>4.1377477645873997</v>
      </c>
      <c r="M6511" s="16">
        <f t="shared" si="481"/>
        <v>0.24167737061171882</v>
      </c>
      <c r="N6511" s="6">
        <f>INDEX('ROA2'!$D$2:$AQ$224,MATCH(A6511,'ROA2'!$B$2:$B$224,0),MATCH(G6511,'ROA2'!$D$1:$AQ$1,0))</f>
        <v>9.8894224166870099</v>
      </c>
      <c r="O6511" s="6">
        <v>3626.479104</v>
      </c>
      <c r="P6511" s="28">
        <v>1.1910035164144732E-2</v>
      </c>
    </row>
    <row r="6512" spans="1:16" x14ac:dyDescent="0.3">
      <c r="A6512" t="s">
        <v>640</v>
      </c>
      <c r="B6512" t="e">
        <f>VLOOKUP(A6512,Sheet3!L:L,1,FALSE)</f>
        <v>#N/A</v>
      </c>
      <c r="C6512" t="str">
        <f>VLOOKUP(A6512,'ALL - prices'!B:C,2,FALSE)</f>
        <v>Toromont Industries Ltd</v>
      </c>
      <c r="D6512" t="str">
        <f>VLOOKUP(A6512,'ALL - prices'!B:I,8,FALSE)</f>
        <v>Industrials</v>
      </c>
      <c r="E6512">
        <v>2022</v>
      </c>
      <c r="F6512" t="s">
        <v>681</v>
      </c>
      <c r="G6512" t="str">
        <f t="shared" si="478"/>
        <v>2022-Q3</v>
      </c>
      <c r="H6512" s="4">
        <f>INDEX('ALL - prices'!$J$3:$DY$219,MATCH('COMBINED DATA'!A6512,'ALL - prices'!$B$3:$B$219,0),MATCH('COMBINED DATA'!G6512,'ALL - prices'!$J$1:$DY$1,0))</f>
        <v>91.369699999999995</v>
      </c>
      <c r="I6512" s="14">
        <f t="shared" si="479"/>
        <v>6.362887595528731</v>
      </c>
      <c r="J6512" s="15">
        <f>INDEX(MarketCap2!$E$2:$AR$224,MATCH(A6512,MarketCap2!$B$2:$B$224,0),MATCH(G6512,MarketCap2!$E$1:$AR$1,0))</f>
        <v>7906259456</v>
      </c>
      <c r="K6512">
        <f t="shared" si="480"/>
        <v>22.790920618889299</v>
      </c>
      <c r="L6512">
        <f>INDEX('PB2'!$D$2:$AQ$224,MATCH(A6512,'PB2'!$B$2:$B$224,0),MATCH(G6512,'PB2'!$D$1:$AQ$1,0))</f>
        <v>3.5869619846343999</v>
      </c>
      <c r="M6512" s="16">
        <f t="shared" si="481"/>
        <v>0.2787874541976571</v>
      </c>
      <c r="N6512" s="6">
        <f>INDEX('ROA2'!$D$2:$AQ$224,MATCH(A6512,'ROA2'!$B$2:$B$224,0),MATCH(G6512,'ROA2'!$D$1:$AQ$1,0))</f>
        <v>10.2267293930054</v>
      </c>
      <c r="O6512" s="6">
        <v>3833.4238719999998</v>
      </c>
      <c r="P6512" s="28">
        <v>5.7064927734380197E-2</v>
      </c>
    </row>
    <row r="6513" spans="1:16" x14ac:dyDescent="0.3">
      <c r="A6513" t="s">
        <v>640</v>
      </c>
      <c r="B6513" t="e">
        <f>VLOOKUP(A6513,Sheet3!L:L,1,FALSE)</f>
        <v>#N/A</v>
      </c>
      <c r="C6513" t="str">
        <f>VLOOKUP(A6513,'ALL - prices'!B:C,2,FALSE)</f>
        <v>Toromont Industries Ltd</v>
      </c>
      <c r="D6513" t="str">
        <f>VLOOKUP(A6513,'ALL - prices'!B:I,8,FALSE)</f>
        <v>Industrials</v>
      </c>
      <c r="E6513">
        <v>2022</v>
      </c>
      <c r="F6513" t="s">
        <v>682</v>
      </c>
      <c r="G6513" t="str">
        <f t="shared" si="478"/>
        <v>2022-Q4</v>
      </c>
      <c r="H6513" s="4">
        <f>INDEX('ALL - prices'!$J$3:$DY$219,MATCH('COMBINED DATA'!A6513,'ALL - prices'!$B$3:$B$219,0),MATCH('COMBINED DATA'!G6513,'ALL - prices'!$J$1:$DY$1,0))</f>
        <v>93.197599999999994</v>
      </c>
      <c r="I6513" s="14">
        <f t="shared" si="479"/>
        <v>3.4479475898713967</v>
      </c>
      <c r="J6513" s="15">
        <f>INDEX(MarketCap2!$E$2:$AR$224,MATCH(A6513,MarketCap2!$B$2:$B$224,0),MATCH(G6513,MarketCap2!$E$1:$AR$1,0))</f>
        <v>8040909312</v>
      </c>
      <c r="K6513">
        <f t="shared" si="480"/>
        <v>22.807808012249595</v>
      </c>
      <c r="L6513">
        <f>INDEX('PB2'!$D$2:$AQ$224,MATCH(A6513,'PB2'!$B$2:$B$224,0),MATCH(G6513,'PB2'!$D$1:$AQ$1,0))</f>
        <v>3.4589529037475599</v>
      </c>
      <c r="M6513" s="16">
        <f t="shared" si="481"/>
        <v>0.28910483253951286</v>
      </c>
      <c r="N6513" s="6">
        <f>INDEX('ROA2'!$D$2:$AQ$224,MATCH(A6513,'ROA2'!$B$2:$B$224,0),MATCH(G6513,'ROA2'!$D$1:$AQ$1,0))</f>
        <v>10.736478805541999</v>
      </c>
      <c r="O6513" s="6">
        <v>3974.7929600000002</v>
      </c>
      <c r="P6513" s="28">
        <v>3.6878021507766201E-2</v>
      </c>
    </row>
    <row r="6514" spans="1:16" x14ac:dyDescent="0.3">
      <c r="A6514" t="s">
        <v>640</v>
      </c>
      <c r="B6514" t="e">
        <f>VLOOKUP(A6514,Sheet3!L:L,1,FALSE)</f>
        <v>#N/A</v>
      </c>
      <c r="C6514" t="str">
        <f>VLOOKUP(A6514,'ALL - prices'!B:C,2,FALSE)</f>
        <v>Toromont Industries Ltd</v>
      </c>
      <c r="D6514" t="str">
        <f>VLOOKUP(A6514,'ALL - prices'!B:I,8,FALSE)</f>
        <v>Industrials</v>
      </c>
      <c r="E6514">
        <v>2023</v>
      </c>
      <c r="F6514" t="s">
        <v>679</v>
      </c>
      <c r="G6514" t="str">
        <f t="shared" si="478"/>
        <v>2023-Q1</v>
      </c>
      <c r="H6514" s="4">
        <f>INDEX('ALL - prices'!$J$3:$DY$219,MATCH('COMBINED DATA'!A6514,'ALL - prices'!$B$3:$B$219,0),MATCH('COMBINED DATA'!G6514,'ALL - prices'!$J$1:$DY$1,0))</f>
        <v>106.0301</v>
      </c>
      <c r="I6514" s="14">
        <f t="shared" si="479"/>
        <v>9.9754581008843868</v>
      </c>
      <c r="J6514" s="15">
        <f>INDEX(MarketCap2!$E$2:$AR$224,MATCH(A6514,MarketCap2!$B$2:$B$224,0),MATCH(G6514,MarketCap2!$E$1:$AR$1,0))</f>
        <v>9115913216</v>
      </c>
      <c r="K6514">
        <f t="shared" si="480"/>
        <v>22.933287428319638</v>
      </c>
      <c r="L6514">
        <f>INDEX('PB2'!$D$2:$AQ$224,MATCH(A6514,'PB2'!$B$2:$B$224,0),MATCH(G6514,'PB2'!$D$1:$AQ$1,0))</f>
        <v>3.8174850940704399</v>
      </c>
      <c r="M6514" s="16">
        <f t="shared" si="481"/>
        <v>0.26195256179343396</v>
      </c>
      <c r="N6514" s="6">
        <f>INDEX('ROA2'!$D$2:$AQ$224,MATCH(A6514,'ROA2'!$B$2:$B$224,0),MATCH(G6514,'ROA2'!$D$1:$AQ$1,0))</f>
        <v>11.6972093582153</v>
      </c>
      <c r="O6514" s="6">
        <v>4182.1250559999999</v>
      </c>
      <c r="P6514" s="28">
        <v>5.2161734733473922E-2</v>
      </c>
    </row>
    <row r="6515" spans="1:16" x14ac:dyDescent="0.3">
      <c r="A6515" t="s">
        <v>640</v>
      </c>
      <c r="B6515" t="e">
        <f>VLOOKUP(A6515,Sheet3!L:L,1,FALSE)</f>
        <v>#N/A</v>
      </c>
      <c r="C6515" t="str">
        <f>VLOOKUP(A6515,'ALL - prices'!B:C,2,FALSE)</f>
        <v>Toromont Industries Ltd</v>
      </c>
      <c r="D6515" t="str">
        <f>VLOOKUP(A6515,'ALL - prices'!B:I,8,FALSE)</f>
        <v>Industrials</v>
      </c>
      <c r="E6515">
        <v>2023</v>
      </c>
      <c r="F6515" t="s">
        <v>680</v>
      </c>
      <c r="G6515" t="str">
        <f t="shared" si="478"/>
        <v>2023-Q2</v>
      </c>
      <c r="H6515" s="4">
        <f>INDEX('ALL - prices'!$J$3:$DY$219,MATCH('COMBINED DATA'!A6515,'ALL - prices'!$B$3:$B$219,0),MATCH('COMBINED DATA'!G6515,'ALL - prices'!$J$1:$DY$1,0))</f>
        <v>104.6194</v>
      </c>
      <c r="I6515" s="14">
        <f t="shared" si="479"/>
        <v>8.5449923703398714</v>
      </c>
      <c r="J6515" s="15">
        <f>INDEX(MarketCap2!$E$2:$AR$224,MATCH(A6515,MarketCap2!$B$2:$B$224,0),MATCH(G6515,MarketCap2!$E$1:$AR$1,0))</f>
        <v>8953474048</v>
      </c>
      <c r="K6515">
        <f t="shared" si="480"/>
        <v>22.915307455705587</v>
      </c>
      <c r="L6515">
        <f>INDEX('PB2'!$D$2:$AQ$224,MATCH(A6515,'PB2'!$B$2:$B$224,0),MATCH(G6515,'PB2'!$D$1:$AQ$1,0))</f>
        <v>3.62341403961182</v>
      </c>
      <c r="M6515" s="16">
        <f t="shared" si="481"/>
        <v>0.27598281318883749</v>
      </c>
      <c r="N6515" s="6">
        <f>INDEX('ROA2'!$D$2:$AQ$224,MATCH(A6515,'ROA2'!$B$2:$B$224,0),MATCH(G6515,'ROA2'!$D$1:$AQ$1,0))</f>
        <v>12.7537441253662</v>
      </c>
      <c r="O6515" s="6">
        <v>4068.0460800000001</v>
      </c>
      <c r="P6515" s="28">
        <v>-2.7277753408242365E-2</v>
      </c>
    </row>
    <row r="6516" spans="1:16" x14ac:dyDescent="0.3">
      <c r="A6516" t="s">
        <v>640</v>
      </c>
      <c r="B6516" t="e">
        <f>VLOOKUP(A6516,Sheet3!L:L,1,FALSE)</f>
        <v>#N/A</v>
      </c>
      <c r="C6516" t="str">
        <f>VLOOKUP(A6516,'ALL - prices'!B:C,2,FALSE)</f>
        <v>Toromont Industries Ltd</v>
      </c>
      <c r="D6516" t="str">
        <f>VLOOKUP(A6516,'ALL - prices'!B:I,8,FALSE)</f>
        <v>Industrials</v>
      </c>
      <c r="E6516">
        <v>2023</v>
      </c>
      <c r="F6516" t="s">
        <v>681</v>
      </c>
      <c r="G6516" t="str">
        <f t="shared" si="478"/>
        <v>2023-Q3</v>
      </c>
      <c r="H6516" s="4">
        <f>INDEX('ALL - prices'!$J$3:$DY$219,MATCH('COMBINED DATA'!A6516,'ALL - prices'!$B$3:$B$219,0),MATCH('COMBINED DATA'!G6516,'ALL - prices'!$J$1:$DY$1,0))</f>
        <v>106.7497</v>
      </c>
      <c r="I6516" s="14">
        <f t="shared" si="479"/>
        <v>7.7942632319653322</v>
      </c>
      <c r="J6516" s="15">
        <f>INDEX(MarketCap2!$E$2:$AR$224,MATCH(A6516,MarketCap2!$B$2:$B$224,0),MATCH(G6516,MarketCap2!$E$1:$AR$1,0))</f>
        <v>9108857856</v>
      </c>
      <c r="K6516">
        <f t="shared" si="480"/>
        <v>22.932513167800852</v>
      </c>
      <c r="L6516">
        <f>INDEX('PB2'!$D$2:$AQ$224,MATCH(A6516,'PB2'!$B$2:$B$224,0),MATCH(G6516,'PB2'!$D$1:$AQ$1,0))</f>
        <v>3.4893341064453098</v>
      </c>
      <c r="M6516" s="16">
        <f t="shared" si="481"/>
        <v>0.28658763233731444</v>
      </c>
      <c r="N6516" s="6">
        <f>INDEX('ROA2'!$D$2:$AQ$224,MATCH(A6516,'ROA2'!$B$2:$B$224,0),MATCH(G6516,'ROA2'!$D$1:$AQ$1,0))</f>
        <v>12.9096784591675</v>
      </c>
      <c r="O6516" s="6">
        <v>4191.9659519999996</v>
      </c>
      <c r="P6516" s="28">
        <v>3.0461767040750799E-2</v>
      </c>
    </row>
    <row r="6517" spans="1:16" x14ac:dyDescent="0.3">
      <c r="A6517" t="s">
        <v>640</v>
      </c>
      <c r="B6517" t="e">
        <f>VLOOKUP(A6517,Sheet3!L:L,1,FALSE)</f>
        <v>#N/A</v>
      </c>
      <c r="C6517" t="str">
        <f>VLOOKUP(A6517,'ALL - prices'!B:C,2,FALSE)</f>
        <v>Toromont Industries Ltd</v>
      </c>
      <c r="D6517" t="str">
        <f>VLOOKUP(A6517,'ALL - prices'!B:I,8,FALSE)</f>
        <v>Industrials</v>
      </c>
      <c r="E6517">
        <v>2023</v>
      </c>
      <c r="F6517" t="s">
        <v>682</v>
      </c>
      <c r="G6517" t="str">
        <f t="shared" si="478"/>
        <v>2023-Q4</v>
      </c>
      <c r="H6517" s="4">
        <f>INDEX('ALL - prices'!$J$3:$DY$219,MATCH('COMBINED DATA'!A6517,'ALL - prices'!$B$3:$B$219,0),MATCH('COMBINED DATA'!G6517,'ALL - prices'!$J$1:$DY$1,0))</f>
        <v>112.46469999999999</v>
      </c>
      <c r="I6517" s="14">
        <f t="shared" si="479"/>
        <v>8.0299440850585402</v>
      </c>
      <c r="J6517" s="15">
        <f>INDEX(MarketCap2!$E$2:$AR$224,MATCH(A6517,MarketCap2!$B$2:$B$224,0),MATCH(G6517,MarketCap2!$E$1:$AR$1,0))</f>
        <v>9561122816</v>
      </c>
      <c r="K6517">
        <f t="shared" si="480"/>
        <v>22.980971006485468</v>
      </c>
      <c r="L6517">
        <f>INDEX('PB2'!$D$2:$AQ$224,MATCH(A6517,'PB2'!$B$2:$B$224,0),MATCH(G6517,'PB2'!$D$1:$AQ$1,0))</f>
        <v>3.5600779056549099</v>
      </c>
      <c r="M6517" s="16">
        <f t="shared" si="481"/>
        <v>0.28089272945728994</v>
      </c>
      <c r="N6517" s="6">
        <f>INDEX('ROA2'!$D$2:$AQ$224,MATCH(A6517,'ROA2'!$B$2:$B$224,0),MATCH(G6517,'ROA2'!$D$1:$AQ$1,0))</f>
        <v>12.9312038421631</v>
      </c>
      <c r="O6517" s="6">
        <v>4385.1709440000004</v>
      </c>
      <c r="P6517" s="28">
        <v>4.6089351443282162E-2</v>
      </c>
    </row>
    <row r="6518" spans="1:16" x14ac:dyDescent="0.3">
      <c r="A6518" t="s">
        <v>640</v>
      </c>
      <c r="B6518" t="e">
        <f>VLOOKUP(A6518,Sheet3!L:L,1,FALSE)</f>
        <v>#N/A</v>
      </c>
      <c r="C6518" t="str">
        <f>VLOOKUP(A6518,'ALL - prices'!B:C,2,FALSE)</f>
        <v>Toromont Industries Ltd</v>
      </c>
      <c r="D6518" t="str">
        <f>VLOOKUP(A6518,'ALL - prices'!B:I,8,FALSE)</f>
        <v>Industrials</v>
      </c>
      <c r="E6518" s="18">
        <v>2024</v>
      </c>
      <c r="F6518" t="s">
        <v>679</v>
      </c>
      <c r="G6518" t="str">
        <f t="shared" si="478"/>
        <v>2024-Q1</v>
      </c>
      <c r="H6518" s="4">
        <f>INDEX('ALL - prices'!$J$3:$DY$219,MATCH('COMBINED DATA'!A6518,'ALL - prices'!$B$3:$B$219,0),MATCH('COMBINED DATA'!G6518,'ALL - prices'!$J$1:$DY$1,0))</f>
        <v>126.76349999999999</v>
      </c>
      <c r="I6518" s="14" t="s">
        <v>769</v>
      </c>
      <c r="J6518" s="15">
        <f>INDEX(MarketCap2!$E$2:$AR$224,MATCH(A6518,MarketCap2!$B$2:$B$224,0),MATCH(G6518,MarketCap2!$E$1:$AR$1,0))</f>
        <v>10736854016</v>
      </c>
      <c r="K6518">
        <f t="shared" si="480"/>
        <v>23.096947960956904</v>
      </c>
      <c r="L6518">
        <f>INDEX('PB2'!$D$2:$AQ$224,MATCH(A6518,'PB2'!$B$2:$B$224,0),MATCH(G6518,'PB2'!$D$1:$AQ$1,0))</f>
        <v>3.8901638984680198</v>
      </c>
      <c r="M6518" s="16">
        <f t="shared" si="481"/>
        <v>0.257058578018733</v>
      </c>
      <c r="N6518" s="6">
        <f>INDEX('ROA2'!$D$2:$AQ$224,MATCH(A6518,'ROA2'!$B$2:$B$224,0),MATCH(G6518,'ROA2'!$D$1:$AQ$1,0))</f>
        <v>12.216443061828601</v>
      </c>
      <c r="O6518" s="6">
        <v>4571.8471680000002</v>
      </c>
      <c r="P6518" s="28">
        <v>4.2569885275605755E-2</v>
      </c>
    </row>
    <row r="6519" spans="1:16" x14ac:dyDescent="0.3">
      <c r="A6519" t="s">
        <v>640</v>
      </c>
      <c r="B6519" t="e">
        <f>VLOOKUP(A6519,Sheet3!L:L,1,FALSE)</f>
        <v>#N/A</v>
      </c>
      <c r="C6519" t="str">
        <f>VLOOKUP(A6519,'ALL - prices'!B:C,2,FALSE)</f>
        <v>Toromont Industries Ltd</v>
      </c>
      <c r="D6519" t="str">
        <f>VLOOKUP(A6519,'ALL - prices'!B:I,8,FALSE)</f>
        <v>Industrials</v>
      </c>
      <c r="E6519" s="18">
        <v>2024</v>
      </c>
      <c r="F6519" t="s">
        <v>680</v>
      </c>
      <c r="G6519" t="str">
        <f t="shared" si="478"/>
        <v>2024-Q2</v>
      </c>
      <c r="H6519" s="4">
        <f>INDEX('ALL - prices'!$J$3:$DY$219,MATCH('COMBINED DATA'!A6519,'ALL - prices'!$B$3:$B$219,0),MATCH('COMBINED DATA'!G6519,'ALL - prices'!$J$1:$DY$1,0))</f>
        <v>118.26860000000001</v>
      </c>
      <c r="I6519" s="14" t="s">
        <v>769</v>
      </c>
      <c r="J6519" s="15">
        <f>INDEX(MarketCap2!$E$2:$AR$224,MATCH(A6519,MarketCap2!$B$2:$B$224,0),MATCH(G6519,MarketCap2!$E$1:$AR$1,0))</f>
        <v>9936248832</v>
      </c>
      <c r="K6519">
        <f t="shared" si="480"/>
        <v>23.019455405302214</v>
      </c>
      <c r="L6519">
        <f>INDEX('PB2'!$D$2:$AQ$224,MATCH(A6519,'PB2'!$B$2:$B$224,0),MATCH(G6519,'PB2'!$D$1:$AQ$1,0))</f>
        <v>3.52788305282593</v>
      </c>
      <c r="M6519" s="16">
        <f t="shared" si="481"/>
        <v>0.2834561081039727</v>
      </c>
      <c r="N6519" s="6">
        <f>INDEX('ROA2'!$D$2:$AQ$224,MATCH(A6519,'ROA2'!$B$2:$B$224,0),MATCH(G6519,'ROA2'!$D$1:$AQ$1,0))</f>
        <v>11.981469154357899</v>
      </c>
      <c r="O6519" s="6">
        <v>4655.876096</v>
      </c>
      <c r="P6519" s="28">
        <v>1.8379645012665417E-2</v>
      </c>
    </row>
    <row r="6520" spans="1:16" x14ac:dyDescent="0.3">
      <c r="A6520" t="s">
        <v>640</v>
      </c>
      <c r="B6520" t="e">
        <f>VLOOKUP(A6520,Sheet3!L:L,1,FALSE)</f>
        <v>#N/A</v>
      </c>
      <c r="C6520" t="str">
        <f>VLOOKUP(A6520,'ALL - prices'!B:C,2,FALSE)</f>
        <v>Toromont Industries Ltd</v>
      </c>
      <c r="D6520" t="str">
        <f>VLOOKUP(A6520,'ALL - prices'!B:I,8,FALSE)</f>
        <v>Industrials</v>
      </c>
      <c r="E6520" s="18">
        <v>2024</v>
      </c>
      <c r="F6520" t="s">
        <v>681</v>
      </c>
      <c r="G6520" t="str">
        <f t="shared" si="478"/>
        <v>2024-Q3</v>
      </c>
      <c r="H6520" s="4">
        <f>INDEX('ALL - prices'!$J$3:$DY$219,MATCH('COMBINED DATA'!A6520,'ALL - prices'!$B$3:$B$219,0),MATCH('COMBINED DATA'!G6520,'ALL - prices'!$J$1:$DY$1,0))</f>
        <v>129.4169</v>
      </c>
      <c r="I6520" s="14" t="s">
        <v>769</v>
      </c>
      <c r="J6520" s="15">
        <f>INDEX(MarketCap2!$E$2:$AR$224,MATCH(A6520,MarketCap2!$B$2:$B$224,0),MATCH(G6520,MarketCap2!$E$1:$AR$1,0))</f>
        <v>10813475840</v>
      </c>
      <c r="K6520">
        <f t="shared" si="480"/>
        <v>23.10405895623029</v>
      </c>
      <c r="L6520">
        <f>INDEX('PB2'!$D$2:$AQ$224,MATCH(A6520,'PB2'!$B$2:$B$224,0),MATCH(G6520,'PB2'!$D$1:$AQ$1,0))</f>
        <v>3.7307250499725302</v>
      </c>
      <c r="M6520" s="16">
        <f t="shared" si="481"/>
        <v>0.26804441136914209</v>
      </c>
      <c r="N6520" s="6">
        <f>INDEX('ROA2'!$D$2:$AQ$224,MATCH(A6520,'ROA2'!$B$2:$B$224,0),MATCH(G6520,'ROA2'!$D$1:$AQ$1,0))</f>
        <v>11.647233963012701</v>
      </c>
      <c r="O6520" s="6">
        <v>4718.9908480000004</v>
      </c>
      <c r="P6520" s="28">
        <v>1.3555934629408233E-2</v>
      </c>
    </row>
    <row r="6521" spans="1:16" x14ac:dyDescent="0.3">
      <c r="A6521" t="s">
        <v>640</v>
      </c>
      <c r="B6521" t="e">
        <f>VLOOKUP(A6521,Sheet3!L:L,1,FALSE)</f>
        <v>#N/A</v>
      </c>
      <c r="C6521" t="str">
        <f>VLOOKUP(A6521,'ALL - prices'!B:C,2,FALSE)</f>
        <v>Toromont Industries Ltd</v>
      </c>
      <c r="D6521" t="str">
        <f>VLOOKUP(A6521,'ALL - prices'!B:I,8,FALSE)</f>
        <v>Industrials</v>
      </c>
      <c r="E6521" s="18">
        <v>2024</v>
      </c>
      <c r="F6521" t="s">
        <v>682</v>
      </c>
      <c r="G6521" t="str">
        <f t="shared" si="478"/>
        <v>2024-Q4</v>
      </c>
      <c r="H6521" s="4">
        <f>INDEX('ALL - prices'!$J$3:$DY$219,MATCH('COMBINED DATA'!A6521,'ALL - prices'!$B$3:$B$219,0),MATCH('COMBINED DATA'!G6521,'ALL - prices'!$J$1:$DY$1,0))</f>
        <v>111.8749</v>
      </c>
      <c r="I6521" s="14" t="s">
        <v>769</v>
      </c>
      <c r="J6521" s="15">
        <f>INDEX(MarketCap2!$E$2:$AR$224,MATCH(A6521,MarketCap2!$B$2:$B$224,0),MATCH(G6521,MarketCap2!$E$1:$AR$1,0))</f>
        <v>9267577856</v>
      </c>
      <c r="K6521">
        <f t="shared" si="480"/>
        <v>22.949787893925009</v>
      </c>
      <c r="L6521">
        <f>INDEX('PB2'!$D$2:$AQ$224,MATCH(A6521,'PB2'!$B$2:$B$224,0),MATCH(G6521,'PB2'!$D$1:$AQ$1,0))</f>
        <v>3.2113282644224701</v>
      </c>
      <c r="M6521" s="16">
        <f t="shared" si="481"/>
        <v>0.31139762667017207</v>
      </c>
      <c r="N6521" s="6">
        <f>INDEX('ROA2'!$D$2:$AQ$224,MATCH(A6521,'ROA2'!$B$2:$B$224,0),MATCH(G6521,'ROA2'!$D$1:$AQ$1,0))</f>
        <v>11.083794593811</v>
      </c>
      <c r="O6521" s="6">
        <v>4714.095104</v>
      </c>
      <c r="P6521" s="28">
        <v>-1.03745570985273E-3</v>
      </c>
    </row>
    <row r="6522" spans="1:16" x14ac:dyDescent="0.3">
      <c r="A6522" t="s">
        <v>642</v>
      </c>
      <c r="B6522" t="e">
        <f>VLOOKUP(A6522,Sheet3!L:L,1,FALSE)</f>
        <v>#N/A</v>
      </c>
      <c r="C6522" t="str">
        <f>VLOOKUP(A6522,'ALL - prices'!B:C,2,FALSE)</f>
        <v>Tourmaline Oil Corp</v>
      </c>
      <c r="D6522" t="str">
        <f>VLOOKUP(A6522,'ALL - prices'!B:I,8,FALSE)</f>
        <v>Energy</v>
      </c>
      <c r="E6522">
        <v>2015</v>
      </c>
      <c r="F6522" t="s">
        <v>679</v>
      </c>
      <c r="G6522" t="str">
        <f t="shared" ref="G6522:G6569" si="482">E6522&amp;"-"&amp;F6522</f>
        <v>2015-Q1</v>
      </c>
      <c r="H6522" s="4">
        <f>INDEX('ALL - prices'!$J$3:$DY$219,MATCH('COMBINED DATA'!A6522,'ALL - prices'!$B$3:$B$219,0),MATCH('COMBINED DATA'!G6522,'ALL - prices'!$J$1:$DY$1,0))</f>
        <v>31.6873</v>
      </c>
      <c r="I6522" s="14">
        <f t="shared" ref="I6522:I6557" si="483">STDEV(H6523:H6526)</f>
        <v>5.2688446351326972</v>
      </c>
      <c r="J6522" s="15">
        <f>INDEX(MarketCap2!$E$2:$AR$224,MATCH(A6522,MarketCap2!$B$2:$B$224,0),MATCH(G6522,MarketCap2!$E$1:$AR$1,0))</f>
        <v>7816622080</v>
      </c>
      <c r="K6522">
        <f t="shared" ref="K6522:K6569" si="484">LN(J6522)</f>
        <v>22.779518339103149</v>
      </c>
      <c r="L6522">
        <f>INDEX('PB2'!$D$2:$AQ$224,MATCH(A6522,'PB2'!$B$2:$B$224,0),MATCH(G6522,'PB2'!$D$1:$AQ$1,0))</f>
        <v>1.74091696739197</v>
      </c>
      <c r="M6522" s="16">
        <f t="shared" ref="M6522:M6569" si="485">1/L6522</f>
        <v>0.57440993380521665</v>
      </c>
      <c r="N6522" s="6">
        <f>INDEX('ROA2'!$D$2:$AQ$224,MATCH(A6522,'ROA2'!$B$2:$B$224,0),MATCH(G6522,'ROA2'!$D$1:$AQ$1,0))</f>
        <v>8.6382503509521502</v>
      </c>
      <c r="O6522" s="6">
        <v>6622.3032320000002</v>
      </c>
      <c r="P6522" s="28">
        <v>0.10765955176486931</v>
      </c>
    </row>
    <row r="6523" spans="1:16" x14ac:dyDescent="0.3">
      <c r="A6523" t="s">
        <v>642</v>
      </c>
      <c r="B6523" t="e">
        <f>VLOOKUP(A6523,Sheet3!L:L,1,FALSE)</f>
        <v>#N/A</v>
      </c>
      <c r="C6523" t="str">
        <f>VLOOKUP(A6523,'ALL - prices'!B:C,2,FALSE)</f>
        <v>Tourmaline Oil Corp</v>
      </c>
      <c r="D6523" t="str">
        <f>VLOOKUP(A6523,'ALL - prices'!B:I,8,FALSE)</f>
        <v>Energy</v>
      </c>
      <c r="E6523">
        <v>2015</v>
      </c>
      <c r="F6523" t="s">
        <v>680</v>
      </c>
      <c r="G6523" t="str">
        <f t="shared" si="482"/>
        <v>2015-Q2</v>
      </c>
      <c r="H6523" s="4">
        <f>INDEX('ALL - prices'!$J$3:$DY$219,MATCH('COMBINED DATA'!A6523,'ALL - prices'!$B$3:$B$219,0),MATCH('COMBINED DATA'!G6523,'ALL - prices'!$J$1:$DY$1,0))</f>
        <v>31.017700000000001</v>
      </c>
      <c r="I6523" s="14">
        <f t="shared" si="483"/>
        <v>4.149201543269089</v>
      </c>
      <c r="J6523" s="15">
        <f>INDEX(MarketCap2!$E$2:$AR$224,MATCH(A6523,MarketCap2!$B$2:$B$224,0),MATCH(G6523,MarketCap2!$E$1:$AR$1,0))</f>
        <v>8106669568</v>
      </c>
      <c r="K6523">
        <f t="shared" si="484"/>
        <v>22.815952963270941</v>
      </c>
      <c r="L6523">
        <f>INDEX('PB2'!$D$2:$AQ$224,MATCH(A6523,'PB2'!$B$2:$B$224,0),MATCH(G6523,'PB2'!$D$1:$AQ$1,0))</f>
        <v>1.6349389553070099</v>
      </c>
      <c r="M6523" s="16">
        <f t="shared" si="485"/>
        <v>0.61164363155823109</v>
      </c>
      <c r="N6523" s="6">
        <f>INDEX('ROA2'!$D$2:$AQ$224,MATCH(A6523,'ROA2'!$B$2:$B$224,0),MATCH(G6523,'ROA2'!$D$1:$AQ$1,0))</f>
        <v>7.08782911300659</v>
      </c>
      <c r="O6523" s="6">
        <v>6801.5831040000003</v>
      </c>
      <c r="P6523" s="28">
        <v>2.7072132718672835E-2</v>
      </c>
    </row>
    <row r="6524" spans="1:16" x14ac:dyDescent="0.3">
      <c r="A6524" t="s">
        <v>642</v>
      </c>
      <c r="B6524" t="e">
        <f>VLOOKUP(A6524,Sheet3!L:L,1,FALSE)</f>
        <v>#N/A</v>
      </c>
      <c r="C6524" t="str">
        <f>VLOOKUP(A6524,'ALL - prices'!B:C,2,FALSE)</f>
        <v>Tourmaline Oil Corp</v>
      </c>
      <c r="D6524" t="str">
        <f>VLOOKUP(A6524,'ALL - prices'!B:I,8,FALSE)</f>
        <v>Energy</v>
      </c>
      <c r="E6524">
        <v>2015</v>
      </c>
      <c r="F6524" t="s">
        <v>681</v>
      </c>
      <c r="G6524" t="str">
        <f t="shared" si="482"/>
        <v>2015-Q3</v>
      </c>
      <c r="H6524" s="4">
        <f>INDEX('ALL - prices'!$J$3:$DY$219,MATCH('COMBINED DATA'!A6524,'ALL - prices'!$B$3:$B$219,0),MATCH('COMBINED DATA'!G6524,'ALL - prices'!$J$1:$DY$1,0))</f>
        <v>25.685500000000001</v>
      </c>
      <c r="I6524" s="14">
        <f t="shared" si="483"/>
        <v>5.0388704867758003</v>
      </c>
      <c r="J6524" s="15">
        <f>INDEX(MarketCap2!$E$2:$AR$224,MATCH(A6524,MarketCap2!$B$2:$B$224,0),MATCH(G6524,MarketCap2!$E$1:$AR$1,0))</f>
        <v>6845944832</v>
      </c>
      <c r="K6524">
        <f t="shared" si="484"/>
        <v>22.646922318593656</v>
      </c>
      <c r="L6524">
        <f>INDEX('PB2'!$D$2:$AQ$224,MATCH(A6524,'PB2'!$B$2:$B$224,0),MATCH(G6524,'PB2'!$D$1:$AQ$1,0))</f>
        <v>1.3343130350112899</v>
      </c>
      <c r="M6524" s="16">
        <f t="shared" si="485"/>
        <v>0.74944932243095319</v>
      </c>
      <c r="N6524" s="6">
        <f>INDEX('ROA2'!$D$2:$AQ$224,MATCH(A6524,'ROA2'!$B$2:$B$224,0),MATCH(G6524,'ROA2'!$D$1:$AQ$1,0))</f>
        <v>5.5844688415527299</v>
      </c>
      <c r="O6524" s="6">
        <v>7071.8008319999999</v>
      </c>
      <c r="P6524" s="28">
        <v>3.9728651972374636E-2</v>
      </c>
    </row>
    <row r="6525" spans="1:16" x14ac:dyDescent="0.3">
      <c r="A6525" t="s">
        <v>642</v>
      </c>
      <c r="B6525" t="e">
        <f>VLOOKUP(A6525,Sheet3!L:L,1,FALSE)</f>
        <v>#N/A</v>
      </c>
      <c r="C6525" t="str">
        <f>VLOOKUP(A6525,'ALL - prices'!B:C,2,FALSE)</f>
        <v>Tourmaline Oil Corp</v>
      </c>
      <c r="D6525" t="str">
        <f>VLOOKUP(A6525,'ALL - prices'!B:I,8,FALSE)</f>
        <v>Energy</v>
      </c>
      <c r="E6525">
        <v>2015</v>
      </c>
      <c r="F6525" t="s">
        <v>682</v>
      </c>
      <c r="G6525" t="str">
        <f t="shared" si="482"/>
        <v>2015-Q4</v>
      </c>
      <c r="H6525" s="4">
        <f>INDEX('ALL - prices'!$J$3:$DY$219,MATCH('COMBINED DATA'!A6525,'ALL - prices'!$B$3:$B$219,0),MATCH('COMBINED DATA'!G6525,'ALL - prices'!$J$1:$DY$1,0))</f>
        <v>18.476700000000001</v>
      </c>
      <c r="I6525" s="14">
        <f t="shared" si="483"/>
        <v>3.2357213439716168</v>
      </c>
      <c r="J6525" s="15">
        <f>INDEX(MarketCap2!$E$2:$AR$224,MATCH(A6525,MarketCap2!$B$2:$B$224,0),MATCH(G6525,MarketCap2!$E$1:$AR$1,0))</f>
        <v>4946180096</v>
      </c>
      <c r="K6525">
        <f t="shared" si="484"/>
        <v>22.321881417837226</v>
      </c>
      <c r="L6525">
        <f>INDEX('PB2'!$D$2:$AQ$224,MATCH(A6525,'PB2'!$B$2:$B$224,0),MATCH(G6525,'PB2'!$D$1:$AQ$1,0))</f>
        <v>0.95074397325515703</v>
      </c>
      <c r="M6525" s="16">
        <f t="shared" si="485"/>
        <v>1.0518078769158012</v>
      </c>
      <c r="N6525" s="6">
        <f>INDEX('ROA2'!$D$2:$AQ$224,MATCH(A6525,'ROA2'!$B$2:$B$224,0),MATCH(G6525,'ROA2'!$D$1:$AQ$1,0))</f>
        <v>4.6196022033691397</v>
      </c>
      <c r="O6525" s="6">
        <v>7471.0420480000002</v>
      </c>
      <c r="P6525" s="28">
        <v>5.6455381802245921E-2</v>
      </c>
    </row>
    <row r="6526" spans="1:16" x14ac:dyDescent="0.3">
      <c r="A6526" t="s">
        <v>642</v>
      </c>
      <c r="B6526" t="e">
        <f>VLOOKUP(A6526,Sheet3!L:L,1,FALSE)</f>
        <v>#N/A</v>
      </c>
      <c r="C6526" t="str">
        <f>VLOOKUP(A6526,'ALL - prices'!B:C,2,FALSE)</f>
        <v>Tourmaline Oil Corp</v>
      </c>
      <c r="D6526" t="str">
        <f>VLOOKUP(A6526,'ALL - prices'!B:I,8,FALSE)</f>
        <v>Energy</v>
      </c>
      <c r="E6526">
        <v>2016</v>
      </c>
      <c r="F6526" t="s">
        <v>679</v>
      </c>
      <c r="G6526" t="str">
        <f t="shared" si="482"/>
        <v>2016-Q1</v>
      </c>
      <c r="H6526" s="4">
        <f>INDEX('ALL - prices'!$J$3:$DY$219,MATCH('COMBINED DATA'!A6526,'ALL - prices'!$B$3:$B$219,0),MATCH('COMBINED DATA'!G6526,'ALL - prices'!$J$1:$DY$1,0))</f>
        <v>22.734200000000001</v>
      </c>
      <c r="I6526" s="14">
        <f t="shared" si="483"/>
        <v>2.3742167190816139</v>
      </c>
      <c r="J6526" s="15">
        <f>INDEX(MarketCap2!$E$2:$AR$224,MATCH(A6526,MarketCap2!$B$2:$B$224,0),MATCH(G6526,MarketCap2!$E$1:$AR$1,0))</f>
        <v>6088525312</v>
      </c>
      <c r="K6526">
        <f t="shared" si="484"/>
        <v>22.52967174024851</v>
      </c>
      <c r="L6526">
        <f>INDEX('PB2'!$D$2:$AQ$224,MATCH(A6526,'PB2'!$B$2:$B$224,0),MATCH(G6526,'PB2'!$D$1:$AQ$1,0))</f>
        <v>1.1756550073623699</v>
      </c>
      <c r="M6526" s="16">
        <f t="shared" si="485"/>
        <v>0.8505896659629264</v>
      </c>
      <c r="N6526" s="6">
        <f>INDEX('ROA2'!$D$2:$AQ$224,MATCH(A6526,'ROA2'!$B$2:$B$224,0),MATCH(G6526,'ROA2'!$D$1:$AQ$1,0))</f>
        <v>1.1230059862136801</v>
      </c>
      <c r="O6526" s="6">
        <v>7640.6712319999997</v>
      </c>
      <c r="P6526" s="28">
        <v>2.2704889479963401E-2</v>
      </c>
    </row>
    <row r="6527" spans="1:16" x14ac:dyDescent="0.3">
      <c r="A6527" t="s">
        <v>642</v>
      </c>
      <c r="B6527" t="e">
        <f>VLOOKUP(A6527,Sheet3!L:L,1,FALSE)</f>
        <v>#N/A</v>
      </c>
      <c r="C6527" t="str">
        <f>VLOOKUP(A6527,'ALL - prices'!B:C,2,FALSE)</f>
        <v>Tourmaline Oil Corp</v>
      </c>
      <c r="D6527" t="str">
        <f>VLOOKUP(A6527,'ALL - prices'!B:I,8,FALSE)</f>
        <v>Energy</v>
      </c>
      <c r="E6527">
        <v>2016</v>
      </c>
      <c r="F6527" t="s">
        <v>680</v>
      </c>
      <c r="G6527" t="str">
        <f t="shared" si="482"/>
        <v>2016-Q2</v>
      </c>
      <c r="H6527" s="4">
        <f>INDEX('ALL - prices'!$J$3:$DY$219,MATCH('COMBINED DATA'!A6527,'ALL - prices'!$B$3:$B$219,0),MATCH('COMBINED DATA'!G6527,'ALL - prices'!$J$1:$DY$1,0))</f>
        <v>28.116</v>
      </c>
      <c r="I6527" s="14">
        <f t="shared" si="483"/>
        <v>3.3775546030622117</v>
      </c>
      <c r="J6527" s="15">
        <f>INDEX(MarketCap2!$E$2:$AR$224,MATCH(A6527,MarketCap2!$B$2:$B$224,0),MATCH(G6527,MarketCap2!$E$1:$AR$1,0))</f>
        <v>7946530304</v>
      </c>
      <c r="K6527">
        <f t="shared" si="484"/>
        <v>22.796001230596676</v>
      </c>
      <c r="L6527">
        <f>INDEX('PB2'!$D$2:$AQ$224,MATCH(A6527,'PB2'!$B$2:$B$224,0),MATCH(G6527,'PB2'!$D$1:$AQ$1,0))</f>
        <v>1.46052598953247</v>
      </c>
      <c r="M6527" s="16">
        <f t="shared" si="485"/>
        <v>0.68468483763175669</v>
      </c>
      <c r="N6527" s="6">
        <f>INDEX('ROA2'!$D$2:$AQ$224,MATCH(A6527,'ROA2'!$B$2:$B$224,0),MATCH(G6527,'ROA2'!$D$1:$AQ$1,0))</f>
        <v>0.26679798960685702</v>
      </c>
      <c r="O6527" s="6">
        <v>7844.7278079999996</v>
      </c>
      <c r="P6527" s="28">
        <v>2.6706629536078951E-2</v>
      </c>
    </row>
    <row r="6528" spans="1:16" x14ac:dyDescent="0.3">
      <c r="A6528" t="s">
        <v>642</v>
      </c>
      <c r="B6528" t="e">
        <f>VLOOKUP(A6528,Sheet3!L:L,1,FALSE)</f>
        <v>#N/A</v>
      </c>
      <c r="C6528" t="str">
        <f>VLOOKUP(A6528,'ALL - prices'!B:C,2,FALSE)</f>
        <v>Tourmaline Oil Corp</v>
      </c>
      <c r="D6528" t="str">
        <f>VLOOKUP(A6528,'ALL - prices'!B:I,8,FALSE)</f>
        <v>Energy</v>
      </c>
      <c r="E6528">
        <v>2016</v>
      </c>
      <c r="F6528" t="s">
        <v>681</v>
      </c>
      <c r="G6528" t="str">
        <f t="shared" si="482"/>
        <v>2016-Q3</v>
      </c>
      <c r="H6528" s="4">
        <f>INDEX('ALL - prices'!$J$3:$DY$219,MATCH('COMBINED DATA'!A6528,'ALL - prices'!$B$3:$B$219,0),MATCH('COMBINED DATA'!G6528,'ALL - prices'!$J$1:$DY$1,0))</f>
        <v>29.380800000000001</v>
      </c>
      <c r="I6528" s="14">
        <f t="shared" si="483"/>
        <v>3.7164027512053539</v>
      </c>
      <c r="J6528" s="15">
        <f>INDEX(MarketCap2!$E$2:$AR$224,MATCH(A6528,MarketCap2!$B$2:$B$224,0),MATCH(G6528,MarketCap2!$E$1:$AR$1,0))</f>
        <v>8329875968</v>
      </c>
      <c r="K6528">
        <f t="shared" si="484"/>
        <v>22.84311440321839</v>
      </c>
      <c r="L6528">
        <f>INDEX('PB2'!$D$2:$AQ$224,MATCH(A6528,'PB2'!$B$2:$B$224,0),MATCH(G6528,'PB2'!$D$1:$AQ$1,0))</f>
        <v>1.51518094539642</v>
      </c>
      <c r="M6528" s="16">
        <f t="shared" si="485"/>
        <v>0.65998718043432625</v>
      </c>
      <c r="N6528" s="6">
        <f>INDEX('ROA2'!$D$2:$AQ$224,MATCH(A6528,'ROA2'!$B$2:$B$224,0),MATCH(G6528,'ROA2'!$D$1:$AQ$1,0))</f>
        <v>-0.72064501047134399</v>
      </c>
      <c r="O6528" s="6">
        <v>7694.1409279999998</v>
      </c>
      <c r="P6528" s="28">
        <v>-1.9195934350511482E-2</v>
      </c>
    </row>
    <row r="6529" spans="1:16" x14ac:dyDescent="0.3">
      <c r="A6529" t="s">
        <v>642</v>
      </c>
      <c r="B6529" t="e">
        <f>VLOOKUP(A6529,Sheet3!L:L,1,FALSE)</f>
        <v>#N/A</v>
      </c>
      <c r="C6529" t="str">
        <f>VLOOKUP(A6529,'ALL - prices'!B:C,2,FALSE)</f>
        <v>Tourmaline Oil Corp</v>
      </c>
      <c r="D6529" t="str">
        <f>VLOOKUP(A6529,'ALL - prices'!B:I,8,FALSE)</f>
        <v>Energy</v>
      </c>
      <c r="E6529">
        <v>2016</v>
      </c>
      <c r="F6529" t="s">
        <v>682</v>
      </c>
      <c r="G6529" t="str">
        <f t="shared" si="482"/>
        <v>2016-Q4</v>
      </c>
      <c r="H6529" s="4">
        <f>INDEX('ALL - prices'!$J$3:$DY$219,MATCH('COMBINED DATA'!A6529,'ALL - prices'!$B$3:$B$219,0),MATCH('COMBINED DATA'!G6529,'ALL - prices'!$J$1:$DY$1,0))</f>
        <v>29.686699999999998</v>
      </c>
      <c r="I6529" s="14">
        <f t="shared" si="483"/>
        <v>2.4762510568734082</v>
      </c>
      <c r="J6529" s="15">
        <f>INDEX(MarketCap2!$E$2:$AR$224,MATCH(A6529,MarketCap2!$B$2:$B$224,0),MATCH(G6529,MarketCap2!$E$1:$AR$1,0))</f>
        <v>9628126208</v>
      </c>
      <c r="K6529">
        <f t="shared" si="484"/>
        <v>22.987954465215058</v>
      </c>
      <c r="L6529">
        <f>INDEX('PB2'!$D$2:$AQ$224,MATCH(A6529,'PB2'!$B$2:$B$224,0),MATCH(G6529,'PB2'!$D$1:$AQ$1,0))</f>
        <v>1.4308940172195399</v>
      </c>
      <c r="M6529" s="16">
        <f t="shared" si="485"/>
        <v>0.6988637788444757</v>
      </c>
      <c r="N6529" s="6">
        <f>INDEX('ROA2'!$D$2:$AQ$224,MATCH(A6529,'ROA2'!$B$2:$B$224,0),MATCH(G6529,'ROA2'!$D$1:$AQ$1,0))</f>
        <v>-0.74638402462005604</v>
      </c>
      <c r="O6529" s="6">
        <v>7790.8162560000001</v>
      </c>
      <c r="P6529" s="28">
        <v>1.2564798189254101E-2</v>
      </c>
    </row>
    <row r="6530" spans="1:16" x14ac:dyDescent="0.3">
      <c r="A6530" t="s">
        <v>642</v>
      </c>
      <c r="B6530" t="e">
        <f>VLOOKUP(A6530,Sheet3!L:L,1,FALSE)</f>
        <v>#N/A</v>
      </c>
      <c r="C6530" t="str">
        <f>VLOOKUP(A6530,'ALL - prices'!B:C,2,FALSE)</f>
        <v>Tourmaline Oil Corp</v>
      </c>
      <c r="D6530" t="str">
        <f>VLOOKUP(A6530,'ALL - prices'!B:I,8,FALSE)</f>
        <v>Energy</v>
      </c>
      <c r="E6530">
        <v>2017</v>
      </c>
      <c r="F6530" t="s">
        <v>679</v>
      </c>
      <c r="G6530" t="str">
        <f t="shared" si="482"/>
        <v>2017-Q1</v>
      </c>
      <c r="H6530" s="4">
        <f>INDEX('ALL - prices'!$J$3:$DY$219,MATCH('COMBINED DATA'!A6530,'ALL - prices'!$B$3:$B$219,0),MATCH('COMBINED DATA'!G6530,'ALL - prices'!$J$1:$DY$1,0))</f>
        <v>24.511600000000001</v>
      </c>
      <c r="I6530" s="14">
        <f t="shared" si="483"/>
        <v>2.2235369967314091</v>
      </c>
      <c r="J6530" s="15">
        <f>INDEX(MarketCap2!$E$2:$AR$224,MATCH(A6530,MarketCap2!$B$2:$B$224,0),MATCH(G6530,MarketCap2!$E$1:$AR$1,0))</f>
        <v>7979269120</v>
      </c>
      <c r="K6530">
        <f t="shared" si="484"/>
        <v>22.800112655241172</v>
      </c>
      <c r="L6530">
        <f>INDEX('PB2'!$D$2:$AQ$224,MATCH(A6530,'PB2'!$B$2:$B$224,0),MATCH(G6530,'PB2'!$D$1:$AQ$1,0))</f>
        <v>1.1621060371398899</v>
      </c>
      <c r="M6530" s="16">
        <f t="shared" si="485"/>
        <v>0.86050667326463925</v>
      </c>
      <c r="N6530" s="6">
        <f>INDEX('ROA2'!$D$2:$AQ$224,MATCH(A6530,'ROA2'!$B$2:$B$224,0),MATCH(G6530,'ROA2'!$D$1:$AQ$1,0))</f>
        <v>-0.37616899609565702</v>
      </c>
      <c r="O6530" s="6">
        <v>9357.5229440000003</v>
      </c>
      <c r="P6530" s="28">
        <v>0.20109660355465586</v>
      </c>
    </row>
    <row r="6531" spans="1:16" x14ac:dyDescent="0.3">
      <c r="A6531" t="s">
        <v>642</v>
      </c>
      <c r="B6531" t="e">
        <f>VLOOKUP(A6531,Sheet3!L:L,1,FALSE)</f>
        <v>#N/A</v>
      </c>
      <c r="C6531" t="str">
        <f>VLOOKUP(A6531,'ALL - prices'!B:C,2,FALSE)</f>
        <v>Tourmaline Oil Corp</v>
      </c>
      <c r="D6531" t="str">
        <f>VLOOKUP(A6531,'ALL - prices'!B:I,8,FALSE)</f>
        <v>Energy</v>
      </c>
      <c r="E6531">
        <v>2017</v>
      </c>
      <c r="F6531" t="s">
        <v>680</v>
      </c>
      <c r="G6531" t="str">
        <f t="shared" si="482"/>
        <v>2017-Q2</v>
      </c>
      <c r="H6531" s="4">
        <f>INDEX('ALL - prices'!$J$3:$DY$219,MATCH('COMBINED DATA'!A6531,'ALL - prices'!$B$3:$B$219,0),MATCH('COMBINED DATA'!G6531,'ALL - prices'!$J$1:$DY$1,0))</f>
        <v>23.048300000000001</v>
      </c>
      <c r="I6531" s="14">
        <f t="shared" si="483"/>
        <v>1.2140763440437614</v>
      </c>
      <c r="J6531" s="15">
        <f>INDEX(MarketCap2!$E$2:$AR$224,MATCH(A6531,MarketCap2!$B$2:$B$224,0),MATCH(G6531,MarketCap2!$E$1:$AR$1,0))</f>
        <v>7511725568</v>
      </c>
      <c r="K6531">
        <f t="shared" si="484"/>
        <v>22.739731045703682</v>
      </c>
      <c r="L6531">
        <f>INDEX('PB2'!$D$2:$AQ$224,MATCH(A6531,'PB2'!$B$2:$B$224,0),MATCH(G6531,'PB2'!$D$1:$AQ$1,0))</f>
        <v>1.07444095611572</v>
      </c>
      <c r="M6531" s="16">
        <f t="shared" si="485"/>
        <v>0.93071656874954189</v>
      </c>
      <c r="N6531" s="6">
        <f>INDEX('ROA2'!$D$2:$AQ$224,MATCH(A6531,'ROA2'!$B$2:$B$224,0),MATCH(G6531,'ROA2'!$D$1:$AQ$1,0))</f>
        <v>1.2138659954071001</v>
      </c>
      <c r="O6531" s="6">
        <v>9612.3944960000008</v>
      </c>
      <c r="P6531" s="28">
        <v>2.7237074760625937E-2</v>
      </c>
    </row>
    <row r="6532" spans="1:16" x14ac:dyDescent="0.3">
      <c r="A6532" t="s">
        <v>642</v>
      </c>
      <c r="B6532" t="e">
        <f>VLOOKUP(A6532,Sheet3!L:L,1,FALSE)</f>
        <v>#N/A</v>
      </c>
      <c r="C6532" t="str">
        <f>VLOOKUP(A6532,'ALL - prices'!B:C,2,FALSE)</f>
        <v>Tourmaline Oil Corp</v>
      </c>
      <c r="D6532" t="str">
        <f>VLOOKUP(A6532,'ALL - prices'!B:I,8,FALSE)</f>
        <v>Energy</v>
      </c>
      <c r="E6532">
        <v>2017</v>
      </c>
      <c r="F6532" t="s">
        <v>681</v>
      </c>
      <c r="G6532" t="str">
        <f t="shared" si="482"/>
        <v>2017-Q3</v>
      </c>
      <c r="H6532" s="4">
        <f>INDEX('ALL - prices'!$J$3:$DY$219,MATCH('COMBINED DATA'!A6532,'ALL - prices'!$B$3:$B$219,0),MATCH('COMBINED DATA'!G6532,'ALL - prices'!$J$1:$DY$1,0))</f>
        <v>20.973299999999998</v>
      </c>
      <c r="I6532" s="14">
        <f t="shared" si="483"/>
        <v>0.59311764150686641</v>
      </c>
      <c r="J6532" s="15">
        <f>INDEX(MarketCap2!$E$2:$AR$224,MATCH(A6532,MarketCap2!$B$2:$B$224,0),MATCH(G6532,MarketCap2!$E$1:$AR$1,0))</f>
        <v>6844418560</v>
      </c>
      <c r="K6532">
        <f t="shared" si="484"/>
        <v>22.646699348324333</v>
      </c>
      <c r="L6532">
        <f>INDEX('PB2'!$D$2:$AQ$224,MATCH(A6532,'PB2'!$B$2:$B$224,0),MATCH(G6532,'PB2'!$D$1:$AQ$1,0))</f>
        <v>0.969474017620087</v>
      </c>
      <c r="M6532" s="16">
        <f t="shared" si="485"/>
        <v>1.0314871588357259</v>
      </c>
      <c r="N6532" s="6">
        <f>INDEX('ROA2'!$D$2:$AQ$224,MATCH(A6532,'ROA2'!$B$2:$B$224,0),MATCH(G6532,'ROA2'!$D$1:$AQ$1,0))</f>
        <v>3.3763880729675302</v>
      </c>
      <c r="O6532" s="6">
        <v>9630.4680960000005</v>
      </c>
      <c r="P6532" s="28">
        <v>1.8802391024963312E-3</v>
      </c>
    </row>
    <row r="6533" spans="1:16" x14ac:dyDescent="0.3">
      <c r="A6533" t="s">
        <v>642</v>
      </c>
      <c r="B6533" t="e">
        <f>VLOOKUP(A6533,Sheet3!L:L,1,FALSE)</f>
        <v>#N/A</v>
      </c>
      <c r="C6533" t="str">
        <f>VLOOKUP(A6533,'ALL - prices'!B:C,2,FALSE)</f>
        <v>Tourmaline Oil Corp</v>
      </c>
      <c r="D6533" t="str">
        <f>VLOOKUP(A6533,'ALL - prices'!B:I,8,FALSE)</f>
        <v>Energy</v>
      </c>
      <c r="E6533">
        <v>2017</v>
      </c>
      <c r="F6533" t="s">
        <v>682</v>
      </c>
      <c r="G6533" t="str">
        <f t="shared" si="482"/>
        <v>2017-Q4</v>
      </c>
      <c r="H6533" s="4">
        <f>INDEX('ALL - prices'!$J$3:$DY$219,MATCH('COMBINED DATA'!A6533,'ALL - prices'!$B$3:$B$219,0),MATCH('COMBINED DATA'!G6533,'ALL - prices'!$J$1:$DY$1,0))</f>
        <v>18.8322</v>
      </c>
      <c r="I6533" s="14">
        <f t="shared" si="483"/>
        <v>2.383364405450151</v>
      </c>
      <c r="J6533" s="15">
        <f>INDEX(MarketCap2!$E$2:$AR$224,MATCH(A6533,MarketCap2!$B$2:$B$224,0),MATCH(G6533,MarketCap2!$E$1:$AR$1,0))</f>
        <v>6175292416</v>
      </c>
      <c r="K6533">
        <f t="shared" si="484"/>
        <v>22.543822073157063</v>
      </c>
      <c r="L6533">
        <f>INDEX('PB2'!$D$2:$AQ$224,MATCH(A6533,'PB2'!$B$2:$B$224,0),MATCH(G6533,'PB2'!$D$1:$AQ$1,0))</f>
        <v>0.85911798477172896</v>
      </c>
      <c r="M6533" s="16">
        <f t="shared" si="485"/>
        <v>1.1639844791116833</v>
      </c>
      <c r="N6533" s="6">
        <f>INDEX('ROA2'!$D$2:$AQ$224,MATCH(A6533,'ROA2'!$B$2:$B$224,0),MATCH(G6533,'ROA2'!$D$1:$AQ$1,0))</f>
        <v>3.5952320098877002</v>
      </c>
      <c r="O6533" s="6">
        <v>9916.8040959999998</v>
      </c>
      <c r="P6533" s="28">
        <v>2.9732303471201833E-2</v>
      </c>
    </row>
    <row r="6534" spans="1:16" x14ac:dyDescent="0.3">
      <c r="A6534" t="s">
        <v>642</v>
      </c>
      <c r="B6534" t="e">
        <f>VLOOKUP(A6534,Sheet3!L:L,1,FALSE)</f>
        <v>#N/A</v>
      </c>
      <c r="C6534" t="str">
        <f>VLOOKUP(A6534,'ALL - prices'!B:C,2,FALSE)</f>
        <v>Tourmaline Oil Corp</v>
      </c>
      <c r="D6534" t="str">
        <f>VLOOKUP(A6534,'ALL - prices'!B:I,8,FALSE)</f>
        <v>Energy</v>
      </c>
      <c r="E6534">
        <v>2018</v>
      </c>
      <c r="F6534" t="s">
        <v>679</v>
      </c>
      <c r="G6534" t="str">
        <f t="shared" si="482"/>
        <v>2018-Q1</v>
      </c>
      <c r="H6534" s="4">
        <f>INDEX('ALL - prices'!$J$3:$DY$219,MATCH('COMBINED DATA'!A6534,'ALL - prices'!$B$3:$B$219,0),MATCH('COMBINED DATA'!G6534,'ALL - prices'!$J$1:$DY$1,0))</f>
        <v>18.136099999999999</v>
      </c>
      <c r="I6534" s="14">
        <f t="shared" si="483"/>
        <v>2.3717399834650128</v>
      </c>
      <c r="J6534" s="15">
        <f>INDEX(MarketCap2!$E$2:$AR$224,MATCH(A6534,MarketCap2!$B$2:$B$224,0),MATCH(G6534,MarketCap2!$E$1:$AR$1,0))</f>
        <v>5923184128</v>
      </c>
      <c r="K6534">
        <f t="shared" si="484"/>
        <v>22.502140000707232</v>
      </c>
      <c r="L6534">
        <f>INDEX('PB2'!$D$2:$AQ$224,MATCH(A6534,'PB2'!$B$2:$B$224,0),MATCH(G6534,'PB2'!$D$1:$AQ$1,0))</f>
        <v>0.81107199192047097</v>
      </c>
      <c r="M6534" s="16">
        <f t="shared" si="485"/>
        <v>1.2329361757791462</v>
      </c>
      <c r="N6534" s="6">
        <f>INDEX('ROA2'!$D$2:$AQ$224,MATCH(A6534,'ROA2'!$B$2:$B$224,0),MATCH(G6534,'ROA2'!$D$1:$AQ$1,0))</f>
        <v>3.54953789710998</v>
      </c>
      <c r="O6534" s="6">
        <v>10181.527552</v>
      </c>
      <c r="P6534" s="28">
        <v>2.66944323430547E-2</v>
      </c>
    </row>
    <row r="6535" spans="1:16" x14ac:dyDescent="0.3">
      <c r="A6535" t="s">
        <v>642</v>
      </c>
      <c r="B6535" t="e">
        <f>VLOOKUP(A6535,Sheet3!L:L,1,FALSE)</f>
        <v>#N/A</v>
      </c>
      <c r="C6535" t="str">
        <f>VLOOKUP(A6535,'ALL - prices'!B:C,2,FALSE)</f>
        <v>Tourmaline Oil Corp</v>
      </c>
      <c r="D6535" t="str">
        <f>VLOOKUP(A6535,'ALL - prices'!B:I,8,FALSE)</f>
        <v>Energy</v>
      </c>
      <c r="E6535">
        <v>2018</v>
      </c>
      <c r="F6535" t="s">
        <v>680</v>
      </c>
      <c r="G6535" t="str">
        <f t="shared" si="482"/>
        <v>2018-Q2</v>
      </c>
      <c r="H6535" s="4">
        <f>INDEX('ALL - prices'!$J$3:$DY$219,MATCH('COMBINED DATA'!A6535,'ALL - prices'!$B$3:$B$219,0),MATCH('COMBINED DATA'!G6535,'ALL - prices'!$J$1:$DY$1,0))</f>
        <v>19.569700000000001</v>
      </c>
      <c r="I6535" s="14">
        <f t="shared" si="483"/>
        <v>2.3929120771910153</v>
      </c>
      <c r="J6535" s="15">
        <f>INDEX(MarketCap2!$E$2:$AR$224,MATCH(A6535,MarketCap2!$B$2:$B$224,0),MATCH(G6535,MarketCap2!$E$1:$AR$1,0))</f>
        <v>6391251968</v>
      </c>
      <c r="K6535">
        <f t="shared" si="484"/>
        <v>22.57819601227942</v>
      </c>
      <c r="L6535">
        <f>INDEX('PB2'!$D$2:$AQ$224,MATCH(A6535,'PB2'!$B$2:$B$224,0),MATCH(G6535,'PB2'!$D$1:$AQ$1,0))</f>
        <v>0.86818498373031605</v>
      </c>
      <c r="M6535" s="16">
        <f t="shared" si="485"/>
        <v>1.1518282609580697</v>
      </c>
      <c r="N6535" s="6">
        <f>INDEX('ROA2'!$D$2:$AQ$224,MATCH(A6535,'ROA2'!$B$2:$B$224,0),MATCH(G6535,'ROA2'!$D$1:$AQ$1,0))</f>
        <v>3.80156397819519</v>
      </c>
      <c r="O6535" s="6">
        <v>10212.446207999999</v>
      </c>
      <c r="P6535" s="28">
        <v>3.0367403950035325E-3</v>
      </c>
    </row>
    <row r="6536" spans="1:16" x14ac:dyDescent="0.3">
      <c r="A6536" t="s">
        <v>642</v>
      </c>
      <c r="B6536" t="e">
        <f>VLOOKUP(A6536,Sheet3!L:L,1,FALSE)</f>
        <v>#N/A</v>
      </c>
      <c r="C6536" t="str">
        <f>VLOOKUP(A6536,'ALL - prices'!B:C,2,FALSE)</f>
        <v>Tourmaline Oil Corp</v>
      </c>
      <c r="D6536" t="str">
        <f>VLOOKUP(A6536,'ALL - prices'!B:I,8,FALSE)</f>
        <v>Energy</v>
      </c>
      <c r="E6536">
        <v>2018</v>
      </c>
      <c r="F6536" t="s">
        <v>681</v>
      </c>
      <c r="G6536" t="str">
        <f t="shared" si="482"/>
        <v>2018-Q3</v>
      </c>
      <c r="H6536" s="4">
        <f>INDEX('ALL - prices'!$J$3:$DY$219,MATCH('COMBINED DATA'!A6536,'ALL - prices'!$B$3:$B$219,0),MATCH('COMBINED DATA'!G6536,'ALL - prices'!$J$1:$DY$1,0))</f>
        <v>19.037400000000002</v>
      </c>
      <c r="I6536" s="14">
        <f t="shared" si="483"/>
        <v>2.5281109647323712</v>
      </c>
      <c r="J6536" s="15">
        <f>INDEX(MarketCap2!$E$2:$AR$224,MATCH(A6536,MarketCap2!$B$2:$B$224,0),MATCH(G6536,MarketCap2!$E$1:$AR$1,0))</f>
        <v>6186180608</v>
      </c>
      <c r="K6536">
        <f t="shared" si="484"/>
        <v>22.545583707032684</v>
      </c>
      <c r="L6536">
        <f>INDEX('PB2'!$D$2:$AQ$224,MATCH(A6536,'PB2'!$B$2:$B$224,0),MATCH(G6536,'PB2'!$D$1:$AQ$1,0))</f>
        <v>0.83924198150634799</v>
      </c>
      <c r="M6536" s="16">
        <f t="shared" si="485"/>
        <v>1.1915514500419877</v>
      </c>
      <c r="N6536" s="6">
        <f>INDEX('ROA2'!$D$2:$AQ$224,MATCH(A6536,'ROA2'!$B$2:$B$224,0),MATCH(G6536,'ROA2'!$D$1:$AQ$1,0))</f>
        <v>2.9660499095916699</v>
      </c>
      <c r="O6536" s="6">
        <v>10186.1888</v>
      </c>
      <c r="P6536" s="28">
        <v>-2.5711183652972918E-3</v>
      </c>
    </row>
    <row r="6537" spans="1:16" x14ac:dyDescent="0.3">
      <c r="A6537" t="s">
        <v>642</v>
      </c>
      <c r="B6537" t="e">
        <f>VLOOKUP(A6537,Sheet3!L:L,1,FALSE)</f>
        <v>#N/A</v>
      </c>
      <c r="C6537" t="str">
        <f>VLOOKUP(A6537,'ALL - prices'!B:C,2,FALSE)</f>
        <v>Tourmaline Oil Corp</v>
      </c>
      <c r="D6537" t="str">
        <f>VLOOKUP(A6537,'ALL - prices'!B:I,8,FALSE)</f>
        <v>Energy</v>
      </c>
      <c r="E6537">
        <v>2018</v>
      </c>
      <c r="F6537" t="s">
        <v>682</v>
      </c>
      <c r="G6537" t="str">
        <f t="shared" si="482"/>
        <v>2018-Q4</v>
      </c>
      <c r="H6537" s="4">
        <f>INDEX('ALL - prices'!$J$3:$DY$219,MATCH('COMBINED DATA'!A6537,'ALL - prices'!$B$3:$B$219,0),MATCH('COMBINED DATA'!G6537,'ALL - prices'!$J$1:$DY$1,0))</f>
        <v>14.296900000000001</v>
      </c>
      <c r="I6537" s="14">
        <f t="shared" si="483"/>
        <v>2.5892105983291449</v>
      </c>
      <c r="J6537" s="15">
        <f>INDEX(MarketCap2!$E$2:$AR$224,MATCH(A6537,MarketCap2!$B$2:$B$224,0),MATCH(G6537,MarketCap2!$E$1:$AR$1,0))</f>
        <v>4619232256</v>
      </c>
      <c r="K6537">
        <f t="shared" si="484"/>
        <v>22.253494349875929</v>
      </c>
      <c r="L6537">
        <f>INDEX('PB2'!$D$2:$AQ$224,MATCH(A6537,'PB2'!$B$2:$B$224,0),MATCH(G6537,'PB2'!$D$1:$AQ$1,0))</f>
        <v>0.61236798763275102</v>
      </c>
      <c r="M6537" s="16">
        <f t="shared" si="485"/>
        <v>1.63300502344306</v>
      </c>
      <c r="N6537" s="6">
        <f>INDEX('ROA2'!$D$2:$AQ$224,MATCH(A6537,'ROA2'!$B$2:$B$224,0),MATCH(G6537,'ROA2'!$D$1:$AQ$1,0))</f>
        <v>2.9351959228515598</v>
      </c>
      <c r="O6537" s="6">
        <v>10429.504512</v>
      </c>
      <c r="P6537" s="28">
        <v>2.3886825266776875E-2</v>
      </c>
    </row>
    <row r="6538" spans="1:16" x14ac:dyDescent="0.3">
      <c r="A6538" t="s">
        <v>642</v>
      </c>
      <c r="B6538" t="e">
        <f>VLOOKUP(A6538,Sheet3!L:L,1,FALSE)</f>
        <v>#N/A</v>
      </c>
      <c r="C6538" t="str">
        <f>VLOOKUP(A6538,'ALL - prices'!B:C,2,FALSE)</f>
        <v>Tourmaline Oil Corp</v>
      </c>
      <c r="D6538" t="str">
        <f>VLOOKUP(A6538,'ALL - prices'!B:I,8,FALSE)</f>
        <v>Energy</v>
      </c>
      <c r="E6538">
        <v>2019</v>
      </c>
      <c r="F6538" t="s">
        <v>679</v>
      </c>
      <c r="G6538" t="str">
        <f t="shared" si="482"/>
        <v>2019-Q1</v>
      </c>
      <c r="H6538" s="4">
        <f>INDEX('ALL - prices'!$J$3:$DY$219,MATCH('COMBINED DATA'!A6538,'ALL - prices'!$B$3:$B$219,0),MATCH('COMBINED DATA'!G6538,'ALL - prices'!$J$1:$DY$1,0))</f>
        <v>17.4605</v>
      </c>
      <c r="I6538" s="14">
        <f t="shared" si="483"/>
        <v>2.9186181905997839</v>
      </c>
      <c r="J6538" s="15">
        <f>INDEX(MarketCap2!$E$2:$AR$224,MATCH(A6538,MarketCap2!$B$2:$B$224,0),MATCH(G6538,MarketCap2!$E$1:$AR$1,0))</f>
        <v>5614897152</v>
      </c>
      <c r="K6538">
        <f t="shared" si="484"/>
        <v>22.44868910831724</v>
      </c>
      <c r="L6538">
        <f>INDEX('PB2'!$D$2:$AQ$224,MATCH(A6538,'PB2'!$B$2:$B$224,0),MATCH(G6538,'PB2'!$D$1:$AQ$1,0))</f>
        <v>0.73781102895736705</v>
      </c>
      <c r="M6538" s="16">
        <f t="shared" si="485"/>
        <v>1.355360601498657</v>
      </c>
      <c r="N6538" s="6">
        <f>INDEX('ROA2'!$D$2:$AQ$224,MATCH(A6538,'ROA2'!$B$2:$B$224,0),MATCH(G6538,'ROA2'!$D$1:$AQ$1,0))</f>
        <v>3.8387520313262899</v>
      </c>
      <c r="O6538" s="6">
        <v>10732.45696</v>
      </c>
      <c r="P6538" s="28">
        <v>2.9047635738728372E-2</v>
      </c>
    </row>
    <row r="6539" spans="1:16" x14ac:dyDescent="0.3">
      <c r="A6539" t="s">
        <v>642</v>
      </c>
      <c r="B6539" t="e">
        <f>VLOOKUP(A6539,Sheet3!L:L,1,FALSE)</f>
        <v>#N/A</v>
      </c>
      <c r="C6539" t="str">
        <f>VLOOKUP(A6539,'ALL - prices'!B:C,2,FALSE)</f>
        <v>Tourmaline Oil Corp</v>
      </c>
      <c r="D6539" t="str">
        <f>VLOOKUP(A6539,'ALL - prices'!B:I,8,FALSE)</f>
        <v>Energy</v>
      </c>
      <c r="E6539">
        <v>2019</v>
      </c>
      <c r="F6539" t="s">
        <v>680</v>
      </c>
      <c r="G6539" t="str">
        <f t="shared" si="482"/>
        <v>2019-Q2</v>
      </c>
      <c r="H6539" s="4">
        <f>INDEX('ALL - prices'!$J$3:$DY$219,MATCH('COMBINED DATA'!A6539,'ALL - prices'!$B$3:$B$219,0),MATCH('COMBINED DATA'!G6539,'ALL - prices'!$J$1:$DY$1,0))</f>
        <v>14.2181</v>
      </c>
      <c r="I6539" s="14">
        <f t="shared" si="483"/>
        <v>2.3254783550917133</v>
      </c>
      <c r="J6539" s="15">
        <f>INDEX(MarketCap2!$E$2:$AR$224,MATCH(A6539,MarketCap2!$B$2:$B$224,0),MATCH(G6539,MarketCap2!$E$1:$AR$1,0))</f>
        <v>4537796608</v>
      </c>
      <c r="K6539">
        <f t="shared" si="484"/>
        <v>22.235707402555246</v>
      </c>
      <c r="L6539">
        <f>INDEX('PB2'!$D$2:$AQ$224,MATCH(A6539,'PB2'!$B$2:$B$224,0),MATCH(G6539,'PB2'!$D$1:$AQ$1,0))</f>
        <v>0.58632802963256803</v>
      </c>
      <c r="M6539" s="16">
        <f t="shared" si="485"/>
        <v>1.7055299243098889</v>
      </c>
      <c r="N6539" s="6">
        <f>INDEX('ROA2'!$D$2:$AQ$224,MATCH(A6539,'ROA2'!$B$2:$B$224,0),MATCH(G6539,'ROA2'!$D$1:$AQ$1,0))</f>
        <v>3.4020080566406201</v>
      </c>
      <c r="O6539" s="6">
        <v>10924.480512</v>
      </c>
      <c r="P6539" s="28">
        <v>1.7891853907793409E-2</v>
      </c>
    </row>
    <row r="6540" spans="1:16" x14ac:dyDescent="0.3">
      <c r="A6540" t="s">
        <v>642</v>
      </c>
      <c r="B6540" t="e">
        <f>VLOOKUP(A6540,Sheet3!L:L,1,FALSE)</f>
        <v>#N/A</v>
      </c>
      <c r="C6540" t="str">
        <f>VLOOKUP(A6540,'ALL - prices'!B:C,2,FALSE)</f>
        <v>Tourmaline Oil Corp</v>
      </c>
      <c r="D6540" t="str">
        <f>VLOOKUP(A6540,'ALL - prices'!B:I,8,FALSE)</f>
        <v>Energy</v>
      </c>
      <c r="E6540">
        <v>2019</v>
      </c>
      <c r="F6540" t="s">
        <v>681</v>
      </c>
      <c r="G6540" t="str">
        <f t="shared" si="482"/>
        <v>2019-Q3</v>
      </c>
      <c r="H6540" s="4">
        <f>INDEX('ALL - prices'!$J$3:$DY$219,MATCH('COMBINED DATA'!A6540,'ALL - prices'!$B$3:$B$219,0),MATCH('COMBINED DATA'!G6540,'ALL - prices'!$J$1:$DY$1,0))</f>
        <v>11.270300000000001</v>
      </c>
      <c r="I6540" s="14">
        <f t="shared" si="483"/>
        <v>3.0763776473584432</v>
      </c>
      <c r="J6540" s="15">
        <f>INDEX(MarketCap2!$E$2:$AR$224,MATCH(A6540,MarketCap2!$B$2:$B$224,0),MATCH(G6540,MarketCap2!$E$1:$AR$1,0))</f>
        <v>3566577664</v>
      </c>
      <c r="K6540">
        <f t="shared" si="484"/>
        <v>21.994872335416115</v>
      </c>
      <c r="L6540">
        <f>INDEX('PB2'!$D$2:$AQ$224,MATCH(A6540,'PB2'!$B$2:$B$224,0),MATCH(G6540,'PB2'!$D$1:$AQ$1,0))</f>
        <v>0.46127501130104098</v>
      </c>
      <c r="M6540" s="16">
        <f t="shared" si="485"/>
        <v>2.1679041255225768</v>
      </c>
      <c r="N6540" s="6">
        <f>INDEX('ROA2'!$D$2:$AQ$224,MATCH(A6540,'ROA2'!$B$2:$B$224,0),MATCH(G6540,'ROA2'!$D$1:$AQ$1,0))</f>
        <v>4.6505870819091797</v>
      </c>
      <c r="O6540" s="6">
        <v>10836.576256</v>
      </c>
      <c r="P6540" s="28">
        <v>-8.0465387716552143E-3</v>
      </c>
    </row>
    <row r="6541" spans="1:16" x14ac:dyDescent="0.3">
      <c r="A6541" t="s">
        <v>642</v>
      </c>
      <c r="B6541" t="e">
        <f>VLOOKUP(A6541,Sheet3!L:L,1,FALSE)</f>
        <v>#N/A</v>
      </c>
      <c r="C6541" t="str">
        <f>VLOOKUP(A6541,'ALL - prices'!B:C,2,FALSE)</f>
        <v>Tourmaline Oil Corp</v>
      </c>
      <c r="D6541" t="str">
        <f>VLOOKUP(A6541,'ALL - prices'!B:I,8,FALSE)</f>
        <v>Energy</v>
      </c>
      <c r="E6541">
        <v>2019</v>
      </c>
      <c r="F6541" t="s">
        <v>682</v>
      </c>
      <c r="G6541" t="str">
        <f t="shared" si="482"/>
        <v>2019-Q4</v>
      </c>
      <c r="H6541" s="4">
        <f>INDEX('ALL - prices'!$J$3:$DY$219,MATCH('COMBINED DATA'!A6541,'ALL - prices'!$B$3:$B$219,0),MATCH('COMBINED DATA'!G6541,'ALL - prices'!$J$1:$DY$1,0))</f>
        <v>13.197800000000001</v>
      </c>
      <c r="I6541" s="14">
        <f t="shared" si="483"/>
        <v>3.657378423019237</v>
      </c>
      <c r="J6541" s="15">
        <f>INDEX(MarketCap2!$E$2:$AR$224,MATCH(A6541,MarketCap2!$B$2:$B$224,0),MATCH(G6541,MarketCap2!$E$1:$AR$1,0))</f>
        <v>4140603392</v>
      </c>
      <c r="K6541">
        <f t="shared" si="484"/>
        <v>22.144107361023497</v>
      </c>
      <c r="L6541">
        <f>INDEX('PB2'!$D$2:$AQ$224,MATCH(A6541,'PB2'!$B$2:$B$224,0),MATCH(G6541,'PB2'!$D$1:$AQ$1,0))</f>
        <v>0.529810011386871</v>
      </c>
      <c r="M6541" s="16">
        <f t="shared" si="485"/>
        <v>1.8874690521274293</v>
      </c>
      <c r="N6541" s="6">
        <f>INDEX('ROA2'!$D$2:$AQ$224,MATCH(A6541,'ROA2'!$B$2:$B$224,0),MATCH(G6541,'ROA2'!$D$1:$AQ$1,0))</f>
        <v>4.18471002578735</v>
      </c>
      <c r="O6541" s="6">
        <v>11043.665919999999</v>
      </c>
      <c r="P6541" s="28">
        <v>1.9110248394675181E-2</v>
      </c>
    </row>
    <row r="6542" spans="1:16" x14ac:dyDescent="0.3">
      <c r="A6542" t="s">
        <v>642</v>
      </c>
      <c r="B6542" t="e">
        <f>VLOOKUP(A6542,Sheet3!L:L,1,FALSE)</f>
        <v>#N/A</v>
      </c>
      <c r="C6542" t="str">
        <f>VLOOKUP(A6542,'ALL - prices'!B:C,2,FALSE)</f>
        <v>Tourmaline Oil Corp</v>
      </c>
      <c r="D6542" t="str">
        <f>VLOOKUP(A6542,'ALL - prices'!B:I,8,FALSE)</f>
        <v>Energy</v>
      </c>
      <c r="E6542">
        <v>2020</v>
      </c>
      <c r="F6542" t="s">
        <v>679</v>
      </c>
      <c r="G6542" t="str">
        <f t="shared" si="482"/>
        <v>2020-Q1</v>
      </c>
      <c r="H6542" s="4">
        <f>INDEX('ALL - prices'!$J$3:$DY$219,MATCH('COMBINED DATA'!A6542,'ALL - prices'!$B$3:$B$219,0),MATCH('COMBINED DATA'!G6542,'ALL - prices'!$J$1:$DY$1,0))</f>
        <v>7.5946999999999996</v>
      </c>
      <c r="I6542" s="14">
        <f t="shared" si="483"/>
        <v>4.6206059107545689</v>
      </c>
      <c r="J6542" s="15">
        <f>INDEX(MarketCap2!$E$2:$AR$224,MATCH(A6542,MarketCap2!$B$2:$B$224,0),MATCH(G6542,MarketCap2!$E$1:$AR$1,0))</f>
        <v>2341415424</v>
      </c>
      <c r="K6542">
        <f t="shared" si="484"/>
        <v>21.574021465499893</v>
      </c>
      <c r="L6542">
        <f>INDEX('PB2'!$D$2:$AQ$224,MATCH(A6542,'PB2'!$B$2:$B$224,0),MATCH(G6542,'PB2'!$D$1:$AQ$1,0))</f>
        <v>0.30309700965881298</v>
      </c>
      <c r="M6542" s="16">
        <f t="shared" si="485"/>
        <v>3.2992737246918713</v>
      </c>
      <c r="N6542" s="6">
        <f>INDEX('ROA2'!$D$2:$AQ$224,MATCH(A6542,'ROA2'!$B$2:$B$224,0),MATCH(G6542,'ROA2'!$D$1:$AQ$1,0))</f>
        <v>2.9182589054107702</v>
      </c>
      <c r="O6542" s="6">
        <v>11180.609536</v>
      </c>
      <c r="P6542" s="28">
        <v>1.2400195459733762E-2</v>
      </c>
    </row>
    <row r="6543" spans="1:16" x14ac:dyDescent="0.3">
      <c r="A6543" t="s">
        <v>642</v>
      </c>
      <c r="B6543" t="e">
        <f>VLOOKUP(A6543,Sheet3!L:L,1,FALSE)</f>
        <v>#N/A</v>
      </c>
      <c r="C6543" t="str">
        <f>VLOOKUP(A6543,'ALL - prices'!B:C,2,FALSE)</f>
        <v>Tourmaline Oil Corp</v>
      </c>
      <c r="D6543" t="str">
        <f>VLOOKUP(A6543,'ALL - prices'!B:I,8,FALSE)</f>
        <v>Energy</v>
      </c>
      <c r="E6543">
        <v>2020</v>
      </c>
      <c r="F6543" t="s">
        <v>680</v>
      </c>
      <c r="G6543" t="str">
        <f t="shared" si="482"/>
        <v>2020-Q2</v>
      </c>
      <c r="H6543" s="4">
        <f>INDEX('ALL - prices'!$J$3:$DY$219,MATCH('COMBINED DATA'!A6543,'ALL - prices'!$B$3:$B$219,0),MATCH('COMBINED DATA'!G6543,'ALL - prices'!$J$1:$DY$1,0))</f>
        <v>10.537599999999999</v>
      </c>
      <c r="I6543" s="14">
        <f t="shared" si="483"/>
        <v>8.1753681325369048</v>
      </c>
      <c r="J6543" s="15">
        <f>INDEX(MarketCap2!$E$2:$AR$224,MATCH(A6543,MarketCap2!$B$2:$B$224,0),MATCH(G6543,MarketCap2!$E$1:$AR$1,0))</f>
        <v>3214105856</v>
      </c>
      <c r="K6543">
        <f t="shared" si="484"/>
        <v>21.890815039624769</v>
      </c>
      <c r="L6543">
        <f>INDEX('PB2'!$D$2:$AQ$224,MATCH(A6543,'PB2'!$B$2:$B$224,0),MATCH(G6543,'PB2'!$D$1:$AQ$1,0))</f>
        <v>0.415482997894287</v>
      </c>
      <c r="M6543" s="16">
        <f t="shared" si="485"/>
        <v>2.4068373557236007</v>
      </c>
      <c r="N6543" s="6">
        <f>INDEX('ROA2'!$D$2:$AQ$224,MATCH(A6543,'ROA2'!$B$2:$B$224,0),MATCH(G6543,'ROA2'!$D$1:$AQ$1,0))</f>
        <v>1.78131198883057</v>
      </c>
      <c r="O6543" s="6">
        <v>11106.253823999999</v>
      </c>
      <c r="P6543" s="28">
        <v>-6.6504166665140654E-3</v>
      </c>
    </row>
    <row r="6544" spans="1:16" x14ac:dyDescent="0.3">
      <c r="A6544" t="s">
        <v>642</v>
      </c>
      <c r="B6544" t="e">
        <f>VLOOKUP(A6544,Sheet3!L:L,1,FALSE)</f>
        <v>#N/A</v>
      </c>
      <c r="C6544" t="str">
        <f>VLOOKUP(A6544,'ALL - prices'!B:C,2,FALSE)</f>
        <v>Tourmaline Oil Corp</v>
      </c>
      <c r="D6544" t="str">
        <f>VLOOKUP(A6544,'ALL - prices'!B:I,8,FALSE)</f>
        <v>Energy</v>
      </c>
      <c r="E6544">
        <v>2020</v>
      </c>
      <c r="F6544" t="s">
        <v>681</v>
      </c>
      <c r="G6544" t="str">
        <f t="shared" si="482"/>
        <v>2020-Q3</v>
      </c>
      <c r="H6544" s="4">
        <f>INDEX('ALL - prices'!$J$3:$DY$219,MATCH('COMBINED DATA'!A6544,'ALL - prices'!$B$3:$B$219,0),MATCH('COMBINED DATA'!G6544,'ALL - prices'!$J$1:$DY$1,0))</f>
        <v>14.555400000000001</v>
      </c>
      <c r="I6544" s="14">
        <f t="shared" si="483"/>
        <v>11.12085043165915</v>
      </c>
      <c r="J6544" s="15">
        <f>INDEX(MarketCap2!$E$2:$AR$224,MATCH(A6544,MarketCap2!$B$2:$B$224,0),MATCH(G6544,MarketCap2!$E$1:$AR$1,0))</f>
        <v>4405545472</v>
      </c>
      <c r="K6544">
        <f t="shared" si="484"/>
        <v>22.20612991886119</v>
      </c>
      <c r="L6544">
        <f>INDEX('PB2'!$D$2:$AQ$224,MATCH(A6544,'PB2'!$B$2:$B$224,0),MATCH(G6544,'PB2'!$D$1:$AQ$1,0))</f>
        <v>0.57099801301956199</v>
      </c>
      <c r="M6544" s="16">
        <f t="shared" si="485"/>
        <v>1.7513195794006042</v>
      </c>
      <c r="N6544" s="6">
        <f>INDEX('ROA2'!$D$2:$AQ$224,MATCH(A6544,'ROA2'!$B$2:$B$224,0),MATCH(G6544,'ROA2'!$D$1:$AQ$1,0))</f>
        <v>0.55611598491668701</v>
      </c>
      <c r="O6544" s="6">
        <v>11239.383040000001</v>
      </c>
      <c r="P6544" s="28">
        <v>1.1986869570035967E-2</v>
      </c>
    </row>
    <row r="6545" spans="1:16" x14ac:dyDescent="0.3">
      <c r="A6545" t="s">
        <v>642</v>
      </c>
      <c r="B6545" t="e">
        <f>VLOOKUP(A6545,Sheet3!L:L,1,FALSE)</f>
        <v>#N/A</v>
      </c>
      <c r="C6545" t="str">
        <f>VLOOKUP(A6545,'ALL - prices'!B:C,2,FALSE)</f>
        <v>Tourmaline Oil Corp</v>
      </c>
      <c r="D6545" t="str">
        <f>VLOOKUP(A6545,'ALL - prices'!B:I,8,FALSE)</f>
        <v>Energy</v>
      </c>
      <c r="E6545">
        <v>2020</v>
      </c>
      <c r="F6545" t="s">
        <v>682</v>
      </c>
      <c r="G6545" t="str">
        <f t="shared" si="482"/>
        <v>2020-Q4</v>
      </c>
      <c r="H6545" s="4">
        <f>INDEX('ALL - prices'!$J$3:$DY$219,MATCH('COMBINED DATA'!A6545,'ALL - prices'!$B$3:$B$219,0),MATCH('COMBINED DATA'!G6545,'ALL - prices'!$J$1:$DY$1,0))</f>
        <v>15.472799999999999</v>
      </c>
      <c r="I6545" s="14">
        <f t="shared" si="483"/>
        <v>8.2763749195626861</v>
      </c>
      <c r="J6545" s="15">
        <f>INDEX(MarketCap2!$E$2:$AR$224,MATCH(A6545,MarketCap2!$B$2:$B$224,0),MATCH(G6545,MarketCap2!$E$1:$AR$1,0))</f>
        <v>5088598016</v>
      </c>
      <c r="K6545">
        <f t="shared" si="484"/>
        <v>22.350268190668778</v>
      </c>
      <c r="L6545">
        <f>INDEX('PB2'!$D$2:$AQ$224,MATCH(A6545,'PB2'!$B$2:$B$224,0),MATCH(G6545,'PB2'!$D$1:$AQ$1,0))</f>
        <v>0.57771700620651201</v>
      </c>
      <c r="M6545" s="16">
        <f t="shared" si="485"/>
        <v>1.7309512949365</v>
      </c>
      <c r="N6545" s="6">
        <f>INDEX('ROA2'!$D$2:$AQ$224,MATCH(A6545,'ROA2'!$B$2:$B$224,0),MATCH(G6545,'ROA2'!$D$1:$AQ$1,0))</f>
        <v>0.45275500416755698</v>
      </c>
      <c r="O6545" s="6">
        <v>11246.517248</v>
      </c>
      <c r="P6545" s="28">
        <v>6.3475085550598767E-4</v>
      </c>
    </row>
    <row r="6546" spans="1:16" x14ac:dyDescent="0.3">
      <c r="A6546" t="s">
        <v>642</v>
      </c>
      <c r="B6546" t="e">
        <f>VLOOKUP(A6546,Sheet3!L:L,1,FALSE)</f>
        <v>#N/A</v>
      </c>
      <c r="C6546" t="str">
        <f>VLOOKUP(A6546,'ALL - prices'!B:C,2,FALSE)</f>
        <v>Tourmaline Oil Corp</v>
      </c>
      <c r="D6546" t="str">
        <f>VLOOKUP(A6546,'ALL - prices'!B:I,8,FALSE)</f>
        <v>Energy</v>
      </c>
      <c r="E6546">
        <v>2021</v>
      </c>
      <c r="F6546" t="s">
        <v>679</v>
      </c>
      <c r="G6546" t="str">
        <f t="shared" si="482"/>
        <v>2021-Q1</v>
      </c>
      <c r="H6546" s="4">
        <f>INDEX('ALL - prices'!$J$3:$DY$219,MATCH('COMBINED DATA'!A6546,'ALL - prices'!$B$3:$B$219,0),MATCH('COMBINED DATA'!G6546,'ALL - prices'!$J$1:$DY$1,0))</f>
        <v>21.7089</v>
      </c>
      <c r="I6546" s="14">
        <f t="shared" si="483"/>
        <v>8.8738380711692795</v>
      </c>
      <c r="J6546" s="15">
        <f>INDEX(MarketCap2!$E$2:$AR$224,MATCH(A6546,MarketCap2!$B$2:$B$224,0),MATCH(G6546,MarketCap2!$E$1:$AR$1,0))</f>
        <v>7100535296</v>
      </c>
      <c r="K6546">
        <f t="shared" si="484"/>
        <v>22.683436011954527</v>
      </c>
      <c r="L6546">
        <f>INDEX('PB2'!$D$2:$AQ$224,MATCH(A6546,'PB2'!$B$2:$B$224,0),MATCH(G6546,'PB2'!$D$1:$AQ$1,0))</f>
        <v>0.78746402263641402</v>
      </c>
      <c r="M6546" s="16">
        <f t="shared" si="485"/>
        <v>1.2698992858772389</v>
      </c>
      <c r="N6546" s="6">
        <f>INDEX('ROA2'!$D$2:$AQ$224,MATCH(A6546,'ROA2'!$B$2:$B$224,0),MATCH(G6546,'ROA2'!$D$1:$AQ$1,0))</f>
        <v>5.1588659286498997</v>
      </c>
      <c r="O6546" s="6">
        <v>12790.20032</v>
      </c>
      <c r="P6546" s="28">
        <v>0.13725876535462722</v>
      </c>
    </row>
    <row r="6547" spans="1:16" x14ac:dyDescent="0.3">
      <c r="A6547" t="s">
        <v>642</v>
      </c>
      <c r="B6547" t="e">
        <f>VLOOKUP(A6547,Sheet3!L:L,1,FALSE)</f>
        <v>#N/A</v>
      </c>
      <c r="C6547" t="str">
        <f>VLOOKUP(A6547,'ALL - prices'!B:C,2,FALSE)</f>
        <v>Tourmaline Oil Corp</v>
      </c>
      <c r="D6547" t="str">
        <f>VLOOKUP(A6547,'ALL - prices'!B:I,8,FALSE)</f>
        <v>Energy</v>
      </c>
      <c r="E6547">
        <v>2021</v>
      </c>
      <c r="F6547" t="s">
        <v>680</v>
      </c>
      <c r="G6547" t="str">
        <f t="shared" si="482"/>
        <v>2021-Q2</v>
      </c>
      <c r="H6547" s="4">
        <f>INDEX('ALL - prices'!$J$3:$DY$219,MATCH('COMBINED DATA'!A6547,'ALL - prices'!$B$3:$B$219,0),MATCH('COMBINED DATA'!G6547,'ALL - prices'!$J$1:$DY$1,0))</f>
        <v>32.310400000000001</v>
      </c>
      <c r="I6547" s="14">
        <f t="shared" si="483"/>
        <v>11.361116486361157</v>
      </c>
      <c r="J6547" s="15">
        <f>INDEX(MarketCap2!$E$2:$AR$224,MATCH(A6547,MarketCap2!$B$2:$B$224,0),MATCH(G6547,MarketCap2!$E$1:$AR$1,0))</f>
        <v>10523420672</v>
      </c>
      <c r="K6547">
        <f t="shared" si="484"/>
        <v>23.076869150338627</v>
      </c>
      <c r="L6547">
        <f>INDEX('PB2'!$D$2:$AQ$224,MATCH(A6547,'PB2'!$B$2:$B$224,0),MATCH(G6547,'PB2'!$D$1:$AQ$1,0))</f>
        <v>1.1099699735641499</v>
      </c>
      <c r="M6547" s="16">
        <f t="shared" si="485"/>
        <v>0.90092527168907754</v>
      </c>
      <c r="N6547" s="6">
        <f>INDEX('ROA2'!$D$2:$AQ$224,MATCH(A6547,'ROA2'!$B$2:$B$224,0),MATCH(G6547,'ROA2'!$D$1:$AQ$1,0))</f>
        <v>7.5684390068054199</v>
      </c>
      <c r="O6547" s="6">
        <v>12728.51456</v>
      </c>
      <c r="P6547" s="28">
        <v>-4.8228924064263835E-3</v>
      </c>
    </row>
    <row r="6548" spans="1:16" x14ac:dyDescent="0.3">
      <c r="A6548" t="s">
        <v>642</v>
      </c>
      <c r="B6548" t="e">
        <f>VLOOKUP(A6548,Sheet3!L:L,1,FALSE)</f>
        <v>#N/A</v>
      </c>
      <c r="C6548" t="str">
        <f>VLOOKUP(A6548,'ALL - prices'!B:C,2,FALSE)</f>
        <v>Tourmaline Oil Corp</v>
      </c>
      <c r="D6548" t="str">
        <f>VLOOKUP(A6548,'ALL - prices'!B:I,8,FALSE)</f>
        <v>Energy</v>
      </c>
      <c r="E6548">
        <v>2021</v>
      </c>
      <c r="F6548" t="s">
        <v>681</v>
      </c>
      <c r="G6548" t="str">
        <f t="shared" si="482"/>
        <v>2021-Q3</v>
      </c>
      <c r="H6548" s="4">
        <f>INDEX('ALL - prices'!$J$3:$DY$219,MATCH('COMBINED DATA'!A6548,'ALL - prices'!$B$3:$B$219,0),MATCH('COMBINED DATA'!G6548,'ALL - prices'!$J$1:$DY$1,0))</f>
        <v>40.526499999999999</v>
      </c>
      <c r="I6548" s="14">
        <f t="shared" si="483"/>
        <v>12.814020180613358</v>
      </c>
      <c r="J6548" s="15">
        <f>INDEX(MarketCap2!$E$2:$AR$224,MATCH(A6548,MarketCap2!$B$2:$B$224,0),MATCH(G6548,MarketCap2!$E$1:$AR$1,0))</f>
        <v>14430730240</v>
      </c>
      <c r="K6548">
        <f t="shared" si="484"/>
        <v>23.392625814134373</v>
      </c>
      <c r="L6548">
        <f>INDEX('PB2'!$D$2:$AQ$224,MATCH(A6548,'PB2'!$B$2:$B$224,0),MATCH(G6548,'PB2'!$D$1:$AQ$1,0))</f>
        <v>1.3721950054168699</v>
      </c>
      <c r="M6548" s="16">
        <f t="shared" si="485"/>
        <v>0.72875939356462105</v>
      </c>
      <c r="N6548" s="6">
        <f>INDEX('ROA2'!$D$2:$AQ$224,MATCH(A6548,'ROA2'!$B$2:$B$224,0),MATCH(G6548,'ROA2'!$D$1:$AQ$1,0))</f>
        <v>10.6811676025391</v>
      </c>
      <c r="O6548" s="6">
        <v>13153.136640000001</v>
      </c>
      <c r="P6548" s="28">
        <v>3.3359908416524683E-2</v>
      </c>
    </row>
    <row r="6549" spans="1:16" x14ac:dyDescent="0.3">
      <c r="A6549" t="s">
        <v>642</v>
      </c>
      <c r="B6549" t="e">
        <f>VLOOKUP(A6549,Sheet3!L:L,1,FALSE)</f>
        <v>#N/A</v>
      </c>
      <c r="C6549" t="str">
        <f>VLOOKUP(A6549,'ALL - prices'!B:C,2,FALSE)</f>
        <v>Tourmaline Oil Corp</v>
      </c>
      <c r="D6549" t="str">
        <f>VLOOKUP(A6549,'ALL - prices'!B:I,8,FALSE)</f>
        <v>Energy</v>
      </c>
      <c r="E6549">
        <v>2021</v>
      </c>
      <c r="F6549" t="s">
        <v>682</v>
      </c>
      <c r="G6549" t="str">
        <f t="shared" si="482"/>
        <v>2021-Q4</v>
      </c>
      <c r="H6549" s="4">
        <f>INDEX('ALL - prices'!$J$3:$DY$219,MATCH('COMBINED DATA'!A6549,'ALL - prices'!$B$3:$B$219,0),MATCH('COMBINED DATA'!G6549,'ALL - prices'!$J$1:$DY$1,0))</f>
        <v>37.570099999999996</v>
      </c>
      <c r="I6549" s="14">
        <f t="shared" si="483"/>
        <v>5.7967273281280569</v>
      </c>
      <c r="J6549" s="15">
        <f>INDEX(MarketCap2!$E$2:$AR$224,MATCH(A6549,MarketCap2!$B$2:$B$224,0),MATCH(G6549,MarketCap2!$E$1:$AR$1,0))</f>
        <v>13460797440</v>
      </c>
      <c r="K6549">
        <f t="shared" si="484"/>
        <v>23.323047404578944</v>
      </c>
      <c r="L6549">
        <f>INDEX('PB2'!$D$2:$AQ$224,MATCH(A6549,'PB2'!$B$2:$B$224,0),MATCH(G6549,'PB2'!$D$1:$AQ$1,0))</f>
        <v>1.16421902179718</v>
      </c>
      <c r="M6549" s="16">
        <f t="shared" si="485"/>
        <v>0.85894490751089214</v>
      </c>
      <c r="N6549" s="6">
        <f>INDEX('ROA2'!$D$2:$AQ$224,MATCH(A6549,'ROA2'!$B$2:$B$224,0),MATCH(G6549,'ROA2'!$D$1:$AQ$1,0))</f>
        <v>12.6780128479004</v>
      </c>
      <c r="O6549" s="6">
        <v>14923.73504</v>
      </c>
      <c r="P6549" s="28">
        <v>0.13461415694682533</v>
      </c>
    </row>
    <row r="6550" spans="1:16" x14ac:dyDescent="0.3">
      <c r="A6550" t="s">
        <v>642</v>
      </c>
      <c r="B6550" t="e">
        <f>VLOOKUP(A6550,Sheet3!L:L,1,FALSE)</f>
        <v>#N/A</v>
      </c>
      <c r="C6550" t="str">
        <f>VLOOKUP(A6550,'ALL - prices'!B:C,2,FALSE)</f>
        <v>Tourmaline Oil Corp</v>
      </c>
      <c r="D6550" t="str">
        <f>VLOOKUP(A6550,'ALL - prices'!B:I,8,FALSE)</f>
        <v>Energy</v>
      </c>
      <c r="E6550">
        <v>2022</v>
      </c>
      <c r="F6550" t="s">
        <v>679</v>
      </c>
      <c r="G6550" t="str">
        <f t="shared" si="482"/>
        <v>2022-Q1</v>
      </c>
      <c r="H6550" s="4">
        <f>INDEX('ALL - prices'!$J$3:$DY$219,MATCH('COMBINED DATA'!A6550,'ALL - prices'!$B$3:$B$219,0),MATCH('COMBINED DATA'!G6550,'ALL - prices'!$J$1:$DY$1,0))</f>
        <v>53.197400000000002</v>
      </c>
      <c r="I6550" s="14">
        <f t="shared" si="483"/>
        <v>6.0165168937960534</v>
      </c>
      <c r="J6550" s="15">
        <f>INDEX(MarketCap2!$E$2:$AR$224,MATCH(A6550,MarketCap2!$B$2:$B$224,0),MATCH(G6550,MarketCap2!$E$1:$AR$1,0))</f>
        <v>19101089792</v>
      </c>
      <c r="K6550">
        <f t="shared" si="484"/>
        <v>23.673011227544073</v>
      </c>
      <c r="L6550">
        <f>INDEX('PB2'!$D$2:$AQ$224,MATCH(A6550,'PB2'!$B$2:$B$224,0),MATCH(G6550,'PB2'!$D$1:$AQ$1,0))</f>
        <v>1.6767649650573699</v>
      </c>
      <c r="M6550" s="16">
        <f t="shared" si="485"/>
        <v>0.59638650665973647</v>
      </c>
      <c r="N6550" s="6">
        <f>INDEX('ROA2'!$D$2:$AQ$224,MATCH(A6550,'ROA2'!$B$2:$B$224,0),MATCH(G6550,'ROA2'!$D$1:$AQ$1,0))</f>
        <v>14.428956985473601</v>
      </c>
      <c r="O6550" s="6">
        <v>15292.093440000001</v>
      </c>
      <c r="P6550" s="28">
        <v>2.4682721785979994E-2</v>
      </c>
    </row>
    <row r="6551" spans="1:16" x14ac:dyDescent="0.3">
      <c r="A6551" t="s">
        <v>642</v>
      </c>
      <c r="B6551" t="e">
        <f>VLOOKUP(A6551,Sheet3!L:L,1,FALSE)</f>
        <v>#N/A</v>
      </c>
      <c r="C6551" t="str">
        <f>VLOOKUP(A6551,'ALL - prices'!B:C,2,FALSE)</f>
        <v>Tourmaline Oil Corp</v>
      </c>
      <c r="D6551" t="str">
        <f>VLOOKUP(A6551,'ALL - prices'!B:I,8,FALSE)</f>
        <v>Energy</v>
      </c>
      <c r="E6551">
        <v>2022</v>
      </c>
      <c r="F6551" t="s">
        <v>680</v>
      </c>
      <c r="G6551" t="str">
        <f t="shared" si="482"/>
        <v>2022-Q2</v>
      </c>
      <c r="H6551" s="4">
        <f>INDEX('ALL - prices'!$J$3:$DY$219,MATCH('COMBINED DATA'!A6551,'ALL - prices'!$B$3:$B$219,0),MATCH('COMBINED DATA'!G6551,'ALL - prices'!$J$1:$DY$1,0))</f>
        <v>61.9998</v>
      </c>
      <c r="I6551" s="14">
        <f t="shared" si="483"/>
        <v>6.1097365198918343</v>
      </c>
      <c r="J6551" s="15">
        <f>INDEX(MarketCap2!$E$2:$AR$224,MATCH(A6551,MarketCap2!$B$2:$B$224,0),MATCH(G6551,MarketCap2!$E$1:$AR$1,0))</f>
        <v>22412464128</v>
      </c>
      <c r="K6551">
        <f t="shared" si="484"/>
        <v>23.832883075340966</v>
      </c>
      <c r="L6551">
        <f>INDEX('PB2'!$D$2:$AQ$224,MATCH(A6551,'PB2'!$B$2:$B$224,0),MATCH(G6551,'PB2'!$D$1:$AQ$1,0))</f>
        <v>1.9090830087661701</v>
      </c>
      <c r="M6551" s="16">
        <f t="shared" si="485"/>
        <v>0.52381169148129103</v>
      </c>
      <c r="N6551" s="6">
        <f>INDEX('ROA2'!$D$2:$AQ$224,MATCH(A6551,'ROA2'!$B$2:$B$224,0),MATCH(G6551,'ROA2'!$D$1:$AQ$1,0))</f>
        <v>17.391792297363299</v>
      </c>
      <c r="O6551" s="6">
        <v>15492.7616</v>
      </c>
      <c r="P6551" s="28">
        <v>1.3122347230439056E-2</v>
      </c>
    </row>
    <row r="6552" spans="1:16" x14ac:dyDescent="0.3">
      <c r="A6552" t="s">
        <v>642</v>
      </c>
      <c r="B6552" t="e">
        <f>VLOOKUP(A6552,Sheet3!L:L,1,FALSE)</f>
        <v>#N/A</v>
      </c>
      <c r="C6552" t="str">
        <f>VLOOKUP(A6552,'ALL - prices'!B:C,2,FALSE)</f>
        <v>Tourmaline Oil Corp</v>
      </c>
      <c r="D6552" t="str">
        <f>VLOOKUP(A6552,'ALL - prices'!B:I,8,FALSE)</f>
        <v>Energy</v>
      </c>
      <c r="E6552">
        <v>2022</v>
      </c>
      <c r="F6552" t="s">
        <v>681</v>
      </c>
      <c r="G6552" t="str">
        <f t="shared" si="482"/>
        <v>2022-Q3</v>
      </c>
      <c r="H6552" s="4">
        <f>INDEX('ALL - prices'!$J$3:$DY$219,MATCH('COMBINED DATA'!A6552,'ALL - prices'!$B$3:$B$219,0),MATCH('COMBINED DATA'!G6552,'ALL - prices'!$J$1:$DY$1,0))</f>
        <v>66.688599999999994</v>
      </c>
      <c r="I6552" s="14">
        <f t="shared" si="483"/>
        <v>5.4284689022320087</v>
      </c>
      <c r="J6552" s="15">
        <f>INDEX(MarketCap2!$E$2:$AR$224,MATCH(A6552,MarketCap2!$B$2:$B$224,0),MATCH(G6552,MarketCap2!$E$1:$AR$1,0))</f>
        <v>24125356032</v>
      </c>
      <c r="K6552">
        <f t="shared" si="484"/>
        <v>23.906529241865673</v>
      </c>
      <c r="L6552">
        <f>INDEX('PB2'!$D$2:$AQ$224,MATCH(A6552,'PB2'!$B$2:$B$224,0),MATCH(G6552,'PB2'!$D$1:$AQ$1,0))</f>
        <v>1.67058300971985</v>
      </c>
      <c r="M6552" s="16">
        <f t="shared" si="485"/>
        <v>0.59859342168677743</v>
      </c>
      <c r="N6552" s="6">
        <f>INDEX('ROA2'!$D$2:$AQ$224,MATCH(A6552,'ROA2'!$B$2:$B$224,0),MATCH(G6552,'ROA2'!$D$1:$AQ$1,0))</f>
        <v>26.16335105896</v>
      </c>
      <c r="O6552" s="6">
        <v>15717.712895999999</v>
      </c>
      <c r="P6552" s="28">
        <v>1.4519767476445211E-2</v>
      </c>
    </row>
    <row r="6553" spans="1:16" x14ac:dyDescent="0.3">
      <c r="A6553" t="s">
        <v>642</v>
      </c>
      <c r="B6553" t="e">
        <f>VLOOKUP(A6553,Sheet3!L:L,1,FALSE)</f>
        <v>#N/A</v>
      </c>
      <c r="C6553" t="str">
        <f>VLOOKUP(A6553,'ALL - prices'!B:C,2,FALSE)</f>
        <v>Tourmaline Oil Corp</v>
      </c>
      <c r="D6553" t="str">
        <f>VLOOKUP(A6553,'ALL - prices'!B:I,8,FALSE)</f>
        <v>Energy</v>
      </c>
      <c r="E6553">
        <v>2022</v>
      </c>
      <c r="F6553" t="s">
        <v>682</v>
      </c>
      <c r="G6553" t="str">
        <f t="shared" si="482"/>
        <v>2022-Q4</v>
      </c>
      <c r="H6553" s="4">
        <f>INDEX('ALL - prices'!$J$3:$DY$219,MATCH('COMBINED DATA'!A6553,'ALL - prices'!$B$3:$B$219,0),MATCH('COMBINED DATA'!G6553,'ALL - prices'!$J$1:$DY$1,0))</f>
        <v>63.679200000000002</v>
      </c>
      <c r="I6553" s="14">
        <f t="shared" si="483"/>
        <v>4.9277828503293417</v>
      </c>
      <c r="J6553" s="15">
        <f>INDEX(MarketCap2!$E$2:$AR$224,MATCH(A6553,MarketCap2!$B$2:$B$224,0),MATCH(G6553,MarketCap2!$E$1:$AR$1,0))</f>
        <v>23124045824</v>
      </c>
      <c r="K6553">
        <f t="shared" si="484"/>
        <v>23.864138857828749</v>
      </c>
      <c r="L6553">
        <f>INDEX('PB2'!$D$2:$AQ$224,MATCH(A6553,'PB2'!$B$2:$B$224,0),MATCH(G6553,'PB2'!$D$1:$AQ$1,0))</f>
        <v>1.69059598445892</v>
      </c>
      <c r="M6553" s="16">
        <f t="shared" si="485"/>
        <v>0.5915073791684492</v>
      </c>
      <c r="N6553" s="6">
        <f>INDEX('ROA2'!$D$2:$AQ$224,MATCH(A6553,'ROA2'!$B$2:$B$224,0),MATCH(G6553,'ROA2'!$D$1:$AQ$1,0))</f>
        <v>31.5287685394287</v>
      </c>
      <c r="O6553" s="6">
        <v>20051.705856</v>
      </c>
      <c r="P6553" s="28">
        <v>0.27573941505846944</v>
      </c>
    </row>
    <row r="6554" spans="1:16" x14ac:dyDescent="0.3">
      <c r="A6554" t="s">
        <v>642</v>
      </c>
      <c r="B6554" t="e">
        <f>VLOOKUP(A6554,Sheet3!L:L,1,FALSE)</f>
        <v>#N/A</v>
      </c>
      <c r="C6554" t="str">
        <f>VLOOKUP(A6554,'ALL - prices'!B:C,2,FALSE)</f>
        <v>Tourmaline Oil Corp</v>
      </c>
      <c r="D6554" t="str">
        <f>VLOOKUP(A6554,'ALL - prices'!B:I,8,FALSE)</f>
        <v>Energy</v>
      </c>
      <c r="E6554">
        <v>2023</v>
      </c>
      <c r="F6554" t="s">
        <v>679</v>
      </c>
      <c r="G6554" t="str">
        <f t="shared" si="482"/>
        <v>2023-Q1</v>
      </c>
      <c r="H6554" s="4">
        <f>INDEX('ALL - prices'!$J$3:$DY$219,MATCH('COMBINED DATA'!A6554,'ALL - prices'!$B$3:$B$219,0),MATCH('COMBINED DATA'!G6554,'ALL - prices'!$J$1:$DY$1,0))</f>
        <v>52.731999999999999</v>
      </c>
      <c r="I6554" s="14">
        <f t="shared" si="483"/>
        <v>3.3855447680789346</v>
      </c>
      <c r="J6554" s="15">
        <f>INDEX(MarketCap2!$E$2:$AR$224,MATCH(A6554,MarketCap2!$B$2:$B$224,0),MATCH(G6554,MarketCap2!$E$1:$AR$1,0))</f>
        <v>19081793536</v>
      </c>
      <c r="K6554">
        <f t="shared" si="484"/>
        <v>23.672000499387323</v>
      </c>
      <c r="L6554">
        <f>INDEX('PB2'!$D$2:$AQ$224,MATCH(A6554,'PB2'!$B$2:$B$224,0),MATCH(G6554,'PB2'!$D$1:$AQ$1,0))</f>
        <v>1.44682097434998</v>
      </c>
      <c r="M6554" s="16">
        <f t="shared" si="485"/>
        <v>0.69117051641394311</v>
      </c>
      <c r="N6554" s="6">
        <f>INDEX('ROA2'!$D$2:$AQ$224,MATCH(A6554,'ROA2'!$B$2:$B$224,0),MATCH(G6554,'ROA2'!$D$1:$AQ$1,0))</f>
        <v>34.063385009765597</v>
      </c>
      <c r="O6554" s="6">
        <v>18893.041664</v>
      </c>
      <c r="P6554" s="28">
        <v>-5.7783821502313593E-2</v>
      </c>
    </row>
    <row r="6555" spans="1:16" x14ac:dyDescent="0.3">
      <c r="A6555" t="s">
        <v>642</v>
      </c>
      <c r="B6555" t="e">
        <f>VLOOKUP(A6555,Sheet3!L:L,1,FALSE)</f>
        <v>#N/A</v>
      </c>
      <c r="C6555" t="str">
        <f>VLOOKUP(A6555,'ALL - prices'!B:C,2,FALSE)</f>
        <v>Tourmaline Oil Corp</v>
      </c>
      <c r="D6555" t="str">
        <f>VLOOKUP(A6555,'ALL - prices'!B:I,8,FALSE)</f>
        <v>Energy</v>
      </c>
      <c r="E6555">
        <v>2023</v>
      </c>
      <c r="F6555" t="s">
        <v>680</v>
      </c>
      <c r="G6555" t="str">
        <f t="shared" si="482"/>
        <v>2023-Q2</v>
      </c>
      <c r="H6555" s="4">
        <f>INDEX('ALL - prices'!$J$3:$DY$219,MATCH('COMBINED DATA'!A6555,'ALL - prices'!$B$3:$B$219,0),MATCH('COMBINED DATA'!G6555,'ALL - prices'!$J$1:$DY$1,0))</f>
        <v>58.697499999999998</v>
      </c>
      <c r="I6555" s="14">
        <f t="shared" si="483"/>
        <v>3.3085354084801097</v>
      </c>
      <c r="J6555" s="15">
        <f>INDEX(MarketCap2!$E$2:$AR$224,MATCH(A6555,MarketCap2!$B$2:$B$224,0),MATCH(G6555,MarketCap2!$E$1:$AR$1,0))</f>
        <v>21171447808</v>
      </c>
      <c r="K6555">
        <f t="shared" si="484"/>
        <v>23.775919309362656</v>
      </c>
      <c r="L6555">
        <f>INDEX('PB2'!$D$2:$AQ$224,MATCH(A6555,'PB2'!$B$2:$B$224,0),MATCH(G6555,'PB2'!$D$1:$AQ$1,0))</f>
        <v>1.61151099205017</v>
      </c>
      <c r="M6555" s="16">
        <f t="shared" si="485"/>
        <v>0.62053563700970882</v>
      </c>
      <c r="N6555" s="6">
        <f>INDEX('ROA2'!$D$2:$AQ$224,MATCH(A6555,'ROA2'!$B$2:$B$224,0),MATCH(G6555,'ROA2'!$D$1:$AQ$1,0))</f>
        <v>32.201465606689503</v>
      </c>
      <c r="O6555" s="6">
        <v>18025.515007999998</v>
      </c>
      <c r="P6555" s="28">
        <v>-4.5917786634274045E-2</v>
      </c>
    </row>
    <row r="6556" spans="1:16" x14ac:dyDescent="0.3">
      <c r="A6556" t="s">
        <v>642</v>
      </c>
      <c r="B6556" t="e">
        <f>VLOOKUP(A6556,Sheet3!L:L,1,FALSE)</f>
        <v>#N/A</v>
      </c>
      <c r="C6556" t="str">
        <f>VLOOKUP(A6556,'ALL - prices'!B:C,2,FALSE)</f>
        <v>Tourmaline Oil Corp</v>
      </c>
      <c r="D6556" t="str">
        <f>VLOOKUP(A6556,'ALL - prices'!B:I,8,FALSE)</f>
        <v>Energy</v>
      </c>
      <c r="E6556">
        <v>2023</v>
      </c>
      <c r="F6556" t="s">
        <v>681</v>
      </c>
      <c r="G6556" t="str">
        <f t="shared" si="482"/>
        <v>2023-Q3</v>
      </c>
      <c r="H6556" s="4">
        <f>INDEX('ALL - prices'!$J$3:$DY$219,MATCH('COMBINED DATA'!A6556,'ALL - prices'!$B$3:$B$219,0),MATCH('COMBINED DATA'!G6556,'ALL - prices'!$J$1:$DY$1,0))</f>
        <v>64.514799999999994</v>
      </c>
      <c r="I6556" s="14">
        <f t="shared" si="483"/>
        <v>1.8608314073732375</v>
      </c>
      <c r="J6556" s="15">
        <f>INDEX(MarketCap2!$E$2:$AR$224,MATCH(A6556,MarketCap2!$B$2:$B$224,0),MATCH(G6556,MarketCap2!$E$1:$AR$1,0))</f>
        <v>23242291200</v>
      </c>
      <c r="K6556">
        <f t="shared" si="484"/>
        <v>23.869239352710856</v>
      </c>
      <c r="L6556">
        <f>INDEX('PB2'!$D$2:$AQ$224,MATCH(A6556,'PB2'!$B$2:$B$224,0),MATCH(G6556,'PB2'!$D$1:$AQ$1,0))</f>
        <v>1.7845530509948699</v>
      </c>
      <c r="M6556" s="16">
        <f t="shared" si="485"/>
        <v>0.56036440017432398</v>
      </c>
      <c r="N6556" s="6">
        <f>INDEX('ROA2'!$D$2:$AQ$224,MATCH(A6556,'ROA2'!$B$2:$B$224,0),MATCH(G6556,'ROA2'!$D$1:$AQ$1,0))</f>
        <v>24.933835983276399</v>
      </c>
      <c r="O6556" s="6">
        <v>17681.174528</v>
      </c>
      <c r="P6556" s="28">
        <v>-1.9102948229061716E-2</v>
      </c>
    </row>
    <row r="6557" spans="1:16" x14ac:dyDescent="0.3">
      <c r="A6557" t="s">
        <v>642</v>
      </c>
      <c r="B6557" t="e">
        <f>VLOOKUP(A6557,Sheet3!L:L,1,FALSE)</f>
        <v>#N/A</v>
      </c>
      <c r="C6557" t="str">
        <f>VLOOKUP(A6557,'ALL - prices'!B:C,2,FALSE)</f>
        <v>Tourmaline Oil Corp</v>
      </c>
      <c r="D6557" t="str">
        <f>VLOOKUP(A6557,'ALL - prices'!B:I,8,FALSE)</f>
        <v>Energy</v>
      </c>
      <c r="E6557">
        <v>2023</v>
      </c>
      <c r="F6557" t="s">
        <v>682</v>
      </c>
      <c r="G6557" t="str">
        <f t="shared" si="482"/>
        <v>2023-Q4</v>
      </c>
      <c r="H6557" s="4">
        <f>INDEX('ALL - prices'!$J$3:$DY$219,MATCH('COMBINED DATA'!A6557,'ALL - prices'!$B$3:$B$219,0),MATCH('COMBINED DATA'!G6557,'ALL - prices'!$J$1:$DY$1,0))</f>
        <v>56.510100000000001</v>
      </c>
      <c r="I6557" s="14">
        <f t="shared" si="483"/>
        <v>2.2266265650081558</v>
      </c>
      <c r="J6557" s="15">
        <f>INDEX(MarketCap2!$E$2:$AR$224,MATCH(A6557,MarketCap2!$B$2:$B$224,0),MATCH(G6557,MarketCap2!$E$1:$AR$1,0))</f>
        <v>20909275136</v>
      </c>
      <c r="K6557">
        <f t="shared" si="484"/>
        <v>23.763458683884593</v>
      </c>
      <c r="L6557">
        <f>INDEX('PB2'!$D$2:$AQ$224,MATCH(A6557,'PB2'!$B$2:$B$224,0),MATCH(G6557,'PB2'!$D$1:$AQ$1,0))</f>
        <v>1.49381899833679</v>
      </c>
      <c r="M6557" s="16">
        <f t="shared" si="485"/>
        <v>0.66942514529095865</v>
      </c>
      <c r="N6557" s="6">
        <f>INDEX('ROA2'!$D$2:$AQ$224,MATCH(A6557,'ROA2'!$B$2:$B$224,0),MATCH(G6557,'ROA2'!$D$1:$AQ$1,0))</f>
        <v>12.3707895278931</v>
      </c>
      <c r="O6557" s="6">
        <v>17788.561408000001</v>
      </c>
      <c r="P6557" s="28">
        <v>6.0735150727652971E-3</v>
      </c>
    </row>
    <row r="6558" spans="1:16" x14ac:dyDescent="0.3">
      <c r="A6558" t="s">
        <v>642</v>
      </c>
      <c r="B6558" t="e">
        <f>VLOOKUP(A6558,Sheet3!L:L,1,FALSE)</f>
        <v>#N/A</v>
      </c>
      <c r="C6558" t="str">
        <f>VLOOKUP(A6558,'ALL - prices'!B:C,2,FALSE)</f>
        <v>Tourmaline Oil Corp</v>
      </c>
      <c r="D6558" t="str">
        <f>VLOOKUP(A6558,'ALL - prices'!B:I,8,FALSE)</f>
        <v>Energy</v>
      </c>
      <c r="E6558" s="18">
        <v>2024</v>
      </c>
      <c r="F6558" t="s">
        <v>679</v>
      </c>
      <c r="G6558" t="str">
        <f t="shared" si="482"/>
        <v>2024-Q1</v>
      </c>
      <c r="H6558" s="4">
        <f>INDEX('ALL - prices'!$J$3:$DY$219,MATCH('COMBINED DATA'!A6558,'ALL - prices'!$B$3:$B$219,0),MATCH('COMBINED DATA'!G6558,'ALL - prices'!$J$1:$DY$1,0))</f>
        <v>60.357799999999997</v>
      </c>
      <c r="I6558" s="14" t="s">
        <v>769</v>
      </c>
      <c r="J6558" s="15">
        <f>INDEX(MarketCap2!$E$2:$AR$224,MATCH(A6558,MarketCap2!$B$2:$B$224,0),MATCH(G6558,MarketCap2!$E$1:$AR$1,0))</f>
        <v>22258819072</v>
      </c>
      <c r="K6558">
        <f t="shared" si="484"/>
        <v>23.826004129814198</v>
      </c>
      <c r="L6558">
        <f>INDEX('PB2'!$D$2:$AQ$224,MATCH(A6558,'PB2'!$B$2:$B$224,0),MATCH(G6558,'PB2'!$D$1:$AQ$1,0))</f>
        <v>1.58828902244568</v>
      </c>
      <c r="M6558" s="16">
        <f t="shared" si="485"/>
        <v>0.62960833064260524</v>
      </c>
      <c r="N6558" s="6">
        <f>INDEX('ROA2'!$D$2:$AQ$224,MATCH(A6558,'ROA2'!$B$2:$B$224,0),MATCH(G6558,'ROA2'!$D$1:$AQ$1,0))</f>
        <v>8.9041366577148402</v>
      </c>
      <c r="O6558" s="6">
        <v>20097.374208000001</v>
      </c>
      <c r="P6558" s="28">
        <v>0.12979199087800677</v>
      </c>
    </row>
    <row r="6559" spans="1:16" x14ac:dyDescent="0.3">
      <c r="A6559" t="s">
        <v>642</v>
      </c>
      <c r="B6559" t="e">
        <f>VLOOKUP(A6559,Sheet3!L:L,1,FALSE)</f>
        <v>#N/A</v>
      </c>
      <c r="C6559" t="str">
        <f>VLOOKUP(A6559,'ALL - prices'!B:C,2,FALSE)</f>
        <v>Tourmaline Oil Corp</v>
      </c>
      <c r="D6559" t="str">
        <f>VLOOKUP(A6559,'ALL - prices'!B:I,8,FALSE)</f>
        <v>Energy</v>
      </c>
      <c r="E6559" s="18">
        <v>2024</v>
      </c>
      <c r="F6559" t="s">
        <v>680</v>
      </c>
      <c r="G6559" t="str">
        <f t="shared" si="482"/>
        <v>2024-Q2</v>
      </c>
      <c r="H6559" s="4">
        <f>INDEX('ALL - prices'!$J$3:$DY$219,MATCH('COMBINED DATA'!A6559,'ALL - prices'!$B$3:$B$219,0),MATCH('COMBINED DATA'!G6559,'ALL - prices'!$J$1:$DY$1,0))</f>
        <v>59.437399999999997</v>
      </c>
      <c r="I6559" s="14" t="s">
        <v>769</v>
      </c>
      <c r="J6559" s="15">
        <f>INDEX(MarketCap2!$E$2:$AR$224,MATCH(A6559,MarketCap2!$B$2:$B$224,0),MATCH(G6559,MarketCap2!$E$1:$AR$1,0))</f>
        <v>21841508352</v>
      </c>
      <c r="K6559">
        <f t="shared" si="484"/>
        <v>23.807078049174589</v>
      </c>
      <c r="L6559">
        <f>INDEX('PB2'!$D$2:$AQ$224,MATCH(A6559,'PB2'!$B$2:$B$224,0),MATCH(G6559,'PB2'!$D$1:$AQ$1,0))</f>
        <v>1.5572869777679399</v>
      </c>
      <c r="M6559" s="16">
        <f t="shared" si="485"/>
        <v>0.64214240167428893</v>
      </c>
      <c r="N6559" s="6">
        <f>INDEX('ROA2'!$D$2:$AQ$224,MATCH(A6559,'ROA2'!$B$2:$B$224,0),MATCH(G6559,'ROA2'!$D$1:$AQ$1,0))</f>
        <v>9.0956392288208008</v>
      </c>
      <c r="O6559" s="6">
        <v>20024.236032000001</v>
      </c>
      <c r="P6559" s="28">
        <v>-3.6391906347092275E-3</v>
      </c>
    </row>
    <row r="6560" spans="1:16" x14ac:dyDescent="0.3">
      <c r="A6560" t="s">
        <v>642</v>
      </c>
      <c r="B6560" t="e">
        <f>VLOOKUP(A6560,Sheet3!L:L,1,FALSE)</f>
        <v>#N/A</v>
      </c>
      <c r="C6560" t="str">
        <f>VLOOKUP(A6560,'ALL - prices'!B:C,2,FALSE)</f>
        <v>Tourmaline Oil Corp</v>
      </c>
      <c r="D6560" t="str">
        <f>VLOOKUP(A6560,'ALL - prices'!B:I,8,FALSE)</f>
        <v>Energy</v>
      </c>
      <c r="E6560" s="18">
        <v>2024</v>
      </c>
      <c r="F6560" t="s">
        <v>681</v>
      </c>
      <c r="G6560" t="str">
        <f t="shared" si="482"/>
        <v>2024-Q3</v>
      </c>
      <c r="H6560" s="4">
        <f>INDEX('ALL - prices'!$J$3:$DY$219,MATCH('COMBINED DATA'!A6560,'ALL - prices'!$B$3:$B$219,0),MATCH('COMBINED DATA'!G6560,'ALL - prices'!$J$1:$DY$1,0))</f>
        <v>60.525100000000002</v>
      </c>
      <c r="I6560" s="14" t="s">
        <v>769</v>
      </c>
      <c r="J6560" s="15">
        <f>INDEX(MarketCap2!$E$2:$AR$224,MATCH(A6560,MarketCap2!$B$2:$B$224,0),MATCH(G6560,MarketCap2!$E$1:$AR$1,0))</f>
        <v>22136436736</v>
      </c>
      <c r="K6560">
        <f t="shared" si="484"/>
        <v>23.820490808907532</v>
      </c>
      <c r="L6560">
        <f>INDEX('PB2'!$D$2:$AQ$224,MATCH(A6560,'PB2'!$B$2:$B$224,0),MATCH(G6560,'PB2'!$D$1:$AQ$1,0))</f>
        <v>1.5674519538879399</v>
      </c>
      <c r="M6560" s="16">
        <f t="shared" si="485"/>
        <v>0.63797808763425223</v>
      </c>
      <c r="N6560" s="6">
        <f>INDEX('ROA2'!$D$2:$AQ$224,MATCH(A6560,'ROA2'!$B$2:$B$224,0),MATCH(G6560,'ROA2'!$D$1:$AQ$1,0))</f>
        <v>7.86010789871216</v>
      </c>
      <c r="O6560" s="6">
        <v>19884.722175999999</v>
      </c>
      <c r="P6560" s="28">
        <v>-6.9672498754533956E-3</v>
      </c>
    </row>
    <row r="6561" spans="1:16" x14ac:dyDescent="0.3">
      <c r="A6561" t="s">
        <v>642</v>
      </c>
      <c r="B6561" t="e">
        <f>VLOOKUP(A6561,Sheet3!L:L,1,FALSE)</f>
        <v>#N/A</v>
      </c>
      <c r="C6561" t="str">
        <f>VLOOKUP(A6561,'ALL - prices'!B:C,2,FALSE)</f>
        <v>Tourmaline Oil Corp</v>
      </c>
      <c r="D6561" t="str">
        <f>VLOOKUP(A6561,'ALL - prices'!B:I,8,FALSE)</f>
        <v>Energy</v>
      </c>
      <c r="E6561" s="18">
        <v>2024</v>
      </c>
      <c r="F6561" t="s">
        <v>682</v>
      </c>
      <c r="G6561" t="str">
        <f t="shared" si="482"/>
        <v>2024-Q4</v>
      </c>
      <c r="H6561" s="4">
        <f>INDEX('ALL - prices'!$J$3:$DY$219,MATCH('COMBINED DATA'!A6561,'ALL - prices'!$B$3:$B$219,0),MATCH('COMBINED DATA'!G6561,'ALL - prices'!$J$1:$DY$1,0))</f>
        <v>64.456100000000006</v>
      </c>
      <c r="I6561" s="14" t="s">
        <v>769</v>
      </c>
      <c r="J6561" s="15">
        <f>INDEX(MarketCap2!$E$2:$AR$224,MATCH(A6561,MarketCap2!$B$2:$B$224,0),MATCH(G6561,MarketCap2!$E$1:$AR$1,0))</f>
        <v>24853780480</v>
      </c>
      <c r="K6561">
        <f t="shared" si="484"/>
        <v>23.936275709910102</v>
      </c>
      <c r="L6561">
        <f>INDEX('PB2'!$D$2:$AQ$224,MATCH(A6561,'PB2'!$B$2:$B$224,0),MATCH(G6561,'PB2'!$D$1:$AQ$1,0))</f>
        <v>1.66003692140379</v>
      </c>
      <c r="M6561" s="16">
        <f t="shared" si="485"/>
        <v>0.60239624017179216</v>
      </c>
      <c r="N6561" s="6">
        <f>INDEX('ROA2'!$D$2:$AQ$224,MATCH(A6561,'ROA2'!$B$2:$B$224,0),MATCH(G6561,'ROA2'!$D$1:$AQ$1,0))</f>
        <v>8.1866178512573207</v>
      </c>
      <c r="O6561" s="6">
        <v>20245.850112</v>
      </c>
      <c r="P6561" s="28">
        <v>1.8161075261884554E-2</v>
      </c>
    </row>
    <row r="6562" spans="1:16" x14ac:dyDescent="0.3">
      <c r="A6562" t="s">
        <v>644</v>
      </c>
      <c r="B6562" t="e">
        <f>VLOOKUP(A6562,Sheet3!L:L,1,FALSE)</f>
        <v>#N/A</v>
      </c>
      <c r="C6562" t="str">
        <f>VLOOKUP(A6562,'ALL - prices'!B:C,2,FALSE)</f>
        <v>Thomson Reuters Corp</v>
      </c>
      <c r="D6562" t="str">
        <f>VLOOKUP(A6562,'ALL - prices'!B:I,8,FALSE)</f>
        <v>Industrials</v>
      </c>
      <c r="E6562">
        <v>2015</v>
      </c>
      <c r="F6562" t="s">
        <v>679</v>
      </c>
      <c r="G6562" t="str">
        <f t="shared" si="482"/>
        <v>2015-Q1</v>
      </c>
      <c r="H6562" s="4">
        <f>INDEX('ALL - prices'!$J$3:$DY$219,MATCH('COMBINED DATA'!A6562,'ALL - prices'!$B$3:$B$219,0),MATCH('COMBINED DATA'!G6562,'ALL - prices'!$J$1:$DY$1,0))</f>
        <v>46.093000000000004</v>
      </c>
      <c r="I6562" s="14">
        <f t="shared" ref="I6562:I6597" si="486">STDEV(H6563:H6566)</f>
        <v>2.8345453233278874</v>
      </c>
      <c r="J6562" s="15">
        <f>INDEX(MarketCap2!$E$2:$AR$224,MATCH(A6562,MarketCap2!$B$2:$B$224,0),MATCH(G6562,MarketCap2!$E$1:$AR$1,0))</f>
        <v>40875433984</v>
      </c>
      <c r="K6562">
        <f t="shared" si="484"/>
        <v>24.433795083453031</v>
      </c>
      <c r="L6562">
        <f>INDEX('PB2'!$D$2:$AQ$224,MATCH(A6562,'PB2'!$B$2:$B$224,0),MATCH(G6562,'PB2'!$D$1:$AQ$1,0))</f>
        <v>2.3925359249114999</v>
      </c>
      <c r="M6562" s="16">
        <f t="shared" si="485"/>
        <v>0.41796655573186015</v>
      </c>
      <c r="N6562" s="6">
        <f>INDEX('ROA2'!$D$2:$AQ$224,MATCH(A6562,'ROA2'!$B$2:$B$224,0),MATCH(G6562,'ROA2'!$D$1:$AQ$1,0))</f>
        <v>6.0568561553955096</v>
      </c>
      <c r="O6562" s="6">
        <v>30596.999167999998</v>
      </c>
      <c r="P6562" s="28">
        <v>-3.3575492412696716E-2</v>
      </c>
    </row>
    <row r="6563" spans="1:16" x14ac:dyDescent="0.3">
      <c r="A6563" t="s">
        <v>644</v>
      </c>
      <c r="B6563" t="e">
        <f>VLOOKUP(A6563,Sheet3!L:L,1,FALSE)</f>
        <v>#N/A</v>
      </c>
      <c r="C6563" t="str">
        <f>VLOOKUP(A6563,'ALL - prices'!B:C,2,FALSE)</f>
        <v>Thomson Reuters Corp</v>
      </c>
      <c r="D6563" t="str">
        <f>VLOOKUP(A6563,'ALL - prices'!B:I,8,FALSE)</f>
        <v>Industrials</v>
      </c>
      <c r="E6563">
        <v>2015</v>
      </c>
      <c r="F6563" t="s">
        <v>680</v>
      </c>
      <c r="G6563" t="str">
        <f t="shared" si="482"/>
        <v>2015-Q2</v>
      </c>
      <c r="H6563" s="4">
        <f>INDEX('ALL - prices'!$J$3:$DY$219,MATCH('COMBINED DATA'!A6563,'ALL - prices'!$B$3:$B$219,0),MATCH('COMBINED DATA'!G6563,'ALL - prices'!$J$1:$DY$1,0))</f>
        <v>43.055500000000002</v>
      </c>
      <c r="I6563" s="14">
        <f t="shared" si="486"/>
        <v>0.34896142098136534</v>
      </c>
      <c r="J6563" s="15">
        <f>INDEX(MarketCap2!$E$2:$AR$224,MATCH(A6563,MarketCap2!$B$2:$B$224,0),MATCH(G6563,MarketCap2!$E$1:$AR$1,0))</f>
        <v>37317369856</v>
      </c>
      <c r="K6563">
        <f t="shared" si="484"/>
        <v>24.342724734986522</v>
      </c>
      <c r="L6563">
        <f>INDEX('PB2'!$D$2:$AQ$224,MATCH(A6563,'PB2'!$B$2:$B$224,0),MATCH(G6563,'PB2'!$D$1:$AQ$1,0))</f>
        <v>2.1872389316558798</v>
      </c>
      <c r="M6563" s="16">
        <f t="shared" si="485"/>
        <v>0.45719742161087817</v>
      </c>
      <c r="N6563" s="6">
        <f>INDEX('ROA2'!$D$2:$AQ$224,MATCH(A6563,'ROA2'!$B$2:$B$224,0),MATCH(G6563,'ROA2'!$D$1:$AQ$1,0))</f>
        <v>6.2925448417663601</v>
      </c>
      <c r="O6563" s="6">
        <v>29788.999680000001</v>
      </c>
      <c r="P6563" s="28">
        <v>-2.6407801744330776E-2</v>
      </c>
    </row>
    <row r="6564" spans="1:16" x14ac:dyDescent="0.3">
      <c r="A6564" t="s">
        <v>644</v>
      </c>
      <c r="B6564" t="e">
        <f>VLOOKUP(A6564,Sheet3!L:L,1,FALSE)</f>
        <v>#N/A</v>
      </c>
      <c r="C6564" t="str">
        <f>VLOOKUP(A6564,'ALL - prices'!B:C,2,FALSE)</f>
        <v>Thomson Reuters Corp</v>
      </c>
      <c r="D6564" t="str">
        <f>VLOOKUP(A6564,'ALL - prices'!B:I,8,FALSE)</f>
        <v>Industrials</v>
      </c>
      <c r="E6564">
        <v>2015</v>
      </c>
      <c r="F6564" t="s">
        <v>681</v>
      </c>
      <c r="G6564" t="str">
        <f t="shared" si="482"/>
        <v>2015-Q3</v>
      </c>
      <c r="H6564" s="4">
        <f>INDEX('ALL - prices'!$J$3:$DY$219,MATCH('COMBINED DATA'!A6564,'ALL - prices'!$B$3:$B$219,0),MATCH('COMBINED DATA'!G6564,'ALL - prices'!$J$1:$DY$1,0))</f>
        <v>48.947200000000002</v>
      </c>
      <c r="I6564" s="14">
        <f t="shared" si="486"/>
        <v>1.3091985649625484</v>
      </c>
      <c r="J6564" s="15">
        <f>INDEX(MarketCap2!$E$2:$AR$224,MATCH(A6564,MarketCap2!$B$2:$B$224,0),MATCH(G6564,MarketCap2!$E$1:$AR$1,0))</f>
        <v>41858338816</v>
      </c>
      <c r="K6564">
        <f t="shared" si="484"/>
        <v>24.457556868895885</v>
      </c>
      <c r="L6564">
        <f>INDEX('PB2'!$D$2:$AQ$224,MATCH(A6564,'PB2'!$B$2:$B$224,0),MATCH(G6564,'PB2'!$D$1:$AQ$1,0))</f>
        <v>2.4046769142150901</v>
      </c>
      <c r="M6564" s="16">
        <f t="shared" si="485"/>
        <v>0.41585628160214183</v>
      </c>
      <c r="N6564" s="6">
        <f>INDEX('ROA2'!$D$2:$AQ$224,MATCH(A6564,'ROA2'!$B$2:$B$224,0),MATCH(G6564,'ROA2'!$D$1:$AQ$1,0))</f>
        <v>6.3154478073120099</v>
      </c>
      <c r="O6564" s="6">
        <v>30016.999424000001</v>
      </c>
      <c r="P6564" s="28">
        <v>7.6538234398343058E-3</v>
      </c>
    </row>
    <row r="6565" spans="1:16" x14ac:dyDescent="0.3">
      <c r="A6565" t="s">
        <v>644</v>
      </c>
      <c r="B6565" t="e">
        <f>VLOOKUP(A6565,Sheet3!L:L,1,FALSE)</f>
        <v>#N/A</v>
      </c>
      <c r="C6565" t="str">
        <f>VLOOKUP(A6565,'ALL - prices'!B:C,2,FALSE)</f>
        <v>Thomson Reuters Corp</v>
      </c>
      <c r="D6565" t="str">
        <f>VLOOKUP(A6565,'ALL - prices'!B:I,8,FALSE)</f>
        <v>Industrials</v>
      </c>
      <c r="E6565">
        <v>2015</v>
      </c>
      <c r="F6565" t="s">
        <v>682</v>
      </c>
      <c r="G6565" t="str">
        <f t="shared" si="482"/>
        <v>2015-Q4</v>
      </c>
      <c r="H6565" s="4">
        <f>INDEX('ALL - prices'!$J$3:$DY$219,MATCH('COMBINED DATA'!A6565,'ALL - prices'!$B$3:$B$219,0),MATCH('COMBINED DATA'!G6565,'ALL - prices'!$J$1:$DY$1,0))</f>
        <v>48.2346</v>
      </c>
      <c r="I6565" s="14">
        <f t="shared" si="486"/>
        <v>3.3118064169473036</v>
      </c>
      <c r="J6565" s="15">
        <f>INDEX(MarketCap2!$E$2:$AR$224,MATCH(A6565,MarketCap2!$B$2:$B$224,0),MATCH(G6565,MarketCap2!$E$1:$AR$1,0))</f>
        <v>40236560384</v>
      </c>
      <c r="K6565">
        <f t="shared" si="484"/>
        <v>24.418041881549691</v>
      </c>
      <c r="L6565">
        <f>INDEX('PB2'!$D$2:$AQ$224,MATCH(A6565,'PB2'!$B$2:$B$224,0),MATCH(G6565,'PB2'!$D$1:$AQ$1,0))</f>
        <v>2.3177790641784699</v>
      </c>
      <c r="M6565" s="16">
        <f t="shared" si="485"/>
        <v>0.43144750742428811</v>
      </c>
      <c r="N6565" s="6">
        <f>INDEX('ROA2'!$D$2:$AQ$224,MATCH(A6565,'ROA2'!$B$2:$B$224,0),MATCH(G6565,'ROA2'!$D$1:$AQ$1,0))</f>
        <v>6.5691509246826199</v>
      </c>
      <c r="O6565" s="6">
        <v>29048.000511999999</v>
      </c>
      <c r="P6565" s="28">
        <v>-3.2281671406011445E-2</v>
      </c>
    </row>
    <row r="6566" spans="1:16" x14ac:dyDescent="0.3">
      <c r="A6566" t="s">
        <v>644</v>
      </c>
      <c r="B6566" t="e">
        <f>VLOOKUP(A6566,Sheet3!L:L,1,FALSE)</f>
        <v>#N/A</v>
      </c>
      <c r="C6566" t="str">
        <f>VLOOKUP(A6566,'ALL - prices'!B:C,2,FALSE)</f>
        <v>Thomson Reuters Corp</v>
      </c>
      <c r="D6566" t="str">
        <f>VLOOKUP(A6566,'ALL - prices'!B:I,8,FALSE)</f>
        <v>Industrials</v>
      </c>
      <c r="E6566">
        <v>2016</v>
      </c>
      <c r="F6566" t="s">
        <v>679</v>
      </c>
      <c r="G6566" t="str">
        <f t="shared" si="482"/>
        <v>2016-Q1</v>
      </c>
      <c r="H6566" s="4">
        <f>INDEX('ALL - prices'!$J$3:$DY$219,MATCH('COMBINED DATA'!A6566,'ALL - prices'!$B$3:$B$219,0),MATCH('COMBINED DATA'!G6566,'ALL - prices'!$J$1:$DY$1,0))</f>
        <v>48.882100000000001</v>
      </c>
      <c r="I6566" s="14">
        <f t="shared" si="486"/>
        <v>3.3053199421538615</v>
      </c>
      <c r="J6566" s="15">
        <f>INDEX(MarketCap2!$E$2:$AR$224,MATCH(A6566,MarketCap2!$B$2:$B$224,0),MATCH(G6566,MarketCap2!$E$1:$AR$1,0))</f>
        <v>39911124992</v>
      </c>
      <c r="K6566">
        <f t="shared" si="484"/>
        <v>24.409920943833278</v>
      </c>
      <c r="L6566">
        <f>INDEX('PB2'!$D$2:$AQ$224,MATCH(A6566,'PB2'!$B$2:$B$224,0),MATCH(G6566,'PB2'!$D$1:$AQ$1,0))</f>
        <v>2.6006810665130602</v>
      </c>
      <c r="M6566" s="16">
        <f t="shared" si="485"/>
        <v>0.38451466151548502</v>
      </c>
      <c r="N6566" s="6">
        <f>INDEX('ROA2'!$D$2:$AQ$224,MATCH(A6566,'ROA2'!$B$2:$B$224,0),MATCH(G6566,'ROA2'!$D$1:$AQ$1,0))</f>
        <v>4.2037210464477504</v>
      </c>
      <c r="O6566" s="6">
        <v>29112.000511999999</v>
      </c>
      <c r="P6566" s="28">
        <v>2.2032497546108556E-3</v>
      </c>
    </row>
    <row r="6567" spans="1:16" x14ac:dyDescent="0.3">
      <c r="A6567" t="s">
        <v>644</v>
      </c>
      <c r="B6567" t="e">
        <f>VLOOKUP(A6567,Sheet3!L:L,1,FALSE)</f>
        <v>#N/A</v>
      </c>
      <c r="C6567" t="str">
        <f>VLOOKUP(A6567,'ALL - prices'!B:C,2,FALSE)</f>
        <v>Thomson Reuters Corp</v>
      </c>
      <c r="D6567" t="str">
        <f>VLOOKUP(A6567,'ALL - prices'!B:I,8,FALSE)</f>
        <v>Industrials</v>
      </c>
      <c r="E6567">
        <v>2016</v>
      </c>
      <c r="F6567" t="s">
        <v>680</v>
      </c>
      <c r="G6567" t="str">
        <f t="shared" si="482"/>
        <v>2016-Q2</v>
      </c>
      <c r="H6567" s="4">
        <f>INDEX('ALL - prices'!$J$3:$DY$219,MATCH('COMBINED DATA'!A6567,'ALL - prices'!$B$3:$B$219,0),MATCH('COMBINED DATA'!G6567,'ALL - prices'!$J$1:$DY$1,0))</f>
        <v>48.958500000000001</v>
      </c>
      <c r="I6567" s="14">
        <f t="shared" si="486"/>
        <v>2.8551933337925366</v>
      </c>
      <c r="J6567" s="15">
        <f>INDEX(MarketCap2!$E$2:$AR$224,MATCH(A6567,MarketCap2!$B$2:$B$224,0),MATCH(G6567,MarketCap2!$E$1:$AR$1,0))</f>
        <v>39223107584</v>
      </c>
      <c r="K6567">
        <f t="shared" si="484"/>
        <v>24.392531889251895</v>
      </c>
      <c r="L6567">
        <f>INDEX('PB2'!$D$2:$AQ$224,MATCH(A6567,'PB2'!$B$2:$B$224,0),MATCH(G6567,'PB2'!$D$1:$AQ$1,0))</f>
        <v>2.5380699634552002</v>
      </c>
      <c r="M6567" s="16">
        <f t="shared" si="485"/>
        <v>0.3940001711531429</v>
      </c>
      <c r="N6567" s="6">
        <f>INDEX('ROA2'!$D$2:$AQ$224,MATCH(A6567,'ROA2'!$B$2:$B$224,0),MATCH(G6567,'ROA2'!$D$1:$AQ$1,0))</f>
        <v>4.1198568344116202</v>
      </c>
      <c r="O6567" s="6">
        <v>29048.000511999999</v>
      </c>
      <c r="P6567" s="28">
        <v>-2.1984061168733192E-3</v>
      </c>
    </row>
    <row r="6568" spans="1:16" x14ac:dyDescent="0.3">
      <c r="A6568" t="s">
        <v>644</v>
      </c>
      <c r="B6568" t="e">
        <f>VLOOKUP(A6568,Sheet3!L:L,1,FALSE)</f>
        <v>#N/A</v>
      </c>
      <c r="C6568" t="str">
        <f>VLOOKUP(A6568,'ALL - prices'!B:C,2,FALSE)</f>
        <v>Thomson Reuters Corp</v>
      </c>
      <c r="D6568" t="str">
        <f>VLOOKUP(A6568,'ALL - prices'!B:I,8,FALSE)</f>
        <v>Industrials</v>
      </c>
      <c r="E6568">
        <v>2016</v>
      </c>
      <c r="F6568" t="s">
        <v>681</v>
      </c>
      <c r="G6568" t="str">
        <f t="shared" si="482"/>
        <v>2016-Q3</v>
      </c>
      <c r="H6568" s="4">
        <f>INDEX('ALL - prices'!$J$3:$DY$219,MATCH('COMBINED DATA'!A6568,'ALL - prices'!$B$3:$B$219,0),MATCH('COMBINED DATA'!G6568,'ALL - prices'!$J$1:$DY$1,0))</f>
        <v>51.228299999999997</v>
      </c>
      <c r="I6568" s="14">
        <f t="shared" si="486"/>
        <v>1.25642676799459</v>
      </c>
      <c r="J6568" s="15">
        <f>INDEX(MarketCap2!$E$2:$AR$224,MATCH(A6568,MarketCap2!$B$2:$B$224,0),MATCH(G6568,MarketCap2!$E$1:$AR$1,0))</f>
        <v>40430952448</v>
      </c>
      <c r="K6568">
        <f t="shared" si="484"/>
        <v>24.422861478273621</v>
      </c>
      <c r="L6568">
        <f>INDEX('PB2'!$D$2:$AQ$224,MATCH(A6568,'PB2'!$B$2:$B$224,0),MATCH(G6568,'PB2'!$D$1:$AQ$1,0))</f>
        <v>2.6777620315551798</v>
      </c>
      <c r="M6568" s="16">
        <f t="shared" si="485"/>
        <v>0.37344617939004238</v>
      </c>
      <c r="N6568" s="6">
        <f>INDEX('ROA2'!$D$2:$AQ$224,MATCH(A6568,'ROA2'!$B$2:$B$224,0),MATCH(G6568,'ROA2'!$D$1:$AQ$1,0))</f>
        <v>4.39054298400879</v>
      </c>
      <c r="O6568" s="6">
        <v>28608.999424000001</v>
      </c>
      <c r="P6568" s="28">
        <v>-1.511295374077957E-2</v>
      </c>
    </row>
    <row r="6569" spans="1:16" x14ac:dyDescent="0.3">
      <c r="A6569" t="s">
        <v>644</v>
      </c>
      <c r="B6569" t="e">
        <f>VLOOKUP(A6569,Sheet3!L:L,1,FALSE)</f>
        <v>#N/A</v>
      </c>
      <c r="C6569" t="str">
        <f>VLOOKUP(A6569,'ALL - prices'!B:C,2,FALSE)</f>
        <v>Thomson Reuters Corp</v>
      </c>
      <c r="D6569" t="str">
        <f>VLOOKUP(A6569,'ALL - prices'!B:I,8,FALSE)</f>
        <v>Industrials</v>
      </c>
      <c r="E6569">
        <v>2016</v>
      </c>
      <c r="F6569" t="s">
        <v>682</v>
      </c>
      <c r="G6569" t="str">
        <f t="shared" si="482"/>
        <v>2016-Q4</v>
      </c>
      <c r="H6569" s="4">
        <f>INDEX('ALL - prices'!$J$3:$DY$219,MATCH('COMBINED DATA'!A6569,'ALL - prices'!$B$3:$B$219,0),MATCH('COMBINED DATA'!G6569,'ALL - prices'!$J$1:$DY$1,0))</f>
        <v>55.945300000000003</v>
      </c>
      <c r="I6569" s="14">
        <f t="shared" si="486"/>
        <v>1.7768000832489093</v>
      </c>
      <c r="J6569" s="15">
        <f>INDEX(MarketCap2!$E$2:$AR$224,MATCH(A6569,MarketCap2!$B$2:$B$224,0),MATCH(G6569,MarketCap2!$E$1:$AR$1,0))</f>
        <v>42847444992</v>
      </c>
      <c r="K6569">
        <f t="shared" si="484"/>
        <v>24.480911853421322</v>
      </c>
      <c r="L6569">
        <f>INDEX('PB2'!$D$2:$AQ$224,MATCH(A6569,'PB2'!$B$2:$B$224,0),MATCH(G6569,'PB2'!$D$1:$AQ$1,0))</f>
        <v>2.5097010135650599</v>
      </c>
      <c r="M6569" s="16">
        <f t="shared" si="485"/>
        <v>0.39845383756668618</v>
      </c>
      <c r="N6569" s="6">
        <f>INDEX('ROA2'!$D$2:$AQ$224,MATCH(A6569,'ROA2'!$B$2:$B$224,0),MATCH(G6569,'ROA2'!$D$1:$AQ$1,0))</f>
        <v>4.4551959037780797</v>
      </c>
      <c r="O6569" s="6">
        <v>28412.999680000001</v>
      </c>
      <c r="P6569" s="28">
        <v>-6.8509821366061849E-3</v>
      </c>
    </row>
    <row r="6570" spans="1:16" x14ac:dyDescent="0.3">
      <c r="A6570" t="s">
        <v>644</v>
      </c>
      <c r="B6570" t="e">
        <f>VLOOKUP(A6570,Sheet3!L:L,1,FALSE)</f>
        <v>#N/A</v>
      </c>
      <c r="C6570" t="str">
        <f>VLOOKUP(A6570,'ALL - prices'!B:C,2,FALSE)</f>
        <v>Thomson Reuters Corp</v>
      </c>
      <c r="D6570" t="str">
        <f>VLOOKUP(A6570,'ALL - prices'!B:I,8,FALSE)</f>
        <v>Industrials</v>
      </c>
      <c r="E6570">
        <v>2017</v>
      </c>
      <c r="F6570" t="s">
        <v>679</v>
      </c>
      <c r="G6570" t="str">
        <f t="shared" ref="G6570:G6633" si="487">E6570&amp;"-"&amp;F6570</f>
        <v>2017-Q1</v>
      </c>
      <c r="H6570" s="4">
        <f>INDEX('ALL - prices'!$J$3:$DY$219,MATCH('COMBINED DATA'!A6570,'ALL - prices'!$B$3:$B$219,0),MATCH('COMBINED DATA'!G6570,'ALL - prices'!$J$1:$DY$1,0))</f>
        <v>55.178699999999999</v>
      </c>
      <c r="I6570" s="14">
        <f t="shared" si="486"/>
        <v>3.7152957235371353</v>
      </c>
      <c r="J6570" s="15">
        <f>INDEX(MarketCap2!$E$2:$AR$224,MATCH(A6570,MarketCap2!$B$2:$B$224,0),MATCH(G6570,MarketCap2!$E$1:$AR$1,0))</f>
        <v>41626492928</v>
      </c>
      <c r="K6570">
        <f t="shared" ref="K6570:K6633" si="488">LN(J6570)</f>
        <v>24.452002650741981</v>
      </c>
      <c r="L6570">
        <f>INDEX('PB2'!$D$2:$AQ$224,MATCH(A6570,'PB2'!$B$2:$B$224,0),MATCH(G6570,'PB2'!$D$1:$AQ$1,0))</f>
        <v>2.4555480480194101</v>
      </c>
      <c r="M6570" s="16">
        <f t="shared" ref="M6570:M6633" si="489">1/L6570</f>
        <v>0.40724106409018451</v>
      </c>
      <c r="N6570" s="6">
        <f>INDEX('ROA2'!$D$2:$AQ$224,MATCH(A6570,'ROA2'!$B$2:$B$224,0),MATCH(G6570,'ROA2'!$D$1:$AQ$1,0))</f>
        <v>10.8770446777344</v>
      </c>
      <c r="O6570" s="6">
        <v>27851.999231999998</v>
      </c>
      <c r="P6570" s="28">
        <v>-1.9744499148919233E-2</v>
      </c>
    </row>
    <row r="6571" spans="1:16" x14ac:dyDescent="0.3">
      <c r="A6571" t="s">
        <v>644</v>
      </c>
      <c r="B6571" t="e">
        <f>VLOOKUP(A6571,Sheet3!L:L,1,FALSE)</f>
        <v>#N/A</v>
      </c>
      <c r="C6571" t="str">
        <f>VLOOKUP(A6571,'ALL - prices'!B:C,2,FALSE)</f>
        <v>Thomson Reuters Corp</v>
      </c>
      <c r="D6571" t="str">
        <f>VLOOKUP(A6571,'ALL - prices'!B:I,8,FALSE)</f>
        <v>Industrials</v>
      </c>
      <c r="E6571">
        <v>2017</v>
      </c>
      <c r="F6571" t="s">
        <v>680</v>
      </c>
      <c r="G6571" t="str">
        <f t="shared" si="487"/>
        <v>2017-Q2</v>
      </c>
      <c r="H6571" s="4">
        <f>INDEX('ALL - prices'!$J$3:$DY$219,MATCH('COMBINED DATA'!A6571,'ALL - prices'!$B$3:$B$219,0),MATCH('COMBINED DATA'!G6571,'ALL - prices'!$J$1:$DY$1,0))</f>
        <v>58.057299999999998</v>
      </c>
      <c r="I6571" s="14">
        <f t="shared" si="486"/>
        <v>2.7026165733414715</v>
      </c>
      <c r="J6571" s="15">
        <f>INDEX(MarketCap2!$E$2:$AR$224,MATCH(A6571,MarketCap2!$B$2:$B$224,0),MATCH(G6571,MarketCap2!$E$1:$AR$1,0))</f>
        <v>43121065984</v>
      </c>
      <c r="K6571">
        <f t="shared" si="488"/>
        <v>24.487277484577394</v>
      </c>
      <c r="L6571">
        <f>INDEX('PB2'!$D$2:$AQ$224,MATCH(A6571,'PB2'!$B$2:$B$224,0),MATCH(G6571,'PB2'!$D$1:$AQ$1,0))</f>
        <v>2.61343598365784</v>
      </c>
      <c r="M6571" s="16">
        <f t="shared" si="489"/>
        <v>0.38263803140889308</v>
      </c>
      <c r="N6571" s="6">
        <f>INDEX('ROA2'!$D$2:$AQ$224,MATCH(A6571,'ROA2'!$B$2:$B$224,0),MATCH(G6571,'ROA2'!$D$1:$AQ$1,0))</f>
        <v>11.2588491439819</v>
      </c>
      <c r="O6571" s="6">
        <v>26606.000128</v>
      </c>
      <c r="P6571" s="28">
        <v>-4.4736433231278884E-2</v>
      </c>
    </row>
    <row r="6572" spans="1:16" x14ac:dyDescent="0.3">
      <c r="A6572" t="s">
        <v>644</v>
      </c>
      <c r="B6572" t="e">
        <f>VLOOKUP(A6572,Sheet3!L:L,1,FALSE)</f>
        <v>#N/A</v>
      </c>
      <c r="C6572" t="str">
        <f>VLOOKUP(A6572,'ALL - prices'!B:C,2,FALSE)</f>
        <v>Thomson Reuters Corp</v>
      </c>
      <c r="D6572" t="str">
        <f>VLOOKUP(A6572,'ALL - prices'!B:I,8,FALSE)</f>
        <v>Industrials</v>
      </c>
      <c r="E6572">
        <v>2017</v>
      </c>
      <c r="F6572" t="s">
        <v>681</v>
      </c>
      <c r="G6572" t="str">
        <f t="shared" si="487"/>
        <v>2017-Q3</v>
      </c>
      <c r="H6572" s="4">
        <f>INDEX('ALL - prices'!$J$3:$DY$219,MATCH('COMBINED DATA'!A6572,'ALL - prices'!$B$3:$B$219,0),MATCH('COMBINED DATA'!G6572,'ALL - prices'!$J$1:$DY$1,0))</f>
        <v>55.770899999999997</v>
      </c>
      <c r="I6572" s="14">
        <f t="shared" si="486"/>
        <v>4.1589128598509157</v>
      </c>
      <c r="J6572" s="15">
        <f>INDEX(MarketCap2!$E$2:$AR$224,MATCH(A6572,MarketCap2!$B$2:$B$224,0),MATCH(G6572,MarketCap2!$E$1:$AR$1,0))</f>
        <v>40894042112</v>
      </c>
      <c r="K6572">
        <f t="shared" si="488"/>
        <v>24.434250219751064</v>
      </c>
      <c r="L6572">
        <f>INDEX('PB2'!$D$2:$AQ$224,MATCH(A6572,'PB2'!$B$2:$B$224,0),MATCH(G6572,'PB2'!$D$1:$AQ$1,0))</f>
        <v>2.5605149269103999</v>
      </c>
      <c r="M6572" s="16">
        <f t="shared" si="489"/>
        <v>0.39054644418989282</v>
      </c>
      <c r="N6572" s="6">
        <f>INDEX('ROA2'!$D$2:$AQ$224,MATCH(A6572,'ROA2'!$B$2:$B$224,0),MATCH(G6572,'ROA2'!$D$1:$AQ$1,0))</f>
        <v>10.840620040893601</v>
      </c>
      <c r="O6572" s="6">
        <v>26517.000192</v>
      </c>
      <c r="P6572" s="28">
        <v>-3.3451077039700211E-3</v>
      </c>
    </row>
    <row r="6573" spans="1:16" x14ac:dyDescent="0.3">
      <c r="A6573" t="s">
        <v>644</v>
      </c>
      <c r="B6573" t="e">
        <f>VLOOKUP(A6573,Sheet3!L:L,1,FALSE)</f>
        <v>#N/A</v>
      </c>
      <c r="C6573" t="str">
        <f>VLOOKUP(A6573,'ALL - prices'!B:C,2,FALSE)</f>
        <v>Thomson Reuters Corp</v>
      </c>
      <c r="D6573" t="str">
        <f>VLOOKUP(A6573,'ALL - prices'!B:I,8,FALSE)</f>
        <v>Industrials</v>
      </c>
      <c r="E6573">
        <v>2017</v>
      </c>
      <c r="F6573" t="s">
        <v>682</v>
      </c>
      <c r="G6573" t="str">
        <f t="shared" si="487"/>
        <v>2017-Q4</v>
      </c>
      <c r="H6573" s="4">
        <f>INDEX('ALL - prices'!$J$3:$DY$219,MATCH('COMBINED DATA'!A6573,'ALL - prices'!$B$3:$B$219,0),MATCH('COMBINED DATA'!G6573,'ALL - prices'!$J$1:$DY$1,0))</f>
        <v>53.7928</v>
      </c>
      <c r="I6573" s="14">
        <f t="shared" si="486"/>
        <v>5.3862215098650861</v>
      </c>
      <c r="J6573" s="15">
        <f>INDEX(MarketCap2!$E$2:$AR$224,MATCH(A6573,MarketCap2!$B$2:$B$224,0),MATCH(G6573,MarketCap2!$E$1:$AR$1,0))</f>
        <v>38892113920</v>
      </c>
      <c r="K6573">
        <f t="shared" si="488"/>
        <v>24.384057340026629</v>
      </c>
      <c r="L6573">
        <f>INDEX('PB2'!$D$2:$AQ$224,MATCH(A6573,'PB2'!$B$2:$B$224,0),MATCH(G6573,'PB2'!$D$1:$AQ$1,0))</f>
        <v>2.39246702194214</v>
      </c>
      <c r="M6573" s="16">
        <f t="shared" si="489"/>
        <v>0.41797859315453678</v>
      </c>
      <c r="N6573" s="6">
        <f>INDEX('ROA2'!$D$2:$AQ$224,MATCH(A6573,'ROA2'!$B$2:$B$224,0),MATCH(G6573,'ROA2'!$D$1:$AQ$1,0))</f>
        <v>11.0370082855225</v>
      </c>
      <c r="O6573" s="6">
        <v>26765.000703999998</v>
      </c>
      <c r="P6573" s="28">
        <v>9.3525100955732833E-3</v>
      </c>
    </row>
    <row r="6574" spans="1:16" x14ac:dyDescent="0.3">
      <c r="A6574" t="s">
        <v>644</v>
      </c>
      <c r="B6574" t="e">
        <f>VLOOKUP(A6574,Sheet3!L:L,1,FALSE)</f>
        <v>#N/A</v>
      </c>
      <c r="C6574" t="str">
        <f>VLOOKUP(A6574,'ALL - prices'!B:C,2,FALSE)</f>
        <v>Thomson Reuters Corp</v>
      </c>
      <c r="D6574" t="str">
        <f>VLOOKUP(A6574,'ALL - prices'!B:I,8,FALSE)</f>
        <v>Industrials</v>
      </c>
      <c r="E6574">
        <v>2018</v>
      </c>
      <c r="F6574" t="s">
        <v>679</v>
      </c>
      <c r="G6574" t="str">
        <f t="shared" si="487"/>
        <v>2018-Q1</v>
      </c>
      <c r="H6574" s="4">
        <f>INDEX('ALL - prices'!$J$3:$DY$219,MATCH('COMBINED DATA'!A6574,'ALL - prices'!$B$3:$B$219,0),MATCH('COMBINED DATA'!G6574,'ALL - prices'!$J$1:$DY$1,0))</f>
        <v>49.311</v>
      </c>
      <c r="I6574" s="14">
        <f t="shared" si="486"/>
        <v>8.5084865371776939</v>
      </c>
      <c r="J6574" s="15">
        <f>INDEX(MarketCap2!$E$2:$AR$224,MATCH(A6574,MarketCap2!$B$2:$B$224,0),MATCH(G6574,MarketCap2!$E$1:$AR$1,0))</f>
        <v>35316150272</v>
      </c>
      <c r="K6574">
        <f t="shared" si="488"/>
        <v>24.287606211045219</v>
      </c>
      <c r="L6574">
        <f>INDEX('PB2'!$D$2:$AQ$224,MATCH(A6574,'PB2'!$B$2:$B$224,0),MATCH(G6574,'PB2'!$D$1:$AQ$1,0))</f>
        <v>2.1342000961303702</v>
      </c>
      <c r="M6574" s="16">
        <f t="shared" si="489"/>
        <v>0.46855962653790162</v>
      </c>
      <c r="N6574" s="6">
        <f>INDEX('ROA2'!$D$2:$AQ$224,MATCH(A6574,'ROA2'!$B$2:$B$224,0),MATCH(G6574,'ROA2'!$D$1:$AQ$1,0))</f>
        <v>5.1350951194763201</v>
      </c>
      <c r="O6574" s="6">
        <v>26480.001024000001</v>
      </c>
      <c r="P6574" s="28">
        <v>-1.064822239879128E-2</v>
      </c>
    </row>
    <row r="6575" spans="1:16" x14ac:dyDescent="0.3">
      <c r="A6575" t="s">
        <v>644</v>
      </c>
      <c r="B6575" t="e">
        <f>VLOOKUP(A6575,Sheet3!L:L,1,FALSE)</f>
        <v>#N/A</v>
      </c>
      <c r="C6575" t="str">
        <f>VLOOKUP(A6575,'ALL - prices'!B:C,2,FALSE)</f>
        <v>Thomson Reuters Corp</v>
      </c>
      <c r="D6575" t="str">
        <f>VLOOKUP(A6575,'ALL - prices'!B:I,8,FALSE)</f>
        <v>Industrials</v>
      </c>
      <c r="E6575">
        <v>2018</v>
      </c>
      <c r="F6575" t="s">
        <v>680</v>
      </c>
      <c r="G6575" t="str">
        <f t="shared" si="487"/>
        <v>2018-Q2</v>
      </c>
      <c r="H6575" s="4">
        <f>INDEX('ALL - prices'!$J$3:$DY$219,MATCH('COMBINED DATA'!A6575,'ALL - prices'!$B$3:$B$219,0),MATCH('COMBINED DATA'!G6575,'ALL - prices'!$J$1:$DY$1,0))</f>
        <v>53.015999999999998</v>
      </c>
      <c r="I6575" s="14">
        <f t="shared" si="486"/>
        <v>9.5199556866527804</v>
      </c>
      <c r="J6575" s="15">
        <f>INDEX(MarketCap2!$E$2:$AR$224,MATCH(A6575,MarketCap2!$B$2:$B$224,0),MATCH(G6575,MarketCap2!$E$1:$AR$1,0))</f>
        <v>37752553472</v>
      </c>
      <c r="K6575">
        <f t="shared" si="488"/>
        <v>24.354318951996238</v>
      </c>
      <c r="L6575">
        <f>INDEX('PB2'!$D$2:$AQ$224,MATCH(A6575,'PB2'!$B$2:$B$224,0),MATCH(G6575,'PB2'!$D$1:$AQ$1,0))</f>
        <v>2.4574830532074001</v>
      </c>
      <c r="M6575" s="16">
        <f t="shared" si="489"/>
        <v>0.40692040528818435</v>
      </c>
      <c r="N6575" s="6">
        <f>INDEX('ROA2'!$D$2:$AQ$224,MATCH(A6575,'ROA2'!$B$2:$B$224,0),MATCH(G6575,'ROA2'!$D$1:$AQ$1,0))</f>
        <v>2.8339929580688499</v>
      </c>
      <c r="O6575" s="6">
        <v>26958.000128</v>
      </c>
      <c r="P6575" s="28">
        <v>1.8051324981700975E-2</v>
      </c>
    </row>
    <row r="6576" spans="1:16" x14ac:dyDescent="0.3">
      <c r="A6576" t="s">
        <v>644</v>
      </c>
      <c r="B6576" t="e">
        <f>VLOOKUP(A6576,Sheet3!L:L,1,FALSE)</f>
        <v>#N/A</v>
      </c>
      <c r="C6576" t="str">
        <f>VLOOKUP(A6576,'ALL - prices'!B:C,2,FALSE)</f>
        <v>Thomson Reuters Corp</v>
      </c>
      <c r="D6576" t="str">
        <f>VLOOKUP(A6576,'ALL - prices'!B:I,8,FALSE)</f>
        <v>Industrials</v>
      </c>
      <c r="E6576">
        <v>2018</v>
      </c>
      <c r="F6576" t="s">
        <v>681</v>
      </c>
      <c r="G6576" t="str">
        <f t="shared" si="487"/>
        <v>2018-Q3</v>
      </c>
      <c r="H6576" s="4">
        <f>INDEX('ALL - prices'!$J$3:$DY$219,MATCH('COMBINED DATA'!A6576,'ALL - prices'!$B$3:$B$219,0),MATCH('COMBINED DATA'!G6576,'ALL - prices'!$J$1:$DY$1,0))</f>
        <v>59.380899999999997</v>
      </c>
      <c r="I6576" s="14">
        <f t="shared" si="486"/>
        <v>9.6714969289488426</v>
      </c>
      <c r="J6576" s="15">
        <f>INDEX(MarketCap2!$E$2:$AR$224,MATCH(A6576,MarketCap2!$B$2:$B$224,0),MATCH(G6576,MarketCap2!$E$1:$AR$1,0))</f>
        <v>41258008576</v>
      </c>
      <c r="K6576">
        <f t="shared" si="488"/>
        <v>24.443111078179925</v>
      </c>
      <c r="L6576">
        <f>INDEX('PB2'!$D$2:$AQ$224,MATCH(A6576,'PB2'!$B$2:$B$224,0),MATCH(G6576,'PB2'!$D$1:$AQ$1,0))</f>
        <v>2.65471410751343</v>
      </c>
      <c r="M6576" s="16">
        <f t="shared" si="489"/>
        <v>0.37668839637751506</v>
      </c>
      <c r="N6576" s="6">
        <f>INDEX('ROA2'!$D$2:$AQ$224,MATCH(A6576,'ROA2'!$B$2:$B$224,0),MATCH(G6576,'ROA2'!$D$1:$AQ$1,0))</f>
        <v>4.4567408561706499</v>
      </c>
      <c r="O6576" s="6">
        <v>26975.000575999999</v>
      </c>
      <c r="P6576" s="28">
        <v>6.3062719486900324E-4</v>
      </c>
    </row>
    <row r="6577" spans="1:16" x14ac:dyDescent="0.3">
      <c r="A6577" t="s">
        <v>644</v>
      </c>
      <c r="B6577" t="e">
        <f>VLOOKUP(A6577,Sheet3!L:L,1,FALSE)</f>
        <v>#N/A</v>
      </c>
      <c r="C6577" t="str">
        <f>VLOOKUP(A6577,'ALL - prices'!B:C,2,FALSE)</f>
        <v>Thomson Reuters Corp</v>
      </c>
      <c r="D6577" t="str">
        <f>VLOOKUP(A6577,'ALL - prices'!B:I,8,FALSE)</f>
        <v>Industrials</v>
      </c>
      <c r="E6577">
        <v>2018</v>
      </c>
      <c r="F6577" t="s">
        <v>682</v>
      </c>
      <c r="G6577" t="str">
        <f t="shared" si="487"/>
        <v>2018-Q4</v>
      </c>
      <c r="H6577" s="4">
        <f>INDEX('ALL - prices'!$J$3:$DY$219,MATCH('COMBINED DATA'!A6577,'ALL - prices'!$B$3:$B$219,0),MATCH('COMBINED DATA'!G6577,'ALL - prices'!$J$1:$DY$1,0))</f>
        <v>60.748899999999999</v>
      </c>
      <c r="I6577" s="14">
        <f t="shared" si="486"/>
        <v>6.0567381927761534</v>
      </c>
      <c r="J6577" s="15">
        <f>INDEX(MarketCap2!$E$2:$AR$224,MATCH(A6577,MarketCap2!$B$2:$B$224,0),MATCH(G6577,MarketCap2!$E$1:$AR$1,0))</f>
        <v>33291796480</v>
      </c>
      <c r="K6577">
        <f t="shared" si="488"/>
        <v>24.228576851631232</v>
      </c>
      <c r="L6577">
        <f>INDEX('PB2'!$D$2:$AQ$224,MATCH(A6577,'PB2'!$B$2:$B$224,0),MATCH(G6577,'PB2'!$D$1:$AQ$1,0))</f>
        <v>3.5467259883880602</v>
      </c>
      <c r="M6577" s="16">
        <f t="shared" si="489"/>
        <v>0.28195017130558958</v>
      </c>
      <c r="N6577" s="6">
        <f>INDEX('ROA2'!$D$2:$AQ$224,MATCH(A6577,'ROA2'!$B$2:$B$224,0),MATCH(G6577,'ROA2'!$D$1:$AQ$1,0))</f>
        <v>4.2381429672241202</v>
      </c>
      <c r="O6577" s="6">
        <v>26748.999680000001</v>
      </c>
      <c r="P6577" s="28">
        <v>-8.3781609332410391E-3</v>
      </c>
    </row>
    <row r="6578" spans="1:16" x14ac:dyDescent="0.3">
      <c r="A6578" t="s">
        <v>644</v>
      </c>
      <c r="B6578" t="e">
        <f>VLOOKUP(A6578,Sheet3!L:L,1,FALSE)</f>
        <v>#N/A</v>
      </c>
      <c r="C6578" t="str">
        <f>VLOOKUP(A6578,'ALL - prices'!B:C,2,FALSE)</f>
        <v>Thomson Reuters Corp</v>
      </c>
      <c r="D6578" t="str">
        <f>VLOOKUP(A6578,'ALL - prices'!B:I,8,FALSE)</f>
        <v>Industrials</v>
      </c>
      <c r="E6578">
        <v>2019</v>
      </c>
      <c r="F6578" t="s">
        <v>679</v>
      </c>
      <c r="G6578" t="str">
        <f t="shared" si="487"/>
        <v>2019-Q1</v>
      </c>
      <c r="H6578" s="4">
        <f>INDEX('ALL - prices'!$J$3:$DY$219,MATCH('COMBINED DATA'!A6578,'ALL - prices'!$B$3:$B$219,0),MATCH('COMBINED DATA'!G6578,'ALL - prices'!$J$1:$DY$1,0))</f>
        <v>73.340999999999994</v>
      </c>
      <c r="I6578" s="14">
        <f t="shared" si="486"/>
        <v>5.2438411578886184</v>
      </c>
      <c r="J6578" s="15">
        <f>INDEX(MarketCap2!$E$2:$AR$224,MATCH(A6578,MarketCap2!$B$2:$B$224,0),MATCH(G6578,MarketCap2!$E$1:$AR$1,0))</f>
        <v>39653064704</v>
      </c>
      <c r="K6578">
        <f t="shared" si="488"/>
        <v>24.403434075962064</v>
      </c>
      <c r="L6578">
        <f>INDEX('PB2'!$D$2:$AQ$224,MATCH(A6578,'PB2'!$B$2:$B$224,0),MATCH(G6578,'PB2'!$D$1:$AQ$1,0))</f>
        <v>3.3070449829101598</v>
      </c>
      <c r="M6578" s="16">
        <f t="shared" si="489"/>
        <v>0.3023847589517854</v>
      </c>
      <c r="N6578" s="6">
        <f>INDEX('ROA2'!$D$2:$AQ$224,MATCH(A6578,'ROA2'!$B$2:$B$224,0),MATCH(G6578,'ROA2'!$D$1:$AQ$1,0))</f>
        <v>18.083589553833001</v>
      </c>
      <c r="O6578" s="6">
        <v>17018.000383999999</v>
      </c>
      <c r="P6578" s="28">
        <v>-0.363789278567893</v>
      </c>
    </row>
    <row r="6579" spans="1:16" x14ac:dyDescent="0.3">
      <c r="A6579" t="s">
        <v>644</v>
      </c>
      <c r="B6579" t="e">
        <f>VLOOKUP(A6579,Sheet3!L:L,1,FALSE)</f>
        <v>#N/A</v>
      </c>
      <c r="C6579" t="str">
        <f>VLOOKUP(A6579,'ALL - prices'!B:C,2,FALSE)</f>
        <v>Thomson Reuters Corp</v>
      </c>
      <c r="D6579" t="str">
        <f>VLOOKUP(A6579,'ALL - prices'!B:I,8,FALSE)</f>
        <v>Industrials</v>
      </c>
      <c r="E6579">
        <v>2019</v>
      </c>
      <c r="F6579" t="s">
        <v>680</v>
      </c>
      <c r="G6579" t="str">
        <f t="shared" si="487"/>
        <v>2019-Q2</v>
      </c>
      <c r="H6579" s="4">
        <f>INDEX('ALL - prices'!$J$3:$DY$219,MATCH('COMBINED DATA'!A6579,'ALL - prices'!$B$3:$B$219,0),MATCH('COMBINED DATA'!G6579,'ALL - prices'!$J$1:$DY$1,0))</f>
        <v>78.7941</v>
      </c>
      <c r="I6579" s="14">
        <f t="shared" si="486"/>
        <v>3.2049736655184313</v>
      </c>
      <c r="J6579" s="15">
        <f>INDEX(MarketCap2!$E$2:$AR$224,MATCH(A6579,MarketCap2!$B$2:$B$224,0),MATCH(G6579,MarketCap2!$E$1:$AR$1,0))</f>
        <v>42316906496</v>
      </c>
      <c r="K6579">
        <f t="shared" si="488"/>
        <v>24.468452523904066</v>
      </c>
      <c r="L6579">
        <f>INDEX('PB2'!$D$2:$AQ$224,MATCH(A6579,'PB2'!$B$2:$B$224,0),MATCH(G6579,'PB2'!$D$1:$AQ$1,0))</f>
        <v>3.5510010719299299</v>
      </c>
      <c r="M6579" s="16">
        <f t="shared" si="489"/>
        <v>0.28161072884624927</v>
      </c>
      <c r="N6579" s="6">
        <f>INDEX('ROA2'!$D$2:$AQ$224,MATCH(A6579,'ROA2'!$B$2:$B$224,0),MATCH(G6579,'ROA2'!$D$1:$AQ$1,0))</f>
        <v>20.158002853393601</v>
      </c>
      <c r="O6579" s="6">
        <v>16458.999808</v>
      </c>
      <c r="P6579" s="28">
        <v>-3.2847606263163576E-2</v>
      </c>
    </row>
    <row r="6580" spans="1:16" x14ac:dyDescent="0.3">
      <c r="A6580" t="s">
        <v>644</v>
      </c>
      <c r="B6580" t="e">
        <f>VLOOKUP(A6580,Sheet3!L:L,1,FALSE)</f>
        <v>#N/A</v>
      </c>
      <c r="C6580" t="str">
        <f>VLOOKUP(A6580,'ALL - prices'!B:C,2,FALSE)</f>
        <v>Thomson Reuters Corp</v>
      </c>
      <c r="D6580" t="str">
        <f>VLOOKUP(A6580,'ALL - prices'!B:I,8,FALSE)</f>
        <v>Industrials</v>
      </c>
      <c r="E6580">
        <v>2019</v>
      </c>
      <c r="F6580" t="s">
        <v>681</v>
      </c>
      <c r="G6580" t="str">
        <f t="shared" si="487"/>
        <v>2019-Q3</v>
      </c>
      <c r="H6580" s="4">
        <f>INDEX('ALL - prices'!$J$3:$DY$219,MATCH('COMBINED DATA'!A6580,'ALL - prices'!$B$3:$B$219,0),MATCH('COMBINED DATA'!G6580,'ALL - prices'!$J$1:$DY$1,0))</f>
        <v>83.033600000000007</v>
      </c>
      <c r="I6580" s="14">
        <f t="shared" si="486"/>
        <v>6.6532464704583649</v>
      </c>
      <c r="J6580" s="15">
        <f>INDEX(MarketCap2!$E$2:$AR$224,MATCH(A6580,MarketCap2!$B$2:$B$224,0),MATCH(G6580,MarketCap2!$E$1:$AR$1,0))</f>
        <v>44377477120</v>
      </c>
      <c r="K6580">
        <f t="shared" si="488"/>
        <v>24.515997905606511</v>
      </c>
      <c r="L6580">
        <f>INDEX('PB2'!$D$2:$AQ$224,MATCH(A6580,'PB2'!$B$2:$B$224,0),MATCH(G6580,'PB2'!$D$1:$AQ$1,0))</f>
        <v>3.8991100788116499</v>
      </c>
      <c r="M6580" s="16">
        <f t="shared" si="489"/>
        <v>0.2564687787180337</v>
      </c>
      <c r="N6580" s="6">
        <f>INDEX('ROA2'!$D$2:$AQ$224,MATCH(A6580,'ROA2'!$B$2:$B$224,0),MATCH(G6580,'ROA2'!$D$1:$AQ$1,0))</f>
        <v>18.1035270690918</v>
      </c>
      <c r="O6580" s="6">
        <v>16453.000192</v>
      </c>
      <c r="P6580" s="28">
        <v>-3.645188693109297E-4</v>
      </c>
    </row>
    <row r="6581" spans="1:16" x14ac:dyDescent="0.3">
      <c r="A6581" t="s">
        <v>644</v>
      </c>
      <c r="B6581" t="e">
        <f>VLOOKUP(A6581,Sheet3!L:L,1,FALSE)</f>
        <v>#N/A</v>
      </c>
      <c r="C6581" t="str">
        <f>VLOOKUP(A6581,'ALL - prices'!B:C,2,FALSE)</f>
        <v>Thomson Reuters Corp</v>
      </c>
      <c r="D6581" t="str">
        <f>VLOOKUP(A6581,'ALL - prices'!B:I,8,FALSE)</f>
        <v>Industrials</v>
      </c>
      <c r="E6581">
        <v>2019</v>
      </c>
      <c r="F6581" t="s">
        <v>682</v>
      </c>
      <c r="G6581" t="str">
        <f t="shared" si="487"/>
        <v>2019-Q4</v>
      </c>
      <c r="H6581" s="4">
        <f>INDEX('ALL - prices'!$J$3:$DY$219,MATCH('COMBINED DATA'!A6581,'ALL - prices'!$B$3:$B$219,0),MATCH('COMBINED DATA'!G6581,'ALL - prices'!$J$1:$DY$1,0))</f>
        <v>87.542599999999993</v>
      </c>
      <c r="I6581" s="14">
        <f t="shared" si="486"/>
        <v>6.8471222509898286</v>
      </c>
      <c r="J6581" s="15">
        <f>INDEX(MarketCap2!$E$2:$AR$224,MATCH(A6581,MarketCap2!$B$2:$B$224,0),MATCH(G6581,MarketCap2!$E$1:$AR$1,0))</f>
        <v>46432808960</v>
      </c>
      <c r="K6581">
        <f t="shared" si="488"/>
        <v>24.561272135963684</v>
      </c>
      <c r="L6581">
        <f>INDEX('PB2'!$D$2:$AQ$224,MATCH(A6581,'PB2'!$B$2:$B$224,0),MATCH(G6581,'PB2'!$D$1:$AQ$1,0))</f>
        <v>3.7900319099426301</v>
      </c>
      <c r="M6581" s="16">
        <f t="shared" si="489"/>
        <v>0.26385002125618967</v>
      </c>
      <c r="N6581" s="6">
        <f>INDEX('ROA2'!$D$2:$AQ$224,MATCH(A6581,'ROA2'!$B$2:$B$224,0),MATCH(G6581,'ROA2'!$D$1:$AQ$1,0))</f>
        <v>16.919008255004901</v>
      </c>
      <c r="O6581" s="6">
        <v>15984</v>
      </c>
      <c r="P6581" s="28">
        <v>-2.8505451074390866E-2</v>
      </c>
    </row>
    <row r="6582" spans="1:16" x14ac:dyDescent="0.3">
      <c r="A6582" t="s">
        <v>644</v>
      </c>
      <c r="B6582" t="e">
        <f>VLOOKUP(A6582,Sheet3!L:L,1,FALSE)</f>
        <v>#N/A</v>
      </c>
      <c r="C6582" t="str">
        <f>VLOOKUP(A6582,'ALL - prices'!B:C,2,FALSE)</f>
        <v>Thomson Reuters Corp</v>
      </c>
      <c r="D6582" t="str">
        <f>VLOOKUP(A6582,'ALL - prices'!B:I,8,FALSE)</f>
        <v>Industrials</v>
      </c>
      <c r="E6582">
        <v>2020</v>
      </c>
      <c r="F6582" t="s">
        <v>679</v>
      </c>
      <c r="G6582" t="str">
        <f t="shared" si="487"/>
        <v>2020-Q1</v>
      </c>
      <c r="H6582" s="4">
        <f>INDEX('ALL - prices'!$J$3:$DY$219,MATCH('COMBINED DATA'!A6582,'ALL - prices'!$B$3:$B$219,0),MATCH('COMBINED DATA'!G6582,'ALL - prices'!$J$1:$DY$1,0))</f>
        <v>90.801400000000001</v>
      </c>
      <c r="I6582" s="14">
        <f t="shared" si="486"/>
        <v>7.9033517992895463</v>
      </c>
      <c r="J6582" s="15">
        <f>INDEX(MarketCap2!$E$2:$AR$224,MATCH(A6582,MarketCap2!$B$2:$B$224,0),MATCH(G6582,MarketCap2!$E$1:$AR$1,0))</f>
        <v>47463596032</v>
      </c>
      <c r="K6582">
        <f t="shared" si="488"/>
        <v>24.583228854826586</v>
      </c>
      <c r="L6582">
        <f>INDEX('PB2'!$D$2:$AQ$224,MATCH(A6582,'PB2'!$B$2:$B$224,0),MATCH(G6582,'PB2'!$D$1:$AQ$1,0))</f>
        <v>3.6280579566955602</v>
      </c>
      <c r="M6582" s="16">
        <f t="shared" si="489"/>
        <v>0.27562955496741881</v>
      </c>
      <c r="N6582" s="6">
        <f>INDEX('ROA2'!$D$2:$AQ$224,MATCH(A6582,'ROA2'!$B$2:$B$224,0),MATCH(G6582,'ROA2'!$D$1:$AQ$1,0))</f>
        <v>9.1160783767700195</v>
      </c>
      <c r="O6582" s="6">
        <v>17294.999552000001</v>
      </c>
      <c r="P6582" s="28">
        <v>8.2019491491491556E-2</v>
      </c>
    </row>
    <row r="6583" spans="1:16" x14ac:dyDescent="0.3">
      <c r="A6583" t="s">
        <v>644</v>
      </c>
      <c r="B6583" t="e">
        <f>VLOOKUP(A6583,Sheet3!L:L,1,FALSE)</f>
        <v>#N/A</v>
      </c>
      <c r="C6583" t="str">
        <f>VLOOKUP(A6583,'ALL - prices'!B:C,2,FALSE)</f>
        <v>Thomson Reuters Corp</v>
      </c>
      <c r="D6583" t="str">
        <f>VLOOKUP(A6583,'ALL - prices'!B:I,8,FALSE)</f>
        <v>Industrials</v>
      </c>
      <c r="E6583">
        <v>2020</v>
      </c>
      <c r="F6583" t="s">
        <v>680</v>
      </c>
      <c r="G6583" t="str">
        <f t="shared" si="487"/>
        <v>2020-Q2</v>
      </c>
      <c r="H6583" s="4">
        <f>INDEX('ALL - prices'!$J$3:$DY$219,MATCH('COMBINED DATA'!A6583,'ALL - prices'!$B$3:$B$219,0),MATCH('COMBINED DATA'!G6583,'ALL - prices'!$J$1:$DY$1,0))</f>
        <v>87.843000000000004</v>
      </c>
      <c r="I6583" s="14">
        <f t="shared" si="486"/>
        <v>8.7630514890647486</v>
      </c>
      <c r="J6583" s="15">
        <f>INDEX(MarketCap2!$E$2:$AR$224,MATCH(A6583,MarketCap2!$B$2:$B$224,0),MATCH(G6583,MarketCap2!$E$1:$AR$1,0))</f>
        <v>45729308672</v>
      </c>
      <c r="K6583">
        <f t="shared" si="488"/>
        <v>24.546005256898781</v>
      </c>
      <c r="L6583">
        <f>INDEX('PB2'!$D$2:$AQ$224,MATCH(A6583,'PB2'!$B$2:$B$224,0),MATCH(G6583,'PB2'!$D$1:$AQ$1,0))</f>
        <v>3.6088049411773699</v>
      </c>
      <c r="M6583" s="16">
        <f t="shared" si="489"/>
        <v>0.27710004178661723</v>
      </c>
      <c r="N6583" s="6">
        <f>INDEX('ROA2'!$D$2:$AQ$224,MATCH(A6583,'ROA2'!$B$2:$B$224,0),MATCH(G6583,'ROA2'!$D$1:$AQ$1,0))</f>
        <v>9.9056177139282209</v>
      </c>
      <c r="O6583" s="6">
        <v>16915.999744000001</v>
      </c>
      <c r="P6583" s="28">
        <v>-2.1913837399097982E-2</v>
      </c>
    </row>
    <row r="6584" spans="1:16" x14ac:dyDescent="0.3">
      <c r="A6584" t="s">
        <v>644</v>
      </c>
      <c r="B6584" t="e">
        <f>VLOOKUP(A6584,Sheet3!L:L,1,FALSE)</f>
        <v>#N/A</v>
      </c>
      <c r="C6584" t="str">
        <f>VLOOKUP(A6584,'ALL - prices'!B:C,2,FALSE)</f>
        <v>Thomson Reuters Corp</v>
      </c>
      <c r="D6584" t="str">
        <f>VLOOKUP(A6584,'ALL - prices'!B:I,8,FALSE)</f>
        <v>Industrials</v>
      </c>
      <c r="E6584">
        <v>2020</v>
      </c>
      <c r="F6584" t="s">
        <v>681</v>
      </c>
      <c r="G6584" t="str">
        <f t="shared" si="487"/>
        <v>2020-Q3</v>
      </c>
      <c r="H6584" s="4">
        <f>INDEX('ALL - prices'!$J$3:$DY$219,MATCH('COMBINED DATA'!A6584,'ALL - prices'!$B$3:$B$219,0),MATCH('COMBINED DATA'!G6584,'ALL - prices'!$J$1:$DY$1,0))</f>
        <v>101.7064</v>
      </c>
      <c r="I6584" s="14">
        <f t="shared" si="486"/>
        <v>16.012887666371466</v>
      </c>
      <c r="J6584" s="15">
        <f>INDEX(MarketCap2!$E$2:$AR$224,MATCH(A6584,MarketCap2!$B$2:$B$224,0),MATCH(G6584,MarketCap2!$E$1:$AR$1,0))</f>
        <v>52782260224</v>
      </c>
      <c r="K6584">
        <f t="shared" si="488"/>
        <v>24.689440990598438</v>
      </c>
      <c r="L6584">
        <f>INDEX('PB2'!$D$2:$AQ$224,MATCH(A6584,'PB2'!$B$2:$B$224,0),MATCH(G6584,'PB2'!$D$1:$AQ$1,0))</f>
        <v>4.14736080169678</v>
      </c>
      <c r="M6584" s="16">
        <f t="shared" si="489"/>
        <v>0.24111719423853289</v>
      </c>
      <c r="N6584" s="6">
        <f>INDEX('ROA2'!$D$2:$AQ$224,MATCH(A6584,'ROA2'!$B$2:$B$224,0),MATCH(G6584,'ROA2'!$D$1:$AQ$1,0))</f>
        <v>9.5874805450439506</v>
      </c>
      <c r="O6584" s="6">
        <v>16903.000064</v>
      </c>
      <c r="P6584" s="28">
        <v>-7.6848428687235665E-4</v>
      </c>
    </row>
    <row r="6585" spans="1:16" x14ac:dyDescent="0.3">
      <c r="A6585" t="s">
        <v>644</v>
      </c>
      <c r="B6585" t="e">
        <f>VLOOKUP(A6585,Sheet3!L:L,1,FALSE)</f>
        <v>#N/A</v>
      </c>
      <c r="C6585" t="str">
        <f>VLOOKUP(A6585,'ALL - prices'!B:C,2,FALSE)</f>
        <v>Thomson Reuters Corp</v>
      </c>
      <c r="D6585" t="str">
        <f>VLOOKUP(A6585,'ALL - prices'!B:I,8,FALSE)</f>
        <v>Industrials</v>
      </c>
      <c r="E6585">
        <v>2020</v>
      </c>
      <c r="F6585" t="s">
        <v>682</v>
      </c>
      <c r="G6585" t="str">
        <f t="shared" si="487"/>
        <v>2020-Q4</v>
      </c>
      <c r="H6585" s="4">
        <f>INDEX('ALL - prices'!$J$3:$DY$219,MATCH('COMBINED DATA'!A6585,'ALL - prices'!$B$3:$B$219,0),MATCH('COMBINED DATA'!G6585,'ALL - prices'!$J$1:$DY$1,0))</f>
        <v>100.18600000000001</v>
      </c>
      <c r="I6585" s="14">
        <f t="shared" si="486"/>
        <v>18.271231120899742</v>
      </c>
      <c r="J6585" s="15">
        <f>INDEX(MarketCap2!$E$2:$AR$224,MATCH(A6585,MarketCap2!$B$2:$B$224,0),MATCH(G6585,MarketCap2!$E$1:$AR$1,0))</f>
        <v>51777843200</v>
      </c>
      <c r="K6585">
        <f t="shared" si="488"/>
        <v>24.670228157254353</v>
      </c>
      <c r="L6585">
        <f>INDEX('PB2'!$D$2:$AQ$224,MATCH(A6585,'PB2'!$B$2:$B$224,0),MATCH(G6585,'PB2'!$D$1:$AQ$1,0))</f>
        <v>4.1032400131225604</v>
      </c>
      <c r="M6585" s="16">
        <f t="shared" si="489"/>
        <v>0.24370984802300202</v>
      </c>
      <c r="N6585" s="6">
        <f>INDEX('ROA2'!$D$2:$AQ$224,MATCH(A6585,'ROA2'!$B$2:$B$224,0),MATCH(G6585,'ROA2'!$D$1:$AQ$1,0))</f>
        <v>11.410574913024901</v>
      </c>
      <c r="O6585" s="6">
        <v>17038.000128</v>
      </c>
      <c r="P6585" s="28">
        <v>7.9867516706411713E-3</v>
      </c>
    </row>
    <row r="6586" spans="1:16" x14ac:dyDescent="0.3">
      <c r="A6586" t="s">
        <v>644</v>
      </c>
      <c r="B6586" t="e">
        <f>VLOOKUP(A6586,Sheet3!L:L,1,FALSE)</f>
        <v>#N/A</v>
      </c>
      <c r="C6586" t="str">
        <f>VLOOKUP(A6586,'ALL - prices'!B:C,2,FALSE)</f>
        <v>Thomson Reuters Corp</v>
      </c>
      <c r="D6586" t="str">
        <f>VLOOKUP(A6586,'ALL - prices'!B:I,8,FALSE)</f>
        <v>Industrials</v>
      </c>
      <c r="E6586">
        <v>2021</v>
      </c>
      <c r="F6586" t="s">
        <v>679</v>
      </c>
      <c r="G6586" t="str">
        <f t="shared" si="487"/>
        <v>2021-Q1</v>
      </c>
      <c r="H6586" s="4">
        <f>INDEX('ALL - prices'!$J$3:$DY$219,MATCH('COMBINED DATA'!A6586,'ALL - prices'!$B$3:$B$219,0),MATCH('COMBINED DATA'!G6586,'ALL - prices'!$J$1:$DY$1,0))</f>
        <v>106.3608</v>
      </c>
      <c r="I6586" s="14">
        <f t="shared" si="486"/>
        <v>11.650941552617111</v>
      </c>
      <c r="J6586" s="15">
        <f>INDEX(MarketCap2!$E$2:$AR$224,MATCH(A6586,MarketCap2!$B$2:$B$224,0),MATCH(G6586,MarketCap2!$E$1:$AR$1,0))</f>
        <v>54474911744</v>
      </c>
      <c r="K6586">
        <f t="shared" si="488"/>
        <v>24.72100609765646</v>
      </c>
      <c r="L6586">
        <f>INDEX('PB2'!$D$2:$AQ$224,MATCH(A6586,'PB2'!$B$2:$B$224,0),MATCH(G6586,'PB2'!$D$1:$AQ$1,0))</f>
        <v>2.9281859397888201</v>
      </c>
      <c r="M6586" s="16">
        <f t="shared" si="489"/>
        <v>0.34150836748847979</v>
      </c>
      <c r="N6586" s="6">
        <f>INDEX('ROA2'!$D$2:$AQ$224,MATCH(A6586,'ROA2'!$B$2:$B$224,0),MATCH(G6586,'ROA2'!$D$1:$AQ$1,0))</f>
        <v>6.3793501853942898</v>
      </c>
      <c r="O6586" s="6">
        <v>17880.999936</v>
      </c>
      <c r="P6586" s="28">
        <v>4.9477626579813611E-2</v>
      </c>
    </row>
    <row r="6587" spans="1:16" x14ac:dyDescent="0.3">
      <c r="A6587" t="s">
        <v>644</v>
      </c>
      <c r="B6587" t="e">
        <f>VLOOKUP(A6587,Sheet3!L:L,1,FALSE)</f>
        <v>#N/A</v>
      </c>
      <c r="C6587" t="str">
        <f>VLOOKUP(A6587,'ALL - prices'!B:C,2,FALSE)</f>
        <v>Thomson Reuters Corp</v>
      </c>
      <c r="D6587" t="str">
        <f>VLOOKUP(A6587,'ALL - prices'!B:I,8,FALSE)</f>
        <v>Industrials</v>
      </c>
      <c r="E6587">
        <v>2021</v>
      </c>
      <c r="F6587" t="s">
        <v>680</v>
      </c>
      <c r="G6587" t="str">
        <f t="shared" si="487"/>
        <v>2021-Q2</v>
      </c>
      <c r="H6587" s="4">
        <f>INDEX('ALL - prices'!$J$3:$DY$219,MATCH('COMBINED DATA'!A6587,'ALL - prices'!$B$3:$B$219,0),MATCH('COMBINED DATA'!G6587,'ALL - prices'!$J$1:$DY$1,0))</f>
        <v>119.4712</v>
      </c>
      <c r="I6587" s="14">
        <f t="shared" si="486"/>
        <v>7.131793324730225</v>
      </c>
      <c r="J6587" s="15">
        <f>INDEX(MarketCap2!$E$2:$AR$224,MATCH(A6587,MarketCap2!$B$2:$B$224,0),MATCH(G6587,MarketCap2!$E$1:$AR$1,0))</f>
        <v>61029949440</v>
      </c>
      <c r="K6587">
        <f t="shared" si="488"/>
        <v>24.834630555057444</v>
      </c>
      <c r="L6587">
        <f>INDEX('PB2'!$D$2:$AQ$224,MATCH(A6587,'PB2'!$B$2:$B$224,0),MATCH(G6587,'PB2'!$D$1:$AQ$1,0))</f>
        <v>3.11777997016907</v>
      </c>
      <c r="M6587" s="16">
        <f t="shared" si="489"/>
        <v>0.32074104316789626</v>
      </c>
      <c r="N6587" s="6">
        <f>INDEX('ROA2'!$D$2:$AQ$224,MATCH(A6587,'ROA2'!$B$2:$B$224,0),MATCH(G6587,'ROA2'!$D$1:$AQ$1,0))</f>
        <v>29.314920425415</v>
      </c>
      <c r="O6587" s="6">
        <v>23779.999744000001</v>
      </c>
      <c r="P6587" s="28">
        <v>0.3299032397021312</v>
      </c>
    </row>
    <row r="6588" spans="1:16" x14ac:dyDescent="0.3">
      <c r="A6588" t="s">
        <v>644</v>
      </c>
      <c r="B6588" t="e">
        <f>VLOOKUP(A6588,Sheet3!L:L,1,FALSE)</f>
        <v>#N/A</v>
      </c>
      <c r="C6588" t="str">
        <f>VLOOKUP(A6588,'ALL - prices'!B:C,2,FALSE)</f>
        <v>Thomson Reuters Corp</v>
      </c>
      <c r="D6588" t="str">
        <f>VLOOKUP(A6588,'ALL - prices'!B:I,8,FALSE)</f>
        <v>Industrials</v>
      </c>
      <c r="E6588">
        <v>2021</v>
      </c>
      <c r="F6588" t="s">
        <v>681</v>
      </c>
      <c r="G6588" t="str">
        <f t="shared" si="487"/>
        <v>2021-Q3</v>
      </c>
      <c r="H6588" s="4">
        <f>INDEX('ALL - prices'!$J$3:$DY$219,MATCH('COMBINED DATA'!A6588,'ALL - prices'!$B$3:$B$219,0),MATCH('COMBINED DATA'!G6588,'ALL - prices'!$J$1:$DY$1,0))</f>
        <v>136.36770000000001</v>
      </c>
      <c r="I6588" s="14">
        <f t="shared" si="486"/>
        <v>7.2135500109169497</v>
      </c>
      <c r="J6588" s="15">
        <f>INDEX(MarketCap2!$E$2:$AR$224,MATCH(A6588,MarketCap2!$B$2:$B$224,0),MATCH(G6588,MarketCap2!$E$1:$AR$1,0))</f>
        <v>69097472000</v>
      </c>
      <c r="K6588">
        <f t="shared" si="488"/>
        <v>24.958783982390887</v>
      </c>
      <c r="L6588">
        <f>INDEX('PB2'!$D$2:$AQ$224,MATCH(A6588,'PB2'!$B$2:$B$224,0),MATCH(G6588,'PB2'!$D$1:$AQ$1,0))</f>
        <v>3.8450729846954399</v>
      </c>
      <c r="M6588" s="16">
        <f t="shared" si="489"/>
        <v>0.26007308677372426</v>
      </c>
      <c r="N6588" s="6">
        <f>INDEX('ROA2'!$D$2:$AQ$224,MATCH(A6588,'ROA2'!$B$2:$B$224,0),MATCH(G6588,'ROA2'!$D$1:$AQ$1,0))</f>
        <v>33.315647125244098</v>
      </c>
      <c r="O6588" s="6">
        <v>24561.000447999999</v>
      </c>
      <c r="P6588" s="28">
        <v>3.2842754937247413E-2</v>
      </c>
    </row>
    <row r="6589" spans="1:16" x14ac:dyDescent="0.3">
      <c r="A6589" t="s">
        <v>644</v>
      </c>
      <c r="B6589" t="e">
        <f>VLOOKUP(A6589,Sheet3!L:L,1,FALSE)</f>
        <v>#N/A</v>
      </c>
      <c r="C6589" t="str">
        <f>VLOOKUP(A6589,'ALL - prices'!B:C,2,FALSE)</f>
        <v>Thomson Reuters Corp</v>
      </c>
      <c r="D6589" t="str">
        <f>VLOOKUP(A6589,'ALL - prices'!B:I,8,FALSE)</f>
        <v>Industrials</v>
      </c>
      <c r="E6589">
        <v>2021</v>
      </c>
      <c r="F6589" t="s">
        <v>682</v>
      </c>
      <c r="G6589" t="str">
        <f t="shared" si="487"/>
        <v>2021-Q4</v>
      </c>
      <c r="H6589" s="4">
        <f>INDEX('ALL - prices'!$J$3:$DY$219,MATCH('COMBINED DATA'!A6589,'ALL - prices'!$B$3:$B$219,0),MATCH('COMBINED DATA'!G6589,'ALL - prices'!$J$1:$DY$1,0))</f>
        <v>147.7867</v>
      </c>
      <c r="I6589" s="14">
        <f t="shared" si="486"/>
        <v>9.7870490351194945</v>
      </c>
      <c r="J6589" s="15">
        <f>INDEX(MarketCap2!$E$2:$AR$224,MATCH(A6589,MarketCap2!$B$2:$B$224,0),MATCH(G6589,MarketCap2!$E$1:$AR$1,0))</f>
        <v>73500278784</v>
      </c>
      <c r="K6589">
        <f t="shared" si="488"/>
        <v>25.020555036137601</v>
      </c>
      <c r="L6589">
        <f>INDEX('PB2'!$D$2:$AQ$224,MATCH(A6589,'PB2'!$B$2:$B$224,0),MATCH(G6589,'PB2'!$D$1:$AQ$1,0))</f>
        <v>4.2969131469726598</v>
      </c>
      <c r="M6589" s="16">
        <f t="shared" si="489"/>
        <v>0.23272520662991253</v>
      </c>
      <c r="N6589" s="6">
        <f>INDEX('ROA2'!$D$2:$AQ$224,MATCH(A6589,'ROA2'!$B$2:$B$224,0),MATCH(G6589,'ROA2'!$D$1:$AQ$1,0))</f>
        <v>32.020328521728501</v>
      </c>
      <c r="O6589" s="6">
        <v>23099.000832000002</v>
      </c>
      <c r="P6589" s="28">
        <v>-5.9525246909030036E-2</v>
      </c>
    </row>
    <row r="6590" spans="1:16" x14ac:dyDescent="0.3">
      <c r="A6590" t="s">
        <v>644</v>
      </c>
      <c r="B6590" t="e">
        <f>VLOOKUP(A6590,Sheet3!L:L,1,FALSE)</f>
        <v>#N/A</v>
      </c>
      <c r="C6590" t="str">
        <f>VLOOKUP(A6590,'ALL - prices'!B:C,2,FALSE)</f>
        <v>Thomson Reuters Corp</v>
      </c>
      <c r="D6590" t="str">
        <f>VLOOKUP(A6590,'ALL - prices'!B:I,8,FALSE)</f>
        <v>Industrials</v>
      </c>
      <c r="E6590">
        <v>2022</v>
      </c>
      <c r="F6590" t="s">
        <v>679</v>
      </c>
      <c r="G6590" t="str">
        <f t="shared" si="487"/>
        <v>2022-Q1</v>
      </c>
      <c r="H6590" s="4">
        <f>INDEX('ALL - prices'!$J$3:$DY$219,MATCH('COMBINED DATA'!A6590,'ALL - prices'!$B$3:$B$219,0),MATCH('COMBINED DATA'!G6590,'ALL - prices'!$J$1:$DY$1,0))</f>
        <v>133.20070000000001</v>
      </c>
      <c r="I6590" s="14">
        <f t="shared" si="486"/>
        <v>21.155633116717759</v>
      </c>
      <c r="J6590" s="15">
        <f>INDEX(MarketCap2!$E$2:$AR$224,MATCH(A6590,MarketCap2!$B$2:$B$224,0),MATCH(G6590,MarketCap2!$E$1:$AR$1,0))</f>
        <v>65990815744</v>
      </c>
      <c r="K6590">
        <f t="shared" si="488"/>
        <v>24.912781413895885</v>
      </c>
      <c r="L6590">
        <f>INDEX('PB2'!$D$2:$AQ$224,MATCH(A6590,'PB2'!$B$2:$B$224,0),MATCH(G6590,'PB2'!$D$1:$AQ$1,0))</f>
        <v>3.61639404296875</v>
      </c>
      <c r="M6590" s="16">
        <f t="shared" si="489"/>
        <v>0.27651853977148066</v>
      </c>
      <c r="N6590" s="6">
        <f>INDEX('ROA2'!$D$2:$AQ$224,MATCH(A6590,'ROA2'!$B$2:$B$224,0),MATCH(G6590,'ROA2'!$D$1:$AQ$1,0))</f>
        <v>28.423681259155298</v>
      </c>
      <c r="O6590" s="6">
        <v>22148.999167999998</v>
      </c>
      <c r="P6590" s="28">
        <v>-4.1127392085458798E-2</v>
      </c>
    </row>
    <row r="6591" spans="1:16" x14ac:dyDescent="0.3">
      <c r="A6591" t="s">
        <v>644</v>
      </c>
      <c r="B6591" t="e">
        <f>VLOOKUP(A6591,Sheet3!L:L,1,FALSE)</f>
        <v>#N/A</v>
      </c>
      <c r="C6591" t="str">
        <f>VLOOKUP(A6591,'ALL - prices'!B:C,2,FALSE)</f>
        <v>Thomson Reuters Corp</v>
      </c>
      <c r="D6591" t="str">
        <f>VLOOKUP(A6591,'ALL - prices'!B:I,8,FALSE)</f>
        <v>Industrials</v>
      </c>
      <c r="E6591">
        <v>2022</v>
      </c>
      <c r="F6591" t="s">
        <v>680</v>
      </c>
      <c r="G6591" t="str">
        <f t="shared" si="487"/>
        <v>2022-Q2</v>
      </c>
      <c r="H6591" s="4">
        <f>INDEX('ALL - prices'!$J$3:$DY$219,MATCH('COMBINED DATA'!A6591,'ALL - prices'!$B$3:$B$219,0),MATCH('COMBINED DATA'!G6591,'ALL - prices'!$J$1:$DY$1,0))</f>
        <v>132.3005</v>
      </c>
      <c r="I6591" s="14">
        <f t="shared" si="486"/>
        <v>18.266936566079348</v>
      </c>
      <c r="J6591" s="15">
        <f>INDEX(MarketCap2!$E$2:$AR$224,MATCH(A6591,MarketCap2!$B$2:$B$224,0),MATCH(G6591,MarketCap2!$E$1:$AR$1,0))</f>
        <v>65363226624</v>
      </c>
      <c r="K6591">
        <f t="shared" si="488"/>
        <v>24.903225653231914</v>
      </c>
      <c r="L6591">
        <f>INDEX('PB2'!$D$2:$AQ$224,MATCH(A6591,'PB2'!$B$2:$B$224,0),MATCH(G6591,'PB2'!$D$1:$AQ$1,0))</f>
        <v>3.8012619018554701</v>
      </c>
      <c r="M6591" s="16">
        <f t="shared" si="489"/>
        <v>0.26307053442223505</v>
      </c>
      <c r="N6591" s="6">
        <f>INDEX('ROA2'!$D$2:$AQ$224,MATCH(A6591,'ROA2'!$B$2:$B$224,0),MATCH(G6591,'ROA2'!$D$1:$AQ$1,0))</f>
        <v>7.1230878829956001</v>
      </c>
      <c r="O6591" s="6">
        <v>22829.000703999998</v>
      </c>
      <c r="P6591" s="28">
        <v>3.0701230825022522E-2</v>
      </c>
    </row>
    <row r="6592" spans="1:16" x14ac:dyDescent="0.3">
      <c r="A6592" t="s">
        <v>644</v>
      </c>
      <c r="B6592" t="e">
        <f>VLOOKUP(A6592,Sheet3!L:L,1,FALSE)</f>
        <v>#N/A</v>
      </c>
      <c r="C6592" t="str">
        <f>VLOOKUP(A6592,'ALL - prices'!B:C,2,FALSE)</f>
        <v>Thomson Reuters Corp</v>
      </c>
      <c r="D6592" t="str">
        <f>VLOOKUP(A6592,'ALL - prices'!B:I,8,FALSE)</f>
        <v>Industrials</v>
      </c>
      <c r="E6592">
        <v>2022</v>
      </c>
      <c r="F6592" t="s">
        <v>681</v>
      </c>
      <c r="G6592" t="str">
        <f t="shared" si="487"/>
        <v>2022-Q3</v>
      </c>
      <c r="H6592" s="4">
        <f>INDEX('ALL - prices'!$J$3:$DY$219,MATCH('COMBINED DATA'!A6592,'ALL - prices'!$B$3:$B$219,0),MATCH('COMBINED DATA'!G6592,'ALL - prices'!$J$1:$DY$1,0))</f>
        <v>140.3389</v>
      </c>
      <c r="I6592" s="14">
        <f t="shared" si="486"/>
        <v>12.043204004022348</v>
      </c>
      <c r="J6592" s="15">
        <f>INDEX(MarketCap2!$E$2:$AR$224,MATCH(A6592,MarketCap2!$B$2:$B$224,0),MATCH(G6592,MarketCap2!$E$1:$AR$1,0))</f>
        <v>68360245248</v>
      </c>
      <c r="K6592">
        <f t="shared" si="488"/>
        <v>24.94805728278245</v>
      </c>
      <c r="L6592">
        <f>INDEX('PB2'!$D$2:$AQ$224,MATCH(A6592,'PB2'!$B$2:$B$224,0),MATCH(G6592,'PB2'!$D$1:$AQ$1,0))</f>
        <v>4.0459117889404297</v>
      </c>
      <c r="M6592" s="16">
        <f t="shared" si="489"/>
        <v>0.24716307526365686</v>
      </c>
      <c r="N6592" s="6">
        <f>INDEX('ROA2'!$D$2:$AQ$224,MATCH(A6592,'ROA2'!$B$2:$B$224,0),MATCH(G6592,'ROA2'!$D$1:$AQ$1,0))</f>
        <v>2.0578079223632799</v>
      </c>
      <c r="O6592" s="6">
        <v>21799.000064</v>
      </c>
      <c r="P6592" s="28">
        <v>-4.5118078244201297E-2</v>
      </c>
    </row>
    <row r="6593" spans="1:16" x14ac:dyDescent="0.3">
      <c r="A6593" t="s">
        <v>644</v>
      </c>
      <c r="B6593" t="e">
        <f>VLOOKUP(A6593,Sheet3!L:L,1,FALSE)</f>
        <v>#N/A</v>
      </c>
      <c r="C6593" t="str">
        <f>VLOOKUP(A6593,'ALL - prices'!B:C,2,FALSE)</f>
        <v>Thomson Reuters Corp</v>
      </c>
      <c r="D6593" t="str">
        <f>VLOOKUP(A6593,'ALL - prices'!B:I,8,FALSE)</f>
        <v>Industrials</v>
      </c>
      <c r="E6593">
        <v>2022</v>
      </c>
      <c r="F6593" t="s">
        <v>682</v>
      </c>
      <c r="G6593" t="str">
        <f t="shared" si="487"/>
        <v>2022-Q4</v>
      </c>
      <c r="H6593" s="4">
        <f>INDEX('ALL - prices'!$J$3:$DY$219,MATCH('COMBINED DATA'!A6593,'ALL - prices'!$B$3:$B$219,0),MATCH('COMBINED DATA'!G6593,'ALL - prices'!$J$1:$DY$1,0))</f>
        <v>153.48500000000001</v>
      </c>
      <c r="I6593" s="14">
        <f t="shared" si="486"/>
        <v>11.69591066951037</v>
      </c>
      <c r="J6593" s="15">
        <f>INDEX(MarketCap2!$E$2:$AR$224,MATCH(A6593,MarketCap2!$B$2:$B$224,0),MATCH(G6593,MarketCap2!$E$1:$AR$1,0))</f>
        <v>73755467776</v>
      </c>
      <c r="K6593">
        <f t="shared" si="488"/>
        <v>25.024020968753749</v>
      </c>
      <c r="L6593">
        <f>INDEX('PB2'!$D$2:$AQ$224,MATCH(A6593,'PB2'!$B$2:$B$224,0),MATCH(G6593,'PB2'!$D$1:$AQ$1,0))</f>
        <v>4.6889348030090297</v>
      </c>
      <c r="M6593" s="16">
        <f t="shared" si="489"/>
        <v>0.2132680538356537</v>
      </c>
      <c r="N6593" s="6">
        <f>INDEX('ROA2'!$D$2:$AQ$224,MATCH(A6593,'ROA2'!$B$2:$B$224,0),MATCH(G6593,'ROA2'!$D$1:$AQ$1,0))</f>
        <v>4.2701249122619602</v>
      </c>
      <c r="O6593" s="6">
        <v>21162.000383999999</v>
      </c>
      <c r="P6593" s="28">
        <v>-2.9221509157751468E-2</v>
      </c>
    </row>
    <row r="6594" spans="1:16" x14ac:dyDescent="0.3">
      <c r="A6594" t="s">
        <v>644</v>
      </c>
      <c r="B6594" t="e">
        <f>VLOOKUP(A6594,Sheet3!L:L,1,FALSE)</f>
        <v>#N/A</v>
      </c>
      <c r="C6594" t="str">
        <f>VLOOKUP(A6594,'ALL - prices'!B:C,2,FALSE)</f>
        <v>Thomson Reuters Corp</v>
      </c>
      <c r="D6594" t="str">
        <f>VLOOKUP(A6594,'ALL - prices'!B:I,8,FALSE)</f>
        <v>Industrials</v>
      </c>
      <c r="E6594">
        <v>2023</v>
      </c>
      <c r="F6594" t="s">
        <v>679</v>
      </c>
      <c r="G6594" t="str">
        <f t="shared" si="487"/>
        <v>2023-Q1</v>
      </c>
      <c r="H6594" s="4">
        <f>INDEX('ALL - prices'!$J$3:$DY$219,MATCH('COMBINED DATA'!A6594,'ALL - prices'!$B$3:$B$219,0),MATCH('COMBINED DATA'!G6594,'ALL - prices'!$J$1:$DY$1,0))</f>
        <v>180.5805</v>
      </c>
      <c r="I6594" s="14">
        <f t="shared" si="486"/>
        <v>19.418800005214017</v>
      </c>
      <c r="J6594" s="15">
        <f>INDEX(MarketCap2!$E$2:$AR$224,MATCH(A6594,MarketCap2!$B$2:$B$224,0),MATCH(G6594,MarketCap2!$E$1:$AR$1,0))</f>
        <v>85417312256</v>
      </c>
      <c r="K6594">
        <f t="shared" si="488"/>
        <v>25.17081463682138</v>
      </c>
      <c r="L6594">
        <f>INDEX('PB2'!$D$2:$AQ$224,MATCH(A6594,'PB2'!$B$2:$B$224,0),MATCH(G6594,'PB2'!$D$1:$AQ$1,0))</f>
        <v>5.0743451118469203</v>
      </c>
      <c r="M6594" s="16">
        <f t="shared" si="489"/>
        <v>0.19706976525213671</v>
      </c>
      <c r="N6594" s="6">
        <f>INDEX('ROA2'!$D$2:$AQ$224,MATCH(A6594,'ROA2'!$B$2:$B$224,0),MATCH(G6594,'ROA2'!$D$1:$AQ$1,0))</f>
        <v>6.1012310981750497</v>
      </c>
      <c r="O6594" s="6">
        <v>21710.999552000001</v>
      </c>
      <c r="P6594" s="28">
        <v>2.5942687743975523E-2</v>
      </c>
    </row>
    <row r="6595" spans="1:16" x14ac:dyDescent="0.3">
      <c r="A6595" t="s">
        <v>644</v>
      </c>
      <c r="B6595" t="e">
        <f>VLOOKUP(A6595,Sheet3!L:L,1,FALSE)</f>
        <v>#N/A</v>
      </c>
      <c r="C6595" t="str">
        <f>VLOOKUP(A6595,'ALL - prices'!B:C,2,FALSE)</f>
        <v>Thomson Reuters Corp</v>
      </c>
      <c r="D6595" t="str">
        <f>VLOOKUP(A6595,'ALL - prices'!B:I,8,FALSE)</f>
        <v>Industrials</v>
      </c>
      <c r="E6595">
        <v>2023</v>
      </c>
      <c r="F6595" t="s">
        <v>680</v>
      </c>
      <c r="G6595" t="str">
        <f t="shared" si="487"/>
        <v>2023-Q2</v>
      </c>
      <c r="H6595" s="4">
        <f>INDEX('ALL - prices'!$J$3:$DY$219,MATCH('COMBINED DATA'!A6595,'ALL - prices'!$B$3:$B$219,0),MATCH('COMBINED DATA'!G6595,'ALL - prices'!$J$1:$DY$1,0))</f>
        <v>172.69130000000001</v>
      </c>
      <c r="I6595" s="14">
        <f t="shared" si="486"/>
        <v>27.450071869608362</v>
      </c>
      <c r="J6595" s="15">
        <f>INDEX(MarketCap2!$E$2:$AR$224,MATCH(A6595,MarketCap2!$B$2:$B$224,0),MATCH(G6595,MarketCap2!$E$1:$AR$1,0))</f>
        <v>81201971200</v>
      </c>
      <c r="K6595">
        <f t="shared" si="488"/>
        <v>25.12020535968146</v>
      </c>
      <c r="L6595">
        <f>INDEX('PB2'!$D$2:$AQ$224,MATCH(A6595,'PB2'!$B$2:$B$224,0),MATCH(G6595,'PB2'!$D$1:$AQ$1,0))</f>
        <v>5.6684341430664098</v>
      </c>
      <c r="M6595" s="16">
        <f t="shared" si="489"/>
        <v>0.17641556288048141</v>
      </c>
      <c r="N6595" s="6">
        <f>INDEX('ROA2'!$D$2:$AQ$224,MATCH(A6595,'ROA2'!$B$2:$B$224,0),MATCH(G6595,'ROA2'!$D$1:$AQ$1,0))</f>
        <v>4.9562277793884304</v>
      </c>
      <c r="O6595" s="6">
        <v>21034.999808</v>
      </c>
      <c r="P6595" s="28">
        <v>-3.1136279210955447E-2</v>
      </c>
    </row>
    <row r="6596" spans="1:16" x14ac:dyDescent="0.3">
      <c r="A6596" t="s">
        <v>644</v>
      </c>
      <c r="B6596" t="e">
        <f>VLOOKUP(A6596,Sheet3!L:L,1,FALSE)</f>
        <v>#N/A</v>
      </c>
      <c r="C6596" t="str">
        <f>VLOOKUP(A6596,'ALL - prices'!B:C,2,FALSE)</f>
        <v>Thomson Reuters Corp</v>
      </c>
      <c r="D6596" t="str">
        <f>VLOOKUP(A6596,'ALL - prices'!B:I,8,FALSE)</f>
        <v>Industrials</v>
      </c>
      <c r="E6596">
        <v>2023</v>
      </c>
      <c r="F6596" t="s">
        <v>681</v>
      </c>
      <c r="G6596" t="str">
        <f t="shared" si="487"/>
        <v>2023-Q3</v>
      </c>
      <c r="H6596" s="4">
        <f>INDEX('ALL - prices'!$J$3:$DY$219,MATCH('COMBINED DATA'!A6596,'ALL - prices'!$B$3:$B$219,0),MATCH('COMBINED DATA'!G6596,'ALL - prices'!$J$1:$DY$1,0))</f>
        <v>161.0291</v>
      </c>
      <c r="I6596" s="14">
        <f t="shared" si="486"/>
        <v>18.236977157664228</v>
      </c>
      <c r="J6596" s="15">
        <f>INDEX(MarketCap2!$E$2:$AR$224,MATCH(A6596,MarketCap2!$B$2:$B$224,0),MATCH(G6596,MarketCap2!$E$1:$AR$1,0))</f>
        <v>75659640832</v>
      </c>
      <c r="K6596">
        <f t="shared" si="488"/>
        <v>25.049510709008121</v>
      </c>
      <c r="L6596">
        <f>INDEX('PB2'!$D$2:$AQ$224,MATCH(A6596,'PB2'!$B$2:$B$224,0),MATCH(G6596,'PB2'!$D$1:$AQ$1,0))</f>
        <v>4.9908738136291504</v>
      </c>
      <c r="M6596" s="16">
        <f t="shared" si="489"/>
        <v>0.20036571497143157</v>
      </c>
      <c r="N6596" s="6">
        <f>INDEX('ROA2'!$D$2:$AQ$224,MATCH(A6596,'ROA2'!$B$2:$B$224,0),MATCH(G6596,'ROA2'!$D$1:$AQ$1,0))</f>
        <v>9.8200902938842791</v>
      </c>
      <c r="O6596" s="6">
        <v>20888.999936</v>
      </c>
      <c r="P6596" s="28">
        <v>-6.9408069090865342E-3</v>
      </c>
    </row>
    <row r="6597" spans="1:16" x14ac:dyDescent="0.3">
      <c r="A6597" t="s">
        <v>644</v>
      </c>
      <c r="B6597" t="e">
        <f>VLOOKUP(A6597,Sheet3!L:L,1,FALSE)</f>
        <v>#N/A</v>
      </c>
      <c r="C6597" t="str">
        <f>VLOOKUP(A6597,'ALL - prices'!B:C,2,FALSE)</f>
        <v>Thomson Reuters Corp</v>
      </c>
      <c r="D6597" t="str">
        <f>VLOOKUP(A6597,'ALL - prices'!B:I,8,FALSE)</f>
        <v>Industrials</v>
      </c>
      <c r="E6597">
        <v>2023</v>
      </c>
      <c r="F6597" t="s">
        <v>682</v>
      </c>
      <c r="G6597" t="str">
        <f t="shared" si="487"/>
        <v>2023-Q4</v>
      </c>
      <c r="H6597" s="4">
        <f>INDEX('ALL - prices'!$J$3:$DY$219,MATCH('COMBINED DATA'!A6597,'ALL - prices'!$B$3:$B$219,0),MATCH('COMBINED DATA'!G6597,'ALL - prices'!$J$1:$DY$1,0))</f>
        <v>188.43879999999999</v>
      </c>
      <c r="I6597" s="14">
        <f t="shared" si="486"/>
        <v>10.474732879131885</v>
      </c>
      <c r="J6597" s="15">
        <f>INDEX(MarketCap2!$E$2:$AR$224,MATCH(A6597,MarketCap2!$B$2:$B$224,0),MATCH(G6597,MarketCap2!$E$1:$AR$1,0))</f>
        <v>88242290688</v>
      </c>
      <c r="K6597">
        <f t="shared" si="488"/>
        <v>25.203352171300857</v>
      </c>
      <c r="L6597">
        <f>INDEX('PB2'!$D$2:$AQ$224,MATCH(A6597,'PB2'!$B$2:$B$224,0),MATCH(G6597,'PB2'!$D$1:$AQ$1,0))</f>
        <v>6.2006411552429199</v>
      </c>
      <c r="M6597" s="16">
        <f t="shared" si="489"/>
        <v>0.16127364492854987</v>
      </c>
      <c r="N6597" s="6">
        <f>INDEX('ROA2'!$D$2:$AQ$224,MATCH(A6597,'ROA2'!$B$2:$B$224,0),MATCH(G6597,'ROA2'!$D$1:$AQ$1,0))</f>
        <v>11.034040451049799</v>
      </c>
      <c r="O6597" s="6">
        <v>19349.000192</v>
      </c>
      <c r="P6597" s="28">
        <v>-7.3723000082257295E-2</v>
      </c>
    </row>
    <row r="6598" spans="1:16" x14ac:dyDescent="0.3">
      <c r="A6598" t="s">
        <v>644</v>
      </c>
      <c r="B6598" t="e">
        <f>VLOOKUP(A6598,Sheet3!L:L,1,FALSE)</f>
        <v>#N/A</v>
      </c>
      <c r="C6598" t="str">
        <f>VLOOKUP(A6598,'ALL - prices'!B:C,2,FALSE)</f>
        <v>Thomson Reuters Corp</v>
      </c>
      <c r="D6598" t="str">
        <f>VLOOKUP(A6598,'ALL - prices'!B:I,8,FALSE)</f>
        <v>Industrials</v>
      </c>
      <c r="E6598" s="18">
        <v>2024</v>
      </c>
      <c r="F6598" t="s">
        <v>679</v>
      </c>
      <c r="G6598" t="str">
        <f t="shared" si="487"/>
        <v>2024-Q1</v>
      </c>
      <c r="H6598" s="4">
        <f>INDEX('ALL - prices'!$J$3:$DY$219,MATCH('COMBINED DATA'!A6598,'ALL - prices'!$B$3:$B$219,0),MATCH('COMBINED DATA'!G6598,'ALL - prices'!$J$1:$DY$1,0))</f>
        <v>205.73570000000001</v>
      </c>
      <c r="I6598" s="14" t="s">
        <v>769</v>
      </c>
      <c r="J6598" s="15">
        <f>INDEX(MarketCap2!$E$2:$AR$224,MATCH(A6598,MarketCap2!$B$2:$B$224,0),MATCH(G6598,MarketCap2!$E$1:$AR$1,0))</f>
        <v>95158509568</v>
      </c>
      <c r="K6598">
        <f t="shared" si="488"/>
        <v>25.27880985987936</v>
      </c>
      <c r="L6598">
        <f>INDEX('PB2'!$D$2:$AQ$224,MATCH(A6598,'PB2'!$B$2:$B$224,0),MATCH(G6598,'PB2'!$D$1:$AQ$1,0))</f>
        <v>6.3782238960266104</v>
      </c>
      <c r="M6598" s="16">
        <f t="shared" si="489"/>
        <v>0.15678345826382195</v>
      </c>
      <c r="N6598" s="6">
        <f>INDEX('ROA2'!$D$2:$AQ$224,MATCH(A6598,'ROA2'!$B$2:$B$224,0),MATCH(G6598,'ROA2'!$D$1:$AQ$1,0))</f>
        <v>13.3432359695435</v>
      </c>
      <c r="O6598" s="6">
        <v>18684.000255999999</v>
      </c>
      <c r="P6598" s="28">
        <v>-3.4368697576164675E-2</v>
      </c>
    </row>
    <row r="6599" spans="1:16" x14ac:dyDescent="0.3">
      <c r="A6599" t="s">
        <v>644</v>
      </c>
      <c r="B6599" t="e">
        <f>VLOOKUP(A6599,Sheet3!L:L,1,FALSE)</f>
        <v>#N/A</v>
      </c>
      <c r="C6599" t="str">
        <f>VLOOKUP(A6599,'ALL - prices'!B:C,2,FALSE)</f>
        <v>Thomson Reuters Corp</v>
      </c>
      <c r="D6599" t="str">
        <f>VLOOKUP(A6599,'ALL - prices'!B:I,8,FALSE)</f>
        <v>Industrials</v>
      </c>
      <c r="E6599" s="18">
        <v>2024</v>
      </c>
      <c r="F6599" t="s">
        <v>680</v>
      </c>
      <c r="G6599" t="str">
        <f t="shared" si="487"/>
        <v>2024-Q2</v>
      </c>
      <c r="H6599" s="4">
        <f>INDEX('ALL - prices'!$J$3:$DY$219,MATCH('COMBINED DATA'!A6599,'ALL - prices'!$B$3:$B$219,0),MATCH('COMBINED DATA'!G6599,'ALL - prices'!$J$1:$DY$1,0))</f>
        <v>225.79679999999999</v>
      </c>
      <c r="I6599" s="14" t="s">
        <v>769</v>
      </c>
      <c r="J6599" s="15">
        <f>INDEX(MarketCap2!$E$2:$AR$224,MATCH(A6599,MarketCap2!$B$2:$B$224,0),MATCH(G6599,MarketCap2!$E$1:$AR$1,0))</f>
        <v>103686520832</v>
      </c>
      <c r="K6599">
        <f t="shared" si="488"/>
        <v>25.364637961399801</v>
      </c>
      <c r="L6599">
        <f>INDEX('PB2'!$D$2:$AQ$224,MATCH(A6599,'PB2'!$B$2:$B$224,0),MATCH(G6599,'PB2'!$D$1:$AQ$1,0))</f>
        <v>6.5361871719360396</v>
      </c>
      <c r="M6599" s="16">
        <f t="shared" si="489"/>
        <v>0.15299439469751244</v>
      </c>
      <c r="N6599" s="6">
        <f>INDEX('ROA2'!$D$2:$AQ$224,MATCH(A6599,'ROA2'!$B$2:$B$224,0),MATCH(G6599,'ROA2'!$D$1:$AQ$1,0))</f>
        <v>12.145240783691399</v>
      </c>
      <c r="O6599" s="6">
        <v>18816</v>
      </c>
      <c r="P6599" s="28">
        <v>7.0648545381822893E-3</v>
      </c>
    </row>
    <row r="6600" spans="1:16" x14ac:dyDescent="0.3">
      <c r="A6600" t="s">
        <v>644</v>
      </c>
      <c r="B6600" t="e">
        <f>VLOOKUP(A6600,Sheet3!L:L,1,FALSE)</f>
        <v>#N/A</v>
      </c>
      <c r="C6600" t="str">
        <f>VLOOKUP(A6600,'ALL - prices'!B:C,2,FALSE)</f>
        <v>Thomson Reuters Corp</v>
      </c>
      <c r="D6600" t="str">
        <f>VLOOKUP(A6600,'ALL - prices'!B:I,8,FALSE)</f>
        <v>Industrials</v>
      </c>
      <c r="E6600" s="18">
        <v>2024</v>
      </c>
      <c r="F6600" t="s">
        <v>681</v>
      </c>
      <c r="G6600" t="str">
        <f t="shared" si="487"/>
        <v>2024-Q3</v>
      </c>
      <c r="H6600" s="4">
        <f>INDEX('ALL - prices'!$J$3:$DY$219,MATCH('COMBINED DATA'!A6600,'ALL - prices'!$B$3:$B$219,0),MATCH('COMBINED DATA'!G6600,'ALL - prices'!$J$1:$DY$1,0))</f>
        <v>226.613</v>
      </c>
      <c r="I6600" s="14" t="s">
        <v>769</v>
      </c>
      <c r="J6600" s="15">
        <f>INDEX(MarketCap2!$E$2:$AR$224,MATCH(A6600,MarketCap2!$B$2:$B$224,0),MATCH(G6600,MarketCap2!$E$1:$AR$1,0))</f>
        <v>103751032832</v>
      </c>
      <c r="K6600">
        <f t="shared" si="488"/>
        <v>25.365259951014895</v>
      </c>
      <c r="L6600">
        <f>INDEX('PB2'!$D$2:$AQ$224,MATCH(A6600,'PB2'!$B$2:$B$224,0),MATCH(G6600,'PB2'!$D$1:$AQ$1,0))</f>
        <v>6.4696631431579599</v>
      </c>
      <c r="M6600" s="16">
        <f t="shared" si="489"/>
        <v>0.1545675528806407</v>
      </c>
      <c r="N6600" s="6">
        <f>INDEX('ROA2'!$D$2:$AQ$224,MATCH(A6600,'ROA2'!$B$2:$B$224,0),MATCH(G6600,'ROA2'!$D$1:$AQ$1,0))</f>
        <v>12.055925369262701</v>
      </c>
      <c r="O6600" s="6">
        <v>18378.000383999999</v>
      </c>
      <c r="P6600" s="28">
        <v>-2.3278040816326583E-2</v>
      </c>
    </row>
    <row r="6601" spans="1:16" x14ac:dyDescent="0.3">
      <c r="A6601" t="s">
        <v>644</v>
      </c>
      <c r="B6601" t="e">
        <f>VLOOKUP(A6601,Sheet3!L:L,1,FALSE)</f>
        <v>#N/A</v>
      </c>
      <c r="C6601" t="str">
        <f>VLOOKUP(A6601,'ALL - prices'!B:C,2,FALSE)</f>
        <v>Thomson Reuters Corp</v>
      </c>
      <c r="D6601" t="str">
        <f>VLOOKUP(A6601,'ALL - prices'!B:I,8,FALSE)</f>
        <v>Industrials</v>
      </c>
      <c r="E6601" s="18">
        <v>2024</v>
      </c>
      <c r="F6601" t="s">
        <v>682</v>
      </c>
      <c r="G6601" t="str">
        <f t="shared" si="487"/>
        <v>2024-Q4</v>
      </c>
      <c r="H6601" s="4">
        <f>INDEX('ALL - prices'!$J$3:$DY$219,MATCH('COMBINED DATA'!A6601,'ALL - prices'!$B$3:$B$219,0),MATCH('COMBINED DATA'!G6601,'ALL - prices'!$J$1:$DY$1,0))</f>
        <v>227.506</v>
      </c>
      <c r="I6601" s="14" t="s">
        <v>769</v>
      </c>
      <c r="J6601" s="15">
        <f>INDEX(MarketCap2!$E$2:$AR$224,MATCH(A6601,MarketCap2!$B$2:$B$224,0),MATCH(G6601,MarketCap2!$E$1:$AR$1,0))</f>
        <v>103855251456</v>
      </c>
      <c r="K6601">
        <f t="shared" si="488"/>
        <v>25.366263953693448</v>
      </c>
      <c r="L6601">
        <f>INDEX('PB2'!$D$2:$AQ$224,MATCH(A6601,'PB2'!$B$2:$B$224,0),MATCH(G6601,'PB2'!$D$1:$AQ$1,0))</f>
        <v>6.0760948561918697</v>
      </c>
      <c r="M6601" s="16">
        <f t="shared" si="489"/>
        <v>0.16457939246635458</v>
      </c>
      <c r="N6601" s="6">
        <f>INDEX('ROA2'!$D$2:$AQ$224,MATCH(A6601,'ROA2'!$B$2:$B$224,0),MATCH(G6601,'ROA2'!$D$1:$AQ$1,0))</f>
        <v>12.181048393249499</v>
      </c>
      <c r="O6601" s="6">
        <v>18431.000575999999</v>
      </c>
      <c r="P6601" s="28">
        <v>2.8838932904877842E-3</v>
      </c>
    </row>
    <row r="6602" spans="1:16" x14ac:dyDescent="0.3">
      <c r="A6602" t="s">
        <v>645</v>
      </c>
      <c r="B6602" t="e">
        <f>VLOOKUP(A6602,Sheet3!L:L,1,FALSE)</f>
        <v>#N/A</v>
      </c>
      <c r="C6602" t="str">
        <f>VLOOKUP(A6602,'ALL - prices'!B:C,2,FALSE)</f>
        <v>TC Energy Corp</v>
      </c>
      <c r="D6602" t="str">
        <f>VLOOKUP(A6602,'ALL - prices'!B:I,8,FALSE)</f>
        <v>Energy</v>
      </c>
      <c r="E6602">
        <v>2015</v>
      </c>
      <c r="F6602" t="s">
        <v>679</v>
      </c>
      <c r="G6602" t="str">
        <f t="shared" si="487"/>
        <v>2015-Q1</v>
      </c>
      <c r="H6602" s="4">
        <f>INDEX('ALL - prices'!$J$3:$DY$219,MATCH('COMBINED DATA'!A6602,'ALL - prices'!$B$3:$B$219,0),MATCH('COMBINED DATA'!G6602,'ALL - prices'!$J$1:$DY$1,0))</f>
        <v>27.9863</v>
      </c>
      <c r="I6602" s="14">
        <f t="shared" ref="I6602:I6637" si="490">STDEV(H6603:H6606)</f>
        <v>2.3766817110907668</v>
      </c>
      <c r="J6602" s="15">
        <f>INDEX(MarketCap2!$E$2:$AR$224,MATCH(A6602,MarketCap2!$B$2:$B$224,0),MATCH(G6602,MarketCap2!$E$1:$AR$1,0))</f>
        <v>38372593664</v>
      </c>
      <c r="K6602">
        <f t="shared" si="488"/>
        <v>24.370609335063577</v>
      </c>
      <c r="L6602">
        <f>INDEX('PB2'!$D$2:$AQ$224,MATCH(A6602,'PB2'!$B$2:$B$224,0),MATCH(G6602,'PB2'!$D$1:$AQ$1,0))</f>
        <v>2.2613968849182098</v>
      </c>
      <c r="M6602" s="16">
        <f t="shared" si="489"/>
        <v>0.44220455359660055</v>
      </c>
      <c r="N6602" s="6">
        <f>INDEX('ROA2'!$D$2:$AQ$224,MATCH(A6602,'ROA2'!$B$2:$B$224,0),MATCH(G6602,'ROA2'!$D$1:$AQ$1,0))</f>
        <v>3.2733519077300999</v>
      </c>
      <c r="O6602" s="6">
        <v>58524.999680000001</v>
      </c>
      <c r="P6602" s="28">
        <v>2.3951953339598601E-2</v>
      </c>
    </row>
    <row r="6603" spans="1:16" x14ac:dyDescent="0.3">
      <c r="A6603" t="s">
        <v>645</v>
      </c>
      <c r="B6603" t="e">
        <f>VLOOKUP(A6603,Sheet3!L:L,1,FALSE)</f>
        <v>#N/A</v>
      </c>
      <c r="C6603" t="str">
        <f>VLOOKUP(A6603,'ALL - prices'!B:C,2,FALSE)</f>
        <v>TC Energy Corp</v>
      </c>
      <c r="D6603" t="str">
        <f>VLOOKUP(A6603,'ALL - prices'!B:I,8,FALSE)</f>
        <v>Energy</v>
      </c>
      <c r="E6603">
        <v>2015</v>
      </c>
      <c r="F6603" t="s">
        <v>680</v>
      </c>
      <c r="G6603" t="str">
        <f t="shared" si="487"/>
        <v>2015-Q2</v>
      </c>
      <c r="H6603" s="4">
        <f>INDEX('ALL - prices'!$J$3:$DY$219,MATCH('COMBINED DATA'!A6603,'ALL - prices'!$B$3:$B$219,0),MATCH('COMBINED DATA'!G6603,'ALL - prices'!$J$1:$DY$1,0))</f>
        <v>26.500800000000002</v>
      </c>
      <c r="I6603" s="14">
        <f t="shared" si="490"/>
        <v>4.2278475519465113</v>
      </c>
      <c r="J6603" s="15">
        <f>INDEX(MarketCap2!$E$2:$AR$224,MATCH(A6603,MarketCap2!$B$2:$B$224,0),MATCH(G6603,MarketCap2!$E$1:$AR$1,0))</f>
        <v>35985838080</v>
      </c>
      <c r="K6603">
        <f t="shared" si="488"/>
        <v>24.30639131133902</v>
      </c>
      <c r="L6603">
        <f>INDEX('PB2'!$D$2:$AQ$224,MATCH(A6603,'PB2'!$B$2:$B$224,0),MATCH(G6603,'PB2'!$D$1:$AQ$1,0))</f>
        <v>2.1491010189056401</v>
      </c>
      <c r="M6603" s="16">
        <f t="shared" si="489"/>
        <v>0.46531083983628535</v>
      </c>
      <c r="N6603" s="6">
        <f>INDEX('ROA2'!$D$2:$AQ$224,MATCH(A6603,'ROA2'!$B$2:$B$224,0),MATCH(G6603,'ROA2'!$D$1:$AQ$1,0))</f>
        <v>3.0424940586090101</v>
      </c>
      <c r="O6603" s="6">
        <v>63815.999488000001</v>
      </c>
      <c r="P6603" s="28">
        <v>9.0405806696793822E-2</v>
      </c>
    </row>
    <row r="6604" spans="1:16" x14ac:dyDescent="0.3">
      <c r="A6604" t="s">
        <v>645</v>
      </c>
      <c r="B6604" t="e">
        <f>VLOOKUP(A6604,Sheet3!L:L,1,FALSE)</f>
        <v>#N/A</v>
      </c>
      <c r="C6604" t="str">
        <f>VLOOKUP(A6604,'ALL - prices'!B:C,2,FALSE)</f>
        <v>TC Energy Corp</v>
      </c>
      <c r="D6604" t="str">
        <f>VLOOKUP(A6604,'ALL - prices'!B:I,8,FALSE)</f>
        <v>Energy</v>
      </c>
      <c r="E6604">
        <v>2015</v>
      </c>
      <c r="F6604" t="s">
        <v>681</v>
      </c>
      <c r="G6604" t="str">
        <f t="shared" si="487"/>
        <v>2015-Q3</v>
      </c>
      <c r="H6604" s="4">
        <f>INDEX('ALL - prices'!$J$3:$DY$219,MATCH('COMBINED DATA'!A6604,'ALL - prices'!$B$3:$B$219,0),MATCH('COMBINED DATA'!G6604,'ALL - prices'!$J$1:$DY$1,0))</f>
        <v>22.2943</v>
      </c>
      <c r="I6604" s="14">
        <f t="shared" si="490"/>
        <v>4.5563727444829141</v>
      </c>
      <c r="J6604" s="15">
        <f>INDEX(MarketCap2!$E$2:$AR$224,MATCH(A6604,MarketCap2!$B$2:$B$224,0),MATCH(G6604,MarketCap2!$E$1:$AR$1,0))</f>
        <v>29917304832</v>
      </c>
      <c r="K6604">
        <f t="shared" si="488"/>
        <v>24.121702906850931</v>
      </c>
      <c r="L6604">
        <f>INDEX('PB2'!$D$2:$AQ$224,MATCH(A6604,'PB2'!$B$2:$B$224,0),MATCH(G6604,'PB2'!$D$1:$AQ$1,0))</f>
        <v>1.77134597301483</v>
      </c>
      <c r="M6604" s="16">
        <f t="shared" si="489"/>
        <v>0.56454245259496116</v>
      </c>
      <c r="N6604" s="6">
        <f>INDEX('ROA2'!$D$2:$AQ$224,MATCH(A6604,'ROA2'!$B$2:$B$224,0),MATCH(G6604,'ROA2'!$D$1:$AQ$1,0))</f>
        <v>3.1166090965271001</v>
      </c>
      <c r="O6604" s="6">
        <v>62597.001215999997</v>
      </c>
      <c r="P6604" s="28">
        <v>-1.9101765729285892E-2</v>
      </c>
    </row>
    <row r="6605" spans="1:16" x14ac:dyDescent="0.3">
      <c r="A6605" t="s">
        <v>645</v>
      </c>
      <c r="B6605" t="e">
        <f>VLOOKUP(A6605,Sheet3!L:L,1,FALSE)</f>
        <v>#N/A</v>
      </c>
      <c r="C6605" t="str">
        <f>VLOOKUP(A6605,'ALL - prices'!B:C,2,FALSE)</f>
        <v>TC Energy Corp</v>
      </c>
      <c r="D6605" t="str">
        <f>VLOOKUP(A6605,'ALL - prices'!B:I,8,FALSE)</f>
        <v>Energy</v>
      </c>
      <c r="E6605">
        <v>2015</v>
      </c>
      <c r="F6605" t="s">
        <v>682</v>
      </c>
      <c r="G6605" t="str">
        <f t="shared" si="487"/>
        <v>2015-Q4</v>
      </c>
      <c r="H6605" s="4">
        <f>INDEX('ALL - prices'!$J$3:$DY$219,MATCH('COMBINED DATA'!A6605,'ALL - prices'!$B$3:$B$219,0),MATCH('COMBINED DATA'!G6605,'ALL - prices'!$J$1:$DY$1,0))</f>
        <v>24.142600000000002</v>
      </c>
      <c r="I6605" s="14">
        <f t="shared" si="490"/>
        <v>3.0525702983988205</v>
      </c>
      <c r="J6605" s="15">
        <f>INDEX(MarketCap2!$E$2:$AR$224,MATCH(A6605,MarketCap2!$B$2:$B$224,0),MATCH(G6605,MarketCap2!$E$1:$AR$1,0))</f>
        <v>32039872512</v>
      </c>
      <c r="K6605">
        <f t="shared" si="488"/>
        <v>24.190246980112438</v>
      </c>
      <c r="L6605">
        <f>INDEX('PB2'!$D$2:$AQ$224,MATCH(A6605,'PB2'!$B$2:$B$224,0),MATCH(G6605,'PB2'!$D$1:$AQ$1,0))</f>
        <v>2.27911400794983</v>
      </c>
      <c r="M6605" s="16">
        <f t="shared" si="489"/>
        <v>0.43876699301214289</v>
      </c>
      <c r="N6605" s="6">
        <f>INDEX('ROA2'!$D$2:$AQ$224,MATCH(A6605,'ROA2'!$B$2:$B$224,0),MATCH(G6605,'ROA2'!$D$1:$AQ$1,0))</f>
        <v>2.8840210437774698</v>
      </c>
      <c r="O6605" s="6">
        <v>65728</v>
      </c>
      <c r="P6605" s="28">
        <v>5.001835108995141E-2</v>
      </c>
    </row>
    <row r="6606" spans="1:16" x14ac:dyDescent="0.3">
      <c r="A6606" t="s">
        <v>645</v>
      </c>
      <c r="B6606" t="e">
        <f>VLOOKUP(A6606,Sheet3!L:L,1,FALSE)</f>
        <v>#N/A</v>
      </c>
      <c r="C6606" t="str">
        <f>VLOOKUP(A6606,'ALL - prices'!B:C,2,FALSE)</f>
        <v>TC Energy Corp</v>
      </c>
      <c r="D6606" t="str">
        <f>VLOOKUP(A6606,'ALL - prices'!B:I,8,FALSE)</f>
        <v>Energy</v>
      </c>
      <c r="E6606">
        <v>2016</v>
      </c>
      <c r="F6606" t="s">
        <v>679</v>
      </c>
      <c r="G6606" t="str">
        <f t="shared" si="487"/>
        <v>2016-Q1</v>
      </c>
      <c r="H6606" s="4">
        <f>INDEX('ALL - prices'!$J$3:$DY$219,MATCH('COMBINED DATA'!A6606,'ALL - prices'!$B$3:$B$219,0),MATCH('COMBINED DATA'!G6606,'ALL - prices'!$J$1:$DY$1,0))</f>
        <v>27.5898</v>
      </c>
      <c r="I6606" s="14">
        <f t="shared" si="490"/>
        <v>1.1937753707600658</v>
      </c>
      <c r="J6606" s="15">
        <f>INDEX(MarketCap2!$E$2:$AR$224,MATCH(A6606,MarketCap2!$B$2:$B$224,0),MATCH(G6606,MarketCap2!$E$1:$AR$1,0))</f>
        <v>35861692416</v>
      </c>
      <c r="K6606">
        <f t="shared" si="488"/>
        <v>24.302935499101768</v>
      </c>
      <c r="L6606">
        <f>INDEX('PB2'!$D$2:$AQ$224,MATCH(A6606,'PB2'!$B$2:$B$224,0),MATCH(G6606,'PB2'!$D$1:$AQ$1,0))</f>
        <v>2.6175050735473602</v>
      </c>
      <c r="M6606" s="16">
        <f t="shared" si="489"/>
        <v>0.38204319453133101</v>
      </c>
      <c r="N6606" s="6">
        <f>INDEX('ROA2'!$D$2:$AQ$224,MATCH(A6606,'ROA2'!$B$2:$B$224,0),MATCH(G6606,'ROA2'!$D$1:$AQ$1,0))</f>
        <v>-1.8645819425582899</v>
      </c>
      <c r="O6606" s="6">
        <v>64398.000128</v>
      </c>
      <c r="P6606" s="28">
        <v>-2.0234905550146062E-2</v>
      </c>
    </row>
    <row r="6607" spans="1:16" x14ac:dyDescent="0.3">
      <c r="A6607" t="s">
        <v>645</v>
      </c>
      <c r="B6607" t="e">
        <f>VLOOKUP(A6607,Sheet3!L:L,1,FALSE)</f>
        <v>#N/A</v>
      </c>
      <c r="C6607" t="str">
        <f>VLOOKUP(A6607,'ALL - prices'!B:C,2,FALSE)</f>
        <v>TC Energy Corp</v>
      </c>
      <c r="D6607" t="str">
        <f>VLOOKUP(A6607,'ALL - prices'!B:I,8,FALSE)</f>
        <v>Energy</v>
      </c>
      <c r="E6607">
        <v>2016</v>
      </c>
      <c r="F6607" t="s">
        <v>680</v>
      </c>
      <c r="G6607" t="str">
        <f t="shared" si="487"/>
        <v>2016-Q2</v>
      </c>
      <c r="H6607" s="4">
        <f>INDEX('ALL - prices'!$J$3:$DY$219,MATCH('COMBINED DATA'!A6607,'ALL - prices'!$B$3:$B$219,0),MATCH('COMBINED DATA'!G6607,'ALL - prices'!$J$1:$DY$1,0))</f>
        <v>31.902999999999999</v>
      </c>
      <c r="I6607" s="14">
        <f t="shared" si="490"/>
        <v>0.57731564445572991</v>
      </c>
      <c r="J6607" s="15">
        <f>INDEX(MarketCap2!$E$2:$AR$224,MATCH(A6607,MarketCap2!$B$2:$B$224,0),MATCH(G6607,MarketCap2!$E$1:$AR$1,0))</f>
        <v>46731362304</v>
      </c>
      <c r="K6607">
        <f t="shared" si="488"/>
        <v>24.567681345898055</v>
      </c>
      <c r="L6607">
        <f>INDEX('PB2'!$D$2:$AQ$224,MATCH(A6607,'PB2'!$B$2:$B$224,0),MATCH(G6607,'PB2'!$D$1:$AQ$1,0))</f>
        <v>2.9720408916473402</v>
      </c>
      <c r="M6607" s="16">
        <f t="shared" si="489"/>
        <v>0.33646912557980346</v>
      </c>
      <c r="N6607" s="6">
        <f>INDEX('ROA2'!$D$2:$AQ$224,MATCH(A6607,'ROA2'!$B$2:$B$224,0),MATCH(G6607,'ROA2'!$D$1:$AQ$1,0))</f>
        <v>-2.0066680908203098</v>
      </c>
      <c r="O6607" s="6">
        <v>63957.999616000001</v>
      </c>
      <c r="P6607" s="28">
        <v>-6.8325182633845209E-3</v>
      </c>
    </row>
    <row r="6608" spans="1:16" x14ac:dyDescent="0.3">
      <c r="A6608" t="s">
        <v>645</v>
      </c>
      <c r="B6608" t="e">
        <f>VLOOKUP(A6608,Sheet3!L:L,1,FALSE)</f>
        <v>#N/A</v>
      </c>
      <c r="C6608" t="str">
        <f>VLOOKUP(A6608,'ALL - prices'!B:C,2,FALSE)</f>
        <v>TC Energy Corp</v>
      </c>
      <c r="D6608" t="str">
        <f>VLOOKUP(A6608,'ALL - prices'!B:I,8,FALSE)</f>
        <v>Energy</v>
      </c>
      <c r="E6608">
        <v>2016</v>
      </c>
      <c r="F6608" t="s">
        <v>681</v>
      </c>
      <c r="G6608" t="str">
        <f t="shared" si="487"/>
        <v>2016-Q3</v>
      </c>
      <c r="H6608" s="4">
        <f>INDEX('ALL - prices'!$J$3:$DY$219,MATCH('COMBINED DATA'!A6608,'ALL - prices'!$B$3:$B$219,0),MATCH('COMBINED DATA'!G6608,'ALL - prices'!$J$1:$DY$1,0))</f>
        <v>34.414999999999999</v>
      </c>
      <c r="I6608" s="14">
        <f t="shared" si="490"/>
        <v>0.74434845502627378</v>
      </c>
      <c r="J6608" s="15">
        <f>INDEX(MarketCap2!$E$2:$AR$224,MATCH(A6608,MarketCap2!$B$2:$B$224,0),MATCH(G6608,MarketCap2!$E$1:$AR$1,0))</f>
        <v>49982783488</v>
      </c>
      <c r="K6608">
        <f t="shared" si="488"/>
        <v>24.634944452839289</v>
      </c>
      <c r="L6608">
        <f>INDEX('PB2'!$D$2:$AQ$224,MATCH(A6608,'PB2'!$B$2:$B$224,0),MATCH(G6608,'PB2'!$D$1:$AQ$1,0))</f>
        <v>2.8336920738220202</v>
      </c>
      <c r="M6608" s="16">
        <f t="shared" si="489"/>
        <v>0.35289649473142032</v>
      </c>
      <c r="N6608" s="6">
        <f>INDEX('ROA2'!$D$2:$AQ$224,MATCH(A6608,'ROA2'!$B$2:$B$224,0),MATCH(G6608,'ROA2'!$D$1:$AQ$1,0))</f>
        <v>-1.9155889749527</v>
      </c>
      <c r="O6608" s="6">
        <v>77621.002240000002</v>
      </c>
      <c r="P6608" s="28">
        <v>0.21362460843103051</v>
      </c>
    </row>
    <row r="6609" spans="1:16" x14ac:dyDescent="0.3">
      <c r="A6609" t="s">
        <v>645</v>
      </c>
      <c r="B6609" t="e">
        <f>VLOOKUP(A6609,Sheet3!L:L,1,FALSE)</f>
        <v>#N/A</v>
      </c>
      <c r="C6609" t="str">
        <f>VLOOKUP(A6609,'ALL - prices'!B:C,2,FALSE)</f>
        <v>TC Energy Corp</v>
      </c>
      <c r="D6609" t="str">
        <f>VLOOKUP(A6609,'ALL - prices'!B:I,8,FALSE)</f>
        <v>Energy</v>
      </c>
      <c r="E6609">
        <v>2016</v>
      </c>
      <c r="F6609" t="s">
        <v>682</v>
      </c>
      <c r="G6609" t="str">
        <f t="shared" si="487"/>
        <v>2016-Q4</v>
      </c>
      <c r="H6609" s="4">
        <f>INDEX('ALL - prices'!$J$3:$DY$219,MATCH('COMBINED DATA'!A6609,'ALL - prices'!$B$3:$B$219,0),MATCH('COMBINED DATA'!G6609,'ALL - prices'!$J$1:$DY$1,0))</f>
        <v>33.646999999999998</v>
      </c>
      <c r="I6609" s="14">
        <f t="shared" si="490"/>
        <v>0.43094282973499026</v>
      </c>
      <c r="J6609" s="15">
        <f>INDEX(MarketCap2!$E$2:$AR$224,MATCH(A6609,MarketCap2!$B$2:$B$224,0),MATCH(G6609,MarketCap2!$E$1:$AR$1,0))</f>
        <v>52288294912</v>
      </c>
      <c r="K6609">
        <f t="shared" si="488"/>
        <v>24.680038376314922</v>
      </c>
      <c r="L6609">
        <f>INDEX('PB2'!$D$2:$AQ$224,MATCH(A6609,'PB2'!$B$2:$B$224,0),MATCH(G6609,'PB2'!$D$1:$AQ$1,0))</f>
        <v>2.4378519058227499</v>
      </c>
      <c r="M6609" s="16">
        <f t="shared" si="489"/>
        <v>0.410197189423822</v>
      </c>
      <c r="N6609" s="6">
        <f>INDEX('ROA2'!$D$2:$AQ$224,MATCH(A6609,'ROA2'!$B$2:$B$224,0),MATCH(G6609,'ROA2'!$D$1:$AQ$1,0))</f>
        <v>-2.4525120258331299</v>
      </c>
      <c r="O6609" s="6">
        <v>87257.997312000007</v>
      </c>
      <c r="P6609" s="28">
        <v>0.12415447873505846</v>
      </c>
    </row>
    <row r="6610" spans="1:16" x14ac:dyDescent="0.3">
      <c r="A6610" t="s">
        <v>645</v>
      </c>
      <c r="B6610" t="e">
        <f>VLOOKUP(A6610,Sheet3!L:L,1,FALSE)</f>
        <v>#N/A</v>
      </c>
      <c r="C6610" t="str">
        <f>VLOOKUP(A6610,'ALL - prices'!B:C,2,FALSE)</f>
        <v>TC Energy Corp</v>
      </c>
      <c r="D6610" t="str">
        <f>VLOOKUP(A6610,'ALL - prices'!B:I,8,FALSE)</f>
        <v>Energy</v>
      </c>
      <c r="E6610">
        <v>2017</v>
      </c>
      <c r="F6610" t="s">
        <v>679</v>
      </c>
      <c r="G6610" t="str">
        <f t="shared" si="487"/>
        <v>2017-Q1</v>
      </c>
      <c r="H6610" s="4">
        <f>INDEX('ALL - prices'!$J$3:$DY$219,MATCH('COMBINED DATA'!A6610,'ALL - prices'!$B$3:$B$219,0),MATCH('COMBINED DATA'!G6610,'ALL - prices'!$J$1:$DY$1,0))</f>
        <v>34.453899999999997</v>
      </c>
      <c r="I6610" s="14">
        <f t="shared" si="490"/>
        <v>2.014610732250774</v>
      </c>
      <c r="J6610" s="15">
        <f>INDEX(MarketCap2!$E$2:$AR$224,MATCH(A6610,MarketCap2!$B$2:$B$224,0),MATCH(G6610,MarketCap2!$E$1:$AR$1,0))</f>
        <v>53202268160</v>
      </c>
      <c r="K6610">
        <f t="shared" si="488"/>
        <v>24.697366866971649</v>
      </c>
      <c r="L6610">
        <f>INDEX('PB2'!$D$2:$AQ$224,MATCH(A6610,'PB2'!$B$2:$B$224,0),MATCH(G6610,'PB2'!$D$1:$AQ$1,0))</f>
        <v>2.5938570499420202</v>
      </c>
      <c r="M6610" s="16">
        <f t="shared" si="489"/>
        <v>0.38552625713215488</v>
      </c>
      <c r="N6610" s="6">
        <f>INDEX('ROA2'!$D$2:$AQ$224,MATCH(A6610,'ROA2'!$B$2:$B$224,0),MATCH(G6610,'ROA2'!$D$1:$AQ$1,0))</f>
        <v>0.30567601323127702</v>
      </c>
      <c r="O6610" s="6">
        <v>88050.999295999995</v>
      </c>
      <c r="P6610" s="28">
        <v>9.088014949100047E-3</v>
      </c>
    </row>
    <row r="6611" spans="1:16" x14ac:dyDescent="0.3">
      <c r="A6611" t="s">
        <v>645</v>
      </c>
      <c r="B6611" t="e">
        <f>VLOOKUP(A6611,Sheet3!L:L,1,FALSE)</f>
        <v>#N/A</v>
      </c>
      <c r="C6611" t="str">
        <f>VLOOKUP(A6611,'ALL - prices'!B:C,2,FALSE)</f>
        <v>TC Energy Corp</v>
      </c>
      <c r="D6611" t="str">
        <f>VLOOKUP(A6611,'ALL - prices'!B:I,8,FALSE)</f>
        <v>Energy</v>
      </c>
      <c r="E6611">
        <v>2017</v>
      </c>
      <c r="F6611" t="s">
        <v>680</v>
      </c>
      <c r="G6611" t="str">
        <f t="shared" si="487"/>
        <v>2017-Q2</v>
      </c>
      <c r="H6611" s="4">
        <f>INDEX('ALL - prices'!$J$3:$DY$219,MATCH('COMBINED DATA'!A6611,'ALL - prices'!$B$3:$B$219,0),MATCH('COMBINED DATA'!G6611,'ALL - prices'!$J$1:$DY$1,0))</f>
        <v>35.055700000000002</v>
      </c>
      <c r="I6611" s="14">
        <f t="shared" si="490"/>
        <v>1.9464549262698068</v>
      </c>
      <c r="J6611" s="15">
        <f>INDEX(MarketCap2!$E$2:$AR$224,MATCH(A6611,MarketCap2!$B$2:$B$224,0),MATCH(G6611,MarketCap2!$E$1:$AR$1,0))</f>
        <v>53843562496</v>
      </c>
      <c r="K6611">
        <f t="shared" si="488"/>
        <v>24.709348688295943</v>
      </c>
      <c r="L6611">
        <f>INDEX('PB2'!$D$2:$AQ$224,MATCH(A6611,'PB2'!$B$2:$B$224,0),MATCH(G6611,'PB2'!$D$1:$AQ$1,0))</f>
        <v>2.6258280277252202</v>
      </c>
      <c r="M6611" s="16">
        <f t="shared" si="489"/>
        <v>0.38083225155697248</v>
      </c>
      <c r="N6611" s="6">
        <f>INDEX('ROA2'!$D$2:$AQ$224,MATCH(A6611,'ROA2'!$B$2:$B$224,0),MATCH(G6611,'ROA2'!$D$1:$AQ$1,0))</f>
        <v>0.84274297952652</v>
      </c>
      <c r="O6611" s="6">
        <v>88638.996480000002</v>
      </c>
      <c r="P6611" s="28">
        <v>6.6779160793319792E-3</v>
      </c>
    </row>
    <row r="6612" spans="1:16" x14ac:dyDescent="0.3">
      <c r="A6612" t="s">
        <v>645</v>
      </c>
      <c r="B6612" t="e">
        <f>VLOOKUP(A6612,Sheet3!L:L,1,FALSE)</f>
        <v>#N/A</v>
      </c>
      <c r="C6612" t="str">
        <f>VLOOKUP(A6612,'ALL - prices'!B:C,2,FALSE)</f>
        <v>TC Energy Corp</v>
      </c>
      <c r="D6612" t="str">
        <f>VLOOKUP(A6612,'ALL - prices'!B:I,8,FALSE)</f>
        <v>Energy</v>
      </c>
      <c r="E6612">
        <v>2017</v>
      </c>
      <c r="F6612" t="s">
        <v>681</v>
      </c>
      <c r="G6612" t="str">
        <f t="shared" si="487"/>
        <v>2017-Q3</v>
      </c>
      <c r="H6612" s="4">
        <f>INDEX('ALL - prices'!$J$3:$DY$219,MATCH('COMBINED DATA'!A6612,'ALL - prices'!$B$3:$B$219,0),MATCH('COMBINED DATA'!G6612,'ALL - prices'!$J$1:$DY$1,0))</f>
        <v>35.325699999999998</v>
      </c>
      <c r="I6612" s="14">
        <f t="shared" si="490"/>
        <v>1.9918666638775469</v>
      </c>
      <c r="J6612" s="15">
        <f>INDEX(MarketCap2!$E$2:$AR$224,MATCH(A6612,MarketCap2!$B$2:$B$224,0),MATCH(G6612,MarketCap2!$E$1:$AR$1,0))</f>
        <v>53918736384</v>
      </c>
      <c r="K6612">
        <f t="shared" si="488"/>
        <v>24.710743868261023</v>
      </c>
      <c r="L6612">
        <f>INDEX('PB2'!$D$2:$AQ$224,MATCH(A6612,'PB2'!$B$2:$B$224,0),MATCH(G6612,'PB2'!$D$1:$AQ$1,0))</f>
        <v>2.6309161186218302</v>
      </c>
      <c r="M6612" s="16">
        <f t="shared" si="489"/>
        <v>0.38009573658465268</v>
      </c>
      <c r="N6612" s="6">
        <f>INDEX('ROA2'!$D$2:$AQ$224,MATCH(A6612,'ROA2'!$B$2:$B$224,0),MATCH(G6612,'ROA2'!$D$1:$AQ$1,0))</f>
        <v>1.42739498615265</v>
      </c>
      <c r="O6612" s="6">
        <v>86314.000383999999</v>
      </c>
      <c r="P6612" s="28">
        <v>-2.6229946054551753E-2</v>
      </c>
    </row>
    <row r="6613" spans="1:16" x14ac:dyDescent="0.3">
      <c r="A6613" t="s">
        <v>645</v>
      </c>
      <c r="B6613" t="e">
        <f>VLOOKUP(A6613,Sheet3!L:L,1,FALSE)</f>
        <v>#N/A</v>
      </c>
      <c r="C6613" t="str">
        <f>VLOOKUP(A6613,'ALL - prices'!B:C,2,FALSE)</f>
        <v>TC Energy Corp</v>
      </c>
      <c r="D6613" t="str">
        <f>VLOOKUP(A6613,'ALL - prices'!B:I,8,FALSE)</f>
        <v>Energy</v>
      </c>
      <c r="E6613">
        <v>2017</v>
      </c>
      <c r="F6613" t="s">
        <v>682</v>
      </c>
      <c r="G6613" t="str">
        <f t="shared" si="487"/>
        <v>2017-Q4</v>
      </c>
      <c r="H6613" s="4">
        <f>INDEX('ALL - prices'!$J$3:$DY$219,MATCH('COMBINED DATA'!A6613,'ALL - prices'!$B$3:$B$219,0),MATCH('COMBINED DATA'!G6613,'ALL - prices'!$J$1:$DY$1,0))</f>
        <v>35.405200000000001</v>
      </c>
      <c r="I6613" s="14">
        <f t="shared" si="490"/>
        <v>1.6623141246968527</v>
      </c>
      <c r="J6613" s="15">
        <f>INDEX(MarketCap2!$E$2:$AR$224,MATCH(A6613,MarketCap2!$B$2:$B$224,0),MATCH(G6613,MarketCap2!$E$1:$AR$1,0))</f>
        <v>53688619008</v>
      </c>
      <c r="K6613">
        <f t="shared" si="488"/>
        <v>24.706466879463196</v>
      </c>
      <c r="L6613">
        <f>INDEX('PB2'!$D$2:$AQ$224,MATCH(A6613,'PB2'!$B$2:$B$224,0),MATCH(G6613,'PB2'!$D$1:$AQ$1,0))</f>
        <v>2.5594561100006099</v>
      </c>
      <c r="M6613" s="16">
        <f t="shared" si="489"/>
        <v>0.39070800866351318</v>
      </c>
      <c r="N6613" s="6">
        <f>INDEX('ROA2'!$D$2:$AQ$224,MATCH(A6613,'ROA2'!$B$2:$B$224,0),MATCH(G6613,'ROA2'!$D$1:$AQ$1,0))</f>
        <v>2.2226440906524698</v>
      </c>
      <c r="O6613" s="6">
        <v>86409.003008</v>
      </c>
      <c r="P6613" s="28">
        <v>1.1006629698235057E-3</v>
      </c>
    </row>
    <row r="6614" spans="1:16" x14ac:dyDescent="0.3">
      <c r="A6614" t="s">
        <v>645</v>
      </c>
      <c r="B6614" t="e">
        <f>VLOOKUP(A6614,Sheet3!L:L,1,FALSE)</f>
        <v>#N/A</v>
      </c>
      <c r="C6614" t="str">
        <f>VLOOKUP(A6614,'ALL - prices'!B:C,2,FALSE)</f>
        <v>TC Energy Corp</v>
      </c>
      <c r="D6614" t="str">
        <f>VLOOKUP(A6614,'ALL - prices'!B:I,8,FALSE)</f>
        <v>Energy</v>
      </c>
      <c r="E6614">
        <v>2018</v>
      </c>
      <c r="F6614" t="s">
        <v>679</v>
      </c>
      <c r="G6614" t="str">
        <f t="shared" si="487"/>
        <v>2018-Q1</v>
      </c>
      <c r="H6614" s="4">
        <f>INDEX('ALL - prices'!$J$3:$DY$219,MATCH('COMBINED DATA'!A6614,'ALL - prices'!$B$3:$B$219,0),MATCH('COMBINED DATA'!G6614,'ALL - prices'!$J$1:$DY$1,0))</f>
        <v>31.2441</v>
      </c>
      <c r="I6614" s="14">
        <f t="shared" si="490"/>
        <v>3.175517052255691</v>
      </c>
      <c r="J6614" s="15">
        <f>INDEX(MarketCap2!$E$2:$AR$224,MATCH(A6614,MarketCap2!$B$2:$B$224,0),MATCH(G6614,MarketCap2!$E$1:$AR$1,0))</f>
        <v>46959693824</v>
      </c>
      <c r="K6614">
        <f t="shared" si="488"/>
        <v>24.572555492513139</v>
      </c>
      <c r="L6614">
        <f>INDEX('PB2'!$D$2:$AQ$224,MATCH(A6614,'PB2'!$B$2:$B$224,0),MATCH(G6614,'PB2'!$D$1:$AQ$1,0))</f>
        <v>2.1365709304809601</v>
      </c>
      <c r="M6614" s="16">
        <f t="shared" si="489"/>
        <v>0.46803969188839034</v>
      </c>
      <c r="N6614" s="6">
        <f>INDEX('ROA2'!$D$2:$AQ$224,MATCH(A6614,'ROA2'!$B$2:$B$224,0),MATCH(G6614,'ROA2'!$D$1:$AQ$1,0))</f>
        <v>3.6255679130554199</v>
      </c>
      <c r="O6614" s="6">
        <v>86101.000192000007</v>
      </c>
      <c r="P6614" s="28">
        <v>-3.5644759837291152E-3</v>
      </c>
    </row>
    <row r="6615" spans="1:16" x14ac:dyDescent="0.3">
      <c r="A6615" t="s">
        <v>645</v>
      </c>
      <c r="B6615" t="e">
        <f>VLOOKUP(A6615,Sheet3!L:L,1,FALSE)</f>
        <v>#N/A</v>
      </c>
      <c r="C6615" t="str">
        <f>VLOOKUP(A6615,'ALL - prices'!B:C,2,FALSE)</f>
        <v>TC Energy Corp</v>
      </c>
      <c r="D6615" t="str">
        <f>VLOOKUP(A6615,'ALL - prices'!B:I,8,FALSE)</f>
        <v>Energy</v>
      </c>
      <c r="E6615">
        <v>2018</v>
      </c>
      <c r="F6615" t="s">
        <v>680</v>
      </c>
      <c r="G6615" t="str">
        <f t="shared" si="487"/>
        <v>2018-Q2</v>
      </c>
      <c r="H6615" s="4">
        <f>INDEX('ALL - prices'!$J$3:$DY$219,MATCH('COMBINED DATA'!A6615,'ALL - prices'!$B$3:$B$219,0),MATCH('COMBINED DATA'!G6615,'ALL - prices'!$J$1:$DY$1,0))</f>
        <v>33.762999999999998</v>
      </c>
      <c r="I6615" s="14">
        <f t="shared" si="490"/>
        <v>5.0108817882518144</v>
      </c>
      <c r="J6615" s="15">
        <f>INDEX(MarketCap2!$E$2:$AR$224,MATCH(A6615,MarketCap2!$B$2:$B$224,0),MATCH(G6615,MarketCap2!$E$1:$AR$1,0))</f>
        <v>50679660544</v>
      </c>
      <c r="K6615">
        <f t="shared" si="488"/>
        <v>24.648790494350081</v>
      </c>
      <c r="L6615">
        <f>INDEX('PB2'!$D$2:$AQ$224,MATCH(A6615,'PB2'!$B$2:$B$224,0),MATCH(G6615,'PB2'!$D$1:$AQ$1,0))</f>
        <v>2.2084579467773402</v>
      </c>
      <c r="M6615" s="16">
        <f t="shared" si="489"/>
        <v>0.45280463748890276</v>
      </c>
      <c r="N6615" s="6">
        <f>INDEX('ROA2'!$D$2:$AQ$224,MATCH(A6615,'ROA2'!$B$2:$B$224,0),MATCH(G6615,'ROA2'!$D$1:$AQ$1,0))</f>
        <v>3.6555230617523198</v>
      </c>
      <c r="O6615" s="6">
        <v>89010.003968000005</v>
      </c>
      <c r="P6615" s="28">
        <v>3.3785946382888649E-2</v>
      </c>
    </row>
    <row r="6616" spans="1:16" x14ac:dyDescent="0.3">
      <c r="A6616" t="s">
        <v>645</v>
      </c>
      <c r="B6616" t="e">
        <f>VLOOKUP(A6616,Sheet3!L:L,1,FALSE)</f>
        <v>#N/A</v>
      </c>
      <c r="C6616" t="str">
        <f>VLOOKUP(A6616,'ALL - prices'!B:C,2,FALSE)</f>
        <v>TC Energy Corp</v>
      </c>
      <c r="D6616" t="str">
        <f>VLOOKUP(A6616,'ALL - prices'!B:I,8,FALSE)</f>
        <v>Energy</v>
      </c>
      <c r="E6616">
        <v>2018</v>
      </c>
      <c r="F6616" t="s">
        <v>681</v>
      </c>
      <c r="G6616" t="str">
        <f t="shared" si="487"/>
        <v>2018-Q3</v>
      </c>
      <c r="H6616" s="4">
        <f>INDEX('ALL - prices'!$J$3:$DY$219,MATCH('COMBINED DATA'!A6616,'ALL - prices'!$B$3:$B$219,0),MATCH('COMBINED DATA'!G6616,'ALL - prices'!$J$1:$DY$1,0))</f>
        <v>31.432099999999998</v>
      </c>
      <c r="I6616" s="14">
        <f t="shared" si="490"/>
        <v>5.8804534263949417</v>
      </c>
      <c r="J6616" s="15">
        <f>INDEX(MarketCap2!$E$2:$AR$224,MATCH(A6616,MarketCap2!$B$2:$B$224,0),MATCH(G6616,MarketCap2!$E$1:$AR$1,0))</f>
        <v>47740153856</v>
      </c>
      <c r="K6616">
        <f t="shared" si="488"/>
        <v>24.589038680642016</v>
      </c>
      <c r="L6616">
        <f>INDEX('PB2'!$D$2:$AQ$224,MATCH(A6616,'PB2'!$B$2:$B$224,0),MATCH(G6616,'PB2'!$D$1:$AQ$1,0))</f>
        <v>1.9957230091095</v>
      </c>
      <c r="M6616" s="16">
        <f t="shared" si="489"/>
        <v>0.50107153920433289</v>
      </c>
      <c r="N6616" s="6">
        <f>INDEX('ROA2'!$D$2:$AQ$224,MATCH(A6616,'ROA2'!$B$2:$B$224,0),MATCH(G6616,'ROA2'!$D$1:$AQ$1,0))</f>
        <v>3.5249330997467001</v>
      </c>
      <c r="O6616" s="6">
        <v>92583.002112000002</v>
      </c>
      <c r="P6616" s="28">
        <v>4.0141534487342867E-2</v>
      </c>
    </row>
    <row r="6617" spans="1:16" x14ac:dyDescent="0.3">
      <c r="A6617" t="s">
        <v>645</v>
      </c>
      <c r="B6617" t="e">
        <f>VLOOKUP(A6617,Sheet3!L:L,1,FALSE)</f>
        <v>#N/A</v>
      </c>
      <c r="C6617" t="str">
        <f>VLOOKUP(A6617,'ALL - prices'!B:C,2,FALSE)</f>
        <v>TC Energy Corp</v>
      </c>
      <c r="D6617" t="str">
        <f>VLOOKUP(A6617,'ALL - prices'!B:I,8,FALSE)</f>
        <v>Energy</v>
      </c>
      <c r="E6617">
        <v>2018</v>
      </c>
      <c r="F6617" t="s">
        <v>682</v>
      </c>
      <c r="G6617" t="str">
        <f t="shared" si="487"/>
        <v>2018-Q4</v>
      </c>
      <c r="H6617" s="4">
        <f>INDEX('ALL - prices'!$J$3:$DY$219,MATCH('COMBINED DATA'!A6617,'ALL - prices'!$B$3:$B$219,0),MATCH('COMBINED DATA'!G6617,'ALL - prices'!$J$1:$DY$1,0))</f>
        <v>29.737500000000001</v>
      </c>
      <c r="I6617" s="14">
        <f t="shared" si="490"/>
        <v>3.200468918247239</v>
      </c>
      <c r="J6617" s="15">
        <f>INDEX(MarketCap2!$E$2:$AR$224,MATCH(A6617,MarketCap2!$B$2:$B$224,0),MATCH(G6617,MarketCap2!$E$1:$AR$1,0))</f>
        <v>44534558720</v>
      </c>
      <c r="K6617">
        <f t="shared" si="488"/>
        <v>24.51953132516995</v>
      </c>
      <c r="L6617">
        <f>INDEX('PB2'!$D$2:$AQ$224,MATCH(A6617,'PB2'!$B$2:$B$224,0),MATCH(G6617,'PB2'!$D$1:$AQ$1,0))</f>
        <v>1.7648279666900599</v>
      </c>
      <c r="M6617" s="16">
        <f t="shared" si="489"/>
        <v>0.56662746674142006</v>
      </c>
      <c r="N6617" s="6">
        <f>INDEX('ROA2'!$D$2:$AQ$224,MATCH(A6617,'ROA2'!$B$2:$B$224,0),MATCH(G6617,'ROA2'!$D$1:$AQ$1,0))</f>
        <v>3.8430440425872798</v>
      </c>
      <c r="O6617" s="6">
        <v>94177.001472000004</v>
      </c>
      <c r="P6617" s="28">
        <v>1.7216976374040023E-2</v>
      </c>
    </row>
    <row r="6618" spans="1:16" x14ac:dyDescent="0.3">
      <c r="A6618" t="s">
        <v>645</v>
      </c>
      <c r="B6618" t="e">
        <f>VLOOKUP(A6618,Sheet3!L:L,1,FALSE)</f>
        <v>#N/A</v>
      </c>
      <c r="C6618" t="str">
        <f>VLOOKUP(A6618,'ALL - prices'!B:C,2,FALSE)</f>
        <v>TC Energy Corp</v>
      </c>
      <c r="D6618" t="str">
        <f>VLOOKUP(A6618,'ALL - prices'!B:I,8,FALSE)</f>
        <v>Energy</v>
      </c>
      <c r="E6618">
        <v>2019</v>
      </c>
      <c r="F6618" t="s">
        <v>679</v>
      </c>
      <c r="G6618" t="str">
        <f t="shared" si="487"/>
        <v>2019-Q1</v>
      </c>
      <c r="H6618" s="4">
        <f>INDEX('ALL - prices'!$J$3:$DY$219,MATCH('COMBINED DATA'!A6618,'ALL - prices'!$B$3:$B$219,0),MATCH('COMBINED DATA'!G6618,'ALL - prices'!$J$1:$DY$1,0))</f>
        <v>37.070300000000003</v>
      </c>
      <c r="I6618" s="14">
        <f t="shared" si="490"/>
        <v>1.8853647982552342</v>
      </c>
      <c r="J6618" s="15">
        <f>INDEX(MarketCap2!$E$2:$AR$224,MATCH(A6618,MarketCap2!$B$2:$B$224,0),MATCH(G6618,MarketCap2!$E$1:$AR$1,0))</f>
        <v>55410180096</v>
      </c>
      <c r="K6618">
        <f t="shared" si="488"/>
        <v>24.738029170064024</v>
      </c>
      <c r="L6618">
        <f>INDEX('PB2'!$D$2:$AQ$224,MATCH(A6618,'PB2'!$B$2:$B$224,0),MATCH(G6618,'PB2'!$D$1:$AQ$1,0))</f>
        <v>2.1615340709686302</v>
      </c>
      <c r="M6618" s="16">
        <f t="shared" si="489"/>
        <v>0.4626343916715957</v>
      </c>
      <c r="N6618" s="6">
        <f>INDEX('ROA2'!$D$2:$AQ$224,MATCH(A6618,'ROA2'!$B$2:$B$224,0),MATCH(G6618,'ROA2'!$D$1:$AQ$1,0))</f>
        <v>4.00170803070068</v>
      </c>
      <c r="O6618" s="6">
        <v>98919.997440000006</v>
      </c>
      <c r="P6618" s="28">
        <v>5.036257147569255E-2</v>
      </c>
    </row>
    <row r="6619" spans="1:16" x14ac:dyDescent="0.3">
      <c r="A6619" t="s">
        <v>645</v>
      </c>
      <c r="B6619" t="e">
        <f>VLOOKUP(A6619,Sheet3!L:L,1,FALSE)</f>
        <v>#N/A</v>
      </c>
      <c r="C6619" t="str">
        <f>VLOOKUP(A6619,'ALL - prices'!B:C,2,FALSE)</f>
        <v>TC Energy Corp</v>
      </c>
      <c r="D6619" t="str">
        <f>VLOOKUP(A6619,'ALL - prices'!B:I,8,FALSE)</f>
        <v>Energy</v>
      </c>
      <c r="E6619">
        <v>2019</v>
      </c>
      <c r="F6619" t="s">
        <v>680</v>
      </c>
      <c r="G6619" t="str">
        <f t="shared" si="487"/>
        <v>2019-Q2</v>
      </c>
      <c r="H6619" s="4">
        <f>INDEX('ALL - prices'!$J$3:$DY$219,MATCH('COMBINED DATA'!A6619,'ALL - prices'!$B$3:$B$219,0),MATCH('COMBINED DATA'!G6619,'ALL - prices'!$J$1:$DY$1,0))</f>
        <v>40.565399999999997</v>
      </c>
      <c r="I6619" s="14">
        <f t="shared" si="490"/>
        <v>2.7703014866015332</v>
      </c>
      <c r="J6619" s="15">
        <f>INDEX(MarketCap2!$E$2:$AR$224,MATCH(A6619,MarketCap2!$B$2:$B$224,0),MATCH(G6619,MarketCap2!$E$1:$AR$1,0))</f>
        <v>60296978432</v>
      </c>
      <c r="K6619">
        <f t="shared" si="488"/>
        <v>24.822547830502</v>
      </c>
      <c r="L6619">
        <f>INDEX('PB2'!$D$2:$AQ$224,MATCH(A6619,'PB2'!$B$2:$B$224,0),MATCH(G6619,'PB2'!$D$1:$AQ$1,0))</f>
        <v>2.31661200523377</v>
      </c>
      <c r="M6619" s="16">
        <f t="shared" si="489"/>
        <v>0.43166486133231002</v>
      </c>
      <c r="N6619" s="6">
        <f>INDEX('ROA2'!$D$2:$AQ$224,MATCH(A6619,'ROA2'!$B$2:$B$224,0),MATCH(G6619,'ROA2'!$D$1:$AQ$1,0))</f>
        <v>4.2185850143432599</v>
      </c>
      <c r="O6619" s="6">
        <v>99346.997248</v>
      </c>
      <c r="P6619" s="28">
        <v>4.3166176612468091E-3</v>
      </c>
    </row>
    <row r="6620" spans="1:16" x14ac:dyDescent="0.3">
      <c r="A6620" t="s">
        <v>645</v>
      </c>
      <c r="B6620" t="e">
        <f>VLOOKUP(A6620,Sheet3!L:L,1,FALSE)</f>
        <v>#N/A</v>
      </c>
      <c r="C6620" t="str">
        <f>VLOOKUP(A6620,'ALL - prices'!B:C,2,FALSE)</f>
        <v>TC Energy Corp</v>
      </c>
      <c r="D6620" t="str">
        <f>VLOOKUP(A6620,'ALL - prices'!B:I,8,FALSE)</f>
        <v>Energy</v>
      </c>
      <c r="E6620">
        <v>2019</v>
      </c>
      <c r="F6620" t="s">
        <v>681</v>
      </c>
      <c r="G6620" t="str">
        <f t="shared" si="487"/>
        <v>2019-Q3</v>
      </c>
      <c r="H6620" s="4">
        <f>INDEX('ALL - prices'!$J$3:$DY$219,MATCH('COMBINED DATA'!A6620,'ALL - prices'!$B$3:$B$219,0),MATCH('COMBINED DATA'!G6620,'ALL - prices'!$J$1:$DY$1,0))</f>
        <v>43.333199999999998</v>
      </c>
      <c r="I6620" s="14">
        <f t="shared" si="490"/>
        <v>3.1024865107146984</v>
      </c>
      <c r="J6620" s="15">
        <f>INDEX(MarketCap2!$E$2:$AR$224,MATCH(A6620,MarketCap2!$B$2:$B$224,0),MATCH(G6620,MarketCap2!$E$1:$AR$1,0))</f>
        <v>63989215232</v>
      </c>
      <c r="K6620">
        <f t="shared" si="488"/>
        <v>24.881980394106339</v>
      </c>
      <c r="L6620">
        <f>INDEX('PB2'!$D$2:$AQ$224,MATCH(A6620,'PB2'!$B$2:$B$224,0),MATCH(G6620,'PB2'!$D$1:$AQ$1,0))</f>
        <v>2.4107310771942099</v>
      </c>
      <c r="M6620" s="16">
        <f t="shared" si="489"/>
        <v>0.41481192550264678</v>
      </c>
      <c r="N6620" s="6">
        <f>INDEX('ROA2'!$D$2:$AQ$224,MATCH(A6620,'ROA2'!$B$2:$B$224,0),MATCH(G6620,'ROA2'!$D$1:$AQ$1,0))</f>
        <v>4.5159468650817898</v>
      </c>
      <c r="O6620" s="6">
        <v>98429.001728000003</v>
      </c>
      <c r="P6620" s="28">
        <v>-9.2402945778864726E-3</v>
      </c>
    </row>
    <row r="6621" spans="1:16" x14ac:dyDescent="0.3">
      <c r="A6621" t="s">
        <v>645</v>
      </c>
      <c r="B6621" t="e">
        <f>VLOOKUP(A6621,Sheet3!L:L,1,FALSE)</f>
        <v>#N/A</v>
      </c>
      <c r="C6621" t="str">
        <f>VLOOKUP(A6621,'ALL - prices'!B:C,2,FALSE)</f>
        <v>TC Energy Corp</v>
      </c>
      <c r="D6621" t="str">
        <f>VLOOKUP(A6621,'ALL - prices'!B:I,8,FALSE)</f>
        <v>Energy</v>
      </c>
      <c r="E6621">
        <v>2019</v>
      </c>
      <c r="F6621" t="s">
        <v>682</v>
      </c>
      <c r="G6621" t="str">
        <f t="shared" si="487"/>
        <v>2019-Q4</v>
      </c>
      <c r="H6621" s="4">
        <f>INDEX('ALL - prices'!$J$3:$DY$219,MATCH('COMBINED DATA'!A6621,'ALL - prices'!$B$3:$B$219,0),MATCH('COMBINED DATA'!G6621,'ALL - prices'!$J$1:$DY$1,0))</f>
        <v>44.157699999999998</v>
      </c>
      <c r="I6621" s="14">
        <f t="shared" si="490"/>
        <v>2.2742087862228764</v>
      </c>
      <c r="J6621" s="15">
        <f>INDEX(MarketCap2!$E$2:$AR$224,MATCH(A6621,MarketCap2!$B$2:$B$224,0),MATCH(G6621,MarketCap2!$E$1:$AR$1,0))</f>
        <v>64622743552</v>
      </c>
      <c r="K6621">
        <f t="shared" si="488"/>
        <v>24.891832253142216</v>
      </c>
      <c r="L6621">
        <f>INDEX('PB2'!$D$2:$AQ$224,MATCH(A6621,'PB2'!$B$2:$B$224,0),MATCH(G6621,'PB2'!$D$1:$AQ$1,0))</f>
        <v>2.4221360683441202</v>
      </c>
      <c r="M6621" s="16">
        <f t="shared" si="489"/>
        <v>0.41285872130364848</v>
      </c>
      <c r="N6621" s="6">
        <f>INDEX('ROA2'!$D$2:$AQ$224,MATCH(A6621,'ROA2'!$B$2:$B$224,0),MATCH(G6621,'ROA2'!$D$1:$AQ$1,0))</f>
        <v>4.2561969757080096</v>
      </c>
      <c r="O6621" s="6">
        <v>99611.000832000005</v>
      </c>
      <c r="P6621" s="28">
        <v>1.2008646671703063E-2</v>
      </c>
    </row>
    <row r="6622" spans="1:16" x14ac:dyDescent="0.3">
      <c r="A6622" t="s">
        <v>645</v>
      </c>
      <c r="B6622" t="e">
        <f>VLOOKUP(A6622,Sheet3!L:L,1,FALSE)</f>
        <v>#N/A</v>
      </c>
      <c r="C6622" t="str">
        <f>VLOOKUP(A6622,'ALL - prices'!B:C,2,FALSE)</f>
        <v>TC Energy Corp</v>
      </c>
      <c r="D6622" t="str">
        <f>VLOOKUP(A6622,'ALL - prices'!B:I,8,FALSE)</f>
        <v>Energy</v>
      </c>
      <c r="E6622">
        <v>2020</v>
      </c>
      <c r="F6622" t="s">
        <v>679</v>
      </c>
      <c r="G6622" t="str">
        <f t="shared" si="487"/>
        <v>2020-Q1</v>
      </c>
      <c r="H6622" s="4">
        <f>INDEX('ALL - prices'!$J$3:$DY$219,MATCH('COMBINED DATA'!A6622,'ALL - prices'!$B$3:$B$219,0),MATCH('COMBINED DATA'!G6622,'ALL - prices'!$J$1:$DY$1,0))</f>
        <v>40.5</v>
      </c>
      <c r="I6622" s="14">
        <f t="shared" si="490"/>
        <v>1.899190200015082</v>
      </c>
      <c r="J6622" s="15">
        <f>INDEX(MarketCap2!$E$2:$AR$224,MATCH(A6622,MarketCap2!$B$2:$B$224,0),MATCH(G6622,MarketCap2!$E$1:$AR$1,0))</f>
        <v>58696888320</v>
      </c>
      <c r="K6622">
        <f t="shared" si="488"/>
        <v>24.795652552494641</v>
      </c>
      <c r="L6622">
        <f>INDEX('PB2'!$D$2:$AQ$224,MATCH(A6622,'PB2'!$B$2:$B$224,0),MATCH(G6622,'PB2'!$D$1:$AQ$1,0))</f>
        <v>2.0807940959930402</v>
      </c>
      <c r="M6622" s="16">
        <f t="shared" si="489"/>
        <v>0.48058575422031802</v>
      </c>
      <c r="N6622" s="6">
        <f>INDEX('ROA2'!$D$2:$AQ$224,MATCH(A6622,'ROA2'!$B$2:$B$224,0),MATCH(G6622,'ROA2'!$D$1:$AQ$1,0))</f>
        <v>4.1776189804077104</v>
      </c>
      <c r="O6622" s="6">
        <v>99279.003647999998</v>
      </c>
      <c r="P6622" s="28">
        <v>-3.3329369369547897E-3</v>
      </c>
    </row>
    <row r="6623" spans="1:16" x14ac:dyDescent="0.3">
      <c r="A6623" t="s">
        <v>645</v>
      </c>
      <c r="B6623" t="e">
        <f>VLOOKUP(A6623,Sheet3!L:L,1,FALSE)</f>
        <v>#N/A</v>
      </c>
      <c r="C6623" t="str">
        <f>VLOOKUP(A6623,'ALL - prices'!B:C,2,FALSE)</f>
        <v>TC Energy Corp</v>
      </c>
      <c r="D6623" t="str">
        <f>VLOOKUP(A6623,'ALL - prices'!B:I,8,FALSE)</f>
        <v>Energy</v>
      </c>
      <c r="E6623">
        <v>2020</v>
      </c>
      <c r="F6623" t="s">
        <v>680</v>
      </c>
      <c r="G6623" t="str">
        <f t="shared" si="487"/>
        <v>2020-Q2</v>
      </c>
      <c r="H6623" s="4">
        <f>INDEX('ALL - prices'!$J$3:$DY$219,MATCH('COMBINED DATA'!A6623,'ALL - prices'!$B$3:$B$219,0),MATCH('COMBINED DATA'!G6623,'ALL - prices'!$J$1:$DY$1,0))</f>
        <v>38.093899999999998</v>
      </c>
      <c r="I6623" s="14">
        <f t="shared" si="490"/>
        <v>3.2904327824517758</v>
      </c>
      <c r="J6623" s="15">
        <f>INDEX(MarketCap2!$E$2:$AR$224,MATCH(A6623,MarketCap2!$B$2:$B$224,0),MATCH(G6623,MarketCap2!$E$1:$AR$1,0))</f>
        <v>54513311744</v>
      </c>
      <c r="K6623">
        <f t="shared" si="488"/>
        <v>24.721710760974389</v>
      </c>
      <c r="L6623">
        <f>INDEX('PB2'!$D$2:$AQ$224,MATCH(A6623,'PB2'!$B$2:$B$224,0),MATCH(G6623,'PB2'!$D$1:$AQ$1,0))</f>
        <v>1.9144599437713601</v>
      </c>
      <c r="M6623" s="16">
        <f t="shared" si="489"/>
        <v>0.52234051866870912</v>
      </c>
      <c r="N6623" s="6">
        <f>INDEX('ROA2'!$D$2:$AQ$224,MATCH(A6623,'ROA2'!$B$2:$B$224,0),MATCH(G6623,'ROA2'!$D$1:$AQ$1,0))</f>
        <v>4.1359739303588903</v>
      </c>
      <c r="O6623" s="6">
        <v>107810.996224</v>
      </c>
      <c r="P6623" s="28">
        <v>8.5939546757043669E-2</v>
      </c>
    </row>
    <row r="6624" spans="1:16" x14ac:dyDescent="0.3">
      <c r="A6624" t="s">
        <v>645</v>
      </c>
      <c r="B6624" t="e">
        <f>VLOOKUP(A6624,Sheet3!L:L,1,FALSE)</f>
        <v>#N/A</v>
      </c>
      <c r="C6624" t="str">
        <f>VLOOKUP(A6624,'ALL - prices'!B:C,2,FALSE)</f>
        <v>TC Energy Corp</v>
      </c>
      <c r="D6624" t="str">
        <f>VLOOKUP(A6624,'ALL - prices'!B:I,8,FALSE)</f>
        <v>Energy</v>
      </c>
      <c r="E6624">
        <v>2020</v>
      </c>
      <c r="F6624" t="s">
        <v>681</v>
      </c>
      <c r="G6624" t="str">
        <f t="shared" si="487"/>
        <v>2020-Q3</v>
      </c>
      <c r="H6624" s="4">
        <f>INDEX('ALL - prices'!$J$3:$DY$219,MATCH('COMBINED DATA'!A6624,'ALL - prices'!$B$3:$B$219,0),MATCH('COMBINED DATA'!G6624,'ALL - prices'!$J$1:$DY$1,0))</f>
        <v>37.2239</v>
      </c>
      <c r="I6624" s="14">
        <f t="shared" si="490"/>
        <v>3.7215936939031917</v>
      </c>
      <c r="J6624" s="15">
        <f>INDEX(MarketCap2!$E$2:$AR$224,MATCH(A6624,MarketCap2!$B$2:$B$224,0),MATCH(G6624,MarketCap2!$E$1:$AR$1,0))</f>
        <v>52544471040</v>
      </c>
      <c r="K6624">
        <f t="shared" si="488"/>
        <v>24.684925715413414</v>
      </c>
      <c r="L6624">
        <f>INDEX('PB2'!$D$2:$AQ$224,MATCH(A6624,'PB2'!$B$2:$B$224,0),MATCH(G6624,'PB2'!$D$1:$AQ$1,0))</f>
        <v>1.8618810176849401</v>
      </c>
      <c r="M6624" s="16">
        <f t="shared" si="489"/>
        <v>0.53709124831370714</v>
      </c>
      <c r="N6624" s="6">
        <f>INDEX('ROA2'!$D$2:$AQ$224,MATCH(A6624,'ROA2'!$B$2:$B$224,0),MATCH(G6624,'ROA2'!$D$1:$AQ$1,0))</f>
        <v>4.4339900016784703</v>
      </c>
      <c r="O6624" s="6">
        <v>101797.003264</v>
      </c>
      <c r="P6624" s="28">
        <v>-5.5782741748389646E-2</v>
      </c>
    </row>
    <row r="6625" spans="1:16" x14ac:dyDescent="0.3">
      <c r="A6625" t="s">
        <v>645</v>
      </c>
      <c r="B6625" t="e">
        <f>VLOOKUP(A6625,Sheet3!L:L,1,FALSE)</f>
        <v>#N/A</v>
      </c>
      <c r="C6625" t="str">
        <f>VLOOKUP(A6625,'ALL - prices'!B:C,2,FALSE)</f>
        <v>TC Energy Corp</v>
      </c>
      <c r="D6625" t="str">
        <f>VLOOKUP(A6625,'ALL - prices'!B:I,8,FALSE)</f>
        <v>Energy</v>
      </c>
      <c r="E6625">
        <v>2020</v>
      </c>
      <c r="F6625" t="s">
        <v>682</v>
      </c>
      <c r="G6625" t="str">
        <f t="shared" si="487"/>
        <v>2020-Q4</v>
      </c>
      <c r="H6625" s="4">
        <f>INDEX('ALL - prices'!$J$3:$DY$219,MATCH('COMBINED DATA'!A6625,'ALL - prices'!$B$3:$B$219,0),MATCH('COMBINED DATA'!G6625,'ALL - prices'!$J$1:$DY$1,0))</f>
        <v>34.999200000000002</v>
      </c>
      <c r="I6625" s="14">
        <f t="shared" si="490"/>
        <v>1.5808047697296483</v>
      </c>
      <c r="J6625" s="15">
        <f>INDEX(MarketCap2!$E$2:$AR$224,MATCH(A6625,MarketCap2!$B$2:$B$224,0),MATCH(G6625,MarketCap2!$E$1:$AR$1,0))</f>
        <v>48648314880</v>
      </c>
      <c r="K6625">
        <f t="shared" si="488"/>
        <v>24.607883007362908</v>
      </c>
      <c r="L6625">
        <f>INDEX('PB2'!$D$2:$AQ$224,MATCH(A6625,'PB2'!$B$2:$B$224,0),MATCH(G6625,'PB2'!$D$1:$AQ$1,0))</f>
        <v>1.7741990089416499</v>
      </c>
      <c r="M6625" s="16">
        <f t="shared" si="489"/>
        <v>0.56363462890023974</v>
      </c>
      <c r="N6625" s="6">
        <f>INDEX('ROA2'!$D$2:$AQ$224,MATCH(A6625,'ROA2'!$B$2:$B$224,0),MATCH(G6625,'ROA2'!$D$1:$AQ$1,0))</f>
        <v>4.5683541297912598</v>
      </c>
      <c r="O6625" s="6">
        <v>101861.998592</v>
      </c>
      <c r="P6625" s="28">
        <v>6.3847977755735949E-4</v>
      </c>
    </row>
    <row r="6626" spans="1:16" x14ac:dyDescent="0.3">
      <c r="A6626" t="s">
        <v>645</v>
      </c>
      <c r="B6626" t="e">
        <f>VLOOKUP(A6626,Sheet3!L:L,1,FALSE)</f>
        <v>#N/A</v>
      </c>
      <c r="C6626" t="str">
        <f>VLOOKUP(A6626,'ALL - prices'!B:C,2,FALSE)</f>
        <v>TC Energy Corp</v>
      </c>
      <c r="D6626" t="str">
        <f>VLOOKUP(A6626,'ALL - prices'!B:I,8,FALSE)</f>
        <v>Energy</v>
      </c>
      <c r="E6626">
        <v>2021</v>
      </c>
      <c r="F6626" t="s">
        <v>679</v>
      </c>
      <c r="G6626" t="str">
        <f t="shared" si="487"/>
        <v>2021-Q1</v>
      </c>
      <c r="H6626" s="4">
        <f>INDEX('ALL - prices'!$J$3:$DY$219,MATCH('COMBINED DATA'!A6626,'ALL - prices'!$B$3:$B$219,0),MATCH('COMBINED DATA'!G6626,'ALL - prices'!$J$1:$DY$1,0))</f>
        <v>39.535499999999999</v>
      </c>
      <c r="I6626" s="14">
        <f t="shared" si="490"/>
        <v>4.2689892558621709</v>
      </c>
      <c r="J6626" s="15">
        <f>INDEX(MarketCap2!$E$2:$AR$224,MATCH(A6626,MarketCap2!$B$2:$B$224,0),MATCH(G6626,MarketCap2!$E$1:$AR$1,0))</f>
        <v>56353935360</v>
      </c>
      <c r="K6626">
        <f t="shared" si="488"/>
        <v>24.754917912793118</v>
      </c>
      <c r="L6626">
        <f>INDEX('PB2'!$D$2:$AQ$224,MATCH(A6626,'PB2'!$B$2:$B$224,0),MATCH(G6626,'PB2'!$D$1:$AQ$1,0))</f>
        <v>2.04949998855591</v>
      </c>
      <c r="M6626" s="16">
        <f t="shared" si="489"/>
        <v>0.48792388659860692</v>
      </c>
      <c r="N6626" s="6">
        <f>INDEX('ROA2'!$D$2:$AQ$224,MATCH(A6626,'ROA2'!$B$2:$B$224,0),MATCH(G6626,'ROA2'!$D$1:$AQ$1,0))</f>
        <v>4.6257371902465803</v>
      </c>
      <c r="O6626" s="6">
        <v>100299.99718400001</v>
      </c>
      <c r="P6626" s="28">
        <v>-1.5334486163544334E-2</v>
      </c>
    </row>
    <row r="6627" spans="1:16" x14ac:dyDescent="0.3">
      <c r="A6627" t="s">
        <v>645</v>
      </c>
      <c r="B6627" t="e">
        <f>VLOOKUP(A6627,Sheet3!L:L,1,FALSE)</f>
        <v>#N/A</v>
      </c>
      <c r="C6627" t="str">
        <f>VLOOKUP(A6627,'ALL - prices'!B:C,2,FALSE)</f>
        <v>TC Energy Corp</v>
      </c>
      <c r="D6627" t="str">
        <f>VLOOKUP(A6627,'ALL - prices'!B:I,8,FALSE)</f>
        <v>Energy</v>
      </c>
      <c r="E6627">
        <v>2021</v>
      </c>
      <c r="F6627" t="s">
        <v>680</v>
      </c>
      <c r="G6627" t="str">
        <f t="shared" si="487"/>
        <v>2021-Q2</v>
      </c>
      <c r="H6627" s="4">
        <f>INDEX('ALL - prices'!$J$3:$DY$219,MATCH('COMBINED DATA'!A6627,'ALL - prices'!$B$3:$B$219,0),MATCH('COMBINED DATA'!G6627,'ALL - prices'!$J$1:$DY$1,0))</f>
        <v>42.692300000000003</v>
      </c>
      <c r="I6627" s="14">
        <f t="shared" si="490"/>
        <v>4.4203328622778297</v>
      </c>
      <c r="J6627" s="15">
        <f>INDEX(MarketCap2!$E$2:$AR$224,MATCH(A6627,MarketCap2!$B$2:$B$224,0),MATCH(G6627,MarketCap2!$E$1:$AR$1,0))</f>
        <v>60033503232</v>
      </c>
      <c r="K6627">
        <f t="shared" si="488"/>
        <v>24.81816863052839</v>
      </c>
      <c r="L6627">
        <f>INDEX('PB2'!$D$2:$AQ$224,MATCH(A6627,'PB2'!$B$2:$B$224,0),MATCH(G6627,'PB2'!$D$1:$AQ$1,0))</f>
        <v>2.10545802116394</v>
      </c>
      <c r="M6627" s="16">
        <f t="shared" si="489"/>
        <v>0.47495603804400699</v>
      </c>
      <c r="N6627" s="6">
        <f>INDEX('ROA2'!$D$2:$AQ$224,MATCH(A6627,'ROA2'!$B$2:$B$224,0),MATCH(G6627,'ROA2'!$D$1:$AQ$1,0))</f>
        <v>2.3180589675903298</v>
      </c>
      <c r="O6627" s="6">
        <v>99949.002752</v>
      </c>
      <c r="P6627" s="28">
        <v>-3.4994460803035583E-3</v>
      </c>
    </row>
    <row r="6628" spans="1:16" x14ac:dyDescent="0.3">
      <c r="A6628" t="s">
        <v>645</v>
      </c>
      <c r="B6628" t="e">
        <f>VLOOKUP(A6628,Sheet3!L:L,1,FALSE)</f>
        <v>#N/A</v>
      </c>
      <c r="C6628" t="str">
        <f>VLOOKUP(A6628,'ALL - prices'!B:C,2,FALSE)</f>
        <v>TC Energy Corp</v>
      </c>
      <c r="D6628" t="str">
        <f>VLOOKUP(A6628,'ALL - prices'!B:I,8,FALSE)</f>
        <v>Energy</v>
      </c>
      <c r="E6628">
        <v>2021</v>
      </c>
      <c r="F6628" t="s">
        <v>681</v>
      </c>
      <c r="G6628" t="str">
        <f t="shared" si="487"/>
        <v>2021-Q3</v>
      </c>
      <c r="H6628" s="4">
        <f>INDEX('ALL - prices'!$J$3:$DY$219,MATCH('COMBINED DATA'!A6628,'ALL - prices'!$B$3:$B$219,0),MATCH('COMBINED DATA'!G6628,'ALL - prices'!$J$1:$DY$1,0))</f>
        <v>43.015500000000003</v>
      </c>
      <c r="I6628" s="14">
        <f t="shared" si="490"/>
        <v>4.8363311228657606</v>
      </c>
      <c r="J6628" s="15">
        <f>INDEX(MarketCap2!$E$2:$AR$224,MATCH(A6628,MarketCap2!$B$2:$B$224,0),MATCH(G6628,MarketCap2!$E$1:$AR$1,0))</f>
        <v>59691970560</v>
      </c>
      <c r="K6628">
        <f t="shared" si="488"/>
        <v>24.812463351817094</v>
      </c>
      <c r="L6628">
        <f>INDEX('PB2'!$D$2:$AQ$224,MATCH(A6628,'PB2'!$B$2:$B$224,0),MATCH(G6628,'PB2'!$D$1:$AQ$1,0))</f>
        <v>2.0646181106567401</v>
      </c>
      <c r="M6628" s="16">
        <f t="shared" si="489"/>
        <v>0.48435107434076863</v>
      </c>
      <c r="N6628" s="6">
        <f>INDEX('ROA2'!$D$2:$AQ$224,MATCH(A6628,'ROA2'!$B$2:$B$224,0),MATCH(G6628,'ROA2'!$D$1:$AQ$1,0))</f>
        <v>2.0699710845947301</v>
      </c>
      <c r="O6628" s="6">
        <v>101201.002496</v>
      </c>
      <c r="P6628" s="28">
        <v>1.2526385551905347E-2</v>
      </c>
    </row>
    <row r="6629" spans="1:16" x14ac:dyDescent="0.3">
      <c r="A6629" t="s">
        <v>645</v>
      </c>
      <c r="B6629" t="e">
        <f>VLOOKUP(A6629,Sheet3!L:L,1,FALSE)</f>
        <v>#N/A</v>
      </c>
      <c r="C6629" t="str">
        <f>VLOOKUP(A6629,'ALL - prices'!B:C,2,FALSE)</f>
        <v>TC Energy Corp</v>
      </c>
      <c r="D6629" t="str">
        <f>VLOOKUP(A6629,'ALL - prices'!B:I,8,FALSE)</f>
        <v>Energy</v>
      </c>
      <c r="E6629">
        <v>2021</v>
      </c>
      <c r="F6629" t="s">
        <v>682</v>
      </c>
      <c r="G6629" t="str">
        <f t="shared" si="487"/>
        <v>2021-Q4</v>
      </c>
      <c r="H6629" s="4">
        <f>INDEX('ALL - prices'!$J$3:$DY$219,MATCH('COMBINED DATA'!A6629,'ALL - prices'!$B$3:$B$219,0),MATCH('COMBINED DATA'!G6629,'ALL - prices'!$J$1:$DY$1,0))</f>
        <v>42.119100000000003</v>
      </c>
      <c r="I6629" s="14">
        <f t="shared" si="490"/>
        <v>5.1660339451556068</v>
      </c>
      <c r="J6629" s="15">
        <f>INDEX(MarketCap2!$E$2:$AR$224,MATCH(A6629,MarketCap2!$B$2:$B$224,0),MATCH(G6629,MarketCap2!$E$1:$AR$1,0))</f>
        <v>57697898496</v>
      </c>
      <c r="K6629">
        <f t="shared" si="488"/>
        <v>24.778486588584023</v>
      </c>
      <c r="L6629">
        <f>INDEX('PB2'!$D$2:$AQ$224,MATCH(A6629,'PB2'!$B$2:$B$224,0),MATCH(G6629,'PB2'!$D$1:$AQ$1,0))</f>
        <v>1.9376920461654701</v>
      </c>
      <c r="M6629" s="16">
        <f t="shared" si="489"/>
        <v>0.51607787830832874</v>
      </c>
      <c r="N6629" s="6">
        <f>INDEX('ROA2'!$D$2:$AQ$224,MATCH(A6629,'ROA2'!$B$2:$B$224,0),MATCH(G6629,'ROA2'!$D$1:$AQ$1,0))</f>
        <v>1.90711498260498</v>
      </c>
      <c r="O6629" s="6">
        <v>104522.99776</v>
      </c>
      <c r="P6629" s="28">
        <v>3.2825714983715705E-2</v>
      </c>
    </row>
    <row r="6630" spans="1:16" x14ac:dyDescent="0.3">
      <c r="A6630" t="s">
        <v>645</v>
      </c>
      <c r="B6630" t="e">
        <f>VLOOKUP(A6630,Sheet3!L:L,1,FALSE)</f>
        <v>#N/A</v>
      </c>
      <c r="C6630" t="str">
        <f>VLOOKUP(A6630,'ALL - prices'!B:C,2,FALSE)</f>
        <v>TC Energy Corp</v>
      </c>
      <c r="D6630" t="str">
        <f>VLOOKUP(A6630,'ALL - prices'!B:I,8,FALSE)</f>
        <v>Energy</v>
      </c>
      <c r="E6630">
        <v>2022</v>
      </c>
      <c r="F6630" t="s">
        <v>679</v>
      </c>
      <c r="G6630" t="str">
        <f t="shared" si="487"/>
        <v>2022-Q1</v>
      </c>
      <c r="H6630" s="4">
        <f>INDEX('ALL - prices'!$J$3:$DY$219,MATCH('COMBINED DATA'!A6630,'ALL - prices'!$B$3:$B$219,0),MATCH('COMBINED DATA'!G6630,'ALL - prices'!$J$1:$DY$1,0))</f>
        <v>51.114699999999999</v>
      </c>
      <c r="I6630" s="14">
        <f t="shared" si="490"/>
        <v>3.9975156138948766</v>
      </c>
      <c r="J6630" s="15">
        <f>INDEX(MarketCap2!$E$2:$AR$224,MATCH(A6630,MarketCap2!$B$2:$B$224,0),MATCH(G6630,MarketCap2!$E$1:$AR$1,0))</f>
        <v>69158174720</v>
      </c>
      <c r="K6630">
        <f t="shared" si="488"/>
        <v>24.95966210527904</v>
      </c>
      <c r="L6630">
        <f>INDEX('PB2'!$D$2:$AQ$224,MATCH(A6630,'PB2'!$B$2:$B$224,0),MATCH(G6630,'PB2'!$D$1:$AQ$1,0))</f>
        <v>2.3630740642547599</v>
      </c>
      <c r="M6630" s="16">
        <f t="shared" si="489"/>
        <v>0.4231775952885205</v>
      </c>
      <c r="N6630" s="6">
        <f>INDEX('ROA2'!$D$2:$AQ$224,MATCH(A6630,'ROA2'!$B$2:$B$224,0),MATCH(G6630,'ROA2'!$D$1:$AQ$1,0))</f>
        <v>1.9118119478225699</v>
      </c>
      <c r="O6630" s="6">
        <v>104218.001408</v>
      </c>
      <c r="P6630" s="28">
        <v>-2.917983205000663E-3</v>
      </c>
    </row>
    <row r="6631" spans="1:16" x14ac:dyDescent="0.3">
      <c r="A6631" t="s">
        <v>645</v>
      </c>
      <c r="B6631" t="e">
        <f>VLOOKUP(A6631,Sheet3!L:L,1,FALSE)</f>
        <v>#N/A</v>
      </c>
      <c r="C6631" t="str">
        <f>VLOOKUP(A6631,'ALL - prices'!B:C,2,FALSE)</f>
        <v>TC Energy Corp</v>
      </c>
      <c r="D6631" t="str">
        <f>VLOOKUP(A6631,'ALL - prices'!B:I,8,FALSE)</f>
        <v>Energy</v>
      </c>
      <c r="E6631">
        <v>2022</v>
      </c>
      <c r="F6631" t="s">
        <v>680</v>
      </c>
      <c r="G6631" t="str">
        <f t="shared" si="487"/>
        <v>2022-Q2</v>
      </c>
      <c r="H6631" s="4">
        <f>INDEX('ALL - prices'!$J$3:$DY$219,MATCH('COMBINED DATA'!A6631,'ALL - prices'!$B$3:$B$219,0),MATCH('COMBINED DATA'!G6631,'ALL - prices'!$J$1:$DY$1,0))</f>
        <v>48.977499999999999</v>
      </c>
      <c r="I6631" s="14">
        <f t="shared" si="490"/>
        <v>0.64808546440007908</v>
      </c>
      <c r="J6631" s="15">
        <f>INDEX(MarketCap2!$E$2:$AR$224,MATCH(A6631,MarketCap2!$B$2:$B$224,0),MATCH(G6631,MarketCap2!$E$1:$AR$1,0))</f>
        <v>65574744064</v>
      </c>
      <c r="K6631">
        <f t="shared" si="488"/>
        <v>24.906456459740912</v>
      </c>
      <c r="L6631">
        <f>INDEX('PB2'!$D$2:$AQ$224,MATCH(A6631,'PB2'!$B$2:$B$224,0),MATCH(G6631,'PB2'!$D$1:$AQ$1,0))</f>
        <v>2.1757900714874299</v>
      </c>
      <c r="M6631" s="16">
        <f t="shared" si="489"/>
        <v>0.45960316351493069</v>
      </c>
      <c r="N6631" s="6">
        <f>INDEX('ROA2'!$D$2:$AQ$224,MATCH(A6631,'ROA2'!$B$2:$B$224,0),MATCH(G6631,'ROA2'!$D$1:$AQ$1,0))</f>
        <v>3.27887988090515</v>
      </c>
      <c r="O6631" s="6">
        <v>105182.00320000001</v>
      </c>
      <c r="P6631" s="28">
        <v>9.2498587477806999E-3</v>
      </c>
    </row>
    <row r="6632" spans="1:16" x14ac:dyDescent="0.3">
      <c r="A6632" t="s">
        <v>645</v>
      </c>
      <c r="B6632" t="e">
        <f>VLOOKUP(A6632,Sheet3!L:L,1,FALSE)</f>
        <v>#N/A</v>
      </c>
      <c r="C6632" t="str">
        <f>VLOOKUP(A6632,'ALL - prices'!B:C,2,FALSE)</f>
        <v>TC Energy Corp</v>
      </c>
      <c r="D6632" t="str">
        <f>VLOOKUP(A6632,'ALL - prices'!B:I,8,FALSE)</f>
        <v>Energy</v>
      </c>
      <c r="E6632">
        <v>2022</v>
      </c>
      <c r="F6632" t="s">
        <v>681</v>
      </c>
      <c r="G6632" t="str">
        <f t="shared" si="487"/>
        <v>2022-Q3</v>
      </c>
      <c r="H6632" s="4">
        <f>INDEX('ALL - prices'!$J$3:$DY$219,MATCH('COMBINED DATA'!A6632,'ALL - prices'!$B$3:$B$219,0),MATCH('COMBINED DATA'!G6632,'ALL - prices'!$J$1:$DY$1,0))</f>
        <v>41.516500000000001</v>
      </c>
      <c r="I6632" s="14">
        <f t="shared" si="490"/>
        <v>1.9961216318568018</v>
      </c>
      <c r="J6632" s="15">
        <f>INDEX(MarketCap2!$E$2:$AR$224,MATCH(A6632,MarketCap2!$B$2:$B$224,0),MATCH(G6632,MarketCap2!$E$1:$AR$1,0))</f>
        <v>56304181248</v>
      </c>
      <c r="K6632">
        <f t="shared" si="488"/>
        <v>24.754034636616794</v>
      </c>
      <c r="L6632">
        <f>INDEX('PB2'!$D$2:$AQ$224,MATCH(A6632,'PB2'!$B$2:$B$224,0),MATCH(G6632,'PB2'!$D$1:$AQ$1,0))</f>
        <v>1.69224298000336</v>
      </c>
      <c r="M6632" s="16">
        <f t="shared" si="489"/>
        <v>0.59093168759844072</v>
      </c>
      <c r="N6632" s="6">
        <f>INDEX('ROA2'!$D$2:$AQ$224,MATCH(A6632,'ROA2'!$B$2:$B$224,0),MATCH(G6632,'ROA2'!$D$1:$AQ$1,0))</f>
        <v>3.11029100418091</v>
      </c>
      <c r="O6632" s="6">
        <v>109132.996608</v>
      </c>
      <c r="P6632" s="28">
        <v>3.7563397613632775E-2</v>
      </c>
    </row>
    <row r="6633" spans="1:16" x14ac:dyDescent="0.3">
      <c r="A6633" t="s">
        <v>645</v>
      </c>
      <c r="B6633" t="e">
        <f>VLOOKUP(A6633,Sheet3!L:L,1,FALSE)</f>
        <v>#N/A</v>
      </c>
      <c r="C6633" t="str">
        <f>VLOOKUP(A6633,'ALL - prices'!B:C,2,FALSE)</f>
        <v>TC Energy Corp</v>
      </c>
      <c r="D6633" t="str">
        <f>VLOOKUP(A6633,'ALL - prices'!B:I,8,FALSE)</f>
        <v>Energy</v>
      </c>
      <c r="E6633">
        <v>2022</v>
      </c>
      <c r="F6633" t="s">
        <v>682</v>
      </c>
      <c r="G6633" t="str">
        <f t="shared" si="487"/>
        <v>2022-Q4</v>
      </c>
      <c r="H6633" s="4">
        <f>INDEX('ALL - prices'!$J$3:$DY$219,MATCH('COMBINED DATA'!A6633,'ALL - prices'!$B$3:$B$219,0),MATCH('COMBINED DATA'!G6633,'ALL - prices'!$J$1:$DY$1,0))</f>
        <v>40.954999999999998</v>
      </c>
      <c r="I6633" s="14">
        <f t="shared" si="490"/>
        <v>2.2238233960156695</v>
      </c>
      <c r="J6633" s="15">
        <f>INDEX(MarketCap2!$E$2:$AR$224,MATCH(A6633,MarketCap2!$B$2:$B$224,0),MATCH(G6633,MarketCap2!$E$1:$AR$1,0))</f>
        <v>54949490688</v>
      </c>
      <c r="K6633">
        <f t="shared" si="488"/>
        <v>24.729680249108867</v>
      </c>
      <c r="L6633">
        <f>INDEX('PB2'!$D$2:$AQ$224,MATCH(A6633,'PB2'!$B$2:$B$224,0),MATCH(G6633,'PB2'!$D$1:$AQ$1,0))</f>
        <v>1.74499499797821</v>
      </c>
      <c r="M6633" s="16">
        <f t="shared" si="489"/>
        <v>0.57306754527011383</v>
      </c>
      <c r="N6633" s="6">
        <f>INDEX('ROA2'!$D$2:$AQ$224,MATCH(A6633,'ROA2'!$B$2:$B$224,0),MATCH(G6633,'ROA2'!$D$1:$AQ$1,0))</f>
        <v>3.0028240680694598</v>
      </c>
      <c r="O6633" s="6">
        <v>116802.00294400001</v>
      </c>
      <c r="P6633" s="28">
        <v>7.0272113607827286E-2</v>
      </c>
    </row>
    <row r="6634" spans="1:16" x14ac:dyDescent="0.3">
      <c r="A6634" t="s">
        <v>645</v>
      </c>
      <c r="B6634" t="e">
        <f>VLOOKUP(A6634,Sheet3!L:L,1,FALSE)</f>
        <v>#N/A</v>
      </c>
      <c r="C6634" t="str">
        <f>VLOOKUP(A6634,'ALL - prices'!B:C,2,FALSE)</f>
        <v>TC Energy Corp</v>
      </c>
      <c r="D6634" t="str">
        <f>VLOOKUP(A6634,'ALL - prices'!B:I,8,FALSE)</f>
        <v>Energy</v>
      </c>
      <c r="E6634">
        <v>2023</v>
      </c>
      <c r="F6634" t="s">
        <v>679</v>
      </c>
      <c r="G6634" t="str">
        <f t="shared" ref="G6634:G6697" si="491">E6634&amp;"-"&amp;F6634</f>
        <v>2023-Q1</v>
      </c>
      <c r="H6634" s="4">
        <f>INDEX('ALL - prices'!$J$3:$DY$219,MATCH('COMBINED DATA'!A6634,'ALL - prices'!$B$3:$B$219,0),MATCH('COMBINED DATA'!G6634,'ALL - prices'!$J$1:$DY$1,0))</f>
        <v>40.585999999999999</v>
      </c>
      <c r="I6634" s="14">
        <f t="shared" si="490"/>
        <v>3.2028675969095781</v>
      </c>
      <c r="J6634" s="15">
        <f>INDEX(MarketCap2!$E$2:$AR$224,MATCH(A6634,MarketCap2!$B$2:$B$224,0),MATCH(G6634,MarketCap2!$E$1:$AR$1,0))</f>
        <v>53763223552</v>
      </c>
      <c r="K6634">
        <f t="shared" ref="K6634:K6697" si="492">LN(J6634)</f>
        <v>24.707855493268426</v>
      </c>
      <c r="L6634">
        <f>INDEX('PB2'!$D$2:$AQ$224,MATCH(A6634,'PB2'!$B$2:$B$224,0),MATCH(G6634,'PB2'!$D$1:$AQ$1,0))</f>
        <v>1.67672002315521</v>
      </c>
      <c r="M6634" s="16">
        <f t="shared" ref="M6634:M6697" si="493">1/L6634</f>
        <v>0.59640249188306638</v>
      </c>
      <c r="N6634" s="6">
        <f>INDEX('ROA2'!$D$2:$AQ$224,MATCH(A6634,'ROA2'!$B$2:$B$224,0),MATCH(G6634,'ROA2'!$D$1:$AQ$1,0))</f>
        <v>0.68446099758148204</v>
      </c>
      <c r="O6634" s="6">
        <v>114347.999232</v>
      </c>
      <c r="P6634" s="28">
        <v>-2.1009945464518807E-2</v>
      </c>
    </row>
    <row r="6635" spans="1:16" x14ac:dyDescent="0.3">
      <c r="A6635" t="s">
        <v>645</v>
      </c>
      <c r="B6635" t="e">
        <f>VLOOKUP(A6635,Sheet3!L:L,1,FALSE)</f>
        <v>#N/A</v>
      </c>
      <c r="C6635" t="str">
        <f>VLOOKUP(A6635,'ALL - prices'!B:C,2,FALSE)</f>
        <v>TC Energy Corp</v>
      </c>
      <c r="D6635" t="str">
        <f>VLOOKUP(A6635,'ALL - prices'!B:I,8,FALSE)</f>
        <v>Energy</v>
      </c>
      <c r="E6635">
        <v>2023</v>
      </c>
      <c r="F6635" t="s">
        <v>680</v>
      </c>
      <c r="G6635" t="str">
        <f t="shared" si="491"/>
        <v>2023-Q2</v>
      </c>
      <c r="H6635" s="4">
        <f>INDEX('ALL - prices'!$J$3:$DY$219,MATCH('COMBINED DATA'!A6635,'ALL - prices'!$B$3:$B$219,0),MATCH('COMBINED DATA'!G6635,'ALL - prices'!$J$1:$DY$1,0))</f>
        <v>42.065399999999997</v>
      </c>
      <c r="I6635" s="14">
        <f t="shared" si="490"/>
        <v>3.3834970758816989</v>
      </c>
      <c r="J6635" s="15">
        <f>INDEX(MarketCap2!$E$2:$AR$224,MATCH(A6635,MarketCap2!$B$2:$B$224,0),MATCH(G6635,MarketCap2!$E$1:$AR$1,0))</f>
        <v>55118016512</v>
      </c>
      <c r="K6635">
        <f t="shared" si="492"/>
        <v>24.732742478098682</v>
      </c>
      <c r="L6635">
        <f>INDEX('PB2'!$D$2:$AQ$224,MATCH(A6635,'PB2'!$B$2:$B$224,0),MATCH(G6635,'PB2'!$D$1:$AQ$1,0))</f>
        <v>1.7579580545425399</v>
      </c>
      <c r="M6635" s="16">
        <f t="shared" si="493"/>
        <v>0.5688417863077071</v>
      </c>
      <c r="N6635" s="6">
        <f>INDEX('ROA2'!$D$2:$AQ$224,MATCH(A6635,'ROA2'!$B$2:$B$224,0),MATCH(G6635,'ROA2'!$D$1:$AQ$1,0))</f>
        <v>1.51081001758575</v>
      </c>
      <c r="O6635" s="6">
        <v>119200.997376</v>
      </c>
      <c r="P6635" s="28">
        <v>4.2440603916066577E-2</v>
      </c>
    </row>
    <row r="6636" spans="1:16" x14ac:dyDescent="0.3">
      <c r="A6636" t="s">
        <v>645</v>
      </c>
      <c r="B6636" t="e">
        <f>VLOOKUP(A6636,Sheet3!L:L,1,FALSE)</f>
        <v>#N/A</v>
      </c>
      <c r="C6636" t="str">
        <f>VLOOKUP(A6636,'ALL - prices'!B:C,2,FALSE)</f>
        <v>TC Energy Corp</v>
      </c>
      <c r="D6636" t="str">
        <f>VLOOKUP(A6636,'ALL - prices'!B:I,8,FALSE)</f>
        <v>Energy</v>
      </c>
      <c r="E6636">
        <v>2023</v>
      </c>
      <c r="F6636" t="s">
        <v>681</v>
      </c>
      <c r="G6636" t="str">
        <f t="shared" si="491"/>
        <v>2023-Q3</v>
      </c>
      <c r="H6636" s="4">
        <f>INDEX('ALL - prices'!$J$3:$DY$219,MATCH('COMBINED DATA'!A6636,'ALL - prices'!$B$3:$B$219,0),MATCH('COMBINED DATA'!G6636,'ALL - prices'!$J$1:$DY$1,0))</f>
        <v>37.4131</v>
      </c>
      <c r="I6636" s="14">
        <f t="shared" si="490"/>
        <v>5.8378436375656717</v>
      </c>
      <c r="J6636" s="15">
        <f>INDEX(MarketCap2!$E$2:$AR$224,MATCH(A6636,MarketCap2!$B$2:$B$224,0),MATCH(G6636,MarketCap2!$E$1:$AR$1,0))</f>
        <v>48461058048</v>
      </c>
      <c r="K6636">
        <f t="shared" si="492"/>
        <v>24.604026385526076</v>
      </c>
      <c r="L6636">
        <f>INDEX('PB2'!$D$2:$AQ$224,MATCH(A6636,'PB2'!$B$2:$B$224,0),MATCH(G6636,'PB2'!$D$1:$AQ$1,0))</f>
        <v>1.5553499460220299</v>
      </c>
      <c r="M6636" s="16">
        <f t="shared" si="493"/>
        <v>0.64294212537673889</v>
      </c>
      <c r="N6636" s="6">
        <f>INDEX('ROA2'!$D$2:$AQ$224,MATCH(A6636,'ROA2'!$B$2:$B$224,0),MATCH(G6636,'ROA2'!$D$1:$AQ$1,0))</f>
        <v>0.92498397827148404</v>
      </c>
      <c r="O6636" s="6">
        <v>117033.00096</v>
      </c>
      <c r="P6636" s="28">
        <v>-1.8187737214659414E-2</v>
      </c>
    </row>
    <row r="6637" spans="1:16" x14ac:dyDescent="0.3">
      <c r="A6637" t="s">
        <v>645</v>
      </c>
      <c r="B6637" t="e">
        <f>VLOOKUP(A6637,Sheet3!L:L,1,FALSE)</f>
        <v>#N/A</v>
      </c>
      <c r="C6637" t="str">
        <f>VLOOKUP(A6637,'ALL - prices'!B:C,2,FALSE)</f>
        <v>TC Energy Corp</v>
      </c>
      <c r="D6637" t="str">
        <f>VLOOKUP(A6637,'ALL - prices'!B:I,8,FALSE)</f>
        <v>Energy</v>
      </c>
      <c r="E6637">
        <v>2023</v>
      </c>
      <c r="F6637" t="s">
        <v>682</v>
      </c>
      <c r="G6637" t="str">
        <f t="shared" si="491"/>
        <v>2023-Q4</v>
      </c>
      <c r="H6637" s="4">
        <f>INDEX('ALL - prices'!$J$3:$DY$219,MATCH('COMBINED DATA'!A6637,'ALL - prices'!$B$3:$B$219,0),MATCH('COMBINED DATA'!G6637,'ALL - prices'!$J$1:$DY$1,0))</f>
        <v>42.192900000000002</v>
      </c>
      <c r="I6637" s="14">
        <f t="shared" si="490"/>
        <v>9.383804150591871</v>
      </c>
      <c r="J6637" s="15">
        <f>INDEX(MarketCap2!$E$2:$AR$224,MATCH(A6637,MarketCap2!$B$2:$B$224,0),MATCH(G6637,MarketCap2!$E$1:$AR$1,0))</f>
        <v>53700370432</v>
      </c>
      <c r="K6637">
        <f t="shared" si="492"/>
        <v>24.706685736612485</v>
      </c>
      <c r="L6637">
        <f>INDEX('PB2'!$D$2:$AQ$224,MATCH(A6637,'PB2'!$B$2:$B$224,0),MATCH(G6637,'PB2'!$D$1:$AQ$1,0))</f>
        <v>1.9839990139007599</v>
      </c>
      <c r="M6637" s="16">
        <f t="shared" si="493"/>
        <v>0.50403250858169035</v>
      </c>
      <c r="N6637" s="6">
        <f>INDEX('ROA2'!$D$2:$AQ$224,MATCH(A6637,'ROA2'!$B$2:$B$224,0),MATCH(G6637,'ROA2'!$D$1:$AQ$1,0))</f>
        <v>8.3520002663140004E-3</v>
      </c>
      <c r="O6637" s="6">
        <v>122649.001984</v>
      </c>
      <c r="P6637" s="28">
        <v>4.7986473711969978E-2</v>
      </c>
    </row>
    <row r="6638" spans="1:16" x14ac:dyDescent="0.3">
      <c r="A6638" t="s">
        <v>645</v>
      </c>
      <c r="B6638" t="e">
        <f>VLOOKUP(A6638,Sheet3!L:L,1,FALSE)</f>
        <v>#N/A</v>
      </c>
      <c r="C6638" t="str">
        <f>VLOOKUP(A6638,'ALL - prices'!B:C,2,FALSE)</f>
        <v>TC Energy Corp</v>
      </c>
      <c r="D6638" t="str">
        <f>VLOOKUP(A6638,'ALL - prices'!B:I,8,FALSE)</f>
        <v>Energy</v>
      </c>
      <c r="E6638" s="18">
        <v>2024</v>
      </c>
      <c r="F6638" t="s">
        <v>679</v>
      </c>
      <c r="G6638" t="str">
        <f t="shared" si="491"/>
        <v>2024-Q1</v>
      </c>
      <c r="H6638" s="4">
        <f>INDEX('ALL - prices'!$J$3:$DY$219,MATCH('COMBINED DATA'!A6638,'ALL - prices'!$B$3:$B$219,0),MATCH('COMBINED DATA'!G6638,'ALL - prices'!$J$1:$DY$1,0))</f>
        <v>45.167200000000001</v>
      </c>
      <c r="I6638" s="14" t="s">
        <v>769</v>
      </c>
      <c r="J6638" s="15">
        <f>INDEX(MarketCap2!$E$2:$AR$224,MATCH(A6638,MarketCap2!$B$2:$B$224,0),MATCH(G6638,MarketCap2!$E$1:$AR$1,0))</f>
        <v>56480837632</v>
      </c>
      <c r="K6638">
        <f t="shared" si="492"/>
        <v>24.757167260616328</v>
      </c>
      <c r="L6638">
        <f>INDEX('PB2'!$D$2:$AQ$224,MATCH(A6638,'PB2'!$B$2:$B$224,0),MATCH(G6638,'PB2'!$D$1:$AQ$1,0))</f>
        <v>2.0452969074249299</v>
      </c>
      <c r="M6638" s="16">
        <f t="shared" si="493"/>
        <v>0.48892656922804434</v>
      </c>
      <c r="N6638" s="6">
        <f>INDEX('ROA2'!$D$2:$AQ$224,MATCH(A6638,'ROA2'!$B$2:$B$224,0),MATCH(G6638,'ROA2'!$D$1:$AQ$1,0))</f>
        <v>2.4412860870361301</v>
      </c>
      <c r="O6638" s="6">
        <v>125033.99628799999</v>
      </c>
      <c r="P6638" s="28">
        <v>1.9445688635208982E-2</v>
      </c>
    </row>
    <row r="6639" spans="1:16" x14ac:dyDescent="0.3">
      <c r="A6639" t="s">
        <v>645</v>
      </c>
      <c r="B6639" t="e">
        <f>VLOOKUP(A6639,Sheet3!L:L,1,FALSE)</f>
        <v>#N/A</v>
      </c>
      <c r="C6639" t="str">
        <f>VLOOKUP(A6639,'ALL - prices'!B:C,2,FALSE)</f>
        <v>TC Energy Corp</v>
      </c>
      <c r="D6639" t="str">
        <f>VLOOKUP(A6639,'ALL - prices'!B:I,8,FALSE)</f>
        <v>Energy</v>
      </c>
      <c r="E6639" s="18">
        <v>2024</v>
      </c>
      <c r="F6639" t="s">
        <v>680</v>
      </c>
      <c r="G6639" t="str">
        <f t="shared" si="491"/>
        <v>2024-Q2</v>
      </c>
      <c r="H6639" s="4">
        <f>INDEX('ALL - prices'!$J$3:$DY$219,MATCH('COMBINED DATA'!A6639,'ALL - prices'!$B$3:$B$219,0),MATCH('COMBINED DATA'!G6639,'ALL - prices'!$J$1:$DY$1,0))</f>
        <v>43.823500000000003</v>
      </c>
      <c r="I6639" s="14" t="s">
        <v>769</v>
      </c>
      <c r="J6639" s="15">
        <f>INDEX(MarketCap2!$E$2:$AR$224,MATCH(A6639,MarketCap2!$B$2:$B$224,0),MATCH(G6639,MarketCap2!$E$1:$AR$1,0))</f>
        <v>53804118016</v>
      </c>
      <c r="K6639">
        <f t="shared" si="492"/>
        <v>24.708615844233208</v>
      </c>
      <c r="L6639">
        <f>INDEX('PB2'!$D$2:$AQ$224,MATCH(A6639,'PB2'!$B$2:$B$224,0),MATCH(G6639,'PB2'!$D$1:$AQ$1,0))</f>
        <v>1.94702696800232</v>
      </c>
      <c r="M6639" s="16">
        <f t="shared" si="493"/>
        <v>0.51360356915138961</v>
      </c>
      <c r="N6639" s="6">
        <f>INDEX('ROA2'!$D$2:$AQ$224,MATCH(A6639,'ROA2'!$B$2:$B$224,0),MATCH(G6639,'ROA2'!$D$1:$AQ$1,0))</f>
        <v>2.2748320102691699</v>
      </c>
      <c r="O6639" s="6">
        <v>128026.001408</v>
      </c>
      <c r="P6639" s="28">
        <v>2.3929532837679571E-2</v>
      </c>
    </row>
    <row r="6640" spans="1:16" x14ac:dyDescent="0.3">
      <c r="A6640" t="s">
        <v>645</v>
      </c>
      <c r="B6640" t="e">
        <f>VLOOKUP(A6640,Sheet3!L:L,1,FALSE)</f>
        <v>#N/A</v>
      </c>
      <c r="C6640" t="str">
        <f>VLOOKUP(A6640,'ALL - prices'!B:C,2,FALSE)</f>
        <v>TC Energy Corp</v>
      </c>
      <c r="D6640" t="str">
        <f>VLOOKUP(A6640,'ALL - prices'!B:I,8,FALSE)</f>
        <v>Energy</v>
      </c>
      <c r="E6640" s="18">
        <v>2024</v>
      </c>
      <c r="F6640" t="s">
        <v>681</v>
      </c>
      <c r="G6640" t="str">
        <f t="shared" si="491"/>
        <v>2024-Q3</v>
      </c>
      <c r="H6640" s="4">
        <f>INDEX('ALL - prices'!$J$3:$DY$219,MATCH('COMBINED DATA'!A6640,'ALL - prices'!$B$3:$B$219,0),MATCH('COMBINED DATA'!G6640,'ALL - prices'!$J$1:$DY$1,0))</f>
        <v>55.147399999999998</v>
      </c>
      <c r="I6640" s="14" t="s">
        <v>769</v>
      </c>
      <c r="J6640" s="15">
        <f>INDEX(MarketCap2!$E$2:$AR$224,MATCH(A6640,MarketCap2!$B$2:$B$224,0),MATCH(G6640,MarketCap2!$E$1:$AR$1,0))</f>
        <v>66716094464</v>
      </c>
      <c r="K6640">
        <f t="shared" si="492"/>
        <v>24.92371205707256</v>
      </c>
      <c r="L6640">
        <f>INDEX('PB2'!$D$2:$AQ$224,MATCH(A6640,'PB2'!$B$2:$B$224,0),MATCH(G6640,'PB2'!$D$1:$AQ$1,0))</f>
        <v>2.3869879245758101</v>
      </c>
      <c r="M6640" s="16">
        <f t="shared" si="493"/>
        <v>0.41893802214257503</v>
      </c>
      <c r="N6640" s="6">
        <f>INDEX('ROA2'!$D$2:$AQ$224,MATCH(A6640,'ROA2'!$B$2:$B$224,0),MATCH(G6640,'ROA2'!$D$1:$AQ$1,0))</f>
        <v>2.8808279037475599</v>
      </c>
      <c r="O6640" s="6">
        <v>127966.00320000001</v>
      </c>
      <c r="P6640" s="28">
        <v>-4.6864080218192965E-4</v>
      </c>
    </row>
    <row r="6641" spans="1:16" x14ac:dyDescent="0.3">
      <c r="A6641" t="s">
        <v>645</v>
      </c>
      <c r="B6641" t="e">
        <f>VLOOKUP(A6641,Sheet3!L:L,1,FALSE)</f>
        <v>#N/A</v>
      </c>
      <c r="C6641" t="str">
        <f>VLOOKUP(A6641,'ALL - prices'!B:C,2,FALSE)</f>
        <v>TC Energy Corp</v>
      </c>
      <c r="D6641" t="str">
        <f>VLOOKUP(A6641,'ALL - prices'!B:I,8,FALSE)</f>
        <v>Energy</v>
      </c>
      <c r="E6641" s="18">
        <v>2024</v>
      </c>
      <c r="F6641" t="s">
        <v>682</v>
      </c>
      <c r="G6641" t="str">
        <f t="shared" si="491"/>
        <v>2024-Q4</v>
      </c>
      <c r="H6641" s="4">
        <f>INDEX('ALL - prices'!$J$3:$DY$219,MATCH('COMBINED DATA'!A6641,'ALL - prices'!$B$3:$B$219,0),MATCH('COMBINED DATA'!G6641,'ALL - prices'!$J$1:$DY$1,0))</f>
        <v>63.862499999999997</v>
      </c>
      <c r="I6641" s="14" t="s">
        <v>769</v>
      </c>
      <c r="J6641" s="15">
        <f>INDEX(MarketCap2!$E$2:$AR$224,MATCH(A6641,MarketCap2!$B$2:$B$224,0),MATCH(G6641,MarketCap2!$E$1:$AR$1,0))</f>
        <v>69588787200</v>
      </c>
      <c r="K6641">
        <f t="shared" si="492"/>
        <v>24.965869287859956</v>
      </c>
      <c r="L6641">
        <f>INDEX('PB2'!$D$2:$AQ$224,MATCH(A6641,'PB2'!$B$2:$B$224,0),MATCH(G6641,'PB2'!$D$1:$AQ$1,0))</f>
        <v>2.48723468804166</v>
      </c>
      <c r="M6641" s="16">
        <f t="shared" si="493"/>
        <v>0.40205293244255785</v>
      </c>
      <c r="N6641" s="6">
        <f>INDEX('ROA2'!$D$2:$AQ$224,MATCH(A6641,'ROA2'!$B$2:$B$224,0),MATCH(G6641,'ROA2'!$D$1:$AQ$1,0))</f>
        <v>4.0210747718811</v>
      </c>
      <c r="O6641" s="6">
        <v>135292.00230399999</v>
      </c>
      <c r="P6641" s="28">
        <v>5.7249573486717976E-2</v>
      </c>
    </row>
    <row r="6642" spans="1:16" x14ac:dyDescent="0.3">
      <c r="A6642" t="s">
        <v>647</v>
      </c>
      <c r="B6642" t="str">
        <f>VLOOKUP(A6642,Sheet3!L:L,1,FALSE)</f>
        <v>TVE CN EQUITY</v>
      </c>
      <c r="C6642" t="str">
        <f>VLOOKUP(A6642,'ALL - prices'!B:C,2,FALSE)</f>
        <v>Tamarack Valley Energy Ltd</v>
      </c>
      <c r="D6642" t="str">
        <f>VLOOKUP(A6642,'ALL - prices'!B:I,8,FALSE)</f>
        <v>Energy</v>
      </c>
      <c r="E6642">
        <v>2015</v>
      </c>
      <c r="F6642" t="s">
        <v>679</v>
      </c>
      <c r="G6642" t="str">
        <f t="shared" si="491"/>
        <v>2015-Q1</v>
      </c>
      <c r="H6642" s="4">
        <f>INDEX('ALL - prices'!$J$3:$DY$219,MATCH('COMBINED DATA'!A6642,'ALL - prices'!$B$3:$B$219,0),MATCH('COMBINED DATA'!G6642,'ALL - prices'!$J$1:$DY$1,0))</f>
        <v>3.5912000000000002</v>
      </c>
      <c r="I6642" s="14">
        <f t="shared" ref="I6642:I6677" si="494">STDEV(H6643:H6646)</f>
        <v>0.58034372788890909</v>
      </c>
      <c r="J6642" s="6">
        <f>INDEX('market cap'!$B$3:$DQ$219,MATCH(A6642,'market cap'!$A$3:$A$219,0),MATCH(G6642,'market cap'!$B$1:$DQ$1,0))</f>
        <v>320.286</v>
      </c>
      <c r="K6642">
        <f t="shared" si="492"/>
        <v>5.769214346637054</v>
      </c>
      <c r="L6642">
        <f>INDEX('PB2'!$D$2:$AQ$224,MATCH(A6642,'PB2'!$B$2:$B$224,0),MATCH(G6642,'PB2'!$D$1:$AQ$1,0))</f>
        <v>1.06649494171143</v>
      </c>
      <c r="M6642" s="16">
        <f t="shared" si="493"/>
        <v>0.93765095443891744</v>
      </c>
      <c r="N6642" s="6">
        <f>INDEX('ROA2'!$D$2:$AQ$224,MATCH(A6642,'ROA2'!$B$2:$B$224,0),MATCH(G6642,'ROA2'!$D$1:$AQ$1,0))</f>
        <v>-6.5601048469543501</v>
      </c>
      <c r="O6642" s="6">
        <v>497.57843200000002</v>
      </c>
      <c r="P6642" s="28">
        <v>-5.2237508238424386E-2</v>
      </c>
    </row>
    <row r="6643" spans="1:16" x14ac:dyDescent="0.3">
      <c r="A6643" t="s">
        <v>647</v>
      </c>
      <c r="B6643" t="str">
        <f>VLOOKUP(A6643,Sheet3!L:L,1,FALSE)</f>
        <v>TVE CN EQUITY</v>
      </c>
      <c r="C6643" t="str">
        <f>VLOOKUP(A6643,'ALL - prices'!B:C,2,FALSE)</f>
        <v>Tamarack Valley Energy Ltd</v>
      </c>
      <c r="D6643" t="str">
        <f>VLOOKUP(A6643,'ALL - prices'!B:I,8,FALSE)</f>
        <v>Energy</v>
      </c>
      <c r="E6643">
        <v>2015</v>
      </c>
      <c r="F6643" t="s">
        <v>680</v>
      </c>
      <c r="G6643" t="str">
        <f t="shared" si="491"/>
        <v>2015-Q2</v>
      </c>
      <c r="H6643" s="4">
        <f>INDEX('ALL - prices'!$J$3:$DY$219,MATCH('COMBINED DATA'!A6643,'ALL - prices'!$B$3:$B$219,0),MATCH('COMBINED DATA'!G6643,'ALL - prices'!$J$1:$DY$1,0))</f>
        <v>3.0844</v>
      </c>
      <c r="I6643" s="14">
        <f t="shared" si="494"/>
        <v>0.60426861783481789</v>
      </c>
      <c r="J6643" s="6">
        <f>INDEX('market cap'!$B$3:$DQ$219,MATCH(A6643,'market cap'!$A$3:$A$219,0),MATCH(G6643,'market cap'!$B$1:$DQ$1,0))</f>
        <v>344.94369999999998</v>
      </c>
      <c r="K6643">
        <f t="shared" si="492"/>
        <v>5.8433812153088862</v>
      </c>
      <c r="L6643">
        <f>INDEX('PB2'!$D$2:$AQ$224,MATCH(A6643,'PB2'!$B$2:$B$224,0),MATCH(G6643,'PB2'!$D$1:$AQ$1,0))</f>
        <v>0.93074101209640503</v>
      </c>
      <c r="M6643" s="16">
        <f t="shared" si="493"/>
        <v>1.0744127388859719</v>
      </c>
      <c r="N6643" s="6">
        <f>INDEX('ROA2'!$D$2:$AQ$224,MATCH(A6643,'ROA2'!$B$2:$B$224,0),MATCH(G6643,'ROA2'!$D$1:$AQ$1,0))</f>
        <v>-8.3544988632202095</v>
      </c>
      <c r="O6643" s="6">
        <v>482.22668800000002</v>
      </c>
      <c r="P6643" s="28">
        <v>-3.0852912852942942E-2</v>
      </c>
    </row>
    <row r="6644" spans="1:16" x14ac:dyDescent="0.3">
      <c r="A6644" t="s">
        <v>647</v>
      </c>
      <c r="B6644" t="str">
        <f>VLOOKUP(A6644,Sheet3!L:L,1,FALSE)</f>
        <v>TVE CN EQUITY</v>
      </c>
      <c r="C6644" t="str">
        <f>VLOOKUP(A6644,'ALL - prices'!B:C,2,FALSE)</f>
        <v>Tamarack Valley Energy Ltd</v>
      </c>
      <c r="D6644" t="str">
        <f>VLOOKUP(A6644,'ALL - prices'!B:I,8,FALSE)</f>
        <v>Energy</v>
      </c>
      <c r="E6644">
        <v>2015</v>
      </c>
      <c r="F6644" t="s">
        <v>681</v>
      </c>
      <c r="G6644" t="str">
        <f t="shared" si="491"/>
        <v>2015-Q3</v>
      </c>
      <c r="H6644" s="4">
        <f>INDEX('ALL - prices'!$J$3:$DY$219,MATCH('COMBINED DATA'!A6644,'ALL - prices'!$B$3:$B$219,0),MATCH('COMBINED DATA'!G6644,'ALL - prices'!$J$1:$DY$1,0))</f>
        <v>2.0533999999999999</v>
      </c>
      <c r="I6644" s="14">
        <f t="shared" si="494"/>
        <v>0.33199095369201448</v>
      </c>
      <c r="J6644" s="6">
        <f>INDEX('market cap'!$B$3:$DQ$219,MATCH(A6644,'market cap'!$A$3:$A$219,0),MATCH(G6644,'market cap'!$B$1:$DQ$1,0))</f>
        <v>234.8443</v>
      </c>
      <c r="K6644">
        <f t="shared" si="492"/>
        <v>5.4589227413673074</v>
      </c>
      <c r="L6644">
        <f>INDEX('PB2'!$D$2:$AQ$224,MATCH(A6644,'PB2'!$B$2:$B$224,0),MATCH(G6644,'PB2'!$D$1:$AQ$1,0))</f>
        <v>0.64343899488449097</v>
      </c>
      <c r="M6644" s="16">
        <f t="shared" si="493"/>
        <v>1.5541488904935241</v>
      </c>
      <c r="N6644" s="6">
        <f>INDEX('ROA2'!$D$2:$AQ$224,MATCH(A6644,'ROA2'!$B$2:$B$224,0),MATCH(G6644,'ROA2'!$D$1:$AQ$1,0))</f>
        <v>-8.9857339859008807</v>
      </c>
      <c r="O6644" s="6">
        <v>561.97702400000003</v>
      </c>
      <c r="P6644" s="28">
        <v>0.16537934955603287</v>
      </c>
    </row>
    <row r="6645" spans="1:16" x14ac:dyDescent="0.3">
      <c r="A6645" t="s">
        <v>647</v>
      </c>
      <c r="B6645" t="str">
        <f>VLOOKUP(A6645,Sheet3!L:L,1,FALSE)</f>
        <v>TVE CN EQUITY</v>
      </c>
      <c r="C6645" t="str">
        <f>VLOOKUP(A6645,'ALL - prices'!B:C,2,FALSE)</f>
        <v>Tamarack Valley Energy Ltd</v>
      </c>
      <c r="D6645" t="str">
        <f>VLOOKUP(A6645,'ALL - prices'!B:I,8,FALSE)</f>
        <v>Energy</v>
      </c>
      <c r="E6645">
        <v>2015</v>
      </c>
      <c r="F6645" t="s">
        <v>682</v>
      </c>
      <c r="G6645" t="str">
        <f t="shared" si="491"/>
        <v>2015-Q4</v>
      </c>
      <c r="H6645" s="4">
        <f>INDEX('ALL - prices'!$J$3:$DY$219,MATCH('COMBINED DATA'!A6645,'ALL - prices'!$B$3:$B$219,0),MATCH('COMBINED DATA'!G6645,'ALL - prices'!$J$1:$DY$1,0))</f>
        <v>2.6126</v>
      </c>
      <c r="I6645" s="14">
        <f t="shared" si="494"/>
        <v>0.14833427059628984</v>
      </c>
      <c r="J6645" s="6">
        <f>INDEX('market cap'!$B$3:$DQ$219,MATCH(A6645,'market cap'!$A$3:$A$219,0),MATCH(G6645,'market cap'!$B$1:$DQ$1,0))</f>
        <v>298.91430000000003</v>
      </c>
      <c r="K6645">
        <f t="shared" si="492"/>
        <v>5.7001569102331509</v>
      </c>
      <c r="L6645">
        <f>INDEX('PB2'!$D$2:$AQ$224,MATCH(A6645,'PB2'!$B$2:$B$224,0),MATCH(G6645,'PB2'!$D$1:$AQ$1,0))</f>
        <v>0.80529797077178999</v>
      </c>
      <c r="M6645" s="16">
        <f t="shared" si="493"/>
        <v>1.2417763812835756</v>
      </c>
      <c r="N6645" s="6">
        <f>INDEX('ROA2'!$D$2:$AQ$224,MATCH(A6645,'ROA2'!$B$2:$B$224,0),MATCH(G6645,'ROA2'!$D$1:$AQ$1,0))</f>
        <v>-11.4340867996216</v>
      </c>
      <c r="O6645" s="6">
        <v>549.65164800000002</v>
      </c>
      <c r="P6645" s="28">
        <v>-2.1932170664685405E-2</v>
      </c>
    </row>
    <row r="6646" spans="1:16" x14ac:dyDescent="0.3">
      <c r="A6646" t="s">
        <v>647</v>
      </c>
      <c r="B6646" t="str">
        <f>VLOOKUP(A6646,Sheet3!L:L,1,FALSE)</f>
        <v>TVE CN EQUITY</v>
      </c>
      <c r="C6646" t="str">
        <f>VLOOKUP(A6646,'ALL - prices'!B:C,2,FALSE)</f>
        <v>Tamarack Valley Energy Ltd</v>
      </c>
      <c r="D6646" t="str">
        <f>VLOOKUP(A6646,'ALL - prices'!B:I,8,FALSE)</f>
        <v>Energy</v>
      </c>
      <c r="E6646">
        <v>2016</v>
      </c>
      <c r="F6646" t="s">
        <v>679</v>
      </c>
      <c r="G6646" t="str">
        <f t="shared" si="491"/>
        <v>2016-Q1</v>
      </c>
      <c r="H6646" s="4">
        <f>INDEX('ALL - prices'!$J$3:$DY$219,MATCH('COMBINED DATA'!A6646,'ALL - prices'!$B$3:$B$219,0),MATCH('COMBINED DATA'!G6646,'ALL - prices'!$J$1:$DY$1,0))</f>
        <v>3.3815</v>
      </c>
      <c r="I6646" s="14">
        <f t="shared" si="494"/>
        <v>0.30271675842829271</v>
      </c>
      <c r="J6646" s="6">
        <f>INDEX('market cap'!$B$3:$DQ$219,MATCH(A6646,'market cap'!$A$3:$A$219,0),MATCH(G6646,'market cap'!$B$1:$DQ$1,0))</f>
        <v>444.80779999999999</v>
      </c>
      <c r="K6646">
        <f t="shared" si="492"/>
        <v>6.0976422787538427</v>
      </c>
      <c r="L6646">
        <f>INDEX('PB2'!$D$2:$AQ$224,MATCH(A6646,'PB2'!$B$2:$B$224,0),MATCH(G6646,'PB2'!$D$1:$AQ$1,0))</f>
        <v>1.08813500404358</v>
      </c>
      <c r="M6646" s="16">
        <f t="shared" si="493"/>
        <v>0.91900361286415322</v>
      </c>
      <c r="N6646" s="6">
        <f>INDEX('ROA2'!$D$2:$AQ$224,MATCH(A6646,'ROA2'!$B$2:$B$224,0),MATCH(G6646,'ROA2'!$D$1:$AQ$1,0))</f>
        <v>-3.31121802330017</v>
      </c>
      <c r="O6646" s="6">
        <v>549.06771200000003</v>
      </c>
      <c r="P6646" s="28">
        <v>-1.0623746915428046E-3</v>
      </c>
    </row>
    <row r="6647" spans="1:16" x14ac:dyDescent="0.3">
      <c r="A6647" t="s">
        <v>647</v>
      </c>
      <c r="B6647" t="str">
        <f>VLOOKUP(A6647,Sheet3!L:L,1,FALSE)</f>
        <v>TVE CN EQUITY</v>
      </c>
      <c r="C6647" t="str">
        <f>VLOOKUP(A6647,'ALL - prices'!B:C,2,FALSE)</f>
        <v>Tamarack Valley Energy Ltd</v>
      </c>
      <c r="D6647" t="str">
        <f>VLOOKUP(A6647,'ALL - prices'!B:I,8,FALSE)</f>
        <v>Energy</v>
      </c>
      <c r="E6647">
        <v>2016</v>
      </c>
      <c r="F6647" t="s">
        <v>680</v>
      </c>
      <c r="G6647" t="str">
        <f t="shared" si="491"/>
        <v>2016-Q2</v>
      </c>
      <c r="H6647" s="4">
        <f>INDEX('ALL - prices'!$J$3:$DY$219,MATCH('COMBINED DATA'!A6647,'ALL - prices'!$B$3:$B$219,0),MATCH('COMBINED DATA'!G6647,'ALL - prices'!$J$1:$DY$1,0))</f>
        <v>3.2067999999999999</v>
      </c>
      <c r="I6647" s="14">
        <f t="shared" si="494"/>
        <v>0.54653562250476329</v>
      </c>
      <c r="J6647" s="6">
        <f>INDEX('market cap'!$B$3:$DQ$219,MATCH(A6647,'market cap'!$A$3:$A$219,0),MATCH(G6647,'market cap'!$B$1:$DQ$1,0))</f>
        <v>421.82029999999997</v>
      </c>
      <c r="K6647">
        <f t="shared" si="492"/>
        <v>6.0445793939610466</v>
      </c>
      <c r="L6647">
        <f>INDEX('PB2'!$D$2:$AQ$224,MATCH(A6647,'PB2'!$B$2:$B$224,0),MATCH(G6647,'PB2'!$D$1:$AQ$1,0))</f>
        <v>1.05566501617432</v>
      </c>
      <c r="M6647" s="16">
        <f t="shared" si="493"/>
        <v>0.94727018957581133</v>
      </c>
      <c r="N6647" s="6">
        <f>INDEX('ROA2'!$D$2:$AQ$224,MATCH(A6647,'ROA2'!$B$2:$B$224,0),MATCH(G6647,'ROA2'!$D$1:$AQ$1,0))</f>
        <v>-3.4618380069732702</v>
      </c>
      <c r="O6647" s="6">
        <v>553.13516800000002</v>
      </c>
      <c r="P6647" s="28">
        <v>7.4079315011697363E-3</v>
      </c>
    </row>
    <row r="6648" spans="1:16" x14ac:dyDescent="0.3">
      <c r="A6648" t="s">
        <v>647</v>
      </c>
      <c r="B6648" t="str">
        <f>VLOOKUP(A6648,Sheet3!L:L,1,FALSE)</f>
        <v>TVE CN EQUITY</v>
      </c>
      <c r="C6648" t="str">
        <f>VLOOKUP(A6648,'ALL - prices'!B:C,2,FALSE)</f>
        <v>Tamarack Valley Energy Ltd</v>
      </c>
      <c r="D6648" t="str">
        <f>VLOOKUP(A6648,'ALL - prices'!B:I,8,FALSE)</f>
        <v>Energy</v>
      </c>
      <c r="E6648">
        <v>2016</v>
      </c>
      <c r="F6648" t="s">
        <v>681</v>
      </c>
      <c r="G6648" t="str">
        <f t="shared" si="491"/>
        <v>2016-Q3</v>
      </c>
      <c r="H6648" s="4">
        <f>INDEX('ALL - prices'!$J$3:$DY$219,MATCH('COMBINED DATA'!A6648,'ALL - prices'!$B$3:$B$219,0),MATCH('COMBINED DATA'!G6648,'ALL - prices'!$J$1:$DY$1,0))</f>
        <v>3.1543000000000001</v>
      </c>
      <c r="I6648" s="14">
        <f t="shared" si="494"/>
        <v>0.43989314895779047</v>
      </c>
      <c r="J6648" s="6">
        <f>INDEX('market cap'!$B$3:$DQ$219,MATCH(A6648,'market cap'!$A$3:$A$219,0),MATCH(G6648,'market cap'!$B$1:$DQ$1,0))</f>
        <v>494.56810000000002</v>
      </c>
      <c r="K6648">
        <f t="shared" si="492"/>
        <v>6.2036848564444442</v>
      </c>
      <c r="L6648">
        <f>INDEX('PB2'!$D$2:$AQ$224,MATCH(A6648,'PB2'!$B$2:$B$224,0),MATCH(G6648,'PB2'!$D$1:$AQ$1,0))</f>
        <v>1.04083895683289</v>
      </c>
      <c r="M6648" s="16">
        <f t="shared" si="493"/>
        <v>0.9607634240006192</v>
      </c>
      <c r="N6648" s="6">
        <f>INDEX('ROA2'!$D$2:$AQ$224,MATCH(A6648,'ROA2'!$B$2:$B$224,0),MATCH(G6648,'ROA2'!$D$1:$AQ$1,0))</f>
        <v>-4.7332677841186497</v>
      </c>
      <c r="O6648" s="6">
        <v>542.916608</v>
      </c>
      <c r="P6648" s="28">
        <v>-1.8473893166019096E-2</v>
      </c>
    </row>
    <row r="6649" spans="1:16" x14ac:dyDescent="0.3">
      <c r="A6649" t="s">
        <v>647</v>
      </c>
      <c r="B6649" t="str">
        <f>VLOOKUP(A6649,Sheet3!L:L,1,FALSE)</f>
        <v>TVE CN EQUITY</v>
      </c>
      <c r="C6649" t="str">
        <f>VLOOKUP(A6649,'ALL - prices'!B:C,2,FALSE)</f>
        <v>Tamarack Valley Energy Ltd</v>
      </c>
      <c r="D6649" t="str">
        <f>VLOOKUP(A6649,'ALL - prices'!B:I,8,FALSE)</f>
        <v>Energy</v>
      </c>
      <c r="E6649">
        <v>2016</v>
      </c>
      <c r="F6649" t="s">
        <v>682</v>
      </c>
      <c r="G6649" t="str">
        <f t="shared" si="491"/>
        <v>2016-Q4</v>
      </c>
      <c r="H6649" s="4">
        <f>INDEX('ALL - prices'!$J$3:$DY$219,MATCH('COMBINED DATA'!A6649,'ALL - prices'!$B$3:$B$219,0),MATCH('COMBINED DATA'!G6649,'ALL - prices'!$J$1:$DY$1,0))</f>
        <v>3.0232999999999999</v>
      </c>
      <c r="I6649" s="14">
        <f t="shared" si="494"/>
        <v>0.27965701016304284</v>
      </c>
      <c r="J6649" s="6">
        <f>INDEX('market cap'!$B$3:$DQ$219,MATCH(A6649,'market cap'!$A$3:$A$219,0),MATCH(G6649,'market cap'!$B$1:$DQ$1,0))</f>
        <v>474.11509999999998</v>
      </c>
      <c r="K6649">
        <f t="shared" si="492"/>
        <v>6.1614501192215911</v>
      </c>
      <c r="L6649">
        <f>INDEX('PB2'!$D$2:$AQ$224,MATCH(A6649,'PB2'!$B$2:$B$224,0),MATCH(G6649,'PB2'!$D$1:$AQ$1,0))</f>
        <v>1.01300096511841</v>
      </c>
      <c r="M6649" s="16">
        <f t="shared" si="493"/>
        <v>0.98716589068906735</v>
      </c>
      <c r="N6649" s="6">
        <f>INDEX('ROA2'!$D$2:$AQ$224,MATCH(A6649,'ROA2'!$B$2:$B$224,0),MATCH(G6649,'ROA2'!$D$1:$AQ$1,0))</f>
        <v>-2.32397389411926</v>
      </c>
      <c r="O6649" s="6">
        <v>679.25855999999999</v>
      </c>
      <c r="P6649" s="28">
        <v>0.25112871846425444</v>
      </c>
    </row>
    <row r="6650" spans="1:16" x14ac:dyDescent="0.3">
      <c r="A6650" t="s">
        <v>647</v>
      </c>
      <c r="B6650" t="str">
        <f>VLOOKUP(A6650,Sheet3!L:L,1,FALSE)</f>
        <v>TVE CN EQUITY</v>
      </c>
      <c r="C6650" t="str">
        <f>VLOOKUP(A6650,'ALL - prices'!B:C,2,FALSE)</f>
        <v>Tamarack Valley Energy Ltd</v>
      </c>
      <c r="D6650" t="str">
        <f>VLOOKUP(A6650,'ALL - prices'!B:I,8,FALSE)</f>
        <v>Energy</v>
      </c>
      <c r="E6650">
        <v>2017</v>
      </c>
      <c r="F6650" t="s">
        <v>679</v>
      </c>
      <c r="G6650" t="str">
        <f t="shared" si="491"/>
        <v>2017-Q1</v>
      </c>
      <c r="H6650" s="4">
        <f>INDEX('ALL - prices'!$J$3:$DY$219,MATCH('COMBINED DATA'!A6650,'ALL - prices'!$B$3:$B$219,0),MATCH('COMBINED DATA'!G6650,'ALL - prices'!$J$1:$DY$1,0))</f>
        <v>2.5427</v>
      </c>
      <c r="I6650" s="14">
        <f t="shared" si="494"/>
        <v>0.26302138537895869</v>
      </c>
      <c r="J6650" s="6">
        <f>INDEX('market cap'!$B$3:$DQ$219,MATCH(A6650,'market cap'!$A$3:$A$219,0),MATCH(G6650,'market cap'!$B$1:$DQ$1,0))</f>
        <v>662.52080000000001</v>
      </c>
      <c r="K6650">
        <f t="shared" si="492"/>
        <v>6.4960519535939412</v>
      </c>
      <c r="L6650">
        <f>INDEX('PB2'!$D$2:$AQ$224,MATCH(A6650,'PB2'!$B$2:$B$224,0),MATCH(G6650,'PB2'!$D$1:$AQ$1,0))</f>
        <v>0.84538602828979503</v>
      </c>
      <c r="M6650" s="16">
        <f t="shared" si="493"/>
        <v>1.1828915625953589</v>
      </c>
      <c r="N6650" s="6">
        <f>INDEX('ROA2'!$D$2:$AQ$224,MATCH(A6650,'ROA2'!$B$2:$B$224,0),MATCH(G6650,'ROA2'!$D$1:$AQ$1,0))</f>
        <v>-4.5888538360595703</v>
      </c>
      <c r="O6650" s="6">
        <v>663.56384000000003</v>
      </c>
      <c r="P6650" s="28">
        <v>-2.3105663916844803E-2</v>
      </c>
    </row>
    <row r="6651" spans="1:16" x14ac:dyDescent="0.3">
      <c r="A6651" t="s">
        <v>647</v>
      </c>
      <c r="B6651" t="str">
        <f>VLOOKUP(A6651,Sheet3!L:L,1,FALSE)</f>
        <v>TVE CN EQUITY</v>
      </c>
      <c r="C6651" t="str">
        <f>VLOOKUP(A6651,'ALL - prices'!B:C,2,FALSE)</f>
        <v>Tamarack Valley Energy Ltd</v>
      </c>
      <c r="D6651" t="str">
        <f>VLOOKUP(A6651,'ALL - prices'!B:I,8,FALSE)</f>
        <v>Energy</v>
      </c>
      <c r="E6651">
        <v>2017</v>
      </c>
      <c r="F6651" t="s">
        <v>680</v>
      </c>
      <c r="G6651" t="str">
        <f t="shared" si="491"/>
        <v>2017-Q2</v>
      </c>
      <c r="H6651" s="4">
        <f>INDEX('ALL - prices'!$J$3:$DY$219,MATCH('COMBINED DATA'!A6651,'ALL - prices'!$B$3:$B$219,0),MATCH('COMBINED DATA'!G6651,'ALL - prices'!$J$1:$DY$1,0))</f>
        <v>1.9484999999999999</v>
      </c>
      <c r="I6651" s="14">
        <f t="shared" si="494"/>
        <v>0.77794418126666764</v>
      </c>
      <c r="J6651" s="6">
        <f>INDEX('market cap'!$B$3:$DQ$219,MATCH(A6651,'market cap'!$A$3:$A$219,0),MATCH(G6651,'market cap'!$B$1:$DQ$1,0))</f>
        <v>507.70490000000001</v>
      </c>
      <c r="K6651">
        <f t="shared" si="492"/>
        <v>6.2299003732756928</v>
      </c>
      <c r="L6651">
        <f>INDEX('PB2'!$D$2:$AQ$224,MATCH(A6651,'PB2'!$B$2:$B$224,0),MATCH(G6651,'PB2'!$D$1:$AQ$1,0))</f>
        <v>0.64401102066039995</v>
      </c>
      <c r="M6651" s="16">
        <f t="shared" si="493"/>
        <v>1.5527684587983475</v>
      </c>
      <c r="N6651" s="6">
        <f>INDEX('ROA2'!$D$2:$AQ$224,MATCH(A6651,'ROA2'!$B$2:$B$224,0),MATCH(G6651,'ROA2'!$D$1:$AQ$1,0))</f>
        <v>-2.2649400234222399</v>
      </c>
      <c r="O6651" s="6">
        <v>1186.2850559999999</v>
      </c>
      <c r="P6651" s="28">
        <v>0.78774819315048861</v>
      </c>
    </row>
    <row r="6652" spans="1:16" x14ac:dyDescent="0.3">
      <c r="A6652" t="s">
        <v>647</v>
      </c>
      <c r="B6652" t="str">
        <f>VLOOKUP(A6652,Sheet3!L:L,1,FALSE)</f>
        <v>TVE CN EQUITY</v>
      </c>
      <c r="C6652" t="str">
        <f>VLOOKUP(A6652,'ALL - prices'!B:C,2,FALSE)</f>
        <v>Tamarack Valley Energy Ltd</v>
      </c>
      <c r="D6652" t="str">
        <f>VLOOKUP(A6652,'ALL - prices'!B:I,8,FALSE)</f>
        <v>Energy</v>
      </c>
      <c r="E6652">
        <v>2017</v>
      </c>
      <c r="F6652" t="s">
        <v>681</v>
      </c>
      <c r="G6652" t="str">
        <f t="shared" si="491"/>
        <v>2017-Q3</v>
      </c>
      <c r="H6652" s="4">
        <f>INDEX('ALL - prices'!$J$3:$DY$219,MATCH('COMBINED DATA'!A6652,'ALL - prices'!$B$3:$B$219,0),MATCH('COMBINED DATA'!G6652,'ALL - prices'!$J$1:$DY$1,0))</f>
        <v>2.4727999999999999</v>
      </c>
      <c r="I6652" s="14">
        <f t="shared" si="494"/>
        <v>1.015240992736864</v>
      </c>
      <c r="J6652" s="6">
        <f>INDEX('market cap'!$B$3:$DQ$219,MATCH(A6652,'market cap'!$A$3:$A$219,0),MATCH(G6652,'market cap'!$B$1:$DQ$1,0))</f>
        <v>644.30719999999997</v>
      </c>
      <c r="K6652">
        <f t="shared" si="492"/>
        <v>6.4681756310006744</v>
      </c>
      <c r="L6652">
        <f>INDEX('PB2'!$D$2:$AQ$224,MATCH(A6652,'PB2'!$B$2:$B$224,0),MATCH(G6652,'PB2'!$D$1:$AQ$1,0))</f>
        <v>0.82278800010681197</v>
      </c>
      <c r="M6652" s="16">
        <f t="shared" si="493"/>
        <v>1.2153799032924433</v>
      </c>
      <c r="N6652" s="6">
        <f>INDEX('ROA2'!$D$2:$AQ$224,MATCH(A6652,'ROA2'!$B$2:$B$224,0),MATCH(G6652,'ROA2'!$D$1:$AQ$1,0))</f>
        <v>-0.72922098636627197</v>
      </c>
      <c r="O6652" s="6">
        <v>1178.4039680000001</v>
      </c>
      <c r="P6652" s="28">
        <v>-6.6435027231767337E-3</v>
      </c>
    </row>
    <row r="6653" spans="1:16" x14ac:dyDescent="0.3">
      <c r="A6653" t="s">
        <v>647</v>
      </c>
      <c r="B6653" t="str">
        <f>VLOOKUP(A6653,Sheet3!L:L,1,FALSE)</f>
        <v>TVE CN EQUITY</v>
      </c>
      <c r="C6653" t="str">
        <f>VLOOKUP(A6653,'ALL - prices'!B:C,2,FALSE)</f>
        <v>Tamarack Valley Energy Ltd</v>
      </c>
      <c r="D6653" t="str">
        <f>VLOOKUP(A6653,'ALL - prices'!B:I,8,FALSE)</f>
        <v>Energy</v>
      </c>
      <c r="E6653">
        <v>2017</v>
      </c>
      <c r="F6653" t="s">
        <v>682</v>
      </c>
      <c r="G6653" t="str">
        <f t="shared" si="491"/>
        <v>2017-Q4</v>
      </c>
      <c r="H6653" s="4">
        <f>INDEX('ALL - prices'!$J$3:$DY$219,MATCH('COMBINED DATA'!A6653,'ALL - prices'!$B$3:$B$219,0),MATCH('COMBINED DATA'!G6653,'ALL - prices'!$J$1:$DY$1,0))</f>
        <v>2.4990000000000001</v>
      </c>
      <c r="I6653" s="14">
        <f t="shared" si="494"/>
        <v>1.1506653419507615</v>
      </c>
      <c r="J6653" s="6">
        <f>INDEX('market cap'!$B$3:$DQ$219,MATCH(A6653,'market cap'!$A$3:$A$219,0),MATCH(G6653,'market cap'!$B$1:$DQ$1,0))</f>
        <v>653.52539999999999</v>
      </c>
      <c r="K6653">
        <f t="shared" si="492"/>
        <v>6.4823813999447566</v>
      </c>
      <c r="L6653">
        <f>INDEX('PB2'!$D$2:$AQ$224,MATCH(A6653,'PB2'!$B$2:$B$224,0),MATCH(G6653,'PB2'!$D$1:$AQ$1,0))</f>
        <v>0.84452301263809204</v>
      </c>
      <c r="M6653" s="16">
        <f t="shared" si="493"/>
        <v>1.1841003561006991</v>
      </c>
      <c r="N6653" s="6">
        <f>INDEX('ROA2'!$D$2:$AQ$224,MATCH(A6653,'ROA2'!$B$2:$B$224,0),MATCH(G6653,'ROA2'!$D$1:$AQ$1,0))</f>
        <v>-1.0416229963302599</v>
      </c>
      <c r="O6653" s="6">
        <v>1206.8860159999999</v>
      </c>
      <c r="P6653" s="28">
        <v>2.417002044582376E-2</v>
      </c>
    </row>
    <row r="6654" spans="1:16" x14ac:dyDescent="0.3">
      <c r="A6654" t="s">
        <v>647</v>
      </c>
      <c r="B6654" t="str">
        <f>VLOOKUP(A6654,Sheet3!L:L,1,FALSE)</f>
        <v>TVE CN EQUITY</v>
      </c>
      <c r="C6654" t="str">
        <f>VLOOKUP(A6654,'ALL - prices'!B:C,2,FALSE)</f>
        <v>Tamarack Valley Energy Ltd</v>
      </c>
      <c r="D6654" t="str">
        <f>VLOOKUP(A6654,'ALL - prices'!B:I,8,FALSE)</f>
        <v>Energy</v>
      </c>
      <c r="E6654">
        <v>2018</v>
      </c>
      <c r="F6654" t="s">
        <v>679</v>
      </c>
      <c r="G6654" t="str">
        <f t="shared" si="491"/>
        <v>2018-Q1</v>
      </c>
      <c r="H6654" s="4">
        <f>INDEX('ALL - prices'!$J$3:$DY$219,MATCH('COMBINED DATA'!A6654,'ALL - prices'!$B$3:$B$219,0),MATCH('COMBINED DATA'!G6654,'ALL - prices'!$J$1:$DY$1,0))</f>
        <v>2.4466000000000001</v>
      </c>
      <c r="I6654" s="14">
        <f t="shared" si="494"/>
        <v>1.2327414476144873</v>
      </c>
      <c r="J6654" s="6">
        <f>INDEX('market cap'!$B$3:$DQ$219,MATCH(A6654,'market cap'!$A$3:$A$219,0),MATCH(G6654,'market cap'!$B$1:$DQ$1,0))</f>
        <v>639.81510000000003</v>
      </c>
      <c r="K6654">
        <f t="shared" si="492"/>
        <v>6.4611792283622673</v>
      </c>
      <c r="L6654">
        <f>INDEX('PB2'!$D$2:$AQ$224,MATCH(A6654,'PB2'!$B$2:$B$224,0),MATCH(G6654,'PB2'!$D$1:$AQ$1,0))</f>
        <v>0.82166397571563698</v>
      </c>
      <c r="M6654" s="16">
        <f t="shared" si="493"/>
        <v>1.217042525357205</v>
      </c>
      <c r="N6654" s="6">
        <f>INDEX('ROA2'!$D$2:$AQ$224,MATCH(A6654,'ROA2'!$B$2:$B$224,0),MATCH(G6654,'ROA2'!$D$1:$AQ$1,0))</f>
        <v>-1.4881050586700399</v>
      </c>
      <c r="O6654" s="6">
        <v>1207.8090239999999</v>
      </c>
      <c r="P6654" s="28">
        <v>7.6478473340765071E-4</v>
      </c>
    </row>
    <row r="6655" spans="1:16" x14ac:dyDescent="0.3">
      <c r="A6655" t="s">
        <v>647</v>
      </c>
      <c r="B6655" t="str">
        <f>VLOOKUP(A6655,Sheet3!L:L,1,FALSE)</f>
        <v>TVE CN EQUITY</v>
      </c>
      <c r="C6655" t="str">
        <f>VLOOKUP(A6655,'ALL - prices'!B:C,2,FALSE)</f>
        <v>Tamarack Valley Energy Ltd</v>
      </c>
      <c r="D6655" t="str">
        <f>VLOOKUP(A6655,'ALL - prices'!B:I,8,FALSE)</f>
        <v>Energy</v>
      </c>
      <c r="E6655">
        <v>2018</v>
      </c>
      <c r="F6655" t="s">
        <v>680</v>
      </c>
      <c r="G6655" t="str">
        <f t="shared" si="491"/>
        <v>2018-Q2</v>
      </c>
      <c r="H6655" s="4">
        <f>INDEX('ALL - prices'!$J$3:$DY$219,MATCH('COMBINED DATA'!A6655,'ALL - prices'!$B$3:$B$219,0),MATCH('COMBINED DATA'!G6655,'ALL - prices'!$J$1:$DY$1,0))</f>
        <v>4.0281000000000002</v>
      </c>
      <c r="I6655" s="14">
        <f t="shared" si="494"/>
        <v>1.20245838839992</v>
      </c>
      <c r="J6655" s="6">
        <f>INDEX('market cap'!$B$3:$DQ$219,MATCH(A6655,'market cap'!$A$3:$A$219,0),MATCH(G6655,'market cap'!$B$1:$DQ$1,0))</f>
        <v>1053.5664999999999</v>
      </c>
      <c r="K6655">
        <f t="shared" si="492"/>
        <v>6.9599363541756638</v>
      </c>
      <c r="L6655">
        <f>INDEX('PB2'!$D$2:$AQ$224,MATCH(A6655,'PB2'!$B$2:$B$224,0),MATCH(G6655,'PB2'!$D$1:$AQ$1,0))</f>
        <v>1.3485529422760001</v>
      </c>
      <c r="M6655" s="16">
        <f t="shared" si="493"/>
        <v>0.74153558874171077</v>
      </c>
      <c r="N6655" s="6">
        <f>INDEX('ROA2'!$D$2:$AQ$224,MATCH(A6655,'ROA2'!$B$2:$B$224,0),MATCH(G6655,'ROA2'!$D$1:$AQ$1,0))</f>
        <v>-1.0648560523986801</v>
      </c>
      <c r="O6655" s="6">
        <v>1240.3349760000001</v>
      </c>
      <c r="P6655" s="28">
        <v>2.6929714345303807E-2</v>
      </c>
    </row>
    <row r="6656" spans="1:16" x14ac:dyDescent="0.3">
      <c r="A6656" t="s">
        <v>647</v>
      </c>
      <c r="B6656" t="str">
        <f>VLOOKUP(A6656,Sheet3!L:L,1,FALSE)</f>
        <v>TVE CN EQUITY</v>
      </c>
      <c r="C6656" t="str">
        <f>VLOOKUP(A6656,'ALL - prices'!B:C,2,FALSE)</f>
        <v>Tamarack Valley Energy Ltd</v>
      </c>
      <c r="D6656" t="str">
        <f>VLOOKUP(A6656,'ALL - prices'!B:I,8,FALSE)</f>
        <v>Energy</v>
      </c>
      <c r="E6656">
        <v>2018</v>
      </c>
      <c r="F6656" t="s">
        <v>681</v>
      </c>
      <c r="G6656" t="str">
        <f t="shared" si="491"/>
        <v>2018-Q3</v>
      </c>
      <c r="H6656" s="4">
        <f>INDEX('ALL - prices'!$J$3:$DY$219,MATCH('COMBINED DATA'!A6656,'ALL - prices'!$B$3:$B$219,0),MATCH('COMBINED DATA'!G6656,'ALL - prices'!$J$1:$DY$1,0))</f>
        <v>4.3951000000000002</v>
      </c>
      <c r="I6656" s="14">
        <f t="shared" si="494"/>
        <v>0.17216163916505903</v>
      </c>
      <c r="J6656" s="6">
        <f>INDEX('market cap'!$B$3:$DQ$219,MATCH(A6656,'market cap'!$A$3:$A$219,0),MATCH(G6656,'market cap'!$B$1:$DQ$1,0))</f>
        <v>1141.8838000000001</v>
      </c>
      <c r="K6656">
        <f t="shared" si="492"/>
        <v>7.0404346337254546</v>
      </c>
      <c r="L6656">
        <f>INDEX('PB2'!$D$2:$AQ$224,MATCH(A6656,'PB2'!$B$2:$B$224,0),MATCH(G6656,'PB2'!$D$1:$AQ$1,0))</f>
        <v>1.44342005252838</v>
      </c>
      <c r="M6656" s="16">
        <f t="shared" si="493"/>
        <v>0.69279902149643879</v>
      </c>
      <c r="N6656" s="6">
        <f>INDEX('ROA2'!$D$2:$AQ$224,MATCH(A6656,'ROA2'!$B$2:$B$224,0),MATCH(G6656,'ROA2'!$D$1:$AQ$1,0))</f>
        <v>-1.0689680576324501</v>
      </c>
      <c r="O6656" s="6">
        <v>1237.5709440000001</v>
      </c>
      <c r="P6656" s="28">
        <v>-2.2284560650816018E-3</v>
      </c>
    </row>
    <row r="6657" spans="1:16" x14ac:dyDescent="0.3">
      <c r="A6657" t="s">
        <v>647</v>
      </c>
      <c r="B6657" t="str">
        <f>VLOOKUP(A6657,Sheet3!L:L,1,FALSE)</f>
        <v>TVE CN EQUITY</v>
      </c>
      <c r="C6657" t="str">
        <f>VLOOKUP(A6657,'ALL - prices'!B:C,2,FALSE)</f>
        <v>Tamarack Valley Energy Ltd</v>
      </c>
      <c r="D6657" t="str">
        <f>VLOOKUP(A6657,'ALL - prices'!B:I,8,FALSE)</f>
        <v>Energy</v>
      </c>
      <c r="E6657">
        <v>2018</v>
      </c>
      <c r="F6657" t="s">
        <v>682</v>
      </c>
      <c r="G6657" t="str">
        <f t="shared" si="491"/>
        <v>2018-Q4</v>
      </c>
      <c r="H6657" s="4">
        <f>INDEX('ALL - prices'!$J$3:$DY$219,MATCH('COMBINED DATA'!A6657,'ALL - prices'!$B$3:$B$219,0),MATCH('COMBINED DATA'!G6657,'ALL - prices'!$J$1:$DY$1,0))</f>
        <v>2.0621</v>
      </c>
      <c r="I6657" s="14">
        <f t="shared" si="494"/>
        <v>0.17348854669208952</v>
      </c>
      <c r="J6657" s="6">
        <f>INDEX('market cap'!$B$3:$DQ$219,MATCH(A6657,'market cap'!$A$3:$A$219,0),MATCH(G6657,'market cap'!$B$1:$DQ$1,0))</f>
        <v>537.06489999999997</v>
      </c>
      <c r="K6657">
        <f t="shared" si="492"/>
        <v>6.2861189438170939</v>
      </c>
      <c r="L6657">
        <f>INDEX('PB2'!$D$2:$AQ$224,MATCH(A6657,'PB2'!$B$2:$B$224,0),MATCH(G6657,'PB2'!$D$1:$AQ$1,0))</f>
        <v>0.65659499168395996</v>
      </c>
      <c r="M6657" s="16">
        <f t="shared" si="493"/>
        <v>1.5230088755860201</v>
      </c>
      <c r="N6657" s="6">
        <f>INDEX('ROA2'!$D$2:$AQ$224,MATCH(A6657,'ROA2'!$B$2:$B$224,0),MATCH(G6657,'ROA2'!$D$1:$AQ$1,0))</f>
        <v>0.54708999395370495</v>
      </c>
      <c r="O6657" s="6">
        <v>1291.0580480000001</v>
      </c>
      <c r="P6657" s="28">
        <v>4.3219424518098612E-2</v>
      </c>
    </row>
    <row r="6658" spans="1:16" x14ac:dyDescent="0.3">
      <c r="A6658" t="s">
        <v>647</v>
      </c>
      <c r="B6658" t="str">
        <f>VLOOKUP(A6658,Sheet3!L:L,1,FALSE)</f>
        <v>TVE CN EQUITY</v>
      </c>
      <c r="C6658" t="str">
        <f>VLOOKUP(A6658,'ALL - prices'!B:C,2,FALSE)</f>
        <v>Tamarack Valley Energy Ltd</v>
      </c>
      <c r="D6658" t="str">
        <f>VLOOKUP(A6658,'ALL - prices'!B:I,8,FALSE)</f>
        <v>Energy</v>
      </c>
      <c r="E6658">
        <v>2019</v>
      </c>
      <c r="F6658" t="s">
        <v>679</v>
      </c>
      <c r="G6658" t="str">
        <f t="shared" si="491"/>
        <v>2019-Q1</v>
      </c>
      <c r="H6658" s="4">
        <f>INDEX('ALL - prices'!$J$3:$DY$219,MATCH('COMBINED DATA'!A6658,'ALL - prices'!$B$3:$B$219,0),MATCH('COMBINED DATA'!G6658,'ALL - prices'!$J$1:$DY$1,0))</f>
        <v>2.1233</v>
      </c>
      <c r="I6658" s="14">
        <f t="shared" si="494"/>
        <v>0.68015208838415986</v>
      </c>
      <c r="J6658" s="6">
        <f>INDEX('market cap'!$B$3:$DQ$219,MATCH(A6658,'market cap'!$A$3:$A$219,0),MATCH(G6658,'market cap'!$B$1:$DQ$1,0))</f>
        <v>552.08500000000004</v>
      </c>
      <c r="K6658">
        <f t="shared" si="492"/>
        <v>6.3137020199297904</v>
      </c>
      <c r="L6658">
        <f>INDEX('PB2'!$D$2:$AQ$224,MATCH(A6658,'PB2'!$B$2:$B$224,0),MATCH(G6658,'PB2'!$D$1:$AQ$1,0))</f>
        <v>0.68030202388763406</v>
      </c>
      <c r="M6658" s="16">
        <f t="shared" si="493"/>
        <v>1.4699353594237883</v>
      </c>
      <c r="N6658" s="6">
        <f>INDEX('ROA2'!$D$2:$AQ$224,MATCH(A6658,'ROA2'!$B$2:$B$224,0),MATCH(G6658,'ROA2'!$D$1:$AQ$1,0))</f>
        <v>3.0996880531311</v>
      </c>
      <c r="O6658" s="6">
        <v>1264.0529919999999</v>
      </c>
      <c r="P6658" s="28">
        <v>-2.0916995980029083E-2</v>
      </c>
    </row>
    <row r="6659" spans="1:16" x14ac:dyDescent="0.3">
      <c r="A6659" t="s">
        <v>647</v>
      </c>
      <c r="B6659" t="str">
        <f>VLOOKUP(A6659,Sheet3!L:L,1,FALSE)</f>
        <v>TVE CN EQUITY</v>
      </c>
      <c r="C6659" t="str">
        <f>VLOOKUP(A6659,'ALL - prices'!B:C,2,FALSE)</f>
        <v>Tamarack Valley Energy Ltd</v>
      </c>
      <c r="D6659" t="str">
        <f>VLOOKUP(A6659,'ALL - prices'!B:I,8,FALSE)</f>
        <v>Energy</v>
      </c>
      <c r="E6659">
        <v>2019</v>
      </c>
      <c r="F6659" t="s">
        <v>680</v>
      </c>
      <c r="G6659" t="str">
        <f t="shared" si="491"/>
        <v>2019-Q2</v>
      </c>
      <c r="H6659" s="4">
        <f>INDEX('ALL - prices'!$J$3:$DY$219,MATCH('COMBINED DATA'!A6659,'ALL - prices'!$B$3:$B$219,0),MATCH('COMBINED DATA'!G6659,'ALL - prices'!$J$1:$DY$1,0))</f>
        <v>1.8262</v>
      </c>
      <c r="I6659" s="14">
        <f t="shared" si="494"/>
        <v>0.68518849657107728</v>
      </c>
      <c r="J6659" s="6">
        <f>INDEX('market cap'!$B$3:$DQ$219,MATCH(A6659,'market cap'!$A$3:$A$219,0),MATCH(G6659,'market cap'!$B$1:$DQ$1,0))</f>
        <v>473.81439999999998</v>
      </c>
      <c r="K6659">
        <f t="shared" si="492"/>
        <v>6.1608156838335448</v>
      </c>
      <c r="L6659">
        <f>INDEX('PB2'!$D$2:$AQ$224,MATCH(A6659,'PB2'!$B$2:$B$224,0),MATCH(G6659,'PB2'!$D$1:$AQ$1,0))</f>
        <v>0.57092100381851196</v>
      </c>
      <c r="M6659" s="16">
        <f t="shared" si="493"/>
        <v>1.7515558077416371</v>
      </c>
      <c r="N6659" s="6">
        <f>INDEX('ROA2'!$D$2:$AQ$224,MATCH(A6659,'ROA2'!$B$2:$B$224,0),MATCH(G6659,'ROA2'!$D$1:$AQ$1,0))</f>
        <v>2.3314149379730198</v>
      </c>
      <c r="O6659" s="6">
        <v>1349.5079679999999</v>
      </c>
      <c r="P6659" s="28">
        <v>6.7603950578679531E-2</v>
      </c>
    </row>
    <row r="6660" spans="1:16" x14ac:dyDescent="0.3">
      <c r="A6660" t="s">
        <v>647</v>
      </c>
      <c r="B6660" t="str">
        <f>VLOOKUP(A6660,Sheet3!L:L,1,FALSE)</f>
        <v>TVE CN EQUITY</v>
      </c>
      <c r="C6660" t="str">
        <f>VLOOKUP(A6660,'ALL - prices'!B:C,2,FALSE)</f>
        <v>Tamarack Valley Energy Ltd</v>
      </c>
      <c r="D6660" t="str">
        <f>VLOOKUP(A6660,'ALL - prices'!B:I,8,FALSE)</f>
        <v>Energy</v>
      </c>
      <c r="E6660">
        <v>2019</v>
      </c>
      <c r="F6660" t="s">
        <v>681</v>
      </c>
      <c r="G6660" t="str">
        <f t="shared" si="491"/>
        <v>2019-Q3</v>
      </c>
      <c r="H6660" s="4">
        <f>INDEX('ALL - prices'!$J$3:$DY$219,MATCH('COMBINED DATA'!A6660,'ALL - prices'!$B$3:$B$219,0),MATCH('COMBINED DATA'!G6660,'ALL - prices'!$J$1:$DY$1,0))</f>
        <v>1.7738</v>
      </c>
      <c r="I6660" s="14">
        <f t="shared" si="494"/>
        <v>0.58691779378944253</v>
      </c>
      <c r="J6660" s="6">
        <f>INDEX('market cap'!$B$3:$DQ$219,MATCH(A6660,'market cap'!$A$3:$A$219,0),MATCH(G6660,'market cap'!$B$1:$DQ$1,0))</f>
        <v>459.7208</v>
      </c>
      <c r="K6660">
        <f t="shared" si="492"/>
        <v>6.1306193486887244</v>
      </c>
      <c r="L6660">
        <f>INDEX('PB2'!$D$2:$AQ$224,MATCH(A6660,'PB2'!$B$2:$B$224,0),MATCH(G6660,'PB2'!$D$1:$AQ$1,0))</f>
        <v>0.55197298526763905</v>
      </c>
      <c r="M6660" s="16">
        <f t="shared" si="493"/>
        <v>1.8116828661734647</v>
      </c>
      <c r="N6660" s="6">
        <f>INDEX('ROA2'!$D$2:$AQ$224,MATCH(A6660,'ROA2'!$B$2:$B$224,0),MATCH(G6660,'ROA2'!$D$1:$AQ$1,0))</f>
        <v>3.38801789283752</v>
      </c>
      <c r="O6660" s="6">
        <v>1336.322944</v>
      </c>
      <c r="P6660" s="28">
        <v>-9.7702453876877642E-3</v>
      </c>
    </row>
    <row r="6661" spans="1:16" x14ac:dyDescent="0.3">
      <c r="A6661" t="s">
        <v>647</v>
      </c>
      <c r="B6661" t="str">
        <f>VLOOKUP(A6661,Sheet3!L:L,1,FALSE)</f>
        <v>TVE CN EQUITY</v>
      </c>
      <c r="C6661" t="str">
        <f>VLOOKUP(A6661,'ALL - prices'!B:C,2,FALSE)</f>
        <v>Tamarack Valley Energy Ltd</v>
      </c>
      <c r="D6661" t="str">
        <f>VLOOKUP(A6661,'ALL - prices'!B:I,8,FALSE)</f>
        <v>Energy</v>
      </c>
      <c r="E6661">
        <v>2019</v>
      </c>
      <c r="F6661" t="s">
        <v>682</v>
      </c>
      <c r="G6661" t="str">
        <f t="shared" si="491"/>
        <v>2019-Q4</v>
      </c>
      <c r="H6661" s="4">
        <f>INDEX('ALL - prices'!$J$3:$DY$219,MATCH('COMBINED DATA'!A6661,'ALL - prices'!$B$3:$B$219,0),MATCH('COMBINED DATA'!G6661,'ALL - prices'!$J$1:$DY$1,0))</f>
        <v>1.7476</v>
      </c>
      <c r="I6661" s="14">
        <f t="shared" si="494"/>
        <v>0.28883882904946612</v>
      </c>
      <c r="J6661" s="6">
        <f>INDEX('market cap'!$B$3:$DQ$219,MATCH(A6661,'market cap'!$A$3:$A$219,0),MATCH(G6661,'market cap'!$B$1:$DQ$1,0))</f>
        <v>451.3965</v>
      </c>
      <c r="K6661">
        <f t="shared" si="492"/>
        <v>6.1123461106980805</v>
      </c>
      <c r="L6661">
        <f>INDEX('PB2'!$D$2:$AQ$224,MATCH(A6661,'PB2'!$B$2:$B$224,0),MATCH(G6661,'PB2'!$D$1:$AQ$1,0))</f>
        <v>0.57586002349853505</v>
      </c>
      <c r="M6661" s="16">
        <f t="shared" si="493"/>
        <v>1.7365331142882223</v>
      </c>
      <c r="N6661" s="6">
        <f>INDEX('ROA2'!$D$2:$AQ$224,MATCH(A6661,'ROA2'!$B$2:$B$224,0),MATCH(G6661,'ROA2'!$D$1:$AQ$1,0))</f>
        <v>2.29141497612</v>
      </c>
      <c r="O6661" s="6">
        <v>1369.917952</v>
      </c>
      <c r="P6661" s="28">
        <v>2.5139887143926794E-2</v>
      </c>
    </row>
    <row r="6662" spans="1:16" x14ac:dyDescent="0.3">
      <c r="A6662" t="s">
        <v>647</v>
      </c>
      <c r="B6662" t="str">
        <f>VLOOKUP(A6662,Sheet3!L:L,1,FALSE)</f>
        <v>TVE CN EQUITY</v>
      </c>
      <c r="C6662" t="str">
        <f>VLOOKUP(A6662,'ALL - prices'!B:C,2,FALSE)</f>
        <v>Tamarack Valley Energy Ltd</v>
      </c>
      <c r="D6662" t="str">
        <f>VLOOKUP(A6662,'ALL - prices'!B:I,8,FALSE)</f>
        <v>Energy</v>
      </c>
      <c r="E6662">
        <v>2020</v>
      </c>
      <c r="F6662" t="s">
        <v>679</v>
      </c>
      <c r="G6662" t="str">
        <f t="shared" si="491"/>
        <v>2020-Q1</v>
      </c>
      <c r="H6662" s="4">
        <f>INDEX('ALL - prices'!$J$3:$DY$219,MATCH('COMBINED DATA'!A6662,'ALL - prices'!$B$3:$B$219,0),MATCH('COMBINED DATA'!G6662,'ALL - prices'!$J$1:$DY$1,0))</f>
        <v>0.42380000000000001</v>
      </c>
      <c r="I6662" s="14">
        <f t="shared" si="494"/>
        <v>0.64796741430414551</v>
      </c>
      <c r="J6662" s="6">
        <f>INDEX('market cap'!$B$3:$DQ$219,MATCH(A6662,'market cap'!$A$3:$A$219,0),MATCH(G6662,'market cap'!$B$1:$DQ$1,0))</f>
        <v>107.9795</v>
      </c>
      <c r="K6662">
        <f t="shared" si="492"/>
        <v>4.6819413942922932</v>
      </c>
      <c r="L6662">
        <f>INDEX('PB2'!$D$2:$AQ$224,MATCH(A6662,'PB2'!$B$2:$B$224,0),MATCH(G6662,'PB2'!$D$1:$AQ$1,0))</f>
        <v>0.20588499307632399</v>
      </c>
      <c r="M6662" s="16">
        <f t="shared" si="493"/>
        <v>4.8570805723042101</v>
      </c>
      <c r="N6662" s="6">
        <f>INDEX('ROA2'!$D$2:$AQ$224,MATCH(A6662,'ROA2'!$B$2:$B$224,0),MATCH(G6662,'ROA2'!$D$1:$AQ$1,0))</f>
        <v>-3.10699510574341</v>
      </c>
      <c r="O6662" s="6">
        <v>1247.118976</v>
      </c>
      <c r="P6662" s="28">
        <v>-8.9639657485122176E-2</v>
      </c>
    </row>
    <row r="6663" spans="1:16" x14ac:dyDescent="0.3">
      <c r="A6663" t="s">
        <v>647</v>
      </c>
      <c r="B6663" t="str">
        <f>VLOOKUP(A6663,Sheet3!L:L,1,FALSE)</f>
        <v>TVE CN EQUITY</v>
      </c>
      <c r="C6663" t="str">
        <f>VLOOKUP(A6663,'ALL - prices'!B:C,2,FALSE)</f>
        <v>Tamarack Valley Energy Ltd</v>
      </c>
      <c r="D6663" t="str">
        <f>VLOOKUP(A6663,'ALL - prices'!B:I,8,FALSE)</f>
        <v>Energy</v>
      </c>
      <c r="E6663">
        <v>2020</v>
      </c>
      <c r="F6663" t="s">
        <v>680</v>
      </c>
      <c r="G6663" t="str">
        <f t="shared" si="491"/>
        <v>2020-Q2</v>
      </c>
      <c r="H6663" s="4">
        <f>INDEX('ALL - prices'!$J$3:$DY$219,MATCH('COMBINED DATA'!A6663,'ALL - prices'!$B$3:$B$219,0),MATCH('COMBINED DATA'!G6663,'ALL - prices'!$J$1:$DY$1,0))</f>
        <v>0.77769999999999995</v>
      </c>
      <c r="I6663" s="14">
        <f t="shared" si="494"/>
        <v>0.77284809794680909</v>
      </c>
      <c r="J6663" s="6">
        <f>INDEX('market cap'!$B$3:$DQ$219,MATCH(A6663,'market cap'!$A$3:$A$219,0),MATCH(G6663,'market cap'!$B$1:$DQ$1,0))</f>
        <v>198.1123</v>
      </c>
      <c r="K6663">
        <f t="shared" si="492"/>
        <v>5.2888340416306194</v>
      </c>
      <c r="L6663">
        <f>INDEX('PB2'!$D$2:$AQ$224,MATCH(A6663,'PB2'!$B$2:$B$224,0),MATCH(G6663,'PB2'!$D$1:$AQ$1,0))</f>
        <v>0.40512698888778698</v>
      </c>
      <c r="M6663" s="16">
        <f t="shared" si="493"/>
        <v>2.4683618406794969</v>
      </c>
      <c r="N6663" s="6">
        <f>INDEX('ROA2'!$D$2:$AQ$224,MATCH(A6663,'ROA2'!$B$2:$B$224,0),MATCH(G6663,'ROA2'!$D$1:$AQ$1,0))</f>
        <v>-24.469638824462901</v>
      </c>
      <c r="O6663" s="6">
        <v>984.04499199999998</v>
      </c>
      <c r="P6663" s="28">
        <v>-0.21094537815772921</v>
      </c>
    </row>
    <row r="6664" spans="1:16" x14ac:dyDescent="0.3">
      <c r="A6664" t="s">
        <v>647</v>
      </c>
      <c r="B6664" t="str">
        <f>VLOOKUP(A6664,Sheet3!L:L,1,FALSE)</f>
        <v>TVE CN EQUITY</v>
      </c>
      <c r="C6664" t="str">
        <f>VLOOKUP(A6664,'ALL - prices'!B:C,2,FALSE)</f>
        <v>Tamarack Valley Energy Ltd</v>
      </c>
      <c r="D6664" t="str">
        <f>VLOOKUP(A6664,'ALL - prices'!B:I,8,FALSE)</f>
        <v>Energy</v>
      </c>
      <c r="E6664">
        <v>2020</v>
      </c>
      <c r="F6664" t="s">
        <v>681</v>
      </c>
      <c r="G6664" t="str">
        <f t="shared" si="491"/>
        <v>2020-Q3</v>
      </c>
      <c r="H6664" s="4">
        <f>INDEX('ALL - prices'!$J$3:$DY$219,MATCH('COMBINED DATA'!A6664,'ALL - prices'!$B$3:$B$219,0),MATCH('COMBINED DATA'!G6664,'ALL - prices'!$J$1:$DY$1,0))</f>
        <v>0.62909999999999999</v>
      </c>
      <c r="I6664" s="14">
        <f t="shared" si="494"/>
        <v>0.69918351906586962</v>
      </c>
      <c r="J6664" s="6">
        <f>INDEX('market cap'!$B$3:$DQ$219,MATCH(A6664,'market cap'!$A$3:$A$219,0),MATCH(G6664,'market cap'!$B$1:$DQ$1,0))</f>
        <v>160.27070000000001</v>
      </c>
      <c r="K6664">
        <f t="shared" si="492"/>
        <v>5.0768642606255714</v>
      </c>
      <c r="L6664">
        <f>INDEX('PB2'!$D$2:$AQ$224,MATCH(A6664,'PB2'!$B$2:$B$224,0),MATCH(G6664,'PB2'!$D$1:$AQ$1,0))</f>
        <v>0.33119800686836198</v>
      </c>
      <c r="M6664" s="16">
        <f t="shared" si="493"/>
        <v>3.0193418416236431</v>
      </c>
      <c r="N6664" s="6">
        <f>INDEX('ROA2'!$D$2:$AQ$224,MATCH(A6664,'ROA2'!$B$2:$B$224,0),MATCH(G6664,'ROA2'!$D$1:$AQ$1,0))</f>
        <v>-29.754667282104499</v>
      </c>
      <c r="O6664" s="6">
        <v>935.89196800000002</v>
      </c>
      <c r="P6664" s="28">
        <v>-4.8933762573327502E-2</v>
      </c>
    </row>
    <row r="6665" spans="1:16" x14ac:dyDescent="0.3">
      <c r="A6665" t="s">
        <v>647</v>
      </c>
      <c r="B6665" t="str">
        <f>VLOOKUP(A6665,Sheet3!L:L,1,FALSE)</f>
        <v>TVE CN EQUITY</v>
      </c>
      <c r="C6665" t="str">
        <f>VLOOKUP(A6665,'ALL - prices'!B:C,2,FALSE)</f>
        <v>Tamarack Valley Energy Ltd</v>
      </c>
      <c r="D6665" t="str">
        <f>VLOOKUP(A6665,'ALL - prices'!B:I,8,FALSE)</f>
        <v>Energy</v>
      </c>
      <c r="E6665">
        <v>2020</v>
      </c>
      <c r="F6665" t="s">
        <v>682</v>
      </c>
      <c r="G6665" t="str">
        <f t="shared" si="491"/>
        <v>2020-Q4</v>
      </c>
      <c r="H6665" s="4">
        <f>INDEX('ALL - prices'!$J$3:$DY$219,MATCH('COMBINED DATA'!A6665,'ALL - prices'!$B$3:$B$219,0),MATCH('COMBINED DATA'!G6665,'ALL - prices'!$J$1:$DY$1,0))</f>
        <v>1.1096999999999999</v>
      </c>
      <c r="I6665" s="14">
        <f t="shared" si="494"/>
        <v>0.58405414703318803</v>
      </c>
      <c r="J6665" s="6">
        <f>INDEX('market cap'!$B$3:$DQ$219,MATCH(A6665,'market cap'!$A$3:$A$219,0),MATCH(G6665,'market cap'!$B$1:$DQ$1,0))</f>
        <v>334.67439999999999</v>
      </c>
      <c r="K6665">
        <f t="shared" si="492"/>
        <v>5.8131581188863102</v>
      </c>
      <c r="L6665">
        <f>INDEX('PB2'!$D$2:$AQ$224,MATCH(A6665,'PB2'!$B$2:$B$224,0),MATCH(G6665,'PB2'!$D$1:$AQ$1,0))</f>
        <v>0.65498298406600997</v>
      </c>
      <c r="M6665" s="16">
        <f t="shared" si="493"/>
        <v>1.5267572201527893</v>
      </c>
      <c r="N6665" s="6">
        <f>INDEX('ROA2'!$D$2:$AQ$224,MATCH(A6665,'ROA2'!$B$2:$B$224,0),MATCH(G6665,'ROA2'!$D$1:$AQ$1,0))</f>
        <v>-29.463323593139599</v>
      </c>
      <c r="O6665" s="6">
        <v>963.21996799999999</v>
      </c>
      <c r="P6665" s="28">
        <v>2.9199951420033957E-2</v>
      </c>
    </row>
    <row r="6666" spans="1:16" x14ac:dyDescent="0.3">
      <c r="A6666" t="s">
        <v>647</v>
      </c>
      <c r="B6666" t="str">
        <f>VLOOKUP(A6666,Sheet3!L:L,1,FALSE)</f>
        <v>TVE CN EQUITY</v>
      </c>
      <c r="C6666" t="str">
        <f>VLOOKUP(A6666,'ALL - prices'!B:C,2,FALSE)</f>
        <v>Tamarack Valley Energy Ltd</v>
      </c>
      <c r="D6666" t="str">
        <f>VLOOKUP(A6666,'ALL - prices'!B:I,8,FALSE)</f>
        <v>Energy</v>
      </c>
      <c r="E6666">
        <v>2021</v>
      </c>
      <c r="F6666" t="s">
        <v>679</v>
      </c>
      <c r="G6666" t="str">
        <f t="shared" si="491"/>
        <v>2021-Q1</v>
      </c>
      <c r="H6666" s="4">
        <f>INDEX('ALL - prices'!$J$3:$DY$219,MATCH('COMBINED DATA'!A6666,'ALL - prices'!$B$3:$B$219,0),MATCH('COMBINED DATA'!G6666,'ALL - prices'!$J$1:$DY$1,0))</f>
        <v>2.0709</v>
      </c>
      <c r="I6666" s="14">
        <f t="shared" si="494"/>
        <v>0.9027305481149972</v>
      </c>
      <c r="J6666" s="6">
        <f>INDEX('market cap'!$B$3:$DQ$219,MATCH(A6666,'market cap'!$A$3:$A$219,0),MATCH(G6666,'market cap'!$B$1:$DQ$1,0))</f>
        <v>707.95460000000003</v>
      </c>
      <c r="K6666">
        <f t="shared" si="492"/>
        <v>6.5623799673438841</v>
      </c>
      <c r="L6666">
        <f>INDEX('PB2'!$D$2:$AQ$224,MATCH(A6666,'PB2'!$B$2:$B$224,0),MATCH(G6666,'PB2'!$D$1:$AQ$1,0))</f>
        <v>1.20124900341034</v>
      </c>
      <c r="M6666" s="16">
        <f t="shared" si="493"/>
        <v>0.8324668716985445</v>
      </c>
      <c r="N6666" s="6">
        <f>INDEX('ROA2'!$D$2:$AQ$224,MATCH(A6666,'ROA2'!$B$2:$B$224,0),MATCH(G6666,'ROA2'!$D$1:$AQ$1,0))</f>
        <v>-27.3777980804443</v>
      </c>
      <c r="O6666" s="6">
        <v>1027.5999999999999</v>
      </c>
      <c r="P6666" s="28">
        <v>6.6838348600347861E-2</v>
      </c>
    </row>
    <row r="6667" spans="1:16" x14ac:dyDescent="0.3">
      <c r="A6667" t="s">
        <v>647</v>
      </c>
      <c r="B6667" t="str">
        <f>VLOOKUP(A6667,Sheet3!L:L,1,FALSE)</f>
        <v>TVE CN EQUITY</v>
      </c>
      <c r="C6667" t="str">
        <f>VLOOKUP(A6667,'ALL - prices'!B:C,2,FALSE)</f>
        <v>Tamarack Valley Energy Ltd</v>
      </c>
      <c r="D6667" t="str">
        <f>VLOOKUP(A6667,'ALL - prices'!B:I,8,FALSE)</f>
        <v>Energy</v>
      </c>
      <c r="E6667">
        <v>2021</v>
      </c>
      <c r="F6667" t="s">
        <v>680</v>
      </c>
      <c r="G6667" t="str">
        <f t="shared" si="491"/>
        <v>2021-Q2</v>
      </c>
      <c r="H6667" s="4">
        <f>INDEX('ALL - prices'!$J$3:$DY$219,MATCH('COMBINED DATA'!A6667,'ALL - prices'!$B$3:$B$219,0),MATCH('COMBINED DATA'!G6667,'ALL - prices'!$J$1:$DY$1,0))</f>
        <v>2.2456</v>
      </c>
      <c r="I6667" s="14">
        <f t="shared" si="494"/>
        <v>0.66757785563433103</v>
      </c>
      <c r="J6667" s="6">
        <f>INDEX('market cap'!$B$3:$DQ$219,MATCH(A6667,'market cap'!$A$3:$A$219,0),MATCH(G6667,'market cap'!$B$1:$DQ$1,0))</f>
        <v>1046.2140999999999</v>
      </c>
      <c r="K6667">
        <f t="shared" si="492"/>
        <v>6.9529333081922795</v>
      </c>
      <c r="L6667">
        <f>INDEX('PB2'!$D$2:$AQ$224,MATCH(A6667,'PB2'!$B$2:$B$224,0),MATCH(G6667,'PB2'!$D$1:$AQ$1,0))</f>
        <v>0.94661402702331499</v>
      </c>
      <c r="M6667" s="16">
        <f t="shared" si="493"/>
        <v>1.0563967693829348</v>
      </c>
      <c r="N6667" s="6">
        <f>INDEX('ROA2'!$D$2:$AQ$224,MATCH(A6667,'ROA2'!$B$2:$B$224,0),MATCH(G6667,'ROA2'!$D$1:$AQ$1,0))</f>
        <v>-5.51601219177246</v>
      </c>
      <c r="O6667" s="6">
        <v>1199.742976</v>
      </c>
      <c r="P6667" s="28">
        <v>0.16751943947061124</v>
      </c>
    </row>
    <row r="6668" spans="1:16" x14ac:dyDescent="0.3">
      <c r="A6668" t="s">
        <v>647</v>
      </c>
      <c r="B6668" t="str">
        <f>VLOOKUP(A6668,Sheet3!L:L,1,FALSE)</f>
        <v>TVE CN EQUITY</v>
      </c>
      <c r="C6668" t="str">
        <f>VLOOKUP(A6668,'ALL - prices'!B:C,2,FALSE)</f>
        <v>Tamarack Valley Energy Ltd</v>
      </c>
      <c r="D6668" t="str">
        <f>VLOOKUP(A6668,'ALL - prices'!B:I,8,FALSE)</f>
        <v>Energy</v>
      </c>
      <c r="E6668">
        <v>2021</v>
      </c>
      <c r="F6668" t="s">
        <v>681</v>
      </c>
      <c r="G6668" t="str">
        <f t="shared" si="491"/>
        <v>2021-Q3</v>
      </c>
      <c r="H6668" s="4">
        <f>INDEX('ALL - prices'!$J$3:$DY$219,MATCH('COMBINED DATA'!A6668,'ALL - prices'!$B$3:$B$219,0),MATCH('COMBINED DATA'!G6668,'ALL - prices'!$J$1:$DY$1,0))</f>
        <v>2.7873999999999999</v>
      </c>
      <c r="I6668" s="14">
        <f t="shared" si="494"/>
        <v>0.47027850259181098</v>
      </c>
      <c r="J6668" s="6">
        <f>INDEX('market cap'!$B$3:$DQ$219,MATCH(A6668,'market cap'!$A$3:$A$219,0),MATCH(G6668,'market cap'!$B$1:$DQ$1,0))</f>
        <v>1298.6081999999999</v>
      </c>
      <c r="K6668">
        <f t="shared" si="492"/>
        <v>7.1690483545469803</v>
      </c>
      <c r="L6668">
        <f>INDEX('PB2'!$D$2:$AQ$224,MATCH(A6668,'PB2'!$B$2:$B$224,0),MATCH(G6668,'PB2'!$D$1:$AQ$1,0))</f>
        <v>1.1535830497741699</v>
      </c>
      <c r="M6668" s="16">
        <f t="shared" si="493"/>
        <v>0.86686433213088909</v>
      </c>
      <c r="N6668" s="6">
        <f>INDEX('ROA2'!$D$2:$AQ$224,MATCH(A6668,'ROA2'!$B$2:$B$224,0),MATCH(G6668,'ROA2'!$D$1:$AQ$1,0))</f>
        <v>13.223305702209499</v>
      </c>
      <c r="O6668" s="6">
        <v>2180.3031040000001</v>
      </c>
      <c r="P6668" s="28">
        <v>0.81730849658252147</v>
      </c>
    </row>
    <row r="6669" spans="1:16" x14ac:dyDescent="0.3">
      <c r="A6669" t="s">
        <v>647</v>
      </c>
      <c r="B6669" t="str">
        <f>VLOOKUP(A6669,Sheet3!L:L,1,FALSE)</f>
        <v>TVE CN EQUITY</v>
      </c>
      <c r="C6669" t="str">
        <f>VLOOKUP(A6669,'ALL - prices'!B:C,2,FALSE)</f>
        <v>Tamarack Valley Energy Ltd</v>
      </c>
      <c r="D6669" t="str">
        <f>VLOOKUP(A6669,'ALL - prices'!B:I,8,FALSE)</f>
        <v>Energy</v>
      </c>
      <c r="E6669">
        <v>2021</v>
      </c>
      <c r="F6669" t="s">
        <v>682</v>
      </c>
      <c r="G6669" t="str">
        <f t="shared" si="491"/>
        <v>2021-Q4</v>
      </c>
      <c r="H6669" s="4">
        <f>INDEX('ALL - prices'!$J$3:$DY$219,MATCH('COMBINED DATA'!A6669,'ALL - prices'!$B$3:$B$219,0),MATCH('COMBINED DATA'!G6669,'ALL - prices'!$J$1:$DY$1,0))</f>
        <v>3.3641000000000001</v>
      </c>
      <c r="I6669" s="14">
        <f t="shared" si="494"/>
        <v>0.40912355509470888</v>
      </c>
      <c r="J6669" s="6">
        <f>INDEX('market cap'!$B$3:$DQ$219,MATCH(A6669,'market cap'!$A$3:$A$219,0),MATCH(G6669,'market cap'!$B$1:$DQ$1,0))</f>
        <v>1567.2856999999999</v>
      </c>
      <c r="K6669">
        <f t="shared" si="492"/>
        <v>7.3571005486472378</v>
      </c>
      <c r="L6669">
        <f>INDEX('PB2'!$D$2:$AQ$224,MATCH(A6669,'PB2'!$B$2:$B$224,0),MATCH(G6669,'PB2'!$D$1:$AQ$1,0))</f>
        <v>1.2428050041198699</v>
      </c>
      <c r="M6669" s="16">
        <f t="shared" si="493"/>
        <v>0.80463145600880515</v>
      </c>
      <c r="N6669" s="6">
        <f>INDEX('ROA2'!$D$2:$AQ$224,MATCH(A6669,'ROA2'!$B$2:$B$224,0),MATCH(G6669,'ROA2'!$D$1:$AQ$1,0))</f>
        <v>14.5190286636353</v>
      </c>
      <c r="O6669" s="6">
        <v>2230.3820799999999</v>
      </c>
      <c r="P6669" s="28">
        <v>2.2968813789295869E-2</v>
      </c>
    </row>
    <row r="6670" spans="1:16" x14ac:dyDescent="0.3">
      <c r="A6670" t="s">
        <v>647</v>
      </c>
      <c r="B6670" t="str">
        <f>VLOOKUP(A6670,Sheet3!L:L,1,FALSE)</f>
        <v>TVE CN EQUITY</v>
      </c>
      <c r="C6670" t="str">
        <f>VLOOKUP(A6670,'ALL - prices'!B:C,2,FALSE)</f>
        <v>Tamarack Valley Energy Ltd</v>
      </c>
      <c r="D6670" t="str">
        <f>VLOOKUP(A6670,'ALL - prices'!B:I,8,FALSE)</f>
        <v>Energy</v>
      </c>
      <c r="E6670">
        <v>2022</v>
      </c>
      <c r="F6670" t="s">
        <v>679</v>
      </c>
      <c r="G6670" t="str">
        <f t="shared" si="491"/>
        <v>2022-Q1</v>
      </c>
      <c r="H6670" s="4">
        <f>INDEX('ALL - prices'!$J$3:$DY$219,MATCH('COMBINED DATA'!A6670,'ALL - prices'!$B$3:$B$219,0),MATCH('COMBINED DATA'!G6670,'ALL - prices'!$J$1:$DY$1,0))</f>
        <v>4.3563999999999998</v>
      </c>
      <c r="I6670" s="14">
        <f t="shared" si="494"/>
        <v>0.27836312614999864</v>
      </c>
      <c r="J6670" s="6">
        <f>INDEX('market cap'!$B$3:$DQ$219,MATCH(A6670,'market cap'!$A$3:$A$219,0),MATCH(G6670,'market cap'!$B$1:$DQ$1,0))</f>
        <v>2152.4546</v>
      </c>
      <c r="K6670">
        <f t="shared" si="492"/>
        <v>7.6743641443256774</v>
      </c>
      <c r="L6670">
        <f>INDEX('PB2'!$D$2:$AQ$224,MATCH(A6670,'PB2'!$B$2:$B$224,0),MATCH(G6670,'PB2'!$D$1:$AQ$1,0))</f>
        <v>1.5522669553756701</v>
      </c>
      <c r="M6670" s="16">
        <f t="shared" si="493"/>
        <v>0.64421908650241555</v>
      </c>
      <c r="N6670" s="6">
        <f>INDEX('ROA2'!$D$2:$AQ$224,MATCH(A6670,'ROA2'!$B$2:$B$224,0),MATCH(G6670,'ROA2'!$D$1:$AQ$1,0))</f>
        <v>23.273942947387699</v>
      </c>
      <c r="O6670" s="6">
        <v>2328.153088</v>
      </c>
      <c r="P6670" s="28">
        <v>4.3835990647844596E-2</v>
      </c>
    </row>
    <row r="6671" spans="1:16" x14ac:dyDescent="0.3">
      <c r="A6671" t="s">
        <v>647</v>
      </c>
      <c r="B6671" t="str">
        <f>VLOOKUP(A6671,Sheet3!L:L,1,FALSE)</f>
        <v>TVE CN EQUITY</v>
      </c>
      <c r="C6671" t="str">
        <f>VLOOKUP(A6671,'ALL - prices'!B:C,2,FALSE)</f>
        <v>Tamarack Valley Energy Ltd</v>
      </c>
      <c r="D6671" t="str">
        <f>VLOOKUP(A6671,'ALL - prices'!B:I,8,FALSE)</f>
        <v>Energy</v>
      </c>
      <c r="E6671">
        <v>2022</v>
      </c>
      <c r="F6671" t="s">
        <v>680</v>
      </c>
      <c r="G6671" t="str">
        <f t="shared" si="491"/>
        <v>2022-Q2</v>
      </c>
      <c r="H6671" s="4">
        <f>INDEX('ALL - prices'!$J$3:$DY$219,MATCH('COMBINED DATA'!A6671,'ALL - prices'!$B$3:$B$219,0),MATCH('COMBINED DATA'!G6671,'ALL - prices'!$J$1:$DY$1,0))</f>
        <v>3.8237000000000001</v>
      </c>
      <c r="I6671" s="14">
        <f t="shared" si="494"/>
        <v>0.44043314570242625</v>
      </c>
      <c r="J6671" s="6">
        <f>INDEX('market cap'!$B$3:$DQ$219,MATCH(A6671,'market cap'!$A$3:$A$219,0),MATCH(G6671,'market cap'!$B$1:$DQ$1,0))</f>
        <v>1918.0569</v>
      </c>
      <c r="K6671">
        <f t="shared" si="492"/>
        <v>7.5590679213224297</v>
      </c>
      <c r="L6671">
        <f>INDEX('PB2'!$D$2:$AQ$224,MATCH(A6671,'PB2'!$B$2:$B$224,0),MATCH(G6671,'PB2'!$D$1:$AQ$1,0))</f>
        <v>1.22083699703217</v>
      </c>
      <c r="M6671" s="16">
        <f t="shared" si="493"/>
        <v>0.81911016985148699</v>
      </c>
      <c r="N6671" s="6">
        <f>INDEX('ROA2'!$D$2:$AQ$224,MATCH(A6671,'ROA2'!$B$2:$B$224,0),MATCH(G6671,'ROA2'!$D$1:$AQ$1,0))</f>
        <v>21.681329727172901</v>
      </c>
      <c r="O6671" s="6">
        <v>2648.092928</v>
      </c>
      <c r="P6671" s="28">
        <v>0.13742216594306705</v>
      </c>
    </row>
    <row r="6672" spans="1:16" x14ac:dyDescent="0.3">
      <c r="A6672" t="s">
        <v>647</v>
      </c>
      <c r="B6672" t="str">
        <f>VLOOKUP(A6672,Sheet3!L:L,1,FALSE)</f>
        <v>TVE CN EQUITY</v>
      </c>
      <c r="C6672" t="str">
        <f>VLOOKUP(A6672,'ALL - prices'!B:C,2,FALSE)</f>
        <v>Tamarack Valley Energy Ltd</v>
      </c>
      <c r="D6672" t="str">
        <f>VLOOKUP(A6672,'ALL - prices'!B:I,8,FALSE)</f>
        <v>Energy</v>
      </c>
      <c r="E6672">
        <v>2022</v>
      </c>
      <c r="F6672" t="s">
        <v>681</v>
      </c>
      <c r="G6672" t="str">
        <f t="shared" si="491"/>
        <v>2022-Q3</v>
      </c>
      <c r="H6672" s="4">
        <f>INDEX('ALL - prices'!$J$3:$DY$219,MATCH('COMBINED DATA'!A6672,'ALL - prices'!$B$3:$B$219,0),MATCH('COMBINED DATA'!G6672,'ALL - prices'!$J$1:$DY$1,0))</f>
        <v>3.3715999999999999</v>
      </c>
      <c r="I6672" s="14">
        <f t="shared" si="494"/>
        <v>0.43935881596556725</v>
      </c>
      <c r="J6672" s="6">
        <f>INDEX('market cap'!$B$3:$DQ$219,MATCH(A6672,'market cap'!$A$3:$A$219,0),MATCH(G6672,'market cap'!$B$1:$DQ$1,0))</f>
        <v>1824.1396999999999</v>
      </c>
      <c r="K6672">
        <f t="shared" si="492"/>
        <v>7.5088637576136996</v>
      </c>
      <c r="L6672">
        <f>INDEX('PB2'!$D$2:$AQ$224,MATCH(A6672,'PB2'!$B$2:$B$224,0),MATCH(G6672,'PB2'!$D$1:$AQ$1,0))</f>
        <v>1.0012969970703101</v>
      </c>
      <c r="M6672" s="16">
        <f t="shared" si="493"/>
        <v>0.99870468295210624</v>
      </c>
      <c r="N6672" s="6">
        <f>INDEX('ROA2'!$D$2:$AQ$224,MATCH(A6672,'ROA2'!$B$2:$B$224,0),MATCH(G6672,'ROA2'!$D$1:$AQ$1,0))</f>
        <v>13.1906223297119</v>
      </c>
      <c r="O6672" s="6">
        <v>2829.9839999999999</v>
      </c>
      <c r="P6672" s="28">
        <v>6.8687571375138645E-2</v>
      </c>
    </row>
    <row r="6673" spans="1:16" x14ac:dyDescent="0.3">
      <c r="A6673" t="s">
        <v>647</v>
      </c>
      <c r="B6673" t="str">
        <f>VLOOKUP(A6673,Sheet3!L:L,1,FALSE)</f>
        <v>TVE CN EQUITY</v>
      </c>
      <c r="C6673" t="str">
        <f>VLOOKUP(A6673,'ALL - prices'!B:C,2,FALSE)</f>
        <v>Tamarack Valley Energy Ltd</v>
      </c>
      <c r="D6673" t="str">
        <f>VLOOKUP(A6673,'ALL - prices'!B:I,8,FALSE)</f>
        <v>Energy</v>
      </c>
      <c r="E6673">
        <v>2022</v>
      </c>
      <c r="F6673" t="s">
        <v>682</v>
      </c>
      <c r="G6673" t="str">
        <f t="shared" si="491"/>
        <v>2022-Q4</v>
      </c>
      <c r="H6673" s="4">
        <f>INDEX('ALL - prices'!$J$3:$DY$219,MATCH('COMBINED DATA'!A6673,'ALL - prices'!$B$3:$B$219,0),MATCH('COMBINED DATA'!G6673,'ALL - prices'!$J$1:$DY$1,0))</f>
        <v>3.9973000000000001</v>
      </c>
      <c r="I6673" s="14">
        <f t="shared" si="494"/>
        <v>0.39274860810277751</v>
      </c>
      <c r="J6673" s="6">
        <f>INDEX('market cap'!$B$3:$DQ$219,MATCH(A6673,'market cap'!$A$3:$A$219,0),MATCH(G6673,'market cap'!$B$1:$DQ$1,0))</f>
        <v>2503.413</v>
      </c>
      <c r="K6673">
        <f t="shared" si="492"/>
        <v>7.8254102798180449</v>
      </c>
      <c r="L6673">
        <f>INDEX('PB2'!$D$2:$AQ$224,MATCH(A6673,'PB2'!$B$2:$B$224,0),MATCH(G6673,'PB2'!$D$1:$AQ$1,0))</f>
        <v>1.1472270488739</v>
      </c>
      <c r="M6673" s="16">
        <f t="shared" si="493"/>
        <v>0.87166703485729713</v>
      </c>
      <c r="N6673" s="6">
        <f>INDEX('ROA2'!$D$2:$AQ$224,MATCH(A6673,'ROA2'!$B$2:$B$224,0),MATCH(G6673,'ROA2'!$D$1:$AQ$1,0))</f>
        <v>17.169448852539102</v>
      </c>
      <c r="O6673" s="6">
        <v>2839.1459840000002</v>
      </c>
      <c r="P6673" s="28">
        <v>3.2374684803872754E-3</v>
      </c>
    </row>
    <row r="6674" spans="1:16" x14ac:dyDescent="0.3">
      <c r="A6674" t="s">
        <v>647</v>
      </c>
      <c r="B6674" t="str">
        <f>VLOOKUP(A6674,Sheet3!L:L,1,FALSE)</f>
        <v>TVE CN EQUITY</v>
      </c>
      <c r="C6674" t="str">
        <f>VLOOKUP(A6674,'ALL - prices'!B:C,2,FALSE)</f>
        <v>Tamarack Valley Energy Ltd</v>
      </c>
      <c r="D6674" t="str">
        <f>VLOOKUP(A6674,'ALL - prices'!B:I,8,FALSE)</f>
        <v>Energy</v>
      </c>
      <c r="E6674">
        <v>2023</v>
      </c>
      <c r="F6674" t="s">
        <v>679</v>
      </c>
      <c r="G6674" t="str">
        <f t="shared" si="491"/>
        <v>2023-Q1</v>
      </c>
      <c r="H6674" s="4">
        <f>INDEX('ALL - prices'!$J$3:$DY$219,MATCH('COMBINED DATA'!A6674,'ALL - prices'!$B$3:$B$219,0),MATCH('COMBINED DATA'!G6674,'ALL - prices'!$J$1:$DY$1,0))</f>
        <v>3.5528</v>
      </c>
      <c r="I6674" s="14">
        <f t="shared" si="494"/>
        <v>0.41265167716449136</v>
      </c>
      <c r="J6674" s="6">
        <f>INDEX('market cap'!$B$3:$DQ$219,MATCH(A6674,'market cap'!$A$3:$A$219,0),MATCH(G6674,'market cap'!$B$1:$DQ$1,0))</f>
        <v>2205.9222</v>
      </c>
      <c r="K6674">
        <f t="shared" si="492"/>
        <v>7.6989009317391339</v>
      </c>
      <c r="L6674">
        <f>INDEX('PB2'!$D$2:$AQ$224,MATCH(A6674,'PB2'!$B$2:$B$224,0),MATCH(G6674,'PB2'!$D$1:$AQ$1,0))</f>
        <v>1.01891505718231</v>
      </c>
      <c r="M6674" s="16">
        <f t="shared" si="493"/>
        <v>0.98143608041810926</v>
      </c>
      <c r="N6674" s="6">
        <f>INDEX('ROA2'!$D$2:$AQ$224,MATCH(A6674,'ROA2'!$B$2:$B$224,0),MATCH(G6674,'ROA2'!$D$1:$AQ$1,0))</f>
        <v>9.9368238449096697</v>
      </c>
      <c r="O6674" s="6">
        <v>4619.7012480000003</v>
      </c>
      <c r="P6674" s="28">
        <v>0.62714466745786046</v>
      </c>
    </row>
    <row r="6675" spans="1:16" x14ac:dyDescent="0.3">
      <c r="A6675" t="s">
        <v>647</v>
      </c>
      <c r="B6675" t="str">
        <f>VLOOKUP(A6675,Sheet3!L:L,1,FALSE)</f>
        <v>TVE CN EQUITY</v>
      </c>
      <c r="C6675" t="str">
        <f>VLOOKUP(A6675,'ALL - prices'!B:C,2,FALSE)</f>
        <v>Tamarack Valley Energy Ltd</v>
      </c>
      <c r="D6675" t="str">
        <f>VLOOKUP(A6675,'ALL - prices'!B:I,8,FALSE)</f>
        <v>Energy</v>
      </c>
      <c r="E6675">
        <v>2023</v>
      </c>
      <c r="F6675" t="s">
        <v>680</v>
      </c>
      <c r="G6675" t="str">
        <f t="shared" si="491"/>
        <v>2023-Q2</v>
      </c>
      <c r="H6675" s="4">
        <f>INDEX('ALL - prices'!$J$3:$DY$219,MATCH('COMBINED DATA'!A6675,'ALL - prices'!$B$3:$B$219,0),MATCH('COMBINED DATA'!G6675,'ALL - prices'!$J$1:$DY$1,0))</f>
        <v>2.9338000000000002</v>
      </c>
      <c r="I6675" s="14">
        <f t="shared" si="494"/>
        <v>0.36515175270016165</v>
      </c>
      <c r="J6675" s="6">
        <f>INDEX('market cap'!$B$3:$DQ$219,MATCH(A6675,'market cap'!$A$3:$A$219,0),MATCH(G6675,'market cap'!$B$1:$DQ$1,0))</f>
        <v>1801.7837999999999</v>
      </c>
      <c r="K6675">
        <f t="shared" si="492"/>
        <v>7.4965324531679292</v>
      </c>
      <c r="L6675">
        <f>INDEX('PB2'!$D$2:$AQ$224,MATCH(A6675,'PB2'!$B$2:$B$224,0),MATCH(G6675,'PB2'!$D$1:$AQ$1,0))</f>
        <v>0.82989400625228904</v>
      </c>
      <c r="M6675" s="16">
        <f t="shared" si="493"/>
        <v>1.2049731561695343</v>
      </c>
      <c r="N6675" s="6">
        <f>INDEX('ROA2'!$D$2:$AQ$224,MATCH(A6675,'ROA2'!$B$2:$B$224,0),MATCH(G6675,'ROA2'!$D$1:$AQ$1,0))</f>
        <v>8.8719282150268608</v>
      </c>
      <c r="O6675" s="6">
        <v>4593.7602559999996</v>
      </c>
      <c r="P6675" s="28">
        <v>-5.6152964461135503E-3</v>
      </c>
    </row>
    <row r="6676" spans="1:16" x14ac:dyDescent="0.3">
      <c r="A6676" t="s">
        <v>647</v>
      </c>
      <c r="B6676" t="str">
        <f>VLOOKUP(A6676,Sheet3!L:L,1,FALSE)</f>
        <v>TVE CN EQUITY</v>
      </c>
      <c r="C6676" t="str">
        <f>VLOOKUP(A6676,'ALL - prices'!B:C,2,FALSE)</f>
        <v>Tamarack Valley Energy Ltd</v>
      </c>
      <c r="D6676" t="str">
        <f>VLOOKUP(A6676,'ALL - prices'!B:I,8,FALSE)</f>
        <v>Energy</v>
      </c>
      <c r="E6676">
        <v>2023</v>
      </c>
      <c r="F6676" t="s">
        <v>681</v>
      </c>
      <c r="G6676" t="str">
        <f t="shared" si="491"/>
        <v>2023-Q3</v>
      </c>
      <c r="H6676" s="4">
        <f>INDEX('ALL - prices'!$J$3:$DY$219,MATCH('COMBINED DATA'!A6676,'ALL - prices'!$B$3:$B$219,0),MATCH('COMBINED DATA'!G6676,'ALL - prices'!$J$1:$DY$1,0))</f>
        <v>3.6012</v>
      </c>
      <c r="I6676" s="14">
        <f t="shared" si="494"/>
        <v>0.40009146766708237</v>
      </c>
      <c r="J6676" s="6">
        <f>INDEX('market cap'!$B$3:$DQ$219,MATCH(A6676,'market cap'!$A$3:$A$219,0),MATCH(G6676,'market cap'!$B$1:$DQ$1,0))</f>
        <v>2189.0830999999998</v>
      </c>
      <c r="K6676">
        <f t="shared" si="492"/>
        <v>7.6912380593422762</v>
      </c>
      <c r="L6676">
        <f>INDEX('PB2'!$D$2:$AQ$224,MATCH(A6676,'PB2'!$B$2:$B$224,0),MATCH(G6676,'PB2'!$D$1:$AQ$1,0))</f>
        <v>1.0141069889068599</v>
      </c>
      <c r="M6676" s="16">
        <f t="shared" si="493"/>
        <v>0.98608924989061919</v>
      </c>
      <c r="N6676" s="6">
        <f>INDEX('ROA2'!$D$2:$AQ$224,MATCH(A6676,'ROA2'!$B$2:$B$224,0),MATCH(G6676,'ROA2'!$D$1:$AQ$1,0))</f>
        <v>5.5068230628967303</v>
      </c>
      <c r="O6676" s="6">
        <v>4559.9032319999997</v>
      </c>
      <c r="P6676" s="28">
        <v>-7.3702200622635002E-3</v>
      </c>
    </row>
    <row r="6677" spans="1:16" x14ac:dyDescent="0.3">
      <c r="A6677" t="s">
        <v>647</v>
      </c>
      <c r="B6677" t="str">
        <f>VLOOKUP(A6677,Sheet3!L:L,1,FALSE)</f>
        <v>TVE CN EQUITY</v>
      </c>
      <c r="C6677" t="str">
        <f>VLOOKUP(A6677,'ALL - prices'!B:C,2,FALSE)</f>
        <v>Tamarack Valley Energy Ltd</v>
      </c>
      <c r="D6677" t="str">
        <f>VLOOKUP(A6677,'ALL - prices'!B:I,8,FALSE)</f>
        <v>Energy</v>
      </c>
      <c r="E6677">
        <v>2023</v>
      </c>
      <c r="F6677" t="s">
        <v>682</v>
      </c>
      <c r="G6677" t="str">
        <f t="shared" si="491"/>
        <v>2023-Q4</v>
      </c>
      <c r="H6677" s="4">
        <f>INDEX('ALL - prices'!$J$3:$DY$219,MATCH('COMBINED DATA'!A6677,'ALL - prices'!$B$3:$B$219,0),MATCH('COMBINED DATA'!G6677,'ALL - prices'!$J$1:$DY$1,0))</f>
        <v>2.8649</v>
      </c>
      <c r="I6677" s="14">
        <f t="shared" si="494"/>
        <v>0.50872282810321323</v>
      </c>
      <c r="J6677" s="6">
        <f>INDEX('market cap'!$B$3:$DQ$219,MATCH(A6677,'market cap'!$A$3:$A$219,0),MATCH(G6677,'market cap'!$B$1:$DQ$1,0))</f>
        <v>1709.8078</v>
      </c>
      <c r="K6677">
        <f t="shared" si="492"/>
        <v>7.4441362455187967</v>
      </c>
      <c r="L6677">
        <f>INDEX('PB2'!$D$2:$AQ$224,MATCH(A6677,'PB2'!$B$2:$B$224,0),MATCH(G6677,'PB2'!$D$1:$AQ$1,0))</f>
        <v>0.78507399559020996</v>
      </c>
      <c r="M6677" s="16">
        <f t="shared" si="493"/>
        <v>1.2737652827848553</v>
      </c>
      <c r="N6677" s="6">
        <f>INDEX('ROA2'!$D$2:$AQ$224,MATCH(A6677,'ROA2'!$B$2:$B$224,0),MATCH(G6677,'ROA2'!$D$1:$AQ$1,0))</f>
        <v>2.3977808952331499</v>
      </c>
      <c r="O6677" s="6">
        <v>4443.8369279999997</v>
      </c>
      <c r="P6677" s="28">
        <v>-2.5453676995924452E-2</v>
      </c>
    </row>
    <row r="6678" spans="1:16" x14ac:dyDescent="0.3">
      <c r="A6678" t="s">
        <v>647</v>
      </c>
      <c r="B6678" t="str">
        <f>VLOOKUP(A6678,Sheet3!L:L,1,FALSE)</f>
        <v>TVE CN EQUITY</v>
      </c>
      <c r="C6678" t="str">
        <f>VLOOKUP(A6678,'ALL - prices'!B:C,2,FALSE)</f>
        <v>Tamarack Valley Energy Ltd</v>
      </c>
      <c r="D6678" t="str">
        <f>VLOOKUP(A6678,'ALL - prices'!B:I,8,FALSE)</f>
        <v>Energy</v>
      </c>
      <c r="E6678" s="18">
        <v>2024</v>
      </c>
      <c r="F6678" t="s">
        <v>679</v>
      </c>
      <c r="G6678" t="str">
        <f t="shared" si="491"/>
        <v>2024-Q1</v>
      </c>
      <c r="H6678" s="4">
        <f>INDEX('ALL - prices'!$J$3:$DY$219,MATCH('COMBINED DATA'!A6678,'ALL - prices'!$B$3:$B$219,0),MATCH('COMBINED DATA'!G6678,'ALL - prices'!$J$1:$DY$1,0))</f>
        <v>3.6233</v>
      </c>
      <c r="I6678" s="14" t="s">
        <v>769</v>
      </c>
      <c r="J6678" s="6">
        <f>INDEX('market cap'!$B$3:$DQ$219,MATCH(A6678,'market cap'!$A$3:$A$219,0),MATCH(G6678,'market cap'!$B$1:$DQ$1,0))</f>
        <v>2123.5639999999999</v>
      </c>
      <c r="K6678">
        <f t="shared" si="492"/>
        <v>7.660851088220749</v>
      </c>
      <c r="L6678">
        <f>INDEX('PB2'!$D$2:$AQ$224,MATCH(A6678,'PB2'!$B$2:$B$224,0),MATCH(G6678,'PB2'!$D$1:$AQ$1,0))</f>
        <v>1.00461196899414</v>
      </c>
      <c r="M6678" s="16">
        <f t="shared" si="493"/>
        <v>0.99540920361643948</v>
      </c>
      <c r="N6678" s="6">
        <f>INDEX('ROA2'!$D$2:$AQ$224,MATCH(A6678,'ROA2'!$B$2:$B$224,0),MATCH(G6678,'ROA2'!$D$1:$AQ$1,0))</f>
        <v>2.1340689659118701</v>
      </c>
      <c r="O6678" s="6">
        <v>4208.1279999999997</v>
      </c>
      <c r="P6678" s="28">
        <v>-5.3041759141707195E-2</v>
      </c>
    </row>
    <row r="6679" spans="1:16" x14ac:dyDescent="0.3">
      <c r="A6679" t="s">
        <v>647</v>
      </c>
      <c r="B6679" t="str">
        <f>VLOOKUP(A6679,Sheet3!L:L,1,FALSE)</f>
        <v>TVE CN EQUITY</v>
      </c>
      <c r="C6679" t="str">
        <f>VLOOKUP(A6679,'ALL - prices'!B:C,2,FALSE)</f>
        <v>Tamarack Valley Energy Ltd</v>
      </c>
      <c r="D6679" t="str">
        <f>VLOOKUP(A6679,'ALL - prices'!B:I,8,FALSE)</f>
        <v>Energy</v>
      </c>
      <c r="E6679" s="18">
        <v>2024</v>
      </c>
      <c r="F6679" t="s">
        <v>680</v>
      </c>
      <c r="G6679" t="str">
        <f t="shared" si="491"/>
        <v>2024-Q2</v>
      </c>
      <c r="H6679" s="4">
        <f>INDEX('ALL - prices'!$J$3:$DY$219,MATCH('COMBINED DATA'!A6679,'ALL - prices'!$B$3:$B$219,0),MATCH('COMBINED DATA'!G6679,'ALL - prices'!$J$1:$DY$1,0))</f>
        <v>3.5543</v>
      </c>
      <c r="I6679" s="14" t="s">
        <v>769</v>
      </c>
      <c r="J6679" s="6">
        <f>INDEX('market cap'!$B$3:$DQ$219,MATCH(A6679,'market cap'!$A$3:$A$219,0),MATCH(G6679,'market cap'!$B$1:$DQ$1,0))</f>
        <v>2045.9638</v>
      </c>
      <c r="K6679">
        <f t="shared" si="492"/>
        <v>7.6236242532954188</v>
      </c>
      <c r="L6679">
        <f>INDEX('PB2'!$D$2:$AQ$224,MATCH(A6679,'PB2'!$B$2:$B$224,0),MATCH(G6679,'PB2'!$D$1:$AQ$1,0))</f>
        <v>0.94236499071121205</v>
      </c>
      <c r="M6679" s="16">
        <f t="shared" si="493"/>
        <v>1.0611599644053948</v>
      </c>
      <c r="N6679" s="6">
        <f>INDEX('ROA2'!$D$2:$AQ$224,MATCH(A6679,'ROA2'!$B$2:$B$224,0),MATCH(G6679,'ROA2'!$D$1:$AQ$1,0))</f>
        <v>1.3535790443420399</v>
      </c>
      <c r="O6679" s="6">
        <v>4116.03712</v>
      </c>
      <c r="P6679" s="28">
        <v>-2.1884049154398285E-2</v>
      </c>
    </row>
    <row r="6680" spans="1:16" x14ac:dyDescent="0.3">
      <c r="A6680" t="s">
        <v>647</v>
      </c>
      <c r="B6680" t="str">
        <f>VLOOKUP(A6680,Sheet3!L:L,1,FALSE)</f>
        <v>TVE CN EQUITY</v>
      </c>
      <c r="C6680" t="str">
        <f>VLOOKUP(A6680,'ALL - prices'!B:C,2,FALSE)</f>
        <v>Tamarack Valley Energy Ltd</v>
      </c>
      <c r="D6680" t="str">
        <f>VLOOKUP(A6680,'ALL - prices'!B:I,8,FALSE)</f>
        <v>Energy</v>
      </c>
      <c r="E6680" s="18">
        <v>2024</v>
      </c>
      <c r="F6680" t="s">
        <v>681</v>
      </c>
      <c r="G6680" t="str">
        <f t="shared" si="491"/>
        <v>2024-Q3</v>
      </c>
      <c r="H6680" s="4">
        <f>INDEX('ALL - prices'!$J$3:$DY$219,MATCH('COMBINED DATA'!A6680,'ALL - prices'!$B$3:$B$219,0),MATCH('COMBINED DATA'!G6680,'ALL - prices'!$J$1:$DY$1,0))</f>
        <v>3.7614000000000001</v>
      </c>
      <c r="I6680" s="14" t="s">
        <v>769</v>
      </c>
      <c r="J6680" s="6">
        <f>INDEX('market cap'!$B$3:$DQ$219,MATCH(A6680,'market cap'!$A$3:$A$219,0),MATCH(G6680,'market cap'!$B$1:$DQ$1,0))</f>
        <v>2107.3341999999998</v>
      </c>
      <c r="K6680">
        <f t="shared" si="492"/>
        <v>7.6531790153696271</v>
      </c>
      <c r="L6680">
        <f>INDEX('PB2'!$D$2:$AQ$224,MATCH(A6680,'PB2'!$B$2:$B$224,0),MATCH(G6680,'PB2'!$D$1:$AQ$1,0))</f>
        <v>0.95455998182296797</v>
      </c>
      <c r="M6680" s="16">
        <f t="shared" si="493"/>
        <v>1.0476031040922678</v>
      </c>
      <c r="N6680" s="6">
        <f>INDEX('ROA2'!$D$2:$AQ$224,MATCH(A6680,'ROA2'!$B$2:$B$224,0),MATCH(G6680,'ROA2'!$D$1:$AQ$1,0))</f>
        <v>2.98300409317017</v>
      </c>
      <c r="O6680" s="6">
        <v>4028.6888960000001</v>
      </c>
      <c r="P6680" s="28">
        <v>-2.1221437381011725E-2</v>
      </c>
    </row>
    <row r="6681" spans="1:16" x14ac:dyDescent="0.3">
      <c r="A6681" t="s">
        <v>647</v>
      </c>
      <c r="B6681" t="str">
        <f>VLOOKUP(A6681,Sheet3!L:L,1,FALSE)</f>
        <v>TVE CN EQUITY</v>
      </c>
      <c r="C6681" t="str">
        <f>VLOOKUP(A6681,'ALL - prices'!B:C,2,FALSE)</f>
        <v>Tamarack Valley Energy Ltd</v>
      </c>
      <c r="D6681" t="str">
        <f>VLOOKUP(A6681,'ALL - prices'!B:I,8,FALSE)</f>
        <v>Energy</v>
      </c>
      <c r="E6681" s="18">
        <v>2024</v>
      </c>
      <c r="F6681" t="s">
        <v>682</v>
      </c>
      <c r="G6681" t="str">
        <f t="shared" si="491"/>
        <v>2024-Q4</v>
      </c>
      <c r="H6681" s="4">
        <f>INDEX('ALL - prices'!$J$3:$DY$219,MATCH('COMBINED DATA'!A6681,'ALL - prices'!$B$3:$B$219,0),MATCH('COMBINED DATA'!G6681,'ALL - prices'!$J$1:$DY$1,0))</f>
        <v>4.6490999999999998</v>
      </c>
      <c r="I6681" s="14" t="s">
        <v>769</v>
      </c>
      <c r="J6681" s="6">
        <f>INDEX('market cap'!$B$3:$DQ$219,MATCH(A6681,'market cap'!$A$3:$A$219,0),MATCH(G6681,'market cap'!$B$1:$DQ$1,0))</f>
        <v>2536.2249999999999</v>
      </c>
      <c r="K6681">
        <f t="shared" si="492"/>
        <v>7.8384320340189939</v>
      </c>
      <c r="L6681">
        <f>INDEX('PB2'!$D$2:$AQ$224,MATCH(A6681,'PB2'!$B$2:$B$224,0),MATCH(G6681,'PB2'!$D$1:$AQ$1,0))</f>
        <v>1.1693973167799001</v>
      </c>
      <c r="M6681" s="16">
        <f t="shared" si="493"/>
        <v>0.85514134986527979</v>
      </c>
      <c r="N6681" s="6">
        <f>INDEX('ROA2'!$D$2:$AQ$224,MATCH(A6681,'ROA2'!$B$2:$B$224,0),MATCH(G6681,'ROA2'!$D$1:$AQ$1,0))</f>
        <v>5.0498108863830602</v>
      </c>
      <c r="O6681" s="6">
        <v>3998.4199680000002</v>
      </c>
      <c r="P6681" s="28">
        <v>-7.5133446094716666E-3</v>
      </c>
    </row>
    <row r="6682" spans="1:16" x14ac:dyDescent="0.3">
      <c r="A6682" t="s">
        <v>648</v>
      </c>
      <c r="B6682" t="str">
        <f>VLOOKUP(A6682,Sheet3!L:L,1,FALSE)</f>
        <v>TVK CN EQUITY</v>
      </c>
      <c r="C6682" t="str">
        <f>VLOOKUP(A6682,'ALL - prices'!B:C,2,FALSE)</f>
        <v>TerraVest Industries Inc</v>
      </c>
      <c r="D6682" t="str">
        <f>VLOOKUP(A6682,'ALL - prices'!B:I,8,FALSE)</f>
        <v>Energy</v>
      </c>
      <c r="E6682">
        <v>2015</v>
      </c>
      <c r="F6682" t="s">
        <v>679</v>
      </c>
      <c r="G6682" t="str">
        <f t="shared" si="491"/>
        <v>2015-Q1</v>
      </c>
      <c r="H6682" s="4">
        <f>INDEX('ALL - prices'!$J$3:$DY$219,MATCH('COMBINED DATA'!A6682,'ALL - prices'!$B$3:$B$219,0),MATCH('COMBINED DATA'!G6682,'ALL - prices'!$J$1:$DY$1,0))</f>
        <v>4.4097</v>
      </c>
      <c r="I6682" s="14">
        <f t="shared" ref="I6682:I6717" si="495">STDEV(H6683:H6686)</f>
        <v>0.40843943961538959</v>
      </c>
      <c r="J6682" s="6">
        <f>INDEX('market cap'!$B$3:$DQ$219,MATCH(A6682,'market cap'!$A$3:$A$219,0),MATCH(G6682,'market cap'!$B$1:$DQ$1,0))</f>
        <v>108.474</v>
      </c>
      <c r="K6682">
        <f t="shared" si="492"/>
        <v>4.6865105129279323</v>
      </c>
      <c r="L6682">
        <f>INDEX('PB2'!$D$2:$AQ$224,MATCH(A6682,'PB2'!$B$2:$B$224,0),MATCH(G6682,'PB2'!$D$1:$AQ$1,0))</f>
        <v>1.3295209407806401</v>
      </c>
      <c r="M6682" s="16">
        <f t="shared" si="493"/>
        <v>0.75215062006683475</v>
      </c>
      <c r="N6682" s="6">
        <f>INDEX('ROA2'!$D$2:$AQ$224,MATCH(A6682,'ROA2'!$B$2:$B$224,0),MATCH(G6682,'ROA2'!$D$1:$AQ$1,0))</f>
        <v>9.1252336502075195</v>
      </c>
      <c r="O6682" s="6">
        <v>165.334</v>
      </c>
      <c r="P6682" s="28">
        <v>-3.3761755409681155E-2</v>
      </c>
    </row>
    <row r="6683" spans="1:16" x14ac:dyDescent="0.3">
      <c r="A6683" t="s">
        <v>648</v>
      </c>
      <c r="B6683" t="str">
        <f>VLOOKUP(A6683,Sheet3!L:L,1,FALSE)</f>
        <v>TVK CN EQUITY</v>
      </c>
      <c r="C6683" t="str">
        <f>VLOOKUP(A6683,'ALL - prices'!B:C,2,FALSE)</f>
        <v>TerraVest Industries Inc</v>
      </c>
      <c r="D6683" t="str">
        <f>VLOOKUP(A6683,'ALL - prices'!B:I,8,FALSE)</f>
        <v>Energy</v>
      </c>
      <c r="E6683">
        <v>2015</v>
      </c>
      <c r="F6683" t="s">
        <v>680</v>
      </c>
      <c r="G6683" t="str">
        <f t="shared" si="491"/>
        <v>2015-Q2</v>
      </c>
      <c r="H6683" s="4">
        <f>INDEX('ALL - prices'!$J$3:$DY$219,MATCH('COMBINED DATA'!A6683,'ALL - prices'!$B$3:$B$219,0),MATCH('COMBINED DATA'!G6683,'ALL - prices'!$J$1:$DY$1,0))</f>
        <v>4.8517999999999999</v>
      </c>
      <c r="I6683" s="14">
        <f t="shared" si="495"/>
        <v>0.42434060611730312</v>
      </c>
      <c r="J6683" s="6">
        <f>INDEX('market cap'!$B$3:$DQ$219,MATCH(A6683,'market cap'!$A$3:$A$219,0),MATCH(G6683,'market cap'!$B$1:$DQ$1,0))</f>
        <v>117.51349999999999</v>
      </c>
      <c r="K6683">
        <f t="shared" si="492"/>
        <v>4.7665532206014687</v>
      </c>
      <c r="L6683">
        <f>INDEX('PB2'!$D$2:$AQ$224,MATCH(A6683,'PB2'!$B$2:$B$224,0),MATCH(G6683,'PB2'!$D$1:$AQ$1,0))</f>
        <v>1.3834769725799601</v>
      </c>
      <c r="M6683" s="16">
        <f t="shared" si="493"/>
        <v>0.72281651217884912</v>
      </c>
      <c r="N6683" s="6">
        <f>INDEX('ROA2'!$D$2:$AQ$224,MATCH(A6683,'ROA2'!$B$2:$B$224,0),MATCH(G6683,'ROA2'!$D$1:$AQ$1,0))</f>
        <v>7.3030557632446298</v>
      </c>
      <c r="O6683" s="6">
        <v>177.50200000000001</v>
      </c>
      <c r="P6683" s="28">
        <v>7.359647743355878E-2</v>
      </c>
    </row>
    <row r="6684" spans="1:16" x14ac:dyDescent="0.3">
      <c r="A6684" t="s">
        <v>648</v>
      </c>
      <c r="B6684" t="str">
        <f>VLOOKUP(A6684,Sheet3!L:L,1,FALSE)</f>
        <v>TVK CN EQUITY</v>
      </c>
      <c r="C6684" t="str">
        <f>VLOOKUP(A6684,'ALL - prices'!B:C,2,FALSE)</f>
        <v>TerraVest Industries Inc</v>
      </c>
      <c r="D6684" t="str">
        <f>VLOOKUP(A6684,'ALL - prices'!B:I,8,FALSE)</f>
        <v>Energy</v>
      </c>
      <c r="E6684">
        <v>2015</v>
      </c>
      <c r="F6684" t="s">
        <v>681</v>
      </c>
      <c r="G6684" t="str">
        <f t="shared" si="491"/>
        <v>2015-Q3</v>
      </c>
      <c r="H6684" s="4">
        <f>INDEX('ALL - prices'!$J$3:$DY$219,MATCH('COMBINED DATA'!A6684,'ALL - prices'!$B$3:$B$219,0),MATCH('COMBINED DATA'!G6684,'ALL - prices'!$J$1:$DY$1,0))</f>
        <v>4.4859999999999998</v>
      </c>
      <c r="I6684" s="14">
        <f t="shared" si="495"/>
        <v>0.51565175183127887</v>
      </c>
      <c r="J6684" s="6">
        <f>INDEX('market cap'!$B$3:$DQ$219,MATCH(A6684,'market cap'!$A$3:$A$219,0),MATCH(G6684,'market cap'!$B$1:$DQ$1,0))</f>
        <v>106.80549999999999</v>
      </c>
      <c r="K6684">
        <f t="shared" si="492"/>
        <v>4.6710094233274519</v>
      </c>
      <c r="L6684">
        <f>INDEX('PB2'!$D$2:$AQ$224,MATCH(A6684,'PB2'!$B$2:$B$224,0),MATCH(G6684,'PB2'!$D$1:$AQ$1,0))</f>
        <v>1.20410597324371</v>
      </c>
      <c r="M6684" s="16">
        <f t="shared" si="493"/>
        <v>0.83049168613135083</v>
      </c>
      <c r="N6684" s="6">
        <f>INDEX('ROA2'!$D$2:$AQ$224,MATCH(A6684,'ROA2'!$B$2:$B$224,0),MATCH(G6684,'ROA2'!$D$1:$AQ$1,0))</f>
        <v>7.0337758064270002</v>
      </c>
      <c r="O6684" s="6">
        <v>185.31100799999999</v>
      </c>
      <c r="P6684" s="28">
        <v>4.399391556151467E-2</v>
      </c>
    </row>
    <row r="6685" spans="1:16" x14ac:dyDescent="0.3">
      <c r="A6685" t="s">
        <v>648</v>
      </c>
      <c r="B6685" t="str">
        <f>VLOOKUP(A6685,Sheet3!L:L,1,FALSE)</f>
        <v>TVK CN EQUITY</v>
      </c>
      <c r="C6685" t="str">
        <f>VLOOKUP(A6685,'ALL - prices'!B:C,2,FALSE)</f>
        <v>TerraVest Industries Inc</v>
      </c>
      <c r="D6685" t="str">
        <f>VLOOKUP(A6685,'ALL - prices'!B:I,8,FALSE)</f>
        <v>Energy</v>
      </c>
      <c r="E6685">
        <v>2015</v>
      </c>
      <c r="F6685" t="s">
        <v>682</v>
      </c>
      <c r="G6685" t="str">
        <f t="shared" si="491"/>
        <v>2015-Q4</v>
      </c>
      <c r="H6685" s="4">
        <f>INDEX('ALL - prices'!$J$3:$DY$219,MATCH('COMBINED DATA'!A6685,'ALL - prices'!$B$3:$B$219,0),MATCH('COMBINED DATA'!G6685,'ALL - prices'!$J$1:$DY$1,0))</f>
        <v>5.4698000000000002</v>
      </c>
      <c r="I6685" s="14">
        <f t="shared" si="495"/>
        <v>1.0773648716505724</v>
      </c>
      <c r="J6685" s="6">
        <f>INDEX('market cap'!$B$3:$DQ$219,MATCH(A6685,'market cap'!$A$3:$A$219,0),MATCH(G6685,'market cap'!$B$1:$DQ$1,0))</f>
        <v>129.77379999999999</v>
      </c>
      <c r="K6685">
        <f t="shared" si="492"/>
        <v>4.8657929348972795</v>
      </c>
      <c r="L6685">
        <f>INDEX('PB2'!$D$2:$AQ$224,MATCH(A6685,'PB2'!$B$2:$B$224,0),MATCH(G6685,'PB2'!$D$1:$AQ$1,0))</f>
        <v>1.3973590135574301</v>
      </c>
      <c r="M6685" s="16">
        <f t="shared" si="493"/>
        <v>0.71563570299244428</v>
      </c>
      <c r="N6685" s="6">
        <f>INDEX('ROA2'!$D$2:$AQ$224,MATCH(A6685,'ROA2'!$B$2:$B$224,0),MATCH(G6685,'ROA2'!$D$1:$AQ$1,0))</f>
        <v>8.2303667068481392</v>
      </c>
      <c r="O6685" s="6">
        <v>192.518</v>
      </c>
      <c r="P6685" s="28">
        <v>3.8891332348696815E-2</v>
      </c>
    </row>
    <row r="6686" spans="1:16" x14ac:dyDescent="0.3">
      <c r="A6686" t="s">
        <v>648</v>
      </c>
      <c r="B6686" t="str">
        <f>VLOOKUP(A6686,Sheet3!L:L,1,FALSE)</f>
        <v>TVK CN EQUITY</v>
      </c>
      <c r="C6686" t="str">
        <f>VLOOKUP(A6686,'ALL - prices'!B:C,2,FALSE)</f>
        <v>TerraVest Industries Inc</v>
      </c>
      <c r="D6686" t="str">
        <f>VLOOKUP(A6686,'ALL - prices'!B:I,8,FALSE)</f>
        <v>Energy</v>
      </c>
      <c r="E6686">
        <v>2016</v>
      </c>
      <c r="F6686" t="s">
        <v>679</v>
      </c>
      <c r="G6686" t="str">
        <f t="shared" si="491"/>
        <v>2016-Q1</v>
      </c>
      <c r="H6686" s="4">
        <f>INDEX('ALL - prices'!$J$3:$DY$219,MATCH('COMBINED DATA'!A6686,'ALL - prices'!$B$3:$B$219,0),MATCH('COMBINED DATA'!G6686,'ALL - prices'!$J$1:$DY$1,0))</f>
        <v>4.8468999999999998</v>
      </c>
      <c r="I6686" s="14">
        <f t="shared" si="495"/>
        <v>1.2138871227040324</v>
      </c>
      <c r="J6686" s="6">
        <f>INDEX('market cap'!$B$3:$DQ$219,MATCH(A6686,'market cap'!$A$3:$A$219,0),MATCH(G6686,'market cap'!$B$1:$DQ$1,0))</f>
        <v>112.887</v>
      </c>
      <c r="K6686">
        <f t="shared" si="492"/>
        <v>4.726387318378757</v>
      </c>
      <c r="L6686">
        <f>INDEX('PB2'!$D$2:$AQ$224,MATCH(A6686,'PB2'!$B$2:$B$224,0),MATCH(G6686,'PB2'!$D$1:$AQ$1,0))</f>
        <v>1.23989701271057</v>
      </c>
      <c r="M6686" s="16">
        <f t="shared" si="493"/>
        <v>0.80651859771310752</v>
      </c>
      <c r="N6686" s="6">
        <f>INDEX('ROA2'!$D$2:$AQ$224,MATCH(A6686,'ROA2'!$B$2:$B$224,0),MATCH(G6686,'ROA2'!$D$1:$AQ$1,0))</f>
        <v>8.3937816619872994</v>
      </c>
      <c r="O6686" s="6">
        <v>185.92599999999999</v>
      </c>
      <c r="P6686" s="28">
        <v>-3.4240954092604393E-2</v>
      </c>
    </row>
    <row r="6687" spans="1:16" x14ac:dyDescent="0.3">
      <c r="A6687" t="s">
        <v>648</v>
      </c>
      <c r="B6687" t="str">
        <f>VLOOKUP(A6687,Sheet3!L:L,1,FALSE)</f>
        <v>TVK CN EQUITY</v>
      </c>
      <c r="C6687" t="str">
        <f>VLOOKUP(A6687,'ALL - prices'!B:C,2,FALSE)</f>
        <v>TerraVest Industries Inc</v>
      </c>
      <c r="D6687" t="str">
        <f>VLOOKUP(A6687,'ALL - prices'!B:I,8,FALSE)</f>
        <v>Energy</v>
      </c>
      <c r="E6687">
        <v>2016</v>
      </c>
      <c r="F6687" t="s">
        <v>680</v>
      </c>
      <c r="G6687" t="str">
        <f t="shared" si="491"/>
        <v>2016-Q2</v>
      </c>
      <c r="H6687" s="4">
        <f>INDEX('ALL - prices'!$J$3:$DY$219,MATCH('COMBINED DATA'!A6687,'ALL - prices'!$B$3:$B$219,0),MATCH('COMBINED DATA'!G6687,'ALL - prices'!$J$1:$DY$1,0))</f>
        <v>5.1787000000000001</v>
      </c>
      <c r="I6687" s="14">
        <f t="shared" si="495"/>
        <v>0.98466038138368528</v>
      </c>
      <c r="J6687" s="6">
        <f>INDEX('market cap'!$B$3:$DQ$219,MATCH(A6687,'market cap'!$A$3:$A$219,0),MATCH(G6687,'market cap'!$B$1:$DQ$1,0))</f>
        <v>119.2567</v>
      </c>
      <c r="K6687">
        <f t="shared" si="492"/>
        <v>4.7812783126765348</v>
      </c>
      <c r="L6687">
        <f>INDEX('PB2'!$D$2:$AQ$224,MATCH(A6687,'PB2'!$B$2:$B$224,0),MATCH(G6687,'PB2'!$D$1:$AQ$1,0))</f>
        <v>1.39028096199036</v>
      </c>
      <c r="M6687" s="16">
        <f t="shared" si="493"/>
        <v>0.71927907188513585</v>
      </c>
      <c r="N6687" s="6">
        <f>INDEX('ROA2'!$D$2:$AQ$224,MATCH(A6687,'ROA2'!$B$2:$B$224,0),MATCH(G6687,'ROA2'!$D$1:$AQ$1,0))</f>
        <v>7.8468918800354004</v>
      </c>
      <c r="O6687" s="6">
        <v>170.279008</v>
      </c>
      <c r="P6687" s="28">
        <v>-8.4157094758129491E-2</v>
      </c>
    </row>
    <row r="6688" spans="1:16" x14ac:dyDescent="0.3">
      <c r="A6688" t="s">
        <v>648</v>
      </c>
      <c r="B6688" t="str">
        <f>VLOOKUP(A6688,Sheet3!L:L,1,FALSE)</f>
        <v>TVK CN EQUITY</v>
      </c>
      <c r="C6688" t="str">
        <f>VLOOKUP(A6688,'ALL - prices'!B:C,2,FALSE)</f>
        <v>TerraVest Industries Inc</v>
      </c>
      <c r="D6688" t="str">
        <f>VLOOKUP(A6688,'ALL - prices'!B:I,8,FALSE)</f>
        <v>Energy</v>
      </c>
      <c r="E6688">
        <v>2016</v>
      </c>
      <c r="F6688" t="s">
        <v>681</v>
      </c>
      <c r="G6688" t="str">
        <f t="shared" si="491"/>
        <v>2016-Q3</v>
      </c>
      <c r="H6688" s="4">
        <f>INDEX('ALL - prices'!$J$3:$DY$219,MATCH('COMBINED DATA'!A6688,'ALL - prices'!$B$3:$B$219,0),MATCH('COMBINED DATA'!G6688,'ALL - prices'!$J$1:$DY$1,0))</f>
        <v>6.0621</v>
      </c>
      <c r="I6688" s="14">
        <f t="shared" si="495"/>
        <v>0.4385120627379212</v>
      </c>
      <c r="J6688" s="6">
        <f>INDEX('market cap'!$B$3:$DQ$219,MATCH(A6688,'market cap'!$A$3:$A$219,0),MATCH(G6688,'market cap'!$B$1:$DQ$1,0))</f>
        <v>137.75890000000001</v>
      </c>
      <c r="K6688">
        <f t="shared" si="492"/>
        <v>4.9255050557462638</v>
      </c>
      <c r="L6688">
        <f>INDEX('PB2'!$D$2:$AQ$224,MATCH(A6688,'PB2'!$B$2:$B$224,0),MATCH(G6688,'PB2'!$D$1:$AQ$1,0))</f>
        <v>1.60645604133606</v>
      </c>
      <c r="M6688" s="16">
        <f t="shared" si="493"/>
        <v>0.62248824385404178</v>
      </c>
      <c r="N6688" s="6">
        <f>INDEX('ROA2'!$D$2:$AQ$224,MATCH(A6688,'ROA2'!$B$2:$B$224,0),MATCH(G6688,'ROA2'!$D$1:$AQ$1,0))</f>
        <v>6.36663913726807</v>
      </c>
      <c r="O6688" s="6">
        <v>168.34499199999999</v>
      </c>
      <c r="P6688" s="28">
        <v>-1.1357923814073511E-2</v>
      </c>
    </row>
    <row r="6689" spans="1:16" x14ac:dyDescent="0.3">
      <c r="A6689" t="s">
        <v>648</v>
      </c>
      <c r="B6689" t="str">
        <f>VLOOKUP(A6689,Sheet3!L:L,1,FALSE)</f>
        <v>TVK CN EQUITY</v>
      </c>
      <c r="C6689" t="str">
        <f>VLOOKUP(A6689,'ALL - prices'!B:C,2,FALSE)</f>
        <v>TerraVest Industries Inc</v>
      </c>
      <c r="D6689" t="str">
        <f>VLOOKUP(A6689,'ALL - prices'!B:I,8,FALSE)</f>
        <v>Energy</v>
      </c>
      <c r="E6689">
        <v>2016</v>
      </c>
      <c r="F6689" t="s">
        <v>682</v>
      </c>
      <c r="G6689" t="str">
        <f t="shared" si="491"/>
        <v>2016-Q4</v>
      </c>
      <c r="H6689" s="4">
        <f>INDEX('ALL - prices'!$J$3:$DY$219,MATCH('COMBINED DATA'!A6689,'ALL - prices'!$B$3:$B$219,0),MATCH('COMBINED DATA'!G6689,'ALL - prices'!$J$1:$DY$1,0))</f>
        <v>7.2575000000000003</v>
      </c>
      <c r="I6689" s="14">
        <f t="shared" si="495"/>
        <v>0.2321482644058892</v>
      </c>
      <c r="J6689" s="6">
        <f>INDEX('market cap'!$B$3:$DQ$219,MATCH(A6689,'market cap'!$A$3:$A$219,0),MATCH(G6689,'market cap'!$B$1:$DQ$1,0))</f>
        <v>163.03020000000001</v>
      </c>
      <c r="K6689">
        <f t="shared" si="492"/>
        <v>5.0939354597188897</v>
      </c>
      <c r="L6689">
        <f>INDEX('PB2'!$D$2:$AQ$224,MATCH(A6689,'PB2'!$B$2:$B$224,0),MATCH(G6689,'PB2'!$D$1:$AQ$1,0))</f>
        <v>1.8517919778823899</v>
      </c>
      <c r="M6689" s="16">
        <f t="shared" si="493"/>
        <v>0.54001745981400484</v>
      </c>
      <c r="N6689" s="6">
        <f>INDEX('ROA2'!$D$2:$AQ$224,MATCH(A6689,'ROA2'!$B$2:$B$224,0),MATCH(G6689,'ROA2'!$D$1:$AQ$1,0))</f>
        <v>4.12353515625</v>
      </c>
      <c r="O6689" s="6">
        <v>168.96799999999999</v>
      </c>
      <c r="P6689" s="28">
        <v>3.7007813098473325E-3</v>
      </c>
    </row>
    <row r="6690" spans="1:16" x14ac:dyDescent="0.3">
      <c r="A6690" t="s">
        <v>648</v>
      </c>
      <c r="B6690" t="str">
        <f>VLOOKUP(A6690,Sheet3!L:L,1,FALSE)</f>
        <v>TVK CN EQUITY</v>
      </c>
      <c r="C6690" t="str">
        <f>VLOOKUP(A6690,'ALL - prices'!B:C,2,FALSE)</f>
        <v>TerraVest Industries Inc</v>
      </c>
      <c r="D6690" t="str">
        <f>VLOOKUP(A6690,'ALL - prices'!B:I,8,FALSE)</f>
        <v>Energy</v>
      </c>
      <c r="E6690">
        <v>2017</v>
      </c>
      <c r="F6690" t="s">
        <v>679</v>
      </c>
      <c r="G6690" t="str">
        <f t="shared" si="491"/>
        <v>2017-Q1</v>
      </c>
      <c r="H6690" s="4">
        <f>INDEX('ALL - prices'!$J$3:$DY$219,MATCH('COMBINED DATA'!A6690,'ALL - prices'!$B$3:$B$219,0),MATCH('COMBINED DATA'!G6690,'ALL - prices'!$J$1:$DY$1,0))</f>
        <v>7.8956999999999997</v>
      </c>
      <c r="I6690" s="14">
        <f t="shared" si="495"/>
        <v>0.32246490635933295</v>
      </c>
      <c r="J6690" s="6">
        <f>INDEX('market cap'!$B$3:$DQ$219,MATCH(A6690,'market cap'!$A$3:$A$219,0),MATCH(G6690,'market cap'!$B$1:$DQ$1,0))</f>
        <v>175.5615</v>
      </c>
      <c r="K6690">
        <f t="shared" si="492"/>
        <v>5.1679894088710245</v>
      </c>
      <c r="L6690">
        <f>INDEX('PB2'!$D$2:$AQ$224,MATCH(A6690,'PB2'!$B$2:$B$224,0),MATCH(G6690,'PB2'!$D$1:$AQ$1,0))</f>
        <v>2.04987597465515</v>
      </c>
      <c r="M6690" s="16">
        <f t="shared" si="493"/>
        <v>0.48783439211156648</v>
      </c>
      <c r="N6690" s="6">
        <f>INDEX('ROA2'!$D$2:$AQ$224,MATCH(A6690,'ROA2'!$B$2:$B$224,0),MATCH(G6690,'ROA2'!$D$1:$AQ$1,0))</f>
        <v>3.5065290927886998</v>
      </c>
      <c r="O6690" s="6">
        <v>178.59399999999999</v>
      </c>
      <c r="P6690" s="28">
        <v>5.6969366980730109E-2</v>
      </c>
    </row>
    <row r="6691" spans="1:16" x14ac:dyDescent="0.3">
      <c r="A6691" t="s">
        <v>648</v>
      </c>
      <c r="B6691" t="str">
        <f>VLOOKUP(A6691,Sheet3!L:L,1,FALSE)</f>
        <v>TVK CN EQUITY</v>
      </c>
      <c r="C6691" t="str">
        <f>VLOOKUP(A6691,'ALL - prices'!B:C,2,FALSE)</f>
        <v>TerraVest Industries Inc</v>
      </c>
      <c r="D6691" t="str">
        <f>VLOOKUP(A6691,'ALL - prices'!B:I,8,FALSE)</f>
        <v>Energy</v>
      </c>
      <c r="E6691">
        <v>2017</v>
      </c>
      <c r="F6691" t="s">
        <v>680</v>
      </c>
      <c r="G6691" t="str">
        <f t="shared" si="491"/>
        <v>2017-Q2</v>
      </c>
      <c r="H6691" s="4">
        <f>INDEX('ALL - prices'!$J$3:$DY$219,MATCH('COMBINED DATA'!A6691,'ALL - prices'!$B$3:$B$219,0),MATCH('COMBINED DATA'!G6691,'ALL - prices'!$J$1:$DY$1,0))</f>
        <v>8.3239000000000001</v>
      </c>
      <c r="I6691" s="14">
        <f t="shared" si="495"/>
        <v>0.44489960197030193</v>
      </c>
      <c r="J6691" s="6">
        <f>INDEX('market cap'!$B$3:$DQ$219,MATCH(A6691,'market cap'!$A$3:$A$219,0),MATCH(G6691,'market cap'!$B$1:$DQ$1,0))</f>
        <v>183.2294</v>
      </c>
      <c r="K6691">
        <f t="shared" si="492"/>
        <v>5.2107389197137808</v>
      </c>
      <c r="L6691">
        <f>INDEX('PB2'!$D$2:$AQ$224,MATCH(A6691,'PB2'!$B$2:$B$224,0),MATCH(G6691,'PB2'!$D$1:$AQ$1,0))</f>
        <v>2.1633279323577899</v>
      </c>
      <c r="M6691" s="16">
        <f t="shared" si="493"/>
        <v>0.46225076884673227</v>
      </c>
      <c r="N6691" s="6">
        <f>INDEX('ROA2'!$D$2:$AQ$224,MATCH(A6691,'ROA2'!$B$2:$B$224,0),MATCH(G6691,'ROA2'!$D$1:$AQ$1,0))</f>
        <v>3.2696380615234402</v>
      </c>
      <c r="O6691" s="6">
        <v>185.846</v>
      </c>
      <c r="P6691" s="28">
        <v>4.060606739308157E-2</v>
      </c>
    </row>
    <row r="6692" spans="1:16" x14ac:dyDescent="0.3">
      <c r="A6692" t="s">
        <v>648</v>
      </c>
      <c r="B6692" t="str">
        <f>VLOOKUP(A6692,Sheet3!L:L,1,FALSE)</f>
        <v>TVK CN EQUITY</v>
      </c>
      <c r="C6692" t="str">
        <f>VLOOKUP(A6692,'ALL - prices'!B:C,2,FALSE)</f>
        <v>TerraVest Industries Inc</v>
      </c>
      <c r="D6692" t="str">
        <f>VLOOKUP(A6692,'ALL - prices'!B:I,8,FALSE)</f>
        <v>Energy</v>
      </c>
      <c r="E6692">
        <v>2017</v>
      </c>
      <c r="F6692" t="s">
        <v>681</v>
      </c>
      <c r="G6692" t="str">
        <f t="shared" si="491"/>
        <v>2017-Q3</v>
      </c>
      <c r="H6692" s="4">
        <f>INDEX('ALL - prices'!$J$3:$DY$219,MATCH('COMBINED DATA'!A6692,'ALL - prices'!$B$3:$B$219,0),MATCH('COMBINED DATA'!G6692,'ALL - prices'!$J$1:$DY$1,0))</f>
        <v>7.7906000000000004</v>
      </c>
      <c r="I6692" s="14">
        <f t="shared" si="495"/>
        <v>0.64870244077440176</v>
      </c>
      <c r="J6692" s="6">
        <f>INDEX('market cap'!$B$3:$DQ$219,MATCH(A6692,'market cap'!$A$3:$A$219,0),MATCH(G6692,'market cap'!$B$1:$DQ$1,0))</f>
        <v>170.1463</v>
      </c>
      <c r="K6692">
        <f t="shared" si="492"/>
        <v>5.1366586551918179</v>
      </c>
      <c r="L6692">
        <f>INDEX('PB2'!$D$2:$AQ$224,MATCH(A6692,'PB2'!$B$2:$B$224,0),MATCH(G6692,'PB2'!$D$1:$AQ$1,0))</f>
        <v>1.9751160144805899</v>
      </c>
      <c r="M6692" s="16">
        <f t="shared" si="493"/>
        <v>0.50629937313478623</v>
      </c>
      <c r="N6692" s="6">
        <f>INDEX('ROA2'!$D$2:$AQ$224,MATCH(A6692,'ROA2'!$B$2:$B$224,0),MATCH(G6692,'ROA2'!$D$1:$AQ$1,0))</f>
        <v>4.0305871963501003</v>
      </c>
      <c r="O6692" s="6">
        <v>189.716992</v>
      </c>
      <c r="P6692" s="28">
        <v>2.0829030487608025E-2</v>
      </c>
    </row>
    <row r="6693" spans="1:16" x14ac:dyDescent="0.3">
      <c r="A6693" t="s">
        <v>648</v>
      </c>
      <c r="B6693" t="str">
        <f>VLOOKUP(A6693,Sheet3!L:L,1,FALSE)</f>
        <v>TVK CN EQUITY</v>
      </c>
      <c r="C6693" t="str">
        <f>VLOOKUP(A6693,'ALL - prices'!B:C,2,FALSE)</f>
        <v>TerraVest Industries Inc</v>
      </c>
      <c r="D6693" t="str">
        <f>VLOOKUP(A6693,'ALL - prices'!B:I,8,FALSE)</f>
        <v>Energy</v>
      </c>
      <c r="E6693">
        <v>2017</v>
      </c>
      <c r="F6693" t="s">
        <v>682</v>
      </c>
      <c r="G6693" t="str">
        <f t="shared" si="491"/>
        <v>2017-Q4</v>
      </c>
      <c r="H6693" s="4">
        <f>INDEX('ALL - prices'!$J$3:$DY$219,MATCH('COMBINED DATA'!A6693,'ALL - prices'!$B$3:$B$219,0),MATCH('COMBINED DATA'!G6693,'ALL - prices'!$J$1:$DY$1,0))</f>
        <v>7.9508000000000001</v>
      </c>
      <c r="I6693" s="14">
        <f t="shared" si="495"/>
        <v>0.4374956228352459</v>
      </c>
      <c r="J6693" s="6">
        <f>INDEX('market cap'!$B$3:$DQ$219,MATCH(A6693,'market cap'!$A$3:$A$219,0),MATCH(G6693,'market cap'!$B$1:$DQ$1,0))</f>
        <v>171.7664</v>
      </c>
      <c r="K6693">
        <f t="shared" si="492"/>
        <v>5.1461354141711704</v>
      </c>
      <c r="L6693">
        <f>INDEX('PB2'!$D$2:$AQ$224,MATCH(A6693,'PB2'!$B$2:$B$224,0),MATCH(G6693,'PB2'!$D$1:$AQ$1,0))</f>
        <v>1.9268319606780999</v>
      </c>
      <c r="M6693" s="16">
        <f t="shared" si="493"/>
        <v>0.51898661658491241</v>
      </c>
      <c r="N6693" s="6">
        <f>INDEX('ROA2'!$D$2:$AQ$224,MATCH(A6693,'ROA2'!$B$2:$B$224,0),MATCH(G6693,'ROA2'!$D$1:$AQ$1,0))</f>
        <v>4.88321876525879</v>
      </c>
      <c r="O6693" s="6">
        <v>207.464</v>
      </c>
      <c r="P6693" s="28">
        <v>9.3544641483668436E-2</v>
      </c>
    </row>
    <row r="6694" spans="1:16" x14ac:dyDescent="0.3">
      <c r="A6694" t="s">
        <v>648</v>
      </c>
      <c r="B6694" t="str">
        <f>VLOOKUP(A6694,Sheet3!L:L,1,FALSE)</f>
        <v>TVK CN EQUITY</v>
      </c>
      <c r="C6694" t="str">
        <f>VLOOKUP(A6694,'ALL - prices'!B:C,2,FALSE)</f>
        <v>TerraVest Industries Inc</v>
      </c>
      <c r="D6694" t="str">
        <f>VLOOKUP(A6694,'ALL - prices'!B:I,8,FALSE)</f>
        <v>Energy</v>
      </c>
      <c r="E6694">
        <v>2018</v>
      </c>
      <c r="F6694" t="s">
        <v>679</v>
      </c>
      <c r="G6694" t="str">
        <f t="shared" si="491"/>
        <v>2018-Q1</v>
      </c>
      <c r="H6694" s="4">
        <f>INDEX('ALL - prices'!$J$3:$DY$219,MATCH('COMBINED DATA'!A6694,'ALL - prices'!$B$3:$B$219,0),MATCH('COMBINED DATA'!G6694,'ALL - prices'!$J$1:$DY$1,0))</f>
        <v>8.4868000000000006</v>
      </c>
      <c r="I6694" s="14">
        <f t="shared" si="495"/>
        <v>1.296880453241551</v>
      </c>
      <c r="J6694" s="6">
        <f>INDEX('market cap'!$B$3:$DQ$219,MATCH(A6694,'market cap'!$A$3:$A$219,0),MATCH(G6694,'market cap'!$B$1:$DQ$1,0))</f>
        <v>180.45949999999999</v>
      </c>
      <c r="K6694">
        <f t="shared" si="492"/>
        <v>5.195506375865409</v>
      </c>
      <c r="L6694">
        <f>INDEX('PB2'!$D$2:$AQ$224,MATCH(A6694,'PB2'!$B$2:$B$224,0),MATCH(G6694,'PB2'!$D$1:$AQ$1,0))</f>
        <v>2.0030219554901101</v>
      </c>
      <c r="M6694" s="16">
        <f t="shared" si="493"/>
        <v>0.49924565093212603</v>
      </c>
      <c r="N6694" s="6">
        <f>INDEX('ROA2'!$D$2:$AQ$224,MATCH(A6694,'ROA2'!$B$2:$B$224,0),MATCH(G6694,'ROA2'!$D$1:$AQ$1,0))</f>
        <v>5.5405898094177202</v>
      </c>
      <c r="O6694" s="6">
        <v>204.867008</v>
      </c>
      <c r="P6694" s="28">
        <v>-1.2517795858558594E-2</v>
      </c>
    </row>
    <row r="6695" spans="1:16" x14ac:dyDescent="0.3">
      <c r="A6695" t="s">
        <v>648</v>
      </c>
      <c r="B6695" t="str">
        <f>VLOOKUP(A6695,Sheet3!L:L,1,FALSE)</f>
        <v>TVK CN EQUITY</v>
      </c>
      <c r="C6695" t="str">
        <f>VLOOKUP(A6695,'ALL - prices'!B:C,2,FALSE)</f>
        <v>TerraVest Industries Inc</v>
      </c>
      <c r="D6695" t="str">
        <f>VLOOKUP(A6695,'ALL - prices'!B:I,8,FALSE)</f>
        <v>Energy</v>
      </c>
      <c r="E6695">
        <v>2018</v>
      </c>
      <c r="F6695" t="s">
        <v>680</v>
      </c>
      <c r="G6695" t="str">
        <f t="shared" si="491"/>
        <v>2018-Q2</v>
      </c>
      <c r="H6695" s="4">
        <f>INDEX('ALL - prices'!$J$3:$DY$219,MATCH('COMBINED DATA'!A6695,'ALL - prices'!$B$3:$B$219,0),MATCH('COMBINED DATA'!G6695,'ALL - prices'!$J$1:$DY$1,0))</f>
        <v>8.7372999999999994</v>
      </c>
      <c r="I6695" s="14">
        <f t="shared" si="495"/>
        <v>1.4809759133197695</v>
      </c>
      <c r="J6695" s="6">
        <f>INDEX('market cap'!$B$3:$DQ$219,MATCH(A6695,'market cap'!$A$3:$A$219,0),MATCH(G6695,'market cap'!$B$1:$DQ$1,0))</f>
        <v>175.42439999999999</v>
      </c>
      <c r="K6695">
        <f t="shared" si="492"/>
        <v>5.1672081808674326</v>
      </c>
      <c r="L6695">
        <f>INDEX('PB2'!$D$2:$AQ$224,MATCH(A6695,'PB2'!$B$2:$B$224,0),MATCH(G6695,'PB2'!$D$1:$AQ$1,0))</f>
        <v>2.1684300899505602</v>
      </c>
      <c r="M6695" s="16">
        <f t="shared" si="493"/>
        <v>0.46116312655613434</v>
      </c>
      <c r="N6695" s="6">
        <f>INDEX('ROA2'!$D$2:$AQ$224,MATCH(A6695,'ROA2'!$B$2:$B$224,0),MATCH(G6695,'ROA2'!$D$1:$AQ$1,0))</f>
        <v>5.5319280624389604</v>
      </c>
      <c r="O6695" s="6">
        <v>241.38300799999999</v>
      </c>
      <c r="P6695" s="28">
        <v>0.17824246254428625</v>
      </c>
    </row>
    <row r="6696" spans="1:16" x14ac:dyDescent="0.3">
      <c r="A6696" t="s">
        <v>648</v>
      </c>
      <c r="B6696" t="str">
        <f>VLOOKUP(A6696,Sheet3!L:L,1,FALSE)</f>
        <v>TVK CN EQUITY</v>
      </c>
      <c r="C6696" t="str">
        <f>VLOOKUP(A6696,'ALL - prices'!B:C,2,FALSE)</f>
        <v>TerraVest Industries Inc</v>
      </c>
      <c r="D6696" t="str">
        <f>VLOOKUP(A6696,'ALL - prices'!B:I,8,FALSE)</f>
        <v>Energy</v>
      </c>
      <c r="E6696">
        <v>2018</v>
      </c>
      <c r="F6696" t="s">
        <v>681</v>
      </c>
      <c r="G6696" t="str">
        <f t="shared" si="491"/>
        <v>2018-Q3</v>
      </c>
      <c r="H6696" s="4">
        <f>INDEX('ALL - prices'!$J$3:$DY$219,MATCH('COMBINED DATA'!A6696,'ALL - prices'!$B$3:$B$219,0),MATCH('COMBINED DATA'!G6696,'ALL - prices'!$J$1:$DY$1,0))</f>
        <v>9.5108999999999995</v>
      </c>
      <c r="I6696" s="14">
        <f t="shared" si="495"/>
        <v>1.4130732898544103</v>
      </c>
      <c r="J6696" s="6">
        <f>INDEX('market cap'!$B$3:$DQ$219,MATCH(A6696,'market cap'!$A$3:$A$219,0),MATCH(G6696,'market cap'!$B$1:$DQ$1,0))</f>
        <v>189.1</v>
      </c>
      <c r="K6696">
        <f t="shared" si="492"/>
        <v>5.2422759756644117</v>
      </c>
      <c r="L6696">
        <f>INDEX('PB2'!$D$2:$AQ$224,MATCH(A6696,'PB2'!$B$2:$B$224,0),MATCH(G6696,'PB2'!$D$1:$AQ$1,0))</f>
        <v>2.1678819656372101</v>
      </c>
      <c r="M6696" s="16">
        <f t="shared" si="493"/>
        <v>0.46127972641078174</v>
      </c>
      <c r="N6696" s="6">
        <f>INDEX('ROA2'!$D$2:$AQ$224,MATCH(A6696,'ROA2'!$B$2:$B$224,0),MATCH(G6696,'ROA2'!$D$1:$AQ$1,0))</f>
        <v>5.8966817855834996</v>
      </c>
      <c r="O6696" s="6">
        <v>235.166</v>
      </c>
      <c r="P6696" s="28">
        <v>-2.5755781450863324E-2</v>
      </c>
    </row>
    <row r="6697" spans="1:16" x14ac:dyDescent="0.3">
      <c r="A6697" t="s">
        <v>648</v>
      </c>
      <c r="B6697" t="str">
        <f>VLOOKUP(A6697,Sheet3!L:L,1,FALSE)</f>
        <v>TVK CN EQUITY</v>
      </c>
      <c r="C6697" t="str">
        <f>VLOOKUP(A6697,'ALL - prices'!B:C,2,FALSE)</f>
        <v>TerraVest Industries Inc</v>
      </c>
      <c r="D6697" t="str">
        <f>VLOOKUP(A6697,'ALL - prices'!B:I,8,FALSE)</f>
        <v>Energy</v>
      </c>
      <c r="E6697">
        <v>2018</v>
      </c>
      <c r="F6697" t="s">
        <v>682</v>
      </c>
      <c r="G6697" t="str">
        <f t="shared" si="491"/>
        <v>2018-Q4</v>
      </c>
      <c r="H6697" s="4">
        <f>INDEX('ALL - prices'!$J$3:$DY$219,MATCH('COMBINED DATA'!A6697,'ALL - prices'!$B$3:$B$219,0),MATCH('COMBINED DATA'!G6697,'ALL - prices'!$J$1:$DY$1,0))</f>
        <v>8.9865999999999993</v>
      </c>
      <c r="I6697" s="14">
        <f t="shared" si="495"/>
        <v>0.15642860725157209</v>
      </c>
      <c r="J6697" s="6">
        <f>INDEX('market cap'!$B$3:$DQ$219,MATCH(A6697,'market cap'!$A$3:$A$219,0),MATCH(G6697,'market cap'!$B$1:$DQ$1,0))</f>
        <v>179.12799999999999</v>
      </c>
      <c r="K6697">
        <f t="shared" si="492"/>
        <v>5.1881006340890377</v>
      </c>
      <c r="L6697">
        <f>INDEX('PB2'!$D$2:$AQ$224,MATCH(A6697,'PB2'!$B$2:$B$224,0),MATCH(G6697,'PB2'!$D$1:$AQ$1,0))</f>
        <v>1.98808705806732</v>
      </c>
      <c r="M6697" s="16">
        <f t="shared" si="493"/>
        <v>0.50299608155597098</v>
      </c>
      <c r="N6697" s="6">
        <f>INDEX('ROA2'!$D$2:$AQ$224,MATCH(A6697,'ROA2'!$B$2:$B$224,0),MATCH(G6697,'ROA2'!$D$1:$AQ$1,0))</f>
        <v>7.6468830108642596</v>
      </c>
      <c r="O6697" s="6">
        <v>244.171008</v>
      </c>
      <c r="P6697" s="28">
        <v>3.8292134066999495E-2</v>
      </c>
    </row>
    <row r="6698" spans="1:16" x14ac:dyDescent="0.3">
      <c r="A6698" t="s">
        <v>648</v>
      </c>
      <c r="B6698" t="str">
        <f>VLOOKUP(A6698,Sheet3!L:L,1,FALSE)</f>
        <v>TVK CN EQUITY</v>
      </c>
      <c r="C6698" t="str">
        <f>VLOOKUP(A6698,'ALL - prices'!B:C,2,FALSE)</f>
        <v>TerraVest Industries Inc</v>
      </c>
      <c r="D6698" t="str">
        <f>VLOOKUP(A6698,'ALL - prices'!B:I,8,FALSE)</f>
        <v>Energy</v>
      </c>
      <c r="E6698">
        <v>2019</v>
      </c>
      <c r="F6698" t="s">
        <v>679</v>
      </c>
      <c r="G6698" t="str">
        <f t="shared" ref="G6698:G6761" si="496">E6698&amp;"-"&amp;F6698</f>
        <v>2019-Q1</v>
      </c>
      <c r="H6698" s="4">
        <f>INDEX('ALL - prices'!$J$3:$DY$219,MATCH('COMBINED DATA'!A6698,'ALL - prices'!$B$3:$B$219,0),MATCH('COMBINED DATA'!G6698,'ALL - prices'!$J$1:$DY$1,0))</f>
        <v>11.5906</v>
      </c>
      <c r="I6698" s="14">
        <f t="shared" si="495"/>
        <v>0.3142380095829701</v>
      </c>
      <c r="J6698" s="6">
        <f>INDEX('market cap'!$B$3:$DQ$219,MATCH(A6698,'market cap'!$A$3:$A$219,0),MATCH(G6698,'market cap'!$B$1:$DQ$1,0))</f>
        <v>221.70840000000001</v>
      </c>
      <c r="K6698">
        <f t="shared" ref="K6698:K6761" si="497">LN(J6698)</f>
        <v>5.4013630049437369</v>
      </c>
      <c r="L6698">
        <f>INDEX('PB2'!$D$2:$AQ$224,MATCH(A6698,'PB2'!$B$2:$B$224,0),MATCH(G6698,'PB2'!$D$1:$AQ$1,0))</f>
        <v>2.4472498893737802</v>
      </c>
      <c r="M6698" s="16">
        <f t="shared" ref="M6698:M6761" si="498">1/L6698</f>
        <v>0.4086219410376139</v>
      </c>
      <c r="N6698" s="6">
        <f>INDEX('ROA2'!$D$2:$AQ$224,MATCH(A6698,'ROA2'!$B$2:$B$224,0),MATCH(G6698,'ROA2'!$D$1:$AQ$1,0))</f>
        <v>7.8847408294677699</v>
      </c>
      <c r="O6698" s="6">
        <v>255.59200000000001</v>
      </c>
      <c r="P6698" s="28">
        <v>4.6774562195361101E-2</v>
      </c>
    </row>
    <row r="6699" spans="1:16" x14ac:dyDescent="0.3">
      <c r="A6699" t="s">
        <v>648</v>
      </c>
      <c r="B6699" t="str">
        <f>VLOOKUP(A6699,Sheet3!L:L,1,FALSE)</f>
        <v>TVK CN EQUITY</v>
      </c>
      <c r="C6699" t="str">
        <f>VLOOKUP(A6699,'ALL - prices'!B:C,2,FALSE)</f>
        <v>TerraVest Industries Inc</v>
      </c>
      <c r="D6699" t="str">
        <f>VLOOKUP(A6699,'ALL - prices'!B:I,8,FALSE)</f>
        <v>Energy</v>
      </c>
      <c r="E6699">
        <v>2019</v>
      </c>
      <c r="F6699" t="s">
        <v>680</v>
      </c>
      <c r="G6699" t="str">
        <f t="shared" si="496"/>
        <v>2019-Q2</v>
      </c>
      <c r="H6699" s="4">
        <f>INDEX('ALL - prices'!$J$3:$DY$219,MATCH('COMBINED DATA'!A6699,'ALL - prices'!$B$3:$B$219,0),MATCH('COMBINED DATA'!G6699,'ALL - prices'!$J$1:$DY$1,0))</f>
        <v>11.956799999999999</v>
      </c>
      <c r="I6699" s="14">
        <f t="shared" si="495"/>
        <v>1.1134529072514319</v>
      </c>
      <c r="J6699" s="6">
        <f>INDEX('market cap'!$B$3:$DQ$219,MATCH(A6699,'market cap'!$A$3:$A$219,0),MATCH(G6699,'market cap'!$B$1:$DQ$1,0))</f>
        <v>230.21809999999999</v>
      </c>
      <c r="K6699">
        <f t="shared" si="497"/>
        <v>5.4390271204774452</v>
      </c>
      <c r="L6699">
        <f>INDEX('PB2'!$D$2:$AQ$224,MATCH(A6699,'PB2'!$B$2:$B$224,0),MATCH(G6699,'PB2'!$D$1:$AQ$1,0))</f>
        <v>2.4421401023864799</v>
      </c>
      <c r="M6699" s="16">
        <f t="shared" si="498"/>
        <v>0.40947691699701894</v>
      </c>
      <c r="N6699" s="6">
        <f>INDEX('ROA2'!$D$2:$AQ$224,MATCH(A6699,'ROA2'!$B$2:$B$224,0),MATCH(G6699,'ROA2'!$D$1:$AQ$1,0))</f>
        <v>8.6748266220092791</v>
      </c>
      <c r="O6699" s="6">
        <v>259.67599999999999</v>
      </c>
      <c r="P6699" s="28">
        <v>1.5978590879213647E-2</v>
      </c>
    </row>
    <row r="6700" spans="1:16" x14ac:dyDescent="0.3">
      <c r="A6700" t="s">
        <v>648</v>
      </c>
      <c r="B6700" t="str">
        <f>VLOOKUP(A6700,Sheet3!L:L,1,FALSE)</f>
        <v>TVK CN EQUITY</v>
      </c>
      <c r="C6700" t="str">
        <f>VLOOKUP(A6700,'ALL - prices'!B:C,2,FALSE)</f>
        <v>TerraVest Industries Inc</v>
      </c>
      <c r="D6700" t="str">
        <f>VLOOKUP(A6700,'ALL - prices'!B:I,8,FALSE)</f>
        <v>Energy</v>
      </c>
      <c r="E6700">
        <v>2019</v>
      </c>
      <c r="F6700" t="s">
        <v>681</v>
      </c>
      <c r="G6700" t="str">
        <f t="shared" si="496"/>
        <v>2019-Q3</v>
      </c>
      <c r="H6700" s="4">
        <f>INDEX('ALL - prices'!$J$3:$DY$219,MATCH('COMBINED DATA'!A6700,'ALL - prices'!$B$3:$B$219,0),MATCH('COMBINED DATA'!G6700,'ALL - prices'!$J$1:$DY$1,0))</f>
        <v>11.841100000000001</v>
      </c>
      <c r="I6700" s="14">
        <f t="shared" si="495"/>
        <v>1.1633366046993161</v>
      </c>
      <c r="J6700" s="6">
        <f>INDEX('market cap'!$B$3:$DQ$219,MATCH(A6700,'market cap'!$A$3:$A$219,0),MATCH(G6700,'market cap'!$B$1:$DQ$1,0))</f>
        <v>226.5078</v>
      </c>
      <c r="K6700">
        <f t="shared" si="497"/>
        <v>5.4227793814162384</v>
      </c>
      <c r="L6700">
        <f>INDEX('PB2'!$D$2:$AQ$224,MATCH(A6700,'PB2'!$B$2:$B$224,0),MATCH(G6700,'PB2'!$D$1:$AQ$1,0))</f>
        <v>2.2960879802703902</v>
      </c>
      <c r="M6700" s="16">
        <f t="shared" si="498"/>
        <v>0.43552338089511655</v>
      </c>
      <c r="N6700" s="6">
        <f>INDEX('ROA2'!$D$2:$AQ$224,MATCH(A6700,'ROA2'!$B$2:$B$224,0),MATCH(G6700,'ROA2'!$D$1:$AQ$1,0))</f>
        <v>9.93621921539307</v>
      </c>
      <c r="O6700" s="6">
        <v>256.83199999999999</v>
      </c>
      <c r="P6700" s="28">
        <v>-1.0952109551903118E-2</v>
      </c>
    </row>
    <row r="6701" spans="1:16" x14ac:dyDescent="0.3">
      <c r="A6701" t="s">
        <v>648</v>
      </c>
      <c r="B6701" t="str">
        <f>VLOOKUP(A6701,Sheet3!L:L,1,FALSE)</f>
        <v>TVK CN EQUITY</v>
      </c>
      <c r="C6701" t="str">
        <f>VLOOKUP(A6701,'ALL - prices'!B:C,2,FALSE)</f>
        <v>TerraVest Industries Inc</v>
      </c>
      <c r="D6701" t="str">
        <f>VLOOKUP(A6701,'ALL - prices'!B:I,8,FALSE)</f>
        <v>Energy</v>
      </c>
      <c r="E6701">
        <v>2019</v>
      </c>
      <c r="F6701" t="s">
        <v>682</v>
      </c>
      <c r="G6701" t="str">
        <f t="shared" si="496"/>
        <v>2019-Q4</v>
      </c>
      <c r="H6701" s="4">
        <f>INDEX('ALL - prices'!$J$3:$DY$219,MATCH('COMBINED DATA'!A6701,'ALL - prices'!$B$3:$B$219,0),MATCH('COMBINED DATA'!G6701,'ALL - prices'!$J$1:$DY$1,0))</f>
        <v>11.8628</v>
      </c>
      <c r="I6701" s="14">
        <f t="shared" si="495"/>
        <v>1.0393400834984983</v>
      </c>
      <c r="J6701" s="6">
        <f>INDEX('market cap'!$B$3:$DQ$219,MATCH(A6701,'market cap'!$A$3:$A$219,0),MATCH(G6701,'market cap'!$B$1:$DQ$1,0))</f>
        <v>229.35239999999999</v>
      </c>
      <c r="K6701">
        <f t="shared" si="497"/>
        <v>5.4352596853442181</v>
      </c>
      <c r="L6701">
        <f>INDEX('PB2'!$D$2:$AQ$224,MATCH(A6701,'PB2'!$B$2:$B$224,0),MATCH(G6701,'PB2'!$D$1:$AQ$1,0))</f>
        <v>2.1930840015411399</v>
      </c>
      <c r="M6701" s="16">
        <f t="shared" si="498"/>
        <v>0.45597888603321751</v>
      </c>
      <c r="N6701" s="6">
        <f>INDEX('ROA2'!$D$2:$AQ$224,MATCH(A6701,'ROA2'!$B$2:$B$224,0),MATCH(G6701,'ROA2'!$D$1:$AQ$1,0))</f>
        <v>8.68927001953125</v>
      </c>
      <c r="O6701" s="6">
        <v>273.59398399999998</v>
      </c>
      <c r="P6701" s="28">
        <v>6.526439073012702E-2</v>
      </c>
    </row>
    <row r="6702" spans="1:16" x14ac:dyDescent="0.3">
      <c r="A6702" t="s">
        <v>648</v>
      </c>
      <c r="B6702" t="str">
        <f>VLOOKUP(A6702,Sheet3!L:L,1,FALSE)</f>
        <v>TVK CN EQUITY</v>
      </c>
      <c r="C6702" t="str">
        <f>VLOOKUP(A6702,'ALL - prices'!B:C,2,FALSE)</f>
        <v>TerraVest Industries Inc</v>
      </c>
      <c r="D6702" t="str">
        <f>VLOOKUP(A6702,'ALL - prices'!B:I,8,FALSE)</f>
        <v>Energy</v>
      </c>
      <c r="E6702">
        <v>2020</v>
      </c>
      <c r="F6702" t="s">
        <v>679</v>
      </c>
      <c r="G6702" t="str">
        <f t="shared" si="496"/>
        <v>2020-Q1</v>
      </c>
      <c r="H6702" s="4">
        <f>INDEX('ALL - prices'!$J$3:$DY$219,MATCH('COMBINED DATA'!A6702,'ALL - prices'!$B$3:$B$219,0),MATCH('COMBINED DATA'!G6702,'ALL - prices'!$J$1:$DY$1,0))</f>
        <v>12.507300000000001</v>
      </c>
      <c r="I6702" s="14">
        <f t="shared" si="495"/>
        <v>0.79151815940423387</v>
      </c>
      <c r="J6702" s="6">
        <f>INDEX('market cap'!$B$3:$DQ$219,MATCH(A6702,'market cap'!$A$3:$A$219,0),MATCH(G6702,'market cap'!$B$1:$DQ$1,0))</f>
        <v>249.01929999999999</v>
      </c>
      <c r="K6702">
        <f t="shared" si="497"/>
        <v>5.5175304035011203</v>
      </c>
      <c r="L6702">
        <f>INDEX('PB2'!$D$2:$AQ$224,MATCH(A6702,'PB2'!$B$2:$B$224,0),MATCH(G6702,'PB2'!$D$1:$AQ$1,0))</f>
        <v>2.14692211151123</v>
      </c>
      <c r="M6702" s="16">
        <f t="shared" si="498"/>
        <v>0.46578308297178728</v>
      </c>
      <c r="N6702" s="6">
        <f>INDEX('ROA2'!$D$2:$AQ$224,MATCH(A6702,'ROA2'!$B$2:$B$224,0),MATCH(G6702,'ROA2'!$D$1:$AQ$1,0))</f>
        <v>7.7956218719482404</v>
      </c>
      <c r="O6702" s="6">
        <v>330.96800000000002</v>
      </c>
      <c r="P6702" s="28">
        <v>0.20970496193366608</v>
      </c>
    </row>
    <row r="6703" spans="1:16" x14ac:dyDescent="0.3">
      <c r="A6703" t="s">
        <v>648</v>
      </c>
      <c r="B6703" t="str">
        <f>VLOOKUP(A6703,Sheet3!L:L,1,FALSE)</f>
        <v>TVK CN EQUITY</v>
      </c>
      <c r="C6703" t="str">
        <f>VLOOKUP(A6703,'ALL - prices'!B:C,2,FALSE)</f>
        <v>TerraVest Industries Inc</v>
      </c>
      <c r="D6703" t="str">
        <f>VLOOKUP(A6703,'ALL - prices'!B:I,8,FALSE)</f>
        <v>Energy</v>
      </c>
      <c r="E6703">
        <v>2020</v>
      </c>
      <c r="F6703" t="s">
        <v>680</v>
      </c>
      <c r="G6703" t="str">
        <f t="shared" si="496"/>
        <v>2020-Q2</v>
      </c>
      <c r="H6703" s="4">
        <f>INDEX('ALL - prices'!$J$3:$DY$219,MATCH('COMBINED DATA'!A6703,'ALL - prices'!$B$3:$B$219,0),MATCH('COMBINED DATA'!G6703,'ALL - prices'!$J$1:$DY$1,0))</f>
        <v>14.2098</v>
      </c>
      <c r="I6703" s="14">
        <f t="shared" si="495"/>
        <v>1.8581963304505829</v>
      </c>
      <c r="J6703" s="6">
        <f>INDEX('market cap'!$B$3:$DQ$219,MATCH(A6703,'market cap'!$A$3:$A$219,0),MATCH(G6703,'market cap'!$B$1:$DQ$1,0))</f>
        <v>287.61939999999998</v>
      </c>
      <c r="K6703">
        <f t="shared" si="497"/>
        <v>5.6616380783702498</v>
      </c>
      <c r="L6703">
        <f>INDEX('PB2'!$D$2:$AQ$224,MATCH(A6703,'PB2'!$B$2:$B$224,0),MATCH(G6703,'PB2'!$D$1:$AQ$1,0))</f>
        <v>2.4436891078949001</v>
      </c>
      <c r="M6703" s="16">
        <f t="shared" si="498"/>
        <v>0.40921735779288365</v>
      </c>
      <c r="N6703" s="6">
        <f>INDEX('ROA2'!$D$2:$AQ$224,MATCH(A6703,'ROA2'!$B$2:$B$224,0),MATCH(G6703,'ROA2'!$D$1:$AQ$1,0))</f>
        <v>7.84783887863159</v>
      </c>
      <c r="O6703" s="6">
        <v>319.18400000000003</v>
      </c>
      <c r="P6703" s="28">
        <v>-3.5604650600662271E-2</v>
      </c>
    </row>
    <row r="6704" spans="1:16" x14ac:dyDescent="0.3">
      <c r="A6704" t="s">
        <v>648</v>
      </c>
      <c r="B6704" t="str">
        <f>VLOOKUP(A6704,Sheet3!L:L,1,FALSE)</f>
        <v>TVK CN EQUITY</v>
      </c>
      <c r="C6704" t="str">
        <f>VLOOKUP(A6704,'ALL - prices'!B:C,2,FALSE)</f>
        <v>TerraVest Industries Inc</v>
      </c>
      <c r="D6704" t="str">
        <f>VLOOKUP(A6704,'ALL - prices'!B:I,8,FALSE)</f>
        <v>Energy</v>
      </c>
      <c r="E6704">
        <v>2020</v>
      </c>
      <c r="F6704" t="s">
        <v>681</v>
      </c>
      <c r="G6704" t="str">
        <f t="shared" si="496"/>
        <v>2020-Q3</v>
      </c>
      <c r="H6704" s="4">
        <f>INDEX('ALL - prices'!$J$3:$DY$219,MATCH('COMBINED DATA'!A6704,'ALL - prices'!$B$3:$B$219,0),MATCH('COMBINED DATA'!G6704,'ALL - prices'!$J$1:$DY$1,0))</f>
        <v>14.0816</v>
      </c>
      <c r="I6704" s="14">
        <f t="shared" si="495"/>
        <v>3.6704342571190818</v>
      </c>
      <c r="J6704" s="6">
        <f>INDEX('market cap'!$B$3:$DQ$219,MATCH(A6704,'market cap'!$A$3:$A$219,0),MATCH(G6704,'market cap'!$B$1:$DQ$1,0))</f>
        <v>282.27370000000002</v>
      </c>
      <c r="K6704">
        <f t="shared" si="497"/>
        <v>5.6428771676180212</v>
      </c>
      <c r="L6704">
        <f>INDEX('PB2'!$D$2:$AQ$224,MATCH(A6704,'PB2'!$B$2:$B$224,0),MATCH(G6704,'PB2'!$D$1:$AQ$1,0))</f>
        <v>2.2415130138397199</v>
      </c>
      <c r="M6704" s="16">
        <f t="shared" si="498"/>
        <v>0.4461272336255574</v>
      </c>
      <c r="N6704" s="6">
        <f>INDEX('ROA2'!$D$2:$AQ$224,MATCH(A6704,'ROA2'!$B$2:$B$224,0),MATCH(G6704,'ROA2'!$D$1:$AQ$1,0))</f>
        <v>7.7274141311645499</v>
      </c>
      <c r="O6704" s="6">
        <v>312.20700799999997</v>
      </c>
      <c r="P6704" s="28">
        <v>-2.1858840042107537E-2</v>
      </c>
    </row>
    <row r="6705" spans="1:16" x14ac:dyDescent="0.3">
      <c r="A6705" t="s">
        <v>648</v>
      </c>
      <c r="B6705" t="str">
        <f>VLOOKUP(A6705,Sheet3!L:L,1,FALSE)</f>
        <v>TVK CN EQUITY</v>
      </c>
      <c r="C6705" t="str">
        <f>VLOOKUP(A6705,'ALL - prices'!B:C,2,FALSE)</f>
        <v>TerraVest Industries Inc</v>
      </c>
      <c r="D6705" t="str">
        <f>VLOOKUP(A6705,'ALL - prices'!B:I,8,FALSE)</f>
        <v>Energy</v>
      </c>
      <c r="E6705">
        <v>2020</v>
      </c>
      <c r="F6705" t="s">
        <v>682</v>
      </c>
      <c r="G6705" t="str">
        <f t="shared" si="496"/>
        <v>2020-Q4</v>
      </c>
      <c r="H6705" s="4">
        <f>INDEX('ALL - prices'!$J$3:$DY$219,MATCH('COMBINED DATA'!A6705,'ALL - prices'!$B$3:$B$219,0),MATCH('COMBINED DATA'!G6705,'ALL - prices'!$J$1:$DY$1,0))</f>
        <v>14.986599999999999</v>
      </c>
      <c r="I6705" s="14">
        <f t="shared" si="495"/>
        <v>4.6949838853113492</v>
      </c>
      <c r="J6705" s="6">
        <f>INDEX('market cap'!$B$3:$DQ$219,MATCH(A6705,'market cap'!$A$3:$A$219,0),MATCH(G6705,'market cap'!$B$1:$DQ$1,0))</f>
        <v>295.27600000000001</v>
      </c>
      <c r="K6705">
        <f t="shared" si="497"/>
        <v>5.6879105121656162</v>
      </c>
      <c r="L6705">
        <f>INDEX('PB2'!$D$2:$AQ$224,MATCH(A6705,'PB2'!$B$2:$B$224,0),MATCH(G6705,'PB2'!$D$1:$AQ$1,0))</f>
        <v>2.2461969852447501</v>
      </c>
      <c r="M6705" s="16">
        <f t="shared" si="498"/>
        <v>0.44519692910683789</v>
      </c>
      <c r="N6705" s="6">
        <f>INDEX('ROA2'!$D$2:$AQ$224,MATCH(A6705,'ROA2'!$B$2:$B$224,0),MATCH(G6705,'ROA2'!$D$1:$AQ$1,0))</f>
        <v>9.0485982894897496</v>
      </c>
      <c r="O6705" s="6">
        <v>319.62499200000002</v>
      </c>
      <c r="P6705" s="28">
        <v>2.3759825404047457E-2</v>
      </c>
    </row>
    <row r="6706" spans="1:16" x14ac:dyDescent="0.3">
      <c r="A6706" t="s">
        <v>648</v>
      </c>
      <c r="B6706" t="str">
        <f>VLOOKUP(A6706,Sheet3!L:L,1,FALSE)</f>
        <v>TVK CN EQUITY</v>
      </c>
      <c r="C6706" t="str">
        <f>VLOOKUP(A6706,'ALL - prices'!B:C,2,FALSE)</f>
        <v>TerraVest Industries Inc</v>
      </c>
      <c r="D6706" t="str">
        <f>VLOOKUP(A6706,'ALL - prices'!B:I,8,FALSE)</f>
        <v>Energy</v>
      </c>
      <c r="E6706">
        <v>2021</v>
      </c>
      <c r="F6706" t="s">
        <v>679</v>
      </c>
      <c r="G6706" t="str">
        <f t="shared" si="496"/>
        <v>2021-Q1</v>
      </c>
      <c r="H6706" s="4">
        <f>INDEX('ALL - prices'!$J$3:$DY$219,MATCH('COMBINED DATA'!A6706,'ALL - prices'!$B$3:$B$219,0),MATCH('COMBINED DATA'!G6706,'ALL - prices'!$J$1:$DY$1,0))</f>
        <v>15.792199999999999</v>
      </c>
      <c r="I6706" s="14">
        <f t="shared" si="495"/>
        <v>3.3246440685433054</v>
      </c>
      <c r="J6706" s="6">
        <f>INDEX('market cap'!$B$3:$DQ$219,MATCH(A6706,'market cap'!$A$3:$A$219,0),MATCH(G6706,'market cap'!$B$1:$DQ$1,0))</f>
        <v>309.31920000000002</v>
      </c>
      <c r="K6706">
        <f t="shared" si="497"/>
        <v>5.7343737534191144</v>
      </c>
      <c r="L6706">
        <f>INDEX('PB2'!$D$2:$AQ$224,MATCH(A6706,'PB2'!$B$2:$B$224,0),MATCH(G6706,'PB2'!$D$1:$AQ$1,0))</f>
        <v>2.2145230770111102</v>
      </c>
      <c r="M6706" s="16">
        <f t="shared" si="498"/>
        <v>0.4515644972865564</v>
      </c>
      <c r="N6706" s="6">
        <f>INDEX('ROA2'!$D$2:$AQ$224,MATCH(A6706,'ROA2'!$B$2:$B$224,0),MATCH(G6706,'ROA2'!$D$1:$AQ$1,0))</f>
        <v>10.021547317504901</v>
      </c>
      <c r="O6706" s="6">
        <v>315.53900800000002</v>
      </c>
      <c r="P6706" s="28">
        <v>-1.2783681195993572E-2</v>
      </c>
    </row>
    <row r="6707" spans="1:16" x14ac:dyDescent="0.3">
      <c r="A6707" t="s">
        <v>648</v>
      </c>
      <c r="B6707" t="str">
        <f>VLOOKUP(A6707,Sheet3!L:L,1,FALSE)</f>
        <v>TVK CN EQUITY</v>
      </c>
      <c r="C6707" t="str">
        <f>VLOOKUP(A6707,'ALL - prices'!B:C,2,FALSE)</f>
        <v>TerraVest Industries Inc</v>
      </c>
      <c r="D6707" t="str">
        <f>VLOOKUP(A6707,'ALL - prices'!B:I,8,FALSE)</f>
        <v>Energy</v>
      </c>
      <c r="E6707">
        <v>2021</v>
      </c>
      <c r="F6707" t="s">
        <v>680</v>
      </c>
      <c r="G6707" t="str">
        <f t="shared" si="496"/>
        <v>2021-Q2</v>
      </c>
      <c r="H6707" s="4">
        <f>INDEX('ALL - prices'!$J$3:$DY$219,MATCH('COMBINED DATA'!A6707,'ALL - prices'!$B$3:$B$219,0),MATCH('COMBINED DATA'!G6707,'ALL - prices'!$J$1:$DY$1,0))</f>
        <v>18.397099999999998</v>
      </c>
      <c r="I6707" s="14">
        <f t="shared" si="495"/>
        <v>1.763170491614467</v>
      </c>
      <c r="J6707" s="6">
        <f>INDEX('market cap'!$B$3:$DQ$219,MATCH(A6707,'market cap'!$A$3:$A$219,0),MATCH(G6707,'market cap'!$B$1:$DQ$1,0))</f>
        <v>349.6352</v>
      </c>
      <c r="K6707">
        <f t="shared" si="497"/>
        <v>5.8568903252116913</v>
      </c>
      <c r="L6707">
        <f>INDEX('PB2'!$D$2:$AQ$224,MATCH(A6707,'PB2'!$B$2:$B$224,0),MATCH(G6707,'PB2'!$D$1:$AQ$1,0))</f>
        <v>2.7647140026092498</v>
      </c>
      <c r="M6707" s="16">
        <f t="shared" si="498"/>
        <v>0.36170106530231755</v>
      </c>
      <c r="N6707" s="6">
        <f>INDEX('ROA2'!$D$2:$AQ$224,MATCH(A6707,'ROA2'!$B$2:$B$224,0),MATCH(G6707,'ROA2'!$D$1:$AQ$1,0))</f>
        <v>12.0940866470337</v>
      </c>
      <c r="O6707" s="6">
        <v>306.87398400000001</v>
      </c>
      <c r="P6707" s="28">
        <v>-2.7461023139174021E-2</v>
      </c>
    </row>
    <row r="6708" spans="1:16" x14ac:dyDescent="0.3">
      <c r="A6708" t="s">
        <v>648</v>
      </c>
      <c r="B6708" t="str">
        <f>VLOOKUP(A6708,Sheet3!L:L,1,FALSE)</f>
        <v>TVK CN EQUITY</v>
      </c>
      <c r="C6708" t="str">
        <f>VLOOKUP(A6708,'ALL - prices'!B:C,2,FALSE)</f>
        <v>TerraVest Industries Inc</v>
      </c>
      <c r="D6708" t="str">
        <f>VLOOKUP(A6708,'ALL - prices'!B:I,8,FALSE)</f>
        <v>Energy</v>
      </c>
      <c r="E6708">
        <v>2021</v>
      </c>
      <c r="F6708" t="s">
        <v>681</v>
      </c>
      <c r="G6708" t="str">
        <f t="shared" si="496"/>
        <v>2021-Q3</v>
      </c>
      <c r="H6708" s="4">
        <f>INDEX('ALL - prices'!$J$3:$DY$219,MATCH('COMBINED DATA'!A6708,'ALL - prices'!$B$3:$B$219,0),MATCH('COMBINED DATA'!G6708,'ALL - prices'!$J$1:$DY$1,0))</f>
        <v>23.131</v>
      </c>
      <c r="I6708" s="14">
        <f t="shared" si="495"/>
        <v>1.7030134419121108</v>
      </c>
      <c r="J6708" s="6">
        <f>INDEX('market cap'!$B$3:$DQ$219,MATCH(A6708,'market cap'!$A$3:$A$219,0),MATCH(G6708,'market cap'!$B$1:$DQ$1,0))</f>
        <v>426.714</v>
      </c>
      <c r="K6708">
        <f t="shared" si="497"/>
        <v>6.0561139995924433</v>
      </c>
      <c r="L6708">
        <f>INDEX('PB2'!$D$2:$AQ$224,MATCH(A6708,'PB2'!$B$2:$B$224,0),MATCH(G6708,'PB2'!$D$1:$AQ$1,0))</f>
        <v>3.2313320636749299</v>
      </c>
      <c r="M6708" s="16">
        <f t="shared" si="498"/>
        <v>0.30946989671582059</v>
      </c>
      <c r="N6708" s="6">
        <f>INDEX('ROA2'!$D$2:$AQ$224,MATCH(A6708,'ROA2'!$B$2:$B$224,0),MATCH(G6708,'ROA2'!$D$1:$AQ$1,0))</f>
        <v>12.3256692886353</v>
      </c>
      <c r="O6708" s="6">
        <v>310.81798400000002</v>
      </c>
      <c r="P6708" s="28">
        <v>1.2852181043799453E-2</v>
      </c>
    </row>
    <row r="6709" spans="1:16" x14ac:dyDescent="0.3">
      <c r="A6709" t="s">
        <v>648</v>
      </c>
      <c r="B6709" t="str">
        <f>VLOOKUP(A6709,Sheet3!L:L,1,FALSE)</f>
        <v>TVK CN EQUITY</v>
      </c>
      <c r="C6709" t="str">
        <f>VLOOKUP(A6709,'ALL - prices'!B:C,2,FALSE)</f>
        <v>TerraVest Industries Inc</v>
      </c>
      <c r="D6709" t="str">
        <f>VLOOKUP(A6709,'ALL - prices'!B:I,8,FALSE)</f>
        <v>Energy</v>
      </c>
      <c r="E6709">
        <v>2021</v>
      </c>
      <c r="F6709" t="s">
        <v>682</v>
      </c>
      <c r="G6709" t="str">
        <f t="shared" si="496"/>
        <v>2021-Q4</v>
      </c>
      <c r="H6709" s="4">
        <f>INDEX('ALL - prices'!$J$3:$DY$219,MATCH('COMBINED DATA'!A6709,'ALL - prices'!$B$3:$B$219,0),MATCH('COMBINED DATA'!G6709,'ALL - prices'!$J$1:$DY$1,0))</f>
        <v>26.266300000000001</v>
      </c>
      <c r="I6709" s="14">
        <f t="shared" si="495"/>
        <v>1.9523051321877589</v>
      </c>
      <c r="J6709" s="6">
        <f>INDEX('market cap'!$B$3:$DQ$219,MATCH(A6709,'market cap'!$A$3:$A$219,0),MATCH(G6709,'market cap'!$B$1:$DQ$1,0))</f>
        <v>492.69220000000001</v>
      </c>
      <c r="K6709">
        <f t="shared" si="497"/>
        <v>6.1998846382900394</v>
      </c>
      <c r="L6709">
        <f>INDEX('PB2'!$D$2:$AQ$224,MATCH(A6709,'PB2'!$B$2:$B$224,0),MATCH(G6709,'PB2'!$D$1:$AQ$1,0))</f>
        <v>3.2866740226745601</v>
      </c>
      <c r="M6709" s="16">
        <f t="shared" si="498"/>
        <v>0.30425895391543611</v>
      </c>
      <c r="N6709" s="6">
        <f>INDEX('ROA2'!$D$2:$AQ$224,MATCH(A6709,'ROA2'!$B$2:$B$224,0),MATCH(G6709,'ROA2'!$D$1:$AQ$1,0))</f>
        <v>10.088116645813001</v>
      </c>
      <c r="O6709" s="6">
        <v>406.33798400000001</v>
      </c>
      <c r="P6709" s="28">
        <v>0.30731812480966342</v>
      </c>
    </row>
    <row r="6710" spans="1:16" x14ac:dyDescent="0.3">
      <c r="A6710" t="s">
        <v>648</v>
      </c>
      <c r="B6710" t="str">
        <f>VLOOKUP(A6710,Sheet3!L:L,1,FALSE)</f>
        <v>TVK CN EQUITY</v>
      </c>
      <c r="C6710" t="str">
        <f>VLOOKUP(A6710,'ALL - prices'!B:C,2,FALSE)</f>
        <v>TerraVest Industries Inc</v>
      </c>
      <c r="D6710" t="str">
        <f>VLOOKUP(A6710,'ALL - prices'!B:I,8,FALSE)</f>
        <v>Energy</v>
      </c>
      <c r="E6710">
        <v>2022</v>
      </c>
      <c r="F6710" t="s">
        <v>679</v>
      </c>
      <c r="G6710" t="str">
        <f t="shared" si="496"/>
        <v>2022-Q1</v>
      </c>
      <c r="H6710" s="4">
        <f>INDEX('ALL - prices'!$J$3:$DY$219,MATCH('COMBINED DATA'!A6710,'ALL - prices'!$B$3:$B$219,0),MATCH('COMBINED DATA'!G6710,'ALL - prices'!$J$1:$DY$1,0))</f>
        <v>24.135100000000001</v>
      </c>
      <c r="I6710" s="14">
        <f t="shared" si="495"/>
        <v>2.3713121886064119</v>
      </c>
      <c r="J6710" s="6">
        <f>INDEX('market cap'!$B$3:$DQ$219,MATCH(A6710,'market cap'!$A$3:$A$219,0),MATCH(G6710,'market cap'!$B$1:$DQ$1,0))</f>
        <v>450.91730000000001</v>
      </c>
      <c r="K6710">
        <f t="shared" si="497"/>
        <v>6.1112839524000435</v>
      </c>
      <c r="L6710">
        <f>INDEX('PB2'!$D$2:$AQ$224,MATCH(A6710,'PB2'!$B$2:$B$224,0),MATCH(G6710,'PB2'!$D$1:$AQ$1,0))</f>
        <v>2.8893840312957799</v>
      </c>
      <c r="M6710" s="16">
        <f t="shared" si="498"/>
        <v>0.34609452712713223</v>
      </c>
      <c r="N6710" s="6">
        <f>INDEX('ROA2'!$D$2:$AQ$224,MATCH(A6710,'ROA2'!$B$2:$B$224,0),MATCH(G6710,'ROA2'!$D$1:$AQ$1,0))</f>
        <v>8.7894372940063494</v>
      </c>
      <c r="O6710" s="6">
        <v>487.12899199999998</v>
      </c>
      <c r="P6710" s="28">
        <v>0.19882711235777548</v>
      </c>
    </row>
    <row r="6711" spans="1:16" x14ac:dyDescent="0.3">
      <c r="A6711" t="s">
        <v>648</v>
      </c>
      <c r="B6711" t="str">
        <f>VLOOKUP(A6711,Sheet3!L:L,1,FALSE)</f>
        <v>TVK CN EQUITY</v>
      </c>
      <c r="C6711" t="str">
        <f>VLOOKUP(A6711,'ALL - prices'!B:C,2,FALSE)</f>
        <v>TerraVest Industries Inc</v>
      </c>
      <c r="D6711" t="str">
        <f>VLOOKUP(A6711,'ALL - prices'!B:I,8,FALSE)</f>
        <v>Energy</v>
      </c>
      <c r="E6711">
        <v>2022</v>
      </c>
      <c r="F6711" t="s">
        <v>680</v>
      </c>
      <c r="G6711" t="str">
        <f t="shared" si="496"/>
        <v>2022-Q2</v>
      </c>
      <c r="H6711" s="4">
        <f>INDEX('ALL - prices'!$J$3:$DY$219,MATCH('COMBINED DATA'!A6711,'ALL - prices'!$B$3:$B$219,0),MATCH('COMBINED DATA'!G6711,'ALL - prices'!$J$1:$DY$1,0))</f>
        <v>22.144500000000001</v>
      </c>
      <c r="I6711" s="14">
        <f t="shared" si="495"/>
        <v>2.0115864394386178</v>
      </c>
      <c r="J6711" s="6">
        <f>INDEX('market cap'!$B$3:$DQ$219,MATCH(A6711,'market cap'!$A$3:$A$219,0),MATCH(G6711,'market cap'!$B$1:$DQ$1,0))</f>
        <v>412.0111</v>
      </c>
      <c r="K6711">
        <f t="shared" si="497"/>
        <v>6.021050290734177</v>
      </c>
      <c r="L6711">
        <f>INDEX('PB2'!$D$2:$AQ$224,MATCH(A6711,'PB2'!$B$2:$B$224,0),MATCH(G6711,'PB2'!$D$1:$AQ$1,0))</f>
        <v>2.49678611755371</v>
      </c>
      <c r="M6711" s="16">
        <f t="shared" si="498"/>
        <v>0.40051488310091038</v>
      </c>
      <c r="N6711" s="6">
        <f>INDEX('ROA2'!$D$2:$AQ$224,MATCH(A6711,'ROA2'!$B$2:$B$224,0),MATCH(G6711,'ROA2'!$D$1:$AQ$1,0))</f>
        <v>7.8196091651916504</v>
      </c>
      <c r="O6711" s="6">
        <v>535.16300799999999</v>
      </c>
      <c r="P6711" s="28">
        <v>9.860635845710454E-2</v>
      </c>
    </row>
    <row r="6712" spans="1:16" x14ac:dyDescent="0.3">
      <c r="A6712" t="s">
        <v>648</v>
      </c>
      <c r="B6712" t="str">
        <f>VLOOKUP(A6712,Sheet3!L:L,1,FALSE)</f>
        <v>TVK CN EQUITY</v>
      </c>
      <c r="C6712" t="str">
        <f>VLOOKUP(A6712,'ALL - prices'!B:C,2,FALSE)</f>
        <v>TerraVest Industries Inc</v>
      </c>
      <c r="D6712" t="str">
        <f>VLOOKUP(A6712,'ALL - prices'!B:I,8,FALSE)</f>
        <v>Energy</v>
      </c>
      <c r="E6712">
        <v>2022</v>
      </c>
      <c r="F6712" t="s">
        <v>681</v>
      </c>
      <c r="G6712" t="str">
        <f t="shared" si="496"/>
        <v>2022-Q3</v>
      </c>
      <c r="H6712" s="4">
        <f>INDEX('ALL - prices'!$J$3:$DY$219,MATCH('COMBINED DATA'!A6712,'ALL - prices'!$B$3:$B$219,0),MATCH('COMBINED DATA'!G6712,'ALL - prices'!$J$1:$DY$1,0))</f>
        <v>23.661899999999999</v>
      </c>
      <c r="I6712" s="14">
        <f t="shared" si="495"/>
        <v>5.061327323522284</v>
      </c>
      <c r="J6712" s="6">
        <f>INDEX('market cap'!$B$3:$DQ$219,MATCH(A6712,'market cap'!$A$3:$A$219,0),MATCH(G6712,'market cap'!$B$1:$DQ$1,0))</f>
        <v>437.31310000000002</v>
      </c>
      <c r="K6712">
        <f t="shared" si="497"/>
        <v>6.0806494145217531</v>
      </c>
      <c r="L6712">
        <f>INDEX('PB2'!$D$2:$AQ$224,MATCH(A6712,'PB2'!$B$2:$B$224,0),MATCH(G6712,'PB2'!$D$1:$AQ$1,0))</f>
        <v>2.38223004341125</v>
      </c>
      <c r="M6712" s="16">
        <f t="shared" si="498"/>
        <v>0.41977474122022379</v>
      </c>
      <c r="N6712" s="6">
        <f>INDEX('ROA2'!$D$2:$AQ$224,MATCH(A6712,'ROA2'!$B$2:$B$224,0),MATCH(G6712,'ROA2'!$D$1:$AQ$1,0))</f>
        <v>8.86254787445068</v>
      </c>
      <c r="O6712" s="6">
        <v>551.05600000000004</v>
      </c>
      <c r="P6712" s="28">
        <v>2.9697478641872142E-2</v>
      </c>
    </row>
    <row r="6713" spans="1:16" x14ac:dyDescent="0.3">
      <c r="A6713" t="s">
        <v>648</v>
      </c>
      <c r="B6713" t="str">
        <f>VLOOKUP(A6713,Sheet3!L:L,1,FALSE)</f>
        <v>TVK CN EQUITY</v>
      </c>
      <c r="C6713" t="str">
        <f>VLOOKUP(A6713,'ALL - prices'!B:C,2,FALSE)</f>
        <v>TerraVest Industries Inc</v>
      </c>
      <c r="D6713" t="str">
        <f>VLOOKUP(A6713,'ALL - prices'!B:I,8,FALSE)</f>
        <v>Energy</v>
      </c>
      <c r="E6713">
        <v>2022</v>
      </c>
      <c r="F6713" t="s">
        <v>682</v>
      </c>
      <c r="G6713" t="str">
        <f t="shared" si="496"/>
        <v>2022-Q4</v>
      </c>
      <c r="H6713" s="4">
        <f>INDEX('ALL - prices'!$J$3:$DY$219,MATCH('COMBINED DATA'!A6713,'ALL - prices'!$B$3:$B$219,0),MATCH('COMBINED DATA'!G6713,'ALL - prices'!$J$1:$DY$1,0))</f>
        <v>26.829799999999999</v>
      </c>
      <c r="I6713" s="14">
        <f t="shared" si="495"/>
        <v>7.8909007814380789</v>
      </c>
      <c r="J6713" s="6">
        <f>INDEX('market cap'!$B$3:$DQ$219,MATCH(A6713,'market cap'!$A$3:$A$219,0),MATCH(G6713,'market cap'!$B$1:$DQ$1,0))</f>
        <v>491.96609999999998</v>
      </c>
      <c r="K6713">
        <f t="shared" si="497"/>
        <v>6.1984098116794017</v>
      </c>
      <c r="L6713">
        <f>INDEX('PB2'!$D$2:$AQ$224,MATCH(A6713,'PB2'!$B$2:$B$224,0),MATCH(G6713,'PB2'!$D$1:$AQ$1,0))</f>
        <v>2.5677258968353298</v>
      </c>
      <c r="M6713" s="16">
        <f t="shared" si="498"/>
        <v>0.38944966876428661</v>
      </c>
      <c r="N6713" s="6">
        <f>INDEX('ROA2'!$D$2:$AQ$224,MATCH(A6713,'ROA2'!$B$2:$B$224,0),MATCH(G6713,'ROA2'!$D$1:$AQ$1,0))</f>
        <v>8.8654575347900408</v>
      </c>
      <c r="O6713" s="6">
        <v>614.523008</v>
      </c>
      <c r="P6713" s="28">
        <v>0.11517342702012129</v>
      </c>
    </row>
    <row r="6714" spans="1:16" x14ac:dyDescent="0.3">
      <c r="A6714" t="s">
        <v>648</v>
      </c>
      <c r="B6714" t="str">
        <f>VLOOKUP(A6714,Sheet3!L:L,1,FALSE)</f>
        <v>TVK CN EQUITY</v>
      </c>
      <c r="C6714" t="str">
        <f>VLOOKUP(A6714,'ALL - prices'!B:C,2,FALSE)</f>
        <v>TerraVest Industries Inc</v>
      </c>
      <c r="D6714" t="str">
        <f>VLOOKUP(A6714,'ALL - prices'!B:I,8,FALSE)</f>
        <v>Energy</v>
      </c>
      <c r="E6714">
        <v>2023</v>
      </c>
      <c r="F6714" t="s">
        <v>679</v>
      </c>
      <c r="G6714" t="str">
        <f t="shared" si="496"/>
        <v>2023-Q1</v>
      </c>
      <c r="H6714" s="4">
        <f>INDEX('ALL - prices'!$J$3:$DY$219,MATCH('COMBINED DATA'!A6714,'ALL - prices'!$B$3:$B$219,0),MATCH('COMBINED DATA'!G6714,'ALL - prices'!$J$1:$DY$1,0))</f>
        <v>26.905100000000001</v>
      </c>
      <c r="I6714" s="14">
        <f t="shared" si="495"/>
        <v>13.041909446952161</v>
      </c>
      <c r="J6714" s="6">
        <f>INDEX('market cap'!$B$3:$DQ$219,MATCH(A6714,'market cap'!$A$3:$A$219,0),MATCH(G6714,'market cap'!$B$1:$DQ$1,0))</f>
        <v>491.0745</v>
      </c>
      <c r="K6714">
        <f t="shared" si="497"/>
        <v>6.1965958474454084</v>
      </c>
      <c r="L6714">
        <f>INDEX('PB2'!$D$2:$AQ$224,MATCH(A6714,'PB2'!$B$2:$B$224,0),MATCH(G6714,'PB2'!$D$1:$AQ$1,0))</f>
        <v>2.4714241027832</v>
      </c>
      <c r="M6714" s="16">
        <f t="shared" si="498"/>
        <v>0.40462500906819177</v>
      </c>
      <c r="N6714" s="6">
        <f>INDEX('ROA2'!$D$2:$AQ$224,MATCH(A6714,'ROA2'!$B$2:$B$224,0),MATCH(G6714,'ROA2'!$D$1:$AQ$1,0))</f>
        <v>8.4389972686767596</v>
      </c>
      <c r="O6714" s="6">
        <v>614.63699199999996</v>
      </c>
      <c r="P6714" s="28">
        <v>1.8548369795124E-4</v>
      </c>
    </row>
    <row r="6715" spans="1:16" x14ac:dyDescent="0.3">
      <c r="A6715" t="s">
        <v>648</v>
      </c>
      <c r="B6715" t="str">
        <f>VLOOKUP(A6715,Sheet3!L:L,1,FALSE)</f>
        <v>TVK CN EQUITY</v>
      </c>
      <c r="C6715" t="str">
        <f>VLOOKUP(A6715,'ALL - prices'!B:C,2,FALSE)</f>
        <v>TerraVest Industries Inc</v>
      </c>
      <c r="D6715" t="str">
        <f>VLOOKUP(A6715,'ALL - prices'!B:I,8,FALSE)</f>
        <v>Energy</v>
      </c>
      <c r="E6715">
        <v>2023</v>
      </c>
      <c r="F6715" t="s">
        <v>680</v>
      </c>
      <c r="G6715" t="str">
        <f t="shared" si="496"/>
        <v>2023-Q2</v>
      </c>
      <c r="H6715" s="4">
        <f>INDEX('ALL - prices'!$J$3:$DY$219,MATCH('COMBINED DATA'!A6715,'ALL - prices'!$B$3:$B$219,0),MATCH('COMBINED DATA'!G6715,'ALL - prices'!$J$1:$DY$1,0))</f>
        <v>28.453800000000001</v>
      </c>
      <c r="I6715" s="14">
        <f t="shared" si="495"/>
        <v>15.504133642999856</v>
      </c>
      <c r="J6715" s="6">
        <f>INDEX('market cap'!$B$3:$DQ$219,MATCH(A6715,'market cap'!$A$3:$A$219,0),MATCH(G6715,'market cap'!$B$1:$DQ$1,0))</f>
        <v>519.46249999999998</v>
      </c>
      <c r="K6715">
        <f t="shared" si="497"/>
        <v>6.2527946231407645</v>
      </c>
      <c r="L6715">
        <f>INDEX('PB2'!$D$2:$AQ$224,MATCH(A6715,'PB2'!$B$2:$B$224,0),MATCH(G6715,'PB2'!$D$1:$AQ$1,0))</f>
        <v>2.5619699954986599</v>
      </c>
      <c r="M6715" s="16">
        <f t="shared" si="498"/>
        <v>0.39032463368305792</v>
      </c>
      <c r="N6715" s="6">
        <f>INDEX('ROA2'!$D$2:$AQ$224,MATCH(A6715,'ROA2'!$B$2:$B$224,0),MATCH(G6715,'ROA2'!$D$1:$AQ$1,0))</f>
        <v>8.0403842926025408</v>
      </c>
      <c r="O6715" s="6">
        <v>632.61702400000001</v>
      </c>
      <c r="P6715" s="28">
        <v>2.9253091229497707E-2</v>
      </c>
    </row>
    <row r="6716" spans="1:16" x14ac:dyDescent="0.3">
      <c r="A6716" t="s">
        <v>648</v>
      </c>
      <c r="B6716" t="str">
        <f>VLOOKUP(A6716,Sheet3!L:L,1,FALSE)</f>
        <v>TVK CN EQUITY</v>
      </c>
      <c r="C6716" t="str">
        <f>VLOOKUP(A6716,'ALL - prices'!B:C,2,FALSE)</f>
        <v>TerraVest Industries Inc</v>
      </c>
      <c r="D6716" t="str">
        <f>VLOOKUP(A6716,'ALL - prices'!B:I,8,FALSE)</f>
        <v>Energy</v>
      </c>
      <c r="E6716">
        <v>2023</v>
      </c>
      <c r="F6716" t="s">
        <v>681</v>
      </c>
      <c r="G6716" t="str">
        <f t="shared" si="496"/>
        <v>2023-Q3</v>
      </c>
      <c r="H6716" s="4">
        <f>INDEX('ALL - prices'!$J$3:$DY$219,MATCH('COMBINED DATA'!A6716,'ALL - prices'!$B$3:$B$219,0),MATCH('COMBINED DATA'!G6716,'ALL - prices'!$J$1:$DY$1,0))</f>
        <v>37.407600000000002</v>
      </c>
      <c r="I6716" s="14">
        <f t="shared" si="495"/>
        <v>21.862608577889322</v>
      </c>
      <c r="J6716" s="6">
        <f>INDEX('market cap'!$B$3:$DQ$219,MATCH(A6716,'market cap'!$A$3:$A$219,0),MATCH(G6716,'market cap'!$B$1:$DQ$1,0))</f>
        <v>680.67499999999995</v>
      </c>
      <c r="K6716">
        <f t="shared" si="497"/>
        <v>6.5230849528806756</v>
      </c>
      <c r="L6716">
        <f>INDEX('PB2'!$D$2:$AQ$224,MATCH(A6716,'PB2'!$B$2:$B$224,0),MATCH(G6716,'PB2'!$D$1:$AQ$1,0))</f>
        <v>3.13565301895142</v>
      </c>
      <c r="M6716" s="16">
        <f t="shared" si="498"/>
        <v>0.31891283696128009</v>
      </c>
      <c r="N6716" s="6">
        <f>INDEX('ROA2'!$D$2:$AQ$224,MATCH(A6716,'ROA2'!$B$2:$B$224,0),MATCH(G6716,'ROA2'!$D$1:$AQ$1,0))</f>
        <v>7.57993412017822</v>
      </c>
      <c r="O6716" s="6">
        <v>642.27897599999994</v>
      </c>
      <c r="P6716" s="28">
        <v>1.5272987658327589E-2</v>
      </c>
    </row>
    <row r="6717" spans="1:16" x14ac:dyDescent="0.3">
      <c r="A6717" t="s">
        <v>648</v>
      </c>
      <c r="B6717" t="str">
        <f>VLOOKUP(A6717,Sheet3!L:L,1,FALSE)</f>
        <v>TVK CN EQUITY</v>
      </c>
      <c r="C6717" t="str">
        <f>VLOOKUP(A6717,'ALL - prices'!B:C,2,FALSE)</f>
        <v>TerraVest Industries Inc</v>
      </c>
      <c r="D6717" t="str">
        <f>VLOOKUP(A6717,'ALL - prices'!B:I,8,FALSE)</f>
        <v>Energy</v>
      </c>
      <c r="E6717">
        <v>2023</v>
      </c>
      <c r="F6717" t="s">
        <v>682</v>
      </c>
      <c r="G6717" t="str">
        <f t="shared" si="496"/>
        <v>2023-Q4</v>
      </c>
      <c r="H6717" s="4">
        <f>INDEX('ALL - prices'!$J$3:$DY$219,MATCH('COMBINED DATA'!A6717,'ALL - prices'!$B$3:$B$219,0),MATCH('COMBINED DATA'!G6717,'ALL - prices'!$J$1:$DY$1,0))</f>
        <v>43.702800000000003</v>
      </c>
      <c r="I6717" s="14">
        <f t="shared" si="495"/>
        <v>23.314510845465627</v>
      </c>
      <c r="J6717" s="6">
        <f>INDEX('market cap'!$B$3:$DQ$219,MATCH(A6717,'market cap'!$A$3:$A$219,0),MATCH(G6717,'market cap'!$B$1:$DQ$1,0))</f>
        <v>801.54020000000003</v>
      </c>
      <c r="K6717">
        <f t="shared" si="497"/>
        <v>6.6865351267494191</v>
      </c>
      <c r="L6717">
        <f>INDEX('PB2'!$D$2:$AQ$224,MATCH(A6717,'PB2'!$B$2:$B$224,0),MATCH(G6717,'PB2'!$D$1:$AQ$1,0))</f>
        <v>3.3752470016479501</v>
      </c>
      <c r="M6717" s="16">
        <f t="shared" si="498"/>
        <v>0.29627461323919529</v>
      </c>
      <c r="N6717" s="6">
        <f>INDEX('ROA2'!$D$2:$AQ$224,MATCH(A6717,'ROA2'!$B$2:$B$224,0),MATCH(G6717,'ROA2'!$D$1:$AQ$1,0))</f>
        <v>6.6390619277954102</v>
      </c>
      <c r="O6717" s="6">
        <v>652.91500799999994</v>
      </c>
      <c r="P6717" s="28">
        <v>1.6559832093896845E-2</v>
      </c>
    </row>
    <row r="6718" spans="1:16" x14ac:dyDescent="0.3">
      <c r="A6718" t="s">
        <v>648</v>
      </c>
      <c r="B6718" t="str">
        <f>VLOOKUP(A6718,Sheet3!L:L,1,FALSE)</f>
        <v>TVK CN EQUITY</v>
      </c>
      <c r="C6718" t="str">
        <f>VLOOKUP(A6718,'ALL - prices'!B:C,2,FALSE)</f>
        <v>TerraVest Industries Inc</v>
      </c>
      <c r="D6718" t="str">
        <f>VLOOKUP(A6718,'ALL - prices'!B:I,8,FALSE)</f>
        <v>Energy</v>
      </c>
      <c r="E6718" s="18">
        <v>2024</v>
      </c>
      <c r="F6718" t="s">
        <v>679</v>
      </c>
      <c r="G6718" t="str">
        <f t="shared" si="496"/>
        <v>2024-Q1</v>
      </c>
      <c r="H6718" s="4">
        <f>INDEX('ALL - prices'!$J$3:$DY$219,MATCH('COMBINED DATA'!A6718,'ALL - prices'!$B$3:$B$219,0),MATCH('COMBINED DATA'!G6718,'ALL - prices'!$J$1:$DY$1,0))</f>
        <v>59.407499999999999</v>
      </c>
      <c r="I6718" s="14" t="s">
        <v>769</v>
      </c>
      <c r="J6718" s="6">
        <f>INDEX('market cap'!$B$3:$DQ$219,MATCH(A6718,'market cap'!$A$3:$A$219,0),MATCH(G6718,'market cap'!$B$1:$DQ$1,0))</f>
        <v>1086.8341</v>
      </c>
      <c r="K6718">
        <f t="shared" si="497"/>
        <v>6.9910242535781784</v>
      </c>
      <c r="L6718">
        <f>INDEX('PB2'!$D$2:$AQ$224,MATCH(A6718,'PB2'!$B$2:$B$224,0),MATCH(G6718,'PB2'!$D$1:$AQ$1,0))</f>
        <v>4.2472548484802202</v>
      </c>
      <c r="M6718" s="16">
        <f t="shared" si="498"/>
        <v>0.23544619658456012</v>
      </c>
      <c r="N6718" s="6">
        <f>INDEX('ROA2'!$D$2:$AQ$224,MATCH(A6718,'ROA2'!$B$2:$B$224,0),MATCH(G6718,'ROA2'!$D$1:$AQ$1,0))</f>
        <v>6.7017078399658203</v>
      </c>
      <c r="O6718" s="6">
        <v>804.07603200000005</v>
      </c>
      <c r="P6718" s="28">
        <v>0.23151715330152148</v>
      </c>
    </row>
    <row r="6719" spans="1:16" x14ac:dyDescent="0.3">
      <c r="A6719" t="s">
        <v>648</v>
      </c>
      <c r="B6719" t="str">
        <f>VLOOKUP(A6719,Sheet3!L:L,1,FALSE)</f>
        <v>TVK CN EQUITY</v>
      </c>
      <c r="C6719" t="str">
        <f>VLOOKUP(A6719,'ALL - prices'!B:C,2,FALSE)</f>
        <v>TerraVest Industries Inc</v>
      </c>
      <c r="D6719" t="str">
        <f>VLOOKUP(A6719,'ALL - prices'!B:I,8,FALSE)</f>
        <v>Energy</v>
      </c>
      <c r="E6719" s="18">
        <v>2024</v>
      </c>
      <c r="F6719" t="s">
        <v>680</v>
      </c>
      <c r="G6719" t="str">
        <f t="shared" si="496"/>
        <v>2024-Q2</v>
      </c>
      <c r="H6719" s="4">
        <f>INDEX('ALL - prices'!$J$3:$DY$219,MATCH('COMBINED DATA'!A6719,'ALL - prices'!$B$3:$B$219,0),MATCH('COMBINED DATA'!G6719,'ALL - prices'!$J$1:$DY$1,0))</f>
        <v>71.722499999999997</v>
      </c>
      <c r="I6719" s="14" t="s">
        <v>769</v>
      </c>
      <c r="J6719" s="6">
        <f>INDEX('market cap'!$B$3:$DQ$219,MATCH(A6719,'market cap'!$A$3:$A$219,0),MATCH(G6719,'market cap'!$B$1:$DQ$1,0))</f>
        <v>1409.7585999999999</v>
      </c>
      <c r="K6719">
        <f t="shared" si="497"/>
        <v>7.2511737630410904</v>
      </c>
      <c r="L6719">
        <f>INDEX('PB2'!$D$2:$AQ$224,MATCH(A6719,'PB2'!$B$2:$B$224,0),MATCH(G6719,'PB2'!$D$1:$AQ$1,0))</f>
        <v>3.9404270648956299</v>
      </c>
      <c r="M6719" s="16">
        <f t="shared" si="498"/>
        <v>0.25377959889393031</v>
      </c>
      <c r="N6719" s="6">
        <f>INDEX('ROA2'!$D$2:$AQ$224,MATCH(A6719,'ROA2'!$B$2:$B$224,0),MATCH(G6719,'ROA2'!$D$1:$AQ$1,0))</f>
        <v>8.5196561813354492</v>
      </c>
      <c r="O6719" s="6">
        <v>799.57702400000005</v>
      </c>
      <c r="P6719" s="28">
        <v>-5.5952519674159406E-3</v>
      </c>
    </row>
    <row r="6720" spans="1:16" x14ac:dyDescent="0.3">
      <c r="A6720" t="s">
        <v>648</v>
      </c>
      <c r="B6720" t="str">
        <f>VLOOKUP(A6720,Sheet3!L:L,1,FALSE)</f>
        <v>TVK CN EQUITY</v>
      </c>
      <c r="C6720" t="str">
        <f>VLOOKUP(A6720,'ALL - prices'!B:C,2,FALSE)</f>
        <v>TerraVest Industries Inc</v>
      </c>
      <c r="D6720" t="str">
        <f>VLOOKUP(A6720,'ALL - prices'!B:I,8,FALSE)</f>
        <v>Energy</v>
      </c>
      <c r="E6720" s="18">
        <v>2024</v>
      </c>
      <c r="F6720" t="s">
        <v>681</v>
      </c>
      <c r="G6720" t="str">
        <f t="shared" si="496"/>
        <v>2024-Q3</v>
      </c>
      <c r="H6720" s="4">
        <f>INDEX('ALL - prices'!$J$3:$DY$219,MATCH('COMBINED DATA'!A6720,'ALL - prices'!$B$3:$B$219,0),MATCH('COMBINED DATA'!G6720,'ALL - prices'!$J$1:$DY$1,0))</f>
        <v>95.505799999999994</v>
      </c>
      <c r="I6720" s="14" t="s">
        <v>769</v>
      </c>
      <c r="J6720" s="6">
        <f>INDEX('market cap'!$B$3:$DQ$219,MATCH(A6720,'market cap'!$A$3:$A$219,0),MATCH(G6720,'market cap'!$B$1:$DQ$1,0))</f>
        <v>1874.2827</v>
      </c>
      <c r="K6720">
        <f t="shared" si="497"/>
        <v>7.5359813052097664</v>
      </c>
      <c r="L6720">
        <f>INDEX('PB2'!$D$2:$AQ$224,MATCH(A6720,'PB2'!$B$2:$B$224,0),MATCH(G6720,'PB2'!$D$1:$AQ$1,0))</f>
        <v>5.0979938507080096</v>
      </c>
      <c r="M6720" s="16">
        <f t="shared" si="498"/>
        <v>0.19615559164731436</v>
      </c>
      <c r="N6720" s="6">
        <f>INDEX('ROA2'!$D$2:$AQ$224,MATCH(A6720,'ROA2'!$B$2:$B$224,0),MATCH(G6720,'ROA2'!$D$1:$AQ$1,0))</f>
        <v>8.7691459655761701</v>
      </c>
      <c r="O6720" s="6">
        <v>839.30201599999998</v>
      </c>
      <c r="P6720" s="28">
        <v>4.9682508135701416E-2</v>
      </c>
    </row>
    <row r="6721" spans="1:16" x14ac:dyDescent="0.3">
      <c r="A6721" t="s">
        <v>648</v>
      </c>
      <c r="B6721" t="str">
        <f>VLOOKUP(A6721,Sheet3!L:L,1,FALSE)</f>
        <v>TVK CN EQUITY</v>
      </c>
      <c r="C6721" t="str">
        <f>VLOOKUP(A6721,'ALL - prices'!B:C,2,FALSE)</f>
        <v>TerraVest Industries Inc</v>
      </c>
      <c r="D6721" t="str">
        <f>VLOOKUP(A6721,'ALL - prices'!B:I,8,FALSE)</f>
        <v>Energy</v>
      </c>
      <c r="E6721" s="18">
        <v>2024</v>
      </c>
      <c r="F6721" t="s">
        <v>682</v>
      </c>
      <c r="G6721" t="str">
        <f t="shared" si="496"/>
        <v>2024-Q4</v>
      </c>
      <c r="H6721" s="4">
        <f>INDEX('ALL - prices'!$J$3:$DY$219,MATCH('COMBINED DATA'!A6721,'ALL - prices'!$B$3:$B$219,0),MATCH('COMBINED DATA'!G6721,'ALL - prices'!$J$1:$DY$1,0))</f>
        <v>111.27079999999999</v>
      </c>
      <c r="I6721" s="14" t="s">
        <v>769</v>
      </c>
      <c r="J6721" s="6">
        <f>INDEX('market cap'!$B$3:$DQ$219,MATCH(A6721,'market cap'!$A$3:$A$219,0),MATCH(G6721,'market cap'!$B$1:$DQ$1,0))</f>
        <v>2180.2602000000002</v>
      </c>
      <c r="K6721">
        <f t="shared" si="497"/>
        <v>7.6871995064587244</v>
      </c>
      <c r="L6721">
        <f>INDEX('PB2'!$D$2:$AQ$224,MATCH(A6721,'PB2'!$B$2:$B$224,0),MATCH(G6721,'PB2'!$D$1:$AQ$1,0))</f>
        <v>5.9302442517542699</v>
      </c>
      <c r="M6721" s="16">
        <f t="shared" si="498"/>
        <v>0.16862711847057268</v>
      </c>
      <c r="N6721" s="6">
        <f>INDEX('ROA2'!$D$2:$AQ$224,MATCH(A6721,'ROA2'!$B$2:$B$224,0),MATCH(G6721,'ROA2'!$D$1:$AQ$1,0))</f>
        <v>8.3605241775512695</v>
      </c>
      <c r="O6721" s="6">
        <v>867.82700799999998</v>
      </c>
      <c r="P6721" s="28">
        <v>3.3986564378751589E-2</v>
      </c>
    </row>
    <row r="6722" spans="1:16" x14ac:dyDescent="0.3">
      <c r="A6722" t="s">
        <v>649</v>
      </c>
      <c r="B6722" t="str">
        <f>VLOOKUP(A6722,Sheet3!L:L,1,FALSE)</f>
        <v>TXG CN EQUITY</v>
      </c>
      <c r="C6722" t="str">
        <f>VLOOKUP(A6722,'ALL - prices'!B:C,2,FALSE)</f>
        <v>Torex Gold Resources Inc</v>
      </c>
      <c r="D6722" t="str">
        <f>VLOOKUP(A6722,'ALL - prices'!B:I,8,FALSE)</f>
        <v>Materials</v>
      </c>
      <c r="E6722">
        <v>2015</v>
      </c>
      <c r="F6722" t="s">
        <v>679</v>
      </c>
      <c r="G6722" t="str">
        <f t="shared" si="496"/>
        <v>2015-Q1</v>
      </c>
      <c r="H6722" s="4">
        <f>INDEX('ALL - prices'!$J$3:$DY$219,MATCH('COMBINED DATA'!A6722,'ALL - prices'!$B$3:$B$219,0),MATCH('COMBINED DATA'!G6722,'ALL - prices'!$J$1:$DY$1,0))</f>
        <v>10.475199999999999</v>
      </c>
      <c r="I6722" s="14">
        <f t="shared" ref="I6722:I6757" si="499">STDEV(H6723:H6726)</f>
        <v>3.095713607958595</v>
      </c>
      <c r="J6722" s="6">
        <f>INDEX('market cap'!$B$3:$DQ$219,MATCH(A6722,'market cap'!$A$3:$A$219,0),MATCH(G6722,'market cap'!$B$1:$DQ$1,0))</f>
        <v>824.64049999999997</v>
      </c>
      <c r="K6722">
        <f t="shared" si="497"/>
        <v>6.714947533789001</v>
      </c>
      <c r="L6722">
        <f>INDEX('PB2'!$D$2:$AQ$224,MATCH(A6722,'PB2'!$B$2:$B$224,0),MATCH(G6722,'PB2'!$D$1:$AQ$1,0))</f>
        <v>0.95275002717971802</v>
      </c>
      <c r="M6722" s="16">
        <f t="shared" si="498"/>
        <v>1.0495932526605629</v>
      </c>
      <c r="N6722" s="6">
        <f>INDEX('ROA2'!$D$2:$AQ$224,MATCH(A6722,'ROA2'!$B$2:$B$224,0),MATCH(G6722,'ROA2'!$D$1:$AQ$1,0))</f>
        <v>-3.8140330314636199</v>
      </c>
      <c r="O6722" s="6">
        <v>666.01376000000005</v>
      </c>
      <c r="P6722" s="28">
        <v>-0.10697791006126441</v>
      </c>
    </row>
    <row r="6723" spans="1:16" x14ac:dyDescent="0.3">
      <c r="A6723" t="s">
        <v>649</v>
      </c>
      <c r="B6723" t="str">
        <f>VLOOKUP(A6723,Sheet3!L:L,1,FALSE)</f>
        <v>TXG CN EQUITY</v>
      </c>
      <c r="C6723" t="str">
        <f>VLOOKUP(A6723,'ALL - prices'!B:C,2,FALSE)</f>
        <v>Torex Gold Resources Inc</v>
      </c>
      <c r="D6723" t="str">
        <f>VLOOKUP(A6723,'ALL - prices'!B:I,8,FALSE)</f>
        <v>Materials</v>
      </c>
      <c r="E6723">
        <v>2015</v>
      </c>
      <c r="F6723" t="s">
        <v>680</v>
      </c>
      <c r="G6723" t="str">
        <f t="shared" si="496"/>
        <v>2015-Q2</v>
      </c>
      <c r="H6723" s="4">
        <f>INDEX('ALL - prices'!$J$3:$DY$219,MATCH('COMBINED DATA'!A6723,'ALL - prices'!$B$3:$B$219,0),MATCH('COMBINED DATA'!G6723,'ALL - prices'!$J$1:$DY$1,0))</f>
        <v>11.273300000000001</v>
      </c>
      <c r="I6723" s="14">
        <f t="shared" si="499"/>
        <v>5.1014898747816808</v>
      </c>
      <c r="J6723" s="6">
        <f>INDEX('market cap'!$B$3:$DQ$219,MATCH(A6723,'market cap'!$A$3:$A$219,0),MATCH(G6723,'market cap'!$B$1:$DQ$1,0))</f>
        <v>887.47029999999995</v>
      </c>
      <c r="K6723">
        <f t="shared" si="497"/>
        <v>6.7883750560008798</v>
      </c>
      <c r="L6723">
        <f>INDEX('PB2'!$D$2:$AQ$224,MATCH(A6723,'PB2'!$B$2:$B$224,0),MATCH(G6723,'PB2'!$D$1:$AQ$1,0))</f>
        <v>1.05520904064179</v>
      </c>
      <c r="M6723" s="16">
        <f t="shared" si="498"/>
        <v>0.94767952271503353</v>
      </c>
      <c r="N6723" s="6">
        <f>INDEX('ROA2'!$D$2:$AQ$224,MATCH(A6723,'ROA2'!$B$2:$B$224,0),MATCH(G6723,'ROA2'!$D$1:$AQ$1,0))</f>
        <v>-3.9075000286102299</v>
      </c>
      <c r="O6723" s="6">
        <v>901.86201600000004</v>
      </c>
      <c r="P6723" s="28">
        <v>0.35411919417400622</v>
      </c>
    </row>
    <row r="6724" spans="1:16" x14ac:dyDescent="0.3">
      <c r="A6724" t="s">
        <v>649</v>
      </c>
      <c r="B6724" t="str">
        <f>VLOOKUP(A6724,Sheet3!L:L,1,FALSE)</f>
        <v>TXG CN EQUITY</v>
      </c>
      <c r="C6724" t="str">
        <f>VLOOKUP(A6724,'ALL - prices'!B:C,2,FALSE)</f>
        <v>Torex Gold Resources Inc</v>
      </c>
      <c r="D6724" t="str">
        <f>VLOOKUP(A6724,'ALL - prices'!B:I,8,FALSE)</f>
        <v>Materials</v>
      </c>
      <c r="E6724">
        <v>2015</v>
      </c>
      <c r="F6724" t="s">
        <v>681</v>
      </c>
      <c r="G6724" t="str">
        <f t="shared" si="496"/>
        <v>2015-Q3</v>
      </c>
      <c r="H6724" s="4">
        <f>INDEX('ALL - prices'!$J$3:$DY$219,MATCH('COMBINED DATA'!A6724,'ALL - prices'!$B$3:$B$219,0),MATCH('COMBINED DATA'!G6724,'ALL - prices'!$J$1:$DY$1,0))</f>
        <v>12.370699999999999</v>
      </c>
      <c r="I6724" s="14">
        <f t="shared" si="499"/>
        <v>6.730279467389642</v>
      </c>
      <c r="J6724" s="6">
        <f>INDEX('market cap'!$B$3:$DQ$219,MATCH(A6724,'market cap'!$A$3:$A$219,0),MATCH(G6724,'market cap'!$B$1:$DQ$1,0))</f>
        <v>973.95420000000001</v>
      </c>
      <c r="K6724">
        <f t="shared" si="497"/>
        <v>6.8813642799496693</v>
      </c>
      <c r="L6724">
        <f>INDEX('PB2'!$D$2:$AQ$224,MATCH(A6724,'PB2'!$B$2:$B$224,0),MATCH(G6724,'PB2'!$D$1:$AQ$1,0))</f>
        <v>1.0854790210723899</v>
      </c>
      <c r="M6724" s="16">
        <f t="shared" si="498"/>
        <v>0.92125225876043038</v>
      </c>
      <c r="N6724" s="6">
        <f>INDEX('ROA2'!$D$2:$AQ$224,MATCH(A6724,'ROA2'!$B$2:$B$224,0),MATCH(G6724,'ROA2'!$D$1:$AQ$1,0))</f>
        <v>-4.1190018653869602</v>
      </c>
      <c r="O6724" s="6">
        <v>969.15398400000004</v>
      </c>
      <c r="P6724" s="28">
        <v>7.4614482932165091E-2</v>
      </c>
    </row>
    <row r="6725" spans="1:16" x14ac:dyDescent="0.3">
      <c r="A6725" t="s">
        <v>649</v>
      </c>
      <c r="B6725" t="str">
        <f>VLOOKUP(A6725,Sheet3!L:L,1,FALSE)</f>
        <v>TXG CN EQUITY</v>
      </c>
      <c r="C6725" t="str">
        <f>VLOOKUP(A6725,'ALL - prices'!B:C,2,FALSE)</f>
        <v>Torex Gold Resources Inc</v>
      </c>
      <c r="D6725" t="str">
        <f>VLOOKUP(A6725,'ALL - prices'!B:I,8,FALSE)</f>
        <v>Materials</v>
      </c>
      <c r="E6725">
        <v>2015</v>
      </c>
      <c r="F6725" t="s">
        <v>682</v>
      </c>
      <c r="G6725" t="str">
        <f t="shared" si="496"/>
        <v>2015-Q4</v>
      </c>
      <c r="H6725" s="4">
        <f>INDEX('ALL - prices'!$J$3:$DY$219,MATCH('COMBINED DATA'!A6725,'ALL - prices'!$B$3:$B$219,0),MATCH('COMBINED DATA'!G6725,'ALL - prices'!$J$1:$DY$1,0))</f>
        <v>12.5702</v>
      </c>
      <c r="I6725" s="14">
        <f t="shared" si="499"/>
        <v>4.3215772409117807</v>
      </c>
      <c r="J6725" s="6">
        <f>INDEX('market cap'!$B$3:$DQ$219,MATCH(A6725,'market cap'!$A$3:$A$219,0),MATCH(G6725,'market cap'!$B$1:$DQ$1,0))</f>
        <v>989.66309999999999</v>
      </c>
      <c r="K6725">
        <f t="shared" si="497"/>
        <v>6.8973645821821163</v>
      </c>
      <c r="L6725">
        <f>INDEX('PB2'!$D$2:$AQ$224,MATCH(A6725,'PB2'!$B$2:$B$224,0),MATCH(G6725,'PB2'!$D$1:$AQ$1,0))</f>
        <v>1.0679850578308101</v>
      </c>
      <c r="M6725" s="16">
        <f t="shared" si="498"/>
        <v>0.93634268819369537</v>
      </c>
      <c r="N6725" s="6">
        <f>INDEX('ROA2'!$D$2:$AQ$224,MATCH(A6725,'ROA2'!$B$2:$B$224,0),MATCH(G6725,'ROA2'!$D$1:$AQ$1,0))</f>
        <v>-4.2154197692871103</v>
      </c>
      <c r="O6725" s="6">
        <v>1047.516032</v>
      </c>
      <c r="P6725" s="28">
        <v>8.0856137717739557E-2</v>
      </c>
    </row>
    <row r="6726" spans="1:16" x14ac:dyDescent="0.3">
      <c r="A6726" t="s">
        <v>649</v>
      </c>
      <c r="B6726" t="str">
        <f>VLOOKUP(A6726,Sheet3!L:L,1,FALSE)</f>
        <v>TXG CN EQUITY</v>
      </c>
      <c r="C6726" t="str">
        <f>VLOOKUP(A6726,'ALL - prices'!B:C,2,FALSE)</f>
        <v>Torex Gold Resources Inc</v>
      </c>
      <c r="D6726" t="str">
        <f>VLOOKUP(A6726,'ALL - prices'!B:I,8,FALSE)</f>
        <v>Materials</v>
      </c>
      <c r="E6726">
        <v>2016</v>
      </c>
      <c r="F6726" t="s">
        <v>679</v>
      </c>
      <c r="G6726" t="str">
        <f t="shared" si="496"/>
        <v>2016-Q1</v>
      </c>
      <c r="H6726" s="4">
        <f>INDEX('ALL - prices'!$J$3:$DY$219,MATCH('COMBINED DATA'!A6726,'ALL - prices'!$B$3:$B$219,0),MATCH('COMBINED DATA'!G6726,'ALL - prices'!$J$1:$DY$1,0))</f>
        <v>18.1569</v>
      </c>
      <c r="I6726" s="14">
        <f t="shared" si="499"/>
        <v>3.3425736037770011</v>
      </c>
      <c r="J6726" s="6">
        <f>INDEX('market cap'!$B$3:$DQ$219,MATCH(A6726,'market cap'!$A$3:$A$219,0),MATCH(G6726,'market cap'!$B$1:$DQ$1,0))</f>
        <v>1432.2692</v>
      </c>
      <c r="K6726">
        <f t="shared" si="497"/>
        <v>7.2670153186797215</v>
      </c>
      <c r="L6726">
        <f>INDEX('PB2'!$D$2:$AQ$224,MATCH(A6726,'PB2'!$B$2:$B$224,0),MATCH(G6726,'PB2'!$D$1:$AQ$1,0))</f>
        <v>1.7440439462661701</v>
      </c>
      <c r="M6726" s="16">
        <f t="shared" si="498"/>
        <v>0.57338004706871271</v>
      </c>
      <c r="N6726" s="6">
        <f>INDEX('ROA2'!$D$2:$AQ$224,MATCH(A6726,'ROA2'!$B$2:$B$224,0),MATCH(G6726,'ROA2'!$D$1:$AQ$1,0))</f>
        <v>-2.7501349449157702</v>
      </c>
      <c r="O6726" s="6">
        <v>1121.063936</v>
      </c>
      <c r="P6726" s="28">
        <v>7.0211721590147477E-2</v>
      </c>
    </row>
    <row r="6727" spans="1:16" x14ac:dyDescent="0.3">
      <c r="A6727" t="s">
        <v>649</v>
      </c>
      <c r="B6727" t="str">
        <f>VLOOKUP(A6727,Sheet3!L:L,1,FALSE)</f>
        <v>TXG CN EQUITY</v>
      </c>
      <c r="C6727" t="str">
        <f>VLOOKUP(A6727,'ALL - prices'!B:C,2,FALSE)</f>
        <v>Torex Gold Resources Inc</v>
      </c>
      <c r="D6727" t="str">
        <f>VLOOKUP(A6727,'ALL - prices'!B:I,8,FALSE)</f>
        <v>Materials</v>
      </c>
      <c r="E6727">
        <v>2016</v>
      </c>
      <c r="F6727" t="s">
        <v>680</v>
      </c>
      <c r="G6727" t="str">
        <f t="shared" si="496"/>
        <v>2016-Q2</v>
      </c>
      <c r="H6727" s="4">
        <f>INDEX('ALL - prices'!$J$3:$DY$219,MATCH('COMBINED DATA'!A6727,'ALL - prices'!$B$3:$B$219,0),MATCH('COMBINED DATA'!G6727,'ALL - prices'!$J$1:$DY$1,0))</f>
        <v>23.045300000000001</v>
      </c>
      <c r="I6727" s="14">
        <f t="shared" si="499"/>
        <v>3.1917370787706969</v>
      </c>
      <c r="J6727" s="6">
        <f>INDEX('market cap'!$B$3:$DQ$219,MATCH(A6727,'market cap'!$A$3:$A$219,0),MATCH(G6727,'market cap'!$B$1:$DQ$1,0))</f>
        <v>1821.2175999999999</v>
      </c>
      <c r="K6727">
        <f t="shared" si="497"/>
        <v>7.5072605673717616</v>
      </c>
      <c r="L6727">
        <f>INDEX('PB2'!$D$2:$AQ$224,MATCH(A6727,'PB2'!$B$2:$B$224,0),MATCH(G6727,'PB2'!$D$1:$AQ$1,0))</f>
        <v>2.1851890087127699</v>
      </c>
      <c r="M6727" s="16">
        <f t="shared" si="498"/>
        <v>0.45762631791245845</v>
      </c>
      <c r="N6727" s="6">
        <f>INDEX('ROA2'!$D$2:$AQ$224,MATCH(A6727,'ROA2'!$B$2:$B$224,0),MATCH(G6727,'ROA2'!$D$1:$AQ$1,0))</f>
        <v>-5.1448431015014604</v>
      </c>
      <c r="O6727" s="6">
        <v>1106.2460160000001</v>
      </c>
      <c r="P6727" s="28">
        <v>-1.3217729626439394E-2</v>
      </c>
    </row>
    <row r="6728" spans="1:16" x14ac:dyDescent="0.3">
      <c r="A6728" t="s">
        <v>649</v>
      </c>
      <c r="B6728" t="str">
        <f>VLOOKUP(A6728,Sheet3!L:L,1,FALSE)</f>
        <v>TXG CN EQUITY</v>
      </c>
      <c r="C6728" t="str">
        <f>VLOOKUP(A6728,'ALL - prices'!B:C,2,FALSE)</f>
        <v>Torex Gold Resources Inc</v>
      </c>
      <c r="D6728" t="str">
        <f>VLOOKUP(A6728,'ALL - prices'!B:I,8,FALSE)</f>
        <v>Materials</v>
      </c>
      <c r="E6728">
        <v>2016</v>
      </c>
      <c r="F6728" t="s">
        <v>681</v>
      </c>
      <c r="G6728" t="str">
        <f t="shared" si="496"/>
        <v>2016-Q3</v>
      </c>
      <c r="H6728" s="4">
        <f>INDEX('ALL - prices'!$J$3:$DY$219,MATCH('COMBINED DATA'!A6728,'ALL - prices'!$B$3:$B$219,0),MATCH('COMBINED DATA'!G6728,'ALL - prices'!$J$1:$DY$1,0))</f>
        <v>28.312899999999999</v>
      </c>
      <c r="I6728" s="14">
        <f t="shared" si="499"/>
        <v>3.1559787483441681</v>
      </c>
      <c r="J6728" s="6">
        <f>INDEX('market cap'!$B$3:$DQ$219,MATCH(A6728,'market cap'!$A$3:$A$219,0),MATCH(G6728,'market cap'!$B$1:$DQ$1,0))</f>
        <v>2246.9697000000001</v>
      </c>
      <c r="K6728">
        <f t="shared" si="497"/>
        <v>7.7173377874482156</v>
      </c>
      <c r="L6728">
        <f>INDEX('PB2'!$D$2:$AQ$224,MATCH(A6728,'PB2'!$B$2:$B$224,0),MATCH(G6728,'PB2'!$D$1:$AQ$1,0))</f>
        <v>2.56374192237854</v>
      </c>
      <c r="M6728" s="16">
        <f t="shared" si="498"/>
        <v>0.39005486132248401</v>
      </c>
      <c r="N6728" s="6">
        <f>INDEX('ROA2'!$D$2:$AQ$224,MATCH(A6728,'ROA2'!$B$2:$B$224,0),MATCH(G6728,'ROA2'!$D$1:$AQ$1,0))</f>
        <v>-3.37070989608765</v>
      </c>
      <c r="O6728" s="6">
        <v>1154.2560000000001</v>
      </c>
      <c r="P6728" s="28">
        <v>4.3399011888509281E-2</v>
      </c>
    </row>
    <row r="6729" spans="1:16" x14ac:dyDescent="0.3">
      <c r="A6729" t="s">
        <v>649</v>
      </c>
      <c r="B6729" t="str">
        <f>VLOOKUP(A6729,Sheet3!L:L,1,FALSE)</f>
        <v>TXG CN EQUITY</v>
      </c>
      <c r="C6729" t="str">
        <f>VLOOKUP(A6729,'ALL - prices'!B:C,2,FALSE)</f>
        <v>Torex Gold Resources Inc</v>
      </c>
      <c r="D6729" t="str">
        <f>VLOOKUP(A6729,'ALL - prices'!B:I,8,FALSE)</f>
        <v>Materials</v>
      </c>
      <c r="E6729">
        <v>2016</v>
      </c>
      <c r="F6729" t="s">
        <v>682</v>
      </c>
      <c r="G6729" t="str">
        <f t="shared" si="496"/>
        <v>2016-Q4</v>
      </c>
      <c r="H6729" s="4">
        <f>INDEX('ALL - prices'!$J$3:$DY$219,MATCH('COMBINED DATA'!A6729,'ALL - prices'!$B$3:$B$219,0),MATCH('COMBINED DATA'!G6729,'ALL - prices'!$J$1:$DY$1,0))</f>
        <v>20.7408</v>
      </c>
      <c r="I6729" s="14">
        <f t="shared" si="499"/>
        <v>6.4374484316381171</v>
      </c>
      <c r="J6729" s="6">
        <f>INDEX('market cap'!$B$3:$DQ$219,MATCH(A6729,'market cap'!$A$3:$A$219,0),MATCH(G6729,'market cap'!$B$1:$DQ$1,0))</f>
        <v>1656.0244</v>
      </c>
      <c r="K6729">
        <f t="shared" si="497"/>
        <v>7.4121750691361736</v>
      </c>
      <c r="L6729">
        <f>INDEX('PB2'!$D$2:$AQ$224,MATCH(A6729,'PB2'!$B$2:$B$224,0),MATCH(G6729,'PB2'!$D$1:$AQ$1,0))</f>
        <v>1.8003560304641699</v>
      </c>
      <c r="M6729" s="16">
        <f t="shared" si="498"/>
        <v>0.5554456913403838</v>
      </c>
      <c r="N6729" s="6">
        <f>INDEX('ROA2'!$D$2:$AQ$224,MATCH(A6729,'ROA2'!$B$2:$B$224,0),MATCH(G6729,'ROA2'!$D$1:$AQ$1,0))</f>
        <v>-0.66385298967361495</v>
      </c>
      <c r="O6729" s="6">
        <v>1167.132032</v>
      </c>
      <c r="P6729" s="28">
        <v>1.1155265383069176E-2</v>
      </c>
    </row>
    <row r="6730" spans="1:16" x14ac:dyDescent="0.3">
      <c r="A6730" t="s">
        <v>649</v>
      </c>
      <c r="B6730" t="str">
        <f>VLOOKUP(A6730,Sheet3!L:L,1,FALSE)</f>
        <v>TXG CN EQUITY</v>
      </c>
      <c r="C6730" t="str">
        <f>VLOOKUP(A6730,'ALL - prices'!B:C,2,FALSE)</f>
        <v>Torex Gold Resources Inc</v>
      </c>
      <c r="D6730" t="str">
        <f>VLOOKUP(A6730,'ALL - prices'!B:I,8,FALSE)</f>
        <v>Materials</v>
      </c>
      <c r="E6730">
        <v>2017</v>
      </c>
      <c r="F6730" t="s">
        <v>679</v>
      </c>
      <c r="G6730" t="str">
        <f t="shared" si="496"/>
        <v>2017-Q1</v>
      </c>
      <c r="H6730" s="4">
        <f>INDEX('ALL - prices'!$J$3:$DY$219,MATCH('COMBINED DATA'!A6730,'ALL - prices'!$B$3:$B$219,0),MATCH('COMBINED DATA'!G6730,'ALL - prices'!$J$1:$DY$1,0))</f>
        <v>26.158000000000001</v>
      </c>
      <c r="I6730" s="14">
        <f t="shared" si="499"/>
        <v>7.5280992210849611</v>
      </c>
      <c r="J6730" s="6">
        <f>INDEX('market cap'!$B$3:$DQ$219,MATCH(A6730,'market cap'!$A$3:$A$219,0),MATCH(G6730,'market cap'!$B$1:$DQ$1,0))</f>
        <v>2091.0018</v>
      </c>
      <c r="K6730">
        <f t="shared" si="497"/>
        <v>7.6453985602604009</v>
      </c>
      <c r="L6730">
        <f>INDEX('PB2'!$D$2:$AQ$224,MATCH(A6730,'PB2'!$B$2:$B$224,0),MATCH(G6730,'PB2'!$D$1:$AQ$1,0))</f>
        <v>2.25691890716553</v>
      </c>
      <c r="M6730" s="16">
        <f t="shared" si="498"/>
        <v>0.44308193653971489</v>
      </c>
      <c r="N6730" s="6">
        <f>INDEX('ROA2'!$D$2:$AQ$224,MATCH(A6730,'ROA2'!$B$2:$B$224,0),MATCH(G6730,'ROA2'!$D$1:$AQ$1,0))</f>
        <v>0.27136999368667603</v>
      </c>
      <c r="O6730" s="6">
        <v>1206.3889919999999</v>
      </c>
      <c r="P6730" s="28">
        <v>3.3635406212550886E-2</v>
      </c>
    </row>
    <row r="6731" spans="1:16" x14ac:dyDescent="0.3">
      <c r="A6731" t="s">
        <v>649</v>
      </c>
      <c r="B6731" t="str">
        <f>VLOOKUP(A6731,Sheet3!L:L,1,FALSE)</f>
        <v>TXG CN EQUITY</v>
      </c>
      <c r="C6731" t="str">
        <f>VLOOKUP(A6731,'ALL - prices'!B:C,2,FALSE)</f>
        <v>Torex Gold Resources Inc</v>
      </c>
      <c r="D6731" t="str">
        <f>VLOOKUP(A6731,'ALL - prices'!B:I,8,FALSE)</f>
        <v>Materials</v>
      </c>
      <c r="E6731">
        <v>2017</v>
      </c>
      <c r="F6731" t="s">
        <v>680</v>
      </c>
      <c r="G6731" t="str">
        <f t="shared" si="496"/>
        <v>2017-Q2</v>
      </c>
      <c r="H6731" s="4">
        <f>INDEX('ALL - prices'!$J$3:$DY$219,MATCH('COMBINED DATA'!A6731,'ALL - prices'!$B$3:$B$219,0),MATCH('COMBINED DATA'!G6731,'ALL - prices'!$J$1:$DY$1,0))</f>
        <v>24.671500000000002</v>
      </c>
      <c r="I6731" s="14">
        <f t="shared" si="499"/>
        <v>4.8675369098925882</v>
      </c>
      <c r="J6731" s="6">
        <f>INDEX('market cap'!$B$3:$DQ$219,MATCH(A6731,'market cap'!$A$3:$A$219,0),MATCH(G6731,'market cap'!$B$1:$DQ$1,0))</f>
        <v>1972.6622</v>
      </c>
      <c r="K6731">
        <f t="shared" si="497"/>
        <v>7.5871392800110096</v>
      </c>
      <c r="L6731">
        <f>INDEX('PB2'!$D$2:$AQ$224,MATCH(A6731,'PB2'!$B$2:$B$224,0),MATCH(G6731,'PB2'!$D$1:$AQ$1,0))</f>
        <v>2.16082811355591</v>
      </c>
      <c r="M6731" s="16">
        <f t="shared" si="498"/>
        <v>0.46278553751060575</v>
      </c>
      <c r="N6731" s="6">
        <f>INDEX('ROA2'!$D$2:$AQ$224,MATCH(A6731,'ROA2'!$B$2:$B$224,0),MATCH(G6731,'ROA2'!$D$1:$AQ$1,0))</f>
        <v>4.3301801681518599</v>
      </c>
      <c r="O6731" s="6">
        <v>1198</v>
      </c>
      <c r="P6731" s="28">
        <v>-6.9538035042016671E-3</v>
      </c>
    </row>
    <row r="6732" spans="1:16" x14ac:dyDescent="0.3">
      <c r="A6732" t="s">
        <v>649</v>
      </c>
      <c r="B6732" t="str">
        <f>VLOOKUP(A6732,Sheet3!L:L,1,FALSE)</f>
        <v>TXG CN EQUITY</v>
      </c>
      <c r="C6732" t="str">
        <f>VLOOKUP(A6732,'ALL - prices'!B:C,2,FALSE)</f>
        <v>Torex Gold Resources Inc</v>
      </c>
      <c r="D6732" t="str">
        <f>VLOOKUP(A6732,'ALL - prices'!B:I,8,FALSE)</f>
        <v>Materials</v>
      </c>
      <c r="E6732">
        <v>2017</v>
      </c>
      <c r="F6732" t="s">
        <v>681</v>
      </c>
      <c r="G6732" t="str">
        <f t="shared" si="496"/>
        <v>2017-Q3</v>
      </c>
      <c r="H6732" s="4">
        <f>INDEX('ALL - prices'!$J$3:$DY$219,MATCH('COMBINED DATA'!A6732,'ALL - prices'!$B$3:$B$219,0),MATCH('COMBINED DATA'!G6732,'ALL - prices'!$J$1:$DY$1,0))</f>
        <v>19.503699999999998</v>
      </c>
      <c r="I6732" s="14">
        <f t="shared" si="499"/>
        <v>1.8548453781020775</v>
      </c>
      <c r="J6732" s="6">
        <f>INDEX('market cap'!$B$3:$DQ$219,MATCH(A6732,'market cap'!$A$3:$A$219,0),MATCH(G6732,'market cap'!$B$1:$DQ$1,0))</f>
        <v>1561.0283999999999</v>
      </c>
      <c r="K6732">
        <f t="shared" si="497"/>
        <v>7.3531001138156604</v>
      </c>
      <c r="L6732">
        <f>INDEX('PB2'!$D$2:$AQ$224,MATCH(A6732,'PB2'!$B$2:$B$224,0),MATCH(G6732,'PB2'!$D$1:$AQ$1,0))</f>
        <v>1.77928495407104</v>
      </c>
      <c r="M6732" s="16">
        <f t="shared" si="498"/>
        <v>0.56202352395100053</v>
      </c>
      <c r="N6732" s="6">
        <f>INDEX('ROA2'!$D$2:$AQ$224,MATCH(A6732,'ROA2'!$B$2:$B$224,0),MATCH(G6732,'ROA2'!$D$1:$AQ$1,0))</f>
        <v>4.1147742271423304</v>
      </c>
      <c r="O6732" s="6">
        <v>1194.4999680000001</v>
      </c>
      <c r="P6732" s="28">
        <v>-2.9215626043405003E-3</v>
      </c>
    </row>
    <row r="6733" spans="1:16" x14ac:dyDescent="0.3">
      <c r="A6733" t="s">
        <v>649</v>
      </c>
      <c r="B6733" t="str">
        <f>VLOOKUP(A6733,Sheet3!L:L,1,FALSE)</f>
        <v>TXG CN EQUITY</v>
      </c>
      <c r="C6733" t="str">
        <f>VLOOKUP(A6733,'ALL - prices'!B:C,2,FALSE)</f>
        <v>Torex Gold Resources Inc</v>
      </c>
      <c r="D6733" t="str">
        <f>VLOOKUP(A6733,'ALL - prices'!B:I,8,FALSE)</f>
        <v>Materials</v>
      </c>
      <c r="E6733">
        <v>2017</v>
      </c>
      <c r="F6733" t="s">
        <v>682</v>
      </c>
      <c r="G6733" t="str">
        <f t="shared" si="496"/>
        <v>2017-Q4</v>
      </c>
      <c r="H6733" s="4">
        <f>INDEX('ALL - prices'!$J$3:$DY$219,MATCH('COMBINED DATA'!A6733,'ALL - prices'!$B$3:$B$219,0),MATCH('COMBINED DATA'!G6733,'ALL - prices'!$J$1:$DY$1,0))</f>
        <v>11.9018</v>
      </c>
      <c r="I6733" s="14">
        <f t="shared" si="499"/>
        <v>2.1527604811419878</v>
      </c>
      <c r="J6733" s="6">
        <f>INDEX('market cap'!$B$3:$DQ$219,MATCH(A6733,'market cap'!$A$3:$A$219,0),MATCH(G6733,'market cap'!$B$1:$DQ$1,0))</f>
        <v>952.65309999999999</v>
      </c>
      <c r="K6733">
        <f t="shared" si="497"/>
        <v>6.8592508289925211</v>
      </c>
      <c r="L6733">
        <f>INDEX('PB2'!$D$2:$AQ$224,MATCH(A6733,'PB2'!$B$2:$B$224,0),MATCH(G6733,'PB2'!$D$1:$AQ$1,0))</f>
        <v>1.1195219755172701</v>
      </c>
      <c r="M6733" s="16">
        <f t="shared" si="498"/>
        <v>0.89323838376460141</v>
      </c>
      <c r="N6733" s="6">
        <f>INDEX('ROA2'!$D$2:$AQ$224,MATCH(A6733,'ROA2'!$B$2:$B$224,0),MATCH(G6733,'ROA2'!$D$1:$AQ$1,0))</f>
        <v>1.9474689960479701</v>
      </c>
      <c r="O6733" s="6">
        <v>1206</v>
      </c>
      <c r="P6733" s="28">
        <v>9.6274862353114086E-3</v>
      </c>
    </row>
    <row r="6734" spans="1:16" x14ac:dyDescent="0.3">
      <c r="A6734" t="s">
        <v>649</v>
      </c>
      <c r="B6734" t="str">
        <f>VLOOKUP(A6734,Sheet3!L:L,1,FALSE)</f>
        <v>TXG CN EQUITY</v>
      </c>
      <c r="C6734" t="str">
        <f>VLOOKUP(A6734,'ALL - prices'!B:C,2,FALSE)</f>
        <v>Torex Gold Resources Inc</v>
      </c>
      <c r="D6734" t="str">
        <f>VLOOKUP(A6734,'ALL - prices'!B:I,8,FALSE)</f>
        <v>Materials</v>
      </c>
      <c r="E6734">
        <v>2018</v>
      </c>
      <c r="F6734" t="s">
        <v>679</v>
      </c>
      <c r="G6734" t="str">
        <f t="shared" si="496"/>
        <v>2018-Q1</v>
      </c>
      <c r="H6734" s="4">
        <f>INDEX('ALL - prices'!$J$3:$DY$219,MATCH('COMBINED DATA'!A6734,'ALL - prices'!$B$3:$B$219,0),MATCH('COMBINED DATA'!G6734,'ALL - prices'!$J$1:$DY$1,0))</f>
        <v>7.8913000000000002</v>
      </c>
      <c r="I6734" s="14">
        <f t="shared" si="499"/>
        <v>2.5962527746735287</v>
      </c>
      <c r="J6734" s="6">
        <f>INDEX('market cap'!$B$3:$DQ$219,MATCH(A6734,'market cap'!$A$3:$A$219,0),MATCH(G6734,'market cap'!$B$1:$DQ$1,0))</f>
        <v>671.40269999999998</v>
      </c>
      <c r="K6734">
        <f t="shared" si="497"/>
        <v>6.5093691059855701</v>
      </c>
      <c r="L6734">
        <f>INDEX('PB2'!$D$2:$AQ$224,MATCH(A6734,'PB2'!$B$2:$B$224,0),MATCH(G6734,'PB2'!$D$1:$AQ$1,0))</f>
        <v>0.70192998647689797</v>
      </c>
      <c r="M6734" s="16">
        <f t="shared" si="498"/>
        <v>1.4246435104149979</v>
      </c>
      <c r="N6734" s="6">
        <f>INDEX('ROA2'!$D$2:$AQ$224,MATCH(A6734,'ROA2'!$B$2:$B$224,0),MATCH(G6734,'ROA2'!$D$1:$AQ$1,0))</f>
        <v>-1.0612809658050499</v>
      </c>
      <c r="O6734" s="6">
        <v>1168.099968</v>
      </c>
      <c r="P6734" s="28">
        <v>-3.1426228855721404E-2</v>
      </c>
    </row>
    <row r="6735" spans="1:16" x14ac:dyDescent="0.3">
      <c r="A6735" t="s">
        <v>649</v>
      </c>
      <c r="B6735" t="str">
        <f>VLOOKUP(A6735,Sheet3!L:L,1,FALSE)</f>
        <v>TXG CN EQUITY</v>
      </c>
      <c r="C6735" t="str">
        <f>VLOOKUP(A6735,'ALL - prices'!B:C,2,FALSE)</f>
        <v>Torex Gold Resources Inc</v>
      </c>
      <c r="D6735" t="str">
        <f>VLOOKUP(A6735,'ALL - prices'!B:I,8,FALSE)</f>
        <v>Materials</v>
      </c>
      <c r="E6735">
        <v>2018</v>
      </c>
      <c r="F6735" t="s">
        <v>680</v>
      </c>
      <c r="G6735" t="str">
        <f t="shared" si="496"/>
        <v>2018-Q2</v>
      </c>
      <c r="H6735" s="4">
        <f>INDEX('ALL - prices'!$J$3:$DY$219,MATCH('COMBINED DATA'!A6735,'ALL - prices'!$B$3:$B$219,0),MATCH('COMBINED DATA'!G6735,'ALL - prices'!$J$1:$DY$1,0))</f>
        <v>11.6823</v>
      </c>
      <c r="I6735" s="14">
        <f t="shared" si="499"/>
        <v>2.4212421431639992</v>
      </c>
      <c r="J6735" s="6">
        <f>INDEX('market cap'!$B$3:$DQ$219,MATCH(A6735,'market cap'!$A$3:$A$219,0),MATCH(G6735,'market cap'!$B$1:$DQ$1,0))</f>
        <v>994.12869999999998</v>
      </c>
      <c r="K6735">
        <f t="shared" si="497"/>
        <v>6.9018666751363353</v>
      </c>
      <c r="L6735">
        <f>INDEX('PB2'!$D$2:$AQ$224,MATCH(A6735,'PB2'!$B$2:$B$224,0),MATCH(G6735,'PB2'!$D$1:$AQ$1,0))</f>
        <v>1.03492903709412</v>
      </c>
      <c r="M6735" s="16">
        <f t="shared" si="498"/>
        <v>0.96624982405345017</v>
      </c>
      <c r="N6735" s="6">
        <f>INDEX('ROA2'!$D$2:$AQ$224,MATCH(A6735,'ROA2'!$B$2:$B$224,0),MATCH(G6735,'ROA2'!$D$1:$AQ$1,0))</f>
        <v>-0.93238198757171598</v>
      </c>
      <c r="O6735" s="6">
        <v>1225.900032</v>
      </c>
      <c r="P6735" s="28">
        <v>4.9482121037092625E-2</v>
      </c>
    </row>
    <row r="6736" spans="1:16" x14ac:dyDescent="0.3">
      <c r="A6736" t="s">
        <v>649</v>
      </c>
      <c r="B6736" t="str">
        <f>VLOOKUP(A6736,Sheet3!L:L,1,FALSE)</f>
        <v>TXG CN EQUITY</v>
      </c>
      <c r="C6736" t="str">
        <f>VLOOKUP(A6736,'ALL - prices'!B:C,2,FALSE)</f>
        <v>Torex Gold Resources Inc</v>
      </c>
      <c r="D6736" t="str">
        <f>VLOOKUP(A6736,'ALL - prices'!B:I,8,FALSE)</f>
        <v>Materials</v>
      </c>
      <c r="E6736">
        <v>2018</v>
      </c>
      <c r="F6736" t="s">
        <v>681</v>
      </c>
      <c r="G6736" t="str">
        <f t="shared" si="496"/>
        <v>2018-Q3</v>
      </c>
      <c r="H6736" s="4">
        <f>INDEX('ALL - prices'!$J$3:$DY$219,MATCH('COMBINED DATA'!A6736,'ALL - prices'!$B$3:$B$219,0),MATCH('COMBINED DATA'!G6736,'ALL - prices'!$J$1:$DY$1,0))</f>
        <v>10.944000000000001</v>
      </c>
      <c r="I6736" s="14">
        <f t="shared" si="499"/>
        <v>1.9715446066050311</v>
      </c>
      <c r="J6736" s="6">
        <f>INDEX('market cap'!$B$3:$DQ$219,MATCH(A6736,'market cap'!$A$3:$A$219,0),MATCH(G6736,'market cap'!$B$1:$DQ$1,0))</f>
        <v>931.49130000000002</v>
      </c>
      <c r="K6736">
        <f t="shared" si="497"/>
        <v>6.8367868502234703</v>
      </c>
      <c r="L6736">
        <f>INDEX('PB2'!$D$2:$AQ$224,MATCH(A6736,'PB2'!$B$2:$B$224,0),MATCH(G6736,'PB2'!$D$1:$AQ$1,0))</f>
        <v>0.95163202285766602</v>
      </c>
      <c r="M6736" s="16">
        <f t="shared" si="498"/>
        <v>1.0508263446169972</v>
      </c>
      <c r="N6736" s="6">
        <f>INDEX('ROA2'!$D$2:$AQ$224,MATCH(A6736,'ROA2'!$B$2:$B$224,0),MATCH(G6736,'ROA2'!$D$1:$AQ$1,0))</f>
        <v>-2.3780920505523699</v>
      </c>
      <c r="O6736" s="6">
        <v>1219.2</v>
      </c>
      <c r="P6736" s="28">
        <v>-5.4653983400825661E-3</v>
      </c>
    </row>
    <row r="6737" spans="1:16" x14ac:dyDescent="0.3">
      <c r="A6737" t="s">
        <v>649</v>
      </c>
      <c r="B6737" t="str">
        <f>VLOOKUP(A6737,Sheet3!L:L,1,FALSE)</f>
        <v>TXG CN EQUITY</v>
      </c>
      <c r="C6737" t="str">
        <f>VLOOKUP(A6737,'ALL - prices'!B:C,2,FALSE)</f>
        <v>Torex Gold Resources Inc</v>
      </c>
      <c r="D6737" t="str">
        <f>VLOOKUP(A6737,'ALL - prices'!B:I,8,FALSE)</f>
        <v>Materials</v>
      </c>
      <c r="E6737">
        <v>2018</v>
      </c>
      <c r="F6737" t="s">
        <v>682</v>
      </c>
      <c r="G6737" t="str">
        <f t="shared" si="496"/>
        <v>2018-Q4</v>
      </c>
      <c r="H6737" s="4">
        <f>INDEX('ALL - prices'!$J$3:$DY$219,MATCH('COMBINED DATA'!A6737,'ALL - prices'!$B$3:$B$219,0),MATCH('COMBINED DATA'!G6737,'ALL - prices'!$J$1:$DY$1,0))</f>
        <v>12.959300000000001</v>
      </c>
      <c r="I6737" s="14">
        <f t="shared" si="499"/>
        <v>2.8878578237163723</v>
      </c>
      <c r="J6737" s="6">
        <f>INDEX('market cap'!$B$3:$DQ$219,MATCH(A6737,'market cap'!$A$3:$A$219,0),MATCH(G6737,'market cap'!$B$1:$DQ$1,0))</f>
        <v>1103.0797</v>
      </c>
      <c r="K6737">
        <f t="shared" si="497"/>
        <v>7.0058612741226574</v>
      </c>
      <c r="L6737">
        <f>INDEX('PB2'!$D$2:$AQ$224,MATCH(A6737,'PB2'!$B$2:$B$224,0),MATCH(G6737,'PB2'!$D$1:$AQ$1,0))</f>
        <v>1.0659019947052</v>
      </c>
      <c r="M6737" s="16">
        <f t="shared" si="498"/>
        <v>0.93817255710884873</v>
      </c>
      <c r="N6737" s="6">
        <f>INDEX('ROA2'!$D$2:$AQ$224,MATCH(A6737,'ROA2'!$B$2:$B$224,0),MATCH(G6737,'ROA2'!$D$1:$AQ$1,0))</f>
        <v>-0.26022601127624501</v>
      </c>
      <c r="O6737" s="6">
        <v>1253.4000639999999</v>
      </c>
      <c r="P6737" s="28">
        <v>2.8051233595800428E-2</v>
      </c>
    </row>
    <row r="6738" spans="1:16" x14ac:dyDescent="0.3">
      <c r="A6738" t="s">
        <v>649</v>
      </c>
      <c r="B6738" t="str">
        <f>VLOOKUP(A6738,Sheet3!L:L,1,FALSE)</f>
        <v>TXG CN EQUITY</v>
      </c>
      <c r="C6738" t="str">
        <f>VLOOKUP(A6738,'ALL - prices'!B:C,2,FALSE)</f>
        <v>Torex Gold Resources Inc</v>
      </c>
      <c r="D6738" t="str">
        <f>VLOOKUP(A6738,'ALL - prices'!B:I,8,FALSE)</f>
        <v>Materials</v>
      </c>
      <c r="E6738">
        <v>2019</v>
      </c>
      <c r="F6738" t="s">
        <v>679</v>
      </c>
      <c r="G6738" t="str">
        <f t="shared" si="496"/>
        <v>2019-Q1</v>
      </c>
      <c r="H6738" s="4">
        <f>INDEX('ALL - prices'!$J$3:$DY$219,MATCH('COMBINED DATA'!A6738,'ALL - prices'!$B$3:$B$219,0),MATCH('COMBINED DATA'!G6738,'ALL - prices'!$J$1:$DY$1,0))</f>
        <v>16.780200000000001</v>
      </c>
      <c r="I6738" s="14">
        <f t="shared" si="499"/>
        <v>3.2924037313185024</v>
      </c>
      <c r="J6738" s="6">
        <f>INDEX('market cap'!$B$3:$DQ$219,MATCH(A6738,'market cap'!$A$3:$A$219,0),MATCH(G6738,'market cap'!$B$1:$DQ$1,0))</f>
        <v>1431.3794</v>
      </c>
      <c r="K6738">
        <f t="shared" si="497"/>
        <v>7.266393873696118</v>
      </c>
      <c r="L6738">
        <f>INDEX('PB2'!$D$2:$AQ$224,MATCH(A6738,'PB2'!$B$2:$B$224,0),MATCH(G6738,'PB2'!$D$1:$AQ$1,0))</f>
        <v>1.41381204128265</v>
      </c>
      <c r="M6738" s="16">
        <f t="shared" si="498"/>
        <v>0.70730759874754767</v>
      </c>
      <c r="N6738" s="6">
        <f>INDEX('ROA2'!$D$2:$AQ$224,MATCH(A6738,'ROA2'!$B$2:$B$224,0),MATCH(G6738,'ROA2'!$D$1:$AQ$1,0))</f>
        <v>1.9020290374755899</v>
      </c>
      <c r="O6738" s="6">
        <v>1271.399936</v>
      </c>
      <c r="P6738" s="28">
        <v>1.436083539245782E-2</v>
      </c>
    </row>
    <row r="6739" spans="1:16" x14ac:dyDescent="0.3">
      <c r="A6739" t="s">
        <v>649</v>
      </c>
      <c r="B6739" t="str">
        <f>VLOOKUP(A6739,Sheet3!L:L,1,FALSE)</f>
        <v>TXG CN EQUITY</v>
      </c>
      <c r="C6739" t="str">
        <f>VLOOKUP(A6739,'ALL - prices'!B:C,2,FALSE)</f>
        <v>Torex Gold Resources Inc</v>
      </c>
      <c r="D6739" t="str">
        <f>VLOOKUP(A6739,'ALL - prices'!B:I,8,FALSE)</f>
        <v>Materials</v>
      </c>
      <c r="E6739">
        <v>2019</v>
      </c>
      <c r="F6739" t="s">
        <v>680</v>
      </c>
      <c r="G6739" t="str">
        <f t="shared" si="496"/>
        <v>2019-Q2</v>
      </c>
      <c r="H6739" s="4">
        <f>INDEX('ALL - prices'!$J$3:$DY$219,MATCH('COMBINED DATA'!A6739,'ALL - prices'!$B$3:$B$219,0),MATCH('COMBINED DATA'!G6739,'ALL - prices'!$J$1:$DY$1,0))</f>
        <v>13.4282</v>
      </c>
      <c r="I6739" s="14">
        <f t="shared" si="499"/>
        <v>3.6170080909503102</v>
      </c>
      <c r="J6739" s="6">
        <f>INDEX('market cap'!$B$3:$DQ$219,MATCH(A6739,'market cap'!$A$3:$A$219,0),MATCH(G6739,'market cap'!$B$1:$DQ$1,0))</f>
        <v>1147.7902999999999</v>
      </c>
      <c r="K6739">
        <f t="shared" si="497"/>
        <v>7.0455938946889098</v>
      </c>
      <c r="L6739">
        <f>INDEX('PB2'!$D$2:$AQ$224,MATCH(A6739,'PB2'!$B$2:$B$224,0),MATCH(G6739,'PB2'!$D$1:$AQ$1,0))</f>
        <v>1.1396520137786901</v>
      </c>
      <c r="M6739" s="16">
        <f t="shared" si="498"/>
        <v>0.8774608283140285</v>
      </c>
      <c r="N6739" s="6">
        <f>INDEX('ROA2'!$D$2:$AQ$224,MATCH(A6739,'ROA2'!$B$2:$B$224,0),MATCH(G6739,'ROA2'!$D$1:$AQ$1,0))</f>
        <v>0.94446200132369995</v>
      </c>
      <c r="O6739" s="6">
        <v>1251.6999679999999</v>
      </c>
      <c r="P6739" s="28">
        <v>-1.5494705829527528E-2</v>
      </c>
    </row>
    <row r="6740" spans="1:16" x14ac:dyDescent="0.3">
      <c r="A6740" t="s">
        <v>649</v>
      </c>
      <c r="B6740" t="str">
        <f>VLOOKUP(A6740,Sheet3!L:L,1,FALSE)</f>
        <v>TXG CN EQUITY</v>
      </c>
      <c r="C6740" t="str">
        <f>VLOOKUP(A6740,'ALL - prices'!B:C,2,FALSE)</f>
        <v>Torex Gold Resources Inc</v>
      </c>
      <c r="D6740" t="str">
        <f>VLOOKUP(A6740,'ALL - prices'!B:I,8,FALSE)</f>
        <v>Materials</v>
      </c>
      <c r="E6740">
        <v>2019</v>
      </c>
      <c r="F6740" t="s">
        <v>681</v>
      </c>
      <c r="G6740" t="str">
        <f t="shared" si="496"/>
        <v>2019-Q3</v>
      </c>
      <c r="H6740" s="4">
        <f>INDEX('ALL - prices'!$J$3:$DY$219,MATCH('COMBINED DATA'!A6740,'ALL - prices'!$B$3:$B$219,0),MATCH('COMBINED DATA'!G6740,'ALL - prices'!$J$1:$DY$1,0))</f>
        <v>16.3812</v>
      </c>
      <c r="I6740" s="14">
        <f t="shared" si="499"/>
        <v>3.4666131079196103</v>
      </c>
      <c r="J6740" s="6">
        <f>INDEX('market cap'!$B$3:$DQ$219,MATCH(A6740,'market cap'!$A$3:$A$219,0),MATCH(G6740,'market cap'!$B$1:$DQ$1,0))</f>
        <v>1400.1641</v>
      </c>
      <c r="K6740">
        <f t="shared" si="497"/>
        <v>7.2443447230200064</v>
      </c>
      <c r="L6740">
        <f>INDEX('PB2'!$D$2:$AQ$224,MATCH(A6740,'PB2'!$B$2:$B$224,0),MATCH(G6740,'PB2'!$D$1:$AQ$1,0))</f>
        <v>1.3259539604187001</v>
      </c>
      <c r="M6740" s="16">
        <f t="shared" si="498"/>
        <v>0.75417399838243804</v>
      </c>
      <c r="N6740" s="6">
        <f>INDEX('ROA2'!$D$2:$AQ$224,MATCH(A6740,'ROA2'!$B$2:$B$224,0),MATCH(G6740,'ROA2'!$D$1:$AQ$1,0))</f>
        <v>2.7761900424957302</v>
      </c>
      <c r="O6740" s="6">
        <v>1230.2000640000001</v>
      </c>
      <c r="P6740" s="28">
        <v>-1.7176563513341712E-2</v>
      </c>
    </row>
    <row r="6741" spans="1:16" x14ac:dyDescent="0.3">
      <c r="A6741" t="s">
        <v>649</v>
      </c>
      <c r="B6741" t="str">
        <f>VLOOKUP(A6741,Sheet3!L:L,1,FALSE)</f>
        <v>TXG CN EQUITY</v>
      </c>
      <c r="C6741" t="str">
        <f>VLOOKUP(A6741,'ALL - prices'!B:C,2,FALSE)</f>
        <v>Torex Gold Resources Inc</v>
      </c>
      <c r="D6741" t="str">
        <f>VLOOKUP(A6741,'ALL - prices'!B:I,8,FALSE)</f>
        <v>Materials</v>
      </c>
      <c r="E6741">
        <v>2019</v>
      </c>
      <c r="F6741" t="s">
        <v>682</v>
      </c>
      <c r="G6741" t="str">
        <f t="shared" si="496"/>
        <v>2019-Q4</v>
      </c>
      <c r="H6741" s="4">
        <f>INDEX('ALL - prices'!$J$3:$DY$219,MATCH('COMBINED DATA'!A6741,'ALL - prices'!$B$3:$B$219,0),MATCH('COMBINED DATA'!G6741,'ALL - prices'!$J$1:$DY$1,0))</f>
        <v>20.471399999999999</v>
      </c>
      <c r="I6741" s="14">
        <f t="shared" si="499"/>
        <v>3.2706875785783525</v>
      </c>
      <c r="J6741" s="6">
        <f>INDEX('market cap'!$B$3:$DQ$219,MATCH(A6741,'market cap'!$A$3:$A$219,0),MATCH(G6741,'market cap'!$B$1:$DQ$1,0))</f>
        <v>1749.7787000000001</v>
      </c>
      <c r="K6741">
        <f t="shared" si="497"/>
        <v>7.4672446017783241</v>
      </c>
      <c r="L6741">
        <f>INDEX('PB2'!$D$2:$AQ$224,MATCH(A6741,'PB2'!$B$2:$B$224,0),MATCH(G6741,'PB2'!$D$1:$AQ$1,0))</f>
        <v>1.61728298664093</v>
      </c>
      <c r="M6741" s="16">
        <f t="shared" si="498"/>
        <v>0.61832097923504625</v>
      </c>
      <c r="N6741" s="6">
        <f>INDEX('ROA2'!$D$2:$AQ$224,MATCH(A6741,'ROA2'!$B$2:$B$224,0),MATCH(G6741,'ROA2'!$D$1:$AQ$1,0))</f>
        <v>2.9803299903869598</v>
      </c>
      <c r="O6741" s="6">
        <v>1263.1000320000001</v>
      </c>
      <c r="P6741" s="28">
        <v>2.6743591520411385E-2</v>
      </c>
    </row>
    <row r="6742" spans="1:16" x14ac:dyDescent="0.3">
      <c r="A6742" t="s">
        <v>649</v>
      </c>
      <c r="B6742" t="str">
        <f>VLOOKUP(A6742,Sheet3!L:L,1,FALSE)</f>
        <v>TXG CN EQUITY</v>
      </c>
      <c r="C6742" t="str">
        <f>VLOOKUP(A6742,'ALL - prices'!B:C,2,FALSE)</f>
        <v>Torex Gold Resources Inc</v>
      </c>
      <c r="D6742" t="str">
        <f>VLOOKUP(A6742,'ALL - prices'!B:I,8,FALSE)</f>
        <v>Materials</v>
      </c>
      <c r="E6742">
        <v>2020</v>
      </c>
      <c r="F6742" t="s">
        <v>679</v>
      </c>
      <c r="G6742" t="str">
        <f t="shared" si="496"/>
        <v>2020-Q1</v>
      </c>
      <c r="H6742" s="4">
        <f>INDEX('ALL - prices'!$J$3:$DY$219,MATCH('COMBINED DATA'!A6742,'ALL - prices'!$B$3:$B$219,0),MATCH('COMBINED DATA'!G6742,'ALL - prices'!$J$1:$DY$1,0))</f>
        <v>13.597799999999999</v>
      </c>
      <c r="I6742" s="14">
        <f t="shared" si="499"/>
        <v>2.2586838134556801</v>
      </c>
      <c r="J6742" s="6">
        <f>INDEX('market cap'!$B$3:$DQ$219,MATCH(A6742,'market cap'!$A$3:$A$219,0),MATCH(G6742,'market cap'!$B$1:$DQ$1,0))</f>
        <v>1163.8441</v>
      </c>
      <c r="K6742">
        <f t="shared" si="497"/>
        <v>7.0594836846134257</v>
      </c>
      <c r="L6742">
        <f>INDEX('PB2'!$D$2:$AQ$224,MATCH(A6742,'PB2'!$B$2:$B$224,0),MATCH(G6742,'PB2'!$D$1:$AQ$1,0))</f>
        <v>1.0520429611206099</v>
      </c>
      <c r="M6742" s="16">
        <f t="shared" si="498"/>
        <v>0.95053152481037939</v>
      </c>
      <c r="N6742" s="6">
        <f>INDEX('ROA2'!$D$2:$AQ$224,MATCH(A6742,'ROA2'!$B$2:$B$224,0),MATCH(G6742,'ROA2'!$D$1:$AQ$1,0))</f>
        <v>5.6937232017517099</v>
      </c>
      <c r="O6742" s="6">
        <v>1229.5999999999999</v>
      </c>
      <c r="P6742" s="28">
        <v>-2.6522073589813785E-2</v>
      </c>
    </row>
    <row r="6743" spans="1:16" x14ac:dyDescent="0.3">
      <c r="A6743" t="s">
        <v>649</v>
      </c>
      <c r="B6743" t="str">
        <f>VLOOKUP(A6743,Sheet3!L:L,1,FALSE)</f>
        <v>TXG CN EQUITY</v>
      </c>
      <c r="C6743" t="str">
        <f>VLOOKUP(A6743,'ALL - prices'!B:C,2,FALSE)</f>
        <v>Torex Gold Resources Inc</v>
      </c>
      <c r="D6743" t="str">
        <f>VLOOKUP(A6743,'ALL - prices'!B:I,8,FALSE)</f>
        <v>Materials</v>
      </c>
      <c r="E6743">
        <v>2020</v>
      </c>
      <c r="F6743" t="s">
        <v>680</v>
      </c>
      <c r="G6743" t="str">
        <f t="shared" si="496"/>
        <v>2020-Q2</v>
      </c>
      <c r="H6743" s="4">
        <f>INDEX('ALL - prices'!$J$3:$DY$219,MATCH('COMBINED DATA'!A6743,'ALL - prices'!$B$3:$B$219,0),MATCH('COMBINED DATA'!G6743,'ALL - prices'!$J$1:$DY$1,0))</f>
        <v>21.339400000000001</v>
      </c>
      <c r="I6743" s="14">
        <f t="shared" si="499"/>
        <v>2.3318988033717569</v>
      </c>
      <c r="J6743" s="6">
        <f>INDEX('market cap'!$B$3:$DQ$219,MATCH(A6743,'market cap'!$A$3:$A$219,0),MATCH(G6743,'market cap'!$B$1:$DQ$1,0))</f>
        <v>1829.193</v>
      </c>
      <c r="K6743">
        <f t="shared" si="497"/>
        <v>7.5116301649670438</v>
      </c>
      <c r="L6743">
        <f>INDEX('PB2'!$D$2:$AQ$224,MATCH(A6743,'PB2'!$B$2:$B$224,0),MATCH(G6743,'PB2'!$D$1:$AQ$1,0))</f>
        <v>1.7115739583969101</v>
      </c>
      <c r="M6743" s="16">
        <f t="shared" si="498"/>
        <v>0.58425754557320875</v>
      </c>
      <c r="N6743" s="6">
        <f>INDEX('ROA2'!$D$2:$AQ$224,MATCH(A6743,'ROA2'!$B$2:$B$224,0),MATCH(G6743,'ROA2'!$D$1:$AQ$1,0))</f>
        <v>2.1193480491638201</v>
      </c>
      <c r="O6743" s="6">
        <v>1154.700032</v>
      </c>
      <c r="P6743" s="28">
        <v>-6.0914092387768341E-2</v>
      </c>
    </row>
    <row r="6744" spans="1:16" x14ac:dyDescent="0.3">
      <c r="A6744" t="s">
        <v>649</v>
      </c>
      <c r="B6744" t="str">
        <f>VLOOKUP(A6744,Sheet3!L:L,1,FALSE)</f>
        <v>TXG CN EQUITY</v>
      </c>
      <c r="C6744" t="str">
        <f>VLOOKUP(A6744,'ALL - prices'!B:C,2,FALSE)</f>
        <v>Torex Gold Resources Inc</v>
      </c>
      <c r="D6744" t="str">
        <f>VLOOKUP(A6744,'ALL - prices'!B:I,8,FALSE)</f>
        <v>Materials</v>
      </c>
      <c r="E6744">
        <v>2020</v>
      </c>
      <c r="F6744" t="s">
        <v>681</v>
      </c>
      <c r="G6744" t="str">
        <f t="shared" si="496"/>
        <v>2020-Q3</v>
      </c>
      <c r="H6744" s="4">
        <f>INDEX('ALL - prices'!$J$3:$DY$219,MATCH('COMBINED DATA'!A6744,'ALL - prices'!$B$3:$B$219,0),MATCH('COMBINED DATA'!G6744,'ALL - prices'!$J$1:$DY$1,0))</f>
        <v>18.785399999999999</v>
      </c>
      <c r="I6744" s="14">
        <f t="shared" si="499"/>
        <v>2.7367795653224607</v>
      </c>
      <c r="J6744" s="6">
        <f>INDEX('market cap'!$B$3:$DQ$219,MATCH(A6744,'market cap'!$A$3:$A$219,0),MATCH(G6744,'market cap'!$B$1:$DQ$1,0))</f>
        <v>1610.55</v>
      </c>
      <c r="K6744">
        <f t="shared" si="497"/>
        <v>7.3843310145482546</v>
      </c>
      <c r="L6744">
        <f>INDEX('PB2'!$D$2:$AQ$224,MATCH(A6744,'PB2'!$B$2:$B$224,0),MATCH(G6744,'PB2'!$D$1:$AQ$1,0))</f>
        <v>1.4313720464706401</v>
      </c>
      <c r="M6744" s="16">
        <f t="shared" si="498"/>
        <v>0.69863038227253216</v>
      </c>
      <c r="N6744" s="6">
        <f>INDEX('ROA2'!$D$2:$AQ$224,MATCH(A6744,'ROA2'!$B$2:$B$224,0),MATCH(G6744,'ROA2'!$D$1:$AQ$1,0))</f>
        <v>1.58567094802856</v>
      </c>
      <c r="O6744" s="6">
        <v>1204.099968</v>
      </c>
      <c r="P6744" s="28">
        <v>4.2781618282660638E-2</v>
      </c>
    </row>
    <row r="6745" spans="1:16" x14ac:dyDescent="0.3">
      <c r="A6745" t="s">
        <v>649</v>
      </c>
      <c r="B6745" t="str">
        <f>VLOOKUP(A6745,Sheet3!L:L,1,FALSE)</f>
        <v>TXG CN EQUITY</v>
      </c>
      <c r="C6745" t="str">
        <f>VLOOKUP(A6745,'ALL - prices'!B:C,2,FALSE)</f>
        <v>Torex Gold Resources Inc</v>
      </c>
      <c r="D6745" t="str">
        <f>VLOOKUP(A6745,'ALL - prices'!B:I,8,FALSE)</f>
        <v>Materials</v>
      </c>
      <c r="E6745">
        <v>2020</v>
      </c>
      <c r="F6745" t="s">
        <v>682</v>
      </c>
      <c r="G6745" t="str">
        <f t="shared" si="496"/>
        <v>2020-Q4</v>
      </c>
      <c r="H6745" s="4">
        <f>INDEX('ALL - prices'!$J$3:$DY$219,MATCH('COMBINED DATA'!A6745,'ALL - prices'!$B$3:$B$219,0),MATCH('COMBINED DATA'!G6745,'ALL - prices'!$J$1:$DY$1,0))</f>
        <v>19.044799999999999</v>
      </c>
      <c r="I6745" s="14">
        <f t="shared" si="499"/>
        <v>1.4217919983832608</v>
      </c>
      <c r="J6745" s="6">
        <f>INDEX('market cap'!$B$3:$DQ$219,MATCH(A6745,'market cap'!$A$3:$A$219,0),MATCH(G6745,'market cap'!$B$1:$DQ$1,0))</f>
        <v>1632.7881</v>
      </c>
      <c r="K6745">
        <f t="shared" si="497"/>
        <v>7.3980443233750055</v>
      </c>
      <c r="L6745">
        <f>INDEX('PB2'!$D$2:$AQ$224,MATCH(A6745,'PB2'!$B$2:$B$224,0),MATCH(G6745,'PB2'!$D$1:$AQ$1,0))</f>
        <v>1.35166704654694</v>
      </c>
      <c r="M6745" s="16">
        <f t="shared" si="498"/>
        <v>0.73982716568748763</v>
      </c>
      <c r="N6745" s="6">
        <f>INDEX('ROA2'!$D$2:$AQ$224,MATCH(A6745,'ROA2'!$B$2:$B$224,0),MATCH(G6745,'ROA2'!$D$1:$AQ$1,0))</f>
        <v>4.2144360542297399</v>
      </c>
      <c r="O6745" s="6">
        <v>1214.099968</v>
      </c>
      <c r="P6745" s="28">
        <v>8.3049582806732532E-3</v>
      </c>
    </row>
    <row r="6746" spans="1:16" x14ac:dyDescent="0.3">
      <c r="A6746" t="s">
        <v>649</v>
      </c>
      <c r="B6746" t="str">
        <f>VLOOKUP(A6746,Sheet3!L:L,1,FALSE)</f>
        <v>TXG CN EQUITY</v>
      </c>
      <c r="C6746" t="str">
        <f>VLOOKUP(A6746,'ALL - prices'!B:C,2,FALSE)</f>
        <v>Torex Gold Resources Inc</v>
      </c>
      <c r="D6746" t="str">
        <f>VLOOKUP(A6746,'ALL - prices'!B:I,8,FALSE)</f>
        <v>Materials</v>
      </c>
      <c r="E6746">
        <v>2021</v>
      </c>
      <c r="F6746" t="s">
        <v>679</v>
      </c>
      <c r="G6746" t="str">
        <f t="shared" si="496"/>
        <v>2021-Q1</v>
      </c>
      <c r="H6746" s="4">
        <f>INDEX('ALL - prices'!$J$3:$DY$219,MATCH('COMBINED DATA'!A6746,'ALL - prices'!$B$3:$B$219,0),MATCH('COMBINED DATA'!G6746,'ALL - prices'!$J$1:$DY$1,0))</f>
        <v>15.8325</v>
      </c>
      <c r="I6746" s="14">
        <f t="shared" si="499"/>
        <v>1.347818862706212</v>
      </c>
      <c r="J6746" s="6">
        <f>INDEX('market cap'!$B$3:$DQ$219,MATCH(A6746,'market cap'!$A$3:$A$219,0),MATCH(G6746,'market cap'!$B$1:$DQ$1,0))</f>
        <v>1359.6301000000001</v>
      </c>
      <c r="K6746">
        <f t="shared" si="497"/>
        <v>7.2149679564412716</v>
      </c>
      <c r="L6746">
        <f>INDEX('PB2'!$D$2:$AQ$224,MATCH(A6746,'PB2'!$B$2:$B$224,0),MATCH(G6746,'PB2'!$D$1:$AQ$1,0))</f>
        <v>1.0781179666519201</v>
      </c>
      <c r="M6746" s="16">
        <f t="shared" si="498"/>
        <v>0.92754228287789853</v>
      </c>
      <c r="N6746" s="6">
        <f>INDEX('ROA2'!$D$2:$AQ$224,MATCH(A6746,'ROA2'!$B$2:$B$224,0),MATCH(G6746,'ROA2'!$D$1:$AQ$1,0))</f>
        <v>8.7832393646240199</v>
      </c>
      <c r="O6746" s="6">
        <v>1252.4000000000001</v>
      </c>
      <c r="P6746" s="28">
        <v>3.1546028341547655E-2</v>
      </c>
    </row>
    <row r="6747" spans="1:16" x14ac:dyDescent="0.3">
      <c r="A6747" t="s">
        <v>649</v>
      </c>
      <c r="B6747" t="str">
        <f>VLOOKUP(A6747,Sheet3!L:L,1,FALSE)</f>
        <v>TXG CN EQUITY</v>
      </c>
      <c r="C6747" t="str">
        <f>VLOOKUP(A6747,'ALL - prices'!B:C,2,FALSE)</f>
        <v>Torex Gold Resources Inc</v>
      </c>
      <c r="D6747" t="str">
        <f>VLOOKUP(A6747,'ALL - prices'!B:I,8,FALSE)</f>
        <v>Materials</v>
      </c>
      <c r="E6747">
        <v>2021</v>
      </c>
      <c r="F6747" t="s">
        <v>680</v>
      </c>
      <c r="G6747" t="str">
        <f t="shared" si="496"/>
        <v>2021-Q2</v>
      </c>
      <c r="H6747" s="4">
        <f>INDEX('ALL - prices'!$J$3:$DY$219,MATCH('COMBINED DATA'!A6747,'ALL - prices'!$B$3:$B$219,0),MATCH('COMBINED DATA'!G6747,'ALL - prices'!$J$1:$DY$1,0))</f>
        <v>14.2462</v>
      </c>
      <c r="I6747" s="14">
        <f t="shared" si="499"/>
        <v>2.3549416586899552</v>
      </c>
      <c r="J6747" s="6">
        <f>INDEX('market cap'!$B$3:$DQ$219,MATCH(A6747,'market cap'!$A$3:$A$219,0),MATCH(G6747,'market cap'!$B$1:$DQ$1,0))</f>
        <v>1224.0925999999999</v>
      </c>
      <c r="K6747">
        <f t="shared" si="497"/>
        <v>7.1099551138054533</v>
      </c>
      <c r="L6747">
        <f>INDEX('PB2'!$D$2:$AQ$224,MATCH(A6747,'PB2'!$B$2:$B$224,0),MATCH(G6747,'PB2'!$D$1:$AQ$1,0))</f>
        <v>0.92714202404022195</v>
      </c>
      <c r="M6747" s="16">
        <f t="shared" si="498"/>
        <v>1.0785834036971851</v>
      </c>
      <c r="N6747" s="6">
        <f>INDEX('ROA2'!$D$2:$AQ$224,MATCH(A6747,'ROA2'!$B$2:$B$224,0),MATCH(G6747,'ROA2'!$D$1:$AQ$1,0))</f>
        <v>17.581867218017599</v>
      </c>
      <c r="O6747" s="6">
        <v>1245.5000319999999</v>
      </c>
      <c r="P6747" s="28">
        <v>-5.5093963589908741E-3</v>
      </c>
    </row>
    <row r="6748" spans="1:16" x14ac:dyDescent="0.3">
      <c r="A6748" t="s">
        <v>649</v>
      </c>
      <c r="B6748" t="str">
        <f>VLOOKUP(A6748,Sheet3!L:L,1,FALSE)</f>
        <v>TXG CN EQUITY</v>
      </c>
      <c r="C6748" t="str">
        <f>VLOOKUP(A6748,'ALL - prices'!B:C,2,FALSE)</f>
        <v>Torex Gold Resources Inc</v>
      </c>
      <c r="D6748" t="str">
        <f>VLOOKUP(A6748,'ALL - prices'!B:I,8,FALSE)</f>
        <v>Materials</v>
      </c>
      <c r="E6748">
        <v>2021</v>
      </c>
      <c r="F6748" t="s">
        <v>681</v>
      </c>
      <c r="G6748" t="str">
        <f t="shared" si="496"/>
        <v>2021-Q3</v>
      </c>
      <c r="H6748" s="4">
        <f>INDEX('ALL - prices'!$J$3:$DY$219,MATCH('COMBINED DATA'!A6748,'ALL - prices'!$B$3:$B$219,0),MATCH('COMBINED DATA'!G6748,'ALL - prices'!$J$1:$DY$1,0))</f>
        <v>12.63</v>
      </c>
      <c r="I6748" s="14">
        <f t="shared" si="499"/>
        <v>2.7762750408596073</v>
      </c>
      <c r="J6748" s="6">
        <f>INDEX('market cap'!$B$3:$DQ$219,MATCH(A6748,'market cap'!$A$3:$A$219,0),MATCH(G6748,'market cap'!$B$1:$DQ$1,0))</f>
        <v>1085.5847000000001</v>
      </c>
      <c r="K6748">
        <f t="shared" si="497"/>
        <v>6.9898740148325453</v>
      </c>
      <c r="L6748">
        <f>INDEX('PB2'!$D$2:$AQ$224,MATCH(A6748,'PB2'!$B$2:$B$224,0),MATCH(G6748,'PB2'!$D$1:$AQ$1,0))</f>
        <v>0.77773797512054399</v>
      </c>
      <c r="M6748" s="16">
        <f t="shared" si="498"/>
        <v>1.2857800853108747</v>
      </c>
      <c r="N6748" s="6">
        <f>INDEX('ROA2'!$D$2:$AQ$224,MATCH(A6748,'ROA2'!$B$2:$B$224,0),MATCH(G6748,'ROA2'!$D$1:$AQ$1,0))</f>
        <v>21.545761108398398</v>
      </c>
      <c r="O6748" s="6">
        <v>1282.700032</v>
      </c>
      <c r="P6748" s="28">
        <v>2.9867522315728087E-2</v>
      </c>
    </row>
    <row r="6749" spans="1:16" x14ac:dyDescent="0.3">
      <c r="A6749" t="s">
        <v>649</v>
      </c>
      <c r="B6749" t="str">
        <f>VLOOKUP(A6749,Sheet3!L:L,1,FALSE)</f>
        <v>TXG CN EQUITY</v>
      </c>
      <c r="C6749" t="str">
        <f>VLOOKUP(A6749,'ALL - prices'!B:C,2,FALSE)</f>
        <v>Torex Gold Resources Inc</v>
      </c>
      <c r="D6749" t="str">
        <f>VLOOKUP(A6749,'ALL - prices'!B:I,8,FALSE)</f>
        <v>Materials</v>
      </c>
      <c r="E6749">
        <v>2021</v>
      </c>
      <c r="F6749" t="s">
        <v>682</v>
      </c>
      <c r="G6749" t="str">
        <f t="shared" si="496"/>
        <v>2021-Q4</v>
      </c>
      <c r="H6749" s="4">
        <f>INDEX('ALL - prices'!$J$3:$DY$219,MATCH('COMBINED DATA'!A6749,'ALL - prices'!$B$3:$B$219,0),MATCH('COMBINED DATA'!G6749,'ALL - prices'!$J$1:$DY$1,0))</f>
        <v>13.1189</v>
      </c>
      <c r="I6749" s="14">
        <f t="shared" si="499"/>
        <v>3.2664341214847692</v>
      </c>
      <c r="J6749" s="6">
        <f>INDEX('market cap'!$B$3:$DQ$219,MATCH(A6749,'market cap'!$A$3:$A$219,0),MATCH(G6749,'market cap'!$B$1:$DQ$1,0))</f>
        <v>1127.6017999999999</v>
      </c>
      <c r="K6749">
        <f t="shared" si="497"/>
        <v>7.0278483555494322</v>
      </c>
      <c r="L6749">
        <f>INDEX('PB2'!$D$2:$AQ$224,MATCH(A6749,'PB2'!$B$2:$B$224,0),MATCH(G6749,'PB2'!$D$1:$AQ$1,0))</f>
        <v>0.81011897325515703</v>
      </c>
      <c r="M6749" s="16">
        <f t="shared" si="498"/>
        <v>1.2343865938380356</v>
      </c>
      <c r="N6749" s="6">
        <f>INDEX('ROA2'!$D$2:$AQ$224,MATCH(A6749,'ROA2'!$B$2:$B$224,0),MATCH(G6749,'ROA2'!$D$1:$AQ$1,0))</f>
        <v>19.300256729126001</v>
      </c>
      <c r="O6749" s="6">
        <v>1315.399936</v>
      </c>
      <c r="P6749" s="28">
        <v>2.5493025013037546E-2</v>
      </c>
    </row>
    <row r="6750" spans="1:16" x14ac:dyDescent="0.3">
      <c r="A6750" t="s">
        <v>649</v>
      </c>
      <c r="B6750" t="str">
        <f>VLOOKUP(A6750,Sheet3!L:L,1,FALSE)</f>
        <v>TXG CN EQUITY</v>
      </c>
      <c r="C6750" t="str">
        <f>VLOOKUP(A6750,'ALL - prices'!B:C,2,FALSE)</f>
        <v>Torex Gold Resources Inc</v>
      </c>
      <c r="D6750" t="str">
        <f>VLOOKUP(A6750,'ALL - prices'!B:I,8,FALSE)</f>
        <v>Materials</v>
      </c>
      <c r="E6750">
        <v>2022</v>
      </c>
      <c r="F6750" t="s">
        <v>679</v>
      </c>
      <c r="G6750" t="str">
        <f t="shared" si="496"/>
        <v>2022-Q1</v>
      </c>
      <c r="H6750" s="4">
        <f>INDEX('ALL - prices'!$J$3:$DY$219,MATCH('COMBINED DATA'!A6750,'ALL - prices'!$B$3:$B$219,0),MATCH('COMBINED DATA'!G6750,'ALL - prices'!$J$1:$DY$1,0))</f>
        <v>15.6629</v>
      </c>
      <c r="I6750" s="14">
        <f t="shared" si="499"/>
        <v>5.9372934936018336</v>
      </c>
      <c r="J6750" s="6">
        <f>INDEX('market cap'!$B$3:$DQ$219,MATCH(A6750,'market cap'!$A$3:$A$219,0),MATCH(G6750,'market cap'!$B$1:$DQ$1,0))</f>
        <v>1347.2318</v>
      </c>
      <c r="K6750">
        <f t="shared" si="497"/>
        <v>7.2058072477225439</v>
      </c>
      <c r="L6750">
        <f>INDEX('PB2'!$D$2:$AQ$224,MATCH(A6750,'PB2'!$B$2:$B$224,0),MATCH(G6750,'PB2'!$D$1:$AQ$1,0))</f>
        <v>0.94608300924301103</v>
      </c>
      <c r="M6750" s="16">
        <f t="shared" si="498"/>
        <v>1.056989704106545</v>
      </c>
      <c r="N6750" s="6">
        <f>INDEX('ROA2'!$D$2:$AQ$224,MATCH(A6750,'ROA2'!$B$2:$B$224,0),MATCH(G6750,'ROA2'!$D$1:$AQ$1,0))</f>
        <v>11.6187343597412</v>
      </c>
      <c r="O6750" s="6">
        <v>1358.8999679999999</v>
      </c>
      <c r="P6750" s="28">
        <v>3.3069814593635435E-2</v>
      </c>
    </row>
    <row r="6751" spans="1:16" x14ac:dyDescent="0.3">
      <c r="A6751" t="s">
        <v>649</v>
      </c>
      <c r="B6751" t="str">
        <f>VLOOKUP(A6751,Sheet3!L:L,1,FALSE)</f>
        <v>TXG CN EQUITY</v>
      </c>
      <c r="C6751" t="str">
        <f>VLOOKUP(A6751,'ALL - prices'!B:C,2,FALSE)</f>
        <v>Torex Gold Resources Inc</v>
      </c>
      <c r="D6751" t="str">
        <f>VLOOKUP(A6751,'ALL - prices'!B:I,8,FALSE)</f>
        <v>Materials</v>
      </c>
      <c r="E6751">
        <v>2022</v>
      </c>
      <c r="F6751" t="s">
        <v>680</v>
      </c>
      <c r="G6751" t="str">
        <f t="shared" si="496"/>
        <v>2022-Q2</v>
      </c>
      <c r="H6751" s="4">
        <f>INDEX('ALL - prices'!$J$3:$DY$219,MATCH('COMBINED DATA'!A6751,'ALL - prices'!$B$3:$B$219,0),MATCH('COMBINED DATA'!G6751,'ALL - prices'!$J$1:$DY$1,0))</f>
        <v>9.9164999999999992</v>
      </c>
      <c r="I6751" s="14">
        <f t="shared" si="499"/>
        <v>5.2988702974470643</v>
      </c>
      <c r="J6751" s="6">
        <f>INDEX('market cap'!$B$3:$DQ$219,MATCH(A6751,'market cap'!$A$3:$A$219,0),MATCH(G6751,'market cap'!$B$1:$DQ$1,0))</f>
        <v>853.26959999999997</v>
      </c>
      <c r="K6751">
        <f t="shared" si="497"/>
        <v>6.7490755585162479</v>
      </c>
      <c r="L6751">
        <f>INDEX('PB2'!$D$2:$AQ$224,MATCH(A6751,'PB2'!$B$2:$B$224,0),MATCH(G6751,'PB2'!$D$1:$AQ$1,0))</f>
        <v>0.54712897539138805</v>
      </c>
      <c r="M6751" s="16">
        <f t="shared" si="498"/>
        <v>1.8277226119940937</v>
      </c>
      <c r="N6751" s="6">
        <f>INDEX('ROA2'!$D$2:$AQ$224,MATCH(A6751,'ROA2'!$B$2:$B$224,0),MATCH(G6751,'ROA2'!$D$1:$AQ$1,0))</f>
        <v>10.4992322921753</v>
      </c>
      <c r="O6751" s="6">
        <v>1358.4999680000001</v>
      </c>
      <c r="P6751" s="28">
        <v>-2.9435573582989706E-4</v>
      </c>
    </row>
    <row r="6752" spans="1:16" x14ac:dyDescent="0.3">
      <c r="A6752" t="s">
        <v>649</v>
      </c>
      <c r="B6752" t="str">
        <f>VLOOKUP(A6752,Sheet3!L:L,1,FALSE)</f>
        <v>TXG CN EQUITY</v>
      </c>
      <c r="C6752" t="str">
        <f>VLOOKUP(A6752,'ALL - prices'!B:C,2,FALSE)</f>
        <v>Torex Gold Resources Inc</v>
      </c>
      <c r="D6752" t="str">
        <f>VLOOKUP(A6752,'ALL - prices'!B:I,8,FALSE)</f>
        <v>Materials</v>
      </c>
      <c r="E6752">
        <v>2022</v>
      </c>
      <c r="F6752" t="s">
        <v>681</v>
      </c>
      <c r="G6752" t="str">
        <f t="shared" si="496"/>
        <v>2022-Q3</v>
      </c>
      <c r="H6752" s="4">
        <f>INDEX('ALL - prices'!$J$3:$DY$219,MATCH('COMBINED DATA'!A6752,'ALL - prices'!$B$3:$B$219,0),MATCH('COMBINED DATA'!G6752,'ALL - prices'!$J$1:$DY$1,0))</f>
        <v>9.9464000000000006</v>
      </c>
      <c r="I6752" s="14">
        <f t="shared" si="499"/>
        <v>3.7130597529755147</v>
      </c>
      <c r="J6752" s="6">
        <f>INDEX('market cap'!$B$3:$DQ$219,MATCH(A6752,'market cap'!$A$3:$A$219,0),MATCH(G6752,'market cap'!$B$1:$DQ$1,0))</f>
        <v>855.86279999999999</v>
      </c>
      <c r="K6752">
        <f t="shared" si="497"/>
        <v>6.7521100829216385</v>
      </c>
      <c r="L6752">
        <f>INDEX('PB2'!$D$2:$AQ$224,MATCH(A6752,'PB2'!$B$2:$B$224,0),MATCH(G6752,'PB2'!$D$1:$AQ$1,0))</f>
        <v>0.49451598525047302</v>
      </c>
      <c r="M6752" s="16">
        <f t="shared" si="498"/>
        <v>2.0221793224611306</v>
      </c>
      <c r="N6752" s="6">
        <f>INDEX('ROA2'!$D$2:$AQ$224,MATCH(A6752,'ROA2'!$B$2:$B$224,0),MATCH(G6752,'ROA2'!$D$1:$AQ$1,0))</f>
        <v>10.772798538208001</v>
      </c>
      <c r="O6752" s="6">
        <v>1433.4000639999999</v>
      </c>
      <c r="P6752" s="28">
        <v>5.5134411309754147E-2</v>
      </c>
    </row>
    <row r="6753" spans="1:16" x14ac:dyDescent="0.3">
      <c r="A6753" t="s">
        <v>649</v>
      </c>
      <c r="B6753" t="str">
        <f>VLOOKUP(A6753,Sheet3!L:L,1,FALSE)</f>
        <v>TXG CN EQUITY</v>
      </c>
      <c r="C6753" t="str">
        <f>VLOOKUP(A6753,'ALL - prices'!B:C,2,FALSE)</f>
        <v>Torex Gold Resources Inc</v>
      </c>
      <c r="D6753" t="str">
        <f>VLOOKUP(A6753,'ALL - prices'!B:I,8,FALSE)</f>
        <v>Materials</v>
      </c>
      <c r="E6753">
        <v>2022</v>
      </c>
      <c r="F6753" t="s">
        <v>682</v>
      </c>
      <c r="G6753" t="str">
        <f t="shared" si="496"/>
        <v>2022-Q4</v>
      </c>
      <c r="H6753" s="4">
        <f>INDEX('ALL - prices'!$J$3:$DY$219,MATCH('COMBINED DATA'!A6753,'ALL - prices'!$B$3:$B$219,0),MATCH('COMBINED DATA'!G6753,'ALL - prices'!$J$1:$DY$1,0))</f>
        <v>15.513199999999999</v>
      </c>
      <c r="I6753" s="14">
        <f t="shared" si="499"/>
        <v>3.9189337872904479</v>
      </c>
      <c r="J6753" s="6">
        <f>INDEX('market cap'!$B$3:$DQ$219,MATCH(A6753,'market cap'!$A$3:$A$219,0),MATCH(G6753,'market cap'!$B$1:$DQ$1,0))</f>
        <v>1334.8712</v>
      </c>
      <c r="K6753">
        <f t="shared" si="497"/>
        <v>7.1965900867791639</v>
      </c>
      <c r="L6753">
        <f>INDEX('PB2'!$D$2:$AQ$224,MATCH(A6753,'PB2'!$B$2:$B$224,0),MATCH(G6753,'PB2'!$D$1:$AQ$1,0))</f>
        <v>0.76474797725677501</v>
      </c>
      <c r="M6753" s="16">
        <f t="shared" si="498"/>
        <v>1.30762032687827</v>
      </c>
      <c r="N6753" s="6">
        <f>INDEX('ROA2'!$D$2:$AQ$224,MATCH(A6753,'ROA2'!$B$2:$B$224,0),MATCH(G6753,'ROA2'!$D$1:$AQ$1,0))</f>
        <v>10.9227867126465</v>
      </c>
      <c r="O6753" s="6">
        <v>1498.8999679999999</v>
      </c>
      <c r="P6753" s="28">
        <v>4.5695480030339956E-2</v>
      </c>
    </row>
    <row r="6754" spans="1:16" x14ac:dyDescent="0.3">
      <c r="A6754" t="s">
        <v>649</v>
      </c>
      <c r="B6754" t="str">
        <f>VLOOKUP(A6754,Sheet3!L:L,1,FALSE)</f>
        <v>TXG CN EQUITY</v>
      </c>
      <c r="C6754" t="str">
        <f>VLOOKUP(A6754,'ALL - prices'!B:C,2,FALSE)</f>
        <v>Torex Gold Resources Inc</v>
      </c>
      <c r="D6754" t="str">
        <f>VLOOKUP(A6754,'ALL - prices'!B:I,8,FALSE)</f>
        <v>Materials</v>
      </c>
      <c r="E6754">
        <v>2023</v>
      </c>
      <c r="F6754" t="s">
        <v>679</v>
      </c>
      <c r="G6754" t="str">
        <f t="shared" si="496"/>
        <v>2023-Q1</v>
      </c>
      <c r="H6754" s="4">
        <f>INDEX('ALL - prices'!$J$3:$DY$219,MATCH('COMBINED DATA'!A6754,'ALL - prices'!$B$3:$B$219,0),MATCH('COMBINED DATA'!G6754,'ALL - prices'!$J$1:$DY$1,0))</f>
        <v>22.436800000000002</v>
      </c>
      <c r="I6754" s="14">
        <f t="shared" si="499"/>
        <v>2.9254737102162882</v>
      </c>
      <c r="J6754" s="6">
        <f>INDEX('market cap'!$B$3:$DQ$219,MATCH(A6754,'market cap'!$A$3:$A$219,0),MATCH(G6754,'market cap'!$B$1:$DQ$1,0))</f>
        <v>1931.3647000000001</v>
      </c>
      <c r="K6754">
        <f t="shared" si="497"/>
        <v>7.565982130468206</v>
      </c>
      <c r="L6754">
        <f>INDEX('PB2'!$D$2:$AQ$224,MATCH(A6754,'PB2'!$B$2:$B$224,0),MATCH(G6754,'PB2'!$D$1:$AQ$1,0))</f>
        <v>1.05113005638123</v>
      </c>
      <c r="M6754" s="16">
        <f t="shared" si="498"/>
        <v>0.95135705988918473</v>
      </c>
      <c r="N6754" s="6">
        <f>INDEX('ROA2'!$D$2:$AQ$224,MATCH(A6754,'ROA2'!$B$2:$B$224,0),MATCH(G6754,'ROA2'!$D$1:$AQ$1,0))</f>
        <v>12.7904605865479</v>
      </c>
      <c r="O6754" s="6">
        <v>1593.299968</v>
      </c>
      <c r="P6754" s="28">
        <v>6.2979519657979002E-2</v>
      </c>
    </row>
    <row r="6755" spans="1:16" x14ac:dyDescent="0.3">
      <c r="A6755" t="s">
        <v>649</v>
      </c>
      <c r="B6755" t="str">
        <f>VLOOKUP(A6755,Sheet3!L:L,1,FALSE)</f>
        <v>TXG CN EQUITY</v>
      </c>
      <c r="C6755" t="str">
        <f>VLOOKUP(A6755,'ALL - prices'!B:C,2,FALSE)</f>
        <v>Torex Gold Resources Inc</v>
      </c>
      <c r="D6755" t="str">
        <f>VLOOKUP(A6755,'ALL - prices'!B:I,8,FALSE)</f>
        <v>Materials</v>
      </c>
      <c r="E6755">
        <v>2023</v>
      </c>
      <c r="F6755" t="s">
        <v>680</v>
      </c>
      <c r="G6755" t="str">
        <f t="shared" si="496"/>
        <v>2023-Q2</v>
      </c>
      <c r="H6755" s="4">
        <f>INDEX('ALL - prices'!$J$3:$DY$219,MATCH('COMBINED DATA'!A6755,'ALL - prices'!$B$3:$B$219,0),MATCH('COMBINED DATA'!G6755,'ALL - prices'!$J$1:$DY$1,0))</f>
        <v>18.775500000000001</v>
      </c>
      <c r="I6755" s="14">
        <f t="shared" si="499"/>
        <v>3.6104291208479022</v>
      </c>
      <c r="J6755" s="6">
        <f>INDEX('market cap'!$B$3:$DQ$219,MATCH(A6755,'market cap'!$A$3:$A$219,0),MATCH(G6755,'market cap'!$B$1:$DQ$1,0))</f>
        <v>1616.3642</v>
      </c>
      <c r="K6755">
        <f t="shared" si="497"/>
        <v>7.3879345849758762</v>
      </c>
      <c r="L6755">
        <f>INDEX('PB2'!$D$2:$AQ$224,MATCH(A6755,'PB2'!$B$2:$B$224,0),MATCH(G6755,'PB2'!$D$1:$AQ$1,0))</f>
        <v>0.85192698240280196</v>
      </c>
      <c r="M6755" s="16">
        <f t="shared" si="498"/>
        <v>1.1738095173128198</v>
      </c>
      <c r="N6755" s="6">
        <f>INDEX('ROA2'!$D$2:$AQ$224,MATCH(A6755,'ROA2'!$B$2:$B$224,0),MATCH(G6755,'ROA2'!$D$1:$AQ$1,0))</f>
        <v>14.5774545669556</v>
      </c>
      <c r="O6755" s="6">
        <v>1618.700032</v>
      </c>
      <c r="P6755" s="28">
        <v>1.5941796592065162E-2</v>
      </c>
    </row>
    <row r="6756" spans="1:16" x14ac:dyDescent="0.3">
      <c r="A6756" t="s">
        <v>649</v>
      </c>
      <c r="B6756" t="str">
        <f>VLOOKUP(A6756,Sheet3!L:L,1,FALSE)</f>
        <v>TXG CN EQUITY</v>
      </c>
      <c r="C6756" t="str">
        <f>VLOOKUP(A6756,'ALL - prices'!B:C,2,FALSE)</f>
        <v>Torex Gold Resources Inc</v>
      </c>
      <c r="D6756" t="str">
        <f>VLOOKUP(A6756,'ALL - prices'!B:I,8,FALSE)</f>
        <v>Materials</v>
      </c>
      <c r="E6756">
        <v>2023</v>
      </c>
      <c r="F6756" t="s">
        <v>681</v>
      </c>
      <c r="G6756" t="str">
        <f t="shared" si="496"/>
        <v>2023-Q3</v>
      </c>
      <c r="H6756" s="4">
        <f>INDEX('ALL - prices'!$J$3:$DY$219,MATCH('COMBINED DATA'!A6756,'ALL - prices'!$B$3:$B$219,0),MATCH('COMBINED DATA'!G6756,'ALL - prices'!$J$1:$DY$1,0))</f>
        <v>14.0966</v>
      </c>
      <c r="I6756" s="14">
        <f t="shared" si="499"/>
        <v>4.5908355393290394</v>
      </c>
      <c r="J6756" s="6">
        <f>INDEX('market cap'!$B$3:$DQ$219,MATCH(A6756,'market cap'!$A$3:$A$219,0),MATCH(G6756,'market cap'!$B$1:$DQ$1,0))</f>
        <v>1213.5615</v>
      </c>
      <c r="K6756">
        <f t="shared" si="497"/>
        <v>7.1013147037341442</v>
      </c>
      <c r="L6756">
        <f>INDEX('PB2'!$D$2:$AQ$224,MATCH(A6756,'PB2'!$B$2:$B$224,0),MATCH(G6756,'PB2'!$D$1:$AQ$1,0))</f>
        <v>0.62016201019287098</v>
      </c>
      <c r="M6756" s="16">
        <f t="shared" si="498"/>
        <v>1.612481873388212</v>
      </c>
      <c r="N6756" s="6">
        <f>INDEX('ROA2'!$D$2:$AQ$224,MATCH(A6756,'ROA2'!$B$2:$B$224,0),MATCH(G6756,'ROA2'!$D$1:$AQ$1,0))</f>
        <v>14.212548255920399</v>
      </c>
      <c r="O6756" s="6">
        <v>1690.5999360000001</v>
      </c>
      <c r="P6756" s="28">
        <v>4.4418300227722557E-2</v>
      </c>
    </row>
    <row r="6757" spans="1:16" x14ac:dyDescent="0.3">
      <c r="A6757" t="s">
        <v>649</v>
      </c>
      <c r="B6757" t="str">
        <f>VLOOKUP(A6757,Sheet3!L:L,1,FALSE)</f>
        <v>TXG CN EQUITY</v>
      </c>
      <c r="C6757" t="str">
        <f>VLOOKUP(A6757,'ALL - prices'!B:C,2,FALSE)</f>
        <v>Torex Gold Resources Inc</v>
      </c>
      <c r="D6757" t="str">
        <f>VLOOKUP(A6757,'ALL - prices'!B:I,8,FALSE)</f>
        <v>Materials</v>
      </c>
      <c r="E6757">
        <v>2023</v>
      </c>
      <c r="F6757" t="s">
        <v>682</v>
      </c>
      <c r="G6757" t="str">
        <f t="shared" si="496"/>
        <v>2023-Q4</v>
      </c>
      <c r="H6757" s="4">
        <f>INDEX('ALL - prices'!$J$3:$DY$219,MATCH('COMBINED DATA'!A6757,'ALL - prices'!$B$3:$B$219,0),MATCH('COMBINED DATA'!G6757,'ALL - prices'!$J$1:$DY$1,0))</f>
        <v>14.5854</v>
      </c>
      <c r="I6757" s="14">
        <f t="shared" si="499"/>
        <v>3.9119963798338819</v>
      </c>
      <c r="J6757" s="6">
        <f>INDEX('market cap'!$B$3:$DQ$219,MATCH(A6757,'market cap'!$A$3:$A$219,0),MATCH(G6757,'market cap'!$B$1:$DQ$1,0))</f>
        <v>1255.6452999999999</v>
      </c>
      <c r="K6757">
        <f t="shared" si="497"/>
        <v>7.135404902685897</v>
      </c>
      <c r="L6757">
        <f>INDEX('PB2'!$D$2:$AQ$224,MATCH(A6757,'PB2'!$B$2:$B$224,0),MATCH(G6757,'PB2'!$D$1:$AQ$1,0))</f>
        <v>0.635905981063843</v>
      </c>
      <c r="M6757" s="16">
        <f t="shared" si="498"/>
        <v>1.5725595131642631</v>
      </c>
      <c r="N6757" s="6">
        <f>INDEX('ROA2'!$D$2:$AQ$224,MATCH(A6757,'ROA2'!$B$2:$B$224,0),MATCH(G6757,'ROA2'!$D$1:$AQ$1,0))</f>
        <v>11.7398071289062</v>
      </c>
      <c r="O6757" s="6">
        <v>1714.099968</v>
      </c>
      <c r="P6757" s="28">
        <v>1.3900409848353334E-2</v>
      </c>
    </row>
    <row r="6758" spans="1:16" x14ac:dyDescent="0.3">
      <c r="A6758" t="s">
        <v>649</v>
      </c>
      <c r="B6758" t="str">
        <f>VLOOKUP(A6758,Sheet3!L:L,1,FALSE)</f>
        <v>TXG CN EQUITY</v>
      </c>
      <c r="C6758" t="str">
        <f>VLOOKUP(A6758,'ALL - prices'!B:C,2,FALSE)</f>
        <v>Torex Gold Resources Inc</v>
      </c>
      <c r="D6758" t="str">
        <f>VLOOKUP(A6758,'ALL - prices'!B:I,8,FALSE)</f>
        <v>Materials</v>
      </c>
      <c r="E6758" s="18">
        <v>2024</v>
      </c>
      <c r="F6758" t="s">
        <v>679</v>
      </c>
      <c r="G6758" t="str">
        <f t="shared" si="496"/>
        <v>2024-Q1</v>
      </c>
      <c r="H6758" s="4">
        <f>INDEX('ALL - prices'!$J$3:$DY$219,MATCH('COMBINED DATA'!A6758,'ALL - prices'!$B$3:$B$219,0),MATCH('COMBINED DATA'!G6758,'ALL - prices'!$J$1:$DY$1,0))</f>
        <v>19.892800000000001</v>
      </c>
      <c r="I6758" s="14" t="s">
        <v>769</v>
      </c>
      <c r="J6758" s="6">
        <f>INDEX('market cap'!$B$3:$DQ$219,MATCH(A6758,'market cap'!$A$3:$A$219,0),MATCH(G6758,'market cap'!$B$1:$DQ$1,0))</f>
        <v>1714.2135000000001</v>
      </c>
      <c r="K6758">
        <f t="shared" si="497"/>
        <v>7.4467096538275417</v>
      </c>
      <c r="L6758">
        <f>INDEX('PB2'!$D$2:$AQ$224,MATCH(A6758,'PB2'!$B$2:$B$224,0),MATCH(G6758,'PB2'!$D$1:$AQ$1,0))</f>
        <v>0.82281297445297197</v>
      </c>
      <c r="M6758" s="16">
        <f t="shared" si="498"/>
        <v>1.2153430135989611</v>
      </c>
      <c r="N6758" s="6">
        <f>INDEX('ROA2'!$D$2:$AQ$224,MATCH(A6758,'ROA2'!$B$2:$B$224,0),MATCH(G6758,'ROA2'!$D$1:$AQ$1,0))</f>
        <v>11.921495437622101</v>
      </c>
      <c r="O6758" s="6">
        <v>1835.800064</v>
      </c>
      <c r="P6758" s="28">
        <v>7.0999415595345269E-2</v>
      </c>
    </row>
    <row r="6759" spans="1:16" x14ac:dyDescent="0.3">
      <c r="A6759" t="s">
        <v>649</v>
      </c>
      <c r="B6759" t="str">
        <f>VLOOKUP(A6759,Sheet3!L:L,1,FALSE)</f>
        <v>TXG CN EQUITY</v>
      </c>
      <c r="C6759" t="str">
        <f>VLOOKUP(A6759,'ALL - prices'!B:C,2,FALSE)</f>
        <v>Torex Gold Resources Inc</v>
      </c>
      <c r="D6759" t="str">
        <f>VLOOKUP(A6759,'ALL - prices'!B:I,8,FALSE)</f>
        <v>Materials</v>
      </c>
      <c r="E6759" s="18">
        <v>2024</v>
      </c>
      <c r="F6759" t="s">
        <v>680</v>
      </c>
      <c r="G6759" t="str">
        <f t="shared" si="496"/>
        <v>2024-Q2</v>
      </c>
      <c r="H6759" s="4">
        <f>INDEX('ALL - prices'!$J$3:$DY$219,MATCH('COMBINED DATA'!A6759,'ALL - prices'!$B$3:$B$219,0),MATCH('COMBINED DATA'!G6759,'ALL - prices'!$J$1:$DY$1,0))</f>
        <v>21.149799999999999</v>
      </c>
      <c r="I6759" s="14" t="s">
        <v>769</v>
      </c>
      <c r="J6759" s="6">
        <f>INDEX('market cap'!$B$3:$DQ$219,MATCH(A6759,'market cap'!$A$3:$A$219,0),MATCH(G6759,'market cap'!$B$1:$DQ$1,0))</f>
        <v>1822.8768</v>
      </c>
      <c r="K6759">
        <f t="shared" si="497"/>
        <v>7.5081711914843838</v>
      </c>
      <c r="L6759">
        <f>INDEX('PB2'!$D$2:$AQ$224,MATCH(A6759,'PB2'!$B$2:$B$224,0),MATCH(G6759,'PB2'!$D$1:$AQ$1,0))</f>
        <v>0.86491000652313199</v>
      </c>
      <c r="M6759" s="16">
        <f t="shared" si="498"/>
        <v>1.1561896526320916</v>
      </c>
      <c r="N6759" s="6">
        <f>INDEX('ROA2'!$D$2:$AQ$224,MATCH(A6759,'ROA2'!$B$2:$B$224,0),MATCH(G6759,'ROA2'!$D$1:$AQ$1,0))</f>
        <v>10.136528968811</v>
      </c>
      <c r="O6759" s="6">
        <v>1919.0000640000001</v>
      </c>
      <c r="P6759" s="28">
        <v>4.5320839470239849E-2</v>
      </c>
    </row>
    <row r="6760" spans="1:16" x14ac:dyDescent="0.3">
      <c r="A6760" t="s">
        <v>649</v>
      </c>
      <c r="B6760" t="str">
        <f>VLOOKUP(A6760,Sheet3!L:L,1,FALSE)</f>
        <v>TXG CN EQUITY</v>
      </c>
      <c r="C6760" t="str">
        <f>VLOOKUP(A6760,'ALL - prices'!B:C,2,FALSE)</f>
        <v>Torex Gold Resources Inc</v>
      </c>
      <c r="D6760" t="str">
        <f>VLOOKUP(A6760,'ALL - prices'!B:I,8,FALSE)</f>
        <v>Materials</v>
      </c>
      <c r="E6760" s="18">
        <v>2024</v>
      </c>
      <c r="F6760" t="s">
        <v>681</v>
      </c>
      <c r="G6760" t="str">
        <f t="shared" si="496"/>
        <v>2024-Q3</v>
      </c>
      <c r="H6760" s="4">
        <f>INDEX('ALL - prices'!$J$3:$DY$219,MATCH('COMBINED DATA'!A6760,'ALL - prices'!$B$3:$B$219,0),MATCH('COMBINED DATA'!G6760,'ALL - prices'!$J$1:$DY$1,0))</f>
        <v>25.748899999999999</v>
      </c>
      <c r="I6760" s="14" t="s">
        <v>769</v>
      </c>
      <c r="J6760" s="6">
        <f>INDEX('market cap'!$B$3:$DQ$219,MATCH(A6760,'market cap'!$A$3:$A$219,0),MATCH(G6760,'market cap'!$B$1:$DQ$1,0))</f>
        <v>2219.2665999999999</v>
      </c>
      <c r="K6760">
        <f t="shared" si="497"/>
        <v>7.7049320599249596</v>
      </c>
      <c r="L6760">
        <f>INDEX('PB2'!$D$2:$AQ$224,MATCH(A6760,'PB2'!$B$2:$B$224,0),MATCH(G6760,'PB2'!$D$1:$AQ$1,0))</f>
        <v>1.0462839603424099</v>
      </c>
      <c r="M6760" s="16">
        <f t="shared" si="498"/>
        <v>0.95576348095094288</v>
      </c>
      <c r="N6760" s="6">
        <f>INDEX('ROA2'!$D$2:$AQ$224,MATCH(A6760,'ROA2'!$B$2:$B$224,0),MATCH(G6760,'ROA2'!$D$1:$AQ$1,0))</f>
        <v>5.7872009277343803</v>
      </c>
      <c r="O6760" s="6">
        <v>1969.2</v>
      </c>
      <c r="P6760" s="28">
        <v>2.6159423827929573E-2</v>
      </c>
    </row>
    <row r="6761" spans="1:16" x14ac:dyDescent="0.3">
      <c r="A6761" t="s">
        <v>649</v>
      </c>
      <c r="B6761" t="str">
        <f>VLOOKUP(A6761,Sheet3!L:L,1,FALSE)</f>
        <v>TXG CN EQUITY</v>
      </c>
      <c r="C6761" t="str">
        <f>VLOOKUP(A6761,'ALL - prices'!B:C,2,FALSE)</f>
        <v>Torex Gold Resources Inc</v>
      </c>
      <c r="D6761" t="str">
        <f>VLOOKUP(A6761,'ALL - prices'!B:I,8,FALSE)</f>
        <v>Materials</v>
      </c>
      <c r="E6761" s="18">
        <v>2024</v>
      </c>
      <c r="F6761" t="s">
        <v>682</v>
      </c>
      <c r="G6761" t="str">
        <f t="shared" si="496"/>
        <v>2024-Q4</v>
      </c>
      <c r="H6761" s="4">
        <f>INDEX('ALL - prices'!$J$3:$DY$219,MATCH('COMBINED DATA'!A6761,'ALL - prices'!$B$3:$B$219,0),MATCH('COMBINED DATA'!G6761,'ALL - prices'!$J$1:$DY$1,0))</f>
        <v>28.253</v>
      </c>
      <c r="I6761" s="14" t="s">
        <v>769</v>
      </c>
      <c r="J6761" s="6">
        <f>INDEX('market cap'!$B$3:$DQ$219,MATCH(A6761,'market cap'!$A$3:$A$219,0),MATCH(G6761,'market cap'!$B$1:$DQ$1,0))</f>
        <v>2435.1509999999998</v>
      </c>
      <c r="K6761">
        <f t="shared" si="497"/>
        <v>7.7977640459143345</v>
      </c>
      <c r="L6761">
        <f>INDEX('PB2'!$D$2:$AQ$224,MATCH(A6761,'PB2'!$B$2:$B$224,0),MATCH(G6761,'PB2'!$D$1:$AQ$1,0))</f>
        <v>1.07758859992351</v>
      </c>
      <c r="M6761" s="16">
        <f t="shared" si="498"/>
        <v>0.92799793916804851</v>
      </c>
      <c r="N6761" s="6">
        <f>INDEX('ROA2'!$D$2:$AQ$224,MATCH(A6761,'ROA2'!$B$2:$B$224,0),MATCH(G6761,'ROA2'!$D$1:$AQ$1,0))</f>
        <v>6.6100797653198198</v>
      </c>
      <c r="O6761" s="6">
        <v>2055.900032</v>
      </c>
      <c r="P6761" s="28">
        <v>4.4028047938249014E-2</v>
      </c>
    </row>
    <row r="6762" spans="1:16" x14ac:dyDescent="0.3">
      <c r="A6762" t="s">
        <v>650</v>
      </c>
      <c r="B6762" t="str">
        <f>VLOOKUP(A6762,Sheet3!L:L,1,FALSE)</f>
        <v>VET CN EQUITY</v>
      </c>
      <c r="C6762" t="str">
        <f>VLOOKUP(A6762,'ALL - prices'!B:C,2,FALSE)</f>
        <v>Vermilion Energy Inc</v>
      </c>
      <c r="D6762" t="str">
        <f>VLOOKUP(A6762,'ALL - prices'!B:I,8,FALSE)</f>
        <v>Energy</v>
      </c>
      <c r="E6762">
        <v>2015</v>
      </c>
      <c r="F6762" t="s">
        <v>679</v>
      </c>
      <c r="G6762" t="str">
        <f t="shared" ref="G6762:G6801" si="500">E6762&amp;"-"&amp;F6762</f>
        <v>2015-Q1</v>
      </c>
      <c r="H6762" s="4">
        <f>INDEX('ALL - prices'!$J$3:$DY$219,MATCH('COMBINED DATA'!A7122,'ALL - prices'!$B$3:$B$219,0),MATCH('COMBINED DATA'!G7122,'ALL - prices'!$J$1:$DY$1,0))</f>
        <v>8.3361000000000001</v>
      </c>
      <c r="I6762" s="14">
        <f t="shared" ref="I6762:I6797" si="501">STDEV(H6763:H6766)</f>
        <v>1.0896237729907854</v>
      </c>
      <c r="J6762" s="6">
        <f>INDEX('market cap'!$B$3:$DQ$219,MATCH(A6762,'market cap'!$A$3:$A$219,0),MATCH(G6762,'market cap'!$B$1:$DQ$1,0))</f>
        <v>5721.7168000000001</v>
      </c>
      <c r="K6762">
        <f t="shared" ref="K6762:K6801" si="502">LN(J6762)</f>
        <v>8.6520241792010264</v>
      </c>
      <c r="L6762">
        <f>INDEX('PB2'!$D$2:$AQ$224,MATCH(A6762,'PB2'!$B$2:$B$224,0),MATCH(G6762,'PB2'!$D$1:$AQ$1,0))</f>
        <v>2.9362370967864999</v>
      </c>
      <c r="M6762" s="16">
        <f t="shared" ref="M6762:M6801" si="503">1/L6762</f>
        <v>0.34057195214052299</v>
      </c>
      <c r="N6762" s="6">
        <f>INDEX('ROA2'!$D$2:$AQ$224,MATCH(A6762,'ROA2'!$B$2:$B$224,0),MATCH(G6762,'ROA2'!$D$1:$AQ$1,0))</f>
        <v>6.6542878150939897</v>
      </c>
      <c r="O6762" s="6">
        <v>4386.0910080000003</v>
      </c>
      <c r="P6762" s="28">
        <v>-1.163573633540527E-2</v>
      </c>
    </row>
    <row r="6763" spans="1:16" x14ac:dyDescent="0.3">
      <c r="A6763" t="s">
        <v>650</v>
      </c>
      <c r="B6763" t="str">
        <f>VLOOKUP(A6763,Sheet3!L:L,1,FALSE)</f>
        <v>VET CN EQUITY</v>
      </c>
      <c r="C6763" t="str">
        <f>VLOOKUP(A6763,'ALL - prices'!B:C,2,FALSE)</f>
        <v>Vermilion Energy Inc</v>
      </c>
      <c r="D6763" t="str">
        <f>VLOOKUP(A6763,'ALL - prices'!B:I,8,FALSE)</f>
        <v>Energy</v>
      </c>
      <c r="E6763">
        <v>2015</v>
      </c>
      <c r="F6763" t="s">
        <v>680</v>
      </c>
      <c r="G6763" t="str">
        <f t="shared" si="500"/>
        <v>2015-Q2</v>
      </c>
      <c r="H6763" s="4">
        <f>INDEX('ALL - prices'!$J$3:$DY$219,MATCH('COMBINED DATA'!A7123,'ALL - prices'!$B$3:$B$219,0),MATCH('COMBINED DATA'!G7123,'ALL - prices'!$J$1:$DY$1,0))</f>
        <v>8.2060999999999993</v>
      </c>
      <c r="I6763" s="14">
        <f t="shared" si="501"/>
        <v>1.2231983281545129</v>
      </c>
      <c r="J6763" s="6">
        <f>INDEX('market cap'!$B$3:$DQ$219,MATCH(A6763,'market cap'!$A$3:$A$219,0),MATCH(G6763,'market cap'!$B$1:$DQ$1,0))</f>
        <v>5894.6578</v>
      </c>
      <c r="K6763">
        <f t="shared" si="502"/>
        <v>8.68180176209232</v>
      </c>
      <c r="L6763">
        <f>INDEX('PB2'!$D$2:$AQ$224,MATCH(A6763,'PB2'!$B$2:$B$224,0),MATCH(G6763,'PB2'!$D$1:$AQ$1,0))</f>
        <v>2.9963519573211701</v>
      </c>
      <c r="M6763" s="16">
        <f t="shared" si="503"/>
        <v>0.33373916490572436</v>
      </c>
      <c r="N6763" s="6">
        <f>INDEX('ROA2'!$D$2:$AQ$224,MATCH(A6763,'ROA2'!$B$2:$B$224,0),MATCH(G6763,'ROA2'!$D$1:$AQ$1,0))</f>
        <v>4.0177721977233896</v>
      </c>
      <c r="O6763" s="6">
        <v>4462.3979520000003</v>
      </c>
      <c r="P6763" s="28">
        <v>1.739748305742404E-2</v>
      </c>
    </row>
    <row r="6764" spans="1:16" x14ac:dyDescent="0.3">
      <c r="A6764" t="s">
        <v>650</v>
      </c>
      <c r="B6764" t="str">
        <f>VLOOKUP(A6764,Sheet3!L:L,1,FALSE)</f>
        <v>VET CN EQUITY</v>
      </c>
      <c r="C6764" t="str">
        <f>VLOOKUP(A6764,'ALL - prices'!B:C,2,FALSE)</f>
        <v>Vermilion Energy Inc</v>
      </c>
      <c r="D6764" t="str">
        <f>VLOOKUP(A6764,'ALL - prices'!B:I,8,FALSE)</f>
        <v>Energy</v>
      </c>
      <c r="E6764">
        <v>2015</v>
      </c>
      <c r="F6764" t="s">
        <v>681</v>
      </c>
      <c r="G6764" t="str">
        <f t="shared" si="500"/>
        <v>2015-Q3</v>
      </c>
      <c r="H6764" s="4">
        <f>INDEX('ALL - prices'!$J$3:$DY$219,MATCH('COMBINED DATA'!A7124,'ALL - prices'!$B$3:$B$219,0),MATCH('COMBINED DATA'!G7124,'ALL - prices'!$J$1:$DY$1,0))</f>
        <v>7.2957000000000001</v>
      </c>
      <c r="I6764" s="14">
        <f t="shared" si="501"/>
        <v>1.740006196109658</v>
      </c>
      <c r="J6764" s="6">
        <f>INDEX('market cap'!$B$3:$DQ$219,MATCH(A6764,'market cap'!$A$3:$A$219,0),MATCH(G6764,'market cap'!$B$1:$DQ$1,0))</f>
        <v>4746.2067999999999</v>
      </c>
      <c r="K6764">
        <f t="shared" si="502"/>
        <v>8.4651010095820194</v>
      </c>
      <c r="L6764">
        <f>INDEX('PB2'!$D$2:$AQ$224,MATCH(A6764,'PB2'!$B$2:$B$224,0),MATCH(G6764,'PB2'!$D$1:$AQ$1,0))</f>
        <v>2.3979330062866202</v>
      </c>
      <c r="M6764" s="16">
        <f t="shared" si="503"/>
        <v>0.41702582906958491</v>
      </c>
      <c r="N6764" s="6">
        <f>INDEX('ROA2'!$D$2:$AQ$224,MATCH(A6764,'ROA2'!$B$2:$B$224,0),MATCH(G6764,'ROA2'!$D$1:$AQ$1,0))</f>
        <v>2.7375440597534202</v>
      </c>
      <c r="O6764" s="6">
        <v>4428.8138239999998</v>
      </c>
      <c r="P6764" s="28">
        <v>-7.5260271184349132E-3</v>
      </c>
    </row>
    <row r="6765" spans="1:16" x14ac:dyDescent="0.3">
      <c r="A6765" t="s">
        <v>650</v>
      </c>
      <c r="B6765" t="str">
        <f>VLOOKUP(A6765,Sheet3!L:L,1,FALSE)</f>
        <v>VET CN EQUITY</v>
      </c>
      <c r="C6765" t="str">
        <f>VLOOKUP(A6765,'ALL - prices'!B:C,2,FALSE)</f>
        <v>Vermilion Energy Inc</v>
      </c>
      <c r="D6765" t="str">
        <f>VLOOKUP(A6765,'ALL - prices'!B:I,8,FALSE)</f>
        <v>Energy</v>
      </c>
      <c r="E6765">
        <v>2015</v>
      </c>
      <c r="F6765" t="s">
        <v>682</v>
      </c>
      <c r="G6765" t="str">
        <f t="shared" si="500"/>
        <v>2015-Q4</v>
      </c>
      <c r="H6765" s="4">
        <f>INDEX('ALL - prices'!$J$3:$DY$219,MATCH('COMBINED DATA'!A7125,'ALL - prices'!$B$3:$B$219,0),MATCH('COMBINED DATA'!G7125,'ALL - prices'!$J$1:$DY$1,0))</f>
        <v>5.6193999999999997</v>
      </c>
      <c r="I6765" s="14">
        <f t="shared" si="501"/>
        <v>1.7647569143274822</v>
      </c>
      <c r="J6765" s="6">
        <f>INDEX('market cap'!$B$3:$DQ$219,MATCH(A6765,'market cap'!$A$3:$A$219,0),MATCH(G6765,'market cap'!$B$1:$DQ$1,0))</f>
        <v>4181.6944000000003</v>
      </c>
      <c r="K6765">
        <f t="shared" si="502"/>
        <v>8.338471802234773</v>
      </c>
      <c r="L6765">
        <f>INDEX('PB2'!$D$2:$AQ$224,MATCH(A6765,'PB2'!$B$2:$B$224,0),MATCH(G6765,'PB2'!$D$1:$AQ$1,0))</f>
        <v>2.2661399841308598</v>
      </c>
      <c r="M6765" s="16">
        <f t="shared" si="503"/>
        <v>0.44127900615262888</v>
      </c>
      <c r="N6765" s="6">
        <f>INDEX('ROA2'!$D$2:$AQ$224,MATCH(A6765,'ROA2'!$B$2:$B$224,0),MATCH(G6765,'ROA2'!$D$1:$AQ$1,0))</f>
        <v>-0.37089899182319602</v>
      </c>
      <c r="O6765" s="6">
        <v>4502.7010559999999</v>
      </c>
      <c r="P6765" s="28">
        <v>1.6683300526113973E-2</v>
      </c>
    </row>
    <row r="6766" spans="1:16" x14ac:dyDescent="0.3">
      <c r="A6766" t="s">
        <v>650</v>
      </c>
      <c r="B6766" t="str">
        <f>VLOOKUP(A6766,Sheet3!L:L,1,FALSE)</f>
        <v>VET CN EQUITY</v>
      </c>
      <c r="C6766" t="str">
        <f>VLOOKUP(A6766,'ALL - prices'!B:C,2,FALSE)</f>
        <v>Vermilion Energy Inc</v>
      </c>
      <c r="D6766" t="str">
        <f>VLOOKUP(A6766,'ALL - prices'!B:I,8,FALSE)</f>
        <v>Energy</v>
      </c>
      <c r="E6766">
        <v>2016</v>
      </c>
      <c r="F6766" t="s">
        <v>679</v>
      </c>
      <c r="G6766" t="str">
        <f t="shared" si="500"/>
        <v>2016-Q1</v>
      </c>
      <c r="H6766" s="4">
        <f>INDEX('ALL - prices'!$J$3:$DY$219,MATCH('COMBINED DATA'!A7126,'ALL - prices'!$B$3:$B$219,0),MATCH('COMBINED DATA'!G7126,'ALL - prices'!$J$1:$DY$1,0))</f>
        <v>7.4379999999999997</v>
      </c>
      <c r="I6766" s="14">
        <f t="shared" si="501"/>
        <v>1.3407971991194894</v>
      </c>
      <c r="J6766" s="6">
        <f>INDEX('market cap'!$B$3:$DQ$219,MATCH(A6766,'market cap'!$A$3:$A$219,0),MATCH(G6766,'market cap'!$B$1:$DQ$1,0))</f>
        <v>4312.1383999999998</v>
      </c>
      <c r="K6766">
        <f t="shared" si="502"/>
        <v>8.3691892085487058</v>
      </c>
      <c r="L6766">
        <f>INDEX('PB2'!$D$2:$AQ$224,MATCH(A6766,'PB2'!$B$2:$B$224,0),MATCH(G6766,'PB2'!$D$1:$AQ$1,0))</f>
        <v>2.4762380123138401</v>
      </c>
      <c r="M6766" s="16">
        <f t="shared" si="503"/>
        <v>0.40383840124705239</v>
      </c>
      <c r="N6766" s="6">
        <f>INDEX('ROA2'!$D$2:$AQ$224,MATCH(A6766,'ROA2'!$B$2:$B$224,0),MATCH(G6766,'ROA2'!$D$1:$AQ$1,0))</f>
        <v>-5.05629205703735</v>
      </c>
      <c r="O6766" s="6">
        <v>4209.220096</v>
      </c>
      <c r="P6766" s="28">
        <v>-6.5178868494706457E-2</v>
      </c>
    </row>
    <row r="6767" spans="1:16" x14ac:dyDescent="0.3">
      <c r="A6767" t="s">
        <v>650</v>
      </c>
      <c r="B6767" t="str">
        <f>VLOOKUP(A6767,Sheet3!L:L,1,FALSE)</f>
        <v>VET CN EQUITY</v>
      </c>
      <c r="C6767" t="str">
        <f>VLOOKUP(A6767,'ALL - prices'!B:C,2,FALSE)</f>
        <v>Vermilion Energy Inc</v>
      </c>
      <c r="D6767" t="str">
        <f>VLOOKUP(A6767,'ALL - prices'!B:I,8,FALSE)</f>
        <v>Energy</v>
      </c>
      <c r="E6767">
        <v>2016</v>
      </c>
      <c r="F6767" t="s">
        <v>680</v>
      </c>
      <c r="G6767" t="str">
        <f t="shared" si="500"/>
        <v>2016-Q2</v>
      </c>
      <c r="H6767" s="4">
        <f>INDEX('ALL - prices'!$J$3:$DY$219,MATCH('COMBINED DATA'!A7127,'ALL - prices'!$B$3:$B$219,0),MATCH('COMBINED DATA'!G7127,'ALL - prices'!$J$1:$DY$1,0))</f>
        <v>8.5891000000000002</v>
      </c>
      <c r="I6767" s="14">
        <f t="shared" si="501"/>
        <v>0.89238467228731155</v>
      </c>
      <c r="J6767" s="6">
        <f>INDEX('market cap'!$B$3:$DQ$219,MATCH(A6767,'market cap'!$A$3:$A$219,0),MATCH(G6767,'market cap'!$B$1:$DQ$1,0))</f>
        <v>4762.6556</v>
      </c>
      <c r="K6767">
        <f t="shared" si="502"/>
        <v>8.4685606908172524</v>
      </c>
      <c r="L6767">
        <f>INDEX('PB2'!$D$2:$AQ$224,MATCH(A6767,'PB2'!$B$2:$B$224,0),MATCH(G6767,'PB2'!$D$1:$AQ$1,0))</f>
        <v>2.9260890483856201</v>
      </c>
      <c r="M6767" s="16">
        <f t="shared" si="503"/>
        <v>0.34175309891943284</v>
      </c>
      <c r="N6767" s="6">
        <f>INDEX('ROA2'!$D$2:$AQ$224,MATCH(A6767,'ROA2'!$B$2:$B$224,0),MATCH(G6767,'ROA2'!$D$1:$AQ$1,0))</f>
        <v>-7.1337871551513699</v>
      </c>
      <c r="O6767" s="6">
        <v>4072.3399680000002</v>
      </c>
      <c r="P6767" s="28">
        <v>-3.2519118715145415E-2</v>
      </c>
    </row>
    <row r="6768" spans="1:16" x14ac:dyDescent="0.3">
      <c r="A6768" t="s">
        <v>650</v>
      </c>
      <c r="B6768" t="str">
        <f>VLOOKUP(A6768,Sheet3!L:L,1,FALSE)</f>
        <v>VET CN EQUITY</v>
      </c>
      <c r="C6768" t="str">
        <f>VLOOKUP(A6768,'ALL - prices'!B:C,2,FALSE)</f>
        <v>Vermilion Energy Inc</v>
      </c>
      <c r="D6768" t="str">
        <f>VLOOKUP(A6768,'ALL - prices'!B:I,8,FALSE)</f>
        <v>Energy</v>
      </c>
      <c r="E6768">
        <v>2016</v>
      </c>
      <c r="F6768" t="s">
        <v>681</v>
      </c>
      <c r="G6768" t="str">
        <f t="shared" si="500"/>
        <v>2016-Q3</v>
      </c>
      <c r="H6768" s="4">
        <f>INDEX('ALL - prices'!$J$3:$DY$219,MATCH('COMBINED DATA'!A7128,'ALL - prices'!$B$3:$B$219,0),MATCH('COMBINED DATA'!G7128,'ALL - prices'!$J$1:$DY$1,0))</f>
        <v>9.6918000000000006</v>
      </c>
      <c r="I6768" s="14">
        <f t="shared" si="501"/>
        <v>0.31274428718470104</v>
      </c>
      <c r="J6768" s="6">
        <f>INDEX('market cap'!$B$3:$DQ$219,MATCH(A6768,'market cap'!$A$3:$A$219,0),MATCH(G6768,'market cap'!$B$1:$DQ$1,0))</f>
        <v>5926.1695</v>
      </c>
      <c r="K6768">
        <f t="shared" si="502"/>
        <v>8.6871333304919247</v>
      </c>
      <c r="L6768">
        <f>INDEX('PB2'!$D$2:$AQ$224,MATCH(A6768,'PB2'!$B$2:$B$224,0),MATCH(G6768,'PB2'!$D$1:$AQ$1,0))</f>
        <v>3.61782002449036</v>
      </c>
      <c r="M6768" s="16">
        <f t="shared" si="503"/>
        <v>0.27640954863167061</v>
      </c>
      <c r="N6768" s="6">
        <f>INDEX('ROA2'!$D$2:$AQ$224,MATCH(A6768,'ROA2'!$B$2:$B$224,0),MATCH(G6768,'ROA2'!$D$1:$AQ$1,0))</f>
        <v>-8.7640686035156197</v>
      </c>
      <c r="O6768" s="6">
        <v>3944.7848960000001</v>
      </c>
      <c r="P6768" s="28">
        <v>-3.1322304375939594E-2</v>
      </c>
    </row>
    <row r="6769" spans="1:16" x14ac:dyDescent="0.3">
      <c r="A6769" t="s">
        <v>650</v>
      </c>
      <c r="B6769" t="str">
        <f>VLOOKUP(A6769,Sheet3!L:L,1,FALSE)</f>
        <v>VET CN EQUITY</v>
      </c>
      <c r="C6769" t="str">
        <f>VLOOKUP(A6769,'ALL - prices'!B:C,2,FALSE)</f>
        <v>Vermilion Energy Inc</v>
      </c>
      <c r="D6769" t="str">
        <f>VLOOKUP(A6769,'ALL - prices'!B:I,8,FALSE)</f>
        <v>Energy</v>
      </c>
      <c r="E6769">
        <v>2016</v>
      </c>
      <c r="F6769" t="s">
        <v>682</v>
      </c>
      <c r="G6769" t="str">
        <f t="shared" si="500"/>
        <v>2016-Q4</v>
      </c>
      <c r="H6769" s="4">
        <f>INDEX('ALL - prices'!$J$3:$DY$219,MATCH('COMBINED DATA'!A7129,'ALL - prices'!$B$3:$B$219,0),MATCH('COMBINED DATA'!G7129,'ALL - prices'!$J$1:$DY$1,0))</f>
        <v>11.5847</v>
      </c>
      <c r="I6769" s="14">
        <f t="shared" si="501"/>
        <v>0.3416777526656759</v>
      </c>
      <c r="J6769" s="6">
        <f>INDEX('market cap'!$B$3:$DQ$219,MATCH(A6769,'market cap'!$A$3:$A$219,0),MATCH(G6769,'market cap'!$B$1:$DQ$1,0))</f>
        <v>6665.1097</v>
      </c>
      <c r="K6769">
        <f t="shared" si="502"/>
        <v>8.8046416915921384</v>
      </c>
      <c r="L6769">
        <f>INDEX('PB2'!$D$2:$AQ$224,MATCH(A6769,'PB2'!$B$2:$B$224,0),MATCH(G6769,'PB2'!$D$1:$AQ$1,0))</f>
        <v>4.2323942184448198</v>
      </c>
      <c r="M6769" s="16">
        <f t="shared" si="503"/>
        <v>0.23627288678403094</v>
      </c>
      <c r="N6769" s="6">
        <f>INDEX('ROA2'!$D$2:$AQ$224,MATCH(A6769,'ROA2'!$B$2:$B$224,0),MATCH(G6769,'ROA2'!$D$1:$AQ$1,0))</f>
        <v>-7.0823187828064</v>
      </c>
      <c r="O6769" s="6">
        <v>3915.4170880000001</v>
      </c>
      <c r="P6769" s="28">
        <v>-7.444717208732683E-3</v>
      </c>
    </row>
    <row r="6770" spans="1:16" x14ac:dyDescent="0.3">
      <c r="A6770" t="s">
        <v>650</v>
      </c>
      <c r="B6770" t="str">
        <f>VLOOKUP(A6770,Sheet3!L:L,1,FALSE)</f>
        <v>VET CN EQUITY</v>
      </c>
      <c r="C6770" t="str">
        <f>VLOOKUP(A6770,'ALL - prices'!B:C,2,FALSE)</f>
        <v>Vermilion Energy Inc</v>
      </c>
      <c r="D6770" t="str">
        <f>VLOOKUP(A6770,'ALL - prices'!B:I,8,FALSE)</f>
        <v>Energy</v>
      </c>
      <c r="E6770">
        <v>2017</v>
      </c>
      <c r="F6770" t="s">
        <v>679</v>
      </c>
      <c r="G6770" t="str">
        <f t="shared" si="500"/>
        <v>2017-Q1</v>
      </c>
      <c r="H6770" s="4">
        <f>INDEX('ALL - prices'!$J$3:$DY$219,MATCH('COMBINED DATA'!A7130,'ALL - prices'!$B$3:$B$219,0),MATCH('COMBINED DATA'!G7130,'ALL - prices'!$J$1:$DY$1,0))</f>
        <v>10.9895</v>
      </c>
      <c r="I6770" s="14">
        <f t="shared" si="501"/>
        <v>0.44219015894371333</v>
      </c>
      <c r="J6770" s="6">
        <f>INDEX('market cap'!$B$3:$DQ$219,MATCH(A6770,'market cap'!$A$3:$A$219,0),MATCH(G6770,'market cap'!$B$1:$DQ$1,0))</f>
        <v>5908.9345000000003</v>
      </c>
      <c r="K6770">
        <f t="shared" si="502"/>
        <v>8.6842208064983186</v>
      </c>
      <c r="L6770">
        <f>INDEX('PB2'!$D$2:$AQ$224,MATCH(A6770,'PB2'!$B$2:$B$224,0),MATCH(G6770,'PB2'!$D$1:$AQ$1,0))</f>
        <v>3.68327689170837</v>
      </c>
      <c r="M6770" s="16">
        <f t="shared" si="503"/>
        <v>0.27149737296458915</v>
      </c>
      <c r="N6770" s="6">
        <f>INDEX('ROA2'!$D$2:$AQ$224,MATCH(A6770,'ROA2'!$B$2:$B$224,0),MATCH(G6770,'ROA2'!$D$1:$AQ$1,0))</f>
        <v>-3.8583219051361102</v>
      </c>
      <c r="O6770" s="6">
        <v>4087.1838720000001</v>
      </c>
      <c r="P6770" s="28">
        <v>4.3869345242025952E-2</v>
      </c>
    </row>
    <row r="6771" spans="1:16" x14ac:dyDescent="0.3">
      <c r="A6771" t="s">
        <v>650</v>
      </c>
      <c r="B6771" t="str">
        <f>VLOOKUP(A6771,Sheet3!L:L,1,FALSE)</f>
        <v>VET CN EQUITY</v>
      </c>
      <c r="C6771" t="str">
        <f>VLOOKUP(A6771,'ALL - prices'!B:C,2,FALSE)</f>
        <v>Vermilion Energy Inc</v>
      </c>
      <c r="D6771" t="str">
        <f>VLOOKUP(A6771,'ALL - prices'!B:I,8,FALSE)</f>
        <v>Energy</v>
      </c>
      <c r="E6771">
        <v>2017</v>
      </c>
      <c r="F6771" t="s">
        <v>680</v>
      </c>
      <c r="G6771" t="str">
        <f t="shared" si="500"/>
        <v>2017-Q2</v>
      </c>
      <c r="H6771" s="4">
        <f>INDEX('ALL - prices'!$J$3:$DY$219,MATCH('COMBINED DATA'!A7131,'ALL - prices'!$B$3:$B$219,0),MATCH('COMBINED DATA'!G7131,'ALL - prices'!$J$1:$DY$1,0))</f>
        <v>11.584199999999999</v>
      </c>
      <c r="I6771" s="14">
        <f t="shared" si="501"/>
        <v>1.3487356730780622</v>
      </c>
      <c r="J6771" s="6">
        <f>INDEX('market cap'!$B$3:$DQ$219,MATCH(A6771,'market cap'!$A$3:$A$219,0),MATCH(G6771,'market cap'!$B$1:$DQ$1,0))</f>
        <v>4963.5024000000003</v>
      </c>
      <c r="K6771">
        <f t="shared" si="502"/>
        <v>8.5098668995594267</v>
      </c>
      <c r="L6771">
        <f>INDEX('PB2'!$D$2:$AQ$224,MATCH(A6771,'PB2'!$B$2:$B$224,0),MATCH(G6771,'PB2'!$D$1:$AQ$1,0))</f>
        <v>3.0182950496673602</v>
      </c>
      <c r="M6771" s="16">
        <f t="shared" si="503"/>
        <v>0.33131287152003508</v>
      </c>
      <c r="N6771" s="6">
        <f>INDEX('ROA2'!$D$2:$AQ$224,MATCH(A6771,'ROA2'!$B$2:$B$224,0),MATCH(G6771,'ROA2'!$D$1:$AQ$1,0))</f>
        <v>-0.73643201589584395</v>
      </c>
      <c r="O6771" s="6">
        <v>3983.5330560000002</v>
      </c>
      <c r="P6771" s="28">
        <v>-2.5359959142058349E-2</v>
      </c>
    </row>
    <row r="6772" spans="1:16" x14ac:dyDescent="0.3">
      <c r="A6772" t="s">
        <v>650</v>
      </c>
      <c r="B6772" t="str">
        <f>VLOOKUP(A6772,Sheet3!L:L,1,FALSE)</f>
        <v>VET CN EQUITY</v>
      </c>
      <c r="C6772" t="str">
        <f>VLOOKUP(A6772,'ALL - prices'!B:C,2,FALSE)</f>
        <v>Vermilion Energy Inc</v>
      </c>
      <c r="D6772" t="str">
        <f>VLOOKUP(A6772,'ALL - prices'!B:I,8,FALSE)</f>
        <v>Energy</v>
      </c>
      <c r="E6772">
        <v>2017</v>
      </c>
      <c r="F6772" t="s">
        <v>681</v>
      </c>
      <c r="G6772" t="str">
        <f t="shared" si="500"/>
        <v>2017-Q3</v>
      </c>
      <c r="H6772" s="4">
        <f>INDEX('ALL - prices'!$J$3:$DY$219,MATCH('COMBINED DATA'!A7132,'ALL - prices'!$B$3:$B$219,0),MATCH('COMBINED DATA'!G7132,'ALL - prices'!$J$1:$DY$1,0))</f>
        <v>11.6629</v>
      </c>
      <c r="I6772" s="14">
        <f t="shared" si="501"/>
        <v>1.4885402312332709</v>
      </c>
      <c r="J6772" s="6">
        <f>INDEX('market cap'!$B$3:$DQ$219,MATCH(A6772,'market cap'!$A$3:$A$219,0),MATCH(G6772,'market cap'!$B$1:$DQ$1,0))</f>
        <v>5383.6719000000003</v>
      </c>
      <c r="K6772">
        <f t="shared" si="502"/>
        <v>8.5911259296459637</v>
      </c>
      <c r="L6772">
        <f>INDEX('PB2'!$D$2:$AQ$224,MATCH(A6772,'PB2'!$B$2:$B$224,0),MATCH(G6772,'PB2'!$D$1:$AQ$1,0))</f>
        <v>3.4529960155487101</v>
      </c>
      <c r="M6772" s="16">
        <f t="shared" si="503"/>
        <v>0.28960357773279721</v>
      </c>
      <c r="N6772" s="6">
        <f>INDEX('ROA2'!$D$2:$AQ$224,MATCH(A6772,'ROA2'!$B$2:$B$224,0),MATCH(G6772,'ROA2'!$D$1:$AQ$1,0))</f>
        <v>1.8672950267791799</v>
      </c>
      <c r="O6772" s="6">
        <v>4012.9300480000002</v>
      </c>
      <c r="P6772" s="28">
        <v>7.3796279801725722E-3</v>
      </c>
    </row>
    <row r="6773" spans="1:16" x14ac:dyDescent="0.3">
      <c r="A6773" t="s">
        <v>650</v>
      </c>
      <c r="B6773" t="str">
        <f>VLOOKUP(A6773,Sheet3!L:L,1,FALSE)</f>
        <v>VET CN EQUITY</v>
      </c>
      <c r="C6773" t="str">
        <f>VLOOKUP(A6773,'ALL - prices'!B:C,2,FALSE)</f>
        <v>Vermilion Energy Inc</v>
      </c>
      <c r="D6773" t="str">
        <f>VLOOKUP(A6773,'ALL - prices'!B:I,8,FALSE)</f>
        <v>Energy</v>
      </c>
      <c r="E6773">
        <v>2017</v>
      </c>
      <c r="F6773" t="s">
        <v>682</v>
      </c>
      <c r="G6773" t="str">
        <f t="shared" si="500"/>
        <v>2017-Q4</v>
      </c>
      <c r="H6773" s="4">
        <f>INDEX('ALL - prices'!$J$3:$DY$219,MATCH('COMBINED DATA'!A7133,'ALL - prices'!$B$3:$B$219,0),MATCH('COMBINED DATA'!G7133,'ALL - prices'!$J$1:$DY$1,0))</f>
        <v>11.737</v>
      </c>
      <c r="I6773" s="14">
        <f t="shared" si="501"/>
        <v>1.3541431174362626</v>
      </c>
      <c r="J6773" s="6">
        <f>INDEX('market cap'!$B$3:$DQ$219,MATCH(A6773,'market cap'!$A$3:$A$219,0),MATCH(G6773,'market cap'!$B$1:$DQ$1,0))</f>
        <v>5562.0096999999996</v>
      </c>
      <c r="K6773">
        <f t="shared" si="502"/>
        <v>8.6237147787693758</v>
      </c>
      <c r="L6773">
        <f>INDEX('PB2'!$D$2:$AQ$224,MATCH(A6773,'PB2'!$B$2:$B$224,0),MATCH(G6773,'PB2'!$D$1:$AQ$1,0))</f>
        <v>3.6155591011047399</v>
      </c>
      <c r="M6773" s="16">
        <f t="shared" si="503"/>
        <v>0.27658239625911479</v>
      </c>
      <c r="N6773" s="6">
        <f>INDEX('ROA2'!$D$2:$AQ$224,MATCH(A6773,'ROA2'!$B$2:$B$224,0),MATCH(G6773,'ROA2'!$D$1:$AQ$1,0))</f>
        <v>1.25104200839996</v>
      </c>
      <c r="O6773" s="6">
        <v>4010.9370880000001</v>
      </c>
      <c r="P6773" s="28">
        <v>-4.966346226227662E-4</v>
      </c>
    </row>
    <row r="6774" spans="1:16" x14ac:dyDescent="0.3">
      <c r="A6774" t="s">
        <v>650</v>
      </c>
      <c r="B6774" t="str">
        <f>VLOOKUP(A6774,Sheet3!L:L,1,FALSE)</f>
        <v>VET CN EQUITY</v>
      </c>
      <c r="C6774" t="str">
        <f>VLOOKUP(A6774,'ALL - prices'!B:C,2,FALSE)</f>
        <v>Vermilion Energy Inc</v>
      </c>
      <c r="D6774" t="str">
        <f>VLOOKUP(A6774,'ALL - prices'!B:I,8,FALSE)</f>
        <v>Energy</v>
      </c>
      <c r="E6774">
        <v>2018</v>
      </c>
      <c r="F6774" t="s">
        <v>679</v>
      </c>
      <c r="G6774" t="str">
        <f t="shared" si="500"/>
        <v>2018-Q1</v>
      </c>
      <c r="H6774" s="4">
        <f>INDEX('ALL - prices'!$J$3:$DY$219,MATCH('COMBINED DATA'!A7134,'ALL - prices'!$B$3:$B$219,0),MATCH('COMBINED DATA'!G7134,'ALL - prices'!$J$1:$DY$1,0))</f>
        <v>12.536899999999999</v>
      </c>
      <c r="I6774" s="14">
        <f t="shared" si="501"/>
        <v>1.3065059876760354</v>
      </c>
      <c r="J6774" s="6">
        <f>INDEX('market cap'!$B$3:$DQ$219,MATCH(A6774,'market cap'!$A$3:$A$219,0),MATCH(G6774,'market cap'!$B$1:$DQ$1,0))</f>
        <v>5085.8370000000004</v>
      </c>
      <c r="K6774">
        <f t="shared" si="502"/>
        <v>8.5342148967071871</v>
      </c>
      <c r="L6774">
        <f>INDEX('PB2'!$D$2:$AQ$224,MATCH(A6774,'PB2'!$B$2:$B$224,0),MATCH(G6774,'PB2'!$D$1:$AQ$1,0))</f>
        <v>3.2540578842163099</v>
      </c>
      <c r="M6774" s="16">
        <f t="shared" si="503"/>
        <v>0.30730860838415441</v>
      </c>
      <c r="N6774" s="6">
        <f>INDEX('ROA2'!$D$2:$AQ$224,MATCH(A6774,'ROA2'!$B$2:$B$224,0),MATCH(G6774,'ROA2'!$D$1:$AQ$1,0))</f>
        <v>1.5444519519805899</v>
      </c>
      <c r="O6774" s="6">
        <v>3974.9649920000002</v>
      </c>
      <c r="P6774" s="28">
        <v>-8.9685016769826646E-3</v>
      </c>
    </row>
    <row r="6775" spans="1:16" x14ac:dyDescent="0.3">
      <c r="A6775" t="s">
        <v>650</v>
      </c>
      <c r="B6775" t="str">
        <f>VLOOKUP(A6775,Sheet3!L:L,1,FALSE)</f>
        <v>VET CN EQUITY</v>
      </c>
      <c r="C6775" t="str">
        <f>VLOOKUP(A6775,'ALL - prices'!B:C,2,FALSE)</f>
        <v>Vermilion Energy Inc</v>
      </c>
      <c r="D6775" t="str">
        <f>VLOOKUP(A6775,'ALL - prices'!B:I,8,FALSE)</f>
        <v>Energy</v>
      </c>
      <c r="E6775">
        <v>2018</v>
      </c>
      <c r="F6775" t="s">
        <v>680</v>
      </c>
      <c r="G6775" t="str">
        <f t="shared" si="500"/>
        <v>2018-Q2</v>
      </c>
      <c r="H6775" s="4">
        <f>INDEX('ALL - prices'!$J$3:$DY$219,MATCH('COMBINED DATA'!A7135,'ALL - prices'!$B$3:$B$219,0),MATCH('COMBINED DATA'!G7135,'ALL - prices'!$J$1:$DY$1,0))</f>
        <v>14.557700000000001</v>
      </c>
      <c r="I6775" s="14">
        <f t="shared" si="501"/>
        <v>1.5897544149962279</v>
      </c>
      <c r="J6775" s="6">
        <f>INDEX('market cap'!$B$3:$DQ$219,MATCH(A6775,'market cap'!$A$3:$A$219,0),MATCH(G6775,'market cap'!$B$1:$DQ$1,0))</f>
        <v>7207.3666999999996</v>
      </c>
      <c r="K6775">
        <f t="shared" si="502"/>
        <v>8.8828589347178735</v>
      </c>
      <c r="L6775">
        <f>INDEX('PB2'!$D$2:$AQ$224,MATCH(A6775,'PB2'!$B$2:$B$224,0),MATCH(G6775,'PB2'!$D$1:$AQ$1,0))</f>
        <v>2.7253119945526101</v>
      </c>
      <c r="M6775" s="16">
        <f t="shared" si="503"/>
        <v>0.36693046594254652</v>
      </c>
      <c r="N6775" s="6">
        <f>INDEX('ROA2'!$D$2:$AQ$224,MATCH(A6775,'ROA2'!$B$2:$B$224,0),MATCH(G6775,'ROA2'!$D$1:$AQ$1,0))</f>
        <v>1.0393550395965601</v>
      </c>
      <c r="O6775" s="6">
        <v>4186.5338879999999</v>
      </c>
      <c r="P6775" s="28">
        <v>5.322534825484062E-2</v>
      </c>
    </row>
    <row r="6776" spans="1:16" x14ac:dyDescent="0.3">
      <c r="A6776" t="s">
        <v>650</v>
      </c>
      <c r="B6776" t="str">
        <f>VLOOKUP(A6776,Sheet3!L:L,1,FALSE)</f>
        <v>VET CN EQUITY</v>
      </c>
      <c r="C6776" t="str">
        <f>VLOOKUP(A6776,'ALL - prices'!B:C,2,FALSE)</f>
        <v>Vermilion Energy Inc</v>
      </c>
      <c r="D6776" t="str">
        <f>VLOOKUP(A6776,'ALL - prices'!B:I,8,FALSE)</f>
        <v>Energy</v>
      </c>
      <c r="E6776">
        <v>2018</v>
      </c>
      <c r="F6776" t="s">
        <v>681</v>
      </c>
      <c r="G6776" t="str">
        <f t="shared" si="500"/>
        <v>2018-Q3</v>
      </c>
      <c r="H6776" s="4">
        <f>INDEX('ALL - prices'!$J$3:$DY$219,MATCH('COMBINED DATA'!A7136,'ALL - prices'!$B$3:$B$219,0),MATCH('COMBINED DATA'!G7136,'ALL - prices'!$J$1:$DY$1,0))</f>
        <v>14.740399999999999</v>
      </c>
      <c r="I6776" s="14">
        <f t="shared" si="501"/>
        <v>3.2589343077914417</v>
      </c>
      <c r="J6776" s="6">
        <f>INDEX('market cap'!$B$3:$DQ$219,MATCH(A6776,'market cap'!$A$3:$A$219,0),MATCH(G6776,'market cap'!$B$1:$DQ$1,0))</f>
        <v>6486.4786000000004</v>
      </c>
      <c r="K6776">
        <f t="shared" si="502"/>
        <v>8.7774750738458316</v>
      </c>
      <c r="L6776">
        <f>INDEX('PB2'!$D$2:$AQ$224,MATCH(A6776,'PB2'!$B$2:$B$224,0),MATCH(G6776,'PB2'!$D$1:$AQ$1,0))</f>
        <v>2.5696330070495601</v>
      </c>
      <c r="M6776" s="16">
        <f t="shared" si="503"/>
        <v>0.38916063004195101</v>
      </c>
      <c r="N6776" s="6">
        <f>INDEX('ROA2'!$D$2:$AQ$224,MATCH(A6776,'ROA2'!$B$2:$B$224,0),MATCH(G6776,'ROA2'!$D$1:$AQ$1,0))</f>
        <v>-1.38559699058533</v>
      </c>
      <c r="O6776" s="6">
        <v>5682.5328639999998</v>
      </c>
      <c r="P6776" s="28">
        <v>0.35733592896214955</v>
      </c>
    </row>
    <row r="6777" spans="1:16" x14ac:dyDescent="0.3">
      <c r="A6777" t="s">
        <v>650</v>
      </c>
      <c r="B6777" t="str">
        <f>VLOOKUP(A6777,Sheet3!L:L,1,FALSE)</f>
        <v>VET CN EQUITY</v>
      </c>
      <c r="C6777" t="str">
        <f>VLOOKUP(A6777,'ALL - prices'!B:C,2,FALSE)</f>
        <v>Vermilion Energy Inc</v>
      </c>
      <c r="D6777" t="str">
        <f>VLOOKUP(A6777,'ALL - prices'!B:I,8,FALSE)</f>
        <v>Energy</v>
      </c>
      <c r="E6777">
        <v>2018</v>
      </c>
      <c r="F6777" t="s">
        <v>682</v>
      </c>
      <c r="G6777" t="str">
        <f t="shared" si="500"/>
        <v>2018-Q4</v>
      </c>
      <c r="H6777" s="4">
        <f>INDEX('ALL - prices'!$J$3:$DY$219,MATCH('COMBINED DATA'!A7137,'ALL - prices'!$B$3:$B$219,0),MATCH('COMBINED DATA'!G7137,'ALL - prices'!$J$1:$DY$1,0))</f>
        <v>12.115500000000001</v>
      </c>
      <c r="I6777" s="14">
        <f t="shared" si="501"/>
        <v>2.6449523970196633</v>
      </c>
      <c r="J6777" s="6">
        <f>INDEX('market cap'!$B$3:$DQ$219,MATCH(A6777,'market cap'!$A$3:$A$219,0),MATCH(G6777,'market cap'!$B$1:$DQ$1,0))</f>
        <v>4385.7766000000001</v>
      </c>
      <c r="K6777">
        <f t="shared" si="502"/>
        <v>8.386121992888091</v>
      </c>
      <c r="L6777">
        <f>INDEX('PB2'!$D$2:$AQ$224,MATCH(A6777,'PB2'!$B$2:$B$224,0),MATCH(G6777,'PB2'!$D$1:$AQ$1,0))</f>
        <v>1.5588840246200599</v>
      </c>
      <c r="M6777" s="16">
        <f t="shared" si="503"/>
        <v>0.64148453907193359</v>
      </c>
      <c r="N6777" s="6">
        <f>INDEX('ROA2'!$D$2:$AQ$224,MATCH(A6777,'ROA2'!$B$2:$B$224,0),MATCH(G6777,'ROA2'!$D$1:$AQ$1,0))</f>
        <v>-0.86767101287841797</v>
      </c>
      <c r="O6777" s="6">
        <v>5918.6298880000004</v>
      </c>
      <c r="P6777" s="28">
        <v>4.1547850166555697E-2</v>
      </c>
    </row>
    <row r="6778" spans="1:16" x14ac:dyDescent="0.3">
      <c r="A6778" t="s">
        <v>650</v>
      </c>
      <c r="B6778" t="str">
        <f>VLOOKUP(A6778,Sheet3!L:L,1,FALSE)</f>
        <v>VET CN EQUITY</v>
      </c>
      <c r="C6778" t="str">
        <f>VLOOKUP(A6778,'ALL - prices'!B:C,2,FALSE)</f>
        <v>Vermilion Energy Inc</v>
      </c>
      <c r="D6778" t="str">
        <f>VLOOKUP(A6778,'ALL - prices'!B:I,8,FALSE)</f>
        <v>Energy</v>
      </c>
      <c r="E6778">
        <v>2019</v>
      </c>
      <c r="F6778" t="s">
        <v>679</v>
      </c>
      <c r="G6778" t="str">
        <f t="shared" si="500"/>
        <v>2019-Q1</v>
      </c>
      <c r="H6778" s="4">
        <f>INDEX('ALL - prices'!$J$3:$DY$219,MATCH('COMBINED DATA'!A7138,'ALL - prices'!$B$3:$B$219,0),MATCH('COMBINED DATA'!G7138,'ALL - prices'!$J$1:$DY$1,0))</f>
        <v>14.853300000000001</v>
      </c>
      <c r="I6778" s="14">
        <f t="shared" si="501"/>
        <v>1.9057587139597005</v>
      </c>
      <c r="J6778" s="6">
        <f>INDEX('market cap'!$B$3:$DQ$219,MATCH(A6778,'market cap'!$A$3:$A$219,0),MATCH(G6778,'market cap'!$B$1:$DQ$1,0))</f>
        <v>5043.9947000000002</v>
      </c>
      <c r="K6778">
        <f t="shared" si="502"/>
        <v>8.5259536463308887</v>
      </c>
      <c r="L6778">
        <f>INDEX('PB2'!$D$2:$AQ$224,MATCH(A6778,'PB2'!$B$2:$B$224,0),MATCH(G6778,'PB2'!$D$1:$AQ$1,0))</f>
        <v>1.84655201435089</v>
      </c>
      <c r="M6778" s="16">
        <f t="shared" si="503"/>
        <v>0.54154986820207474</v>
      </c>
      <c r="N6778" s="6">
        <f>INDEX('ROA2'!$D$2:$AQ$224,MATCH(A6778,'ROA2'!$B$2:$B$224,0),MATCH(G6778,'ROA2'!$D$1:$AQ$1,0))</f>
        <v>5.2727031707763699</v>
      </c>
      <c r="O6778" s="6">
        <v>6270.6708479999998</v>
      </c>
      <c r="P6778" s="28">
        <v>5.9480144334377295E-2</v>
      </c>
    </row>
    <row r="6779" spans="1:16" x14ac:dyDescent="0.3">
      <c r="A6779" t="s">
        <v>650</v>
      </c>
      <c r="B6779" t="str">
        <f>VLOOKUP(A6779,Sheet3!L:L,1,FALSE)</f>
        <v>VET CN EQUITY</v>
      </c>
      <c r="C6779" t="str">
        <f>VLOOKUP(A6779,'ALL - prices'!B:C,2,FALSE)</f>
        <v>Vermilion Energy Inc</v>
      </c>
      <c r="D6779" t="str">
        <f>VLOOKUP(A6779,'ALL - prices'!B:I,8,FALSE)</f>
        <v>Energy</v>
      </c>
      <c r="E6779">
        <v>2019</v>
      </c>
      <c r="F6779" t="s">
        <v>680</v>
      </c>
      <c r="G6779" t="str">
        <f t="shared" si="500"/>
        <v>2019-Q2</v>
      </c>
      <c r="H6779" s="4">
        <f>INDEX('ALL - prices'!$J$3:$DY$219,MATCH('COMBINED DATA'!A7139,'ALL - prices'!$B$3:$B$219,0),MATCH('COMBINED DATA'!G7139,'ALL - prices'!$J$1:$DY$1,0))</f>
        <v>15.8292</v>
      </c>
      <c r="I6779" s="14">
        <f t="shared" si="501"/>
        <v>2.3019244432648094</v>
      </c>
      <c r="J6779" s="6">
        <f>INDEX('market cap'!$B$3:$DQ$219,MATCH(A6779,'market cap'!$A$3:$A$219,0),MATCH(G6779,'market cap'!$B$1:$DQ$1,0))</f>
        <v>4406.7945</v>
      </c>
      <c r="K6779">
        <f t="shared" si="502"/>
        <v>8.3909028333939677</v>
      </c>
      <c r="L6779">
        <f>INDEX('PB2'!$D$2:$AQ$224,MATCH(A6779,'PB2'!$B$2:$B$224,0),MATCH(G6779,'PB2'!$D$1:$AQ$1,0))</f>
        <v>1.66991698741913</v>
      </c>
      <c r="M6779" s="16">
        <f t="shared" si="503"/>
        <v>0.59883216203789147</v>
      </c>
      <c r="N6779" s="6">
        <f>INDEX('ROA2'!$D$2:$AQ$224,MATCH(A6779,'ROA2'!$B$2:$B$224,0),MATCH(G6779,'ROA2'!$D$1:$AQ$1,0))</f>
        <v>5.4730339050293004</v>
      </c>
      <c r="O6779" s="6">
        <v>6225.167872</v>
      </c>
      <c r="P6779" s="28">
        <v>-7.2564765561746424E-3</v>
      </c>
    </row>
    <row r="6780" spans="1:16" x14ac:dyDescent="0.3">
      <c r="A6780" t="s">
        <v>650</v>
      </c>
      <c r="B6780" t="str">
        <f>VLOOKUP(A6780,Sheet3!L:L,1,FALSE)</f>
        <v>VET CN EQUITY</v>
      </c>
      <c r="C6780" t="str">
        <f>VLOOKUP(A6780,'ALL - prices'!B:C,2,FALSE)</f>
        <v>Vermilion Energy Inc</v>
      </c>
      <c r="D6780" t="str">
        <f>VLOOKUP(A6780,'ALL - prices'!B:I,8,FALSE)</f>
        <v>Energy</v>
      </c>
      <c r="E6780">
        <v>2019</v>
      </c>
      <c r="F6780" t="s">
        <v>681</v>
      </c>
      <c r="G6780" t="str">
        <f t="shared" si="500"/>
        <v>2019-Q3</v>
      </c>
      <c r="H6780" s="4">
        <f>INDEX('ALL - prices'!$J$3:$DY$219,MATCH('COMBINED DATA'!A7140,'ALL - prices'!$B$3:$B$219,0),MATCH('COMBINED DATA'!G7140,'ALL - prices'!$J$1:$DY$1,0))</f>
        <v>19.9755</v>
      </c>
      <c r="I6780" s="14">
        <f t="shared" si="501"/>
        <v>2.943439428627677</v>
      </c>
      <c r="J6780" s="6">
        <f>INDEX('market cap'!$B$3:$DQ$219,MATCH(A6780,'market cap'!$A$3:$A$219,0),MATCH(G6780,'market cap'!$B$1:$DQ$1,0))</f>
        <v>3424.4135000000001</v>
      </c>
      <c r="K6780">
        <f t="shared" si="502"/>
        <v>8.13868549515702</v>
      </c>
      <c r="L6780">
        <f>INDEX('PB2'!$D$2:$AQ$224,MATCH(A6780,'PB2'!$B$2:$B$224,0),MATCH(G6780,'PB2'!$D$1:$AQ$1,0))</f>
        <v>1.3543440103530899</v>
      </c>
      <c r="M6780" s="16">
        <f t="shared" si="503"/>
        <v>0.73836484110066747</v>
      </c>
      <c r="N6780" s="6">
        <f>INDEX('ROA2'!$D$2:$AQ$224,MATCH(A6780,'ROA2'!$B$2:$B$224,0),MATCH(G6780,'ROA2'!$D$1:$AQ$1,0))</f>
        <v>5.9448361396789604</v>
      </c>
      <c r="O6780" s="6">
        <v>6034.7289600000004</v>
      </c>
      <c r="P6780" s="28">
        <v>-3.0591771325006224E-2</v>
      </c>
    </row>
    <row r="6781" spans="1:16" x14ac:dyDescent="0.3">
      <c r="A6781" t="s">
        <v>650</v>
      </c>
      <c r="B6781" t="str">
        <f>VLOOKUP(A6781,Sheet3!L:L,1,FALSE)</f>
        <v>VET CN EQUITY</v>
      </c>
      <c r="C6781" t="str">
        <f>VLOOKUP(A6781,'ALL - prices'!B:C,2,FALSE)</f>
        <v>Vermilion Energy Inc</v>
      </c>
      <c r="D6781" t="str">
        <f>VLOOKUP(A6781,'ALL - prices'!B:I,8,FALSE)</f>
        <v>Energy</v>
      </c>
      <c r="E6781">
        <v>2019</v>
      </c>
      <c r="F6781" t="s">
        <v>682</v>
      </c>
      <c r="G6781" t="str">
        <f t="shared" si="500"/>
        <v>2019-Q4</v>
      </c>
      <c r="H6781" s="4">
        <f>INDEX('ALL - prices'!$J$3:$DY$219,MATCH('COMBINED DATA'!A7141,'ALL - prices'!$B$3:$B$219,0),MATCH('COMBINED DATA'!G7141,'ALL - prices'!$J$1:$DY$1,0))</f>
        <v>19.759699999999999</v>
      </c>
      <c r="I6781" s="14">
        <f t="shared" si="501"/>
        <v>2.6776086375408505</v>
      </c>
      <c r="J6781" s="6">
        <f>INDEX('market cap'!$B$3:$DQ$219,MATCH(A6781,'market cap'!$A$3:$A$219,0),MATCH(G6781,'market cap'!$B$1:$DQ$1,0))</f>
        <v>3309.4249</v>
      </c>
      <c r="K6781">
        <f t="shared" si="502"/>
        <v>8.1045297070519204</v>
      </c>
      <c r="L6781">
        <f>INDEX('PB2'!$D$2:$AQ$224,MATCH(A6781,'PB2'!$B$2:$B$224,0),MATCH(G6781,'PB2'!$D$1:$AQ$1,0))</f>
        <v>1.3524760007858301</v>
      </c>
      <c r="M6781" s="16">
        <f t="shared" si="503"/>
        <v>0.73938465408552112</v>
      </c>
      <c r="N6781" s="6">
        <f>INDEX('ROA2'!$D$2:$AQ$224,MATCH(A6781,'ROA2'!$B$2:$B$224,0),MATCH(G6781,'ROA2'!$D$1:$AQ$1,0))</f>
        <v>5.9465050697326696</v>
      </c>
      <c r="O6781" s="6">
        <v>5959.1362559999998</v>
      </c>
      <c r="P6781" s="28">
        <v>-1.2526279887804703E-2</v>
      </c>
    </row>
    <row r="6782" spans="1:16" x14ac:dyDescent="0.3">
      <c r="A6782" t="s">
        <v>650</v>
      </c>
      <c r="B6782" t="str">
        <f>VLOOKUP(A6782,Sheet3!L:L,1,FALSE)</f>
        <v>VET CN EQUITY</v>
      </c>
      <c r="C6782" t="str">
        <f>VLOOKUP(A6782,'ALL - prices'!B:C,2,FALSE)</f>
        <v>Vermilion Energy Inc</v>
      </c>
      <c r="D6782" t="str">
        <f>VLOOKUP(A6782,'ALL - prices'!B:I,8,FALSE)</f>
        <v>Energy</v>
      </c>
      <c r="E6782">
        <v>2020</v>
      </c>
      <c r="F6782" t="s">
        <v>679</v>
      </c>
      <c r="G6782" t="str">
        <f t="shared" si="500"/>
        <v>2020-Q1</v>
      </c>
      <c r="H6782" s="4">
        <f>INDEX('ALL - prices'!$J$3:$DY$219,MATCH('COMBINED DATA'!A7142,'ALL - prices'!$B$3:$B$219,0),MATCH('COMBINED DATA'!G7142,'ALL - prices'!$J$1:$DY$1,0))</f>
        <v>18.517099999999999</v>
      </c>
      <c r="I6782" s="14">
        <f t="shared" si="501"/>
        <v>0.67222417577769356</v>
      </c>
      <c r="J6782" s="6">
        <f>INDEX('market cap'!$B$3:$DQ$219,MATCH(A6782,'market cap'!$A$3:$A$219,0),MATCH(G6782,'market cap'!$B$1:$DQ$1,0))</f>
        <v>675.17100000000005</v>
      </c>
      <c r="K6782">
        <f t="shared" si="502"/>
        <v>6.5149659921223924</v>
      </c>
      <c r="L6782">
        <f>INDEX('PB2'!$D$2:$AQ$224,MATCH(A6782,'PB2'!$B$2:$B$224,0),MATCH(G6782,'PB2'!$D$1:$AQ$1,0))</f>
        <v>0.58864897489547696</v>
      </c>
      <c r="M6782" s="16">
        <f t="shared" si="503"/>
        <v>1.6988053027316734</v>
      </c>
      <c r="N6782" s="6">
        <f>INDEX('ROA2'!$D$2:$AQ$224,MATCH(A6782,'ROA2'!$B$2:$B$224,0),MATCH(G6782,'ROA2'!$D$1:$AQ$1,0))</f>
        <v>0.54048901796340898</v>
      </c>
      <c r="O6782" s="6">
        <v>5866.1201920000003</v>
      </c>
      <c r="P6782" s="28">
        <v>-1.5608984256123622E-2</v>
      </c>
    </row>
    <row r="6783" spans="1:16" x14ac:dyDescent="0.3">
      <c r="A6783" t="s">
        <v>650</v>
      </c>
      <c r="B6783" t="str">
        <f>VLOOKUP(A6783,Sheet3!L:L,1,FALSE)</f>
        <v>VET CN EQUITY</v>
      </c>
      <c r="C6783" t="str">
        <f>VLOOKUP(A6783,'ALL - prices'!B:C,2,FALSE)</f>
        <v>Vermilion Energy Inc</v>
      </c>
      <c r="D6783" t="str">
        <f>VLOOKUP(A6783,'ALL - prices'!B:I,8,FALSE)</f>
        <v>Energy</v>
      </c>
      <c r="E6783">
        <v>2020</v>
      </c>
      <c r="F6783" t="s">
        <v>680</v>
      </c>
      <c r="G6783" t="str">
        <f t="shared" si="500"/>
        <v>2020-Q2</v>
      </c>
      <c r="H6783" s="4">
        <f>INDEX('ALL - prices'!$J$3:$DY$219,MATCH('COMBINED DATA'!A7143,'ALL - prices'!$B$3:$B$219,0),MATCH('COMBINED DATA'!G7143,'ALL - prices'!$J$1:$DY$1,0))</f>
        <v>23.838200000000001</v>
      </c>
      <c r="I6783" s="14">
        <f t="shared" si="501"/>
        <v>0.66771396570687314</v>
      </c>
      <c r="J6783" s="6">
        <f>INDEX('market cap'!$B$3:$DQ$219,MATCH(A6783,'market cap'!$A$3:$A$219,0),MATCH(G6783,'market cap'!$B$1:$DQ$1,0))</f>
        <v>948.40369999999996</v>
      </c>
      <c r="K6783">
        <f t="shared" si="502"/>
        <v>6.8547802554911055</v>
      </c>
      <c r="L6783">
        <f>INDEX('PB2'!$D$2:$AQ$224,MATCH(A6783,'PB2'!$B$2:$B$224,0),MATCH(G6783,'PB2'!$D$1:$AQ$1,0))</f>
        <v>0.92770898342132602</v>
      </c>
      <c r="M6783" s="16">
        <f t="shared" si="503"/>
        <v>1.0779242390346051</v>
      </c>
      <c r="N6783" s="6">
        <f>INDEX('ROA2'!$D$2:$AQ$224,MATCH(A6783,'ROA2'!$B$2:$B$224,0),MATCH(G6783,'ROA2'!$D$1:$AQ$1,0))</f>
        <v>-25.0106296539307</v>
      </c>
      <c r="O6783" s="6">
        <v>4372.3417600000002</v>
      </c>
      <c r="P6783" s="28">
        <v>-0.25464504359067863</v>
      </c>
    </row>
    <row r="6784" spans="1:16" x14ac:dyDescent="0.3">
      <c r="A6784" t="s">
        <v>650</v>
      </c>
      <c r="B6784" t="str">
        <f>VLOOKUP(A6784,Sheet3!L:L,1,FALSE)</f>
        <v>VET CN EQUITY</v>
      </c>
      <c r="C6784" t="str">
        <f>VLOOKUP(A6784,'ALL - prices'!B:C,2,FALSE)</f>
        <v>Vermilion Energy Inc</v>
      </c>
      <c r="D6784" t="str">
        <f>VLOOKUP(A6784,'ALL - prices'!B:I,8,FALSE)</f>
        <v>Energy</v>
      </c>
      <c r="E6784">
        <v>2020</v>
      </c>
      <c r="F6784" t="s">
        <v>681</v>
      </c>
      <c r="G6784" t="str">
        <f t="shared" si="500"/>
        <v>2020-Q3</v>
      </c>
      <c r="H6784" s="4">
        <f>INDEX('ALL - prices'!$J$3:$DY$219,MATCH('COMBINED DATA'!A7144,'ALL - prices'!$B$3:$B$219,0),MATCH('COMBINED DATA'!G7144,'ALL - prices'!$J$1:$DY$1,0))</f>
        <v>24.445599999999999</v>
      </c>
      <c r="I6784" s="14">
        <f t="shared" si="501"/>
        <v>0.87633509001979371</v>
      </c>
      <c r="J6784" s="6">
        <f>INDEX('market cap'!$B$3:$DQ$219,MATCH(A6784,'market cap'!$A$3:$A$219,0),MATCH(G6784,'market cap'!$B$1:$DQ$1,0))</f>
        <v>492.33449999999999</v>
      </c>
      <c r="K6784">
        <f t="shared" si="502"/>
        <v>6.1991583635287091</v>
      </c>
      <c r="L6784">
        <f>INDEX('PB2'!$D$2:$AQ$224,MATCH(A6784,'PB2'!$B$2:$B$224,0),MATCH(G6784,'PB2'!$D$1:$AQ$1,0))</f>
        <v>0.50283902883529696</v>
      </c>
      <c r="M6784" s="16">
        <f t="shared" si="503"/>
        <v>1.9887080012787677</v>
      </c>
      <c r="N6784" s="6">
        <f>INDEX('ROA2'!$D$2:$AQ$224,MATCH(A6784,'ROA2'!$B$2:$B$224,0),MATCH(G6784,'ROA2'!$D$1:$AQ$1,0))</f>
        <v>-26.9034328460693</v>
      </c>
      <c r="O6784" s="6">
        <v>4362.056192</v>
      </c>
      <c r="P6784" s="28">
        <v>-2.3524162941920257E-3</v>
      </c>
    </row>
    <row r="6785" spans="1:16" x14ac:dyDescent="0.3">
      <c r="A6785" t="s">
        <v>650</v>
      </c>
      <c r="B6785" t="str">
        <f>VLOOKUP(A6785,Sheet3!L:L,1,FALSE)</f>
        <v>VET CN EQUITY</v>
      </c>
      <c r="C6785" t="str">
        <f>VLOOKUP(A6785,'ALL - prices'!B:C,2,FALSE)</f>
        <v>Vermilion Energy Inc</v>
      </c>
      <c r="D6785" t="str">
        <f>VLOOKUP(A6785,'ALL - prices'!B:I,8,FALSE)</f>
        <v>Energy</v>
      </c>
      <c r="E6785">
        <v>2020</v>
      </c>
      <c r="F6785" t="s">
        <v>682</v>
      </c>
      <c r="G6785" t="str">
        <f t="shared" si="500"/>
        <v>2020-Q4</v>
      </c>
      <c r="H6785" s="4">
        <f>INDEX('ALL - prices'!$J$3:$DY$219,MATCH('COMBINED DATA'!A7145,'ALL - prices'!$B$3:$B$219,0),MATCH('COMBINED DATA'!G7145,'ALL - prices'!$J$1:$DY$1,0))</f>
        <v>22.8232</v>
      </c>
      <c r="I6785" s="14">
        <f t="shared" si="501"/>
        <v>0.66007393714643825</v>
      </c>
      <c r="J6785" s="6">
        <f>INDEX('market cap'!$B$3:$DQ$219,MATCH(A6785,'market cap'!$A$3:$A$219,0),MATCH(G6785,'market cap'!$B$1:$DQ$1,0))</f>
        <v>900.71529999999996</v>
      </c>
      <c r="K6785">
        <f t="shared" si="502"/>
        <v>6.8031892254334769</v>
      </c>
      <c r="L6785">
        <f>INDEX('PB2'!$D$2:$AQ$224,MATCH(A6785,'PB2'!$B$2:$B$224,0),MATCH(G6785,'PB2'!$D$1:$AQ$1,0))</f>
        <v>0.97422802448272705</v>
      </c>
      <c r="M6785" s="16">
        <f t="shared" si="503"/>
        <v>1.0264537406742706</v>
      </c>
      <c r="N6785" s="6">
        <f>INDEX('ROA2'!$D$2:$AQ$224,MATCH(A6785,'ROA2'!$B$2:$B$224,0),MATCH(G6785,'ROA2'!$D$1:$AQ$1,0))</f>
        <v>-28.917514801025401</v>
      </c>
      <c r="O6785" s="6">
        <v>4126.3989760000004</v>
      </c>
      <c r="P6785" s="28">
        <v>-5.4024342105494734E-2</v>
      </c>
    </row>
    <row r="6786" spans="1:16" x14ac:dyDescent="0.3">
      <c r="A6786" t="s">
        <v>650</v>
      </c>
      <c r="B6786" t="str">
        <f>VLOOKUP(A6786,Sheet3!L:L,1,FALSE)</f>
        <v>VET CN EQUITY</v>
      </c>
      <c r="C6786" t="str">
        <f>VLOOKUP(A6786,'ALL - prices'!B:C,2,FALSE)</f>
        <v>Vermilion Energy Inc</v>
      </c>
      <c r="D6786" t="str">
        <f>VLOOKUP(A6786,'ALL - prices'!B:I,8,FALSE)</f>
        <v>Energy</v>
      </c>
      <c r="E6786">
        <v>2021</v>
      </c>
      <c r="F6786" t="s">
        <v>679</v>
      </c>
      <c r="G6786" t="str">
        <f t="shared" si="500"/>
        <v>2021-Q1</v>
      </c>
      <c r="H6786" s="4">
        <f>INDEX('ALL - prices'!$J$3:$DY$219,MATCH('COMBINED DATA'!A7146,'ALL - prices'!$B$3:$B$219,0),MATCH('COMBINED DATA'!G7146,'ALL - prices'!$J$1:$DY$1,0))</f>
        <v>23.576499999999999</v>
      </c>
      <c r="I6786" s="14">
        <f t="shared" si="501"/>
        <v>0.62829889118688287</v>
      </c>
      <c r="J6786" s="6">
        <f>INDEX('market cap'!$B$3:$DQ$219,MATCH(A6786,'market cap'!$A$3:$A$219,0),MATCH(G6786,'market cap'!$B$1:$DQ$1,0))</f>
        <v>1450.3343</v>
      </c>
      <c r="K6786">
        <f t="shared" si="502"/>
        <v>7.2795493605657935</v>
      </c>
      <c r="L6786">
        <f>INDEX('PB2'!$D$2:$AQ$224,MATCH(A6786,'PB2'!$B$2:$B$224,0),MATCH(G6786,'PB2'!$D$1:$AQ$1,0))</f>
        <v>1.03137195110321</v>
      </c>
      <c r="M6786" s="16">
        <f t="shared" si="503"/>
        <v>0.96958231114424542</v>
      </c>
      <c r="N6786" s="6">
        <f>INDEX('ROA2'!$D$2:$AQ$224,MATCH(A6786,'ROA2'!$B$2:$B$224,0),MATCH(G6786,'ROA2'!$D$1:$AQ$1,0))</f>
        <v>-30.423812866210898</v>
      </c>
      <c r="O6786" s="6">
        <v>4109.1389440000003</v>
      </c>
      <c r="P6786" s="28">
        <v>-4.1828315924824751E-3</v>
      </c>
    </row>
    <row r="6787" spans="1:16" x14ac:dyDescent="0.3">
      <c r="A6787" t="s">
        <v>650</v>
      </c>
      <c r="B6787" t="str">
        <f>VLOOKUP(A6787,Sheet3!L:L,1,FALSE)</f>
        <v>VET CN EQUITY</v>
      </c>
      <c r="C6787" t="str">
        <f>VLOOKUP(A6787,'ALL - prices'!B:C,2,FALSE)</f>
        <v>Vermilion Energy Inc</v>
      </c>
      <c r="D6787" t="str">
        <f>VLOOKUP(A6787,'ALL - prices'!B:I,8,FALSE)</f>
        <v>Energy</v>
      </c>
      <c r="E6787">
        <v>2021</v>
      </c>
      <c r="F6787" t="s">
        <v>680</v>
      </c>
      <c r="G6787" t="str">
        <f t="shared" si="500"/>
        <v>2021-Q2</v>
      </c>
      <c r="H6787" s="4">
        <f>INDEX('ALL - prices'!$J$3:$DY$219,MATCH('COMBINED DATA'!A7147,'ALL - prices'!$B$3:$B$219,0),MATCH('COMBINED DATA'!G7147,'ALL - prices'!$J$1:$DY$1,0))</f>
        <v>23.775099999999998</v>
      </c>
      <c r="I6787" s="14">
        <f t="shared" si="501"/>
        <v>0.62412522514850022</v>
      </c>
      <c r="J6787" s="6">
        <f>INDEX('market cap'!$B$3:$DQ$219,MATCH(A6787,'market cap'!$A$3:$A$219,0),MATCH(G6787,'market cap'!$B$1:$DQ$1,0))</f>
        <v>1756.8994</v>
      </c>
      <c r="K6787">
        <f t="shared" si="502"/>
        <v>7.4713058298603352</v>
      </c>
      <c r="L6787">
        <f>INDEX('PB2'!$D$2:$AQ$224,MATCH(A6787,'PB2'!$B$2:$B$224,0),MATCH(G6787,'PB2'!$D$1:$AQ$1,0))</f>
        <v>0.94433200359344505</v>
      </c>
      <c r="M6787" s="16">
        <f t="shared" si="503"/>
        <v>1.0589496026765193</v>
      </c>
      <c r="N6787" s="6">
        <f>INDEX('ROA2'!$D$2:$AQ$224,MATCH(A6787,'ROA2'!$B$2:$B$224,0),MATCH(G6787,'ROA2'!$D$1:$AQ$1,0))</f>
        <v>6.6170959472656197</v>
      </c>
      <c r="O6787" s="6">
        <v>4726.5438720000002</v>
      </c>
      <c r="P6787" s="28">
        <v>0.1502516552528626</v>
      </c>
    </row>
    <row r="6788" spans="1:16" x14ac:dyDescent="0.3">
      <c r="A6788" t="s">
        <v>650</v>
      </c>
      <c r="B6788" t="str">
        <f>VLOOKUP(A6788,Sheet3!L:L,1,FALSE)</f>
        <v>VET CN EQUITY</v>
      </c>
      <c r="C6788" t="str">
        <f>VLOOKUP(A6788,'ALL - prices'!B:C,2,FALSE)</f>
        <v>Vermilion Energy Inc</v>
      </c>
      <c r="D6788" t="str">
        <f>VLOOKUP(A6788,'ALL - prices'!B:I,8,FALSE)</f>
        <v>Energy</v>
      </c>
      <c r="E6788">
        <v>2021</v>
      </c>
      <c r="F6788" t="s">
        <v>681</v>
      </c>
      <c r="G6788" t="str">
        <f t="shared" si="500"/>
        <v>2021-Q3</v>
      </c>
      <c r="H6788" s="4">
        <f>INDEX('ALL - prices'!$J$3:$DY$219,MATCH('COMBINED DATA'!A7148,'ALL - prices'!$B$3:$B$219,0),MATCH('COMBINED DATA'!G7148,'ALL - prices'!$J$1:$DY$1,0))</f>
        <v>24.9406</v>
      </c>
      <c r="I6788" s="14">
        <f t="shared" si="501"/>
        <v>0.34842699259194365</v>
      </c>
      <c r="J6788" s="6">
        <f>INDEX('market cap'!$B$3:$DQ$219,MATCH(A6788,'market cap'!$A$3:$A$219,0),MATCH(G6788,'market cap'!$B$1:$DQ$1,0))</f>
        <v>2027.8389</v>
      </c>
      <c r="K6788">
        <f t="shared" si="502"/>
        <v>7.6147259236858966</v>
      </c>
      <c r="L6788">
        <f>INDEX('PB2'!$D$2:$AQ$224,MATCH(A6788,'PB2'!$B$2:$B$224,0),MATCH(G6788,'PB2'!$D$1:$AQ$1,0))</f>
        <v>1.16865801811218</v>
      </c>
      <c r="M6788" s="16">
        <f t="shared" si="503"/>
        <v>0.85568231638488579</v>
      </c>
      <c r="N6788" s="6">
        <f>INDEX('ROA2'!$D$2:$AQ$224,MATCH(A6788,'ROA2'!$B$2:$B$224,0),MATCH(G6788,'ROA2'!$D$1:$AQ$1,0))</f>
        <v>16.860689163208001</v>
      </c>
      <c r="O6788" s="6">
        <v>5407.4731519999996</v>
      </c>
      <c r="P6788" s="28">
        <v>0.14406494437379874</v>
      </c>
    </row>
    <row r="6789" spans="1:16" x14ac:dyDescent="0.3">
      <c r="A6789" t="s">
        <v>650</v>
      </c>
      <c r="B6789" t="str">
        <f>VLOOKUP(A6789,Sheet3!L:L,1,FALSE)</f>
        <v>VET CN EQUITY</v>
      </c>
      <c r="C6789" t="str">
        <f>VLOOKUP(A6789,'ALL - prices'!B:C,2,FALSE)</f>
        <v>Vermilion Energy Inc</v>
      </c>
      <c r="D6789" t="str">
        <f>VLOOKUP(A6789,'ALL - prices'!B:I,8,FALSE)</f>
        <v>Energy</v>
      </c>
      <c r="E6789">
        <v>2021</v>
      </c>
      <c r="F6789" t="s">
        <v>682</v>
      </c>
      <c r="G6789" t="str">
        <f t="shared" si="500"/>
        <v>2021-Q4</v>
      </c>
      <c r="H6789" s="4">
        <f>INDEX('ALL - prices'!$J$3:$DY$219,MATCH('COMBINED DATA'!A7149,'ALL - prices'!$B$3:$B$219,0),MATCH('COMBINED DATA'!G7149,'ALL - prices'!$J$1:$DY$1,0))</f>
        <v>23.5547</v>
      </c>
      <c r="I6789" s="14">
        <f t="shared" si="501"/>
        <v>0.8250094423702069</v>
      </c>
      <c r="J6789" s="6">
        <f>INDEX('market cap'!$B$3:$DQ$219,MATCH(A6789,'market cap'!$A$3:$A$219,0),MATCH(G6789,'market cap'!$B$1:$DQ$1,0))</f>
        <v>2579.7907</v>
      </c>
      <c r="K6789">
        <f t="shared" si="502"/>
        <v>7.8554635505939228</v>
      </c>
      <c r="L6789">
        <f>INDEX('PB2'!$D$2:$AQ$224,MATCH(A6789,'PB2'!$B$2:$B$224,0),MATCH(G6789,'PB2'!$D$1:$AQ$1,0))</f>
        <v>1.2486779689788801</v>
      </c>
      <c r="M6789" s="16">
        <f t="shared" si="503"/>
        <v>0.80084699565714357</v>
      </c>
      <c r="N6789" s="6">
        <f>INDEX('ROA2'!$D$2:$AQ$224,MATCH(A6789,'ROA2'!$B$2:$B$224,0),MATCH(G6789,'ROA2'!$D$1:$AQ$1,0))</f>
        <v>15.115403175354</v>
      </c>
      <c r="O6789" s="6">
        <v>5749.6330239999998</v>
      </c>
      <c r="P6789" s="28">
        <v>6.3275371394761235E-2</v>
      </c>
    </row>
    <row r="6790" spans="1:16" x14ac:dyDescent="0.3">
      <c r="A6790" t="s">
        <v>650</v>
      </c>
      <c r="B6790" t="str">
        <f>VLOOKUP(A6790,Sheet3!L:L,1,FALSE)</f>
        <v>VET CN EQUITY</v>
      </c>
      <c r="C6790" t="str">
        <f>VLOOKUP(A6790,'ALL - prices'!B:C,2,FALSE)</f>
        <v>Vermilion Energy Inc</v>
      </c>
      <c r="D6790" t="str">
        <f>VLOOKUP(A6790,'ALL - prices'!B:I,8,FALSE)</f>
        <v>Energy</v>
      </c>
      <c r="E6790">
        <v>2022</v>
      </c>
      <c r="F6790" t="s">
        <v>679</v>
      </c>
      <c r="G6790" t="str">
        <f t="shared" si="500"/>
        <v>2022-Q1</v>
      </c>
      <c r="H6790" s="4">
        <f>INDEX('ALL - prices'!$J$3:$DY$219,MATCH('COMBINED DATA'!A7150,'ALL - prices'!$B$3:$B$219,0),MATCH('COMBINED DATA'!G7150,'ALL - prices'!$J$1:$DY$1,0))</f>
        <v>23.773800000000001</v>
      </c>
      <c r="I6790" s="14">
        <f t="shared" si="501"/>
        <v>0.97978006035368292</v>
      </c>
      <c r="J6790" s="6">
        <f>INDEX('market cap'!$B$3:$DQ$219,MATCH(A6790,'market cap'!$A$3:$A$219,0),MATCH(G6790,'market cap'!$B$1:$DQ$1,0))</f>
        <v>4259.8753999999999</v>
      </c>
      <c r="K6790">
        <f t="shared" si="502"/>
        <v>8.3569951900093695</v>
      </c>
      <c r="L6790">
        <f>INDEX('PB2'!$D$2:$AQ$224,MATCH(A6790,'PB2'!$B$2:$B$224,0),MATCH(G6790,'PB2'!$D$1:$AQ$1,0))</f>
        <v>1.83510994911194</v>
      </c>
      <c r="M6790" s="16">
        <f t="shared" si="503"/>
        <v>0.54492647728487731</v>
      </c>
      <c r="N6790" s="6">
        <f>INDEX('ROA2'!$D$2:$AQ$224,MATCH(A6790,'ROA2'!$B$2:$B$224,0),MATCH(G6790,'ROA2'!$D$1:$AQ$1,0))</f>
        <v>22.940742492675799</v>
      </c>
      <c r="O6790" s="6">
        <v>5905.3230080000003</v>
      </c>
      <c r="P6790" s="28">
        <v>2.7078247142056307E-2</v>
      </c>
    </row>
    <row r="6791" spans="1:16" x14ac:dyDescent="0.3">
      <c r="A6791" t="s">
        <v>650</v>
      </c>
      <c r="B6791" t="str">
        <f>VLOOKUP(A6791,Sheet3!L:L,1,FALSE)</f>
        <v>VET CN EQUITY</v>
      </c>
      <c r="C6791" t="str">
        <f>VLOOKUP(A6791,'ALL - prices'!B:C,2,FALSE)</f>
        <v>Vermilion Energy Inc</v>
      </c>
      <c r="D6791" t="str">
        <f>VLOOKUP(A6791,'ALL - prices'!B:I,8,FALSE)</f>
        <v>Energy</v>
      </c>
      <c r="E6791">
        <v>2022</v>
      </c>
      <c r="F6791" t="s">
        <v>680</v>
      </c>
      <c r="G6791" t="str">
        <f t="shared" si="500"/>
        <v>2022-Q2</v>
      </c>
      <c r="H6791" s="4">
        <f>INDEX('ALL - prices'!$J$3:$DY$219,MATCH('COMBINED DATA'!A7151,'ALL - prices'!$B$3:$B$219,0),MATCH('COMBINED DATA'!G7151,'ALL - prices'!$J$1:$DY$1,0))</f>
        <v>24.3691</v>
      </c>
      <c r="I6791" s="14">
        <f t="shared" si="501"/>
        <v>1.9152422866746304</v>
      </c>
      <c r="J6791" s="6">
        <f>INDEX('market cap'!$B$3:$DQ$219,MATCH(A6791,'market cap'!$A$3:$A$219,0),MATCH(G6791,'market cap'!$B$1:$DQ$1,0))</f>
        <v>4047.4767999999999</v>
      </c>
      <c r="K6791">
        <f t="shared" si="502"/>
        <v>8.3058489536020712</v>
      </c>
      <c r="L6791">
        <f>INDEX('PB2'!$D$2:$AQ$224,MATCH(A6791,'PB2'!$B$2:$B$224,0),MATCH(G6791,'PB2'!$D$1:$AQ$1,0))</f>
        <v>1.50958204269409</v>
      </c>
      <c r="M6791" s="16">
        <f t="shared" si="503"/>
        <v>0.66243501294924023</v>
      </c>
      <c r="N6791" s="6">
        <f>INDEX('ROA2'!$D$2:$AQ$224,MATCH(A6791,'ROA2'!$B$2:$B$224,0),MATCH(G6791,'ROA2'!$D$1:$AQ$1,0))</f>
        <v>17.073270797729499</v>
      </c>
      <c r="O6791" s="6">
        <v>6199.1429120000003</v>
      </c>
      <c r="P6791" s="28">
        <v>4.9755094446478063E-2</v>
      </c>
    </row>
    <row r="6792" spans="1:16" x14ac:dyDescent="0.3">
      <c r="A6792" t="s">
        <v>650</v>
      </c>
      <c r="B6792" t="str">
        <f>VLOOKUP(A6792,Sheet3!L:L,1,FALSE)</f>
        <v>VET CN EQUITY</v>
      </c>
      <c r="C6792" t="str">
        <f>VLOOKUP(A6792,'ALL - prices'!B:C,2,FALSE)</f>
        <v>Vermilion Energy Inc</v>
      </c>
      <c r="D6792" t="str">
        <f>VLOOKUP(A6792,'ALL - prices'!B:I,8,FALSE)</f>
        <v>Energy</v>
      </c>
      <c r="E6792">
        <v>2022</v>
      </c>
      <c r="F6792" t="s">
        <v>681</v>
      </c>
      <c r="G6792" t="str">
        <f t="shared" si="500"/>
        <v>2022-Q3</v>
      </c>
      <c r="H6792" s="4">
        <f>INDEX('ALL - prices'!$J$3:$DY$219,MATCH('COMBINED DATA'!A7152,'ALL - prices'!$B$3:$B$219,0),MATCH('COMBINED DATA'!G7152,'ALL - prices'!$J$1:$DY$1,0))</f>
        <v>23.7897</v>
      </c>
      <c r="I6792" s="14">
        <f t="shared" si="501"/>
        <v>1.4685918320509161</v>
      </c>
      <c r="J6792" s="6">
        <f>INDEX('market cap'!$B$3:$DQ$219,MATCH(A6792,'market cap'!$A$3:$A$219,0),MATCH(G6792,'market cap'!$B$1:$DQ$1,0))</f>
        <v>4857.7155000000002</v>
      </c>
      <c r="K6792">
        <f t="shared" si="502"/>
        <v>8.4883235446524967</v>
      </c>
      <c r="L6792">
        <f>INDEX('PB2'!$D$2:$AQ$224,MATCH(A6792,'PB2'!$B$2:$B$224,0),MATCH(G6792,'PB2'!$D$1:$AQ$1,0))</f>
        <v>1.66663205623627</v>
      </c>
      <c r="M6792" s="16">
        <f t="shared" si="503"/>
        <v>0.60001246001369068</v>
      </c>
      <c r="N6792" s="6">
        <f>INDEX('ROA2'!$D$2:$AQ$224,MATCH(A6792,'ROA2'!$B$2:$B$224,0),MATCH(G6792,'ROA2'!$D$1:$AQ$1,0))</f>
        <v>14.441453933715801</v>
      </c>
      <c r="O6792" s="6">
        <v>6281.558016</v>
      </c>
      <c r="P6792" s="28">
        <v>1.3294596554705093E-2</v>
      </c>
    </row>
    <row r="6793" spans="1:16" x14ac:dyDescent="0.3">
      <c r="A6793" t="s">
        <v>650</v>
      </c>
      <c r="B6793" t="str">
        <f>VLOOKUP(A6793,Sheet3!L:L,1,FALSE)</f>
        <v>VET CN EQUITY</v>
      </c>
      <c r="C6793" t="str">
        <f>VLOOKUP(A6793,'ALL - prices'!B:C,2,FALSE)</f>
        <v>Vermilion Energy Inc</v>
      </c>
      <c r="D6793" t="str">
        <f>VLOOKUP(A6793,'ALL - prices'!B:I,8,FALSE)</f>
        <v>Energy</v>
      </c>
      <c r="E6793">
        <v>2022</v>
      </c>
      <c r="F6793" t="s">
        <v>682</v>
      </c>
      <c r="G6793" t="str">
        <f t="shared" si="500"/>
        <v>2022-Q4</v>
      </c>
      <c r="H6793" s="4">
        <f>INDEX('ALL - prices'!$J$3:$DY$219,MATCH('COMBINED DATA'!A7153,'ALL - prices'!$B$3:$B$219,0),MATCH('COMBINED DATA'!G7153,'ALL - prices'!$J$1:$DY$1,0))</f>
        <v>25.5318</v>
      </c>
      <c r="I6793" s="14">
        <f t="shared" si="501"/>
        <v>2.0765907498830876</v>
      </c>
      <c r="J6793" s="6">
        <f>INDEX('market cap'!$B$3:$DQ$219,MATCH(A6793,'market cap'!$A$3:$A$219,0),MATCH(G6793,'market cap'!$B$1:$DQ$1,0))</f>
        <v>3911.4956999999999</v>
      </c>
      <c r="K6793">
        <f t="shared" si="502"/>
        <v>8.2716751118020202</v>
      </c>
      <c r="L6793">
        <f>INDEX('PB2'!$D$2:$AQ$224,MATCH(A6793,'PB2'!$B$2:$B$224,0),MATCH(G6793,'PB2'!$D$1:$AQ$1,0))</f>
        <v>1.1503920555114799</v>
      </c>
      <c r="M6793" s="16">
        <f t="shared" si="503"/>
        <v>0.86926886812981896</v>
      </c>
      <c r="N6793" s="6">
        <f>INDEX('ROA2'!$D$2:$AQ$224,MATCH(A6793,'ROA2'!$B$2:$B$224,0),MATCH(G6793,'ROA2'!$D$1:$AQ$1,0))</f>
        <v>20.427604675293001</v>
      </c>
      <c r="O6793" s="6">
        <v>6608.5657600000004</v>
      </c>
      <c r="P6793" s="28">
        <v>5.2058381561877858E-2</v>
      </c>
    </row>
    <row r="6794" spans="1:16" x14ac:dyDescent="0.3">
      <c r="A6794" t="s">
        <v>650</v>
      </c>
      <c r="B6794" t="str">
        <f>VLOOKUP(A6794,Sheet3!L:L,1,FALSE)</f>
        <v>VET CN EQUITY</v>
      </c>
      <c r="C6794" t="str">
        <f>VLOOKUP(A6794,'ALL - prices'!B:C,2,FALSE)</f>
        <v>Vermilion Energy Inc</v>
      </c>
      <c r="D6794" t="str">
        <f>VLOOKUP(A6794,'ALL - prices'!B:I,8,FALSE)</f>
        <v>Energy</v>
      </c>
      <c r="E6794">
        <v>2023</v>
      </c>
      <c r="F6794" t="s">
        <v>679</v>
      </c>
      <c r="G6794" t="str">
        <f t="shared" si="500"/>
        <v>2023-Q1</v>
      </c>
      <c r="H6794" s="4">
        <f>INDEX('ALL - prices'!$J$3:$DY$219,MATCH('COMBINED DATA'!A7154,'ALL - prices'!$B$3:$B$219,0),MATCH('COMBINED DATA'!G7154,'ALL - prices'!$J$1:$DY$1,0))</f>
        <v>25.882999999999999</v>
      </c>
      <c r="I6794" s="14">
        <f t="shared" si="501"/>
        <v>3.0625849793651994</v>
      </c>
      <c r="J6794" s="6">
        <f>INDEX('market cap'!$B$3:$DQ$219,MATCH(A6794,'market cap'!$A$3:$A$219,0),MATCH(G6794,'market cap'!$B$1:$DQ$1,0))</f>
        <v>2844.5009</v>
      </c>
      <c r="K6794">
        <f t="shared" si="502"/>
        <v>7.9531429005907226</v>
      </c>
      <c r="L6794">
        <f>INDEX('PB2'!$D$2:$AQ$224,MATCH(A6794,'PB2'!$B$2:$B$224,0),MATCH(G6794,'PB2'!$D$1:$AQ$1,0))</f>
        <v>0.75256597995758101</v>
      </c>
      <c r="M6794" s="16">
        <f t="shared" si="503"/>
        <v>1.328787145090409</v>
      </c>
      <c r="N6794" s="6">
        <f>INDEX('ROA2'!$D$2:$AQ$224,MATCH(A6794,'ROA2'!$B$2:$B$224,0),MATCH(G6794,'ROA2'!$D$1:$AQ$1,0))</f>
        <v>20.3632621765137</v>
      </c>
      <c r="O6794" s="6">
        <v>6991.0579200000002</v>
      </c>
      <c r="P6794" s="28">
        <v>5.7878240739485318E-2</v>
      </c>
    </row>
    <row r="6795" spans="1:16" x14ac:dyDescent="0.3">
      <c r="A6795" t="s">
        <v>650</v>
      </c>
      <c r="B6795" t="str">
        <f>VLOOKUP(A6795,Sheet3!L:L,1,FALSE)</f>
        <v>VET CN EQUITY</v>
      </c>
      <c r="C6795" t="str">
        <f>VLOOKUP(A6795,'ALL - prices'!B:C,2,FALSE)</f>
        <v>Vermilion Energy Inc</v>
      </c>
      <c r="D6795" t="str">
        <f>VLOOKUP(A6795,'ALL - prices'!B:I,8,FALSE)</f>
        <v>Energy</v>
      </c>
      <c r="E6795">
        <v>2023</v>
      </c>
      <c r="F6795" t="s">
        <v>680</v>
      </c>
      <c r="G6795" t="str">
        <f t="shared" si="500"/>
        <v>2023-Q2</v>
      </c>
      <c r="H6795" s="4">
        <f>INDEX('ALL - prices'!$J$3:$DY$219,MATCH('COMBINED DATA'!A7155,'ALL - prices'!$B$3:$B$219,0),MATCH('COMBINED DATA'!G7155,'ALL - prices'!$J$1:$DY$1,0))</f>
        <v>28.4329</v>
      </c>
      <c r="I6795" s="14">
        <f t="shared" si="501"/>
        <v>4.0346375120119049</v>
      </c>
      <c r="J6795" s="6">
        <f>INDEX('market cap'!$B$3:$DQ$219,MATCH(A6795,'market cap'!$A$3:$A$219,0),MATCH(G6795,'market cap'!$B$1:$DQ$1,0))</f>
        <v>2721.7399</v>
      </c>
      <c r="K6795">
        <f t="shared" si="502"/>
        <v>7.9090266239066045</v>
      </c>
      <c r="L6795">
        <f>INDEX('PB2'!$D$2:$AQ$224,MATCH(A6795,'PB2'!$B$2:$B$224,0),MATCH(G6795,'PB2'!$D$1:$AQ$1,0))</f>
        <v>0.70994299650192305</v>
      </c>
      <c r="M6795" s="16">
        <f t="shared" si="503"/>
        <v>1.4085637930471384</v>
      </c>
      <c r="N6795" s="6">
        <f>INDEX('ROA2'!$D$2:$AQ$224,MATCH(A6795,'ROA2'!$B$2:$B$224,0),MATCH(G6795,'ROA2'!$D$1:$AQ$1,0))</f>
        <v>20.9048862457275</v>
      </c>
      <c r="O6795" s="6">
        <v>7285.1691520000004</v>
      </c>
      <c r="P6795" s="28">
        <v>4.2069631716053671E-2</v>
      </c>
    </row>
    <row r="6796" spans="1:16" x14ac:dyDescent="0.3">
      <c r="A6796" t="s">
        <v>650</v>
      </c>
      <c r="B6796" t="str">
        <f>VLOOKUP(A6796,Sheet3!L:L,1,FALSE)</f>
        <v>VET CN EQUITY</v>
      </c>
      <c r="C6796" t="str">
        <f>VLOOKUP(A6796,'ALL - prices'!B:C,2,FALSE)</f>
        <v>Vermilion Energy Inc</v>
      </c>
      <c r="D6796" t="str">
        <f>VLOOKUP(A6796,'ALL - prices'!B:I,8,FALSE)</f>
        <v>Energy</v>
      </c>
      <c r="E6796">
        <v>2023</v>
      </c>
      <c r="F6796" t="s">
        <v>681</v>
      </c>
      <c r="G6796" t="str">
        <f t="shared" si="500"/>
        <v>2023-Q3</v>
      </c>
      <c r="H6796" s="4">
        <f>INDEX('ALL - prices'!$J$3:$DY$219,MATCH('COMBINED DATA'!A7156,'ALL - prices'!$B$3:$B$219,0),MATCH('COMBINED DATA'!G7156,'ALL - prices'!$J$1:$DY$1,0))</f>
        <v>28.009399999999999</v>
      </c>
      <c r="I6796" s="14">
        <f t="shared" si="501"/>
        <v>4.4484243243160542</v>
      </c>
      <c r="J6796" s="6">
        <f>INDEX('market cap'!$B$3:$DQ$219,MATCH(A6796,'market cap'!$A$3:$A$219,0),MATCH(G6796,'market cap'!$B$1:$DQ$1,0))</f>
        <v>3255.0319</v>
      </c>
      <c r="K6796">
        <f t="shared" si="502"/>
        <v>8.0879573549018673</v>
      </c>
      <c r="L6796">
        <f>INDEX('PB2'!$D$2:$AQ$224,MATCH(A6796,'PB2'!$B$2:$B$224,0),MATCH(G6796,'PB2'!$D$1:$AQ$1,0))</f>
        <v>0.84416997432708696</v>
      </c>
      <c r="M6796" s="16">
        <f t="shared" si="503"/>
        <v>1.1845955558856849</v>
      </c>
      <c r="N6796" s="6">
        <f>INDEX('ROA2'!$D$2:$AQ$224,MATCH(A6796,'ROA2'!$B$2:$B$224,0),MATCH(G6796,'ROA2'!$D$1:$AQ$1,0))</f>
        <v>17.453077316284201</v>
      </c>
      <c r="O6796" s="6">
        <v>7179.9879680000004</v>
      </c>
      <c r="P6796" s="28">
        <v>-1.4437713360591579E-2</v>
      </c>
    </row>
    <row r="6797" spans="1:16" x14ac:dyDescent="0.3">
      <c r="A6797" t="s">
        <v>650</v>
      </c>
      <c r="B6797" t="str">
        <f>VLOOKUP(A6797,Sheet3!L:L,1,FALSE)</f>
        <v>VET CN EQUITY</v>
      </c>
      <c r="C6797" t="str">
        <f>VLOOKUP(A6797,'ALL - prices'!B:C,2,FALSE)</f>
        <v>Vermilion Energy Inc</v>
      </c>
      <c r="D6797" t="str">
        <f>VLOOKUP(A6797,'ALL - prices'!B:I,8,FALSE)</f>
        <v>Energy</v>
      </c>
      <c r="E6797">
        <v>2023</v>
      </c>
      <c r="F6797" t="s">
        <v>682</v>
      </c>
      <c r="G6797" t="str">
        <f t="shared" si="500"/>
        <v>2023-Q4</v>
      </c>
      <c r="H6797" s="4">
        <f>INDEX('ALL - prices'!$J$3:$DY$219,MATCH('COMBINED DATA'!A7157,'ALL - prices'!$B$3:$B$219,0),MATCH('COMBINED DATA'!G7157,'ALL - prices'!$J$1:$DY$1,0))</f>
        <v>30.944600000000001</v>
      </c>
      <c r="I6797" s="14">
        <f t="shared" si="501"/>
        <v>4.0564398910867654</v>
      </c>
      <c r="J6797" s="6">
        <f>INDEX('market cap'!$B$3:$DQ$219,MATCH(A6797,'market cap'!$A$3:$A$219,0),MATCH(G6797,'market cap'!$B$1:$DQ$1,0))</f>
        <v>2604.9245000000001</v>
      </c>
      <c r="K6797">
        <f t="shared" si="502"/>
        <v>7.8651589710419323</v>
      </c>
      <c r="L6797">
        <f>INDEX('PB2'!$D$2:$AQ$224,MATCH(A6797,'PB2'!$B$2:$B$224,0),MATCH(G6797,'PB2'!$D$1:$AQ$1,0))</f>
        <v>0.85480499267578103</v>
      </c>
      <c r="M6797" s="16">
        <f t="shared" si="503"/>
        <v>1.1698574628930485</v>
      </c>
      <c r="N6797" s="6">
        <f>INDEX('ROA2'!$D$2:$AQ$224,MATCH(A6797,'ROA2'!$B$2:$B$224,0),MATCH(G6797,'ROA2'!$D$1:$AQ$1,0))</f>
        <v>13.957531929016101</v>
      </c>
      <c r="O6797" s="6">
        <v>7161.1612160000004</v>
      </c>
      <c r="P6797" s="28">
        <v>-2.622114700457384E-3</v>
      </c>
    </row>
    <row r="6798" spans="1:16" x14ac:dyDescent="0.3">
      <c r="A6798" t="s">
        <v>650</v>
      </c>
      <c r="B6798" t="str">
        <f>VLOOKUP(A6798,Sheet3!L:L,1,FALSE)</f>
        <v>VET CN EQUITY</v>
      </c>
      <c r="C6798" t="str">
        <f>VLOOKUP(A6798,'ALL - prices'!B:C,2,FALSE)</f>
        <v>Vermilion Energy Inc</v>
      </c>
      <c r="D6798" t="str">
        <f>VLOOKUP(A6798,'ALL - prices'!B:I,8,FALSE)</f>
        <v>Energy</v>
      </c>
      <c r="E6798" s="18">
        <v>2024</v>
      </c>
      <c r="F6798" t="s">
        <v>679</v>
      </c>
      <c r="G6798" t="str">
        <f t="shared" si="500"/>
        <v>2024-Q1</v>
      </c>
      <c r="H6798" s="4">
        <f>INDEX('ALL - prices'!$J$3:$DY$219,MATCH('COMBINED DATA'!A7158,'ALL - prices'!$B$3:$B$219,0),MATCH('COMBINED DATA'!G7158,'ALL - prices'!$J$1:$DY$1,0))</f>
        <v>34.679200000000002</v>
      </c>
      <c r="I6798" s="14" t="s">
        <v>769</v>
      </c>
      <c r="J6798" s="6">
        <f>INDEX('market cap'!$B$3:$DQ$219,MATCH(A6798,'market cap'!$A$3:$A$219,0),MATCH(G6798,'market cap'!$B$1:$DQ$1,0))</f>
        <v>2709.4447</v>
      </c>
      <c r="K6798">
        <f t="shared" si="502"/>
        <v>7.9044989851282077</v>
      </c>
      <c r="L6798">
        <f>INDEX('PB2'!$D$2:$AQ$224,MATCH(A6798,'PB2'!$B$2:$B$224,0),MATCH(G6798,'PB2'!$D$1:$AQ$1,0))</f>
        <v>0.90269100666046098</v>
      </c>
      <c r="M6798" s="16">
        <f t="shared" si="503"/>
        <v>1.107798784547037</v>
      </c>
      <c r="N6798" s="6">
        <f>INDEX('ROA2'!$D$2:$AQ$224,MATCH(A6798,'ROA2'!$B$2:$B$224,0),MATCH(G6798,'ROA2'!$D$1:$AQ$1,0))</f>
        <v>-3.5924880504608101</v>
      </c>
      <c r="O6798" s="6">
        <v>6235.8210559999998</v>
      </c>
      <c r="P6798" s="28">
        <v>-0.12921649605269836</v>
      </c>
    </row>
    <row r="6799" spans="1:16" x14ac:dyDescent="0.3">
      <c r="A6799" t="s">
        <v>650</v>
      </c>
      <c r="B6799" t="str">
        <f>VLOOKUP(A6799,Sheet3!L:L,1,FALSE)</f>
        <v>VET CN EQUITY</v>
      </c>
      <c r="C6799" t="str">
        <f>VLOOKUP(A6799,'ALL - prices'!B:C,2,FALSE)</f>
        <v>Vermilion Energy Inc</v>
      </c>
      <c r="D6799" t="str">
        <f>VLOOKUP(A6799,'ALL - prices'!B:I,8,FALSE)</f>
        <v>Energy</v>
      </c>
      <c r="E6799" s="18">
        <v>2024</v>
      </c>
      <c r="F6799" t="s">
        <v>680</v>
      </c>
      <c r="G6799" t="str">
        <f t="shared" si="500"/>
        <v>2024-Q2</v>
      </c>
      <c r="H6799" s="4">
        <f>INDEX('ALL - prices'!$J$3:$DY$219,MATCH('COMBINED DATA'!A7159,'ALL - prices'!$B$3:$B$219,0),MATCH('COMBINED DATA'!G7159,'ALL - prices'!$J$1:$DY$1,0))</f>
        <v>37.153599999999997</v>
      </c>
      <c r="I6799" s="14" t="s">
        <v>769</v>
      </c>
      <c r="J6799" s="6">
        <f>INDEX('market cap'!$B$3:$DQ$219,MATCH(A6799,'market cap'!$A$3:$A$219,0),MATCH(G6799,'market cap'!$B$1:$DQ$1,0))</f>
        <v>2393.7154999999998</v>
      </c>
      <c r="K6799">
        <f t="shared" si="502"/>
        <v>7.7806020402924574</v>
      </c>
      <c r="L6799">
        <f>INDEX('PB2'!$D$2:$AQ$224,MATCH(A6799,'PB2'!$B$2:$B$224,0),MATCH(G6799,'PB2'!$D$1:$AQ$1,0))</f>
        <v>0.84154498577117898</v>
      </c>
      <c r="M6799" s="16">
        <f t="shared" si="503"/>
        <v>1.1882906046711399</v>
      </c>
      <c r="N6799" s="6">
        <f>INDEX('ROA2'!$D$2:$AQ$224,MATCH(A6799,'ROA2'!$B$2:$B$224,0),MATCH(G6799,'ROA2'!$D$1:$AQ$1,0))</f>
        <v>-9.0466489791870099</v>
      </c>
      <c r="O6799" s="6">
        <v>6324.5987839999998</v>
      </c>
      <c r="P6799" s="28">
        <v>1.4236734377517074E-2</v>
      </c>
    </row>
    <row r="6800" spans="1:16" x14ac:dyDescent="0.3">
      <c r="A6800" t="s">
        <v>650</v>
      </c>
      <c r="B6800" t="str">
        <f>VLOOKUP(A6800,Sheet3!L:L,1,FALSE)</f>
        <v>VET CN EQUITY</v>
      </c>
      <c r="C6800" t="str">
        <f>VLOOKUP(A6800,'ALL - prices'!B:C,2,FALSE)</f>
        <v>Vermilion Energy Inc</v>
      </c>
      <c r="D6800" t="str">
        <f>VLOOKUP(A6800,'ALL - prices'!B:I,8,FALSE)</f>
        <v>Energy</v>
      </c>
      <c r="E6800" s="18">
        <v>2024</v>
      </c>
      <c r="F6800" t="s">
        <v>681</v>
      </c>
      <c r="G6800" t="str">
        <f t="shared" si="500"/>
        <v>2024-Q3</v>
      </c>
      <c r="H6800" s="4">
        <f>INDEX('ALL - prices'!$J$3:$DY$219,MATCH('COMBINED DATA'!A7160,'ALL - prices'!$B$3:$B$219,0),MATCH('COMBINED DATA'!G7160,'ALL - prices'!$J$1:$DY$1,0))</f>
        <v>41.546100000000003</v>
      </c>
      <c r="I6800" s="14" t="s">
        <v>769</v>
      </c>
      <c r="J6800" s="6">
        <f>INDEX('market cap'!$B$3:$DQ$219,MATCH(A6800,'market cap'!$A$3:$A$219,0),MATCH(G6800,'market cap'!$B$1:$DQ$1,0))</f>
        <v>2076.2633000000001</v>
      </c>
      <c r="K6800">
        <f t="shared" si="502"/>
        <v>7.6383250666866385</v>
      </c>
      <c r="L6800">
        <f>INDEX('PB2'!$D$2:$AQ$224,MATCH(A6800,'PB2'!$B$2:$B$224,0),MATCH(G6800,'PB2'!$D$1:$AQ$1,0))</f>
        <v>0.71235597133636497</v>
      </c>
      <c r="M6800" s="16">
        <f t="shared" si="503"/>
        <v>1.4037925422650994</v>
      </c>
      <c r="N6800" s="6">
        <f>INDEX('ROA2'!$D$2:$AQ$224,MATCH(A6800,'ROA2'!$B$2:$B$224,0),MATCH(G6800,'ROA2'!$D$1:$AQ$1,0))</f>
        <v>-12.361873626709</v>
      </c>
      <c r="O6800" s="6">
        <v>6182.8239359999998</v>
      </c>
      <c r="P6800" s="28">
        <v>-2.2416417679910813E-2</v>
      </c>
    </row>
    <row r="6801" spans="1:16" x14ac:dyDescent="0.3">
      <c r="A6801" t="s">
        <v>650</v>
      </c>
      <c r="B6801" t="str">
        <f>VLOOKUP(A6801,Sheet3!L:L,1,FALSE)</f>
        <v>VET CN EQUITY</v>
      </c>
      <c r="C6801" t="str">
        <f>VLOOKUP(A6801,'ALL - prices'!B:C,2,FALSE)</f>
        <v>Vermilion Energy Inc</v>
      </c>
      <c r="D6801" t="str">
        <f>VLOOKUP(A6801,'ALL - prices'!B:I,8,FALSE)</f>
        <v>Energy</v>
      </c>
      <c r="E6801" s="18">
        <v>2024</v>
      </c>
      <c r="F6801" t="s">
        <v>682</v>
      </c>
      <c r="G6801" t="str">
        <f t="shared" si="500"/>
        <v>2024-Q4</v>
      </c>
      <c r="H6801" s="4">
        <f>INDEX('ALL - prices'!$J$3:$DY$219,MATCH('COMBINED DATA'!A7161,'ALL - prices'!$B$3:$B$219,0),MATCH('COMBINED DATA'!G7161,'ALL - prices'!$J$1:$DY$1,0))</f>
        <v>43.586500000000001</v>
      </c>
      <c r="I6801" s="14" t="s">
        <v>769</v>
      </c>
      <c r="J6801" s="6">
        <f>INDEX('market cap'!$B$3:$DQ$219,MATCH(A6801,'market cap'!$A$3:$A$219,0),MATCH(G6801,'market cap'!$B$1:$DQ$1,0))</f>
        <v>2092.9647</v>
      </c>
      <c r="K6801">
        <f t="shared" si="502"/>
        <v>7.6463368565608185</v>
      </c>
      <c r="L6801">
        <f>INDEX('PB2'!$D$2:$AQ$224,MATCH(A6801,'PB2'!$B$2:$B$224,0),MATCH(G6801,'PB2'!$D$1:$AQ$1,0))</f>
        <v>0.73016537585580898</v>
      </c>
      <c r="M6801" s="16">
        <f t="shared" si="503"/>
        <v>1.3695527521117041</v>
      </c>
      <c r="N6801" s="6">
        <f>INDEX('ROA2'!$D$2:$AQ$224,MATCH(A6801,'ROA2'!$B$2:$B$224,0),MATCH(G6801,'ROA2'!$D$1:$AQ$1,0))</f>
        <v>-12.5562744140625</v>
      </c>
      <c r="O6801" s="6">
        <v>6084.1538559999999</v>
      </c>
      <c r="P6801" s="28">
        <v>-1.5958740054926233E-2</v>
      </c>
    </row>
    <row r="6802" spans="1:16" x14ac:dyDescent="0.3">
      <c r="A6802" t="s">
        <v>653</v>
      </c>
      <c r="B6802" t="e">
        <f>VLOOKUP(A6802,Sheet3!L:L,1,FALSE)</f>
        <v>#N/A</v>
      </c>
      <c r="C6802" t="str">
        <f>VLOOKUP(A6802,'ALL - prices'!B:C,2,FALSE)</f>
        <v>Waste Connections Inc</v>
      </c>
      <c r="D6802" t="str">
        <f>VLOOKUP(A6802,'ALL - prices'!B:I,8,FALSE)</f>
        <v>Industrials</v>
      </c>
      <c r="E6802">
        <v>2015</v>
      </c>
      <c r="F6802" t="s">
        <v>679</v>
      </c>
      <c r="G6802" t="str">
        <f t="shared" ref="G6802:G6849" si="504">E6802&amp;"-"&amp;F6802</f>
        <v>2015-Q1</v>
      </c>
      <c r="H6802" s="4" t="e">
        <f>INDEX('ALL - prices'!$J$3:$DY$219,MATCH('COMBINED DATA'!#REF!,'ALL - prices'!$B$3:$B$219,0),MATCH('COMBINED DATA'!#REF!,'ALL - prices'!$J$1:$DY$1,0))</f>
        <v>#REF!</v>
      </c>
      <c r="I6802" s="14" t="e">
        <f t="shared" ref="I6802:I6837" si="505">STDEV(H6803:H6806)</f>
        <v>#REF!</v>
      </c>
      <c r="J6802" s="15">
        <f>INDEX(MarketCap2!$E$2:$AR$224,MATCH(A6802,MarketCap2!$B$2:$B$224,0),MATCH(G6802,MarketCap2!$E$1:$AR$1,0))</f>
        <v>4283528704</v>
      </c>
      <c r="K6802">
        <f t="shared" ref="K6802:K6849" si="506">LN(J6802)</f>
        <v>22.178042970408136</v>
      </c>
      <c r="L6802">
        <f>INDEX('PB2'!$D$2:$AQ$224,MATCH(A6802,'PB2'!$B$2:$B$224,0),MATCH(G6802,'PB2'!$D$1:$AQ$1,0))</f>
        <v>1.62004399299622</v>
      </c>
      <c r="M6802" s="16">
        <f t="shared" ref="M6802:M6849" si="507">1/L6802</f>
        <v>0.6172671880042786</v>
      </c>
      <c r="N6802" s="6">
        <f>INDEX('ROA2'!$D$2:$AQ$224,MATCH(A6802,'ROA2'!$B$2:$B$224,0),MATCH(G6802,'ROA2'!$D$1:$AQ$1,0))</f>
        <v>4.5108799934387198</v>
      </c>
      <c r="O6802" s="6">
        <v>5245.266944</v>
      </c>
      <c r="P6802" s="28">
        <v>2.9722625084267706E-2</v>
      </c>
    </row>
    <row r="6803" spans="1:16" x14ac:dyDescent="0.3">
      <c r="A6803" t="s">
        <v>653</v>
      </c>
      <c r="B6803" t="e">
        <f>VLOOKUP(A6803,Sheet3!L:L,1,FALSE)</f>
        <v>#N/A</v>
      </c>
      <c r="C6803" t="str">
        <f>VLOOKUP(A6803,'ALL - prices'!B:C,2,FALSE)</f>
        <v>Waste Connections Inc</v>
      </c>
      <c r="D6803" t="str">
        <f>VLOOKUP(A6803,'ALL - prices'!B:I,8,FALSE)</f>
        <v>Industrials</v>
      </c>
      <c r="E6803">
        <v>2015</v>
      </c>
      <c r="F6803" t="s">
        <v>680</v>
      </c>
      <c r="G6803" t="str">
        <f t="shared" si="504"/>
        <v>2015-Q2</v>
      </c>
      <c r="H6803" s="4" t="e">
        <f>INDEX('ALL - prices'!$J$3:$DY$219,MATCH('COMBINED DATA'!#REF!,'ALL - prices'!$B$3:$B$219,0),MATCH('COMBINED DATA'!#REF!,'ALL - prices'!$J$1:$DY$1,0))</f>
        <v>#REF!</v>
      </c>
      <c r="I6803" s="14" t="e">
        <f t="shared" si="505"/>
        <v>#REF!</v>
      </c>
      <c r="J6803" s="15">
        <f>INDEX(MarketCap2!$E$2:$AR$224,MATCH(A6803,MarketCap2!$B$2:$B$224,0),MATCH(G6803,MarketCap2!$E$1:$AR$1,0))</f>
        <v>3858515968</v>
      </c>
      <c r="K6803">
        <f t="shared" si="506"/>
        <v>22.073548482249119</v>
      </c>
      <c r="L6803">
        <f>INDEX('PB2'!$D$2:$AQ$224,MATCH(A6803,'PB2'!$B$2:$B$224,0),MATCH(G6803,'PB2'!$D$1:$AQ$1,0))</f>
        <v>1.46081101894379</v>
      </c>
      <c r="M6803" s="16">
        <f t="shared" si="507"/>
        <v>0.6845512438173077</v>
      </c>
      <c r="N6803" s="6">
        <f>INDEX('ROA2'!$D$2:$AQ$224,MATCH(A6803,'ROA2'!$B$2:$B$224,0),MATCH(G6803,'ROA2'!$D$1:$AQ$1,0))</f>
        <v>4.55906009674072</v>
      </c>
      <c r="O6803" s="6">
        <v>5279.5740159999996</v>
      </c>
      <c r="P6803" s="28">
        <v>6.5405769365547862E-3</v>
      </c>
    </row>
    <row r="6804" spans="1:16" x14ac:dyDescent="0.3">
      <c r="A6804" t="s">
        <v>653</v>
      </c>
      <c r="B6804" t="e">
        <f>VLOOKUP(A6804,Sheet3!L:L,1,FALSE)</f>
        <v>#N/A</v>
      </c>
      <c r="C6804" t="str">
        <f>VLOOKUP(A6804,'ALL - prices'!B:C,2,FALSE)</f>
        <v>Waste Connections Inc</v>
      </c>
      <c r="D6804" t="str">
        <f>VLOOKUP(A6804,'ALL - prices'!B:I,8,FALSE)</f>
        <v>Industrials</v>
      </c>
      <c r="E6804">
        <v>2015</v>
      </c>
      <c r="F6804" t="s">
        <v>681</v>
      </c>
      <c r="G6804" t="str">
        <f t="shared" si="504"/>
        <v>2015-Q3</v>
      </c>
      <c r="H6804" s="4" t="e">
        <f>INDEX('ALL - prices'!$J$3:$DY$219,MATCH('COMBINED DATA'!#REF!,'ALL - prices'!$B$3:$B$219,0),MATCH('COMBINED DATA'!#REF!,'ALL - prices'!$J$1:$DY$1,0))</f>
        <v>#REF!</v>
      </c>
      <c r="I6804" s="14" t="e">
        <f t="shared" si="505"/>
        <v>#REF!</v>
      </c>
      <c r="J6804" s="15">
        <f>INDEX(MarketCap2!$E$2:$AR$224,MATCH(A6804,MarketCap2!$B$2:$B$224,0),MATCH(G6804,MarketCap2!$E$1:$AR$1,0))</f>
        <v>3857197056</v>
      </c>
      <c r="K6804">
        <f t="shared" si="506"/>
        <v>22.073206605352262</v>
      </c>
      <c r="L6804">
        <f>INDEX('PB2'!$D$2:$AQ$224,MATCH(A6804,'PB2'!$B$2:$B$224,0),MATCH(G6804,'PB2'!$D$1:$AQ$1,0))</f>
        <v>1.6724380254745499</v>
      </c>
      <c r="M6804" s="16">
        <f t="shared" si="507"/>
        <v>0.59792948065519658</v>
      </c>
      <c r="N6804" s="6">
        <f>INDEX('ROA2'!$D$2:$AQ$224,MATCH(A6804,'ROA2'!$B$2:$B$224,0),MATCH(G6804,'ROA2'!$D$1:$AQ$1,0))</f>
        <v>4.4434328079223597</v>
      </c>
      <c r="O6804" s="6">
        <v>5284.4707840000001</v>
      </c>
      <c r="P6804" s="28">
        <v>9.2749301083016027E-4</v>
      </c>
    </row>
    <row r="6805" spans="1:16" x14ac:dyDescent="0.3">
      <c r="A6805" t="s">
        <v>653</v>
      </c>
      <c r="B6805" t="e">
        <f>VLOOKUP(A6805,Sheet3!L:L,1,FALSE)</f>
        <v>#N/A</v>
      </c>
      <c r="C6805" t="str">
        <f>VLOOKUP(A6805,'ALL - prices'!B:C,2,FALSE)</f>
        <v>Waste Connections Inc</v>
      </c>
      <c r="D6805" t="str">
        <f>VLOOKUP(A6805,'ALL - prices'!B:I,8,FALSE)</f>
        <v>Industrials</v>
      </c>
      <c r="E6805">
        <v>2015</v>
      </c>
      <c r="F6805" t="s">
        <v>682</v>
      </c>
      <c r="G6805" t="str">
        <f t="shared" si="504"/>
        <v>2015-Q4</v>
      </c>
      <c r="H6805" s="4" t="e">
        <f>INDEX('ALL - prices'!$J$3:$DY$219,MATCH('COMBINED DATA'!#REF!,'ALL - prices'!$B$3:$B$219,0),MATCH('COMBINED DATA'!#REF!,'ALL - prices'!$J$1:$DY$1,0))</f>
        <v>#REF!</v>
      </c>
      <c r="I6805" s="14" t="e">
        <f t="shared" si="505"/>
        <v>#REF!</v>
      </c>
      <c r="J6805" s="15">
        <f>INDEX(MarketCap2!$E$2:$AR$224,MATCH(A6805,MarketCap2!$B$2:$B$224,0),MATCH(G6805,MarketCap2!$E$1:$AR$1,0))</f>
        <v>3563180032</v>
      </c>
      <c r="K6805">
        <f t="shared" si="506"/>
        <v>21.99391925050017</v>
      </c>
      <c r="L6805">
        <f>INDEX('PB2'!$D$2:$AQ$224,MATCH(A6805,'PB2'!$B$2:$B$224,0),MATCH(G6805,'PB2'!$D$1:$AQ$1,0))</f>
        <v>1.4532819986343399</v>
      </c>
      <c r="M6805" s="16">
        <f t="shared" si="507"/>
        <v>0.6880976995102861</v>
      </c>
      <c r="N6805" s="6">
        <f>INDEX('ROA2'!$D$2:$AQ$224,MATCH(A6805,'ROA2'!$B$2:$B$224,0),MATCH(G6805,'ROA2'!$D$1:$AQ$1,0))</f>
        <v>-1.75732398033142</v>
      </c>
      <c r="O6805" s="6">
        <v>4814.7230719999998</v>
      </c>
      <c r="P6805" s="28">
        <v>-8.8892101253028766E-2</v>
      </c>
    </row>
    <row r="6806" spans="1:16" x14ac:dyDescent="0.3">
      <c r="A6806" t="s">
        <v>653</v>
      </c>
      <c r="B6806" t="e">
        <f>VLOOKUP(A6806,Sheet3!L:L,1,FALSE)</f>
        <v>#N/A</v>
      </c>
      <c r="C6806" t="str">
        <f>VLOOKUP(A6806,'ALL - prices'!B:C,2,FALSE)</f>
        <v>Waste Connections Inc</v>
      </c>
      <c r="D6806" t="str">
        <f>VLOOKUP(A6806,'ALL - prices'!B:I,8,FALSE)</f>
        <v>Industrials</v>
      </c>
      <c r="E6806">
        <v>2016</v>
      </c>
      <c r="F6806" t="s">
        <v>679</v>
      </c>
      <c r="G6806" t="str">
        <f t="shared" si="504"/>
        <v>2016-Q1</v>
      </c>
      <c r="H6806" s="4" t="e">
        <f>INDEX('ALL - prices'!$J$3:$DY$219,MATCH('COMBINED DATA'!#REF!,'ALL - prices'!$B$3:$B$219,0),MATCH('COMBINED DATA'!#REF!,'ALL - prices'!$J$1:$DY$1,0))</f>
        <v>#REF!</v>
      </c>
      <c r="I6806" s="14" t="e">
        <f t="shared" si="505"/>
        <v>#REF!</v>
      </c>
      <c r="J6806" s="15">
        <f>INDEX(MarketCap2!$E$2:$AR$224,MATCH(A6806,MarketCap2!$B$2:$B$224,0),MATCH(G6806,MarketCap2!$E$1:$AR$1,0))</f>
        <v>4413534208</v>
      </c>
      <c r="K6806">
        <f t="shared" si="506"/>
        <v>22.207941613159225</v>
      </c>
      <c r="L6806">
        <f>INDEX('PB2'!$D$2:$AQ$224,MATCH(A6806,'PB2'!$B$2:$B$224,0),MATCH(G6806,'PB2'!$D$1:$AQ$1,0))</f>
        <v>1.9003269672393801</v>
      </c>
      <c r="M6806" s="16">
        <f t="shared" si="507"/>
        <v>0.52622523241498165</v>
      </c>
      <c r="N6806" s="6">
        <f>INDEX('ROA2'!$D$2:$AQ$224,MATCH(A6806,'ROA2'!$B$2:$B$224,0),MATCH(G6806,'ROA2'!$D$1:$AQ$1,0))</f>
        <v>-1.8474659919738801</v>
      </c>
      <c r="O6806" s="6">
        <v>5121.7981440000003</v>
      </c>
      <c r="P6806" s="28">
        <v>6.3778345588720198E-2</v>
      </c>
    </row>
    <row r="6807" spans="1:16" x14ac:dyDescent="0.3">
      <c r="A6807" t="s">
        <v>653</v>
      </c>
      <c r="B6807" t="e">
        <f>VLOOKUP(A6807,Sheet3!L:L,1,FALSE)</f>
        <v>#N/A</v>
      </c>
      <c r="C6807" t="str">
        <f>VLOOKUP(A6807,'ALL - prices'!B:C,2,FALSE)</f>
        <v>Waste Connections Inc</v>
      </c>
      <c r="D6807" t="str">
        <f>VLOOKUP(A6807,'ALL - prices'!B:I,8,FALSE)</f>
        <v>Industrials</v>
      </c>
      <c r="E6807">
        <v>2016</v>
      </c>
      <c r="F6807" t="s">
        <v>680</v>
      </c>
      <c r="G6807" t="str">
        <f t="shared" si="504"/>
        <v>2016-Q2</v>
      </c>
      <c r="H6807" s="4" t="e">
        <f>INDEX('ALL - prices'!$J$3:$DY$219,MATCH('COMBINED DATA'!#REF!,'ALL - prices'!$B$3:$B$219,0),MATCH('COMBINED DATA'!#REF!,'ALL - prices'!$J$1:$DY$1,0))</f>
        <v>#REF!</v>
      </c>
      <c r="I6807" s="14" t="e">
        <f t="shared" si="505"/>
        <v>#REF!</v>
      </c>
      <c r="J6807" s="15">
        <f>INDEX(MarketCap2!$E$2:$AR$224,MATCH(A6807,MarketCap2!$B$2:$B$224,0),MATCH(G6807,MarketCap2!$E$1:$AR$1,0))</f>
        <v>16367519744</v>
      </c>
      <c r="K6807">
        <f t="shared" si="506"/>
        <v>23.518564704571752</v>
      </c>
      <c r="L6807">
        <f>INDEX('PB2'!$D$2:$AQ$224,MATCH(A6807,'PB2'!$B$2:$B$224,0),MATCH(G6807,'PB2'!$D$1:$AQ$1,0))</f>
        <v>2.2678151130676301</v>
      </c>
      <c r="M6807" s="16">
        <f t="shared" si="507"/>
        <v>0.44095305399359436</v>
      </c>
      <c r="N6807" s="6">
        <f>INDEX('ROA2'!$D$2:$AQ$224,MATCH(A6807,'ROA2'!$B$2:$B$224,0),MATCH(G6807,'ROA2'!$D$1:$AQ$1,0))</f>
        <v>-1.9883220195770299</v>
      </c>
      <c r="O6807" s="6">
        <v>5055.3707519999998</v>
      </c>
      <c r="P6807" s="28">
        <v>-1.2969545095762466E-2</v>
      </c>
    </row>
    <row r="6808" spans="1:16" x14ac:dyDescent="0.3">
      <c r="A6808" t="s">
        <v>653</v>
      </c>
      <c r="B6808" t="e">
        <f>VLOOKUP(A6808,Sheet3!L:L,1,FALSE)</f>
        <v>#N/A</v>
      </c>
      <c r="C6808" t="str">
        <f>VLOOKUP(A6808,'ALL - prices'!B:C,2,FALSE)</f>
        <v>Waste Connections Inc</v>
      </c>
      <c r="D6808" t="str">
        <f>VLOOKUP(A6808,'ALL - prices'!B:I,8,FALSE)</f>
        <v>Industrials</v>
      </c>
      <c r="E6808">
        <v>2016</v>
      </c>
      <c r="F6808" t="s">
        <v>681</v>
      </c>
      <c r="G6808" t="str">
        <f t="shared" si="504"/>
        <v>2016-Q3</v>
      </c>
      <c r="H6808" s="4" t="e">
        <f>INDEX('ALL - prices'!$J$3:$DY$219,MATCH('COMBINED DATA'!#REF!,'ALL - prices'!$B$3:$B$219,0),MATCH('COMBINED DATA'!#REF!,'ALL - prices'!$J$1:$DY$1,0))</f>
        <v>#REF!</v>
      </c>
      <c r="I6808" s="14" t="e">
        <f t="shared" si="505"/>
        <v>#REF!</v>
      </c>
      <c r="J6808" s="15">
        <f>INDEX(MarketCap2!$E$2:$AR$224,MATCH(A6808,MarketCap2!$B$2:$B$224,0),MATCH(G6808,MarketCap2!$E$1:$AR$1,0))</f>
        <v>17164123136</v>
      </c>
      <c r="K6808">
        <f t="shared" si="506"/>
        <v>23.566087178135252</v>
      </c>
      <c r="L6808">
        <f>INDEX('PB2'!$D$2:$AQ$224,MATCH(A6808,'PB2'!$B$2:$B$224,0),MATCH(G6808,'PB2'!$D$1:$AQ$1,0))</f>
        <v>2.3271949291229199</v>
      </c>
      <c r="M6808" s="16">
        <f t="shared" si="507"/>
        <v>0.42970186445743197</v>
      </c>
      <c r="N6808" s="6">
        <f>INDEX('ROA2'!$D$2:$AQ$224,MATCH(A6808,'ROA2'!$B$2:$B$224,0),MATCH(G6808,'ROA2'!$D$1:$AQ$1,0))</f>
        <v>-1.61945104598999</v>
      </c>
      <c r="O6808" s="6">
        <v>11093.552127999999</v>
      </c>
      <c r="P6808" s="28">
        <v>1.1944092079915565</v>
      </c>
    </row>
    <row r="6809" spans="1:16" x14ac:dyDescent="0.3">
      <c r="A6809" t="s">
        <v>653</v>
      </c>
      <c r="B6809" t="e">
        <f>VLOOKUP(A6809,Sheet3!L:L,1,FALSE)</f>
        <v>#N/A</v>
      </c>
      <c r="C6809" t="str">
        <f>VLOOKUP(A6809,'ALL - prices'!B:C,2,FALSE)</f>
        <v>Waste Connections Inc</v>
      </c>
      <c r="D6809" t="str">
        <f>VLOOKUP(A6809,'ALL - prices'!B:I,8,FALSE)</f>
        <v>Industrials</v>
      </c>
      <c r="E6809">
        <v>2016</v>
      </c>
      <c r="F6809" t="s">
        <v>682</v>
      </c>
      <c r="G6809" t="str">
        <f t="shared" si="504"/>
        <v>2016-Q4</v>
      </c>
      <c r="H6809" s="4" t="e">
        <f>INDEX('ALL - prices'!$J$3:$DY$219,MATCH('COMBINED DATA'!#REF!,'ALL - prices'!$B$3:$B$219,0),MATCH('COMBINED DATA'!#REF!,'ALL - prices'!$J$1:$DY$1,0))</f>
        <v>#REF!</v>
      </c>
      <c r="I6809" s="14" t="e">
        <f t="shared" si="505"/>
        <v>#REF!</v>
      </c>
      <c r="J6809" s="15">
        <f>INDEX(MarketCap2!$E$2:$AR$224,MATCH(A6809,MarketCap2!$B$2:$B$224,0),MATCH(G6809,MarketCap2!$E$1:$AR$1,0))</f>
        <v>18449397760</v>
      </c>
      <c r="K6809">
        <f t="shared" si="506"/>
        <v>23.638297565165779</v>
      </c>
      <c r="L6809">
        <f>INDEX('PB2'!$D$2:$AQ$224,MATCH(A6809,'PB2'!$B$2:$B$224,0),MATCH(G6809,'PB2'!$D$1:$AQ$1,0))</f>
        <v>2.4296989440918</v>
      </c>
      <c r="M6809" s="16">
        <f t="shared" si="507"/>
        <v>0.41157362414453003</v>
      </c>
      <c r="N6809" s="6">
        <f>INDEX('ROA2'!$D$2:$AQ$224,MATCH(A6809,'ROA2'!$B$2:$B$224,0),MATCH(G6809,'ROA2'!$D$1:$AQ$1,0))</f>
        <v>2.6622109413146999</v>
      </c>
      <c r="O6809" s="6">
        <v>11187.692544</v>
      </c>
      <c r="P6809" s="28">
        <v>8.4860480136376565E-3</v>
      </c>
    </row>
    <row r="6810" spans="1:16" x14ac:dyDescent="0.3">
      <c r="A6810" t="s">
        <v>653</v>
      </c>
      <c r="B6810" t="e">
        <f>VLOOKUP(A6810,Sheet3!L:L,1,FALSE)</f>
        <v>#N/A</v>
      </c>
      <c r="C6810" t="str">
        <f>VLOOKUP(A6810,'ALL - prices'!B:C,2,FALSE)</f>
        <v>Waste Connections Inc</v>
      </c>
      <c r="D6810" t="str">
        <f>VLOOKUP(A6810,'ALL - prices'!B:I,8,FALSE)</f>
        <v>Industrials</v>
      </c>
      <c r="E6810">
        <v>2017</v>
      </c>
      <c r="F6810" t="s">
        <v>679</v>
      </c>
      <c r="G6810" t="str">
        <f t="shared" si="504"/>
        <v>2017-Q1</v>
      </c>
      <c r="H6810" s="4" t="e">
        <f>INDEX('ALL - prices'!$J$3:$DY$219,MATCH('COMBINED DATA'!#REF!,'ALL - prices'!$B$3:$B$219,0),MATCH('COMBINED DATA'!#REF!,'ALL - prices'!$J$1:$DY$1,0))</f>
        <v>#REF!</v>
      </c>
      <c r="I6810" s="14" t="e">
        <f t="shared" si="505"/>
        <v>#REF!</v>
      </c>
      <c r="J6810" s="15">
        <f>INDEX(MarketCap2!$E$2:$AR$224,MATCH(A6810,MarketCap2!$B$2:$B$224,0),MATCH(G6810,MarketCap2!$E$1:$AR$1,0))</f>
        <v>20634347520</v>
      </c>
      <c r="K6810">
        <f t="shared" si="506"/>
        <v>23.750222879588033</v>
      </c>
      <c r="L6810">
        <f>INDEX('PB2'!$D$2:$AQ$224,MATCH(A6810,'PB2'!$B$2:$B$224,0),MATCH(G6810,'PB2'!$D$1:$AQ$1,0))</f>
        <v>2.7446730136871298</v>
      </c>
      <c r="M6810" s="16">
        <f t="shared" si="507"/>
        <v>0.36434212564236323</v>
      </c>
      <c r="N6810" s="6">
        <f>INDEX('ROA2'!$D$2:$AQ$224,MATCH(A6810,'ROA2'!$B$2:$B$224,0),MATCH(G6810,'ROA2'!$D$1:$AQ$1,0))</f>
        <v>3.0388779640197701</v>
      </c>
      <c r="O6810" s="6">
        <v>11103.925248</v>
      </c>
      <c r="P6810" s="28">
        <v>-7.4874506669317343E-3</v>
      </c>
    </row>
    <row r="6811" spans="1:16" x14ac:dyDescent="0.3">
      <c r="A6811" t="s">
        <v>653</v>
      </c>
      <c r="B6811" t="e">
        <f>VLOOKUP(A6811,Sheet3!L:L,1,FALSE)</f>
        <v>#N/A</v>
      </c>
      <c r="C6811" t="str">
        <f>VLOOKUP(A6811,'ALL - prices'!B:C,2,FALSE)</f>
        <v>Waste Connections Inc</v>
      </c>
      <c r="D6811" t="str">
        <f>VLOOKUP(A6811,'ALL - prices'!B:I,8,FALSE)</f>
        <v>Industrials</v>
      </c>
      <c r="E6811">
        <v>2017</v>
      </c>
      <c r="F6811" t="s">
        <v>680</v>
      </c>
      <c r="G6811" t="str">
        <f t="shared" si="504"/>
        <v>2017-Q2</v>
      </c>
      <c r="H6811" s="4" t="e">
        <f>INDEX('ALL - prices'!$J$3:$DY$219,MATCH('COMBINED DATA'!#REF!,'ALL - prices'!$B$3:$B$219,0),MATCH('COMBINED DATA'!#REF!,'ALL - prices'!$J$1:$DY$1,0))</f>
        <v>#REF!</v>
      </c>
      <c r="I6811" s="14" t="e">
        <f t="shared" si="505"/>
        <v>#REF!</v>
      </c>
      <c r="J6811" s="15">
        <f>INDEX(MarketCap2!$E$2:$AR$224,MATCH(A6811,MarketCap2!$B$2:$B$224,0),MATCH(G6811,MarketCap2!$E$1:$AR$1,0))</f>
        <v>22021253120</v>
      </c>
      <c r="K6811">
        <f t="shared" si="506"/>
        <v>23.815273874886945</v>
      </c>
      <c r="L6811">
        <f>INDEX('PB2'!$D$2:$AQ$224,MATCH(A6811,'PB2'!$B$2:$B$224,0),MATCH(G6811,'PB2'!$D$1:$AQ$1,0))</f>
        <v>2.9201900959014901</v>
      </c>
      <c r="M6811" s="16">
        <f t="shared" si="507"/>
        <v>0.34244345989787034</v>
      </c>
      <c r="N6811" s="6">
        <f>INDEX('ROA2'!$D$2:$AQ$224,MATCH(A6811,'ROA2'!$B$2:$B$224,0),MATCH(G6811,'ROA2'!$D$1:$AQ$1,0))</f>
        <v>2.6211750507354701</v>
      </c>
      <c r="O6811" s="6">
        <v>11469.431807999999</v>
      </c>
      <c r="P6811" s="28">
        <v>3.2916878656566388E-2</v>
      </c>
    </row>
    <row r="6812" spans="1:16" x14ac:dyDescent="0.3">
      <c r="A6812" t="s">
        <v>653</v>
      </c>
      <c r="B6812" t="e">
        <f>VLOOKUP(A6812,Sheet3!L:L,1,FALSE)</f>
        <v>#N/A</v>
      </c>
      <c r="C6812" t="str">
        <f>VLOOKUP(A6812,'ALL - prices'!B:C,2,FALSE)</f>
        <v>Waste Connections Inc</v>
      </c>
      <c r="D6812" t="str">
        <f>VLOOKUP(A6812,'ALL - prices'!B:I,8,FALSE)</f>
        <v>Industrials</v>
      </c>
      <c r="E6812">
        <v>2017</v>
      </c>
      <c r="F6812" t="s">
        <v>681</v>
      </c>
      <c r="G6812" t="str">
        <f t="shared" si="504"/>
        <v>2017-Q3</v>
      </c>
      <c r="H6812" s="4" t="e">
        <f>INDEX('ALL - prices'!$J$3:$DY$219,MATCH('COMBINED DATA'!#REF!,'ALL - prices'!$B$3:$B$219,0),MATCH('COMBINED DATA'!#REF!,'ALL - prices'!$J$1:$DY$1,0))</f>
        <v>#REF!</v>
      </c>
      <c r="I6812" s="14" t="e">
        <f t="shared" si="505"/>
        <v>#REF!</v>
      </c>
      <c r="J6812" s="15">
        <f>INDEX(MarketCap2!$E$2:$AR$224,MATCH(A6812,MarketCap2!$B$2:$B$224,0),MATCH(G6812,MarketCap2!$E$1:$AR$1,0))</f>
        <v>23004878848</v>
      </c>
      <c r="K6812">
        <f t="shared" si="506"/>
        <v>23.858972154206569</v>
      </c>
      <c r="L6812">
        <f>INDEX('PB2'!$D$2:$AQ$224,MATCH(A6812,'PB2'!$B$2:$B$224,0),MATCH(G6812,'PB2'!$D$1:$AQ$1,0))</f>
        <v>3.0748970508575399</v>
      </c>
      <c r="M6812" s="16">
        <f t="shared" si="507"/>
        <v>0.325214140005473</v>
      </c>
      <c r="N6812" s="6">
        <f>INDEX('ROA2'!$D$2:$AQ$224,MATCH(A6812,'ROA2'!$B$2:$B$224,0),MATCH(G6812,'ROA2'!$D$1:$AQ$1,0))</f>
        <v>2.7494850158691402</v>
      </c>
      <c r="O6812" s="6">
        <v>11655.36256</v>
      </c>
      <c r="P6812" s="28">
        <v>1.6210981948583746E-2</v>
      </c>
    </row>
    <row r="6813" spans="1:16" x14ac:dyDescent="0.3">
      <c r="A6813" t="s">
        <v>653</v>
      </c>
      <c r="B6813" t="e">
        <f>VLOOKUP(A6813,Sheet3!L:L,1,FALSE)</f>
        <v>#N/A</v>
      </c>
      <c r="C6813" t="str">
        <f>VLOOKUP(A6813,'ALL - prices'!B:C,2,FALSE)</f>
        <v>Waste Connections Inc</v>
      </c>
      <c r="D6813" t="str">
        <f>VLOOKUP(A6813,'ALL - prices'!B:I,8,FALSE)</f>
        <v>Industrials</v>
      </c>
      <c r="E6813">
        <v>2017</v>
      </c>
      <c r="F6813" t="s">
        <v>682</v>
      </c>
      <c r="G6813" t="str">
        <f t="shared" si="504"/>
        <v>2017-Q4</v>
      </c>
      <c r="H6813" s="4" t="e">
        <f>INDEX('ALL - prices'!$J$3:$DY$219,MATCH('COMBINED DATA'!#REF!,'ALL - prices'!$B$3:$B$219,0),MATCH('COMBINED DATA'!#REF!,'ALL - prices'!$J$1:$DY$1,0))</f>
        <v>#REF!</v>
      </c>
      <c r="I6813" s="14" t="e">
        <f t="shared" si="505"/>
        <v>#REF!</v>
      </c>
      <c r="J6813" s="15">
        <f>INDEX(MarketCap2!$E$2:$AR$224,MATCH(A6813,MarketCap2!$B$2:$B$224,0),MATCH(G6813,MarketCap2!$E$1:$AR$1,0))</f>
        <v>23507523584</v>
      </c>
      <c r="K6813">
        <f t="shared" si="506"/>
        <v>23.880586359369282</v>
      </c>
      <c r="L6813">
        <f>INDEX('PB2'!$D$2:$AQ$224,MATCH(A6813,'PB2'!$B$2:$B$224,0),MATCH(G6813,'PB2'!$D$1:$AQ$1,0))</f>
        <v>2.9917089939117401</v>
      </c>
      <c r="M6813" s="16">
        <f t="shared" si="507"/>
        <v>0.3342571092425915</v>
      </c>
      <c r="N6813" s="6">
        <f>INDEX('ROA2'!$D$2:$AQ$224,MATCH(A6813,'ROA2'!$B$2:$B$224,0),MATCH(G6813,'ROA2'!$D$1:$AQ$1,0))</f>
        <v>3.0076150894164999</v>
      </c>
      <c r="O6813" s="6">
        <v>11910.275072</v>
      </c>
      <c r="P6813" s="28">
        <v>2.1870835050196911E-2</v>
      </c>
    </row>
    <row r="6814" spans="1:16" x14ac:dyDescent="0.3">
      <c r="A6814" t="s">
        <v>653</v>
      </c>
      <c r="B6814" t="e">
        <f>VLOOKUP(A6814,Sheet3!L:L,1,FALSE)</f>
        <v>#N/A</v>
      </c>
      <c r="C6814" t="str">
        <f>VLOOKUP(A6814,'ALL - prices'!B:C,2,FALSE)</f>
        <v>Waste Connections Inc</v>
      </c>
      <c r="D6814" t="str">
        <f>VLOOKUP(A6814,'ALL - prices'!B:I,8,FALSE)</f>
        <v>Industrials</v>
      </c>
      <c r="E6814">
        <v>2018</v>
      </c>
      <c r="F6814" t="s">
        <v>679</v>
      </c>
      <c r="G6814" t="str">
        <f t="shared" si="504"/>
        <v>2018-Q1</v>
      </c>
      <c r="H6814" s="4" t="e">
        <f>INDEX('ALL - prices'!$J$3:$DY$219,MATCH('COMBINED DATA'!#REF!,'ALL - prices'!$B$3:$B$219,0),MATCH('COMBINED DATA'!#REF!,'ALL - prices'!$J$1:$DY$1,0))</f>
        <v>#REF!</v>
      </c>
      <c r="I6814" s="14" t="e">
        <f t="shared" si="505"/>
        <v>#REF!</v>
      </c>
      <c r="J6814" s="15">
        <f>INDEX(MarketCap2!$E$2:$AR$224,MATCH(A6814,MarketCap2!$B$2:$B$224,0),MATCH(G6814,MarketCap2!$E$1:$AR$1,0))</f>
        <v>24373248000</v>
      </c>
      <c r="K6814">
        <f t="shared" si="506"/>
        <v>23.916751974323976</v>
      </c>
      <c r="L6814">
        <f>INDEX('PB2'!$D$2:$AQ$224,MATCH(A6814,'PB2'!$B$2:$B$224,0),MATCH(G6814,'PB2'!$D$1:$AQ$1,0))</f>
        <v>3.0065391063690199</v>
      </c>
      <c r="M6814" s="16">
        <f t="shared" si="507"/>
        <v>0.33260834621495888</v>
      </c>
      <c r="N6814" s="6">
        <f>INDEX('ROA2'!$D$2:$AQ$224,MATCH(A6814,'ROA2'!$B$2:$B$224,0),MATCH(G6814,'ROA2'!$D$1:$AQ$1,0))</f>
        <v>4.9902920722961399</v>
      </c>
      <c r="O6814" s="6">
        <v>12014.681087999999</v>
      </c>
      <c r="P6814" s="28">
        <v>8.7660457352028986E-3</v>
      </c>
    </row>
    <row r="6815" spans="1:16" x14ac:dyDescent="0.3">
      <c r="A6815" t="s">
        <v>653</v>
      </c>
      <c r="B6815" t="e">
        <f>VLOOKUP(A6815,Sheet3!L:L,1,FALSE)</f>
        <v>#N/A</v>
      </c>
      <c r="C6815" t="str">
        <f>VLOOKUP(A6815,'ALL - prices'!B:C,2,FALSE)</f>
        <v>Waste Connections Inc</v>
      </c>
      <c r="D6815" t="str">
        <f>VLOOKUP(A6815,'ALL - prices'!B:I,8,FALSE)</f>
        <v>Industrials</v>
      </c>
      <c r="E6815">
        <v>2018</v>
      </c>
      <c r="F6815" t="s">
        <v>680</v>
      </c>
      <c r="G6815" t="str">
        <f t="shared" si="504"/>
        <v>2018-Q2</v>
      </c>
      <c r="H6815" s="4" t="e">
        <f>INDEX('ALL - prices'!$J$3:$DY$219,MATCH('COMBINED DATA'!#REF!,'ALL - prices'!$B$3:$B$219,0),MATCH('COMBINED DATA'!#REF!,'ALL - prices'!$J$1:$DY$1,0))</f>
        <v>#REF!</v>
      </c>
      <c r="I6815" s="14" t="e">
        <f t="shared" si="505"/>
        <v>#REF!</v>
      </c>
      <c r="J6815" s="15">
        <f>INDEX(MarketCap2!$E$2:$AR$224,MATCH(A6815,MarketCap2!$B$2:$B$224,0),MATCH(G6815,MarketCap2!$E$1:$AR$1,0))</f>
        <v>26091556864</v>
      </c>
      <c r="K6815">
        <f t="shared" si="506"/>
        <v>23.984877607139534</v>
      </c>
      <c r="L6815">
        <f>INDEX('PB2'!$D$2:$AQ$224,MATCH(A6815,'PB2'!$B$2:$B$224,0),MATCH(G6815,'PB2'!$D$1:$AQ$1,0))</f>
        <v>3.1289470195770299</v>
      </c>
      <c r="M6815" s="16">
        <f t="shared" si="507"/>
        <v>0.31959633504282847</v>
      </c>
      <c r="N6815" s="6">
        <f>INDEX('ROA2'!$D$2:$AQ$224,MATCH(A6815,'ROA2'!$B$2:$B$224,0),MATCH(G6815,'ROA2'!$D$1:$AQ$1,0))</f>
        <v>5.8622307777404803</v>
      </c>
      <c r="O6815" s="6">
        <v>11963.217919999999</v>
      </c>
      <c r="P6815" s="28">
        <v>-4.2833569716137125E-3</v>
      </c>
    </row>
    <row r="6816" spans="1:16" x14ac:dyDescent="0.3">
      <c r="A6816" t="s">
        <v>653</v>
      </c>
      <c r="B6816" t="e">
        <f>VLOOKUP(A6816,Sheet3!L:L,1,FALSE)</f>
        <v>#N/A</v>
      </c>
      <c r="C6816" t="str">
        <f>VLOOKUP(A6816,'ALL - prices'!B:C,2,FALSE)</f>
        <v>Waste Connections Inc</v>
      </c>
      <c r="D6816" t="str">
        <f>VLOOKUP(A6816,'ALL - prices'!B:I,8,FALSE)</f>
        <v>Industrials</v>
      </c>
      <c r="E6816">
        <v>2018</v>
      </c>
      <c r="F6816" t="s">
        <v>681</v>
      </c>
      <c r="G6816" t="str">
        <f t="shared" si="504"/>
        <v>2018-Q3</v>
      </c>
      <c r="H6816" s="4" t="e">
        <f>INDEX('ALL - prices'!$J$3:$DY$219,MATCH('COMBINED DATA'!#REF!,'ALL - prices'!$B$3:$B$219,0),MATCH('COMBINED DATA'!#REF!,'ALL - prices'!$J$1:$DY$1,0))</f>
        <v>#REF!</v>
      </c>
      <c r="I6816" s="14" t="e">
        <f t="shared" si="505"/>
        <v>#REF!</v>
      </c>
      <c r="J6816" s="15">
        <f>INDEX(MarketCap2!$E$2:$AR$224,MATCH(A6816,MarketCap2!$B$2:$B$224,0),MATCH(G6816,MarketCap2!$E$1:$AR$1,0))</f>
        <v>27126587392</v>
      </c>
      <c r="K6816">
        <f t="shared" si="506"/>
        <v>24.023780168458782</v>
      </c>
      <c r="L6816">
        <f>INDEX('PB2'!$D$2:$AQ$224,MATCH(A6816,'PB2'!$B$2:$B$224,0),MATCH(G6816,'PB2'!$D$1:$AQ$1,0))</f>
        <v>3.2244429588317902</v>
      </c>
      <c r="M6816" s="16">
        <f t="shared" si="507"/>
        <v>0.31013108706450748</v>
      </c>
      <c r="N6816" s="6">
        <f>INDEX('ROA2'!$D$2:$AQ$224,MATCH(A6816,'ROA2'!$B$2:$B$224,0),MATCH(G6816,'ROA2'!$D$1:$AQ$1,0))</f>
        <v>5.9279289245605504</v>
      </c>
      <c r="O6816" s="6">
        <v>12024.544255999999</v>
      </c>
      <c r="P6816" s="28">
        <v>5.126240816651452E-3</v>
      </c>
    </row>
    <row r="6817" spans="1:16" x14ac:dyDescent="0.3">
      <c r="A6817" t="s">
        <v>653</v>
      </c>
      <c r="B6817" t="e">
        <f>VLOOKUP(A6817,Sheet3!L:L,1,FALSE)</f>
        <v>#N/A</v>
      </c>
      <c r="C6817" t="str">
        <f>VLOOKUP(A6817,'ALL - prices'!B:C,2,FALSE)</f>
        <v>Waste Connections Inc</v>
      </c>
      <c r="D6817" t="str">
        <f>VLOOKUP(A6817,'ALL - prices'!B:I,8,FALSE)</f>
        <v>Industrials</v>
      </c>
      <c r="E6817">
        <v>2018</v>
      </c>
      <c r="F6817" t="s">
        <v>682</v>
      </c>
      <c r="G6817" t="str">
        <f t="shared" si="504"/>
        <v>2018-Q4</v>
      </c>
      <c r="H6817" s="4" t="e">
        <f>INDEX('ALL - prices'!$J$3:$DY$219,MATCH('COMBINED DATA'!#REF!,'ALL - prices'!$B$3:$B$219,0),MATCH('COMBINED DATA'!#REF!,'ALL - prices'!$J$1:$DY$1,0))</f>
        <v>#REF!</v>
      </c>
      <c r="I6817" s="14" t="e">
        <f t="shared" si="505"/>
        <v>#REF!</v>
      </c>
      <c r="J6817" s="15">
        <f>INDEX(MarketCap2!$E$2:$AR$224,MATCH(A6817,MarketCap2!$B$2:$B$224,0),MATCH(G6817,MarketCap2!$E$1:$AR$1,0))</f>
        <v>26701152256</v>
      </c>
      <c r="K6817">
        <f t="shared" si="506"/>
        <v>24.007972557076869</v>
      </c>
      <c r="L6817">
        <f>INDEX('PB2'!$D$2:$AQ$224,MATCH(A6817,'PB2'!$B$2:$B$224,0),MATCH(G6817,'PB2'!$D$1:$AQ$1,0))</f>
        <v>3.0321640968322701</v>
      </c>
      <c r="M6817" s="16">
        <f t="shared" si="507"/>
        <v>0.32979745424883478</v>
      </c>
      <c r="N6817" s="6">
        <f>INDEX('ROA2'!$D$2:$AQ$224,MATCH(A6817,'ROA2'!$B$2:$B$224,0),MATCH(G6817,'ROA2'!$D$1:$AQ$1,0))</f>
        <v>6.0531878471374503</v>
      </c>
      <c r="O6817" s="6">
        <v>12192.065536</v>
      </c>
      <c r="P6817" s="28">
        <v>1.3931611579907587E-2</v>
      </c>
    </row>
    <row r="6818" spans="1:16" x14ac:dyDescent="0.3">
      <c r="A6818" t="s">
        <v>653</v>
      </c>
      <c r="B6818" t="e">
        <f>VLOOKUP(A6818,Sheet3!L:L,1,FALSE)</f>
        <v>#N/A</v>
      </c>
      <c r="C6818" t="str">
        <f>VLOOKUP(A6818,'ALL - prices'!B:C,2,FALSE)</f>
        <v>Waste Connections Inc</v>
      </c>
      <c r="D6818" t="str">
        <f>VLOOKUP(A6818,'ALL - prices'!B:I,8,FALSE)</f>
        <v>Industrials</v>
      </c>
      <c r="E6818">
        <v>2019</v>
      </c>
      <c r="F6818" t="s">
        <v>679</v>
      </c>
      <c r="G6818" t="str">
        <f t="shared" si="504"/>
        <v>2019-Q1</v>
      </c>
      <c r="H6818" s="4" t="e">
        <f>INDEX('ALL - prices'!$J$3:$DY$219,MATCH('COMBINED DATA'!#REF!,'ALL - prices'!$B$3:$B$219,0),MATCH('COMBINED DATA'!#REF!,'ALL - prices'!$J$1:$DY$1,0))</f>
        <v>#REF!</v>
      </c>
      <c r="I6818" s="14" t="e">
        <f t="shared" si="505"/>
        <v>#REF!</v>
      </c>
      <c r="J6818" s="15">
        <f>INDEX(MarketCap2!$E$2:$AR$224,MATCH(A6818,MarketCap2!$B$2:$B$224,0),MATCH(G6818,MarketCap2!$E$1:$AR$1,0))</f>
        <v>31165040640</v>
      </c>
      <c r="K6818">
        <f t="shared" si="506"/>
        <v>24.162562811233329</v>
      </c>
      <c r="L6818">
        <f>INDEX('PB2'!$D$2:$AQ$224,MATCH(A6818,'PB2'!$B$2:$B$224,0),MATCH(G6818,'PB2'!$D$1:$AQ$1,0))</f>
        <v>3.5564808845520002</v>
      </c>
      <c r="M6818" s="16">
        <f t="shared" si="507"/>
        <v>0.28117682407450001</v>
      </c>
      <c r="N6818" s="6">
        <f>INDEX('ROA2'!$D$2:$AQ$224,MATCH(A6818,'ROA2'!$B$2:$B$224,0),MATCH(G6818,'ROA2'!$D$1:$AQ$1,0))</f>
        <v>4.4385337829589799</v>
      </c>
      <c r="O6818" s="6">
        <v>12627.329024000001</v>
      </c>
      <c r="P6818" s="28">
        <v>3.5700553504636322E-2</v>
      </c>
    </row>
    <row r="6819" spans="1:16" x14ac:dyDescent="0.3">
      <c r="A6819" t="s">
        <v>653</v>
      </c>
      <c r="B6819" t="e">
        <f>VLOOKUP(A6819,Sheet3!L:L,1,FALSE)</f>
        <v>#N/A</v>
      </c>
      <c r="C6819" t="str">
        <f>VLOOKUP(A6819,'ALL - prices'!B:C,2,FALSE)</f>
        <v>Waste Connections Inc</v>
      </c>
      <c r="D6819" t="str">
        <f>VLOOKUP(A6819,'ALL - prices'!B:I,8,FALSE)</f>
        <v>Industrials</v>
      </c>
      <c r="E6819">
        <v>2019</v>
      </c>
      <c r="F6819" t="s">
        <v>680</v>
      </c>
      <c r="G6819" t="str">
        <f t="shared" si="504"/>
        <v>2019-Q2</v>
      </c>
      <c r="H6819" s="4" t="e">
        <f>INDEX('ALL - prices'!$J$3:$DY$219,MATCH('COMBINED DATA'!#REF!,'ALL - prices'!$B$3:$B$219,0),MATCH('COMBINED DATA'!#REF!,'ALL - prices'!$J$1:$DY$1,0))</f>
        <v>#REF!</v>
      </c>
      <c r="I6819" s="14" t="e">
        <f t="shared" si="505"/>
        <v>#REF!</v>
      </c>
      <c r="J6819" s="15">
        <f>INDEX(MarketCap2!$E$2:$AR$224,MATCH(A6819,MarketCap2!$B$2:$B$224,0),MATCH(G6819,MarketCap2!$E$1:$AR$1,0))</f>
        <v>32986738688</v>
      </c>
      <c r="K6819">
        <f t="shared" si="506"/>
        <v>24.219371459706956</v>
      </c>
      <c r="L6819">
        <f>INDEX('PB2'!$D$2:$AQ$224,MATCH(A6819,'PB2'!$B$2:$B$224,0),MATCH(G6819,'PB2'!$D$1:$AQ$1,0))</f>
        <v>3.7578160762786901</v>
      </c>
      <c r="M6819" s="16">
        <f t="shared" si="507"/>
        <v>0.26611201285569175</v>
      </c>
      <c r="N6819" s="6">
        <f>INDEX('ROA2'!$D$2:$AQ$224,MATCH(A6819,'ROA2'!$B$2:$B$224,0),MATCH(G6819,'ROA2'!$D$1:$AQ$1,0))</f>
        <v>4.3994522094726598</v>
      </c>
      <c r="O6819" s="6">
        <v>12931.928064</v>
      </c>
      <c r="P6819" s="28">
        <v>2.4122206637766878E-2</v>
      </c>
    </row>
    <row r="6820" spans="1:16" x14ac:dyDescent="0.3">
      <c r="A6820" t="s">
        <v>653</v>
      </c>
      <c r="B6820" t="e">
        <f>VLOOKUP(A6820,Sheet3!L:L,1,FALSE)</f>
        <v>#N/A</v>
      </c>
      <c r="C6820" t="str">
        <f>VLOOKUP(A6820,'ALL - prices'!B:C,2,FALSE)</f>
        <v>Waste Connections Inc</v>
      </c>
      <c r="D6820" t="str">
        <f>VLOOKUP(A6820,'ALL - prices'!B:I,8,FALSE)</f>
        <v>Industrials</v>
      </c>
      <c r="E6820">
        <v>2019</v>
      </c>
      <c r="F6820" t="s">
        <v>681</v>
      </c>
      <c r="G6820" t="str">
        <f t="shared" si="504"/>
        <v>2019-Q3</v>
      </c>
      <c r="H6820" s="4" t="e">
        <f>INDEX('ALL - prices'!$J$3:$DY$219,MATCH('COMBINED DATA'!#REF!,'ALL - prices'!$B$3:$B$219,0),MATCH('COMBINED DATA'!#REF!,'ALL - prices'!$J$1:$DY$1,0))</f>
        <v>#REF!</v>
      </c>
      <c r="I6820" s="14" t="e">
        <f t="shared" si="505"/>
        <v>#REF!</v>
      </c>
      <c r="J6820" s="15">
        <f>INDEX(MarketCap2!$E$2:$AR$224,MATCH(A6820,MarketCap2!$B$2:$B$224,0),MATCH(G6820,MarketCap2!$E$1:$AR$1,0))</f>
        <v>32090806272</v>
      </c>
      <c r="K6820">
        <f t="shared" si="506"/>
        <v>24.191835417087535</v>
      </c>
      <c r="L6820">
        <f>INDEX('PB2'!$D$2:$AQ$224,MATCH(A6820,'PB2'!$B$2:$B$224,0),MATCH(G6820,'PB2'!$D$1:$AQ$1,0))</f>
        <v>3.5681729316711399</v>
      </c>
      <c r="M6820" s="16">
        <f t="shared" si="507"/>
        <v>0.28025547504270032</v>
      </c>
      <c r="N6820" s="6">
        <f>INDEX('ROA2'!$D$2:$AQ$224,MATCH(A6820,'ROA2'!$B$2:$B$224,0),MATCH(G6820,'ROA2'!$D$1:$AQ$1,0))</f>
        <v>4.4321331977844203</v>
      </c>
      <c r="O6820" s="6">
        <v>13145.772032000001</v>
      </c>
      <c r="P6820" s="28">
        <v>1.653612415269317E-2</v>
      </c>
    </row>
    <row r="6821" spans="1:16" x14ac:dyDescent="0.3">
      <c r="A6821" t="s">
        <v>653</v>
      </c>
      <c r="B6821" t="e">
        <f>VLOOKUP(A6821,Sheet3!L:L,1,FALSE)</f>
        <v>#N/A</v>
      </c>
      <c r="C6821" t="str">
        <f>VLOOKUP(A6821,'ALL - prices'!B:C,2,FALSE)</f>
        <v>Waste Connections Inc</v>
      </c>
      <c r="D6821" t="str">
        <f>VLOOKUP(A6821,'ALL - prices'!B:I,8,FALSE)</f>
        <v>Industrials</v>
      </c>
      <c r="E6821">
        <v>2019</v>
      </c>
      <c r="F6821" t="s">
        <v>682</v>
      </c>
      <c r="G6821" t="str">
        <f t="shared" si="504"/>
        <v>2019-Q4</v>
      </c>
      <c r="H6821" s="4" t="e">
        <f>INDEX('ALL - prices'!$J$3:$DY$219,MATCH('COMBINED DATA'!#REF!,'ALL - prices'!$B$3:$B$219,0),MATCH('COMBINED DATA'!#REF!,'ALL - prices'!$J$1:$DY$1,0))</f>
        <v>#REF!</v>
      </c>
      <c r="I6821" s="14" t="e">
        <f t="shared" si="505"/>
        <v>#REF!</v>
      </c>
      <c r="J6821" s="15">
        <f>INDEX(MarketCap2!$E$2:$AR$224,MATCH(A6821,MarketCap2!$B$2:$B$224,0),MATCH(G6821,MarketCap2!$E$1:$AR$1,0))</f>
        <v>31100682240</v>
      </c>
      <c r="K6821">
        <f t="shared" si="506"/>
        <v>24.160495592868479</v>
      </c>
      <c r="L6821">
        <f>INDEX('PB2'!$D$2:$AQ$224,MATCH(A6821,'PB2'!$B$2:$B$224,0),MATCH(G6821,'PB2'!$D$1:$AQ$1,0))</f>
        <v>3.4555139541625999</v>
      </c>
      <c r="M6821" s="16">
        <f t="shared" si="507"/>
        <v>0.28939255151766197</v>
      </c>
      <c r="N6821" s="6">
        <f>INDEX('ROA2'!$D$2:$AQ$224,MATCH(A6821,'ROA2'!$B$2:$B$224,0),MATCH(G6821,'ROA2'!$D$1:$AQ$1,0))</f>
        <v>4.4462361335754403</v>
      </c>
      <c r="O6821" s="6">
        <v>13270.235135999999</v>
      </c>
      <c r="P6821" s="28">
        <v>9.4679189397948744E-3</v>
      </c>
    </row>
    <row r="6822" spans="1:16" x14ac:dyDescent="0.3">
      <c r="A6822" t="s">
        <v>653</v>
      </c>
      <c r="B6822" t="e">
        <f>VLOOKUP(A6822,Sheet3!L:L,1,FALSE)</f>
        <v>#N/A</v>
      </c>
      <c r="C6822" t="str">
        <f>VLOOKUP(A6822,'ALL - prices'!B:C,2,FALSE)</f>
        <v>Waste Connections Inc</v>
      </c>
      <c r="D6822" t="str">
        <f>VLOOKUP(A6822,'ALL - prices'!B:I,8,FALSE)</f>
        <v>Industrials</v>
      </c>
      <c r="E6822">
        <v>2020</v>
      </c>
      <c r="F6822" t="s">
        <v>679</v>
      </c>
      <c r="G6822" t="str">
        <f t="shared" si="504"/>
        <v>2020-Q1</v>
      </c>
      <c r="H6822" s="4" t="e">
        <f>INDEX('ALL - prices'!$J$3:$DY$219,MATCH('COMBINED DATA'!#REF!,'ALL - prices'!$B$3:$B$219,0),MATCH('COMBINED DATA'!#REF!,'ALL - prices'!$J$1:$DY$1,0))</f>
        <v>#REF!</v>
      </c>
      <c r="I6822" s="14" t="e">
        <f t="shared" si="505"/>
        <v>#REF!</v>
      </c>
      <c r="J6822" s="15">
        <f>INDEX(MarketCap2!$E$2:$AR$224,MATCH(A6822,MarketCap2!$B$2:$B$224,0),MATCH(G6822,MarketCap2!$E$1:$AR$1,0))</f>
        <v>28794908672</v>
      </c>
      <c r="K6822">
        <f t="shared" si="506"/>
        <v>24.083464426238269</v>
      </c>
      <c r="L6822">
        <f>INDEX('PB2'!$D$2:$AQ$224,MATCH(A6822,'PB2'!$B$2:$B$224,0),MATCH(G6822,'PB2'!$D$1:$AQ$1,0))</f>
        <v>3.0273630619049099</v>
      </c>
      <c r="M6822" s="16">
        <f t="shared" si="507"/>
        <v>0.33032047347858212</v>
      </c>
      <c r="N6822" s="6">
        <f>INDEX('ROA2'!$D$2:$AQ$224,MATCH(A6822,'ROA2'!$B$2:$B$224,0),MATCH(G6822,'ROA2'!$D$1:$AQ$1,0))</f>
        <v>4.2999467849731499</v>
      </c>
      <c r="O6822" s="6">
        <v>13737.695232</v>
      </c>
      <c r="P6822" s="28">
        <v>3.522621047850593E-2</v>
      </c>
    </row>
    <row r="6823" spans="1:16" x14ac:dyDescent="0.3">
      <c r="A6823" t="s">
        <v>653</v>
      </c>
      <c r="B6823" t="e">
        <f>VLOOKUP(A6823,Sheet3!L:L,1,FALSE)</f>
        <v>#N/A</v>
      </c>
      <c r="C6823" t="str">
        <f>VLOOKUP(A6823,'ALL - prices'!B:C,2,FALSE)</f>
        <v>Waste Connections Inc</v>
      </c>
      <c r="D6823" t="str">
        <f>VLOOKUP(A6823,'ALL - prices'!B:I,8,FALSE)</f>
        <v>Industrials</v>
      </c>
      <c r="E6823">
        <v>2020</v>
      </c>
      <c r="F6823" t="s">
        <v>680</v>
      </c>
      <c r="G6823" t="str">
        <f t="shared" si="504"/>
        <v>2020-Q2</v>
      </c>
      <c r="H6823" s="4" t="e">
        <f>INDEX('ALL - prices'!$J$3:$DY$219,MATCH('COMBINED DATA'!#REF!,'ALL - prices'!$B$3:$B$219,0),MATCH('COMBINED DATA'!#REF!,'ALL - prices'!$J$1:$DY$1,0))</f>
        <v>#REF!</v>
      </c>
      <c r="I6823" s="14" t="e">
        <f t="shared" si="505"/>
        <v>#REF!</v>
      </c>
      <c r="J6823" s="15">
        <f>INDEX(MarketCap2!$E$2:$AR$224,MATCH(A6823,MarketCap2!$B$2:$B$224,0),MATCH(G6823,MarketCap2!$E$1:$AR$1,0))</f>
        <v>33437233152</v>
      </c>
      <c r="K6823">
        <f t="shared" si="506"/>
        <v>24.232935881069857</v>
      </c>
      <c r="L6823">
        <f>INDEX('PB2'!$D$2:$AQ$224,MATCH(A6823,'PB2'!$B$2:$B$224,0),MATCH(G6823,'PB2'!$D$1:$AQ$1,0))</f>
        <v>3.7815010547637899</v>
      </c>
      <c r="M6823" s="16">
        <f t="shared" si="507"/>
        <v>0.2644452521678497</v>
      </c>
      <c r="N6823" s="6">
        <f>INDEX('ROA2'!$D$2:$AQ$224,MATCH(A6823,'ROA2'!$B$2:$B$224,0),MATCH(G6823,'ROA2'!$D$1:$AQ$1,0))</f>
        <v>4.2941951751709002</v>
      </c>
      <c r="O6823" s="6">
        <v>14279.410688</v>
      </c>
      <c r="P6823" s="28">
        <v>3.9432775793289625E-2</v>
      </c>
    </row>
    <row r="6824" spans="1:16" x14ac:dyDescent="0.3">
      <c r="A6824" t="s">
        <v>653</v>
      </c>
      <c r="B6824" t="e">
        <f>VLOOKUP(A6824,Sheet3!L:L,1,FALSE)</f>
        <v>#N/A</v>
      </c>
      <c r="C6824" t="str">
        <f>VLOOKUP(A6824,'ALL - prices'!B:C,2,FALSE)</f>
        <v>Waste Connections Inc</v>
      </c>
      <c r="D6824" t="str">
        <f>VLOOKUP(A6824,'ALL - prices'!B:I,8,FALSE)</f>
        <v>Industrials</v>
      </c>
      <c r="E6824">
        <v>2020</v>
      </c>
      <c r="F6824" t="s">
        <v>681</v>
      </c>
      <c r="G6824" t="str">
        <f t="shared" si="504"/>
        <v>2020-Q3</v>
      </c>
      <c r="H6824" s="4" t="e">
        <f>INDEX('ALL - prices'!$J$3:$DY$219,MATCH('COMBINED DATA'!#REF!,'ALL - prices'!$B$3:$B$219,0),MATCH('COMBINED DATA'!#REF!,'ALL - prices'!$J$1:$DY$1,0))</f>
        <v>#REF!</v>
      </c>
      <c r="I6824" s="14" t="e">
        <f t="shared" si="505"/>
        <v>#REF!</v>
      </c>
      <c r="J6824" s="15">
        <f>INDEX(MarketCap2!$E$2:$AR$224,MATCH(A6824,MarketCap2!$B$2:$B$224,0),MATCH(G6824,MarketCap2!$E$1:$AR$1,0))</f>
        <v>36384735232</v>
      </c>
      <c r="K6824">
        <f t="shared" si="506"/>
        <v>24.317415161874131</v>
      </c>
      <c r="L6824">
        <f>INDEX('PB2'!$D$2:$AQ$224,MATCH(A6824,'PB2'!$B$2:$B$224,0),MATCH(G6824,'PB2'!$D$1:$AQ$1,0))</f>
        <v>4.1019310951232901</v>
      </c>
      <c r="M6824" s="16">
        <f t="shared" si="507"/>
        <v>0.24378761534753265</v>
      </c>
      <c r="N6824" s="6">
        <f>INDEX('ROA2'!$D$2:$AQ$224,MATCH(A6824,'ROA2'!$B$2:$B$224,0),MATCH(G6824,'ROA2'!$D$1:$AQ$1,0))</f>
        <v>1.55823302268982</v>
      </c>
      <c r="O6824" s="6">
        <v>13594.005504000001</v>
      </c>
      <c r="P6824" s="28">
        <v>-4.7999542766564852E-2</v>
      </c>
    </row>
    <row r="6825" spans="1:16" x14ac:dyDescent="0.3">
      <c r="A6825" t="s">
        <v>653</v>
      </c>
      <c r="B6825" t="e">
        <f>VLOOKUP(A6825,Sheet3!L:L,1,FALSE)</f>
        <v>#N/A</v>
      </c>
      <c r="C6825" t="str">
        <f>VLOOKUP(A6825,'ALL - prices'!B:C,2,FALSE)</f>
        <v>Waste Connections Inc</v>
      </c>
      <c r="D6825" t="str">
        <f>VLOOKUP(A6825,'ALL - prices'!B:I,8,FALSE)</f>
        <v>Industrials</v>
      </c>
      <c r="E6825">
        <v>2020</v>
      </c>
      <c r="F6825" t="s">
        <v>682</v>
      </c>
      <c r="G6825" t="str">
        <f t="shared" si="504"/>
        <v>2020-Q4</v>
      </c>
      <c r="H6825" s="4" t="e">
        <f>INDEX('ALL - prices'!$J$3:$DY$219,MATCH('COMBINED DATA'!#REF!,'ALL - prices'!$B$3:$B$219,0),MATCH('COMBINED DATA'!#REF!,'ALL - prices'!$J$1:$DY$1,0))</f>
        <v>#REF!</v>
      </c>
      <c r="I6825" s="14" t="e">
        <f t="shared" si="505"/>
        <v>#REF!</v>
      </c>
      <c r="J6825" s="15">
        <f>INDEX(MarketCap2!$E$2:$AR$224,MATCH(A6825,MarketCap2!$B$2:$B$224,0),MATCH(G6825,MarketCap2!$E$1:$AR$1,0))</f>
        <v>34313414656</v>
      </c>
      <c r="K6825">
        <f t="shared" si="506"/>
        <v>24.258802212502044</v>
      </c>
      <c r="L6825">
        <f>INDEX('PB2'!$D$2:$AQ$224,MATCH(A6825,'PB2'!$B$2:$B$224,0),MATCH(G6825,'PB2'!$D$1:$AQ$1,0))</f>
        <v>3.9169020652771001</v>
      </c>
      <c r="M6825" s="16">
        <f t="shared" si="507"/>
        <v>0.25530380472488412</v>
      </c>
      <c r="N6825" s="6">
        <f>INDEX('ROA2'!$D$2:$AQ$224,MATCH(A6825,'ROA2'!$B$2:$B$224,0),MATCH(G6825,'ROA2'!$D$1:$AQ$1,0))</f>
        <v>1.52858698368073</v>
      </c>
      <c r="O6825" s="6">
        <v>13849.447424</v>
      </c>
      <c r="P6825" s="28">
        <v>1.8790776561392164E-2</v>
      </c>
    </row>
    <row r="6826" spans="1:16" x14ac:dyDescent="0.3">
      <c r="A6826" t="s">
        <v>653</v>
      </c>
      <c r="B6826" t="e">
        <f>VLOOKUP(A6826,Sheet3!L:L,1,FALSE)</f>
        <v>#N/A</v>
      </c>
      <c r="C6826" t="str">
        <f>VLOOKUP(A6826,'ALL - prices'!B:C,2,FALSE)</f>
        <v>Waste Connections Inc</v>
      </c>
      <c r="D6826" t="str">
        <f>VLOOKUP(A6826,'ALL - prices'!B:I,8,FALSE)</f>
        <v>Industrials</v>
      </c>
      <c r="E6826">
        <v>2021</v>
      </c>
      <c r="F6826" t="s">
        <v>679</v>
      </c>
      <c r="G6826" t="str">
        <f t="shared" si="504"/>
        <v>2021-Q1</v>
      </c>
      <c r="H6826" s="4" t="e">
        <f>INDEX('ALL - prices'!$J$3:$DY$219,MATCH('COMBINED DATA'!#REF!,'ALL - prices'!$B$3:$B$219,0),MATCH('COMBINED DATA'!#REF!,'ALL - prices'!$J$1:$DY$1,0))</f>
        <v>#REF!</v>
      </c>
      <c r="I6826" s="14" t="e">
        <f t="shared" si="505"/>
        <v>#REF!</v>
      </c>
      <c r="J6826" s="15">
        <f>INDEX(MarketCap2!$E$2:$AR$224,MATCH(A6826,MarketCap2!$B$2:$B$224,0),MATCH(G6826,MarketCap2!$E$1:$AR$1,0))</f>
        <v>35603382272</v>
      </c>
      <c r="K6826">
        <f t="shared" si="506"/>
        <v>24.295706477931905</v>
      </c>
      <c r="L6826">
        <f>INDEX('PB2'!$D$2:$AQ$224,MATCH(A6826,'PB2'!$B$2:$B$224,0),MATCH(G6826,'PB2'!$D$1:$AQ$1,0))</f>
        <v>4.0856781005859402</v>
      </c>
      <c r="M6826" s="16">
        <f t="shared" si="507"/>
        <v>0.24475741244925459</v>
      </c>
      <c r="N6826" s="6">
        <f>INDEX('ROA2'!$D$2:$AQ$224,MATCH(A6826,'ROA2'!$B$2:$B$224,0),MATCH(G6826,'ROA2'!$D$1:$AQ$1,0))</f>
        <v>1.47620296478272</v>
      </c>
      <c r="O6826" s="6">
        <v>13992.364031999999</v>
      </c>
      <c r="P6826" s="28">
        <v>1.0319300375286911E-2</v>
      </c>
    </row>
    <row r="6827" spans="1:16" x14ac:dyDescent="0.3">
      <c r="A6827" t="s">
        <v>653</v>
      </c>
      <c r="B6827" t="e">
        <f>VLOOKUP(A6827,Sheet3!L:L,1,FALSE)</f>
        <v>#N/A</v>
      </c>
      <c r="C6827" t="str">
        <f>VLOOKUP(A6827,'ALL - prices'!B:C,2,FALSE)</f>
        <v>Waste Connections Inc</v>
      </c>
      <c r="D6827" t="str">
        <f>VLOOKUP(A6827,'ALL - prices'!B:I,8,FALSE)</f>
        <v>Industrials</v>
      </c>
      <c r="E6827">
        <v>2021</v>
      </c>
      <c r="F6827" t="s">
        <v>680</v>
      </c>
      <c r="G6827" t="str">
        <f t="shared" si="504"/>
        <v>2021-Q2</v>
      </c>
      <c r="H6827" s="4" t="e">
        <f>INDEX('ALL - prices'!$J$3:$DY$219,MATCH('COMBINED DATA'!#REF!,'ALL - prices'!$B$3:$B$219,0),MATCH('COMBINED DATA'!#REF!,'ALL - prices'!$J$1:$DY$1,0))</f>
        <v>#REF!</v>
      </c>
      <c r="I6827" s="14" t="e">
        <f t="shared" si="505"/>
        <v>#REF!</v>
      </c>
      <c r="J6827" s="15">
        <f>INDEX(MarketCap2!$E$2:$AR$224,MATCH(A6827,MarketCap2!$B$2:$B$224,0),MATCH(G6827,MarketCap2!$E$1:$AR$1,0))</f>
        <v>38755500032</v>
      </c>
      <c r="K6827">
        <f t="shared" si="506"/>
        <v>24.380538518983439</v>
      </c>
      <c r="L6827">
        <f>INDEX('PB2'!$D$2:$AQ$224,MATCH(A6827,'PB2'!$B$2:$B$224,0),MATCH(G6827,'PB2'!$D$1:$AQ$1,0))</f>
        <v>4.5284399986267099</v>
      </c>
      <c r="M6827" s="16">
        <f t="shared" si="507"/>
        <v>0.22082659818905825</v>
      </c>
      <c r="N6827" s="6">
        <f>INDEX('ROA2'!$D$2:$AQ$224,MATCH(A6827,'ROA2'!$B$2:$B$224,0),MATCH(G6827,'ROA2'!$D$1:$AQ$1,0))</f>
        <v>1.5673140287399301</v>
      </c>
      <c r="O6827" s="6">
        <v>14042.929152000001</v>
      </c>
      <c r="P6827" s="28">
        <v>3.6137653283148312E-3</v>
      </c>
    </row>
    <row r="6828" spans="1:16" x14ac:dyDescent="0.3">
      <c r="A6828" t="s">
        <v>653</v>
      </c>
      <c r="B6828" t="e">
        <f>VLOOKUP(A6828,Sheet3!L:L,1,FALSE)</f>
        <v>#N/A</v>
      </c>
      <c r="C6828" t="str">
        <f>VLOOKUP(A6828,'ALL - prices'!B:C,2,FALSE)</f>
        <v>Waste Connections Inc</v>
      </c>
      <c r="D6828" t="str">
        <f>VLOOKUP(A6828,'ALL - prices'!B:I,8,FALSE)</f>
        <v>Industrials</v>
      </c>
      <c r="E6828">
        <v>2021</v>
      </c>
      <c r="F6828" t="s">
        <v>681</v>
      </c>
      <c r="G6828" t="str">
        <f t="shared" si="504"/>
        <v>2021-Q3</v>
      </c>
      <c r="H6828" s="4" t="e">
        <f>INDEX('ALL - prices'!$J$3:$DY$219,MATCH('COMBINED DATA'!#REF!,'ALL - prices'!$B$3:$B$219,0),MATCH('COMBINED DATA'!#REF!,'ALL - prices'!$J$1:$DY$1,0))</f>
        <v>#REF!</v>
      </c>
      <c r="I6828" s="14" t="e">
        <f t="shared" si="505"/>
        <v>#REF!</v>
      </c>
      <c r="J6828" s="15">
        <f>INDEX(MarketCap2!$E$2:$AR$224,MATCH(A6828,MarketCap2!$B$2:$B$224,0),MATCH(G6828,MarketCap2!$E$1:$AR$1,0))</f>
        <v>41589080064</v>
      </c>
      <c r="K6828">
        <f t="shared" si="506"/>
        <v>24.45110347129334</v>
      </c>
      <c r="L6828">
        <f>INDEX('PB2'!$D$2:$AQ$224,MATCH(A6828,'PB2'!$B$2:$B$224,0),MATCH(G6828,'PB2'!$D$1:$AQ$1,0))</f>
        <v>4.7644138336181596</v>
      </c>
      <c r="M6828" s="16">
        <f t="shared" si="507"/>
        <v>0.20988940820881352</v>
      </c>
      <c r="N6828" s="6">
        <f>INDEX('ROA2'!$D$2:$AQ$224,MATCH(A6828,'ROA2'!$B$2:$B$224,0),MATCH(G6828,'ROA2'!$D$1:$AQ$1,0))</f>
        <v>4.5203189849853498</v>
      </c>
      <c r="O6828" s="6">
        <v>14106.207232000001</v>
      </c>
      <c r="P6828" s="28">
        <v>4.5060456629155568E-3</v>
      </c>
    </row>
    <row r="6829" spans="1:16" x14ac:dyDescent="0.3">
      <c r="A6829" t="s">
        <v>653</v>
      </c>
      <c r="B6829" t="e">
        <f>VLOOKUP(A6829,Sheet3!L:L,1,FALSE)</f>
        <v>#N/A</v>
      </c>
      <c r="C6829" t="str">
        <f>VLOOKUP(A6829,'ALL - prices'!B:C,2,FALSE)</f>
        <v>Waste Connections Inc</v>
      </c>
      <c r="D6829" t="str">
        <f>VLOOKUP(A6829,'ALL - prices'!B:I,8,FALSE)</f>
        <v>Industrials</v>
      </c>
      <c r="E6829">
        <v>2021</v>
      </c>
      <c r="F6829" t="s">
        <v>682</v>
      </c>
      <c r="G6829" t="str">
        <f t="shared" si="504"/>
        <v>2021-Q4</v>
      </c>
      <c r="H6829" s="4" t="e">
        <f>INDEX('ALL - prices'!$J$3:$DY$219,MATCH('COMBINED DATA'!#REF!,'ALL - prices'!$B$3:$B$219,0),MATCH('COMBINED DATA'!#REF!,'ALL - prices'!$J$1:$DY$1,0))</f>
        <v>#REF!</v>
      </c>
      <c r="I6829" s="14" t="e">
        <f t="shared" si="505"/>
        <v>#REF!</v>
      </c>
      <c r="J6829" s="15">
        <f>INDEX(MarketCap2!$E$2:$AR$224,MATCH(A6829,MarketCap2!$B$2:$B$224,0),MATCH(G6829,MarketCap2!$E$1:$AR$1,0))</f>
        <v>44914835456</v>
      </c>
      <c r="K6829">
        <f t="shared" si="506"/>
        <v>24.528033988167682</v>
      </c>
      <c r="L6829">
        <f>INDEX('PB2'!$D$2:$AQ$224,MATCH(A6829,'PB2'!$B$2:$B$224,0),MATCH(G6829,'PB2'!$D$1:$AQ$1,0))</f>
        <v>5.0745568275451696</v>
      </c>
      <c r="M6829" s="16">
        <f t="shared" si="507"/>
        <v>0.19706154330007822</v>
      </c>
      <c r="N6829" s="6">
        <f>INDEX('ROA2'!$D$2:$AQ$224,MATCH(A6829,'ROA2'!$B$2:$B$224,0),MATCH(G6829,'ROA2'!$D$1:$AQ$1,0))</f>
        <v>4.14162397384644</v>
      </c>
      <c r="O6829" s="6">
        <v>14274.832383999999</v>
      </c>
      <c r="P6829" s="28">
        <v>1.1953968152223918E-2</v>
      </c>
    </row>
    <row r="6830" spans="1:16" x14ac:dyDescent="0.3">
      <c r="A6830" t="s">
        <v>653</v>
      </c>
      <c r="B6830" t="e">
        <f>VLOOKUP(A6830,Sheet3!L:L,1,FALSE)</f>
        <v>#N/A</v>
      </c>
      <c r="C6830" t="str">
        <f>VLOOKUP(A6830,'ALL - prices'!B:C,2,FALSE)</f>
        <v>Waste Connections Inc</v>
      </c>
      <c r="D6830" t="str">
        <f>VLOOKUP(A6830,'ALL - prices'!B:I,8,FALSE)</f>
        <v>Industrials</v>
      </c>
      <c r="E6830">
        <v>2022</v>
      </c>
      <c r="F6830" t="s">
        <v>679</v>
      </c>
      <c r="G6830" t="str">
        <f t="shared" si="504"/>
        <v>2022-Q1</v>
      </c>
      <c r="H6830" s="4" t="e">
        <f>INDEX('ALL - prices'!$J$3:$DY$219,MATCH('COMBINED DATA'!#REF!,'ALL - prices'!$B$3:$B$219,0),MATCH('COMBINED DATA'!#REF!,'ALL - prices'!$J$1:$DY$1,0))</f>
        <v>#REF!</v>
      </c>
      <c r="I6830" s="14" t="e">
        <f t="shared" si="505"/>
        <v>#REF!</v>
      </c>
      <c r="J6830" s="15">
        <f>INDEX(MarketCap2!$E$2:$AR$224,MATCH(A6830,MarketCap2!$B$2:$B$224,0),MATCH(G6830,MarketCap2!$E$1:$AR$1,0))</f>
        <v>44989456384</v>
      </c>
      <c r="K6830">
        <f t="shared" si="506"/>
        <v>24.529693996685815</v>
      </c>
      <c r="L6830">
        <f>INDEX('PB2'!$D$2:$AQ$224,MATCH(A6830,'PB2'!$B$2:$B$224,0),MATCH(G6830,'PB2'!$D$1:$AQ$1,0))</f>
        <v>5.3313908576965297</v>
      </c>
      <c r="M6830" s="16">
        <f t="shared" si="507"/>
        <v>0.18756831504041294</v>
      </c>
      <c r="N6830" s="6">
        <f>INDEX('ROA2'!$D$2:$AQ$224,MATCH(A6830,'ROA2'!$B$2:$B$224,0),MATCH(G6830,'ROA2'!$D$1:$AQ$1,0))</f>
        <v>4.30810499191284</v>
      </c>
      <c r="O6830" s="6">
        <v>14699.92448</v>
      </c>
      <c r="P6830" s="28">
        <v>2.9779130469963794E-2</v>
      </c>
    </row>
    <row r="6831" spans="1:16" x14ac:dyDescent="0.3">
      <c r="A6831" t="s">
        <v>653</v>
      </c>
      <c r="B6831" t="e">
        <f>VLOOKUP(A6831,Sheet3!L:L,1,FALSE)</f>
        <v>#N/A</v>
      </c>
      <c r="C6831" t="str">
        <f>VLOOKUP(A6831,'ALL - prices'!B:C,2,FALSE)</f>
        <v>Waste Connections Inc</v>
      </c>
      <c r="D6831" t="str">
        <f>VLOOKUP(A6831,'ALL - prices'!B:I,8,FALSE)</f>
        <v>Industrials</v>
      </c>
      <c r="E6831">
        <v>2022</v>
      </c>
      <c r="F6831" t="s">
        <v>680</v>
      </c>
      <c r="G6831" t="str">
        <f t="shared" si="504"/>
        <v>2022-Q2</v>
      </c>
      <c r="H6831" s="4" t="e">
        <f>INDEX('ALL - prices'!$J$3:$DY$219,MATCH('COMBINED DATA'!#REF!,'ALL - prices'!$B$3:$B$219,0),MATCH('COMBINED DATA'!#REF!,'ALL - prices'!$J$1:$DY$1,0))</f>
        <v>#REF!</v>
      </c>
      <c r="I6831" s="14" t="e">
        <f t="shared" si="505"/>
        <v>#REF!</v>
      </c>
      <c r="J6831" s="15">
        <f>INDEX(MarketCap2!$E$2:$AR$224,MATCH(A6831,MarketCap2!$B$2:$B$224,0),MATCH(G6831,MarketCap2!$E$1:$AR$1,0))</f>
        <v>41043529728</v>
      </c>
      <c r="K6831">
        <f t="shared" si="506"/>
        <v>24.437899041128077</v>
      </c>
      <c r="L6831">
        <f>INDEX('PB2'!$D$2:$AQ$224,MATCH(A6831,'PB2'!$B$2:$B$224,0),MATCH(G6831,'PB2'!$D$1:$AQ$1,0))</f>
        <v>4.6436262130737296</v>
      </c>
      <c r="M6831" s="16">
        <f t="shared" si="507"/>
        <v>0.21534894371656921</v>
      </c>
      <c r="N6831" s="6">
        <f>INDEX('ROA2'!$D$2:$AQ$224,MATCH(A6831,'ROA2'!$B$2:$B$224,0),MATCH(G6831,'ROA2'!$D$1:$AQ$1,0))</f>
        <v>4.3321161270141602</v>
      </c>
      <c r="O6831" s="6">
        <v>15414.362112000001</v>
      </c>
      <c r="P6831" s="28">
        <v>4.8601449141594574E-2</v>
      </c>
    </row>
    <row r="6832" spans="1:16" x14ac:dyDescent="0.3">
      <c r="A6832" t="s">
        <v>653</v>
      </c>
      <c r="B6832" t="e">
        <f>VLOOKUP(A6832,Sheet3!L:L,1,FALSE)</f>
        <v>#N/A</v>
      </c>
      <c r="C6832" t="str">
        <f>VLOOKUP(A6832,'ALL - prices'!B:C,2,FALSE)</f>
        <v>Waste Connections Inc</v>
      </c>
      <c r="D6832" t="str">
        <f>VLOOKUP(A6832,'ALL - prices'!B:I,8,FALSE)</f>
        <v>Industrials</v>
      </c>
      <c r="E6832">
        <v>2022</v>
      </c>
      <c r="F6832" t="s">
        <v>681</v>
      </c>
      <c r="G6832" t="str">
        <f t="shared" si="504"/>
        <v>2022-Q3</v>
      </c>
      <c r="H6832" s="4" t="e">
        <f>INDEX('ALL - prices'!$J$3:$DY$219,MATCH('COMBINED DATA'!#REF!,'ALL - prices'!$B$3:$B$219,0),MATCH('COMBINED DATA'!#REF!,'ALL - prices'!$J$1:$DY$1,0))</f>
        <v>#REF!</v>
      </c>
      <c r="I6832" s="14" t="e">
        <f t="shared" si="505"/>
        <v>#REF!</v>
      </c>
      <c r="J6832" s="15">
        <f>INDEX(MarketCap2!$E$2:$AR$224,MATCH(A6832,MarketCap2!$B$2:$B$224,0),MATCH(G6832,MarketCap2!$E$1:$AR$1,0))</f>
        <v>48002895872</v>
      </c>
      <c r="K6832">
        <f t="shared" si="506"/>
        <v>24.594527176701146</v>
      </c>
      <c r="L6832">
        <f>INDEX('PB2'!$D$2:$AQ$224,MATCH(A6832,'PB2'!$B$2:$B$224,0),MATCH(G6832,'PB2'!$D$1:$AQ$1,0))</f>
        <v>5.0176038742065403</v>
      </c>
      <c r="M6832" s="16">
        <f t="shared" si="507"/>
        <v>0.19929831550485544</v>
      </c>
      <c r="N6832" s="6">
        <f>INDEX('ROA2'!$D$2:$AQ$224,MATCH(A6832,'ROA2'!$B$2:$B$224,0),MATCH(G6832,'ROA2'!$D$1:$AQ$1,0))</f>
        <v>4.6411399841308603</v>
      </c>
      <c r="O6832" s="6">
        <v>15416.241152000001</v>
      </c>
      <c r="P6832" s="28">
        <v>1.2190189813543965E-4</v>
      </c>
    </row>
    <row r="6833" spans="1:16" x14ac:dyDescent="0.3">
      <c r="A6833" t="s">
        <v>653</v>
      </c>
      <c r="B6833" t="e">
        <f>VLOOKUP(A6833,Sheet3!L:L,1,FALSE)</f>
        <v>#N/A</v>
      </c>
      <c r="C6833" t="str">
        <f>VLOOKUP(A6833,'ALL - prices'!B:C,2,FALSE)</f>
        <v>Waste Connections Inc</v>
      </c>
      <c r="D6833" t="str">
        <f>VLOOKUP(A6833,'ALL - prices'!B:I,8,FALSE)</f>
        <v>Industrials</v>
      </c>
      <c r="E6833">
        <v>2022</v>
      </c>
      <c r="F6833" t="s">
        <v>682</v>
      </c>
      <c r="G6833" t="str">
        <f t="shared" si="504"/>
        <v>2022-Q4</v>
      </c>
      <c r="H6833" s="4" t="e">
        <f>INDEX('ALL - prices'!$J$3:$DY$219,MATCH('COMBINED DATA'!#REF!,'ALL - prices'!$B$3:$B$219,0),MATCH('COMBINED DATA'!#REF!,'ALL - prices'!$J$1:$DY$1,0))</f>
        <v>#REF!</v>
      </c>
      <c r="I6833" s="14" t="e">
        <f t="shared" si="505"/>
        <v>#REF!</v>
      </c>
      <c r="J6833" s="15">
        <f>INDEX(MarketCap2!$E$2:$AR$224,MATCH(A6833,MarketCap2!$B$2:$B$224,0),MATCH(G6833,MarketCap2!$E$1:$AR$1,0))</f>
        <v>46162497536</v>
      </c>
      <c r="K6833">
        <f t="shared" si="506"/>
        <v>24.555433563748434</v>
      </c>
      <c r="L6833">
        <f>INDEX('PB2'!$D$2:$AQ$224,MATCH(A6833,'PB2'!$B$2:$B$224,0),MATCH(G6833,'PB2'!$D$1:$AQ$1,0))</f>
        <v>4.79852294921875</v>
      </c>
      <c r="M6833" s="16">
        <f t="shared" si="507"/>
        <v>0.20839746117350769</v>
      </c>
      <c r="N6833" s="6">
        <f>INDEX('ROA2'!$D$2:$AQ$224,MATCH(A6833,'ROA2'!$B$2:$B$224,0),MATCH(G6833,'ROA2'!$D$1:$AQ$1,0))</f>
        <v>5.3123278617858896</v>
      </c>
      <c r="O6833" s="6">
        <v>16130.667520000001</v>
      </c>
      <c r="P6833" s="28">
        <v>4.6342448911894159E-2</v>
      </c>
    </row>
    <row r="6834" spans="1:16" x14ac:dyDescent="0.3">
      <c r="A6834" t="s">
        <v>653</v>
      </c>
      <c r="B6834" t="e">
        <f>VLOOKUP(A6834,Sheet3!L:L,1,FALSE)</f>
        <v>#N/A</v>
      </c>
      <c r="C6834" t="str">
        <f>VLOOKUP(A6834,'ALL - prices'!B:C,2,FALSE)</f>
        <v>Waste Connections Inc</v>
      </c>
      <c r="D6834" t="str">
        <f>VLOOKUP(A6834,'ALL - prices'!B:I,8,FALSE)</f>
        <v>Industrials</v>
      </c>
      <c r="E6834">
        <v>2023</v>
      </c>
      <c r="F6834" t="s">
        <v>679</v>
      </c>
      <c r="G6834" t="str">
        <f t="shared" si="504"/>
        <v>2023-Q1</v>
      </c>
      <c r="H6834" s="4" t="e">
        <f>INDEX('ALL - prices'!$J$3:$DY$219,MATCH('COMBINED DATA'!#REF!,'ALL - prices'!$B$3:$B$219,0),MATCH('COMBINED DATA'!#REF!,'ALL - prices'!$J$1:$DY$1,0))</f>
        <v>#REF!</v>
      </c>
      <c r="I6834" s="14" t="e">
        <f t="shared" si="505"/>
        <v>#REF!</v>
      </c>
      <c r="J6834" s="15">
        <f>INDEX(MarketCap2!$E$2:$AR$224,MATCH(A6834,MarketCap2!$B$2:$B$224,0),MATCH(G6834,MarketCap2!$E$1:$AR$1,0))</f>
        <v>48383148032</v>
      </c>
      <c r="K6834">
        <f t="shared" si="506"/>
        <v>24.60241740888284</v>
      </c>
      <c r="L6834">
        <f>INDEX('PB2'!$D$2:$AQ$224,MATCH(A6834,'PB2'!$B$2:$B$224,0),MATCH(G6834,'PB2'!$D$1:$AQ$1,0))</f>
        <v>4.9510087966918999</v>
      </c>
      <c r="M6834" s="16">
        <f t="shared" si="507"/>
        <v>0.20197903923502761</v>
      </c>
      <c r="N6834" s="6">
        <f>INDEX('ROA2'!$D$2:$AQ$224,MATCH(A6834,'ROA2'!$B$2:$B$224,0),MATCH(G6834,'ROA2'!$D$1:$AQ$1,0))</f>
        <v>5.2500357627868697</v>
      </c>
      <c r="O6834" s="6">
        <v>17134.603264000001</v>
      </c>
      <c r="P6834" s="28">
        <v>6.2237706080994243E-2</v>
      </c>
    </row>
    <row r="6835" spans="1:16" x14ac:dyDescent="0.3">
      <c r="A6835" t="s">
        <v>653</v>
      </c>
      <c r="B6835" t="e">
        <f>VLOOKUP(A6835,Sheet3!L:L,1,FALSE)</f>
        <v>#N/A</v>
      </c>
      <c r="C6835" t="str">
        <f>VLOOKUP(A6835,'ALL - prices'!B:C,2,FALSE)</f>
        <v>Waste Connections Inc</v>
      </c>
      <c r="D6835" t="str">
        <f>VLOOKUP(A6835,'ALL - prices'!B:I,8,FALSE)</f>
        <v>Industrials</v>
      </c>
      <c r="E6835">
        <v>2023</v>
      </c>
      <c r="F6835" t="s">
        <v>680</v>
      </c>
      <c r="G6835" t="str">
        <f t="shared" si="504"/>
        <v>2023-Q2</v>
      </c>
      <c r="H6835" s="4" t="e">
        <f>INDEX('ALL - prices'!$J$3:$DY$219,MATCH('COMBINED DATA'!#REF!,'ALL - prices'!$B$3:$B$219,0),MATCH('COMBINED DATA'!#REF!,'ALL - prices'!$J$1:$DY$1,0))</f>
        <v>#REF!</v>
      </c>
      <c r="I6835" s="14" t="e">
        <f t="shared" si="505"/>
        <v>#REF!</v>
      </c>
      <c r="J6835" s="15">
        <f>INDEX(MarketCap2!$E$2:$AR$224,MATCH(A6835,MarketCap2!$B$2:$B$224,0),MATCH(G6835,MarketCap2!$E$1:$AR$1,0))</f>
        <v>48763179008</v>
      </c>
      <c r="K6835">
        <f t="shared" si="506"/>
        <v>24.610241336481007</v>
      </c>
      <c r="L6835">
        <f>INDEX('PB2'!$D$2:$AQ$224,MATCH(A6835,'PB2'!$B$2:$B$224,0),MATCH(G6835,'PB2'!$D$1:$AQ$1,0))</f>
        <v>4.9447278976440403</v>
      </c>
      <c r="M6835" s="16">
        <f t="shared" si="507"/>
        <v>0.20223559732709639</v>
      </c>
      <c r="N6835" s="6">
        <f>INDEX('ROA2'!$D$2:$AQ$224,MATCH(A6835,'ROA2'!$B$2:$B$224,0),MATCH(G6835,'ROA2'!$D$1:$AQ$1,0))</f>
        <v>5.2274079322814897</v>
      </c>
      <c r="O6835" s="6">
        <v>17227.094015999999</v>
      </c>
      <c r="P6835" s="28">
        <v>5.3978928239512853E-3</v>
      </c>
    </row>
    <row r="6836" spans="1:16" x14ac:dyDescent="0.3">
      <c r="A6836" t="s">
        <v>653</v>
      </c>
      <c r="B6836" t="e">
        <f>VLOOKUP(A6836,Sheet3!L:L,1,FALSE)</f>
        <v>#N/A</v>
      </c>
      <c r="C6836" t="str">
        <f>VLOOKUP(A6836,'ALL - prices'!B:C,2,FALSE)</f>
        <v>Waste Connections Inc</v>
      </c>
      <c r="D6836" t="str">
        <f>VLOOKUP(A6836,'ALL - prices'!B:I,8,FALSE)</f>
        <v>Industrials</v>
      </c>
      <c r="E6836">
        <v>2023</v>
      </c>
      <c r="F6836" t="s">
        <v>681</v>
      </c>
      <c r="G6836" t="str">
        <f t="shared" si="504"/>
        <v>2023-Q3</v>
      </c>
      <c r="H6836" s="4" t="e">
        <f>INDEX('ALL - prices'!$J$3:$DY$219,MATCH('COMBINED DATA'!#REF!,'ALL - prices'!$B$3:$B$219,0),MATCH('COMBINED DATA'!#REF!,'ALL - prices'!$J$1:$DY$1,0))</f>
        <v>#REF!</v>
      </c>
      <c r="I6836" s="14" t="e">
        <f t="shared" si="505"/>
        <v>#REF!</v>
      </c>
      <c r="J6836" s="15">
        <f>INDEX(MarketCap2!$E$2:$AR$224,MATCH(A6836,MarketCap2!$B$2:$B$224,0),MATCH(G6836,MarketCap2!$E$1:$AR$1,0))</f>
        <v>46984105984</v>
      </c>
      <c r="K6836">
        <f t="shared" si="506"/>
        <v>24.573075210910723</v>
      </c>
      <c r="L6836">
        <f>INDEX('PB2'!$D$2:$AQ$224,MATCH(A6836,'PB2'!$B$2:$B$224,0),MATCH(G6836,'PB2'!$D$1:$AQ$1,0))</f>
        <v>4.5715608596801802</v>
      </c>
      <c r="M6836" s="16">
        <f t="shared" si="507"/>
        <v>0.21874366998363848</v>
      </c>
      <c r="N6836" s="6">
        <f>INDEX('ROA2'!$D$2:$AQ$224,MATCH(A6836,'ROA2'!$B$2:$B$224,0),MATCH(G6836,'ROA2'!$D$1:$AQ$1,0))</f>
        <v>5.11527299880981</v>
      </c>
      <c r="O6836" s="6">
        <v>17359.527935999999</v>
      </c>
      <c r="P6836" s="28">
        <v>7.6875368461447359E-3</v>
      </c>
    </row>
    <row r="6837" spans="1:16" x14ac:dyDescent="0.3">
      <c r="A6837" t="s">
        <v>653</v>
      </c>
      <c r="B6837" t="e">
        <f>VLOOKUP(A6837,Sheet3!L:L,1,FALSE)</f>
        <v>#N/A</v>
      </c>
      <c r="C6837" t="str">
        <f>VLOOKUP(A6837,'ALL - prices'!B:C,2,FALSE)</f>
        <v>Waste Connections Inc</v>
      </c>
      <c r="D6837" t="str">
        <f>VLOOKUP(A6837,'ALL - prices'!B:I,8,FALSE)</f>
        <v>Industrials</v>
      </c>
      <c r="E6837">
        <v>2023</v>
      </c>
      <c r="F6837" t="s">
        <v>682</v>
      </c>
      <c r="G6837" t="str">
        <f t="shared" si="504"/>
        <v>2023-Q4</v>
      </c>
      <c r="H6837" s="4" t="e">
        <f>INDEX('ALL - prices'!$J$3:$DY$219,MATCH('COMBINED DATA'!#REF!,'ALL - prices'!$B$3:$B$219,0),MATCH('COMBINED DATA'!#REF!,'ALL - prices'!$J$1:$DY$1,0))</f>
        <v>#REF!</v>
      </c>
      <c r="I6837" s="14" t="e">
        <f t="shared" si="505"/>
        <v>#REF!</v>
      </c>
      <c r="J6837" s="15">
        <f>INDEX(MarketCap2!$E$2:$AR$224,MATCH(A6837,MarketCap2!$B$2:$B$224,0),MATCH(G6837,MarketCap2!$E$1:$AR$1,0))</f>
        <v>50977312768</v>
      </c>
      <c r="K6837">
        <f t="shared" si="506"/>
        <v>24.654646523010378</v>
      </c>
      <c r="L6837">
        <f>INDEX('PB2'!$D$2:$AQ$224,MATCH(A6837,'PB2'!$B$2:$B$224,0),MATCH(G6837,'PB2'!$D$1:$AQ$1,0))</f>
        <v>5.0166702270507804</v>
      </c>
      <c r="M6837" s="16">
        <f t="shared" si="507"/>
        <v>0.19933540670220293</v>
      </c>
      <c r="N6837" s="6">
        <f>INDEX('ROA2'!$D$2:$AQ$224,MATCH(A6837,'ROA2'!$B$2:$B$224,0),MATCH(G6837,'ROA2'!$D$1:$AQ$1,0))</f>
        <v>4.9046201705932599</v>
      </c>
      <c r="O6837" s="6">
        <v>17731.239936000002</v>
      </c>
      <c r="P6837" s="28">
        <v>2.1412563830675999E-2</v>
      </c>
    </row>
    <row r="6838" spans="1:16" x14ac:dyDescent="0.3">
      <c r="A6838" t="s">
        <v>653</v>
      </c>
      <c r="B6838" t="e">
        <f>VLOOKUP(A6838,Sheet3!L:L,1,FALSE)</f>
        <v>#N/A</v>
      </c>
      <c r="C6838" t="str">
        <f>VLOOKUP(A6838,'ALL - prices'!B:C,2,FALSE)</f>
        <v>Waste Connections Inc</v>
      </c>
      <c r="D6838" t="str">
        <f>VLOOKUP(A6838,'ALL - prices'!B:I,8,FALSE)</f>
        <v>Industrials</v>
      </c>
      <c r="E6838" s="18">
        <v>2024</v>
      </c>
      <c r="F6838" t="s">
        <v>679</v>
      </c>
      <c r="G6838" t="str">
        <f t="shared" si="504"/>
        <v>2024-Q1</v>
      </c>
      <c r="H6838" s="4" t="e">
        <f>INDEX('ALL - prices'!$J$3:$DY$219,MATCH('COMBINED DATA'!#REF!,'ALL - prices'!$B$3:$B$219,0),MATCH('COMBINED DATA'!#REF!,'ALL - prices'!$J$1:$DY$1,0))</f>
        <v>#REF!</v>
      </c>
      <c r="I6838" s="14" t="s">
        <v>769</v>
      </c>
      <c r="J6838" s="15">
        <f>INDEX(MarketCap2!$E$2:$AR$224,MATCH(A6838,MarketCap2!$B$2:$B$224,0),MATCH(G6838,MarketCap2!$E$1:$AR$1,0))</f>
        <v>60005912576</v>
      </c>
      <c r="K6838">
        <f t="shared" si="506"/>
        <v>24.81770893724681</v>
      </c>
      <c r="L6838">
        <f>INDEX('PB2'!$D$2:$AQ$224,MATCH(A6838,'PB2'!$B$2:$B$224,0),MATCH(G6838,'PB2'!$D$1:$AQ$1,0))</f>
        <v>5.6987671852111799</v>
      </c>
      <c r="M6838" s="16">
        <f t="shared" si="507"/>
        <v>0.17547654913769614</v>
      </c>
      <c r="N6838" s="6">
        <f>INDEX('ROA2'!$D$2:$AQ$224,MATCH(A6838,'ROA2'!$B$2:$B$224,0),MATCH(G6838,'ROA2'!$D$1:$AQ$1,0))</f>
        <v>4.3525800704956099</v>
      </c>
      <c r="O6838" s="6">
        <v>17915.875327999998</v>
      </c>
      <c r="P6838" s="28">
        <v>1.0412999466840923E-2</v>
      </c>
    </row>
    <row r="6839" spans="1:16" x14ac:dyDescent="0.3">
      <c r="A6839" t="s">
        <v>653</v>
      </c>
      <c r="B6839" t="e">
        <f>VLOOKUP(A6839,Sheet3!L:L,1,FALSE)</f>
        <v>#N/A</v>
      </c>
      <c r="C6839" t="str">
        <f>VLOOKUP(A6839,'ALL - prices'!B:C,2,FALSE)</f>
        <v>Waste Connections Inc</v>
      </c>
      <c r="D6839" t="str">
        <f>VLOOKUP(A6839,'ALL - prices'!B:I,8,FALSE)</f>
        <v>Industrials</v>
      </c>
      <c r="E6839" s="18">
        <v>2024</v>
      </c>
      <c r="F6839" t="s">
        <v>680</v>
      </c>
      <c r="G6839" t="str">
        <f t="shared" si="504"/>
        <v>2024-Q2</v>
      </c>
      <c r="H6839" s="4" t="e">
        <f>INDEX('ALL - prices'!$J$3:$DY$219,MATCH('COMBINED DATA'!#REF!,'ALL - prices'!$B$3:$B$219,0),MATCH('COMBINED DATA'!#REF!,'ALL - prices'!$J$1:$DY$1,0))</f>
        <v>#REF!</v>
      </c>
      <c r="I6839" s="14" t="s">
        <v>769</v>
      </c>
      <c r="J6839" s="15">
        <f>INDEX(MarketCap2!$E$2:$AR$224,MATCH(A6839,MarketCap2!$B$2:$B$224,0),MATCH(G6839,MarketCap2!$E$1:$AR$1,0))</f>
        <v>61932826624</v>
      </c>
      <c r="K6839">
        <f t="shared" si="506"/>
        <v>24.849316193096044</v>
      </c>
      <c r="L6839">
        <f>INDEX('PB2'!$D$2:$AQ$224,MATCH(A6839,'PB2'!$B$2:$B$224,0),MATCH(G6839,'PB2'!$D$1:$AQ$1,0))</f>
        <v>5.67181396484375</v>
      </c>
      <c r="M6839" s="16">
        <f t="shared" si="507"/>
        <v>0.17631043722491849</v>
      </c>
      <c r="N6839" s="6">
        <f>INDEX('ROA2'!$D$2:$AQ$224,MATCH(A6839,'ROA2'!$B$2:$B$224,0),MATCH(G6839,'ROA2'!$D$1:$AQ$1,0))</f>
        <v>4.3792138099670401</v>
      </c>
      <c r="O6839" s="6">
        <v>19082.65984</v>
      </c>
      <c r="P6839" s="28">
        <v>6.5125732940130562E-2</v>
      </c>
    </row>
    <row r="6840" spans="1:16" x14ac:dyDescent="0.3">
      <c r="A6840" t="s">
        <v>653</v>
      </c>
      <c r="B6840" t="e">
        <f>VLOOKUP(A6840,Sheet3!L:L,1,FALSE)</f>
        <v>#N/A</v>
      </c>
      <c r="C6840" t="str">
        <f>VLOOKUP(A6840,'ALL - prices'!B:C,2,FALSE)</f>
        <v>Waste Connections Inc</v>
      </c>
      <c r="D6840" t="str">
        <f>VLOOKUP(A6840,'ALL - prices'!B:I,8,FALSE)</f>
        <v>Industrials</v>
      </c>
      <c r="E6840" s="18">
        <v>2024</v>
      </c>
      <c r="F6840" t="s">
        <v>681</v>
      </c>
      <c r="G6840" t="str">
        <f t="shared" si="504"/>
        <v>2024-Q3</v>
      </c>
      <c r="H6840" s="4" t="e">
        <f>INDEX('ALL - prices'!$J$3:$DY$219,MATCH('COMBINED DATA'!#REF!,'ALL - prices'!$B$3:$B$219,0),MATCH('COMBINED DATA'!#REF!,'ALL - prices'!$J$1:$DY$1,0))</f>
        <v>#REF!</v>
      </c>
      <c r="I6840" s="14" t="s">
        <v>769</v>
      </c>
      <c r="J6840" s="15">
        <f>INDEX(MarketCap2!$E$2:$AR$224,MATCH(A6840,MarketCap2!$B$2:$B$224,0),MATCH(G6840,MarketCap2!$E$1:$AR$1,0))</f>
        <v>62381076480</v>
      </c>
      <c r="K6840">
        <f t="shared" si="506"/>
        <v>24.856527804790254</v>
      </c>
      <c r="L6840">
        <f>INDEX('PB2'!$D$2:$AQ$224,MATCH(A6840,'PB2'!$B$2:$B$224,0),MATCH(G6840,'PB2'!$D$1:$AQ$1,0))</f>
        <v>5.5896759033203098</v>
      </c>
      <c r="M6840" s="16">
        <f t="shared" si="507"/>
        <v>0.17890124889101217</v>
      </c>
      <c r="N6840" s="6">
        <f>INDEX('ROA2'!$D$2:$AQ$224,MATCH(A6840,'ROA2'!$B$2:$B$224,0),MATCH(G6840,'ROA2'!$D$1:$AQ$1,0))</f>
        <v>4.6987738609314</v>
      </c>
      <c r="O6840" s="6">
        <v>19301.525504000001</v>
      </c>
      <c r="P6840" s="28">
        <v>1.146934787053254E-2</v>
      </c>
    </row>
    <row r="6841" spans="1:16" x14ac:dyDescent="0.3">
      <c r="A6841" t="s">
        <v>653</v>
      </c>
      <c r="B6841" t="e">
        <f>VLOOKUP(A6841,Sheet3!L:L,1,FALSE)</f>
        <v>#N/A</v>
      </c>
      <c r="C6841" t="str">
        <f>VLOOKUP(A6841,'ALL - prices'!B:C,2,FALSE)</f>
        <v>Waste Connections Inc</v>
      </c>
      <c r="D6841" t="str">
        <f>VLOOKUP(A6841,'ALL - prices'!B:I,8,FALSE)</f>
        <v>Industrials</v>
      </c>
      <c r="E6841" s="18">
        <v>2024</v>
      </c>
      <c r="F6841" t="s">
        <v>682</v>
      </c>
      <c r="G6841" t="str">
        <f t="shared" si="504"/>
        <v>2024-Q4</v>
      </c>
      <c r="H6841" s="4" t="e">
        <f>INDEX('ALL - prices'!$J$3:$DY$219,MATCH('COMBINED DATA'!#REF!,'ALL - prices'!$B$3:$B$219,0),MATCH('COMBINED DATA'!#REF!,'ALL - prices'!$J$1:$DY$1,0))</f>
        <v>#REF!</v>
      </c>
      <c r="I6841" s="14" t="s">
        <v>769</v>
      </c>
      <c r="J6841" s="15">
        <f>INDEX(MarketCap2!$E$2:$AR$224,MATCH(A6841,MarketCap2!$B$2:$B$224,0),MATCH(G6841,MarketCap2!$E$1:$AR$1,0))</f>
        <v>63639252992</v>
      </c>
      <c r="K6841">
        <f t="shared" si="506"/>
        <v>24.876496302320707</v>
      </c>
      <c r="L6841">
        <f>INDEX('PB2'!$D$2:$AQ$224,MATCH(A6841,'PB2'!$B$2:$B$224,0),MATCH(G6841,'PB2'!$D$1:$AQ$1,0))</f>
        <v>5.3519401418539401</v>
      </c>
      <c r="M6841" s="16">
        <f t="shared" si="507"/>
        <v>0.1868481286215572</v>
      </c>
      <c r="N6841" s="6">
        <f>INDEX('ROA2'!$D$2:$AQ$224,MATCH(A6841,'ROA2'!$B$2:$B$224,0),MATCH(G6841,'ROA2'!$D$1:$AQ$1,0))</f>
        <v>4.9717922210693404</v>
      </c>
      <c r="O6841" s="6">
        <v>20095.363072</v>
      </c>
      <c r="P6841" s="28">
        <v>4.1128229363813031E-2</v>
      </c>
    </row>
    <row r="6842" spans="1:16" x14ac:dyDescent="0.3">
      <c r="A6842" t="s">
        <v>654</v>
      </c>
      <c r="B6842" t="e">
        <f>VLOOKUP(A6842,Sheet3!L:L,1,FALSE)</f>
        <v>#N/A</v>
      </c>
      <c r="C6842" t="str">
        <f>VLOOKUP(A6842,'ALL - prices'!B:C,2,FALSE)</f>
        <v>Whitecap Resources Inc</v>
      </c>
      <c r="D6842" t="str">
        <f>VLOOKUP(A6842,'ALL - prices'!B:I,8,FALSE)</f>
        <v>Energy</v>
      </c>
      <c r="E6842">
        <v>2015</v>
      </c>
      <c r="F6842" t="s">
        <v>679</v>
      </c>
      <c r="G6842" t="str">
        <f t="shared" si="504"/>
        <v>2015-Q1</v>
      </c>
      <c r="H6842" s="4">
        <f>INDEX('ALL - prices'!$J$3:$DY$219,MATCH('COMBINED DATA'!A6802,'ALL - prices'!$B$3:$B$219,0),MATCH('COMBINED DATA'!G6802,'ALL - prices'!$J$1:$DY$1,0))</f>
        <v>46.948799999999999</v>
      </c>
      <c r="I6842" s="14">
        <f t="shared" ref="I6842:I6877" si="508">STDEV(H6843:H6846)</f>
        <v>4.6464616222095998</v>
      </c>
      <c r="J6842" s="15">
        <f>INDEX(MarketCap2!$E$2:$AR$224,MATCH(A6842,MarketCap2!$B$2:$B$224,0),MATCH(G6842,MarketCap2!$E$1:$AR$1,0))</f>
        <v>3640850688</v>
      </c>
      <c r="K6842">
        <f t="shared" si="506"/>
        <v>22.01548319678469</v>
      </c>
      <c r="L6842">
        <f>INDEX('PB2'!$D$2:$AQ$224,MATCH(A6842,'PB2'!$B$2:$B$224,0),MATCH(G6842,'PB2'!$D$1:$AQ$1,0))</f>
        <v>1.4736069440841699</v>
      </c>
      <c r="M6842" s="16">
        <f t="shared" si="507"/>
        <v>0.6786070084797875</v>
      </c>
      <c r="N6842" s="6">
        <f>INDEX('ROA2'!$D$2:$AQ$224,MATCH(A6842,'ROA2'!$B$2:$B$224,0),MATCH(G6842,'ROA2'!$D$1:$AQ$1,0))</f>
        <v>15.303332328796399</v>
      </c>
      <c r="O6842" s="6">
        <v>3869.293056</v>
      </c>
      <c r="P6842" s="28">
        <v>8.5332568150199892E-2</v>
      </c>
    </row>
    <row r="6843" spans="1:16" x14ac:dyDescent="0.3">
      <c r="A6843" t="s">
        <v>654</v>
      </c>
      <c r="B6843" t="e">
        <f>VLOOKUP(A6843,Sheet3!L:L,1,FALSE)</f>
        <v>#N/A</v>
      </c>
      <c r="C6843" t="str">
        <f>VLOOKUP(A6843,'ALL - prices'!B:C,2,FALSE)</f>
        <v>Whitecap Resources Inc</v>
      </c>
      <c r="D6843" t="str">
        <f>VLOOKUP(A6843,'ALL - prices'!B:I,8,FALSE)</f>
        <v>Energy</v>
      </c>
      <c r="E6843">
        <v>2015</v>
      </c>
      <c r="F6843" t="s">
        <v>680</v>
      </c>
      <c r="G6843" t="str">
        <f t="shared" si="504"/>
        <v>2015-Q2</v>
      </c>
      <c r="H6843" s="4">
        <f>INDEX('ALL - prices'!$J$3:$DY$219,MATCH('COMBINED DATA'!A6803,'ALL - prices'!$B$3:$B$219,0),MATCH('COMBINED DATA'!G6803,'ALL - prices'!$J$1:$DY$1,0))</f>
        <v>42.488900000000001</v>
      </c>
      <c r="I6843" s="14">
        <f t="shared" si="508"/>
        <v>7.2492730349899768</v>
      </c>
      <c r="J6843" s="15">
        <f>INDEX(MarketCap2!$E$2:$AR$224,MATCH(A6843,MarketCap2!$B$2:$B$224,0),MATCH(G6843,MarketCap2!$E$1:$AR$1,0))</f>
        <v>3927941376</v>
      </c>
      <c r="K6843">
        <f t="shared" si="506"/>
        <v>22.091381302683672</v>
      </c>
      <c r="L6843">
        <f>INDEX('PB2'!$D$2:$AQ$224,MATCH(A6843,'PB2'!$B$2:$B$224,0),MATCH(G6843,'PB2'!$D$1:$AQ$1,0))</f>
        <v>1.2847470045089699</v>
      </c>
      <c r="M6843" s="16">
        <f t="shared" si="507"/>
        <v>0.77836336375207182</v>
      </c>
      <c r="N6843" s="6">
        <f>INDEX('ROA2'!$D$2:$AQ$224,MATCH(A6843,'ROA2'!$B$2:$B$224,0),MATCH(G6843,'ROA2'!$D$1:$AQ$1,0))</f>
        <v>12.795275688171399</v>
      </c>
      <c r="O6843" s="6">
        <v>3894.9160959999999</v>
      </c>
      <c r="P6843" s="28">
        <v>6.6221502556564034E-3</v>
      </c>
    </row>
    <row r="6844" spans="1:16" x14ac:dyDescent="0.3">
      <c r="A6844" t="s">
        <v>654</v>
      </c>
      <c r="B6844" t="e">
        <f>VLOOKUP(A6844,Sheet3!L:L,1,FALSE)</f>
        <v>#N/A</v>
      </c>
      <c r="C6844" t="str">
        <f>VLOOKUP(A6844,'ALL - prices'!B:C,2,FALSE)</f>
        <v>Whitecap Resources Inc</v>
      </c>
      <c r="D6844" t="str">
        <f>VLOOKUP(A6844,'ALL - prices'!B:I,8,FALSE)</f>
        <v>Energy</v>
      </c>
      <c r="E6844">
        <v>2015</v>
      </c>
      <c r="F6844" t="s">
        <v>681</v>
      </c>
      <c r="G6844" t="str">
        <f t="shared" si="504"/>
        <v>2015-Q3</v>
      </c>
      <c r="H6844" s="4">
        <f>INDEX('ALL - prices'!$J$3:$DY$219,MATCH('COMBINED DATA'!A6804,'ALL - prices'!$B$3:$B$219,0),MATCH('COMBINED DATA'!G6804,'ALL - prices'!$J$1:$DY$1,0))</f>
        <v>44.9758</v>
      </c>
      <c r="I6844" s="14">
        <f t="shared" si="508"/>
        <v>8.4507930825061415</v>
      </c>
      <c r="J6844" s="15">
        <f>INDEX(MarketCap2!$E$2:$AR$224,MATCH(A6844,MarketCap2!$B$2:$B$224,0),MATCH(G6844,MarketCap2!$E$1:$AR$1,0))</f>
        <v>3147243008</v>
      </c>
      <c r="K6844">
        <f t="shared" si="506"/>
        <v>21.869792670986126</v>
      </c>
      <c r="L6844">
        <f>INDEX('PB2'!$D$2:$AQ$224,MATCH(A6844,'PB2'!$B$2:$B$224,0),MATCH(G6844,'PB2'!$D$1:$AQ$1,0))</f>
        <v>1.1932300329208401</v>
      </c>
      <c r="M6844" s="16">
        <f t="shared" si="507"/>
        <v>0.83806137325604924</v>
      </c>
      <c r="N6844" s="6">
        <f>INDEX('ROA2'!$D$2:$AQ$224,MATCH(A6844,'ROA2'!$B$2:$B$224,0),MATCH(G6844,'ROA2'!$D$1:$AQ$1,0))</f>
        <v>5.3757162094116202</v>
      </c>
      <c r="O6844" s="6">
        <v>4580.1461760000002</v>
      </c>
      <c r="P6844" s="28">
        <v>0.17592935588618139</v>
      </c>
    </row>
    <row r="6845" spans="1:16" x14ac:dyDescent="0.3">
      <c r="A6845" t="s">
        <v>654</v>
      </c>
      <c r="B6845" t="e">
        <f>VLOOKUP(A6845,Sheet3!L:L,1,FALSE)</f>
        <v>#N/A</v>
      </c>
      <c r="C6845" t="str">
        <f>VLOOKUP(A6845,'ALL - prices'!B:C,2,FALSE)</f>
        <v>Whitecap Resources Inc</v>
      </c>
      <c r="D6845" t="str">
        <f>VLOOKUP(A6845,'ALL - prices'!B:I,8,FALSE)</f>
        <v>Energy</v>
      </c>
      <c r="E6845">
        <v>2015</v>
      </c>
      <c r="F6845" t="s">
        <v>682</v>
      </c>
      <c r="G6845" t="str">
        <f t="shared" si="504"/>
        <v>2015-Q4</v>
      </c>
      <c r="H6845" s="4">
        <f>INDEX('ALL - prices'!$J$3:$DY$219,MATCH('COMBINED DATA'!A6805,'ALL - prices'!$B$3:$B$219,0),MATCH('COMBINED DATA'!G6805,'ALL - prices'!$J$1:$DY$1,0))</f>
        <v>41.767800000000001</v>
      </c>
      <c r="I6845" s="14">
        <f t="shared" si="508"/>
        <v>5.7533382949235063</v>
      </c>
      <c r="J6845" s="15">
        <f>INDEX(MarketCap2!$E$2:$AR$224,MATCH(A6845,MarketCap2!$B$2:$B$224,0),MATCH(G6845,MarketCap2!$E$1:$AR$1,0))</f>
        <v>2711309056</v>
      </c>
      <c r="K6845">
        <f t="shared" si="506"/>
        <v>21.720697401703084</v>
      </c>
      <c r="L6845">
        <f>INDEX('PB2'!$D$2:$AQ$224,MATCH(A6845,'PB2'!$B$2:$B$224,0),MATCH(G6845,'PB2'!$D$1:$AQ$1,0))</f>
        <v>1.0877449512481701</v>
      </c>
      <c r="M6845" s="16">
        <f t="shared" si="507"/>
        <v>0.91933315696157991</v>
      </c>
      <c r="N6845" s="6">
        <f>INDEX('ROA2'!$D$2:$AQ$224,MATCH(A6845,'ROA2'!$B$2:$B$224,0),MATCH(G6845,'ROA2'!$D$1:$AQ$1,0))</f>
        <v>-6.4188690185546902</v>
      </c>
      <c r="O6845" s="6">
        <v>4146.8741120000004</v>
      </c>
      <c r="P6845" s="28">
        <v>-9.4597868135813779E-2</v>
      </c>
    </row>
    <row r="6846" spans="1:16" x14ac:dyDescent="0.3">
      <c r="A6846" t="s">
        <v>654</v>
      </c>
      <c r="B6846" t="e">
        <f>VLOOKUP(A6846,Sheet3!L:L,1,FALSE)</f>
        <v>#N/A</v>
      </c>
      <c r="C6846" t="str">
        <f>VLOOKUP(A6846,'ALL - prices'!B:C,2,FALSE)</f>
        <v>Whitecap Resources Inc</v>
      </c>
      <c r="D6846" t="str">
        <f>VLOOKUP(A6846,'ALL - prices'!B:I,8,FALSE)</f>
        <v>Energy</v>
      </c>
      <c r="E6846">
        <v>2016</v>
      </c>
      <c r="F6846" t="s">
        <v>679</v>
      </c>
      <c r="G6846" t="str">
        <f t="shared" si="504"/>
        <v>2016-Q1</v>
      </c>
      <c r="H6846" s="4">
        <f>INDEX('ALL - prices'!$J$3:$DY$219,MATCH('COMBINED DATA'!A6806,'ALL - prices'!$B$3:$B$219,0),MATCH('COMBINED DATA'!G6806,'ALL - prices'!$J$1:$DY$1,0))</f>
        <v>51.954700000000003</v>
      </c>
      <c r="I6846" s="14">
        <f t="shared" si="508"/>
        <v>6.7400248379240653</v>
      </c>
      <c r="J6846" s="15">
        <f>INDEX(MarketCap2!$E$2:$AR$224,MATCH(A6846,MarketCap2!$B$2:$B$224,0),MATCH(G6846,MarketCap2!$E$1:$AR$1,0))</f>
        <v>2433496576</v>
      </c>
      <c r="K6846">
        <f t="shared" si="506"/>
        <v>21.612594980209877</v>
      </c>
      <c r="L6846">
        <f>INDEX('PB2'!$D$2:$AQ$224,MATCH(A6846,'PB2'!$B$2:$B$224,0),MATCH(G6846,'PB2'!$D$1:$AQ$1,0))</f>
        <v>0.947148978710175</v>
      </c>
      <c r="M6846" s="16">
        <f t="shared" si="507"/>
        <v>1.0558001143197107</v>
      </c>
      <c r="N6846" s="6">
        <f>INDEX('ROA2'!$D$2:$AQ$224,MATCH(A6846,'ROA2'!$B$2:$B$224,0),MATCH(G6846,'ROA2'!$D$1:$AQ$1,0))</f>
        <v>-12.4364013671875</v>
      </c>
      <c r="O6846" s="6">
        <v>4183.0850559999999</v>
      </c>
      <c r="P6846" s="28">
        <v>8.7321059241258856E-3</v>
      </c>
    </row>
    <row r="6847" spans="1:16" x14ac:dyDescent="0.3">
      <c r="A6847" t="s">
        <v>654</v>
      </c>
      <c r="B6847" t="e">
        <f>VLOOKUP(A6847,Sheet3!L:L,1,FALSE)</f>
        <v>#N/A</v>
      </c>
      <c r="C6847" t="str">
        <f>VLOOKUP(A6847,'ALL - prices'!B:C,2,FALSE)</f>
        <v>Whitecap Resources Inc</v>
      </c>
      <c r="D6847" t="str">
        <f>VLOOKUP(A6847,'ALL - prices'!B:I,8,FALSE)</f>
        <v>Energy</v>
      </c>
      <c r="E6847">
        <v>2016</v>
      </c>
      <c r="F6847" t="s">
        <v>680</v>
      </c>
      <c r="G6847" t="str">
        <f t="shared" si="504"/>
        <v>2016-Q2</v>
      </c>
      <c r="H6847" s="4">
        <f>INDEX('ALL - prices'!$J$3:$DY$219,MATCH('COMBINED DATA'!A6807,'ALL - prices'!$B$3:$B$219,0),MATCH('COMBINED DATA'!G6807,'ALL - prices'!$J$1:$DY$1,0))</f>
        <v>57.974400000000003</v>
      </c>
      <c r="I6847" s="14">
        <f t="shared" si="508"/>
        <v>7.8337169728041633</v>
      </c>
      <c r="J6847" s="15">
        <f>INDEX(MarketCap2!$E$2:$AR$224,MATCH(A6847,MarketCap2!$B$2:$B$224,0),MATCH(G6847,MarketCap2!$E$1:$AR$1,0))</f>
        <v>3613114880</v>
      </c>
      <c r="K6847">
        <f t="shared" si="506"/>
        <v>22.007836084897594</v>
      </c>
      <c r="L6847">
        <f>INDEX('PB2'!$D$2:$AQ$224,MATCH(A6847,'PB2'!$B$2:$B$224,0),MATCH(G6847,'PB2'!$D$1:$AQ$1,0))</f>
        <v>1.2195800542831401</v>
      </c>
      <c r="M6847" s="16">
        <f t="shared" si="507"/>
        <v>0.81995437403885096</v>
      </c>
      <c r="N6847" s="6">
        <f>INDEX('ROA2'!$D$2:$AQ$224,MATCH(A6847,'ROA2'!$B$2:$B$224,0),MATCH(G6847,'ROA2'!$D$1:$AQ$1,0))</f>
        <v>-11.763318061828601</v>
      </c>
      <c r="O6847" s="6">
        <v>4091.0110719999998</v>
      </c>
      <c r="P6847" s="28">
        <v>-2.2011023626673325E-2</v>
      </c>
    </row>
    <row r="6848" spans="1:16" x14ac:dyDescent="0.3">
      <c r="A6848" t="s">
        <v>654</v>
      </c>
      <c r="B6848" t="e">
        <f>VLOOKUP(A6848,Sheet3!L:L,1,FALSE)</f>
        <v>#N/A</v>
      </c>
      <c r="C6848" t="str">
        <f>VLOOKUP(A6848,'ALL - prices'!B:C,2,FALSE)</f>
        <v>Whitecap Resources Inc</v>
      </c>
      <c r="D6848" t="str">
        <f>VLOOKUP(A6848,'ALL - prices'!B:I,8,FALSE)</f>
        <v>Energy</v>
      </c>
      <c r="E6848">
        <v>2016</v>
      </c>
      <c r="F6848" t="s">
        <v>681</v>
      </c>
      <c r="G6848" t="str">
        <f t="shared" si="504"/>
        <v>2016-Q3</v>
      </c>
      <c r="H6848" s="4">
        <f>INDEX('ALL - prices'!$J$3:$DY$219,MATCH('COMBINED DATA'!A6808,'ALL - prices'!$B$3:$B$219,0),MATCH('COMBINED DATA'!G6808,'ALL - prices'!$J$1:$DY$1,0))</f>
        <v>60.895299999999999</v>
      </c>
      <c r="I6848" s="14">
        <f t="shared" si="508"/>
        <v>7.1106973611946112</v>
      </c>
      <c r="J6848" s="15">
        <f>INDEX(MarketCap2!$E$2:$AR$224,MATCH(A6848,MarketCap2!$B$2:$B$224,0),MATCH(G6848,MarketCap2!$E$1:$AR$1,0))</f>
        <v>4029144832</v>
      </c>
      <c r="K6848">
        <f t="shared" si="506"/>
        <v>22.116819989891013</v>
      </c>
      <c r="L6848">
        <f>INDEX('PB2'!$D$2:$AQ$224,MATCH(A6848,'PB2'!$B$2:$B$224,0),MATCH(G6848,'PB2'!$D$1:$AQ$1,0))</f>
        <v>1.3589949607849101</v>
      </c>
      <c r="M6848" s="16">
        <f t="shared" si="507"/>
        <v>0.73583790143153538</v>
      </c>
      <c r="N6848" s="6">
        <f>INDEX('ROA2'!$D$2:$AQ$224,MATCH(A6848,'ROA2'!$B$2:$B$224,0),MATCH(G6848,'ROA2'!$D$1:$AQ$1,0))</f>
        <v>-10.4052877426147</v>
      </c>
      <c r="O6848" s="6">
        <v>4827.2440319999996</v>
      </c>
      <c r="P6848" s="28">
        <v>0.17996357062902613</v>
      </c>
    </row>
    <row r="6849" spans="1:16" x14ac:dyDescent="0.3">
      <c r="A6849" t="s">
        <v>654</v>
      </c>
      <c r="B6849" t="e">
        <f>VLOOKUP(A6849,Sheet3!L:L,1,FALSE)</f>
        <v>#N/A</v>
      </c>
      <c r="C6849" t="str">
        <f>VLOOKUP(A6849,'ALL - prices'!B:C,2,FALSE)</f>
        <v>Whitecap Resources Inc</v>
      </c>
      <c r="D6849" t="str">
        <f>VLOOKUP(A6849,'ALL - prices'!B:I,8,FALSE)</f>
        <v>Energy</v>
      </c>
      <c r="E6849">
        <v>2016</v>
      </c>
      <c r="F6849" t="s">
        <v>682</v>
      </c>
      <c r="G6849" t="str">
        <f t="shared" si="504"/>
        <v>2016-Q4</v>
      </c>
      <c r="H6849" s="4">
        <f>INDEX('ALL - prices'!$J$3:$DY$219,MATCH('COMBINED DATA'!A6809,'ALL - prices'!$B$3:$B$219,0),MATCH('COMBINED DATA'!G6809,'ALL - prices'!$J$1:$DY$1,0))</f>
        <v>65.715299999999999</v>
      </c>
      <c r="I6849" s="14">
        <f t="shared" si="508"/>
        <v>4.6989840763722537</v>
      </c>
      <c r="J6849" s="15">
        <f>INDEX(MarketCap2!$E$2:$AR$224,MATCH(A6849,MarketCap2!$B$2:$B$224,0),MATCH(G6849,MarketCap2!$E$1:$AR$1,0))</f>
        <v>4478490112</v>
      </c>
      <c r="K6849">
        <f t="shared" si="506"/>
        <v>22.222551797994985</v>
      </c>
      <c r="L6849">
        <f>INDEX('PB2'!$D$2:$AQ$224,MATCH(A6849,'PB2'!$B$2:$B$224,0),MATCH(G6849,'PB2'!$D$1:$AQ$1,0))</f>
        <v>1.43003594875336</v>
      </c>
      <c r="M6849" s="16">
        <f t="shared" si="507"/>
        <v>0.69928312003048199</v>
      </c>
      <c r="N6849" s="6">
        <f>INDEX('ROA2'!$D$2:$AQ$224,MATCH(A6849,'ROA2'!$B$2:$B$224,0),MATCH(G6849,'ROA2'!$D$1:$AQ$1,0))</f>
        <v>-2.4022660255432098</v>
      </c>
      <c r="O6849" s="6">
        <v>4798.2648319999998</v>
      </c>
      <c r="P6849" s="28">
        <v>-6.0032597912795483E-3</v>
      </c>
    </row>
    <row r="6850" spans="1:16" x14ac:dyDescent="0.3">
      <c r="A6850" t="s">
        <v>654</v>
      </c>
      <c r="B6850" t="e">
        <f>VLOOKUP(A6850,Sheet3!L:L,1,FALSE)</f>
        <v>#N/A</v>
      </c>
      <c r="C6850" t="str">
        <f>VLOOKUP(A6850,'ALL - prices'!B:C,2,FALSE)</f>
        <v>Whitecap Resources Inc</v>
      </c>
      <c r="D6850" t="str">
        <f>VLOOKUP(A6850,'ALL - prices'!B:I,8,FALSE)</f>
        <v>Energy</v>
      </c>
      <c r="E6850">
        <v>2017</v>
      </c>
      <c r="F6850" t="s">
        <v>679</v>
      </c>
      <c r="G6850" t="str">
        <f t="shared" ref="G6850:G6913" si="509">E6850&amp;"-"&amp;F6850</f>
        <v>2017-Q1</v>
      </c>
      <c r="H6850" s="4">
        <f>INDEX('ALL - prices'!$J$3:$DY$219,MATCH('COMBINED DATA'!A6810,'ALL - prices'!$B$3:$B$219,0),MATCH('COMBINED DATA'!G6810,'ALL - prices'!$J$1:$DY$1,0))</f>
        <v>73.4011</v>
      </c>
      <c r="I6850" s="14">
        <f t="shared" si="508"/>
        <v>3.7132909523314557</v>
      </c>
      <c r="J6850" s="15">
        <f>INDEX(MarketCap2!$E$2:$AR$224,MATCH(A6850,MarketCap2!$B$2:$B$224,0),MATCH(G6850,MarketCap2!$E$1:$AR$1,0))</f>
        <v>3818318592</v>
      </c>
      <c r="K6850">
        <f t="shared" ref="K6850:K6913" si="510">LN(J6850)</f>
        <v>22.063076003504111</v>
      </c>
      <c r="L6850">
        <f>INDEX('PB2'!$D$2:$AQ$224,MATCH(A6850,'PB2'!$B$2:$B$224,0),MATCH(G6850,'PB2'!$D$1:$AQ$1,0))</f>
        <v>1.2039099931716899</v>
      </c>
      <c r="M6850" s="16">
        <f t="shared" ref="M6850:M6913" si="511">1/L6850</f>
        <v>0.83062687881301589</v>
      </c>
      <c r="N6850" s="6">
        <f>INDEX('ROA2'!$D$2:$AQ$224,MATCH(A6850,'ROA2'!$B$2:$B$224,0),MATCH(G6850,'ROA2'!$D$1:$AQ$1,0))</f>
        <v>3.6648969650268599</v>
      </c>
      <c r="O6850" s="6">
        <v>5134.9401600000001</v>
      </c>
      <c r="P6850" s="28">
        <v>7.0166057895488895E-2</v>
      </c>
    </row>
    <row r="6851" spans="1:16" x14ac:dyDescent="0.3">
      <c r="A6851" t="s">
        <v>654</v>
      </c>
      <c r="B6851" t="e">
        <f>VLOOKUP(A6851,Sheet3!L:L,1,FALSE)</f>
        <v>#N/A</v>
      </c>
      <c r="C6851" t="str">
        <f>VLOOKUP(A6851,'ALL - prices'!B:C,2,FALSE)</f>
        <v>Whitecap Resources Inc</v>
      </c>
      <c r="D6851" t="str">
        <f>VLOOKUP(A6851,'ALL - prices'!B:I,8,FALSE)</f>
        <v>Energy</v>
      </c>
      <c r="E6851">
        <v>2017</v>
      </c>
      <c r="F6851" t="s">
        <v>680</v>
      </c>
      <c r="G6851" t="str">
        <f t="shared" si="509"/>
        <v>2017-Q2</v>
      </c>
      <c r="H6851" s="4">
        <f>INDEX('ALL - prices'!$J$3:$DY$219,MATCH('COMBINED DATA'!A6811,'ALL - prices'!$B$3:$B$219,0),MATCH('COMBINED DATA'!G6811,'ALL - prices'!$J$1:$DY$1,0))</f>
        <v>78.476500000000001</v>
      </c>
      <c r="I6851" s="14">
        <f t="shared" si="508"/>
        <v>5.0930949283482505</v>
      </c>
      <c r="J6851" s="15">
        <f>INDEX(MarketCap2!$E$2:$AR$224,MATCH(A6851,MarketCap2!$B$2:$B$224,0),MATCH(G6851,MarketCap2!$E$1:$AR$1,0))</f>
        <v>3419118080</v>
      </c>
      <c r="K6851">
        <f t="shared" si="510"/>
        <v>21.952648483421363</v>
      </c>
      <c r="L6851">
        <f>INDEX('PB2'!$D$2:$AQ$224,MATCH(A6851,'PB2'!$B$2:$B$224,0),MATCH(G6851,'PB2'!$D$1:$AQ$1,0))</f>
        <v>1.0715349912643399</v>
      </c>
      <c r="M6851" s="16">
        <f t="shared" si="511"/>
        <v>0.93324063903883026</v>
      </c>
      <c r="N6851" s="6">
        <f>INDEX('ROA2'!$D$2:$AQ$224,MATCH(A6851,'ROA2'!$B$2:$B$224,0),MATCH(G6851,'ROA2'!$D$1:$AQ$1,0))</f>
        <v>4.9203238487243697</v>
      </c>
      <c r="O6851" s="6">
        <v>5204.0678399999997</v>
      </c>
      <c r="P6851" s="28">
        <v>1.3462217250064233E-2</v>
      </c>
    </row>
    <row r="6852" spans="1:16" x14ac:dyDescent="0.3">
      <c r="A6852" t="s">
        <v>654</v>
      </c>
      <c r="B6852" t="e">
        <f>VLOOKUP(A6852,Sheet3!L:L,1,FALSE)</f>
        <v>#N/A</v>
      </c>
      <c r="C6852" t="str">
        <f>VLOOKUP(A6852,'ALL - prices'!B:C,2,FALSE)</f>
        <v>Whitecap Resources Inc</v>
      </c>
      <c r="D6852" t="str">
        <f>VLOOKUP(A6852,'ALL - prices'!B:I,8,FALSE)</f>
        <v>Energy</v>
      </c>
      <c r="E6852">
        <v>2017</v>
      </c>
      <c r="F6852" t="s">
        <v>681</v>
      </c>
      <c r="G6852" t="str">
        <f t="shared" si="509"/>
        <v>2017-Q3</v>
      </c>
      <c r="H6852" s="4">
        <f>INDEX('ALL - prices'!$J$3:$DY$219,MATCH('COMBINED DATA'!A6812,'ALL - prices'!$B$3:$B$219,0),MATCH('COMBINED DATA'!G6812,'ALL - prices'!$J$1:$DY$1,0))</f>
        <v>82.131399999999999</v>
      </c>
      <c r="I6852" s="14">
        <f t="shared" si="508"/>
        <v>6.1244392848107578</v>
      </c>
      <c r="J6852" s="15">
        <f>INDEX(MarketCap2!$E$2:$AR$224,MATCH(A6852,MarketCap2!$B$2:$B$224,0),MATCH(G6852,MarketCap2!$E$1:$AR$1,0))</f>
        <v>3587205376</v>
      </c>
      <c r="K6852">
        <f t="shared" si="510"/>
        <v>22.000639289502899</v>
      </c>
      <c r="L6852">
        <f>INDEX('PB2'!$D$2:$AQ$224,MATCH(A6852,'PB2'!$B$2:$B$224,0),MATCH(G6852,'PB2'!$D$1:$AQ$1,0))</f>
        <v>1.12875103950501</v>
      </c>
      <c r="M6852" s="16">
        <f t="shared" si="511"/>
        <v>0.88593495376848463</v>
      </c>
      <c r="N6852" s="6">
        <f>INDEX('ROA2'!$D$2:$AQ$224,MATCH(A6852,'ROA2'!$B$2:$B$224,0),MATCH(G6852,'ROA2'!$D$1:$AQ$1,0))</f>
        <v>6.0173521041870099</v>
      </c>
      <c r="O6852" s="6">
        <v>5194.6398719999997</v>
      </c>
      <c r="P6852" s="28">
        <v>-1.8116535544624962E-3</v>
      </c>
    </row>
    <row r="6853" spans="1:16" x14ac:dyDescent="0.3">
      <c r="A6853" t="s">
        <v>654</v>
      </c>
      <c r="B6853" t="e">
        <f>VLOOKUP(A6853,Sheet3!L:L,1,FALSE)</f>
        <v>#N/A</v>
      </c>
      <c r="C6853" t="str">
        <f>VLOOKUP(A6853,'ALL - prices'!B:C,2,FALSE)</f>
        <v>Whitecap Resources Inc</v>
      </c>
      <c r="D6853" t="str">
        <f>VLOOKUP(A6853,'ALL - prices'!B:I,8,FALSE)</f>
        <v>Energy</v>
      </c>
      <c r="E6853">
        <v>2017</v>
      </c>
      <c r="F6853" t="s">
        <v>682</v>
      </c>
      <c r="G6853" t="str">
        <f t="shared" si="509"/>
        <v>2017-Q4</v>
      </c>
      <c r="H6853" s="4">
        <f>INDEX('ALL - prices'!$J$3:$DY$219,MATCH('COMBINED DATA'!A6813,'ALL - prices'!$B$3:$B$219,0),MATCH('COMBINED DATA'!G6813,'ALL - prices'!$J$1:$DY$1,0))</f>
        <v>84.090800000000002</v>
      </c>
      <c r="I6853" s="14">
        <f t="shared" si="508"/>
        <v>4.5699763347308489</v>
      </c>
      <c r="J6853" s="15">
        <f>INDEX(MarketCap2!$E$2:$AR$224,MATCH(A6853,MarketCap2!$B$2:$B$224,0),MATCH(G6853,MarketCap2!$E$1:$AR$1,0))</f>
        <v>3742279936</v>
      </c>
      <c r="K6853">
        <f t="shared" si="510"/>
        <v>22.042960871193184</v>
      </c>
      <c r="L6853">
        <f>INDEX('PB2'!$D$2:$AQ$224,MATCH(A6853,'PB2'!$B$2:$B$224,0),MATCH(G6853,'PB2'!$D$1:$AQ$1,0))</f>
        <v>1.12247502803802</v>
      </c>
      <c r="M6853" s="16">
        <f t="shared" si="511"/>
        <v>0.89088841624201232</v>
      </c>
      <c r="N6853" s="6">
        <f>INDEX('ROA2'!$D$2:$AQ$224,MATCH(A6853,'ROA2'!$B$2:$B$224,0),MATCH(G6853,'ROA2'!$D$1:$AQ$1,0))</f>
        <v>5.9814028739929199</v>
      </c>
      <c r="O6853" s="6">
        <v>5194.8748800000003</v>
      </c>
      <c r="P6853" s="28">
        <v>4.5240479762090021E-5</v>
      </c>
    </row>
    <row r="6854" spans="1:16" x14ac:dyDescent="0.3">
      <c r="A6854" t="s">
        <v>654</v>
      </c>
      <c r="B6854" t="e">
        <f>VLOOKUP(A6854,Sheet3!L:L,1,FALSE)</f>
        <v>#N/A</v>
      </c>
      <c r="C6854" t="str">
        <f>VLOOKUP(A6854,'ALL - prices'!B:C,2,FALSE)</f>
        <v>Whitecap Resources Inc</v>
      </c>
      <c r="D6854" t="str">
        <f>VLOOKUP(A6854,'ALL - prices'!B:I,8,FALSE)</f>
        <v>Energy</v>
      </c>
      <c r="E6854">
        <v>2018</v>
      </c>
      <c r="F6854" t="s">
        <v>679</v>
      </c>
      <c r="G6854" t="str">
        <f t="shared" si="509"/>
        <v>2018-Q1</v>
      </c>
      <c r="H6854" s="4">
        <f>INDEX('ALL - prices'!$J$3:$DY$219,MATCH('COMBINED DATA'!A6814,'ALL - prices'!$B$3:$B$219,0),MATCH('COMBINED DATA'!G6814,'ALL - prices'!$J$1:$DY$1,0))</f>
        <v>87.354299999999995</v>
      </c>
      <c r="I6854" s="14">
        <f t="shared" si="508"/>
        <v>8.5598332282722271</v>
      </c>
      <c r="J6854" s="15">
        <f>INDEX(MarketCap2!$E$2:$AR$224,MATCH(A6854,MarketCap2!$B$2:$B$224,0),MATCH(G6854,MarketCap2!$E$1:$AR$1,0))</f>
        <v>3293195008</v>
      </c>
      <c r="K6854">
        <f t="shared" si="510"/>
        <v>21.915124057536552</v>
      </c>
      <c r="L6854">
        <f>INDEX('PB2'!$D$2:$AQ$224,MATCH(A6854,'PB2'!$B$2:$B$224,0),MATCH(G6854,'PB2'!$D$1:$AQ$1,0))</f>
        <v>0.99929797649383501</v>
      </c>
      <c r="M6854" s="16">
        <f t="shared" si="511"/>
        <v>1.0007025166893944</v>
      </c>
      <c r="N6854" s="6">
        <f>INDEX('ROA2'!$D$2:$AQ$224,MATCH(A6854,'ROA2'!$B$2:$B$224,0),MATCH(G6854,'ROA2'!$D$1:$AQ$1,0))</f>
        <v>-2.2344050407409699</v>
      </c>
      <c r="O6854" s="6">
        <v>5961.3470719999996</v>
      </c>
      <c r="P6854" s="28">
        <v>0.14754391774686962</v>
      </c>
    </row>
    <row r="6855" spans="1:16" x14ac:dyDescent="0.3">
      <c r="A6855" t="s">
        <v>654</v>
      </c>
      <c r="B6855" t="e">
        <f>VLOOKUP(A6855,Sheet3!L:L,1,FALSE)</f>
        <v>#N/A</v>
      </c>
      <c r="C6855" t="str">
        <f>VLOOKUP(A6855,'ALL - prices'!B:C,2,FALSE)</f>
        <v>Whitecap Resources Inc</v>
      </c>
      <c r="D6855" t="str">
        <f>VLOOKUP(A6855,'ALL - prices'!B:I,8,FALSE)</f>
        <v>Energy</v>
      </c>
      <c r="E6855">
        <v>2018</v>
      </c>
      <c r="F6855" t="s">
        <v>680</v>
      </c>
      <c r="G6855" t="str">
        <f t="shared" si="509"/>
        <v>2018-Q2</v>
      </c>
      <c r="H6855" s="4">
        <f>INDEX('ALL - prices'!$J$3:$DY$219,MATCH('COMBINED DATA'!A6815,'ALL - prices'!$B$3:$B$219,0),MATCH('COMBINED DATA'!G6815,'ALL - prices'!$J$1:$DY$1,0))</f>
        <v>93.755600000000001</v>
      </c>
      <c r="I6855" s="14">
        <f t="shared" si="508"/>
        <v>11.335594033250606</v>
      </c>
      <c r="J6855" s="15">
        <f>INDEX(MarketCap2!$E$2:$AR$224,MATCH(A6855,MarketCap2!$B$2:$B$224,0),MATCH(G6855,MarketCap2!$E$1:$AR$1,0))</f>
        <v>3717099520</v>
      </c>
      <c r="K6855">
        <f t="shared" si="510"/>
        <v>22.036209502183436</v>
      </c>
      <c r="L6855">
        <f>INDEX('PB2'!$D$2:$AQ$224,MATCH(A6855,'PB2'!$B$2:$B$224,0),MATCH(G6855,'PB2'!$D$1:$AQ$1,0))</f>
        <v>1.14299297332764</v>
      </c>
      <c r="M6855" s="16">
        <f t="shared" si="511"/>
        <v>0.87489601715455956</v>
      </c>
      <c r="N6855" s="6">
        <f>INDEX('ROA2'!$D$2:$AQ$224,MATCH(A6855,'ROA2'!$B$2:$B$224,0),MATCH(G6855,'ROA2'!$D$1:$AQ$1,0))</f>
        <v>-3.3644340038299601</v>
      </c>
      <c r="O6855" s="6">
        <v>6165.0949119999996</v>
      </c>
      <c r="P6855" s="28">
        <v>3.4178154289487409E-2</v>
      </c>
    </row>
    <row r="6856" spans="1:16" x14ac:dyDescent="0.3">
      <c r="A6856" t="s">
        <v>654</v>
      </c>
      <c r="B6856" t="e">
        <f>VLOOKUP(A6856,Sheet3!L:L,1,FALSE)</f>
        <v>#N/A</v>
      </c>
      <c r="C6856" t="str">
        <f>VLOOKUP(A6856,'ALL - prices'!B:C,2,FALSE)</f>
        <v>Whitecap Resources Inc</v>
      </c>
      <c r="D6856" t="str">
        <f>VLOOKUP(A6856,'ALL - prices'!B:I,8,FALSE)</f>
        <v>Energy</v>
      </c>
      <c r="E6856">
        <v>2018</v>
      </c>
      <c r="F6856" t="s">
        <v>681</v>
      </c>
      <c r="G6856" t="str">
        <f t="shared" si="509"/>
        <v>2018-Q3</v>
      </c>
      <c r="H6856" s="4">
        <f>INDEX('ALL - prices'!$J$3:$DY$219,MATCH('COMBINED DATA'!A6816,'ALL - prices'!$B$3:$B$219,0),MATCH('COMBINED DATA'!G6816,'ALL - prices'!$J$1:$DY$1,0))</f>
        <v>97.650899999999993</v>
      </c>
      <c r="I6856" s="14">
        <f t="shared" si="508"/>
        <v>10.266811275983732</v>
      </c>
      <c r="J6856" s="15">
        <f>INDEX(MarketCap2!$E$2:$AR$224,MATCH(A6856,MarketCap2!$B$2:$B$224,0),MATCH(G6856,MarketCap2!$E$1:$AR$1,0))</f>
        <v>3270245376</v>
      </c>
      <c r="K6856">
        <f t="shared" si="510"/>
        <v>21.908130857572434</v>
      </c>
      <c r="L6856">
        <f>INDEX('PB2'!$D$2:$AQ$224,MATCH(A6856,'PB2'!$B$2:$B$224,0),MATCH(G6856,'PB2'!$D$1:$AQ$1,0))</f>
        <v>0.99323600530624401</v>
      </c>
      <c r="M6856" s="16">
        <f t="shared" si="511"/>
        <v>1.0068100578891825</v>
      </c>
      <c r="N6856" s="6">
        <f>INDEX('ROA2'!$D$2:$AQ$224,MATCH(A6856,'ROA2'!$B$2:$B$224,0),MATCH(G6856,'ROA2'!$D$1:$AQ$1,0))</f>
        <v>-4.2256360054016104</v>
      </c>
      <c r="O6856" s="6">
        <v>6136.6722559999998</v>
      </c>
      <c r="P6856" s="28">
        <v>-4.6102544090078296E-3</v>
      </c>
    </row>
    <row r="6857" spans="1:16" x14ac:dyDescent="0.3">
      <c r="A6857" t="s">
        <v>654</v>
      </c>
      <c r="B6857" t="e">
        <f>VLOOKUP(A6857,Sheet3!L:L,1,FALSE)</f>
        <v>#N/A</v>
      </c>
      <c r="C6857" t="str">
        <f>VLOOKUP(A6857,'ALL - prices'!B:C,2,FALSE)</f>
        <v>Whitecap Resources Inc</v>
      </c>
      <c r="D6857" t="str">
        <f>VLOOKUP(A6857,'ALL - prices'!B:I,8,FALSE)</f>
        <v>Energy</v>
      </c>
      <c r="E6857">
        <v>2018</v>
      </c>
      <c r="F6857" t="s">
        <v>682</v>
      </c>
      <c r="G6857" t="str">
        <f t="shared" si="509"/>
        <v>2018-Q4</v>
      </c>
      <c r="H6857" s="4">
        <f>INDEX('ALL - prices'!$J$3:$DY$219,MATCH('COMBINED DATA'!A6817,'ALL - prices'!$B$3:$B$219,0),MATCH('COMBINED DATA'!G6817,'ALL - prices'!$J$1:$DY$1,0))</f>
        <v>96.305999999999997</v>
      </c>
      <c r="I6857" s="14">
        <f t="shared" si="508"/>
        <v>3.1353903691034515</v>
      </c>
      <c r="J6857" s="15">
        <f>INDEX(MarketCap2!$E$2:$AR$224,MATCH(A6857,MarketCap2!$B$2:$B$224,0),MATCH(G6857,MarketCap2!$E$1:$AR$1,0))</f>
        <v>1808567424</v>
      </c>
      <c r="K6857">
        <f t="shared" si="510"/>
        <v>21.315800890386669</v>
      </c>
      <c r="L6857">
        <f>INDEX('PB2'!$D$2:$AQ$224,MATCH(A6857,'PB2'!$B$2:$B$224,0),MATCH(G6857,'PB2'!$D$1:$AQ$1,0))</f>
        <v>0.55771398544311501</v>
      </c>
      <c r="M6857" s="16">
        <f t="shared" si="511"/>
        <v>1.7930337522475428</v>
      </c>
      <c r="N6857" s="6">
        <f>INDEX('ROA2'!$D$2:$AQ$224,MATCH(A6857,'ROA2'!$B$2:$B$224,0),MATCH(G6857,'ROA2'!$D$1:$AQ$1,0))</f>
        <v>-3.0618860721588099</v>
      </c>
      <c r="O6857" s="6">
        <v>6142.3841279999997</v>
      </c>
      <c r="P6857" s="28">
        <v>9.3077677309802507E-4</v>
      </c>
    </row>
    <row r="6858" spans="1:16" x14ac:dyDescent="0.3">
      <c r="A6858" t="s">
        <v>654</v>
      </c>
      <c r="B6858" t="e">
        <f>VLOOKUP(A6858,Sheet3!L:L,1,FALSE)</f>
        <v>#N/A</v>
      </c>
      <c r="C6858" t="str">
        <f>VLOOKUP(A6858,'ALL - prices'!B:C,2,FALSE)</f>
        <v>Whitecap Resources Inc</v>
      </c>
      <c r="D6858" t="str">
        <f>VLOOKUP(A6858,'ALL - prices'!B:I,8,FALSE)</f>
        <v>Energy</v>
      </c>
      <c r="E6858">
        <v>2019</v>
      </c>
      <c r="F6858" t="s">
        <v>679</v>
      </c>
      <c r="G6858" t="str">
        <f t="shared" si="509"/>
        <v>2019-Q1</v>
      </c>
      <c r="H6858" s="4">
        <f>INDEX('ALL - prices'!$J$3:$DY$219,MATCH('COMBINED DATA'!A6818,'ALL - prices'!$B$3:$B$219,0),MATCH('COMBINED DATA'!G6818,'ALL - prices'!$J$1:$DY$1,0))</f>
        <v>112.7162</v>
      </c>
      <c r="I6858" s="14">
        <f t="shared" si="508"/>
        <v>6.2865564686347417</v>
      </c>
      <c r="J6858" s="15">
        <f>INDEX(MarketCap2!$E$2:$AR$224,MATCH(A6858,MarketCap2!$B$2:$B$224,0),MATCH(G6858,MarketCap2!$E$1:$AR$1,0))</f>
        <v>1904635136</v>
      </c>
      <c r="K6858">
        <f t="shared" si="510"/>
        <v>21.367556297522135</v>
      </c>
      <c r="L6858">
        <f>INDEX('PB2'!$D$2:$AQ$224,MATCH(A6858,'PB2'!$B$2:$B$224,0),MATCH(G6858,'PB2'!$D$1:$AQ$1,0))</f>
        <v>0.60513597726821899</v>
      </c>
      <c r="M6858" s="16">
        <f t="shared" si="511"/>
        <v>1.652521148245599</v>
      </c>
      <c r="N6858" s="6">
        <f>INDEX('ROA2'!$D$2:$AQ$224,MATCH(A6858,'ROA2'!$B$2:$B$224,0),MATCH(G6858,'ROA2'!$D$1:$AQ$1,0))</f>
        <v>1.09272301197052</v>
      </c>
      <c r="O6858" s="6">
        <v>5958.9642240000003</v>
      </c>
      <c r="P6858" s="28">
        <v>-2.9861353535979868E-2</v>
      </c>
    </row>
    <row r="6859" spans="1:16" x14ac:dyDescent="0.3">
      <c r="A6859" t="s">
        <v>654</v>
      </c>
      <c r="B6859" t="e">
        <f>VLOOKUP(A6859,Sheet3!L:L,1,FALSE)</f>
        <v>#N/A</v>
      </c>
      <c r="C6859" t="str">
        <f>VLOOKUP(A6859,'ALL - prices'!B:C,2,FALSE)</f>
        <v>Whitecap Resources Inc</v>
      </c>
      <c r="D6859" t="str">
        <f>VLOOKUP(A6859,'ALL - prices'!B:I,8,FALSE)</f>
        <v>Energy</v>
      </c>
      <c r="E6859">
        <v>2019</v>
      </c>
      <c r="F6859" t="s">
        <v>680</v>
      </c>
      <c r="G6859" t="str">
        <f t="shared" si="509"/>
        <v>2019-Q2</v>
      </c>
      <c r="H6859" s="4">
        <f>INDEX('ALL - prices'!$J$3:$DY$219,MATCH('COMBINED DATA'!A6819,'ALL - prices'!$B$3:$B$219,0),MATCH('COMBINED DATA'!G6819,'ALL - prices'!$J$1:$DY$1,0))</f>
        <v>119.3305</v>
      </c>
      <c r="I6859" s="14">
        <f t="shared" si="508"/>
        <v>7.3134086172819108</v>
      </c>
      <c r="J6859" s="15">
        <f>INDEX(MarketCap2!$E$2:$AR$224,MATCH(A6859,MarketCap2!$B$2:$B$224,0),MATCH(G6859,MarketCap2!$E$1:$AR$1,0))</f>
        <v>1754120704</v>
      </c>
      <c r="K6859">
        <f t="shared" si="510"/>
        <v>21.285233544948273</v>
      </c>
      <c r="L6859">
        <f>INDEX('PB2'!$D$2:$AQ$224,MATCH(A6859,'PB2'!$B$2:$B$224,0),MATCH(G6859,'PB2'!$D$1:$AQ$1,0))</f>
        <v>0.55370199680328402</v>
      </c>
      <c r="M6859" s="16">
        <f t="shared" si="511"/>
        <v>1.8060256343183716</v>
      </c>
      <c r="N6859" s="6">
        <f>INDEX('ROA2'!$D$2:$AQ$224,MATCH(A6859,'ROA2'!$B$2:$B$224,0),MATCH(G6859,'ROA2'!$D$1:$AQ$1,0))</f>
        <v>0.330823004245758</v>
      </c>
      <c r="O6859" s="6">
        <v>6120.6220800000001</v>
      </c>
      <c r="P6859" s="28">
        <v>2.7128515950627027E-2</v>
      </c>
    </row>
    <row r="6860" spans="1:16" x14ac:dyDescent="0.3">
      <c r="A6860" t="s">
        <v>654</v>
      </c>
      <c r="B6860" t="e">
        <f>VLOOKUP(A6860,Sheet3!L:L,1,FALSE)</f>
        <v>#N/A</v>
      </c>
      <c r="C6860" t="str">
        <f>VLOOKUP(A6860,'ALL - prices'!B:C,2,FALSE)</f>
        <v>Whitecap Resources Inc</v>
      </c>
      <c r="D6860" t="str">
        <f>VLOOKUP(A6860,'ALL - prices'!B:I,8,FALSE)</f>
        <v>Energy</v>
      </c>
      <c r="E6860">
        <v>2019</v>
      </c>
      <c r="F6860" t="s">
        <v>681</v>
      </c>
      <c r="G6860" t="str">
        <f t="shared" si="509"/>
        <v>2019-Q3</v>
      </c>
      <c r="H6860" s="4">
        <f>INDEX('ALL - prices'!$J$3:$DY$219,MATCH('COMBINED DATA'!A6820,'ALL - prices'!$B$3:$B$219,0),MATCH('COMBINED DATA'!G6820,'ALL - prices'!$J$1:$DY$1,0))</f>
        <v>116.2983</v>
      </c>
      <c r="I6860" s="14">
        <f t="shared" si="508"/>
        <v>12.288775225926027</v>
      </c>
      <c r="J6860" s="15">
        <f>INDEX(MarketCap2!$E$2:$AR$224,MATCH(A6860,MarketCap2!$B$2:$B$224,0),MATCH(G6860,MarketCap2!$E$1:$AR$1,0))</f>
        <v>1888438656</v>
      </c>
      <c r="K6860">
        <f t="shared" si="510"/>
        <v>21.359016216666248</v>
      </c>
      <c r="L6860">
        <f>INDEX('PB2'!$D$2:$AQ$224,MATCH(A6860,'PB2'!$B$2:$B$224,0),MATCH(G6860,'PB2'!$D$1:$AQ$1,0))</f>
        <v>0.596809983253479</v>
      </c>
      <c r="M6860" s="16">
        <f t="shared" si="511"/>
        <v>1.6755751881839365</v>
      </c>
      <c r="N6860" s="6">
        <f>INDEX('ROA2'!$D$2:$AQ$224,MATCH(A6860,'ROA2'!$B$2:$B$224,0),MATCH(G6860,'ROA2'!$D$1:$AQ$1,0))</f>
        <v>1.3596099615097099</v>
      </c>
      <c r="O6860" s="6">
        <v>5968.8622079999996</v>
      </c>
      <c r="P6860" s="28">
        <v>-2.4794844382876935E-2</v>
      </c>
    </row>
    <row r="6861" spans="1:16" x14ac:dyDescent="0.3">
      <c r="A6861" t="s">
        <v>654</v>
      </c>
      <c r="B6861" t="e">
        <f>VLOOKUP(A6861,Sheet3!L:L,1,FALSE)</f>
        <v>#N/A</v>
      </c>
      <c r="C6861" t="str">
        <f>VLOOKUP(A6861,'ALL - prices'!B:C,2,FALSE)</f>
        <v>Whitecap Resources Inc</v>
      </c>
      <c r="D6861" t="str">
        <f>VLOOKUP(A6861,'ALL - prices'!B:I,8,FALSE)</f>
        <v>Energy</v>
      </c>
      <c r="E6861">
        <v>2019</v>
      </c>
      <c r="F6861" t="s">
        <v>682</v>
      </c>
      <c r="G6861" t="str">
        <f t="shared" si="509"/>
        <v>2019-Q4</v>
      </c>
      <c r="H6861" s="4">
        <f>INDEX('ALL - prices'!$J$3:$DY$219,MATCH('COMBINED DATA'!A6821,'ALL - prices'!$B$3:$B$219,0),MATCH('COMBINED DATA'!G6821,'ALL - prices'!$J$1:$DY$1,0))</f>
        <v>112.93859999999999</v>
      </c>
      <c r="I6861" s="14">
        <f t="shared" si="508"/>
        <v>12.111598459706572</v>
      </c>
      <c r="J6861" s="15">
        <f>INDEX(MarketCap2!$E$2:$AR$224,MATCH(A6861,MarketCap2!$B$2:$B$224,0),MATCH(G6861,MarketCap2!$E$1:$AR$1,0))</f>
        <v>2272938240</v>
      </c>
      <c r="K6861">
        <f t="shared" si="510"/>
        <v>21.544339210308213</v>
      </c>
      <c r="L6861">
        <f>INDEX('PB2'!$D$2:$AQ$224,MATCH(A6861,'PB2'!$B$2:$B$224,0),MATCH(G6861,'PB2'!$D$1:$AQ$1,0))</f>
        <v>0.77637398242950395</v>
      </c>
      <c r="M6861" s="16">
        <f t="shared" si="511"/>
        <v>1.2880390412758347</v>
      </c>
      <c r="N6861" s="6">
        <f>INDEX('ROA2'!$D$2:$AQ$224,MATCH(A6861,'ROA2'!$B$2:$B$224,0),MATCH(G6861,'ROA2'!$D$1:$AQ$1,0))</f>
        <v>0.90092301368713401</v>
      </c>
      <c r="O6861" s="6">
        <v>6075.9731199999997</v>
      </c>
      <c r="P6861" s="28">
        <v>1.7944946334401978E-2</v>
      </c>
    </row>
    <row r="6862" spans="1:16" x14ac:dyDescent="0.3">
      <c r="A6862" t="s">
        <v>654</v>
      </c>
      <c r="B6862" t="e">
        <f>VLOOKUP(A6862,Sheet3!L:L,1,FALSE)</f>
        <v>#N/A</v>
      </c>
      <c r="C6862" t="str">
        <f>VLOOKUP(A6862,'ALL - prices'!B:C,2,FALSE)</f>
        <v>Whitecap Resources Inc</v>
      </c>
      <c r="D6862" t="str">
        <f>VLOOKUP(A6862,'ALL - prices'!B:I,8,FALSE)</f>
        <v>Energy</v>
      </c>
      <c r="E6862">
        <v>2020</v>
      </c>
      <c r="F6862" t="s">
        <v>679</v>
      </c>
      <c r="G6862" t="str">
        <f t="shared" si="509"/>
        <v>2020-Q1</v>
      </c>
      <c r="H6862" s="4">
        <f>INDEX('ALL - prices'!$J$3:$DY$219,MATCH('COMBINED DATA'!A6822,'ALL - prices'!$B$3:$B$219,0),MATCH('COMBINED DATA'!G6822,'ALL - prices'!$J$1:$DY$1,0))</f>
        <v>104.7514</v>
      </c>
      <c r="I6862" s="14">
        <f t="shared" si="508"/>
        <v>5.0212128444397433</v>
      </c>
      <c r="J6862" s="15">
        <f>INDEX(MarketCap2!$E$2:$AR$224,MATCH(A6862,MarketCap2!$B$2:$B$224,0),MATCH(G6862,MarketCap2!$E$1:$AR$1,0))</f>
        <v>477342464</v>
      </c>
      <c r="K6862">
        <f t="shared" si="510"/>
        <v>19.983744745125428</v>
      </c>
      <c r="L6862">
        <f>INDEX('PB2'!$D$2:$AQ$224,MATCH(A6862,'PB2'!$B$2:$B$224,0),MATCH(G6862,'PB2'!$D$1:$AQ$1,0))</f>
        <v>0.61351597309112504</v>
      </c>
      <c r="M6862" s="16">
        <f t="shared" si="511"/>
        <v>1.6299494126642253</v>
      </c>
      <c r="N6862" s="6">
        <f>INDEX('ROA2'!$D$2:$AQ$224,MATCH(A6862,'ROA2'!$B$2:$B$224,0),MATCH(G6862,'ROA2'!$D$1:$AQ$1,0))</f>
        <v>-2.75456595420837</v>
      </c>
      <c r="O6862" s="6">
        <v>5358.4650240000001</v>
      </c>
      <c r="P6862" s="28">
        <v>-0.11808941248245673</v>
      </c>
    </row>
    <row r="6863" spans="1:16" x14ac:dyDescent="0.3">
      <c r="A6863" t="s">
        <v>654</v>
      </c>
      <c r="B6863" t="e">
        <f>VLOOKUP(A6863,Sheet3!L:L,1,FALSE)</f>
        <v>#N/A</v>
      </c>
      <c r="C6863" t="str">
        <f>VLOOKUP(A6863,'ALL - prices'!B:C,2,FALSE)</f>
        <v>Whitecap Resources Inc</v>
      </c>
      <c r="D6863" t="str">
        <f>VLOOKUP(A6863,'ALL - prices'!B:I,8,FALSE)</f>
        <v>Energy</v>
      </c>
      <c r="E6863">
        <v>2020</v>
      </c>
      <c r="F6863" t="s">
        <v>680</v>
      </c>
      <c r="G6863" t="str">
        <f t="shared" si="509"/>
        <v>2020-Q2</v>
      </c>
      <c r="H6863" s="4">
        <f>INDEX('ALL - prices'!$J$3:$DY$219,MATCH('COMBINED DATA'!A6823,'ALL - prices'!$B$3:$B$219,0),MATCH('COMBINED DATA'!G6823,'ALL - prices'!$J$1:$DY$1,0))</f>
        <v>122.2783</v>
      </c>
      <c r="I6863" s="14">
        <f t="shared" si="508"/>
        <v>7.3234636106034765</v>
      </c>
      <c r="J6863" s="15">
        <f>INDEX(MarketCap2!$E$2:$AR$224,MATCH(A6863,MarketCap2!$B$2:$B$224,0),MATCH(G6863,MarketCap2!$E$1:$AR$1,0))</f>
        <v>909839232</v>
      </c>
      <c r="K6863">
        <f t="shared" si="510"/>
        <v>20.62877847373565</v>
      </c>
      <c r="L6863">
        <f>INDEX('PB2'!$D$2:$AQ$224,MATCH(A6863,'PB2'!$B$2:$B$224,0),MATCH(G6863,'PB2'!$D$1:$AQ$1,0))</f>
        <v>1.33281898498535</v>
      </c>
      <c r="M6863" s="16">
        <f t="shared" si="511"/>
        <v>0.75028943259762448</v>
      </c>
      <c r="N6863" s="6">
        <f>INDEX('ROA2'!$D$2:$AQ$224,MATCH(A6863,'ROA2'!$B$2:$B$224,0),MATCH(G6863,'ROA2'!$D$1:$AQ$1,0))</f>
        <v>-47.419082641601598</v>
      </c>
      <c r="O6863" s="6">
        <v>3220.706048</v>
      </c>
      <c r="P6863" s="28">
        <v>-0.39894987956909356</v>
      </c>
    </row>
    <row r="6864" spans="1:16" x14ac:dyDescent="0.3">
      <c r="A6864" t="s">
        <v>654</v>
      </c>
      <c r="B6864" t="e">
        <f>VLOOKUP(A6864,Sheet3!L:L,1,FALSE)</f>
        <v>#N/A</v>
      </c>
      <c r="C6864" t="str">
        <f>VLOOKUP(A6864,'ALL - prices'!B:C,2,FALSE)</f>
        <v>Whitecap Resources Inc</v>
      </c>
      <c r="D6864" t="str">
        <f>VLOOKUP(A6864,'ALL - prices'!B:I,8,FALSE)</f>
        <v>Energy</v>
      </c>
      <c r="E6864">
        <v>2020</v>
      </c>
      <c r="F6864" t="s">
        <v>681</v>
      </c>
      <c r="G6864" t="str">
        <f t="shared" si="509"/>
        <v>2020-Q3</v>
      </c>
      <c r="H6864" s="4">
        <f>INDEX('ALL - prices'!$J$3:$DY$219,MATCH('COMBINED DATA'!A6824,'ALL - prices'!$B$3:$B$219,0),MATCH('COMBINED DATA'!G6824,'ALL - prices'!$J$1:$DY$1,0))</f>
        <v>133.29689999999999</v>
      </c>
      <c r="I6864" s="14">
        <f t="shared" si="508"/>
        <v>12.929911681671818</v>
      </c>
      <c r="J6864" s="15">
        <f>INDEX(MarketCap2!$E$2:$AR$224,MATCH(A6864,MarketCap2!$B$2:$B$224,0),MATCH(G6864,MarketCap2!$E$1:$AR$1,0))</f>
        <v>987985216</v>
      </c>
      <c r="K6864">
        <f t="shared" si="510"/>
        <v>20.711178292037435</v>
      </c>
      <c r="L6864">
        <f>INDEX('PB2'!$D$2:$AQ$224,MATCH(A6864,'PB2'!$B$2:$B$224,0),MATCH(G6864,'PB2'!$D$1:$AQ$1,0))</f>
        <v>1.4526950120925901</v>
      </c>
      <c r="M6864" s="16">
        <f t="shared" si="511"/>
        <v>0.68837573728535884</v>
      </c>
      <c r="N6864" s="6">
        <f>INDEX('ROA2'!$D$2:$AQ$224,MATCH(A6864,'ROA2'!$B$2:$B$224,0),MATCH(G6864,'ROA2'!$D$1:$AQ$1,0))</f>
        <v>-51.7763862609863</v>
      </c>
      <c r="O6864" s="6">
        <v>3114.1509120000001</v>
      </c>
      <c r="P6864" s="28">
        <v>-3.3084402740252795E-2</v>
      </c>
    </row>
    <row r="6865" spans="1:16" x14ac:dyDescent="0.3">
      <c r="A6865" t="s">
        <v>654</v>
      </c>
      <c r="B6865" t="e">
        <f>VLOOKUP(A6865,Sheet3!L:L,1,FALSE)</f>
        <v>#N/A</v>
      </c>
      <c r="C6865" t="str">
        <f>VLOOKUP(A6865,'ALL - prices'!B:C,2,FALSE)</f>
        <v>Whitecap Resources Inc</v>
      </c>
      <c r="D6865" t="str">
        <f>VLOOKUP(A6865,'ALL - prices'!B:I,8,FALSE)</f>
        <v>Energy</v>
      </c>
      <c r="E6865">
        <v>2020</v>
      </c>
      <c r="F6865" t="s">
        <v>682</v>
      </c>
      <c r="G6865" t="str">
        <f t="shared" si="509"/>
        <v>2020-Q4</v>
      </c>
      <c r="H6865" s="4">
        <f>INDEX('ALL - prices'!$J$3:$DY$219,MATCH('COMBINED DATA'!A6825,'ALL - prices'!$B$3:$B$219,0),MATCH('COMBINED DATA'!G6825,'ALL - prices'!$J$1:$DY$1,0))</f>
        <v>125.95010000000001</v>
      </c>
      <c r="I6865" s="14">
        <f t="shared" si="508"/>
        <v>15.519197260248353</v>
      </c>
      <c r="J6865" s="15">
        <f>INDEX(MarketCap2!$E$2:$AR$224,MATCH(A6865,MarketCap2!$B$2:$B$224,0),MATCH(G6865,MarketCap2!$E$1:$AR$1,0))</f>
        <v>1984135552</v>
      </c>
      <c r="K6865">
        <f t="shared" si="510"/>
        <v>21.408449166055856</v>
      </c>
      <c r="L6865">
        <f>INDEX('PB2'!$D$2:$AQ$224,MATCH(A6865,'PB2'!$B$2:$B$224,0),MATCH(G6865,'PB2'!$D$1:$AQ$1,0))</f>
        <v>1.9949599504470801</v>
      </c>
      <c r="M6865" s="16">
        <f t="shared" si="511"/>
        <v>0.50126319567262245</v>
      </c>
      <c r="N6865" s="6">
        <f>INDEX('ROA2'!$D$2:$AQ$224,MATCH(A6865,'ROA2'!$B$2:$B$224,0),MATCH(G6865,'ROA2'!$D$1:$AQ$1,0))</f>
        <v>-51.764251708984403</v>
      </c>
      <c r="O6865" s="6">
        <v>3122.9240319999999</v>
      </c>
      <c r="P6865" s="28">
        <v>2.8171788227069178E-3</v>
      </c>
    </row>
    <row r="6866" spans="1:16" x14ac:dyDescent="0.3">
      <c r="A6866" t="s">
        <v>654</v>
      </c>
      <c r="B6866" t="e">
        <f>VLOOKUP(A6866,Sheet3!L:L,1,FALSE)</f>
        <v>#N/A</v>
      </c>
      <c r="C6866" t="str">
        <f>VLOOKUP(A6866,'ALL - prices'!B:C,2,FALSE)</f>
        <v>Whitecap Resources Inc</v>
      </c>
      <c r="D6866" t="str">
        <f>VLOOKUP(A6866,'ALL - prices'!B:I,8,FALSE)</f>
        <v>Energy</v>
      </c>
      <c r="E6866">
        <v>2021</v>
      </c>
      <c r="F6866" t="s">
        <v>679</v>
      </c>
      <c r="G6866" t="str">
        <f t="shared" si="509"/>
        <v>2021-Q1</v>
      </c>
      <c r="H6866" s="4">
        <f>INDEX('ALL - prices'!$J$3:$DY$219,MATCH('COMBINED DATA'!A6826,'ALL - prices'!$B$3:$B$219,0),MATCH('COMBINED DATA'!G6826,'ALL - prices'!$J$1:$DY$1,0))</f>
        <v>131.28720000000001</v>
      </c>
      <c r="I6866" s="14">
        <f t="shared" si="508"/>
        <v>12.352136990651996</v>
      </c>
      <c r="J6866" s="15">
        <f>INDEX(MarketCap2!$E$2:$AR$224,MATCH(A6866,MarketCap2!$B$2:$B$224,0),MATCH(G6866,MarketCap2!$E$1:$AR$1,0))</f>
        <v>3297016320</v>
      </c>
      <c r="K6866">
        <f t="shared" si="510"/>
        <v>21.916283750978259</v>
      </c>
      <c r="L6866">
        <f>INDEX('PB2'!$D$2:$AQ$224,MATCH(A6866,'PB2'!$B$2:$B$224,0),MATCH(G6866,'PB2'!$D$1:$AQ$1,0))</f>
        <v>1.64083003997803</v>
      </c>
      <c r="M6866" s="16">
        <f t="shared" si="511"/>
        <v>0.60944764273903074</v>
      </c>
      <c r="N6866" s="6">
        <f>INDEX('ROA2'!$D$2:$AQ$224,MATCH(A6866,'ROA2'!$B$2:$B$224,0),MATCH(G6866,'ROA2'!$D$1:$AQ$1,0))</f>
        <v>-42.2196655273438</v>
      </c>
      <c r="O6866" s="6">
        <v>3381.4100480000002</v>
      </c>
      <c r="P6866" s="28">
        <v>8.2770510377884299E-2</v>
      </c>
    </row>
    <row r="6867" spans="1:16" x14ac:dyDescent="0.3">
      <c r="A6867" t="s">
        <v>654</v>
      </c>
      <c r="B6867" t="e">
        <f>VLOOKUP(A6867,Sheet3!L:L,1,FALSE)</f>
        <v>#N/A</v>
      </c>
      <c r="C6867" t="str">
        <f>VLOOKUP(A6867,'ALL - prices'!B:C,2,FALSE)</f>
        <v>Whitecap Resources Inc</v>
      </c>
      <c r="D6867" t="str">
        <f>VLOOKUP(A6867,'ALL - prices'!B:I,8,FALSE)</f>
        <v>Energy</v>
      </c>
      <c r="E6867">
        <v>2021</v>
      </c>
      <c r="F6867" t="s">
        <v>680</v>
      </c>
      <c r="G6867" t="str">
        <f t="shared" si="509"/>
        <v>2021-Q2</v>
      </c>
      <c r="H6867" s="4">
        <f>INDEX('ALL - prices'!$J$3:$DY$219,MATCH('COMBINED DATA'!A6827,'ALL - prices'!$B$3:$B$219,0),MATCH('COMBINED DATA'!G6827,'ALL - prices'!$J$1:$DY$1,0))</f>
        <v>143.4479</v>
      </c>
      <c r="I6867" s="14">
        <f t="shared" si="508"/>
        <v>7.9376815256933364</v>
      </c>
      <c r="J6867" s="15">
        <f>INDEX(MarketCap2!$E$2:$AR$224,MATCH(A6867,MarketCap2!$B$2:$B$224,0),MATCH(G6867,MarketCap2!$E$1:$AR$1,0))</f>
        <v>3893636864</v>
      </c>
      <c r="K6867">
        <f t="shared" si="510"/>
        <v>22.082609484283367</v>
      </c>
      <c r="L6867">
        <f>INDEX('PB2'!$D$2:$AQ$224,MATCH(A6867,'PB2'!$B$2:$B$224,0),MATCH(G6867,'PB2'!$D$1:$AQ$1,0))</f>
        <v>1.7826629877090401</v>
      </c>
      <c r="M6867" s="16">
        <f t="shared" si="511"/>
        <v>0.56095852491172971</v>
      </c>
      <c r="N6867" s="6">
        <f>INDEX('ROA2'!$D$2:$AQ$224,MATCH(A6867,'ROA2'!$B$2:$B$224,0),MATCH(G6867,'ROA2'!$D$1:$AQ$1,0))</f>
        <v>6.6477980613708496</v>
      </c>
      <c r="O6867" s="6">
        <v>5387.7391360000001</v>
      </c>
      <c r="P6867" s="28">
        <v>0.59334096117289348</v>
      </c>
    </row>
    <row r="6868" spans="1:16" x14ac:dyDescent="0.3">
      <c r="A6868" t="s">
        <v>654</v>
      </c>
      <c r="B6868" t="e">
        <f>VLOOKUP(A6868,Sheet3!L:L,1,FALSE)</f>
        <v>#N/A</v>
      </c>
      <c r="C6868" t="str">
        <f>VLOOKUP(A6868,'ALL - prices'!B:C,2,FALSE)</f>
        <v>Whitecap Resources Inc</v>
      </c>
      <c r="D6868" t="str">
        <f>VLOOKUP(A6868,'ALL - prices'!B:I,8,FALSE)</f>
        <v>Energy</v>
      </c>
      <c r="E6868">
        <v>2021</v>
      </c>
      <c r="F6868" t="s">
        <v>681</v>
      </c>
      <c r="G6868" t="str">
        <f t="shared" si="509"/>
        <v>2021-Q3</v>
      </c>
      <c r="H6868" s="4">
        <f>INDEX('ALL - prices'!$J$3:$DY$219,MATCH('COMBINED DATA'!A6828,'ALL - prices'!$B$3:$B$219,0),MATCH('COMBINED DATA'!G6828,'ALL - prices'!$J$1:$DY$1,0))</f>
        <v>154.87530000000001</v>
      </c>
      <c r="I6868" s="14">
        <f t="shared" si="508"/>
        <v>10.945923451982781</v>
      </c>
      <c r="J6868" s="15">
        <f>INDEX(MarketCap2!$E$2:$AR$224,MATCH(A6868,MarketCap2!$B$2:$B$224,0),MATCH(G6868,MarketCap2!$E$1:$AR$1,0))</f>
        <v>4429676032</v>
      </c>
      <c r="K6868">
        <f t="shared" si="510"/>
        <v>22.21159228785525</v>
      </c>
      <c r="L6868">
        <f>INDEX('PB2'!$D$2:$AQ$224,MATCH(A6868,'PB2'!$B$2:$B$224,0),MATCH(G6868,'PB2'!$D$1:$AQ$1,0))</f>
        <v>1.20703601837158</v>
      </c>
      <c r="M6868" s="16">
        <f t="shared" si="511"/>
        <v>0.82847569151176315</v>
      </c>
      <c r="N6868" s="6">
        <f>INDEX('ROA2'!$D$2:$AQ$224,MATCH(A6868,'ROA2'!$B$2:$B$224,0),MATCH(G6868,'ROA2'!$D$1:$AQ$1,0))</f>
        <v>8.8921823501586896</v>
      </c>
      <c r="O6868" s="6">
        <v>5499.6848639999998</v>
      </c>
      <c r="P6868" s="28">
        <v>2.0777867148763101E-2</v>
      </c>
    </row>
    <row r="6869" spans="1:16" x14ac:dyDescent="0.3">
      <c r="A6869" t="s">
        <v>654</v>
      </c>
      <c r="B6869" t="e">
        <f>VLOOKUP(A6869,Sheet3!L:L,1,FALSE)</f>
        <v>#N/A</v>
      </c>
      <c r="C6869" t="str">
        <f>VLOOKUP(A6869,'ALL - prices'!B:C,2,FALSE)</f>
        <v>Whitecap Resources Inc</v>
      </c>
      <c r="D6869" t="str">
        <f>VLOOKUP(A6869,'ALL - prices'!B:I,8,FALSE)</f>
        <v>Energy</v>
      </c>
      <c r="E6869">
        <v>2021</v>
      </c>
      <c r="F6869" t="s">
        <v>682</v>
      </c>
      <c r="G6869" t="str">
        <f t="shared" si="509"/>
        <v>2021-Q4</v>
      </c>
      <c r="H6869" s="4">
        <f>INDEX('ALL - prices'!$J$3:$DY$219,MATCH('COMBINED DATA'!A6829,'ALL - prices'!$B$3:$B$219,0),MATCH('COMBINED DATA'!G6829,'ALL - prices'!$J$1:$DY$1,0))</f>
        <v>167.54130000000001</v>
      </c>
      <c r="I6869" s="14">
        <f t="shared" si="508"/>
        <v>11.346377884446941</v>
      </c>
      <c r="J6869" s="15">
        <f>INDEX(MarketCap2!$E$2:$AR$224,MATCH(A6869,MarketCap2!$B$2:$B$224,0),MATCH(G6869,MarketCap2!$E$1:$AR$1,0))</f>
        <v>4754084352</v>
      </c>
      <c r="K6869">
        <f t="shared" si="510"/>
        <v>22.282269949101003</v>
      </c>
      <c r="L6869">
        <f>INDEX('PB2'!$D$2:$AQ$224,MATCH(A6869,'PB2'!$B$2:$B$224,0),MATCH(G6869,'PB2'!$D$1:$AQ$1,0))</f>
        <v>1.2334719896316499</v>
      </c>
      <c r="M6869" s="16">
        <f t="shared" si="511"/>
        <v>0.81071966644222593</v>
      </c>
      <c r="N6869" s="6">
        <f>INDEX('ROA2'!$D$2:$AQ$224,MATCH(A6869,'ROA2'!$B$2:$B$224,0),MATCH(G6869,'ROA2'!$D$1:$AQ$1,0))</f>
        <v>37.690437316894503</v>
      </c>
      <c r="O6869" s="6">
        <v>6878.4302079999998</v>
      </c>
      <c r="P6869" s="28">
        <v>0.25069533584097375</v>
      </c>
    </row>
    <row r="6870" spans="1:16" x14ac:dyDescent="0.3">
      <c r="A6870" t="s">
        <v>654</v>
      </c>
      <c r="B6870" t="e">
        <f>VLOOKUP(A6870,Sheet3!L:L,1,FALSE)</f>
        <v>#N/A</v>
      </c>
      <c r="C6870" t="str">
        <f>VLOOKUP(A6870,'ALL - prices'!B:C,2,FALSE)</f>
        <v>Whitecap Resources Inc</v>
      </c>
      <c r="D6870" t="str">
        <f>VLOOKUP(A6870,'ALL - prices'!B:I,8,FALSE)</f>
        <v>Energy</v>
      </c>
      <c r="E6870">
        <v>2022</v>
      </c>
      <c r="F6870" t="s">
        <v>679</v>
      </c>
      <c r="G6870" t="str">
        <f t="shared" si="509"/>
        <v>2022-Q1</v>
      </c>
      <c r="H6870" s="4">
        <f>INDEX('ALL - prices'!$J$3:$DY$219,MATCH('COMBINED DATA'!A6830,'ALL - prices'!$B$3:$B$219,0),MATCH('COMBINED DATA'!G6830,'ALL - prices'!$J$1:$DY$1,0))</f>
        <v>170.22020000000001</v>
      </c>
      <c r="I6870" s="14">
        <f t="shared" si="508"/>
        <v>13.123153168604968</v>
      </c>
      <c r="J6870" s="15">
        <f>INDEX(MarketCap2!$E$2:$AR$224,MATCH(A6870,MarketCap2!$B$2:$B$224,0),MATCH(G6870,MarketCap2!$E$1:$AR$1,0))</f>
        <v>6475190784</v>
      </c>
      <c r="K6870">
        <f t="shared" si="510"/>
        <v>22.591243908808362</v>
      </c>
      <c r="L6870">
        <f>INDEX('PB2'!$D$2:$AQ$224,MATCH(A6870,'PB2'!$B$2:$B$224,0),MATCH(G6870,'PB2'!$D$1:$AQ$1,0))</f>
        <v>1.45552098751068</v>
      </c>
      <c r="M6870" s="16">
        <f t="shared" si="511"/>
        <v>0.6870392172841564</v>
      </c>
      <c r="N6870" s="6">
        <f>INDEX('ROA2'!$D$2:$AQ$224,MATCH(A6870,'ROA2'!$B$2:$B$224,0),MATCH(G6870,'ROA2'!$D$1:$AQ$1,0))</f>
        <v>34.634105682372997</v>
      </c>
      <c r="O6870" s="6">
        <v>6878.2279680000001</v>
      </c>
      <c r="P6870" s="28">
        <v>-2.9402057429383112E-5</v>
      </c>
    </row>
    <row r="6871" spans="1:16" x14ac:dyDescent="0.3">
      <c r="A6871" t="s">
        <v>654</v>
      </c>
      <c r="B6871" t="e">
        <f>VLOOKUP(A6871,Sheet3!L:L,1,FALSE)</f>
        <v>#N/A</v>
      </c>
      <c r="C6871" t="str">
        <f>VLOOKUP(A6871,'ALL - prices'!B:C,2,FALSE)</f>
        <v>Whitecap Resources Inc</v>
      </c>
      <c r="D6871" t="str">
        <f>VLOOKUP(A6871,'ALL - prices'!B:I,8,FALSE)</f>
        <v>Energy</v>
      </c>
      <c r="E6871">
        <v>2022</v>
      </c>
      <c r="F6871" t="s">
        <v>680</v>
      </c>
      <c r="G6871" t="str">
        <f t="shared" si="509"/>
        <v>2022-Q2</v>
      </c>
      <c r="H6871" s="4">
        <f>INDEX('ALL - prices'!$J$3:$DY$219,MATCH('COMBINED DATA'!A6831,'ALL - prices'!$B$3:$B$219,0),MATCH('COMBINED DATA'!G6831,'ALL - prices'!$J$1:$DY$1,0))</f>
        <v>155.67500000000001</v>
      </c>
      <c r="I6871" s="14">
        <f t="shared" si="508"/>
        <v>4.5496311135263063</v>
      </c>
      <c r="J6871" s="15">
        <f>INDEX(MarketCap2!$E$2:$AR$224,MATCH(A6871,MarketCap2!$B$2:$B$224,0),MATCH(G6871,MarketCap2!$E$1:$AR$1,0))</f>
        <v>5519738880</v>
      </c>
      <c r="K6871">
        <f t="shared" si="510"/>
        <v>22.431596391768704</v>
      </c>
      <c r="L6871">
        <f>INDEX('PB2'!$D$2:$AQ$224,MATCH(A6871,'PB2'!$B$2:$B$224,0),MATCH(G6871,'PB2'!$D$1:$AQ$1,0))</f>
        <v>1.1878650188446001</v>
      </c>
      <c r="M6871" s="16">
        <f t="shared" si="511"/>
        <v>0.84184649277126566</v>
      </c>
      <c r="N6871" s="6">
        <f>INDEX('ROA2'!$D$2:$AQ$224,MATCH(A6871,'ROA2'!$B$2:$B$224,0),MATCH(G6871,'ROA2'!$D$1:$AQ$1,0))</f>
        <v>36.497032165527301</v>
      </c>
      <c r="O6871" s="6">
        <v>7815.3118720000002</v>
      </c>
      <c r="P6871" s="28">
        <v>0.13623914594858627</v>
      </c>
    </row>
    <row r="6872" spans="1:16" x14ac:dyDescent="0.3">
      <c r="A6872" t="s">
        <v>654</v>
      </c>
      <c r="B6872" t="e">
        <f>VLOOKUP(A6872,Sheet3!L:L,1,FALSE)</f>
        <v>#N/A</v>
      </c>
      <c r="C6872" t="str">
        <f>VLOOKUP(A6872,'ALL - prices'!B:C,2,FALSE)</f>
        <v>Whitecap Resources Inc</v>
      </c>
      <c r="D6872" t="str">
        <f>VLOOKUP(A6872,'ALL - prices'!B:I,8,FALSE)</f>
        <v>Energy</v>
      </c>
      <c r="E6872">
        <v>2022</v>
      </c>
      <c r="F6872" t="s">
        <v>681</v>
      </c>
      <c r="G6872" t="str">
        <f t="shared" si="509"/>
        <v>2022-Q3</v>
      </c>
      <c r="H6872" s="4">
        <f>INDEX('ALL - prices'!$J$3:$DY$219,MATCH('COMBINED DATA'!A6832,'ALL - prices'!$B$3:$B$219,0),MATCH('COMBINED DATA'!G6832,'ALL - prices'!$J$1:$DY$1,0))</f>
        <v>182.35210000000001</v>
      </c>
      <c r="I6872" s="14">
        <f t="shared" si="508"/>
        <v>4.72375759221406</v>
      </c>
      <c r="J6872" s="15">
        <f>INDEX(MarketCap2!$E$2:$AR$224,MATCH(A6872,MarketCap2!$B$2:$B$224,0),MATCH(G6872,MarketCap2!$E$1:$AR$1,0))</f>
        <v>5336925696</v>
      </c>
      <c r="K6872">
        <f t="shared" si="510"/>
        <v>22.397915611772969</v>
      </c>
      <c r="L6872">
        <f>INDEX('PB2'!$D$2:$AQ$224,MATCH(A6872,'PB2'!$B$2:$B$224,0),MATCH(G6872,'PB2'!$D$1:$AQ$1,0))</f>
        <v>1.1012480258941699</v>
      </c>
      <c r="M6872" s="16">
        <f t="shared" si="511"/>
        <v>0.90806065163026239</v>
      </c>
      <c r="N6872" s="6">
        <f>INDEX('ROA2'!$D$2:$AQ$224,MATCH(A6872,'ROA2'!$B$2:$B$224,0),MATCH(G6872,'ROA2'!$D$1:$AQ$1,0))</f>
        <v>42.005821228027301</v>
      </c>
      <c r="O6872" s="6">
        <v>7695.9329280000002</v>
      </c>
      <c r="P6872" s="28">
        <v>-1.5275007057325535E-2</v>
      </c>
    </row>
    <row r="6873" spans="1:16" x14ac:dyDescent="0.3">
      <c r="A6873" t="s">
        <v>654</v>
      </c>
      <c r="B6873" t="e">
        <f>VLOOKUP(A6873,Sheet3!L:L,1,FALSE)</f>
        <v>#N/A</v>
      </c>
      <c r="C6873" t="str">
        <f>VLOOKUP(A6873,'ALL - prices'!B:C,2,FALSE)</f>
        <v>Whitecap Resources Inc</v>
      </c>
      <c r="D6873" t="str">
        <f>VLOOKUP(A6873,'ALL - prices'!B:I,8,FALSE)</f>
        <v>Energy</v>
      </c>
      <c r="E6873">
        <v>2022</v>
      </c>
      <c r="F6873" t="s">
        <v>682</v>
      </c>
      <c r="G6873" t="str">
        <f t="shared" si="509"/>
        <v>2022-Q4</v>
      </c>
      <c r="H6873" s="4">
        <f>INDEX('ALL - prices'!$J$3:$DY$219,MATCH('COMBINED DATA'!A6833,'ALL - prices'!$B$3:$B$219,0),MATCH('COMBINED DATA'!G6833,'ALL - prices'!$J$1:$DY$1,0))</f>
        <v>175.67850000000001</v>
      </c>
      <c r="I6873" s="14">
        <f t="shared" si="508"/>
        <v>6.5379160315679572</v>
      </c>
      <c r="J6873" s="15">
        <f>INDEX(MarketCap2!$E$2:$AR$224,MATCH(A6873,MarketCap2!$B$2:$B$224,0),MATCH(G6873,MarketCap2!$E$1:$AR$1,0))</f>
        <v>6559443456</v>
      </c>
      <c r="K6873">
        <f t="shared" si="510"/>
        <v>22.604171597278985</v>
      </c>
      <c r="L6873">
        <f>INDEX('PB2'!$D$2:$AQ$224,MATCH(A6873,'PB2'!$B$2:$B$224,0),MATCH(G6873,'PB2'!$D$1:$AQ$1,0))</f>
        <v>1.2946189641952499</v>
      </c>
      <c r="M6873" s="16">
        <f t="shared" si="511"/>
        <v>0.77242804845023383</v>
      </c>
      <c r="N6873" s="6">
        <f>INDEX('ROA2'!$D$2:$AQ$224,MATCH(A6873,'ROA2'!$B$2:$B$224,0),MATCH(G6873,'ROA2'!$D$1:$AQ$1,0))</f>
        <v>19.244117736816399</v>
      </c>
      <c r="O6873" s="6">
        <v>9555.6311040000001</v>
      </c>
      <c r="P6873" s="28">
        <v>0.24164687938402987</v>
      </c>
    </row>
    <row r="6874" spans="1:16" x14ac:dyDescent="0.3">
      <c r="A6874" t="s">
        <v>654</v>
      </c>
      <c r="B6874" t="e">
        <f>VLOOKUP(A6874,Sheet3!L:L,1,FALSE)</f>
        <v>#N/A</v>
      </c>
      <c r="C6874" t="str">
        <f>VLOOKUP(A6874,'ALL - prices'!B:C,2,FALSE)</f>
        <v>Whitecap Resources Inc</v>
      </c>
      <c r="D6874" t="str">
        <f>VLOOKUP(A6874,'ALL - prices'!B:I,8,FALSE)</f>
        <v>Energy</v>
      </c>
      <c r="E6874">
        <v>2023</v>
      </c>
      <c r="F6874" t="s">
        <v>679</v>
      </c>
      <c r="G6874" t="str">
        <f t="shared" si="509"/>
        <v>2023-Q1</v>
      </c>
      <c r="H6874" s="4">
        <f>INDEX('ALL - prices'!$J$3:$DY$219,MATCH('COMBINED DATA'!A6834,'ALL - prices'!$B$3:$B$219,0),MATCH('COMBINED DATA'!G6834,'ALL - prices'!$J$1:$DY$1,0))</f>
        <v>184.4616</v>
      </c>
      <c r="I6874" s="14">
        <f t="shared" si="508"/>
        <v>22.529815148302198</v>
      </c>
      <c r="J6874" s="15">
        <f>INDEX(MarketCap2!$E$2:$AR$224,MATCH(A6874,MarketCap2!$B$2:$B$224,0),MATCH(G6874,MarketCap2!$E$1:$AR$1,0))</f>
        <v>6337333760</v>
      </c>
      <c r="K6874">
        <f t="shared" si="510"/>
        <v>22.569723974355963</v>
      </c>
      <c r="L6874">
        <f>INDEX('PB2'!$D$2:$AQ$224,MATCH(A6874,'PB2'!$B$2:$B$224,0),MATCH(G6874,'PB2'!$D$1:$AQ$1,0))</f>
        <v>1.2128939628601101</v>
      </c>
      <c r="M6874" s="16">
        <f t="shared" si="511"/>
        <v>0.82447438162023046</v>
      </c>
      <c r="N6874" s="6">
        <f>INDEX('ROA2'!$D$2:$AQ$224,MATCH(A6874,'ROA2'!$B$2:$B$224,0),MATCH(G6874,'ROA2'!$D$1:$AQ$1,0))</f>
        <v>20.430242538452099</v>
      </c>
      <c r="O6874" s="6">
        <v>9529.7996800000001</v>
      </c>
      <c r="P6874" s="28">
        <v>-2.7032671854804965E-3</v>
      </c>
    </row>
    <row r="6875" spans="1:16" x14ac:dyDescent="0.3">
      <c r="A6875" t="s">
        <v>654</v>
      </c>
      <c r="B6875" t="e">
        <f>VLOOKUP(A6875,Sheet3!L:L,1,FALSE)</f>
        <v>#N/A</v>
      </c>
      <c r="C6875" t="str">
        <f>VLOOKUP(A6875,'ALL - prices'!B:C,2,FALSE)</f>
        <v>Whitecap Resources Inc</v>
      </c>
      <c r="D6875" t="str">
        <f>VLOOKUP(A6875,'ALL - prices'!B:I,8,FALSE)</f>
        <v>Energy</v>
      </c>
      <c r="E6875">
        <v>2023</v>
      </c>
      <c r="F6875" t="s">
        <v>680</v>
      </c>
      <c r="G6875" t="str">
        <f t="shared" si="509"/>
        <v>2023-Q2</v>
      </c>
      <c r="H6875" s="4">
        <f>INDEX('ALL - prices'!$J$3:$DY$219,MATCH('COMBINED DATA'!A6835,'ALL - prices'!$B$3:$B$219,0),MATCH('COMBINED DATA'!G6835,'ALL - prices'!$J$1:$DY$1,0))</f>
        <v>186.0017</v>
      </c>
      <c r="I6875" s="14">
        <f t="shared" si="508"/>
        <v>27.760370574420609</v>
      </c>
      <c r="J6875" s="15">
        <f>INDEX(MarketCap2!$E$2:$AR$224,MATCH(A6875,MarketCap2!$B$2:$B$224,0),MATCH(G6875,MarketCap2!$E$1:$AR$1,0))</f>
        <v>5613383168</v>
      </c>
      <c r="K6875">
        <f t="shared" si="510"/>
        <v>22.448419434962812</v>
      </c>
      <c r="L6875">
        <f>INDEX('PB2'!$D$2:$AQ$224,MATCH(A6875,'PB2'!$B$2:$B$224,0),MATCH(G6875,'PB2'!$D$1:$AQ$1,0))</f>
        <v>1.0585199594497701</v>
      </c>
      <c r="M6875" s="16">
        <f t="shared" si="511"/>
        <v>0.94471529901033768</v>
      </c>
      <c r="N6875" s="6">
        <f>INDEX('ROA2'!$D$2:$AQ$224,MATCH(A6875,'ROA2'!$B$2:$B$224,0),MATCH(G6875,'ROA2'!$D$1:$AQ$1,0))</f>
        <v>15.152930259704601</v>
      </c>
      <c r="O6875" s="6">
        <v>9163.2005119999994</v>
      </c>
      <c r="P6875" s="28">
        <v>-3.8468717109487092E-2</v>
      </c>
    </row>
    <row r="6876" spans="1:16" x14ac:dyDescent="0.3">
      <c r="A6876" t="s">
        <v>654</v>
      </c>
      <c r="B6876" t="e">
        <f>VLOOKUP(A6876,Sheet3!L:L,1,FALSE)</f>
        <v>#N/A</v>
      </c>
      <c r="C6876" t="str">
        <f>VLOOKUP(A6876,'ALL - prices'!B:C,2,FALSE)</f>
        <v>Whitecap Resources Inc</v>
      </c>
      <c r="D6876" t="str">
        <f>VLOOKUP(A6876,'ALL - prices'!B:I,8,FALSE)</f>
        <v>Energy</v>
      </c>
      <c r="E6876">
        <v>2023</v>
      </c>
      <c r="F6876" t="s">
        <v>681</v>
      </c>
      <c r="G6876" t="str">
        <f t="shared" si="509"/>
        <v>2023-Q3</v>
      </c>
      <c r="H6876" s="4">
        <f>INDEX('ALL - prices'!$J$3:$DY$219,MATCH('COMBINED DATA'!A6836,'ALL - prices'!$B$3:$B$219,0),MATCH('COMBINED DATA'!G6836,'ALL - prices'!$J$1:$DY$1,0))</f>
        <v>179.48759999999999</v>
      </c>
      <c r="I6876" s="14">
        <f t="shared" si="508"/>
        <v>20.711018201169324</v>
      </c>
      <c r="J6876" s="15">
        <f>INDEX(MarketCap2!$E$2:$AR$224,MATCH(A6876,MarketCap2!$B$2:$B$224,0),MATCH(G6876,MarketCap2!$E$1:$AR$1,0))</f>
        <v>6951000576</v>
      </c>
      <c r="K6876">
        <f t="shared" si="510"/>
        <v>22.66215145393053</v>
      </c>
      <c r="L6876">
        <f>INDEX('PB2'!$D$2:$AQ$224,MATCH(A6876,'PB2'!$B$2:$B$224,0),MATCH(G6876,'PB2'!$D$1:$AQ$1,0))</f>
        <v>1.2936749458312999</v>
      </c>
      <c r="M6876" s="16">
        <f t="shared" si="511"/>
        <v>0.77299170338141787</v>
      </c>
      <c r="N6876" s="6">
        <f>INDEX('ROA2'!$D$2:$AQ$224,MATCH(A6876,'ROA2'!$B$2:$B$224,0),MATCH(G6876,'ROA2'!$D$1:$AQ$1,0))</f>
        <v>12.8339691162109</v>
      </c>
      <c r="O6876" s="6">
        <v>9151.6999680000008</v>
      </c>
      <c r="P6876" s="28">
        <v>-1.2550793780991341E-3</v>
      </c>
    </row>
    <row r="6877" spans="1:16" x14ac:dyDescent="0.3">
      <c r="A6877" t="s">
        <v>654</v>
      </c>
      <c r="B6877" t="e">
        <f>VLOOKUP(A6877,Sheet3!L:L,1,FALSE)</f>
        <v>#N/A</v>
      </c>
      <c r="C6877" t="str">
        <f>VLOOKUP(A6877,'ALL - prices'!B:C,2,FALSE)</f>
        <v>Whitecap Resources Inc</v>
      </c>
      <c r="D6877" t="str">
        <f>VLOOKUP(A6877,'ALL - prices'!B:I,8,FALSE)</f>
        <v>Energy</v>
      </c>
      <c r="E6877">
        <v>2023</v>
      </c>
      <c r="F6877" t="s">
        <v>682</v>
      </c>
      <c r="G6877" t="str">
        <f t="shared" si="509"/>
        <v>2023-Q4</v>
      </c>
      <c r="H6877" s="4">
        <f>INDEX('ALL - prices'!$J$3:$DY$219,MATCH('COMBINED DATA'!A6837,'ALL - prices'!$B$3:$B$219,0),MATCH('COMBINED DATA'!G6837,'ALL - prices'!$J$1:$DY$1,0))</f>
        <v>195.15199999999999</v>
      </c>
      <c r="I6877" s="14">
        <f t="shared" si="508"/>
        <v>6.1378874141814128</v>
      </c>
      <c r="J6877" s="15">
        <f>INDEX(MarketCap2!$E$2:$AR$224,MATCH(A6877,MarketCap2!$B$2:$B$224,0),MATCH(G6877,MarketCap2!$E$1:$AR$1,0))</f>
        <v>5363635200</v>
      </c>
      <c r="K6877">
        <f t="shared" si="510"/>
        <v>22.402907791104585</v>
      </c>
      <c r="L6877">
        <f>INDEX('PB2'!$D$2:$AQ$224,MATCH(A6877,'PB2'!$B$2:$B$224,0),MATCH(G6877,'PB2'!$D$1:$AQ$1,0))</f>
        <v>0.96846097707748402</v>
      </c>
      <c r="M6877" s="16">
        <f t="shared" si="511"/>
        <v>1.032566126740275</v>
      </c>
      <c r="N6877" s="6">
        <f>INDEX('ROA2'!$D$2:$AQ$224,MATCH(A6877,'ROA2'!$B$2:$B$224,0),MATCH(G6877,'ROA2'!$D$1:$AQ$1,0))</f>
        <v>9.6931085586547905</v>
      </c>
      <c r="O6877" s="6">
        <v>9207.1004159999993</v>
      </c>
      <c r="P6877" s="28">
        <v>6.0535690848380862E-3</v>
      </c>
    </row>
    <row r="6878" spans="1:16" x14ac:dyDescent="0.3">
      <c r="A6878" t="s">
        <v>654</v>
      </c>
      <c r="B6878" t="e">
        <f>VLOOKUP(A6878,Sheet3!L:L,1,FALSE)</f>
        <v>#N/A</v>
      </c>
      <c r="C6878" t="str">
        <f>VLOOKUP(A6878,'ALL - prices'!B:C,2,FALSE)</f>
        <v>Whitecap Resources Inc</v>
      </c>
      <c r="D6878" t="str">
        <f>VLOOKUP(A6878,'ALL - prices'!B:I,8,FALSE)</f>
        <v>Energy</v>
      </c>
      <c r="E6878" s="18">
        <v>2024</v>
      </c>
      <c r="F6878" t="s">
        <v>679</v>
      </c>
      <c r="G6878" t="str">
        <f t="shared" si="509"/>
        <v>2024-Q1</v>
      </c>
      <c r="H6878" s="4">
        <f>INDEX('ALL - prices'!$J$3:$DY$219,MATCH('COMBINED DATA'!A6838,'ALL - prices'!$B$3:$B$219,0),MATCH('COMBINED DATA'!G6838,'ALL - prices'!$J$1:$DY$1,0))</f>
        <v>230.06890000000001</v>
      </c>
      <c r="I6878" s="14" t="s">
        <v>769</v>
      </c>
      <c r="J6878" s="15">
        <f>INDEX(MarketCap2!$E$2:$AR$224,MATCH(A6878,MarketCap2!$B$2:$B$224,0),MATCH(G6878,MarketCap2!$E$1:$AR$1,0))</f>
        <v>6129189888</v>
      </c>
      <c r="K6878">
        <f t="shared" si="510"/>
        <v>22.536328422859455</v>
      </c>
      <c r="L6878">
        <f>INDEX('PB2'!$D$2:$AQ$224,MATCH(A6878,'PB2'!$B$2:$B$224,0),MATCH(G6878,'PB2'!$D$1:$AQ$1,0))</f>
        <v>1.12821900844574</v>
      </c>
      <c r="M6878" s="16">
        <f t="shared" si="511"/>
        <v>0.88635273161867978</v>
      </c>
      <c r="N6878" s="6">
        <f>INDEX('ROA2'!$D$2:$AQ$224,MATCH(A6878,'ROA2'!$B$2:$B$224,0),MATCH(G6878,'ROA2'!$D$1:$AQ$1,0))</f>
        <v>9.2933311462402308</v>
      </c>
      <c r="O6878" s="6">
        <v>9602.199552</v>
      </c>
      <c r="P6878" s="28">
        <v>4.291243911203594E-2</v>
      </c>
    </row>
    <row r="6879" spans="1:16" x14ac:dyDescent="0.3">
      <c r="A6879" t="s">
        <v>654</v>
      </c>
      <c r="B6879" t="e">
        <f>VLOOKUP(A6879,Sheet3!L:L,1,FALSE)</f>
        <v>#N/A</v>
      </c>
      <c r="C6879" t="str">
        <f>VLOOKUP(A6879,'ALL - prices'!B:C,2,FALSE)</f>
        <v>Whitecap Resources Inc</v>
      </c>
      <c r="D6879" t="str">
        <f>VLOOKUP(A6879,'ALL - prices'!B:I,8,FALSE)</f>
        <v>Energy</v>
      </c>
      <c r="E6879" s="18">
        <v>2024</v>
      </c>
      <c r="F6879" t="s">
        <v>680</v>
      </c>
      <c r="G6879" t="str">
        <f t="shared" si="509"/>
        <v>2024-Q2</v>
      </c>
      <c r="H6879" s="4">
        <f>INDEX('ALL - prices'!$J$3:$DY$219,MATCH('COMBINED DATA'!A6839,'ALL - prices'!$B$3:$B$219,0),MATCH('COMBINED DATA'!G6839,'ALL - prices'!$J$1:$DY$1,0))</f>
        <v>237.54920000000001</v>
      </c>
      <c r="I6879" s="14" t="s">
        <v>769</v>
      </c>
      <c r="J6879" s="15">
        <f>INDEX(MarketCap2!$E$2:$AR$224,MATCH(A6879,MarketCap2!$B$2:$B$224,0),MATCH(G6879,MarketCap2!$E$1:$AR$1,0))</f>
        <v>5996746752</v>
      </c>
      <c r="K6879">
        <f t="shared" si="510"/>
        <v>22.514482951126553</v>
      </c>
      <c r="L6879">
        <f>INDEX('PB2'!$D$2:$AQ$224,MATCH(A6879,'PB2'!$B$2:$B$224,0),MATCH(G6879,'PB2'!$D$1:$AQ$1,0))</f>
        <v>1.07675397396088</v>
      </c>
      <c r="M6879" s="16">
        <f t="shared" si="511"/>
        <v>0.92871725963681595</v>
      </c>
      <c r="N6879" s="6">
        <f>INDEX('ROA2'!$D$2:$AQ$224,MATCH(A6879,'ROA2'!$B$2:$B$224,0),MATCH(G6879,'ROA2'!$D$1:$AQ$1,0))</f>
        <v>7.2916998863220197</v>
      </c>
      <c r="O6879" s="6">
        <v>9658.2000640000006</v>
      </c>
      <c r="P6879" s="28">
        <v>5.8320504272728248E-3</v>
      </c>
    </row>
    <row r="6880" spans="1:16" x14ac:dyDescent="0.3">
      <c r="A6880" t="s">
        <v>654</v>
      </c>
      <c r="B6880" t="e">
        <f>VLOOKUP(A6880,Sheet3!L:L,1,FALSE)</f>
        <v>#N/A</v>
      </c>
      <c r="C6880" t="str">
        <f>VLOOKUP(A6880,'ALL - prices'!B:C,2,FALSE)</f>
        <v>Whitecap Resources Inc</v>
      </c>
      <c r="D6880" t="str">
        <f>VLOOKUP(A6880,'ALL - prices'!B:I,8,FALSE)</f>
        <v>Energy</v>
      </c>
      <c r="E6880" s="18">
        <v>2024</v>
      </c>
      <c r="F6880" t="s">
        <v>681</v>
      </c>
      <c r="G6880" t="str">
        <f t="shared" si="509"/>
        <v>2024-Q3</v>
      </c>
      <c r="H6880" s="4">
        <f>INDEX('ALL - prices'!$J$3:$DY$219,MATCH('COMBINED DATA'!A6840,'ALL - prices'!$B$3:$B$219,0),MATCH('COMBINED DATA'!G6840,'ALL - prices'!$J$1:$DY$1,0))</f>
        <v>239.63579999999999</v>
      </c>
      <c r="I6880" s="14" t="s">
        <v>769</v>
      </c>
      <c r="J6880" s="15">
        <f>INDEX(MarketCap2!$E$2:$AR$224,MATCH(A6880,MarketCap2!$B$2:$B$224,0),MATCH(G6880,MarketCap2!$E$1:$AR$1,0))</f>
        <v>5967682560</v>
      </c>
      <c r="K6880">
        <f t="shared" si="510"/>
        <v>22.509624508084688</v>
      </c>
      <c r="L6880">
        <f>INDEX('PB2'!$D$2:$AQ$224,MATCH(A6880,'PB2'!$B$2:$B$224,0),MATCH(G6880,'PB2'!$D$1:$AQ$1,0))</f>
        <v>1.0554490089416499</v>
      </c>
      <c r="M6880" s="16">
        <f t="shared" si="511"/>
        <v>0.94746405702985936</v>
      </c>
      <c r="N6880" s="6">
        <f>INDEX('ROA2'!$D$2:$AQ$224,MATCH(A6880,'ROA2'!$B$2:$B$224,0),MATCH(G6880,'ROA2'!$D$1:$AQ$1,0))</f>
        <v>8.0205163955688494</v>
      </c>
      <c r="O6880" s="6">
        <v>9682.4995839999992</v>
      </c>
      <c r="P6880" s="28">
        <v>2.5159470542107281E-3</v>
      </c>
    </row>
    <row r="6881" spans="1:16" x14ac:dyDescent="0.3">
      <c r="A6881" t="s">
        <v>654</v>
      </c>
      <c r="B6881" t="e">
        <f>VLOOKUP(A6881,Sheet3!L:L,1,FALSE)</f>
        <v>#N/A</v>
      </c>
      <c r="C6881" t="str">
        <f>VLOOKUP(A6881,'ALL - prices'!B:C,2,FALSE)</f>
        <v>Whitecap Resources Inc</v>
      </c>
      <c r="D6881" t="str">
        <f>VLOOKUP(A6881,'ALL - prices'!B:I,8,FALSE)</f>
        <v>Energy</v>
      </c>
      <c r="E6881" s="18">
        <v>2024</v>
      </c>
      <c r="F6881" t="s">
        <v>682</v>
      </c>
      <c r="G6881" t="str">
        <f t="shared" si="509"/>
        <v>2024-Q4</v>
      </c>
      <c r="H6881" s="4">
        <f>INDEX('ALL - prices'!$J$3:$DY$219,MATCH('COMBINED DATA'!A6841,'ALL - prices'!$B$3:$B$219,0),MATCH('COMBINED DATA'!G6841,'ALL - prices'!$J$1:$DY$1,0))</f>
        <v>244.8734</v>
      </c>
      <c r="I6881" s="14" t="s">
        <v>769</v>
      </c>
      <c r="J6881" s="15">
        <f>INDEX(MarketCap2!$E$2:$AR$224,MATCH(A6881,MarketCap2!$B$2:$B$224,0),MATCH(G6881,MarketCap2!$E$1:$AR$1,0))</f>
        <v>5989449216</v>
      </c>
      <c r="K6881">
        <f t="shared" si="510"/>
        <v>22.513265294261746</v>
      </c>
      <c r="L6881">
        <f>INDEX('PB2'!$D$2:$AQ$224,MATCH(A6881,'PB2'!$B$2:$B$224,0),MATCH(G6881,'PB2'!$D$1:$AQ$1,0))</f>
        <v>1.0658988217432901</v>
      </c>
      <c r="M6881" s="16">
        <f t="shared" si="511"/>
        <v>0.93817534985589734</v>
      </c>
      <c r="N6881" s="6">
        <f>INDEX('ROA2'!$D$2:$AQ$224,MATCH(A6881,'ROA2'!$B$2:$B$224,0),MATCH(G6881,'ROA2'!$D$1:$AQ$1,0))</f>
        <v>9.2124061584472692</v>
      </c>
      <c r="O6881" s="6">
        <v>9828.1000960000001</v>
      </c>
      <c r="P6881" s="28">
        <v>1.503749220300518E-2</v>
      </c>
    </row>
    <row r="6882" spans="1:16" x14ac:dyDescent="0.3">
      <c r="A6882" t="s">
        <v>655</v>
      </c>
      <c r="B6882" t="str">
        <f>VLOOKUP(A6882,Sheet3!L:L,1,FALSE)</f>
        <v>WDO CN EQUITY</v>
      </c>
      <c r="C6882" t="str">
        <f>VLOOKUP(A6882,'ALL - prices'!B:C,2,FALSE)</f>
        <v>Wesdome Gold Mines Ltd</v>
      </c>
      <c r="D6882" t="str">
        <f>VLOOKUP(A6882,'ALL - prices'!B:I,8,FALSE)</f>
        <v>Materials</v>
      </c>
      <c r="E6882">
        <v>2015</v>
      </c>
      <c r="F6882" t="s">
        <v>679</v>
      </c>
      <c r="G6882" t="str">
        <f t="shared" si="509"/>
        <v>2015-Q1</v>
      </c>
      <c r="H6882" s="4">
        <f>INDEX('ALL - prices'!$J$3:$DY$219,MATCH('COMBINED DATA'!A6842,'ALL - prices'!$B$3:$B$219,0),MATCH('COMBINED DATA'!G6842,'ALL - prices'!$J$1:$DY$1,0))</f>
        <v>7.7470999999999997</v>
      </c>
      <c r="I6882" s="14">
        <f t="shared" ref="I6882:I6917" si="512">STDEV(H6883:H6886)</f>
        <v>1.1729285300761809</v>
      </c>
      <c r="J6882" s="6">
        <f>INDEX('market cap'!$B$3:$DQ$219,MATCH(A6882,'market cap'!$A$3:$A$219,0),MATCH(G6882,'market cap'!$B$1:$DQ$1,0))</f>
        <v>127.73390000000001</v>
      </c>
      <c r="K6882">
        <f t="shared" si="510"/>
        <v>4.8499491937444335</v>
      </c>
      <c r="L6882">
        <f>INDEX('PB2'!$D$2:$AQ$224,MATCH(A6882,'PB2'!$B$2:$B$224,0),MATCH(G6882,'PB2'!$D$1:$AQ$1,0))</f>
        <v>1.3376699686050399</v>
      </c>
      <c r="M6882" s="16">
        <f t="shared" si="511"/>
        <v>0.74756855089064178</v>
      </c>
      <c r="N6882" s="6">
        <f>INDEX('ROA2'!$D$2:$AQ$224,MATCH(A6882,'ROA2'!$B$2:$B$224,0),MATCH(G6882,'ROA2'!$D$1:$AQ$1,0))</f>
        <v>10.8369445800781</v>
      </c>
      <c r="O6882" s="6">
        <v>116.607</v>
      </c>
      <c r="P6882" s="28">
        <v>6.0188931419167764E-2</v>
      </c>
    </row>
    <row r="6883" spans="1:16" x14ac:dyDescent="0.3">
      <c r="A6883" t="s">
        <v>655</v>
      </c>
      <c r="B6883" t="str">
        <f>VLOOKUP(A6883,Sheet3!L:L,1,FALSE)</f>
        <v>WDO CN EQUITY</v>
      </c>
      <c r="C6883" t="str">
        <f>VLOOKUP(A6883,'ALL - prices'!B:C,2,FALSE)</f>
        <v>Wesdome Gold Mines Ltd</v>
      </c>
      <c r="D6883" t="str">
        <f>VLOOKUP(A6883,'ALL - prices'!B:I,8,FALSE)</f>
        <v>Materials</v>
      </c>
      <c r="E6883">
        <v>2015</v>
      </c>
      <c r="F6883" t="s">
        <v>680</v>
      </c>
      <c r="G6883" t="str">
        <f t="shared" si="509"/>
        <v>2015-Q2</v>
      </c>
      <c r="H6883" s="4">
        <f>INDEX('ALL - prices'!$J$3:$DY$219,MATCH('COMBINED DATA'!A6843,'ALL - prices'!$B$3:$B$219,0),MATCH('COMBINED DATA'!G6843,'ALL - prices'!$J$1:$DY$1,0))</f>
        <v>7.2065999999999999</v>
      </c>
      <c r="I6883" s="14">
        <f t="shared" si="512"/>
        <v>0.64209303842978704</v>
      </c>
      <c r="J6883" s="6">
        <f>INDEX('market cap'!$B$3:$DQ$219,MATCH(A6883,'market cap'!$A$3:$A$219,0),MATCH(G6883,'market cap'!$B$1:$DQ$1,0))</f>
        <v>114.42570000000001</v>
      </c>
      <c r="K6883">
        <f t="shared" si="510"/>
        <v>4.7399257040652367</v>
      </c>
      <c r="L6883">
        <f>INDEX('PB2'!$D$2:$AQ$224,MATCH(A6883,'PB2'!$B$2:$B$224,0),MATCH(G6883,'PB2'!$D$1:$AQ$1,0))</f>
        <v>1.2059409618377701</v>
      </c>
      <c r="M6883" s="16">
        <f t="shared" si="511"/>
        <v>0.82922799012985637</v>
      </c>
      <c r="N6883" s="6">
        <f>INDEX('ROA2'!$D$2:$AQ$224,MATCH(A6883,'ROA2'!$B$2:$B$224,0),MATCH(G6883,'ROA2'!$D$1:$AQ$1,0))</f>
        <v>6.21142482757568</v>
      </c>
      <c r="O6883" s="6">
        <v>117.914</v>
      </c>
      <c r="P6883" s="28">
        <v>1.120858953579118E-2</v>
      </c>
    </row>
    <row r="6884" spans="1:16" x14ac:dyDescent="0.3">
      <c r="A6884" t="s">
        <v>655</v>
      </c>
      <c r="B6884" t="str">
        <f>VLOOKUP(A6884,Sheet3!L:L,1,FALSE)</f>
        <v>WDO CN EQUITY</v>
      </c>
      <c r="C6884" t="str">
        <f>VLOOKUP(A6884,'ALL - prices'!B:C,2,FALSE)</f>
        <v>Wesdome Gold Mines Ltd</v>
      </c>
      <c r="D6884" t="str">
        <f>VLOOKUP(A6884,'ALL - prices'!B:I,8,FALSE)</f>
        <v>Materials</v>
      </c>
      <c r="E6884">
        <v>2015</v>
      </c>
      <c r="F6884" t="s">
        <v>681</v>
      </c>
      <c r="G6884" t="str">
        <f t="shared" si="509"/>
        <v>2015-Q3</v>
      </c>
      <c r="H6884" s="4">
        <f>INDEX('ALL - prices'!$J$3:$DY$219,MATCH('COMBINED DATA'!A6844,'ALL - prices'!$B$3:$B$219,0),MATCH('COMBINED DATA'!G6844,'ALL - prices'!$J$1:$DY$1,0))</f>
        <v>5.8669000000000002</v>
      </c>
      <c r="I6884" s="14">
        <f t="shared" si="512"/>
        <v>0.83360190888697261</v>
      </c>
      <c r="J6884" s="6">
        <f>INDEX('market cap'!$B$3:$DQ$219,MATCH(A6884,'market cap'!$A$3:$A$219,0),MATCH(G6884,'market cap'!$B$1:$DQ$1,0))</f>
        <v>107.88200000000001</v>
      </c>
      <c r="K6884">
        <f t="shared" si="510"/>
        <v>4.6810380372172196</v>
      </c>
      <c r="L6884">
        <f>INDEX('PB2'!$D$2:$AQ$224,MATCH(A6884,'PB2'!$B$2:$B$224,0),MATCH(G6884,'PB2'!$D$1:$AQ$1,0))</f>
        <v>1.1874090433120701</v>
      </c>
      <c r="M6884" s="16">
        <f t="shared" si="511"/>
        <v>0.84216976924032405</v>
      </c>
      <c r="N6884" s="6">
        <f>INDEX('ROA2'!$D$2:$AQ$224,MATCH(A6884,'ROA2'!$B$2:$B$224,0),MATCH(G6884,'ROA2'!$D$1:$AQ$1,0))</f>
        <v>2.9150409698486301</v>
      </c>
      <c r="O6884" s="6">
        <v>117.21899999999999</v>
      </c>
      <c r="P6884" s="28">
        <v>-5.8941262275896619E-3</v>
      </c>
    </row>
    <row r="6885" spans="1:16" x14ac:dyDescent="0.3">
      <c r="A6885" t="s">
        <v>655</v>
      </c>
      <c r="B6885" t="str">
        <f>VLOOKUP(A6885,Sheet3!L:L,1,FALSE)</f>
        <v>WDO CN EQUITY</v>
      </c>
      <c r="C6885" t="str">
        <f>VLOOKUP(A6885,'ALL - prices'!B:C,2,FALSE)</f>
        <v>Wesdome Gold Mines Ltd</v>
      </c>
      <c r="D6885" t="str">
        <f>VLOOKUP(A6885,'ALL - prices'!B:I,8,FALSE)</f>
        <v>Materials</v>
      </c>
      <c r="E6885">
        <v>2015</v>
      </c>
      <c r="F6885" t="s">
        <v>682</v>
      </c>
      <c r="G6885" t="str">
        <f t="shared" si="509"/>
        <v>2015-Q4</v>
      </c>
      <c r="H6885" s="4">
        <f>INDEX('ALL - prices'!$J$3:$DY$219,MATCH('COMBINED DATA'!A6845,'ALL - prices'!$B$3:$B$219,0),MATCH('COMBINED DATA'!G6845,'ALL - prices'!$J$1:$DY$1,0))</f>
        <v>5.1382000000000003</v>
      </c>
      <c r="I6885" s="14">
        <f t="shared" si="512"/>
        <v>1.1449030148153785</v>
      </c>
      <c r="J6885" s="6">
        <f>INDEX('market cap'!$B$3:$DQ$219,MATCH(A6885,'market cap'!$A$3:$A$219,0),MATCH(G6885,'market cap'!$B$1:$DQ$1,0))</f>
        <v>149.9067</v>
      </c>
      <c r="K6885">
        <f t="shared" si="510"/>
        <v>5.0100131005740041</v>
      </c>
      <c r="L6885">
        <f>INDEX('PB2'!$D$2:$AQ$224,MATCH(A6885,'PB2'!$B$2:$B$224,0),MATCH(G6885,'PB2'!$D$1:$AQ$1,0))</f>
        <v>1.5068379640579199</v>
      </c>
      <c r="M6885" s="16">
        <f t="shared" si="511"/>
        <v>0.66364136280917463</v>
      </c>
      <c r="N6885" s="6">
        <f>INDEX('ROA2'!$D$2:$AQ$224,MATCH(A6885,'ROA2'!$B$2:$B$224,0),MATCH(G6885,'ROA2'!$D$1:$AQ$1,0))</f>
        <v>-2.83015108108521</v>
      </c>
      <c r="O6885" s="6">
        <v>117.70399999999999</v>
      </c>
      <c r="P6885" s="28">
        <v>4.1375544920192074E-3</v>
      </c>
    </row>
    <row r="6886" spans="1:16" x14ac:dyDescent="0.3">
      <c r="A6886" t="s">
        <v>655</v>
      </c>
      <c r="B6886" t="str">
        <f>VLOOKUP(A6886,Sheet3!L:L,1,FALSE)</f>
        <v>WDO CN EQUITY</v>
      </c>
      <c r="C6886" t="str">
        <f>VLOOKUP(A6886,'ALL - prices'!B:C,2,FALSE)</f>
        <v>Wesdome Gold Mines Ltd</v>
      </c>
      <c r="D6886" t="str">
        <f>VLOOKUP(A6886,'ALL - prices'!B:I,8,FALSE)</f>
        <v>Materials</v>
      </c>
      <c r="E6886">
        <v>2016</v>
      </c>
      <c r="F6886" t="s">
        <v>679</v>
      </c>
      <c r="G6886" t="str">
        <f t="shared" si="509"/>
        <v>2016-Q1</v>
      </c>
      <c r="H6886" s="4">
        <f>INDEX('ALL - prices'!$J$3:$DY$219,MATCH('COMBINED DATA'!A6846,'ALL - prices'!$B$3:$B$219,0),MATCH('COMBINED DATA'!G6846,'ALL - prices'!$J$1:$DY$1,0))</f>
        <v>4.4680999999999997</v>
      </c>
      <c r="I6886" s="14">
        <f t="shared" si="512"/>
        <v>0.59975217868160635</v>
      </c>
      <c r="J6886" s="6">
        <f>INDEX('market cap'!$B$3:$DQ$219,MATCH(A6886,'market cap'!$A$3:$A$219,0),MATCH(G6886,'market cap'!$B$1:$DQ$1,0))</f>
        <v>200.30840000000001</v>
      </c>
      <c r="K6886">
        <f t="shared" si="510"/>
        <v>5.2998581788867956</v>
      </c>
      <c r="L6886">
        <f>INDEX('PB2'!$D$2:$AQ$224,MATCH(A6886,'PB2'!$B$2:$B$224,0),MATCH(G6886,'PB2'!$D$1:$AQ$1,0))</f>
        <v>2.0671470165252699</v>
      </c>
      <c r="M6886" s="16">
        <f t="shared" si="511"/>
        <v>0.48375852902854016</v>
      </c>
      <c r="N6886" s="6">
        <f>INDEX('ROA2'!$D$2:$AQ$224,MATCH(A6886,'ROA2'!$B$2:$B$224,0),MATCH(G6886,'ROA2'!$D$1:$AQ$1,0))</f>
        <v>-3.8376450538635201</v>
      </c>
      <c r="O6886" s="6">
        <v>128.387</v>
      </c>
      <c r="P6886" s="28">
        <v>9.0761571399442728E-2</v>
      </c>
    </row>
    <row r="6887" spans="1:16" x14ac:dyDescent="0.3">
      <c r="A6887" t="s">
        <v>655</v>
      </c>
      <c r="B6887" t="str">
        <f>VLOOKUP(A6887,Sheet3!L:L,1,FALSE)</f>
        <v>WDO CN EQUITY</v>
      </c>
      <c r="C6887" t="str">
        <f>VLOOKUP(A6887,'ALL - prices'!B:C,2,FALSE)</f>
        <v>Wesdome Gold Mines Ltd</v>
      </c>
      <c r="D6887" t="str">
        <f>VLOOKUP(A6887,'ALL - prices'!B:I,8,FALSE)</f>
        <v>Materials</v>
      </c>
      <c r="E6887">
        <v>2016</v>
      </c>
      <c r="F6887" t="s">
        <v>680</v>
      </c>
      <c r="G6887" t="str">
        <f t="shared" si="509"/>
        <v>2016-Q2</v>
      </c>
      <c r="H6887" s="4">
        <f>INDEX('ALL - prices'!$J$3:$DY$219,MATCH('COMBINED DATA'!A6847,'ALL - prices'!$B$3:$B$219,0),MATCH('COMBINED DATA'!G6847,'ALL - prices'!$J$1:$DY$1,0))</f>
        <v>5.7442000000000002</v>
      </c>
      <c r="I6887" s="14">
        <f t="shared" si="512"/>
        <v>0.67744702314399963</v>
      </c>
      <c r="J6887" s="6">
        <f>INDEX('market cap'!$B$3:$DQ$219,MATCH(A6887,'market cap'!$A$3:$A$219,0),MATCH(G6887,'market cap'!$B$1:$DQ$1,0))</f>
        <v>258.14510000000001</v>
      </c>
      <c r="K6887">
        <f t="shared" si="510"/>
        <v>5.5535218299330396</v>
      </c>
      <c r="L6887">
        <f>INDEX('PB2'!$D$2:$AQ$224,MATCH(A6887,'PB2'!$B$2:$B$224,0),MATCH(G6887,'PB2'!$D$1:$AQ$1,0))</f>
        <v>2.2185649871826199</v>
      </c>
      <c r="M6887" s="16">
        <f t="shared" si="511"/>
        <v>0.45074181093514465</v>
      </c>
      <c r="N6887" s="6">
        <f>INDEX('ROA2'!$D$2:$AQ$224,MATCH(A6887,'ROA2'!$B$2:$B$224,0),MATCH(G6887,'ROA2'!$D$1:$AQ$1,0))</f>
        <v>-5.9013900756835902</v>
      </c>
      <c r="O6887" s="6">
        <v>127.113</v>
      </c>
      <c r="P6887" s="28">
        <v>-9.9231230576304532E-3</v>
      </c>
    </row>
    <row r="6888" spans="1:16" x14ac:dyDescent="0.3">
      <c r="A6888" t="s">
        <v>655</v>
      </c>
      <c r="B6888" t="str">
        <f>VLOOKUP(A6888,Sheet3!L:L,1,FALSE)</f>
        <v>WDO CN EQUITY</v>
      </c>
      <c r="C6888" t="str">
        <f>VLOOKUP(A6888,'ALL - prices'!B:C,2,FALSE)</f>
        <v>Wesdome Gold Mines Ltd</v>
      </c>
      <c r="D6888" t="str">
        <f>VLOOKUP(A6888,'ALL - prices'!B:I,8,FALSE)</f>
        <v>Materials</v>
      </c>
      <c r="E6888">
        <v>2016</v>
      </c>
      <c r="F6888" t="s">
        <v>681</v>
      </c>
      <c r="G6888" t="str">
        <f t="shared" si="509"/>
        <v>2016-Q3</v>
      </c>
      <c r="H6888" s="4">
        <f>INDEX('ALL - prices'!$J$3:$DY$219,MATCH('COMBINED DATA'!A6848,'ALL - prices'!$B$3:$B$219,0),MATCH('COMBINED DATA'!G6848,'ALL - prices'!$J$1:$DY$1,0))</f>
        <v>6.4180000000000001</v>
      </c>
      <c r="I6888" s="14">
        <f t="shared" si="512"/>
        <v>0.70866241610515801</v>
      </c>
      <c r="J6888" s="6">
        <f>INDEX('market cap'!$B$3:$DQ$219,MATCH(A6888,'market cap'!$A$3:$A$219,0),MATCH(G6888,'market cap'!$B$1:$DQ$1,0))</f>
        <v>346.81729999999999</v>
      </c>
      <c r="K6888">
        <f t="shared" si="510"/>
        <v>5.8487981283219348</v>
      </c>
      <c r="L6888">
        <f>INDEX('PB2'!$D$2:$AQ$224,MATCH(A6888,'PB2'!$B$2:$B$224,0),MATCH(G6888,'PB2'!$D$1:$AQ$1,0))</f>
        <v>2.79928398132324</v>
      </c>
      <c r="M6888" s="16">
        <f t="shared" si="511"/>
        <v>0.35723420941639988</v>
      </c>
      <c r="N6888" s="6">
        <f>INDEX('ROA2'!$D$2:$AQ$224,MATCH(A6888,'ROA2'!$B$2:$B$224,0),MATCH(G6888,'ROA2'!$D$1:$AQ$1,0))</f>
        <v>-3.4885549545288099</v>
      </c>
      <c r="O6888" s="6">
        <v>149.195008</v>
      </c>
      <c r="P6888" s="28">
        <v>0.17371950941288461</v>
      </c>
    </row>
    <row r="6889" spans="1:16" x14ac:dyDescent="0.3">
      <c r="A6889" t="s">
        <v>655</v>
      </c>
      <c r="B6889" t="str">
        <f>VLOOKUP(A6889,Sheet3!L:L,1,FALSE)</f>
        <v>WDO CN EQUITY</v>
      </c>
      <c r="C6889" t="str">
        <f>VLOOKUP(A6889,'ALL - prices'!B:C,2,FALSE)</f>
        <v>Wesdome Gold Mines Ltd</v>
      </c>
      <c r="D6889" t="str">
        <f>VLOOKUP(A6889,'ALL - prices'!B:I,8,FALSE)</f>
        <v>Materials</v>
      </c>
      <c r="E6889">
        <v>2016</v>
      </c>
      <c r="F6889" t="s">
        <v>682</v>
      </c>
      <c r="G6889" t="str">
        <f t="shared" si="509"/>
        <v>2016-Q4</v>
      </c>
      <c r="H6889" s="4">
        <f>INDEX('ALL - prices'!$J$3:$DY$219,MATCH('COMBINED DATA'!A6849,'ALL - prices'!$B$3:$B$219,0),MATCH('COMBINED DATA'!G6849,'ALL - prices'!$J$1:$DY$1,0))</f>
        <v>7.1645000000000003</v>
      </c>
      <c r="I6889" s="14">
        <f t="shared" si="512"/>
        <v>0.31956546538489822</v>
      </c>
      <c r="J6889" s="6">
        <f>INDEX('market cap'!$B$3:$DQ$219,MATCH(A6889,'market cap'!$A$3:$A$219,0),MATCH(G6889,'market cap'!$B$1:$DQ$1,0))</f>
        <v>272.28750000000002</v>
      </c>
      <c r="K6889">
        <f t="shared" si="510"/>
        <v>5.6068584933744745</v>
      </c>
      <c r="L6889">
        <f>INDEX('PB2'!$D$2:$AQ$224,MATCH(A6889,'PB2'!$B$2:$B$224,0),MATCH(G6889,'PB2'!$D$1:$AQ$1,0))</f>
        <v>2.1377229690551798</v>
      </c>
      <c r="M6889" s="16">
        <f t="shared" si="511"/>
        <v>0.46778746099265384</v>
      </c>
      <c r="N6889" s="6">
        <f>INDEX('ROA2'!$D$2:$AQ$224,MATCH(A6889,'ROA2'!$B$2:$B$224,0),MATCH(G6889,'ROA2'!$D$1:$AQ$1,0))</f>
        <v>5.3243041038513201</v>
      </c>
      <c r="O6889" s="6">
        <v>156.36000000000001</v>
      </c>
      <c r="P6889" s="28">
        <v>4.8024341404237947E-2</v>
      </c>
    </row>
    <row r="6890" spans="1:16" x14ac:dyDescent="0.3">
      <c r="A6890" t="s">
        <v>655</v>
      </c>
      <c r="B6890" t="str">
        <f>VLOOKUP(A6890,Sheet3!L:L,1,FALSE)</f>
        <v>WDO CN EQUITY</v>
      </c>
      <c r="C6890" t="str">
        <f>VLOOKUP(A6890,'ALL - prices'!B:C,2,FALSE)</f>
        <v>Wesdome Gold Mines Ltd</v>
      </c>
      <c r="D6890" t="str">
        <f>VLOOKUP(A6890,'ALL - prices'!B:I,8,FALSE)</f>
        <v>Materials</v>
      </c>
      <c r="E6890">
        <v>2017</v>
      </c>
      <c r="F6890" t="s">
        <v>679</v>
      </c>
      <c r="G6890" t="str">
        <f t="shared" si="509"/>
        <v>2017-Q1</v>
      </c>
      <c r="H6890" s="4">
        <f>INDEX('ALL - prices'!$J$3:$DY$219,MATCH('COMBINED DATA'!A6850,'ALL - prices'!$B$3:$B$219,0),MATCH('COMBINED DATA'!G6850,'ALL - prices'!$J$1:$DY$1,0))</f>
        <v>6.1375999999999999</v>
      </c>
      <c r="I6890" s="14">
        <f t="shared" si="512"/>
        <v>0.42463782999947947</v>
      </c>
      <c r="J6890" s="6">
        <f>INDEX('market cap'!$B$3:$DQ$219,MATCH(A6890,'market cap'!$A$3:$A$219,0),MATCH(G6890,'market cap'!$B$1:$DQ$1,0))</f>
        <v>525.10559999999998</v>
      </c>
      <c r="K6890">
        <f t="shared" si="510"/>
        <v>6.2635993852222542</v>
      </c>
      <c r="L6890">
        <f>INDEX('PB2'!$D$2:$AQ$224,MATCH(A6890,'PB2'!$B$2:$B$224,0),MATCH(G6890,'PB2'!$D$1:$AQ$1,0))</f>
        <v>4.0158038139343297</v>
      </c>
      <c r="M6890" s="16">
        <f t="shared" si="511"/>
        <v>0.24901614877951131</v>
      </c>
      <c r="N6890" s="6">
        <f>INDEX('ROA2'!$D$2:$AQ$224,MATCH(A6890,'ROA2'!$B$2:$B$224,0),MATCH(G6890,'ROA2'!$D$1:$AQ$1,0))</f>
        <v>5.86197805404663</v>
      </c>
      <c r="O6890" s="6">
        <v>162.91399999999999</v>
      </c>
      <c r="P6890" s="28">
        <v>4.1916091071885223E-2</v>
      </c>
    </row>
    <row r="6891" spans="1:16" x14ac:dyDescent="0.3">
      <c r="A6891" t="s">
        <v>655</v>
      </c>
      <c r="B6891" t="str">
        <f>VLOOKUP(A6891,Sheet3!L:L,1,FALSE)</f>
        <v>WDO CN EQUITY</v>
      </c>
      <c r="C6891" t="str">
        <f>VLOOKUP(A6891,'ALL - prices'!B:C,2,FALSE)</f>
        <v>Wesdome Gold Mines Ltd</v>
      </c>
      <c r="D6891" t="str">
        <f>VLOOKUP(A6891,'ALL - prices'!B:I,8,FALSE)</f>
        <v>Materials</v>
      </c>
      <c r="E6891">
        <v>2017</v>
      </c>
      <c r="F6891" t="s">
        <v>680</v>
      </c>
      <c r="G6891" t="str">
        <f t="shared" si="509"/>
        <v>2017-Q2</v>
      </c>
      <c r="H6891" s="4">
        <f>INDEX('ALL - prices'!$J$3:$DY$219,MATCH('COMBINED DATA'!A6851,'ALL - prices'!$B$3:$B$219,0),MATCH('COMBINED DATA'!G6851,'ALL - prices'!$J$1:$DY$1,0))</f>
        <v>5.532</v>
      </c>
      <c r="I6891" s="14">
        <f t="shared" si="512"/>
        <v>0.42197489163061214</v>
      </c>
      <c r="J6891" s="6">
        <f>INDEX('market cap'!$B$3:$DQ$219,MATCH(A6891,'market cap'!$A$3:$A$219,0),MATCH(G6891,'market cap'!$B$1:$DQ$1,0))</f>
        <v>407.95080000000002</v>
      </c>
      <c r="K6891">
        <f t="shared" si="510"/>
        <v>6.011146578897522</v>
      </c>
      <c r="L6891">
        <f>INDEX('PB2'!$D$2:$AQ$224,MATCH(A6891,'PB2'!$B$2:$B$224,0),MATCH(G6891,'PB2'!$D$1:$AQ$1,0))</f>
        <v>2.97093605995178</v>
      </c>
      <c r="M6891" s="16">
        <f t="shared" si="511"/>
        <v>0.33659425171749763</v>
      </c>
      <c r="N6891" s="6">
        <f>INDEX('ROA2'!$D$2:$AQ$224,MATCH(A6891,'ROA2'!$B$2:$B$224,0),MATCH(G6891,'ROA2'!$D$1:$AQ$1,0))</f>
        <v>8.47442722320557</v>
      </c>
      <c r="O6891" s="6">
        <v>168.671008</v>
      </c>
      <c r="P6891" s="28">
        <v>3.5337711921627449E-2</v>
      </c>
    </row>
    <row r="6892" spans="1:16" x14ac:dyDescent="0.3">
      <c r="A6892" t="s">
        <v>655</v>
      </c>
      <c r="B6892" t="str">
        <f>VLOOKUP(A6892,Sheet3!L:L,1,FALSE)</f>
        <v>WDO CN EQUITY</v>
      </c>
      <c r="C6892" t="str">
        <f>VLOOKUP(A6892,'ALL - prices'!B:C,2,FALSE)</f>
        <v>Wesdome Gold Mines Ltd</v>
      </c>
      <c r="D6892" t="str">
        <f>VLOOKUP(A6892,'ALL - prices'!B:I,8,FALSE)</f>
        <v>Materials</v>
      </c>
      <c r="E6892">
        <v>2017</v>
      </c>
      <c r="F6892" t="s">
        <v>681</v>
      </c>
      <c r="G6892" t="str">
        <f t="shared" si="509"/>
        <v>2017-Q3</v>
      </c>
      <c r="H6892" s="4">
        <f>INDEX('ALL - prices'!$J$3:$DY$219,MATCH('COMBINED DATA'!A6852,'ALL - prices'!$B$3:$B$219,0),MATCH('COMBINED DATA'!G6852,'ALL - prices'!$J$1:$DY$1,0))</f>
        <v>5.8391000000000002</v>
      </c>
      <c r="I6892" s="14">
        <f t="shared" si="512"/>
        <v>0.35408557346118108</v>
      </c>
      <c r="J6892" s="6">
        <f>INDEX('market cap'!$B$3:$DQ$219,MATCH(A6892,'market cap'!$A$3:$A$219,0),MATCH(G6892,'market cap'!$B$1:$DQ$1,0))</f>
        <v>291.87979999999999</v>
      </c>
      <c r="K6892">
        <f t="shared" si="510"/>
        <v>5.6763420736840837</v>
      </c>
      <c r="L6892">
        <f>INDEX('PB2'!$D$2:$AQ$224,MATCH(A6892,'PB2'!$B$2:$B$224,0),MATCH(G6892,'PB2'!$D$1:$AQ$1,0))</f>
        <v>2.1098721027374299</v>
      </c>
      <c r="M6892" s="16">
        <f t="shared" si="511"/>
        <v>0.47396237843164107</v>
      </c>
      <c r="N6892" s="6">
        <f>INDEX('ROA2'!$D$2:$AQ$224,MATCH(A6892,'ROA2'!$B$2:$B$224,0),MATCH(G6892,'ROA2'!$D$1:$AQ$1,0))</f>
        <v>7.2783031463623002</v>
      </c>
      <c r="O6892" s="6">
        <v>168.434</v>
      </c>
      <c r="P6892" s="28">
        <v>-1.405149603422083E-3</v>
      </c>
    </row>
    <row r="6893" spans="1:16" x14ac:dyDescent="0.3">
      <c r="A6893" t="s">
        <v>655</v>
      </c>
      <c r="B6893" t="str">
        <f>VLOOKUP(A6893,Sheet3!L:L,1,FALSE)</f>
        <v>WDO CN EQUITY</v>
      </c>
      <c r="C6893" t="str">
        <f>VLOOKUP(A6893,'ALL - prices'!B:C,2,FALSE)</f>
        <v>Wesdome Gold Mines Ltd</v>
      </c>
      <c r="D6893" t="str">
        <f>VLOOKUP(A6893,'ALL - prices'!B:I,8,FALSE)</f>
        <v>Materials</v>
      </c>
      <c r="E6893">
        <v>2017</v>
      </c>
      <c r="F6893" t="s">
        <v>682</v>
      </c>
      <c r="G6893" t="str">
        <f t="shared" si="509"/>
        <v>2017-Q4</v>
      </c>
      <c r="H6893" s="4">
        <f>INDEX('ALL - prices'!$J$3:$DY$219,MATCH('COMBINED DATA'!A6853,'ALL - prices'!$B$3:$B$219,0),MATCH('COMBINED DATA'!G6853,'ALL - prices'!$J$1:$DY$1,0))</f>
        <v>5.4313000000000002</v>
      </c>
      <c r="I6893" s="14">
        <f t="shared" si="512"/>
        <v>1.1965918027882385</v>
      </c>
      <c r="J6893" s="6">
        <f>INDEX('market cap'!$B$3:$DQ$219,MATCH(A6893,'market cap'!$A$3:$A$219,0),MATCH(G6893,'market cap'!$B$1:$DQ$1,0))</f>
        <v>282.50749999999999</v>
      </c>
      <c r="K6893">
        <f t="shared" si="510"/>
        <v>5.6437050989066524</v>
      </c>
      <c r="L6893">
        <f>INDEX('PB2'!$D$2:$AQ$224,MATCH(A6893,'PB2'!$B$2:$B$224,0),MATCH(G6893,'PB2'!$D$1:$AQ$1,0))</f>
        <v>2.0438530445098899</v>
      </c>
      <c r="M6893" s="16">
        <f t="shared" si="511"/>
        <v>0.48927196731984079</v>
      </c>
      <c r="N6893" s="6">
        <f>INDEX('ROA2'!$D$2:$AQ$224,MATCH(A6893,'ROA2'!$B$2:$B$224,0),MATCH(G6893,'ROA2'!$D$1:$AQ$1,0))</f>
        <v>2.5750439167022701</v>
      </c>
      <c r="O6893" s="6">
        <v>170.31399999999999</v>
      </c>
      <c r="P6893" s="28">
        <v>1.1161641948775161E-2</v>
      </c>
    </row>
    <row r="6894" spans="1:16" x14ac:dyDescent="0.3">
      <c r="A6894" t="s">
        <v>655</v>
      </c>
      <c r="B6894" t="str">
        <f>VLOOKUP(A6894,Sheet3!L:L,1,FALSE)</f>
        <v>WDO CN EQUITY</v>
      </c>
      <c r="C6894" t="str">
        <f>VLOOKUP(A6894,'ALL - prices'!B:C,2,FALSE)</f>
        <v>Wesdome Gold Mines Ltd</v>
      </c>
      <c r="D6894" t="str">
        <f>VLOOKUP(A6894,'ALL - prices'!B:I,8,FALSE)</f>
        <v>Materials</v>
      </c>
      <c r="E6894">
        <v>2018</v>
      </c>
      <c r="F6894" t="s">
        <v>679</v>
      </c>
      <c r="G6894" t="str">
        <f t="shared" si="509"/>
        <v>2018-Q1</v>
      </c>
      <c r="H6894" s="4">
        <f>INDEX('ALL - prices'!$J$3:$DY$219,MATCH('COMBINED DATA'!A6854,'ALL - prices'!$B$3:$B$219,0),MATCH('COMBINED DATA'!G6854,'ALL - prices'!$J$1:$DY$1,0))</f>
        <v>4.8255999999999997</v>
      </c>
      <c r="I6894" s="14">
        <f t="shared" si="512"/>
        <v>1.3706852373904077</v>
      </c>
      <c r="J6894" s="6">
        <f>INDEX('market cap'!$B$3:$DQ$219,MATCH(A6894,'market cap'!$A$3:$A$219,0),MATCH(G6894,'market cap'!$B$1:$DQ$1,0))</f>
        <v>262.42399999999998</v>
      </c>
      <c r="K6894">
        <f t="shared" si="510"/>
        <v>5.5699615163020448</v>
      </c>
      <c r="L6894">
        <f>INDEX('PB2'!$D$2:$AQ$224,MATCH(A6894,'PB2'!$B$2:$B$224,0),MATCH(G6894,'PB2'!$D$1:$AQ$1,0))</f>
        <v>1.8502290248870801</v>
      </c>
      <c r="M6894" s="16">
        <f t="shared" si="511"/>
        <v>0.54047363139870219</v>
      </c>
      <c r="N6894" s="6">
        <f>INDEX('ROA2'!$D$2:$AQ$224,MATCH(A6894,'ROA2'!$B$2:$B$224,0),MATCH(G6894,'ROA2'!$D$1:$AQ$1,0))</f>
        <v>0.75081598758697499</v>
      </c>
      <c r="O6894" s="6">
        <v>179.912992</v>
      </c>
      <c r="P6894" s="28">
        <v>5.6360557558392206E-2</v>
      </c>
    </row>
    <row r="6895" spans="1:16" x14ac:dyDescent="0.3">
      <c r="A6895" t="s">
        <v>655</v>
      </c>
      <c r="B6895" t="str">
        <f>VLOOKUP(A6895,Sheet3!L:L,1,FALSE)</f>
        <v>WDO CN EQUITY</v>
      </c>
      <c r="C6895" t="str">
        <f>VLOOKUP(A6895,'ALL - prices'!B:C,2,FALSE)</f>
        <v>Wesdome Gold Mines Ltd</v>
      </c>
      <c r="D6895" t="str">
        <f>VLOOKUP(A6895,'ALL - prices'!B:I,8,FALSE)</f>
        <v>Materials</v>
      </c>
      <c r="E6895">
        <v>2018</v>
      </c>
      <c r="F6895" t="s">
        <v>680</v>
      </c>
      <c r="G6895" t="str">
        <f t="shared" si="509"/>
        <v>2018-Q2</v>
      </c>
      <c r="H6895" s="4">
        <f>INDEX('ALL - prices'!$J$3:$DY$219,MATCH('COMBINED DATA'!A6855,'ALL - prices'!$B$3:$B$219,0),MATCH('COMBINED DATA'!G6855,'ALL - prices'!$J$1:$DY$1,0))</f>
        <v>5.5023</v>
      </c>
      <c r="I6895" s="14">
        <f t="shared" si="512"/>
        <v>1.0282830880485514</v>
      </c>
      <c r="J6895" s="6">
        <f>INDEX('market cap'!$B$3:$DQ$219,MATCH(A6895,'market cap'!$A$3:$A$219,0),MATCH(G6895,'market cap'!$B$1:$DQ$1,0))</f>
        <v>412.0147</v>
      </c>
      <c r="K6895">
        <f t="shared" si="510"/>
        <v>6.0210590283246743</v>
      </c>
      <c r="L6895">
        <f>INDEX('PB2'!$D$2:$AQ$224,MATCH(A6895,'PB2'!$B$2:$B$224,0),MATCH(G6895,'PB2'!$D$1:$AQ$1,0))</f>
        <v>2.7682330608367902</v>
      </c>
      <c r="M6895" s="16">
        <f t="shared" si="511"/>
        <v>0.36124126040808024</v>
      </c>
      <c r="N6895" s="6">
        <f>INDEX('ROA2'!$D$2:$AQ$224,MATCH(A6895,'ROA2'!$B$2:$B$224,0),MATCH(G6895,'ROA2'!$D$1:$AQ$1,0))</f>
        <v>1.9293179512023899</v>
      </c>
      <c r="O6895" s="6">
        <v>189.072</v>
      </c>
      <c r="P6895" s="28">
        <v>5.0907985566712159E-2</v>
      </c>
    </row>
    <row r="6896" spans="1:16" x14ac:dyDescent="0.3">
      <c r="A6896" t="s">
        <v>655</v>
      </c>
      <c r="B6896" t="str">
        <f>VLOOKUP(A6896,Sheet3!L:L,1,FALSE)</f>
        <v>WDO CN EQUITY</v>
      </c>
      <c r="C6896" t="str">
        <f>VLOOKUP(A6896,'ALL - prices'!B:C,2,FALSE)</f>
        <v>Wesdome Gold Mines Ltd</v>
      </c>
      <c r="D6896" t="str">
        <f>VLOOKUP(A6896,'ALL - prices'!B:I,8,FALSE)</f>
        <v>Materials</v>
      </c>
      <c r="E6896">
        <v>2018</v>
      </c>
      <c r="F6896" t="s">
        <v>681</v>
      </c>
      <c r="G6896" t="str">
        <f t="shared" si="509"/>
        <v>2018-Q3</v>
      </c>
      <c r="H6896" s="4">
        <f>INDEX('ALL - prices'!$J$3:$DY$219,MATCH('COMBINED DATA'!A6856,'ALL - prices'!$B$3:$B$219,0),MATCH('COMBINED DATA'!G6856,'ALL - prices'!$J$1:$DY$1,0))</f>
        <v>4.8887999999999998</v>
      </c>
      <c r="I6896" s="14">
        <f t="shared" si="512"/>
        <v>0.15446532512724867</v>
      </c>
      <c r="J6896" s="6">
        <f>INDEX('market cap'!$B$3:$DQ$219,MATCH(A6896,'market cap'!$A$3:$A$219,0),MATCH(G6896,'market cap'!$B$1:$DQ$1,0))</f>
        <v>476.30110000000002</v>
      </c>
      <c r="K6896">
        <f t="shared" si="510"/>
        <v>6.1660502172729705</v>
      </c>
      <c r="L6896">
        <f>INDEX('PB2'!$D$2:$AQ$224,MATCH(A6896,'PB2'!$B$2:$B$224,0),MATCH(G6896,'PB2'!$D$1:$AQ$1,0))</f>
        <v>3.1035249233245801</v>
      </c>
      <c r="M6896" s="16">
        <f t="shared" si="511"/>
        <v>0.32221426433037081</v>
      </c>
      <c r="N6896" s="6">
        <f>INDEX('ROA2'!$D$2:$AQ$224,MATCH(A6896,'ROA2'!$B$2:$B$224,0),MATCH(G6896,'ROA2'!$D$1:$AQ$1,0))</f>
        <v>4.5997681617736799</v>
      </c>
      <c r="O6896" s="6">
        <v>193.01900800000001</v>
      </c>
      <c r="P6896" s="28">
        <v>2.0875687568756934E-2</v>
      </c>
    </row>
    <row r="6897" spans="1:16" x14ac:dyDescent="0.3">
      <c r="A6897" t="s">
        <v>655</v>
      </c>
      <c r="B6897" t="str">
        <f>VLOOKUP(A6897,Sheet3!L:L,1,FALSE)</f>
        <v>WDO CN EQUITY</v>
      </c>
      <c r="C6897" t="str">
        <f>VLOOKUP(A6897,'ALL - prices'!B:C,2,FALSE)</f>
        <v>Wesdome Gold Mines Ltd</v>
      </c>
      <c r="D6897" t="str">
        <f>VLOOKUP(A6897,'ALL - prices'!B:I,8,FALSE)</f>
        <v>Materials</v>
      </c>
      <c r="E6897">
        <v>2018</v>
      </c>
      <c r="F6897" t="s">
        <v>682</v>
      </c>
      <c r="G6897" t="str">
        <f t="shared" si="509"/>
        <v>2018-Q4</v>
      </c>
      <c r="H6897" s="4">
        <f>INDEX('ALL - prices'!$J$3:$DY$219,MATCH('COMBINED DATA'!A6857,'ALL - prices'!$B$3:$B$219,0),MATCH('COMBINED DATA'!G6857,'ALL - prices'!$J$1:$DY$1,0))</f>
        <v>2.7582</v>
      </c>
      <c r="I6897" s="14">
        <f t="shared" si="512"/>
        <v>0.43913850036178526</v>
      </c>
      <c r="J6897" s="6">
        <f>INDEX('market cap'!$B$3:$DQ$219,MATCH(A6897,'market cap'!$A$3:$A$219,0),MATCH(G6897,'market cap'!$B$1:$DQ$1,0))</f>
        <v>597.95809999999994</v>
      </c>
      <c r="K6897">
        <f t="shared" si="510"/>
        <v>6.3935206846062007</v>
      </c>
      <c r="L6897">
        <f>INDEX('PB2'!$D$2:$AQ$224,MATCH(A6897,'PB2'!$B$2:$B$224,0),MATCH(G6897,'PB2'!$D$1:$AQ$1,0))</f>
        <v>3.8048410415649401</v>
      </c>
      <c r="M6897" s="16">
        <f t="shared" si="511"/>
        <v>0.26282306910479963</v>
      </c>
      <c r="N6897" s="6">
        <f>INDEX('ROA2'!$D$2:$AQ$224,MATCH(A6897,'ROA2'!$B$2:$B$224,0),MATCH(G6897,'ROA2'!$D$1:$AQ$1,0))</f>
        <v>6.2338438034057599</v>
      </c>
      <c r="O6897" s="6">
        <v>203.38800000000001</v>
      </c>
      <c r="P6897" s="28">
        <v>5.3720056420557251E-2</v>
      </c>
    </row>
    <row r="6898" spans="1:16" x14ac:dyDescent="0.3">
      <c r="A6898" t="s">
        <v>655</v>
      </c>
      <c r="B6898" t="str">
        <f>VLOOKUP(A6898,Sheet3!L:L,1,FALSE)</f>
        <v>WDO CN EQUITY</v>
      </c>
      <c r="C6898" t="str">
        <f>VLOOKUP(A6898,'ALL - prices'!B:C,2,FALSE)</f>
        <v>Wesdome Gold Mines Ltd</v>
      </c>
      <c r="D6898" t="str">
        <f>VLOOKUP(A6898,'ALL - prices'!B:I,8,FALSE)</f>
        <v>Materials</v>
      </c>
      <c r="E6898">
        <v>2019</v>
      </c>
      <c r="F6898" t="s">
        <v>679</v>
      </c>
      <c r="G6898" t="str">
        <f t="shared" si="509"/>
        <v>2019-Q1</v>
      </c>
      <c r="H6898" s="4">
        <f>INDEX('ALL - prices'!$J$3:$DY$219,MATCH('COMBINED DATA'!A6858,'ALL - prices'!$B$3:$B$219,0),MATCH('COMBINED DATA'!G6858,'ALL - prices'!$J$1:$DY$1,0))</f>
        <v>2.9746999999999999</v>
      </c>
      <c r="I6898" s="14">
        <f t="shared" si="512"/>
        <v>1.2660376890124558</v>
      </c>
      <c r="J6898" s="6">
        <f>INDEX('market cap'!$B$3:$DQ$219,MATCH(A6898,'market cap'!$A$3:$A$219,0),MATCH(G6898,'market cap'!$B$1:$DQ$1,0))</f>
        <v>573.14459999999997</v>
      </c>
      <c r="K6898">
        <f t="shared" si="510"/>
        <v>6.351138040899257</v>
      </c>
      <c r="L6898">
        <f>INDEX('PB2'!$D$2:$AQ$224,MATCH(A6898,'PB2'!$B$2:$B$224,0),MATCH(G6898,'PB2'!$D$1:$AQ$1,0))</f>
        <v>3.4176490306854199</v>
      </c>
      <c r="M6898" s="16">
        <f t="shared" si="511"/>
        <v>0.29259879847856907</v>
      </c>
      <c r="N6898" s="6">
        <f>INDEX('ROA2'!$D$2:$AQ$224,MATCH(A6898,'ROA2'!$B$2:$B$224,0),MATCH(G6898,'ROA2'!$D$1:$AQ$1,0))</f>
        <v>7.6282892227172896</v>
      </c>
      <c r="O6898" s="6">
        <v>209.63699199999999</v>
      </c>
      <c r="P6898" s="28">
        <v>3.0724487187051286E-2</v>
      </c>
    </row>
    <row r="6899" spans="1:16" x14ac:dyDescent="0.3">
      <c r="A6899" t="s">
        <v>655</v>
      </c>
      <c r="B6899" t="str">
        <f>VLOOKUP(A6899,Sheet3!L:L,1,FALSE)</f>
        <v>WDO CN EQUITY</v>
      </c>
      <c r="C6899" t="str">
        <f>VLOOKUP(A6899,'ALL - prices'!B:C,2,FALSE)</f>
        <v>Wesdome Gold Mines Ltd</v>
      </c>
      <c r="D6899" t="str">
        <f>VLOOKUP(A6899,'ALL - prices'!B:I,8,FALSE)</f>
        <v>Materials</v>
      </c>
      <c r="E6899">
        <v>2019</v>
      </c>
      <c r="F6899" t="s">
        <v>680</v>
      </c>
      <c r="G6899" t="str">
        <f t="shared" si="509"/>
        <v>2019-Q2</v>
      </c>
      <c r="H6899" s="4">
        <f>INDEX('ALL - prices'!$J$3:$DY$219,MATCH('COMBINED DATA'!A6859,'ALL - prices'!$B$3:$B$219,0),MATCH('COMBINED DATA'!G6859,'ALL - prices'!$J$1:$DY$1,0))</f>
        <v>2.7904</v>
      </c>
      <c r="I6899" s="14">
        <f t="shared" si="512"/>
        <v>1.3462800525893561</v>
      </c>
      <c r="J6899" s="6">
        <f>INDEX('market cap'!$B$3:$DQ$219,MATCH(A6899,'market cap'!$A$3:$A$219,0),MATCH(G6899,'market cap'!$B$1:$DQ$1,0))</f>
        <v>735.74469999999997</v>
      </c>
      <c r="K6899">
        <f t="shared" si="510"/>
        <v>6.6008831835538277</v>
      </c>
      <c r="L6899">
        <f>INDEX('PB2'!$D$2:$AQ$224,MATCH(A6899,'PB2'!$B$2:$B$224,0),MATCH(G6899,'PB2'!$D$1:$AQ$1,0))</f>
        <v>4.1311230659484899</v>
      </c>
      <c r="M6899" s="16">
        <f t="shared" si="511"/>
        <v>0.24206492618016545</v>
      </c>
      <c r="N6899" s="6">
        <f>INDEX('ROA2'!$D$2:$AQ$224,MATCH(A6899,'ROA2'!$B$2:$B$224,0),MATCH(G6899,'ROA2'!$D$1:$AQ$1,0))</f>
        <v>9.6867980957031197</v>
      </c>
      <c r="O6899" s="6">
        <v>225.74</v>
      </c>
      <c r="P6899" s="28">
        <v>7.6813771493153354E-2</v>
      </c>
    </row>
    <row r="6900" spans="1:16" x14ac:dyDescent="0.3">
      <c r="A6900" t="s">
        <v>655</v>
      </c>
      <c r="B6900" t="str">
        <f>VLOOKUP(A6900,Sheet3!L:L,1,FALSE)</f>
        <v>WDO CN EQUITY</v>
      </c>
      <c r="C6900" t="str">
        <f>VLOOKUP(A6900,'ALL - prices'!B:C,2,FALSE)</f>
        <v>Wesdome Gold Mines Ltd</v>
      </c>
      <c r="D6900" t="str">
        <f>VLOOKUP(A6900,'ALL - prices'!B:I,8,FALSE)</f>
        <v>Materials</v>
      </c>
      <c r="E6900">
        <v>2019</v>
      </c>
      <c r="F6900" t="s">
        <v>681</v>
      </c>
      <c r="G6900" t="str">
        <f t="shared" si="509"/>
        <v>2019-Q3</v>
      </c>
      <c r="H6900" s="4">
        <f>INDEX('ALL - prices'!$J$3:$DY$219,MATCH('COMBINED DATA'!A6860,'ALL - prices'!$B$3:$B$219,0),MATCH('COMBINED DATA'!G6860,'ALL - prices'!$J$1:$DY$1,0))</f>
        <v>3.0840999999999998</v>
      </c>
      <c r="I6900" s="14">
        <f t="shared" si="512"/>
        <v>1.2585664632827296</v>
      </c>
      <c r="J6900" s="6">
        <f>INDEX('market cap'!$B$3:$DQ$219,MATCH(A6900,'market cap'!$A$3:$A$219,0),MATCH(G6900,'market cap'!$B$1:$DQ$1,0))</f>
        <v>818.27800000000002</v>
      </c>
      <c r="K6900">
        <f t="shared" si="510"/>
        <v>6.7072021321664286</v>
      </c>
      <c r="L6900">
        <f>INDEX('PB2'!$D$2:$AQ$224,MATCH(A6900,'PB2'!$B$2:$B$224,0),MATCH(G6900,'PB2'!$D$1:$AQ$1,0))</f>
        <v>4.2586331367492702</v>
      </c>
      <c r="M6900" s="16">
        <f t="shared" si="511"/>
        <v>0.2348171274418174</v>
      </c>
      <c r="N6900" s="6">
        <f>INDEX('ROA2'!$D$2:$AQ$224,MATCH(A6900,'ROA2'!$B$2:$B$224,0),MATCH(G6900,'ROA2'!$D$1:$AQ$1,0))</f>
        <v>10.515316963195801</v>
      </c>
      <c r="O6900" s="6">
        <v>238.599008</v>
      </c>
      <c r="P6900" s="28">
        <v>5.6963799060866432E-2</v>
      </c>
    </row>
    <row r="6901" spans="1:16" x14ac:dyDescent="0.3">
      <c r="A6901" t="s">
        <v>655</v>
      </c>
      <c r="B6901" t="str">
        <f>VLOOKUP(A6901,Sheet3!L:L,1,FALSE)</f>
        <v>WDO CN EQUITY</v>
      </c>
      <c r="C6901" t="str">
        <f>VLOOKUP(A6901,'ALL - prices'!B:C,2,FALSE)</f>
        <v>Wesdome Gold Mines Ltd</v>
      </c>
      <c r="D6901" t="str">
        <f>VLOOKUP(A6901,'ALL - prices'!B:I,8,FALSE)</f>
        <v>Materials</v>
      </c>
      <c r="E6901">
        <v>2019</v>
      </c>
      <c r="F6901" t="s">
        <v>682</v>
      </c>
      <c r="G6901" t="str">
        <f t="shared" si="509"/>
        <v>2019-Q4</v>
      </c>
      <c r="H6901" s="4">
        <f>INDEX('ALL - prices'!$J$3:$DY$219,MATCH('COMBINED DATA'!A6861,'ALL - prices'!$B$3:$B$219,0),MATCH('COMBINED DATA'!G6861,'ALL - prices'!$J$1:$DY$1,0))</f>
        <v>3.7938999999999998</v>
      </c>
      <c r="I6901" s="14">
        <f t="shared" si="512"/>
        <v>1.1956239274259</v>
      </c>
      <c r="J6901" s="6">
        <f>INDEX('market cap'!$B$3:$DQ$219,MATCH(A6901,'market cap'!$A$3:$A$219,0),MATCH(G6901,'market cap'!$B$1:$DQ$1,0))</f>
        <v>1396.5952</v>
      </c>
      <c r="K6901">
        <f t="shared" si="510"/>
        <v>7.2417925534877989</v>
      </c>
      <c r="L6901">
        <f>INDEX('PB2'!$D$2:$AQ$224,MATCH(A6901,'PB2'!$B$2:$B$224,0),MATCH(G6901,'PB2'!$D$1:$AQ$1,0))</f>
        <v>6.7959790229797399</v>
      </c>
      <c r="M6901" s="16">
        <f t="shared" si="511"/>
        <v>0.14714583382594723</v>
      </c>
      <c r="N6901" s="6">
        <f>INDEX('ROA2'!$D$2:$AQ$224,MATCH(A6901,'ROA2'!$B$2:$B$224,0),MATCH(G6901,'ROA2'!$D$1:$AQ$1,0))</f>
        <v>13.4532165527344</v>
      </c>
      <c r="O6901" s="6">
        <v>265.06499200000002</v>
      </c>
      <c r="P6901" s="28">
        <v>0.11092243937577485</v>
      </c>
    </row>
    <row r="6902" spans="1:16" x14ac:dyDescent="0.3">
      <c r="A6902" t="s">
        <v>655</v>
      </c>
      <c r="B6902" t="str">
        <f>VLOOKUP(A6902,Sheet3!L:L,1,FALSE)</f>
        <v>WDO CN EQUITY</v>
      </c>
      <c r="C6902" t="str">
        <f>VLOOKUP(A6902,'ALL - prices'!B:C,2,FALSE)</f>
        <v>Wesdome Gold Mines Ltd</v>
      </c>
      <c r="D6902" t="str">
        <f>VLOOKUP(A6902,'ALL - prices'!B:I,8,FALSE)</f>
        <v>Materials</v>
      </c>
      <c r="E6902">
        <v>2020</v>
      </c>
      <c r="F6902" t="s">
        <v>679</v>
      </c>
      <c r="G6902" t="str">
        <f t="shared" si="509"/>
        <v>2020-Q1</v>
      </c>
      <c r="H6902" s="4">
        <f>INDEX('ALL - prices'!$J$3:$DY$219,MATCH('COMBINED DATA'!A6862,'ALL - prices'!$B$3:$B$219,0),MATCH('COMBINED DATA'!G6862,'ALL - prices'!$J$1:$DY$1,0))</f>
        <v>0.83499999999999996</v>
      </c>
      <c r="I6902" s="14">
        <f t="shared" si="512"/>
        <v>1.296638927830976</v>
      </c>
      <c r="J6902" s="6">
        <f>INDEX('market cap'!$B$3:$DQ$219,MATCH(A6902,'market cap'!$A$3:$A$219,0),MATCH(G6902,'market cap'!$B$1:$DQ$1,0))</f>
        <v>1019.7642</v>
      </c>
      <c r="K6902">
        <f t="shared" si="510"/>
        <v>6.9273267030823291</v>
      </c>
      <c r="L6902">
        <f>INDEX('PB2'!$D$2:$AQ$224,MATCH(A6902,'PB2'!$B$2:$B$224,0),MATCH(G6902,'PB2'!$D$1:$AQ$1,0))</f>
        <v>4.6695661544799796</v>
      </c>
      <c r="M6902" s="16">
        <f t="shared" si="511"/>
        <v>0.21415265721004947</v>
      </c>
      <c r="N6902" s="6">
        <f>INDEX('ROA2'!$D$2:$AQ$224,MATCH(A6902,'ROA2'!$B$2:$B$224,0),MATCH(G6902,'ROA2'!$D$1:$AQ$1,0))</f>
        <v>16.531578063964801</v>
      </c>
      <c r="O6902" s="6">
        <v>285.71801599999998</v>
      </c>
      <c r="P6902" s="28">
        <v>7.7916830299491063E-2</v>
      </c>
    </row>
    <row r="6903" spans="1:16" x14ac:dyDescent="0.3">
      <c r="A6903" t="s">
        <v>655</v>
      </c>
      <c r="B6903" t="str">
        <f>VLOOKUP(A6903,Sheet3!L:L,1,FALSE)</f>
        <v>WDO CN EQUITY</v>
      </c>
      <c r="C6903" t="str">
        <f>VLOOKUP(A6903,'ALL - prices'!B:C,2,FALSE)</f>
        <v>Wesdome Gold Mines Ltd</v>
      </c>
      <c r="D6903" t="str">
        <f>VLOOKUP(A6903,'ALL - prices'!B:I,8,FALSE)</f>
        <v>Materials</v>
      </c>
      <c r="E6903">
        <v>2020</v>
      </c>
      <c r="F6903" t="s">
        <v>680</v>
      </c>
      <c r="G6903" t="str">
        <f t="shared" si="509"/>
        <v>2020-Q2</v>
      </c>
      <c r="H6903" s="4">
        <f>INDEX('ALL - prices'!$J$3:$DY$219,MATCH('COMBINED DATA'!A6863,'ALL - prices'!$B$3:$B$219,0),MATCH('COMBINED DATA'!G6863,'ALL - prices'!$J$1:$DY$1,0))</f>
        <v>1.6294</v>
      </c>
      <c r="I6903" s="14">
        <f t="shared" si="512"/>
        <v>1.2698079392175796</v>
      </c>
      <c r="J6903" s="6">
        <f>INDEX('market cap'!$B$3:$DQ$219,MATCH(A6903,'market cap'!$A$3:$A$219,0),MATCH(G6903,'market cap'!$B$1:$DQ$1,0))</f>
        <v>1623.9567</v>
      </c>
      <c r="K6903">
        <f t="shared" si="510"/>
        <v>7.3926208578045944</v>
      </c>
      <c r="L6903">
        <f>INDEX('PB2'!$D$2:$AQ$224,MATCH(A6903,'PB2'!$B$2:$B$224,0),MATCH(G6903,'PB2'!$D$1:$AQ$1,0))</f>
        <v>6.8549380302429199</v>
      </c>
      <c r="M6903" s="16">
        <f t="shared" si="511"/>
        <v>0.14588023926520644</v>
      </c>
      <c r="N6903" s="6">
        <f>INDEX('ROA2'!$D$2:$AQ$224,MATCH(A6903,'ROA2'!$B$2:$B$224,0),MATCH(G6903,'ROA2'!$D$1:$AQ$1,0))</f>
        <v>16.818904876708999</v>
      </c>
      <c r="O6903" s="6">
        <v>301.83299199999999</v>
      </c>
      <c r="P6903" s="28">
        <v>5.6401679619670936E-2</v>
      </c>
    </row>
    <row r="6904" spans="1:16" x14ac:dyDescent="0.3">
      <c r="A6904" t="s">
        <v>655</v>
      </c>
      <c r="B6904" t="str">
        <f>VLOOKUP(A6904,Sheet3!L:L,1,FALSE)</f>
        <v>WDO CN EQUITY</v>
      </c>
      <c r="C6904" t="str">
        <f>VLOOKUP(A6904,'ALL - prices'!B:C,2,FALSE)</f>
        <v>Wesdome Gold Mines Ltd</v>
      </c>
      <c r="D6904" t="str">
        <f>VLOOKUP(A6904,'ALL - prices'!B:I,8,FALSE)</f>
        <v>Materials</v>
      </c>
      <c r="E6904">
        <v>2020</v>
      </c>
      <c r="F6904" t="s">
        <v>681</v>
      </c>
      <c r="G6904" t="str">
        <f t="shared" si="509"/>
        <v>2020-Q3</v>
      </c>
      <c r="H6904" s="4">
        <f>INDEX('ALL - prices'!$J$3:$DY$219,MATCH('COMBINED DATA'!A6864,'ALL - prices'!$B$3:$B$219,0),MATCH('COMBINED DATA'!G6864,'ALL - prices'!$J$1:$DY$1,0))</f>
        <v>1.7996000000000001</v>
      </c>
      <c r="I6904" s="14">
        <f t="shared" si="512"/>
        <v>0.74723098336458071</v>
      </c>
      <c r="J6904" s="6">
        <f>INDEX('market cap'!$B$3:$DQ$219,MATCH(A6904,'market cap'!$A$3:$A$219,0),MATCH(G6904,'market cap'!$B$1:$DQ$1,0))</f>
        <v>1748.2769000000001</v>
      </c>
      <c r="K6904">
        <f t="shared" si="510"/>
        <v>7.4663859532809873</v>
      </c>
      <c r="L6904">
        <f>INDEX('PB2'!$D$2:$AQ$224,MATCH(A6904,'PB2'!$B$2:$B$224,0),MATCH(G6904,'PB2'!$D$1:$AQ$1,0))</f>
        <v>6.8994679450988796</v>
      </c>
      <c r="M6904" s="16">
        <f t="shared" si="511"/>
        <v>0.14493871236989544</v>
      </c>
      <c r="N6904" s="6">
        <f>INDEX('ROA2'!$D$2:$AQ$224,MATCH(A6904,'ROA2'!$B$2:$B$224,0),MATCH(G6904,'ROA2'!$D$1:$AQ$1,0))</f>
        <v>18.439458847045898</v>
      </c>
      <c r="O6904" s="6">
        <v>326.88400000000001</v>
      </c>
      <c r="P6904" s="28">
        <v>8.2996255094605509E-2</v>
      </c>
    </row>
    <row r="6905" spans="1:16" x14ac:dyDescent="0.3">
      <c r="A6905" t="s">
        <v>655</v>
      </c>
      <c r="B6905" t="str">
        <f>VLOOKUP(A6905,Sheet3!L:L,1,FALSE)</f>
        <v>WDO CN EQUITY</v>
      </c>
      <c r="C6905" t="str">
        <f>VLOOKUP(A6905,'ALL - prices'!B:C,2,FALSE)</f>
        <v>Wesdome Gold Mines Ltd</v>
      </c>
      <c r="D6905" t="str">
        <f>VLOOKUP(A6905,'ALL - prices'!B:I,8,FALSE)</f>
        <v>Materials</v>
      </c>
      <c r="E6905">
        <v>2020</v>
      </c>
      <c r="F6905" t="s">
        <v>682</v>
      </c>
      <c r="G6905" t="str">
        <f t="shared" si="509"/>
        <v>2020-Q4</v>
      </c>
      <c r="H6905" s="4">
        <f>INDEX('ALL - prices'!$J$3:$DY$219,MATCH('COMBINED DATA'!A6865,'ALL - prices'!$B$3:$B$219,0),MATCH('COMBINED DATA'!G6865,'ALL - prices'!$J$1:$DY$1,0))</f>
        <v>3.6598999999999999</v>
      </c>
      <c r="I6905" s="14">
        <f t="shared" si="512"/>
        <v>0.72886838032208379</v>
      </c>
      <c r="J6905" s="6">
        <f>INDEX('market cap'!$B$3:$DQ$219,MATCH(A6905,'market cap'!$A$3:$A$219,0),MATCH(G6905,'market cap'!$B$1:$DQ$1,0))</f>
        <v>1477.5318</v>
      </c>
      <c r="K6905">
        <f t="shared" si="510"/>
        <v>7.2981282718912794</v>
      </c>
      <c r="L6905">
        <f>INDEX('PB2'!$D$2:$AQ$224,MATCH(A6905,'PB2'!$B$2:$B$224,0),MATCH(G6905,'PB2'!$D$1:$AQ$1,0))</f>
        <v>5.6286721229553196</v>
      </c>
      <c r="M6905" s="16">
        <f t="shared" si="511"/>
        <v>0.17766179627371023</v>
      </c>
      <c r="N6905" s="6">
        <f>INDEX('ROA2'!$D$2:$AQ$224,MATCH(A6905,'ROA2'!$B$2:$B$224,0),MATCH(G6905,'ROA2'!$D$1:$AQ$1,0))</f>
        <v>17.588394165039102</v>
      </c>
      <c r="O6905" s="6">
        <v>352.39900799999998</v>
      </c>
      <c r="P6905" s="28">
        <v>7.8055236720059609E-2</v>
      </c>
    </row>
    <row r="6906" spans="1:16" x14ac:dyDescent="0.3">
      <c r="A6906" t="s">
        <v>655</v>
      </c>
      <c r="B6906" t="str">
        <f>VLOOKUP(A6906,Sheet3!L:L,1,FALSE)</f>
        <v>WDO CN EQUITY</v>
      </c>
      <c r="C6906" t="str">
        <f>VLOOKUP(A6906,'ALL - prices'!B:C,2,FALSE)</f>
        <v>Wesdome Gold Mines Ltd</v>
      </c>
      <c r="D6906" t="str">
        <f>VLOOKUP(A6906,'ALL - prices'!B:I,8,FALSE)</f>
        <v>Materials</v>
      </c>
      <c r="E6906">
        <v>2021</v>
      </c>
      <c r="F6906" t="s">
        <v>679</v>
      </c>
      <c r="G6906" t="str">
        <f t="shared" si="509"/>
        <v>2021-Q1</v>
      </c>
      <c r="H6906" s="4">
        <f>INDEX('ALL - prices'!$J$3:$DY$219,MATCH('COMBINED DATA'!A6866,'ALL - prices'!$B$3:$B$219,0),MATCH('COMBINED DATA'!G6866,'ALL - prices'!$J$1:$DY$1,0))</f>
        <v>4.1909999999999998</v>
      </c>
      <c r="I6906" s="14">
        <f t="shared" si="512"/>
        <v>1.4730275919570106</v>
      </c>
      <c r="J6906" s="6">
        <f>INDEX('market cap'!$B$3:$DQ$219,MATCH(A6906,'market cap'!$A$3:$A$219,0),MATCH(G6906,'market cap'!$B$1:$DQ$1,0))</f>
        <v>1162.6985</v>
      </c>
      <c r="K6906">
        <f t="shared" si="510"/>
        <v>7.0584988755731022</v>
      </c>
      <c r="L6906">
        <f>INDEX('PB2'!$D$2:$AQ$224,MATCH(A6906,'PB2'!$B$2:$B$224,0),MATCH(G6906,'PB2'!$D$1:$AQ$1,0))</f>
        <v>4.3050107955932599</v>
      </c>
      <c r="M6906" s="16">
        <f t="shared" si="511"/>
        <v>0.23228745466181652</v>
      </c>
      <c r="N6906" s="6">
        <f>INDEX('ROA2'!$D$2:$AQ$224,MATCH(A6906,'ROA2'!$B$2:$B$224,0),MATCH(G6906,'ROA2'!$D$1:$AQ$1,0))</f>
        <v>15.742642402648899</v>
      </c>
      <c r="O6906" s="6">
        <v>358.58300800000001</v>
      </c>
      <c r="P6906" s="28">
        <v>1.7548290033779057E-2</v>
      </c>
    </row>
    <row r="6907" spans="1:16" x14ac:dyDescent="0.3">
      <c r="A6907" t="s">
        <v>655</v>
      </c>
      <c r="B6907" t="str">
        <f>VLOOKUP(A6907,Sheet3!L:L,1,FALSE)</f>
        <v>WDO CN EQUITY</v>
      </c>
      <c r="C6907" t="str">
        <f>VLOOKUP(A6907,'ALL - prices'!B:C,2,FALSE)</f>
        <v>Wesdome Gold Mines Ltd</v>
      </c>
      <c r="D6907" t="str">
        <f>VLOOKUP(A6907,'ALL - prices'!B:I,8,FALSE)</f>
        <v>Materials</v>
      </c>
      <c r="E6907">
        <v>2021</v>
      </c>
      <c r="F6907" t="s">
        <v>680</v>
      </c>
      <c r="G6907" t="str">
        <f t="shared" si="509"/>
        <v>2021-Q2</v>
      </c>
      <c r="H6907" s="4">
        <f>INDEX('ALL - prices'!$J$3:$DY$219,MATCH('COMBINED DATA'!A6867,'ALL - prices'!$B$3:$B$219,0),MATCH('COMBINED DATA'!G6867,'ALL - prices'!$J$1:$DY$1,0))</f>
        <v>4.7149999999999999</v>
      </c>
      <c r="I6907" s="14">
        <f t="shared" si="512"/>
        <v>1.2295264196700553</v>
      </c>
      <c r="J6907" s="6">
        <f>INDEX('market cap'!$B$3:$DQ$219,MATCH(A6907,'market cap'!$A$3:$A$219,0),MATCH(G6907,'market cap'!$B$1:$DQ$1,0))</f>
        <v>1642.5655999999999</v>
      </c>
      <c r="K6907">
        <f t="shared" si="510"/>
        <v>7.4040146886784193</v>
      </c>
      <c r="L6907">
        <f>INDEX('PB2'!$D$2:$AQ$224,MATCH(A6907,'PB2'!$B$2:$B$224,0),MATCH(G6907,'PB2'!$D$1:$AQ$1,0))</f>
        <v>4.5677599906921396</v>
      </c>
      <c r="M6907" s="16">
        <f t="shared" si="511"/>
        <v>0.21892568831062265</v>
      </c>
      <c r="N6907" s="6">
        <f>INDEX('ROA2'!$D$2:$AQ$224,MATCH(A6907,'ROA2'!$B$2:$B$224,0),MATCH(G6907,'ROA2'!$D$1:$AQ$1,0))</f>
        <v>13.6757917404175</v>
      </c>
      <c r="O6907" s="6">
        <v>375.34899200000001</v>
      </c>
      <c r="P6907" s="28">
        <v>4.675621439373949E-2</v>
      </c>
    </row>
    <row r="6908" spans="1:16" x14ac:dyDescent="0.3">
      <c r="A6908" t="s">
        <v>655</v>
      </c>
      <c r="B6908" t="str">
        <f>VLOOKUP(A6908,Sheet3!L:L,1,FALSE)</f>
        <v>WDO CN EQUITY</v>
      </c>
      <c r="C6908" t="str">
        <f>VLOOKUP(A6908,'ALL - prices'!B:C,2,FALSE)</f>
        <v>Wesdome Gold Mines Ltd</v>
      </c>
      <c r="D6908" t="str">
        <f>VLOOKUP(A6908,'ALL - prices'!B:I,8,FALSE)</f>
        <v>Materials</v>
      </c>
      <c r="E6908">
        <v>2021</v>
      </c>
      <c r="F6908" t="s">
        <v>681</v>
      </c>
      <c r="G6908" t="str">
        <f t="shared" si="509"/>
        <v>2021-Q3</v>
      </c>
      <c r="H6908" s="4">
        <f>INDEX('ALL - prices'!$J$3:$DY$219,MATCH('COMBINED DATA'!A6868,'ALL - prices'!$B$3:$B$219,0),MATCH('COMBINED DATA'!G6868,'ALL - prices'!$J$1:$DY$1,0))</f>
        <v>5.4097999999999997</v>
      </c>
      <c r="I6908" s="14">
        <f t="shared" si="512"/>
        <v>0.93347289551795698</v>
      </c>
      <c r="J6908" s="6">
        <f>INDEX('market cap'!$B$3:$DQ$219,MATCH(A6908,'market cap'!$A$3:$A$219,0),MATCH(G6908,'market cap'!$B$1:$DQ$1,0))</f>
        <v>1429.1224</v>
      </c>
      <c r="K6908">
        <f t="shared" si="510"/>
        <v>7.2648158285654558</v>
      </c>
      <c r="L6908">
        <f>INDEX('PB2'!$D$2:$AQ$224,MATCH(A6908,'PB2'!$B$2:$B$224,0),MATCH(G6908,'PB2'!$D$1:$AQ$1,0))</f>
        <v>3.7807810306549099</v>
      </c>
      <c r="M6908" s="16">
        <f t="shared" si="511"/>
        <v>0.26449561397285659</v>
      </c>
      <c r="N6908" s="6">
        <f>INDEX('ROA2'!$D$2:$AQ$224,MATCH(A6908,'ROA2'!$B$2:$B$224,0),MATCH(G6908,'ROA2'!$D$1:$AQ$1,0))</f>
        <v>28.010942459106399</v>
      </c>
      <c r="O6908" s="6">
        <v>495.25900799999999</v>
      </c>
      <c r="P6908" s="28">
        <v>0.31946273616208348</v>
      </c>
    </row>
    <row r="6909" spans="1:16" x14ac:dyDescent="0.3">
      <c r="A6909" t="s">
        <v>655</v>
      </c>
      <c r="B6909" t="str">
        <f>VLOOKUP(A6909,Sheet3!L:L,1,FALSE)</f>
        <v>WDO CN EQUITY</v>
      </c>
      <c r="C6909" t="str">
        <f>VLOOKUP(A6909,'ALL - prices'!B:C,2,FALSE)</f>
        <v>Wesdome Gold Mines Ltd</v>
      </c>
      <c r="D6909" t="str">
        <f>VLOOKUP(A6909,'ALL - prices'!B:I,8,FALSE)</f>
        <v>Materials</v>
      </c>
      <c r="E6909">
        <v>2021</v>
      </c>
      <c r="F6909" t="s">
        <v>682</v>
      </c>
      <c r="G6909" t="str">
        <f t="shared" si="509"/>
        <v>2021-Q4</v>
      </c>
      <c r="H6909" s="4">
        <f>INDEX('ALL - prices'!$J$3:$DY$219,MATCH('COMBINED DATA'!A6869,'ALL - prices'!$B$3:$B$219,0),MATCH('COMBINED DATA'!G6869,'ALL - prices'!$J$1:$DY$1,0))</f>
        <v>5.8341000000000003</v>
      </c>
      <c r="I6909" s="14">
        <f t="shared" si="512"/>
        <v>0.8237985372650285</v>
      </c>
      <c r="J6909" s="6">
        <f>INDEX('market cap'!$B$3:$DQ$219,MATCH(A6909,'market cap'!$A$3:$A$219,0),MATCH(G6909,'market cap'!$B$1:$DQ$1,0))</f>
        <v>1621.5340000000001</v>
      </c>
      <c r="K6909">
        <f t="shared" si="510"/>
        <v>7.3911278937668268</v>
      </c>
      <c r="L6909">
        <f>INDEX('PB2'!$D$2:$AQ$224,MATCH(A6909,'PB2'!$B$2:$B$224,0),MATCH(G6909,'PB2'!$D$1:$AQ$1,0))</f>
        <v>4.12526607513428</v>
      </c>
      <c r="M6909" s="16">
        <f t="shared" si="511"/>
        <v>0.24240860632667177</v>
      </c>
      <c r="N6909" s="6">
        <f>INDEX('ROA2'!$D$2:$AQ$224,MATCH(A6909,'ROA2'!$B$2:$B$224,0),MATCH(G6909,'ROA2'!$D$1:$AQ$1,0))</f>
        <v>26.000974655151399</v>
      </c>
      <c r="O6909" s="6">
        <v>532.313984</v>
      </c>
      <c r="P6909" s="28">
        <v>7.481938824220237E-2</v>
      </c>
    </row>
    <row r="6910" spans="1:16" x14ac:dyDescent="0.3">
      <c r="A6910" t="s">
        <v>655</v>
      </c>
      <c r="B6910" t="str">
        <f>VLOOKUP(A6910,Sheet3!L:L,1,FALSE)</f>
        <v>WDO CN EQUITY</v>
      </c>
      <c r="C6910" t="str">
        <f>VLOOKUP(A6910,'ALL - prices'!B:C,2,FALSE)</f>
        <v>Wesdome Gold Mines Ltd</v>
      </c>
      <c r="D6910" t="str">
        <f>VLOOKUP(A6910,'ALL - prices'!B:I,8,FALSE)</f>
        <v>Materials</v>
      </c>
      <c r="E6910">
        <v>2022</v>
      </c>
      <c r="F6910" t="s">
        <v>679</v>
      </c>
      <c r="G6910" t="str">
        <f t="shared" si="509"/>
        <v>2022-Q1</v>
      </c>
      <c r="H6910" s="4">
        <f>INDEX('ALL - prices'!$J$3:$DY$219,MATCH('COMBINED DATA'!A6870,'ALL - prices'!$B$3:$B$219,0),MATCH('COMBINED DATA'!G6870,'ALL - prices'!$J$1:$DY$1,0))</f>
        <v>8.1174999999999997</v>
      </c>
      <c r="I6910" s="14">
        <f t="shared" si="512"/>
        <v>0.92286829865733289</v>
      </c>
      <c r="J6910" s="6">
        <f>INDEX('market cap'!$B$3:$DQ$219,MATCH(A6910,'market cap'!$A$3:$A$219,0),MATCH(G6910,'market cap'!$B$1:$DQ$1,0))</f>
        <v>2222.2303000000002</v>
      </c>
      <c r="K6910">
        <f t="shared" si="510"/>
        <v>7.7062666101933024</v>
      </c>
      <c r="L6910">
        <f>INDEX('PB2'!$D$2:$AQ$224,MATCH(A6910,'PB2'!$B$2:$B$224,0),MATCH(G6910,'PB2'!$D$1:$AQ$1,0))</f>
        <v>5.5095720291137704</v>
      </c>
      <c r="M6910" s="16">
        <f t="shared" si="511"/>
        <v>0.18150230085309416</v>
      </c>
      <c r="N6910" s="6">
        <f>INDEX('ROA2'!$D$2:$AQ$224,MATCH(A6910,'ROA2'!$B$2:$B$224,0),MATCH(G6910,'ROA2'!$D$1:$AQ$1,0))</f>
        <v>28.781696319580099</v>
      </c>
      <c r="O6910" s="6">
        <v>553.718976</v>
      </c>
      <c r="P6910" s="28">
        <v>4.0211214890796466E-2</v>
      </c>
    </row>
    <row r="6911" spans="1:16" x14ac:dyDescent="0.3">
      <c r="A6911" t="s">
        <v>655</v>
      </c>
      <c r="B6911" t="str">
        <f>VLOOKUP(A6911,Sheet3!L:L,1,FALSE)</f>
        <v>WDO CN EQUITY</v>
      </c>
      <c r="C6911" t="str">
        <f>VLOOKUP(A6911,'ALL - prices'!B:C,2,FALSE)</f>
        <v>Wesdome Gold Mines Ltd</v>
      </c>
      <c r="D6911" t="str">
        <f>VLOOKUP(A6911,'ALL - prices'!B:I,8,FALSE)</f>
        <v>Materials</v>
      </c>
      <c r="E6911">
        <v>2022</v>
      </c>
      <c r="F6911" t="s">
        <v>680</v>
      </c>
      <c r="G6911" t="str">
        <f t="shared" si="509"/>
        <v>2022-Q2</v>
      </c>
      <c r="H6911" s="4">
        <f>INDEX('ALL - prices'!$J$3:$DY$219,MATCH('COMBINED DATA'!A6871,'ALL - prices'!$B$3:$B$219,0),MATCH('COMBINED DATA'!G6871,'ALL - prices'!$J$1:$DY$1,0))</f>
        <v>7.0792000000000002</v>
      </c>
      <c r="I6911" s="14">
        <f t="shared" si="512"/>
        <v>0.79318819278067143</v>
      </c>
      <c r="J6911" s="6">
        <f>INDEX('market cap'!$B$3:$DQ$219,MATCH(A6911,'market cap'!$A$3:$A$219,0),MATCH(G6911,'market cap'!$B$1:$DQ$1,0))</f>
        <v>1588.6690000000001</v>
      </c>
      <c r="K6911">
        <f t="shared" si="510"/>
        <v>7.3706518377263857</v>
      </c>
      <c r="L6911">
        <f>INDEX('PB2'!$D$2:$AQ$224,MATCH(A6911,'PB2'!$B$2:$B$224,0),MATCH(G6911,'PB2'!$D$1:$AQ$1,0))</f>
        <v>4.0564289093017596</v>
      </c>
      <c r="M6911" s="16">
        <f t="shared" si="511"/>
        <v>0.24652225451478005</v>
      </c>
      <c r="N6911" s="6">
        <f>INDEX('ROA2'!$D$2:$AQ$224,MATCH(A6911,'ROA2'!$B$2:$B$224,0),MATCH(G6911,'ROA2'!$D$1:$AQ$1,0))</f>
        <v>27.633867263793899</v>
      </c>
      <c r="O6911" s="6">
        <v>574.47097599999995</v>
      </c>
      <c r="P6911" s="28">
        <v>3.7477494721076622E-2</v>
      </c>
    </row>
    <row r="6912" spans="1:16" x14ac:dyDescent="0.3">
      <c r="A6912" t="s">
        <v>655</v>
      </c>
      <c r="B6912" t="str">
        <f>VLOOKUP(A6912,Sheet3!L:L,1,FALSE)</f>
        <v>WDO CN EQUITY</v>
      </c>
      <c r="C6912" t="str">
        <f>VLOOKUP(A6912,'ALL - prices'!B:C,2,FALSE)</f>
        <v>Wesdome Gold Mines Ltd</v>
      </c>
      <c r="D6912" t="str">
        <f>VLOOKUP(A6912,'ALL - prices'!B:I,8,FALSE)</f>
        <v>Materials</v>
      </c>
      <c r="E6912">
        <v>2022</v>
      </c>
      <c r="F6912" t="s">
        <v>681</v>
      </c>
      <c r="G6912" t="str">
        <f t="shared" si="509"/>
        <v>2022-Q3</v>
      </c>
      <c r="H6912" s="4">
        <f>INDEX('ALL - prices'!$J$3:$DY$219,MATCH('COMBINED DATA'!A6872,'ALL - prices'!$B$3:$B$219,0),MATCH('COMBINED DATA'!G6872,'ALL - prices'!$J$1:$DY$1,0))</f>
        <v>7.0039999999999996</v>
      </c>
      <c r="I6912" s="14">
        <f t="shared" si="512"/>
        <v>0.80228008980654653</v>
      </c>
      <c r="J6912" s="6">
        <f>INDEX('market cap'!$B$3:$DQ$219,MATCH(A6912,'market cap'!$A$3:$A$219,0),MATCH(G6912,'market cap'!$B$1:$DQ$1,0))</f>
        <v>1330.8242</v>
      </c>
      <c r="K6912">
        <f t="shared" si="510"/>
        <v>7.1935537285296309</v>
      </c>
      <c r="L6912">
        <f>INDEX('PB2'!$D$2:$AQ$224,MATCH(A6912,'PB2'!$B$2:$B$224,0),MATCH(G6912,'PB2'!$D$1:$AQ$1,0))</f>
        <v>3.4280149936675999</v>
      </c>
      <c r="M6912" s="16">
        <f t="shared" si="511"/>
        <v>0.29171400995831404</v>
      </c>
      <c r="N6912" s="6">
        <f>INDEX('ROA2'!$D$2:$AQ$224,MATCH(A6912,'ROA2'!$B$2:$B$224,0),MATCH(G6912,'ROA2'!$D$1:$AQ$1,0))</f>
        <v>6.0956449508667001</v>
      </c>
      <c r="O6912" s="6">
        <v>553.620992</v>
      </c>
      <c r="P6912" s="28">
        <v>-3.6294233949253428E-2</v>
      </c>
    </row>
    <row r="6913" spans="1:16" x14ac:dyDescent="0.3">
      <c r="A6913" t="s">
        <v>655</v>
      </c>
      <c r="B6913" t="str">
        <f>VLOOKUP(A6913,Sheet3!L:L,1,FALSE)</f>
        <v>WDO CN EQUITY</v>
      </c>
      <c r="C6913" t="str">
        <f>VLOOKUP(A6913,'ALL - prices'!B:C,2,FALSE)</f>
        <v>Wesdome Gold Mines Ltd</v>
      </c>
      <c r="D6913" t="str">
        <f>VLOOKUP(A6913,'ALL - prices'!B:I,8,FALSE)</f>
        <v>Materials</v>
      </c>
      <c r="E6913">
        <v>2022</v>
      </c>
      <c r="F6913" t="s">
        <v>682</v>
      </c>
      <c r="G6913" t="str">
        <f t="shared" si="509"/>
        <v>2022-Q4</v>
      </c>
      <c r="H6913" s="4">
        <f>INDEX('ALL - prices'!$J$3:$DY$219,MATCH('COMBINED DATA'!A6873,'ALL - prices'!$B$3:$B$219,0),MATCH('COMBINED DATA'!G6873,'ALL - prices'!$J$1:$DY$1,0))</f>
        <v>8.6971000000000007</v>
      </c>
      <c r="I6913" s="14">
        <f t="shared" si="512"/>
        <v>0.95316613233650627</v>
      </c>
      <c r="J6913" s="6">
        <f>INDEX('market cap'!$B$3:$DQ$219,MATCH(A6913,'market cap'!$A$3:$A$219,0),MATCH(G6913,'market cap'!$B$1:$DQ$1,0))</f>
        <v>1065.7991999999999</v>
      </c>
      <c r="K6913">
        <f t="shared" si="510"/>
        <v>6.9714802192525296</v>
      </c>
      <c r="L6913">
        <f>INDEX('PB2'!$D$2:$AQ$224,MATCH(A6913,'PB2'!$B$2:$B$224,0),MATCH(G6913,'PB2'!$D$1:$AQ$1,0))</f>
        <v>2.70431709289551</v>
      </c>
      <c r="M6913" s="16">
        <f t="shared" si="511"/>
        <v>0.36977912191846585</v>
      </c>
      <c r="N6913" s="6">
        <f>INDEX('ROA2'!$D$2:$AQ$224,MATCH(A6913,'ROA2'!$B$2:$B$224,0),MATCH(G6913,'ROA2'!$D$1:$AQ$1,0))</f>
        <v>2.4450170993804901</v>
      </c>
      <c r="O6913" s="6">
        <v>578.76198399999998</v>
      </c>
      <c r="P6913" s="28">
        <v>4.5411919640503777E-2</v>
      </c>
    </row>
    <row r="6914" spans="1:16" x14ac:dyDescent="0.3">
      <c r="A6914" t="s">
        <v>655</v>
      </c>
      <c r="B6914" t="str">
        <f>VLOOKUP(A6914,Sheet3!L:L,1,FALSE)</f>
        <v>WDO CN EQUITY</v>
      </c>
      <c r="C6914" t="str">
        <f>VLOOKUP(A6914,'ALL - prices'!B:C,2,FALSE)</f>
        <v>Wesdome Gold Mines Ltd</v>
      </c>
      <c r="D6914" t="str">
        <f>VLOOKUP(A6914,'ALL - prices'!B:I,8,FALSE)</f>
        <v>Materials</v>
      </c>
      <c r="E6914">
        <v>2023</v>
      </c>
      <c r="F6914" t="s">
        <v>679</v>
      </c>
      <c r="G6914" t="str">
        <f t="shared" ref="G6914:G6977" si="513">E6914&amp;"-"&amp;F6914</f>
        <v>2023-Q1</v>
      </c>
      <c r="H6914" s="4">
        <f>INDEX('ALL - prices'!$J$3:$DY$219,MATCH('COMBINED DATA'!A6874,'ALL - prices'!$B$3:$B$219,0),MATCH('COMBINED DATA'!G6874,'ALL - prices'!$J$1:$DY$1,0))</f>
        <v>8.5767000000000007</v>
      </c>
      <c r="I6914" s="14">
        <f t="shared" si="512"/>
        <v>0.99954836134459824</v>
      </c>
      <c r="J6914" s="6">
        <f>INDEX('market cap'!$B$3:$DQ$219,MATCH(A6914,'market cap'!$A$3:$A$219,0),MATCH(G6914,'market cap'!$B$1:$DQ$1,0))</f>
        <v>1109.4193</v>
      </c>
      <c r="K6914">
        <f t="shared" ref="K6914:K6977" si="514">LN(J6914)</f>
        <v>7.0115920042608701</v>
      </c>
      <c r="L6914">
        <f>INDEX('PB2'!$D$2:$AQ$224,MATCH(A6914,'PB2'!$B$2:$B$224,0),MATCH(G6914,'PB2'!$D$1:$AQ$1,0))</f>
        <v>2.7023611068725599</v>
      </c>
      <c r="M6914" s="16">
        <f t="shared" ref="M6914:M6977" si="515">1/L6914</f>
        <v>0.37004677038047634</v>
      </c>
      <c r="N6914" s="6">
        <f>INDEX('ROA2'!$D$2:$AQ$224,MATCH(A6914,'ROA2'!$B$2:$B$224,0),MATCH(G6914,'ROA2'!$D$1:$AQ$1,0))</f>
        <v>-2.5077459812164302</v>
      </c>
      <c r="O6914" s="6">
        <v>619.12697600000001</v>
      </c>
      <c r="P6914" s="28">
        <v>6.9743682404682664E-2</v>
      </c>
    </row>
    <row r="6915" spans="1:16" x14ac:dyDescent="0.3">
      <c r="A6915" t="s">
        <v>655</v>
      </c>
      <c r="B6915" t="str">
        <f>VLOOKUP(A6915,Sheet3!L:L,1,FALSE)</f>
        <v>WDO CN EQUITY</v>
      </c>
      <c r="C6915" t="str">
        <f>VLOOKUP(A6915,'ALL - prices'!B:C,2,FALSE)</f>
        <v>Wesdome Gold Mines Ltd</v>
      </c>
      <c r="D6915" t="str">
        <f>VLOOKUP(A6915,'ALL - prices'!B:I,8,FALSE)</f>
        <v>Materials</v>
      </c>
      <c r="E6915">
        <v>2023</v>
      </c>
      <c r="F6915" t="s">
        <v>680</v>
      </c>
      <c r="G6915" t="str">
        <f t="shared" si="513"/>
        <v>2023-Q2</v>
      </c>
      <c r="H6915" s="4">
        <f>INDEX('ALL - prices'!$J$3:$DY$219,MATCH('COMBINED DATA'!A6875,'ALL - prices'!$B$3:$B$219,0),MATCH('COMBINED DATA'!G6875,'ALL - prices'!$J$1:$DY$1,0))</f>
        <v>7.7226999999999997</v>
      </c>
      <c r="I6915" s="14">
        <f t="shared" si="512"/>
        <v>0.85623734394539652</v>
      </c>
      <c r="J6915" s="6">
        <f>INDEX('market cap'!$B$3:$DQ$219,MATCH(A6915,'market cap'!$A$3:$A$219,0),MATCH(G6915,'market cap'!$B$1:$DQ$1,0))</f>
        <v>1017.9278</v>
      </c>
      <c r="K6915">
        <f t="shared" si="514"/>
        <v>6.9255242712161111</v>
      </c>
      <c r="L6915">
        <f>INDEX('PB2'!$D$2:$AQ$224,MATCH(A6915,'PB2'!$B$2:$B$224,0),MATCH(G6915,'PB2'!$D$1:$AQ$1,0))</f>
        <v>2.4043700695037802</v>
      </c>
      <c r="M6915" s="16">
        <f t="shared" si="515"/>
        <v>0.41590935300836718</v>
      </c>
      <c r="N6915" s="6">
        <f>INDEX('ROA2'!$D$2:$AQ$224,MATCH(A6915,'ROA2'!$B$2:$B$224,0),MATCH(G6915,'ROA2'!$D$1:$AQ$1,0))</f>
        <v>-3.7046749591827401</v>
      </c>
      <c r="O6915" s="6">
        <v>618.72396800000001</v>
      </c>
      <c r="P6915" s="28">
        <v>-6.5092947912513471E-4</v>
      </c>
    </row>
    <row r="6916" spans="1:16" x14ac:dyDescent="0.3">
      <c r="A6916" t="s">
        <v>655</v>
      </c>
      <c r="B6916" t="str">
        <f>VLOOKUP(A6916,Sheet3!L:L,1,FALSE)</f>
        <v>WDO CN EQUITY</v>
      </c>
      <c r="C6916" t="str">
        <f>VLOOKUP(A6916,'ALL - prices'!B:C,2,FALSE)</f>
        <v>Wesdome Gold Mines Ltd</v>
      </c>
      <c r="D6916" t="str">
        <f>VLOOKUP(A6916,'ALL - prices'!B:I,8,FALSE)</f>
        <v>Materials</v>
      </c>
      <c r="E6916">
        <v>2023</v>
      </c>
      <c r="F6916" t="s">
        <v>681</v>
      </c>
      <c r="G6916" t="str">
        <f t="shared" si="513"/>
        <v>2023-Q3</v>
      </c>
      <c r="H6916" s="4">
        <f>INDEX('ALL - prices'!$J$3:$DY$219,MATCH('COMBINED DATA'!A6876,'ALL - prices'!$B$3:$B$219,0),MATCH('COMBINED DATA'!G6876,'ALL - prices'!$J$1:$DY$1,0))</f>
        <v>9.6820000000000004</v>
      </c>
      <c r="I6916" s="14">
        <f t="shared" si="512"/>
        <v>0.70909598080936853</v>
      </c>
      <c r="J6916" s="6">
        <f>INDEX('market cap'!$B$3:$DQ$219,MATCH(A6916,'market cap'!$A$3:$A$219,0),MATCH(G6916,'market cap'!$B$1:$DQ$1,0))</f>
        <v>1045.9576999999999</v>
      </c>
      <c r="K6916">
        <f t="shared" si="514"/>
        <v>6.9526882040366038</v>
      </c>
      <c r="L6916">
        <f>INDEX('PB2'!$D$2:$AQ$224,MATCH(A6916,'PB2'!$B$2:$B$224,0),MATCH(G6916,'PB2'!$D$1:$AQ$1,0))</f>
        <v>2.4884779453277601</v>
      </c>
      <c r="M6916" s="16">
        <f t="shared" si="515"/>
        <v>0.40185206458331257</v>
      </c>
      <c r="N6916" s="6">
        <f>INDEX('ROA2'!$D$2:$AQ$224,MATCH(A6916,'ROA2'!$B$2:$B$224,0),MATCH(G6916,'ROA2'!$D$1:$AQ$1,0))</f>
        <v>-2.2139658927917498</v>
      </c>
      <c r="O6916" s="6">
        <v>601.32000000000005</v>
      </c>
      <c r="P6916" s="28">
        <v>-2.8128808483462473E-2</v>
      </c>
    </row>
    <row r="6917" spans="1:16" x14ac:dyDescent="0.3">
      <c r="A6917" t="s">
        <v>655</v>
      </c>
      <c r="B6917" t="str">
        <f>VLOOKUP(A6917,Sheet3!L:L,1,FALSE)</f>
        <v>WDO CN EQUITY</v>
      </c>
      <c r="C6917" t="str">
        <f>VLOOKUP(A6917,'ALL - prices'!B:C,2,FALSE)</f>
        <v>Wesdome Gold Mines Ltd</v>
      </c>
      <c r="D6917" t="str">
        <f>VLOOKUP(A6917,'ALL - prices'!B:I,8,FALSE)</f>
        <v>Materials</v>
      </c>
      <c r="E6917">
        <v>2023</v>
      </c>
      <c r="F6917" t="s">
        <v>682</v>
      </c>
      <c r="G6917" t="str">
        <f t="shared" si="513"/>
        <v>2023-Q4</v>
      </c>
      <c r="H6917" s="4">
        <f>INDEX('ALL - prices'!$J$3:$DY$219,MATCH('COMBINED DATA'!A6877,'ALL - prices'!$B$3:$B$219,0),MATCH('COMBINED DATA'!G6877,'ALL - prices'!$J$1:$DY$1,0))</f>
        <v>7.6304999999999996</v>
      </c>
      <c r="I6917" s="14">
        <f t="shared" si="512"/>
        <v>0.2250663957591176</v>
      </c>
      <c r="J6917" s="6">
        <f>INDEX('market cap'!$B$3:$DQ$219,MATCH(A6917,'market cap'!$A$3:$A$219,0),MATCH(G6917,'market cap'!$B$1:$DQ$1,0))</f>
        <v>1148.4179999999999</v>
      </c>
      <c r="K6917">
        <f t="shared" si="514"/>
        <v>7.0461406221052645</v>
      </c>
      <c r="L6917">
        <f>INDEX('PB2'!$D$2:$AQ$224,MATCH(A6917,'PB2'!$B$2:$B$224,0),MATCH(G6917,'PB2'!$D$1:$AQ$1,0))</f>
        <v>2.6878850460052499</v>
      </c>
      <c r="M6917" s="16">
        <f t="shared" si="515"/>
        <v>0.37203972003423497</v>
      </c>
      <c r="N6917" s="6">
        <f>INDEX('ROA2'!$D$2:$AQ$224,MATCH(A6917,'ROA2'!$B$2:$B$224,0),MATCH(G6917,'ROA2'!$D$1:$AQ$1,0))</f>
        <v>-2.0494439601898198</v>
      </c>
      <c r="O6917" s="6">
        <v>605.363968</v>
      </c>
      <c r="P6917" s="28">
        <v>6.7251513337323711E-3</v>
      </c>
    </row>
    <row r="6918" spans="1:16" x14ac:dyDescent="0.3">
      <c r="A6918" t="s">
        <v>655</v>
      </c>
      <c r="B6918" t="str">
        <f>VLOOKUP(A6918,Sheet3!L:L,1,FALSE)</f>
        <v>WDO CN EQUITY</v>
      </c>
      <c r="C6918" t="str">
        <f>VLOOKUP(A6918,'ALL - prices'!B:C,2,FALSE)</f>
        <v>Wesdome Gold Mines Ltd</v>
      </c>
      <c r="D6918" t="str">
        <f>VLOOKUP(A6918,'ALL - prices'!B:I,8,FALSE)</f>
        <v>Materials</v>
      </c>
      <c r="E6918" s="18">
        <v>2024</v>
      </c>
      <c r="F6918" t="s">
        <v>679</v>
      </c>
      <c r="G6918" t="str">
        <f t="shared" si="513"/>
        <v>2024-Q1</v>
      </c>
      <c r="H6918" s="4">
        <f>INDEX('ALL - prices'!$J$3:$DY$219,MATCH('COMBINED DATA'!A6878,'ALL - prices'!$B$3:$B$219,0),MATCH('COMBINED DATA'!G6878,'ALL - prices'!$J$1:$DY$1,0))</f>
        <v>8.99</v>
      </c>
      <c r="I6918" s="14" t="s">
        <v>769</v>
      </c>
      <c r="J6918" s="6">
        <f>INDEX('market cap'!$B$3:$DQ$219,MATCH(A6918,'market cap'!$A$3:$A$219,0),MATCH(G6918,'market cap'!$B$1:$DQ$1,0))</f>
        <v>1505.1695999999999</v>
      </c>
      <c r="K6918">
        <f t="shared" si="514"/>
        <v>7.3166608618637197</v>
      </c>
      <c r="L6918">
        <f>INDEX('PB2'!$D$2:$AQ$224,MATCH(A6918,'PB2'!$B$2:$B$224,0),MATCH(G6918,'PB2'!$D$1:$AQ$1,0))</f>
        <v>3.4124410152435298</v>
      </c>
      <c r="M6918" s="16">
        <f t="shared" si="515"/>
        <v>0.2930453583030313</v>
      </c>
      <c r="N6918" s="6">
        <f>INDEX('ROA2'!$D$2:$AQ$224,MATCH(A6918,'ROA2'!$B$2:$B$224,0),MATCH(G6918,'ROA2'!$D$1:$AQ$1,0))</f>
        <v>-0.999448001384735</v>
      </c>
      <c r="O6918" s="6">
        <v>618.95603200000005</v>
      </c>
      <c r="P6918" s="28">
        <v>2.2452713934900153E-2</v>
      </c>
    </row>
    <row r="6919" spans="1:16" x14ac:dyDescent="0.3">
      <c r="A6919" t="s">
        <v>655</v>
      </c>
      <c r="B6919" t="str">
        <f>VLOOKUP(A6919,Sheet3!L:L,1,FALSE)</f>
        <v>WDO CN EQUITY</v>
      </c>
      <c r="C6919" t="str">
        <f>VLOOKUP(A6919,'ALL - prices'!B:C,2,FALSE)</f>
        <v>Wesdome Gold Mines Ltd</v>
      </c>
      <c r="D6919" t="str">
        <f>VLOOKUP(A6919,'ALL - prices'!B:I,8,FALSE)</f>
        <v>Materials</v>
      </c>
      <c r="E6919" s="18">
        <v>2024</v>
      </c>
      <c r="F6919" t="s">
        <v>680</v>
      </c>
      <c r="G6919" t="str">
        <f t="shared" si="513"/>
        <v>2024-Q2</v>
      </c>
      <c r="H6919" s="4">
        <f>INDEX('ALL - prices'!$J$3:$DY$219,MATCH('COMBINED DATA'!A6879,'ALL - prices'!$B$3:$B$219,0),MATCH('COMBINED DATA'!G6879,'ALL - prices'!$J$1:$DY$1,0))</f>
        <v>8.9342000000000006</v>
      </c>
      <c r="I6919" s="14" t="s">
        <v>769</v>
      </c>
      <c r="J6919" s="6">
        <f>INDEX('market cap'!$B$3:$DQ$219,MATCH(A6919,'market cap'!$A$3:$A$219,0),MATCH(G6919,'market cap'!$B$1:$DQ$1,0))</f>
        <v>1648.2415000000001</v>
      </c>
      <c r="K6919">
        <f t="shared" si="514"/>
        <v>7.4074642409954308</v>
      </c>
      <c r="L6919">
        <f>INDEX('PB2'!$D$2:$AQ$224,MATCH(A6919,'PB2'!$B$2:$B$224,0),MATCH(G6919,'PB2'!$D$1:$AQ$1,0))</f>
        <v>3.4930269718170202</v>
      </c>
      <c r="M6919" s="16">
        <f t="shared" si="515"/>
        <v>0.28628464883562438</v>
      </c>
      <c r="N6919" s="6">
        <f>INDEX('ROA2'!$D$2:$AQ$224,MATCH(A6919,'ROA2'!$B$2:$B$224,0),MATCH(G6919,'ROA2'!$D$1:$AQ$1,0))</f>
        <v>0.77551102638244596</v>
      </c>
      <c r="O6919" s="6">
        <v>636.19001600000001</v>
      </c>
      <c r="P6919" s="28">
        <v>2.7843632033623937E-2</v>
      </c>
    </row>
    <row r="6920" spans="1:16" x14ac:dyDescent="0.3">
      <c r="A6920" t="s">
        <v>655</v>
      </c>
      <c r="B6920" t="str">
        <f>VLOOKUP(A6920,Sheet3!L:L,1,FALSE)</f>
        <v>WDO CN EQUITY</v>
      </c>
      <c r="C6920" t="str">
        <f>VLOOKUP(A6920,'ALL - prices'!B:C,2,FALSE)</f>
        <v>Wesdome Gold Mines Ltd</v>
      </c>
      <c r="D6920" t="str">
        <f>VLOOKUP(A6920,'ALL - prices'!B:I,8,FALSE)</f>
        <v>Materials</v>
      </c>
      <c r="E6920" s="18">
        <v>2024</v>
      </c>
      <c r="F6920" t="s">
        <v>681</v>
      </c>
      <c r="G6920" t="str">
        <f t="shared" si="513"/>
        <v>2024-Q3</v>
      </c>
      <c r="H6920" s="4">
        <f>INDEX('ALL - prices'!$J$3:$DY$219,MATCH('COMBINED DATA'!A6880,'ALL - prices'!$B$3:$B$219,0),MATCH('COMBINED DATA'!G6880,'ALL - prices'!$J$1:$DY$1,0))</f>
        <v>9.1762999999999995</v>
      </c>
      <c r="I6920" s="14" t="s">
        <v>769</v>
      </c>
      <c r="J6920" s="6">
        <f>INDEX('market cap'!$B$3:$DQ$219,MATCH(A6920,'market cap'!$A$3:$A$219,0),MATCH(G6920,'market cap'!$B$1:$DQ$1,0))</f>
        <v>1899.2411999999999</v>
      </c>
      <c r="K6920">
        <f t="shared" si="514"/>
        <v>7.5492097169646728</v>
      </c>
      <c r="L6920">
        <f>INDEX('PB2'!$D$2:$AQ$224,MATCH(A6920,'PB2'!$B$2:$B$224,0),MATCH(G6920,'PB2'!$D$1:$AQ$1,0))</f>
        <v>3.7044749259948699</v>
      </c>
      <c r="M6920" s="16">
        <f t="shared" si="515"/>
        <v>0.26994378959966669</v>
      </c>
      <c r="N6920" s="6">
        <f>INDEX('ROA2'!$D$2:$AQ$224,MATCH(A6920,'ROA2'!$B$2:$B$224,0),MATCH(G6920,'ROA2'!$D$1:$AQ$1,0))</f>
        <v>6.2644109725952104</v>
      </c>
      <c r="O6920" s="6">
        <v>644.28800000000001</v>
      </c>
      <c r="P6920" s="28">
        <v>1.2728876273342831E-2</v>
      </c>
    </row>
    <row r="6921" spans="1:16" x14ac:dyDescent="0.3">
      <c r="A6921" t="s">
        <v>655</v>
      </c>
      <c r="B6921" t="str">
        <f>VLOOKUP(A6921,Sheet3!L:L,1,FALSE)</f>
        <v>WDO CN EQUITY</v>
      </c>
      <c r="C6921" t="str">
        <f>VLOOKUP(A6921,'ALL - prices'!B:C,2,FALSE)</f>
        <v>Wesdome Gold Mines Ltd</v>
      </c>
      <c r="D6921" t="str">
        <f>VLOOKUP(A6921,'ALL - prices'!B:I,8,FALSE)</f>
        <v>Materials</v>
      </c>
      <c r="E6921" s="18">
        <v>2024</v>
      </c>
      <c r="F6921" t="s">
        <v>682</v>
      </c>
      <c r="G6921" t="str">
        <f t="shared" si="513"/>
        <v>2024-Q4</v>
      </c>
      <c r="H6921" s="4">
        <f>INDEX('ALL - prices'!$J$3:$DY$219,MATCH('COMBINED DATA'!A6881,'ALL - prices'!$B$3:$B$219,0),MATCH('COMBINED DATA'!G6881,'ALL - prices'!$J$1:$DY$1,0))</f>
        <v>9.4331999999999994</v>
      </c>
      <c r="I6921" s="14" t="s">
        <v>769</v>
      </c>
      <c r="J6921" s="6">
        <f>INDEX('market cap'!$B$3:$DQ$219,MATCH(A6921,'market cap'!$A$3:$A$219,0),MATCH(G6921,'market cap'!$B$1:$DQ$1,0))</f>
        <v>1934.8683000000001</v>
      </c>
      <c r="K6921">
        <f t="shared" si="514"/>
        <v>7.567794541132054</v>
      </c>
      <c r="L6921">
        <f>INDEX('PB2'!$D$2:$AQ$224,MATCH(A6921,'PB2'!$B$2:$B$224,0),MATCH(G6921,'PB2'!$D$1:$AQ$1,0))</f>
        <v>3.76869823243387</v>
      </c>
      <c r="M6921" s="16">
        <f t="shared" si="515"/>
        <v>0.26534361159348863</v>
      </c>
      <c r="N6921" s="6">
        <f>INDEX('ROA2'!$D$2:$AQ$224,MATCH(A6921,'ROA2'!$B$2:$B$224,0),MATCH(G6921,'ROA2'!$D$1:$AQ$1,0))</f>
        <v>12.5977830886841</v>
      </c>
      <c r="O6921" s="6">
        <v>684.73599999999999</v>
      </c>
      <c r="P6921" s="28">
        <v>6.2779378166285857E-2</v>
      </c>
    </row>
    <row r="6922" spans="1:16" x14ac:dyDescent="0.3">
      <c r="A6922" t="s">
        <v>656</v>
      </c>
      <c r="B6922" t="e">
        <f>VLOOKUP(A6922,Sheet3!L:L,1,FALSE)</f>
        <v>#N/A</v>
      </c>
      <c r="C6922" t="str">
        <f>VLOOKUP(A6922,'ALL - prices'!B:C,2,FALSE)</f>
        <v>West Fraser Timber Co Ltd</v>
      </c>
      <c r="D6922" t="str">
        <f>VLOOKUP(A6922,'ALL - prices'!B:I,8,FALSE)</f>
        <v>Materials</v>
      </c>
      <c r="E6922">
        <v>2015</v>
      </c>
      <c r="F6922" t="s">
        <v>679</v>
      </c>
      <c r="G6922" t="str">
        <f t="shared" si="513"/>
        <v>2015-Q1</v>
      </c>
      <c r="H6922" s="4">
        <f>INDEX('ALL - prices'!$J$3:$DY$219,MATCH('COMBINED DATA'!A6882,'ALL - prices'!$B$3:$B$219,0),MATCH('COMBINED DATA'!G6882,'ALL - prices'!$J$1:$DY$1,0))</f>
        <v>1.1499999999999999</v>
      </c>
      <c r="I6922" s="14">
        <f t="shared" ref="I6922:I6957" si="516">STDEV(H6923:H6926)</f>
        <v>0.32680269276736351</v>
      </c>
      <c r="J6922" s="15">
        <f>INDEX(MarketCap2!$E$2:$AR$224,MATCH(A6922,MarketCap2!$B$2:$B$224,0),MATCH(G6922,MarketCap2!$E$1:$AR$1,0))</f>
        <v>5625275904</v>
      </c>
      <c r="K6922">
        <f t="shared" si="514"/>
        <v>22.450535833434003</v>
      </c>
      <c r="L6922">
        <f>INDEX('PB2'!$D$2:$AQ$224,MATCH(A6922,'PB2'!$B$2:$B$224,0),MATCH(G6922,'PB2'!$D$1:$AQ$1,0))</f>
        <v>2.0545589923858598</v>
      </c>
      <c r="M6922" s="16">
        <f t="shared" si="515"/>
        <v>0.4867224565982155</v>
      </c>
      <c r="N6922" s="6">
        <f>INDEX('ROA2'!$D$2:$AQ$224,MATCH(A6922,'ROA2'!$B$2:$B$224,0),MATCH(G6922,'ROA2'!$D$1:$AQ$1,0))</f>
        <v>7.9680051803588903</v>
      </c>
      <c r="O6922" s="6">
        <v>3396.9999360000002</v>
      </c>
      <c r="P6922" s="28">
        <v>2.0426554913577505E-2</v>
      </c>
    </row>
    <row r="6923" spans="1:16" x14ac:dyDescent="0.3">
      <c r="A6923" t="s">
        <v>656</v>
      </c>
      <c r="B6923" t="e">
        <f>VLOOKUP(A6923,Sheet3!L:L,1,FALSE)</f>
        <v>#N/A</v>
      </c>
      <c r="C6923" t="str">
        <f>VLOOKUP(A6923,'ALL - prices'!B:C,2,FALSE)</f>
        <v>West Fraser Timber Co Ltd</v>
      </c>
      <c r="D6923" t="str">
        <f>VLOOKUP(A6923,'ALL - prices'!B:I,8,FALSE)</f>
        <v>Materials</v>
      </c>
      <c r="E6923">
        <v>2015</v>
      </c>
      <c r="F6923" t="s">
        <v>680</v>
      </c>
      <c r="G6923" t="str">
        <f t="shared" si="513"/>
        <v>2015-Q2</v>
      </c>
      <c r="H6923" s="4">
        <f>INDEX('ALL - prices'!$J$3:$DY$219,MATCH('COMBINED DATA'!A6883,'ALL - prices'!$B$3:$B$219,0),MATCH('COMBINED DATA'!G6883,'ALL - prices'!$J$1:$DY$1,0))</f>
        <v>1.03</v>
      </c>
      <c r="I6923" s="14">
        <f t="shared" si="516"/>
        <v>0.45033320996790793</v>
      </c>
      <c r="J6923" s="15">
        <f>INDEX(MarketCap2!$E$2:$AR$224,MATCH(A6923,MarketCap2!$B$2:$B$224,0),MATCH(G6923,MarketCap2!$E$1:$AR$1,0))</f>
        <v>5732629504</v>
      </c>
      <c r="K6923">
        <f t="shared" si="514"/>
        <v>22.469440163631738</v>
      </c>
      <c r="L6923">
        <f>INDEX('PB2'!$D$2:$AQ$224,MATCH(A6923,'PB2'!$B$2:$B$224,0),MATCH(G6923,'PB2'!$D$1:$AQ$1,0))</f>
        <v>2.1540560722351101</v>
      </c>
      <c r="M6923" s="16">
        <f t="shared" si="515"/>
        <v>0.46424046843050443</v>
      </c>
      <c r="N6923" s="6">
        <f>INDEX('ROA2'!$D$2:$AQ$224,MATCH(A6923,'ROA2'!$B$2:$B$224,0),MATCH(G6923,'ROA2'!$D$1:$AQ$1,0))</f>
        <v>6.9137248992919904</v>
      </c>
      <c r="O6923" s="6">
        <v>3550.0001280000001</v>
      </c>
      <c r="P6923" s="28">
        <v>4.5039798316911114E-2</v>
      </c>
    </row>
    <row r="6924" spans="1:16" x14ac:dyDescent="0.3">
      <c r="A6924" t="s">
        <v>656</v>
      </c>
      <c r="B6924" t="e">
        <f>VLOOKUP(A6924,Sheet3!L:L,1,FALSE)</f>
        <v>#N/A</v>
      </c>
      <c r="C6924" t="str">
        <f>VLOOKUP(A6924,'ALL - prices'!B:C,2,FALSE)</f>
        <v>West Fraser Timber Co Ltd</v>
      </c>
      <c r="D6924" t="str">
        <f>VLOOKUP(A6924,'ALL - prices'!B:I,8,FALSE)</f>
        <v>Materials</v>
      </c>
      <c r="E6924">
        <v>2015</v>
      </c>
      <c r="F6924" t="s">
        <v>681</v>
      </c>
      <c r="G6924" t="str">
        <f t="shared" si="513"/>
        <v>2015-Q3</v>
      </c>
      <c r="H6924" s="4">
        <f>INDEX('ALL - prices'!$J$3:$DY$219,MATCH('COMBINED DATA'!A6884,'ALL - prices'!$B$3:$B$219,0),MATCH('COMBINED DATA'!G6884,'ALL - prices'!$J$1:$DY$1,0))</f>
        <v>0.97</v>
      </c>
      <c r="I6924" s="14">
        <f t="shared" si="516"/>
        <v>0.58932164392630282</v>
      </c>
      <c r="J6924" s="15">
        <f>INDEX(MarketCap2!$E$2:$AR$224,MATCH(A6924,MarketCap2!$B$2:$B$224,0),MATCH(G6924,MarketCap2!$E$1:$AR$1,0))</f>
        <v>3505594624</v>
      </c>
      <c r="K6924">
        <f t="shared" si="514"/>
        <v>21.977625993257973</v>
      </c>
      <c r="L6924">
        <f>INDEX('PB2'!$D$2:$AQ$224,MATCH(A6924,'PB2'!$B$2:$B$224,0),MATCH(G6924,'PB2'!$D$1:$AQ$1,0))</f>
        <v>1.2296940088272099</v>
      </c>
      <c r="M6924" s="16">
        <f t="shared" si="515"/>
        <v>0.81321043513396074</v>
      </c>
      <c r="N6924" s="6">
        <f>INDEX('ROA2'!$D$2:$AQ$224,MATCH(A6924,'ROA2'!$B$2:$B$224,0),MATCH(G6924,'ROA2'!$D$1:$AQ$1,0))</f>
        <v>5.2412152290344203</v>
      </c>
      <c r="O6924" s="6">
        <v>3433.9998719999999</v>
      </c>
      <c r="P6924" s="28">
        <v>-3.2676127272522809E-2</v>
      </c>
    </row>
    <row r="6925" spans="1:16" x14ac:dyDescent="0.3">
      <c r="A6925" t="s">
        <v>656</v>
      </c>
      <c r="B6925" t="e">
        <f>VLOOKUP(A6925,Sheet3!L:L,1,FALSE)</f>
        <v>#N/A</v>
      </c>
      <c r="C6925" t="str">
        <f>VLOOKUP(A6925,'ALL - prices'!B:C,2,FALSE)</f>
        <v>West Fraser Timber Co Ltd</v>
      </c>
      <c r="D6925" t="str">
        <f>VLOOKUP(A6925,'ALL - prices'!B:I,8,FALSE)</f>
        <v>Materials</v>
      </c>
      <c r="E6925">
        <v>2015</v>
      </c>
      <c r="F6925" t="s">
        <v>682</v>
      </c>
      <c r="G6925" t="str">
        <f t="shared" si="513"/>
        <v>2015-Q4</v>
      </c>
      <c r="H6925" s="4">
        <f>INDEX('ALL - prices'!$J$3:$DY$219,MATCH('COMBINED DATA'!A6885,'ALL - prices'!$B$3:$B$219,0),MATCH('COMBINED DATA'!G6885,'ALL - prices'!$J$1:$DY$1,0))</f>
        <v>1.27</v>
      </c>
      <c r="I6925" s="14">
        <f t="shared" si="516"/>
        <v>0.41020320167773738</v>
      </c>
      <c r="J6925" s="15">
        <f>INDEX(MarketCap2!$E$2:$AR$224,MATCH(A6925,MarketCap2!$B$2:$B$224,0),MATCH(G6925,MarketCap2!$E$1:$AR$1,0))</f>
        <v>4331352064</v>
      </c>
      <c r="K6925">
        <f t="shared" si="514"/>
        <v>22.189145585184733</v>
      </c>
      <c r="L6925">
        <f>INDEX('PB2'!$D$2:$AQ$224,MATCH(A6925,'PB2'!$B$2:$B$224,0),MATCH(G6925,'PB2'!$D$1:$AQ$1,0))</f>
        <v>1.4589530229568499</v>
      </c>
      <c r="M6925" s="16">
        <f t="shared" si="515"/>
        <v>0.6854230288877341</v>
      </c>
      <c r="N6925" s="6">
        <f>INDEX('ROA2'!$D$2:$AQ$224,MATCH(A6925,'ROA2'!$B$2:$B$224,0),MATCH(G6925,'ROA2'!$D$1:$AQ$1,0))</f>
        <v>4.7675099372863796</v>
      </c>
      <c r="O6925" s="6">
        <v>3467.0000639999998</v>
      </c>
      <c r="P6925" s="28">
        <v>9.6098407775362816E-3</v>
      </c>
    </row>
    <row r="6926" spans="1:16" x14ac:dyDescent="0.3">
      <c r="A6926" t="s">
        <v>656</v>
      </c>
      <c r="B6926" t="e">
        <f>VLOOKUP(A6926,Sheet3!L:L,1,FALSE)</f>
        <v>#N/A</v>
      </c>
      <c r="C6926" t="str">
        <f>VLOOKUP(A6926,'ALL - prices'!B:C,2,FALSE)</f>
        <v>West Fraser Timber Co Ltd</v>
      </c>
      <c r="D6926" t="str">
        <f>VLOOKUP(A6926,'ALL - prices'!B:I,8,FALSE)</f>
        <v>Materials</v>
      </c>
      <c r="E6926">
        <v>2016</v>
      </c>
      <c r="F6926" t="s">
        <v>679</v>
      </c>
      <c r="G6926" t="str">
        <f t="shared" si="513"/>
        <v>2016-Q1</v>
      </c>
      <c r="H6926" s="4">
        <f>INDEX('ALL - prices'!$J$3:$DY$219,MATCH('COMBINED DATA'!A6886,'ALL - prices'!$B$3:$B$219,0),MATCH('COMBINED DATA'!G6886,'ALL - prices'!$J$1:$DY$1,0))</f>
        <v>1.69</v>
      </c>
      <c r="I6926" s="14">
        <f t="shared" si="516"/>
        <v>0.93439374284434618</v>
      </c>
      <c r="J6926" s="15">
        <f>INDEX(MarketCap2!$E$2:$AR$224,MATCH(A6926,MarketCap2!$B$2:$B$224,0),MATCH(G6926,MarketCap2!$E$1:$AR$1,0))</f>
        <v>4296912384</v>
      </c>
      <c r="K6926">
        <f t="shared" si="514"/>
        <v>22.181162551491827</v>
      </c>
      <c r="L6926">
        <f>INDEX('PB2'!$D$2:$AQ$224,MATCH(A6926,'PB2'!$B$2:$B$224,0),MATCH(G6926,'PB2'!$D$1:$AQ$1,0))</f>
        <v>1.60158002376556</v>
      </c>
      <c r="M6926" s="16">
        <f t="shared" si="515"/>
        <v>0.62438341210628168</v>
      </c>
      <c r="N6926" s="6">
        <f>INDEX('ROA2'!$D$2:$AQ$224,MATCH(A6926,'ROA2'!$B$2:$B$224,0),MATCH(G6926,'ROA2'!$D$1:$AQ$1,0))</f>
        <v>2.95790696144104</v>
      </c>
      <c r="O6926" s="6">
        <v>3635.0000639999998</v>
      </c>
      <c r="P6926" s="28">
        <v>4.8456878251733428E-2</v>
      </c>
    </row>
    <row r="6927" spans="1:16" x14ac:dyDescent="0.3">
      <c r="A6927" t="s">
        <v>656</v>
      </c>
      <c r="B6927" t="e">
        <f>VLOOKUP(A6927,Sheet3!L:L,1,FALSE)</f>
        <v>#N/A</v>
      </c>
      <c r="C6927" t="str">
        <f>VLOOKUP(A6927,'ALL - prices'!B:C,2,FALSE)</f>
        <v>West Fraser Timber Co Ltd</v>
      </c>
      <c r="D6927" t="str">
        <f>VLOOKUP(A6927,'ALL - prices'!B:I,8,FALSE)</f>
        <v>Materials</v>
      </c>
      <c r="E6927">
        <v>2016</v>
      </c>
      <c r="F6927" t="s">
        <v>680</v>
      </c>
      <c r="G6927" t="str">
        <f t="shared" si="513"/>
        <v>2016-Q2</v>
      </c>
      <c r="H6927" s="4">
        <f>INDEX('ALL - prices'!$J$3:$DY$219,MATCH('COMBINED DATA'!A6887,'ALL - prices'!$B$3:$B$219,0),MATCH('COMBINED DATA'!G6887,'ALL - prices'!$J$1:$DY$1,0))</f>
        <v>1.99</v>
      </c>
      <c r="I6927" s="14">
        <f t="shared" si="516"/>
        <v>0.81089970608783313</v>
      </c>
      <c r="J6927" s="15">
        <f>INDEX(MarketCap2!$E$2:$AR$224,MATCH(A6927,MarketCap2!$B$2:$B$224,0),MATCH(G6927,MarketCap2!$E$1:$AR$1,0))</f>
        <v>3049445376</v>
      </c>
      <c r="K6927">
        <f t="shared" si="514"/>
        <v>21.838225567095691</v>
      </c>
      <c r="L6927">
        <f>INDEX('PB2'!$D$2:$AQ$224,MATCH(A6927,'PB2'!$B$2:$B$224,0),MATCH(G6927,'PB2'!$D$1:$AQ$1,0))</f>
        <v>1.14953005313873</v>
      </c>
      <c r="M6927" s="16">
        <f t="shared" si="515"/>
        <v>0.86992071000627935</v>
      </c>
      <c r="N6927" s="6">
        <f>INDEX('ROA2'!$D$2:$AQ$224,MATCH(A6927,'ROA2'!$B$2:$B$224,0),MATCH(G6927,'ROA2'!$D$1:$AQ$1,0))</f>
        <v>2.6732809543609601</v>
      </c>
      <c r="O6927" s="6">
        <v>3707.0000639999998</v>
      </c>
      <c r="P6927" s="28">
        <v>1.9807427436678033E-2</v>
      </c>
    </row>
    <row r="6928" spans="1:16" x14ac:dyDescent="0.3">
      <c r="A6928" t="s">
        <v>656</v>
      </c>
      <c r="B6928" t="e">
        <f>VLOOKUP(A6928,Sheet3!L:L,1,FALSE)</f>
        <v>#N/A</v>
      </c>
      <c r="C6928" t="str">
        <f>VLOOKUP(A6928,'ALL - prices'!B:C,2,FALSE)</f>
        <v>West Fraser Timber Co Ltd</v>
      </c>
      <c r="D6928" t="str">
        <f>VLOOKUP(A6928,'ALL - prices'!B:I,8,FALSE)</f>
        <v>Materials</v>
      </c>
      <c r="E6928">
        <v>2016</v>
      </c>
      <c r="F6928" t="s">
        <v>681</v>
      </c>
      <c r="G6928" t="str">
        <f t="shared" si="513"/>
        <v>2016-Q3</v>
      </c>
      <c r="H6928" s="4">
        <f>INDEX('ALL - prices'!$J$3:$DY$219,MATCH('COMBINED DATA'!A6888,'ALL - prices'!$B$3:$B$219,0),MATCH('COMBINED DATA'!G6888,'ALL - prices'!$J$1:$DY$1,0))</f>
        <v>2.67</v>
      </c>
      <c r="I6928" s="14">
        <f t="shared" si="516"/>
        <v>0.90083294788767443</v>
      </c>
      <c r="J6928" s="15">
        <f>INDEX(MarketCap2!$E$2:$AR$224,MATCH(A6928,MarketCap2!$B$2:$B$224,0),MATCH(G6928,MarketCap2!$E$1:$AR$1,0))</f>
        <v>3227684352</v>
      </c>
      <c r="K6928">
        <f t="shared" si="514"/>
        <v>21.895030798186291</v>
      </c>
      <c r="L6928">
        <f>INDEX('PB2'!$D$2:$AQ$224,MATCH(A6928,'PB2'!$B$2:$B$224,0),MATCH(G6928,'PB2'!$D$1:$AQ$1,0))</f>
        <v>1.15239894390106</v>
      </c>
      <c r="M6928" s="16">
        <f t="shared" si="515"/>
        <v>0.86775504723636376</v>
      </c>
      <c r="N6928" s="6">
        <f>INDEX('ROA2'!$D$2:$AQ$224,MATCH(A6928,'ROA2'!$B$2:$B$224,0),MATCH(G6928,'ROA2'!$D$1:$AQ$1,0))</f>
        <v>5.1929421424865696</v>
      </c>
      <c r="O6928" s="6">
        <v>3536.9999360000002</v>
      </c>
      <c r="P6928" s="28">
        <v>-4.5859219062586908E-2</v>
      </c>
    </row>
    <row r="6929" spans="1:16" x14ac:dyDescent="0.3">
      <c r="A6929" t="s">
        <v>656</v>
      </c>
      <c r="B6929" t="e">
        <f>VLOOKUP(A6929,Sheet3!L:L,1,FALSE)</f>
        <v>#N/A</v>
      </c>
      <c r="C6929" t="str">
        <f>VLOOKUP(A6929,'ALL - prices'!B:C,2,FALSE)</f>
        <v>West Fraser Timber Co Ltd</v>
      </c>
      <c r="D6929" t="str">
        <f>VLOOKUP(A6929,'ALL - prices'!B:I,8,FALSE)</f>
        <v>Materials</v>
      </c>
      <c r="E6929">
        <v>2016</v>
      </c>
      <c r="F6929" t="s">
        <v>682</v>
      </c>
      <c r="G6929" t="str">
        <f t="shared" si="513"/>
        <v>2016-Q4</v>
      </c>
      <c r="H6929" s="4">
        <f>INDEX('ALL - prices'!$J$3:$DY$219,MATCH('COMBINED DATA'!A6889,'ALL - prices'!$B$3:$B$219,0),MATCH('COMBINED DATA'!G6889,'ALL - prices'!$J$1:$DY$1,0))</f>
        <v>2.09</v>
      </c>
      <c r="I6929" s="14">
        <f t="shared" si="516"/>
        <v>0.89535840123755173</v>
      </c>
      <c r="J6929" s="15">
        <f>INDEX(MarketCap2!$E$2:$AR$224,MATCH(A6929,MarketCap2!$B$2:$B$224,0),MATCH(G6929,MarketCap2!$E$1:$AR$1,0))</f>
        <v>3771356416</v>
      </c>
      <c r="K6929">
        <f t="shared" si="514"/>
        <v>22.050700565739135</v>
      </c>
      <c r="L6929">
        <f>INDEX('PB2'!$D$2:$AQ$224,MATCH(A6929,'PB2'!$B$2:$B$224,0),MATCH(G6929,'PB2'!$D$1:$AQ$1,0))</f>
        <v>1.2449920177459699</v>
      </c>
      <c r="M6929" s="16">
        <f t="shared" si="515"/>
        <v>0.80321800119688924</v>
      </c>
      <c r="N6929" s="6">
        <f>INDEX('ROA2'!$D$2:$AQ$224,MATCH(A6929,'ROA2'!$B$2:$B$224,0),MATCH(G6929,'ROA2'!$D$1:$AQ$1,0))</f>
        <v>6.6068630218505904</v>
      </c>
      <c r="O6929" s="6">
        <v>3556</v>
      </c>
      <c r="P6929" s="28">
        <v>5.3718021893681585E-3</v>
      </c>
    </row>
    <row r="6930" spans="1:16" x14ac:dyDescent="0.3">
      <c r="A6930" t="s">
        <v>656</v>
      </c>
      <c r="B6930" t="e">
        <f>VLOOKUP(A6930,Sheet3!L:L,1,FALSE)</f>
        <v>#N/A</v>
      </c>
      <c r="C6930" t="str">
        <f>VLOOKUP(A6930,'ALL - prices'!B:C,2,FALSE)</f>
        <v>West Fraser Timber Co Ltd</v>
      </c>
      <c r="D6930" t="str">
        <f>VLOOKUP(A6930,'ALL - prices'!B:I,8,FALSE)</f>
        <v>Materials</v>
      </c>
      <c r="E6930">
        <v>2017</v>
      </c>
      <c r="F6930" t="s">
        <v>679</v>
      </c>
      <c r="G6930" t="str">
        <f t="shared" si="513"/>
        <v>2017-Q1</v>
      </c>
      <c r="H6930" s="4">
        <f>INDEX('ALL - prices'!$J$3:$DY$219,MATCH('COMBINED DATA'!A6890,'ALL - prices'!$B$3:$B$219,0),MATCH('COMBINED DATA'!G6890,'ALL - prices'!$J$1:$DY$1,0))</f>
        <v>4.0199999999999996</v>
      </c>
      <c r="I6930" s="14">
        <f t="shared" si="516"/>
        <v>0.49196883370121297</v>
      </c>
      <c r="J6930" s="15">
        <f>INDEX(MarketCap2!$E$2:$AR$224,MATCH(A6930,MarketCap2!$B$2:$B$224,0),MATCH(G6930,MarketCap2!$E$1:$AR$1,0))</f>
        <v>4347510272</v>
      </c>
      <c r="K6930">
        <f t="shared" si="514"/>
        <v>22.192869166927125</v>
      </c>
      <c r="L6930">
        <f>INDEX('PB2'!$D$2:$AQ$224,MATCH(A6930,'PB2'!$B$2:$B$224,0),MATCH(G6930,'PB2'!$D$1:$AQ$1,0))</f>
        <v>1.3818730115890501</v>
      </c>
      <c r="M6930" s="16">
        <f t="shared" si="515"/>
        <v>0.72365549628187265</v>
      </c>
      <c r="N6930" s="6">
        <f>INDEX('ROA2'!$D$2:$AQ$224,MATCH(A6930,'ROA2'!$B$2:$B$224,0),MATCH(G6930,'ROA2'!$D$1:$AQ$1,0))</f>
        <v>9.0117483139038104</v>
      </c>
      <c r="O6930" s="6">
        <v>3600</v>
      </c>
      <c r="P6930" s="28">
        <v>1.2373453318335208E-2</v>
      </c>
    </row>
    <row r="6931" spans="1:16" x14ac:dyDescent="0.3">
      <c r="A6931" t="s">
        <v>656</v>
      </c>
      <c r="B6931" t="e">
        <f>VLOOKUP(A6931,Sheet3!L:L,1,FALSE)</f>
        <v>#N/A</v>
      </c>
      <c r="C6931" t="str">
        <f>VLOOKUP(A6931,'ALL - prices'!B:C,2,FALSE)</f>
        <v>West Fraser Timber Co Ltd</v>
      </c>
      <c r="D6931" t="str">
        <f>VLOOKUP(A6931,'ALL - prices'!B:I,8,FALSE)</f>
        <v>Materials</v>
      </c>
      <c r="E6931">
        <v>2017</v>
      </c>
      <c r="F6931" t="s">
        <v>680</v>
      </c>
      <c r="G6931" t="str">
        <f t="shared" si="513"/>
        <v>2017-Q2</v>
      </c>
      <c r="H6931" s="4">
        <f>INDEX('ALL - prices'!$J$3:$DY$219,MATCH('COMBINED DATA'!A6891,'ALL - prices'!$B$3:$B$219,0),MATCH('COMBINED DATA'!G6891,'ALL - prices'!$J$1:$DY$1,0))</f>
        <v>3.05</v>
      </c>
      <c r="I6931" s="14">
        <f t="shared" si="516"/>
        <v>0.50179677161177327</v>
      </c>
      <c r="J6931" s="15">
        <f>INDEX(MarketCap2!$E$2:$AR$224,MATCH(A6931,MarketCap2!$B$2:$B$224,0),MATCH(G6931,MarketCap2!$E$1:$AR$1,0))</f>
        <v>4797879808</v>
      </c>
      <c r="K6931">
        <f t="shared" si="514"/>
        <v>22.291439950612464</v>
      </c>
      <c r="L6931">
        <f>INDEX('PB2'!$D$2:$AQ$224,MATCH(A6931,'PB2'!$B$2:$B$224,0),MATCH(G6931,'PB2'!$D$1:$AQ$1,0))</f>
        <v>1.510537981987</v>
      </c>
      <c r="M6931" s="16">
        <f t="shared" si="515"/>
        <v>0.66201579299884583</v>
      </c>
      <c r="N6931" s="6">
        <f>INDEX('ROA2'!$D$2:$AQ$224,MATCH(A6931,'ROA2'!$B$2:$B$224,0),MATCH(G6931,'ROA2'!$D$1:$AQ$1,0))</f>
        <v>10.717576980590801</v>
      </c>
      <c r="O6931" s="6">
        <v>3888</v>
      </c>
      <c r="P6931" s="28">
        <v>0.08</v>
      </c>
    </row>
    <row r="6932" spans="1:16" x14ac:dyDescent="0.3">
      <c r="A6932" t="s">
        <v>656</v>
      </c>
      <c r="B6932" t="e">
        <f>VLOOKUP(A6932,Sheet3!L:L,1,FALSE)</f>
        <v>#N/A</v>
      </c>
      <c r="C6932" t="str">
        <f>VLOOKUP(A6932,'ALL - prices'!B:C,2,FALSE)</f>
        <v>West Fraser Timber Co Ltd</v>
      </c>
      <c r="D6932" t="str">
        <f>VLOOKUP(A6932,'ALL - prices'!B:I,8,FALSE)</f>
        <v>Materials</v>
      </c>
      <c r="E6932">
        <v>2017</v>
      </c>
      <c r="F6932" t="s">
        <v>681</v>
      </c>
      <c r="G6932" t="str">
        <f t="shared" si="513"/>
        <v>2017-Q3</v>
      </c>
      <c r="H6932" s="4">
        <f>INDEX('ALL - prices'!$J$3:$DY$219,MATCH('COMBINED DATA'!A6892,'ALL - prices'!$B$3:$B$219,0),MATCH('COMBINED DATA'!G6892,'ALL - prices'!$J$1:$DY$1,0))</f>
        <v>2.1800000000000002</v>
      </c>
      <c r="I6932" s="14">
        <f t="shared" si="516"/>
        <v>0.76039463438401522</v>
      </c>
      <c r="J6932" s="15">
        <f>INDEX(MarketCap2!$E$2:$AR$224,MATCH(A6932,MarketCap2!$B$2:$B$224,0),MATCH(G6932,MarketCap2!$E$1:$AR$1,0))</f>
        <v>5628167680</v>
      </c>
      <c r="K6932">
        <f t="shared" si="514"/>
        <v>22.451049769642427</v>
      </c>
      <c r="L6932">
        <f>INDEX('PB2'!$D$2:$AQ$224,MATCH(A6932,'PB2'!$B$2:$B$224,0),MATCH(G6932,'PB2'!$D$1:$AQ$1,0))</f>
        <v>1.75968205928802</v>
      </c>
      <c r="M6932" s="16">
        <f t="shared" si="515"/>
        <v>0.56828447771105151</v>
      </c>
      <c r="N6932" s="6">
        <f>INDEX('ROA2'!$D$2:$AQ$224,MATCH(A6932,'ROA2'!$B$2:$B$224,0),MATCH(G6932,'ROA2'!$D$1:$AQ$1,0))</f>
        <v>12.300621986389199</v>
      </c>
      <c r="O6932" s="6">
        <v>3860.9999360000002</v>
      </c>
      <c r="P6932" s="28">
        <v>-6.944460905349753E-3</v>
      </c>
    </row>
    <row r="6933" spans="1:16" x14ac:dyDescent="0.3">
      <c r="A6933" t="s">
        <v>656</v>
      </c>
      <c r="B6933" t="e">
        <f>VLOOKUP(A6933,Sheet3!L:L,1,FALSE)</f>
        <v>#N/A</v>
      </c>
      <c r="C6933" t="str">
        <f>VLOOKUP(A6933,'ALL - prices'!B:C,2,FALSE)</f>
        <v>West Fraser Timber Co Ltd</v>
      </c>
      <c r="D6933" t="str">
        <f>VLOOKUP(A6933,'ALL - prices'!B:I,8,FALSE)</f>
        <v>Materials</v>
      </c>
      <c r="E6933">
        <v>2017</v>
      </c>
      <c r="F6933" t="s">
        <v>682</v>
      </c>
      <c r="G6933" t="str">
        <f t="shared" si="513"/>
        <v>2017-Q4</v>
      </c>
      <c r="H6933" s="4">
        <f>INDEX('ALL - prices'!$J$3:$DY$219,MATCH('COMBINED DATA'!A6893,'ALL - prices'!$B$3:$B$219,0),MATCH('COMBINED DATA'!G6893,'ALL - prices'!$J$1:$DY$1,0))</f>
        <v>2.11</v>
      </c>
      <c r="I6933" s="14">
        <f t="shared" si="516"/>
        <v>1.0284292229738832</v>
      </c>
      <c r="J6933" s="15">
        <f>INDEX(MarketCap2!$E$2:$AR$224,MATCH(A6933,MarketCap2!$B$2:$B$224,0),MATCH(G6933,MarketCap2!$E$1:$AR$1,0))</f>
        <v>6044621312</v>
      </c>
      <c r="K6933">
        <f t="shared" si="514"/>
        <v>22.52243467422046</v>
      </c>
      <c r="L6933">
        <f>INDEX('PB2'!$D$2:$AQ$224,MATCH(A6933,'PB2'!$B$2:$B$224,0),MATCH(G6933,'PB2'!$D$1:$AQ$1,0))</f>
        <v>1.7705769538879399</v>
      </c>
      <c r="M6933" s="16">
        <f t="shared" si="515"/>
        <v>0.5647876517335999</v>
      </c>
      <c r="N6933" s="6">
        <f>INDEX('ROA2'!$D$2:$AQ$224,MATCH(A6933,'ROA2'!$B$2:$B$224,0),MATCH(G6933,'ROA2'!$D$1:$AQ$1,0))</f>
        <v>11.9785003662109</v>
      </c>
      <c r="O6933" s="6">
        <v>4257.9998720000003</v>
      </c>
      <c r="P6933" s="28">
        <v>0.1028230879514835</v>
      </c>
    </row>
    <row r="6934" spans="1:16" x14ac:dyDescent="0.3">
      <c r="A6934" t="s">
        <v>656</v>
      </c>
      <c r="B6934" t="e">
        <f>VLOOKUP(A6934,Sheet3!L:L,1,FALSE)</f>
        <v>#N/A</v>
      </c>
      <c r="C6934" t="str">
        <f>VLOOKUP(A6934,'ALL - prices'!B:C,2,FALSE)</f>
        <v>West Fraser Timber Co Ltd</v>
      </c>
      <c r="D6934" t="str">
        <f>VLOOKUP(A6934,'ALL - prices'!B:I,8,FALSE)</f>
        <v>Materials</v>
      </c>
      <c r="E6934">
        <v>2018</v>
      </c>
      <c r="F6934" t="s">
        <v>679</v>
      </c>
      <c r="G6934" t="str">
        <f t="shared" si="513"/>
        <v>2018-Q1</v>
      </c>
      <c r="H6934" s="4">
        <f>INDEX('ALL - prices'!$J$3:$DY$219,MATCH('COMBINED DATA'!A6894,'ALL - prices'!$B$3:$B$219,0),MATCH('COMBINED DATA'!G6894,'ALL - prices'!$J$1:$DY$1,0))</f>
        <v>1.96</v>
      </c>
      <c r="I6934" s="14">
        <f t="shared" si="516"/>
        <v>0.62527327359057061</v>
      </c>
      <c r="J6934" s="15">
        <f>INDEX(MarketCap2!$E$2:$AR$224,MATCH(A6934,MarketCap2!$B$2:$B$224,0),MATCH(G6934,MarketCap2!$E$1:$AR$1,0))</f>
        <v>6672960000</v>
      </c>
      <c r="K6934">
        <f t="shared" si="514"/>
        <v>22.621329376544505</v>
      </c>
      <c r="L6934">
        <f>INDEX('PB2'!$D$2:$AQ$224,MATCH(A6934,'PB2'!$B$2:$B$224,0),MATCH(G6934,'PB2'!$D$1:$AQ$1,0))</f>
        <v>1.78090596199036</v>
      </c>
      <c r="M6934" s="16">
        <f t="shared" si="515"/>
        <v>0.56151196152007321</v>
      </c>
      <c r="N6934" s="6">
        <f>INDEX('ROA2'!$D$2:$AQ$224,MATCH(A6934,'ROA2'!$B$2:$B$224,0),MATCH(G6934,'ROA2'!$D$1:$AQ$1,0))</f>
        <v>14.685229301452599</v>
      </c>
      <c r="O6934" s="6">
        <v>4517.0001920000004</v>
      </c>
      <c r="P6934" s="28">
        <v>6.0826756173279678E-2</v>
      </c>
    </row>
    <row r="6935" spans="1:16" x14ac:dyDescent="0.3">
      <c r="A6935" t="s">
        <v>656</v>
      </c>
      <c r="B6935" t="e">
        <f>VLOOKUP(A6935,Sheet3!L:L,1,FALSE)</f>
        <v>#N/A</v>
      </c>
      <c r="C6935" t="str">
        <f>VLOOKUP(A6935,'ALL - prices'!B:C,2,FALSE)</f>
        <v>West Fraser Timber Co Ltd</v>
      </c>
      <c r="D6935" t="str">
        <f>VLOOKUP(A6935,'ALL - prices'!B:I,8,FALSE)</f>
        <v>Materials</v>
      </c>
      <c r="E6935">
        <v>2018</v>
      </c>
      <c r="F6935" t="s">
        <v>680</v>
      </c>
      <c r="G6935" t="str">
        <f t="shared" si="513"/>
        <v>2018-Q2</v>
      </c>
      <c r="H6935" s="4">
        <f>INDEX('ALL - prices'!$J$3:$DY$219,MATCH('COMBINED DATA'!A6895,'ALL - prices'!$B$3:$B$219,0),MATCH('COMBINED DATA'!G6895,'ALL - prices'!$J$1:$DY$1,0))</f>
        <v>3.07</v>
      </c>
      <c r="I6935" s="14">
        <f t="shared" si="516"/>
        <v>0.76439518575145649</v>
      </c>
      <c r="J6935" s="15">
        <f>INDEX(MarketCap2!$E$2:$AR$224,MATCH(A6935,MarketCap2!$B$2:$B$224,0),MATCH(G6935,MarketCap2!$E$1:$AR$1,0))</f>
        <v>6893850112</v>
      </c>
      <c r="K6935">
        <f t="shared" si="514"/>
        <v>22.653895563000262</v>
      </c>
      <c r="L6935">
        <f>INDEX('PB2'!$D$2:$AQ$224,MATCH(A6935,'PB2'!$B$2:$B$224,0),MATCH(G6935,'PB2'!$D$1:$AQ$1,0))</f>
        <v>1.69257199764252</v>
      </c>
      <c r="M6935" s="16">
        <f t="shared" si="515"/>
        <v>0.59081681688745813</v>
      </c>
      <c r="N6935" s="6">
        <f>INDEX('ROA2'!$D$2:$AQ$224,MATCH(A6935,'ROA2'!$B$2:$B$224,0),MATCH(G6935,'ROA2'!$D$1:$AQ$1,0))</f>
        <v>15.5128498077393</v>
      </c>
      <c r="O6935" s="6">
        <v>4750.0001279999997</v>
      </c>
      <c r="P6935" s="28">
        <v>5.1582892649121949E-2</v>
      </c>
    </row>
    <row r="6936" spans="1:16" x14ac:dyDescent="0.3">
      <c r="A6936" t="s">
        <v>656</v>
      </c>
      <c r="B6936" t="e">
        <f>VLOOKUP(A6936,Sheet3!L:L,1,FALSE)</f>
        <v>#N/A</v>
      </c>
      <c r="C6936" t="str">
        <f>VLOOKUP(A6936,'ALL - prices'!B:C,2,FALSE)</f>
        <v>West Fraser Timber Co Ltd</v>
      </c>
      <c r="D6936" t="str">
        <f>VLOOKUP(A6936,'ALL - prices'!B:I,8,FALSE)</f>
        <v>Materials</v>
      </c>
      <c r="E6936">
        <v>2018</v>
      </c>
      <c r="F6936" t="s">
        <v>681</v>
      </c>
      <c r="G6936" t="str">
        <f t="shared" si="513"/>
        <v>2018-Q3</v>
      </c>
      <c r="H6936" s="4">
        <f>INDEX('ALL - prices'!$J$3:$DY$219,MATCH('COMBINED DATA'!A6896,'ALL - prices'!$B$3:$B$219,0),MATCH('COMBINED DATA'!G6896,'ALL - prices'!$J$1:$DY$1,0))</f>
        <v>3.54</v>
      </c>
      <c r="I6936" s="14">
        <f t="shared" si="516"/>
        <v>0.82184244232091352</v>
      </c>
      <c r="J6936" s="15">
        <f>INDEX(MarketCap2!$E$2:$AR$224,MATCH(A6936,MarketCap2!$B$2:$B$224,0),MATCH(G6936,MarketCap2!$E$1:$AR$1,0))</f>
        <v>5412721152</v>
      </c>
      <c r="K6936">
        <f t="shared" si="514"/>
        <v>22.412017788932211</v>
      </c>
      <c r="L6936">
        <f>INDEX('PB2'!$D$2:$AQ$224,MATCH(A6936,'PB2'!$B$2:$B$224,0),MATCH(G6936,'PB2'!$D$1:$AQ$1,0))</f>
        <v>1.3461940288543699</v>
      </c>
      <c r="M6936" s="16">
        <f t="shared" si="515"/>
        <v>0.74283496922877756</v>
      </c>
      <c r="N6936" s="6">
        <f>INDEX('ROA2'!$D$2:$AQ$224,MATCH(A6936,'ROA2'!$B$2:$B$224,0),MATCH(G6936,'ROA2'!$D$1:$AQ$1,0))</f>
        <v>19.8834419250488</v>
      </c>
      <c r="O6936" s="6">
        <v>4889.9998720000003</v>
      </c>
      <c r="P6936" s="28">
        <v>2.9473629521552858E-2</v>
      </c>
    </row>
    <row r="6937" spans="1:16" x14ac:dyDescent="0.3">
      <c r="A6937" t="s">
        <v>656</v>
      </c>
      <c r="B6937" t="e">
        <f>VLOOKUP(A6937,Sheet3!L:L,1,FALSE)</f>
        <v>#N/A</v>
      </c>
      <c r="C6937" t="str">
        <f>VLOOKUP(A6937,'ALL - prices'!B:C,2,FALSE)</f>
        <v>West Fraser Timber Co Ltd</v>
      </c>
      <c r="D6937" t="str">
        <f>VLOOKUP(A6937,'ALL - prices'!B:I,8,FALSE)</f>
        <v>Materials</v>
      </c>
      <c r="E6937">
        <v>2018</v>
      </c>
      <c r="F6937" t="s">
        <v>682</v>
      </c>
      <c r="G6937" t="str">
        <f t="shared" si="513"/>
        <v>2018-Q4</v>
      </c>
      <c r="H6937" s="4">
        <f>INDEX('ALL - prices'!$J$3:$DY$219,MATCH('COMBINED DATA'!A6897,'ALL - prices'!$B$3:$B$219,0),MATCH('COMBINED DATA'!G6897,'ALL - prices'!$J$1:$DY$1,0))</f>
        <v>4.43</v>
      </c>
      <c r="I6937" s="14">
        <f t="shared" si="516"/>
        <v>2.5925968320071151</v>
      </c>
      <c r="J6937" s="15">
        <f>INDEX(MarketCap2!$E$2:$AR$224,MATCH(A6937,MarketCap2!$B$2:$B$224,0),MATCH(G6937,MarketCap2!$E$1:$AR$1,0))</f>
        <v>4739954176</v>
      </c>
      <c r="K6937">
        <f t="shared" si="514"/>
        <v>22.279293305096118</v>
      </c>
      <c r="L6937">
        <f>INDEX('PB2'!$D$2:$AQ$224,MATCH(A6937,'PB2'!$B$2:$B$224,0),MATCH(G6937,'PB2'!$D$1:$AQ$1,0))</f>
        <v>1.19340300559998</v>
      </c>
      <c r="M6937" s="16">
        <f t="shared" si="515"/>
        <v>0.83793990404545093</v>
      </c>
      <c r="N6937" s="6">
        <f>INDEX('ROA2'!$D$2:$AQ$224,MATCH(A6937,'ROA2'!$B$2:$B$224,0),MATCH(G6937,'ROA2'!$D$1:$AQ$1,0))</f>
        <v>21.814970016479499</v>
      </c>
      <c r="O6937" s="6">
        <v>4800</v>
      </c>
      <c r="P6937" s="28">
        <v>-1.8404882281354857E-2</v>
      </c>
    </row>
    <row r="6938" spans="1:16" x14ac:dyDescent="0.3">
      <c r="A6938" t="s">
        <v>656</v>
      </c>
      <c r="B6938" t="e">
        <f>VLOOKUP(A6938,Sheet3!L:L,1,FALSE)</f>
        <v>#N/A</v>
      </c>
      <c r="C6938" t="str">
        <f>VLOOKUP(A6938,'ALL - prices'!B:C,2,FALSE)</f>
        <v>West Fraser Timber Co Ltd</v>
      </c>
      <c r="D6938" t="str">
        <f>VLOOKUP(A6938,'ALL - prices'!B:I,8,FALSE)</f>
        <v>Materials</v>
      </c>
      <c r="E6938">
        <v>2019</v>
      </c>
      <c r="F6938" t="s">
        <v>679</v>
      </c>
      <c r="G6938" t="str">
        <f t="shared" si="513"/>
        <v>2019-Q1</v>
      </c>
      <c r="H6938" s="4">
        <f>INDEX('ALL - prices'!$J$3:$DY$219,MATCH('COMBINED DATA'!A6898,'ALL - prices'!$B$3:$B$219,0),MATCH('COMBINED DATA'!G6898,'ALL - prices'!$J$1:$DY$1,0))</f>
        <v>4.22</v>
      </c>
      <c r="I6938" s="14">
        <f t="shared" si="516"/>
        <v>2.132478995597999</v>
      </c>
      <c r="J6938" s="15">
        <f>INDEX(MarketCap2!$E$2:$AR$224,MATCH(A6938,MarketCap2!$B$2:$B$224,0),MATCH(G6938,MarketCap2!$E$1:$AR$1,0))</f>
        <v>4507655168</v>
      </c>
      <c r="K6938">
        <f t="shared" si="514"/>
        <v>22.229042936853013</v>
      </c>
      <c r="L6938">
        <f>INDEX('PB2'!$D$2:$AQ$224,MATCH(A6938,'PB2'!$B$2:$B$224,0),MATCH(G6938,'PB2'!$D$1:$AQ$1,0))</f>
        <v>1.2066229581832899</v>
      </c>
      <c r="M6938" s="16">
        <f t="shared" si="515"/>
        <v>0.82875930150178423</v>
      </c>
      <c r="N6938" s="6">
        <f>INDEX('ROA2'!$D$2:$AQ$224,MATCH(A6938,'ROA2'!$B$2:$B$224,0),MATCH(G6938,'ROA2'!$D$1:$AQ$1,0))</f>
        <v>17.404382705688501</v>
      </c>
      <c r="O6938" s="6">
        <v>4791.0000639999998</v>
      </c>
      <c r="P6938" s="28">
        <v>-1.8749866666667003E-3</v>
      </c>
    </row>
    <row r="6939" spans="1:16" x14ac:dyDescent="0.3">
      <c r="A6939" t="s">
        <v>656</v>
      </c>
      <c r="B6939" t="e">
        <f>VLOOKUP(A6939,Sheet3!L:L,1,FALSE)</f>
        <v>#N/A</v>
      </c>
      <c r="C6939" t="str">
        <f>VLOOKUP(A6939,'ALL - prices'!B:C,2,FALSE)</f>
        <v>West Fraser Timber Co Ltd</v>
      </c>
      <c r="D6939" t="str">
        <f>VLOOKUP(A6939,'ALL - prices'!B:I,8,FALSE)</f>
        <v>Materials</v>
      </c>
      <c r="E6939">
        <v>2019</v>
      </c>
      <c r="F6939" t="s">
        <v>680</v>
      </c>
      <c r="G6939" t="str">
        <f t="shared" si="513"/>
        <v>2019-Q2</v>
      </c>
      <c r="H6939" s="4">
        <f>INDEX('ALL - prices'!$J$3:$DY$219,MATCH('COMBINED DATA'!A6899,'ALL - prices'!$B$3:$B$219,0),MATCH('COMBINED DATA'!G6899,'ALL - prices'!$J$1:$DY$1,0))</f>
        <v>5.39</v>
      </c>
      <c r="I6939" s="14">
        <f t="shared" si="516"/>
        <v>2.6113789460742729</v>
      </c>
      <c r="J6939" s="15">
        <f>INDEX(MarketCap2!$E$2:$AR$224,MATCH(A6939,MarketCap2!$B$2:$B$224,0),MATCH(G6939,MarketCap2!$E$1:$AR$1,0))</f>
        <v>4098670848</v>
      </c>
      <c r="K6939">
        <f t="shared" si="514"/>
        <v>22.133928574683235</v>
      </c>
      <c r="L6939">
        <f>INDEX('PB2'!$D$2:$AQ$224,MATCH(A6939,'PB2'!$B$2:$B$224,0),MATCH(G6939,'PB2'!$D$1:$AQ$1,0))</f>
        <v>1.1943830251693699</v>
      </c>
      <c r="M6939" s="16">
        <f t="shared" si="515"/>
        <v>0.83725235450176849</v>
      </c>
      <c r="N6939" s="6">
        <f>INDEX('ROA2'!$D$2:$AQ$224,MATCH(A6939,'ROA2'!$B$2:$B$224,0),MATCH(G6939,'ROA2'!$D$1:$AQ$1,0))</f>
        <v>12.5128631591797</v>
      </c>
      <c r="O6939" s="6">
        <v>4968</v>
      </c>
      <c r="P6939" s="28">
        <v>3.6944256655305312E-2</v>
      </c>
    </row>
    <row r="6940" spans="1:16" x14ac:dyDescent="0.3">
      <c r="A6940" t="s">
        <v>656</v>
      </c>
      <c r="B6940" t="e">
        <f>VLOOKUP(A6940,Sheet3!L:L,1,FALSE)</f>
        <v>#N/A</v>
      </c>
      <c r="C6940" t="str">
        <f>VLOOKUP(A6940,'ALL - prices'!B:C,2,FALSE)</f>
        <v>West Fraser Timber Co Ltd</v>
      </c>
      <c r="D6940" t="str">
        <f>VLOOKUP(A6940,'ALL - prices'!B:I,8,FALSE)</f>
        <v>Materials</v>
      </c>
      <c r="E6940">
        <v>2019</v>
      </c>
      <c r="F6940" t="s">
        <v>681</v>
      </c>
      <c r="G6940" t="str">
        <f t="shared" si="513"/>
        <v>2019-Q3</v>
      </c>
      <c r="H6940" s="4">
        <f>INDEX('ALL - prices'!$J$3:$DY$219,MATCH('COMBINED DATA'!A6900,'ALL - prices'!$B$3:$B$219,0),MATCH('COMBINED DATA'!G6900,'ALL - prices'!$J$1:$DY$1,0))</f>
        <v>5.97</v>
      </c>
      <c r="I6940" s="14">
        <f t="shared" si="516"/>
        <v>2.2784424504472418</v>
      </c>
      <c r="J6940" s="15">
        <f>INDEX(MarketCap2!$E$2:$AR$224,MATCH(A6940,MarketCap2!$B$2:$B$224,0),MATCH(G6940,MarketCap2!$E$1:$AR$1,0))</f>
        <v>3638797056</v>
      </c>
      <c r="K6940">
        <f t="shared" si="514"/>
        <v>22.014918984853921</v>
      </c>
      <c r="L6940">
        <f>INDEX('PB2'!$D$2:$AQ$224,MATCH(A6940,'PB2'!$B$2:$B$224,0),MATCH(G6940,'PB2'!$D$1:$AQ$1,0))</f>
        <v>1.06479597091675</v>
      </c>
      <c r="M6940" s="16">
        <f t="shared" si="515"/>
        <v>0.93914705475363214</v>
      </c>
      <c r="N6940" s="6">
        <f>INDEX('ROA2'!$D$2:$AQ$224,MATCH(A6940,'ROA2'!$B$2:$B$224,0),MATCH(G6940,'ROA2'!$D$1:$AQ$1,0))</f>
        <v>4.2548751831054696</v>
      </c>
      <c r="O6940" s="6">
        <v>4698.9998079999996</v>
      </c>
      <c r="P6940" s="28">
        <v>-5.4146576489533096E-2</v>
      </c>
    </row>
    <row r="6941" spans="1:16" x14ac:dyDescent="0.3">
      <c r="A6941" t="s">
        <v>656</v>
      </c>
      <c r="B6941" t="e">
        <f>VLOOKUP(A6941,Sheet3!L:L,1,FALSE)</f>
        <v>#N/A</v>
      </c>
      <c r="C6941" t="str">
        <f>VLOOKUP(A6941,'ALL - prices'!B:C,2,FALSE)</f>
        <v>West Fraser Timber Co Ltd</v>
      </c>
      <c r="D6941" t="str">
        <f>VLOOKUP(A6941,'ALL - prices'!B:I,8,FALSE)</f>
        <v>Materials</v>
      </c>
      <c r="E6941">
        <v>2019</v>
      </c>
      <c r="F6941" t="s">
        <v>682</v>
      </c>
      <c r="G6941" t="str">
        <f t="shared" si="513"/>
        <v>2019-Q4</v>
      </c>
      <c r="H6941" s="4">
        <f>INDEX('ALL - prices'!$J$3:$DY$219,MATCH('COMBINED DATA'!A6901,'ALL - prices'!$B$3:$B$219,0),MATCH('COMBINED DATA'!G6901,'ALL - prices'!$J$1:$DY$1,0))</f>
        <v>10.17</v>
      </c>
      <c r="I6941" s="14">
        <f t="shared" si="516"/>
        <v>2.270115635821226</v>
      </c>
      <c r="J6941" s="15">
        <f>INDEX(MarketCap2!$E$2:$AR$224,MATCH(A6941,MarketCap2!$B$2:$B$224,0),MATCH(G6941,MarketCap2!$E$1:$AR$1,0))</f>
        <v>3932938240</v>
      </c>
      <c r="K6941">
        <f t="shared" si="514"/>
        <v>22.092652627247109</v>
      </c>
      <c r="L6941">
        <f>INDEX('PB2'!$D$2:$AQ$224,MATCH(A6941,'PB2'!$B$2:$B$224,0),MATCH(G6941,'PB2'!$D$1:$AQ$1,0))</f>
        <v>1.2249460220336901</v>
      </c>
      <c r="M6941" s="16">
        <f t="shared" si="515"/>
        <v>0.81636250252053688</v>
      </c>
      <c r="N6941" s="6">
        <f>INDEX('ROA2'!$D$2:$AQ$224,MATCH(A6941,'ROA2'!$B$2:$B$224,0),MATCH(G6941,'ROA2'!$D$1:$AQ$1,0))</f>
        <v>-1.66877901554108</v>
      </c>
      <c r="O6941" s="6">
        <v>4668.0002560000003</v>
      </c>
      <c r="P6941" s="28">
        <v>-6.5970532595517216E-3</v>
      </c>
    </row>
    <row r="6942" spans="1:16" x14ac:dyDescent="0.3">
      <c r="A6942" t="s">
        <v>656</v>
      </c>
      <c r="B6942" t="e">
        <f>VLOOKUP(A6942,Sheet3!L:L,1,FALSE)</f>
        <v>#N/A</v>
      </c>
      <c r="C6942" t="str">
        <f>VLOOKUP(A6942,'ALL - prices'!B:C,2,FALSE)</f>
        <v>West Fraser Timber Co Ltd</v>
      </c>
      <c r="D6942" t="str">
        <f>VLOOKUP(A6942,'ALL - prices'!B:I,8,FALSE)</f>
        <v>Materials</v>
      </c>
      <c r="E6942">
        <v>2020</v>
      </c>
      <c r="F6942" t="s">
        <v>679</v>
      </c>
      <c r="G6942" t="str">
        <f t="shared" si="513"/>
        <v>2020-Q1</v>
      </c>
      <c r="H6942" s="4">
        <f>INDEX('ALL - prices'!$J$3:$DY$219,MATCH('COMBINED DATA'!A6902,'ALL - prices'!$B$3:$B$219,0),MATCH('COMBINED DATA'!G6902,'ALL - prices'!$J$1:$DY$1,0))</f>
        <v>7.39</v>
      </c>
      <c r="I6942" s="14">
        <f t="shared" si="516"/>
        <v>1.8331121078646488</v>
      </c>
      <c r="J6942" s="15">
        <f>INDEX(MarketCap2!$E$2:$AR$224,MATCH(A6942,MarketCap2!$B$2:$B$224,0),MATCH(G6942,MarketCap2!$E$1:$AR$1,0))</f>
        <v>1842908672</v>
      </c>
      <c r="K6942">
        <f t="shared" si="514"/>
        <v>21.334610960418196</v>
      </c>
      <c r="L6942">
        <f>INDEX('PB2'!$D$2:$AQ$224,MATCH(A6942,'PB2'!$B$2:$B$224,0),MATCH(G6942,'PB2'!$D$1:$AQ$1,0))</f>
        <v>0.49419298768043501</v>
      </c>
      <c r="M6942" s="16">
        <f t="shared" si="515"/>
        <v>2.0235009903593371</v>
      </c>
      <c r="N6942" s="6">
        <f>INDEX('ROA2'!$D$2:$AQ$224,MATCH(A6942,'ROA2'!$B$2:$B$224,0),MATCH(G6942,'ROA2'!$D$1:$AQ$1,0))</f>
        <v>-3.1715829372406001</v>
      </c>
      <c r="O6942" s="6">
        <v>4668.0002560000003</v>
      </c>
      <c r="P6942" s="28">
        <v>0.40222299361438019</v>
      </c>
    </row>
    <row r="6943" spans="1:16" x14ac:dyDescent="0.3">
      <c r="A6943" t="s">
        <v>656</v>
      </c>
      <c r="B6943" t="e">
        <f>VLOOKUP(A6943,Sheet3!L:L,1,FALSE)</f>
        <v>#N/A</v>
      </c>
      <c r="C6943" t="str">
        <f>VLOOKUP(A6943,'ALL - prices'!B:C,2,FALSE)</f>
        <v>West Fraser Timber Co Ltd</v>
      </c>
      <c r="D6943" t="str">
        <f>VLOOKUP(A6943,'ALL - prices'!B:I,8,FALSE)</f>
        <v>Materials</v>
      </c>
      <c r="E6943">
        <v>2020</v>
      </c>
      <c r="F6943" t="s">
        <v>680</v>
      </c>
      <c r="G6943" t="str">
        <f t="shared" si="513"/>
        <v>2020-Q2</v>
      </c>
      <c r="H6943" s="4">
        <f>INDEX('ALL - prices'!$J$3:$DY$219,MATCH('COMBINED DATA'!A6903,'ALL - prices'!$B$3:$B$219,0),MATCH('COMBINED DATA'!G6903,'ALL - prices'!$J$1:$DY$1,0))</f>
        <v>11.73</v>
      </c>
      <c r="I6943" s="14">
        <f t="shared" si="516"/>
        <v>1.8381580454357087</v>
      </c>
      <c r="J6943" s="15">
        <f>INDEX(MarketCap2!$E$2:$AR$224,MATCH(A6943,MarketCap2!$B$2:$B$224,0),MATCH(G6943,MarketCap2!$E$1:$AR$1,0))</f>
        <v>3276814080</v>
      </c>
      <c r="K6943">
        <f t="shared" si="514"/>
        <v>21.910137470235178</v>
      </c>
      <c r="L6943">
        <f>INDEX('PB2'!$D$2:$AQ$224,MATCH(A6943,'PB2'!$B$2:$B$224,0),MATCH(G6943,'PB2'!$D$1:$AQ$1,0))</f>
        <v>0.97442001104354903</v>
      </c>
      <c r="M6943" s="16">
        <f t="shared" si="515"/>
        <v>1.0262515020900036</v>
      </c>
      <c r="N6943" s="6">
        <f>INDEX('ROA2'!$D$2:$AQ$224,MATCH(A6943,'ROA2'!$B$2:$B$224,0),MATCH(G6943,'ROA2'!$D$1:$AQ$1,0))</f>
        <v>-2.6842989921569802</v>
      </c>
      <c r="O6943" s="6">
        <v>5165.0001920000004</v>
      </c>
      <c r="P6943" s="28">
        <v>0.10646956057064966</v>
      </c>
    </row>
    <row r="6944" spans="1:16" x14ac:dyDescent="0.3">
      <c r="A6944" t="s">
        <v>656</v>
      </c>
      <c r="B6944" t="e">
        <f>VLOOKUP(A6944,Sheet3!L:L,1,FALSE)</f>
        <v>#N/A</v>
      </c>
      <c r="C6944" t="str">
        <f>VLOOKUP(A6944,'ALL - prices'!B:C,2,FALSE)</f>
        <v>West Fraser Timber Co Ltd</v>
      </c>
      <c r="D6944" t="str">
        <f>VLOOKUP(A6944,'ALL - prices'!B:I,8,FALSE)</f>
        <v>Materials</v>
      </c>
      <c r="E6944">
        <v>2020</v>
      </c>
      <c r="F6944" t="s">
        <v>681</v>
      </c>
      <c r="G6944" t="str">
        <f t="shared" si="513"/>
        <v>2020-Q3</v>
      </c>
      <c r="H6944" s="4">
        <f>INDEX('ALL - prices'!$J$3:$DY$219,MATCH('COMBINED DATA'!A6904,'ALL - prices'!$B$3:$B$219,0),MATCH('COMBINED DATA'!G6904,'ALL - prices'!$J$1:$DY$1,0))</f>
        <v>12.57</v>
      </c>
      <c r="I6944" s="14">
        <f t="shared" si="516"/>
        <v>1.4225417392821909</v>
      </c>
      <c r="J6944" s="15">
        <f>INDEX(MarketCap2!$E$2:$AR$224,MATCH(A6944,MarketCap2!$B$2:$B$224,0),MATCH(G6944,MarketCap2!$E$1:$AR$1,0))</f>
        <v>4248245760</v>
      </c>
      <c r="K6944">
        <f t="shared" si="514"/>
        <v>22.169771972319968</v>
      </c>
      <c r="L6944">
        <f>INDEX('PB2'!$D$2:$AQ$224,MATCH(A6944,'PB2'!$B$2:$B$224,0),MATCH(G6944,'PB2'!$D$1:$AQ$1,0))</f>
        <v>1.13338398933411</v>
      </c>
      <c r="M6944" s="16">
        <f t="shared" si="515"/>
        <v>0.8823135048762456</v>
      </c>
      <c r="N6944" s="6">
        <f>INDEX('ROA2'!$D$2:$AQ$224,MATCH(A6944,'ROA2'!$B$2:$B$224,0),MATCH(G6944,'ROA2'!$D$1:$AQ$1,0))</f>
        <v>-0.90755599737167403</v>
      </c>
      <c r="O6944" s="6">
        <v>4776.9999360000002</v>
      </c>
      <c r="P6944" s="28">
        <v>-7.5121053548259042E-2</v>
      </c>
    </row>
    <row r="6945" spans="1:16" x14ac:dyDescent="0.3">
      <c r="A6945" t="s">
        <v>656</v>
      </c>
      <c r="B6945" t="e">
        <f>VLOOKUP(A6945,Sheet3!L:L,1,FALSE)</f>
        <v>#N/A</v>
      </c>
      <c r="C6945" t="str">
        <f>VLOOKUP(A6945,'ALL - prices'!B:C,2,FALSE)</f>
        <v>West Fraser Timber Co Ltd</v>
      </c>
      <c r="D6945" t="str">
        <f>VLOOKUP(A6945,'ALL - prices'!B:I,8,FALSE)</f>
        <v>Materials</v>
      </c>
      <c r="E6945">
        <v>2020</v>
      </c>
      <c r="F6945" t="s">
        <v>682</v>
      </c>
      <c r="G6945" t="str">
        <f t="shared" si="513"/>
        <v>2020-Q4</v>
      </c>
      <c r="H6945" s="4">
        <f>INDEX('ALL - prices'!$J$3:$DY$219,MATCH('COMBINED DATA'!A6905,'ALL - prices'!$B$3:$B$219,0),MATCH('COMBINED DATA'!G6905,'ALL - prices'!$J$1:$DY$1,0))</f>
        <v>10.62</v>
      </c>
      <c r="I6945" s="14">
        <f t="shared" si="516"/>
        <v>1.5685874749808124</v>
      </c>
      <c r="J6945" s="15">
        <f>INDEX(MarketCap2!$E$2:$AR$224,MATCH(A6945,MarketCap2!$B$2:$B$224,0),MATCH(G6945,MarketCap2!$E$1:$AR$1,0))</f>
        <v>5616479744</v>
      </c>
      <c r="K6945">
        <f t="shared" si="514"/>
        <v>22.448970924522882</v>
      </c>
      <c r="L6945">
        <f>INDEX('PB2'!$D$2:$AQ$224,MATCH(A6945,'PB2'!$B$2:$B$224,0),MATCH(G6945,'PB2'!$D$1:$AQ$1,0))</f>
        <v>1.3942689895629901</v>
      </c>
      <c r="M6945" s="16">
        <f t="shared" si="515"/>
        <v>0.71722171796522061</v>
      </c>
      <c r="N6945" s="6">
        <f>INDEX('ROA2'!$D$2:$AQ$224,MATCH(A6945,'ROA2'!$B$2:$B$224,0),MATCH(G6945,'ROA2'!$D$1:$AQ$1,0))</f>
        <v>5.4766101837158203</v>
      </c>
      <c r="O6945" s="6">
        <v>4973.0001920000004</v>
      </c>
      <c r="P6945" s="28">
        <v>4.1029989245534762E-2</v>
      </c>
    </row>
    <row r="6946" spans="1:16" x14ac:dyDescent="0.3">
      <c r="A6946" t="s">
        <v>656</v>
      </c>
      <c r="B6946" t="e">
        <f>VLOOKUP(A6946,Sheet3!L:L,1,FALSE)</f>
        <v>#N/A</v>
      </c>
      <c r="C6946" t="str">
        <f>VLOOKUP(A6946,'ALL - prices'!B:C,2,FALSE)</f>
        <v>West Fraser Timber Co Ltd</v>
      </c>
      <c r="D6946" t="str">
        <f>VLOOKUP(A6946,'ALL - prices'!B:I,8,FALSE)</f>
        <v>Materials</v>
      </c>
      <c r="E6946">
        <v>2021</v>
      </c>
      <c r="F6946" t="s">
        <v>679</v>
      </c>
      <c r="G6946" t="str">
        <f t="shared" si="513"/>
        <v>2021-Q1</v>
      </c>
      <c r="H6946" s="4">
        <f>INDEX('ALL - prices'!$J$3:$DY$219,MATCH('COMBINED DATA'!A6906,'ALL - prices'!$B$3:$B$219,0),MATCH('COMBINED DATA'!G6906,'ALL - prices'!$J$1:$DY$1,0))</f>
        <v>8.34</v>
      </c>
      <c r="I6946" s="14">
        <f t="shared" si="516"/>
        <v>2.3824549663459891</v>
      </c>
      <c r="J6946" s="15">
        <f>INDEX(MarketCap2!$E$2:$AR$224,MATCH(A6946,MarketCap2!$B$2:$B$224,0),MATCH(G6946,MarketCap2!$E$1:$AR$1,0))</f>
        <v>11133925376</v>
      </c>
      <c r="K6946">
        <f t="shared" si="514"/>
        <v>23.133262624332115</v>
      </c>
      <c r="L6946">
        <f>INDEX('PB2'!$D$2:$AQ$224,MATCH(A6946,'PB2'!$B$2:$B$224,0),MATCH(G6946,'PB2'!$D$1:$AQ$1,0))</f>
        <v>1.32293701171875</v>
      </c>
      <c r="M6946" s="16">
        <f t="shared" si="515"/>
        <v>0.75589388696655135</v>
      </c>
      <c r="N6946" s="6">
        <f>INDEX('ROA2'!$D$2:$AQ$224,MATCH(A6946,'ROA2'!$B$2:$B$224,0),MATCH(G6946,'ROA2'!$D$1:$AQ$1,0))</f>
        <v>13.4561471939087</v>
      </c>
      <c r="O6946" s="6">
        <v>5320</v>
      </c>
      <c r="P6946" s="28">
        <v>6.9776753388872487E-2</v>
      </c>
    </row>
    <row r="6947" spans="1:16" x14ac:dyDescent="0.3">
      <c r="A6947" t="s">
        <v>656</v>
      </c>
      <c r="B6947" t="e">
        <f>VLOOKUP(A6947,Sheet3!L:L,1,FALSE)</f>
        <v>#N/A</v>
      </c>
      <c r="C6947" t="str">
        <f>VLOOKUP(A6947,'ALL - prices'!B:C,2,FALSE)</f>
        <v>West Fraser Timber Co Ltd</v>
      </c>
      <c r="D6947" t="str">
        <f>VLOOKUP(A6947,'ALL - prices'!B:I,8,FALSE)</f>
        <v>Materials</v>
      </c>
      <c r="E6947">
        <v>2021</v>
      </c>
      <c r="F6947" t="s">
        <v>680</v>
      </c>
      <c r="G6947" t="str">
        <f t="shared" si="513"/>
        <v>2021-Q2</v>
      </c>
      <c r="H6947" s="4">
        <f>INDEX('ALL - prices'!$J$3:$DY$219,MATCH('COMBINED DATA'!A6907,'ALL - prices'!$B$3:$B$219,0),MATCH('COMBINED DATA'!G6907,'ALL - prices'!$J$1:$DY$1,0))</f>
        <v>11.76</v>
      </c>
      <c r="I6947" s="14">
        <f t="shared" si="516"/>
        <v>2.4453152489334951</v>
      </c>
      <c r="J6947" s="15">
        <f>INDEX(MarketCap2!$E$2:$AR$224,MATCH(A6947,MarketCap2!$B$2:$B$224,0),MATCH(G6947,MarketCap2!$E$1:$AR$1,0))</f>
        <v>10821613568</v>
      </c>
      <c r="K6947">
        <f t="shared" si="514"/>
        <v>23.10481122752719</v>
      </c>
      <c r="L6947">
        <f>INDEX('PB2'!$D$2:$AQ$224,MATCH(A6947,'PB2'!$B$2:$B$224,0),MATCH(G6947,'PB2'!$D$1:$AQ$1,0))</f>
        <v>1.0862339735031099</v>
      </c>
      <c r="M6947" s="16">
        <f t="shared" si="515"/>
        <v>0.92061197163166886</v>
      </c>
      <c r="N6947" s="6">
        <f>INDEX('ROA2'!$D$2:$AQ$224,MATCH(A6947,'ROA2'!$B$2:$B$224,0),MATCH(G6947,'ROA2'!$D$1:$AQ$1,0))</f>
        <v>17.545249938964801</v>
      </c>
      <c r="O6947" s="6">
        <v>9973.0001919999995</v>
      </c>
      <c r="P6947" s="28">
        <v>0.87462409624060145</v>
      </c>
    </row>
    <row r="6948" spans="1:16" x14ac:dyDescent="0.3">
      <c r="A6948" t="s">
        <v>656</v>
      </c>
      <c r="B6948" t="e">
        <f>VLOOKUP(A6948,Sheet3!L:L,1,FALSE)</f>
        <v>#N/A</v>
      </c>
      <c r="C6948" t="str">
        <f>VLOOKUP(A6948,'ALL - prices'!B:C,2,FALSE)</f>
        <v>West Fraser Timber Co Ltd</v>
      </c>
      <c r="D6948" t="str">
        <f>VLOOKUP(A6948,'ALL - prices'!B:I,8,FALSE)</f>
        <v>Materials</v>
      </c>
      <c r="E6948">
        <v>2021</v>
      </c>
      <c r="F6948" t="s">
        <v>681</v>
      </c>
      <c r="G6948" t="str">
        <f t="shared" si="513"/>
        <v>2021-Q3</v>
      </c>
      <c r="H6948" s="4">
        <f>INDEX('ALL - prices'!$J$3:$DY$219,MATCH('COMBINED DATA'!A6908,'ALL - prices'!$B$3:$B$219,0),MATCH('COMBINED DATA'!G6908,'ALL - prices'!$J$1:$DY$1,0))</f>
        <v>10.15</v>
      </c>
      <c r="I6948" s="14">
        <f t="shared" si="516"/>
        <v>2.6851613855905683</v>
      </c>
      <c r="J6948" s="15">
        <f>INDEX(MarketCap2!$E$2:$AR$224,MATCH(A6948,MarketCap2!$B$2:$B$224,0),MATCH(G6948,MarketCap2!$E$1:$AR$1,0))</f>
        <v>11523944448</v>
      </c>
      <c r="K6948">
        <f t="shared" si="514"/>
        <v>23.167692833608655</v>
      </c>
      <c r="L6948">
        <f>INDEX('PB2'!$D$2:$AQ$224,MATCH(A6948,'PB2'!$B$2:$B$224,0),MATCH(G6948,'PB2'!$D$1:$AQ$1,0))</f>
        <v>1.2119549512863199</v>
      </c>
      <c r="M6948" s="16">
        <f t="shared" si="515"/>
        <v>0.82511317680466634</v>
      </c>
      <c r="N6948" s="6">
        <f>INDEX('ROA2'!$D$2:$AQ$224,MATCH(A6948,'ROA2'!$B$2:$B$224,0),MATCH(G6948,'ROA2'!$D$1:$AQ$1,0))</f>
        <v>35.911674499511697</v>
      </c>
      <c r="O6948" s="6">
        <v>10711.000064</v>
      </c>
      <c r="P6948" s="28">
        <v>7.3999785199242107E-2</v>
      </c>
    </row>
    <row r="6949" spans="1:16" x14ac:dyDescent="0.3">
      <c r="A6949" t="s">
        <v>656</v>
      </c>
      <c r="B6949" t="e">
        <f>VLOOKUP(A6949,Sheet3!L:L,1,FALSE)</f>
        <v>#N/A</v>
      </c>
      <c r="C6949" t="str">
        <f>VLOOKUP(A6949,'ALL - prices'!B:C,2,FALSE)</f>
        <v>West Fraser Timber Co Ltd</v>
      </c>
      <c r="D6949" t="str">
        <f>VLOOKUP(A6949,'ALL - prices'!B:I,8,FALSE)</f>
        <v>Materials</v>
      </c>
      <c r="E6949">
        <v>2021</v>
      </c>
      <c r="F6949" t="s">
        <v>682</v>
      </c>
      <c r="G6949" t="str">
        <f t="shared" si="513"/>
        <v>2021-Q4</v>
      </c>
      <c r="H6949" s="4">
        <f>INDEX('ALL - prices'!$J$3:$DY$219,MATCH('COMBINED DATA'!A6909,'ALL - prices'!$B$3:$B$219,0),MATCH('COMBINED DATA'!G6909,'ALL - prices'!$J$1:$DY$1,0))</f>
        <v>11.51</v>
      </c>
      <c r="I6949" s="14">
        <f t="shared" si="516"/>
        <v>3.5183187272711236</v>
      </c>
      <c r="J6949" s="15">
        <f>INDEX(MarketCap2!$E$2:$AR$224,MATCH(A6949,MarketCap2!$B$2:$B$224,0),MATCH(G6949,MarketCap2!$E$1:$AR$1,0))</f>
        <v>12821484544</v>
      </c>
      <c r="K6949">
        <f t="shared" si="514"/>
        <v>23.274388080798705</v>
      </c>
      <c r="L6949">
        <f>INDEX('PB2'!$D$2:$AQ$224,MATCH(A6949,'PB2'!$B$2:$B$224,0),MATCH(G6949,'PB2'!$D$1:$AQ$1,0))</f>
        <v>1.32005202770233</v>
      </c>
      <c r="M6949" s="16">
        <f t="shared" si="515"/>
        <v>0.75754589896020275</v>
      </c>
      <c r="N6949" s="6">
        <f>INDEX('ROA2'!$D$2:$AQ$224,MATCH(A6949,'ROA2'!$B$2:$B$224,0),MATCH(G6949,'ROA2'!$D$1:$AQ$1,0))</f>
        <v>39.215427398681598</v>
      </c>
      <c r="O6949" s="6">
        <v>10220.000255999999</v>
      </c>
      <c r="P6949" s="28">
        <v>-4.5840706289440321E-2</v>
      </c>
    </row>
    <row r="6950" spans="1:16" x14ac:dyDescent="0.3">
      <c r="A6950" t="s">
        <v>656</v>
      </c>
      <c r="B6950" t="e">
        <f>VLOOKUP(A6950,Sheet3!L:L,1,FALSE)</f>
        <v>#N/A</v>
      </c>
      <c r="C6950" t="str">
        <f>VLOOKUP(A6950,'ALL - prices'!B:C,2,FALSE)</f>
        <v>West Fraser Timber Co Ltd</v>
      </c>
      <c r="D6950" t="str">
        <f>VLOOKUP(A6950,'ALL - prices'!B:I,8,FALSE)</f>
        <v>Materials</v>
      </c>
      <c r="E6950">
        <v>2022</v>
      </c>
      <c r="F6950" t="s">
        <v>679</v>
      </c>
      <c r="G6950" t="str">
        <f t="shared" si="513"/>
        <v>2022-Q1</v>
      </c>
      <c r="H6950" s="4">
        <f>INDEX('ALL - prices'!$J$3:$DY$219,MATCH('COMBINED DATA'!A6910,'ALL - prices'!$B$3:$B$219,0),MATCH('COMBINED DATA'!G6910,'ALL - prices'!$J$1:$DY$1,0))</f>
        <v>15.69</v>
      </c>
      <c r="I6950" s="14">
        <f t="shared" si="516"/>
        <v>1.7040417639639394</v>
      </c>
      <c r="J6950" s="15">
        <f>INDEX(MarketCap2!$E$2:$AR$224,MATCH(A6950,MarketCap2!$B$2:$B$224,0),MATCH(G6950,MarketCap2!$E$1:$AR$1,0))</f>
        <v>10868219904</v>
      </c>
      <c r="K6950">
        <f t="shared" si="514"/>
        <v>23.109108762387514</v>
      </c>
      <c r="L6950">
        <f>INDEX('PB2'!$D$2:$AQ$224,MATCH(A6950,'PB2'!$B$2:$B$224,0),MATCH(G6950,'PB2'!$D$1:$AQ$1,0))</f>
        <v>0.97849601507186901</v>
      </c>
      <c r="M6950" s="16">
        <f t="shared" si="515"/>
        <v>1.0219765687308922</v>
      </c>
      <c r="N6950" s="6">
        <f>INDEX('ROA2'!$D$2:$AQ$224,MATCH(A6950,'ROA2'!$B$2:$B$224,0),MATCH(G6950,'ROA2'!$D$1:$AQ$1,0))</f>
        <v>37.415096282958999</v>
      </c>
      <c r="O6950" s="6">
        <v>10433.000448000001</v>
      </c>
      <c r="P6950" s="28">
        <v>2.0841505544479055E-2</v>
      </c>
    </row>
    <row r="6951" spans="1:16" x14ac:dyDescent="0.3">
      <c r="A6951" t="s">
        <v>656</v>
      </c>
      <c r="B6951" t="e">
        <f>VLOOKUP(A6951,Sheet3!L:L,1,FALSE)</f>
        <v>#N/A</v>
      </c>
      <c r="C6951" t="str">
        <f>VLOOKUP(A6951,'ALL - prices'!B:C,2,FALSE)</f>
        <v>West Fraser Timber Co Ltd</v>
      </c>
      <c r="D6951" t="str">
        <f>VLOOKUP(A6951,'ALL - prices'!B:I,8,FALSE)</f>
        <v>Materials</v>
      </c>
      <c r="E6951">
        <v>2022</v>
      </c>
      <c r="F6951" t="s">
        <v>680</v>
      </c>
      <c r="G6951" t="str">
        <f t="shared" si="513"/>
        <v>2022-Q2</v>
      </c>
      <c r="H6951" s="4">
        <f>INDEX('ALL - prices'!$J$3:$DY$219,MATCH('COMBINED DATA'!A6911,'ALL - prices'!$B$3:$B$219,0),MATCH('COMBINED DATA'!G6911,'ALL - prices'!$J$1:$DY$1,0))</f>
        <v>11.15</v>
      </c>
      <c r="I6951" s="14">
        <f t="shared" si="516"/>
        <v>1.0459286145175777</v>
      </c>
      <c r="J6951" s="15">
        <f>INDEX(MarketCap2!$E$2:$AR$224,MATCH(A6951,MarketCap2!$B$2:$B$224,0),MATCH(G6951,MarketCap2!$E$1:$AR$1,0))</f>
        <v>10040289280</v>
      </c>
      <c r="K6951">
        <f t="shared" si="514"/>
        <v>23.02987176354392</v>
      </c>
      <c r="L6951">
        <f>INDEX('PB2'!$D$2:$AQ$224,MATCH(A6951,'PB2'!$B$2:$B$224,0),MATCH(G6951,'PB2'!$D$1:$AQ$1,0))</f>
        <v>0.85304498672485396</v>
      </c>
      <c r="M6951" s="16">
        <f t="shared" si="515"/>
        <v>1.1722711176574159</v>
      </c>
      <c r="N6951" s="6">
        <f>INDEX('ROA2'!$D$2:$AQ$224,MATCH(A6951,'ROA2'!$B$2:$B$224,0),MATCH(G6951,'ROA2'!$D$1:$AQ$1,0))</f>
        <v>31.957542419433601</v>
      </c>
      <c r="O6951" s="6">
        <v>11130.000384000001</v>
      </c>
      <c r="P6951" s="28">
        <v>6.6807237234770236E-2</v>
      </c>
    </row>
    <row r="6952" spans="1:16" x14ac:dyDescent="0.3">
      <c r="A6952" t="s">
        <v>656</v>
      </c>
      <c r="B6952" t="e">
        <f>VLOOKUP(A6952,Sheet3!L:L,1,FALSE)</f>
        <v>#N/A</v>
      </c>
      <c r="C6952" t="str">
        <f>VLOOKUP(A6952,'ALL - prices'!B:C,2,FALSE)</f>
        <v>West Fraser Timber Co Ltd</v>
      </c>
      <c r="D6952" t="str">
        <f>VLOOKUP(A6952,'ALL - prices'!B:I,8,FALSE)</f>
        <v>Materials</v>
      </c>
      <c r="E6952">
        <v>2022</v>
      </c>
      <c r="F6952" t="s">
        <v>681</v>
      </c>
      <c r="G6952" t="str">
        <f t="shared" si="513"/>
        <v>2022-Q3</v>
      </c>
      <c r="H6952" s="4">
        <f>INDEX('ALL - prices'!$J$3:$DY$219,MATCH('COMBINED DATA'!A6912,'ALL - prices'!$B$3:$B$219,0),MATCH('COMBINED DATA'!G6912,'ALL - prices'!$J$1:$DY$1,0))</f>
        <v>9.34</v>
      </c>
      <c r="I6952" s="14">
        <f t="shared" si="516"/>
        <v>0.36344417269598189</v>
      </c>
      <c r="J6952" s="15">
        <f>INDEX(MarketCap2!$E$2:$AR$224,MATCH(A6952,MarketCap2!$B$2:$B$224,0),MATCH(G6952,MarketCap2!$E$1:$AR$1,0))</f>
        <v>8614596608</v>
      </c>
      <c r="K6952">
        <f t="shared" si="514"/>
        <v>22.87672388145392</v>
      </c>
      <c r="L6952">
        <f>INDEX('PB2'!$D$2:$AQ$224,MATCH(A6952,'PB2'!$B$2:$B$224,0),MATCH(G6952,'PB2'!$D$1:$AQ$1,0))</f>
        <v>0.79213798046112105</v>
      </c>
      <c r="M6952" s="16">
        <f t="shared" si="515"/>
        <v>1.2624063290310583</v>
      </c>
      <c r="N6952" s="6">
        <f>INDEX('ROA2'!$D$2:$AQ$224,MATCH(A6952,'ROA2'!$B$2:$B$224,0),MATCH(G6952,'ROA2'!$D$1:$AQ$1,0))</f>
        <v>25.3739929199219</v>
      </c>
      <c r="O6952" s="6">
        <v>10145.000448000001</v>
      </c>
      <c r="P6952" s="28">
        <v>-8.8499541960123634E-2</v>
      </c>
    </row>
    <row r="6953" spans="1:16" x14ac:dyDescent="0.3">
      <c r="A6953" t="s">
        <v>656</v>
      </c>
      <c r="B6953" t="e">
        <f>VLOOKUP(A6953,Sheet3!L:L,1,FALSE)</f>
        <v>#N/A</v>
      </c>
      <c r="C6953" t="str">
        <f>VLOOKUP(A6953,'ALL - prices'!B:C,2,FALSE)</f>
        <v>West Fraser Timber Co Ltd</v>
      </c>
      <c r="D6953" t="str">
        <f>VLOOKUP(A6953,'ALL - prices'!B:I,8,FALSE)</f>
        <v>Materials</v>
      </c>
      <c r="E6953">
        <v>2022</v>
      </c>
      <c r="F6953" t="s">
        <v>682</v>
      </c>
      <c r="G6953" t="str">
        <f t="shared" si="513"/>
        <v>2022-Q4</v>
      </c>
      <c r="H6953" s="4">
        <f>INDEX('ALL - prices'!$J$3:$DY$219,MATCH('COMBINED DATA'!A6913,'ALL - prices'!$B$3:$B$219,0),MATCH('COMBINED DATA'!G6913,'ALL - prices'!$J$1:$DY$1,0))</f>
        <v>7.48</v>
      </c>
      <c r="I6953" s="14">
        <f t="shared" si="516"/>
        <v>0.41721297518973044</v>
      </c>
      <c r="J6953" s="15">
        <f>INDEX(MarketCap2!$E$2:$AR$224,MATCH(A6953,MarketCap2!$B$2:$B$224,0),MATCH(G6953,MarketCap2!$E$1:$AR$1,0))</f>
        <v>8176373248</v>
      </c>
      <c r="K6953">
        <f t="shared" si="514"/>
        <v>22.824514521029158</v>
      </c>
      <c r="L6953">
        <f>INDEX('PB2'!$D$2:$AQ$224,MATCH(A6953,'PB2'!$B$2:$B$224,0),MATCH(G6953,'PB2'!$D$1:$AQ$1,0))</f>
        <v>0.79247301816940297</v>
      </c>
      <c r="M6953" s="16">
        <f t="shared" si="515"/>
        <v>1.2618726153099575</v>
      </c>
      <c r="N6953" s="6">
        <f>INDEX('ROA2'!$D$2:$AQ$224,MATCH(A6953,'ROA2'!$B$2:$B$224,0),MATCH(G6953,'ROA2'!$D$1:$AQ$1,0))</f>
        <v>23.617324829101602</v>
      </c>
      <c r="O6953" s="6">
        <v>10120.999936</v>
      </c>
      <c r="P6953" s="28">
        <v>-2.3657477516161197E-3</v>
      </c>
    </row>
    <row r="6954" spans="1:16" x14ac:dyDescent="0.3">
      <c r="A6954" t="s">
        <v>656</v>
      </c>
      <c r="B6954" t="e">
        <f>VLOOKUP(A6954,Sheet3!L:L,1,FALSE)</f>
        <v>#N/A</v>
      </c>
      <c r="C6954" t="str">
        <f>VLOOKUP(A6954,'ALL - prices'!B:C,2,FALSE)</f>
        <v>West Fraser Timber Co Ltd</v>
      </c>
      <c r="D6954" t="str">
        <f>VLOOKUP(A6954,'ALL - prices'!B:I,8,FALSE)</f>
        <v>Materials</v>
      </c>
      <c r="E6954">
        <v>2023</v>
      </c>
      <c r="F6954" t="s">
        <v>679</v>
      </c>
      <c r="G6954" t="str">
        <f t="shared" si="513"/>
        <v>2023-Q1</v>
      </c>
      <c r="H6954" s="4">
        <f>INDEX('ALL - prices'!$J$3:$DY$219,MATCH('COMBINED DATA'!A6914,'ALL - prices'!$B$3:$B$219,0),MATCH('COMBINED DATA'!G6914,'ALL - prices'!$J$1:$DY$1,0))</f>
        <v>7.7</v>
      </c>
      <c r="I6954" s="14">
        <f t="shared" si="516"/>
        <v>1.4696116267005213</v>
      </c>
      <c r="J6954" s="15">
        <f>INDEX(MarketCap2!$E$2:$AR$224,MATCH(A6954,MarketCap2!$B$2:$B$224,0),MATCH(G6954,MarketCap2!$E$1:$AR$1,0))</f>
        <v>8054742016</v>
      </c>
      <c r="K6954">
        <f t="shared" si="514"/>
        <v>22.809526825253634</v>
      </c>
      <c r="L6954">
        <f>INDEX('PB2'!$D$2:$AQ$224,MATCH(A6954,'PB2'!$B$2:$B$224,0),MATCH(G6954,'PB2'!$D$1:$AQ$1,0))</f>
        <v>0.78652501106262196</v>
      </c>
      <c r="M6954" s="16">
        <f t="shared" si="515"/>
        <v>1.2714153853149133</v>
      </c>
      <c r="N6954" s="6">
        <f>INDEX('ROA2'!$D$2:$AQ$224,MATCH(A6954,'ROA2'!$B$2:$B$224,0),MATCH(G6954,'ROA2'!$D$1:$AQ$1,0))</f>
        <v>19.357051849365199</v>
      </c>
      <c r="O6954" s="6">
        <v>9973.0001919999995</v>
      </c>
      <c r="P6954" s="28">
        <v>-1.4623035760880835E-2</v>
      </c>
    </row>
    <row r="6955" spans="1:16" x14ac:dyDescent="0.3">
      <c r="A6955" t="s">
        <v>656</v>
      </c>
      <c r="B6955" t="e">
        <f>VLOOKUP(A6955,Sheet3!L:L,1,FALSE)</f>
        <v>#N/A</v>
      </c>
      <c r="C6955" t="str">
        <f>VLOOKUP(A6955,'ALL - prices'!B:C,2,FALSE)</f>
        <v>West Fraser Timber Co Ltd</v>
      </c>
      <c r="D6955" t="str">
        <f>VLOOKUP(A6955,'ALL - prices'!B:I,8,FALSE)</f>
        <v>Materials</v>
      </c>
      <c r="E6955">
        <v>2023</v>
      </c>
      <c r="F6955" t="s">
        <v>680</v>
      </c>
      <c r="G6955" t="str">
        <f t="shared" si="513"/>
        <v>2023-Q2</v>
      </c>
      <c r="H6955" s="4">
        <f>INDEX('ALL - prices'!$J$3:$DY$219,MATCH('COMBINED DATA'!A6915,'ALL - prices'!$B$3:$B$219,0),MATCH('COMBINED DATA'!G6915,'ALL - prices'!$J$1:$DY$1,0))</f>
        <v>6.9</v>
      </c>
      <c r="I6955" s="14">
        <f t="shared" si="516"/>
        <v>1.877824539194227</v>
      </c>
      <c r="J6955" s="15">
        <f>INDEX(MarketCap2!$E$2:$AR$224,MATCH(A6955,MarketCap2!$B$2:$B$224,0),MATCH(G6955,MarketCap2!$E$1:$AR$1,0))</f>
        <v>9509485568</v>
      </c>
      <c r="K6955">
        <f t="shared" si="514"/>
        <v>22.975555618244584</v>
      </c>
      <c r="L6955">
        <f>INDEX('PB2'!$D$2:$AQ$224,MATCH(A6955,'PB2'!$B$2:$B$224,0),MATCH(G6955,'PB2'!$D$1:$AQ$1,0))</f>
        <v>0.96917402744293202</v>
      </c>
      <c r="M6955" s="16">
        <f t="shared" si="515"/>
        <v>1.0318064369083426</v>
      </c>
      <c r="N6955" s="6">
        <f>INDEX('ROA2'!$D$2:$AQ$224,MATCH(A6955,'ROA2'!$B$2:$B$224,0),MATCH(G6955,'ROA2'!$D$1:$AQ$1,0))</f>
        <v>8.0258960723877006</v>
      </c>
      <c r="O6955" s="6">
        <v>9877.0001919999995</v>
      </c>
      <c r="P6955" s="28">
        <v>-9.6259899881489946E-3</v>
      </c>
    </row>
    <row r="6956" spans="1:16" x14ac:dyDescent="0.3">
      <c r="A6956" t="s">
        <v>656</v>
      </c>
      <c r="B6956" t="e">
        <f>VLOOKUP(A6956,Sheet3!L:L,1,FALSE)</f>
        <v>#N/A</v>
      </c>
      <c r="C6956" t="str">
        <f>VLOOKUP(A6956,'ALL - prices'!B:C,2,FALSE)</f>
        <v>West Fraser Timber Co Ltd</v>
      </c>
      <c r="D6956" t="str">
        <f>VLOOKUP(A6956,'ALL - prices'!B:I,8,FALSE)</f>
        <v>Materials</v>
      </c>
      <c r="E6956">
        <v>2023</v>
      </c>
      <c r="F6956" t="s">
        <v>681</v>
      </c>
      <c r="G6956" t="str">
        <f t="shared" si="513"/>
        <v>2023-Q3</v>
      </c>
      <c r="H6956" s="4">
        <f>INDEX('ALL - prices'!$J$3:$DY$219,MATCH('COMBINED DATA'!A6916,'ALL - prices'!$B$3:$B$219,0),MATCH('COMBINED DATA'!G6916,'ALL - prices'!$J$1:$DY$1,0))</f>
        <v>7.09</v>
      </c>
      <c r="I6956" s="14">
        <f t="shared" si="516"/>
        <v>2.0783547178798241</v>
      </c>
      <c r="J6956" s="15">
        <f>INDEX(MarketCap2!$E$2:$AR$224,MATCH(A6956,MarketCap2!$B$2:$B$224,0),MATCH(G6956,MarketCap2!$E$1:$AR$1,0))</f>
        <v>8239437312</v>
      </c>
      <c r="K6956">
        <f t="shared" si="514"/>
        <v>22.832197891157463</v>
      </c>
      <c r="L6956">
        <f>INDEX('PB2'!$D$2:$AQ$224,MATCH(A6956,'PB2'!$B$2:$B$224,0),MATCH(G6956,'PB2'!$D$1:$AQ$1,0))</f>
        <v>0.80740797519683805</v>
      </c>
      <c r="M6956" s="16">
        <f t="shared" si="515"/>
        <v>1.2385312391250656</v>
      </c>
      <c r="N6956" s="6">
        <f>INDEX('ROA2'!$D$2:$AQ$224,MATCH(A6956,'ROA2'!$B$2:$B$224,0),MATCH(G6956,'ROA2'!$D$1:$AQ$1,0))</f>
        <v>-0.50349897146224998</v>
      </c>
      <c r="O6956" s="6">
        <v>9715.9997440000006</v>
      </c>
      <c r="P6956" s="28">
        <v>-1.6300541143089497E-2</v>
      </c>
    </row>
    <row r="6957" spans="1:16" x14ac:dyDescent="0.3">
      <c r="A6957" t="s">
        <v>656</v>
      </c>
      <c r="B6957" t="e">
        <f>VLOOKUP(A6957,Sheet3!L:L,1,FALSE)</f>
        <v>#N/A</v>
      </c>
      <c r="C6957" t="str">
        <f>VLOOKUP(A6957,'ALL - prices'!B:C,2,FALSE)</f>
        <v>West Fraser Timber Co Ltd</v>
      </c>
      <c r="D6957" t="str">
        <f>VLOOKUP(A6957,'ALL - prices'!B:I,8,FALSE)</f>
        <v>Materials</v>
      </c>
      <c r="E6957">
        <v>2023</v>
      </c>
      <c r="F6957" t="s">
        <v>682</v>
      </c>
      <c r="G6957" t="str">
        <f t="shared" si="513"/>
        <v>2023-Q4</v>
      </c>
      <c r="H6957" s="4">
        <f>INDEX('ALL - prices'!$J$3:$DY$219,MATCH('COMBINED DATA'!A6917,'ALL - prices'!$B$3:$B$219,0),MATCH('COMBINED DATA'!G6917,'ALL - prices'!$J$1:$DY$1,0))</f>
        <v>7.71</v>
      </c>
      <c r="I6957" s="14">
        <f t="shared" si="516"/>
        <v>1.353597059689478</v>
      </c>
      <c r="J6957" s="15">
        <f>INDEX(MarketCap2!$E$2:$AR$224,MATCH(A6957,MarketCap2!$B$2:$B$224,0),MATCH(G6957,MarketCap2!$E$1:$AR$1,0))</f>
        <v>9471885312</v>
      </c>
      <c r="K6957">
        <f t="shared" si="514"/>
        <v>22.97159380690665</v>
      </c>
      <c r="L6957">
        <f>INDEX('PB2'!$D$2:$AQ$224,MATCH(A6957,'PB2'!$B$2:$B$224,0),MATCH(G6957,'PB2'!$D$1:$AQ$1,0))</f>
        <v>0.97111701965331998</v>
      </c>
      <c r="M6957" s="16">
        <f t="shared" si="515"/>
        <v>1.0297420184819652</v>
      </c>
      <c r="N6957" s="6">
        <f>INDEX('ROA2'!$D$2:$AQ$224,MATCH(A6957,'ROA2'!$B$2:$B$224,0),MATCH(G6957,'ROA2'!$D$1:$AQ$1,0))</f>
        <v>-1.07510697841644</v>
      </c>
      <c r="O6957" s="6">
        <v>9784.0005120000005</v>
      </c>
      <c r="P6957" s="28">
        <v>6.9988441531189764E-3</v>
      </c>
    </row>
    <row r="6958" spans="1:16" x14ac:dyDescent="0.3">
      <c r="A6958" t="s">
        <v>656</v>
      </c>
      <c r="B6958" t="e">
        <f>VLOOKUP(A6958,Sheet3!L:L,1,FALSE)</f>
        <v>#N/A</v>
      </c>
      <c r="C6958" t="str">
        <f>VLOOKUP(A6958,'ALL - prices'!B:C,2,FALSE)</f>
        <v>West Fraser Timber Co Ltd</v>
      </c>
      <c r="D6958" t="str">
        <f>VLOOKUP(A6958,'ALL - prices'!B:I,8,FALSE)</f>
        <v>Materials</v>
      </c>
      <c r="E6958" s="18">
        <v>2024</v>
      </c>
      <c r="F6958" t="s">
        <v>679</v>
      </c>
      <c r="G6958" t="str">
        <f t="shared" si="513"/>
        <v>2024-Q1</v>
      </c>
      <c r="H6958" s="4">
        <f>INDEX('ALL - prices'!$J$3:$DY$219,MATCH('COMBINED DATA'!A6918,'ALL - prices'!$B$3:$B$219,0),MATCH('COMBINED DATA'!G6918,'ALL - prices'!$J$1:$DY$1,0))</f>
        <v>10.09</v>
      </c>
      <c r="I6958" s="14" t="s">
        <v>769</v>
      </c>
      <c r="J6958" s="15">
        <f>INDEX(MarketCap2!$E$2:$AR$224,MATCH(A6958,MarketCap2!$B$2:$B$224,0),MATCH(G6958,MarketCap2!$E$1:$AR$1,0))</f>
        <v>9556695040</v>
      </c>
      <c r="K6958">
        <f t="shared" si="514"/>
        <v>22.980507797126272</v>
      </c>
      <c r="L6958">
        <f>INDEX('PB2'!$D$2:$AQ$224,MATCH(A6958,'PB2'!$B$2:$B$224,0),MATCH(G6958,'PB2'!$D$1:$AQ$1,0))</f>
        <v>0.97486698627471902</v>
      </c>
      <c r="M6958" s="16">
        <f t="shared" si="515"/>
        <v>1.0257809671259075</v>
      </c>
      <c r="N6958" s="6">
        <f>INDEX('ROA2'!$D$2:$AQ$224,MATCH(A6958,'ROA2'!$B$2:$B$224,0),MATCH(G6958,'ROA2'!$D$1:$AQ$1,0))</f>
        <v>-1.7227150201797501</v>
      </c>
      <c r="O6958" s="6">
        <v>9415.0000639999998</v>
      </c>
      <c r="P6958" s="28">
        <v>-3.7714679956059337E-2</v>
      </c>
    </row>
    <row r="6959" spans="1:16" x14ac:dyDescent="0.3">
      <c r="A6959" t="s">
        <v>656</v>
      </c>
      <c r="B6959" t="e">
        <f>VLOOKUP(A6959,Sheet3!L:L,1,FALSE)</f>
        <v>#N/A</v>
      </c>
      <c r="C6959" t="str">
        <f>VLOOKUP(A6959,'ALL - prices'!B:C,2,FALSE)</f>
        <v>West Fraser Timber Co Ltd</v>
      </c>
      <c r="D6959" t="str">
        <f>VLOOKUP(A6959,'ALL - prices'!B:I,8,FALSE)</f>
        <v>Materials</v>
      </c>
      <c r="E6959" s="18">
        <v>2024</v>
      </c>
      <c r="F6959" t="s">
        <v>680</v>
      </c>
      <c r="G6959" t="str">
        <f t="shared" si="513"/>
        <v>2024-Q2</v>
      </c>
      <c r="H6959" s="4">
        <f>INDEX('ALL - prices'!$J$3:$DY$219,MATCH('COMBINED DATA'!A6919,'ALL - prices'!$B$3:$B$219,0),MATCH('COMBINED DATA'!G6919,'ALL - prices'!$J$1:$DY$1,0))</f>
        <v>11.02</v>
      </c>
      <c r="I6959" s="14" t="s">
        <v>769</v>
      </c>
      <c r="J6959" s="15">
        <f>INDEX(MarketCap2!$E$2:$AR$224,MATCH(A6959,MarketCap2!$B$2:$B$224,0),MATCH(G6959,MarketCap2!$E$1:$AR$1,0))</f>
        <v>8526228992</v>
      </c>
      <c r="K6959">
        <f t="shared" si="514"/>
        <v>22.866413013009922</v>
      </c>
      <c r="L6959">
        <f>INDEX('PB2'!$D$2:$AQ$224,MATCH(A6959,'PB2'!$B$2:$B$224,0),MATCH(G6959,'PB2'!$D$1:$AQ$1,0))</f>
        <v>0.85711997747421298</v>
      </c>
      <c r="M6959" s="16">
        <f t="shared" si="515"/>
        <v>1.1666978092691647</v>
      </c>
      <c r="N6959" s="6">
        <f>INDEX('ROA2'!$D$2:$AQ$224,MATCH(A6959,'ROA2'!$B$2:$B$224,0),MATCH(G6959,'ROA2'!$D$1:$AQ$1,0))</f>
        <v>-0.93467599153518699</v>
      </c>
      <c r="O6959" s="6">
        <v>9381.0001919999995</v>
      </c>
      <c r="P6959" s="28">
        <v>-3.6112450099713908E-3</v>
      </c>
    </row>
    <row r="6960" spans="1:16" x14ac:dyDescent="0.3">
      <c r="A6960" t="s">
        <v>656</v>
      </c>
      <c r="B6960" t="e">
        <f>VLOOKUP(A6960,Sheet3!L:L,1,FALSE)</f>
        <v>#N/A</v>
      </c>
      <c r="C6960" t="str">
        <f>VLOOKUP(A6960,'ALL - prices'!B:C,2,FALSE)</f>
        <v>West Fraser Timber Co Ltd</v>
      </c>
      <c r="D6960" t="str">
        <f>VLOOKUP(A6960,'ALL - prices'!B:I,8,FALSE)</f>
        <v>Materials</v>
      </c>
      <c r="E6960" s="18">
        <v>2024</v>
      </c>
      <c r="F6960" t="s">
        <v>681</v>
      </c>
      <c r="G6960" t="str">
        <f t="shared" si="513"/>
        <v>2024-Q3</v>
      </c>
      <c r="H6960" s="4">
        <f>INDEX('ALL - prices'!$J$3:$DY$219,MATCH('COMBINED DATA'!A6920,'ALL - prices'!$B$3:$B$219,0),MATCH('COMBINED DATA'!G6920,'ALL - prices'!$J$1:$DY$1,0))</f>
        <v>12.69</v>
      </c>
      <c r="I6960" s="14" t="s">
        <v>769</v>
      </c>
      <c r="J6960" s="15">
        <f>INDEX(MarketCap2!$E$2:$AR$224,MATCH(A6960,MarketCap2!$B$2:$B$224,0),MATCH(G6960,MarketCap2!$E$1:$AR$1,0))</f>
        <v>10576626688</v>
      </c>
      <c r="K6960">
        <f t="shared" si="514"/>
        <v>23.081912373973417</v>
      </c>
      <c r="L6960">
        <f>INDEX('PB2'!$D$2:$AQ$224,MATCH(A6960,'PB2'!$B$2:$B$224,0),MATCH(G6960,'PB2'!$D$1:$AQ$1,0))</f>
        <v>1.0866459608078001</v>
      </c>
      <c r="M6960" s="16">
        <f t="shared" si="515"/>
        <v>0.92026293389671421</v>
      </c>
      <c r="N6960" s="6">
        <f>INDEX('ROA2'!$D$2:$AQ$224,MATCH(A6960,'ROA2'!$B$2:$B$224,0),MATCH(G6960,'ROA2'!$D$1:$AQ$1,0))</f>
        <v>1.5317629575729399</v>
      </c>
      <c r="O6960" s="6">
        <v>9347.0003199999992</v>
      </c>
      <c r="P6960" s="28">
        <v>-3.6243333657529388E-3</v>
      </c>
    </row>
    <row r="6961" spans="1:16" x14ac:dyDescent="0.3">
      <c r="A6961" t="s">
        <v>656</v>
      </c>
      <c r="B6961" t="e">
        <f>VLOOKUP(A6961,Sheet3!L:L,1,FALSE)</f>
        <v>#N/A</v>
      </c>
      <c r="C6961" t="str">
        <f>VLOOKUP(A6961,'ALL - prices'!B:C,2,FALSE)</f>
        <v>West Fraser Timber Co Ltd</v>
      </c>
      <c r="D6961" t="str">
        <f>VLOOKUP(A6961,'ALL - prices'!B:I,8,FALSE)</f>
        <v>Materials</v>
      </c>
      <c r="E6961" s="18">
        <v>2024</v>
      </c>
      <c r="F6961" t="s">
        <v>682</v>
      </c>
      <c r="G6961" t="str">
        <f t="shared" si="513"/>
        <v>2024-Q4</v>
      </c>
      <c r="H6961" s="4">
        <f>INDEX('ALL - prices'!$J$3:$DY$219,MATCH('COMBINED DATA'!A6921,'ALL - prices'!$B$3:$B$219,0),MATCH('COMBINED DATA'!G6921,'ALL - prices'!$J$1:$DY$1,0))</f>
        <v>12.91</v>
      </c>
      <c r="I6961" s="14" t="s">
        <v>769</v>
      </c>
      <c r="J6961" s="15">
        <f>INDEX(MarketCap2!$E$2:$AR$224,MATCH(A6961,MarketCap2!$B$2:$B$224,0),MATCH(G6961,MarketCap2!$E$1:$AR$1,0))</f>
        <v>9994620928</v>
      </c>
      <c r="K6961">
        <f t="shared" si="514"/>
        <v>23.025312878016479</v>
      </c>
      <c r="L6961">
        <f>INDEX('PB2'!$D$2:$AQ$224,MATCH(A6961,'PB2'!$B$2:$B$224,0),MATCH(G6961,'PB2'!$D$1:$AQ$1,0))</f>
        <v>0.97577023190581502</v>
      </c>
      <c r="M6961" s="16">
        <f t="shared" si="515"/>
        <v>1.0248314278320019</v>
      </c>
      <c r="N6961" s="6">
        <f>INDEX('ROA2'!$D$2:$AQ$224,MATCH(A6961,'ROA2'!$B$2:$B$224,0),MATCH(G6961,'ROA2'!$D$1:$AQ$1,0))</f>
        <v>-1.0090919733047501</v>
      </c>
      <c r="O6961" s="6">
        <v>9242.9998080000005</v>
      </c>
      <c r="P6961" s="28">
        <v>-1.1126619069164503E-2</v>
      </c>
    </row>
    <row r="6962" spans="1:16" x14ac:dyDescent="0.3">
      <c r="A6962" t="s">
        <v>657</v>
      </c>
      <c r="B6962" t="e">
        <f>VLOOKUP(A6962,Sheet3!L:L,1,FALSE)</f>
        <v>#N/A</v>
      </c>
      <c r="C6962" t="str">
        <f>VLOOKUP(A6962,'ALL - prices'!B:C,2,FALSE)</f>
        <v>George Weston Ltd</v>
      </c>
      <c r="D6962" t="str">
        <f>VLOOKUP(A6962,'ALL - prices'!B:I,8,FALSE)</f>
        <v>Consumer Staples</v>
      </c>
      <c r="E6962">
        <v>2015</v>
      </c>
      <c r="F6962" t="s">
        <v>679</v>
      </c>
      <c r="G6962" t="str">
        <f t="shared" si="513"/>
        <v>2015-Q1</v>
      </c>
      <c r="H6962" s="4">
        <f>INDEX('ALL - prices'!$J$3:$DY$219,MATCH('COMBINED DATA'!A6922,'ALL - prices'!$B$3:$B$219,0),MATCH('COMBINED DATA'!G6922,'ALL - prices'!$J$1:$DY$1,0))</f>
        <v>57.029800000000002</v>
      </c>
      <c r="I6962" s="14">
        <f t="shared" ref="I6962:I6997" si="517">STDEV(H6963:H6966)</f>
        <v>9.5262376760188285</v>
      </c>
      <c r="J6962" s="15">
        <f>INDEX(MarketCap2!$E$2:$AR$224,MATCH(A6962,MarketCap2!$B$2:$B$224,0),MATCH(G6962,MarketCap2!$E$1:$AR$1,0))</f>
        <v>12831051776</v>
      </c>
      <c r="K6962">
        <f t="shared" si="514"/>
        <v>23.275133990078334</v>
      </c>
      <c r="L6962">
        <f>INDEX('PB2'!$D$2:$AQ$224,MATCH(A6962,'PB2'!$B$2:$B$224,0),MATCH(G6962,'PB2'!$D$1:$AQ$1,0))</f>
        <v>1.9487069845199601</v>
      </c>
      <c r="M6962" s="16">
        <f t="shared" si="515"/>
        <v>0.51316078196658066</v>
      </c>
      <c r="N6962" s="6">
        <f>INDEX('ROA2'!$D$2:$AQ$224,MATCH(A6962,'ROA2'!$B$2:$B$224,0),MATCH(G6962,'ROA2'!$D$1:$AQ$1,0))</f>
        <v>0.40809699892997697</v>
      </c>
      <c r="O6962" s="6">
        <v>37146.001407999996</v>
      </c>
      <c r="P6962" s="28">
        <v>-4.5740118095484932E-4</v>
      </c>
    </row>
    <row r="6963" spans="1:16" x14ac:dyDescent="0.3">
      <c r="A6963" t="s">
        <v>657</v>
      </c>
      <c r="B6963" t="e">
        <f>VLOOKUP(A6963,Sheet3!L:L,1,FALSE)</f>
        <v>#N/A</v>
      </c>
      <c r="C6963" t="str">
        <f>VLOOKUP(A6963,'ALL - prices'!B:C,2,FALSE)</f>
        <v>George Weston Ltd</v>
      </c>
      <c r="D6963" t="str">
        <f>VLOOKUP(A6963,'ALL - prices'!B:I,8,FALSE)</f>
        <v>Consumer Staples</v>
      </c>
      <c r="E6963">
        <v>2015</v>
      </c>
      <c r="F6963" t="s">
        <v>680</v>
      </c>
      <c r="G6963" t="str">
        <f t="shared" si="513"/>
        <v>2015-Q2</v>
      </c>
      <c r="H6963" s="4">
        <f>INDEX('ALL - prices'!$J$3:$DY$219,MATCH('COMBINED DATA'!A6923,'ALL - prices'!$B$3:$B$219,0),MATCH('COMBINED DATA'!G6923,'ALL - prices'!$J$1:$DY$1,0))</f>
        <v>60.462499999999999</v>
      </c>
      <c r="I6963" s="14">
        <f t="shared" si="517"/>
        <v>6.4410318310940315</v>
      </c>
      <c r="J6963" s="15">
        <f>INDEX(MarketCap2!$E$2:$AR$224,MATCH(A6963,MarketCap2!$B$2:$B$224,0),MATCH(G6963,MarketCap2!$E$1:$AR$1,0))</f>
        <v>12550091776</v>
      </c>
      <c r="K6963">
        <f t="shared" si="514"/>
        <v>23.25299381532615</v>
      </c>
      <c r="L6963">
        <f>INDEX('PB2'!$D$2:$AQ$224,MATCH(A6963,'PB2'!$B$2:$B$224,0),MATCH(G6963,'PB2'!$D$1:$AQ$1,0))</f>
        <v>1.9565360546112101</v>
      </c>
      <c r="M6963" s="16">
        <f t="shared" si="515"/>
        <v>0.51110737144003893</v>
      </c>
      <c r="N6963" s="6">
        <f>INDEX('ROA2'!$D$2:$AQ$224,MATCH(A6963,'ROA2'!$B$2:$B$224,0),MATCH(G6963,'ROA2'!$D$1:$AQ$1,0))</f>
        <v>0.56260198354721103</v>
      </c>
      <c r="O6963" s="6">
        <v>37189.001215999997</v>
      </c>
      <c r="P6963" s="28">
        <v>1.1575891447293107E-3</v>
      </c>
    </row>
    <row r="6964" spans="1:16" x14ac:dyDescent="0.3">
      <c r="A6964" t="s">
        <v>657</v>
      </c>
      <c r="B6964" t="e">
        <f>VLOOKUP(A6964,Sheet3!L:L,1,FALSE)</f>
        <v>#N/A</v>
      </c>
      <c r="C6964" t="str">
        <f>VLOOKUP(A6964,'ALL - prices'!B:C,2,FALSE)</f>
        <v>George Weston Ltd</v>
      </c>
      <c r="D6964" t="str">
        <f>VLOOKUP(A6964,'ALL - prices'!B:I,8,FALSE)</f>
        <v>Consumer Staples</v>
      </c>
      <c r="E6964">
        <v>2015</v>
      </c>
      <c r="F6964" t="s">
        <v>681</v>
      </c>
      <c r="G6964" t="str">
        <f t="shared" si="513"/>
        <v>2015-Q3</v>
      </c>
      <c r="H6964" s="4">
        <f>INDEX('ALL - prices'!$J$3:$DY$219,MATCH('COMBINED DATA'!A6924,'ALL - prices'!$B$3:$B$219,0),MATCH('COMBINED DATA'!G6924,'ALL - prices'!$J$1:$DY$1,0))</f>
        <v>37.4437</v>
      </c>
      <c r="I6964" s="14">
        <f t="shared" si="517"/>
        <v>6.7532820634982222</v>
      </c>
      <c r="J6964" s="15">
        <f>INDEX(MarketCap2!$E$2:$AR$224,MATCH(A6964,MarketCap2!$B$2:$B$224,0),MATCH(G6964,MarketCap2!$E$1:$AR$1,0))</f>
        <v>13820608512</v>
      </c>
      <c r="K6964">
        <f t="shared" si="514"/>
        <v>23.349426685575633</v>
      </c>
      <c r="L6964">
        <f>INDEX('PB2'!$D$2:$AQ$224,MATCH(A6964,'PB2'!$B$2:$B$224,0),MATCH(G6964,'PB2'!$D$1:$AQ$1,0))</f>
        <v>2.00588202476502</v>
      </c>
      <c r="M6964" s="16">
        <f t="shared" si="515"/>
        <v>0.4985338059037373</v>
      </c>
      <c r="N6964" s="6">
        <f>INDEX('ROA2'!$D$2:$AQ$224,MATCH(A6964,'ROA2'!$B$2:$B$224,0),MATCH(G6964,'ROA2'!$D$1:$AQ$1,0))</f>
        <v>1.15775799751282</v>
      </c>
      <c r="O6964" s="6">
        <v>37349.998592000004</v>
      </c>
      <c r="P6964" s="28">
        <v>4.3291664399618237E-3</v>
      </c>
    </row>
    <row r="6965" spans="1:16" x14ac:dyDescent="0.3">
      <c r="A6965" t="s">
        <v>657</v>
      </c>
      <c r="B6965" t="e">
        <f>VLOOKUP(A6965,Sheet3!L:L,1,FALSE)</f>
        <v>#N/A</v>
      </c>
      <c r="C6965" t="str">
        <f>VLOOKUP(A6965,'ALL - prices'!B:C,2,FALSE)</f>
        <v>George Weston Ltd</v>
      </c>
      <c r="D6965" t="str">
        <f>VLOOKUP(A6965,'ALL - prices'!B:I,8,FALSE)</f>
        <v>Consumer Staples</v>
      </c>
      <c r="E6965">
        <v>2015</v>
      </c>
      <c r="F6965" t="s">
        <v>682</v>
      </c>
      <c r="G6965" t="str">
        <f t="shared" si="513"/>
        <v>2015-Q4</v>
      </c>
      <c r="H6965" s="4">
        <f>INDEX('ALL - prices'!$J$3:$DY$219,MATCH('COMBINED DATA'!A6925,'ALL - prices'!$B$3:$B$219,0),MATCH('COMBINED DATA'!G6925,'ALL - prices'!$J$1:$DY$1,0))</f>
        <v>46.407800000000002</v>
      </c>
      <c r="I6965" s="14">
        <f t="shared" si="517"/>
        <v>5.8606519446787573</v>
      </c>
      <c r="J6965" s="15">
        <f>INDEX(MarketCap2!$E$2:$AR$224,MATCH(A6965,MarketCap2!$B$2:$B$224,0),MATCH(G6965,MarketCap2!$E$1:$AR$1,0))</f>
        <v>13676925952</v>
      </c>
      <c r="K6965">
        <f t="shared" si="514"/>
        <v>23.338976012778378</v>
      </c>
      <c r="L6965">
        <f>INDEX('PB2'!$D$2:$AQ$224,MATCH(A6965,'PB2'!$B$2:$B$224,0),MATCH(G6965,'PB2'!$D$1:$AQ$1,0))</f>
        <v>1.9886050224304199</v>
      </c>
      <c r="M6965" s="16">
        <f t="shared" si="515"/>
        <v>0.50286506808568088</v>
      </c>
      <c r="N6965" s="6">
        <f>INDEX('ROA2'!$D$2:$AQ$224,MATCH(A6965,'ROA2'!$B$2:$B$224,0),MATCH(G6965,'ROA2'!$D$1:$AQ$1,0))</f>
        <v>1.44390797615051</v>
      </c>
      <c r="O6965" s="6">
        <v>37633.998848000003</v>
      </c>
      <c r="P6965" s="28">
        <v>7.6037554673651147E-3</v>
      </c>
    </row>
    <row r="6966" spans="1:16" x14ac:dyDescent="0.3">
      <c r="A6966" t="s">
        <v>657</v>
      </c>
      <c r="B6966" t="e">
        <f>VLOOKUP(A6966,Sheet3!L:L,1,FALSE)</f>
        <v>#N/A</v>
      </c>
      <c r="C6966" t="str">
        <f>VLOOKUP(A6966,'ALL - prices'!B:C,2,FALSE)</f>
        <v>George Weston Ltd</v>
      </c>
      <c r="D6966" t="str">
        <f>VLOOKUP(A6966,'ALL - prices'!B:I,8,FALSE)</f>
        <v>Consumer Staples</v>
      </c>
      <c r="E6966">
        <v>2016</v>
      </c>
      <c r="F6966" t="s">
        <v>679</v>
      </c>
      <c r="G6966" t="str">
        <f t="shared" si="513"/>
        <v>2016-Q1</v>
      </c>
      <c r="H6966" s="4">
        <f>INDEX('ALL - prices'!$J$3:$DY$219,MATCH('COMBINED DATA'!A6926,'ALL - prices'!$B$3:$B$219,0),MATCH('COMBINED DATA'!G6926,'ALL - prices'!$J$1:$DY$1,0))</f>
        <v>46.106000000000002</v>
      </c>
      <c r="I6966" s="14">
        <f t="shared" si="517"/>
        <v>7.223354256391767</v>
      </c>
      <c r="J6966" s="15">
        <f>INDEX(MarketCap2!$E$2:$AR$224,MATCH(A6966,MarketCap2!$B$2:$B$224,0),MATCH(G6966,MarketCap2!$E$1:$AR$1,0))</f>
        <v>14873587712</v>
      </c>
      <c r="K6966">
        <f t="shared" si="514"/>
        <v>23.422852840139569</v>
      </c>
      <c r="L6966">
        <f>INDEX('PB2'!$D$2:$AQ$224,MATCH(A6966,'PB2'!$B$2:$B$224,0),MATCH(G6966,'PB2'!$D$1:$AQ$1,0))</f>
        <v>2.2179989814758301</v>
      </c>
      <c r="M6966" s="16">
        <f t="shared" si="515"/>
        <v>0.45085683462965881</v>
      </c>
      <c r="N6966" s="6">
        <f>INDEX('ROA2'!$D$2:$AQ$224,MATCH(A6966,'ROA2'!$B$2:$B$224,0),MATCH(G6966,'ROA2'!$D$1:$AQ$1,0))</f>
        <v>1.39850902557373</v>
      </c>
      <c r="O6966" s="6">
        <v>38220.001279999997</v>
      </c>
      <c r="P6966" s="28">
        <v>1.557109129876949E-2</v>
      </c>
    </row>
    <row r="6967" spans="1:16" x14ac:dyDescent="0.3">
      <c r="A6967" t="s">
        <v>657</v>
      </c>
      <c r="B6967" t="e">
        <f>VLOOKUP(A6967,Sheet3!L:L,1,FALSE)</f>
        <v>#N/A</v>
      </c>
      <c r="C6967" t="str">
        <f>VLOOKUP(A6967,'ALL - prices'!B:C,2,FALSE)</f>
        <v>George Weston Ltd</v>
      </c>
      <c r="D6967" t="str">
        <f>VLOOKUP(A6967,'ALL - prices'!B:I,8,FALSE)</f>
        <v>Consumer Staples</v>
      </c>
      <c r="E6967">
        <v>2016</v>
      </c>
      <c r="F6967" t="s">
        <v>680</v>
      </c>
      <c r="G6967" t="str">
        <f t="shared" si="513"/>
        <v>2016-Q2</v>
      </c>
      <c r="H6967" s="4">
        <f>INDEX('ALL - prices'!$J$3:$DY$219,MATCH('COMBINED DATA'!A6927,'ALL - prices'!$B$3:$B$219,0),MATCH('COMBINED DATA'!G6927,'ALL - prices'!$J$1:$DY$1,0))</f>
        <v>33.478200000000001</v>
      </c>
      <c r="I6967" s="14">
        <f t="shared" si="517"/>
        <v>8.1828424101388091</v>
      </c>
      <c r="J6967" s="15">
        <f>INDEX(MarketCap2!$E$2:$AR$224,MATCH(A6967,MarketCap2!$B$2:$B$224,0),MATCH(G6967,MarketCap2!$E$1:$AR$1,0))</f>
        <v>14305692672</v>
      </c>
      <c r="K6967">
        <f t="shared" si="514"/>
        <v>23.383923383946939</v>
      </c>
      <c r="L6967">
        <f>INDEX('PB2'!$D$2:$AQ$224,MATCH(A6967,'PB2'!$B$2:$B$224,0),MATCH(G6967,'PB2'!$D$1:$AQ$1,0))</f>
        <v>2.1142020225524898</v>
      </c>
      <c r="M6967" s="16">
        <f t="shared" si="515"/>
        <v>0.47299169584214734</v>
      </c>
      <c r="N6967" s="6">
        <f>INDEX('ROA2'!$D$2:$AQ$224,MATCH(A6967,'ROA2'!$B$2:$B$224,0),MATCH(G6967,'ROA2'!$D$1:$AQ$1,0))</f>
        <v>1.0908900499343901</v>
      </c>
      <c r="O6967" s="6">
        <v>37428.998143999997</v>
      </c>
      <c r="P6967" s="28">
        <v>-2.0696052054135342E-2</v>
      </c>
    </row>
    <row r="6968" spans="1:16" x14ac:dyDescent="0.3">
      <c r="A6968" t="s">
        <v>657</v>
      </c>
      <c r="B6968" t="e">
        <f>VLOOKUP(A6968,Sheet3!L:L,1,FALSE)</f>
        <v>#N/A</v>
      </c>
      <c r="C6968" t="str">
        <f>VLOOKUP(A6968,'ALL - prices'!B:C,2,FALSE)</f>
        <v>George Weston Ltd</v>
      </c>
      <c r="D6968" t="str">
        <f>VLOOKUP(A6968,'ALL - prices'!B:I,8,FALSE)</f>
        <v>Consumer Staples</v>
      </c>
      <c r="E6968">
        <v>2016</v>
      </c>
      <c r="F6968" t="s">
        <v>681</v>
      </c>
      <c r="G6968" t="str">
        <f t="shared" si="513"/>
        <v>2016-Q3</v>
      </c>
      <c r="H6968" s="4">
        <f>INDEX('ALL - prices'!$J$3:$DY$219,MATCH('COMBINED DATA'!A6928,'ALL - prices'!$B$3:$B$219,0),MATCH('COMBINED DATA'!G6928,'ALL - prices'!$J$1:$DY$1,0))</f>
        <v>35.896900000000002</v>
      </c>
      <c r="I6968" s="14">
        <f t="shared" si="517"/>
        <v>9.0968120585822554</v>
      </c>
      <c r="J6968" s="15">
        <f>INDEX(MarketCap2!$E$2:$AR$224,MATCH(A6968,MarketCap2!$B$2:$B$224,0),MATCH(G6968,MarketCap2!$E$1:$AR$1,0))</f>
        <v>13997004800</v>
      </c>
      <c r="K6968">
        <f t="shared" si="514"/>
        <v>23.362109200815489</v>
      </c>
      <c r="L6968">
        <f>INDEX('PB2'!$D$2:$AQ$224,MATCH(A6968,'PB2'!$B$2:$B$224,0),MATCH(G6968,'PB2'!$D$1:$AQ$1,0))</f>
        <v>2.00570511817932</v>
      </c>
      <c r="M6968" s="16">
        <f t="shared" si="515"/>
        <v>0.49857777742909215</v>
      </c>
      <c r="N6968" s="6">
        <f>INDEX('ROA2'!$D$2:$AQ$224,MATCH(A6968,'ROA2'!$B$2:$B$224,0),MATCH(G6968,'ROA2'!$D$1:$AQ$1,0))</f>
        <v>1.34537601470947</v>
      </c>
      <c r="O6968" s="6">
        <v>36829.999104000002</v>
      </c>
      <c r="P6968" s="28">
        <v>-1.6003608691193806E-2</v>
      </c>
    </row>
    <row r="6969" spans="1:16" x14ac:dyDescent="0.3">
      <c r="A6969" t="s">
        <v>657</v>
      </c>
      <c r="B6969" t="e">
        <f>VLOOKUP(A6969,Sheet3!L:L,1,FALSE)</f>
        <v>#N/A</v>
      </c>
      <c r="C6969" t="str">
        <f>VLOOKUP(A6969,'ALL - prices'!B:C,2,FALSE)</f>
        <v>George Weston Ltd</v>
      </c>
      <c r="D6969" t="str">
        <f>VLOOKUP(A6969,'ALL - prices'!B:I,8,FALSE)</f>
        <v>Consumer Staples</v>
      </c>
      <c r="E6969">
        <v>2016</v>
      </c>
      <c r="F6969" t="s">
        <v>682</v>
      </c>
      <c r="G6969" t="str">
        <f t="shared" si="513"/>
        <v>2016-Q4</v>
      </c>
      <c r="H6969" s="4">
        <f>INDEX('ALL - prices'!$J$3:$DY$219,MATCH('COMBINED DATA'!A6929,'ALL - prices'!$B$3:$B$219,0),MATCH('COMBINED DATA'!G6929,'ALL - prices'!$J$1:$DY$1,0))</f>
        <v>42.688299999999998</v>
      </c>
      <c r="I6969" s="14">
        <f t="shared" si="517"/>
        <v>8.9857771262423078</v>
      </c>
      <c r="J6969" s="15">
        <f>INDEX(MarketCap2!$E$2:$AR$224,MATCH(A6969,MarketCap2!$B$2:$B$224,0),MATCH(G6969,MarketCap2!$E$1:$AR$1,0))</f>
        <v>14528960512</v>
      </c>
      <c r="K6969">
        <f t="shared" si="514"/>
        <v>23.399409771157323</v>
      </c>
      <c r="L6969">
        <f>INDEX('PB2'!$D$2:$AQ$224,MATCH(A6969,'PB2'!$B$2:$B$224,0),MATCH(G6969,'PB2'!$D$1:$AQ$1,0))</f>
        <v>2.08689689636231</v>
      </c>
      <c r="M6969" s="16">
        <f t="shared" si="515"/>
        <v>0.47918035708573314</v>
      </c>
      <c r="N6969" s="6">
        <f>INDEX('ROA2'!$D$2:$AQ$224,MATCH(A6969,'ROA2'!$B$2:$B$224,0),MATCH(G6969,'ROA2'!$D$1:$AQ$1,0))</f>
        <v>1.6077469587326001</v>
      </c>
      <c r="O6969" s="6">
        <v>37751.001087999997</v>
      </c>
      <c r="P6969" s="28">
        <v>2.5006842422104963E-2</v>
      </c>
    </row>
    <row r="6970" spans="1:16" x14ac:dyDescent="0.3">
      <c r="A6970" t="s">
        <v>657</v>
      </c>
      <c r="B6970" t="e">
        <f>VLOOKUP(A6970,Sheet3!L:L,1,FALSE)</f>
        <v>#N/A</v>
      </c>
      <c r="C6970" t="str">
        <f>VLOOKUP(A6970,'ALL - prices'!B:C,2,FALSE)</f>
        <v>George Weston Ltd</v>
      </c>
      <c r="D6970" t="str">
        <f>VLOOKUP(A6970,'ALL - prices'!B:I,8,FALSE)</f>
        <v>Consumer Staples</v>
      </c>
      <c r="E6970">
        <v>2017</v>
      </c>
      <c r="F6970" t="s">
        <v>679</v>
      </c>
      <c r="G6970" t="str">
        <f t="shared" si="513"/>
        <v>2017-Q1</v>
      </c>
      <c r="H6970" s="4">
        <f>INDEX('ALL - prices'!$J$3:$DY$219,MATCH('COMBINED DATA'!A6930,'ALL - prices'!$B$3:$B$219,0),MATCH('COMBINED DATA'!G6930,'ALL - prices'!$J$1:$DY$1,0))</f>
        <v>49.516199999999998</v>
      </c>
      <c r="I6970" s="14">
        <f t="shared" si="517"/>
        <v>9.2197534780853996</v>
      </c>
      <c r="J6970" s="15">
        <f>INDEX(MarketCap2!$E$2:$AR$224,MATCH(A6970,MarketCap2!$B$2:$B$224,0),MATCH(G6970,MarketCap2!$E$1:$AR$1,0))</f>
        <v>14840100864</v>
      </c>
      <c r="K6970">
        <f t="shared" si="514"/>
        <v>23.420598871428048</v>
      </c>
      <c r="L6970">
        <f>INDEX('PB2'!$D$2:$AQ$224,MATCH(A6970,'PB2'!$B$2:$B$224,0),MATCH(G6970,'PB2'!$D$1:$AQ$1,0))</f>
        <v>2.1317319869995099</v>
      </c>
      <c r="M6970" s="16">
        <f t="shared" si="515"/>
        <v>0.46910212263950507</v>
      </c>
      <c r="N6970" s="6">
        <f>INDEX('ROA2'!$D$2:$AQ$224,MATCH(A6970,'ROA2'!$B$2:$B$224,0),MATCH(G6970,'ROA2'!$D$1:$AQ$1,0))</f>
        <v>1.44421398639679</v>
      </c>
      <c r="O6970" s="6">
        <v>37945.999360000002</v>
      </c>
      <c r="P6970" s="28">
        <v>5.1653801589380613E-3</v>
      </c>
    </row>
    <row r="6971" spans="1:16" x14ac:dyDescent="0.3">
      <c r="A6971" t="s">
        <v>657</v>
      </c>
      <c r="B6971" t="e">
        <f>VLOOKUP(A6971,Sheet3!L:L,1,FALSE)</f>
        <v>#N/A</v>
      </c>
      <c r="C6971" t="str">
        <f>VLOOKUP(A6971,'ALL - prices'!B:C,2,FALSE)</f>
        <v>George Weston Ltd</v>
      </c>
      <c r="D6971" t="str">
        <f>VLOOKUP(A6971,'ALL - prices'!B:I,8,FALSE)</f>
        <v>Consumer Staples</v>
      </c>
      <c r="E6971">
        <v>2017</v>
      </c>
      <c r="F6971" t="s">
        <v>680</v>
      </c>
      <c r="G6971" t="str">
        <f t="shared" si="513"/>
        <v>2017-Q2</v>
      </c>
      <c r="H6971" s="4">
        <f>INDEX('ALL - prices'!$J$3:$DY$219,MATCH('COMBINED DATA'!A6931,'ALL - prices'!$B$3:$B$219,0),MATCH('COMBINED DATA'!G6931,'ALL - prices'!$J$1:$DY$1,0))</f>
        <v>54.707900000000002</v>
      </c>
      <c r="I6971" s="14">
        <f t="shared" si="517"/>
        <v>7.5199997039007016</v>
      </c>
      <c r="J6971" s="15">
        <f>INDEX(MarketCap2!$E$2:$AR$224,MATCH(A6971,MarketCap2!$B$2:$B$224,0),MATCH(G6971,MarketCap2!$E$1:$AR$1,0))</f>
        <v>15016133632</v>
      </c>
      <c r="K6971">
        <f t="shared" si="514"/>
        <v>23.432391035498426</v>
      </c>
      <c r="L6971">
        <f>INDEX('PB2'!$D$2:$AQ$224,MATCH(A6971,'PB2'!$B$2:$B$224,0),MATCH(G6971,'PB2'!$D$1:$AQ$1,0))</f>
        <v>2.1802339553832999</v>
      </c>
      <c r="M6971" s="16">
        <f t="shared" si="515"/>
        <v>0.45866637272154276</v>
      </c>
      <c r="N6971" s="6">
        <f>INDEX('ROA2'!$D$2:$AQ$224,MATCH(A6971,'ROA2'!$B$2:$B$224,0),MATCH(G6971,'ROA2'!$D$1:$AQ$1,0))</f>
        <v>1.66937696933746</v>
      </c>
      <c r="O6971" s="6">
        <v>36970.000383999999</v>
      </c>
      <c r="P6971" s="28">
        <v>-2.5720734529628225E-2</v>
      </c>
    </row>
    <row r="6972" spans="1:16" x14ac:dyDescent="0.3">
      <c r="A6972" t="s">
        <v>657</v>
      </c>
      <c r="B6972" t="e">
        <f>VLOOKUP(A6972,Sheet3!L:L,1,FALSE)</f>
        <v>#N/A</v>
      </c>
      <c r="C6972" t="str">
        <f>VLOOKUP(A6972,'ALL - prices'!B:C,2,FALSE)</f>
        <v>George Weston Ltd</v>
      </c>
      <c r="D6972" t="str">
        <f>VLOOKUP(A6972,'ALL - prices'!B:I,8,FALSE)</f>
        <v>Consumer Staples</v>
      </c>
      <c r="E6972">
        <v>2017</v>
      </c>
      <c r="F6972" t="s">
        <v>681</v>
      </c>
      <c r="G6972" t="str">
        <f t="shared" si="513"/>
        <v>2017-Q3</v>
      </c>
      <c r="H6972" s="4">
        <f>INDEX('ALL - prices'!$J$3:$DY$219,MATCH('COMBINED DATA'!A6932,'ALL - prices'!$B$3:$B$219,0),MATCH('COMBINED DATA'!G6932,'ALL - prices'!$J$1:$DY$1,0))</f>
        <v>64.271100000000004</v>
      </c>
      <c r="I6972" s="14">
        <f t="shared" si="517"/>
        <v>6.8460679069570061</v>
      </c>
      <c r="J6972" s="15">
        <f>INDEX(MarketCap2!$E$2:$AR$224,MATCH(A6972,MarketCap2!$B$2:$B$224,0),MATCH(G6972,MarketCap2!$E$1:$AR$1,0))</f>
        <v>13898381312</v>
      </c>
      <c r="K6972">
        <f t="shared" si="514"/>
        <v>23.355038217927852</v>
      </c>
      <c r="L6972">
        <f>INDEX('PB2'!$D$2:$AQ$224,MATCH(A6972,'PB2'!$B$2:$B$224,0),MATCH(G6972,'PB2'!$D$1:$AQ$1,0))</f>
        <v>1.9591640233993499</v>
      </c>
      <c r="M6972" s="16">
        <f t="shared" si="515"/>
        <v>0.51042178605592081</v>
      </c>
      <c r="N6972" s="6">
        <f>INDEX('ROA2'!$D$2:$AQ$224,MATCH(A6972,'ROA2'!$B$2:$B$224,0),MATCH(G6972,'ROA2'!$D$1:$AQ$1,0))</f>
        <v>1.7447030544280999</v>
      </c>
      <c r="O6972" s="6">
        <v>37452.001279999997</v>
      </c>
      <c r="P6972" s="28">
        <v>1.3037622152922663E-2</v>
      </c>
    </row>
    <row r="6973" spans="1:16" x14ac:dyDescent="0.3">
      <c r="A6973" t="s">
        <v>657</v>
      </c>
      <c r="B6973" t="e">
        <f>VLOOKUP(A6973,Sheet3!L:L,1,FALSE)</f>
        <v>#N/A</v>
      </c>
      <c r="C6973" t="str">
        <f>VLOOKUP(A6973,'ALL - prices'!B:C,2,FALSE)</f>
        <v>George Weston Ltd</v>
      </c>
      <c r="D6973" t="str">
        <f>VLOOKUP(A6973,'ALL - prices'!B:I,8,FALSE)</f>
        <v>Consumer Staples</v>
      </c>
      <c r="E6973">
        <v>2017</v>
      </c>
      <c r="F6973" t="s">
        <v>682</v>
      </c>
      <c r="G6973" t="str">
        <f t="shared" si="513"/>
        <v>2017-Q4</v>
      </c>
      <c r="H6973" s="4">
        <f>INDEX('ALL - prices'!$J$3:$DY$219,MATCH('COMBINED DATA'!A6933,'ALL - prices'!$B$3:$B$219,0),MATCH('COMBINED DATA'!G6933,'ALL - prices'!$J$1:$DY$1,0))</f>
        <v>69.340500000000006</v>
      </c>
      <c r="I6973" s="14">
        <f t="shared" si="517"/>
        <v>9.3554703008009561</v>
      </c>
      <c r="J6973" s="15">
        <f>INDEX(MarketCap2!$E$2:$AR$224,MATCH(A6973,MarketCap2!$B$2:$B$224,0),MATCH(G6973,MarketCap2!$E$1:$AR$1,0))</f>
        <v>13960890368</v>
      </c>
      <c r="K6973">
        <f t="shared" si="514"/>
        <v>23.359525712189477</v>
      </c>
      <c r="L6973">
        <f>INDEX('PB2'!$D$2:$AQ$224,MATCH(A6973,'PB2'!$B$2:$B$224,0),MATCH(G6973,'PB2'!$D$1:$AQ$1,0))</f>
        <v>1.7566419839859</v>
      </c>
      <c r="M6973" s="16">
        <f t="shared" si="515"/>
        <v>0.56926796075484587</v>
      </c>
      <c r="N6973" s="6">
        <f>INDEX('ROA2'!$D$2:$AQ$224,MATCH(A6973,'ROA2'!$B$2:$B$224,0),MATCH(G6973,'ROA2'!$D$1:$AQ$1,0))</f>
        <v>2.16124391555786</v>
      </c>
      <c r="O6973" s="6">
        <v>37575.999488000001</v>
      </c>
      <c r="P6973" s="28">
        <v>3.310856663518851E-3</v>
      </c>
    </row>
    <row r="6974" spans="1:16" x14ac:dyDescent="0.3">
      <c r="A6974" t="s">
        <v>657</v>
      </c>
      <c r="B6974" t="e">
        <f>VLOOKUP(A6974,Sheet3!L:L,1,FALSE)</f>
        <v>#N/A</v>
      </c>
      <c r="C6974" t="str">
        <f>VLOOKUP(A6974,'ALL - prices'!B:C,2,FALSE)</f>
        <v>George Weston Ltd</v>
      </c>
      <c r="D6974" t="str">
        <f>VLOOKUP(A6974,'ALL - prices'!B:I,8,FALSE)</f>
        <v>Consumer Staples</v>
      </c>
      <c r="E6974">
        <v>2018</v>
      </c>
      <c r="F6974" t="s">
        <v>679</v>
      </c>
      <c r="G6974" t="str">
        <f t="shared" si="513"/>
        <v>2018-Q1</v>
      </c>
      <c r="H6974" s="4">
        <f>INDEX('ALL - prices'!$J$3:$DY$219,MATCH('COMBINED DATA'!A6934,'ALL - prices'!$B$3:$B$219,0),MATCH('COMBINED DATA'!G6934,'ALL - prices'!$J$1:$DY$1,0))</f>
        <v>76.657899999999998</v>
      </c>
      <c r="I6974" s="14">
        <f t="shared" si="517"/>
        <v>10.107115605189554</v>
      </c>
      <c r="J6974" s="15">
        <f>INDEX(MarketCap2!$E$2:$AR$224,MATCH(A6974,MarketCap2!$B$2:$B$224,0),MATCH(G6974,MarketCap2!$E$1:$AR$1,0))</f>
        <v>13266366464</v>
      </c>
      <c r="K6974">
        <f t="shared" si="514"/>
        <v>23.308497831970961</v>
      </c>
      <c r="L6974">
        <f>INDEX('PB2'!$D$2:$AQ$224,MATCH(A6974,'PB2'!$B$2:$B$224,0),MATCH(G6974,'PB2'!$D$1:$AQ$1,0))</f>
        <v>1.8218029737472501</v>
      </c>
      <c r="M6974" s="16">
        <f t="shared" si="515"/>
        <v>0.54890677774178243</v>
      </c>
      <c r="N6974" s="6">
        <f>INDEX('ROA2'!$D$2:$AQ$224,MATCH(A6974,'ROA2'!$B$2:$B$224,0),MATCH(G6974,'ROA2'!$D$1:$AQ$1,0))</f>
        <v>2.0029809474945099</v>
      </c>
      <c r="O6974" s="6">
        <v>38540.001279999997</v>
      </c>
      <c r="P6974" s="28">
        <v>2.5654721235235593E-2</v>
      </c>
    </row>
    <row r="6975" spans="1:16" x14ac:dyDescent="0.3">
      <c r="A6975" t="s">
        <v>657</v>
      </c>
      <c r="B6975" t="e">
        <f>VLOOKUP(A6975,Sheet3!L:L,1,FALSE)</f>
        <v>#N/A</v>
      </c>
      <c r="C6975" t="str">
        <f>VLOOKUP(A6975,'ALL - prices'!B:C,2,FALSE)</f>
        <v>George Weston Ltd</v>
      </c>
      <c r="D6975" t="str">
        <f>VLOOKUP(A6975,'ALL - prices'!B:I,8,FALSE)</f>
        <v>Consumer Staples</v>
      </c>
      <c r="E6975">
        <v>2018</v>
      </c>
      <c r="F6975" t="s">
        <v>680</v>
      </c>
      <c r="G6975" t="str">
        <f t="shared" si="513"/>
        <v>2018-Q2</v>
      </c>
      <c r="H6975" s="4">
        <f>INDEX('ALL - prices'!$J$3:$DY$219,MATCH('COMBINED DATA'!A6935,'ALL - prices'!$B$3:$B$219,0),MATCH('COMBINED DATA'!G6935,'ALL - prices'!$J$1:$DY$1,0))</f>
        <v>81.170900000000003</v>
      </c>
      <c r="I6975" s="14">
        <f t="shared" si="517"/>
        <v>4.9383455573029025</v>
      </c>
      <c r="J6975" s="15">
        <f>INDEX(MarketCap2!$E$2:$AR$224,MATCH(A6975,MarketCap2!$B$2:$B$224,0),MATCH(G6975,MarketCap2!$E$1:$AR$1,0))</f>
        <v>13725278208</v>
      </c>
      <c r="K6975">
        <f t="shared" si="514"/>
        <v>23.342505094300503</v>
      </c>
      <c r="L6975">
        <f>INDEX('PB2'!$D$2:$AQ$224,MATCH(A6975,'PB2'!$B$2:$B$224,0),MATCH(G6975,'PB2'!$D$1:$AQ$1,0))</f>
        <v>1.9207019805908201</v>
      </c>
      <c r="M6975" s="16">
        <f t="shared" si="515"/>
        <v>0.52064297850746932</v>
      </c>
      <c r="N6975" s="6">
        <f>INDEX('ROA2'!$D$2:$AQ$224,MATCH(A6975,'ROA2'!$B$2:$B$224,0),MATCH(G6975,'ROA2'!$D$1:$AQ$1,0))</f>
        <v>2.2147340774536102</v>
      </c>
      <c r="O6975" s="6">
        <v>38705.000447999999</v>
      </c>
      <c r="P6975" s="28">
        <v>4.2812444867672333E-3</v>
      </c>
    </row>
    <row r="6976" spans="1:16" x14ac:dyDescent="0.3">
      <c r="A6976" t="s">
        <v>657</v>
      </c>
      <c r="B6976" t="e">
        <f>VLOOKUP(A6976,Sheet3!L:L,1,FALSE)</f>
        <v>#N/A</v>
      </c>
      <c r="C6976" t="str">
        <f>VLOOKUP(A6976,'ALL - prices'!B:C,2,FALSE)</f>
        <v>George Weston Ltd</v>
      </c>
      <c r="D6976" t="str">
        <f>VLOOKUP(A6976,'ALL - prices'!B:I,8,FALSE)</f>
        <v>Consumer Staples</v>
      </c>
      <c r="E6976">
        <v>2018</v>
      </c>
      <c r="F6976" t="s">
        <v>681</v>
      </c>
      <c r="G6976" t="str">
        <f t="shared" si="513"/>
        <v>2018-Q3</v>
      </c>
      <c r="H6976" s="4">
        <f>INDEX('ALL - prices'!$J$3:$DY$219,MATCH('COMBINED DATA'!A6936,'ALL - prices'!$B$3:$B$219,0),MATCH('COMBINED DATA'!G6936,'ALL - prices'!$J$1:$DY$1,0))</f>
        <v>66.109499999999997</v>
      </c>
      <c r="I6976" s="14">
        <f t="shared" si="517"/>
        <v>5.5681609139224193</v>
      </c>
      <c r="J6976" s="15">
        <f>INDEX(MarketCap2!$E$2:$AR$224,MATCH(A6976,MarketCap2!$B$2:$B$224,0),MATCH(G6976,MarketCap2!$E$1:$AR$1,0))</f>
        <v>12514975744</v>
      </c>
      <c r="K6976">
        <f t="shared" si="514"/>
        <v>23.250191823674054</v>
      </c>
      <c r="L6976">
        <f>INDEX('PB2'!$D$2:$AQ$224,MATCH(A6976,'PB2'!$B$2:$B$224,0),MATCH(G6976,'PB2'!$D$1:$AQ$1,0))</f>
        <v>1.7172440290451001</v>
      </c>
      <c r="M6976" s="16">
        <f t="shared" si="515"/>
        <v>0.58232841872570984</v>
      </c>
      <c r="N6976" s="6">
        <f>INDEX('ROA2'!$D$2:$AQ$224,MATCH(A6976,'ROA2'!$B$2:$B$224,0),MATCH(G6976,'ROA2'!$D$1:$AQ$1,0))</f>
        <v>1.7446529865264899</v>
      </c>
      <c r="O6976" s="6">
        <v>43481.001984000002</v>
      </c>
      <c r="P6976" s="28">
        <v>0.12339494847484993</v>
      </c>
    </row>
    <row r="6977" spans="1:16" x14ac:dyDescent="0.3">
      <c r="A6977" t="s">
        <v>657</v>
      </c>
      <c r="B6977" t="e">
        <f>VLOOKUP(A6977,Sheet3!L:L,1,FALSE)</f>
        <v>#N/A</v>
      </c>
      <c r="C6977" t="str">
        <f>VLOOKUP(A6977,'ALL - prices'!B:C,2,FALSE)</f>
        <v>George Weston Ltd</v>
      </c>
      <c r="D6977" t="str">
        <f>VLOOKUP(A6977,'ALL - prices'!B:I,8,FALSE)</f>
        <v>Consumer Staples</v>
      </c>
      <c r="E6977">
        <v>2018</v>
      </c>
      <c r="F6977" t="s">
        <v>682</v>
      </c>
      <c r="G6977" t="str">
        <f t="shared" si="513"/>
        <v>2018-Q4</v>
      </c>
      <c r="H6977" s="4">
        <f>INDEX('ALL - prices'!$J$3:$DY$219,MATCH('COMBINED DATA'!A6937,'ALL - prices'!$B$3:$B$219,0),MATCH('COMBINED DATA'!G6937,'ALL - prices'!$J$1:$DY$1,0))</f>
        <v>60.834000000000003</v>
      </c>
      <c r="I6977" s="14">
        <f t="shared" si="517"/>
        <v>4.3584395483552001</v>
      </c>
      <c r="J6977" s="15">
        <f>INDEX(MarketCap2!$E$2:$AR$224,MATCH(A6977,MarketCap2!$B$2:$B$224,0),MATCH(G6977,MarketCap2!$E$1:$AR$1,0))</f>
        <v>13870755840</v>
      </c>
      <c r="K6977">
        <f t="shared" si="514"/>
        <v>23.35304856438102</v>
      </c>
      <c r="L6977">
        <f>INDEX('PB2'!$D$2:$AQ$224,MATCH(A6977,'PB2'!$B$2:$B$224,0),MATCH(G6977,'PB2'!$D$1:$AQ$1,0))</f>
        <v>1.91058397293091</v>
      </c>
      <c r="M6977" s="16">
        <f t="shared" si="515"/>
        <v>0.52340018244053477</v>
      </c>
      <c r="N6977" s="6">
        <f>INDEX('ROA2'!$D$2:$AQ$224,MATCH(A6977,'ROA2'!$B$2:$B$224,0),MATCH(G6977,'ROA2'!$D$1:$AQ$1,0))</f>
        <v>0.82841700315475497</v>
      </c>
      <c r="O6977" s="6">
        <v>43783.999488000001</v>
      </c>
      <c r="P6977" s="28">
        <v>6.9685032583079627E-3</v>
      </c>
    </row>
    <row r="6978" spans="1:16" x14ac:dyDescent="0.3">
      <c r="A6978" t="s">
        <v>657</v>
      </c>
      <c r="B6978" t="e">
        <f>VLOOKUP(A6978,Sheet3!L:L,1,FALSE)</f>
        <v>#N/A</v>
      </c>
      <c r="C6978" t="str">
        <f>VLOOKUP(A6978,'ALL - prices'!B:C,2,FALSE)</f>
        <v>George Weston Ltd</v>
      </c>
      <c r="D6978" t="str">
        <f>VLOOKUP(A6978,'ALL - prices'!B:I,8,FALSE)</f>
        <v>Consumer Staples</v>
      </c>
      <c r="E6978">
        <v>2019</v>
      </c>
      <c r="F6978" t="s">
        <v>679</v>
      </c>
      <c r="G6978" t="str">
        <f t="shared" ref="G6978:G7041" si="518">E6978&amp;"-"&amp;F6978</f>
        <v>2019-Q1</v>
      </c>
      <c r="H6978" s="4">
        <f>INDEX('ALL - prices'!$J$3:$DY$219,MATCH('COMBINED DATA'!A6938,'ALL - prices'!$B$3:$B$219,0),MATCH('COMBINED DATA'!G6938,'ALL - prices'!$J$1:$DY$1,0))</f>
        <v>58.807000000000002</v>
      </c>
      <c r="I6978" s="14">
        <f t="shared" si="517"/>
        <v>13.687632300973984</v>
      </c>
      <c r="J6978" s="15">
        <f>INDEX(MarketCap2!$E$2:$AR$224,MATCH(A6978,MarketCap2!$B$2:$B$224,0),MATCH(G6978,MarketCap2!$E$1:$AR$1,0))</f>
        <v>14737177600</v>
      </c>
      <c r="K6978">
        <f t="shared" ref="K6978:K7041" si="519">LN(J6978)</f>
        <v>23.413639226404371</v>
      </c>
      <c r="L6978">
        <f>INDEX('PB2'!$D$2:$AQ$224,MATCH(A6978,'PB2'!$B$2:$B$224,0),MATCH(G6978,'PB2'!$D$1:$AQ$1,0))</f>
        <v>2.24358105659485</v>
      </c>
      <c r="M6978" s="16">
        <f t="shared" ref="M6978:M7041" si="520">1/L6978</f>
        <v>0.4457160114900105</v>
      </c>
      <c r="N6978" s="6">
        <f>INDEX('ROA2'!$D$2:$AQ$224,MATCH(A6978,'ROA2'!$B$2:$B$224,0),MATCH(G6978,'ROA2'!$D$1:$AQ$1,0))</f>
        <v>1.39398205280304</v>
      </c>
      <c r="O6978" s="6">
        <v>43813.998592000004</v>
      </c>
      <c r="P6978" s="28">
        <v>6.8516134548704706E-4</v>
      </c>
    </row>
    <row r="6979" spans="1:16" x14ac:dyDescent="0.3">
      <c r="A6979" t="s">
        <v>657</v>
      </c>
      <c r="B6979" t="e">
        <f>VLOOKUP(A6979,Sheet3!L:L,1,FALSE)</f>
        <v>#N/A</v>
      </c>
      <c r="C6979" t="str">
        <f>VLOOKUP(A6979,'ALL - prices'!B:C,2,FALSE)</f>
        <v>George Weston Ltd</v>
      </c>
      <c r="D6979" t="str">
        <f>VLOOKUP(A6979,'ALL - prices'!B:I,8,FALSE)</f>
        <v>Consumer Staples</v>
      </c>
      <c r="E6979">
        <v>2019</v>
      </c>
      <c r="F6979" t="s">
        <v>680</v>
      </c>
      <c r="G6979" t="str">
        <f t="shared" si="518"/>
        <v>2019-Q2</v>
      </c>
      <c r="H6979" s="4">
        <f>INDEX('ALL - prices'!$J$3:$DY$219,MATCH('COMBINED DATA'!A6939,'ALL - prices'!$B$3:$B$219,0),MATCH('COMBINED DATA'!G6939,'ALL - prices'!$J$1:$DY$1,0))</f>
        <v>54.193300000000001</v>
      </c>
      <c r="I6979" s="14">
        <f t="shared" si="517"/>
        <v>12.246969374366314</v>
      </c>
      <c r="J6979" s="15">
        <f>INDEX(MarketCap2!$E$2:$AR$224,MATCH(A6979,MarketCap2!$B$2:$B$224,0),MATCH(G6979,MarketCap2!$E$1:$AR$1,0))</f>
        <v>15256193024</v>
      </c>
      <c r="K6979">
        <f t="shared" si="519"/>
        <v>23.448251357497998</v>
      </c>
      <c r="L6979">
        <f>INDEX('PB2'!$D$2:$AQ$224,MATCH(A6979,'PB2'!$B$2:$B$224,0),MATCH(G6979,'PB2'!$D$1:$AQ$1,0))</f>
        <v>2.37178611755371</v>
      </c>
      <c r="M6979" s="16">
        <f t="shared" si="520"/>
        <v>0.42162317782322317</v>
      </c>
      <c r="N6979" s="6">
        <f>INDEX('ROA2'!$D$2:$AQ$224,MATCH(A6979,'ROA2'!$B$2:$B$224,0),MATCH(G6979,'ROA2'!$D$1:$AQ$1,0))</f>
        <v>-0.22095000743866</v>
      </c>
      <c r="O6979" s="6">
        <v>46381.998079999998</v>
      </c>
      <c r="P6979" s="28">
        <v>5.8611392945744169E-2</v>
      </c>
    </row>
    <row r="6980" spans="1:16" x14ac:dyDescent="0.3">
      <c r="A6980" t="s">
        <v>657</v>
      </c>
      <c r="B6980" t="e">
        <f>VLOOKUP(A6980,Sheet3!L:L,1,FALSE)</f>
        <v>#N/A</v>
      </c>
      <c r="C6980" t="str">
        <f>VLOOKUP(A6980,'ALL - prices'!B:C,2,FALSE)</f>
        <v>George Weston Ltd</v>
      </c>
      <c r="D6980" t="str">
        <f>VLOOKUP(A6980,'ALL - prices'!B:I,8,FALSE)</f>
        <v>Consumer Staples</v>
      </c>
      <c r="E6980">
        <v>2019</v>
      </c>
      <c r="F6980" t="s">
        <v>681</v>
      </c>
      <c r="G6980" t="str">
        <f t="shared" si="518"/>
        <v>2019-Q3</v>
      </c>
      <c r="H6980" s="4">
        <f>INDEX('ALL - prices'!$J$3:$DY$219,MATCH('COMBINED DATA'!A6940,'ALL - prices'!$B$3:$B$219,0),MATCH('COMBINED DATA'!G6940,'ALL - prices'!$J$1:$DY$1,0))</f>
        <v>48.2943</v>
      </c>
      <c r="I6980" s="14">
        <f t="shared" si="517"/>
        <v>14.366929790552543</v>
      </c>
      <c r="J6980" s="15">
        <f>INDEX(MarketCap2!$E$2:$AR$224,MATCH(A6980,MarketCap2!$B$2:$B$224,0),MATCH(G6980,MarketCap2!$E$1:$AR$1,0))</f>
        <v>17150711808</v>
      </c>
      <c r="K6980">
        <f t="shared" si="519"/>
        <v>23.565305514536707</v>
      </c>
      <c r="L6980">
        <f>INDEX('PB2'!$D$2:$AQ$224,MATCH(A6980,'PB2'!$B$2:$B$224,0),MATCH(G6980,'PB2'!$D$1:$AQ$1,0))</f>
        <v>2.63129806518555</v>
      </c>
      <c r="M6980" s="16">
        <f t="shared" si="520"/>
        <v>0.38004056371678419</v>
      </c>
      <c r="N6980" s="6">
        <f>INDEX('ROA2'!$D$2:$AQ$224,MATCH(A6980,'ROA2'!$B$2:$B$224,0),MATCH(G6980,'ROA2'!$D$1:$AQ$1,0))</f>
        <v>0.137085005640984</v>
      </c>
      <c r="O6980" s="6">
        <v>46974.001151999997</v>
      </c>
      <c r="P6980" s="28">
        <v>1.2763638836319825E-2</v>
      </c>
    </row>
    <row r="6981" spans="1:16" x14ac:dyDescent="0.3">
      <c r="A6981" t="s">
        <v>657</v>
      </c>
      <c r="B6981" t="e">
        <f>VLOOKUP(A6981,Sheet3!L:L,1,FALSE)</f>
        <v>#N/A</v>
      </c>
      <c r="C6981" t="str">
        <f>VLOOKUP(A6981,'ALL - prices'!B:C,2,FALSE)</f>
        <v>George Weston Ltd</v>
      </c>
      <c r="D6981" t="str">
        <f>VLOOKUP(A6981,'ALL - prices'!B:I,8,FALSE)</f>
        <v>Consumer Staples</v>
      </c>
      <c r="E6981">
        <v>2019</v>
      </c>
      <c r="F6981" t="s">
        <v>682</v>
      </c>
      <c r="G6981" t="str">
        <f t="shared" si="518"/>
        <v>2019-Q4</v>
      </c>
      <c r="H6981" s="4">
        <f>INDEX('ALL - prices'!$J$3:$DY$219,MATCH('COMBINED DATA'!A6941,'ALL - prices'!$B$3:$B$219,0),MATCH('COMBINED DATA'!G6941,'ALL - prices'!$J$1:$DY$1,0))</f>
        <v>52.372399999999999</v>
      </c>
      <c r="I6981" s="14">
        <f t="shared" si="517"/>
        <v>21.641015505901429</v>
      </c>
      <c r="J6981" s="15">
        <f>INDEX(MarketCap2!$E$2:$AR$224,MATCH(A6981,MarketCap2!$B$2:$B$224,0),MATCH(G6981,MarketCap2!$E$1:$AR$1,0))</f>
        <v>15853912064</v>
      </c>
      <c r="K6981">
        <f t="shared" si="519"/>
        <v>23.48668212473315</v>
      </c>
      <c r="L6981">
        <f>INDEX('PB2'!$D$2:$AQ$224,MATCH(A6981,'PB2'!$B$2:$B$224,0),MATCH(G6981,'PB2'!$D$1:$AQ$1,0))</f>
        <v>2.32946109771729</v>
      </c>
      <c r="M6981" s="16">
        <f t="shared" si="520"/>
        <v>0.42928383778545626</v>
      </c>
      <c r="N6981" s="6">
        <f>INDEX('ROA2'!$D$2:$AQ$224,MATCH(A6981,'ROA2'!$B$2:$B$224,0),MATCH(G6981,'ROA2'!$D$1:$AQ$1,0))</f>
        <v>0.17675800621509599</v>
      </c>
      <c r="O6981" s="6">
        <v>46734.999552000001</v>
      </c>
      <c r="P6981" s="28">
        <v>-5.0879549141795866E-3</v>
      </c>
    </row>
    <row r="6982" spans="1:16" x14ac:dyDescent="0.3">
      <c r="A6982" t="s">
        <v>657</v>
      </c>
      <c r="B6982" t="e">
        <f>VLOOKUP(A6982,Sheet3!L:L,1,FALSE)</f>
        <v>#N/A</v>
      </c>
      <c r="C6982" t="str">
        <f>VLOOKUP(A6982,'ALL - prices'!B:C,2,FALSE)</f>
        <v>George Weston Ltd</v>
      </c>
      <c r="D6982" t="str">
        <f>VLOOKUP(A6982,'ALL - prices'!B:I,8,FALSE)</f>
        <v>Consumer Staples</v>
      </c>
      <c r="E6982">
        <v>2020</v>
      </c>
      <c r="F6982" t="s">
        <v>679</v>
      </c>
      <c r="G6982" t="str">
        <f t="shared" si="518"/>
        <v>2020-Q1</v>
      </c>
      <c r="H6982" s="4">
        <f>INDEX('ALL - prices'!$J$3:$DY$219,MATCH('COMBINED DATA'!A6942,'ALL - prices'!$B$3:$B$219,0),MATCH('COMBINED DATA'!G6942,'ALL - prices'!$J$1:$DY$1,0))</f>
        <v>24.692799999999998</v>
      </c>
      <c r="I6982" s="14">
        <f t="shared" si="517"/>
        <v>18.185715048630904</v>
      </c>
      <c r="J6982" s="15">
        <f>INDEX(MarketCap2!$E$2:$AR$224,MATCH(A6982,MarketCap2!$B$2:$B$224,0),MATCH(G6982,MarketCap2!$E$1:$AR$1,0))</f>
        <v>15463585792</v>
      </c>
      <c r="K6982">
        <f t="shared" si="519"/>
        <v>23.461753793185895</v>
      </c>
      <c r="L6982">
        <f>INDEX('PB2'!$D$2:$AQ$224,MATCH(A6982,'PB2'!$B$2:$B$224,0),MATCH(G6982,'PB2'!$D$1:$AQ$1,0))</f>
        <v>2.0584011077880899</v>
      </c>
      <c r="M6982" s="16">
        <f t="shared" si="520"/>
        <v>0.48581396318552161</v>
      </c>
      <c r="N6982" s="6">
        <f>INDEX('ROA2'!$D$2:$AQ$224,MATCH(A6982,'ROA2'!$B$2:$B$224,0),MATCH(G6982,'ROA2'!$D$1:$AQ$1,0))</f>
        <v>0.52822899818420399</v>
      </c>
      <c r="O6982" s="6">
        <v>47813.001215999997</v>
      </c>
      <c r="P6982" s="28">
        <v>2.3066260283164233E-2</v>
      </c>
    </row>
    <row r="6983" spans="1:16" x14ac:dyDescent="0.3">
      <c r="A6983" t="s">
        <v>657</v>
      </c>
      <c r="B6983" t="e">
        <f>VLOOKUP(A6983,Sheet3!L:L,1,FALSE)</f>
        <v>#N/A</v>
      </c>
      <c r="C6983" t="str">
        <f>VLOOKUP(A6983,'ALL - prices'!B:C,2,FALSE)</f>
        <v>George Weston Ltd</v>
      </c>
      <c r="D6983" t="str">
        <f>VLOOKUP(A6983,'ALL - prices'!B:I,8,FALSE)</f>
        <v>Consumer Staples</v>
      </c>
      <c r="E6983">
        <v>2020</v>
      </c>
      <c r="F6983" t="s">
        <v>680</v>
      </c>
      <c r="G6983" t="str">
        <f t="shared" si="518"/>
        <v>2020-Q2</v>
      </c>
      <c r="H6983" s="4">
        <f>INDEX('ALL - prices'!$J$3:$DY$219,MATCH('COMBINED DATA'!A6943,'ALL - prices'!$B$3:$B$219,0),MATCH('COMBINED DATA'!G6943,'ALL - prices'!$J$1:$DY$1,0))</f>
        <v>43.902299999999997</v>
      </c>
      <c r="I6983" s="14">
        <f t="shared" si="517"/>
        <v>12.42922743010072</v>
      </c>
      <c r="J6983" s="15">
        <f>INDEX(MarketCap2!$E$2:$AR$224,MATCH(A6983,MarketCap2!$B$2:$B$224,0),MATCH(G6983,MarketCap2!$E$1:$AR$1,0))</f>
        <v>15282537472</v>
      </c>
      <c r="K6983">
        <f t="shared" si="519"/>
        <v>23.449976671818998</v>
      </c>
      <c r="L6983">
        <f>INDEX('PB2'!$D$2:$AQ$224,MATCH(A6983,'PB2'!$B$2:$B$224,0),MATCH(G6983,'PB2'!$D$1:$AQ$1,0))</f>
        <v>2.1755180358886701</v>
      </c>
      <c r="M6983" s="16">
        <f t="shared" si="520"/>
        <v>0.45966063415857333</v>
      </c>
      <c r="N6983" s="6">
        <f>INDEX('ROA2'!$D$2:$AQ$224,MATCH(A6983,'ROA2'!$B$2:$B$224,0),MATCH(G6983,'ROA2'!$D$1:$AQ$1,0))</f>
        <v>2.78819704055786</v>
      </c>
      <c r="O6983" s="6">
        <v>47729.000447999999</v>
      </c>
      <c r="P6983" s="28">
        <v>-1.7568603907651859E-3</v>
      </c>
    </row>
    <row r="6984" spans="1:16" x14ac:dyDescent="0.3">
      <c r="A6984" t="s">
        <v>657</v>
      </c>
      <c r="B6984" t="e">
        <f>VLOOKUP(A6984,Sheet3!L:L,1,FALSE)</f>
        <v>#N/A</v>
      </c>
      <c r="C6984" t="str">
        <f>VLOOKUP(A6984,'ALL - prices'!B:C,2,FALSE)</f>
        <v>George Weston Ltd</v>
      </c>
      <c r="D6984" t="str">
        <f>VLOOKUP(A6984,'ALL - prices'!B:I,8,FALSE)</f>
        <v>Consumer Staples</v>
      </c>
      <c r="E6984">
        <v>2020</v>
      </c>
      <c r="F6984" t="s">
        <v>681</v>
      </c>
      <c r="G6984" t="str">
        <f t="shared" si="518"/>
        <v>2020-Q3</v>
      </c>
      <c r="H6984" s="4">
        <f>INDEX('ALL - prices'!$J$3:$DY$219,MATCH('COMBINED DATA'!A6944,'ALL - prices'!$B$3:$B$219,0),MATCH('COMBINED DATA'!G6944,'ALL - prices'!$J$1:$DY$1,0))</f>
        <v>57.329300000000003</v>
      </c>
      <c r="I6984" s="14">
        <f t="shared" si="517"/>
        <v>10.080271113417407</v>
      </c>
      <c r="J6984" s="15">
        <f>INDEX(MarketCap2!$E$2:$AR$224,MATCH(A6984,MarketCap2!$B$2:$B$224,0),MATCH(G6984,MarketCap2!$E$1:$AR$1,0))</f>
        <v>15045884928</v>
      </c>
      <c r="K6984">
        <f t="shared" si="519"/>
        <v>23.434370364042433</v>
      </c>
      <c r="L6984">
        <f>INDEX('PB2'!$D$2:$AQ$224,MATCH(A6984,'PB2'!$B$2:$B$224,0),MATCH(G6984,'PB2'!$D$1:$AQ$1,0))</f>
        <v>2.1448700428009002</v>
      </c>
      <c r="M6984" s="16">
        <f t="shared" si="520"/>
        <v>0.46622871318307935</v>
      </c>
      <c r="N6984" s="6">
        <f>INDEX('ROA2'!$D$2:$AQ$224,MATCH(A6984,'ROA2'!$B$2:$B$224,0),MATCH(G6984,'ROA2'!$D$1:$AQ$1,0))</f>
        <v>1.8446520566940301</v>
      </c>
      <c r="O6984" s="6">
        <v>47678.001151999997</v>
      </c>
      <c r="P6984" s="28">
        <v>-1.0685179978902914E-3</v>
      </c>
    </row>
    <row r="6985" spans="1:16" x14ac:dyDescent="0.3">
      <c r="A6985" t="s">
        <v>657</v>
      </c>
      <c r="B6985" t="e">
        <f>VLOOKUP(A6985,Sheet3!L:L,1,FALSE)</f>
        <v>#N/A</v>
      </c>
      <c r="C6985" t="str">
        <f>VLOOKUP(A6985,'ALL - prices'!B:C,2,FALSE)</f>
        <v>George Weston Ltd</v>
      </c>
      <c r="D6985" t="str">
        <f>VLOOKUP(A6985,'ALL - prices'!B:I,8,FALSE)</f>
        <v>Consumer Staples</v>
      </c>
      <c r="E6985">
        <v>2020</v>
      </c>
      <c r="F6985" t="s">
        <v>682</v>
      </c>
      <c r="G6985" t="str">
        <f t="shared" si="518"/>
        <v>2020-Q4</v>
      </c>
      <c r="H6985" s="4">
        <f>INDEX('ALL - prices'!$J$3:$DY$219,MATCH('COMBINED DATA'!A6945,'ALL - prices'!$B$3:$B$219,0),MATCH('COMBINED DATA'!G6945,'ALL - prices'!$J$1:$DY$1,0))</f>
        <v>75.971999999999994</v>
      </c>
      <c r="I6985" s="14">
        <f t="shared" si="517"/>
        <v>14.31797300644666</v>
      </c>
      <c r="J6985" s="15">
        <f>INDEX(MarketCap2!$E$2:$AR$224,MATCH(A6985,MarketCap2!$B$2:$B$224,0),MATCH(G6985,MarketCap2!$E$1:$AR$1,0))</f>
        <v>14610997248</v>
      </c>
      <c r="K6985">
        <f t="shared" si="519"/>
        <v>23.405040318285099</v>
      </c>
      <c r="L6985">
        <f>INDEX('PB2'!$D$2:$AQ$224,MATCH(A6985,'PB2'!$B$2:$B$224,0),MATCH(G6985,'PB2'!$D$1:$AQ$1,0))</f>
        <v>2.0679950714111301</v>
      </c>
      <c r="M6985" s="16">
        <f t="shared" si="520"/>
        <v>0.48356014664852837</v>
      </c>
      <c r="N6985" s="6">
        <f>INDEX('ROA2'!$D$2:$AQ$224,MATCH(A6985,'ROA2'!$B$2:$B$224,0),MATCH(G6985,'ROA2'!$D$1:$AQ$1,0))</f>
        <v>2.34114789962769</v>
      </c>
      <c r="O6985" s="6">
        <v>47834.001407999996</v>
      </c>
      <c r="P6985" s="28">
        <v>3.2719546170289788E-3</v>
      </c>
    </row>
    <row r="6986" spans="1:16" x14ac:dyDescent="0.3">
      <c r="A6986" t="s">
        <v>657</v>
      </c>
      <c r="B6986" t="e">
        <f>VLOOKUP(A6986,Sheet3!L:L,1,FALSE)</f>
        <v>#N/A</v>
      </c>
      <c r="C6986" t="str">
        <f>VLOOKUP(A6986,'ALL - prices'!B:C,2,FALSE)</f>
        <v>George Weston Ltd</v>
      </c>
      <c r="D6986" t="str">
        <f>VLOOKUP(A6986,'ALL - prices'!B:I,8,FALSE)</f>
        <v>Consumer Staples</v>
      </c>
      <c r="E6986">
        <v>2021</v>
      </c>
      <c r="F6986" t="s">
        <v>679</v>
      </c>
      <c r="G6986" t="str">
        <f t="shared" si="518"/>
        <v>2021-Q1</v>
      </c>
      <c r="H6986" s="4">
        <f>INDEX('ALL - prices'!$J$3:$DY$219,MATCH('COMBINED DATA'!A6946,'ALL - prices'!$B$3:$B$219,0),MATCH('COMBINED DATA'!G6946,'ALL - prices'!$J$1:$DY$1,0))</f>
        <v>84.191400000000002</v>
      </c>
      <c r="I6986" s="14">
        <f t="shared" si="517"/>
        <v>12.36816258931923</v>
      </c>
      <c r="J6986" s="15">
        <f>INDEX(MarketCap2!$E$2:$AR$224,MATCH(A6986,MarketCap2!$B$2:$B$224,0),MATCH(G6986,MarketCap2!$E$1:$AR$1,0))</f>
        <v>16956224512</v>
      </c>
      <c r="K6986">
        <f t="shared" si="519"/>
        <v>23.553900831207837</v>
      </c>
      <c r="L6986">
        <f>INDEX('PB2'!$D$2:$AQ$224,MATCH(A6986,'PB2'!$B$2:$B$224,0),MATCH(G6986,'PB2'!$D$1:$AQ$1,0))</f>
        <v>2.4493720531463601</v>
      </c>
      <c r="M6986" s="16">
        <f t="shared" si="520"/>
        <v>0.40826790634580901</v>
      </c>
      <c r="N6986" s="6">
        <f>INDEX('ROA2'!$D$2:$AQ$224,MATCH(A6986,'ROA2'!$B$2:$B$224,0),MATCH(G6986,'ROA2'!$D$1:$AQ$1,0))</f>
        <v>2.0085930824279798</v>
      </c>
      <c r="O6986" s="6">
        <v>48075.001856000003</v>
      </c>
      <c r="P6986" s="28">
        <v>5.0382665239396014E-3</v>
      </c>
    </row>
    <row r="6987" spans="1:16" x14ac:dyDescent="0.3">
      <c r="A6987" t="s">
        <v>657</v>
      </c>
      <c r="B6987" t="e">
        <f>VLOOKUP(A6987,Sheet3!L:L,1,FALSE)</f>
        <v>#N/A</v>
      </c>
      <c r="C6987" t="str">
        <f>VLOOKUP(A6987,'ALL - prices'!B:C,2,FALSE)</f>
        <v>George Weston Ltd</v>
      </c>
      <c r="D6987" t="str">
        <f>VLOOKUP(A6987,'ALL - prices'!B:I,8,FALSE)</f>
        <v>Consumer Staples</v>
      </c>
      <c r="E6987">
        <v>2021</v>
      </c>
      <c r="F6987" t="s">
        <v>680</v>
      </c>
      <c r="G6987" t="str">
        <f t="shared" si="518"/>
        <v>2021-Q2</v>
      </c>
      <c r="H6987" s="4">
        <f>INDEX('ALL - prices'!$J$3:$DY$219,MATCH('COMBINED DATA'!A6947,'ALL - prices'!$B$3:$B$219,0),MATCH('COMBINED DATA'!G6947,'ALL - prices'!$J$1:$DY$1,0))</f>
        <v>83.116</v>
      </c>
      <c r="I6987" s="14">
        <f t="shared" si="517"/>
        <v>8.7254604212805464</v>
      </c>
      <c r="J6987" s="15">
        <f>INDEX(MarketCap2!$E$2:$AR$224,MATCH(A6987,MarketCap2!$B$2:$B$224,0),MATCH(G6987,MarketCap2!$E$1:$AR$1,0))</f>
        <v>17951455232</v>
      </c>
      <c r="K6987">
        <f t="shared" si="519"/>
        <v>23.610937020015204</v>
      </c>
      <c r="L6987">
        <f>INDEX('PB2'!$D$2:$AQ$224,MATCH(A6987,'PB2'!$B$2:$B$224,0),MATCH(G6987,'PB2'!$D$1:$AQ$1,0))</f>
        <v>2.7403409481048602</v>
      </c>
      <c r="M6987" s="16">
        <f t="shared" si="520"/>
        <v>0.36491809557185606</v>
      </c>
      <c r="N6987" s="6">
        <f>INDEX('ROA2'!$D$2:$AQ$224,MATCH(A6987,'ROA2'!$B$2:$B$224,0),MATCH(G6987,'ROA2'!$D$1:$AQ$1,0))</f>
        <v>0.66969698667526201</v>
      </c>
      <c r="O6987" s="6">
        <v>47537.999872</v>
      </c>
      <c r="P6987" s="28">
        <v>-1.1170087639486627E-2</v>
      </c>
    </row>
    <row r="6988" spans="1:16" x14ac:dyDescent="0.3">
      <c r="A6988" t="s">
        <v>657</v>
      </c>
      <c r="B6988" t="e">
        <f>VLOOKUP(A6988,Sheet3!L:L,1,FALSE)</f>
        <v>#N/A</v>
      </c>
      <c r="C6988" t="str">
        <f>VLOOKUP(A6988,'ALL - prices'!B:C,2,FALSE)</f>
        <v>George Weston Ltd</v>
      </c>
      <c r="D6988" t="str">
        <f>VLOOKUP(A6988,'ALL - prices'!B:I,8,FALSE)</f>
        <v>Consumer Staples</v>
      </c>
      <c r="E6988">
        <v>2021</v>
      </c>
      <c r="F6988" t="s">
        <v>681</v>
      </c>
      <c r="G6988" t="str">
        <f t="shared" si="518"/>
        <v>2021-Q3</v>
      </c>
      <c r="H6988" s="4">
        <f>INDEX('ALL - prices'!$J$3:$DY$219,MATCH('COMBINED DATA'!A6948,'ALL - prices'!$B$3:$B$219,0),MATCH('COMBINED DATA'!G6948,'ALL - prices'!$J$1:$DY$1,0))</f>
        <v>99.8874</v>
      </c>
      <c r="I6988" s="14">
        <f t="shared" si="517"/>
        <v>9.2660182068225296</v>
      </c>
      <c r="J6988" s="15">
        <f>INDEX(MarketCap2!$E$2:$AR$224,MATCH(A6988,MarketCap2!$B$2:$B$224,0),MATCH(G6988,MarketCap2!$E$1:$AR$1,0))</f>
        <v>20472102912</v>
      </c>
      <c r="K6988">
        <f t="shared" si="519"/>
        <v>23.742328962754922</v>
      </c>
      <c r="L6988">
        <f>INDEX('PB2'!$D$2:$AQ$224,MATCH(A6988,'PB2'!$B$2:$B$224,0),MATCH(G6988,'PB2'!$D$1:$AQ$1,0))</f>
        <v>3.2692608833313002</v>
      </c>
      <c r="M6988" s="16">
        <f t="shared" si="520"/>
        <v>0.30587953537101126</v>
      </c>
      <c r="N6988" s="6">
        <f>INDEX('ROA2'!$D$2:$AQ$224,MATCH(A6988,'ROA2'!$B$2:$B$224,0),MATCH(G6988,'ROA2'!$D$1:$AQ$1,0))</f>
        <v>1.42641997337341</v>
      </c>
      <c r="O6988" s="6">
        <v>47945.998335999997</v>
      </c>
      <c r="P6988" s="28">
        <v>8.5825753102479335E-3</v>
      </c>
    </row>
    <row r="6989" spans="1:16" x14ac:dyDescent="0.3">
      <c r="A6989" t="s">
        <v>657</v>
      </c>
      <c r="B6989" t="e">
        <f>VLOOKUP(A6989,Sheet3!L:L,1,FALSE)</f>
        <v>#N/A</v>
      </c>
      <c r="C6989" t="str">
        <f>VLOOKUP(A6989,'ALL - prices'!B:C,2,FALSE)</f>
        <v>George Weston Ltd</v>
      </c>
      <c r="D6989" t="str">
        <f>VLOOKUP(A6989,'ALL - prices'!B:I,8,FALSE)</f>
        <v>Consumer Staples</v>
      </c>
      <c r="E6989">
        <v>2021</v>
      </c>
      <c r="F6989" t="s">
        <v>682</v>
      </c>
      <c r="G6989" t="str">
        <f t="shared" si="518"/>
        <v>2021-Q4</v>
      </c>
      <c r="H6989" s="4">
        <f>INDEX('ALL - prices'!$J$3:$DY$219,MATCH('COMBINED DATA'!A6949,'ALL - prices'!$B$3:$B$219,0),MATCH('COMBINED DATA'!G6949,'ALL - prices'!$J$1:$DY$1,0))</f>
        <v>113.2516</v>
      </c>
      <c r="I6989" s="14">
        <f t="shared" si="517"/>
        <v>1.7058305767767967</v>
      </c>
      <c r="J6989" s="15">
        <f>INDEX(MarketCap2!$E$2:$AR$224,MATCH(A6989,MarketCap2!$B$2:$B$224,0),MATCH(G6989,MarketCap2!$E$1:$AR$1,0))</f>
        <v>21727395840</v>
      </c>
      <c r="K6989">
        <f t="shared" si="519"/>
        <v>23.801839782339648</v>
      </c>
      <c r="L6989">
        <f>INDEX('PB2'!$D$2:$AQ$224,MATCH(A6989,'PB2'!$B$2:$B$224,0),MATCH(G6989,'PB2'!$D$1:$AQ$1,0))</f>
        <v>3.5017020702362101</v>
      </c>
      <c r="M6989" s="16">
        <f t="shared" si="520"/>
        <v>0.28557540874188198</v>
      </c>
      <c r="N6989" s="6">
        <f>INDEX('ROA2'!$D$2:$AQ$224,MATCH(A6989,'ROA2'!$B$2:$B$224,0),MATCH(G6989,'ROA2'!$D$1:$AQ$1,0))</f>
        <v>1.0597389936447099</v>
      </c>
      <c r="O6989" s="6">
        <v>47095.001087999997</v>
      </c>
      <c r="P6989" s="28">
        <v>-1.7749077661003317E-2</v>
      </c>
    </row>
    <row r="6990" spans="1:16" x14ac:dyDescent="0.3">
      <c r="A6990" t="s">
        <v>657</v>
      </c>
      <c r="B6990" t="e">
        <f>VLOOKUP(A6990,Sheet3!L:L,1,FALSE)</f>
        <v>#N/A</v>
      </c>
      <c r="C6990" t="str">
        <f>VLOOKUP(A6990,'ALL - prices'!B:C,2,FALSE)</f>
        <v>George Weston Ltd</v>
      </c>
      <c r="D6990" t="str">
        <f>VLOOKUP(A6990,'ALL - prices'!B:I,8,FALSE)</f>
        <v>Consumer Staples</v>
      </c>
      <c r="E6990">
        <v>2022</v>
      </c>
      <c r="F6990" t="s">
        <v>679</v>
      </c>
      <c r="G6990" t="str">
        <f t="shared" si="518"/>
        <v>2022-Q1</v>
      </c>
      <c r="H6990" s="4">
        <f>INDEX('ALL - prices'!$J$3:$DY$219,MATCH('COMBINED DATA'!A6950,'ALL - prices'!$B$3:$B$219,0),MATCH('COMBINED DATA'!G6950,'ALL - prices'!$J$1:$DY$1,0))</f>
        <v>96.784499999999994</v>
      </c>
      <c r="I6990" s="14">
        <f t="shared" si="517"/>
        <v>1.0660181361809309</v>
      </c>
      <c r="J6990" s="15">
        <f>INDEX(MarketCap2!$E$2:$AR$224,MATCH(A6990,MarketCap2!$B$2:$B$224,0),MATCH(G6990,MarketCap2!$E$1:$AR$1,0))</f>
        <v>22608044032</v>
      </c>
      <c r="K6990">
        <f t="shared" si="519"/>
        <v>23.841571610515842</v>
      </c>
      <c r="L6990">
        <f>INDEX('PB2'!$D$2:$AQ$224,MATCH(A6990,'PB2'!$B$2:$B$224,0),MATCH(G6990,'PB2'!$D$1:$AQ$1,0))</f>
        <v>3.65456891059875</v>
      </c>
      <c r="M6990" s="16">
        <f t="shared" si="520"/>
        <v>0.27363008454974352</v>
      </c>
      <c r="N6990" s="6">
        <f>INDEX('ROA2'!$D$2:$AQ$224,MATCH(A6990,'ROA2'!$B$2:$B$224,0),MATCH(G6990,'ROA2'!$D$1:$AQ$1,0))</f>
        <v>0.90586197376251198</v>
      </c>
      <c r="O6990" s="6">
        <v>47082.999808</v>
      </c>
      <c r="P6990" s="28">
        <v>-2.5483129255208245E-4</v>
      </c>
    </row>
    <row r="6991" spans="1:16" x14ac:dyDescent="0.3">
      <c r="A6991" t="s">
        <v>657</v>
      </c>
      <c r="B6991" t="e">
        <f>VLOOKUP(A6991,Sheet3!L:L,1,FALSE)</f>
        <v>#N/A</v>
      </c>
      <c r="C6991" t="str">
        <f>VLOOKUP(A6991,'ALL - prices'!B:C,2,FALSE)</f>
        <v>George Weston Ltd</v>
      </c>
      <c r="D6991" t="str">
        <f>VLOOKUP(A6991,'ALL - prices'!B:I,8,FALSE)</f>
        <v>Consumer Staples</v>
      </c>
      <c r="E6991">
        <v>2022</v>
      </c>
      <c r="F6991" t="s">
        <v>680</v>
      </c>
      <c r="G6991" t="str">
        <f t="shared" si="518"/>
        <v>2022-Q2</v>
      </c>
      <c r="H6991" s="4">
        <f>INDEX('ALL - prices'!$J$3:$DY$219,MATCH('COMBINED DATA'!A6951,'ALL - prices'!$B$3:$B$219,0),MATCH('COMBINED DATA'!G6951,'ALL - prices'!$J$1:$DY$1,0))</f>
        <v>93.289900000000003</v>
      </c>
      <c r="I6991" s="14">
        <f t="shared" si="517"/>
        <v>8.0180395931091919</v>
      </c>
      <c r="J6991" s="15">
        <f>INDEX(MarketCap2!$E$2:$AR$224,MATCH(A6991,MarketCap2!$B$2:$B$224,0),MATCH(G6991,MarketCap2!$E$1:$AR$1,0))</f>
        <v>21839806464</v>
      </c>
      <c r="K6991">
        <f t="shared" si="519"/>
        <v>23.807000126245391</v>
      </c>
      <c r="L6991">
        <f>INDEX('PB2'!$D$2:$AQ$224,MATCH(A6991,'PB2'!$B$2:$B$224,0),MATCH(G6991,'PB2'!$D$1:$AQ$1,0))</f>
        <v>3.32723093032837</v>
      </c>
      <c r="M6991" s="16">
        <f t="shared" si="520"/>
        <v>0.30055022357624822</v>
      </c>
      <c r="N6991" s="6">
        <f>INDEX('ROA2'!$D$2:$AQ$224,MATCH(A6991,'ROA2'!$B$2:$B$224,0),MATCH(G6991,'ROA2'!$D$1:$AQ$1,0))</f>
        <v>1.80790996551514</v>
      </c>
      <c r="O6991" s="6">
        <v>47156.998143999997</v>
      </c>
      <c r="P6991" s="28">
        <v>1.5716572075219317E-3</v>
      </c>
    </row>
    <row r="6992" spans="1:16" x14ac:dyDescent="0.3">
      <c r="A6992" t="s">
        <v>657</v>
      </c>
      <c r="B6992" t="e">
        <f>VLOOKUP(A6992,Sheet3!L:L,1,FALSE)</f>
        <v>#N/A</v>
      </c>
      <c r="C6992" t="str">
        <f>VLOOKUP(A6992,'ALL - prices'!B:C,2,FALSE)</f>
        <v>George Weston Ltd</v>
      </c>
      <c r="D6992" t="str">
        <f>VLOOKUP(A6992,'ALL - prices'!B:I,8,FALSE)</f>
        <v>Consumer Staples</v>
      </c>
      <c r="E6992">
        <v>2022</v>
      </c>
      <c r="F6992" t="s">
        <v>681</v>
      </c>
      <c r="G6992" t="str">
        <f t="shared" si="518"/>
        <v>2022-Q3</v>
      </c>
      <c r="H6992" s="4">
        <f>INDEX('ALL - prices'!$J$3:$DY$219,MATCH('COMBINED DATA'!A6952,'ALL - prices'!$B$3:$B$219,0),MATCH('COMBINED DATA'!G6952,'ALL - prices'!$J$1:$DY$1,0))</f>
        <v>94.753100000000003</v>
      </c>
      <c r="I6992" s="14">
        <f t="shared" si="517"/>
        <v>7.9878968017766292</v>
      </c>
      <c r="J6992" s="15">
        <f>INDEX(MarketCap2!$E$2:$AR$224,MATCH(A6992,MarketCap2!$B$2:$B$224,0),MATCH(G6992,MarketCap2!$E$1:$AR$1,0))</f>
        <v>20720431104</v>
      </c>
      <c r="K6992">
        <f t="shared" si="519"/>
        <v>23.754386060298856</v>
      </c>
      <c r="L6992">
        <f>INDEX('PB2'!$D$2:$AQ$224,MATCH(A6992,'PB2'!$B$2:$B$224,0),MATCH(G6992,'PB2'!$D$1:$AQ$1,0))</f>
        <v>3.0295820236206099</v>
      </c>
      <c r="M6992" s="16">
        <f t="shared" si="520"/>
        <v>0.33007853631403394</v>
      </c>
      <c r="N6992" s="6">
        <f>INDEX('ROA2'!$D$2:$AQ$224,MATCH(A6992,'ROA2'!$B$2:$B$224,0),MATCH(G6992,'ROA2'!$D$1:$AQ$1,0))</f>
        <v>2.90412402153015</v>
      </c>
      <c r="O6992" s="6">
        <v>47229.001728000003</v>
      </c>
      <c r="P6992" s="28">
        <v>1.5268907444051726E-3</v>
      </c>
    </row>
    <row r="6993" spans="1:16" x14ac:dyDescent="0.3">
      <c r="A6993" t="s">
        <v>657</v>
      </c>
      <c r="B6993" t="e">
        <f>VLOOKUP(A6993,Sheet3!L:L,1,FALSE)</f>
        <v>#N/A</v>
      </c>
      <c r="C6993" t="str">
        <f>VLOOKUP(A6993,'ALL - prices'!B:C,2,FALSE)</f>
        <v>George Weston Ltd</v>
      </c>
      <c r="D6993" t="str">
        <f>VLOOKUP(A6993,'ALL - prices'!B:I,8,FALSE)</f>
        <v>Consumer Staples</v>
      </c>
      <c r="E6993">
        <v>2022</v>
      </c>
      <c r="F6993" t="s">
        <v>682</v>
      </c>
      <c r="G6993" t="str">
        <f t="shared" si="518"/>
        <v>2022-Q4</v>
      </c>
      <c r="H6993" s="4">
        <f>INDEX('ALL - prices'!$J$3:$DY$219,MATCH('COMBINED DATA'!A6953,'ALL - prices'!$B$3:$B$219,0),MATCH('COMBINED DATA'!G6953,'ALL - prices'!$J$1:$DY$1,0))</f>
        <v>93.091499999999996</v>
      </c>
      <c r="I6993" s="14">
        <f t="shared" si="517"/>
        <v>9.2144015709106117</v>
      </c>
      <c r="J6993" s="15">
        <f>INDEX(MarketCap2!$E$2:$AR$224,MATCH(A6993,MarketCap2!$B$2:$B$224,0),MATCH(G6993,MarketCap2!$E$1:$AR$1,0))</f>
        <v>23727020032</v>
      </c>
      <c r="K6993">
        <f t="shared" si="519"/>
        <v>23.889880321421685</v>
      </c>
      <c r="L6993">
        <f>INDEX('PB2'!$D$2:$AQ$224,MATCH(A6993,'PB2'!$B$2:$B$224,0),MATCH(G6993,'PB2'!$D$1:$AQ$1,0))</f>
        <v>3.9202539920806898</v>
      </c>
      <c r="M6993" s="16">
        <f t="shared" si="520"/>
        <v>0.25508551283159236</v>
      </c>
      <c r="N6993" s="6">
        <f>INDEX('ROA2'!$D$2:$AQ$224,MATCH(A6993,'ROA2'!$B$2:$B$224,0),MATCH(G6993,'ROA2'!$D$1:$AQ$1,0))</f>
        <v>4.5004348754882804</v>
      </c>
      <c r="O6993" s="6">
        <v>48318.001151999997</v>
      </c>
      <c r="P6993" s="28">
        <v>2.3057853948972504E-2</v>
      </c>
    </row>
    <row r="6994" spans="1:16" x14ac:dyDescent="0.3">
      <c r="A6994" t="s">
        <v>657</v>
      </c>
      <c r="B6994" t="e">
        <f>VLOOKUP(A6994,Sheet3!L:L,1,FALSE)</f>
        <v>#N/A</v>
      </c>
      <c r="C6994" t="str">
        <f>VLOOKUP(A6994,'ALL - prices'!B:C,2,FALSE)</f>
        <v>George Weston Ltd</v>
      </c>
      <c r="D6994" t="str">
        <f>VLOOKUP(A6994,'ALL - prices'!B:I,8,FALSE)</f>
        <v>Consumer Staples</v>
      </c>
      <c r="E6994">
        <v>2023</v>
      </c>
      <c r="F6994" t="s">
        <v>679</v>
      </c>
      <c r="G6994" t="str">
        <f t="shared" si="518"/>
        <v>2023-Q1</v>
      </c>
      <c r="H6994" s="4">
        <f>INDEX('ALL - prices'!$J$3:$DY$219,MATCH('COMBINED DATA'!A6954,'ALL - prices'!$B$3:$B$219,0),MATCH('COMBINED DATA'!G6954,'ALL - prices'!$J$1:$DY$1,0))</f>
        <v>92.178700000000006</v>
      </c>
      <c r="I6994" s="14">
        <f t="shared" si="517"/>
        <v>8.1144959274025954</v>
      </c>
      <c r="J6994" s="15">
        <f>INDEX(MarketCap2!$E$2:$AR$224,MATCH(A6994,MarketCap2!$B$2:$B$224,0),MATCH(G6994,MarketCap2!$E$1:$AR$1,0))</f>
        <v>25061685248</v>
      </c>
      <c r="K6994">
        <f t="shared" si="519"/>
        <v>23.944606032676795</v>
      </c>
      <c r="L6994">
        <f>INDEX('PB2'!$D$2:$AQ$224,MATCH(A6994,'PB2'!$B$2:$B$224,0),MATCH(G6994,'PB2'!$D$1:$AQ$1,0))</f>
        <v>3.7892410755157502</v>
      </c>
      <c r="M6994" s="16">
        <f t="shared" si="520"/>
        <v>0.26390508813533087</v>
      </c>
      <c r="N6994" s="6">
        <f>INDEX('ROA2'!$D$2:$AQ$224,MATCH(A6994,'ROA2'!$B$2:$B$224,0),MATCH(G6994,'ROA2'!$D$1:$AQ$1,0))</f>
        <v>3.7817180156707799</v>
      </c>
      <c r="O6994" s="6">
        <v>48958.001151999997</v>
      </c>
      <c r="P6994" s="28">
        <v>1.3245581041042483E-2</v>
      </c>
    </row>
    <row r="6995" spans="1:16" x14ac:dyDescent="0.3">
      <c r="A6995" t="s">
        <v>657</v>
      </c>
      <c r="B6995" t="e">
        <f>VLOOKUP(A6995,Sheet3!L:L,1,FALSE)</f>
        <v>#N/A</v>
      </c>
      <c r="C6995" t="str">
        <f>VLOOKUP(A6995,'ALL - prices'!B:C,2,FALSE)</f>
        <v>George Weston Ltd</v>
      </c>
      <c r="D6995" t="str">
        <f>VLOOKUP(A6995,'ALL - prices'!B:I,8,FALSE)</f>
        <v>Consumer Staples</v>
      </c>
      <c r="E6995">
        <v>2023</v>
      </c>
      <c r="F6995" t="s">
        <v>680</v>
      </c>
      <c r="G6995" t="str">
        <f t="shared" si="518"/>
        <v>2023-Q2</v>
      </c>
      <c r="H6995" s="4">
        <f>INDEX('ALL - prices'!$J$3:$DY$219,MATCH('COMBINED DATA'!A6955,'ALL - prices'!$B$3:$B$219,0),MATCH('COMBINED DATA'!G6955,'ALL - prices'!$J$1:$DY$1,0))</f>
        <v>109.2349</v>
      </c>
      <c r="I6995" s="14">
        <f t="shared" si="517"/>
        <v>8.1670016878901137</v>
      </c>
      <c r="J6995" s="15">
        <f>INDEX(MarketCap2!$E$2:$AR$224,MATCH(A6995,MarketCap2!$B$2:$B$224,0),MATCH(G6995,MarketCap2!$E$1:$AR$1,0))</f>
        <v>21742026752</v>
      </c>
      <c r="K6995">
        <f t="shared" si="519"/>
        <v>23.802512941157048</v>
      </c>
      <c r="L6995">
        <f>INDEX('PB2'!$D$2:$AQ$224,MATCH(A6995,'PB2'!$B$2:$B$224,0),MATCH(G6995,'PB2'!$D$1:$AQ$1,0))</f>
        <v>3.3973550796508798</v>
      </c>
      <c r="M6995" s="16">
        <f t="shared" si="520"/>
        <v>0.29434662452261612</v>
      </c>
      <c r="N6995" s="6">
        <f>INDEX('ROA2'!$D$2:$AQ$224,MATCH(A6995,'ROA2'!$B$2:$B$224,0),MATCH(G6995,'ROA2'!$D$1:$AQ$1,0))</f>
        <v>3.9258289337158199</v>
      </c>
      <c r="O6995" s="6">
        <v>48568.000511999999</v>
      </c>
      <c r="P6995" s="28">
        <v>-7.9660245684696693E-3</v>
      </c>
    </row>
    <row r="6996" spans="1:16" x14ac:dyDescent="0.3">
      <c r="A6996" t="s">
        <v>657</v>
      </c>
      <c r="B6996" t="e">
        <f>VLOOKUP(A6996,Sheet3!L:L,1,FALSE)</f>
        <v>#N/A</v>
      </c>
      <c r="C6996" t="str">
        <f>VLOOKUP(A6996,'ALL - prices'!B:C,2,FALSE)</f>
        <v>George Weston Ltd</v>
      </c>
      <c r="D6996" t="str">
        <f>VLOOKUP(A6996,'ALL - prices'!B:I,8,FALSE)</f>
        <v>Consumer Staples</v>
      </c>
      <c r="E6996">
        <v>2023</v>
      </c>
      <c r="F6996" t="s">
        <v>681</v>
      </c>
      <c r="G6996" t="str">
        <f t="shared" si="518"/>
        <v>2023-Q3</v>
      </c>
      <c r="H6996" s="4">
        <f>INDEX('ALL - prices'!$J$3:$DY$219,MATCH('COMBINED DATA'!A6956,'ALL - prices'!$B$3:$B$219,0),MATCH('COMBINED DATA'!G6956,'ALL - prices'!$J$1:$DY$1,0))</f>
        <v>95.048400000000001</v>
      </c>
      <c r="I6996" s="14">
        <f t="shared" si="517"/>
        <v>11.167169599134473</v>
      </c>
      <c r="J6996" s="15">
        <f>INDEX(MarketCap2!$E$2:$AR$224,MATCH(A6996,MarketCap2!$B$2:$B$224,0),MATCH(G6996,MarketCap2!$E$1:$AR$1,0))</f>
        <v>20559374336</v>
      </c>
      <c r="K6996">
        <f t="shared" si="519"/>
        <v>23.746582845941933</v>
      </c>
      <c r="L6996">
        <f>INDEX('PB2'!$D$2:$AQ$224,MATCH(A6996,'PB2'!$B$2:$B$224,0),MATCH(G6996,'PB2'!$D$1:$AQ$1,0))</f>
        <v>3.27071905136108</v>
      </c>
      <c r="M6996" s="16">
        <f t="shared" si="520"/>
        <v>0.30574316665439638</v>
      </c>
      <c r="N6996" s="6">
        <f>INDEX('ROA2'!$D$2:$AQ$224,MATCH(A6996,'ROA2'!$B$2:$B$224,0),MATCH(G6996,'ROA2'!$D$1:$AQ$1,0))</f>
        <v>3.6234369277954102</v>
      </c>
      <c r="O6996" s="6">
        <v>48978.001920000002</v>
      </c>
      <c r="P6996" s="28">
        <v>8.4418012616908553E-3</v>
      </c>
    </row>
    <row r="6997" spans="1:16" x14ac:dyDescent="0.3">
      <c r="A6997" t="s">
        <v>657</v>
      </c>
      <c r="B6997" t="e">
        <f>VLOOKUP(A6997,Sheet3!L:L,1,FALSE)</f>
        <v>#N/A</v>
      </c>
      <c r="C6997" t="str">
        <f>VLOOKUP(A6997,'ALL - prices'!B:C,2,FALSE)</f>
        <v>George Weston Ltd</v>
      </c>
      <c r="D6997" t="str">
        <f>VLOOKUP(A6997,'ALL - prices'!B:I,8,FALSE)</f>
        <v>Consumer Staples</v>
      </c>
      <c r="E6997">
        <v>2023</v>
      </c>
      <c r="F6997" t="s">
        <v>682</v>
      </c>
      <c r="G6997" t="str">
        <f t="shared" si="518"/>
        <v>2023-Q4</v>
      </c>
      <c r="H6997" s="4">
        <f>INDEX('ALL - prices'!$J$3:$DY$219,MATCH('COMBINED DATA'!A6957,'ALL - prices'!$B$3:$B$219,0),MATCH('COMBINED DATA'!G6957,'ALL - prices'!$J$1:$DY$1,0))</f>
        <v>109.6474</v>
      </c>
      <c r="I6997" s="14">
        <f t="shared" si="517"/>
        <v>11.44911133709366</v>
      </c>
      <c r="J6997" s="15">
        <f>INDEX(MarketCap2!$E$2:$AR$224,MATCH(A6997,MarketCap2!$B$2:$B$224,0),MATCH(G6997,MarketCap2!$E$1:$AR$1,0))</f>
        <v>22338682880</v>
      </c>
      <c r="K6997">
        <f t="shared" si="519"/>
        <v>23.82958567092637</v>
      </c>
      <c r="L6997">
        <f>INDEX('PB2'!$D$2:$AQ$224,MATCH(A6997,'PB2'!$B$2:$B$224,0),MATCH(G6997,'PB2'!$D$1:$AQ$1,0))</f>
        <v>3.77475810050964</v>
      </c>
      <c r="M6997" s="16">
        <f t="shared" si="520"/>
        <v>0.2649176379977799</v>
      </c>
      <c r="N6997" s="6">
        <f>INDEX('ROA2'!$D$2:$AQ$224,MATCH(A6997,'ROA2'!$B$2:$B$224,0),MATCH(G6997,'ROA2'!$D$1:$AQ$1,0))</f>
        <v>3.0089709758758501</v>
      </c>
      <c r="O6997" s="6">
        <v>48990.998527999996</v>
      </c>
      <c r="P6997" s="28">
        <v>2.6535602700213237E-4</v>
      </c>
    </row>
    <row r="6998" spans="1:16" x14ac:dyDescent="0.3">
      <c r="A6998" t="s">
        <v>657</v>
      </c>
      <c r="B6998" t="e">
        <f>VLOOKUP(A6998,Sheet3!L:L,1,FALSE)</f>
        <v>#N/A</v>
      </c>
      <c r="C6998" t="str">
        <f>VLOOKUP(A6998,'ALL - prices'!B:C,2,FALSE)</f>
        <v>George Weston Ltd</v>
      </c>
      <c r="D6998" t="str">
        <f>VLOOKUP(A6998,'ALL - prices'!B:I,8,FALSE)</f>
        <v>Consumer Staples</v>
      </c>
      <c r="E6998" s="18">
        <v>2024</v>
      </c>
      <c r="F6998" t="s">
        <v>679</v>
      </c>
      <c r="G6998" t="str">
        <f t="shared" si="518"/>
        <v>2024-Q1</v>
      </c>
      <c r="H6998" s="4">
        <f>INDEX('ALL - prices'!$J$3:$DY$219,MATCH('COMBINED DATA'!A6958,'ALL - prices'!$B$3:$B$219,0),MATCH('COMBINED DATA'!G6958,'ALL - prices'!$J$1:$DY$1,0))</f>
        <v>113.53919999999999</v>
      </c>
      <c r="I6998" s="14" t="s">
        <v>769</v>
      </c>
      <c r="J6998" s="15">
        <f>INDEX(MarketCap2!$E$2:$AR$224,MATCH(A6998,MarketCap2!$B$2:$B$224,0),MATCH(G6998,MarketCap2!$E$1:$AR$1,0))</f>
        <v>24576346112</v>
      </c>
      <c r="K6998">
        <f t="shared" si="519"/>
        <v>23.925050277145836</v>
      </c>
      <c r="L6998">
        <f>INDEX('PB2'!$D$2:$AQ$224,MATCH(A6998,'PB2'!$B$2:$B$224,0),MATCH(G6998,'PB2'!$D$1:$AQ$1,0))</f>
        <v>4.3785538673400897</v>
      </c>
      <c r="M6998" s="16">
        <f t="shared" si="520"/>
        <v>0.22838590783570423</v>
      </c>
      <c r="N6998" s="6">
        <f>INDEX('ROA2'!$D$2:$AQ$224,MATCH(A6998,'ROA2'!$B$2:$B$224,0),MATCH(G6998,'ROA2'!$D$1:$AQ$1,0))</f>
        <v>3.1196820735931401</v>
      </c>
      <c r="O6998" s="6">
        <v>49770.000383999999</v>
      </c>
      <c r="P6998" s="28">
        <v>1.5900918115697864E-2</v>
      </c>
    </row>
    <row r="6999" spans="1:16" x14ac:dyDescent="0.3">
      <c r="A6999" t="s">
        <v>657</v>
      </c>
      <c r="B6999" t="e">
        <f>VLOOKUP(A6999,Sheet3!L:L,1,FALSE)</f>
        <v>#N/A</v>
      </c>
      <c r="C6999" t="str">
        <f>VLOOKUP(A6999,'ALL - prices'!B:C,2,FALSE)</f>
        <v>George Weston Ltd</v>
      </c>
      <c r="D6999" t="str">
        <f>VLOOKUP(A6999,'ALL - prices'!B:I,8,FALSE)</f>
        <v>Consumer Staples</v>
      </c>
      <c r="E6999" s="18">
        <v>2024</v>
      </c>
      <c r="F6999" t="s">
        <v>680</v>
      </c>
      <c r="G6999" t="str">
        <f t="shared" si="518"/>
        <v>2024-Q2</v>
      </c>
      <c r="H6999" s="4">
        <f>INDEX('ALL - prices'!$J$3:$DY$219,MATCH('COMBINED DATA'!A6959,'ALL - prices'!$B$3:$B$219,0),MATCH('COMBINED DATA'!G6959,'ALL - prices'!$J$1:$DY$1,0))</f>
        <v>102.42</v>
      </c>
      <c r="I6999" s="14" t="s">
        <v>769</v>
      </c>
      <c r="J6999" s="15">
        <f>INDEX(MarketCap2!$E$2:$AR$224,MATCH(A6999,MarketCap2!$B$2:$B$224,0),MATCH(G6999,MarketCap2!$E$1:$AR$1,0))</f>
        <v>26077882368</v>
      </c>
      <c r="K6999">
        <f t="shared" si="519"/>
        <v>23.984353373162151</v>
      </c>
      <c r="L6999">
        <f>INDEX('PB2'!$D$2:$AQ$224,MATCH(A6999,'PB2'!$B$2:$B$224,0),MATCH(G6999,'PB2'!$D$1:$AQ$1,0))</f>
        <v>3.8901410102844198</v>
      </c>
      <c r="M6999" s="16">
        <f t="shared" si="520"/>
        <v>0.25706009045849137</v>
      </c>
      <c r="N6999" s="6">
        <f>INDEX('ROA2'!$D$2:$AQ$224,MATCH(A6999,'ROA2'!$B$2:$B$224,0),MATCH(G6999,'ROA2'!$D$1:$AQ$1,0))</f>
        <v>2.7754650115966801</v>
      </c>
      <c r="O6999" s="6">
        <v>48712.998912000003</v>
      </c>
      <c r="P6999" s="28">
        <v>-2.1237722801782415E-2</v>
      </c>
    </row>
    <row r="7000" spans="1:16" x14ac:dyDescent="0.3">
      <c r="A7000" t="s">
        <v>657</v>
      </c>
      <c r="B7000" t="e">
        <f>VLOOKUP(A7000,Sheet3!L:L,1,FALSE)</f>
        <v>#N/A</v>
      </c>
      <c r="C7000" t="str">
        <f>VLOOKUP(A7000,'ALL - prices'!B:C,2,FALSE)</f>
        <v>George Weston Ltd</v>
      </c>
      <c r="D7000" t="str">
        <f>VLOOKUP(A7000,'ALL - prices'!B:I,8,FALSE)</f>
        <v>Consumer Staples</v>
      </c>
      <c r="E7000" s="18">
        <v>2024</v>
      </c>
      <c r="F7000" t="s">
        <v>681</v>
      </c>
      <c r="G7000" t="str">
        <f t="shared" si="518"/>
        <v>2024-Q3</v>
      </c>
      <c r="H7000" s="4">
        <f>INDEX('ALL - prices'!$J$3:$DY$219,MATCH('COMBINED DATA'!A6960,'ALL - prices'!$B$3:$B$219,0),MATCH('COMBINED DATA'!G6960,'ALL - prices'!$J$1:$DY$1,0))</f>
        <v>128.88069999999999</v>
      </c>
      <c r="I7000" s="14" t="s">
        <v>769</v>
      </c>
      <c r="J7000" s="15">
        <f>INDEX(MarketCap2!$E$2:$AR$224,MATCH(A7000,MarketCap2!$B$2:$B$224,0),MATCH(G7000,MarketCap2!$E$1:$AR$1,0))</f>
        <v>29832257536</v>
      </c>
      <c r="K7000">
        <f t="shared" si="519"/>
        <v>24.118856112663114</v>
      </c>
      <c r="L7000">
        <f>INDEX('PB2'!$D$2:$AQ$224,MATCH(A7000,'PB2'!$B$2:$B$224,0),MATCH(G7000,'PB2'!$D$1:$AQ$1,0))</f>
        <v>4.8875780105590803</v>
      </c>
      <c r="M7000" s="16">
        <f t="shared" si="520"/>
        <v>0.20460031488798927</v>
      </c>
      <c r="N7000" s="6">
        <f>INDEX('ROA2'!$D$2:$AQ$224,MATCH(A7000,'ROA2'!$B$2:$B$224,0),MATCH(G7000,'ROA2'!$D$1:$AQ$1,0))</f>
        <v>2.5399401187896702</v>
      </c>
      <c r="O7000" s="6">
        <v>49607.000064</v>
      </c>
      <c r="P7000" s="28">
        <v>1.8352414590918732E-2</v>
      </c>
    </row>
    <row r="7001" spans="1:16" x14ac:dyDescent="0.3">
      <c r="A7001" t="s">
        <v>657</v>
      </c>
      <c r="B7001" t="e">
        <f>VLOOKUP(A7001,Sheet3!L:L,1,FALSE)</f>
        <v>#N/A</v>
      </c>
      <c r="C7001" t="str">
        <f>VLOOKUP(A7001,'ALL - prices'!B:C,2,FALSE)</f>
        <v>George Weston Ltd</v>
      </c>
      <c r="D7001" t="str">
        <f>VLOOKUP(A7001,'ALL - prices'!B:I,8,FALSE)</f>
        <v>Consumer Staples</v>
      </c>
      <c r="E7001" s="18">
        <v>2024</v>
      </c>
      <c r="F7001" t="s">
        <v>682</v>
      </c>
      <c r="G7001" t="str">
        <f t="shared" si="518"/>
        <v>2024-Q4</v>
      </c>
      <c r="H7001" s="4">
        <f>INDEX('ALL - prices'!$J$3:$DY$219,MATCH('COMBINED DATA'!A6961,'ALL - prices'!$B$3:$B$219,0),MATCH('COMBINED DATA'!G6961,'ALL - prices'!$J$1:$DY$1,0))</f>
        <v>122.267</v>
      </c>
      <c r="I7001" s="14" t="s">
        <v>769</v>
      </c>
      <c r="J7001" s="15">
        <f>INDEX(MarketCap2!$E$2:$AR$224,MATCH(A7001,MarketCap2!$B$2:$B$224,0),MATCH(G7001,MarketCap2!$E$1:$AR$1,0))</f>
        <v>29098586112</v>
      </c>
      <c r="K7001">
        <f t="shared" si="519"/>
        <v>24.093955422726967</v>
      </c>
      <c r="L7001">
        <f>INDEX('PB2'!$D$2:$AQ$224,MATCH(A7001,'PB2'!$B$2:$B$224,0),MATCH(G7001,'PB2'!$D$1:$AQ$1,0))</f>
        <v>4.9752693750058397</v>
      </c>
      <c r="M7001" s="16">
        <f t="shared" si="520"/>
        <v>0.20099414215111241</v>
      </c>
      <c r="N7001" s="6">
        <f>INDEX('ROA2'!$D$2:$AQ$224,MATCH(A7001,'ROA2'!$B$2:$B$224,0),MATCH(G7001,'ROA2'!$D$1:$AQ$1,0))</f>
        <v>1.3277560472488401</v>
      </c>
      <c r="O7001" s="6">
        <v>49972.998143999997</v>
      </c>
      <c r="P7001" s="28">
        <v>7.3779522955995849E-3</v>
      </c>
    </row>
    <row r="7002" spans="1:16" x14ac:dyDescent="0.3">
      <c r="A7002" t="s">
        <v>658</v>
      </c>
      <c r="B7002" t="str">
        <f>VLOOKUP(A7002,Sheet3!L:L,1,FALSE)</f>
        <v>WPK CN EQUITY</v>
      </c>
      <c r="C7002" t="str">
        <f>VLOOKUP(A7002,'ALL - prices'!B:C,2,FALSE)</f>
        <v>Winpak Ltd</v>
      </c>
      <c r="D7002" t="str">
        <f>VLOOKUP(A7002,'ALL - prices'!B:I,8,FALSE)</f>
        <v>Materials</v>
      </c>
      <c r="E7002">
        <v>2015</v>
      </c>
      <c r="F7002" t="s">
        <v>679</v>
      </c>
      <c r="G7002" t="str">
        <f t="shared" si="518"/>
        <v>2015-Q1</v>
      </c>
      <c r="H7002" s="4">
        <f>INDEX('ALL - prices'!$J$3:$DY$219,MATCH('COMBINED DATA'!A6962,'ALL - prices'!$B$3:$B$219,0),MATCH('COMBINED DATA'!G6962,'ALL - prices'!$J$1:$DY$1,0))</f>
        <v>27.728899999999999</v>
      </c>
      <c r="I7002" s="14">
        <f t="shared" ref="I7002:I7037" si="521">STDEV(H7003:H7006)</f>
        <v>2.2157663565156573</v>
      </c>
      <c r="J7002" s="6">
        <f>INDEX('market cap'!$B$3:$DQ$219,MATCH(A7002,'market cap'!$A$3:$A$219,0),MATCH(G7002,'market cap'!$B$1:$DQ$1,0))</f>
        <v>2587</v>
      </c>
      <c r="K7002">
        <f t="shared" si="519"/>
        <v>7.8582541821860294</v>
      </c>
      <c r="L7002">
        <f>INDEX('PB2'!$D$2:$AQ$224,MATCH(A7002,'PB2'!$B$2:$B$224,0),MATCH(G7002,'PB2'!$D$1:$AQ$1,0))</f>
        <v>3.4943189620971702</v>
      </c>
      <c r="M7002" s="16">
        <f t="shared" si="520"/>
        <v>0.28617879788507755</v>
      </c>
      <c r="N7002" s="6">
        <f>INDEX('ROA2'!$D$2:$AQ$224,MATCH(A7002,'ROA2'!$B$2:$B$224,0),MATCH(G7002,'ROA2'!$D$1:$AQ$1,0))</f>
        <v>10.8267107009888</v>
      </c>
      <c r="O7002" s="6">
        <v>734.32697599999995</v>
      </c>
      <c r="P7002" s="28">
        <v>1.9848990453530835E-2</v>
      </c>
    </row>
    <row r="7003" spans="1:16" x14ac:dyDescent="0.3">
      <c r="A7003" t="s">
        <v>658</v>
      </c>
      <c r="B7003" t="str">
        <f>VLOOKUP(A7003,Sheet3!L:L,1,FALSE)</f>
        <v>WPK CN EQUITY</v>
      </c>
      <c r="C7003" t="str">
        <f>VLOOKUP(A7003,'ALL - prices'!B:C,2,FALSE)</f>
        <v>Winpak Ltd</v>
      </c>
      <c r="D7003" t="str">
        <f>VLOOKUP(A7003,'ALL - prices'!B:I,8,FALSE)</f>
        <v>Materials</v>
      </c>
      <c r="E7003">
        <v>2015</v>
      </c>
      <c r="F7003" t="s">
        <v>680</v>
      </c>
      <c r="G7003" t="str">
        <f t="shared" si="518"/>
        <v>2015-Q2</v>
      </c>
      <c r="H7003" s="4">
        <f>INDEX('ALL - prices'!$J$3:$DY$219,MATCH('COMBINED DATA'!A6963,'ALL - prices'!$B$3:$B$219,0),MATCH('COMBINED DATA'!G6963,'ALL - prices'!$J$1:$DY$1,0))</f>
        <v>27.2332</v>
      </c>
      <c r="I7003" s="14">
        <f t="shared" si="521"/>
        <v>1.29384110822517</v>
      </c>
      <c r="J7003" s="6">
        <f>INDEX('market cap'!$B$3:$DQ$219,MATCH(A7003,'market cap'!$A$3:$A$219,0),MATCH(G7003,'market cap'!$B$1:$DQ$1,0))</f>
        <v>2462.1999999999998</v>
      </c>
      <c r="K7003">
        <f t="shared" si="519"/>
        <v>7.8088105382135149</v>
      </c>
      <c r="L7003">
        <f>INDEX('PB2'!$D$2:$AQ$224,MATCH(A7003,'PB2'!$B$2:$B$224,0),MATCH(G7003,'PB2'!$D$1:$AQ$1,0))</f>
        <v>3.23935794830322</v>
      </c>
      <c r="M7003" s="16">
        <f t="shared" si="520"/>
        <v>0.30870314919158637</v>
      </c>
      <c r="N7003" s="6">
        <f>INDEX('ROA2'!$D$2:$AQ$224,MATCH(A7003,'ROA2'!$B$2:$B$224,0),MATCH(G7003,'ROA2'!$D$1:$AQ$1,0))</f>
        <v>11.8391017913818</v>
      </c>
      <c r="O7003" s="6">
        <v>750.61900800000001</v>
      </c>
      <c r="P7003" s="28">
        <v>2.2186345500672527E-2</v>
      </c>
    </row>
    <row r="7004" spans="1:16" x14ac:dyDescent="0.3">
      <c r="A7004" t="s">
        <v>658</v>
      </c>
      <c r="B7004" t="str">
        <f>VLOOKUP(A7004,Sheet3!L:L,1,FALSE)</f>
        <v>WPK CN EQUITY</v>
      </c>
      <c r="C7004" t="str">
        <f>VLOOKUP(A7004,'ALL - prices'!B:C,2,FALSE)</f>
        <v>Winpak Ltd</v>
      </c>
      <c r="D7004" t="str">
        <f>VLOOKUP(A7004,'ALL - prices'!B:I,8,FALSE)</f>
        <v>Materials</v>
      </c>
      <c r="E7004">
        <v>2015</v>
      </c>
      <c r="F7004" t="s">
        <v>681</v>
      </c>
      <c r="G7004" t="str">
        <f t="shared" si="518"/>
        <v>2015-Q3</v>
      </c>
      <c r="H7004" s="4">
        <f>INDEX('ALL - prices'!$J$3:$DY$219,MATCH('COMBINED DATA'!A6964,'ALL - prices'!$B$3:$B$219,0),MATCH('COMBINED DATA'!G6964,'ALL - prices'!$J$1:$DY$1,0))</f>
        <v>30.084199999999999</v>
      </c>
      <c r="I7004" s="14">
        <f t="shared" si="521"/>
        <v>1.140061826905308</v>
      </c>
      <c r="J7004" s="6">
        <f>INDEX('market cap'!$B$3:$DQ$219,MATCH(A7004,'market cap'!$A$3:$A$219,0),MATCH(G7004,'market cap'!$B$1:$DQ$1,0))</f>
        <v>2619.5</v>
      </c>
      <c r="K7004">
        <f t="shared" si="519"/>
        <v>7.8707387388482744</v>
      </c>
      <c r="L7004">
        <f>INDEX('PB2'!$D$2:$AQ$224,MATCH(A7004,'PB2'!$B$2:$B$224,0),MATCH(G7004,'PB2'!$D$1:$AQ$1,0))</f>
        <v>3.4282701015472399</v>
      </c>
      <c r="M7004" s="16">
        <f t="shared" si="520"/>
        <v>0.29169230264228074</v>
      </c>
      <c r="N7004" s="6">
        <f>INDEX('ROA2'!$D$2:$AQ$224,MATCH(A7004,'ROA2'!$B$2:$B$224,0),MATCH(G7004,'ROA2'!$D$1:$AQ$1,0))</f>
        <v>12.4757442474365</v>
      </c>
      <c r="O7004" s="6">
        <v>778.08998399999996</v>
      </c>
      <c r="P7004" s="28">
        <v>3.6597762256508098E-2</v>
      </c>
    </row>
    <row r="7005" spans="1:16" x14ac:dyDescent="0.3">
      <c r="A7005" t="s">
        <v>658</v>
      </c>
      <c r="B7005" t="str">
        <f>VLOOKUP(A7005,Sheet3!L:L,1,FALSE)</f>
        <v>WPK CN EQUITY</v>
      </c>
      <c r="C7005" t="str">
        <f>VLOOKUP(A7005,'ALL - prices'!B:C,2,FALSE)</f>
        <v>Winpak Ltd</v>
      </c>
      <c r="D7005" t="str">
        <f>VLOOKUP(A7005,'ALL - prices'!B:I,8,FALSE)</f>
        <v>Materials</v>
      </c>
      <c r="E7005">
        <v>2015</v>
      </c>
      <c r="F7005" t="s">
        <v>682</v>
      </c>
      <c r="G7005" t="str">
        <f t="shared" si="518"/>
        <v>2015-Q4</v>
      </c>
      <c r="H7005" s="4">
        <f>INDEX('ALL - prices'!$J$3:$DY$219,MATCH('COMBINED DATA'!A6965,'ALL - prices'!$B$3:$B$219,0),MATCH('COMBINED DATA'!G6965,'ALL - prices'!$J$1:$DY$1,0))</f>
        <v>29.919</v>
      </c>
      <c r="I7005" s="14">
        <f t="shared" si="521"/>
        <v>0.75219006684924106</v>
      </c>
      <c r="J7005" s="6">
        <f>INDEX('market cap'!$B$3:$DQ$219,MATCH(A7005,'market cap'!$A$3:$A$219,0),MATCH(G7005,'market cap'!$B$1:$DQ$1,0))</f>
        <v>2961.4</v>
      </c>
      <c r="K7005">
        <f t="shared" si="519"/>
        <v>7.9934174084746186</v>
      </c>
      <c r="L7005">
        <f>INDEX('PB2'!$D$2:$AQ$224,MATCH(A7005,'PB2'!$B$2:$B$224,0),MATCH(G7005,'PB2'!$D$1:$AQ$1,0))</f>
        <v>3.5100910663604701</v>
      </c>
      <c r="M7005" s="16">
        <f t="shared" si="520"/>
        <v>0.2848928934020154</v>
      </c>
      <c r="N7005" s="6">
        <f>INDEX('ROA2'!$D$2:$AQ$224,MATCH(A7005,'ROA2'!$B$2:$B$224,0),MATCH(G7005,'ROA2'!$D$1:$AQ$1,0))</f>
        <v>12.4764318466187</v>
      </c>
      <c r="O7005" s="6">
        <v>802.13100799999995</v>
      </c>
      <c r="P7005" s="28">
        <v>3.0897485502139551E-2</v>
      </c>
    </row>
    <row r="7006" spans="1:16" x14ac:dyDescent="0.3">
      <c r="A7006" t="s">
        <v>658</v>
      </c>
      <c r="B7006" t="str">
        <f>VLOOKUP(A7006,Sheet3!L:L,1,FALSE)</f>
        <v>WPK CN EQUITY</v>
      </c>
      <c r="C7006" t="str">
        <f>VLOOKUP(A7006,'ALL - prices'!B:C,2,FALSE)</f>
        <v>Winpak Ltd</v>
      </c>
      <c r="D7006" t="str">
        <f>VLOOKUP(A7006,'ALL - prices'!B:I,8,FALSE)</f>
        <v>Materials</v>
      </c>
      <c r="E7006">
        <v>2016</v>
      </c>
      <c r="F7006" t="s">
        <v>679</v>
      </c>
      <c r="G7006" t="str">
        <f t="shared" si="518"/>
        <v>2016-Q1</v>
      </c>
      <c r="H7006" s="4">
        <f>INDEX('ALL - prices'!$J$3:$DY$219,MATCH('COMBINED DATA'!A6966,'ALL - prices'!$B$3:$B$219,0),MATCH('COMBINED DATA'!G6966,'ALL - prices'!$J$1:$DY$1,0))</f>
        <v>32.657600000000002</v>
      </c>
      <c r="I7006" s="14">
        <f t="shared" si="521"/>
        <v>0.92323332009483461</v>
      </c>
      <c r="J7006" s="6">
        <f>INDEX('market cap'!$B$3:$DQ$219,MATCH(A7006,'market cap'!$A$3:$A$219,0),MATCH(G7006,'market cap'!$B$1:$DQ$1,0))</f>
        <v>3251.3</v>
      </c>
      <c r="K7006">
        <f t="shared" si="519"/>
        <v>8.0868101953451106</v>
      </c>
      <c r="L7006">
        <f>INDEX('PB2'!$D$2:$AQ$224,MATCH(A7006,'PB2'!$B$2:$B$224,0),MATCH(G7006,'PB2'!$D$1:$AQ$1,0))</f>
        <v>3.7939329147338898</v>
      </c>
      <c r="M7006" s="16">
        <f t="shared" si="520"/>
        <v>0.26357872489428058</v>
      </c>
      <c r="N7006" s="6">
        <f>INDEX('ROA2'!$D$2:$AQ$224,MATCH(A7006,'ROA2'!$B$2:$B$224,0),MATCH(G7006,'ROA2'!$D$1:$AQ$1,0))</f>
        <v>13.2289218902588</v>
      </c>
      <c r="O7006" s="6">
        <v>766.14297599999998</v>
      </c>
      <c r="P7006" s="28">
        <v>-4.4865528998474992E-2</v>
      </c>
    </row>
    <row r="7007" spans="1:16" x14ac:dyDescent="0.3">
      <c r="A7007" t="s">
        <v>658</v>
      </c>
      <c r="B7007" t="str">
        <f>VLOOKUP(A7007,Sheet3!L:L,1,FALSE)</f>
        <v>WPK CN EQUITY</v>
      </c>
      <c r="C7007" t="str">
        <f>VLOOKUP(A7007,'ALL - prices'!B:C,2,FALSE)</f>
        <v>Winpak Ltd</v>
      </c>
      <c r="D7007" t="str">
        <f>VLOOKUP(A7007,'ALL - prices'!B:I,8,FALSE)</f>
        <v>Materials</v>
      </c>
      <c r="E7007">
        <v>2016</v>
      </c>
      <c r="F7007" t="s">
        <v>680</v>
      </c>
      <c r="G7007" t="str">
        <f t="shared" si="518"/>
        <v>2016-Q2</v>
      </c>
      <c r="H7007" s="4">
        <f>INDEX('ALL - prices'!$J$3:$DY$219,MATCH('COMBINED DATA'!A6967,'ALL - prices'!$B$3:$B$219,0),MATCH('COMBINED DATA'!G6967,'ALL - prices'!$J$1:$DY$1,0))</f>
        <v>31.525200000000002</v>
      </c>
      <c r="I7007" s="14">
        <f t="shared" si="521"/>
        <v>1.1504538883269784</v>
      </c>
      <c r="J7007" s="6">
        <f>INDEX('market cap'!$B$3:$DQ$219,MATCH(A7007,'market cap'!$A$3:$A$219,0),MATCH(G7007,'market cap'!$B$1:$DQ$1,0))</f>
        <v>3085.55</v>
      </c>
      <c r="K7007">
        <f t="shared" si="519"/>
        <v>8.034485202458864</v>
      </c>
      <c r="L7007">
        <f>INDEX('PB2'!$D$2:$AQ$224,MATCH(A7007,'PB2'!$B$2:$B$224,0),MATCH(G7007,'PB2'!$D$1:$AQ$1,0))</f>
        <v>3.60630607604981</v>
      </c>
      <c r="M7007" s="16">
        <f t="shared" si="520"/>
        <v>0.27729204868139096</v>
      </c>
      <c r="N7007" s="6">
        <f>INDEX('ROA2'!$D$2:$AQ$224,MATCH(A7007,'ROA2'!$B$2:$B$224,0),MATCH(G7007,'ROA2'!$D$1:$AQ$1,0))</f>
        <v>13.501792907714799</v>
      </c>
      <c r="O7007" s="6">
        <v>780.27398400000004</v>
      </c>
      <c r="P7007" s="28">
        <v>1.8444348434514743E-2</v>
      </c>
    </row>
    <row r="7008" spans="1:16" x14ac:dyDescent="0.3">
      <c r="A7008" t="s">
        <v>658</v>
      </c>
      <c r="B7008" t="str">
        <f>VLOOKUP(A7008,Sheet3!L:L,1,FALSE)</f>
        <v>WPK CN EQUITY</v>
      </c>
      <c r="C7008" t="str">
        <f>VLOOKUP(A7008,'ALL - prices'!B:C,2,FALSE)</f>
        <v>Winpak Ltd</v>
      </c>
      <c r="D7008" t="str">
        <f>VLOOKUP(A7008,'ALL - prices'!B:I,8,FALSE)</f>
        <v>Materials</v>
      </c>
      <c r="E7008">
        <v>2016</v>
      </c>
      <c r="F7008" t="s">
        <v>681</v>
      </c>
      <c r="G7008" t="str">
        <f t="shared" si="518"/>
        <v>2016-Q3</v>
      </c>
      <c r="H7008" s="4">
        <f>INDEX('ALL - prices'!$J$3:$DY$219,MATCH('COMBINED DATA'!A6968,'ALL - prices'!$B$3:$B$219,0),MATCH('COMBINED DATA'!G6968,'ALL - prices'!$J$1:$DY$1,0))</f>
        <v>30.981100000000001</v>
      </c>
      <c r="I7008" s="14">
        <f t="shared" si="521"/>
        <v>1.0341045047124899</v>
      </c>
      <c r="J7008" s="6">
        <f>INDEX('market cap'!$B$3:$DQ$219,MATCH(A7008,'market cap'!$A$3:$A$219,0),MATCH(G7008,'market cap'!$B$1:$DQ$1,0))</f>
        <v>2848.95</v>
      </c>
      <c r="K7008">
        <f t="shared" si="519"/>
        <v>7.9547057843263547</v>
      </c>
      <c r="L7008">
        <f>INDEX('PB2'!$D$2:$AQ$224,MATCH(A7008,'PB2'!$B$2:$B$224,0),MATCH(G7008,'PB2'!$D$1:$AQ$1,0))</f>
        <v>3.2932538986206099</v>
      </c>
      <c r="M7008" s="16">
        <f t="shared" si="520"/>
        <v>0.30365104871472354</v>
      </c>
      <c r="N7008" s="6">
        <f>INDEX('ROA2'!$D$2:$AQ$224,MATCH(A7008,'ROA2'!$B$2:$B$224,0),MATCH(G7008,'ROA2'!$D$1:$AQ$1,0))</f>
        <v>12.806841850280801</v>
      </c>
      <c r="O7008" s="6">
        <v>809.65497600000003</v>
      </c>
      <c r="P7008" s="28">
        <v>3.7654711809537902E-2</v>
      </c>
    </row>
    <row r="7009" spans="1:16" x14ac:dyDescent="0.3">
      <c r="A7009" t="s">
        <v>658</v>
      </c>
      <c r="B7009" t="str">
        <f>VLOOKUP(A7009,Sheet3!L:L,1,FALSE)</f>
        <v>WPK CN EQUITY</v>
      </c>
      <c r="C7009" t="str">
        <f>VLOOKUP(A7009,'ALL - prices'!B:C,2,FALSE)</f>
        <v>Winpak Ltd</v>
      </c>
      <c r="D7009" t="str">
        <f>VLOOKUP(A7009,'ALL - prices'!B:I,8,FALSE)</f>
        <v>Materials</v>
      </c>
      <c r="E7009">
        <v>2016</v>
      </c>
      <c r="F7009" t="s">
        <v>682</v>
      </c>
      <c r="G7009" t="str">
        <f t="shared" si="518"/>
        <v>2016-Q4</v>
      </c>
      <c r="H7009" s="4">
        <f>INDEX('ALL - prices'!$J$3:$DY$219,MATCH('COMBINED DATA'!A6969,'ALL - prices'!$B$3:$B$219,0),MATCH('COMBINED DATA'!G6969,'ALL - prices'!$J$1:$DY$1,0))</f>
        <v>32.280299999999997</v>
      </c>
      <c r="I7009" s="14">
        <f t="shared" si="521"/>
        <v>1.1635587379529508</v>
      </c>
      <c r="J7009" s="6">
        <f>INDEX('market cap'!$B$3:$DQ$219,MATCH(A7009,'market cap'!$A$3:$A$219,0),MATCH(G7009,'market cap'!$B$1:$DQ$1,0))</f>
        <v>2952.3</v>
      </c>
      <c r="K7009">
        <f t="shared" si="519"/>
        <v>7.9903398065730498</v>
      </c>
      <c r="L7009">
        <f>INDEX('PB2'!$D$2:$AQ$224,MATCH(A7009,'PB2'!$B$2:$B$224,0),MATCH(G7009,'PB2'!$D$1:$AQ$1,0))</f>
        <v>3.1562070846557599</v>
      </c>
      <c r="M7009" s="16">
        <f t="shared" si="520"/>
        <v>0.31683599116851602</v>
      </c>
      <c r="N7009" s="6">
        <f>INDEX('ROA2'!$D$2:$AQ$224,MATCH(A7009,'ROA2'!$B$2:$B$224,0),MATCH(G7009,'ROA2'!$D$1:$AQ$1,0))</f>
        <v>12.562034606933601</v>
      </c>
      <c r="O7009" s="6">
        <v>844.11500799999999</v>
      </c>
      <c r="P7009" s="28">
        <v>4.2561378638399122E-2</v>
      </c>
    </row>
    <row r="7010" spans="1:16" x14ac:dyDescent="0.3">
      <c r="A7010" t="s">
        <v>658</v>
      </c>
      <c r="B7010" t="str">
        <f>VLOOKUP(A7010,Sheet3!L:L,1,FALSE)</f>
        <v>WPK CN EQUITY</v>
      </c>
      <c r="C7010" t="str">
        <f>VLOOKUP(A7010,'ALL - prices'!B:C,2,FALSE)</f>
        <v>Winpak Ltd</v>
      </c>
      <c r="D7010" t="str">
        <f>VLOOKUP(A7010,'ALL - prices'!B:I,8,FALSE)</f>
        <v>Materials</v>
      </c>
      <c r="E7010">
        <v>2017</v>
      </c>
      <c r="F7010" t="s">
        <v>679</v>
      </c>
      <c r="G7010" t="str">
        <f t="shared" si="518"/>
        <v>2017-Q1</v>
      </c>
      <c r="H7010" s="4">
        <f>INDEX('ALL - prices'!$J$3:$DY$219,MATCH('COMBINED DATA'!A6970,'ALL - prices'!$B$3:$B$219,0),MATCH('COMBINED DATA'!G6970,'ALL - prices'!$J$1:$DY$1,0))</f>
        <v>33.1036</v>
      </c>
      <c r="I7010" s="14">
        <f t="shared" si="521"/>
        <v>1.4715729973965492</v>
      </c>
      <c r="J7010" s="6">
        <f>INDEX('market cap'!$B$3:$DQ$219,MATCH(A7010,'market cap'!$A$3:$A$219,0),MATCH(G7010,'market cap'!$B$1:$DQ$1,0))</f>
        <v>3451.5</v>
      </c>
      <c r="K7010">
        <f t="shared" si="519"/>
        <v>8.1465641981435297</v>
      </c>
      <c r="L7010">
        <f>INDEX('PB2'!$D$2:$AQ$224,MATCH(A7010,'PB2'!$B$2:$B$224,0),MATCH(G7010,'PB2'!$D$1:$AQ$1,0))</f>
        <v>3.5408809185028098</v>
      </c>
      <c r="M7010" s="16">
        <f t="shared" si="520"/>
        <v>0.28241559742224537</v>
      </c>
      <c r="N7010" s="6">
        <f>INDEX('ROA2'!$D$2:$AQ$224,MATCH(A7010,'ROA2'!$B$2:$B$224,0),MATCH(G7010,'ROA2'!$D$1:$AQ$1,0))</f>
        <v>12.722108840942401</v>
      </c>
      <c r="O7010" s="6">
        <v>874.21401600000002</v>
      </c>
      <c r="P7010" s="28">
        <v>3.5657472873649024E-2</v>
      </c>
    </row>
    <row r="7011" spans="1:16" x14ac:dyDescent="0.3">
      <c r="A7011" t="s">
        <v>658</v>
      </c>
      <c r="B7011" t="str">
        <f>VLOOKUP(A7011,Sheet3!L:L,1,FALSE)</f>
        <v>WPK CN EQUITY</v>
      </c>
      <c r="C7011" t="str">
        <f>VLOOKUP(A7011,'ALL - prices'!B:C,2,FALSE)</f>
        <v>Winpak Ltd</v>
      </c>
      <c r="D7011" t="str">
        <f>VLOOKUP(A7011,'ALL - prices'!B:I,8,FALSE)</f>
        <v>Materials</v>
      </c>
      <c r="E7011">
        <v>2017</v>
      </c>
      <c r="F7011" t="s">
        <v>680</v>
      </c>
      <c r="G7011" t="str">
        <f t="shared" si="518"/>
        <v>2017-Q2</v>
      </c>
      <c r="H7011" s="4">
        <f>INDEX('ALL - prices'!$J$3:$DY$219,MATCH('COMBINED DATA'!A6971,'ALL - prices'!$B$3:$B$219,0),MATCH('COMBINED DATA'!G6971,'ALL - prices'!$J$1:$DY$1,0))</f>
        <v>33.618499999999997</v>
      </c>
      <c r="I7011" s="14">
        <f t="shared" si="521"/>
        <v>0.64331134180892646</v>
      </c>
      <c r="J7011" s="6">
        <f>INDEX('market cap'!$B$3:$DQ$219,MATCH(A7011,'market cap'!$A$3:$A$219,0),MATCH(G7011,'market cap'!$B$1:$DQ$1,0))</f>
        <v>3784.3</v>
      </c>
      <c r="K7011">
        <f t="shared" si="519"/>
        <v>8.2386162082131147</v>
      </c>
      <c r="L7011">
        <f>INDEX('PB2'!$D$2:$AQ$224,MATCH(A7011,'PB2'!$B$2:$B$224,0),MATCH(G7011,'PB2'!$D$1:$AQ$1,0))</f>
        <v>3.8444249629974401</v>
      </c>
      <c r="M7011" s="16">
        <f t="shared" si="520"/>
        <v>0.26011692506031253</v>
      </c>
      <c r="N7011" s="6">
        <f>INDEX('ROA2'!$D$2:$AQ$224,MATCH(A7011,'ROA2'!$B$2:$B$224,0),MATCH(G7011,'ROA2'!$D$1:$AQ$1,0))</f>
        <v>12.581286430358899</v>
      </c>
      <c r="O7011" s="6">
        <v>910.04601600000001</v>
      </c>
      <c r="P7011" s="28">
        <v>4.0987675036315126E-2</v>
      </c>
    </row>
    <row r="7012" spans="1:16" x14ac:dyDescent="0.3">
      <c r="A7012" t="s">
        <v>658</v>
      </c>
      <c r="B7012" t="str">
        <f>VLOOKUP(A7012,Sheet3!L:L,1,FALSE)</f>
        <v>WPK CN EQUITY</v>
      </c>
      <c r="C7012" t="str">
        <f>VLOOKUP(A7012,'ALL - prices'!B:C,2,FALSE)</f>
        <v>Winpak Ltd</v>
      </c>
      <c r="D7012" t="str">
        <f>VLOOKUP(A7012,'ALL - prices'!B:I,8,FALSE)</f>
        <v>Materials</v>
      </c>
      <c r="E7012">
        <v>2017</v>
      </c>
      <c r="F7012" t="s">
        <v>681</v>
      </c>
      <c r="G7012" t="str">
        <f t="shared" si="518"/>
        <v>2017-Q3</v>
      </c>
      <c r="H7012" s="4">
        <f>INDEX('ALL - prices'!$J$3:$DY$219,MATCH('COMBINED DATA'!A6972,'ALL - prices'!$B$3:$B$219,0),MATCH('COMBINED DATA'!G6972,'ALL - prices'!$J$1:$DY$1,0))</f>
        <v>31.250800000000002</v>
      </c>
      <c r="I7012" s="14">
        <f t="shared" si="521"/>
        <v>1.3183653476938777</v>
      </c>
      <c r="J7012" s="6">
        <f>INDEX('market cap'!$B$3:$DQ$219,MATCH(A7012,'market cap'!$A$3:$A$219,0),MATCH(G7012,'market cap'!$B$1:$DQ$1,0))</f>
        <v>3337.1</v>
      </c>
      <c r="K7012">
        <f t="shared" si="519"/>
        <v>8.1128574453386317</v>
      </c>
      <c r="L7012">
        <f>INDEX('PB2'!$D$2:$AQ$224,MATCH(A7012,'PB2'!$B$2:$B$224,0),MATCH(G7012,'PB2'!$D$1:$AQ$1,0))</f>
        <v>3.4199850559234601</v>
      </c>
      <c r="M7012" s="16">
        <f t="shared" si="520"/>
        <v>0.29239893848892307</v>
      </c>
      <c r="N7012" s="6">
        <f>INDEX('ROA2'!$D$2:$AQ$224,MATCH(A7012,'ROA2'!$B$2:$B$224,0),MATCH(G7012,'ROA2'!$D$1:$AQ$1,0))</f>
        <v>12.2595224380493</v>
      </c>
      <c r="O7012" s="6">
        <v>934.475008</v>
      </c>
      <c r="P7012" s="28">
        <v>2.6843688748152263E-2</v>
      </c>
    </row>
    <row r="7013" spans="1:16" x14ac:dyDescent="0.3">
      <c r="A7013" t="s">
        <v>658</v>
      </c>
      <c r="B7013" t="str">
        <f>VLOOKUP(A7013,Sheet3!L:L,1,FALSE)</f>
        <v>WPK CN EQUITY</v>
      </c>
      <c r="C7013" t="str">
        <f>VLOOKUP(A7013,'ALL - prices'!B:C,2,FALSE)</f>
        <v>Winpak Ltd</v>
      </c>
      <c r="D7013" t="str">
        <f>VLOOKUP(A7013,'ALL - prices'!B:I,8,FALSE)</f>
        <v>Materials</v>
      </c>
      <c r="E7013">
        <v>2017</v>
      </c>
      <c r="F7013" t="s">
        <v>682</v>
      </c>
      <c r="G7013" t="str">
        <f t="shared" si="518"/>
        <v>2017-Q4</v>
      </c>
      <c r="H7013" s="4">
        <f>INDEX('ALL - prices'!$J$3:$DY$219,MATCH('COMBINED DATA'!A6973,'ALL - prices'!$B$3:$B$219,0),MATCH('COMBINED DATA'!G6973,'ALL - prices'!$J$1:$DY$1,0))</f>
        <v>31.5261</v>
      </c>
      <c r="I7013" s="14">
        <f t="shared" si="521"/>
        <v>2.0402952441578974</v>
      </c>
      <c r="J7013" s="6">
        <f>INDEX('market cap'!$B$3:$DQ$219,MATCH(A7013,'market cap'!$A$3:$A$219,0),MATCH(G7013,'market cap'!$B$1:$DQ$1,0))</f>
        <v>3042</v>
      </c>
      <c r="K7013">
        <f t="shared" si="519"/>
        <v>8.020270472819238</v>
      </c>
      <c r="L7013">
        <f>INDEX('PB2'!$D$2:$AQ$224,MATCH(A7013,'PB2'!$B$2:$B$224,0),MATCH(G7013,'PB2'!$D$1:$AQ$1,0))</f>
        <v>2.9670999050140399</v>
      </c>
      <c r="M7013" s="16">
        <f t="shared" si="520"/>
        <v>0.33702943345794356</v>
      </c>
      <c r="N7013" s="6">
        <f>INDEX('ROA2'!$D$2:$AQ$224,MATCH(A7013,'ROA2'!$B$2:$B$224,0),MATCH(G7013,'ROA2'!$D$1:$AQ$1,0))</f>
        <v>12.079862594604499</v>
      </c>
      <c r="O7013" s="6">
        <v>948.00800000000004</v>
      </c>
      <c r="P7013" s="28">
        <v>1.448191967055799E-2</v>
      </c>
    </row>
    <row r="7014" spans="1:16" x14ac:dyDescent="0.3">
      <c r="A7014" t="s">
        <v>658</v>
      </c>
      <c r="B7014" t="str">
        <f>VLOOKUP(A7014,Sheet3!L:L,1,FALSE)</f>
        <v>WPK CN EQUITY</v>
      </c>
      <c r="C7014" t="str">
        <f>VLOOKUP(A7014,'ALL - prices'!B:C,2,FALSE)</f>
        <v>Winpak Ltd</v>
      </c>
      <c r="D7014" t="str">
        <f>VLOOKUP(A7014,'ALL - prices'!B:I,8,FALSE)</f>
        <v>Materials</v>
      </c>
      <c r="E7014">
        <v>2018</v>
      </c>
      <c r="F7014" t="s">
        <v>679</v>
      </c>
      <c r="G7014" t="str">
        <f t="shared" si="518"/>
        <v>2018-Q1</v>
      </c>
      <c r="H7014" s="4">
        <f>INDEX('ALL - prices'!$J$3:$DY$219,MATCH('COMBINED DATA'!A6974,'ALL - prices'!$B$3:$B$219,0),MATCH('COMBINED DATA'!G6974,'ALL - prices'!$J$1:$DY$1,0))</f>
        <v>30.084599999999998</v>
      </c>
      <c r="I7014" s="14">
        <f t="shared" si="521"/>
        <v>1.9453873050543611</v>
      </c>
      <c r="J7014" s="6">
        <f>INDEX('market cap'!$B$3:$DQ$219,MATCH(A7014,'market cap'!$A$3:$A$219,0),MATCH(G7014,'market cap'!$B$1:$DQ$1,0))</f>
        <v>3149.25</v>
      </c>
      <c r="K7014">
        <f t="shared" si="519"/>
        <v>8.0549196082324119</v>
      </c>
      <c r="L7014">
        <f>INDEX('PB2'!$D$2:$AQ$224,MATCH(A7014,'PB2'!$B$2:$B$224,0),MATCH(G7014,'PB2'!$D$1:$AQ$1,0))</f>
        <v>2.8976349830627401</v>
      </c>
      <c r="M7014" s="16">
        <f t="shared" si="520"/>
        <v>0.3451090305870827</v>
      </c>
      <c r="N7014" s="6">
        <f>INDEX('ROA2'!$D$2:$AQ$224,MATCH(A7014,'ROA2'!$B$2:$B$224,0),MATCH(G7014,'ROA2'!$D$1:$AQ$1,0))</f>
        <v>12.8956098556519</v>
      </c>
      <c r="O7014" s="6">
        <v>975.99699199999998</v>
      </c>
      <c r="P7014" s="28">
        <v>2.9524004016843675E-2</v>
      </c>
    </row>
    <row r="7015" spans="1:16" x14ac:dyDescent="0.3">
      <c r="A7015" t="s">
        <v>658</v>
      </c>
      <c r="B7015" t="str">
        <f>VLOOKUP(A7015,Sheet3!L:L,1,FALSE)</f>
        <v>WPK CN EQUITY</v>
      </c>
      <c r="C7015" t="str">
        <f>VLOOKUP(A7015,'ALL - prices'!B:C,2,FALSE)</f>
        <v>Winpak Ltd</v>
      </c>
      <c r="D7015" t="str">
        <f>VLOOKUP(A7015,'ALL - prices'!B:I,8,FALSE)</f>
        <v>Materials</v>
      </c>
      <c r="E7015">
        <v>2018</v>
      </c>
      <c r="F7015" t="s">
        <v>680</v>
      </c>
      <c r="G7015" t="str">
        <f t="shared" si="518"/>
        <v>2018-Q2</v>
      </c>
      <c r="H7015" s="4">
        <f>INDEX('ALL - prices'!$J$3:$DY$219,MATCH('COMBINED DATA'!A6975,'ALL - prices'!$B$3:$B$219,0),MATCH('COMBINED DATA'!G6975,'ALL - prices'!$J$1:$DY$1,0))</f>
        <v>31.26</v>
      </c>
      <c r="I7015" s="14">
        <f t="shared" si="521"/>
        <v>1.2838826075619221</v>
      </c>
      <c r="J7015" s="6">
        <f>INDEX('market cap'!$B$3:$DQ$219,MATCH(A7015,'market cap'!$A$3:$A$219,0),MATCH(G7015,'market cap'!$B$1:$DQ$1,0))</f>
        <v>2860</v>
      </c>
      <c r="K7015">
        <f t="shared" si="519"/>
        <v>7.9585769038138983</v>
      </c>
      <c r="L7015">
        <f>INDEX('PB2'!$D$2:$AQ$224,MATCH(A7015,'PB2'!$B$2:$B$224,0),MATCH(G7015,'PB2'!$D$1:$AQ$1,0))</f>
        <v>2.5049910545349099</v>
      </c>
      <c r="M7015" s="16">
        <f t="shared" si="520"/>
        <v>0.39920302237792438</v>
      </c>
      <c r="N7015" s="6">
        <f>INDEX('ROA2'!$D$2:$AQ$224,MATCH(A7015,'ROA2'!$B$2:$B$224,0),MATCH(G7015,'ROA2'!$D$1:$AQ$1,0))</f>
        <v>12.2300806045532</v>
      </c>
      <c r="O7015" s="6">
        <v>1005.019008</v>
      </c>
      <c r="P7015" s="28">
        <v>2.9735763775796564E-2</v>
      </c>
    </row>
    <row r="7016" spans="1:16" x14ac:dyDescent="0.3">
      <c r="A7016" t="s">
        <v>658</v>
      </c>
      <c r="B7016" t="str">
        <f>VLOOKUP(A7016,Sheet3!L:L,1,FALSE)</f>
        <v>WPK CN EQUITY</v>
      </c>
      <c r="C7016" t="str">
        <f>VLOOKUP(A7016,'ALL - prices'!B:C,2,FALSE)</f>
        <v>Winpak Ltd</v>
      </c>
      <c r="D7016" t="str">
        <f>VLOOKUP(A7016,'ALL - prices'!B:I,8,FALSE)</f>
        <v>Materials</v>
      </c>
      <c r="E7016">
        <v>2018</v>
      </c>
      <c r="F7016" t="s">
        <v>681</v>
      </c>
      <c r="G7016" t="str">
        <f t="shared" si="518"/>
        <v>2018-Q3</v>
      </c>
      <c r="H7016" s="4">
        <f>INDEX('ALL - prices'!$J$3:$DY$219,MATCH('COMBINED DATA'!A6976,'ALL - prices'!$B$3:$B$219,0),MATCH('COMBINED DATA'!G6976,'ALL - prices'!$J$1:$DY$1,0))</f>
        <v>28.636700000000001</v>
      </c>
      <c r="I7016" s="14">
        <f t="shared" si="521"/>
        <v>2.8699532427956611</v>
      </c>
      <c r="J7016" s="6">
        <f>INDEX('market cap'!$B$3:$DQ$219,MATCH(A7016,'market cap'!$A$3:$A$219,0),MATCH(G7016,'market cap'!$B$1:$DQ$1,0))</f>
        <v>3096.6</v>
      </c>
      <c r="K7016">
        <f t="shared" si="519"/>
        <v>8.0380600143827365</v>
      </c>
      <c r="L7016">
        <f>INDEX('PB2'!$D$2:$AQ$224,MATCH(A7016,'PB2'!$B$2:$B$224,0),MATCH(G7016,'PB2'!$D$1:$AQ$1,0))</f>
        <v>2.67232489585877</v>
      </c>
      <c r="M7016" s="16">
        <f t="shared" si="520"/>
        <v>0.37420599626552636</v>
      </c>
      <c r="N7016" s="6">
        <f>INDEX('ROA2'!$D$2:$AQ$224,MATCH(A7016,'ROA2'!$B$2:$B$224,0),MATCH(G7016,'ROA2'!$D$1:$AQ$1,0))</f>
        <v>12.1039180755615</v>
      </c>
      <c r="O7016" s="6">
        <v>1038.5059839999999</v>
      </c>
      <c r="P7016" s="28">
        <v>3.331974393861406E-2</v>
      </c>
    </row>
    <row r="7017" spans="1:16" x14ac:dyDescent="0.3">
      <c r="A7017" t="s">
        <v>658</v>
      </c>
      <c r="B7017" t="str">
        <f>VLOOKUP(A7017,Sheet3!L:L,1,FALSE)</f>
        <v>WPK CN EQUITY</v>
      </c>
      <c r="C7017" t="str">
        <f>VLOOKUP(A7017,'ALL - prices'!B:C,2,FALSE)</f>
        <v>Winpak Ltd</v>
      </c>
      <c r="D7017" t="str">
        <f>VLOOKUP(A7017,'ALL - prices'!B:I,8,FALSE)</f>
        <v>Materials</v>
      </c>
      <c r="E7017">
        <v>2018</v>
      </c>
      <c r="F7017" t="s">
        <v>682</v>
      </c>
      <c r="G7017" t="str">
        <f t="shared" si="518"/>
        <v>2018-Q4</v>
      </c>
      <c r="H7017" s="4">
        <f>INDEX('ALL - prices'!$J$3:$DY$219,MATCH('COMBINED DATA'!A6977,'ALL - prices'!$B$3:$B$219,0),MATCH('COMBINED DATA'!G6977,'ALL - prices'!$J$1:$DY$1,0))</f>
        <v>26.5229</v>
      </c>
      <c r="I7017" s="14">
        <f t="shared" si="521"/>
        <v>2.1028323153943274</v>
      </c>
      <c r="J7017" s="6">
        <f>INDEX('market cap'!$B$3:$DQ$219,MATCH(A7017,'market cap'!$A$3:$A$219,0),MATCH(G7017,'market cap'!$B$1:$DQ$1,0))</f>
        <v>3103.75</v>
      </c>
      <c r="K7017">
        <f t="shared" si="519"/>
        <v>8.0403663368223768</v>
      </c>
      <c r="L7017">
        <f>INDEX('PB2'!$D$2:$AQ$224,MATCH(A7017,'PB2'!$B$2:$B$224,0),MATCH(G7017,'PB2'!$D$1:$AQ$1,0))</f>
        <v>2.46555399894714</v>
      </c>
      <c r="M7017" s="16">
        <f t="shared" si="520"/>
        <v>0.40558835881389244</v>
      </c>
      <c r="N7017" s="6">
        <f>INDEX('ROA2'!$D$2:$AQ$224,MATCH(A7017,'ROA2'!$B$2:$B$224,0),MATCH(G7017,'ROA2'!$D$1:$AQ$1,0))</f>
        <v>12.1194610595703</v>
      </c>
      <c r="O7017" s="6">
        <v>1063.153984</v>
      </c>
      <c r="P7017" s="28">
        <v>2.3734095305896805E-2</v>
      </c>
    </row>
    <row r="7018" spans="1:16" x14ac:dyDescent="0.3">
      <c r="A7018" t="s">
        <v>658</v>
      </c>
      <c r="B7018" t="str">
        <f>VLOOKUP(A7018,Sheet3!L:L,1,FALSE)</f>
        <v>WPK CN EQUITY</v>
      </c>
      <c r="C7018" t="str">
        <f>VLOOKUP(A7018,'ALL - prices'!B:C,2,FALSE)</f>
        <v>Winpak Ltd</v>
      </c>
      <c r="D7018" t="str">
        <f>VLOOKUP(A7018,'ALL - prices'!B:I,8,FALSE)</f>
        <v>Materials</v>
      </c>
      <c r="E7018">
        <v>2019</v>
      </c>
      <c r="F7018" t="s">
        <v>679</v>
      </c>
      <c r="G7018" t="str">
        <f t="shared" si="518"/>
        <v>2019-Q1</v>
      </c>
      <c r="H7018" s="4">
        <f>INDEX('ALL - prices'!$J$3:$DY$219,MATCH('COMBINED DATA'!A6978,'ALL - prices'!$B$3:$B$219,0),MATCH('COMBINED DATA'!G6978,'ALL - prices'!$J$1:$DY$1,0))</f>
        <v>28.459599999999998</v>
      </c>
      <c r="I7018" s="14">
        <f t="shared" si="521"/>
        <v>1.6137650097417111</v>
      </c>
      <c r="J7018" s="6">
        <f>INDEX('market cap'!$B$3:$DQ$219,MATCH(A7018,'market cap'!$A$3:$A$219,0),MATCH(G7018,'market cap'!$B$1:$DQ$1,0))</f>
        <v>2803.45</v>
      </c>
      <c r="K7018">
        <f t="shared" si="519"/>
        <v>7.9386060805553891</v>
      </c>
      <c r="L7018">
        <f>INDEX('PB2'!$D$2:$AQ$224,MATCH(A7018,'PB2'!$B$2:$B$224,0),MATCH(G7018,'PB2'!$D$1:$AQ$1,0))</f>
        <v>2.2108430862426798</v>
      </c>
      <c r="M7018" s="16">
        <f t="shared" si="520"/>
        <v>0.45231613506298024</v>
      </c>
      <c r="N7018" s="6">
        <f>INDEX('ROA2'!$D$2:$AQ$224,MATCH(A7018,'ROA2'!$B$2:$B$224,0),MATCH(G7018,'ROA2'!$D$1:$AQ$1,0))</f>
        <v>10.5495805740356</v>
      </c>
      <c r="O7018" s="6">
        <v>1088.9379839999999</v>
      </c>
      <c r="P7018" s="28">
        <v>2.4252366438011558E-2</v>
      </c>
    </row>
    <row r="7019" spans="1:16" x14ac:dyDescent="0.3">
      <c r="A7019" t="s">
        <v>658</v>
      </c>
      <c r="B7019" t="str">
        <f>VLOOKUP(A7019,Sheet3!L:L,1,FALSE)</f>
        <v>WPK CN EQUITY</v>
      </c>
      <c r="C7019" t="str">
        <f>VLOOKUP(A7019,'ALL - prices'!B:C,2,FALSE)</f>
        <v>Winpak Ltd</v>
      </c>
      <c r="D7019" t="str">
        <f>VLOOKUP(A7019,'ALL - prices'!B:I,8,FALSE)</f>
        <v>Materials</v>
      </c>
      <c r="E7019">
        <v>2019</v>
      </c>
      <c r="F7019" t="s">
        <v>680</v>
      </c>
      <c r="G7019" t="str">
        <f t="shared" si="518"/>
        <v>2019-Q2</v>
      </c>
      <c r="H7019" s="4">
        <f>INDEX('ALL - prices'!$J$3:$DY$219,MATCH('COMBINED DATA'!A6979,'ALL - prices'!$B$3:$B$219,0),MATCH('COMBINED DATA'!G6979,'ALL - prices'!$J$1:$DY$1,0))</f>
        <v>29.5838</v>
      </c>
      <c r="I7019" s="14">
        <f t="shared" si="521"/>
        <v>1.4390684996436633</v>
      </c>
      <c r="J7019" s="6">
        <f>INDEX('market cap'!$B$3:$DQ$219,MATCH(A7019,'market cap'!$A$3:$A$219,0),MATCH(G7019,'market cap'!$B$1:$DQ$1,0))</f>
        <v>2808</v>
      </c>
      <c r="K7019">
        <f t="shared" si="519"/>
        <v>7.9402277651457016</v>
      </c>
      <c r="L7019">
        <f>INDEX('PB2'!$D$2:$AQ$224,MATCH(A7019,'PB2'!$B$2:$B$224,0),MATCH(G7019,'PB2'!$D$1:$AQ$1,0))</f>
        <v>2.1818809509277299</v>
      </c>
      <c r="M7019" s="16">
        <f t="shared" si="520"/>
        <v>0.45832014784069802</v>
      </c>
      <c r="N7019" s="6">
        <f>INDEX('ROA2'!$D$2:$AQ$224,MATCH(A7019,'ROA2'!$B$2:$B$224,0),MATCH(G7019,'ROA2'!$D$1:$AQ$1,0))</f>
        <v>10.469653129577599</v>
      </c>
      <c r="O7019" s="6">
        <v>1115.1850240000001</v>
      </c>
      <c r="P7019" s="28">
        <v>2.4103337734245295E-2</v>
      </c>
    </row>
    <row r="7020" spans="1:16" x14ac:dyDescent="0.3">
      <c r="A7020" t="s">
        <v>658</v>
      </c>
      <c r="B7020" t="str">
        <f>VLOOKUP(A7020,Sheet3!L:L,1,FALSE)</f>
        <v>WPK CN EQUITY</v>
      </c>
      <c r="C7020" t="str">
        <f>VLOOKUP(A7020,'ALL - prices'!B:C,2,FALSE)</f>
        <v>Winpak Ltd</v>
      </c>
      <c r="D7020" t="str">
        <f>VLOOKUP(A7020,'ALL - prices'!B:I,8,FALSE)</f>
        <v>Materials</v>
      </c>
      <c r="E7020">
        <v>2019</v>
      </c>
      <c r="F7020" t="s">
        <v>681</v>
      </c>
      <c r="G7020" t="str">
        <f t="shared" si="518"/>
        <v>2019-Q3</v>
      </c>
      <c r="H7020" s="4">
        <f>INDEX('ALL - prices'!$J$3:$DY$219,MATCH('COMBINED DATA'!A6980,'ALL - prices'!$B$3:$B$219,0),MATCH('COMBINED DATA'!G6980,'ALL - prices'!$J$1:$DY$1,0))</f>
        <v>33.341799999999999</v>
      </c>
      <c r="I7020" s="14">
        <f t="shared" si="521"/>
        <v>0.44145991418625141</v>
      </c>
      <c r="J7020" s="6">
        <f>INDEX('market cap'!$B$3:$DQ$219,MATCH(A7020,'market cap'!$A$3:$A$219,0),MATCH(G7020,'market cap'!$B$1:$DQ$1,0))</f>
        <v>2852.85</v>
      </c>
      <c r="K7020">
        <f t="shared" si="519"/>
        <v>7.9560737735957794</v>
      </c>
      <c r="L7020">
        <f>INDEX('PB2'!$D$2:$AQ$224,MATCH(A7020,'PB2'!$B$2:$B$224,0),MATCH(G7020,'PB2'!$D$1:$AQ$1,0))</f>
        <v>2.1078839302063002</v>
      </c>
      <c r="M7020" s="16">
        <f t="shared" si="520"/>
        <v>0.47440942343638876</v>
      </c>
      <c r="N7020" s="6">
        <f>INDEX('ROA2'!$D$2:$AQ$224,MATCH(A7020,'ROA2'!$B$2:$B$224,0),MATCH(G7020,'ROA2'!$D$1:$AQ$1,0))</f>
        <v>10.427204132080099</v>
      </c>
      <c r="O7020" s="6">
        <v>1148.7150079999999</v>
      </c>
      <c r="P7020" s="28">
        <v>3.0066745229175337E-2</v>
      </c>
    </row>
    <row r="7021" spans="1:16" x14ac:dyDescent="0.3">
      <c r="A7021" t="s">
        <v>658</v>
      </c>
      <c r="B7021" t="str">
        <f>VLOOKUP(A7021,Sheet3!L:L,1,FALSE)</f>
        <v>WPK CN EQUITY</v>
      </c>
      <c r="C7021" t="str">
        <f>VLOOKUP(A7021,'ALL - prices'!B:C,2,FALSE)</f>
        <v>Winpak Ltd</v>
      </c>
      <c r="D7021" t="str">
        <f>VLOOKUP(A7021,'ALL - prices'!B:I,8,FALSE)</f>
        <v>Materials</v>
      </c>
      <c r="E7021">
        <v>2019</v>
      </c>
      <c r="F7021" t="s">
        <v>682</v>
      </c>
      <c r="G7021" t="str">
        <f t="shared" si="518"/>
        <v>2019-Q4</v>
      </c>
      <c r="H7021" s="4">
        <f>INDEX('ALL - prices'!$J$3:$DY$219,MATCH('COMBINED DATA'!A6981,'ALL - prices'!$B$3:$B$219,0),MATCH('COMBINED DATA'!G6981,'ALL - prices'!$J$1:$DY$1,0))</f>
        <v>30.967199999999998</v>
      </c>
      <c r="I7021" s="14">
        <f t="shared" si="521"/>
        <v>0.52610884409343917</v>
      </c>
      <c r="J7021" s="6">
        <f>INDEX('market cap'!$B$3:$DQ$219,MATCH(A7021,'market cap'!$A$3:$A$219,0),MATCH(G7021,'market cap'!$B$1:$DQ$1,0))</f>
        <v>3053.7</v>
      </c>
      <c r="K7021">
        <f t="shared" si="519"/>
        <v>8.0241092491264041</v>
      </c>
      <c r="L7021">
        <f>INDEX('PB2'!$D$2:$AQ$224,MATCH(A7021,'PB2'!$B$2:$B$224,0),MATCH(G7021,'PB2'!$D$1:$AQ$1,0))</f>
        <v>2.28061699867248</v>
      </c>
      <c r="M7021" s="16">
        <f t="shared" si="520"/>
        <v>0.43847783322762574</v>
      </c>
      <c r="N7021" s="6">
        <f>INDEX('ROA2'!$D$2:$AQ$224,MATCH(A7021,'ROA2'!$B$2:$B$224,0),MATCH(G7021,'ROA2'!$D$1:$AQ$1,0))</f>
        <v>10.240021705627401</v>
      </c>
      <c r="O7021" s="6">
        <v>1178.56</v>
      </c>
      <c r="P7021" s="28">
        <v>2.5981197940438201E-2</v>
      </c>
    </row>
    <row r="7022" spans="1:16" x14ac:dyDescent="0.3">
      <c r="A7022" t="s">
        <v>658</v>
      </c>
      <c r="B7022" t="str">
        <f>VLOOKUP(A7022,Sheet3!L:L,1,FALSE)</f>
        <v>WPK CN EQUITY</v>
      </c>
      <c r="C7022" t="str">
        <f>VLOOKUP(A7022,'ALL - prices'!B:C,2,FALSE)</f>
        <v>Winpak Ltd</v>
      </c>
      <c r="D7022" t="str">
        <f>VLOOKUP(A7022,'ALL - prices'!B:I,8,FALSE)</f>
        <v>Materials</v>
      </c>
      <c r="E7022">
        <v>2020</v>
      </c>
      <c r="F7022" t="s">
        <v>679</v>
      </c>
      <c r="G7022" t="str">
        <f t="shared" si="518"/>
        <v>2020-Q1</v>
      </c>
      <c r="H7022" s="4">
        <f>INDEX('ALL - prices'!$J$3:$DY$219,MATCH('COMBINED DATA'!A6982,'ALL - prices'!$B$3:$B$219,0),MATCH('COMBINED DATA'!G6982,'ALL - prices'!$J$1:$DY$1,0))</f>
        <v>30.412400000000002</v>
      </c>
      <c r="I7022" s="14">
        <f t="shared" si="521"/>
        <v>2.3343138197694544</v>
      </c>
      <c r="J7022" s="6">
        <f>INDEX('market cap'!$B$3:$DQ$219,MATCH(A7022,'market cap'!$A$3:$A$219,0),MATCH(G7022,'market cap'!$B$1:$DQ$1,0))</f>
        <v>2827.5</v>
      </c>
      <c r="K7022">
        <f t="shared" si="519"/>
        <v>7.9471482079902751</v>
      </c>
      <c r="L7022">
        <f>INDEX('PB2'!$D$2:$AQ$224,MATCH(A7022,'PB2'!$B$2:$B$224,0),MATCH(G7022,'PB2'!$D$1:$AQ$1,0))</f>
        <v>1.73564004898071</v>
      </c>
      <c r="M7022" s="16">
        <f t="shared" si="520"/>
        <v>0.57615632952654572</v>
      </c>
      <c r="N7022" s="6">
        <f>INDEX('ROA2'!$D$2:$AQ$224,MATCH(A7022,'ROA2'!$B$2:$B$224,0),MATCH(G7022,'ROA2'!$D$1:$AQ$1,0))</f>
        <v>9.9744234085083008</v>
      </c>
      <c r="O7022" s="6">
        <v>1212.387968</v>
      </c>
      <c r="P7022" s="28">
        <v>2.8702796633179522E-2</v>
      </c>
    </row>
    <row r="7023" spans="1:16" x14ac:dyDescent="0.3">
      <c r="A7023" t="s">
        <v>658</v>
      </c>
      <c r="B7023" t="str">
        <f>VLOOKUP(A7023,Sheet3!L:L,1,FALSE)</f>
        <v>WPK CN EQUITY</v>
      </c>
      <c r="C7023" t="str">
        <f>VLOOKUP(A7023,'ALL - prices'!B:C,2,FALSE)</f>
        <v>Winpak Ltd</v>
      </c>
      <c r="D7023" t="str">
        <f>VLOOKUP(A7023,'ALL - prices'!B:I,8,FALSE)</f>
        <v>Materials</v>
      </c>
      <c r="E7023">
        <v>2020</v>
      </c>
      <c r="F7023" t="s">
        <v>680</v>
      </c>
      <c r="G7023" t="str">
        <f t="shared" si="518"/>
        <v>2020-Q2</v>
      </c>
      <c r="H7023" s="4">
        <f>INDEX('ALL - prices'!$J$3:$DY$219,MATCH('COMBINED DATA'!A6983,'ALL - prices'!$B$3:$B$219,0),MATCH('COMBINED DATA'!G6983,'ALL - prices'!$J$1:$DY$1,0))</f>
        <v>30.222200000000001</v>
      </c>
      <c r="I7023" s="14">
        <f t="shared" si="521"/>
        <v>3.5754980953707705</v>
      </c>
      <c r="J7023" s="6">
        <f>INDEX('market cap'!$B$3:$DQ$219,MATCH(A7023,'market cap'!$A$3:$A$219,0),MATCH(G7023,'market cap'!$B$1:$DQ$1,0))</f>
        <v>2703.35</v>
      </c>
      <c r="K7023">
        <f t="shared" si="519"/>
        <v>7.9022470236504576</v>
      </c>
      <c r="L7023">
        <f>INDEX('PB2'!$D$2:$AQ$224,MATCH(A7023,'PB2'!$B$2:$B$224,0),MATCH(G7023,'PB2'!$D$1:$AQ$1,0))</f>
        <v>1.7403420209884599</v>
      </c>
      <c r="M7023" s="16">
        <f t="shared" si="520"/>
        <v>0.57459969818578027</v>
      </c>
      <c r="N7023" s="6">
        <f>INDEX('ROA2'!$D$2:$AQ$224,MATCH(A7023,'ROA2'!$B$2:$B$224,0),MATCH(G7023,'ROA2'!$D$1:$AQ$1,0))</f>
        <v>9.34527683258057</v>
      </c>
      <c r="O7023" s="6">
        <v>1228.201984</v>
      </c>
      <c r="P7023" s="28">
        <v>1.304369262760618E-2</v>
      </c>
    </row>
    <row r="7024" spans="1:16" x14ac:dyDescent="0.3">
      <c r="A7024" t="s">
        <v>658</v>
      </c>
      <c r="B7024" t="str">
        <f>VLOOKUP(A7024,Sheet3!L:L,1,FALSE)</f>
        <v>WPK CN EQUITY</v>
      </c>
      <c r="C7024" t="str">
        <f>VLOOKUP(A7024,'ALL - prices'!B:C,2,FALSE)</f>
        <v>Winpak Ltd</v>
      </c>
      <c r="D7024" t="str">
        <f>VLOOKUP(A7024,'ALL - prices'!B:I,8,FALSE)</f>
        <v>Materials</v>
      </c>
      <c r="E7024">
        <v>2020</v>
      </c>
      <c r="F7024" t="s">
        <v>681</v>
      </c>
      <c r="G7024" t="str">
        <f t="shared" si="518"/>
        <v>2020-Q3</v>
      </c>
      <c r="H7024" s="4">
        <f>INDEX('ALL - prices'!$J$3:$DY$219,MATCH('COMBINED DATA'!A6984,'ALL - prices'!$B$3:$B$219,0),MATCH('COMBINED DATA'!G6984,'ALL - prices'!$J$1:$DY$1,0))</f>
        <v>29.9175</v>
      </c>
      <c r="I7024" s="14">
        <f t="shared" si="521"/>
        <v>5.5441108541707189</v>
      </c>
      <c r="J7024" s="6">
        <f>INDEX('market cap'!$B$3:$DQ$219,MATCH(A7024,'market cap'!$A$3:$A$219,0),MATCH(G7024,'market cap'!$B$1:$DQ$1,0))</f>
        <v>2954.25</v>
      </c>
      <c r="K7024">
        <f t="shared" si="519"/>
        <v>7.9910000905191252</v>
      </c>
      <c r="L7024">
        <f>INDEX('PB2'!$D$2:$AQ$224,MATCH(A7024,'PB2'!$B$2:$B$224,0),MATCH(G7024,'PB2'!$D$1:$AQ$1,0))</f>
        <v>1.9678030014038099</v>
      </c>
      <c r="M7024" s="16">
        <f t="shared" si="520"/>
        <v>0.50818095067779168</v>
      </c>
      <c r="N7024" s="6">
        <f>INDEX('ROA2'!$D$2:$AQ$224,MATCH(A7024,'ROA2'!$B$2:$B$224,0),MATCH(G7024,'ROA2'!$D$1:$AQ$1,0))</f>
        <v>8.8715038299560494</v>
      </c>
      <c r="O7024" s="6">
        <v>1277.8859520000001</v>
      </c>
      <c r="P7024" s="28">
        <v>4.0452603600418913E-2</v>
      </c>
    </row>
    <row r="7025" spans="1:16" x14ac:dyDescent="0.3">
      <c r="A7025" t="s">
        <v>658</v>
      </c>
      <c r="B7025" t="str">
        <f>VLOOKUP(A7025,Sheet3!L:L,1,FALSE)</f>
        <v>WPK CN EQUITY</v>
      </c>
      <c r="C7025" t="str">
        <f>VLOOKUP(A7025,'ALL - prices'!B:C,2,FALSE)</f>
        <v>Winpak Ltd</v>
      </c>
      <c r="D7025" t="str">
        <f>VLOOKUP(A7025,'ALL - prices'!B:I,8,FALSE)</f>
        <v>Materials</v>
      </c>
      <c r="E7025">
        <v>2020</v>
      </c>
      <c r="F7025" t="s">
        <v>682</v>
      </c>
      <c r="G7025" t="str">
        <f t="shared" si="518"/>
        <v>2020-Q4</v>
      </c>
      <c r="H7025" s="4">
        <f>INDEX('ALL - prices'!$J$3:$DY$219,MATCH('COMBINED DATA'!A6985,'ALL - prices'!$B$3:$B$219,0),MATCH('COMBINED DATA'!G6985,'ALL - prices'!$J$1:$DY$1,0))</f>
        <v>29.213999999999999</v>
      </c>
      <c r="I7025" s="14">
        <f t="shared" si="521"/>
        <v>5.3023044376164261</v>
      </c>
      <c r="J7025" s="6">
        <f>INDEX('market cap'!$B$3:$DQ$219,MATCH(A7025,'market cap'!$A$3:$A$219,0),MATCH(G7025,'market cap'!$B$1:$DQ$1,0))</f>
        <v>2783.3</v>
      </c>
      <c r="K7025">
        <f t="shared" si="519"/>
        <v>7.9313925530571741</v>
      </c>
      <c r="L7025">
        <f>INDEX('PB2'!$D$2:$AQ$224,MATCH(A7025,'PB2'!$B$2:$B$224,0),MATCH(G7025,'PB2'!$D$1:$AQ$1,0))</f>
        <v>1.9549579620361299</v>
      </c>
      <c r="M7025" s="16">
        <f t="shared" si="520"/>
        <v>0.51151995051519106</v>
      </c>
      <c r="N7025" s="6">
        <f>INDEX('ROA2'!$D$2:$AQ$224,MATCH(A7025,'ROA2'!$B$2:$B$224,0),MATCH(G7025,'ROA2'!$D$1:$AQ$1,0))</f>
        <v>8.5201835632324201</v>
      </c>
      <c r="O7025" s="6">
        <v>1303.6400639999999</v>
      </c>
      <c r="P7025" s="28">
        <v>2.0153685827512601E-2</v>
      </c>
    </row>
    <row r="7026" spans="1:16" x14ac:dyDescent="0.3">
      <c r="A7026" t="s">
        <v>658</v>
      </c>
      <c r="B7026" t="str">
        <f>VLOOKUP(A7026,Sheet3!L:L,1,FALSE)</f>
        <v>WPK CN EQUITY</v>
      </c>
      <c r="C7026" t="str">
        <f>VLOOKUP(A7026,'ALL - prices'!B:C,2,FALSE)</f>
        <v>Winpak Ltd</v>
      </c>
      <c r="D7026" t="str">
        <f>VLOOKUP(A7026,'ALL - prices'!B:I,8,FALSE)</f>
        <v>Materials</v>
      </c>
      <c r="E7026">
        <v>2021</v>
      </c>
      <c r="F7026" t="s">
        <v>679</v>
      </c>
      <c r="G7026" t="str">
        <f t="shared" si="518"/>
        <v>2021-Q1</v>
      </c>
      <c r="H7026" s="4">
        <f>INDEX('ALL - prices'!$J$3:$DY$219,MATCH('COMBINED DATA'!A6986,'ALL - prices'!$B$3:$B$219,0),MATCH('COMBINED DATA'!G6986,'ALL - prices'!$J$1:$DY$1,0))</f>
        <v>34.376199999999997</v>
      </c>
      <c r="I7026" s="14">
        <f t="shared" si="521"/>
        <v>5.0689953589608292</v>
      </c>
      <c r="J7026" s="6">
        <f>INDEX('market cap'!$B$3:$DQ$219,MATCH(A7026,'market cap'!$A$3:$A$219,0),MATCH(G7026,'market cap'!$B$1:$DQ$1,0))</f>
        <v>2929.55</v>
      </c>
      <c r="K7026">
        <f t="shared" si="519"/>
        <v>7.9826041065981936</v>
      </c>
      <c r="L7026">
        <f>INDEX('PB2'!$D$2:$AQ$224,MATCH(A7026,'PB2'!$B$2:$B$224,0),MATCH(G7026,'PB2'!$D$1:$AQ$1,0))</f>
        <v>1.9904500246048</v>
      </c>
      <c r="M7026" s="16">
        <f t="shared" si="520"/>
        <v>0.50239894879980629</v>
      </c>
      <c r="N7026" s="6">
        <f>INDEX('ROA2'!$D$2:$AQ$224,MATCH(A7026,'ROA2'!$B$2:$B$224,0),MATCH(G7026,'ROA2'!$D$1:$AQ$1,0))</f>
        <v>8.3552751541137695</v>
      </c>
      <c r="O7026" s="6">
        <v>1332.6150399999999</v>
      </c>
      <c r="P7026" s="28">
        <v>2.2226208598633536E-2</v>
      </c>
    </row>
    <row r="7027" spans="1:16" x14ac:dyDescent="0.3">
      <c r="A7027" t="s">
        <v>658</v>
      </c>
      <c r="B7027" t="str">
        <f>VLOOKUP(A7027,Sheet3!L:L,1,FALSE)</f>
        <v>WPK CN EQUITY</v>
      </c>
      <c r="C7027" t="str">
        <f>VLOOKUP(A7027,'ALL - prices'!B:C,2,FALSE)</f>
        <v>Winpak Ltd</v>
      </c>
      <c r="D7027" t="str">
        <f>VLOOKUP(A7027,'ALL - prices'!B:I,8,FALSE)</f>
        <v>Materials</v>
      </c>
      <c r="E7027">
        <v>2021</v>
      </c>
      <c r="F7027" t="s">
        <v>680</v>
      </c>
      <c r="G7027" t="str">
        <f t="shared" si="518"/>
        <v>2021-Q2</v>
      </c>
      <c r="H7027" s="4">
        <f>INDEX('ALL - prices'!$J$3:$DY$219,MATCH('COMBINED DATA'!A6987,'ALL - prices'!$B$3:$B$219,0),MATCH('COMBINED DATA'!G6987,'ALL - prices'!$J$1:$DY$1,0))</f>
        <v>36.668100000000003</v>
      </c>
      <c r="I7027" s="14">
        <f t="shared" si="521"/>
        <v>2.5446197626888494</v>
      </c>
      <c r="J7027" s="6">
        <f>INDEX('market cap'!$B$3:$DQ$219,MATCH(A7027,'market cap'!$A$3:$A$219,0),MATCH(G7027,'market cap'!$B$1:$DQ$1,0))</f>
        <v>2513.5500000000002</v>
      </c>
      <c r="K7027">
        <f t="shared" si="519"/>
        <v>7.8294513755148429</v>
      </c>
      <c r="L7027">
        <f>INDEX('PB2'!$D$2:$AQ$224,MATCH(A7027,'PB2'!$B$2:$B$224,0),MATCH(G7027,'PB2'!$D$1:$AQ$1,0))</f>
        <v>2.18437695503235</v>
      </c>
      <c r="M7027" s="16">
        <f t="shared" si="520"/>
        <v>0.45779644291531646</v>
      </c>
      <c r="N7027" s="6">
        <f>INDEX('ROA2'!$D$2:$AQ$224,MATCH(A7027,'ROA2'!$B$2:$B$224,0),MATCH(G7027,'ROA2'!$D$1:$AQ$1,0))</f>
        <v>8.3186302185058594</v>
      </c>
      <c r="O7027" s="6">
        <v>1360.2289920000001</v>
      </c>
      <c r="P7027" s="28">
        <v>2.0721627154981048E-2</v>
      </c>
    </row>
    <row r="7028" spans="1:16" x14ac:dyDescent="0.3">
      <c r="A7028" t="s">
        <v>658</v>
      </c>
      <c r="B7028" t="str">
        <f>VLOOKUP(A7028,Sheet3!L:L,1,FALSE)</f>
        <v>WPK CN EQUITY</v>
      </c>
      <c r="C7028" t="str">
        <f>VLOOKUP(A7028,'ALL - prices'!B:C,2,FALSE)</f>
        <v>Winpak Ltd</v>
      </c>
      <c r="D7028" t="str">
        <f>VLOOKUP(A7028,'ALL - prices'!B:I,8,FALSE)</f>
        <v>Materials</v>
      </c>
      <c r="E7028">
        <v>2021</v>
      </c>
      <c r="F7028" t="s">
        <v>681</v>
      </c>
      <c r="G7028" t="str">
        <f t="shared" si="518"/>
        <v>2021-Q3</v>
      </c>
      <c r="H7028" s="4">
        <f>INDEX('ALL - prices'!$J$3:$DY$219,MATCH('COMBINED DATA'!A6988,'ALL - prices'!$B$3:$B$219,0),MATCH('COMBINED DATA'!G6988,'ALL - prices'!$J$1:$DY$1,0))</f>
        <v>42.588700000000003</v>
      </c>
      <c r="I7028" s="14">
        <f t="shared" si="521"/>
        <v>1.2353903630701768</v>
      </c>
      <c r="J7028" s="6">
        <f>INDEX('market cap'!$B$3:$DQ$219,MATCH(A7028,'market cap'!$A$3:$A$219,0),MATCH(G7028,'market cap'!$B$1:$DQ$1,0))</f>
        <v>2661.75</v>
      </c>
      <c r="K7028">
        <f t="shared" si="519"/>
        <v>7.8867390801947153</v>
      </c>
      <c r="L7028">
        <f>INDEX('PB2'!$D$2:$AQ$224,MATCH(A7028,'PB2'!$B$2:$B$224,0),MATCH(G7028,'PB2'!$D$1:$AQ$1,0))</f>
        <v>2.0809381008148198</v>
      </c>
      <c r="M7028" s="16">
        <f t="shared" si="520"/>
        <v>0.48055249678423223</v>
      </c>
      <c r="N7028" s="6">
        <f>INDEX('ROA2'!$D$2:$AQ$224,MATCH(A7028,'ROA2'!$B$2:$B$224,0),MATCH(G7028,'ROA2'!$D$1:$AQ$1,0))</f>
        <v>7.9838519096374503</v>
      </c>
      <c r="O7028" s="6">
        <v>1401.396992</v>
      </c>
      <c r="P7028" s="28">
        <v>3.0265492238530298E-2</v>
      </c>
    </row>
    <row r="7029" spans="1:16" x14ac:dyDescent="0.3">
      <c r="A7029" t="s">
        <v>658</v>
      </c>
      <c r="B7029" t="str">
        <f>VLOOKUP(A7029,Sheet3!L:L,1,FALSE)</f>
        <v>WPK CN EQUITY</v>
      </c>
      <c r="C7029" t="str">
        <f>VLOOKUP(A7029,'ALL - prices'!B:C,2,FALSE)</f>
        <v>Winpak Ltd</v>
      </c>
      <c r="D7029" t="str">
        <f>VLOOKUP(A7029,'ALL - prices'!B:I,8,FALSE)</f>
        <v>Materials</v>
      </c>
      <c r="E7029">
        <v>2021</v>
      </c>
      <c r="F7029" t="s">
        <v>682</v>
      </c>
      <c r="G7029" t="str">
        <f t="shared" si="518"/>
        <v>2021-Q4</v>
      </c>
      <c r="H7029" s="4">
        <f>INDEX('ALL - prices'!$J$3:$DY$219,MATCH('COMBINED DATA'!A6989,'ALL - prices'!$B$3:$B$219,0),MATCH('COMBINED DATA'!G6989,'ALL - prices'!$J$1:$DY$1,0))</f>
        <v>45.9131</v>
      </c>
      <c r="I7029" s="14">
        <f t="shared" si="521"/>
        <v>3.2823611708392675</v>
      </c>
      <c r="J7029" s="6">
        <f>INDEX('market cap'!$B$3:$DQ$219,MATCH(A7029,'market cap'!$A$3:$A$219,0),MATCH(G7029,'market cap'!$B$1:$DQ$1,0))</f>
        <v>2416.0500000000002</v>
      </c>
      <c r="K7029">
        <f t="shared" si="519"/>
        <v>7.7898892542047982</v>
      </c>
      <c r="L7029">
        <f>INDEX('PB2'!$D$2:$AQ$224,MATCH(A7029,'PB2'!$B$2:$B$224,0),MATCH(G7029,'PB2'!$D$1:$AQ$1,0))</f>
        <v>1.71877300739288</v>
      </c>
      <c r="M7029" s="16">
        <f t="shared" si="520"/>
        <v>0.58181039363472986</v>
      </c>
      <c r="N7029" s="6">
        <f>INDEX('ROA2'!$D$2:$AQ$224,MATCH(A7029,'ROA2'!$B$2:$B$224,0),MATCH(G7029,'ROA2'!$D$1:$AQ$1,0))</f>
        <v>7.8818421363830602</v>
      </c>
      <c r="O7029" s="6">
        <v>1260.0500480000001</v>
      </c>
      <c r="P7029" s="28">
        <v>-0.10086145810708283</v>
      </c>
    </row>
    <row r="7030" spans="1:16" x14ac:dyDescent="0.3">
      <c r="A7030" t="s">
        <v>658</v>
      </c>
      <c r="B7030" t="str">
        <f>VLOOKUP(A7030,Sheet3!L:L,1,FALSE)</f>
        <v>WPK CN EQUITY</v>
      </c>
      <c r="C7030" t="str">
        <f>VLOOKUP(A7030,'ALL - prices'!B:C,2,FALSE)</f>
        <v>Winpak Ltd</v>
      </c>
      <c r="D7030" t="str">
        <f>VLOOKUP(A7030,'ALL - prices'!B:I,8,FALSE)</f>
        <v>Materials</v>
      </c>
      <c r="E7030">
        <v>2022</v>
      </c>
      <c r="F7030" t="s">
        <v>679</v>
      </c>
      <c r="G7030" t="str">
        <f t="shared" si="518"/>
        <v>2022-Q1</v>
      </c>
      <c r="H7030" s="4">
        <f>INDEX('ALL - prices'!$J$3:$DY$219,MATCH('COMBINED DATA'!A6990,'ALL - prices'!$B$3:$B$219,0),MATCH('COMBINED DATA'!G6990,'ALL - prices'!$J$1:$DY$1,0))</f>
        <v>48.379199999999997</v>
      </c>
      <c r="I7030" s="14">
        <f t="shared" si="521"/>
        <v>5.283494988720375</v>
      </c>
      <c r="J7030" s="6">
        <f>INDEX('market cap'!$B$3:$DQ$219,MATCH(A7030,'market cap'!$A$3:$A$219,0),MATCH(G7030,'market cap'!$B$1:$DQ$1,0))</f>
        <v>2496</v>
      </c>
      <c r="K7030">
        <f t="shared" si="519"/>
        <v>7.8224447294893187</v>
      </c>
      <c r="L7030">
        <f>INDEX('PB2'!$D$2:$AQ$224,MATCH(A7030,'PB2'!$B$2:$B$224,0),MATCH(G7030,'PB2'!$D$1:$AQ$1,0))</f>
        <v>1.8947889804840099</v>
      </c>
      <c r="M7030" s="16">
        <f t="shared" si="520"/>
        <v>0.52776325506419053</v>
      </c>
      <c r="N7030" s="6">
        <f>INDEX('ROA2'!$D$2:$AQ$224,MATCH(A7030,'ROA2'!$B$2:$B$224,0),MATCH(G7030,'ROA2'!$D$1:$AQ$1,0))</f>
        <v>7.8218469619751003</v>
      </c>
      <c r="O7030" s="6">
        <v>1321.6939520000001</v>
      </c>
      <c r="P7030" s="28">
        <v>4.8921790128767975E-2</v>
      </c>
    </row>
    <row r="7031" spans="1:16" x14ac:dyDescent="0.3">
      <c r="A7031" t="s">
        <v>658</v>
      </c>
      <c r="B7031" t="str">
        <f>VLOOKUP(A7031,Sheet3!L:L,1,FALSE)</f>
        <v>WPK CN EQUITY</v>
      </c>
      <c r="C7031" t="str">
        <f>VLOOKUP(A7031,'ALL - prices'!B:C,2,FALSE)</f>
        <v>Winpak Ltd</v>
      </c>
      <c r="D7031" t="str">
        <f>VLOOKUP(A7031,'ALL - prices'!B:I,8,FALSE)</f>
        <v>Materials</v>
      </c>
      <c r="E7031">
        <v>2022</v>
      </c>
      <c r="F7031" t="s">
        <v>680</v>
      </c>
      <c r="G7031" t="str">
        <f t="shared" si="518"/>
        <v>2022-Q2</v>
      </c>
      <c r="H7031" s="4">
        <f>INDEX('ALL - prices'!$J$3:$DY$219,MATCH('COMBINED DATA'!A6991,'ALL - prices'!$B$3:$B$219,0),MATCH('COMBINED DATA'!G6991,'ALL - prices'!$J$1:$DY$1,0))</f>
        <v>47.4664</v>
      </c>
      <c r="I7031" s="14">
        <f t="shared" si="521"/>
        <v>4.8241620664456661</v>
      </c>
      <c r="J7031" s="6">
        <f>INDEX('market cap'!$B$3:$DQ$219,MATCH(A7031,'market cap'!$A$3:$A$219,0),MATCH(G7031,'market cap'!$B$1:$DQ$1,0))</f>
        <v>2859.35</v>
      </c>
      <c r="K7031">
        <f t="shared" si="519"/>
        <v>7.9583496052562657</v>
      </c>
      <c r="L7031">
        <f>INDEX('PB2'!$D$2:$AQ$224,MATCH(A7031,'PB2'!$B$2:$B$224,0),MATCH(G7031,'PB2'!$D$1:$AQ$1,0))</f>
        <v>1.89094805717468</v>
      </c>
      <c r="M7031" s="16">
        <f t="shared" si="520"/>
        <v>0.5288352560535845</v>
      </c>
      <c r="N7031" s="6">
        <f>INDEX('ROA2'!$D$2:$AQ$224,MATCH(A7031,'ROA2'!$B$2:$B$224,0),MATCH(G7031,'ROA2'!$D$1:$AQ$1,0))</f>
        <v>8.2849969863891602</v>
      </c>
      <c r="O7031" s="6">
        <v>1372.0110079999999</v>
      </c>
      <c r="P7031" s="28">
        <v>3.8070126540156748E-2</v>
      </c>
    </row>
    <row r="7032" spans="1:16" x14ac:dyDescent="0.3">
      <c r="A7032" t="s">
        <v>658</v>
      </c>
      <c r="B7032" t="str">
        <f>VLOOKUP(A7032,Sheet3!L:L,1,FALSE)</f>
        <v>WPK CN EQUITY</v>
      </c>
      <c r="C7032" t="str">
        <f>VLOOKUP(A7032,'ALL - prices'!B:C,2,FALSE)</f>
        <v>Winpak Ltd</v>
      </c>
      <c r="D7032" t="str">
        <f>VLOOKUP(A7032,'ALL - prices'!B:I,8,FALSE)</f>
        <v>Materials</v>
      </c>
      <c r="E7032">
        <v>2022</v>
      </c>
      <c r="F7032" t="s">
        <v>681</v>
      </c>
      <c r="G7032" t="str">
        <f t="shared" si="518"/>
        <v>2022-Q3</v>
      </c>
      <c r="H7032" s="4">
        <f>INDEX('ALL - prices'!$J$3:$DY$219,MATCH('COMBINED DATA'!A6992,'ALL - prices'!$B$3:$B$219,0),MATCH('COMBINED DATA'!G6992,'ALL - prices'!$J$1:$DY$1,0))</f>
        <v>45.853200000000001</v>
      </c>
      <c r="I7032" s="14">
        <f t="shared" si="521"/>
        <v>3.8095547198240003</v>
      </c>
      <c r="J7032" s="6">
        <f>INDEX('market cap'!$B$3:$DQ$219,MATCH(A7032,'market cap'!$A$3:$A$219,0),MATCH(G7032,'market cap'!$B$1:$DQ$1,0))</f>
        <v>2920.45</v>
      </c>
      <c r="K7032">
        <f t="shared" si="519"/>
        <v>7.9794929929777059</v>
      </c>
      <c r="L7032">
        <f>INDEX('PB2'!$D$2:$AQ$224,MATCH(A7032,'PB2'!$B$2:$B$224,0),MATCH(G7032,'PB2'!$D$1:$AQ$1,0))</f>
        <v>1.8383549451828001</v>
      </c>
      <c r="M7032" s="16">
        <f t="shared" si="520"/>
        <v>0.54396459324701474</v>
      </c>
      <c r="N7032" s="6">
        <f>INDEX('ROA2'!$D$2:$AQ$224,MATCH(A7032,'ROA2'!$B$2:$B$224,0),MATCH(G7032,'ROA2'!$D$1:$AQ$1,0))</f>
        <v>8.3773937225341797</v>
      </c>
      <c r="O7032" s="6">
        <v>1423.6820479999999</v>
      </c>
      <c r="P7032" s="28">
        <v>3.766080570688829E-2</v>
      </c>
    </row>
    <row r="7033" spans="1:16" x14ac:dyDescent="0.3">
      <c r="A7033" t="s">
        <v>658</v>
      </c>
      <c r="B7033" t="str">
        <f>VLOOKUP(A7033,Sheet3!L:L,1,FALSE)</f>
        <v>WPK CN EQUITY</v>
      </c>
      <c r="C7033" t="str">
        <f>VLOOKUP(A7033,'ALL - prices'!B:C,2,FALSE)</f>
        <v>Winpak Ltd</v>
      </c>
      <c r="D7033" t="str">
        <f>VLOOKUP(A7033,'ALL - prices'!B:I,8,FALSE)</f>
        <v>Materials</v>
      </c>
      <c r="E7033">
        <v>2022</v>
      </c>
      <c r="F7033" t="s">
        <v>682</v>
      </c>
      <c r="G7033" t="str">
        <f t="shared" si="518"/>
        <v>2022-Q4</v>
      </c>
      <c r="H7033" s="4">
        <f>INDEX('ALL - prices'!$J$3:$DY$219,MATCH('COMBINED DATA'!A6993,'ALL - prices'!$B$3:$B$219,0),MATCH('COMBINED DATA'!G6993,'ALL - prices'!$J$1:$DY$1,0))</f>
        <v>53.456499999999998</v>
      </c>
      <c r="I7033" s="14">
        <f t="shared" si="521"/>
        <v>3.7938869007698846</v>
      </c>
      <c r="J7033" s="6">
        <f>INDEX('market cap'!$B$3:$DQ$219,MATCH(A7033,'market cap'!$A$3:$A$219,0),MATCH(G7033,'market cap'!$B$1:$DQ$1,0))</f>
        <v>2733.9</v>
      </c>
      <c r="K7033">
        <f t="shared" si="519"/>
        <v>7.9134844401701905</v>
      </c>
      <c r="L7033">
        <f>INDEX('PB2'!$D$2:$AQ$224,MATCH(A7033,'PB2'!$B$2:$B$224,0),MATCH(G7033,'PB2'!$D$1:$AQ$1,0))</f>
        <v>1.68828201293945</v>
      </c>
      <c r="M7033" s="16">
        <f t="shared" si="520"/>
        <v>0.5923181034541205</v>
      </c>
      <c r="N7033" s="6">
        <f>INDEX('ROA2'!$D$2:$AQ$224,MATCH(A7033,'ROA2'!$B$2:$B$224,0),MATCH(G7033,'ROA2'!$D$1:$AQ$1,0))</f>
        <v>9.4183254241943395</v>
      </c>
      <c r="O7033" s="6">
        <v>1439.7720320000001</v>
      </c>
      <c r="P7033" s="28">
        <v>1.1301669514343828E-2</v>
      </c>
    </row>
    <row r="7034" spans="1:16" x14ac:dyDescent="0.3">
      <c r="A7034" t="s">
        <v>658</v>
      </c>
      <c r="B7034" t="str">
        <f>VLOOKUP(A7034,Sheet3!L:L,1,FALSE)</f>
        <v>WPK CN EQUITY</v>
      </c>
      <c r="C7034" t="str">
        <f>VLOOKUP(A7034,'ALL - prices'!B:C,2,FALSE)</f>
        <v>Winpak Ltd</v>
      </c>
      <c r="D7034" t="str">
        <f>VLOOKUP(A7034,'ALL - prices'!B:I,8,FALSE)</f>
        <v>Materials</v>
      </c>
      <c r="E7034">
        <v>2023</v>
      </c>
      <c r="F7034" t="s">
        <v>679</v>
      </c>
      <c r="G7034" t="str">
        <f t="shared" si="518"/>
        <v>2023-Q1</v>
      </c>
      <c r="H7034" s="4">
        <f>INDEX('ALL - prices'!$J$3:$DY$219,MATCH('COMBINED DATA'!A6994,'ALL - prices'!$B$3:$B$219,0),MATCH('COMBINED DATA'!G6994,'ALL - prices'!$J$1:$DY$1,0))</f>
        <v>57.223799999999997</v>
      </c>
      <c r="I7034" s="14">
        <f t="shared" si="521"/>
        <v>4.8095461733237714</v>
      </c>
      <c r="J7034" s="6">
        <f>INDEX('market cap'!$B$3:$DQ$219,MATCH(A7034,'market cap'!$A$3:$A$219,0),MATCH(G7034,'market cap'!$B$1:$DQ$1,0))</f>
        <v>2777.45</v>
      </c>
      <c r="K7034">
        <f t="shared" si="519"/>
        <v>7.9292885195515703</v>
      </c>
      <c r="L7034">
        <f>INDEX('PB2'!$D$2:$AQ$224,MATCH(A7034,'PB2'!$B$2:$B$224,0),MATCH(G7034,'PB2'!$D$1:$AQ$1,0))</f>
        <v>1.6544599533081099</v>
      </c>
      <c r="M7034" s="16">
        <f t="shared" si="520"/>
        <v>0.60442683910268702</v>
      </c>
      <c r="N7034" s="6">
        <f>INDEX('ROA2'!$D$2:$AQ$224,MATCH(A7034,'ROA2'!$B$2:$B$224,0),MATCH(G7034,'ROA2'!$D$1:$AQ$1,0))</f>
        <v>9.2194366455078107</v>
      </c>
      <c r="O7034" s="6">
        <v>1462.4889599999999</v>
      </c>
      <c r="P7034" s="28">
        <v>1.5778142299683055E-2</v>
      </c>
    </row>
    <row r="7035" spans="1:16" x14ac:dyDescent="0.3">
      <c r="A7035" t="s">
        <v>658</v>
      </c>
      <c r="B7035" t="str">
        <f>VLOOKUP(A7035,Sheet3!L:L,1,FALSE)</f>
        <v>WPK CN EQUITY</v>
      </c>
      <c r="C7035" t="str">
        <f>VLOOKUP(A7035,'ALL - prices'!B:C,2,FALSE)</f>
        <v>Winpak Ltd</v>
      </c>
      <c r="D7035" t="str">
        <f>VLOOKUP(A7035,'ALL - prices'!B:I,8,FALSE)</f>
        <v>Materials</v>
      </c>
      <c r="E7035">
        <v>2023</v>
      </c>
      <c r="F7035" t="s">
        <v>680</v>
      </c>
      <c r="G7035" t="str">
        <f t="shared" si="518"/>
        <v>2023-Q2</v>
      </c>
      <c r="H7035" s="4">
        <f>INDEX('ALL - prices'!$J$3:$DY$219,MATCH('COMBINED DATA'!A6995,'ALL - prices'!$B$3:$B$219,0),MATCH('COMBINED DATA'!G6995,'ALL - prices'!$J$1:$DY$1,0))</f>
        <v>50.273499999999999</v>
      </c>
      <c r="I7035" s="14">
        <f t="shared" si="521"/>
        <v>6.8903619848669937</v>
      </c>
      <c r="J7035" s="6">
        <f>INDEX('market cap'!$B$3:$DQ$219,MATCH(A7035,'market cap'!$A$3:$A$219,0),MATCH(G7035,'market cap'!$B$1:$DQ$1,0))</f>
        <v>2678.65</v>
      </c>
      <c r="K7035">
        <f t="shared" si="519"/>
        <v>7.8930682152463634</v>
      </c>
      <c r="L7035">
        <f>INDEX('PB2'!$D$2:$AQ$224,MATCH(A7035,'PB2'!$B$2:$B$224,0),MATCH(G7035,'PB2'!$D$1:$AQ$1,0))</f>
        <v>1.58032894134522</v>
      </c>
      <c r="M7035" s="16">
        <f t="shared" si="520"/>
        <v>0.63277965355033761</v>
      </c>
      <c r="N7035" s="6">
        <f>INDEX('ROA2'!$D$2:$AQ$224,MATCH(A7035,'ROA2'!$B$2:$B$224,0),MATCH(G7035,'ROA2'!$D$1:$AQ$1,0))</f>
        <v>9.3960962295532209</v>
      </c>
      <c r="O7035" s="6">
        <v>1475.12896</v>
      </c>
      <c r="P7035" s="28">
        <v>8.6428002847967495E-3</v>
      </c>
    </row>
    <row r="7036" spans="1:16" x14ac:dyDescent="0.3">
      <c r="A7036" t="s">
        <v>658</v>
      </c>
      <c r="B7036" t="str">
        <f>VLOOKUP(A7036,Sheet3!L:L,1,FALSE)</f>
        <v>WPK CN EQUITY</v>
      </c>
      <c r="C7036" t="str">
        <f>VLOOKUP(A7036,'ALL - prices'!B:C,2,FALSE)</f>
        <v>Winpak Ltd</v>
      </c>
      <c r="D7036" t="str">
        <f>VLOOKUP(A7036,'ALL - prices'!B:I,8,FALSE)</f>
        <v>Materials</v>
      </c>
      <c r="E7036">
        <v>2023</v>
      </c>
      <c r="F7036" t="s">
        <v>681</v>
      </c>
      <c r="G7036" t="str">
        <f t="shared" si="518"/>
        <v>2023-Q3</v>
      </c>
      <c r="H7036" s="4">
        <f>INDEX('ALL - prices'!$J$3:$DY$219,MATCH('COMBINED DATA'!A6996,'ALL - prices'!$B$3:$B$219,0),MATCH('COMBINED DATA'!G6996,'ALL - prices'!$J$1:$DY$1,0))</f>
        <v>48.574800000000003</v>
      </c>
      <c r="I7036" s="14">
        <f t="shared" si="521"/>
        <v>8.907986130433752</v>
      </c>
      <c r="J7036" s="6">
        <f>INDEX('market cap'!$B$3:$DQ$219,MATCH(A7036,'market cap'!$A$3:$A$219,0),MATCH(G7036,'market cap'!$B$1:$DQ$1,0))</f>
        <v>2510.9499999999998</v>
      </c>
      <c r="K7036">
        <f t="shared" si="519"/>
        <v>7.8284164465738266</v>
      </c>
      <c r="L7036">
        <f>INDEX('PB2'!$D$2:$AQ$224,MATCH(A7036,'PB2'!$B$2:$B$224,0),MATCH(G7036,'PB2'!$D$1:$AQ$1,0))</f>
        <v>1.4123560190200799</v>
      </c>
      <c r="M7036" s="16">
        <f t="shared" si="520"/>
        <v>0.70803677439192669</v>
      </c>
      <c r="N7036" s="6">
        <f>INDEX('ROA2'!$D$2:$AQ$224,MATCH(A7036,'ROA2'!$B$2:$B$224,0),MATCH(G7036,'ROA2'!$D$1:$AQ$1,0))</f>
        <v>9.5933399200439506</v>
      </c>
      <c r="O7036" s="6">
        <v>1496.9899519999999</v>
      </c>
      <c r="P7036" s="28">
        <v>1.4819715830133182E-2</v>
      </c>
    </row>
    <row r="7037" spans="1:16" x14ac:dyDescent="0.3">
      <c r="A7037" t="s">
        <v>658</v>
      </c>
      <c r="B7037" t="str">
        <f>VLOOKUP(A7037,Sheet3!L:L,1,FALSE)</f>
        <v>WPK CN EQUITY</v>
      </c>
      <c r="C7037" t="str">
        <f>VLOOKUP(A7037,'ALL - prices'!B:C,2,FALSE)</f>
        <v>Winpak Ltd</v>
      </c>
      <c r="D7037" t="str">
        <f>VLOOKUP(A7037,'ALL - prices'!B:I,8,FALSE)</f>
        <v>Materials</v>
      </c>
      <c r="E7037">
        <v>2023</v>
      </c>
      <c r="F7037" t="s">
        <v>682</v>
      </c>
      <c r="G7037" t="str">
        <f t="shared" si="518"/>
        <v>2023-Q4</v>
      </c>
      <c r="H7037" s="4">
        <f>INDEX('ALL - prices'!$J$3:$DY$219,MATCH('COMBINED DATA'!A6997,'ALL - prices'!$B$3:$B$219,0),MATCH('COMBINED DATA'!G6997,'ALL - prices'!$J$1:$DY$1,0))</f>
        <v>53.279200000000003</v>
      </c>
      <c r="I7037" s="14">
        <f t="shared" si="521"/>
        <v>7.2431560898892728</v>
      </c>
      <c r="J7037" s="6">
        <f>INDEX('market cap'!$B$3:$DQ$219,MATCH(A7037,'market cap'!$A$3:$A$219,0),MATCH(G7037,'market cap'!$B$1:$DQ$1,0))</f>
        <v>2658.5</v>
      </c>
      <c r="K7037">
        <f t="shared" si="519"/>
        <v>7.8855173329443931</v>
      </c>
      <c r="L7037">
        <f>INDEX('PB2'!$D$2:$AQ$224,MATCH(A7037,'PB2'!$B$2:$B$224,0),MATCH(G7037,'PB2'!$D$1:$AQ$1,0))</f>
        <v>1.49102103710175</v>
      </c>
      <c r="M7037" s="16">
        <f t="shared" si="520"/>
        <v>0.67068134863060158</v>
      </c>
      <c r="N7037" s="6">
        <f>INDEX('ROA2'!$D$2:$AQ$224,MATCH(A7037,'ROA2'!$B$2:$B$224,0),MATCH(G7037,'ROA2'!$D$1:$AQ$1,0))</f>
        <v>9.7308607101440394</v>
      </c>
      <c r="O7037" s="6">
        <v>1530.5510400000001</v>
      </c>
      <c r="P7037" s="28">
        <v>2.2419046938265727E-2</v>
      </c>
    </row>
    <row r="7038" spans="1:16" x14ac:dyDescent="0.3">
      <c r="A7038" t="s">
        <v>658</v>
      </c>
      <c r="B7038" t="str">
        <f>VLOOKUP(A7038,Sheet3!L:L,1,FALSE)</f>
        <v>WPK CN EQUITY</v>
      </c>
      <c r="C7038" t="str">
        <f>VLOOKUP(A7038,'ALL - prices'!B:C,2,FALSE)</f>
        <v>Winpak Ltd</v>
      </c>
      <c r="D7038" t="str">
        <f>VLOOKUP(A7038,'ALL - prices'!B:I,8,FALSE)</f>
        <v>Materials</v>
      </c>
      <c r="E7038" s="18">
        <v>2024</v>
      </c>
      <c r="F7038" t="s">
        <v>679</v>
      </c>
      <c r="G7038" t="str">
        <f t="shared" si="518"/>
        <v>2024-Q1</v>
      </c>
      <c r="H7038" s="4">
        <f>INDEX('ALL - prices'!$J$3:$DY$219,MATCH('COMBINED DATA'!A6998,'ALL - prices'!$B$3:$B$219,0),MATCH('COMBINED DATA'!G6998,'ALL - prices'!$J$1:$DY$1,0))</f>
        <v>59.506500000000003</v>
      </c>
      <c r="I7038" s="14" t="s">
        <v>769</v>
      </c>
      <c r="J7038" s="6">
        <f>INDEX('market cap'!$B$3:$DQ$219,MATCH(A7038,'market cap'!$A$3:$A$219,0),MATCH(G7038,'market cap'!$B$1:$DQ$1,0))</f>
        <v>2635.1</v>
      </c>
      <c r="K7038">
        <f t="shared" si="519"/>
        <v>7.8766764109194911</v>
      </c>
      <c r="L7038">
        <f>INDEX('PB2'!$D$2:$AQ$224,MATCH(A7038,'PB2'!$B$2:$B$224,0),MATCH(G7038,'PB2'!$D$1:$AQ$1,0))</f>
        <v>1.4298110008239799</v>
      </c>
      <c r="M7038" s="16">
        <f t="shared" si="520"/>
        <v>0.69939313617234311</v>
      </c>
      <c r="N7038" s="6">
        <f>INDEX('ROA2'!$D$2:$AQ$224,MATCH(A7038,'ROA2'!$B$2:$B$224,0),MATCH(G7038,'ROA2'!$D$1:$AQ$1,0))</f>
        <v>9.7648124694824201</v>
      </c>
      <c r="O7038" s="6">
        <v>1571.4659839999999</v>
      </c>
      <c r="P7038" s="28">
        <v>2.6732165691122509E-2</v>
      </c>
    </row>
    <row r="7039" spans="1:16" x14ac:dyDescent="0.3">
      <c r="A7039" t="s">
        <v>658</v>
      </c>
      <c r="B7039" t="str">
        <f>VLOOKUP(A7039,Sheet3!L:L,1,FALSE)</f>
        <v>WPK CN EQUITY</v>
      </c>
      <c r="C7039" t="str">
        <f>VLOOKUP(A7039,'ALL - prices'!B:C,2,FALSE)</f>
        <v>Winpak Ltd</v>
      </c>
      <c r="D7039" t="str">
        <f>VLOOKUP(A7039,'ALL - prices'!B:I,8,FALSE)</f>
        <v>Materials</v>
      </c>
      <c r="E7039" s="18">
        <v>2024</v>
      </c>
      <c r="F7039" t="s">
        <v>680</v>
      </c>
      <c r="G7039" t="str">
        <f t="shared" si="518"/>
        <v>2024-Q2</v>
      </c>
      <c r="H7039" s="4">
        <f>INDEX('ALL - prices'!$J$3:$DY$219,MATCH('COMBINED DATA'!A6999,'ALL - prices'!$B$3:$B$219,0),MATCH('COMBINED DATA'!G6999,'ALL - prices'!$J$1:$DY$1,0))</f>
        <v>64.261799999999994</v>
      </c>
      <c r="I7039" s="14" t="s">
        <v>769</v>
      </c>
      <c r="J7039" s="6">
        <f>INDEX('market cap'!$B$3:$DQ$219,MATCH(A7039,'market cap'!$A$3:$A$219,0),MATCH(G7039,'market cap'!$B$1:$DQ$1,0))</f>
        <v>2815.1824999999999</v>
      </c>
      <c r="K7039">
        <f t="shared" si="519"/>
        <v>7.942782369733437</v>
      </c>
      <c r="L7039">
        <f>INDEX('PB2'!$D$2:$AQ$224,MATCH(A7039,'PB2'!$B$2:$B$224,0),MATCH(G7039,'PB2'!$D$1:$AQ$1,0))</f>
        <v>1.5187640190124501</v>
      </c>
      <c r="M7039" s="16">
        <f t="shared" si="520"/>
        <v>0.65843013626977587</v>
      </c>
      <c r="N7039" s="6">
        <f>INDEX('ROA2'!$D$2:$AQ$224,MATCH(A7039,'ROA2'!$B$2:$B$224,0),MATCH(G7039,'ROA2'!$D$1:$AQ$1,0))</f>
        <v>9.3660907745361293</v>
      </c>
      <c r="O7039" s="6">
        <v>1607.5869439999999</v>
      </c>
      <c r="P7039" s="28">
        <v>2.2985518215327766E-2</v>
      </c>
    </row>
    <row r="7040" spans="1:16" x14ac:dyDescent="0.3">
      <c r="A7040" t="s">
        <v>658</v>
      </c>
      <c r="B7040" t="str">
        <f>VLOOKUP(A7040,Sheet3!L:L,1,FALSE)</f>
        <v>WPK CN EQUITY</v>
      </c>
      <c r="C7040" t="str">
        <f>VLOOKUP(A7040,'ALL - prices'!B:C,2,FALSE)</f>
        <v>Winpak Ltd</v>
      </c>
      <c r="D7040" t="str">
        <f>VLOOKUP(A7040,'ALL - prices'!B:I,8,FALSE)</f>
        <v>Materials</v>
      </c>
      <c r="E7040" s="18">
        <v>2024</v>
      </c>
      <c r="F7040" t="s">
        <v>681</v>
      </c>
      <c r="G7040" t="str">
        <f t="shared" si="518"/>
        <v>2024-Q3</v>
      </c>
      <c r="H7040" s="4">
        <f>INDEX('ALL - prices'!$J$3:$DY$219,MATCH('COMBINED DATA'!A7000,'ALL - prices'!$B$3:$B$219,0),MATCH('COMBINED DATA'!G7000,'ALL - prices'!$J$1:$DY$1,0))</f>
        <v>74.394900000000007</v>
      </c>
      <c r="I7040" s="14" t="s">
        <v>769</v>
      </c>
      <c r="J7040" s="6">
        <f>INDEX('market cap'!$B$3:$DQ$219,MATCH(A7040,'market cap'!$A$3:$A$219,0),MATCH(G7040,'market cap'!$B$1:$DQ$1,0))</f>
        <v>2995.5055000000002</v>
      </c>
      <c r="K7040">
        <f t="shared" si="519"/>
        <v>8.0048682776097593</v>
      </c>
      <c r="L7040">
        <f>INDEX('PB2'!$D$2:$AQ$224,MATCH(A7040,'PB2'!$B$2:$B$224,0),MATCH(G7040,'PB2'!$D$1:$AQ$1,0))</f>
        <v>1.6100449562072701</v>
      </c>
      <c r="M7040" s="16">
        <f t="shared" si="520"/>
        <v>0.62110066935998298</v>
      </c>
      <c r="N7040" s="6">
        <f>INDEX('ROA2'!$D$2:$AQ$224,MATCH(A7040,'ROA2'!$B$2:$B$224,0),MATCH(G7040,'ROA2'!$D$1:$AQ$1,0))</f>
        <v>9.2972879409790004</v>
      </c>
      <c r="O7040" s="6">
        <v>1583.1339519999999</v>
      </c>
      <c r="P7040" s="28">
        <v>-1.5210991910120909E-2</v>
      </c>
    </row>
    <row r="7041" spans="1:16" x14ac:dyDescent="0.3">
      <c r="A7041" t="s">
        <v>658</v>
      </c>
      <c r="B7041" t="str">
        <f>VLOOKUP(A7041,Sheet3!L:L,1,FALSE)</f>
        <v>WPK CN EQUITY</v>
      </c>
      <c r="C7041" t="str">
        <f>VLOOKUP(A7041,'ALL - prices'!B:C,2,FALSE)</f>
        <v>Winpak Ltd</v>
      </c>
      <c r="D7041" t="str">
        <f>VLOOKUP(A7041,'ALL - prices'!B:I,8,FALSE)</f>
        <v>Materials</v>
      </c>
      <c r="E7041" s="18">
        <v>2024</v>
      </c>
      <c r="F7041" t="s">
        <v>682</v>
      </c>
      <c r="G7041" t="str">
        <f t="shared" si="518"/>
        <v>2024-Q4</v>
      </c>
      <c r="H7041" s="4">
        <f>INDEX('ALL - prices'!$J$3:$DY$219,MATCH('COMBINED DATA'!A7001,'ALL - prices'!$B$3:$B$219,0),MATCH('COMBINED DATA'!G7001,'ALL - prices'!$J$1:$DY$1,0))</f>
        <v>73.514300000000006</v>
      </c>
      <c r="I7041" s="14" t="s">
        <v>769</v>
      </c>
      <c r="J7041" s="6">
        <f>INDEX('market cap'!$B$3:$DQ$219,MATCH(A7041,'market cap'!$A$3:$A$219,0),MATCH(G7041,'market cap'!$B$1:$DQ$1,0))</f>
        <v>2984.5315999999998</v>
      </c>
      <c r="K7041">
        <f t="shared" si="519"/>
        <v>8.0011980955908495</v>
      </c>
      <c r="L7041">
        <f>INDEX('PB2'!$D$2:$AQ$224,MATCH(A7041,'PB2'!$B$2:$B$224,0),MATCH(G7041,'PB2'!$D$1:$AQ$1,0))</f>
        <v>1.5483541761175601</v>
      </c>
      <c r="M7041" s="16">
        <f t="shared" si="520"/>
        <v>0.6458470648540261</v>
      </c>
      <c r="N7041" s="6">
        <f>INDEX('ROA2'!$D$2:$AQ$224,MATCH(A7041,'ROA2'!$B$2:$B$224,0),MATCH(G7041,'ROA2'!$D$1:$AQ$1,0))</f>
        <v>9.3339319229125994</v>
      </c>
      <c r="O7041" s="6">
        <v>1633.7959679999999</v>
      </c>
      <c r="P7041" s="28">
        <v>3.2001092476096421E-2</v>
      </c>
    </row>
    <row r="7042" spans="1:16" x14ac:dyDescent="0.3">
      <c r="A7042" t="s">
        <v>659</v>
      </c>
      <c r="B7042" t="e">
        <f>VLOOKUP(A7042,Sheet3!L:L,1,FALSE)</f>
        <v>#N/A</v>
      </c>
      <c r="C7042" t="str">
        <f>VLOOKUP(A7042,'ALL - prices'!B:C,2,FALSE)</f>
        <v>Wheaton Precious Metals Corp</v>
      </c>
      <c r="D7042" t="str">
        <f>VLOOKUP(A7042,'ALL - prices'!B:I,8,FALSE)</f>
        <v>Materials</v>
      </c>
      <c r="E7042">
        <v>2015</v>
      </c>
      <c r="F7042" t="s">
        <v>679</v>
      </c>
      <c r="G7042" t="str">
        <f t="shared" ref="G7042:G7105" si="522">E7042&amp;"-"&amp;F7042</f>
        <v>2015-Q1</v>
      </c>
      <c r="H7042" s="4">
        <f>INDEX('ALL - prices'!$J$3:$DY$219,MATCH('COMBINED DATA'!A7002,'ALL - prices'!$B$3:$B$219,0),MATCH('COMBINED DATA'!G7002,'ALL - prices'!$J$1:$DY$1,0))</f>
        <v>38.542999999999999</v>
      </c>
      <c r="I7042" s="14">
        <f t="shared" ref="I7042:I7077" si="523">STDEV(H7043:H7046)</f>
        <v>5.3073129651453561</v>
      </c>
      <c r="J7042" s="15">
        <f>INDEX(MarketCap2!$E$2:$AR$224,MATCH(A7042,MarketCap2!$B$2:$B$224,0),MATCH(G7042,MarketCap2!$E$1:$AR$1,0))</f>
        <v>9713212416</v>
      </c>
      <c r="K7042">
        <f t="shared" ref="K7042:K7105" si="524">LN(J7042)</f>
        <v>22.996752900374876</v>
      </c>
      <c r="L7042">
        <f>INDEX('PB2'!$D$2:$AQ$224,MATCH(A7042,'PB2'!$B$2:$B$224,0),MATCH(G7042,'PB2'!$D$1:$AQ$1,0))</f>
        <v>1.7315490245819101</v>
      </c>
      <c r="M7042" s="16">
        <f t="shared" ref="M7042:M7105" si="525">1/L7042</f>
        <v>0.57751757865559383</v>
      </c>
      <c r="N7042" s="6">
        <f>INDEX('ROA2'!$D$2:$AQ$224,MATCH(A7042,'ROA2'!$B$2:$B$224,0),MATCH(G7042,'ROA2'!$D$1:$AQ$1,0))</f>
        <v>4.4221000671386701</v>
      </c>
      <c r="O7042" s="6">
        <v>4647.7629440000001</v>
      </c>
      <c r="P7042" s="28">
        <v>6.4164486367581878E-3</v>
      </c>
    </row>
    <row r="7043" spans="1:16" x14ac:dyDescent="0.3">
      <c r="A7043" t="s">
        <v>659</v>
      </c>
      <c r="B7043" t="e">
        <f>VLOOKUP(A7043,Sheet3!L:L,1,FALSE)</f>
        <v>#N/A</v>
      </c>
      <c r="C7043" t="str">
        <f>VLOOKUP(A7043,'ALL - prices'!B:C,2,FALSE)</f>
        <v>Wheaton Precious Metals Corp</v>
      </c>
      <c r="D7043" t="str">
        <f>VLOOKUP(A7043,'ALL - prices'!B:I,8,FALSE)</f>
        <v>Materials</v>
      </c>
      <c r="E7043">
        <v>2015</v>
      </c>
      <c r="F7043" t="s">
        <v>680</v>
      </c>
      <c r="G7043" t="str">
        <f t="shared" si="522"/>
        <v>2015-Q2</v>
      </c>
      <c r="H7043" s="4">
        <f>INDEX('ALL - prices'!$J$3:$DY$219,MATCH('COMBINED DATA'!A7003,'ALL - prices'!$B$3:$B$219,0),MATCH('COMBINED DATA'!G7003,'ALL - prices'!$J$1:$DY$1,0))</f>
        <v>36.712000000000003</v>
      </c>
      <c r="I7043" s="14">
        <f t="shared" si="523"/>
        <v>4.0265001481849385</v>
      </c>
      <c r="J7043" s="15">
        <f>INDEX(MarketCap2!$E$2:$AR$224,MATCH(A7043,MarketCap2!$B$2:$B$224,0),MATCH(G7043,MarketCap2!$E$1:$AR$1,0))</f>
        <v>8748719104</v>
      </c>
      <c r="K7043">
        <f t="shared" si="524"/>
        <v>22.892173138485862</v>
      </c>
      <c r="L7043">
        <f>INDEX('PB2'!$D$2:$AQ$224,MATCH(A7043,'PB2'!$B$2:$B$224,0),MATCH(G7043,'PB2'!$D$1:$AQ$1,0))</f>
        <v>1.5694559812545801</v>
      </c>
      <c r="M7043" s="16">
        <f t="shared" si="525"/>
        <v>0.6371634578757841</v>
      </c>
      <c r="N7043" s="6">
        <f>INDEX('ROA2'!$D$2:$AQ$224,MATCH(A7043,'ROA2'!$B$2:$B$224,0),MATCH(G7043,'ROA2'!$D$1:$AQ$1,0))</f>
        <v>3.4774150848388699</v>
      </c>
      <c r="O7043" s="6">
        <v>5268.0739839999997</v>
      </c>
      <c r="P7043" s="28">
        <v>0.13346443170058536</v>
      </c>
    </row>
    <row r="7044" spans="1:16" x14ac:dyDescent="0.3">
      <c r="A7044" t="s">
        <v>659</v>
      </c>
      <c r="B7044" t="e">
        <f>VLOOKUP(A7044,Sheet3!L:L,1,FALSE)</f>
        <v>#N/A</v>
      </c>
      <c r="C7044" t="str">
        <f>VLOOKUP(A7044,'ALL - prices'!B:C,2,FALSE)</f>
        <v>Wheaton Precious Metals Corp</v>
      </c>
      <c r="D7044" t="str">
        <f>VLOOKUP(A7044,'ALL - prices'!B:I,8,FALSE)</f>
        <v>Materials</v>
      </c>
      <c r="E7044">
        <v>2015</v>
      </c>
      <c r="F7044" t="s">
        <v>681</v>
      </c>
      <c r="G7044" t="str">
        <f t="shared" si="522"/>
        <v>2015-Q3</v>
      </c>
      <c r="H7044" s="4">
        <f>INDEX('ALL - prices'!$J$3:$DY$219,MATCH('COMBINED DATA'!A7004,'ALL - prices'!$B$3:$B$219,0),MATCH('COMBINED DATA'!G7004,'ALL - prices'!$J$1:$DY$1,0))</f>
        <v>39.086500000000001</v>
      </c>
      <c r="I7044" s="14">
        <f t="shared" si="523"/>
        <v>2.5649977504863428</v>
      </c>
      <c r="J7044" s="15">
        <f>INDEX(MarketCap2!$E$2:$AR$224,MATCH(A7044,MarketCap2!$B$2:$B$224,0),MATCH(G7044,MarketCap2!$E$1:$AR$1,0))</f>
        <v>6484632064</v>
      </c>
      <c r="K7044">
        <f t="shared" si="524"/>
        <v>22.592700916636471</v>
      </c>
      <c r="L7044">
        <f>INDEX('PB2'!$D$2:$AQ$224,MATCH(A7044,'PB2'!$B$2:$B$224,0),MATCH(G7044,'PB2'!$D$1:$AQ$1,0))</f>
        <v>1.1150209903717001</v>
      </c>
      <c r="M7044" s="16">
        <f t="shared" si="525"/>
        <v>0.8968441030573272</v>
      </c>
      <c r="N7044" s="6">
        <f>INDEX('ROA2'!$D$2:$AQ$224,MATCH(A7044,'ROA2'!$B$2:$B$224,0),MATCH(G7044,'ROA2'!$D$1:$AQ$1,0))</f>
        <v>3.2837131023407</v>
      </c>
      <c r="O7044" s="6">
        <v>5203.3710080000001</v>
      </c>
      <c r="P7044" s="28">
        <v>-1.2282093265302097E-2</v>
      </c>
    </row>
    <row r="7045" spans="1:16" x14ac:dyDescent="0.3">
      <c r="A7045" t="s">
        <v>659</v>
      </c>
      <c r="B7045" t="e">
        <f>VLOOKUP(A7045,Sheet3!L:L,1,FALSE)</f>
        <v>#N/A</v>
      </c>
      <c r="C7045" t="str">
        <f>VLOOKUP(A7045,'ALL - prices'!B:C,2,FALSE)</f>
        <v>Wheaton Precious Metals Corp</v>
      </c>
      <c r="D7045" t="str">
        <f>VLOOKUP(A7045,'ALL - prices'!B:I,8,FALSE)</f>
        <v>Materials</v>
      </c>
      <c r="E7045">
        <v>2015</v>
      </c>
      <c r="F7045" t="s">
        <v>682</v>
      </c>
      <c r="G7045" t="str">
        <f t="shared" si="522"/>
        <v>2015-Q4</v>
      </c>
      <c r="H7045" s="4">
        <f>INDEX('ALL - prices'!$J$3:$DY$219,MATCH('COMBINED DATA'!A7005,'ALL - prices'!$B$3:$B$219,0),MATCH('COMBINED DATA'!G7005,'ALL - prices'!$J$1:$DY$1,0))</f>
        <v>44.216799999999999</v>
      </c>
      <c r="I7045" s="14">
        <f t="shared" si="523"/>
        <v>2.5684042833051031</v>
      </c>
      <c r="J7045" s="15">
        <f>INDEX(MarketCap2!$E$2:$AR$224,MATCH(A7045,MarketCap2!$B$2:$B$224,0),MATCH(G7045,MarketCap2!$E$1:$AR$1,0))</f>
        <v>6945852928</v>
      </c>
      <c r="K7045">
        <f t="shared" si="524"/>
        <v>22.661410617419023</v>
      </c>
      <c r="L7045">
        <f>INDEX('PB2'!$D$2:$AQ$224,MATCH(A7045,'PB2'!$B$2:$B$224,0),MATCH(G7045,'PB2'!$D$1:$AQ$1,0))</f>
        <v>1.2107859849929801</v>
      </c>
      <c r="M7045" s="16">
        <f t="shared" si="525"/>
        <v>0.8259097911558646</v>
      </c>
      <c r="N7045" s="6">
        <f>INDEX('ROA2'!$D$2:$AQ$224,MATCH(A7045,'ROA2'!$B$2:$B$224,0),MATCH(G7045,'ROA2'!$D$1:$AQ$1,0))</f>
        <v>1.2308529615402199</v>
      </c>
      <c r="O7045" s="6">
        <v>5009.1770880000004</v>
      </c>
      <c r="P7045" s="28">
        <v>-3.7320790637729535E-2</v>
      </c>
    </row>
    <row r="7046" spans="1:16" x14ac:dyDescent="0.3">
      <c r="A7046" t="s">
        <v>659</v>
      </c>
      <c r="B7046" t="e">
        <f>VLOOKUP(A7046,Sheet3!L:L,1,FALSE)</f>
        <v>#N/A</v>
      </c>
      <c r="C7046" t="str">
        <f>VLOOKUP(A7046,'ALL - prices'!B:C,2,FALSE)</f>
        <v>Wheaton Precious Metals Corp</v>
      </c>
      <c r="D7046" t="str">
        <f>VLOOKUP(A7046,'ALL - prices'!B:I,8,FALSE)</f>
        <v>Materials</v>
      </c>
      <c r="E7046">
        <v>2016</v>
      </c>
      <c r="F7046" t="s">
        <v>679</v>
      </c>
      <c r="G7046" t="str">
        <f t="shared" si="522"/>
        <v>2016-Q1</v>
      </c>
      <c r="H7046" s="4">
        <f>INDEX('ALL - prices'!$J$3:$DY$219,MATCH('COMBINED DATA'!A7006,'ALL - prices'!$B$3:$B$219,0),MATCH('COMBINED DATA'!G7006,'ALL - prices'!$J$1:$DY$1,0))</f>
        <v>48.5745</v>
      </c>
      <c r="I7046" s="14">
        <f t="shared" si="523"/>
        <v>3.9601710455484103</v>
      </c>
      <c r="J7046" s="15">
        <f>INDEX(MarketCap2!$E$2:$AR$224,MATCH(A7046,MarketCap2!$B$2:$B$224,0),MATCH(G7046,MarketCap2!$E$1:$AR$1,0))</f>
        <v>8674385920</v>
      </c>
      <c r="K7046">
        <f t="shared" si="524"/>
        <v>22.883640372953909</v>
      </c>
      <c r="L7046">
        <f>INDEX('PB2'!$D$2:$AQ$224,MATCH(A7046,'PB2'!$B$2:$B$224,0),MATCH(G7046,'PB2'!$D$1:$AQ$1,0))</f>
        <v>1.6053149700164799</v>
      </c>
      <c r="M7046" s="16">
        <f t="shared" si="525"/>
        <v>0.62293071370893283</v>
      </c>
      <c r="N7046" s="6">
        <f>INDEX('ROA2'!$D$2:$AQ$224,MATCH(A7046,'ROA2'!$B$2:$B$224,0),MATCH(G7046,'ROA2'!$D$1:$AQ$1,0))</f>
        <v>-3.15257596969604</v>
      </c>
      <c r="O7046" s="6">
        <v>5632.2109440000004</v>
      </c>
      <c r="P7046" s="28">
        <v>0.12437848474004679</v>
      </c>
    </row>
    <row r="7047" spans="1:16" x14ac:dyDescent="0.3">
      <c r="A7047" t="s">
        <v>659</v>
      </c>
      <c r="B7047" t="e">
        <f>VLOOKUP(A7047,Sheet3!L:L,1,FALSE)</f>
        <v>#N/A</v>
      </c>
      <c r="C7047" t="str">
        <f>VLOOKUP(A7047,'ALL - prices'!B:C,2,FALSE)</f>
        <v>Wheaton Precious Metals Corp</v>
      </c>
      <c r="D7047" t="str">
        <f>VLOOKUP(A7047,'ALL - prices'!B:I,8,FALSE)</f>
        <v>Materials</v>
      </c>
      <c r="E7047">
        <v>2016</v>
      </c>
      <c r="F7047" t="s">
        <v>680</v>
      </c>
      <c r="G7047" t="str">
        <f t="shared" si="522"/>
        <v>2016-Q2</v>
      </c>
      <c r="H7047" s="4">
        <f>INDEX('ALL - prices'!$J$3:$DY$219,MATCH('COMBINED DATA'!A7007,'ALL - prices'!$B$3:$B$219,0),MATCH('COMBINED DATA'!G7007,'ALL - prices'!$J$1:$DY$1,0))</f>
        <v>46.128</v>
      </c>
      <c r="I7047" s="14">
        <f t="shared" si="523"/>
        <v>6.5920053081364642</v>
      </c>
      <c r="J7047" s="15">
        <f>INDEX(MarketCap2!$E$2:$AR$224,MATCH(A7047,MarketCap2!$B$2:$B$224,0),MATCH(G7047,MarketCap2!$E$1:$AR$1,0))</f>
        <v>13380550656</v>
      </c>
      <c r="K7047">
        <f t="shared" si="524"/>
        <v>23.317068045956592</v>
      </c>
      <c r="L7047">
        <f>INDEX('PB2'!$D$2:$AQ$224,MATCH(A7047,'PB2'!$B$2:$B$224,0),MATCH(G7047,'PB2'!$D$1:$AQ$1,0))</f>
        <v>2.1313619613647501</v>
      </c>
      <c r="M7047" s="16">
        <f t="shared" si="525"/>
        <v>0.46918356343362799</v>
      </c>
      <c r="N7047" s="6">
        <f>INDEX('ROA2'!$D$2:$AQ$224,MATCH(A7047,'ROA2'!$B$2:$B$224,0),MATCH(G7047,'ROA2'!$D$1:$AQ$1,0))</f>
        <v>-3.1478641033172599</v>
      </c>
      <c r="O7047" s="6">
        <v>5563.1441919999997</v>
      </c>
      <c r="P7047" s="28">
        <v>-1.2262813429169855E-2</v>
      </c>
    </row>
    <row r="7048" spans="1:16" x14ac:dyDescent="0.3">
      <c r="A7048" t="s">
        <v>659</v>
      </c>
      <c r="B7048" t="e">
        <f>VLOOKUP(A7048,Sheet3!L:L,1,FALSE)</f>
        <v>#N/A</v>
      </c>
      <c r="C7048" t="str">
        <f>VLOOKUP(A7048,'ALL - prices'!B:C,2,FALSE)</f>
        <v>Wheaton Precious Metals Corp</v>
      </c>
      <c r="D7048" t="str">
        <f>VLOOKUP(A7048,'ALL - prices'!B:I,8,FALSE)</f>
        <v>Materials</v>
      </c>
      <c r="E7048">
        <v>2016</v>
      </c>
      <c r="F7048" t="s">
        <v>681</v>
      </c>
      <c r="G7048" t="str">
        <f t="shared" si="522"/>
        <v>2016-Q3</v>
      </c>
      <c r="H7048" s="4">
        <f>INDEX('ALL - prices'!$J$3:$DY$219,MATCH('COMBINED DATA'!A7008,'ALL - prices'!$B$3:$B$219,0),MATCH('COMBINED DATA'!G7008,'ALL - prices'!$J$1:$DY$1,0))</f>
        <v>42.619500000000002</v>
      </c>
      <c r="I7048" s="14">
        <f t="shared" si="523"/>
        <v>5.1596211634188798</v>
      </c>
      <c r="J7048" s="15">
        <f>INDEX(MarketCap2!$E$2:$AR$224,MATCH(A7048,MarketCap2!$B$2:$B$224,0),MATCH(G7048,MarketCap2!$E$1:$AR$1,0))</f>
        <v>15601152000</v>
      </c>
      <c r="K7048">
        <f t="shared" si="524"/>
        <v>23.470610594629257</v>
      </c>
      <c r="L7048">
        <f>INDEX('PB2'!$D$2:$AQ$224,MATCH(A7048,'PB2'!$B$2:$B$224,0),MATCH(G7048,'PB2'!$D$1:$AQ$1,0))</f>
        <v>2.4020299911499001</v>
      </c>
      <c r="M7048" s="16">
        <f t="shared" si="525"/>
        <v>0.41631453549057473</v>
      </c>
      <c r="N7048" s="6">
        <f>INDEX('ROA2'!$D$2:$AQ$224,MATCH(A7048,'ROA2'!$B$2:$B$224,0),MATCH(G7048,'ROA2'!$D$1:$AQ$1,0))</f>
        <v>-3.0450980663299601</v>
      </c>
      <c r="O7048" s="6">
        <v>5561.2088320000003</v>
      </c>
      <c r="P7048" s="28">
        <v>-3.4788959861630192E-4</v>
      </c>
    </row>
    <row r="7049" spans="1:16" x14ac:dyDescent="0.3">
      <c r="A7049" t="s">
        <v>659</v>
      </c>
      <c r="B7049" t="e">
        <f>VLOOKUP(A7049,Sheet3!L:L,1,FALSE)</f>
        <v>#N/A</v>
      </c>
      <c r="C7049" t="str">
        <f>VLOOKUP(A7049,'ALL - prices'!B:C,2,FALSE)</f>
        <v>Wheaton Precious Metals Corp</v>
      </c>
      <c r="D7049" t="str">
        <f>VLOOKUP(A7049,'ALL - prices'!B:I,8,FALSE)</f>
        <v>Materials</v>
      </c>
      <c r="E7049">
        <v>2016</v>
      </c>
      <c r="F7049" t="s">
        <v>682</v>
      </c>
      <c r="G7049" t="str">
        <f t="shared" si="522"/>
        <v>2016-Q4</v>
      </c>
      <c r="H7049" s="4">
        <f>INDEX('ALL - prices'!$J$3:$DY$219,MATCH('COMBINED DATA'!A7009,'ALL - prices'!$B$3:$B$219,0),MATCH('COMBINED DATA'!G7009,'ALL - prices'!$J$1:$DY$1,0))</f>
        <v>44.194499999999998</v>
      </c>
      <c r="I7049" s="14">
        <f t="shared" si="523"/>
        <v>4.5723094947557206</v>
      </c>
      <c r="J7049" s="15">
        <f>INDEX(MarketCap2!$E$2:$AR$224,MATCH(A7049,MarketCap2!$B$2:$B$224,0),MATCH(G7049,MarketCap2!$E$1:$AR$1,0))</f>
        <v>11445871616</v>
      </c>
      <c r="K7049">
        <f t="shared" si="524"/>
        <v>23.160894944375571</v>
      </c>
      <c r="L7049">
        <f>INDEX('PB2'!$D$2:$AQ$224,MATCH(A7049,'PB2'!$B$2:$B$224,0),MATCH(G7049,'PB2'!$D$1:$AQ$1,0))</f>
        <v>1.72349298000336</v>
      </c>
      <c r="M7049" s="16">
        <f t="shared" si="525"/>
        <v>0.58021704271638541</v>
      </c>
      <c r="N7049" s="6">
        <f>INDEX('ROA2'!$D$2:$AQ$224,MATCH(A7049,'ROA2'!$B$2:$B$224,0),MATCH(G7049,'ROA2'!$D$1:$AQ$1,0))</f>
        <v>0.26492699980735801</v>
      </c>
      <c r="O7049" s="6">
        <v>6326.0318719999996</v>
      </c>
      <c r="P7049" s="28">
        <v>0.13752819991205811</v>
      </c>
    </row>
    <row r="7050" spans="1:16" x14ac:dyDescent="0.3">
      <c r="A7050" t="s">
        <v>659</v>
      </c>
      <c r="B7050" t="e">
        <f>VLOOKUP(A7050,Sheet3!L:L,1,FALSE)</f>
        <v>#N/A</v>
      </c>
      <c r="C7050" t="str">
        <f>VLOOKUP(A7050,'ALL - prices'!B:C,2,FALSE)</f>
        <v>Wheaton Precious Metals Corp</v>
      </c>
      <c r="D7050" t="str">
        <f>VLOOKUP(A7050,'ALL - prices'!B:I,8,FALSE)</f>
        <v>Materials</v>
      </c>
      <c r="E7050">
        <v>2017</v>
      </c>
      <c r="F7050" t="s">
        <v>679</v>
      </c>
      <c r="G7050" t="str">
        <f t="shared" si="522"/>
        <v>2017-Q1</v>
      </c>
      <c r="H7050" s="4">
        <f>INDEX('ALL - prices'!$J$3:$DY$219,MATCH('COMBINED DATA'!A7010,'ALL - prices'!$B$3:$B$219,0),MATCH('COMBINED DATA'!G7010,'ALL - prices'!$J$1:$DY$1,0))</f>
        <v>51.696199999999997</v>
      </c>
      <c r="I7050" s="14">
        <f t="shared" si="523"/>
        <v>4.8832090632936582</v>
      </c>
      <c r="J7050" s="15">
        <f>INDEX(MarketCap2!$E$2:$AR$224,MATCH(A7050,MarketCap2!$B$2:$B$224,0),MATCH(G7050,MarketCap2!$E$1:$AR$1,0))</f>
        <v>12233540608</v>
      </c>
      <c r="K7050">
        <f t="shared" si="524"/>
        <v>23.227447246628529</v>
      </c>
      <c r="L7050">
        <f>INDEX('PB2'!$D$2:$AQ$224,MATCH(A7050,'PB2'!$B$2:$B$224,0),MATCH(G7050,'PB2'!$D$1:$AQ$1,0))</f>
        <v>1.84823894500732</v>
      </c>
      <c r="M7050" s="16">
        <f t="shared" si="525"/>
        <v>0.54105558304640067</v>
      </c>
      <c r="N7050" s="6">
        <f>INDEX('ROA2'!$D$2:$AQ$224,MATCH(A7050,'ROA2'!$B$2:$B$224,0),MATCH(G7050,'ROA2'!$D$1:$AQ$1,0))</f>
        <v>3.3115689754486102</v>
      </c>
      <c r="O7050" s="6">
        <v>6153.3189119999997</v>
      </c>
      <c r="P7050" s="28">
        <v>-2.7301942749364615E-2</v>
      </c>
    </row>
    <row r="7051" spans="1:16" x14ac:dyDescent="0.3">
      <c r="A7051" t="s">
        <v>659</v>
      </c>
      <c r="B7051" t="e">
        <f>VLOOKUP(A7051,Sheet3!L:L,1,FALSE)</f>
        <v>#N/A</v>
      </c>
      <c r="C7051" t="str">
        <f>VLOOKUP(A7051,'ALL - prices'!B:C,2,FALSE)</f>
        <v>Wheaton Precious Metals Corp</v>
      </c>
      <c r="D7051" t="str">
        <f>VLOOKUP(A7051,'ALL - prices'!B:I,8,FALSE)</f>
        <v>Materials</v>
      </c>
      <c r="E7051">
        <v>2017</v>
      </c>
      <c r="F7051" t="s">
        <v>680</v>
      </c>
      <c r="G7051" t="str">
        <f t="shared" si="522"/>
        <v>2017-Q2</v>
      </c>
      <c r="H7051" s="4">
        <f>INDEX('ALL - prices'!$J$3:$DY$219,MATCH('COMBINED DATA'!A7011,'ALL - prices'!$B$3:$B$219,0),MATCH('COMBINED DATA'!G7011,'ALL - prices'!$J$1:$DY$1,0))</f>
        <v>56.709899999999998</v>
      </c>
      <c r="I7051" s="14">
        <f t="shared" si="523"/>
        <v>2.960350620422068</v>
      </c>
      <c r="J7051" s="15">
        <f>INDEX(MarketCap2!$E$2:$AR$224,MATCH(A7051,MarketCap2!$B$2:$B$224,0),MATCH(G7051,MarketCap2!$E$1:$AR$1,0))</f>
        <v>11380716544</v>
      </c>
      <c r="K7051">
        <f t="shared" si="524"/>
        <v>23.15518622886448</v>
      </c>
      <c r="L7051">
        <f>INDEX('PB2'!$D$2:$AQ$224,MATCH(A7051,'PB2'!$B$2:$B$224,0),MATCH(G7051,'PB2'!$D$1:$AQ$1,0))</f>
        <v>1.7422059774398799</v>
      </c>
      <c r="M7051" s="16">
        <f t="shared" si="525"/>
        <v>0.57398494377195874</v>
      </c>
      <c r="N7051" s="6">
        <f>INDEX('ROA2'!$D$2:$AQ$224,MATCH(A7051,'ROA2'!$B$2:$B$224,0),MATCH(G7051,'ROA2'!$D$1:$AQ$1,0))</f>
        <v>3.697909116745</v>
      </c>
      <c r="O7051" s="6">
        <v>6085.7088000000003</v>
      </c>
      <c r="P7051" s="28">
        <v>-1.0987584581086538E-2</v>
      </c>
    </row>
    <row r="7052" spans="1:16" x14ac:dyDescent="0.3">
      <c r="A7052" t="s">
        <v>659</v>
      </c>
      <c r="B7052" t="e">
        <f>VLOOKUP(A7052,Sheet3!L:L,1,FALSE)</f>
        <v>#N/A</v>
      </c>
      <c r="C7052" t="str">
        <f>VLOOKUP(A7052,'ALL - prices'!B:C,2,FALSE)</f>
        <v>Wheaton Precious Metals Corp</v>
      </c>
      <c r="D7052" t="str">
        <f>VLOOKUP(A7052,'ALL - prices'!B:I,8,FALSE)</f>
        <v>Materials</v>
      </c>
      <c r="E7052">
        <v>2017</v>
      </c>
      <c r="F7052" t="s">
        <v>681</v>
      </c>
      <c r="G7052" t="str">
        <f t="shared" si="522"/>
        <v>2017-Q3</v>
      </c>
      <c r="H7052" s="4">
        <f>INDEX('ALL - prices'!$J$3:$DY$219,MATCH('COMBINED DATA'!A7012,'ALL - prices'!$B$3:$B$219,0),MATCH('COMBINED DATA'!G7012,'ALL - prices'!$J$1:$DY$1,0))</f>
        <v>50.037599999999998</v>
      </c>
      <c r="I7052" s="14">
        <f t="shared" si="523"/>
        <v>1.8765625744518428</v>
      </c>
      <c r="J7052" s="15">
        <f>INDEX(MarketCap2!$E$2:$AR$224,MATCH(A7052,MarketCap2!$B$2:$B$224,0),MATCH(G7052,MarketCap2!$E$1:$AR$1,0))</f>
        <v>10519728128</v>
      </c>
      <c r="K7052">
        <f t="shared" si="524"/>
        <v>23.076518200576022</v>
      </c>
      <c r="L7052">
        <f>INDEX('PB2'!$D$2:$AQ$224,MATCH(A7052,'PB2'!$B$2:$B$224,0),MATCH(G7052,'PB2'!$D$1:$AQ$1,0))</f>
        <v>1.66433000564575</v>
      </c>
      <c r="M7052" s="16">
        <f t="shared" si="525"/>
        <v>0.60084237898000648</v>
      </c>
      <c r="N7052" s="6">
        <f>INDEX('ROA2'!$D$2:$AQ$224,MATCH(A7052,'ROA2'!$B$2:$B$224,0),MATCH(G7052,'ROA2'!$D$1:$AQ$1,0))</f>
        <v>3.8536610603332502</v>
      </c>
      <c r="O7052" s="6">
        <v>5996.0099840000003</v>
      </c>
      <c r="P7052" s="28">
        <v>-1.4739255351817042E-2</v>
      </c>
    </row>
    <row r="7053" spans="1:16" x14ac:dyDescent="0.3">
      <c r="A7053" t="s">
        <v>659</v>
      </c>
      <c r="B7053" t="e">
        <f>VLOOKUP(A7053,Sheet3!L:L,1,FALSE)</f>
        <v>#N/A</v>
      </c>
      <c r="C7053" t="str">
        <f>VLOOKUP(A7053,'ALL - prices'!B:C,2,FALSE)</f>
        <v>Wheaton Precious Metals Corp</v>
      </c>
      <c r="D7053" t="str">
        <f>VLOOKUP(A7053,'ALL - prices'!B:I,8,FALSE)</f>
        <v>Materials</v>
      </c>
      <c r="E7053">
        <v>2017</v>
      </c>
      <c r="F7053" t="s">
        <v>682</v>
      </c>
      <c r="G7053" t="str">
        <f t="shared" si="522"/>
        <v>2017-Q4</v>
      </c>
      <c r="H7053" s="4">
        <f>INDEX('ALL - prices'!$J$3:$DY$219,MATCH('COMBINED DATA'!A7013,'ALL - prices'!$B$3:$B$219,0),MATCH('COMBINED DATA'!G7013,'ALL - prices'!$J$1:$DY$1,0))</f>
        <v>45.642200000000003</v>
      </c>
      <c r="I7053" s="14">
        <f t="shared" si="523"/>
        <v>1.955094436764286</v>
      </c>
      <c r="J7053" s="15">
        <f>INDEX(MarketCap2!$E$2:$AR$224,MATCH(A7053,MarketCap2!$B$2:$B$224,0),MATCH(G7053,MarketCap2!$E$1:$AR$1,0))</f>
        <v>12293680128</v>
      </c>
      <c r="K7053">
        <f t="shared" si="524"/>
        <v>23.232351156547107</v>
      </c>
      <c r="L7053">
        <f>INDEX('PB2'!$D$2:$AQ$224,MATCH(A7053,'PB2'!$B$2:$B$224,0),MATCH(G7053,'PB2'!$D$1:$AQ$1,0))</f>
        <v>2.0045111179351802</v>
      </c>
      <c r="M7053" s="16">
        <f t="shared" si="525"/>
        <v>0.49887475856461522</v>
      </c>
      <c r="N7053" s="6">
        <f>INDEX('ROA2'!$D$2:$AQ$224,MATCH(A7053,'ROA2'!$B$2:$B$224,0),MATCH(G7053,'ROA2'!$D$1:$AQ$1,0))</f>
        <v>3.3646180629730198</v>
      </c>
      <c r="O7053" s="6">
        <v>5935.6861440000002</v>
      </c>
      <c r="P7053" s="28">
        <v>-1.0060663701523285E-2</v>
      </c>
    </row>
    <row r="7054" spans="1:16" x14ac:dyDescent="0.3">
      <c r="A7054" t="s">
        <v>659</v>
      </c>
      <c r="B7054" t="e">
        <f>VLOOKUP(A7054,Sheet3!L:L,1,FALSE)</f>
        <v>#N/A</v>
      </c>
      <c r="C7054" t="str">
        <f>VLOOKUP(A7054,'ALL - prices'!B:C,2,FALSE)</f>
        <v>Wheaton Precious Metals Corp</v>
      </c>
      <c r="D7054" t="str">
        <f>VLOOKUP(A7054,'ALL - prices'!B:I,8,FALSE)</f>
        <v>Materials</v>
      </c>
      <c r="E7054">
        <v>2018</v>
      </c>
      <c r="F7054" t="s">
        <v>679</v>
      </c>
      <c r="G7054" t="str">
        <f t="shared" si="522"/>
        <v>2018-Q1</v>
      </c>
      <c r="H7054" s="4">
        <f>INDEX('ALL - prices'!$J$3:$DY$219,MATCH('COMBINED DATA'!A7014,'ALL - prices'!$B$3:$B$219,0),MATCH('COMBINED DATA'!G7014,'ALL - prices'!$J$1:$DY$1,0))</f>
        <v>47.251399999999997</v>
      </c>
      <c r="I7054" s="14">
        <f t="shared" si="523"/>
        <v>2.351891121877598</v>
      </c>
      <c r="J7054" s="15">
        <f>INDEX(MarketCap2!$E$2:$AR$224,MATCH(A7054,MarketCap2!$B$2:$B$224,0),MATCH(G7054,MarketCap2!$E$1:$AR$1,0))</f>
        <v>11621513216</v>
      </c>
      <c r="K7054">
        <f t="shared" si="524"/>
        <v>23.176123805020708</v>
      </c>
      <c r="L7054">
        <f>INDEX('PB2'!$D$2:$AQ$224,MATCH(A7054,'PB2'!$B$2:$B$224,0),MATCH(G7054,'PB2'!$D$1:$AQ$1,0))</f>
        <v>1.82902896404266</v>
      </c>
      <c r="M7054" s="16">
        <f t="shared" si="525"/>
        <v>0.54673819805987289</v>
      </c>
      <c r="N7054" s="6">
        <f>INDEX('ROA2'!$D$2:$AQ$224,MATCH(A7054,'ROA2'!$B$2:$B$224,0),MATCH(G7054,'ROA2'!$D$1:$AQ$1,0))</f>
        <v>0.97499001026153598</v>
      </c>
      <c r="O7054" s="6">
        <v>5683.3131519999997</v>
      </c>
      <c r="P7054" s="28">
        <v>-4.2517913831260773E-2</v>
      </c>
    </row>
    <row r="7055" spans="1:16" x14ac:dyDescent="0.3">
      <c r="A7055" t="s">
        <v>659</v>
      </c>
      <c r="B7055" t="e">
        <f>VLOOKUP(A7055,Sheet3!L:L,1,FALSE)</f>
        <v>#N/A</v>
      </c>
      <c r="C7055" t="str">
        <f>VLOOKUP(A7055,'ALL - prices'!B:C,2,FALSE)</f>
        <v>Wheaton Precious Metals Corp</v>
      </c>
      <c r="D7055" t="str">
        <f>VLOOKUP(A7055,'ALL - prices'!B:I,8,FALSE)</f>
        <v>Materials</v>
      </c>
      <c r="E7055">
        <v>2018</v>
      </c>
      <c r="F7055" t="s">
        <v>680</v>
      </c>
      <c r="G7055" t="str">
        <f t="shared" si="522"/>
        <v>2018-Q2</v>
      </c>
      <c r="H7055" s="4">
        <f>INDEX('ALL - prices'!$J$3:$DY$219,MATCH('COMBINED DATA'!A7015,'ALL - prices'!$B$3:$B$219,0),MATCH('COMBINED DATA'!G7015,'ALL - prices'!$J$1:$DY$1,0))</f>
        <v>42.967500000000001</v>
      </c>
      <c r="I7055" s="14">
        <f t="shared" si="523"/>
        <v>2.5245024319985649</v>
      </c>
      <c r="J7055" s="15">
        <f>INDEX(MarketCap2!$E$2:$AR$224,MATCH(A7055,MarketCap2!$B$2:$B$224,0),MATCH(G7055,MarketCap2!$E$1:$AR$1,0))</f>
        <v>12860702720</v>
      </c>
      <c r="K7055">
        <f t="shared" si="524"/>
        <v>23.277442198119886</v>
      </c>
      <c r="L7055">
        <f>INDEX('PB2'!$D$2:$AQ$224,MATCH(A7055,'PB2'!$B$2:$B$224,0),MATCH(G7055,'PB2'!$D$1:$AQ$1,0))</f>
        <v>1.8707020282745399</v>
      </c>
      <c r="M7055" s="16">
        <f t="shared" si="525"/>
        <v>0.53455867630739662</v>
      </c>
      <c r="N7055" s="6">
        <f>INDEX('ROA2'!$D$2:$AQ$224,MATCH(A7055,'ROA2'!$B$2:$B$224,0),MATCH(G7055,'ROA2'!$D$1:$AQ$1,0))</f>
        <v>1.10210001468658</v>
      </c>
      <c r="O7055" s="6">
        <v>5637.7272320000002</v>
      </c>
      <c r="P7055" s="28">
        <v>-8.0210114735552642E-3</v>
      </c>
    </row>
    <row r="7056" spans="1:16" x14ac:dyDescent="0.3">
      <c r="A7056" t="s">
        <v>659</v>
      </c>
      <c r="B7056" t="e">
        <f>VLOOKUP(A7056,Sheet3!L:L,1,FALSE)</f>
        <v>#N/A</v>
      </c>
      <c r="C7056" t="str">
        <f>VLOOKUP(A7056,'ALL - prices'!B:C,2,FALSE)</f>
        <v>Wheaton Precious Metals Corp</v>
      </c>
      <c r="D7056" t="str">
        <f>VLOOKUP(A7056,'ALL - prices'!B:I,8,FALSE)</f>
        <v>Materials</v>
      </c>
      <c r="E7056">
        <v>2018</v>
      </c>
      <c r="F7056" t="s">
        <v>681</v>
      </c>
      <c r="G7056" t="str">
        <f t="shared" si="522"/>
        <v>2018-Q3</v>
      </c>
      <c r="H7056" s="4">
        <f>INDEX('ALL - prices'!$J$3:$DY$219,MATCH('COMBINED DATA'!A7016,'ALL - prices'!$B$3:$B$219,0),MATCH('COMBINED DATA'!G7016,'ALL - prices'!$J$1:$DY$1,0))</f>
        <v>46.551600000000001</v>
      </c>
      <c r="I7056" s="14">
        <f t="shared" si="523"/>
        <v>2.1243416737113319</v>
      </c>
      <c r="J7056" s="15">
        <f>INDEX(MarketCap2!$E$2:$AR$224,MATCH(A7056,MarketCap2!$B$2:$B$224,0),MATCH(G7056,MarketCap2!$E$1:$AR$1,0))</f>
        <v>10024454144</v>
      </c>
      <c r="K7056">
        <f t="shared" si="524"/>
        <v>23.028293359180307</v>
      </c>
      <c r="L7056">
        <f>INDEX('PB2'!$D$2:$AQ$224,MATCH(A7056,'PB2'!$B$2:$B$224,0),MATCH(G7056,'PB2'!$D$1:$AQ$1,0))</f>
        <v>1.4935779571533201</v>
      </c>
      <c r="M7056" s="16">
        <f t="shared" si="525"/>
        <v>0.66953318051502764</v>
      </c>
      <c r="N7056" s="6">
        <f>INDEX('ROA2'!$D$2:$AQ$224,MATCH(A7056,'ROA2'!$B$2:$B$224,0),MATCH(G7056,'ROA2'!$D$1:$AQ$1,0))</f>
        <v>5.1609702110290501</v>
      </c>
      <c r="O7056" s="6">
        <v>6216.1121279999998</v>
      </c>
      <c r="P7056" s="28">
        <v>0.10259185522794721</v>
      </c>
    </row>
    <row r="7057" spans="1:16" x14ac:dyDescent="0.3">
      <c r="A7057" t="s">
        <v>659</v>
      </c>
      <c r="B7057" t="e">
        <f>VLOOKUP(A7057,Sheet3!L:L,1,FALSE)</f>
        <v>#N/A</v>
      </c>
      <c r="C7057" t="str">
        <f>VLOOKUP(A7057,'ALL - prices'!B:C,2,FALSE)</f>
        <v>Wheaton Precious Metals Corp</v>
      </c>
      <c r="D7057" t="str">
        <f>VLOOKUP(A7057,'ALL - prices'!B:I,8,FALSE)</f>
        <v>Materials</v>
      </c>
      <c r="E7057">
        <v>2018</v>
      </c>
      <c r="F7057" t="s">
        <v>682</v>
      </c>
      <c r="G7057" t="str">
        <f t="shared" si="522"/>
        <v>2018-Q4</v>
      </c>
      <c r="H7057" s="4">
        <f>INDEX('ALL - prices'!$J$3:$DY$219,MATCH('COMBINED DATA'!A7017,'ALL - prices'!$B$3:$B$219,0),MATCH('COMBINED DATA'!G7017,'ALL - prices'!$J$1:$DY$1,0))</f>
        <v>46.688499999999998</v>
      </c>
      <c r="I7057" s="14">
        <f t="shared" si="523"/>
        <v>1.81535164890075</v>
      </c>
      <c r="J7057" s="15">
        <f>INDEX(MarketCap2!$E$2:$AR$224,MATCH(A7057,MarketCap2!$B$2:$B$224,0),MATCH(G7057,MarketCap2!$E$1:$AR$1,0))</f>
        <v>11832307712</v>
      </c>
      <c r="K7057">
        <f t="shared" si="524"/>
        <v>23.194099568778064</v>
      </c>
      <c r="L7057">
        <f>INDEX('PB2'!$D$2:$AQ$224,MATCH(A7057,'PB2'!$B$2:$B$224,0),MATCH(G7057,'PB2'!$D$1:$AQ$1,0))</f>
        <v>1.6805560588836701</v>
      </c>
      <c r="M7057" s="16">
        <f t="shared" si="525"/>
        <v>0.59504114409861597</v>
      </c>
      <c r="N7057" s="6">
        <f>INDEX('ROA2'!$D$2:$AQ$224,MATCH(A7057,'ROA2'!$B$2:$B$224,0),MATCH(G7057,'ROA2'!$D$1:$AQ$1,0))</f>
        <v>4.5133628845214799</v>
      </c>
      <c r="O7057" s="6">
        <v>6586.0177919999996</v>
      </c>
      <c r="P7057" s="28">
        <v>5.9507559770968131E-2</v>
      </c>
    </row>
    <row r="7058" spans="1:16" x14ac:dyDescent="0.3">
      <c r="A7058" t="s">
        <v>659</v>
      </c>
      <c r="B7058" t="e">
        <f>VLOOKUP(A7058,Sheet3!L:L,1,FALSE)</f>
        <v>#N/A</v>
      </c>
      <c r="C7058" t="str">
        <f>VLOOKUP(A7058,'ALL - prices'!B:C,2,FALSE)</f>
        <v>Wheaton Precious Metals Corp</v>
      </c>
      <c r="D7058" t="str">
        <f>VLOOKUP(A7058,'ALL - prices'!B:I,8,FALSE)</f>
        <v>Materials</v>
      </c>
      <c r="E7058">
        <v>2019</v>
      </c>
      <c r="F7058" t="s">
        <v>679</v>
      </c>
      <c r="G7058" t="str">
        <f t="shared" si="522"/>
        <v>2019-Q1</v>
      </c>
      <c r="H7058" s="4">
        <f>INDEX('ALL - prices'!$J$3:$DY$219,MATCH('COMBINED DATA'!A7018,'ALL - prices'!$B$3:$B$219,0),MATCH('COMBINED DATA'!G7018,'ALL - prices'!$J$1:$DY$1,0))</f>
        <v>42.200299999999999</v>
      </c>
      <c r="I7058" s="14">
        <f t="shared" si="523"/>
        <v>1.7243507113790215</v>
      </c>
      <c r="J7058" s="15">
        <f>INDEX(MarketCap2!$E$2:$AR$224,MATCH(A7058,MarketCap2!$B$2:$B$224,0),MATCH(G7058,MarketCap2!$E$1:$AR$1,0))</f>
        <v>14134339584</v>
      </c>
      <c r="K7058">
        <f t="shared" si="524"/>
        <v>23.371873104962962</v>
      </c>
      <c r="L7058">
        <f>INDEX('PB2'!$D$2:$AQ$224,MATCH(A7058,'PB2'!$B$2:$B$224,0),MATCH(G7058,'PB2'!$D$1:$AQ$1,0))</f>
        <v>2.0273959636688201</v>
      </c>
      <c r="M7058" s="16">
        <f t="shared" si="525"/>
        <v>0.4932435586930824</v>
      </c>
      <c r="N7058" s="6">
        <f>INDEX('ROA2'!$D$2:$AQ$224,MATCH(A7058,'ROA2'!$B$2:$B$224,0),MATCH(G7058,'ROA2'!$D$1:$AQ$1,0))</f>
        <v>7.0287561416626003</v>
      </c>
      <c r="O7058" s="6">
        <v>6470.0462079999998</v>
      </c>
      <c r="P7058" s="28">
        <v>-1.7608756560128027E-2</v>
      </c>
    </row>
    <row r="7059" spans="1:16" x14ac:dyDescent="0.3">
      <c r="A7059" t="s">
        <v>659</v>
      </c>
      <c r="B7059" t="e">
        <f>VLOOKUP(A7059,Sheet3!L:L,1,FALSE)</f>
        <v>#N/A</v>
      </c>
      <c r="C7059" t="str">
        <f>VLOOKUP(A7059,'ALL - prices'!B:C,2,FALSE)</f>
        <v>Wheaton Precious Metals Corp</v>
      </c>
      <c r="D7059" t="str">
        <f>VLOOKUP(A7059,'ALL - prices'!B:I,8,FALSE)</f>
        <v>Materials</v>
      </c>
      <c r="E7059">
        <v>2019</v>
      </c>
      <c r="F7059" t="s">
        <v>680</v>
      </c>
      <c r="G7059" t="str">
        <f t="shared" si="522"/>
        <v>2019-Q2</v>
      </c>
      <c r="H7059" s="4">
        <f>INDEX('ALL - prices'!$J$3:$DY$219,MATCH('COMBINED DATA'!A7019,'ALL - prices'!$B$3:$B$219,0),MATCH('COMBINED DATA'!G7019,'ALL - prices'!$J$1:$DY$1,0))</f>
        <v>42.297899999999998</v>
      </c>
      <c r="I7059" s="14">
        <f t="shared" si="523"/>
        <v>2.165840517943709</v>
      </c>
      <c r="J7059" s="15">
        <f>INDEX(MarketCap2!$E$2:$AR$224,MATCH(A7059,MarketCap2!$B$2:$B$224,0),MATCH(G7059,MarketCap2!$E$1:$AR$1,0))</f>
        <v>14112264192</v>
      </c>
      <c r="K7059">
        <f t="shared" si="524"/>
        <v>23.370310057124044</v>
      </c>
      <c r="L7059">
        <f>INDEX('PB2'!$D$2:$AQ$224,MATCH(A7059,'PB2'!$B$2:$B$224,0),MATCH(G7059,'PB2'!$D$1:$AQ$1,0))</f>
        <v>2.1116209030151398</v>
      </c>
      <c r="M7059" s="16">
        <f t="shared" si="525"/>
        <v>0.4735698527004164</v>
      </c>
      <c r="N7059" s="6">
        <f>INDEX('ROA2'!$D$2:$AQ$224,MATCH(A7059,'ROA2'!$B$2:$B$224,0),MATCH(G7059,'ROA2'!$D$1:$AQ$1,0))</f>
        <v>6.8723402023315403</v>
      </c>
      <c r="O7059" s="6">
        <v>6478.7000319999997</v>
      </c>
      <c r="P7059" s="28">
        <v>1.3375212049181065E-3</v>
      </c>
    </row>
    <row r="7060" spans="1:16" x14ac:dyDescent="0.3">
      <c r="A7060" t="s">
        <v>659</v>
      </c>
      <c r="B7060" t="e">
        <f>VLOOKUP(A7060,Sheet3!L:L,1,FALSE)</f>
        <v>#N/A</v>
      </c>
      <c r="C7060" t="str">
        <f>VLOOKUP(A7060,'ALL - prices'!B:C,2,FALSE)</f>
        <v>Wheaton Precious Metals Corp</v>
      </c>
      <c r="D7060" t="str">
        <f>VLOOKUP(A7060,'ALL - prices'!B:I,8,FALSE)</f>
        <v>Materials</v>
      </c>
      <c r="E7060">
        <v>2019</v>
      </c>
      <c r="F7060" t="s">
        <v>681</v>
      </c>
      <c r="G7060" t="str">
        <f t="shared" si="522"/>
        <v>2019-Q3</v>
      </c>
      <c r="H7060" s="4">
        <f>INDEX('ALL - prices'!$J$3:$DY$219,MATCH('COMBINED DATA'!A7020,'ALL - prices'!$B$3:$B$219,0),MATCH('COMBINED DATA'!G7020,'ALL - prices'!$J$1:$DY$1,0))</f>
        <v>43.003300000000003</v>
      </c>
      <c r="I7060" s="14">
        <f t="shared" si="523"/>
        <v>2.2794428193457001</v>
      </c>
      <c r="J7060" s="15">
        <f>INDEX(MarketCap2!$E$2:$AR$224,MATCH(A7060,MarketCap2!$B$2:$B$224,0),MATCH(G7060,MarketCap2!$E$1:$AR$1,0))</f>
        <v>15503494144</v>
      </c>
      <c r="K7060">
        <f t="shared" si="524"/>
        <v>23.464331264111554</v>
      </c>
      <c r="L7060">
        <f>INDEX('PB2'!$D$2:$AQ$224,MATCH(A7060,'PB2'!$B$2:$B$224,0),MATCH(G7060,'PB2'!$D$1:$AQ$1,0))</f>
        <v>2.2557220458984402</v>
      </c>
      <c r="M7060" s="16">
        <f t="shared" si="525"/>
        <v>0.4433170309339714</v>
      </c>
      <c r="N7060" s="6">
        <f>INDEX('ROA2'!$D$2:$AQ$224,MATCH(A7060,'ROA2'!$B$2:$B$224,0),MATCH(G7060,'ROA2'!$D$1:$AQ$1,0))</f>
        <v>-0.425386011600494</v>
      </c>
      <c r="O7060" s="6">
        <v>6240.822784</v>
      </c>
      <c r="P7060" s="28">
        <v>-3.6716817698776237E-2</v>
      </c>
    </row>
    <row r="7061" spans="1:16" x14ac:dyDescent="0.3">
      <c r="A7061" t="s">
        <v>659</v>
      </c>
      <c r="B7061" t="e">
        <f>VLOOKUP(A7061,Sheet3!L:L,1,FALSE)</f>
        <v>#N/A</v>
      </c>
      <c r="C7061" t="str">
        <f>VLOOKUP(A7061,'ALL - prices'!B:C,2,FALSE)</f>
        <v>Wheaton Precious Metals Corp</v>
      </c>
      <c r="D7061" t="str">
        <f>VLOOKUP(A7061,'ALL - prices'!B:I,8,FALSE)</f>
        <v>Materials</v>
      </c>
      <c r="E7061">
        <v>2019</v>
      </c>
      <c r="F7061" t="s">
        <v>682</v>
      </c>
      <c r="G7061" t="str">
        <f t="shared" si="522"/>
        <v>2019-Q4</v>
      </c>
      <c r="H7061" s="4">
        <f>INDEX('ALL - prices'!$J$3:$DY$219,MATCH('COMBINED DATA'!A7021,'ALL - prices'!$B$3:$B$219,0),MATCH('COMBINED DATA'!G7021,'ALL - prices'!$J$1:$DY$1,0))</f>
        <v>46.06</v>
      </c>
      <c r="I7061" s="14">
        <f t="shared" si="523"/>
        <v>1.5774463001953514</v>
      </c>
      <c r="J7061" s="15">
        <f>INDEX(MarketCap2!$E$2:$AR$224,MATCH(A7061,MarketCap2!$B$2:$B$224,0),MATCH(G7061,MarketCap2!$E$1:$AR$1,0))</f>
        <v>17280110592</v>
      </c>
      <c r="K7061">
        <f t="shared" si="524"/>
        <v>23.572822000301841</v>
      </c>
      <c r="L7061">
        <f>INDEX('PB2'!$D$2:$AQ$224,MATCH(A7061,'PB2'!$B$2:$B$224,0),MATCH(G7061,'PB2'!$D$1:$AQ$1,0))</f>
        <v>2.5031719207763699</v>
      </c>
      <c r="M7061" s="16">
        <f t="shared" si="525"/>
        <v>0.39949313576905482</v>
      </c>
      <c r="N7061" s="6">
        <f>INDEX('ROA2'!$D$2:$AQ$224,MATCH(A7061,'ROA2'!$B$2:$B$224,0),MATCH(G7061,'ROA2'!$D$1:$AQ$1,0))</f>
        <v>0.24046899378299699</v>
      </c>
      <c r="O7061" s="6">
        <v>6258.8590080000004</v>
      </c>
      <c r="P7061" s="28">
        <v>2.8900394425941775E-3</v>
      </c>
    </row>
    <row r="7062" spans="1:16" x14ac:dyDescent="0.3">
      <c r="A7062" t="s">
        <v>659</v>
      </c>
      <c r="B7062" t="e">
        <f>VLOOKUP(A7062,Sheet3!L:L,1,FALSE)</f>
        <v>#N/A</v>
      </c>
      <c r="C7062" t="str">
        <f>VLOOKUP(A7062,'ALL - prices'!B:C,2,FALSE)</f>
        <v>Wheaton Precious Metals Corp</v>
      </c>
      <c r="D7062" t="str">
        <f>VLOOKUP(A7062,'ALL - prices'!B:I,8,FALSE)</f>
        <v>Materials</v>
      </c>
      <c r="E7062">
        <v>2020</v>
      </c>
      <c r="F7062" t="s">
        <v>679</v>
      </c>
      <c r="G7062" t="str">
        <f t="shared" si="522"/>
        <v>2020-Q1</v>
      </c>
      <c r="H7062" s="4">
        <f>INDEX('ALL - prices'!$J$3:$DY$219,MATCH('COMBINED DATA'!A7022,'ALL - prices'!$B$3:$B$219,0),MATCH('COMBINED DATA'!G7022,'ALL - prices'!$J$1:$DY$1,0))</f>
        <v>42.6783</v>
      </c>
      <c r="I7062" s="14">
        <f t="shared" si="523"/>
        <v>1.8197815748050643</v>
      </c>
      <c r="J7062" s="15">
        <f>INDEX(MarketCap2!$E$2:$AR$224,MATCH(A7062,MarketCap2!$B$2:$B$224,0),MATCH(G7062,MarketCap2!$E$1:$AR$1,0))</f>
        <v>17342652416</v>
      </c>
      <c r="K7062">
        <f t="shared" si="524"/>
        <v>23.576434761768073</v>
      </c>
      <c r="L7062">
        <f>INDEX('PB2'!$D$2:$AQ$224,MATCH(A7062,'PB2'!$B$2:$B$224,0),MATCH(G7062,'PB2'!$D$1:$AQ$1,0))</f>
        <v>2.3363809585571298</v>
      </c>
      <c r="M7062" s="16">
        <f t="shared" si="525"/>
        <v>0.42801239084638248</v>
      </c>
      <c r="N7062" s="6">
        <f>INDEX('ROA2'!$D$2:$AQ$224,MATCH(A7062,'ROA2'!$B$2:$B$224,0),MATCH(G7062,'ROA2'!$D$1:$AQ$1,0))</f>
        <v>1.35139095783234</v>
      </c>
      <c r="O7062" s="6">
        <v>6278.0067840000002</v>
      </c>
      <c r="P7062" s="28">
        <v>3.0593077708773006E-3</v>
      </c>
    </row>
    <row r="7063" spans="1:16" x14ac:dyDescent="0.3">
      <c r="A7063" t="s">
        <v>659</v>
      </c>
      <c r="B7063" t="e">
        <f>VLOOKUP(A7063,Sheet3!L:L,1,FALSE)</f>
        <v>#N/A</v>
      </c>
      <c r="C7063" t="str">
        <f>VLOOKUP(A7063,'ALL - prices'!B:C,2,FALSE)</f>
        <v>Wheaton Precious Metals Corp</v>
      </c>
      <c r="D7063" t="str">
        <f>VLOOKUP(A7063,'ALL - prices'!B:I,8,FALSE)</f>
        <v>Materials</v>
      </c>
      <c r="E7063">
        <v>2020</v>
      </c>
      <c r="F7063" t="s">
        <v>680</v>
      </c>
      <c r="G7063" t="str">
        <f t="shared" si="522"/>
        <v>2020-Q2</v>
      </c>
      <c r="H7063" s="4">
        <f>INDEX('ALL - prices'!$J$3:$DY$219,MATCH('COMBINED DATA'!A7023,'ALL - prices'!$B$3:$B$219,0),MATCH('COMBINED DATA'!G7023,'ALL - prices'!$J$1:$DY$1,0))</f>
        <v>40.834699999999998</v>
      </c>
      <c r="I7063" s="14">
        <f t="shared" si="523"/>
        <v>3.0268666178905193</v>
      </c>
      <c r="J7063" s="15">
        <f>INDEX(MarketCap2!$E$2:$AR$224,MATCH(A7063,MarketCap2!$B$2:$B$224,0),MATCH(G7063,MarketCap2!$E$1:$AR$1,0))</f>
        <v>26766235648</v>
      </c>
      <c r="K7063">
        <f t="shared" si="524"/>
        <v>24.01040706628692</v>
      </c>
      <c r="L7063">
        <f>INDEX('PB2'!$D$2:$AQ$224,MATCH(A7063,'PB2'!$B$2:$B$224,0),MATCH(G7063,'PB2'!$D$1:$AQ$1,0))</f>
        <v>3.6344408988952601</v>
      </c>
      <c r="M7063" s="16">
        <f t="shared" si="525"/>
        <v>0.27514548394609034</v>
      </c>
      <c r="N7063" s="6">
        <f>INDEX('ROA2'!$D$2:$AQ$224,MATCH(A7063,'ROA2'!$B$2:$B$224,0),MATCH(G7063,'ROA2'!$D$1:$AQ$1,0))</f>
        <v>1.9701900482177701</v>
      </c>
      <c r="O7063" s="6">
        <v>6076.9408000000003</v>
      </c>
      <c r="P7063" s="28">
        <v>-3.2027041530511322E-2</v>
      </c>
    </row>
    <row r="7064" spans="1:16" x14ac:dyDescent="0.3">
      <c r="A7064" t="s">
        <v>659</v>
      </c>
      <c r="B7064" t="e">
        <f>VLOOKUP(A7064,Sheet3!L:L,1,FALSE)</f>
        <v>#N/A</v>
      </c>
      <c r="C7064" t="str">
        <f>VLOOKUP(A7064,'ALL - prices'!B:C,2,FALSE)</f>
        <v>Wheaton Precious Metals Corp</v>
      </c>
      <c r="D7064" t="str">
        <f>VLOOKUP(A7064,'ALL - prices'!B:I,8,FALSE)</f>
        <v>Materials</v>
      </c>
      <c r="E7064">
        <v>2020</v>
      </c>
      <c r="F7064" t="s">
        <v>681</v>
      </c>
      <c r="G7064" t="str">
        <f t="shared" si="522"/>
        <v>2020-Q3</v>
      </c>
      <c r="H7064" s="4">
        <f>INDEX('ALL - prices'!$J$3:$DY$219,MATCH('COMBINED DATA'!A7024,'ALL - prices'!$B$3:$B$219,0),MATCH('COMBINED DATA'!G7024,'ALL - prices'!$J$1:$DY$1,0))</f>
        <v>44.624600000000001</v>
      </c>
      <c r="I7064" s="14">
        <f t="shared" si="523"/>
        <v>2.6577187141105285</v>
      </c>
      <c r="J7064" s="15">
        <f>INDEX(MarketCap2!$E$2:$AR$224,MATCH(A7064,MarketCap2!$B$2:$B$224,0),MATCH(G7064,MarketCap2!$E$1:$AR$1,0))</f>
        <v>29331292160</v>
      </c>
      <c r="K7064">
        <f t="shared" si="524"/>
        <v>24.101920774880782</v>
      </c>
      <c r="L7064">
        <f>INDEX('PB2'!$D$2:$AQ$224,MATCH(A7064,'PB2'!$B$2:$B$224,0),MATCH(G7064,'PB2'!$D$1:$AQ$1,0))</f>
        <v>3.9721150398254399</v>
      </c>
      <c r="M7064" s="16">
        <f t="shared" si="525"/>
        <v>0.25175504484984562</v>
      </c>
      <c r="N7064" s="6">
        <f>INDEX('ROA2'!$D$2:$AQ$224,MATCH(A7064,'ROA2'!$B$2:$B$224,0),MATCH(G7064,'ROA2'!$D$1:$AQ$1,0))</f>
        <v>5.7243609428405797</v>
      </c>
      <c r="O7064" s="6">
        <v>6134.0441600000004</v>
      </c>
      <c r="P7064" s="28">
        <v>9.3967280378969738E-3</v>
      </c>
    </row>
    <row r="7065" spans="1:16" x14ac:dyDescent="0.3">
      <c r="A7065" t="s">
        <v>659</v>
      </c>
      <c r="B7065" t="e">
        <f>VLOOKUP(A7065,Sheet3!L:L,1,FALSE)</f>
        <v>#N/A</v>
      </c>
      <c r="C7065" t="str">
        <f>VLOOKUP(A7065,'ALL - prices'!B:C,2,FALSE)</f>
        <v>Wheaton Precious Metals Corp</v>
      </c>
      <c r="D7065" t="str">
        <f>VLOOKUP(A7065,'ALL - prices'!B:I,8,FALSE)</f>
        <v>Materials</v>
      </c>
      <c r="E7065">
        <v>2020</v>
      </c>
      <c r="F7065" t="s">
        <v>682</v>
      </c>
      <c r="G7065" t="str">
        <f t="shared" si="522"/>
        <v>2020-Q4</v>
      </c>
      <c r="H7065" s="4">
        <f>INDEX('ALL - prices'!$J$3:$DY$219,MATCH('COMBINED DATA'!A7025,'ALL - prices'!$B$3:$B$219,0),MATCH('COMBINED DATA'!G7025,'ALL - prices'!$J$1:$DY$1,0))</f>
        <v>42.099800000000002</v>
      </c>
      <c r="I7065" s="14">
        <f t="shared" si="523"/>
        <v>3.3571451611947487</v>
      </c>
      <c r="J7065" s="15">
        <f>INDEX(MarketCap2!$E$2:$AR$224,MATCH(A7065,MarketCap2!$B$2:$B$224,0),MATCH(G7065,MarketCap2!$E$1:$AR$1,0))</f>
        <v>23867312128</v>
      </c>
      <c r="K7065">
        <f t="shared" si="524"/>
        <v>23.895775666348481</v>
      </c>
      <c r="L7065">
        <f>INDEX('PB2'!$D$2:$AQ$224,MATCH(A7065,'PB2'!$B$2:$B$224,0),MATCH(G7065,'PB2'!$D$1:$AQ$1,0))</f>
        <v>3.2746729850768999</v>
      </c>
      <c r="M7065" s="16">
        <f t="shared" si="525"/>
        <v>0.30537400362024752</v>
      </c>
      <c r="N7065" s="6">
        <f>INDEX('ROA2'!$D$2:$AQ$224,MATCH(A7065,'ROA2'!$B$2:$B$224,0),MATCH(G7065,'ROA2'!$D$1:$AQ$1,0))</f>
        <v>6.9328651428222701</v>
      </c>
      <c r="O7065" s="6">
        <v>6091.1872000000003</v>
      </c>
      <c r="P7065" s="28">
        <v>-6.9867380935190512E-3</v>
      </c>
    </row>
    <row r="7066" spans="1:16" x14ac:dyDescent="0.3">
      <c r="A7066" t="s">
        <v>659</v>
      </c>
      <c r="B7066" t="e">
        <f>VLOOKUP(A7066,Sheet3!L:L,1,FALSE)</f>
        <v>#N/A</v>
      </c>
      <c r="C7066" t="str">
        <f>VLOOKUP(A7066,'ALL - prices'!B:C,2,FALSE)</f>
        <v>Wheaton Precious Metals Corp</v>
      </c>
      <c r="D7066" t="str">
        <f>VLOOKUP(A7066,'ALL - prices'!B:I,8,FALSE)</f>
        <v>Materials</v>
      </c>
      <c r="E7066">
        <v>2021</v>
      </c>
      <c r="F7066" t="s">
        <v>679</v>
      </c>
      <c r="G7066" t="str">
        <f t="shared" si="522"/>
        <v>2021-Q1</v>
      </c>
      <c r="H7066" s="4">
        <f>INDEX('ALL - prices'!$J$3:$DY$219,MATCH('COMBINED DATA'!A7026,'ALL - prices'!$B$3:$B$219,0),MATCH('COMBINED DATA'!G7026,'ALL - prices'!$J$1:$DY$1,0))</f>
        <v>44.341299999999997</v>
      </c>
      <c r="I7066" s="14">
        <f t="shared" si="523"/>
        <v>1.539227365704408</v>
      </c>
      <c r="J7066" s="15">
        <f>INDEX(MarketCap2!$E$2:$AR$224,MATCH(A7066,MarketCap2!$B$2:$B$224,0),MATCH(G7066,MarketCap2!$E$1:$AR$1,0))</f>
        <v>21574387712</v>
      </c>
      <c r="K7066">
        <f t="shared" si="524"/>
        <v>23.794772693999871</v>
      </c>
      <c r="L7066">
        <f>INDEX('PB2'!$D$2:$AQ$224,MATCH(A7066,'PB2'!$B$2:$B$224,0),MATCH(G7066,'PB2'!$D$1:$AQ$1,0))</f>
        <v>2.9489951133728001</v>
      </c>
      <c r="M7066" s="16">
        <f t="shared" si="525"/>
        <v>0.33909856122355131</v>
      </c>
      <c r="N7066" s="6">
        <f>INDEX('ROA2'!$D$2:$AQ$224,MATCH(A7066,'ROA2'!$B$2:$B$224,0),MATCH(G7066,'ROA2'!$D$1:$AQ$1,0))</f>
        <v>8.3006534576415998</v>
      </c>
      <c r="O7066" s="6">
        <v>5957.2720639999998</v>
      </c>
      <c r="P7066" s="28">
        <v>-2.1985063273051355E-2</v>
      </c>
    </row>
    <row r="7067" spans="1:16" x14ac:dyDescent="0.3">
      <c r="A7067" t="s">
        <v>659</v>
      </c>
      <c r="B7067" t="e">
        <f>VLOOKUP(A7067,Sheet3!L:L,1,FALSE)</f>
        <v>#N/A</v>
      </c>
      <c r="C7067" t="str">
        <f>VLOOKUP(A7067,'ALL - prices'!B:C,2,FALSE)</f>
        <v>Wheaton Precious Metals Corp</v>
      </c>
      <c r="D7067" t="str">
        <f>VLOOKUP(A7067,'ALL - prices'!B:I,8,FALSE)</f>
        <v>Materials</v>
      </c>
      <c r="E7067">
        <v>2021</v>
      </c>
      <c r="F7067" t="s">
        <v>680</v>
      </c>
      <c r="G7067" t="str">
        <f t="shared" si="522"/>
        <v>2021-Q2</v>
      </c>
      <c r="H7067" s="4">
        <f>INDEX('ALL - prices'!$J$3:$DY$219,MATCH('COMBINED DATA'!A7027,'ALL - prices'!$B$3:$B$219,0),MATCH('COMBINED DATA'!G7027,'ALL - prices'!$J$1:$DY$1,0))</f>
        <v>38.072000000000003</v>
      </c>
      <c r="I7067" s="14">
        <f t="shared" si="523"/>
        <v>2.9946344468064874</v>
      </c>
      <c r="J7067" s="15">
        <f>INDEX(MarketCap2!$E$2:$AR$224,MATCH(A7067,MarketCap2!$B$2:$B$224,0),MATCH(G7067,MarketCap2!$E$1:$AR$1,0))</f>
        <v>24590682112</v>
      </c>
      <c r="K7067">
        <f t="shared" si="524"/>
        <v>23.925633432196044</v>
      </c>
      <c r="L7067">
        <f>INDEX('PB2'!$D$2:$AQ$224,MATCH(A7067,'PB2'!$B$2:$B$224,0),MATCH(G7067,'PB2'!$D$1:$AQ$1,0))</f>
        <v>3.3362450599670401</v>
      </c>
      <c r="M7067" s="16">
        <f t="shared" si="525"/>
        <v>0.2997381733132875</v>
      </c>
      <c r="N7067" s="6">
        <f>INDEX('ROA2'!$D$2:$AQ$224,MATCH(A7067,'ROA2'!$B$2:$B$224,0),MATCH(G7067,'ROA2'!$D$1:$AQ$1,0))</f>
        <v>9.5775613784790004</v>
      </c>
      <c r="O7067" s="6">
        <v>5928.4121599999999</v>
      </c>
      <c r="P7067" s="28">
        <v>-4.8444831275041653E-3</v>
      </c>
    </row>
    <row r="7068" spans="1:16" x14ac:dyDescent="0.3">
      <c r="A7068" t="s">
        <v>659</v>
      </c>
      <c r="B7068" t="e">
        <f>VLOOKUP(A7068,Sheet3!L:L,1,FALSE)</f>
        <v>#N/A</v>
      </c>
      <c r="C7068" t="str">
        <f>VLOOKUP(A7068,'ALL - prices'!B:C,2,FALSE)</f>
        <v>Wheaton Precious Metals Corp</v>
      </c>
      <c r="D7068" t="str">
        <f>VLOOKUP(A7068,'ALL - prices'!B:I,8,FALSE)</f>
        <v>Materials</v>
      </c>
      <c r="E7068">
        <v>2021</v>
      </c>
      <c r="F7068" t="s">
        <v>681</v>
      </c>
      <c r="G7068" t="str">
        <f t="shared" si="522"/>
        <v>2021-Q3</v>
      </c>
      <c r="H7068" s="4">
        <f>INDEX('ALL - prices'!$J$3:$DY$219,MATCH('COMBINED DATA'!A7028,'ALL - prices'!$B$3:$B$219,0),MATCH('COMBINED DATA'!G7028,'ALL - prices'!$J$1:$DY$1,0))</f>
        <v>40.3459</v>
      </c>
      <c r="I7068" s="14">
        <f t="shared" si="523"/>
        <v>3.890094241681898</v>
      </c>
      <c r="J7068" s="15">
        <f>INDEX(MarketCap2!$E$2:$AR$224,MATCH(A7068,MarketCap2!$B$2:$B$224,0),MATCH(G7068,MarketCap2!$E$1:$AR$1,0))</f>
        <v>21469282304</v>
      </c>
      <c r="K7068">
        <f t="shared" si="524"/>
        <v>23.789889020425559</v>
      </c>
      <c r="L7068">
        <f>INDEX('PB2'!$D$2:$AQ$224,MATCH(A7068,'PB2'!$B$2:$B$224,0),MATCH(G7068,'PB2'!$D$1:$AQ$1,0))</f>
        <v>2.8197650909423801</v>
      </c>
      <c r="M7068" s="16">
        <f t="shared" si="525"/>
        <v>0.35463947093046494</v>
      </c>
      <c r="N7068" s="6">
        <f>INDEX('ROA2'!$D$2:$AQ$224,MATCH(A7068,'ROA2'!$B$2:$B$224,0),MATCH(G7068,'ROA2'!$D$1:$AQ$1,0))</f>
        <v>10.486096382141101</v>
      </c>
      <c r="O7068" s="6">
        <v>5981.4661120000001</v>
      </c>
      <c r="P7068" s="28">
        <v>8.9490997872860804E-3</v>
      </c>
    </row>
    <row r="7069" spans="1:16" x14ac:dyDescent="0.3">
      <c r="A7069" t="s">
        <v>659</v>
      </c>
      <c r="B7069" t="e">
        <f>VLOOKUP(A7069,Sheet3!L:L,1,FALSE)</f>
        <v>#N/A</v>
      </c>
      <c r="C7069" t="str">
        <f>VLOOKUP(A7069,'ALL - prices'!B:C,2,FALSE)</f>
        <v>Wheaton Precious Metals Corp</v>
      </c>
      <c r="D7069" t="str">
        <f>VLOOKUP(A7069,'ALL - prices'!B:I,8,FALSE)</f>
        <v>Materials</v>
      </c>
      <c r="E7069">
        <v>2021</v>
      </c>
      <c r="F7069" t="s">
        <v>682</v>
      </c>
      <c r="G7069" t="str">
        <f t="shared" si="522"/>
        <v>2021-Q4</v>
      </c>
      <c r="H7069" s="4">
        <f>INDEX('ALL - prices'!$J$3:$DY$219,MATCH('COMBINED DATA'!A7029,'ALL - prices'!$B$3:$B$219,0),MATCH('COMBINED DATA'!G7029,'ALL - prices'!$J$1:$DY$1,0))</f>
        <v>36.651200000000003</v>
      </c>
      <c r="I7069" s="14">
        <f t="shared" si="523"/>
        <v>2.8714374878563302</v>
      </c>
      <c r="J7069" s="15">
        <f>INDEX(MarketCap2!$E$2:$AR$224,MATCH(A7069,MarketCap2!$B$2:$B$224,0),MATCH(G7069,MarketCap2!$E$1:$AR$1,0))</f>
        <v>24453537792</v>
      </c>
      <c r="K7069">
        <f t="shared" si="524"/>
        <v>23.920040737369309</v>
      </c>
      <c r="L7069">
        <f>INDEX('PB2'!$D$2:$AQ$224,MATCH(A7069,'PB2'!$B$2:$B$224,0),MATCH(G7069,'PB2'!$D$1:$AQ$1,0))</f>
        <v>3.0955729484558101</v>
      </c>
      <c r="M7069" s="16">
        <f t="shared" si="525"/>
        <v>0.3230419753147275</v>
      </c>
      <c r="N7069" s="6">
        <f>INDEX('ROA2'!$D$2:$AQ$224,MATCH(A7069,'ROA2'!$B$2:$B$224,0),MATCH(G7069,'ROA2'!$D$1:$AQ$1,0))</f>
        <v>10.220591545105</v>
      </c>
      <c r="O7069" s="6">
        <v>6046.7399679999999</v>
      </c>
      <c r="P7069" s="28">
        <v>1.0912685080510206E-2</v>
      </c>
    </row>
    <row r="7070" spans="1:16" x14ac:dyDescent="0.3">
      <c r="A7070" t="s">
        <v>659</v>
      </c>
      <c r="B7070" t="e">
        <f>VLOOKUP(A7070,Sheet3!L:L,1,FALSE)</f>
        <v>#N/A</v>
      </c>
      <c r="C7070" t="str">
        <f>VLOOKUP(A7070,'ALL - prices'!B:C,2,FALSE)</f>
        <v>Wheaton Precious Metals Corp</v>
      </c>
      <c r="D7070" t="str">
        <f>VLOOKUP(A7070,'ALL - prices'!B:I,8,FALSE)</f>
        <v>Materials</v>
      </c>
      <c r="E7070">
        <v>2022</v>
      </c>
      <c r="F7070" t="s">
        <v>679</v>
      </c>
      <c r="G7070" t="str">
        <f t="shared" si="522"/>
        <v>2022-Q1</v>
      </c>
      <c r="H7070" s="4">
        <f>INDEX('ALL - prices'!$J$3:$DY$219,MATCH('COMBINED DATA'!A7030,'ALL - prices'!$B$3:$B$219,0),MATCH('COMBINED DATA'!G7030,'ALL - prices'!$J$1:$DY$1,0))</f>
        <v>37.893099999999997</v>
      </c>
      <c r="I7070" s="14">
        <f t="shared" si="523"/>
        <v>1.2414098181771673</v>
      </c>
      <c r="J7070" s="15">
        <f>INDEX(MarketCap2!$E$2:$AR$224,MATCH(A7070,MarketCap2!$B$2:$B$224,0),MATCH(G7070,MarketCap2!$E$1:$AR$1,0))</f>
        <v>26803861504</v>
      </c>
      <c r="K7070">
        <f t="shared" si="524"/>
        <v>24.011811800053984</v>
      </c>
      <c r="L7070">
        <f>INDEX('PB2'!$D$2:$AQ$224,MATCH(A7070,'PB2'!$B$2:$B$224,0),MATCH(G7070,'PB2'!$D$1:$AQ$1,0))</f>
        <v>3.3851521015167201</v>
      </c>
      <c r="M7070" s="16">
        <f t="shared" si="525"/>
        <v>0.29540770104597347</v>
      </c>
      <c r="N7070" s="6">
        <f>INDEX('ROA2'!$D$2:$AQ$224,MATCH(A7070,'ROA2'!$B$2:$B$224,0),MATCH(G7070,'ROA2'!$D$1:$AQ$1,0))</f>
        <v>12.321209907531699</v>
      </c>
      <c r="O7070" s="6">
        <v>6296.1510399999997</v>
      </c>
      <c r="P7070" s="28">
        <v>4.124719655879204E-2</v>
      </c>
    </row>
    <row r="7071" spans="1:16" x14ac:dyDescent="0.3">
      <c r="A7071" t="s">
        <v>659</v>
      </c>
      <c r="B7071" t="e">
        <f>VLOOKUP(A7071,Sheet3!L:L,1,FALSE)</f>
        <v>#N/A</v>
      </c>
      <c r="C7071" t="str">
        <f>VLOOKUP(A7071,'ALL - prices'!B:C,2,FALSE)</f>
        <v>Wheaton Precious Metals Corp</v>
      </c>
      <c r="D7071" t="str">
        <f>VLOOKUP(A7071,'ALL - prices'!B:I,8,FALSE)</f>
        <v>Materials</v>
      </c>
      <c r="E7071">
        <v>2022</v>
      </c>
      <c r="F7071" t="s">
        <v>680</v>
      </c>
      <c r="G7071" t="str">
        <f t="shared" si="522"/>
        <v>2022-Q2</v>
      </c>
      <c r="H7071" s="4">
        <f>INDEX('ALL - prices'!$J$3:$DY$219,MATCH('COMBINED DATA'!A7031,'ALL - prices'!$B$3:$B$219,0),MATCH('COMBINED DATA'!G7031,'ALL - prices'!$J$1:$DY$1,0))</f>
        <v>43.4392</v>
      </c>
      <c r="I7071" s="14">
        <f t="shared" si="523"/>
        <v>1.5405608489010307</v>
      </c>
      <c r="J7071" s="15">
        <f>INDEX(MarketCap2!$E$2:$AR$224,MATCH(A7071,MarketCap2!$B$2:$B$224,0),MATCH(G7071,MarketCap2!$E$1:$AR$1,0))</f>
        <v>20939366400</v>
      </c>
      <c r="K7071">
        <f t="shared" si="524"/>
        <v>23.764896784051366</v>
      </c>
      <c r="L7071">
        <f>INDEX('PB2'!$D$2:$AQ$224,MATCH(A7071,'PB2'!$B$2:$B$224,0),MATCH(G7071,'PB2'!$D$1:$AQ$1,0))</f>
        <v>2.53634810447693</v>
      </c>
      <c r="M7071" s="16">
        <f t="shared" si="525"/>
        <v>0.3942676473449726</v>
      </c>
      <c r="N7071" s="6">
        <f>INDEX('ROA2'!$D$2:$AQ$224,MATCH(A7071,'ROA2'!$B$2:$B$224,0),MATCH(G7071,'ROA2'!$D$1:$AQ$1,0))</f>
        <v>12.1039371490479</v>
      </c>
      <c r="O7071" s="6">
        <v>6470.0328959999997</v>
      </c>
      <c r="P7071" s="28">
        <v>2.7617167201884656E-2</v>
      </c>
    </row>
    <row r="7072" spans="1:16" x14ac:dyDescent="0.3">
      <c r="A7072" t="s">
        <v>659</v>
      </c>
      <c r="B7072" t="e">
        <f>VLOOKUP(A7072,Sheet3!L:L,1,FALSE)</f>
        <v>#N/A</v>
      </c>
      <c r="C7072" t="str">
        <f>VLOOKUP(A7072,'ALL - prices'!B:C,2,FALSE)</f>
        <v>Wheaton Precious Metals Corp</v>
      </c>
      <c r="D7072" t="str">
        <f>VLOOKUP(A7072,'ALL - prices'!B:I,8,FALSE)</f>
        <v>Materials</v>
      </c>
      <c r="E7072">
        <v>2022</v>
      </c>
      <c r="F7072" t="s">
        <v>681</v>
      </c>
      <c r="G7072" t="str">
        <f t="shared" si="522"/>
        <v>2022-Q3</v>
      </c>
      <c r="H7072" s="4">
        <f>INDEX('ALL - prices'!$J$3:$DY$219,MATCH('COMBINED DATA'!A7032,'ALL - prices'!$B$3:$B$219,0),MATCH('COMBINED DATA'!G7032,'ALL - prices'!$J$1:$DY$1,0))</f>
        <v>44.396999999999998</v>
      </c>
      <c r="I7072" s="14">
        <f t="shared" si="523"/>
        <v>1.7456769066754585</v>
      </c>
      <c r="J7072" s="15">
        <f>INDEX(MarketCap2!$E$2:$AR$224,MATCH(A7072,MarketCap2!$B$2:$B$224,0),MATCH(G7072,MarketCap2!$E$1:$AR$1,0))</f>
        <v>20204191744</v>
      </c>
      <c r="K7072">
        <f t="shared" si="524"/>
        <v>23.729155931905126</v>
      </c>
      <c r="L7072">
        <f>INDEX('PB2'!$D$2:$AQ$224,MATCH(A7072,'PB2'!$B$2:$B$224,0),MATCH(G7072,'PB2'!$D$1:$AQ$1,0))</f>
        <v>2.2394039630889901</v>
      </c>
      <c r="M7072" s="16">
        <f t="shared" si="525"/>
        <v>0.44654739228942841</v>
      </c>
      <c r="N7072" s="6">
        <f>INDEX('ROA2'!$D$2:$AQ$224,MATCH(A7072,'ROA2'!$B$2:$B$224,0),MATCH(G7072,'ROA2'!$D$1:$AQ$1,0))</f>
        <v>11.7987213134766</v>
      </c>
      <c r="O7072" s="6">
        <v>6448.6947840000003</v>
      </c>
      <c r="P7072" s="28">
        <v>-3.297991268822052E-3</v>
      </c>
    </row>
    <row r="7073" spans="1:16" x14ac:dyDescent="0.3">
      <c r="A7073" t="s">
        <v>659</v>
      </c>
      <c r="B7073" t="e">
        <f>VLOOKUP(A7073,Sheet3!L:L,1,FALSE)</f>
        <v>#N/A</v>
      </c>
      <c r="C7073" t="str">
        <f>VLOOKUP(A7073,'ALL - prices'!B:C,2,FALSE)</f>
        <v>Wheaton Precious Metals Corp</v>
      </c>
      <c r="D7073" t="str">
        <f>VLOOKUP(A7073,'ALL - prices'!B:I,8,FALSE)</f>
        <v>Materials</v>
      </c>
      <c r="E7073">
        <v>2022</v>
      </c>
      <c r="F7073" t="s">
        <v>682</v>
      </c>
      <c r="G7073" t="str">
        <f t="shared" si="522"/>
        <v>2022-Q4</v>
      </c>
      <c r="H7073" s="4">
        <f>INDEX('ALL - prices'!$J$3:$DY$219,MATCH('COMBINED DATA'!A7033,'ALL - prices'!$B$3:$B$219,0),MATCH('COMBINED DATA'!G7033,'ALL - prices'!$J$1:$DY$1,0))</f>
        <v>41.590699999999998</v>
      </c>
      <c r="I7073" s="14">
        <f t="shared" si="523"/>
        <v>1.6518133126960801</v>
      </c>
      <c r="J7073" s="15">
        <f>INDEX(MarketCap2!$E$2:$AR$224,MATCH(A7073,MarketCap2!$B$2:$B$224,0),MATCH(G7073,MarketCap2!$E$1:$AR$1,0))</f>
        <v>23911596032</v>
      </c>
      <c r="K7073">
        <f t="shared" si="524"/>
        <v>23.897629367840882</v>
      </c>
      <c r="L7073">
        <f>INDEX('PB2'!$D$2:$AQ$224,MATCH(A7073,'PB2'!$B$2:$B$224,0),MATCH(G7073,'PB2'!$D$1:$AQ$1,0))</f>
        <v>2.6325900554657</v>
      </c>
      <c r="M7073" s="16">
        <f t="shared" si="525"/>
        <v>0.37985405206702488</v>
      </c>
      <c r="N7073" s="6">
        <f>INDEX('ROA2'!$D$2:$AQ$224,MATCH(A7073,'ROA2'!$B$2:$B$224,0),MATCH(G7073,'ROA2'!$D$1:$AQ$1,0))</f>
        <v>12.581952095031699</v>
      </c>
      <c r="O7073" s="6">
        <v>6587.594752</v>
      </c>
      <c r="P7073" s="28">
        <v>2.1539237419737636E-2</v>
      </c>
    </row>
    <row r="7074" spans="1:16" x14ac:dyDescent="0.3">
      <c r="A7074" t="s">
        <v>659</v>
      </c>
      <c r="B7074" t="e">
        <f>VLOOKUP(A7074,Sheet3!L:L,1,FALSE)</f>
        <v>#N/A</v>
      </c>
      <c r="C7074" t="str">
        <f>VLOOKUP(A7074,'ALL - prices'!B:C,2,FALSE)</f>
        <v>Wheaton Precious Metals Corp</v>
      </c>
      <c r="D7074" t="str">
        <f>VLOOKUP(A7074,'ALL - prices'!B:I,8,FALSE)</f>
        <v>Materials</v>
      </c>
      <c r="E7074">
        <v>2023</v>
      </c>
      <c r="F7074" t="s">
        <v>679</v>
      </c>
      <c r="G7074" t="str">
        <f t="shared" si="522"/>
        <v>2023-Q1</v>
      </c>
      <c r="H7074" s="4">
        <f>INDEX('ALL - prices'!$J$3:$DY$219,MATCH('COMBINED DATA'!A7034,'ALL - prices'!$B$3:$B$219,0),MATCH('COMBINED DATA'!G7034,'ALL - prices'!$J$1:$DY$1,0))</f>
        <v>42.283299999999997</v>
      </c>
      <c r="I7074" s="14">
        <f t="shared" si="523"/>
        <v>1.1430391084006419</v>
      </c>
      <c r="J7074" s="15">
        <f>INDEX(MarketCap2!$E$2:$AR$224,MATCH(A7074,MarketCap2!$B$2:$B$224,0),MATCH(G7074,MarketCap2!$E$1:$AR$1,0))</f>
        <v>29441413120</v>
      </c>
      <c r="K7074">
        <f t="shared" si="524"/>
        <v>24.105668129655122</v>
      </c>
      <c r="L7074">
        <f>INDEX('PB2'!$D$2:$AQ$224,MATCH(A7074,'PB2'!$B$2:$B$224,0),MATCH(G7074,'PB2'!$D$1:$AQ$1,0))</f>
        <v>3.1990489959716801</v>
      </c>
      <c r="M7074" s="16">
        <f t="shared" si="525"/>
        <v>0.31259289909570759</v>
      </c>
      <c r="N7074" s="6">
        <f>INDEX('ROA2'!$D$2:$AQ$224,MATCH(A7074,'ROA2'!$B$2:$B$224,0),MATCH(G7074,'ROA2'!$D$1:$AQ$1,0))</f>
        <v>10.2500467300415</v>
      </c>
      <c r="O7074" s="6">
        <v>6759.9057919999996</v>
      </c>
      <c r="P7074" s="28">
        <v>2.6156897393800036E-2</v>
      </c>
    </row>
    <row r="7075" spans="1:16" x14ac:dyDescent="0.3">
      <c r="A7075" t="s">
        <v>659</v>
      </c>
      <c r="B7075" t="e">
        <f>VLOOKUP(A7075,Sheet3!L:L,1,FALSE)</f>
        <v>#N/A</v>
      </c>
      <c r="C7075" t="str">
        <f>VLOOKUP(A7075,'ALL - prices'!B:C,2,FALSE)</f>
        <v>Wheaton Precious Metals Corp</v>
      </c>
      <c r="D7075" t="str">
        <f>VLOOKUP(A7075,'ALL - prices'!B:I,8,FALSE)</f>
        <v>Materials</v>
      </c>
      <c r="E7075">
        <v>2023</v>
      </c>
      <c r="F7075" t="s">
        <v>680</v>
      </c>
      <c r="G7075" t="str">
        <f t="shared" si="522"/>
        <v>2023-Q2</v>
      </c>
      <c r="H7075" s="4">
        <f>INDEX('ALL - prices'!$J$3:$DY$219,MATCH('COMBINED DATA'!A7035,'ALL - prices'!$B$3:$B$219,0),MATCH('COMBINED DATA'!G7035,'ALL - prices'!$J$1:$DY$1,0))</f>
        <v>40.809100000000001</v>
      </c>
      <c r="I7075" s="14">
        <f t="shared" si="523"/>
        <v>2.5236345865966157</v>
      </c>
      <c r="J7075" s="15">
        <f>INDEX(MarketCap2!$E$2:$AR$224,MATCH(A7075,MarketCap2!$B$2:$B$224,0),MATCH(G7075,MarketCap2!$E$1:$AR$1,0))</f>
        <v>25906694144</v>
      </c>
      <c r="K7075">
        <f t="shared" si="524"/>
        <v>23.977767233414873</v>
      </c>
      <c r="L7075">
        <f>INDEX('PB2'!$D$2:$AQ$224,MATCH(A7075,'PB2'!$B$2:$B$224,0),MATCH(G7075,'PB2'!$D$1:$AQ$1,0))</f>
        <v>2.86121606826782</v>
      </c>
      <c r="M7075" s="16">
        <f t="shared" si="525"/>
        <v>0.3495017419657509</v>
      </c>
      <c r="N7075" s="6">
        <f>INDEX('ROA2'!$D$2:$AQ$224,MATCH(A7075,'ROA2'!$B$2:$B$224,0),MATCH(G7075,'ROA2'!$D$1:$AQ$1,0))</f>
        <v>9.3162794113159197</v>
      </c>
      <c r="O7075" s="6">
        <v>6905.4791679999998</v>
      </c>
      <c r="P7075" s="28">
        <v>2.1534823188257873E-2</v>
      </c>
    </row>
    <row r="7076" spans="1:16" x14ac:dyDescent="0.3">
      <c r="A7076" t="s">
        <v>659</v>
      </c>
      <c r="B7076" t="e">
        <f>VLOOKUP(A7076,Sheet3!L:L,1,FALSE)</f>
        <v>#N/A</v>
      </c>
      <c r="C7076" t="str">
        <f>VLOOKUP(A7076,'ALL - prices'!B:C,2,FALSE)</f>
        <v>Wheaton Precious Metals Corp</v>
      </c>
      <c r="D7076" t="str">
        <f>VLOOKUP(A7076,'ALL - prices'!B:I,8,FALSE)</f>
        <v>Materials</v>
      </c>
      <c r="E7076">
        <v>2023</v>
      </c>
      <c r="F7076" t="s">
        <v>681</v>
      </c>
      <c r="G7076" t="str">
        <f t="shared" si="522"/>
        <v>2023-Q3</v>
      </c>
      <c r="H7076" s="4">
        <f>INDEX('ALL - prices'!$J$3:$DY$219,MATCH('COMBINED DATA'!A7036,'ALL - prices'!$B$3:$B$219,0),MATCH('COMBINED DATA'!G7036,'ALL - prices'!$J$1:$DY$1,0))</f>
        <v>38.283999999999999</v>
      </c>
      <c r="I7076" s="14">
        <f t="shared" si="523"/>
        <v>3.3229068222215714</v>
      </c>
      <c r="J7076" s="15">
        <f>INDEX(MarketCap2!$E$2:$AR$224,MATCH(A7076,MarketCap2!$B$2:$B$224,0),MATCH(G7076,MarketCap2!$E$1:$AR$1,0))</f>
        <v>24960268288</v>
      </c>
      <c r="K7076">
        <f t="shared" si="524"/>
        <v>23.940551129107821</v>
      </c>
      <c r="L7076">
        <f>INDEX('PB2'!$D$2:$AQ$224,MATCH(A7076,'PB2'!$B$2:$B$224,0),MATCH(G7076,'PB2'!$D$1:$AQ$1,0))</f>
        <v>2.69377589225769</v>
      </c>
      <c r="M7076" s="16">
        <f t="shared" si="525"/>
        <v>0.371226130159583</v>
      </c>
      <c r="N7076" s="6">
        <f>INDEX('ROA2'!$D$2:$AQ$224,MATCH(A7076,'ROA2'!$B$2:$B$224,0),MATCH(G7076,'ROA2'!$D$1:$AQ$1,0))</f>
        <v>9.2346382141113299</v>
      </c>
      <c r="O7076" s="6">
        <v>6879.9047680000003</v>
      </c>
      <c r="P7076" s="28">
        <v>-3.7034939035818569E-3</v>
      </c>
    </row>
    <row r="7077" spans="1:16" x14ac:dyDescent="0.3">
      <c r="A7077" t="s">
        <v>659</v>
      </c>
      <c r="B7077" t="e">
        <f>VLOOKUP(A7077,Sheet3!L:L,1,FALSE)</f>
        <v>#N/A</v>
      </c>
      <c r="C7077" t="str">
        <f>VLOOKUP(A7077,'ALL - prices'!B:C,2,FALSE)</f>
        <v>Wheaton Precious Metals Corp</v>
      </c>
      <c r="D7077" t="str">
        <f>VLOOKUP(A7077,'ALL - prices'!B:I,8,FALSE)</f>
        <v>Materials</v>
      </c>
      <c r="E7077">
        <v>2023</v>
      </c>
      <c r="F7077" t="s">
        <v>682</v>
      </c>
      <c r="G7077" t="str">
        <f t="shared" si="522"/>
        <v>2023-Q4</v>
      </c>
      <c r="H7077" s="4">
        <f>INDEX('ALL - prices'!$J$3:$DY$219,MATCH('COMBINED DATA'!A7037,'ALL - prices'!$B$3:$B$219,0),MATCH('COMBINED DATA'!G7037,'ALL - prices'!$J$1:$DY$1,0))</f>
        <v>40.5336</v>
      </c>
      <c r="I7077" s="14">
        <f t="shared" si="523"/>
        <v>3.3701867539747217</v>
      </c>
      <c r="J7077" s="15">
        <f>INDEX(MarketCap2!$E$2:$AR$224,MATCH(A7077,MarketCap2!$B$2:$B$224,0),MATCH(G7077,MarketCap2!$E$1:$AR$1,0))</f>
        <v>29612357632</v>
      </c>
      <c r="K7077">
        <f t="shared" si="524"/>
        <v>24.111457598720307</v>
      </c>
      <c r="L7077">
        <f>INDEX('PB2'!$D$2:$AQ$224,MATCH(A7077,'PB2'!$B$2:$B$224,0),MATCH(G7077,'PB2'!$D$1:$AQ$1,0))</f>
        <v>3.2102620601653999</v>
      </c>
      <c r="M7077" s="16">
        <f t="shared" si="525"/>
        <v>0.31150104921604987</v>
      </c>
      <c r="N7077" s="6">
        <f>INDEX('ROA2'!$D$2:$AQ$224,MATCH(A7077,'ROA2'!$B$2:$B$224,0),MATCH(G7077,'ROA2'!$D$1:$AQ$1,0))</f>
        <v>7.9490780830383301</v>
      </c>
      <c r="O7077" s="6">
        <v>6881.5150080000003</v>
      </c>
      <c r="P7077" s="28">
        <v>2.3404975131190305E-4</v>
      </c>
    </row>
    <row r="7078" spans="1:16" x14ac:dyDescent="0.3">
      <c r="A7078" t="s">
        <v>659</v>
      </c>
      <c r="B7078" t="e">
        <f>VLOOKUP(A7078,Sheet3!L:L,1,FALSE)</f>
        <v>#N/A</v>
      </c>
      <c r="C7078" t="str">
        <f>VLOOKUP(A7078,'ALL - prices'!B:C,2,FALSE)</f>
        <v>Wheaton Precious Metals Corp</v>
      </c>
      <c r="D7078" t="str">
        <f>VLOOKUP(A7078,'ALL - prices'!B:I,8,FALSE)</f>
        <v>Materials</v>
      </c>
      <c r="E7078" s="18">
        <v>2024</v>
      </c>
      <c r="F7078" t="s">
        <v>679</v>
      </c>
      <c r="G7078" t="str">
        <f t="shared" si="522"/>
        <v>2024-Q1</v>
      </c>
      <c r="H7078" s="4">
        <f>INDEX('ALL - prices'!$J$3:$DY$219,MATCH('COMBINED DATA'!A7038,'ALL - prices'!$B$3:$B$219,0),MATCH('COMBINED DATA'!G7038,'ALL - prices'!$J$1:$DY$1,0))</f>
        <v>40.206299999999999</v>
      </c>
      <c r="I7078" s="14" t="s">
        <v>769</v>
      </c>
      <c r="J7078" s="15">
        <f>INDEX(MarketCap2!$E$2:$AR$224,MATCH(A7078,MarketCap2!$B$2:$B$224,0),MATCH(G7078,MarketCap2!$E$1:$AR$1,0))</f>
        <v>28905818112</v>
      </c>
      <c r="K7078">
        <f t="shared" si="524"/>
        <v>24.087308730557222</v>
      </c>
      <c r="L7078">
        <f>INDEX('PB2'!$D$2:$AQ$224,MATCH(A7078,'PB2'!$B$2:$B$224,0),MATCH(G7078,'PB2'!$D$1:$AQ$1,0))</f>
        <v>3.0178380012512198</v>
      </c>
      <c r="M7078" s="16">
        <f t="shared" si="525"/>
        <v>0.33136304850869797</v>
      </c>
      <c r="N7078" s="6">
        <f>INDEX('ROA2'!$D$2:$AQ$224,MATCH(A7078,'ROA2'!$B$2:$B$224,0),MATCH(G7078,'ROA2'!$D$1:$AQ$1,0))</f>
        <v>7.7913050651550302</v>
      </c>
      <c r="O7078" s="6">
        <v>7031.1848959999998</v>
      </c>
      <c r="P7078" s="28">
        <v>2.1749554832911504E-2</v>
      </c>
    </row>
    <row r="7079" spans="1:16" x14ac:dyDescent="0.3">
      <c r="A7079" t="s">
        <v>659</v>
      </c>
      <c r="B7079" t="e">
        <f>VLOOKUP(A7079,Sheet3!L:L,1,FALSE)</f>
        <v>#N/A</v>
      </c>
      <c r="C7079" t="str">
        <f>VLOOKUP(A7079,'ALL - prices'!B:C,2,FALSE)</f>
        <v>Wheaton Precious Metals Corp</v>
      </c>
      <c r="D7079" t="str">
        <f>VLOOKUP(A7079,'ALL - prices'!B:I,8,FALSE)</f>
        <v>Materials</v>
      </c>
      <c r="E7079" s="18">
        <v>2024</v>
      </c>
      <c r="F7079" t="s">
        <v>680</v>
      </c>
      <c r="G7079" t="str">
        <f t="shared" si="522"/>
        <v>2024-Q2</v>
      </c>
      <c r="H7079" s="4">
        <f>INDEX('ALL - prices'!$J$3:$DY$219,MATCH('COMBINED DATA'!A7039,'ALL - prices'!$B$3:$B$219,0),MATCH('COMBINED DATA'!G7039,'ALL - prices'!$J$1:$DY$1,0))</f>
        <v>44.315300000000001</v>
      </c>
      <c r="I7079" s="14" t="s">
        <v>769</v>
      </c>
      <c r="J7079" s="15">
        <f>INDEX(MarketCap2!$E$2:$AR$224,MATCH(A7079,MarketCap2!$B$2:$B$224,0),MATCH(G7079,MarketCap2!$E$1:$AR$1,0))</f>
        <v>32531568640</v>
      </c>
      <c r="K7079">
        <f t="shared" si="524"/>
        <v>24.205476797603215</v>
      </c>
      <c r="L7079">
        <f>INDEX('PB2'!$D$2:$AQ$224,MATCH(A7079,'PB2'!$B$2:$B$224,0),MATCH(G7079,'PB2'!$D$1:$AQ$1,0))</f>
        <v>3.3234329223632799</v>
      </c>
      <c r="M7079" s="16">
        <f t="shared" si="525"/>
        <v>0.30089369136083061</v>
      </c>
      <c r="N7079" s="6">
        <f>INDEX('ROA2'!$D$2:$AQ$224,MATCH(A7079,'ROA2'!$B$2:$B$224,0),MATCH(G7079,'ROA2'!$D$1:$AQ$1,0))</f>
        <v>8.3757743835449201</v>
      </c>
      <c r="O7079" s="6">
        <v>7180.4549120000001</v>
      </c>
      <c r="P7079" s="28">
        <v>2.1229709957551995E-2</v>
      </c>
    </row>
    <row r="7080" spans="1:16" x14ac:dyDescent="0.3">
      <c r="A7080" t="s">
        <v>659</v>
      </c>
      <c r="B7080" t="e">
        <f>VLOOKUP(A7080,Sheet3!L:L,1,FALSE)</f>
        <v>#N/A</v>
      </c>
      <c r="C7080" t="str">
        <f>VLOOKUP(A7080,'ALL - prices'!B:C,2,FALSE)</f>
        <v>Wheaton Precious Metals Corp</v>
      </c>
      <c r="D7080" t="str">
        <f>VLOOKUP(A7080,'ALL - prices'!B:I,8,FALSE)</f>
        <v>Materials</v>
      </c>
      <c r="E7080" s="18">
        <v>2024</v>
      </c>
      <c r="F7080" t="s">
        <v>681</v>
      </c>
      <c r="G7080" t="str">
        <f t="shared" si="522"/>
        <v>2024-Q3</v>
      </c>
      <c r="H7080" s="4">
        <f>INDEX('ALL - prices'!$J$3:$DY$219,MATCH('COMBINED DATA'!A7040,'ALL - prices'!$B$3:$B$219,0),MATCH('COMBINED DATA'!G7040,'ALL - prices'!$J$1:$DY$1,0))</f>
        <v>47.185899999999997</v>
      </c>
      <c r="I7080" s="14" t="s">
        <v>769</v>
      </c>
      <c r="J7080" s="15">
        <f>INDEX(MarketCap2!$E$2:$AR$224,MATCH(A7080,MarketCap2!$B$2:$B$224,0),MATCH(G7080,MarketCap2!$E$1:$AR$1,0))</f>
        <v>37470269440</v>
      </c>
      <c r="K7080">
        <f t="shared" si="524"/>
        <v>24.346813640545477</v>
      </c>
      <c r="L7080">
        <f>INDEX('PB2'!$D$2:$AQ$224,MATCH(A7080,'PB2'!$B$2:$B$224,0),MATCH(G7080,'PB2'!$D$1:$AQ$1,0))</f>
        <v>3.8211669921875</v>
      </c>
      <c r="M7080" s="16">
        <f t="shared" si="525"/>
        <v>0.26170015653451745</v>
      </c>
      <c r="N7080" s="6">
        <f>INDEX('ROA2'!$D$2:$AQ$224,MATCH(A7080,'ROA2'!$B$2:$B$224,0),MATCH(G7080,'ROA2'!$D$1:$AQ$1,0))</f>
        <v>8.0805912017822301</v>
      </c>
      <c r="O7080" s="6">
        <v>7247.0819840000004</v>
      </c>
      <c r="P7080" s="28">
        <v>9.2789485926097585E-3</v>
      </c>
    </row>
    <row r="7081" spans="1:16" x14ac:dyDescent="0.3">
      <c r="A7081" t="s">
        <v>659</v>
      </c>
      <c r="B7081" t="e">
        <f>VLOOKUP(A7081,Sheet3!L:L,1,FALSE)</f>
        <v>#N/A</v>
      </c>
      <c r="C7081" t="str">
        <f>VLOOKUP(A7081,'ALL - prices'!B:C,2,FALSE)</f>
        <v>Wheaton Precious Metals Corp</v>
      </c>
      <c r="D7081" t="str">
        <f>VLOOKUP(A7081,'ALL - prices'!B:I,8,FALSE)</f>
        <v>Materials</v>
      </c>
      <c r="E7081" s="18">
        <v>2024</v>
      </c>
      <c r="F7081" t="s">
        <v>682</v>
      </c>
      <c r="G7081" t="str">
        <f t="shared" si="522"/>
        <v>2024-Q4</v>
      </c>
      <c r="H7081" s="4">
        <f>INDEX('ALL - prices'!$J$3:$DY$219,MATCH('COMBINED DATA'!A7041,'ALL - prices'!$B$3:$B$219,0),MATCH('COMBINED DATA'!G7041,'ALL - prices'!$J$1:$DY$1,0))</f>
        <v>47.454300000000003</v>
      </c>
      <c r="I7081" s="14" t="s">
        <v>769</v>
      </c>
      <c r="J7081" s="15">
        <f>INDEX(MarketCap2!$E$2:$AR$224,MATCH(A7081,MarketCap2!$B$2:$B$224,0),MATCH(G7081,MarketCap2!$E$1:$AR$1,0))</f>
        <v>36706267136</v>
      </c>
      <c r="K7081">
        <f t="shared" si="524"/>
        <v>24.326213344076471</v>
      </c>
      <c r="L7081">
        <f>INDEX('PB2'!$D$2:$AQ$224,MATCH(A7081,'PB2'!$B$2:$B$224,0),MATCH(G7081,'PB2'!$D$1:$AQ$1,0))</f>
        <v>3.51330816242861</v>
      </c>
      <c r="M7081" s="16">
        <f t="shared" si="525"/>
        <v>0.28463202024064405</v>
      </c>
      <c r="N7081" s="6">
        <f>INDEX('ROA2'!$D$2:$AQ$224,MATCH(A7081,'ROA2'!$B$2:$B$224,0),MATCH(G7081,'ROA2'!$D$1:$AQ$1,0))</f>
        <v>8.5372734069824201</v>
      </c>
      <c r="O7081" s="6">
        <v>7386.1790719999999</v>
      </c>
      <c r="P7081" s="28">
        <v>1.9193530348779828E-2</v>
      </c>
    </row>
    <row r="7082" spans="1:16" x14ac:dyDescent="0.3">
      <c r="A7082" t="s">
        <v>660</v>
      </c>
      <c r="B7082" t="e">
        <f>VLOOKUP(A7082,Sheet3!L:L,1,FALSE)</f>
        <v>#N/A</v>
      </c>
      <c r="C7082" t="str">
        <f>VLOOKUP(A7082,'ALL - prices'!B:C,2,FALSE)</f>
        <v>WSP Global Inc</v>
      </c>
      <c r="D7082" t="str">
        <f>VLOOKUP(A7082,'ALL - prices'!B:I,8,FALSE)</f>
        <v>Industrials</v>
      </c>
      <c r="E7082">
        <v>2015</v>
      </c>
      <c r="F7082" t="s">
        <v>679</v>
      </c>
      <c r="G7082" t="str">
        <f t="shared" si="522"/>
        <v>2015-Q1</v>
      </c>
      <c r="H7082" s="4">
        <f>INDEX('ALL - prices'!$J$3:$DY$219,MATCH('COMBINED DATA'!A7042,'ALL - prices'!$B$3:$B$219,0),MATCH('COMBINED DATA'!G7042,'ALL - prices'!$J$1:$DY$1,0))</f>
        <v>20.877400000000002</v>
      </c>
      <c r="I7082" s="14">
        <f t="shared" ref="I7082:I7117" si="526">STDEV(H7083:H7086)</f>
        <v>2.5488869368150819</v>
      </c>
      <c r="J7082" s="15">
        <f>INDEX(MarketCap2!$E$2:$AR$224,MATCH(A7082,MarketCap2!$B$2:$B$224,0),MATCH(G7082,MarketCap2!$E$1:$AR$1,0))</f>
        <v>3736389632</v>
      </c>
      <c r="K7082">
        <f t="shared" si="524"/>
        <v>22.041385643095612</v>
      </c>
      <c r="L7082">
        <f>INDEX('PB2'!$D$2:$AQ$224,MATCH(A7082,'PB2'!$B$2:$B$224,0),MATCH(G7082,'PB2'!$D$1:$AQ$1,0))</f>
        <v>1.6492340564727801</v>
      </c>
      <c r="M7082" s="16">
        <f t="shared" si="525"/>
        <v>0.60634207502281501</v>
      </c>
      <c r="N7082" s="6">
        <f>INDEX('ROA2'!$D$2:$AQ$224,MATCH(A7082,'ROA2'!$B$2:$B$224,0),MATCH(G7082,'ROA2'!$D$1:$AQ$1,0))</f>
        <v>1.8542300462722801</v>
      </c>
      <c r="O7082" s="6">
        <v>4913.8001919999997</v>
      </c>
      <c r="P7082" s="28">
        <v>0.72438243683323966</v>
      </c>
    </row>
    <row r="7083" spans="1:16" x14ac:dyDescent="0.3">
      <c r="A7083" t="s">
        <v>660</v>
      </c>
      <c r="B7083" t="e">
        <f>VLOOKUP(A7083,Sheet3!L:L,1,FALSE)</f>
        <v>#N/A</v>
      </c>
      <c r="C7083" t="str">
        <f>VLOOKUP(A7083,'ALL - prices'!B:C,2,FALSE)</f>
        <v>WSP Global Inc</v>
      </c>
      <c r="D7083" t="str">
        <f>VLOOKUP(A7083,'ALL - prices'!B:I,8,FALSE)</f>
        <v>Industrials</v>
      </c>
      <c r="E7083">
        <v>2015</v>
      </c>
      <c r="F7083" t="s">
        <v>680</v>
      </c>
      <c r="G7083" t="str">
        <f t="shared" si="522"/>
        <v>2015-Q2</v>
      </c>
      <c r="H7083" s="4">
        <f>INDEX('ALL - prices'!$J$3:$DY$219,MATCH('COMBINED DATA'!A7043,'ALL - prices'!$B$3:$B$219,0),MATCH('COMBINED DATA'!G7043,'ALL - prices'!$J$1:$DY$1,0))</f>
        <v>18.832100000000001</v>
      </c>
      <c r="I7083" s="14">
        <f t="shared" si="526"/>
        <v>5.7996440491349626</v>
      </c>
      <c r="J7083" s="15">
        <f>INDEX(MarketCap2!$E$2:$AR$224,MATCH(A7083,MarketCap2!$B$2:$B$224,0),MATCH(G7083,MarketCap2!$E$1:$AR$1,0))</f>
        <v>3523449856</v>
      </c>
      <c r="K7083">
        <f t="shared" si="524"/>
        <v>21.982706419325986</v>
      </c>
      <c r="L7083">
        <f>INDEX('PB2'!$D$2:$AQ$224,MATCH(A7083,'PB2'!$B$2:$B$224,0),MATCH(G7083,'PB2'!$D$1:$AQ$1,0))</f>
        <v>1.5466270446777299</v>
      </c>
      <c r="M7083" s="16">
        <f t="shared" si="525"/>
        <v>0.64656828770789376</v>
      </c>
      <c r="N7083" s="6">
        <f>INDEX('ROA2'!$D$2:$AQ$224,MATCH(A7083,'ROA2'!$B$2:$B$224,0),MATCH(G7083,'ROA2'!$D$1:$AQ$1,0))</f>
        <v>2.0517950057983398</v>
      </c>
      <c r="O7083" s="6">
        <v>5287.0999039999997</v>
      </c>
      <c r="P7083" s="28">
        <v>7.5969656358383736E-2</v>
      </c>
    </row>
    <row r="7084" spans="1:16" x14ac:dyDescent="0.3">
      <c r="A7084" t="s">
        <v>660</v>
      </c>
      <c r="B7084" t="e">
        <f>VLOOKUP(A7084,Sheet3!L:L,1,FALSE)</f>
        <v>#N/A</v>
      </c>
      <c r="C7084" t="str">
        <f>VLOOKUP(A7084,'ALL - prices'!B:C,2,FALSE)</f>
        <v>WSP Global Inc</v>
      </c>
      <c r="D7084" t="str">
        <f>VLOOKUP(A7084,'ALL - prices'!B:I,8,FALSE)</f>
        <v>Industrials</v>
      </c>
      <c r="E7084">
        <v>2015</v>
      </c>
      <c r="F7084" t="s">
        <v>681</v>
      </c>
      <c r="G7084" t="str">
        <f t="shared" si="522"/>
        <v>2015-Q3</v>
      </c>
      <c r="H7084" s="4">
        <f>INDEX('ALL - prices'!$J$3:$DY$219,MATCH('COMBINED DATA'!A7044,'ALL - prices'!$B$3:$B$219,0),MATCH('COMBINED DATA'!G7044,'ALL - prices'!$J$1:$DY$1,0))</f>
        <v>14.0038</v>
      </c>
      <c r="I7084" s="14">
        <f t="shared" si="526"/>
        <v>7.3576939353758695</v>
      </c>
      <c r="J7084" s="15">
        <f>INDEX(MarketCap2!$E$2:$AR$224,MATCH(A7084,MarketCap2!$B$2:$B$224,0),MATCH(G7084,MarketCap2!$E$1:$AR$1,0))</f>
        <v>4427735552</v>
      </c>
      <c r="K7084">
        <f t="shared" si="524"/>
        <v>22.211154128238835</v>
      </c>
      <c r="L7084">
        <f>INDEX('PB2'!$D$2:$AQ$224,MATCH(A7084,'PB2'!$B$2:$B$224,0),MATCH(G7084,'PB2'!$D$1:$AQ$1,0))</f>
        <v>1.56987404823303</v>
      </c>
      <c r="M7084" s="16">
        <f t="shared" si="525"/>
        <v>0.63699377738331864</v>
      </c>
      <c r="N7084" s="6">
        <f>INDEX('ROA2'!$D$2:$AQ$224,MATCH(A7084,'ROA2'!$B$2:$B$224,0),MATCH(G7084,'ROA2'!$D$1:$AQ$1,0))</f>
        <v>3.77988505363464</v>
      </c>
      <c r="O7084" s="6">
        <v>5334.4998400000004</v>
      </c>
      <c r="P7084" s="28">
        <v>8.9652052846854458E-3</v>
      </c>
    </row>
    <row r="7085" spans="1:16" x14ac:dyDescent="0.3">
      <c r="A7085" t="s">
        <v>660</v>
      </c>
      <c r="B7085" t="e">
        <f>VLOOKUP(A7085,Sheet3!L:L,1,FALSE)</f>
        <v>#N/A</v>
      </c>
      <c r="C7085" t="str">
        <f>VLOOKUP(A7085,'ALL - prices'!B:C,2,FALSE)</f>
        <v>WSP Global Inc</v>
      </c>
      <c r="D7085" t="str">
        <f>VLOOKUP(A7085,'ALL - prices'!B:I,8,FALSE)</f>
        <v>Industrials</v>
      </c>
      <c r="E7085">
        <v>2015</v>
      </c>
      <c r="F7085" t="s">
        <v>682</v>
      </c>
      <c r="G7085" t="str">
        <f t="shared" si="522"/>
        <v>2015-Q4</v>
      </c>
      <c r="H7085" s="4">
        <f>INDEX('ALL - prices'!$J$3:$DY$219,MATCH('COMBINED DATA'!A7045,'ALL - prices'!$B$3:$B$219,0),MATCH('COMBINED DATA'!G7045,'ALL - prices'!$J$1:$DY$1,0))</f>
        <v>15.077400000000001</v>
      </c>
      <c r="I7085" s="14">
        <f t="shared" si="526"/>
        <v>5.2781348921754478</v>
      </c>
      <c r="J7085" s="15">
        <f>INDEX(MarketCap2!$E$2:$AR$224,MATCH(A7085,MarketCap2!$B$2:$B$224,0),MATCH(G7085,MarketCap2!$E$1:$AR$1,0))</f>
        <v>4219366656</v>
      </c>
      <c r="K7085">
        <f t="shared" si="524"/>
        <v>22.162950872214385</v>
      </c>
      <c r="L7085">
        <f>INDEX('PB2'!$D$2:$AQ$224,MATCH(A7085,'PB2'!$B$2:$B$224,0),MATCH(G7085,'PB2'!$D$1:$AQ$1,0))</f>
        <v>1.44677197933197</v>
      </c>
      <c r="M7085" s="16">
        <f t="shared" si="525"/>
        <v>0.69119392294405524</v>
      </c>
      <c r="N7085" s="6">
        <f>INDEX('ROA2'!$D$2:$AQ$224,MATCH(A7085,'ROA2'!$B$2:$B$224,0),MATCH(G7085,'ROA2'!$D$1:$AQ$1,0))</f>
        <v>3.9059009552002002</v>
      </c>
      <c r="O7085" s="6">
        <v>5660.5998079999999</v>
      </c>
      <c r="P7085" s="28">
        <v>6.1130373564693835E-2</v>
      </c>
    </row>
    <row r="7086" spans="1:16" x14ac:dyDescent="0.3">
      <c r="A7086" t="s">
        <v>660</v>
      </c>
      <c r="B7086" t="e">
        <f>VLOOKUP(A7086,Sheet3!L:L,1,FALSE)</f>
        <v>#N/A</v>
      </c>
      <c r="C7086" t="str">
        <f>VLOOKUP(A7086,'ALL - prices'!B:C,2,FALSE)</f>
        <v>WSP Global Inc</v>
      </c>
      <c r="D7086" t="str">
        <f>VLOOKUP(A7086,'ALL - prices'!B:I,8,FALSE)</f>
        <v>Industrials</v>
      </c>
      <c r="E7086">
        <v>2016</v>
      </c>
      <c r="F7086" t="s">
        <v>679</v>
      </c>
      <c r="G7086" t="str">
        <f t="shared" si="522"/>
        <v>2016-Q1</v>
      </c>
      <c r="H7086" s="4">
        <f>INDEX('ALL - prices'!$J$3:$DY$219,MATCH('COMBINED DATA'!A7046,'ALL - prices'!$B$3:$B$219,0),MATCH('COMBINED DATA'!G7046,'ALL - prices'!$J$1:$DY$1,0))</f>
        <v>18.945699999999999</v>
      </c>
      <c r="I7086" s="14">
        <f t="shared" si="526"/>
        <v>3.6168935652711802</v>
      </c>
      <c r="J7086" s="15">
        <f>INDEX(MarketCap2!$E$2:$AR$224,MATCH(A7086,MarketCap2!$B$2:$B$224,0),MATCH(G7086,MarketCap2!$E$1:$AR$1,0))</f>
        <v>3839942400</v>
      </c>
      <c r="K7086">
        <f t="shared" si="524"/>
        <v>22.068723203433546</v>
      </c>
      <c r="L7086">
        <f>INDEX('PB2'!$D$2:$AQ$224,MATCH(A7086,'PB2'!$B$2:$B$224,0),MATCH(G7086,'PB2'!$D$1:$AQ$1,0))</f>
        <v>1.32635998725891</v>
      </c>
      <c r="M7086" s="16">
        <f t="shared" si="525"/>
        <v>0.75394312977325706</v>
      </c>
      <c r="N7086" s="6">
        <f>INDEX('ROA2'!$D$2:$AQ$224,MATCH(A7086,'ROA2'!$B$2:$B$224,0),MATCH(G7086,'ROA2'!$D$1:$AQ$1,0))</f>
        <v>3.40766501426697</v>
      </c>
      <c r="O7086" s="6">
        <v>6167.0999039999997</v>
      </c>
      <c r="P7086" s="28">
        <v>8.9478167187190025E-2</v>
      </c>
    </row>
    <row r="7087" spans="1:16" x14ac:dyDescent="0.3">
      <c r="A7087" t="s">
        <v>660</v>
      </c>
      <c r="B7087" t="e">
        <f>VLOOKUP(A7087,Sheet3!L:L,1,FALSE)</f>
        <v>#N/A</v>
      </c>
      <c r="C7087" t="str">
        <f>VLOOKUP(A7087,'ALL - prices'!B:C,2,FALSE)</f>
        <v>WSP Global Inc</v>
      </c>
      <c r="D7087" t="str">
        <f>VLOOKUP(A7087,'ALL - prices'!B:I,8,FALSE)</f>
        <v>Industrials</v>
      </c>
      <c r="E7087">
        <v>2016</v>
      </c>
      <c r="F7087" t="s">
        <v>680</v>
      </c>
      <c r="G7087" t="str">
        <f t="shared" si="522"/>
        <v>2016-Q2</v>
      </c>
      <c r="H7087" s="4">
        <f>INDEX('ALL - prices'!$J$3:$DY$219,MATCH('COMBINED DATA'!A7047,'ALL - prices'!$B$3:$B$219,0),MATCH('COMBINED DATA'!G7047,'ALL - prices'!$J$1:$DY$1,0))</f>
        <v>26.803699999999999</v>
      </c>
      <c r="I7087" s="14">
        <f t="shared" si="526"/>
        <v>3.9665728494507819</v>
      </c>
      <c r="J7087" s="15">
        <f>INDEX(MarketCap2!$E$2:$AR$224,MATCH(A7087,MarketCap2!$B$2:$B$224,0),MATCH(G7087,MarketCap2!$E$1:$AR$1,0))</f>
        <v>3963739392</v>
      </c>
      <c r="K7087">
        <f t="shared" si="524"/>
        <v>22.100453707559701</v>
      </c>
      <c r="L7087">
        <f>INDEX('PB2'!$D$2:$AQ$224,MATCH(A7087,'PB2'!$B$2:$B$224,0),MATCH(G7087,'PB2'!$D$1:$AQ$1,0))</f>
        <v>1.4124569892883301</v>
      </c>
      <c r="M7087" s="16">
        <f t="shared" si="525"/>
        <v>0.70798615999192471</v>
      </c>
      <c r="N7087" s="6">
        <f>INDEX('ROA2'!$D$2:$AQ$224,MATCH(A7087,'ROA2'!$B$2:$B$224,0),MATCH(G7087,'ROA2'!$D$1:$AQ$1,0))</f>
        <v>3.35572290420532</v>
      </c>
      <c r="O7087" s="6">
        <v>5923.5998719999998</v>
      </c>
      <c r="P7087" s="28">
        <v>-3.9483717758822923E-2</v>
      </c>
    </row>
    <row r="7088" spans="1:16" x14ac:dyDescent="0.3">
      <c r="A7088" t="s">
        <v>660</v>
      </c>
      <c r="B7088" t="e">
        <f>VLOOKUP(A7088,Sheet3!L:L,1,FALSE)</f>
        <v>#N/A</v>
      </c>
      <c r="C7088" t="str">
        <f>VLOOKUP(A7088,'ALL - prices'!B:C,2,FALSE)</f>
        <v>WSP Global Inc</v>
      </c>
      <c r="D7088" t="str">
        <f>VLOOKUP(A7088,'ALL - prices'!B:I,8,FALSE)</f>
        <v>Industrials</v>
      </c>
      <c r="E7088">
        <v>2016</v>
      </c>
      <c r="F7088" t="s">
        <v>681</v>
      </c>
      <c r="G7088" t="str">
        <f t="shared" si="522"/>
        <v>2016-Q3</v>
      </c>
      <c r="H7088" s="4">
        <f>INDEX('ALL - prices'!$J$3:$DY$219,MATCH('COMBINED DATA'!A7048,'ALL - prices'!$B$3:$B$219,0),MATCH('COMBINED DATA'!G7048,'ALL - prices'!$J$1:$DY$1,0))</f>
        <v>31.290800000000001</v>
      </c>
      <c r="I7088" s="14">
        <f t="shared" si="526"/>
        <v>1.3101735797850094</v>
      </c>
      <c r="J7088" s="15">
        <f>INDEX(MarketCap2!$E$2:$AR$224,MATCH(A7088,MarketCap2!$B$2:$B$224,0),MATCH(G7088,MarketCap2!$E$1:$AR$1,0))</f>
        <v>4167662848</v>
      </c>
      <c r="K7088">
        <f t="shared" si="524"/>
        <v>22.150621247530648</v>
      </c>
      <c r="L7088">
        <f>INDEX('PB2'!$D$2:$AQ$224,MATCH(A7088,'PB2'!$B$2:$B$224,0),MATCH(G7088,'PB2'!$D$1:$AQ$1,0))</f>
        <v>1.52434694766998</v>
      </c>
      <c r="M7088" s="16">
        <f t="shared" si="525"/>
        <v>0.65601863245669667</v>
      </c>
      <c r="N7088" s="6">
        <f>INDEX('ROA2'!$D$2:$AQ$224,MATCH(A7088,'ROA2'!$B$2:$B$224,0),MATCH(G7088,'ROA2'!$D$1:$AQ$1,0))</f>
        <v>2.5794620513915998</v>
      </c>
      <c r="O7088" s="6">
        <v>5900.4001280000002</v>
      </c>
      <c r="P7088" s="28">
        <v>-3.9164941085337969E-3</v>
      </c>
    </row>
    <row r="7089" spans="1:16" x14ac:dyDescent="0.3">
      <c r="A7089" t="s">
        <v>660</v>
      </c>
      <c r="B7089" t="e">
        <f>VLOOKUP(A7089,Sheet3!L:L,1,FALSE)</f>
        <v>#N/A</v>
      </c>
      <c r="C7089" t="str">
        <f>VLOOKUP(A7089,'ALL - prices'!B:C,2,FALSE)</f>
        <v>WSP Global Inc</v>
      </c>
      <c r="D7089" t="str">
        <f>VLOOKUP(A7089,'ALL - prices'!B:I,8,FALSE)</f>
        <v>Industrials</v>
      </c>
      <c r="E7089">
        <v>2016</v>
      </c>
      <c r="F7089" t="s">
        <v>682</v>
      </c>
      <c r="G7089" t="str">
        <f t="shared" si="522"/>
        <v>2016-Q4</v>
      </c>
      <c r="H7089" s="4">
        <f>INDEX('ALL - prices'!$J$3:$DY$219,MATCH('COMBINED DATA'!A7049,'ALL - prices'!$B$3:$B$219,0),MATCH('COMBINED DATA'!G7049,'ALL - prices'!$J$1:$DY$1,0))</f>
        <v>22.976600000000001</v>
      </c>
      <c r="I7089" s="14">
        <f t="shared" si="526"/>
        <v>1.6685277370084881</v>
      </c>
      <c r="J7089" s="15">
        <f>INDEX(MarketCap2!$E$2:$AR$224,MATCH(A7089,MarketCap2!$B$2:$B$224,0),MATCH(G7089,MarketCap2!$E$1:$AR$1,0))</f>
        <v>4530275840</v>
      </c>
      <c r="K7089">
        <f t="shared" si="524"/>
        <v>22.234048666419753</v>
      </c>
      <c r="L7089">
        <f>INDEX('PB2'!$D$2:$AQ$224,MATCH(A7089,'PB2'!$B$2:$B$224,0),MATCH(G7089,'PB2'!$D$1:$AQ$1,0))</f>
        <v>1.58423399925232</v>
      </c>
      <c r="M7089" s="16">
        <f t="shared" si="525"/>
        <v>0.63121988321924061</v>
      </c>
      <c r="N7089" s="6">
        <f>INDEX('ROA2'!$D$2:$AQ$224,MATCH(A7089,'ROA2'!$B$2:$B$224,0),MATCH(G7089,'ROA2'!$D$1:$AQ$1,0))</f>
        <v>2.71747994422913</v>
      </c>
      <c r="O7089" s="6">
        <v>5953.099776</v>
      </c>
      <c r="P7089" s="28">
        <v>8.9315380070440868E-3</v>
      </c>
    </row>
    <row r="7090" spans="1:16" x14ac:dyDescent="0.3">
      <c r="A7090" t="s">
        <v>660</v>
      </c>
      <c r="B7090" t="e">
        <f>VLOOKUP(A7090,Sheet3!L:L,1,FALSE)</f>
        <v>#N/A</v>
      </c>
      <c r="C7090" t="str">
        <f>VLOOKUP(A7090,'ALL - prices'!B:C,2,FALSE)</f>
        <v>WSP Global Inc</v>
      </c>
      <c r="D7090" t="str">
        <f>VLOOKUP(A7090,'ALL - prices'!B:I,8,FALSE)</f>
        <v>Industrials</v>
      </c>
      <c r="E7090">
        <v>2017</v>
      </c>
      <c r="F7090" t="s">
        <v>679</v>
      </c>
      <c r="G7090" t="str">
        <f t="shared" si="522"/>
        <v>2017-Q1</v>
      </c>
      <c r="H7090" s="4">
        <f>INDEX('ALL - prices'!$J$3:$DY$219,MATCH('COMBINED DATA'!A7050,'ALL - prices'!$B$3:$B$219,0),MATCH('COMBINED DATA'!G7050,'ALL - prices'!$J$1:$DY$1,0))</f>
        <v>24.5444</v>
      </c>
      <c r="I7090" s="14">
        <f t="shared" si="526"/>
        <v>1.5284450813381116</v>
      </c>
      <c r="J7090" s="15">
        <f>INDEX(MarketCap2!$E$2:$AR$224,MATCH(A7090,MarketCap2!$B$2:$B$224,0),MATCH(G7090,MarketCap2!$E$1:$AR$1,0))</f>
        <v>4784311808</v>
      </c>
      <c r="K7090">
        <f t="shared" si="524"/>
        <v>22.288608028728323</v>
      </c>
      <c r="L7090">
        <f>INDEX('PB2'!$D$2:$AQ$224,MATCH(A7090,'PB2'!$B$2:$B$224,0),MATCH(G7090,'PB2'!$D$1:$AQ$1,0))</f>
        <v>1.6495349407196001</v>
      </c>
      <c r="M7090" s="16">
        <f t="shared" si="525"/>
        <v>0.60623147489301188</v>
      </c>
      <c r="N7090" s="6">
        <f>INDEX('ROA2'!$D$2:$AQ$224,MATCH(A7090,'ROA2'!$B$2:$B$224,0),MATCH(G7090,'ROA2'!$D$1:$AQ$1,0))</f>
        <v>3.23850393295288</v>
      </c>
      <c r="O7090" s="6">
        <v>6128.6999040000001</v>
      </c>
      <c r="P7090" s="28">
        <v>2.9497259345111982E-2</v>
      </c>
    </row>
    <row r="7091" spans="1:16" x14ac:dyDescent="0.3">
      <c r="A7091" t="s">
        <v>660</v>
      </c>
      <c r="B7091" t="e">
        <f>VLOOKUP(A7091,Sheet3!L:L,1,FALSE)</f>
        <v>#N/A</v>
      </c>
      <c r="C7091" t="str">
        <f>VLOOKUP(A7091,'ALL - prices'!B:C,2,FALSE)</f>
        <v>WSP Global Inc</v>
      </c>
      <c r="D7091" t="str">
        <f>VLOOKUP(A7091,'ALL - prices'!B:I,8,FALSE)</f>
        <v>Industrials</v>
      </c>
      <c r="E7091">
        <v>2017</v>
      </c>
      <c r="F7091" t="s">
        <v>680</v>
      </c>
      <c r="G7091" t="str">
        <f t="shared" si="522"/>
        <v>2017-Q2</v>
      </c>
      <c r="H7091" s="4">
        <f>INDEX('ALL - prices'!$J$3:$DY$219,MATCH('COMBINED DATA'!A7051,'ALL - prices'!$B$3:$B$219,0),MATCH('COMBINED DATA'!G7051,'ALL - prices'!$J$1:$DY$1,0))</f>
        <v>22.970400000000001</v>
      </c>
      <c r="I7091" s="14">
        <f t="shared" si="526"/>
        <v>2.141372850143882</v>
      </c>
      <c r="J7091" s="15">
        <f>INDEX(MarketCap2!$E$2:$AR$224,MATCH(A7091,MarketCap2!$B$2:$B$224,0),MATCH(G7091,MarketCap2!$E$1:$AR$1,0))</f>
        <v>5504732160</v>
      </c>
      <c r="K7091">
        <f t="shared" si="524"/>
        <v>22.428873951986461</v>
      </c>
      <c r="L7091">
        <f>INDEX('PB2'!$D$2:$AQ$224,MATCH(A7091,'PB2'!$B$2:$B$224,0),MATCH(G7091,'PB2'!$D$1:$AQ$1,0))</f>
        <v>1.8837139606475799</v>
      </c>
      <c r="M7091" s="16">
        <f t="shared" si="525"/>
        <v>0.53086616168424094</v>
      </c>
      <c r="N7091" s="6">
        <f>INDEX('ROA2'!$D$2:$AQ$224,MATCH(A7091,'ROA2'!$B$2:$B$224,0),MATCH(G7091,'ROA2'!$D$1:$AQ$1,0))</f>
        <v>3.6397159099578902</v>
      </c>
      <c r="O7091" s="6">
        <v>6115.800064</v>
      </c>
      <c r="P7091" s="28">
        <v>-2.1048248734745097E-3</v>
      </c>
    </row>
    <row r="7092" spans="1:16" x14ac:dyDescent="0.3">
      <c r="A7092" t="s">
        <v>660</v>
      </c>
      <c r="B7092" t="e">
        <f>VLOOKUP(A7092,Sheet3!L:L,1,FALSE)</f>
        <v>#N/A</v>
      </c>
      <c r="C7092" t="str">
        <f>VLOOKUP(A7092,'ALL - prices'!B:C,2,FALSE)</f>
        <v>WSP Global Inc</v>
      </c>
      <c r="D7092" t="str">
        <f>VLOOKUP(A7092,'ALL - prices'!B:I,8,FALSE)</f>
        <v>Industrials</v>
      </c>
      <c r="E7092">
        <v>2017</v>
      </c>
      <c r="F7092" t="s">
        <v>681</v>
      </c>
      <c r="G7092" t="str">
        <f t="shared" si="522"/>
        <v>2017-Q3</v>
      </c>
      <c r="H7092" s="4">
        <f>INDEX('ALL - prices'!$J$3:$DY$219,MATCH('COMBINED DATA'!A7052,'ALL - prices'!$B$3:$B$219,0),MATCH('COMBINED DATA'!G7052,'ALL - prices'!$J$1:$DY$1,0))</f>
        <v>21.3355</v>
      </c>
      <c r="I7092" s="14">
        <f t="shared" si="526"/>
        <v>2.4536404061108863</v>
      </c>
      <c r="J7092" s="15">
        <f>INDEX(MarketCap2!$E$2:$AR$224,MATCH(A7092,MarketCap2!$B$2:$B$224,0),MATCH(G7092,MarketCap2!$E$1:$AR$1,0))</f>
        <v>5333879808</v>
      </c>
      <c r="K7092">
        <f t="shared" si="524"/>
        <v>22.397344729269005</v>
      </c>
      <c r="L7092">
        <f>INDEX('PB2'!$D$2:$AQ$224,MATCH(A7092,'PB2'!$B$2:$B$224,0),MATCH(G7092,'PB2'!$D$1:$AQ$1,0))</f>
        <v>1.82842397689819</v>
      </c>
      <c r="M7092" s="16">
        <f t="shared" si="525"/>
        <v>0.54691910226228768</v>
      </c>
      <c r="N7092" s="6">
        <f>INDEX('ROA2'!$D$2:$AQ$224,MATCH(A7092,'ROA2'!$B$2:$B$224,0),MATCH(G7092,'ROA2'!$D$1:$AQ$1,0))</f>
        <v>3.8204700946807901</v>
      </c>
      <c r="O7092" s="6">
        <v>6124.2997759999998</v>
      </c>
      <c r="P7092" s="28">
        <v>1.3897955968234573E-3</v>
      </c>
    </row>
    <row r="7093" spans="1:16" x14ac:dyDescent="0.3">
      <c r="A7093" t="s">
        <v>660</v>
      </c>
      <c r="B7093" t="e">
        <f>VLOOKUP(A7093,Sheet3!L:L,1,FALSE)</f>
        <v>#N/A</v>
      </c>
      <c r="C7093" t="str">
        <f>VLOOKUP(A7093,'ALL - prices'!B:C,2,FALSE)</f>
        <v>WSP Global Inc</v>
      </c>
      <c r="D7093" t="str">
        <f>VLOOKUP(A7093,'ALL - prices'!B:I,8,FALSE)</f>
        <v>Industrials</v>
      </c>
      <c r="E7093">
        <v>2017</v>
      </c>
      <c r="F7093" t="s">
        <v>682</v>
      </c>
      <c r="G7093" t="str">
        <f t="shared" si="522"/>
        <v>2017-Q4</v>
      </c>
      <c r="H7093" s="4">
        <f>INDEX('ALL - prices'!$J$3:$DY$219,MATCH('COMBINED DATA'!A7053,'ALL - prices'!$B$3:$B$219,0),MATCH('COMBINED DATA'!G7053,'ALL - prices'!$J$1:$DY$1,0))</f>
        <v>25.0166</v>
      </c>
      <c r="I7093" s="14">
        <f t="shared" si="526"/>
        <v>2.3839785225193051</v>
      </c>
      <c r="J7093" s="15">
        <f>INDEX(MarketCap2!$E$2:$AR$224,MATCH(A7093,MarketCap2!$B$2:$B$224,0),MATCH(G7093,MarketCap2!$E$1:$AR$1,0))</f>
        <v>6179804160</v>
      </c>
      <c r="K7093">
        <f t="shared" si="524"/>
        <v>22.544552418593504</v>
      </c>
      <c r="L7093">
        <f>INDEX('PB2'!$D$2:$AQ$224,MATCH(A7093,'PB2'!$B$2:$B$224,0),MATCH(G7093,'PB2'!$D$1:$AQ$1,0))</f>
        <v>2.08866190910339</v>
      </c>
      <c r="M7093" s="16">
        <f t="shared" si="525"/>
        <v>0.47877542824979025</v>
      </c>
      <c r="N7093" s="6">
        <f>INDEX('ROA2'!$D$2:$AQ$224,MATCH(A7093,'ROA2'!$B$2:$B$224,0),MATCH(G7093,'ROA2'!$D$1:$AQ$1,0))</f>
        <v>3.9529941082000701</v>
      </c>
      <c r="O7093" s="6">
        <v>6138.9998079999996</v>
      </c>
      <c r="P7093" s="28">
        <v>2.4002796299434016E-3</v>
      </c>
    </row>
    <row r="7094" spans="1:16" x14ac:dyDescent="0.3">
      <c r="A7094" t="s">
        <v>660</v>
      </c>
      <c r="B7094" t="e">
        <f>VLOOKUP(A7094,Sheet3!L:L,1,FALSE)</f>
        <v>#N/A</v>
      </c>
      <c r="C7094" t="str">
        <f>VLOOKUP(A7094,'ALL - prices'!B:C,2,FALSE)</f>
        <v>WSP Global Inc</v>
      </c>
      <c r="D7094" t="str">
        <f>VLOOKUP(A7094,'ALL - prices'!B:I,8,FALSE)</f>
        <v>Industrials</v>
      </c>
      <c r="E7094">
        <v>2018</v>
      </c>
      <c r="F7094" t="s">
        <v>679</v>
      </c>
      <c r="G7094" t="str">
        <f t="shared" si="522"/>
        <v>2018-Q1</v>
      </c>
      <c r="H7094" s="4">
        <f>INDEX('ALL - prices'!$J$3:$DY$219,MATCH('COMBINED DATA'!A7054,'ALL - prices'!$B$3:$B$219,0),MATCH('COMBINED DATA'!G7054,'ALL - prices'!$J$1:$DY$1,0))</f>
        <v>23.630299999999998</v>
      </c>
      <c r="I7094" s="14">
        <f t="shared" si="526"/>
        <v>3.5943673317892251</v>
      </c>
      <c r="J7094" s="15">
        <f>INDEX(MarketCap2!$E$2:$AR$224,MATCH(A7094,MarketCap2!$B$2:$B$224,0),MATCH(G7094,MarketCap2!$E$1:$AR$1,0))</f>
        <v>6141034496</v>
      </c>
      <c r="K7094">
        <f t="shared" si="524"/>
        <v>22.538259049604065</v>
      </c>
      <c r="L7094">
        <f>INDEX('PB2'!$D$2:$AQ$224,MATCH(A7094,'PB2'!$B$2:$B$224,0),MATCH(G7094,'PB2'!$D$1:$AQ$1,0))</f>
        <v>1.9952650070190401</v>
      </c>
      <c r="M7094" s="16">
        <f t="shared" si="525"/>
        <v>0.50118655741575757</v>
      </c>
      <c r="N7094" s="6">
        <f>INDEX('ROA2'!$D$2:$AQ$224,MATCH(A7094,'ROA2'!$B$2:$B$224,0),MATCH(G7094,'ROA2'!$D$1:$AQ$1,0))</f>
        <v>3.3717188835143999</v>
      </c>
      <c r="O7094" s="6">
        <v>6523.5998719999998</v>
      </c>
      <c r="P7094" s="28">
        <v>6.2648652228138368E-2</v>
      </c>
    </row>
    <row r="7095" spans="1:16" x14ac:dyDescent="0.3">
      <c r="A7095" t="s">
        <v>660</v>
      </c>
      <c r="B7095" t="e">
        <f>VLOOKUP(A7095,Sheet3!L:L,1,FALSE)</f>
        <v>#N/A</v>
      </c>
      <c r="C7095" t="str">
        <f>VLOOKUP(A7095,'ALL - prices'!B:C,2,FALSE)</f>
        <v>WSP Global Inc</v>
      </c>
      <c r="D7095" t="str">
        <f>VLOOKUP(A7095,'ALL - prices'!B:I,8,FALSE)</f>
        <v>Industrials</v>
      </c>
      <c r="E7095">
        <v>2018</v>
      </c>
      <c r="F7095" t="s">
        <v>680</v>
      </c>
      <c r="G7095" t="str">
        <f t="shared" si="522"/>
        <v>2018-Q2</v>
      </c>
      <c r="H7095" s="4">
        <f>INDEX('ALL - prices'!$J$3:$DY$219,MATCH('COMBINED DATA'!A7055,'ALL - prices'!$B$3:$B$219,0),MATCH('COMBINED DATA'!G7055,'ALL - prices'!$J$1:$DY$1,0))</f>
        <v>26.348199999999999</v>
      </c>
      <c r="I7095" s="14">
        <f t="shared" si="526"/>
        <v>4.1791738237559048</v>
      </c>
      <c r="J7095" s="15">
        <f>INDEX(MarketCap2!$E$2:$AR$224,MATCH(A7095,MarketCap2!$B$2:$B$224,0),MATCH(G7095,MarketCap2!$E$1:$AR$1,0))</f>
        <v>7187205120</v>
      </c>
      <c r="K7095">
        <f t="shared" si="524"/>
        <v>22.69556821544565</v>
      </c>
      <c r="L7095">
        <f>INDEX('PB2'!$D$2:$AQ$224,MATCH(A7095,'PB2'!$B$2:$B$224,0),MATCH(G7095,'PB2'!$D$1:$AQ$1,0))</f>
        <v>2.31367707252502</v>
      </c>
      <c r="M7095" s="16">
        <f t="shared" si="525"/>
        <v>0.43221243442960472</v>
      </c>
      <c r="N7095" s="6">
        <f>INDEX('ROA2'!$D$2:$AQ$224,MATCH(A7095,'ROA2'!$B$2:$B$224,0),MATCH(G7095,'ROA2'!$D$1:$AQ$1,0))</f>
        <v>3.3416590690612802</v>
      </c>
      <c r="O7095" s="6">
        <v>6776</v>
      </c>
      <c r="P7095" s="28">
        <v>3.8690314083076896E-2</v>
      </c>
    </row>
    <row r="7096" spans="1:16" x14ac:dyDescent="0.3">
      <c r="A7096" t="s">
        <v>660</v>
      </c>
      <c r="B7096" t="e">
        <f>VLOOKUP(A7096,Sheet3!L:L,1,FALSE)</f>
        <v>#N/A</v>
      </c>
      <c r="C7096" t="str">
        <f>VLOOKUP(A7096,'ALL - prices'!B:C,2,FALSE)</f>
        <v>WSP Global Inc</v>
      </c>
      <c r="D7096" t="str">
        <f>VLOOKUP(A7096,'ALL - prices'!B:I,8,FALSE)</f>
        <v>Industrials</v>
      </c>
      <c r="E7096">
        <v>2018</v>
      </c>
      <c r="F7096" t="s">
        <v>681</v>
      </c>
      <c r="G7096" t="str">
        <f t="shared" si="522"/>
        <v>2018-Q3</v>
      </c>
      <c r="H7096" s="4">
        <f>INDEX('ALL - prices'!$J$3:$DY$219,MATCH('COMBINED DATA'!A7056,'ALL - prices'!$B$3:$B$219,0),MATCH('COMBINED DATA'!G7056,'ALL - prices'!$J$1:$DY$1,0))</f>
        <v>20.621600000000001</v>
      </c>
      <c r="I7096" s="14">
        <f t="shared" si="526"/>
        <v>3.2260634043934524</v>
      </c>
      <c r="J7096" s="15">
        <f>INDEX(MarketCap2!$E$2:$AR$224,MATCH(A7096,MarketCap2!$B$2:$B$224,0),MATCH(G7096,MarketCap2!$E$1:$AR$1,0))</f>
        <v>7360184832</v>
      </c>
      <c r="K7096">
        <f t="shared" si="524"/>
        <v>22.719350882415348</v>
      </c>
      <c r="L7096">
        <f>INDEX('PB2'!$D$2:$AQ$224,MATCH(A7096,'PB2'!$B$2:$B$224,0),MATCH(G7096,'PB2'!$D$1:$AQ$1,0))</f>
        <v>2.36760807037354</v>
      </c>
      <c r="M7096" s="16">
        <f t="shared" si="525"/>
        <v>0.42236720364035124</v>
      </c>
      <c r="N7096" s="6">
        <f>INDEX('ROA2'!$D$2:$AQ$224,MATCH(A7096,'ROA2'!$B$2:$B$224,0),MATCH(G7096,'ROA2'!$D$1:$AQ$1,0))</f>
        <v>3.4283399581909202</v>
      </c>
      <c r="O7096" s="6">
        <v>6709.8997760000002</v>
      </c>
      <c r="P7096" s="28">
        <v>-9.7550507674143746E-3</v>
      </c>
    </row>
    <row r="7097" spans="1:16" x14ac:dyDescent="0.3">
      <c r="A7097" t="s">
        <v>660</v>
      </c>
      <c r="B7097" t="e">
        <f>VLOOKUP(A7097,Sheet3!L:L,1,FALSE)</f>
        <v>#N/A</v>
      </c>
      <c r="C7097" t="str">
        <f>VLOOKUP(A7097,'ALL - prices'!B:C,2,FALSE)</f>
        <v>WSP Global Inc</v>
      </c>
      <c r="D7097" t="str">
        <f>VLOOKUP(A7097,'ALL - prices'!B:I,8,FALSE)</f>
        <v>Industrials</v>
      </c>
      <c r="E7097">
        <v>2018</v>
      </c>
      <c r="F7097" t="s">
        <v>682</v>
      </c>
      <c r="G7097" t="str">
        <f t="shared" si="522"/>
        <v>2018-Q4</v>
      </c>
      <c r="H7097" s="4">
        <f>INDEX('ALL - prices'!$J$3:$DY$219,MATCH('COMBINED DATA'!A7057,'ALL - prices'!$B$3:$B$219,0),MATCH('COMBINED DATA'!G7057,'ALL - prices'!$J$1:$DY$1,0))</f>
        <v>24.456399999999999</v>
      </c>
      <c r="I7097" s="14">
        <f t="shared" si="526"/>
        <v>3.2015489574058775</v>
      </c>
      <c r="J7097" s="15">
        <f>INDEX(MarketCap2!$E$2:$AR$224,MATCH(A7097,MarketCap2!$B$2:$B$224,0),MATCH(G7097,MarketCap2!$E$1:$AR$1,0))</f>
        <v>6127578112</v>
      </c>
      <c r="K7097">
        <f t="shared" si="524"/>
        <v>22.536065421061707</v>
      </c>
      <c r="L7097">
        <f>INDEX('PB2'!$D$2:$AQ$224,MATCH(A7097,'PB2'!$B$2:$B$224,0),MATCH(G7097,'PB2'!$D$1:$AQ$1,0))</f>
        <v>1.8802020549774201</v>
      </c>
      <c r="M7097" s="16">
        <f t="shared" si="525"/>
        <v>0.53185773164789429</v>
      </c>
      <c r="N7097" s="6">
        <f>INDEX('ROA2'!$D$2:$AQ$224,MATCH(A7097,'ROA2'!$B$2:$B$224,0),MATCH(G7097,'ROA2'!$D$1:$AQ$1,0))</f>
        <v>3.7043159008026101</v>
      </c>
      <c r="O7097" s="6">
        <v>6554.2999040000004</v>
      </c>
      <c r="P7097" s="28">
        <v>-2.3189597042350782E-2</v>
      </c>
    </row>
    <row r="7098" spans="1:16" x14ac:dyDescent="0.3">
      <c r="A7098" t="s">
        <v>660</v>
      </c>
      <c r="B7098" t="e">
        <f>VLOOKUP(A7098,Sheet3!L:L,1,FALSE)</f>
        <v>#N/A</v>
      </c>
      <c r="C7098" t="str">
        <f>VLOOKUP(A7098,'ALL - prices'!B:C,2,FALSE)</f>
        <v>WSP Global Inc</v>
      </c>
      <c r="D7098" t="str">
        <f>VLOOKUP(A7098,'ALL - prices'!B:I,8,FALSE)</f>
        <v>Industrials</v>
      </c>
      <c r="E7098">
        <v>2019</v>
      </c>
      <c r="F7098" t="s">
        <v>679</v>
      </c>
      <c r="G7098" t="str">
        <f t="shared" si="522"/>
        <v>2019-Q1</v>
      </c>
      <c r="H7098" s="4">
        <f>INDEX('ALL - prices'!$J$3:$DY$219,MATCH('COMBINED DATA'!A7058,'ALL - prices'!$B$3:$B$219,0),MATCH('COMBINED DATA'!G7058,'ALL - prices'!$J$1:$DY$1,0))</f>
        <v>29.191700000000001</v>
      </c>
      <c r="I7098" s="14">
        <f t="shared" si="526"/>
        <v>3.298485520154161</v>
      </c>
      <c r="J7098" s="15">
        <f>INDEX(MarketCap2!$E$2:$AR$224,MATCH(A7098,MarketCap2!$B$2:$B$224,0),MATCH(G7098,MarketCap2!$E$1:$AR$1,0))</f>
        <v>7651077632</v>
      </c>
      <c r="K7098">
        <f t="shared" si="524"/>
        <v>22.758112341792145</v>
      </c>
      <c r="L7098">
        <f>INDEX('PB2'!$D$2:$AQ$224,MATCH(A7098,'PB2'!$B$2:$B$224,0),MATCH(G7098,'PB2'!$D$1:$AQ$1,0))</f>
        <v>2.3620131015777601</v>
      </c>
      <c r="M7098" s="16">
        <f t="shared" si="525"/>
        <v>0.42336767705988904</v>
      </c>
      <c r="N7098" s="6">
        <f>INDEX('ROA2'!$D$2:$AQ$224,MATCH(A7098,'ROA2'!$B$2:$B$224,0),MATCH(G7098,'ROA2'!$D$1:$AQ$1,0))</f>
        <v>3.4723100662231401</v>
      </c>
      <c r="O7098" s="6">
        <v>7766.6001919999999</v>
      </c>
      <c r="P7098" s="28">
        <v>0.18496259032336146</v>
      </c>
    </row>
    <row r="7099" spans="1:16" x14ac:dyDescent="0.3">
      <c r="A7099" t="s">
        <v>660</v>
      </c>
      <c r="B7099" t="e">
        <f>VLOOKUP(A7099,Sheet3!L:L,1,FALSE)</f>
        <v>#N/A</v>
      </c>
      <c r="C7099" t="str">
        <f>VLOOKUP(A7099,'ALL - prices'!B:C,2,FALSE)</f>
        <v>WSP Global Inc</v>
      </c>
      <c r="D7099" t="str">
        <f>VLOOKUP(A7099,'ALL - prices'!B:I,8,FALSE)</f>
        <v>Industrials</v>
      </c>
      <c r="E7099">
        <v>2019</v>
      </c>
      <c r="F7099" t="s">
        <v>680</v>
      </c>
      <c r="G7099" t="str">
        <f t="shared" si="522"/>
        <v>2019-Q2</v>
      </c>
      <c r="H7099" s="4">
        <f>INDEX('ALL - prices'!$J$3:$DY$219,MATCH('COMBINED DATA'!A7059,'ALL - prices'!$B$3:$B$219,0),MATCH('COMBINED DATA'!G7059,'ALL - prices'!$J$1:$DY$1,0))</f>
        <v>29.308199999999999</v>
      </c>
      <c r="I7099" s="14">
        <f t="shared" si="526"/>
        <v>10.715333229380517</v>
      </c>
      <c r="J7099" s="15">
        <f>INDEX(MarketCap2!$E$2:$AR$224,MATCH(A7099,MarketCap2!$B$2:$B$224,0),MATCH(G7099,MarketCap2!$E$1:$AR$1,0))</f>
        <v>7573383168</v>
      </c>
      <c r="K7099">
        <f t="shared" si="524"/>
        <v>22.747905722391291</v>
      </c>
      <c r="L7099">
        <f>INDEX('PB2'!$D$2:$AQ$224,MATCH(A7099,'PB2'!$B$2:$B$224,0),MATCH(G7099,'PB2'!$D$1:$AQ$1,0))</f>
        <v>2.3399920463561998</v>
      </c>
      <c r="M7099" s="16">
        <f t="shared" si="525"/>
        <v>0.42735187991650864</v>
      </c>
      <c r="N7099" s="6">
        <f>INDEX('ROA2'!$D$2:$AQ$224,MATCH(A7099,'ROA2'!$B$2:$B$224,0),MATCH(G7099,'ROA2'!$D$1:$AQ$1,0))</f>
        <v>3.41303610801697</v>
      </c>
      <c r="O7099" s="6">
        <v>8576.9000959999994</v>
      </c>
      <c r="P7099" s="28">
        <v>0.10433135271140265</v>
      </c>
    </row>
    <row r="7100" spans="1:16" x14ac:dyDescent="0.3">
      <c r="A7100" t="s">
        <v>660</v>
      </c>
      <c r="B7100" t="e">
        <f>VLOOKUP(A7100,Sheet3!L:L,1,FALSE)</f>
        <v>#N/A</v>
      </c>
      <c r="C7100" t="str">
        <f>VLOOKUP(A7100,'ALL - prices'!B:C,2,FALSE)</f>
        <v>WSP Global Inc</v>
      </c>
      <c r="D7100" t="str">
        <f>VLOOKUP(A7100,'ALL - prices'!B:I,8,FALSE)</f>
        <v>Industrials</v>
      </c>
      <c r="E7100">
        <v>2019</v>
      </c>
      <c r="F7100" t="s">
        <v>681</v>
      </c>
      <c r="G7100" t="str">
        <f t="shared" si="522"/>
        <v>2019-Q3</v>
      </c>
      <c r="H7100" s="4">
        <f>INDEX('ALL - prices'!$J$3:$DY$219,MATCH('COMBINED DATA'!A7060,'ALL - prices'!$B$3:$B$219,0),MATCH('COMBINED DATA'!G7060,'ALL - prices'!$J$1:$DY$1,0))</f>
        <v>32.256</v>
      </c>
      <c r="I7100" s="14">
        <f t="shared" si="526"/>
        <v>13.193943749406428</v>
      </c>
      <c r="J7100" s="15">
        <f>INDEX(MarketCap2!$E$2:$AR$224,MATCH(A7100,MarketCap2!$B$2:$B$224,0),MATCH(G7100,MarketCap2!$E$1:$AR$1,0))</f>
        <v>8156471808</v>
      </c>
      <c r="K7100">
        <f t="shared" si="524"/>
        <v>22.822077535950179</v>
      </c>
      <c r="L7100">
        <f>INDEX('PB2'!$D$2:$AQ$224,MATCH(A7100,'PB2'!$B$2:$B$224,0),MATCH(G7100,'PB2'!$D$1:$AQ$1,0))</f>
        <v>2.4918780326843302</v>
      </c>
      <c r="M7100" s="16">
        <f t="shared" si="525"/>
        <v>0.40130375037768934</v>
      </c>
      <c r="N7100" s="6">
        <f>INDEX('ROA2'!$D$2:$AQ$224,MATCH(A7100,'ROA2'!$B$2:$B$224,0),MATCH(G7100,'ROA2'!$D$1:$AQ$1,0))</f>
        <v>3.6776208877563499</v>
      </c>
      <c r="O7100" s="6">
        <v>8696.8002560000004</v>
      </c>
      <c r="P7100" s="28">
        <v>1.3979428308360357E-2</v>
      </c>
    </row>
    <row r="7101" spans="1:16" x14ac:dyDescent="0.3">
      <c r="A7101" t="s">
        <v>660</v>
      </c>
      <c r="B7101" t="e">
        <f>VLOOKUP(A7101,Sheet3!L:L,1,FALSE)</f>
        <v>#N/A</v>
      </c>
      <c r="C7101" t="str">
        <f>VLOOKUP(A7101,'ALL - prices'!B:C,2,FALSE)</f>
        <v>WSP Global Inc</v>
      </c>
      <c r="D7101" t="str">
        <f>VLOOKUP(A7101,'ALL - prices'!B:I,8,FALSE)</f>
        <v>Industrials</v>
      </c>
      <c r="E7101">
        <v>2019</v>
      </c>
      <c r="F7101" t="s">
        <v>682</v>
      </c>
      <c r="G7101" t="str">
        <f t="shared" si="522"/>
        <v>2019-Q4</v>
      </c>
      <c r="H7101" s="4">
        <f>INDEX('ALL - prices'!$J$3:$DY$219,MATCH('COMBINED DATA'!A7061,'ALL - prices'!$B$3:$B$219,0),MATCH('COMBINED DATA'!G7061,'ALL - prices'!$J$1:$DY$1,0))</f>
        <v>35.992899999999999</v>
      </c>
      <c r="I7101" s="14">
        <f t="shared" si="526"/>
        <v>10.812083561575935</v>
      </c>
      <c r="J7101" s="15">
        <f>INDEX(MarketCap2!$E$2:$AR$224,MATCH(A7101,MarketCap2!$B$2:$B$224,0),MATCH(G7101,MarketCap2!$E$1:$AR$1,0))</f>
        <v>9392972800</v>
      </c>
      <c r="K7101">
        <f t="shared" si="524"/>
        <v>22.963227672181148</v>
      </c>
      <c r="L7101">
        <f>INDEX('PB2'!$D$2:$AQ$224,MATCH(A7101,'PB2'!$B$2:$B$224,0),MATCH(G7101,'PB2'!$D$1:$AQ$1,0))</f>
        <v>2.8200631141662602</v>
      </c>
      <c r="M7101" s="16">
        <f t="shared" si="525"/>
        <v>0.35460199276272075</v>
      </c>
      <c r="N7101" s="6">
        <f>INDEX('ROA2'!$D$2:$AQ$224,MATCH(A7101,'ROA2'!$B$2:$B$224,0),MATCH(G7101,'ROA2'!$D$1:$AQ$1,0))</f>
        <v>3.8415060043335001</v>
      </c>
      <c r="O7101" s="6">
        <v>8507.5000319999999</v>
      </c>
      <c r="P7101" s="28">
        <v>-2.1766651921136238E-2</v>
      </c>
    </row>
    <row r="7102" spans="1:16" x14ac:dyDescent="0.3">
      <c r="A7102" t="s">
        <v>660</v>
      </c>
      <c r="B7102" t="e">
        <f>VLOOKUP(A7102,Sheet3!L:L,1,FALSE)</f>
        <v>#N/A</v>
      </c>
      <c r="C7102" t="str">
        <f>VLOOKUP(A7102,'ALL - prices'!B:C,2,FALSE)</f>
        <v>WSP Global Inc</v>
      </c>
      <c r="D7102" t="str">
        <f>VLOOKUP(A7102,'ALL - prices'!B:I,8,FALSE)</f>
        <v>Industrials</v>
      </c>
      <c r="E7102">
        <v>2020</v>
      </c>
      <c r="F7102" t="s">
        <v>679</v>
      </c>
      <c r="G7102" t="str">
        <f t="shared" si="522"/>
        <v>2020-Q1</v>
      </c>
      <c r="H7102" s="4">
        <f>INDEX('ALL - prices'!$J$3:$DY$219,MATCH('COMBINED DATA'!A7062,'ALL - prices'!$B$3:$B$219,0),MATCH('COMBINED DATA'!G7062,'ALL - prices'!$J$1:$DY$1,0))</f>
        <v>36.2057</v>
      </c>
      <c r="I7102" s="14">
        <f t="shared" si="526"/>
        <v>6.953553162232911</v>
      </c>
      <c r="J7102" s="15">
        <f>INDEX(MarketCap2!$E$2:$AR$224,MATCH(A7102,MarketCap2!$B$2:$B$224,0),MATCH(G7102,MarketCap2!$E$1:$AR$1,0))</f>
        <v>8480986112</v>
      </c>
      <c r="K7102">
        <f t="shared" si="524"/>
        <v>22.861092566781892</v>
      </c>
      <c r="L7102">
        <f>INDEX('PB2'!$D$2:$AQ$224,MATCH(A7102,'PB2'!$B$2:$B$224,0),MATCH(G7102,'PB2'!$D$1:$AQ$1,0))</f>
        <v>2.33353996276856</v>
      </c>
      <c r="M7102" s="16">
        <f t="shared" si="525"/>
        <v>0.42853347958677313</v>
      </c>
      <c r="N7102" s="6">
        <f>INDEX('ROA2'!$D$2:$AQ$224,MATCH(A7102,'ROA2'!$B$2:$B$224,0),MATCH(G7102,'ROA2'!$D$1:$AQ$1,0))</f>
        <v>3.4848289489746098</v>
      </c>
      <c r="O7102" s="6">
        <v>8676.1000960000001</v>
      </c>
      <c r="P7102" s="28">
        <v>1.9817815264863956E-2</v>
      </c>
    </row>
    <row r="7103" spans="1:16" x14ac:dyDescent="0.3">
      <c r="A7103" t="s">
        <v>660</v>
      </c>
      <c r="B7103" t="e">
        <f>VLOOKUP(A7103,Sheet3!L:L,1,FALSE)</f>
        <v>#N/A</v>
      </c>
      <c r="C7103" t="str">
        <f>VLOOKUP(A7103,'ALL - prices'!B:C,2,FALSE)</f>
        <v>WSP Global Inc</v>
      </c>
      <c r="D7103" t="str">
        <f>VLOOKUP(A7103,'ALL - prices'!B:I,8,FALSE)</f>
        <v>Industrials</v>
      </c>
      <c r="E7103">
        <v>2020</v>
      </c>
      <c r="F7103" t="s">
        <v>680</v>
      </c>
      <c r="G7103" t="str">
        <f t="shared" si="522"/>
        <v>2020-Q2</v>
      </c>
      <c r="H7103" s="4">
        <f>INDEX('ALL - prices'!$J$3:$DY$219,MATCH('COMBINED DATA'!A7063,'ALL - prices'!$B$3:$B$219,0),MATCH('COMBINED DATA'!G7063,'ALL - prices'!$J$1:$DY$1,0))</f>
        <v>55.939599999999999</v>
      </c>
      <c r="I7103" s="14">
        <f t="shared" si="526"/>
        <v>6.7072794248115191</v>
      </c>
      <c r="J7103" s="15">
        <f>INDEX(MarketCap2!$E$2:$AR$224,MATCH(A7103,MarketCap2!$B$2:$B$224,0),MATCH(G7103,MarketCap2!$E$1:$AR$1,0))</f>
        <v>9405917184</v>
      </c>
      <c r="K7103">
        <f t="shared" si="524"/>
        <v>22.964604815837692</v>
      </c>
      <c r="L7103">
        <f>INDEX('PB2'!$D$2:$AQ$224,MATCH(A7103,'PB2'!$B$2:$B$224,0),MATCH(G7103,'PB2'!$D$1:$AQ$1,0))</f>
        <v>2.2893469333648699</v>
      </c>
      <c r="M7103" s="16">
        <f t="shared" si="525"/>
        <v>0.43680579182911577</v>
      </c>
      <c r="N7103" s="6">
        <f>INDEX('ROA2'!$D$2:$AQ$224,MATCH(A7103,'ROA2'!$B$2:$B$224,0),MATCH(G7103,'ROA2'!$D$1:$AQ$1,0))</f>
        <v>2.58207106590271</v>
      </c>
      <c r="O7103" s="6">
        <v>9788.1999360000009</v>
      </c>
      <c r="P7103" s="28">
        <v>0.12817969222285938</v>
      </c>
    </row>
    <row r="7104" spans="1:16" x14ac:dyDescent="0.3">
      <c r="A7104" t="s">
        <v>660</v>
      </c>
      <c r="B7104" t="e">
        <f>VLOOKUP(A7104,Sheet3!L:L,1,FALSE)</f>
        <v>#N/A</v>
      </c>
      <c r="C7104" t="str">
        <f>VLOOKUP(A7104,'ALL - prices'!B:C,2,FALSE)</f>
        <v>WSP Global Inc</v>
      </c>
      <c r="D7104" t="str">
        <f>VLOOKUP(A7104,'ALL - prices'!B:I,8,FALSE)</f>
        <v>Industrials</v>
      </c>
      <c r="E7104">
        <v>2020</v>
      </c>
      <c r="F7104" t="s">
        <v>681</v>
      </c>
      <c r="G7104" t="str">
        <f t="shared" si="522"/>
        <v>2020-Q3</v>
      </c>
      <c r="H7104" s="4">
        <f>INDEX('ALL - prices'!$J$3:$DY$219,MATCH('COMBINED DATA'!A7064,'ALL - prices'!$B$3:$B$219,0),MATCH('COMBINED DATA'!G7064,'ALL - prices'!$J$1:$DY$1,0))</f>
        <v>61.324300000000001</v>
      </c>
      <c r="I7104" s="14">
        <f t="shared" si="526"/>
        <v>3.2926222913254639</v>
      </c>
      <c r="J7104" s="15">
        <f>INDEX(MarketCap2!$E$2:$AR$224,MATCH(A7104,MarketCap2!$B$2:$B$224,0),MATCH(G7104,MarketCap2!$E$1:$AR$1,0))</f>
        <v>9903136768</v>
      </c>
      <c r="K7104">
        <f t="shared" si="524"/>
        <v>23.016117389154623</v>
      </c>
      <c r="L7104">
        <f>INDEX('PB2'!$D$2:$AQ$224,MATCH(A7104,'PB2'!$B$2:$B$224,0),MATCH(G7104,'PB2'!$D$1:$AQ$1,0))</f>
        <v>2.39425492286682</v>
      </c>
      <c r="M7104" s="16">
        <f t="shared" si="525"/>
        <v>0.41766646920062522</v>
      </c>
      <c r="N7104" s="6">
        <f>INDEX('ROA2'!$D$2:$AQ$224,MATCH(A7104,'ROA2'!$B$2:$B$224,0),MATCH(G7104,'ROA2'!$D$1:$AQ$1,0))</f>
        <v>2.6196670532226598</v>
      </c>
      <c r="O7104" s="6">
        <v>9397.0995199999998</v>
      </c>
      <c r="P7104" s="28">
        <v>-3.995631664220238E-2</v>
      </c>
    </row>
    <row r="7105" spans="1:16" x14ac:dyDescent="0.3">
      <c r="A7105" t="s">
        <v>660</v>
      </c>
      <c r="B7105" t="e">
        <f>VLOOKUP(A7105,Sheet3!L:L,1,FALSE)</f>
        <v>#N/A</v>
      </c>
      <c r="C7105" t="str">
        <f>VLOOKUP(A7105,'ALL - prices'!B:C,2,FALSE)</f>
        <v>WSP Global Inc</v>
      </c>
      <c r="D7105" t="str">
        <f>VLOOKUP(A7105,'ALL - prices'!B:I,8,FALSE)</f>
        <v>Industrials</v>
      </c>
      <c r="E7105">
        <v>2020</v>
      </c>
      <c r="F7105" t="s">
        <v>682</v>
      </c>
      <c r="G7105" t="str">
        <f t="shared" si="522"/>
        <v>2020-Q4</v>
      </c>
      <c r="H7105" s="4">
        <f>INDEX('ALL - prices'!$J$3:$DY$219,MATCH('COMBINED DATA'!A7065,'ALL - prices'!$B$3:$B$219,0),MATCH('COMBINED DATA'!G7065,'ALL - prices'!$J$1:$DY$1,0))</f>
        <v>50.052100000000003</v>
      </c>
      <c r="I7105" s="14">
        <f t="shared" si="526"/>
        <v>3.7175358123134927</v>
      </c>
      <c r="J7105" s="15">
        <f>INDEX(MarketCap2!$E$2:$AR$224,MATCH(A7105,MarketCap2!$B$2:$B$224,0),MATCH(G7105,MarketCap2!$E$1:$AR$1,0))</f>
        <v>13689808896</v>
      </c>
      <c r="K7105">
        <f t="shared" si="524"/>
        <v>23.339917516762924</v>
      </c>
      <c r="L7105">
        <f>INDEX('PB2'!$D$2:$AQ$224,MATCH(A7105,'PB2'!$B$2:$B$224,0),MATCH(G7105,'PB2'!$D$1:$AQ$1,0))</f>
        <v>3.3553380966186501</v>
      </c>
      <c r="M7105" s="16">
        <f t="shared" si="525"/>
        <v>0.29803255922488181</v>
      </c>
      <c r="N7105" s="6">
        <f>INDEX('ROA2'!$D$2:$AQ$224,MATCH(A7105,'ROA2'!$B$2:$B$224,0),MATCH(G7105,'ROA2'!$D$1:$AQ$1,0))</f>
        <v>2.81095290184021</v>
      </c>
      <c r="O7105" s="6">
        <v>9109.3002240000005</v>
      </c>
      <c r="P7105" s="28">
        <v>-3.0626396516017663E-2</v>
      </c>
    </row>
    <row r="7106" spans="1:16" x14ac:dyDescent="0.3">
      <c r="A7106" t="s">
        <v>660</v>
      </c>
      <c r="B7106" t="e">
        <f>VLOOKUP(A7106,Sheet3!L:L,1,FALSE)</f>
        <v>#N/A</v>
      </c>
      <c r="C7106" t="str">
        <f>VLOOKUP(A7106,'ALL - prices'!B:C,2,FALSE)</f>
        <v>WSP Global Inc</v>
      </c>
      <c r="D7106" t="str">
        <f>VLOOKUP(A7106,'ALL - prices'!B:I,8,FALSE)</f>
        <v>Industrials</v>
      </c>
      <c r="E7106">
        <v>2021</v>
      </c>
      <c r="F7106" t="s">
        <v>679</v>
      </c>
      <c r="G7106" t="str">
        <f t="shared" ref="G7106:G7162" si="527">E7106&amp;"-"&amp;F7106</f>
        <v>2021-Q1</v>
      </c>
      <c r="H7106" s="4">
        <f>INDEX('ALL - prices'!$J$3:$DY$219,MATCH('COMBINED DATA'!A7066,'ALL - prices'!$B$3:$B$219,0),MATCH('COMBINED DATA'!G7066,'ALL - prices'!$J$1:$DY$1,0))</f>
        <v>45.348799999999997</v>
      </c>
      <c r="I7106" s="14">
        <f t="shared" si="526"/>
        <v>4.735325499107744</v>
      </c>
      <c r="J7106" s="15">
        <f>INDEX(MarketCap2!$E$2:$AR$224,MATCH(A7106,MarketCap2!$B$2:$B$224,0),MATCH(G7106,MarketCap2!$E$1:$AR$1,0))</f>
        <v>13600834560</v>
      </c>
      <c r="K7106">
        <f t="shared" ref="K7106:K7161" si="528">LN(J7106)</f>
        <v>23.333396992511563</v>
      </c>
      <c r="L7106">
        <f>INDEX('PB2'!$D$2:$AQ$224,MATCH(A7106,'PB2'!$B$2:$B$224,0),MATCH(G7106,'PB2'!$D$1:$AQ$1,0))</f>
        <v>3.3488969802856401</v>
      </c>
      <c r="M7106" s="16">
        <f t="shared" ref="M7106:M7161" si="529">1/L7106</f>
        <v>0.29860578151159078</v>
      </c>
      <c r="N7106" s="6">
        <f>INDEX('ROA2'!$D$2:$AQ$224,MATCH(A7106,'ROA2'!$B$2:$B$224,0),MATCH(G7106,'ROA2'!$D$1:$AQ$1,0))</f>
        <v>3.1518540382385201</v>
      </c>
      <c r="O7106" s="6">
        <v>8837.3995520000008</v>
      </c>
      <c r="P7106" s="28">
        <v>-2.9848689286102483E-2</v>
      </c>
    </row>
    <row r="7107" spans="1:16" x14ac:dyDescent="0.3">
      <c r="A7107" t="s">
        <v>660</v>
      </c>
      <c r="B7107" t="e">
        <f>VLOOKUP(A7107,Sheet3!L:L,1,FALSE)</f>
        <v>#N/A</v>
      </c>
      <c r="C7107" t="str">
        <f>VLOOKUP(A7107,'ALL - prices'!B:C,2,FALSE)</f>
        <v>WSP Global Inc</v>
      </c>
      <c r="D7107" t="str">
        <f>VLOOKUP(A7107,'ALL - prices'!B:I,8,FALSE)</f>
        <v>Industrials</v>
      </c>
      <c r="E7107">
        <v>2021</v>
      </c>
      <c r="F7107" t="s">
        <v>680</v>
      </c>
      <c r="G7107" t="str">
        <f t="shared" si="527"/>
        <v>2021-Q2</v>
      </c>
      <c r="H7107" s="4">
        <f>INDEX('ALL - prices'!$J$3:$DY$219,MATCH('COMBINED DATA'!A7067,'ALL - prices'!$B$3:$B$219,0),MATCH('COMBINED DATA'!G7067,'ALL - prices'!$J$1:$DY$1,0))</f>
        <v>51.7759</v>
      </c>
      <c r="I7107" s="14">
        <f t="shared" si="526"/>
        <v>5.820394643764887</v>
      </c>
      <c r="J7107" s="15">
        <f>INDEX(MarketCap2!$E$2:$AR$224,MATCH(A7107,MarketCap2!$B$2:$B$224,0),MATCH(G7107,MarketCap2!$E$1:$AR$1,0))</f>
        <v>16974160896</v>
      </c>
      <c r="K7107">
        <f t="shared" si="528"/>
        <v>23.554958077416803</v>
      </c>
      <c r="L7107">
        <f>INDEX('PB2'!$D$2:$AQ$224,MATCH(A7107,'PB2'!$B$2:$B$224,0),MATCH(G7107,'PB2'!$D$1:$AQ$1,0))</f>
        <v>3.86943507194519</v>
      </c>
      <c r="M7107" s="16">
        <f t="shared" si="529"/>
        <v>0.25843565828261683</v>
      </c>
      <c r="N7107" s="6">
        <f>INDEX('ROA2'!$D$2:$AQ$224,MATCH(A7107,'ROA2'!$B$2:$B$224,0),MATCH(G7107,'ROA2'!$D$1:$AQ$1,0))</f>
        <v>3.6998050212860099</v>
      </c>
      <c r="O7107" s="6">
        <v>9115.4995199999994</v>
      </c>
      <c r="P7107" s="28">
        <v>3.1468529442811213E-2</v>
      </c>
    </row>
    <row r="7108" spans="1:16" x14ac:dyDescent="0.3">
      <c r="A7108" t="s">
        <v>660</v>
      </c>
      <c r="B7108" t="e">
        <f>VLOOKUP(A7108,Sheet3!L:L,1,FALSE)</f>
        <v>#N/A</v>
      </c>
      <c r="C7108" t="str">
        <f>VLOOKUP(A7108,'ALL - prices'!B:C,2,FALSE)</f>
        <v>WSP Global Inc</v>
      </c>
      <c r="D7108" t="str">
        <f>VLOOKUP(A7108,'ALL - prices'!B:I,8,FALSE)</f>
        <v>Industrials</v>
      </c>
      <c r="E7108">
        <v>2021</v>
      </c>
      <c r="F7108" t="s">
        <v>681</v>
      </c>
      <c r="G7108" t="str">
        <f t="shared" si="527"/>
        <v>2021-Q3</v>
      </c>
      <c r="H7108" s="4">
        <f>INDEX('ALL - prices'!$J$3:$DY$219,MATCH('COMBINED DATA'!A7068,'ALL - prices'!$B$3:$B$219,0),MATCH('COMBINED DATA'!G7068,'ALL - prices'!$J$1:$DY$1,0))</f>
        <v>45.336799999999997</v>
      </c>
      <c r="I7108" s="14">
        <f t="shared" si="526"/>
        <v>6.4243457633183505</v>
      </c>
      <c r="J7108" s="15">
        <f>INDEX(MarketCap2!$E$2:$AR$224,MATCH(A7108,MarketCap2!$B$2:$B$224,0),MATCH(G7108,MarketCap2!$E$1:$AR$1,0))</f>
        <v>17816289280</v>
      </c>
      <c r="K7108">
        <f t="shared" si="528"/>
        <v>23.603379003859914</v>
      </c>
      <c r="L7108">
        <f>INDEX('PB2'!$D$2:$AQ$224,MATCH(A7108,'PB2'!$B$2:$B$224,0),MATCH(G7108,'PB2'!$D$1:$AQ$1,0))</f>
        <v>4.05251216888428</v>
      </c>
      <c r="M7108" s="16">
        <f t="shared" si="529"/>
        <v>0.24676051750766628</v>
      </c>
      <c r="N7108" s="6">
        <f>INDEX('ROA2'!$D$2:$AQ$224,MATCH(A7108,'ROA2'!$B$2:$B$224,0),MATCH(G7108,'ROA2'!$D$1:$AQ$1,0))</f>
        <v>3.7695910930633501</v>
      </c>
      <c r="O7108" s="6">
        <v>10822.599679999999</v>
      </c>
      <c r="P7108" s="28">
        <v>0.18727445010056892</v>
      </c>
    </row>
    <row r="7109" spans="1:16" x14ac:dyDescent="0.3">
      <c r="A7109" t="s">
        <v>660</v>
      </c>
      <c r="B7109" t="e">
        <f>VLOOKUP(A7109,Sheet3!L:L,1,FALSE)</f>
        <v>#N/A</v>
      </c>
      <c r="C7109" t="str">
        <f>VLOOKUP(A7109,'ALL - prices'!B:C,2,FALSE)</f>
        <v>WSP Global Inc</v>
      </c>
      <c r="D7109" t="str">
        <f>VLOOKUP(A7109,'ALL - prices'!B:I,8,FALSE)</f>
        <v>Industrials</v>
      </c>
      <c r="E7109">
        <v>2021</v>
      </c>
      <c r="F7109" t="s">
        <v>682</v>
      </c>
      <c r="G7109" t="str">
        <f t="shared" si="527"/>
        <v>2021-Q4</v>
      </c>
      <c r="H7109" s="4">
        <f>INDEX('ALL - prices'!$J$3:$DY$219,MATCH('COMBINED DATA'!A7069,'ALL - prices'!$B$3:$B$219,0),MATCH('COMBINED DATA'!G7069,'ALL - prices'!$J$1:$DY$1,0))</f>
        <v>51.787599999999998</v>
      </c>
      <c r="I7109" s="14">
        <f t="shared" si="526"/>
        <v>6.3566770162693498</v>
      </c>
      <c r="J7109" s="15">
        <f>INDEX(MarketCap2!$E$2:$AR$224,MATCH(A7109,MarketCap2!$B$2:$B$224,0),MATCH(G7109,MarketCap2!$E$1:$AR$1,0))</f>
        <v>21610835968</v>
      </c>
      <c r="K7109">
        <f t="shared" si="528"/>
        <v>23.796460691029804</v>
      </c>
      <c r="L7109">
        <f>INDEX('PB2'!$D$2:$AQ$224,MATCH(A7109,'PB2'!$B$2:$B$224,0),MATCH(G7109,'PB2'!$D$1:$AQ$1,0))</f>
        <v>4.6368298530578604</v>
      </c>
      <c r="M7109" s="16">
        <f t="shared" si="529"/>
        <v>0.21566458802462371</v>
      </c>
      <c r="N7109" s="6">
        <f>INDEX('ROA2'!$D$2:$AQ$224,MATCH(A7109,'ROA2'!$B$2:$B$224,0),MATCH(G7109,'ROA2'!$D$1:$AQ$1,0))</f>
        <v>4.1223621368408203</v>
      </c>
      <c r="O7109" s="6">
        <v>11063.600128</v>
      </c>
      <c r="P7109" s="28">
        <v>2.2268258563177372E-2</v>
      </c>
    </row>
    <row r="7110" spans="1:16" x14ac:dyDescent="0.3">
      <c r="A7110" t="s">
        <v>660</v>
      </c>
      <c r="B7110" t="e">
        <f>VLOOKUP(A7110,Sheet3!L:L,1,FALSE)</f>
        <v>#N/A</v>
      </c>
      <c r="C7110" t="str">
        <f>VLOOKUP(A7110,'ALL - prices'!B:C,2,FALSE)</f>
        <v>WSP Global Inc</v>
      </c>
      <c r="D7110" t="str">
        <f>VLOOKUP(A7110,'ALL - prices'!B:I,8,FALSE)</f>
        <v>Industrials</v>
      </c>
      <c r="E7110">
        <v>2022</v>
      </c>
      <c r="F7110" t="s">
        <v>679</v>
      </c>
      <c r="G7110" t="str">
        <f t="shared" si="527"/>
        <v>2022-Q1</v>
      </c>
      <c r="H7110" s="4">
        <f>INDEX('ALL - prices'!$J$3:$DY$219,MATCH('COMBINED DATA'!A7070,'ALL - prices'!$B$3:$B$219,0),MATCH('COMBINED DATA'!G7070,'ALL - prices'!$J$1:$DY$1,0))</f>
        <v>56.897799999999997</v>
      </c>
      <c r="I7110" s="14">
        <f t="shared" si="526"/>
        <v>9.1850391724804616</v>
      </c>
      <c r="J7110" s="15">
        <f>INDEX(MarketCap2!$E$2:$AR$224,MATCH(A7110,MarketCap2!$B$2:$B$224,0),MATCH(G7110,MarketCap2!$E$1:$AR$1,0))</f>
        <v>19563524096</v>
      </c>
      <c r="K7110">
        <f t="shared" si="528"/>
        <v>23.696932653831844</v>
      </c>
      <c r="L7110">
        <f>INDEX('PB2'!$D$2:$AQ$224,MATCH(A7110,'PB2'!$B$2:$B$224,0),MATCH(G7110,'PB2'!$D$1:$AQ$1,0))</f>
        <v>4.0646901130676296</v>
      </c>
      <c r="M7110" s="16">
        <f t="shared" si="529"/>
        <v>0.24602121494701057</v>
      </c>
      <c r="N7110" s="6">
        <f>INDEX('ROA2'!$D$2:$AQ$224,MATCH(A7110,'ROA2'!$B$2:$B$224,0),MATCH(G7110,'ROA2'!$D$1:$AQ$1,0))</f>
        <v>4.7153000831604004</v>
      </c>
      <c r="O7110" s="6">
        <v>11250.400256000001</v>
      </c>
      <c r="P7110" s="28">
        <v>1.6884208199756147E-2</v>
      </c>
    </row>
    <row r="7111" spans="1:16" x14ac:dyDescent="0.3">
      <c r="A7111" t="s">
        <v>660</v>
      </c>
      <c r="B7111" t="e">
        <f>VLOOKUP(A7111,Sheet3!L:L,1,FALSE)</f>
        <v>#N/A</v>
      </c>
      <c r="C7111" t="str">
        <f>VLOOKUP(A7111,'ALL - prices'!B:C,2,FALSE)</f>
        <v>WSP Global Inc</v>
      </c>
      <c r="D7111" t="str">
        <f>VLOOKUP(A7111,'ALL - prices'!B:I,8,FALSE)</f>
        <v>Industrials</v>
      </c>
      <c r="E7111">
        <v>2022</v>
      </c>
      <c r="F7111" t="s">
        <v>680</v>
      </c>
      <c r="G7111" t="str">
        <f t="shared" si="527"/>
        <v>2022-Q2</v>
      </c>
      <c r="H7111" s="4">
        <f>INDEX('ALL - prices'!$J$3:$DY$219,MATCH('COMBINED DATA'!A7071,'ALL - prices'!$B$3:$B$219,0),MATCH('COMBINED DATA'!G7071,'ALL - prices'!$J$1:$DY$1,0))</f>
        <v>44.558100000000003</v>
      </c>
      <c r="I7111" s="14">
        <f t="shared" si="526"/>
        <v>8.419720860574845</v>
      </c>
      <c r="J7111" s="15">
        <f>INDEX(MarketCap2!$E$2:$AR$224,MATCH(A7111,MarketCap2!$B$2:$B$224,0),MATCH(G7111,MarketCap2!$E$1:$AR$1,0))</f>
        <v>17183420416</v>
      </c>
      <c r="K7111">
        <f t="shared" si="528"/>
        <v>23.56721082658488</v>
      </c>
      <c r="L7111">
        <f>INDEX('PB2'!$D$2:$AQ$224,MATCH(A7111,'PB2'!$B$2:$B$224,0),MATCH(G7111,'PB2'!$D$1:$AQ$1,0))</f>
        <v>3.6232070922851598</v>
      </c>
      <c r="M7111" s="16">
        <f t="shared" si="529"/>
        <v>0.27599857654542709</v>
      </c>
      <c r="N7111" s="6">
        <f>INDEX('ROA2'!$D$2:$AQ$224,MATCH(A7111,'ROA2'!$B$2:$B$224,0),MATCH(G7111,'ROA2'!$D$1:$AQ$1,0))</f>
        <v>4.7513618469238299</v>
      </c>
      <c r="O7111" s="6">
        <v>11118.69952</v>
      </c>
      <c r="P7111" s="28">
        <v>-1.1706315597950641E-2</v>
      </c>
    </row>
    <row r="7112" spans="1:16" x14ac:dyDescent="0.3">
      <c r="A7112" t="s">
        <v>660</v>
      </c>
      <c r="B7112" t="e">
        <f>VLOOKUP(A7112,Sheet3!L:L,1,FALSE)</f>
        <v>#N/A</v>
      </c>
      <c r="C7112" t="str">
        <f>VLOOKUP(A7112,'ALL - prices'!B:C,2,FALSE)</f>
        <v>WSP Global Inc</v>
      </c>
      <c r="D7112" t="str">
        <f>VLOOKUP(A7112,'ALL - prices'!B:I,8,FALSE)</f>
        <v>Industrials</v>
      </c>
      <c r="E7112">
        <v>2022</v>
      </c>
      <c r="F7112" t="s">
        <v>681</v>
      </c>
      <c r="G7112" t="str">
        <f t="shared" si="527"/>
        <v>2022-Q3</v>
      </c>
      <c r="H7112" s="4">
        <f>INDEX('ALL - prices'!$J$3:$DY$219,MATCH('COMBINED DATA'!A7072,'ALL - prices'!$B$3:$B$219,0),MATCH('COMBINED DATA'!G7072,'ALL - prices'!$J$1:$DY$1,0))</f>
        <v>43.170499999999997</v>
      </c>
      <c r="I7112" s="14">
        <f t="shared" si="526"/>
        <v>5.1557448154946552</v>
      </c>
      <c r="J7112" s="15">
        <f>INDEX(MarketCap2!$E$2:$AR$224,MATCH(A7112,MarketCap2!$B$2:$B$224,0),MATCH(G7112,MarketCap2!$E$1:$AR$1,0))</f>
        <v>18906634240</v>
      </c>
      <c r="K7112">
        <f t="shared" si="528"/>
        <v>23.662778715409026</v>
      </c>
      <c r="L7112">
        <f>INDEX('PB2'!$D$2:$AQ$224,MATCH(A7112,'PB2'!$B$2:$B$224,0),MATCH(G7112,'PB2'!$D$1:$AQ$1,0))</f>
        <v>3.2555301189422599</v>
      </c>
      <c r="M7112" s="16">
        <f t="shared" si="529"/>
        <v>0.30716963550160786</v>
      </c>
      <c r="N7112" s="6">
        <f>INDEX('ROA2'!$D$2:$AQ$224,MATCH(A7112,'ROA2'!$B$2:$B$224,0),MATCH(G7112,'ROA2'!$D$1:$AQ$1,0))</f>
        <v>4.0938677787780797</v>
      </c>
      <c r="O7112" s="6">
        <v>11161.499648000001</v>
      </c>
      <c r="P7112" s="28">
        <v>3.8493825580062772E-3</v>
      </c>
    </row>
    <row r="7113" spans="1:16" x14ac:dyDescent="0.3">
      <c r="A7113" t="s">
        <v>660</v>
      </c>
      <c r="B7113" t="e">
        <f>VLOOKUP(A7113,Sheet3!L:L,1,FALSE)</f>
        <v>#N/A</v>
      </c>
      <c r="C7113" t="str">
        <f>VLOOKUP(A7113,'ALL - prices'!B:C,2,FALSE)</f>
        <v>WSP Global Inc</v>
      </c>
      <c r="D7113" t="str">
        <f>VLOOKUP(A7113,'ALL - prices'!B:I,8,FALSE)</f>
        <v>Industrials</v>
      </c>
      <c r="E7113">
        <v>2022</v>
      </c>
      <c r="F7113" t="s">
        <v>682</v>
      </c>
      <c r="G7113" t="str">
        <f t="shared" si="527"/>
        <v>2022-Q4</v>
      </c>
      <c r="H7113" s="4">
        <f>INDEX('ALL - prices'!$J$3:$DY$219,MATCH('COMBINED DATA'!A7073,'ALL - prices'!$B$3:$B$219,0),MATCH('COMBINED DATA'!G7073,'ALL - prices'!$J$1:$DY$1,0))</f>
        <v>51.266300000000001</v>
      </c>
      <c r="I7113" s="14">
        <f t="shared" si="526"/>
        <v>5.1860199282944031</v>
      </c>
      <c r="J7113" s="15">
        <f>INDEX(MarketCap2!$E$2:$AR$224,MATCH(A7113,MarketCap2!$B$2:$B$224,0),MATCH(G7113,MarketCap2!$E$1:$AR$1,0))</f>
        <v>19550435328</v>
      </c>
      <c r="K7113">
        <f t="shared" si="528"/>
        <v>23.696263390546751</v>
      </c>
      <c r="L7113">
        <f>INDEX('PB2'!$D$2:$AQ$224,MATCH(A7113,'PB2'!$B$2:$B$224,0),MATCH(G7113,'PB2'!$D$1:$AQ$1,0))</f>
        <v>3.2551510334014901</v>
      </c>
      <c r="M7113" s="16">
        <f t="shared" si="529"/>
        <v>0.30720540759518733</v>
      </c>
      <c r="N7113" s="6">
        <f>INDEX('ROA2'!$D$2:$AQ$224,MATCH(A7113,'ROA2'!$B$2:$B$224,0),MATCH(G7113,'ROA2'!$D$1:$AQ$1,0))</f>
        <v>3.4352281093597399</v>
      </c>
      <c r="O7113" s="6">
        <v>14465.999872</v>
      </c>
      <c r="P7113" s="28">
        <v>0.29606238661595297</v>
      </c>
    </row>
    <row r="7114" spans="1:16" x14ac:dyDescent="0.3">
      <c r="A7114" t="s">
        <v>660</v>
      </c>
      <c r="B7114" t="e">
        <f>VLOOKUP(A7114,Sheet3!L:L,1,FALSE)</f>
        <v>#N/A</v>
      </c>
      <c r="C7114" t="str">
        <f>VLOOKUP(A7114,'ALL - prices'!B:C,2,FALSE)</f>
        <v>WSP Global Inc</v>
      </c>
      <c r="D7114" t="str">
        <f>VLOOKUP(A7114,'ALL - prices'!B:I,8,FALSE)</f>
        <v>Industrials</v>
      </c>
      <c r="E7114">
        <v>2023</v>
      </c>
      <c r="F7114" t="s">
        <v>679</v>
      </c>
      <c r="G7114" t="str">
        <f t="shared" si="527"/>
        <v>2023-Q1</v>
      </c>
      <c r="H7114" s="4">
        <f>INDEX('ALL - prices'!$J$3:$DY$219,MATCH('COMBINED DATA'!A7074,'ALL - prices'!$B$3:$B$219,0),MATCH('COMBINED DATA'!G7074,'ALL - prices'!$J$1:$DY$1,0))</f>
        <v>63.286700000000003</v>
      </c>
      <c r="I7114" s="14">
        <f t="shared" si="526"/>
        <v>5.0282132581232748</v>
      </c>
      <c r="J7114" s="15">
        <f>INDEX(MarketCap2!$E$2:$AR$224,MATCH(A7114,MarketCap2!$B$2:$B$224,0),MATCH(G7114,MarketCap2!$E$1:$AR$1,0))</f>
        <v>22048747520</v>
      </c>
      <c r="K7114">
        <f t="shared" si="528"/>
        <v>23.816521635411924</v>
      </c>
      <c r="L7114">
        <f>INDEX('PB2'!$D$2:$AQ$224,MATCH(A7114,'PB2'!$B$2:$B$224,0),MATCH(G7114,'PB2'!$D$1:$AQ$1,0))</f>
        <v>3.6256630420684801</v>
      </c>
      <c r="M7114" s="16">
        <f t="shared" si="529"/>
        <v>0.275811620770332</v>
      </c>
      <c r="N7114" s="6">
        <f>INDEX('ROA2'!$D$2:$AQ$224,MATCH(A7114,'ROA2'!$B$2:$B$224,0),MATCH(G7114,'ROA2'!$D$1:$AQ$1,0))</f>
        <v>3.30981397628784</v>
      </c>
      <c r="O7114" s="6">
        <v>14841.700352</v>
      </c>
      <c r="P7114" s="28">
        <v>2.5971276325475107E-2</v>
      </c>
    </row>
    <row r="7115" spans="1:16" x14ac:dyDescent="0.3">
      <c r="A7115" t="s">
        <v>660</v>
      </c>
      <c r="B7115" t="e">
        <f>VLOOKUP(A7115,Sheet3!L:L,1,FALSE)</f>
        <v>#N/A</v>
      </c>
      <c r="C7115" t="str">
        <f>VLOOKUP(A7115,'ALL - prices'!B:C,2,FALSE)</f>
        <v>WSP Global Inc</v>
      </c>
      <c r="D7115" t="str">
        <f>VLOOKUP(A7115,'ALL - prices'!B:I,8,FALSE)</f>
        <v>Industrials</v>
      </c>
      <c r="E7115">
        <v>2023</v>
      </c>
      <c r="F7115" t="s">
        <v>680</v>
      </c>
      <c r="G7115" t="str">
        <f t="shared" si="527"/>
        <v>2023-Q2</v>
      </c>
      <c r="H7115" s="4">
        <f>INDEX('ALL - prices'!$J$3:$DY$219,MATCH('COMBINED DATA'!A7075,'ALL - prices'!$B$3:$B$219,0),MATCH('COMBINED DATA'!G7075,'ALL - prices'!$J$1:$DY$1,0))</f>
        <v>55.794699999999999</v>
      </c>
      <c r="I7115" s="14">
        <f t="shared" si="526"/>
        <v>6.9532265198131817</v>
      </c>
      <c r="J7115" s="15">
        <f>INDEX(MarketCap2!$E$2:$AR$224,MATCH(A7115,MarketCap2!$B$2:$B$224,0),MATCH(G7115,MarketCap2!$E$1:$AR$1,0))</f>
        <v>21811730432</v>
      </c>
      <c r="K7115">
        <f t="shared" si="528"/>
        <v>23.805713755232226</v>
      </c>
      <c r="L7115">
        <f>INDEX('PB2'!$D$2:$AQ$224,MATCH(A7115,'PB2'!$B$2:$B$224,0),MATCH(G7115,'PB2'!$D$1:$AQ$1,0))</f>
        <v>3.5634839534759499</v>
      </c>
      <c r="M7115" s="16">
        <f t="shared" si="529"/>
        <v>0.28062424667987185</v>
      </c>
      <c r="N7115" s="6">
        <f>INDEX('ROA2'!$D$2:$AQ$224,MATCH(A7115,'ROA2'!$B$2:$B$224,0),MATCH(G7115,'ROA2'!$D$1:$AQ$1,0))</f>
        <v>3.45080494880676</v>
      </c>
      <c r="O7115" s="6">
        <v>14921.6</v>
      </c>
      <c r="P7115" s="28">
        <v>5.3834564844339825E-3</v>
      </c>
    </row>
    <row r="7116" spans="1:16" x14ac:dyDescent="0.3">
      <c r="A7116" t="s">
        <v>660</v>
      </c>
      <c r="B7116" t="e">
        <f>VLOOKUP(A7116,Sheet3!L:L,1,FALSE)</f>
        <v>#N/A</v>
      </c>
      <c r="C7116" t="str">
        <f>VLOOKUP(A7116,'ALL - prices'!B:C,2,FALSE)</f>
        <v>WSP Global Inc</v>
      </c>
      <c r="D7116" t="str">
        <f>VLOOKUP(A7116,'ALL - prices'!B:I,8,FALSE)</f>
        <v>Industrials</v>
      </c>
      <c r="E7116">
        <v>2023</v>
      </c>
      <c r="F7116" t="s">
        <v>681</v>
      </c>
      <c r="G7116" t="str">
        <f t="shared" si="527"/>
        <v>2023-Q3</v>
      </c>
      <c r="H7116" s="4">
        <f>INDEX('ALL - prices'!$J$3:$DY$219,MATCH('COMBINED DATA'!A7076,'ALL - prices'!$B$3:$B$219,0),MATCH('COMBINED DATA'!G7076,'ALL - prices'!$J$1:$DY$1,0))</f>
        <v>53.945599999999999</v>
      </c>
      <c r="I7116" s="14">
        <f t="shared" si="526"/>
        <v>8.7106145039161014</v>
      </c>
      <c r="J7116" s="15">
        <f>INDEX(MarketCap2!$E$2:$AR$224,MATCH(A7116,MarketCap2!$B$2:$B$224,0),MATCH(G7116,MarketCap2!$E$1:$AR$1,0))</f>
        <v>23891879936</v>
      </c>
      <c r="K7116">
        <f t="shared" si="528"/>
        <v>23.896804486523415</v>
      </c>
      <c r="L7116">
        <f>INDEX('PB2'!$D$2:$AQ$224,MATCH(A7116,'PB2'!$B$2:$B$224,0),MATCH(G7116,'PB2'!$D$1:$AQ$1,0))</f>
        <v>3.8090488910675</v>
      </c>
      <c r="M7116" s="16">
        <f t="shared" si="529"/>
        <v>0.26253272893006796</v>
      </c>
      <c r="N7116" s="6">
        <f>INDEX('ROA2'!$D$2:$AQ$224,MATCH(A7116,'ROA2'!$B$2:$B$224,0),MATCH(G7116,'ROA2'!$D$1:$AQ$1,0))</f>
        <v>3.8550820350646999</v>
      </c>
      <c r="O7116" s="6">
        <v>15333.399552000001</v>
      </c>
      <c r="P7116" s="28">
        <v>2.7597546643791576E-2</v>
      </c>
    </row>
    <row r="7117" spans="1:16" x14ac:dyDescent="0.3">
      <c r="A7117" t="s">
        <v>660</v>
      </c>
      <c r="B7117" t="e">
        <f>VLOOKUP(A7117,Sheet3!L:L,1,FALSE)</f>
        <v>#N/A</v>
      </c>
      <c r="C7117" t="str">
        <f>VLOOKUP(A7117,'ALL - prices'!B:C,2,FALSE)</f>
        <v>WSP Global Inc</v>
      </c>
      <c r="D7117" t="str">
        <f>VLOOKUP(A7117,'ALL - prices'!B:I,8,FALSE)</f>
        <v>Industrials</v>
      </c>
      <c r="E7117">
        <v>2023</v>
      </c>
      <c r="F7117" t="s">
        <v>682</v>
      </c>
      <c r="G7117" t="str">
        <f t="shared" si="527"/>
        <v>2023-Q4</v>
      </c>
      <c r="H7117" s="4">
        <f>INDEX('ALL - prices'!$J$3:$DY$219,MATCH('COMBINED DATA'!A7077,'ALL - prices'!$B$3:$B$219,0),MATCH('COMBINED DATA'!G7077,'ALL - prices'!$J$1:$DY$1,0))</f>
        <v>64.182000000000002</v>
      </c>
      <c r="I7117" s="14">
        <f t="shared" si="526"/>
        <v>8.9340545901622619</v>
      </c>
      <c r="J7117" s="15">
        <f>INDEX(MarketCap2!$E$2:$AR$224,MATCH(A7117,MarketCap2!$B$2:$B$224,0),MATCH(G7117,MarketCap2!$E$1:$AR$1,0))</f>
        <v>23155081216</v>
      </c>
      <c r="K7117">
        <f t="shared" si="528"/>
        <v>23.865480084365956</v>
      </c>
      <c r="L7117">
        <f>INDEX('PB2'!$D$2:$AQ$224,MATCH(A7117,'PB2'!$B$2:$B$224,0),MATCH(G7117,'PB2'!$D$1:$AQ$1,0))</f>
        <v>3.6586270332336399</v>
      </c>
      <c r="M7117" s="16">
        <f t="shared" si="529"/>
        <v>0.27332657603969002</v>
      </c>
      <c r="N7117" s="6">
        <f>INDEX('ROA2'!$D$2:$AQ$224,MATCH(A7117,'ROA2'!$B$2:$B$224,0),MATCH(G7117,'ROA2'!$D$1:$AQ$1,0))</f>
        <v>3.73063397407532</v>
      </c>
      <c r="O7117" s="6">
        <v>15528.899584000001</v>
      </c>
      <c r="P7117" s="28">
        <v>1.2749947024924425E-2</v>
      </c>
    </row>
    <row r="7118" spans="1:16" x14ac:dyDescent="0.3">
      <c r="A7118" t="s">
        <v>660</v>
      </c>
      <c r="B7118" t="e">
        <f>VLOOKUP(A7118,Sheet3!L:L,1,FALSE)</f>
        <v>#N/A</v>
      </c>
      <c r="C7118" t="str">
        <f>VLOOKUP(A7118,'ALL - prices'!B:C,2,FALSE)</f>
        <v>WSP Global Inc</v>
      </c>
      <c r="D7118" t="str">
        <f>VLOOKUP(A7118,'ALL - prices'!B:I,8,FALSE)</f>
        <v>Industrials</v>
      </c>
      <c r="E7118" s="18">
        <v>2024</v>
      </c>
      <c r="F7118" t="s">
        <v>679</v>
      </c>
      <c r="G7118" t="str">
        <f t="shared" si="527"/>
        <v>2024-Q1</v>
      </c>
      <c r="H7118" s="4">
        <f>INDEX('ALL - prices'!$J$3:$DY$219,MATCH('COMBINED DATA'!A7078,'ALL - prices'!$B$3:$B$219,0),MATCH('COMBINED DATA'!G7078,'ALL - prices'!$J$1:$DY$1,0))</f>
        <v>62.640599999999999</v>
      </c>
      <c r="I7118" s="14" t="s">
        <v>769</v>
      </c>
      <c r="J7118" s="15">
        <f>INDEX(MarketCap2!$E$2:$AR$224,MATCH(A7118,MarketCap2!$B$2:$B$224,0),MATCH(G7118,MarketCap2!$E$1:$AR$1,0))</f>
        <v>28145104896</v>
      </c>
      <c r="K7118">
        <f t="shared" si="528"/>
        <v>24.060639282840711</v>
      </c>
      <c r="L7118">
        <f>INDEX('PB2'!$D$2:$AQ$224,MATCH(A7118,'PB2'!$B$2:$B$224,0),MATCH(G7118,'PB2'!$D$1:$AQ$1,0))</f>
        <v>4.3766140937805202</v>
      </c>
      <c r="M7118" s="16">
        <f t="shared" si="529"/>
        <v>0.22848713150676708</v>
      </c>
      <c r="N7118" s="6">
        <f>INDEX('ROA2'!$D$2:$AQ$224,MATCH(A7118,'ROA2'!$B$2:$B$224,0),MATCH(G7118,'ROA2'!$D$1:$AQ$1,0))</f>
        <v>3.7476010322570801</v>
      </c>
      <c r="O7118" s="6">
        <v>15583.099904000001</v>
      </c>
      <c r="P7118" s="28">
        <v>3.4902872355388605E-3</v>
      </c>
    </row>
    <row r="7119" spans="1:16" x14ac:dyDescent="0.3">
      <c r="A7119" t="s">
        <v>660</v>
      </c>
      <c r="B7119" t="e">
        <f>VLOOKUP(A7119,Sheet3!L:L,1,FALSE)</f>
        <v>#N/A</v>
      </c>
      <c r="C7119" t="str">
        <f>VLOOKUP(A7119,'ALL - prices'!B:C,2,FALSE)</f>
        <v>WSP Global Inc</v>
      </c>
      <c r="D7119" t="str">
        <f>VLOOKUP(A7119,'ALL - prices'!B:I,8,FALSE)</f>
        <v>Industrials</v>
      </c>
      <c r="E7119" s="18">
        <v>2024</v>
      </c>
      <c r="F7119" t="s">
        <v>680</v>
      </c>
      <c r="G7119" t="str">
        <f t="shared" si="527"/>
        <v>2024-Q2</v>
      </c>
      <c r="H7119" s="4">
        <f>INDEX('ALL - prices'!$J$3:$DY$219,MATCH('COMBINED DATA'!A7079,'ALL - prices'!$B$3:$B$219,0),MATCH('COMBINED DATA'!G7079,'ALL - prices'!$J$1:$DY$1,0))</f>
        <v>70.846699999999998</v>
      </c>
      <c r="I7119" s="14" t="s">
        <v>769</v>
      </c>
      <c r="J7119" s="15">
        <f>INDEX(MarketCap2!$E$2:$AR$224,MATCH(A7119,MarketCap2!$B$2:$B$224,0),MATCH(G7119,MarketCap2!$E$1:$AR$1,0))</f>
        <v>26562232320</v>
      </c>
      <c r="K7119">
        <f t="shared" si="528"/>
        <v>24.002756206215565</v>
      </c>
      <c r="L7119">
        <f>INDEX('PB2'!$D$2:$AQ$224,MATCH(A7119,'PB2'!$B$2:$B$224,0),MATCH(G7119,'PB2'!$D$1:$AQ$1,0))</f>
        <v>4.0092730522155797</v>
      </c>
      <c r="M7119" s="16">
        <f t="shared" si="529"/>
        <v>0.24942177471484167</v>
      </c>
      <c r="N7119" s="6">
        <f>INDEX('ROA2'!$D$2:$AQ$224,MATCH(A7119,'ROA2'!$B$2:$B$224,0),MATCH(G7119,'ROA2'!$D$1:$AQ$1,0))</f>
        <v>3.7936599254608101</v>
      </c>
      <c r="O7119" s="6">
        <v>15887.699968000001</v>
      </c>
      <c r="P7119" s="28">
        <v>1.9546820971212082E-2</v>
      </c>
    </row>
    <row r="7120" spans="1:16" x14ac:dyDescent="0.3">
      <c r="A7120" t="s">
        <v>660</v>
      </c>
      <c r="B7120" t="e">
        <f>VLOOKUP(A7120,Sheet3!L:L,1,FALSE)</f>
        <v>#N/A</v>
      </c>
      <c r="C7120" t="str">
        <f>VLOOKUP(A7120,'ALL - prices'!B:C,2,FALSE)</f>
        <v>WSP Global Inc</v>
      </c>
      <c r="D7120" t="str">
        <f>VLOOKUP(A7120,'ALL - prices'!B:I,8,FALSE)</f>
        <v>Industrials</v>
      </c>
      <c r="E7120" s="18">
        <v>2024</v>
      </c>
      <c r="F7120" t="s">
        <v>681</v>
      </c>
      <c r="G7120" t="str">
        <f t="shared" si="527"/>
        <v>2024-Q3</v>
      </c>
      <c r="H7120" s="4">
        <f>INDEX('ALL - prices'!$J$3:$DY$219,MATCH('COMBINED DATA'!A7080,'ALL - prices'!$B$3:$B$219,0),MATCH('COMBINED DATA'!G7080,'ALL - prices'!$J$1:$DY$1,0))</f>
        <v>81.788600000000002</v>
      </c>
      <c r="I7120" s="14" t="s">
        <v>769</v>
      </c>
      <c r="J7120" s="15">
        <f>INDEX(MarketCap2!$E$2:$AR$224,MATCH(A7120,MarketCap2!$B$2:$B$224,0),MATCH(G7120,MarketCap2!$E$1:$AR$1,0))</f>
        <v>29965699072</v>
      </c>
      <c r="K7120">
        <f t="shared" si="528"/>
        <v>24.123319200202317</v>
      </c>
      <c r="L7120">
        <f>INDEX('PB2'!$D$2:$AQ$224,MATCH(A7120,'PB2'!$B$2:$B$224,0),MATCH(G7120,'PB2'!$D$1:$AQ$1,0))</f>
        <v>4.3428869247436497</v>
      </c>
      <c r="M7120" s="16">
        <f t="shared" si="529"/>
        <v>0.23026157883653109</v>
      </c>
      <c r="N7120" s="6">
        <f>INDEX('ROA2'!$D$2:$AQ$224,MATCH(A7120,'ROA2'!$B$2:$B$224,0),MATCH(G7120,'ROA2'!$D$1:$AQ$1,0))</f>
        <v>3.8792889118194598</v>
      </c>
      <c r="O7120" s="6">
        <v>16517.799935999999</v>
      </c>
      <c r="P7120" s="28">
        <v>3.9659608959705057E-2</v>
      </c>
    </row>
    <row r="7121" spans="1:16" x14ac:dyDescent="0.3">
      <c r="A7121" t="s">
        <v>660</v>
      </c>
      <c r="B7121" t="e">
        <f>VLOOKUP(A7121,Sheet3!L:L,1,FALSE)</f>
        <v>#N/A</v>
      </c>
      <c r="C7121" t="str">
        <f>VLOOKUP(A7121,'ALL - prices'!B:C,2,FALSE)</f>
        <v>WSP Global Inc</v>
      </c>
      <c r="D7121" t="str">
        <f>VLOOKUP(A7121,'ALL - prices'!B:I,8,FALSE)</f>
        <v>Industrials</v>
      </c>
      <c r="E7121" s="18">
        <v>2024</v>
      </c>
      <c r="F7121" t="s">
        <v>682</v>
      </c>
      <c r="G7121" t="str">
        <f t="shared" si="527"/>
        <v>2024-Q4</v>
      </c>
      <c r="H7121" s="4">
        <f>INDEX('ALL - prices'!$J$3:$DY$219,MATCH('COMBINED DATA'!A7081,'ALL - prices'!$B$3:$B$219,0),MATCH('COMBINED DATA'!G7081,'ALL - prices'!$J$1:$DY$1,0))</f>
        <v>80.312899999999999</v>
      </c>
      <c r="I7121" s="14" t="s">
        <v>769</v>
      </c>
      <c r="J7121" s="15">
        <f>INDEX(MarketCap2!$E$2:$AR$224,MATCH(A7121,MarketCap2!$B$2:$B$224,0),MATCH(G7121,MarketCap2!$E$1:$AR$1,0))</f>
        <v>33002887168</v>
      </c>
      <c r="K7121">
        <f t="shared" si="528"/>
        <v>24.219860884525264</v>
      </c>
      <c r="L7121">
        <f>INDEX('PB2'!$D$2:$AQ$224,MATCH(A7121,'PB2'!$B$2:$B$224,0),MATCH(G7121,'PB2'!$D$1:$AQ$1,0))</f>
        <v>4.6222772861093704</v>
      </c>
      <c r="M7121" s="16">
        <f t="shared" si="529"/>
        <v>0.21634357657537087</v>
      </c>
      <c r="N7121" s="6">
        <f>INDEX('ROA2'!$D$2:$AQ$224,MATCH(A7121,'ROA2'!$B$2:$B$224,0),MATCH(G7121,'ROA2'!$D$1:$AQ$1,0))</f>
        <v>3.7493820190429701</v>
      </c>
      <c r="O7121" s="6">
        <v>18882.099200000001</v>
      </c>
      <c r="P7121" s="28">
        <v>0.14313645117150794</v>
      </c>
    </row>
    <row r="7122" spans="1:16" x14ac:dyDescent="0.3">
      <c r="A7122" t="s">
        <v>661</v>
      </c>
      <c r="B7122" t="e">
        <f>VLOOKUP(A7122,Sheet3!L:L,1,FALSE)</f>
        <v>#N/A</v>
      </c>
      <c r="C7122" t="str">
        <f>VLOOKUP(A7122,'ALL - prices'!B:C,2,FALSE)</f>
        <v>TMX Group Ltd</v>
      </c>
      <c r="D7122" t="str">
        <f>VLOOKUP(A7122,'ALL - prices'!B:I,8,FALSE)</f>
        <v>Financials</v>
      </c>
      <c r="E7122">
        <v>2015</v>
      </c>
      <c r="F7122" t="s">
        <v>679</v>
      </c>
      <c r="G7122" t="str">
        <f t="shared" si="527"/>
        <v>2015-Q1</v>
      </c>
      <c r="H7122" s="4">
        <f>INDEX('ALL - prices'!$J$3:$DY$219,MATCH('COMBINED DATA'!A7082,'ALL - prices'!$B$3:$B$219,0),MATCH('COMBINED DATA'!G7082,'ALL - prices'!$J$1:$DY$1,0))</f>
        <v>34.559899999999999</v>
      </c>
      <c r="I7122" s="14">
        <f t="shared" ref="I7122:I7157" si="530">STDEV(H7123:H7126)</f>
        <v>2.4666684502245793</v>
      </c>
      <c r="J7122" s="15">
        <f>INDEX(MarketCap2!$E$2:$AR$224,MATCH(A7122,MarketCap2!$B$2:$B$224,0),MATCH(G7122,MarketCap2!$E$1:$AR$1,0))</f>
        <v>2948051200</v>
      </c>
      <c r="K7122">
        <f t="shared" si="528"/>
        <v>21.804410178829606</v>
      </c>
      <c r="L7122">
        <f>INDEX('PB2'!$D$2:$AQ$224,MATCH(A7122,'PB2'!$B$2:$B$224,0),MATCH(G7122,'PB2'!$D$1:$AQ$1,0))</f>
        <v>1.00802397727966</v>
      </c>
      <c r="M7122" s="16">
        <f t="shared" si="529"/>
        <v>0.99203989442660467</v>
      </c>
      <c r="N7122" s="6">
        <f>INDEX('ROA2'!$D$2:$AQ$224,MATCH(A7122,'ROA2'!$B$2:$B$224,0),MATCH(G7122,'ROA2'!$D$1:$AQ$1,0))</f>
        <v>0.63891500234603904</v>
      </c>
      <c r="O7122" s="6">
        <v>14964.100096</v>
      </c>
      <c r="P7122" s="28">
        <v>-5.7878041533136172E-2</v>
      </c>
    </row>
    <row r="7123" spans="1:16" x14ac:dyDescent="0.3">
      <c r="A7123" t="s">
        <v>661</v>
      </c>
      <c r="B7123" t="e">
        <f>VLOOKUP(A7123,Sheet3!L:L,1,FALSE)</f>
        <v>#N/A</v>
      </c>
      <c r="C7123" t="str">
        <f>VLOOKUP(A7123,'ALL - prices'!B:C,2,FALSE)</f>
        <v>TMX Group Ltd</v>
      </c>
      <c r="D7123" t="str">
        <f>VLOOKUP(A7123,'ALL - prices'!B:I,8,FALSE)</f>
        <v>Financials</v>
      </c>
      <c r="E7123">
        <v>2015</v>
      </c>
      <c r="F7123" t="s">
        <v>680</v>
      </c>
      <c r="G7123" t="str">
        <f t="shared" si="527"/>
        <v>2015-Q2</v>
      </c>
      <c r="H7123" s="4">
        <f>INDEX('ALL - prices'!$J$3:$DY$219,MATCH('COMBINED DATA'!A7083,'ALL - prices'!$B$3:$B$219,0),MATCH('COMBINED DATA'!G7083,'ALL - prices'!$J$1:$DY$1,0))</f>
        <v>32.706499999999998</v>
      </c>
      <c r="I7123" s="14">
        <f t="shared" si="530"/>
        <v>2.1366233219732478</v>
      </c>
      <c r="J7123" s="15">
        <f>INDEX(MarketCap2!$E$2:$AR$224,MATCH(A7123,MarketCap2!$B$2:$B$224,0),MATCH(G7123,MarketCap2!$E$1:$AR$1,0))</f>
        <v>2879252480</v>
      </c>
      <c r="K7123">
        <f t="shared" si="528"/>
        <v>21.780796541848336</v>
      </c>
      <c r="L7123">
        <f>INDEX('PB2'!$D$2:$AQ$224,MATCH(A7123,'PB2'!$B$2:$B$224,0),MATCH(G7123,'PB2'!$D$1:$AQ$1,0))</f>
        <v>0.98223501443862904</v>
      </c>
      <c r="M7123" s="16">
        <f t="shared" si="529"/>
        <v>1.0180862882102855</v>
      </c>
      <c r="N7123" s="6">
        <f>INDEX('ROA2'!$D$2:$AQ$224,MATCH(A7123,'ROA2'!$B$2:$B$224,0),MATCH(G7123,'ROA2'!$D$1:$AQ$1,0))</f>
        <v>0.62214297056198098</v>
      </c>
      <c r="O7123" s="6">
        <v>14727.499776000001</v>
      </c>
      <c r="P7123" s="28">
        <v>-1.5811196027968589E-2</v>
      </c>
    </row>
    <row r="7124" spans="1:16" x14ac:dyDescent="0.3">
      <c r="A7124" t="s">
        <v>661</v>
      </c>
      <c r="B7124" t="e">
        <f>VLOOKUP(A7124,Sheet3!L:L,1,FALSE)</f>
        <v>#N/A</v>
      </c>
      <c r="C7124" t="str">
        <f>VLOOKUP(A7124,'ALL - prices'!B:C,2,FALSE)</f>
        <v>TMX Group Ltd</v>
      </c>
      <c r="D7124" t="str">
        <f>VLOOKUP(A7124,'ALL - prices'!B:I,8,FALSE)</f>
        <v>Financials</v>
      </c>
      <c r="E7124">
        <v>2015</v>
      </c>
      <c r="F7124" t="s">
        <v>681</v>
      </c>
      <c r="G7124" t="str">
        <f t="shared" si="527"/>
        <v>2015-Q3</v>
      </c>
      <c r="H7124" s="4">
        <f>INDEX('ALL - prices'!$J$3:$DY$219,MATCH('COMBINED DATA'!A7084,'ALL - prices'!$B$3:$B$219,0),MATCH('COMBINED DATA'!G7084,'ALL - prices'!$J$1:$DY$1,0))</f>
        <v>37.789499999999997</v>
      </c>
      <c r="I7124" s="14">
        <f t="shared" si="530"/>
        <v>1.5103721337802816</v>
      </c>
      <c r="J7124" s="15">
        <f>INDEX(MarketCap2!$E$2:$AR$224,MATCH(A7124,MarketCap2!$B$2:$B$224,0),MATCH(G7124,MarketCap2!$E$1:$AR$1,0))</f>
        <v>2538509312</v>
      </c>
      <c r="K7124">
        <f t="shared" si="528"/>
        <v>21.654842860653051</v>
      </c>
      <c r="L7124">
        <f>INDEX('PB2'!$D$2:$AQ$224,MATCH(A7124,'PB2'!$B$2:$B$224,0),MATCH(G7124,'PB2'!$D$1:$AQ$1,0))</f>
        <v>0.86047798395156905</v>
      </c>
      <c r="M7124" s="16">
        <f t="shared" si="529"/>
        <v>1.1621447830747564</v>
      </c>
      <c r="N7124" s="6">
        <f>INDEX('ROA2'!$D$2:$AQ$224,MATCH(A7124,'ROA2'!$B$2:$B$224,0),MATCH(G7124,'ROA2'!$D$1:$AQ$1,0))</f>
        <v>0.91395401954650901</v>
      </c>
      <c r="O7124" s="6">
        <v>15159.000064</v>
      </c>
      <c r="P7124" s="28">
        <v>2.9298950572939342E-2</v>
      </c>
    </row>
    <row r="7125" spans="1:16" x14ac:dyDescent="0.3">
      <c r="A7125" t="s">
        <v>661</v>
      </c>
      <c r="B7125" t="e">
        <f>VLOOKUP(A7125,Sheet3!L:L,1,FALSE)</f>
        <v>#N/A</v>
      </c>
      <c r="C7125" t="str">
        <f>VLOOKUP(A7125,'ALL - prices'!B:C,2,FALSE)</f>
        <v>TMX Group Ltd</v>
      </c>
      <c r="D7125" t="str">
        <f>VLOOKUP(A7125,'ALL - prices'!B:I,8,FALSE)</f>
        <v>Financials</v>
      </c>
      <c r="E7125">
        <v>2015</v>
      </c>
      <c r="F7125" t="s">
        <v>682</v>
      </c>
      <c r="G7125" t="str">
        <f t="shared" si="527"/>
        <v>2015-Q4</v>
      </c>
      <c r="H7125" s="4">
        <f>INDEX('ALL - prices'!$J$3:$DY$219,MATCH('COMBINED DATA'!A7085,'ALL - prices'!$B$3:$B$219,0),MATCH('COMBINED DATA'!G7085,'ALL - prices'!$J$1:$DY$1,0))</f>
        <v>35.973199999999999</v>
      </c>
      <c r="I7125" s="14">
        <f t="shared" si="530"/>
        <v>2.7654156758071657</v>
      </c>
      <c r="J7125" s="15">
        <f>INDEX(MarketCap2!$E$2:$AR$224,MATCH(A7125,MarketCap2!$B$2:$B$224,0),MATCH(G7125,MarketCap2!$E$1:$AR$1,0))</f>
        <v>1946698752</v>
      </c>
      <c r="K7125">
        <f t="shared" si="528"/>
        <v>21.389400827174388</v>
      </c>
      <c r="L7125">
        <f>INDEX('PB2'!$D$2:$AQ$224,MATCH(A7125,'PB2'!$B$2:$B$224,0),MATCH(G7125,'PB2'!$D$1:$AQ$1,0))</f>
        <v>0.69824200868606601</v>
      </c>
      <c r="M7125" s="16">
        <f t="shared" si="529"/>
        <v>1.4321681989340265</v>
      </c>
      <c r="N7125" s="6">
        <f>INDEX('ROA2'!$D$2:$AQ$224,MATCH(A7125,'ROA2'!$B$2:$B$224,0),MATCH(G7125,'ROA2'!$D$1:$AQ$1,0))</f>
        <v>0.84886699914932295</v>
      </c>
      <c r="O7125" s="6">
        <v>18939.500543999999</v>
      </c>
      <c r="P7125" s="28">
        <v>0.24938983204954479</v>
      </c>
    </row>
    <row r="7126" spans="1:16" x14ac:dyDescent="0.3">
      <c r="A7126" t="s">
        <v>661</v>
      </c>
      <c r="B7126" t="e">
        <f>VLOOKUP(A7126,Sheet3!L:L,1,FALSE)</f>
        <v>#N/A</v>
      </c>
      <c r="C7126" t="str">
        <f>VLOOKUP(A7126,'ALL - prices'!B:C,2,FALSE)</f>
        <v>TMX Group Ltd</v>
      </c>
      <c r="D7126" t="str">
        <f>VLOOKUP(A7126,'ALL - prices'!B:I,8,FALSE)</f>
        <v>Financials</v>
      </c>
      <c r="E7126">
        <v>2016</v>
      </c>
      <c r="F7126" t="s">
        <v>679</v>
      </c>
      <c r="G7126" t="str">
        <f t="shared" si="527"/>
        <v>2016-Q1</v>
      </c>
      <c r="H7126" s="4">
        <f>INDEX('ALL - prices'!$J$3:$DY$219,MATCH('COMBINED DATA'!A7086,'ALL - prices'!$B$3:$B$219,0),MATCH('COMBINED DATA'!G7086,'ALL - prices'!$J$1:$DY$1,0))</f>
        <v>32.911799999999999</v>
      </c>
      <c r="I7126" s="14">
        <f t="shared" si="530"/>
        <v>3.3277037132733636</v>
      </c>
      <c r="J7126" s="15">
        <f>INDEX(MarketCap2!$E$2:$AR$224,MATCH(A7126,MarketCap2!$B$2:$B$224,0),MATCH(G7126,MarketCap2!$E$1:$AR$1,0))</f>
        <v>2550996736</v>
      </c>
      <c r="K7126">
        <f t="shared" si="528"/>
        <v>21.659749996607029</v>
      </c>
      <c r="L7126">
        <f>INDEX('PB2'!$D$2:$AQ$224,MATCH(A7126,'PB2'!$B$2:$B$224,0),MATCH(G7126,'PB2'!$D$1:$AQ$1,0))</f>
        <v>0.90831899642944303</v>
      </c>
      <c r="M7126" s="16">
        <f t="shared" si="529"/>
        <v>1.1009348080695773</v>
      </c>
      <c r="N7126" s="6">
        <f>INDEX('ROA2'!$D$2:$AQ$224,MATCH(A7126,'ROA2'!$B$2:$B$224,0),MATCH(G7126,'ROA2'!$D$1:$AQ$1,0))</f>
        <v>-0.32706400752067599</v>
      </c>
      <c r="O7126" s="6">
        <v>17017.400320000001</v>
      </c>
      <c r="P7126" s="28">
        <v>-0.10148632058879271</v>
      </c>
    </row>
    <row r="7127" spans="1:16" x14ac:dyDescent="0.3">
      <c r="A7127" t="s">
        <v>661</v>
      </c>
      <c r="B7127" t="e">
        <f>VLOOKUP(A7127,Sheet3!L:L,1,FALSE)</f>
        <v>#N/A</v>
      </c>
      <c r="C7127" t="str">
        <f>VLOOKUP(A7127,'ALL - prices'!B:C,2,FALSE)</f>
        <v>TMX Group Ltd</v>
      </c>
      <c r="D7127" t="str">
        <f>VLOOKUP(A7127,'ALL - prices'!B:I,8,FALSE)</f>
        <v>Financials</v>
      </c>
      <c r="E7127">
        <v>2016</v>
      </c>
      <c r="F7127" t="s">
        <v>680</v>
      </c>
      <c r="G7127" t="str">
        <f t="shared" si="527"/>
        <v>2016-Q2</v>
      </c>
      <c r="H7127" s="4">
        <f>INDEX('ALL - prices'!$J$3:$DY$219,MATCH('COMBINED DATA'!A7087,'ALL - prices'!$B$3:$B$219,0),MATCH('COMBINED DATA'!G7087,'ALL - prices'!$J$1:$DY$1,0))</f>
        <v>34.124699999999997</v>
      </c>
      <c r="I7127" s="14">
        <f t="shared" si="530"/>
        <v>5.0632075540939292</v>
      </c>
      <c r="J7127" s="15">
        <f>INDEX(MarketCap2!$E$2:$AR$224,MATCH(A7127,MarketCap2!$B$2:$B$224,0),MATCH(G7127,MarketCap2!$E$1:$AR$1,0))</f>
        <v>2925317120</v>
      </c>
      <c r="K7127">
        <f t="shared" si="528"/>
        <v>21.796668728847539</v>
      </c>
      <c r="L7127">
        <f>INDEX('PB2'!$D$2:$AQ$224,MATCH(A7127,'PB2'!$B$2:$B$224,0),MATCH(G7127,'PB2'!$D$1:$AQ$1,0))</f>
        <v>1.0290770530700699</v>
      </c>
      <c r="M7127" s="16">
        <f t="shared" si="529"/>
        <v>0.97174453265348437</v>
      </c>
      <c r="N7127" s="6">
        <f>INDEX('ROA2'!$D$2:$AQ$224,MATCH(A7127,'ROA2'!$B$2:$B$224,0),MATCH(G7127,'ROA2'!$D$1:$AQ$1,0))</f>
        <v>-0.21673899888992301</v>
      </c>
      <c r="O7127" s="6">
        <v>30119.000064</v>
      </c>
      <c r="P7127" s="28">
        <v>0.76989431391598118</v>
      </c>
    </row>
    <row r="7128" spans="1:16" x14ac:dyDescent="0.3">
      <c r="A7128" t="s">
        <v>661</v>
      </c>
      <c r="B7128" t="e">
        <f>VLOOKUP(A7128,Sheet3!L:L,1,FALSE)</f>
        <v>#N/A</v>
      </c>
      <c r="C7128" t="str">
        <f>VLOOKUP(A7128,'ALL - prices'!B:C,2,FALSE)</f>
        <v>TMX Group Ltd</v>
      </c>
      <c r="D7128" t="str">
        <f>VLOOKUP(A7128,'ALL - prices'!B:I,8,FALSE)</f>
        <v>Financials</v>
      </c>
      <c r="E7128">
        <v>2016</v>
      </c>
      <c r="F7128" t="s">
        <v>681</v>
      </c>
      <c r="G7128" t="str">
        <f t="shared" si="527"/>
        <v>2016-Q3</v>
      </c>
      <c r="H7128" s="4">
        <f>INDEX('ALL - prices'!$J$3:$DY$219,MATCH('COMBINED DATA'!A7088,'ALL - prices'!$B$3:$B$219,0),MATCH('COMBINED DATA'!G7088,'ALL - prices'!$J$1:$DY$1,0))</f>
        <v>36.006</v>
      </c>
      <c r="I7128" s="14">
        <f t="shared" si="530"/>
        <v>4.1224008258740028</v>
      </c>
      <c r="J7128" s="15">
        <f>INDEX(MarketCap2!$E$2:$AR$224,MATCH(A7128,MarketCap2!$B$2:$B$224,0),MATCH(G7128,MarketCap2!$E$1:$AR$1,0))</f>
        <v>3283753216</v>
      </c>
      <c r="K7128">
        <f t="shared" si="528"/>
        <v>21.912252878331646</v>
      </c>
      <c r="L7128">
        <f>INDEX('PB2'!$D$2:$AQ$224,MATCH(A7128,'PB2'!$B$2:$B$224,0),MATCH(G7128,'PB2'!$D$1:$AQ$1,0))</f>
        <v>1.13813400268555</v>
      </c>
      <c r="M7128" s="16">
        <f t="shared" si="529"/>
        <v>0.8786311608654096</v>
      </c>
      <c r="N7128" s="6">
        <f>INDEX('ROA2'!$D$2:$AQ$224,MATCH(A7128,'ROA2'!$B$2:$B$224,0),MATCH(G7128,'ROA2'!$D$1:$AQ$1,0))</f>
        <v>-9.2194996774196999E-2</v>
      </c>
      <c r="O7128" s="6">
        <v>23671.699455999998</v>
      </c>
      <c r="P7128" s="28">
        <v>-0.21406091152761059</v>
      </c>
    </row>
    <row r="7129" spans="1:16" x14ac:dyDescent="0.3">
      <c r="A7129" t="s">
        <v>661</v>
      </c>
      <c r="B7129" t="e">
        <f>VLOOKUP(A7129,Sheet3!L:L,1,FALSE)</f>
        <v>#N/A</v>
      </c>
      <c r="C7129" t="str">
        <f>VLOOKUP(A7129,'ALL - prices'!B:C,2,FALSE)</f>
        <v>TMX Group Ltd</v>
      </c>
      <c r="D7129" t="str">
        <f>VLOOKUP(A7129,'ALL - prices'!B:I,8,FALSE)</f>
        <v>Financials</v>
      </c>
      <c r="E7129">
        <v>2016</v>
      </c>
      <c r="F7129" t="s">
        <v>682</v>
      </c>
      <c r="G7129" t="str">
        <f t="shared" si="527"/>
        <v>2016-Q4</v>
      </c>
      <c r="H7129" s="4">
        <f>INDEX('ALL - prices'!$J$3:$DY$219,MATCH('COMBINED DATA'!A7089,'ALL - prices'!$B$3:$B$219,0),MATCH('COMBINED DATA'!G7089,'ALL - prices'!$J$1:$DY$1,0))</f>
        <v>39.2575</v>
      </c>
      <c r="I7129" s="14">
        <f t="shared" si="530"/>
        <v>5.1677162264066583</v>
      </c>
      <c r="J7129" s="15">
        <f>INDEX(MarketCap2!$E$2:$AR$224,MATCH(A7129,MarketCap2!$B$2:$B$224,0),MATCH(G7129,MarketCap2!$E$1:$AR$1,0))</f>
        <v>3934755584</v>
      </c>
      <c r="K7129">
        <f t="shared" si="528"/>
        <v>22.093114603544858</v>
      </c>
      <c r="L7129">
        <f>INDEX('PB2'!$D$2:$AQ$224,MATCH(A7129,'PB2'!$B$2:$B$224,0),MATCH(G7129,'PB2'!$D$1:$AQ$1,0))</f>
        <v>1.34732902050018</v>
      </c>
      <c r="M7129" s="16">
        <f t="shared" si="529"/>
        <v>0.74220920412503388</v>
      </c>
      <c r="N7129" s="6">
        <f>INDEX('ROA2'!$D$2:$AQ$224,MATCH(A7129,'ROA2'!$B$2:$B$224,0),MATCH(G7129,'ROA2'!$D$1:$AQ$1,0))</f>
        <v>-7.1841001510620006E-2</v>
      </c>
      <c r="O7129" s="6">
        <v>23376.099328</v>
      </c>
      <c r="P7129" s="28">
        <v>-1.2487490750271134E-2</v>
      </c>
    </row>
    <row r="7130" spans="1:16" x14ac:dyDescent="0.3">
      <c r="A7130" t="s">
        <v>661</v>
      </c>
      <c r="B7130" t="e">
        <f>VLOOKUP(A7130,Sheet3!L:L,1,FALSE)</f>
        <v>#N/A</v>
      </c>
      <c r="C7130" t="str">
        <f>VLOOKUP(A7130,'ALL - prices'!B:C,2,FALSE)</f>
        <v>TMX Group Ltd</v>
      </c>
      <c r="D7130" t="str">
        <f>VLOOKUP(A7130,'ALL - prices'!B:I,8,FALSE)</f>
        <v>Financials</v>
      </c>
      <c r="E7130">
        <v>2017</v>
      </c>
      <c r="F7130" t="s">
        <v>679</v>
      </c>
      <c r="G7130" t="str">
        <f t="shared" si="527"/>
        <v>2017-Q1</v>
      </c>
      <c r="H7130" s="4">
        <f>INDEX('ALL - prices'!$J$3:$DY$219,MATCH('COMBINED DATA'!A7090,'ALL - prices'!$B$3:$B$219,0),MATCH('COMBINED DATA'!G7090,'ALL - prices'!$J$1:$DY$1,0))</f>
        <v>41.592399999999998</v>
      </c>
      <c r="I7130" s="14">
        <f t="shared" si="530"/>
        <v>3.945467321285697</v>
      </c>
      <c r="J7130" s="15">
        <f>INDEX(MarketCap2!$E$2:$AR$224,MATCH(A7130,MarketCap2!$B$2:$B$224,0),MATCH(G7130,MarketCap2!$E$1:$AR$1,0))</f>
        <v>3719000832</v>
      </c>
      <c r="K7130">
        <f t="shared" si="528"/>
        <v>22.036720875605372</v>
      </c>
      <c r="L7130">
        <f>INDEX('PB2'!$D$2:$AQ$224,MATCH(A7130,'PB2'!$B$2:$B$224,0),MATCH(G7130,'PB2'!$D$1:$AQ$1,0))</f>
        <v>1.2685530185699501</v>
      </c>
      <c r="M7130" s="16">
        <f t="shared" si="529"/>
        <v>0.78829972840024298</v>
      </c>
      <c r="N7130" s="6">
        <f>INDEX('ROA2'!$D$2:$AQ$224,MATCH(A7130,'ROA2'!$B$2:$B$224,0),MATCH(G7130,'ROA2'!$D$1:$AQ$1,0))</f>
        <v>1.00155997276306</v>
      </c>
      <c r="O7130" s="6">
        <v>22201.399296</v>
      </c>
      <c r="P7130" s="28">
        <v>-5.0252183459579138E-2</v>
      </c>
    </row>
    <row r="7131" spans="1:16" x14ac:dyDescent="0.3">
      <c r="A7131" t="s">
        <v>661</v>
      </c>
      <c r="B7131" t="e">
        <f>VLOOKUP(A7131,Sheet3!L:L,1,FALSE)</f>
        <v>#N/A</v>
      </c>
      <c r="C7131" t="str">
        <f>VLOOKUP(A7131,'ALL - prices'!B:C,2,FALSE)</f>
        <v>TMX Group Ltd</v>
      </c>
      <c r="D7131" t="str">
        <f>VLOOKUP(A7131,'ALL - prices'!B:I,8,FALSE)</f>
        <v>Financials</v>
      </c>
      <c r="E7131">
        <v>2017</v>
      </c>
      <c r="F7131" t="s">
        <v>680</v>
      </c>
      <c r="G7131" t="str">
        <f t="shared" si="527"/>
        <v>2017-Q2</v>
      </c>
      <c r="H7131" s="4">
        <f>INDEX('ALL - prices'!$J$3:$DY$219,MATCH('COMBINED DATA'!A7091,'ALL - prices'!$B$3:$B$219,0),MATCH('COMBINED DATA'!G7091,'ALL - prices'!$J$1:$DY$1,0))</f>
        <v>47.982599999999998</v>
      </c>
      <c r="I7131" s="14">
        <f t="shared" si="530"/>
        <v>6.8357252584613475</v>
      </c>
      <c r="J7131" s="15">
        <f>INDEX(MarketCap2!$E$2:$AR$224,MATCH(A7131,MarketCap2!$B$2:$B$224,0),MATCH(G7131,MarketCap2!$E$1:$AR$1,0))</f>
        <v>3901357056</v>
      </c>
      <c r="K7131">
        <f t="shared" si="528"/>
        <v>22.084590292633823</v>
      </c>
      <c r="L7131">
        <f>INDEX('PB2'!$D$2:$AQ$224,MATCH(A7131,'PB2'!$B$2:$B$224,0),MATCH(G7131,'PB2'!$D$1:$AQ$1,0))</f>
        <v>1.3023879528045601</v>
      </c>
      <c r="M7131" s="16">
        <f t="shared" si="529"/>
        <v>0.76782037014900328</v>
      </c>
      <c r="N7131" s="6">
        <f>INDEX('ROA2'!$D$2:$AQ$224,MATCH(A7131,'ROA2'!$B$2:$B$224,0),MATCH(G7131,'ROA2'!$D$1:$AQ$1,0))</f>
        <v>0.72768700122833296</v>
      </c>
      <c r="O7131" s="6">
        <v>24135.100416000001</v>
      </c>
      <c r="P7131" s="28">
        <v>8.7098164139068221E-2</v>
      </c>
    </row>
    <row r="7132" spans="1:16" x14ac:dyDescent="0.3">
      <c r="A7132" t="s">
        <v>661</v>
      </c>
      <c r="B7132" t="e">
        <f>VLOOKUP(A7132,Sheet3!L:L,1,FALSE)</f>
        <v>#N/A</v>
      </c>
      <c r="C7132" t="str">
        <f>VLOOKUP(A7132,'ALL - prices'!B:C,2,FALSE)</f>
        <v>TMX Group Ltd</v>
      </c>
      <c r="D7132" t="str">
        <f>VLOOKUP(A7132,'ALL - prices'!B:I,8,FALSE)</f>
        <v>Financials</v>
      </c>
      <c r="E7132">
        <v>2017</v>
      </c>
      <c r="F7132" t="s">
        <v>681</v>
      </c>
      <c r="G7132" t="str">
        <f t="shared" si="527"/>
        <v>2017-Q3</v>
      </c>
      <c r="H7132" s="4">
        <f>INDEX('ALL - prices'!$J$3:$DY$219,MATCH('COMBINED DATA'!A7092,'ALL - prices'!$B$3:$B$219,0),MATCH('COMBINED DATA'!G7092,'ALL - prices'!$J$1:$DY$1,0))</f>
        <v>46.628</v>
      </c>
      <c r="I7132" s="14">
        <f t="shared" si="530"/>
        <v>5.8689611354281981</v>
      </c>
      <c r="J7132" s="15">
        <f>INDEX(MarketCap2!$E$2:$AR$224,MATCH(A7132,MarketCap2!$B$2:$B$224,0),MATCH(G7132,MarketCap2!$E$1:$AR$1,0))</f>
        <v>3901712128</v>
      </c>
      <c r="K7132">
        <f t="shared" si="528"/>
        <v>22.084681300926039</v>
      </c>
      <c r="L7132">
        <f>INDEX('PB2'!$D$2:$AQ$224,MATCH(A7132,'PB2'!$B$2:$B$224,0),MATCH(G7132,'PB2'!$D$1:$AQ$1,0))</f>
        <v>1.2911349534988401</v>
      </c>
      <c r="M7132" s="16">
        <f t="shared" si="529"/>
        <v>0.77451237555772545</v>
      </c>
      <c r="N7132" s="6">
        <f>INDEX('ROA2'!$D$2:$AQ$224,MATCH(A7132,'ROA2'!$B$2:$B$224,0),MATCH(G7132,'ROA2'!$D$1:$AQ$1,0))</f>
        <v>0.77939301729202304</v>
      </c>
      <c r="O7132" s="6">
        <v>29087.299584</v>
      </c>
      <c r="P7132" s="28">
        <v>0.20518659888056706</v>
      </c>
    </row>
    <row r="7133" spans="1:16" x14ac:dyDescent="0.3">
      <c r="A7133" t="s">
        <v>661</v>
      </c>
      <c r="B7133" t="e">
        <f>VLOOKUP(A7133,Sheet3!L:L,1,FALSE)</f>
        <v>#N/A</v>
      </c>
      <c r="C7133" t="str">
        <f>VLOOKUP(A7133,'ALL - prices'!B:C,2,FALSE)</f>
        <v>TMX Group Ltd</v>
      </c>
      <c r="D7133" t="str">
        <f>VLOOKUP(A7133,'ALL - prices'!B:I,8,FALSE)</f>
        <v>Financials</v>
      </c>
      <c r="E7133">
        <v>2017</v>
      </c>
      <c r="F7133" t="s">
        <v>682</v>
      </c>
      <c r="G7133" t="str">
        <f t="shared" si="527"/>
        <v>2017-Q4</v>
      </c>
      <c r="H7133" s="4">
        <f>INDEX('ALL - prices'!$J$3:$DY$219,MATCH('COMBINED DATA'!A7093,'ALL - prices'!$B$3:$B$219,0),MATCH('COMBINED DATA'!G7093,'ALL - prices'!$J$1:$DY$1,0))</f>
        <v>54.1524</v>
      </c>
      <c r="I7133" s="14">
        <f t="shared" si="530"/>
        <v>5.8260159425917575</v>
      </c>
      <c r="J7133" s="15">
        <f>INDEX(MarketCap2!$E$2:$AR$224,MATCH(A7133,MarketCap2!$B$2:$B$224,0),MATCH(G7133,MarketCap2!$E$1:$AR$1,0))</f>
        <v>3900947712</v>
      </c>
      <c r="K7133">
        <f t="shared" si="528"/>
        <v>22.084485363638471</v>
      </c>
      <c r="L7133">
        <f>INDEX('PB2'!$D$2:$AQ$224,MATCH(A7133,'PB2'!$B$2:$B$224,0),MATCH(G7133,'PB2'!$D$1:$AQ$1,0))</f>
        <v>1.2257230281829801</v>
      </c>
      <c r="M7133" s="16">
        <f t="shared" si="529"/>
        <v>0.81584499679540701</v>
      </c>
      <c r="N7133" s="6">
        <f>INDEX('ROA2'!$D$2:$AQ$224,MATCH(A7133,'ROA2'!$B$2:$B$224,0),MATCH(G7133,'ROA2'!$D$1:$AQ$1,0))</f>
        <v>1.0251710414886499</v>
      </c>
      <c r="O7133" s="6">
        <v>19211.900927999999</v>
      </c>
      <c r="P7133" s="28">
        <v>-0.33950895398458181</v>
      </c>
    </row>
    <row r="7134" spans="1:16" x14ac:dyDescent="0.3">
      <c r="A7134" t="s">
        <v>661</v>
      </c>
      <c r="B7134" t="e">
        <f>VLOOKUP(A7134,Sheet3!L:L,1,FALSE)</f>
        <v>#N/A</v>
      </c>
      <c r="C7134" t="str">
        <f>VLOOKUP(A7134,'ALL - prices'!B:C,2,FALSE)</f>
        <v>TMX Group Ltd</v>
      </c>
      <c r="D7134" t="str">
        <f>VLOOKUP(A7134,'ALL - prices'!B:I,8,FALSE)</f>
        <v>Financials</v>
      </c>
      <c r="E7134">
        <v>2018</v>
      </c>
      <c r="F7134" t="s">
        <v>679</v>
      </c>
      <c r="G7134" t="str">
        <f t="shared" si="527"/>
        <v>2018-Q1</v>
      </c>
      <c r="H7134" s="4">
        <f>INDEX('ALL - prices'!$J$3:$DY$219,MATCH('COMBINED DATA'!A7094,'ALL - prices'!$B$3:$B$219,0),MATCH('COMBINED DATA'!G7094,'ALL - prices'!$J$1:$DY$1,0))</f>
        <v>53.988799999999998</v>
      </c>
      <c r="I7134" s="14">
        <f t="shared" si="530"/>
        <v>5.8783692049042511</v>
      </c>
      <c r="J7134" s="15">
        <f>INDEX(MarketCap2!$E$2:$AR$224,MATCH(A7134,MarketCap2!$B$2:$B$224,0),MATCH(G7134,MarketCap2!$E$1:$AR$1,0))</f>
        <v>4141106944</v>
      </c>
      <c r="K7134">
        <f t="shared" si="528"/>
        <v>22.144228966822343</v>
      </c>
      <c r="L7134">
        <f>INDEX('PB2'!$D$2:$AQ$224,MATCH(A7134,'PB2'!$B$2:$B$224,0),MATCH(G7134,'PB2'!$D$1:$AQ$1,0))</f>
        <v>1.27199995517731</v>
      </c>
      <c r="M7134" s="16">
        <f t="shared" si="529"/>
        <v>0.78616354971538138</v>
      </c>
      <c r="N7134" s="6">
        <f>INDEX('ROA2'!$D$2:$AQ$224,MATCH(A7134,'ROA2'!$B$2:$B$224,0),MATCH(G7134,'ROA2'!$D$1:$AQ$1,0))</f>
        <v>1.5389050245285001</v>
      </c>
      <c r="O7134" s="6">
        <v>25624.799232000001</v>
      </c>
      <c r="P7134" s="28">
        <v>0.33379821851223751</v>
      </c>
    </row>
    <row r="7135" spans="1:16" x14ac:dyDescent="0.3">
      <c r="A7135" t="s">
        <v>661</v>
      </c>
      <c r="B7135" t="e">
        <f>VLOOKUP(A7135,Sheet3!L:L,1,FALSE)</f>
        <v>#N/A</v>
      </c>
      <c r="C7135" t="str">
        <f>VLOOKUP(A7135,'ALL - prices'!B:C,2,FALSE)</f>
        <v>TMX Group Ltd</v>
      </c>
      <c r="D7135" t="str">
        <f>VLOOKUP(A7135,'ALL - prices'!B:I,8,FALSE)</f>
        <v>Financials</v>
      </c>
      <c r="E7135">
        <v>2018</v>
      </c>
      <c r="F7135" t="s">
        <v>680</v>
      </c>
      <c r="G7135" t="str">
        <f t="shared" si="527"/>
        <v>2018-Q2</v>
      </c>
      <c r="H7135" s="4">
        <f>INDEX('ALL - prices'!$J$3:$DY$219,MATCH('COMBINED DATA'!A7095,'ALL - prices'!$B$3:$B$219,0),MATCH('COMBINED DATA'!G7095,'ALL - prices'!$J$1:$DY$1,0))</f>
        <v>63.322299999999998</v>
      </c>
      <c r="I7135" s="14">
        <f t="shared" si="530"/>
        <v>6.3736910543786669</v>
      </c>
      <c r="J7135" s="15">
        <f>INDEX(MarketCap2!$E$2:$AR$224,MATCH(A7135,MarketCap2!$B$2:$B$224,0),MATCH(G7135,MarketCap2!$E$1:$AR$1,0))</f>
        <v>4792337920</v>
      </c>
      <c r="K7135">
        <f t="shared" si="528"/>
        <v>22.290284212802529</v>
      </c>
      <c r="L7135">
        <f>INDEX('PB2'!$D$2:$AQ$224,MATCH(A7135,'PB2'!$B$2:$B$224,0),MATCH(G7135,'PB2'!$D$1:$AQ$1,0))</f>
        <v>1.4572390317916899</v>
      </c>
      <c r="M7135" s="16">
        <f t="shared" si="529"/>
        <v>0.68622921715903396</v>
      </c>
      <c r="N7135" s="6">
        <f>INDEX('ROA2'!$D$2:$AQ$224,MATCH(A7135,'ROA2'!$B$2:$B$224,0),MATCH(G7135,'ROA2'!$D$1:$AQ$1,0))</f>
        <v>1.53404605388641</v>
      </c>
      <c r="O7135" s="6">
        <v>25902.49984</v>
      </c>
      <c r="P7135" s="28">
        <v>1.0837181805241595E-2</v>
      </c>
    </row>
    <row r="7136" spans="1:16" x14ac:dyDescent="0.3">
      <c r="A7136" t="s">
        <v>661</v>
      </c>
      <c r="B7136" t="e">
        <f>VLOOKUP(A7136,Sheet3!L:L,1,FALSE)</f>
        <v>#N/A</v>
      </c>
      <c r="C7136" t="str">
        <f>VLOOKUP(A7136,'ALL - prices'!B:C,2,FALSE)</f>
        <v>TMX Group Ltd</v>
      </c>
      <c r="D7136" t="str">
        <f>VLOOKUP(A7136,'ALL - prices'!B:I,8,FALSE)</f>
        <v>Financials</v>
      </c>
      <c r="E7136">
        <v>2018</v>
      </c>
      <c r="F7136" t="s">
        <v>681</v>
      </c>
      <c r="G7136" t="str">
        <f t="shared" si="527"/>
        <v>2018-Q3</v>
      </c>
      <c r="H7136" s="4">
        <f>INDEX('ALL - prices'!$J$3:$DY$219,MATCH('COMBINED DATA'!A7096,'ALL - prices'!$B$3:$B$219,0),MATCH('COMBINED DATA'!G7096,'ALL - prices'!$J$1:$DY$1,0))</f>
        <v>65.007999999999996</v>
      </c>
      <c r="I7136" s="14">
        <f t="shared" si="530"/>
        <v>7.9133929669369234</v>
      </c>
      <c r="J7136" s="15">
        <f>INDEX(MarketCap2!$E$2:$AR$224,MATCH(A7136,MarketCap2!$B$2:$B$224,0),MATCH(G7136,MarketCap2!$E$1:$AR$1,0))</f>
        <v>4834387968</v>
      </c>
      <c r="K7136">
        <f t="shared" si="528"/>
        <v>22.299020374178475</v>
      </c>
      <c r="L7136">
        <f>INDEX('PB2'!$D$2:$AQ$224,MATCH(A7136,'PB2'!$B$2:$B$224,0),MATCH(G7136,'PB2'!$D$1:$AQ$1,0))</f>
        <v>1.4704389572143599</v>
      </c>
      <c r="M7136" s="16">
        <f t="shared" si="529"/>
        <v>0.68006903319157674</v>
      </c>
      <c r="N7136" s="6">
        <f>INDEX('ROA2'!$D$2:$AQ$224,MATCH(A7136,'ROA2'!$B$2:$B$224,0),MATCH(G7136,'ROA2'!$D$1:$AQ$1,0))</f>
        <v>1.3727940320968599</v>
      </c>
      <c r="O7136" s="6">
        <v>31067.400192000001</v>
      </c>
      <c r="P7136" s="28">
        <v>0.19939775635184409</v>
      </c>
    </row>
    <row r="7137" spans="1:16" x14ac:dyDescent="0.3">
      <c r="A7137" t="s">
        <v>661</v>
      </c>
      <c r="B7137" t="e">
        <f>VLOOKUP(A7137,Sheet3!L:L,1,FALSE)</f>
        <v>#N/A</v>
      </c>
      <c r="C7137" t="str">
        <f>VLOOKUP(A7137,'ALL - prices'!B:C,2,FALSE)</f>
        <v>TMX Group Ltd</v>
      </c>
      <c r="D7137" t="str">
        <f>VLOOKUP(A7137,'ALL - prices'!B:I,8,FALSE)</f>
        <v>Financials</v>
      </c>
      <c r="E7137">
        <v>2018</v>
      </c>
      <c r="F7137" t="s">
        <v>682</v>
      </c>
      <c r="G7137" t="str">
        <f t="shared" si="527"/>
        <v>2018-Q4</v>
      </c>
      <c r="H7137" s="4">
        <f>INDEX('ALL - prices'!$J$3:$DY$219,MATCH('COMBINED DATA'!A7097,'ALL - prices'!$B$3:$B$219,0),MATCH('COMBINED DATA'!G7097,'ALL - prices'!$J$1:$DY$1,0))</f>
        <v>54.305900000000001</v>
      </c>
      <c r="I7137" s="14">
        <f t="shared" si="530"/>
        <v>7.5464808846574307</v>
      </c>
      <c r="J7137" s="15">
        <f>INDEX(MarketCap2!$E$2:$AR$224,MATCH(A7137,MarketCap2!$B$2:$B$224,0),MATCH(G7137,MarketCap2!$E$1:$AR$1,0))</f>
        <v>3945840128</v>
      </c>
      <c r="K7137">
        <f t="shared" si="528"/>
        <v>22.095927728774232</v>
      </c>
      <c r="L7137">
        <f>INDEX('PB2'!$D$2:$AQ$224,MATCH(A7137,'PB2'!$B$2:$B$224,0),MATCH(G7137,'PB2'!$D$1:$AQ$1,0))</f>
        <v>1.1671990156173699</v>
      </c>
      <c r="M7137" s="16">
        <f t="shared" si="529"/>
        <v>0.8567519220114036</v>
      </c>
      <c r="N7137" s="6">
        <f>INDEX('ROA2'!$D$2:$AQ$224,MATCH(A7137,'ROA2'!$B$2:$B$224,0),MATCH(G7137,'ROA2'!$D$1:$AQ$1,0))</f>
        <v>1.8681160211563099</v>
      </c>
      <c r="O7137" s="6">
        <v>25592.600576000001</v>
      </c>
      <c r="P7137" s="28">
        <v>-0.17622329458419847</v>
      </c>
    </row>
    <row r="7138" spans="1:16" x14ac:dyDescent="0.3">
      <c r="A7138" t="s">
        <v>661</v>
      </c>
      <c r="B7138" t="e">
        <f>VLOOKUP(A7138,Sheet3!L:L,1,FALSE)</f>
        <v>#N/A</v>
      </c>
      <c r="C7138" t="str">
        <f>VLOOKUP(A7138,'ALL - prices'!B:C,2,FALSE)</f>
        <v>TMX Group Ltd</v>
      </c>
      <c r="D7138" t="str">
        <f>VLOOKUP(A7138,'ALL - prices'!B:I,8,FALSE)</f>
        <v>Financials</v>
      </c>
      <c r="E7138">
        <v>2019</v>
      </c>
      <c r="F7138" t="s">
        <v>679</v>
      </c>
      <c r="G7138" t="str">
        <f t="shared" si="527"/>
        <v>2019-Q1</v>
      </c>
      <c r="H7138" s="4">
        <f>INDEX('ALL - prices'!$J$3:$DY$219,MATCH('COMBINED DATA'!A7098,'ALL - prices'!$B$3:$B$219,0),MATCH('COMBINED DATA'!G7098,'ALL - prices'!$J$1:$DY$1,0))</f>
        <v>67.944299999999998</v>
      </c>
      <c r="I7138" s="14">
        <f t="shared" si="530"/>
        <v>6.7912696478027339</v>
      </c>
      <c r="J7138" s="15">
        <f>INDEX(MarketCap2!$E$2:$AR$224,MATCH(A7138,MarketCap2!$B$2:$B$224,0),MATCH(G7138,MarketCap2!$E$1:$AR$1,0))</f>
        <v>4808711168</v>
      </c>
      <c r="K7138">
        <f t="shared" si="528"/>
        <v>22.293694936718737</v>
      </c>
      <c r="L7138">
        <f>INDEX('PB2'!$D$2:$AQ$224,MATCH(A7138,'PB2'!$B$2:$B$224,0),MATCH(G7138,'PB2'!$D$1:$AQ$1,0))</f>
        <v>1.41684794425964</v>
      </c>
      <c r="M7138" s="16">
        <f t="shared" si="529"/>
        <v>0.70579203933033208</v>
      </c>
      <c r="N7138" s="6">
        <f>INDEX('ROA2'!$D$2:$AQ$224,MATCH(A7138,'ROA2'!$B$2:$B$224,0),MATCH(G7138,'ROA2'!$D$1:$AQ$1,0))</f>
        <v>0.998548984527588</v>
      </c>
      <c r="O7138" s="6">
        <v>31658.299392000001</v>
      </c>
      <c r="P7138" s="28">
        <v>0.23700986533147542</v>
      </c>
    </row>
    <row r="7139" spans="1:16" x14ac:dyDescent="0.3">
      <c r="A7139" t="s">
        <v>661</v>
      </c>
      <c r="B7139" t="e">
        <f>VLOOKUP(A7139,Sheet3!L:L,1,FALSE)</f>
        <v>#N/A</v>
      </c>
      <c r="C7139" t="str">
        <f>VLOOKUP(A7139,'ALL - prices'!B:C,2,FALSE)</f>
        <v>TMX Group Ltd</v>
      </c>
      <c r="D7139" t="str">
        <f>VLOOKUP(A7139,'ALL - prices'!B:I,8,FALSE)</f>
        <v>Financials</v>
      </c>
      <c r="E7139">
        <v>2019</v>
      </c>
      <c r="F7139" t="s">
        <v>680</v>
      </c>
      <c r="G7139" t="str">
        <f t="shared" si="527"/>
        <v>2019-Q2</v>
      </c>
      <c r="H7139" s="4">
        <f>INDEX('ALL - prices'!$J$3:$DY$219,MATCH('COMBINED DATA'!A7099,'ALL - prices'!$B$3:$B$219,0),MATCH('COMBINED DATA'!G7099,'ALL - prices'!$J$1:$DY$1,0))</f>
        <v>67.428399999999996</v>
      </c>
      <c r="I7139" s="14">
        <f t="shared" si="530"/>
        <v>4.6980972158949621</v>
      </c>
      <c r="J7139" s="15">
        <f>INDEX(MarketCap2!$E$2:$AR$224,MATCH(A7139,MarketCap2!$B$2:$B$224,0),MATCH(G7139,MarketCap2!$E$1:$AR$1,0))</f>
        <v>5106263040</v>
      </c>
      <c r="K7139">
        <f t="shared" si="528"/>
        <v>22.353733670302496</v>
      </c>
      <c r="L7139">
        <f>INDEX('PB2'!$D$2:$AQ$224,MATCH(A7139,'PB2'!$B$2:$B$224,0),MATCH(G7139,'PB2'!$D$1:$AQ$1,0))</f>
        <v>1.49196100234985</v>
      </c>
      <c r="M7139" s="16">
        <f t="shared" si="529"/>
        <v>0.67025880597749699</v>
      </c>
      <c r="N7139" s="6">
        <f>INDEX('ROA2'!$D$2:$AQ$224,MATCH(A7139,'ROA2'!$B$2:$B$224,0),MATCH(G7139,'ROA2'!$D$1:$AQ$1,0))</f>
        <v>0.904407978057861</v>
      </c>
      <c r="O7139" s="6">
        <v>36923.101183999999</v>
      </c>
      <c r="P7139" s="28">
        <v>0.16630084032026068</v>
      </c>
    </row>
    <row r="7140" spans="1:16" x14ac:dyDescent="0.3">
      <c r="A7140" t="s">
        <v>661</v>
      </c>
      <c r="B7140" t="e">
        <f>VLOOKUP(A7140,Sheet3!L:L,1,FALSE)</f>
        <v>#N/A</v>
      </c>
      <c r="C7140" t="str">
        <f>VLOOKUP(A7140,'ALL - prices'!B:C,2,FALSE)</f>
        <v>TMX Group Ltd</v>
      </c>
      <c r="D7140" t="str">
        <f>VLOOKUP(A7140,'ALL - prices'!B:I,8,FALSE)</f>
        <v>Financials</v>
      </c>
      <c r="E7140">
        <v>2019</v>
      </c>
      <c r="F7140" t="s">
        <v>681</v>
      </c>
      <c r="G7140" t="str">
        <f t="shared" si="527"/>
        <v>2019-Q3</v>
      </c>
      <c r="H7140" s="4">
        <f>INDEX('ALL - prices'!$J$3:$DY$219,MATCH('COMBINED DATA'!A7100,'ALL - prices'!$B$3:$B$219,0),MATCH('COMBINED DATA'!G7100,'ALL - prices'!$J$1:$DY$1,0))</f>
        <v>72.774299999999997</v>
      </c>
      <c r="I7140" s="14">
        <f t="shared" si="530"/>
        <v>3.8126925061781005</v>
      </c>
      <c r="J7140" s="15">
        <f>INDEX(MarketCap2!$E$2:$AR$224,MATCH(A7140,MarketCap2!$B$2:$B$224,0),MATCH(G7140,MarketCap2!$E$1:$AR$1,0))</f>
        <v>6422614016</v>
      </c>
      <c r="K7140">
        <f t="shared" si="528"/>
        <v>22.583091039379294</v>
      </c>
      <c r="L7140">
        <f>INDEX('PB2'!$D$2:$AQ$224,MATCH(A7140,'PB2'!$B$2:$B$224,0),MATCH(G7140,'PB2'!$D$1:$AQ$1,0))</f>
        <v>1.8687870502471899</v>
      </c>
      <c r="M7140" s="16">
        <f t="shared" si="529"/>
        <v>0.53510644771844229</v>
      </c>
      <c r="N7140" s="6">
        <f>INDEX('ROA2'!$D$2:$AQ$224,MATCH(A7140,'ROA2'!$B$2:$B$224,0),MATCH(G7140,'ROA2'!$D$1:$AQ$1,0))</f>
        <v>0.85624498128891002</v>
      </c>
      <c r="O7140" s="6">
        <v>30994.300928000001</v>
      </c>
      <c r="P7140" s="28">
        <v>-0.16057156809377496</v>
      </c>
    </row>
    <row r="7141" spans="1:16" x14ac:dyDescent="0.3">
      <c r="A7141" t="s">
        <v>661</v>
      </c>
      <c r="B7141" t="e">
        <f>VLOOKUP(A7141,Sheet3!L:L,1,FALSE)</f>
        <v>#N/A</v>
      </c>
      <c r="C7141" t="str">
        <f>VLOOKUP(A7141,'ALL - prices'!B:C,2,FALSE)</f>
        <v>TMX Group Ltd</v>
      </c>
      <c r="D7141" t="str">
        <f>VLOOKUP(A7141,'ALL - prices'!B:I,8,FALSE)</f>
        <v>Financials</v>
      </c>
      <c r="E7141">
        <v>2019</v>
      </c>
      <c r="F7141" t="s">
        <v>682</v>
      </c>
      <c r="G7141" t="str">
        <f t="shared" si="527"/>
        <v>2019-Q4</v>
      </c>
      <c r="H7141" s="4">
        <f>INDEX('ALL - prices'!$J$3:$DY$219,MATCH('COMBINED DATA'!A7101,'ALL - prices'!$B$3:$B$219,0),MATCH('COMBINED DATA'!G7101,'ALL - prices'!$J$1:$DY$1,0))</f>
        <v>83.686499999999995</v>
      </c>
      <c r="I7141" s="14">
        <f t="shared" si="530"/>
        <v>18.36315571924299</v>
      </c>
      <c r="J7141" s="15">
        <f>INDEX(MarketCap2!$E$2:$AR$224,MATCH(A7141,MarketCap2!$B$2:$B$224,0),MATCH(G7141,MarketCap2!$E$1:$AR$1,0))</f>
        <v>6320180736</v>
      </c>
      <c r="K7141">
        <f t="shared" si="528"/>
        <v>22.567013642164632</v>
      </c>
      <c r="L7141">
        <f>INDEX('PB2'!$D$2:$AQ$224,MATCH(A7141,'PB2'!$B$2:$B$224,0),MATCH(G7141,'PB2'!$D$1:$AQ$1,0))</f>
        <v>1.8071810007095299</v>
      </c>
      <c r="M7141" s="16">
        <f t="shared" si="529"/>
        <v>0.55334800421617036</v>
      </c>
      <c r="N7141" s="6">
        <f>INDEX('ROA2'!$D$2:$AQ$224,MATCH(A7141,'ROA2'!$B$2:$B$224,0),MATCH(G7141,'ROA2'!$D$1:$AQ$1,0))</f>
        <v>0.87196302413940396</v>
      </c>
      <c r="O7141" s="6">
        <v>36313.698303999998</v>
      </c>
      <c r="P7141" s="28">
        <v>0.17162501546193923</v>
      </c>
    </row>
    <row r="7142" spans="1:16" x14ac:dyDescent="0.3">
      <c r="A7142" t="s">
        <v>661</v>
      </c>
      <c r="B7142" t="e">
        <f>VLOOKUP(A7142,Sheet3!L:L,1,FALSE)</f>
        <v>#N/A</v>
      </c>
      <c r="C7142" t="str">
        <f>VLOOKUP(A7142,'ALL - prices'!B:C,2,FALSE)</f>
        <v>TMX Group Ltd</v>
      </c>
      <c r="D7142" t="str">
        <f>VLOOKUP(A7142,'ALL - prices'!B:I,8,FALSE)</f>
        <v>Financials</v>
      </c>
      <c r="E7142">
        <v>2020</v>
      </c>
      <c r="F7142" t="s">
        <v>679</v>
      </c>
      <c r="G7142" t="str">
        <f t="shared" si="527"/>
        <v>2020-Q1</v>
      </c>
      <c r="H7142" s="4">
        <f>INDEX('ALL - prices'!$J$3:$DY$219,MATCH('COMBINED DATA'!A7102,'ALL - prices'!$B$3:$B$219,0),MATCH('COMBINED DATA'!G7102,'ALL - prices'!$J$1:$DY$1,0))</f>
        <v>75.805700000000002</v>
      </c>
      <c r="I7142" s="14">
        <f t="shared" si="530"/>
        <v>19.678002456973836</v>
      </c>
      <c r="J7142" s="15">
        <f>INDEX(MarketCap2!$E$2:$AR$224,MATCH(A7142,MarketCap2!$B$2:$B$224,0),MATCH(G7142,MarketCap2!$E$1:$AR$1,0))</f>
        <v>5899214848</v>
      </c>
      <c r="K7142">
        <f t="shared" si="528"/>
        <v>22.498085102392437</v>
      </c>
      <c r="L7142">
        <f>INDEX('PB2'!$D$2:$AQ$224,MATCH(A7142,'PB2'!$B$2:$B$224,0),MATCH(G7142,'PB2'!$D$1:$AQ$1,0))</f>
        <v>1.6612730026245099</v>
      </c>
      <c r="M7142" s="16">
        <f t="shared" si="529"/>
        <v>0.60194802324493413</v>
      </c>
      <c r="N7142" s="6">
        <f>INDEX('ROA2'!$D$2:$AQ$224,MATCH(A7142,'ROA2'!$B$2:$B$224,0),MATCH(G7142,'ROA2'!$D$1:$AQ$1,0))</f>
        <v>0.77353197336196899</v>
      </c>
      <c r="O7142" s="6">
        <v>32359.70048</v>
      </c>
      <c r="P7142" s="28">
        <v>-0.10888447083794989</v>
      </c>
    </row>
    <row r="7143" spans="1:16" x14ac:dyDescent="0.3">
      <c r="A7143" t="s">
        <v>661</v>
      </c>
      <c r="B7143" t="e">
        <f>VLOOKUP(A7143,Sheet3!L:L,1,FALSE)</f>
        <v>#N/A</v>
      </c>
      <c r="C7143" t="str">
        <f>VLOOKUP(A7143,'ALL - prices'!B:C,2,FALSE)</f>
        <v>TMX Group Ltd</v>
      </c>
      <c r="D7143" t="str">
        <f>VLOOKUP(A7143,'ALL - prices'!B:I,8,FALSE)</f>
        <v>Financials</v>
      </c>
      <c r="E7143">
        <v>2020</v>
      </c>
      <c r="F7143" t="s">
        <v>680</v>
      </c>
      <c r="G7143" t="str">
        <f t="shared" si="527"/>
        <v>2020-Q2</v>
      </c>
      <c r="H7143" s="4">
        <f>INDEX('ALL - prices'!$J$3:$DY$219,MATCH('COMBINED DATA'!A7103,'ALL - prices'!$B$3:$B$219,0),MATCH('COMBINED DATA'!G7103,'ALL - prices'!$J$1:$DY$1,0))</f>
        <v>79.340100000000007</v>
      </c>
      <c r="I7143" s="14">
        <f t="shared" si="530"/>
        <v>22.978238224513731</v>
      </c>
      <c r="J7143" s="15">
        <f>INDEX(MarketCap2!$E$2:$AR$224,MATCH(A7143,MarketCap2!$B$2:$B$224,0),MATCH(G7143,MarketCap2!$E$1:$AR$1,0))</f>
        <v>7579049472</v>
      </c>
      <c r="K7143">
        <f t="shared" si="528"/>
        <v>22.748653629265224</v>
      </c>
      <c r="L7143">
        <f>INDEX('PB2'!$D$2:$AQ$224,MATCH(A7143,'PB2'!$B$2:$B$224,0),MATCH(G7143,'PB2'!$D$1:$AQ$1,0))</f>
        <v>2.1330149173736599</v>
      </c>
      <c r="M7143" s="16">
        <f t="shared" si="529"/>
        <v>0.46881997488853977</v>
      </c>
      <c r="N7143" s="6">
        <f>INDEX('ROA2'!$D$2:$AQ$224,MATCH(A7143,'ROA2'!$B$2:$B$224,0),MATCH(G7143,'ROA2'!$D$1:$AQ$1,0))</f>
        <v>0.60266202688217196</v>
      </c>
      <c r="O7143" s="6">
        <v>48199.200768000002</v>
      </c>
      <c r="P7143" s="28">
        <v>0.48948228979404951</v>
      </c>
    </row>
    <row r="7144" spans="1:16" x14ac:dyDescent="0.3">
      <c r="A7144" t="s">
        <v>661</v>
      </c>
      <c r="B7144" t="e">
        <f>VLOOKUP(A7144,Sheet3!L:L,1,FALSE)</f>
        <v>#N/A</v>
      </c>
      <c r="C7144" t="str">
        <f>VLOOKUP(A7144,'ALL - prices'!B:C,2,FALSE)</f>
        <v>TMX Group Ltd</v>
      </c>
      <c r="D7144" t="str">
        <f>VLOOKUP(A7144,'ALL - prices'!B:I,8,FALSE)</f>
        <v>Financials</v>
      </c>
      <c r="E7144">
        <v>2020</v>
      </c>
      <c r="F7144" t="s">
        <v>681</v>
      </c>
      <c r="G7144" t="str">
        <f t="shared" si="527"/>
        <v>2020-Q3</v>
      </c>
      <c r="H7144" s="4">
        <f>INDEX('ALL - prices'!$J$3:$DY$219,MATCH('COMBINED DATA'!A7104,'ALL - prices'!$B$3:$B$219,0),MATCH('COMBINED DATA'!G7104,'ALL - prices'!$J$1:$DY$1,0))</f>
        <v>83.6845</v>
      </c>
      <c r="I7144" s="14">
        <f t="shared" si="530"/>
        <v>16.309621281393877</v>
      </c>
      <c r="J7144" s="15">
        <f>INDEX(MarketCap2!$E$2:$AR$224,MATCH(A7144,MarketCap2!$B$2:$B$224,0),MATCH(G7144,MarketCap2!$E$1:$AR$1,0))</f>
        <v>7752253952</v>
      </c>
      <c r="K7144">
        <f t="shared" si="528"/>
        <v>22.771249470544216</v>
      </c>
      <c r="L7144">
        <f>INDEX('PB2'!$D$2:$AQ$224,MATCH(A7144,'PB2'!$B$2:$B$224,0),MATCH(G7144,'PB2'!$D$1:$AQ$1,0))</f>
        <v>2.1478528976440399</v>
      </c>
      <c r="M7144" s="16">
        <f t="shared" si="529"/>
        <v>0.46558123281947794</v>
      </c>
      <c r="N7144" s="6">
        <f>INDEX('ROA2'!$D$2:$AQ$224,MATCH(A7144,'ROA2'!$B$2:$B$224,0),MATCH(G7144,'ROA2'!$D$1:$AQ$1,0))</f>
        <v>0.66428601741790805</v>
      </c>
      <c r="O7144" s="6">
        <v>43401.400320000001</v>
      </c>
      <c r="P7144" s="28">
        <v>-9.9541078929784171E-2</v>
      </c>
    </row>
    <row r="7145" spans="1:16" x14ac:dyDescent="0.3">
      <c r="A7145" t="s">
        <v>661</v>
      </c>
      <c r="B7145" t="e">
        <f>VLOOKUP(A7145,Sheet3!L:L,1,FALSE)</f>
        <v>#N/A</v>
      </c>
      <c r="C7145" t="str">
        <f>VLOOKUP(A7145,'ALL - prices'!B:C,2,FALSE)</f>
        <v>TMX Group Ltd</v>
      </c>
      <c r="D7145" t="str">
        <f>VLOOKUP(A7145,'ALL - prices'!B:I,8,FALSE)</f>
        <v>Financials</v>
      </c>
      <c r="E7145">
        <v>2020</v>
      </c>
      <c r="F7145" t="s">
        <v>682</v>
      </c>
      <c r="G7145" t="str">
        <f t="shared" si="527"/>
        <v>2020-Q4</v>
      </c>
      <c r="H7145" s="4">
        <f>INDEX('ALL - prices'!$J$3:$DY$219,MATCH('COMBINED DATA'!A7105,'ALL - prices'!$B$3:$B$219,0),MATCH('COMBINED DATA'!G7105,'ALL - prices'!$J$1:$DY$1,0))</f>
        <v>115.7666</v>
      </c>
      <c r="I7145" s="14">
        <f t="shared" si="530"/>
        <v>25.937714549201004</v>
      </c>
      <c r="J7145" s="15">
        <f>INDEX(MarketCap2!$E$2:$AR$224,MATCH(A7145,MarketCap2!$B$2:$B$224,0),MATCH(G7145,MarketCap2!$E$1:$AR$1,0))</f>
        <v>7203454464</v>
      </c>
      <c r="K7145">
        <f t="shared" si="528"/>
        <v>22.697826534574265</v>
      </c>
      <c r="L7145">
        <f>INDEX('PB2'!$D$2:$AQ$224,MATCH(A7145,'PB2'!$B$2:$B$224,0),MATCH(G7145,'PB2'!$D$1:$AQ$1,0))</f>
        <v>1.9820359945297199</v>
      </c>
      <c r="M7145" s="16">
        <f t="shared" si="529"/>
        <v>0.50453170515567314</v>
      </c>
      <c r="N7145" s="6">
        <f>INDEX('ROA2'!$D$2:$AQ$224,MATCH(A7145,'ROA2'!$B$2:$B$224,0),MATCH(G7145,'ROA2'!$D$1:$AQ$1,0))</f>
        <v>0.67159301042556796</v>
      </c>
      <c r="O7145" s="6">
        <v>39744.299008000002</v>
      </c>
      <c r="P7145" s="28">
        <v>-8.4262288429314866E-2</v>
      </c>
    </row>
    <row r="7146" spans="1:16" x14ac:dyDescent="0.3">
      <c r="A7146" t="s">
        <v>661</v>
      </c>
      <c r="B7146" t="e">
        <f>VLOOKUP(A7146,Sheet3!L:L,1,FALSE)</f>
        <v>#N/A</v>
      </c>
      <c r="C7146" t="str">
        <f>VLOOKUP(A7146,'ALL - prices'!B:C,2,FALSE)</f>
        <v>TMX Group Ltd</v>
      </c>
      <c r="D7146" t="str">
        <f>VLOOKUP(A7146,'ALL - prices'!B:I,8,FALSE)</f>
        <v>Financials</v>
      </c>
      <c r="E7146">
        <v>2021</v>
      </c>
      <c r="F7146" t="s">
        <v>679</v>
      </c>
      <c r="G7146" t="str">
        <f t="shared" si="527"/>
        <v>2021-Q1</v>
      </c>
      <c r="H7146" s="4">
        <f>INDEX('ALL - prices'!$J$3:$DY$219,MATCH('COMBINED DATA'!A7106,'ALL - prices'!$B$3:$B$219,0),MATCH('COMBINED DATA'!G7106,'ALL - prices'!$J$1:$DY$1,0))</f>
        <v>115.1414</v>
      </c>
      <c r="I7146" s="14">
        <f t="shared" si="530"/>
        <v>16.984299966145208</v>
      </c>
      <c r="J7146" s="15">
        <f>INDEX(MarketCap2!$E$2:$AR$224,MATCH(A7146,MarketCap2!$B$2:$B$224,0),MATCH(G7146,MarketCap2!$E$1:$AR$1,0))</f>
        <v>7349568000</v>
      </c>
      <c r="K7146">
        <f t="shared" si="528"/>
        <v>22.717907372933606</v>
      </c>
      <c r="L7146">
        <f>INDEX('PB2'!$D$2:$AQ$224,MATCH(A7146,'PB2'!$B$2:$B$224,0),MATCH(G7146,'PB2'!$D$1:$AQ$1,0))</f>
        <v>2.0116128921508798</v>
      </c>
      <c r="M7146" s="16">
        <f t="shared" si="529"/>
        <v>0.49711353705372635</v>
      </c>
      <c r="N7146" s="6">
        <f>INDEX('ROA2'!$D$2:$AQ$224,MATCH(A7146,'ROA2'!$B$2:$B$224,0),MATCH(G7146,'ROA2'!$D$1:$AQ$1,0))</f>
        <v>0.81713998317718495</v>
      </c>
      <c r="O7146" s="6">
        <v>36098.600960000003</v>
      </c>
      <c r="P7146" s="28">
        <v>-9.1728830020782789E-2</v>
      </c>
    </row>
    <row r="7147" spans="1:16" x14ac:dyDescent="0.3">
      <c r="A7147" t="s">
        <v>661</v>
      </c>
      <c r="B7147" t="e">
        <f>VLOOKUP(A7147,Sheet3!L:L,1,FALSE)</f>
        <v>#N/A</v>
      </c>
      <c r="C7147" t="str">
        <f>VLOOKUP(A7147,'ALL - prices'!B:C,2,FALSE)</f>
        <v>TMX Group Ltd</v>
      </c>
      <c r="D7147" t="str">
        <f>VLOOKUP(A7147,'ALL - prices'!B:I,8,FALSE)</f>
        <v>Financials</v>
      </c>
      <c r="E7147">
        <v>2021</v>
      </c>
      <c r="F7147" t="s">
        <v>680</v>
      </c>
      <c r="G7147" t="str">
        <f t="shared" si="527"/>
        <v>2021-Q2</v>
      </c>
      <c r="H7147" s="4">
        <f>INDEX('ALL - prices'!$J$3:$DY$219,MATCH('COMBINED DATA'!A7107,'ALL - prices'!$B$3:$B$219,0),MATCH('COMBINED DATA'!G7107,'ALL - prices'!$J$1:$DY$1,0))</f>
        <v>139.715</v>
      </c>
      <c r="I7147" s="14">
        <f t="shared" si="530"/>
        <v>16.302915727869056</v>
      </c>
      <c r="J7147" s="15">
        <f>INDEX(MarketCap2!$E$2:$AR$224,MATCH(A7147,MarketCap2!$B$2:$B$224,0),MATCH(G7147,MarketCap2!$E$1:$AR$1,0))</f>
        <v>7365667840</v>
      </c>
      <c r="K7147">
        <f t="shared" si="528"/>
        <v>22.720095560278899</v>
      </c>
      <c r="L7147">
        <f>INDEX('PB2'!$D$2:$AQ$224,MATCH(A7147,'PB2'!$B$2:$B$224,0),MATCH(G7147,'PB2'!$D$1:$AQ$1,0))</f>
        <v>2.0255570411682098</v>
      </c>
      <c r="M7147" s="16">
        <f t="shared" si="529"/>
        <v>0.49369135485973031</v>
      </c>
      <c r="N7147" s="6">
        <f>INDEX('ROA2'!$D$2:$AQ$224,MATCH(A7147,'ROA2'!$B$2:$B$224,0),MATCH(G7147,'ROA2'!$D$1:$AQ$1,0))</f>
        <v>0.758889019489288</v>
      </c>
      <c r="O7147" s="6">
        <v>32444.999680000001</v>
      </c>
      <c r="P7147" s="28">
        <v>-0.10121171410627439</v>
      </c>
    </row>
    <row r="7148" spans="1:16" x14ac:dyDescent="0.3">
      <c r="A7148" t="s">
        <v>661</v>
      </c>
      <c r="B7148" t="e">
        <f>VLOOKUP(A7148,Sheet3!L:L,1,FALSE)</f>
        <v>#N/A</v>
      </c>
      <c r="C7148" t="str">
        <f>VLOOKUP(A7148,'ALL - prices'!B:C,2,FALSE)</f>
        <v>TMX Group Ltd</v>
      </c>
      <c r="D7148" t="str">
        <f>VLOOKUP(A7148,'ALL - prices'!B:I,8,FALSE)</f>
        <v>Financials</v>
      </c>
      <c r="E7148">
        <v>2021</v>
      </c>
      <c r="F7148" t="s">
        <v>681</v>
      </c>
      <c r="G7148" t="str">
        <f t="shared" si="527"/>
        <v>2021-Q3</v>
      </c>
      <c r="H7148" s="4">
        <f>INDEX('ALL - prices'!$J$3:$DY$219,MATCH('COMBINED DATA'!A7108,'ALL - prices'!$B$3:$B$219,0),MATCH('COMBINED DATA'!G7108,'ALL - prices'!$J$1:$DY$1,0))</f>
        <v>146.79089999999999</v>
      </c>
      <c r="I7148" s="14">
        <f t="shared" si="530"/>
        <v>15.937613806417204</v>
      </c>
      <c r="J7148" s="15">
        <f>INDEX(MarketCap2!$E$2:$AR$224,MATCH(A7148,MarketCap2!$B$2:$B$224,0),MATCH(G7148,MarketCap2!$E$1:$AR$1,0))</f>
        <v>7650357760</v>
      </c>
      <c r="K7148">
        <f t="shared" si="528"/>
        <v>22.758018249704431</v>
      </c>
      <c r="L7148">
        <f>INDEX('PB2'!$D$2:$AQ$224,MATCH(A7148,'PB2'!$B$2:$B$224,0),MATCH(G7148,'PB2'!$D$1:$AQ$1,0))</f>
        <v>2.08179807662964</v>
      </c>
      <c r="M7148" s="16">
        <f t="shared" si="529"/>
        <v>0.48035398400356188</v>
      </c>
      <c r="N7148" s="6">
        <f>INDEX('ROA2'!$D$2:$AQ$224,MATCH(A7148,'ROA2'!$B$2:$B$224,0),MATCH(G7148,'ROA2'!$D$1:$AQ$1,0))</f>
        <v>0.76616102457046498</v>
      </c>
      <c r="O7148" s="6">
        <v>38957.301760000002</v>
      </c>
      <c r="P7148" s="28">
        <v>0.20071820447618513</v>
      </c>
    </row>
    <row r="7149" spans="1:16" x14ac:dyDescent="0.3">
      <c r="A7149" t="s">
        <v>661</v>
      </c>
      <c r="B7149" t="e">
        <f>VLOOKUP(A7149,Sheet3!L:L,1,FALSE)</f>
        <v>#N/A</v>
      </c>
      <c r="C7149" t="str">
        <f>VLOOKUP(A7149,'ALL - prices'!B:C,2,FALSE)</f>
        <v>TMX Group Ltd</v>
      </c>
      <c r="D7149" t="str">
        <f>VLOOKUP(A7149,'ALL - prices'!B:I,8,FALSE)</f>
        <v>Financials</v>
      </c>
      <c r="E7149">
        <v>2021</v>
      </c>
      <c r="F7149" t="s">
        <v>682</v>
      </c>
      <c r="G7149" t="str">
        <f t="shared" si="527"/>
        <v>2021-Q4</v>
      </c>
      <c r="H7149" s="4">
        <f>INDEX('ALL - prices'!$J$3:$DY$219,MATCH('COMBINED DATA'!A7109,'ALL - prices'!$B$3:$B$219,0),MATCH('COMBINED DATA'!G7109,'ALL - prices'!$J$1:$DY$1,0))</f>
        <v>178.10040000000001</v>
      </c>
      <c r="I7149" s="14">
        <f t="shared" si="530"/>
        <v>8.2163646423362575</v>
      </c>
      <c r="J7149" s="15">
        <f>INDEX(MarketCap2!$E$2:$AR$224,MATCH(A7149,MarketCap2!$B$2:$B$224,0),MATCH(G7149,MarketCap2!$E$1:$AR$1,0))</f>
        <v>7167757312</v>
      </c>
      <c r="K7149">
        <f t="shared" si="528"/>
        <v>22.692858654903016</v>
      </c>
      <c r="L7149">
        <f>INDEX('PB2'!$D$2:$AQ$224,MATCH(A7149,'PB2'!$B$2:$B$224,0),MATCH(G7149,'PB2'!$D$1:$AQ$1,0))</f>
        <v>1.9338070154190099</v>
      </c>
      <c r="M7149" s="16">
        <f t="shared" si="529"/>
        <v>0.51711468208906242</v>
      </c>
      <c r="N7149" s="6">
        <f>INDEX('ROA2'!$D$2:$AQ$224,MATCH(A7149,'ROA2'!$B$2:$B$224,0),MATCH(G7149,'ROA2'!$D$1:$AQ$1,0))</f>
        <v>0.79401397705078103</v>
      </c>
      <c r="O7149" s="6">
        <v>41463.300095999999</v>
      </c>
      <c r="P7149" s="28">
        <v>6.4326794279501887E-2</v>
      </c>
    </row>
    <row r="7150" spans="1:16" x14ac:dyDescent="0.3">
      <c r="A7150" t="s">
        <v>661</v>
      </c>
      <c r="B7150" t="e">
        <f>VLOOKUP(A7150,Sheet3!L:L,1,FALSE)</f>
        <v>#N/A</v>
      </c>
      <c r="C7150" t="str">
        <f>VLOOKUP(A7150,'ALL - prices'!B:C,2,FALSE)</f>
        <v>TMX Group Ltd</v>
      </c>
      <c r="D7150" t="str">
        <f>VLOOKUP(A7150,'ALL - prices'!B:I,8,FALSE)</f>
        <v>Financials</v>
      </c>
      <c r="E7150">
        <v>2022</v>
      </c>
      <c r="F7150" t="s">
        <v>679</v>
      </c>
      <c r="G7150" t="str">
        <f t="shared" si="527"/>
        <v>2022-Q1</v>
      </c>
      <c r="H7150" s="4">
        <f>INDEX('ALL - prices'!$J$3:$DY$219,MATCH('COMBINED DATA'!A7110,'ALL - prices'!$B$3:$B$219,0),MATCH('COMBINED DATA'!G7110,'ALL - prices'!$J$1:$DY$1,0))</f>
        <v>161.2773</v>
      </c>
      <c r="I7150" s="14">
        <f t="shared" si="530"/>
        <v>13.746431600813121</v>
      </c>
      <c r="J7150" s="15">
        <f>INDEX(MarketCap2!$E$2:$AR$224,MATCH(A7150,MarketCap2!$B$2:$B$224,0),MATCH(G7150,MarketCap2!$E$1:$AR$1,0))</f>
        <v>7192808960</v>
      </c>
      <c r="K7150">
        <f t="shared" si="528"/>
        <v>22.696347608324196</v>
      </c>
      <c r="L7150">
        <f>INDEX('PB2'!$D$2:$AQ$224,MATCH(A7150,'PB2'!$B$2:$B$224,0),MATCH(G7150,'PB2'!$D$1:$AQ$1,0))</f>
        <v>1.85049200057983</v>
      </c>
      <c r="M7150" s="16">
        <f t="shared" si="529"/>
        <v>0.5403968240266166</v>
      </c>
      <c r="N7150" s="6">
        <f>INDEX('ROA2'!$D$2:$AQ$224,MATCH(A7150,'ROA2'!$B$2:$B$224,0),MATCH(G7150,'ROA2'!$D$1:$AQ$1,0))</f>
        <v>0.68178600072860696</v>
      </c>
      <c r="O7150" s="6">
        <v>63199.399936000002</v>
      </c>
      <c r="P7150" s="28">
        <v>0.52422503249076657</v>
      </c>
    </row>
    <row r="7151" spans="1:16" x14ac:dyDescent="0.3">
      <c r="A7151" t="s">
        <v>661</v>
      </c>
      <c r="B7151" t="e">
        <f>VLOOKUP(A7151,Sheet3!L:L,1,FALSE)</f>
        <v>#N/A</v>
      </c>
      <c r="C7151" t="str">
        <f>VLOOKUP(A7151,'ALL - prices'!B:C,2,FALSE)</f>
        <v>TMX Group Ltd</v>
      </c>
      <c r="D7151" t="str">
        <f>VLOOKUP(A7151,'ALL - prices'!B:I,8,FALSE)</f>
        <v>Financials</v>
      </c>
      <c r="E7151">
        <v>2022</v>
      </c>
      <c r="F7151" t="s">
        <v>680</v>
      </c>
      <c r="G7151" t="str">
        <f t="shared" si="527"/>
        <v>2022-Q2</v>
      </c>
      <c r="H7151" s="4">
        <f>INDEX('ALL - prices'!$J$3:$DY$219,MATCH('COMBINED DATA'!A7111,'ALL - prices'!$B$3:$B$219,0),MATCH('COMBINED DATA'!G7111,'ALL - prices'!$J$1:$DY$1,0))</f>
        <v>141.84719999999999</v>
      </c>
      <c r="I7151" s="14">
        <f t="shared" si="530"/>
        <v>12.743992591151857</v>
      </c>
      <c r="J7151" s="15">
        <f>INDEX(MarketCap2!$E$2:$AR$224,MATCH(A7151,MarketCap2!$B$2:$B$224,0),MATCH(G7151,MarketCap2!$E$1:$AR$1,0))</f>
        <v>7312975872</v>
      </c>
      <c r="K7151">
        <f t="shared" si="528"/>
        <v>22.712916123899824</v>
      </c>
      <c r="L7151">
        <f>INDEX('PB2'!$D$2:$AQ$224,MATCH(A7151,'PB2'!$B$2:$B$224,0),MATCH(G7151,'PB2'!$D$1:$AQ$1,0))</f>
        <v>1.9122109413146999</v>
      </c>
      <c r="M7151" s="16">
        <f t="shared" si="529"/>
        <v>0.52295485732995084</v>
      </c>
      <c r="N7151" s="6">
        <f>INDEX('ROA2'!$D$2:$AQ$224,MATCH(A7151,'ROA2'!$B$2:$B$224,0),MATCH(G7151,'ROA2'!$D$1:$AQ$1,0))</f>
        <v>1.22075295448303</v>
      </c>
      <c r="O7151" s="6">
        <v>51028.099071999997</v>
      </c>
      <c r="P7151" s="28">
        <v>-0.19258570297068467</v>
      </c>
    </row>
    <row r="7152" spans="1:16" x14ac:dyDescent="0.3">
      <c r="A7152" t="s">
        <v>661</v>
      </c>
      <c r="B7152" t="e">
        <f>VLOOKUP(A7152,Sheet3!L:L,1,FALSE)</f>
        <v>#N/A</v>
      </c>
      <c r="C7152" t="str">
        <f>VLOOKUP(A7152,'ALL - prices'!B:C,2,FALSE)</f>
        <v>TMX Group Ltd</v>
      </c>
      <c r="D7152" t="str">
        <f>VLOOKUP(A7152,'ALL - prices'!B:I,8,FALSE)</f>
        <v>Financials</v>
      </c>
      <c r="E7152">
        <v>2022</v>
      </c>
      <c r="F7152" t="s">
        <v>681</v>
      </c>
      <c r="G7152" t="str">
        <f t="shared" si="527"/>
        <v>2022-Q3</v>
      </c>
      <c r="H7152" s="4">
        <f>INDEX('ALL - prices'!$J$3:$DY$219,MATCH('COMBINED DATA'!A7112,'ALL - prices'!$B$3:$B$219,0),MATCH('COMBINED DATA'!G7112,'ALL - prices'!$J$1:$DY$1,0))</f>
        <v>148.6472</v>
      </c>
      <c r="I7152" s="14">
        <f t="shared" si="530"/>
        <v>14.374816579554441</v>
      </c>
      <c r="J7152" s="15">
        <f>INDEX(MarketCap2!$E$2:$AR$224,MATCH(A7152,MarketCap2!$B$2:$B$224,0),MATCH(G7152,MarketCap2!$E$1:$AR$1,0))</f>
        <v>7066437632</v>
      </c>
      <c r="K7152">
        <f t="shared" si="528"/>
        <v>22.678622318864996</v>
      </c>
      <c r="L7152">
        <f>INDEX('PB2'!$D$2:$AQ$224,MATCH(A7152,'PB2'!$B$2:$B$224,0),MATCH(G7152,'PB2'!$D$1:$AQ$1,0))</f>
        <v>9.0890178680419904</v>
      </c>
      <c r="M7152" s="16">
        <f t="shared" si="529"/>
        <v>0.11002288855830206</v>
      </c>
      <c r="N7152" s="6">
        <f>INDEX('ROA2'!$D$2:$AQ$224,MATCH(A7152,'ROA2'!$B$2:$B$224,0),MATCH(G7152,'ROA2'!$D$1:$AQ$1,0))</f>
        <v>1.1118580102920499</v>
      </c>
      <c r="O7152" s="6">
        <v>55353.298944000002</v>
      </c>
      <c r="P7152" s="28">
        <v>8.4761140443370284E-2</v>
      </c>
    </row>
    <row r="7153" spans="1:16" x14ac:dyDescent="0.3">
      <c r="A7153" t="s">
        <v>661</v>
      </c>
      <c r="B7153" t="e">
        <f>VLOOKUP(A7153,Sheet3!L:L,1,FALSE)</f>
        <v>#N/A</v>
      </c>
      <c r="C7153" t="str">
        <f>VLOOKUP(A7153,'ALL - prices'!B:C,2,FALSE)</f>
        <v>TMX Group Ltd</v>
      </c>
      <c r="D7153" t="str">
        <f>VLOOKUP(A7153,'ALL - prices'!B:I,8,FALSE)</f>
        <v>Financials</v>
      </c>
      <c r="E7153">
        <v>2022</v>
      </c>
      <c r="F7153" t="s">
        <v>682</v>
      </c>
      <c r="G7153" t="str">
        <f t="shared" si="527"/>
        <v>2022-Q4</v>
      </c>
      <c r="H7153" s="4">
        <f>INDEX('ALL - prices'!$J$3:$DY$219,MATCH('COMBINED DATA'!A7113,'ALL - prices'!$B$3:$B$219,0),MATCH('COMBINED DATA'!G7113,'ALL - prices'!$J$1:$DY$1,0))</f>
        <v>153.87620000000001</v>
      </c>
      <c r="I7153" s="14">
        <f t="shared" si="530"/>
        <v>7.9921069412264485</v>
      </c>
      <c r="J7153" s="15">
        <f>INDEX(MarketCap2!$E$2:$AR$224,MATCH(A7153,MarketCap2!$B$2:$B$224,0),MATCH(G7153,MarketCap2!$E$1:$AR$1,0))</f>
        <v>7545777152</v>
      </c>
      <c r="K7153">
        <f t="shared" si="528"/>
        <v>22.744253926115004</v>
      </c>
      <c r="L7153">
        <f>INDEX('PB2'!$D$2:$AQ$224,MATCH(A7153,'PB2'!$B$2:$B$224,0),MATCH(G7153,'PB2'!$D$1:$AQ$1,0))</f>
        <v>1.89250695705414</v>
      </c>
      <c r="M7153" s="16">
        <f t="shared" si="529"/>
        <v>0.52839964274508744</v>
      </c>
      <c r="N7153" s="6">
        <f>INDEX('ROA2'!$D$2:$AQ$224,MATCH(A7153,'ROA2'!$B$2:$B$224,0),MATCH(G7153,'ROA2'!$D$1:$AQ$1,0))</f>
        <v>1.0166889429092401</v>
      </c>
      <c r="O7153" s="6">
        <v>62482.001920000002</v>
      </c>
      <c r="P7153" s="28">
        <v>0.12878551255295531</v>
      </c>
    </row>
    <row r="7154" spans="1:16" x14ac:dyDescent="0.3">
      <c r="A7154" t="s">
        <v>661</v>
      </c>
      <c r="B7154" t="e">
        <f>VLOOKUP(A7154,Sheet3!L:L,1,FALSE)</f>
        <v>#N/A</v>
      </c>
      <c r="C7154" t="str">
        <f>VLOOKUP(A7154,'ALL - prices'!B:C,2,FALSE)</f>
        <v>TMX Group Ltd</v>
      </c>
      <c r="D7154" t="str">
        <f>VLOOKUP(A7154,'ALL - prices'!B:I,8,FALSE)</f>
        <v>Financials</v>
      </c>
      <c r="E7154">
        <v>2023</v>
      </c>
      <c r="F7154" t="s">
        <v>679</v>
      </c>
      <c r="G7154" t="str">
        <f t="shared" si="527"/>
        <v>2023-Q1</v>
      </c>
      <c r="H7154" s="4">
        <f>INDEX('ALL - prices'!$J$3:$DY$219,MATCH('COMBINED DATA'!A7114,'ALL - prices'!$B$3:$B$219,0),MATCH('COMBINED DATA'!G7114,'ALL - prices'!$J$1:$DY$1,0))</f>
        <v>173.79150000000001</v>
      </c>
      <c r="I7154" s="14">
        <f t="shared" si="530"/>
        <v>22.049583663718764</v>
      </c>
      <c r="J7154" s="15">
        <f>INDEX(MarketCap2!$E$2:$AR$224,MATCH(A7154,MarketCap2!$B$2:$B$224,0),MATCH(G7154,MarketCap2!$E$1:$AR$1,0))</f>
        <v>7610580480</v>
      </c>
      <c r="K7154">
        <f t="shared" si="528"/>
        <v>22.752805284491757</v>
      </c>
      <c r="L7154">
        <f>INDEX('PB2'!$D$2:$AQ$224,MATCH(A7154,'PB2'!$B$2:$B$224,0),MATCH(G7154,'PB2'!$D$1:$AQ$1,0))</f>
        <v>1.8826379776001001</v>
      </c>
      <c r="M7154" s="16">
        <f t="shared" si="529"/>
        <v>0.53116956732953713</v>
      </c>
      <c r="N7154" s="6">
        <f>INDEX('ROA2'!$D$2:$AQ$224,MATCH(A7154,'ROA2'!$B$2:$B$224,0),MATCH(G7154,'ROA2'!$D$1:$AQ$1,0))</f>
        <v>0.91070401668548595</v>
      </c>
      <c r="O7154" s="6">
        <v>55983.099904000002</v>
      </c>
      <c r="P7154" s="28">
        <v>-0.10401238462751226</v>
      </c>
    </row>
    <row r="7155" spans="1:16" x14ac:dyDescent="0.3">
      <c r="A7155" t="s">
        <v>661</v>
      </c>
      <c r="B7155" t="e">
        <f>VLOOKUP(A7155,Sheet3!L:L,1,FALSE)</f>
        <v>#N/A</v>
      </c>
      <c r="C7155" t="str">
        <f>VLOOKUP(A7155,'ALL - prices'!B:C,2,FALSE)</f>
        <v>TMX Group Ltd</v>
      </c>
      <c r="D7155" t="str">
        <f>VLOOKUP(A7155,'ALL - prices'!B:I,8,FALSE)</f>
        <v>Financials</v>
      </c>
      <c r="E7155">
        <v>2023</v>
      </c>
      <c r="F7155" t="s">
        <v>680</v>
      </c>
      <c r="G7155" t="str">
        <f t="shared" si="527"/>
        <v>2023-Q2</v>
      </c>
      <c r="H7155" s="4">
        <f>INDEX('ALL - prices'!$J$3:$DY$219,MATCH('COMBINED DATA'!A7115,'ALL - prices'!$B$3:$B$219,0),MATCH('COMBINED DATA'!G7115,'ALL - prices'!$J$1:$DY$1,0))</f>
        <v>172.1961</v>
      </c>
      <c r="I7155" s="14">
        <f t="shared" si="530"/>
        <v>18.7353683905379</v>
      </c>
      <c r="J7155" s="15">
        <f>INDEX(MarketCap2!$E$2:$AR$224,MATCH(A7155,MarketCap2!$B$2:$B$224,0),MATCH(G7155,MarketCap2!$E$1:$AR$1,0))</f>
        <v>8306759680</v>
      </c>
      <c r="K7155">
        <f t="shared" si="528"/>
        <v>22.840335439566644</v>
      </c>
      <c r="L7155">
        <f>INDEX('PB2'!$D$2:$AQ$224,MATCH(A7155,'PB2'!$B$2:$B$224,0),MATCH(G7155,'PB2'!$D$1:$AQ$1,0))</f>
        <v>2.0299999713897701</v>
      </c>
      <c r="M7155" s="16">
        <f t="shared" si="529"/>
        <v>0.49261084438113772</v>
      </c>
      <c r="N7155" s="6">
        <f>INDEX('ROA2'!$D$2:$AQ$224,MATCH(A7155,'ROA2'!$B$2:$B$224,0),MATCH(G7155,'ROA2'!$D$1:$AQ$1,0))</f>
        <v>0.72599697113037098</v>
      </c>
      <c r="O7155" s="6">
        <v>49330.499583999997</v>
      </c>
      <c r="P7155" s="28">
        <v>-0.11883229637886979</v>
      </c>
    </row>
    <row r="7156" spans="1:16" x14ac:dyDescent="0.3">
      <c r="A7156" t="s">
        <v>661</v>
      </c>
      <c r="B7156" t="e">
        <f>VLOOKUP(A7156,Sheet3!L:L,1,FALSE)</f>
        <v>#N/A</v>
      </c>
      <c r="C7156" t="str">
        <f>VLOOKUP(A7156,'ALL - prices'!B:C,2,FALSE)</f>
        <v>TMX Group Ltd</v>
      </c>
      <c r="D7156" t="str">
        <f>VLOOKUP(A7156,'ALL - prices'!B:I,8,FALSE)</f>
        <v>Financials</v>
      </c>
      <c r="E7156">
        <v>2023</v>
      </c>
      <c r="F7156" t="s">
        <v>681</v>
      </c>
      <c r="G7156" t="str">
        <f t="shared" si="527"/>
        <v>2023-Q3</v>
      </c>
      <c r="H7156" s="4">
        <f>INDEX('ALL - prices'!$J$3:$DY$219,MATCH('COMBINED DATA'!A7116,'ALL - prices'!$B$3:$B$219,0),MATCH('COMBINED DATA'!G7116,'ALL - prices'!$J$1:$DY$1,0))</f>
        <v>188.9813</v>
      </c>
      <c r="I7156" s="14">
        <f t="shared" si="530"/>
        <v>23.306043731544541</v>
      </c>
      <c r="J7156" s="15">
        <f>INDEX(MarketCap2!$E$2:$AR$224,MATCH(A7156,MarketCap2!$B$2:$B$224,0),MATCH(G7156,MarketCap2!$E$1:$AR$1,0))</f>
        <v>8127298048</v>
      </c>
      <c r="K7156">
        <f t="shared" si="528"/>
        <v>22.818494361848384</v>
      </c>
      <c r="L7156">
        <f>INDEX('PB2'!$D$2:$AQ$224,MATCH(A7156,'PB2'!$B$2:$B$224,0),MATCH(G7156,'PB2'!$D$1:$AQ$1,0))</f>
        <v>1.98378801345825</v>
      </c>
      <c r="M7156" s="16">
        <f t="shared" si="529"/>
        <v>0.50408611868601028</v>
      </c>
      <c r="N7156" s="6">
        <f>INDEX('ROA2'!$D$2:$AQ$224,MATCH(A7156,'ROA2'!$B$2:$B$224,0),MATCH(G7156,'ROA2'!$D$1:$AQ$1,0))</f>
        <v>0.65657597780227706</v>
      </c>
      <c r="O7156" s="6">
        <v>57200.300031999999</v>
      </c>
      <c r="P7156" s="28">
        <v>0.1595321457184779</v>
      </c>
    </row>
    <row r="7157" spans="1:16" x14ac:dyDescent="0.3">
      <c r="A7157" t="s">
        <v>661</v>
      </c>
      <c r="B7157" t="e">
        <f>VLOOKUP(A7157,Sheet3!L:L,1,FALSE)</f>
        <v>#N/A</v>
      </c>
      <c r="C7157" t="str">
        <f>VLOOKUP(A7157,'ALL - prices'!B:C,2,FALSE)</f>
        <v>TMX Group Ltd</v>
      </c>
      <c r="D7157" t="str">
        <f>VLOOKUP(A7157,'ALL - prices'!B:I,8,FALSE)</f>
        <v>Financials</v>
      </c>
      <c r="E7157">
        <v>2023</v>
      </c>
      <c r="F7157" t="s">
        <v>682</v>
      </c>
      <c r="G7157" t="str">
        <f t="shared" si="527"/>
        <v>2023-Q4</v>
      </c>
      <c r="H7157" s="4">
        <f>INDEX('ALL - prices'!$J$3:$DY$219,MATCH('COMBINED DATA'!A7117,'ALL - prices'!$B$3:$B$219,0),MATCH('COMBINED DATA'!G7117,'ALL - prices'!$J$1:$DY$1,0))</f>
        <v>183.4803</v>
      </c>
      <c r="I7157" s="14">
        <f t="shared" si="530"/>
        <v>17.595332100564814</v>
      </c>
      <c r="J7157" s="15">
        <f>INDEX(MarketCap2!$E$2:$AR$224,MATCH(A7157,MarketCap2!$B$2:$B$224,0),MATCH(G7157,MarketCap2!$E$1:$AR$1,0))</f>
        <v>8865740800</v>
      </c>
      <c r="K7157">
        <f t="shared" si="528"/>
        <v>22.905460337561067</v>
      </c>
      <c r="L7157">
        <f>INDEX('PB2'!$D$2:$AQ$224,MATCH(A7157,'PB2'!$B$2:$B$224,0),MATCH(G7157,'PB2'!$D$1:$AQ$1,0))</f>
        <v>2.1583819389343302</v>
      </c>
      <c r="M7157" s="16">
        <f t="shared" si="529"/>
        <v>0.46331002959269363</v>
      </c>
      <c r="N7157" s="6">
        <f>INDEX('ROA2'!$D$2:$AQ$224,MATCH(A7157,'ROA2'!$B$2:$B$224,0),MATCH(G7157,'ROA2'!$D$1:$AQ$1,0))</f>
        <v>0.62042397260665905</v>
      </c>
      <c r="O7157" s="6">
        <v>58016.301055999997</v>
      </c>
      <c r="P7157" s="28">
        <v>1.4265677339865276E-2</v>
      </c>
    </row>
    <row r="7158" spans="1:16" x14ac:dyDescent="0.3">
      <c r="A7158" t="s">
        <v>661</v>
      </c>
      <c r="B7158" t="e">
        <f>VLOOKUP(A7158,Sheet3!L:L,1,FALSE)</f>
        <v>#N/A</v>
      </c>
      <c r="C7158" t="str">
        <f>VLOOKUP(A7158,'ALL - prices'!B:C,2,FALSE)</f>
        <v>TMX Group Ltd</v>
      </c>
      <c r="D7158" t="str">
        <f>VLOOKUP(A7158,'ALL - prices'!B:I,8,FALSE)</f>
        <v>Financials</v>
      </c>
      <c r="E7158" s="18">
        <v>2024</v>
      </c>
      <c r="F7158" t="s">
        <v>679</v>
      </c>
      <c r="G7158" t="str">
        <f t="shared" si="527"/>
        <v>2024-Q1</v>
      </c>
      <c r="H7158" s="4">
        <f>INDEX('ALL - prices'!$J$3:$DY$219,MATCH('COMBINED DATA'!A7118,'ALL - prices'!$B$3:$B$219,0),MATCH('COMBINED DATA'!G7118,'ALL - prices'!$J$1:$DY$1,0))</f>
        <v>223.3793</v>
      </c>
      <c r="I7158" s="14" t="s">
        <v>769</v>
      </c>
      <c r="J7158" s="15">
        <f>INDEX(MarketCap2!$E$2:$AR$224,MATCH(A7158,MarketCap2!$B$2:$B$224,0),MATCH(G7158,MarketCap2!$E$1:$AR$1,0))</f>
        <v>9894344704</v>
      </c>
      <c r="K7158">
        <f t="shared" si="528"/>
        <v>23.015229188845868</v>
      </c>
      <c r="L7158">
        <f>INDEX('PB2'!$D$2:$AQ$224,MATCH(A7158,'PB2'!$B$2:$B$224,0),MATCH(G7158,'PB2'!$D$1:$AQ$1,0))</f>
        <v>2.3271560668945299</v>
      </c>
      <c r="M7158" s="16">
        <f t="shared" si="529"/>
        <v>0.42970904024260331</v>
      </c>
      <c r="N7158" s="6">
        <f>INDEX('ROA2'!$D$2:$AQ$224,MATCH(A7158,'ROA2'!$B$2:$B$224,0),MATCH(G7158,'ROA2'!$D$1:$AQ$1,0))</f>
        <v>0.59175300598144498</v>
      </c>
      <c r="O7158" s="6">
        <v>64337.399808000002</v>
      </c>
      <c r="P7158" s="28">
        <v>0.10895383947174761</v>
      </c>
    </row>
    <row r="7159" spans="1:16" x14ac:dyDescent="0.3">
      <c r="A7159" t="s">
        <v>661</v>
      </c>
      <c r="B7159" t="e">
        <f>VLOOKUP(A7159,Sheet3!L:L,1,FALSE)</f>
        <v>#N/A</v>
      </c>
      <c r="C7159" t="str">
        <f>VLOOKUP(A7159,'ALL - prices'!B:C,2,FALSE)</f>
        <v>TMX Group Ltd</v>
      </c>
      <c r="D7159" t="str">
        <f>VLOOKUP(A7159,'ALL - prices'!B:I,8,FALSE)</f>
        <v>Financials</v>
      </c>
      <c r="E7159" s="18">
        <v>2024</v>
      </c>
      <c r="F7159" t="s">
        <v>680</v>
      </c>
      <c r="G7159" t="str">
        <f t="shared" si="527"/>
        <v>2024-Q2</v>
      </c>
      <c r="H7159" s="4">
        <f>INDEX('ALL - prices'!$J$3:$DY$219,MATCH('COMBINED DATA'!A7119,'ALL - prices'!$B$3:$B$219,0),MATCH('COMBINED DATA'!G7119,'ALL - prices'!$J$1:$DY$1,0))</f>
        <v>211.15180000000001</v>
      </c>
      <c r="I7159" s="14" t="s">
        <v>769</v>
      </c>
      <c r="J7159" s="15">
        <f>INDEX(MarketCap2!$E$2:$AR$224,MATCH(A7159,MarketCap2!$B$2:$B$224,0),MATCH(G7159,MarketCap2!$E$1:$AR$1,0))</f>
        <v>10564337664</v>
      </c>
      <c r="K7159">
        <f t="shared" si="528"/>
        <v>23.080749794520603</v>
      </c>
      <c r="L7159">
        <f>INDEX('PB2'!$D$2:$AQ$224,MATCH(A7159,'PB2'!$B$2:$B$224,0),MATCH(G7159,'PB2'!$D$1:$AQ$1,0))</f>
        <v>2.4393470287322998</v>
      </c>
      <c r="M7159" s="16">
        <f t="shared" si="529"/>
        <v>0.40994577164352392</v>
      </c>
      <c r="N7159" s="6">
        <f>INDEX('ROA2'!$D$2:$AQ$224,MATCH(A7159,'ROA2'!$B$2:$B$224,0),MATCH(G7159,'ROA2'!$D$1:$AQ$1,0))</f>
        <v>0.78580200672149703</v>
      </c>
      <c r="O7159" s="6">
        <v>54130.700288</v>
      </c>
      <c r="P7159" s="28">
        <v>-0.15864333265658112</v>
      </c>
    </row>
    <row r="7160" spans="1:16" x14ac:dyDescent="0.3">
      <c r="A7160" t="s">
        <v>661</v>
      </c>
      <c r="B7160" t="e">
        <f>VLOOKUP(A7160,Sheet3!L:L,1,FALSE)</f>
        <v>#N/A</v>
      </c>
      <c r="C7160" t="str">
        <f>VLOOKUP(A7160,'ALL - prices'!B:C,2,FALSE)</f>
        <v>TMX Group Ltd</v>
      </c>
      <c r="D7160" t="str">
        <f>VLOOKUP(A7160,'ALL - prices'!B:I,8,FALSE)</f>
        <v>Financials</v>
      </c>
      <c r="E7160" s="18">
        <v>2024</v>
      </c>
      <c r="F7160" t="s">
        <v>681</v>
      </c>
      <c r="G7160" t="str">
        <f t="shared" si="527"/>
        <v>2024-Q3</v>
      </c>
      <c r="H7160" s="4">
        <f>INDEX('ALL - prices'!$J$3:$DY$219,MATCH('COMBINED DATA'!A7120,'ALL - prices'!$B$3:$B$219,0),MATCH('COMBINED DATA'!G7120,'ALL - prices'!$J$1:$DY$1,0))</f>
        <v>238.5368</v>
      </c>
      <c r="I7160" s="14" t="s">
        <v>769</v>
      </c>
      <c r="J7160" s="15">
        <f>INDEX(MarketCap2!$E$2:$AR$224,MATCH(A7160,MarketCap2!$B$2:$B$224,0),MATCH(G7160,MarketCap2!$E$1:$AR$1,0))</f>
        <v>11772736512</v>
      </c>
      <c r="K7160">
        <f t="shared" si="528"/>
        <v>23.189052230090414</v>
      </c>
      <c r="L7160">
        <f>INDEX('PB2'!$D$2:$AQ$224,MATCH(A7160,'PB2'!$B$2:$B$224,0),MATCH(G7160,'PB2'!$D$1:$AQ$1,0))</f>
        <v>2.6745469570159899</v>
      </c>
      <c r="M7160" s="16">
        <f t="shared" si="529"/>
        <v>0.3738950992715816</v>
      </c>
      <c r="N7160" s="6">
        <f>INDEX('ROA2'!$D$2:$AQ$224,MATCH(A7160,'ROA2'!$B$2:$B$224,0),MATCH(G7160,'ROA2'!$D$1:$AQ$1,0))</f>
        <v>0.77753597497940097</v>
      </c>
      <c r="O7160" s="6">
        <v>48055.300095999999</v>
      </c>
      <c r="P7160" s="28">
        <v>-0.11223575826058231</v>
      </c>
    </row>
    <row r="7161" spans="1:16" x14ac:dyDescent="0.3">
      <c r="A7161" t="s">
        <v>661</v>
      </c>
      <c r="B7161" t="e">
        <f>VLOOKUP(A7161,Sheet3!L:L,1,FALSE)</f>
        <v>#N/A</v>
      </c>
      <c r="C7161" t="str">
        <f>VLOOKUP(A7161,'ALL - prices'!B:C,2,FALSE)</f>
        <v>TMX Group Ltd</v>
      </c>
      <c r="D7161" t="str">
        <f>VLOOKUP(A7161,'ALL - prices'!B:I,8,FALSE)</f>
        <v>Financials</v>
      </c>
      <c r="E7161" s="18">
        <v>2024</v>
      </c>
      <c r="F7161" t="s">
        <v>682</v>
      </c>
      <c r="G7161" t="str">
        <f t="shared" si="527"/>
        <v>2024-Q4</v>
      </c>
      <c r="H7161" s="4">
        <f>INDEX('ALL - prices'!$J$3:$DY$219,MATCH('COMBINED DATA'!A7121,'ALL - prices'!$B$3:$B$219,0),MATCH('COMBINED DATA'!G7121,'ALL - prices'!$J$1:$DY$1,0))</f>
        <v>251.4948</v>
      </c>
      <c r="I7161" s="14" t="s">
        <v>769</v>
      </c>
      <c r="J7161" s="15">
        <f>INDEX(MarketCap2!$E$2:$AR$224,MATCH(A7161,MarketCap2!$B$2:$B$224,0),MATCH(G7161,MarketCap2!$E$1:$AR$1,0))</f>
        <v>12301078528</v>
      </c>
      <c r="K7161">
        <f t="shared" si="528"/>
        <v>23.232952780683913</v>
      </c>
      <c r="L7161">
        <f>INDEX('PB2'!$D$2:$AQ$224,MATCH(A7161,'PB2'!$B$2:$B$224,0),MATCH(G7161,'PB2'!$D$1:$AQ$1,0))</f>
        <v>2.7937944245950499</v>
      </c>
      <c r="M7161" s="16">
        <f t="shared" si="529"/>
        <v>0.35793614275858765</v>
      </c>
      <c r="N7161" s="6">
        <f>INDEX('ROA2'!$D$2:$AQ$224,MATCH(A7161,'ROA2'!$B$2:$B$224,0),MATCH(G7161,'ROA2'!$D$1:$AQ$1,0))</f>
        <v>0.73770499229431197</v>
      </c>
      <c r="O7161" s="6">
        <v>52217.401343999998</v>
      </c>
      <c r="P7161" s="28">
        <v>8.6610659795805581E-2</v>
      </c>
    </row>
    <row r="7162" spans="1:16" x14ac:dyDescent="0.3">
      <c r="A7162" s="17" t="s">
        <v>463</v>
      </c>
      <c r="B7162" t="e">
        <f>VLOOKUP(A7162,Sheet3!L:L,1,FALSE)</f>
        <v>#N/A</v>
      </c>
      <c r="C7162" t="str">
        <f>VLOOKUP(A7162,'ALL - prices'!B:C,2,FALSE)</f>
        <v>Aritzia Inc</v>
      </c>
      <c r="D7162" t="str">
        <f>VLOOKUP(A7162,'ALL - prices'!B:I,8,FALSE)</f>
        <v>Consumer Discretionary</v>
      </c>
      <c r="E7162">
        <v>2016</v>
      </c>
      <c r="F7162" t="s">
        <v>682</v>
      </c>
      <c r="G7162" t="str">
        <f t="shared" si="527"/>
        <v>2016-Q4</v>
      </c>
      <c r="H7162" s="4">
        <f>_xlfn.XLOOKUP(G7162,'prices - not start at 2015'!$I$4:$DD$4,'prices - not start at 2015'!$I$5:$DD$5)</f>
        <v>17.5</v>
      </c>
      <c r="I7162" s="14">
        <f t="shared" ref="I7162:I7167" si="531">STDEV(H7163:H7166)</f>
        <v>1.2553717908784368</v>
      </c>
      <c r="J7162" s="15">
        <f>INDEX(MarketCap2!$E$2:$AR$224,MATCH(A7162,MarketCap2!$B$2:$B$224,0),MATCH(G7162,MarketCap2!$E$1:$AR$1,0))</f>
        <v>1871906688</v>
      </c>
      <c r="K7162">
        <f t="shared" ref="K7162:K7225" si="532">LN(J7162)</f>
        <v>21.350223367605604</v>
      </c>
      <c r="L7162">
        <f>INDEX('PB2'!$D$2:$AQ$224,MATCH(A7162,'PB2'!$B$2:$B$224,0),MATCH(G7162,'PB2'!$D$1:$AQ$1,0))</f>
        <v>10.4985618591309</v>
      </c>
      <c r="M7162" s="16">
        <f t="shared" ref="M7162:M7225" si="533">1/L7162</f>
        <v>9.525114138659585E-2</v>
      </c>
      <c r="N7162" s="6" t="str">
        <f>INDEX('ROA2'!$D$2:$AQ$224,MATCH(A7162,'ROA2'!$B$2:$B$224,0),MATCH(G7162,'ROA2'!$D$1:$AQ$1,0))</f>
        <v>--</v>
      </c>
      <c r="O7162" s="6">
        <v>424.71801599999998</v>
      </c>
      <c r="P7162" s="28">
        <f>('Asset Growth2'!AJ20-'Asset Growth2'!AK20)/'Asset Growth2'!AK20</f>
        <v>4.7685317039069981E-2</v>
      </c>
    </row>
    <row r="7163" spans="1:16" x14ac:dyDescent="0.3">
      <c r="A7163" s="17" t="s">
        <v>463</v>
      </c>
      <c r="B7163" t="e">
        <f>VLOOKUP(A7163,Sheet3!L:L,1,FALSE)</f>
        <v>#N/A</v>
      </c>
      <c r="C7163" t="str">
        <f>VLOOKUP(A7163,'ALL - prices'!B:C,2,FALSE)</f>
        <v>Aritzia Inc</v>
      </c>
      <c r="D7163" t="str">
        <f>VLOOKUP(A7163,'ALL - prices'!B:I,8,FALSE)</f>
        <v>Consumer Discretionary</v>
      </c>
      <c r="E7163">
        <v>2017</v>
      </c>
      <c r="F7163" t="s">
        <v>679</v>
      </c>
      <c r="G7163" t="str">
        <f t="shared" ref="G7163:G7226" si="534">E7163&amp;"-"&amp;F7163</f>
        <v>2017-Q1</v>
      </c>
      <c r="H7163" s="4">
        <f>_xlfn.XLOOKUP(G7163,'prices - not start at 2015'!$I$4:$DD$4,'prices - not start at 2015'!$I$5:$DD$5)</f>
        <v>15.53</v>
      </c>
      <c r="I7163" s="14">
        <f t="shared" si="531"/>
        <v>1.5018322143302159</v>
      </c>
      <c r="J7163" s="15">
        <f>INDEX(MarketCap2!$E$2:$AR$224,MATCH(A7163,MarketCap2!$B$2:$B$224,0),MATCH(G7163,MarketCap2!$E$1:$AR$1,0))</f>
        <v>1689236352</v>
      </c>
      <c r="K7163">
        <f t="shared" si="532"/>
        <v>21.247542401038775</v>
      </c>
      <c r="L7163">
        <f>INDEX('PB2'!$D$2:$AQ$224,MATCH(A7163,'PB2'!$B$2:$B$224,0),MATCH(G7163,'PB2'!$D$1:$AQ$1,0))</f>
        <v>8.7025308609008807</v>
      </c>
      <c r="M7163" s="16">
        <f t="shared" si="533"/>
        <v>0.1149091012699357</v>
      </c>
      <c r="N7163" s="6" t="str">
        <f>INDEX('ROA2'!$D$2:$AQ$224,MATCH(A7163,'ROA2'!$B$2:$B$224,0),MATCH(G7163,'ROA2'!$D$1:$AQ$1,0))</f>
        <v>--</v>
      </c>
      <c r="O7163" s="6">
        <v>472.73900800000001</v>
      </c>
      <c r="P7163" s="28">
        <v>0.11306558749794131</v>
      </c>
    </row>
    <row r="7164" spans="1:16" x14ac:dyDescent="0.3">
      <c r="A7164" s="17" t="s">
        <v>463</v>
      </c>
      <c r="B7164" t="e">
        <f>VLOOKUP(A7164,Sheet3!L:L,1,FALSE)</f>
        <v>#N/A</v>
      </c>
      <c r="C7164" t="str">
        <f>VLOOKUP(A7164,'ALL - prices'!B:C,2,FALSE)</f>
        <v>Aritzia Inc</v>
      </c>
      <c r="D7164" t="str">
        <f>VLOOKUP(A7164,'ALL - prices'!B:I,8,FALSE)</f>
        <v>Consumer Discretionary</v>
      </c>
      <c r="E7164">
        <v>2017</v>
      </c>
      <c r="F7164" t="s">
        <v>680</v>
      </c>
      <c r="G7164" t="str">
        <f t="shared" si="534"/>
        <v>2017-Q2</v>
      </c>
      <c r="H7164" s="4">
        <f>_xlfn.XLOOKUP(G7164,'prices - not start at 2015'!$I$4:$DD$4,'prices - not start at 2015'!$I$5:$DD$5)</f>
        <v>15.02</v>
      </c>
      <c r="I7164" s="14">
        <f t="shared" si="531"/>
        <v>1.6933398950003917</v>
      </c>
      <c r="J7164" s="15">
        <f>INDEX(MarketCap2!$E$2:$AR$224,MATCH(A7164,MarketCap2!$B$2:$B$224,0),MATCH(G7164,MarketCap2!$E$1:$AR$1,0))</f>
        <v>1638474496</v>
      </c>
      <c r="K7164">
        <f t="shared" si="532"/>
        <v>21.217031460525792</v>
      </c>
      <c r="L7164">
        <f>INDEX('PB2'!$D$2:$AQ$224,MATCH(A7164,'PB2'!$B$2:$B$224,0),MATCH(G7164,'PB2'!$D$1:$AQ$1,0))</f>
        <v>7.53133296966553</v>
      </c>
      <c r="M7164" s="16">
        <f t="shared" si="533"/>
        <v>0.13277862020279399</v>
      </c>
      <c r="N7164" s="6">
        <f>INDEX('ROA2'!$D$2:$AQ$224,MATCH(A7164,'ROA2'!$B$2:$B$224,0),MATCH(G7164,'ROA2'!$D$1:$AQ$1,0))</f>
        <v>-12.637688636779799</v>
      </c>
      <c r="O7164" s="6">
        <v>486.84499199999999</v>
      </c>
      <c r="P7164" s="28">
        <v>2.983884080071509E-2</v>
      </c>
    </row>
    <row r="7165" spans="1:16" x14ac:dyDescent="0.3">
      <c r="A7165" s="17" t="s">
        <v>463</v>
      </c>
      <c r="B7165" t="e">
        <f>VLOOKUP(A7165,Sheet3!L:L,1,FALSE)</f>
        <v>#N/A</v>
      </c>
      <c r="C7165" t="str">
        <f>VLOOKUP(A7165,'ALL - prices'!B:C,2,FALSE)</f>
        <v>Aritzia Inc</v>
      </c>
      <c r="D7165" t="str">
        <f>VLOOKUP(A7165,'ALL - prices'!B:I,8,FALSE)</f>
        <v>Consumer Discretionary</v>
      </c>
      <c r="E7165">
        <v>2017</v>
      </c>
      <c r="F7165" t="s">
        <v>681</v>
      </c>
      <c r="G7165" t="str">
        <f t="shared" si="534"/>
        <v>2017-Q3</v>
      </c>
      <c r="H7165" s="4">
        <f>_xlfn.XLOOKUP(G7165,'prices - not start at 2015'!$I$4:$DD$4,'prices - not start at 2015'!$I$5:$DD$5)</f>
        <v>14.85</v>
      </c>
      <c r="I7165" s="14">
        <f t="shared" si="531"/>
        <v>2.3929688673277725</v>
      </c>
      <c r="J7165" s="15">
        <f>INDEX(MarketCap2!$E$2:$AR$224,MATCH(A7165,MarketCap2!$B$2:$B$224,0),MATCH(G7165,MarketCap2!$E$1:$AR$1,0))</f>
        <v>1636499712</v>
      </c>
      <c r="K7165">
        <f t="shared" si="532"/>
        <v>21.215825475920159</v>
      </c>
      <c r="L7165">
        <f>INDEX('PB2'!$D$2:$AQ$224,MATCH(A7165,'PB2'!$B$2:$B$224,0),MATCH(G7165,'PB2'!$D$1:$AQ$1,0))</f>
        <v>6.14990186691284</v>
      </c>
      <c r="M7165" s="16">
        <f t="shared" si="533"/>
        <v>0.16260422062669191</v>
      </c>
      <c r="N7165" s="6">
        <f>INDEX('ROA2'!$D$2:$AQ$224,MATCH(A7165,'ROA2'!$B$2:$B$224,0),MATCH(G7165,'ROA2'!$D$1:$AQ$1,0))</f>
        <v>-12.6111545562744</v>
      </c>
      <c r="O7165" s="6">
        <v>478.40198400000003</v>
      </c>
      <c r="P7165" s="28">
        <v>-1.7342291979456088E-2</v>
      </c>
    </row>
    <row r="7166" spans="1:16" x14ac:dyDescent="0.3">
      <c r="A7166" s="17" t="s">
        <v>463</v>
      </c>
      <c r="B7166" t="e">
        <f>VLOOKUP(A7166,Sheet3!L:L,1,FALSE)</f>
        <v>#N/A</v>
      </c>
      <c r="C7166" t="str">
        <f>VLOOKUP(A7166,'ALL - prices'!B:C,2,FALSE)</f>
        <v>Aritzia Inc</v>
      </c>
      <c r="D7166" t="str">
        <f>VLOOKUP(A7166,'ALL - prices'!B:I,8,FALSE)</f>
        <v>Consumer Discretionary</v>
      </c>
      <c r="E7166">
        <v>2017</v>
      </c>
      <c r="F7166" t="s">
        <v>682</v>
      </c>
      <c r="G7166" t="str">
        <f t="shared" si="534"/>
        <v>2017-Q4</v>
      </c>
      <c r="H7166" s="4">
        <f>_xlfn.XLOOKUP(G7166,'prices - not start at 2015'!$I$4:$DD$4,'prices - not start at 2015'!$I$5:$DD$5)</f>
        <v>12.69</v>
      </c>
      <c r="I7166" s="14">
        <f t="shared" si="531"/>
        <v>2.241537790595268</v>
      </c>
      <c r="J7166" s="15">
        <f>INDEX(MarketCap2!$E$2:$AR$224,MATCH(A7166,MarketCap2!$B$2:$B$224,0),MATCH(G7166,MarketCap2!$E$1:$AR$1,0))</f>
        <v>1411837952</v>
      </c>
      <c r="K7166">
        <f t="shared" si="532"/>
        <v>21.068158204558948</v>
      </c>
      <c r="L7166">
        <f>INDEX('PB2'!$D$2:$AQ$224,MATCH(A7166,'PB2'!$B$2:$B$224,0),MATCH(G7166,'PB2'!$D$1:$AQ$1,0))</f>
        <v>4.9719829559326199</v>
      </c>
      <c r="M7166" s="16">
        <f t="shared" si="533"/>
        <v>0.20112699678642099</v>
      </c>
      <c r="N7166" s="6">
        <f>INDEX('ROA2'!$D$2:$AQ$224,MATCH(A7166,'ROA2'!$B$2:$B$224,0),MATCH(G7166,'ROA2'!$D$1:$AQ$1,0))</f>
        <v>3.55082011222839</v>
      </c>
      <c r="O7166" s="6">
        <v>507.46099199999998</v>
      </c>
      <c r="P7166" s="28">
        <v>6.0741821672712686E-2</v>
      </c>
    </row>
    <row r="7167" spans="1:16" x14ac:dyDescent="0.3">
      <c r="A7167" s="17" t="s">
        <v>463</v>
      </c>
      <c r="B7167" t="e">
        <f>VLOOKUP(A7167,Sheet3!L:L,1,FALSE)</f>
        <v>#N/A</v>
      </c>
      <c r="C7167" t="str">
        <f>VLOOKUP(A7167,'ALL - prices'!B:C,2,FALSE)</f>
        <v>Aritzia Inc</v>
      </c>
      <c r="D7167" t="str">
        <f>VLOOKUP(A7167,'ALL - prices'!B:I,8,FALSE)</f>
        <v>Consumer Discretionary</v>
      </c>
      <c r="E7167">
        <v>2018</v>
      </c>
      <c r="F7167" t="s">
        <v>679</v>
      </c>
      <c r="G7167" t="str">
        <f t="shared" si="534"/>
        <v>2018-Q1</v>
      </c>
      <c r="H7167" s="4">
        <f>_xlfn.XLOOKUP(G7167,'prices - not start at 2015'!$I$4:$DD$4,'prices - not start at 2015'!$I$5:$DD$5)</f>
        <v>12.06</v>
      </c>
      <c r="I7167" s="14">
        <f t="shared" si="531"/>
        <v>0.9292425230620196</v>
      </c>
      <c r="J7167" s="15">
        <f>INDEX(MarketCap2!$E$2:$AR$224,MATCH(A7167,MarketCap2!$B$2:$B$224,0),MATCH(G7167,MarketCap2!$E$1:$AR$1,0))</f>
        <v>1347300864</v>
      </c>
      <c r="K7167">
        <f t="shared" si="532"/>
        <v>21.021369068008436</v>
      </c>
      <c r="L7167">
        <f>INDEX('PB2'!$D$2:$AQ$224,MATCH(A7167,'PB2'!$B$2:$B$224,0),MATCH(G7167,'PB2'!$D$1:$AQ$1,0))</f>
        <v>4.9172840118408203</v>
      </c>
      <c r="M7167" s="16">
        <f t="shared" si="533"/>
        <v>0.20336429573561338</v>
      </c>
      <c r="N7167" s="6">
        <f>INDEX('ROA2'!$D$2:$AQ$224,MATCH(A7167,'ROA2'!$B$2:$B$224,0),MATCH(G7167,'ROA2'!$D$1:$AQ$1,0))</f>
        <v>10.1812028884888</v>
      </c>
      <c r="O7167" s="6">
        <v>562.89497600000004</v>
      </c>
      <c r="P7167" s="28">
        <v>0.10923792148343112</v>
      </c>
    </row>
    <row r="7168" spans="1:16" x14ac:dyDescent="0.3">
      <c r="A7168" s="17" t="s">
        <v>463</v>
      </c>
      <c r="B7168" t="e">
        <f>VLOOKUP(A7168,Sheet3!L:L,1,FALSE)</f>
        <v>#N/A</v>
      </c>
      <c r="C7168" t="str">
        <f>VLOOKUP(A7168,'ALL - prices'!B:C,2,FALSE)</f>
        <v>Aritzia Inc</v>
      </c>
      <c r="D7168" t="str">
        <f>VLOOKUP(A7168,'ALL - prices'!B:I,8,FALSE)</f>
        <v>Consumer Discretionary</v>
      </c>
      <c r="E7168">
        <v>2018</v>
      </c>
      <c r="F7168" t="s">
        <v>680</v>
      </c>
      <c r="G7168" t="str">
        <f t="shared" si="534"/>
        <v>2018-Q2</v>
      </c>
      <c r="H7168" s="4">
        <f>_xlfn.XLOOKUP(G7168,'prices - not start at 2015'!$I$4:$DD$4,'prices - not start at 2015'!$I$5:$DD$5)</f>
        <v>15.6</v>
      </c>
      <c r="I7168" s="14">
        <f t="shared" ref="I7168:I7190" si="535">STDEV(H7169:H7172)</f>
        <v>0.57662090377185238</v>
      </c>
      <c r="J7168" s="15">
        <f>INDEX(MarketCap2!$E$2:$AR$224,MATCH(A7168,MarketCap2!$B$2:$B$224,0),MATCH(G7168,MarketCap2!$E$1:$AR$1,0))</f>
        <v>1753467520</v>
      </c>
      <c r="K7168">
        <f t="shared" si="532"/>
        <v>21.284861104418862</v>
      </c>
      <c r="L7168">
        <f>INDEX('PB2'!$D$2:$AQ$224,MATCH(A7168,'PB2'!$B$2:$B$224,0),MATCH(G7168,'PB2'!$D$1:$AQ$1,0))</f>
        <v>5.1846780776977504</v>
      </c>
      <c r="M7168" s="16">
        <f t="shared" si="533"/>
        <v>0.19287600599573748</v>
      </c>
      <c r="N7168" s="6">
        <f>INDEX('ROA2'!$D$2:$AQ$224,MATCH(A7168,'ROA2'!$B$2:$B$224,0),MATCH(G7168,'ROA2'!$D$1:$AQ$1,0))</f>
        <v>10.8282127380371</v>
      </c>
      <c r="O7168" s="6">
        <v>567.67801599999996</v>
      </c>
      <c r="P7168" s="28">
        <v>8.4972156511127113E-3</v>
      </c>
    </row>
    <row r="7169" spans="1:16" x14ac:dyDescent="0.3">
      <c r="A7169" s="17" t="s">
        <v>463</v>
      </c>
      <c r="B7169" t="e">
        <f>VLOOKUP(A7169,Sheet3!L:L,1,FALSE)</f>
        <v>#N/A</v>
      </c>
      <c r="C7169" t="str">
        <f>VLOOKUP(A7169,'ALL - prices'!B:C,2,FALSE)</f>
        <v>Aritzia Inc</v>
      </c>
      <c r="D7169" t="str">
        <f>VLOOKUP(A7169,'ALL - prices'!B:I,8,FALSE)</f>
        <v>Consumer Discretionary</v>
      </c>
      <c r="E7169">
        <v>2018</v>
      </c>
      <c r="F7169" t="s">
        <v>681</v>
      </c>
      <c r="G7169" t="str">
        <f t="shared" si="534"/>
        <v>2018-Q3</v>
      </c>
      <c r="H7169" s="4">
        <f>_xlfn.XLOOKUP(G7169,'prices - not start at 2015'!$I$4:$DD$4,'prices - not start at 2015'!$I$5:$DD$5)</f>
        <v>17.11</v>
      </c>
      <c r="I7169" s="14">
        <f t="shared" si="535"/>
        <v>0.58076816946753207</v>
      </c>
      <c r="J7169" s="15">
        <f>INDEX(MarketCap2!$E$2:$AR$224,MATCH(A7169,MarketCap2!$B$2:$B$224,0),MATCH(G7169,MarketCap2!$E$1:$AR$1,0))</f>
        <v>1932424576</v>
      </c>
      <c r="K7169">
        <f t="shared" si="532"/>
        <v>21.38204130842745</v>
      </c>
      <c r="L7169">
        <f>INDEX('PB2'!$D$2:$AQ$224,MATCH(A7169,'PB2'!$B$2:$B$224,0),MATCH(G7169,'PB2'!$D$1:$AQ$1,0))</f>
        <v>5.6865181922912598</v>
      </c>
      <c r="M7169" s="16">
        <f t="shared" si="533"/>
        <v>0.17585453280631669</v>
      </c>
      <c r="N7169" s="6">
        <f>INDEX('ROA2'!$D$2:$AQ$224,MATCH(A7169,'ROA2'!$B$2:$B$224,0),MATCH(G7169,'ROA2'!$D$1:$AQ$1,0))</f>
        <v>11.4749765396118</v>
      </c>
      <c r="O7169" s="6">
        <v>589.20799999999997</v>
      </c>
      <c r="P7169" s="28">
        <v>3.7926400870172176E-2</v>
      </c>
    </row>
    <row r="7170" spans="1:16" x14ac:dyDescent="0.3">
      <c r="A7170" s="17" t="s">
        <v>463</v>
      </c>
      <c r="B7170" t="e">
        <f>VLOOKUP(A7170,Sheet3!L:L,1,FALSE)</f>
        <v>#N/A</v>
      </c>
      <c r="C7170" t="str">
        <f>VLOOKUP(A7170,'ALL - prices'!B:C,2,FALSE)</f>
        <v>Aritzia Inc</v>
      </c>
      <c r="D7170" t="str">
        <f>VLOOKUP(A7170,'ALL - prices'!B:I,8,FALSE)</f>
        <v>Consumer Discretionary</v>
      </c>
      <c r="E7170">
        <v>2018</v>
      </c>
      <c r="F7170" t="s">
        <v>682</v>
      </c>
      <c r="G7170" t="str">
        <f t="shared" si="534"/>
        <v>2018-Q4</v>
      </c>
      <c r="H7170" s="4">
        <f>_xlfn.XLOOKUP(G7170,'prices - not start at 2015'!$I$4:$DD$4,'prices - not start at 2015'!$I$5:$DD$5)</f>
        <v>16.399999999999999</v>
      </c>
      <c r="I7170" s="14">
        <f t="shared" si="535"/>
        <v>1.0733902676411162</v>
      </c>
      <c r="J7170" s="15">
        <f>INDEX(MarketCap2!$E$2:$AR$224,MATCH(A7170,MarketCap2!$B$2:$B$224,0),MATCH(G7170,MarketCap2!$E$1:$AR$1,0))</f>
        <v>1964058496</v>
      </c>
      <c r="K7170">
        <f t="shared" si="532"/>
        <v>21.398278830549199</v>
      </c>
      <c r="L7170">
        <f>INDEX('PB2'!$D$2:$AQ$224,MATCH(A7170,'PB2'!$B$2:$B$224,0),MATCH(G7170,'PB2'!$D$1:$AQ$1,0))</f>
        <v>6.0934691429138201</v>
      </c>
      <c r="M7170" s="16">
        <f t="shared" si="533"/>
        <v>0.16411012783463652</v>
      </c>
      <c r="N7170" s="6">
        <f>INDEX('ROA2'!$D$2:$AQ$224,MATCH(A7170,'ROA2'!$B$2:$B$224,0),MATCH(G7170,'ROA2'!$D$1:$AQ$1,0))</f>
        <v>13.2364597320557</v>
      </c>
      <c r="O7170" s="6">
        <v>571.05996800000003</v>
      </c>
      <c r="P7170" s="28">
        <v>-3.0800722325562357E-2</v>
      </c>
    </row>
    <row r="7171" spans="1:16" x14ac:dyDescent="0.3">
      <c r="A7171" s="17" t="s">
        <v>463</v>
      </c>
      <c r="B7171" t="e">
        <f>VLOOKUP(A7171,Sheet3!L:L,1,FALSE)</f>
        <v>#N/A</v>
      </c>
      <c r="C7171" t="str">
        <f>VLOOKUP(A7171,'ALL - prices'!B:C,2,FALSE)</f>
        <v>Aritzia Inc</v>
      </c>
      <c r="D7171" t="str">
        <f>VLOOKUP(A7171,'ALL - prices'!B:I,8,FALSE)</f>
        <v>Consumer Discretionary</v>
      </c>
      <c r="E7171">
        <v>2019</v>
      </c>
      <c r="F7171" t="s">
        <v>679</v>
      </c>
      <c r="G7171" t="str">
        <f t="shared" si="534"/>
        <v>2019-Q1</v>
      </c>
      <c r="H7171" s="4">
        <f>_xlfn.XLOOKUP(G7171,'prices - not start at 2015'!$I$4:$DD$4,'prices - not start at 2015'!$I$5:$DD$5)</f>
        <v>17.760000000000002</v>
      </c>
      <c r="I7171" s="14">
        <f t="shared" si="535"/>
        <v>2.8245869904583643</v>
      </c>
      <c r="J7171" s="15">
        <f>INDEX(MarketCap2!$E$2:$AR$224,MATCH(A7171,MarketCap2!$B$2:$B$224,0),MATCH(G7171,MarketCap2!$E$1:$AR$1,0))</f>
        <v>2466418688</v>
      </c>
      <c r="K7171">
        <f t="shared" si="532"/>
        <v>21.626033011542866</v>
      </c>
      <c r="L7171">
        <f>INDEX('PB2'!$D$2:$AQ$224,MATCH(A7171,'PB2'!$B$2:$B$224,0),MATCH(G7171,'PB2'!$D$1:$AQ$1,0))</f>
        <v>4.9922380447387704</v>
      </c>
      <c r="M7171" s="16">
        <f t="shared" si="533"/>
        <v>0.20031096094343537</v>
      </c>
      <c r="N7171" s="6">
        <f>INDEX('ROA2'!$D$2:$AQ$224,MATCH(A7171,'ROA2'!$B$2:$B$224,0),MATCH(G7171,'ROA2'!$D$1:$AQ$1,0))</f>
        <v>12.661456108093301</v>
      </c>
      <c r="O7171" s="6">
        <v>636.11398399999996</v>
      </c>
      <c r="P7171" s="28">
        <v>0.11391801149682397</v>
      </c>
    </row>
    <row r="7172" spans="1:16" x14ac:dyDescent="0.3">
      <c r="A7172" s="17" t="s">
        <v>463</v>
      </c>
      <c r="B7172" t="e">
        <f>VLOOKUP(A7172,Sheet3!L:L,1,FALSE)</f>
        <v>#N/A</v>
      </c>
      <c r="C7172" t="str">
        <f>VLOOKUP(A7172,'ALL - prices'!B:C,2,FALSE)</f>
        <v>Aritzia Inc</v>
      </c>
      <c r="D7172" t="str">
        <f>VLOOKUP(A7172,'ALL - prices'!B:I,8,FALSE)</f>
        <v>Consumer Discretionary</v>
      </c>
      <c r="E7172">
        <v>2019</v>
      </c>
      <c r="F7172" t="s">
        <v>680</v>
      </c>
      <c r="G7172" t="str">
        <f t="shared" si="534"/>
        <v>2019-Q2</v>
      </c>
      <c r="H7172" s="4">
        <f>_xlfn.XLOOKUP(G7172,'prices - not start at 2015'!$I$4:$DD$4,'prices - not start at 2015'!$I$5:$DD$5)</f>
        <v>16.78</v>
      </c>
      <c r="I7172" s="14">
        <f t="shared" si="535"/>
        <v>3.1678804691254618</v>
      </c>
      <c r="J7172" s="15">
        <f>INDEX(MarketCap2!$E$2:$AR$224,MATCH(A7172,MarketCap2!$B$2:$B$224,0),MATCH(G7172,MarketCap2!$E$1:$AR$1,0))</f>
        <v>2330675968</v>
      </c>
      <c r="K7172">
        <f t="shared" si="532"/>
        <v>21.569424177470253</v>
      </c>
      <c r="L7172">
        <f>INDEX('PB2'!$D$2:$AQ$224,MATCH(A7172,'PB2'!$B$2:$B$224,0),MATCH(G7172,'PB2'!$D$1:$AQ$1,0))</f>
        <v>7.8595051765441903</v>
      </c>
      <c r="M7172" s="16">
        <f t="shared" si="533"/>
        <v>0.12723447310453939</v>
      </c>
      <c r="N7172" s="6">
        <f>INDEX('ROA2'!$D$2:$AQ$224,MATCH(A7172,'ROA2'!$B$2:$B$224,0),MATCH(G7172,'ROA2'!$D$1:$AQ$1,0))</f>
        <v>13.153647422790501</v>
      </c>
      <c r="O7172" s="6">
        <v>629.37401599999998</v>
      </c>
      <c r="P7172" s="28">
        <v>-1.059553502914342E-2</v>
      </c>
    </row>
    <row r="7173" spans="1:16" x14ac:dyDescent="0.3">
      <c r="A7173" s="17" t="s">
        <v>463</v>
      </c>
      <c r="B7173" t="e">
        <f>VLOOKUP(A7173,Sheet3!L:L,1,FALSE)</f>
        <v>#N/A</v>
      </c>
      <c r="C7173" t="str">
        <f>VLOOKUP(A7173,'ALL - prices'!B:C,2,FALSE)</f>
        <v>Aritzia Inc</v>
      </c>
      <c r="D7173" t="str">
        <f>VLOOKUP(A7173,'ALL - prices'!B:I,8,FALSE)</f>
        <v>Consumer Discretionary</v>
      </c>
      <c r="E7173">
        <v>2019</v>
      </c>
      <c r="F7173" t="s">
        <v>681</v>
      </c>
      <c r="G7173" t="str">
        <f t="shared" si="534"/>
        <v>2019-Q3</v>
      </c>
      <c r="H7173" s="4">
        <f>_xlfn.XLOOKUP(G7173,'prices - not start at 2015'!$I$4:$DD$4,'prices - not start at 2015'!$I$5:$DD$5)</f>
        <v>16.79</v>
      </c>
      <c r="I7173" s="14">
        <f t="shared" si="535"/>
        <v>3.1840016750414164</v>
      </c>
      <c r="J7173" s="15">
        <f>INDEX(MarketCap2!$E$2:$AR$224,MATCH(A7173,MarketCap2!$B$2:$B$224,0),MATCH(G7173,MarketCap2!$E$1:$AR$1,0))</f>
        <v>2151201024</v>
      </c>
      <c r="K7173">
        <f t="shared" si="532"/>
        <v>21.489292138932203</v>
      </c>
      <c r="L7173">
        <f>INDEX('PB2'!$D$2:$AQ$224,MATCH(A7173,'PB2'!$B$2:$B$224,0),MATCH(G7173,'PB2'!$D$1:$AQ$1,0))</f>
        <v>6.9138717651367196</v>
      </c>
      <c r="M7173" s="16">
        <f t="shared" si="533"/>
        <v>0.14463675838515141</v>
      </c>
      <c r="N7173" s="6">
        <f>INDEX('ROA2'!$D$2:$AQ$224,MATCH(A7173,'ROA2'!$B$2:$B$224,0),MATCH(G7173,'ROA2'!$D$1:$AQ$1,0))</f>
        <v>10.703660964965801</v>
      </c>
      <c r="O7173" s="6">
        <v>954.07699200000002</v>
      </c>
      <c r="P7173" s="28">
        <v>0.51591417463284672</v>
      </c>
    </row>
    <row r="7174" spans="1:16" x14ac:dyDescent="0.3">
      <c r="A7174" s="17" t="s">
        <v>463</v>
      </c>
      <c r="B7174" t="e">
        <f>VLOOKUP(A7174,Sheet3!L:L,1,FALSE)</f>
        <v>#N/A</v>
      </c>
      <c r="C7174" t="str">
        <f>VLOOKUP(A7174,'ALL - prices'!B:C,2,FALSE)</f>
        <v>Aritzia Inc</v>
      </c>
      <c r="D7174" t="str">
        <f>VLOOKUP(A7174,'ALL - prices'!B:I,8,FALSE)</f>
        <v>Consumer Discretionary</v>
      </c>
      <c r="E7174">
        <v>2019</v>
      </c>
      <c r="F7174" t="s">
        <v>682</v>
      </c>
      <c r="G7174" t="str">
        <f t="shared" si="534"/>
        <v>2019-Q4</v>
      </c>
      <c r="H7174" s="4">
        <f>_xlfn.XLOOKUP(G7174,'prices - not start at 2015'!$I$4:$DD$4,'prices - not start at 2015'!$I$5:$DD$5)</f>
        <v>19.05</v>
      </c>
      <c r="I7174" s="14">
        <f t="shared" si="535"/>
        <v>5.5615435507300344</v>
      </c>
      <c r="J7174" s="15">
        <f>INDEX(MarketCap2!$E$2:$AR$224,MATCH(A7174,MarketCap2!$B$2:$B$224,0),MATCH(G7174,MarketCap2!$E$1:$AR$1,0))</f>
        <v>2056904704</v>
      </c>
      <c r="K7174">
        <f t="shared" si="532"/>
        <v>21.44446811888243</v>
      </c>
      <c r="L7174">
        <f>INDEX('PB2'!$D$2:$AQ$224,MATCH(A7174,'PB2'!$B$2:$B$224,0),MATCH(G7174,'PB2'!$D$1:$AQ$1,0))</f>
        <v>6.7097630500793501</v>
      </c>
      <c r="M7174" s="16">
        <f t="shared" si="533"/>
        <v>0.14903655949343456</v>
      </c>
      <c r="N7174" s="6">
        <f>INDEX('ROA2'!$D$2:$AQ$224,MATCH(A7174,'ROA2'!$B$2:$B$224,0),MATCH(G7174,'ROA2'!$D$1:$AQ$1,0))</f>
        <v>11.045392990112299</v>
      </c>
      <c r="O7174" s="6">
        <v>975.267968</v>
      </c>
      <c r="P7174" s="28">
        <v>2.2210970579615422E-2</v>
      </c>
    </row>
    <row r="7175" spans="1:16" x14ac:dyDescent="0.3">
      <c r="A7175" s="17" t="s">
        <v>463</v>
      </c>
      <c r="B7175" t="e">
        <f>VLOOKUP(A7175,Sheet3!L:L,1,FALSE)</f>
        <v>#N/A</v>
      </c>
      <c r="C7175" t="str">
        <f>VLOOKUP(A7175,'ALL - prices'!B:C,2,FALSE)</f>
        <v>Aritzia Inc</v>
      </c>
      <c r="D7175" t="str">
        <f>VLOOKUP(A7175,'ALL - prices'!B:I,8,FALSE)</f>
        <v>Consumer Discretionary</v>
      </c>
      <c r="E7175">
        <v>2020</v>
      </c>
      <c r="F7175" t="s">
        <v>679</v>
      </c>
      <c r="G7175" t="str">
        <f t="shared" si="534"/>
        <v>2020-Q1</v>
      </c>
      <c r="H7175" s="4">
        <f>_xlfn.XLOOKUP(G7175,'prices - not start at 2015'!$I$4:$DD$4,'prices - not start at 2015'!$I$5:$DD$5)</f>
        <v>12.31</v>
      </c>
      <c r="I7175" s="14">
        <f t="shared" si="535"/>
        <v>5.5703942110650235</v>
      </c>
      <c r="J7175" s="15">
        <f>INDEX(MarketCap2!$E$2:$AR$224,MATCH(A7175,MarketCap2!$B$2:$B$224,0),MATCH(G7175,MarketCap2!$E$1:$AR$1,0))</f>
        <v>1333765376</v>
      </c>
      <c r="K7175">
        <f t="shared" si="532"/>
        <v>21.01127188891116</v>
      </c>
      <c r="L7175">
        <f>INDEX('PB2'!$D$2:$AQ$224,MATCH(A7175,'PB2'!$B$2:$B$224,0),MATCH(G7175,'PB2'!$D$1:$AQ$1,0))</f>
        <v>7.2840862274169904</v>
      </c>
      <c r="M7175" s="16">
        <f t="shared" si="533"/>
        <v>0.13728557965665517</v>
      </c>
      <c r="N7175" s="6">
        <f>INDEX('ROA2'!$D$2:$AQ$224,MATCH(A7175,'ROA2'!$B$2:$B$224,0),MATCH(G7175,'ROA2'!$D$1:$AQ$1,0))</f>
        <v>10.5206899642944</v>
      </c>
      <c r="O7175" s="6">
        <v>1029.2140159999999</v>
      </c>
      <c r="P7175" s="28">
        <v>5.5314077535662386E-2</v>
      </c>
    </row>
    <row r="7176" spans="1:16" x14ac:dyDescent="0.3">
      <c r="A7176" s="17" t="s">
        <v>463</v>
      </c>
      <c r="B7176" t="e">
        <f>VLOOKUP(A7176,Sheet3!L:L,1,FALSE)</f>
        <v>#N/A</v>
      </c>
      <c r="C7176" t="str">
        <f>VLOOKUP(A7176,'ALL - prices'!B:C,2,FALSE)</f>
        <v>Aritzia Inc</v>
      </c>
      <c r="D7176" t="str">
        <f>VLOOKUP(A7176,'ALL - prices'!B:I,8,FALSE)</f>
        <v>Consumer Discretionary</v>
      </c>
      <c r="E7176">
        <v>2020</v>
      </c>
      <c r="F7176" t="s">
        <v>680</v>
      </c>
      <c r="G7176" t="str">
        <f t="shared" si="534"/>
        <v>2020-Q2</v>
      </c>
      <c r="H7176" s="4">
        <f>_xlfn.XLOOKUP(G7176,'prices - not start at 2015'!$I$4:$DD$4,'prices - not start at 2015'!$I$5:$DD$5)</f>
        <v>19.010000000000002</v>
      </c>
      <c r="I7176" s="14">
        <f t="shared" si="535"/>
        <v>8.1431545893877395</v>
      </c>
      <c r="J7176" s="15">
        <f>INDEX(MarketCap2!$E$2:$AR$224,MATCH(A7176,MarketCap2!$B$2:$B$224,0),MATCH(G7176,MarketCap2!$E$1:$AR$1,0))</f>
        <v>2078703744</v>
      </c>
      <c r="K7176">
        <f t="shared" si="532"/>
        <v>21.455010336389801</v>
      </c>
      <c r="L7176">
        <f>INDEX('PB2'!$D$2:$AQ$224,MATCH(A7176,'PB2'!$B$2:$B$224,0),MATCH(G7176,'PB2'!$D$1:$AQ$1,0))</f>
        <v>6.4874100685119602</v>
      </c>
      <c r="M7176" s="16">
        <f t="shared" si="533"/>
        <v>0.15414471868422733</v>
      </c>
      <c r="N7176" s="6">
        <f>INDEX('ROA2'!$D$2:$AQ$224,MATCH(A7176,'ROA2'!$B$2:$B$224,0),MATCH(G7176,'ROA2'!$D$1:$AQ$1,0))</f>
        <v>10.875048637390099</v>
      </c>
      <c r="O7176" s="6">
        <v>1036.7150079999999</v>
      </c>
      <c r="P7176" s="28">
        <v>7.2880779734736893E-3</v>
      </c>
    </row>
    <row r="7177" spans="1:16" x14ac:dyDescent="0.3">
      <c r="A7177" s="17" t="s">
        <v>463</v>
      </c>
      <c r="B7177" t="e">
        <f>VLOOKUP(A7177,Sheet3!L:L,1,FALSE)</f>
        <v>#N/A</v>
      </c>
      <c r="C7177" t="str">
        <f>VLOOKUP(A7177,'ALL - prices'!B:C,2,FALSE)</f>
        <v>Aritzia Inc</v>
      </c>
      <c r="D7177" t="str">
        <f>VLOOKUP(A7177,'ALL - prices'!B:I,8,FALSE)</f>
        <v>Consumer Discretionary</v>
      </c>
      <c r="E7177">
        <v>2020</v>
      </c>
      <c r="F7177" t="s">
        <v>681</v>
      </c>
      <c r="G7177" t="str">
        <f t="shared" si="534"/>
        <v>2020-Q3</v>
      </c>
      <c r="H7177" s="4">
        <f>_xlfn.XLOOKUP(G7177,'prices - not start at 2015'!$I$4:$DD$4,'prices - not start at 2015'!$I$5:$DD$5)</f>
        <v>17.43</v>
      </c>
      <c r="I7177" s="14">
        <f t="shared" si="535"/>
        <v>6.7482065518674696</v>
      </c>
      <c r="J7177" s="15">
        <f>INDEX(MarketCap2!$E$2:$AR$224,MATCH(A7177,MarketCap2!$B$2:$B$224,0),MATCH(G7177,MarketCap2!$E$1:$AR$1,0))</f>
        <v>1907240192</v>
      </c>
      <c r="K7177">
        <f t="shared" si="532"/>
        <v>21.368923108438757</v>
      </c>
      <c r="L7177">
        <f>INDEX('PB2'!$D$2:$AQ$224,MATCH(A7177,'PB2'!$B$2:$B$224,0),MATCH(G7177,'PB2'!$D$1:$AQ$1,0))</f>
        <v>6.7400460243225098</v>
      </c>
      <c r="M7177" s="16">
        <f t="shared" si="533"/>
        <v>0.14836693939349133</v>
      </c>
      <c r="N7177" s="6">
        <f>INDEX('ROA2'!$D$2:$AQ$224,MATCH(A7177,'ROA2'!$B$2:$B$224,0),MATCH(G7177,'ROA2'!$D$1:$AQ$1,0))</f>
        <v>4.4735398292541504</v>
      </c>
      <c r="O7177" s="6">
        <v>1190.3989759999999</v>
      </c>
      <c r="P7177" s="28">
        <v>0.14824128792780056</v>
      </c>
    </row>
    <row r="7178" spans="1:16" x14ac:dyDescent="0.3">
      <c r="A7178" s="17" t="s">
        <v>463</v>
      </c>
      <c r="B7178" t="e">
        <f>VLOOKUP(A7178,Sheet3!L:L,1,FALSE)</f>
        <v>#N/A</v>
      </c>
      <c r="C7178" t="str">
        <f>VLOOKUP(A7178,'ALL - prices'!B:C,2,FALSE)</f>
        <v>Aritzia Inc</v>
      </c>
      <c r="D7178" t="str">
        <f>VLOOKUP(A7178,'ALL - prices'!B:I,8,FALSE)</f>
        <v>Consumer Discretionary</v>
      </c>
      <c r="E7178">
        <v>2020</v>
      </c>
      <c r="F7178" t="s">
        <v>682</v>
      </c>
      <c r="G7178" t="str">
        <f t="shared" si="534"/>
        <v>2020-Q4</v>
      </c>
      <c r="H7178" s="4">
        <f>_xlfn.XLOOKUP(G7178,'prices - not start at 2015'!$I$4:$DD$4,'prices - not start at 2015'!$I$5:$DD$5)</f>
        <v>25.79</v>
      </c>
      <c r="I7178" s="14">
        <f t="shared" si="535"/>
        <v>9.617963661815331</v>
      </c>
      <c r="J7178" s="15">
        <f>INDEX(MarketCap2!$E$2:$AR$224,MATCH(A7178,MarketCap2!$B$2:$B$224,0),MATCH(G7178,MarketCap2!$E$1:$AR$1,0))</f>
        <v>2823394048</v>
      </c>
      <c r="K7178">
        <f t="shared" si="532"/>
        <v>21.761205561315531</v>
      </c>
      <c r="L7178">
        <f>INDEX('PB2'!$D$2:$AQ$224,MATCH(A7178,'PB2'!$B$2:$B$224,0),MATCH(G7178,'PB2'!$D$1:$AQ$1,0))</f>
        <v>7.5269131660461399</v>
      </c>
      <c r="M7178" s="16">
        <f t="shared" si="533"/>
        <v>0.13285658781225138</v>
      </c>
      <c r="N7178" s="6">
        <f>INDEX('ROA2'!$D$2:$AQ$224,MATCH(A7178,'ROA2'!$B$2:$B$224,0),MATCH(G7178,'ROA2'!$D$1:$AQ$1,0))</f>
        <v>2.67186307907104</v>
      </c>
      <c r="O7178" s="6">
        <v>1208.4519680000001</v>
      </c>
      <c r="P7178" s="28">
        <v>1.5165496916556599E-2</v>
      </c>
    </row>
    <row r="7179" spans="1:16" x14ac:dyDescent="0.3">
      <c r="A7179" s="17" t="s">
        <v>463</v>
      </c>
      <c r="B7179" t="e">
        <f>VLOOKUP(A7179,Sheet3!L:L,1,FALSE)</f>
        <v>#N/A</v>
      </c>
      <c r="C7179" t="str">
        <f>VLOOKUP(A7179,'ALL - prices'!B:C,2,FALSE)</f>
        <v>Aritzia Inc</v>
      </c>
      <c r="D7179" t="str">
        <f>VLOOKUP(A7179,'ALL - prices'!B:I,8,FALSE)</f>
        <v>Consumer Discretionary</v>
      </c>
      <c r="E7179">
        <v>2021</v>
      </c>
      <c r="F7179" t="s">
        <v>679</v>
      </c>
      <c r="G7179" t="str">
        <f t="shared" si="534"/>
        <v>2021-Q1</v>
      </c>
      <c r="H7179" s="4">
        <f>_xlfn.XLOOKUP(G7179,'prices - not start at 2015'!$I$4:$DD$4,'prices - not start at 2015'!$I$5:$DD$5)</f>
        <v>29.2</v>
      </c>
      <c r="I7179" s="14">
        <f t="shared" si="535"/>
        <v>7.634572679593794</v>
      </c>
      <c r="J7179" s="15">
        <f>INDEX(MarketCap2!$E$2:$AR$224,MATCH(A7179,MarketCap2!$B$2:$B$224,0),MATCH(G7179,MarketCap2!$E$1:$AR$1,0))</f>
        <v>3210651392</v>
      </c>
      <c r="K7179">
        <f t="shared" si="532"/>
        <v>21.889739679358367</v>
      </c>
      <c r="L7179">
        <f>INDEX('PB2'!$D$2:$AQ$224,MATCH(A7179,'PB2'!$B$2:$B$224,0),MATCH(G7179,'PB2'!$D$1:$AQ$1,0))</f>
        <v>9.15307712554932</v>
      </c>
      <c r="M7179" s="16">
        <f t="shared" si="533"/>
        <v>0.10925287597639305</v>
      </c>
      <c r="N7179" s="6">
        <f>INDEX('ROA2'!$D$2:$AQ$224,MATCH(A7179,'ROA2'!$B$2:$B$224,0),MATCH(G7179,'ROA2'!$D$1:$AQ$1,0))</f>
        <v>2.2781419754028298</v>
      </c>
      <c r="O7179" s="6">
        <v>1154.32</v>
      </c>
      <c r="P7179" s="28">
        <v>-4.4794472129156347E-2</v>
      </c>
    </row>
    <row r="7180" spans="1:16" x14ac:dyDescent="0.3">
      <c r="A7180" s="17" t="s">
        <v>463</v>
      </c>
      <c r="B7180" t="e">
        <f>VLOOKUP(A7180,Sheet3!L:L,1,FALSE)</f>
        <v>#N/A</v>
      </c>
      <c r="C7180" t="str">
        <f>VLOOKUP(A7180,'ALL - prices'!B:C,2,FALSE)</f>
        <v>Aritzia Inc</v>
      </c>
      <c r="D7180" t="str">
        <f>VLOOKUP(A7180,'ALL - prices'!B:I,8,FALSE)</f>
        <v>Consumer Discretionary</v>
      </c>
      <c r="E7180">
        <v>2021</v>
      </c>
      <c r="F7180" t="s">
        <v>680</v>
      </c>
      <c r="G7180" t="str">
        <f t="shared" si="534"/>
        <v>2021-Q2</v>
      </c>
      <c r="H7180" s="4">
        <f>_xlfn.XLOOKUP(G7180,'prices - not start at 2015'!$I$4:$DD$4,'prices - not start at 2015'!$I$5:$DD$5)</f>
        <v>37.08</v>
      </c>
      <c r="I7180" s="14">
        <f t="shared" si="535"/>
        <v>8.4613370692816883</v>
      </c>
      <c r="J7180" s="15">
        <f>INDEX(MarketCap2!$E$2:$AR$224,MATCH(A7180,MarketCap2!$B$2:$B$224,0),MATCH(G7180,MarketCap2!$E$1:$AR$1,0))</f>
        <v>4081010176</v>
      </c>
      <c r="K7180">
        <f t="shared" si="532"/>
        <v>22.129610386873466</v>
      </c>
      <c r="L7180">
        <f>INDEX('PB2'!$D$2:$AQ$224,MATCH(A7180,'PB2'!$B$2:$B$224,0),MATCH(G7180,'PB2'!$D$1:$AQ$1,0))</f>
        <v>8.6068773269653303</v>
      </c>
      <c r="M7180" s="16">
        <f t="shared" si="533"/>
        <v>0.11618615695462534</v>
      </c>
      <c r="N7180" s="6">
        <f>INDEX('ROA2'!$D$2:$AQ$224,MATCH(A7180,'ROA2'!$B$2:$B$224,0),MATCH(G7180,'ROA2'!$D$1:$AQ$1,0))</f>
        <v>1.76600897312164</v>
      </c>
      <c r="O7180" s="6">
        <v>1140.737024</v>
      </c>
      <c r="P7180" s="28">
        <v>-1.1767080185736986E-2</v>
      </c>
    </row>
    <row r="7181" spans="1:16" x14ac:dyDescent="0.3">
      <c r="A7181" s="17" t="s">
        <v>463</v>
      </c>
      <c r="B7181" t="e">
        <f>VLOOKUP(A7181,Sheet3!L:L,1,FALSE)</f>
        <v>#N/A</v>
      </c>
      <c r="C7181" t="str">
        <f>VLOOKUP(A7181,'ALL - prices'!B:C,2,FALSE)</f>
        <v>Aritzia Inc</v>
      </c>
      <c r="D7181" t="str">
        <f>VLOOKUP(A7181,'ALL - prices'!B:I,8,FALSE)</f>
        <v>Consumer Discretionary</v>
      </c>
      <c r="E7181">
        <v>2021</v>
      </c>
      <c r="F7181" t="s">
        <v>681</v>
      </c>
      <c r="G7181" t="str">
        <f t="shared" si="534"/>
        <v>2021-Q3</v>
      </c>
      <c r="H7181" s="4">
        <f>_xlfn.XLOOKUP(G7181,'prices - not start at 2015'!$I$4:$DD$4,'prices - not start at 2015'!$I$5:$DD$5)</f>
        <v>40.32</v>
      </c>
      <c r="I7181" s="14">
        <f t="shared" si="535"/>
        <v>7.9641258151789627</v>
      </c>
      <c r="J7181" s="15">
        <f>INDEX(MarketCap2!$E$2:$AR$224,MATCH(A7181,MarketCap2!$B$2:$B$224,0),MATCH(G7181,MarketCap2!$E$1:$AR$1,0))</f>
        <v>4555462144</v>
      </c>
      <c r="K7181">
        <f t="shared" si="532"/>
        <v>22.23959282112866</v>
      </c>
      <c r="L7181">
        <f>INDEX('PB2'!$D$2:$AQ$224,MATCH(A7181,'PB2'!$B$2:$B$224,0),MATCH(G7181,'PB2'!$D$1:$AQ$1,0))</f>
        <v>10.367774009704601</v>
      </c>
      <c r="M7181" s="16">
        <f t="shared" si="533"/>
        <v>9.6452719654572416E-2</v>
      </c>
      <c r="N7181" s="6">
        <f>INDEX('ROA2'!$D$2:$AQ$224,MATCH(A7181,'ROA2'!$B$2:$B$224,0),MATCH(G7181,'ROA2'!$D$1:$AQ$1,0))</f>
        <v>5.4705710411071804</v>
      </c>
      <c r="O7181" s="6">
        <v>1134.806016</v>
      </c>
      <c r="P7181" s="28">
        <v>-5.1992771999307174E-3</v>
      </c>
    </row>
    <row r="7182" spans="1:16" x14ac:dyDescent="0.3">
      <c r="A7182" s="17" t="s">
        <v>463</v>
      </c>
      <c r="B7182" t="e">
        <f>VLOOKUP(A7182,Sheet3!L:L,1,FALSE)</f>
        <v>#N/A</v>
      </c>
      <c r="C7182" t="str">
        <f>VLOOKUP(A7182,'ALL - prices'!B:C,2,FALSE)</f>
        <v>Aritzia Inc</v>
      </c>
      <c r="D7182" t="str">
        <f>VLOOKUP(A7182,'ALL - prices'!B:I,8,FALSE)</f>
        <v>Consumer Discretionary</v>
      </c>
      <c r="E7182">
        <v>2021</v>
      </c>
      <c r="F7182" t="s">
        <v>682</v>
      </c>
      <c r="G7182" t="str">
        <f t="shared" si="534"/>
        <v>2021-Q4</v>
      </c>
      <c r="H7182" s="4">
        <f>_xlfn.XLOOKUP(G7182,'prices - not start at 2015'!$I$4:$DD$4,'prices - not start at 2015'!$I$5:$DD$5)</f>
        <v>52.35</v>
      </c>
      <c r="I7182" s="14">
        <f t="shared" si="535"/>
        <v>6.9421874554543193</v>
      </c>
      <c r="J7182" s="15">
        <f>INDEX(MarketCap2!$E$2:$AR$224,MATCH(A7182,MarketCap2!$B$2:$B$224,0),MATCH(G7182,MarketCap2!$E$1:$AR$1,0))</f>
        <v>5936025088</v>
      </c>
      <c r="K7182">
        <f t="shared" si="532"/>
        <v>22.504305569217653</v>
      </c>
      <c r="L7182">
        <f>INDEX('PB2'!$D$2:$AQ$224,MATCH(A7182,'PB2'!$B$2:$B$224,0),MATCH(G7182,'PB2'!$D$1:$AQ$1,0))</f>
        <v>11.2611656188965</v>
      </c>
      <c r="M7182" s="16">
        <f t="shared" si="533"/>
        <v>8.8800754188534128E-2</v>
      </c>
      <c r="N7182" s="6">
        <f>INDEX('ROA2'!$D$2:$AQ$224,MATCH(A7182,'ROA2'!$B$2:$B$224,0),MATCH(G7182,'ROA2'!$D$1:$AQ$1,0))</f>
        <v>8.5045375823974592</v>
      </c>
      <c r="O7182" s="6">
        <v>1244.8970240000001</v>
      </c>
      <c r="P7182" s="28">
        <v>9.7013063420347698E-2</v>
      </c>
    </row>
    <row r="7183" spans="1:16" x14ac:dyDescent="0.3">
      <c r="A7183" s="17" t="s">
        <v>463</v>
      </c>
      <c r="B7183" t="e">
        <f>VLOOKUP(A7183,Sheet3!L:L,1,FALSE)</f>
        <v>#N/A</v>
      </c>
      <c r="C7183" t="str">
        <f>VLOOKUP(A7183,'ALL - prices'!B:C,2,FALSE)</f>
        <v>Aritzia Inc</v>
      </c>
      <c r="D7183" t="str">
        <f>VLOOKUP(A7183,'ALL - prices'!B:I,8,FALSE)</f>
        <v>Consumer Discretionary</v>
      </c>
      <c r="E7183">
        <v>2022</v>
      </c>
      <c r="F7183" t="s">
        <v>679</v>
      </c>
      <c r="G7183" t="str">
        <f t="shared" si="534"/>
        <v>2022-Q1</v>
      </c>
      <c r="H7183" s="4">
        <f>_xlfn.XLOOKUP(G7183,'prices - not start at 2015'!$I$4:$DD$4,'prices - not start at 2015'!$I$5:$DD$5)</f>
        <v>51.03</v>
      </c>
      <c r="I7183" s="14">
        <f t="shared" si="535"/>
        <v>5.5052580926479813</v>
      </c>
      <c r="J7183" s="15">
        <f>INDEX(MarketCap2!$E$2:$AR$224,MATCH(A7183,MarketCap2!$B$2:$B$224,0),MATCH(G7183,MarketCap2!$E$1:$AR$1,0))</f>
        <v>5792592384</v>
      </c>
      <c r="K7183">
        <f t="shared" si="532"/>
        <v>22.479845763043063</v>
      </c>
      <c r="L7183">
        <f>INDEX('PB2'!$D$2:$AQ$224,MATCH(A7183,'PB2'!$B$2:$B$224,0),MATCH(G7183,'PB2'!$D$1:$AQ$1,0))</f>
        <v>10.316130638122599</v>
      </c>
      <c r="M7183" s="16">
        <f t="shared" si="533"/>
        <v>9.6935569650946851E-2</v>
      </c>
      <c r="N7183" s="6">
        <f>INDEX('ROA2'!$D$2:$AQ$224,MATCH(A7183,'ROA2'!$B$2:$B$224,0),MATCH(G7183,'ROA2'!$D$1:$AQ$1,0))</f>
        <v>10.7236127853394</v>
      </c>
      <c r="O7183" s="6">
        <v>1433.650944</v>
      </c>
      <c r="P7183" s="28">
        <v>0.15162211521199673</v>
      </c>
    </row>
    <row r="7184" spans="1:16" x14ac:dyDescent="0.3">
      <c r="A7184" s="17" t="s">
        <v>463</v>
      </c>
      <c r="B7184" t="e">
        <f>VLOOKUP(A7184,Sheet3!L:L,1,FALSE)</f>
        <v>#N/A</v>
      </c>
      <c r="C7184" t="str">
        <f>VLOOKUP(A7184,'ALL - prices'!B:C,2,FALSE)</f>
        <v>Aritzia Inc</v>
      </c>
      <c r="D7184" t="str">
        <f>VLOOKUP(A7184,'ALL - prices'!B:I,8,FALSE)</f>
        <v>Consumer Discretionary</v>
      </c>
      <c r="E7184">
        <v>2022</v>
      </c>
      <c r="F7184" t="s">
        <v>680</v>
      </c>
      <c r="G7184" t="str">
        <f t="shared" si="534"/>
        <v>2022-Q2</v>
      </c>
      <c r="H7184" s="4">
        <f>_xlfn.XLOOKUP(G7184,'prices - not start at 2015'!$I$4:$DD$4,'prices - not start at 2015'!$I$5:$DD$5)</f>
        <v>34.85</v>
      </c>
      <c r="I7184" s="14">
        <f t="shared" si="535"/>
        <v>4.5920901196151052</v>
      </c>
      <c r="J7184" s="15">
        <f>INDEX(MarketCap2!$E$2:$AR$224,MATCH(A7184,MarketCap2!$B$2:$B$224,0),MATCH(G7184,MarketCap2!$E$1:$AR$1,0))</f>
        <v>3844553216</v>
      </c>
      <c r="K7184">
        <f t="shared" si="532"/>
        <v>22.069923234452816</v>
      </c>
      <c r="L7184">
        <f>INDEX('PB2'!$D$2:$AQ$224,MATCH(A7184,'PB2'!$B$2:$B$224,0),MATCH(G7184,'PB2'!$D$1:$AQ$1,0))</f>
        <v>7.9124422073364302</v>
      </c>
      <c r="M7184" s="16">
        <f t="shared" si="533"/>
        <v>0.12638322957642562</v>
      </c>
      <c r="N7184" s="6">
        <f>INDEX('ROA2'!$D$2:$AQ$224,MATCH(A7184,'ROA2'!$B$2:$B$224,0),MATCH(G7184,'ROA2'!$D$1:$AQ$1,0))</f>
        <v>12.2337026596069</v>
      </c>
      <c r="O7184" s="6">
        <v>1424.5859840000001</v>
      </c>
      <c r="P7184" s="28">
        <v>-6.3229895937626001E-3</v>
      </c>
    </row>
    <row r="7185" spans="1:16" x14ac:dyDescent="0.3">
      <c r="A7185" s="17" t="s">
        <v>463</v>
      </c>
      <c r="B7185" t="e">
        <f>VLOOKUP(A7185,Sheet3!L:L,1,FALSE)</f>
        <v>#N/A</v>
      </c>
      <c r="C7185" t="str">
        <f>VLOOKUP(A7185,'ALL - prices'!B:C,2,FALSE)</f>
        <v>Aritzia Inc</v>
      </c>
      <c r="D7185" t="str">
        <f>VLOOKUP(A7185,'ALL - prices'!B:I,8,FALSE)</f>
        <v>Consumer Discretionary</v>
      </c>
      <c r="E7185">
        <v>2022</v>
      </c>
      <c r="F7185" t="s">
        <v>681</v>
      </c>
      <c r="G7185" t="str">
        <f t="shared" si="534"/>
        <v>2022-Q3</v>
      </c>
      <c r="H7185" s="4">
        <f>_xlfn.XLOOKUP(G7185,'prices - not start at 2015'!$I$4:$DD$4,'prices - not start at 2015'!$I$5:$DD$5)</f>
        <v>45.39</v>
      </c>
      <c r="I7185" s="14">
        <f t="shared" si="535"/>
        <v>10.393194488061262</v>
      </c>
      <c r="J7185" s="15">
        <f>INDEX(MarketCap2!$E$2:$AR$224,MATCH(A7185,MarketCap2!$B$2:$B$224,0),MATCH(G7185,MarketCap2!$E$1:$AR$1,0))</f>
        <v>4981030912</v>
      </c>
      <c r="K7185">
        <f t="shared" si="532"/>
        <v>22.328902717001036</v>
      </c>
      <c r="L7185">
        <f>INDEX('PB2'!$D$2:$AQ$224,MATCH(A7185,'PB2'!$B$2:$B$224,0),MATCH(G7185,'PB2'!$D$1:$AQ$1,0))</f>
        <v>8.4031209945678693</v>
      </c>
      <c r="M7185" s="16">
        <f t="shared" si="533"/>
        <v>0.11900340369327564</v>
      </c>
      <c r="N7185" s="6">
        <f>INDEX('ROA2'!$D$2:$AQ$224,MATCH(A7185,'ROA2'!$B$2:$B$224,0),MATCH(G7185,'ROA2'!$D$1:$AQ$1,0))</f>
        <v>13.4835290908813</v>
      </c>
      <c r="O7185" s="6">
        <v>1420.5340160000001</v>
      </c>
      <c r="P7185" s="28">
        <v>-2.8443126954139594E-3</v>
      </c>
    </row>
    <row r="7186" spans="1:16" x14ac:dyDescent="0.3">
      <c r="A7186" s="17" t="s">
        <v>463</v>
      </c>
      <c r="B7186" t="e">
        <f>VLOOKUP(A7186,Sheet3!L:L,1,FALSE)</f>
        <v>#N/A</v>
      </c>
      <c r="C7186" t="str">
        <f>VLOOKUP(A7186,'ALL - prices'!B:C,2,FALSE)</f>
        <v>Aritzia Inc</v>
      </c>
      <c r="D7186" t="str">
        <f>VLOOKUP(A7186,'ALL - prices'!B:I,8,FALSE)</f>
        <v>Consumer Discretionary</v>
      </c>
      <c r="E7186">
        <v>2022</v>
      </c>
      <c r="F7186" t="s">
        <v>682</v>
      </c>
      <c r="G7186" t="str">
        <f t="shared" si="534"/>
        <v>2022-Q4</v>
      </c>
      <c r="H7186" s="4">
        <f>_xlfn.XLOOKUP(G7186,'prices - not start at 2015'!$I$4:$DD$4,'prices - not start at 2015'!$I$5:$DD$5)</f>
        <v>47.35</v>
      </c>
      <c r="I7186" s="14">
        <f t="shared" si="535"/>
        <v>8.9394742574717529</v>
      </c>
      <c r="J7186" s="15">
        <f>INDEX(MarketCap2!$E$2:$AR$224,MATCH(A7186,MarketCap2!$B$2:$B$224,0),MATCH(G7186,MarketCap2!$E$1:$AR$1,0))</f>
        <v>5291279360</v>
      </c>
      <c r="K7186">
        <f t="shared" si="532"/>
        <v>22.389325898567382</v>
      </c>
      <c r="L7186">
        <f>INDEX('PB2'!$D$2:$AQ$224,MATCH(A7186,'PB2'!$B$2:$B$224,0),MATCH(G7186,'PB2'!$D$1:$AQ$1,0))</f>
        <v>8.8497581481933594</v>
      </c>
      <c r="M7186" s="16">
        <f t="shared" si="533"/>
        <v>0.11299743826379546</v>
      </c>
      <c r="N7186" s="6">
        <f>INDEX('ROA2'!$D$2:$AQ$224,MATCH(A7186,'ROA2'!$B$2:$B$224,0),MATCH(G7186,'ROA2'!$D$1:$AQ$1,0))</f>
        <v>12.951830863952599</v>
      </c>
      <c r="O7186" s="6">
        <v>1514.3729920000001</v>
      </c>
      <c r="P7186" s="28">
        <v>6.6058943286860364E-2</v>
      </c>
    </row>
    <row r="7187" spans="1:16" x14ac:dyDescent="0.3">
      <c r="A7187" s="17" t="s">
        <v>463</v>
      </c>
      <c r="B7187" t="e">
        <f>VLOOKUP(A7187,Sheet3!L:L,1,FALSE)</f>
        <v>#N/A</v>
      </c>
      <c r="C7187" t="str">
        <f>VLOOKUP(A7187,'ALL - prices'!B:C,2,FALSE)</f>
        <v>Aritzia Inc</v>
      </c>
      <c r="D7187" t="str">
        <f>VLOOKUP(A7187,'ALL - prices'!B:I,8,FALSE)</f>
        <v>Consumer Discretionary</v>
      </c>
      <c r="E7187">
        <v>2023</v>
      </c>
      <c r="F7187" t="s">
        <v>679</v>
      </c>
      <c r="G7187" t="str">
        <f t="shared" si="534"/>
        <v>2023-Q1</v>
      </c>
      <c r="H7187" s="4">
        <f>_xlfn.XLOOKUP(G7187,'prices - not start at 2015'!$I$4:$DD$4,'prices - not start at 2015'!$I$5:$DD$5)</f>
        <v>43.37</v>
      </c>
      <c r="I7187" s="14">
        <f t="shared" si="535"/>
        <v>6.8436412091809773</v>
      </c>
      <c r="J7187" s="15">
        <f>INDEX(MarketCap2!$E$2:$AR$224,MATCH(A7187,MarketCap2!$B$2:$B$224,0),MATCH(G7187,MarketCap2!$E$1:$AR$1,0))</f>
        <v>4857106432</v>
      </c>
      <c r="K7187">
        <f t="shared" si="532"/>
        <v>22.303708713185021</v>
      </c>
      <c r="L7187">
        <f>INDEX('PB2'!$D$2:$AQ$224,MATCH(A7187,'PB2'!$B$2:$B$224,0),MATCH(G7187,'PB2'!$D$1:$AQ$1,0))</f>
        <v>6.7526187896728498</v>
      </c>
      <c r="M7187" s="16">
        <f t="shared" si="533"/>
        <v>0.14809069357348512</v>
      </c>
      <c r="N7187" s="6">
        <f>INDEX('ROA2'!$D$2:$AQ$224,MATCH(A7187,'ROA2'!$B$2:$B$224,0),MATCH(G7187,'ROA2'!$D$1:$AQ$1,0))</f>
        <v>11.6157531738281</v>
      </c>
      <c r="O7187" s="6">
        <v>1742.638976</v>
      </c>
      <c r="P7187" s="28">
        <v>0.15073299986586125</v>
      </c>
    </row>
    <row r="7188" spans="1:16" x14ac:dyDescent="0.3">
      <c r="A7188" s="17" t="s">
        <v>463</v>
      </c>
      <c r="B7188" t="e">
        <f>VLOOKUP(A7188,Sheet3!L:L,1,FALSE)</f>
        <v>#N/A</v>
      </c>
      <c r="C7188" t="str">
        <f>VLOOKUP(A7188,'ALL - prices'!B:C,2,FALSE)</f>
        <v>Aritzia Inc</v>
      </c>
      <c r="D7188" t="str">
        <f>VLOOKUP(A7188,'ALL - prices'!B:I,8,FALSE)</f>
        <v>Consumer Discretionary</v>
      </c>
      <c r="E7188">
        <v>2023</v>
      </c>
      <c r="F7188" t="s">
        <v>680</v>
      </c>
      <c r="G7188" t="str">
        <f t="shared" si="534"/>
        <v>2023-Q2</v>
      </c>
      <c r="H7188" s="4">
        <f>_xlfn.XLOOKUP(G7188,'prices - not start at 2015'!$I$4:$DD$4,'prices - not start at 2015'!$I$5:$DD$5)</f>
        <v>36.78</v>
      </c>
      <c r="I7188" s="14">
        <f t="shared" si="535"/>
        <v>7.4046083623646091</v>
      </c>
      <c r="J7188" s="15">
        <f>INDEX(MarketCap2!$E$2:$AR$224,MATCH(A7188,MarketCap2!$B$2:$B$224,0),MATCH(G7188,MarketCap2!$E$1:$AR$1,0))</f>
        <v>4134684672</v>
      </c>
      <c r="K7188">
        <f t="shared" si="532"/>
        <v>22.142676904231305</v>
      </c>
      <c r="L7188">
        <f>INDEX('PB2'!$D$2:$AQ$224,MATCH(A7188,'PB2'!$B$2:$B$224,0),MATCH(G7188,'PB2'!$D$1:$AQ$1,0))</f>
        <v>5.5584011077880904</v>
      </c>
      <c r="M7188" s="16">
        <f t="shared" si="533"/>
        <v>0.17990785130617173</v>
      </c>
      <c r="N7188" s="6">
        <f>INDEX('ROA2'!$D$2:$AQ$224,MATCH(A7188,'ROA2'!$B$2:$B$224,0),MATCH(G7188,'ROA2'!$D$1:$AQ$1,0))</f>
        <v>11.5044822692871</v>
      </c>
      <c r="O7188" s="6">
        <v>1836.542976</v>
      </c>
      <c r="P7188" s="28">
        <v>5.3886089599318128E-2</v>
      </c>
    </row>
    <row r="7189" spans="1:16" x14ac:dyDescent="0.3">
      <c r="A7189" s="17" t="s">
        <v>463</v>
      </c>
      <c r="B7189" t="e">
        <f>VLOOKUP(A7189,Sheet3!L:L,1,FALSE)</f>
        <v>#N/A</v>
      </c>
      <c r="C7189" t="str">
        <f>VLOOKUP(A7189,'ALL - prices'!B:C,2,FALSE)</f>
        <v>Aritzia Inc</v>
      </c>
      <c r="D7189" t="str">
        <f>VLOOKUP(A7189,'ALL - prices'!B:I,8,FALSE)</f>
        <v>Consumer Discretionary</v>
      </c>
      <c r="E7189">
        <v>2023</v>
      </c>
      <c r="F7189" t="s">
        <v>681</v>
      </c>
      <c r="G7189" t="str">
        <f t="shared" si="534"/>
        <v>2023-Q3</v>
      </c>
      <c r="H7189" s="4">
        <f>_xlfn.XLOOKUP(G7189,'prices - not start at 2015'!$I$4:$DD$4,'prices - not start at 2015'!$I$5:$DD$5)</f>
        <v>23.63</v>
      </c>
      <c r="I7189" s="14">
        <f t="shared" si="535"/>
        <v>9.560974061255477</v>
      </c>
      <c r="J7189" s="15">
        <f>INDEX(MarketCap2!$E$2:$AR$224,MATCH(A7189,MarketCap2!$B$2:$B$224,0),MATCH(G7189,MarketCap2!$E$1:$AR$1,0))</f>
        <v>2621653248</v>
      </c>
      <c r="K7189">
        <f t="shared" si="532"/>
        <v>21.687070966402906</v>
      </c>
      <c r="L7189">
        <f>INDEX('PB2'!$D$2:$AQ$224,MATCH(A7189,'PB2'!$B$2:$B$224,0),MATCH(G7189,'PB2'!$D$1:$AQ$1,0))</f>
        <v>3.7610459327697701</v>
      </c>
      <c r="M7189" s="16">
        <f t="shared" si="533"/>
        <v>0.26588348503990855</v>
      </c>
      <c r="N7189" s="6">
        <f>INDEX('ROA2'!$D$2:$AQ$224,MATCH(A7189,'ROA2'!$B$2:$B$224,0),MATCH(G7189,'ROA2'!$D$1:$AQ$1,0))</f>
        <v>10.573391914367701</v>
      </c>
      <c r="O7189" s="6">
        <v>1829.0759680000001</v>
      </c>
      <c r="P7189" s="28">
        <v>-4.0657954088627064E-3</v>
      </c>
    </row>
    <row r="7190" spans="1:16" x14ac:dyDescent="0.3">
      <c r="A7190" s="17" t="s">
        <v>463</v>
      </c>
      <c r="B7190" t="e">
        <f>VLOOKUP(A7190,Sheet3!L:L,1,FALSE)</f>
        <v>#N/A</v>
      </c>
      <c r="C7190" t="str">
        <f>VLOOKUP(A7190,'ALL - prices'!B:C,2,FALSE)</f>
        <v>Aritzia Inc</v>
      </c>
      <c r="D7190" t="str">
        <f>VLOOKUP(A7190,'ALL - prices'!B:I,8,FALSE)</f>
        <v>Consumer Discretionary</v>
      </c>
      <c r="E7190">
        <v>2023</v>
      </c>
      <c r="F7190" t="s">
        <v>682</v>
      </c>
      <c r="G7190" t="str">
        <f t="shared" si="534"/>
        <v>2023-Q4</v>
      </c>
      <c r="H7190" s="4">
        <f>_xlfn.XLOOKUP(G7190,'prices - not start at 2015'!$I$4:$DD$4,'prices - not start at 2015'!$I$5:$DD$5)</f>
        <v>27.5</v>
      </c>
      <c r="I7190" s="14">
        <f t="shared" si="535"/>
        <v>8.2134620187429928</v>
      </c>
      <c r="J7190" s="15">
        <f>INDEX(MarketCap2!$E$2:$AR$224,MATCH(A7190,MarketCap2!$B$2:$B$224,0),MATCH(G7190,MarketCap2!$E$1:$AR$1,0))</f>
        <v>3049657600</v>
      </c>
      <c r="K7190">
        <f t="shared" si="532"/>
        <v>21.838295158968766</v>
      </c>
      <c r="L7190">
        <f>INDEX('PB2'!$D$2:$AQ$224,MATCH(A7190,'PB2'!$B$2:$B$224,0),MATCH(G7190,'PB2'!$D$1:$AQ$1,0))</f>
        <v>3.44396901130676</v>
      </c>
      <c r="M7190" s="16">
        <f t="shared" si="533"/>
        <v>0.29036265910550851</v>
      </c>
      <c r="N7190" s="6">
        <f>INDEX('ROA2'!$D$2:$AQ$224,MATCH(A7190,'ROA2'!$B$2:$B$224,0),MATCH(G7190,'ROA2'!$D$1:$AQ$1,0))</f>
        <v>6.9064569473266602</v>
      </c>
      <c r="O7190" s="6">
        <v>1947.489024</v>
      </c>
      <c r="P7190" s="28">
        <v>6.4739277138651824E-2</v>
      </c>
    </row>
    <row r="7191" spans="1:16" x14ac:dyDescent="0.3">
      <c r="A7191" s="17" t="s">
        <v>463</v>
      </c>
      <c r="B7191" t="e">
        <f>VLOOKUP(A7191,Sheet3!L:L,1,FALSE)</f>
        <v>#N/A</v>
      </c>
      <c r="C7191" t="str">
        <f>VLOOKUP(A7191,'ALL - prices'!B:C,2,FALSE)</f>
        <v>Aritzia Inc</v>
      </c>
      <c r="D7191" t="str">
        <f>VLOOKUP(A7191,'ALL - prices'!B:I,8,FALSE)</f>
        <v>Consumer Discretionary</v>
      </c>
      <c r="E7191" s="18">
        <v>2024</v>
      </c>
      <c r="F7191" t="s">
        <v>679</v>
      </c>
      <c r="G7191" t="str">
        <f t="shared" si="534"/>
        <v>2024-Q1</v>
      </c>
      <c r="H7191" s="4">
        <f>_xlfn.XLOOKUP(G7191,'prices - not start at 2015'!$I$4:$DD$4,'prices - not start at 2015'!$I$5:$DD$5)</f>
        <v>37.4</v>
      </c>
      <c r="I7191" s="14" t="s">
        <v>769</v>
      </c>
      <c r="J7191" s="15">
        <f>INDEX(MarketCap2!$E$2:$AR$224,MATCH(A7191,MarketCap2!$B$2:$B$224,0),MATCH(G7191,MarketCap2!$E$1:$AR$1,0))</f>
        <v>4143386880</v>
      </c>
      <c r="K7191">
        <f t="shared" si="532"/>
        <v>22.144779377289417</v>
      </c>
      <c r="L7191">
        <f>INDEX('PB2'!$D$2:$AQ$224,MATCH(A7191,'PB2'!$B$2:$B$224,0),MATCH(G7191,'PB2'!$D$1:$AQ$1,0))</f>
        <v>4.8580479621887198</v>
      </c>
      <c r="M7191" s="16">
        <f t="shared" si="533"/>
        <v>0.20584399490973021</v>
      </c>
      <c r="N7191" s="6">
        <f>INDEX('ROA2'!$D$2:$AQ$224,MATCH(A7191,'ROA2'!$B$2:$B$224,0),MATCH(G7191,'ROA2'!$D$1:$AQ$1,0))</f>
        <v>4.9779281616210902</v>
      </c>
      <c r="O7191" s="6">
        <v>1950.102016</v>
      </c>
      <c r="P7191" s="28">
        <v>1.3417236080916042E-3</v>
      </c>
    </row>
    <row r="7192" spans="1:16" x14ac:dyDescent="0.3">
      <c r="A7192" s="17" t="s">
        <v>463</v>
      </c>
      <c r="B7192" t="e">
        <f>VLOOKUP(A7192,Sheet3!L:L,1,FALSE)</f>
        <v>#N/A</v>
      </c>
      <c r="C7192" t="str">
        <f>VLOOKUP(A7192,'ALL - prices'!B:C,2,FALSE)</f>
        <v>Aritzia Inc</v>
      </c>
      <c r="D7192" t="str">
        <f>VLOOKUP(A7192,'ALL - prices'!B:I,8,FALSE)</f>
        <v>Consumer Discretionary</v>
      </c>
      <c r="E7192" s="18">
        <v>2024</v>
      </c>
      <c r="F7192" t="s">
        <v>680</v>
      </c>
      <c r="G7192" t="str">
        <f t="shared" si="534"/>
        <v>2024-Q2</v>
      </c>
      <c r="H7192" s="4">
        <f>_xlfn.XLOOKUP(G7192,'prices - not start at 2015'!$I$4:$DD$4,'prices - not start at 2015'!$I$5:$DD$5)</f>
        <v>38.72</v>
      </c>
      <c r="I7192" s="14" t="s">
        <v>769</v>
      </c>
      <c r="J7192" s="15">
        <f>INDEX(MarketCap2!$E$2:$AR$224,MATCH(A7192,MarketCap2!$B$2:$B$224,0),MATCH(G7192,MarketCap2!$E$1:$AR$1,0))</f>
        <v>4333110272</v>
      </c>
      <c r="K7192">
        <f t="shared" si="532"/>
        <v>22.189551428722613</v>
      </c>
      <c r="L7192">
        <f>INDEX('PB2'!$D$2:$AQ$224,MATCH(A7192,'PB2'!$B$2:$B$224,0),MATCH(G7192,'PB2'!$D$1:$AQ$1,0))</f>
        <v>4.55539894104004</v>
      </c>
      <c r="M7192" s="16">
        <f t="shared" si="533"/>
        <v>0.21951974194639706</v>
      </c>
      <c r="N7192" s="6">
        <f>INDEX('ROA2'!$D$2:$AQ$224,MATCH(A7192,'ROA2'!$B$2:$B$224,0),MATCH(G7192,'ROA2'!$D$1:$AQ$1,0))</f>
        <v>4.16530513763428</v>
      </c>
      <c r="O7192" s="6">
        <v>1946.1329920000001</v>
      </c>
      <c r="P7192" s="28">
        <v>-2.0352904450307435E-3</v>
      </c>
    </row>
    <row r="7193" spans="1:16" x14ac:dyDescent="0.3">
      <c r="A7193" s="17" t="s">
        <v>463</v>
      </c>
      <c r="B7193" t="e">
        <f>VLOOKUP(A7193,Sheet3!L:L,1,FALSE)</f>
        <v>#N/A</v>
      </c>
      <c r="C7193" t="str">
        <f>VLOOKUP(A7193,'ALL - prices'!B:C,2,FALSE)</f>
        <v>Aritzia Inc</v>
      </c>
      <c r="D7193" t="str">
        <f>VLOOKUP(A7193,'ALL - prices'!B:I,8,FALSE)</f>
        <v>Consumer Discretionary</v>
      </c>
      <c r="E7193" s="18">
        <v>2024</v>
      </c>
      <c r="F7193" t="s">
        <v>681</v>
      </c>
      <c r="G7193" t="str">
        <f t="shared" si="534"/>
        <v>2024-Q3</v>
      </c>
      <c r="H7193" s="4">
        <f>_xlfn.XLOOKUP(G7193,'prices - not start at 2015'!$I$4:$DD$4,'prices - not start at 2015'!$I$5:$DD$5)</f>
        <v>50.83</v>
      </c>
      <c r="I7193" s="14" t="s">
        <v>769</v>
      </c>
      <c r="J7193" s="15">
        <f>INDEX(MarketCap2!$E$2:$AR$224,MATCH(A7193,MarketCap2!$B$2:$B$224,0),MATCH(G7193,MarketCap2!$E$1:$AR$1,0))</f>
        <v>5729277952</v>
      </c>
      <c r="K7193">
        <f t="shared" si="532"/>
        <v>22.468855347865532</v>
      </c>
      <c r="L7193">
        <f>INDEX('PB2'!$D$2:$AQ$224,MATCH(A7193,'PB2'!$B$2:$B$224,0),MATCH(G7193,'PB2'!$D$1:$AQ$1,0))</f>
        <v>5.9483280181884801</v>
      </c>
      <c r="M7193" s="16">
        <f t="shared" si="533"/>
        <v>0.16811446795507129</v>
      </c>
      <c r="N7193" s="6">
        <f>INDEX('ROA2'!$D$2:$AQ$224,MATCH(A7193,'ROA2'!$B$2:$B$224,0),MATCH(G7193,'ROA2'!$D$1:$AQ$1,0))</f>
        <v>4.0517730712890598</v>
      </c>
      <c r="O7193" s="6">
        <v>1978.7879680000001</v>
      </c>
      <c r="P7193" s="28">
        <v>1.6779416480906167E-2</v>
      </c>
    </row>
    <row r="7194" spans="1:16" x14ac:dyDescent="0.3">
      <c r="A7194" s="17" t="s">
        <v>463</v>
      </c>
      <c r="B7194" t="e">
        <f>VLOOKUP(A7194,Sheet3!L:L,1,FALSE)</f>
        <v>#N/A</v>
      </c>
      <c r="C7194" t="str">
        <f>VLOOKUP(A7194,'ALL - prices'!B:C,2,FALSE)</f>
        <v>Aritzia Inc</v>
      </c>
      <c r="D7194" t="str">
        <f>VLOOKUP(A7194,'ALL - prices'!B:I,8,FALSE)</f>
        <v>Consumer Discretionary</v>
      </c>
      <c r="E7194" s="18">
        <v>2024</v>
      </c>
      <c r="F7194" t="s">
        <v>682</v>
      </c>
      <c r="G7194" t="str">
        <f t="shared" si="534"/>
        <v>2024-Q4</v>
      </c>
      <c r="H7194" s="4">
        <f>_xlfn.XLOOKUP(G7194,'prices - not start at 2015'!$I$4:$DD$4,'prices - not start at 2015'!$I$5:$DD$5)</f>
        <v>53.44</v>
      </c>
      <c r="I7194" s="14" t="s">
        <v>769</v>
      </c>
      <c r="J7194" s="15">
        <f>INDEX(MarketCap2!$E$2:$AR$224,MATCH(A7194,MarketCap2!$B$2:$B$224,0),MATCH(G7194,MarketCap2!$E$1:$AR$1,0))</f>
        <v>6032571904</v>
      </c>
      <c r="K7194">
        <f t="shared" si="532"/>
        <v>22.52043927482881</v>
      </c>
      <c r="L7194">
        <f>INDEX('PB2'!$D$2:$AQ$224,MATCH(A7194,'PB2'!$B$2:$B$224,0),MATCH(G7194,'PB2'!$D$1:$AQ$1,0))</f>
        <v>6.89541538842247</v>
      </c>
      <c r="M7194" s="16">
        <f t="shared" si="533"/>
        <v>0.14502389539563032</v>
      </c>
      <c r="N7194" s="6">
        <f>INDEX('ROA2'!$D$2:$AQ$224,MATCH(A7194,'ROA2'!$B$2:$B$224,0),MATCH(G7194,'ROA2'!$D$1:$AQ$1,0))</f>
        <v>4.8729271888732901</v>
      </c>
      <c r="O7194" s="6">
        <v>2213.4599680000001</v>
      </c>
      <c r="P7194" s="28">
        <v>0.11859380782327458</v>
      </c>
    </row>
    <row r="7195" spans="1:16" x14ac:dyDescent="0.3">
      <c r="A7195" s="17" t="s">
        <v>465</v>
      </c>
      <c r="B7195" t="e">
        <f>VLOOKUP(A7195,Sheet3!L:L,1,FALSE)</f>
        <v>#N/A</v>
      </c>
      <c r="C7195" t="str">
        <f>VLOOKUP(A7195,'ALL - prices'!B:C,2,FALSE)</f>
        <v>Brookfield Asset Management Lt</v>
      </c>
      <c r="D7195" t="str">
        <f>VLOOKUP(A7195,'ALL - prices'!B:I,8,FALSE)</f>
        <v>Financials</v>
      </c>
      <c r="E7195">
        <v>2022</v>
      </c>
      <c r="F7195" t="s">
        <v>682</v>
      </c>
      <c r="G7195" t="str">
        <f t="shared" si="534"/>
        <v>2022-Q4</v>
      </c>
      <c r="H7195" s="4">
        <f>_xlfn.XLOOKUP(G7195,'prices - not start at 2015'!$I$6:$AG$6,'prices - not start at 2015'!$I$7:$AG$7)</f>
        <v>34.92</v>
      </c>
      <c r="I7195" s="14">
        <f>STDEV(H7196:H7199)</f>
        <v>4.6725865788304723</v>
      </c>
      <c r="J7195" s="15">
        <f>INDEX(MarketCap2!$E$2:$AR$224,MATCH(A7195,MarketCap2!$B$2:$B$224,0),MATCH(G7195,MarketCap2!$E$1:$AR$1,0))</f>
        <v>63499468800</v>
      </c>
      <c r="K7195">
        <f t="shared" si="532"/>
        <v>24.874297377455736</v>
      </c>
      <c r="L7195" t="str">
        <f>INDEX('PB2'!$D$2:$AQ$224,MATCH(A7195,'PB2'!$B$2:$B$224,0),MATCH(G7195,'PB2'!$D$1:$AQ$1,0))</f>
        <v>--</v>
      </c>
      <c r="M7195" s="16" t="e">
        <f t="shared" si="533"/>
        <v>#VALUE!</v>
      </c>
      <c r="N7195" s="6" t="str">
        <f>INDEX('ROA2'!$D$2:$AQ$224,MATCH(A7195,'ROA2'!$B$2:$B$224,0),MATCH(G7195,'ROA2'!$D$1:$AQ$1,0))</f>
        <v>--</v>
      </c>
      <c r="O7195" s="6" t="e">
        <v>#VALUE!</v>
      </c>
      <c r="P7195" s="28">
        <v>0</v>
      </c>
    </row>
    <row r="7196" spans="1:16" x14ac:dyDescent="0.3">
      <c r="A7196" s="17" t="s">
        <v>465</v>
      </c>
      <c r="B7196" t="e">
        <f>VLOOKUP(A7196,Sheet3!L:L,1,FALSE)</f>
        <v>#N/A</v>
      </c>
      <c r="C7196" t="str">
        <f>VLOOKUP(A7196,'ALL - prices'!B:C,2,FALSE)</f>
        <v>Brookfield Asset Management Lt</v>
      </c>
      <c r="D7196" t="str">
        <f>VLOOKUP(A7196,'ALL - prices'!B:I,8,FALSE)</f>
        <v>Financials</v>
      </c>
      <c r="E7196">
        <v>2023</v>
      </c>
      <c r="F7196" t="s">
        <v>679</v>
      </c>
      <c r="G7196" t="str">
        <f t="shared" si="534"/>
        <v>2023-Q1</v>
      </c>
      <c r="H7196" s="4">
        <f>_xlfn.XLOOKUP(G7196,'prices - not start at 2015'!$I$6:$AG$6,'prices - not start at 2015'!$I$7:$AG$7)</f>
        <v>40.253300000000003</v>
      </c>
      <c r="I7196" s="14">
        <f>STDEV(H7197:H7200)</f>
        <v>6.5787123990945853</v>
      </c>
      <c r="J7196" s="15">
        <f>INDEX(MarketCap2!$E$2:$AR$224,MATCH(A7196,MarketCap2!$B$2:$B$224,0),MATCH(G7196,MarketCap2!$E$1:$AR$1,0))</f>
        <v>18256191488</v>
      </c>
      <c r="K7196">
        <f t="shared" si="532"/>
        <v>23.627770119055818</v>
      </c>
      <c r="L7196" t="str">
        <f>INDEX('PB2'!$D$2:$AQ$224,MATCH(A7196,'PB2'!$B$2:$B$224,0),MATCH(G7196,'PB2'!$D$1:$AQ$1,0))</f>
        <v>--</v>
      </c>
      <c r="M7196" s="16" t="e">
        <f t="shared" si="533"/>
        <v>#VALUE!</v>
      </c>
      <c r="N7196" s="6" t="str">
        <f>INDEX('ROA2'!$D$2:$AQ$224,MATCH(A7196,'ROA2'!$B$2:$B$224,0),MATCH(G7196,'ROA2'!$D$1:$AQ$1,0))</f>
        <v>--</v>
      </c>
      <c r="O7196" s="6" t="e">
        <v>#VALUE!</v>
      </c>
      <c r="P7196" s="28" t="e">
        <v>#VALUE!</v>
      </c>
    </row>
    <row r="7197" spans="1:16" x14ac:dyDescent="0.3">
      <c r="A7197" s="17" t="s">
        <v>465</v>
      </c>
      <c r="B7197" t="e">
        <f>VLOOKUP(A7197,Sheet3!L:L,1,FALSE)</f>
        <v>#N/A</v>
      </c>
      <c r="C7197" t="str">
        <f>VLOOKUP(A7197,'ALL - prices'!B:C,2,FALSE)</f>
        <v>Brookfield Asset Management Lt</v>
      </c>
      <c r="D7197" t="str">
        <f>VLOOKUP(A7197,'ALL - prices'!B:I,8,FALSE)</f>
        <v>Financials</v>
      </c>
      <c r="E7197">
        <v>2023</v>
      </c>
      <c r="F7197" t="s">
        <v>680</v>
      </c>
      <c r="G7197" t="str">
        <f t="shared" si="534"/>
        <v>2023-Q2</v>
      </c>
      <c r="H7197" s="4">
        <f>_xlfn.XLOOKUP(G7197,'prices - not start at 2015'!$I$6:$AG$6,'prices - not start at 2015'!$I$7:$AG$7)</f>
        <v>39.721200000000003</v>
      </c>
      <c r="I7197" s="14">
        <f>STDEV(H7198:H7201)</f>
        <v>4.9329375028137816</v>
      </c>
      <c r="J7197" s="15">
        <f>INDEX(MarketCap2!$E$2:$AR$224,MATCH(A7197,MarketCap2!$B$2:$B$224,0),MATCH(G7197,MarketCap2!$E$1:$AR$1,0))</f>
        <v>17834174464</v>
      </c>
      <c r="K7197">
        <f t="shared" si="532"/>
        <v>23.60438236727358</v>
      </c>
      <c r="L7197" t="str">
        <f>INDEX('PB2'!$D$2:$AQ$224,MATCH(A7197,'PB2'!$B$2:$B$224,0),MATCH(G7197,'PB2'!$D$1:$AQ$1,0))</f>
        <v>--</v>
      </c>
      <c r="M7197" s="16" t="e">
        <f t="shared" si="533"/>
        <v>#VALUE!</v>
      </c>
      <c r="N7197" s="6" t="str">
        <f>INDEX('ROA2'!$D$2:$AQ$224,MATCH(A7197,'ROA2'!$B$2:$B$224,0),MATCH(G7197,'ROA2'!$D$1:$AQ$1,0))</f>
        <v>--</v>
      </c>
      <c r="O7197" s="6" t="e">
        <v>#VALUE!</v>
      </c>
      <c r="P7197" s="28" t="e">
        <v>#VALUE!</v>
      </c>
    </row>
    <row r="7198" spans="1:16" x14ac:dyDescent="0.3">
      <c r="A7198" s="17" t="s">
        <v>465</v>
      </c>
      <c r="B7198" t="e">
        <f>VLOOKUP(A7198,Sheet3!L:L,1,FALSE)</f>
        <v>#N/A</v>
      </c>
      <c r="C7198" t="str">
        <f>VLOOKUP(A7198,'ALL - prices'!B:C,2,FALSE)</f>
        <v>Brookfield Asset Management Lt</v>
      </c>
      <c r="D7198" t="str">
        <f>VLOOKUP(A7198,'ALL - prices'!B:I,8,FALSE)</f>
        <v>Financials</v>
      </c>
      <c r="E7198">
        <v>2023</v>
      </c>
      <c r="F7198" t="s">
        <v>681</v>
      </c>
      <c r="G7198" t="str">
        <f t="shared" si="534"/>
        <v>2023-Q3</v>
      </c>
      <c r="H7198" s="4">
        <f>_xlfn.XLOOKUP(G7198,'prices - not start at 2015'!$I$6:$AG$6,'prices - not start at 2015'!$I$7:$AG$7)</f>
        <v>41.966799999999999</v>
      </c>
      <c r="I7198" s="14">
        <f>STDEV(H7199:H7202)</f>
        <v>5.5611772704467279</v>
      </c>
      <c r="J7198" s="15">
        <f>INDEX(MarketCap2!$E$2:$AR$224,MATCH(A7198,MarketCap2!$B$2:$B$224,0),MATCH(G7198,MarketCap2!$E$1:$AR$1,0))</f>
        <v>18675122176</v>
      </c>
      <c r="K7198">
        <f t="shared" si="532"/>
        <v>23.650458110166113</v>
      </c>
      <c r="L7198" t="str">
        <f>INDEX('PB2'!$D$2:$AQ$224,MATCH(A7198,'PB2'!$B$2:$B$224,0),MATCH(G7198,'PB2'!$D$1:$AQ$1,0))</f>
        <v>--</v>
      </c>
      <c r="M7198" s="16" t="e">
        <f t="shared" si="533"/>
        <v>#VALUE!</v>
      </c>
      <c r="N7198" s="6" t="str">
        <f>INDEX('ROA2'!$D$2:$AQ$224,MATCH(A7198,'ROA2'!$B$2:$B$224,0),MATCH(G7198,'ROA2'!$D$1:$AQ$1,0))</f>
        <v>--</v>
      </c>
      <c r="O7198" s="6" t="e">
        <v>#VALUE!</v>
      </c>
      <c r="P7198" s="28" t="e">
        <v>#VALUE!</v>
      </c>
    </row>
    <row r="7199" spans="1:16" x14ac:dyDescent="0.3">
      <c r="A7199" s="17" t="s">
        <v>465</v>
      </c>
      <c r="B7199" t="e">
        <f>VLOOKUP(A7199,Sheet3!L:L,1,FALSE)</f>
        <v>#N/A</v>
      </c>
      <c r="C7199" t="str">
        <f>VLOOKUP(A7199,'ALL - prices'!B:C,2,FALSE)</f>
        <v>Brookfield Asset Management Lt</v>
      </c>
      <c r="D7199" t="str">
        <f>VLOOKUP(A7199,'ALL - prices'!B:I,8,FALSE)</f>
        <v>Financials</v>
      </c>
      <c r="E7199">
        <v>2023</v>
      </c>
      <c r="F7199" t="s">
        <v>682</v>
      </c>
      <c r="G7199" t="str">
        <f t="shared" si="534"/>
        <v>2023-Q4</v>
      </c>
      <c r="H7199" s="4">
        <f>_xlfn.XLOOKUP(G7199,'prices - not start at 2015'!$I$6:$AG$6,'prices - not start at 2015'!$I$7:$AG$7)</f>
        <v>49.793700000000001</v>
      </c>
      <c r="I7199" s="14">
        <f>STDEV(H7200:H7203)</f>
        <v>11.400213426949522</v>
      </c>
      <c r="J7199" s="15">
        <f>INDEX(MarketCap2!$E$2:$AR$224,MATCH(A7199,MarketCap2!$B$2:$B$224,0),MATCH(G7199,MarketCap2!$E$1:$AR$1,0))</f>
        <v>21964765184</v>
      </c>
      <c r="K7199">
        <f t="shared" si="532"/>
        <v>23.812705423854911</v>
      </c>
      <c r="L7199" t="str">
        <f>INDEX('PB2'!$D$2:$AQ$224,MATCH(A7199,'PB2'!$B$2:$B$224,0),MATCH(G7199,'PB2'!$D$1:$AQ$1,0))</f>
        <v>--</v>
      </c>
      <c r="M7199" s="16" t="e">
        <f t="shared" si="533"/>
        <v>#VALUE!</v>
      </c>
      <c r="N7199" s="6" t="str">
        <f>INDEX('ROA2'!$D$2:$AQ$224,MATCH(A7199,'ROA2'!$B$2:$B$224,0),MATCH(G7199,'ROA2'!$D$1:$AQ$1,0))</f>
        <v>--</v>
      </c>
      <c r="O7199" s="6" t="e">
        <v>#VALUE!</v>
      </c>
      <c r="P7199" s="28" t="e">
        <v>#VALUE!</v>
      </c>
    </row>
    <row r="7200" spans="1:16" x14ac:dyDescent="0.3">
      <c r="A7200" s="17" t="s">
        <v>465</v>
      </c>
      <c r="B7200" t="e">
        <f>VLOOKUP(A7200,Sheet3!L:L,1,FALSE)</f>
        <v>#N/A</v>
      </c>
      <c r="C7200" t="str">
        <f>VLOOKUP(A7200,'ALL - prices'!B:C,2,FALSE)</f>
        <v>Brookfield Asset Management Lt</v>
      </c>
      <c r="D7200" t="str">
        <f>VLOOKUP(A7200,'ALL - prices'!B:I,8,FALSE)</f>
        <v>Financials</v>
      </c>
      <c r="E7200" s="18">
        <v>2024</v>
      </c>
      <c r="F7200" t="s">
        <v>679</v>
      </c>
      <c r="G7200" t="str">
        <f t="shared" si="534"/>
        <v>2024-Q1</v>
      </c>
      <c r="H7200" s="4">
        <f>_xlfn.XLOOKUP(G7200,'prices - not start at 2015'!$I$6:$AG$6,'prices - not start at 2015'!$I$7:$AG$7)</f>
        <v>53.754899999999999</v>
      </c>
      <c r="I7200" s="14" t="s">
        <v>769</v>
      </c>
      <c r="J7200" s="15">
        <f>INDEX(MarketCap2!$E$2:$AR$224,MATCH(A7200,MarketCap2!$B$2:$B$224,0),MATCH(G7200,MarketCap2!$E$1:$AR$1,0))</f>
        <v>23509430272</v>
      </c>
      <c r="K7200">
        <f t="shared" si="532"/>
        <v>23.880667465772174</v>
      </c>
      <c r="L7200" t="str">
        <f>INDEX('PB2'!$D$2:$AQ$224,MATCH(A7200,'PB2'!$B$2:$B$224,0),MATCH(G7200,'PB2'!$D$1:$AQ$1,0))</f>
        <v>--</v>
      </c>
      <c r="M7200" s="16" t="e">
        <f t="shared" si="533"/>
        <v>#VALUE!</v>
      </c>
      <c r="N7200" s="6" t="str">
        <f>INDEX('ROA2'!$D$2:$AQ$224,MATCH(A7200,'ROA2'!$B$2:$B$224,0),MATCH(G7200,'ROA2'!$D$1:$AQ$1,0))</f>
        <v>--</v>
      </c>
      <c r="O7200" s="6" t="e">
        <v>#VALUE!</v>
      </c>
      <c r="P7200" s="28" t="e">
        <v>#VALUE!</v>
      </c>
    </row>
    <row r="7201" spans="1:16" x14ac:dyDescent="0.3">
      <c r="A7201" s="17" t="s">
        <v>465</v>
      </c>
      <c r="B7201" t="e">
        <f>VLOOKUP(A7201,Sheet3!L:L,1,FALSE)</f>
        <v>#N/A</v>
      </c>
      <c r="C7201" t="str">
        <f>VLOOKUP(A7201,'ALL - prices'!B:C,2,FALSE)</f>
        <v>Brookfield Asset Management Lt</v>
      </c>
      <c r="D7201" t="str">
        <f>VLOOKUP(A7201,'ALL - prices'!B:I,8,FALSE)</f>
        <v>Financials</v>
      </c>
      <c r="E7201" s="18">
        <v>2024</v>
      </c>
      <c r="F7201" t="s">
        <v>680</v>
      </c>
      <c r="G7201" t="str">
        <f t="shared" si="534"/>
        <v>2024-Q2</v>
      </c>
      <c r="H7201" s="4">
        <f>_xlfn.XLOOKUP(G7201,'prices - not start at 2015'!$I$6:$AG$6,'prices - not start at 2015'!$I$7:$AG$7)</f>
        <v>49.677799999999998</v>
      </c>
      <c r="I7201" s="14" t="s">
        <v>769</v>
      </c>
      <c r="J7201" s="15">
        <f>INDEX(MarketCap2!$E$2:$AR$224,MATCH(A7201,MarketCap2!$B$2:$B$224,0),MATCH(G7201,MarketCap2!$E$1:$AR$1,0))</f>
        <v>23110426624</v>
      </c>
      <c r="K7201">
        <f t="shared" si="532"/>
        <v>23.863549721642141</v>
      </c>
      <c r="L7201" t="str">
        <f>INDEX('PB2'!$D$2:$AQ$224,MATCH(A7201,'PB2'!$B$2:$B$224,0),MATCH(G7201,'PB2'!$D$1:$AQ$1,0))</f>
        <v>--</v>
      </c>
      <c r="M7201" s="16" t="e">
        <f t="shared" si="533"/>
        <v>#VALUE!</v>
      </c>
      <c r="N7201" s="6" t="str">
        <f>INDEX('ROA2'!$D$2:$AQ$224,MATCH(A7201,'ROA2'!$B$2:$B$224,0),MATCH(G7201,'ROA2'!$D$1:$AQ$1,0))</f>
        <v>--</v>
      </c>
      <c r="O7201" s="6" t="e">
        <v>#VALUE!</v>
      </c>
      <c r="P7201" s="28" t="e">
        <v>#VALUE!</v>
      </c>
    </row>
    <row r="7202" spans="1:16" x14ac:dyDescent="0.3">
      <c r="A7202" s="17" t="s">
        <v>465</v>
      </c>
      <c r="B7202" t="e">
        <f>VLOOKUP(A7202,Sheet3!L:L,1,FALSE)</f>
        <v>#N/A</v>
      </c>
      <c r="C7202" t="str">
        <f>VLOOKUP(A7202,'ALL - prices'!B:C,2,FALSE)</f>
        <v>Brookfield Asset Management Lt</v>
      </c>
      <c r="D7202" t="str">
        <f>VLOOKUP(A7202,'ALL - prices'!B:I,8,FALSE)</f>
        <v>Financials</v>
      </c>
      <c r="E7202" s="18">
        <v>2024</v>
      </c>
      <c r="F7202" t="s">
        <v>681</v>
      </c>
      <c r="G7202" t="str">
        <f t="shared" si="534"/>
        <v>2024-Q3</v>
      </c>
      <c r="H7202" s="4">
        <f>_xlfn.XLOOKUP(G7202,'prices - not start at 2015'!$I$6:$AG$6,'prices - not start at 2015'!$I$7:$AG$7)</f>
        <v>61.531999999999996</v>
      </c>
      <c r="I7202" s="14" t="s">
        <v>769</v>
      </c>
      <c r="J7202" s="15">
        <f>INDEX(MarketCap2!$E$2:$AR$224,MATCH(A7202,MarketCap2!$B$2:$B$224,0),MATCH(G7202,MarketCap2!$E$1:$AR$1,0))</f>
        <v>28370855936</v>
      </c>
      <c r="K7202">
        <f t="shared" si="532"/>
        <v>24.068628255773806</v>
      </c>
      <c r="L7202" t="str">
        <f>INDEX('PB2'!$D$2:$AQ$224,MATCH(A7202,'PB2'!$B$2:$B$224,0),MATCH(G7202,'PB2'!$D$1:$AQ$1,0))</f>
        <v>--</v>
      </c>
      <c r="M7202" s="16" t="e">
        <f t="shared" si="533"/>
        <v>#VALUE!</v>
      </c>
      <c r="N7202" s="6" t="str">
        <f>INDEX('ROA2'!$D$2:$AQ$224,MATCH(A7202,'ROA2'!$B$2:$B$224,0),MATCH(G7202,'ROA2'!$D$1:$AQ$1,0))</f>
        <v>--</v>
      </c>
      <c r="O7202" s="6" t="e">
        <v>#VALUE!</v>
      </c>
      <c r="P7202" s="28" t="e">
        <v>#VALUE!</v>
      </c>
    </row>
    <row r="7203" spans="1:16" x14ac:dyDescent="0.3">
      <c r="A7203" s="17" t="s">
        <v>465</v>
      </c>
      <c r="B7203" t="e">
        <f>VLOOKUP(A7203,Sheet3!L:L,1,FALSE)</f>
        <v>#N/A</v>
      </c>
      <c r="C7203" t="str">
        <f>VLOOKUP(A7203,'ALL - prices'!B:C,2,FALSE)</f>
        <v>Brookfield Asset Management Lt</v>
      </c>
      <c r="D7203" t="str">
        <f>VLOOKUP(A7203,'ALL - prices'!B:I,8,FALSE)</f>
        <v>Financials</v>
      </c>
      <c r="E7203" s="18">
        <v>2024</v>
      </c>
      <c r="F7203" t="s">
        <v>682</v>
      </c>
      <c r="G7203" t="str">
        <f t="shared" si="534"/>
        <v>2024-Q4</v>
      </c>
      <c r="H7203" s="4">
        <f>_xlfn.XLOOKUP(G7203,'prices - not start at 2015'!$I$6:$AG$6,'prices - not start at 2015'!$I$7:$AG$7)</f>
        <v>75.558499999999995</v>
      </c>
      <c r="I7203" s="14" t="s">
        <v>769</v>
      </c>
      <c r="J7203" s="15">
        <f>INDEX(MarketCap2!$E$2:$AR$224,MATCH(A7203,MarketCap2!$B$2:$B$224,0),MATCH(G7203,MarketCap2!$E$1:$AR$1,0))</f>
        <v>34540109824</v>
      </c>
      <c r="K7203">
        <f t="shared" si="532"/>
        <v>24.265387089277723</v>
      </c>
      <c r="L7203" t="str">
        <f>INDEX('PB2'!$D$2:$AQ$224,MATCH(A7203,'PB2'!$B$2:$B$224,0),MATCH(G7203,'PB2'!$D$1:$AQ$1,0))</f>
        <v>--</v>
      </c>
      <c r="M7203" s="16" t="e">
        <f t="shared" si="533"/>
        <v>#VALUE!</v>
      </c>
      <c r="N7203" s="6" t="str">
        <f>INDEX('ROA2'!$D$2:$AQ$224,MATCH(A7203,'ROA2'!$B$2:$B$224,0),MATCH(G7203,'ROA2'!$D$1:$AQ$1,0))</f>
        <v>--</v>
      </c>
      <c r="O7203" s="6" t="e">
        <v>#VALUE!</v>
      </c>
      <c r="P7203" s="28" t="e">
        <v>#VALUE!</v>
      </c>
    </row>
    <row r="7204" spans="1:16" x14ac:dyDescent="0.3">
      <c r="A7204" s="17" t="s">
        <v>468</v>
      </c>
      <c r="B7204" t="e">
        <f>VLOOKUP(A7204,Sheet3!L:L,1,FALSE)</f>
        <v>#N/A</v>
      </c>
      <c r="C7204" t="str">
        <f>VLOOKUP(A7204,'ALL - prices'!B:C,2,FALSE)</f>
        <v>Brookfield Business Partners L</v>
      </c>
      <c r="D7204" t="str">
        <f>VLOOKUP(A7204,'ALL - prices'!B:I,8,FALSE)</f>
        <v>Industrials</v>
      </c>
      <c r="E7204">
        <v>2016</v>
      </c>
      <c r="F7204" t="s">
        <v>680</v>
      </c>
      <c r="G7204" t="str">
        <f t="shared" si="534"/>
        <v>2016-Q2</v>
      </c>
      <c r="H7204" s="4">
        <f>_xlfn.XLOOKUP(G7204,'prices - not start at 2015'!$I$8:$DH$8,'prices - not start at 2015'!$I$9:$DH$9)</f>
        <v>14.256399999999999</v>
      </c>
      <c r="I7204" s="14">
        <f>STDEV(H7205:H7208)</f>
        <v>0.78422512658462251</v>
      </c>
      <c r="J7204" s="15">
        <f>INDEX(MarketCap2!$E$2:$AR$224,MATCH(A7204,MarketCap2!$B$2:$B$224,0),MATCH(G7204,MarketCap2!$E$1:$AR$1,0))</f>
        <v>2205900032</v>
      </c>
      <c r="K7204">
        <f t="shared" si="532"/>
        <v>21.514401440341111</v>
      </c>
      <c r="L7204">
        <f>INDEX('PB2'!$D$2:$AQ$224,MATCH(A7204,'PB2'!$B$2:$B$224,0),MATCH(G7204,'PB2'!$D$1:$AQ$1,0))</f>
        <v>0.234356999397278</v>
      </c>
      <c r="M7204" s="16">
        <f t="shared" si="533"/>
        <v>4.2669943828083285</v>
      </c>
      <c r="N7204" s="6" t="str">
        <f>INDEX('ROA2'!$D$2:$AQ$224,MATCH(A7204,'ROA2'!$B$2:$B$224,0),MATCH(G7204,'ROA2'!$D$1:$AQ$1,0))</f>
        <v>--</v>
      </c>
      <c r="O7204" s="6">
        <v>8055.0000639999998</v>
      </c>
      <c r="P7204" s="28">
        <v>5.5009858095860217E-2</v>
      </c>
    </row>
    <row r="7205" spans="1:16" x14ac:dyDescent="0.3">
      <c r="A7205" s="17" t="s">
        <v>468</v>
      </c>
      <c r="B7205" t="e">
        <f>VLOOKUP(A7205,Sheet3!L:L,1,FALSE)</f>
        <v>#N/A</v>
      </c>
      <c r="C7205" t="str">
        <f>VLOOKUP(A7205,'ALL - prices'!B:C,2,FALSE)</f>
        <v>Brookfield Business Partners L</v>
      </c>
      <c r="D7205" t="str">
        <f>VLOOKUP(A7205,'ALL - prices'!B:I,8,FALSE)</f>
        <v>Industrials</v>
      </c>
      <c r="E7205">
        <v>2016</v>
      </c>
      <c r="F7205" t="s">
        <v>681</v>
      </c>
      <c r="G7205" t="str">
        <f t="shared" si="534"/>
        <v>2016-Q3</v>
      </c>
      <c r="H7205" s="4">
        <f>_xlfn.XLOOKUP(G7205,'prices - not start at 2015'!$I$8:$DH$8,'prices - not start at 2015'!$I$9:$DH$9)</f>
        <v>20.129200000000001</v>
      </c>
      <c r="I7205" s="14">
        <f t="shared" ref="I7205:I7233" si="536">STDEV(H7206:H7209)</f>
        <v>1.3208792712305955</v>
      </c>
      <c r="J7205" s="15">
        <f>INDEX(MarketCap2!$E$2:$AR$224,MATCH(A7205,MarketCap2!$B$2:$B$224,0),MATCH(G7205,MarketCap2!$E$1:$AR$1,0))</f>
        <v>3104999936</v>
      </c>
      <c r="K7205">
        <f t="shared" si="532"/>
        <v>21.856279531719938</v>
      </c>
      <c r="L7205">
        <f>INDEX('PB2'!$D$2:$AQ$224,MATCH(A7205,'PB2'!$B$2:$B$224,0),MATCH(G7205,'PB2'!$D$1:$AQ$1,0))</f>
        <v>0.29104098677635198</v>
      </c>
      <c r="M7205" s="16">
        <f t="shared" si="533"/>
        <v>3.4359421711569498</v>
      </c>
      <c r="N7205" s="6" t="str">
        <f>INDEX('ROA2'!$D$2:$AQ$224,MATCH(A7205,'ROA2'!$B$2:$B$224,0),MATCH(G7205,'ROA2'!$D$1:$AQ$1,0))</f>
        <v>--</v>
      </c>
      <c r="O7205" s="6">
        <v>8146.9998079999996</v>
      </c>
      <c r="P7205" s="28">
        <v>1.1421445471015174E-2</v>
      </c>
    </row>
    <row r="7206" spans="1:16" x14ac:dyDescent="0.3">
      <c r="A7206" s="17" t="s">
        <v>468</v>
      </c>
      <c r="B7206" t="e">
        <f>VLOOKUP(A7206,Sheet3!L:L,1,FALSE)</f>
        <v>#N/A</v>
      </c>
      <c r="C7206" t="str">
        <f>VLOOKUP(A7206,'ALL - prices'!B:C,2,FALSE)</f>
        <v>Brookfield Business Partners L</v>
      </c>
      <c r="D7206" t="str">
        <f>VLOOKUP(A7206,'ALL - prices'!B:I,8,FALSE)</f>
        <v>Industrials</v>
      </c>
      <c r="E7206">
        <v>2016</v>
      </c>
      <c r="F7206" t="s">
        <v>682</v>
      </c>
      <c r="G7206" t="str">
        <f t="shared" si="534"/>
        <v>2016-Q4</v>
      </c>
      <c r="H7206" s="4">
        <f>_xlfn.XLOOKUP(G7206,'prices - not start at 2015'!$I$8:$DH$8,'prices - not start at 2015'!$I$9:$DH$9)</f>
        <v>18.867799999999999</v>
      </c>
      <c r="I7206" s="14">
        <f t="shared" si="536"/>
        <v>2.6835915764450364</v>
      </c>
      <c r="J7206" s="15">
        <f>INDEX(MarketCap2!$E$2:$AR$224,MATCH(A7206,MarketCap2!$B$2:$B$224,0),MATCH(G7206,MarketCap2!$E$1:$AR$1,0))</f>
        <v>3161479936</v>
      </c>
      <c r="K7206">
        <f t="shared" si="532"/>
        <v>21.874306089088225</v>
      </c>
      <c r="L7206">
        <f>INDEX('PB2'!$D$2:$AQ$224,MATCH(A7206,'PB2'!$B$2:$B$224,0),MATCH(G7206,'PB2'!$D$1:$AQ$1,0))</f>
        <v>0.38338598608970598</v>
      </c>
      <c r="M7206" s="16">
        <f t="shared" si="533"/>
        <v>2.6083373839491788</v>
      </c>
      <c r="N7206" s="6" t="str">
        <f>INDEX('ROA2'!$D$2:$AQ$224,MATCH(A7206,'ROA2'!$B$2:$B$224,0),MATCH(G7206,'ROA2'!$D$1:$AQ$1,0))</f>
        <v>--</v>
      </c>
      <c r="O7206" s="6">
        <v>8113.9998720000003</v>
      </c>
      <c r="P7206" s="28">
        <v>-4.0505630020507364E-3</v>
      </c>
    </row>
    <row r="7207" spans="1:16" x14ac:dyDescent="0.3">
      <c r="A7207" s="17" t="s">
        <v>468</v>
      </c>
      <c r="B7207" t="e">
        <f>VLOOKUP(A7207,Sheet3!L:L,1,FALSE)</f>
        <v>#N/A</v>
      </c>
      <c r="C7207" t="str">
        <f>VLOOKUP(A7207,'ALL - prices'!B:C,2,FALSE)</f>
        <v>Brookfield Business Partners L</v>
      </c>
      <c r="D7207" t="str">
        <f>VLOOKUP(A7207,'ALL - prices'!B:I,8,FALSE)</f>
        <v>Industrials</v>
      </c>
      <c r="E7207">
        <v>2017</v>
      </c>
      <c r="F7207" t="s">
        <v>679</v>
      </c>
      <c r="G7207" t="str">
        <f t="shared" si="534"/>
        <v>2017-Q1</v>
      </c>
      <c r="H7207" s="4">
        <f>_xlfn.XLOOKUP(G7207,'prices - not start at 2015'!$I$8:$DH$8,'prices - not start at 2015'!$I$9:$DH$9)</f>
        <v>19.317699999999999</v>
      </c>
      <c r="I7207" s="14">
        <f t="shared" si="536"/>
        <v>3.1938032792685753</v>
      </c>
      <c r="J7207" s="15">
        <f>INDEX(MarketCap2!$E$2:$AR$224,MATCH(A7207,MarketCap2!$B$2:$B$224,0),MATCH(G7207,MarketCap2!$E$1:$AR$1,0))</f>
        <v>3558461440</v>
      </c>
      <c r="K7207">
        <f t="shared" si="532"/>
        <v>21.992594108618473</v>
      </c>
      <c r="L7207">
        <f>INDEX('PB2'!$D$2:$AQ$224,MATCH(A7207,'PB2'!$B$2:$B$224,0),MATCH(G7207,'PB2'!$D$1:$AQ$1,0))</f>
        <v>0.47737601399421697</v>
      </c>
      <c r="M7207" s="16">
        <f t="shared" si="533"/>
        <v>2.0947847622945592</v>
      </c>
      <c r="N7207" s="6">
        <f>INDEX('ROA2'!$D$2:$AQ$224,MATCH(A7207,'ROA2'!$B$2:$B$224,0),MATCH(G7207,'ROA2'!$D$1:$AQ$1,0))</f>
        <v>-3.0957798957824698</v>
      </c>
      <c r="O7207" s="6">
        <v>8192.9999360000002</v>
      </c>
      <c r="P7207" s="28">
        <v>9.7362663601481304E-3</v>
      </c>
    </row>
    <row r="7208" spans="1:16" x14ac:dyDescent="0.3">
      <c r="A7208" s="17" t="s">
        <v>468</v>
      </c>
      <c r="B7208" t="e">
        <f>VLOOKUP(A7208,Sheet3!L:L,1,FALSE)</f>
        <v>#N/A</v>
      </c>
      <c r="C7208" t="str">
        <f>VLOOKUP(A7208,'ALL - prices'!B:C,2,FALSE)</f>
        <v>Brookfield Business Partners L</v>
      </c>
      <c r="D7208" t="str">
        <f>VLOOKUP(A7208,'ALL - prices'!B:I,8,FALSE)</f>
        <v>Industrials</v>
      </c>
      <c r="E7208">
        <v>2017</v>
      </c>
      <c r="F7208" t="s">
        <v>680</v>
      </c>
      <c r="G7208" t="str">
        <f t="shared" si="534"/>
        <v>2017-Q2</v>
      </c>
      <c r="H7208" s="4">
        <f>_xlfn.XLOOKUP(G7208,'prices - not start at 2015'!$I$8:$DH$8,'prices - not start at 2015'!$I$9:$DH$9)</f>
        <v>20.608799999999999</v>
      </c>
      <c r="I7208" s="14">
        <f t="shared" si="536"/>
        <v>3.3986051074914139</v>
      </c>
      <c r="J7208" s="15">
        <f>INDEX(MarketCap2!$E$2:$AR$224,MATCH(A7208,MarketCap2!$B$2:$B$224,0),MATCH(G7208,MarketCap2!$E$1:$AR$1,0))</f>
        <v>3787412480</v>
      </c>
      <c r="K7208">
        <f t="shared" si="532"/>
        <v>22.054948899924156</v>
      </c>
      <c r="L7208">
        <f>INDEX('PB2'!$D$2:$AQ$224,MATCH(A7208,'PB2'!$B$2:$B$224,0),MATCH(G7208,'PB2'!$D$1:$AQ$1,0))</f>
        <v>0.35095199942588801</v>
      </c>
      <c r="M7208" s="16">
        <f t="shared" si="533"/>
        <v>2.8493925141782079</v>
      </c>
      <c r="N7208" s="6">
        <f>INDEX('ROA2'!$D$2:$AQ$224,MATCH(A7208,'ROA2'!$B$2:$B$224,0),MATCH(G7208,'ROA2'!$D$1:$AQ$1,0))</f>
        <v>-2.5720291137695299</v>
      </c>
      <c r="O7208" s="6">
        <v>8119.0000639999998</v>
      </c>
      <c r="P7208" s="28">
        <v>-9.0320850211221479E-3</v>
      </c>
    </row>
    <row r="7209" spans="1:16" x14ac:dyDescent="0.3">
      <c r="A7209" s="17" t="s">
        <v>468</v>
      </c>
      <c r="B7209" t="e">
        <f>VLOOKUP(A7209,Sheet3!L:L,1,FALSE)</f>
        <v>#N/A</v>
      </c>
      <c r="C7209" t="str">
        <f>VLOOKUP(A7209,'ALL - prices'!B:C,2,FALSE)</f>
        <v>Brookfield Business Partners L</v>
      </c>
      <c r="D7209" t="str">
        <f>VLOOKUP(A7209,'ALL - prices'!B:I,8,FALSE)</f>
        <v>Industrials</v>
      </c>
      <c r="E7209">
        <v>2017</v>
      </c>
      <c r="F7209" t="s">
        <v>681</v>
      </c>
      <c r="G7209" t="str">
        <f t="shared" si="534"/>
        <v>2017-Q3</v>
      </c>
      <c r="H7209" s="4">
        <f>_xlfn.XLOOKUP(G7209,'prices - not start at 2015'!$I$8:$DH$8,'prices - not start at 2015'!$I$9:$DH$9)</f>
        <v>21.789200000000001</v>
      </c>
      <c r="I7209" s="14">
        <f t="shared" si="536"/>
        <v>4.1381288632867355</v>
      </c>
      <c r="J7209" s="15">
        <f>INDEX(MarketCap2!$E$2:$AR$224,MATCH(A7209,MarketCap2!$B$2:$B$224,0),MATCH(G7209,MarketCap2!$E$1:$AR$1,0))</f>
        <v>3995844352</v>
      </c>
      <c r="K7209">
        <f t="shared" si="532"/>
        <v>22.10852074602316</v>
      </c>
      <c r="L7209">
        <f>INDEX('PB2'!$D$2:$AQ$224,MATCH(A7209,'PB2'!$B$2:$B$224,0),MATCH(G7209,'PB2'!$D$1:$AQ$1,0))</f>
        <v>0.35196599364280701</v>
      </c>
      <c r="M7209" s="16">
        <f t="shared" si="533"/>
        <v>2.8411835747258323</v>
      </c>
      <c r="N7209" s="6">
        <f>INDEX('ROA2'!$D$2:$AQ$224,MATCH(A7209,'ROA2'!$B$2:$B$224,0),MATCH(G7209,'ROA2'!$D$1:$AQ$1,0))</f>
        <v>-1.0648210048675499</v>
      </c>
      <c r="O7209" s="6">
        <v>14392.000512000001</v>
      </c>
      <c r="P7209" s="28">
        <v>0.77263214663770707</v>
      </c>
    </row>
    <row r="7210" spans="1:16" x14ac:dyDescent="0.3">
      <c r="A7210" s="17" t="s">
        <v>468</v>
      </c>
      <c r="B7210" t="e">
        <f>VLOOKUP(A7210,Sheet3!L:L,1,FALSE)</f>
        <v>#N/A</v>
      </c>
      <c r="C7210" t="str">
        <f>VLOOKUP(A7210,'ALL - prices'!B:C,2,FALSE)</f>
        <v>Brookfield Business Partners L</v>
      </c>
      <c r="D7210" t="str">
        <f>VLOOKUP(A7210,'ALL - prices'!B:I,8,FALSE)</f>
        <v>Industrials</v>
      </c>
      <c r="E7210">
        <v>2017</v>
      </c>
      <c r="F7210" t="s">
        <v>682</v>
      </c>
      <c r="G7210" t="str">
        <f t="shared" si="534"/>
        <v>2017-Q4</v>
      </c>
      <c r="H7210" s="4">
        <f>_xlfn.XLOOKUP(G7210,'prices - not start at 2015'!$I$8:$DH$8,'prices - not start at 2015'!$I$9:$DH$9)</f>
        <v>25.545000000000002</v>
      </c>
      <c r="I7210" s="14">
        <f t="shared" si="536"/>
        <v>4.4195523973965196</v>
      </c>
      <c r="J7210" s="15">
        <f>INDEX(MarketCap2!$E$2:$AR$224,MATCH(A7210,MarketCap2!$B$2:$B$224,0),MATCH(G7210,MarketCap2!$E$1:$AR$1,0))</f>
        <v>5596587008</v>
      </c>
      <c r="K7210">
        <f t="shared" si="532"/>
        <v>22.445422786032388</v>
      </c>
      <c r="L7210">
        <f>INDEX('PB2'!$D$2:$AQ$224,MATCH(A7210,'PB2'!$B$2:$B$224,0),MATCH(G7210,'PB2'!$D$1:$AQ$1,0))</f>
        <v>0.49603301286697399</v>
      </c>
      <c r="M7210" s="16">
        <f t="shared" si="533"/>
        <v>2.0159948512704733</v>
      </c>
      <c r="N7210" s="6">
        <f>INDEX('ROA2'!$D$2:$AQ$224,MATCH(A7210,'ROA2'!$B$2:$B$224,0),MATCH(G7210,'ROA2'!$D$1:$AQ$1,0))</f>
        <v>-1.13957703113556</v>
      </c>
      <c r="O7210" s="6">
        <v>15930.000384000001</v>
      </c>
      <c r="P7210" s="28">
        <v>0.10686491226272687</v>
      </c>
    </row>
    <row r="7211" spans="1:16" x14ac:dyDescent="0.3">
      <c r="A7211" s="17" t="s">
        <v>468</v>
      </c>
      <c r="B7211" t="e">
        <f>VLOOKUP(A7211,Sheet3!L:L,1,FALSE)</f>
        <v>#N/A</v>
      </c>
      <c r="C7211" t="str">
        <f>VLOOKUP(A7211,'ALL - prices'!B:C,2,FALSE)</f>
        <v>Brookfield Business Partners L</v>
      </c>
      <c r="D7211" t="str">
        <f>VLOOKUP(A7211,'ALL - prices'!B:I,8,FALSE)</f>
        <v>Industrials</v>
      </c>
      <c r="E7211">
        <v>2018</v>
      </c>
      <c r="F7211" t="s">
        <v>679</v>
      </c>
      <c r="G7211" t="str">
        <f t="shared" si="534"/>
        <v>2018-Q1</v>
      </c>
      <c r="H7211" s="4">
        <f>_xlfn.XLOOKUP(G7211,'prices - not start at 2015'!$I$8:$DH$8,'prices - not start at 2015'!$I$9:$DH$9)</f>
        <v>27.452200000000001</v>
      </c>
      <c r="I7211" s="14">
        <f t="shared" si="536"/>
        <v>4.3266664712377958</v>
      </c>
      <c r="J7211" s="15">
        <f>INDEX(MarketCap2!$E$2:$AR$224,MATCH(A7211,MarketCap2!$B$2:$B$224,0),MATCH(G7211,MarketCap2!$E$1:$AR$1,0))</f>
        <v>6003823104</v>
      </c>
      <c r="K7211">
        <f t="shared" si="532"/>
        <v>22.515662287258934</v>
      </c>
      <c r="L7211">
        <f>INDEX('PB2'!$D$2:$AQ$224,MATCH(A7211,'PB2'!$B$2:$B$224,0),MATCH(G7211,'PB2'!$D$1:$AQ$1,0))</f>
        <v>0.61958897113800004</v>
      </c>
      <c r="M7211" s="16">
        <f t="shared" si="533"/>
        <v>1.6139732089861096</v>
      </c>
      <c r="N7211" s="6">
        <f>INDEX('ROA2'!$D$2:$AQ$224,MATCH(A7211,'ROA2'!$B$2:$B$224,0),MATCH(G7211,'ROA2'!$D$1:$AQ$1,0))</f>
        <v>-0.48339399695396401</v>
      </c>
      <c r="O7211" s="6">
        <v>15804.000255999999</v>
      </c>
      <c r="P7211" s="28">
        <v>-7.9096123642630467E-3</v>
      </c>
    </row>
    <row r="7212" spans="1:16" x14ac:dyDescent="0.3">
      <c r="A7212" s="17" t="s">
        <v>468</v>
      </c>
      <c r="B7212" t="e">
        <f>VLOOKUP(A7212,Sheet3!L:L,1,FALSE)</f>
        <v>#N/A</v>
      </c>
      <c r="C7212" t="str">
        <f>VLOOKUP(A7212,'ALL - prices'!B:C,2,FALSE)</f>
        <v>Brookfield Business Partners L</v>
      </c>
      <c r="D7212" t="str">
        <f>VLOOKUP(A7212,'ALL - prices'!B:I,8,FALSE)</f>
        <v>Industrials</v>
      </c>
      <c r="E7212">
        <v>2018</v>
      </c>
      <c r="F7212" t="s">
        <v>680</v>
      </c>
      <c r="G7212" t="str">
        <f t="shared" si="534"/>
        <v>2018-Q2</v>
      </c>
      <c r="H7212" s="4">
        <f>_xlfn.XLOOKUP(G7212,'prices - not start at 2015'!$I$8:$DH$8,'prices - not start at 2015'!$I$9:$DH$9)</f>
        <v>29.834199999999999</v>
      </c>
      <c r="I7212" s="14">
        <f t="shared" si="536"/>
        <v>4.3162779462363794</v>
      </c>
      <c r="J7212" s="15">
        <f>INDEX(MarketCap2!$E$2:$AR$224,MATCH(A7212,MarketCap2!$B$2:$B$224,0),MATCH(G7212,MarketCap2!$E$1:$AR$1,0))</f>
        <v>6514484224</v>
      </c>
      <c r="K7212">
        <f t="shared" si="532"/>
        <v>22.597293876929601</v>
      </c>
      <c r="L7212">
        <f>INDEX('PB2'!$D$2:$AQ$224,MATCH(A7212,'PB2'!$B$2:$B$224,0),MATCH(G7212,'PB2'!$D$1:$AQ$1,0))</f>
        <v>0.70340001583099399</v>
      </c>
      <c r="M7212" s="16">
        <f t="shared" si="533"/>
        <v>1.4216661607813641</v>
      </c>
      <c r="N7212" s="6">
        <f>INDEX('ROA2'!$D$2:$AQ$224,MATCH(A7212,'ROA2'!$B$2:$B$224,0),MATCH(G7212,'ROA2'!$D$1:$AQ$1,0))</f>
        <v>-1.0198669433593801</v>
      </c>
      <c r="O7212" s="6">
        <v>16394.000383999999</v>
      </c>
      <c r="P7212" s="28">
        <v>3.7332328425900001E-2</v>
      </c>
    </row>
    <row r="7213" spans="1:16" x14ac:dyDescent="0.3">
      <c r="A7213" s="17" t="s">
        <v>468</v>
      </c>
      <c r="B7213" t="e">
        <f>VLOOKUP(A7213,Sheet3!L:L,1,FALSE)</f>
        <v>#N/A</v>
      </c>
      <c r="C7213" t="str">
        <f>VLOOKUP(A7213,'ALL - prices'!B:C,2,FALSE)</f>
        <v>Brookfield Business Partners L</v>
      </c>
      <c r="D7213" t="str">
        <f>VLOOKUP(A7213,'ALL - prices'!B:I,8,FALSE)</f>
        <v>Industrials</v>
      </c>
      <c r="E7213">
        <v>2018</v>
      </c>
      <c r="F7213" t="s">
        <v>681</v>
      </c>
      <c r="G7213" t="str">
        <f t="shared" si="534"/>
        <v>2018-Q3</v>
      </c>
      <c r="H7213" s="4">
        <f>_xlfn.XLOOKUP(G7213,'prices - not start at 2015'!$I$8:$DH$8,'prices - not start at 2015'!$I$9:$DH$9)</f>
        <v>35.105899999999998</v>
      </c>
      <c r="I7213" s="14">
        <f t="shared" si="536"/>
        <v>3.165432901937216</v>
      </c>
      <c r="J7213" s="15">
        <f>INDEX(MarketCap2!$E$2:$AR$224,MATCH(A7213,MarketCap2!$B$2:$B$224,0),MATCH(G7213,MarketCap2!$E$1:$AR$1,0))</f>
        <v>7654745600</v>
      </c>
      <c r="K7213">
        <f t="shared" si="532"/>
        <v>22.758591632322897</v>
      </c>
      <c r="L7213">
        <f>INDEX('PB2'!$D$2:$AQ$224,MATCH(A7213,'PB2'!$B$2:$B$224,0),MATCH(G7213,'PB2'!$D$1:$AQ$1,0))</f>
        <v>0.59503501653671298</v>
      </c>
      <c r="M7213" s="16">
        <f t="shared" si="533"/>
        <v>1.6805733649429708</v>
      </c>
      <c r="N7213" s="6">
        <f>INDEX('ROA2'!$D$2:$AQ$224,MATCH(A7213,'ROA2'!$B$2:$B$224,0),MATCH(G7213,'ROA2'!$D$1:$AQ$1,0))</f>
        <v>-0.52174502611160301</v>
      </c>
      <c r="O7213" s="6">
        <v>17041.000447999999</v>
      </c>
      <c r="P7213" s="28">
        <v>3.9465661147077342E-2</v>
      </c>
    </row>
    <row r="7214" spans="1:16" x14ac:dyDescent="0.3">
      <c r="A7214" s="17" t="s">
        <v>468</v>
      </c>
      <c r="B7214" t="e">
        <f>VLOOKUP(A7214,Sheet3!L:L,1,FALSE)</f>
        <v>#N/A</v>
      </c>
      <c r="C7214" t="str">
        <f>VLOOKUP(A7214,'ALL - prices'!B:C,2,FALSE)</f>
        <v>Brookfield Business Partners L</v>
      </c>
      <c r="D7214" t="str">
        <f>VLOOKUP(A7214,'ALL - prices'!B:I,8,FALSE)</f>
        <v>Industrials</v>
      </c>
      <c r="E7214">
        <v>2018</v>
      </c>
      <c r="F7214" t="s">
        <v>682</v>
      </c>
      <c r="G7214" t="str">
        <f t="shared" si="534"/>
        <v>2018-Q4</v>
      </c>
      <c r="H7214" s="4">
        <f>_xlfn.XLOOKUP(G7214,'prices - not start at 2015'!$I$8:$DH$8,'prices - not start at 2015'!$I$9:$DH$9)</f>
        <v>24.6965</v>
      </c>
      <c r="I7214" s="14">
        <f t="shared" si="536"/>
        <v>0.74192566788504266</v>
      </c>
      <c r="J7214" s="15">
        <f>INDEX(MarketCap2!$E$2:$AR$224,MATCH(A7214,MarketCap2!$B$2:$B$224,0),MATCH(G7214,MarketCap2!$E$1:$AR$1,0))</f>
        <v>5375516160</v>
      </c>
      <c r="K7214">
        <f t="shared" si="532"/>
        <v>22.405120436117016</v>
      </c>
      <c r="L7214">
        <f>INDEX('PB2'!$D$2:$AQ$224,MATCH(A7214,'PB2'!$B$2:$B$224,0),MATCH(G7214,'PB2'!$D$1:$AQ$1,0))</f>
        <v>0.39770999550819403</v>
      </c>
      <c r="M7214" s="16">
        <f t="shared" si="533"/>
        <v>2.5143949392627145</v>
      </c>
      <c r="N7214" s="6">
        <f>INDEX('ROA2'!$D$2:$AQ$224,MATCH(A7214,'ROA2'!$B$2:$B$224,0),MATCH(G7214,'ROA2'!$D$1:$AQ$1,0))</f>
        <v>-0.344384014606476</v>
      </c>
      <c r="O7214" s="6">
        <v>27626.000383999999</v>
      </c>
      <c r="P7214" s="28">
        <v>0.62114897351829479</v>
      </c>
    </row>
    <row r="7215" spans="1:16" x14ac:dyDescent="0.3">
      <c r="A7215" s="17" t="s">
        <v>468</v>
      </c>
      <c r="B7215" t="e">
        <f>VLOOKUP(A7215,Sheet3!L:L,1,FALSE)</f>
        <v>#N/A</v>
      </c>
      <c r="C7215" t="str">
        <f>VLOOKUP(A7215,'ALL - prices'!B:C,2,FALSE)</f>
        <v>Brookfield Business Partners L</v>
      </c>
      <c r="D7215" t="str">
        <f>VLOOKUP(A7215,'ALL - prices'!B:I,8,FALSE)</f>
        <v>Industrials</v>
      </c>
      <c r="E7215">
        <v>2019</v>
      </c>
      <c r="F7215" t="s">
        <v>679</v>
      </c>
      <c r="G7215" t="str">
        <f t="shared" si="534"/>
        <v>2019-Q1</v>
      </c>
      <c r="H7215" s="4">
        <f>_xlfn.XLOOKUP(G7215,'prices - not start at 2015'!$I$8:$DH$8,'prices - not start at 2015'!$I$9:$DH$9)</f>
        <v>31.503399999999999</v>
      </c>
      <c r="I7215" s="14">
        <f t="shared" si="536"/>
        <v>4.9805886930328231</v>
      </c>
      <c r="J7215" s="15">
        <f>INDEX(MarketCap2!$E$2:$AR$224,MATCH(A7215,MarketCap2!$B$2:$B$224,0),MATCH(G7215,MarketCap2!$E$1:$AR$1,0))</f>
        <v>6845444608</v>
      </c>
      <c r="K7215">
        <f t="shared" si="532"/>
        <v>22.646849247266246</v>
      </c>
      <c r="L7215">
        <f>INDEX('PB2'!$D$2:$AQ$224,MATCH(A7215,'PB2'!$B$2:$B$224,0),MATCH(G7215,'PB2'!$D$1:$AQ$1,0))</f>
        <v>0.52445501089096103</v>
      </c>
      <c r="M7215" s="16">
        <f t="shared" si="533"/>
        <v>1.9067412442130505</v>
      </c>
      <c r="N7215" s="6">
        <f>INDEX('ROA2'!$D$2:$AQ$224,MATCH(A7215,'ROA2'!$B$2:$B$224,0),MATCH(G7215,'ROA2'!$D$1:$AQ$1,0))</f>
        <v>0.34321200847625699</v>
      </c>
      <c r="O7215" s="6">
        <v>27317.999616000001</v>
      </c>
      <c r="P7215" s="28">
        <v>-1.1148945331166404E-2</v>
      </c>
    </row>
    <row r="7216" spans="1:16" x14ac:dyDescent="0.3">
      <c r="A7216" s="17" t="s">
        <v>468</v>
      </c>
      <c r="B7216" t="e">
        <f>VLOOKUP(A7216,Sheet3!L:L,1,FALSE)</f>
        <v>#N/A</v>
      </c>
      <c r="C7216" t="str">
        <f>VLOOKUP(A7216,'ALL - prices'!B:C,2,FALSE)</f>
        <v>Brookfield Business Partners L</v>
      </c>
      <c r="D7216" t="str">
        <f>VLOOKUP(A7216,'ALL - prices'!B:I,8,FALSE)</f>
        <v>Industrials</v>
      </c>
      <c r="E7216">
        <v>2019</v>
      </c>
      <c r="F7216" t="s">
        <v>680</v>
      </c>
      <c r="G7216" t="str">
        <f t="shared" si="534"/>
        <v>2019-Q2</v>
      </c>
      <c r="H7216" s="4">
        <f>_xlfn.XLOOKUP(G7216,'prices - not start at 2015'!$I$8:$DH$8,'prices - not start at 2015'!$I$9:$DH$9)</f>
        <v>30.389099999999999</v>
      </c>
      <c r="I7216" s="14">
        <f t="shared" si="536"/>
        <v>5.089295853308224</v>
      </c>
      <c r="J7216" s="15">
        <f>INDEX(MarketCap2!$E$2:$AR$224,MATCH(A7216,MarketCap2!$B$2:$B$224,0),MATCH(G7216,MarketCap2!$E$1:$AR$1,0))</f>
        <v>6592053248</v>
      </c>
      <c r="K7216">
        <f t="shared" si="532"/>
        <v>22.609130707190861</v>
      </c>
      <c r="L7216">
        <f>INDEX('PB2'!$D$2:$AQ$224,MATCH(A7216,'PB2'!$B$2:$B$224,0),MATCH(G7216,'PB2'!$D$1:$AQ$1,0))</f>
        <v>0.44235199689865101</v>
      </c>
      <c r="M7216" s="16">
        <f t="shared" si="533"/>
        <v>2.2606431236007598</v>
      </c>
      <c r="N7216" s="6">
        <f>INDEX('ROA2'!$D$2:$AQ$224,MATCH(A7216,'ROA2'!$B$2:$B$224,0),MATCH(G7216,'ROA2'!$D$1:$AQ$1,0))</f>
        <v>0.63562202453613303</v>
      </c>
      <c r="O7216" s="6">
        <v>27971.999744000001</v>
      </c>
      <c r="P7216" s="28">
        <v>2.3940264191853765E-2</v>
      </c>
    </row>
    <row r="7217" spans="1:16" x14ac:dyDescent="0.3">
      <c r="A7217" s="17" t="s">
        <v>468</v>
      </c>
      <c r="B7217" t="e">
        <f>VLOOKUP(A7217,Sheet3!L:L,1,FALSE)</f>
        <v>#N/A</v>
      </c>
      <c r="C7217" t="str">
        <f>VLOOKUP(A7217,'ALL - prices'!B:C,2,FALSE)</f>
        <v>Brookfield Business Partners L</v>
      </c>
      <c r="D7217" t="str">
        <f>VLOOKUP(A7217,'ALL - prices'!B:I,8,FALSE)</f>
        <v>Industrials</v>
      </c>
      <c r="E7217">
        <v>2019</v>
      </c>
      <c r="F7217" t="s">
        <v>681</v>
      </c>
      <c r="G7217" t="str">
        <f t="shared" si="534"/>
        <v>2019-Q3</v>
      </c>
      <c r="H7217" s="4">
        <f>_xlfn.XLOOKUP(G7217,'prices - not start at 2015'!$I$8:$DH$8,'prices - not start at 2015'!$I$9:$DH$9)</f>
        <v>30.992000000000001</v>
      </c>
      <c r="I7217" s="14">
        <f t="shared" si="536"/>
        <v>4.5683644378121588</v>
      </c>
      <c r="J7217" s="15">
        <f>INDEX(MarketCap2!$E$2:$AR$224,MATCH(A7217,MarketCap2!$B$2:$B$224,0),MATCH(G7217,MarketCap2!$E$1:$AR$1,0))</f>
        <v>7483372544</v>
      </c>
      <c r="K7217">
        <f t="shared" si="532"/>
        <v>22.735949402185575</v>
      </c>
      <c r="L7217">
        <f>INDEX('PB2'!$D$2:$AQ$224,MATCH(A7217,'PB2'!$B$2:$B$224,0),MATCH(G7217,'PB2'!$D$1:$AQ$1,0))</f>
        <v>0.41167598962783802</v>
      </c>
      <c r="M7217" s="16">
        <f t="shared" si="533"/>
        <v>2.429094786178851</v>
      </c>
      <c r="N7217" s="6">
        <f>INDEX('ROA2'!$D$2:$AQ$224,MATCH(A7217,'ROA2'!$B$2:$B$224,0),MATCH(G7217,'ROA2'!$D$1:$AQ$1,0))</f>
        <v>0.47728300094604498</v>
      </c>
      <c r="O7217" s="6">
        <v>48328.998912000003</v>
      </c>
      <c r="P7217" s="28">
        <v>0.72776345467994585</v>
      </c>
    </row>
    <row r="7218" spans="1:16" x14ac:dyDescent="0.3">
      <c r="A7218" s="17" t="s">
        <v>468</v>
      </c>
      <c r="B7218" t="e">
        <f>VLOOKUP(A7218,Sheet3!L:L,1,FALSE)</f>
        <v>#N/A</v>
      </c>
      <c r="C7218" t="str">
        <f>VLOOKUP(A7218,'ALL - prices'!B:C,2,FALSE)</f>
        <v>Brookfield Business Partners L</v>
      </c>
      <c r="D7218" t="str">
        <f>VLOOKUP(A7218,'ALL - prices'!B:I,8,FALSE)</f>
        <v>Industrials</v>
      </c>
      <c r="E7218">
        <v>2019</v>
      </c>
      <c r="F7218" t="s">
        <v>682</v>
      </c>
      <c r="G7218" t="str">
        <f t="shared" si="534"/>
        <v>2019-Q4</v>
      </c>
      <c r="H7218" s="4">
        <f>_xlfn.XLOOKUP(G7218,'prices - not start at 2015'!$I$8:$DH$8,'prices - not start at 2015'!$I$9:$DH$9)</f>
        <v>32.132899999999999</v>
      </c>
      <c r="I7218" s="14">
        <f t="shared" si="536"/>
        <v>3.1948972623022907</v>
      </c>
      <c r="J7218" s="15">
        <f>INDEX(MarketCap2!$E$2:$AR$224,MATCH(A7218,MarketCap2!$B$2:$B$224,0),MATCH(G7218,MarketCap2!$E$1:$AR$1,0))</f>
        <v>7747236864</v>
      </c>
      <c r="K7218">
        <f t="shared" si="532"/>
        <v>22.770602083061004</v>
      </c>
      <c r="L7218">
        <f>INDEX('PB2'!$D$2:$AQ$224,MATCH(A7218,'PB2'!$B$2:$B$224,0),MATCH(G7218,'PB2'!$D$1:$AQ$1,0))</f>
        <v>0.35714399814605702</v>
      </c>
      <c r="M7218" s="16">
        <f t="shared" si="533"/>
        <v>2.7999910545634918</v>
      </c>
      <c r="N7218" s="6">
        <f>INDEX('ROA2'!$D$2:$AQ$224,MATCH(A7218,'ROA2'!$B$2:$B$224,0),MATCH(G7218,'ROA2'!$D$1:$AQ$1,0))</f>
        <v>0.45048600435257002</v>
      </c>
      <c r="O7218" s="6">
        <v>47848.001536000003</v>
      </c>
      <c r="P7218" s="28">
        <v>-9.9525623710067911E-3</v>
      </c>
    </row>
    <row r="7219" spans="1:16" x14ac:dyDescent="0.3">
      <c r="A7219" s="17" t="s">
        <v>468</v>
      </c>
      <c r="B7219" t="e">
        <f>VLOOKUP(A7219,Sheet3!L:L,1,FALSE)</f>
        <v>#N/A</v>
      </c>
      <c r="C7219" t="str">
        <f>VLOOKUP(A7219,'ALL - prices'!B:C,2,FALSE)</f>
        <v>Brookfield Business Partners L</v>
      </c>
      <c r="D7219" t="str">
        <f>VLOOKUP(A7219,'ALL - prices'!B:I,8,FALSE)</f>
        <v>Industrials</v>
      </c>
      <c r="E7219">
        <v>2020</v>
      </c>
      <c r="F7219" t="s">
        <v>679</v>
      </c>
      <c r="G7219" t="str">
        <f t="shared" si="534"/>
        <v>2020-Q1</v>
      </c>
      <c r="H7219" s="4">
        <f>_xlfn.XLOOKUP(G7219,'prices - not start at 2015'!$I$8:$DH$8,'prices - not start at 2015'!$I$9:$DH$9)</f>
        <v>21.3157</v>
      </c>
      <c r="I7219" s="14">
        <f t="shared" si="536"/>
        <v>3.0163919036933304</v>
      </c>
      <c r="J7219" s="15">
        <f>INDEX(MarketCap2!$E$2:$AR$224,MATCH(A7219,MarketCap2!$B$2:$B$224,0),MATCH(G7219,MarketCap2!$E$1:$AR$1,0))</f>
        <v>5124467200</v>
      </c>
      <c r="K7219">
        <f t="shared" si="532"/>
        <v>22.357292395590957</v>
      </c>
      <c r="L7219">
        <f>INDEX('PB2'!$D$2:$AQ$224,MATCH(A7219,'PB2'!$B$2:$B$224,0),MATCH(G7219,'PB2'!$D$1:$AQ$1,0))</f>
        <v>0.26318201422691301</v>
      </c>
      <c r="M7219" s="16">
        <f t="shared" si="533"/>
        <v>3.7996517464822257</v>
      </c>
      <c r="N7219" s="6">
        <f>INDEX('ROA2'!$D$2:$AQ$224,MATCH(A7219,'ROA2'!$B$2:$B$224,0),MATCH(G7219,'ROA2'!$D$1:$AQ$1,0))</f>
        <v>0.108765996992588</v>
      </c>
      <c r="O7219" s="6">
        <v>51750.998015999998</v>
      </c>
      <c r="P7219" s="28">
        <v>8.1570731372415786E-2</v>
      </c>
    </row>
    <row r="7220" spans="1:16" x14ac:dyDescent="0.3">
      <c r="A7220" s="17" t="s">
        <v>468</v>
      </c>
      <c r="B7220" t="e">
        <f>VLOOKUP(A7220,Sheet3!L:L,1,FALSE)</f>
        <v>#N/A</v>
      </c>
      <c r="C7220" t="str">
        <f>VLOOKUP(A7220,'ALL - prices'!B:C,2,FALSE)</f>
        <v>Brookfield Business Partners L</v>
      </c>
      <c r="D7220" t="str">
        <f>VLOOKUP(A7220,'ALL - prices'!B:I,8,FALSE)</f>
        <v>Industrials</v>
      </c>
      <c r="E7220">
        <v>2020</v>
      </c>
      <c r="F7220" t="s">
        <v>680</v>
      </c>
      <c r="G7220" t="str">
        <f t="shared" si="534"/>
        <v>2020-Q2</v>
      </c>
      <c r="H7220" s="4">
        <f>_xlfn.XLOOKUP(G7220,'prices - not start at 2015'!$I$8:$DH$8,'prices - not start at 2015'!$I$9:$DH$9)</f>
        <v>25.079899999999999</v>
      </c>
      <c r="I7220" s="14">
        <f t="shared" si="536"/>
        <v>4.2087928847433957</v>
      </c>
      <c r="J7220" s="15">
        <f>INDEX(MarketCap2!$E$2:$AR$224,MATCH(A7220,MarketCap2!$B$2:$B$224,0),MATCH(G7220,MarketCap2!$E$1:$AR$1,0))</f>
        <v>6001179136</v>
      </c>
      <c r="K7220">
        <f t="shared" si="532"/>
        <v>22.515221809533084</v>
      </c>
      <c r="L7220">
        <f>INDEX('PB2'!$D$2:$AQ$224,MATCH(A7220,'PB2'!$B$2:$B$224,0),MATCH(G7220,'PB2'!$D$1:$AQ$1,0))</f>
        <v>0.29405298829078702</v>
      </c>
      <c r="M7220" s="16">
        <f t="shared" si="533"/>
        <v>3.4007476197150792</v>
      </c>
      <c r="N7220" s="6">
        <f>INDEX('ROA2'!$D$2:$AQ$224,MATCH(A7220,'ROA2'!$B$2:$B$224,0),MATCH(G7220,'ROA2'!$D$1:$AQ$1,0))</f>
        <v>-0.144720003008842</v>
      </c>
      <c r="O7220" s="6">
        <v>49419.001856000003</v>
      </c>
      <c r="P7220" s="28">
        <v>-4.5061858696502928E-2</v>
      </c>
    </row>
    <row r="7221" spans="1:16" x14ac:dyDescent="0.3">
      <c r="A7221" s="17" t="s">
        <v>468</v>
      </c>
      <c r="B7221" t="e">
        <f>VLOOKUP(A7221,Sheet3!L:L,1,FALSE)</f>
        <v>#N/A</v>
      </c>
      <c r="C7221" t="str">
        <f>VLOOKUP(A7221,'ALL - prices'!B:C,2,FALSE)</f>
        <v>Brookfield Business Partners L</v>
      </c>
      <c r="D7221" t="str">
        <f>VLOOKUP(A7221,'ALL - prices'!B:I,8,FALSE)</f>
        <v>Industrials</v>
      </c>
      <c r="E7221">
        <v>2020</v>
      </c>
      <c r="F7221" t="s">
        <v>681</v>
      </c>
      <c r="G7221" t="str">
        <f t="shared" si="534"/>
        <v>2020-Q3</v>
      </c>
      <c r="H7221" s="4">
        <f>_xlfn.XLOOKUP(G7221,'prices - not start at 2015'!$I$8:$DH$8,'prices - not start at 2015'!$I$9:$DH$9)</f>
        <v>24.424499999999998</v>
      </c>
      <c r="I7221" s="14">
        <f t="shared" si="536"/>
        <v>2.9236667757857298</v>
      </c>
      <c r="J7221" s="15">
        <f>INDEX(MarketCap2!$E$2:$AR$224,MATCH(A7221,MarketCap2!$B$2:$B$224,0),MATCH(G7221,MarketCap2!$E$1:$AR$1,0))</f>
        <v>6094448640</v>
      </c>
      <c r="K7221">
        <f t="shared" si="532"/>
        <v>22.530644134754166</v>
      </c>
      <c r="L7221">
        <f>INDEX('PB2'!$D$2:$AQ$224,MATCH(A7221,'PB2'!$B$2:$B$224,0),MATCH(G7221,'PB2'!$D$1:$AQ$1,0))</f>
        <v>0.27322301268577598</v>
      </c>
      <c r="M7221" s="16">
        <f t="shared" si="533"/>
        <v>3.6600138113185374</v>
      </c>
      <c r="N7221" s="6">
        <f>INDEX('ROA2'!$D$2:$AQ$224,MATCH(A7221,'ROA2'!$B$2:$B$224,0),MATCH(G7221,'ROA2'!$D$1:$AQ$1,0))</f>
        <v>-0.34480300545692399</v>
      </c>
      <c r="O7221" s="6">
        <v>50277.998592000004</v>
      </c>
      <c r="P7221" s="28">
        <v>1.7381911890956361E-2</v>
      </c>
    </row>
    <row r="7222" spans="1:16" x14ac:dyDescent="0.3">
      <c r="A7222" s="17" t="s">
        <v>468</v>
      </c>
      <c r="B7222" t="e">
        <f>VLOOKUP(A7222,Sheet3!L:L,1,FALSE)</f>
        <v>#N/A</v>
      </c>
      <c r="C7222" t="str">
        <f>VLOOKUP(A7222,'ALL - prices'!B:C,2,FALSE)</f>
        <v>Brookfield Business Partners L</v>
      </c>
      <c r="D7222" t="str">
        <f>VLOOKUP(A7222,'ALL - prices'!B:I,8,FALSE)</f>
        <v>Industrials</v>
      </c>
      <c r="E7222">
        <v>2020</v>
      </c>
      <c r="F7222" t="s">
        <v>682</v>
      </c>
      <c r="G7222" t="str">
        <f t="shared" si="534"/>
        <v>2020-Q4</v>
      </c>
      <c r="H7222" s="4">
        <f>_xlfn.XLOOKUP(G7222,'prices - not start at 2015'!$I$8:$DH$8,'prices - not start at 2015'!$I$9:$DH$9)</f>
        <v>29.088100000000001</v>
      </c>
      <c r="I7222" s="14">
        <f t="shared" si="536"/>
        <v>2.1676211329089154</v>
      </c>
      <c r="J7222" s="15">
        <f>INDEX(MarketCap2!$E$2:$AR$224,MATCH(A7222,MarketCap2!$B$2:$B$224,0),MATCH(G7222,MarketCap2!$E$1:$AR$1,0))</f>
        <v>7225088512</v>
      </c>
      <c r="K7222">
        <f t="shared" si="532"/>
        <v>22.700825321665715</v>
      </c>
      <c r="L7222">
        <f>INDEX('PB2'!$D$2:$AQ$224,MATCH(A7222,'PB2'!$B$2:$B$224,0),MATCH(G7222,'PB2'!$D$1:$AQ$1,0))</f>
        <v>0.30585101246833801</v>
      </c>
      <c r="M7222" s="16">
        <f t="shared" si="533"/>
        <v>3.2695657664482014</v>
      </c>
      <c r="N7222" s="6">
        <f>INDEX('ROA2'!$D$2:$AQ$224,MATCH(A7222,'ROA2'!$B$2:$B$224,0),MATCH(G7222,'ROA2'!$D$1:$AQ$1,0))</f>
        <v>-0.38285300135612499</v>
      </c>
      <c r="O7222" s="6">
        <v>52973.998079999998</v>
      </c>
      <c r="P7222" s="28">
        <v>5.3621853763068619E-2</v>
      </c>
    </row>
    <row r="7223" spans="1:16" x14ac:dyDescent="0.3">
      <c r="A7223" s="17" t="s">
        <v>468</v>
      </c>
      <c r="B7223" t="e">
        <f>VLOOKUP(A7223,Sheet3!L:L,1,FALSE)</f>
        <v>#N/A</v>
      </c>
      <c r="C7223" t="str">
        <f>VLOOKUP(A7223,'ALL - prices'!B:C,2,FALSE)</f>
        <v>Brookfield Business Partners L</v>
      </c>
      <c r="D7223" t="str">
        <f>VLOOKUP(A7223,'ALL - prices'!B:I,8,FALSE)</f>
        <v>Industrials</v>
      </c>
      <c r="E7223">
        <v>2021</v>
      </c>
      <c r="F7223" t="s">
        <v>679</v>
      </c>
      <c r="G7223" t="str">
        <f t="shared" si="534"/>
        <v>2021-Q1</v>
      </c>
      <c r="H7223" s="4">
        <f>_xlfn.XLOOKUP(G7223,'prices - not start at 2015'!$I$8:$DH$8,'prices - not start at 2015'!$I$9:$DH$9)</f>
        <v>30.601700000000001</v>
      </c>
      <c r="I7223" s="14">
        <f t="shared" si="536"/>
        <v>0.82457746502880824</v>
      </c>
      <c r="J7223" s="15">
        <f>INDEX(MarketCap2!$E$2:$AR$224,MATCH(A7223,MarketCap2!$B$2:$B$224,0),MATCH(G7223,MarketCap2!$E$1:$AR$1,0))</f>
        <v>7527044096</v>
      </c>
      <c r="K7223">
        <f t="shared" si="532"/>
        <v>22.741768251358156</v>
      </c>
      <c r="L7223">
        <f>INDEX('PB2'!$D$2:$AQ$224,MATCH(A7223,'PB2'!$B$2:$B$224,0),MATCH(G7223,'PB2'!$D$1:$AQ$1,0))</f>
        <v>0.29152500629424999</v>
      </c>
      <c r="M7223" s="16">
        <f t="shared" si="533"/>
        <v>3.4302374698884415</v>
      </c>
      <c r="N7223" s="6">
        <f>INDEX('ROA2'!$D$2:$AQ$224,MATCH(A7223,'ROA2'!$B$2:$B$224,0),MATCH(G7223,'ROA2'!$D$1:$AQ$1,0))</f>
        <v>-0.170897006988525</v>
      </c>
      <c r="O7223" s="6">
        <v>54746.001407999996</v>
      </c>
      <c r="P7223" s="28">
        <v>3.3450435916201081E-2</v>
      </c>
    </row>
    <row r="7224" spans="1:16" x14ac:dyDescent="0.3">
      <c r="A7224" s="17" t="s">
        <v>468</v>
      </c>
      <c r="B7224" t="e">
        <f>VLOOKUP(A7224,Sheet3!L:L,1,FALSE)</f>
        <v>#N/A</v>
      </c>
      <c r="C7224" t="str">
        <f>VLOOKUP(A7224,'ALL - prices'!B:C,2,FALSE)</f>
        <v>Brookfield Business Partners L</v>
      </c>
      <c r="D7224" t="str">
        <f>VLOOKUP(A7224,'ALL - prices'!B:I,8,FALSE)</f>
        <v>Industrials</v>
      </c>
      <c r="E7224">
        <v>2021</v>
      </c>
      <c r="F7224" t="s">
        <v>680</v>
      </c>
      <c r="G7224" t="str">
        <f t="shared" si="534"/>
        <v>2021-Q2</v>
      </c>
      <c r="H7224" s="4">
        <f>_xlfn.XLOOKUP(G7224,'prices - not start at 2015'!$I$8:$DH$8,'prices - not start at 2015'!$I$9:$DH$9)</f>
        <v>34.611699999999999</v>
      </c>
      <c r="I7224" s="14">
        <f t="shared" si="536"/>
        <v>4.7578177620277167</v>
      </c>
      <c r="J7224" s="15">
        <f>INDEX(MarketCap2!$E$2:$AR$224,MATCH(A7224,MarketCap2!$B$2:$B$224,0),MATCH(G7224,MarketCap2!$E$1:$AR$1,0))</f>
        <v>8501852160</v>
      </c>
      <c r="K7224">
        <f t="shared" si="532"/>
        <v>22.863549877882139</v>
      </c>
      <c r="L7224">
        <f>INDEX('PB2'!$D$2:$AQ$224,MATCH(A7224,'PB2'!$B$2:$B$224,0),MATCH(G7224,'PB2'!$D$1:$AQ$1,0))</f>
        <v>0.39432799816131597</v>
      </c>
      <c r="M7224" s="16">
        <f t="shared" si="533"/>
        <v>2.5359599233704655</v>
      </c>
      <c r="N7224" s="6">
        <f>INDEX('ROA2'!$D$2:$AQ$224,MATCH(A7224,'ROA2'!$B$2:$B$224,0),MATCH(G7224,'ROA2'!$D$1:$AQ$1,0))</f>
        <v>0.49364200234413103</v>
      </c>
      <c r="O7224" s="6">
        <v>54705.000447999999</v>
      </c>
      <c r="P7224" s="28">
        <v>-7.4893067887157384E-4</v>
      </c>
    </row>
    <row r="7225" spans="1:16" x14ac:dyDescent="0.3">
      <c r="A7225" s="17" t="s">
        <v>468</v>
      </c>
      <c r="B7225" t="e">
        <f>VLOOKUP(A7225,Sheet3!L:L,1,FALSE)</f>
        <v>#N/A</v>
      </c>
      <c r="C7225" t="str">
        <f>VLOOKUP(A7225,'ALL - prices'!B:C,2,FALSE)</f>
        <v>Brookfield Business Partners L</v>
      </c>
      <c r="D7225" t="str">
        <f>VLOOKUP(A7225,'ALL - prices'!B:I,8,FALSE)</f>
        <v>Industrials</v>
      </c>
      <c r="E7225">
        <v>2021</v>
      </c>
      <c r="F7225" t="s">
        <v>681</v>
      </c>
      <c r="G7225" t="str">
        <f t="shared" si="534"/>
        <v>2021-Q3</v>
      </c>
      <c r="H7225" s="4">
        <f>_xlfn.XLOOKUP(G7225,'prices - not start at 2015'!$I$8:$DH$8,'prices - not start at 2015'!$I$9:$DH$9)</f>
        <v>34.964599999999997</v>
      </c>
      <c r="I7225" s="14">
        <f t="shared" si="536"/>
        <v>5.6615654327373512</v>
      </c>
      <c r="J7225" s="15">
        <f>INDEX(MarketCap2!$E$2:$AR$224,MATCH(A7225,MarketCap2!$B$2:$B$224,0),MATCH(G7225,MarketCap2!$E$1:$AR$1,0))</f>
        <v>8571139584</v>
      </c>
      <c r="K7225">
        <f t="shared" si="532"/>
        <v>22.871666534344829</v>
      </c>
      <c r="L7225">
        <f>INDEX('PB2'!$D$2:$AQ$224,MATCH(A7225,'PB2'!$B$2:$B$224,0),MATCH(G7225,'PB2'!$D$1:$AQ$1,0))</f>
        <v>0.388615012168884</v>
      </c>
      <c r="M7225" s="16">
        <f t="shared" si="533"/>
        <v>2.5732407876343717</v>
      </c>
      <c r="N7225" s="6">
        <f>INDEX('ROA2'!$D$2:$AQ$224,MATCH(A7225,'ROA2'!$B$2:$B$224,0),MATCH(G7225,'ROA2'!$D$1:$AQ$1,0))</f>
        <v>0.51250898838043202</v>
      </c>
      <c r="O7225" s="6">
        <v>53525.000192</v>
      </c>
      <c r="P7225" s="28">
        <v>-2.1570244883219628E-2</v>
      </c>
    </row>
    <row r="7226" spans="1:16" x14ac:dyDescent="0.3">
      <c r="A7226" s="17" t="s">
        <v>468</v>
      </c>
      <c r="B7226" t="e">
        <f>VLOOKUP(A7226,Sheet3!L:L,1,FALSE)</f>
        <v>#N/A</v>
      </c>
      <c r="C7226" t="str">
        <f>VLOOKUP(A7226,'ALL - prices'!B:C,2,FALSE)</f>
        <v>Brookfield Business Partners L</v>
      </c>
      <c r="D7226" t="str">
        <f>VLOOKUP(A7226,'ALL - prices'!B:I,8,FALSE)</f>
        <v>Industrials</v>
      </c>
      <c r="E7226">
        <v>2021</v>
      </c>
      <c r="F7226" t="s">
        <v>682</v>
      </c>
      <c r="G7226" t="str">
        <f t="shared" si="534"/>
        <v>2021-Q4</v>
      </c>
      <c r="H7226" s="4">
        <f>_xlfn.XLOOKUP(G7226,'prices - not start at 2015'!$I$8:$DH$8,'prices - not start at 2015'!$I$9:$DH$9)</f>
        <v>35.162500000000001</v>
      </c>
      <c r="I7226" s="14">
        <f t="shared" si="536"/>
        <v>6.1723416984561057</v>
      </c>
      <c r="J7226" s="15">
        <f>INDEX(MarketCap2!$E$2:$AR$224,MATCH(A7226,MarketCap2!$B$2:$B$224,0),MATCH(G7226,MarketCap2!$E$1:$AR$1,0))</f>
        <v>8565309952</v>
      </c>
      <c r="K7226">
        <f t="shared" ref="K7226:K7238" si="537">LN(J7226)</f>
        <v>22.870986156275539</v>
      </c>
      <c r="L7226">
        <f>INDEX('PB2'!$D$2:$AQ$224,MATCH(A7226,'PB2'!$B$2:$B$224,0),MATCH(G7226,'PB2'!$D$1:$AQ$1,0))</f>
        <v>0.32236900925636303</v>
      </c>
      <c r="M7226" s="16">
        <f t="shared" ref="M7226:M7238" si="538">1/L7226</f>
        <v>3.1020351562539714</v>
      </c>
      <c r="N7226" s="6">
        <f>INDEX('ROA2'!$D$2:$AQ$224,MATCH(A7226,'ROA2'!$B$2:$B$224,0),MATCH(G7226,'ROA2'!$D$1:$AQ$1,0))</f>
        <v>0.60336899757385298</v>
      </c>
      <c r="O7226" s="6">
        <v>53760</v>
      </c>
      <c r="P7226" s="28">
        <v>4.3904681393186476E-3</v>
      </c>
    </row>
    <row r="7227" spans="1:16" x14ac:dyDescent="0.3">
      <c r="A7227" s="17" t="s">
        <v>468</v>
      </c>
      <c r="B7227" t="e">
        <f>VLOOKUP(A7227,Sheet3!L:L,1,FALSE)</f>
        <v>#N/A</v>
      </c>
      <c r="C7227" t="str">
        <f>VLOOKUP(A7227,'ALL - prices'!B:C,2,FALSE)</f>
        <v>Brookfield Business Partners L</v>
      </c>
      <c r="D7227" t="str">
        <f>VLOOKUP(A7227,'ALL - prices'!B:I,8,FALSE)</f>
        <v>Industrials</v>
      </c>
      <c r="E7227">
        <v>2022</v>
      </c>
      <c r="F7227" t="s">
        <v>679</v>
      </c>
      <c r="G7227" t="str">
        <f t="shared" ref="G7227:G7250" si="539">E7227&amp;"-"&amp;F7227</f>
        <v>2022-Q1</v>
      </c>
      <c r="H7227" s="4">
        <f>_xlfn.XLOOKUP(G7227,'prices - not start at 2015'!$I$8:$DH$8,'prices - not start at 2015'!$I$9:$DH$9)</f>
        <v>36.497900000000001</v>
      </c>
      <c r="I7227" s="14">
        <f t="shared" si="536"/>
        <v>1.9065350357389181</v>
      </c>
      <c r="J7227" s="15">
        <f>INDEX(MarketCap2!$E$2:$AR$224,MATCH(A7227,MarketCap2!$B$2:$B$224,0),MATCH(G7227,MarketCap2!$E$1:$AR$1,0))</f>
        <v>5632005120</v>
      </c>
      <c r="K7227">
        <f t="shared" si="537"/>
        <v>22.451731364892648</v>
      </c>
      <c r="L7227">
        <f>INDEX('PB2'!$D$2:$AQ$224,MATCH(A7227,'PB2'!$B$2:$B$224,0),MATCH(G7227,'PB2'!$D$1:$AQ$1,0))</f>
        <v>0.199423998594284</v>
      </c>
      <c r="M7227" s="16">
        <f t="shared" si="538"/>
        <v>5.0144416271305401</v>
      </c>
      <c r="N7227" s="6">
        <f>INDEX('ROA2'!$D$2:$AQ$224,MATCH(A7227,'ROA2'!$B$2:$B$224,0),MATCH(G7227,'ROA2'!$D$1:$AQ$1,0))</f>
        <v>0.43374100327491799</v>
      </c>
      <c r="O7227" s="6">
        <v>64219.000831999998</v>
      </c>
      <c r="P7227" s="28">
        <v>0.19454986666666663</v>
      </c>
    </row>
    <row r="7228" spans="1:16" x14ac:dyDescent="0.3">
      <c r="A7228" s="17" t="s">
        <v>468</v>
      </c>
      <c r="B7228" t="e">
        <f>VLOOKUP(A7228,Sheet3!L:L,1,FALSE)</f>
        <v>#N/A</v>
      </c>
      <c r="C7228" t="str">
        <f>VLOOKUP(A7228,'ALL - prices'!B:C,2,FALSE)</f>
        <v>Brookfield Business Partners L</v>
      </c>
      <c r="D7228" t="str">
        <f>VLOOKUP(A7228,'ALL - prices'!B:I,8,FALSE)</f>
        <v>Industrials</v>
      </c>
      <c r="E7228">
        <v>2022</v>
      </c>
      <c r="F7228" t="s">
        <v>680</v>
      </c>
      <c r="G7228" t="str">
        <f t="shared" si="539"/>
        <v>2022-Q2</v>
      </c>
      <c r="H7228" s="4">
        <f>_xlfn.XLOOKUP(G7228,'prices - not start at 2015'!$I$8:$DH$8,'prices - not start at 2015'!$I$9:$DH$9)</f>
        <v>26.123999999999999</v>
      </c>
      <c r="I7228" s="14">
        <f t="shared" si="536"/>
        <v>1.8220768212399827</v>
      </c>
      <c r="J7228" s="15">
        <f>INDEX(MarketCap2!$E$2:$AR$224,MATCH(A7228,MarketCap2!$B$2:$B$224,0),MATCH(G7228,MarketCap2!$E$1:$AR$1,0))</f>
        <v>3963250688</v>
      </c>
      <c r="K7228">
        <f t="shared" si="537"/>
        <v>22.100330406282499</v>
      </c>
      <c r="L7228">
        <f>INDEX('PB2'!$D$2:$AQ$224,MATCH(A7228,'PB2'!$B$2:$B$224,0),MATCH(G7228,'PB2'!$D$1:$AQ$1,0))</f>
        <v>0.124479003250599</v>
      </c>
      <c r="M7228" s="16">
        <f t="shared" si="538"/>
        <v>8.0334833496924549</v>
      </c>
      <c r="N7228" s="6">
        <f>INDEX('ROA2'!$D$2:$AQ$224,MATCH(A7228,'ROA2'!$B$2:$B$224,0),MATCH(G7228,'ROA2'!$D$1:$AQ$1,0))</f>
        <v>-2.4821000173688001E-2</v>
      </c>
      <c r="O7228" s="6">
        <v>66161.999872</v>
      </c>
      <c r="P7228" s="28">
        <v>3.025582794542353E-2</v>
      </c>
    </row>
    <row r="7229" spans="1:16" x14ac:dyDescent="0.3">
      <c r="A7229" s="17" t="s">
        <v>468</v>
      </c>
      <c r="B7229" t="e">
        <f>VLOOKUP(A7229,Sheet3!L:L,1,FALSE)</f>
        <v>#N/A</v>
      </c>
      <c r="C7229" t="str">
        <f>VLOOKUP(A7229,'ALL - prices'!B:C,2,FALSE)</f>
        <v>Brookfield Business Partners L</v>
      </c>
      <c r="D7229" t="str">
        <f>VLOOKUP(A7229,'ALL - prices'!B:I,8,FALSE)</f>
        <v>Industrials</v>
      </c>
      <c r="E7229">
        <v>2022</v>
      </c>
      <c r="F7229" t="s">
        <v>681</v>
      </c>
      <c r="G7229" t="str">
        <f t="shared" si="539"/>
        <v>2022-Q3</v>
      </c>
      <c r="H7229" s="4">
        <f>_xlfn.XLOOKUP(G7229,'prices - not start at 2015'!$I$8:$DH$8,'prices - not start at 2015'!$I$9:$DH$9)</f>
        <v>26.015899999999998</v>
      </c>
      <c r="I7229" s="14">
        <f t="shared" si="536"/>
        <v>1.6399793626750314</v>
      </c>
      <c r="J7229" s="15">
        <f>INDEX(MarketCap2!$E$2:$AR$224,MATCH(A7229,MarketCap2!$B$2:$B$224,0),MATCH(G7229,MarketCap2!$E$1:$AR$1,0))</f>
        <v>3905199872</v>
      </c>
      <c r="K7229">
        <f t="shared" si="537"/>
        <v>22.085574802538979</v>
      </c>
      <c r="L7229">
        <f>INDEX('PB2'!$D$2:$AQ$224,MATCH(A7229,'PB2'!$B$2:$B$224,0),MATCH(G7229,'PB2'!$D$1:$AQ$1,0))</f>
        <v>9.8411001265048995E-2</v>
      </c>
      <c r="M7229" s="16">
        <f t="shared" si="538"/>
        <v>10.161465559187979</v>
      </c>
      <c r="N7229" s="6">
        <f>INDEX('ROA2'!$D$2:$AQ$224,MATCH(A7229,'ROA2'!$B$2:$B$224,0),MATCH(G7229,'ROA2'!$D$1:$AQ$1,0))</f>
        <v>0.12842099368572199</v>
      </c>
      <c r="O7229" s="6">
        <v>77295.001600000003</v>
      </c>
      <c r="P7229" s="28">
        <v>0.16826882121970937</v>
      </c>
    </row>
    <row r="7230" spans="1:16" x14ac:dyDescent="0.3">
      <c r="A7230" s="17" t="s">
        <v>468</v>
      </c>
      <c r="B7230" t="e">
        <f>VLOOKUP(A7230,Sheet3!L:L,1,FALSE)</f>
        <v>#N/A</v>
      </c>
      <c r="C7230" t="str">
        <f>VLOOKUP(A7230,'ALL - prices'!B:C,2,FALSE)</f>
        <v>Brookfield Business Partners L</v>
      </c>
      <c r="D7230" t="str">
        <f>VLOOKUP(A7230,'ALL - prices'!B:I,8,FALSE)</f>
        <v>Industrials</v>
      </c>
      <c r="E7230">
        <v>2022</v>
      </c>
      <c r="F7230" t="s">
        <v>682</v>
      </c>
      <c r="G7230" t="str">
        <f t="shared" si="539"/>
        <v>2022-Q4</v>
      </c>
      <c r="H7230" s="4">
        <f>_xlfn.XLOOKUP(G7230,'prices - not start at 2015'!$I$8:$DH$8,'prices - not start at 2015'!$I$9:$DH$9)</f>
        <v>22.081099999999999</v>
      </c>
      <c r="I7230" s="14">
        <f t="shared" si="536"/>
        <v>2.8198496023724737</v>
      </c>
      <c r="J7230" s="15">
        <f>INDEX(MarketCap2!$E$2:$AR$224,MATCH(A7230,MarketCap2!$B$2:$B$224,0),MATCH(G7230,MarketCap2!$E$1:$AR$1,0))</f>
        <v>3303400704</v>
      </c>
      <c r="K7230">
        <f t="shared" si="537"/>
        <v>21.918218291165005</v>
      </c>
      <c r="L7230">
        <f>INDEX('PB2'!$D$2:$AQ$224,MATCH(A7230,'PB2'!$B$2:$B$224,0),MATCH(G7230,'PB2'!$D$1:$AQ$1,0))</f>
        <v>7.3770999908447002E-2</v>
      </c>
      <c r="M7230" s="16">
        <f t="shared" si="538"/>
        <v>13.55546219030572</v>
      </c>
      <c r="N7230" s="6">
        <f>INDEX('ROA2'!$D$2:$AQ$224,MATCH(A7230,'ROA2'!$B$2:$B$224,0),MATCH(G7230,'ROA2'!$D$1:$AQ$1,0))</f>
        <v>3.8927998393773998E-2</v>
      </c>
      <c r="O7230" s="6">
        <v>84955.996159999995</v>
      </c>
      <c r="P7230" s="28">
        <v>9.9113712418889346E-2</v>
      </c>
    </row>
    <row r="7231" spans="1:16" x14ac:dyDescent="0.3">
      <c r="A7231" s="17" t="s">
        <v>468</v>
      </c>
      <c r="B7231" t="e">
        <f>VLOOKUP(A7231,Sheet3!L:L,1,FALSE)</f>
        <v>#N/A</v>
      </c>
      <c r="C7231" t="str">
        <f>VLOOKUP(A7231,'ALL - prices'!B:C,2,FALSE)</f>
        <v>Brookfield Business Partners L</v>
      </c>
      <c r="D7231" t="str">
        <f>VLOOKUP(A7231,'ALL - prices'!B:I,8,FALSE)</f>
        <v>Industrials</v>
      </c>
      <c r="E7231">
        <v>2023</v>
      </c>
      <c r="F7231" t="s">
        <v>679</v>
      </c>
      <c r="G7231" t="str">
        <f t="shared" si="539"/>
        <v>2023-Q1</v>
      </c>
      <c r="H7231" s="4">
        <f>_xlfn.XLOOKUP(G7231,'prices - not start at 2015'!$I$8:$DH$8,'prices - not start at 2015'!$I$9:$DH$9)</f>
        <v>24.116900000000001</v>
      </c>
      <c r="I7231" s="14">
        <f t="shared" si="536"/>
        <v>4.2263963897549095</v>
      </c>
      <c r="J7231" s="15">
        <f>INDEX(MarketCap2!$E$2:$AR$224,MATCH(A7231,MarketCap2!$B$2:$B$224,0),MATCH(G7231,MarketCap2!$E$1:$AR$1,0))</f>
        <v>3594973696</v>
      </c>
      <c r="K7231">
        <f t="shared" si="537"/>
        <v>22.002802511263724</v>
      </c>
      <c r="L7231">
        <f>INDEX('PB2'!$D$2:$AQ$224,MATCH(A7231,'PB2'!$B$2:$B$224,0),MATCH(G7231,'PB2'!$D$1:$AQ$1,0))</f>
        <v>7.8763000667095004E-2</v>
      </c>
      <c r="M7231" s="16">
        <f t="shared" si="538"/>
        <v>12.696316690963403</v>
      </c>
      <c r="N7231" s="6">
        <f>INDEX('ROA2'!$D$2:$AQ$224,MATCH(A7231,'ROA2'!$B$2:$B$224,0),MATCH(G7231,'ROA2'!$D$1:$AQ$1,0))</f>
        <v>5.3431000560522003E-2</v>
      </c>
      <c r="O7231" s="6">
        <v>89249.996799999994</v>
      </c>
      <c r="P7231" s="28">
        <v>5.054382073177021E-2</v>
      </c>
    </row>
    <row r="7232" spans="1:16" x14ac:dyDescent="0.3">
      <c r="A7232" s="17" t="s">
        <v>468</v>
      </c>
      <c r="B7232" t="e">
        <f>VLOOKUP(A7232,Sheet3!L:L,1,FALSE)</f>
        <v>#N/A</v>
      </c>
      <c r="C7232" t="str">
        <f>VLOOKUP(A7232,'ALL - prices'!B:C,2,FALSE)</f>
        <v>Brookfield Business Partners L</v>
      </c>
      <c r="D7232" t="str">
        <f>VLOOKUP(A7232,'ALL - prices'!B:I,8,FALSE)</f>
        <v>Industrials</v>
      </c>
      <c r="E7232">
        <v>2023</v>
      </c>
      <c r="F7232" t="s">
        <v>680</v>
      </c>
      <c r="G7232" t="str">
        <f t="shared" si="539"/>
        <v>2023-Q2</v>
      </c>
      <c r="H7232" s="4">
        <f>_xlfn.XLOOKUP(G7232,'prices - not start at 2015'!$I$8:$DH$8,'prices - not start at 2015'!$I$9:$DH$9)</f>
        <v>22.352599999999999</v>
      </c>
      <c r="I7232" s="14">
        <f t="shared" si="536"/>
        <v>3.9321359406604088</v>
      </c>
      <c r="J7232" s="15">
        <f>INDEX(MarketCap2!$E$2:$AR$224,MATCH(A7232,MarketCap2!$B$2:$B$224,0),MATCH(G7232,MarketCap2!$E$1:$AR$1,0))</f>
        <v>3320768512</v>
      </c>
      <c r="K7232">
        <f t="shared" si="537"/>
        <v>21.923462072605631</v>
      </c>
      <c r="L7232">
        <f>INDEX('PB2'!$D$2:$AQ$224,MATCH(A7232,'PB2'!$B$2:$B$224,0),MATCH(G7232,'PB2'!$D$1:$AQ$1,0))</f>
        <v>7.4023999273776994E-2</v>
      </c>
      <c r="M7232" s="16">
        <f t="shared" si="538"/>
        <v>13.509132305882453</v>
      </c>
      <c r="N7232" s="6">
        <f>INDEX('ROA2'!$D$2:$AQ$224,MATCH(A7232,'ROA2'!$B$2:$B$224,0),MATCH(G7232,'ROA2'!$D$1:$AQ$1,0))</f>
        <v>7.4165001511574E-2</v>
      </c>
      <c r="O7232" s="6">
        <v>90244.99712</v>
      </c>
      <c r="P7232" s="28">
        <v>1.1148463368908564E-2</v>
      </c>
    </row>
    <row r="7233" spans="1:16" x14ac:dyDescent="0.3">
      <c r="A7233" s="17" t="s">
        <v>468</v>
      </c>
      <c r="B7233" t="e">
        <f>VLOOKUP(A7233,Sheet3!L:L,1,FALSE)</f>
        <v>#N/A</v>
      </c>
      <c r="C7233" t="str">
        <f>VLOOKUP(A7233,'ALL - prices'!B:C,2,FALSE)</f>
        <v>Brookfield Business Partners L</v>
      </c>
      <c r="D7233" t="str">
        <f>VLOOKUP(A7233,'ALL - prices'!B:I,8,FALSE)</f>
        <v>Industrials</v>
      </c>
      <c r="E7233">
        <v>2023</v>
      </c>
      <c r="F7233" t="s">
        <v>681</v>
      </c>
      <c r="G7233" t="str">
        <f t="shared" si="539"/>
        <v>2023-Q3</v>
      </c>
      <c r="H7233" s="4">
        <f>_xlfn.XLOOKUP(G7233,'prices - not start at 2015'!$I$8:$DH$8,'prices - not start at 2015'!$I$9:$DH$9)</f>
        <v>20.111599999999999</v>
      </c>
      <c r="I7233" s="14">
        <f t="shared" si="536"/>
        <v>2.6192069181338082</v>
      </c>
      <c r="J7233" s="15">
        <f>INDEX(MarketCap2!$E$2:$AR$224,MATCH(A7233,MarketCap2!$B$2:$B$224,0),MATCH(G7233,MarketCap2!$E$1:$AR$1,0))</f>
        <v>2975849984</v>
      </c>
      <c r="K7233">
        <f t="shared" si="537"/>
        <v>21.813795544044549</v>
      </c>
      <c r="L7233">
        <f>INDEX('PB2'!$D$2:$AQ$224,MATCH(A7233,'PB2'!$B$2:$B$224,0),MATCH(G7233,'PB2'!$D$1:$AQ$1,0))</f>
        <v>6.4763002097607006E-2</v>
      </c>
      <c r="M7233" s="16">
        <f t="shared" si="538"/>
        <v>15.440914837345844</v>
      </c>
      <c r="N7233" s="6">
        <f>INDEX('ROA2'!$D$2:$AQ$224,MATCH(A7233,'ROA2'!$B$2:$B$224,0),MATCH(G7233,'ROA2'!$D$1:$AQ$1,0))</f>
        <v>-8.3529995754360008E-3</v>
      </c>
      <c r="O7233" s="6">
        <v>90313.998336000004</v>
      </c>
      <c r="P7233" s="28">
        <v>7.6459879441574305E-4</v>
      </c>
    </row>
    <row r="7234" spans="1:16" x14ac:dyDescent="0.3">
      <c r="A7234" s="17" t="s">
        <v>468</v>
      </c>
      <c r="B7234" t="e">
        <f>VLOOKUP(A7234,Sheet3!L:L,1,FALSE)</f>
        <v>#N/A</v>
      </c>
      <c r="C7234" t="str">
        <f>VLOOKUP(A7234,'ALL - prices'!B:C,2,FALSE)</f>
        <v>Brookfield Business Partners L</v>
      </c>
      <c r="D7234" t="str">
        <f>VLOOKUP(A7234,'ALL - prices'!B:I,8,FALSE)</f>
        <v>Industrials</v>
      </c>
      <c r="E7234">
        <v>2023</v>
      </c>
      <c r="F7234" t="s">
        <v>682</v>
      </c>
      <c r="G7234" t="str">
        <f t="shared" si="539"/>
        <v>2023-Q4</v>
      </c>
      <c r="H7234" s="4">
        <f>_xlfn.XLOOKUP(G7234,'prices - not start at 2015'!$I$8:$DH$8,'prices - not start at 2015'!$I$9:$DH$9)</f>
        <v>26.782900000000001</v>
      </c>
      <c r="I7234" s="14">
        <f>STDEV(H7235:H7238)</f>
        <v>3.4122794105748939</v>
      </c>
      <c r="J7234" s="15">
        <f>INDEX(MarketCap2!$E$2:$AR$224,MATCH(A7234,MarketCap2!$B$2:$B$224,0),MATCH(G7234,MarketCap2!$E$1:$AR$1,0))</f>
        <v>3945631488</v>
      </c>
      <c r="K7234">
        <f t="shared" si="537"/>
        <v>22.095874851437735</v>
      </c>
      <c r="L7234">
        <f>INDEX('PB2'!$D$2:$AQ$224,MATCH(A7234,'PB2'!$B$2:$B$224,0),MATCH(G7234,'PB2'!$D$1:$AQ$1,0))</f>
        <v>9.1891996562480996E-2</v>
      </c>
      <c r="M7234" s="16">
        <f t="shared" si="538"/>
        <v>10.882340545512694</v>
      </c>
      <c r="N7234" s="6">
        <f>INDEX('ROA2'!$D$2:$AQ$224,MATCH(A7234,'ROA2'!$B$2:$B$224,0),MATCH(G7234,'ROA2'!$D$1:$AQ$1,0))</f>
        <v>-1.269599981606E-2</v>
      </c>
      <c r="O7234" s="6">
        <v>88321.998848000003</v>
      </c>
      <c r="P7234" s="28">
        <v>-2.2056375807757496E-2</v>
      </c>
    </row>
    <row r="7235" spans="1:16" x14ac:dyDescent="0.3">
      <c r="A7235" s="17" t="s">
        <v>468</v>
      </c>
      <c r="B7235" t="e">
        <f>VLOOKUP(A7235,Sheet3!L:L,1,FALSE)</f>
        <v>#N/A</v>
      </c>
      <c r="C7235" t="str">
        <f>VLOOKUP(A7235,'ALL - prices'!B:C,2,FALSE)</f>
        <v>Brookfield Business Partners L</v>
      </c>
      <c r="D7235" t="str">
        <f>VLOOKUP(A7235,'ALL - prices'!B:I,8,FALSE)</f>
        <v>Industrials</v>
      </c>
      <c r="E7235" s="18">
        <v>2024</v>
      </c>
      <c r="F7235" t="s">
        <v>679</v>
      </c>
      <c r="G7235" t="str">
        <f t="shared" si="539"/>
        <v>2024-Q1</v>
      </c>
      <c r="H7235" s="4">
        <f>_xlfn.XLOOKUP(G7235,'prices - not start at 2015'!$I$8:$DH$8,'prices - not start at 2015'!$I$9:$DH$9)</f>
        <v>29.463100000000001</v>
      </c>
      <c r="I7235" s="14" t="s">
        <v>769</v>
      </c>
      <c r="J7235" s="15">
        <f>INDEX(MarketCap2!$E$2:$AR$224,MATCH(A7235,MarketCap2!$B$2:$B$224,0),MATCH(G7235,MarketCap2!$E$1:$AR$1,0))</f>
        <v>4319618048</v>
      </c>
      <c r="K7235">
        <f t="shared" si="537"/>
        <v>22.186432820478796</v>
      </c>
      <c r="L7235">
        <f>INDEX('PB2'!$D$2:$AQ$224,MATCH(A7235,'PB2'!$B$2:$B$224,0),MATCH(G7235,'PB2'!$D$1:$AQ$1,0))</f>
        <v>9.7226001322268996E-2</v>
      </c>
      <c r="M7235" s="16">
        <f t="shared" si="538"/>
        <v>10.285314487894674</v>
      </c>
      <c r="N7235" s="6">
        <f>INDEX('ROA2'!$D$2:$AQ$224,MATCH(A7235,'ROA2'!$B$2:$B$224,0),MATCH(G7235,'ROA2'!$D$1:$AQ$1,0))</f>
        <v>0.56165701150894198</v>
      </c>
      <c r="O7235" s="6">
        <v>82385.002496000001</v>
      </c>
      <c r="P7235" s="28">
        <v>-6.7219904773865316E-2</v>
      </c>
    </row>
    <row r="7236" spans="1:16" x14ac:dyDescent="0.3">
      <c r="A7236" s="17" t="s">
        <v>468</v>
      </c>
      <c r="B7236" t="e">
        <f>VLOOKUP(A7236,Sheet3!L:L,1,FALSE)</f>
        <v>#N/A</v>
      </c>
      <c r="C7236" t="str">
        <f>VLOOKUP(A7236,'ALL - prices'!B:C,2,FALSE)</f>
        <v>Brookfield Business Partners L</v>
      </c>
      <c r="D7236" t="str">
        <f>VLOOKUP(A7236,'ALL - prices'!B:I,8,FALSE)</f>
        <v>Industrials</v>
      </c>
      <c r="E7236" s="18">
        <v>2024</v>
      </c>
      <c r="F7236" t="s">
        <v>680</v>
      </c>
      <c r="G7236" t="str">
        <f t="shared" si="539"/>
        <v>2024-Q2</v>
      </c>
      <c r="H7236" s="4">
        <f>_xlfn.XLOOKUP(G7236,'prices - not start at 2015'!$I$8:$DH$8,'prices - not start at 2015'!$I$9:$DH$9)</f>
        <v>25.534099999999999</v>
      </c>
      <c r="I7236" s="14" t="s">
        <v>769</v>
      </c>
      <c r="J7236" s="15">
        <f>INDEX(MarketCap2!$E$2:$AR$224,MATCH(A7236,MarketCap2!$B$2:$B$224,0),MATCH(G7236,MarketCap2!$E$1:$AR$1,0))</f>
        <v>3730710016</v>
      </c>
      <c r="K7236">
        <f t="shared" si="537"/>
        <v>22.03986440530235</v>
      </c>
      <c r="L7236">
        <f>INDEX('PB2'!$D$2:$AQ$224,MATCH(A7236,'PB2'!$B$2:$B$224,0),MATCH(G7236,'PB2'!$D$1:$AQ$1,0))</f>
        <v>8.4017999470234001E-2</v>
      </c>
      <c r="M7236" s="16">
        <f t="shared" si="538"/>
        <v>11.902211505931907</v>
      </c>
      <c r="N7236" s="6">
        <f>INDEX('ROA2'!$D$2:$AQ$224,MATCH(A7236,'ROA2'!$B$2:$B$224,0),MATCH(G7236,'ROA2'!$D$1:$AQ$1,0))</f>
        <v>0.55225402116775502</v>
      </c>
      <c r="O7236" s="6">
        <v>81414.995968000003</v>
      </c>
      <c r="P7236" s="28">
        <v>-1.1774066864258387E-2</v>
      </c>
    </row>
    <row r="7237" spans="1:16" x14ac:dyDescent="0.3">
      <c r="A7237" s="17" t="s">
        <v>468</v>
      </c>
      <c r="B7237" t="e">
        <f>VLOOKUP(A7237,Sheet3!L:L,1,FALSE)</f>
        <v>#N/A</v>
      </c>
      <c r="C7237" t="str">
        <f>VLOOKUP(A7237,'ALL - prices'!B:C,2,FALSE)</f>
        <v>Brookfield Business Partners L</v>
      </c>
      <c r="D7237" t="str">
        <f>VLOOKUP(A7237,'ALL - prices'!B:I,8,FALSE)</f>
        <v>Industrials</v>
      </c>
      <c r="E7237" s="18">
        <v>2024</v>
      </c>
      <c r="F7237" t="s">
        <v>681</v>
      </c>
      <c r="G7237" t="str">
        <f t="shared" si="539"/>
        <v>2024-Q3</v>
      </c>
      <c r="H7237" s="4">
        <f>_xlfn.XLOOKUP(G7237,'prices - not start at 2015'!$I$8:$DH$8,'prices - not start at 2015'!$I$9:$DH$9)</f>
        <v>31.3459</v>
      </c>
      <c r="I7237" s="14" t="s">
        <v>769</v>
      </c>
      <c r="J7237" s="15">
        <f>INDEX(MarketCap2!$E$2:$AR$224,MATCH(A7237,MarketCap2!$B$2:$B$224,0),MATCH(G7237,MarketCap2!$E$1:$AR$1,0))</f>
        <v>4565836288</v>
      </c>
      <c r="K7237">
        <f t="shared" si="537"/>
        <v>22.241867529833915</v>
      </c>
      <c r="L7237">
        <f>INDEX('PB2'!$D$2:$AQ$224,MATCH(A7237,'PB2'!$B$2:$B$224,0),MATCH(G7237,'PB2'!$D$1:$AQ$1,0))</f>
        <v>9.7854003310203996E-2</v>
      </c>
      <c r="M7237" s="16">
        <f t="shared" si="538"/>
        <v>10.219305967788875</v>
      </c>
      <c r="N7237" s="6">
        <f>INDEX('ROA2'!$D$2:$AQ$224,MATCH(A7237,'ROA2'!$B$2:$B$224,0),MATCH(G7237,'ROA2'!$D$1:$AQ$1,0))</f>
        <v>0.56216698884964</v>
      </c>
      <c r="O7237" s="6">
        <v>81521.000448000006</v>
      </c>
      <c r="P7237" s="28">
        <v>1.3020264723917457E-3</v>
      </c>
    </row>
    <row r="7238" spans="1:16" x14ac:dyDescent="0.3">
      <c r="A7238" s="17" t="s">
        <v>468</v>
      </c>
      <c r="B7238" t="e">
        <f>VLOOKUP(A7238,Sheet3!L:L,1,FALSE)</f>
        <v>#N/A</v>
      </c>
      <c r="C7238" t="str">
        <f>VLOOKUP(A7238,'ALL - prices'!B:C,2,FALSE)</f>
        <v>Brookfield Business Partners L</v>
      </c>
      <c r="D7238" t="str">
        <f>VLOOKUP(A7238,'ALL - prices'!B:I,8,FALSE)</f>
        <v>Industrials</v>
      </c>
      <c r="E7238" s="18">
        <v>2024</v>
      </c>
      <c r="F7238" t="s">
        <v>682</v>
      </c>
      <c r="G7238" t="str">
        <f t="shared" si="539"/>
        <v>2024-Q4</v>
      </c>
      <c r="H7238" s="4">
        <f>_xlfn.XLOOKUP(G7238,'prices - not start at 2015'!$I$8:$DH$8,'prices - not start at 2015'!$I$9:$DH$9)</f>
        <v>33.590000000000003</v>
      </c>
      <c r="I7238" s="14" t="s">
        <v>769</v>
      </c>
      <c r="J7238" s="15">
        <f>INDEX(MarketCap2!$E$2:$AR$224,MATCH(A7238,MarketCap2!$B$2:$B$224,0),MATCH(G7238,MarketCap2!$E$1:$AR$1,0))</f>
        <v>4881168384</v>
      </c>
      <c r="K7238">
        <f t="shared" si="537"/>
        <v>22.308650451105187</v>
      </c>
      <c r="L7238">
        <f>INDEX('PB2'!$D$2:$AQ$224,MATCH(A7238,'PB2'!$B$2:$B$224,0),MATCH(G7238,'PB2'!$D$1:$AQ$1,0))</f>
        <v>9.8192470802680995E-2</v>
      </c>
      <c r="M7238" s="16">
        <f t="shared" si="538"/>
        <v>10.184080223518487</v>
      </c>
      <c r="N7238" s="6">
        <f>INDEX('ROA2'!$D$2:$AQ$224,MATCH(A7238,'ROA2'!$B$2:$B$224,0),MATCH(G7238,'ROA2'!$D$1:$AQ$1,0))</f>
        <v>0.71302300691604603</v>
      </c>
      <c r="O7238" s="6">
        <v>80256</v>
      </c>
      <c r="P7238" s="28">
        <v>-1.5517479435337831E-2</v>
      </c>
    </row>
    <row r="7239" spans="1:16" x14ac:dyDescent="0.3">
      <c r="A7239" s="17" t="s">
        <v>503</v>
      </c>
      <c r="B7239" t="e">
        <f>VLOOKUP(A7239,Sheet3!L:L,1,FALSE)</f>
        <v>#N/A</v>
      </c>
      <c r="C7239" t="str">
        <f>VLOOKUP(A7239,'ALL - prices'!B:C,2,FALSE)</f>
        <v>Capstone Copper Corp</v>
      </c>
      <c r="D7239" t="str">
        <f>VLOOKUP(A7239,'ALL - prices'!B:I,8,FALSE)</f>
        <v>Materials</v>
      </c>
      <c r="E7239">
        <v>2022</v>
      </c>
      <c r="F7239" t="s">
        <v>679</v>
      </c>
      <c r="G7239" t="str">
        <f t="shared" si="539"/>
        <v>2022-Q1</v>
      </c>
      <c r="H7239" s="4">
        <f>_xlfn.XLOOKUP(G7239,'prices - not start at 2015'!$I$12:$AP$12,'prices - not start at 2015'!$I$13:$AP$13)</f>
        <v>7.07</v>
      </c>
      <c r="I7239" s="14">
        <f>STDEV(H7240:H7243)</f>
        <v>1.3908121128798598</v>
      </c>
      <c r="J7239" s="15">
        <f>INDEX(MarketCap2!$E$2:$AR$224,MATCH(A7239,MarketCap2!$B$2:$B$224,0),MATCH(G7239,MarketCap2!$E$1:$AR$1,0))</f>
        <v>2925462016</v>
      </c>
      <c r="K7239">
        <f t="shared" ref="K7239:K7250" si="540">LN(J7239)</f>
        <v>21.796718259344814</v>
      </c>
      <c r="L7239">
        <f>INDEX('PB2'!$D$2:$AQ$224,MATCH(A7239,'PB2'!$B$2:$B$224,0),MATCH(G7239,'PB2'!$D$1:$AQ$1,0))</f>
        <v>1.4414379596710201</v>
      </c>
      <c r="M7239" s="16">
        <f t="shared" ref="M7239:M7250" si="541">1/L7239</f>
        <v>0.69375167574206964</v>
      </c>
      <c r="N7239" s="6" t="str">
        <f>INDEX('ROA2'!$D$2:$AQ$224,MATCH(A7239,'ROA2'!$B$2:$B$224,0),MATCH(G7239,'ROA2'!$D$1:$AQ$1,0))</f>
        <v>--</v>
      </c>
      <c r="O7239" s="6">
        <v>1727.961984</v>
      </c>
      <c r="P7239" s="28">
        <f>('Asset Growth2'!O60-'Asset Growth2'!P60)/'Asset Growth2'!P60</f>
        <v>5.5154366617933097E-2</v>
      </c>
    </row>
    <row r="7240" spans="1:16" x14ac:dyDescent="0.3">
      <c r="A7240" s="17" t="s">
        <v>503</v>
      </c>
      <c r="B7240" t="e">
        <f>VLOOKUP(A7240,Sheet3!L:L,1,FALSE)</f>
        <v>#N/A</v>
      </c>
      <c r="C7240" t="str">
        <f>VLOOKUP(A7240,'ALL - prices'!B:C,2,FALSE)</f>
        <v>Capstone Copper Corp</v>
      </c>
      <c r="D7240" t="str">
        <f>VLOOKUP(A7240,'ALL - prices'!B:I,8,FALSE)</f>
        <v>Materials</v>
      </c>
      <c r="E7240">
        <v>2022</v>
      </c>
      <c r="F7240" t="s">
        <v>680</v>
      </c>
      <c r="G7240" t="str">
        <f t="shared" si="539"/>
        <v>2022-Q2</v>
      </c>
      <c r="H7240" s="4">
        <f>_xlfn.XLOOKUP(G7240,'prices - not start at 2015'!$I$12:$AP$12,'prices - not start at 2015'!$I$13:$AP$13)</f>
        <v>3.25</v>
      </c>
      <c r="I7240" s="14">
        <f>STDEV(H7241:H7244)</f>
        <v>1.3212714835844059</v>
      </c>
      <c r="J7240" s="15">
        <f>INDEX(MarketCap2!$E$2:$AR$224,MATCH(A7240,MarketCap2!$B$2:$B$224,0),MATCH(G7240,MarketCap2!$E$1:$AR$1,0))</f>
        <v>2241561344</v>
      </c>
      <c r="K7240">
        <f t="shared" si="540"/>
        <v>21.530438488573196</v>
      </c>
      <c r="L7240">
        <f>INDEX('PB2'!$D$2:$AQ$224,MATCH(A7240,'PB2'!$B$2:$B$224,0),MATCH(G7240,'PB2'!$D$1:$AQ$1,0))</f>
        <v>0.63339501619339</v>
      </c>
      <c r="M7240" s="16">
        <f t="shared" si="541"/>
        <v>1.5787936034133194</v>
      </c>
      <c r="N7240" s="6" t="str">
        <f>INDEX('ROA2'!$D$2:$AQ$224,MATCH(A7240,'ROA2'!$B$2:$B$224,0),MATCH(G7240,'ROA2'!$D$1:$AQ$1,0))</f>
        <v>--</v>
      </c>
      <c r="O7240" s="6">
        <v>5524.645888</v>
      </c>
      <c r="P7240" s="28">
        <v>2.1972033755112981</v>
      </c>
    </row>
    <row r="7241" spans="1:16" x14ac:dyDescent="0.3">
      <c r="A7241" s="17" t="s">
        <v>503</v>
      </c>
      <c r="B7241" t="e">
        <f>VLOOKUP(A7241,Sheet3!L:L,1,FALSE)</f>
        <v>#N/A</v>
      </c>
      <c r="C7241" t="str">
        <f>VLOOKUP(A7241,'ALL - prices'!B:C,2,FALSE)</f>
        <v>Capstone Copper Corp</v>
      </c>
      <c r="D7241" t="str">
        <f>VLOOKUP(A7241,'ALL - prices'!B:I,8,FALSE)</f>
        <v>Materials</v>
      </c>
      <c r="E7241">
        <v>2022</v>
      </c>
      <c r="F7241" t="s">
        <v>681</v>
      </c>
      <c r="G7241" t="str">
        <f t="shared" si="539"/>
        <v>2022-Q3</v>
      </c>
      <c r="H7241" s="4">
        <f>_xlfn.XLOOKUP(G7241,'prices - not start at 2015'!$I$12:$AP$12,'prices - not start at 2015'!$I$13:$AP$13)</f>
        <v>3.26</v>
      </c>
      <c r="I7241" s="14">
        <f t="shared" ref="I7241:I7245" si="542">STDEV(H7242:H7245)</f>
        <v>0.52829127067051396</v>
      </c>
      <c r="J7241" s="15">
        <f>INDEX(MarketCap2!$E$2:$AR$224,MATCH(A7241,MarketCap2!$B$2:$B$224,0),MATCH(G7241,MarketCap2!$E$1:$AR$1,0))</f>
        <v>2248458496</v>
      </c>
      <c r="K7241">
        <f t="shared" si="540"/>
        <v>21.533510705476768</v>
      </c>
      <c r="L7241">
        <f>INDEX('PB2'!$D$2:$AQ$224,MATCH(A7241,'PB2'!$B$2:$B$224,0),MATCH(G7241,'PB2'!$D$1:$AQ$1,0))</f>
        <v>0.589471995830536</v>
      </c>
      <c r="M7241" s="16">
        <f t="shared" si="541"/>
        <v>1.6964334303804389</v>
      </c>
      <c r="N7241" s="6">
        <f>INDEX('ROA2'!$D$2:$AQ$224,MATCH(A7241,'ROA2'!$B$2:$B$224,0),MATCH(G7241,'ROA2'!$D$1:$AQ$1,0))</f>
        <v>5.3947811126709002</v>
      </c>
      <c r="O7241" s="6">
        <v>5296.7608319999999</v>
      </c>
      <c r="P7241" s="28">
        <v>-4.1248807728109009E-2</v>
      </c>
    </row>
    <row r="7242" spans="1:16" x14ac:dyDescent="0.3">
      <c r="A7242" s="17" t="s">
        <v>503</v>
      </c>
      <c r="B7242" t="e">
        <f>VLOOKUP(A7242,Sheet3!L:L,1,FALSE)</f>
        <v>#N/A</v>
      </c>
      <c r="C7242" t="str">
        <f>VLOOKUP(A7242,'ALL - prices'!B:C,2,FALSE)</f>
        <v>Capstone Copper Corp</v>
      </c>
      <c r="D7242" t="str">
        <f>VLOOKUP(A7242,'ALL - prices'!B:I,8,FALSE)</f>
        <v>Materials</v>
      </c>
      <c r="E7242">
        <v>2022</v>
      </c>
      <c r="F7242" t="s">
        <v>682</v>
      </c>
      <c r="G7242" t="str">
        <f t="shared" si="539"/>
        <v>2022-Q4</v>
      </c>
      <c r="H7242" s="4">
        <f>_xlfn.XLOOKUP(G7242,'prices - not start at 2015'!$I$12:$AP$12,'prices - not start at 2015'!$I$13:$AP$13)</f>
        <v>4.9400000000000004</v>
      </c>
      <c r="I7242" s="14">
        <f t="shared" si="542"/>
        <v>0.28554042329122759</v>
      </c>
      <c r="J7242" s="15">
        <f>INDEX(MarketCap2!$E$2:$AR$224,MATCH(A7242,MarketCap2!$B$2:$B$224,0),MATCH(G7242,MarketCap2!$E$1:$AR$1,0))</f>
        <v>3416378368</v>
      </c>
      <c r="K7242">
        <f t="shared" si="540"/>
        <v>21.951846870204957</v>
      </c>
      <c r="L7242">
        <f>INDEX('PB2'!$D$2:$AQ$224,MATCH(A7242,'PB2'!$B$2:$B$224,0),MATCH(G7242,'PB2'!$D$1:$AQ$1,0))</f>
        <v>0.91787701845169101</v>
      </c>
      <c r="M7242" s="16">
        <f t="shared" si="541"/>
        <v>1.0894705716533104</v>
      </c>
      <c r="N7242" s="6">
        <f>INDEX('ROA2'!$D$2:$AQ$224,MATCH(A7242,'ROA2'!$B$2:$B$224,0),MATCH(G7242,'ROA2'!$D$1:$AQ$1,0))</f>
        <v>5.3521389961242702</v>
      </c>
      <c r="O7242" s="6">
        <v>5260.798976</v>
      </c>
      <c r="P7242" s="28">
        <v>-6.7894052876125589E-3</v>
      </c>
    </row>
    <row r="7243" spans="1:16" x14ac:dyDescent="0.3">
      <c r="A7243" s="17" t="s">
        <v>503</v>
      </c>
      <c r="B7243" t="e">
        <f>VLOOKUP(A7243,Sheet3!L:L,1,FALSE)</f>
        <v>#N/A</v>
      </c>
      <c r="C7243" t="str">
        <f>VLOOKUP(A7243,'ALL - prices'!B:C,2,FALSE)</f>
        <v>Capstone Copper Corp</v>
      </c>
      <c r="D7243" t="str">
        <f>VLOOKUP(A7243,'ALL - prices'!B:I,8,FALSE)</f>
        <v>Materials</v>
      </c>
      <c r="E7243">
        <v>2023</v>
      </c>
      <c r="F7243" t="s">
        <v>679</v>
      </c>
      <c r="G7243" t="str">
        <f t="shared" si="539"/>
        <v>2023-Q1</v>
      </c>
      <c r="H7243" s="4">
        <f>_xlfn.XLOOKUP(G7243,'prices - not start at 2015'!$I$12:$AP$12,'prices - not start at 2015'!$I$13:$AP$13)</f>
        <v>6.1</v>
      </c>
      <c r="I7243" s="14">
        <f>STDEV(H7244:H7247)</f>
        <v>1.3048882455342055</v>
      </c>
      <c r="J7243" s="15">
        <f>INDEX(MarketCap2!$E$2:$AR$224,MATCH(A7243,MarketCap2!$B$2:$B$224,0),MATCH(G7243,MarketCap2!$E$1:$AR$1,0))</f>
        <v>4224392448</v>
      </c>
      <c r="K7243">
        <f t="shared" si="540"/>
        <v>22.164141288125499</v>
      </c>
      <c r="L7243">
        <f>INDEX('PB2'!$D$2:$AQ$224,MATCH(A7243,'PB2'!$B$2:$B$224,0),MATCH(G7243,'PB2'!$D$1:$AQ$1,0))</f>
        <v>1.14117896556854</v>
      </c>
      <c r="M7243" s="16">
        <f t="shared" si="541"/>
        <v>0.87628674394799755</v>
      </c>
      <c r="N7243" s="6">
        <f>INDEX('ROA2'!$D$2:$AQ$224,MATCH(A7243,'ROA2'!$B$2:$B$224,0),MATCH(G7243,'ROA2'!$D$1:$AQ$1,0))</f>
        <v>3.4379301071167001</v>
      </c>
      <c r="O7243" s="6">
        <v>5380.9080320000003</v>
      </c>
      <c r="P7243" s="28">
        <v>2.2830953349090723E-2</v>
      </c>
    </row>
    <row r="7244" spans="1:16" x14ac:dyDescent="0.3">
      <c r="A7244" s="17" t="s">
        <v>503</v>
      </c>
      <c r="B7244" t="e">
        <f>VLOOKUP(A7244,Sheet3!L:L,1,FALSE)</f>
        <v>#N/A</v>
      </c>
      <c r="C7244" t="str">
        <f>VLOOKUP(A7244,'ALL - prices'!B:C,2,FALSE)</f>
        <v>Capstone Copper Corp</v>
      </c>
      <c r="D7244" t="str">
        <f>VLOOKUP(A7244,'ALL - prices'!B:I,8,FALSE)</f>
        <v>Materials</v>
      </c>
      <c r="E7244">
        <v>2023</v>
      </c>
      <c r="F7244" t="s">
        <v>680</v>
      </c>
      <c r="G7244" t="str">
        <f t="shared" si="539"/>
        <v>2023-Q2</v>
      </c>
      <c r="H7244" s="4">
        <f>_xlfn.XLOOKUP(G7244,'prices - not start at 2015'!$I$12:$AP$12,'prices - not start at 2015'!$I$13:$AP$13)</f>
        <v>6.01</v>
      </c>
      <c r="I7244" s="14">
        <f t="shared" si="542"/>
        <v>1.8397712720154475</v>
      </c>
      <c r="J7244" s="15">
        <f>INDEX(MarketCap2!$E$2:$AR$224,MATCH(A7244,MarketCap2!$B$2:$B$224,0),MATCH(G7244,MarketCap2!$E$1:$AR$1,0))</f>
        <v>4174262784</v>
      </c>
      <c r="K7244">
        <f t="shared" si="540"/>
        <v>22.152203600974744</v>
      </c>
      <c r="L7244">
        <f>INDEX('PB2'!$D$2:$AQ$224,MATCH(A7244,'PB2'!$B$2:$B$224,0),MATCH(G7244,'PB2'!$D$1:$AQ$1,0))</f>
        <v>1.16515505313873</v>
      </c>
      <c r="M7244" s="16">
        <f t="shared" si="541"/>
        <v>0.85825487114883947</v>
      </c>
      <c r="N7244" s="6">
        <f>INDEX('ROA2'!$D$2:$AQ$224,MATCH(A7244,'ROA2'!$B$2:$B$224,0),MATCH(G7244,'ROA2'!$D$1:$AQ$1,0))</f>
        <v>1.23697197437286</v>
      </c>
      <c r="O7244" s="6">
        <v>5503.739904</v>
      </c>
      <c r="P7244" s="28">
        <v>2.2827350192481367E-2</v>
      </c>
    </row>
    <row r="7245" spans="1:16" x14ac:dyDescent="0.3">
      <c r="A7245" s="17" t="s">
        <v>503</v>
      </c>
      <c r="B7245" t="e">
        <f>VLOOKUP(A7245,Sheet3!L:L,1,FALSE)</f>
        <v>#N/A</v>
      </c>
      <c r="C7245" t="str">
        <f>VLOOKUP(A7245,'ALL - prices'!B:C,2,FALSE)</f>
        <v>Capstone Copper Corp</v>
      </c>
      <c r="D7245" t="str">
        <f>VLOOKUP(A7245,'ALL - prices'!B:I,8,FALSE)</f>
        <v>Materials</v>
      </c>
      <c r="E7245">
        <v>2023</v>
      </c>
      <c r="F7245" t="s">
        <v>681</v>
      </c>
      <c r="G7245" t="str">
        <f t="shared" si="539"/>
        <v>2023-Q3</v>
      </c>
      <c r="H7245" s="4">
        <f>_xlfn.XLOOKUP(G7245,'prices - not start at 2015'!$I$12:$AP$12,'prices - not start at 2015'!$I$13:$AP$13)</f>
        <v>5.76</v>
      </c>
      <c r="I7245" s="14">
        <f t="shared" si="542"/>
        <v>1.7788479417870344</v>
      </c>
      <c r="J7245" s="15">
        <f>INDEX(MarketCap2!$E$2:$AR$224,MATCH(A7245,MarketCap2!$B$2:$B$224,0),MATCH(G7245,MarketCap2!$E$1:$AR$1,0))</f>
        <v>4000624640</v>
      </c>
      <c r="K7245">
        <f t="shared" si="540"/>
        <v>22.109716345874599</v>
      </c>
      <c r="L7245">
        <f>INDEX('PB2'!$D$2:$AQ$224,MATCH(A7245,'PB2'!$B$2:$B$224,0),MATCH(G7245,'PB2'!$D$1:$AQ$1,0))</f>
        <v>1.1038780212402299</v>
      </c>
      <c r="M7245" s="16">
        <f t="shared" si="541"/>
        <v>0.90589719222462572</v>
      </c>
      <c r="N7245" s="6">
        <f>INDEX('ROA2'!$D$2:$AQ$224,MATCH(A7245,'ROA2'!$B$2:$B$224,0),MATCH(G7245,'ROA2'!$D$1:$AQ$1,0))</f>
        <v>-0.79334801435470603</v>
      </c>
      <c r="O7245" s="6">
        <v>5642.4437760000001</v>
      </c>
      <c r="P7245" s="28">
        <v>2.5201749068700183E-2</v>
      </c>
    </row>
    <row r="7246" spans="1:16" x14ac:dyDescent="0.3">
      <c r="A7246" s="17" t="s">
        <v>503</v>
      </c>
      <c r="B7246" t="e">
        <f>VLOOKUP(A7246,Sheet3!L:L,1,FALSE)</f>
        <v>#N/A</v>
      </c>
      <c r="C7246" t="str">
        <f>VLOOKUP(A7246,'ALL - prices'!B:C,2,FALSE)</f>
        <v>Capstone Copper Corp</v>
      </c>
      <c r="D7246" t="str">
        <f>VLOOKUP(A7246,'ALL - prices'!B:I,8,FALSE)</f>
        <v>Materials</v>
      </c>
      <c r="E7246">
        <v>2023</v>
      </c>
      <c r="F7246" t="s">
        <v>682</v>
      </c>
      <c r="G7246" t="str">
        <f t="shared" si="539"/>
        <v>2023-Q4</v>
      </c>
      <c r="H7246" s="4">
        <f>_xlfn.XLOOKUP(G7246,'prices - not start at 2015'!$I$12:$AP$12,'prices - not start at 2015'!$I$13:$AP$13)</f>
        <v>6.45</v>
      </c>
      <c r="I7246" s="14">
        <f>STDEV(H7247:H7250)</f>
        <v>0.87926105338517091</v>
      </c>
      <c r="J7246" s="15">
        <f>INDEX(MarketCap2!$E$2:$AR$224,MATCH(A7246,MarketCap2!$B$2:$B$224,0),MATCH(G7246,MarketCap2!$E$1:$AR$1,0))</f>
        <v>4480161280</v>
      </c>
      <c r="K7246">
        <f t="shared" si="540"/>
        <v>22.222924882725319</v>
      </c>
      <c r="L7246">
        <f>INDEX('PB2'!$D$2:$AQ$224,MATCH(A7246,'PB2'!$B$2:$B$224,0),MATCH(G7246,'PB2'!$D$1:$AQ$1,0))</f>
        <v>1.2777119874954199</v>
      </c>
      <c r="M7246" s="16">
        <f t="shared" si="541"/>
        <v>0.78264899272034461</v>
      </c>
      <c r="N7246" s="6">
        <f>INDEX('ROA2'!$D$2:$AQ$224,MATCH(A7246,'ROA2'!$B$2:$B$224,0),MATCH(G7246,'ROA2'!$D$1:$AQ$1,0))</f>
        <v>-1.9993660449981701</v>
      </c>
      <c r="O7246" s="6">
        <v>5783.6011520000002</v>
      </c>
      <c r="P7246" s="28">
        <v>2.5017063812032943E-2</v>
      </c>
    </row>
    <row r="7247" spans="1:16" x14ac:dyDescent="0.3">
      <c r="A7247" s="17" t="s">
        <v>503</v>
      </c>
      <c r="B7247" t="e">
        <f>VLOOKUP(A7247,Sheet3!L:L,1,FALSE)</f>
        <v>#N/A</v>
      </c>
      <c r="C7247" t="str">
        <f>VLOOKUP(A7247,'ALL - prices'!B:C,2,FALSE)</f>
        <v>Capstone Copper Corp</v>
      </c>
      <c r="D7247" t="str">
        <f>VLOOKUP(A7247,'ALL - prices'!B:I,8,FALSE)</f>
        <v>Materials</v>
      </c>
      <c r="E7247" s="18">
        <v>2024</v>
      </c>
      <c r="F7247" t="s">
        <v>679</v>
      </c>
      <c r="G7247" t="str">
        <f t="shared" si="539"/>
        <v>2024-Q1</v>
      </c>
      <c r="H7247" s="4">
        <f>_xlfn.XLOOKUP(G7247,'prices - not start at 2015'!$I$12:$AP$12,'prices - not start at 2015'!$I$13:$AP$13)</f>
        <v>8.6199999999999992</v>
      </c>
      <c r="I7247" s="14" t="s">
        <v>769</v>
      </c>
      <c r="J7247" s="15">
        <f>INDEX(MarketCap2!$E$2:$AR$224,MATCH(A7247,MarketCap2!$B$2:$B$224,0),MATCH(G7247,MarketCap2!$E$1:$AR$1,0))</f>
        <v>6490013184</v>
      </c>
      <c r="K7247">
        <f t="shared" si="540"/>
        <v>22.593530399093321</v>
      </c>
      <c r="L7247">
        <f>INDEX('PB2'!$D$2:$AQ$224,MATCH(A7247,'PB2'!$B$2:$B$224,0),MATCH(G7247,'PB2'!$D$1:$AQ$1,0))</f>
        <v>1.6455049514770499</v>
      </c>
      <c r="M7247" s="16">
        <f t="shared" si="541"/>
        <v>0.60771619015936285</v>
      </c>
      <c r="N7247" s="6">
        <f>INDEX('ROA2'!$D$2:$AQ$224,MATCH(A7247,'ROA2'!$B$2:$B$224,0),MATCH(G7247,'ROA2'!$D$1:$AQ$1,0))</f>
        <v>-1.8067280054092401</v>
      </c>
      <c r="O7247" s="6">
        <v>5873.9148800000003</v>
      </c>
      <c r="P7247" s="28">
        <v>1.5615483437817823E-2</v>
      </c>
    </row>
    <row r="7248" spans="1:16" x14ac:dyDescent="0.3">
      <c r="A7248" s="17" t="s">
        <v>503</v>
      </c>
      <c r="B7248" t="e">
        <f>VLOOKUP(A7248,Sheet3!L:L,1,FALSE)</f>
        <v>#N/A</v>
      </c>
      <c r="C7248" t="str">
        <f>VLOOKUP(A7248,'ALL - prices'!B:C,2,FALSE)</f>
        <v>Capstone Copper Corp</v>
      </c>
      <c r="D7248" t="str">
        <f>VLOOKUP(A7248,'ALL - prices'!B:I,8,FALSE)</f>
        <v>Materials</v>
      </c>
      <c r="E7248" s="18">
        <v>2024</v>
      </c>
      <c r="F7248" t="s">
        <v>680</v>
      </c>
      <c r="G7248" t="str">
        <f t="shared" si="539"/>
        <v>2024-Q2</v>
      </c>
      <c r="H7248" s="4">
        <f>_xlfn.XLOOKUP(G7248,'prices - not start at 2015'!$I$12:$AP$12,'prices - not start at 2015'!$I$13:$AP$13)</f>
        <v>9.6999999999999993</v>
      </c>
      <c r="I7248" s="14" t="s">
        <v>769</v>
      </c>
      <c r="J7248" s="15">
        <f>INDEX(MarketCap2!$E$2:$AR$224,MATCH(A7248,MarketCap2!$B$2:$B$224,0),MATCH(G7248,MarketCap2!$E$1:$AR$1,0))</f>
        <v>7311205888</v>
      </c>
      <c r="K7248">
        <f t="shared" si="540"/>
        <v>22.712674061261694</v>
      </c>
      <c r="L7248">
        <f>INDEX('PB2'!$D$2:$AQ$224,MATCH(A7248,'PB2'!$B$2:$B$224,0),MATCH(G7248,'PB2'!$D$1:$AQ$1,0))</f>
        <v>1.81451499462128</v>
      </c>
      <c r="M7248" s="16">
        <f t="shared" si="541"/>
        <v>0.55111145565855024</v>
      </c>
      <c r="N7248" s="6">
        <f>INDEX('ROA2'!$D$2:$AQ$224,MATCH(A7248,'ROA2'!$B$2:$B$224,0),MATCH(G7248,'ROA2'!$D$1:$AQ$1,0))</f>
        <v>-1.50422298908234</v>
      </c>
      <c r="O7248" s="6">
        <v>5998.1440000000002</v>
      </c>
      <c r="P7248" s="28">
        <v>2.1149288428231355E-2</v>
      </c>
    </row>
    <row r="7249" spans="1:16" x14ac:dyDescent="0.3">
      <c r="A7249" s="17" t="s">
        <v>503</v>
      </c>
      <c r="B7249" t="e">
        <f>VLOOKUP(A7249,Sheet3!L:L,1,FALSE)</f>
        <v>#N/A</v>
      </c>
      <c r="C7249" t="str">
        <f>VLOOKUP(A7249,'ALL - prices'!B:C,2,FALSE)</f>
        <v>Capstone Copper Corp</v>
      </c>
      <c r="D7249" t="str">
        <f>VLOOKUP(A7249,'ALL - prices'!B:I,8,FALSE)</f>
        <v>Materials</v>
      </c>
      <c r="E7249" s="18">
        <v>2024</v>
      </c>
      <c r="F7249" t="s">
        <v>681</v>
      </c>
      <c r="G7249" t="str">
        <f t="shared" si="539"/>
        <v>2024-Q3</v>
      </c>
      <c r="H7249" s="4">
        <f>_xlfn.XLOOKUP(G7249,'prices - not start at 2015'!$I$12:$AP$12,'prices - not start at 2015'!$I$13:$AP$13)</f>
        <v>10.57</v>
      </c>
      <c r="I7249" s="14" t="s">
        <v>769</v>
      </c>
      <c r="J7249" s="15">
        <f>INDEX(MarketCap2!$E$2:$AR$224,MATCH(A7249,MarketCap2!$B$2:$B$224,0),MATCH(G7249,MarketCap2!$E$1:$AR$1,0))</f>
        <v>8036252672</v>
      </c>
      <c r="K7249">
        <f t="shared" si="540"/>
        <v>22.807228725913504</v>
      </c>
      <c r="L7249">
        <f>INDEX('PB2'!$D$2:$AQ$224,MATCH(A7249,'PB2'!$B$2:$B$224,0),MATCH(G7249,'PB2'!$D$1:$AQ$1,0))</f>
        <v>1.98535597324371</v>
      </c>
      <c r="M7249" s="16">
        <f t="shared" si="541"/>
        <v>0.50368801035019539</v>
      </c>
      <c r="N7249" s="6">
        <f>INDEX('ROA2'!$D$2:$AQ$224,MATCH(A7249,'ROA2'!$B$2:$B$224,0),MATCH(G7249,'ROA2'!$D$1:$AQ$1,0))</f>
        <v>-0.35100799798965499</v>
      </c>
      <c r="O7249" s="6">
        <v>6124.8168960000003</v>
      </c>
      <c r="P7249" s="28">
        <v>2.1118682045646126E-2</v>
      </c>
    </row>
    <row r="7250" spans="1:16" x14ac:dyDescent="0.3">
      <c r="A7250" s="17" t="s">
        <v>503</v>
      </c>
      <c r="B7250" t="e">
        <f>VLOOKUP(A7250,Sheet3!L:L,1,FALSE)</f>
        <v>#N/A</v>
      </c>
      <c r="C7250" t="str">
        <f>VLOOKUP(A7250,'ALL - prices'!B:C,2,FALSE)</f>
        <v>Capstone Copper Corp</v>
      </c>
      <c r="D7250" t="str">
        <f>VLOOKUP(A7250,'ALL - prices'!B:I,8,FALSE)</f>
        <v>Materials</v>
      </c>
      <c r="E7250" s="18">
        <v>2024</v>
      </c>
      <c r="F7250" t="s">
        <v>682</v>
      </c>
      <c r="G7250" t="str">
        <f t="shared" si="539"/>
        <v>2024-Q4</v>
      </c>
      <c r="H7250" s="4">
        <f>_xlfn.XLOOKUP(G7250,'prices - not start at 2015'!$I$12:$AP$12,'prices - not start at 2015'!$I$13:$AP$13)</f>
        <v>8.89</v>
      </c>
      <c r="I7250" s="14" t="s">
        <v>769</v>
      </c>
      <c r="J7250" s="15">
        <f>INDEX(MarketCap2!$E$2:$AR$224,MATCH(A7250,MarketCap2!$B$2:$B$224,0),MATCH(G7250,MarketCap2!$E$1:$AR$1,0))</f>
        <v>6773049856</v>
      </c>
      <c r="K7250">
        <f t="shared" si="540"/>
        <v>22.636217318144261</v>
      </c>
      <c r="L7250">
        <f>INDEX('PB2'!$D$2:$AQ$224,MATCH(A7250,'PB2'!$B$2:$B$224,0),MATCH(G7250,'PB2'!$D$1:$AQ$1,0))</f>
        <v>1.56734054492307</v>
      </c>
      <c r="M7250" s="16">
        <f t="shared" si="541"/>
        <v>0.63802343609319645</v>
      </c>
      <c r="N7250" s="6">
        <f>INDEX('ROA2'!$D$2:$AQ$224,MATCH(A7250,'ROA2'!$B$2:$B$224,0),MATCH(G7250,'ROA2'!$D$1:$AQ$1,0))</f>
        <v>0.40782898664474498</v>
      </c>
      <c r="O7250" s="6">
        <v>6363.1677440000003</v>
      </c>
      <c r="P7250" s="28">
        <v>3.8915587526487917E-2</v>
      </c>
    </row>
    <row r="7251" spans="1:16" x14ac:dyDescent="0.3">
      <c r="A7251" s="17" t="s">
        <v>510</v>
      </c>
      <c r="B7251" t="e">
        <f>VLOOKUP(A7251,Sheet3!L:L,1,FALSE)</f>
        <v>#N/A</v>
      </c>
      <c r="C7251" t="str">
        <f>VLOOKUP(A7251,'ALL - prices'!B:C,2,FALSE)</f>
        <v>Definity Financial Corp</v>
      </c>
      <c r="D7251" t="str">
        <f>VLOOKUP(A7251,'ALL - prices'!B:I,8,FALSE)</f>
        <v>Financials</v>
      </c>
      <c r="E7251">
        <v>2022</v>
      </c>
      <c r="F7251" t="s">
        <v>679</v>
      </c>
      <c r="G7251" t="str">
        <f t="shared" ref="G7251:G7262" si="543">E7251&amp;"-"&amp;F7251</f>
        <v>2022-Q1</v>
      </c>
      <c r="H7251" s="4">
        <f>_xlfn.XLOOKUP(G7251,'prices - not start at 2015'!$I$16:$AT$16,'prices - not start at 2015'!$I$17:$AT$17)</f>
        <v>30.3995</v>
      </c>
      <c r="I7251" s="14">
        <f t="shared" ref="I7251:I7257" si="544">STDEV(H7252:H7255)</f>
        <v>2.5885626222223537</v>
      </c>
      <c r="J7251" s="15">
        <f>INDEX(MarketCap2!$E$2:$AR$224,MATCH(A7251,MarketCap2!$B$2:$B$224,0),MATCH(G7251,MarketCap2!$E$1:$AR$1,0))</f>
        <v>3700453888</v>
      </c>
      <c r="K7251">
        <f t="shared" ref="K7251:K7262" si="545">LN(J7251)</f>
        <v>22.031721321505376</v>
      </c>
      <c r="L7251">
        <f>INDEX('PB2'!$D$2:$AQ$224,MATCH(A7251,'PB2'!$B$2:$B$224,0),MATCH(G7251,'PB2'!$D$1:$AQ$1,0))</f>
        <v>1.56828701496124</v>
      </c>
      <c r="M7251" s="16">
        <f t="shared" ref="M7251:M7262" si="546">1/L7251</f>
        <v>0.63763838535940109</v>
      </c>
      <c r="N7251" s="6" t="str">
        <f>INDEX('ROA2'!$D$2:$AQ$224,MATCH(A7251,'ROA2'!$B$2:$B$224,0),MATCH(G7251,'ROA2'!$D$1:$AQ$1,0))</f>
        <v>--</v>
      </c>
      <c r="O7251" s="6">
        <v>7891.4001920000001</v>
      </c>
      <c r="P7251" s="28">
        <v>8.8228850363132702E-2</v>
      </c>
    </row>
    <row r="7252" spans="1:16" x14ac:dyDescent="0.3">
      <c r="A7252" s="17" t="s">
        <v>510</v>
      </c>
      <c r="B7252" t="e">
        <f>VLOOKUP(A7252,Sheet3!L:L,1,FALSE)</f>
        <v>#N/A</v>
      </c>
      <c r="C7252" t="str">
        <f>VLOOKUP(A7252,'ALL - prices'!B:C,2,FALSE)</f>
        <v>Definity Financial Corp</v>
      </c>
      <c r="D7252" t="str">
        <f>VLOOKUP(A7252,'ALL - prices'!B:I,8,FALSE)</f>
        <v>Financials</v>
      </c>
      <c r="E7252">
        <v>2022</v>
      </c>
      <c r="F7252" t="s">
        <v>680</v>
      </c>
      <c r="G7252" t="str">
        <f t="shared" si="543"/>
        <v>2022-Q2</v>
      </c>
      <c r="H7252" s="4">
        <f>_xlfn.XLOOKUP(G7252,'prices - not start at 2015'!$I$16:$AT$16,'prices - not start at 2015'!$I$17:$AT$17)</f>
        <v>31.793399999999998</v>
      </c>
      <c r="I7252" s="14">
        <f t="shared" si="544"/>
        <v>1.7601901762783083</v>
      </c>
      <c r="J7252" s="15">
        <f>INDEX(MarketCap2!$E$2:$AR$224,MATCH(A7252,MarketCap2!$B$2:$B$224,0),MATCH(G7252,MarketCap2!$E$1:$AR$1,0))</f>
        <v>3855750144</v>
      </c>
      <c r="K7252">
        <f t="shared" si="545"/>
        <v>22.072831414914816</v>
      </c>
      <c r="L7252">
        <f>INDEX('PB2'!$D$2:$AQ$224,MATCH(A7252,'PB2'!$B$2:$B$224,0),MATCH(G7252,'PB2'!$D$1:$AQ$1,0))</f>
        <v>1.7178210020065301</v>
      </c>
      <c r="M7252" s="16">
        <f t="shared" si="546"/>
        <v>0.58213282922489185</v>
      </c>
      <c r="N7252" s="6" t="str">
        <f>INDEX('ROA2'!$D$2:$AQ$224,MATCH(A7252,'ROA2'!$B$2:$B$224,0),MATCH(G7252,'ROA2'!$D$1:$AQ$1,0))</f>
        <v>--</v>
      </c>
      <c r="O7252" s="6">
        <v>7519.0000639999998</v>
      </c>
      <c r="P7252" s="28">
        <v>-4.719062763760546E-2</v>
      </c>
    </row>
    <row r="7253" spans="1:16" x14ac:dyDescent="0.3">
      <c r="A7253" s="17" t="s">
        <v>510</v>
      </c>
      <c r="B7253" t="e">
        <f>VLOOKUP(A7253,Sheet3!L:L,1,FALSE)</f>
        <v>#N/A</v>
      </c>
      <c r="C7253" t="str">
        <f>VLOOKUP(A7253,'ALL - prices'!B:C,2,FALSE)</f>
        <v>Definity Financial Corp</v>
      </c>
      <c r="D7253" t="str">
        <f>VLOOKUP(A7253,'ALL - prices'!B:I,8,FALSE)</f>
        <v>Financials</v>
      </c>
      <c r="E7253">
        <v>2022</v>
      </c>
      <c r="F7253" t="s">
        <v>681</v>
      </c>
      <c r="G7253" t="str">
        <f t="shared" si="543"/>
        <v>2022-Q3</v>
      </c>
      <c r="H7253" s="4">
        <f>_xlfn.XLOOKUP(G7253,'prices - not start at 2015'!$I$16:$AT$16,'prices - not start at 2015'!$I$17:$AT$17)</f>
        <v>37.214500000000001</v>
      </c>
      <c r="I7253" s="14">
        <f t="shared" si="544"/>
        <v>1.5623356774927275</v>
      </c>
      <c r="J7253" s="15">
        <f>INDEX(MarketCap2!$E$2:$AR$224,MATCH(A7253,MarketCap2!$B$2:$B$224,0),MATCH(G7253,MarketCap2!$E$1:$AR$1,0))</f>
        <v>4498954752</v>
      </c>
      <c r="K7253">
        <f t="shared" si="545"/>
        <v>22.227110929408795</v>
      </c>
      <c r="L7253">
        <f>INDEX('PB2'!$D$2:$AQ$224,MATCH(A7253,'PB2'!$B$2:$B$224,0),MATCH(G7253,'PB2'!$D$1:$AQ$1,0))</f>
        <v>2.0077819824218799</v>
      </c>
      <c r="M7253" s="16">
        <f t="shared" si="546"/>
        <v>0.49806204496055573</v>
      </c>
      <c r="N7253" s="6" t="str">
        <f>INDEX('ROA2'!$D$2:$AQ$224,MATCH(A7253,'ROA2'!$B$2:$B$224,0),MATCH(G7253,'ROA2'!$D$1:$AQ$1,0))</f>
        <v>--</v>
      </c>
      <c r="O7253" s="6">
        <v>7770.5000959999998</v>
      </c>
      <c r="P7253" s="28">
        <v>3.3448600859062302E-2</v>
      </c>
    </row>
    <row r="7254" spans="1:16" x14ac:dyDescent="0.3">
      <c r="A7254" s="17" t="s">
        <v>510</v>
      </c>
      <c r="B7254" t="e">
        <f>VLOOKUP(A7254,Sheet3!L:L,1,FALSE)</f>
        <v>#N/A</v>
      </c>
      <c r="C7254" t="str">
        <f>VLOOKUP(A7254,'ALL - prices'!B:C,2,FALSE)</f>
        <v>Definity Financial Corp</v>
      </c>
      <c r="D7254" t="str">
        <f>VLOOKUP(A7254,'ALL - prices'!B:I,8,FALSE)</f>
        <v>Financials</v>
      </c>
      <c r="E7254">
        <v>2022</v>
      </c>
      <c r="F7254" t="s">
        <v>682</v>
      </c>
      <c r="G7254" t="str">
        <f t="shared" si="543"/>
        <v>2022-Q4</v>
      </c>
      <c r="H7254" s="4">
        <f>_xlfn.XLOOKUP(G7254,'prices - not start at 2015'!$I$16:$AT$16,'prices - not start at 2015'!$I$17:$AT$17)</f>
        <v>37.007399999999997</v>
      </c>
      <c r="I7254" s="14">
        <f t="shared" si="544"/>
        <v>1.4492715213168301</v>
      </c>
      <c r="J7254" s="15">
        <f>INDEX(MarketCap2!$E$2:$AR$224,MATCH(A7254,MarketCap2!$B$2:$B$224,0),MATCH(G7254,MarketCap2!$E$1:$AR$1,0))</f>
        <v>4459551232</v>
      </c>
      <c r="K7254">
        <f t="shared" si="545"/>
        <v>22.218313977287988</v>
      </c>
      <c r="L7254">
        <f>INDEX('PB2'!$D$2:$AQ$224,MATCH(A7254,'PB2'!$B$2:$B$224,0),MATCH(G7254,'PB2'!$D$1:$AQ$1,0))</f>
        <v>1.7264540195465099</v>
      </c>
      <c r="M7254" s="16">
        <f t="shared" si="546"/>
        <v>0.57922191305313264</v>
      </c>
      <c r="N7254" s="6">
        <f>INDEX('ROA2'!$D$2:$AQ$224,MATCH(A7254,'ROA2'!$B$2:$B$224,0),MATCH(G7254,'ROA2'!$D$1:$AQ$1,0))</f>
        <v>-0.53175401687622104</v>
      </c>
      <c r="O7254" s="6">
        <v>7943.3999359999998</v>
      </c>
      <c r="P7254" s="28">
        <v>2.2250799544935754E-2</v>
      </c>
    </row>
    <row r="7255" spans="1:16" x14ac:dyDescent="0.3">
      <c r="A7255" s="17" t="s">
        <v>510</v>
      </c>
      <c r="B7255" t="e">
        <f>VLOOKUP(A7255,Sheet3!L:L,1,FALSE)</f>
        <v>#N/A</v>
      </c>
      <c r="C7255" t="str">
        <f>VLOOKUP(A7255,'ALL - prices'!B:C,2,FALSE)</f>
        <v>Definity Financial Corp</v>
      </c>
      <c r="D7255" t="str">
        <f>VLOOKUP(A7255,'ALL - prices'!B:I,8,FALSE)</f>
        <v>Financials</v>
      </c>
      <c r="E7255">
        <v>2023</v>
      </c>
      <c r="F7255" t="s">
        <v>679</v>
      </c>
      <c r="G7255" t="str">
        <f t="shared" si="543"/>
        <v>2023-Q1</v>
      </c>
      <c r="H7255" s="4">
        <f>_xlfn.XLOOKUP(G7255,'prices - not start at 2015'!$I$16:$AT$16,'prices - not start at 2015'!$I$17:$AT$17)</f>
        <v>34.058</v>
      </c>
      <c r="I7255" s="14">
        <f>STDEV(H7256:H7259)</f>
        <v>3.473574668839003</v>
      </c>
      <c r="J7255" s="15">
        <f>INDEX(MarketCap2!$E$2:$AR$224,MATCH(A7255,MarketCap2!$B$2:$B$224,0),MATCH(G7255,MarketCap2!$E$1:$AR$1,0))</f>
        <v>4087535616</v>
      </c>
      <c r="K7255">
        <f t="shared" si="545"/>
        <v>22.131208086526318</v>
      </c>
      <c r="L7255">
        <f>INDEX('PB2'!$D$2:$AQ$224,MATCH(A7255,'PB2'!$B$2:$B$224,0),MATCH(G7255,'PB2'!$D$1:$AQ$1,0))</f>
        <v>1.53935098648071</v>
      </c>
      <c r="M7255" s="16">
        <f t="shared" si="546"/>
        <v>0.6496244253470852</v>
      </c>
      <c r="N7255" s="6">
        <f>INDEX('ROA2'!$D$2:$AQ$224,MATCH(A7255,'ROA2'!$B$2:$B$224,0),MATCH(G7255,'ROA2'!$D$1:$AQ$1,0))</f>
        <v>1.5077049732208301</v>
      </c>
      <c r="O7255" s="6">
        <v>6819.7002240000002</v>
      </c>
      <c r="P7255" s="28">
        <v>-0.14146331810731577</v>
      </c>
    </row>
    <row r="7256" spans="1:16" x14ac:dyDescent="0.3">
      <c r="A7256" s="17" t="s">
        <v>510</v>
      </c>
      <c r="B7256" t="e">
        <f>VLOOKUP(A7256,Sheet3!L:L,1,FALSE)</f>
        <v>#N/A</v>
      </c>
      <c r="C7256" t="str">
        <f>VLOOKUP(A7256,'ALL - prices'!B:C,2,FALSE)</f>
        <v>Definity Financial Corp</v>
      </c>
      <c r="D7256" t="str">
        <f>VLOOKUP(A7256,'ALL - prices'!B:I,8,FALSE)</f>
        <v>Financials</v>
      </c>
      <c r="E7256">
        <v>2023</v>
      </c>
      <c r="F7256" t="s">
        <v>680</v>
      </c>
      <c r="G7256" t="str">
        <f t="shared" si="543"/>
        <v>2023-Q2</v>
      </c>
      <c r="H7256" s="4">
        <f>_xlfn.XLOOKUP(G7256,'prices - not start at 2015'!$I$16:$AT$16,'prices - not start at 2015'!$I$17:$AT$17)</f>
        <v>34.073500000000003</v>
      </c>
      <c r="I7256" s="14">
        <f t="shared" si="544"/>
        <v>3.9425586289236074</v>
      </c>
      <c r="J7256" s="15">
        <f>INDEX(MarketCap2!$E$2:$AR$224,MATCH(A7256,MarketCap2!$B$2:$B$224,0),MATCH(G7256,MarketCap2!$E$1:$AR$1,0))</f>
        <v>4073628416</v>
      </c>
      <c r="K7256">
        <f t="shared" si="545"/>
        <v>22.127799941951107</v>
      </c>
      <c r="L7256">
        <f>INDEX('PB2'!$D$2:$AQ$224,MATCH(A7256,'PB2'!$B$2:$B$224,0),MATCH(G7256,'PB2'!$D$1:$AQ$1,0))</f>
        <v>1.5005429983139</v>
      </c>
      <c r="M7256" s="16">
        <f t="shared" si="546"/>
        <v>0.6664254214132217</v>
      </c>
      <c r="N7256" s="6">
        <f>INDEX('ROA2'!$D$2:$AQ$224,MATCH(A7256,'ROA2'!$B$2:$B$224,0),MATCH(G7256,'ROA2'!$D$1:$AQ$1,0))</f>
        <v>3.4281311035156201</v>
      </c>
      <c r="O7256" s="6">
        <v>6739.5000319999999</v>
      </c>
      <c r="P7256" s="28">
        <v>-1.1760075863416755E-2</v>
      </c>
    </row>
    <row r="7257" spans="1:16" x14ac:dyDescent="0.3">
      <c r="A7257" s="17" t="s">
        <v>510</v>
      </c>
      <c r="B7257" t="e">
        <f>VLOOKUP(A7257,Sheet3!L:L,1,FALSE)</f>
        <v>#N/A</v>
      </c>
      <c r="C7257" t="str">
        <f>VLOOKUP(A7257,'ALL - prices'!B:C,2,FALSE)</f>
        <v>Definity Financial Corp</v>
      </c>
      <c r="D7257" t="str">
        <f>VLOOKUP(A7257,'ALL - prices'!B:I,8,FALSE)</f>
        <v>Financials</v>
      </c>
      <c r="E7257">
        <v>2023</v>
      </c>
      <c r="F7257" t="s">
        <v>681</v>
      </c>
      <c r="G7257" t="str">
        <f t="shared" si="543"/>
        <v>2023-Q3</v>
      </c>
      <c r="H7257" s="4">
        <f>_xlfn.XLOOKUP(G7257,'prices - not start at 2015'!$I$16:$AT$16,'prices - not start at 2015'!$I$17:$AT$17)</f>
        <v>36.485599999999998</v>
      </c>
      <c r="I7257" s="14">
        <f t="shared" si="544"/>
        <v>7.1280106448667269</v>
      </c>
      <c r="J7257" s="15">
        <f>INDEX(MarketCap2!$E$2:$AR$224,MATCH(A7257,MarketCap2!$B$2:$B$224,0),MATCH(G7257,MarketCap2!$E$1:$AR$1,0))</f>
        <v>4345976320</v>
      </c>
      <c r="K7257">
        <f t="shared" si="545"/>
        <v>22.192516270077356</v>
      </c>
      <c r="L7257">
        <f>INDEX('PB2'!$D$2:$AQ$224,MATCH(A7257,'PB2'!$B$2:$B$224,0),MATCH(G7257,'PB2'!$D$1:$AQ$1,0))</f>
        <v>1.6387920379638701</v>
      </c>
      <c r="M7257" s="16">
        <f t="shared" si="546"/>
        <v>0.61020555191521297</v>
      </c>
      <c r="N7257" s="6">
        <f>INDEX('ROA2'!$D$2:$AQ$224,MATCH(A7257,'ROA2'!$B$2:$B$224,0),MATCH(G7257,'ROA2'!$D$1:$AQ$1,0))</f>
        <v>5.3739709854126003</v>
      </c>
      <c r="O7257" s="6">
        <v>6863.0000639999998</v>
      </c>
      <c r="P7257" s="28">
        <v>1.8324806204259386E-2</v>
      </c>
    </row>
    <row r="7258" spans="1:16" x14ac:dyDescent="0.3">
      <c r="A7258" s="17" t="s">
        <v>510</v>
      </c>
      <c r="B7258" t="e">
        <f>VLOOKUP(A7258,Sheet3!L:L,1,FALSE)</f>
        <v>#N/A</v>
      </c>
      <c r="C7258" t="str">
        <f>VLOOKUP(A7258,'ALL - prices'!B:C,2,FALSE)</f>
        <v>Definity Financial Corp</v>
      </c>
      <c r="D7258" t="str">
        <f>VLOOKUP(A7258,'ALL - prices'!B:I,8,FALSE)</f>
        <v>Financials</v>
      </c>
      <c r="E7258">
        <v>2023</v>
      </c>
      <c r="F7258" t="s">
        <v>682</v>
      </c>
      <c r="G7258" t="str">
        <f t="shared" si="543"/>
        <v>2023-Q4</v>
      </c>
      <c r="H7258" s="4">
        <f>_xlfn.XLOOKUP(G7258,'prices - not start at 2015'!$I$16:$AT$16,'prices - not start at 2015'!$I$17:$AT$17)</f>
        <v>36.660200000000003</v>
      </c>
      <c r="I7258" s="14">
        <f>STDEV(H7259:H7262)</f>
        <v>7.475279293500309</v>
      </c>
      <c r="J7258" s="15">
        <f>INDEX(MarketCap2!$E$2:$AR$224,MATCH(A7258,MarketCap2!$B$2:$B$224,0),MATCH(G7258,MarketCap2!$E$1:$AR$1,0))</f>
        <v>4350611968</v>
      </c>
      <c r="K7258">
        <f t="shared" si="545"/>
        <v>22.193582354451028</v>
      </c>
      <c r="L7258">
        <f>INDEX('PB2'!$D$2:$AQ$224,MATCH(A7258,'PB2'!$B$2:$B$224,0),MATCH(G7258,'PB2'!$D$1:$AQ$1,0))</f>
        <v>1.51467704772949</v>
      </c>
      <c r="M7258" s="16">
        <f t="shared" si="546"/>
        <v>0.66020674275021596</v>
      </c>
      <c r="N7258" s="6">
        <f>INDEX('ROA2'!$D$2:$AQ$224,MATCH(A7258,'ROA2'!$B$2:$B$224,0),MATCH(G7258,'ROA2'!$D$1:$AQ$1,0))</f>
        <v>4.1582608222961399</v>
      </c>
      <c r="O7258" s="6">
        <v>6928.2001920000002</v>
      </c>
      <c r="P7258" s="28">
        <v>9.5002371254531877E-3</v>
      </c>
    </row>
    <row r="7259" spans="1:16" x14ac:dyDescent="0.3">
      <c r="A7259" s="17" t="s">
        <v>510</v>
      </c>
      <c r="B7259" t="e">
        <f>VLOOKUP(A7259,Sheet3!L:L,1,FALSE)</f>
        <v>#N/A</v>
      </c>
      <c r="C7259" t="str">
        <f>VLOOKUP(A7259,'ALL - prices'!B:C,2,FALSE)</f>
        <v>Definity Financial Corp</v>
      </c>
      <c r="D7259" t="str">
        <f>VLOOKUP(A7259,'ALL - prices'!B:I,8,FALSE)</f>
        <v>Financials</v>
      </c>
      <c r="E7259" s="18">
        <v>2024</v>
      </c>
      <c r="F7259" t="s">
        <v>679</v>
      </c>
      <c r="G7259" t="str">
        <f t="shared" si="543"/>
        <v>2024-Q1</v>
      </c>
      <c r="H7259" s="4">
        <f>_xlfn.XLOOKUP(G7259,'prices - not start at 2015'!$I$16:$AT$16,'prices - not start at 2015'!$I$17:$AT$17)</f>
        <v>42.273499999999999</v>
      </c>
      <c r="I7259" s="14" t="s">
        <v>769</v>
      </c>
      <c r="J7259" s="15">
        <f>INDEX(MarketCap2!$E$2:$AR$224,MATCH(A7259,MarketCap2!$B$2:$B$224,0),MATCH(G7259,MarketCap2!$E$1:$AR$1,0))</f>
        <v>4999610880</v>
      </c>
      <c r="K7259">
        <f t="shared" si="545"/>
        <v>22.332625922352069</v>
      </c>
      <c r="L7259">
        <f>INDEX('PB2'!$D$2:$AQ$224,MATCH(A7259,'PB2'!$B$2:$B$224,0),MATCH(G7259,'PB2'!$D$1:$AQ$1,0))</f>
        <v>1.69806504249573</v>
      </c>
      <c r="M7259" s="16">
        <f t="shared" si="546"/>
        <v>0.58890559252680375</v>
      </c>
      <c r="N7259" s="6">
        <f>INDEX('ROA2'!$D$2:$AQ$224,MATCH(A7259,'ROA2'!$B$2:$B$224,0),MATCH(G7259,'ROA2'!$D$1:$AQ$1,0))</f>
        <v>4.9732937812805202</v>
      </c>
      <c r="O7259" s="6">
        <v>7259.5000319999999</v>
      </c>
      <c r="P7259" s="28">
        <v>4.781903392204976E-2</v>
      </c>
    </row>
    <row r="7260" spans="1:16" x14ac:dyDescent="0.3">
      <c r="A7260" s="17" t="s">
        <v>510</v>
      </c>
      <c r="B7260" t="e">
        <f>VLOOKUP(A7260,Sheet3!L:L,1,FALSE)</f>
        <v>#N/A</v>
      </c>
      <c r="C7260" t="str">
        <f>VLOOKUP(A7260,'ALL - prices'!B:C,2,FALSE)</f>
        <v>Definity Financial Corp</v>
      </c>
      <c r="D7260" t="str">
        <f>VLOOKUP(A7260,'ALL - prices'!B:I,8,FALSE)</f>
        <v>Financials</v>
      </c>
      <c r="E7260" s="18">
        <v>2024</v>
      </c>
      <c r="F7260" t="s">
        <v>680</v>
      </c>
      <c r="G7260" t="str">
        <f t="shared" si="543"/>
        <v>2024-Q2</v>
      </c>
      <c r="H7260" s="4">
        <f>_xlfn.XLOOKUP(G7260,'prices - not start at 2015'!$I$16:$AT$16,'prices - not start at 2015'!$I$17:$AT$17)</f>
        <v>44.241</v>
      </c>
      <c r="I7260" s="14" t="s">
        <v>769</v>
      </c>
      <c r="J7260" s="15">
        <f>INDEX(MarketCap2!$E$2:$AR$224,MATCH(A7260,MarketCap2!$B$2:$B$224,0),MATCH(G7260,MarketCap2!$E$1:$AR$1,0))</f>
        <v>5212853760</v>
      </c>
      <c r="K7260">
        <f t="shared" si="545"/>
        <v>22.374393289394327</v>
      </c>
      <c r="L7260">
        <f>INDEX('PB2'!$D$2:$AQ$224,MATCH(A7260,'PB2'!$B$2:$B$224,0),MATCH(G7260,'PB2'!$D$1:$AQ$1,0))</f>
        <v>1.71866595745087</v>
      </c>
      <c r="M7260" s="16">
        <f t="shared" si="546"/>
        <v>0.58184663265408632</v>
      </c>
      <c r="N7260" s="6">
        <f>INDEX('ROA2'!$D$2:$AQ$224,MATCH(A7260,'ROA2'!$B$2:$B$224,0),MATCH(G7260,'ROA2'!$D$1:$AQ$1,0))</f>
        <v>5.08023881912231</v>
      </c>
      <c r="O7260" s="6">
        <v>7212.5998079999999</v>
      </c>
      <c r="P7260" s="28">
        <v>-6.4605308620790678E-3</v>
      </c>
    </row>
    <row r="7261" spans="1:16" x14ac:dyDescent="0.3">
      <c r="A7261" s="17" t="s">
        <v>510</v>
      </c>
      <c r="B7261" t="e">
        <f>VLOOKUP(A7261,Sheet3!L:L,1,FALSE)</f>
        <v>#N/A</v>
      </c>
      <c r="C7261" t="str">
        <f>VLOOKUP(A7261,'ALL - prices'!B:C,2,FALSE)</f>
        <v>Definity Financial Corp</v>
      </c>
      <c r="D7261" t="str">
        <f>VLOOKUP(A7261,'ALL - prices'!B:I,8,FALSE)</f>
        <v>Financials</v>
      </c>
      <c r="E7261" s="18">
        <v>2024</v>
      </c>
      <c r="F7261" t="s">
        <v>681</v>
      </c>
      <c r="G7261" t="str">
        <f t="shared" si="543"/>
        <v>2024-Q3</v>
      </c>
      <c r="H7261" s="4">
        <f>_xlfn.XLOOKUP(G7261,'prices - not start at 2015'!$I$16:$AT$16,'prices - not start at 2015'!$I$17:$AT$17)</f>
        <v>53.7849</v>
      </c>
      <c r="I7261" s="14" t="s">
        <v>769</v>
      </c>
      <c r="J7261" s="15">
        <f>INDEX(MarketCap2!$E$2:$AR$224,MATCH(A7261,MarketCap2!$B$2:$B$224,0),MATCH(G7261,MarketCap2!$E$1:$AR$1,0))</f>
        <v>6317310976</v>
      </c>
      <c r="K7261">
        <f t="shared" si="545"/>
        <v>22.566559476082514</v>
      </c>
      <c r="L7261">
        <f>INDEX('PB2'!$D$2:$AQ$224,MATCH(A7261,'PB2'!$B$2:$B$224,0),MATCH(G7261,'PB2'!$D$1:$AQ$1,0))</f>
        <v>2.0218949317932098</v>
      </c>
      <c r="M7261" s="16">
        <f t="shared" si="546"/>
        <v>0.49458554164983459</v>
      </c>
      <c r="N7261" s="6">
        <f>INDEX('ROA2'!$D$2:$AQ$224,MATCH(A7261,'ROA2'!$B$2:$B$224,0),MATCH(G7261,'ROA2'!$D$1:$AQ$1,0))</f>
        <v>5.4747958183288601</v>
      </c>
      <c r="O7261" s="6">
        <v>7259.8999039999999</v>
      </c>
      <c r="P7261" s="28">
        <v>6.5579814850584232E-3</v>
      </c>
    </row>
    <row r="7262" spans="1:16" x14ac:dyDescent="0.3">
      <c r="A7262" s="17" t="s">
        <v>510</v>
      </c>
      <c r="B7262" t="e">
        <f>VLOOKUP(A7262,Sheet3!L:L,1,FALSE)</f>
        <v>#N/A</v>
      </c>
      <c r="C7262" t="str">
        <f>VLOOKUP(A7262,'ALL - prices'!B:C,2,FALSE)</f>
        <v>Definity Financial Corp</v>
      </c>
      <c r="D7262" t="str">
        <f>VLOOKUP(A7262,'ALL - prices'!B:I,8,FALSE)</f>
        <v>Financials</v>
      </c>
      <c r="E7262" s="18">
        <v>2024</v>
      </c>
      <c r="F7262" t="s">
        <v>682</v>
      </c>
      <c r="G7262" t="str">
        <f t="shared" si="543"/>
        <v>2024-Q4</v>
      </c>
      <c r="H7262" s="4">
        <f>_xlfn.XLOOKUP(G7262,'prices - not start at 2015'!$I$16:$AT$16,'prices - not start at 2015'!$I$17:$AT$17)</f>
        <v>57.8309</v>
      </c>
      <c r="I7262" s="14" t="s">
        <v>769</v>
      </c>
      <c r="J7262" s="15">
        <f>INDEX(MarketCap2!$E$2:$AR$224,MATCH(A7262,MarketCap2!$B$2:$B$224,0),MATCH(G7262,MarketCap2!$E$1:$AR$1,0))</f>
        <v>6773928448</v>
      </c>
      <c r="K7262">
        <f t="shared" si="545"/>
        <v>22.636347028546318</v>
      </c>
      <c r="L7262">
        <f>INDEX('PB2'!$D$2:$AQ$224,MATCH(A7262,'PB2'!$B$2:$B$224,0),MATCH(G7262,'PB2'!$D$1:$AQ$1,0))</f>
        <v>2.16803800510954</v>
      </c>
      <c r="M7262" s="16">
        <f t="shared" si="546"/>
        <v>0.46124652687971446</v>
      </c>
      <c r="N7262" s="6">
        <f>INDEX('ROA2'!$D$2:$AQ$224,MATCH(A7262,'ROA2'!$B$2:$B$224,0),MATCH(G7262,'ROA2'!$D$1:$AQ$1,0))</f>
        <v>7.46478223800659</v>
      </c>
      <c r="O7262" s="6">
        <v>7531.7002240000002</v>
      </c>
      <c r="P7262" s="28">
        <v>3.7438576783992018E-2</v>
      </c>
    </row>
    <row r="7263" spans="1:16" x14ac:dyDescent="0.3">
      <c r="A7263" s="17" t="s">
        <v>529</v>
      </c>
      <c r="B7263" t="str">
        <f>VLOOKUP(A7263,Sheet3!L:L,1,FALSE)</f>
        <v>ERO CN EQUITY</v>
      </c>
      <c r="C7263" t="str">
        <f>VLOOKUP(A7263,'ALL - prices'!B:C,2,FALSE)</f>
        <v>ERO Copper Corp</v>
      </c>
      <c r="D7263" t="str">
        <f>VLOOKUP(A7263,'ALL - prices'!B:I,8,FALSE)</f>
        <v>Materials</v>
      </c>
      <c r="E7263">
        <v>2018</v>
      </c>
      <c r="F7263" t="s">
        <v>679</v>
      </c>
      <c r="G7263" t="str">
        <f t="shared" ref="G7263:G7317" si="547">E7263&amp;"-"&amp;F7263</f>
        <v>2018-Q1</v>
      </c>
      <c r="H7263" s="4">
        <f>_xlfn.XLOOKUP(G7263,'prices - not start at 2015'!$I$20:$CQ$20,'prices - not start at 2015'!$I$21:$CQ$21)</f>
        <v>8.4</v>
      </c>
      <c r="I7263" s="14">
        <f t="shared" ref="I7263:I7285" si="548">STDEV(H7264:H7267)</f>
        <v>2.9111796005514088</v>
      </c>
      <c r="J7263" s="6">
        <f>INDEX(MarketCap2!$E$2:$AR$224,MATCH(A7263,MarketCap2!$B$2:$B$224,0),MATCH(G7263,MarketCap2!$E$1:$AR$1,0))/1000000</f>
        <v>666.80326400000001</v>
      </c>
      <c r="K7263">
        <f t="shared" ref="K7263:K7325" si="549">LN(J7263)</f>
        <v>6.5024950458856541</v>
      </c>
      <c r="L7263">
        <f>INDEX('PB2'!$D$2:$AQ$224,MATCH(A7263,'PB2'!$B$2:$B$224,0),MATCH(G7263,'PB2'!$D$1:$AQ$1,0))</f>
        <v>4.3047828674316397</v>
      </c>
      <c r="M7263" s="16">
        <f t="shared" ref="M7263:M7325" si="550">1/L7263</f>
        <v>0.23229975373801592</v>
      </c>
      <c r="N7263" s="6" t="str">
        <f>INDEX('ROA2'!$D$2:$AQ$224,MATCH(A7263,'ROA2'!$B$2:$B$224,0),MATCH(G7263,'ROA2'!$D$1:$AQ$1,0))</f>
        <v>--</v>
      </c>
      <c r="O7263" s="6">
        <v>381.343008</v>
      </c>
      <c r="P7263" s="28">
        <v>0.10429217439651585</v>
      </c>
    </row>
    <row r="7264" spans="1:16" x14ac:dyDescent="0.3">
      <c r="A7264" s="17" t="s">
        <v>529</v>
      </c>
      <c r="B7264" t="str">
        <f>VLOOKUP(A7264,Sheet3!L:L,1,FALSE)</f>
        <v>ERO CN EQUITY</v>
      </c>
      <c r="C7264" t="str">
        <f>VLOOKUP(A7264,'ALL - prices'!B:C,2,FALSE)</f>
        <v>ERO Copper Corp</v>
      </c>
      <c r="D7264" t="str">
        <f>VLOOKUP(A7264,'ALL - prices'!B:I,8,FALSE)</f>
        <v>Materials</v>
      </c>
      <c r="E7264">
        <v>2018</v>
      </c>
      <c r="F7264" t="s">
        <v>680</v>
      </c>
      <c r="G7264" t="str">
        <f t="shared" si="547"/>
        <v>2018-Q2</v>
      </c>
      <c r="H7264" s="4">
        <f>_xlfn.XLOOKUP(G7264,'prices - not start at 2015'!$I$20:$CQ$20,'prices - not start at 2015'!$I$21:$CQ$21)</f>
        <v>9.8000000000000007</v>
      </c>
      <c r="I7264" s="14">
        <f t="shared" si="548"/>
        <v>5.3932983105579018</v>
      </c>
      <c r="J7264" s="6">
        <f>INDEX(MarketCap2!$E$2:$AR$224,MATCH(A7264,MarketCap2!$B$2:$B$224,0),MATCH(G7264,MarketCap2!$E$1:$AR$1,0))/1000000</f>
        <v>827.665344</v>
      </c>
      <c r="K7264">
        <f t="shared" si="549"/>
        <v>6.718608898771925</v>
      </c>
      <c r="L7264">
        <f>INDEX('PB2'!$D$2:$AQ$224,MATCH(A7264,'PB2'!$B$2:$B$224,0),MATCH(G7264,'PB2'!$D$1:$AQ$1,0))</f>
        <v>6.9417638778686497</v>
      </c>
      <c r="M7264" s="16">
        <f t="shared" si="550"/>
        <v>0.1440556056924012</v>
      </c>
      <c r="N7264" s="6" t="str">
        <f>INDEX('ROA2'!$D$2:$AQ$224,MATCH(A7264,'ROA2'!$B$2:$B$224,0),MATCH(G7264,'ROA2'!$D$1:$AQ$1,0))</f>
        <v>--</v>
      </c>
      <c r="O7264" s="6">
        <v>373.03398399999998</v>
      </c>
      <c r="P7264" s="28">
        <v>-2.1788845804667337E-2</v>
      </c>
    </row>
    <row r="7265" spans="1:16" x14ac:dyDescent="0.3">
      <c r="A7265" s="17" t="s">
        <v>529</v>
      </c>
      <c r="B7265" t="str">
        <f>VLOOKUP(A7265,Sheet3!L:L,1,FALSE)</f>
        <v>ERO CN EQUITY</v>
      </c>
      <c r="C7265" t="str">
        <f>VLOOKUP(A7265,'ALL - prices'!B:C,2,FALSE)</f>
        <v>ERO Copper Corp</v>
      </c>
      <c r="D7265" t="str">
        <f>VLOOKUP(A7265,'ALL - prices'!B:I,8,FALSE)</f>
        <v>Materials</v>
      </c>
      <c r="E7265">
        <v>2018</v>
      </c>
      <c r="F7265" t="s">
        <v>681</v>
      </c>
      <c r="G7265" t="str">
        <f t="shared" si="547"/>
        <v>2018-Q3</v>
      </c>
      <c r="H7265" s="4">
        <f>_xlfn.XLOOKUP(G7265,'prices - not start at 2015'!$I$20:$CQ$20,'prices - not start at 2015'!$I$21:$CQ$21)</f>
        <v>12.2</v>
      </c>
      <c r="I7265" s="14">
        <f t="shared" si="548"/>
        <v>5.3226833771447746</v>
      </c>
      <c r="J7265" s="6">
        <f>INDEX(MarketCap2!$E$2:$AR$224,MATCH(A7265,MarketCap2!$B$2:$B$224,0),MATCH(G7265,MarketCap2!$E$1:$AR$1,0))/1000000</f>
        <v>1030.761536</v>
      </c>
      <c r="K7265">
        <f t="shared" si="549"/>
        <v>6.9380531633749749</v>
      </c>
      <c r="L7265">
        <f>INDEX('PB2'!$D$2:$AQ$224,MATCH(A7265,'PB2'!$B$2:$B$224,0),MATCH(G7265,'PB2'!$D$1:$AQ$1,0))</f>
        <v>7.7177600860595703</v>
      </c>
      <c r="M7265" s="16">
        <f t="shared" si="550"/>
        <v>0.12957127312188405</v>
      </c>
      <c r="N7265" s="6" t="str">
        <f>INDEX('ROA2'!$D$2:$AQ$224,MATCH(A7265,'ROA2'!$B$2:$B$224,0),MATCH(G7265,'ROA2'!$D$1:$AQ$1,0))</f>
        <v>--</v>
      </c>
      <c r="O7265" s="6">
        <v>333.08601599999997</v>
      </c>
      <c r="P7265" s="28">
        <v>-0.10708935301723074</v>
      </c>
    </row>
    <row r="7266" spans="1:16" x14ac:dyDescent="0.3">
      <c r="A7266" s="17" t="s">
        <v>529</v>
      </c>
      <c r="B7266" t="str">
        <f>VLOOKUP(A7266,Sheet3!L:L,1,FALSE)</f>
        <v>ERO CN EQUITY</v>
      </c>
      <c r="C7266" t="str">
        <f>VLOOKUP(A7266,'ALL - prices'!B:C,2,FALSE)</f>
        <v>ERO Copper Corp</v>
      </c>
      <c r="D7266" t="str">
        <f>VLOOKUP(A7266,'ALL - prices'!B:I,8,FALSE)</f>
        <v>Materials</v>
      </c>
      <c r="E7266">
        <v>2018</v>
      </c>
      <c r="F7266" t="s">
        <v>682</v>
      </c>
      <c r="G7266" t="str">
        <f t="shared" si="547"/>
        <v>2018-Q4</v>
      </c>
      <c r="H7266" s="4">
        <f>_xlfn.XLOOKUP(G7266,'prices - not start at 2015'!$I$20:$CQ$20,'prices - not start at 2015'!$I$21:$CQ$21)</f>
        <v>9.81</v>
      </c>
      <c r="I7266" s="14">
        <f t="shared" si="548"/>
        <v>3.3734193829604755</v>
      </c>
      <c r="J7266" s="6">
        <f>INDEX(MarketCap2!$E$2:$AR$224,MATCH(A7266,MarketCap2!$B$2:$B$224,0),MATCH(G7266,MarketCap2!$E$1:$AR$1,0))/1000000</f>
        <v>830.30515200000002</v>
      </c>
      <c r="K7266">
        <f t="shared" si="549"/>
        <v>6.7217932862348837</v>
      </c>
      <c r="L7266">
        <f>INDEX('PB2'!$D$2:$AQ$224,MATCH(A7266,'PB2'!$B$2:$B$224,0),MATCH(G7266,'PB2'!$D$1:$AQ$1,0))</f>
        <v>5.8938150405883798</v>
      </c>
      <c r="M7266" s="16">
        <f t="shared" si="550"/>
        <v>0.16966938954028832</v>
      </c>
      <c r="N7266" s="6">
        <f>INDEX('ROA2'!$D$2:$AQ$224,MATCH(A7266,'ROA2'!$B$2:$B$224,0),MATCH(G7266,'ROA2'!$D$1:$AQ$1,0))</f>
        <v>1.4662059545517001</v>
      </c>
      <c r="O7266" s="6">
        <v>360.439008</v>
      </c>
      <c r="P7266" s="28">
        <v>8.2119905027775261E-2</v>
      </c>
    </row>
    <row r="7267" spans="1:16" x14ac:dyDescent="0.3">
      <c r="A7267" s="17" t="s">
        <v>529</v>
      </c>
      <c r="B7267" t="str">
        <f>VLOOKUP(A7267,Sheet3!L:L,1,FALSE)</f>
        <v>ERO CN EQUITY</v>
      </c>
      <c r="C7267" t="str">
        <f>VLOOKUP(A7267,'ALL - prices'!B:C,2,FALSE)</f>
        <v>ERO Copper Corp</v>
      </c>
      <c r="D7267" t="str">
        <f>VLOOKUP(A7267,'ALL - prices'!B:I,8,FALSE)</f>
        <v>Materials</v>
      </c>
      <c r="E7267">
        <v>2019</v>
      </c>
      <c r="F7267" t="s">
        <v>679</v>
      </c>
      <c r="G7267" t="str">
        <f t="shared" si="547"/>
        <v>2019-Q1</v>
      </c>
      <c r="H7267" s="4">
        <f>_xlfn.XLOOKUP(G7267,'prices - not start at 2015'!$I$20:$CQ$20,'prices - not start at 2015'!$I$21:$CQ$21)</f>
        <v>15.97</v>
      </c>
      <c r="I7267" s="14">
        <f t="shared" si="548"/>
        <v>5.8461062540235469</v>
      </c>
      <c r="J7267" s="6">
        <f>INDEX(MarketCap2!$E$2:$AR$224,MATCH(A7267,MarketCap2!$B$2:$B$224,0),MATCH(G7267,MarketCap2!$E$1:$AR$1,0))/1000000</f>
        <v>1353.8085120000001</v>
      </c>
      <c r="K7267">
        <f t="shared" si="549"/>
        <v>7.2106770195418148</v>
      </c>
      <c r="L7267">
        <f>INDEX('PB2'!$D$2:$AQ$224,MATCH(A7267,'PB2'!$B$2:$B$224,0),MATCH(G7267,'PB2'!$D$1:$AQ$1,0))</f>
        <v>8.4720458984375</v>
      </c>
      <c r="M7267" s="16">
        <f t="shared" si="550"/>
        <v>0.11803524343328098</v>
      </c>
      <c r="N7267" s="6">
        <f>INDEX('ROA2'!$D$2:$AQ$224,MATCH(A7267,'ROA2'!$B$2:$B$224,0),MATCH(G7267,'ROA2'!$D$1:$AQ$1,0))</f>
        <v>-1.6980730295181301</v>
      </c>
      <c r="O7267" s="6">
        <v>360.439008</v>
      </c>
      <c r="P7267" s="28">
        <v>0</v>
      </c>
    </row>
    <row r="7268" spans="1:16" x14ac:dyDescent="0.3">
      <c r="A7268" s="17" t="s">
        <v>529</v>
      </c>
      <c r="B7268" t="str">
        <f>VLOOKUP(A7268,Sheet3!L:L,1,FALSE)</f>
        <v>ERO CN EQUITY</v>
      </c>
      <c r="C7268" t="str">
        <f>VLOOKUP(A7268,'ALL - prices'!B:C,2,FALSE)</f>
        <v>ERO Copper Corp</v>
      </c>
      <c r="D7268" t="str">
        <f>VLOOKUP(A7268,'ALL - prices'!B:I,8,FALSE)</f>
        <v>Materials</v>
      </c>
      <c r="E7268">
        <v>2019</v>
      </c>
      <c r="F7268" t="s">
        <v>680</v>
      </c>
      <c r="G7268" t="str">
        <f t="shared" si="547"/>
        <v>2019-Q2</v>
      </c>
      <c r="H7268" s="4">
        <f>_xlfn.XLOOKUP(G7268,'prices - not start at 2015'!$I$20:$CQ$20,'prices - not start at 2015'!$I$21:$CQ$21)</f>
        <v>22.18</v>
      </c>
      <c r="I7268" s="14">
        <f t="shared" si="548"/>
        <v>5.5054034063514976</v>
      </c>
      <c r="J7268" s="6">
        <f>INDEX(MarketCap2!$E$2:$AR$224,MATCH(A7268,MarketCap2!$B$2:$B$224,0),MATCH(G7268,MarketCap2!$E$1:$AR$1,0))/1000000</f>
        <v>1885.6026879999999</v>
      </c>
      <c r="K7268">
        <f t="shared" si="549"/>
        <v>7.542002777161847</v>
      </c>
      <c r="L7268">
        <f>INDEX('PB2'!$D$2:$AQ$224,MATCH(A7268,'PB2'!$B$2:$B$224,0),MATCH(G7268,'PB2'!$D$1:$AQ$1,0))</f>
        <v>10.3439683914185</v>
      </c>
      <c r="M7268" s="16">
        <f t="shared" si="550"/>
        <v>9.6674696031516683E-2</v>
      </c>
      <c r="N7268" s="6">
        <f>INDEX('ROA2'!$D$2:$AQ$224,MATCH(A7268,'ROA2'!$B$2:$B$224,0),MATCH(G7268,'ROA2'!$D$1:$AQ$1,0))</f>
        <v>2.73204898834229</v>
      </c>
      <c r="O7268" s="6">
        <v>387.86</v>
      </c>
      <c r="P7268" s="28">
        <v>7.6076649284308351E-2</v>
      </c>
    </row>
    <row r="7269" spans="1:16" x14ac:dyDescent="0.3">
      <c r="A7269" s="17" t="s">
        <v>529</v>
      </c>
      <c r="B7269" t="str">
        <f>VLOOKUP(A7269,Sheet3!L:L,1,FALSE)</f>
        <v>ERO CN EQUITY</v>
      </c>
      <c r="C7269" t="str">
        <f>VLOOKUP(A7269,'ALL - prices'!B:C,2,FALSE)</f>
        <v>ERO Copper Corp</v>
      </c>
      <c r="D7269" t="str">
        <f>VLOOKUP(A7269,'ALL - prices'!B:I,8,FALSE)</f>
        <v>Materials</v>
      </c>
      <c r="E7269">
        <v>2019</v>
      </c>
      <c r="F7269" t="s">
        <v>681</v>
      </c>
      <c r="G7269" t="str">
        <f t="shared" si="547"/>
        <v>2019-Q3</v>
      </c>
      <c r="H7269" s="4">
        <f>_xlfn.XLOOKUP(G7269,'prices - not start at 2015'!$I$20:$CQ$20,'prices - not start at 2015'!$I$21:$CQ$21)</f>
        <v>19.350000000000001</v>
      </c>
      <c r="I7269" s="14">
        <f t="shared" si="548"/>
        <v>5.5092982009205729</v>
      </c>
      <c r="J7269" s="6">
        <f>INDEX(MarketCap2!$E$2:$AR$224,MATCH(A7269,MarketCap2!$B$2:$B$224,0),MATCH(G7269,MarketCap2!$E$1:$AR$1,0))/1000000</f>
        <v>1655.8501120000001</v>
      </c>
      <c r="K7269">
        <f t="shared" si="549"/>
        <v>7.4120698187714451</v>
      </c>
      <c r="L7269">
        <f>INDEX('PB2'!$D$2:$AQ$224,MATCH(A7269,'PB2'!$B$2:$B$224,0),MATCH(G7269,'PB2'!$D$1:$AQ$1,0))</f>
        <v>8.6287508010864293</v>
      </c>
      <c r="M7269" s="16">
        <f t="shared" si="550"/>
        <v>0.11589163055608141</v>
      </c>
      <c r="N7269" s="6">
        <f>INDEX('ROA2'!$D$2:$AQ$224,MATCH(A7269,'ROA2'!$B$2:$B$224,0),MATCH(G7269,'ROA2'!$D$1:$AQ$1,0))</f>
        <v>11.7877559661865</v>
      </c>
      <c r="O7269" s="6">
        <v>408.00499200000002</v>
      </c>
      <c r="P7269" s="28">
        <v>5.1938823286752957E-2</v>
      </c>
    </row>
    <row r="7270" spans="1:16" x14ac:dyDescent="0.3">
      <c r="A7270" s="17" t="s">
        <v>529</v>
      </c>
      <c r="B7270" t="str">
        <f>VLOOKUP(A7270,Sheet3!L:L,1,FALSE)</f>
        <v>ERO CN EQUITY</v>
      </c>
      <c r="C7270" t="str">
        <f>VLOOKUP(A7270,'ALL - prices'!B:C,2,FALSE)</f>
        <v>ERO Copper Corp</v>
      </c>
      <c r="D7270" t="str">
        <f>VLOOKUP(A7270,'ALL - prices'!B:I,8,FALSE)</f>
        <v>Materials</v>
      </c>
      <c r="E7270">
        <v>2019</v>
      </c>
      <c r="F7270" t="s">
        <v>682</v>
      </c>
      <c r="G7270" t="str">
        <f t="shared" si="547"/>
        <v>2019-Q4</v>
      </c>
      <c r="H7270" s="4">
        <f>_xlfn.XLOOKUP(G7270,'prices - not start at 2015'!$I$20:$CQ$20,'prices - not start at 2015'!$I$21:$CQ$21)</f>
        <v>23.61</v>
      </c>
      <c r="I7270" s="14">
        <f t="shared" si="548"/>
        <v>4.6514182425005188</v>
      </c>
      <c r="J7270" s="6">
        <f>INDEX(MarketCap2!$E$2:$AR$224,MATCH(A7270,MarketCap2!$B$2:$B$224,0),MATCH(G7270,MarketCap2!$E$1:$AR$1,0))/1000000</f>
        <v>2020.393728</v>
      </c>
      <c r="K7270">
        <f t="shared" si="549"/>
        <v>7.6110476862533041</v>
      </c>
      <c r="L7270">
        <f>INDEX('PB2'!$D$2:$AQ$224,MATCH(A7270,'PB2'!$B$2:$B$224,0),MATCH(G7270,'PB2'!$D$1:$AQ$1,0))</f>
        <v>7.8656311035156197</v>
      </c>
      <c r="M7270" s="16">
        <f t="shared" si="550"/>
        <v>0.1271353800908665</v>
      </c>
      <c r="N7270" s="6">
        <f>INDEX('ROA2'!$D$2:$AQ$224,MATCH(A7270,'ROA2'!$B$2:$B$224,0),MATCH(G7270,'ROA2'!$D$1:$AQ$1,0))</f>
        <v>14.138162612915</v>
      </c>
      <c r="O7270" s="6">
        <v>414.499008</v>
      </c>
      <c r="P7270" s="28">
        <v>1.5916511139157798E-2</v>
      </c>
    </row>
    <row r="7271" spans="1:16" x14ac:dyDescent="0.3">
      <c r="A7271" s="17" t="s">
        <v>529</v>
      </c>
      <c r="B7271" t="str">
        <f>VLOOKUP(A7271,Sheet3!L:L,1,FALSE)</f>
        <v>ERO CN EQUITY</v>
      </c>
      <c r="C7271" t="str">
        <f>VLOOKUP(A7271,'ALL - prices'!B:C,2,FALSE)</f>
        <v>ERO Copper Corp</v>
      </c>
      <c r="D7271" t="str">
        <f>VLOOKUP(A7271,'ALL - prices'!B:I,8,FALSE)</f>
        <v>Materials</v>
      </c>
      <c r="E7271">
        <v>2020</v>
      </c>
      <c r="F7271" t="s">
        <v>679</v>
      </c>
      <c r="G7271" t="str">
        <f t="shared" si="547"/>
        <v>2020-Q1</v>
      </c>
      <c r="H7271" s="4">
        <f>_xlfn.XLOOKUP(G7271,'prices - not start at 2015'!$I$20:$CQ$20,'prices - not start at 2015'!$I$21:$CQ$21)</f>
        <v>10.57</v>
      </c>
      <c r="I7271" s="14">
        <f t="shared" si="548"/>
        <v>0.99516749009065397</v>
      </c>
      <c r="J7271" s="6">
        <f>INDEX(MarketCap2!$E$2:$AR$224,MATCH(A7271,MarketCap2!$B$2:$B$224,0),MATCH(G7271,MarketCap2!$E$1:$AR$1,0))/1000000</f>
        <v>906.45126400000004</v>
      </c>
      <c r="K7271">
        <f t="shared" si="549"/>
        <v>6.8095372659255844</v>
      </c>
      <c r="L7271">
        <f>INDEX('PB2'!$D$2:$AQ$224,MATCH(A7271,'PB2'!$B$2:$B$224,0),MATCH(G7271,'PB2'!$D$1:$AQ$1,0))</f>
        <v>6.5335979461669904</v>
      </c>
      <c r="M7271" s="16">
        <f t="shared" si="550"/>
        <v>0.15305502546061339</v>
      </c>
      <c r="N7271" s="6">
        <f>INDEX('ROA2'!$D$2:$AQ$224,MATCH(A7271,'ROA2'!$B$2:$B$224,0),MATCH(G7271,'ROA2'!$D$1:$AQ$1,0))</f>
        <v>22.325731277465799</v>
      </c>
      <c r="O7271" s="6">
        <v>462.67398400000002</v>
      </c>
      <c r="P7271" s="28">
        <v>0.11622458695968704</v>
      </c>
    </row>
    <row r="7272" spans="1:16" x14ac:dyDescent="0.3">
      <c r="A7272" s="17" t="s">
        <v>529</v>
      </c>
      <c r="B7272" t="str">
        <f>VLOOKUP(A7272,Sheet3!L:L,1,FALSE)</f>
        <v>ERO CN EQUITY</v>
      </c>
      <c r="C7272" t="str">
        <f>VLOOKUP(A7272,'ALL - prices'!B:C,2,FALSE)</f>
        <v>ERO Copper Corp</v>
      </c>
      <c r="D7272" t="str">
        <f>VLOOKUP(A7272,'ALL - prices'!B:I,8,FALSE)</f>
        <v>Materials</v>
      </c>
      <c r="E7272">
        <v>2020</v>
      </c>
      <c r="F7272" t="s">
        <v>680</v>
      </c>
      <c r="G7272" t="str">
        <f t="shared" si="547"/>
        <v>2020-Q2</v>
      </c>
      <c r="H7272" s="4">
        <f>_xlfn.XLOOKUP(G7272,'prices - not start at 2015'!$I$20:$CQ$20,'prices - not start at 2015'!$I$21:$CQ$21)</f>
        <v>19.670000000000002</v>
      </c>
      <c r="I7272" s="14">
        <f t="shared" si="548"/>
        <v>2.9069614720529189</v>
      </c>
      <c r="J7272" s="6">
        <f>INDEX(MarketCap2!$E$2:$AR$224,MATCH(A7272,MarketCap2!$B$2:$B$224,0),MATCH(G7272,MarketCap2!$E$1:$AR$1,0))/1000000</f>
        <v>1687.6592639999999</v>
      </c>
      <c r="K7272">
        <f t="shared" si="549"/>
        <v>7.431097796959965</v>
      </c>
      <c r="L7272">
        <f>INDEX('PB2'!$D$2:$AQ$224,MATCH(A7272,'PB2'!$B$2:$B$224,0),MATCH(G7272,'PB2'!$D$1:$AQ$1,0))</f>
        <v>13.093188285827599</v>
      </c>
      <c r="M7272" s="16">
        <f t="shared" si="550"/>
        <v>7.6375591503745913E-2</v>
      </c>
      <c r="N7272" s="6">
        <f>INDEX('ROA2'!$D$2:$AQ$224,MATCH(A7272,'ROA2'!$B$2:$B$224,0),MATCH(G7272,'ROA2'!$D$1:$AQ$1,0))</f>
        <v>5.9704079627990696</v>
      </c>
      <c r="O7272" s="6">
        <v>409.64</v>
      </c>
      <c r="P7272" s="28">
        <v>-0.11462495371254769</v>
      </c>
    </row>
    <row r="7273" spans="1:16" x14ac:dyDescent="0.3">
      <c r="A7273" s="17" t="s">
        <v>529</v>
      </c>
      <c r="B7273" t="str">
        <f>VLOOKUP(A7273,Sheet3!L:L,1,FALSE)</f>
        <v>ERO CN EQUITY</v>
      </c>
      <c r="C7273" t="str">
        <f>VLOOKUP(A7273,'ALL - prices'!B:C,2,FALSE)</f>
        <v>ERO Copper Corp</v>
      </c>
      <c r="D7273" t="str">
        <f>VLOOKUP(A7273,'ALL - prices'!B:I,8,FALSE)</f>
        <v>Materials</v>
      </c>
      <c r="E7273">
        <v>2020</v>
      </c>
      <c r="F7273" t="s">
        <v>681</v>
      </c>
      <c r="G7273" t="str">
        <f t="shared" si="547"/>
        <v>2020-Q3</v>
      </c>
      <c r="H7273" s="4">
        <f>_xlfn.XLOOKUP(G7273,'prices - not start at 2015'!$I$20:$CQ$20,'prices - not start at 2015'!$I$21:$CQ$21)</f>
        <v>19.41</v>
      </c>
      <c r="I7273" s="14">
        <f t="shared" si="548"/>
        <v>2.4039828063722366</v>
      </c>
      <c r="J7273" s="6">
        <f>INDEX(MarketCap2!$E$2:$AR$224,MATCH(A7273,MarketCap2!$B$2:$B$224,0),MATCH(G7273,MarketCap2!$E$1:$AR$1,0))/1000000</f>
        <v>1675.043328</v>
      </c>
      <c r="K7273">
        <f t="shared" si="549"/>
        <v>7.423594311387296</v>
      </c>
      <c r="L7273">
        <f>INDEX('PB2'!$D$2:$AQ$224,MATCH(A7273,'PB2'!$B$2:$B$224,0),MATCH(G7273,'PB2'!$D$1:$AQ$1,0))</f>
        <v>10.194705009460399</v>
      </c>
      <c r="M7273" s="16">
        <f t="shared" si="550"/>
        <v>9.8090135915853194E-2</v>
      </c>
      <c r="N7273" s="6">
        <f>INDEX('ROA2'!$D$2:$AQ$224,MATCH(A7273,'ROA2'!$B$2:$B$224,0),MATCH(G7273,'ROA2'!$D$1:$AQ$1,0))</f>
        <v>3.9167730808258101</v>
      </c>
      <c r="O7273" s="6">
        <v>420.32998400000002</v>
      </c>
      <c r="P7273" s="28">
        <v>2.6096045308075477E-2</v>
      </c>
    </row>
    <row r="7274" spans="1:16" x14ac:dyDescent="0.3">
      <c r="A7274" s="17" t="s">
        <v>529</v>
      </c>
      <c r="B7274" t="str">
        <f>VLOOKUP(A7274,Sheet3!L:L,1,FALSE)</f>
        <v>ERO CN EQUITY</v>
      </c>
      <c r="C7274" t="str">
        <f>VLOOKUP(A7274,'ALL - prices'!B:C,2,FALSE)</f>
        <v>ERO Copper Corp</v>
      </c>
      <c r="D7274" t="str">
        <f>VLOOKUP(A7274,'ALL - prices'!B:I,8,FALSE)</f>
        <v>Materials</v>
      </c>
      <c r="E7274">
        <v>2020</v>
      </c>
      <c r="F7274" t="s">
        <v>682</v>
      </c>
      <c r="G7274" t="str">
        <f t="shared" si="547"/>
        <v>2020-Q4</v>
      </c>
      <c r="H7274" s="4">
        <f>_xlfn.XLOOKUP(G7274,'prices - not start at 2015'!$I$20:$CQ$20,'prices - not start at 2015'!$I$21:$CQ$21)</f>
        <v>20.420000000000002</v>
      </c>
      <c r="I7274" s="14">
        <f t="shared" si="548"/>
        <v>2.7826007019812939</v>
      </c>
      <c r="J7274" s="6">
        <f>INDEX(MarketCap2!$E$2:$AR$224,MATCH(A7274,MarketCap2!$B$2:$B$224,0),MATCH(G7274,MarketCap2!$E$1:$AR$1,0))/1000000</f>
        <v>1773.3256960000001</v>
      </c>
      <c r="K7274">
        <f t="shared" si="549"/>
        <v>7.4806119868913887</v>
      </c>
      <c r="L7274">
        <f>INDEX('PB2'!$D$2:$AQ$224,MATCH(A7274,'PB2'!$B$2:$B$224,0),MATCH(G7274,'PB2'!$D$1:$AQ$1,0))</f>
        <v>6.6076297760009801</v>
      </c>
      <c r="M7274" s="16">
        <f t="shared" si="550"/>
        <v>0.15134019821025937</v>
      </c>
      <c r="N7274" s="6">
        <f>INDEX('ROA2'!$D$2:$AQ$224,MATCH(A7274,'ROA2'!$B$2:$B$224,0),MATCH(G7274,'ROA2'!$D$1:$AQ$1,0))</f>
        <v>7.2619152069091797</v>
      </c>
      <c r="O7274" s="6">
        <v>439.40800000000002</v>
      </c>
      <c r="P7274" s="28">
        <v>4.5388187201034866E-2</v>
      </c>
    </row>
    <row r="7275" spans="1:16" x14ac:dyDescent="0.3">
      <c r="A7275" s="17" t="s">
        <v>529</v>
      </c>
      <c r="B7275" t="str">
        <f>VLOOKUP(A7275,Sheet3!L:L,1,FALSE)</f>
        <v>ERO CN EQUITY</v>
      </c>
      <c r="C7275" t="str">
        <f>VLOOKUP(A7275,'ALL - prices'!B:C,2,FALSE)</f>
        <v>ERO Copper Corp</v>
      </c>
      <c r="D7275" t="str">
        <f>VLOOKUP(A7275,'ALL - prices'!B:I,8,FALSE)</f>
        <v>Materials</v>
      </c>
      <c r="E7275">
        <v>2021</v>
      </c>
      <c r="F7275" t="s">
        <v>679</v>
      </c>
      <c r="G7275" t="str">
        <f t="shared" si="547"/>
        <v>2021-Q1</v>
      </c>
      <c r="H7275" s="4">
        <f>_xlfn.XLOOKUP(G7275,'prices - not start at 2015'!$I$20:$CQ$20,'prices - not start at 2015'!$I$21:$CQ$21)</f>
        <v>21.63</v>
      </c>
      <c r="I7275" s="14">
        <f t="shared" si="548"/>
        <v>3.4773649027196836</v>
      </c>
      <c r="J7275" s="6">
        <f>INDEX(MarketCap2!$E$2:$AR$224,MATCH(A7275,MarketCap2!$B$2:$B$224,0),MATCH(G7275,MarketCap2!$E$1:$AR$1,0))/1000000</f>
        <v>1905.644288</v>
      </c>
      <c r="K7275">
        <f t="shared" si="549"/>
        <v>7.55257543930494</v>
      </c>
      <c r="L7275">
        <f>INDEX('PB2'!$D$2:$AQ$224,MATCH(A7275,'PB2'!$B$2:$B$224,0),MATCH(G7275,'PB2'!$D$1:$AQ$1,0))</f>
        <v>6.7869520187377903</v>
      </c>
      <c r="M7275" s="16">
        <f t="shared" si="550"/>
        <v>0.1473415455478608</v>
      </c>
      <c r="N7275" s="6">
        <f>INDEX('ROA2'!$D$2:$AQ$224,MATCH(A7275,'ROA2'!$B$2:$B$224,0),MATCH(G7275,'ROA2'!$D$1:$AQ$1,0))</f>
        <v>10.7571268081665</v>
      </c>
      <c r="O7275" s="6">
        <v>497.09900800000003</v>
      </c>
      <c r="P7275" s="28">
        <v>0.13129257546517134</v>
      </c>
    </row>
    <row r="7276" spans="1:16" x14ac:dyDescent="0.3">
      <c r="A7276" s="17" t="s">
        <v>529</v>
      </c>
      <c r="B7276" t="str">
        <f>VLOOKUP(A7276,Sheet3!L:L,1,FALSE)</f>
        <v>ERO CN EQUITY</v>
      </c>
      <c r="C7276" t="str">
        <f>VLOOKUP(A7276,'ALL - prices'!B:C,2,FALSE)</f>
        <v>ERO Copper Corp</v>
      </c>
      <c r="D7276" t="str">
        <f>VLOOKUP(A7276,'ALL - prices'!B:I,8,FALSE)</f>
        <v>Materials</v>
      </c>
      <c r="E7276">
        <v>2021</v>
      </c>
      <c r="F7276" t="s">
        <v>680</v>
      </c>
      <c r="G7276" t="str">
        <f t="shared" si="547"/>
        <v>2021-Q2</v>
      </c>
      <c r="H7276" s="4">
        <f>_xlfn.XLOOKUP(G7276,'prices - not start at 2015'!$I$20:$CQ$20,'prices - not start at 2015'!$I$21:$CQ$21)</f>
        <v>26.01</v>
      </c>
      <c r="I7276" s="14">
        <f t="shared" si="548"/>
        <v>4.9069236798629676</v>
      </c>
      <c r="J7276" s="6">
        <f>INDEX(MarketCap2!$E$2:$AR$224,MATCH(A7276,MarketCap2!$B$2:$B$224,0),MATCH(G7276,MarketCap2!$E$1:$AR$1,0))/1000000</f>
        <v>2292.896256</v>
      </c>
      <c r="K7276">
        <f t="shared" si="549"/>
        <v>7.73757103804894</v>
      </c>
      <c r="L7276">
        <f>INDEX('PB2'!$D$2:$AQ$224,MATCH(A7276,'PB2'!$B$2:$B$224,0),MATCH(G7276,'PB2'!$D$1:$AQ$1,0))</f>
        <v>5.2249422073364302</v>
      </c>
      <c r="M7276" s="16">
        <f t="shared" si="550"/>
        <v>0.19138967673094701</v>
      </c>
      <c r="N7276" s="6">
        <f>INDEX('ROA2'!$D$2:$AQ$224,MATCH(A7276,'ROA2'!$B$2:$B$224,0),MATCH(G7276,'ROA2'!$D$1:$AQ$1,0))</f>
        <v>29.728927612304702</v>
      </c>
      <c r="O7276" s="6">
        <v>506.12799999999999</v>
      </c>
      <c r="P7276" s="28">
        <v>1.8163367568015665E-2</v>
      </c>
    </row>
    <row r="7277" spans="1:16" x14ac:dyDescent="0.3">
      <c r="A7277" s="17" t="s">
        <v>529</v>
      </c>
      <c r="B7277" t="str">
        <f>VLOOKUP(A7277,Sheet3!L:L,1,FALSE)</f>
        <v>ERO CN EQUITY</v>
      </c>
      <c r="C7277" t="str">
        <f>VLOOKUP(A7277,'ALL - prices'!B:C,2,FALSE)</f>
        <v>ERO Copper Corp</v>
      </c>
      <c r="D7277" t="str">
        <f>VLOOKUP(A7277,'ALL - prices'!B:I,8,FALSE)</f>
        <v>Materials</v>
      </c>
      <c r="E7277">
        <v>2021</v>
      </c>
      <c r="F7277" t="s">
        <v>681</v>
      </c>
      <c r="G7277" t="str">
        <f t="shared" si="547"/>
        <v>2021-Q3</v>
      </c>
      <c r="H7277" s="4">
        <f>_xlfn.XLOOKUP(G7277,'prices - not start at 2015'!$I$20:$CQ$20,'prices - not start at 2015'!$I$21:$CQ$21)</f>
        <v>22.46</v>
      </c>
      <c r="I7277" s="14">
        <f t="shared" si="548"/>
        <v>3.7885914269026082</v>
      </c>
      <c r="J7277" s="6">
        <f>INDEX(MarketCap2!$E$2:$AR$224,MATCH(A7277,MarketCap2!$B$2:$B$224,0),MATCH(G7277,MarketCap2!$E$1:$AR$1,0))/1000000</f>
        <v>1984.8952320000001</v>
      </c>
      <c r="K7277">
        <f t="shared" si="549"/>
        <v>7.5933214118795194</v>
      </c>
      <c r="L7277">
        <f>INDEX('PB2'!$D$2:$AQ$224,MATCH(A7277,'PB2'!$B$2:$B$224,0),MATCH(G7277,'PB2'!$D$1:$AQ$1,0))</f>
        <v>4.4973092079162598</v>
      </c>
      <c r="M7277" s="16">
        <f t="shared" si="550"/>
        <v>0.22235518034645663</v>
      </c>
      <c r="N7277" s="6">
        <f>INDEX('ROA2'!$D$2:$AQ$224,MATCH(A7277,'ROA2'!$B$2:$B$224,0),MATCH(G7277,'ROA2'!$D$1:$AQ$1,0))</f>
        <v>40.430202484130902</v>
      </c>
      <c r="O7277" s="6">
        <v>628.475008</v>
      </c>
      <c r="P7277" s="28">
        <v>0.24173135649479977</v>
      </c>
    </row>
    <row r="7278" spans="1:16" x14ac:dyDescent="0.3">
      <c r="A7278" s="17" t="s">
        <v>529</v>
      </c>
      <c r="B7278" t="str">
        <f>VLOOKUP(A7278,Sheet3!L:L,1,FALSE)</f>
        <v>ERO CN EQUITY</v>
      </c>
      <c r="C7278" t="str">
        <f>VLOOKUP(A7278,'ALL - prices'!B:C,2,FALSE)</f>
        <v>ERO Copper Corp</v>
      </c>
      <c r="D7278" t="str">
        <f>VLOOKUP(A7278,'ALL - prices'!B:I,8,FALSE)</f>
        <v>Materials</v>
      </c>
      <c r="E7278">
        <v>2021</v>
      </c>
      <c r="F7278" t="s">
        <v>682</v>
      </c>
      <c r="G7278" t="str">
        <f t="shared" si="547"/>
        <v>2021-Q4</v>
      </c>
      <c r="H7278" s="4">
        <f>_xlfn.XLOOKUP(G7278,'prices - not start at 2015'!$I$20:$CQ$20,'prices - not start at 2015'!$I$21:$CQ$21)</f>
        <v>19.3</v>
      </c>
      <c r="I7278" s="14">
        <f t="shared" si="548"/>
        <v>3.6031687443138067</v>
      </c>
      <c r="J7278" s="6">
        <f>INDEX(MarketCap2!$E$2:$AR$224,MATCH(A7278,MarketCap2!$B$2:$B$224,0),MATCH(G7278,MarketCap2!$E$1:$AR$1,0))/1000000</f>
        <v>1713.254784</v>
      </c>
      <c r="K7278">
        <f t="shared" si="549"/>
        <v>7.4461502228157483</v>
      </c>
      <c r="L7278">
        <f>INDEX('PB2'!$D$2:$AQ$224,MATCH(A7278,'PB2'!$B$2:$B$224,0),MATCH(G7278,'PB2'!$D$1:$AQ$1,0))</f>
        <v>3.5016529560089098</v>
      </c>
      <c r="M7278" s="16">
        <f t="shared" si="550"/>
        <v>0.28557941422606686</v>
      </c>
      <c r="N7278" s="6">
        <f>INDEX('ROA2'!$D$2:$AQ$224,MATCH(A7278,'ROA2'!$B$2:$B$224,0),MATCH(G7278,'ROA2'!$D$1:$AQ$1,0))</f>
        <v>38.899425506591797</v>
      </c>
      <c r="O7278" s="6">
        <v>625.05497600000001</v>
      </c>
      <c r="P7278" s="28">
        <v>-5.4417947515265266E-3</v>
      </c>
    </row>
    <row r="7279" spans="1:16" x14ac:dyDescent="0.3">
      <c r="A7279" s="17" t="s">
        <v>529</v>
      </c>
      <c r="B7279" t="str">
        <f>VLOOKUP(A7279,Sheet3!L:L,1,FALSE)</f>
        <v>ERO CN EQUITY</v>
      </c>
      <c r="C7279" t="str">
        <f>VLOOKUP(A7279,'ALL - prices'!B:C,2,FALSE)</f>
        <v>ERO Copper Corp</v>
      </c>
      <c r="D7279" t="str">
        <f>VLOOKUP(A7279,'ALL - prices'!B:I,8,FALSE)</f>
        <v>Materials</v>
      </c>
      <c r="E7279">
        <v>2022</v>
      </c>
      <c r="F7279" t="s">
        <v>679</v>
      </c>
      <c r="G7279" t="str">
        <f t="shared" si="547"/>
        <v>2022-Q1</v>
      </c>
      <c r="H7279" s="4">
        <f>_xlfn.XLOOKUP(G7279,'prices - not start at 2015'!$I$20:$CQ$20,'prices - not start at 2015'!$I$21:$CQ$21)</f>
        <v>18.309999999999999</v>
      </c>
      <c r="I7279" s="14">
        <f t="shared" si="548"/>
        <v>5.5041946125962262</v>
      </c>
      <c r="J7279" s="6">
        <f>INDEX(MarketCap2!$E$2:$AR$224,MATCH(A7279,MarketCap2!$B$2:$B$224,0),MATCH(G7279,MarketCap2!$E$1:$AR$1,0))/1000000</f>
        <v>1652.1914879999999</v>
      </c>
      <c r="K7279">
        <f t="shared" si="549"/>
        <v>7.40985786019648</v>
      </c>
      <c r="L7279">
        <f>INDEX('PB2'!$D$2:$AQ$224,MATCH(A7279,'PB2'!$B$2:$B$224,0),MATCH(G7279,'PB2'!$D$1:$AQ$1,0))</f>
        <v>2.4880909919738801</v>
      </c>
      <c r="M7279" s="16">
        <f t="shared" si="550"/>
        <v>0.40191456149546562</v>
      </c>
      <c r="N7279" s="6">
        <f>INDEX('ROA2'!$D$2:$AQ$224,MATCH(A7279,'ROA2'!$B$2:$B$224,0),MATCH(G7279,'ROA2'!$D$1:$AQ$1,0))</f>
        <v>33.879787445068402</v>
      </c>
      <c r="O7279" s="6">
        <v>689.76198399999998</v>
      </c>
      <c r="P7279" s="28">
        <v>0.10352210682984783</v>
      </c>
    </row>
    <row r="7280" spans="1:16" x14ac:dyDescent="0.3">
      <c r="A7280" s="17" t="s">
        <v>529</v>
      </c>
      <c r="B7280" t="str">
        <f>VLOOKUP(A7280,Sheet3!L:L,1,FALSE)</f>
        <v>ERO CN EQUITY</v>
      </c>
      <c r="C7280" t="str">
        <f>VLOOKUP(A7280,'ALL - prices'!B:C,2,FALSE)</f>
        <v>ERO Copper Corp</v>
      </c>
      <c r="D7280" t="str">
        <f>VLOOKUP(A7280,'ALL - prices'!B:I,8,FALSE)</f>
        <v>Materials</v>
      </c>
      <c r="E7280">
        <v>2022</v>
      </c>
      <c r="F7280" t="s">
        <v>680</v>
      </c>
      <c r="G7280" t="str">
        <f t="shared" si="547"/>
        <v>2022-Q2</v>
      </c>
      <c r="H7280" s="4">
        <f>_xlfn.XLOOKUP(G7280,'prices - not start at 2015'!$I$20:$CQ$20,'prices - not start at 2015'!$I$21:$CQ$21)</f>
        <v>10.87</v>
      </c>
      <c r="I7280" s="14">
        <f t="shared" si="548"/>
        <v>5.1773384410654009</v>
      </c>
      <c r="J7280" s="6">
        <f>INDEX(MarketCap2!$E$2:$AR$224,MATCH(A7280,MarketCap2!$B$2:$B$224,0),MATCH(G7280,MarketCap2!$E$1:$AR$1,0))/1000000</f>
        <v>983.65939200000003</v>
      </c>
      <c r="K7280">
        <f t="shared" si="549"/>
        <v>6.8912796907883171</v>
      </c>
      <c r="L7280">
        <f>INDEX('PB2'!$D$2:$AQ$224,MATCH(A7280,'PB2'!$B$2:$B$224,0),MATCH(G7280,'PB2'!$D$1:$AQ$1,0))</f>
        <v>1.5360209941864</v>
      </c>
      <c r="M7280" s="16">
        <f t="shared" si="550"/>
        <v>0.65103276829212886</v>
      </c>
      <c r="N7280" s="6">
        <f>INDEX('ROA2'!$D$2:$AQ$224,MATCH(A7280,'ROA2'!$B$2:$B$224,0),MATCH(G7280,'ROA2'!$D$1:$AQ$1,0))</f>
        <v>26.482589721679702</v>
      </c>
      <c r="O7280" s="6">
        <v>1165.9970559999999</v>
      </c>
      <c r="P7280" s="28">
        <v>0.69043392220351762</v>
      </c>
    </row>
    <row r="7281" spans="1:16" x14ac:dyDescent="0.3">
      <c r="A7281" s="17" t="s">
        <v>529</v>
      </c>
      <c r="B7281" t="str">
        <f>VLOOKUP(A7281,Sheet3!L:L,1,FALSE)</f>
        <v>ERO CN EQUITY</v>
      </c>
      <c r="C7281" t="str">
        <f>VLOOKUP(A7281,'ALL - prices'!B:C,2,FALSE)</f>
        <v>ERO Copper Corp</v>
      </c>
      <c r="D7281" t="str">
        <f>VLOOKUP(A7281,'ALL - prices'!B:I,8,FALSE)</f>
        <v>Materials</v>
      </c>
      <c r="E7281">
        <v>2022</v>
      </c>
      <c r="F7281" t="s">
        <v>681</v>
      </c>
      <c r="G7281" t="str">
        <f t="shared" si="547"/>
        <v>2022-Q3</v>
      </c>
      <c r="H7281" s="4">
        <f>_xlfn.XLOOKUP(G7281,'prices - not start at 2015'!$I$20:$CQ$20,'prices - not start at 2015'!$I$21:$CQ$21)</f>
        <v>15.27</v>
      </c>
      <c r="I7281" s="14">
        <f t="shared" si="548"/>
        <v>3.3816108094614719</v>
      </c>
      <c r="J7281" s="6">
        <f>INDEX(MarketCap2!$E$2:$AR$224,MATCH(A7281,MarketCap2!$B$2:$B$224,0),MATCH(G7281,MarketCap2!$E$1:$AR$1,0))/1000000</f>
        <v>1385.552512</v>
      </c>
      <c r="K7281">
        <f t="shared" si="549"/>
        <v>7.2338542647035338</v>
      </c>
      <c r="L7281">
        <f>INDEX('PB2'!$D$2:$AQ$224,MATCH(A7281,'PB2'!$B$2:$B$224,0),MATCH(G7281,'PB2'!$D$1:$AQ$1,0))</f>
        <v>2.0782349109649698</v>
      </c>
      <c r="M7281" s="16">
        <f t="shared" si="550"/>
        <v>0.48117755828463021</v>
      </c>
      <c r="N7281" s="6">
        <f>INDEX('ROA2'!$D$2:$AQ$224,MATCH(A7281,'ROA2'!$B$2:$B$224,0),MATCH(G7281,'ROA2'!$D$1:$AQ$1,0))</f>
        <v>18.4346733093262</v>
      </c>
      <c r="O7281" s="6">
        <v>1127.042944</v>
      </c>
      <c r="P7281" s="28">
        <v>-3.3408413682992952E-2</v>
      </c>
    </row>
    <row r="7282" spans="1:16" x14ac:dyDescent="0.3">
      <c r="A7282" s="17" t="s">
        <v>529</v>
      </c>
      <c r="B7282" t="str">
        <f>VLOOKUP(A7282,Sheet3!L:L,1,FALSE)</f>
        <v>ERO CN EQUITY</v>
      </c>
      <c r="C7282" t="str">
        <f>VLOOKUP(A7282,'ALL - prices'!B:C,2,FALSE)</f>
        <v>ERO Copper Corp</v>
      </c>
      <c r="D7282" t="str">
        <f>VLOOKUP(A7282,'ALL - prices'!B:I,8,FALSE)</f>
        <v>Materials</v>
      </c>
      <c r="E7282">
        <v>2022</v>
      </c>
      <c r="F7282" t="s">
        <v>682</v>
      </c>
      <c r="G7282" t="str">
        <f t="shared" si="547"/>
        <v>2022-Q4</v>
      </c>
      <c r="H7282" s="4">
        <f>_xlfn.XLOOKUP(G7282,'prices - not start at 2015'!$I$20:$CQ$20,'prices - not start at 2015'!$I$21:$CQ$21)</f>
        <v>18.64</v>
      </c>
      <c r="I7282" s="14">
        <f t="shared" si="548"/>
        <v>2.3996805342934024</v>
      </c>
      <c r="J7282" s="6">
        <f>INDEX(MarketCap2!$E$2:$AR$224,MATCH(A7282,MarketCap2!$B$2:$B$224,0),MATCH(G7282,MarketCap2!$E$1:$AR$1,0))/1000000</f>
        <v>1713.2688639999999</v>
      </c>
      <c r="K7282">
        <f t="shared" si="549"/>
        <v>7.4461584410575856</v>
      </c>
      <c r="L7282">
        <f>INDEX('PB2'!$D$2:$AQ$224,MATCH(A7282,'PB2'!$B$2:$B$224,0),MATCH(G7282,'PB2'!$D$1:$AQ$1,0))</f>
        <v>2.3579640388488801</v>
      </c>
      <c r="M7282" s="16">
        <f t="shared" si="550"/>
        <v>0.42409467808855295</v>
      </c>
      <c r="N7282" s="6">
        <f>INDEX('ROA2'!$D$2:$AQ$224,MATCH(A7282,'ROA2'!$B$2:$B$224,0),MATCH(G7282,'ROA2'!$D$1:$AQ$1,0))</f>
        <v>16.1323947906494</v>
      </c>
      <c r="O7282" s="6">
        <v>1104.0870399999999</v>
      </c>
      <c r="P7282" s="28">
        <v>-2.0368260253266927E-2</v>
      </c>
    </row>
    <row r="7283" spans="1:16" x14ac:dyDescent="0.3">
      <c r="A7283" s="17" t="s">
        <v>529</v>
      </c>
      <c r="B7283" t="str">
        <f>VLOOKUP(A7283,Sheet3!L:L,1,FALSE)</f>
        <v>ERO CN EQUITY</v>
      </c>
      <c r="C7283" t="str">
        <f>VLOOKUP(A7283,'ALL - prices'!B:C,2,FALSE)</f>
        <v>ERO Copper Corp</v>
      </c>
      <c r="D7283" t="str">
        <f>VLOOKUP(A7283,'ALL - prices'!B:I,8,FALSE)</f>
        <v>Materials</v>
      </c>
      <c r="E7283">
        <v>2023</v>
      </c>
      <c r="F7283" t="s">
        <v>679</v>
      </c>
      <c r="G7283" t="str">
        <f t="shared" si="547"/>
        <v>2023-Q1</v>
      </c>
      <c r="H7283" s="4">
        <f>_xlfn.XLOOKUP(G7283,'prices - not start at 2015'!$I$20:$CQ$20,'prices - not start at 2015'!$I$21:$CQ$21)</f>
        <v>23.91</v>
      </c>
      <c r="I7283" s="14">
        <f t="shared" si="548"/>
        <v>2.680626481502661</v>
      </c>
      <c r="J7283" s="6">
        <f>INDEX(MarketCap2!$E$2:$AR$224,MATCH(A7283,MarketCap2!$B$2:$B$224,0),MATCH(G7283,MarketCap2!$E$1:$AR$1,0))/1000000</f>
        <v>2205.943808</v>
      </c>
      <c r="K7283">
        <f t="shared" si="549"/>
        <v>7.6989107271408805</v>
      </c>
      <c r="L7283">
        <f>INDEX('PB2'!$D$2:$AQ$224,MATCH(A7283,'PB2'!$B$2:$B$224,0),MATCH(G7283,'PB2'!$D$1:$AQ$1,0))</f>
        <v>2.8014481067657502</v>
      </c>
      <c r="M7283" s="16">
        <f t="shared" si="550"/>
        <v>0.35695824512505148</v>
      </c>
      <c r="N7283" s="6">
        <f>INDEX('ROA2'!$D$2:$AQ$224,MATCH(A7283,'ROA2'!$B$2:$B$224,0),MATCH(G7283,'ROA2'!$D$1:$AQ$1,0))</f>
        <v>10.845557212829601</v>
      </c>
      <c r="O7283" s="6">
        <v>1188.0760319999999</v>
      </c>
      <c r="P7283" s="28">
        <v>7.6070988026451306E-2</v>
      </c>
    </row>
    <row r="7284" spans="1:16" x14ac:dyDescent="0.3">
      <c r="A7284" s="17" t="s">
        <v>529</v>
      </c>
      <c r="B7284" t="str">
        <f>VLOOKUP(A7284,Sheet3!L:L,1,FALSE)</f>
        <v>ERO CN EQUITY</v>
      </c>
      <c r="C7284" t="str">
        <f>VLOOKUP(A7284,'ALL - prices'!B:C,2,FALSE)</f>
        <v>ERO Copper Corp</v>
      </c>
      <c r="D7284" t="str">
        <f>VLOOKUP(A7284,'ALL - prices'!B:I,8,FALSE)</f>
        <v>Materials</v>
      </c>
      <c r="E7284">
        <v>2023</v>
      </c>
      <c r="F7284" t="s">
        <v>680</v>
      </c>
      <c r="G7284" t="str">
        <f t="shared" si="547"/>
        <v>2023-Q2</v>
      </c>
      <c r="H7284" s="4">
        <f>_xlfn.XLOOKUP(G7284,'prices - not start at 2015'!$I$20:$CQ$20,'prices - not start at 2015'!$I$21:$CQ$21)</f>
        <v>26.8</v>
      </c>
      <c r="I7284" s="14">
        <f t="shared" si="548"/>
        <v>3.5642986687425551</v>
      </c>
      <c r="J7284" s="6">
        <f>INDEX(MarketCap2!$E$2:$AR$224,MATCH(A7284,MarketCap2!$B$2:$B$224,0),MATCH(G7284,MarketCap2!$E$1:$AR$1,0))/1000000</f>
        <v>2485.7410559999998</v>
      </c>
      <c r="K7284">
        <f t="shared" si="549"/>
        <v>7.8183261057444868</v>
      </c>
      <c r="L7284">
        <f>INDEX('PB2'!$D$2:$AQ$224,MATCH(A7284,'PB2'!$B$2:$B$224,0),MATCH(G7284,'PB2'!$D$1:$AQ$1,0))</f>
        <v>2.87273001670837</v>
      </c>
      <c r="M7284" s="16">
        <f t="shared" si="550"/>
        <v>0.3481009333225889</v>
      </c>
      <c r="N7284" s="6">
        <f>INDEX('ROA2'!$D$2:$AQ$224,MATCH(A7284,'ROA2'!$B$2:$B$224,0),MATCH(G7284,'ROA2'!$D$1:$AQ$1,0))</f>
        <v>6.1878600120544398</v>
      </c>
      <c r="O7284" s="6">
        <v>1221.8399999999999</v>
      </c>
      <c r="P7284" s="28">
        <v>2.8419029666949782E-2</v>
      </c>
    </row>
    <row r="7285" spans="1:16" x14ac:dyDescent="0.3">
      <c r="A7285" s="17" t="s">
        <v>529</v>
      </c>
      <c r="B7285" t="str">
        <f>VLOOKUP(A7285,Sheet3!L:L,1,FALSE)</f>
        <v>ERO CN EQUITY</v>
      </c>
      <c r="C7285" t="str">
        <f>VLOOKUP(A7285,'ALL - prices'!B:C,2,FALSE)</f>
        <v>ERO Copper Corp</v>
      </c>
      <c r="D7285" t="str">
        <f>VLOOKUP(A7285,'ALL - prices'!B:I,8,FALSE)</f>
        <v>Materials</v>
      </c>
      <c r="E7285">
        <v>2023</v>
      </c>
      <c r="F7285" t="s">
        <v>681</v>
      </c>
      <c r="G7285" t="str">
        <f t="shared" si="547"/>
        <v>2023-Q3</v>
      </c>
      <c r="H7285" s="4">
        <f>_xlfn.XLOOKUP(G7285,'prices - not start at 2015'!$I$20:$CQ$20,'prices - not start at 2015'!$I$21:$CQ$21)</f>
        <v>23.42</v>
      </c>
      <c r="I7285" s="14">
        <f t="shared" si="548"/>
        <v>4.1409539963636259</v>
      </c>
      <c r="J7285" s="6">
        <f>INDEX(MarketCap2!$E$2:$AR$224,MATCH(A7285,MarketCap2!$B$2:$B$224,0),MATCH(G7285,MarketCap2!$E$1:$AR$1,0))/1000000</f>
        <v>2188.1674240000002</v>
      </c>
      <c r="K7285">
        <f t="shared" si="549"/>
        <v>7.6908196798100397</v>
      </c>
      <c r="L7285">
        <f>INDEX('PB2'!$D$2:$AQ$224,MATCH(A7285,'PB2'!$B$2:$B$224,0),MATCH(G7285,'PB2'!$D$1:$AQ$1,0))</f>
        <v>2.5492000579834002</v>
      </c>
      <c r="M7285" s="16">
        <f t="shared" si="550"/>
        <v>0.39227992203604123</v>
      </c>
      <c r="N7285" s="6">
        <f>INDEX('ROA2'!$D$2:$AQ$224,MATCH(A7285,'ROA2'!$B$2:$B$224,0),MATCH(G7285,'ROA2'!$D$1:$AQ$1,0))</f>
        <v>6.4671449661254901</v>
      </c>
      <c r="O7285" s="6">
        <v>1335.6820479999999</v>
      </c>
      <c r="P7285" s="28">
        <v>9.31726314411052E-2</v>
      </c>
    </row>
    <row r="7286" spans="1:16" x14ac:dyDescent="0.3">
      <c r="A7286" s="17" t="s">
        <v>529</v>
      </c>
      <c r="B7286" t="str">
        <f>VLOOKUP(A7286,Sheet3!L:L,1,FALSE)</f>
        <v>ERO CN EQUITY</v>
      </c>
      <c r="C7286" t="str">
        <f>VLOOKUP(A7286,'ALL - prices'!B:C,2,FALSE)</f>
        <v>ERO Copper Corp</v>
      </c>
      <c r="D7286" t="str">
        <f>VLOOKUP(A7286,'ALL - prices'!B:I,8,FALSE)</f>
        <v>Materials</v>
      </c>
      <c r="E7286">
        <v>2023</v>
      </c>
      <c r="F7286" t="s">
        <v>682</v>
      </c>
      <c r="G7286" t="str">
        <f t="shared" si="547"/>
        <v>2023-Q4</v>
      </c>
      <c r="H7286" s="4">
        <f>_xlfn.XLOOKUP(G7286,'prices - not start at 2015'!$I$20:$CQ$20,'prices - not start at 2015'!$I$21:$CQ$21)</f>
        <v>20.95</v>
      </c>
      <c r="I7286" s="14">
        <f>STDEV(H7287:H7290)</f>
        <v>4.8664797338528052</v>
      </c>
      <c r="J7286" s="6">
        <f>INDEX(MarketCap2!$E$2:$AR$224,MATCH(A7286,MarketCap2!$B$2:$B$224,0),MATCH(G7286,MarketCap2!$E$1:$AR$1,0))/1000000</f>
        <v>2146.2767359999998</v>
      </c>
      <c r="K7286">
        <f t="shared" si="549"/>
        <v>7.6714898692103919</v>
      </c>
      <c r="L7286">
        <f>INDEX('PB2'!$D$2:$AQ$224,MATCH(A7286,'PB2'!$B$2:$B$224,0),MATCH(G7286,'PB2'!$D$1:$AQ$1,0))</f>
        <v>2.0265638828277601</v>
      </c>
      <c r="M7286" s="16">
        <f t="shared" si="550"/>
        <v>0.49344607809976998</v>
      </c>
      <c r="N7286" s="6">
        <f>INDEX('ROA2'!$D$2:$AQ$224,MATCH(A7286,'ROA2'!$B$2:$B$224,0),MATCH(G7286,'ROA2'!$D$1:$AQ$1,0))</f>
        <v>6.5176410675048801</v>
      </c>
      <c r="O7286" s="6">
        <v>1302.12096</v>
      </c>
      <c r="P7286" s="28">
        <v>-2.5126554669393841E-2</v>
      </c>
    </row>
    <row r="7287" spans="1:16" x14ac:dyDescent="0.3">
      <c r="A7287" s="17" t="s">
        <v>529</v>
      </c>
      <c r="B7287" t="str">
        <f>VLOOKUP(A7287,Sheet3!L:L,1,FALSE)</f>
        <v>ERO CN EQUITY</v>
      </c>
      <c r="C7287" t="str">
        <f>VLOOKUP(A7287,'ALL - prices'!B:C,2,FALSE)</f>
        <v>ERO Copper Corp</v>
      </c>
      <c r="D7287" t="str">
        <f>VLOOKUP(A7287,'ALL - prices'!B:I,8,FALSE)</f>
        <v>Materials</v>
      </c>
      <c r="E7287" s="18">
        <v>2024</v>
      </c>
      <c r="F7287" t="s">
        <v>679</v>
      </c>
      <c r="G7287" t="str">
        <f t="shared" si="547"/>
        <v>2024-Q1</v>
      </c>
      <c r="H7287" s="4">
        <f>_xlfn.XLOOKUP(G7287,'prices - not start at 2015'!$I$20:$CQ$20,'prices - not start at 2015'!$I$21:$CQ$21)</f>
        <v>26.12</v>
      </c>
      <c r="I7287" s="14" t="s">
        <v>769</v>
      </c>
      <c r="J7287" s="6">
        <f>INDEX(MarketCap2!$E$2:$AR$224,MATCH(A7287,MarketCap2!$B$2:$B$224,0),MATCH(G7287,MarketCap2!$E$1:$AR$1,0))/1000000</f>
        <v>2684.0872960000002</v>
      </c>
      <c r="K7287">
        <f t="shared" si="549"/>
        <v>7.8950960221528232</v>
      </c>
      <c r="L7287">
        <f>INDEX('PB2'!$D$2:$AQ$224,MATCH(A7287,'PB2'!$B$2:$B$224,0),MATCH(G7287,'PB2'!$D$1:$AQ$1,0))</f>
        <v>2.5610389709472701</v>
      </c>
      <c r="M7287" s="16">
        <f t="shared" si="550"/>
        <v>0.39046652992950076</v>
      </c>
      <c r="N7287" s="6">
        <f>INDEX('ROA2'!$D$2:$AQ$224,MATCH(A7287,'ROA2'!$B$2:$B$224,0),MATCH(G7287,'ROA2'!$D$1:$AQ$1,0))</f>
        <v>6.8749709129333496</v>
      </c>
      <c r="O7287" s="6">
        <v>1511.687936</v>
      </c>
      <c r="P7287" s="28">
        <v>0.1609427867592271</v>
      </c>
    </row>
    <row r="7288" spans="1:16" x14ac:dyDescent="0.3">
      <c r="A7288" s="17" t="s">
        <v>529</v>
      </c>
      <c r="B7288" t="str">
        <f>VLOOKUP(A7288,Sheet3!L:L,1,FALSE)</f>
        <v>ERO CN EQUITY</v>
      </c>
      <c r="C7288" t="str">
        <f>VLOOKUP(A7288,'ALL - prices'!B:C,2,FALSE)</f>
        <v>ERO Copper Corp</v>
      </c>
      <c r="D7288" t="str">
        <f>VLOOKUP(A7288,'ALL - prices'!B:I,8,FALSE)</f>
        <v>Materials</v>
      </c>
      <c r="E7288" s="18">
        <v>2024</v>
      </c>
      <c r="F7288" t="s">
        <v>680</v>
      </c>
      <c r="G7288" t="str">
        <f t="shared" si="547"/>
        <v>2024-Q2</v>
      </c>
      <c r="H7288" s="4">
        <f>_xlfn.XLOOKUP(G7288,'prices - not start at 2015'!$I$20:$CQ$20,'prices - not start at 2015'!$I$21:$CQ$21)</f>
        <v>29.24</v>
      </c>
      <c r="I7288" s="14" t="s">
        <v>769</v>
      </c>
      <c r="J7288" s="6">
        <f>INDEX(MarketCap2!$E$2:$AR$224,MATCH(A7288,MarketCap2!$B$2:$B$224,0),MATCH(G7288,MarketCap2!$E$1:$AR$1,0))/1000000</f>
        <v>3018.0387839999999</v>
      </c>
      <c r="K7288">
        <f t="shared" si="549"/>
        <v>8.0123624901398536</v>
      </c>
      <c r="L7288">
        <f>INDEX('PB2'!$D$2:$AQ$224,MATCH(A7288,'PB2'!$B$2:$B$224,0),MATCH(G7288,'PB2'!$D$1:$AQ$1,0))</f>
        <v>3.37017893791199</v>
      </c>
      <c r="M7288" s="16">
        <f t="shared" si="550"/>
        <v>0.29672015000472191</v>
      </c>
      <c r="N7288" s="6">
        <f>INDEX('ROA2'!$D$2:$AQ$224,MATCH(A7288,'ROA2'!$B$2:$B$224,0),MATCH(G7288,'ROA2'!$D$1:$AQ$1,0))</f>
        <v>4.5187749862670898</v>
      </c>
      <c r="O7288" s="6">
        <v>1500.53504</v>
      </c>
      <c r="P7288" s="28">
        <v>-7.3777766789031611E-3</v>
      </c>
    </row>
    <row r="7289" spans="1:16" x14ac:dyDescent="0.3">
      <c r="A7289" s="17" t="s">
        <v>529</v>
      </c>
      <c r="B7289" t="str">
        <f>VLOOKUP(A7289,Sheet3!L:L,1,FALSE)</f>
        <v>ERO CN EQUITY</v>
      </c>
      <c r="C7289" t="str">
        <f>VLOOKUP(A7289,'ALL - prices'!B:C,2,FALSE)</f>
        <v>ERO Copper Corp</v>
      </c>
      <c r="D7289" t="str">
        <f>VLOOKUP(A7289,'ALL - prices'!B:I,8,FALSE)</f>
        <v>Materials</v>
      </c>
      <c r="E7289" s="18">
        <v>2024</v>
      </c>
      <c r="F7289" t="s">
        <v>681</v>
      </c>
      <c r="G7289" t="str">
        <f t="shared" si="547"/>
        <v>2024-Q3</v>
      </c>
      <c r="H7289" s="4">
        <f>_xlfn.XLOOKUP(G7289,'prices - not start at 2015'!$I$20:$CQ$20,'prices - not start at 2015'!$I$21:$CQ$21)</f>
        <v>30.11</v>
      </c>
      <c r="I7289" s="14" t="s">
        <v>769</v>
      </c>
      <c r="J7289" s="6">
        <f>INDEX(MarketCap2!$E$2:$AR$224,MATCH(A7289,MarketCap2!$B$2:$B$224,0),MATCH(G7289,MarketCap2!$E$1:$AR$1,0))/1000000</f>
        <v>3107.8369280000002</v>
      </c>
      <c r="K7289">
        <f t="shared" si="549"/>
        <v>8.0416822416425511</v>
      </c>
      <c r="L7289">
        <f>INDEX('PB2'!$D$2:$AQ$224,MATCH(A7289,'PB2'!$B$2:$B$224,0),MATCH(G7289,'PB2'!$D$1:$AQ$1,0))</f>
        <v>3.23461890220642</v>
      </c>
      <c r="M7289" s="16">
        <f t="shared" si="550"/>
        <v>0.30915543074266749</v>
      </c>
      <c r="N7289" s="6">
        <f>INDEX('ROA2'!$D$2:$AQ$224,MATCH(A7289,'ROA2'!$B$2:$B$224,0),MATCH(G7289,'ROA2'!$D$1:$AQ$1,0))</f>
        <v>-1.5402020215988199</v>
      </c>
      <c r="O7289" s="6">
        <v>1432.00704</v>
      </c>
      <c r="P7289" s="28">
        <v>-4.5669043489980764E-2</v>
      </c>
    </row>
    <row r="7290" spans="1:16" x14ac:dyDescent="0.3">
      <c r="A7290" s="17" t="s">
        <v>529</v>
      </c>
      <c r="B7290" t="str">
        <f>VLOOKUP(A7290,Sheet3!L:L,1,FALSE)</f>
        <v>ERO CN EQUITY</v>
      </c>
      <c r="C7290" t="str">
        <f>VLOOKUP(A7290,'ALL - prices'!B:C,2,FALSE)</f>
        <v>ERO Copper Corp</v>
      </c>
      <c r="D7290" t="str">
        <f>VLOOKUP(A7290,'ALL - prices'!B:I,8,FALSE)</f>
        <v>Materials</v>
      </c>
      <c r="E7290" s="18">
        <v>2024</v>
      </c>
      <c r="F7290" t="s">
        <v>682</v>
      </c>
      <c r="G7290" t="str">
        <f t="shared" si="547"/>
        <v>2024-Q4</v>
      </c>
      <c r="H7290" s="4">
        <f>_xlfn.XLOOKUP(G7290,'prices - not start at 2015'!$I$20:$CQ$20,'prices - not start at 2015'!$I$21:$CQ$21)</f>
        <v>19.38</v>
      </c>
      <c r="I7290" s="14" t="s">
        <v>769</v>
      </c>
      <c r="J7290" s="6">
        <f>INDEX(MarketCap2!$E$2:$AR$224,MATCH(A7290,MarketCap2!$B$2:$B$224,0),MATCH(G7290,MarketCap2!$E$1:$AR$1,0))/1000000</f>
        <v>2002.0396800000001</v>
      </c>
      <c r="K7290">
        <f t="shared" si="549"/>
        <v>7.6019217798585688</v>
      </c>
      <c r="L7290">
        <f>INDEX('PB2'!$D$2:$AQ$224,MATCH(A7290,'PB2'!$B$2:$B$224,0),MATCH(G7290,'PB2'!$D$1:$AQ$1,0))</f>
        <v>1.9541789818569399</v>
      </c>
      <c r="M7290" s="16">
        <f t="shared" si="550"/>
        <v>0.5117238539991662</v>
      </c>
      <c r="N7290" s="6">
        <f>INDEX('ROA2'!$D$2:$AQ$224,MATCH(A7290,'ROA2'!$B$2:$B$224,0),MATCH(G7290,'ROA2'!$D$1:$AQ$1,0))</f>
        <v>1.2092469930648799</v>
      </c>
      <c r="O7290" s="6">
        <v>1512.521984</v>
      </c>
      <c r="P7290" s="28">
        <v>5.6225243138469501E-2</v>
      </c>
    </row>
    <row r="7291" spans="1:16" x14ac:dyDescent="0.3">
      <c r="A7291" s="17" t="s">
        <v>535</v>
      </c>
      <c r="B7291" t="e">
        <f>VLOOKUP(A7291,Sheet3!L:L,1,FALSE)</f>
        <v>#N/A</v>
      </c>
      <c r="C7291" t="str">
        <f>VLOOKUP(A7291,'ALL - prices'!B:C,2,FALSE)</f>
        <v>FirstService Corp</v>
      </c>
      <c r="D7291" t="str">
        <f>VLOOKUP(A7291,'ALL - prices'!B:I,8,FALSE)</f>
        <v>Real Estate</v>
      </c>
      <c r="E7291">
        <v>2015</v>
      </c>
      <c r="F7291" t="s">
        <v>680</v>
      </c>
      <c r="G7291" t="str">
        <f t="shared" si="547"/>
        <v>2015-Q2</v>
      </c>
      <c r="H7291" s="4">
        <f>_xlfn.XLOOKUP(G7291,'prices - not start at 2015'!$I$22:$DT$22,'prices - not start at 2015'!$I$23:$DT$23)</f>
        <v>32.306399999999996</v>
      </c>
      <c r="I7291" s="14">
        <f t="shared" ref="I7291:I7324" si="551">STDEV(H7292:H7295)</f>
        <v>6.5966378109735864</v>
      </c>
      <c r="J7291" s="15">
        <f>INDEX(MarketCap2!$E$2:$AR$224,MATCH(A7291,MarketCap2!$B$2:$B$224,0),MATCH(G7291,MarketCap2!$E$1:$AR$1,0))</f>
        <v>1202871424</v>
      </c>
      <c r="K7291">
        <f t="shared" si="549"/>
        <v>20.90797738875894</v>
      </c>
      <c r="L7291">
        <f>INDEX('PB2'!$D$2:$AQ$224,MATCH(A7291,'PB2'!$B$2:$B$224,0),MATCH(G7291,'PB2'!$D$1:$AQ$1,0))</f>
        <v>6.6177730560302699</v>
      </c>
      <c r="M7291" s="16">
        <f t="shared" si="550"/>
        <v>0.151108234074116</v>
      </c>
      <c r="N7291" s="6" t="str">
        <f>INDEX('ROA2'!$D$2:$AQ$224,MATCH(A7291,'ROA2'!$B$2:$B$224,0),MATCH(G7291,'ROA2'!$D$1:$AQ$1,0))</f>
        <v>--</v>
      </c>
      <c r="O7291" s="6">
        <v>606.36697600000002</v>
      </c>
      <c r="P7291" s="28">
        <v>0</v>
      </c>
    </row>
    <row r="7292" spans="1:16" x14ac:dyDescent="0.3">
      <c r="A7292" s="17" t="s">
        <v>535</v>
      </c>
      <c r="B7292" t="e">
        <f>VLOOKUP(A7292,Sheet3!L:L,1,FALSE)</f>
        <v>#N/A</v>
      </c>
      <c r="C7292" t="str">
        <f>VLOOKUP(A7292,'ALL - prices'!B:C,2,FALSE)</f>
        <v>FirstService Corp</v>
      </c>
      <c r="D7292" t="str">
        <f>VLOOKUP(A7292,'ALL - prices'!B:I,8,FALSE)</f>
        <v>Real Estate</v>
      </c>
      <c r="E7292">
        <v>2015</v>
      </c>
      <c r="F7292" t="s">
        <v>681</v>
      </c>
      <c r="G7292" t="str">
        <f t="shared" si="547"/>
        <v>2015-Q3</v>
      </c>
      <c r="H7292" s="4">
        <f>_xlfn.XLOOKUP(G7292,'prices - not start at 2015'!$I$22:$DT$22,'prices - not start at 2015'!$I$23:$DT$23)</f>
        <v>40.249699999999997</v>
      </c>
      <c r="I7292" s="14">
        <f t="shared" si="551"/>
        <v>3.3354506212304607</v>
      </c>
      <c r="J7292" s="15">
        <f>INDEX(MarketCap2!$E$2:$AR$224,MATCH(A7292,MarketCap2!$B$2:$B$224,0),MATCH(G7292,MarketCap2!$E$1:$AR$1,0))</f>
        <v>1494526080</v>
      </c>
      <c r="K7292">
        <f t="shared" si="549"/>
        <v>21.125074990188399</v>
      </c>
      <c r="L7292">
        <f>INDEX('PB2'!$D$2:$AQ$224,MATCH(A7292,'PB2'!$B$2:$B$224,0),MATCH(G7292,'PB2'!$D$1:$AQ$1,0))</f>
        <v>6.7936301231384304</v>
      </c>
      <c r="M7292" s="16">
        <f t="shared" si="550"/>
        <v>0.14719670954621142</v>
      </c>
      <c r="N7292" s="6" t="str">
        <f>INDEX('ROA2'!$D$2:$AQ$224,MATCH(A7292,'ROA2'!$B$2:$B$224,0),MATCH(G7292,'ROA2'!$D$1:$AQ$1,0))</f>
        <v>--</v>
      </c>
      <c r="O7292" s="6">
        <v>606.36697600000002</v>
      </c>
      <c r="P7292" s="28">
        <v>0</v>
      </c>
    </row>
    <row r="7293" spans="1:16" x14ac:dyDescent="0.3">
      <c r="A7293" s="17" t="s">
        <v>535</v>
      </c>
      <c r="B7293" t="e">
        <f>VLOOKUP(A7293,Sheet3!L:L,1,FALSE)</f>
        <v>#N/A</v>
      </c>
      <c r="C7293" t="str">
        <f>VLOOKUP(A7293,'ALL - prices'!B:C,2,FALSE)</f>
        <v>FirstService Corp</v>
      </c>
      <c r="D7293" t="str">
        <f>VLOOKUP(A7293,'ALL - prices'!B:I,8,FALSE)</f>
        <v>Real Estate</v>
      </c>
      <c r="E7293">
        <v>2015</v>
      </c>
      <c r="F7293" t="s">
        <v>682</v>
      </c>
      <c r="G7293" t="str">
        <f t="shared" si="547"/>
        <v>2015-Q4</v>
      </c>
      <c r="H7293" s="4">
        <f>_xlfn.XLOOKUP(G7293,'prices - not start at 2015'!$I$22:$DT$22,'prices - not start at 2015'!$I$23:$DT$23)</f>
        <v>52.297899999999998</v>
      </c>
      <c r="I7293" s="14">
        <f t="shared" si="551"/>
        <v>4.3125498126591726</v>
      </c>
      <c r="J7293" s="15">
        <f>INDEX(MarketCap2!$E$2:$AR$224,MATCH(A7293,MarketCap2!$B$2:$B$224,0),MATCH(G7293,MarketCap2!$E$1:$AR$1,0))</f>
        <v>1937930752</v>
      </c>
      <c r="K7293">
        <f t="shared" si="549"/>
        <v>21.384886618094448</v>
      </c>
      <c r="L7293">
        <f>INDEX('PB2'!$D$2:$AQ$224,MATCH(A7293,'PB2'!$B$2:$B$224,0),MATCH(G7293,'PB2'!$D$1:$AQ$1,0))</f>
        <v>8.6983013153076207</v>
      </c>
      <c r="M7293" s="16">
        <f t="shared" si="550"/>
        <v>0.11496497577523093</v>
      </c>
      <c r="N7293" s="6" t="str">
        <f>INDEX('ROA2'!$D$2:$AQ$224,MATCH(A7293,'ROA2'!$B$2:$B$224,0),MATCH(G7293,'ROA2'!$D$1:$AQ$1,0))</f>
        <v>--</v>
      </c>
      <c r="O7293" s="6">
        <v>611.34003199999995</v>
      </c>
      <c r="P7293" s="28">
        <v>8.201396508770175E-3</v>
      </c>
    </row>
    <row r="7294" spans="1:16" x14ac:dyDescent="0.3">
      <c r="A7294" s="17" t="s">
        <v>535</v>
      </c>
      <c r="B7294" t="e">
        <f>VLOOKUP(A7294,Sheet3!L:L,1,FALSE)</f>
        <v>#N/A</v>
      </c>
      <c r="C7294" t="str">
        <f>VLOOKUP(A7294,'ALL - prices'!B:C,2,FALSE)</f>
        <v>FirstService Corp</v>
      </c>
      <c r="D7294" t="str">
        <f>VLOOKUP(A7294,'ALL - prices'!B:I,8,FALSE)</f>
        <v>Real Estate</v>
      </c>
      <c r="E7294">
        <v>2016</v>
      </c>
      <c r="F7294" t="s">
        <v>679</v>
      </c>
      <c r="G7294" t="str">
        <f t="shared" si="547"/>
        <v>2016-Q1</v>
      </c>
      <c r="H7294" s="4">
        <f>_xlfn.XLOOKUP(G7294,'prices - not start at 2015'!$I$22:$DT$22,'prices - not start at 2015'!$I$23:$DT$23)</f>
        <v>50.0398</v>
      </c>
      <c r="I7294" s="14">
        <f t="shared" si="551"/>
        <v>9.3772768806656615</v>
      </c>
      <c r="J7294" s="15">
        <f>INDEX(MarketCap2!$E$2:$AR$224,MATCH(A7294,MarketCap2!$B$2:$B$224,0),MATCH(G7294,MarketCap2!$E$1:$AR$1,0))</f>
        <v>1849474688</v>
      </c>
      <c r="K7294">
        <f t="shared" si="549"/>
        <v>21.338167483282088</v>
      </c>
      <c r="L7294">
        <f>INDEX('PB2'!$D$2:$AQ$224,MATCH(A7294,'PB2'!$B$2:$B$224,0),MATCH(G7294,'PB2'!$D$1:$AQ$1,0))</f>
        <v>8.9991312026977504</v>
      </c>
      <c r="M7294" s="16">
        <f t="shared" si="550"/>
        <v>0.11112183803923439</v>
      </c>
      <c r="N7294" s="6" t="str">
        <f>INDEX('ROA2'!$D$2:$AQ$224,MATCH(A7294,'ROA2'!$B$2:$B$224,0),MATCH(G7294,'ROA2'!$D$1:$AQ$1,0))</f>
        <v>--</v>
      </c>
      <c r="O7294" s="6">
        <v>600.48300800000004</v>
      </c>
      <c r="P7294" s="28">
        <v>-1.7759386645237574E-2</v>
      </c>
    </row>
    <row r="7295" spans="1:16" x14ac:dyDescent="0.3">
      <c r="A7295" s="17" t="s">
        <v>535</v>
      </c>
      <c r="B7295" t="e">
        <f>VLOOKUP(A7295,Sheet3!L:L,1,FALSE)</f>
        <v>#N/A</v>
      </c>
      <c r="C7295" t="str">
        <f>VLOOKUP(A7295,'ALL - prices'!B:C,2,FALSE)</f>
        <v>FirstService Corp</v>
      </c>
      <c r="D7295" t="str">
        <f>VLOOKUP(A7295,'ALL - prices'!B:I,8,FALSE)</f>
        <v>Real Estate</v>
      </c>
      <c r="E7295">
        <v>2016</v>
      </c>
      <c r="F7295" t="s">
        <v>680</v>
      </c>
      <c r="G7295" t="str">
        <f t="shared" si="547"/>
        <v>2016-Q2</v>
      </c>
      <c r="H7295" s="4">
        <f>_xlfn.XLOOKUP(G7295,'prices - not start at 2015'!$I$22:$DT$22,'prices - not start at 2015'!$I$23:$DT$23)</f>
        <v>55.5717</v>
      </c>
      <c r="I7295" s="14">
        <f t="shared" si="551"/>
        <v>10.89198395591146</v>
      </c>
      <c r="J7295" s="15">
        <f>INDEX(MarketCap2!$E$2:$AR$224,MATCH(A7295,MarketCap2!$B$2:$B$224,0),MATCH(G7295,MarketCap2!$E$1:$AR$1,0))</f>
        <v>2127946752</v>
      </c>
      <c r="K7295">
        <f t="shared" si="549"/>
        <v>21.478423385556347</v>
      </c>
      <c r="L7295">
        <f>INDEX('PB2'!$D$2:$AQ$224,MATCH(A7295,'PB2'!$B$2:$B$224,0),MATCH(G7295,'PB2'!$D$1:$AQ$1,0))</f>
        <v>9.4653263092040998</v>
      </c>
      <c r="M7295" s="16">
        <f t="shared" si="550"/>
        <v>0.10564876131397585</v>
      </c>
      <c r="N7295" s="6" t="str">
        <f>INDEX('ROA2'!$D$2:$AQ$224,MATCH(A7295,'ROA2'!$B$2:$B$224,0),MATCH(G7295,'ROA2'!$D$1:$AQ$1,0))</f>
        <v>--</v>
      </c>
      <c r="O7295" s="6">
        <v>612.86003200000005</v>
      </c>
      <c r="P7295" s="28">
        <v>2.0611780575146607E-2</v>
      </c>
    </row>
    <row r="7296" spans="1:16" x14ac:dyDescent="0.3">
      <c r="A7296" s="17" t="s">
        <v>535</v>
      </c>
      <c r="B7296" t="e">
        <f>VLOOKUP(A7296,Sheet3!L:L,1,FALSE)</f>
        <v>#N/A</v>
      </c>
      <c r="C7296" t="str">
        <f>VLOOKUP(A7296,'ALL - prices'!B:C,2,FALSE)</f>
        <v>FirstService Corp</v>
      </c>
      <c r="D7296" t="str">
        <f>VLOOKUP(A7296,'ALL - prices'!B:I,8,FALSE)</f>
        <v>Real Estate</v>
      </c>
      <c r="E7296">
        <v>2016</v>
      </c>
      <c r="F7296" t="s">
        <v>681</v>
      </c>
      <c r="G7296" t="str">
        <f t="shared" si="547"/>
        <v>2016-Q3</v>
      </c>
      <c r="H7296" s="4">
        <f>_xlfn.XLOOKUP(G7296,'prices - not start at 2015'!$I$22:$DT$22,'prices - not start at 2015'!$I$23:$DT$23)</f>
        <v>57.522199999999998</v>
      </c>
      <c r="I7296" s="14">
        <f t="shared" si="551"/>
        <v>8.7965209276168341</v>
      </c>
      <c r="J7296" s="15">
        <f>INDEX(MarketCap2!$E$2:$AR$224,MATCH(A7296,MarketCap2!$B$2:$B$224,0),MATCH(G7296,MarketCap2!$E$1:$AR$1,0))</f>
        <v>2196049408</v>
      </c>
      <c r="K7296">
        <f t="shared" si="549"/>
        <v>21.509925859429849</v>
      </c>
      <c r="L7296">
        <f>INDEX('PB2'!$D$2:$AQ$224,MATCH(A7296,'PB2'!$B$2:$B$224,0),MATCH(G7296,'PB2'!$D$1:$AQ$1,0))</f>
        <v>9.0374727249145508</v>
      </c>
      <c r="M7296" s="16">
        <f t="shared" si="550"/>
        <v>0.11065040309811336</v>
      </c>
      <c r="N7296" s="6">
        <f>INDEX('ROA2'!$D$2:$AQ$224,MATCH(A7296,'ROA2'!$B$2:$B$224,0),MATCH(G7296,'ROA2'!$D$1:$AQ$1,0))</f>
        <v>4.2224497795104998</v>
      </c>
      <c r="O7296" s="6">
        <v>737.82899199999997</v>
      </c>
      <c r="P7296" s="28">
        <v>0.20391109466247576</v>
      </c>
    </row>
    <row r="7297" spans="1:16" x14ac:dyDescent="0.3">
      <c r="A7297" s="17" t="s">
        <v>535</v>
      </c>
      <c r="B7297" t="e">
        <f>VLOOKUP(A7297,Sheet3!L:L,1,FALSE)</f>
        <v>#N/A</v>
      </c>
      <c r="C7297" t="str">
        <f>VLOOKUP(A7297,'ALL - prices'!B:C,2,FALSE)</f>
        <v>FirstService Corp</v>
      </c>
      <c r="D7297" t="str">
        <f>VLOOKUP(A7297,'ALL - prices'!B:I,8,FALSE)</f>
        <v>Real Estate</v>
      </c>
      <c r="E7297">
        <v>2016</v>
      </c>
      <c r="F7297" t="s">
        <v>682</v>
      </c>
      <c r="G7297" t="str">
        <f t="shared" si="547"/>
        <v>2016-Q4</v>
      </c>
      <c r="H7297" s="4">
        <f>_xlfn.XLOOKUP(G7297,'prices - not start at 2015'!$I$22:$DT$22,'prices - not start at 2015'!$I$23:$DT$23)</f>
        <v>60.227499999999999</v>
      </c>
      <c r="I7297" s="14">
        <f t="shared" si="551"/>
        <v>3.2402483458062306</v>
      </c>
      <c r="J7297" s="15">
        <f>INDEX(MarketCap2!$E$2:$AR$224,MATCH(A7297,MarketCap2!$B$2:$B$224,0),MATCH(G7297,MarketCap2!$E$1:$AR$1,0))</f>
        <v>2293939712</v>
      </c>
      <c r="K7297">
        <f t="shared" si="549"/>
        <v>21.553536574575901</v>
      </c>
      <c r="L7297">
        <f>INDEX('PB2'!$D$2:$AQ$224,MATCH(A7297,'PB2'!$B$2:$B$224,0),MATCH(G7297,'PB2'!$D$1:$AQ$1,0))</f>
        <v>9.3830432891845703</v>
      </c>
      <c r="M7297" s="16">
        <f t="shared" si="550"/>
        <v>0.10657523035758099</v>
      </c>
      <c r="N7297" s="6">
        <f>INDEX('ROA2'!$D$2:$AQ$224,MATCH(A7297,'ROA2'!$B$2:$B$224,0),MATCH(G7297,'ROA2'!$D$1:$AQ$1,0))</f>
        <v>4.4415168762206996</v>
      </c>
      <c r="O7297" s="6">
        <v>743.06201599999997</v>
      </c>
      <c r="P7297" s="28">
        <v>7.0924618803810853E-3</v>
      </c>
    </row>
    <row r="7298" spans="1:16" x14ac:dyDescent="0.3">
      <c r="A7298" s="17" t="s">
        <v>535</v>
      </c>
      <c r="B7298" t="e">
        <f>VLOOKUP(A7298,Sheet3!L:L,1,FALSE)</f>
        <v>#N/A</v>
      </c>
      <c r="C7298" t="str">
        <f>VLOOKUP(A7298,'ALL - prices'!B:C,2,FALSE)</f>
        <v>FirstService Corp</v>
      </c>
      <c r="D7298" t="str">
        <f>VLOOKUP(A7298,'ALL - prices'!B:I,8,FALSE)</f>
        <v>Real Estate</v>
      </c>
      <c r="E7298">
        <v>2017</v>
      </c>
      <c r="F7298" t="s">
        <v>679</v>
      </c>
      <c r="G7298" t="str">
        <f t="shared" si="547"/>
        <v>2017-Q1</v>
      </c>
      <c r="H7298" s="4">
        <f>_xlfn.XLOOKUP(G7298,'prices - not start at 2015'!$I$22:$DT$22,'prices - not start at 2015'!$I$23:$DT$23)</f>
        <v>76.135599999999997</v>
      </c>
      <c r="I7298" s="14">
        <f t="shared" si="551"/>
        <v>5.5401169412296731</v>
      </c>
      <c r="J7298" s="15">
        <f>INDEX(MarketCap2!$E$2:$AR$224,MATCH(A7298,MarketCap2!$B$2:$B$224,0),MATCH(G7298,MarketCap2!$E$1:$AR$1,0))</f>
        <v>2882104576</v>
      </c>
      <c r="K7298">
        <f t="shared" si="549"/>
        <v>21.781786619777986</v>
      </c>
      <c r="L7298">
        <f>INDEX('PB2'!$D$2:$AQ$224,MATCH(A7298,'PB2'!$B$2:$B$224,0),MATCH(G7298,'PB2'!$D$1:$AQ$1,0))</f>
        <v>12.163272857666</v>
      </c>
      <c r="M7298" s="16">
        <f t="shared" si="550"/>
        <v>8.2214714057799176E-2</v>
      </c>
      <c r="N7298" s="6">
        <f>INDEX('ROA2'!$D$2:$AQ$224,MATCH(A7298,'ROA2'!$B$2:$B$224,0),MATCH(G7298,'ROA2'!$D$1:$AQ$1,0))</f>
        <v>4.89949703216553</v>
      </c>
      <c r="O7298" s="6">
        <v>770.96396800000002</v>
      </c>
      <c r="P7298" s="28">
        <v>3.7549964066525575E-2</v>
      </c>
    </row>
    <row r="7299" spans="1:16" x14ac:dyDescent="0.3">
      <c r="A7299" s="17" t="s">
        <v>535</v>
      </c>
      <c r="B7299" t="e">
        <f>VLOOKUP(A7299,Sheet3!L:L,1,FALSE)</f>
        <v>#N/A</v>
      </c>
      <c r="C7299" t="str">
        <f>VLOOKUP(A7299,'ALL - prices'!B:C,2,FALSE)</f>
        <v>FirstService Corp</v>
      </c>
      <c r="D7299" t="str">
        <f>VLOOKUP(A7299,'ALL - prices'!B:I,8,FALSE)</f>
        <v>Real Estate</v>
      </c>
      <c r="E7299">
        <v>2017</v>
      </c>
      <c r="F7299" t="s">
        <v>680</v>
      </c>
      <c r="G7299" t="str">
        <f t="shared" si="547"/>
        <v>2017-Q2</v>
      </c>
      <c r="H7299" s="4">
        <f>_xlfn.XLOOKUP(G7299,'prices - not start at 2015'!$I$22:$DT$22,'prices - not start at 2015'!$I$23:$DT$23)</f>
        <v>78.940399999999997</v>
      </c>
      <c r="I7299" s="14">
        <f t="shared" si="551"/>
        <v>7.6476147693251395</v>
      </c>
      <c r="J7299" s="15">
        <f>INDEX(MarketCap2!$E$2:$AR$224,MATCH(A7299,MarketCap2!$B$2:$B$224,0),MATCH(G7299,MarketCap2!$E$1:$AR$1,0))</f>
        <v>2990406144</v>
      </c>
      <c r="K7299">
        <f t="shared" si="549"/>
        <v>21.818675049238102</v>
      </c>
      <c r="L7299">
        <f>INDEX('PB2'!$D$2:$AQ$224,MATCH(A7299,'PB2'!$B$2:$B$224,0),MATCH(G7299,'PB2'!$D$1:$AQ$1,0))</f>
        <v>11.8297872543335</v>
      </c>
      <c r="M7299" s="16">
        <f t="shared" si="550"/>
        <v>8.4532373955725951E-2</v>
      </c>
      <c r="N7299" s="6">
        <f>INDEX('ROA2'!$D$2:$AQ$224,MATCH(A7299,'ROA2'!$B$2:$B$224,0),MATCH(G7299,'ROA2'!$D$1:$AQ$1,0))</f>
        <v>5.7040038108825701</v>
      </c>
      <c r="O7299" s="6">
        <v>773.74502399999994</v>
      </c>
      <c r="P7299" s="28">
        <v>3.6072451053898295E-3</v>
      </c>
    </row>
    <row r="7300" spans="1:16" x14ac:dyDescent="0.3">
      <c r="A7300" s="17" t="s">
        <v>535</v>
      </c>
      <c r="B7300" t="e">
        <f>VLOOKUP(A7300,Sheet3!L:L,1,FALSE)</f>
        <v>#N/A</v>
      </c>
      <c r="C7300" t="str">
        <f>VLOOKUP(A7300,'ALL - prices'!B:C,2,FALSE)</f>
        <v>FirstService Corp</v>
      </c>
      <c r="D7300" t="str">
        <f>VLOOKUP(A7300,'ALL - prices'!B:I,8,FALSE)</f>
        <v>Real Estate</v>
      </c>
      <c r="E7300">
        <v>2017</v>
      </c>
      <c r="F7300" t="s">
        <v>681</v>
      </c>
      <c r="G7300" t="str">
        <f t="shared" si="547"/>
        <v>2017-Q3</v>
      </c>
      <c r="H7300" s="4">
        <f>_xlfn.XLOOKUP(G7300,'prices - not start at 2015'!$I$22:$DT$22,'prices - not start at 2015'!$I$23:$DT$23)</f>
        <v>77.9251</v>
      </c>
      <c r="I7300" s="14">
        <f t="shared" si="551"/>
        <v>8.7891531281460757</v>
      </c>
      <c r="J7300" s="15">
        <f>INDEX(MarketCap2!$E$2:$AR$224,MATCH(A7300,MarketCap2!$B$2:$B$224,0),MATCH(G7300,MarketCap2!$E$1:$AR$1,0))</f>
        <v>2946674432</v>
      </c>
      <c r="K7300">
        <f t="shared" si="549"/>
        <v>21.803943060218497</v>
      </c>
      <c r="L7300">
        <f>INDEX('PB2'!$D$2:$AQ$224,MATCH(A7300,'PB2'!$B$2:$B$224,0),MATCH(G7300,'PB2'!$D$1:$AQ$1,0))</f>
        <v>12.084150314331101</v>
      </c>
      <c r="M7300" s="16">
        <f t="shared" si="550"/>
        <v>8.275302557384262E-2</v>
      </c>
      <c r="N7300" s="6">
        <f>INDEX('ROA2'!$D$2:$AQ$224,MATCH(A7300,'ROA2'!$B$2:$B$224,0),MATCH(G7300,'ROA2'!$D$1:$AQ$1,0))</f>
        <v>5.7838768959045401</v>
      </c>
      <c r="O7300" s="6">
        <v>813.27603199999999</v>
      </c>
      <c r="P7300" s="28">
        <v>5.1090484298869039E-2</v>
      </c>
    </row>
    <row r="7301" spans="1:16" x14ac:dyDescent="0.3">
      <c r="A7301" s="17" t="s">
        <v>535</v>
      </c>
      <c r="B7301" t="e">
        <f>VLOOKUP(A7301,Sheet3!L:L,1,FALSE)</f>
        <v>#N/A</v>
      </c>
      <c r="C7301" t="str">
        <f>VLOOKUP(A7301,'ALL - prices'!B:C,2,FALSE)</f>
        <v>FirstService Corp</v>
      </c>
      <c r="D7301" t="str">
        <f>VLOOKUP(A7301,'ALL - prices'!B:I,8,FALSE)</f>
        <v>Real Estate</v>
      </c>
      <c r="E7301">
        <v>2017</v>
      </c>
      <c r="F7301" t="s">
        <v>682</v>
      </c>
      <c r="G7301" t="str">
        <f t="shared" si="547"/>
        <v>2017-Q4</v>
      </c>
      <c r="H7301" s="4">
        <f>_xlfn.XLOOKUP(G7301,'prices - not start at 2015'!$I$22:$DT$22,'prices - not start at 2015'!$I$23:$DT$23)</f>
        <v>83.718400000000003</v>
      </c>
      <c r="I7301" s="14">
        <f t="shared" si="551"/>
        <v>6.8455986182729092</v>
      </c>
      <c r="J7301" s="15">
        <f>INDEX(MarketCap2!$E$2:$AR$224,MATCH(A7301,MarketCap2!$B$2:$B$224,0),MATCH(G7301,MarketCap2!$E$1:$AR$1,0))</f>
        <v>3156789504</v>
      </c>
      <c r="K7301">
        <f t="shared" si="549"/>
        <v>21.872821368341135</v>
      </c>
      <c r="L7301">
        <f>INDEX('PB2'!$D$2:$AQ$224,MATCH(A7301,'PB2'!$B$2:$B$224,0),MATCH(G7301,'PB2'!$D$1:$AQ$1,0))</f>
        <v>13.11097240448</v>
      </c>
      <c r="M7301" s="16">
        <f t="shared" si="550"/>
        <v>7.6271993346450906E-2</v>
      </c>
      <c r="N7301" s="6">
        <f>INDEX('ROA2'!$D$2:$AQ$224,MATCH(A7301,'ROA2'!$B$2:$B$224,0),MATCH(G7301,'ROA2'!$D$1:$AQ$1,0))</f>
        <v>5.5762710571289098</v>
      </c>
      <c r="O7301" s="6">
        <v>843.51801599999999</v>
      </c>
      <c r="P7301" s="28">
        <v>3.7185387015069446E-2</v>
      </c>
    </row>
    <row r="7302" spans="1:16" x14ac:dyDescent="0.3">
      <c r="A7302" s="17" t="s">
        <v>535</v>
      </c>
      <c r="B7302" t="e">
        <f>VLOOKUP(A7302,Sheet3!L:L,1,FALSE)</f>
        <v>#N/A</v>
      </c>
      <c r="C7302" t="str">
        <f>VLOOKUP(A7302,'ALL - prices'!B:C,2,FALSE)</f>
        <v>FirstService Corp</v>
      </c>
      <c r="D7302" t="str">
        <f>VLOOKUP(A7302,'ALL - prices'!B:I,8,FALSE)</f>
        <v>Real Estate</v>
      </c>
      <c r="E7302">
        <v>2018</v>
      </c>
      <c r="F7302" t="s">
        <v>679</v>
      </c>
      <c r="G7302" t="str">
        <f t="shared" si="547"/>
        <v>2018-Q1</v>
      </c>
      <c r="H7302" s="4">
        <f>_xlfn.XLOOKUP(G7302,'prices - not start at 2015'!$I$22:$DT$22,'prices - not start at 2015'!$I$23:$DT$23)</f>
        <v>90.056200000000004</v>
      </c>
      <c r="I7302" s="14">
        <f t="shared" si="551"/>
        <v>10.719340998517588</v>
      </c>
      <c r="J7302" s="15">
        <f>INDEX(MarketCap2!$E$2:$AR$224,MATCH(A7302,MarketCap2!$B$2:$B$224,0),MATCH(G7302,MarketCap2!$E$1:$AR$1,0))</f>
        <v>3390865664</v>
      </c>
      <c r="K7302">
        <f t="shared" si="549"/>
        <v>21.944351083852531</v>
      </c>
      <c r="L7302">
        <f>INDEX('PB2'!$D$2:$AQ$224,MATCH(A7302,'PB2'!$B$2:$B$224,0),MATCH(G7302,'PB2'!$D$1:$AQ$1,0))</f>
        <v>13.735954284668001</v>
      </c>
      <c r="M7302" s="16">
        <f t="shared" si="550"/>
        <v>7.2801640080893015E-2</v>
      </c>
      <c r="N7302" s="6">
        <f>INDEX('ROA2'!$D$2:$AQ$224,MATCH(A7302,'ROA2'!$B$2:$B$224,0),MATCH(G7302,'ROA2'!$D$1:$AQ$1,0))</f>
        <v>6.3551192283630398</v>
      </c>
      <c r="O7302" s="6">
        <v>848.265984</v>
      </c>
      <c r="P7302" s="28">
        <v>5.6287689295779243E-3</v>
      </c>
    </row>
    <row r="7303" spans="1:16" x14ac:dyDescent="0.3">
      <c r="A7303" s="17" t="s">
        <v>535</v>
      </c>
      <c r="B7303" t="e">
        <f>VLOOKUP(A7303,Sheet3!L:L,1,FALSE)</f>
        <v>#N/A</v>
      </c>
      <c r="C7303" t="str">
        <f>VLOOKUP(A7303,'ALL - prices'!B:C,2,FALSE)</f>
        <v>FirstService Corp</v>
      </c>
      <c r="D7303" t="str">
        <f>VLOOKUP(A7303,'ALL - prices'!B:I,8,FALSE)</f>
        <v>Real Estate</v>
      </c>
      <c r="E7303">
        <v>2018</v>
      </c>
      <c r="F7303" t="s">
        <v>680</v>
      </c>
      <c r="G7303" t="str">
        <f t="shared" si="547"/>
        <v>2018-Q2</v>
      </c>
      <c r="H7303" s="4">
        <f>_xlfn.XLOOKUP(G7303,'prices - not start at 2015'!$I$22:$DT$22,'prices - not start at 2015'!$I$23:$DT$23)</f>
        <v>95.551900000000003</v>
      </c>
      <c r="I7303" s="14">
        <f>STDEV(H7304:H7307)</f>
        <v>13.62352578813581</v>
      </c>
      <c r="J7303" s="15">
        <f>INDEX(MarketCap2!$E$2:$AR$224,MATCH(A7303,MarketCap2!$B$2:$B$224,0),MATCH(G7303,MarketCap2!$E$1:$AR$1,0))</f>
        <v>3591558400</v>
      </c>
      <c r="K7303">
        <f t="shared" si="549"/>
        <v>22.001852039962269</v>
      </c>
      <c r="L7303">
        <f>INDEX('PB2'!$D$2:$AQ$224,MATCH(A7303,'PB2'!$B$2:$B$224,0),MATCH(G7303,'PB2'!$D$1:$AQ$1,0))</f>
        <v>12.979092597961399</v>
      </c>
      <c r="M7303" s="16">
        <f t="shared" si="550"/>
        <v>7.704698864364895E-2</v>
      </c>
      <c r="N7303" s="6">
        <f>INDEX('ROA2'!$D$2:$AQ$224,MATCH(A7303,'ROA2'!$B$2:$B$224,0),MATCH(G7303,'ROA2'!$D$1:$AQ$1,0))</f>
        <v>6.3793292045593297</v>
      </c>
      <c r="O7303" s="6">
        <v>895.48998400000005</v>
      </c>
      <c r="P7303" s="28">
        <v>5.5671217390228449E-2</v>
      </c>
    </row>
    <row r="7304" spans="1:16" x14ac:dyDescent="0.3">
      <c r="A7304" s="17" t="s">
        <v>535</v>
      </c>
      <c r="B7304" t="e">
        <f>VLOOKUP(A7304,Sheet3!L:L,1,FALSE)</f>
        <v>#N/A</v>
      </c>
      <c r="C7304" t="str">
        <f>VLOOKUP(A7304,'ALL - prices'!B:C,2,FALSE)</f>
        <v>FirstService Corp</v>
      </c>
      <c r="D7304" t="str">
        <f>VLOOKUP(A7304,'ALL - prices'!B:I,8,FALSE)</f>
        <v>Real Estate</v>
      </c>
      <c r="E7304">
        <v>2018</v>
      </c>
      <c r="F7304" t="s">
        <v>681</v>
      </c>
      <c r="G7304" t="str">
        <f t="shared" si="547"/>
        <v>2018-Q3</v>
      </c>
      <c r="H7304" s="4">
        <f>_xlfn.XLOOKUP(G7304,'prices - not start at 2015'!$I$22:$DT$22,'prices - not start at 2015'!$I$23:$DT$23)</f>
        <v>104.45489999999999</v>
      </c>
      <c r="I7304" s="14">
        <f t="shared" si="551"/>
        <v>17.520888084298207</v>
      </c>
      <c r="J7304" s="15">
        <f>INDEX(MarketCap2!$E$2:$AR$224,MATCH(A7304,MarketCap2!$B$2:$B$224,0),MATCH(G7304,MarketCap2!$E$1:$AR$1,0))</f>
        <v>3923908352</v>
      </c>
      <c r="K7304">
        <f t="shared" si="549"/>
        <v>22.090354022617348</v>
      </c>
      <c r="L7304">
        <f>INDEX('PB2'!$D$2:$AQ$224,MATCH(A7304,'PB2'!$B$2:$B$224,0),MATCH(G7304,'PB2'!$D$1:$AQ$1,0))</f>
        <v>12.9658298492432</v>
      </c>
      <c r="M7304" s="16">
        <f t="shared" si="550"/>
        <v>7.7125800016446214E-2</v>
      </c>
      <c r="N7304" s="6">
        <f>INDEX('ROA2'!$D$2:$AQ$224,MATCH(A7304,'ROA2'!$B$2:$B$224,0),MATCH(G7304,'ROA2'!$D$1:$AQ$1,0))</f>
        <v>6.5969982147216797</v>
      </c>
      <c r="O7304" s="6">
        <v>939.976</v>
      </c>
      <c r="P7304" s="28">
        <v>4.9677848769774678E-2</v>
      </c>
    </row>
    <row r="7305" spans="1:16" x14ac:dyDescent="0.3">
      <c r="A7305" s="17" t="s">
        <v>535</v>
      </c>
      <c r="B7305" t="e">
        <f>VLOOKUP(A7305,Sheet3!L:L,1,FALSE)</f>
        <v>#N/A</v>
      </c>
      <c r="C7305" t="str">
        <f>VLOOKUP(A7305,'ALL - prices'!B:C,2,FALSE)</f>
        <v>FirstService Corp</v>
      </c>
      <c r="D7305" t="str">
        <f>VLOOKUP(A7305,'ALL - prices'!B:I,8,FALSE)</f>
        <v>Real Estate</v>
      </c>
      <c r="E7305">
        <v>2018</v>
      </c>
      <c r="F7305" t="s">
        <v>682</v>
      </c>
      <c r="G7305" t="str">
        <f t="shared" si="547"/>
        <v>2018-Q4</v>
      </c>
      <c r="H7305" s="4">
        <f>_xlfn.XLOOKUP(G7305,'prices - not start at 2015'!$I$22:$DT$22,'prices - not start at 2015'!$I$23:$DT$23)</f>
        <v>89.857299999999995</v>
      </c>
      <c r="I7305" s="14">
        <f t="shared" si="551"/>
        <v>7.3102911694747128</v>
      </c>
      <c r="J7305" s="15">
        <f>INDEX(MarketCap2!$E$2:$AR$224,MATCH(A7305,MarketCap2!$B$2:$B$224,0),MATCH(G7305,MarketCap2!$E$1:$AR$1,0))</f>
        <v>3370279936</v>
      </c>
      <c r="K7305">
        <f t="shared" si="549"/>
        <v>21.93826164492312</v>
      </c>
      <c r="L7305">
        <f>INDEX('PB2'!$D$2:$AQ$224,MATCH(A7305,'PB2'!$B$2:$B$224,0),MATCH(G7305,'PB2'!$D$1:$AQ$1,0))</f>
        <v>10.4742431640625</v>
      </c>
      <c r="M7305" s="16">
        <f t="shared" si="550"/>
        <v>9.5472291824485758E-2</v>
      </c>
      <c r="N7305" s="6">
        <f>INDEX('ROA2'!$D$2:$AQ$224,MATCH(A7305,'ROA2'!$B$2:$B$224,0),MATCH(G7305,'ROA2'!$D$1:$AQ$1,0))</f>
        <v>7.4863929748535201</v>
      </c>
      <c r="O7305" s="6">
        <v>987.19001600000001</v>
      </c>
      <c r="P7305" s="28">
        <v>5.0228959037252031E-2</v>
      </c>
    </row>
    <row r="7306" spans="1:16" x14ac:dyDescent="0.3">
      <c r="A7306" s="17" t="s">
        <v>535</v>
      </c>
      <c r="B7306" t="e">
        <f>VLOOKUP(A7306,Sheet3!L:L,1,FALSE)</f>
        <v>#N/A</v>
      </c>
      <c r="C7306" t="str">
        <f>VLOOKUP(A7306,'ALL - prices'!B:C,2,FALSE)</f>
        <v>FirstService Corp</v>
      </c>
      <c r="D7306" t="str">
        <f>VLOOKUP(A7306,'ALL - prices'!B:I,8,FALSE)</f>
        <v>Real Estate</v>
      </c>
      <c r="E7306">
        <v>2019</v>
      </c>
      <c r="F7306" t="s">
        <v>679</v>
      </c>
      <c r="G7306" t="str">
        <f t="shared" si="547"/>
        <v>2019-Q1</v>
      </c>
      <c r="H7306" s="4">
        <f>_xlfn.XLOOKUP(G7306,'prices - not start at 2015'!$I$22:$DT$22,'prices - not start at 2015'!$I$23:$DT$23)</f>
        <v>114.3772</v>
      </c>
      <c r="I7306" s="14">
        <f t="shared" si="551"/>
        <v>10.766005854346977</v>
      </c>
      <c r="J7306" s="15">
        <f>INDEX(MarketCap2!$E$2:$AR$224,MATCH(A7306,MarketCap2!$B$2:$B$224,0),MATCH(G7306,MarketCap2!$E$1:$AR$1,0))</f>
        <v>4289990144</v>
      </c>
      <c r="K7306">
        <f t="shared" si="549"/>
        <v>22.179550272447802</v>
      </c>
      <c r="L7306">
        <f>INDEX('PB2'!$D$2:$AQ$224,MATCH(A7306,'PB2'!$B$2:$B$224,0),MATCH(G7306,'PB2'!$D$1:$AQ$1,0))</f>
        <v>13.4037981033325</v>
      </c>
      <c r="M7306" s="16">
        <f t="shared" si="550"/>
        <v>7.4605719385714739E-2</v>
      </c>
      <c r="N7306" s="6">
        <f>INDEX('ROA2'!$D$2:$AQ$224,MATCH(A7306,'ROA2'!$B$2:$B$224,0),MATCH(G7306,'ROA2'!$D$1:$AQ$1,0))</f>
        <v>7.0985159873962402</v>
      </c>
      <c r="O7306" s="6">
        <v>1007.473984</v>
      </c>
      <c r="P7306" s="28">
        <v>2.0547177008726918E-2</v>
      </c>
    </row>
    <row r="7307" spans="1:16" x14ac:dyDescent="0.3">
      <c r="A7307" s="17" t="s">
        <v>535</v>
      </c>
      <c r="B7307" t="e">
        <f>VLOOKUP(A7307,Sheet3!L:L,1,FALSE)</f>
        <v>#N/A</v>
      </c>
      <c r="C7307" t="str">
        <f>VLOOKUP(A7307,'ALL - prices'!B:C,2,FALSE)</f>
        <v>FirstService Corp</v>
      </c>
      <c r="D7307" t="str">
        <f>VLOOKUP(A7307,'ALL - prices'!B:I,8,FALSE)</f>
        <v>Real Estate</v>
      </c>
      <c r="E7307">
        <v>2019</v>
      </c>
      <c r="F7307" t="s">
        <v>680</v>
      </c>
      <c r="G7307" t="str">
        <f t="shared" si="547"/>
        <v>2019-Q2</v>
      </c>
      <c r="H7307" s="4">
        <f>_xlfn.XLOOKUP(G7307,'prices - not start at 2015'!$I$22:$DT$22,'prices - not start at 2015'!$I$23:$DT$23)</f>
        <v>121.2466</v>
      </c>
      <c r="I7307" s="14">
        <f t="shared" si="551"/>
        <v>12.981711892087526</v>
      </c>
      <c r="J7307" s="15">
        <f>INDEX(MarketCap2!$E$2:$AR$224,MATCH(A7307,MarketCap2!$B$2:$B$224,0),MATCH(G7307,MarketCap2!$E$1:$AR$1,0))</f>
        <v>4925031936</v>
      </c>
      <c r="K7307">
        <f t="shared" si="549"/>
        <v>22.317596596016443</v>
      </c>
      <c r="L7307">
        <f>INDEX('PB2'!$D$2:$AQ$224,MATCH(A7307,'PB2'!$B$2:$B$224,0),MATCH(G7307,'PB2'!$D$1:$AQ$1,0))</f>
        <v>17.653326034545898</v>
      </c>
      <c r="M7307" s="16">
        <f t="shared" si="550"/>
        <v>5.6646549100327841E-2</v>
      </c>
      <c r="N7307" s="6">
        <f>INDEX('ROA2'!$D$2:$AQ$224,MATCH(A7307,'ROA2'!$B$2:$B$224,0),MATCH(G7307,'ROA2'!$D$1:$AQ$1,0))</f>
        <v>6.1039628982543999</v>
      </c>
      <c r="O7307" s="6">
        <v>1139.6139519999999</v>
      </c>
      <c r="P7307" s="28">
        <v>0.13115968263057398</v>
      </c>
    </row>
    <row r="7308" spans="1:16" x14ac:dyDescent="0.3">
      <c r="A7308" s="17" t="s">
        <v>535</v>
      </c>
      <c r="B7308" t="e">
        <f>VLOOKUP(A7308,Sheet3!L:L,1,FALSE)</f>
        <v>#N/A</v>
      </c>
      <c r="C7308" t="str">
        <f>VLOOKUP(A7308,'ALL - prices'!B:C,2,FALSE)</f>
        <v>FirstService Corp</v>
      </c>
      <c r="D7308" t="str">
        <f>VLOOKUP(A7308,'ALL - prices'!B:I,8,FALSE)</f>
        <v>Real Estate</v>
      </c>
      <c r="E7308">
        <v>2019</v>
      </c>
      <c r="F7308" t="s">
        <v>681</v>
      </c>
      <c r="G7308" t="str">
        <f t="shared" si="547"/>
        <v>2019-Q3</v>
      </c>
      <c r="H7308" s="4">
        <f>_xlfn.XLOOKUP(G7308,'prices - not start at 2015'!$I$22:$DT$22,'prices - not start at 2015'!$I$23:$DT$23)</f>
        <v>130.8954</v>
      </c>
      <c r="I7308" s="14">
        <f t="shared" si="551"/>
        <v>28.534252500971061</v>
      </c>
      <c r="J7308" s="15">
        <f>INDEX(MarketCap2!$E$2:$AR$224,MATCH(A7308,MarketCap2!$B$2:$B$224,0),MATCH(G7308,MarketCap2!$E$1:$AR$1,0))</f>
        <v>5507587584</v>
      </c>
      <c r="K7308">
        <f t="shared" si="549"/>
        <v>22.429392539192492</v>
      </c>
      <c r="L7308">
        <f>INDEX('PB2'!$D$2:$AQ$224,MATCH(A7308,'PB2'!$B$2:$B$224,0),MATCH(G7308,'PB2'!$D$1:$AQ$1,0))</f>
        <v>17.519670486450199</v>
      </c>
      <c r="M7308" s="16">
        <f t="shared" si="550"/>
        <v>5.7078699098445089E-2</v>
      </c>
      <c r="N7308" s="6">
        <f>INDEX('ROA2'!$D$2:$AQ$224,MATCH(A7308,'ROA2'!$B$2:$B$224,0),MATCH(G7308,'ROA2'!$D$1:$AQ$1,0))</f>
        <v>-16.960054397583001</v>
      </c>
      <c r="O7308" s="6">
        <v>1884.6730239999999</v>
      </c>
      <c r="P7308" s="28">
        <v>0.65378198528759335</v>
      </c>
    </row>
    <row r="7309" spans="1:16" x14ac:dyDescent="0.3">
      <c r="A7309" s="17" t="s">
        <v>535</v>
      </c>
      <c r="B7309" t="e">
        <f>VLOOKUP(A7309,Sheet3!L:L,1,FALSE)</f>
        <v>#N/A</v>
      </c>
      <c r="C7309" t="str">
        <f>VLOOKUP(A7309,'ALL - prices'!B:C,2,FALSE)</f>
        <v>FirstService Corp</v>
      </c>
      <c r="D7309" t="str">
        <f>VLOOKUP(A7309,'ALL - prices'!B:I,8,FALSE)</f>
        <v>Real Estate</v>
      </c>
      <c r="E7309">
        <v>2019</v>
      </c>
      <c r="F7309" t="s">
        <v>682</v>
      </c>
      <c r="G7309" t="str">
        <f t="shared" si="547"/>
        <v>2019-Q4</v>
      </c>
      <c r="H7309" s="4">
        <f>_xlfn.XLOOKUP(G7309,'prices - not start at 2015'!$I$22:$DT$22,'prices - not start at 2015'!$I$23:$DT$23)</f>
        <v>116.6827</v>
      </c>
      <c r="I7309" s="14">
        <f t="shared" si="551"/>
        <v>31.581829556619073</v>
      </c>
      <c r="J7309" s="15">
        <f>INDEX(MarketCap2!$E$2:$AR$224,MATCH(A7309,MarketCap2!$B$2:$B$224,0),MATCH(G7309,MarketCap2!$E$1:$AR$1,0))</f>
        <v>5166252544</v>
      </c>
      <c r="K7309">
        <f t="shared" si="549"/>
        <v>22.365413416216903</v>
      </c>
      <c r="L7309">
        <f>INDEX('PB2'!$D$2:$AQ$224,MATCH(A7309,'PB2'!$B$2:$B$224,0),MATCH(G7309,'PB2'!$D$1:$AQ$1,0))</f>
        <v>9.07598972320557</v>
      </c>
      <c r="M7309" s="16">
        <f t="shared" si="550"/>
        <v>0.11018082110022571</v>
      </c>
      <c r="N7309" s="6">
        <f>INDEX('ROA2'!$D$2:$AQ$224,MATCH(A7309,'ROA2'!$B$2:$B$224,0),MATCH(G7309,'ROA2'!$D$1:$AQ$1,0))</f>
        <v>-17.054908752441399</v>
      </c>
      <c r="O7309" s="6">
        <v>1891.8640640000001</v>
      </c>
      <c r="P7309" s="28">
        <v>3.8155371825389682E-3</v>
      </c>
    </row>
    <row r="7310" spans="1:16" x14ac:dyDescent="0.3">
      <c r="A7310" s="17" t="s">
        <v>535</v>
      </c>
      <c r="B7310" t="e">
        <f>VLOOKUP(A7310,Sheet3!L:L,1,FALSE)</f>
        <v>#N/A</v>
      </c>
      <c r="C7310" t="str">
        <f>VLOOKUP(A7310,'ALL - prices'!B:C,2,FALSE)</f>
        <v>FirstService Corp</v>
      </c>
      <c r="D7310" t="str">
        <f>VLOOKUP(A7310,'ALL - prices'!B:I,8,FALSE)</f>
        <v>Real Estate</v>
      </c>
      <c r="E7310">
        <v>2020</v>
      </c>
      <c r="F7310" t="s">
        <v>679</v>
      </c>
      <c r="G7310" t="str">
        <f t="shared" si="547"/>
        <v>2020-Q1</v>
      </c>
      <c r="H7310" s="4">
        <f>_xlfn.XLOOKUP(G7310,'prices - not start at 2015'!$I$22:$DT$22,'prices - not start at 2015'!$I$23:$DT$23)</f>
        <v>104.96339999999999</v>
      </c>
      <c r="I7310" s="14">
        <f t="shared" si="551"/>
        <v>21.316880666426488</v>
      </c>
      <c r="J7310" s="15">
        <f>INDEX(MarketCap2!$E$2:$AR$224,MATCH(A7310,MarketCap2!$B$2:$B$224,0),MATCH(G7310,MarketCap2!$E$1:$AR$1,0))</f>
        <v>4647005696</v>
      </c>
      <c r="K7310">
        <f t="shared" si="549"/>
        <v>22.259488912785535</v>
      </c>
      <c r="L7310">
        <f>INDEX('PB2'!$D$2:$AQ$224,MATCH(A7310,'PB2'!$B$2:$B$224,0),MATCH(G7310,'PB2'!$D$1:$AQ$1,0))</f>
        <v>7.4769330024719203</v>
      </c>
      <c r="M7310" s="16">
        <f t="shared" si="550"/>
        <v>0.13374467842220786</v>
      </c>
      <c r="N7310" s="6">
        <f>INDEX('ROA2'!$D$2:$AQ$224,MATCH(A7310,'ROA2'!$B$2:$B$224,0),MATCH(G7310,'ROA2'!$D$1:$AQ$1,0))</f>
        <v>-16.983789443969702</v>
      </c>
      <c r="O7310" s="6">
        <v>1955.4690559999999</v>
      </c>
      <c r="P7310" s="28">
        <v>3.3620276007314556E-2</v>
      </c>
    </row>
    <row r="7311" spans="1:16" x14ac:dyDescent="0.3">
      <c r="A7311" s="17" t="s">
        <v>535</v>
      </c>
      <c r="B7311" t="e">
        <f>VLOOKUP(A7311,Sheet3!L:L,1,FALSE)</f>
        <v>#N/A</v>
      </c>
      <c r="C7311" t="str">
        <f>VLOOKUP(A7311,'ALL - prices'!B:C,2,FALSE)</f>
        <v>FirstService Corp</v>
      </c>
      <c r="D7311" t="str">
        <f>VLOOKUP(A7311,'ALL - prices'!B:I,8,FALSE)</f>
        <v>Real Estate</v>
      </c>
      <c r="E7311">
        <v>2020</v>
      </c>
      <c r="F7311" t="s">
        <v>680</v>
      </c>
      <c r="G7311" t="str">
        <f t="shared" si="547"/>
        <v>2020-Q2</v>
      </c>
      <c r="H7311" s="4">
        <f>_xlfn.XLOOKUP(G7311,'prices - not start at 2015'!$I$22:$DT$22,'prices - not start at 2015'!$I$23:$DT$23)</f>
        <v>132.494</v>
      </c>
      <c r="I7311" s="14">
        <f t="shared" si="551"/>
        <v>17.518740820879984</v>
      </c>
      <c r="J7311" s="15">
        <f>INDEX(MarketCap2!$E$2:$AR$224,MATCH(A7311,MarketCap2!$B$2:$B$224,0),MATCH(G7311,MarketCap2!$E$1:$AR$1,0))</f>
        <v>6118059520</v>
      </c>
      <c r="K7311">
        <f t="shared" si="549"/>
        <v>22.534510811297299</v>
      </c>
      <c r="L7311">
        <f>INDEX('PB2'!$D$2:$AQ$224,MATCH(A7311,'PB2'!$B$2:$B$224,0),MATCH(G7311,'PB2'!$D$1:$AQ$1,0))</f>
        <v>7.2433099746704102</v>
      </c>
      <c r="M7311" s="16">
        <f t="shared" si="550"/>
        <v>0.13805842957114406</v>
      </c>
      <c r="N7311" s="6">
        <f>INDEX('ROA2'!$D$2:$AQ$224,MATCH(A7311,'ROA2'!$B$2:$B$224,0),MATCH(G7311,'ROA2'!$D$1:$AQ$1,0))</f>
        <v>-16.2417888641357</v>
      </c>
      <c r="O7311" s="6">
        <v>1922.2900480000001</v>
      </c>
      <c r="P7311" s="28">
        <v>-1.6967288691271339E-2</v>
      </c>
    </row>
    <row r="7312" spans="1:16" x14ac:dyDescent="0.3">
      <c r="A7312" s="17" t="s">
        <v>535</v>
      </c>
      <c r="B7312" t="e">
        <f>VLOOKUP(A7312,Sheet3!L:L,1,FALSE)</f>
        <v>#N/A</v>
      </c>
      <c r="C7312" t="str">
        <f>VLOOKUP(A7312,'ALL - prices'!B:C,2,FALSE)</f>
        <v>FirstService Corp</v>
      </c>
      <c r="D7312" t="str">
        <f>VLOOKUP(A7312,'ALL - prices'!B:I,8,FALSE)</f>
        <v>Real Estate</v>
      </c>
      <c r="E7312">
        <v>2020</v>
      </c>
      <c r="F7312" t="s">
        <v>681</v>
      </c>
      <c r="G7312" t="str">
        <f t="shared" si="547"/>
        <v>2020-Q3</v>
      </c>
      <c r="H7312" s="4">
        <f>_xlfn.XLOOKUP(G7312,'prices - not start at 2015'!$I$22:$DT$22,'prices - not start at 2015'!$I$23:$DT$23)</f>
        <v>170.46619999999999</v>
      </c>
      <c r="I7312" s="14">
        <f t="shared" si="551"/>
        <v>24.39605948768499</v>
      </c>
      <c r="J7312" s="15">
        <f>INDEX(MarketCap2!$E$2:$AR$224,MATCH(A7312,MarketCap2!$B$2:$B$224,0),MATCH(G7312,MarketCap2!$E$1:$AR$1,0))</f>
        <v>7870922240</v>
      </c>
      <c r="K7312">
        <f t="shared" si="549"/>
        <v>22.786441076754151</v>
      </c>
      <c r="L7312">
        <f>INDEX('PB2'!$D$2:$AQ$224,MATCH(A7312,'PB2'!$B$2:$B$224,0),MATCH(G7312,'PB2'!$D$1:$AQ$1,0))</f>
        <v>9.0168561935424805</v>
      </c>
      <c r="M7312" s="16">
        <f t="shared" si="550"/>
        <v>0.11090339898247029</v>
      </c>
      <c r="N7312" s="6">
        <f>INDEX('ROA2'!$D$2:$AQ$224,MATCH(A7312,'ROA2'!$B$2:$B$224,0),MATCH(G7312,'ROA2'!$D$1:$AQ$1,0))</f>
        <v>2.9348599910736102</v>
      </c>
      <c r="O7312" s="6">
        <v>2034.0149759999999</v>
      </c>
      <c r="P7312" s="28">
        <v>5.8120744117799154E-2</v>
      </c>
    </row>
    <row r="7313" spans="1:16" x14ac:dyDescent="0.3">
      <c r="A7313" s="17" t="s">
        <v>535</v>
      </c>
      <c r="B7313" t="e">
        <f>VLOOKUP(A7313,Sheet3!L:L,1,FALSE)</f>
        <v>#N/A</v>
      </c>
      <c r="C7313" t="str">
        <f>VLOOKUP(A7313,'ALL - prices'!B:C,2,FALSE)</f>
        <v>FirstService Corp</v>
      </c>
      <c r="D7313" t="str">
        <f>VLOOKUP(A7313,'ALL - prices'!B:I,8,FALSE)</f>
        <v>Real Estate</v>
      </c>
      <c r="E7313">
        <v>2020</v>
      </c>
      <c r="F7313" t="s">
        <v>682</v>
      </c>
      <c r="G7313" t="str">
        <f t="shared" si="547"/>
        <v>2020-Q4</v>
      </c>
      <c r="H7313" s="4">
        <f>_xlfn.XLOOKUP(G7313,'prices - not start at 2015'!$I$22:$DT$22,'prices - not start at 2015'!$I$23:$DT$23)</f>
        <v>169.21619999999999</v>
      </c>
      <c r="I7313" s="14">
        <f t="shared" si="551"/>
        <v>25.855217295725204</v>
      </c>
      <c r="J7313" s="15">
        <f>INDEX(MarketCap2!$E$2:$AR$224,MATCH(A7313,MarketCap2!$B$2:$B$224,0),MATCH(G7313,MarketCap2!$E$1:$AR$1,0))</f>
        <v>7821754880</v>
      </c>
      <c r="K7313">
        <f t="shared" si="549"/>
        <v>22.780174775534814</v>
      </c>
      <c r="L7313">
        <f>INDEX('PB2'!$D$2:$AQ$224,MATCH(A7313,'PB2'!$B$2:$B$224,0),MATCH(G7313,'PB2'!$D$1:$AQ$1,0))</f>
        <v>9.0059986114502006</v>
      </c>
      <c r="M7313" s="16">
        <f t="shared" si="550"/>
        <v>0.11103710350661201</v>
      </c>
      <c r="N7313" s="6">
        <f>INDEX('ROA2'!$D$2:$AQ$224,MATCH(A7313,'ROA2'!$B$2:$B$224,0),MATCH(G7313,'ROA2'!$D$1:$AQ$1,0))</f>
        <v>3.5111830234527601</v>
      </c>
      <c r="O7313" s="6">
        <v>2122.2250239999998</v>
      </c>
      <c r="P7313" s="28">
        <v>4.3367452570811316E-2</v>
      </c>
    </row>
    <row r="7314" spans="1:16" x14ac:dyDescent="0.3">
      <c r="A7314" s="17" t="s">
        <v>535</v>
      </c>
      <c r="B7314" t="e">
        <f>VLOOKUP(A7314,Sheet3!L:L,1,FALSE)</f>
        <v>#N/A</v>
      </c>
      <c r="C7314" t="str">
        <f>VLOOKUP(A7314,'ALL - prices'!B:C,2,FALSE)</f>
        <v>FirstService Corp</v>
      </c>
      <c r="D7314" t="str">
        <f>VLOOKUP(A7314,'ALL - prices'!B:I,8,FALSE)</f>
        <v>Real Estate</v>
      </c>
      <c r="E7314">
        <v>2021</v>
      </c>
      <c r="F7314" t="s">
        <v>679</v>
      </c>
      <c r="G7314" t="str">
        <f t="shared" si="547"/>
        <v>2021-Q1</v>
      </c>
      <c r="H7314" s="4">
        <f>_xlfn.XLOOKUP(G7314,'prices - not start at 2015'!$I$22:$DT$22,'prices - not start at 2015'!$I$23:$DT$23)</f>
        <v>181.40799999999999</v>
      </c>
      <c r="I7314" s="14">
        <f t="shared" si="551"/>
        <v>27.868374046757477</v>
      </c>
      <c r="J7314" s="15">
        <f>INDEX(MarketCap2!$E$2:$AR$224,MATCH(A7314,MarketCap2!$B$2:$B$224,0),MATCH(G7314,MarketCap2!$E$1:$AR$1,0))</f>
        <v>8420303360</v>
      </c>
      <c r="K7314">
        <f t="shared" si="549"/>
        <v>22.853911693055199</v>
      </c>
      <c r="L7314">
        <f>INDEX('PB2'!$D$2:$AQ$224,MATCH(A7314,'PB2'!$B$2:$B$224,0),MATCH(G7314,'PB2'!$D$1:$AQ$1,0))</f>
        <v>9.4459638595581108</v>
      </c>
      <c r="M7314" s="16">
        <f t="shared" si="550"/>
        <v>0.10586532140795007</v>
      </c>
      <c r="N7314" s="6">
        <f>INDEX('ROA2'!$D$2:$AQ$224,MATCH(A7314,'ROA2'!$B$2:$B$224,0),MATCH(G7314,'ROA2'!$D$1:$AQ$1,0))</f>
        <v>4.2032179832458496</v>
      </c>
      <c r="O7314" s="6">
        <v>2196.5399040000002</v>
      </c>
      <c r="P7314" s="28">
        <v>3.5017436492163594E-2</v>
      </c>
    </row>
    <row r="7315" spans="1:16" x14ac:dyDescent="0.3">
      <c r="A7315" s="17" t="s">
        <v>535</v>
      </c>
      <c r="B7315" t="e">
        <f>VLOOKUP(A7315,Sheet3!L:L,1,FALSE)</f>
        <v>#N/A</v>
      </c>
      <c r="C7315" t="str">
        <f>VLOOKUP(A7315,'ALL - prices'!B:C,2,FALSE)</f>
        <v>FirstService Corp</v>
      </c>
      <c r="D7315" t="str">
        <f>VLOOKUP(A7315,'ALL - prices'!B:I,8,FALSE)</f>
        <v>Real Estate</v>
      </c>
      <c r="E7315">
        <v>2021</v>
      </c>
      <c r="F7315" t="s">
        <v>680</v>
      </c>
      <c r="G7315" t="str">
        <f t="shared" si="547"/>
        <v>2021-Q2</v>
      </c>
      <c r="H7315" s="4">
        <f>_xlfn.XLOOKUP(G7315,'prices - not start at 2015'!$I$22:$DT$22,'prices - not start at 2015'!$I$23:$DT$23)</f>
        <v>206.97829999999999</v>
      </c>
      <c r="I7315" s="14">
        <f t="shared" si="551"/>
        <v>41.280441802898565</v>
      </c>
      <c r="J7315" s="15">
        <f>INDEX(MarketCap2!$E$2:$AR$224,MATCH(A7315,MarketCap2!$B$2:$B$224,0),MATCH(G7315,MarketCap2!$E$1:$AR$1,0))</f>
        <v>9600914432</v>
      </c>
      <c r="K7315">
        <f t="shared" si="549"/>
        <v>22.985124184217224</v>
      </c>
      <c r="L7315">
        <f>INDEX('PB2'!$D$2:$AQ$224,MATCH(A7315,'PB2'!$B$2:$B$224,0),MATCH(G7315,'PB2'!$D$1:$AQ$1,0))</f>
        <v>10.3809928894043</v>
      </c>
      <c r="M7315" s="16">
        <f t="shared" si="550"/>
        <v>9.6329899331756855E-2</v>
      </c>
      <c r="N7315" s="6">
        <f>INDEX('ROA2'!$D$2:$AQ$224,MATCH(A7315,'ROA2'!$B$2:$B$224,0),MATCH(G7315,'ROA2'!$D$1:$AQ$1,0))</f>
        <v>5.0751848220825204</v>
      </c>
      <c r="O7315" s="6">
        <v>2170.7630079999999</v>
      </c>
      <c r="P7315" s="28">
        <v>-1.1735227733882454E-2</v>
      </c>
    </row>
    <row r="7316" spans="1:16" x14ac:dyDescent="0.3">
      <c r="A7316" s="17" t="s">
        <v>535</v>
      </c>
      <c r="B7316" t="e">
        <f>VLOOKUP(A7316,Sheet3!L:L,1,FALSE)</f>
        <v>#N/A</v>
      </c>
      <c r="C7316" t="str">
        <f>VLOOKUP(A7316,'ALL - prices'!B:C,2,FALSE)</f>
        <v>FirstService Corp</v>
      </c>
      <c r="D7316" t="str">
        <f>VLOOKUP(A7316,'ALL - prices'!B:I,8,FALSE)</f>
        <v>Real Estate</v>
      </c>
      <c r="E7316">
        <v>2021</v>
      </c>
      <c r="F7316" t="s">
        <v>681</v>
      </c>
      <c r="G7316" t="str">
        <f t="shared" si="547"/>
        <v>2021-Q3</v>
      </c>
      <c r="H7316" s="4">
        <f>_xlfn.XLOOKUP(G7316,'prices - not start at 2015'!$I$22:$DT$22,'prices - not start at 2015'!$I$23:$DT$23)</f>
        <v>223.15350000000001</v>
      </c>
      <c r="I7316" s="14">
        <f t="shared" si="551"/>
        <v>40.701838205448404</v>
      </c>
      <c r="J7316" s="15">
        <f>INDEX(MarketCap2!$E$2:$AR$224,MATCH(A7316,MarketCap2!$B$2:$B$224,0),MATCH(G7316,MarketCap2!$E$1:$AR$1,0))</f>
        <v>10349477888</v>
      </c>
      <c r="K7316">
        <f t="shared" si="549"/>
        <v>23.060201909781501</v>
      </c>
      <c r="L7316">
        <f>INDEX('PB2'!$D$2:$AQ$224,MATCH(A7316,'PB2'!$B$2:$B$224,0),MATCH(G7316,'PB2'!$D$1:$AQ$1,0))</f>
        <v>10.322974205017101</v>
      </c>
      <c r="M7316" s="16">
        <f t="shared" si="550"/>
        <v>9.6871306673805974E-2</v>
      </c>
      <c r="N7316" s="6">
        <f>INDEX('ROA2'!$D$2:$AQ$224,MATCH(A7316,'ROA2'!$B$2:$B$224,0),MATCH(G7316,'ROA2'!$D$1:$AQ$1,0))</f>
        <v>5.2199587821960396</v>
      </c>
      <c r="O7316" s="6">
        <v>2312.4559359999998</v>
      </c>
      <c r="P7316" s="28">
        <v>6.5273328998980223E-2</v>
      </c>
    </row>
    <row r="7317" spans="1:16" x14ac:dyDescent="0.3">
      <c r="A7317" s="17" t="s">
        <v>535</v>
      </c>
      <c r="B7317" t="e">
        <f>VLOOKUP(A7317,Sheet3!L:L,1,FALSE)</f>
        <v>#N/A</v>
      </c>
      <c r="C7317" t="str">
        <f>VLOOKUP(A7317,'ALL - prices'!B:C,2,FALSE)</f>
        <v>FirstService Corp</v>
      </c>
      <c r="D7317" t="str">
        <f>VLOOKUP(A7317,'ALL - prices'!B:I,8,FALSE)</f>
        <v>Real Estate</v>
      </c>
      <c r="E7317">
        <v>2021</v>
      </c>
      <c r="F7317" t="s">
        <v>682</v>
      </c>
      <c r="G7317" t="str">
        <f t="shared" si="547"/>
        <v>2021-Q4</v>
      </c>
      <c r="H7317" s="4">
        <f>_xlfn.XLOOKUP(G7317,'prices - not start at 2015'!$I$22:$DT$22,'prices - not start at 2015'!$I$23:$DT$23)</f>
        <v>242.4803</v>
      </c>
      <c r="I7317" s="14">
        <f t="shared" si="551"/>
        <v>9.8885122680731552</v>
      </c>
      <c r="J7317" s="15">
        <f>INDEX(MarketCap2!$E$2:$AR$224,MATCH(A7317,MarketCap2!$B$2:$B$224,0),MATCH(G7317,MarketCap2!$E$1:$AR$1,0))</f>
        <v>11250200576</v>
      </c>
      <c r="K7317">
        <f t="shared" si="549"/>
        <v>23.143651794415685</v>
      </c>
      <c r="L7317">
        <f>INDEX('PB2'!$D$2:$AQ$224,MATCH(A7317,'PB2'!$B$2:$B$224,0),MATCH(G7317,'PB2'!$D$1:$AQ$1,0))</f>
        <v>10.8165121078491</v>
      </c>
      <c r="M7317" s="16">
        <f t="shared" si="550"/>
        <v>9.2451243989672138E-2</v>
      </c>
      <c r="N7317" s="6">
        <f>INDEX('ROA2'!$D$2:$AQ$224,MATCH(A7317,'ROA2'!$B$2:$B$224,0),MATCH(G7317,'ROA2'!$D$1:$AQ$1,0))</f>
        <v>5.5895791053771999</v>
      </c>
      <c r="O7317" s="6">
        <v>2394.394112</v>
      </c>
      <c r="P7317" s="28">
        <v>3.5433399929658216E-2</v>
      </c>
    </row>
    <row r="7318" spans="1:16" x14ac:dyDescent="0.3">
      <c r="A7318" s="17" t="s">
        <v>535</v>
      </c>
      <c r="B7318" t="e">
        <f>VLOOKUP(A7318,Sheet3!L:L,1,FALSE)</f>
        <v>#N/A</v>
      </c>
      <c r="C7318" t="str">
        <f>VLOOKUP(A7318,'ALL - prices'!B:C,2,FALSE)</f>
        <v>FirstService Corp</v>
      </c>
      <c r="D7318" t="str">
        <f>VLOOKUP(A7318,'ALL - prices'!B:I,8,FALSE)</f>
        <v>Real Estate</v>
      </c>
      <c r="E7318">
        <v>2022</v>
      </c>
      <c r="F7318" t="s">
        <v>679</v>
      </c>
      <c r="G7318" t="str">
        <f t="shared" ref="G7318:G7360" si="552">E7318&amp;"-"&amp;F7318</f>
        <v>2022-Q1</v>
      </c>
      <c r="H7318" s="4">
        <f>_xlfn.XLOOKUP(G7318,'prices - not start at 2015'!$I$22:$DT$22,'prices - not start at 2015'!$I$23:$DT$23)</f>
        <v>176.62129999999999</v>
      </c>
      <c r="I7318" s="14">
        <f t="shared" si="551"/>
        <v>14.840428768822679</v>
      </c>
      <c r="J7318" s="15">
        <f>INDEX(MarketCap2!$E$2:$AR$224,MATCH(A7318,MarketCap2!$B$2:$B$224,0),MATCH(G7318,MarketCap2!$E$1:$AR$1,0))</f>
        <v>8198601728</v>
      </c>
      <c r="K7318">
        <f t="shared" si="549"/>
        <v>22.827229455700653</v>
      </c>
      <c r="L7318">
        <f>INDEX('PB2'!$D$2:$AQ$224,MATCH(A7318,'PB2'!$B$2:$B$224,0),MATCH(G7318,'PB2'!$D$1:$AQ$1,0))</f>
        <v>7.7861027717590297</v>
      </c>
      <c r="M7318" s="16">
        <f t="shared" si="550"/>
        <v>0.12843395846598629</v>
      </c>
      <c r="N7318" s="6">
        <f>INDEX('ROA2'!$D$2:$AQ$224,MATCH(A7318,'ROA2'!$B$2:$B$224,0),MATCH(G7318,'ROA2'!$D$1:$AQ$1,0))</f>
        <v>5.7469000816345197</v>
      </c>
      <c r="O7318" s="6">
        <v>2509.0229760000002</v>
      </c>
      <c r="P7318" s="28">
        <v>4.7873849766633676E-2</v>
      </c>
    </row>
    <row r="7319" spans="1:16" x14ac:dyDescent="0.3">
      <c r="A7319" s="17" t="s">
        <v>535</v>
      </c>
      <c r="B7319" t="e">
        <f>VLOOKUP(A7319,Sheet3!L:L,1,FALSE)</f>
        <v>#N/A</v>
      </c>
      <c r="C7319" t="str">
        <f>VLOOKUP(A7319,'ALL - prices'!B:C,2,FALSE)</f>
        <v>FirstService Corp</v>
      </c>
      <c r="D7319" t="str">
        <f>VLOOKUP(A7319,'ALL - prices'!B:I,8,FALSE)</f>
        <v>Real Estate</v>
      </c>
      <c r="E7319">
        <v>2022</v>
      </c>
      <c r="F7319" t="s">
        <v>680</v>
      </c>
      <c r="G7319" t="str">
        <f t="shared" si="552"/>
        <v>2022-Q2</v>
      </c>
      <c r="H7319" s="4">
        <f>_xlfn.XLOOKUP(G7319,'prices - not start at 2015'!$I$22:$DT$22,'prices - not start at 2015'!$I$23:$DT$23)</f>
        <v>152.76439999999999</v>
      </c>
      <c r="I7319" s="14">
        <f t="shared" si="551"/>
        <v>19.378126339767725</v>
      </c>
      <c r="J7319" s="15">
        <f>INDEX(MarketCap2!$E$2:$AR$224,MATCH(A7319,MarketCap2!$B$2:$B$224,0),MATCH(G7319,MarketCap2!$E$1:$AR$1,0))</f>
        <v>7107215872</v>
      </c>
      <c r="K7319">
        <f t="shared" si="549"/>
        <v>22.684376424890164</v>
      </c>
      <c r="L7319">
        <f>INDEX('PB2'!$D$2:$AQ$224,MATCH(A7319,'PB2'!$B$2:$B$224,0),MATCH(G7319,'PB2'!$D$1:$AQ$1,0))</f>
        <v>6.3186779022216797</v>
      </c>
      <c r="M7319" s="16">
        <f t="shared" si="550"/>
        <v>0.15826095513562968</v>
      </c>
      <c r="N7319" s="6">
        <f>INDEX('ROA2'!$D$2:$AQ$224,MATCH(A7319,'ROA2'!$B$2:$B$224,0),MATCH(G7319,'ROA2'!$D$1:$AQ$1,0))</f>
        <v>5.4623661041259801</v>
      </c>
      <c r="O7319" s="6">
        <v>2494.1020159999998</v>
      </c>
      <c r="P7319" s="28">
        <v>-5.9469204318678892E-3</v>
      </c>
    </row>
    <row r="7320" spans="1:16" x14ac:dyDescent="0.3">
      <c r="A7320" s="17" t="s">
        <v>535</v>
      </c>
      <c r="B7320" t="e">
        <f>VLOOKUP(A7320,Sheet3!L:L,1,FALSE)</f>
        <v>#N/A</v>
      </c>
      <c r="C7320" t="str">
        <f>VLOOKUP(A7320,'ALL - prices'!B:C,2,FALSE)</f>
        <v>FirstService Corp</v>
      </c>
      <c r="D7320" t="str">
        <f>VLOOKUP(A7320,'ALL - prices'!B:I,8,FALSE)</f>
        <v>Real Estate</v>
      </c>
      <c r="E7320">
        <v>2022</v>
      </c>
      <c r="F7320" t="s">
        <v>681</v>
      </c>
      <c r="G7320" t="str">
        <f t="shared" si="552"/>
        <v>2022-Q3</v>
      </c>
      <c r="H7320" s="4">
        <f>_xlfn.XLOOKUP(G7320,'prices - not start at 2015'!$I$22:$DT$22,'prices - not start at 2015'!$I$23:$DT$23)</f>
        <v>161.1507</v>
      </c>
      <c r="I7320" s="14">
        <f t="shared" si="551"/>
        <v>16.745019325061005</v>
      </c>
      <c r="J7320" s="15">
        <f>INDEX(MarketCap2!$E$2:$AR$224,MATCH(A7320,MarketCap2!$B$2:$B$224,0),MATCH(G7320,MarketCap2!$E$1:$AR$1,0))</f>
        <v>7486436352</v>
      </c>
      <c r="K7320">
        <f t="shared" si="549"/>
        <v>22.736358733802842</v>
      </c>
      <c r="L7320">
        <f>INDEX('PB2'!$D$2:$AQ$224,MATCH(A7320,'PB2'!$B$2:$B$224,0),MATCH(G7320,'PB2'!$D$1:$AQ$1,0))</f>
        <v>6.0493969917297399</v>
      </c>
      <c r="M7320" s="16">
        <f t="shared" si="550"/>
        <v>0.16530573235102961</v>
      </c>
      <c r="N7320" s="6">
        <f>INDEX('ROA2'!$D$2:$AQ$224,MATCH(A7320,'ROA2'!$B$2:$B$224,0),MATCH(G7320,'ROA2'!$D$1:$AQ$1,0))</f>
        <v>5.1772317886352504</v>
      </c>
      <c r="O7320" s="6">
        <v>2526.925056</v>
      </c>
      <c r="P7320" s="28">
        <v>1.3160263609682364E-2</v>
      </c>
    </row>
    <row r="7321" spans="1:16" x14ac:dyDescent="0.3">
      <c r="A7321" s="17" t="s">
        <v>535</v>
      </c>
      <c r="B7321" t="e">
        <f>VLOOKUP(A7321,Sheet3!L:L,1,FALSE)</f>
        <v>#N/A</v>
      </c>
      <c r="C7321" t="str">
        <f>VLOOKUP(A7321,'ALL - prices'!B:C,2,FALSE)</f>
        <v>FirstService Corp</v>
      </c>
      <c r="D7321" t="str">
        <f>VLOOKUP(A7321,'ALL - prices'!B:I,8,FALSE)</f>
        <v>Real Estate</v>
      </c>
      <c r="E7321">
        <v>2022</v>
      </c>
      <c r="F7321" t="s">
        <v>682</v>
      </c>
      <c r="G7321" t="str">
        <f t="shared" si="552"/>
        <v>2022-Q4</v>
      </c>
      <c r="H7321" s="4">
        <f>_xlfn.XLOOKUP(G7321,'prices - not start at 2015'!$I$22:$DT$22,'prices - not start at 2015'!$I$23:$DT$23)</f>
        <v>162.7749</v>
      </c>
      <c r="I7321" s="14">
        <f t="shared" si="551"/>
        <v>10.453067999236715</v>
      </c>
      <c r="J7321" s="15">
        <f>INDEX(MarketCap2!$E$2:$AR$224,MATCH(A7321,MarketCap2!$B$2:$B$224,0),MATCH(G7321,MarketCap2!$E$1:$AR$1,0))</f>
        <v>7552593408</v>
      </c>
      <c r="K7321">
        <f t="shared" si="549"/>
        <v>22.745156838973845</v>
      </c>
      <c r="L7321">
        <f>INDEX('PB2'!$D$2:$AQ$224,MATCH(A7321,'PB2'!$B$2:$B$224,0),MATCH(G7321,'PB2'!$D$1:$AQ$1,0))</f>
        <v>5.9726228713989302</v>
      </c>
      <c r="M7321" s="16">
        <f t="shared" si="550"/>
        <v>0.1674306283071538</v>
      </c>
      <c r="N7321" s="6">
        <f>INDEX('ROA2'!$D$2:$AQ$224,MATCH(A7321,'ROA2'!$B$2:$B$224,0),MATCH(G7321,'ROA2'!$D$1:$AQ$1,0))</f>
        <v>4.5602340698242196</v>
      </c>
      <c r="O7321" s="6">
        <v>2598.1130240000002</v>
      </c>
      <c r="P7321" s="28">
        <v>2.8171776535663186E-2</v>
      </c>
    </row>
    <row r="7322" spans="1:16" x14ac:dyDescent="0.3">
      <c r="A7322" s="17" t="s">
        <v>535</v>
      </c>
      <c r="B7322" t="e">
        <f>VLOOKUP(A7322,Sheet3!L:L,1,FALSE)</f>
        <v>#N/A</v>
      </c>
      <c r="C7322" t="str">
        <f>VLOOKUP(A7322,'ALL - prices'!B:C,2,FALSE)</f>
        <v>FirstService Corp</v>
      </c>
      <c r="D7322" t="str">
        <f>VLOOKUP(A7322,'ALL - prices'!B:I,8,FALSE)</f>
        <v>Real Estate</v>
      </c>
      <c r="E7322">
        <v>2023</v>
      </c>
      <c r="F7322" t="s">
        <v>679</v>
      </c>
      <c r="G7322" t="str">
        <f t="shared" si="552"/>
        <v>2023-Q1</v>
      </c>
      <c r="H7322" s="4">
        <f>_xlfn.XLOOKUP(G7322,'prices - not start at 2015'!$I$22:$DT$22,'prices - not start at 2015'!$I$23:$DT$23)</f>
        <v>187.25129999999999</v>
      </c>
      <c r="I7322" s="14">
        <f t="shared" si="551"/>
        <v>11.952995435315236</v>
      </c>
      <c r="J7322" s="15">
        <f>INDEX(MarketCap2!$E$2:$AR$224,MATCH(A7322,MarketCap2!$B$2:$B$224,0),MATCH(G7322,MarketCap2!$E$1:$AR$1,0))</f>
        <v>8735378432</v>
      </c>
      <c r="K7322">
        <f t="shared" si="549"/>
        <v>22.890647103234517</v>
      </c>
      <c r="L7322">
        <f>INDEX('PB2'!$D$2:$AQ$224,MATCH(A7322,'PB2'!$B$2:$B$224,0),MATCH(G7322,'PB2'!$D$1:$AQ$1,0))</f>
        <v>6.6583189964294398</v>
      </c>
      <c r="M7322" s="16">
        <f t="shared" si="550"/>
        <v>0.15018805805733482</v>
      </c>
      <c r="N7322" s="6">
        <f>INDEX('ROA2'!$D$2:$AQ$224,MATCH(A7322,'ROA2'!$B$2:$B$224,0),MATCH(G7322,'ROA2'!$D$1:$AQ$1,0))</f>
        <v>4.5830659866332999</v>
      </c>
      <c r="O7322" s="6">
        <v>2774.5139199999999</v>
      </c>
      <c r="P7322" s="28">
        <v>6.7895774498838601E-2</v>
      </c>
    </row>
    <row r="7323" spans="1:16" x14ac:dyDescent="0.3">
      <c r="A7323" s="17" t="s">
        <v>535</v>
      </c>
      <c r="B7323" t="e">
        <f>VLOOKUP(A7323,Sheet3!L:L,1,FALSE)</f>
        <v>#N/A</v>
      </c>
      <c r="C7323" t="str">
        <f>VLOOKUP(A7323,'ALL - prices'!B:C,2,FALSE)</f>
        <v>FirstService Corp</v>
      </c>
      <c r="D7323" t="str">
        <f>VLOOKUP(A7323,'ALL - prices'!B:I,8,FALSE)</f>
        <v>Real Estate</v>
      </c>
      <c r="E7323">
        <v>2023</v>
      </c>
      <c r="F7323" t="s">
        <v>680</v>
      </c>
      <c r="G7323" t="str">
        <f t="shared" si="552"/>
        <v>2023-Q2</v>
      </c>
      <c r="H7323" s="4">
        <f>_xlfn.XLOOKUP(G7323,'prices - not start at 2015'!$I$22:$DT$22,'prices - not start at 2015'!$I$23:$DT$23)</f>
        <v>200.91829999999999</v>
      </c>
      <c r="I7323" s="14">
        <f t="shared" si="551"/>
        <v>11.263598686735669</v>
      </c>
      <c r="J7323" s="15">
        <f>INDEX(MarketCap2!$E$2:$AR$224,MATCH(A7323,MarketCap2!$B$2:$B$224,0),MATCH(G7323,MarketCap2!$E$1:$AR$1,0))</f>
        <v>9367478272</v>
      </c>
      <c r="K7323">
        <f t="shared" si="549"/>
        <v>22.960509769120485</v>
      </c>
      <c r="L7323">
        <f>INDEX('PB2'!$D$2:$AQ$224,MATCH(A7323,'PB2'!$B$2:$B$224,0),MATCH(G7323,'PB2'!$D$1:$AQ$1,0))</f>
        <v>6.9579949378967303</v>
      </c>
      <c r="M7323" s="16">
        <f t="shared" si="550"/>
        <v>0.14371956417408388</v>
      </c>
      <c r="N7323" s="6">
        <f>INDEX('ROA2'!$D$2:$AQ$224,MATCH(A7323,'ROA2'!$B$2:$B$224,0),MATCH(G7323,'ROA2'!$D$1:$AQ$1,0))</f>
        <v>4.5169258117675799</v>
      </c>
      <c r="O7323" s="6">
        <v>2956.81792</v>
      </c>
      <c r="P7323" s="28">
        <v>6.5706644571457071E-2</v>
      </c>
    </row>
    <row r="7324" spans="1:16" x14ac:dyDescent="0.3">
      <c r="A7324" s="17" t="s">
        <v>535</v>
      </c>
      <c r="B7324" t="e">
        <f>VLOOKUP(A7324,Sheet3!L:L,1,FALSE)</f>
        <v>#N/A</v>
      </c>
      <c r="C7324" t="str">
        <f>VLOOKUP(A7324,'ALL - prices'!B:C,2,FALSE)</f>
        <v>FirstService Corp</v>
      </c>
      <c r="D7324" t="str">
        <f>VLOOKUP(A7324,'ALL - prices'!B:I,8,FALSE)</f>
        <v>Real Estate</v>
      </c>
      <c r="E7324">
        <v>2023</v>
      </c>
      <c r="F7324" t="s">
        <v>681</v>
      </c>
      <c r="G7324" t="str">
        <f t="shared" si="552"/>
        <v>2023-Q3</v>
      </c>
      <c r="H7324" s="4">
        <f>_xlfn.XLOOKUP(G7324,'prices - not start at 2015'!$I$22:$DT$22,'prices - not start at 2015'!$I$23:$DT$23)</f>
        <v>194.85849999999999</v>
      </c>
      <c r="I7324" s="14">
        <f t="shared" si="551"/>
        <v>17.148881002245211</v>
      </c>
      <c r="J7324" s="15">
        <f>INDEX(MarketCap2!$E$2:$AR$224,MATCH(A7324,MarketCap2!$B$2:$B$224,0),MATCH(G7324,MarketCap2!$E$1:$AR$1,0))</f>
        <v>9076809728</v>
      </c>
      <c r="K7324">
        <f t="shared" si="549"/>
        <v>22.928988616279348</v>
      </c>
      <c r="L7324">
        <f>INDEX('PB2'!$D$2:$AQ$224,MATCH(A7324,'PB2'!$B$2:$B$224,0),MATCH(G7324,'PB2'!$D$1:$AQ$1,0))</f>
        <v>6.3998599052429199</v>
      </c>
      <c r="M7324" s="16">
        <f t="shared" si="550"/>
        <v>0.15625342035702622</v>
      </c>
      <c r="N7324" s="6">
        <f>INDEX('ROA2'!$D$2:$AQ$224,MATCH(A7324,'ROA2'!$B$2:$B$224,0),MATCH(G7324,'ROA2'!$D$1:$AQ$1,0))</f>
        <v>4.7985692024231001</v>
      </c>
      <c r="O7324" s="6">
        <v>3053.94688</v>
      </c>
      <c r="P7324" s="28">
        <v>3.2849151563583597E-2</v>
      </c>
    </row>
    <row r="7325" spans="1:16" x14ac:dyDescent="0.3">
      <c r="A7325" s="17" t="s">
        <v>535</v>
      </c>
      <c r="B7325" t="e">
        <f>VLOOKUP(A7325,Sheet3!L:L,1,FALSE)</f>
        <v>#N/A</v>
      </c>
      <c r="C7325" t="str">
        <f>VLOOKUP(A7325,'ALL - prices'!B:C,2,FALSE)</f>
        <v>FirstService Corp</v>
      </c>
      <c r="D7325" t="str">
        <f>VLOOKUP(A7325,'ALL - prices'!B:I,8,FALSE)</f>
        <v>Real Estate</v>
      </c>
      <c r="E7325">
        <v>2023</v>
      </c>
      <c r="F7325" t="s">
        <v>682</v>
      </c>
      <c r="G7325" t="str">
        <f t="shared" si="552"/>
        <v>2023-Q4</v>
      </c>
      <c r="H7325" s="4">
        <f>_xlfn.XLOOKUP(G7325,'prices - not start at 2015'!$I$22:$DT$22,'prices - not start at 2015'!$I$23:$DT$23)</f>
        <v>212.00649999999999</v>
      </c>
      <c r="I7325" s="14">
        <f>STDEV(H7326:H7329)</f>
        <v>23.436818652211866</v>
      </c>
      <c r="J7325" s="15">
        <f>INDEX(MarketCap2!$E$2:$AR$224,MATCH(A7325,MarketCap2!$B$2:$B$224,0),MATCH(G7325,MarketCap2!$E$1:$AR$1,0))</f>
        <v>9864953856</v>
      </c>
      <c r="K7325">
        <f t="shared" si="549"/>
        <v>23.012254298863166</v>
      </c>
      <c r="L7325">
        <f>INDEX('PB2'!$D$2:$AQ$224,MATCH(A7325,'PB2'!$B$2:$B$224,0),MATCH(G7325,'PB2'!$D$1:$AQ$1,0))</f>
        <v>7.0909061431884801</v>
      </c>
      <c r="M7325" s="16">
        <f t="shared" si="550"/>
        <v>0.14102569965061509</v>
      </c>
      <c r="N7325" s="6">
        <f>INDEX('ROA2'!$D$2:$AQ$224,MATCH(A7325,'ROA2'!$B$2:$B$224,0),MATCH(G7325,'ROA2'!$D$1:$AQ$1,0))</f>
        <v>4.6868090629577601</v>
      </c>
      <c r="O7325" s="6">
        <v>3050.72</v>
      </c>
      <c r="P7325" s="28">
        <v>-1.0566261060834707E-3</v>
      </c>
    </row>
    <row r="7326" spans="1:16" x14ac:dyDescent="0.3">
      <c r="A7326" s="17" t="s">
        <v>535</v>
      </c>
      <c r="B7326" t="e">
        <f>VLOOKUP(A7326,Sheet3!L:L,1,FALSE)</f>
        <v>#N/A</v>
      </c>
      <c r="C7326" t="str">
        <f>VLOOKUP(A7326,'ALL - prices'!B:C,2,FALSE)</f>
        <v>FirstService Corp</v>
      </c>
      <c r="D7326" t="str">
        <f>VLOOKUP(A7326,'ALL - prices'!B:I,8,FALSE)</f>
        <v>Real Estate</v>
      </c>
      <c r="E7326" s="18">
        <v>2024</v>
      </c>
      <c r="F7326" t="s">
        <v>679</v>
      </c>
      <c r="G7326" t="str">
        <f t="shared" si="552"/>
        <v>2024-Q1</v>
      </c>
      <c r="H7326" s="4">
        <f>_xlfn.XLOOKUP(G7326,'prices - not start at 2015'!$I$22:$DT$22,'prices - not start at 2015'!$I$23:$DT$23)</f>
        <v>221.82570000000001</v>
      </c>
      <c r="I7326" s="14" t="s">
        <v>769</v>
      </c>
      <c r="J7326" s="15">
        <f>INDEX(MarketCap2!$E$2:$AR$224,MATCH(A7326,MarketCap2!$B$2:$B$224,0),MATCH(G7326,MarketCap2!$E$1:$AR$1,0))</f>
        <v>10382120960</v>
      </c>
      <c r="K7326">
        <f t="shared" ref="K7326:K7349" si="553">LN(J7326)</f>
        <v>23.063351025217887</v>
      </c>
      <c r="L7326">
        <f>INDEX('PB2'!$D$2:$AQ$224,MATCH(A7326,'PB2'!$B$2:$B$224,0),MATCH(G7326,'PB2'!$D$1:$AQ$1,0))</f>
        <v>7.1029291152954102</v>
      </c>
      <c r="M7326" s="16">
        <f t="shared" ref="M7326:M7349" si="554">1/L7326</f>
        <v>0.14078698854626118</v>
      </c>
      <c r="N7326" s="6">
        <f>INDEX('ROA2'!$D$2:$AQ$224,MATCH(A7326,'ROA2'!$B$2:$B$224,0),MATCH(G7326,'ROA2'!$D$1:$AQ$1,0))</f>
        <v>3.1370930671691899</v>
      </c>
      <c r="O7326" s="6">
        <v>3625.7431040000001</v>
      </c>
      <c r="P7326" s="28">
        <v>0.18848766979598272</v>
      </c>
    </row>
    <row r="7327" spans="1:16" x14ac:dyDescent="0.3">
      <c r="A7327" s="17" t="s">
        <v>535</v>
      </c>
      <c r="B7327" t="e">
        <f>VLOOKUP(A7327,Sheet3!L:L,1,FALSE)</f>
        <v>#N/A</v>
      </c>
      <c r="C7327" t="str">
        <f>VLOOKUP(A7327,'ALL - prices'!B:C,2,FALSE)</f>
        <v>FirstService Corp</v>
      </c>
      <c r="D7327" t="str">
        <f>VLOOKUP(A7327,'ALL - prices'!B:I,8,FALSE)</f>
        <v>Real Estate</v>
      </c>
      <c r="E7327" s="18">
        <v>2024</v>
      </c>
      <c r="F7327" t="s">
        <v>680</v>
      </c>
      <c r="G7327" t="str">
        <f t="shared" si="552"/>
        <v>2024-Q2</v>
      </c>
      <c r="H7327" s="4">
        <f>_xlfn.XLOOKUP(G7327,'prices - not start at 2015'!$I$22:$DT$22,'prices - not start at 2015'!$I$23:$DT$23)</f>
        <v>206.28960000000001</v>
      </c>
      <c r="I7327" s="14" t="s">
        <v>769</v>
      </c>
      <c r="J7327" s="15">
        <f>INDEX(MarketCap2!$E$2:$AR$224,MATCH(A7327,MarketCap2!$B$2:$B$224,0),MATCH(G7327,MarketCap2!$E$1:$AR$1,0))</f>
        <v>9640676352</v>
      </c>
      <c r="K7327">
        <f t="shared" si="553"/>
        <v>22.989257104103547</v>
      </c>
      <c r="L7327">
        <f>INDEX('PB2'!$D$2:$AQ$224,MATCH(A7327,'PB2'!$B$2:$B$224,0),MATCH(G7327,'PB2'!$D$1:$AQ$1,0))</f>
        <v>6.3367290496826199</v>
      </c>
      <c r="M7327" s="16">
        <f t="shared" si="554"/>
        <v>0.1578101244600455</v>
      </c>
      <c r="N7327" s="6">
        <f>INDEX('ROA2'!$D$2:$AQ$224,MATCH(A7327,'ROA2'!$B$2:$B$224,0),MATCH(G7327,'ROA2'!$D$1:$AQ$1,0))</f>
        <v>2.7444720268249498</v>
      </c>
      <c r="O7327" s="6">
        <v>3644.16</v>
      </c>
      <c r="P7327" s="28">
        <v>5.079481770145766E-3</v>
      </c>
    </row>
    <row r="7328" spans="1:16" x14ac:dyDescent="0.3">
      <c r="A7328" s="17" t="s">
        <v>535</v>
      </c>
      <c r="B7328" t="e">
        <f>VLOOKUP(A7328,Sheet3!L:L,1,FALSE)</f>
        <v>#N/A</v>
      </c>
      <c r="C7328" t="str">
        <f>VLOOKUP(A7328,'ALL - prices'!B:C,2,FALSE)</f>
        <v>FirstService Corp</v>
      </c>
      <c r="D7328" t="str">
        <f>VLOOKUP(A7328,'ALL - prices'!B:I,8,FALSE)</f>
        <v>Real Estate</v>
      </c>
      <c r="E7328" s="18">
        <v>2024</v>
      </c>
      <c r="F7328" t="s">
        <v>681</v>
      </c>
      <c r="G7328" t="str">
        <f t="shared" si="552"/>
        <v>2024-Q3</v>
      </c>
      <c r="H7328" s="4">
        <f>_xlfn.XLOOKUP(G7328,'prices - not start at 2015'!$I$22:$DT$22,'prices - not start at 2015'!$I$23:$DT$23)</f>
        <v>245.18090000000001</v>
      </c>
      <c r="I7328" s="14" t="s">
        <v>769</v>
      </c>
      <c r="J7328" s="15">
        <f>INDEX(MarketCap2!$E$2:$AR$224,MATCH(A7328,MarketCap2!$B$2:$B$224,0),MATCH(G7328,MarketCap2!$E$1:$AR$1,0))</f>
        <v>11470063616</v>
      </c>
      <c r="K7328">
        <f t="shared" si="553"/>
        <v>23.163006314366992</v>
      </c>
      <c r="L7328">
        <f>INDEX('PB2'!$D$2:$AQ$224,MATCH(A7328,'PB2'!$B$2:$B$224,0),MATCH(G7328,'PB2'!$D$1:$AQ$1,0))</f>
        <v>7.1854090690612802</v>
      </c>
      <c r="M7328" s="16">
        <f t="shared" si="554"/>
        <v>0.13917092129183989</v>
      </c>
      <c r="N7328" s="6">
        <f>INDEX('ROA2'!$D$2:$AQ$224,MATCH(A7328,'ROA2'!$B$2:$B$224,0),MATCH(G7328,'ROA2'!$D$1:$AQ$1,0))</f>
        <v>2.2613379955291699</v>
      </c>
      <c r="O7328" s="6">
        <v>4046.18496</v>
      </c>
      <c r="P7328" s="28">
        <v>0.11032033719704959</v>
      </c>
    </row>
    <row r="7329" spans="1:16" x14ac:dyDescent="0.3">
      <c r="A7329" s="17" t="s">
        <v>535</v>
      </c>
      <c r="B7329" t="e">
        <f>VLOOKUP(A7329,Sheet3!L:L,1,FALSE)</f>
        <v>#N/A</v>
      </c>
      <c r="C7329" t="str">
        <f>VLOOKUP(A7329,'ALL - prices'!B:C,2,FALSE)</f>
        <v>FirstService Corp</v>
      </c>
      <c r="D7329" t="str">
        <f>VLOOKUP(A7329,'ALL - prices'!B:I,8,FALSE)</f>
        <v>Real Estate</v>
      </c>
      <c r="E7329" s="18">
        <v>2024</v>
      </c>
      <c r="F7329" t="s">
        <v>682</v>
      </c>
      <c r="G7329" t="str">
        <f t="shared" si="552"/>
        <v>2024-Q4</v>
      </c>
      <c r="H7329" s="4">
        <f>_xlfn.XLOOKUP(G7329,'prices - not start at 2015'!$I$22:$DT$22,'prices - not start at 2015'!$I$23:$DT$23)</f>
        <v>258.71319999999997</v>
      </c>
      <c r="I7329" s="14" t="s">
        <v>769</v>
      </c>
      <c r="J7329" s="15">
        <f>INDEX(MarketCap2!$E$2:$AR$224,MATCH(A7329,MarketCap2!$B$2:$B$224,0),MATCH(G7329,MarketCap2!$E$1:$AR$1,0))</f>
        <v>12130896896</v>
      </c>
      <c r="K7329">
        <f t="shared" si="553"/>
        <v>23.219021497482192</v>
      </c>
      <c r="L7329">
        <f>INDEX('PB2'!$D$2:$AQ$224,MATCH(A7329,'PB2'!$B$2:$B$224,0),MATCH(G7329,'PB2'!$D$1:$AQ$1,0))</f>
        <v>7.1069545396386697</v>
      </c>
      <c r="M7329" s="16">
        <f t="shared" si="554"/>
        <v>0.14070724589872524</v>
      </c>
      <c r="N7329" s="6">
        <f>INDEX('ROA2'!$D$2:$AQ$224,MATCH(A7329,'ROA2'!$B$2:$B$224,0),MATCH(G7329,'ROA2'!$D$1:$AQ$1,0))</f>
        <v>3.0177650451660201</v>
      </c>
      <c r="O7329" s="6">
        <v>4117.5639039999996</v>
      </c>
      <c r="P7329" s="28">
        <v>1.7641048223361395E-2</v>
      </c>
    </row>
    <row r="7330" spans="1:16" x14ac:dyDescent="0.3">
      <c r="A7330" s="17" t="s">
        <v>540</v>
      </c>
      <c r="B7330" t="e">
        <f>VLOOKUP(A7330,Sheet3!L:L,1,FALSE)</f>
        <v>#N/A</v>
      </c>
      <c r="C7330" t="str">
        <f>VLOOKUP(A7330,'ALL - prices'!B:C,2,FALSE)</f>
        <v>GFL Environmental Inc</v>
      </c>
      <c r="D7330" t="str">
        <f>VLOOKUP(A7330,'ALL - prices'!B:I,8,FALSE)</f>
        <v>Industrials</v>
      </c>
      <c r="E7330">
        <v>2020</v>
      </c>
      <c r="F7330" t="s">
        <v>679</v>
      </c>
      <c r="G7330" t="str">
        <f t="shared" si="552"/>
        <v>2020-Q1</v>
      </c>
      <c r="H7330" s="4">
        <f>_xlfn.XLOOKUP(G7330,'prices - not start at 2015'!$I$24:$BN$24,'prices - not start at 2015'!$I$25:$BN$25)</f>
        <v>21.57</v>
      </c>
      <c r="I7330" s="14">
        <f t="shared" ref="I7330:I7344" si="555">STDEV(H7331:H7334)</f>
        <v>8.3612304303354126</v>
      </c>
      <c r="J7330" s="15">
        <f>INDEX(MarketCap2!$E$2:$AR$224,MATCH(A7330,MarketCap2!$B$2:$B$224,0),MATCH(G7330,MarketCap2!$E$1:$AR$1,0))</f>
        <v>7106179584</v>
      </c>
      <c r="K7330">
        <f t="shared" si="553"/>
        <v>22.68423060639028</v>
      </c>
      <c r="L7330">
        <f>INDEX('PB2'!$D$2:$AQ$224,MATCH(A7330,'PB2'!$B$2:$B$224,0),MATCH(G7330,'PB2'!$D$1:$AQ$1,0))</f>
        <v>1.11583399772644</v>
      </c>
      <c r="M7330" s="16">
        <f t="shared" si="554"/>
        <v>0.89619065384057417</v>
      </c>
      <c r="N7330" s="6">
        <f>INDEX('ROA2'!$D$2:$AQ$224,MATCH(A7330,'ROA2'!$B$2:$B$224,0),MATCH(G7330,'ROA2'!$D$1:$AQ$1,0))</f>
        <v>-3.87492704391479</v>
      </c>
      <c r="O7330" s="6">
        <v>12323.803136</v>
      </c>
      <c r="P7330" s="28">
        <v>4.4728307759910907E-2</v>
      </c>
    </row>
    <row r="7331" spans="1:16" x14ac:dyDescent="0.3">
      <c r="A7331" s="17" t="s">
        <v>540</v>
      </c>
      <c r="B7331" t="e">
        <f>VLOOKUP(A7331,Sheet3!L:L,1,FALSE)</f>
        <v>#N/A</v>
      </c>
      <c r="C7331" t="str">
        <f>VLOOKUP(A7331,'ALL - prices'!B:C,2,FALSE)</f>
        <v>GFL Environmental Inc</v>
      </c>
      <c r="D7331" t="str">
        <f>VLOOKUP(A7331,'ALL - prices'!B:I,8,FALSE)</f>
        <v>Industrials</v>
      </c>
      <c r="E7331">
        <v>2020</v>
      </c>
      <c r="F7331" t="s">
        <v>680</v>
      </c>
      <c r="G7331" t="str">
        <f t="shared" si="552"/>
        <v>2020-Q2</v>
      </c>
      <c r="H7331" s="4">
        <f>_xlfn.XLOOKUP(G7331,'prices - not start at 2015'!$I$24:$BN$24,'prices - not start at 2015'!$I$25:$BN$25)</f>
        <v>25.271799999999999</v>
      </c>
      <c r="I7331" s="14">
        <f t="shared" si="555"/>
        <v>6.5408863595973425</v>
      </c>
      <c r="J7331" s="15">
        <f>INDEX(MarketCap2!$E$2:$AR$224,MATCH(A7331,MarketCap2!$B$2:$B$224,0),MATCH(G7331,MarketCap2!$E$1:$AR$1,0))</f>
        <v>8320464896</v>
      </c>
      <c r="K7331">
        <f t="shared" si="553"/>
        <v>22.841983967141548</v>
      </c>
      <c r="L7331">
        <f>INDEX('PB2'!$D$2:$AQ$224,MATCH(A7331,'PB2'!$B$2:$B$224,0),MATCH(G7331,'PB2'!$D$1:$AQ$1,0))</f>
        <v>1.42776703834534</v>
      </c>
      <c r="M7331" s="16">
        <f t="shared" si="554"/>
        <v>0.70039437327178711</v>
      </c>
      <c r="N7331" s="6">
        <f>INDEX('ROA2'!$D$2:$AQ$224,MATCH(A7331,'ROA2'!$B$2:$B$224,0),MATCH(G7331,'ROA2'!$D$1:$AQ$1,0))</f>
        <v>-5.1292238235473597</v>
      </c>
      <c r="O7331" s="6">
        <v>13702.679552</v>
      </c>
      <c r="P7331" s="28">
        <v>0.11188724785549829</v>
      </c>
    </row>
    <row r="7332" spans="1:16" x14ac:dyDescent="0.3">
      <c r="A7332" s="17" t="s">
        <v>540</v>
      </c>
      <c r="B7332" t="e">
        <f>VLOOKUP(A7332,Sheet3!L:L,1,FALSE)</f>
        <v>#N/A</v>
      </c>
      <c r="C7332" t="str">
        <f>VLOOKUP(A7332,'ALL - prices'!B:C,2,FALSE)</f>
        <v>GFL Environmental Inc</v>
      </c>
      <c r="D7332" t="str">
        <f>VLOOKUP(A7332,'ALL - prices'!B:I,8,FALSE)</f>
        <v>Industrials</v>
      </c>
      <c r="E7332">
        <v>2020</v>
      </c>
      <c r="F7332" t="s">
        <v>681</v>
      </c>
      <c r="G7332" t="str">
        <f t="shared" si="552"/>
        <v>2020-Q3</v>
      </c>
      <c r="H7332" s="4">
        <f>_xlfn.XLOOKUP(G7332,'prices - not start at 2015'!$I$24:$BN$24,'prices - not start at 2015'!$I$25:$BN$25)</f>
        <v>28.082000000000001</v>
      </c>
      <c r="I7332" s="14">
        <f t="shared" si="555"/>
        <v>4.4195313107462733</v>
      </c>
      <c r="J7332" s="15">
        <f>INDEX(MarketCap2!$E$2:$AR$224,MATCH(A7332,MarketCap2!$B$2:$B$224,0),MATCH(G7332,MarketCap2!$E$1:$AR$1,0))</f>
        <v>9239689216</v>
      </c>
      <c r="K7332">
        <f t="shared" si="553"/>
        <v>22.946774087402311</v>
      </c>
      <c r="L7332">
        <f>INDEX('PB2'!$D$2:$AQ$224,MATCH(A7332,'PB2'!$B$2:$B$224,0),MATCH(G7332,'PB2'!$D$1:$AQ$1,0))</f>
        <v>1.6319659948348999</v>
      </c>
      <c r="M7332" s="16">
        <f t="shared" si="554"/>
        <v>0.61275786576739699</v>
      </c>
      <c r="N7332" s="6">
        <f>INDEX('ROA2'!$D$2:$AQ$224,MATCH(A7332,'ROA2'!$B$2:$B$224,0),MATCH(G7332,'ROA2'!$D$1:$AQ$1,0))</f>
        <v>-5.4223427772521999</v>
      </c>
      <c r="O7332" s="6">
        <v>13897.700352</v>
      </c>
      <c r="P7332" s="28">
        <v>1.4232311224962976E-2</v>
      </c>
    </row>
    <row r="7333" spans="1:16" x14ac:dyDescent="0.3">
      <c r="A7333" s="17" t="s">
        <v>540</v>
      </c>
      <c r="B7333" t="e">
        <f>VLOOKUP(A7333,Sheet3!L:L,1,FALSE)</f>
        <v>#N/A</v>
      </c>
      <c r="C7333" t="str">
        <f>VLOOKUP(A7333,'ALL - prices'!B:C,2,FALSE)</f>
        <v>GFL Environmental Inc</v>
      </c>
      <c r="D7333" t="str">
        <f>VLOOKUP(A7333,'ALL - prices'!B:I,8,FALSE)</f>
        <v>Industrials</v>
      </c>
      <c r="E7333">
        <v>2020</v>
      </c>
      <c r="F7333" t="s">
        <v>682</v>
      </c>
      <c r="G7333" t="str">
        <f t="shared" si="552"/>
        <v>2020-Q4</v>
      </c>
      <c r="H7333" s="4">
        <f>_xlfn.XLOOKUP(G7333,'prices - not start at 2015'!$I$24:$BN$24,'prices - not start at 2015'!$I$25:$BN$25)</f>
        <v>36.827500000000001</v>
      </c>
      <c r="I7333" s="14">
        <f t="shared" si="555"/>
        <v>3.7251770324822591</v>
      </c>
      <c r="J7333" s="15">
        <f>INDEX(MarketCap2!$E$2:$AR$224,MATCH(A7333,MarketCap2!$B$2:$B$224,0),MATCH(G7333,MarketCap2!$E$1:$AR$1,0))</f>
        <v>12111380480</v>
      </c>
      <c r="K7333">
        <f t="shared" si="553"/>
        <v>23.217411383059886</v>
      </c>
      <c r="L7333">
        <f>INDEX('PB2'!$D$2:$AQ$224,MATCH(A7333,'PB2'!$B$2:$B$224,0),MATCH(G7333,'PB2'!$D$1:$AQ$1,0))</f>
        <v>2.6492679119110099</v>
      </c>
      <c r="M7333" s="16">
        <f t="shared" si="554"/>
        <v>0.37746276830064535</v>
      </c>
      <c r="N7333" s="6">
        <f>INDEX('ROA2'!$D$2:$AQ$224,MATCH(A7333,'ROA2'!$B$2:$B$224,0),MATCH(G7333,'ROA2'!$D$1:$AQ$1,0))</f>
        <v>-5.1958599090576199</v>
      </c>
      <c r="O7333" s="6">
        <v>14769.200128</v>
      </c>
      <c r="P7333" s="28">
        <v>6.2708200200516206E-2</v>
      </c>
    </row>
    <row r="7334" spans="1:16" x14ac:dyDescent="0.3">
      <c r="A7334" s="17" t="s">
        <v>540</v>
      </c>
      <c r="B7334" t="e">
        <f>VLOOKUP(A7334,Sheet3!L:L,1,FALSE)</f>
        <v>#N/A</v>
      </c>
      <c r="C7334" t="str">
        <f>VLOOKUP(A7334,'ALL - prices'!B:C,2,FALSE)</f>
        <v>GFL Environmental Inc</v>
      </c>
      <c r="D7334" t="str">
        <f>VLOOKUP(A7334,'ALL - prices'!B:I,8,FALSE)</f>
        <v>Industrials</v>
      </c>
      <c r="E7334">
        <v>2021</v>
      </c>
      <c r="F7334" t="s">
        <v>679</v>
      </c>
      <c r="G7334" t="str">
        <f t="shared" si="552"/>
        <v>2021-Q1</v>
      </c>
      <c r="H7334" s="4">
        <f>_xlfn.XLOOKUP(G7334,'prices - not start at 2015'!$I$24:$BN$24,'prices - not start at 2015'!$I$25:$BN$25)</f>
        <v>43.580399999999997</v>
      </c>
      <c r="I7334" s="14">
        <f t="shared" si="555"/>
        <v>4.2326977851011289</v>
      </c>
      <c r="J7334" s="15">
        <f>INDEX(MarketCap2!$E$2:$AR$224,MATCH(A7334,MarketCap2!$B$2:$B$224,0),MATCH(G7334,MarketCap2!$E$1:$AR$1,0))</f>
        <v>14327352320</v>
      </c>
      <c r="K7334">
        <f t="shared" si="553"/>
        <v>23.385436296886336</v>
      </c>
      <c r="L7334">
        <f>INDEX('PB2'!$D$2:$AQ$224,MATCH(A7334,'PB2'!$B$2:$B$224,0),MATCH(G7334,'PB2'!$D$1:$AQ$1,0))</f>
        <v>3.2552719116210902</v>
      </c>
      <c r="M7334" s="16">
        <f t="shared" si="554"/>
        <v>0.30719400011718556</v>
      </c>
      <c r="N7334" s="6">
        <f>INDEX('ROA2'!$D$2:$AQ$224,MATCH(A7334,'ROA2'!$B$2:$B$224,0),MATCH(G7334,'ROA2'!$D$1:$AQ$1,0))</f>
        <v>-7.8588280677795401</v>
      </c>
      <c r="O7334" s="6">
        <v>15729.999872</v>
      </c>
      <c r="P7334" s="28">
        <v>6.5054284299288487E-2</v>
      </c>
    </row>
    <row r="7335" spans="1:16" x14ac:dyDescent="0.3">
      <c r="A7335" s="17" t="s">
        <v>540</v>
      </c>
      <c r="B7335" t="e">
        <f>VLOOKUP(A7335,Sheet3!L:L,1,FALSE)</f>
        <v>#N/A</v>
      </c>
      <c r="C7335" t="str">
        <f>VLOOKUP(A7335,'ALL - prices'!B:C,2,FALSE)</f>
        <v>GFL Environmental Inc</v>
      </c>
      <c r="D7335" t="str">
        <f>VLOOKUP(A7335,'ALL - prices'!B:I,8,FALSE)</f>
        <v>Industrials</v>
      </c>
      <c r="E7335">
        <v>2021</v>
      </c>
      <c r="F7335" t="s">
        <v>680</v>
      </c>
      <c r="G7335" t="str">
        <f t="shared" si="552"/>
        <v>2021-Q2</v>
      </c>
      <c r="H7335" s="4">
        <f>_xlfn.XLOOKUP(G7335,'prices - not start at 2015'!$I$24:$BN$24,'prices - not start at 2015'!$I$25:$BN$25)</f>
        <v>39.344000000000001</v>
      </c>
      <c r="I7335" s="14">
        <f t="shared" si="555"/>
        <v>6.7666802064109692</v>
      </c>
      <c r="J7335" s="15">
        <f>INDEX(MarketCap2!$E$2:$AR$224,MATCH(A7335,MarketCap2!$B$2:$B$224,0),MATCH(G7335,MarketCap2!$E$1:$AR$1,0))</f>
        <v>12987389952</v>
      </c>
      <c r="K7335">
        <f t="shared" si="553"/>
        <v>23.287244719957609</v>
      </c>
      <c r="L7335">
        <f>INDEX('PB2'!$D$2:$AQ$224,MATCH(A7335,'PB2'!$B$2:$B$224,0),MATCH(G7335,'PB2'!$D$1:$AQ$1,0))</f>
        <v>2.9488260746002202</v>
      </c>
      <c r="M7335" s="16">
        <f t="shared" si="554"/>
        <v>0.33911799974014151</v>
      </c>
      <c r="N7335" s="6">
        <f>INDEX('ROA2'!$D$2:$AQ$224,MATCH(A7335,'ROA2'!$B$2:$B$224,0),MATCH(G7335,'ROA2'!$D$1:$AQ$1,0))</f>
        <v>-7.5750260353088397</v>
      </c>
      <c r="O7335" s="6">
        <v>15509.09952</v>
      </c>
      <c r="P7335" s="28">
        <v>-1.4043251989671763E-2</v>
      </c>
    </row>
    <row r="7336" spans="1:16" x14ac:dyDescent="0.3">
      <c r="A7336" s="17" t="s">
        <v>540</v>
      </c>
      <c r="B7336" t="e">
        <f>VLOOKUP(A7336,Sheet3!L:L,1,FALSE)</f>
        <v>#N/A</v>
      </c>
      <c r="C7336" t="str">
        <f>VLOOKUP(A7336,'ALL - prices'!B:C,2,FALSE)</f>
        <v>GFL Environmental Inc</v>
      </c>
      <c r="D7336" t="str">
        <f>VLOOKUP(A7336,'ALL - prices'!B:I,8,FALSE)</f>
        <v>Industrials</v>
      </c>
      <c r="E7336">
        <v>2021</v>
      </c>
      <c r="F7336" t="s">
        <v>681</v>
      </c>
      <c r="G7336" t="str">
        <f t="shared" si="552"/>
        <v>2021-Q3</v>
      </c>
      <c r="H7336" s="4">
        <f>_xlfn.XLOOKUP(G7336,'prices - not start at 2015'!$I$24:$BN$24,'prices - not start at 2015'!$I$25:$BN$25)</f>
        <v>46.778100000000002</v>
      </c>
      <c r="I7336" s="14">
        <f t="shared" si="555"/>
        <v>6.5637305613880699</v>
      </c>
      <c r="J7336" s="15">
        <f>INDEX(MarketCap2!$E$2:$AR$224,MATCH(A7336,MarketCap2!$B$2:$B$224,0),MATCH(G7336,MarketCap2!$E$1:$AR$1,0))</f>
        <v>15577959424</v>
      </c>
      <c r="K7336">
        <f t="shared" si="553"/>
        <v>23.46912289474184</v>
      </c>
      <c r="L7336">
        <f>INDEX('PB2'!$D$2:$AQ$224,MATCH(A7336,'PB2'!$B$2:$B$224,0),MATCH(G7336,'PB2'!$D$1:$AQ$1,0))</f>
        <v>3.4588971138000502</v>
      </c>
      <c r="M7336" s="16">
        <f t="shared" si="554"/>
        <v>0.28910949562803545</v>
      </c>
      <c r="N7336" s="6">
        <f>INDEX('ROA2'!$D$2:$AQ$224,MATCH(A7336,'ROA2'!$B$2:$B$224,0),MATCH(G7336,'ROA2'!$D$1:$AQ$1,0))</f>
        <v>-6.2744779586792001</v>
      </c>
      <c r="O7336" s="6">
        <v>15695.200256</v>
      </c>
      <c r="P7336" s="28">
        <v>1.199945462726648E-2</v>
      </c>
    </row>
    <row r="7337" spans="1:16" x14ac:dyDescent="0.3">
      <c r="A7337" s="17" t="s">
        <v>540</v>
      </c>
      <c r="B7337" t="e">
        <f>VLOOKUP(A7337,Sheet3!L:L,1,FALSE)</f>
        <v>#N/A</v>
      </c>
      <c r="C7337" t="str">
        <f>VLOOKUP(A7337,'ALL - prices'!B:C,2,FALSE)</f>
        <v>GFL Environmental Inc</v>
      </c>
      <c r="D7337" t="str">
        <f>VLOOKUP(A7337,'ALL - prices'!B:I,8,FALSE)</f>
        <v>Industrials</v>
      </c>
      <c r="E7337">
        <v>2021</v>
      </c>
      <c r="F7337" t="s">
        <v>682</v>
      </c>
      <c r="G7337" t="str">
        <f t="shared" si="552"/>
        <v>2021-Q4</v>
      </c>
      <c r="H7337" s="4">
        <f>_xlfn.XLOOKUP(G7337,'prices - not start at 2015'!$I$24:$BN$24,'prices - not start at 2015'!$I$25:$BN$25)</f>
        <v>47.526499999999999</v>
      </c>
      <c r="I7337" s="14">
        <f t="shared" si="555"/>
        <v>3.5831235670384944</v>
      </c>
      <c r="J7337" s="15">
        <f>INDEX(MarketCap2!$E$2:$AR$224,MATCH(A7337,MarketCap2!$B$2:$B$224,0),MATCH(G7337,MarketCap2!$E$1:$AR$1,0))</f>
        <v>15927661568</v>
      </c>
      <c r="K7337">
        <f t="shared" si="553"/>
        <v>23.491323155868308</v>
      </c>
      <c r="L7337">
        <f>INDEX('PB2'!$D$2:$AQ$224,MATCH(A7337,'PB2'!$B$2:$B$224,0),MATCH(G7337,'PB2'!$D$1:$AQ$1,0))</f>
        <v>3.6789999008178702</v>
      </c>
      <c r="M7337" s="16">
        <f t="shared" si="554"/>
        <v>0.27181299998885355</v>
      </c>
      <c r="N7337" s="6">
        <f>INDEX('ROA2'!$D$2:$AQ$224,MATCH(A7337,'ROA2'!$B$2:$B$224,0),MATCH(G7337,'ROA2'!$D$1:$AQ$1,0))</f>
        <v>-6.8314747810363796</v>
      </c>
      <c r="O7337" s="6">
        <v>18125.600768</v>
      </c>
      <c r="P7337" s="28">
        <v>0.15484992050808022</v>
      </c>
    </row>
    <row r="7338" spans="1:16" x14ac:dyDescent="0.3">
      <c r="A7338" s="17" t="s">
        <v>540</v>
      </c>
      <c r="B7338" t="e">
        <f>VLOOKUP(A7338,Sheet3!L:L,1,FALSE)</f>
        <v>#N/A</v>
      </c>
      <c r="C7338" t="str">
        <f>VLOOKUP(A7338,'ALL - prices'!B:C,2,FALSE)</f>
        <v>GFL Environmental Inc</v>
      </c>
      <c r="D7338" t="str">
        <f>VLOOKUP(A7338,'ALL - prices'!B:I,8,FALSE)</f>
        <v>Industrials</v>
      </c>
      <c r="E7338">
        <v>2022</v>
      </c>
      <c r="F7338" t="s">
        <v>679</v>
      </c>
      <c r="G7338" t="str">
        <f t="shared" si="552"/>
        <v>2022-Q1</v>
      </c>
      <c r="H7338" s="4">
        <f>_xlfn.XLOOKUP(G7338,'prices - not start at 2015'!$I$24:$BN$24,'prices - not start at 2015'!$I$25:$BN$25)</f>
        <v>40.414999999999999</v>
      </c>
      <c r="I7338" s="14">
        <f t="shared" si="555"/>
        <v>5.9953321166692817</v>
      </c>
      <c r="J7338" s="15">
        <f>INDEX(MarketCap2!$E$2:$AR$224,MATCH(A7338,MarketCap2!$B$2:$B$224,0),MATCH(G7338,MarketCap2!$E$1:$AR$1,0))</f>
        <v>13754989568</v>
      </c>
      <c r="K7338">
        <f t="shared" si="553"/>
        <v>23.344667472907538</v>
      </c>
      <c r="L7338">
        <f>INDEX('PB2'!$D$2:$AQ$224,MATCH(A7338,'PB2'!$B$2:$B$224,0),MATCH(G7338,'PB2'!$D$1:$AQ$1,0))</f>
        <v>3.1781361103057901</v>
      </c>
      <c r="M7338" s="16">
        <f t="shared" si="554"/>
        <v>0.31464983414564429</v>
      </c>
      <c r="N7338" s="6">
        <f>INDEX('ROA2'!$D$2:$AQ$224,MATCH(A7338,'ROA2'!$B$2:$B$224,0),MATCH(G7338,'ROA2'!$D$1:$AQ$1,0))</f>
        <v>-3.55618095397949</v>
      </c>
      <c r="O7338" s="6">
        <v>18396.499968</v>
      </c>
      <c r="P7338" s="28">
        <v>1.4945667372209873E-2</v>
      </c>
    </row>
    <row r="7339" spans="1:16" x14ac:dyDescent="0.3">
      <c r="A7339" s="17" t="s">
        <v>540</v>
      </c>
      <c r="B7339" t="e">
        <f>VLOOKUP(A7339,Sheet3!L:L,1,FALSE)</f>
        <v>#N/A</v>
      </c>
      <c r="C7339" t="str">
        <f>VLOOKUP(A7339,'ALL - prices'!B:C,2,FALSE)</f>
        <v>GFL Environmental Inc</v>
      </c>
      <c r="D7339" t="str">
        <f>VLOOKUP(A7339,'ALL - prices'!B:I,8,FALSE)</f>
        <v>Industrials</v>
      </c>
      <c r="E7339">
        <v>2022</v>
      </c>
      <c r="F7339" t="s">
        <v>680</v>
      </c>
      <c r="G7339" t="str">
        <f t="shared" si="552"/>
        <v>2022-Q2</v>
      </c>
      <c r="H7339" s="4">
        <f>_xlfn.XLOOKUP(G7339,'prices - not start at 2015'!$I$24:$BN$24,'prices - not start at 2015'!$I$25:$BN$25)</f>
        <v>32.972099999999998</v>
      </c>
      <c r="I7339" s="14">
        <f t="shared" si="555"/>
        <v>7.3051976103776308</v>
      </c>
      <c r="J7339" s="15">
        <f>INDEX(MarketCap2!$E$2:$AR$224,MATCH(A7339,MarketCap2!$B$2:$B$224,0),MATCH(G7339,MarketCap2!$E$1:$AR$1,0))</f>
        <v>11369575424</v>
      </c>
      <c r="K7339">
        <f t="shared" si="553"/>
        <v>23.154206802235031</v>
      </c>
      <c r="L7339">
        <f>INDEX('PB2'!$D$2:$AQ$224,MATCH(A7339,'PB2'!$B$2:$B$224,0),MATCH(G7339,'PB2'!$D$1:$AQ$1,0))</f>
        <v>2.4005200862884499</v>
      </c>
      <c r="M7339" s="16">
        <f t="shared" si="554"/>
        <v>0.41657639347069331</v>
      </c>
      <c r="N7339" s="6">
        <f>INDEX('ROA2'!$D$2:$AQ$224,MATCH(A7339,'ROA2'!$B$2:$B$224,0),MATCH(G7339,'ROA2'!$D$1:$AQ$1,0))</f>
        <v>-1.7780909538269001</v>
      </c>
      <c r="O7339" s="6">
        <v>17942.499328000002</v>
      </c>
      <c r="P7339" s="28">
        <v>-2.4678642175941887E-2</v>
      </c>
    </row>
    <row r="7340" spans="1:16" x14ac:dyDescent="0.3">
      <c r="A7340" s="17" t="s">
        <v>540</v>
      </c>
      <c r="B7340" t="e">
        <f>VLOOKUP(A7340,Sheet3!L:L,1,FALSE)</f>
        <v>#N/A</v>
      </c>
      <c r="C7340" t="str">
        <f>VLOOKUP(A7340,'ALL - prices'!B:C,2,FALSE)</f>
        <v>GFL Environmental Inc</v>
      </c>
      <c r="D7340" t="str">
        <f>VLOOKUP(A7340,'ALL - prices'!B:I,8,FALSE)</f>
        <v>Industrials</v>
      </c>
      <c r="E7340">
        <v>2022</v>
      </c>
      <c r="F7340" t="s">
        <v>681</v>
      </c>
      <c r="G7340" t="str">
        <f t="shared" si="552"/>
        <v>2022-Q3</v>
      </c>
      <c r="H7340" s="4">
        <f>_xlfn.XLOOKUP(G7340,'prices - not start at 2015'!$I$24:$BN$24,'prices - not start at 2015'!$I$25:$BN$25)</f>
        <v>34.729100000000003</v>
      </c>
      <c r="I7340" s="14">
        <f t="shared" si="555"/>
        <v>5.0362423521080339</v>
      </c>
      <c r="J7340" s="15">
        <f>INDEX(MarketCap2!$E$2:$AR$224,MATCH(A7340,MarketCap2!$B$2:$B$224,0),MATCH(G7340,MarketCap2!$E$1:$AR$1,0))</f>
        <v>11978336256</v>
      </c>
      <c r="K7340">
        <f t="shared" si="553"/>
        <v>23.206365543194782</v>
      </c>
      <c r="L7340">
        <f>INDEX('PB2'!$D$2:$AQ$224,MATCH(A7340,'PB2'!$B$2:$B$224,0),MATCH(G7340,'PB2'!$D$1:$AQ$1,0))</f>
        <v>2.4506630897521999</v>
      </c>
      <c r="M7340" s="16">
        <f t="shared" si="554"/>
        <v>0.40805282626634554</v>
      </c>
      <c r="N7340" s="6">
        <f>INDEX('ROA2'!$D$2:$AQ$224,MATCH(A7340,'ROA2'!$B$2:$B$224,0),MATCH(G7340,'ROA2'!$D$1:$AQ$1,0))</f>
        <v>-1.6984989643096899</v>
      </c>
      <c r="O7340" s="6">
        <v>19111.999488000001</v>
      </c>
      <c r="P7340" s="28">
        <v>6.5180448867284996E-2</v>
      </c>
    </row>
    <row r="7341" spans="1:16" x14ac:dyDescent="0.3">
      <c r="A7341" s="17" t="s">
        <v>540</v>
      </c>
      <c r="B7341" t="e">
        <f>VLOOKUP(A7341,Sheet3!L:L,1,FALSE)</f>
        <v>#N/A</v>
      </c>
      <c r="C7341" t="str">
        <f>VLOOKUP(A7341,'ALL - prices'!B:C,2,FALSE)</f>
        <v>GFL Environmental Inc</v>
      </c>
      <c r="D7341" t="str">
        <f>VLOOKUP(A7341,'ALL - prices'!B:I,8,FALSE)</f>
        <v>Industrials</v>
      </c>
      <c r="E7341">
        <v>2022</v>
      </c>
      <c r="F7341" t="s">
        <v>682</v>
      </c>
      <c r="G7341" t="str">
        <f t="shared" si="552"/>
        <v>2022-Q4</v>
      </c>
      <c r="H7341" s="4">
        <f>_xlfn.XLOOKUP(G7341,'prices - not start at 2015'!$I$24:$BN$24,'prices - not start at 2015'!$I$25:$BN$25)</f>
        <v>39.354399999999998</v>
      </c>
      <c r="I7341" s="14">
        <f t="shared" si="555"/>
        <v>3.4246794034867931</v>
      </c>
      <c r="J7341" s="15">
        <f>INDEX(MarketCap2!$E$2:$AR$224,MATCH(A7341,MarketCap2!$B$2:$B$224,0),MATCH(G7341,MarketCap2!$E$1:$AR$1,0))</f>
        <v>13578196992</v>
      </c>
      <c r="K7341">
        <f t="shared" si="553"/>
        <v>23.331731180895613</v>
      </c>
      <c r="L7341">
        <f>INDEX('PB2'!$D$2:$AQ$224,MATCH(A7341,'PB2'!$B$2:$B$224,0),MATCH(G7341,'PB2'!$D$1:$AQ$1,0))</f>
        <v>2.9264080524444598</v>
      </c>
      <c r="M7341" s="16">
        <f t="shared" si="554"/>
        <v>0.3417158448442244</v>
      </c>
      <c r="N7341" s="6">
        <f>INDEX('ROA2'!$D$2:$AQ$224,MATCH(A7341,'ROA2'!$B$2:$B$224,0),MATCH(G7341,'ROA2'!$D$1:$AQ$1,0))</f>
        <v>-0.887256979942322</v>
      </c>
      <c r="O7341" s="6">
        <v>20014.399487999999</v>
      </c>
      <c r="P7341" s="28">
        <v>4.7216409804039322E-2</v>
      </c>
    </row>
    <row r="7342" spans="1:16" x14ac:dyDescent="0.3">
      <c r="A7342" s="17" t="s">
        <v>540</v>
      </c>
      <c r="B7342" t="e">
        <f>VLOOKUP(A7342,Sheet3!L:L,1,FALSE)</f>
        <v>#N/A</v>
      </c>
      <c r="C7342" t="str">
        <f>VLOOKUP(A7342,'ALL - prices'!B:C,2,FALSE)</f>
        <v>GFL Environmental Inc</v>
      </c>
      <c r="D7342" t="str">
        <f>VLOOKUP(A7342,'ALL - prices'!B:I,8,FALSE)</f>
        <v>Industrials</v>
      </c>
      <c r="E7342">
        <v>2023</v>
      </c>
      <c r="F7342" t="s">
        <v>679</v>
      </c>
      <c r="G7342" t="str">
        <f t="shared" si="552"/>
        <v>2023-Q1</v>
      </c>
      <c r="H7342" s="4">
        <f>_xlfn.XLOOKUP(G7342,'prices - not start at 2015'!$I$24:$BN$24,'prices - not start at 2015'!$I$25:$BN$25)</f>
        <v>46.399299999999997</v>
      </c>
      <c r="I7342" s="14">
        <f t="shared" si="555"/>
        <v>3.4235855283605798</v>
      </c>
      <c r="J7342" s="15">
        <f>INDEX(MarketCap2!$E$2:$AR$224,MATCH(A7342,MarketCap2!$B$2:$B$224,0),MATCH(G7342,MarketCap2!$E$1:$AR$1,0))</f>
        <v>16325914624</v>
      </c>
      <c r="K7342">
        <f t="shared" si="553"/>
        <v>23.516019536511944</v>
      </c>
      <c r="L7342">
        <f>INDEX('PB2'!$D$2:$AQ$224,MATCH(A7342,'PB2'!$B$2:$B$224,0),MATCH(G7342,'PB2'!$D$1:$AQ$1,0))</f>
        <v>2.72599196434021</v>
      </c>
      <c r="M7342" s="16">
        <f t="shared" si="554"/>
        <v>0.36683893902894782</v>
      </c>
      <c r="N7342" s="6">
        <f>INDEX('ROA2'!$D$2:$AQ$224,MATCH(A7342,'ROA2'!$B$2:$B$224,0),MATCH(G7342,'ROA2'!$D$1:$AQ$1,0))</f>
        <v>-1.6339960098266599</v>
      </c>
      <c r="O7342" s="6">
        <v>19767.599104000001</v>
      </c>
      <c r="P7342" s="28">
        <v>-1.2331141094089384E-2</v>
      </c>
    </row>
    <row r="7343" spans="1:16" x14ac:dyDescent="0.3">
      <c r="A7343" s="17" t="s">
        <v>540</v>
      </c>
      <c r="B7343" t="e">
        <f>VLOOKUP(A7343,Sheet3!L:L,1,FALSE)</f>
        <v>#N/A</v>
      </c>
      <c r="C7343" t="str">
        <f>VLOOKUP(A7343,'ALL - prices'!B:C,2,FALSE)</f>
        <v>GFL Environmental Inc</v>
      </c>
      <c r="D7343" t="str">
        <f>VLOOKUP(A7343,'ALL - prices'!B:I,8,FALSE)</f>
        <v>Industrials</v>
      </c>
      <c r="E7343">
        <v>2023</v>
      </c>
      <c r="F7343" t="s">
        <v>680</v>
      </c>
      <c r="G7343" t="str">
        <f t="shared" si="552"/>
        <v>2023-Q2</v>
      </c>
      <c r="H7343" s="4">
        <f>_xlfn.XLOOKUP(G7343,'prices - not start at 2015'!$I$24:$BN$24,'prices - not start at 2015'!$I$25:$BN$25)</f>
        <v>51.177599999999998</v>
      </c>
      <c r="I7343" s="14">
        <f t="shared" si="555"/>
        <v>4.3313929403060767</v>
      </c>
      <c r="J7343" s="15">
        <f>INDEX(MarketCap2!$E$2:$AR$224,MATCH(A7343,MarketCap2!$B$2:$B$224,0),MATCH(G7343,MarketCap2!$E$1:$AR$1,0))</f>
        <v>18967431168</v>
      </c>
      <c r="K7343">
        <f t="shared" si="553"/>
        <v>23.665989196225674</v>
      </c>
      <c r="L7343">
        <f>INDEX('PB2'!$D$2:$AQ$224,MATCH(A7343,'PB2'!$B$2:$B$224,0),MATCH(G7343,'PB2'!$D$1:$AQ$1,0))</f>
        <v>2.9309129714965798</v>
      </c>
      <c r="M7343" s="16">
        <f t="shared" si="554"/>
        <v>0.34119061525371086</v>
      </c>
      <c r="N7343" s="6">
        <f>INDEX('ROA2'!$D$2:$AQ$224,MATCH(A7343,'ROA2'!$B$2:$B$224,0),MATCH(G7343,'ROA2'!$D$1:$AQ$1,0))</f>
        <v>-2.95769190788269</v>
      </c>
      <c r="O7343" s="6">
        <v>19830.20032</v>
      </c>
      <c r="P7343" s="28">
        <v>3.1668598533714531E-3</v>
      </c>
    </row>
    <row r="7344" spans="1:16" x14ac:dyDescent="0.3">
      <c r="A7344" s="17" t="s">
        <v>540</v>
      </c>
      <c r="B7344" t="e">
        <f>VLOOKUP(A7344,Sheet3!L:L,1,FALSE)</f>
        <v>#N/A</v>
      </c>
      <c r="C7344" t="str">
        <f>VLOOKUP(A7344,'ALL - prices'!B:C,2,FALSE)</f>
        <v>GFL Environmental Inc</v>
      </c>
      <c r="D7344" t="str">
        <f>VLOOKUP(A7344,'ALL - prices'!B:I,8,FALSE)</f>
        <v>Industrials</v>
      </c>
      <c r="E7344">
        <v>2023</v>
      </c>
      <c r="F7344" t="s">
        <v>681</v>
      </c>
      <c r="G7344" t="str">
        <f t="shared" si="552"/>
        <v>2023-Q3</v>
      </c>
      <c r="H7344" s="4">
        <f>_xlfn.XLOOKUP(G7344,'prices - not start at 2015'!$I$24:$BN$24,'prices - not start at 2015'!$I$25:$BN$25)</f>
        <v>42.975200000000001</v>
      </c>
      <c r="I7344" s="14">
        <f t="shared" si="555"/>
        <v>4.3161770996836228</v>
      </c>
      <c r="J7344" s="15">
        <f>INDEX(MarketCap2!$E$2:$AR$224,MATCH(A7344,MarketCap2!$B$2:$B$224,0),MATCH(G7344,MarketCap2!$E$1:$AR$1,0))</f>
        <v>15922187264</v>
      </c>
      <c r="K7344">
        <f t="shared" si="553"/>
        <v>23.49097939888015</v>
      </c>
      <c r="L7344">
        <f>INDEX('PB2'!$D$2:$AQ$224,MATCH(A7344,'PB2'!$B$2:$B$224,0),MATCH(G7344,'PB2'!$D$1:$AQ$1,0))</f>
        <v>2.7457680702209499</v>
      </c>
      <c r="M7344" s="16">
        <f t="shared" si="554"/>
        <v>0.36419682013402199</v>
      </c>
      <c r="N7344" s="6">
        <f>INDEX('ROA2'!$D$2:$AQ$224,MATCH(A7344,'ROA2'!$B$2:$B$224,0),MATCH(G7344,'ROA2'!$D$1:$AQ$1,0))</f>
        <v>-1.7414480447769201</v>
      </c>
      <c r="O7344" s="6">
        <v>18557.800448000002</v>
      </c>
      <c r="P7344" s="28">
        <v>-6.4164751312002791E-2</v>
      </c>
    </row>
    <row r="7345" spans="1:16" x14ac:dyDescent="0.3">
      <c r="A7345" s="17" t="s">
        <v>540</v>
      </c>
      <c r="B7345" t="e">
        <f>VLOOKUP(A7345,Sheet3!L:L,1,FALSE)</f>
        <v>#N/A</v>
      </c>
      <c r="C7345" t="str">
        <f>VLOOKUP(A7345,'ALL - prices'!B:C,2,FALSE)</f>
        <v>GFL Environmental Inc</v>
      </c>
      <c r="D7345" t="str">
        <f>VLOOKUP(A7345,'ALL - prices'!B:I,8,FALSE)</f>
        <v>Industrials</v>
      </c>
      <c r="E7345">
        <v>2023</v>
      </c>
      <c r="F7345" t="s">
        <v>682</v>
      </c>
      <c r="G7345" t="str">
        <f t="shared" si="552"/>
        <v>2023-Q4</v>
      </c>
      <c r="H7345" s="4">
        <f>_xlfn.XLOOKUP(G7345,'prices - not start at 2015'!$I$24:$BN$24,'prices - not start at 2015'!$I$25:$BN$25)</f>
        <v>45.564900000000002</v>
      </c>
      <c r="I7345" s="14">
        <f>STDEV(H7346:H7349)</f>
        <v>7.1803577622102583</v>
      </c>
      <c r="J7345" s="15">
        <f>INDEX(MarketCap2!$E$2:$AR$224,MATCH(A7345,MarketCap2!$B$2:$B$224,0),MATCH(G7345,MarketCap2!$E$1:$AR$1,0))</f>
        <v>16912013312</v>
      </c>
      <c r="K7345">
        <f t="shared" si="553"/>
        <v>23.551290053207378</v>
      </c>
      <c r="L7345">
        <f>INDEX('PB2'!$D$2:$AQ$224,MATCH(A7345,'PB2'!$B$2:$B$224,0),MATCH(G7345,'PB2'!$D$1:$AQ$1,0))</f>
        <v>2.5980589389800999</v>
      </c>
      <c r="M7345" s="16">
        <f t="shared" si="554"/>
        <v>0.38490273834686844</v>
      </c>
      <c r="N7345" s="6">
        <f>INDEX('ROA2'!$D$2:$AQ$224,MATCH(A7345,'ROA2'!$B$2:$B$224,0),MATCH(G7345,'ROA2'!$D$1:$AQ$1,0))</f>
        <v>-0.61346000432968095</v>
      </c>
      <c r="O7345" s="6">
        <v>19890.399232</v>
      </c>
      <c r="P7345" s="28">
        <v>7.1808013440709986E-2</v>
      </c>
    </row>
    <row r="7346" spans="1:16" x14ac:dyDescent="0.3">
      <c r="A7346" s="17" t="s">
        <v>540</v>
      </c>
      <c r="B7346" t="e">
        <f>VLOOKUP(A7346,Sheet3!L:L,1,FALSE)</f>
        <v>#N/A</v>
      </c>
      <c r="C7346" t="str">
        <f>VLOOKUP(A7346,'ALL - prices'!B:C,2,FALSE)</f>
        <v>GFL Environmental Inc</v>
      </c>
      <c r="D7346" t="str">
        <f>VLOOKUP(A7346,'ALL - prices'!B:I,8,FALSE)</f>
        <v>Industrials</v>
      </c>
      <c r="E7346" s="18">
        <v>2024</v>
      </c>
      <c r="F7346" t="s">
        <v>679</v>
      </c>
      <c r="G7346" t="str">
        <f t="shared" si="552"/>
        <v>2024-Q1</v>
      </c>
      <c r="H7346" s="4">
        <f>_xlfn.XLOOKUP(G7346,'prices - not start at 2015'!$I$24:$BN$24,'prices - not start at 2015'!$I$25:$BN$25)</f>
        <v>46.580100000000002</v>
      </c>
      <c r="I7346" s="14" t="s">
        <v>769</v>
      </c>
      <c r="J7346" s="15">
        <f>INDEX(MarketCap2!$E$2:$AR$224,MATCH(A7346,MarketCap2!$B$2:$B$224,0),MATCH(G7346,MarketCap2!$E$1:$AR$1,0))</f>
        <v>17359767552</v>
      </c>
      <c r="K7346">
        <f t="shared" si="553"/>
        <v>23.577421156227221</v>
      </c>
      <c r="L7346">
        <f>INDEX('PB2'!$D$2:$AQ$224,MATCH(A7346,'PB2'!$B$2:$B$224,0),MATCH(G7346,'PB2'!$D$1:$AQ$1,0))</f>
        <v>2.6668438911438002</v>
      </c>
      <c r="M7346" s="16">
        <f t="shared" si="554"/>
        <v>0.37497507946410147</v>
      </c>
      <c r="N7346" s="6">
        <f>INDEX('ROA2'!$D$2:$AQ$224,MATCH(A7346,'ROA2'!$B$2:$B$224,0),MATCH(G7346,'ROA2'!$D$1:$AQ$1,0))</f>
        <v>0.229021996259689</v>
      </c>
      <c r="O7346" s="6">
        <v>19879.200767999999</v>
      </c>
      <c r="P7346" s="28">
        <v>-5.6300850824475633E-4</v>
      </c>
    </row>
    <row r="7347" spans="1:16" x14ac:dyDescent="0.3">
      <c r="A7347" s="17" t="s">
        <v>540</v>
      </c>
      <c r="B7347" t="e">
        <f>VLOOKUP(A7347,Sheet3!L:L,1,FALSE)</f>
        <v>#N/A</v>
      </c>
      <c r="C7347" t="str">
        <f>VLOOKUP(A7347,'ALL - prices'!B:C,2,FALSE)</f>
        <v>GFL Environmental Inc</v>
      </c>
      <c r="D7347" t="str">
        <f>VLOOKUP(A7347,'ALL - prices'!B:I,8,FALSE)</f>
        <v>Industrials</v>
      </c>
      <c r="E7347" s="18">
        <v>2024</v>
      </c>
      <c r="F7347" t="s">
        <v>680</v>
      </c>
      <c r="G7347" t="str">
        <f t="shared" si="552"/>
        <v>2024-Q2</v>
      </c>
      <c r="H7347" s="4">
        <f>_xlfn.XLOOKUP(G7347,'prices - not start at 2015'!$I$24:$BN$24,'prices - not start at 2015'!$I$25:$BN$25)</f>
        <v>53.153599999999997</v>
      </c>
      <c r="I7347" s="14" t="s">
        <v>769</v>
      </c>
      <c r="J7347" s="15">
        <f>INDEX(MarketCap2!$E$2:$AR$224,MATCH(A7347,MarketCap2!$B$2:$B$224,0),MATCH(G7347,MarketCap2!$E$1:$AR$1,0))</f>
        <v>20062007296</v>
      </c>
      <c r="K7347">
        <f t="shared" si="553"/>
        <v>23.722093679080253</v>
      </c>
      <c r="L7347">
        <f>INDEX('PB2'!$D$2:$AQ$224,MATCH(A7347,'PB2'!$B$2:$B$224,0),MATCH(G7347,'PB2'!$D$1:$AQ$1,0))</f>
        <v>3.7355389595031698</v>
      </c>
      <c r="M7347" s="16">
        <f t="shared" si="554"/>
        <v>0.26769898824264998</v>
      </c>
      <c r="N7347" s="6">
        <f>INDEX('ROA2'!$D$2:$AQ$224,MATCH(A7347,'ROA2'!$B$2:$B$224,0),MATCH(G7347,'ROA2'!$D$1:$AQ$1,0))</f>
        <v>0.46140000224113498</v>
      </c>
      <c r="O7347" s="6">
        <v>20048.400384</v>
      </c>
      <c r="P7347" s="28">
        <v>8.5113892643192256E-3</v>
      </c>
    </row>
    <row r="7348" spans="1:16" x14ac:dyDescent="0.3">
      <c r="A7348" s="17" t="s">
        <v>540</v>
      </c>
      <c r="B7348" t="e">
        <f>VLOOKUP(A7348,Sheet3!L:L,1,FALSE)</f>
        <v>#N/A</v>
      </c>
      <c r="C7348" t="str">
        <f>VLOOKUP(A7348,'ALL - prices'!B:C,2,FALSE)</f>
        <v>GFL Environmental Inc</v>
      </c>
      <c r="D7348" t="str">
        <f>VLOOKUP(A7348,'ALL - prices'!B:I,8,FALSE)</f>
        <v>Industrials</v>
      </c>
      <c r="E7348" s="18">
        <v>2024</v>
      </c>
      <c r="F7348" t="s">
        <v>681</v>
      </c>
      <c r="G7348" t="str">
        <f t="shared" si="552"/>
        <v>2024-Q3</v>
      </c>
      <c r="H7348" s="4">
        <f>_xlfn.XLOOKUP(G7348,'prices - not start at 2015'!$I$24:$BN$24,'prices - not start at 2015'!$I$25:$BN$25)</f>
        <v>53.842100000000002</v>
      </c>
      <c r="I7348" s="14" t="s">
        <v>769</v>
      </c>
      <c r="J7348" s="15">
        <f>INDEX(MarketCap2!$E$2:$AR$224,MATCH(A7348,MarketCap2!$B$2:$B$224,0),MATCH(G7348,MarketCap2!$E$1:$AR$1,0))</f>
        <v>20316045312</v>
      </c>
      <c r="K7348">
        <f t="shared" si="553"/>
        <v>23.73467682024323</v>
      </c>
      <c r="L7348">
        <f>INDEX('PB2'!$D$2:$AQ$224,MATCH(A7348,'PB2'!$B$2:$B$224,0),MATCH(G7348,'PB2'!$D$1:$AQ$1,0))</f>
        <v>3.3815069198608398</v>
      </c>
      <c r="M7348" s="16">
        <f t="shared" si="554"/>
        <v>0.29572614331398539</v>
      </c>
      <c r="N7348" s="6">
        <f>INDEX('ROA2'!$D$2:$AQ$224,MATCH(A7348,'ROA2'!$B$2:$B$224,0),MATCH(G7348,'ROA2'!$D$1:$AQ$1,0))</f>
        <v>-3.4717719554901101</v>
      </c>
      <c r="O7348" s="6">
        <v>20275.400704</v>
      </c>
      <c r="P7348" s="28">
        <v>1.1322615054174647E-2</v>
      </c>
    </row>
    <row r="7349" spans="1:16" x14ac:dyDescent="0.3">
      <c r="A7349" s="17" t="s">
        <v>540</v>
      </c>
      <c r="B7349" t="e">
        <f>VLOOKUP(A7349,Sheet3!L:L,1,FALSE)</f>
        <v>#N/A</v>
      </c>
      <c r="C7349" t="str">
        <f>VLOOKUP(A7349,'ALL - prices'!B:C,2,FALSE)</f>
        <v>GFL Environmental Inc</v>
      </c>
      <c r="D7349" t="str">
        <f>VLOOKUP(A7349,'ALL - prices'!B:I,8,FALSE)</f>
        <v>Industrials</v>
      </c>
      <c r="E7349" s="18">
        <v>2024</v>
      </c>
      <c r="F7349" t="s">
        <v>682</v>
      </c>
      <c r="G7349" t="str">
        <f t="shared" si="552"/>
        <v>2024-Q4</v>
      </c>
      <c r="H7349" s="4">
        <f>_xlfn.XLOOKUP(G7349,'prices - not start at 2015'!$I$24:$BN$24,'prices - not start at 2015'!$I$25:$BN$25)</f>
        <v>63.973799999999997</v>
      </c>
      <c r="I7349" s="14" t="s">
        <v>769</v>
      </c>
      <c r="J7349" s="15">
        <f>INDEX(MarketCap2!$E$2:$AR$224,MATCH(A7349,MarketCap2!$B$2:$B$224,0),MATCH(G7349,MarketCap2!$E$1:$AR$1,0))</f>
        <v>25208008704</v>
      </c>
      <c r="K7349">
        <f t="shared" si="553"/>
        <v>23.950427586688534</v>
      </c>
      <c r="L7349">
        <f>INDEX('PB2'!$D$2:$AQ$224,MATCH(A7349,'PB2'!$B$2:$B$224,0),MATCH(G7349,'PB2'!$D$1:$AQ$1,0))</f>
        <v>4.0164407304565799</v>
      </c>
      <c r="M7349" s="16">
        <f t="shared" si="554"/>
        <v>0.24897666045885414</v>
      </c>
      <c r="N7349" s="6">
        <f>INDEX('ROA2'!$D$2:$AQ$224,MATCH(A7349,'ROA2'!$B$2:$B$224,0),MATCH(G7349,'ROA2'!$D$1:$AQ$1,0))</f>
        <v>-2.9268779754638699</v>
      </c>
      <c r="O7349" s="6">
        <v>20138.600448000001</v>
      </c>
      <c r="P7349" s="28">
        <v>-6.7471049276481235E-3</v>
      </c>
    </row>
    <row r="7350" spans="1:16" x14ac:dyDescent="0.3">
      <c r="A7350" s="17" t="s">
        <v>547</v>
      </c>
      <c r="B7350" t="e">
        <f>VLOOKUP(A7350,Sheet3!L:L,1,FALSE)</f>
        <v>#N/A</v>
      </c>
      <c r="C7350" t="str">
        <f>VLOOKUP(A7350,'ALL - prices'!B:C,2,FALSE)</f>
        <v>Hydro One Ltd</v>
      </c>
      <c r="D7350" t="str">
        <f>VLOOKUP(A7350,'ALL - prices'!B:I,8,FALSE)</f>
        <v>Utilities</v>
      </c>
      <c r="E7350">
        <v>2015</v>
      </c>
      <c r="F7350" t="s">
        <v>682</v>
      </c>
      <c r="G7350" t="str">
        <f t="shared" si="552"/>
        <v>2015-Q4</v>
      </c>
      <c r="H7350" s="4">
        <f>_xlfn.XLOOKUP(G7350,'prices - not start at 2015'!$I$28:$DN$28,'prices - not start at 2015'!$I$29:$DN$29)</f>
        <v>15.6594</v>
      </c>
      <c r="I7350" s="14">
        <f t="shared" ref="I7350:I7381" si="556">STDEV(H7351:H7354)</f>
        <v>0.83447123777076149</v>
      </c>
      <c r="J7350" s="15">
        <f>INDEX(MarketCap2!$E$2:$AR$224,MATCH(A7350,MarketCap2!$B$2:$B$224,0),MATCH(G7350,MarketCap2!$E$1:$AR$1,0))</f>
        <v>13262550016</v>
      </c>
      <c r="K7350">
        <f t="shared" ref="K7350:K7412" si="557">LN(J7350)</f>
        <v>23.308210112114086</v>
      </c>
      <c r="L7350">
        <f>INDEX('PB2'!$D$2:$AQ$224,MATCH(A7350,'PB2'!$B$2:$B$224,0),MATCH(G7350,'PB2'!$D$1:$AQ$1,0))</f>
        <v>1.40627205371857</v>
      </c>
      <c r="M7350" s="16">
        <f t="shared" ref="M7350:M7412" si="558">1/L7350</f>
        <v>0.71109995918337776</v>
      </c>
      <c r="N7350" s="6">
        <f>INDEX('ROA2'!$D$2:$AQ$224,MATCH(A7350,'ROA2'!$B$2:$B$224,0),MATCH(G7350,'ROA2'!$D$1:$AQ$1,0))</f>
        <v>3.4390890598297101</v>
      </c>
      <c r="O7350" s="6">
        <v>22865.000447999999</v>
      </c>
      <c r="P7350" s="28">
        <f>('Asset Growth2'!AN104-'Asset Growth2'!AO104)/'Asset Growth2'!AO104</f>
        <v>-1.3035788858781268E-2</v>
      </c>
    </row>
    <row r="7351" spans="1:16" x14ac:dyDescent="0.3">
      <c r="A7351" s="17" t="s">
        <v>547</v>
      </c>
      <c r="B7351" t="e">
        <f>VLOOKUP(A7351,Sheet3!L:L,1,FALSE)</f>
        <v>#N/A</v>
      </c>
      <c r="C7351" t="str">
        <f>VLOOKUP(A7351,'ALL - prices'!B:C,2,FALSE)</f>
        <v>Hydro One Ltd</v>
      </c>
      <c r="D7351" t="str">
        <f>VLOOKUP(A7351,'ALL - prices'!B:I,8,FALSE)</f>
        <v>Utilities</v>
      </c>
      <c r="E7351">
        <v>2016</v>
      </c>
      <c r="F7351" t="s">
        <v>679</v>
      </c>
      <c r="G7351" t="str">
        <f t="shared" si="552"/>
        <v>2016-Q1</v>
      </c>
      <c r="H7351" s="4">
        <f>_xlfn.XLOOKUP(G7351,'prices - not start at 2015'!$I$28:$DN$28,'prices - not start at 2015'!$I$29:$DN$29)</f>
        <v>17.324100000000001</v>
      </c>
      <c r="I7351" s="14">
        <f t="shared" si="556"/>
        <v>0.72026606831549922</v>
      </c>
      <c r="J7351" s="15">
        <f>INDEX(MarketCap2!$E$2:$AR$224,MATCH(A7351,MarketCap2!$B$2:$B$224,0),MATCH(G7351,MarketCap2!$E$1:$AR$1,0))</f>
        <v>14464449536</v>
      </c>
      <c r="K7351">
        <f t="shared" si="557"/>
        <v>23.394959719759289</v>
      </c>
      <c r="L7351">
        <f>INDEX('PB2'!$D$2:$AQ$224,MATCH(A7351,'PB2'!$B$2:$B$224,0),MATCH(G7351,'PB2'!$D$1:$AQ$1,0))</f>
        <v>1.53192603588104</v>
      </c>
      <c r="M7351" s="16">
        <f t="shared" si="558"/>
        <v>0.65277302988383568</v>
      </c>
      <c r="N7351" s="6">
        <f>INDEX('ROA2'!$D$2:$AQ$224,MATCH(A7351,'ROA2'!$B$2:$B$224,0),MATCH(G7351,'ROA2'!$D$1:$AQ$1,0))</f>
        <v>3.0014519691467298</v>
      </c>
      <c r="O7351" s="6">
        <v>24294.000639999998</v>
      </c>
      <c r="P7351" s="28">
        <v>6.2497273737206253E-2</v>
      </c>
    </row>
    <row r="7352" spans="1:16" x14ac:dyDescent="0.3">
      <c r="A7352" s="17" t="s">
        <v>547</v>
      </c>
      <c r="B7352" t="e">
        <f>VLOOKUP(A7352,Sheet3!L:L,1,FALSE)</f>
        <v>#N/A</v>
      </c>
      <c r="C7352" t="str">
        <f>VLOOKUP(A7352,'ALL - prices'!B:C,2,FALSE)</f>
        <v>Hydro One Ltd</v>
      </c>
      <c r="D7352" t="str">
        <f>VLOOKUP(A7352,'ALL - prices'!B:I,8,FALSE)</f>
        <v>Utilities</v>
      </c>
      <c r="E7352">
        <v>2016</v>
      </c>
      <c r="F7352" t="s">
        <v>680</v>
      </c>
      <c r="G7352" t="str">
        <f t="shared" si="552"/>
        <v>2016-Q2</v>
      </c>
      <c r="H7352" s="4">
        <f>_xlfn.XLOOKUP(G7352,'prices - not start at 2015'!$I$28:$DN$28,'prices - not start at 2015'!$I$29:$DN$29)</f>
        <v>18.660299999999999</v>
      </c>
      <c r="I7352" s="14">
        <f t="shared" si="556"/>
        <v>0.71780459736616409</v>
      </c>
      <c r="J7352" s="15">
        <f>INDEX(MarketCap2!$E$2:$AR$224,MATCH(A7352,MarketCap2!$B$2:$B$224,0),MATCH(G7352,MarketCap2!$E$1:$AR$1,0))</f>
        <v>15446200320</v>
      </c>
      <c r="K7352">
        <f t="shared" si="557"/>
        <v>23.460628876062863</v>
      </c>
      <c r="L7352">
        <f>INDEX('PB2'!$D$2:$AQ$224,MATCH(A7352,'PB2'!$B$2:$B$224,0),MATCH(G7352,'PB2'!$D$1:$AQ$1,0))</f>
        <v>1.6302059888839699</v>
      </c>
      <c r="M7352" s="16">
        <f t="shared" si="558"/>
        <v>0.61341941252748955</v>
      </c>
      <c r="N7352" s="6">
        <f>INDEX('ROA2'!$D$2:$AQ$224,MATCH(A7352,'ROA2'!$B$2:$B$224,0),MATCH(G7352,'ROA2'!$D$1:$AQ$1,0))</f>
        <v>2.8897469043731698</v>
      </c>
      <c r="O7352" s="6">
        <v>24516.999167999998</v>
      </c>
      <c r="P7352" s="28">
        <v>9.1791603739745393E-3</v>
      </c>
    </row>
    <row r="7353" spans="1:16" x14ac:dyDescent="0.3">
      <c r="A7353" s="17" t="s">
        <v>547</v>
      </c>
      <c r="B7353" t="e">
        <f>VLOOKUP(A7353,Sheet3!L:L,1,FALSE)</f>
        <v>#N/A</v>
      </c>
      <c r="C7353" t="str">
        <f>VLOOKUP(A7353,'ALL - prices'!B:C,2,FALSE)</f>
        <v>Hydro One Ltd</v>
      </c>
      <c r="D7353" t="str">
        <f>VLOOKUP(A7353,'ALL - prices'!B:I,8,FALSE)</f>
        <v>Utilities</v>
      </c>
      <c r="E7353">
        <v>2016</v>
      </c>
      <c r="F7353" t="s">
        <v>681</v>
      </c>
      <c r="G7353" t="str">
        <f t="shared" si="552"/>
        <v>2016-Q3</v>
      </c>
      <c r="H7353" s="4">
        <f>_xlfn.XLOOKUP(G7353,'prices - not start at 2015'!$I$28:$DN$28,'prices - not start at 2015'!$I$29:$DN$29)</f>
        <v>18.790600000000001</v>
      </c>
      <c r="I7353" s="14">
        <f t="shared" si="556"/>
        <v>0.35397578071576252</v>
      </c>
      <c r="J7353" s="15">
        <f>INDEX(MarketCap2!$E$2:$AR$224,MATCH(A7353,MarketCap2!$B$2:$B$224,0),MATCH(G7353,MarketCap2!$E$1:$AR$1,0))</f>
        <v>15428349952</v>
      </c>
      <c r="K7353">
        <f t="shared" si="557"/>
        <v>23.459472559949322</v>
      </c>
      <c r="L7353">
        <f>INDEX('PB2'!$D$2:$AQ$224,MATCH(A7353,'PB2'!$B$2:$B$224,0),MATCH(G7353,'PB2'!$D$1:$AQ$1,0))</f>
        <v>1.6087960004806501</v>
      </c>
      <c r="M7353" s="16">
        <f t="shared" si="558"/>
        <v>0.62158284810581088</v>
      </c>
      <c r="N7353" s="6">
        <f>INDEX('ROA2'!$D$2:$AQ$224,MATCH(A7353,'ROA2'!$B$2:$B$224,0),MATCH(G7353,'ROA2'!$D$1:$AQ$1,0))</f>
        <v>2.96193599700928</v>
      </c>
      <c r="O7353" s="6">
        <v>24437.000192</v>
      </c>
      <c r="P7353" s="28">
        <v>-3.263000314672073E-3</v>
      </c>
    </row>
    <row r="7354" spans="1:16" x14ac:dyDescent="0.3">
      <c r="A7354" s="17" t="s">
        <v>547</v>
      </c>
      <c r="B7354" t="e">
        <f>VLOOKUP(A7354,Sheet3!L:L,1,FALSE)</f>
        <v>#N/A</v>
      </c>
      <c r="C7354" t="str">
        <f>VLOOKUP(A7354,'ALL - prices'!B:C,2,FALSE)</f>
        <v>Hydro One Ltd</v>
      </c>
      <c r="D7354" t="str">
        <f>VLOOKUP(A7354,'ALL - prices'!B:I,8,FALSE)</f>
        <v>Utilities</v>
      </c>
      <c r="E7354">
        <v>2016</v>
      </c>
      <c r="F7354" t="s">
        <v>682</v>
      </c>
      <c r="G7354" t="str">
        <f t="shared" si="552"/>
        <v>2016-Q4</v>
      </c>
      <c r="H7354" s="4">
        <f>_xlfn.XLOOKUP(G7354,'prices - not start at 2015'!$I$28:$DN$28,'prices - not start at 2015'!$I$29:$DN$29)</f>
        <v>17.244199999999999</v>
      </c>
      <c r="I7354" s="14">
        <f t="shared" si="556"/>
        <v>0.40070967045979872</v>
      </c>
      <c r="J7354" s="15">
        <f>INDEX(MarketCap2!$E$2:$AR$224,MATCH(A7354,MarketCap2!$B$2:$B$224,0),MATCH(G7354,MarketCap2!$E$1:$AR$1,0))</f>
        <v>14030099456</v>
      </c>
      <c r="K7354">
        <f t="shared" si="557"/>
        <v>23.364470819845348</v>
      </c>
      <c r="L7354">
        <f>INDEX('PB2'!$D$2:$AQ$224,MATCH(A7354,'PB2'!$B$2:$B$224,0),MATCH(G7354,'PB2'!$D$1:$AQ$1,0))</f>
        <v>1.46162104606628</v>
      </c>
      <c r="M7354" s="16">
        <f t="shared" si="558"/>
        <v>0.68417186704538813</v>
      </c>
      <c r="N7354" s="6">
        <f>INDEX('ROA2'!$D$2:$AQ$224,MATCH(A7354,'ROA2'!$B$2:$B$224,0),MATCH(G7354,'ROA2'!$D$1:$AQ$1,0))</f>
        <v>3.14775609970093</v>
      </c>
      <c r="O7354" s="6">
        <v>24788.000768000002</v>
      </c>
      <c r="P7354" s="28">
        <v>1.4363488695102195E-2</v>
      </c>
    </row>
    <row r="7355" spans="1:16" x14ac:dyDescent="0.3">
      <c r="A7355" s="17" t="s">
        <v>547</v>
      </c>
      <c r="B7355" t="e">
        <f>VLOOKUP(A7355,Sheet3!L:L,1,FALSE)</f>
        <v>#N/A</v>
      </c>
      <c r="C7355" t="str">
        <f>VLOOKUP(A7355,'ALL - prices'!B:C,2,FALSE)</f>
        <v>Hydro One Ltd</v>
      </c>
      <c r="D7355" t="str">
        <f>VLOOKUP(A7355,'ALL - prices'!B:I,8,FALSE)</f>
        <v>Utilities</v>
      </c>
      <c r="E7355">
        <v>2017</v>
      </c>
      <c r="F7355" t="s">
        <v>679</v>
      </c>
      <c r="G7355" t="str">
        <f t="shared" si="552"/>
        <v>2017-Q1</v>
      </c>
      <c r="H7355" s="4">
        <f>_xlfn.XLOOKUP(G7355,'prices - not start at 2015'!$I$28:$DN$28,'prices - not start at 2015'!$I$29:$DN$29)</f>
        <v>17.8948</v>
      </c>
      <c r="I7355" s="14">
        <f t="shared" si="556"/>
        <v>0.55258532599047494</v>
      </c>
      <c r="J7355" s="15">
        <f>INDEX(MarketCap2!$E$2:$AR$224,MATCH(A7355,MarketCap2!$B$2:$B$224,0),MATCH(G7355,MarketCap2!$E$1:$AR$1,0))</f>
        <v>14428749824</v>
      </c>
      <c r="K7355">
        <f t="shared" si="557"/>
        <v>23.392488568695526</v>
      </c>
      <c r="L7355">
        <f>INDEX('PB2'!$D$2:$AQ$224,MATCH(A7355,'PB2'!$B$2:$B$224,0),MATCH(G7355,'PB2'!$D$1:$AQ$1,0))</f>
        <v>1.49551701545715</v>
      </c>
      <c r="M7355" s="16">
        <f t="shared" si="558"/>
        <v>0.66866507680243259</v>
      </c>
      <c r="N7355" s="6">
        <f>INDEX('ROA2'!$D$2:$AQ$224,MATCH(A7355,'ROA2'!$B$2:$B$224,0),MATCH(G7355,'ROA2'!$D$1:$AQ$1,0))</f>
        <v>2.9811658859252899</v>
      </c>
      <c r="O7355" s="6">
        <v>25351.000064</v>
      </c>
      <c r="P7355" s="28">
        <v>2.2712573767820779E-2</v>
      </c>
    </row>
    <row r="7356" spans="1:16" x14ac:dyDescent="0.3">
      <c r="A7356" s="17" t="s">
        <v>547</v>
      </c>
      <c r="B7356" t="e">
        <f>VLOOKUP(A7356,Sheet3!L:L,1,FALSE)</f>
        <v>#N/A</v>
      </c>
      <c r="C7356" t="str">
        <f>VLOOKUP(A7356,'ALL - prices'!B:C,2,FALSE)</f>
        <v>Hydro One Ltd</v>
      </c>
      <c r="D7356" t="str">
        <f>VLOOKUP(A7356,'ALL - prices'!B:I,8,FALSE)</f>
        <v>Utilities</v>
      </c>
      <c r="E7356">
        <v>2017</v>
      </c>
      <c r="F7356" t="s">
        <v>680</v>
      </c>
      <c r="G7356" t="str">
        <f t="shared" si="552"/>
        <v>2017-Q2</v>
      </c>
      <c r="H7356" s="4">
        <f>_xlfn.XLOOKUP(G7356,'prices - not start at 2015'!$I$28:$DN$28,'prices - not start at 2015'!$I$29:$DN$29)</f>
        <v>17.3032</v>
      </c>
      <c r="I7356" s="14">
        <f t="shared" si="556"/>
        <v>0.74312096985170095</v>
      </c>
      <c r="J7356" s="15">
        <f>INDEX(MarketCap2!$E$2:$AR$224,MATCH(A7356,MarketCap2!$B$2:$B$224,0),MATCH(G7356,MarketCap2!$E$1:$AR$1,0))</f>
        <v>13830801408</v>
      </c>
      <c r="K7356">
        <f t="shared" si="557"/>
        <v>23.350163928015796</v>
      </c>
      <c r="L7356">
        <f>INDEX('PB2'!$D$2:$AQ$224,MATCH(A7356,'PB2'!$B$2:$B$224,0),MATCH(G7356,'PB2'!$D$1:$AQ$1,0))</f>
        <v>1.4338020086288401</v>
      </c>
      <c r="M7356" s="16">
        <f t="shared" si="558"/>
        <v>0.69744636566405038</v>
      </c>
      <c r="N7356" s="6">
        <f>INDEX('ROA2'!$D$2:$AQ$224,MATCH(A7356,'ROA2'!$B$2:$B$224,0),MATCH(G7356,'ROA2'!$D$1:$AQ$1,0))</f>
        <v>2.7963619232177699</v>
      </c>
      <c r="O7356" s="6">
        <v>25404.999680000001</v>
      </c>
      <c r="P7356" s="28">
        <v>2.1300783347274646E-3</v>
      </c>
    </row>
    <row r="7357" spans="1:16" x14ac:dyDescent="0.3">
      <c r="A7357" s="17" t="s">
        <v>547</v>
      </c>
      <c r="B7357" t="e">
        <f>VLOOKUP(A7357,Sheet3!L:L,1,FALSE)</f>
        <v>#N/A</v>
      </c>
      <c r="C7357" t="str">
        <f>VLOOKUP(A7357,'ALL - prices'!B:C,2,FALSE)</f>
        <v>Hydro One Ltd</v>
      </c>
      <c r="D7357" t="str">
        <f>VLOOKUP(A7357,'ALL - prices'!B:I,8,FALSE)</f>
        <v>Utilities</v>
      </c>
      <c r="E7357">
        <v>2017</v>
      </c>
      <c r="F7357" t="s">
        <v>681</v>
      </c>
      <c r="G7357" t="str">
        <f t="shared" si="552"/>
        <v>2017-Q3</v>
      </c>
      <c r="H7357" s="4">
        <f>_xlfn.XLOOKUP(G7357,'prices - not start at 2015'!$I$28:$DN$28,'prices - not start at 2015'!$I$29:$DN$29)</f>
        <v>17.085799999999999</v>
      </c>
      <c r="I7357" s="14">
        <f t="shared" si="556"/>
        <v>0.7141884858588331</v>
      </c>
      <c r="J7357" s="15">
        <f>INDEX(MarketCap2!$E$2:$AR$224,MATCH(A7357,MarketCap2!$B$2:$B$224,0),MATCH(G7357,MarketCap2!$E$1:$AR$1,0))</f>
        <v>13527183360</v>
      </c>
      <c r="K7357">
        <f t="shared" si="557"/>
        <v>23.327967080073595</v>
      </c>
      <c r="L7357">
        <f>INDEX('PB2'!$D$2:$AQ$224,MATCH(A7357,'PB2'!$B$2:$B$224,0),MATCH(G7357,'PB2'!$D$1:$AQ$1,0))</f>
        <v>1.3896839618682899</v>
      </c>
      <c r="M7357" s="16">
        <f t="shared" si="558"/>
        <v>0.71958806997786806</v>
      </c>
      <c r="N7357" s="6">
        <f>INDEX('ROA2'!$D$2:$AQ$224,MATCH(A7357,'ROA2'!$B$2:$B$224,0),MATCH(G7357,'ROA2'!$D$1:$AQ$1,0))</f>
        <v>2.6550269126892099</v>
      </c>
      <c r="O7357" s="6">
        <v>25506.000896000001</v>
      </c>
      <c r="P7357" s="28">
        <v>3.9756432699156238E-3</v>
      </c>
    </row>
    <row r="7358" spans="1:16" x14ac:dyDescent="0.3">
      <c r="A7358" s="17" t="s">
        <v>547</v>
      </c>
      <c r="B7358" t="e">
        <f>VLOOKUP(A7358,Sheet3!L:L,1,FALSE)</f>
        <v>#N/A</v>
      </c>
      <c r="C7358" t="str">
        <f>VLOOKUP(A7358,'ALL - prices'!B:C,2,FALSE)</f>
        <v>Hydro One Ltd</v>
      </c>
      <c r="D7358" t="str">
        <f>VLOOKUP(A7358,'ALL - prices'!B:I,8,FALSE)</f>
        <v>Utilities</v>
      </c>
      <c r="E7358">
        <v>2017</v>
      </c>
      <c r="F7358" t="s">
        <v>682</v>
      </c>
      <c r="G7358" t="str">
        <f t="shared" si="552"/>
        <v>2017-Q4</v>
      </c>
      <c r="H7358" s="4">
        <f>_xlfn.XLOOKUP(G7358,'prices - not start at 2015'!$I$28:$DN$28,'prices - not start at 2015'!$I$29:$DN$29)</f>
        <v>17.009799999999998</v>
      </c>
      <c r="I7358" s="14">
        <f t="shared" si="556"/>
        <v>0.33517072763991063</v>
      </c>
      <c r="J7358" s="15">
        <f>INDEX(MarketCap2!$E$2:$AR$224,MATCH(A7358,MarketCap2!$B$2:$B$224,0),MATCH(G7358,MarketCap2!$E$1:$AR$1,0))</f>
        <v>13336659968</v>
      </c>
      <c r="K7358">
        <f t="shared" si="557"/>
        <v>23.313782468872887</v>
      </c>
      <c r="L7358">
        <f>INDEX('PB2'!$D$2:$AQ$224,MATCH(A7358,'PB2'!$B$2:$B$224,0),MATCH(G7358,'PB2'!$D$1:$AQ$1,0))</f>
        <v>1.3660409450530999</v>
      </c>
      <c r="M7358" s="16">
        <f t="shared" si="558"/>
        <v>0.73204247912285569</v>
      </c>
      <c r="N7358" s="6">
        <f>INDEX('ROA2'!$D$2:$AQ$224,MATCH(A7358,'ROA2'!$B$2:$B$224,0),MATCH(G7358,'ROA2'!$D$1:$AQ$1,0))</f>
        <v>2.5434520244598402</v>
      </c>
      <c r="O7358" s="6">
        <v>26244.999167999998</v>
      </c>
      <c r="P7358" s="28">
        <v>2.8973506078559381E-2</v>
      </c>
    </row>
    <row r="7359" spans="1:16" x14ac:dyDescent="0.3">
      <c r="A7359" s="17" t="s">
        <v>547</v>
      </c>
      <c r="B7359" t="e">
        <f>VLOOKUP(A7359,Sheet3!L:L,1,FALSE)</f>
        <v>#N/A</v>
      </c>
      <c r="C7359" t="str">
        <f>VLOOKUP(A7359,'ALL - prices'!B:C,2,FALSE)</f>
        <v>Hydro One Ltd</v>
      </c>
      <c r="D7359" t="str">
        <f>VLOOKUP(A7359,'ALL - prices'!B:I,8,FALSE)</f>
        <v>Utilities</v>
      </c>
      <c r="E7359">
        <v>2018</v>
      </c>
      <c r="F7359" t="s">
        <v>679</v>
      </c>
      <c r="G7359" t="str">
        <f t="shared" si="552"/>
        <v>2018-Q1</v>
      </c>
      <c r="H7359" s="4">
        <f>_xlfn.XLOOKUP(G7359,'prices - not start at 2015'!$I$28:$DN$28,'prices - not start at 2015'!$I$29:$DN$29)</f>
        <v>16.056100000000001</v>
      </c>
      <c r="I7359" s="14">
        <f t="shared" si="556"/>
        <v>0.56796872566483236</v>
      </c>
      <c r="J7359" s="15">
        <f>INDEX(MarketCap2!$E$2:$AR$224,MATCH(A7359,MarketCap2!$B$2:$B$224,0),MATCH(G7359,MarketCap2!$E$1:$AR$1,0))</f>
        <v>12455489536</v>
      </c>
      <c r="K7359">
        <f t="shared" si="557"/>
        <v>23.245427289263912</v>
      </c>
      <c r="L7359">
        <f>INDEX('PB2'!$D$2:$AQ$224,MATCH(A7359,'PB2'!$B$2:$B$224,0),MATCH(G7359,'PB2'!$D$1:$AQ$1,0))</f>
        <v>1.26323401927948</v>
      </c>
      <c r="M7359" s="16">
        <f t="shared" si="558"/>
        <v>0.79161895954193606</v>
      </c>
      <c r="N7359" s="6">
        <f>INDEX('ROA2'!$D$2:$AQ$224,MATCH(A7359,'ROA2'!$B$2:$B$224,0),MATCH(G7359,'ROA2'!$D$1:$AQ$1,0))</f>
        <v>2.6482799053192099</v>
      </c>
      <c r="O7359" s="6">
        <v>25700.999167999998</v>
      </c>
      <c r="P7359" s="28">
        <v>-2.0727758325223659E-2</v>
      </c>
    </row>
    <row r="7360" spans="1:16" x14ac:dyDescent="0.3">
      <c r="A7360" s="17" t="s">
        <v>547</v>
      </c>
      <c r="B7360" t="e">
        <f>VLOOKUP(A7360,Sheet3!L:L,1,FALSE)</f>
        <v>#N/A</v>
      </c>
      <c r="C7360" t="str">
        <f>VLOOKUP(A7360,'ALL - prices'!B:C,2,FALSE)</f>
        <v>Hydro One Ltd</v>
      </c>
      <c r="D7360" t="str">
        <f>VLOOKUP(A7360,'ALL - prices'!B:I,8,FALSE)</f>
        <v>Utilities</v>
      </c>
      <c r="E7360">
        <v>2018</v>
      </c>
      <c r="F7360" t="s">
        <v>680</v>
      </c>
      <c r="G7360" t="str">
        <f t="shared" si="552"/>
        <v>2018-Q2</v>
      </c>
      <c r="H7360" s="4">
        <f>_xlfn.XLOOKUP(G7360,'prices - not start at 2015'!$I$28:$DN$28,'prices - not start at 2015'!$I$29:$DN$29)</f>
        <v>15.563599999999999</v>
      </c>
      <c r="I7360" s="14">
        <f t="shared" si="556"/>
        <v>1.3393105452682239</v>
      </c>
      <c r="J7360" s="15">
        <f>INDEX(MarketCap2!$E$2:$AR$224,MATCH(A7360,MarketCap2!$B$2:$B$224,0),MATCH(G7360,MarketCap2!$E$1:$AR$1,0))</f>
        <v>11941484544</v>
      </c>
      <c r="K7360">
        <f t="shared" si="557"/>
        <v>23.203284270850418</v>
      </c>
      <c r="L7360">
        <f>INDEX('PB2'!$D$2:$AQ$224,MATCH(A7360,'PB2'!$B$2:$B$224,0),MATCH(G7360,'PB2'!$D$1:$AQ$1,0))</f>
        <v>1.20268702507019</v>
      </c>
      <c r="M7360" s="16">
        <f t="shared" si="558"/>
        <v>0.83147151266692931</v>
      </c>
      <c r="N7360" s="6">
        <f>INDEX('ROA2'!$D$2:$AQ$224,MATCH(A7360,'ROA2'!$B$2:$B$224,0),MATCH(G7360,'ROA2'!$D$1:$AQ$1,0))</f>
        <v>2.8558030128478999</v>
      </c>
      <c r="O7360" s="6">
        <v>25788.999680000001</v>
      </c>
      <c r="P7360" s="28">
        <v>3.4240113166328066E-3</v>
      </c>
    </row>
    <row r="7361" spans="1:16" x14ac:dyDescent="0.3">
      <c r="A7361" s="17" t="s">
        <v>547</v>
      </c>
      <c r="B7361" t="e">
        <f>VLOOKUP(A7361,Sheet3!L:L,1,FALSE)</f>
        <v>#N/A</v>
      </c>
      <c r="C7361" t="str">
        <f>VLOOKUP(A7361,'ALL - prices'!B:C,2,FALSE)</f>
        <v>Hydro One Ltd</v>
      </c>
      <c r="D7361" t="str">
        <f>VLOOKUP(A7361,'ALL - prices'!B:I,8,FALSE)</f>
        <v>Utilities</v>
      </c>
      <c r="E7361">
        <v>2018</v>
      </c>
      <c r="F7361" t="s">
        <v>681</v>
      </c>
      <c r="G7361" t="str">
        <f t="shared" ref="G7361:G7422" si="559">E7361&amp;"-"&amp;F7361</f>
        <v>2018-Q3</v>
      </c>
      <c r="H7361" s="4">
        <f>_xlfn.XLOOKUP(G7361,'prices - not start at 2015'!$I$28:$DN$28,'prices - not start at 2015'!$I$29:$DN$29)</f>
        <v>15.4361</v>
      </c>
      <c r="I7361" s="14">
        <f t="shared" si="556"/>
        <v>1.8214081958290771</v>
      </c>
      <c r="J7361" s="15">
        <f>INDEX(MarketCap2!$E$2:$AR$224,MATCH(A7361,MarketCap2!$B$2:$B$224,0),MATCH(G7361,MarketCap2!$E$1:$AR$1,0))</f>
        <v>11703131136</v>
      </c>
      <c r="K7361">
        <f t="shared" si="557"/>
        <v>23.183122261408226</v>
      </c>
      <c r="L7361">
        <f>INDEX('PB2'!$D$2:$AQ$224,MATCH(A7361,'PB2'!$B$2:$B$224,0),MATCH(G7361,'PB2'!$D$1:$AQ$1,0))</f>
        <v>1.1713670492172199</v>
      </c>
      <c r="M7361" s="16">
        <f t="shared" si="558"/>
        <v>0.85370337219939896</v>
      </c>
      <c r="N7361" s="6">
        <f>INDEX('ROA2'!$D$2:$AQ$224,MATCH(A7361,'ROA2'!$B$2:$B$224,0),MATCH(G7361,'ROA2'!$D$1:$AQ$1,0))</f>
        <v>3.08204889297485</v>
      </c>
      <c r="O7361" s="6">
        <v>27316.000768000002</v>
      </c>
      <c r="P7361" s="28">
        <v>5.9211334559216254E-2</v>
      </c>
    </row>
    <row r="7362" spans="1:16" x14ac:dyDescent="0.3">
      <c r="A7362" s="17" t="s">
        <v>547</v>
      </c>
      <c r="B7362" t="e">
        <f>VLOOKUP(A7362,Sheet3!L:L,1,FALSE)</f>
        <v>#N/A</v>
      </c>
      <c r="C7362" t="str">
        <f>VLOOKUP(A7362,'ALL - prices'!B:C,2,FALSE)</f>
        <v>Hydro One Ltd</v>
      </c>
      <c r="D7362" t="str">
        <f>VLOOKUP(A7362,'ALL - prices'!B:I,8,FALSE)</f>
        <v>Utilities</v>
      </c>
      <c r="E7362">
        <v>2018</v>
      </c>
      <c r="F7362" t="s">
        <v>682</v>
      </c>
      <c r="G7362" t="str">
        <f t="shared" si="559"/>
        <v>2018-Q4</v>
      </c>
      <c r="H7362" s="4">
        <f>_xlfn.XLOOKUP(G7362,'prices - not start at 2015'!$I$28:$DN$28,'prices - not start at 2015'!$I$29:$DN$29)</f>
        <v>16.089600000000001</v>
      </c>
      <c r="I7362" s="14">
        <f t="shared" si="556"/>
        <v>1.8132990349084734</v>
      </c>
      <c r="J7362" s="15">
        <f>INDEX(MarketCap2!$E$2:$AR$224,MATCH(A7362,MarketCap2!$B$2:$B$224,0),MATCH(G7362,MarketCap2!$E$1:$AR$1,0))</f>
        <v>12066619392</v>
      </c>
      <c r="K7362">
        <f t="shared" si="557"/>
        <v>23.213708749312296</v>
      </c>
      <c r="L7362">
        <f>INDEX('PB2'!$D$2:$AQ$224,MATCH(A7362,'PB2'!$B$2:$B$224,0),MATCH(G7362,'PB2'!$D$1:$AQ$1,0))</f>
        <v>1.3181610107421899</v>
      </c>
      <c r="M7362" s="16">
        <f t="shared" si="558"/>
        <v>0.75863266463703893</v>
      </c>
      <c r="N7362" s="6">
        <f>INDEX('ROA2'!$D$2:$AQ$224,MATCH(A7362,'ROA2'!$B$2:$B$224,0),MATCH(G7362,'ROA2'!$D$1:$AQ$1,0))</f>
        <v>2.9727590084075901</v>
      </c>
      <c r="O7362" s="6">
        <v>26837.000192</v>
      </c>
      <c r="P7362" s="28">
        <v>-1.7535530917144326E-2</v>
      </c>
    </row>
    <row r="7363" spans="1:16" x14ac:dyDescent="0.3">
      <c r="A7363" s="17" t="s">
        <v>547</v>
      </c>
      <c r="B7363" t="e">
        <f>VLOOKUP(A7363,Sheet3!L:L,1,FALSE)</f>
        <v>#N/A</v>
      </c>
      <c r="C7363" t="str">
        <f>VLOOKUP(A7363,'ALL - prices'!B:C,2,FALSE)</f>
        <v>Hydro One Ltd</v>
      </c>
      <c r="D7363" t="str">
        <f>VLOOKUP(A7363,'ALL - prices'!B:I,8,FALSE)</f>
        <v>Utilities</v>
      </c>
      <c r="E7363">
        <v>2019</v>
      </c>
      <c r="F7363" t="s">
        <v>679</v>
      </c>
      <c r="G7363" t="str">
        <f t="shared" si="559"/>
        <v>2019-Q1</v>
      </c>
      <c r="H7363" s="4">
        <f>_xlfn.XLOOKUP(G7363,'prices - not start at 2015'!$I$28:$DN$28,'prices - not start at 2015'!$I$29:$DN$29)</f>
        <v>16.6815</v>
      </c>
      <c r="I7363" s="14">
        <f t="shared" si="556"/>
        <v>1.1518899035932206</v>
      </c>
      <c r="J7363" s="15">
        <f>INDEX(MarketCap2!$E$2:$AR$224,MATCH(A7363,MarketCap2!$B$2:$B$224,0),MATCH(G7363,MarketCap2!$E$1:$AR$1,0))</f>
        <v>12371732480</v>
      </c>
      <c r="K7363">
        <f t="shared" si="557"/>
        <v>23.23868006851573</v>
      </c>
      <c r="L7363">
        <f>INDEX('PB2'!$D$2:$AQ$224,MATCH(A7363,'PB2'!$B$2:$B$224,0),MATCH(G7363,'PB2'!$D$1:$AQ$1,0))</f>
        <v>1.3468159437179601</v>
      </c>
      <c r="M7363" s="16">
        <f t="shared" si="558"/>
        <v>0.74249195271585855</v>
      </c>
      <c r="N7363" s="6">
        <f>INDEX('ROA2'!$D$2:$AQ$224,MATCH(A7363,'ROA2'!$B$2:$B$224,0),MATCH(G7363,'ROA2'!$D$1:$AQ$1,0))</f>
        <v>-0.27649098634719799</v>
      </c>
      <c r="O7363" s="6">
        <v>25656.999936</v>
      </c>
      <c r="P7363" s="28">
        <v>-4.3969156297571317E-2</v>
      </c>
    </row>
    <row r="7364" spans="1:16" x14ac:dyDescent="0.3">
      <c r="A7364" s="17" t="s">
        <v>547</v>
      </c>
      <c r="B7364" t="e">
        <f>VLOOKUP(A7364,Sheet3!L:L,1,FALSE)</f>
        <v>#N/A</v>
      </c>
      <c r="C7364" t="str">
        <f>VLOOKUP(A7364,'ALL - prices'!B:C,2,FALSE)</f>
        <v>Hydro One Ltd</v>
      </c>
      <c r="D7364" t="str">
        <f>VLOOKUP(A7364,'ALL - prices'!B:I,8,FALSE)</f>
        <v>Utilities</v>
      </c>
      <c r="E7364">
        <v>2019</v>
      </c>
      <c r="F7364" t="s">
        <v>680</v>
      </c>
      <c r="G7364" t="str">
        <f t="shared" si="559"/>
        <v>2019-Q2</v>
      </c>
      <c r="H7364" s="4">
        <f>_xlfn.XLOOKUP(G7364,'prices - not start at 2015'!$I$28:$DN$28,'prices - not start at 2015'!$I$29:$DN$29)</f>
        <v>18.547000000000001</v>
      </c>
      <c r="I7364" s="14">
        <f>STDEV(H7365:H7368)</f>
        <v>0.61898310356584063</v>
      </c>
      <c r="J7364" s="15">
        <f>INDEX(MarketCap2!$E$2:$AR$224,MATCH(A7364,MarketCap2!$B$2:$B$224,0),MATCH(G7364,MarketCap2!$E$1:$AR$1,0))</f>
        <v>13623480320</v>
      </c>
      <c r="K7364">
        <f t="shared" si="557"/>
        <v>23.335060635128311</v>
      </c>
      <c r="L7364">
        <f>INDEX('PB2'!$D$2:$AQ$224,MATCH(A7364,'PB2'!$B$2:$B$224,0),MATCH(G7364,'PB2'!$D$1:$AQ$1,0))</f>
        <v>1.4804929494857799</v>
      </c>
      <c r="M7364" s="16">
        <f t="shared" si="558"/>
        <v>0.67545070062463342</v>
      </c>
      <c r="N7364" s="6">
        <f>INDEX('ROA2'!$D$2:$AQ$224,MATCH(A7364,'ROA2'!$B$2:$B$224,0),MATCH(G7364,'ROA2'!$D$1:$AQ$1,0))</f>
        <v>-0.47633001208305398</v>
      </c>
      <c r="O7364" s="6">
        <v>25436.000255999999</v>
      </c>
      <c r="P7364" s="28">
        <v>-8.6136212554574799E-3</v>
      </c>
    </row>
    <row r="7365" spans="1:16" x14ac:dyDescent="0.3">
      <c r="A7365" s="17" t="s">
        <v>547</v>
      </c>
      <c r="B7365" t="e">
        <f>VLOOKUP(A7365,Sheet3!L:L,1,FALSE)</f>
        <v>#N/A</v>
      </c>
      <c r="C7365" t="str">
        <f>VLOOKUP(A7365,'ALL - prices'!B:C,2,FALSE)</f>
        <v>Hydro One Ltd</v>
      </c>
      <c r="D7365" t="str">
        <f>VLOOKUP(A7365,'ALL - prices'!B:I,8,FALSE)</f>
        <v>Utilities</v>
      </c>
      <c r="E7365">
        <v>2019</v>
      </c>
      <c r="F7365" t="s">
        <v>681</v>
      </c>
      <c r="G7365" t="str">
        <f t="shared" si="559"/>
        <v>2019-Q3</v>
      </c>
      <c r="H7365" s="4">
        <f>_xlfn.XLOOKUP(G7365,'prices - not start at 2015'!$I$28:$DN$28,'prices - not start at 2015'!$I$29:$DN$29)</f>
        <v>20.086600000000001</v>
      </c>
      <c r="I7365" s="14">
        <f t="shared" si="556"/>
        <v>1.4699975632065976</v>
      </c>
      <c r="J7365" s="15">
        <f>INDEX(MarketCap2!$E$2:$AR$224,MATCH(A7365,MarketCap2!$B$2:$B$224,0),MATCH(G7365,MarketCap2!$E$1:$AR$1,0))</f>
        <v>14610857984</v>
      </c>
      <c r="K7365">
        <f t="shared" si="557"/>
        <v>23.40503078678897</v>
      </c>
      <c r="L7365">
        <f>INDEX('PB2'!$D$2:$AQ$224,MATCH(A7365,'PB2'!$B$2:$B$224,0),MATCH(G7365,'PB2'!$D$1:$AQ$1,0))</f>
        <v>1.5708910226821899</v>
      </c>
      <c r="M7365" s="16">
        <f t="shared" si="558"/>
        <v>0.63658139588357177</v>
      </c>
      <c r="N7365" s="6">
        <f>INDEX('ROA2'!$D$2:$AQ$224,MATCH(A7365,'ROA2'!$B$2:$B$224,0),MATCH(G7365,'ROA2'!$D$1:$AQ$1,0))</f>
        <v>-0.630629003047943</v>
      </c>
      <c r="O7365" s="6">
        <v>25646.999552000001</v>
      </c>
      <c r="P7365" s="28">
        <v>8.2953016935211725E-3</v>
      </c>
    </row>
    <row r="7366" spans="1:16" x14ac:dyDescent="0.3">
      <c r="A7366" s="17" t="s">
        <v>547</v>
      </c>
      <c r="B7366" t="e">
        <f>VLOOKUP(A7366,Sheet3!L:L,1,FALSE)</f>
        <v>#N/A</v>
      </c>
      <c r="C7366" t="str">
        <f>VLOOKUP(A7366,'ALL - prices'!B:C,2,FALSE)</f>
        <v>Hydro One Ltd</v>
      </c>
      <c r="D7366" t="str">
        <f>VLOOKUP(A7366,'ALL - prices'!B:I,8,FALSE)</f>
        <v>Utilities</v>
      </c>
      <c r="E7366">
        <v>2019</v>
      </c>
      <c r="F7366" t="s">
        <v>682</v>
      </c>
      <c r="G7366" t="str">
        <f t="shared" si="559"/>
        <v>2019-Q4</v>
      </c>
      <c r="H7366" s="4">
        <f>_xlfn.XLOOKUP(G7366,'prices - not start at 2015'!$I$28:$DN$28,'prices - not start at 2015'!$I$29:$DN$29)</f>
        <v>20.761900000000001</v>
      </c>
      <c r="I7366" s="14">
        <f t="shared" si="556"/>
        <v>1.7349094508071594</v>
      </c>
      <c r="J7366" s="15">
        <f>INDEX(MarketCap2!$E$2:$AR$224,MATCH(A7366,MarketCap2!$B$2:$B$224,0),MATCH(G7366,MarketCap2!$E$1:$AR$1,0))</f>
        <v>14965362688</v>
      </c>
      <c r="K7366">
        <f t="shared" si="557"/>
        <v>23.429004213707476</v>
      </c>
      <c r="L7366">
        <f>INDEX('PB2'!$D$2:$AQ$224,MATCH(A7366,'PB2'!$B$2:$B$224,0),MATCH(G7366,'PB2'!$D$1:$AQ$1,0))</f>
        <v>1.5971200466155999</v>
      </c>
      <c r="M7366" s="16">
        <f t="shared" si="558"/>
        <v>0.62612701037662399</v>
      </c>
      <c r="N7366" s="6">
        <f>INDEX('ROA2'!$D$2:$AQ$224,MATCH(A7366,'ROA2'!$B$2:$B$224,0),MATCH(G7366,'ROA2'!$D$1:$AQ$1,0))</f>
        <v>-0.455987989902496</v>
      </c>
      <c r="O7366" s="6">
        <v>25795.999744000001</v>
      </c>
      <c r="P7366" s="28">
        <v>5.8096539401382022E-3</v>
      </c>
    </row>
    <row r="7367" spans="1:16" x14ac:dyDescent="0.3">
      <c r="A7367" s="17" t="s">
        <v>547</v>
      </c>
      <c r="B7367" t="e">
        <f>VLOOKUP(A7367,Sheet3!L:L,1,FALSE)</f>
        <v>#N/A</v>
      </c>
      <c r="C7367" t="str">
        <f>VLOOKUP(A7367,'ALL - prices'!B:C,2,FALSE)</f>
        <v>Hydro One Ltd</v>
      </c>
      <c r="D7367" t="str">
        <f>VLOOKUP(A7367,'ALL - prices'!B:I,8,FALSE)</f>
        <v>Utilities</v>
      </c>
      <c r="E7367">
        <v>2020</v>
      </c>
      <c r="F7367" t="s">
        <v>679</v>
      </c>
      <c r="G7367" t="str">
        <f t="shared" si="559"/>
        <v>2020-Q1</v>
      </c>
      <c r="H7367" s="4">
        <f>_xlfn.XLOOKUP(G7367,'prices - not start at 2015'!$I$28:$DN$28,'prices - not start at 2015'!$I$29:$DN$29)</f>
        <v>21.1663</v>
      </c>
      <c r="I7367" s="14">
        <f t="shared" si="556"/>
        <v>1.657612062576765</v>
      </c>
      <c r="J7367" s="15">
        <f>INDEX(MarketCap2!$E$2:$AR$224,MATCH(A7367,MarketCap2!$B$2:$B$224,0),MATCH(G7367,MarketCap2!$E$1:$AR$1,0))</f>
        <v>15129420800</v>
      </c>
      <c r="K7367">
        <f t="shared" si="557"/>
        <v>23.439907082454102</v>
      </c>
      <c r="L7367">
        <f>INDEX('PB2'!$D$2:$AQ$224,MATCH(A7367,'PB2'!$B$2:$B$224,0),MATCH(G7367,'PB2'!$D$1:$AQ$1,0))</f>
        <v>1.6031800508499101</v>
      </c>
      <c r="M7367" s="16">
        <f t="shared" si="558"/>
        <v>0.62376025666603063</v>
      </c>
      <c r="N7367" s="6">
        <f>INDEX('ROA2'!$D$2:$AQ$224,MATCH(A7367,'ROA2'!$B$2:$B$224,0),MATCH(G7367,'ROA2'!$D$1:$AQ$1,0))</f>
        <v>3.0198409557342498</v>
      </c>
      <c r="O7367" s="6">
        <v>27061.000192</v>
      </c>
      <c r="P7367" s="28">
        <v>4.9038628491002004E-2</v>
      </c>
    </row>
    <row r="7368" spans="1:16" x14ac:dyDescent="0.3">
      <c r="A7368" s="17" t="s">
        <v>547</v>
      </c>
      <c r="B7368" t="e">
        <f>VLOOKUP(A7368,Sheet3!L:L,1,FALSE)</f>
        <v>#N/A</v>
      </c>
      <c r="C7368" t="str">
        <f>VLOOKUP(A7368,'ALL - prices'!B:C,2,FALSE)</f>
        <v>Hydro One Ltd</v>
      </c>
      <c r="D7368" t="str">
        <f>VLOOKUP(A7368,'ALL - prices'!B:I,8,FALSE)</f>
        <v>Utilities</v>
      </c>
      <c r="E7368">
        <v>2020</v>
      </c>
      <c r="F7368" t="s">
        <v>680</v>
      </c>
      <c r="G7368" t="str">
        <f t="shared" si="559"/>
        <v>2020-Q2</v>
      </c>
      <c r="H7368" s="4">
        <f>_xlfn.XLOOKUP(G7368,'prices - not start at 2015'!$I$28:$DN$28,'prices - not start at 2015'!$I$29:$DN$29)</f>
        <v>21.531300000000002</v>
      </c>
      <c r="I7368" s="14">
        <f t="shared" si="556"/>
        <v>0.93445645297145818</v>
      </c>
      <c r="J7368" s="15">
        <f>INDEX(MarketCap2!$E$2:$AR$224,MATCH(A7368,MarketCap2!$B$2:$B$224,0),MATCH(G7368,MarketCap2!$E$1:$AR$1,0))</f>
        <v>15255650304</v>
      </c>
      <c r="K7368">
        <f t="shared" si="557"/>
        <v>23.448215783115014</v>
      </c>
      <c r="L7368">
        <f>INDEX('PB2'!$D$2:$AQ$224,MATCH(A7368,'PB2'!$B$2:$B$224,0),MATCH(G7368,'PB2'!$D$1:$AQ$1,0))</f>
        <v>1.4701410531997701</v>
      </c>
      <c r="M7368" s="16">
        <f t="shared" si="558"/>
        <v>0.68020683989709319</v>
      </c>
      <c r="N7368" s="6">
        <f>INDEX('ROA2'!$D$2:$AQ$224,MATCH(A7368,'ROA2'!$B$2:$B$224,0),MATCH(G7368,'ROA2'!$D$1:$AQ$1,0))</f>
        <v>3.17365503311157</v>
      </c>
      <c r="O7368" s="6">
        <v>28130.000896000001</v>
      </c>
      <c r="P7368" s="28">
        <v>3.9503370031238862E-2</v>
      </c>
    </row>
    <row r="7369" spans="1:16" x14ac:dyDescent="0.3">
      <c r="A7369" s="17" t="s">
        <v>547</v>
      </c>
      <c r="B7369" t="e">
        <f>VLOOKUP(A7369,Sheet3!L:L,1,FALSE)</f>
        <v>#N/A</v>
      </c>
      <c r="C7369" t="str">
        <f>VLOOKUP(A7369,'ALL - prices'!B:C,2,FALSE)</f>
        <v>Hydro One Ltd</v>
      </c>
      <c r="D7369" t="str">
        <f>VLOOKUP(A7369,'ALL - prices'!B:I,8,FALSE)</f>
        <v>Utilities</v>
      </c>
      <c r="E7369">
        <v>2020</v>
      </c>
      <c r="F7369" t="s">
        <v>681</v>
      </c>
      <c r="G7369" t="str">
        <f t="shared" si="559"/>
        <v>2020-Q3</v>
      </c>
      <c r="H7369" s="4">
        <f>_xlfn.XLOOKUP(G7369,'prices - not start at 2015'!$I$28:$DN$28,'prices - not start at 2015'!$I$29:$DN$29)</f>
        <v>24.025200000000002</v>
      </c>
      <c r="I7369" s="14">
        <f t="shared" si="556"/>
        <v>0.81585257042352133</v>
      </c>
      <c r="J7369" s="15">
        <f>INDEX(MarketCap2!$E$2:$AR$224,MATCH(A7369,MarketCap2!$B$2:$B$224,0),MATCH(G7369,MarketCap2!$E$1:$AR$1,0))</f>
        <v>16863080448</v>
      </c>
      <c r="K7369">
        <f t="shared" si="557"/>
        <v>23.548392480304454</v>
      </c>
      <c r="L7369">
        <f>INDEX('PB2'!$D$2:$AQ$224,MATCH(A7369,'PB2'!$B$2:$B$224,0),MATCH(G7369,'PB2'!$D$1:$AQ$1,0))</f>
        <v>1.6037169694900499</v>
      </c>
      <c r="M7369" s="16">
        <f t="shared" si="558"/>
        <v>0.62355142398847352</v>
      </c>
      <c r="N7369" s="6">
        <f>INDEX('ROA2'!$D$2:$AQ$224,MATCH(A7369,'ROA2'!$B$2:$B$224,0),MATCH(G7369,'ROA2'!$D$1:$AQ$1,0))</f>
        <v>6.6927227973937997</v>
      </c>
      <c r="O7369" s="6">
        <v>28082.999296000002</v>
      </c>
      <c r="P7369" s="28">
        <v>-1.6708709030536532E-3</v>
      </c>
    </row>
    <row r="7370" spans="1:16" x14ac:dyDescent="0.3">
      <c r="A7370" s="17" t="s">
        <v>547</v>
      </c>
      <c r="B7370" t="e">
        <f>VLOOKUP(A7370,Sheet3!L:L,1,FALSE)</f>
        <v>#N/A</v>
      </c>
      <c r="C7370" t="str">
        <f>VLOOKUP(A7370,'ALL - prices'!B:C,2,FALSE)</f>
        <v>Hydro One Ltd</v>
      </c>
      <c r="D7370" t="str">
        <f>VLOOKUP(A7370,'ALL - prices'!B:I,8,FALSE)</f>
        <v>Utilities</v>
      </c>
      <c r="E7370">
        <v>2020</v>
      </c>
      <c r="F7370" t="s">
        <v>682</v>
      </c>
      <c r="G7370" t="str">
        <f t="shared" si="559"/>
        <v>2020-Q4</v>
      </c>
      <c r="H7370" s="4">
        <f>_xlfn.XLOOKUP(G7370,'prices - not start at 2015'!$I$28:$DN$28,'prices - not start at 2015'!$I$29:$DN$29)</f>
        <v>24.603899999999999</v>
      </c>
      <c r="I7370" s="14">
        <f t="shared" si="556"/>
        <v>1.6955146502365206</v>
      </c>
      <c r="J7370" s="15">
        <f>INDEX(MarketCap2!$E$2:$AR$224,MATCH(A7370,MarketCap2!$B$2:$B$224,0),MATCH(G7370,MarketCap2!$E$1:$AR$1,0))</f>
        <v>17120030720</v>
      </c>
      <c r="K7370">
        <f t="shared" si="557"/>
        <v>23.56351500205092</v>
      </c>
      <c r="L7370">
        <f>INDEX('PB2'!$D$2:$AQ$224,MATCH(A7370,'PB2'!$B$2:$B$224,0),MATCH(G7370,'PB2'!$D$1:$AQ$1,0))</f>
        <v>1.6253629922866799</v>
      </c>
      <c r="M7370" s="16">
        <f t="shared" si="558"/>
        <v>0.6152471815499666</v>
      </c>
      <c r="N7370" s="6">
        <f>INDEX('ROA2'!$D$2:$AQ$224,MATCH(A7370,'ROA2'!$B$2:$B$224,0),MATCH(G7370,'ROA2'!$D$1:$AQ$1,0))</f>
        <v>6.7743649482727104</v>
      </c>
      <c r="O7370" s="6">
        <v>28615.000064</v>
      </c>
      <c r="P7370" s="28">
        <v>1.8943872853202454E-2</v>
      </c>
    </row>
    <row r="7371" spans="1:16" x14ac:dyDescent="0.3">
      <c r="A7371" s="17" t="s">
        <v>547</v>
      </c>
      <c r="B7371" t="e">
        <f>VLOOKUP(A7371,Sheet3!L:L,1,FALSE)</f>
        <v>#N/A</v>
      </c>
      <c r="C7371" t="str">
        <f>VLOOKUP(A7371,'ALL - prices'!B:C,2,FALSE)</f>
        <v>Hydro One Ltd</v>
      </c>
      <c r="D7371" t="str">
        <f>VLOOKUP(A7371,'ALL - prices'!B:I,8,FALSE)</f>
        <v>Utilities</v>
      </c>
      <c r="E7371">
        <v>2021</v>
      </c>
      <c r="F7371" t="s">
        <v>679</v>
      </c>
      <c r="G7371" t="str">
        <f t="shared" si="559"/>
        <v>2021-Q1</v>
      </c>
      <c r="H7371" s="4">
        <f>_xlfn.XLOOKUP(G7371,'prices - not start at 2015'!$I$28:$DN$28,'prices - not start at 2015'!$I$29:$DN$29)</f>
        <v>25.356999999999999</v>
      </c>
      <c r="I7371" s="14">
        <f t="shared" si="556"/>
        <v>2.0178725254997323</v>
      </c>
      <c r="J7371" s="15">
        <f>INDEX(MarketCap2!$E$2:$AR$224,MATCH(A7371,MarketCap2!$B$2:$B$224,0),MATCH(G7371,MarketCap2!$E$1:$AR$1,0))</f>
        <v>17492097024</v>
      </c>
      <c r="K7371">
        <f t="shared" si="557"/>
        <v>23.585015017245937</v>
      </c>
      <c r="L7371">
        <f>INDEX('PB2'!$D$2:$AQ$224,MATCH(A7371,'PB2'!$B$2:$B$224,0),MATCH(G7371,'PB2'!$D$1:$AQ$1,0))</f>
        <v>1.6428140401840201</v>
      </c>
      <c r="M7371" s="16">
        <f t="shared" si="558"/>
        <v>0.60871162258144862</v>
      </c>
      <c r="N7371" s="6">
        <f>INDEX('ROA2'!$D$2:$AQ$224,MATCH(A7371,'ROA2'!$B$2:$B$224,0),MATCH(G7371,'ROA2'!$D$1:$AQ$1,0))</f>
        <v>6.2348527908325204</v>
      </c>
      <c r="O7371" s="6">
        <v>30293.999616000001</v>
      </c>
      <c r="P7371" s="28">
        <v>5.8675504044898442E-2</v>
      </c>
    </row>
    <row r="7372" spans="1:16" x14ac:dyDescent="0.3">
      <c r="A7372" s="17" t="s">
        <v>547</v>
      </c>
      <c r="B7372" t="e">
        <f>VLOOKUP(A7372,Sheet3!L:L,1,FALSE)</f>
        <v>#N/A</v>
      </c>
      <c r="C7372" t="str">
        <f>VLOOKUP(A7372,'ALL - prices'!B:C,2,FALSE)</f>
        <v>Hydro One Ltd</v>
      </c>
      <c r="D7372" t="str">
        <f>VLOOKUP(A7372,'ALL - prices'!B:I,8,FALSE)</f>
        <v>Utilities</v>
      </c>
      <c r="E7372">
        <v>2021</v>
      </c>
      <c r="F7372" t="s">
        <v>680</v>
      </c>
      <c r="G7372" t="str">
        <f t="shared" si="559"/>
        <v>2021-Q2</v>
      </c>
      <c r="H7372" s="4">
        <f>_xlfn.XLOOKUP(G7372,'prices - not start at 2015'!$I$28:$DN$28,'prices - not start at 2015'!$I$29:$DN$29)</f>
        <v>26.1798</v>
      </c>
      <c r="I7372" s="14">
        <f t="shared" si="556"/>
        <v>2.091094825484169</v>
      </c>
      <c r="J7372" s="15">
        <f>INDEX(MarketCap2!$E$2:$AR$224,MATCH(A7372,MarketCap2!$B$2:$B$224,0),MATCH(G7372,MarketCap2!$E$1:$AR$1,0))</f>
        <v>17922586624</v>
      </c>
      <c r="K7372">
        <f t="shared" si="557"/>
        <v>23.609327576933911</v>
      </c>
      <c r="L7372">
        <f>INDEX('PB2'!$D$2:$AQ$224,MATCH(A7372,'PB2'!$B$2:$B$224,0),MATCH(G7372,'PB2'!$D$1:$AQ$1,0))</f>
        <v>1.6697030067443901</v>
      </c>
      <c r="M7372" s="16">
        <f t="shared" si="558"/>
        <v>0.59890890533269969</v>
      </c>
      <c r="N7372" s="6">
        <f>INDEX('ROA2'!$D$2:$AQ$224,MATCH(A7372,'ROA2'!$B$2:$B$224,0),MATCH(G7372,'ROA2'!$D$1:$AQ$1,0))</f>
        <v>6.2786898612976101</v>
      </c>
      <c r="O7372" s="6">
        <v>30034.999296000002</v>
      </c>
      <c r="P7372" s="28">
        <v>-8.5495584367541299E-3</v>
      </c>
    </row>
    <row r="7373" spans="1:16" x14ac:dyDescent="0.3">
      <c r="A7373" s="17" t="s">
        <v>547</v>
      </c>
      <c r="B7373" t="e">
        <f>VLOOKUP(A7373,Sheet3!L:L,1,FALSE)</f>
        <v>#N/A</v>
      </c>
      <c r="C7373" t="str">
        <f>VLOOKUP(A7373,'ALL - prices'!B:C,2,FALSE)</f>
        <v>Hydro One Ltd</v>
      </c>
      <c r="D7373" t="str">
        <f>VLOOKUP(A7373,'ALL - prices'!B:I,8,FALSE)</f>
        <v>Utilities</v>
      </c>
      <c r="E7373">
        <v>2021</v>
      </c>
      <c r="F7373" t="s">
        <v>681</v>
      </c>
      <c r="G7373" t="str">
        <f t="shared" si="559"/>
        <v>2021-Q3</v>
      </c>
      <c r="H7373" s="4">
        <f>_xlfn.XLOOKUP(G7373,'prices - not start at 2015'!$I$28:$DN$28,'prices - not start at 2015'!$I$29:$DN$29)</f>
        <v>26.383099999999999</v>
      </c>
      <c r="I7373" s="14">
        <f t="shared" si="556"/>
        <v>0.86381233301375471</v>
      </c>
      <c r="J7373" s="15">
        <f>INDEX(MarketCap2!$E$2:$AR$224,MATCH(A7373,MarketCap2!$B$2:$B$224,0),MATCH(G7373,MarketCap2!$E$1:$AR$1,0))</f>
        <v>17910626304</v>
      </c>
      <c r="K7373">
        <f t="shared" si="557"/>
        <v>23.60866002192185</v>
      </c>
      <c r="L7373">
        <f>INDEX('PB2'!$D$2:$AQ$224,MATCH(A7373,'PB2'!$B$2:$B$224,0),MATCH(G7373,'PB2'!$D$1:$AQ$1,0))</f>
        <v>1.6463489532470701</v>
      </c>
      <c r="M7373" s="16">
        <f t="shared" si="558"/>
        <v>0.60740464409304873</v>
      </c>
      <c r="N7373" s="6">
        <f>INDEX('ROA2'!$D$2:$AQ$224,MATCH(A7373,'ROA2'!$B$2:$B$224,0),MATCH(G7373,'ROA2'!$D$1:$AQ$1,0))</f>
        <v>3.27504205703735</v>
      </c>
      <c r="O7373" s="6">
        <v>30358.999039999999</v>
      </c>
      <c r="P7373" s="28">
        <v>1.0787406412329986E-2</v>
      </c>
    </row>
    <row r="7374" spans="1:16" x14ac:dyDescent="0.3">
      <c r="A7374" s="17" t="s">
        <v>547</v>
      </c>
      <c r="B7374" t="e">
        <f>VLOOKUP(A7374,Sheet3!L:L,1,FALSE)</f>
        <v>#N/A</v>
      </c>
      <c r="C7374" t="str">
        <f>VLOOKUP(A7374,'ALL - prices'!B:C,2,FALSE)</f>
        <v>Hydro One Ltd</v>
      </c>
      <c r="D7374" t="str">
        <f>VLOOKUP(A7374,'ALL - prices'!B:I,8,FALSE)</f>
        <v>Utilities</v>
      </c>
      <c r="E7374">
        <v>2021</v>
      </c>
      <c r="F7374" t="s">
        <v>682</v>
      </c>
      <c r="G7374" t="str">
        <f t="shared" si="559"/>
        <v>2021-Q4</v>
      </c>
      <c r="H7374" s="4">
        <f>_xlfn.XLOOKUP(G7374,'prices - not start at 2015'!$I$28:$DN$28,'prices - not start at 2015'!$I$29:$DN$29)</f>
        <v>29.246200000000002</v>
      </c>
      <c r="I7374" s="14">
        <f t="shared" si="556"/>
        <v>1.3428621820574154</v>
      </c>
      <c r="J7374" s="15">
        <f>INDEX(MarketCap2!$E$2:$AR$224,MATCH(A7374,MarketCap2!$B$2:$B$224,0),MATCH(G7374,MarketCap2!$E$1:$AR$1,0))</f>
        <v>19687331840</v>
      </c>
      <c r="K7374">
        <f t="shared" si="557"/>
        <v>23.703241212035469</v>
      </c>
      <c r="L7374">
        <f>INDEX('PB2'!$D$2:$AQ$224,MATCH(A7374,'PB2'!$B$2:$B$224,0),MATCH(G7374,'PB2'!$D$1:$AQ$1,0))</f>
        <v>1.8081690073013299</v>
      </c>
      <c r="M7374" s="16">
        <f t="shared" si="558"/>
        <v>0.55304564781391075</v>
      </c>
      <c r="N7374" s="6">
        <f>INDEX('ROA2'!$D$2:$AQ$224,MATCH(A7374,'ROA2'!$B$2:$B$224,0),MATCH(G7374,'ROA2'!$D$1:$AQ$1,0))</f>
        <v>3.2368199825286901</v>
      </c>
      <c r="O7374" s="6">
        <v>31135.000575999999</v>
      </c>
      <c r="P7374" s="28">
        <v>2.5560840625132804E-2</v>
      </c>
    </row>
    <row r="7375" spans="1:16" x14ac:dyDescent="0.3">
      <c r="A7375" s="17" t="s">
        <v>547</v>
      </c>
      <c r="B7375" t="e">
        <f>VLOOKUP(A7375,Sheet3!L:L,1,FALSE)</f>
        <v>#N/A</v>
      </c>
      <c r="C7375" t="str">
        <f>VLOOKUP(A7375,'ALL - prices'!B:C,2,FALSE)</f>
        <v>Hydro One Ltd</v>
      </c>
      <c r="D7375" t="str">
        <f>VLOOKUP(A7375,'ALL - prices'!B:I,8,FALSE)</f>
        <v>Utilities</v>
      </c>
      <c r="E7375">
        <v>2022</v>
      </c>
      <c r="F7375" t="s">
        <v>679</v>
      </c>
      <c r="G7375" t="str">
        <f t="shared" si="559"/>
        <v>2022-Q1</v>
      </c>
      <c r="H7375" s="4">
        <f>_xlfn.XLOOKUP(G7375,'prices - not start at 2015'!$I$28:$DN$28,'prices - not start at 2015'!$I$29:$DN$29)</f>
        <v>30.175999999999998</v>
      </c>
      <c r="I7375" s="14">
        <f t="shared" si="556"/>
        <v>2.1906928401763661</v>
      </c>
      <c r="J7375" s="15">
        <f>INDEX(MarketCap2!$E$2:$AR$224,MATCH(A7375,MarketCap2!$B$2:$B$224,0),MATCH(G7375,MarketCap2!$E$1:$AR$1,0))</f>
        <v>20151627776</v>
      </c>
      <c r="K7375">
        <f t="shared" si="557"/>
        <v>23.726550905004377</v>
      </c>
      <c r="L7375">
        <f>INDEX('PB2'!$D$2:$AQ$224,MATCH(A7375,'PB2'!$B$2:$B$224,0),MATCH(G7375,'PB2'!$D$1:$AQ$1,0))</f>
        <v>1.8236769437789899</v>
      </c>
      <c r="M7375" s="16">
        <f t="shared" si="558"/>
        <v>0.54834273329563421</v>
      </c>
      <c r="N7375" s="6">
        <f>INDEX('ROA2'!$D$2:$AQ$224,MATCH(A7375,'ROA2'!$B$2:$B$224,0),MATCH(G7375,'ROA2'!$D$1:$AQ$1,0))</f>
        <v>3.1807770729064901</v>
      </c>
      <c r="O7375" s="6">
        <v>30382.999552000001</v>
      </c>
      <c r="P7375" s="28">
        <v>-2.4152915050198117E-2</v>
      </c>
    </row>
    <row r="7376" spans="1:16" x14ac:dyDescent="0.3">
      <c r="A7376" s="17" t="s">
        <v>547</v>
      </c>
      <c r="B7376" t="e">
        <f>VLOOKUP(A7376,Sheet3!L:L,1,FALSE)</f>
        <v>#N/A</v>
      </c>
      <c r="C7376" t="str">
        <f>VLOOKUP(A7376,'ALL - prices'!B:C,2,FALSE)</f>
        <v>Hydro One Ltd</v>
      </c>
      <c r="D7376" t="str">
        <f>VLOOKUP(A7376,'ALL - prices'!B:I,8,FALSE)</f>
        <v>Utilities</v>
      </c>
      <c r="E7376">
        <v>2022</v>
      </c>
      <c r="F7376" t="s">
        <v>680</v>
      </c>
      <c r="G7376" t="str">
        <f t="shared" si="559"/>
        <v>2022-Q2</v>
      </c>
      <c r="H7376" s="4">
        <f>_xlfn.XLOOKUP(G7376,'prices - not start at 2015'!$I$28:$DN$28,'prices - not start at 2015'!$I$29:$DN$29)</f>
        <v>31.2606</v>
      </c>
      <c r="I7376" s="14">
        <f t="shared" si="556"/>
        <v>2.2155240666713594</v>
      </c>
      <c r="J7376" s="15">
        <f>INDEX(MarketCap2!$E$2:$AR$224,MATCH(A7376,MarketCap2!$B$2:$B$224,0),MATCH(G7376,MarketCap2!$E$1:$AR$1,0))</f>
        <v>20721504256</v>
      </c>
      <c r="K7376">
        <f t="shared" si="557"/>
        <v>23.754437850930298</v>
      </c>
      <c r="L7376">
        <f>INDEX('PB2'!$D$2:$AQ$224,MATCH(A7376,'PB2'!$B$2:$B$224,0),MATCH(G7376,'PB2'!$D$1:$AQ$1,0))</f>
        <v>1.85788798332214</v>
      </c>
      <c r="M7376" s="16">
        <f t="shared" si="558"/>
        <v>0.5382455826060476</v>
      </c>
      <c r="N7376" s="6">
        <f>INDEX('ROA2'!$D$2:$AQ$224,MATCH(A7376,'ROA2'!$B$2:$B$224,0),MATCH(G7376,'ROA2'!$D$1:$AQ$1,0))</f>
        <v>3.3423500061035201</v>
      </c>
      <c r="O7376" s="6">
        <v>30222.000128</v>
      </c>
      <c r="P7376" s="28">
        <v>-5.2989970172119972E-3</v>
      </c>
    </row>
    <row r="7377" spans="1:16" x14ac:dyDescent="0.3">
      <c r="A7377" s="17" t="s">
        <v>547</v>
      </c>
      <c r="B7377" t="e">
        <f>VLOOKUP(A7377,Sheet3!L:L,1,FALSE)</f>
        <v>#N/A</v>
      </c>
      <c r="C7377" t="str">
        <f>VLOOKUP(A7377,'ALL - prices'!B:C,2,FALSE)</f>
        <v>Hydro One Ltd</v>
      </c>
      <c r="D7377" t="str">
        <f>VLOOKUP(A7377,'ALL - prices'!B:I,8,FALSE)</f>
        <v>Utilities</v>
      </c>
      <c r="E7377">
        <v>2022</v>
      </c>
      <c r="F7377" t="s">
        <v>681</v>
      </c>
      <c r="G7377" t="str">
        <f t="shared" si="559"/>
        <v>2022-Q3</v>
      </c>
      <c r="H7377" s="4">
        <f>_xlfn.XLOOKUP(G7377,'prices - not start at 2015'!$I$28:$DN$28,'prices - not start at 2015'!$I$29:$DN$29)</f>
        <v>30.751200000000001</v>
      </c>
      <c r="I7377" s="14">
        <f t="shared" si="556"/>
        <v>1.501223632851993</v>
      </c>
      <c r="J7377" s="15">
        <f>INDEX(MarketCap2!$E$2:$AR$224,MATCH(A7377,MarketCap2!$B$2:$B$224,0),MATCH(G7377,MarketCap2!$E$1:$AR$1,0))</f>
        <v>20224577536</v>
      </c>
      <c r="K7377">
        <f t="shared" si="557"/>
        <v>23.73016441146514</v>
      </c>
      <c r="L7377">
        <f>INDEX('PB2'!$D$2:$AQ$224,MATCH(A7377,'PB2'!$B$2:$B$224,0),MATCH(G7377,'PB2'!$D$1:$AQ$1,0))</f>
        <v>1.79184699058533</v>
      </c>
      <c r="M7377" s="16">
        <f t="shared" si="558"/>
        <v>0.55808336607655162</v>
      </c>
      <c r="N7377" s="6">
        <f>INDEX('ROA2'!$D$2:$AQ$224,MATCH(A7377,'ROA2'!$B$2:$B$224,0),MATCH(G7377,'ROA2'!$D$1:$AQ$1,0))</f>
        <v>3.3620069026946999</v>
      </c>
      <c r="O7377" s="6">
        <v>30556.999680000001</v>
      </c>
      <c r="P7377" s="28">
        <v>1.1084625457652342E-2</v>
      </c>
    </row>
    <row r="7378" spans="1:16" x14ac:dyDescent="0.3">
      <c r="A7378" s="17" t="s">
        <v>547</v>
      </c>
      <c r="B7378" t="e">
        <f>VLOOKUP(A7378,Sheet3!L:L,1,FALSE)</f>
        <v>#N/A</v>
      </c>
      <c r="C7378" t="str">
        <f>VLOOKUP(A7378,'ALL - prices'!B:C,2,FALSE)</f>
        <v>Hydro One Ltd</v>
      </c>
      <c r="D7378" t="str">
        <f>VLOOKUP(A7378,'ALL - prices'!B:I,8,FALSE)</f>
        <v>Utilities</v>
      </c>
      <c r="E7378">
        <v>2022</v>
      </c>
      <c r="F7378" t="s">
        <v>682</v>
      </c>
      <c r="G7378" t="str">
        <f t="shared" si="559"/>
        <v>2022-Q4</v>
      </c>
      <c r="H7378" s="4">
        <f>_xlfn.XLOOKUP(G7378,'prices - not start at 2015'!$I$28:$DN$28,'prices - not start at 2015'!$I$29:$DN$29)</f>
        <v>33.264600000000002</v>
      </c>
      <c r="I7378" s="14">
        <f t="shared" si="556"/>
        <v>2.0948800450940714</v>
      </c>
      <c r="J7378" s="15">
        <f>INDEX(MarketCap2!$E$2:$AR$224,MATCH(A7378,MarketCap2!$B$2:$B$224,0),MATCH(G7378,MarketCap2!$E$1:$AR$1,0))</f>
        <v>21715382272</v>
      </c>
      <c r="K7378">
        <f t="shared" si="557"/>
        <v>23.801286706830744</v>
      </c>
      <c r="L7378">
        <f>INDEX('PB2'!$D$2:$AQ$224,MATCH(A7378,'PB2'!$B$2:$B$224,0),MATCH(G7378,'PB2'!$D$1:$AQ$1,0))</f>
        <v>1.9206949472427399</v>
      </c>
      <c r="M7378" s="16">
        <f t="shared" si="558"/>
        <v>0.52064488503786266</v>
      </c>
      <c r="N7378" s="6">
        <f>INDEX('ROA2'!$D$2:$AQ$224,MATCH(A7378,'ROA2'!$B$2:$B$224,0),MATCH(G7378,'ROA2'!$D$1:$AQ$1,0))</f>
        <v>3.32505607604981</v>
      </c>
      <c r="O7378" s="6">
        <v>30879.000575999999</v>
      </c>
      <c r="P7378" s="28">
        <v>1.0537713105738977E-2</v>
      </c>
    </row>
    <row r="7379" spans="1:16" x14ac:dyDescent="0.3">
      <c r="A7379" s="17" t="s">
        <v>547</v>
      </c>
      <c r="B7379" t="e">
        <f>VLOOKUP(A7379,Sheet3!L:L,1,FALSE)</f>
        <v>#N/A</v>
      </c>
      <c r="C7379" t="str">
        <f>VLOOKUP(A7379,'ALL - prices'!B:C,2,FALSE)</f>
        <v>Hydro One Ltd</v>
      </c>
      <c r="D7379" t="str">
        <f>VLOOKUP(A7379,'ALL - prices'!B:I,8,FALSE)</f>
        <v>Utilities</v>
      </c>
      <c r="E7379">
        <v>2023</v>
      </c>
      <c r="F7379" t="s">
        <v>679</v>
      </c>
      <c r="G7379" t="str">
        <f t="shared" si="559"/>
        <v>2023-Q1</v>
      </c>
      <c r="H7379" s="4">
        <f>_xlfn.XLOOKUP(G7379,'prices - not start at 2015'!$I$28:$DN$28,'prices - not start at 2015'!$I$29:$DN$29)</f>
        <v>35.565199999999997</v>
      </c>
      <c r="I7379" s="14">
        <f t="shared" si="556"/>
        <v>2.4423498145570117</v>
      </c>
      <c r="J7379" s="15">
        <f>INDEX(MarketCap2!$E$2:$AR$224,MATCH(A7379,MarketCap2!$B$2:$B$224,0),MATCH(G7379,MarketCap2!$E$1:$AR$1,0))</f>
        <v>23038541824</v>
      </c>
      <c r="K7379">
        <f t="shared" si="557"/>
        <v>23.860434381882385</v>
      </c>
      <c r="L7379">
        <f>INDEX('PB2'!$D$2:$AQ$224,MATCH(A7379,'PB2'!$B$2:$B$224,0),MATCH(G7379,'PB2'!$D$1:$AQ$1,0))</f>
        <v>2.01791596412659</v>
      </c>
      <c r="M7379" s="16">
        <f t="shared" si="558"/>
        <v>0.49556077546213761</v>
      </c>
      <c r="N7379" s="6">
        <f>INDEX('ROA2'!$D$2:$AQ$224,MATCH(A7379,'ROA2'!$B$2:$B$224,0),MATCH(G7379,'ROA2'!$D$1:$AQ$1,0))</f>
        <v>3.3958599567413299</v>
      </c>
      <c r="O7379" s="6">
        <v>31456.999424000001</v>
      </c>
      <c r="P7379" s="28">
        <v>1.8718185084307403E-2</v>
      </c>
    </row>
    <row r="7380" spans="1:16" x14ac:dyDescent="0.3">
      <c r="A7380" s="17" t="s">
        <v>547</v>
      </c>
      <c r="B7380" t="e">
        <f>VLOOKUP(A7380,Sheet3!L:L,1,FALSE)</f>
        <v>#N/A</v>
      </c>
      <c r="C7380" t="str">
        <f>VLOOKUP(A7380,'ALL - prices'!B:C,2,FALSE)</f>
        <v>Hydro One Ltd</v>
      </c>
      <c r="D7380" t="str">
        <f>VLOOKUP(A7380,'ALL - prices'!B:I,8,FALSE)</f>
        <v>Utilities</v>
      </c>
      <c r="E7380">
        <v>2023</v>
      </c>
      <c r="F7380" t="s">
        <v>680</v>
      </c>
      <c r="G7380" t="str">
        <f t="shared" si="559"/>
        <v>2023-Q2</v>
      </c>
      <c r="H7380" s="4">
        <f>_xlfn.XLOOKUP(G7380,'prices - not start at 2015'!$I$28:$DN$28,'prices - not start at 2015'!$I$29:$DN$29)</f>
        <v>35.236800000000002</v>
      </c>
      <c r="I7380" s="14">
        <f t="shared" si="556"/>
        <v>2.6967272714656687</v>
      </c>
      <c r="J7380" s="15">
        <f>INDEX(MarketCap2!$E$2:$AR$224,MATCH(A7380,MarketCap2!$B$2:$B$224,0),MATCH(G7380,MarketCap2!$E$1:$AR$1,0))</f>
        <v>22663069696</v>
      </c>
      <c r="K7380">
        <f t="shared" si="557"/>
        <v>23.844002550979482</v>
      </c>
      <c r="L7380">
        <f>INDEX('PB2'!$D$2:$AQ$224,MATCH(A7380,'PB2'!$B$2:$B$224,0),MATCH(G7380,'PB2'!$D$1:$AQ$1,0))</f>
        <v>1.9712159633636499</v>
      </c>
      <c r="M7380" s="16">
        <f t="shared" si="558"/>
        <v>0.50730108653017236</v>
      </c>
      <c r="N7380" s="6">
        <f>INDEX('ROA2'!$D$2:$AQ$224,MATCH(A7380,'ROA2'!$B$2:$B$224,0),MATCH(G7380,'ROA2'!$D$1:$AQ$1,0))</f>
        <v>3.3152220249175999</v>
      </c>
      <c r="O7380" s="6">
        <v>31433.000960000001</v>
      </c>
      <c r="P7380" s="28">
        <v>-7.6289742948879925E-4</v>
      </c>
    </row>
    <row r="7381" spans="1:16" x14ac:dyDescent="0.3">
      <c r="A7381" s="17" t="s">
        <v>547</v>
      </c>
      <c r="B7381" t="e">
        <f>VLOOKUP(A7381,Sheet3!L:L,1,FALSE)</f>
        <v>#N/A</v>
      </c>
      <c r="C7381" t="str">
        <f>VLOOKUP(A7381,'ALL - prices'!B:C,2,FALSE)</f>
        <v>Hydro One Ltd</v>
      </c>
      <c r="D7381" t="str">
        <f>VLOOKUP(A7381,'ALL - prices'!B:I,8,FALSE)</f>
        <v>Utilities</v>
      </c>
      <c r="E7381">
        <v>2023</v>
      </c>
      <c r="F7381" t="s">
        <v>681</v>
      </c>
      <c r="G7381" t="str">
        <f t="shared" si="559"/>
        <v>2023-Q3</v>
      </c>
      <c r="H7381" s="4">
        <f>_xlfn.XLOOKUP(G7381,'prices - not start at 2015'!$I$28:$DN$28,'prices - not start at 2015'!$I$29:$DN$29)</f>
        <v>32.478499999999997</v>
      </c>
      <c r="I7381" s="14">
        <f t="shared" si="556"/>
        <v>3.7658948041379663</v>
      </c>
      <c r="J7381" s="15">
        <f>INDEX(MarketCap2!$E$2:$AR$224,MATCH(A7381,MarketCap2!$B$2:$B$224,0),MATCH(G7381,MarketCap2!$E$1:$AR$1,0))</f>
        <v>20716083200</v>
      </c>
      <c r="K7381">
        <f t="shared" si="557"/>
        <v>23.754176201719339</v>
      </c>
      <c r="L7381">
        <f>INDEX('PB2'!$D$2:$AQ$224,MATCH(A7381,'PB2'!$B$2:$B$224,0),MATCH(G7381,'PB2'!$D$1:$AQ$1,0))</f>
        <v>1.7739410400390601</v>
      </c>
      <c r="M7381" s="16">
        <f t="shared" si="558"/>
        <v>0.56371659340942992</v>
      </c>
      <c r="N7381" s="6">
        <f>INDEX('ROA2'!$D$2:$AQ$224,MATCH(A7381,'ROA2'!$B$2:$B$224,0),MATCH(G7381,'ROA2'!$D$1:$AQ$1,0))</f>
        <v>3.3060500621795601</v>
      </c>
      <c r="O7381" s="6">
        <v>31874.000896000001</v>
      </c>
      <c r="P7381" s="28">
        <v>1.4029838785077941E-2</v>
      </c>
    </row>
    <row r="7382" spans="1:16" x14ac:dyDescent="0.3">
      <c r="A7382" s="17" t="s">
        <v>547</v>
      </c>
      <c r="B7382" t="e">
        <f>VLOOKUP(A7382,Sheet3!L:L,1,FALSE)</f>
        <v>#N/A</v>
      </c>
      <c r="C7382" t="str">
        <f>VLOOKUP(A7382,'ALL - prices'!B:C,2,FALSE)</f>
        <v>Hydro One Ltd</v>
      </c>
      <c r="D7382" t="str">
        <f>VLOOKUP(A7382,'ALL - prices'!B:I,8,FALSE)</f>
        <v>Utilities</v>
      </c>
      <c r="E7382">
        <v>2023</v>
      </c>
      <c r="F7382" t="s">
        <v>682</v>
      </c>
      <c r="G7382" t="str">
        <f t="shared" si="559"/>
        <v>2023-Q4</v>
      </c>
      <c r="H7382" s="4">
        <f>_xlfn.XLOOKUP(G7382,'prices - not start at 2015'!$I$28:$DN$28,'prices - not start at 2015'!$I$29:$DN$29)</f>
        <v>37.5717</v>
      </c>
      <c r="I7382" s="14">
        <f>STDEV(H7383:H7386)</f>
        <v>3.7359878268672135</v>
      </c>
      <c r="J7382" s="15">
        <f>INDEX(MarketCap2!$E$2:$AR$224,MATCH(A7382,MarketCap2!$B$2:$B$224,0),MATCH(G7382,MarketCap2!$E$1:$AR$1,0))</f>
        <v>23783360512</v>
      </c>
      <c r="K7382">
        <f t="shared" si="557"/>
        <v>23.89225203496153</v>
      </c>
      <c r="L7382">
        <f>INDEX('PB2'!$D$2:$AQ$224,MATCH(A7382,'PB2'!$B$2:$B$224,0),MATCH(G7382,'PB2'!$D$1:$AQ$1,0))</f>
        <v>2.0362470149993901</v>
      </c>
      <c r="M7382" s="16">
        <f t="shared" si="558"/>
        <v>0.49109955355799478</v>
      </c>
      <c r="N7382" s="6">
        <f>INDEX('ROA2'!$D$2:$AQ$224,MATCH(A7382,'ROA2'!$B$2:$B$224,0),MATCH(G7382,'ROA2'!$D$1:$AQ$1,0))</f>
        <v>3.4150810241699201</v>
      </c>
      <c r="O7382" s="6">
        <v>32487.000064</v>
      </c>
      <c r="P7382" s="28">
        <v>1.9231949261723408E-2</v>
      </c>
    </row>
    <row r="7383" spans="1:16" x14ac:dyDescent="0.3">
      <c r="A7383" s="17" t="s">
        <v>547</v>
      </c>
      <c r="B7383" t="e">
        <f>VLOOKUP(A7383,Sheet3!L:L,1,FALSE)</f>
        <v>#N/A</v>
      </c>
      <c r="C7383" t="str">
        <f>VLOOKUP(A7383,'ALL - prices'!B:C,2,FALSE)</f>
        <v>Hydro One Ltd</v>
      </c>
      <c r="D7383" t="str">
        <f>VLOOKUP(A7383,'ALL - prices'!B:I,8,FALSE)</f>
        <v>Utilities</v>
      </c>
      <c r="E7383" s="18">
        <v>2024</v>
      </c>
      <c r="F7383" t="s">
        <v>679</v>
      </c>
      <c r="G7383" t="str">
        <f t="shared" si="559"/>
        <v>2024-Q1</v>
      </c>
      <c r="H7383" s="4">
        <f>_xlfn.XLOOKUP(G7383,'prices - not start at 2015'!$I$28:$DN$28,'prices - not start at 2015'!$I$29:$DN$29)</f>
        <v>37.650399999999998</v>
      </c>
      <c r="I7383" s="14" t="s">
        <v>769</v>
      </c>
      <c r="J7383" s="15">
        <f>INDEX(MarketCap2!$E$2:$AR$224,MATCH(A7383,MarketCap2!$B$2:$B$224,0),MATCH(G7383,MarketCap2!$E$1:$AR$1,0))</f>
        <v>23663544320</v>
      </c>
      <c r="K7383">
        <f t="shared" si="557"/>
        <v>23.887201486475224</v>
      </c>
      <c r="L7383">
        <f>INDEX('PB2'!$D$2:$AQ$224,MATCH(A7383,'PB2'!$B$2:$B$224,0),MATCH(G7383,'PB2'!$D$1:$AQ$1,0))</f>
        <v>2.0053849220275901</v>
      </c>
      <c r="M7383" s="16">
        <f t="shared" si="558"/>
        <v>0.49865738443317265</v>
      </c>
      <c r="N7383" s="6">
        <f>INDEX('ROA2'!$D$2:$AQ$224,MATCH(A7383,'ROA2'!$B$2:$B$224,0),MATCH(G7383,'ROA2'!$D$1:$AQ$1,0))</f>
        <v>3.3743329048156698</v>
      </c>
      <c r="O7383" s="6">
        <v>32852.000767999998</v>
      </c>
      <c r="P7383" s="28">
        <v>1.123528498417644E-2</v>
      </c>
    </row>
    <row r="7384" spans="1:16" x14ac:dyDescent="0.3">
      <c r="A7384" s="17" t="s">
        <v>547</v>
      </c>
      <c r="B7384" t="e">
        <f>VLOOKUP(A7384,Sheet3!L:L,1,FALSE)</f>
        <v>#N/A</v>
      </c>
      <c r="C7384" t="str">
        <f>VLOOKUP(A7384,'ALL - prices'!B:C,2,FALSE)</f>
        <v>Hydro One Ltd</v>
      </c>
      <c r="D7384" t="str">
        <f>VLOOKUP(A7384,'ALL - prices'!B:I,8,FALSE)</f>
        <v>Utilities</v>
      </c>
      <c r="E7384" s="18">
        <v>2024</v>
      </c>
      <c r="F7384" t="s">
        <v>680</v>
      </c>
      <c r="G7384" t="str">
        <f t="shared" si="559"/>
        <v>2024-Q2</v>
      </c>
      <c r="H7384" s="4">
        <f>_xlfn.XLOOKUP(G7384,'prices - not start at 2015'!$I$28:$DN$28,'prices - not start at 2015'!$I$29:$DN$29)</f>
        <v>38.281199999999998</v>
      </c>
      <c r="I7384" s="14" t="s">
        <v>769</v>
      </c>
      <c r="J7384" s="15">
        <f>INDEX(MarketCap2!$E$2:$AR$224,MATCH(A7384,MarketCap2!$B$2:$B$224,0),MATCH(G7384,MarketCap2!$E$1:$AR$1,0))</f>
        <v>23887095808</v>
      </c>
      <c r="K7384">
        <f t="shared" si="557"/>
        <v>23.896604225720772</v>
      </c>
      <c r="L7384">
        <f>INDEX('PB2'!$D$2:$AQ$224,MATCH(A7384,'PB2'!$B$2:$B$224,0),MATCH(G7384,'PB2'!$D$1:$AQ$1,0))</f>
        <v>2.0064759254455602</v>
      </c>
      <c r="M7384" s="16">
        <f t="shared" si="558"/>
        <v>0.49838624392063857</v>
      </c>
      <c r="N7384" s="6">
        <f>INDEX('ROA2'!$D$2:$AQ$224,MATCH(A7384,'ROA2'!$B$2:$B$224,0),MATCH(G7384,'ROA2'!$D$1:$AQ$1,0))</f>
        <v>3.34452199935913</v>
      </c>
      <c r="O7384" s="6">
        <v>34107.000831999998</v>
      </c>
      <c r="P7384" s="28">
        <v>3.820163261479198E-2</v>
      </c>
    </row>
    <row r="7385" spans="1:16" x14ac:dyDescent="0.3">
      <c r="A7385" s="17" t="s">
        <v>547</v>
      </c>
      <c r="B7385" t="e">
        <f>VLOOKUP(A7385,Sheet3!L:L,1,FALSE)</f>
        <v>#N/A</v>
      </c>
      <c r="C7385" t="str">
        <f>VLOOKUP(A7385,'ALL - prices'!B:C,2,FALSE)</f>
        <v>Hydro One Ltd</v>
      </c>
      <c r="D7385" t="str">
        <f>VLOOKUP(A7385,'ALL - prices'!B:I,8,FALSE)</f>
        <v>Utilities</v>
      </c>
      <c r="E7385" s="18">
        <v>2024</v>
      </c>
      <c r="F7385" t="s">
        <v>681</v>
      </c>
      <c r="G7385" t="str">
        <f t="shared" si="559"/>
        <v>2024-Q3</v>
      </c>
      <c r="H7385" s="4">
        <f>_xlfn.XLOOKUP(G7385,'prices - not start at 2015'!$I$28:$DN$28,'prices - not start at 2015'!$I$29:$DN$29)</f>
        <v>45.339399999999998</v>
      </c>
      <c r="I7385" s="14" t="s">
        <v>769</v>
      </c>
      <c r="J7385" s="15">
        <f>INDEX(MarketCap2!$E$2:$AR$224,MATCH(A7385,MarketCap2!$B$2:$B$224,0),MATCH(G7385,MarketCap2!$E$1:$AR$1,0))</f>
        <v>28101521408</v>
      </c>
      <c r="K7385">
        <f t="shared" si="557"/>
        <v>24.059089554453905</v>
      </c>
      <c r="L7385">
        <f>INDEX('PB2'!$D$2:$AQ$224,MATCH(A7385,'PB2'!$B$2:$B$224,0),MATCH(G7385,'PB2'!$D$1:$AQ$1,0))</f>
        <v>2.3257069587707502</v>
      </c>
      <c r="M7385" s="16">
        <f t="shared" si="558"/>
        <v>0.42997678457674171</v>
      </c>
      <c r="N7385" s="6">
        <f>INDEX('ROA2'!$D$2:$AQ$224,MATCH(A7385,'ROA2'!$B$2:$B$224,0),MATCH(G7385,'ROA2'!$D$1:$AQ$1,0))</f>
        <v>3.3996310234069802</v>
      </c>
      <c r="O7385" s="6">
        <v>34191.998976000003</v>
      </c>
      <c r="P7385" s="28">
        <v>2.4921025574390996E-3</v>
      </c>
    </row>
    <row r="7386" spans="1:16" x14ac:dyDescent="0.3">
      <c r="A7386" s="17" t="s">
        <v>547</v>
      </c>
      <c r="B7386" t="e">
        <f>VLOOKUP(A7386,Sheet3!L:L,1,FALSE)</f>
        <v>#N/A</v>
      </c>
      <c r="C7386" t="str">
        <f>VLOOKUP(A7386,'ALL - prices'!B:C,2,FALSE)</f>
        <v>Hydro One Ltd</v>
      </c>
      <c r="D7386" t="str">
        <f>VLOOKUP(A7386,'ALL - prices'!B:I,8,FALSE)</f>
        <v>Utilities</v>
      </c>
      <c r="E7386" s="18">
        <v>2024</v>
      </c>
      <c r="F7386" t="s">
        <v>682</v>
      </c>
      <c r="G7386" t="str">
        <f t="shared" si="559"/>
        <v>2024-Q4</v>
      </c>
      <c r="H7386" s="4">
        <f>_xlfn.XLOOKUP(G7386,'prices - not start at 2015'!$I$28:$DN$28,'prices - not start at 2015'!$I$29:$DN$29)</f>
        <v>43.113700000000001</v>
      </c>
      <c r="I7386" s="14" t="s">
        <v>769</v>
      </c>
      <c r="J7386" s="15">
        <f>INDEX(MarketCap2!$E$2:$AR$224,MATCH(A7386,MarketCap2!$B$2:$B$224,0),MATCH(G7386,MarketCap2!$E$1:$AR$1,0))</f>
        <v>26536994816</v>
      </c>
      <c r="K7386">
        <f t="shared" si="557"/>
        <v>24.001805627186016</v>
      </c>
      <c r="L7386">
        <f>INDEX('PB2'!$D$2:$AQ$224,MATCH(A7386,'PB2'!$B$2:$B$224,0),MATCH(G7386,'PB2'!$D$1:$AQ$1,0))</f>
        <v>2.1962257652294799</v>
      </c>
      <c r="M7386" s="16">
        <f t="shared" si="558"/>
        <v>0.4553265952125426</v>
      </c>
      <c r="N7386" s="6">
        <f>INDEX('ROA2'!$D$2:$AQ$224,MATCH(A7386,'ROA2'!$B$2:$B$224,0),MATCH(G7386,'ROA2'!$D$1:$AQ$1,0))</f>
        <v>3.3634080886840798</v>
      </c>
      <c r="O7386" s="6">
        <v>35122.999296000002</v>
      </c>
      <c r="P7386" s="28">
        <v>2.7228601657758752E-2</v>
      </c>
    </row>
    <row r="7387" spans="1:16" x14ac:dyDescent="0.3">
      <c r="A7387" s="17" t="s">
        <v>557</v>
      </c>
      <c r="B7387" t="str">
        <f>VLOOKUP(A7387,Sheet3!L:L,1,FALSE)</f>
        <v>IPCO CN EQUITY</v>
      </c>
      <c r="C7387" t="str">
        <f>VLOOKUP(A7387,'ALL - prices'!B:C,2,FALSE)</f>
        <v>International Petroleum Corp</v>
      </c>
      <c r="D7387" t="str">
        <f>VLOOKUP(A7387,'ALL - prices'!B:I,8,FALSE)</f>
        <v>Energy</v>
      </c>
      <c r="E7387">
        <v>2017</v>
      </c>
      <c r="F7387" t="s">
        <v>681</v>
      </c>
      <c r="G7387" t="str">
        <f t="shared" si="559"/>
        <v>2017-Q3</v>
      </c>
      <c r="H7387" s="4">
        <f>_xlfn.XLOOKUP(G7387,'prices - not start at 2015'!$I$30:$CW$30,'prices - not start at 2015'!$I$31:$CW$31)</f>
        <v>5.5</v>
      </c>
      <c r="I7387" s="14">
        <f>STDEV(H7388:H7391)</f>
        <v>1.8901322705038406</v>
      </c>
      <c r="J7387" s="6">
        <f>INDEX(MarketCap2!$E$2:$AR$224,MATCH(A7387,MarketCap2!$B$2:$B$224,0),MATCH(G7387,MarketCap2!$E$1:$AR$1,0))/1000000</f>
        <v>483.57014400000003</v>
      </c>
      <c r="K7387">
        <f t="shared" si="557"/>
        <v>6.1811963798621274</v>
      </c>
      <c r="L7387">
        <f>INDEX('PB2'!$D$2:$AQ$224,MATCH(A7387,'PB2'!$B$2:$B$224,0),MATCH(G7387,'PB2'!$D$1:$AQ$1,0))</f>
        <v>1.29623794555664</v>
      </c>
      <c r="M7387" s="16">
        <f t="shared" si="558"/>
        <v>0.77146329763596966</v>
      </c>
      <c r="N7387" s="6" t="str">
        <f>INDEX('ROA2'!$D$2:$AQ$224,MATCH(A7387,'ROA2'!$B$2:$B$224,0),MATCH(G7387,'ROA2'!$D$1:$AQ$1,0))</f>
        <v>--</v>
      </c>
      <c r="O7387" s="6">
        <v>537.55398400000001</v>
      </c>
      <c r="P7387" s="28">
        <v>-3.4166413113647112E-2</v>
      </c>
    </row>
    <row r="7388" spans="1:16" x14ac:dyDescent="0.3">
      <c r="A7388" s="17" t="s">
        <v>557</v>
      </c>
      <c r="B7388" t="str">
        <f>VLOOKUP(A7388,Sheet3!L:L,1,FALSE)</f>
        <v>IPCO CN EQUITY</v>
      </c>
      <c r="C7388" t="str">
        <f>VLOOKUP(A7388,'ALL - prices'!B:C,2,FALSE)</f>
        <v>International Petroleum Corp</v>
      </c>
      <c r="D7388" t="str">
        <f>VLOOKUP(A7388,'ALL - prices'!B:I,8,FALSE)</f>
        <v>Energy</v>
      </c>
      <c r="E7388">
        <v>2017</v>
      </c>
      <c r="F7388" t="s">
        <v>682</v>
      </c>
      <c r="G7388" t="str">
        <f t="shared" si="559"/>
        <v>2017-Q4</v>
      </c>
      <c r="H7388" s="4">
        <f>_xlfn.XLOOKUP(G7388,'prices - not start at 2015'!$I$30:$CW$30,'prices - not start at 2015'!$I$31:$CW$31)</f>
        <v>5.51</v>
      </c>
      <c r="I7388" s="14">
        <f t="shared" ref="I7388:I7411" si="560">STDEV(H7389:H7392)</f>
        <v>2.2651416438418708</v>
      </c>
      <c r="J7388" s="6">
        <f>INDEX(MarketCap2!$E$2:$AR$224,MATCH(A7388,MarketCap2!$B$2:$B$224,0),MATCH(G7388,MarketCap2!$E$1:$AR$1,0))/1000000</f>
        <v>484.44937599999997</v>
      </c>
      <c r="K7388">
        <f t="shared" si="557"/>
        <v>6.1830129387715607</v>
      </c>
      <c r="L7388">
        <f>INDEX('PB2'!$D$2:$AQ$224,MATCH(A7388,'PB2'!$B$2:$B$224,0),MATCH(G7388,'PB2'!$D$1:$AQ$1,0))</f>
        <v>1.2528100013732899</v>
      </c>
      <c r="M7388" s="16">
        <f t="shared" si="558"/>
        <v>0.79820563286039559</v>
      </c>
      <c r="N7388" s="6" t="str">
        <f>INDEX('ROA2'!$D$2:$AQ$224,MATCH(A7388,'ROA2'!$B$2:$B$224,0),MATCH(G7388,'ROA2'!$D$1:$AQ$1,0))</f>
        <v>--</v>
      </c>
      <c r="O7388" s="6">
        <v>571.26700800000003</v>
      </c>
      <c r="P7388" s="28">
        <v>6.2715606252487593E-2</v>
      </c>
    </row>
    <row r="7389" spans="1:16" x14ac:dyDescent="0.3">
      <c r="A7389" s="17" t="s">
        <v>557</v>
      </c>
      <c r="B7389" t="str">
        <f>VLOOKUP(A7389,Sheet3!L:L,1,FALSE)</f>
        <v>IPCO CN EQUITY</v>
      </c>
      <c r="C7389" t="str">
        <f>VLOOKUP(A7389,'ALL - prices'!B:C,2,FALSE)</f>
        <v>International Petroleum Corp</v>
      </c>
      <c r="D7389" t="str">
        <f>VLOOKUP(A7389,'ALL - prices'!B:I,8,FALSE)</f>
        <v>Energy</v>
      </c>
      <c r="E7389">
        <v>2018</v>
      </c>
      <c r="F7389" t="s">
        <v>679</v>
      </c>
      <c r="G7389" t="str">
        <f t="shared" si="559"/>
        <v>2018-Q1</v>
      </c>
      <c r="H7389" s="4">
        <f>_xlfn.XLOOKUP(G7389,'prices - not start at 2015'!$I$30:$CW$30,'prices - not start at 2015'!$I$31:$CW$31)</f>
        <v>5.42</v>
      </c>
      <c r="I7389" s="14">
        <f t="shared" si="560"/>
        <v>2.1312022233159031</v>
      </c>
      <c r="J7389" s="6">
        <f>INDEX(MarketCap2!$E$2:$AR$224,MATCH(A7389,MarketCap2!$B$2:$B$224,0),MATCH(G7389,MarketCap2!$E$1:$AR$1,0))/1000000</f>
        <v>476.53641599999997</v>
      </c>
      <c r="K7389">
        <f t="shared" si="557"/>
        <v>6.1665441440985465</v>
      </c>
      <c r="L7389">
        <f>INDEX('PB2'!$D$2:$AQ$224,MATCH(A7389,'PB2'!$B$2:$B$224,0),MATCH(G7389,'PB2'!$D$1:$AQ$1,0))</f>
        <v>1.08948802947998</v>
      </c>
      <c r="M7389" s="16">
        <f t="shared" si="558"/>
        <v>0.91786231049946165</v>
      </c>
      <c r="N7389" s="6" t="str">
        <f>INDEX('ROA2'!$D$2:$AQ$224,MATCH(A7389,'ROA2'!$B$2:$B$224,0),MATCH(G7389,'ROA2'!$D$1:$AQ$1,0))</f>
        <v>--</v>
      </c>
      <c r="O7389" s="6">
        <v>589.71097599999996</v>
      </c>
      <c r="P7389" s="28">
        <v>3.2286072434975846E-2</v>
      </c>
    </row>
    <row r="7390" spans="1:16" x14ac:dyDescent="0.3">
      <c r="A7390" s="17" t="s">
        <v>557</v>
      </c>
      <c r="B7390" t="str">
        <f>VLOOKUP(A7390,Sheet3!L:L,1,FALSE)</f>
        <v>IPCO CN EQUITY</v>
      </c>
      <c r="C7390" t="str">
        <f>VLOOKUP(A7390,'ALL - prices'!B:C,2,FALSE)</f>
        <v>International Petroleum Corp</v>
      </c>
      <c r="D7390" t="str">
        <f>VLOOKUP(A7390,'ALL - prices'!B:I,8,FALSE)</f>
        <v>Energy</v>
      </c>
      <c r="E7390">
        <v>2018</v>
      </c>
      <c r="F7390" t="s">
        <v>680</v>
      </c>
      <c r="G7390" t="str">
        <f t="shared" si="559"/>
        <v>2018-Q2</v>
      </c>
      <c r="H7390" s="4">
        <f>_xlfn.XLOOKUP(G7390,'prices - not start at 2015'!$I$30:$CW$30,'prices - not start at 2015'!$I$31:$CW$31)</f>
        <v>8.99</v>
      </c>
      <c r="I7390" s="14">
        <f t="shared" si="560"/>
        <v>1.6909532567953072</v>
      </c>
      <c r="J7390" s="6">
        <f>INDEX(MarketCap2!$E$2:$AR$224,MATCH(A7390,MarketCap2!$B$2:$B$224,0),MATCH(G7390,MarketCap2!$E$1:$AR$1,0))/1000000</f>
        <v>790.41740800000002</v>
      </c>
      <c r="K7390">
        <f t="shared" si="557"/>
        <v>6.6725611704826253</v>
      </c>
      <c r="L7390">
        <f>INDEX('PB2'!$D$2:$AQ$224,MATCH(A7390,'PB2'!$B$2:$B$224,0),MATCH(G7390,'PB2'!$D$1:$AQ$1,0))</f>
        <v>1.6628919839859</v>
      </c>
      <c r="M7390" s="16">
        <f t="shared" si="558"/>
        <v>0.60136197036865335</v>
      </c>
      <c r="N7390" s="6">
        <f>INDEX('ROA2'!$D$2:$AQ$224,MATCH(A7390,'ROA2'!$B$2:$B$224,0),MATCH(G7390,'ROA2'!$D$1:$AQ$1,0))</f>
        <v>5.7190961837768599</v>
      </c>
      <c r="O7390" s="6">
        <v>1001.9630079999999</v>
      </c>
      <c r="P7390" s="28">
        <v>0.69907471418676803</v>
      </c>
    </row>
    <row r="7391" spans="1:16" x14ac:dyDescent="0.3">
      <c r="A7391" s="17" t="s">
        <v>557</v>
      </c>
      <c r="B7391" t="str">
        <f>VLOOKUP(A7391,Sheet3!L:L,1,FALSE)</f>
        <v>IPCO CN EQUITY</v>
      </c>
      <c r="C7391" t="str">
        <f>VLOOKUP(A7391,'ALL - prices'!B:C,2,FALSE)</f>
        <v>International Petroleum Corp</v>
      </c>
      <c r="D7391" t="str">
        <f>VLOOKUP(A7391,'ALL - prices'!B:I,8,FALSE)</f>
        <v>Energy</v>
      </c>
      <c r="E7391">
        <v>2018</v>
      </c>
      <c r="F7391" t="s">
        <v>681</v>
      </c>
      <c r="G7391" t="str">
        <f t="shared" si="559"/>
        <v>2018-Q3</v>
      </c>
      <c r="H7391" s="4">
        <f>_xlfn.XLOOKUP(G7391,'prices - not start at 2015'!$I$30:$CW$30,'prices - not start at 2015'!$I$31:$CW$31)</f>
        <v>8.44</v>
      </c>
      <c r="I7391" s="14">
        <f t="shared" si="560"/>
        <v>0.91884324923605332</v>
      </c>
      <c r="J7391" s="6">
        <f>INDEX(MarketCap2!$E$2:$AR$224,MATCH(A7391,MarketCap2!$B$2:$B$224,0),MATCH(G7391,MarketCap2!$E$1:$AR$1,0))/1000000</f>
        <v>742.06035199999997</v>
      </c>
      <c r="K7391">
        <f t="shared" si="557"/>
        <v>6.6094305767869352</v>
      </c>
      <c r="L7391">
        <f>INDEX('PB2'!$D$2:$AQ$224,MATCH(A7391,'PB2'!$B$2:$B$224,0),MATCH(G7391,'PB2'!$D$1:$AQ$1,0))</f>
        <v>1.5299659967422501</v>
      </c>
      <c r="M7391" s="16">
        <f t="shared" si="558"/>
        <v>0.65360929728457728</v>
      </c>
      <c r="N7391" s="6">
        <f>INDEX('ROA2'!$D$2:$AQ$224,MATCH(A7391,'ROA2'!$B$2:$B$224,0),MATCH(G7391,'ROA2'!$D$1:$AQ$1,0))</f>
        <v>8.0311126708984393</v>
      </c>
      <c r="O7391" s="6">
        <v>930.38700800000004</v>
      </c>
      <c r="P7391" s="28">
        <v>-7.1435771010021076E-2</v>
      </c>
    </row>
    <row r="7392" spans="1:16" x14ac:dyDescent="0.3">
      <c r="A7392" s="17" t="s">
        <v>557</v>
      </c>
      <c r="B7392" t="str">
        <f>VLOOKUP(A7392,Sheet3!L:L,1,FALSE)</f>
        <v>IPCO CN EQUITY</v>
      </c>
      <c r="C7392" t="str">
        <f>VLOOKUP(A7392,'ALL - prices'!B:C,2,FALSE)</f>
        <v>International Petroleum Corp</v>
      </c>
      <c r="D7392" t="str">
        <f>VLOOKUP(A7392,'ALL - prices'!B:I,8,FALSE)</f>
        <v>Energy</v>
      </c>
      <c r="E7392">
        <v>2018</v>
      </c>
      <c r="F7392" t="s">
        <v>682</v>
      </c>
      <c r="G7392" t="str">
        <f t="shared" si="559"/>
        <v>2018-Q4</v>
      </c>
      <c r="H7392" s="4">
        <f>_xlfn.XLOOKUP(G7392,'prices - not start at 2015'!$I$30:$CW$30,'prices - not start at 2015'!$I$31:$CW$31)</f>
        <v>4.3499999999999996</v>
      </c>
      <c r="I7392" s="14">
        <f t="shared" si="560"/>
        <v>0.69370232568924806</v>
      </c>
      <c r="J7392" s="6">
        <f>INDEX(MarketCap2!$E$2:$AR$224,MATCH(A7392,MarketCap2!$B$2:$B$224,0),MATCH(G7392,MarketCap2!$E$1:$AR$1,0))/1000000</f>
        <v>382.46003200000001</v>
      </c>
      <c r="K7392">
        <f t="shared" si="557"/>
        <v>5.946624156303705</v>
      </c>
      <c r="L7392">
        <f>INDEX('PB2'!$D$2:$AQ$224,MATCH(A7392,'PB2'!$B$2:$B$224,0),MATCH(G7392,'PB2'!$D$1:$AQ$1,0))</f>
        <v>0.76598399877548196</v>
      </c>
      <c r="M7392" s="16">
        <f t="shared" si="558"/>
        <v>1.3055102999522457</v>
      </c>
      <c r="N7392" s="6">
        <f>INDEX('ROA2'!$D$2:$AQ$224,MATCH(A7392,'ROA2'!$B$2:$B$224,0),MATCH(G7392,'ROA2'!$D$1:$AQ$1,0))</f>
        <v>11.1720418930054</v>
      </c>
      <c r="O7392" s="6">
        <v>919.13203199999998</v>
      </c>
      <c r="P7392" s="28">
        <v>-1.2097090676485516E-2</v>
      </c>
    </row>
    <row r="7393" spans="1:16" x14ac:dyDescent="0.3">
      <c r="A7393" s="17" t="s">
        <v>557</v>
      </c>
      <c r="B7393" t="str">
        <f>VLOOKUP(A7393,Sheet3!L:L,1,FALSE)</f>
        <v>IPCO CN EQUITY</v>
      </c>
      <c r="C7393" t="str">
        <f>VLOOKUP(A7393,'ALL - prices'!B:C,2,FALSE)</f>
        <v>International Petroleum Corp</v>
      </c>
      <c r="D7393" t="str">
        <f>VLOOKUP(A7393,'ALL - prices'!B:I,8,FALSE)</f>
        <v>Energy</v>
      </c>
      <c r="E7393">
        <v>2019</v>
      </c>
      <c r="F7393" t="s">
        <v>679</v>
      </c>
      <c r="G7393" t="str">
        <f t="shared" si="559"/>
        <v>2019-Q1</v>
      </c>
      <c r="H7393" s="4">
        <f>_xlfn.XLOOKUP(G7393,'prices - not start at 2015'!$I$30:$CW$30,'prices - not start at 2015'!$I$31:$CW$31)</f>
        <v>6.2450000000000001</v>
      </c>
      <c r="I7393" s="14">
        <f t="shared" si="560"/>
        <v>1.9721794205058187</v>
      </c>
      <c r="J7393" s="6">
        <f>INDEX(MarketCap2!$E$2:$AR$224,MATCH(A7393,MarketCap2!$B$2:$B$224,0),MATCH(G7393,MarketCap2!$E$1:$AR$1,0))/1000000</f>
        <v>1022.431808</v>
      </c>
      <c r="K7393">
        <f t="shared" si="557"/>
        <v>6.9299391942504407</v>
      </c>
      <c r="L7393">
        <f>INDEX('PB2'!$D$2:$AQ$224,MATCH(A7393,'PB2'!$B$2:$B$224,0),MATCH(G7393,'PB2'!$D$1:$AQ$1,0))</f>
        <v>1.0575200319290201</v>
      </c>
      <c r="M7393" s="16">
        <f t="shared" si="558"/>
        <v>0.9456085651407492</v>
      </c>
      <c r="N7393" s="6">
        <f>INDEX('ROA2'!$D$2:$AQ$224,MATCH(A7393,'ROA2'!$B$2:$B$224,0),MATCH(G7393,'ROA2'!$D$1:$AQ$1,0))</f>
        <v>11.065499305725099</v>
      </c>
      <c r="O7393" s="6">
        <v>1283.0830080000001</v>
      </c>
      <c r="P7393" s="28">
        <v>0.39597246459581564</v>
      </c>
    </row>
    <row r="7394" spans="1:16" x14ac:dyDescent="0.3">
      <c r="A7394" s="17" t="s">
        <v>557</v>
      </c>
      <c r="B7394" t="str">
        <f>VLOOKUP(A7394,Sheet3!L:L,1,FALSE)</f>
        <v>IPCO CN EQUITY</v>
      </c>
      <c r="C7394" t="str">
        <f>VLOOKUP(A7394,'ALL - prices'!B:C,2,FALSE)</f>
        <v>International Petroleum Corp</v>
      </c>
      <c r="D7394" t="str">
        <f>VLOOKUP(A7394,'ALL - prices'!B:I,8,FALSE)</f>
        <v>Energy</v>
      </c>
      <c r="E7394">
        <v>2019</v>
      </c>
      <c r="F7394" t="s">
        <v>680</v>
      </c>
      <c r="G7394" t="str">
        <f t="shared" si="559"/>
        <v>2019-Q2</v>
      </c>
      <c r="H7394" s="4">
        <f>_xlfn.XLOOKUP(G7394,'prices - not start at 2015'!$I$30:$CW$30,'prices - not start at 2015'!$I$31:$CW$31)</f>
        <v>5.83</v>
      </c>
      <c r="I7394" s="14">
        <f t="shared" si="560"/>
        <v>1.9023910393677386</v>
      </c>
      <c r="J7394" s="6">
        <f>INDEX(MarketCap2!$E$2:$AR$224,MATCH(A7394,MarketCap2!$B$2:$B$224,0),MATCH(G7394,MarketCap2!$E$1:$AR$1,0))/1000000</f>
        <v>954.48800000000006</v>
      </c>
      <c r="K7394">
        <f t="shared" si="557"/>
        <v>6.8611750710595345</v>
      </c>
      <c r="L7394">
        <f>INDEX('PB2'!$D$2:$AQ$224,MATCH(A7394,'PB2'!$B$2:$B$224,0),MATCH(G7394,'PB2'!$D$1:$AQ$1,0))</f>
        <v>0.94585698843002297</v>
      </c>
      <c r="M7394" s="16">
        <f t="shared" si="558"/>
        <v>1.0572422810554545</v>
      </c>
      <c r="N7394" s="6">
        <f>INDEX('ROA2'!$D$2:$AQ$224,MATCH(A7394,'ROA2'!$B$2:$B$224,0),MATCH(G7394,'ROA2'!$D$1:$AQ$1,0))</f>
        <v>9.5757865905761701</v>
      </c>
      <c r="O7394" s="6">
        <v>1304.8760319999999</v>
      </c>
      <c r="P7394" s="28">
        <v>1.6984890193479853E-2</v>
      </c>
    </row>
    <row r="7395" spans="1:16" x14ac:dyDescent="0.3">
      <c r="A7395" s="17" t="s">
        <v>557</v>
      </c>
      <c r="B7395" t="str">
        <f>VLOOKUP(A7395,Sheet3!L:L,1,FALSE)</f>
        <v>IPCO CN EQUITY</v>
      </c>
      <c r="C7395" t="str">
        <f>VLOOKUP(A7395,'ALL - prices'!B:C,2,FALSE)</f>
        <v>International Petroleum Corp</v>
      </c>
      <c r="D7395" t="str">
        <f>VLOOKUP(A7395,'ALL - prices'!B:I,8,FALSE)</f>
        <v>Energy</v>
      </c>
      <c r="E7395">
        <v>2019</v>
      </c>
      <c r="F7395" t="s">
        <v>681</v>
      </c>
      <c r="G7395" t="str">
        <f t="shared" si="559"/>
        <v>2019-Q3</v>
      </c>
      <c r="H7395" s="4">
        <f>_xlfn.XLOOKUP(G7395,'prices - not start at 2015'!$I$30:$CW$30,'prices - not start at 2015'!$I$31:$CW$31)</f>
        <v>4.62</v>
      </c>
      <c r="I7395" s="14">
        <f t="shared" si="560"/>
        <v>1.8269897828577657</v>
      </c>
      <c r="J7395" s="6">
        <f>INDEX(MarketCap2!$E$2:$AR$224,MATCH(A7395,MarketCap2!$B$2:$B$224,0),MATCH(G7395,MarketCap2!$E$1:$AR$1,0))/1000000</f>
        <v>756.38668800000005</v>
      </c>
      <c r="K7395">
        <f t="shared" si="557"/>
        <v>6.6285527374755491</v>
      </c>
      <c r="L7395">
        <f>INDEX('PB2'!$D$2:$AQ$224,MATCH(A7395,'PB2'!$B$2:$B$224,0),MATCH(G7395,'PB2'!$D$1:$AQ$1,0))</f>
        <v>0.76666998863220204</v>
      </c>
      <c r="M7395" s="16">
        <f t="shared" si="558"/>
        <v>1.3043421743742396</v>
      </c>
      <c r="N7395" s="6">
        <f>INDEX('ROA2'!$D$2:$AQ$224,MATCH(A7395,'ROA2'!$B$2:$B$224,0),MATCH(G7395,'ROA2'!$D$1:$AQ$1,0))</f>
        <v>10.127189636230501</v>
      </c>
      <c r="O7395" s="6">
        <v>1334.802048</v>
      </c>
      <c r="P7395" s="28">
        <v>2.2933991633007571E-2</v>
      </c>
    </row>
    <row r="7396" spans="1:16" x14ac:dyDescent="0.3">
      <c r="A7396" s="17" t="s">
        <v>557</v>
      </c>
      <c r="B7396" t="str">
        <f>VLOOKUP(A7396,Sheet3!L:L,1,FALSE)</f>
        <v>IPCO CN EQUITY</v>
      </c>
      <c r="C7396" t="str">
        <f>VLOOKUP(A7396,'ALL - prices'!B:C,2,FALSE)</f>
        <v>International Petroleum Corp</v>
      </c>
      <c r="D7396" t="str">
        <f>VLOOKUP(A7396,'ALL - prices'!B:I,8,FALSE)</f>
        <v>Energy</v>
      </c>
      <c r="E7396">
        <v>2019</v>
      </c>
      <c r="F7396" t="s">
        <v>682</v>
      </c>
      <c r="G7396" t="str">
        <f t="shared" si="559"/>
        <v>2019-Q4</v>
      </c>
      <c r="H7396" s="4">
        <f>_xlfn.XLOOKUP(G7396,'prices - not start at 2015'!$I$30:$CW$30,'prices - not start at 2015'!$I$31:$CW$31)</f>
        <v>5.72</v>
      </c>
      <c r="I7396" s="14">
        <f t="shared" si="560"/>
        <v>0.5104573113068952</v>
      </c>
      <c r="J7396" s="6">
        <f>INDEX(MarketCap2!$E$2:$AR$224,MATCH(A7396,MarketCap2!$B$2:$B$224,0),MATCH(G7396,MarketCap2!$E$1:$AR$1,0))/1000000</f>
        <v>936.47878400000002</v>
      </c>
      <c r="K7396">
        <f t="shared" si="557"/>
        <v>6.8421268670626558</v>
      </c>
      <c r="L7396">
        <f>INDEX('PB2'!$D$2:$AQ$224,MATCH(A7396,'PB2'!$B$2:$B$224,0),MATCH(G7396,'PB2'!$D$1:$AQ$1,0))</f>
        <v>0.90324002504348799</v>
      </c>
      <c r="M7396" s="16">
        <f t="shared" si="558"/>
        <v>1.1071254287605925</v>
      </c>
      <c r="N7396" s="6">
        <f>INDEX('ROA2'!$D$2:$AQ$224,MATCH(A7396,'ROA2'!$B$2:$B$224,0),MATCH(G7396,'ROA2'!$D$1:$AQ$1,0))</f>
        <v>8.4183254241943395</v>
      </c>
      <c r="O7396" s="6">
        <v>1327.06304</v>
      </c>
      <c r="P7396" s="28">
        <v>-5.7978694380906529E-3</v>
      </c>
    </row>
    <row r="7397" spans="1:16" x14ac:dyDescent="0.3">
      <c r="A7397" s="17" t="s">
        <v>557</v>
      </c>
      <c r="B7397" t="str">
        <f>VLOOKUP(A7397,Sheet3!L:L,1,FALSE)</f>
        <v>IPCO CN EQUITY</v>
      </c>
      <c r="C7397" t="str">
        <f>VLOOKUP(A7397,'ALL - prices'!B:C,2,FALSE)</f>
        <v>International Petroleum Corp</v>
      </c>
      <c r="D7397" t="str">
        <f>VLOOKUP(A7397,'ALL - prices'!B:I,8,FALSE)</f>
        <v>Energy</v>
      </c>
      <c r="E7397">
        <v>2020</v>
      </c>
      <c r="F7397" t="s">
        <v>679</v>
      </c>
      <c r="G7397" t="str">
        <f t="shared" si="559"/>
        <v>2020-Q1</v>
      </c>
      <c r="H7397" s="4">
        <f>_xlfn.XLOOKUP(G7397,'prices - not start at 2015'!$I$30:$CW$30,'prices - not start at 2015'!$I$31:$CW$31)</f>
        <v>1.6</v>
      </c>
      <c r="I7397" s="14">
        <f t="shared" si="560"/>
        <v>0.82383250724889556</v>
      </c>
      <c r="J7397" s="6">
        <f>INDEX(MarketCap2!$E$2:$AR$224,MATCH(A7397,MarketCap2!$B$2:$B$224,0),MATCH(G7397,MarketCap2!$E$1:$AR$1,0))/1000000</f>
        <v>248.548416</v>
      </c>
      <c r="K7397">
        <f t="shared" si="557"/>
        <v>5.5156376595571874</v>
      </c>
      <c r="L7397">
        <f>INDEX('PB2'!$D$2:$AQ$224,MATCH(A7397,'PB2'!$B$2:$B$224,0),MATCH(G7397,'PB2'!$D$1:$AQ$1,0))</f>
        <v>0.26013800501823398</v>
      </c>
      <c r="M7397" s="16">
        <f t="shared" si="558"/>
        <v>3.8441134348282042</v>
      </c>
      <c r="N7397" s="6">
        <f>INDEX('ROA2'!$D$2:$AQ$224,MATCH(A7397,'ROA2'!$B$2:$B$224,0),MATCH(G7397,'ROA2'!$D$1:$AQ$1,0))</f>
        <v>7.8228697776794398</v>
      </c>
      <c r="O7397" s="6">
        <v>1364.641024</v>
      </c>
      <c r="P7397" s="28">
        <v>2.8316653291768277E-2</v>
      </c>
    </row>
    <row r="7398" spans="1:16" x14ac:dyDescent="0.3">
      <c r="A7398" s="17" t="s">
        <v>557</v>
      </c>
      <c r="B7398" t="str">
        <f>VLOOKUP(A7398,Sheet3!L:L,1,FALSE)</f>
        <v>IPCO CN EQUITY</v>
      </c>
      <c r="C7398" t="str">
        <f>VLOOKUP(A7398,'ALL - prices'!B:C,2,FALSE)</f>
        <v>International Petroleum Corp</v>
      </c>
      <c r="D7398" t="str">
        <f>VLOOKUP(A7398,'ALL - prices'!B:I,8,FALSE)</f>
        <v>Energy</v>
      </c>
      <c r="E7398">
        <v>2020</v>
      </c>
      <c r="F7398" t="s">
        <v>680</v>
      </c>
      <c r="G7398" t="str">
        <f t="shared" si="559"/>
        <v>2020-Q2</v>
      </c>
      <c r="H7398" s="4">
        <f>_xlfn.XLOOKUP(G7398,'prices - not start at 2015'!$I$30:$CW$30,'prices - not start at 2015'!$I$31:$CW$31)</f>
        <v>2.4500000000000002</v>
      </c>
      <c r="I7398" s="14">
        <f t="shared" si="560"/>
        <v>1.513340675459429</v>
      </c>
      <c r="J7398" s="6">
        <f>INDEX(MarketCap2!$E$2:$AR$224,MATCH(A7398,MarketCap2!$B$2:$B$224,0),MATCH(G7398,MarketCap2!$E$1:$AR$1,0))/1000000</f>
        <v>380.58976000000001</v>
      </c>
      <c r="K7398">
        <f t="shared" si="557"/>
        <v>5.9417220496130856</v>
      </c>
      <c r="L7398">
        <f>INDEX('PB2'!$D$2:$AQ$224,MATCH(A7398,'PB2'!$B$2:$B$224,0),MATCH(G7398,'PB2'!$D$1:$AQ$1,0))</f>
        <v>0.39571699500083901</v>
      </c>
      <c r="M7398" s="16">
        <f t="shared" si="558"/>
        <v>2.5270585105850198</v>
      </c>
      <c r="N7398" s="6">
        <f>INDEX('ROA2'!$D$2:$AQ$224,MATCH(A7398,'ROA2'!$B$2:$B$224,0),MATCH(G7398,'ROA2'!$D$1:$AQ$1,0))</f>
        <v>2.28872489929199</v>
      </c>
      <c r="O7398" s="6">
        <v>1348.829056</v>
      </c>
      <c r="P7398" s="28">
        <v>-1.1586906535795291E-2</v>
      </c>
    </row>
    <row r="7399" spans="1:16" x14ac:dyDescent="0.3">
      <c r="A7399" s="17" t="s">
        <v>557</v>
      </c>
      <c r="B7399" t="str">
        <f>VLOOKUP(A7399,Sheet3!L:L,1,FALSE)</f>
        <v>IPCO CN EQUITY</v>
      </c>
      <c r="C7399" t="str">
        <f>VLOOKUP(A7399,'ALL - prices'!B:C,2,FALSE)</f>
        <v>International Petroleum Corp</v>
      </c>
      <c r="D7399" t="str">
        <f>VLOOKUP(A7399,'ALL - prices'!B:I,8,FALSE)</f>
        <v>Energy</v>
      </c>
      <c r="E7399">
        <v>2020</v>
      </c>
      <c r="F7399" t="s">
        <v>681</v>
      </c>
      <c r="G7399" t="str">
        <f t="shared" si="559"/>
        <v>2020-Q3</v>
      </c>
      <c r="H7399" s="4">
        <f>_xlfn.XLOOKUP(G7399,'prices - not start at 2015'!$I$30:$CW$30,'prices - not start at 2015'!$I$31:$CW$31)</f>
        <v>2.4</v>
      </c>
      <c r="I7399" s="14">
        <f t="shared" si="560"/>
        <v>1.632429171510972</v>
      </c>
      <c r="J7399" s="6">
        <f>INDEX(MarketCap2!$E$2:$AR$224,MATCH(A7399,MarketCap2!$B$2:$B$224,0),MATCH(G7399,MarketCap2!$E$1:$AR$1,0))/1000000</f>
        <v>372.82262400000002</v>
      </c>
      <c r="K7399">
        <f t="shared" si="557"/>
        <v>5.921102767665352</v>
      </c>
      <c r="L7399">
        <f>INDEX('PB2'!$D$2:$AQ$224,MATCH(A7399,'PB2'!$B$2:$B$224,0),MATCH(G7399,'PB2'!$D$1:$AQ$1,0))</f>
        <v>0.39139398932456998</v>
      </c>
      <c r="M7399" s="16">
        <f t="shared" si="558"/>
        <v>2.5549702531858078</v>
      </c>
      <c r="N7399" s="6">
        <f>INDEX('ROA2'!$D$2:$AQ$224,MATCH(A7399,'ROA2'!$B$2:$B$224,0),MATCH(G7399,'ROA2'!$D$1:$AQ$1,0))</f>
        <v>0.23431299626827201</v>
      </c>
      <c r="O7399" s="6">
        <v>1357.324032</v>
      </c>
      <c r="P7399" s="28">
        <v>6.2980375179580586E-3</v>
      </c>
    </row>
    <row r="7400" spans="1:16" x14ac:dyDescent="0.3">
      <c r="A7400" s="17" t="s">
        <v>557</v>
      </c>
      <c r="B7400" t="str">
        <f>VLOOKUP(A7400,Sheet3!L:L,1,FALSE)</f>
        <v>IPCO CN EQUITY</v>
      </c>
      <c r="C7400" t="str">
        <f>VLOOKUP(A7400,'ALL - prices'!B:C,2,FALSE)</f>
        <v>International Petroleum Corp</v>
      </c>
      <c r="D7400" t="str">
        <f>VLOOKUP(A7400,'ALL - prices'!B:I,8,FALSE)</f>
        <v>Energy</v>
      </c>
      <c r="E7400">
        <v>2020</v>
      </c>
      <c r="F7400" t="s">
        <v>682</v>
      </c>
      <c r="G7400" t="str">
        <f t="shared" si="559"/>
        <v>2020-Q4</v>
      </c>
      <c r="H7400" s="4">
        <f>_xlfn.XLOOKUP(G7400,'prices - not start at 2015'!$I$30:$CW$30,'prices - not start at 2015'!$I$31:$CW$31)</f>
        <v>2.81</v>
      </c>
      <c r="I7400" s="14">
        <f t="shared" si="560"/>
        <v>1.2535649165480043</v>
      </c>
      <c r="J7400" s="6">
        <f>INDEX(MarketCap2!$E$2:$AR$224,MATCH(A7400,MarketCap2!$B$2:$B$224,0),MATCH(G7400,MarketCap2!$E$1:$AR$1,0))/1000000</f>
        <v>436.51315199999999</v>
      </c>
      <c r="K7400">
        <f t="shared" si="557"/>
        <v>6.0788185054099326</v>
      </c>
      <c r="L7400">
        <f>INDEX('PB2'!$D$2:$AQ$224,MATCH(A7400,'PB2'!$B$2:$B$224,0),MATCH(G7400,'PB2'!$D$1:$AQ$1,0))</f>
        <v>0.48770898580551098</v>
      </c>
      <c r="M7400" s="16">
        <f t="shared" si="558"/>
        <v>2.0504030663867669</v>
      </c>
      <c r="N7400" s="6">
        <f>INDEX('ROA2'!$D$2:$AQ$224,MATCH(A7400,'ROA2'!$B$2:$B$224,0),MATCH(G7400,'ROA2'!$D$1:$AQ$1,0))</f>
        <v>0.41987299919128401</v>
      </c>
      <c r="O7400" s="6">
        <v>1378.0430080000001</v>
      </c>
      <c r="P7400" s="28">
        <v>1.5264576115602226E-2</v>
      </c>
    </row>
    <row r="7401" spans="1:16" x14ac:dyDescent="0.3">
      <c r="A7401" s="17" t="s">
        <v>557</v>
      </c>
      <c r="B7401" t="str">
        <f>VLOOKUP(A7401,Sheet3!L:L,1,FALSE)</f>
        <v>IPCO CN EQUITY</v>
      </c>
      <c r="C7401" t="str">
        <f>VLOOKUP(A7401,'ALL - prices'!B:C,2,FALSE)</f>
        <v>International Petroleum Corp</v>
      </c>
      <c r="D7401" t="str">
        <f>VLOOKUP(A7401,'ALL - prices'!B:I,8,FALSE)</f>
        <v>Energy</v>
      </c>
      <c r="E7401">
        <v>2021</v>
      </c>
      <c r="F7401" t="s">
        <v>679</v>
      </c>
      <c r="G7401" t="str">
        <f t="shared" si="559"/>
        <v>2021-Q1</v>
      </c>
      <c r="H7401" s="4">
        <f>_xlfn.XLOOKUP(G7401,'prices - not start at 2015'!$I$30:$CW$30,'prices - not start at 2015'!$I$31:$CW$31)</f>
        <v>4.16</v>
      </c>
      <c r="I7401" s="14">
        <f>STDEV(H7402:H7405)</f>
        <v>2.8056371825309117</v>
      </c>
      <c r="J7401" s="6">
        <f>INDEX(MarketCap2!$E$2:$AR$224,MATCH(A7401,MarketCap2!$B$2:$B$224,0),MATCH(G7401,MarketCap2!$E$1:$AR$1,0))/1000000</f>
        <v>646.32985599999995</v>
      </c>
      <c r="K7401">
        <f t="shared" si="557"/>
        <v>6.4713099864672383</v>
      </c>
      <c r="L7401">
        <f>INDEX('PB2'!$D$2:$AQ$224,MATCH(A7401,'PB2'!$B$2:$B$224,0),MATCH(G7401,'PB2'!$D$1:$AQ$1,0))</f>
        <v>0.688459992408752</v>
      </c>
      <c r="M7401" s="16">
        <f t="shared" si="558"/>
        <v>1.4525172283450287</v>
      </c>
      <c r="N7401" s="6">
        <f>INDEX('ROA2'!$D$2:$AQ$224,MATCH(A7401,'ROA2'!$B$2:$B$224,0),MATCH(G7401,'ROA2'!$D$1:$AQ$1,0))</f>
        <v>-5.7717490196228001</v>
      </c>
      <c r="O7401" s="6">
        <v>1333.12</v>
      </c>
      <c r="P7401" s="28">
        <v>-3.2599133509772289E-2</v>
      </c>
    </row>
    <row r="7402" spans="1:16" x14ac:dyDescent="0.3">
      <c r="A7402" s="17" t="s">
        <v>557</v>
      </c>
      <c r="B7402" t="str">
        <f>VLOOKUP(A7402,Sheet3!L:L,1,FALSE)</f>
        <v>IPCO CN EQUITY</v>
      </c>
      <c r="C7402" t="str">
        <f>VLOOKUP(A7402,'ALL - prices'!B:C,2,FALSE)</f>
        <v>International Petroleum Corp</v>
      </c>
      <c r="D7402" t="str">
        <f>VLOOKUP(A7402,'ALL - prices'!B:I,8,FALSE)</f>
        <v>Energy</v>
      </c>
      <c r="E7402">
        <v>2021</v>
      </c>
      <c r="F7402" t="s">
        <v>680</v>
      </c>
      <c r="G7402" t="str">
        <f t="shared" si="559"/>
        <v>2021-Q2</v>
      </c>
      <c r="H7402" s="4">
        <f>_xlfn.XLOOKUP(G7402,'prices - not start at 2015'!$I$30:$CW$30,'prices - not start at 2015'!$I$31:$CW$31)</f>
        <v>5.75</v>
      </c>
      <c r="I7402" s="14">
        <f t="shared" si="560"/>
        <v>3.1026601489689489</v>
      </c>
      <c r="J7402" s="6">
        <f>INDEX(MarketCap2!$E$2:$AR$224,MATCH(A7402,MarketCap2!$B$2:$B$224,0),MATCH(G7402,MarketCap2!$E$1:$AR$1,0))/1000000</f>
        <v>893.36460799999998</v>
      </c>
      <c r="K7402">
        <f t="shared" si="557"/>
        <v>6.7949947931792174</v>
      </c>
      <c r="L7402">
        <f>INDEX('PB2'!$D$2:$AQ$224,MATCH(A7402,'PB2'!$B$2:$B$224,0),MATCH(G7402,'PB2'!$D$1:$AQ$1,0))</f>
        <v>0.94256001710891701</v>
      </c>
      <c r="M7402" s="16">
        <f t="shared" si="558"/>
        <v>1.0609403983284447</v>
      </c>
      <c r="N7402" s="6">
        <f>INDEX('ROA2'!$D$2:$AQ$224,MATCH(A7402,'ROA2'!$B$2:$B$224,0),MATCH(G7402,'ROA2'!$D$1:$AQ$1,0))</f>
        <v>-0.81118100881576505</v>
      </c>
      <c r="O7402" s="6">
        <v>1341.324032</v>
      </c>
      <c r="P7402" s="28">
        <v>6.1540086413826951E-3</v>
      </c>
    </row>
    <row r="7403" spans="1:16" x14ac:dyDescent="0.3">
      <c r="A7403" s="17" t="s">
        <v>557</v>
      </c>
      <c r="B7403" t="str">
        <f>VLOOKUP(A7403,Sheet3!L:L,1,FALSE)</f>
        <v>IPCO CN EQUITY</v>
      </c>
      <c r="C7403" t="str">
        <f>VLOOKUP(A7403,'ALL - prices'!B:C,2,FALSE)</f>
        <v>International Petroleum Corp</v>
      </c>
      <c r="D7403" t="str">
        <f>VLOOKUP(A7403,'ALL - prices'!B:I,8,FALSE)</f>
        <v>Energy</v>
      </c>
      <c r="E7403">
        <v>2021</v>
      </c>
      <c r="F7403" t="s">
        <v>681</v>
      </c>
      <c r="G7403" t="str">
        <f t="shared" si="559"/>
        <v>2021-Q3</v>
      </c>
      <c r="H7403" s="4">
        <f>_xlfn.XLOOKUP(G7403,'prices - not start at 2015'!$I$30:$CW$30,'prices - not start at 2015'!$I$31:$CW$31)</f>
        <v>6.45</v>
      </c>
      <c r="I7403" s="14">
        <f t="shared" si="560"/>
        <v>2.3915058017909958</v>
      </c>
      <c r="J7403" s="6">
        <f>INDEX(MarketCap2!$E$2:$AR$224,MATCH(A7403,MarketCap2!$B$2:$B$224,0),MATCH(G7403,MarketCap2!$E$1:$AR$1,0))/1000000</f>
        <v>1002.1220479999999</v>
      </c>
      <c r="K7403">
        <f t="shared" si="557"/>
        <v>6.9098750786184748</v>
      </c>
      <c r="L7403">
        <f>INDEX('PB2'!$D$2:$AQ$224,MATCH(A7403,'PB2'!$B$2:$B$224,0),MATCH(G7403,'PB2'!$D$1:$AQ$1,0))</f>
        <v>1.0225570201873799</v>
      </c>
      <c r="M7403" s="16">
        <f t="shared" si="558"/>
        <v>0.97794057471411577</v>
      </c>
      <c r="N7403" s="6">
        <f>INDEX('ROA2'!$D$2:$AQ$224,MATCH(A7403,'ROA2'!$B$2:$B$224,0),MATCH(G7403,'ROA2'!$D$1:$AQ$1,0))</f>
        <v>0.89773201942443803</v>
      </c>
      <c r="O7403" s="6">
        <v>1370.8839680000001</v>
      </c>
      <c r="P7403" s="28">
        <v>2.203787846544757E-2</v>
      </c>
    </row>
    <row r="7404" spans="1:16" x14ac:dyDescent="0.3">
      <c r="A7404" s="17" t="s">
        <v>557</v>
      </c>
      <c r="B7404" t="str">
        <f>VLOOKUP(A7404,Sheet3!L:L,1,FALSE)</f>
        <v>IPCO CN EQUITY</v>
      </c>
      <c r="C7404" t="str">
        <f>VLOOKUP(A7404,'ALL - prices'!B:C,2,FALSE)</f>
        <v>International Petroleum Corp</v>
      </c>
      <c r="D7404" t="str">
        <f>VLOOKUP(A7404,'ALL - prices'!B:I,8,FALSE)</f>
        <v>Energy</v>
      </c>
      <c r="E7404">
        <v>2021</v>
      </c>
      <c r="F7404" t="s">
        <v>682</v>
      </c>
      <c r="G7404" t="str">
        <f t="shared" si="559"/>
        <v>2021-Q4</v>
      </c>
      <c r="H7404" s="4">
        <f>_xlfn.XLOOKUP(G7404,'prices - not start at 2015'!$I$30:$CW$30,'prices - not start at 2015'!$I$31:$CW$31)</f>
        <v>7.07</v>
      </c>
      <c r="I7404" s="14">
        <f t="shared" si="560"/>
        <v>1.9413118416850736</v>
      </c>
      <c r="J7404" s="6">
        <f>INDEX(MarketCap2!$E$2:$AR$224,MATCH(A7404,MarketCap2!$B$2:$B$224,0),MATCH(G7404,MarketCap2!$E$1:$AR$1,0))/1000000</f>
        <v>1098.450304</v>
      </c>
      <c r="K7404">
        <f t="shared" si="557"/>
        <v>7.0016556509287575</v>
      </c>
      <c r="L7404">
        <f>INDEX('PB2'!$D$2:$AQ$224,MATCH(A7404,'PB2'!$B$2:$B$224,0),MATCH(G7404,'PB2'!$D$1:$AQ$1,0))</f>
        <v>1.01115894317627</v>
      </c>
      <c r="M7404" s="16">
        <f t="shared" si="558"/>
        <v>0.98896420463708967</v>
      </c>
      <c r="N7404" s="6">
        <f>INDEX('ROA2'!$D$2:$AQ$224,MATCH(A7404,'ROA2'!$B$2:$B$224,0),MATCH(G7404,'ROA2'!$D$1:$AQ$1,0))</f>
        <v>2.5281419754028298</v>
      </c>
      <c r="O7404" s="6">
        <v>1307.170048</v>
      </c>
      <c r="P7404" s="28">
        <v>-4.6476522803715607E-2</v>
      </c>
    </row>
    <row r="7405" spans="1:16" x14ac:dyDescent="0.3">
      <c r="A7405" s="17" t="s">
        <v>557</v>
      </c>
      <c r="B7405" t="str">
        <f>VLOOKUP(A7405,Sheet3!L:L,1,FALSE)</f>
        <v>IPCO CN EQUITY</v>
      </c>
      <c r="C7405" t="str">
        <f>VLOOKUP(A7405,'ALL - prices'!B:C,2,FALSE)</f>
        <v>International Petroleum Corp</v>
      </c>
      <c r="D7405" t="str">
        <f>VLOOKUP(A7405,'ALL - prices'!B:I,8,FALSE)</f>
        <v>Energy</v>
      </c>
      <c r="E7405">
        <v>2022</v>
      </c>
      <c r="F7405" t="s">
        <v>679</v>
      </c>
      <c r="G7405" t="str">
        <f t="shared" si="559"/>
        <v>2022-Q1</v>
      </c>
      <c r="H7405" s="4">
        <f>_xlfn.XLOOKUP(G7405,'prices - not start at 2015'!$I$30:$CW$30,'prices - not start at 2015'!$I$31:$CW$31)</f>
        <v>11.93</v>
      </c>
      <c r="I7405" s="14">
        <f t="shared" si="560"/>
        <v>1.885753607093634</v>
      </c>
      <c r="J7405" s="6">
        <f>INDEX(MarketCap2!$E$2:$AR$224,MATCH(A7405,MarketCap2!$B$2:$B$224,0),MATCH(G7405,MarketCap2!$E$1:$AR$1,0))/1000000</f>
        <v>1810.336896</v>
      </c>
      <c r="K7405">
        <f t="shared" si="557"/>
        <v>7.5012682373265003</v>
      </c>
      <c r="L7405">
        <f>INDEX('PB2'!$D$2:$AQ$224,MATCH(A7405,'PB2'!$B$2:$B$224,0),MATCH(G7405,'PB2'!$D$1:$AQ$1,0))</f>
        <v>1.6500220298767101</v>
      </c>
      <c r="M7405" s="16">
        <f t="shared" si="558"/>
        <v>0.6060525143865626</v>
      </c>
      <c r="N7405" s="6">
        <f>INDEX('ROA2'!$D$2:$AQ$224,MATCH(A7405,'ROA2'!$B$2:$B$224,0),MATCH(G7405,'ROA2'!$D$1:$AQ$1,0))</f>
        <v>11.203646659851101</v>
      </c>
      <c r="O7405" s="6">
        <v>1273.673984</v>
      </c>
      <c r="P7405" s="28">
        <v>-2.562487111087779E-2</v>
      </c>
    </row>
    <row r="7406" spans="1:16" x14ac:dyDescent="0.3">
      <c r="A7406" s="17" t="s">
        <v>557</v>
      </c>
      <c r="B7406" t="str">
        <f>VLOOKUP(A7406,Sheet3!L:L,1,FALSE)</f>
        <v>IPCO CN EQUITY</v>
      </c>
      <c r="C7406" t="str">
        <f>VLOOKUP(A7406,'ALL - prices'!B:C,2,FALSE)</f>
        <v>International Petroleum Corp</v>
      </c>
      <c r="D7406" t="str">
        <f>VLOOKUP(A7406,'ALL - prices'!B:I,8,FALSE)</f>
        <v>Energy</v>
      </c>
      <c r="E7406">
        <v>2022</v>
      </c>
      <c r="F7406" t="s">
        <v>680</v>
      </c>
      <c r="G7406" t="str">
        <f t="shared" si="559"/>
        <v>2022-Q2</v>
      </c>
      <c r="H7406" s="4">
        <f>_xlfn.XLOOKUP(G7406,'prices - not start at 2015'!$I$30:$CW$30,'prices - not start at 2015'!$I$31:$CW$31)</f>
        <v>12.29</v>
      </c>
      <c r="I7406" s="14">
        <f t="shared" si="560"/>
        <v>2.1564940683124347</v>
      </c>
      <c r="J7406" s="6">
        <f>INDEX(MarketCap2!$E$2:$AR$224,MATCH(A7406,MarketCap2!$B$2:$B$224,0),MATCH(G7406,MarketCap2!$E$1:$AR$1,0))/1000000</f>
        <v>1855.372288</v>
      </c>
      <c r="K7406">
        <f t="shared" si="557"/>
        <v>7.5258406492447429</v>
      </c>
      <c r="L7406">
        <f>INDEX('PB2'!$D$2:$AQ$224,MATCH(A7406,'PB2'!$B$2:$B$224,0),MATCH(G7406,'PB2'!$D$1:$AQ$1,0))</f>
        <v>1.4710259437561</v>
      </c>
      <c r="M7406" s="16">
        <f t="shared" si="558"/>
        <v>0.6797976638308717</v>
      </c>
      <c r="N7406" s="6">
        <f>INDEX('ROA2'!$D$2:$AQ$224,MATCH(A7406,'ROA2'!$B$2:$B$224,0),MATCH(G7406,'ROA2'!$D$1:$AQ$1,0))</f>
        <v>13.6775913238525</v>
      </c>
      <c r="O7406" s="6">
        <v>1582.4509439999999</v>
      </c>
      <c r="P7406" s="28">
        <v>0.24243013822915607</v>
      </c>
    </row>
    <row r="7407" spans="1:16" x14ac:dyDescent="0.3">
      <c r="A7407" s="17" t="s">
        <v>557</v>
      </c>
      <c r="B7407" t="str">
        <f>VLOOKUP(A7407,Sheet3!L:L,1,FALSE)</f>
        <v>IPCO CN EQUITY</v>
      </c>
      <c r="C7407" t="str">
        <f>VLOOKUP(A7407,'ALL - prices'!B:C,2,FALSE)</f>
        <v>International Petroleum Corp</v>
      </c>
      <c r="D7407" t="str">
        <f>VLOOKUP(A7407,'ALL - prices'!B:I,8,FALSE)</f>
        <v>Energy</v>
      </c>
      <c r="E7407">
        <v>2022</v>
      </c>
      <c r="F7407" t="s">
        <v>681</v>
      </c>
      <c r="G7407" t="str">
        <f t="shared" si="559"/>
        <v>2022-Q3</v>
      </c>
      <c r="H7407" s="4">
        <f>_xlfn.XLOOKUP(G7407,'prices - not start at 2015'!$I$30:$CW$30,'prices - not start at 2015'!$I$31:$CW$31)</f>
        <v>10.89</v>
      </c>
      <c r="I7407" s="14">
        <f t="shared" si="560"/>
        <v>1.8602329603215357</v>
      </c>
      <c r="J7407" s="6">
        <f>INDEX(MarketCap2!$E$2:$AR$224,MATCH(A7407,MarketCap2!$B$2:$B$224,0),MATCH(G7407,MarketCap2!$E$1:$AR$1,0))/1000000</f>
        <v>1517.8220799999999</v>
      </c>
      <c r="K7407">
        <f t="shared" si="557"/>
        <v>7.3250317442351953</v>
      </c>
      <c r="L7407">
        <f>INDEX('PB2'!$D$2:$AQ$224,MATCH(A7407,'PB2'!$B$2:$B$224,0),MATCH(G7407,'PB2'!$D$1:$AQ$1,0))</f>
        <v>1.2418899536132799</v>
      </c>
      <c r="M7407" s="16">
        <f t="shared" si="558"/>
        <v>0.80522432530394428</v>
      </c>
      <c r="N7407" s="6">
        <f>INDEX('ROA2'!$D$2:$AQ$224,MATCH(A7407,'ROA2'!$B$2:$B$224,0),MATCH(G7407,'ROA2'!$D$1:$AQ$1,0))</f>
        <v>18.604822158813501</v>
      </c>
      <c r="O7407" s="6">
        <v>1676.2830080000001</v>
      </c>
      <c r="P7407" s="28">
        <v>5.9295401450372022E-2</v>
      </c>
    </row>
    <row r="7408" spans="1:16" x14ac:dyDescent="0.3">
      <c r="A7408" s="17" t="s">
        <v>557</v>
      </c>
      <c r="B7408" t="str">
        <f>VLOOKUP(A7408,Sheet3!L:L,1,FALSE)</f>
        <v>IPCO CN EQUITY</v>
      </c>
      <c r="C7408" t="str">
        <f>VLOOKUP(A7408,'ALL - prices'!B:C,2,FALSE)</f>
        <v>International Petroleum Corp</v>
      </c>
      <c r="D7408" t="str">
        <f>VLOOKUP(A7408,'ALL - prices'!B:I,8,FALSE)</f>
        <v>Energy</v>
      </c>
      <c r="E7408">
        <v>2022</v>
      </c>
      <c r="F7408" t="s">
        <v>682</v>
      </c>
      <c r="G7408" t="str">
        <f t="shared" si="559"/>
        <v>2022-Q4</v>
      </c>
      <c r="H7408" s="4">
        <f>_xlfn.XLOOKUP(G7408,'prices - not start at 2015'!$I$30:$CW$30,'prices - not start at 2015'!$I$31:$CW$31)</f>
        <v>15.4</v>
      </c>
      <c r="I7408" s="14">
        <f t="shared" si="560"/>
        <v>2.0191149051007438</v>
      </c>
      <c r="J7408" s="6">
        <f>INDEX(MarketCap2!$E$2:$AR$224,MATCH(A7408,MarketCap2!$B$2:$B$224,0),MATCH(G7408,MarketCap2!$E$1:$AR$1,0))/1000000</f>
        <v>2119.0625279999999</v>
      </c>
      <c r="K7408">
        <f t="shared" si="557"/>
        <v>7.6587290660915519</v>
      </c>
      <c r="L7408">
        <f>INDEX('PB2'!$D$2:$AQ$224,MATCH(A7408,'PB2'!$B$2:$B$224,0),MATCH(G7408,'PB2'!$D$1:$AQ$1,0))</f>
        <v>1.59126996994019</v>
      </c>
      <c r="M7408" s="16">
        <f t="shared" si="558"/>
        <v>0.62842887686593263</v>
      </c>
      <c r="N7408" s="6">
        <f>INDEX('ROA2'!$D$2:$AQ$224,MATCH(A7408,'ROA2'!$B$2:$B$224,0),MATCH(G7408,'ROA2'!$D$1:$AQ$1,0))</f>
        <v>23.877475738525401</v>
      </c>
      <c r="O7408" s="6">
        <v>1569.2060160000001</v>
      </c>
      <c r="P7408" s="28">
        <v>-6.3877633722336236E-2</v>
      </c>
    </row>
    <row r="7409" spans="1:16" x14ac:dyDescent="0.3">
      <c r="A7409" s="17" t="s">
        <v>557</v>
      </c>
      <c r="B7409" t="str">
        <f>VLOOKUP(A7409,Sheet3!L:L,1,FALSE)</f>
        <v>IPCO CN EQUITY</v>
      </c>
      <c r="C7409" t="str">
        <f>VLOOKUP(A7409,'ALL - prices'!B:C,2,FALSE)</f>
        <v>International Petroleum Corp</v>
      </c>
      <c r="D7409" t="str">
        <f>VLOOKUP(A7409,'ALL - prices'!B:I,8,FALSE)</f>
        <v>Energy</v>
      </c>
      <c r="E7409">
        <v>2023</v>
      </c>
      <c r="F7409" t="s">
        <v>679</v>
      </c>
      <c r="G7409" t="str">
        <f t="shared" si="559"/>
        <v>2023-Q1</v>
      </c>
      <c r="H7409" s="4">
        <f>_xlfn.XLOOKUP(G7409,'prices - not start at 2015'!$I$30:$CW$30,'prices - not start at 2015'!$I$31:$CW$31)</f>
        <v>12.98</v>
      </c>
      <c r="I7409" s="14">
        <f t="shared" si="560"/>
        <v>2.4740520069985203</v>
      </c>
      <c r="J7409" s="6">
        <f>INDEX(MarketCap2!$E$2:$AR$224,MATCH(A7409,MarketCap2!$B$2:$B$224,0),MATCH(G7409,MarketCap2!$E$1:$AR$1,0))/1000000</f>
        <v>1734.8632319999999</v>
      </c>
      <c r="K7409">
        <f t="shared" si="557"/>
        <v>7.4586838604553609</v>
      </c>
      <c r="L7409">
        <f>INDEX('PB2'!$D$2:$AQ$224,MATCH(A7409,'PB2'!$B$2:$B$224,0),MATCH(G7409,'PB2'!$D$1:$AQ$1,0))</f>
        <v>1.3424459695816</v>
      </c>
      <c r="M7409" s="16">
        <f t="shared" si="558"/>
        <v>0.74490893686519832</v>
      </c>
      <c r="N7409" s="6">
        <f>INDEX('ROA2'!$D$2:$AQ$224,MATCH(A7409,'ROA2'!$B$2:$B$224,0),MATCH(G7409,'ROA2'!$D$1:$AQ$1,0))</f>
        <v>22.868251800537099</v>
      </c>
      <c r="O7409" s="6">
        <v>1679.6170239999999</v>
      </c>
      <c r="P7409" s="28">
        <v>7.0361065962163502E-2</v>
      </c>
    </row>
    <row r="7410" spans="1:16" x14ac:dyDescent="0.3">
      <c r="A7410" s="17" t="s">
        <v>557</v>
      </c>
      <c r="B7410" t="str">
        <f>VLOOKUP(A7410,Sheet3!L:L,1,FALSE)</f>
        <v>IPCO CN EQUITY</v>
      </c>
      <c r="C7410" t="str">
        <f>VLOOKUP(A7410,'ALL - prices'!B:C,2,FALSE)</f>
        <v>International Petroleum Corp</v>
      </c>
      <c r="D7410" t="str">
        <f>VLOOKUP(A7410,'ALL - prices'!B:I,8,FALSE)</f>
        <v>Energy</v>
      </c>
      <c r="E7410">
        <v>2023</v>
      </c>
      <c r="F7410" t="s">
        <v>680</v>
      </c>
      <c r="G7410" t="str">
        <f t="shared" si="559"/>
        <v>2023-Q2</v>
      </c>
      <c r="H7410" s="4">
        <f>_xlfn.XLOOKUP(G7410,'prices - not start at 2015'!$I$30:$CW$30,'prices - not start at 2015'!$I$31:$CW$31)</f>
        <v>10.85</v>
      </c>
      <c r="I7410" s="14">
        <f t="shared" si="560"/>
        <v>2.1260036845374133</v>
      </c>
      <c r="J7410" s="6">
        <f>INDEX(MarketCap2!$E$2:$AR$224,MATCH(A7410,MarketCap2!$B$2:$B$224,0),MATCH(G7410,MarketCap2!$E$1:$AR$1,0))/1000000</f>
        <v>1429.3480959999999</v>
      </c>
      <c r="K7410">
        <f t="shared" si="557"/>
        <v>7.2649737423873999</v>
      </c>
      <c r="L7410">
        <f>INDEX('PB2'!$D$2:$AQ$224,MATCH(A7410,'PB2'!$B$2:$B$224,0),MATCH(G7410,'PB2'!$D$1:$AQ$1,0))</f>
        <v>1.0935430526733401</v>
      </c>
      <c r="M7410" s="16">
        <f t="shared" si="558"/>
        <v>0.91445873809480183</v>
      </c>
      <c r="N7410" s="6">
        <f>INDEX('ROA2'!$D$2:$AQ$224,MATCH(A7410,'ROA2'!$B$2:$B$224,0),MATCH(G7410,'ROA2'!$D$1:$AQ$1,0))</f>
        <v>18.0249938964844</v>
      </c>
      <c r="O7410" s="6">
        <v>1706.6819840000001</v>
      </c>
      <c r="P7410" s="28">
        <v>1.6113768563469952E-2</v>
      </c>
    </row>
    <row r="7411" spans="1:16" x14ac:dyDescent="0.3">
      <c r="A7411" s="17" t="s">
        <v>557</v>
      </c>
      <c r="B7411" t="str">
        <f>VLOOKUP(A7411,Sheet3!L:L,1,FALSE)</f>
        <v>IPCO CN EQUITY</v>
      </c>
      <c r="C7411" t="str">
        <f>VLOOKUP(A7411,'ALL - prices'!B:C,2,FALSE)</f>
        <v>International Petroleum Corp</v>
      </c>
      <c r="D7411" t="str">
        <f>VLOOKUP(A7411,'ALL - prices'!B:I,8,FALSE)</f>
        <v>Energy</v>
      </c>
      <c r="E7411">
        <v>2023</v>
      </c>
      <c r="F7411" t="s">
        <v>681</v>
      </c>
      <c r="G7411" t="str">
        <f t="shared" si="559"/>
        <v>2023-Q3</v>
      </c>
      <c r="H7411" s="4">
        <f>_xlfn.XLOOKUP(G7411,'prices - not start at 2015'!$I$30:$CW$30,'prices - not start at 2015'!$I$31:$CW$31)</f>
        <v>12.93</v>
      </c>
      <c r="I7411" s="14">
        <f t="shared" si="560"/>
        <v>1.091371461357987</v>
      </c>
      <c r="J7411" s="6">
        <f>INDEX(MarketCap2!$E$2:$AR$224,MATCH(A7411,MarketCap2!$B$2:$B$224,0),MATCH(G7411,MarketCap2!$E$1:$AR$1,0))/1000000</f>
        <v>1683.6789759999999</v>
      </c>
      <c r="K7411">
        <f t="shared" si="557"/>
        <v>7.4287365448007368</v>
      </c>
      <c r="L7411">
        <f>INDEX('PB2'!$D$2:$AQ$224,MATCH(A7411,'PB2'!$B$2:$B$224,0),MATCH(G7411,'PB2'!$D$1:$AQ$1,0))</f>
        <v>1.2151299715042101</v>
      </c>
      <c r="M7411" s="16">
        <f t="shared" si="558"/>
        <v>0.8229572337534391</v>
      </c>
      <c r="N7411" s="6">
        <f>INDEX('ROA2'!$D$2:$AQ$224,MATCH(A7411,'ROA2'!$B$2:$B$224,0),MATCH(G7411,'ROA2'!$D$1:$AQ$1,0))</f>
        <v>13.1472873687744</v>
      </c>
      <c r="O7411" s="6">
        <v>1719.931008</v>
      </c>
      <c r="P7411" s="28">
        <v>7.7630303268027947E-3</v>
      </c>
    </row>
    <row r="7412" spans="1:16" x14ac:dyDescent="0.3">
      <c r="A7412" s="17" t="s">
        <v>557</v>
      </c>
      <c r="B7412" t="str">
        <f>VLOOKUP(A7412,Sheet3!L:L,1,FALSE)</f>
        <v>IPCO CN EQUITY</v>
      </c>
      <c r="C7412" t="str">
        <f>VLOOKUP(A7412,'ALL - prices'!B:C,2,FALSE)</f>
        <v>International Petroleum Corp</v>
      </c>
      <c r="D7412" t="str">
        <f>VLOOKUP(A7412,'ALL - prices'!B:I,8,FALSE)</f>
        <v>Energy</v>
      </c>
      <c r="E7412">
        <v>2023</v>
      </c>
      <c r="F7412" t="s">
        <v>682</v>
      </c>
      <c r="G7412" t="str">
        <f t="shared" si="559"/>
        <v>2023-Q4</v>
      </c>
      <c r="H7412" s="4">
        <f>_xlfn.XLOOKUP(G7412,'prices - not start at 2015'!$I$30:$CW$30,'prices - not start at 2015'!$I$31:$CW$31)</f>
        <v>15.77</v>
      </c>
      <c r="I7412" s="14">
        <f>STDEV(H7413:H7416)</f>
        <v>0.98712967739806134</v>
      </c>
      <c r="J7412" s="6">
        <f>INDEX(MarketCap2!$E$2:$AR$224,MATCH(A7412,MarketCap2!$B$2:$B$224,0),MATCH(G7412,MarketCap2!$E$1:$AR$1,0))/1000000</f>
        <v>2022.105472</v>
      </c>
      <c r="K7412">
        <f t="shared" si="557"/>
        <v>7.6118945604356441</v>
      </c>
      <c r="L7412">
        <f>INDEX('PB2'!$D$2:$AQ$224,MATCH(A7412,'PB2'!$B$2:$B$224,0),MATCH(G7412,'PB2'!$D$1:$AQ$1,0))</f>
        <v>1.42199695110321</v>
      </c>
      <c r="M7412" s="16">
        <f t="shared" si="558"/>
        <v>0.70323638825257861</v>
      </c>
      <c r="N7412" s="6">
        <f>INDEX('ROA2'!$D$2:$AQ$224,MATCH(A7412,'ROA2'!$B$2:$B$224,0),MATCH(G7412,'ROA2'!$D$1:$AQ$1,0))</f>
        <v>11.605593681335399</v>
      </c>
      <c r="O7412" s="6">
        <v>1953.8709759999999</v>
      </c>
      <c r="P7412" s="28">
        <v>0.13601706516823256</v>
      </c>
    </row>
    <row r="7413" spans="1:16" x14ac:dyDescent="0.3">
      <c r="A7413" s="17" t="s">
        <v>557</v>
      </c>
      <c r="B7413" t="str">
        <f>VLOOKUP(A7413,Sheet3!L:L,1,FALSE)</f>
        <v>IPCO CN EQUITY</v>
      </c>
      <c r="C7413" t="str">
        <f>VLOOKUP(A7413,'ALL - prices'!B:C,2,FALSE)</f>
        <v>International Petroleum Corp</v>
      </c>
      <c r="D7413" t="str">
        <f>VLOOKUP(A7413,'ALL - prices'!B:I,8,FALSE)</f>
        <v>Energy</v>
      </c>
      <c r="E7413" s="18">
        <v>2024</v>
      </c>
      <c r="F7413" t="s">
        <v>679</v>
      </c>
      <c r="G7413" t="str">
        <f t="shared" si="559"/>
        <v>2024-Q1</v>
      </c>
      <c r="H7413" s="4">
        <f>_xlfn.XLOOKUP(G7413,'prices - not start at 2015'!$I$30:$CW$30,'prices - not start at 2015'!$I$31:$CW$31)</f>
        <v>16.05</v>
      </c>
      <c r="I7413" s="14" t="s">
        <v>769</v>
      </c>
      <c r="J7413" s="6">
        <f>INDEX(MarketCap2!$E$2:$AR$224,MATCH(A7413,MarketCap2!$B$2:$B$224,0),MATCH(G7413,MarketCap2!$E$1:$AR$1,0))/1000000</f>
        <v>2020.424704</v>
      </c>
      <c r="K7413">
        <f t="shared" ref="K7413:K7475" si="561">LN(J7413)</f>
        <v>7.6110630178008716</v>
      </c>
      <c r="L7413">
        <f>INDEX('PB2'!$D$2:$AQ$224,MATCH(A7413,'PB2'!$B$2:$B$224,0),MATCH(G7413,'PB2'!$D$1:$AQ$1,0))</f>
        <v>1.48375403881073</v>
      </c>
      <c r="M7413" s="16">
        <f t="shared" ref="M7413:M7475" si="562">1/L7413</f>
        <v>0.6739661519651382</v>
      </c>
      <c r="N7413" s="6">
        <f>INDEX('ROA2'!$D$2:$AQ$224,MATCH(A7413,'ROA2'!$B$2:$B$224,0),MATCH(G7413,'ROA2'!$D$1:$AQ$1,0))</f>
        <v>9.2422866821289098</v>
      </c>
      <c r="O7413" s="6">
        <v>2062.9849599999998</v>
      </c>
      <c r="P7413" s="28">
        <v>5.5845030373182558E-2</v>
      </c>
    </row>
    <row r="7414" spans="1:16" x14ac:dyDescent="0.3">
      <c r="A7414" s="17" t="s">
        <v>557</v>
      </c>
      <c r="B7414" t="str">
        <f>VLOOKUP(A7414,Sheet3!L:L,1,FALSE)</f>
        <v>IPCO CN EQUITY</v>
      </c>
      <c r="C7414" t="str">
        <f>VLOOKUP(A7414,'ALL - prices'!B:C,2,FALSE)</f>
        <v>International Petroleum Corp</v>
      </c>
      <c r="D7414" t="str">
        <f>VLOOKUP(A7414,'ALL - prices'!B:I,8,FALSE)</f>
        <v>Energy</v>
      </c>
      <c r="E7414" s="18">
        <v>2024</v>
      </c>
      <c r="F7414" t="s">
        <v>680</v>
      </c>
      <c r="G7414" t="str">
        <f t="shared" si="559"/>
        <v>2024-Q2</v>
      </c>
      <c r="H7414" s="4">
        <f>_xlfn.XLOOKUP(G7414,'prices - not start at 2015'!$I$30:$CW$30,'prices - not start at 2015'!$I$31:$CW$31)</f>
        <v>18.100000000000001</v>
      </c>
      <c r="I7414" s="14" t="s">
        <v>769</v>
      </c>
      <c r="J7414" s="6">
        <f>INDEX(MarketCap2!$E$2:$AR$224,MATCH(A7414,MarketCap2!$B$2:$B$224,0),MATCH(G7414,MarketCap2!$E$1:$AR$1,0))/1000000</f>
        <v>2251.224064</v>
      </c>
      <c r="K7414">
        <f t="shared" si="561"/>
        <v>7.7192293757130859</v>
      </c>
      <c r="L7414">
        <f>INDEX('PB2'!$D$2:$AQ$224,MATCH(A7414,'PB2'!$B$2:$B$224,0),MATCH(G7414,'PB2'!$D$1:$AQ$1,0))</f>
        <v>1.5926820039749101</v>
      </c>
      <c r="M7414" s="16">
        <f t="shared" si="562"/>
        <v>0.62787172675039105</v>
      </c>
      <c r="N7414" s="6">
        <f>INDEX('ROA2'!$D$2:$AQ$224,MATCH(A7414,'ROA2'!$B$2:$B$224,0),MATCH(G7414,'ROA2'!$D$1:$AQ$1,0))</f>
        <v>9.1136093139648402</v>
      </c>
      <c r="O7414" s="6">
        <v>1960.493056</v>
      </c>
      <c r="P7414" s="28">
        <v>-4.9681362679444722E-2</v>
      </c>
    </row>
    <row r="7415" spans="1:16" x14ac:dyDescent="0.3">
      <c r="A7415" s="17" t="s">
        <v>557</v>
      </c>
      <c r="B7415" t="str">
        <f>VLOOKUP(A7415,Sheet3!L:L,1,FALSE)</f>
        <v>IPCO CN EQUITY</v>
      </c>
      <c r="C7415" t="str">
        <f>VLOOKUP(A7415,'ALL - prices'!B:C,2,FALSE)</f>
        <v>International Petroleum Corp</v>
      </c>
      <c r="D7415" t="str">
        <f>VLOOKUP(A7415,'ALL - prices'!B:I,8,FALSE)</f>
        <v>Energy</v>
      </c>
      <c r="E7415" s="18">
        <v>2024</v>
      </c>
      <c r="F7415" t="s">
        <v>681</v>
      </c>
      <c r="G7415" t="str">
        <f t="shared" si="559"/>
        <v>2024-Q3</v>
      </c>
      <c r="H7415" s="4">
        <f>_xlfn.XLOOKUP(G7415,'prices - not start at 2015'!$I$30:$CW$30,'prices - not start at 2015'!$I$31:$CW$31)</f>
        <v>15.97</v>
      </c>
      <c r="I7415" s="14" t="s">
        <v>769</v>
      </c>
      <c r="J7415" s="6">
        <f>INDEX(MarketCap2!$E$2:$AR$224,MATCH(A7415,MarketCap2!$B$2:$B$224,0),MATCH(G7415,MarketCap2!$E$1:$AR$1,0))/1000000</f>
        <v>1939.930752</v>
      </c>
      <c r="K7415">
        <f t="shared" si="561"/>
        <v>7.5704075565749367</v>
      </c>
      <c r="L7415">
        <f>INDEX('PB2'!$D$2:$AQ$224,MATCH(A7415,'PB2'!$B$2:$B$224,0),MATCH(G7415,'PB2'!$D$1:$AQ$1,0))</f>
        <v>1.3723169565200799</v>
      </c>
      <c r="M7415" s="16">
        <f t="shared" si="562"/>
        <v>0.72869463227780784</v>
      </c>
      <c r="N7415" s="6">
        <f>INDEX('ROA2'!$D$2:$AQ$224,MATCH(A7415,'ROA2'!$B$2:$B$224,0),MATCH(G7415,'ROA2'!$D$1:$AQ$1,0))</f>
        <v>9.7241563796997106</v>
      </c>
      <c r="O7415" s="6">
        <v>1988.174976</v>
      </c>
      <c r="P7415" s="28">
        <v>1.4119876586800821E-2</v>
      </c>
    </row>
    <row r="7416" spans="1:16" x14ac:dyDescent="0.3">
      <c r="A7416" s="17" t="s">
        <v>557</v>
      </c>
      <c r="B7416" t="str">
        <f>VLOOKUP(A7416,Sheet3!L:L,1,FALSE)</f>
        <v>IPCO CN EQUITY</v>
      </c>
      <c r="C7416" t="str">
        <f>VLOOKUP(A7416,'ALL - prices'!B:C,2,FALSE)</f>
        <v>International Petroleum Corp</v>
      </c>
      <c r="D7416" t="str">
        <f>VLOOKUP(A7416,'ALL - prices'!B:I,8,FALSE)</f>
        <v>Energy</v>
      </c>
      <c r="E7416" s="18">
        <v>2024</v>
      </c>
      <c r="F7416" t="s">
        <v>682</v>
      </c>
      <c r="G7416" t="str">
        <f t="shared" si="559"/>
        <v>2024-Q4</v>
      </c>
      <c r="H7416" s="4">
        <f>_xlfn.XLOOKUP(G7416,'prices - not start at 2015'!$I$30:$CW$30,'prices - not start at 2015'!$I$31:$CW$31)</f>
        <v>16.809999999999999</v>
      </c>
      <c r="I7416" s="14" t="s">
        <v>769</v>
      </c>
      <c r="J7416" s="6">
        <f>INDEX(MarketCap2!$E$2:$AR$224,MATCH(A7416,MarketCap2!$B$2:$B$224,0),MATCH(G7416,MarketCap2!$E$1:$AR$1,0))/1000000</f>
        <v>2015.2281599999999</v>
      </c>
      <c r="K7416">
        <f t="shared" si="561"/>
        <v>7.6084876987398946</v>
      </c>
      <c r="L7416">
        <f>INDEX('PB2'!$D$2:$AQ$224,MATCH(A7416,'PB2'!$B$2:$B$224,0),MATCH(G7416,'PB2'!$D$1:$AQ$1,0))</f>
        <v>1.323128048689</v>
      </c>
      <c r="M7416" s="16">
        <f t="shared" si="562"/>
        <v>0.7557847488690409</v>
      </c>
      <c r="N7416" s="6">
        <f>INDEX('ROA2'!$D$2:$AQ$224,MATCH(A7416,'ROA2'!$B$2:$B$224,0),MATCH(G7416,'ROA2'!$D$1:$AQ$1,0))</f>
        <v>6.6392350196838397</v>
      </c>
      <c r="O7416" s="6">
        <v>2007.187968</v>
      </c>
      <c r="P7416" s="28">
        <v>9.5630375744151508E-3</v>
      </c>
    </row>
    <row r="7417" spans="1:16" x14ac:dyDescent="0.3">
      <c r="A7417" s="17" t="s">
        <v>559</v>
      </c>
      <c r="B7417" t="str">
        <f>VLOOKUP(A7417,Sheet3!L:L,1,FALSE)</f>
        <v>JWEL CN EQUITY</v>
      </c>
      <c r="C7417" t="str">
        <f>VLOOKUP(A7417,'ALL - prices'!B:C,2,FALSE)</f>
        <v>Jamieson Wellness Inc</v>
      </c>
      <c r="D7417" t="str">
        <f>VLOOKUP(A7417,'ALL - prices'!B:I,8,FALSE)</f>
        <v>Consumer Staples</v>
      </c>
      <c r="E7417">
        <v>2017</v>
      </c>
      <c r="F7417" t="s">
        <v>682</v>
      </c>
      <c r="G7417" t="str">
        <f t="shared" si="559"/>
        <v>2017-Q4</v>
      </c>
      <c r="H7417" s="4">
        <f>_xlfn.XLOOKUP(G7417,'prices - not start at 2015'!$I$32:$CT$32,'prices - not start at 2015'!$I$33:$CT$33)</f>
        <v>19.0867</v>
      </c>
      <c r="I7417" s="14">
        <f t="shared" ref="I7417:I7440" si="563">STDEV(H7418:H7421)</f>
        <v>2.2793849857655322</v>
      </c>
      <c r="J7417" s="6">
        <f>INDEX(MarketCap2!$E$2:$AR$224,MATCH(A7417,MarketCap2!$B$2:$B$224,0),MATCH(G7417,MarketCap2!$E$1:$AR$1,0))/1000000</f>
        <v>843.11430399999995</v>
      </c>
      <c r="K7417">
        <f t="shared" si="561"/>
        <v>6.7371025407436704</v>
      </c>
      <c r="L7417">
        <f>INDEX('PB2'!$D$2:$AQ$224,MATCH(A7417,'PB2'!$B$2:$B$224,0),MATCH(G7417,'PB2'!$D$1:$AQ$1,0))</f>
        <v>3.81803703308106</v>
      </c>
      <c r="M7417" s="16">
        <f t="shared" si="562"/>
        <v>0.26191469368567782</v>
      </c>
      <c r="N7417" s="6">
        <f>INDEX('ROA2'!$D$2:$AQ$224,MATCH(A7417,'ROA2'!$B$2:$B$224,0),MATCH(G7417,'ROA2'!$D$1:$AQ$1,0))</f>
        <v>-8.8712482452392596</v>
      </c>
      <c r="O7417" s="6">
        <v>521.25699199999997</v>
      </c>
      <c r="P7417" s="28">
        <v>3.1895792802395961E-2</v>
      </c>
    </row>
    <row r="7418" spans="1:16" x14ac:dyDescent="0.3">
      <c r="A7418" s="17" t="s">
        <v>559</v>
      </c>
      <c r="B7418" t="str">
        <f>VLOOKUP(A7418,Sheet3!L:L,1,FALSE)</f>
        <v>JWEL CN EQUITY</v>
      </c>
      <c r="C7418" t="str">
        <f>VLOOKUP(A7418,'ALL - prices'!B:C,2,FALSE)</f>
        <v>Jamieson Wellness Inc</v>
      </c>
      <c r="D7418" t="str">
        <f>VLOOKUP(A7418,'ALL - prices'!B:I,8,FALSE)</f>
        <v>Consumer Staples</v>
      </c>
      <c r="E7418">
        <v>2018</v>
      </c>
      <c r="F7418" t="s">
        <v>679</v>
      </c>
      <c r="G7418" t="str">
        <f t="shared" si="559"/>
        <v>2018-Q1</v>
      </c>
      <c r="H7418" s="4">
        <f>_xlfn.XLOOKUP(G7418,'prices - not start at 2015'!$I$32:$CT$32,'prices - not start at 2015'!$I$33:$CT$33)</f>
        <v>19.7272</v>
      </c>
      <c r="I7418" s="14">
        <f t="shared" si="563"/>
        <v>3.2954092194040761</v>
      </c>
      <c r="J7418" s="6">
        <f>INDEX(MarketCap2!$E$2:$AR$224,MATCH(A7418,MarketCap2!$B$2:$B$224,0),MATCH(G7418,MarketCap2!$E$1:$AR$1,0))/1000000</f>
        <v>869.52128000000005</v>
      </c>
      <c r="K7418">
        <f t="shared" si="561"/>
        <v>6.767942807330396</v>
      </c>
      <c r="L7418">
        <f>INDEX('PB2'!$D$2:$AQ$224,MATCH(A7418,'PB2'!$B$2:$B$224,0),MATCH(G7418,'PB2'!$D$1:$AQ$1,0))</f>
        <v>3.9618470668792698</v>
      </c>
      <c r="M7418" s="16">
        <f t="shared" si="562"/>
        <v>0.25240752182483805</v>
      </c>
      <c r="N7418" s="6">
        <f>INDEX('ROA2'!$D$2:$AQ$224,MATCH(A7418,'ROA2'!$B$2:$B$224,0),MATCH(G7418,'ROA2'!$D$1:$AQ$1,0))</f>
        <v>-5.1838550567626998</v>
      </c>
      <c r="O7418" s="6">
        <v>512.55500800000004</v>
      </c>
      <c r="P7418" s="28">
        <v>-1.6694229782149236E-2</v>
      </c>
    </row>
    <row r="7419" spans="1:16" x14ac:dyDescent="0.3">
      <c r="A7419" s="17" t="s">
        <v>559</v>
      </c>
      <c r="B7419" t="str">
        <f>VLOOKUP(A7419,Sheet3!L:L,1,FALSE)</f>
        <v>JWEL CN EQUITY</v>
      </c>
      <c r="C7419" t="str">
        <f>VLOOKUP(A7419,'ALL - prices'!B:C,2,FALSE)</f>
        <v>Jamieson Wellness Inc</v>
      </c>
      <c r="D7419" t="str">
        <f>VLOOKUP(A7419,'ALL - prices'!B:I,8,FALSE)</f>
        <v>Consumer Staples</v>
      </c>
      <c r="E7419">
        <v>2018</v>
      </c>
      <c r="F7419" t="s">
        <v>680</v>
      </c>
      <c r="G7419" t="str">
        <f t="shared" si="559"/>
        <v>2018-Q2</v>
      </c>
      <c r="H7419" s="4">
        <f>_xlfn.XLOOKUP(G7419,'prices - not start at 2015'!$I$32:$CT$32,'prices - not start at 2015'!$I$33:$CT$33)</f>
        <v>22.9053</v>
      </c>
      <c r="I7419" s="14">
        <f t="shared" si="563"/>
        <v>2.8895265731027133</v>
      </c>
      <c r="J7419" s="6">
        <f>INDEX(MarketCap2!$E$2:$AR$224,MATCH(A7419,MarketCap2!$B$2:$B$224,0),MATCH(G7419,MarketCap2!$E$1:$AR$1,0))/1000000</f>
        <v>1012.024512</v>
      </c>
      <c r="K7419">
        <f t="shared" si="561"/>
        <v>6.9197080708979524</v>
      </c>
      <c r="L7419">
        <f>INDEX('PB2'!$D$2:$AQ$224,MATCH(A7419,'PB2'!$B$2:$B$224,0),MATCH(G7419,'PB2'!$D$1:$AQ$1,0))</f>
        <v>4.5186080932617196</v>
      </c>
      <c r="M7419" s="16">
        <f t="shared" si="562"/>
        <v>0.22130708823613829</v>
      </c>
      <c r="N7419" s="6">
        <f>INDEX('ROA2'!$D$2:$AQ$224,MATCH(A7419,'ROA2'!$B$2:$B$224,0),MATCH(G7419,'ROA2'!$D$1:$AQ$1,0))</f>
        <v>0.49152600765228299</v>
      </c>
      <c r="O7419" s="6">
        <v>508.488992</v>
      </c>
      <c r="P7419" s="28">
        <v>-7.9328383032793368E-3</v>
      </c>
    </row>
    <row r="7420" spans="1:16" x14ac:dyDescent="0.3">
      <c r="A7420" s="17" t="s">
        <v>559</v>
      </c>
      <c r="B7420" t="str">
        <f>VLOOKUP(A7420,Sheet3!L:L,1,FALSE)</f>
        <v>JWEL CN EQUITY</v>
      </c>
      <c r="C7420" t="str">
        <f>VLOOKUP(A7420,'ALL - prices'!B:C,2,FALSE)</f>
        <v>Jamieson Wellness Inc</v>
      </c>
      <c r="D7420" t="str">
        <f>VLOOKUP(A7420,'ALL - prices'!B:I,8,FALSE)</f>
        <v>Consumer Staples</v>
      </c>
      <c r="E7420">
        <v>2018</v>
      </c>
      <c r="F7420" t="s">
        <v>681</v>
      </c>
      <c r="G7420" t="str">
        <f t="shared" si="559"/>
        <v>2018-Q3</v>
      </c>
      <c r="H7420" s="4">
        <f>_xlfn.XLOOKUP(G7420,'prices - not start at 2015'!$I$32:$CT$32,'prices - not start at 2015'!$I$33:$CT$33)</f>
        <v>23.0197</v>
      </c>
      <c r="I7420" s="14">
        <f t="shared" si="563"/>
        <v>1.7071902461842572</v>
      </c>
      <c r="J7420" s="6">
        <f>INDEX(MarketCap2!$E$2:$AR$224,MATCH(A7420,MarketCap2!$B$2:$B$224,0),MATCH(G7420,MarketCap2!$E$1:$AR$1,0))/1000000</f>
        <v>1015.241024</v>
      </c>
      <c r="K7420">
        <f t="shared" si="561"/>
        <v>6.9228813253551991</v>
      </c>
      <c r="L7420">
        <f>INDEX('PB2'!$D$2:$AQ$224,MATCH(A7420,'PB2'!$B$2:$B$224,0),MATCH(G7420,'PB2'!$D$1:$AQ$1,0))</f>
        <v>4.44978904724121</v>
      </c>
      <c r="M7420" s="16">
        <f t="shared" si="562"/>
        <v>0.22472975446330026</v>
      </c>
      <c r="N7420" s="6">
        <f>INDEX('ROA2'!$D$2:$AQ$224,MATCH(A7420,'ROA2'!$B$2:$B$224,0),MATCH(G7420,'ROA2'!$D$1:$AQ$1,0))</f>
        <v>2.7782769203186</v>
      </c>
      <c r="O7420" s="6">
        <v>519.66300799999999</v>
      </c>
      <c r="P7420" s="28">
        <v>2.19749417898903E-2</v>
      </c>
    </row>
    <row r="7421" spans="1:16" x14ac:dyDescent="0.3">
      <c r="A7421" s="17" t="s">
        <v>559</v>
      </c>
      <c r="B7421" t="str">
        <f>VLOOKUP(A7421,Sheet3!L:L,1,FALSE)</f>
        <v>JWEL CN EQUITY</v>
      </c>
      <c r="C7421" t="str">
        <f>VLOOKUP(A7421,'ALL - prices'!B:C,2,FALSE)</f>
        <v>Jamieson Wellness Inc</v>
      </c>
      <c r="D7421" t="str">
        <f>VLOOKUP(A7421,'ALL - prices'!B:I,8,FALSE)</f>
        <v>Consumer Staples</v>
      </c>
      <c r="E7421">
        <v>2018</v>
      </c>
      <c r="F7421" t="s">
        <v>682</v>
      </c>
      <c r="G7421" t="str">
        <f t="shared" si="559"/>
        <v>2018-Q4</v>
      </c>
      <c r="H7421" s="4">
        <f>_xlfn.XLOOKUP(G7421,'prices - not start at 2015'!$I$32:$CT$32,'prices - not start at 2015'!$I$33:$CT$33)</f>
        <v>18.497399999999999</v>
      </c>
      <c r="I7421" s="14">
        <f>STDEV(H7422:H7425)</f>
        <v>2.8463692159193528</v>
      </c>
      <c r="J7421" s="6">
        <f>INDEX(MarketCap2!$E$2:$AR$224,MATCH(A7421,MarketCap2!$B$2:$B$224,0),MATCH(G7421,MarketCap2!$E$1:$AR$1,0))/1000000</f>
        <v>812.26899200000003</v>
      </c>
      <c r="K7421">
        <f t="shared" si="561"/>
        <v>6.6998315562395367</v>
      </c>
      <c r="L7421">
        <f>INDEX('PB2'!$D$2:$AQ$224,MATCH(A7421,'PB2'!$B$2:$B$224,0),MATCH(G7421,'PB2'!$D$1:$AQ$1,0))</f>
        <v>3.3854730129241899</v>
      </c>
      <c r="M7421" s="16">
        <f t="shared" si="562"/>
        <v>0.29537969913877815</v>
      </c>
      <c r="N7421" s="6">
        <f>INDEX('ROA2'!$D$2:$AQ$224,MATCH(A7421,'ROA2'!$B$2:$B$224,0),MATCH(G7421,'ROA2'!$D$1:$AQ$1,0))</f>
        <v>3.8568460941314702</v>
      </c>
      <c r="O7421" s="6">
        <v>534.52800000000002</v>
      </c>
      <c r="P7421" s="28">
        <v>2.8605060916708603E-2</v>
      </c>
    </row>
    <row r="7422" spans="1:16" x14ac:dyDescent="0.3">
      <c r="A7422" s="17" t="s">
        <v>559</v>
      </c>
      <c r="B7422" t="str">
        <f>VLOOKUP(A7422,Sheet3!L:L,1,FALSE)</f>
        <v>JWEL CN EQUITY</v>
      </c>
      <c r="C7422" t="str">
        <f>VLOOKUP(A7422,'ALL - prices'!B:C,2,FALSE)</f>
        <v>Jamieson Wellness Inc</v>
      </c>
      <c r="D7422" t="str">
        <f>VLOOKUP(A7422,'ALL - prices'!B:I,8,FALSE)</f>
        <v>Consumer Staples</v>
      </c>
      <c r="E7422">
        <v>2019</v>
      </c>
      <c r="F7422" t="s">
        <v>679</v>
      </c>
      <c r="G7422" t="str">
        <f t="shared" si="559"/>
        <v>2019-Q1</v>
      </c>
      <c r="H7422" s="4">
        <f>_xlfn.XLOOKUP(G7422,'prices - not start at 2015'!$I$32:$CT$32,'prices - not start at 2015'!$I$33:$CT$33)</f>
        <v>16.4038</v>
      </c>
      <c r="I7422" s="14">
        <f t="shared" si="563"/>
        <v>2.4525046585072712</v>
      </c>
      <c r="J7422" s="6">
        <f>INDEX(MarketCap2!$E$2:$AR$224,MATCH(A7422,MarketCap2!$B$2:$B$224,0),MATCH(G7422,MarketCap2!$E$1:$AR$1,0))/1000000</f>
        <v>721.36550399999999</v>
      </c>
      <c r="K7422">
        <f t="shared" si="561"/>
        <v>6.5811459491947044</v>
      </c>
      <c r="L7422">
        <f>INDEX('PB2'!$D$2:$AQ$224,MATCH(A7422,'PB2'!$B$2:$B$224,0),MATCH(G7422,'PB2'!$D$1:$AQ$1,0))</f>
        <v>2.9692330360412602</v>
      </c>
      <c r="M7422" s="16">
        <f t="shared" si="562"/>
        <v>0.33678730765209769</v>
      </c>
      <c r="N7422" s="6">
        <f>INDEX('ROA2'!$D$2:$AQ$224,MATCH(A7422,'ROA2'!$B$2:$B$224,0),MATCH(G7422,'ROA2'!$D$1:$AQ$1,0))</f>
        <v>5.0251698493957502</v>
      </c>
      <c r="O7422" s="6">
        <v>549.02099199999998</v>
      </c>
      <c r="P7422" s="28">
        <v>2.7113625478927122E-2</v>
      </c>
    </row>
    <row r="7423" spans="1:16" x14ac:dyDescent="0.3">
      <c r="A7423" s="17" t="s">
        <v>559</v>
      </c>
      <c r="B7423" t="str">
        <f>VLOOKUP(A7423,Sheet3!L:L,1,FALSE)</f>
        <v>JWEL CN EQUITY</v>
      </c>
      <c r="C7423" t="str">
        <f>VLOOKUP(A7423,'ALL - prices'!B:C,2,FALSE)</f>
        <v>Jamieson Wellness Inc</v>
      </c>
      <c r="D7423" t="str">
        <f>VLOOKUP(A7423,'ALL - prices'!B:I,8,FALSE)</f>
        <v>Consumer Staples</v>
      </c>
      <c r="E7423">
        <v>2019</v>
      </c>
      <c r="F7423" t="s">
        <v>680</v>
      </c>
      <c r="G7423" t="str">
        <f t="shared" ref="G7423:G7480" si="564">E7423&amp;"-"&amp;F7423</f>
        <v>2019-Q2</v>
      </c>
      <c r="H7423" s="4">
        <f>_xlfn.XLOOKUP(G7423,'prices - not start at 2015'!$I$32:$CT$32,'prices - not start at 2015'!$I$33:$CT$33)</f>
        <v>17.6021</v>
      </c>
      <c r="I7423" s="14">
        <f t="shared" si="563"/>
        <v>4.9447005268266686</v>
      </c>
      <c r="J7423" s="6">
        <f>INDEX(MarketCap2!$E$2:$AR$224,MATCH(A7423,MarketCap2!$B$2:$B$224,0),MATCH(G7423,MarketCap2!$E$1:$AR$1,0))/1000000</f>
        <v>770.53868799999998</v>
      </c>
      <c r="K7423">
        <f t="shared" si="561"/>
        <v>6.6470898650505532</v>
      </c>
      <c r="L7423">
        <f>INDEX('PB2'!$D$2:$AQ$224,MATCH(A7423,'PB2'!$B$2:$B$224,0),MATCH(G7423,'PB2'!$D$1:$AQ$1,0))</f>
        <v>3.12108707427979</v>
      </c>
      <c r="M7423" s="16">
        <f t="shared" si="562"/>
        <v>0.32040118593319161</v>
      </c>
      <c r="N7423" s="6">
        <f>INDEX('ROA2'!$D$2:$AQ$224,MATCH(A7423,'ROA2'!$B$2:$B$224,0),MATCH(G7423,'ROA2'!$D$1:$AQ$1,0))</f>
        <v>5.2028670310974103</v>
      </c>
      <c r="O7423" s="6">
        <v>545.96799999999996</v>
      </c>
      <c r="P7423" s="28">
        <v>-5.5607928375897469E-3</v>
      </c>
    </row>
    <row r="7424" spans="1:16" x14ac:dyDescent="0.3">
      <c r="A7424" s="17" t="s">
        <v>559</v>
      </c>
      <c r="B7424" t="str">
        <f>VLOOKUP(A7424,Sheet3!L:L,1,FALSE)</f>
        <v>JWEL CN EQUITY</v>
      </c>
      <c r="C7424" t="str">
        <f>VLOOKUP(A7424,'ALL - prices'!B:C,2,FALSE)</f>
        <v>Jamieson Wellness Inc</v>
      </c>
      <c r="D7424" t="str">
        <f>VLOOKUP(A7424,'ALL - prices'!B:I,8,FALSE)</f>
        <v>Consumer Staples</v>
      </c>
      <c r="E7424">
        <v>2019</v>
      </c>
      <c r="F7424" t="s">
        <v>681</v>
      </c>
      <c r="G7424" t="str">
        <f t="shared" si="564"/>
        <v>2019-Q3</v>
      </c>
      <c r="H7424" s="4">
        <f>_xlfn.XLOOKUP(G7424,'prices - not start at 2015'!$I$32:$CT$32,'prices - not start at 2015'!$I$33:$CT$33)</f>
        <v>20.453299999999999</v>
      </c>
      <c r="I7424" s="14">
        <f t="shared" si="563"/>
        <v>7.2682212644612481</v>
      </c>
      <c r="J7424" s="6">
        <f>INDEX(MarketCap2!$E$2:$AR$224,MATCH(A7424,MarketCap2!$B$2:$B$224,0),MATCH(G7424,MarketCap2!$E$1:$AR$1,0))/1000000</f>
        <v>905.48403199999996</v>
      </c>
      <c r="K7424">
        <f t="shared" si="561"/>
        <v>6.8084696427118772</v>
      </c>
      <c r="L7424">
        <f>INDEX('PB2'!$D$2:$AQ$224,MATCH(A7424,'PB2'!$B$2:$B$224,0),MATCH(G7424,'PB2'!$D$1:$AQ$1,0))</f>
        <v>3.6243929862976101</v>
      </c>
      <c r="M7424" s="16">
        <f t="shared" si="562"/>
        <v>0.27590827037261212</v>
      </c>
      <c r="N7424" s="6">
        <f>INDEX('ROA2'!$D$2:$AQ$224,MATCH(A7424,'ROA2'!$B$2:$B$224,0),MATCH(G7424,'ROA2'!$D$1:$AQ$1,0))</f>
        <v>5.7365779876709002</v>
      </c>
      <c r="O7424" s="6">
        <v>555.15897600000005</v>
      </c>
      <c r="P7424" s="28">
        <v>1.6834276001524068E-2</v>
      </c>
    </row>
    <row r="7425" spans="1:16" x14ac:dyDescent="0.3">
      <c r="A7425" s="17" t="s">
        <v>559</v>
      </c>
      <c r="B7425" t="str">
        <f>VLOOKUP(A7425,Sheet3!L:L,1,FALSE)</f>
        <v>JWEL CN EQUITY</v>
      </c>
      <c r="C7425" t="str">
        <f>VLOOKUP(A7425,'ALL - prices'!B:C,2,FALSE)</f>
        <v>Jamieson Wellness Inc</v>
      </c>
      <c r="D7425" t="str">
        <f>VLOOKUP(A7425,'ALL - prices'!B:I,8,FALSE)</f>
        <v>Consumer Staples</v>
      </c>
      <c r="E7425">
        <v>2019</v>
      </c>
      <c r="F7425" t="s">
        <v>682</v>
      </c>
      <c r="G7425" t="str">
        <f t="shared" si="564"/>
        <v>2019-Q4</v>
      </c>
      <c r="H7425" s="4">
        <f>_xlfn.XLOOKUP(G7425,'prices - not start at 2015'!$I$32:$CT$32,'prices - not start at 2015'!$I$33:$CT$33)</f>
        <v>22.7212</v>
      </c>
      <c r="I7425" s="14">
        <f t="shared" si="563"/>
        <v>6.135802548634806</v>
      </c>
      <c r="J7425" s="6">
        <f>INDEX(MarketCap2!$E$2:$AR$224,MATCH(A7425,MarketCap2!$B$2:$B$224,0),MATCH(G7425,MarketCap2!$E$1:$AR$1,0))/1000000</f>
        <v>1001.985984</v>
      </c>
      <c r="K7425">
        <f t="shared" si="561"/>
        <v>6.9097392935230246</v>
      </c>
      <c r="L7425">
        <f>INDEX('PB2'!$D$2:$AQ$224,MATCH(A7425,'PB2'!$B$2:$B$224,0),MATCH(G7425,'PB2'!$D$1:$AQ$1,0))</f>
        <v>3.8738999366760201</v>
      </c>
      <c r="M7425" s="16">
        <f t="shared" si="562"/>
        <v>0.258137798174014</v>
      </c>
      <c r="N7425" s="6">
        <f>INDEX('ROA2'!$D$2:$AQ$224,MATCH(A7425,'ROA2'!$B$2:$B$224,0),MATCH(G7425,'ROA2'!$D$1:$AQ$1,0))</f>
        <v>5.1185488700866699</v>
      </c>
      <c r="O7425" s="6">
        <v>580.78796799999998</v>
      </c>
      <c r="P7425" s="28">
        <v>4.6165140271459688E-2</v>
      </c>
    </row>
    <row r="7426" spans="1:16" x14ac:dyDescent="0.3">
      <c r="A7426" s="17" t="s">
        <v>559</v>
      </c>
      <c r="B7426" t="str">
        <f>VLOOKUP(A7426,Sheet3!L:L,1,FALSE)</f>
        <v>JWEL CN EQUITY</v>
      </c>
      <c r="C7426" t="str">
        <f>VLOOKUP(A7426,'ALL - prices'!B:C,2,FALSE)</f>
        <v>Jamieson Wellness Inc</v>
      </c>
      <c r="D7426" t="str">
        <f>VLOOKUP(A7426,'ALL - prices'!B:I,8,FALSE)</f>
        <v>Consumer Staples</v>
      </c>
      <c r="E7426">
        <v>2020</v>
      </c>
      <c r="F7426" t="s">
        <v>679</v>
      </c>
      <c r="G7426" t="str">
        <f t="shared" si="564"/>
        <v>2020-Q1</v>
      </c>
      <c r="H7426" s="4">
        <f>_xlfn.XLOOKUP(G7426,'prices - not start at 2015'!$I$32:$CT$32,'prices - not start at 2015'!$I$33:$CT$33)</f>
        <v>22.811</v>
      </c>
      <c r="I7426" s="14">
        <f t="shared" si="563"/>
        <v>2.6957052637791588</v>
      </c>
      <c r="J7426" s="6">
        <f>INDEX(MarketCap2!$E$2:$AR$224,MATCH(A7426,MarketCap2!$B$2:$B$224,0),MATCH(G7426,MarketCap2!$E$1:$AR$1,0))/1000000</f>
        <v>1010.794432</v>
      </c>
      <c r="K7426">
        <f t="shared" si="561"/>
        <v>6.9184918669907551</v>
      </c>
      <c r="L7426">
        <f>INDEX('PB2'!$D$2:$AQ$224,MATCH(A7426,'PB2'!$B$2:$B$224,0),MATCH(G7426,'PB2'!$D$1:$AQ$1,0))</f>
        <v>3.76515889167786</v>
      </c>
      <c r="M7426" s="16">
        <f t="shared" si="562"/>
        <v>0.2655930410295041</v>
      </c>
      <c r="N7426" s="6">
        <f>INDEX('ROA2'!$D$2:$AQ$224,MATCH(A7426,'ROA2'!$B$2:$B$224,0),MATCH(G7426,'ROA2'!$D$1:$AQ$1,0))</f>
        <v>5.7005968093872097</v>
      </c>
      <c r="O7426" s="6">
        <v>561.77497600000004</v>
      </c>
      <c r="P7426" s="28">
        <v>-3.2736545947177648E-2</v>
      </c>
    </row>
    <row r="7427" spans="1:16" x14ac:dyDescent="0.3">
      <c r="A7427" s="17" t="s">
        <v>559</v>
      </c>
      <c r="B7427" t="str">
        <f>VLOOKUP(A7427,Sheet3!L:L,1,FALSE)</f>
        <v>JWEL CN EQUITY</v>
      </c>
      <c r="C7427" t="str">
        <f>VLOOKUP(A7427,'ALL - prices'!B:C,2,FALSE)</f>
        <v>Jamieson Wellness Inc</v>
      </c>
      <c r="D7427" t="str">
        <f>VLOOKUP(A7427,'ALL - prices'!B:I,8,FALSE)</f>
        <v>Consumer Staples</v>
      </c>
      <c r="E7427">
        <v>2020</v>
      </c>
      <c r="F7427" t="s">
        <v>680</v>
      </c>
      <c r="G7427" t="str">
        <f t="shared" si="564"/>
        <v>2020-Q2</v>
      </c>
      <c r="H7427" s="4">
        <f>_xlfn.XLOOKUP(G7427,'prices - not start at 2015'!$I$32:$CT$32,'prices - not start at 2015'!$I$33:$CT$33)</f>
        <v>31.640899999999998</v>
      </c>
      <c r="I7427" s="14">
        <f t="shared" si="563"/>
        <v>3.0301422599992445</v>
      </c>
      <c r="J7427" s="6">
        <f>INDEX(MarketCap2!$E$2:$AR$224,MATCH(A7427,MarketCap2!$B$2:$B$224,0),MATCH(G7427,MarketCap2!$E$1:$AR$1,0))/1000000</f>
        <v>1410.6566399999999</v>
      </c>
      <c r="K7427">
        <f t="shared" si="561"/>
        <v>7.2518105770942931</v>
      </c>
      <c r="L7427">
        <f>INDEX('PB2'!$D$2:$AQ$224,MATCH(A7427,'PB2'!$B$2:$B$224,0),MATCH(G7427,'PB2'!$D$1:$AQ$1,0))</f>
        <v>5.1181969642639196</v>
      </c>
      <c r="M7427" s="16">
        <f t="shared" si="562"/>
        <v>0.19538130458482977</v>
      </c>
      <c r="N7427" s="6">
        <f>INDEX('ROA2'!$D$2:$AQ$224,MATCH(A7427,'ROA2'!$B$2:$B$224,0),MATCH(G7427,'ROA2'!$D$1:$AQ$1,0))</f>
        <v>6.0932989120483398</v>
      </c>
      <c r="O7427" s="6">
        <v>579.46502399999997</v>
      </c>
      <c r="P7427" s="28">
        <v>3.1489562112499529E-2</v>
      </c>
    </row>
    <row r="7428" spans="1:16" x14ac:dyDescent="0.3">
      <c r="A7428" s="17" t="s">
        <v>559</v>
      </c>
      <c r="B7428" t="str">
        <f>VLOOKUP(A7428,Sheet3!L:L,1,FALSE)</f>
        <v>JWEL CN EQUITY</v>
      </c>
      <c r="C7428" t="str">
        <f>VLOOKUP(A7428,'ALL - prices'!B:C,2,FALSE)</f>
        <v>Jamieson Wellness Inc</v>
      </c>
      <c r="D7428" t="str">
        <f>VLOOKUP(A7428,'ALL - prices'!B:I,8,FALSE)</f>
        <v>Consumer Staples</v>
      </c>
      <c r="E7428">
        <v>2020</v>
      </c>
      <c r="F7428" t="s">
        <v>681</v>
      </c>
      <c r="G7428" t="str">
        <f t="shared" si="564"/>
        <v>2020-Q3</v>
      </c>
      <c r="H7428" s="4">
        <f>_xlfn.XLOOKUP(G7428,'prices - not start at 2015'!$I$32:$CT$32,'prices - not start at 2015'!$I$33:$CT$33)</f>
        <v>37.610999999999997</v>
      </c>
      <c r="I7428" s="14">
        <f t="shared" si="563"/>
        <v>1.1631120077189476</v>
      </c>
      <c r="J7428" s="6">
        <f>INDEX(MarketCap2!$E$2:$AR$224,MATCH(A7428,MarketCap2!$B$2:$B$224,0),MATCH(G7428,MarketCap2!$E$1:$AR$1,0))/1000000</f>
        <v>1679.25056</v>
      </c>
      <c r="K7428">
        <f t="shared" si="561"/>
        <v>7.4261028776291278</v>
      </c>
      <c r="L7428">
        <f>INDEX('PB2'!$D$2:$AQ$224,MATCH(A7428,'PB2'!$B$2:$B$224,0),MATCH(G7428,'PB2'!$D$1:$AQ$1,0))</f>
        <v>5.8983178138732901</v>
      </c>
      <c r="M7428" s="16">
        <f t="shared" si="562"/>
        <v>0.16953986400121138</v>
      </c>
      <c r="N7428" s="6">
        <f>INDEX('ROA2'!$D$2:$AQ$224,MATCH(A7428,'ROA2'!$B$2:$B$224,0),MATCH(G7428,'ROA2'!$D$1:$AQ$1,0))</f>
        <v>5.6533899307251003</v>
      </c>
      <c r="O7428" s="6">
        <v>581.85798399999999</v>
      </c>
      <c r="P7428" s="28">
        <v>4.1296021345371423E-3</v>
      </c>
    </row>
    <row r="7429" spans="1:16" x14ac:dyDescent="0.3">
      <c r="A7429" s="17" t="s">
        <v>559</v>
      </c>
      <c r="B7429" t="str">
        <f>VLOOKUP(A7429,Sheet3!L:L,1,FALSE)</f>
        <v>JWEL CN EQUITY</v>
      </c>
      <c r="C7429" t="str">
        <f>VLOOKUP(A7429,'ALL - prices'!B:C,2,FALSE)</f>
        <v>Jamieson Wellness Inc</v>
      </c>
      <c r="D7429" t="str">
        <f>VLOOKUP(A7429,'ALL - prices'!B:I,8,FALSE)</f>
        <v>Consumer Staples</v>
      </c>
      <c r="E7429">
        <v>2020</v>
      </c>
      <c r="F7429" t="s">
        <v>682</v>
      </c>
      <c r="G7429" t="str">
        <f t="shared" si="564"/>
        <v>2020-Q4</v>
      </c>
      <c r="H7429" s="4">
        <f>_xlfn.XLOOKUP(G7429,'prices - not start at 2015'!$I$32:$CT$32,'prices - not start at 2015'!$I$33:$CT$33)</f>
        <v>32.345399999999998</v>
      </c>
      <c r="I7429" s="14">
        <f t="shared" si="563"/>
        <v>2.47660964828937</v>
      </c>
      <c r="J7429" s="6">
        <f>INDEX(MarketCap2!$E$2:$AR$224,MATCH(A7429,MarketCap2!$B$2:$B$224,0),MATCH(G7429,MarketCap2!$E$1:$AR$1,0))/1000000</f>
        <v>1439.715584</v>
      </c>
      <c r="K7429">
        <f t="shared" si="561"/>
        <v>7.2722008619510472</v>
      </c>
      <c r="L7429">
        <f>INDEX('PB2'!$D$2:$AQ$224,MATCH(A7429,'PB2'!$B$2:$B$224,0),MATCH(G7429,'PB2'!$D$1:$AQ$1,0))</f>
        <v>4.9268069267272896</v>
      </c>
      <c r="M7429" s="16">
        <f t="shared" si="562"/>
        <v>0.20297121743803873</v>
      </c>
      <c r="N7429" s="6">
        <f>INDEX('ROA2'!$D$2:$AQ$224,MATCH(A7429,'ROA2'!$B$2:$B$224,0),MATCH(G7429,'ROA2'!$D$1:$AQ$1,0))</f>
        <v>6.6221890449523899</v>
      </c>
      <c r="O7429" s="6">
        <v>607.82201599999996</v>
      </c>
      <c r="P7429" s="28">
        <v>4.4622627366061846E-2</v>
      </c>
    </row>
    <row r="7430" spans="1:16" x14ac:dyDescent="0.3">
      <c r="A7430" s="17" t="s">
        <v>559</v>
      </c>
      <c r="B7430" t="str">
        <f>VLOOKUP(A7430,Sheet3!L:L,1,FALSE)</f>
        <v>JWEL CN EQUITY</v>
      </c>
      <c r="C7430" t="str">
        <f>VLOOKUP(A7430,'ALL - prices'!B:C,2,FALSE)</f>
        <v>Jamieson Wellness Inc</v>
      </c>
      <c r="D7430" t="str">
        <f>VLOOKUP(A7430,'ALL - prices'!B:I,8,FALSE)</f>
        <v>Consumer Staples</v>
      </c>
      <c r="E7430">
        <v>2021</v>
      </c>
      <c r="F7430" t="s">
        <v>679</v>
      </c>
      <c r="G7430" t="str">
        <f t="shared" si="564"/>
        <v>2021-Q1</v>
      </c>
      <c r="H7430" s="4">
        <f>_xlfn.XLOOKUP(G7430,'prices - not start at 2015'!$I$32:$CT$32,'prices - not start at 2015'!$I$33:$CT$33)</f>
        <v>33.039400000000001</v>
      </c>
      <c r="I7430" s="14">
        <f t="shared" si="563"/>
        <v>2.5754574150365337</v>
      </c>
      <c r="J7430" s="6">
        <f>INDEX(MarketCap2!$E$2:$AR$224,MATCH(A7430,MarketCap2!$B$2:$B$224,0),MATCH(G7430,MarketCap2!$E$1:$AR$1,0))/1000000</f>
        <v>1466.2699520000001</v>
      </c>
      <c r="K7430">
        <f t="shared" si="561"/>
        <v>7.2904770073772349</v>
      </c>
      <c r="L7430">
        <f>INDEX('PB2'!$D$2:$AQ$224,MATCH(A7430,'PB2'!$B$2:$B$224,0),MATCH(G7430,'PB2'!$D$1:$AQ$1,0))</f>
        <v>4.9252619743347203</v>
      </c>
      <c r="M7430" s="16">
        <f t="shared" si="562"/>
        <v>0.20303488529360411</v>
      </c>
      <c r="N7430" s="6">
        <f>INDEX('ROA2'!$D$2:$AQ$224,MATCH(A7430,'ROA2'!$B$2:$B$224,0),MATCH(G7430,'ROA2'!$D$1:$AQ$1,0))</f>
        <v>7.1039929389953604</v>
      </c>
      <c r="O7430" s="6">
        <v>609.34099200000003</v>
      </c>
      <c r="P7430" s="28">
        <v>2.499047352704095E-3</v>
      </c>
    </row>
    <row r="7431" spans="1:16" x14ac:dyDescent="0.3">
      <c r="A7431" s="17" t="s">
        <v>559</v>
      </c>
      <c r="B7431" t="str">
        <f>VLOOKUP(A7431,Sheet3!L:L,1,FALSE)</f>
        <v>JWEL CN EQUITY</v>
      </c>
      <c r="C7431" t="str">
        <f>VLOOKUP(A7431,'ALL - prices'!B:C,2,FALSE)</f>
        <v>Jamieson Wellness Inc</v>
      </c>
      <c r="D7431" t="str">
        <f>VLOOKUP(A7431,'ALL - prices'!B:I,8,FALSE)</f>
        <v>Consumer Staples</v>
      </c>
      <c r="E7431">
        <v>2021</v>
      </c>
      <c r="F7431" t="s">
        <v>680</v>
      </c>
      <c r="G7431" t="str">
        <f t="shared" si="564"/>
        <v>2021-Q2</v>
      </c>
      <c r="H7431" s="4">
        <f>_xlfn.XLOOKUP(G7431,'prices - not start at 2015'!$I$32:$CT$32,'prices - not start at 2015'!$I$33:$CT$33)</f>
        <v>30.471699999999998</v>
      </c>
      <c r="I7431" s="14">
        <f t="shared" si="563"/>
        <v>2.0531445368426118</v>
      </c>
      <c r="J7431" s="6">
        <f>INDEX(MarketCap2!$E$2:$AR$224,MATCH(A7431,MarketCap2!$B$2:$B$224,0),MATCH(G7431,MarketCap2!$E$1:$AR$1,0))/1000000</f>
        <v>1354.051968</v>
      </c>
      <c r="K7431">
        <f t="shared" si="561"/>
        <v>7.2108568338287427</v>
      </c>
      <c r="L7431">
        <f>INDEX('PB2'!$D$2:$AQ$224,MATCH(A7431,'PB2'!$B$2:$B$224,0),MATCH(G7431,'PB2'!$D$1:$AQ$1,0))</f>
        <v>4.4039359092712402</v>
      </c>
      <c r="M7431" s="16">
        <f t="shared" si="562"/>
        <v>0.22706960786935684</v>
      </c>
      <c r="N7431" s="6">
        <f>INDEX('ROA2'!$D$2:$AQ$224,MATCH(A7431,'ROA2'!$B$2:$B$224,0),MATCH(G7431,'ROA2'!$D$1:$AQ$1,0))</f>
        <v>6.54807806015015</v>
      </c>
      <c r="O7431" s="6">
        <v>633.80697599999996</v>
      </c>
      <c r="P7431" s="28">
        <v>4.0151547854505636E-2</v>
      </c>
    </row>
    <row r="7432" spans="1:16" x14ac:dyDescent="0.3">
      <c r="A7432" s="17" t="s">
        <v>559</v>
      </c>
      <c r="B7432" t="str">
        <f>VLOOKUP(A7432,Sheet3!L:L,1,FALSE)</f>
        <v>JWEL CN EQUITY</v>
      </c>
      <c r="C7432" t="str">
        <f>VLOOKUP(A7432,'ALL - prices'!B:C,2,FALSE)</f>
        <v>Jamieson Wellness Inc</v>
      </c>
      <c r="D7432" t="str">
        <f>VLOOKUP(A7432,'ALL - prices'!B:I,8,FALSE)</f>
        <v>Consumer Staples</v>
      </c>
      <c r="E7432">
        <v>2021</v>
      </c>
      <c r="F7432" t="s">
        <v>681</v>
      </c>
      <c r="G7432" t="str">
        <f t="shared" si="564"/>
        <v>2021-Q3</v>
      </c>
      <c r="H7432" s="4">
        <f>_xlfn.XLOOKUP(G7432,'prices - not start at 2015'!$I$32:$CT$32,'prices - not start at 2015'!$I$33:$CT$33)</f>
        <v>32.7928</v>
      </c>
      <c r="I7432" s="14">
        <f t="shared" si="563"/>
        <v>2.4535501713503494</v>
      </c>
      <c r="J7432" s="6">
        <f>INDEX(MarketCap2!$E$2:$AR$224,MATCH(A7432,MarketCap2!$B$2:$B$224,0),MATCH(G7432,MarketCap2!$E$1:$AR$1,0))/1000000</f>
        <v>1460.7366400000001</v>
      </c>
      <c r="K7432">
        <f t="shared" si="561"/>
        <v>7.2866961354060713</v>
      </c>
      <c r="L7432">
        <f>INDEX('PB2'!$D$2:$AQ$224,MATCH(A7432,'PB2'!$B$2:$B$224,0),MATCH(G7432,'PB2'!$D$1:$AQ$1,0))</f>
        <v>4.5099301338195801</v>
      </c>
      <c r="M7432" s="16">
        <f t="shared" si="562"/>
        <v>0.22173292497395594</v>
      </c>
      <c r="N7432" s="6">
        <f>INDEX('ROA2'!$D$2:$AQ$224,MATCH(A7432,'ROA2'!$B$2:$B$224,0),MATCH(G7432,'ROA2'!$D$1:$AQ$1,0))</f>
        <v>7.3624439239501998</v>
      </c>
      <c r="O7432" s="6">
        <v>644.82700799999998</v>
      </c>
      <c r="P7432" s="28">
        <v>1.738704750387603E-2</v>
      </c>
    </row>
    <row r="7433" spans="1:16" x14ac:dyDescent="0.3">
      <c r="A7433" s="17" t="s">
        <v>559</v>
      </c>
      <c r="B7433" t="str">
        <f>VLOOKUP(A7433,Sheet3!L:L,1,FALSE)</f>
        <v>JWEL CN EQUITY</v>
      </c>
      <c r="C7433" t="str">
        <f>VLOOKUP(A7433,'ALL - prices'!B:C,2,FALSE)</f>
        <v>Jamieson Wellness Inc</v>
      </c>
      <c r="D7433" t="str">
        <f>VLOOKUP(A7433,'ALL - prices'!B:I,8,FALSE)</f>
        <v>Consumer Staples</v>
      </c>
      <c r="E7433">
        <v>2021</v>
      </c>
      <c r="F7433" t="s">
        <v>682</v>
      </c>
      <c r="G7433" t="str">
        <f t="shared" si="564"/>
        <v>2021-Q4</v>
      </c>
      <c r="H7433" s="4">
        <f>_xlfn.XLOOKUP(G7433,'prices - not start at 2015'!$I$32:$CT$32,'prices - not start at 2015'!$I$33:$CT$33)</f>
        <v>36.481099999999998</v>
      </c>
      <c r="I7433" s="14">
        <f t="shared" si="563"/>
        <v>0.86663963483484086</v>
      </c>
      <c r="J7433" s="6">
        <f>INDEX(MarketCap2!$E$2:$AR$224,MATCH(A7433,MarketCap2!$B$2:$B$224,0),MATCH(G7433,MarketCap2!$E$1:$AR$1,0))/1000000</f>
        <v>1620.8180480000001</v>
      </c>
      <c r="K7433">
        <f t="shared" si="561"/>
        <v>7.3906862686742789</v>
      </c>
      <c r="L7433">
        <f>INDEX('PB2'!$D$2:$AQ$224,MATCH(A7433,'PB2'!$B$2:$B$224,0),MATCH(G7433,'PB2'!$D$1:$AQ$1,0))</f>
        <v>4.7422080039978001</v>
      </c>
      <c r="M7433" s="16">
        <f t="shared" si="562"/>
        <v>0.21087223486548354</v>
      </c>
      <c r="N7433" s="6">
        <f>INDEX('ROA2'!$D$2:$AQ$224,MATCH(A7433,'ROA2'!$B$2:$B$224,0),MATCH(G7433,'ROA2'!$D$1:$AQ$1,0))</f>
        <v>7.4304018020629901</v>
      </c>
      <c r="O7433" s="6">
        <v>665.24499200000002</v>
      </c>
      <c r="P7433" s="28">
        <v>3.1664281654902468E-2</v>
      </c>
    </row>
    <row r="7434" spans="1:16" x14ac:dyDescent="0.3">
      <c r="A7434" s="17" t="s">
        <v>559</v>
      </c>
      <c r="B7434" t="str">
        <f>VLOOKUP(A7434,Sheet3!L:L,1,FALSE)</f>
        <v>JWEL CN EQUITY</v>
      </c>
      <c r="C7434" t="str">
        <f>VLOOKUP(A7434,'ALL - prices'!B:C,2,FALSE)</f>
        <v>Jamieson Wellness Inc</v>
      </c>
      <c r="D7434" t="str">
        <f>VLOOKUP(A7434,'ALL - prices'!B:I,8,FALSE)</f>
        <v>Consumer Staples</v>
      </c>
      <c r="E7434">
        <v>2022</v>
      </c>
      <c r="F7434" t="s">
        <v>679</v>
      </c>
      <c r="G7434" t="str">
        <f t="shared" si="564"/>
        <v>2022-Q1</v>
      </c>
      <c r="H7434" s="4">
        <f>_xlfn.XLOOKUP(G7434,'prices - not start at 2015'!$I$32:$CT$32,'prices - not start at 2015'!$I$33:$CT$33)</f>
        <v>31.819800000000001</v>
      </c>
      <c r="I7434" s="14">
        <f t="shared" si="563"/>
        <v>0.96616962753269497</v>
      </c>
      <c r="J7434" s="6">
        <f>INDEX(MarketCap2!$E$2:$AR$224,MATCH(A7434,MarketCap2!$B$2:$B$224,0),MATCH(G7434,MarketCap2!$E$1:$AR$1,0))/1000000</f>
        <v>1409.42464</v>
      </c>
      <c r="K7434">
        <f t="shared" si="561"/>
        <v>7.2509368433568193</v>
      </c>
      <c r="L7434">
        <f>INDEX('PB2'!$D$2:$AQ$224,MATCH(A7434,'PB2'!$B$2:$B$224,0),MATCH(G7434,'PB2'!$D$1:$AQ$1,0))</f>
        <v>4.0220489501953098</v>
      </c>
      <c r="M7434" s="16">
        <f t="shared" si="562"/>
        <v>0.24862949516102736</v>
      </c>
      <c r="N7434" s="6">
        <f>INDEX('ROA2'!$D$2:$AQ$224,MATCH(A7434,'ROA2'!$B$2:$B$224,0),MATCH(G7434,'ROA2'!$D$1:$AQ$1,0))</f>
        <v>8.2550859451293892</v>
      </c>
      <c r="O7434" s="6">
        <v>652.475008</v>
      </c>
      <c r="P7434" s="28">
        <v>-1.9195911511649563E-2</v>
      </c>
    </row>
    <row r="7435" spans="1:16" x14ac:dyDescent="0.3">
      <c r="A7435" s="17" t="s">
        <v>559</v>
      </c>
      <c r="B7435" t="str">
        <f>VLOOKUP(A7435,Sheet3!L:L,1,FALSE)</f>
        <v>JWEL CN EQUITY</v>
      </c>
      <c r="C7435" t="str">
        <f>VLOOKUP(A7435,'ALL - prices'!B:C,2,FALSE)</f>
        <v>Jamieson Wellness Inc</v>
      </c>
      <c r="D7435" t="str">
        <f>VLOOKUP(A7435,'ALL - prices'!B:I,8,FALSE)</f>
        <v>Consumer Staples</v>
      </c>
      <c r="E7435">
        <v>2022</v>
      </c>
      <c r="F7435" t="s">
        <v>680</v>
      </c>
      <c r="G7435" t="str">
        <f t="shared" si="564"/>
        <v>2022-Q2</v>
      </c>
      <c r="H7435" s="4">
        <f>_xlfn.XLOOKUP(G7435,'prices - not start at 2015'!$I$32:$CT$32,'prices - not start at 2015'!$I$33:$CT$33)</f>
        <v>32.838799999999999</v>
      </c>
      <c r="I7435" s="14">
        <f t="shared" si="563"/>
        <v>1.8501614560176456</v>
      </c>
      <c r="J7435" s="6">
        <f>INDEX(MarketCap2!$E$2:$AR$224,MATCH(A7435,MarketCap2!$B$2:$B$224,0),MATCH(G7435,MarketCap2!$E$1:$AR$1,0))/1000000</f>
        <v>1448.7864320000001</v>
      </c>
      <c r="K7435">
        <f t="shared" si="561"/>
        <v>7.278481541533635</v>
      </c>
      <c r="L7435">
        <f>INDEX('PB2'!$D$2:$AQ$224,MATCH(A7435,'PB2'!$B$2:$B$224,0),MATCH(G7435,'PB2'!$D$1:$AQ$1,0))</f>
        <v>4.0458140373229998</v>
      </c>
      <c r="M7435" s="16">
        <f t="shared" si="562"/>
        <v>0.24716904701375539</v>
      </c>
      <c r="N7435" s="6">
        <f>INDEX('ROA2'!$D$2:$AQ$224,MATCH(A7435,'ROA2'!$B$2:$B$224,0),MATCH(G7435,'ROA2'!$D$1:$AQ$1,0))</f>
        <v>8.6530885696411097</v>
      </c>
      <c r="O7435" s="6">
        <v>653.29401600000006</v>
      </c>
      <c r="P7435" s="28">
        <v>1.2552327521486515E-3</v>
      </c>
    </row>
    <row r="7436" spans="1:16" x14ac:dyDescent="0.3">
      <c r="A7436" s="17" t="s">
        <v>559</v>
      </c>
      <c r="B7436" t="str">
        <f>VLOOKUP(A7436,Sheet3!L:L,1,FALSE)</f>
        <v>JWEL CN EQUITY</v>
      </c>
      <c r="C7436" t="str">
        <f>VLOOKUP(A7436,'ALL - prices'!B:C,2,FALSE)</f>
        <v>Jamieson Wellness Inc</v>
      </c>
      <c r="D7436" t="str">
        <f>VLOOKUP(A7436,'ALL - prices'!B:I,8,FALSE)</f>
        <v>Consumer Staples</v>
      </c>
      <c r="E7436">
        <v>2022</v>
      </c>
      <c r="F7436" t="s">
        <v>681</v>
      </c>
      <c r="G7436" t="str">
        <f t="shared" si="564"/>
        <v>2022-Q3</v>
      </c>
      <c r="H7436" s="4">
        <f>_xlfn.XLOOKUP(G7436,'prices - not start at 2015'!$I$32:$CT$32,'prices - not start at 2015'!$I$33:$CT$33)</f>
        <v>30.8733</v>
      </c>
      <c r="I7436" s="14">
        <f t="shared" si="563"/>
        <v>4.2285594804850328</v>
      </c>
      <c r="J7436" s="6">
        <f>INDEX(MarketCap2!$E$2:$AR$224,MATCH(A7436,MarketCap2!$B$2:$B$224,0),MATCH(G7436,MarketCap2!$E$1:$AR$1,0))/1000000</f>
        <v>1396.5871360000001</v>
      </c>
      <c r="K7436">
        <f t="shared" si="561"/>
        <v>7.2417867794286579</v>
      </c>
      <c r="L7436">
        <f>INDEX('PB2'!$D$2:$AQ$224,MATCH(A7436,'PB2'!$B$2:$B$224,0),MATCH(G7436,'PB2'!$D$1:$AQ$1,0))</f>
        <v>3.3569710254669198</v>
      </c>
      <c r="M7436" s="16">
        <f t="shared" si="562"/>
        <v>0.29788758747505434</v>
      </c>
      <c r="N7436" s="6">
        <f>INDEX('ROA2'!$D$2:$AQ$224,MATCH(A7436,'ROA2'!$B$2:$B$224,0),MATCH(G7436,'ROA2'!$D$1:$AQ$1,0))</f>
        <v>8.2656307220459002</v>
      </c>
      <c r="O7436" s="6">
        <v>669.26502400000004</v>
      </c>
      <c r="P7436" s="28">
        <v>2.4446891612122133E-2</v>
      </c>
    </row>
    <row r="7437" spans="1:16" x14ac:dyDescent="0.3">
      <c r="A7437" s="17" t="s">
        <v>559</v>
      </c>
      <c r="B7437" t="str">
        <f>VLOOKUP(A7437,Sheet3!L:L,1,FALSE)</f>
        <v>JWEL CN EQUITY</v>
      </c>
      <c r="C7437" t="str">
        <f>VLOOKUP(A7437,'ALL - prices'!B:C,2,FALSE)</f>
        <v>Jamieson Wellness Inc</v>
      </c>
      <c r="D7437" t="str">
        <f>VLOOKUP(A7437,'ALL - prices'!B:I,8,FALSE)</f>
        <v>Consumer Staples</v>
      </c>
      <c r="E7437">
        <v>2022</v>
      </c>
      <c r="F7437" t="s">
        <v>682</v>
      </c>
      <c r="G7437" t="str">
        <f t="shared" si="564"/>
        <v>2022-Q4</v>
      </c>
      <c r="H7437" s="4">
        <f>_xlfn.XLOOKUP(G7437,'prices - not start at 2015'!$I$32:$CT$32,'prices - not start at 2015'!$I$33:$CT$33)</f>
        <v>32.497900000000001</v>
      </c>
      <c r="I7437" s="14">
        <f t="shared" si="563"/>
        <v>3.6391367111583071</v>
      </c>
      <c r="J7437" s="6">
        <f>INDEX(MarketCap2!$E$2:$AR$224,MATCH(A7437,MarketCap2!$B$2:$B$224,0),MATCH(G7437,MarketCap2!$E$1:$AR$1,0))/1000000</f>
        <v>1462.6193920000001</v>
      </c>
      <c r="K7437">
        <f t="shared" si="561"/>
        <v>7.2879842113295661</v>
      </c>
      <c r="L7437">
        <f>INDEX('PB2'!$D$2:$AQ$224,MATCH(A7437,'PB2'!$B$2:$B$224,0),MATCH(G7437,'PB2'!$D$1:$AQ$1,0))</f>
        <v>3.3898980617523198</v>
      </c>
      <c r="M7437" s="16">
        <f t="shared" si="562"/>
        <v>0.2949941212931565</v>
      </c>
      <c r="N7437" s="6">
        <f>INDEX('ROA2'!$D$2:$AQ$224,MATCH(A7437,'ROA2'!$B$2:$B$224,0),MATCH(G7437,'ROA2'!$D$1:$AQ$1,0))</f>
        <v>5.7805900573730504</v>
      </c>
      <c r="O7437" s="6">
        <v>1096.0629759999999</v>
      </c>
      <c r="P7437" s="28">
        <v>0.63771142476436937</v>
      </c>
    </row>
    <row r="7438" spans="1:16" x14ac:dyDescent="0.3">
      <c r="A7438" s="17" t="s">
        <v>559</v>
      </c>
      <c r="B7438" t="str">
        <f>VLOOKUP(A7438,Sheet3!L:L,1,FALSE)</f>
        <v>JWEL CN EQUITY</v>
      </c>
      <c r="C7438" t="str">
        <f>VLOOKUP(A7438,'ALL - prices'!B:C,2,FALSE)</f>
        <v>Jamieson Wellness Inc</v>
      </c>
      <c r="D7438" t="str">
        <f>VLOOKUP(A7438,'ALL - prices'!B:I,8,FALSE)</f>
        <v>Consumer Staples</v>
      </c>
      <c r="E7438">
        <v>2023</v>
      </c>
      <c r="F7438" t="s">
        <v>679</v>
      </c>
      <c r="G7438" t="str">
        <f t="shared" si="564"/>
        <v>2023-Q1</v>
      </c>
      <c r="H7438" s="4">
        <f>_xlfn.XLOOKUP(G7438,'prices - not start at 2015'!$I$32:$CT$32,'prices - not start at 2015'!$I$33:$CT$33)</f>
        <v>31.1799</v>
      </c>
      <c r="I7438" s="14">
        <f t="shared" si="563"/>
        <v>3.1060196184184314</v>
      </c>
      <c r="J7438" s="6">
        <f>INDEX(MarketCap2!$E$2:$AR$224,MATCH(A7438,MarketCap2!$B$2:$B$224,0),MATCH(G7438,MarketCap2!$E$1:$AR$1,0))/1000000</f>
        <v>1402.638336</v>
      </c>
      <c r="K7438">
        <f t="shared" si="561"/>
        <v>7.2461102678268281</v>
      </c>
      <c r="L7438">
        <f>INDEX('PB2'!$D$2:$AQ$224,MATCH(A7438,'PB2'!$B$2:$B$224,0),MATCH(G7438,'PB2'!$D$1:$AQ$1,0))</f>
        <v>3.2396199703216499</v>
      </c>
      <c r="M7438" s="16">
        <f t="shared" si="562"/>
        <v>0.30867818113268197</v>
      </c>
      <c r="N7438" s="6">
        <f>INDEX('ROA2'!$D$2:$AQ$224,MATCH(A7438,'ROA2'!$B$2:$B$224,0),MATCH(G7438,'ROA2'!$D$1:$AQ$1,0))</f>
        <v>6.0018029212951696</v>
      </c>
      <c r="O7438" s="6">
        <v>1107.262976</v>
      </c>
      <c r="P7438" s="28">
        <v>1.0218390954937288E-2</v>
      </c>
    </row>
    <row r="7439" spans="1:16" x14ac:dyDescent="0.3">
      <c r="A7439" s="17" t="s">
        <v>559</v>
      </c>
      <c r="B7439" t="str">
        <f>VLOOKUP(A7439,Sheet3!L:L,1,FALSE)</f>
        <v>JWEL CN EQUITY</v>
      </c>
      <c r="C7439" t="str">
        <f>VLOOKUP(A7439,'ALL - prices'!B:C,2,FALSE)</f>
        <v>Jamieson Wellness Inc</v>
      </c>
      <c r="D7439" t="str">
        <f>VLOOKUP(A7439,'ALL - prices'!B:I,8,FALSE)</f>
        <v>Consumer Staples</v>
      </c>
      <c r="E7439">
        <v>2023</v>
      </c>
      <c r="F7439" t="s">
        <v>680</v>
      </c>
      <c r="G7439" t="str">
        <f t="shared" si="564"/>
        <v>2023-Q2</v>
      </c>
      <c r="H7439" s="4">
        <f>_xlfn.XLOOKUP(G7439,'prices - not start at 2015'!$I$32:$CT$32,'prices - not start at 2015'!$I$33:$CT$33)</f>
        <v>28.095700000000001</v>
      </c>
      <c r="I7439" s="14">
        <f t="shared" si="563"/>
        <v>3.0767454200827213</v>
      </c>
      <c r="J7439" s="6">
        <f>INDEX(MarketCap2!$E$2:$AR$224,MATCH(A7439,MarketCap2!$B$2:$B$224,0),MATCH(G7439,MarketCap2!$E$1:$AR$1,0))/1000000</f>
        <v>1257.827456</v>
      </c>
      <c r="K7439">
        <f t="shared" si="561"/>
        <v>7.1371412704607637</v>
      </c>
      <c r="L7439">
        <f>INDEX('PB2'!$D$2:$AQ$224,MATCH(A7439,'PB2'!$B$2:$B$224,0),MATCH(G7439,'PB2'!$D$1:$AQ$1,0))</f>
        <v>2.8313009738922101</v>
      </c>
      <c r="M7439" s="16">
        <f t="shared" si="562"/>
        <v>0.3531945240796116</v>
      </c>
      <c r="N7439" s="6">
        <f>INDEX('ROA2'!$D$2:$AQ$224,MATCH(A7439,'ROA2'!$B$2:$B$224,0),MATCH(G7439,'ROA2'!$D$1:$AQ$1,0))</f>
        <v>5.7894930839538601</v>
      </c>
      <c r="O7439" s="6">
        <v>1078.5329919999999</v>
      </c>
      <c r="P7439" s="28">
        <v>-2.5946847878710304E-2</v>
      </c>
    </row>
    <row r="7440" spans="1:16" x14ac:dyDescent="0.3">
      <c r="A7440" s="17" t="s">
        <v>559</v>
      </c>
      <c r="B7440" t="str">
        <f>VLOOKUP(A7440,Sheet3!L:L,1,FALSE)</f>
        <v>JWEL CN EQUITY</v>
      </c>
      <c r="C7440" t="str">
        <f>VLOOKUP(A7440,'ALL - prices'!B:C,2,FALSE)</f>
        <v>Jamieson Wellness Inc</v>
      </c>
      <c r="D7440" t="str">
        <f>VLOOKUP(A7440,'ALL - prices'!B:I,8,FALSE)</f>
        <v>Consumer Staples</v>
      </c>
      <c r="E7440">
        <v>2023</v>
      </c>
      <c r="F7440" t="s">
        <v>681</v>
      </c>
      <c r="G7440" t="str">
        <f t="shared" si="564"/>
        <v>2023-Q3</v>
      </c>
      <c r="H7440" s="4">
        <f>_xlfn.XLOOKUP(G7440,'prices - not start at 2015'!$I$32:$CT$32,'prices - not start at 2015'!$I$33:$CT$33)</f>
        <v>22.981300000000001</v>
      </c>
      <c r="I7440" s="14">
        <f t="shared" si="563"/>
        <v>3.6268232098950564</v>
      </c>
      <c r="J7440" s="6">
        <f>INDEX(MarketCap2!$E$2:$AR$224,MATCH(A7440,MarketCap2!$B$2:$B$224,0),MATCH(G7440,MarketCap2!$E$1:$AR$1,0))/1000000</f>
        <v>1024.505664</v>
      </c>
      <c r="K7440">
        <f t="shared" si="561"/>
        <v>6.9319654962141843</v>
      </c>
      <c r="L7440">
        <f>INDEX('PB2'!$D$2:$AQ$224,MATCH(A7440,'PB2'!$B$2:$B$224,0),MATCH(G7440,'PB2'!$D$1:$AQ$1,0))</f>
        <v>2.25795698165894</v>
      </c>
      <c r="M7440" s="16">
        <f t="shared" si="562"/>
        <v>0.44287823378516789</v>
      </c>
      <c r="N7440" s="6">
        <f>INDEX('ROA2'!$D$2:$AQ$224,MATCH(A7440,'ROA2'!$B$2:$B$224,0),MATCH(G7440,'ROA2'!$D$1:$AQ$1,0))</f>
        <v>5.1162700653076199</v>
      </c>
      <c r="O7440" s="6">
        <v>1177.4709760000001</v>
      </c>
      <c r="P7440" s="28">
        <v>9.1733850270572112E-2</v>
      </c>
    </row>
    <row r="7441" spans="1:16" x14ac:dyDescent="0.3">
      <c r="A7441" s="17" t="s">
        <v>559</v>
      </c>
      <c r="B7441" t="str">
        <f>VLOOKUP(A7441,Sheet3!L:L,1,FALSE)</f>
        <v>JWEL CN EQUITY</v>
      </c>
      <c r="C7441" t="str">
        <f>VLOOKUP(A7441,'ALL - prices'!B:C,2,FALSE)</f>
        <v>Jamieson Wellness Inc</v>
      </c>
      <c r="D7441" t="str">
        <f>VLOOKUP(A7441,'ALL - prices'!B:I,8,FALSE)</f>
        <v>Consumer Staples</v>
      </c>
      <c r="E7441">
        <v>2023</v>
      </c>
      <c r="F7441" t="s">
        <v>682</v>
      </c>
      <c r="G7441" t="str">
        <f t="shared" si="564"/>
        <v>2023-Q4</v>
      </c>
      <c r="H7441" s="4">
        <f>_xlfn.XLOOKUP(G7441,'prices - not start at 2015'!$I$32:$CT$32,'prices - not start at 2015'!$I$33:$CT$33)</f>
        <v>30.110800000000001</v>
      </c>
      <c r="I7441" s="14">
        <f>STDEV(H7442:H7445)</f>
        <v>4.8907976448121246</v>
      </c>
      <c r="J7441" s="6">
        <f>INDEX(MarketCap2!$E$2:$AR$224,MATCH(A7441,MarketCap2!$B$2:$B$224,0),MATCH(G7441,MarketCap2!$E$1:$AR$1,0))/1000000</f>
        <v>1328.3909120000001</v>
      </c>
      <c r="K7441">
        <f t="shared" si="561"/>
        <v>7.1917236481663318</v>
      </c>
      <c r="L7441">
        <f>INDEX('PB2'!$D$2:$AQ$224,MATCH(A7441,'PB2'!$B$2:$B$224,0),MATCH(G7441,'PB2'!$D$1:$AQ$1,0))</f>
        <v>3.00371289253235</v>
      </c>
      <c r="M7441" s="16">
        <f t="shared" si="562"/>
        <v>0.33292129966420553</v>
      </c>
      <c r="N7441" s="6">
        <f>INDEX('ROA2'!$D$2:$AQ$224,MATCH(A7441,'ROA2'!$B$2:$B$224,0),MATCH(G7441,'ROA2'!$D$1:$AQ$1,0))</f>
        <v>3.9910409450531001</v>
      </c>
      <c r="O7441" s="6">
        <v>1138.1410559999999</v>
      </c>
      <c r="P7441" s="28">
        <v>-3.3402029265815321E-2</v>
      </c>
    </row>
    <row r="7442" spans="1:16" x14ac:dyDescent="0.3">
      <c r="A7442" s="17" t="s">
        <v>559</v>
      </c>
      <c r="B7442" t="str">
        <f>VLOOKUP(A7442,Sheet3!L:L,1,FALSE)</f>
        <v>JWEL CN EQUITY</v>
      </c>
      <c r="C7442" t="str">
        <f>VLOOKUP(A7442,'ALL - prices'!B:C,2,FALSE)</f>
        <v>Jamieson Wellness Inc</v>
      </c>
      <c r="D7442" t="str">
        <f>VLOOKUP(A7442,'ALL - prices'!B:I,8,FALSE)</f>
        <v>Consumer Staples</v>
      </c>
      <c r="E7442" s="18">
        <v>2024</v>
      </c>
      <c r="F7442" t="s">
        <v>679</v>
      </c>
      <c r="G7442" t="str">
        <f t="shared" si="564"/>
        <v>2024-Q1</v>
      </c>
      <c r="H7442" s="4">
        <f>_xlfn.XLOOKUP(G7442,'prices - not start at 2015'!$I$32:$CT$32,'prices - not start at 2015'!$I$33:$CT$33)</f>
        <v>25.46</v>
      </c>
      <c r="I7442" s="14" t="s">
        <v>769</v>
      </c>
      <c r="J7442" s="6">
        <f>INDEX(MarketCap2!$E$2:$AR$224,MATCH(A7442,MarketCap2!$B$2:$B$224,0),MATCH(G7442,MarketCap2!$E$1:$AR$1,0))/1000000</f>
        <v>1104.6426879999999</v>
      </c>
      <c r="K7442">
        <f t="shared" si="561"/>
        <v>7.0072772023839516</v>
      </c>
      <c r="L7442">
        <f>INDEX('PB2'!$D$2:$AQ$224,MATCH(A7442,'PB2'!$B$2:$B$224,0),MATCH(G7442,'PB2'!$D$1:$AQ$1,0))</f>
        <v>2.5393500328064</v>
      </c>
      <c r="M7442" s="16">
        <f t="shared" si="562"/>
        <v>0.39380155830460101</v>
      </c>
      <c r="N7442" s="6">
        <f>INDEX('ROA2'!$D$2:$AQ$224,MATCH(A7442,'ROA2'!$B$2:$B$224,0),MATCH(G7442,'ROA2'!$D$1:$AQ$1,0))</f>
        <v>4.1673388481140101</v>
      </c>
      <c r="O7442" s="6">
        <v>1143.574016</v>
      </c>
      <c r="P7442" s="28">
        <v>4.773538368868133E-3</v>
      </c>
    </row>
    <row r="7443" spans="1:16" x14ac:dyDescent="0.3">
      <c r="A7443" s="17" t="s">
        <v>559</v>
      </c>
      <c r="B7443" t="str">
        <f>VLOOKUP(A7443,Sheet3!L:L,1,FALSE)</f>
        <v>JWEL CN EQUITY</v>
      </c>
      <c r="C7443" t="str">
        <f>VLOOKUP(A7443,'ALL - prices'!B:C,2,FALSE)</f>
        <v>Jamieson Wellness Inc</v>
      </c>
      <c r="D7443" t="str">
        <f>VLOOKUP(A7443,'ALL - prices'!B:I,8,FALSE)</f>
        <v>Consumer Staples</v>
      </c>
      <c r="E7443" s="18">
        <v>2024</v>
      </c>
      <c r="F7443" t="s">
        <v>680</v>
      </c>
      <c r="G7443" t="str">
        <f t="shared" si="564"/>
        <v>2024-Q2</v>
      </c>
      <c r="H7443" s="4">
        <f>_xlfn.XLOOKUP(G7443,'prices - not start at 2015'!$I$32:$CT$32,'prices - not start at 2015'!$I$33:$CT$33)</f>
        <v>27.895900000000001</v>
      </c>
      <c r="I7443" s="14" t="s">
        <v>769</v>
      </c>
      <c r="J7443" s="6">
        <f>INDEX(MarketCap2!$E$2:$AR$224,MATCH(A7443,MarketCap2!$B$2:$B$224,0),MATCH(G7443,MarketCap2!$E$1:$AR$1,0))/1000000</f>
        <v>1202.6400000000001</v>
      </c>
      <c r="K7443">
        <f t="shared" si="561"/>
        <v>7.0922744193195788</v>
      </c>
      <c r="L7443">
        <f>INDEX('PB2'!$D$2:$AQ$224,MATCH(A7443,'PB2'!$B$2:$B$224,0),MATCH(G7443,'PB2'!$D$1:$AQ$1,0))</f>
        <v>2.72360396385193</v>
      </c>
      <c r="M7443" s="16">
        <f t="shared" si="562"/>
        <v>0.36716057593987461</v>
      </c>
      <c r="N7443" s="6">
        <f>INDEX('ROA2'!$D$2:$AQ$224,MATCH(A7443,'ROA2'!$B$2:$B$224,0),MATCH(G7443,'ROA2'!$D$1:$AQ$1,0))</f>
        <v>3.2321820259094198</v>
      </c>
      <c r="O7443" s="6">
        <v>1131.862016</v>
      </c>
      <c r="P7443" s="28">
        <v>-1.0241575828179703E-2</v>
      </c>
    </row>
    <row r="7444" spans="1:16" x14ac:dyDescent="0.3">
      <c r="A7444" s="17" t="s">
        <v>559</v>
      </c>
      <c r="B7444" t="str">
        <f>VLOOKUP(A7444,Sheet3!L:L,1,FALSE)</f>
        <v>JWEL CN EQUITY</v>
      </c>
      <c r="C7444" t="str">
        <f>VLOOKUP(A7444,'ALL - prices'!B:C,2,FALSE)</f>
        <v>Jamieson Wellness Inc</v>
      </c>
      <c r="D7444" t="str">
        <f>VLOOKUP(A7444,'ALL - prices'!B:I,8,FALSE)</f>
        <v>Consumer Staples</v>
      </c>
      <c r="E7444" s="18">
        <v>2024</v>
      </c>
      <c r="F7444" t="s">
        <v>681</v>
      </c>
      <c r="G7444" t="str">
        <f t="shared" si="564"/>
        <v>2024-Q3</v>
      </c>
      <c r="H7444" s="4">
        <f>_xlfn.XLOOKUP(G7444,'prices - not start at 2015'!$I$32:$CT$32,'prices - not start at 2015'!$I$33:$CT$33)</f>
        <v>34.001600000000003</v>
      </c>
      <c r="I7444" s="14" t="s">
        <v>769</v>
      </c>
      <c r="J7444" s="6">
        <f>INDEX(MarketCap2!$E$2:$AR$224,MATCH(A7444,MarketCap2!$B$2:$B$224,0),MATCH(G7444,MarketCap2!$E$1:$AR$1,0))/1000000</f>
        <v>1460.4403199999999</v>
      </c>
      <c r="K7444">
        <f t="shared" si="561"/>
        <v>7.2864932582746444</v>
      </c>
      <c r="L7444">
        <f>INDEX('PB2'!$D$2:$AQ$224,MATCH(A7444,'PB2'!$B$2:$B$224,0),MATCH(G7444,'PB2'!$D$1:$AQ$1,0))</f>
        <v>3.3110620975494398</v>
      </c>
      <c r="M7444" s="16">
        <f t="shared" si="562"/>
        <v>0.30201789351522978</v>
      </c>
      <c r="N7444" s="6">
        <f>INDEX('ROA2'!$D$2:$AQ$224,MATCH(A7444,'ROA2'!$B$2:$B$224,0),MATCH(G7444,'ROA2'!$D$1:$AQ$1,0))</f>
        <v>3.22207903862</v>
      </c>
      <c r="O7444" s="6">
        <v>1129.796992</v>
      </c>
      <c r="P7444" s="28">
        <v>-1.8244485377270528E-3</v>
      </c>
    </row>
    <row r="7445" spans="1:16" x14ac:dyDescent="0.3">
      <c r="A7445" s="17" t="s">
        <v>559</v>
      </c>
      <c r="B7445" t="str">
        <f>VLOOKUP(A7445,Sheet3!L:L,1,FALSE)</f>
        <v>JWEL CN EQUITY</v>
      </c>
      <c r="C7445" t="str">
        <f>VLOOKUP(A7445,'ALL - prices'!B:C,2,FALSE)</f>
        <v>Jamieson Wellness Inc</v>
      </c>
      <c r="D7445" t="str">
        <f>VLOOKUP(A7445,'ALL - prices'!B:I,8,FALSE)</f>
        <v>Consumer Staples</v>
      </c>
      <c r="E7445" s="18">
        <v>2024</v>
      </c>
      <c r="F7445" t="s">
        <v>682</v>
      </c>
      <c r="G7445" t="str">
        <f t="shared" si="564"/>
        <v>2024-Q4</v>
      </c>
      <c r="H7445" s="4">
        <f>_xlfn.XLOOKUP(G7445,'prices - not start at 2015'!$I$32:$CT$32,'prices - not start at 2015'!$I$33:$CT$33)</f>
        <v>35.756</v>
      </c>
      <c r="I7445" s="14" t="s">
        <v>769</v>
      </c>
      <c r="J7445" s="6">
        <f>INDEX(MarketCap2!$E$2:$AR$224,MATCH(A7445,MarketCap2!$B$2:$B$224,0),MATCH(G7445,MarketCap2!$E$1:$AR$1,0))/1000000</f>
        <v>1537.939584</v>
      </c>
      <c r="K7445">
        <f t="shared" si="561"/>
        <v>7.3381988671093685</v>
      </c>
      <c r="L7445">
        <f>INDEX('PB2'!$D$2:$AQ$224,MATCH(A7445,'PB2'!$B$2:$B$224,0),MATCH(G7445,'PB2'!$D$1:$AQ$1,0))</f>
        <v>3.46195024670513</v>
      </c>
      <c r="M7445" s="16">
        <f t="shared" si="562"/>
        <v>0.28885452670838874</v>
      </c>
      <c r="N7445" s="6">
        <f>INDEX('ROA2'!$D$2:$AQ$224,MATCH(A7445,'ROA2'!$B$2:$B$224,0),MATCH(G7445,'ROA2'!$D$1:$AQ$1,0))</f>
        <v>3.4756150245666499</v>
      </c>
      <c r="O7445" s="6">
        <v>1135.4709760000001</v>
      </c>
      <c r="P7445" s="28">
        <v>5.0221270194353808E-3</v>
      </c>
    </row>
    <row r="7446" spans="1:16" x14ac:dyDescent="0.3">
      <c r="A7446" s="17" t="s">
        <v>564</v>
      </c>
      <c r="B7446" t="str">
        <f>VLOOKUP(A7446,Sheet3!L:L,1,FALSE)</f>
        <v>KNT CN EQUITY</v>
      </c>
      <c r="C7446" t="str">
        <f>VLOOKUP(A7446,'ALL - prices'!B:C,2,FALSE)</f>
        <v>K92 Mining Inc</v>
      </c>
      <c r="D7446" t="str">
        <f>VLOOKUP(A7446,'ALL - prices'!B:I,8,FALSE)</f>
        <v>Materials</v>
      </c>
      <c r="E7446">
        <v>2016</v>
      </c>
      <c r="F7446" t="s">
        <v>680</v>
      </c>
      <c r="G7446" t="str">
        <f t="shared" si="564"/>
        <v>2016-Q2</v>
      </c>
      <c r="H7446" s="4">
        <f>_xlfn.XLOOKUP(G7446,'prices - not start at 2015'!$I$34:$DH$34,'prices - not start at 2015'!$I$35:$DH$35)</f>
        <v>1.0900000000000001</v>
      </c>
      <c r="I7446" s="14">
        <f t="shared" ref="I7446:I7475" si="565">STDEV(H7447:H7450)</f>
        <v>0.32026031078899903</v>
      </c>
      <c r="J7446" s="6">
        <f>INDEX(MarketCap2!$E$2:$AR$224,MATCH(A7446,MarketCap2!$B$2:$B$224,0),MATCH(G7446,MarketCap2!$E$1:$AR$1,0))/1000000</f>
        <v>82.894024000000002</v>
      </c>
      <c r="K7446">
        <f t="shared" si="561"/>
        <v>4.4175629726912389</v>
      </c>
      <c r="L7446" t="str">
        <f>INDEX('PB2'!$D$2:$AQ$224,MATCH(A7446,'PB2'!$B$2:$B$224,0),MATCH(G7446,'PB2'!$D$1:$AQ$1,0))</f>
        <v>--</v>
      </c>
      <c r="M7446" s="16" t="e">
        <f t="shared" si="562"/>
        <v>#VALUE!</v>
      </c>
      <c r="N7446" s="6">
        <f>INDEX('ROA2'!$D$2:$AQ$224,MATCH(A7446,'ROA2'!$B$2:$B$224,0),MATCH(G7446,'ROA2'!$D$1:$AQ$1,0))</f>
        <v>-282.19122314453102</v>
      </c>
      <c r="O7446" s="6">
        <v>1.3204979999999999</v>
      </c>
      <c r="P7446" s="28">
        <v>0</v>
      </c>
    </row>
    <row r="7447" spans="1:16" x14ac:dyDescent="0.3">
      <c r="A7447" s="17" t="s">
        <v>564</v>
      </c>
      <c r="B7447" t="str">
        <f>VLOOKUP(A7447,Sheet3!L:L,1,FALSE)</f>
        <v>KNT CN EQUITY</v>
      </c>
      <c r="C7447" t="str">
        <f>VLOOKUP(A7447,'ALL - prices'!B:C,2,FALSE)</f>
        <v>K92 Mining Inc</v>
      </c>
      <c r="D7447" t="str">
        <f>VLOOKUP(A7447,'ALL - prices'!B:I,8,FALSE)</f>
        <v>Materials</v>
      </c>
      <c r="E7447">
        <v>2016</v>
      </c>
      <c r="F7447" t="s">
        <v>681</v>
      </c>
      <c r="G7447" t="str">
        <f t="shared" si="564"/>
        <v>2016-Q3</v>
      </c>
      <c r="H7447" s="4">
        <f>_xlfn.XLOOKUP(G7447,'prices - not start at 2015'!$I$34:$DH$34,'prices - not start at 2015'!$I$35:$DH$35)</f>
        <v>1.48</v>
      </c>
      <c r="I7447" s="14">
        <f t="shared" si="565"/>
        <v>0.21556128285632969</v>
      </c>
      <c r="J7447" s="6">
        <f>INDEX(MarketCap2!$E$2:$AR$224,MATCH(A7447,MarketCap2!$B$2:$B$224,0),MATCH(G7447,MarketCap2!$E$1:$AR$1,0))/1000000</f>
        <v>145.3912</v>
      </c>
      <c r="K7447">
        <f t="shared" si="561"/>
        <v>4.9794280405718361</v>
      </c>
      <c r="L7447" t="str">
        <f>INDEX('PB2'!$D$2:$AQ$224,MATCH(A7447,'PB2'!$B$2:$B$224,0),MATCH(G7447,'PB2'!$D$1:$AQ$1,0))</f>
        <v>--</v>
      </c>
      <c r="M7447" s="16" t="e">
        <f t="shared" si="562"/>
        <v>#VALUE!</v>
      </c>
      <c r="N7447" s="6">
        <f>INDEX('ROA2'!$D$2:$AQ$224,MATCH(A7447,'ROA2'!$B$2:$B$224,0),MATCH(G7447,'ROA2'!$D$1:$AQ$1,0))</f>
        <v>-131.94143676757801</v>
      </c>
      <c r="O7447" s="6">
        <v>1.8498433750000001</v>
      </c>
      <c r="P7447" s="28">
        <v>0.40086798692614461</v>
      </c>
    </row>
    <row r="7448" spans="1:16" x14ac:dyDescent="0.3">
      <c r="A7448" s="17" t="s">
        <v>564</v>
      </c>
      <c r="B7448" t="str">
        <f>VLOOKUP(A7448,Sheet3!L:L,1,FALSE)</f>
        <v>KNT CN EQUITY</v>
      </c>
      <c r="C7448" t="str">
        <f>VLOOKUP(A7448,'ALL - prices'!B:C,2,FALSE)</f>
        <v>K92 Mining Inc</v>
      </c>
      <c r="D7448" t="str">
        <f>VLOOKUP(A7448,'ALL - prices'!B:I,8,FALSE)</f>
        <v>Materials</v>
      </c>
      <c r="E7448">
        <v>2016</v>
      </c>
      <c r="F7448" t="s">
        <v>682</v>
      </c>
      <c r="G7448" t="str">
        <f t="shared" si="564"/>
        <v>2016-Q4</v>
      </c>
      <c r="H7448" s="4">
        <f>_xlfn.XLOOKUP(G7448,'prices - not start at 2015'!$I$34:$DH$34,'prices - not start at 2015'!$I$35:$DH$35)</f>
        <v>0.97</v>
      </c>
      <c r="I7448" s="14">
        <f t="shared" si="565"/>
        <v>0.17823205847059775</v>
      </c>
      <c r="J7448" s="6">
        <f>INDEX(MarketCap2!$E$2:$AR$224,MATCH(A7448,MarketCap2!$B$2:$B$224,0),MATCH(G7448,MarketCap2!$E$1:$AR$1,0))/1000000</f>
        <v>115.84373600000001</v>
      </c>
      <c r="K7448">
        <f t="shared" si="561"/>
        <v>4.7522421794985572</v>
      </c>
      <c r="L7448">
        <f>INDEX('PB2'!$D$2:$AQ$224,MATCH(A7448,'PB2'!$B$2:$B$224,0),MATCH(G7448,'PB2'!$D$1:$AQ$1,0))</f>
        <v>22.426319122314499</v>
      </c>
      <c r="M7448" s="16">
        <f t="shared" si="562"/>
        <v>4.4590465093533163E-2</v>
      </c>
      <c r="N7448" s="6">
        <f>INDEX('ROA2'!$D$2:$AQ$224,MATCH(A7448,'ROA2'!$B$2:$B$224,0),MATCH(G7448,'ROA2'!$D$1:$AQ$1,0))</f>
        <v>-97.410835266113295</v>
      </c>
      <c r="O7448" s="6">
        <v>8.5813430000000004</v>
      </c>
      <c r="P7448" s="28">
        <v>3.63895652787361</v>
      </c>
    </row>
    <row r="7449" spans="1:16" x14ac:dyDescent="0.3">
      <c r="A7449" s="17" t="s">
        <v>564</v>
      </c>
      <c r="B7449" t="str">
        <f>VLOOKUP(A7449,Sheet3!L:L,1,FALSE)</f>
        <v>KNT CN EQUITY</v>
      </c>
      <c r="C7449" t="str">
        <f>VLOOKUP(A7449,'ALL - prices'!B:C,2,FALSE)</f>
        <v>K92 Mining Inc</v>
      </c>
      <c r="D7449" t="str">
        <f>VLOOKUP(A7449,'ALL - prices'!B:I,8,FALSE)</f>
        <v>Materials</v>
      </c>
      <c r="E7449">
        <v>2017</v>
      </c>
      <c r="F7449" t="s">
        <v>679</v>
      </c>
      <c r="G7449" t="str">
        <f t="shared" si="564"/>
        <v>2017-Q1</v>
      </c>
      <c r="H7449" s="4">
        <f>_xlfn.XLOOKUP(G7449,'prices - not start at 2015'!$I$34:$DH$34,'prices - not start at 2015'!$I$35:$DH$35)</f>
        <v>0.83</v>
      </c>
      <c r="I7449" s="14">
        <f t="shared" si="565"/>
        <v>0.13735598518691036</v>
      </c>
      <c r="J7449" s="6">
        <f>INDEX(MarketCap2!$E$2:$AR$224,MATCH(A7449,MarketCap2!$B$2:$B$224,0),MATCH(G7449,MarketCap2!$E$1:$AR$1,0))/1000000</f>
        <v>99.635344000000003</v>
      </c>
      <c r="K7449">
        <f t="shared" si="561"/>
        <v>4.6015169610805842</v>
      </c>
      <c r="L7449">
        <f>INDEX('PB2'!$D$2:$AQ$224,MATCH(A7449,'PB2'!$B$2:$B$224,0),MATCH(G7449,'PB2'!$D$1:$AQ$1,0))</f>
        <v>7.6080451011657697</v>
      </c>
      <c r="M7449" s="16">
        <f t="shared" si="562"/>
        <v>0.13143980966237587</v>
      </c>
      <c r="N7449" s="6">
        <f>INDEX('ROA2'!$D$2:$AQ$224,MATCH(A7449,'ROA2'!$B$2:$B$224,0),MATCH(G7449,'ROA2'!$D$1:$AQ$1,0))</f>
        <v>-115.78204345703099</v>
      </c>
      <c r="O7449" s="6">
        <v>21.883284</v>
      </c>
      <c r="P7449" s="28">
        <v>1.5501001416678017</v>
      </c>
    </row>
    <row r="7450" spans="1:16" x14ac:dyDescent="0.3">
      <c r="A7450" s="17" t="s">
        <v>564</v>
      </c>
      <c r="B7450" t="str">
        <f>VLOOKUP(A7450,Sheet3!L:L,1,FALSE)</f>
        <v>KNT CN EQUITY</v>
      </c>
      <c r="C7450" t="str">
        <f>VLOOKUP(A7450,'ALL - prices'!B:C,2,FALSE)</f>
        <v>K92 Mining Inc</v>
      </c>
      <c r="D7450" t="str">
        <f>VLOOKUP(A7450,'ALL - prices'!B:I,8,FALSE)</f>
        <v>Materials</v>
      </c>
      <c r="E7450">
        <v>2017</v>
      </c>
      <c r="F7450" t="s">
        <v>680</v>
      </c>
      <c r="G7450" t="str">
        <f t="shared" si="564"/>
        <v>2017-Q2</v>
      </c>
      <c r="H7450" s="4">
        <f>_xlfn.XLOOKUP(G7450,'prices - not start at 2015'!$I$34:$DH$34,'prices - not start at 2015'!$I$35:$DH$35)</f>
        <v>0.78</v>
      </c>
      <c r="I7450" s="14">
        <f t="shared" si="565"/>
        <v>0.18991226044325493</v>
      </c>
      <c r="J7450" s="6">
        <f>INDEX(MarketCap2!$E$2:$AR$224,MATCH(A7450,MarketCap2!$B$2:$B$224,0),MATCH(G7450,MarketCap2!$E$1:$AR$1,0))/1000000</f>
        <v>122.87752</v>
      </c>
      <c r="K7450">
        <f t="shared" si="561"/>
        <v>4.8111880869040302</v>
      </c>
      <c r="L7450">
        <f>INDEX('PB2'!$D$2:$AQ$224,MATCH(A7450,'PB2'!$B$2:$B$224,0),MATCH(G7450,'PB2'!$D$1:$AQ$1,0))</f>
        <v>4.1288208961486799</v>
      </c>
      <c r="M7450" s="16">
        <f t="shared" si="562"/>
        <v>0.2421998980224086</v>
      </c>
      <c r="N7450" s="6">
        <f>INDEX('ROA2'!$D$2:$AQ$224,MATCH(A7450,'ROA2'!$B$2:$B$224,0),MATCH(G7450,'ROA2'!$D$1:$AQ$1,0))</f>
        <v>-137.06857299804699</v>
      </c>
      <c r="O7450" s="6">
        <v>29.282274000000001</v>
      </c>
      <c r="P7450" s="28">
        <v>0.33811150099774795</v>
      </c>
    </row>
    <row r="7451" spans="1:16" x14ac:dyDescent="0.3">
      <c r="A7451" s="17" t="s">
        <v>564</v>
      </c>
      <c r="B7451" t="str">
        <f>VLOOKUP(A7451,Sheet3!L:L,1,FALSE)</f>
        <v>KNT CN EQUITY</v>
      </c>
      <c r="C7451" t="str">
        <f>VLOOKUP(A7451,'ALL - prices'!B:C,2,FALSE)</f>
        <v>K92 Mining Inc</v>
      </c>
      <c r="D7451" t="str">
        <f>VLOOKUP(A7451,'ALL - prices'!B:I,8,FALSE)</f>
        <v>Materials</v>
      </c>
      <c r="E7451">
        <v>2017</v>
      </c>
      <c r="F7451" t="s">
        <v>681</v>
      </c>
      <c r="G7451" t="str">
        <f t="shared" si="564"/>
        <v>2017-Q3</v>
      </c>
      <c r="H7451" s="4">
        <f>_xlfn.XLOOKUP(G7451,'prices - not start at 2015'!$I$34:$DH$34,'prices - not start at 2015'!$I$35:$DH$35)</f>
        <v>0.46</v>
      </c>
      <c r="I7451" s="14">
        <f t="shared" si="565"/>
        <v>0.16753109164172089</v>
      </c>
      <c r="J7451" s="6">
        <f>INDEX(MarketCap2!$E$2:$AR$224,MATCH(A7451,MarketCap2!$B$2:$B$224,0),MATCH(G7451,MarketCap2!$E$1:$AR$1,0))/1000000</f>
        <v>72.466232000000005</v>
      </c>
      <c r="K7451">
        <f t="shared" si="561"/>
        <v>4.2831206878409365</v>
      </c>
      <c r="L7451">
        <f>INDEX('PB2'!$D$2:$AQ$224,MATCH(A7451,'PB2'!$B$2:$B$224,0),MATCH(G7451,'PB2'!$D$1:$AQ$1,0))</f>
        <v>2.88347196578979</v>
      </c>
      <c r="M7451" s="16">
        <f t="shared" si="562"/>
        <v>0.34680413469048504</v>
      </c>
      <c r="N7451" s="6">
        <f>INDEX('ROA2'!$D$2:$AQ$224,MATCH(A7451,'ROA2'!$B$2:$B$224,0),MATCH(G7451,'ROA2'!$D$1:$AQ$1,0))</f>
        <v>-96.8687744140625</v>
      </c>
      <c r="O7451" s="6">
        <v>43.550080000000001</v>
      </c>
      <c r="P7451" s="28">
        <v>0.48725061448438056</v>
      </c>
    </row>
    <row r="7452" spans="1:16" x14ac:dyDescent="0.3">
      <c r="A7452" s="17" t="s">
        <v>564</v>
      </c>
      <c r="B7452" t="str">
        <f>VLOOKUP(A7452,Sheet3!L:L,1,FALSE)</f>
        <v>KNT CN EQUITY</v>
      </c>
      <c r="C7452" t="str">
        <f>VLOOKUP(A7452,'ALL - prices'!B:C,2,FALSE)</f>
        <v>K92 Mining Inc</v>
      </c>
      <c r="D7452" t="str">
        <f>VLOOKUP(A7452,'ALL - prices'!B:I,8,FALSE)</f>
        <v>Materials</v>
      </c>
      <c r="E7452">
        <v>2017</v>
      </c>
      <c r="F7452" t="s">
        <v>682</v>
      </c>
      <c r="G7452" t="str">
        <f t="shared" si="564"/>
        <v>2017-Q4</v>
      </c>
      <c r="H7452" s="4">
        <f>_xlfn.XLOOKUP(G7452,'prices - not start at 2015'!$I$34:$DH$34,'prices - not start at 2015'!$I$35:$DH$35)</f>
        <v>0.55000000000000004</v>
      </c>
      <c r="I7452" s="14">
        <f t="shared" si="565"/>
        <v>0.11116804097101557</v>
      </c>
      <c r="J7452" s="6">
        <f>INDEX(MarketCap2!$E$2:$AR$224,MATCH(A7452,MarketCap2!$B$2:$B$224,0),MATCH(G7452,MarketCap2!$E$1:$AR$1,0))/1000000</f>
        <v>88.960800000000006</v>
      </c>
      <c r="K7452">
        <f t="shared" si="561"/>
        <v>4.4881958232675929</v>
      </c>
      <c r="L7452">
        <f>INDEX('PB2'!$D$2:$AQ$224,MATCH(A7452,'PB2'!$B$2:$B$224,0),MATCH(G7452,'PB2'!$D$1:$AQ$1,0))</f>
        <v>3.4943809509277299</v>
      </c>
      <c r="M7452" s="16">
        <f t="shared" si="562"/>
        <v>0.28617372119502543</v>
      </c>
      <c r="N7452" s="6">
        <f>INDEX('ROA2'!$D$2:$AQ$224,MATCH(A7452,'ROA2'!$B$2:$B$224,0),MATCH(G7452,'ROA2'!$D$1:$AQ$1,0))</f>
        <v>-91.310096740722699</v>
      </c>
      <c r="O7452" s="6">
        <v>38.435952</v>
      </c>
      <c r="P7452" s="28">
        <v>-0.11743096683174867</v>
      </c>
    </row>
    <row r="7453" spans="1:16" x14ac:dyDescent="0.3">
      <c r="A7453" s="17" t="s">
        <v>564</v>
      </c>
      <c r="B7453" t="str">
        <f>VLOOKUP(A7453,Sheet3!L:L,1,FALSE)</f>
        <v>KNT CN EQUITY</v>
      </c>
      <c r="C7453" t="str">
        <f>VLOOKUP(A7453,'ALL - prices'!B:C,2,FALSE)</f>
        <v>K92 Mining Inc</v>
      </c>
      <c r="D7453" t="str">
        <f>VLOOKUP(A7453,'ALL - prices'!B:I,8,FALSE)</f>
        <v>Materials</v>
      </c>
      <c r="E7453">
        <v>2018</v>
      </c>
      <c r="F7453" t="s">
        <v>679</v>
      </c>
      <c r="G7453" t="str">
        <f t="shared" si="564"/>
        <v>2018-Q1</v>
      </c>
      <c r="H7453" s="4">
        <f>_xlfn.XLOOKUP(G7453,'prices - not start at 2015'!$I$34:$DH$34,'prices - not start at 2015'!$I$35:$DH$35)</f>
        <v>0.65</v>
      </c>
      <c r="I7453" s="14">
        <f t="shared" si="565"/>
        <v>0.30767948691238195</v>
      </c>
      <c r="J7453" s="6">
        <f>INDEX(MarketCap2!$E$2:$AR$224,MATCH(A7453,MarketCap2!$B$2:$B$224,0),MATCH(G7453,MarketCap2!$E$1:$AR$1,0))/1000000</f>
        <v>114.524416</v>
      </c>
      <c r="K7453">
        <f t="shared" si="561"/>
        <v>4.7407880404365121</v>
      </c>
      <c r="L7453">
        <f>INDEX('PB2'!$D$2:$AQ$224,MATCH(A7453,'PB2'!$B$2:$B$224,0),MATCH(G7453,'PB2'!$D$1:$AQ$1,0))</f>
        <v>3.1198489665985099</v>
      </c>
      <c r="M7453" s="16">
        <f t="shared" si="562"/>
        <v>0.32052833669389902</v>
      </c>
      <c r="N7453" s="6">
        <f>INDEX('ROA2'!$D$2:$AQ$224,MATCH(A7453,'ROA2'!$B$2:$B$224,0),MATCH(G7453,'ROA2'!$D$1:$AQ$1,0))</f>
        <v>-37.762928009033203</v>
      </c>
      <c r="O7453" s="6">
        <v>42.036743999999999</v>
      </c>
      <c r="P7453" s="28">
        <v>9.368291437141972E-2</v>
      </c>
    </row>
    <row r="7454" spans="1:16" x14ac:dyDescent="0.3">
      <c r="A7454" s="17" t="s">
        <v>564</v>
      </c>
      <c r="B7454" t="str">
        <f>VLOOKUP(A7454,Sheet3!L:L,1,FALSE)</f>
        <v>KNT CN EQUITY</v>
      </c>
      <c r="C7454" t="str">
        <f>VLOOKUP(A7454,'ALL - prices'!B:C,2,FALSE)</f>
        <v>K92 Mining Inc</v>
      </c>
      <c r="D7454" t="str">
        <f>VLOOKUP(A7454,'ALL - prices'!B:I,8,FALSE)</f>
        <v>Materials</v>
      </c>
      <c r="E7454">
        <v>2018</v>
      </c>
      <c r="F7454" t="s">
        <v>680</v>
      </c>
      <c r="G7454" t="str">
        <f t="shared" si="564"/>
        <v>2018-Q2</v>
      </c>
      <c r="H7454" s="4">
        <f>_xlfn.XLOOKUP(G7454,'prices - not start at 2015'!$I$34:$DH$34,'prices - not start at 2015'!$I$35:$DH$35)</f>
        <v>0.9</v>
      </c>
      <c r="I7454" s="14">
        <f t="shared" si="565"/>
        <v>0.46676189504571458</v>
      </c>
      <c r="J7454" s="6">
        <f>INDEX(MarketCap2!$E$2:$AR$224,MATCH(A7454,MarketCap2!$B$2:$B$224,0),MATCH(G7454,MarketCap2!$E$1:$AR$1,0))/1000000</f>
        <v>161.194512</v>
      </c>
      <c r="K7454">
        <f t="shared" si="561"/>
        <v>5.082611784827983</v>
      </c>
      <c r="L7454">
        <f>INDEX('PB2'!$D$2:$AQ$224,MATCH(A7454,'PB2'!$B$2:$B$224,0),MATCH(G7454,'PB2'!$D$1:$AQ$1,0))</f>
        <v>3.46170997619629</v>
      </c>
      <c r="M7454" s="16">
        <f t="shared" si="562"/>
        <v>0.28887457553529516</v>
      </c>
      <c r="N7454" s="6">
        <f>INDEX('ROA2'!$D$2:$AQ$224,MATCH(A7454,'ROA2'!$B$2:$B$224,0),MATCH(G7454,'ROA2'!$D$1:$AQ$1,0))</f>
        <v>-7.9964132308959996</v>
      </c>
      <c r="O7454" s="6">
        <v>48.611995999999998</v>
      </c>
      <c r="P7454" s="28">
        <v>0.15641677671324875</v>
      </c>
    </row>
    <row r="7455" spans="1:16" x14ac:dyDescent="0.3">
      <c r="A7455" s="17" t="s">
        <v>564</v>
      </c>
      <c r="B7455" t="str">
        <f>VLOOKUP(A7455,Sheet3!L:L,1,FALSE)</f>
        <v>KNT CN EQUITY</v>
      </c>
      <c r="C7455" t="str">
        <f>VLOOKUP(A7455,'ALL - prices'!B:C,2,FALSE)</f>
        <v>K92 Mining Inc</v>
      </c>
      <c r="D7455" t="str">
        <f>VLOOKUP(A7455,'ALL - prices'!B:I,8,FALSE)</f>
        <v>Materials</v>
      </c>
      <c r="E7455">
        <v>2018</v>
      </c>
      <c r="F7455" t="s">
        <v>681</v>
      </c>
      <c r="G7455" t="str">
        <f t="shared" si="564"/>
        <v>2018-Q3</v>
      </c>
      <c r="H7455" s="4">
        <f>_xlfn.XLOOKUP(G7455,'prices - not start at 2015'!$I$34:$DH$34,'prices - not start at 2015'!$I$35:$DH$35)</f>
        <v>0.86</v>
      </c>
      <c r="I7455" s="14">
        <f t="shared" si="565"/>
        <v>0.54713648510525548</v>
      </c>
      <c r="J7455" s="6">
        <f>INDEX(MarketCap2!$E$2:$AR$224,MATCH(A7455,MarketCap2!$B$2:$B$224,0),MATCH(G7455,MarketCap2!$E$1:$AR$1,0))/1000000</f>
        <v>155.783152</v>
      </c>
      <c r="K7455">
        <f t="shared" si="561"/>
        <v>5.0484649889499629</v>
      </c>
      <c r="L7455">
        <f>INDEX('PB2'!$D$2:$AQ$224,MATCH(A7455,'PB2'!$B$2:$B$224,0),MATCH(G7455,'PB2'!$D$1:$AQ$1,0))</f>
        <v>3.45533394813538</v>
      </c>
      <c r="M7455" s="16">
        <f t="shared" si="562"/>
        <v>0.28940762745656906</v>
      </c>
      <c r="N7455" s="6">
        <f>INDEX('ROA2'!$D$2:$AQ$224,MATCH(A7455,'ROA2'!$B$2:$B$224,0),MATCH(G7455,'ROA2'!$D$1:$AQ$1,0))</f>
        <v>4.1340608596801802</v>
      </c>
      <c r="O7455" s="6">
        <v>52.852116000000002</v>
      </c>
      <c r="P7455" s="28">
        <v>8.7223737943202428E-2</v>
      </c>
    </row>
    <row r="7456" spans="1:16" x14ac:dyDescent="0.3">
      <c r="A7456" s="17" t="s">
        <v>564</v>
      </c>
      <c r="B7456" t="str">
        <f>VLOOKUP(A7456,Sheet3!L:L,1,FALSE)</f>
        <v>KNT CN EQUITY</v>
      </c>
      <c r="C7456" t="str">
        <f>VLOOKUP(A7456,'ALL - prices'!B:C,2,FALSE)</f>
        <v>K92 Mining Inc</v>
      </c>
      <c r="D7456" t="str">
        <f>VLOOKUP(A7456,'ALL - prices'!B:I,8,FALSE)</f>
        <v>Materials</v>
      </c>
      <c r="E7456">
        <v>2018</v>
      </c>
      <c r="F7456" t="s">
        <v>682</v>
      </c>
      <c r="G7456" t="str">
        <f t="shared" si="564"/>
        <v>2018-Q4</v>
      </c>
      <c r="H7456" s="4">
        <f>_xlfn.XLOOKUP(G7456,'prices - not start at 2015'!$I$34:$DH$34,'prices - not start at 2015'!$I$35:$DH$35)</f>
        <v>0.84</v>
      </c>
      <c r="I7456" s="14">
        <f t="shared" si="565"/>
        <v>0.60328959325794262</v>
      </c>
      <c r="J7456" s="6">
        <f>INDEX(MarketCap2!$E$2:$AR$224,MATCH(A7456,MarketCap2!$B$2:$B$224,0),MATCH(G7456,MarketCap2!$E$1:$AR$1,0))/1000000</f>
        <v>152.41902400000001</v>
      </c>
      <c r="K7456">
        <f t="shared" si="561"/>
        <v>5.0266334648583308</v>
      </c>
      <c r="L7456">
        <f>INDEX('PB2'!$D$2:$AQ$224,MATCH(A7456,'PB2'!$B$2:$B$224,0),MATCH(G7456,'PB2'!$D$1:$AQ$1,0))</f>
        <v>1.62639796733856</v>
      </c>
      <c r="M7456" s="16">
        <f t="shared" si="562"/>
        <v>0.6148556626865449</v>
      </c>
      <c r="N7456" s="6">
        <f>INDEX('ROA2'!$D$2:$AQ$224,MATCH(A7456,'ROA2'!$B$2:$B$224,0),MATCH(G7456,'ROA2'!$D$1:$AQ$1,0))</f>
        <v>7.8081312179565403</v>
      </c>
      <c r="O7456" s="6">
        <v>55.079968000000001</v>
      </c>
      <c r="P7456" s="28">
        <v>4.2152560173749687E-2</v>
      </c>
    </row>
    <row r="7457" spans="1:16" x14ac:dyDescent="0.3">
      <c r="A7457" s="17" t="s">
        <v>564</v>
      </c>
      <c r="B7457" t="str">
        <f>VLOOKUP(A7457,Sheet3!L:L,1,FALSE)</f>
        <v>KNT CN EQUITY</v>
      </c>
      <c r="C7457" t="str">
        <f>VLOOKUP(A7457,'ALL - prices'!B:C,2,FALSE)</f>
        <v>K92 Mining Inc</v>
      </c>
      <c r="D7457" t="str">
        <f>VLOOKUP(A7457,'ALL - prices'!B:I,8,FALSE)</f>
        <v>Materials</v>
      </c>
      <c r="E7457">
        <v>2019</v>
      </c>
      <c r="F7457" t="s">
        <v>679</v>
      </c>
      <c r="G7457" t="str">
        <f t="shared" si="564"/>
        <v>2019-Q1</v>
      </c>
      <c r="H7457" s="4">
        <f>_xlfn.XLOOKUP(G7457,'prices - not start at 2015'!$I$34:$DH$34,'prices - not start at 2015'!$I$35:$DH$35)</f>
        <v>1.48</v>
      </c>
      <c r="I7457" s="14">
        <f t="shared" si="565"/>
        <v>0.57610039634309074</v>
      </c>
      <c r="J7457" s="6">
        <f>INDEX(MarketCap2!$E$2:$AR$224,MATCH(A7457,MarketCap2!$B$2:$B$224,0),MATCH(G7457,MarketCap2!$E$1:$AR$1,0))/1000000</f>
        <v>286.01596799999999</v>
      </c>
      <c r="K7457">
        <f t="shared" si="561"/>
        <v>5.6560476414291276</v>
      </c>
      <c r="L7457">
        <f>INDEX('PB2'!$D$2:$AQ$224,MATCH(A7457,'PB2'!$B$2:$B$224,0),MATCH(G7457,'PB2'!$D$1:$AQ$1,0))</f>
        <v>2.81248211860657</v>
      </c>
      <c r="M7457" s="16">
        <f t="shared" si="562"/>
        <v>0.35555781613127019</v>
      </c>
      <c r="N7457" s="6">
        <f>INDEX('ROA2'!$D$2:$AQ$224,MATCH(A7457,'ROA2'!$B$2:$B$224,0),MATCH(G7457,'ROA2'!$D$1:$AQ$1,0))</f>
        <v>60.177764892578097</v>
      </c>
      <c r="O7457" s="6">
        <v>87.768528000000003</v>
      </c>
      <c r="P7457" s="28">
        <v>0.59347456411013166</v>
      </c>
    </row>
    <row r="7458" spans="1:16" x14ac:dyDescent="0.3">
      <c r="A7458" s="17" t="s">
        <v>564</v>
      </c>
      <c r="B7458" t="str">
        <f>VLOOKUP(A7458,Sheet3!L:L,1,FALSE)</f>
        <v>KNT CN EQUITY</v>
      </c>
      <c r="C7458" t="str">
        <f>VLOOKUP(A7458,'ALL - prices'!B:C,2,FALSE)</f>
        <v>K92 Mining Inc</v>
      </c>
      <c r="D7458" t="str">
        <f>VLOOKUP(A7458,'ALL - prices'!B:I,8,FALSE)</f>
        <v>Materials</v>
      </c>
      <c r="E7458">
        <v>2019</v>
      </c>
      <c r="F7458" t="s">
        <v>680</v>
      </c>
      <c r="G7458" t="str">
        <f t="shared" si="564"/>
        <v>2019-Q2</v>
      </c>
      <c r="H7458" s="4">
        <f>_xlfn.XLOOKUP(G7458,'prices - not start at 2015'!$I$34:$DH$34,'prices - not start at 2015'!$I$35:$DH$35)</f>
        <v>1.78</v>
      </c>
      <c r="I7458" s="14">
        <f t="shared" si="565"/>
        <v>0.78183544730759547</v>
      </c>
      <c r="J7458" s="6">
        <f>INDEX(MarketCap2!$E$2:$AR$224,MATCH(A7458,MarketCap2!$B$2:$B$224,0),MATCH(G7458,MarketCap2!$E$1:$AR$1,0))/1000000</f>
        <v>354.63372800000002</v>
      </c>
      <c r="K7458">
        <f t="shared" si="561"/>
        <v>5.8710855047401411</v>
      </c>
      <c r="L7458">
        <f>INDEX('PB2'!$D$2:$AQ$224,MATCH(A7458,'PB2'!$B$2:$B$224,0),MATCH(G7458,'PB2'!$D$1:$AQ$1,0))</f>
        <v>3.1861009597778298</v>
      </c>
      <c r="M7458" s="16">
        <f t="shared" si="562"/>
        <v>0.31386324935218973</v>
      </c>
      <c r="N7458" s="6">
        <f>INDEX('ROA2'!$D$2:$AQ$224,MATCH(A7458,'ROA2'!$B$2:$B$224,0),MATCH(G7458,'ROA2'!$D$1:$AQ$1,0))</f>
        <v>58.525283813476598</v>
      </c>
      <c r="O7458" s="6">
        <v>90.951223999999996</v>
      </c>
      <c r="P7458" s="28">
        <v>3.6262383254279856E-2</v>
      </c>
    </row>
    <row r="7459" spans="1:16" x14ac:dyDescent="0.3">
      <c r="A7459" s="17" t="s">
        <v>564</v>
      </c>
      <c r="B7459" t="str">
        <f>VLOOKUP(A7459,Sheet3!L:L,1,FALSE)</f>
        <v>KNT CN EQUITY</v>
      </c>
      <c r="C7459" t="str">
        <f>VLOOKUP(A7459,'ALL - prices'!B:C,2,FALSE)</f>
        <v>K92 Mining Inc</v>
      </c>
      <c r="D7459" t="str">
        <f>VLOOKUP(A7459,'ALL - prices'!B:I,8,FALSE)</f>
        <v>Materials</v>
      </c>
      <c r="E7459">
        <v>2019</v>
      </c>
      <c r="F7459" t="s">
        <v>681</v>
      </c>
      <c r="G7459" t="str">
        <f t="shared" si="564"/>
        <v>2019-Q3</v>
      </c>
      <c r="H7459" s="4">
        <f>_xlfn.XLOOKUP(G7459,'prices - not start at 2015'!$I$34:$DH$34,'prices - not start at 2015'!$I$35:$DH$35)</f>
        <v>2.13</v>
      </c>
      <c r="I7459" s="14">
        <f>STDEV(H7460:H7463)</f>
        <v>1.8988132258509947</v>
      </c>
      <c r="J7459" s="6">
        <f>INDEX(MarketCap2!$E$2:$AR$224,MATCH(A7459,MarketCap2!$B$2:$B$224,0),MATCH(G7459,MarketCap2!$E$1:$AR$1,0))/1000000</f>
        <v>452.99049600000001</v>
      </c>
      <c r="K7459">
        <f t="shared" si="561"/>
        <v>6.1158711451304972</v>
      </c>
      <c r="L7459">
        <f>INDEX('PB2'!$D$2:$AQ$224,MATCH(A7459,'PB2'!$B$2:$B$224,0),MATCH(G7459,'PB2'!$D$1:$AQ$1,0))</f>
        <v>3.38704609870911</v>
      </c>
      <c r="M7459" s="16">
        <f t="shared" si="562"/>
        <v>0.29524251245978778</v>
      </c>
      <c r="N7459" s="6">
        <f>INDEX('ROA2'!$D$2:$AQ$224,MATCH(A7459,'ROA2'!$B$2:$B$224,0),MATCH(G7459,'ROA2'!$D$1:$AQ$1,0))</f>
        <v>53.662483215332003</v>
      </c>
      <c r="O7459" s="6">
        <v>103.895336</v>
      </c>
      <c r="P7459" s="28">
        <v>0.14231927214085657</v>
      </c>
    </row>
    <row r="7460" spans="1:16" x14ac:dyDescent="0.3">
      <c r="A7460" s="17" t="s">
        <v>564</v>
      </c>
      <c r="B7460" t="str">
        <f>VLOOKUP(A7460,Sheet3!L:L,1,FALSE)</f>
        <v>KNT CN EQUITY</v>
      </c>
      <c r="C7460" t="str">
        <f>VLOOKUP(A7460,'ALL - prices'!B:C,2,FALSE)</f>
        <v>K92 Mining Inc</v>
      </c>
      <c r="D7460" t="str">
        <f>VLOOKUP(A7460,'ALL - prices'!B:I,8,FALSE)</f>
        <v>Materials</v>
      </c>
      <c r="E7460">
        <v>2019</v>
      </c>
      <c r="F7460" t="s">
        <v>682</v>
      </c>
      <c r="G7460" t="str">
        <f t="shared" si="564"/>
        <v>2019-Q4</v>
      </c>
      <c r="H7460" s="4">
        <f>_xlfn.XLOOKUP(G7460,'prices - not start at 2015'!$I$34:$DH$34,'prices - not start at 2015'!$I$35:$DH$35)</f>
        <v>2.88</v>
      </c>
      <c r="I7460" s="14">
        <f t="shared" si="565"/>
        <v>2.2424168509296702</v>
      </c>
      <c r="J7460" s="6">
        <f>INDEX(MarketCap2!$E$2:$AR$224,MATCH(A7460,MarketCap2!$B$2:$B$224,0),MATCH(G7460,MarketCap2!$E$1:$AR$1,0))/1000000</f>
        <v>613.56870400000003</v>
      </c>
      <c r="K7460">
        <f t="shared" si="561"/>
        <v>6.4192922448409595</v>
      </c>
      <c r="L7460">
        <f>INDEX('PB2'!$D$2:$AQ$224,MATCH(A7460,'PB2'!$B$2:$B$224,0),MATCH(G7460,'PB2'!$D$1:$AQ$1,0))</f>
        <v>3.7916109561920202</v>
      </c>
      <c r="M7460" s="16">
        <f t="shared" si="562"/>
        <v>0.26374013883647945</v>
      </c>
      <c r="N7460" s="6">
        <f>INDEX('ROA2'!$D$2:$AQ$224,MATCH(A7460,'ROA2'!$B$2:$B$224,0),MATCH(G7460,'ROA2'!$D$1:$AQ$1,0))</f>
        <v>46.476520538330099</v>
      </c>
      <c r="O7460" s="6">
        <v>132.10986399999999</v>
      </c>
      <c r="P7460" s="28">
        <v>0.27156683915050805</v>
      </c>
    </row>
    <row r="7461" spans="1:16" x14ac:dyDescent="0.3">
      <c r="A7461" s="17" t="s">
        <v>564</v>
      </c>
      <c r="B7461" t="str">
        <f>VLOOKUP(A7461,Sheet3!L:L,1,FALSE)</f>
        <v>KNT CN EQUITY</v>
      </c>
      <c r="C7461" t="str">
        <f>VLOOKUP(A7461,'ALL - prices'!B:C,2,FALSE)</f>
        <v>K92 Mining Inc</v>
      </c>
      <c r="D7461" t="str">
        <f>VLOOKUP(A7461,'ALL - prices'!B:I,8,FALSE)</f>
        <v>Materials</v>
      </c>
      <c r="E7461">
        <v>2020</v>
      </c>
      <c r="F7461" t="s">
        <v>679</v>
      </c>
      <c r="G7461" t="str">
        <f t="shared" si="564"/>
        <v>2020-Q1</v>
      </c>
      <c r="H7461" s="4">
        <f>_xlfn.XLOOKUP(G7461,'prices - not start at 2015'!$I$34:$DH$34,'prices - not start at 2015'!$I$35:$DH$35)</f>
        <v>2.96</v>
      </c>
      <c r="I7461" s="14">
        <f t="shared" si="565"/>
        <v>1.5559429081214182</v>
      </c>
      <c r="J7461" s="6">
        <f>INDEX(MarketCap2!$E$2:$AR$224,MATCH(A7461,MarketCap2!$B$2:$B$224,0),MATCH(G7461,MarketCap2!$E$1:$AR$1,0))/1000000</f>
        <v>630.61228800000004</v>
      </c>
      <c r="K7461">
        <f t="shared" si="561"/>
        <v>6.4466912331247226</v>
      </c>
      <c r="L7461">
        <f>INDEX('PB2'!$D$2:$AQ$224,MATCH(A7461,'PB2'!$B$2:$B$224,0),MATCH(G7461,'PB2'!$D$1:$AQ$1,0))</f>
        <v>3.37192702293396</v>
      </c>
      <c r="M7461" s="16">
        <f t="shared" si="562"/>
        <v>0.29656632341048894</v>
      </c>
      <c r="N7461" s="6">
        <f>INDEX('ROA2'!$D$2:$AQ$224,MATCH(A7461,'ROA2'!$B$2:$B$224,0),MATCH(G7461,'ROA2'!$D$1:$AQ$1,0))</f>
        <v>26.8101806640625</v>
      </c>
      <c r="O7461" s="6">
        <v>154.99</v>
      </c>
      <c r="P7461" s="28">
        <v>0.17319021689402408</v>
      </c>
    </row>
    <row r="7462" spans="1:16" x14ac:dyDescent="0.3">
      <c r="A7462" s="17" t="s">
        <v>564</v>
      </c>
      <c r="B7462" t="str">
        <f>VLOOKUP(A7462,Sheet3!L:L,1,FALSE)</f>
        <v>KNT CN EQUITY</v>
      </c>
      <c r="C7462" t="str">
        <f>VLOOKUP(A7462,'ALL - prices'!B:C,2,FALSE)</f>
        <v>K92 Mining Inc</v>
      </c>
      <c r="D7462" t="str">
        <f>VLOOKUP(A7462,'ALL - prices'!B:I,8,FALSE)</f>
        <v>Materials</v>
      </c>
      <c r="E7462">
        <v>2020</v>
      </c>
      <c r="F7462" t="s">
        <v>680</v>
      </c>
      <c r="G7462" t="str">
        <f t="shared" si="564"/>
        <v>2020-Q2</v>
      </c>
      <c r="H7462" s="4">
        <f>_xlfn.XLOOKUP(G7462,'prices - not start at 2015'!$I$34:$DH$34,'prices - not start at 2015'!$I$35:$DH$35)</f>
        <v>4.03</v>
      </c>
      <c r="I7462" s="14">
        <f t="shared" si="565"/>
        <v>1.1217397202559962</v>
      </c>
      <c r="J7462" s="6">
        <f>INDEX(MarketCap2!$E$2:$AR$224,MATCH(A7462,MarketCap2!$B$2:$B$224,0),MATCH(G7462,MarketCap2!$E$1:$AR$1,0))/1000000</f>
        <v>858.57011199999999</v>
      </c>
      <c r="K7462">
        <f t="shared" si="561"/>
        <v>6.7552683450285045</v>
      </c>
      <c r="L7462">
        <f>INDEX('PB2'!$D$2:$AQ$224,MATCH(A7462,'PB2'!$B$2:$B$224,0),MATCH(G7462,'PB2'!$D$1:$AQ$1,0))</f>
        <v>4.2144317626953098</v>
      </c>
      <c r="M7462" s="16">
        <f t="shared" si="562"/>
        <v>0.23727991252620428</v>
      </c>
      <c r="N7462" s="6">
        <f>INDEX('ROA2'!$D$2:$AQ$224,MATCH(A7462,'ROA2'!$B$2:$B$224,0),MATCH(G7462,'ROA2'!$D$1:$AQ$1,0))</f>
        <v>25.5980434417725</v>
      </c>
      <c r="O7462" s="6">
        <v>161.279008</v>
      </c>
      <c r="P7462" s="28">
        <v>4.0576863023420832E-2</v>
      </c>
    </row>
    <row r="7463" spans="1:16" x14ac:dyDescent="0.3">
      <c r="A7463" s="17" t="s">
        <v>564</v>
      </c>
      <c r="B7463" t="str">
        <f>VLOOKUP(A7463,Sheet3!L:L,1,FALSE)</f>
        <v>KNT CN EQUITY</v>
      </c>
      <c r="C7463" t="str">
        <f>VLOOKUP(A7463,'ALL - prices'!B:C,2,FALSE)</f>
        <v>K92 Mining Inc</v>
      </c>
      <c r="D7463" t="str">
        <f>VLOOKUP(A7463,'ALL - prices'!B:I,8,FALSE)</f>
        <v>Materials</v>
      </c>
      <c r="E7463">
        <v>2020</v>
      </c>
      <c r="F7463" t="s">
        <v>681</v>
      </c>
      <c r="G7463" t="str">
        <f t="shared" si="564"/>
        <v>2020-Q3</v>
      </c>
      <c r="H7463" s="4">
        <f>_xlfn.XLOOKUP(G7463,'prices - not start at 2015'!$I$34:$DH$34,'prices - not start at 2015'!$I$35:$DH$35)</f>
        <v>6.94</v>
      </c>
      <c r="I7463" s="14">
        <f t="shared" si="565"/>
        <v>1.3177347988119601</v>
      </c>
      <c r="J7463" s="6">
        <f>INDEX(MarketCap2!$E$2:$AR$224,MATCH(A7463,MarketCap2!$B$2:$B$224,0),MATCH(G7463,MarketCap2!$E$1:$AR$1,0))/1000000</f>
        <v>1478.530176</v>
      </c>
      <c r="K7463">
        <f t="shared" si="561"/>
        <v>7.2988037489591262</v>
      </c>
      <c r="L7463">
        <f>INDEX('PB2'!$D$2:$AQ$224,MATCH(A7463,'PB2'!$B$2:$B$224,0),MATCH(G7463,'PB2'!$D$1:$AQ$1,0))</f>
        <v>6.9485058784484899</v>
      </c>
      <c r="M7463" s="16">
        <f t="shared" si="562"/>
        <v>0.14391583133024374</v>
      </c>
      <c r="N7463" s="6">
        <f>INDEX('ROA2'!$D$2:$AQ$224,MATCH(A7463,'ROA2'!$B$2:$B$224,0),MATCH(G7463,'ROA2'!$D$1:$AQ$1,0))</f>
        <v>30.9000644683838</v>
      </c>
      <c r="O7463" s="6">
        <v>180.24</v>
      </c>
      <c r="P7463" s="28">
        <v>0.11756639772982733</v>
      </c>
    </row>
    <row r="7464" spans="1:16" x14ac:dyDescent="0.3">
      <c r="A7464" s="17" t="s">
        <v>564</v>
      </c>
      <c r="B7464" t="str">
        <f>VLOOKUP(A7464,Sheet3!L:L,1,FALSE)</f>
        <v>KNT CN EQUITY</v>
      </c>
      <c r="C7464" t="str">
        <f>VLOOKUP(A7464,'ALL - prices'!B:C,2,FALSE)</f>
        <v>K92 Mining Inc</v>
      </c>
      <c r="D7464" t="str">
        <f>VLOOKUP(A7464,'ALL - prices'!B:I,8,FALSE)</f>
        <v>Materials</v>
      </c>
      <c r="E7464">
        <v>2020</v>
      </c>
      <c r="F7464" t="s">
        <v>682</v>
      </c>
      <c r="G7464" t="str">
        <f t="shared" si="564"/>
        <v>2020-Q4</v>
      </c>
      <c r="H7464" s="4">
        <f>_xlfn.XLOOKUP(G7464,'prices - not start at 2015'!$I$34:$DH$34,'prices - not start at 2015'!$I$35:$DH$35)</f>
        <v>7.61</v>
      </c>
      <c r="I7464" s="14">
        <f t="shared" si="565"/>
        <v>1.2963120766235283</v>
      </c>
      <c r="J7464" s="6">
        <f>INDEX(MarketCap2!$E$2:$AR$224,MATCH(A7464,MarketCap2!$B$2:$B$224,0),MATCH(G7464,MarketCap2!$E$1:$AR$1,0))/1000000</f>
        <v>1668.112768</v>
      </c>
      <c r="K7464">
        <f t="shared" si="561"/>
        <v>7.4194481873480891</v>
      </c>
      <c r="L7464">
        <f>INDEX('PB2'!$D$2:$AQ$224,MATCH(A7464,'PB2'!$B$2:$B$224,0),MATCH(G7464,'PB2'!$D$1:$AQ$1,0))</f>
        <v>7.1981310844421396</v>
      </c>
      <c r="M7464" s="16">
        <f t="shared" si="562"/>
        <v>0.13892494986113479</v>
      </c>
      <c r="N7464" s="6">
        <f>INDEX('ROA2'!$D$2:$AQ$224,MATCH(A7464,'ROA2'!$B$2:$B$224,0),MATCH(G7464,'ROA2'!$D$1:$AQ$1,0))</f>
        <v>32.8484077453613</v>
      </c>
      <c r="O7464" s="6">
        <v>194.596992</v>
      </c>
      <c r="P7464" s="28">
        <v>7.9654860186418056E-2</v>
      </c>
    </row>
    <row r="7465" spans="1:16" x14ac:dyDescent="0.3">
      <c r="A7465" s="17" t="s">
        <v>564</v>
      </c>
      <c r="B7465" t="str">
        <f>VLOOKUP(A7465,Sheet3!L:L,1,FALSE)</f>
        <v>KNT CN EQUITY</v>
      </c>
      <c r="C7465" t="str">
        <f>VLOOKUP(A7465,'ALL - prices'!B:C,2,FALSE)</f>
        <v>K92 Mining Inc</v>
      </c>
      <c r="D7465" t="str">
        <f>VLOOKUP(A7465,'ALL - prices'!B:I,8,FALSE)</f>
        <v>Materials</v>
      </c>
      <c r="E7465">
        <v>2021</v>
      </c>
      <c r="F7465" t="s">
        <v>679</v>
      </c>
      <c r="G7465" t="str">
        <f t="shared" si="564"/>
        <v>2021-Q1</v>
      </c>
      <c r="H7465" s="4">
        <f>_xlfn.XLOOKUP(G7465,'prices - not start at 2015'!$I$34:$DH$34,'prices - not start at 2015'!$I$35:$DH$35)</f>
        <v>6.35</v>
      </c>
      <c r="I7465" s="14">
        <f t="shared" si="565"/>
        <v>1.463933058578839</v>
      </c>
      <c r="J7465" s="6">
        <f>INDEX(MarketCap2!$E$2:$AR$224,MATCH(A7465,MarketCap2!$B$2:$B$224,0),MATCH(G7465,MarketCap2!$E$1:$AR$1,0))/1000000</f>
        <v>1391.92064</v>
      </c>
      <c r="K7465">
        <f t="shared" si="561"/>
        <v>7.2384398277748954</v>
      </c>
      <c r="L7465">
        <f>INDEX('PB2'!$D$2:$AQ$224,MATCH(A7465,'PB2'!$B$2:$B$224,0),MATCH(G7465,'PB2'!$D$1:$AQ$1,0))</f>
        <v>5.9321799278259304</v>
      </c>
      <c r="M7465" s="16">
        <f t="shared" si="562"/>
        <v>0.16857209527804856</v>
      </c>
      <c r="N7465" s="6">
        <f>INDEX('ROA2'!$D$2:$AQ$224,MATCH(A7465,'ROA2'!$B$2:$B$224,0),MATCH(G7465,'ROA2'!$D$1:$AQ$1,0))</f>
        <v>22.690111160278299</v>
      </c>
      <c r="O7465" s="6">
        <v>215.51500799999999</v>
      </c>
      <c r="P7465" s="28">
        <v>0.10749403567348047</v>
      </c>
    </row>
    <row r="7466" spans="1:16" x14ac:dyDescent="0.3">
      <c r="A7466" s="17" t="s">
        <v>564</v>
      </c>
      <c r="B7466" t="str">
        <f>VLOOKUP(A7466,Sheet3!L:L,1,FALSE)</f>
        <v>KNT CN EQUITY</v>
      </c>
      <c r="C7466" t="str">
        <f>VLOOKUP(A7466,'ALL - prices'!B:C,2,FALSE)</f>
        <v>K92 Mining Inc</v>
      </c>
      <c r="D7466" t="str">
        <f>VLOOKUP(A7466,'ALL - prices'!B:I,8,FALSE)</f>
        <v>Materials</v>
      </c>
      <c r="E7466">
        <v>2021</v>
      </c>
      <c r="F7466" t="s">
        <v>680</v>
      </c>
      <c r="G7466" t="str">
        <f t="shared" si="564"/>
        <v>2021-Q2</v>
      </c>
      <c r="H7466" s="4">
        <f>_xlfn.XLOOKUP(G7466,'prices - not start at 2015'!$I$34:$DH$34,'prices - not start at 2015'!$I$35:$DH$35)</f>
        <v>8.9600000000000009</v>
      </c>
      <c r="I7466" s="14">
        <f t="shared" si="565"/>
        <v>1.2687362478729229</v>
      </c>
      <c r="J7466" s="6">
        <f>INDEX(MarketCap2!$E$2:$AR$224,MATCH(A7466,MarketCap2!$B$2:$B$224,0),MATCH(G7466,MarketCap2!$E$1:$AR$1,0))/1000000</f>
        <v>1964.0328959999999</v>
      </c>
      <c r="K7466">
        <f t="shared" si="561"/>
        <v>7.5827552382649754</v>
      </c>
      <c r="L7466">
        <f>INDEX('PB2'!$D$2:$AQ$224,MATCH(A7466,'PB2'!$B$2:$B$224,0),MATCH(G7466,'PB2'!$D$1:$AQ$1,0))</f>
        <v>8.1023082733154297</v>
      </c>
      <c r="M7466" s="16">
        <f t="shared" si="562"/>
        <v>0.12342161841625464</v>
      </c>
      <c r="N7466" s="6">
        <f>INDEX('ROA2'!$D$2:$AQ$224,MATCH(A7466,'ROA2'!$B$2:$B$224,0),MATCH(G7466,'ROA2'!$D$1:$AQ$1,0))</f>
        <v>20.851842880248999</v>
      </c>
      <c r="O7466" s="6">
        <v>216.44300799999999</v>
      </c>
      <c r="P7466" s="28">
        <v>4.3059646221946515E-3</v>
      </c>
    </row>
    <row r="7467" spans="1:16" x14ac:dyDescent="0.3">
      <c r="A7467" s="17" t="s">
        <v>564</v>
      </c>
      <c r="B7467" t="str">
        <f>VLOOKUP(A7467,Sheet3!L:L,1,FALSE)</f>
        <v>KNT CN EQUITY</v>
      </c>
      <c r="C7467" t="str">
        <f>VLOOKUP(A7467,'ALL - prices'!B:C,2,FALSE)</f>
        <v>K92 Mining Inc</v>
      </c>
      <c r="D7467" t="str">
        <f>VLOOKUP(A7467,'ALL - prices'!B:I,8,FALSE)</f>
        <v>Materials</v>
      </c>
      <c r="E7467">
        <v>2021</v>
      </c>
      <c r="F7467" t="s">
        <v>681</v>
      </c>
      <c r="G7467" t="str">
        <f t="shared" si="564"/>
        <v>2021-Q3</v>
      </c>
      <c r="H7467" s="4">
        <f>_xlfn.XLOOKUP(G7467,'prices - not start at 2015'!$I$34:$DH$34,'prices - not start at 2015'!$I$35:$DH$35)</f>
        <v>6.09</v>
      </c>
      <c r="I7467" s="14">
        <f t="shared" si="565"/>
        <v>0.82221246240453782</v>
      </c>
      <c r="J7467" s="6">
        <f>INDEX(MarketCap2!$E$2:$AR$224,MATCH(A7467,MarketCap2!$B$2:$B$224,0),MATCH(G7467,MarketCap2!$E$1:$AR$1,0))/1000000</f>
        <v>1354.5774080000001</v>
      </c>
      <c r="K7467">
        <f t="shared" si="561"/>
        <v>7.2112448086556027</v>
      </c>
      <c r="L7467">
        <f>INDEX('PB2'!$D$2:$AQ$224,MATCH(A7467,'PB2'!$B$2:$B$224,0),MATCH(G7467,'PB2'!$D$1:$AQ$1,0))</f>
        <v>5.1695818901062003</v>
      </c>
      <c r="M7467" s="16">
        <f t="shared" si="562"/>
        <v>0.1934392415591383</v>
      </c>
      <c r="N7467" s="6">
        <f>INDEX('ROA2'!$D$2:$AQ$224,MATCH(A7467,'ROA2'!$B$2:$B$224,0),MATCH(G7467,'ROA2'!$D$1:$AQ$1,0))</f>
        <v>13.269811630249</v>
      </c>
      <c r="O7467" s="6">
        <v>224.87500800000001</v>
      </c>
      <c r="P7467" s="28">
        <v>3.8957137391104901E-2</v>
      </c>
    </row>
    <row r="7468" spans="1:16" x14ac:dyDescent="0.3">
      <c r="A7468" s="17" t="s">
        <v>564</v>
      </c>
      <c r="B7468" t="str">
        <f>VLOOKUP(A7468,Sheet3!L:L,1,FALSE)</f>
        <v>KNT CN EQUITY</v>
      </c>
      <c r="C7468" t="str">
        <f>VLOOKUP(A7468,'ALL - prices'!B:C,2,FALSE)</f>
        <v>K92 Mining Inc</v>
      </c>
      <c r="D7468" t="str">
        <f>VLOOKUP(A7468,'ALL - prices'!B:I,8,FALSE)</f>
        <v>Materials</v>
      </c>
      <c r="E7468">
        <v>2021</v>
      </c>
      <c r="F7468" t="s">
        <v>682</v>
      </c>
      <c r="G7468" t="str">
        <f t="shared" si="564"/>
        <v>2021-Q4</v>
      </c>
      <c r="H7468" s="4">
        <f>_xlfn.XLOOKUP(G7468,'prices - not start at 2015'!$I$34:$DH$34,'prices - not start at 2015'!$I$35:$DH$35)</f>
        <v>7.19</v>
      </c>
      <c r="I7468" s="14">
        <f t="shared" si="565"/>
        <v>0.68995168912999538</v>
      </c>
      <c r="J7468" s="6">
        <f>INDEX(MarketCap2!$E$2:$AR$224,MATCH(A7468,MarketCap2!$B$2:$B$224,0),MATCH(G7468,MarketCap2!$E$1:$AR$1,0))/1000000</f>
        <v>1599.606016</v>
      </c>
      <c r="K7468">
        <f t="shared" si="561"/>
        <v>7.3775126379058262</v>
      </c>
      <c r="L7468">
        <f>INDEX('PB2'!$D$2:$AQ$224,MATCH(A7468,'PB2'!$B$2:$B$224,0),MATCH(G7468,'PB2'!$D$1:$AQ$1,0))</f>
        <v>5.6616911888122603</v>
      </c>
      <c r="M7468" s="16">
        <f t="shared" si="562"/>
        <v>0.17662567007823424</v>
      </c>
      <c r="N7468" s="6">
        <f>INDEX('ROA2'!$D$2:$AQ$224,MATCH(A7468,'ROA2'!$B$2:$B$224,0),MATCH(G7468,'ROA2'!$D$1:$AQ$1,0))</f>
        <v>10.4964866638184</v>
      </c>
      <c r="O7468" s="6">
        <v>231.69800000000001</v>
      </c>
      <c r="P7468" s="28">
        <v>3.0341264067903887E-2</v>
      </c>
    </row>
    <row r="7469" spans="1:16" x14ac:dyDescent="0.3">
      <c r="A7469" s="17" t="s">
        <v>564</v>
      </c>
      <c r="B7469" t="str">
        <f>VLOOKUP(A7469,Sheet3!L:L,1,FALSE)</f>
        <v>KNT CN EQUITY</v>
      </c>
      <c r="C7469" t="str">
        <f>VLOOKUP(A7469,'ALL - prices'!B:C,2,FALSE)</f>
        <v>K92 Mining Inc</v>
      </c>
      <c r="D7469" t="str">
        <f>VLOOKUP(A7469,'ALL - prices'!B:I,8,FALSE)</f>
        <v>Materials</v>
      </c>
      <c r="E7469">
        <v>2022</v>
      </c>
      <c r="F7469" t="s">
        <v>679</v>
      </c>
      <c r="G7469" t="str">
        <f t="shared" si="564"/>
        <v>2022-Q1</v>
      </c>
      <c r="H7469" s="4">
        <f>_xlfn.XLOOKUP(G7469,'prices - not start at 2015'!$I$34:$DH$34,'prices - not start at 2015'!$I$35:$DH$35)</f>
        <v>9.14</v>
      </c>
      <c r="I7469" s="14">
        <f t="shared" si="565"/>
        <v>0.10614455552060464</v>
      </c>
      <c r="J7469" s="6">
        <f>INDEX(MarketCap2!$E$2:$AR$224,MATCH(A7469,MarketCap2!$B$2:$B$224,0),MATCH(G7469,MarketCap2!$E$1:$AR$1,0))/1000000</f>
        <v>2033.4351360000001</v>
      </c>
      <c r="K7469">
        <f t="shared" si="561"/>
        <v>7.6174818271252338</v>
      </c>
      <c r="L7469">
        <f>INDEX('PB2'!$D$2:$AQ$224,MATCH(A7469,'PB2'!$B$2:$B$224,0),MATCH(G7469,'PB2'!$D$1:$AQ$1,0))</f>
        <v>6.7897257804870597</v>
      </c>
      <c r="M7469" s="16">
        <f t="shared" si="562"/>
        <v>0.14728135308113507</v>
      </c>
      <c r="N7469" s="6">
        <f>INDEX('ROA2'!$D$2:$AQ$224,MATCH(A7469,'ROA2'!$B$2:$B$224,0),MATCH(G7469,'ROA2'!$D$1:$AQ$1,0))</f>
        <v>11.152050018310501</v>
      </c>
      <c r="O7469" s="6">
        <v>273.023008</v>
      </c>
      <c r="P7469" s="28">
        <v>0.17835720636345587</v>
      </c>
    </row>
    <row r="7470" spans="1:16" x14ac:dyDescent="0.3">
      <c r="A7470" s="17" t="s">
        <v>564</v>
      </c>
      <c r="B7470" t="str">
        <f>VLOOKUP(A7470,Sheet3!L:L,1,FALSE)</f>
        <v>KNT CN EQUITY</v>
      </c>
      <c r="C7470" t="str">
        <f>VLOOKUP(A7470,'ALL - prices'!B:C,2,FALSE)</f>
        <v>K92 Mining Inc</v>
      </c>
      <c r="D7470" t="str">
        <f>VLOOKUP(A7470,'ALL - prices'!B:I,8,FALSE)</f>
        <v>Materials</v>
      </c>
      <c r="E7470">
        <v>2022</v>
      </c>
      <c r="F7470" t="s">
        <v>680</v>
      </c>
      <c r="G7470" t="str">
        <f t="shared" si="564"/>
        <v>2022-Q2</v>
      </c>
      <c r="H7470" s="4">
        <f>_xlfn.XLOOKUP(G7470,'prices - not start at 2015'!$I$34:$DH$34,'prices - not start at 2015'!$I$35:$DH$35)</f>
        <v>7.75</v>
      </c>
      <c r="I7470" s="14">
        <f t="shared" si="565"/>
        <v>1.005617554871961</v>
      </c>
      <c r="J7470" s="6">
        <f>INDEX(MarketCap2!$E$2:$AR$224,MATCH(A7470,MarketCap2!$B$2:$B$224,0),MATCH(G7470,MarketCap2!$E$1:$AR$1,0))/1000000</f>
        <v>1724.192896</v>
      </c>
      <c r="K7470">
        <f t="shared" si="561"/>
        <v>7.452514333595663</v>
      </c>
      <c r="L7470">
        <f>INDEX('PB2'!$D$2:$AQ$224,MATCH(A7470,'PB2'!$B$2:$B$224,0),MATCH(G7470,'PB2'!$D$1:$AQ$1,0))</f>
        <v>5.3810157775878897</v>
      </c>
      <c r="M7470" s="16">
        <f t="shared" si="562"/>
        <v>0.18583851847545838</v>
      </c>
      <c r="N7470" s="6">
        <f>INDEX('ROA2'!$D$2:$AQ$224,MATCH(A7470,'ROA2'!$B$2:$B$224,0),MATCH(G7470,'ROA2'!$D$1:$AQ$1,0))</f>
        <v>15.191362380981399</v>
      </c>
      <c r="O7470" s="6">
        <v>298.78399999999999</v>
      </c>
      <c r="P7470" s="28">
        <v>9.4354656000273748E-2</v>
      </c>
    </row>
    <row r="7471" spans="1:16" x14ac:dyDescent="0.3">
      <c r="A7471" s="17" t="s">
        <v>564</v>
      </c>
      <c r="B7471" t="str">
        <f>VLOOKUP(A7471,Sheet3!L:L,1,FALSE)</f>
        <v>KNT CN EQUITY</v>
      </c>
      <c r="C7471" t="str">
        <f>VLOOKUP(A7471,'ALL - prices'!B:C,2,FALSE)</f>
        <v>K92 Mining Inc</v>
      </c>
      <c r="D7471" t="str">
        <f>VLOOKUP(A7471,'ALL - prices'!B:I,8,FALSE)</f>
        <v>Materials</v>
      </c>
      <c r="E7471">
        <v>2022</v>
      </c>
      <c r="F7471" t="s">
        <v>681</v>
      </c>
      <c r="G7471" t="str">
        <f t="shared" si="564"/>
        <v>2022-Q3</v>
      </c>
      <c r="H7471" s="4">
        <f>_xlfn.XLOOKUP(G7471,'prices - not start at 2015'!$I$34:$DH$34,'prices - not start at 2015'!$I$35:$DH$35)</f>
        <v>7.9</v>
      </c>
      <c r="I7471" s="14">
        <f t="shared" si="565"/>
        <v>1.1056634509047751</v>
      </c>
      <c r="J7471" s="6">
        <f>INDEX(MarketCap2!$E$2:$AR$224,MATCH(A7471,MarketCap2!$B$2:$B$224,0),MATCH(G7471,MarketCap2!$E$1:$AR$1,0))/1000000</f>
        <v>1800.2677759999999</v>
      </c>
      <c r="K7471">
        <f t="shared" si="561"/>
        <v>7.4956906972643678</v>
      </c>
      <c r="L7471">
        <f>INDEX('PB2'!$D$2:$AQ$224,MATCH(A7471,'PB2'!$B$2:$B$224,0),MATCH(G7471,'PB2'!$D$1:$AQ$1,0))</f>
        <v>4.5264220237731898</v>
      </c>
      <c r="M7471" s="16">
        <f t="shared" si="562"/>
        <v>0.22092504736586799</v>
      </c>
      <c r="N7471" s="6">
        <f>INDEX('ROA2'!$D$2:$AQ$224,MATCH(A7471,'ROA2'!$B$2:$B$224,0),MATCH(G7471,'ROA2'!$D$1:$AQ$1,0))</f>
        <v>15.1170330047607</v>
      </c>
      <c r="O7471" s="6">
        <v>302.58300800000001</v>
      </c>
      <c r="P7471" s="28">
        <v>1.2714897718753396E-2</v>
      </c>
    </row>
    <row r="7472" spans="1:16" x14ac:dyDescent="0.3">
      <c r="A7472" s="17" t="s">
        <v>564</v>
      </c>
      <c r="B7472" t="str">
        <f>VLOOKUP(A7472,Sheet3!L:L,1,FALSE)</f>
        <v>KNT CN EQUITY</v>
      </c>
      <c r="C7472" t="str">
        <f>VLOOKUP(A7472,'ALL - prices'!B:C,2,FALSE)</f>
        <v>K92 Mining Inc</v>
      </c>
      <c r="D7472" t="str">
        <f>VLOOKUP(A7472,'ALL - prices'!B:I,8,FALSE)</f>
        <v>Materials</v>
      </c>
      <c r="E7472">
        <v>2022</v>
      </c>
      <c r="F7472" t="s">
        <v>682</v>
      </c>
      <c r="G7472" t="str">
        <f t="shared" si="564"/>
        <v>2022-Q4</v>
      </c>
      <c r="H7472" s="4">
        <f>_xlfn.XLOOKUP(G7472,'prices - not start at 2015'!$I$34:$DH$34,'prices - not start at 2015'!$I$35:$DH$35)</f>
        <v>7.67</v>
      </c>
      <c r="I7472" s="14">
        <f t="shared" si="565"/>
        <v>0.90680299220208938</v>
      </c>
      <c r="J7472" s="6">
        <f>INDEX(MarketCap2!$E$2:$AR$224,MATCH(A7472,MarketCap2!$B$2:$B$224,0),MATCH(G7472,MarketCap2!$E$1:$AR$1,0))/1000000</f>
        <v>1747.8549760000001</v>
      </c>
      <c r="K7472">
        <f t="shared" si="561"/>
        <v>7.4661445870985812</v>
      </c>
      <c r="L7472">
        <f>INDEX('PB2'!$D$2:$AQ$224,MATCH(A7472,'PB2'!$B$2:$B$224,0),MATCH(G7472,'PB2'!$D$1:$AQ$1,0))</f>
        <v>4.2773289680481001</v>
      </c>
      <c r="M7472" s="16">
        <f t="shared" si="562"/>
        <v>0.23379076228881598</v>
      </c>
      <c r="N7472" s="6">
        <f>INDEX('ROA2'!$D$2:$AQ$224,MATCH(A7472,'ROA2'!$B$2:$B$224,0),MATCH(G7472,'ROA2'!$D$1:$AQ$1,0))</f>
        <v>13.214097976684601</v>
      </c>
      <c r="O7472" s="6">
        <v>344.30799999999999</v>
      </c>
      <c r="P7472" s="28">
        <v>0.13789601827211653</v>
      </c>
    </row>
    <row r="7473" spans="1:16" x14ac:dyDescent="0.3">
      <c r="A7473" s="17" t="s">
        <v>564</v>
      </c>
      <c r="B7473" t="str">
        <f>VLOOKUP(A7473,Sheet3!L:L,1,FALSE)</f>
        <v>KNT CN EQUITY</v>
      </c>
      <c r="C7473" t="str">
        <f>VLOOKUP(A7473,'ALL - prices'!B:C,2,FALSE)</f>
        <v>K92 Mining Inc</v>
      </c>
      <c r="D7473" t="str">
        <f>VLOOKUP(A7473,'ALL - prices'!B:I,8,FALSE)</f>
        <v>Materials</v>
      </c>
      <c r="E7473">
        <v>2023</v>
      </c>
      <c r="F7473" t="s">
        <v>679</v>
      </c>
      <c r="G7473" t="str">
        <f t="shared" si="564"/>
        <v>2023-Q1</v>
      </c>
      <c r="H7473" s="4">
        <f>_xlfn.XLOOKUP(G7473,'prices - not start at 2015'!$I$34:$DH$34,'prices - not start at 2015'!$I$35:$DH$35)</f>
        <v>7.68</v>
      </c>
      <c r="I7473" s="14">
        <f t="shared" si="565"/>
        <v>0.38221939598438315</v>
      </c>
      <c r="J7473" s="6">
        <f>INDEX(MarketCap2!$E$2:$AR$224,MATCH(A7473,MarketCap2!$B$2:$B$224,0),MATCH(G7473,MarketCap2!$E$1:$AR$1,0))/1000000</f>
        <v>1793.4933759999999</v>
      </c>
      <c r="K7473">
        <f t="shared" si="561"/>
        <v>7.4919206036284667</v>
      </c>
      <c r="L7473">
        <f>INDEX('PB2'!$D$2:$AQ$224,MATCH(A7473,'PB2'!$B$2:$B$224,0),MATCH(G7473,'PB2'!$D$1:$AQ$1,0))</f>
        <v>4.1983299255371103</v>
      </c>
      <c r="M7473" s="16">
        <f t="shared" si="562"/>
        <v>0.23818995117971004</v>
      </c>
      <c r="N7473" s="6">
        <f>INDEX('ROA2'!$D$2:$AQ$224,MATCH(A7473,'ROA2'!$B$2:$B$224,0),MATCH(G7473,'ROA2'!$D$1:$AQ$1,0))</f>
        <v>11.0364780426025</v>
      </c>
      <c r="O7473" s="6">
        <v>370.71500800000001</v>
      </c>
      <c r="P7473" s="28">
        <v>7.6695888564889639E-2</v>
      </c>
    </row>
    <row r="7474" spans="1:16" x14ac:dyDescent="0.3">
      <c r="A7474" s="17" t="s">
        <v>564</v>
      </c>
      <c r="B7474" t="str">
        <f>VLOOKUP(A7474,Sheet3!L:L,1,FALSE)</f>
        <v>KNT CN EQUITY</v>
      </c>
      <c r="C7474" t="str">
        <f>VLOOKUP(A7474,'ALL - prices'!B:C,2,FALSE)</f>
        <v>K92 Mining Inc</v>
      </c>
      <c r="D7474" t="str">
        <f>VLOOKUP(A7474,'ALL - prices'!B:I,8,FALSE)</f>
        <v>Materials</v>
      </c>
      <c r="E7474">
        <v>2023</v>
      </c>
      <c r="F7474" t="s">
        <v>680</v>
      </c>
      <c r="G7474" t="str">
        <f t="shared" si="564"/>
        <v>2023-Q2</v>
      </c>
      <c r="H7474" s="4">
        <f>_xlfn.XLOOKUP(G7474,'prices - not start at 2015'!$I$34:$DH$34,'prices - not start at 2015'!$I$35:$DH$35)</f>
        <v>5.75</v>
      </c>
      <c r="I7474" s="14">
        <f t="shared" si="565"/>
        <v>0.88492466722691632</v>
      </c>
      <c r="J7474" s="6">
        <f>INDEX(MarketCap2!$E$2:$AR$224,MATCH(A7474,MarketCap2!$B$2:$B$224,0),MATCH(G7474,MarketCap2!$E$1:$AR$1,0))/1000000</f>
        <v>1342.784768</v>
      </c>
      <c r="K7474">
        <f t="shared" si="561"/>
        <v>7.2025009215801186</v>
      </c>
      <c r="L7474">
        <f>INDEX('PB2'!$D$2:$AQ$224,MATCH(A7474,'PB2'!$B$2:$B$224,0),MATCH(G7474,'PB2'!$D$1:$AQ$1,0))</f>
        <v>3.11431908607483</v>
      </c>
      <c r="M7474" s="16">
        <f t="shared" si="562"/>
        <v>0.32109747664307647</v>
      </c>
      <c r="N7474" s="6">
        <f>INDEX('ROA2'!$D$2:$AQ$224,MATCH(A7474,'ROA2'!$B$2:$B$224,0),MATCH(G7474,'ROA2'!$D$1:$AQ$1,0))</f>
        <v>7.8871641159057599</v>
      </c>
      <c r="O7474" s="6">
        <v>371.926016</v>
      </c>
      <c r="P7474" s="28">
        <v>3.2666818819484982E-3</v>
      </c>
    </row>
    <row r="7475" spans="1:16" x14ac:dyDescent="0.3">
      <c r="A7475" s="17" t="s">
        <v>564</v>
      </c>
      <c r="B7475" t="str">
        <f>VLOOKUP(A7475,Sheet3!L:L,1,FALSE)</f>
        <v>KNT CN EQUITY</v>
      </c>
      <c r="C7475" t="str">
        <f>VLOOKUP(A7475,'ALL - prices'!B:C,2,FALSE)</f>
        <v>K92 Mining Inc</v>
      </c>
      <c r="D7475" t="str">
        <f>VLOOKUP(A7475,'ALL - prices'!B:I,8,FALSE)</f>
        <v>Materials</v>
      </c>
      <c r="E7475">
        <v>2023</v>
      </c>
      <c r="F7475" t="s">
        <v>681</v>
      </c>
      <c r="G7475" t="str">
        <f t="shared" si="564"/>
        <v>2023-Q3</v>
      </c>
      <c r="H7475" s="4">
        <f>_xlfn.XLOOKUP(G7475,'prices - not start at 2015'!$I$34:$DH$34,'prices - not start at 2015'!$I$35:$DH$35)</f>
        <v>5.77</v>
      </c>
      <c r="I7475" s="14">
        <f t="shared" si="565"/>
        <v>0.83866461314004481</v>
      </c>
      <c r="J7475" s="6">
        <f>INDEX(MarketCap2!$E$2:$AR$224,MATCH(A7475,MarketCap2!$B$2:$B$224,0),MATCH(G7475,MarketCap2!$E$1:$AR$1,0))/1000000</f>
        <v>1351.842688</v>
      </c>
      <c r="K7475">
        <f t="shared" si="561"/>
        <v>7.2092238948035519</v>
      </c>
      <c r="L7475">
        <f>INDEX('PB2'!$D$2:$AQ$224,MATCH(A7475,'PB2'!$B$2:$B$224,0),MATCH(G7475,'PB2'!$D$1:$AQ$1,0))</f>
        <v>3.0383069515228298</v>
      </c>
      <c r="M7475" s="16">
        <f t="shared" si="562"/>
        <v>0.32913066913755701</v>
      </c>
      <c r="N7475" s="6">
        <f>INDEX('ROA2'!$D$2:$AQ$224,MATCH(A7475,'ROA2'!$B$2:$B$224,0),MATCH(G7475,'ROA2'!$D$1:$AQ$1,0))</f>
        <v>8.7179489135742205</v>
      </c>
      <c r="O7475" s="6">
        <v>388.10700800000001</v>
      </c>
      <c r="P7475" s="28">
        <v>4.3505942859345455E-2</v>
      </c>
    </row>
    <row r="7476" spans="1:16" x14ac:dyDescent="0.3">
      <c r="A7476" s="17" t="s">
        <v>564</v>
      </c>
      <c r="B7476" t="str">
        <f>VLOOKUP(A7476,Sheet3!L:L,1,FALSE)</f>
        <v>KNT CN EQUITY</v>
      </c>
      <c r="C7476" t="str">
        <f>VLOOKUP(A7476,'ALL - prices'!B:C,2,FALSE)</f>
        <v>K92 Mining Inc</v>
      </c>
      <c r="D7476" t="str">
        <f>VLOOKUP(A7476,'ALL - prices'!B:I,8,FALSE)</f>
        <v>Materials</v>
      </c>
      <c r="E7476">
        <v>2023</v>
      </c>
      <c r="F7476" t="s">
        <v>682</v>
      </c>
      <c r="G7476" t="str">
        <f t="shared" si="564"/>
        <v>2023-Q4</v>
      </c>
      <c r="H7476" s="4">
        <f>_xlfn.XLOOKUP(G7476,'prices - not start at 2015'!$I$34:$DH$34,'prices - not start at 2015'!$I$35:$DH$35)</f>
        <v>6.51</v>
      </c>
      <c r="I7476" s="14">
        <f>STDEV(H7477:H7480)</f>
        <v>0.99361293604032264</v>
      </c>
      <c r="J7476" s="6">
        <f>INDEX(MarketCap2!$E$2:$AR$224,MATCH(A7476,MarketCap2!$B$2:$B$224,0),MATCH(G7476,MarketCap2!$E$1:$AR$1,0))/1000000</f>
        <v>1525.4392319999999</v>
      </c>
      <c r="K7476">
        <f t="shared" ref="K7476:K7480" si="566">LN(J7476)</f>
        <v>7.3300376685550379</v>
      </c>
      <c r="L7476">
        <f>INDEX('PB2'!$D$2:$AQ$224,MATCH(A7476,'PB2'!$B$2:$B$224,0),MATCH(G7476,'PB2'!$D$1:$AQ$1,0))</f>
        <v>3.2994980812072701</v>
      </c>
      <c r="M7476" s="16">
        <f t="shared" ref="M7476:M7480" si="567">1/L7476</f>
        <v>0.30307639992144048</v>
      </c>
      <c r="N7476" s="6">
        <f>INDEX('ROA2'!$D$2:$AQ$224,MATCH(A7476,'ROA2'!$B$2:$B$224,0),MATCH(G7476,'ROA2'!$D$1:$AQ$1,0))</f>
        <v>7.21669578552246</v>
      </c>
      <c r="O7476" s="6">
        <v>388.27100799999999</v>
      </c>
      <c r="P7476" s="28">
        <v>4.2256387186903686E-4</v>
      </c>
    </row>
    <row r="7477" spans="1:16" x14ac:dyDescent="0.3">
      <c r="A7477" s="17" t="s">
        <v>564</v>
      </c>
      <c r="B7477" t="str">
        <f>VLOOKUP(A7477,Sheet3!L:L,1,FALSE)</f>
        <v>KNT CN EQUITY</v>
      </c>
      <c r="C7477" t="str">
        <f>VLOOKUP(A7477,'ALL - prices'!B:C,2,FALSE)</f>
        <v>K92 Mining Inc</v>
      </c>
      <c r="D7477" t="str">
        <f>VLOOKUP(A7477,'ALL - prices'!B:I,8,FALSE)</f>
        <v>Materials</v>
      </c>
      <c r="E7477" s="18">
        <v>2024</v>
      </c>
      <c r="F7477" t="s">
        <v>679</v>
      </c>
      <c r="G7477" t="str">
        <f t="shared" si="564"/>
        <v>2024-Q1</v>
      </c>
      <c r="H7477" s="4">
        <f>_xlfn.XLOOKUP(G7477,'prices - not start at 2015'!$I$34:$DH$34,'prices - not start at 2015'!$I$35:$DH$35)</f>
        <v>6.3</v>
      </c>
      <c r="I7477" s="14" t="s">
        <v>769</v>
      </c>
      <c r="J7477" s="6">
        <f>INDEX(MarketCap2!$E$2:$AR$224,MATCH(A7477,MarketCap2!$B$2:$B$224,0),MATCH(G7477,MarketCap2!$E$1:$AR$1,0))/1000000</f>
        <v>1476.231552</v>
      </c>
      <c r="K7477">
        <f t="shared" si="566"/>
        <v>7.2972478709051236</v>
      </c>
      <c r="L7477">
        <f>INDEX('PB2'!$D$2:$AQ$224,MATCH(A7477,'PB2'!$B$2:$B$224,0),MATCH(G7477,'PB2'!$D$1:$AQ$1,0))</f>
        <v>3.07850909233093</v>
      </c>
      <c r="M7477" s="16">
        <f t="shared" si="567"/>
        <v>0.3248325634285647</v>
      </c>
      <c r="N7477" s="6">
        <f>INDEX('ROA2'!$D$2:$AQ$224,MATCH(A7477,'ROA2'!$B$2:$B$224,0),MATCH(G7477,'ROA2'!$D$1:$AQ$1,0))</f>
        <v>8.4648399353027308</v>
      </c>
      <c r="O7477" s="6">
        <v>412.83199999999999</v>
      </c>
      <c r="P7477" s="28">
        <v>6.325734215004794E-2</v>
      </c>
    </row>
    <row r="7478" spans="1:16" x14ac:dyDescent="0.3">
      <c r="A7478" s="17" t="s">
        <v>564</v>
      </c>
      <c r="B7478" t="str">
        <f>VLOOKUP(A7478,Sheet3!L:L,1,FALSE)</f>
        <v>KNT CN EQUITY</v>
      </c>
      <c r="C7478" t="str">
        <f>VLOOKUP(A7478,'ALL - prices'!B:C,2,FALSE)</f>
        <v>K92 Mining Inc</v>
      </c>
      <c r="D7478" t="str">
        <f>VLOOKUP(A7478,'ALL - prices'!B:I,8,FALSE)</f>
        <v>Materials</v>
      </c>
      <c r="E7478" s="18">
        <v>2024</v>
      </c>
      <c r="F7478" t="s">
        <v>680</v>
      </c>
      <c r="G7478" t="str">
        <f t="shared" si="564"/>
        <v>2024-Q2</v>
      </c>
      <c r="H7478" s="4">
        <f>_xlfn.XLOOKUP(G7478,'prices - not start at 2015'!$I$34:$DH$34,'prices - not start at 2015'!$I$35:$DH$35)</f>
        <v>7.85</v>
      </c>
      <c r="I7478" s="14" t="s">
        <v>769</v>
      </c>
      <c r="J7478" s="6">
        <f>INDEX(MarketCap2!$E$2:$AR$224,MATCH(A7478,MarketCap2!$B$2:$B$224,0),MATCH(G7478,MarketCap2!$E$1:$AR$1,0))/1000000</f>
        <v>1857.7050879999999</v>
      </c>
      <c r="K7478">
        <f t="shared" si="566"/>
        <v>7.5270971812642546</v>
      </c>
      <c r="L7478">
        <f>INDEX('PB2'!$D$2:$AQ$224,MATCH(A7478,'PB2'!$B$2:$B$224,0),MATCH(G7478,'PB2'!$D$1:$AQ$1,0))</f>
        <v>3.7215380668640101</v>
      </c>
      <c r="M7478" s="16">
        <f t="shared" si="567"/>
        <v>0.26870610538794237</v>
      </c>
      <c r="N7478" s="6">
        <f>INDEX('ROA2'!$D$2:$AQ$224,MATCH(A7478,'ROA2'!$B$2:$B$224,0),MATCH(G7478,'ROA2'!$D$1:$AQ$1,0))</f>
        <v>7.8683938980102504</v>
      </c>
      <c r="O7478" s="6">
        <v>421.65401600000001</v>
      </c>
      <c r="P7478" s="28">
        <v>2.1369506239826416E-2</v>
      </c>
    </row>
    <row r="7479" spans="1:16" x14ac:dyDescent="0.3">
      <c r="A7479" s="17" t="s">
        <v>564</v>
      </c>
      <c r="B7479" t="str">
        <f>VLOOKUP(A7479,Sheet3!L:L,1,FALSE)</f>
        <v>KNT CN EQUITY</v>
      </c>
      <c r="C7479" t="str">
        <f>VLOOKUP(A7479,'ALL - prices'!B:C,2,FALSE)</f>
        <v>K92 Mining Inc</v>
      </c>
      <c r="D7479" t="str">
        <f>VLOOKUP(A7479,'ALL - prices'!B:I,8,FALSE)</f>
        <v>Materials</v>
      </c>
      <c r="E7479" s="18">
        <v>2024</v>
      </c>
      <c r="F7479" t="s">
        <v>681</v>
      </c>
      <c r="G7479" t="str">
        <f t="shared" si="564"/>
        <v>2024-Q3</v>
      </c>
      <c r="H7479" s="4">
        <f>_xlfn.XLOOKUP(G7479,'prices - not start at 2015'!$I$34:$DH$34,'prices - not start at 2015'!$I$35:$DH$35)</f>
        <v>7.85</v>
      </c>
      <c r="I7479" s="14" t="s">
        <v>769</v>
      </c>
      <c r="J7479" s="6">
        <f>INDEX(MarketCap2!$E$2:$AR$224,MATCH(A7479,MarketCap2!$B$2:$B$224,0),MATCH(G7479,MarketCap2!$E$1:$AR$1,0))/1000000</f>
        <v>1857.7050879999999</v>
      </c>
      <c r="K7479">
        <f t="shared" si="566"/>
        <v>7.5270971812642546</v>
      </c>
      <c r="L7479">
        <f>INDEX('PB2'!$D$2:$AQ$224,MATCH(A7479,'PB2'!$B$2:$B$224,0),MATCH(G7479,'PB2'!$D$1:$AQ$1,0))</f>
        <v>3.3330850601196298</v>
      </c>
      <c r="M7479" s="16">
        <f t="shared" si="567"/>
        <v>0.30002234625362617</v>
      </c>
      <c r="N7479" s="6">
        <f>INDEX('ROA2'!$D$2:$AQ$224,MATCH(A7479,'ROA2'!$B$2:$B$224,0),MATCH(G7479,'ROA2'!$D$1:$AQ$1,0))</f>
        <v>6.6636338233947798</v>
      </c>
      <c r="O7479" s="6">
        <v>469.23299200000002</v>
      </c>
      <c r="P7479" s="28">
        <v>0.11283890155098157</v>
      </c>
    </row>
    <row r="7480" spans="1:16" x14ac:dyDescent="0.3">
      <c r="A7480" s="17" t="s">
        <v>564</v>
      </c>
      <c r="B7480" t="str">
        <f>VLOOKUP(A7480,Sheet3!L:L,1,FALSE)</f>
        <v>KNT CN EQUITY</v>
      </c>
      <c r="C7480" t="str">
        <f>VLOOKUP(A7480,'ALL - prices'!B:C,2,FALSE)</f>
        <v>K92 Mining Inc</v>
      </c>
      <c r="D7480" t="str">
        <f>VLOOKUP(A7480,'ALL - prices'!B:I,8,FALSE)</f>
        <v>Materials</v>
      </c>
      <c r="E7480" s="18">
        <v>2024</v>
      </c>
      <c r="F7480" t="s">
        <v>682</v>
      </c>
      <c r="G7480" t="str">
        <f t="shared" si="564"/>
        <v>2024-Q4</v>
      </c>
      <c r="H7480" s="4">
        <f>_xlfn.XLOOKUP(G7480,'prices - not start at 2015'!$I$34:$DH$34,'prices - not start at 2015'!$I$35:$DH$35)</f>
        <v>8.68</v>
      </c>
      <c r="I7480" s="14" t="s">
        <v>769</v>
      </c>
      <c r="J7480" s="6">
        <f>INDEX(MarketCap2!$E$2:$AR$224,MATCH(A7480,MarketCap2!$B$2:$B$224,0),MATCH(G7480,MarketCap2!$E$1:$AR$1,0))/1000000</f>
        <v>2065.031168</v>
      </c>
      <c r="K7480">
        <f t="shared" si="566"/>
        <v>7.6329005987436975</v>
      </c>
      <c r="L7480">
        <f>INDEX('PB2'!$D$2:$AQ$224,MATCH(A7480,'PB2'!$B$2:$B$224,0),MATCH(G7480,'PB2'!$D$1:$AQ$1,0))</f>
        <v>3.4593510997907702</v>
      </c>
      <c r="M7480" s="16">
        <f t="shared" si="567"/>
        <v>0.28907155450641664</v>
      </c>
      <c r="N7480" s="6">
        <f>INDEX('ROA2'!$D$2:$AQ$224,MATCH(A7480,'ROA2'!$B$2:$B$224,0),MATCH(G7480,'ROA2'!$D$1:$AQ$1,0))</f>
        <v>16.071182250976602</v>
      </c>
      <c r="O7480" s="6">
        <v>553.53900799999997</v>
      </c>
      <c r="P7480" s="28">
        <v>0.17966770759375747</v>
      </c>
    </row>
    <row r="7481" spans="1:16" x14ac:dyDescent="0.3">
      <c r="A7481" s="17" t="s">
        <v>571</v>
      </c>
      <c r="B7481" t="str">
        <f>VLOOKUP(A7481,Sheet3!L:L,1,FALSE)</f>
        <v>LSPD CN EQUITY</v>
      </c>
      <c r="C7481" t="str">
        <f>VLOOKUP(A7481,'ALL - prices'!B:C,2,FALSE)</f>
        <v>Lightspeed Commerce Inc</v>
      </c>
      <c r="D7481" t="str">
        <f>VLOOKUP(A7481,'ALL - prices'!B:I,8,FALSE)</f>
        <v>Information Technology</v>
      </c>
      <c r="E7481">
        <v>2019</v>
      </c>
      <c r="F7481" t="s">
        <v>680</v>
      </c>
      <c r="G7481" t="str">
        <f t="shared" ref="G7481:G7542" si="568">E7481&amp;"-"&amp;F7481</f>
        <v>2019-Q2</v>
      </c>
      <c r="H7481" s="4">
        <f>_xlfn.XLOOKUP(G7481,'prices - not start at 2015'!$I$38:$BZ$38,'prices - not start at 2015'!$I$39:$BZ$39)</f>
        <v>36.409999999999997</v>
      </c>
      <c r="I7481" s="14">
        <f t="shared" ref="I7481:I7498" si="569">STDEV(H7482:H7485)</f>
        <v>7.3587340396746637</v>
      </c>
      <c r="J7481" s="6">
        <f>INDEX(MarketCap2!$E$2:$AR$224,MATCH(A7481,MarketCap2!$B$2:$B$224,0),MATCH(G7481,MarketCap2!$E$1:$AR$1,0))/1000000</f>
        <v>3051.2458240000001</v>
      </c>
      <c r="K7481">
        <f t="shared" ref="K7481:K7541" si="570">LN(J7481)</f>
        <v>8.0233052530868143</v>
      </c>
      <c r="L7481">
        <f>INDEX('PB2'!$D$2:$AQ$224,MATCH(A7481,'PB2'!$B$2:$B$224,0),MATCH(G7481,'PB2'!$D$1:$AQ$1,0))</f>
        <v>12.3244009017944</v>
      </c>
      <c r="M7481" s="16">
        <f t="shared" ref="M7481:M7541" si="571">1/L7481</f>
        <v>8.1139846712906152E-2</v>
      </c>
      <c r="N7481" s="6">
        <f>INDEX('ROA2'!$D$2:$AQ$224,MATCH(A7481,'ROA2'!$B$2:$B$224,0),MATCH(G7481,'ROA2'!$D$1:$AQ$1,0))</f>
        <v>-114.76194000244099</v>
      </c>
      <c r="O7481" s="6">
        <v>255.81100799999999</v>
      </c>
      <c r="P7481" s="28">
        <v>3.1814215567687731</v>
      </c>
    </row>
    <row r="7482" spans="1:16" x14ac:dyDescent="0.3">
      <c r="A7482" s="17" t="s">
        <v>571</v>
      </c>
      <c r="B7482" t="str">
        <f>VLOOKUP(A7482,Sheet3!L:L,1,FALSE)</f>
        <v>LSPD CN EQUITY</v>
      </c>
      <c r="C7482" t="str">
        <f>VLOOKUP(A7482,'ALL - prices'!B:C,2,FALSE)</f>
        <v>Lightspeed Commerce Inc</v>
      </c>
      <c r="D7482" t="str">
        <f>VLOOKUP(A7482,'ALL - prices'!B:I,8,FALSE)</f>
        <v>Information Technology</v>
      </c>
      <c r="E7482">
        <v>2019</v>
      </c>
      <c r="F7482" t="s">
        <v>681</v>
      </c>
      <c r="G7482" t="str">
        <f t="shared" si="568"/>
        <v>2019-Q3</v>
      </c>
      <c r="H7482" s="4">
        <f>_xlfn.XLOOKUP(G7482,'prices - not start at 2015'!$I$38:$BZ$38,'prices - not start at 2015'!$I$39:$BZ$39)</f>
        <v>30.64</v>
      </c>
      <c r="I7482" s="14">
        <f t="shared" si="569"/>
        <v>9.952168942831852</v>
      </c>
      <c r="J7482" s="6">
        <f>INDEX(MarketCap2!$E$2:$AR$224,MATCH(A7482,MarketCap2!$B$2:$B$224,0),MATCH(G7482,MarketCap2!$E$1:$AR$1,0))/1000000</f>
        <v>2582.1872640000001</v>
      </c>
      <c r="K7482">
        <f t="shared" si="570"/>
        <v>7.8563920955001221</v>
      </c>
      <c r="L7482">
        <f>INDEX('PB2'!$D$2:$AQ$224,MATCH(A7482,'PB2'!$B$2:$B$224,0),MATCH(G7482,'PB2'!$D$1:$AQ$1,0))</f>
        <v>10.1064701080322</v>
      </c>
      <c r="M7482" s="16">
        <f t="shared" si="571"/>
        <v>9.8946515381789113E-2</v>
      </c>
      <c r="N7482" s="6" t="str">
        <f>INDEX('ROA2'!$D$2:$AQ$224,MATCH(A7482,'ROA2'!$B$2:$B$224,0),MATCH(G7482,'ROA2'!$D$1:$AQ$1,0))</f>
        <v>--</v>
      </c>
      <c r="O7482" s="6">
        <v>261.843008</v>
      </c>
      <c r="P7482" s="28">
        <v>2.3579907866982844E-2</v>
      </c>
    </row>
    <row r="7483" spans="1:16" x14ac:dyDescent="0.3">
      <c r="A7483" s="17" t="s">
        <v>571</v>
      </c>
      <c r="B7483" t="str">
        <f>VLOOKUP(A7483,Sheet3!L:L,1,FALSE)</f>
        <v>LSPD CN EQUITY</v>
      </c>
      <c r="C7483" t="str">
        <f>VLOOKUP(A7483,'ALL - prices'!B:C,2,FALSE)</f>
        <v>Lightspeed Commerce Inc</v>
      </c>
      <c r="D7483" t="str">
        <f>VLOOKUP(A7483,'ALL - prices'!B:I,8,FALSE)</f>
        <v>Information Technology</v>
      </c>
      <c r="E7483">
        <v>2019</v>
      </c>
      <c r="F7483" t="s">
        <v>682</v>
      </c>
      <c r="G7483" t="str">
        <f t="shared" si="568"/>
        <v>2019-Q4</v>
      </c>
      <c r="H7483" s="4">
        <f>_xlfn.XLOOKUP(G7483,'prices - not start at 2015'!$I$38:$BZ$38,'prices - not start at 2015'!$I$39:$BZ$39)</f>
        <v>36.07</v>
      </c>
      <c r="I7483" s="14">
        <f t="shared" si="569"/>
        <v>30.79008214236093</v>
      </c>
      <c r="J7483" s="6">
        <f>INDEX(MarketCap2!$E$2:$AR$224,MATCH(A7483,MarketCap2!$B$2:$B$224,0),MATCH(G7483,MarketCap2!$E$1:$AR$1,0))/1000000</f>
        <v>3053.8913280000002</v>
      </c>
      <c r="K7483">
        <f t="shared" si="570"/>
        <v>8.0241719016484172</v>
      </c>
      <c r="L7483">
        <f>INDEX('PB2'!$D$2:$AQ$224,MATCH(A7483,'PB2'!$B$2:$B$224,0),MATCH(G7483,'PB2'!$D$1:$AQ$1,0))</f>
        <v>12.417701721191399</v>
      </c>
      <c r="M7483" s="16">
        <f t="shared" si="571"/>
        <v>8.0530199746499984E-2</v>
      </c>
      <c r="N7483" s="6" t="str">
        <f>INDEX('ROA2'!$D$2:$AQ$224,MATCH(A7483,'ROA2'!$B$2:$B$224,0),MATCH(G7483,'ROA2'!$D$1:$AQ$1,0))</f>
        <v>--</v>
      </c>
      <c r="O7483" s="6">
        <v>275.976992</v>
      </c>
      <c r="P7483" s="28">
        <v>5.3978848272320482E-2</v>
      </c>
    </row>
    <row r="7484" spans="1:16" x14ac:dyDescent="0.3">
      <c r="A7484" s="17" t="s">
        <v>571</v>
      </c>
      <c r="B7484" t="str">
        <f>VLOOKUP(A7484,Sheet3!L:L,1,FALSE)</f>
        <v>LSPD CN EQUITY</v>
      </c>
      <c r="C7484" t="str">
        <f>VLOOKUP(A7484,'ALL - prices'!B:C,2,FALSE)</f>
        <v>Lightspeed Commerce Inc</v>
      </c>
      <c r="D7484" t="str">
        <f>VLOOKUP(A7484,'ALL - prices'!B:I,8,FALSE)</f>
        <v>Information Technology</v>
      </c>
      <c r="E7484">
        <v>2020</v>
      </c>
      <c r="F7484" t="s">
        <v>679</v>
      </c>
      <c r="G7484" t="str">
        <f t="shared" si="568"/>
        <v>2020-Q1</v>
      </c>
      <c r="H7484" s="4">
        <f>_xlfn.XLOOKUP(G7484,'prices - not start at 2015'!$I$38:$BZ$38,'prices - not start at 2015'!$I$39:$BZ$39)</f>
        <v>19.04</v>
      </c>
      <c r="I7484" s="14">
        <f t="shared" si="569"/>
        <v>27.74542965366847</v>
      </c>
      <c r="J7484" s="6">
        <f>INDEX(MarketCap2!$E$2:$AR$224,MATCH(A7484,MarketCap2!$B$2:$B$224,0),MATCH(G7484,MarketCap2!$E$1:$AR$1,0))/1000000</f>
        <v>1762.870144</v>
      </c>
      <c r="K7484">
        <f t="shared" si="570"/>
        <v>7.4746985234173886</v>
      </c>
      <c r="L7484">
        <f>INDEX('PB2'!$D$2:$AQ$224,MATCH(A7484,'PB2'!$B$2:$B$224,0),MATCH(G7484,'PB2'!$D$1:$AQ$1,0))</f>
        <v>3.5961461067199698</v>
      </c>
      <c r="M7484" s="16">
        <f t="shared" si="571"/>
        <v>0.27807546476805856</v>
      </c>
      <c r="N7484" s="6">
        <f>INDEX('ROA2'!$D$2:$AQ$224,MATCH(A7484,'ROA2'!$B$2:$B$224,0),MATCH(G7484,'ROA2'!$D$1:$AQ$1,0))</f>
        <v>-77.215957641601605</v>
      </c>
      <c r="O7484" s="6">
        <v>278.15600000000001</v>
      </c>
      <c r="P7484" s="28">
        <v>7.8956147184907725E-3</v>
      </c>
    </row>
    <row r="7485" spans="1:16" x14ac:dyDescent="0.3">
      <c r="A7485" s="17" t="s">
        <v>571</v>
      </c>
      <c r="B7485" t="str">
        <f>VLOOKUP(A7485,Sheet3!L:L,1,FALSE)</f>
        <v>LSPD CN EQUITY</v>
      </c>
      <c r="C7485" t="str">
        <f>VLOOKUP(A7485,'ALL - prices'!B:C,2,FALSE)</f>
        <v>Lightspeed Commerce Inc</v>
      </c>
      <c r="D7485" t="str">
        <f>VLOOKUP(A7485,'ALL - prices'!B:I,8,FALSE)</f>
        <v>Information Technology</v>
      </c>
      <c r="E7485">
        <v>2020</v>
      </c>
      <c r="F7485" t="s">
        <v>680</v>
      </c>
      <c r="G7485" t="str">
        <f t="shared" si="568"/>
        <v>2020-Q2</v>
      </c>
      <c r="H7485" s="4">
        <f>_xlfn.XLOOKUP(G7485,'prices - not start at 2015'!$I$38:$BZ$38,'prices - not start at 2015'!$I$39:$BZ$39)</f>
        <v>32.43</v>
      </c>
      <c r="I7485" s="14">
        <f t="shared" si="569"/>
        <v>26.144056048491578</v>
      </c>
      <c r="J7485" s="6">
        <f>INDEX(MarketCap2!$E$2:$AR$224,MATCH(A7485,MarketCap2!$B$2:$B$224,0),MATCH(G7485,MarketCap2!$E$1:$AR$1,0))/1000000</f>
        <v>3024.103936</v>
      </c>
      <c r="K7485">
        <f t="shared" si="570"/>
        <v>8.0143701070791469</v>
      </c>
      <c r="L7485">
        <f>INDEX('PB2'!$D$2:$AQ$224,MATCH(A7485,'PB2'!$B$2:$B$224,0),MATCH(G7485,'PB2'!$D$1:$AQ$1,0))</f>
        <v>6.4812979698181197</v>
      </c>
      <c r="M7485" s="16">
        <f t="shared" si="571"/>
        <v>0.15429008273601441</v>
      </c>
      <c r="N7485" s="6">
        <f>INDEX('ROA2'!$D$2:$AQ$224,MATCH(A7485,'ROA2'!$B$2:$B$224,0),MATCH(G7485,'ROA2'!$D$1:$AQ$1,0))</f>
        <v>-14.581356048584</v>
      </c>
      <c r="O7485" s="6">
        <v>478.428</v>
      </c>
      <c r="P7485" s="28">
        <v>0.71999884956643034</v>
      </c>
    </row>
    <row r="7486" spans="1:16" x14ac:dyDescent="0.3">
      <c r="A7486" s="17" t="s">
        <v>571</v>
      </c>
      <c r="B7486" t="str">
        <f>VLOOKUP(A7486,Sheet3!L:L,1,FALSE)</f>
        <v>LSPD CN EQUITY</v>
      </c>
      <c r="C7486" t="str">
        <f>VLOOKUP(A7486,'ALL - prices'!B:C,2,FALSE)</f>
        <v>Lightspeed Commerce Inc</v>
      </c>
      <c r="D7486" t="str">
        <f>VLOOKUP(A7486,'ALL - prices'!B:I,8,FALSE)</f>
        <v>Information Technology</v>
      </c>
      <c r="E7486">
        <v>2020</v>
      </c>
      <c r="F7486" t="s">
        <v>681</v>
      </c>
      <c r="G7486" t="str">
        <f t="shared" si="568"/>
        <v>2020-Q3</v>
      </c>
      <c r="H7486" s="4">
        <f>_xlfn.XLOOKUP(G7486,'prices - not start at 2015'!$I$38:$BZ$38,'prices - not start at 2015'!$I$39:$BZ$39)</f>
        <v>42.66</v>
      </c>
      <c r="I7486" s="14">
        <f t="shared" si="569"/>
        <v>18.655660445737777</v>
      </c>
      <c r="J7486" s="6">
        <f>INDEX(MarketCap2!$E$2:$AR$224,MATCH(A7486,MarketCap2!$B$2:$B$224,0),MATCH(G7486,MarketCap2!$E$1:$AR$1,0))/1000000</f>
        <v>4938.8856320000004</v>
      </c>
      <c r="K7486">
        <f t="shared" si="570"/>
        <v>8.5048950041680431</v>
      </c>
      <c r="L7486">
        <f>INDEX('PB2'!$D$2:$AQ$224,MATCH(A7486,'PB2'!$B$2:$B$224,0),MATCH(G7486,'PB2'!$D$1:$AQ$1,0))</f>
        <v>5.1343488693237296</v>
      </c>
      <c r="M7486" s="16">
        <f t="shared" si="571"/>
        <v>0.19476666378763524</v>
      </c>
      <c r="N7486" s="6">
        <f>INDEX('ROA2'!$D$2:$AQ$224,MATCH(A7486,'ROA2'!$B$2:$B$224,0),MATCH(G7486,'ROA2'!$D$1:$AQ$1,0))</f>
        <v>-17.622047424316399</v>
      </c>
      <c r="O7486" s="6">
        <v>470.76198399999998</v>
      </c>
      <c r="P7486" s="28">
        <v>-1.6023343115369529E-2</v>
      </c>
    </row>
    <row r="7487" spans="1:16" x14ac:dyDescent="0.3">
      <c r="A7487" s="17" t="s">
        <v>571</v>
      </c>
      <c r="B7487" t="str">
        <f>VLOOKUP(A7487,Sheet3!L:L,1,FALSE)</f>
        <v>LSPD CN EQUITY</v>
      </c>
      <c r="C7487" t="str">
        <f>VLOOKUP(A7487,'ALL - prices'!B:C,2,FALSE)</f>
        <v>Lightspeed Commerce Inc</v>
      </c>
      <c r="D7487" t="str">
        <f>VLOOKUP(A7487,'ALL - prices'!B:I,8,FALSE)</f>
        <v>Information Technology</v>
      </c>
      <c r="E7487">
        <v>2020</v>
      </c>
      <c r="F7487" t="s">
        <v>682</v>
      </c>
      <c r="G7487" t="str">
        <f t="shared" si="568"/>
        <v>2020-Q4</v>
      </c>
      <c r="H7487" s="4">
        <f>_xlfn.XLOOKUP(G7487,'prices - not start at 2015'!$I$38:$BZ$38,'prices - not start at 2015'!$I$39:$BZ$39)</f>
        <v>89.84</v>
      </c>
      <c r="I7487" s="14">
        <f t="shared" si="569"/>
        <v>30.867764199349896</v>
      </c>
      <c r="J7487" s="6">
        <f>INDEX(MarketCap2!$E$2:$AR$224,MATCH(A7487,MarketCap2!$B$2:$B$224,0),MATCH(G7487,MarketCap2!$E$1:$AR$1,0))/1000000</f>
        <v>10583.754752000001</v>
      </c>
      <c r="K7487">
        <f t="shared" si="570"/>
        <v>9.2670755339465831</v>
      </c>
      <c r="L7487">
        <f>INDEX('PB2'!$D$2:$AQ$224,MATCH(A7487,'PB2'!$B$2:$B$224,0),MATCH(G7487,'PB2'!$D$1:$AQ$1,0))</f>
        <v>6.1157851219177202</v>
      </c>
      <c r="M7487" s="16">
        <f t="shared" si="571"/>
        <v>0.16351130395608651</v>
      </c>
      <c r="N7487" s="6">
        <f>INDEX('ROA2'!$D$2:$AQ$224,MATCH(A7487,'ROA2'!$B$2:$B$224,0),MATCH(G7487,'ROA2'!$D$1:$AQ$1,0))</f>
        <v>-13.977570533752401</v>
      </c>
      <c r="O7487" s="6">
        <v>782.01798399999996</v>
      </c>
      <c r="P7487" s="28">
        <v>0.66117488365415666</v>
      </c>
    </row>
    <row r="7488" spans="1:16" x14ac:dyDescent="0.3">
      <c r="A7488" s="17" t="s">
        <v>571</v>
      </c>
      <c r="B7488" t="str">
        <f>VLOOKUP(A7488,Sheet3!L:L,1,FALSE)</f>
        <v>LSPD CN EQUITY</v>
      </c>
      <c r="C7488" t="str">
        <f>VLOOKUP(A7488,'ALL - prices'!B:C,2,FALSE)</f>
        <v>Lightspeed Commerce Inc</v>
      </c>
      <c r="D7488" t="str">
        <f>VLOOKUP(A7488,'ALL - prices'!B:I,8,FALSE)</f>
        <v>Information Technology</v>
      </c>
      <c r="E7488">
        <v>2021</v>
      </c>
      <c r="F7488" t="s">
        <v>679</v>
      </c>
      <c r="G7488" t="str">
        <f t="shared" si="568"/>
        <v>2021-Q1</v>
      </c>
      <c r="H7488" s="4">
        <f>_xlfn.XLOOKUP(G7488,'prices - not start at 2015'!$I$38:$BZ$38,'prices - not start at 2015'!$I$39:$BZ$39)</f>
        <v>79.03</v>
      </c>
      <c r="I7488" s="14">
        <f t="shared" si="569"/>
        <v>40.539059765449238</v>
      </c>
      <c r="J7488" s="6">
        <f>INDEX(MarketCap2!$E$2:$AR$224,MATCH(A7488,MarketCap2!$B$2:$B$224,0),MATCH(G7488,MarketCap2!$E$1:$AR$1,0))/1000000</f>
        <v>10141.461504000001</v>
      </c>
      <c r="K7488">
        <f t="shared" si="570"/>
        <v>9.2243873993034562</v>
      </c>
      <c r="L7488">
        <f>INDEX('PB2'!$D$2:$AQ$224,MATCH(A7488,'PB2'!$B$2:$B$224,0),MATCH(G7488,'PB2'!$D$1:$AQ$1,0))</f>
        <v>4.1766929626464799</v>
      </c>
      <c r="M7488" s="16">
        <f t="shared" si="571"/>
        <v>0.23942387169545964</v>
      </c>
      <c r="N7488" s="6">
        <f>INDEX('ROA2'!$D$2:$AQ$224,MATCH(A7488,'ROA2'!$B$2:$B$224,0),MATCH(G7488,'ROA2'!$D$1:$AQ$1,0))</f>
        <v>-11.050596237182599</v>
      </c>
      <c r="O7488" s="6">
        <v>1546.7229440000001</v>
      </c>
      <c r="P7488" s="28">
        <v>0.97786109225846163</v>
      </c>
    </row>
    <row r="7489" spans="1:16" x14ac:dyDescent="0.3">
      <c r="A7489" s="17" t="s">
        <v>571</v>
      </c>
      <c r="B7489" t="str">
        <f>VLOOKUP(A7489,Sheet3!L:L,1,FALSE)</f>
        <v>LSPD CN EQUITY</v>
      </c>
      <c r="C7489" t="str">
        <f>VLOOKUP(A7489,'ALL - prices'!B:C,2,FALSE)</f>
        <v>Lightspeed Commerce Inc</v>
      </c>
      <c r="D7489" t="str">
        <f>VLOOKUP(A7489,'ALL - prices'!B:I,8,FALSE)</f>
        <v>Information Technology</v>
      </c>
      <c r="E7489">
        <v>2021</v>
      </c>
      <c r="F7489" t="s">
        <v>680</v>
      </c>
      <c r="G7489" t="str">
        <f t="shared" si="568"/>
        <v>2021-Q2</v>
      </c>
      <c r="H7489" s="4">
        <f>_xlfn.XLOOKUP(G7489,'prices - not start at 2015'!$I$38:$BZ$38,'prices - not start at 2015'!$I$39:$BZ$39)</f>
        <v>103.75</v>
      </c>
      <c r="I7489" s="14">
        <f t="shared" si="569"/>
        <v>42.461266565345554</v>
      </c>
      <c r="J7489" s="6">
        <f>INDEX(MarketCap2!$E$2:$AR$224,MATCH(A7489,MarketCap2!$B$2:$B$224,0),MATCH(G7489,MarketCap2!$E$1:$AR$1,0))/1000000</f>
        <v>13622.988799999999</v>
      </c>
      <c r="K7489">
        <f t="shared" si="570"/>
        <v>9.519513997626694</v>
      </c>
      <c r="L7489">
        <f>INDEX('PB2'!$D$2:$AQ$224,MATCH(A7489,'PB2'!$B$2:$B$224,0),MATCH(G7489,'PB2'!$D$1:$AQ$1,0))</f>
        <v>5.3674488067626998</v>
      </c>
      <c r="M7489" s="16">
        <f t="shared" si="571"/>
        <v>0.18630825108942878</v>
      </c>
      <c r="N7489" s="6">
        <f>INDEX('ROA2'!$D$2:$AQ$224,MATCH(A7489,'ROA2'!$B$2:$B$224,0),MATCH(G7489,'ROA2'!$D$1:$AQ$1,0))</f>
        <v>-9.6199817657470703</v>
      </c>
      <c r="O7489" s="6">
        <v>2105.3190399999999</v>
      </c>
      <c r="P7489" s="28">
        <v>0.36114812815500569</v>
      </c>
    </row>
    <row r="7490" spans="1:16" x14ac:dyDescent="0.3">
      <c r="A7490" s="17" t="s">
        <v>571</v>
      </c>
      <c r="B7490" t="str">
        <f>VLOOKUP(A7490,Sheet3!L:L,1,FALSE)</f>
        <v>LSPD CN EQUITY</v>
      </c>
      <c r="C7490" t="str">
        <f>VLOOKUP(A7490,'ALL - prices'!B:C,2,FALSE)</f>
        <v>Lightspeed Commerce Inc</v>
      </c>
      <c r="D7490" t="str">
        <f>VLOOKUP(A7490,'ALL - prices'!B:I,8,FALSE)</f>
        <v>Information Technology</v>
      </c>
      <c r="E7490">
        <v>2021</v>
      </c>
      <c r="F7490" t="s">
        <v>681</v>
      </c>
      <c r="G7490" t="str">
        <f t="shared" si="568"/>
        <v>2021-Q3</v>
      </c>
      <c r="H7490" s="4">
        <f>_xlfn.XLOOKUP(G7490,'prices - not start at 2015'!$I$38:$BZ$38,'prices - not start at 2015'!$I$39:$BZ$39)</f>
        <v>122.22</v>
      </c>
      <c r="I7490" s="14">
        <f t="shared" si="569"/>
        <v>11.847605946631854</v>
      </c>
      <c r="J7490" s="6">
        <f>INDEX(MarketCap2!$E$2:$AR$224,MATCH(A7490,MarketCap2!$B$2:$B$224,0),MATCH(G7490,MarketCap2!$E$1:$AR$1,0))/1000000</f>
        <v>17474.977792000002</v>
      </c>
      <c r="K7490">
        <f t="shared" si="570"/>
        <v>9.7685252962571401</v>
      </c>
      <c r="L7490">
        <f>INDEX('PB2'!$D$2:$AQ$224,MATCH(A7490,'PB2'!$B$2:$B$224,0),MATCH(G7490,'PB2'!$D$1:$AQ$1,0))</f>
        <v>4.5476388931274396</v>
      </c>
      <c r="M7490" s="16">
        <f t="shared" si="571"/>
        <v>0.21989432835382708</v>
      </c>
      <c r="N7490" s="6">
        <f>INDEX('ROA2'!$D$2:$AQ$224,MATCH(A7490,'ROA2'!$B$2:$B$224,0),MATCH(G7490,'ROA2'!$D$1:$AQ$1,0))</f>
        <v>-11.1371421813965</v>
      </c>
      <c r="O7490" s="6">
        <v>2285.762048</v>
      </c>
      <c r="P7490" s="28">
        <v>8.5708153762766623E-2</v>
      </c>
    </row>
    <row r="7491" spans="1:16" x14ac:dyDescent="0.3">
      <c r="A7491" s="17" t="s">
        <v>571</v>
      </c>
      <c r="B7491" t="str">
        <f>VLOOKUP(A7491,Sheet3!L:L,1,FALSE)</f>
        <v>LSPD CN EQUITY</v>
      </c>
      <c r="C7491" t="str">
        <f>VLOOKUP(A7491,'ALL - prices'!B:C,2,FALSE)</f>
        <v>Lightspeed Commerce Inc</v>
      </c>
      <c r="D7491" t="str">
        <f>VLOOKUP(A7491,'ALL - prices'!B:I,8,FALSE)</f>
        <v>Information Technology</v>
      </c>
      <c r="E7491">
        <v>2021</v>
      </c>
      <c r="F7491" t="s">
        <v>682</v>
      </c>
      <c r="G7491" t="str">
        <f t="shared" si="568"/>
        <v>2021-Q4</v>
      </c>
      <c r="H7491" s="4">
        <f>_xlfn.XLOOKUP(G7491,'prices - not start at 2015'!$I$38:$BZ$38,'prices - not start at 2015'!$I$39:$BZ$39)</f>
        <v>51.08</v>
      </c>
      <c r="I7491" s="14">
        <f t="shared" si="569"/>
        <v>7.9786271793251862</v>
      </c>
      <c r="J7491" s="6">
        <f>INDEX(MarketCap2!$E$2:$AR$224,MATCH(A7491,MarketCap2!$B$2:$B$224,0),MATCH(G7491,MarketCap2!$E$1:$AR$1,0))/1000000</f>
        <v>7572.0151040000001</v>
      </c>
      <c r="K7491">
        <f t="shared" si="570"/>
        <v>8.9322145070446037</v>
      </c>
      <c r="L7491">
        <f>INDEX('PB2'!$D$2:$AQ$224,MATCH(A7491,'PB2'!$B$2:$B$224,0),MATCH(G7491,'PB2'!$D$1:$AQ$1,0))</f>
        <v>1.7356870174407999</v>
      </c>
      <c r="M7491" s="16">
        <f t="shared" si="571"/>
        <v>0.57614073848086933</v>
      </c>
      <c r="N7491" s="6">
        <f>INDEX('ROA2'!$D$2:$AQ$224,MATCH(A7491,'ROA2'!$B$2:$B$224,0),MATCH(G7491,'ROA2'!$D$1:$AQ$1,0))</f>
        <v>-9.5965538024902308</v>
      </c>
      <c r="O7491" s="6">
        <v>3242.7599359999999</v>
      </c>
      <c r="P7491" s="28">
        <v>0.41867782730812053</v>
      </c>
    </row>
    <row r="7492" spans="1:16" x14ac:dyDescent="0.3">
      <c r="A7492" s="17" t="s">
        <v>571</v>
      </c>
      <c r="B7492" t="str">
        <f>VLOOKUP(A7492,Sheet3!L:L,1,FALSE)</f>
        <v>LSPD CN EQUITY</v>
      </c>
      <c r="C7492" t="str">
        <f>VLOOKUP(A7492,'ALL - prices'!B:C,2,FALSE)</f>
        <v>Lightspeed Commerce Inc</v>
      </c>
      <c r="D7492" t="str">
        <f>VLOOKUP(A7492,'ALL - prices'!B:I,8,FALSE)</f>
        <v>Information Technology</v>
      </c>
      <c r="E7492">
        <v>2022</v>
      </c>
      <c r="F7492" t="s">
        <v>679</v>
      </c>
      <c r="G7492" t="str">
        <f t="shared" si="568"/>
        <v>2022-Q1</v>
      </c>
      <c r="H7492" s="4">
        <f>_xlfn.XLOOKUP(G7492,'prices - not start at 2015'!$I$38:$BZ$38,'prices - not start at 2015'!$I$39:$BZ$39)</f>
        <v>38.130000000000003</v>
      </c>
      <c r="I7492" s="14">
        <f t="shared" si="569"/>
        <v>4.2160042299156517</v>
      </c>
      <c r="J7492" s="6">
        <f>INDEX(MarketCap2!$E$2:$AR$224,MATCH(A7492,MarketCap2!$B$2:$B$224,0),MATCH(G7492,MarketCap2!$E$1:$AR$1,0))/1000000</f>
        <v>5662.7210240000004</v>
      </c>
      <c r="K7492">
        <f t="shared" si="570"/>
        <v>8.6416598019655062</v>
      </c>
      <c r="L7492">
        <f>INDEX('PB2'!$D$2:$AQ$224,MATCH(A7492,'PB2'!$B$2:$B$224,0),MATCH(G7492,'PB2'!$D$1:$AQ$1,0))</f>
        <v>1.3359570503234901</v>
      </c>
      <c r="M7492" s="16">
        <f t="shared" si="571"/>
        <v>0.74852705763097616</v>
      </c>
      <c r="N7492" s="6">
        <f>INDEX('ROA2'!$D$2:$AQ$224,MATCH(A7492,'ROA2'!$B$2:$B$224,0),MATCH(G7492,'ROA2'!$D$1:$AQ$1,0))</f>
        <v>-8.2947540283203107</v>
      </c>
      <c r="O7492" s="6">
        <v>3660.4479999999999</v>
      </c>
      <c r="P7492" s="28">
        <v>0.12880634775426064</v>
      </c>
    </row>
    <row r="7493" spans="1:16" x14ac:dyDescent="0.3">
      <c r="A7493" s="17" t="s">
        <v>571</v>
      </c>
      <c r="B7493" t="str">
        <f>VLOOKUP(A7493,Sheet3!L:L,1,FALSE)</f>
        <v>LSPD CN EQUITY</v>
      </c>
      <c r="C7493" t="str">
        <f>VLOOKUP(A7493,'ALL - prices'!B:C,2,FALSE)</f>
        <v>Lightspeed Commerce Inc</v>
      </c>
      <c r="D7493" t="str">
        <f>VLOOKUP(A7493,'ALL - prices'!B:I,8,FALSE)</f>
        <v>Information Technology</v>
      </c>
      <c r="E7493">
        <v>2022</v>
      </c>
      <c r="F7493" t="s">
        <v>680</v>
      </c>
      <c r="G7493" t="str">
        <f t="shared" si="568"/>
        <v>2022-Q2</v>
      </c>
      <c r="H7493" s="4">
        <f>_xlfn.XLOOKUP(G7493,'prices - not start at 2015'!$I$38:$BZ$38,'prices - not start at 2015'!$I$39:$BZ$39)</f>
        <v>28.7</v>
      </c>
      <c r="I7493" s="14">
        <f t="shared" si="569"/>
        <v>2.1720267033349279</v>
      </c>
      <c r="J7493" s="6">
        <f>INDEX(MarketCap2!$E$2:$AR$224,MATCH(A7493,MarketCap2!$B$2:$B$224,0),MATCH(G7493,MarketCap2!$E$1:$AR$1,0))/1000000</f>
        <v>4277.8913279999997</v>
      </c>
      <c r="K7493">
        <f t="shared" si="570"/>
        <v>8.3612154867951567</v>
      </c>
      <c r="L7493">
        <f>INDEX('PB2'!$D$2:$AQ$224,MATCH(A7493,'PB2'!$B$2:$B$224,0),MATCH(G7493,'PB2'!$D$1:$AQ$1,0))</f>
        <v>0.99612998962402299</v>
      </c>
      <c r="M7493" s="16">
        <f t="shared" si="571"/>
        <v>1.0038850455425379</v>
      </c>
      <c r="N7493" s="6">
        <f>INDEX('ROA2'!$D$2:$AQ$224,MATCH(A7493,'ROA2'!$B$2:$B$224,0),MATCH(G7493,'ROA2'!$D$1:$AQ$1,0))</f>
        <v>-10.075736045837401</v>
      </c>
      <c r="O7493" s="6">
        <v>3619.9800319999999</v>
      </c>
      <c r="P7493" s="28">
        <v>-1.1055468620234444E-2</v>
      </c>
    </row>
    <row r="7494" spans="1:16" x14ac:dyDescent="0.3">
      <c r="A7494" s="17" t="s">
        <v>571</v>
      </c>
      <c r="B7494" t="str">
        <f>VLOOKUP(A7494,Sheet3!L:L,1,FALSE)</f>
        <v>LSPD CN EQUITY</v>
      </c>
      <c r="C7494" t="str">
        <f>VLOOKUP(A7494,'ALL - prices'!B:C,2,FALSE)</f>
        <v>Lightspeed Commerce Inc</v>
      </c>
      <c r="D7494" t="str">
        <f>VLOOKUP(A7494,'ALL - prices'!B:I,8,FALSE)</f>
        <v>Information Technology</v>
      </c>
      <c r="E7494">
        <v>2022</v>
      </c>
      <c r="F7494" t="s">
        <v>681</v>
      </c>
      <c r="G7494" t="str">
        <f t="shared" si="568"/>
        <v>2022-Q3</v>
      </c>
      <c r="H7494" s="4">
        <f>_xlfn.XLOOKUP(G7494,'prices - not start at 2015'!$I$38:$BZ$38,'prices - not start at 2015'!$I$39:$BZ$39)</f>
        <v>24.31</v>
      </c>
      <c r="I7494" s="14">
        <f t="shared" si="569"/>
        <v>1.5161876532936156</v>
      </c>
      <c r="J7494" s="6">
        <f>INDEX(MarketCap2!$E$2:$AR$224,MATCH(A7494,MarketCap2!$B$2:$B$224,0),MATCH(G7494,MarketCap2!$E$1:$AR$1,0))/1000000</f>
        <v>3650.43712</v>
      </c>
      <c r="K7494">
        <f t="shared" si="570"/>
        <v>8.2026021983101209</v>
      </c>
      <c r="L7494">
        <f>INDEX('PB2'!$D$2:$AQ$224,MATCH(A7494,'PB2'!$B$2:$B$224,0),MATCH(G7494,'PB2'!$D$1:$AQ$1,0))</f>
        <v>0.80220901966095004</v>
      </c>
      <c r="M7494" s="16">
        <f t="shared" si="571"/>
        <v>1.2465579113316942</v>
      </c>
      <c r="N7494" s="6">
        <f>INDEX('ROA2'!$D$2:$AQ$224,MATCH(A7494,'ROA2'!$B$2:$B$224,0),MATCH(G7494,'ROA2'!$D$1:$AQ$1,0))</f>
        <v>-11.6433191299438</v>
      </c>
      <c r="O7494" s="6">
        <v>3552.6420480000002</v>
      </c>
      <c r="P7494" s="28">
        <v>-1.8601755646369206E-2</v>
      </c>
    </row>
    <row r="7495" spans="1:16" x14ac:dyDescent="0.3">
      <c r="A7495" s="17" t="s">
        <v>571</v>
      </c>
      <c r="B7495" t="str">
        <f>VLOOKUP(A7495,Sheet3!L:L,1,FALSE)</f>
        <v>LSPD CN EQUITY</v>
      </c>
      <c r="C7495" t="str">
        <f>VLOOKUP(A7495,'ALL - prices'!B:C,2,FALSE)</f>
        <v>Lightspeed Commerce Inc</v>
      </c>
      <c r="D7495" t="str">
        <f>VLOOKUP(A7495,'ALL - prices'!B:I,8,FALSE)</f>
        <v>Information Technology</v>
      </c>
      <c r="E7495">
        <v>2022</v>
      </c>
      <c r="F7495" t="s">
        <v>682</v>
      </c>
      <c r="G7495" t="str">
        <f t="shared" si="568"/>
        <v>2022-Q4</v>
      </c>
      <c r="H7495" s="4">
        <f>_xlfn.XLOOKUP(G7495,'prices - not start at 2015'!$I$38:$BZ$38,'prices - not start at 2015'!$I$39:$BZ$39)</f>
        <v>19.350000000000001</v>
      </c>
      <c r="I7495" s="14">
        <f t="shared" si="569"/>
        <v>3.8211909138382483</v>
      </c>
      <c r="J7495" s="6">
        <f>INDEX(MarketCap2!$E$2:$AR$224,MATCH(A7495,MarketCap2!$B$2:$B$224,0),MATCH(G7495,MarketCap2!$E$1:$AR$1,0))/1000000</f>
        <v>2911.7337600000001</v>
      </c>
      <c r="K7495">
        <f t="shared" si="570"/>
        <v>7.9765039765653016</v>
      </c>
      <c r="L7495">
        <f>INDEX('PB2'!$D$2:$AQ$224,MATCH(A7495,'PB2'!$B$2:$B$224,0),MATCH(G7495,'PB2'!$D$1:$AQ$1,0))</f>
        <v>0.84878599643707298</v>
      </c>
      <c r="M7495" s="16">
        <f t="shared" si="571"/>
        <v>1.1781532732604851</v>
      </c>
      <c r="N7495" s="6">
        <f>INDEX('ROA2'!$D$2:$AQ$224,MATCH(A7495,'ROA2'!$B$2:$B$224,0),MATCH(G7495,'ROA2'!$D$1:$AQ$1,0))</f>
        <v>-10.7357034683228</v>
      </c>
      <c r="O7495" s="6">
        <v>3477.7689599999999</v>
      </c>
      <c r="P7495" s="28">
        <v>-2.1075325627627171E-2</v>
      </c>
    </row>
    <row r="7496" spans="1:16" x14ac:dyDescent="0.3">
      <c r="A7496" s="17" t="s">
        <v>571</v>
      </c>
      <c r="B7496" t="str">
        <f>VLOOKUP(A7496,Sheet3!L:L,1,FALSE)</f>
        <v>LSPD CN EQUITY</v>
      </c>
      <c r="C7496" t="str">
        <f>VLOOKUP(A7496,'ALL - prices'!B:C,2,FALSE)</f>
        <v>Lightspeed Commerce Inc</v>
      </c>
      <c r="D7496" t="str">
        <f>VLOOKUP(A7496,'ALL - prices'!B:I,8,FALSE)</f>
        <v>Information Technology</v>
      </c>
      <c r="E7496">
        <v>2023</v>
      </c>
      <c r="F7496" t="s">
        <v>679</v>
      </c>
      <c r="G7496" t="str">
        <f t="shared" si="568"/>
        <v>2023-Q1</v>
      </c>
      <c r="H7496" s="4">
        <f>_xlfn.XLOOKUP(G7496,'prices - not start at 2015'!$I$38:$BZ$38,'prices - not start at 2015'!$I$39:$BZ$39)</f>
        <v>20.55</v>
      </c>
      <c r="I7496" s="14">
        <f t="shared" si="569"/>
        <v>4.1326746787038662</v>
      </c>
      <c r="J7496" s="6">
        <f>INDEX(MarketCap2!$E$2:$AR$224,MATCH(A7496,MarketCap2!$B$2:$B$224,0),MATCH(G7496,MarketCap2!$E$1:$AR$1,0))/1000000</f>
        <v>3101.4269439999998</v>
      </c>
      <c r="K7496">
        <f t="shared" si="570"/>
        <v>8.0396175890817414</v>
      </c>
      <c r="L7496">
        <f>INDEX('PB2'!$D$2:$AQ$224,MATCH(A7496,'PB2'!$B$2:$B$224,0),MATCH(G7496,'PB2'!$D$1:$AQ$1,0))</f>
        <v>0.91983199119567904</v>
      </c>
      <c r="M7496" s="16">
        <f t="shared" si="571"/>
        <v>1.0871550561098788</v>
      </c>
      <c r="N7496" s="6">
        <f>INDEX('ROA2'!$D$2:$AQ$224,MATCH(A7496,'ROA2'!$B$2:$B$224,0),MATCH(G7496,'ROA2'!$D$1:$AQ$1,0))</f>
        <v>-34.868579864502003</v>
      </c>
      <c r="O7496" s="6">
        <v>2706.648064</v>
      </c>
      <c r="P7496" s="28">
        <v>-0.22172861534769692</v>
      </c>
    </row>
    <row r="7497" spans="1:16" x14ac:dyDescent="0.3">
      <c r="A7497" s="17" t="s">
        <v>571</v>
      </c>
      <c r="B7497" t="str">
        <f>VLOOKUP(A7497,Sheet3!L:L,1,FALSE)</f>
        <v>LSPD CN EQUITY</v>
      </c>
      <c r="C7497" t="str">
        <f>VLOOKUP(A7497,'ALL - prices'!B:C,2,FALSE)</f>
        <v>Lightspeed Commerce Inc</v>
      </c>
      <c r="D7497" t="str">
        <f>VLOOKUP(A7497,'ALL - prices'!B:I,8,FALSE)</f>
        <v>Information Technology</v>
      </c>
      <c r="E7497">
        <v>2023</v>
      </c>
      <c r="F7497" t="s">
        <v>680</v>
      </c>
      <c r="G7497" t="str">
        <f t="shared" si="568"/>
        <v>2023-Q2</v>
      </c>
      <c r="H7497" s="4">
        <f>_xlfn.XLOOKUP(G7497,'prices - not start at 2015'!$I$38:$BZ$38,'prices - not start at 2015'!$I$39:$BZ$39)</f>
        <v>22.41</v>
      </c>
      <c r="I7497" s="14">
        <f t="shared" si="569"/>
        <v>4.4416841775764784</v>
      </c>
      <c r="J7497" s="6">
        <f>INDEX(MarketCap2!$E$2:$AR$224,MATCH(A7497,MarketCap2!$B$2:$B$224,0),MATCH(G7497,MarketCap2!$E$1:$AR$1,0))/1000000</f>
        <v>3403.0397440000002</v>
      </c>
      <c r="K7497">
        <f t="shared" si="570"/>
        <v>8.1324243535393759</v>
      </c>
      <c r="L7497">
        <f>INDEX('PB2'!$D$2:$AQ$224,MATCH(A7497,'PB2'!$B$2:$B$224,0),MATCH(G7497,'PB2'!$D$1:$AQ$1,0))</f>
        <v>1.0413910150527901</v>
      </c>
      <c r="M7497" s="16">
        <f t="shared" si="571"/>
        <v>0.96025410777075704</v>
      </c>
      <c r="N7497" s="6">
        <f>INDEX('ROA2'!$D$2:$AQ$224,MATCH(A7497,'ROA2'!$B$2:$B$224,0),MATCH(G7497,'ROA2'!$D$1:$AQ$1,0))</f>
        <v>-34.029510498046903</v>
      </c>
      <c r="O7497" s="6">
        <v>2668.7319040000002</v>
      </c>
      <c r="P7497" s="28">
        <v>-1.4008529776850872E-2</v>
      </c>
    </row>
    <row r="7498" spans="1:16" x14ac:dyDescent="0.3">
      <c r="A7498" s="17" t="s">
        <v>571</v>
      </c>
      <c r="B7498" t="str">
        <f>VLOOKUP(A7498,Sheet3!L:L,1,FALSE)</f>
        <v>LSPD CN EQUITY</v>
      </c>
      <c r="C7498" t="str">
        <f>VLOOKUP(A7498,'ALL - prices'!B:C,2,FALSE)</f>
        <v>Lightspeed Commerce Inc</v>
      </c>
      <c r="D7498" t="str">
        <f>VLOOKUP(A7498,'ALL - prices'!B:I,8,FALSE)</f>
        <v>Information Technology</v>
      </c>
      <c r="E7498">
        <v>2023</v>
      </c>
      <c r="F7498" t="s">
        <v>681</v>
      </c>
      <c r="G7498" t="str">
        <f t="shared" si="568"/>
        <v>2023-Q3</v>
      </c>
      <c r="H7498" s="4">
        <f>_xlfn.XLOOKUP(G7498,'prices - not start at 2015'!$I$38:$BZ$38,'prices - not start at 2015'!$I$39:$BZ$39)</f>
        <v>19.079999999999998</v>
      </c>
      <c r="I7498" s="14">
        <f t="shared" si="569"/>
        <v>4.2254891235610925</v>
      </c>
      <c r="J7498" s="6">
        <f>INDEX(MarketCap2!$E$2:$AR$224,MATCH(A7498,MarketCap2!$B$2:$B$224,0),MATCH(G7498,MarketCap2!$E$1:$AR$1,0))/1000000</f>
        <v>2906.8538880000001</v>
      </c>
      <c r="K7498">
        <f t="shared" si="570"/>
        <v>7.97482663716979</v>
      </c>
      <c r="L7498">
        <f>INDEX('PB2'!$D$2:$AQ$224,MATCH(A7498,'PB2'!$B$2:$B$224,0),MATCH(G7498,'PB2'!$D$1:$AQ$1,0))</f>
        <v>0.87774002552032504</v>
      </c>
      <c r="M7498" s="16">
        <f t="shared" si="571"/>
        <v>1.1392895059185653</v>
      </c>
      <c r="N7498" s="6">
        <f>INDEX('ROA2'!$D$2:$AQ$224,MATCH(A7498,'ROA2'!$B$2:$B$224,0),MATCH(G7498,'ROA2'!$D$1:$AQ$1,0))</f>
        <v>-32.934898376464801</v>
      </c>
      <c r="O7498" s="6">
        <v>2628.740096</v>
      </c>
      <c r="P7498" s="28">
        <v>-1.4985322407267259E-2</v>
      </c>
    </row>
    <row r="7499" spans="1:16" x14ac:dyDescent="0.3">
      <c r="A7499" s="17" t="s">
        <v>571</v>
      </c>
      <c r="B7499" t="str">
        <f>VLOOKUP(A7499,Sheet3!L:L,1,FALSE)</f>
        <v>LSPD CN EQUITY</v>
      </c>
      <c r="C7499" t="str">
        <f>VLOOKUP(A7499,'ALL - prices'!B:C,2,FALSE)</f>
        <v>Lightspeed Commerce Inc</v>
      </c>
      <c r="D7499" t="str">
        <f>VLOOKUP(A7499,'ALL - prices'!B:I,8,FALSE)</f>
        <v>Information Technology</v>
      </c>
      <c r="E7499">
        <v>2023</v>
      </c>
      <c r="F7499" t="s">
        <v>682</v>
      </c>
      <c r="G7499" t="str">
        <f t="shared" si="568"/>
        <v>2023-Q4</v>
      </c>
      <c r="H7499" s="4">
        <f>_xlfn.XLOOKUP(G7499,'prices - not start at 2015'!$I$38:$BZ$38,'prices - not start at 2015'!$I$39:$BZ$39)</f>
        <v>27.82</v>
      </c>
      <c r="I7499" s="14">
        <f>STDEV(H7500:H7503)</f>
        <v>1.8860253621483114</v>
      </c>
      <c r="J7499" s="6">
        <f>INDEX(MarketCap2!$E$2:$AR$224,MATCH(A7499,MarketCap2!$B$2:$B$224,0),MATCH(G7499,MarketCap2!$E$1:$AR$1,0))/1000000</f>
        <v>4249.7643520000001</v>
      </c>
      <c r="K7499">
        <f t="shared" si="570"/>
        <v>8.3546188137930084</v>
      </c>
      <c r="L7499">
        <f>INDEX('PB2'!$D$2:$AQ$224,MATCH(A7499,'PB2'!$B$2:$B$224,0),MATCH(G7499,'PB2'!$D$1:$AQ$1,0))</f>
        <v>1.3249609470367401</v>
      </c>
      <c r="M7499" s="16">
        <f t="shared" si="571"/>
        <v>0.75473922626662204</v>
      </c>
      <c r="N7499" s="6">
        <f>INDEX('ROA2'!$D$2:$AQ$224,MATCH(A7499,'ROA2'!$B$2:$B$224,0),MATCH(G7499,'ROA2'!$D$1:$AQ$1,0))</f>
        <v>-32.206443786621101</v>
      </c>
      <c r="O7499" s="6">
        <v>2610.8569600000001</v>
      </c>
      <c r="P7499" s="28">
        <v>-6.8029304331803835E-3</v>
      </c>
    </row>
    <row r="7500" spans="1:16" x14ac:dyDescent="0.3">
      <c r="A7500" s="17" t="s">
        <v>571</v>
      </c>
      <c r="B7500" t="str">
        <f>VLOOKUP(A7500,Sheet3!L:L,1,FALSE)</f>
        <v>LSPD CN EQUITY</v>
      </c>
      <c r="C7500" t="str">
        <f>VLOOKUP(A7500,'ALL - prices'!B:C,2,FALSE)</f>
        <v>Lightspeed Commerce Inc</v>
      </c>
      <c r="D7500" t="str">
        <f>VLOOKUP(A7500,'ALL - prices'!B:I,8,FALSE)</f>
        <v>Information Technology</v>
      </c>
      <c r="E7500" s="18">
        <v>2024</v>
      </c>
      <c r="F7500" t="s">
        <v>679</v>
      </c>
      <c r="G7500" t="str">
        <f t="shared" si="568"/>
        <v>2024-Q1</v>
      </c>
      <c r="H7500" s="4">
        <f>_xlfn.XLOOKUP(G7500,'prices - not start at 2015'!$I$38:$BZ$38,'prices - not start at 2015'!$I$39:$BZ$39)</f>
        <v>19.05</v>
      </c>
      <c r="I7500" s="14" t="s">
        <v>769</v>
      </c>
      <c r="J7500" s="6">
        <f>INDEX(MarketCap2!$E$2:$AR$224,MATCH(A7500,MarketCap2!$B$2:$B$224,0),MATCH(G7500,MarketCap2!$E$1:$AR$1,0))/1000000</f>
        <v>2922.0846080000001</v>
      </c>
      <c r="K7500">
        <f t="shared" si="570"/>
        <v>7.9800525474013666</v>
      </c>
      <c r="L7500">
        <f>INDEX('PB2'!$D$2:$AQ$224,MATCH(A7500,'PB2'!$B$2:$B$224,0),MATCH(G7500,'PB2'!$D$1:$AQ$1,0))</f>
        <v>0.89570701122283902</v>
      </c>
      <c r="M7500" s="16">
        <f t="shared" si="571"/>
        <v>1.1164364992909657</v>
      </c>
      <c r="N7500" s="6">
        <f>INDEX('ROA2'!$D$2:$AQ$224,MATCH(A7500,'ROA2'!$B$2:$B$224,0),MATCH(G7500,'ROA2'!$D$1:$AQ$1,0))</f>
        <v>-7.75307416915894</v>
      </c>
      <c r="O7500" s="6">
        <v>2604.587008</v>
      </c>
      <c r="P7500" s="28">
        <v>-2.4014919607086029E-3</v>
      </c>
    </row>
    <row r="7501" spans="1:16" x14ac:dyDescent="0.3">
      <c r="A7501" s="17" t="s">
        <v>571</v>
      </c>
      <c r="B7501" t="str">
        <f>VLOOKUP(A7501,Sheet3!L:L,1,FALSE)</f>
        <v>LSPD CN EQUITY</v>
      </c>
      <c r="C7501" t="str">
        <f>VLOOKUP(A7501,'ALL - prices'!B:C,2,FALSE)</f>
        <v>Lightspeed Commerce Inc</v>
      </c>
      <c r="D7501" t="str">
        <f>VLOOKUP(A7501,'ALL - prices'!B:I,8,FALSE)</f>
        <v>Information Technology</v>
      </c>
      <c r="E7501" s="18">
        <v>2024</v>
      </c>
      <c r="F7501" t="s">
        <v>680</v>
      </c>
      <c r="G7501" t="str">
        <f t="shared" si="568"/>
        <v>2024-Q2</v>
      </c>
      <c r="H7501" s="4">
        <f>_xlfn.XLOOKUP(G7501,'prices - not start at 2015'!$I$38:$BZ$38,'prices - not start at 2015'!$I$39:$BZ$39)</f>
        <v>18.7</v>
      </c>
      <c r="I7501" s="14" t="s">
        <v>769</v>
      </c>
      <c r="J7501" s="6">
        <f>INDEX(MarketCap2!$E$2:$AR$224,MATCH(A7501,MarketCap2!$B$2:$B$224,0),MATCH(G7501,MarketCap2!$E$1:$AR$1,0))/1000000</f>
        <v>2855.822592</v>
      </c>
      <c r="K7501">
        <f t="shared" si="570"/>
        <v>7.9571152038830348</v>
      </c>
      <c r="L7501">
        <f>INDEX('PB2'!$D$2:$AQ$224,MATCH(A7501,'PB2'!$B$2:$B$224,0),MATCH(G7501,'PB2'!$D$1:$AQ$1,0))</f>
        <v>0.88155502080917403</v>
      </c>
      <c r="M7501" s="16">
        <f t="shared" si="571"/>
        <v>1.1343591453680406</v>
      </c>
      <c r="N7501" s="6">
        <f>INDEX('ROA2'!$D$2:$AQ$224,MATCH(A7501,'ROA2'!$B$2:$B$224,0),MATCH(G7501,'ROA2'!$D$1:$AQ$1,0))</f>
        <v>-6.2535300254821804</v>
      </c>
      <c r="O7501" s="6">
        <v>2575.1539200000002</v>
      </c>
      <c r="P7501" s="28">
        <v>-1.1300481769123441E-2</v>
      </c>
    </row>
    <row r="7502" spans="1:16" x14ac:dyDescent="0.3">
      <c r="A7502" s="17" t="s">
        <v>571</v>
      </c>
      <c r="B7502" t="str">
        <f>VLOOKUP(A7502,Sheet3!L:L,1,FALSE)</f>
        <v>LSPD CN EQUITY</v>
      </c>
      <c r="C7502" t="str">
        <f>VLOOKUP(A7502,'ALL - prices'!B:C,2,FALSE)</f>
        <v>Lightspeed Commerce Inc</v>
      </c>
      <c r="D7502" t="str">
        <f>VLOOKUP(A7502,'ALL - prices'!B:I,8,FALSE)</f>
        <v>Information Technology</v>
      </c>
      <c r="E7502" s="18">
        <v>2024</v>
      </c>
      <c r="F7502" t="s">
        <v>681</v>
      </c>
      <c r="G7502" t="str">
        <f t="shared" si="568"/>
        <v>2024-Q3</v>
      </c>
      <c r="H7502" s="4">
        <f>_xlfn.XLOOKUP(G7502,'prices - not start at 2015'!$I$38:$BZ$38,'prices - not start at 2015'!$I$39:$BZ$39)</f>
        <v>22.32</v>
      </c>
      <c r="I7502" s="14" t="s">
        <v>769</v>
      </c>
      <c r="J7502" s="6">
        <f>INDEX(MarketCap2!$E$2:$AR$224,MATCH(A7502,MarketCap2!$B$2:$B$224,0),MATCH(G7502,MarketCap2!$E$1:$AR$1,0))/1000000</f>
        <v>3386.0643839999998</v>
      </c>
      <c r="K7502">
        <f t="shared" si="570"/>
        <v>8.1274235772789893</v>
      </c>
      <c r="L7502">
        <f>INDEX('PB2'!$D$2:$AQ$224,MATCH(A7502,'PB2'!$B$2:$B$224,0),MATCH(G7502,'PB2'!$D$1:$AQ$1,0))</f>
        <v>1.0709730386734</v>
      </c>
      <c r="M7502" s="16">
        <f t="shared" si="571"/>
        <v>0.9337303217629892</v>
      </c>
      <c r="N7502" s="6">
        <f>INDEX('ROA2'!$D$2:$AQ$224,MATCH(A7502,'ROA2'!$B$2:$B$224,0),MATCH(G7502,'ROA2'!$D$1:$AQ$1,0))</f>
        <v>-5.8501849174499503</v>
      </c>
      <c r="O7502" s="6">
        <v>2508.6359040000002</v>
      </c>
      <c r="P7502" s="28">
        <v>-2.5830695199764983E-2</v>
      </c>
    </row>
    <row r="7503" spans="1:16" x14ac:dyDescent="0.3">
      <c r="A7503" s="17" t="s">
        <v>571</v>
      </c>
      <c r="B7503" t="str">
        <f>VLOOKUP(A7503,Sheet3!L:L,1,FALSE)</f>
        <v>LSPD CN EQUITY</v>
      </c>
      <c r="C7503" t="str">
        <f>VLOOKUP(A7503,'ALL - prices'!B:C,2,FALSE)</f>
        <v>Lightspeed Commerce Inc</v>
      </c>
      <c r="D7503" t="str">
        <f>VLOOKUP(A7503,'ALL - prices'!B:I,8,FALSE)</f>
        <v>Information Technology</v>
      </c>
      <c r="E7503" s="18">
        <v>2024</v>
      </c>
      <c r="F7503" t="s">
        <v>682</v>
      </c>
      <c r="G7503" t="str">
        <f t="shared" si="568"/>
        <v>2024-Q4</v>
      </c>
      <c r="H7503" s="4">
        <f>_xlfn.XLOOKUP(G7503,'prices - not start at 2015'!$I$38:$BZ$38,'prices - not start at 2015'!$I$39:$BZ$39)</f>
        <v>21.92</v>
      </c>
      <c r="I7503" s="14" t="s">
        <v>769</v>
      </c>
      <c r="J7503" s="6">
        <f>INDEX(MarketCap2!$E$2:$AR$224,MATCH(A7503,MarketCap2!$B$2:$B$224,0),MATCH(G7503,MarketCap2!$E$1:$AR$1,0))/1000000</f>
        <v>3338.215424</v>
      </c>
      <c r="K7503">
        <f t="shared" si="570"/>
        <v>8.1131916389877805</v>
      </c>
      <c r="L7503">
        <f>INDEX('PB2'!$D$2:$AQ$224,MATCH(A7503,'PB2'!$B$2:$B$224,0),MATCH(G7503,'PB2'!$D$1:$AQ$1,0))</f>
        <v>0.987239971627762</v>
      </c>
      <c r="M7503" s="16">
        <f t="shared" si="571"/>
        <v>1.0129249511151774</v>
      </c>
      <c r="N7503" s="6">
        <f>INDEX('ROA2'!$D$2:$AQ$224,MATCH(A7503,'ROA2'!$B$2:$B$224,0),MATCH(G7503,'ROA2'!$D$1:$AQ$1,0))</f>
        <v>-5.3716387748718297</v>
      </c>
      <c r="O7503" s="6">
        <v>2506.2399999999998</v>
      </c>
      <c r="P7503" s="28">
        <v>-9.5506246888206372E-4</v>
      </c>
    </row>
    <row r="7504" spans="1:16" x14ac:dyDescent="0.3">
      <c r="A7504" s="17" t="s">
        <v>574</v>
      </c>
      <c r="B7504" t="str">
        <f>VLOOKUP(A7504,Sheet3!L:L,1,FALSE)</f>
        <v>MDA CN EQUITY</v>
      </c>
      <c r="C7504" t="str">
        <f>VLOOKUP(A7504,'ALL - prices'!B:C,2,FALSE)</f>
        <v>MDA Space Ltd</v>
      </c>
      <c r="D7504" t="str">
        <f>VLOOKUP(A7504,'ALL - prices'!B:I,8,FALSE)</f>
        <v>Industrials</v>
      </c>
      <c r="E7504">
        <v>2021</v>
      </c>
      <c r="F7504" t="s">
        <v>681</v>
      </c>
      <c r="G7504" t="str">
        <f t="shared" si="568"/>
        <v>2021-Q3</v>
      </c>
      <c r="H7504" s="4">
        <f>_xlfn.XLOOKUP(G7504,'prices - not start at 2015'!$I$40:$BA$40,'prices - not start at 2015'!$I$41:$BA$41)</f>
        <v>16.27</v>
      </c>
      <c r="I7504" s="14">
        <f t="shared" ref="I7504:I7512" si="572">STDEV(H7505:H7508)</f>
        <v>1.3987702932695425</v>
      </c>
      <c r="J7504" s="6">
        <f>INDEX(MarketCap2!$E$2:$AR$224,MATCH(A7504,MarketCap2!$B$2:$B$224,0),MATCH(G7504,MarketCap2!$E$1:$AR$1,0))/1000000</f>
        <v>1940.01728</v>
      </c>
      <c r="K7504">
        <f t="shared" si="570"/>
        <v>7.5704521592341996</v>
      </c>
      <c r="L7504">
        <f>INDEX('PB2'!$D$2:$AQ$224,MATCH(A7504,'PB2'!$B$2:$B$224,0),MATCH(G7504,'PB2'!$D$1:$AQ$1,0))</f>
        <v>2.0563440322875999</v>
      </c>
      <c r="M7504" s="16">
        <f t="shared" si="571"/>
        <v>0.48629994995902526</v>
      </c>
      <c r="N7504" s="6" t="str">
        <f>INDEX('ROA2'!$D$2:$AQ$224,MATCH(A7504,'ROA2'!$B$2:$B$224,0),MATCH(G7504,'ROA2'!$D$1:$AQ$1,0))</f>
        <v>--</v>
      </c>
      <c r="O7504" s="6">
        <v>1511.6999679999999</v>
      </c>
      <c r="P7504" s="28">
        <v>2.6063938664254327E-2</v>
      </c>
    </row>
    <row r="7505" spans="1:16" x14ac:dyDescent="0.3">
      <c r="A7505" s="17" t="s">
        <v>574</v>
      </c>
      <c r="B7505" t="str">
        <f>VLOOKUP(A7505,Sheet3!L:L,1,FALSE)</f>
        <v>MDA CN EQUITY</v>
      </c>
      <c r="C7505" t="str">
        <f>VLOOKUP(A7505,'ALL - prices'!B:C,2,FALSE)</f>
        <v>MDA Space Ltd</v>
      </c>
      <c r="D7505" t="str">
        <f>VLOOKUP(A7505,'ALL - prices'!B:I,8,FALSE)</f>
        <v>Industrials</v>
      </c>
      <c r="E7505">
        <v>2021</v>
      </c>
      <c r="F7505" t="s">
        <v>682</v>
      </c>
      <c r="G7505" t="str">
        <f t="shared" si="568"/>
        <v>2021-Q4</v>
      </c>
      <c r="H7505" s="4">
        <f>_xlfn.XLOOKUP(G7505,'prices - not start at 2015'!$I$40:$BA$40,'prices - not start at 2015'!$I$41:$BA$41)</f>
        <v>9.5</v>
      </c>
      <c r="I7505" s="14">
        <f t="shared" si="572"/>
        <v>1.6837136534062598</v>
      </c>
      <c r="J7505" s="6">
        <f>INDEX(MarketCap2!$E$2:$AR$224,MATCH(A7505,MarketCap2!$B$2:$B$224,0),MATCH(G7505,MarketCap2!$E$1:$AR$1,0))/1000000</f>
        <v>1132.7697920000001</v>
      </c>
      <c r="K7505">
        <f t="shared" si="570"/>
        <v>7.0324210559172267</v>
      </c>
      <c r="L7505">
        <f>INDEX('PB2'!$D$2:$AQ$224,MATCH(A7505,'PB2'!$B$2:$B$224,0),MATCH(G7505,'PB2'!$D$1:$AQ$1,0))</f>
        <v>1.0797209739685101</v>
      </c>
      <c r="M7505" s="16">
        <f t="shared" si="571"/>
        <v>0.92616520759479559</v>
      </c>
      <c r="N7505" s="6" t="str">
        <f>INDEX('ROA2'!$D$2:$AQ$224,MATCH(A7505,'ROA2'!$B$2:$B$224,0),MATCH(G7505,'ROA2'!$D$1:$AQ$1,0))</f>
        <v>--</v>
      </c>
      <c r="O7505" s="6">
        <v>1504.8999679999999</v>
      </c>
      <c r="P7505" s="28">
        <v>-4.4982471019010799E-3</v>
      </c>
    </row>
    <row r="7506" spans="1:16" x14ac:dyDescent="0.3">
      <c r="A7506" s="17" t="s">
        <v>574</v>
      </c>
      <c r="B7506" t="str">
        <f>VLOOKUP(A7506,Sheet3!L:L,1,FALSE)</f>
        <v>MDA CN EQUITY</v>
      </c>
      <c r="C7506" t="str">
        <f>VLOOKUP(A7506,'ALL - prices'!B:C,2,FALSE)</f>
        <v>MDA Space Ltd</v>
      </c>
      <c r="D7506" t="str">
        <f>VLOOKUP(A7506,'ALL - prices'!B:I,8,FALSE)</f>
        <v>Industrials</v>
      </c>
      <c r="E7506">
        <v>2022</v>
      </c>
      <c r="F7506" t="s">
        <v>679</v>
      </c>
      <c r="G7506" t="str">
        <f t="shared" si="568"/>
        <v>2022-Q1</v>
      </c>
      <c r="H7506" s="4">
        <f>_xlfn.XLOOKUP(G7506,'prices - not start at 2015'!$I$40:$BA$40,'prices - not start at 2015'!$I$41:$BA$41)</f>
        <v>10.32</v>
      </c>
      <c r="I7506" s="14">
        <f t="shared" si="572"/>
        <v>0.65413428794603534</v>
      </c>
      <c r="J7506" s="6">
        <f>INDEX(MarketCap2!$E$2:$AR$224,MATCH(A7506,MarketCap2!$B$2:$B$224,0),MATCH(G7506,MarketCap2!$E$1:$AR$1,0))/1000000</f>
        <v>1230.545664</v>
      </c>
      <c r="K7506">
        <f t="shared" si="570"/>
        <v>7.1152129792603853</v>
      </c>
      <c r="L7506">
        <f>INDEX('PB2'!$D$2:$AQ$224,MATCH(A7506,'PB2'!$B$2:$B$224,0),MATCH(G7506,'PB2'!$D$1:$AQ$1,0))</f>
        <v>1.26265096664429</v>
      </c>
      <c r="M7506" s="16">
        <f t="shared" si="571"/>
        <v>0.79198450436201728</v>
      </c>
      <c r="N7506" s="6" t="str">
        <f>INDEX('ROA2'!$D$2:$AQ$224,MATCH(A7506,'ROA2'!$B$2:$B$224,0),MATCH(G7506,'ROA2'!$D$1:$AQ$1,0))</f>
        <v>--</v>
      </c>
      <c r="O7506" s="6">
        <v>1534.5999360000001</v>
      </c>
      <c r="P7506" s="28">
        <v>1.9735509755821942E-2</v>
      </c>
    </row>
    <row r="7507" spans="1:16" x14ac:dyDescent="0.3">
      <c r="A7507" s="17" t="s">
        <v>574</v>
      </c>
      <c r="B7507" t="str">
        <f>VLOOKUP(A7507,Sheet3!L:L,1,FALSE)</f>
        <v>MDA CN EQUITY</v>
      </c>
      <c r="C7507" t="str">
        <f>VLOOKUP(A7507,'ALL - prices'!B:C,2,FALSE)</f>
        <v>MDA Space Ltd</v>
      </c>
      <c r="D7507" t="str">
        <f>VLOOKUP(A7507,'ALL - prices'!B:I,8,FALSE)</f>
        <v>Industrials</v>
      </c>
      <c r="E7507">
        <v>2022</v>
      </c>
      <c r="F7507" t="s">
        <v>680</v>
      </c>
      <c r="G7507" t="str">
        <f t="shared" si="568"/>
        <v>2022-Q2</v>
      </c>
      <c r="H7507" s="4">
        <f>_xlfn.XLOOKUP(G7507,'prices - not start at 2015'!$I$40:$BA$40,'prices - not start at 2015'!$I$41:$BA$41)</f>
        <v>7.98</v>
      </c>
      <c r="I7507" s="14">
        <f t="shared" si="572"/>
        <v>0.73559499726411925</v>
      </c>
      <c r="J7507" s="6">
        <f>INDEX(MarketCap2!$E$2:$AR$224,MATCH(A7507,MarketCap2!$B$2:$B$224,0),MATCH(G7507,MarketCap2!$E$1:$AR$1,0))/1000000</f>
        <v>951.52659200000005</v>
      </c>
      <c r="K7507">
        <f t="shared" si="570"/>
        <v>6.8580676337970736</v>
      </c>
      <c r="L7507">
        <f>INDEX('PB2'!$D$2:$AQ$224,MATCH(A7507,'PB2'!$B$2:$B$224,0),MATCH(G7507,'PB2'!$D$1:$AQ$1,0))</f>
        <v>0.965897977352142</v>
      </c>
      <c r="M7507" s="16">
        <f t="shared" si="571"/>
        <v>1.0353060296713152</v>
      </c>
      <c r="N7507" s="6">
        <f>INDEX('ROA2'!$D$2:$AQ$224,MATCH(A7507,'ROA2'!$B$2:$B$224,0),MATCH(G7507,'ROA2'!$D$1:$AQ$1,0))</f>
        <v>0.85404998064041104</v>
      </c>
      <c r="O7507" s="6">
        <v>1547.6</v>
      </c>
      <c r="P7507" s="28">
        <v>8.4713049277748941E-3</v>
      </c>
    </row>
    <row r="7508" spans="1:16" x14ac:dyDescent="0.3">
      <c r="A7508" s="17" t="s">
        <v>574</v>
      </c>
      <c r="B7508" t="str">
        <f>VLOOKUP(A7508,Sheet3!L:L,1,FALSE)</f>
        <v>MDA CN EQUITY</v>
      </c>
      <c r="C7508" t="str">
        <f>VLOOKUP(A7508,'ALL - prices'!B:C,2,FALSE)</f>
        <v>MDA Space Ltd</v>
      </c>
      <c r="D7508" t="str">
        <f>VLOOKUP(A7508,'ALL - prices'!B:I,8,FALSE)</f>
        <v>Industrials</v>
      </c>
      <c r="E7508">
        <v>2022</v>
      </c>
      <c r="F7508" t="s">
        <v>681</v>
      </c>
      <c r="G7508" t="str">
        <f t="shared" si="568"/>
        <v>2022-Q3</v>
      </c>
      <c r="H7508" s="4">
        <f>_xlfn.XLOOKUP(G7508,'prices - not start at 2015'!$I$40:$BA$40,'prices - not start at 2015'!$I$41:$BA$41)</f>
        <v>7.25</v>
      </c>
      <c r="I7508" s="14">
        <f t="shared" si="572"/>
        <v>2.2910914429590101</v>
      </c>
      <c r="J7508" s="6">
        <f>INDEX(MarketCap2!$E$2:$AR$224,MATCH(A7508,MarketCap2!$B$2:$B$224,0),MATCH(G7508,MarketCap2!$E$1:$AR$1,0))/1000000</f>
        <v>865.15872000000002</v>
      </c>
      <c r="K7508">
        <f t="shared" si="570"/>
        <v>6.762912981428884</v>
      </c>
      <c r="L7508">
        <f>INDEX('PB2'!$D$2:$AQ$224,MATCH(A7508,'PB2'!$B$2:$B$224,0),MATCH(G7508,'PB2'!$D$1:$AQ$1,0))</f>
        <v>0.86215800046920799</v>
      </c>
      <c r="M7508" s="16">
        <f t="shared" si="571"/>
        <v>1.159880206940926</v>
      </c>
      <c r="N7508" s="6">
        <f>INDEX('ROA2'!$D$2:$AQ$224,MATCH(A7508,'ROA2'!$B$2:$B$224,0),MATCH(G7508,'ROA2'!$D$1:$AQ$1,0))</f>
        <v>0.271476000547409</v>
      </c>
      <c r="O7508" s="6">
        <v>1582.4999680000001</v>
      </c>
      <c r="P7508" s="28">
        <v>2.2551026104936787E-2</v>
      </c>
    </row>
    <row r="7509" spans="1:16" x14ac:dyDescent="0.3">
      <c r="A7509" s="17" t="s">
        <v>574</v>
      </c>
      <c r="B7509" t="str">
        <f>VLOOKUP(A7509,Sheet3!L:L,1,FALSE)</f>
        <v>MDA CN EQUITY</v>
      </c>
      <c r="C7509" t="str">
        <f>VLOOKUP(A7509,'ALL - prices'!B:C,2,FALSE)</f>
        <v>MDA Space Ltd</v>
      </c>
      <c r="D7509" t="str">
        <f>VLOOKUP(A7509,'ALL - prices'!B:I,8,FALSE)</f>
        <v>Industrials</v>
      </c>
      <c r="E7509">
        <v>2022</v>
      </c>
      <c r="F7509" t="s">
        <v>682</v>
      </c>
      <c r="G7509" t="str">
        <f t="shared" si="568"/>
        <v>2022-Q4</v>
      </c>
      <c r="H7509" s="4">
        <f>_xlfn.XLOOKUP(G7509,'prices - not start at 2015'!$I$40:$BA$40,'prices - not start at 2015'!$I$41:$BA$41)</f>
        <v>6.4</v>
      </c>
      <c r="I7509" s="14">
        <f t="shared" si="572"/>
        <v>2.3243708826260927</v>
      </c>
      <c r="J7509" s="6">
        <f>INDEX(MarketCap2!$E$2:$AR$224,MATCH(A7509,MarketCap2!$B$2:$B$224,0),MATCH(G7509,MarketCap2!$E$1:$AR$1,0))/1000000</f>
        <v>763.80761600000005</v>
      </c>
      <c r="K7509">
        <f t="shared" si="570"/>
        <v>6.6383159459383521</v>
      </c>
      <c r="L7509">
        <f>INDEX('PB2'!$D$2:$AQ$224,MATCH(A7509,'PB2'!$B$2:$B$224,0),MATCH(G7509,'PB2'!$D$1:$AQ$1,0))</f>
        <v>0.76123398542404197</v>
      </c>
      <c r="M7509" s="16">
        <f t="shared" si="571"/>
        <v>1.3136565355039351</v>
      </c>
      <c r="N7509" s="6">
        <f>INDEX('ROA2'!$D$2:$AQ$224,MATCH(A7509,'ROA2'!$B$2:$B$224,0),MATCH(G7509,'ROA2'!$D$1:$AQ$1,0))</f>
        <v>1.13933205604553</v>
      </c>
      <c r="O7509" s="6">
        <v>1672.4</v>
      </c>
      <c r="P7509" s="28">
        <v>5.6808868131364161E-2</v>
      </c>
    </row>
    <row r="7510" spans="1:16" x14ac:dyDescent="0.3">
      <c r="A7510" s="17" t="s">
        <v>574</v>
      </c>
      <c r="B7510" t="str">
        <f>VLOOKUP(A7510,Sheet3!L:L,1,FALSE)</f>
        <v>MDA CN EQUITY</v>
      </c>
      <c r="C7510" t="str">
        <f>VLOOKUP(A7510,'ALL - prices'!B:C,2,FALSE)</f>
        <v>MDA Space Ltd</v>
      </c>
      <c r="D7510" t="str">
        <f>VLOOKUP(A7510,'ALL - prices'!B:I,8,FALSE)</f>
        <v>Industrials</v>
      </c>
      <c r="E7510">
        <v>2023</v>
      </c>
      <c r="F7510" t="s">
        <v>679</v>
      </c>
      <c r="G7510" t="str">
        <f t="shared" si="568"/>
        <v>2023-Q1</v>
      </c>
      <c r="H7510" s="4">
        <f>_xlfn.XLOOKUP(G7510,'prices - not start at 2015'!$I$40:$BA$40,'prices - not start at 2015'!$I$41:$BA$41)</f>
        <v>7</v>
      </c>
      <c r="I7510" s="14">
        <f t="shared" si="572"/>
        <v>2.6703979104245912</v>
      </c>
      <c r="J7510" s="6">
        <f>INDEX(MarketCap2!$E$2:$AR$224,MATCH(A7510,MarketCap2!$B$2:$B$224,0),MATCH(G7510,MarketCap2!$E$1:$AR$1,0))/1000000</f>
        <v>835.81427199999996</v>
      </c>
      <c r="K7510">
        <f t="shared" si="570"/>
        <v>6.7284064257234917</v>
      </c>
      <c r="L7510">
        <f>INDEX('PB2'!$D$2:$AQ$224,MATCH(A7510,'PB2'!$B$2:$B$224,0),MATCH(G7510,'PB2'!$D$1:$AQ$1,0))</f>
        <v>0.81870299577713002</v>
      </c>
      <c r="M7510" s="16">
        <f t="shared" si="571"/>
        <v>1.2214441685910518</v>
      </c>
      <c r="N7510" s="6">
        <f>INDEX('ROA2'!$D$2:$AQ$224,MATCH(A7510,'ROA2'!$B$2:$B$224,0),MATCH(G7510,'ROA2'!$D$1:$AQ$1,0))</f>
        <v>1.6010229587554901</v>
      </c>
      <c r="O7510" s="6">
        <v>1750.8</v>
      </c>
      <c r="P7510" s="28">
        <v>4.6878737144223782E-2</v>
      </c>
    </row>
    <row r="7511" spans="1:16" x14ac:dyDescent="0.3">
      <c r="A7511" s="17" t="s">
        <v>574</v>
      </c>
      <c r="B7511" t="str">
        <f>VLOOKUP(A7511,Sheet3!L:L,1,FALSE)</f>
        <v>MDA CN EQUITY</v>
      </c>
      <c r="C7511" t="str">
        <f>VLOOKUP(A7511,'ALL - prices'!B:C,2,FALSE)</f>
        <v>MDA Space Ltd</v>
      </c>
      <c r="D7511" t="str">
        <f>VLOOKUP(A7511,'ALL - prices'!B:I,8,FALSE)</f>
        <v>Industrials</v>
      </c>
      <c r="E7511">
        <v>2023</v>
      </c>
      <c r="F7511" t="s">
        <v>680</v>
      </c>
      <c r="G7511" t="str">
        <f t="shared" si="568"/>
        <v>2023-Q2</v>
      </c>
      <c r="H7511" s="4">
        <f>_xlfn.XLOOKUP(G7511,'prices - not start at 2015'!$I$40:$BA$40,'prices - not start at 2015'!$I$41:$BA$41)</f>
        <v>8.17</v>
      </c>
      <c r="I7511" s="14">
        <f t="shared" si="572"/>
        <v>1.5944591559522596</v>
      </c>
      <c r="J7511" s="6">
        <f>INDEX(MarketCap2!$E$2:$AR$224,MATCH(A7511,MarketCap2!$B$2:$B$224,0),MATCH(G7511,MarketCap2!$E$1:$AR$1,0))/1000000</f>
        <v>975.52025600000002</v>
      </c>
      <c r="K7511">
        <f t="shared" si="570"/>
        <v>6.8829709245836144</v>
      </c>
      <c r="L7511">
        <f>INDEX('PB2'!$D$2:$AQ$224,MATCH(A7511,'PB2'!$B$2:$B$224,0),MATCH(G7511,'PB2'!$D$1:$AQ$1,0))</f>
        <v>0.94230902194976796</v>
      </c>
      <c r="M7511" s="16">
        <f t="shared" si="571"/>
        <v>1.0612229923585592</v>
      </c>
      <c r="N7511" s="6">
        <f>INDEX('ROA2'!$D$2:$AQ$224,MATCH(A7511,'ROA2'!$B$2:$B$224,0),MATCH(G7511,'ROA2'!$D$1:$AQ$1,0))</f>
        <v>2.0270071029663099</v>
      </c>
      <c r="O7511" s="6">
        <v>1807.1000320000001</v>
      </c>
      <c r="P7511" s="28">
        <v>3.2156746630112004E-2</v>
      </c>
    </row>
    <row r="7512" spans="1:16" x14ac:dyDescent="0.3">
      <c r="A7512" s="17" t="s">
        <v>574</v>
      </c>
      <c r="B7512" t="str">
        <f>VLOOKUP(A7512,Sheet3!L:L,1,FALSE)</f>
        <v>MDA CN EQUITY</v>
      </c>
      <c r="C7512" t="str">
        <f>VLOOKUP(A7512,'ALL - prices'!B:C,2,FALSE)</f>
        <v>MDA Space Ltd</v>
      </c>
      <c r="D7512" t="str">
        <f>VLOOKUP(A7512,'ALL - prices'!B:I,8,FALSE)</f>
        <v>Industrials</v>
      </c>
      <c r="E7512">
        <v>2023</v>
      </c>
      <c r="F7512" t="s">
        <v>681</v>
      </c>
      <c r="G7512" t="str">
        <f t="shared" si="568"/>
        <v>2023-Q3</v>
      </c>
      <c r="H7512" s="4">
        <f>_xlfn.XLOOKUP(G7512,'prices - not start at 2015'!$I$40:$BA$40,'prices - not start at 2015'!$I$41:$BA$41)</f>
        <v>11.53</v>
      </c>
      <c r="I7512" s="14">
        <f t="shared" si="572"/>
        <v>2.4352463941047224</v>
      </c>
      <c r="J7512" s="6">
        <f>INDEX(MarketCap2!$E$2:$AR$224,MATCH(A7512,MarketCap2!$B$2:$B$224,0),MATCH(G7512,MarketCap2!$E$1:$AR$1,0))/1000000</f>
        <v>1378.31936</v>
      </c>
      <c r="K7512">
        <f t="shared" si="570"/>
        <v>7.2286201808906512</v>
      </c>
      <c r="L7512">
        <f>INDEX('PB2'!$D$2:$AQ$224,MATCH(A7512,'PB2'!$B$2:$B$224,0),MATCH(G7512,'PB2'!$D$1:$AQ$1,0))</f>
        <v>1.30658495426178</v>
      </c>
      <c r="M7512" s="16">
        <f t="shared" si="571"/>
        <v>0.76535398386322273</v>
      </c>
      <c r="N7512" s="6">
        <f>INDEX('ROA2'!$D$2:$AQ$224,MATCH(A7512,'ROA2'!$B$2:$B$224,0),MATCH(G7512,'ROA2'!$D$1:$AQ$1,0))</f>
        <v>3.1075859069824201</v>
      </c>
      <c r="O7512" s="6">
        <v>1809.2</v>
      </c>
      <c r="P7512" s="28">
        <v>1.1620651667389212E-3</v>
      </c>
    </row>
    <row r="7513" spans="1:16" x14ac:dyDescent="0.3">
      <c r="A7513" s="17" t="s">
        <v>574</v>
      </c>
      <c r="B7513" t="str">
        <f>VLOOKUP(A7513,Sheet3!L:L,1,FALSE)</f>
        <v>MDA CN EQUITY</v>
      </c>
      <c r="C7513" t="str">
        <f>VLOOKUP(A7513,'ALL - prices'!B:C,2,FALSE)</f>
        <v>MDA Space Ltd</v>
      </c>
      <c r="D7513" t="str">
        <f>VLOOKUP(A7513,'ALL - prices'!B:I,8,FALSE)</f>
        <v>Industrials</v>
      </c>
      <c r="E7513">
        <v>2023</v>
      </c>
      <c r="F7513" t="s">
        <v>682</v>
      </c>
      <c r="G7513" t="str">
        <f t="shared" si="568"/>
        <v>2023-Q4</v>
      </c>
      <c r="H7513" s="4">
        <f>_xlfn.XLOOKUP(G7513,'prices - not start at 2015'!$I$40:$BA$40,'prices - not start at 2015'!$I$41:$BA$41)</f>
        <v>11.52</v>
      </c>
      <c r="I7513" s="14">
        <f>STDEV(H7514:H7517)</f>
        <v>7.3097058764357943</v>
      </c>
      <c r="J7513" s="6">
        <f>INDEX(MarketCap2!$E$2:$AR$224,MATCH(A7513,MarketCap2!$B$2:$B$224,0),MATCH(G7513,MarketCap2!$E$1:$AR$1,0))/1000000</f>
        <v>1377.4383359999999</v>
      </c>
      <c r="K7513">
        <f t="shared" si="570"/>
        <v>7.2279807748708151</v>
      </c>
      <c r="L7513">
        <f>INDEX('PB2'!$D$2:$AQ$224,MATCH(A7513,'PB2'!$B$2:$B$224,0),MATCH(G7513,'PB2'!$D$1:$AQ$1,0))</f>
        <v>1.2931449413299601</v>
      </c>
      <c r="M7513" s="16">
        <f t="shared" si="571"/>
        <v>0.7733085194390743</v>
      </c>
      <c r="N7513" s="6">
        <f>INDEX('ROA2'!$D$2:$AQ$224,MATCH(A7513,'ROA2'!$B$2:$B$224,0),MATCH(G7513,'ROA2'!$D$1:$AQ$1,0))</f>
        <v>2.48850297927856</v>
      </c>
      <c r="O7513" s="6">
        <v>1871.900032</v>
      </c>
      <c r="P7513" s="28">
        <v>3.465621932345786E-2</v>
      </c>
    </row>
    <row r="7514" spans="1:16" x14ac:dyDescent="0.3">
      <c r="A7514" s="17" t="s">
        <v>574</v>
      </c>
      <c r="B7514" t="str">
        <f>VLOOKUP(A7514,Sheet3!L:L,1,FALSE)</f>
        <v>MDA CN EQUITY</v>
      </c>
      <c r="C7514" t="str">
        <f>VLOOKUP(A7514,'ALL - prices'!B:C,2,FALSE)</f>
        <v>MDA Space Ltd</v>
      </c>
      <c r="D7514" t="str">
        <f>VLOOKUP(A7514,'ALL - prices'!B:I,8,FALSE)</f>
        <v>Industrials</v>
      </c>
      <c r="E7514" s="18">
        <v>2024</v>
      </c>
      <c r="F7514" t="s">
        <v>679</v>
      </c>
      <c r="G7514" t="str">
        <f t="shared" si="568"/>
        <v>2024-Q1</v>
      </c>
      <c r="H7514" s="4">
        <f>_xlfn.XLOOKUP(G7514,'prices - not start at 2015'!$I$40:$BA$40,'prices - not start at 2015'!$I$41:$BA$41)</f>
        <v>14.71</v>
      </c>
      <c r="I7514" s="14" t="s">
        <v>769</v>
      </c>
      <c r="J7514" s="6">
        <f>INDEX(MarketCap2!$E$2:$AR$224,MATCH(A7514,MarketCap2!$B$2:$B$224,0),MATCH(G7514,MarketCap2!$E$1:$AR$1,0))/1000000</f>
        <v>1760.615808</v>
      </c>
      <c r="K7514">
        <f t="shared" si="570"/>
        <v>7.4734189177437385</v>
      </c>
      <c r="L7514">
        <f>INDEX('PB2'!$D$2:$AQ$224,MATCH(A7514,'PB2'!$B$2:$B$224,0),MATCH(G7514,'PB2'!$D$1:$AQ$1,0))</f>
        <v>1.6110030412673999</v>
      </c>
      <c r="M7514" s="16">
        <f t="shared" si="571"/>
        <v>0.62073129248302672</v>
      </c>
      <c r="N7514" s="6">
        <f>INDEX('ROA2'!$D$2:$AQ$224,MATCH(A7514,'ROA2'!$B$2:$B$224,0),MATCH(G7514,'ROA2'!$D$1:$AQ$1,0))</f>
        <v>2.4945690631866499</v>
      </c>
      <c r="O7514" s="6">
        <v>2161.700096</v>
      </c>
      <c r="P7514" s="28">
        <v>0.15481599393444534</v>
      </c>
    </row>
    <row r="7515" spans="1:16" x14ac:dyDescent="0.3">
      <c r="A7515" s="17" t="s">
        <v>574</v>
      </c>
      <c r="B7515" t="str">
        <f>VLOOKUP(A7515,Sheet3!L:L,1,FALSE)</f>
        <v>MDA CN EQUITY</v>
      </c>
      <c r="C7515" t="str">
        <f>VLOOKUP(A7515,'ALL - prices'!B:C,2,FALSE)</f>
        <v>MDA Space Ltd</v>
      </c>
      <c r="D7515" t="str">
        <f>VLOOKUP(A7515,'ALL - prices'!B:I,8,FALSE)</f>
        <v>Industrials</v>
      </c>
      <c r="E7515" s="18">
        <v>2024</v>
      </c>
      <c r="F7515" t="s">
        <v>680</v>
      </c>
      <c r="G7515" t="str">
        <f t="shared" si="568"/>
        <v>2024-Q2</v>
      </c>
      <c r="H7515" s="4">
        <f>_xlfn.XLOOKUP(G7515,'prices - not start at 2015'!$I$40:$BA$40,'prices - not start at 2015'!$I$41:$BA$41)</f>
        <v>13.66</v>
      </c>
      <c r="I7515" s="14" t="s">
        <v>769</v>
      </c>
      <c r="J7515" s="6">
        <f>INDEX(MarketCap2!$E$2:$AR$224,MATCH(A7515,MarketCap2!$B$2:$B$224,0),MATCH(G7515,MarketCap2!$E$1:$AR$1,0))/1000000</f>
        <v>1638.8787199999999</v>
      </c>
      <c r="K7515">
        <f t="shared" si="570"/>
        <v>7.4017675796667346</v>
      </c>
      <c r="L7515">
        <f>INDEX('PB2'!$D$2:$AQ$224,MATCH(A7515,'PB2'!$B$2:$B$224,0),MATCH(G7515,'PB2'!$D$1:$AQ$1,0))</f>
        <v>1.4942990541458101</v>
      </c>
      <c r="M7515" s="16">
        <f t="shared" si="571"/>
        <v>0.66921008698063622</v>
      </c>
      <c r="N7515" s="6">
        <f>INDEX('ROA2'!$D$2:$AQ$224,MATCH(A7515,'ROA2'!$B$2:$B$224,0),MATCH(G7515,'ROA2'!$D$1:$AQ$1,0))</f>
        <v>2.2900760173797599</v>
      </c>
      <c r="O7515" s="6">
        <v>2253.900032</v>
      </c>
      <c r="P7515" s="28">
        <v>4.2651585282623763E-2</v>
      </c>
    </row>
    <row r="7516" spans="1:16" x14ac:dyDescent="0.3">
      <c r="A7516" s="17" t="s">
        <v>574</v>
      </c>
      <c r="B7516" t="str">
        <f>VLOOKUP(A7516,Sheet3!L:L,1,FALSE)</f>
        <v>MDA CN EQUITY</v>
      </c>
      <c r="C7516" t="str">
        <f>VLOOKUP(A7516,'ALL - prices'!B:C,2,FALSE)</f>
        <v>MDA Space Ltd</v>
      </c>
      <c r="D7516" t="str">
        <f>VLOOKUP(A7516,'ALL - prices'!B:I,8,FALSE)</f>
        <v>Industrials</v>
      </c>
      <c r="E7516" s="18">
        <v>2024</v>
      </c>
      <c r="F7516" t="s">
        <v>681</v>
      </c>
      <c r="G7516" t="str">
        <f t="shared" si="568"/>
        <v>2024-Q3</v>
      </c>
      <c r="H7516" s="4">
        <f>_xlfn.XLOOKUP(G7516,'prices - not start at 2015'!$I$40:$BA$40,'prices - not start at 2015'!$I$41:$BA$41)</f>
        <v>17.38</v>
      </c>
      <c r="I7516" s="14" t="s">
        <v>769</v>
      </c>
      <c r="J7516" s="6">
        <f>INDEX(MarketCap2!$E$2:$AR$224,MATCH(A7516,MarketCap2!$B$2:$B$224,0),MATCH(G7516,MarketCap2!$E$1:$AR$1,0))/1000000</f>
        <v>2088.5451520000001</v>
      </c>
      <c r="K7516">
        <f t="shared" si="570"/>
        <v>7.6442230030475624</v>
      </c>
      <c r="L7516">
        <f>INDEX('PB2'!$D$2:$AQ$224,MATCH(A7516,'PB2'!$B$2:$B$224,0),MATCH(G7516,'PB2'!$D$1:$AQ$1,0))</f>
        <v>1.8312799930572501</v>
      </c>
      <c r="M7516" s="16">
        <f t="shared" si="571"/>
        <v>0.54606614160106626</v>
      </c>
      <c r="N7516" s="6">
        <f>INDEX('ROA2'!$D$2:$AQ$224,MATCH(A7516,'ROA2'!$B$2:$B$224,0),MATCH(G7516,'ROA2'!$D$1:$AQ$1,0))</f>
        <v>2.2728359699249299</v>
      </c>
      <c r="O7516" s="6">
        <v>2379.3999359999998</v>
      </c>
      <c r="P7516" s="28">
        <v>5.5681220204179753E-2</v>
      </c>
    </row>
    <row r="7517" spans="1:16" x14ac:dyDescent="0.3">
      <c r="A7517" s="17" t="s">
        <v>574</v>
      </c>
      <c r="B7517" t="str">
        <f>VLOOKUP(A7517,Sheet3!L:L,1,FALSE)</f>
        <v>MDA CN EQUITY</v>
      </c>
      <c r="C7517" t="str">
        <f>VLOOKUP(A7517,'ALL - prices'!B:C,2,FALSE)</f>
        <v>MDA Space Ltd</v>
      </c>
      <c r="D7517" t="str">
        <f>VLOOKUP(A7517,'ALL - prices'!B:I,8,FALSE)</f>
        <v>Industrials</v>
      </c>
      <c r="E7517" s="18">
        <v>2024</v>
      </c>
      <c r="F7517" t="s">
        <v>682</v>
      </c>
      <c r="G7517" t="str">
        <f t="shared" si="568"/>
        <v>2024-Q4</v>
      </c>
      <c r="H7517" s="4">
        <f>_xlfn.XLOOKUP(G7517,'prices - not start at 2015'!$I$40:$BA$40,'prices - not start at 2015'!$I$41:$BA$41)</f>
        <v>29.53</v>
      </c>
      <c r="I7517" s="14" t="s">
        <v>769</v>
      </c>
      <c r="J7517" s="6">
        <f>INDEX(MarketCap2!$E$2:$AR$224,MATCH(A7517,MarketCap2!$B$2:$B$224,0),MATCH(G7517,MarketCap2!$E$1:$AR$1,0))/1000000</f>
        <v>3568.1904639999998</v>
      </c>
      <c r="K7517">
        <f t="shared" si="570"/>
        <v>8.1798138734410948</v>
      </c>
      <c r="L7517">
        <f>INDEX('PB2'!$D$2:$AQ$224,MATCH(A7517,'PB2'!$B$2:$B$224,0),MATCH(G7517,'PB2'!$D$1:$AQ$1,0))</f>
        <v>3.1114906128584798</v>
      </c>
      <c r="M7517" s="16">
        <f t="shared" si="571"/>
        <v>0.32138936748432451</v>
      </c>
      <c r="N7517" s="6">
        <f>INDEX('ROA2'!$D$2:$AQ$224,MATCH(A7517,'ROA2'!$B$2:$B$224,0),MATCH(G7517,'ROA2'!$D$1:$AQ$1,0))</f>
        <v>3.05288505554199</v>
      </c>
      <c r="O7517" s="6">
        <v>2569.7999359999999</v>
      </c>
      <c r="P7517" s="28">
        <v>8.0020175305241373E-2</v>
      </c>
    </row>
    <row r="7518" spans="1:16" x14ac:dyDescent="0.3">
      <c r="A7518" s="17" t="s">
        <v>585</v>
      </c>
      <c r="B7518" t="str">
        <f>VLOOKUP(A7518,Sheet3!L:L,1,FALSE)</f>
        <v>NGEX CN EQUITY</v>
      </c>
      <c r="C7518" t="str">
        <f>VLOOKUP(A7518,'ALL - prices'!B:C,2,FALSE)</f>
        <v>NGEx Minerals Ltd</v>
      </c>
      <c r="D7518" t="str">
        <f>VLOOKUP(A7518,'ALL - prices'!B:I,8,FALSE)</f>
        <v>Materials</v>
      </c>
      <c r="E7518">
        <v>2019</v>
      </c>
      <c r="F7518" t="s">
        <v>682</v>
      </c>
      <c r="G7518" t="str">
        <f t="shared" si="568"/>
        <v>2019-Q4</v>
      </c>
      <c r="H7518" s="4">
        <f>_xlfn.XLOOKUP(G7518,'prices - not start at 2015'!$I$42:$BU$42,'prices - not start at 2015'!$I$43:$BU$43)</f>
        <v>0.36980000000000002</v>
      </c>
      <c r="I7518" s="14">
        <f t="shared" ref="I7518:I7533" si="573">STDEV(H7519:H7522)</f>
        <v>0.17240236850654547</v>
      </c>
      <c r="J7518" s="6">
        <f>INDEX(MarketCap2!$E$2:$AR$224,MATCH(A7518,MarketCap2!$B$2:$B$224,0),MATCH(G7518,MarketCap2!$E$1:$AR$1,0))/1000000</f>
        <v>46.797620000000002</v>
      </c>
      <c r="K7518">
        <f t="shared" si="570"/>
        <v>3.8458323469296021</v>
      </c>
      <c r="L7518">
        <f>INDEX('PB2'!$D$2:$AQ$224,MATCH(A7518,'PB2'!$B$2:$B$224,0),MATCH(G7518,'PB2'!$D$1:$AQ$1,0))</f>
        <v>4.7693758010864302</v>
      </c>
      <c r="M7518" s="16">
        <f t="shared" si="571"/>
        <v>0.2096710432782854</v>
      </c>
      <c r="N7518" s="6" t="str">
        <f>INDEX('ROA2'!$D$2:$AQ$224,MATCH(A7518,'ROA2'!$B$2:$B$224,0),MATCH(G7518,'ROA2'!$D$1:$AQ$1,0))</f>
        <v>--</v>
      </c>
      <c r="O7518" s="6">
        <v>12.046357</v>
      </c>
      <c r="P7518" s="28">
        <v>12046356.000000002</v>
      </c>
    </row>
    <row r="7519" spans="1:16" x14ac:dyDescent="0.3">
      <c r="A7519" s="17" t="s">
        <v>585</v>
      </c>
      <c r="B7519" t="str">
        <f>VLOOKUP(A7519,Sheet3!L:L,1,FALSE)</f>
        <v>NGEX CN EQUITY</v>
      </c>
      <c r="C7519" t="str">
        <f>VLOOKUP(A7519,'ALL - prices'!B:C,2,FALSE)</f>
        <v>NGEx Minerals Ltd</v>
      </c>
      <c r="D7519" t="str">
        <f>VLOOKUP(A7519,'ALL - prices'!B:I,8,FALSE)</f>
        <v>Materials</v>
      </c>
      <c r="E7519">
        <v>2020</v>
      </c>
      <c r="F7519" t="s">
        <v>679</v>
      </c>
      <c r="G7519" t="str">
        <f t="shared" si="568"/>
        <v>2020-Q1</v>
      </c>
      <c r="H7519" s="4">
        <f>_xlfn.XLOOKUP(G7519,'prices - not start at 2015'!$I$42:$BU$42,'prices - not start at 2015'!$I$43:$BU$43)</f>
        <v>0.23669999999999999</v>
      </c>
      <c r="I7519" s="14">
        <f t="shared" si="573"/>
        <v>8.8725287639243991E-2</v>
      </c>
      <c r="J7519" s="6">
        <f>INDEX(MarketCap2!$E$2:$AR$224,MATCH(A7519,MarketCap2!$B$2:$B$224,0),MATCH(G7519,MarketCap2!$E$1:$AR$1,0))/1000000</f>
        <v>29.950475999999998</v>
      </c>
      <c r="K7519">
        <f t="shared" si="570"/>
        <v>3.3995452175904224</v>
      </c>
      <c r="L7519">
        <f>INDEX('PB2'!$D$2:$AQ$224,MATCH(A7519,'PB2'!$B$2:$B$224,0),MATCH(G7519,'PB2'!$D$1:$AQ$1,0))</f>
        <v>3.8839008808136</v>
      </c>
      <c r="M7519" s="16">
        <f t="shared" si="571"/>
        <v>0.2574731000319761</v>
      </c>
      <c r="N7519" s="6" t="str">
        <f>INDEX('ROA2'!$D$2:$AQ$224,MATCH(A7519,'ROA2'!$B$2:$B$224,0),MATCH(G7519,'ROA2'!$D$1:$AQ$1,0))</f>
        <v>--</v>
      </c>
      <c r="O7519" s="6">
        <v>10.839651</v>
      </c>
      <c r="P7519" s="28">
        <v>-0.1001718610863019</v>
      </c>
    </row>
    <row r="7520" spans="1:16" x14ac:dyDescent="0.3">
      <c r="A7520" s="17" t="s">
        <v>585</v>
      </c>
      <c r="B7520" t="str">
        <f>VLOOKUP(A7520,Sheet3!L:L,1,FALSE)</f>
        <v>NGEX CN EQUITY</v>
      </c>
      <c r="C7520" t="str">
        <f>VLOOKUP(A7520,'ALL - prices'!B:C,2,FALSE)</f>
        <v>NGEx Minerals Ltd</v>
      </c>
      <c r="D7520" t="str">
        <f>VLOOKUP(A7520,'ALL - prices'!B:I,8,FALSE)</f>
        <v>Materials</v>
      </c>
      <c r="E7520">
        <v>2020</v>
      </c>
      <c r="F7520" t="s">
        <v>680</v>
      </c>
      <c r="G7520" t="str">
        <f t="shared" si="568"/>
        <v>2020-Q2</v>
      </c>
      <c r="H7520" s="4">
        <f>_xlfn.XLOOKUP(G7520,'prices - not start at 2015'!$I$42:$BU$42,'prices - not start at 2015'!$I$43:$BU$43)</f>
        <v>0.42399999999999999</v>
      </c>
      <c r="I7520" s="14">
        <f t="shared" si="573"/>
        <v>8.0670828060706648E-2</v>
      </c>
      <c r="J7520" s="6">
        <f>INDEX(MarketCap2!$E$2:$AR$224,MATCH(A7520,MarketCap2!$B$2:$B$224,0),MATCH(G7520,MarketCap2!$E$1:$AR$1,0))/1000000</f>
        <v>53.661271999999997</v>
      </c>
      <c r="K7520">
        <f t="shared" si="570"/>
        <v>3.9826915495245743</v>
      </c>
      <c r="L7520">
        <f>INDEX('PB2'!$D$2:$AQ$224,MATCH(A7520,'PB2'!$B$2:$B$224,0),MATCH(G7520,'PB2'!$D$1:$AQ$1,0))</f>
        <v>7.88195896148682</v>
      </c>
      <c r="M7520" s="16">
        <f t="shared" si="571"/>
        <v>0.12687201302192067</v>
      </c>
      <c r="N7520" s="6" t="str">
        <f>INDEX('ROA2'!$D$2:$AQ$224,MATCH(A7520,'ROA2'!$B$2:$B$224,0),MATCH(G7520,'ROA2'!$D$1:$AQ$1,0))</f>
        <v>--</v>
      </c>
      <c r="O7520" s="6">
        <v>8.780386</v>
      </c>
      <c r="P7520" s="28">
        <v>-0.18997521230157685</v>
      </c>
    </row>
    <row r="7521" spans="1:16" x14ac:dyDescent="0.3">
      <c r="A7521" s="17" t="s">
        <v>585</v>
      </c>
      <c r="B7521" t="str">
        <f>VLOOKUP(A7521,Sheet3!L:L,1,FALSE)</f>
        <v>NGEX CN EQUITY</v>
      </c>
      <c r="C7521" t="str">
        <f>VLOOKUP(A7521,'ALL - prices'!B:C,2,FALSE)</f>
        <v>NGEx Minerals Ltd</v>
      </c>
      <c r="D7521" t="str">
        <f>VLOOKUP(A7521,'ALL - prices'!B:I,8,FALSE)</f>
        <v>Materials</v>
      </c>
      <c r="E7521">
        <v>2020</v>
      </c>
      <c r="F7521" t="s">
        <v>681</v>
      </c>
      <c r="G7521" t="str">
        <f t="shared" si="568"/>
        <v>2020-Q3</v>
      </c>
      <c r="H7521" s="4">
        <f>_xlfn.XLOOKUP(G7521,'prices - not start at 2015'!$I$42:$BU$42,'prices - not start at 2015'!$I$43:$BU$43)</f>
        <v>0.64100000000000001</v>
      </c>
      <c r="I7521" s="14">
        <f t="shared" si="573"/>
        <v>0.13291782862606033</v>
      </c>
      <c r="J7521" s="6">
        <f>INDEX(MarketCap2!$E$2:$AR$224,MATCH(A7521,MarketCap2!$B$2:$B$224,0),MATCH(G7521,MarketCap2!$E$1:$AR$1,0))/1000000</f>
        <v>81.115871999999996</v>
      </c>
      <c r="K7521">
        <f t="shared" si="570"/>
        <v>4.3958786509740921</v>
      </c>
      <c r="L7521">
        <f>INDEX('PB2'!$D$2:$AQ$224,MATCH(A7521,'PB2'!$B$2:$B$224,0),MATCH(G7521,'PB2'!$D$1:$AQ$1,0))</f>
        <v>15.4886827468872</v>
      </c>
      <c r="M7521" s="16">
        <f t="shared" si="571"/>
        <v>6.4563269604122564E-2</v>
      </c>
      <c r="N7521" s="6" t="str">
        <f>INDEX('ROA2'!$D$2:$AQ$224,MATCH(A7521,'ROA2'!$B$2:$B$224,0),MATCH(G7521,'ROA2'!$D$1:$AQ$1,0))</f>
        <v>--</v>
      </c>
      <c r="O7521" s="6">
        <v>7.5765149999999997</v>
      </c>
      <c r="P7521" s="28">
        <v>-0.13710912025963326</v>
      </c>
    </row>
    <row r="7522" spans="1:16" x14ac:dyDescent="0.3">
      <c r="A7522" s="17" t="s">
        <v>585</v>
      </c>
      <c r="B7522" t="str">
        <f>VLOOKUP(A7522,Sheet3!L:L,1,FALSE)</f>
        <v>NGEX CN EQUITY</v>
      </c>
      <c r="C7522" t="str">
        <f>VLOOKUP(A7522,'ALL - prices'!B:C,2,FALSE)</f>
        <v>NGEx Minerals Ltd</v>
      </c>
      <c r="D7522" t="str">
        <f>VLOOKUP(A7522,'ALL - prices'!B:I,8,FALSE)</f>
        <v>Materials</v>
      </c>
      <c r="E7522">
        <v>2020</v>
      </c>
      <c r="F7522" t="s">
        <v>682</v>
      </c>
      <c r="G7522" t="str">
        <f t="shared" si="568"/>
        <v>2020-Q4</v>
      </c>
      <c r="H7522" s="4">
        <f>_xlfn.XLOOKUP(G7522,'prices - not start at 2015'!$I$42:$BU$42,'prices - not start at 2015'!$I$43:$BU$43)</f>
        <v>0.53249999999999997</v>
      </c>
      <c r="I7522" s="14">
        <f t="shared" si="573"/>
        <v>0.58065340780882324</v>
      </c>
      <c r="J7522" s="6">
        <f>INDEX(MarketCap2!$E$2:$AR$224,MATCH(A7522,MarketCap2!$B$2:$B$224,0),MATCH(G7522,MarketCap2!$E$1:$AR$1,0))/1000000</f>
        <v>67.388576</v>
      </c>
      <c r="K7522">
        <f t="shared" si="570"/>
        <v>4.2104755080033058</v>
      </c>
      <c r="L7522">
        <f>INDEX('PB2'!$D$2:$AQ$224,MATCH(A7522,'PB2'!$B$2:$B$224,0),MATCH(G7522,'PB2'!$D$1:$AQ$1,0))</f>
        <v>15.171363830566399</v>
      </c>
      <c r="M7522" s="16">
        <f t="shared" si="571"/>
        <v>6.5913652270684922E-2</v>
      </c>
      <c r="N7522" s="6">
        <f>INDEX('ROA2'!$D$2:$AQ$224,MATCH(A7522,'ROA2'!$B$2:$B$224,0),MATCH(G7522,'ROA2'!$D$1:$AQ$1,0))</f>
        <v>-67.326232910156193</v>
      </c>
      <c r="O7522" s="6">
        <v>6.1912589999999996</v>
      </c>
      <c r="P7522" s="28">
        <v>-0.1828355121054997</v>
      </c>
    </row>
    <row r="7523" spans="1:16" x14ac:dyDescent="0.3">
      <c r="A7523" s="17" t="s">
        <v>585</v>
      </c>
      <c r="B7523" t="str">
        <f>VLOOKUP(A7523,Sheet3!L:L,1,FALSE)</f>
        <v>NGEX CN EQUITY</v>
      </c>
      <c r="C7523" t="str">
        <f>VLOOKUP(A7523,'ALL - prices'!B:C,2,FALSE)</f>
        <v>NGEx Minerals Ltd</v>
      </c>
      <c r="D7523" t="str">
        <f>VLOOKUP(A7523,'ALL - prices'!B:I,8,FALSE)</f>
        <v>Materials</v>
      </c>
      <c r="E7523">
        <v>2021</v>
      </c>
      <c r="F7523" t="s">
        <v>679</v>
      </c>
      <c r="G7523" t="str">
        <f t="shared" si="568"/>
        <v>2021-Q1</v>
      </c>
      <c r="H7523" s="4">
        <f>_xlfn.XLOOKUP(G7523,'prices - not start at 2015'!$I$42:$BU$42,'prices - not start at 2015'!$I$43:$BU$43)</f>
        <v>0.5423</v>
      </c>
      <c r="I7523" s="14">
        <f t="shared" si="573"/>
        <v>1.0749523741388107</v>
      </c>
      <c r="J7523" s="6">
        <f>INDEX(MarketCap2!$E$2:$AR$224,MATCH(A7523,MarketCap2!$B$2:$B$224,0),MATCH(G7523,MarketCap2!$E$1:$AR$1,0))/1000000</f>
        <v>68.636511999999996</v>
      </c>
      <c r="K7523">
        <f t="shared" si="570"/>
        <v>4.2288246380377217</v>
      </c>
      <c r="L7523">
        <f>INDEX('PB2'!$D$2:$AQ$224,MATCH(A7523,'PB2'!$B$2:$B$224,0),MATCH(G7523,'PB2'!$D$1:$AQ$1,0))</f>
        <v>18.660417556762699</v>
      </c>
      <c r="M7523" s="16">
        <f t="shared" si="571"/>
        <v>5.3589368885134686E-2</v>
      </c>
      <c r="N7523" s="6">
        <f>INDEX('ROA2'!$D$2:$AQ$224,MATCH(A7523,'ROA2'!$B$2:$B$224,0),MATCH(G7523,'ROA2'!$D$1:$AQ$1,0))</f>
        <v>-72.670967102050795</v>
      </c>
      <c r="O7523" s="6">
        <v>5.3783200000000004</v>
      </c>
      <c r="P7523" s="28">
        <v>-0.1313043114494159</v>
      </c>
    </row>
    <row r="7524" spans="1:16" x14ac:dyDescent="0.3">
      <c r="A7524" s="17" t="s">
        <v>585</v>
      </c>
      <c r="B7524" t="str">
        <f>VLOOKUP(A7524,Sheet3!L:L,1,FALSE)</f>
        <v>NGEX CN EQUITY</v>
      </c>
      <c r="C7524" t="str">
        <f>VLOOKUP(A7524,'ALL - prices'!B:C,2,FALSE)</f>
        <v>NGEx Minerals Ltd</v>
      </c>
      <c r="D7524" t="str">
        <f>VLOOKUP(A7524,'ALL - prices'!B:I,8,FALSE)</f>
        <v>Materials</v>
      </c>
      <c r="E7524">
        <v>2021</v>
      </c>
      <c r="F7524" t="s">
        <v>680</v>
      </c>
      <c r="G7524" t="str">
        <f t="shared" si="568"/>
        <v>2021-Q2</v>
      </c>
      <c r="H7524" s="4">
        <f>_xlfn.XLOOKUP(G7524,'prices - not start at 2015'!$I$42:$BU$42,'prices - not start at 2015'!$I$43:$BU$43)</f>
        <v>0.70009999999999994</v>
      </c>
      <c r="I7524" s="14">
        <f t="shared" si="573"/>
        <v>0.8985728513407617</v>
      </c>
      <c r="J7524" s="6">
        <f>INDEX(MarketCap2!$E$2:$AR$224,MATCH(A7524,MarketCap2!$B$2:$B$224,0),MATCH(G7524,MarketCap2!$E$1:$AR$1,0))/1000000</f>
        <v>88.644639999999995</v>
      </c>
      <c r="K7524">
        <f t="shared" si="570"/>
        <v>4.4846355681993364</v>
      </c>
      <c r="L7524">
        <f>INDEX('PB2'!$D$2:$AQ$224,MATCH(A7524,'PB2'!$B$2:$B$224,0),MATCH(G7524,'PB2'!$D$1:$AQ$1,0))</f>
        <v>30.205730438232401</v>
      </c>
      <c r="M7524" s="16">
        <f t="shared" si="571"/>
        <v>3.310630087376621E-2</v>
      </c>
      <c r="N7524" s="6">
        <f>INDEX('ROA2'!$D$2:$AQ$224,MATCH(A7524,'ROA2'!$B$2:$B$224,0),MATCH(G7524,'ROA2'!$D$1:$AQ$1,0))</f>
        <v>-64.466484069824205</v>
      </c>
      <c r="O7524" s="6">
        <v>5.5391599999999999</v>
      </c>
      <c r="P7524" s="28">
        <v>2.9905249222805526E-2</v>
      </c>
    </row>
    <row r="7525" spans="1:16" x14ac:dyDescent="0.3">
      <c r="A7525" s="17" t="s">
        <v>585</v>
      </c>
      <c r="B7525" t="str">
        <f>VLOOKUP(A7525,Sheet3!L:L,1,FALSE)</f>
        <v>NGEX CN EQUITY</v>
      </c>
      <c r="C7525" t="str">
        <f>VLOOKUP(A7525,'ALL - prices'!B:C,2,FALSE)</f>
        <v>NGEx Minerals Ltd</v>
      </c>
      <c r="D7525" t="str">
        <f>VLOOKUP(A7525,'ALL - prices'!B:I,8,FALSE)</f>
        <v>Materials</v>
      </c>
      <c r="E7525">
        <v>2021</v>
      </c>
      <c r="F7525" t="s">
        <v>681</v>
      </c>
      <c r="G7525" t="str">
        <f t="shared" si="568"/>
        <v>2021-Q3</v>
      </c>
      <c r="H7525" s="4">
        <f>_xlfn.XLOOKUP(G7525,'prices - not start at 2015'!$I$42:$BU$42,'prices - not start at 2015'!$I$43:$BU$43)</f>
        <v>0.80859999999999999</v>
      </c>
      <c r="I7525" s="14">
        <f t="shared" si="573"/>
        <v>0.5670705834961518</v>
      </c>
      <c r="J7525" s="6">
        <f>INDEX(MarketCap2!$E$2:$AR$224,MATCH(A7525,MarketCap2!$B$2:$B$224,0),MATCH(G7525,MarketCap2!$E$1:$AR$1,0))/1000000</f>
        <v>102.406496</v>
      </c>
      <c r="K7525">
        <f t="shared" si="570"/>
        <v>4.6289501480933346</v>
      </c>
      <c r="L7525">
        <f>INDEX('PB2'!$D$2:$AQ$224,MATCH(A7525,'PB2'!$B$2:$B$224,0),MATCH(G7525,'PB2'!$D$1:$AQ$1,0))</f>
        <v>78.156791687011705</v>
      </c>
      <c r="M7525" s="16">
        <f t="shared" si="571"/>
        <v>1.2794793368753167E-2</v>
      </c>
      <c r="N7525" s="6">
        <f>INDEX('ROA2'!$D$2:$AQ$224,MATCH(A7525,'ROA2'!$B$2:$B$224,0),MATCH(G7525,'ROA2'!$D$1:$AQ$1,0))</f>
        <v>-70.846031188964801</v>
      </c>
      <c r="O7525" s="6">
        <v>5.2868849999999998</v>
      </c>
      <c r="P7525" s="28">
        <v>-4.5543909184786145E-2</v>
      </c>
    </row>
    <row r="7526" spans="1:16" x14ac:dyDescent="0.3">
      <c r="A7526" s="17" t="s">
        <v>585</v>
      </c>
      <c r="B7526" t="str">
        <f>VLOOKUP(A7526,Sheet3!L:L,1,FALSE)</f>
        <v>NGEX CN EQUITY</v>
      </c>
      <c r="C7526" t="str">
        <f>VLOOKUP(A7526,'ALL - prices'!B:C,2,FALSE)</f>
        <v>NGEx Minerals Ltd</v>
      </c>
      <c r="D7526" t="str">
        <f>VLOOKUP(A7526,'ALL - prices'!B:I,8,FALSE)</f>
        <v>Materials</v>
      </c>
      <c r="E7526">
        <v>2021</v>
      </c>
      <c r="F7526" t="s">
        <v>682</v>
      </c>
      <c r="G7526" t="str">
        <f t="shared" si="568"/>
        <v>2021-Q4</v>
      </c>
      <c r="H7526" s="4">
        <f>_xlfn.XLOOKUP(G7526,'prices - not start at 2015'!$I$42:$BU$42,'prices - not start at 2015'!$I$43:$BU$43)</f>
        <v>1.8242</v>
      </c>
      <c r="I7526" s="14">
        <f t="shared" si="573"/>
        <v>0.64670477744227617</v>
      </c>
      <c r="J7526" s="6">
        <f>INDEX(MarketCap2!$E$2:$AR$224,MATCH(A7526,MarketCap2!$B$2:$B$224,0),MATCH(G7526,MarketCap2!$E$1:$AR$1,0))/1000000</f>
        <v>289.02489600000001</v>
      </c>
      <c r="K7526">
        <f t="shared" si="570"/>
        <v>5.6665128297308565</v>
      </c>
      <c r="L7526">
        <f>INDEX('PB2'!$D$2:$AQ$224,MATCH(A7526,'PB2'!$B$2:$B$224,0),MATCH(G7526,'PB2'!$D$1:$AQ$1,0))</f>
        <v>12.3651533126831</v>
      </c>
      <c r="M7526" s="16">
        <f t="shared" si="571"/>
        <v>8.0872430346196095E-2</v>
      </c>
      <c r="N7526" s="6">
        <f>INDEX('ROA2'!$D$2:$AQ$224,MATCH(A7526,'ROA2'!$B$2:$B$224,0),MATCH(G7526,'ROA2'!$D$1:$AQ$1,0))</f>
        <v>-72.809638977050795</v>
      </c>
      <c r="O7526" s="6">
        <v>5.8109700000000002</v>
      </c>
      <c r="P7526" s="28">
        <v>9.9129260424616839E-2</v>
      </c>
    </row>
    <row r="7527" spans="1:16" x14ac:dyDescent="0.3">
      <c r="A7527" s="17" t="s">
        <v>585</v>
      </c>
      <c r="B7527" t="str">
        <f>VLOOKUP(A7527,Sheet3!L:L,1,FALSE)</f>
        <v>NGEX CN EQUITY</v>
      </c>
      <c r="C7527" t="str">
        <f>VLOOKUP(A7527,'ALL - prices'!B:C,2,FALSE)</f>
        <v>NGEx Minerals Ltd</v>
      </c>
      <c r="D7527" t="str">
        <f>VLOOKUP(A7527,'ALL - prices'!B:I,8,FALSE)</f>
        <v>Materials</v>
      </c>
      <c r="E7527">
        <v>2022</v>
      </c>
      <c r="F7527" t="s">
        <v>679</v>
      </c>
      <c r="G7527" t="str">
        <f t="shared" si="568"/>
        <v>2022-Q1</v>
      </c>
      <c r="H7527" s="4">
        <f>_xlfn.XLOOKUP(G7527,'prices - not start at 2015'!$I$42:$BU$42,'prices - not start at 2015'!$I$43:$BU$43)</f>
        <v>3.0074999999999998</v>
      </c>
      <c r="I7527" s="14">
        <f t="shared" si="573"/>
        <v>1.0391009607668857</v>
      </c>
      <c r="J7527" s="6">
        <f>INDEX(MarketCap2!$E$2:$AR$224,MATCH(A7527,MarketCap2!$B$2:$B$224,0),MATCH(G7527,MarketCap2!$E$1:$AR$1,0))/1000000</f>
        <v>477.87046400000003</v>
      </c>
      <c r="K7527">
        <f t="shared" si="570"/>
        <v>6.1693396999495551</v>
      </c>
      <c r="L7527">
        <f>INDEX('PB2'!$D$2:$AQ$224,MATCH(A7527,'PB2'!$B$2:$B$224,0),MATCH(G7527,'PB2'!$D$1:$AQ$1,0))</f>
        <v>31.1113891601562</v>
      </c>
      <c r="M7527" s="16">
        <f t="shared" si="571"/>
        <v>3.21425698753652E-2</v>
      </c>
      <c r="N7527" s="6">
        <f>INDEX('ROA2'!$D$2:$AQ$224,MATCH(A7527,'ROA2'!$B$2:$B$224,0),MATCH(G7527,'ROA2'!$D$1:$AQ$1,0))</f>
        <v>-35.078872680664098</v>
      </c>
      <c r="O7527" s="6">
        <v>25.732907999999998</v>
      </c>
      <c r="P7527" s="28">
        <v>3.4283326191668513</v>
      </c>
    </row>
    <row r="7528" spans="1:16" x14ac:dyDescent="0.3">
      <c r="A7528" s="17" t="s">
        <v>585</v>
      </c>
      <c r="B7528" t="str">
        <f>VLOOKUP(A7528,Sheet3!L:L,1,FALSE)</f>
        <v>NGEX CN EQUITY</v>
      </c>
      <c r="C7528" t="str">
        <f>VLOOKUP(A7528,'ALL - prices'!B:C,2,FALSE)</f>
        <v>NGEx Minerals Ltd</v>
      </c>
      <c r="D7528" t="str">
        <f>VLOOKUP(A7528,'ALL - prices'!B:I,8,FALSE)</f>
        <v>Materials</v>
      </c>
      <c r="E7528">
        <v>2022</v>
      </c>
      <c r="F7528" t="s">
        <v>680</v>
      </c>
      <c r="G7528" t="str">
        <f t="shared" si="568"/>
        <v>2022-Q2</v>
      </c>
      <c r="H7528" s="4">
        <f>_xlfn.XLOOKUP(G7528,'prices - not start at 2015'!$I$42:$BU$42,'prices - not start at 2015'!$I$43:$BU$43)</f>
        <v>1.8735999999999999</v>
      </c>
      <c r="I7528" s="14">
        <f t="shared" si="573"/>
        <v>2.2399434114875922</v>
      </c>
      <c r="J7528" s="6">
        <f>INDEX(MarketCap2!$E$2:$AR$224,MATCH(A7528,MarketCap2!$B$2:$B$224,0),MATCH(G7528,MarketCap2!$E$1:$AR$1,0))/1000000</f>
        <v>297.82598400000001</v>
      </c>
      <c r="K7528">
        <f t="shared" si="570"/>
        <v>5.6965093696336311</v>
      </c>
      <c r="L7528">
        <f>INDEX('PB2'!$D$2:$AQ$224,MATCH(A7528,'PB2'!$B$2:$B$224,0),MATCH(G7528,'PB2'!$D$1:$AQ$1,0))</f>
        <v>50.852878570556598</v>
      </c>
      <c r="M7528" s="16">
        <f t="shared" si="571"/>
        <v>1.9664570189719642E-2</v>
      </c>
      <c r="N7528" s="6">
        <f>INDEX('ROA2'!$D$2:$AQ$224,MATCH(A7528,'ROA2'!$B$2:$B$224,0),MATCH(G7528,'ROA2'!$D$1:$AQ$1,0))</f>
        <v>-100.059356689453</v>
      </c>
      <c r="O7528" s="6">
        <v>21.12566</v>
      </c>
      <c r="P7528" s="28">
        <v>-0.17904109399528412</v>
      </c>
    </row>
    <row r="7529" spans="1:16" x14ac:dyDescent="0.3">
      <c r="A7529" s="17" t="s">
        <v>585</v>
      </c>
      <c r="B7529" t="str">
        <f>VLOOKUP(A7529,Sheet3!L:L,1,FALSE)</f>
        <v>NGEX CN EQUITY</v>
      </c>
      <c r="C7529" t="str">
        <f>VLOOKUP(A7529,'ALL - prices'!B:C,2,FALSE)</f>
        <v>NGEx Minerals Ltd</v>
      </c>
      <c r="D7529" t="str">
        <f>VLOOKUP(A7529,'ALL - prices'!B:I,8,FALSE)</f>
        <v>Materials</v>
      </c>
      <c r="E7529">
        <v>2022</v>
      </c>
      <c r="F7529" t="s">
        <v>681</v>
      </c>
      <c r="G7529" t="str">
        <f t="shared" si="568"/>
        <v>2022-Q3</v>
      </c>
      <c r="H7529" s="4">
        <f>_xlfn.XLOOKUP(G7529,'prices - not start at 2015'!$I$42:$BU$42,'prices - not start at 2015'!$I$43:$BU$43)</f>
        <v>1.9327000000000001</v>
      </c>
      <c r="I7529" s="14">
        <f t="shared" si="573"/>
        <v>1.7878661328988419</v>
      </c>
      <c r="J7529" s="6">
        <f>INDEX(MarketCap2!$E$2:$AR$224,MATCH(A7529,MarketCap2!$B$2:$B$224,0),MATCH(G7529,MarketCap2!$E$1:$AR$1,0))/1000000</f>
        <v>307.74060800000001</v>
      </c>
      <c r="K7529">
        <f t="shared" si="570"/>
        <v>5.7292572463210476</v>
      </c>
      <c r="L7529">
        <f>INDEX('PB2'!$D$2:$AQ$224,MATCH(A7529,'PB2'!$B$2:$B$224,0),MATCH(G7529,'PB2'!$D$1:$AQ$1,0))</f>
        <v>237.14788818359401</v>
      </c>
      <c r="M7529" s="16">
        <f t="shared" si="571"/>
        <v>4.2167780099556474E-3</v>
      </c>
      <c r="N7529" s="6">
        <f>INDEX('ROA2'!$D$2:$AQ$224,MATCH(A7529,'ROA2'!$B$2:$B$224,0),MATCH(G7529,'ROA2'!$D$1:$AQ$1,0))</f>
        <v>-268.89056396484398</v>
      </c>
      <c r="O7529" s="6">
        <v>11.230718</v>
      </c>
      <c r="P7529" s="28">
        <v>-0.46838498773529447</v>
      </c>
    </row>
    <row r="7530" spans="1:16" x14ac:dyDescent="0.3">
      <c r="A7530" s="17" t="s">
        <v>585</v>
      </c>
      <c r="B7530" t="str">
        <f>VLOOKUP(A7530,Sheet3!L:L,1,FALSE)</f>
        <v>NGEX CN EQUITY</v>
      </c>
      <c r="C7530" t="str">
        <f>VLOOKUP(A7530,'ALL - prices'!B:C,2,FALSE)</f>
        <v>NGEx Minerals Ltd</v>
      </c>
      <c r="D7530" t="str">
        <f>VLOOKUP(A7530,'ALL - prices'!B:I,8,FALSE)</f>
        <v>Materials</v>
      </c>
      <c r="E7530">
        <v>2022</v>
      </c>
      <c r="F7530" t="s">
        <v>682</v>
      </c>
      <c r="G7530" t="str">
        <f t="shared" si="568"/>
        <v>2022-Q4</v>
      </c>
      <c r="H7530" s="4">
        <f>_xlfn.XLOOKUP(G7530,'prices - not start at 2015'!$I$42:$BU$42,'prices - not start at 2015'!$I$43:$BU$43)</f>
        <v>3.0371000000000001</v>
      </c>
      <c r="I7530" s="14">
        <f t="shared" si="573"/>
        <v>1.4578368595856905</v>
      </c>
      <c r="J7530" s="6">
        <f>INDEX(MarketCap2!$E$2:$AR$224,MATCH(A7530,MarketCap2!$B$2:$B$224,0),MATCH(G7530,MarketCap2!$E$1:$AR$1,0))/1000000</f>
        <v>530.14048000000003</v>
      </c>
      <c r="K7530">
        <f t="shared" si="570"/>
        <v>6.2731420280286452</v>
      </c>
      <c r="L7530">
        <f>INDEX('PB2'!$D$2:$AQ$224,MATCH(A7530,'PB2'!$B$2:$B$224,0),MATCH(G7530,'PB2'!$D$1:$AQ$1,0))</f>
        <v>22.075807571411101</v>
      </c>
      <c r="M7530" s="16">
        <f t="shared" si="571"/>
        <v>4.5298456093403938E-2</v>
      </c>
      <c r="N7530" s="6">
        <f>INDEX('ROA2'!$D$2:$AQ$224,MATCH(A7530,'ROA2'!$B$2:$B$224,0),MATCH(G7530,'ROA2'!$D$1:$AQ$1,0))</f>
        <v>-501.01132202148398</v>
      </c>
      <c r="O7530" s="6">
        <v>4.8813690000000003</v>
      </c>
      <c r="P7530" s="28">
        <v>-0.56535557210144527</v>
      </c>
    </row>
    <row r="7531" spans="1:16" x14ac:dyDescent="0.3">
      <c r="A7531" s="17" t="s">
        <v>585</v>
      </c>
      <c r="B7531" t="str">
        <f>VLOOKUP(A7531,Sheet3!L:L,1,FALSE)</f>
        <v>NGEX CN EQUITY</v>
      </c>
      <c r="C7531" t="str">
        <f>VLOOKUP(A7531,'ALL - prices'!B:C,2,FALSE)</f>
        <v>NGEx Minerals Ltd</v>
      </c>
      <c r="D7531" t="str">
        <f>VLOOKUP(A7531,'ALL - prices'!B:I,8,FALSE)</f>
        <v>Materials</v>
      </c>
      <c r="E7531">
        <v>2023</v>
      </c>
      <c r="F7531" t="s">
        <v>679</v>
      </c>
      <c r="G7531" t="str">
        <f t="shared" si="568"/>
        <v>2023-Q1</v>
      </c>
      <c r="H7531" s="4">
        <f>_xlfn.XLOOKUP(G7531,'prices - not start at 2015'!$I$42:$BU$42,'prices - not start at 2015'!$I$43:$BU$43)</f>
        <v>4.0625999999999998</v>
      </c>
      <c r="I7531" s="14">
        <f t="shared" si="573"/>
        <v>1.2604579389385904</v>
      </c>
      <c r="J7531" s="6">
        <f>INDEX(MarketCap2!$E$2:$AR$224,MATCH(A7531,MarketCap2!$B$2:$B$224,0),MATCH(G7531,MarketCap2!$E$1:$AR$1,0))/1000000</f>
        <v>709.31372799999997</v>
      </c>
      <c r="K7531">
        <f t="shared" si="570"/>
        <v>6.5642979223137141</v>
      </c>
      <c r="L7531">
        <f>INDEX('PB2'!$D$2:$AQ$224,MATCH(A7531,'PB2'!$B$2:$B$224,0),MATCH(G7531,'PB2'!$D$1:$AQ$1,0))</f>
        <v>74.164543151855497</v>
      </c>
      <c r="M7531" s="16">
        <f t="shared" si="571"/>
        <v>1.3483532123328146E-2</v>
      </c>
      <c r="N7531" s="6">
        <f>INDEX('ROA2'!$D$2:$AQ$224,MATCH(A7531,'ROA2'!$B$2:$B$224,0),MATCH(G7531,'ROA2'!$D$1:$AQ$1,0))</f>
        <v>-111.69113922119099</v>
      </c>
      <c r="O7531" s="6">
        <v>32.311556000000003</v>
      </c>
      <c r="P7531" s="28">
        <v>5.6193635433010707</v>
      </c>
    </row>
    <row r="7532" spans="1:16" x14ac:dyDescent="0.3">
      <c r="A7532" s="17" t="s">
        <v>585</v>
      </c>
      <c r="B7532" t="str">
        <f>VLOOKUP(A7532,Sheet3!L:L,1,FALSE)</f>
        <v>NGEX CN EQUITY</v>
      </c>
      <c r="C7532" t="str">
        <f>VLOOKUP(A7532,'ALL - prices'!B:C,2,FALSE)</f>
        <v>NGEx Minerals Ltd</v>
      </c>
      <c r="D7532" t="str">
        <f>VLOOKUP(A7532,'ALL - prices'!B:I,8,FALSE)</f>
        <v>Materials</v>
      </c>
      <c r="E7532">
        <v>2023</v>
      </c>
      <c r="F7532" t="s">
        <v>680</v>
      </c>
      <c r="G7532" t="str">
        <f t="shared" si="568"/>
        <v>2023-Q2</v>
      </c>
      <c r="H7532" s="4">
        <f>_xlfn.XLOOKUP(G7532,'prices - not start at 2015'!$I$42:$BU$42,'prices - not start at 2015'!$I$43:$BU$43)</f>
        <v>7.1391999999999998</v>
      </c>
      <c r="I7532" s="14">
        <f t="shared" si="573"/>
        <v>1.3397768281197677</v>
      </c>
      <c r="J7532" s="6">
        <f>INDEX(MarketCap2!$E$2:$AR$224,MATCH(A7532,MarketCap2!$B$2:$B$224,0),MATCH(G7532,MarketCap2!$E$1:$AR$1,0))/1000000</f>
        <v>1251.2846079999999</v>
      </c>
      <c r="K7532">
        <f t="shared" si="570"/>
        <v>7.1319259889881934</v>
      </c>
      <c r="L7532">
        <f>INDEX('PB2'!$D$2:$AQ$224,MATCH(A7532,'PB2'!$B$2:$B$224,0),MATCH(G7532,'PB2'!$D$1:$AQ$1,0))</f>
        <v>1063.40979003906</v>
      </c>
      <c r="M7532" s="16">
        <f t="shared" si="571"/>
        <v>9.4037125609241297E-4</v>
      </c>
      <c r="N7532" s="6">
        <f>INDEX('ROA2'!$D$2:$AQ$224,MATCH(A7532,'ROA2'!$B$2:$B$224,0),MATCH(G7532,'ROA2'!$D$1:$AQ$1,0))</f>
        <v>-171.33583068847699</v>
      </c>
      <c r="O7532" s="6">
        <v>24.288974</v>
      </c>
      <c r="P7532" s="28">
        <v>-0.24828832136712953</v>
      </c>
    </row>
    <row r="7533" spans="1:16" x14ac:dyDescent="0.3">
      <c r="A7533" s="17" t="s">
        <v>585</v>
      </c>
      <c r="B7533" t="str">
        <f>VLOOKUP(A7533,Sheet3!L:L,1,FALSE)</f>
        <v>NGEX CN EQUITY</v>
      </c>
      <c r="C7533" t="str">
        <f>VLOOKUP(A7533,'ALL - prices'!B:C,2,FALSE)</f>
        <v>NGEx Minerals Ltd</v>
      </c>
      <c r="D7533" t="str">
        <f>VLOOKUP(A7533,'ALL - prices'!B:I,8,FALSE)</f>
        <v>Materials</v>
      </c>
      <c r="E7533">
        <v>2023</v>
      </c>
      <c r="F7533" t="s">
        <v>681</v>
      </c>
      <c r="G7533" t="str">
        <f t="shared" si="568"/>
        <v>2023-Q3</v>
      </c>
      <c r="H7533" s="4">
        <f>_xlfn.XLOOKUP(G7533,'prices - not start at 2015'!$I$42:$BU$42,'prices - not start at 2015'!$I$43:$BU$43)</f>
        <v>5.5418000000000003</v>
      </c>
      <c r="I7533" s="14">
        <f t="shared" si="573"/>
        <v>1.6841866788354147</v>
      </c>
      <c r="J7533" s="6">
        <f>INDEX(MarketCap2!$E$2:$AR$224,MATCH(A7533,MarketCap2!$B$2:$B$224,0),MATCH(G7533,MarketCap2!$E$1:$AR$1,0))/1000000</f>
        <v>1047.7056640000001</v>
      </c>
      <c r="K7533">
        <f t="shared" si="570"/>
        <v>6.9543579704720146</v>
      </c>
      <c r="L7533">
        <f>INDEX('PB2'!$D$2:$AQ$224,MATCH(A7533,'PB2'!$B$2:$B$224,0),MATCH(G7533,'PB2'!$D$1:$AQ$1,0))</f>
        <v>12.509233474731399</v>
      </c>
      <c r="M7533" s="16">
        <f t="shared" si="571"/>
        <v>7.9940949381110835E-2</v>
      </c>
      <c r="N7533" s="6">
        <f>INDEX('ROA2'!$D$2:$AQ$224,MATCH(A7533,'ROA2'!$B$2:$B$224,0),MATCH(G7533,'ROA2'!$D$1:$AQ$1,0))</f>
        <v>-333.39901733398398</v>
      </c>
      <c r="O7533" s="6">
        <v>12.149319</v>
      </c>
      <c r="P7533" s="28">
        <v>-0.49980106199627861</v>
      </c>
    </row>
    <row r="7534" spans="1:16" x14ac:dyDescent="0.3">
      <c r="A7534" s="17" t="s">
        <v>585</v>
      </c>
      <c r="B7534" t="str">
        <f>VLOOKUP(A7534,Sheet3!L:L,1,FALSE)</f>
        <v>NGEX CN EQUITY</v>
      </c>
      <c r="C7534" t="str">
        <f>VLOOKUP(A7534,'ALL - prices'!B:C,2,FALSE)</f>
        <v>NGEx Minerals Ltd</v>
      </c>
      <c r="D7534" t="str">
        <f>VLOOKUP(A7534,'ALL - prices'!B:I,8,FALSE)</f>
        <v>Materials</v>
      </c>
      <c r="E7534">
        <v>2023</v>
      </c>
      <c r="F7534" t="s">
        <v>682</v>
      </c>
      <c r="G7534" t="str">
        <f t="shared" si="568"/>
        <v>2023-Q4</v>
      </c>
      <c r="H7534" s="4">
        <f>_xlfn.XLOOKUP(G7534,'prices - not start at 2015'!$I$42:$BU$42,'prices - not start at 2015'!$I$43:$BU$43)</f>
        <v>7.0602999999999998</v>
      </c>
      <c r="I7534" s="14">
        <f>STDEV(H7535:H7538)</f>
        <v>2.3912545108861445</v>
      </c>
      <c r="J7534" s="6">
        <f>INDEX(MarketCap2!$E$2:$AR$224,MATCH(A7534,MarketCap2!$B$2:$B$224,0),MATCH(G7534,MarketCap2!$E$1:$AR$1,0))/1000000</f>
        <v>1339.5070720000001</v>
      </c>
      <c r="K7534">
        <f t="shared" si="570"/>
        <v>7.2000569685526603</v>
      </c>
      <c r="L7534">
        <f>INDEX('PB2'!$D$2:$AQ$224,MATCH(A7534,'PB2'!$B$2:$B$224,0),MATCH(G7534,'PB2'!$D$1:$AQ$1,0))</f>
        <v>18.2324409484863</v>
      </c>
      <c r="M7534" s="16">
        <f t="shared" si="571"/>
        <v>5.484729131032904E-2</v>
      </c>
      <c r="N7534" s="6">
        <f>INDEX('ROA2'!$D$2:$AQ$224,MATCH(A7534,'ROA2'!$B$2:$B$224,0),MATCH(G7534,'ROA2'!$D$1:$AQ$1,0))</f>
        <v>-79.585479736328097</v>
      </c>
      <c r="O7534" s="6">
        <v>88.412295999999998</v>
      </c>
      <c r="P7534" s="28">
        <v>6.277140060278275</v>
      </c>
    </row>
    <row r="7535" spans="1:16" x14ac:dyDescent="0.3">
      <c r="A7535" s="17" t="s">
        <v>585</v>
      </c>
      <c r="B7535" t="str">
        <f>VLOOKUP(A7535,Sheet3!L:L,1,FALSE)</f>
        <v>NGEX CN EQUITY</v>
      </c>
      <c r="C7535" t="str">
        <f>VLOOKUP(A7535,'ALL - prices'!B:C,2,FALSE)</f>
        <v>NGEx Minerals Ltd</v>
      </c>
      <c r="D7535" t="str">
        <f>VLOOKUP(A7535,'ALL - prices'!B:I,8,FALSE)</f>
        <v>Materials</v>
      </c>
      <c r="E7535" s="18">
        <v>2024</v>
      </c>
      <c r="F7535" t="s">
        <v>679</v>
      </c>
      <c r="G7535" t="str">
        <f t="shared" si="568"/>
        <v>2024-Q1</v>
      </c>
      <c r="H7535" s="4">
        <f>_xlfn.XLOOKUP(G7535,'prices - not start at 2015'!$I$42:$BU$42,'prices - not start at 2015'!$I$43:$BU$43)</f>
        <v>8.6281999999999996</v>
      </c>
      <c r="I7535" s="14" t="s">
        <v>769</v>
      </c>
      <c r="J7535" s="6">
        <f>INDEX(MarketCap2!$E$2:$AR$224,MATCH(A7535,MarketCap2!$B$2:$B$224,0),MATCH(G7535,MarketCap2!$E$1:$AR$1,0))/1000000</f>
        <v>1642.1794560000001</v>
      </c>
      <c r="K7535">
        <f t="shared" si="570"/>
        <v>7.4037795751489401</v>
      </c>
      <c r="L7535">
        <f>INDEX('PB2'!$D$2:$AQ$224,MATCH(A7535,'PB2'!$B$2:$B$224,0),MATCH(G7535,'PB2'!$D$1:$AQ$1,0))</f>
        <v>29.143556594848601</v>
      </c>
      <c r="M7535" s="16">
        <f t="shared" si="571"/>
        <v>3.431290195297438E-2</v>
      </c>
      <c r="N7535" s="6">
        <f>INDEX('ROA2'!$D$2:$AQ$224,MATCH(A7535,'ROA2'!$B$2:$B$224,0),MATCH(G7535,'ROA2'!$D$1:$AQ$1,0))</f>
        <v>-66.402656555175795</v>
      </c>
      <c r="O7535" s="6">
        <v>81.292912000000001</v>
      </c>
      <c r="P7535" s="28">
        <v>-8.0524817498235729E-2</v>
      </c>
    </row>
    <row r="7536" spans="1:16" x14ac:dyDescent="0.3">
      <c r="A7536" s="17" t="s">
        <v>585</v>
      </c>
      <c r="B7536" t="str">
        <f>VLOOKUP(A7536,Sheet3!L:L,1,FALSE)</f>
        <v>NGEX CN EQUITY</v>
      </c>
      <c r="C7536" t="str">
        <f>VLOOKUP(A7536,'ALL - prices'!B:C,2,FALSE)</f>
        <v>NGEx Minerals Ltd</v>
      </c>
      <c r="D7536" t="str">
        <f>VLOOKUP(A7536,'ALL - prices'!B:I,8,FALSE)</f>
        <v>Materials</v>
      </c>
      <c r="E7536" s="18">
        <v>2024</v>
      </c>
      <c r="F7536" t="s">
        <v>680</v>
      </c>
      <c r="G7536" t="str">
        <f t="shared" si="568"/>
        <v>2024-Q2</v>
      </c>
      <c r="H7536" s="4">
        <f>_xlfn.XLOOKUP(G7536,'prices - not start at 2015'!$I$42:$BU$42,'prices - not start at 2015'!$I$43:$BU$43)</f>
        <v>7.9871999999999996</v>
      </c>
      <c r="I7536" s="14" t="s">
        <v>769</v>
      </c>
      <c r="J7536" s="6">
        <f>INDEX(MarketCap2!$E$2:$AR$224,MATCH(A7536,MarketCap2!$B$2:$B$224,0),MATCH(G7536,MarketCap2!$E$1:$AR$1,0))/1000000</f>
        <v>1527.316992</v>
      </c>
      <c r="K7536">
        <f t="shared" si="570"/>
        <v>7.3312678750301279</v>
      </c>
      <c r="L7536">
        <f>INDEX('PB2'!$D$2:$AQ$224,MATCH(A7536,'PB2'!$B$2:$B$224,0),MATCH(G7536,'PB2'!$D$1:$AQ$1,0))</f>
        <v>29.560298919677699</v>
      </c>
      <c r="M7536" s="16">
        <f t="shared" si="571"/>
        <v>3.3829157232720675E-2</v>
      </c>
      <c r="N7536" s="6">
        <f>INDEX('ROA2'!$D$2:$AQ$224,MATCH(A7536,'ROA2'!$B$2:$B$224,0),MATCH(G7536,'ROA2'!$D$1:$AQ$1,0))</f>
        <v>-89.312141418457003</v>
      </c>
      <c r="O7536" s="6">
        <v>70.424160000000001</v>
      </c>
      <c r="P7536" s="28">
        <v>-0.13369864275497967</v>
      </c>
    </row>
    <row r="7537" spans="1:16" x14ac:dyDescent="0.3">
      <c r="A7537" s="17" t="s">
        <v>585</v>
      </c>
      <c r="B7537" t="str">
        <f>VLOOKUP(A7537,Sheet3!L:L,1,FALSE)</f>
        <v>NGEX CN EQUITY</v>
      </c>
      <c r="C7537" t="str">
        <f>VLOOKUP(A7537,'ALL - prices'!B:C,2,FALSE)</f>
        <v>NGEx Minerals Ltd</v>
      </c>
      <c r="D7537" t="str">
        <f>VLOOKUP(A7537,'ALL - prices'!B:I,8,FALSE)</f>
        <v>Materials</v>
      </c>
      <c r="E7537" s="18">
        <v>2024</v>
      </c>
      <c r="F7537" t="s">
        <v>681</v>
      </c>
      <c r="G7537" t="str">
        <f t="shared" si="568"/>
        <v>2024-Q3</v>
      </c>
      <c r="H7537" s="4">
        <f>_xlfn.XLOOKUP(G7537,'prices - not start at 2015'!$I$42:$BU$42,'prices - not start at 2015'!$I$43:$BU$43)</f>
        <v>11.0046</v>
      </c>
      <c r="I7537" s="14" t="s">
        <v>769</v>
      </c>
      <c r="J7537" s="6">
        <f>INDEX(MarketCap2!$E$2:$AR$224,MATCH(A7537,MarketCap2!$B$2:$B$224,0),MATCH(G7537,MarketCap2!$E$1:$AR$1,0))/1000000</f>
        <v>2121.0992639999999</v>
      </c>
      <c r="K7537">
        <f t="shared" si="570"/>
        <v>7.659689754035341</v>
      </c>
      <c r="L7537">
        <f>INDEX('PB2'!$D$2:$AQ$224,MATCH(A7537,'PB2'!$B$2:$B$224,0),MATCH(G7537,'PB2'!$D$1:$AQ$1,0))</f>
        <v>44.292572021484403</v>
      </c>
      <c r="M7537" s="16">
        <f t="shared" si="571"/>
        <v>2.2577149042393461E-2</v>
      </c>
      <c r="N7537" s="6">
        <f>INDEX('ROA2'!$D$2:$AQ$224,MATCH(A7537,'ROA2'!$B$2:$B$224,0),MATCH(G7537,'ROA2'!$D$1:$AQ$1,0))</f>
        <v>-112.68075561523401</v>
      </c>
      <c r="O7537" s="6">
        <v>59.123007999999999</v>
      </c>
      <c r="P7537" s="28">
        <v>-0.16047265597488136</v>
      </c>
    </row>
    <row r="7538" spans="1:16" x14ac:dyDescent="0.3">
      <c r="A7538" s="17" t="s">
        <v>585</v>
      </c>
      <c r="B7538" t="str">
        <f>VLOOKUP(A7538,Sheet3!L:L,1,FALSE)</f>
        <v>NGEX CN EQUITY</v>
      </c>
      <c r="C7538" t="str">
        <f>VLOOKUP(A7538,'ALL - prices'!B:C,2,FALSE)</f>
        <v>NGEx Minerals Ltd</v>
      </c>
      <c r="D7538" t="str">
        <f>VLOOKUP(A7538,'ALL - prices'!B:I,8,FALSE)</f>
        <v>Materials</v>
      </c>
      <c r="E7538" s="18">
        <v>2024</v>
      </c>
      <c r="F7538" t="s">
        <v>682</v>
      </c>
      <c r="G7538" t="str">
        <f t="shared" si="568"/>
        <v>2024-Q4</v>
      </c>
      <c r="H7538" s="4">
        <f>_xlfn.XLOOKUP(G7538,'prices - not start at 2015'!$I$42:$BU$42,'prices - not start at 2015'!$I$43:$BU$43)</f>
        <v>13.2233</v>
      </c>
      <c r="I7538" s="14" t="s">
        <v>769</v>
      </c>
      <c r="J7538" s="6">
        <f>INDEX(MarketCap2!$E$2:$AR$224,MATCH(A7538,MarketCap2!$B$2:$B$224,0),MATCH(G7538,MarketCap2!$E$1:$AR$1,0))/1000000</f>
        <v>2775.3932799999998</v>
      </c>
      <c r="K7538">
        <f t="shared" si="570"/>
        <v>7.9285477386613694</v>
      </c>
      <c r="L7538">
        <f>INDEX('PB2'!$D$2:$AQ$224,MATCH(A7538,'PB2'!$B$2:$B$224,0),MATCH(G7538,'PB2'!$D$1:$AQ$1,0))</f>
        <v>53.222523445757503</v>
      </c>
      <c r="M7538" s="16">
        <f t="shared" si="571"/>
        <v>1.8789037709178977E-2</v>
      </c>
      <c r="N7538" s="6">
        <f>INDEX('ROA2'!$D$2:$AQ$224,MATCH(A7538,'ROA2'!$B$2:$B$224,0),MATCH(G7538,'ROA2'!$D$1:$AQ$1,0))</f>
        <v>-64.316780090332003</v>
      </c>
      <c r="O7538" s="6">
        <v>53.959316000000001</v>
      </c>
      <c r="P7538" s="28">
        <v>-8.733811378473838E-2</v>
      </c>
    </row>
    <row r="7539" spans="1:16" x14ac:dyDescent="0.3">
      <c r="A7539" s="17" t="s">
        <v>585</v>
      </c>
      <c r="B7539" t="str">
        <f>VLOOKUP(A7539,Sheet3!L:L,1,FALSE)</f>
        <v>NGEX CN EQUITY</v>
      </c>
      <c r="C7539" t="str">
        <f>VLOOKUP(A7539,'ALL - prices'!B:C,2,FALSE)</f>
        <v>NGEx Minerals Ltd</v>
      </c>
      <c r="D7539" t="str">
        <f>VLOOKUP(A7539,'ALL - prices'!B:I,8,FALSE)</f>
        <v>Materials</v>
      </c>
      <c r="E7539">
        <v>2021</v>
      </c>
      <c r="F7539" t="s">
        <v>680</v>
      </c>
      <c r="G7539" t="str">
        <f t="shared" si="568"/>
        <v>2021-Q2</v>
      </c>
      <c r="H7539" s="4">
        <f>_xlfn.XLOOKUP(G7539,'prices - not start at 2015'!$I$42:$BU$42,'prices - not start at 2015'!$I$43:$BU$43)</f>
        <v>0.70009999999999994</v>
      </c>
      <c r="I7539" s="14">
        <f t="shared" ref="I7539:I7548" si="574">STDEV(H7540:H7543)</f>
        <v>0.8985728513407617</v>
      </c>
      <c r="J7539" s="6">
        <f>INDEX(MarketCap2!$E$2:$AR$224,MATCH(A7539,MarketCap2!$B$2:$B$224,0),MATCH(G7539,MarketCap2!$E$1:$AR$1,0))/1000000</f>
        <v>88.644639999999995</v>
      </c>
      <c r="K7539">
        <f t="shared" si="570"/>
        <v>4.4846355681993364</v>
      </c>
      <c r="L7539">
        <f>INDEX('PB2'!$D$2:$AQ$224,MATCH(A7539,'PB2'!$B$2:$B$224,0),MATCH(G7539,'PB2'!$D$1:$AQ$1,0))</f>
        <v>30.205730438232401</v>
      </c>
      <c r="M7539" s="16">
        <f t="shared" si="571"/>
        <v>3.310630087376621E-2</v>
      </c>
      <c r="N7539" s="6">
        <f>INDEX('ROA2'!$D$2:$AQ$224,MATCH(A7539,'ROA2'!$B$2:$B$224,0),MATCH(G7539,'ROA2'!$D$1:$AQ$1,0))</f>
        <v>-64.466484069824205</v>
      </c>
      <c r="O7539" s="6">
        <v>5.5391599999999999</v>
      </c>
      <c r="P7539" s="28">
        <v>-0.89734562239447213</v>
      </c>
    </row>
    <row r="7540" spans="1:16" x14ac:dyDescent="0.3">
      <c r="A7540" s="17" t="s">
        <v>585</v>
      </c>
      <c r="B7540" t="str">
        <f>VLOOKUP(A7540,Sheet3!L:L,1,FALSE)</f>
        <v>NGEX CN EQUITY</v>
      </c>
      <c r="C7540" t="str">
        <f>VLOOKUP(A7540,'ALL - prices'!B:C,2,FALSE)</f>
        <v>NGEx Minerals Ltd</v>
      </c>
      <c r="D7540" t="str">
        <f>VLOOKUP(A7540,'ALL - prices'!B:I,8,FALSE)</f>
        <v>Materials</v>
      </c>
      <c r="E7540">
        <v>2021</v>
      </c>
      <c r="F7540" t="s">
        <v>681</v>
      </c>
      <c r="G7540" t="str">
        <f t="shared" si="568"/>
        <v>2021-Q3</v>
      </c>
      <c r="H7540" s="4">
        <f>_xlfn.XLOOKUP(G7540,'prices - not start at 2015'!$I$42:$BU$42,'prices - not start at 2015'!$I$43:$BU$43)</f>
        <v>0.80859999999999999</v>
      </c>
      <c r="I7540" s="14">
        <f t="shared" si="574"/>
        <v>0.5670705834961518</v>
      </c>
      <c r="J7540" s="6">
        <f>INDEX(MarketCap2!$E$2:$AR$224,MATCH(A7540,MarketCap2!$B$2:$B$224,0),MATCH(G7540,MarketCap2!$E$1:$AR$1,0))/1000000</f>
        <v>102.406496</v>
      </c>
      <c r="K7540">
        <f t="shared" si="570"/>
        <v>4.6289501480933346</v>
      </c>
      <c r="L7540">
        <f>INDEX('PB2'!$D$2:$AQ$224,MATCH(A7540,'PB2'!$B$2:$B$224,0),MATCH(G7540,'PB2'!$D$1:$AQ$1,0))</f>
        <v>78.156791687011705</v>
      </c>
      <c r="M7540" s="16">
        <f t="shared" si="571"/>
        <v>1.2794793368753167E-2</v>
      </c>
      <c r="N7540" s="6">
        <f>INDEX('ROA2'!$D$2:$AQ$224,MATCH(A7540,'ROA2'!$B$2:$B$224,0),MATCH(G7540,'ROA2'!$D$1:$AQ$1,0))</f>
        <v>-70.846031188964801</v>
      </c>
      <c r="O7540" s="6">
        <v>5.2868849999999998</v>
      </c>
      <c r="P7540" s="28">
        <v>-4.5543909184786145E-2</v>
      </c>
    </row>
    <row r="7541" spans="1:16" x14ac:dyDescent="0.3">
      <c r="A7541" s="17" t="s">
        <v>585</v>
      </c>
      <c r="B7541" t="str">
        <f>VLOOKUP(A7541,Sheet3!L:L,1,FALSE)</f>
        <v>NGEX CN EQUITY</v>
      </c>
      <c r="C7541" t="str">
        <f>VLOOKUP(A7541,'ALL - prices'!B:C,2,FALSE)</f>
        <v>NGEx Minerals Ltd</v>
      </c>
      <c r="D7541" t="str">
        <f>VLOOKUP(A7541,'ALL - prices'!B:I,8,FALSE)</f>
        <v>Materials</v>
      </c>
      <c r="E7541">
        <v>2021</v>
      </c>
      <c r="F7541" t="s">
        <v>682</v>
      </c>
      <c r="G7541" t="str">
        <f t="shared" si="568"/>
        <v>2021-Q4</v>
      </c>
      <c r="H7541" s="4">
        <f>_xlfn.XLOOKUP(G7541,'prices - not start at 2015'!$I$42:$BU$42,'prices - not start at 2015'!$I$43:$BU$43)</f>
        <v>1.8242</v>
      </c>
      <c r="I7541" s="14">
        <f t="shared" si="574"/>
        <v>0.64670477744227617</v>
      </c>
      <c r="J7541" s="6">
        <f>INDEX(MarketCap2!$E$2:$AR$224,MATCH(A7541,MarketCap2!$B$2:$B$224,0),MATCH(G7541,MarketCap2!$E$1:$AR$1,0))/1000000</f>
        <v>289.02489600000001</v>
      </c>
      <c r="K7541">
        <f t="shared" si="570"/>
        <v>5.6665128297308565</v>
      </c>
      <c r="L7541">
        <f>INDEX('PB2'!$D$2:$AQ$224,MATCH(A7541,'PB2'!$B$2:$B$224,0),MATCH(G7541,'PB2'!$D$1:$AQ$1,0))</f>
        <v>12.3651533126831</v>
      </c>
      <c r="M7541" s="16">
        <f t="shared" si="571"/>
        <v>8.0872430346196095E-2</v>
      </c>
      <c r="N7541" s="6">
        <f>INDEX('ROA2'!$D$2:$AQ$224,MATCH(A7541,'ROA2'!$B$2:$B$224,0),MATCH(G7541,'ROA2'!$D$1:$AQ$1,0))</f>
        <v>-72.809638977050795</v>
      </c>
      <c r="O7541" s="6">
        <v>5.8109700000000002</v>
      </c>
      <c r="P7541" s="28">
        <v>9.9129260424616839E-2</v>
      </c>
    </row>
    <row r="7542" spans="1:16" x14ac:dyDescent="0.3">
      <c r="A7542" s="17" t="s">
        <v>585</v>
      </c>
      <c r="B7542" t="str">
        <f>VLOOKUP(A7542,Sheet3!L:L,1,FALSE)</f>
        <v>NGEX CN EQUITY</v>
      </c>
      <c r="C7542" t="str">
        <f>VLOOKUP(A7542,'ALL - prices'!B:C,2,FALSE)</f>
        <v>NGEx Minerals Ltd</v>
      </c>
      <c r="D7542" t="str">
        <f>VLOOKUP(A7542,'ALL - prices'!B:I,8,FALSE)</f>
        <v>Materials</v>
      </c>
      <c r="E7542">
        <v>2022</v>
      </c>
      <c r="F7542" t="s">
        <v>679</v>
      </c>
      <c r="G7542" t="str">
        <f t="shared" si="568"/>
        <v>2022-Q1</v>
      </c>
      <c r="H7542" s="4">
        <f>_xlfn.XLOOKUP(G7542,'prices - not start at 2015'!$I$42:$BU$42,'prices - not start at 2015'!$I$43:$BU$43)</f>
        <v>3.0074999999999998</v>
      </c>
      <c r="I7542" s="14">
        <f t="shared" si="574"/>
        <v>1.0391009607668857</v>
      </c>
      <c r="J7542" s="6">
        <f>INDEX(MarketCap2!$E$2:$AR$224,MATCH(A7542,MarketCap2!$B$2:$B$224,0),MATCH(G7542,MarketCap2!$E$1:$AR$1,0))/1000000</f>
        <v>477.87046400000003</v>
      </c>
      <c r="K7542">
        <f t="shared" ref="K7542:K7603" si="575">LN(J7542)</f>
        <v>6.1693396999495551</v>
      </c>
      <c r="L7542">
        <f>INDEX('PB2'!$D$2:$AQ$224,MATCH(A7542,'PB2'!$B$2:$B$224,0),MATCH(G7542,'PB2'!$D$1:$AQ$1,0))</f>
        <v>31.1113891601562</v>
      </c>
      <c r="M7542" s="16">
        <f t="shared" ref="M7542:M7603" si="576">1/L7542</f>
        <v>3.21425698753652E-2</v>
      </c>
      <c r="N7542" s="6">
        <f>INDEX('ROA2'!$D$2:$AQ$224,MATCH(A7542,'ROA2'!$B$2:$B$224,0),MATCH(G7542,'ROA2'!$D$1:$AQ$1,0))</f>
        <v>-35.078872680664098</v>
      </c>
      <c r="O7542" s="6">
        <v>25.732907999999998</v>
      </c>
      <c r="P7542" s="28">
        <v>3.4283326191668513</v>
      </c>
    </row>
    <row r="7543" spans="1:16" x14ac:dyDescent="0.3">
      <c r="A7543" s="17" t="s">
        <v>585</v>
      </c>
      <c r="B7543" t="str">
        <f>VLOOKUP(A7543,Sheet3!L:L,1,FALSE)</f>
        <v>NGEX CN EQUITY</v>
      </c>
      <c r="C7543" t="str">
        <f>VLOOKUP(A7543,'ALL - prices'!B:C,2,FALSE)</f>
        <v>NGEx Minerals Ltd</v>
      </c>
      <c r="D7543" t="str">
        <f>VLOOKUP(A7543,'ALL - prices'!B:I,8,FALSE)</f>
        <v>Materials</v>
      </c>
      <c r="E7543">
        <v>2022</v>
      </c>
      <c r="F7543" t="s">
        <v>680</v>
      </c>
      <c r="G7543" t="str">
        <f t="shared" ref="G7543:G7604" si="577">E7543&amp;"-"&amp;F7543</f>
        <v>2022-Q2</v>
      </c>
      <c r="H7543" s="4">
        <f>_xlfn.XLOOKUP(G7543,'prices - not start at 2015'!$I$42:$BU$42,'prices - not start at 2015'!$I$43:$BU$43)</f>
        <v>1.8735999999999999</v>
      </c>
      <c r="I7543" s="14">
        <f t="shared" si="574"/>
        <v>2.2399434114875922</v>
      </c>
      <c r="J7543" s="6">
        <f>INDEX(MarketCap2!$E$2:$AR$224,MATCH(A7543,MarketCap2!$B$2:$B$224,0),MATCH(G7543,MarketCap2!$E$1:$AR$1,0))/1000000</f>
        <v>297.82598400000001</v>
      </c>
      <c r="K7543">
        <f t="shared" si="575"/>
        <v>5.6965093696336311</v>
      </c>
      <c r="L7543">
        <f>INDEX('PB2'!$D$2:$AQ$224,MATCH(A7543,'PB2'!$B$2:$B$224,0),MATCH(G7543,'PB2'!$D$1:$AQ$1,0))</f>
        <v>50.852878570556598</v>
      </c>
      <c r="M7543" s="16">
        <f t="shared" si="576"/>
        <v>1.9664570189719642E-2</v>
      </c>
      <c r="N7543" s="6">
        <f>INDEX('ROA2'!$D$2:$AQ$224,MATCH(A7543,'ROA2'!$B$2:$B$224,0),MATCH(G7543,'ROA2'!$D$1:$AQ$1,0))</f>
        <v>-100.059356689453</v>
      </c>
      <c r="O7543" s="6">
        <v>21.12566</v>
      </c>
      <c r="P7543" s="28">
        <v>-0.17904109399528412</v>
      </c>
    </row>
    <row r="7544" spans="1:16" x14ac:dyDescent="0.3">
      <c r="A7544" s="17" t="s">
        <v>585</v>
      </c>
      <c r="B7544" t="str">
        <f>VLOOKUP(A7544,Sheet3!L:L,1,FALSE)</f>
        <v>NGEX CN EQUITY</v>
      </c>
      <c r="C7544" t="str">
        <f>VLOOKUP(A7544,'ALL - prices'!B:C,2,FALSE)</f>
        <v>NGEx Minerals Ltd</v>
      </c>
      <c r="D7544" t="str">
        <f>VLOOKUP(A7544,'ALL - prices'!B:I,8,FALSE)</f>
        <v>Materials</v>
      </c>
      <c r="E7544">
        <v>2022</v>
      </c>
      <c r="F7544" t="s">
        <v>681</v>
      </c>
      <c r="G7544" t="str">
        <f t="shared" si="577"/>
        <v>2022-Q3</v>
      </c>
      <c r="H7544" s="4">
        <f>_xlfn.XLOOKUP(G7544,'prices - not start at 2015'!$I$42:$BU$42,'prices - not start at 2015'!$I$43:$BU$43)</f>
        <v>1.9327000000000001</v>
      </c>
      <c r="I7544" s="14">
        <f>STDEV(H7545:H7548)</f>
        <v>1.7878661328988419</v>
      </c>
      <c r="J7544" s="6">
        <f>INDEX(MarketCap2!$E$2:$AR$224,MATCH(A7544,MarketCap2!$B$2:$B$224,0),MATCH(G7544,MarketCap2!$E$1:$AR$1,0))/1000000</f>
        <v>307.74060800000001</v>
      </c>
      <c r="K7544">
        <f t="shared" si="575"/>
        <v>5.7292572463210476</v>
      </c>
      <c r="L7544">
        <f>INDEX('PB2'!$D$2:$AQ$224,MATCH(A7544,'PB2'!$B$2:$B$224,0),MATCH(G7544,'PB2'!$D$1:$AQ$1,0))</f>
        <v>237.14788818359401</v>
      </c>
      <c r="M7544" s="16">
        <f t="shared" si="576"/>
        <v>4.2167780099556474E-3</v>
      </c>
      <c r="N7544" s="6">
        <f>INDEX('ROA2'!$D$2:$AQ$224,MATCH(A7544,'ROA2'!$B$2:$B$224,0),MATCH(G7544,'ROA2'!$D$1:$AQ$1,0))</f>
        <v>-268.89056396484398</v>
      </c>
      <c r="O7544" s="6">
        <v>11.230718</v>
      </c>
      <c r="P7544" s="28">
        <v>-0.46838498773529447</v>
      </c>
    </row>
    <row r="7545" spans="1:16" x14ac:dyDescent="0.3">
      <c r="A7545" s="17" t="s">
        <v>585</v>
      </c>
      <c r="B7545" t="str">
        <f>VLOOKUP(A7545,Sheet3!L:L,1,FALSE)</f>
        <v>NGEX CN EQUITY</v>
      </c>
      <c r="C7545" t="str">
        <f>VLOOKUP(A7545,'ALL - prices'!B:C,2,FALSE)</f>
        <v>NGEx Minerals Ltd</v>
      </c>
      <c r="D7545" t="str">
        <f>VLOOKUP(A7545,'ALL - prices'!B:I,8,FALSE)</f>
        <v>Materials</v>
      </c>
      <c r="E7545">
        <v>2022</v>
      </c>
      <c r="F7545" t="s">
        <v>682</v>
      </c>
      <c r="G7545" t="str">
        <f t="shared" si="577"/>
        <v>2022-Q4</v>
      </c>
      <c r="H7545" s="4">
        <f>_xlfn.XLOOKUP(G7545,'prices - not start at 2015'!$I$42:$BU$42,'prices - not start at 2015'!$I$43:$BU$43)</f>
        <v>3.0371000000000001</v>
      </c>
      <c r="I7545" s="14">
        <f t="shared" si="574"/>
        <v>1.4578368595856905</v>
      </c>
      <c r="J7545" s="6">
        <f>INDEX(MarketCap2!$E$2:$AR$224,MATCH(A7545,MarketCap2!$B$2:$B$224,0),MATCH(G7545,MarketCap2!$E$1:$AR$1,0))/1000000</f>
        <v>530.14048000000003</v>
      </c>
      <c r="K7545">
        <f t="shared" si="575"/>
        <v>6.2731420280286452</v>
      </c>
      <c r="L7545">
        <f>INDEX('PB2'!$D$2:$AQ$224,MATCH(A7545,'PB2'!$B$2:$B$224,0),MATCH(G7545,'PB2'!$D$1:$AQ$1,0))</f>
        <v>22.075807571411101</v>
      </c>
      <c r="M7545" s="16">
        <f t="shared" si="576"/>
        <v>4.5298456093403938E-2</v>
      </c>
      <c r="N7545" s="6">
        <f>INDEX('ROA2'!$D$2:$AQ$224,MATCH(A7545,'ROA2'!$B$2:$B$224,0),MATCH(G7545,'ROA2'!$D$1:$AQ$1,0))</f>
        <v>-501.01132202148398</v>
      </c>
      <c r="O7545" s="6">
        <v>4.8813690000000003</v>
      </c>
      <c r="P7545" s="28">
        <v>-0.56535557210144527</v>
      </c>
    </row>
    <row r="7546" spans="1:16" x14ac:dyDescent="0.3">
      <c r="A7546" s="17" t="s">
        <v>585</v>
      </c>
      <c r="B7546" t="str">
        <f>VLOOKUP(A7546,Sheet3!L:L,1,FALSE)</f>
        <v>NGEX CN EQUITY</v>
      </c>
      <c r="C7546" t="str">
        <f>VLOOKUP(A7546,'ALL - prices'!B:C,2,FALSE)</f>
        <v>NGEx Minerals Ltd</v>
      </c>
      <c r="D7546" t="str">
        <f>VLOOKUP(A7546,'ALL - prices'!B:I,8,FALSE)</f>
        <v>Materials</v>
      </c>
      <c r="E7546">
        <v>2023</v>
      </c>
      <c r="F7546" t="s">
        <v>679</v>
      </c>
      <c r="G7546" t="str">
        <f t="shared" si="577"/>
        <v>2023-Q1</v>
      </c>
      <c r="H7546" s="4">
        <f>_xlfn.XLOOKUP(G7546,'prices - not start at 2015'!$I$42:$BU$42,'prices - not start at 2015'!$I$43:$BU$43)</f>
        <v>4.0625999999999998</v>
      </c>
      <c r="I7546" s="14">
        <f t="shared" si="574"/>
        <v>1.2604579389385904</v>
      </c>
      <c r="J7546" s="6">
        <f>INDEX(MarketCap2!$E$2:$AR$224,MATCH(A7546,MarketCap2!$B$2:$B$224,0),MATCH(G7546,MarketCap2!$E$1:$AR$1,0))/1000000</f>
        <v>709.31372799999997</v>
      </c>
      <c r="K7546">
        <f t="shared" si="575"/>
        <v>6.5642979223137141</v>
      </c>
      <c r="L7546">
        <f>INDEX('PB2'!$D$2:$AQ$224,MATCH(A7546,'PB2'!$B$2:$B$224,0),MATCH(G7546,'PB2'!$D$1:$AQ$1,0))</f>
        <v>74.164543151855497</v>
      </c>
      <c r="M7546" s="16">
        <f t="shared" si="576"/>
        <v>1.3483532123328146E-2</v>
      </c>
      <c r="N7546" s="6">
        <f>INDEX('ROA2'!$D$2:$AQ$224,MATCH(A7546,'ROA2'!$B$2:$B$224,0),MATCH(G7546,'ROA2'!$D$1:$AQ$1,0))</f>
        <v>-111.69113922119099</v>
      </c>
      <c r="O7546" s="6">
        <v>32.311556000000003</v>
      </c>
      <c r="P7546" s="28">
        <v>5.6193635433010707</v>
      </c>
    </row>
    <row r="7547" spans="1:16" x14ac:dyDescent="0.3">
      <c r="A7547" s="17" t="s">
        <v>585</v>
      </c>
      <c r="B7547" t="str">
        <f>VLOOKUP(A7547,Sheet3!L:L,1,FALSE)</f>
        <v>NGEX CN EQUITY</v>
      </c>
      <c r="C7547" t="str">
        <f>VLOOKUP(A7547,'ALL - prices'!B:C,2,FALSE)</f>
        <v>NGEx Minerals Ltd</v>
      </c>
      <c r="D7547" t="str">
        <f>VLOOKUP(A7547,'ALL - prices'!B:I,8,FALSE)</f>
        <v>Materials</v>
      </c>
      <c r="E7547">
        <v>2023</v>
      </c>
      <c r="F7547" t="s">
        <v>680</v>
      </c>
      <c r="G7547" t="str">
        <f t="shared" si="577"/>
        <v>2023-Q2</v>
      </c>
      <c r="H7547" s="4">
        <f>_xlfn.XLOOKUP(G7547,'prices - not start at 2015'!$I$42:$BU$42,'prices - not start at 2015'!$I$43:$BU$43)</f>
        <v>7.1391999999999998</v>
      </c>
      <c r="I7547" s="14">
        <f t="shared" si="574"/>
        <v>1.3397768281197677</v>
      </c>
      <c r="J7547" s="6">
        <f>INDEX(MarketCap2!$E$2:$AR$224,MATCH(A7547,MarketCap2!$B$2:$B$224,0),MATCH(G7547,MarketCap2!$E$1:$AR$1,0))/1000000</f>
        <v>1251.2846079999999</v>
      </c>
      <c r="K7547">
        <f t="shared" si="575"/>
        <v>7.1319259889881934</v>
      </c>
      <c r="L7547">
        <f>INDEX('PB2'!$D$2:$AQ$224,MATCH(A7547,'PB2'!$B$2:$B$224,0),MATCH(G7547,'PB2'!$D$1:$AQ$1,0))</f>
        <v>1063.40979003906</v>
      </c>
      <c r="M7547" s="16">
        <f t="shared" si="576"/>
        <v>9.4037125609241297E-4</v>
      </c>
      <c r="N7547" s="6">
        <f>INDEX('ROA2'!$D$2:$AQ$224,MATCH(A7547,'ROA2'!$B$2:$B$224,0),MATCH(G7547,'ROA2'!$D$1:$AQ$1,0))</f>
        <v>-171.33583068847699</v>
      </c>
      <c r="O7547" s="6">
        <v>24.288974</v>
      </c>
      <c r="P7547" s="28">
        <v>-0.24828832136712953</v>
      </c>
    </row>
    <row r="7548" spans="1:16" x14ac:dyDescent="0.3">
      <c r="A7548" s="17" t="s">
        <v>585</v>
      </c>
      <c r="B7548" t="str">
        <f>VLOOKUP(A7548,Sheet3!L:L,1,FALSE)</f>
        <v>NGEX CN EQUITY</v>
      </c>
      <c r="C7548" t="str">
        <f>VLOOKUP(A7548,'ALL - prices'!B:C,2,FALSE)</f>
        <v>NGEx Minerals Ltd</v>
      </c>
      <c r="D7548" t="str">
        <f>VLOOKUP(A7548,'ALL - prices'!B:I,8,FALSE)</f>
        <v>Materials</v>
      </c>
      <c r="E7548">
        <v>2023</v>
      </c>
      <c r="F7548" t="s">
        <v>681</v>
      </c>
      <c r="G7548" t="str">
        <f t="shared" si="577"/>
        <v>2023-Q3</v>
      </c>
      <c r="H7548" s="4">
        <f>_xlfn.XLOOKUP(G7548,'prices - not start at 2015'!$I$42:$BU$42,'prices - not start at 2015'!$I$43:$BU$43)</f>
        <v>5.5418000000000003</v>
      </c>
      <c r="I7548" s="14">
        <f t="shared" si="574"/>
        <v>1.6841866788354147</v>
      </c>
      <c r="J7548" s="6">
        <f>INDEX(MarketCap2!$E$2:$AR$224,MATCH(A7548,MarketCap2!$B$2:$B$224,0),MATCH(G7548,MarketCap2!$E$1:$AR$1,0))/1000000</f>
        <v>1047.7056640000001</v>
      </c>
      <c r="K7548">
        <f t="shared" si="575"/>
        <v>6.9543579704720146</v>
      </c>
      <c r="L7548">
        <f>INDEX('PB2'!$D$2:$AQ$224,MATCH(A7548,'PB2'!$B$2:$B$224,0),MATCH(G7548,'PB2'!$D$1:$AQ$1,0))</f>
        <v>12.509233474731399</v>
      </c>
      <c r="M7548" s="16">
        <f t="shared" si="576"/>
        <v>7.9940949381110835E-2</v>
      </c>
      <c r="N7548" s="6">
        <f>INDEX('ROA2'!$D$2:$AQ$224,MATCH(A7548,'ROA2'!$B$2:$B$224,0),MATCH(G7548,'ROA2'!$D$1:$AQ$1,0))</f>
        <v>-333.39901733398398</v>
      </c>
      <c r="O7548" s="6">
        <v>12.149319</v>
      </c>
      <c r="P7548" s="28">
        <v>-0.49980106199627861</v>
      </c>
    </row>
    <row r="7549" spans="1:16" x14ac:dyDescent="0.3">
      <c r="A7549" s="17" t="s">
        <v>585</v>
      </c>
      <c r="B7549" t="str">
        <f>VLOOKUP(A7549,Sheet3!L:L,1,FALSE)</f>
        <v>NGEX CN EQUITY</v>
      </c>
      <c r="C7549" t="str">
        <f>VLOOKUP(A7549,'ALL - prices'!B:C,2,FALSE)</f>
        <v>NGEx Minerals Ltd</v>
      </c>
      <c r="D7549" t="str">
        <f>VLOOKUP(A7549,'ALL - prices'!B:I,8,FALSE)</f>
        <v>Materials</v>
      </c>
      <c r="E7549">
        <v>2023</v>
      </c>
      <c r="F7549" t="s">
        <v>682</v>
      </c>
      <c r="G7549" t="str">
        <f t="shared" si="577"/>
        <v>2023-Q4</v>
      </c>
      <c r="H7549" s="4">
        <f>_xlfn.XLOOKUP(G7549,'prices - not start at 2015'!$I$42:$BU$42,'prices - not start at 2015'!$I$43:$BU$43)</f>
        <v>7.0602999999999998</v>
      </c>
      <c r="I7549" s="14">
        <f>STDEV(H7550:H7553)</f>
        <v>2.3912545108861445</v>
      </c>
      <c r="J7549" s="6">
        <f>INDEX(MarketCap2!$E$2:$AR$224,MATCH(A7549,MarketCap2!$B$2:$B$224,0),MATCH(G7549,MarketCap2!$E$1:$AR$1,0))/1000000</f>
        <v>1339.5070720000001</v>
      </c>
      <c r="K7549">
        <f t="shared" si="575"/>
        <v>7.2000569685526603</v>
      </c>
      <c r="L7549">
        <f>INDEX('PB2'!$D$2:$AQ$224,MATCH(A7549,'PB2'!$B$2:$B$224,0),MATCH(G7549,'PB2'!$D$1:$AQ$1,0))</f>
        <v>18.2324409484863</v>
      </c>
      <c r="M7549" s="16">
        <f t="shared" si="576"/>
        <v>5.484729131032904E-2</v>
      </c>
      <c r="N7549" s="6">
        <f>INDEX('ROA2'!$D$2:$AQ$224,MATCH(A7549,'ROA2'!$B$2:$B$224,0),MATCH(G7549,'ROA2'!$D$1:$AQ$1,0))</f>
        <v>-79.585479736328097</v>
      </c>
      <c r="O7549" s="6">
        <v>88.412295999999998</v>
      </c>
      <c r="P7549" s="28">
        <v>6.277140060278275</v>
      </c>
    </row>
    <row r="7550" spans="1:16" x14ac:dyDescent="0.3">
      <c r="A7550" s="17" t="s">
        <v>585</v>
      </c>
      <c r="B7550" t="str">
        <f>VLOOKUP(A7550,Sheet3!L:L,1,FALSE)</f>
        <v>NGEX CN EQUITY</v>
      </c>
      <c r="C7550" t="str">
        <f>VLOOKUP(A7550,'ALL - prices'!B:C,2,FALSE)</f>
        <v>NGEx Minerals Ltd</v>
      </c>
      <c r="D7550" t="str">
        <f>VLOOKUP(A7550,'ALL - prices'!B:I,8,FALSE)</f>
        <v>Materials</v>
      </c>
      <c r="E7550" s="18">
        <v>2024</v>
      </c>
      <c r="F7550" t="s">
        <v>679</v>
      </c>
      <c r="G7550" t="str">
        <f t="shared" si="577"/>
        <v>2024-Q1</v>
      </c>
      <c r="H7550" s="4">
        <f>_xlfn.XLOOKUP(G7550,'prices - not start at 2015'!$I$42:$BU$42,'prices - not start at 2015'!$I$43:$BU$43)</f>
        <v>8.6281999999999996</v>
      </c>
      <c r="I7550" s="14" t="s">
        <v>769</v>
      </c>
      <c r="J7550" s="6">
        <f>INDEX(MarketCap2!$E$2:$AR$224,MATCH(A7550,MarketCap2!$B$2:$B$224,0),MATCH(G7550,MarketCap2!$E$1:$AR$1,0))/1000000</f>
        <v>1642.1794560000001</v>
      </c>
      <c r="K7550">
        <f t="shared" si="575"/>
        <v>7.4037795751489401</v>
      </c>
      <c r="L7550">
        <f>INDEX('PB2'!$D$2:$AQ$224,MATCH(A7550,'PB2'!$B$2:$B$224,0),MATCH(G7550,'PB2'!$D$1:$AQ$1,0))</f>
        <v>29.143556594848601</v>
      </c>
      <c r="M7550" s="16">
        <f t="shared" si="576"/>
        <v>3.431290195297438E-2</v>
      </c>
      <c r="N7550" s="6">
        <f>INDEX('ROA2'!$D$2:$AQ$224,MATCH(A7550,'ROA2'!$B$2:$B$224,0),MATCH(G7550,'ROA2'!$D$1:$AQ$1,0))</f>
        <v>-66.402656555175795</v>
      </c>
      <c r="O7550" s="6">
        <v>81.292912000000001</v>
      </c>
      <c r="P7550" s="28">
        <v>-8.0524817498235729E-2</v>
      </c>
    </row>
    <row r="7551" spans="1:16" x14ac:dyDescent="0.3">
      <c r="A7551" s="17" t="s">
        <v>585</v>
      </c>
      <c r="B7551" t="str">
        <f>VLOOKUP(A7551,Sheet3!L:L,1,FALSE)</f>
        <v>NGEX CN EQUITY</v>
      </c>
      <c r="C7551" t="str">
        <f>VLOOKUP(A7551,'ALL - prices'!B:C,2,FALSE)</f>
        <v>NGEx Minerals Ltd</v>
      </c>
      <c r="D7551" t="str">
        <f>VLOOKUP(A7551,'ALL - prices'!B:I,8,FALSE)</f>
        <v>Materials</v>
      </c>
      <c r="E7551" s="18">
        <v>2024</v>
      </c>
      <c r="F7551" t="s">
        <v>680</v>
      </c>
      <c r="G7551" t="str">
        <f t="shared" si="577"/>
        <v>2024-Q2</v>
      </c>
      <c r="H7551" s="4">
        <f>_xlfn.XLOOKUP(G7551,'prices - not start at 2015'!$I$42:$BU$42,'prices - not start at 2015'!$I$43:$BU$43)</f>
        <v>7.9871999999999996</v>
      </c>
      <c r="I7551" s="14" t="s">
        <v>769</v>
      </c>
      <c r="J7551" s="6">
        <f>INDEX(MarketCap2!$E$2:$AR$224,MATCH(A7551,MarketCap2!$B$2:$B$224,0),MATCH(G7551,MarketCap2!$E$1:$AR$1,0))/1000000</f>
        <v>1527.316992</v>
      </c>
      <c r="K7551">
        <f t="shared" si="575"/>
        <v>7.3312678750301279</v>
      </c>
      <c r="L7551">
        <f>INDEX('PB2'!$D$2:$AQ$224,MATCH(A7551,'PB2'!$B$2:$B$224,0),MATCH(G7551,'PB2'!$D$1:$AQ$1,0))</f>
        <v>29.560298919677699</v>
      </c>
      <c r="M7551" s="16">
        <f t="shared" si="576"/>
        <v>3.3829157232720675E-2</v>
      </c>
      <c r="N7551" s="6">
        <f>INDEX('ROA2'!$D$2:$AQ$224,MATCH(A7551,'ROA2'!$B$2:$B$224,0),MATCH(G7551,'ROA2'!$D$1:$AQ$1,0))</f>
        <v>-89.312141418457003</v>
      </c>
      <c r="O7551" s="6">
        <v>70.424160000000001</v>
      </c>
      <c r="P7551" s="28">
        <v>-0.13369864275497967</v>
      </c>
    </row>
    <row r="7552" spans="1:16" x14ac:dyDescent="0.3">
      <c r="A7552" s="17" t="s">
        <v>585</v>
      </c>
      <c r="B7552" t="str">
        <f>VLOOKUP(A7552,Sheet3!L:L,1,FALSE)</f>
        <v>NGEX CN EQUITY</v>
      </c>
      <c r="C7552" t="str">
        <f>VLOOKUP(A7552,'ALL - prices'!B:C,2,FALSE)</f>
        <v>NGEx Minerals Ltd</v>
      </c>
      <c r="D7552" t="str">
        <f>VLOOKUP(A7552,'ALL - prices'!B:I,8,FALSE)</f>
        <v>Materials</v>
      </c>
      <c r="E7552" s="18">
        <v>2024</v>
      </c>
      <c r="F7552" t="s">
        <v>681</v>
      </c>
      <c r="G7552" t="str">
        <f t="shared" si="577"/>
        <v>2024-Q3</v>
      </c>
      <c r="H7552" s="4">
        <f>_xlfn.XLOOKUP(G7552,'prices - not start at 2015'!$I$42:$BU$42,'prices - not start at 2015'!$I$43:$BU$43)</f>
        <v>11.0046</v>
      </c>
      <c r="I7552" s="14" t="s">
        <v>769</v>
      </c>
      <c r="J7552" s="6">
        <f>INDEX(MarketCap2!$E$2:$AR$224,MATCH(A7552,MarketCap2!$B$2:$B$224,0),MATCH(G7552,MarketCap2!$E$1:$AR$1,0))/1000000</f>
        <v>2121.0992639999999</v>
      </c>
      <c r="K7552">
        <f t="shared" si="575"/>
        <v>7.659689754035341</v>
      </c>
      <c r="L7552">
        <f>INDEX('PB2'!$D$2:$AQ$224,MATCH(A7552,'PB2'!$B$2:$B$224,0),MATCH(G7552,'PB2'!$D$1:$AQ$1,0))</f>
        <v>44.292572021484403</v>
      </c>
      <c r="M7552" s="16">
        <f t="shared" si="576"/>
        <v>2.2577149042393461E-2</v>
      </c>
      <c r="N7552" s="6">
        <f>INDEX('ROA2'!$D$2:$AQ$224,MATCH(A7552,'ROA2'!$B$2:$B$224,0),MATCH(G7552,'ROA2'!$D$1:$AQ$1,0))</f>
        <v>-112.68075561523401</v>
      </c>
      <c r="O7552" s="6">
        <v>59.123007999999999</v>
      </c>
      <c r="P7552" s="28">
        <v>-0.16047265597488136</v>
      </c>
    </row>
    <row r="7553" spans="1:16" x14ac:dyDescent="0.3">
      <c r="A7553" s="17" t="s">
        <v>585</v>
      </c>
      <c r="B7553" t="str">
        <f>VLOOKUP(A7553,Sheet3!L:L,1,FALSE)</f>
        <v>NGEX CN EQUITY</v>
      </c>
      <c r="C7553" t="str">
        <f>VLOOKUP(A7553,'ALL - prices'!B:C,2,FALSE)</f>
        <v>NGEx Minerals Ltd</v>
      </c>
      <c r="D7553" t="str">
        <f>VLOOKUP(A7553,'ALL - prices'!B:I,8,FALSE)</f>
        <v>Materials</v>
      </c>
      <c r="E7553" s="18">
        <v>2024</v>
      </c>
      <c r="F7553" t="s">
        <v>682</v>
      </c>
      <c r="G7553" t="str">
        <f t="shared" si="577"/>
        <v>2024-Q4</v>
      </c>
      <c r="H7553" s="4">
        <f>_xlfn.XLOOKUP(G7553,'prices - not start at 2015'!$I$42:$BU$42,'prices - not start at 2015'!$I$43:$BU$43)</f>
        <v>13.2233</v>
      </c>
      <c r="I7553" s="14" t="s">
        <v>769</v>
      </c>
      <c r="J7553" s="6">
        <f>INDEX(MarketCap2!$E$2:$AR$224,MATCH(A7553,MarketCap2!$B$2:$B$224,0),MATCH(G7553,MarketCap2!$E$1:$AR$1,0))/1000000</f>
        <v>2775.3932799999998</v>
      </c>
      <c r="K7553">
        <f t="shared" si="575"/>
        <v>7.9285477386613694</v>
      </c>
      <c r="L7553">
        <f>INDEX('PB2'!$D$2:$AQ$224,MATCH(A7553,'PB2'!$B$2:$B$224,0),MATCH(G7553,'PB2'!$D$1:$AQ$1,0))</f>
        <v>53.222523445757503</v>
      </c>
      <c r="M7553" s="16">
        <f t="shared" si="576"/>
        <v>1.8789037709178977E-2</v>
      </c>
      <c r="N7553" s="6">
        <f>INDEX('ROA2'!$D$2:$AQ$224,MATCH(A7553,'ROA2'!$B$2:$B$224,0),MATCH(G7553,'ROA2'!$D$1:$AQ$1,0))</f>
        <v>-64.316780090332003</v>
      </c>
      <c r="O7553" s="6">
        <v>53.959316000000001</v>
      </c>
      <c r="P7553" s="28">
        <v>-8.733811378473838E-2</v>
      </c>
    </row>
    <row r="7554" spans="1:16" x14ac:dyDescent="0.3">
      <c r="A7554" s="17" t="s">
        <v>587</v>
      </c>
      <c r="B7554" t="e">
        <f>VLOOKUP(A7554,Sheet3!L:L,1,FALSE)</f>
        <v>#N/A</v>
      </c>
      <c r="C7554" t="str">
        <f>VLOOKUP(A7554,'ALL - prices'!B:C,2,FALSE)</f>
        <v>Nutrien Ltd</v>
      </c>
      <c r="D7554" t="str">
        <f>VLOOKUP(A7554,'ALL - prices'!B:I,8,FALSE)</f>
        <v>Materials</v>
      </c>
      <c r="E7554">
        <v>2018</v>
      </c>
      <c r="F7554" t="s">
        <v>679</v>
      </c>
      <c r="G7554" t="str">
        <f t="shared" si="577"/>
        <v>2018-Q1</v>
      </c>
      <c r="H7554" s="4">
        <f>_xlfn.XLOOKUP(G7554,'prices - not start at 2015'!$I$44:$CN$44,'prices - not start at 2015'!$I$45:$CN$45)</f>
        <v>46.192100000000003</v>
      </c>
      <c r="I7554" s="14">
        <f t="shared" ref="I7554:I7575" si="578">STDEV(H7555:H7558)</f>
        <v>3.2017229549103718</v>
      </c>
      <c r="J7554" s="15">
        <f>INDEX(MarketCap2!$E$2:$AR$224,MATCH(A7554,MarketCap2!$B$2:$B$224,0),MATCH(G7554,MarketCap2!$E$1:$AR$1,0))</f>
        <v>39225245696</v>
      </c>
      <c r="K7554">
        <f t="shared" si="575"/>
        <v>24.392586399306246</v>
      </c>
      <c r="L7554">
        <f>INDEX('PB2'!$D$2:$AQ$224,MATCH(A7554,'PB2'!$B$2:$B$224,0),MATCH(G7554,'PB2'!$D$1:$AQ$1,0))</f>
        <v>1.27882599830627</v>
      </c>
      <c r="M7554" s="16">
        <f t="shared" si="576"/>
        <v>0.78196721158659688</v>
      </c>
      <c r="N7554" s="6" t="str">
        <f>INDEX('ROA2'!$D$2:$AQ$224,MATCH(A7554,'ROA2'!$B$2:$B$224,0),MATCH(G7554,'ROA2'!$D$1:$AQ$1,0))</f>
        <v>--</v>
      </c>
      <c r="O7554" s="6">
        <v>34939.998207999997</v>
      </c>
      <c r="P7554" s="28">
        <v>2.1040297842166825E-2</v>
      </c>
    </row>
    <row r="7555" spans="1:16" x14ac:dyDescent="0.3">
      <c r="A7555" s="17" t="s">
        <v>587</v>
      </c>
      <c r="B7555" t="e">
        <f>VLOOKUP(A7555,Sheet3!L:L,1,FALSE)</f>
        <v>#N/A</v>
      </c>
      <c r="C7555" t="str">
        <f>VLOOKUP(A7555,'ALL - prices'!B:C,2,FALSE)</f>
        <v>Nutrien Ltd</v>
      </c>
      <c r="D7555" t="str">
        <f>VLOOKUP(A7555,'ALL - prices'!B:I,8,FALSE)</f>
        <v>Materials</v>
      </c>
      <c r="E7555">
        <v>2018</v>
      </c>
      <c r="F7555" t="s">
        <v>680</v>
      </c>
      <c r="G7555" t="str">
        <f t="shared" si="577"/>
        <v>2018-Q2</v>
      </c>
      <c r="H7555" s="4">
        <f>_xlfn.XLOOKUP(G7555,'prices - not start at 2015'!$I$44:$CN$44,'prices - not start at 2015'!$I$45:$CN$45)</f>
        <v>54.662100000000002</v>
      </c>
      <c r="I7555" s="14">
        <f t="shared" si="578"/>
        <v>3.2441605508975671</v>
      </c>
      <c r="J7555" s="15">
        <f>INDEX(MarketCap2!$E$2:$AR$224,MATCH(A7555,MarketCap2!$B$2:$B$224,0),MATCH(G7555,MarketCap2!$E$1:$AR$1,0))</f>
        <v>45044830208</v>
      </c>
      <c r="K7555">
        <f t="shared" si="575"/>
        <v>24.530924057656541</v>
      </c>
      <c r="L7555">
        <f>INDEX('PB2'!$D$2:$AQ$224,MATCH(A7555,'PB2'!$B$2:$B$224,0),MATCH(G7555,'PB2'!$D$1:$AQ$1,0))</f>
        <v>1.42188704013825</v>
      </c>
      <c r="M7555" s="16">
        <f t="shared" si="576"/>
        <v>0.70329074797866509</v>
      </c>
      <c r="N7555" s="6">
        <f>INDEX('ROA2'!$D$2:$AQ$224,MATCH(A7555,'ROA2'!$B$2:$B$224,0),MATCH(G7555,'ROA2'!$D$1:$AQ$1,0))</f>
        <v>1.3956869840621999</v>
      </c>
      <c r="O7555" s="6">
        <v>46037.999616000001</v>
      </c>
      <c r="P7555" s="28">
        <v>0.31763027982809006</v>
      </c>
    </row>
    <row r="7556" spans="1:16" x14ac:dyDescent="0.3">
      <c r="A7556" s="17" t="s">
        <v>587</v>
      </c>
      <c r="B7556" t="e">
        <f>VLOOKUP(A7556,Sheet3!L:L,1,FALSE)</f>
        <v>#N/A</v>
      </c>
      <c r="C7556" t="str">
        <f>VLOOKUP(A7556,'ALL - prices'!B:C,2,FALSE)</f>
        <v>Nutrien Ltd</v>
      </c>
      <c r="D7556" t="str">
        <f>VLOOKUP(A7556,'ALL - prices'!B:I,8,FALSE)</f>
        <v>Materials</v>
      </c>
      <c r="E7556">
        <v>2018</v>
      </c>
      <c r="F7556" t="s">
        <v>681</v>
      </c>
      <c r="G7556" t="str">
        <f t="shared" si="577"/>
        <v>2018-Q3</v>
      </c>
      <c r="H7556" s="4">
        <f>_xlfn.XLOOKUP(G7556,'prices - not start at 2015'!$I$44:$CN$44,'prices - not start at 2015'!$I$45:$CN$45)</f>
        <v>57.398699999999998</v>
      </c>
      <c r="I7556" s="14">
        <f>STDEV(H7557:H7560)</f>
        <v>2.6040544867571427</v>
      </c>
      <c r="J7556" s="15">
        <f>INDEX(MarketCap2!$E$2:$AR$224,MATCH(A7556,MarketCap2!$B$2:$B$224,0),MATCH(G7556,MarketCap2!$E$1:$AR$1,0))</f>
        <v>45843681280</v>
      </c>
      <c r="K7556">
        <f t="shared" si="575"/>
        <v>24.548503213283769</v>
      </c>
      <c r="L7556">
        <f>INDEX('PB2'!$D$2:$AQ$224,MATCH(A7556,'PB2'!$B$2:$B$224,0),MATCH(G7556,'PB2'!$D$1:$AQ$1,0))</f>
        <v>1.6013170480728101</v>
      </c>
      <c r="M7556" s="16">
        <f t="shared" si="576"/>
        <v>0.62448595123839035</v>
      </c>
      <c r="N7556" s="6">
        <f>INDEX('ROA2'!$D$2:$AQ$224,MATCH(A7556,'ROA2'!$B$2:$B$224,0),MATCH(G7556,'ROA2'!$D$1:$AQ$1,0))</f>
        <v>3.11154007911682</v>
      </c>
      <c r="O7556" s="6">
        <v>47069.999104000002</v>
      </c>
      <c r="P7556" s="28">
        <v>2.2416253890434917E-2</v>
      </c>
    </row>
    <row r="7557" spans="1:16" x14ac:dyDescent="0.3">
      <c r="A7557" s="17" t="s">
        <v>587</v>
      </c>
      <c r="B7557" t="e">
        <f>VLOOKUP(A7557,Sheet3!L:L,1,FALSE)</f>
        <v>#N/A</v>
      </c>
      <c r="C7557" t="str">
        <f>VLOOKUP(A7557,'ALL - prices'!B:C,2,FALSE)</f>
        <v>Nutrien Ltd</v>
      </c>
      <c r="D7557" t="str">
        <f>VLOOKUP(A7557,'ALL - prices'!B:I,8,FALSE)</f>
        <v>Materials</v>
      </c>
      <c r="E7557">
        <v>2018</v>
      </c>
      <c r="F7557" t="s">
        <v>682</v>
      </c>
      <c r="G7557" t="str">
        <f t="shared" si="577"/>
        <v>2018-Q4</v>
      </c>
      <c r="H7557" s="4">
        <f>_xlfn.XLOOKUP(G7557,'prices - not start at 2015'!$I$44:$CN$44,'prices - not start at 2015'!$I$45:$CN$45)</f>
        <v>49.804499999999997</v>
      </c>
      <c r="I7557" s="14">
        <f t="shared" si="578"/>
        <v>2.5152155605103372</v>
      </c>
      <c r="J7557" s="15">
        <f>INDEX(MarketCap2!$E$2:$AR$224,MATCH(A7557,MarketCap2!$B$2:$B$224,0),MATCH(G7557,MarketCap2!$E$1:$AR$1,0))</f>
        <v>39283613696</v>
      </c>
      <c r="K7557">
        <f t="shared" si="575"/>
        <v>24.394073314571759</v>
      </c>
      <c r="L7557">
        <f>INDEX('PB2'!$D$2:$AQ$224,MATCH(A7557,'PB2'!$B$2:$B$224,0),MATCH(G7557,'PB2'!$D$1:$AQ$1,0))</f>
        <v>1.17257404327393</v>
      </c>
      <c r="M7557" s="16">
        <f t="shared" si="576"/>
        <v>0.85282460901821766</v>
      </c>
      <c r="N7557" s="6">
        <f>INDEX('ROA2'!$D$2:$AQ$224,MATCH(A7557,'ROA2'!$B$2:$B$224,0),MATCH(G7557,'ROA2'!$D$1:$AQ$1,0))</f>
        <v>0.71242499351501498</v>
      </c>
      <c r="O7557" s="6">
        <v>45226.999808</v>
      </c>
      <c r="P7557" s="28">
        <v>-3.9154436606806391E-2</v>
      </c>
    </row>
    <row r="7558" spans="1:16" x14ac:dyDescent="0.3">
      <c r="A7558" s="17" t="s">
        <v>587</v>
      </c>
      <c r="B7558" t="e">
        <f>VLOOKUP(A7558,Sheet3!L:L,1,FALSE)</f>
        <v>#N/A</v>
      </c>
      <c r="C7558" t="str">
        <f>VLOOKUP(A7558,'ALL - prices'!B:C,2,FALSE)</f>
        <v>Nutrien Ltd</v>
      </c>
      <c r="D7558" t="str">
        <f>VLOOKUP(A7558,'ALL - prices'!B:I,8,FALSE)</f>
        <v>Materials</v>
      </c>
      <c r="E7558">
        <v>2019</v>
      </c>
      <c r="F7558" t="s">
        <v>679</v>
      </c>
      <c r="G7558" t="str">
        <f t="shared" si="577"/>
        <v>2019-Q1</v>
      </c>
      <c r="H7558" s="4">
        <f>_xlfn.XLOOKUP(G7558,'prices - not start at 2015'!$I$44:$CN$44,'prices - not start at 2015'!$I$45:$CN$45)</f>
        <v>55.2027</v>
      </c>
      <c r="I7558" s="14">
        <f t="shared" si="578"/>
        <v>7.0252386822441872</v>
      </c>
      <c r="J7558" s="15">
        <f>INDEX(MarketCap2!$E$2:$AR$224,MATCH(A7558,MarketCap2!$B$2:$B$224,0),MATCH(G7558,MarketCap2!$E$1:$AR$1,0))</f>
        <v>42553794560</v>
      </c>
      <c r="K7558">
        <f t="shared" si="575"/>
        <v>24.474034866838011</v>
      </c>
      <c r="L7558">
        <f>INDEX('PB2'!$D$2:$AQ$224,MATCH(A7558,'PB2'!$B$2:$B$224,0),MATCH(G7558,'PB2'!$D$1:$AQ$1,0))</f>
        <v>1.31947004795075</v>
      </c>
      <c r="M7558" s="16">
        <f t="shared" si="576"/>
        <v>0.75788003035998108</v>
      </c>
      <c r="N7558" s="6">
        <f>INDEX('ROA2'!$D$2:$AQ$224,MATCH(A7558,'ROA2'!$B$2:$B$224,0),MATCH(G7558,'ROA2'!$D$1:$AQ$1,0))</f>
        <v>8.8834190368652308</v>
      </c>
      <c r="O7558" s="6">
        <v>45502.001151999997</v>
      </c>
      <c r="P7558" s="28">
        <v>6.0804684185872719E-3</v>
      </c>
    </row>
    <row r="7559" spans="1:16" x14ac:dyDescent="0.3">
      <c r="A7559" s="17" t="s">
        <v>587</v>
      </c>
      <c r="B7559" t="e">
        <f>VLOOKUP(A7559,Sheet3!L:L,1,FALSE)</f>
        <v>#N/A</v>
      </c>
      <c r="C7559" t="str">
        <f>VLOOKUP(A7559,'ALL - prices'!B:C,2,FALSE)</f>
        <v>Nutrien Ltd</v>
      </c>
      <c r="D7559" t="str">
        <f>VLOOKUP(A7559,'ALL - prices'!B:I,8,FALSE)</f>
        <v>Materials</v>
      </c>
      <c r="E7559">
        <v>2019</v>
      </c>
      <c r="F7559" t="s">
        <v>680</v>
      </c>
      <c r="G7559" t="str">
        <f t="shared" si="577"/>
        <v>2019-Q2</v>
      </c>
      <c r="H7559" s="4">
        <f>_xlfn.XLOOKUP(G7559,'prices - not start at 2015'!$I$44:$CN$44,'prices - not start at 2015'!$I$45:$CN$45)</f>
        <v>55.3065</v>
      </c>
      <c r="I7559" s="14">
        <f t="shared" si="578"/>
        <v>8.0383578511098897</v>
      </c>
      <c r="J7559" s="15">
        <f>INDEX(MarketCap2!$E$2:$AR$224,MATCH(A7559,MarketCap2!$B$2:$B$224,0),MATCH(G7559,MarketCap2!$E$1:$AR$1,0))</f>
        <v>40632971264</v>
      </c>
      <c r="K7559">
        <f t="shared" si="575"/>
        <v>24.427845674077755</v>
      </c>
      <c r="L7559">
        <f>INDEX('PB2'!$D$2:$AQ$224,MATCH(A7559,'PB2'!$B$2:$B$224,0),MATCH(G7559,'PB2'!$D$1:$AQ$1,0))</f>
        <v>1.31819903850555</v>
      </c>
      <c r="M7559" s="16">
        <f t="shared" si="576"/>
        <v>0.75861077939618726</v>
      </c>
      <c r="N7559" s="6">
        <f>INDEX('ROA2'!$D$2:$AQ$224,MATCH(A7559,'ROA2'!$B$2:$B$224,0),MATCH(G7559,'ROA2'!$D$1:$AQ$1,0))</f>
        <v>7.8328127861022896</v>
      </c>
      <c r="O7559" s="6">
        <v>46265.999360000002</v>
      </c>
      <c r="P7559" s="28">
        <v>1.6790430940561471E-2</v>
      </c>
    </row>
    <row r="7560" spans="1:16" x14ac:dyDescent="0.3">
      <c r="A7560" s="17" t="s">
        <v>587</v>
      </c>
      <c r="B7560" t="e">
        <f>VLOOKUP(A7560,Sheet3!L:L,1,FALSE)</f>
        <v>#N/A</v>
      </c>
      <c r="C7560" t="str">
        <f>VLOOKUP(A7560,'ALL - prices'!B:C,2,FALSE)</f>
        <v>Nutrien Ltd</v>
      </c>
      <c r="D7560" t="str">
        <f>VLOOKUP(A7560,'ALL - prices'!B:I,8,FALSE)</f>
        <v>Materials</v>
      </c>
      <c r="E7560">
        <v>2019</v>
      </c>
      <c r="F7560" t="s">
        <v>681</v>
      </c>
      <c r="G7560" t="str">
        <f t="shared" si="577"/>
        <v>2019-Q3</v>
      </c>
      <c r="H7560" s="4">
        <f>_xlfn.XLOOKUP(G7560,'prices - not start at 2015'!$I$44:$CN$44,'prices - not start at 2015'!$I$45:$CN$45)</f>
        <v>52.5929</v>
      </c>
      <c r="I7560" s="14">
        <f t="shared" si="578"/>
        <v>6.0292102685592086</v>
      </c>
      <c r="J7560" s="15">
        <f>INDEX(MarketCap2!$E$2:$AR$224,MATCH(A7560,MarketCap2!$B$2:$B$224,0),MATCH(G7560,MarketCap2!$E$1:$AR$1,0))</f>
        <v>37809197056</v>
      </c>
      <c r="K7560">
        <f t="shared" si="575"/>
        <v>24.355818218337063</v>
      </c>
      <c r="L7560">
        <f>INDEX('PB2'!$D$2:$AQ$224,MATCH(A7560,'PB2'!$B$2:$B$224,0),MATCH(G7560,'PB2'!$D$1:$AQ$1,0))</f>
        <v>1.2374900579452499</v>
      </c>
      <c r="M7560" s="16">
        <f t="shared" si="576"/>
        <v>0.80808730024095499</v>
      </c>
      <c r="N7560" s="6">
        <f>INDEX('ROA2'!$D$2:$AQ$224,MATCH(A7560,'ROA2'!$B$2:$B$224,0),MATCH(G7560,'ROA2'!$D$1:$AQ$1,0))</f>
        <v>6.59006595611572</v>
      </c>
      <c r="O7560" s="6">
        <v>45705.998335999997</v>
      </c>
      <c r="P7560" s="28">
        <v>-1.2103943106093638E-2</v>
      </c>
    </row>
    <row r="7561" spans="1:16" x14ac:dyDescent="0.3">
      <c r="A7561" s="17" t="s">
        <v>587</v>
      </c>
      <c r="B7561" t="e">
        <f>VLOOKUP(A7561,Sheet3!L:L,1,FALSE)</f>
        <v>#N/A</v>
      </c>
      <c r="C7561" t="str">
        <f>VLOOKUP(A7561,'ALL - prices'!B:C,2,FALSE)</f>
        <v>Nutrien Ltd</v>
      </c>
      <c r="D7561" t="str">
        <f>VLOOKUP(A7561,'ALL - prices'!B:I,8,FALSE)</f>
        <v>Materials</v>
      </c>
      <c r="E7561">
        <v>2019</v>
      </c>
      <c r="F7561" t="s">
        <v>682</v>
      </c>
      <c r="G7561" t="str">
        <f t="shared" si="577"/>
        <v>2019-Q4</v>
      </c>
      <c r="H7561" s="4">
        <f>_xlfn.XLOOKUP(G7561,'prices - not start at 2015'!$I$44:$CN$44,'prices - not start at 2015'!$I$45:$CN$45)</f>
        <v>50.008400000000002</v>
      </c>
      <c r="I7561" s="14">
        <f t="shared" si="578"/>
        <v>6.7887770904142855</v>
      </c>
      <c r="J7561" s="15">
        <f>INDEX(MarketCap2!$E$2:$AR$224,MATCH(A7561,MarketCap2!$B$2:$B$224,0),MATCH(G7561,MarketCap2!$E$1:$AR$1,0))</f>
        <v>35617206272</v>
      </c>
      <c r="K7561">
        <f t="shared" si="575"/>
        <v>24.296094680289009</v>
      </c>
      <c r="L7561">
        <f>INDEX('PB2'!$D$2:$AQ$224,MATCH(A7561,'PB2'!$B$2:$B$224,0),MATCH(G7561,'PB2'!$D$1:$AQ$1,0))</f>
        <v>1.2001539468765301</v>
      </c>
      <c r="M7561" s="16">
        <f t="shared" si="576"/>
        <v>0.83322643949349806</v>
      </c>
      <c r="N7561" s="6">
        <f>INDEX('ROA2'!$D$2:$AQ$224,MATCH(A7561,'ROA2'!$B$2:$B$224,0),MATCH(G7561,'ROA2'!$D$1:$AQ$1,0))</f>
        <v>9.3584537506103498</v>
      </c>
      <c r="O7561" s="6">
        <v>45428.998143999997</v>
      </c>
      <c r="P7561" s="28">
        <v>-6.0604778822175367E-3</v>
      </c>
    </row>
    <row r="7562" spans="1:16" x14ac:dyDescent="0.3">
      <c r="A7562" s="17" t="s">
        <v>587</v>
      </c>
      <c r="B7562" t="e">
        <f>VLOOKUP(A7562,Sheet3!L:L,1,FALSE)</f>
        <v>#N/A</v>
      </c>
      <c r="C7562" t="str">
        <f>VLOOKUP(A7562,'ALL - prices'!B:C,2,FALSE)</f>
        <v>Nutrien Ltd</v>
      </c>
      <c r="D7562" t="str">
        <f>VLOOKUP(A7562,'ALL - prices'!B:I,8,FALSE)</f>
        <v>Materials</v>
      </c>
      <c r="E7562">
        <v>2020</v>
      </c>
      <c r="F7562" t="s">
        <v>679</v>
      </c>
      <c r="G7562" t="str">
        <f t="shared" si="577"/>
        <v>2020-Q1</v>
      </c>
      <c r="H7562" s="4">
        <f>_xlfn.XLOOKUP(G7562,'prices - not start at 2015'!$I$44:$CN$44,'prices - not start at 2015'!$I$45:$CN$45)</f>
        <v>39.268099999999997</v>
      </c>
      <c r="I7562" s="14">
        <f t="shared" si="578"/>
        <v>9.4203787925875346</v>
      </c>
      <c r="J7562" s="15">
        <f>INDEX(MarketCap2!$E$2:$AR$224,MATCH(A7562,MarketCap2!$B$2:$B$224,0),MATCH(G7562,MarketCap2!$E$1:$AR$1,0))</f>
        <v>27549212672</v>
      </c>
      <c r="K7562">
        <f t="shared" si="575"/>
        <v>24.039239793988152</v>
      </c>
      <c r="L7562">
        <f>INDEX('PB2'!$D$2:$AQ$224,MATCH(A7562,'PB2'!$B$2:$B$224,0),MATCH(G7562,'PB2'!$D$1:$AQ$1,0))</f>
        <v>0.874495029449463</v>
      </c>
      <c r="M7562" s="16">
        <f t="shared" si="576"/>
        <v>1.1435170770833867</v>
      </c>
      <c r="N7562" s="6">
        <f>INDEX('ROA2'!$D$2:$AQ$224,MATCH(A7562,'ROA2'!$B$2:$B$224,0),MATCH(G7562,'ROA2'!$D$1:$AQ$1,0))</f>
        <v>2.1494889259338401</v>
      </c>
      <c r="O7562" s="6">
        <v>46798.999552000001</v>
      </c>
      <c r="P7562" s="28">
        <v>3.0156980430371776E-2</v>
      </c>
    </row>
    <row r="7563" spans="1:16" x14ac:dyDescent="0.3">
      <c r="A7563" s="17" t="s">
        <v>587</v>
      </c>
      <c r="B7563" t="e">
        <f>VLOOKUP(A7563,Sheet3!L:L,1,FALSE)</f>
        <v>#N/A</v>
      </c>
      <c r="C7563" t="str">
        <f>VLOOKUP(A7563,'ALL - prices'!B:C,2,FALSE)</f>
        <v>Nutrien Ltd</v>
      </c>
      <c r="D7563" t="str">
        <f>VLOOKUP(A7563,'ALL - prices'!B:I,8,FALSE)</f>
        <v>Materials</v>
      </c>
      <c r="E7563">
        <v>2020</v>
      </c>
      <c r="F7563" t="s">
        <v>680</v>
      </c>
      <c r="G7563" t="str">
        <f t="shared" si="577"/>
        <v>2020-Q2</v>
      </c>
      <c r="H7563" s="4">
        <f>_xlfn.XLOOKUP(G7563,'prices - not start at 2015'!$I$44:$CN$44,'prices - not start at 2015'!$I$45:$CN$45)</f>
        <v>36.095500000000001</v>
      </c>
      <c r="I7563" s="14">
        <f t="shared" si="578"/>
        <v>8.8391025643161836</v>
      </c>
      <c r="J7563" s="15">
        <f>INDEX(MarketCap2!$E$2:$AR$224,MATCH(A7563,MarketCap2!$B$2:$B$224,0),MATCH(G7563,MarketCap2!$E$1:$AR$1,0))</f>
        <v>24856883200</v>
      </c>
      <c r="K7563">
        <f t="shared" si="575"/>
        <v>23.936400541074057</v>
      </c>
      <c r="L7563">
        <f>INDEX('PB2'!$D$2:$AQ$224,MATCH(A7563,'PB2'!$B$2:$B$224,0),MATCH(G7563,'PB2'!$D$1:$AQ$1,0))</f>
        <v>0.80015200376510598</v>
      </c>
      <c r="M7563" s="16">
        <f t="shared" si="576"/>
        <v>1.2497625392356848</v>
      </c>
      <c r="N7563" s="6">
        <f>INDEX('ROA2'!$D$2:$AQ$224,MATCH(A7563,'ROA2'!$B$2:$B$224,0),MATCH(G7563,'ROA2'!$D$1:$AQ$1,0))</f>
        <v>1.90567302703857</v>
      </c>
      <c r="O7563" s="6">
        <v>49868.001279999997</v>
      </c>
      <c r="P7563" s="28">
        <v>6.5578361874807187E-2</v>
      </c>
    </row>
    <row r="7564" spans="1:16" x14ac:dyDescent="0.3">
      <c r="A7564" s="17" t="s">
        <v>587</v>
      </c>
      <c r="B7564" t="e">
        <f>VLOOKUP(A7564,Sheet3!L:L,1,FALSE)</f>
        <v>#N/A</v>
      </c>
      <c r="C7564" t="str">
        <f>VLOOKUP(A7564,'ALL - prices'!B:C,2,FALSE)</f>
        <v>Nutrien Ltd</v>
      </c>
      <c r="D7564" t="str">
        <f>VLOOKUP(A7564,'ALL - prices'!B:I,8,FALSE)</f>
        <v>Materials</v>
      </c>
      <c r="E7564">
        <v>2020</v>
      </c>
      <c r="F7564" t="s">
        <v>681</v>
      </c>
      <c r="G7564" t="str">
        <f t="shared" si="577"/>
        <v>2020-Q3</v>
      </c>
      <c r="H7564" s="4">
        <f>_xlfn.XLOOKUP(G7564,'prices - not start at 2015'!$I$44:$CN$44,'prices - not start at 2015'!$I$45:$CN$45)</f>
        <v>43.6967</v>
      </c>
      <c r="I7564" s="14">
        <f t="shared" si="578"/>
        <v>8.3731924316037265</v>
      </c>
      <c r="J7564" s="15">
        <f>INDEX(MarketCap2!$E$2:$AR$224,MATCH(A7564,MarketCap2!$B$2:$B$224,0),MATCH(G7564,MarketCap2!$E$1:$AR$1,0))</f>
        <v>29715109888</v>
      </c>
      <c r="K7564">
        <f t="shared" si="575"/>
        <v>24.114921503823147</v>
      </c>
      <c r="L7564">
        <f>INDEX('PB2'!$D$2:$AQ$224,MATCH(A7564,'PB2'!$B$2:$B$224,0),MATCH(G7564,'PB2'!$D$1:$AQ$1,0))</f>
        <v>1.01379299163818</v>
      </c>
      <c r="M7564" s="16">
        <f t="shared" si="576"/>
        <v>0.98639466661148245</v>
      </c>
      <c r="N7564" s="6">
        <f>INDEX('ROA2'!$D$2:$AQ$224,MATCH(A7564,'ROA2'!$B$2:$B$224,0),MATCH(G7564,'ROA2'!$D$1:$AQ$1,0))</f>
        <v>1.7602959871292101</v>
      </c>
      <c r="O7564" s="6">
        <v>47800.999936</v>
      </c>
      <c r="P7564" s="28">
        <v>-4.1449452373159092E-2</v>
      </c>
    </row>
    <row r="7565" spans="1:16" x14ac:dyDescent="0.3">
      <c r="A7565" s="17" t="s">
        <v>587</v>
      </c>
      <c r="B7565" t="e">
        <f>VLOOKUP(A7565,Sheet3!L:L,1,FALSE)</f>
        <v>#N/A</v>
      </c>
      <c r="C7565" t="str">
        <f>VLOOKUP(A7565,'ALL - prices'!B:C,2,FALSE)</f>
        <v>Nutrien Ltd</v>
      </c>
      <c r="D7565" t="str">
        <f>VLOOKUP(A7565,'ALL - prices'!B:I,8,FALSE)</f>
        <v>Materials</v>
      </c>
      <c r="E7565">
        <v>2020</v>
      </c>
      <c r="F7565" t="s">
        <v>682</v>
      </c>
      <c r="G7565" t="str">
        <f t="shared" si="577"/>
        <v>2020-Q4</v>
      </c>
      <c r="H7565" s="4">
        <f>_xlfn.XLOOKUP(G7565,'prices - not start at 2015'!$I$44:$CN$44,'prices - not start at 2015'!$I$45:$CN$45)</f>
        <v>51.7483</v>
      </c>
      <c r="I7565" s="14">
        <f t="shared" si="578"/>
        <v>10.658126232129186</v>
      </c>
      <c r="J7565" s="15">
        <f>INDEX(MarketCap2!$E$2:$AR$224,MATCH(A7565,MarketCap2!$B$2:$B$224,0),MATCH(G7565,MarketCap2!$E$1:$AR$1,0))</f>
        <v>34854498304</v>
      </c>
      <c r="K7565">
        <f t="shared" si="575"/>
        <v>24.274448041978285</v>
      </c>
      <c r="L7565">
        <f>INDEX('PB2'!$D$2:$AQ$224,MATCH(A7565,'PB2'!$B$2:$B$224,0),MATCH(G7565,'PB2'!$D$1:$AQ$1,0))</f>
        <v>1.2208280563354501</v>
      </c>
      <c r="M7565" s="16">
        <f t="shared" si="576"/>
        <v>0.81911616857962133</v>
      </c>
      <c r="N7565" s="6">
        <f>INDEX('ROA2'!$D$2:$AQ$224,MATCH(A7565,'ROA2'!$B$2:$B$224,0),MATCH(G7565,'ROA2'!$D$1:$AQ$1,0))</f>
        <v>0.20948199927806899</v>
      </c>
      <c r="O7565" s="6">
        <v>45270.999040000002</v>
      </c>
      <c r="P7565" s="28">
        <v>-5.2927781832751944E-2</v>
      </c>
    </row>
    <row r="7566" spans="1:16" x14ac:dyDescent="0.3">
      <c r="A7566" s="17" t="s">
        <v>587</v>
      </c>
      <c r="B7566" t="e">
        <f>VLOOKUP(A7566,Sheet3!L:L,1,FALSE)</f>
        <v>#N/A</v>
      </c>
      <c r="C7566" t="str">
        <f>VLOOKUP(A7566,'ALL - prices'!B:C,2,FALSE)</f>
        <v>Nutrien Ltd</v>
      </c>
      <c r="D7566" t="str">
        <f>VLOOKUP(A7566,'ALL - prices'!B:I,8,FALSE)</f>
        <v>Materials</v>
      </c>
      <c r="E7566">
        <v>2021</v>
      </c>
      <c r="F7566" t="s">
        <v>679</v>
      </c>
      <c r="G7566" t="str">
        <f t="shared" si="577"/>
        <v>2021-Q1</v>
      </c>
      <c r="H7566" s="4">
        <f>_xlfn.XLOOKUP(G7566,'prices - not start at 2015'!$I$44:$CN$44,'prices - not start at 2015'!$I$45:$CN$45)</f>
        <v>57.688400000000001</v>
      </c>
      <c r="I7566" s="14">
        <f t="shared" si="578"/>
        <v>21.715857897302445</v>
      </c>
      <c r="J7566" s="15">
        <f>INDEX(MarketCap2!$E$2:$AR$224,MATCH(A7566,MarketCap2!$B$2:$B$224,0),MATCH(G7566,MarketCap2!$E$1:$AR$1,0))</f>
        <v>38585458688</v>
      </c>
      <c r="K7566">
        <f t="shared" si="575"/>
        <v>24.376141324513711</v>
      </c>
      <c r="L7566">
        <f>INDEX('PB2'!$D$2:$AQ$224,MATCH(A7566,'PB2'!$B$2:$B$224,0),MATCH(G7566,'PB2'!$D$1:$AQ$1,0))</f>
        <v>1.3770159482955899</v>
      </c>
      <c r="M7566" s="16">
        <f t="shared" si="576"/>
        <v>0.72620800161229526</v>
      </c>
      <c r="N7566" s="6">
        <f>INDEX('ROA2'!$D$2:$AQ$224,MATCH(A7566,'ROA2'!$B$2:$B$224,0),MATCH(G7566,'ROA2'!$D$1:$AQ$1,0))</f>
        <v>0.97668898105621305</v>
      </c>
      <c r="O7566" s="6">
        <v>47191.998463999997</v>
      </c>
      <c r="P7566" s="28">
        <v>4.2433334026992883E-2</v>
      </c>
    </row>
    <row r="7567" spans="1:16" x14ac:dyDescent="0.3">
      <c r="A7567" s="17" t="s">
        <v>587</v>
      </c>
      <c r="B7567" t="e">
        <f>VLOOKUP(A7567,Sheet3!L:L,1,FALSE)</f>
        <v>#N/A</v>
      </c>
      <c r="C7567" t="str">
        <f>VLOOKUP(A7567,'ALL - prices'!B:C,2,FALSE)</f>
        <v>Nutrien Ltd</v>
      </c>
      <c r="D7567" t="str">
        <f>VLOOKUP(A7567,'ALL - prices'!B:I,8,FALSE)</f>
        <v>Materials</v>
      </c>
      <c r="E7567">
        <v>2021</v>
      </c>
      <c r="F7567" t="s">
        <v>680</v>
      </c>
      <c r="G7567" t="str">
        <f t="shared" si="577"/>
        <v>2021-Q2</v>
      </c>
      <c r="H7567" s="4">
        <f>_xlfn.XLOOKUP(G7567,'prices - not start at 2015'!$I$44:$CN$44,'prices - not start at 2015'!$I$45:$CN$45)</f>
        <v>64.498699999999999</v>
      </c>
      <c r="I7567" s="14">
        <f t="shared" si="578"/>
        <v>17.901913860883663</v>
      </c>
      <c r="J7567" s="15">
        <f>INDEX(MarketCap2!$E$2:$AR$224,MATCH(A7567,MarketCap2!$B$2:$B$224,0),MATCH(G7567,MarketCap2!$E$1:$AR$1,0))</f>
        <v>42828328960</v>
      </c>
      <c r="K7567">
        <f t="shared" si="575"/>
        <v>24.480465612169318</v>
      </c>
      <c r="L7567">
        <f>INDEX('PB2'!$D$2:$AQ$224,MATCH(A7567,'PB2'!$B$2:$B$224,0),MATCH(G7567,'PB2'!$D$1:$AQ$1,0))</f>
        <v>1.48407995700836</v>
      </c>
      <c r="M7567" s="16">
        <f t="shared" si="576"/>
        <v>0.67381814253176853</v>
      </c>
      <c r="N7567" s="6">
        <f>INDEX('ROA2'!$D$2:$AQ$224,MATCH(A7567,'ROA2'!$B$2:$B$224,0),MATCH(G7567,'ROA2'!$D$1:$AQ$1,0))</f>
        <v>1.2704449892044101</v>
      </c>
      <c r="O7567" s="6">
        <v>47893.000192</v>
      </c>
      <c r="P7567" s="28">
        <v>1.4854249678253316E-2</v>
      </c>
    </row>
    <row r="7568" spans="1:16" x14ac:dyDescent="0.3">
      <c r="A7568" s="17" t="s">
        <v>587</v>
      </c>
      <c r="B7568" t="e">
        <f>VLOOKUP(A7568,Sheet3!L:L,1,FALSE)</f>
        <v>#N/A</v>
      </c>
      <c r="C7568" t="str">
        <f>VLOOKUP(A7568,'ALL - prices'!B:C,2,FALSE)</f>
        <v>Nutrien Ltd</v>
      </c>
      <c r="D7568" t="str">
        <f>VLOOKUP(A7568,'ALL - prices'!B:I,8,FALSE)</f>
        <v>Materials</v>
      </c>
      <c r="E7568">
        <v>2021</v>
      </c>
      <c r="F7568" t="s">
        <v>681</v>
      </c>
      <c r="G7568" t="str">
        <f t="shared" si="577"/>
        <v>2021-Q3</v>
      </c>
      <c r="H7568" s="4">
        <f>_xlfn.XLOOKUP(G7568,'prices - not start at 2015'!$I$44:$CN$44,'prices - not start at 2015'!$I$45:$CN$45)</f>
        <v>71.089200000000005</v>
      </c>
      <c r="I7568" s="14">
        <f t="shared" si="578"/>
        <v>13.50624531377362</v>
      </c>
      <c r="J7568" s="15">
        <f>INDEX(MarketCap2!$E$2:$AR$224,MATCH(A7568,MarketCap2!$B$2:$B$224,0),MATCH(G7568,MarketCap2!$E$1:$AR$1,0))</f>
        <v>46949396480</v>
      </c>
      <c r="K7568">
        <f t="shared" si="575"/>
        <v>24.572336187991972</v>
      </c>
      <c r="L7568">
        <f>INDEX('PB2'!$D$2:$AQ$224,MATCH(A7568,'PB2'!$B$2:$B$224,0),MATCH(G7568,'PB2'!$D$1:$AQ$1,0))</f>
        <v>1.5685909986496001</v>
      </c>
      <c r="M7568" s="16">
        <f t="shared" si="576"/>
        <v>0.63751481479933259</v>
      </c>
      <c r="N7568" s="6">
        <f>INDEX('ROA2'!$D$2:$AQ$224,MATCH(A7568,'ROA2'!$B$2:$B$224,0),MATCH(G7568,'ROA2'!$D$1:$AQ$1,0))</f>
        <v>1.9844169616699201</v>
      </c>
      <c r="O7568" s="6">
        <v>49356.001279999997</v>
      </c>
      <c r="P7568" s="28">
        <v>3.0547284198837382E-2</v>
      </c>
    </row>
    <row r="7569" spans="1:16" x14ac:dyDescent="0.3">
      <c r="A7569" s="17" t="s">
        <v>587</v>
      </c>
      <c r="B7569" t="e">
        <f>VLOOKUP(A7569,Sheet3!L:L,1,FALSE)</f>
        <v>#N/A</v>
      </c>
      <c r="C7569" t="str">
        <f>VLOOKUP(A7569,'ALL - prices'!B:C,2,FALSE)</f>
        <v>Nutrien Ltd</v>
      </c>
      <c r="D7569" t="str">
        <f>VLOOKUP(A7569,'ALL - prices'!B:I,8,FALSE)</f>
        <v>Materials</v>
      </c>
      <c r="E7569">
        <v>2021</v>
      </c>
      <c r="F7569" t="s">
        <v>682</v>
      </c>
      <c r="G7569" t="str">
        <f t="shared" si="577"/>
        <v>2021-Q4</v>
      </c>
      <c r="H7569" s="4">
        <f>_xlfn.XLOOKUP(G7569,'prices - not start at 2015'!$I$44:$CN$44,'prices - not start at 2015'!$I$45:$CN$45)</f>
        <v>82.718900000000005</v>
      </c>
      <c r="I7569" s="14">
        <f t="shared" si="578"/>
        <v>11.795536193089978</v>
      </c>
      <c r="J7569" s="15">
        <f>INDEX(MarketCap2!$E$2:$AR$224,MATCH(A7569,MarketCap2!$B$2:$B$224,0),MATCH(G7569,MarketCap2!$E$1:$AR$1,0))</f>
        <v>54065758208</v>
      </c>
      <c r="K7569">
        <f t="shared" si="575"/>
        <v>24.713466887253716</v>
      </c>
      <c r="L7569">
        <f>INDEX('PB2'!$D$2:$AQ$224,MATCH(A7569,'PB2'!$B$2:$B$224,0),MATCH(G7569,'PB2'!$D$1:$AQ$1,0))</f>
        <v>1.7717570066452</v>
      </c>
      <c r="M7569" s="16">
        <f t="shared" si="576"/>
        <v>0.5644114832053001</v>
      </c>
      <c r="N7569" s="6">
        <f>INDEX('ROA2'!$D$2:$AQ$224,MATCH(A7569,'ROA2'!$B$2:$B$224,0),MATCH(G7569,'ROA2'!$D$1:$AQ$1,0))</f>
        <v>4.8468270301818803</v>
      </c>
      <c r="O7569" s="6">
        <v>48315.998207999997</v>
      </c>
      <c r="P7569" s="28">
        <v>-2.1071461322403135E-2</v>
      </c>
    </row>
    <row r="7570" spans="1:16" x14ac:dyDescent="0.3">
      <c r="A7570" s="17" t="s">
        <v>587</v>
      </c>
      <c r="B7570" t="e">
        <f>VLOOKUP(A7570,Sheet3!L:L,1,FALSE)</f>
        <v>#N/A</v>
      </c>
      <c r="C7570" t="str">
        <f>VLOOKUP(A7570,'ALL - prices'!B:C,2,FALSE)</f>
        <v>Nutrien Ltd</v>
      </c>
      <c r="D7570" t="str">
        <f>VLOOKUP(A7570,'ALL - prices'!B:I,8,FALSE)</f>
        <v>Materials</v>
      </c>
      <c r="E7570">
        <v>2022</v>
      </c>
      <c r="F7570" t="s">
        <v>679</v>
      </c>
      <c r="G7570" t="str">
        <f t="shared" si="577"/>
        <v>2022-Q1</v>
      </c>
      <c r="H7570" s="4">
        <f>_xlfn.XLOOKUP(G7570,'prices - not start at 2015'!$I$44:$CN$44,'prices - not start at 2015'!$I$45:$CN$45)</f>
        <v>113.50409999999999</v>
      </c>
      <c r="I7570" s="14">
        <f t="shared" si="578"/>
        <v>6.3828536321277705</v>
      </c>
      <c r="J7570" s="15">
        <f>INDEX(MarketCap2!$E$2:$AR$224,MATCH(A7570,MarketCap2!$B$2:$B$224,0),MATCH(G7570,MarketCap2!$E$1:$AR$1,0))</f>
        <v>71672627200</v>
      </c>
      <c r="K7570">
        <f t="shared" si="575"/>
        <v>24.995374743180072</v>
      </c>
      <c r="L7570">
        <f>INDEX('PB2'!$D$2:$AQ$224,MATCH(A7570,'PB2'!$B$2:$B$224,0),MATCH(G7570,'PB2'!$D$1:$AQ$1,0))</f>
        <v>2.3455140590667698</v>
      </c>
      <c r="M7570" s="16">
        <f t="shared" si="576"/>
        <v>0.42634577104086036</v>
      </c>
      <c r="N7570" s="6">
        <f>INDEX('ROA2'!$D$2:$AQ$224,MATCH(A7570,'ROA2'!$B$2:$B$224,0),MATCH(G7570,'ROA2'!$D$1:$AQ$1,0))</f>
        <v>6.4912610054016104</v>
      </c>
      <c r="O7570" s="6">
        <v>49954.000895999998</v>
      </c>
      <c r="P7570" s="28">
        <v>3.3901869955131871E-2</v>
      </c>
    </row>
    <row r="7571" spans="1:16" x14ac:dyDescent="0.3">
      <c r="A7571" s="17" t="s">
        <v>587</v>
      </c>
      <c r="B7571" t="e">
        <f>VLOOKUP(A7571,Sheet3!L:L,1,FALSE)</f>
        <v>#N/A</v>
      </c>
      <c r="C7571" t="str">
        <f>VLOOKUP(A7571,'ALL - prices'!B:C,2,FALSE)</f>
        <v>Nutrien Ltd</v>
      </c>
      <c r="D7571" t="str">
        <f>VLOOKUP(A7571,'ALL - prices'!B:I,8,FALSE)</f>
        <v>Materials</v>
      </c>
      <c r="E7571">
        <v>2022</v>
      </c>
      <c r="F7571" t="s">
        <v>680</v>
      </c>
      <c r="G7571" t="str">
        <f t="shared" si="577"/>
        <v>2022-Q2</v>
      </c>
      <c r="H7571" s="4">
        <f>_xlfn.XLOOKUP(G7571,'prices - not start at 2015'!$I$44:$CN$44,'prices - not start at 2015'!$I$45:$CN$45)</f>
        <v>90.116100000000003</v>
      </c>
      <c r="I7571" s="14">
        <f t="shared" si="578"/>
        <v>12.794876970751515</v>
      </c>
      <c r="J7571" s="15">
        <f>INDEX(MarketCap2!$E$2:$AR$224,MATCH(A7571,MarketCap2!$B$2:$B$224,0),MATCH(G7571,MarketCap2!$E$1:$AR$1,0))</f>
        <v>56377307136</v>
      </c>
      <c r="K7571">
        <f t="shared" si="575"/>
        <v>24.755332558738953</v>
      </c>
      <c r="L7571">
        <f>INDEX('PB2'!$D$2:$AQ$224,MATCH(A7571,'PB2'!$B$2:$B$224,0),MATCH(G7571,'PB2'!$D$1:$AQ$1,0))</f>
        <v>1.6219730377197299</v>
      </c>
      <c r="M7571" s="16">
        <f t="shared" si="576"/>
        <v>0.61653305988727281</v>
      </c>
      <c r="N7571" s="6">
        <f>INDEX('ROA2'!$D$2:$AQ$224,MATCH(A7571,'ROA2'!$B$2:$B$224,0),MATCH(G7571,'ROA2'!$D$1:$AQ$1,0))</f>
        <v>8.7069129943847692</v>
      </c>
      <c r="O7571" s="6">
        <v>53268.000767999998</v>
      </c>
      <c r="P7571" s="28">
        <v>6.634102999876762E-2</v>
      </c>
    </row>
    <row r="7572" spans="1:16" x14ac:dyDescent="0.3">
      <c r="A7572" s="17" t="s">
        <v>587</v>
      </c>
      <c r="B7572" t="e">
        <f>VLOOKUP(A7572,Sheet3!L:L,1,FALSE)</f>
        <v>#N/A</v>
      </c>
      <c r="C7572" t="str">
        <f>VLOOKUP(A7572,'ALL - prices'!B:C,2,FALSE)</f>
        <v>Nutrien Ltd</v>
      </c>
      <c r="D7572" t="str">
        <f>VLOOKUP(A7572,'ALL - prices'!B:I,8,FALSE)</f>
        <v>Materials</v>
      </c>
      <c r="E7572">
        <v>2022</v>
      </c>
      <c r="F7572" t="s">
        <v>681</v>
      </c>
      <c r="G7572" t="str">
        <f t="shared" si="577"/>
        <v>2022-Q3</v>
      </c>
      <c r="H7572" s="4">
        <f>_xlfn.XLOOKUP(G7572,'prices - not start at 2015'!$I$44:$CN$44,'prices - not start at 2015'!$I$45:$CN$45)</f>
        <v>101.852</v>
      </c>
      <c r="I7572" s="14">
        <f t="shared" si="578"/>
        <v>9.0718056370180999</v>
      </c>
      <c r="J7572" s="15">
        <f>INDEX(MarketCap2!$E$2:$AR$224,MATCH(A7572,MarketCap2!$B$2:$B$224,0),MATCH(G7572,MarketCap2!$E$1:$AR$1,0))</f>
        <v>62125625344</v>
      </c>
      <c r="K7572">
        <f t="shared" si="575"/>
        <v>24.85242438721194</v>
      </c>
      <c r="L7572">
        <f>INDEX('PB2'!$D$2:$AQ$224,MATCH(A7572,'PB2'!$B$2:$B$224,0),MATCH(G7572,'PB2'!$D$1:$AQ$1,0))</f>
        <v>1.6793680191039999</v>
      </c>
      <c r="M7572" s="16">
        <f t="shared" si="576"/>
        <v>0.59546209563615138</v>
      </c>
      <c r="N7572" s="6">
        <f>INDEX('ROA2'!$D$2:$AQ$224,MATCH(A7572,'ROA2'!$B$2:$B$224,0),MATCH(G7572,'ROA2'!$D$1:$AQ$1,0))</f>
        <v>13.1732177734375</v>
      </c>
      <c r="O7572" s="6">
        <v>55234.998271999997</v>
      </c>
      <c r="P7572" s="28">
        <v>3.6926437554263253E-2</v>
      </c>
    </row>
    <row r="7573" spans="1:16" x14ac:dyDescent="0.3">
      <c r="A7573" s="17" t="s">
        <v>587</v>
      </c>
      <c r="B7573" t="e">
        <f>VLOOKUP(A7573,Sheet3!L:L,1,FALSE)</f>
        <v>#N/A</v>
      </c>
      <c r="C7573" t="str">
        <f>VLOOKUP(A7573,'ALL - prices'!B:C,2,FALSE)</f>
        <v>Nutrien Ltd</v>
      </c>
      <c r="D7573" t="str">
        <f>VLOOKUP(A7573,'ALL - prices'!B:I,8,FALSE)</f>
        <v>Materials</v>
      </c>
      <c r="E7573">
        <v>2022</v>
      </c>
      <c r="F7573" t="s">
        <v>682</v>
      </c>
      <c r="G7573" t="str">
        <f t="shared" si="577"/>
        <v>2022-Q4</v>
      </c>
      <c r="H7573" s="4">
        <f>_xlfn.XLOOKUP(G7573,'prices - not start at 2015'!$I$44:$CN$44,'prices - not start at 2015'!$I$45:$CN$45)</f>
        <v>87.972300000000004</v>
      </c>
      <c r="I7573" s="14">
        <f t="shared" si="578"/>
        <v>9.3787235060713119</v>
      </c>
      <c r="J7573" s="15">
        <f>INDEX(MarketCap2!$E$2:$AR$224,MATCH(A7573,MarketCap2!$B$2:$B$224,0),MATCH(G7573,MarketCap2!$E$1:$AR$1,0))</f>
        <v>50868813824</v>
      </c>
      <c r="K7573">
        <f t="shared" si="575"/>
        <v>24.652515877718773</v>
      </c>
      <c r="L7573">
        <f>INDEX('PB2'!$D$2:$AQ$224,MATCH(A7573,'PB2'!$B$2:$B$224,0),MATCH(G7573,'PB2'!$D$1:$AQ$1,0))</f>
        <v>1.43540704250336</v>
      </c>
      <c r="M7573" s="16">
        <f t="shared" si="576"/>
        <v>0.69666649973793704</v>
      </c>
      <c r="N7573" s="6">
        <f>INDEX('ROA2'!$D$2:$AQ$224,MATCH(A7573,'ROA2'!$B$2:$B$224,0),MATCH(G7573,'ROA2'!$D$1:$AQ$1,0))</f>
        <v>15.173292160034199</v>
      </c>
      <c r="O7573" s="6">
        <v>53824</v>
      </c>
      <c r="P7573" s="28">
        <v>-2.5545366455008427E-2</v>
      </c>
    </row>
    <row r="7574" spans="1:16" x14ac:dyDescent="0.3">
      <c r="A7574" s="17" t="s">
        <v>587</v>
      </c>
      <c r="B7574" t="e">
        <f>VLOOKUP(A7574,Sheet3!L:L,1,FALSE)</f>
        <v>#N/A</v>
      </c>
      <c r="C7574" t="str">
        <f>VLOOKUP(A7574,'ALL - prices'!B:C,2,FALSE)</f>
        <v>Nutrien Ltd</v>
      </c>
      <c r="D7574" t="str">
        <f>VLOOKUP(A7574,'ALL - prices'!B:I,8,FALSE)</f>
        <v>Materials</v>
      </c>
      <c r="E7574">
        <v>2023</v>
      </c>
      <c r="F7574" t="s">
        <v>679</v>
      </c>
      <c r="G7574" t="str">
        <f t="shared" si="577"/>
        <v>2023-Q1</v>
      </c>
      <c r="H7574" s="4">
        <f>_xlfn.XLOOKUP(G7574,'prices - not start at 2015'!$I$44:$CN$44,'prices - not start at 2015'!$I$45:$CN$45)</f>
        <v>89.560299999999998</v>
      </c>
      <c r="I7574" s="14">
        <f t="shared" si="578"/>
        <v>3.7467141251813376</v>
      </c>
      <c r="J7574" s="15">
        <f>INDEX(MarketCap2!$E$2:$AR$224,MATCH(A7574,MarketCap2!$B$2:$B$224,0),MATCH(G7574,MarketCap2!$E$1:$AR$1,0))</f>
        <v>49911267328</v>
      </c>
      <c r="K7574">
        <f t="shared" si="575"/>
        <v>24.633512612371629</v>
      </c>
      <c r="L7574">
        <f>INDEX('PB2'!$D$2:$AQ$224,MATCH(A7574,'PB2'!$B$2:$B$224,0),MATCH(G7574,'PB2'!$D$1:$AQ$1,0))</f>
        <v>1.4507360458373999</v>
      </c>
      <c r="M7574" s="16">
        <f t="shared" si="576"/>
        <v>0.68930526877670284</v>
      </c>
      <c r="N7574" s="6">
        <f>INDEX('ROA2'!$D$2:$AQ$224,MATCH(A7574,'ROA2'!$B$2:$B$224,0),MATCH(G7574,'ROA2'!$D$1:$AQ$1,0))</f>
        <v>14.6546783447266</v>
      </c>
      <c r="O7574" s="6">
        <v>54585.999360000002</v>
      </c>
      <c r="P7574" s="28">
        <v>1.4157241379310374E-2</v>
      </c>
    </row>
    <row r="7575" spans="1:16" x14ac:dyDescent="0.3">
      <c r="A7575" s="17" t="s">
        <v>587</v>
      </c>
      <c r="B7575" t="e">
        <f>VLOOKUP(A7575,Sheet3!L:L,1,FALSE)</f>
        <v>#N/A</v>
      </c>
      <c r="C7575" t="str">
        <f>VLOOKUP(A7575,'ALL - prices'!B:C,2,FALSE)</f>
        <v>Nutrien Ltd</v>
      </c>
      <c r="D7575" t="str">
        <f>VLOOKUP(A7575,'ALL - prices'!B:I,8,FALSE)</f>
        <v>Materials</v>
      </c>
      <c r="E7575">
        <v>2023</v>
      </c>
      <c r="F7575" t="s">
        <v>680</v>
      </c>
      <c r="G7575" t="str">
        <f t="shared" si="577"/>
        <v>2023-Q2</v>
      </c>
      <c r="H7575" s="4">
        <f>_xlfn.XLOOKUP(G7575,'prices - not start at 2015'!$I$44:$CN$44,'prices - not start at 2015'!$I$45:$CN$45)</f>
        <v>70.746399999999994</v>
      </c>
      <c r="I7575" s="14">
        <f t="shared" si="578"/>
        <v>4.7214557051648116</v>
      </c>
      <c r="J7575" s="15">
        <f>INDEX(MarketCap2!$E$2:$AR$224,MATCH(A7575,MarketCap2!$B$2:$B$224,0),MATCH(G7575,MarketCap2!$E$1:$AR$1,0))</f>
        <v>38671917056</v>
      </c>
      <c r="K7575">
        <f t="shared" si="575"/>
        <v>24.378379516097624</v>
      </c>
      <c r="L7575">
        <f>INDEX('PB2'!$D$2:$AQ$224,MATCH(A7575,'PB2'!$B$2:$B$224,0),MATCH(G7575,'PB2'!$D$1:$AQ$1,0))</f>
        <v>1.1503829956054701</v>
      </c>
      <c r="M7575" s="16">
        <f t="shared" si="576"/>
        <v>0.86927571410570059</v>
      </c>
      <c r="N7575" s="6">
        <f>INDEX('ROA2'!$D$2:$AQ$224,MATCH(A7575,'ROA2'!$B$2:$B$224,0),MATCH(G7575,'ROA2'!$D$1:$AQ$1,0))</f>
        <v>12.475877761840801</v>
      </c>
      <c r="O7575" s="6">
        <v>56591.998976000003</v>
      </c>
      <c r="P7575" s="28">
        <v>3.6749343046194635E-2</v>
      </c>
    </row>
    <row r="7576" spans="1:16" x14ac:dyDescent="0.3">
      <c r="A7576" s="17" t="s">
        <v>587</v>
      </c>
      <c r="B7576" t="e">
        <f>VLOOKUP(A7576,Sheet3!L:L,1,FALSE)</f>
        <v>#N/A</v>
      </c>
      <c r="C7576" t="str">
        <f>VLOOKUP(A7576,'ALL - prices'!B:C,2,FALSE)</f>
        <v>Nutrien Ltd</v>
      </c>
      <c r="D7576" t="str">
        <f>VLOOKUP(A7576,'ALL - prices'!B:I,8,FALSE)</f>
        <v>Materials</v>
      </c>
      <c r="E7576">
        <v>2023</v>
      </c>
      <c r="F7576" t="s">
        <v>681</v>
      </c>
      <c r="G7576" t="str">
        <f t="shared" si="577"/>
        <v>2023-Q3</v>
      </c>
      <c r="H7576" s="4">
        <f>_xlfn.XLOOKUP(G7576,'prices - not start at 2015'!$I$44:$CN$44,'prices - not start at 2015'!$I$45:$CN$45)</f>
        <v>76.524900000000002</v>
      </c>
      <c r="I7576" s="14">
        <f>STDEV(H7577:H7580)</f>
        <v>3.2448840825469634</v>
      </c>
      <c r="J7576" s="15">
        <f>INDEX(MarketCap2!$E$2:$AR$224,MATCH(A7576,MarketCap2!$B$2:$B$224,0),MATCH(G7576,MarketCap2!$E$1:$AR$1,0))</f>
        <v>41481355264</v>
      </c>
      <c r="K7576">
        <f t="shared" si="575"/>
        <v>24.448509892483735</v>
      </c>
      <c r="L7576">
        <f>INDEX('PB2'!$D$2:$AQ$224,MATCH(A7576,'PB2'!$B$2:$B$224,0),MATCH(G7576,'PB2'!$D$1:$AQ$1,0))</f>
        <v>1.21792995929718</v>
      </c>
      <c r="M7576" s="16">
        <f t="shared" si="576"/>
        <v>0.82106527749515346</v>
      </c>
      <c r="N7576" s="6">
        <f>INDEX('ROA2'!$D$2:$AQ$224,MATCH(A7576,'ROA2'!$B$2:$B$224,0),MATCH(G7576,'ROA2'!$D$1:$AQ$1,0))</f>
        <v>6.7789778709411603</v>
      </c>
      <c r="O7576" s="6">
        <v>53925.998592000004</v>
      </c>
      <c r="P7576" s="28">
        <v>-4.7109139670620546E-2</v>
      </c>
    </row>
    <row r="7577" spans="1:16" x14ac:dyDescent="0.3">
      <c r="A7577" s="17" t="s">
        <v>587</v>
      </c>
      <c r="B7577" t="e">
        <f>VLOOKUP(A7577,Sheet3!L:L,1,FALSE)</f>
        <v>#N/A</v>
      </c>
      <c r="C7577" t="str">
        <f>VLOOKUP(A7577,'ALL - prices'!B:C,2,FALSE)</f>
        <v>Nutrien Ltd</v>
      </c>
      <c r="D7577" t="str">
        <f>VLOOKUP(A7577,'ALL - prices'!B:I,8,FALSE)</f>
        <v>Materials</v>
      </c>
      <c r="E7577">
        <v>2023</v>
      </c>
      <c r="F7577" t="s">
        <v>682</v>
      </c>
      <c r="G7577" t="str">
        <f t="shared" si="577"/>
        <v>2023-Q4</v>
      </c>
      <c r="H7577" s="4">
        <f>_xlfn.XLOOKUP(G7577,'prices - not start at 2015'!$I$44:$CN$44,'prices - not start at 2015'!$I$45:$CN$45)</f>
        <v>68.737799999999993</v>
      </c>
      <c r="I7577" s="14">
        <f>STDEV(H7578:H7581)</f>
        <v>3.2017180870849113</v>
      </c>
      <c r="J7577" s="15">
        <f>INDEX(MarketCap2!$E$2:$AR$224,MATCH(A7577,MarketCap2!$B$2:$B$224,0),MATCH(G7577,MarketCap2!$E$1:$AR$1,0))</f>
        <v>36917960704</v>
      </c>
      <c r="K7577">
        <f t="shared" si="575"/>
        <v>24.331964009519229</v>
      </c>
      <c r="L7577">
        <f>INDEX('PB2'!$D$2:$AQ$224,MATCH(A7577,'PB2'!$B$2:$B$224,0),MATCH(G7577,'PB2'!$D$1:$AQ$1,0))</f>
        <v>1.1112090349197401</v>
      </c>
      <c r="M7577" s="16">
        <f t="shared" si="576"/>
        <v>0.89992068870482822</v>
      </c>
      <c r="N7577" s="6">
        <f>INDEX('ROA2'!$D$2:$AQ$224,MATCH(A7577,'ROA2'!$B$2:$B$224,0),MATCH(G7577,'ROA2'!$D$1:$AQ$1,0))</f>
        <v>4.1450967788696298</v>
      </c>
      <c r="O7577" s="6">
        <v>52229.001215999997</v>
      </c>
      <c r="P7577" s="28">
        <v>-3.1469002342253492E-2</v>
      </c>
    </row>
    <row r="7578" spans="1:16" x14ac:dyDescent="0.3">
      <c r="A7578" s="17" t="s">
        <v>587</v>
      </c>
      <c r="B7578" t="e">
        <f>VLOOKUP(A7578,Sheet3!L:L,1,FALSE)</f>
        <v>#N/A</v>
      </c>
      <c r="C7578" t="str">
        <f>VLOOKUP(A7578,'ALL - prices'!B:C,2,FALSE)</f>
        <v>Nutrien Ltd</v>
      </c>
      <c r="D7578" t="str">
        <f>VLOOKUP(A7578,'ALL - prices'!B:I,8,FALSE)</f>
        <v>Materials</v>
      </c>
      <c r="E7578" s="18">
        <v>2024</v>
      </c>
      <c r="F7578" t="s">
        <v>679</v>
      </c>
      <c r="G7578" t="str">
        <f t="shared" si="577"/>
        <v>2024-Q1</v>
      </c>
      <c r="H7578" s="4">
        <f>_xlfn.XLOOKUP(G7578,'prices - not start at 2015'!$I$44:$CN$44,'prices - not start at 2015'!$I$45:$CN$45)</f>
        <v>68.457999999999998</v>
      </c>
      <c r="I7578" s="14" t="s">
        <v>769</v>
      </c>
      <c r="J7578" s="15">
        <f>INDEX(MarketCap2!$E$2:$AR$224,MATCH(A7578,MarketCap2!$B$2:$B$224,0),MATCH(G7578,MarketCap2!$E$1:$AR$1,0))</f>
        <v>36396253184</v>
      </c>
      <c r="K7578">
        <f t="shared" si="575"/>
        <v>24.317731671785491</v>
      </c>
      <c r="L7578">
        <f>INDEX('PB2'!$D$2:$AQ$224,MATCH(A7578,'PB2'!$B$2:$B$224,0),MATCH(G7578,'PB2'!$D$1:$AQ$1,0))</f>
        <v>1.0775020122528101</v>
      </c>
      <c r="M7578" s="16">
        <f t="shared" si="576"/>
        <v>0.92807251274568747</v>
      </c>
      <c r="N7578" s="6">
        <f>INDEX('ROA2'!$D$2:$AQ$224,MATCH(A7578,'ROA2'!$B$2:$B$224,0),MATCH(G7578,'ROA2'!$D$1:$AQ$1,0))</f>
        <v>2.3440630435943599</v>
      </c>
      <c r="O7578" s="6">
        <v>52749.000703999998</v>
      </c>
      <c r="P7578" s="28">
        <v>9.9561445919571414E-3</v>
      </c>
    </row>
    <row r="7579" spans="1:16" x14ac:dyDescent="0.3">
      <c r="A7579" s="17" t="s">
        <v>587</v>
      </c>
      <c r="B7579" t="e">
        <f>VLOOKUP(A7579,Sheet3!L:L,1,FALSE)</f>
        <v>#N/A</v>
      </c>
      <c r="C7579" t="str">
        <f>VLOOKUP(A7579,'ALL - prices'!B:C,2,FALSE)</f>
        <v>Nutrien Ltd</v>
      </c>
      <c r="D7579" t="str">
        <f>VLOOKUP(A7579,'ALL - prices'!B:I,8,FALSE)</f>
        <v>Materials</v>
      </c>
      <c r="E7579" s="18">
        <v>2024</v>
      </c>
      <c r="F7579" t="s">
        <v>680</v>
      </c>
      <c r="G7579" t="str">
        <f t="shared" si="577"/>
        <v>2024-Q2</v>
      </c>
      <c r="H7579" s="4">
        <f>_xlfn.XLOOKUP(G7579,'prices - not start at 2015'!$I$44:$CN$44,'prices - not start at 2015'!$I$45:$CN$45)</f>
        <v>65.472999999999999</v>
      </c>
      <c r="I7579" s="14" t="s">
        <v>769</v>
      </c>
      <c r="J7579" s="15">
        <f>INDEX(MarketCap2!$E$2:$AR$224,MATCH(A7579,MarketCap2!$B$2:$B$224,0),MATCH(G7579,MarketCap2!$E$1:$AR$1,0))</f>
        <v>34455060480</v>
      </c>
      <c r="K7579">
        <f t="shared" si="575"/>
        <v>24.262921717087085</v>
      </c>
      <c r="L7579">
        <f>INDEX('PB2'!$D$2:$AQ$224,MATCH(A7579,'PB2'!$B$2:$B$224,0),MATCH(G7579,'PB2'!$D$1:$AQ$1,0))</f>
        <v>1.0027669668197601</v>
      </c>
      <c r="M7579" s="16">
        <f t="shared" si="576"/>
        <v>0.99724066815988621</v>
      </c>
      <c r="N7579" s="6">
        <f>INDEX('ROA2'!$D$2:$AQ$224,MATCH(A7579,'ROA2'!$B$2:$B$224,0),MATCH(G7579,'ROA2'!$D$1:$AQ$1,0))</f>
        <v>1.53403496742248</v>
      </c>
      <c r="O7579" s="6">
        <v>53575.000064</v>
      </c>
      <c r="P7579" s="28">
        <v>1.5659052284896943E-2</v>
      </c>
    </row>
    <row r="7580" spans="1:16" x14ac:dyDescent="0.3">
      <c r="A7580" s="17" t="s">
        <v>587</v>
      </c>
      <c r="B7580" t="e">
        <f>VLOOKUP(A7580,Sheet3!L:L,1,FALSE)</f>
        <v>#N/A</v>
      </c>
      <c r="C7580" t="str">
        <f>VLOOKUP(A7580,'ALL - prices'!B:C,2,FALSE)</f>
        <v>Nutrien Ltd</v>
      </c>
      <c r="D7580" t="str">
        <f>VLOOKUP(A7580,'ALL - prices'!B:I,8,FALSE)</f>
        <v>Materials</v>
      </c>
      <c r="E7580" s="18">
        <v>2024</v>
      </c>
      <c r="F7580" t="s">
        <v>681</v>
      </c>
      <c r="G7580" t="str">
        <f t="shared" si="577"/>
        <v>2024-Q3</v>
      </c>
      <c r="H7580" s="4">
        <f>_xlfn.XLOOKUP(G7580,'prices - not start at 2015'!$I$44:$CN$44,'prices - not start at 2015'!$I$45:$CN$45)</f>
        <v>61.778300000000002</v>
      </c>
      <c r="I7580" s="14" t="s">
        <v>769</v>
      </c>
      <c r="J7580" s="15">
        <f>INDEX(MarketCap2!$E$2:$AR$224,MATCH(A7580,MarketCap2!$B$2:$B$224,0),MATCH(G7580,MarketCap2!$E$1:$AR$1,0))</f>
        <v>32161484800</v>
      </c>
      <c r="K7580">
        <f t="shared" si="575"/>
        <v>24.194035449345645</v>
      </c>
      <c r="L7580">
        <f>INDEX('PB2'!$D$2:$AQ$224,MATCH(A7580,'PB2'!$B$2:$B$224,0),MATCH(G7580,'PB2'!$D$1:$AQ$1,0))</f>
        <v>0.95183598995208696</v>
      </c>
      <c r="M7580" s="16">
        <f t="shared" si="576"/>
        <v>1.05060116507082</v>
      </c>
      <c r="N7580" s="6">
        <f>INDEX('ROA2'!$D$2:$AQ$224,MATCH(A7580,'ROA2'!$B$2:$B$224,0),MATCH(G7580,'ROA2'!$D$1:$AQ$1,0))</f>
        <v>1.4777820110321001</v>
      </c>
      <c r="O7580" s="6">
        <v>52991.000575999999</v>
      </c>
      <c r="P7580" s="28">
        <v>-1.0900597056507011E-2</v>
      </c>
    </row>
    <row r="7581" spans="1:16" x14ac:dyDescent="0.3">
      <c r="A7581" s="17" t="s">
        <v>587</v>
      </c>
      <c r="B7581" t="e">
        <f>VLOOKUP(A7581,Sheet3!L:L,1,FALSE)</f>
        <v>#N/A</v>
      </c>
      <c r="C7581" t="str">
        <f>VLOOKUP(A7581,'ALL - prices'!B:C,2,FALSE)</f>
        <v>Nutrien Ltd</v>
      </c>
      <c r="D7581" t="str">
        <f>VLOOKUP(A7581,'ALL - prices'!B:I,8,FALSE)</f>
        <v>Materials</v>
      </c>
      <c r="E7581" s="18">
        <v>2024</v>
      </c>
      <c r="F7581" t="s">
        <v>682</v>
      </c>
      <c r="G7581" t="str">
        <f t="shared" si="577"/>
        <v>2024-Q4</v>
      </c>
      <c r="H7581" s="4">
        <f>_xlfn.XLOOKUP(G7581,'prices - not start at 2015'!$I$44:$CN$44,'prices - not start at 2015'!$I$45:$CN$45)</f>
        <v>61.897799999999997</v>
      </c>
      <c r="I7581" s="14" t="s">
        <v>769</v>
      </c>
      <c r="J7581" s="15">
        <f>INDEX(MarketCap2!$E$2:$AR$224,MATCH(A7581,MarketCap2!$B$2:$B$224,0),MATCH(G7581,MarketCap2!$E$1:$AR$1,0))</f>
        <v>31671255040</v>
      </c>
      <c r="K7581">
        <f t="shared" si="575"/>
        <v>24.178675325382432</v>
      </c>
      <c r="L7581">
        <f>INDEX('PB2'!$D$2:$AQ$224,MATCH(A7581,'PB2'!$B$2:$B$224,0),MATCH(G7581,'PB2'!$D$1:$AQ$1,0))</f>
        <v>0.88421906397369998</v>
      </c>
      <c r="M7581" s="16">
        <f t="shared" si="576"/>
        <v>1.130941460938399</v>
      </c>
      <c r="N7581" s="6">
        <f>INDEX('ROA2'!$D$2:$AQ$224,MATCH(A7581,'ROA2'!$B$2:$B$224,0),MATCH(G7581,'ROA2'!$D$1:$AQ$1,0))</f>
        <v>1.40771996974945</v>
      </c>
      <c r="O7581" s="6">
        <v>51911.000064</v>
      </c>
      <c r="P7581" s="28">
        <v>-2.0380828824906896E-2</v>
      </c>
    </row>
    <row r="7582" spans="1:16" x14ac:dyDescent="0.3">
      <c r="A7582" s="17" t="s">
        <v>599</v>
      </c>
      <c r="B7582" t="str">
        <f>VLOOKUP(A7582,Sheet3!L:L,1,FALSE)</f>
        <v>PET CN EQUITY</v>
      </c>
      <c r="C7582" t="str">
        <f>VLOOKUP(A7582,'ALL - prices'!B:C,2,FALSE)</f>
        <v>Pet Valu Holdings Ltd</v>
      </c>
      <c r="D7582" t="str">
        <f>VLOOKUP(A7582,'ALL - prices'!B:I,8,FALSE)</f>
        <v>Consumer Discretionary</v>
      </c>
      <c r="E7582">
        <v>2021</v>
      </c>
      <c r="F7582" t="s">
        <v>681</v>
      </c>
      <c r="G7582" t="str">
        <f t="shared" si="577"/>
        <v>2021-Q3</v>
      </c>
      <c r="H7582" s="4">
        <f>_xlfn.XLOOKUP(G7582,'prices - not start at 2015'!$I$46:$AY$46,'prices - not start at 2015'!$I$47:$AY$47)</f>
        <v>27.738499999999998</v>
      </c>
      <c r="I7582" s="14">
        <f>STDEV(H7583:H7586)</f>
        <v>2.0676705717626609</v>
      </c>
      <c r="J7582" s="6">
        <f>INDEX(MarketCap2!$E$2:$AR$224,MATCH(A7582,MarketCap2!$B$2:$B$224,0),MATCH(G7582,MarketCap2!$E$1:$AR$1,0))/1000000</f>
        <v>2046.7368959999999</v>
      </c>
      <c r="K7582">
        <f t="shared" si="575"/>
        <v>7.6240020458908813</v>
      </c>
      <c r="L7582" t="str">
        <f>INDEX('PB2'!$D$2:$AQ$224,MATCH(A7582,'PB2'!$B$2:$B$224,0),MATCH(G7582,'PB2'!$D$1:$AQ$1,0))</f>
        <v>--</v>
      </c>
      <c r="M7582" s="16" t="e">
        <f t="shared" si="576"/>
        <v>#VALUE!</v>
      </c>
      <c r="N7582" s="6" t="str">
        <f>INDEX('ROA2'!$D$2:$AQ$224,MATCH(A7582,'ROA2'!$B$2:$B$224,0),MATCH(G7582,'ROA2'!$D$1:$AQ$1,0))</f>
        <v>--</v>
      </c>
      <c r="O7582" s="6">
        <v>533.63699199999996</v>
      </c>
      <c r="P7582" s="28">
        <v>3.5149180882867982E-2</v>
      </c>
    </row>
    <row r="7583" spans="1:16" x14ac:dyDescent="0.3">
      <c r="A7583" s="17" t="s">
        <v>599</v>
      </c>
      <c r="B7583" t="str">
        <f>VLOOKUP(A7583,Sheet3!L:L,1,FALSE)</f>
        <v>PET CN EQUITY</v>
      </c>
      <c r="C7583" t="str">
        <f>VLOOKUP(A7583,'ALL - prices'!B:C,2,FALSE)</f>
        <v>Pet Valu Holdings Ltd</v>
      </c>
      <c r="D7583" t="str">
        <f>VLOOKUP(A7583,'ALL - prices'!B:I,8,FALSE)</f>
        <v>Consumer Discretionary</v>
      </c>
      <c r="E7583">
        <v>2021</v>
      </c>
      <c r="F7583" t="s">
        <v>682</v>
      </c>
      <c r="G7583" t="str">
        <f t="shared" si="577"/>
        <v>2021-Q4</v>
      </c>
      <c r="H7583" s="4">
        <f>_xlfn.XLOOKUP(G7583,'prices - not start at 2015'!$I$46:$AY$46,'prices - not start at 2015'!$I$47:$AY$47)</f>
        <v>34.2164</v>
      </c>
      <c r="I7583" s="14">
        <f t="shared" ref="I7583:I7590" si="579">STDEV(H7584:H7587)</f>
        <v>3.340172718463323</v>
      </c>
      <c r="J7583" s="6">
        <f>INDEX(MarketCap2!$E$2:$AR$224,MATCH(A7583,MarketCap2!$B$2:$B$224,0),MATCH(G7583,MarketCap2!$E$1:$AR$1,0))/1000000</f>
        <v>2524.6297599999998</v>
      </c>
      <c r="K7583">
        <f t="shared" si="575"/>
        <v>7.8338497012553043</v>
      </c>
      <c r="L7583" t="str">
        <f>INDEX('PB2'!$D$2:$AQ$224,MATCH(A7583,'PB2'!$B$2:$B$224,0),MATCH(G7583,'PB2'!$D$1:$AQ$1,0))</f>
        <v>--</v>
      </c>
      <c r="M7583" s="16" t="e">
        <f t="shared" si="576"/>
        <v>#VALUE!</v>
      </c>
      <c r="N7583" s="6" t="str">
        <f>INDEX('ROA2'!$D$2:$AQ$224,MATCH(A7583,'ROA2'!$B$2:$B$224,0),MATCH(G7583,'ROA2'!$D$1:$AQ$1,0))</f>
        <v>--</v>
      </c>
      <c r="O7583" s="6">
        <v>542.145984</v>
      </c>
      <c r="P7583" s="28">
        <v>1.5945281394585245E-2</v>
      </c>
    </row>
    <row r="7584" spans="1:16" x14ac:dyDescent="0.3">
      <c r="A7584" s="17" t="s">
        <v>599</v>
      </c>
      <c r="B7584" t="str">
        <f>VLOOKUP(A7584,Sheet3!L:L,1,FALSE)</f>
        <v>PET CN EQUITY</v>
      </c>
      <c r="C7584" t="str">
        <f>VLOOKUP(A7584,'ALL - prices'!B:C,2,FALSE)</f>
        <v>Pet Valu Holdings Ltd</v>
      </c>
      <c r="D7584" t="str">
        <f>VLOOKUP(A7584,'ALL - prices'!B:I,8,FALSE)</f>
        <v>Consumer Discretionary</v>
      </c>
      <c r="E7584">
        <v>2022</v>
      </c>
      <c r="F7584" t="s">
        <v>679</v>
      </c>
      <c r="G7584" t="str">
        <f t="shared" si="577"/>
        <v>2022-Q1</v>
      </c>
      <c r="H7584" s="4">
        <f>_xlfn.XLOOKUP(G7584,'prices - not start at 2015'!$I$46:$AY$46,'prices - not start at 2015'!$I$47:$AY$47)</f>
        <v>31.799900000000001</v>
      </c>
      <c r="I7584" s="14">
        <f t="shared" si="579"/>
        <v>3.5297785412118992</v>
      </c>
      <c r="J7584" s="6">
        <f>INDEX(MarketCap2!$E$2:$AR$224,MATCH(A7584,MarketCap2!$B$2:$B$224,0),MATCH(G7584,MarketCap2!$E$1:$AR$1,0))/1000000</f>
        <v>2346.4632320000001</v>
      </c>
      <c r="K7584">
        <f t="shared" si="575"/>
        <v>7.7606644658170136</v>
      </c>
      <c r="L7584" t="str">
        <f>INDEX('PB2'!$D$2:$AQ$224,MATCH(A7584,'PB2'!$B$2:$B$224,0),MATCH(G7584,'PB2'!$D$1:$AQ$1,0))</f>
        <v>--</v>
      </c>
      <c r="M7584" s="16" t="e">
        <f t="shared" si="576"/>
        <v>#VALUE!</v>
      </c>
      <c r="N7584" s="6" t="str">
        <f>INDEX('ROA2'!$D$2:$AQ$224,MATCH(A7584,'ROA2'!$B$2:$B$224,0),MATCH(G7584,'ROA2'!$D$1:$AQ$1,0))</f>
        <v>--</v>
      </c>
      <c r="O7584" s="6">
        <v>599.17299200000002</v>
      </c>
      <c r="P7584" s="28">
        <v>0.10518755037019702</v>
      </c>
    </row>
    <row r="7585" spans="1:16" x14ac:dyDescent="0.3">
      <c r="A7585" s="17" t="s">
        <v>599</v>
      </c>
      <c r="B7585" t="str">
        <f>VLOOKUP(A7585,Sheet3!L:L,1,FALSE)</f>
        <v>PET CN EQUITY</v>
      </c>
      <c r="C7585" t="str">
        <f>VLOOKUP(A7585,'ALL - prices'!B:C,2,FALSE)</f>
        <v>Pet Valu Holdings Ltd</v>
      </c>
      <c r="D7585" t="str">
        <f>VLOOKUP(A7585,'ALL - prices'!B:I,8,FALSE)</f>
        <v>Consumer Discretionary</v>
      </c>
      <c r="E7585">
        <v>2022</v>
      </c>
      <c r="F7585" t="s">
        <v>680</v>
      </c>
      <c r="G7585" t="str">
        <f t="shared" si="577"/>
        <v>2022-Q2</v>
      </c>
      <c r="H7585" s="4">
        <f>_xlfn.XLOOKUP(G7585,'prices - not start at 2015'!$I$46:$AY$46,'prices - not start at 2015'!$I$47:$AY$47)</f>
        <v>29.423200000000001</v>
      </c>
      <c r="I7585" s="14">
        <f t="shared" si="579"/>
        <v>3.6197937312320252</v>
      </c>
      <c r="J7585" s="6">
        <f>INDEX(MarketCap2!$E$2:$AR$224,MATCH(A7585,MarketCap2!$B$2:$B$224,0),MATCH(G7585,MarketCap2!$E$1:$AR$1,0))/1000000</f>
        <v>2178.1987840000002</v>
      </c>
      <c r="K7585">
        <f t="shared" si="575"/>
        <v>7.686253568382317</v>
      </c>
      <c r="L7585" t="str">
        <f>INDEX('PB2'!$D$2:$AQ$224,MATCH(A7585,'PB2'!$B$2:$B$224,0),MATCH(G7585,'PB2'!$D$1:$AQ$1,0))</f>
        <v>--</v>
      </c>
      <c r="M7585" s="16" t="e">
        <f t="shared" si="576"/>
        <v>#VALUE!</v>
      </c>
      <c r="N7585" s="6">
        <f>INDEX('ROA2'!$D$2:$AQ$224,MATCH(A7585,'ROA2'!$B$2:$B$224,0),MATCH(G7585,'ROA2'!$D$1:$AQ$1,0))</f>
        <v>20.591831207275401</v>
      </c>
      <c r="O7585" s="6">
        <v>614.60102400000005</v>
      </c>
      <c r="P7585" s="28">
        <v>2.5748877546202933E-2</v>
      </c>
    </row>
    <row r="7586" spans="1:16" x14ac:dyDescent="0.3">
      <c r="A7586" s="17" t="s">
        <v>599</v>
      </c>
      <c r="B7586" t="str">
        <f>VLOOKUP(A7586,Sheet3!L:L,1,FALSE)</f>
        <v>PET CN EQUITY</v>
      </c>
      <c r="C7586" t="str">
        <f>VLOOKUP(A7586,'ALL - prices'!B:C,2,FALSE)</f>
        <v>Pet Valu Holdings Ltd</v>
      </c>
      <c r="D7586" t="str">
        <f>VLOOKUP(A7586,'ALL - prices'!B:I,8,FALSE)</f>
        <v>Consumer Discretionary</v>
      </c>
      <c r="E7586">
        <v>2022</v>
      </c>
      <c r="F7586" t="s">
        <v>681</v>
      </c>
      <c r="G7586" t="str">
        <f t="shared" si="577"/>
        <v>2022-Q3</v>
      </c>
      <c r="H7586" s="4">
        <f>_xlfn.XLOOKUP(G7586,'prices - not start at 2015'!$I$46:$AY$46,'prices - not start at 2015'!$I$47:$AY$47)</f>
        <v>33.148899999999998</v>
      </c>
      <c r="I7586" s="14">
        <f t="shared" si="579"/>
        <v>6.4334713451733796</v>
      </c>
      <c r="J7586" s="6">
        <f>INDEX(MarketCap2!$E$2:$AR$224,MATCH(A7586,MarketCap2!$B$2:$B$224,0),MATCH(G7586,MarketCap2!$E$1:$AR$1,0))/1000000</f>
        <v>2451.3812480000001</v>
      </c>
      <c r="K7586">
        <f t="shared" si="575"/>
        <v>7.8044069193714023</v>
      </c>
      <c r="L7586" t="str">
        <f>INDEX('PB2'!$D$2:$AQ$224,MATCH(A7586,'PB2'!$B$2:$B$224,0),MATCH(G7586,'PB2'!$D$1:$AQ$1,0))</f>
        <v>--</v>
      </c>
      <c r="M7586" s="16" t="e">
        <f t="shared" si="576"/>
        <v>#VALUE!</v>
      </c>
      <c r="N7586" s="6">
        <f>INDEX('ROA2'!$D$2:$AQ$224,MATCH(A7586,'ROA2'!$B$2:$B$224,0),MATCH(G7586,'ROA2'!$D$1:$AQ$1,0))</f>
        <v>16.622419357299801</v>
      </c>
      <c r="O7586" s="6">
        <v>657.39302399999997</v>
      </c>
      <c r="P7586" s="28">
        <v>6.9625656855397483E-2</v>
      </c>
    </row>
    <row r="7587" spans="1:16" x14ac:dyDescent="0.3">
      <c r="A7587" s="17" t="s">
        <v>599</v>
      </c>
      <c r="B7587" t="str">
        <f>VLOOKUP(A7587,Sheet3!L:L,1,FALSE)</f>
        <v>PET CN EQUITY</v>
      </c>
      <c r="C7587" t="str">
        <f>VLOOKUP(A7587,'ALL - prices'!B:C,2,FALSE)</f>
        <v>Pet Valu Holdings Ltd</v>
      </c>
      <c r="D7587" t="str">
        <f>VLOOKUP(A7587,'ALL - prices'!B:I,8,FALSE)</f>
        <v>Consumer Discretionary</v>
      </c>
      <c r="E7587">
        <v>2022</v>
      </c>
      <c r="F7587" t="s">
        <v>682</v>
      </c>
      <c r="G7587" t="str">
        <f t="shared" si="577"/>
        <v>2022-Q4</v>
      </c>
      <c r="H7587" s="4">
        <f>_xlfn.XLOOKUP(G7587,'prices - not start at 2015'!$I$46:$AY$46,'prices - not start at 2015'!$I$47:$AY$47)</f>
        <v>37.385100000000001</v>
      </c>
      <c r="I7587" s="14">
        <f t="shared" si="579"/>
        <v>5.1960604269003605</v>
      </c>
      <c r="J7587" s="6">
        <f>INDEX(MarketCap2!$E$2:$AR$224,MATCH(A7587,MarketCap2!$B$2:$B$224,0),MATCH(G7587,MarketCap2!$E$1:$AR$1,0))/1000000</f>
        <v>2772.052224</v>
      </c>
      <c r="K7587">
        <f t="shared" si="575"/>
        <v>7.9273431999591661</v>
      </c>
      <c r="L7587">
        <f>INDEX('PB2'!$D$2:$AQ$224,MATCH(A7587,'PB2'!$B$2:$B$224,0),MATCH(G7587,'PB2'!$D$1:$AQ$1,0))</f>
        <v>7372.466796875</v>
      </c>
      <c r="M7587" s="16">
        <f t="shared" si="576"/>
        <v>1.3563981060231759E-4</v>
      </c>
      <c r="N7587" s="6">
        <f>INDEX('ROA2'!$D$2:$AQ$224,MATCH(A7587,'ROA2'!$B$2:$B$224,0),MATCH(G7587,'ROA2'!$D$1:$AQ$1,0))</f>
        <v>16.3979816436768</v>
      </c>
      <c r="O7587" s="6">
        <v>697.34796800000004</v>
      </c>
      <c r="P7587" s="28">
        <v>6.0777864293248218E-2</v>
      </c>
    </row>
    <row r="7588" spans="1:16" x14ac:dyDescent="0.3">
      <c r="A7588" s="17" t="s">
        <v>599</v>
      </c>
      <c r="B7588" t="str">
        <f>VLOOKUP(A7588,Sheet3!L:L,1,FALSE)</f>
        <v>PET CN EQUITY</v>
      </c>
      <c r="C7588" t="str">
        <f>VLOOKUP(A7588,'ALL - prices'!B:C,2,FALSE)</f>
        <v>Pet Valu Holdings Ltd</v>
      </c>
      <c r="D7588" t="str">
        <f>VLOOKUP(A7588,'ALL - prices'!B:I,8,FALSE)</f>
        <v>Consumer Discretionary</v>
      </c>
      <c r="E7588">
        <v>2023</v>
      </c>
      <c r="F7588" t="s">
        <v>679</v>
      </c>
      <c r="G7588" t="str">
        <f t="shared" si="577"/>
        <v>2023-Q1</v>
      </c>
      <c r="H7588" s="4">
        <f>_xlfn.XLOOKUP(G7588,'prices - not start at 2015'!$I$46:$AY$46,'prices - not start at 2015'!$I$47:$AY$47)</f>
        <v>36.061</v>
      </c>
      <c r="I7588" s="14">
        <f t="shared" si="579"/>
        <v>3.1102237732999205</v>
      </c>
      <c r="J7588" s="6">
        <f>INDEX(MarketCap2!$E$2:$AR$224,MATCH(A7588,MarketCap2!$B$2:$B$224,0),MATCH(G7588,MarketCap2!$E$1:$AR$1,0))/1000000</f>
        <v>2671.5543039999998</v>
      </c>
      <c r="K7588">
        <f t="shared" si="575"/>
        <v>7.8904157183482599</v>
      </c>
      <c r="L7588">
        <f>INDEX('PB2'!$D$2:$AQ$224,MATCH(A7588,'PB2'!$B$2:$B$224,0),MATCH(G7588,'PB2'!$D$1:$AQ$1,0))</f>
        <v>203.42031860351599</v>
      </c>
      <c r="M7588" s="16">
        <f t="shared" si="576"/>
        <v>4.915929769774314E-3</v>
      </c>
      <c r="N7588" s="6">
        <f>INDEX('ROA2'!$D$2:$AQ$224,MATCH(A7588,'ROA2'!$B$2:$B$224,0),MATCH(G7588,'ROA2'!$D$1:$AQ$1,0))</f>
        <v>15.0470123291016</v>
      </c>
      <c r="O7588" s="6">
        <v>740.17600000000004</v>
      </c>
      <c r="P7588" s="28">
        <v>6.1415582987688587E-2</v>
      </c>
    </row>
    <row r="7589" spans="1:16" x14ac:dyDescent="0.3">
      <c r="A7589" s="17" t="s">
        <v>599</v>
      </c>
      <c r="B7589" t="str">
        <f>VLOOKUP(A7589,Sheet3!L:L,1,FALSE)</f>
        <v>PET CN EQUITY</v>
      </c>
      <c r="C7589" t="str">
        <f>VLOOKUP(A7589,'ALL - prices'!B:C,2,FALSE)</f>
        <v>Pet Valu Holdings Ltd</v>
      </c>
      <c r="D7589" t="str">
        <f>VLOOKUP(A7589,'ALL - prices'!B:I,8,FALSE)</f>
        <v>Consumer Discretionary</v>
      </c>
      <c r="E7589">
        <v>2023</v>
      </c>
      <c r="F7589" t="s">
        <v>680</v>
      </c>
      <c r="G7589" t="str">
        <f t="shared" si="577"/>
        <v>2023-Q2</v>
      </c>
      <c r="H7589" s="4">
        <f>_xlfn.XLOOKUP(G7589,'prices - not start at 2015'!$I$46:$AY$46,'prices - not start at 2015'!$I$47:$AY$47)</f>
        <v>29.216000000000001</v>
      </c>
      <c r="I7589" s="14">
        <f t="shared" si="579"/>
        <v>3.0941048650350118</v>
      </c>
      <c r="J7589" s="6">
        <f>INDEX(MarketCap2!$E$2:$AR$224,MATCH(A7589,MarketCap2!$B$2:$B$224,0),MATCH(G7589,MarketCap2!$E$1:$AR$1,0))/1000000</f>
        <v>2170.9061120000001</v>
      </c>
      <c r="K7589">
        <f t="shared" si="575"/>
        <v>7.682899922512922</v>
      </c>
      <c r="L7589">
        <f>INDEX('PB2'!$D$2:$AQ$224,MATCH(A7589,'PB2'!$B$2:$B$224,0),MATCH(G7589,'PB2'!$D$1:$AQ$1,0))</f>
        <v>62.9199409484863</v>
      </c>
      <c r="M7589" s="16">
        <f t="shared" si="576"/>
        <v>1.5893212627435843E-2</v>
      </c>
      <c r="N7589" s="6">
        <f>INDEX('ROA2'!$D$2:$AQ$224,MATCH(A7589,'ROA2'!$B$2:$B$224,0),MATCH(G7589,'ROA2'!$D$1:$AQ$1,0))</f>
        <v>14.622027397155801</v>
      </c>
      <c r="O7589" s="6">
        <v>710.44102399999997</v>
      </c>
      <c r="P7589" s="28">
        <v>-4.0172845377315761E-2</v>
      </c>
    </row>
    <row r="7590" spans="1:16" x14ac:dyDescent="0.3">
      <c r="A7590" s="17" t="s">
        <v>599</v>
      </c>
      <c r="B7590" t="str">
        <f>VLOOKUP(A7590,Sheet3!L:L,1,FALSE)</f>
        <v>PET CN EQUITY</v>
      </c>
      <c r="C7590" t="str">
        <f>VLOOKUP(A7590,'ALL - prices'!B:C,2,FALSE)</f>
        <v>Pet Valu Holdings Ltd</v>
      </c>
      <c r="D7590" t="str">
        <f>VLOOKUP(A7590,'ALL - prices'!B:I,8,FALSE)</f>
        <v>Consumer Discretionary</v>
      </c>
      <c r="E7590">
        <v>2023</v>
      </c>
      <c r="F7590" t="s">
        <v>681</v>
      </c>
      <c r="G7590" t="str">
        <f t="shared" si="577"/>
        <v>2023-Q3</v>
      </c>
      <c r="H7590" s="4">
        <f>_xlfn.XLOOKUP(G7590,'prices - not start at 2015'!$I$46:$AY$46,'prices - not start at 2015'!$I$47:$AY$47)</f>
        <v>23.529800000000002</v>
      </c>
      <c r="I7590" s="14">
        <f t="shared" si="579"/>
        <v>2.501717352806534</v>
      </c>
      <c r="J7590" s="6">
        <f>INDEX(MarketCap2!$E$2:$AR$224,MATCH(A7590,MarketCap2!$B$2:$B$224,0),MATCH(G7590,MarketCap2!$E$1:$AR$1,0))/1000000</f>
        <v>1743.006592</v>
      </c>
      <c r="K7590">
        <f t="shared" si="575"/>
        <v>7.4633668274979525</v>
      </c>
      <c r="L7590">
        <f>INDEX('PB2'!$D$2:$AQ$224,MATCH(A7590,'PB2'!$B$2:$B$224,0),MATCH(G7590,'PB2'!$D$1:$AQ$1,0))</f>
        <v>37.581813812255902</v>
      </c>
      <c r="M7590" s="16">
        <f t="shared" si="576"/>
        <v>2.6608614608001901E-2</v>
      </c>
      <c r="N7590" s="6">
        <f>INDEX('ROA2'!$D$2:$AQ$224,MATCH(A7590,'ROA2'!$B$2:$B$224,0),MATCH(G7590,'ROA2'!$D$1:$AQ$1,0))</f>
        <v>13.10915184021</v>
      </c>
      <c r="O7590" s="6">
        <v>802.25900799999999</v>
      </c>
      <c r="P7590" s="28">
        <v>0.12924082492173203</v>
      </c>
    </row>
    <row r="7591" spans="1:16" x14ac:dyDescent="0.3">
      <c r="A7591" s="17" t="s">
        <v>599</v>
      </c>
      <c r="B7591" t="str">
        <f>VLOOKUP(A7591,Sheet3!L:L,1,FALSE)</f>
        <v>PET CN EQUITY</v>
      </c>
      <c r="C7591" t="str">
        <f>VLOOKUP(A7591,'ALL - prices'!B:C,2,FALSE)</f>
        <v>Pet Valu Holdings Ltd</v>
      </c>
      <c r="D7591" t="str">
        <f>VLOOKUP(A7591,'ALL - prices'!B:I,8,FALSE)</f>
        <v>Consumer Discretionary</v>
      </c>
      <c r="E7591">
        <v>2023</v>
      </c>
      <c r="F7591" t="s">
        <v>682</v>
      </c>
      <c r="G7591" t="str">
        <f t="shared" si="577"/>
        <v>2023-Q4</v>
      </c>
      <c r="H7591" s="4">
        <f>_xlfn.XLOOKUP(G7591,'prices - not start at 2015'!$I$46:$AY$46,'prices - not start at 2015'!$I$47:$AY$47)</f>
        <v>27.8672</v>
      </c>
      <c r="I7591" s="14">
        <f>STDEV(H7592:H7595)</f>
        <v>2.7612510552284086</v>
      </c>
      <c r="J7591" s="6">
        <f>INDEX(MarketCap2!$E$2:$AR$224,MATCH(A7591,MarketCap2!$B$2:$B$224,0),MATCH(G7591,MarketCap2!$E$1:$AR$1,0))/1000000</f>
        <v>2056.7335680000001</v>
      </c>
      <c r="K7591">
        <f t="shared" si="575"/>
        <v>7.6288743567136121</v>
      </c>
      <c r="L7591">
        <f>INDEX('PB2'!$D$2:$AQ$224,MATCH(A7591,'PB2'!$B$2:$B$224,0),MATCH(G7591,'PB2'!$D$1:$AQ$1,0))</f>
        <v>29.499906539916999</v>
      </c>
      <c r="M7591" s="16">
        <f t="shared" si="576"/>
        <v>3.3898412479608266E-2</v>
      </c>
      <c r="N7591" s="6">
        <f>INDEX('ROA2'!$D$2:$AQ$224,MATCH(A7591,'ROA2'!$B$2:$B$224,0),MATCH(G7591,'ROA2'!$D$1:$AQ$1,0))</f>
        <v>11.3636837005615</v>
      </c>
      <c r="O7591" s="6">
        <v>827.93203200000005</v>
      </c>
      <c r="P7591" s="28">
        <v>3.2000917090357003E-2</v>
      </c>
    </row>
    <row r="7592" spans="1:16" x14ac:dyDescent="0.3">
      <c r="A7592" s="17" t="s">
        <v>599</v>
      </c>
      <c r="B7592" t="str">
        <f>VLOOKUP(A7592,Sheet3!L:L,1,FALSE)</f>
        <v>PET CN EQUITY</v>
      </c>
      <c r="C7592" t="str">
        <f>VLOOKUP(A7592,'ALL - prices'!B:C,2,FALSE)</f>
        <v>Pet Valu Holdings Ltd</v>
      </c>
      <c r="D7592" t="str">
        <f>VLOOKUP(A7592,'ALL - prices'!B:I,8,FALSE)</f>
        <v>Consumer Discretionary</v>
      </c>
      <c r="E7592" s="18">
        <v>2024</v>
      </c>
      <c r="F7592" t="s">
        <v>679</v>
      </c>
      <c r="G7592" t="str">
        <f t="shared" si="577"/>
        <v>2024-Q1</v>
      </c>
      <c r="H7592" s="4">
        <f>_xlfn.XLOOKUP(G7592,'prices - not start at 2015'!$I$46:$AY$46,'prices - not start at 2015'!$I$47:$AY$47)</f>
        <v>30.7638</v>
      </c>
      <c r="I7592" s="14" t="s">
        <v>769</v>
      </c>
      <c r="J7592" s="6">
        <f>INDEX(MarketCap2!$E$2:$AR$224,MATCH(A7592,MarketCap2!$B$2:$B$224,0),MATCH(G7592,MarketCap2!$E$1:$AR$1,0))/1000000</f>
        <v>2262.5497599999999</v>
      </c>
      <c r="K7592">
        <f t="shared" si="575"/>
        <v>7.7242476687023967</v>
      </c>
      <c r="L7592">
        <f>INDEX('PB2'!$D$2:$AQ$224,MATCH(A7592,'PB2'!$B$2:$B$224,0),MATCH(G7592,'PB2'!$D$1:$AQ$1,0))</f>
        <v>27.689714431762699</v>
      </c>
      <c r="M7592" s="16">
        <f t="shared" si="576"/>
        <v>3.6114493071582793E-2</v>
      </c>
      <c r="N7592" s="6">
        <f>INDEX('ROA2'!$D$2:$AQ$224,MATCH(A7592,'ROA2'!$B$2:$B$224,0),MATCH(G7592,'ROA2'!$D$1:$AQ$1,0))</f>
        <v>10.8079080581665</v>
      </c>
      <c r="O7592" s="6">
        <v>916.90700800000002</v>
      </c>
      <c r="P7592" s="28">
        <v>0.1074665220828175</v>
      </c>
    </row>
    <row r="7593" spans="1:16" x14ac:dyDescent="0.3">
      <c r="A7593" s="17" t="s">
        <v>599</v>
      </c>
      <c r="B7593" t="str">
        <f>VLOOKUP(A7593,Sheet3!L:L,1,FALSE)</f>
        <v>PET CN EQUITY</v>
      </c>
      <c r="C7593" t="str">
        <f>VLOOKUP(A7593,'ALL - prices'!B:C,2,FALSE)</f>
        <v>Pet Valu Holdings Ltd</v>
      </c>
      <c r="D7593" t="str">
        <f>VLOOKUP(A7593,'ALL - prices'!B:I,8,FALSE)</f>
        <v>Consumer Discretionary</v>
      </c>
      <c r="E7593" s="18">
        <v>2024</v>
      </c>
      <c r="F7593" t="s">
        <v>680</v>
      </c>
      <c r="G7593" t="str">
        <f t="shared" si="577"/>
        <v>2024-Q2</v>
      </c>
      <c r="H7593" s="4">
        <f>_xlfn.XLOOKUP(G7593,'prices - not start at 2015'!$I$46:$AY$46,'prices - not start at 2015'!$I$47:$AY$47)</f>
        <v>25.6707</v>
      </c>
      <c r="I7593" s="14" t="s">
        <v>769</v>
      </c>
      <c r="J7593" s="6">
        <f>INDEX(MarketCap2!$E$2:$AR$224,MATCH(A7593,MarketCap2!$B$2:$B$224,0),MATCH(G7593,MarketCap2!$E$1:$AR$1,0))/1000000</f>
        <v>1882.424064</v>
      </c>
      <c r="K7593">
        <f t="shared" si="575"/>
        <v>7.5403156210118505</v>
      </c>
      <c r="L7593">
        <f>INDEX('PB2'!$D$2:$AQ$224,MATCH(A7593,'PB2'!$B$2:$B$224,0),MATCH(G7593,'PB2'!$D$1:$AQ$1,0))</f>
        <v>20.130079269409201</v>
      </c>
      <c r="M7593" s="16">
        <f t="shared" si="576"/>
        <v>4.9676903236027296E-2</v>
      </c>
      <c r="N7593" s="6">
        <f>INDEX('ROA2'!$D$2:$AQ$224,MATCH(A7593,'ROA2'!$B$2:$B$224,0),MATCH(G7593,'ROA2'!$D$1:$AQ$1,0))</f>
        <v>10.6792888641357</v>
      </c>
      <c r="O7593" s="6">
        <v>943.92</v>
      </c>
      <c r="P7593" s="28">
        <v>2.9460994151328308E-2</v>
      </c>
    </row>
    <row r="7594" spans="1:16" x14ac:dyDescent="0.3">
      <c r="A7594" s="17" t="s">
        <v>599</v>
      </c>
      <c r="B7594" t="str">
        <f>VLOOKUP(A7594,Sheet3!L:L,1,FALSE)</f>
        <v>PET CN EQUITY</v>
      </c>
      <c r="C7594" t="str">
        <f>VLOOKUP(A7594,'ALL - prices'!B:C,2,FALSE)</f>
        <v>Pet Valu Holdings Ltd</v>
      </c>
      <c r="D7594" t="str">
        <f>VLOOKUP(A7594,'ALL - prices'!B:I,8,FALSE)</f>
        <v>Consumer Discretionary</v>
      </c>
      <c r="E7594" s="18">
        <v>2024</v>
      </c>
      <c r="F7594" t="s">
        <v>681</v>
      </c>
      <c r="G7594" t="str">
        <f t="shared" si="577"/>
        <v>2024-Q3</v>
      </c>
      <c r="H7594" s="4">
        <f>_xlfn.XLOOKUP(G7594,'prices - not start at 2015'!$I$46:$AY$46,'prices - not start at 2015'!$I$47:$AY$47)</f>
        <v>25.337900000000001</v>
      </c>
      <c r="I7594" s="14" t="s">
        <v>769</v>
      </c>
      <c r="J7594" s="6">
        <f>INDEX(MarketCap2!$E$2:$AR$224,MATCH(A7594,MarketCap2!$B$2:$B$224,0),MATCH(G7594,MarketCap2!$E$1:$AR$1,0))/1000000</f>
        <v>1858.1982720000001</v>
      </c>
      <c r="K7594">
        <f t="shared" si="575"/>
        <v>7.527362626274587</v>
      </c>
      <c r="L7594">
        <f>INDEX('PB2'!$D$2:$AQ$224,MATCH(A7594,'PB2'!$B$2:$B$224,0),MATCH(G7594,'PB2'!$D$1:$AQ$1,0))</f>
        <v>17.8527526855469</v>
      </c>
      <c r="M7594" s="16">
        <f t="shared" si="576"/>
        <v>5.601377096371097E-2</v>
      </c>
      <c r="N7594" s="6">
        <f>INDEX('ROA2'!$D$2:$AQ$224,MATCH(A7594,'ROA2'!$B$2:$B$224,0),MATCH(G7594,'ROA2'!$D$1:$AQ$1,0))</f>
        <v>9.3567342758178693</v>
      </c>
      <c r="O7594" s="6">
        <v>952.58399999999995</v>
      </c>
      <c r="P7594" s="28">
        <v>9.1787439613526447E-3</v>
      </c>
    </row>
    <row r="7595" spans="1:16" x14ac:dyDescent="0.3">
      <c r="A7595" s="17" t="s">
        <v>599</v>
      </c>
      <c r="B7595" t="str">
        <f>VLOOKUP(A7595,Sheet3!L:L,1,FALSE)</f>
        <v>PET CN EQUITY</v>
      </c>
      <c r="C7595" t="str">
        <f>VLOOKUP(A7595,'ALL - prices'!B:C,2,FALSE)</f>
        <v>Pet Valu Holdings Ltd</v>
      </c>
      <c r="D7595" t="str">
        <f>VLOOKUP(A7595,'ALL - prices'!B:I,8,FALSE)</f>
        <v>Consumer Discretionary</v>
      </c>
      <c r="E7595" s="18">
        <v>2024</v>
      </c>
      <c r="F7595" t="s">
        <v>682</v>
      </c>
      <c r="G7595" t="str">
        <f t="shared" si="577"/>
        <v>2024-Q4</v>
      </c>
      <c r="H7595" s="4">
        <f>_xlfn.XLOOKUP(G7595,'prices - not start at 2015'!$I$46:$AY$46,'prices - not start at 2015'!$I$47:$AY$47)</f>
        <v>24.841799999999999</v>
      </c>
      <c r="I7595" s="14" t="s">
        <v>769</v>
      </c>
      <c r="J7595" s="6">
        <f>INDEX(MarketCap2!$E$2:$AR$224,MATCH(A7595,MarketCap2!$B$2:$B$224,0),MATCH(G7595,MarketCap2!$E$1:$AR$1,0))/1000000</f>
        <v>1797.090688</v>
      </c>
      <c r="K7595">
        <f t="shared" si="575"/>
        <v>7.4939243518429537</v>
      </c>
      <c r="L7595">
        <f>INDEX('PB2'!$D$2:$AQ$224,MATCH(A7595,'PB2'!$B$2:$B$224,0),MATCH(G7595,'PB2'!$D$1:$AQ$1,0))</f>
        <v>17.444962568818799</v>
      </c>
      <c r="M7595" s="16">
        <f t="shared" si="576"/>
        <v>5.7323138187031955E-2</v>
      </c>
      <c r="N7595" s="6">
        <f>INDEX('ROA2'!$D$2:$AQ$224,MATCH(A7595,'ROA2'!$B$2:$B$224,0),MATCH(G7595,'ROA2'!$D$1:$AQ$1,0))</f>
        <v>9.7532253265380895</v>
      </c>
      <c r="O7595" s="6">
        <v>961.83500800000002</v>
      </c>
      <c r="P7595" s="28">
        <v>9.7114879107774964E-3</v>
      </c>
    </row>
    <row r="7596" spans="1:16" x14ac:dyDescent="0.3">
      <c r="A7596" s="17" t="s">
        <v>601</v>
      </c>
      <c r="B7596" t="str">
        <f>VLOOKUP(A7596,Sheet3!L:L,1,FALSE)</f>
        <v>PMZ-U CN EQUITY</v>
      </c>
      <c r="C7596" t="str">
        <f>VLOOKUP(A7596,'ALL - prices'!B:C,2,FALSE)</f>
        <v>Primaris Real Estate Investmen</v>
      </c>
      <c r="D7596" t="str">
        <f>VLOOKUP(A7596,'ALL - prices'!B:I,8,FALSE)</f>
        <v>Real Estate</v>
      </c>
      <c r="E7596">
        <v>2022</v>
      </c>
      <c r="F7596" t="s">
        <v>680</v>
      </c>
      <c r="G7596" t="str">
        <f t="shared" si="577"/>
        <v>2022-Q2</v>
      </c>
      <c r="H7596" s="4">
        <f>_xlfn.XLOOKUP(G7596,'prices - not start at 2015'!$I$48:$AR$48,'prices - not start at 2015'!$I$49:$AR$49)</f>
        <v>9.9039999999999999</v>
      </c>
      <c r="I7596" s="14">
        <f t="shared" ref="I7596:I7602" si="580">STDEV(H7597:H7600)</f>
        <v>0.69667579439793925</v>
      </c>
      <c r="J7596" s="6">
        <f>INDEX(MarketCap2!$E$2:$AR$224,MATCH(A7596,MarketCap2!$B$2:$B$224,0),MATCH(G7596,MarketCap2!$E$1:$AR$1,0))/1000000</f>
        <v>1201.6230399999999</v>
      </c>
      <c r="K7596">
        <f t="shared" si="575"/>
        <v>7.0914284552601314</v>
      </c>
      <c r="L7596">
        <f>INDEX('PB2'!$D$2:$AQ$224,MATCH(A7596,'PB2'!$B$2:$B$224,0),MATCH(G7596,'PB2'!$D$1:$AQ$1,0))</f>
        <v>0.54312098026275601</v>
      </c>
      <c r="M7596" s="16">
        <f t="shared" si="576"/>
        <v>1.841210404938161</v>
      </c>
      <c r="N7596" s="6" t="str">
        <f>INDEX('ROA2'!$D$2:$AQ$224,MATCH(A7596,'ROA2'!$B$2:$B$224,0),MATCH(G7596,'ROA2'!$D$1:$AQ$1,0))</f>
        <v>--</v>
      </c>
      <c r="O7596" s="6">
        <v>3257.7919999999999</v>
      </c>
      <c r="P7596" s="28">
        <v>3.0635578494733313E-3</v>
      </c>
    </row>
    <row r="7597" spans="1:16" x14ac:dyDescent="0.3">
      <c r="A7597" s="17" t="s">
        <v>601</v>
      </c>
      <c r="B7597" t="str">
        <f>VLOOKUP(A7597,Sheet3!L:L,1,FALSE)</f>
        <v>PMZ-U CN EQUITY</v>
      </c>
      <c r="C7597" t="str">
        <f>VLOOKUP(A7597,'ALL - prices'!B:C,2,FALSE)</f>
        <v>Primaris Real Estate Investmen</v>
      </c>
      <c r="D7597" t="str">
        <f>VLOOKUP(A7597,'ALL - prices'!B:I,8,FALSE)</f>
        <v>Real Estate</v>
      </c>
      <c r="E7597">
        <v>2022</v>
      </c>
      <c r="F7597" t="s">
        <v>681</v>
      </c>
      <c r="G7597" t="str">
        <f t="shared" si="577"/>
        <v>2022-Q3</v>
      </c>
      <c r="H7597" s="4">
        <f>_xlfn.XLOOKUP(G7597,'prices - not start at 2015'!$I$48:$AR$48,'prices - not start at 2015'!$I$49:$AR$49)</f>
        <v>10.5174</v>
      </c>
      <c r="I7597" s="14">
        <f t="shared" si="580"/>
        <v>0.33940352090100634</v>
      </c>
      <c r="J7597" s="6">
        <f>INDEX(MarketCap2!$E$2:$AR$224,MATCH(A7597,MarketCap2!$B$2:$B$224,0),MATCH(G7597,MarketCap2!$E$1:$AR$1,0))/1000000</f>
        <v>1256.6442239999999</v>
      </c>
      <c r="K7597">
        <f t="shared" si="575"/>
        <v>7.1362001327285336</v>
      </c>
      <c r="L7597">
        <f>INDEX('PB2'!$D$2:$AQ$224,MATCH(A7597,'PB2'!$B$2:$B$224,0),MATCH(G7597,'PB2'!$D$1:$AQ$1,0))</f>
        <v>0.58305597305297896</v>
      </c>
      <c r="M7597" s="16">
        <f t="shared" si="576"/>
        <v>1.715101201628777</v>
      </c>
      <c r="N7597" s="6" t="str">
        <f>INDEX('ROA2'!$D$2:$AQ$224,MATCH(A7597,'ROA2'!$B$2:$B$224,0),MATCH(G7597,'ROA2'!$D$1:$AQ$1,0))</f>
        <v>--</v>
      </c>
      <c r="O7597" s="6">
        <v>3219.6669440000001</v>
      </c>
      <c r="P7597" s="28">
        <v>-1.1702728719328877E-2</v>
      </c>
    </row>
    <row r="7598" spans="1:16" x14ac:dyDescent="0.3">
      <c r="A7598" s="17" t="s">
        <v>601</v>
      </c>
      <c r="B7598" t="str">
        <f>VLOOKUP(A7598,Sheet3!L:L,1,FALSE)</f>
        <v>PMZ-U CN EQUITY</v>
      </c>
      <c r="C7598" t="str">
        <f>VLOOKUP(A7598,'ALL - prices'!B:C,2,FALSE)</f>
        <v>Primaris Real Estate Investmen</v>
      </c>
      <c r="D7598" t="str">
        <f>VLOOKUP(A7598,'ALL - prices'!B:I,8,FALSE)</f>
        <v>Real Estate</v>
      </c>
      <c r="E7598">
        <v>2022</v>
      </c>
      <c r="F7598" t="s">
        <v>682</v>
      </c>
      <c r="G7598" t="str">
        <f t="shared" si="577"/>
        <v>2022-Q4</v>
      </c>
      <c r="H7598" s="4">
        <f>_xlfn.XLOOKUP(G7598,'prices - not start at 2015'!$I$48:$AR$48,'prices - not start at 2015'!$I$49:$AR$49)</f>
        <v>12.2066</v>
      </c>
      <c r="I7598" s="14">
        <f t="shared" si="580"/>
        <v>0.35058930745246603</v>
      </c>
      <c r="J7598" s="6">
        <f>INDEX(MarketCap2!$E$2:$AR$224,MATCH(A7598,MarketCap2!$B$2:$B$224,0),MATCH(G7598,MarketCap2!$E$1:$AR$1,0))/1000000</f>
        <v>1438.4106240000001</v>
      </c>
      <c r="K7598">
        <f t="shared" si="575"/>
        <v>7.2712940496745064</v>
      </c>
      <c r="L7598">
        <f>INDEX('PB2'!$D$2:$AQ$224,MATCH(A7598,'PB2'!$B$2:$B$224,0),MATCH(G7598,'PB2'!$D$1:$AQ$1,0))</f>
        <v>0.68901598453521695</v>
      </c>
      <c r="M7598" s="16">
        <f t="shared" si="576"/>
        <v>1.4513451392198986</v>
      </c>
      <c r="N7598" s="6" t="str">
        <f>INDEX('ROA2'!$D$2:$AQ$224,MATCH(A7598,'ROA2'!$B$2:$B$224,0),MATCH(G7598,'ROA2'!$D$1:$AQ$1,0))</f>
        <v>--</v>
      </c>
      <c r="O7598" s="6">
        <v>3181.3119999999999</v>
      </c>
      <c r="P7598" s="28">
        <v>-1.19127054652272E-2</v>
      </c>
    </row>
    <row r="7599" spans="1:16" x14ac:dyDescent="0.3">
      <c r="A7599" s="17" t="s">
        <v>601</v>
      </c>
      <c r="B7599" t="str">
        <f>VLOOKUP(A7599,Sheet3!L:L,1,FALSE)</f>
        <v>PMZ-U CN EQUITY</v>
      </c>
      <c r="C7599" t="str">
        <f>VLOOKUP(A7599,'ALL - prices'!B:C,2,FALSE)</f>
        <v>Primaris Real Estate Investmen</v>
      </c>
      <c r="D7599" t="str">
        <f>VLOOKUP(A7599,'ALL - prices'!B:I,8,FALSE)</f>
        <v>Real Estate</v>
      </c>
      <c r="E7599">
        <v>2023</v>
      </c>
      <c r="F7599" t="s">
        <v>679</v>
      </c>
      <c r="G7599" t="str">
        <f t="shared" si="577"/>
        <v>2023-Q1</v>
      </c>
      <c r="H7599" s="4">
        <f>_xlfn.XLOOKUP(G7599,'prices - not start at 2015'!$I$48:$AR$48,'prices - not start at 2015'!$I$49:$AR$49)</f>
        <v>11.425700000000001</v>
      </c>
      <c r="I7599" s="14">
        <f t="shared" si="580"/>
        <v>0.4447239968040102</v>
      </c>
      <c r="J7599" s="6">
        <f>INDEX(MarketCap2!$E$2:$AR$224,MATCH(A7599,MarketCap2!$B$2:$B$224,0),MATCH(G7599,MarketCap2!$E$1:$AR$1,0))/1000000</f>
        <v>1327.385728</v>
      </c>
      <c r="K7599">
        <f t="shared" si="575"/>
        <v>7.1909666688083096</v>
      </c>
      <c r="L7599">
        <f>INDEX('PB2'!$D$2:$AQ$224,MATCH(A7599,'PB2'!$B$2:$B$224,0),MATCH(G7599,'PB2'!$D$1:$AQ$1,0))</f>
        <v>0.63321799039840698</v>
      </c>
      <c r="M7599" s="16">
        <f t="shared" si="576"/>
        <v>1.5792349793644078</v>
      </c>
      <c r="N7599" s="6">
        <f>INDEX('ROA2'!$D$2:$AQ$224,MATCH(A7599,'ROA2'!$B$2:$B$224,0),MATCH(G7599,'ROA2'!$D$1:$AQ$1,0))</f>
        <v>-0.37459599971771201</v>
      </c>
      <c r="O7599" s="6">
        <v>3201.780992</v>
      </c>
      <c r="P7599" s="28">
        <v>6.4341353504466306E-3</v>
      </c>
    </row>
    <row r="7600" spans="1:16" x14ac:dyDescent="0.3">
      <c r="A7600" s="17" t="s">
        <v>601</v>
      </c>
      <c r="B7600" t="str">
        <f>VLOOKUP(A7600,Sheet3!L:L,1,FALSE)</f>
        <v>PMZ-U CN EQUITY</v>
      </c>
      <c r="C7600" t="str">
        <f>VLOOKUP(A7600,'ALL - prices'!B:C,2,FALSE)</f>
        <v>Primaris Real Estate Investmen</v>
      </c>
      <c r="D7600" t="str">
        <f>VLOOKUP(A7600,'ALL - prices'!B:I,8,FALSE)</f>
        <v>Real Estate</v>
      </c>
      <c r="E7600">
        <v>2023</v>
      </c>
      <c r="F7600" t="s">
        <v>680</v>
      </c>
      <c r="G7600" t="str">
        <f t="shared" si="577"/>
        <v>2023-Q2</v>
      </c>
      <c r="H7600" s="4">
        <f>_xlfn.XLOOKUP(G7600,'prices - not start at 2015'!$I$48:$AR$48,'prices - not start at 2015'!$I$49:$AR$49)</f>
        <v>11.5718</v>
      </c>
      <c r="I7600" s="14">
        <f t="shared" si="580"/>
        <v>0.32320448119830658</v>
      </c>
      <c r="J7600" s="6">
        <f>INDEX(MarketCap2!$E$2:$AR$224,MATCH(A7600,MarketCap2!$B$2:$B$224,0),MATCH(G7600,MarketCap2!$E$1:$AR$1,0))/1000000</f>
        <v>1323.455616</v>
      </c>
      <c r="K7600">
        <f t="shared" si="575"/>
        <v>7.1880014857818271</v>
      </c>
      <c r="L7600">
        <f>INDEX('PB2'!$D$2:$AQ$224,MATCH(A7600,'PB2'!$B$2:$B$224,0),MATCH(G7600,'PB2'!$D$1:$AQ$1,0))</f>
        <v>0.62877899408340499</v>
      </c>
      <c r="M7600" s="16">
        <f t="shared" si="576"/>
        <v>1.5903839177352577</v>
      </c>
      <c r="N7600" s="6">
        <f>INDEX('ROA2'!$D$2:$AQ$224,MATCH(A7600,'ROA2'!$B$2:$B$224,0),MATCH(G7600,'ROA2'!$D$1:$AQ$1,0))</f>
        <v>-0.19968600571155501</v>
      </c>
      <c r="O7600" s="6">
        <v>3277.4630400000001</v>
      </c>
      <c r="P7600" s="28">
        <v>2.3637484321725938E-2</v>
      </c>
    </row>
    <row r="7601" spans="1:16" x14ac:dyDescent="0.3">
      <c r="A7601" s="17" t="s">
        <v>601</v>
      </c>
      <c r="B7601" t="str">
        <f>VLOOKUP(A7601,Sheet3!L:L,1,FALSE)</f>
        <v>PMZ-U CN EQUITY</v>
      </c>
      <c r="C7601" t="str">
        <f>VLOOKUP(A7601,'ALL - prices'!B:C,2,FALSE)</f>
        <v>Primaris Real Estate Investmen</v>
      </c>
      <c r="D7601" t="str">
        <f>VLOOKUP(A7601,'ALL - prices'!B:I,8,FALSE)</f>
        <v>Real Estate</v>
      </c>
      <c r="E7601">
        <v>2023</v>
      </c>
      <c r="F7601" t="s">
        <v>681</v>
      </c>
      <c r="G7601" t="str">
        <f t="shared" si="577"/>
        <v>2023-Q3</v>
      </c>
      <c r="H7601" s="4">
        <f>_xlfn.XLOOKUP(G7601,'prices - not start at 2015'!$I$48:$AR$48,'prices - not start at 2015'!$I$49:$AR$49)</f>
        <v>11.7689</v>
      </c>
      <c r="I7601" s="14">
        <f t="shared" si="580"/>
        <v>1.4404958645665502</v>
      </c>
      <c r="J7601" s="6">
        <f>INDEX(MarketCap2!$E$2:$AR$224,MATCH(A7601,MarketCap2!$B$2:$B$224,0),MATCH(G7601,MarketCap2!$E$1:$AR$1,0))/1000000</f>
        <v>1325.420672</v>
      </c>
      <c r="K7601">
        <f t="shared" si="575"/>
        <v>7.1894851763334637</v>
      </c>
      <c r="L7601">
        <f>INDEX('PB2'!$D$2:$AQ$224,MATCH(A7601,'PB2'!$B$2:$B$224,0),MATCH(G7601,'PB2'!$D$1:$AQ$1,0))</f>
        <v>0.63205897808074996</v>
      </c>
      <c r="M7601" s="16">
        <f t="shared" si="576"/>
        <v>1.5821308369616149</v>
      </c>
      <c r="N7601" s="6">
        <f>INDEX('ROA2'!$D$2:$AQ$224,MATCH(A7601,'ROA2'!$B$2:$B$224,0),MATCH(G7601,'ROA2'!$D$1:$AQ$1,0))</f>
        <v>0.67253297567367598</v>
      </c>
      <c r="O7601" s="6">
        <v>3298.9729280000001</v>
      </c>
      <c r="P7601" s="28">
        <v>6.5629688992618037E-3</v>
      </c>
    </row>
    <row r="7602" spans="1:16" x14ac:dyDescent="0.3">
      <c r="A7602" s="17" t="s">
        <v>601</v>
      </c>
      <c r="B7602" t="str">
        <f>VLOOKUP(A7602,Sheet3!L:L,1,FALSE)</f>
        <v>PMZ-U CN EQUITY</v>
      </c>
      <c r="C7602" t="str">
        <f>VLOOKUP(A7602,'ALL - prices'!B:C,2,FALSE)</f>
        <v>Primaris Real Estate Investmen</v>
      </c>
      <c r="D7602" t="str">
        <f>VLOOKUP(A7602,'ALL - prices'!B:I,8,FALSE)</f>
        <v>Real Estate</v>
      </c>
      <c r="E7602">
        <v>2023</v>
      </c>
      <c r="F7602" t="s">
        <v>682</v>
      </c>
      <c r="G7602" t="str">
        <f t="shared" si="577"/>
        <v>2023-Q4</v>
      </c>
      <c r="H7602" s="4">
        <f>_xlfn.XLOOKUP(G7602,'prices - not start at 2015'!$I$48:$AR$48,'prices - not start at 2015'!$I$49:$AR$49)</f>
        <v>12.2311</v>
      </c>
      <c r="I7602" s="14">
        <f t="shared" si="580"/>
        <v>1.481036154183955</v>
      </c>
      <c r="J7602" s="6">
        <f>INDEX(MarketCap2!$E$2:$AR$224,MATCH(A7602,MarketCap2!$B$2:$B$224,0),MATCH(G7602,MarketCap2!$E$1:$AR$1,0))/1000000</f>
        <v>1317.5663360000001</v>
      </c>
      <c r="K7602">
        <f t="shared" si="575"/>
        <v>7.1835416290531269</v>
      </c>
      <c r="L7602">
        <f>INDEX('PB2'!$D$2:$AQ$224,MATCH(A7602,'PB2'!$B$2:$B$224,0),MATCH(G7602,'PB2'!$D$1:$AQ$1,0))</f>
        <v>0.62624102830886796</v>
      </c>
      <c r="M7602" s="16">
        <f t="shared" si="576"/>
        <v>1.5968292634873336</v>
      </c>
      <c r="N7602" s="6">
        <f>INDEX('ROA2'!$D$2:$AQ$224,MATCH(A7602,'ROA2'!$B$2:$B$224,0),MATCH(G7602,'ROA2'!$D$1:$AQ$1,0))</f>
        <v>1.8731880187988299</v>
      </c>
      <c r="O7602" s="6">
        <v>3507.604992</v>
      </c>
      <c r="P7602" s="28">
        <v>6.3241520483310831E-2</v>
      </c>
    </row>
    <row r="7603" spans="1:16" x14ac:dyDescent="0.3">
      <c r="A7603" s="17" t="s">
        <v>601</v>
      </c>
      <c r="B7603" t="str">
        <f>VLOOKUP(A7603,Sheet3!L:L,1,FALSE)</f>
        <v>PMZ-U CN EQUITY</v>
      </c>
      <c r="C7603" t="str">
        <f>VLOOKUP(A7603,'ALL - prices'!B:C,2,FALSE)</f>
        <v>Primaris Real Estate Investmen</v>
      </c>
      <c r="D7603" t="str">
        <f>VLOOKUP(A7603,'ALL - prices'!B:I,8,FALSE)</f>
        <v>Real Estate</v>
      </c>
      <c r="E7603" s="18">
        <v>2024</v>
      </c>
      <c r="F7603" t="s">
        <v>679</v>
      </c>
      <c r="G7603" t="str">
        <f t="shared" si="577"/>
        <v>2024-Q1</v>
      </c>
      <c r="H7603" s="4">
        <f>_xlfn.XLOOKUP(G7603,'prices - not start at 2015'!$I$48:$AR$48,'prices - not start at 2015'!$I$49:$AR$49)</f>
        <v>12.5542</v>
      </c>
      <c r="I7603" s="14" t="s">
        <v>769</v>
      </c>
      <c r="J7603" s="6">
        <f>INDEX(MarketCap2!$E$2:$AR$224,MATCH(A7603,MarketCap2!$B$2:$B$224,0),MATCH(G7603,MarketCap2!$E$1:$AR$1,0))/1000000</f>
        <v>1331.887616</v>
      </c>
      <c r="K7603">
        <f t="shared" si="575"/>
        <v>7.1943524751684134</v>
      </c>
      <c r="L7603">
        <f>INDEX('PB2'!$D$2:$AQ$224,MATCH(A7603,'PB2'!$B$2:$B$224,0),MATCH(G7603,'PB2'!$D$1:$AQ$1,0))</f>
        <v>0.62594902515411399</v>
      </c>
      <c r="M7603" s="16">
        <f t="shared" si="576"/>
        <v>1.5975741790695999</v>
      </c>
      <c r="N7603" s="6">
        <f>INDEX('ROA2'!$D$2:$AQ$224,MATCH(A7603,'ROA2'!$B$2:$B$224,0),MATCH(G7603,'ROA2'!$D$1:$AQ$1,0))</f>
        <v>2.88029909133911</v>
      </c>
      <c r="O7603" s="6">
        <v>3899.6339200000002</v>
      </c>
      <c r="P7603" s="28">
        <v>0.11176541511775799</v>
      </c>
    </row>
    <row r="7604" spans="1:16" x14ac:dyDescent="0.3">
      <c r="A7604" s="17" t="s">
        <v>601</v>
      </c>
      <c r="B7604" t="str">
        <f>VLOOKUP(A7604,Sheet3!L:L,1,FALSE)</f>
        <v>PMZ-U CN EQUITY</v>
      </c>
      <c r="C7604" t="str">
        <f>VLOOKUP(A7604,'ALL - prices'!B:C,2,FALSE)</f>
        <v>Primaris Real Estate Investmen</v>
      </c>
      <c r="D7604" t="str">
        <f>VLOOKUP(A7604,'ALL - prices'!B:I,8,FALSE)</f>
        <v>Real Estate</v>
      </c>
      <c r="E7604" s="18">
        <v>2024</v>
      </c>
      <c r="F7604" t="s">
        <v>680</v>
      </c>
      <c r="G7604" t="str">
        <f t="shared" si="577"/>
        <v>2024-Q2</v>
      </c>
      <c r="H7604" s="4">
        <f>_xlfn.XLOOKUP(G7604,'prices - not start at 2015'!$I$48:$AR$48,'prices - not start at 2015'!$I$49:$AR$49)</f>
        <v>12.1356</v>
      </c>
      <c r="I7604" s="14" t="s">
        <v>769</v>
      </c>
      <c r="J7604" s="6">
        <f>INDEX(MarketCap2!$E$2:$AR$224,MATCH(A7604,MarketCap2!$B$2:$B$224,0),MATCH(G7604,MarketCap2!$E$1:$AR$1,0))/1000000</f>
        <v>1266.9640959999999</v>
      </c>
      <c r="K7604">
        <f t="shared" ref="K7604:K7606" si="581">LN(J7604)</f>
        <v>7.1443788421137748</v>
      </c>
      <c r="L7604">
        <f>INDEX('PB2'!$D$2:$AQ$224,MATCH(A7604,'PB2'!$B$2:$B$224,0),MATCH(G7604,'PB2'!$D$1:$AQ$1,0))</f>
        <v>0.59208202362060502</v>
      </c>
      <c r="M7604" s="16">
        <f t="shared" ref="M7604:M7606" si="582">1/L7604</f>
        <v>1.6889551786844674</v>
      </c>
      <c r="N7604" s="6">
        <f>INDEX('ROA2'!$D$2:$AQ$224,MATCH(A7604,'ROA2'!$B$2:$B$224,0),MATCH(G7604,'ROA2'!$D$1:$AQ$1,0))</f>
        <v>3.1240310668945299</v>
      </c>
      <c r="O7604" s="6">
        <v>3928.9950720000002</v>
      </c>
      <c r="P7604" s="28">
        <v>7.5292072544081131E-3</v>
      </c>
    </row>
    <row r="7605" spans="1:16" x14ac:dyDescent="0.3">
      <c r="A7605" s="17" t="s">
        <v>601</v>
      </c>
      <c r="B7605" t="str">
        <f>VLOOKUP(A7605,Sheet3!L:L,1,FALSE)</f>
        <v>PMZ-U CN EQUITY</v>
      </c>
      <c r="C7605" t="str">
        <f>VLOOKUP(A7605,'ALL - prices'!B:C,2,FALSE)</f>
        <v>Primaris Real Estate Investmen</v>
      </c>
      <c r="D7605" t="str">
        <f>VLOOKUP(A7605,'ALL - prices'!B:I,8,FALSE)</f>
        <v>Real Estate</v>
      </c>
      <c r="E7605" s="18">
        <v>2024</v>
      </c>
      <c r="F7605" t="s">
        <v>681</v>
      </c>
      <c r="G7605" t="str">
        <f t="shared" ref="G7605:G7662" si="583">E7605&amp;"-"&amp;F7605</f>
        <v>2024-Q3</v>
      </c>
      <c r="H7605" s="4">
        <f>_xlfn.XLOOKUP(G7605,'prices - not start at 2015'!$I$48:$AR$48,'prices - not start at 2015'!$I$49:$AR$49)</f>
        <v>15.1656</v>
      </c>
      <c r="I7605" s="14" t="s">
        <v>769</v>
      </c>
      <c r="J7605" s="6">
        <f>INDEX(MarketCap2!$E$2:$AR$224,MATCH(A7605,MarketCap2!$B$2:$B$224,0),MATCH(G7605,MarketCap2!$E$1:$AR$1,0))/1000000</f>
        <v>1561.029632</v>
      </c>
      <c r="K7605">
        <f t="shared" si="581"/>
        <v>7.3531009030386585</v>
      </c>
      <c r="L7605">
        <f>INDEX('PB2'!$D$2:$AQ$224,MATCH(A7605,'PB2'!$B$2:$B$224,0),MATCH(G7605,'PB2'!$D$1:$AQ$1,0))</f>
        <v>0.748022019863129</v>
      </c>
      <c r="M7605" s="16">
        <f t="shared" si="582"/>
        <v>1.3368590408380989</v>
      </c>
      <c r="N7605" s="6">
        <f>INDEX('ROA2'!$D$2:$AQ$224,MATCH(A7605,'ROA2'!$B$2:$B$224,0),MATCH(G7605,'ROA2'!$D$1:$AQ$1,0))</f>
        <v>3.3671000003814702</v>
      </c>
      <c r="O7605" s="6">
        <v>3960.0919039999999</v>
      </c>
      <c r="P7605" s="28">
        <v>7.9147037423415029E-3</v>
      </c>
    </row>
    <row r="7606" spans="1:16" x14ac:dyDescent="0.3">
      <c r="A7606" s="17" t="s">
        <v>601</v>
      </c>
      <c r="B7606" t="str">
        <f>VLOOKUP(A7606,Sheet3!L:L,1,FALSE)</f>
        <v>PMZ-U CN EQUITY</v>
      </c>
      <c r="C7606" t="str">
        <f>VLOOKUP(A7606,'ALL - prices'!B:C,2,FALSE)</f>
        <v>Primaris Real Estate Investmen</v>
      </c>
      <c r="D7606" t="str">
        <f>VLOOKUP(A7606,'ALL - prices'!B:I,8,FALSE)</f>
        <v>Real Estate</v>
      </c>
      <c r="E7606" s="18">
        <v>2024</v>
      </c>
      <c r="F7606" t="s">
        <v>682</v>
      </c>
      <c r="G7606" t="str">
        <f t="shared" si="583"/>
        <v>2024-Q4</v>
      </c>
      <c r="H7606" s="4">
        <f>_xlfn.XLOOKUP(G7606,'prices - not start at 2015'!$I$48:$AR$48,'prices - not start at 2015'!$I$49:$AR$49)</f>
        <v>14.544</v>
      </c>
      <c r="I7606" s="14" t="s">
        <v>769</v>
      </c>
      <c r="J7606" s="6">
        <f>INDEX(MarketCap2!$E$2:$AR$224,MATCH(A7606,MarketCap2!$B$2:$B$224,0),MATCH(G7606,MarketCap2!$E$1:$AR$1,0))/1000000</f>
        <v>1515.437312</v>
      </c>
      <c r="K7606">
        <f t="shared" si="581"/>
        <v>7.3234593310761706</v>
      </c>
      <c r="L7606">
        <f>INDEX('PB2'!$D$2:$AQ$224,MATCH(A7606,'PB2'!$B$2:$B$224,0),MATCH(G7606,'PB2'!$D$1:$AQ$1,0))</f>
        <v>0.70776171413941302</v>
      </c>
      <c r="M7606" s="16">
        <f t="shared" si="582"/>
        <v>1.4129049085622378</v>
      </c>
      <c r="N7606" s="6">
        <f>INDEX('ROA2'!$D$2:$AQ$224,MATCH(A7606,'ROA2'!$B$2:$B$224,0),MATCH(G7606,'ROA2'!$D$1:$AQ$1,0))</f>
        <v>1.8611689805984499</v>
      </c>
      <c r="O7606" s="6">
        <v>4139.4150399999999</v>
      </c>
      <c r="P7606" s="28">
        <v>4.5282569280493137E-2</v>
      </c>
    </row>
    <row r="7607" spans="1:16" x14ac:dyDescent="0.3">
      <c r="A7607" s="17" t="s">
        <v>620</v>
      </c>
      <c r="B7607" t="e">
        <f>VLOOKUP(A7607,Sheet3!L:L,1,FALSE)</f>
        <v>#N/A</v>
      </c>
      <c r="C7607" t="str">
        <f>VLOOKUP(A7607,'ALL - prices'!B:C,2,FALSE)</f>
        <v>Shopify Inc</v>
      </c>
      <c r="D7607" t="str">
        <f>VLOOKUP(A7607,'ALL - prices'!B:I,8,FALSE)</f>
        <v>Information Technology</v>
      </c>
      <c r="E7607">
        <v>2015</v>
      </c>
      <c r="F7607" t="s">
        <v>680</v>
      </c>
      <c r="G7607" t="str">
        <f t="shared" si="583"/>
        <v>2015-Q2</v>
      </c>
      <c r="H7607" s="4">
        <f>_xlfn.XLOOKUP(G7607,'prices - not start at 2015'!$I$52:$DT$52,'prices - not start at 2015'!$I$53:$DT$53)</f>
        <v>4.2380000000000004</v>
      </c>
      <c r="I7607" s="14">
        <f>STDEV(H7608:H7611)</f>
        <v>0.49710729894728312</v>
      </c>
      <c r="J7607" s="15">
        <f>INDEX(MarketCap2!$E$2:$AR$224,MATCH(A7607,MarketCap2!$B$2:$B$224,0),MATCH(G7607,MarketCap2!$E$1:$AR$1,0))</f>
        <v>3203606784</v>
      </c>
      <c r="K7607">
        <f t="shared" ref="K7607:K7669" si="584">LN(J7607)</f>
        <v>21.88754313202924</v>
      </c>
      <c r="L7607">
        <f>INDEX('PB2'!$D$2:$AQ$224,MATCH(A7607,'PB2'!$B$2:$B$224,0),MATCH(G7607,'PB2'!$D$1:$AQ$1,0))</f>
        <v>12.883237838745099</v>
      </c>
      <c r="M7607" s="16">
        <f t="shared" ref="M7607:M7669" si="585">1/L7607</f>
        <v>7.7620238989347543E-2</v>
      </c>
      <c r="N7607" s="6" t="str">
        <f>INDEX('ROA2'!$D$2:$AQ$224,MATCH(A7607,'ROA2'!$B$2:$B$224,0),MATCH(G7607,'ROA2'!$D$1:$AQ$1,0))</f>
        <v>--</v>
      </c>
      <c r="O7607" s="6">
        <v>97.325999999999993</v>
      </c>
      <c r="P7607" s="28">
        <f>('Asset Growth2'!AP182-'Asset Growth2'!AQ182)/'Asset Growth2'!AQ182</f>
        <v>2.2407109766474427E-2</v>
      </c>
    </row>
    <row r="7608" spans="1:16" x14ac:dyDescent="0.3">
      <c r="A7608" s="17" t="s">
        <v>620</v>
      </c>
      <c r="B7608" t="e">
        <f>VLOOKUP(A7608,Sheet3!L:L,1,FALSE)</f>
        <v>#N/A</v>
      </c>
      <c r="C7608" t="str">
        <f>VLOOKUP(A7608,'ALL - prices'!B:C,2,FALSE)</f>
        <v>Shopify Inc</v>
      </c>
      <c r="D7608" t="str">
        <f>VLOOKUP(A7608,'ALL - prices'!B:I,8,FALSE)</f>
        <v>Information Technology</v>
      </c>
      <c r="E7608">
        <v>2015</v>
      </c>
      <c r="F7608" t="s">
        <v>681</v>
      </c>
      <c r="G7608" t="str">
        <f t="shared" si="583"/>
        <v>2015-Q3</v>
      </c>
      <c r="H7608" s="4">
        <f>_xlfn.XLOOKUP(G7608,'prices - not start at 2015'!$I$52:$DT$52,'prices - not start at 2015'!$I$53:$DT$53)</f>
        <v>4.6660000000000004</v>
      </c>
      <c r="I7608" s="14">
        <f t="shared" ref="I7608:I7641" si="586">STDEV(H7609:H7612)</f>
        <v>0.96268006973587394</v>
      </c>
      <c r="J7608" s="15">
        <f>INDEX(MarketCap2!$E$2:$AR$224,MATCH(A7608,MarketCap2!$B$2:$B$224,0),MATCH(G7608,MarketCap2!$E$1:$AR$1,0))</f>
        <v>3801885440</v>
      </c>
      <c r="K7608">
        <f t="shared" si="584"/>
        <v>22.058762949048955</v>
      </c>
      <c r="L7608">
        <f>INDEX('PB2'!$D$2:$AQ$224,MATCH(A7608,'PB2'!$B$2:$B$224,0),MATCH(G7608,'PB2'!$D$1:$AQ$1,0))</f>
        <v>13.442395210266101</v>
      </c>
      <c r="M7608" s="16">
        <f t="shared" si="585"/>
        <v>7.439150421915057E-2</v>
      </c>
      <c r="N7608" s="6" t="str">
        <f>INDEX('ROA2'!$D$2:$AQ$224,MATCH(A7608,'ROA2'!$B$2:$B$224,0),MATCH(G7608,'ROA2'!$D$1:$AQ$1,0))</f>
        <v>--</v>
      </c>
      <c r="O7608" s="6">
        <v>236.88</v>
      </c>
      <c r="P7608" s="28">
        <v>1.4338820048085816</v>
      </c>
    </row>
    <row r="7609" spans="1:16" x14ac:dyDescent="0.3">
      <c r="A7609" s="17" t="s">
        <v>620</v>
      </c>
      <c r="B7609" t="e">
        <f>VLOOKUP(A7609,Sheet3!L:L,1,FALSE)</f>
        <v>#N/A</v>
      </c>
      <c r="C7609" t="str">
        <f>VLOOKUP(A7609,'ALL - prices'!B:C,2,FALSE)</f>
        <v>Shopify Inc</v>
      </c>
      <c r="D7609" t="str">
        <f>VLOOKUP(A7609,'ALL - prices'!B:I,8,FALSE)</f>
        <v>Information Technology</v>
      </c>
      <c r="E7609">
        <v>2015</v>
      </c>
      <c r="F7609" t="s">
        <v>682</v>
      </c>
      <c r="G7609" t="str">
        <f t="shared" si="583"/>
        <v>2015-Q4</v>
      </c>
      <c r="H7609" s="4">
        <f>_xlfn.XLOOKUP(G7609,'prices - not start at 2015'!$I$52:$DT$52,'prices - not start at 2015'!$I$53:$DT$53)</f>
        <v>3.56</v>
      </c>
      <c r="I7609" s="14">
        <f t="shared" si="586"/>
        <v>1.0914285363687404</v>
      </c>
      <c r="J7609" s="15">
        <f>INDEX(MarketCap2!$E$2:$AR$224,MATCH(A7609,MarketCap2!$B$2:$B$224,0),MATCH(G7609,MarketCap2!$E$1:$AR$1,0))</f>
        <v>2763144960</v>
      </c>
      <c r="K7609">
        <f t="shared" si="584"/>
        <v>21.739635346223736</v>
      </c>
      <c r="L7609">
        <f>INDEX('PB2'!$D$2:$AQ$224,MATCH(A7609,'PB2'!$B$2:$B$224,0),MATCH(G7609,'PB2'!$D$1:$AQ$1,0))</f>
        <v>10.556699752807599</v>
      </c>
      <c r="M7609" s="16">
        <f t="shared" si="585"/>
        <v>9.4726573968729744E-2</v>
      </c>
      <c r="N7609" s="6" t="str">
        <f>INDEX('ROA2'!$D$2:$AQ$224,MATCH(A7609,'ROA2'!$B$2:$B$224,0),MATCH(G7609,'ROA2'!$D$1:$AQ$1,0))</f>
        <v>--</v>
      </c>
      <c r="O7609" s="6">
        <v>235.63900799999999</v>
      </c>
      <c r="P7609" s="28">
        <v>-5.2389057750760115E-3</v>
      </c>
    </row>
    <row r="7610" spans="1:16" x14ac:dyDescent="0.3">
      <c r="A7610" s="17" t="s">
        <v>620</v>
      </c>
      <c r="B7610" t="e">
        <f>VLOOKUP(A7610,Sheet3!L:L,1,FALSE)</f>
        <v>#N/A</v>
      </c>
      <c r="C7610" t="str">
        <f>VLOOKUP(A7610,'ALL - prices'!B:C,2,FALSE)</f>
        <v>Shopify Inc</v>
      </c>
      <c r="D7610" t="str">
        <f>VLOOKUP(A7610,'ALL - prices'!B:I,8,FALSE)</f>
        <v>Information Technology</v>
      </c>
      <c r="E7610">
        <v>2016</v>
      </c>
      <c r="F7610" t="s">
        <v>679</v>
      </c>
      <c r="G7610" t="str">
        <f t="shared" si="583"/>
        <v>2016-Q1</v>
      </c>
      <c r="H7610" s="4">
        <f>_xlfn.XLOOKUP(G7610,'prices - not start at 2015'!$I$52:$DT$52,'prices - not start at 2015'!$I$53:$DT$53)</f>
        <v>3.6720000000000002</v>
      </c>
      <c r="I7610" s="14">
        <f t="shared" si="586"/>
        <v>2.1345123564880111</v>
      </c>
      <c r="J7610" s="15">
        <f>INDEX(MarketCap2!$E$2:$AR$224,MATCH(A7610,MarketCap2!$B$2:$B$224,0),MATCH(G7610,MarketCap2!$E$1:$AR$1,0))</f>
        <v>3025733888</v>
      </c>
      <c r="K7610">
        <f t="shared" si="584"/>
        <v>21.830419506608056</v>
      </c>
      <c r="L7610">
        <f>INDEX('PB2'!$D$2:$AQ$224,MATCH(A7610,'PB2'!$B$2:$B$224,0),MATCH(G7610,'PB2'!$D$1:$AQ$1,0))</f>
        <v>12.0067644119263</v>
      </c>
      <c r="M7610" s="16">
        <f t="shared" si="585"/>
        <v>8.3286384715494349E-2</v>
      </c>
      <c r="N7610" s="6">
        <f>INDEX('ROA2'!$D$2:$AQ$224,MATCH(A7610,'ROA2'!$B$2:$B$224,0),MATCH(G7610,'ROA2'!$D$1:$AQ$1,0))</f>
        <v>-11.0886526107788</v>
      </c>
      <c r="O7610" s="6">
        <v>243.71199999999999</v>
      </c>
      <c r="P7610" s="28">
        <v>3.4259998242735769E-2</v>
      </c>
    </row>
    <row r="7611" spans="1:16" x14ac:dyDescent="0.3">
      <c r="A7611" s="17" t="s">
        <v>620</v>
      </c>
      <c r="B7611" t="e">
        <f>VLOOKUP(A7611,Sheet3!L:L,1,FALSE)</f>
        <v>#N/A</v>
      </c>
      <c r="C7611" t="str">
        <f>VLOOKUP(A7611,'ALL - prices'!B:C,2,FALSE)</f>
        <v>Shopify Inc</v>
      </c>
      <c r="D7611" t="str">
        <f>VLOOKUP(A7611,'ALL - prices'!B:I,8,FALSE)</f>
        <v>Information Technology</v>
      </c>
      <c r="E7611">
        <v>2016</v>
      </c>
      <c r="F7611" t="s">
        <v>680</v>
      </c>
      <c r="G7611" t="str">
        <f t="shared" si="583"/>
        <v>2016-Q2</v>
      </c>
      <c r="H7611" s="4">
        <f>_xlfn.XLOOKUP(G7611,'prices - not start at 2015'!$I$52:$DT$52,'prices - not start at 2015'!$I$53:$DT$53)</f>
        <v>3.976</v>
      </c>
      <c r="I7611" s="14">
        <f t="shared" si="586"/>
        <v>2.7295272484443176</v>
      </c>
      <c r="J7611" s="15">
        <f>INDEX(MarketCap2!$E$2:$AR$224,MATCH(A7611,MarketCap2!$B$2:$B$224,0),MATCH(G7611,MarketCap2!$E$1:$AR$1,0))</f>
        <v>3359520000</v>
      </c>
      <c r="K7611">
        <f t="shared" si="584"/>
        <v>21.935063943573613</v>
      </c>
      <c r="L7611">
        <f>INDEX('PB2'!$D$2:$AQ$224,MATCH(A7611,'PB2'!$B$2:$B$224,0),MATCH(G7611,'PB2'!$D$1:$AQ$1,0))</f>
        <v>13.2733354568481</v>
      </c>
      <c r="M7611" s="16">
        <f t="shared" si="585"/>
        <v>7.5339013562267118E-2</v>
      </c>
      <c r="N7611" s="6">
        <f>INDEX('ROA2'!$D$2:$AQ$224,MATCH(A7611,'ROA2'!$B$2:$B$224,0),MATCH(G7611,'ROA2'!$D$1:$AQ$1,0))</f>
        <v>-13.5370693206787</v>
      </c>
      <c r="O7611" s="6">
        <v>245.274</v>
      </c>
      <c r="P7611" s="28">
        <v>6.4092043067227383E-3</v>
      </c>
    </row>
    <row r="7612" spans="1:16" x14ac:dyDescent="0.3">
      <c r="A7612" s="17" t="s">
        <v>620</v>
      </c>
      <c r="B7612" t="e">
        <f>VLOOKUP(A7612,Sheet3!L:L,1,FALSE)</f>
        <v>#N/A</v>
      </c>
      <c r="C7612" t="str">
        <f>VLOOKUP(A7612,'ALL - prices'!B:C,2,FALSE)</f>
        <v>Shopify Inc</v>
      </c>
      <c r="D7612" t="str">
        <f>VLOOKUP(A7612,'ALL - prices'!B:I,8,FALSE)</f>
        <v>Information Technology</v>
      </c>
      <c r="E7612">
        <v>2016</v>
      </c>
      <c r="F7612" t="s">
        <v>681</v>
      </c>
      <c r="G7612" t="str">
        <f t="shared" si="583"/>
        <v>2016-Q3</v>
      </c>
      <c r="H7612" s="4">
        <f>_xlfn.XLOOKUP(G7612,'prices - not start at 2015'!$I$52:$DT$52,'prices - not start at 2015'!$I$53:$DT$53)</f>
        <v>5.6289999999999996</v>
      </c>
      <c r="I7612" s="14">
        <f t="shared" si="586"/>
        <v>3.6791186784337357</v>
      </c>
      <c r="J7612" s="15">
        <f>INDEX(MarketCap2!$E$2:$AR$224,MATCH(A7612,MarketCap2!$B$2:$B$224,0),MATCH(G7612,MarketCap2!$E$1:$AR$1,0))</f>
        <v>5127464960</v>
      </c>
      <c r="K7612">
        <f t="shared" si="584"/>
        <v>22.35787721414782</v>
      </c>
      <c r="L7612">
        <f>INDEX('PB2'!$D$2:$AQ$224,MATCH(A7612,'PB2'!$B$2:$B$224,0),MATCH(G7612,'PB2'!$D$1:$AQ$1,0))</f>
        <v>9.2743291854858398</v>
      </c>
      <c r="M7612" s="16">
        <f t="shared" si="585"/>
        <v>0.1078245099996</v>
      </c>
      <c r="N7612" s="6">
        <f>INDEX('ROA2'!$D$2:$AQ$224,MATCH(A7612,'ROA2'!$B$2:$B$224,0),MATCH(G7612,'ROA2'!$D$1:$AQ$1,0))</f>
        <v>-11.611737251281699</v>
      </c>
      <c r="O7612" s="6">
        <v>251.108992</v>
      </c>
      <c r="P7612" s="28">
        <v>2.3789688266999353E-2</v>
      </c>
    </row>
    <row r="7613" spans="1:16" x14ac:dyDescent="0.3">
      <c r="A7613" s="17" t="s">
        <v>620</v>
      </c>
      <c r="B7613" t="e">
        <f>VLOOKUP(A7613,Sheet3!L:L,1,FALSE)</f>
        <v>#N/A</v>
      </c>
      <c r="C7613" t="str">
        <f>VLOOKUP(A7613,'ALL - prices'!B:C,2,FALSE)</f>
        <v>Shopify Inc</v>
      </c>
      <c r="D7613" t="str">
        <f>VLOOKUP(A7613,'ALL - prices'!B:I,8,FALSE)</f>
        <v>Information Technology</v>
      </c>
      <c r="E7613">
        <v>2016</v>
      </c>
      <c r="F7613" t="s">
        <v>682</v>
      </c>
      <c r="G7613" t="str">
        <f t="shared" si="583"/>
        <v>2016-Q4</v>
      </c>
      <c r="H7613" s="4">
        <f>_xlfn.XLOOKUP(G7613,'prices - not start at 2015'!$I$52:$DT$52,'prices - not start at 2015'!$I$53:$DT$53)</f>
        <v>5.77</v>
      </c>
      <c r="I7613" s="14">
        <f t="shared" si="586"/>
        <v>2.301635433048999</v>
      </c>
      <c r="J7613" s="15">
        <f>INDEX(MarketCap2!$E$2:$AR$224,MATCH(A7613,MarketCap2!$B$2:$B$224,0),MATCH(G7613,MarketCap2!$E$1:$AR$1,0))</f>
        <v>5139039744</v>
      </c>
      <c r="K7613">
        <f t="shared" si="584"/>
        <v>22.360132078726949</v>
      </c>
      <c r="L7613">
        <f>INDEX('PB2'!$D$2:$AQ$224,MATCH(A7613,'PB2'!$B$2:$B$224,0),MATCH(G7613,'PB2'!$D$1:$AQ$1,0))</f>
        <v>9.3439369201660192</v>
      </c>
      <c r="M7613" s="16">
        <f t="shared" si="585"/>
        <v>0.10702127042850718</v>
      </c>
      <c r="N7613" s="6">
        <f>INDEX('ROA2'!$D$2:$AQ$224,MATCH(A7613,'ROA2'!$B$2:$B$224,0),MATCH(G7613,'ROA2'!$D$1:$AQ$1,0))</f>
        <v>-9.0847139358520508</v>
      </c>
      <c r="O7613" s="6">
        <v>486.343008</v>
      </c>
      <c r="P7613" s="28">
        <v>0.93678053552140417</v>
      </c>
    </row>
    <row r="7614" spans="1:16" x14ac:dyDescent="0.3">
      <c r="A7614" s="17" t="s">
        <v>620</v>
      </c>
      <c r="B7614" t="e">
        <f>VLOOKUP(A7614,Sheet3!L:L,1,FALSE)</f>
        <v>#N/A</v>
      </c>
      <c r="C7614" t="str">
        <f>VLOOKUP(A7614,'ALL - prices'!B:C,2,FALSE)</f>
        <v>Shopify Inc</v>
      </c>
      <c r="D7614" t="str">
        <f>VLOOKUP(A7614,'ALL - prices'!B:I,8,FALSE)</f>
        <v>Information Technology</v>
      </c>
      <c r="E7614">
        <v>2017</v>
      </c>
      <c r="F7614" t="s">
        <v>679</v>
      </c>
      <c r="G7614" t="str">
        <f t="shared" si="583"/>
        <v>2017-Q1</v>
      </c>
      <c r="H7614" s="4">
        <f>_xlfn.XLOOKUP(G7614,'prices - not start at 2015'!$I$52:$DT$52,'prices - not start at 2015'!$I$53:$DT$53)</f>
        <v>9.0709999999999997</v>
      </c>
      <c r="I7614" s="14">
        <f t="shared" si="586"/>
        <v>2.0823850708582605</v>
      </c>
      <c r="J7614" s="15">
        <f>INDEX(MarketCap2!$E$2:$AR$224,MATCH(A7614,MarketCap2!$B$2:$B$224,0),MATCH(G7614,MarketCap2!$E$1:$AR$1,0))</f>
        <v>8233174528</v>
      </c>
      <c r="K7614">
        <f t="shared" si="584"/>
        <v>22.831437503629051</v>
      </c>
      <c r="L7614">
        <f>INDEX('PB2'!$D$2:$AQ$224,MATCH(A7614,'PB2'!$B$2:$B$224,0),MATCH(G7614,'PB2'!$D$1:$AQ$1,0))</f>
        <v>15.156577110290501</v>
      </c>
      <c r="M7614" s="16">
        <f t="shared" si="585"/>
        <v>6.5977957471746951E-2</v>
      </c>
      <c r="N7614" s="6">
        <f>INDEX('ROA2'!$D$2:$AQ$224,MATCH(A7614,'ROA2'!$B$2:$B$224,0),MATCH(G7614,'ROA2'!$D$1:$AQ$1,0))</f>
        <v>-9.6299734115600604</v>
      </c>
      <c r="O7614" s="6">
        <v>490.55801600000001</v>
      </c>
      <c r="P7614" s="28">
        <v>8.6667391751625873E-3</v>
      </c>
    </row>
    <row r="7615" spans="1:16" x14ac:dyDescent="0.3">
      <c r="A7615" s="17" t="s">
        <v>620</v>
      </c>
      <c r="B7615" t="e">
        <f>VLOOKUP(A7615,Sheet3!L:L,1,FALSE)</f>
        <v>#N/A</v>
      </c>
      <c r="C7615" t="str">
        <f>VLOOKUP(A7615,'ALL - prices'!B:C,2,FALSE)</f>
        <v>Shopify Inc</v>
      </c>
      <c r="D7615" t="str">
        <f>VLOOKUP(A7615,'ALL - prices'!B:I,8,FALSE)</f>
        <v>Information Technology</v>
      </c>
      <c r="E7615">
        <v>2017</v>
      </c>
      <c r="F7615" t="s">
        <v>680</v>
      </c>
      <c r="G7615" t="str">
        <f t="shared" si="583"/>
        <v>2017-Q2</v>
      </c>
      <c r="H7615" s="4">
        <f>_xlfn.XLOOKUP(G7615,'prices - not start at 2015'!$I$52:$DT$52,'prices - not start at 2015'!$I$53:$DT$53)</f>
        <v>11.26</v>
      </c>
      <c r="I7615" s="14">
        <f t="shared" si="586"/>
        <v>2.7366988020849825</v>
      </c>
      <c r="J7615" s="15">
        <f>INDEX(MarketCap2!$E$2:$AR$224,MATCH(A7615,MarketCap2!$B$2:$B$224,0),MATCH(G7615,MarketCap2!$E$1:$AR$1,0))</f>
        <v>10995329024</v>
      </c>
      <c r="K7615">
        <f t="shared" si="584"/>
        <v>23.12073638538034</v>
      </c>
      <c r="L7615">
        <f>INDEX('PB2'!$D$2:$AQ$224,MATCH(A7615,'PB2'!$B$2:$B$224,0),MATCH(G7615,'PB2'!$D$1:$AQ$1,0))</f>
        <v>8.7369661331176793</v>
      </c>
      <c r="M7615" s="16">
        <f t="shared" si="585"/>
        <v>0.1144562065096574</v>
      </c>
      <c r="N7615" s="6">
        <f>INDEX('ROA2'!$D$2:$AQ$224,MATCH(A7615,'ROA2'!$B$2:$B$224,0),MATCH(G7615,'ROA2'!$D$1:$AQ$1,0))</f>
        <v>-10.721499443054199</v>
      </c>
      <c r="O7615" s="6">
        <v>501.33798400000001</v>
      </c>
      <c r="P7615" s="28">
        <v>2.1974909487566089E-2</v>
      </c>
    </row>
    <row r="7616" spans="1:16" x14ac:dyDescent="0.3">
      <c r="A7616" s="17" t="s">
        <v>620</v>
      </c>
      <c r="B7616" t="e">
        <f>VLOOKUP(A7616,Sheet3!L:L,1,FALSE)</f>
        <v>#N/A</v>
      </c>
      <c r="C7616" t="str">
        <f>VLOOKUP(A7616,'ALL - prices'!B:C,2,FALSE)</f>
        <v>Shopify Inc</v>
      </c>
      <c r="D7616" t="str">
        <f>VLOOKUP(A7616,'ALL - prices'!B:I,8,FALSE)</f>
        <v>Information Technology</v>
      </c>
      <c r="E7616">
        <v>2017</v>
      </c>
      <c r="F7616" t="s">
        <v>681</v>
      </c>
      <c r="G7616" t="str">
        <f t="shared" si="583"/>
        <v>2017-Q3</v>
      </c>
      <c r="H7616" s="4">
        <f>_xlfn.XLOOKUP(G7616,'prices - not start at 2015'!$I$52:$DT$52,'prices - not start at 2015'!$I$53:$DT$53)</f>
        <v>14.512</v>
      </c>
      <c r="I7616" s="14">
        <f t="shared" si="586"/>
        <v>3.7243121065059226</v>
      </c>
      <c r="J7616" s="15">
        <f>INDEX(MarketCap2!$E$2:$AR$224,MATCH(A7616,MarketCap2!$B$2:$B$224,0),MATCH(G7616,MarketCap2!$E$1:$AR$1,0))</f>
        <v>14377393152</v>
      </c>
      <c r="K7616">
        <f t="shared" si="584"/>
        <v>23.388922889912674</v>
      </c>
      <c r="L7616">
        <f>INDEX('PB2'!$D$2:$AQ$224,MATCH(A7616,'PB2'!$B$2:$B$224,0),MATCH(G7616,'PB2'!$D$1:$AQ$1,0))</f>
        <v>11.6809730529785</v>
      </c>
      <c r="M7616" s="16">
        <f t="shared" si="585"/>
        <v>8.5609306302184537E-2</v>
      </c>
      <c r="N7616" s="6">
        <f>INDEX('ROA2'!$D$2:$AQ$224,MATCH(A7616,'ROA2'!$B$2:$B$224,0),MATCH(G7616,'ROA2'!$D$1:$AQ$1,0))</f>
        <v>-6.86795997619629</v>
      </c>
      <c r="O7616" s="6">
        <v>1077.2330239999999</v>
      </c>
      <c r="P7616" s="28">
        <v>1.1487161523352674</v>
      </c>
    </row>
    <row r="7617" spans="1:16" x14ac:dyDescent="0.3">
      <c r="A7617" s="17" t="s">
        <v>620</v>
      </c>
      <c r="B7617" t="e">
        <f>VLOOKUP(A7617,Sheet3!L:L,1,FALSE)</f>
        <v>#N/A</v>
      </c>
      <c r="C7617" t="str">
        <f>VLOOKUP(A7617,'ALL - prices'!B:C,2,FALSE)</f>
        <v>Shopify Inc</v>
      </c>
      <c r="D7617" t="str">
        <f>VLOOKUP(A7617,'ALL - prices'!B:I,8,FALSE)</f>
        <v>Information Technology</v>
      </c>
      <c r="E7617">
        <v>2017</v>
      </c>
      <c r="F7617" t="s">
        <v>682</v>
      </c>
      <c r="G7617" t="str">
        <f t="shared" si="583"/>
        <v>2017-Q4</v>
      </c>
      <c r="H7617" s="4">
        <f>_xlfn.XLOOKUP(G7617,'prices - not start at 2015'!$I$52:$DT$52,'prices - not start at 2015'!$I$53:$DT$53)</f>
        <v>12.711</v>
      </c>
      <c r="I7617" s="14">
        <f t="shared" si="586"/>
        <v>2.1375585761954379</v>
      </c>
      <c r="J7617" s="15">
        <f>INDEX(MarketCap2!$E$2:$AR$224,MATCH(A7617,MarketCap2!$B$2:$B$224,0),MATCH(G7617,MarketCap2!$E$1:$AR$1,0))</f>
        <v>12698225664</v>
      </c>
      <c r="K7617">
        <f t="shared" si="584"/>
        <v>23.264728109154333</v>
      </c>
      <c r="L7617">
        <f>INDEX('PB2'!$D$2:$AQ$224,MATCH(A7617,'PB2'!$B$2:$B$224,0),MATCH(G7617,'PB2'!$D$1:$AQ$1,0))</f>
        <v>10.123332977294901</v>
      </c>
      <c r="M7617" s="16">
        <f t="shared" si="585"/>
        <v>9.8781695933824187E-2</v>
      </c>
      <c r="N7617" s="6">
        <f>INDEX('ROA2'!$D$2:$AQ$224,MATCH(A7617,'ROA2'!$B$2:$B$224,0),MATCH(G7617,'ROA2'!$D$1:$AQ$1,0))</f>
        <v>-5.7786140441894496</v>
      </c>
      <c r="O7617" s="6">
        <v>1101.4079999999999</v>
      </c>
      <c r="P7617" s="28">
        <v>2.244173308968294E-2</v>
      </c>
    </row>
    <row r="7618" spans="1:16" x14ac:dyDescent="0.3">
      <c r="A7618" s="17" t="s">
        <v>620</v>
      </c>
      <c r="B7618" t="e">
        <f>VLOOKUP(A7618,Sheet3!L:L,1,FALSE)</f>
        <v>#N/A</v>
      </c>
      <c r="C7618" t="str">
        <f>VLOOKUP(A7618,'ALL - prices'!B:C,2,FALSE)</f>
        <v>Shopify Inc</v>
      </c>
      <c r="D7618" t="str">
        <f>VLOOKUP(A7618,'ALL - prices'!B:I,8,FALSE)</f>
        <v>Information Technology</v>
      </c>
      <c r="E7618">
        <v>2018</v>
      </c>
      <c r="F7618" t="s">
        <v>679</v>
      </c>
      <c r="G7618" t="str">
        <f t="shared" si="583"/>
        <v>2018-Q1</v>
      </c>
      <c r="H7618" s="4">
        <f>_xlfn.XLOOKUP(G7618,'prices - not start at 2015'!$I$52:$DT$52,'prices - not start at 2015'!$I$53:$DT$53)</f>
        <v>16.032</v>
      </c>
      <c r="I7618" s="14">
        <f t="shared" si="586"/>
        <v>4.0504604265029771</v>
      </c>
      <c r="J7618" s="15">
        <f>INDEX(MarketCap2!$E$2:$AR$224,MATCH(A7618,MarketCap2!$B$2:$B$224,0),MATCH(G7618,MarketCap2!$E$1:$AR$1,0))</f>
        <v>16864060416</v>
      </c>
      <c r="K7618">
        <f t="shared" si="584"/>
        <v>23.54845059184164</v>
      </c>
      <c r="L7618">
        <f>INDEX('PB2'!$D$2:$AQ$224,MATCH(A7618,'PB2'!$B$2:$B$224,0),MATCH(G7618,'PB2'!$D$1:$AQ$1,0))</f>
        <v>7.95530080795288</v>
      </c>
      <c r="M7618" s="16">
        <f t="shared" si="585"/>
        <v>0.12570234918085113</v>
      </c>
      <c r="N7618" s="6">
        <f>INDEX('ROA2'!$D$2:$AQ$224,MATCH(A7618,'ROA2'!$B$2:$B$224,0),MATCH(G7618,'ROA2'!$D$1:$AQ$1,0))</f>
        <v>-4.9865279197692898</v>
      </c>
      <c r="O7618" s="6">
        <v>1113.564032</v>
      </c>
      <c r="P7618" s="28">
        <v>1.1036811063656789E-2</v>
      </c>
    </row>
    <row r="7619" spans="1:16" x14ac:dyDescent="0.3">
      <c r="A7619" s="17" t="s">
        <v>620</v>
      </c>
      <c r="B7619" t="e">
        <f>VLOOKUP(A7619,Sheet3!L:L,1,FALSE)</f>
        <v>#N/A</v>
      </c>
      <c r="C7619" t="str">
        <f>VLOOKUP(A7619,'ALL - prices'!B:C,2,FALSE)</f>
        <v>Shopify Inc</v>
      </c>
      <c r="D7619" t="str">
        <f>VLOOKUP(A7619,'ALL - prices'!B:I,8,FALSE)</f>
        <v>Information Technology</v>
      </c>
      <c r="E7619">
        <v>2018</v>
      </c>
      <c r="F7619" t="s">
        <v>680</v>
      </c>
      <c r="G7619" t="str">
        <f t="shared" si="583"/>
        <v>2018-Q2</v>
      </c>
      <c r="H7619" s="4">
        <f>_xlfn.XLOOKUP(G7619,'prices - not start at 2015'!$I$52:$DT$52,'prices - not start at 2015'!$I$53:$DT$53)</f>
        <v>19.170999999999999</v>
      </c>
      <c r="I7619" s="14">
        <f t="shared" si="586"/>
        <v>9.1666587651480995</v>
      </c>
      <c r="J7619" s="15">
        <f>INDEX(MarketCap2!$E$2:$AR$224,MATCH(A7619,MarketCap2!$B$2:$B$224,0),MATCH(G7619,MarketCap2!$E$1:$AR$1,0))</f>
        <v>20351363072</v>
      </c>
      <c r="K7619">
        <f t="shared" si="584"/>
        <v>23.73641372801692</v>
      </c>
      <c r="L7619">
        <f>INDEX('PB2'!$D$2:$AQ$224,MATCH(A7619,'PB2'!$B$2:$B$224,0),MATCH(G7619,'PB2'!$D$1:$AQ$1,0))</f>
        <v>9.3667907714843803</v>
      </c>
      <c r="M7619" s="16">
        <f t="shared" si="585"/>
        <v>0.10676015130436477</v>
      </c>
      <c r="N7619" s="6">
        <f>INDEX('ROA2'!$D$2:$AQ$224,MATCH(A7619,'ROA2'!$B$2:$B$224,0),MATCH(G7619,'ROA2'!$D$1:$AQ$1,0))</f>
        <v>-3.7041449546814</v>
      </c>
      <c r="O7619" s="6">
        <v>1782.535936</v>
      </c>
      <c r="P7619" s="28">
        <v>0.60074848394528602</v>
      </c>
    </row>
    <row r="7620" spans="1:16" x14ac:dyDescent="0.3">
      <c r="A7620" s="17" t="s">
        <v>620</v>
      </c>
      <c r="B7620" t="e">
        <f>VLOOKUP(A7620,Sheet3!L:L,1,FALSE)</f>
        <v>#N/A</v>
      </c>
      <c r="C7620" t="str">
        <f>VLOOKUP(A7620,'ALL - prices'!B:C,2,FALSE)</f>
        <v>Shopify Inc</v>
      </c>
      <c r="D7620" t="str">
        <f>VLOOKUP(A7620,'ALL - prices'!B:I,8,FALSE)</f>
        <v>Information Technology</v>
      </c>
      <c r="E7620">
        <v>2018</v>
      </c>
      <c r="F7620" t="s">
        <v>681</v>
      </c>
      <c r="G7620" t="str">
        <f t="shared" si="583"/>
        <v>2018-Q3</v>
      </c>
      <c r="H7620" s="4">
        <f>_xlfn.XLOOKUP(G7620,'prices - not start at 2015'!$I$52:$DT$52,'prices - not start at 2015'!$I$53:$DT$53)</f>
        <v>21.23</v>
      </c>
      <c r="I7620" s="14">
        <f t="shared" si="586"/>
        <v>10.50004601180394</v>
      </c>
      <c r="J7620" s="15">
        <f>INDEX(MarketCap2!$E$2:$AR$224,MATCH(A7620,MarketCap2!$B$2:$B$224,0),MATCH(G7620,MarketCap2!$E$1:$AR$1,0))</f>
        <v>22684160000</v>
      </c>
      <c r="K7620">
        <f t="shared" si="584"/>
        <v>23.844932720503049</v>
      </c>
      <c r="L7620">
        <f>INDEX('PB2'!$D$2:$AQ$224,MATCH(A7620,'PB2'!$B$2:$B$224,0),MATCH(G7620,'PB2'!$D$1:$AQ$1,0))</f>
        <v>10.496644973754901</v>
      </c>
      <c r="M7620" s="16">
        <f t="shared" si="585"/>
        <v>9.5268536041785937E-2</v>
      </c>
      <c r="N7620" s="6">
        <f>INDEX('ROA2'!$D$2:$AQ$224,MATCH(A7620,'ROA2'!$B$2:$B$224,0),MATCH(G7620,'ROA2'!$D$1:$AQ$1,0))</f>
        <v>-3.6186249256134002</v>
      </c>
      <c r="O7620" s="6">
        <v>1809.057024</v>
      </c>
      <c r="P7620" s="28">
        <v>1.487829079031816E-2</v>
      </c>
    </row>
    <row r="7621" spans="1:16" x14ac:dyDescent="0.3">
      <c r="A7621" s="17" t="s">
        <v>620</v>
      </c>
      <c r="B7621" t="e">
        <f>VLOOKUP(A7621,Sheet3!L:L,1,FALSE)</f>
        <v>#N/A</v>
      </c>
      <c r="C7621" t="str">
        <f>VLOOKUP(A7621,'ALL - prices'!B:C,2,FALSE)</f>
        <v>Shopify Inc</v>
      </c>
      <c r="D7621" t="str">
        <f>VLOOKUP(A7621,'ALL - prices'!B:I,8,FALSE)</f>
        <v>Information Technology</v>
      </c>
      <c r="E7621">
        <v>2018</v>
      </c>
      <c r="F7621" t="s">
        <v>682</v>
      </c>
      <c r="G7621" t="str">
        <f t="shared" si="583"/>
        <v>2018-Q4</v>
      </c>
      <c r="H7621" s="4">
        <f>_xlfn.XLOOKUP(G7621,'prices - not start at 2015'!$I$52:$DT$52,'prices - not start at 2015'!$I$53:$DT$53)</f>
        <v>18.879000000000001</v>
      </c>
      <c r="I7621" s="14">
        <f t="shared" si="586"/>
        <v>9.8535908175649798</v>
      </c>
      <c r="J7621" s="15">
        <f>INDEX(MarketCap2!$E$2:$AR$224,MATCH(A7621,MarketCap2!$B$2:$B$224,0),MATCH(G7621,MarketCap2!$E$1:$AR$1,0))</f>
        <v>20836048896</v>
      </c>
      <c r="K7621">
        <f t="shared" si="584"/>
        <v>23.759950443534223</v>
      </c>
      <c r="L7621">
        <f>INDEX('PB2'!$D$2:$AQ$224,MATCH(A7621,'PB2'!$B$2:$B$224,0),MATCH(G7621,'PB2'!$D$1:$AQ$1,0))</f>
        <v>7.31658983230591</v>
      </c>
      <c r="M7621" s="16">
        <f t="shared" si="585"/>
        <v>0.13667569495074977</v>
      </c>
      <c r="N7621" s="6">
        <f>INDEX('ROA2'!$D$2:$AQ$224,MATCH(A7621,'ROA2'!$B$2:$B$224,0),MATCH(G7621,'ROA2'!$D$1:$AQ$1,0))</f>
        <v>-4.4868311882018999</v>
      </c>
      <c r="O7621" s="6">
        <v>1841.6939520000001</v>
      </c>
      <c r="P7621" s="28">
        <v>1.8040850878120317E-2</v>
      </c>
    </row>
    <row r="7622" spans="1:16" x14ac:dyDescent="0.3">
      <c r="A7622" s="17" t="s">
        <v>620</v>
      </c>
      <c r="B7622" t="e">
        <f>VLOOKUP(A7622,Sheet3!L:L,1,FALSE)</f>
        <v>#N/A</v>
      </c>
      <c r="C7622" t="str">
        <f>VLOOKUP(A7622,'ALL - prices'!B:C,2,FALSE)</f>
        <v>Shopify Inc</v>
      </c>
      <c r="D7622" t="str">
        <f>VLOOKUP(A7622,'ALL - prices'!B:I,8,FALSE)</f>
        <v>Information Technology</v>
      </c>
      <c r="E7622">
        <v>2019</v>
      </c>
      <c r="F7622" t="s">
        <v>679</v>
      </c>
      <c r="G7622" t="str">
        <f t="shared" si="583"/>
        <v>2019-Q1</v>
      </c>
      <c r="H7622" s="4">
        <f>_xlfn.XLOOKUP(G7622,'prices - not start at 2015'!$I$52:$DT$52,'prices - not start at 2015'!$I$53:$DT$53)</f>
        <v>27.585999999999999</v>
      </c>
      <c r="I7622" s="14">
        <f t="shared" si="586"/>
        <v>9.1958560957277466</v>
      </c>
      <c r="J7622" s="15">
        <f>INDEX(MarketCap2!$E$2:$AR$224,MATCH(A7622,MarketCap2!$B$2:$B$224,0),MATCH(G7622,MarketCap2!$E$1:$AR$1,0))</f>
        <v>30672332800</v>
      </c>
      <c r="K7622">
        <f t="shared" si="584"/>
        <v>24.146626873477743</v>
      </c>
      <c r="L7622">
        <f>INDEX('PB2'!$D$2:$AQ$224,MATCH(A7622,'PB2'!$B$2:$B$224,0),MATCH(G7622,'PB2'!$D$1:$AQ$1,0))</f>
        <v>10.812015533447299</v>
      </c>
      <c r="M7622" s="16">
        <f t="shared" si="585"/>
        <v>9.2489693240494289E-2</v>
      </c>
      <c r="N7622" s="6">
        <f>INDEX('ROA2'!$D$2:$AQ$224,MATCH(A7622,'ROA2'!$B$2:$B$224,0),MATCH(G7622,'ROA2'!$D$1:$AQ$1,0))</f>
        <v>-3.8329160213470499</v>
      </c>
      <c r="O7622" s="6">
        <v>2254.7850239999998</v>
      </c>
      <c r="P7622" s="28">
        <v>0.22429952140061091</v>
      </c>
    </row>
    <row r="7623" spans="1:16" x14ac:dyDescent="0.3">
      <c r="A7623" s="17" t="s">
        <v>620</v>
      </c>
      <c r="B7623" t="e">
        <f>VLOOKUP(A7623,Sheet3!L:L,1,FALSE)</f>
        <v>#N/A</v>
      </c>
      <c r="C7623" t="str">
        <f>VLOOKUP(A7623,'ALL - prices'!B:C,2,FALSE)</f>
        <v>Shopify Inc</v>
      </c>
      <c r="D7623" t="str">
        <f>VLOOKUP(A7623,'ALL - prices'!B:I,8,FALSE)</f>
        <v>Information Technology</v>
      </c>
      <c r="E7623">
        <v>2019</v>
      </c>
      <c r="F7623" t="s">
        <v>680</v>
      </c>
      <c r="G7623" t="str">
        <f t="shared" si="583"/>
        <v>2019-Q2</v>
      </c>
      <c r="H7623" s="4">
        <f>_xlfn.XLOOKUP(G7623,'prices - not start at 2015'!$I$52:$DT$52,'prices - not start at 2015'!$I$53:$DT$53)</f>
        <v>39.357999999999997</v>
      </c>
      <c r="I7623" s="14">
        <f t="shared" si="586"/>
        <v>39.85446094960178</v>
      </c>
      <c r="J7623" s="15">
        <f>INDEX(MarketCap2!$E$2:$AR$224,MATCH(A7623,MarketCap2!$B$2:$B$224,0),MATCH(G7623,MarketCap2!$E$1:$AR$1,0))</f>
        <v>44181868544</v>
      </c>
      <c r="K7623">
        <f t="shared" si="584"/>
        <v>24.511580327932659</v>
      </c>
      <c r="L7623">
        <f>INDEX('PB2'!$D$2:$AQ$224,MATCH(A7623,'PB2'!$B$2:$B$224,0),MATCH(G7623,'PB2'!$D$1:$AQ$1,0))</f>
        <v>15.652102470397899</v>
      </c>
      <c r="M7623" s="16">
        <f t="shared" si="585"/>
        <v>6.3889180504105053E-2</v>
      </c>
      <c r="N7623" s="6">
        <f>INDEX('ROA2'!$D$2:$AQ$224,MATCH(A7623,'ROA2'!$B$2:$B$224,0),MATCH(G7623,'ROA2'!$D$1:$AQ$1,0))</f>
        <v>-3.4789490699768102</v>
      </c>
      <c r="O7623" s="6">
        <v>2402.7509759999998</v>
      </c>
      <c r="P7623" s="28">
        <v>6.5623086203361283E-2</v>
      </c>
    </row>
    <row r="7624" spans="1:16" x14ac:dyDescent="0.3">
      <c r="A7624" s="17" t="s">
        <v>620</v>
      </c>
      <c r="B7624" t="e">
        <f>VLOOKUP(A7624,Sheet3!L:L,1,FALSE)</f>
        <v>#N/A</v>
      </c>
      <c r="C7624" t="str">
        <f>VLOOKUP(A7624,'ALL - prices'!B:C,2,FALSE)</f>
        <v>Shopify Inc</v>
      </c>
      <c r="D7624" t="str">
        <f>VLOOKUP(A7624,'ALL - prices'!B:I,8,FALSE)</f>
        <v>Information Technology</v>
      </c>
      <c r="E7624">
        <v>2019</v>
      </c>
      <c r="F7624" t="s">
        <v>681</v>
      </c>
      <c r="G7624" t="str">
        <f t="shared" si="583"/>
        <v>2019-Q3</v>
      </c>
      <c r="H7624" s="4">
        <f>_xlfn.XLOOKUP(G7624,'prices - not start at 2015'!$I$52:$DT$52,'prices - not start at 2015'!$I$53:$DT$53)</f>
        <v>41.23</v>
      </c>
      <c r="I7624" s="14">
        <f t="shared" si="586"/>
        <v>44.812484395162322</v>
      </c>
      <c r="J7624" s="15">
        <f>INDEX(MarketCap2!$E$2:$AR$224,MATCH(A7624,MarketCap2!$B$2:$B$224,0),MATCH(G7624,MarketCap2!$E$1:$AR$1,0))</f>
        <v>47504277504</v>
      </c>
      <c r="K7624">
        <f t="shared" si="584"/>
        <v>24.584085596648293</v>
      </c>
      <c r="L7624">
        <f>INDEX('PB2'!$D$2:$AQ$224,MATCH(A7624,'PB2'!$B$2:$B$224,0),MATCH(G7624,'PB2'!$D$1:$AQ$1,0))</f>
        <v>12.7358140945435</v>
      </c>
      <c r="M7624" s="16">
        <f t="shared" si="585"/>
        <v>7.8518734065727097E-2</v>
      </c>
      <c r="N7624" s="6">
        <f>INDEX('ROA2'!$D$2:$AQ$224,MATCH(A7624,'ROA2'!$B$2:$B$224,0),MATCH(G7624,'ROA2'!$D$1:$AQ$1,0))</f>
        <v>-3.6258449554443399</v>
      </c>
      <c r="O7624" s="6">
        <v>2467.2980480000001</v>
      </c>
      <c r="P7624" s="28">
        <v>2.6863820947210928E-2</v>
      </c>
    </row>
    <row r="7625" spans="1:16" x14ac:dyDescent="0.3">
      <c r="A7625" s="17" t="s">
        <v>620</v>
      </c>
      <c r="B7625" t="e">
        <f>VLOOKUP(A7625,Sheet3!L:L,1,FALSE)</f>
        <v>#N/A</v>
      </c>
      <c r="C7625" t="str">
        <f>VLOOKUP(A7625,'ALL - prices'!B:C,2,FALSE)</f>
        <v>Shopify Inc</v>
      </c>
      <c r="D7625" t="str">
        <f>VLOOKUP(A7625,'ALL - prices'!B:I,8,FALSE)</f>
        <v>Information Technology</v>
      </c>
      <c r="E7625">
        <v>2019</v>
      </c>
      <c r="F7625" t="s">
        <v>682</v>
      </c>
      <c r="G7625" t="str">
        <f t="shared" si="583"/>
        <v>2019-Q4</v>
      </c>
      <c r="H7625" s="4">
        <f>_xlfn.XLOOKUP(G7625,'prices - not start at 2015'!$I$52:$DT$52,'prices - not start at 2015'!$I$53:$DT$53)</f>
        <v>51.63</v>
      </c>
      <c r="I7625" s="14">
        <f t="shared" si="586"/>
        <v>39.131836816927816</v>
      </c>
      <c r="J7625" s="15">
        <f>INDEX(MarketCap2!$E$2:$AR$224,MATCH(A7625,MarketCap2!$B$2:$B$224,0),MATCH(G7625,MarketCap2!$E$1:$AR$1,0))</f>
        <v>59850526720</v>
      </c>
      <c r="K7625">
        <f t="shared" si="584"/>
        <v>24.815116069580004</v>
      </c>
      <c r="L7625">
        <f>INDEX('PB2'!$D$2:$AQ$224,MATCH(A7625,'PB2'!$B$2:$B$224,0),MATCH(G7625,'PB2'!$D$1:$AQ$1,0))</f>
        <v>15.358981132507299</v>
      </c>
      <c r="M7625" s="16">
        <f t="shared" si="585"/>
        <v>6.5108485476520248E-2</v>
      </c>
      <c r="N7625" s="6">
        <f>INDEX('ROA2'!$D$2:$AQ$224,MATCH(A7625,'ROA2'!$B$2:$B$224,0),MATCH(G7625,'ROA2'!$D$1:$AQ$1,0))</f>
        <v>-5.0541191101074201</v>
      </c>
      <c r="O7625" s="6">
        <v>3188.9349120000002</v>
      </c>
      <c r="P7625" s="28">
        <v>0.29248062048480977</v>
      </c>
    </row>
    <row r="7626" spans="1:16" x14ac:dyDescent="0.3">
      <c r="A7626" s="17" t="s">
        <v>620</v>
      </c>
      <c r="B7626" t="e">
        <f>VLOOKUP(A7626,Sheet3!L:L,1,FALSE)</f>
        <v>#N/A</v>
      </c>
      <c r="C7626" t="str">
        <f>VLOOKUP(A7626,'ALL - prices'!B:C,2,FALSE)</f>
        <v>Shopify Inc</v>
      </c>
      <c r="D7626" t="str">
        <f>VLOOKUP(A7626,'ALL - prices'!B:I,8,FALSE)</f>
        <v>Information Technology</v>
      </c>
      <c r="E7626">
        <v>2020</v>
      </c>
      <c r="F7626" t="s">
        <v>679</v>
      </c>
      <c r="G7626" t="str">
        <f t="shared" si="583"/>
        <v>2020-Q1</v>
      </c>
      <c r="H7626" s="4">
        <f>_xlfn.XLOOKUP(G7626,'prices - not start at 2015'!$I$52:$DT$52,'prices - not start at 2015'!$I$53:$DT$53)</f>
        <v>58.962000000000003</v>
      </c>
      <c r="I7626" s="14">
        <f t="shared" si="586"/>
        <v>6.1017182825823708</v>
      </c>
      <c r="J7626" s="15">
        <f>INDEX(MarketCap2!$E$2:$AR$224,MATCH(A7626,MarketCap2!$B$2:$B$224,0),MATCH(G7626,MarketCap2!$E$1:$AR$1,0))</f>
        <v>69024063488</v>
      </c>
      <c r="K7626">
        <f t="shared" si="584"/>
        <v>24.957721026948747</v>
      </c>
      <c r="L7626">
        <f>INDEX('PB2'!$D$2:$AQ$224,MATCH(A7626,'PB2'!$B$2:$B$224,0),MATCH(G7626,'PB2'!$D$1:$AQ$1,0))</f>
        <v>16.022718429565401</v>
      </c>
      <c r="M7626" s="16">
        <f t="shared" si="585"/>
        <v>6.2411381963424037E-2</v>
      </c>
      <c r="N7626" s="6">
        <f>INDEX('ROA2'!$D$2:$AQ$224,MATCH(A7626,'ROA2'!$B$2:$B$224,0),MATCH(G7626,'ROA2'!$D$1:$AQ$1,0))</f>
        <v>-4.3466668128967303</v>
      </c>
      <c r="O7626" s="6">
        <v>3489.478912</v>
      </c>
      <c r="P7626" s="28">
        <v>9.4245887198590728E-2</v>
      </c>
    </row>
    <row r="7627" spans="1:16" x14ac:dyDescent="0.3">
      <c r="A7627" s="17" t="s">
        <v>620</v>
      </c>
      <c r="B7627" t="e">
        <f>VLOOKUP(A7627,Sheet3!L:L,1,FALSE)</f>
        <v>#N/A</v>
      </c>
      <c r="C7627" t="str">
        <f>VLOOKUP(A7627,'ALL - prices'!B:C,2,FALSE)</f>
        <v>Shopify Inc</v>
      </c>
      <c r="D7627" t="str">
        <f>VLOOKUP(A7627,'ALL - prices'!B:I,8,FALSE)</f>
        <v>Information Technology</v>
      </c>
      <c r="E7627">
        <v>2020</v>
      </c>
      <c r="F7627" t="s">
        <v>680</v>
      </c>
      <c r="G7627" t="str">
        <f t="shared" si="583"/>
        <v>2020-Q2</v>
      </c>
      <c r="H7627" s="4">
        <f>_xlfn.XLOOKUP(G7627,'prices - not start at 2015'!$I$52:$DT$52,'prices - not start at 2015'!$I$53:$DT$53)</f>
        <v>128.977</v>
      </c>
      <c r="I7627" s="14">
        <f t="shared" si="586"/>
        <v>21.196768409359105</v>
      </c>
      <c r="J7627" s="15">
        <f>INDEX(MarketCap2!$E$2:$AR$224,MATCH(A7627,MarketCap2!$B$2:$B$224,0),MATCH(G7627,MarketCap2!$E$1:$AR$1,0))</f>
        <v>153980911616</v>
      </c>
      <c r="K7627">
        <f t="shared" si="584"/>
        <v>25.760094481132082</v>
      </c>
      <c r="L7627">
        <f>INDEX('PB2'!$D$2:$AQ$224,MATCH(A7627,'PB2'!$B$2:$B$224,0),MATCH(G7627,'PB2'!$D$1:$AQ$1,0))</f>
        <v>24.5758152008057</v>
      </c>
      <c r="M7627" s="16">
        <f t="shared" si="585"/>
        <v>4.0690410138143285E-2</v>
      </c>
      <c r="N7627" s="6">
        <f>INDEX('ROA2'!$D$2:$AQ$224,MATCH(A7627,'ROA2'!$B$2:$B$224,0),MATCH(G7627,'ROA2'!$D$1:$AQ$1,0))</f>
        <v>-4.4987230300903303</v>
      </c>
      <c r="O7627" s="6">
        <v>3470.9160959999999</v>
      </c>
      <c r="P7627" s="28">
        <v>-5.3196527241257362E-3</v>
      </c>
    </row>
    <row r="7628" spans="1:16" x14ac:dyDescent="0.3">
      <c r="A7628" s="17" t="s">
        <v>620</v>
      </c>
      <c r="B7628" t="e">
        <f>VLOOKUP(A7628,Sheet3!L:L,1,FALSE)</f>
        <v>#N/A</v>
      </c>
      <c r="C7628" t="str">
        <f>VLOOKUP(A7628,'ALL - prices'!B:C,2,FALSE)</f>
        <v>Shopify Inc</v>
      </c>
      <c r="D7628" t="str">
        <f>VLOOKUP(A7628,'ALL - prices'!B:I,8,FALSE)</f>
        <v>Information Technology</v>
      </c>
      <c r="E7628">
        <v>2020</v>
      </c>
      <c r="F7628" t="s">
        <v>681</v>
      </c>
      <c r="G7628" t="str">
        <f t="shared" si="583"/>
        <v>2020-Q3</v>
      </c>
      <c r="H7628" s="4">
        <f>_xlfn.XLOOKUP(G7628,'prices - not start at 2015'!$I$52:$DT$52,'prices - not start at 2015'!$I$53:$DT$53)</f>
        <v>136.16900000000001</v>
      </c>
      <c r="I7628" s="14">
        <f t="shared" si="586"/>
        <v>21.039814374577169</v>
      </c>
      <c r="J7628" s="15">
        <f>INDEX(MarketCap2!$E$2:$AR$224,MATCH(A7628,MarketCap2!$B$2:$B$224,0),MATCH(G7628,MarketCap2!$E$1:$AR$1,0))</f>
        <v>165839028224</v>
      </c>
      <c r="K7628">
        <f t="shared" si="584"/>
        <v>25.834283445336556</v>
      </c>
      <c r="L7628">
        <f>INDEX('PB2'!$D$2:$AQ$224,MATCH(A7628,'PB2'!$B$2:$B$224,0),MATCH(G7628,'PB2'!$D$1:$AQ$1,0))</f>
        <v>20.190597534179702</v>
      </c>
      <c r="M7628" s="16">
        <f t="shared" si="585"/>
        <v>4.9528004226083333E-2</v>
      </c>
      <c r="N7628" s="6">
        <f>INDEX('ROA2'!$D$2:$AQ$224,MATCH(A7628,'ROA2'!$B$2:$B$224,0),MATCH(G7628,'ROA2'!$D$1:$AQ$1,0))</f>
        <v>-1.7828799486160301</v>
      </c>
      <c r="O7628" s="6">
        <v>5098.4391679999999</v>
      </c>
      <c r="P7628" s="28">
        <v>0.46890302934018258</v>
      </c>
    </row>
    <row r="7629" spans="1:16" x14ac:dyDescent="0.3">
      <c r="A7629" s="17" t="s">
        <v>620</v>
      </c>
      <c r="B7629" t="e">
        <f>VLOOKUP(A7629,Sheet3!L:L,1,FALSE)</f>
        <v>#N/A</v>
      </c>
      <c r="C7629" t="str">
        <f>VLOOKUP(A7629,'ALL - prices'!B:C,2,FALSE)</f>
        <v>Shopify Inc</v>
      </c>
      <c r="D7629" t="str">
        <f>VLOOKUP(A7629,'ALL - prices'!B:I,8,FALSE)</f>
        <v>Information Technology</v>
      </c>
      <c r="E7629">
        <v>2020</v>
      </c>
      <c r="F7629" t="s">
        <v>682</v>
      </c>
      <c r="G7629" t="str">
        <f t="shared" si="583"/>
        <v>2020-Q4</v>
      </c>
      <c r="H7629" s="4">
        <f>_xlfn.XLOOKUP(G7629,'prices - not start at 2015'!$I$52:$DT$52,'prices - not start at 2015'!$I$53:$DT$53)</f>
        <v>143.732</v>
      </c>
      <c r="I7629" s="14">
        <f t="shared" si="586"/>
        <v>19.113389048430601</v>
      </c>
      <c r="J7629" s="15">
        <f>INDEX(MarketCap2!$E$2:$AR$224,MATCH(A7629,MarketCap2!$B$2:$B$224,0),MATCH(G7629,MarketCap2!$E$1:$AR$1,0))</f>
        <v>176317562880</v>
      </c>
      <c r="K7629">
        <f t="shared" si="584"/>
        <v>25.895552540673872</v>
      </c>
      <c r="L7629">
        <f>INDEX('PB2'!$D$2:$AQ$224,MATCH(A7629,'PB2'!$B$2:$B$224,0),MATCH(G7629,'PB2'!$D$1:$AQ$1,0))</f>
        <v>21.549646377563501</v>
      </c>
      <c r="M7629" s="16">
        <f t="shared" si="585"/>
        <v>4.6404473766268106E-2</v>
      </c>
      <c r="N7629" s="6">
        <f>INDEX('ROA2'!$D$2:$AQ$224,MATCH(A7629,'ROA2'!$B$2:$B$224,0),MATCH(G7629,'ROA2'!$D$1:$AQ$1,0))</f>
        <v>3.6880791187286399</v>
      </c>
      <c r="O7629" s="6">
        <v>7462.0308480000003</v>
      </c>
      <c r="P7629" s="28">
        <v>0.46359122902454536</v>
      </c>
    </row>
    <row r="7630" spans="1:16" x14ac:dyDescent="0.3">
      <c r="A7630" s="17" t="s">
        <v>620</v>
      </c>
      <c r="B7630" t="e">
        <f>VLOOKUP(A7630,Sheet3!L:L,1,FALSE)</f>
        <v>#N/A</v>
      </c>
      <c r="C7630" t="str">
        <f>VLOOKUP(A7630,'ALL - prices'!B:C,2,FALSE)</f>
        <v>Shopify Inc</v>
      </c>
      <c r="D7630" t="str">
        <f>VLOOKUP(A7630,'ALL - prices'!B:I,8,FALSE)</f>
        <v>Information Technology</v>
      </c>
      <c r="E7630">
        <v>2021</v>
      </c>
      <c r="F7630" t="s">
        <v>679</v>
      </c>
      <c r="G7630" t="str">
        <f t="shared" si="583"/>
        <v>2021-Q1</v>
      </c>
      <c r="H7630" s="4">
        <f>_xlfn.XLOOKUP(G7630,'prices - not start at 2015'!$I$52:$DT$52,'prices - not start at 2015'!$I$53:$DT$53)</f>
        <v>138.22999999999999</v>
      </c>
      <c r="I7630" s="14">
        <f t="shared" si="586"/>
        <v>45.695080982530193</v>
      </c>
      <c r="J7630" s="15">
        <f>INDEX(MarketCap2!$E$2:$AR$224,MATCH(A7630,MarketCap2!$B$2:$B$224,0),MATCH(G7630,MarketCap2!$E$1:$AR$1,0))</f>
        <v>171488346112</v>
      </c>
      <c r="K7630">
        <f t="shared" si="584"/>
        <v>25.867781148543809</v>
      </c>
      <c r="L7630">
        <f>INDEX('PB2'!$D$2:$AQ$224,MATCH(A7630,'PB2'!$B$2:$B$224,0),MATCH(G7630,'PB2'!$D$1:$AQ$1,0))</f>
        <v>13.5626573562622</v>
      </c>
      <c r="M7630" s="16">
        <f t="shared" si="585"/>
        <v>7.3731863434437966E-2</v>
      </c>
      <c r="N7630" s="6">
        <f>INDEX('ROA2'!$D$2:$AQ$224,MATCH(A7630,'ROA2'!$B$2:$B$224,0),MATCH(G7630,'ROA2'!$D$1:$AQ$1,0))</f>
        <v>5.6789569854736301</v>
      </c>
      <c r="O7630" s="6">
        <v>7762.9050880000004</v>
      </c>
      <c r="P7630" s="28">
        <v>4.032069099267279E-2</v>
      </c>
    </row>
    <row r="7631" spans="1:16" x14ac:dyDescent="0.3">
      <c r="A7631" s="17" t="s">
        <v>620</v>
      </c>
      <c r="B7631" t="e">
        <f>VLOOKUP(A7631,Sheet3!L:L,1,FALSE)</f>
        <v>#N/A</v>
      </c>
      <c r="C7631" t="str">
        <f>VLOOKUP(A7631,'ALL - prices'!B:C,2,FALSE)</f>
        <v>Shopify Inc</v>
      </c>
      <c r="D7631" t="str">
        <f>VLOOKUP(A7631,'ALL - prices'!B:I,8,FALSE)</f>
        <v>Information Technology</v>
      </c>
      <c r="E7631">
        <v>2021</v>
      </c>
      <c r="F7631" t="s">
        <v>680</v>
      </c>
      <c r="G7631" t="str">
        <f t="shared" si="583"/>
        <v>2021-Q2</v>
      </c>
      <c r="H7631" s="4">
        <f>_xlfn.XLOOKUP(G7631,'prices - not start at 2015'!$I$52:$DT$52,'prices - not start at 2015'!$I$53:$DT$53)</f>
        <v>181.28700000000001</v>
      </c>
      <c r="I7631" s="14">
        <f t="shared" si="586"/>
        <v>66.252599754651101</v>
      </c>
      <c r="J7631" s="15">
        <f>INDEX(MarketCap2!$E$2:$AR$224,MATCH(A7631,MarketCap2!$B$2:$B$224,0),MATCH(G7631,MarketCap2!$E$1:$AR$1,0))</f>
        <v>226001829888</v>
      </c>
      <c r="K7631">
        <f t="shared" si="584"/>
        <v>26.143808933035476</v>
      </c>
      <c r="L7631">
        <f>INDEX('PB2'!$D$2:$AQ$224,MATCH(A7631,'PB2'!$B$2:$B$224,0),MATCH(G7631,'PB2'!$D$1:$AQ$1,0))</f>
        <v>18.011432647705099</v>
      </c>
      <c r="M7631" s="16">
        <f t="shared" si="585"/>
        <v>5.5520292003391168E-2</v>
      </c>
      <c r="N7631" s="6">
        <f>INDEX('ROA2'!$D$2:$AQ$224,MATCH(A7631,'ROA2'!$B$2:$B$224,0),MATCH(G7631,'ROA2'!$D$1:$AQ$1,0))</f>
        <v>22.515459060668899</v>
      </c>
      <c r="O7631" s="6">
        <v>10824.88832</v>
      </c>
      <c r="P7631" s="28">
        <v>0.39443780353997282</v>
      </c>
    </row>
    <row r="7632" spans="1:16" x14ac:dyDescent="0.3">
      <c r="A7632" s="17" t="s">
        <v>620</v>
      </c>
      <c r="B7632" t="e">
        <f>VLOOKUP(A7632,Sheet3!L:L,1,FALSE)</f>
        <v>#N/A</v>
      </c>
      <c r="C7632" t="str">
        <f>VLOOKUP(A7632,'ALL - prices'!B:C,2,FALSE)</f>
        <v>Shopify Inc</v>
      </c>
      <c r="D7632" t="str">
        <f>VLOOKUP(A7632,'ALL - prices'!B:I,8,FALSE)</f>
        <v>Information Technology</v>
      </c>
      <c r="E7632">
        <v>2021</v>
      </c>
      <c r="F7632" t="s">
        <v>681</v>
      </c>
      <c r="G7632" t="str">
        <f t="shared" si="583"/>
        <v>2021-Q3</v>
      </c>
      <c r="H7632" s="4">
        <f>_xlfn.XLOOKUP(G7632,'prices - not start at 2015'!$I$52:$DT$52,'prices - not start at 2015'!$I$53:$DT$53)</f>
        <v>171.922</v>
      </c>
      <c r="I7632" s="14">
        <f t="shared" si="586"/>
        <v>63.557847553101823</v>
      </c>
      <c r="J7632" s="15">
        <f>INDEX(MarketCap2!$E$2:$AR$224,MATCH(A7632,MarketCap2!$B$2:$B$224,0),MATCH(G7632,MarketCap2!$E$1:$AR$1,0))</f>
        <v>215002267648</v>
      </c>
      <c r="K7632">
        <f t="shared" si="584"/>
        <v>26.093914412218453</v>
      </c>
      <c r="L7632">
        <f>INDEX('PB2'!$D$2:$AQ$224,MATCH(A7632,'PB2'!$B$2:$B$224,0),MATCH(G7632,'PB2'!$D$1:$AQ$1,0))</f>
        <v>14.965985298156699</v>
      </c>
      <c r="M7632" s="16">
        <f t="shared" si="585"/>
        <v>6.6818186713250752E-2</v>
      </c>
      <c r="N7632" s="6">
        <f>INDEX('ROA2'!$D$2:$AQ$224,MATCH(A7632,'ROA2'!$B$2:$B$224,0),MATCH(G7632,'ROA2'!$D$1:$AQ$1,0))</f>
        <v>28.761125564575199</v>
      </c>
      <c r="O7632" s="6">
        <v>11955.678207999999</v>
      </c>
      <c r="P7632" s="28">
        <v>0.10446203735060791</v>
      </c>
    </row>
    <row r="7633" spans="1:16" x14ac:dyDescent="0.3">
      <c r="A7633" s="17" t="s">
        <v>620</v>
      </c>
      <c r="B7633" t="e">
        <f>VLOOKUP(A7633,Sheet3!L:L,1,FALSE)</f>
        <v>#N/A</v>
      </c>
      <c r="C7633" t="str">
        <f>VLOOKUP(A7633,'ALL - prices'!B:C,2,FALSE)</f>
        <v>Shopify Inc</v>
      </c>
      <c r="D7633" t="str">
        <f>VLOOKUP(A7633,'ALL - prices'!B:I,8,FALSE)</f>
        <v>Information Technology</v>
      </c>
      <c r="E7633">
        <v>2021</v>
      </c>
      <c r="F7633" t="s">
        <v>682</v>
      </c>
      <c r="G7633" t="str">
        <f t="shared" si="583"/>
        <v>2021-Q4</v>
      </c>
      <c r="H7633" s="4">
        <f>_xlfn.XLOOKUP(G7633,'prices - not start at 2015'!$I$52:$DT$52,'prices - not start at 2015'!$I$53:$DT$53)</f>
        <v>173.5</v>
      </c>
      <c r="I7633" s="14">
        <f t="shared" si="586"/>
        <v>21.923393493024754</v>
      </c>
      <c r="J7633" s="15">
        <f>INDEX(MarketCap2!$E$2:$AR$224,MATCH(A7633,MarketCap2!$B$2:$B$224,0),MATCH(G7633,MarketCap2!$E$1:$AR$1,0))</f>
        <v>217872891904</v>
      </c>
      <c r="K7633">
        <f t="shared" si="584"/>
        <v>26.107177665026647</v>
      </c>
      <c r="L7633">
        <f>INDEX('PB2'!$D$2:$AQ$224,MATCH(A7633,'PB2'!$B$2:$B$224,0),MATCH(G7633,'PB2'!$D$1:$AQ$1,0))</f>
        <v>15.5107831954956</v>
      </c>
      <c r="M7633" s="16">
        <f t="shared" si="585"/>
        <v>6.4471277007495303E-2</v>
      </c>
      <c r="N7633" s="6">
        <f>INDEX('ROA2'!$D$2:$AQ$224,MATCH(A7633,'ROA2'!$B$2:$B$224,0),MATCH(G7633,'ROA2'!$D$1:$AQ$1,0))</f>
        <v>32.4769287109375</v>
      </c>
      <c r="O7633" s="6">
        <v>13536.518144</v>
      </c>
      <c r="P7633" s="28">
        <v>0.13222503219785559</v>
      </c>
    </row>
    <row r="7634" spans="1:16" x14ac:dyDescent="0.3">
      <c r="A7634" s="17" t="s">
        <v>620</v>
      </c>
      <c r="B7634" t="e">
        <f>VLOOKUP(A7634,Sheet3!L:L,1,FALSE)</f>
        <v>#N/A</v>
      </c>
      <c r="C7634" t="str">
        <f>VLOOKUP(A7634,'ALL - prices'!B:C,2,FALSE)</f>
        <v>Shopify Inc</v>
      </c>
      <c r="D7634" t="str">
        <f>VLOOKUP(A7634,'ALL - prices'!B:I,8,FALSE)</f>
        <v>Information Technology</v>
      </c>
      <c r="E7634">
        <v>2022</v>
      </c>
      <c r="F7634" t="s">
        <v>679</v>
      </c>
      <c r="G7634" t="str">
        <f t="shared" si="583"/>
        <v>2022-Q1</v>
      </c>
      <c r="H7634" s="4">
        <f>_xlfn.XLOOKUP(G7634,'prices - not start at 2015'!$I$52:$DT$52,'prices - not start at 2015'!$I$53:$DT$53)</f>
        <v>84.546999999999997</v>
      </c>
      <c r="I7634" s="14">
        <f t="shared" si="586"/>
        <v>12.266924023568434</v>
      </c>
      <c r="J7634" s="15">
        <f>INDEX(MarketCap2!$E$2:$AR$224,MATCH(A7634,MarketCap2!$B$2:$B$224,0),MATCH(G7634,MarketCap2!$E$1:$AR$1,0))</f>
        <v>106564485120</v>
      </c>
      <c r="K7634">
        <f t="shared" si="584"/>
        <v>25.392016132942818</v>
      </c>
      <c r="L7634">
        <f>INDEX('PB2'!$D$2:$AQ$224,MATCH(A7634,'PB2'!$B$2:$B$224,0),MATCH(G7634,'PB2'!$D$1:$AQ$1,0))</f>
        <v>8.7275123596191406</v>
      </c>
      <c r="M7634" s="16">
        <f t="shared" si="585"/>
        <v>0.1145801872051017</v>
      </c>
      <c r="N7634" s="6">
        <f>INDEX('ROA2'!$D$2:$AQ$224,MATCH(A7634,'ROA2'!$B$2:$B$224,0),MATCH(G7634,'ROA2'!$D$1:$AQ$1,0))</f>
        <v>27.623071670532202</v>
      </c>
      <c r="O7634" s="6">
        <v>13340.172288</v>
      </c>
      <c r="P7634" s="28">
        <v>-1.4504901032251733E-2</v>
      </c>
    </row>
    <row r="7635" spans="1:16" x14ac:dyDescent="0.3">
      <c r="A7635" s="17" t="s">
        <v>620</v>
      </c>
      <c r="B7635" t="e">
        <f>VLOOKUP(A7635,Sheet3!L:L,1,FALSE)</f>
        <v>#N/A</v>
      </c>
      <c r="C7635" t="str">
        <f>VLOOKUP(A7635,'ALL - prices'!B:C,2,FALSE)</f>
        <v>Shopify Inc</v>
      </c>
      <c r="D7635" t="str">
        <f>VLOOKUP(A7635,'ALL - prices'!B:I,8,FALSE)</f>
        <v>Information Technology</v>
      </c>
      <c r="E7635">
        <v>2022</v>
      </c>
      <c r="F7635" t="s">
        <v>680</v>
      </c>
      <c r="G7635" t="str">
        <f t="shared" si="583"/>
        <v>2022-Q2</v>
      </c>
      <c r="H7635" s="4">
        <f>_xlfn.XLOOKUP(G7635,'prices - not start at 2015'!$I$52:$DT$52,'prices - not start at 2015'!$I$53:$DT$53)</f>
        <v>40.14</v>
      </c>
      <c r="I7635" s="14">
        <f t="shared" si="586"/>
        <v>21.258739967364008</v>
      </c>
      <c r="J7635" s="15">
        <f>INDEX(MarketCap2!$E$2:$AR$224,MATCH(A7635,MarketCap2!$B$2:$B$224,0),MATCH(G7635,MarketCap2!$E$1:$AR$1,0))</f>
        <v>46356766720</v>
      </c>
      <c r="K7635">
        <f t="shared" si="584"/>
        <v>24.55963311010402</v>
      </c>
      <c r="L7635">
        <f>INDEX('PB2'!$D$2:$AQ$224,MATCH(A7635,'PB2'!$B$2:$B$224,0),MATCH(G7635,'PB2'!$D$1:$AQ$1,0))</f>
        <v>4.5176739692687997</v>
      </c>
      <c r="M7635" s="16">
        <f t="shared" si="585"/>
        <v>0.22135284812548198</v>
      </c>
      <c r="N7635" s="6">
        <f>INDEX('ROA2'!$D$2:$AQ$224,MATCH(A7635,'ROA2'!$B$2:$B$224,0),MATCH(G7635,'ROA2'!$D$1:$AQ$1,0))</f>
        <v>1.6046890020370499</v>
      </c>
      <c r="O7635" s="6">
        <v>11834.457087999999</v>
      </c>
      <c r="P7635" s="28">
        <v>-0.11287074615628837</v>
      </c>
    </row>
    <row r="7636" spans="1:16" x14ac:dyDescent="0.3">
      <c r="A7636" s="17" t="s">
        <v>620</v>
      </c>
      <c r="B7636" t="e">
        <f>VLOOKUP(A7636,Sheet3!L:L,1,FALSE)</f>
        <v>#N/A</v>
      </c>
      <c r="C7636" t="str">
        <f>VLOOKUP(A7636,'ALL - prices'!B:C,2,FALSE)</f>
        <v>Shopify Inc</v>
      </c>
      <c r="D7636" t="str">
        <f>VLOOKUP(A7636,'ALL - prices'!B:I,8,FALSE)</f>
        <v>Information Technology</v>
      </c>
      <c r="E7636">
        <v>2022</v>
      </c>
      <c r="F7636" t="s">
        <v>681</v>
      </c>
      <c r="G7636" t="str">
        <f t="shared" si="583"/>
        <v>2022-Q3</v>
      </c>
      <c r="H7636" s="4">
        <f>_xlfn.XLOOKUP(G7636,'prices - not start at 2015'!$I$52:$DT$52,'prices - not start at 2015'!$I$53:$DT$53)</f>
        <v>37.26</v>
      </c>
      <c r="I7636" s="14">
        <f t="shared" si="586"/>
        <v>16.332022481411578</v>
      </c>
      <c r="J7636" s="15">
        <f>INDEX(MarketCap2!$E$2:$AR$224,MATCH(A7636,MarketCap2!$B$2:$B$224,0),MATCH(G7636,MarketCap2!$E$1:$AR$1,0))</f>
        <v>40210866176</v>
      </c>
      <c r="K7636">
        <f t="shared" si="584"/>
        <v>24.417403098931715</v>
      </c>
      <c r="L7636">
        <f>INDEX('PB2'!$D$2:$AQ$224,MATCH(A7636,'PB2'!$B$2:$B$224,0),MATCH(G7636,'PB2'!$D$1:$AQ$1,0))</f>
        <v>3.9551160335540798</v>
      </c>
      <c r="M7636" s="16">
        <f t="shared" si="585"/>
        <v>0.25283708278500161</v>
      </c>
      <c r="N7636" s="6">
        <f>INDEX('ROA2'!$D$2:$AQ$224,MATCH(A7636,'ROA2'!$B$2:$B$224,0),MATCH(G7636,'ROA2'!$D$1:$AQ$1,0))</f>
        <v>-16.748167037963899</v>
      </c>
      <c r="O7636" s="6">
        <v>10747.629568</v>
      </c>
      <c r="P7636" s="28">
        <v>-9.1835857945864643E-2</v>
      </c>
    </row>
    <row r="7637" spans="1:16" x14ac:dyDescent="0.3">
      <c r="A7637" s="17" t="s">
        <v>620</v>
      </c>
      <c r="B7637" t="e">
        <f>VLOOKUP(A7637,Sheet3!L:L,1,FALSE)</f>
        <v>#N/A</v>
      </c>
      <c r="C7637" t="str">
        <f>VLOOKUP(A7637,'ALL - prices'!B:C,2,FALSE)</f>
        <v>Shopify Inc</v>
      </c>
      <c r="D7637" t="str">
        <f>VLOOKUP(A7637,'ALL - prices'!B:I,8,FALSE)</f>
        <v>Information Technology</v>
      </c>
      <c r="E7637">
        <v>2022</v>
      </c>
      <c r="F7637" t="s">
        <v>682</v>
      </c>
      <c r="G7637" t="str">
        <f t="shared" si="583"/>
        <v>2022-Q4</v>
      </c>
      <c r="H7637" s="4">
        <f>_xlfn.XLOOKUP(G7637,'prices - not start at 2015'!$I$52:$DT$52,'prices - not start at 2015'!$I$53:$DT$53)</f>
        <v>47.01</v>
      </c>
      <c r="I7637" s="14">
        <f t="shared" si="586"/>
        <v>16.586460341696434</v>
      </c>
      <c r="J7637" s="15">
        <f>INDEX(MarketCap2!$E$2:$AR$224,MATCH(A7637,MarketCap2!$B$2:$B$224,0),MATCH(G7637,MarketCap2!$E$1:$AR$1,0))</f>
        <v>50882797568</v>
      </c>
      <c r="K7637">
        <f t="shared" si="584"/>
        <v>24.652790738114533</v>
      </c>
      <c r="L7637">
        <f>INDEX('PB2'!$D$2:$AQ$224,MATCH(A7637,'PB2'!$B$2:$B$224,0),MATCH(G7637,'PB2'!$D$1:$AQ$1,0))</f>
        <v>5.3774671554565403</v>
      </c>
      <c r="M7637" s="16">
        <f t="shared" si="585"/>
        <v>0.18596115440431754</v>
      </c>
      <c r="N7637" s="6">
        <f>INDEX('ROA2'!$D$2:$AQ$224,MATCH(A7637,'ROA2'!$B$2:$B$224,0),MATCH(G7637,'ROA2'!$D$1:$AQ$1,0))</f>
        <v>-25.934200286865199</v>
      </c>
      <c r="O7637" s="6">
        <v>11203.284992000001</v>
      </c>
      <c r="P7637" s="28">
        <v>4.2395899590424037E-2</v>
      </c>
    </row>
    <row r="7638" spans="1:16" x14ac:dyDescent="0.3">
      <c r="A7638" s="17" t="s">
        <v>620</v>
      </c>
      <c r="B7638" t="e">
        <f>VLOOKUP(A7638,Sheet3!L:L,1,FALSE)</f>
        <v>#N/A</v>
      </c>
      <c r="C7638" t="str">
        <f>VLOOKUP(A7638,'ALL - prices'!B:C,2,FALSE)</f>
        <v>Shopify Inc</v>
      </c>
      <c r="D7638" t="str">
        <f>VLOOKUP(A7638,'ALL - prices'!B:I,8,FALSE)</f>
        <v>Information Technology</v>
      </c>
      <c r="E7638">
        <v>2023</v>
      </c>
      <c r="F7638" t="s">
        <v>679</v>
      </c>
      <c r="G7638" t="str">
        <f t="shared" si="583"/>
        <v>2023-Q1</v>
      </c>
      <c r="H7638" s="4">
        <f>_xlfn.XLOOKUP(G7638,'prices - not start at 2015'!$I$52:$DT$52,'prices - not start at 2015'!$I$53:$DT$53)</f>
        <v>64.599999999999994</v>
      </c>
      <c r="I7638" s="14">
        <f t="shared" si="586"/>
        <v>14.756106080760942</v>
      </c>
      <c r="J7638" s="15">
        <f>INDEX(MarketCap2!$E$2:$AR$224,MATCH(A7638,MarketCap2!$B$2:$B$224,0),MATCH(G7638,MarketCap2!$E$1:$AR$1,0))</f>
        <v>91544764416</v>
      </c>
      <c r="K7638">
        <f t="shared" si="584"/>
        <v>25.240093918184762</v>
      </c>
      <c r="L7638">
        <f>INDEX('PB2'!$D$2:$AQ$224,MATCH(A7638,'PB2'!$B$2:$B$224,0),MATCH(G7638,'PB2'!$D$1:$AQ$1,0))</f>
        <v>7.22412204742432</v>
      </c>
      <c r="M7638" s="16">
        <f t="shared" si="585"/>
        <v>0.13842512535575707</v>
      </c>
      <c r="N7638" s="6">
        <f>INDEX('ROA2'!$D$2:$AQ$224,MATCH(A7638,'ROA2'!$B$2:$B$224,0),MATCH(G7638,'ROA2'!$D$1:$AQ$1,0))</f>
        <v>-28.720352172851602</v>
      </c>
      <c r="O7638" s="6">
        <v>10757.15072</v>
      </c>
      <c r="P7638" s="28">
        <v>-3.9821737313526791E-2</v>
      </c>
    </row>
    <row r="7639" spans="1:16" x14ac:dyDescent="0.3">
      <c r="A7639" s="17" t="s">
        <v>620</v>
      </c>
      <c r="B7639" t="e">
        <f>VLOOKUP(A7639,Sheet3!L:L,1,FALSE)</f>
        <v>#N/A</v>
      </c>
      <c r="C7639" t="str">
        <f>VLOOKUP(A7639,'ALL - prices'!B:C,2,FALSE)</f>
        <v>Shopify Inc</v>
      </c>
      <c r="D7639" t="str">
        <f>VLOOKUP(A7639,'ALL - prices'!B:I,8,FALSE)</f>
        <v>Information Technology</v>
      </c>
      <c r="E7639">
        <v>2023</v>
      </c>
      <c r="F7639" t="s">
        <v>680</v>
      </c>
      <c r="G7639" t="str">
        <f t="shared" si="583"/>
        <v>2023-Q2</v>
      </c>
      <c r="H7639" s="4">
        <f>_xlfn.XLOOKUP(G7639,'prices - not start at 2015'!$I$52:$DT$52,'prices - not start at 2015'!$I$53:$DT$53)</f>
        <v>85.62</v>
      </c>
      <c r="I7639" s="14">
        <f t="shared" si="586"/>
        <v>14.253739567799848</v>
      </c>
      <c r="J7639" s="15">
        <f>INDEX(MarketCap2!$E$2:$AR$224,MATCH(A7639,MarketCap2!$B$2:$B$224,0),MATCH(G7639,MarketCap2!$E$1:$AR$1,0))</f>
        <v>109691125760</v>
      </c>
      <c r="K7639">
        <f t="shared" si="584"/>
        <v>25.420934305422104</v>
      </c>
      <c r="L7639">
        <f>INDEX('PB2'!$D$2:$AQ$224,MATCH(A7639,'PB2'!$B$2:$B$224,0),MATCH(G7639,'PB2'!$D$1:$AQ$1,0))</f>
        <v>11.1219787597656</v>
      </c>
      <c r="M7639" s="16">
        <f t="shared" si="585"/>
        <v>8.9912058060887298E-2</v>
      </c>
      <c r="N7639" s="6">
        <f>INDEX('ROA2'!$D$2:$AQ$224,MATCH(A7639,'ROA2'!$B$2:$B$224,0),MATCH(G7639,'ROA2'!$D$1:$AQ$1,0))</f>
        <v>-16.825788497924801</v>
      </c>
      <c r="O7639" s="6">
        <v>10963.999744000001</v>
      </c>
      <c r="P7639" s="28">
        <v>1.9228978879641562E-2</v>
      </c>
    </row>
    <row r="7640" spans="1:16" x14ac:dyDescent="0.3">
      <c r="A7640" s="17" t="s">
        <v>620</v>
      </c>
      <c r="B7640" t="e">
        <f>VLOOKUP(A7640,Sheet3!L:L,1,FALSE)</f>
        <v>#N/A</v>
      </c>
      <c r="C7640" t="str">
        <f>VLOOKUP(A7640,'ALL - prices'!B:C,2,FALSE)</f>
        <v>Shopify Inc</v>
      </c>
      <c r="D7640" t="str">
        <f>VLOOKUP(A7640,'ALL - prices'!B:I,8,FALSE)</f>
        <v>Information Technology</v>
      </c>
      <c r="E7640">
        <v>2023</v>
      </c>
      <c r="F7640" t="s">
        <v>681</v>
      </c>
      <c r="G7640" t="str">
        <f t="shared" si="583"/>
        <v>2023-Q3</v>
      </c>
      <c r="H7640" s="4">
        <f>_xlfn.XLOOKUP(G7640,'prices - not start at 2015'!$I$52:$DT$52,'prices - not start at 2015'!$I$53:$DT$53)</f>
        <v>74.14</v>
      </c>
      <c r="I7640" s="14">
        <f>STDEV(H7641:H7644)</f>
        <v>7.8465406390332291</v>
      </c>
      <c r="J7640" s="15">
        <f>INDEX(MarketCap2!$E$2:$AR$224,MATCH(A7640,MarketCap2!$B$2:$B$224,0),MATCH(G7640,MarketCap2!$E$1:$AR$1,0))</f>
        <v>95183134720</v>
      </c>
      <c r="K7640">
        <f t="shared" si="584"/>
        <v>25.279068606747177</v>
      </c>
      <c r="L7640">
        <f>INDEX('PB2'!$D$2:$AQ$224,MATCH(A7640,'PB2'!$B$2:$B$224,0),MATCH(G7640,'PB2'!$D$1:$AQ$1,0))</f>
        <v>8.4856672286987305</v>
      </c>
      <c r="M7640" s="16">
        <f t="shared" si="585"/>
        <v>0.11784577135171834</v>
      </c>
      <c r="N7640" s="6">
        <f>INDEX('ROA2'!$D$2:$AQ$224,MATCH(A7640,'ROA2'!$B$2:$B$224,0),MATCH(G7640,'ROA2'!$D$1:$AQ$1,0))</f>
        <v>-19.8047981262207</v>
      </c>
      <c r="O7640" s="6">
        <v>9703.0000639999998</v>
      </c>
      <c r="P7640" s="28">
        <v>-0.11501274256140667</v>
      </c>
    </row>
    <row r="7641" spans="1:16" x14ac:dyDescent="0.3">
      <c r="A7641" s="17" t="s">
        <v>620</v>
      </c>
      <c r="B7641" t="e">
        <f>VLOOKUP(A7641,Sheet3!L:L,1,FALSE)</f>
        <v>#N/A</v>
      </c>
      <c r="C7641" t="str">
        <f>VLOOKUP(A7641,'ALL - prices'!B:C,2,FALSE)</f>
        <v>Shopify Inc</v>
      </c>
      <c r="D7641" t="str">
        <f>VLOOKUP(A7641,'ALL - prices'!B:I,8,FALSE)</f>
        <v>Information Technology</v>
      </c>
      <c r="E7641">
        <v>2023</v>
      </c>
      <c r="F7641" t="s">
        <v>682</v>
      </c>
      <c r="G7641" t="str">
        <f t="shared" si="583"/>
        <v>2023-Q4</v>
      </c>
      <c r="H7641" s="4">
        <f>_xlfn.XLOOKUP(G7641,'prices - not start at 2015'!$I$52:$DT$52,'prices - not start at 2015'!$I$53:$DT$53)</f>
        <v>103.16</v>
      </c>
      <c r="I7641" s="14">
        <f t="shared" si="586"/>
        <v>27.015366460590499</v>
      </c>
      <c r="J7641" s="15">
        <f>INDEX(MarketCap2!$E$2:$AR$224,MATCH(A7641,MarketCap2!$B$2:$B$224,0),MATCH(G7641,MarketCap2!$E$1:$AR$1,0))</f>
        <v>132674019328</v>
      </c>
      <c r="K7641">
        <f t="shared" si="584"/>
        <v>25.611160974097345</v>
      </c>
      <c r="L7641">
        <f>INDEX('PB2'!$D$2:$AQ$224,MATCH(A7641,'PB2'!$B$2:$B$224,0),MATCH(G7641,'PB2'!$D$1:$AQ$1,0))</f>
        <v>11.0847253799438</v>
      </c>
      <c r="M7641" s="16">
        <f t="shared" si="585"/>
        <v>9.0214233165338914E-2</v>
      </c>
      <c r="N7641" s="6">
        <f>INDEX('ROA2'!$D$2:$AQ$224,MATCH(A7641,'ROA2'!$B$2:$B$224,0),MATCH(G7641,'ROA2'!$D$1:$AQ$1,0))</f>
        <v>-10.60302734375</v>
      </c>
      <c r="O7641" s="6">
        <v>10464</v>
      </c>
      <c r="P7641" s="28">
        <v>7.8429344633672279E-2</v>
      </c>
    </row>
    <row r="7642" spans="1:16" x14ac:dyDescent="0.3">
      <c r="A7642" s="17" t="s">
        <v>620</v>
      </c>
      <c r="B7642" t="e">
        <f>VLOOKUP(A7642,Sheet3!L:L,1,FALSE)</f>
        <v>#N/A</v>
      </c>
      <c r="C7642" t="str">
        <f>VLOOKUP(A7642,'ALL - prices'!B:C,2,FALSE)</f>
        <v>Shopify Inc</v>
      </c>
      <c r="D7642" t="str">
        <f>VLOOKUP(A7642,'ALL - prices'!B:I,8,FALSE)</f>
        <v>Information Technology</v>
      </c>
      <c r="E7642" s="18">
        <v>2024</v>
      </c>
      <c r="F7642" t="s">
        <v>679</v>
      </c>
      <c r="G7642" t="str">
        <f t="shared" si="583"/>
        <v>2024-Q1</v>
      </c>
      <c r="H7642" s="4">
        <f>_xlfn.XLOOKUP(G7642,'prices - not start at 2015'!$I$52:$DT$52,'prices - not start at 2015'!$I$53:$DT$53)</f>
        <v>105</v>
      </c>
      <c r="I7642" s="14" t="s">
        <v>769</v>
      </c>
      <c r="J7642" s="15">
        <f>INDEX(MarketCap2!$E$2:$AR$224,MATCH(A7642,MarketCap2!$B$2:$B$224,0),MATCH(G7642,MarketCap2!$E$1:$AR$1,0))</f>
        <v>135210459136</v>
      </c>
      <c r="K7642">
        <f t="shared" si="584"/>
        <v>25.630098358036481</v>
      </c>
      <c r="L7642">
        <f>INDEX('PB2'!$D$2:$AQ$224,MATCH(A7642,'PB2'!$B$2:$B$224,0),MATCH(G7642,'PB2'!$D$1:$AQ$1,0))</f>
        <v>11.2351169586182</v>
      </c>
      <c r="M7642" s="16">
        <f t="shared" si="585"/>
        <v>8.9006639065997706E-2</v>
      </c>
      <c r="N7642" s="6">
        <f>INDEX('ROA2'!$D$2:$AQ$224,MATCH(A7642,'ROA2'!$B$2:$B$224,0),MATCH(G7642,'ROA2'!$D$1:$AQ$1,0))</f>
        <v>1.19694495201111</v>
      </c>
      <c r="O7642" s="6">
        <v>11299.000319999999</v>
      </c>
      <c r="P7642" s="28">
        <v>7.9797431192660473E-2</v>
      </c>
    </row>
    <row r="7643" spans="1:16" x14ac:dyDescent="0.3">
      <c r="A7643" s="17" t="s">
        <v>620</v>
      </c>
      <c r="B7643" t="e">
        <f>VLOOKUP(A7643,Sheet3!L:L,1,FALSE)</f>
        <v>#N/A</v>
      </c>
      <c r="C7643" t="str">
        <f>VLOOKUP(A7643,'ALL - prices'!B:C,2,FALSE)</f>
        <v>Shopify Inc</v>
      </c>
      <c r="D7643" t="str">
        <f>VLOOKUP(A7643,'ALL - prices'!B:I,8,FALSE)</f>
        <v>Information Technology</v>
      </c>
      <c r="E7643" s="18">
        <v>2024</v>
      </c>
      <c r="F7643" t="s">
        <v>680</v>
      </c>
      <c r="G7643" t="str">
        <f t="shared" si="583"/>
        <v>2024-Q2</v>
      </c>
      <c r="H7643" s="4">
        <f>_xlfn.XLOOKUP(G7643,'prices - not start at 2015'!$I$52:$DT$52,'prices - not start at 2015'!$I$53:$DT$53)</f>
        <v>90.41</v>
      </c>
      <c r="I7643" s="14" t="s">
        <v>769</v>
      </c>
      <c r="J7643" s="15">
        <f>INDEX(MarketCap2!$E$2:$AR$224,MATCH(A7643,MarketCap2!$B$2:$B$224,0),MATCH(G7643,MarketCap2!$E$1:$AR$1,0))</f>
        <v>116552916992</v>
      </c>
      <c r="K7643">
        <f t="shared" si="584"/>
        <v>25.481611229931374</v>
      </c>
      <c r="L7643">
        <f>INDEX('PB2'!$D$2:$AQ$224,MATCH(A7643,'PB2'!$B$2:$B$224,0),MATCH(G7643,'PB2'!$D$1:$AQ$1,0))</f>
        <v>9.2970933914184606</v>
      </c>
      <c r="M7643" s="16">
        <f t="shared" si="585"/>
        <v>0.10756049852344547</v>
      </c>
      <c r="N7643" s="6">
        <f>INDEX('ROA2'!$D$2:$AQ$224,MATCH(A7643,'ROA2'!$B$2:$B$224,0),MATCH(G7643,'ROA2'!$D$1:$AQ$1,0))</f>
        <v>-1.8934589624404901</v>
      </c>
      <c r="O7643" s="6">
        <v>11111.999487999999</v>
      </c>
      <c r="P7643" s="28">
        <v>-1.6550210346396355E-2</v>
      </c>
    </row>
    <row r="7644" spans="1:16" x14ac:dyDescent="0.3">
      <c r="A7644" s="17" t="s">
        <v>620</v>
      </c>
      <c r="B7644" t="e">
        <f>VLOOKUP(A7644,Sheet3!L:L,1,FALSE)</f>
        <v>#N/A</v>
      </c>
      <c r="C7644" t="str">
        <f>VLOOKUP(A7644,'ALL - prices'!B:C,2,FALSE)</f>
        <v>Shopify Inc</v>
      </c>
      <c r="D7644" t="str">
        <f>VLOOKUP(A7644,'ALL - prices'!B:I,8,FALSE)</f>
        <v>Information Technology</v>
      </c>
      <c r="E7644" s="18">
        <v>2024</v>
      </c>
      <c r="F7644" t="s">
        <v>681</v>
      </c>
      <c r="G7644" t="str">
        <f t="shared" si="583"/>
        <v>2024-Q3</v>
      </c>
      <c r="H7644" s="4">
        <f>_xlfn.XLOOKUP(G7644,'prices - not start at 2015'!$I$52:$DT$52,'prices - not start at 2015'!$I$53:$DT$53)</f>
        <v>108.35</v>
      </c>
      <c r="I7644" s="14" t="s">
        <v>769</v>
      </c>
      <c r="J7644" s="15">
        <f>INDEX(MarketCap2!$E$2:$AR$224,MATCH(A7644,MarketCap2!$B$2:$B$224,0),MATCH(G7644,MarketCap2!$E$1:$AR$1,0))</f>
        <v>139846860800</v>
      </c>
      <c r="K7644">
        <f t="shared" si="584"/>
        <v>25.663813809435045</v>
      </c>
      <c r="L7644">
        <f>INDEX('PB2'!$D$2:$AQ$224,MATCH(A7644,'PB2'!$B$2:$B$224,0),MATCH(G7644,'PB2'!$D$1:$AQ$1,0))</f>
        <v>10.241130828857401</v>
      </c>
      <c r="M7644" s="16">
        <f t="shared" si="585"/>
        <v>9.7645466766443964E-2</v>
      </c>
      <c r="N7644" s="6">
        <f>INDEX('ROA2'!$D$2:$AQ$224,MATCH(A7644,'ROA2'!$B$2:$B$224,0),MATCH(G7644,'ROA2'!$D$1:$AQ$1,0))</f>
        <v>12.0955858230591</v>
      </c>
      <c r="O7644" s="6">
        <v>11345.999872</v>
      </c>
      <c r="P7644" s="28">
        <v>2.1058350862299902E-2</v>
      </c>
    </row>
    <row r="7645" spans="1:16" x14ac:dyDescent="0.3">
      <c r="A7645" s="17" t="s">
        <v>620</v>
      </c>
      <c r="B7645" t="e">
        <f>VLOOKUP(A7645,Sheet3!L:L,1,FALSE)</f>
        <v>#N/A</v>
      </c>
      <c r="C7645" t="str">
        <f>VLOOKUP(A7645,'ALL - prices'!B:C,2,FALSE)</f>
        <v>Shopify Inc</v>
      </c>
      <c r="D7645" t="str">
        <f>VLOOKUP(A7645,'ALL - prices'!B:I,8,FALSE)</f>
        <v>Information Technology</v>
      </c>
      <c r="E7645" s="18">
        <v>2024</v>
      </c>
      <c r="F7645" t="s">
        <v>682</v>
      </c>
      <c r="G7645" t="str">
        <f t="shared" si="583"/>
        <v>2024-Q4</v>
      </c>
      <c r="H7645" s="4">
        <f>_xlfn.XLOOKUP(G7645,'prices - not start at 2015'!$I$52:$DT$52,'prices - not start at 2015'!$I$53:$DT$53)</f>
        <v>152.99</v>
      </c>
      <c r="I7645" s="14" t="s">
        <v>769</v>
      </c>
      <c r="J7645" s="15">
        <f>INDEX(MarketCap2!$E$2:$AR$224,MATCH(A7645,MarketCap2!$B$2:$B$224,0),MATCH(G7645,MarketCap2!$E$1:$AR$1,0))</f>
        <v>197812781056</v>
      </c>
      <c r="K7645">
        <f t="shared" si="584"/>
        <v>26.010586870104117</v>
      </c>
      <c r="L7645">
        <f>INDEX('PB2'!$D$2:$AQ$224,MATCH(A7645,'PB2'!$B$2:$B$224,0),MATCH(G7645,'PB2'!$D$1:$AQ$1,0))</f>
        <v>13.573133358881099</v>
      </c>
      <c r="M7645" s="16">
        <f t="shared" si="585"/>
        <v>7.3674955779144791E-2</v>
      </c>
      <c r="N7645" s="6">
        <f>INDEX('ROA2'!$D$2:$AQ$224,MATCH(A7645,'ROA2'!$B$2:$B$224,0),MATCH(G7645,'ROA2'!$D$1:$AQ$1,0))</f>
        <v>12.1353054046631</v>
      </c>
      <c r="O7645" s="6">
        <v>12328.999936</v>
      </c>
      <c r="P7645" s="28">
        <v>8.6638469512579225E-2</v>
      </c>
    </row>
    <row r="7646" spans="1:16" x14ac:dyDescent="0.3">
      <c r="A7646" s="17" t="s">
        <v>626</v>
      </c>
      <c r="B7646" t="e">
        <f>VLOOKUP(A7646,Sheet3!L:L,1,FALSE)</f>
        <v>#N/A</v>
      </c>
      <c r="C7646" t="str">
        <f>VLOOKUP(A7646,'ALL - prices'!B:C,2,FALSE)</f>
        <v>South Bow Corp</v>
      </c>
      <c r="D7646" t="str">
        <f>VLOOKUP(A7646,'ALL - prices'!B:I,8,FALSE)</f>
        <v>Energy</v>
      </c>
      <c r="E7646" s="18">
        <v>2024</v>
      </c>
      <c r="F7646" t="s">
        <v>681</v>
      </c>
      <c r="G7646" t="str">
        <f t="shared" si="583"/>
        <v>2024-Q3</v>
      </c>
      <c r="H7646" s="4">
        <f>'prices - not start at 2015'!I55</f>
        <v>26.59</v>
      </c>
      <c r="I7646" s="14" t="s">
        <v>769</v>
      </c>
      <c r="J7646" s="15">
        <f>INDEX(MarketCap2!$E$2:$AR$224,MATCH(A7646,MarketCap2!$B$2:$B$224,0),MATCH(G7646,MarketCap2!$E$1:$AR$1,0))</f>
        <v>6069303808</v>
      </c>
      <c r="K7646">
        <f t="shared" si="584"/>
        <v>22.52650974153552</v>
      </c>
      <c r="L7646" t="str">
        <f>INDEX('PB2'!$D$2:$AQ$224,MATCH(A7646,'PB2'!$B$2:$B$224,0),MATCH(G7646,'PB2'!$D$1:$AQ$1,0))</f>
        <v>--</v>
      </c>
      <c r="M7646" s="16" t="e">
        <f t="shared" si="585"/>
        <v>#VALUE!</v>
      </c>
      <c r="N7646" s="6" t="str">
        <f>INDEX('ROA2'!$D$2:$AQ$224,MATCH(A7646,'ROA2'!$B$2:$B$224,0),MATCH(G7646,'ROA2'!$D$1:$AQ$1,0))</f>
        <v>--</v>
      </c>
      <c r="O7646" s="6">
        <v>16364.000255999999</v>
      </c>
      <c r="P7646" s="28">
        <v>-5.103224234143737E-2</v>
      </c>
    </row>
    <row r="7647" spans="1:16" x14ac:dyDescent="0.3">
      <c r="A7647" s="17" t="s">
        <v>626</v>
      </c>
      <c r="B7647" t="e">
        <f>VLOOKUP(A7647,Sheet3!L:L,1,FALSE)</f>
        <v>#N/A</v>
      </c>
      <c r="C7647" t="str">
        <f>VLOOKUP(A7647,'ALL - prices'!B:C,2,FALSE)</f>
        <v>South Bow Corp</v>
      </c>
      <c r="D7647" t="str">
        <f>VLOOKUP(A7647,'ALL - prices'!B:I,8,FALSE)</f>
        <v>Energy</v>
      </c>
      <c r="E7647" s="18">
        <v>2024</v>
      </c>
      <c r="F7647" t="s">
        <v>682</v>
      </c>
      <c r="G7647" t="str">
        <f t="shared" si="583"/>
        <v>2024-Q4</v>
      </c>
      <c r="H7647">
        <f>'prices - not start at 2015'!L55</f>
        <v>31.491700000000002</v>
      </c>
      <c r="I7647" s="14" t="s">
        <v>769</v>
      </c>
      <c r="J7647" s="15">
        <f>INDEX(MarketCap2!$E$2:$AR$224,MATCH(A7647,MarketCap2!$B$2:$B$224,0),MATCH(G7647,MarketCap2!$E$1:$AR$1,0))</f>
        <v>7040788480</v>
      </c>
      <c r="K7647">
        <f t="shared" si="584"/>
        <v>22.674986000844829</v>
      </c>
      <c r="L7647" t="str">
        <f>INDEX('PB2'!$D$2:$AQ$224,MATCH(A7647,'PB2'!$B$2:$B$224,0),MATCH(G7647,'PB2'!$D$1:$AQ$1,0))</f>
        <v>--</v>
      </c>
      <c r="M7647" s="16" t="e">
        <f t="shared" si="585"/>
        <v>#VALUE!</v>
      </c>
      <c r="N7647" s="6" t="str">
        <f>INDEX('ROA2'!$D$2:$AQ$224,MATCH(A7647,'ROA2'!$B$2:$B$224,0),MATCH(G7647,'ROA2'!$D$1:$AQ$1,0))</f>
        <v>--</v>
      </c>
      <c r="O7647" s="6">
        <v>16812.764159999999</v>
      </c>
      <c r="P7647" s="28">
        <v>2.7423850952059011E-2</v>
      </c>
    </row>
    <row r="7648" spans="1:16" x14ac:dyDescent="0.3">
      <c r="A7648" s="17" t="s">
        <v>639</v>
      </c>
      <c r="B7648" t="e">
        <f>VLOOKUP(A7648,Sheet3!L:L,1,FALSE)</f>
        <v>#N/A</v>
      </c>
      <c r="C7648" t="str">
        <f>VLOOKUP(A7648,'ALL - prices'!B:C,2,FALSE)</f>
        <v>Triple Flag Precious Metals Co</v>
      </c>
      <c r="D7648" t="str">
        <f>VLOOKUP(A7648,'ALL - prices'!B:I,8,FALSE)</f>
        <v>Materials</v>
      </c>
      <c r="E7648">
        <v>2021</v>
      </c>
      <c r="F7648" t="s">
        <v>681</v>
      </c>
      <c r="G7648" t="str">
        <f t="shared" si="583"/>
        <v>2021-Q3</v>
      </c>
      <c r="H7648" s="4">
        <f>_xlfn.XLOOKUP(G7648,'prices - not start at 2015'!$I$56:$AZ$56,'prices - not start at 2015'!$I$57:$AZ$57)</f>
        <v>10.835000000000001</v>
      </c>
      <c r="I7648" s="14">
        <f t="shared" ref="I7648:I7657" si="587">STDEV(H7649:H7652)</f>
        <v>1.2135923876381771</v>
      </c>
      <c r="J7648" s="15">
        <f>INDEX(MarketCap2!$E$2:$AR$224,MATCH(A7648,MarketCap2!$B$2:$B$224,0),MATCH(G7648,MarketCap2!$E$1:$AR$1,0))</f>
        <v>1796216192</v>
      </c>
      <c r="K7648">
        <f t="shared" si="584"/>
        <v>21.308948173746842</v>
      </c>
      <c r="L7648">
        <f>INDEX('PB2'!$D$2:$AQ$224,MATCH(A7648,'PB2'!$B$2:$B$224,0),MATCH(G7648,'PB2'!$D$1:$AQ$1,0))</f>
        <v>1.09769999980926</v>
      </c>
      <c r="M7648" s="16">
        <f t="shared" si="585"/>
        <v>0.91099571847842153</v>
      </c>
      <c r="N7648" s="6" t="str">
        <f>INDEX('ROA2'!$D$2:$AQ$224,MATCH(A7648,'ROA2'!$B$2:$B$224,0),MATCH(G7648,'ROA2'!$D$1:$AQ$1,0))</f>
        <v>--</v>
      </c>
      <c r="O7648" s="6">
        <v>1306.3679999999999</v>
      </c>
      <c r="P7648" s="28">
        <v>-2.4649066743659656E-3</v>
      </c>
    </row>
    <row r="7649" spans="1:16" x14ac:dyDescent="0.3">
      <c r="A7649" s="17" t="s">
        <v>639</v>
      </c>
      <c r="B7649" t="e">
        <f>VLOOKUP(A7649,Sheet3!L:L,1,FALSE)</f>
        <v>#N/A</v>
      </c>
      <c r="C7649" t="str">
        <f>VLOOKUP(A7649,'ALL - prices'!B:C,2,FALSE)</f>
        <v>Triple Flag Precious Metals Co</v>
      </c>
      <c r="D7649" t="str">
        <f>VLOOKUP(A7649,'ALL - prices'!B:I,8,FALSE)</f>
        <v>Materials</v>
      </c>
      <c r="E7649">
        <v>2021</v>
      </c>
      <c r="F7649" t="s">
        <v>682</v>
      </c>
      <c r="G7649" t="str">
        <f t="shared" si="583"/>
        <v>2021-Q4</v>
      </c>
      <c r="H7649" s="4">
        <f>_xlfn.XLOOKUP(G7649,'prices - not start at 2015'!$I$56:$AZ$56,'prices - not start at 2015'!$I$57:$AZ$57)</f>
        <v>14.363300000000001</v>
      </c>
      <c r="I7649" s="14">
        <f t="shared" si="587"/>
        <v>0.84129037545507013</v>
      </c>
      <c r="J7649" s="15">
        <f>INDEX(MarketCap2!$E$2:$AR$224,MATCH(A7649,MarketCap2!$B$2:$B$224,0),MATCH(G7649,MarketCap2!$E$1:$AR$1,0))</f>
        <v>2370761984</v>
      </c>
      <c r="K7649">
        <f t="shared" si="584"/>
        <v>21.586477252655754</v>
      </c>
      <c r="L7649">
        <f>INDEX('PB2'!$D$2:$AQ$224,MATCH(A7649,'PB2'!$B$2:$B$224,0),MATCH(G7649,'PB2'!$D$1:$AQ$1,0))</f>
        <v>1.4464370012283301</v>
      </c>
      <c r="M7649" s="16">
        <f t="shared" si="585"/>
        <v>0.69135399547355958</v>
      </c>
      <c r="N7649" s="6" t="str">
        <f>INDEX('ROA2'!$D$2:$AQ$224,MATCH(A7649,'ROA2'!$B$2:$B$224,0),MATCH(G7649,'ROA2'!$D$1:$AQ$1,0))</f>
        <v>--</v>
      </c>
      <c r="O7649" s="6">
        <v>1297.721984</v>
      </c>
      <c r="P7649" s="28">
        <v>-6.6183617479913153E-3</v>
      </c>
    </row>
    <row r="7650" spans="1:16" x14ac:dyDescent="0.3">
      <c r="A7650" s="17" t="s">
        <v>639</v>
      </c>
      <c r="B7650" t="e">
        <f>VLOOKUP(A7650,Sheet3!L:L,1,FALSE)</f>
        <v>#N/A</v>
      </c>
      <c r="C7650" t="str">
        <f>VLOOKUP(A7650,'ALL - prices'!B:C,2,FALSE)</f>
        <v>Triple Flag Precious Metals Co</v>
      </c>
      <c r="D7650" t="str">
        <f>VLOOKUP(A7650,'ALL - prices'!B:I,8,FALSE)</f>
        <v>Materials</v>
      </c>
      <c r="E7650">
        <v>2022</v>
      </c>
      <c r="F7650" t="s">
        <v>679</v>
      </c>
      <c r="G7650" t="str">
        <f t="shared" si="583"/>
        <v>2022-Q1</v>
      </c>
      <c r="H7650" s="4">
        <f>_xlfn.XLOOKUP(G7650,'prices - not start at 2015'!$I$56:$AZ$56,'prices - not start at 2015'!$I$57:$AZ$57)</f>
        <v>17.107199999999999</v>
      </c>
      <c r="I7650" s="14">
        <f t="shared" si="587"/>
        <v>1.5072986277885791</v>
      </c>
      <c r="J7650" s="15">
        <f>INDEX(MarketCap2!$E$2:$AR$224,MATCH(A7650,MarketCap2!$B$2:$B$224,0),MATCH(G7650,MarketCap2!$E$1:$AR$1,0))</f>
        <v>2809998592</v>
      </c>
      <c r="K7650">
        <f t="shared" si="584"/>
        <v>21.756449819224326</v>
      </c>
      <c r="L7650">
        <f>INDEX('PB2'!$D$2:$AQ$224,MATCH(A7650,'PB2'!$B$2:$B$224,0),MATCH(G7650,'PB2'!$D$1:$AQ$1,0))</f>
        <v>1.7268500328064</v>
      </c>
      <c r="M7650" s="16">
        <f t="shared" si="585"/>
        <v>0.57908908185550101</v>
      </c>
      <c r="N7650" s="6" t="str">
        <f>INDEX('ROA2'!$D$2:$AQ$224,MATCH(A7650,'ROA2'!$B$2:$B$224,0),MATCH(G7650,'ROA2'!$D$1:$AQ$1,0))</f>
        <v>--</v>
      </c>
      <c r="O7650" s="6">
        <v>1303.409024</v>
      </c>
      <c r="P7650" s="28">
        <v>4.3823253902740573E-3</v>
      </c>
    </row>
    <row r="7651" spans="1:16" x14ac:dyDescent="0.3">
      <c r="A7651" s="17" t="s">
        <v>639</v>
      </c>
      <c r="B7651" t="e">
        <f>VLOOKUP(A7651,Sheet3!L:L,1,FALSE)</f>
        <v>#N/A</v>
      </c>
      <c r="C7651" t="str">
        <f>VLOOKUP(A7651,'ALL - prices'!B:C,2,FALSE)</f>
        <v>Triple Flag Precious Metals Co</v>
      </c>
      <c r="D7651" t="str">
        <f>VLOOKUP(A7651,'ALL - prices'!B:I,8,FALSE)</f>
        <v>Materials</v>
      </c>
      <c r="E7651">
        <v>2022</v>
      </c>
      <c r="F7651" t="s">
        <v>680</v>
      </c>
      <c r="G7651" t="str">
        <f t="shared" si="583"/>
        <v>2022-Q2</v>
      </c>
      <c r="H7651" s="4">
        <f>_xlfn.XLOOKUP(G7651,'prices - not start at 2015'!$I$56:$AZ$56,'prices - not start at 2015'!$I$57:$AZ$57)</f>
        <v>16.0181</v>
      </c>
      <c r="I7651" s="14">
        <f t="shared" si="587"/>
        <v>1.1244207408706055</v>
      </c>
      <c r="J7651" s="15">
        <f>INDEX(MarketCap2!$E$2:$AR$224,MATCH(A7651,MarketCap2!$B$2:$B$224,0),MATCH(G7651,MarketCap2!$E$1:$AR$1,0))</f>
        <v>2621104896</v>
      </c>
      <c r="K7651">
        <f t="shared" si="584"/>
        <v>21.686861781852738</v>
      </c>
      <c r="L7651">
        <f>INDEX('PB2'!$D$2:$AQ$224,MATCH(A7651,'PB2'!$B$2:$B$224,0),MATCH(G7651,'PB2'!$D$1:$AQ$1,0))</f>
        <v>1.55668997764587</v>
      </c>
      <c r="M7651" s="16">
        <f t="shared" si="585"/>
        <v>0.6423886672105813</v>
      </c>
      <c r="N7651" s="6">
        <f>INDEX('ROA2'!$D$2:$AQ$224,MATCH(A7651,'ROA2'!$B$2:$B$224,0),MATCH(G7651,'ROA2'!$D$1:$AQ$1,0))</f>
        <v>4.0240998268127397</v>
      </c>
      <c r="O7651" s="6">
        <v>1311.4620159999999</v>
      </c>
      <c r="P7651" s="28">
        <v>6.1784074313727504E-3</v>
      </c>
    </row>
    <row r="7652" spans="1:16" x14ac:dyDescent="0.3">
      <c r="A7652" s="17" t="s">
        <v>639</v>
      </c>
      <c r="B7652" t="e">
        <f>VLOOKUP(A7652,Sheet3!L:L,1,FALSE)</f>
        <v>#N/A</v>
      </c>
      <c r="C7652" t="str">
        <f>VLOOKUP(A7652,'ALL - prices'!B:C,2,FALSE)</f>
        <v>Triple Flag Precious Metals Co</v>
      </c>
      <c r="D7652" t="str">
        <f>VLOOKUP(A7652,'ALL - prices'!B:I,8,FALSE)</f>
        <v>Materials</v>
      </c>
      <c r="E7652">
        <v>2022</v>
      </c>
      <c r="F7652" t="s">
        <v>681</v>
      </c>
      <c r="G7652" t="str">
        <f t="shared" si="583"/>
        <v>2022-Q3</v>
      </c>
      <c r="H7652" s="4">
        <f>_xlfn.XLOOKUP(G7652,'prices - not start at 2015'!$I$56:$AZ$56,'prices - not start at 2015'!$I$57:$AZ$57)</f>
        <v>16.724399999999999</v>
      </c>
      <c r="I7652" s="14">
        <f t="shared" si="587"/>
        <v>0.93204580896005318</v>
      </c>
      <c r="J7652" s="15">
        <f>INDEX(MarketCap2!$E$2:$AR$224,MATCH(A7652,MarketCap2!$B$2:$B$224,0),MATCH(G7652,MarketCap2!$E$1:$AR$1,0))</f>
        <v>2723933440</v>
      </c>
      <c r="K7652">
        <f t="shared" si="584"/>
        <v>21.725342790280227</v>
      </c>
      <c r="L7652">
        <f>INDEX('PB2'!$D$2:$AQ$224,MATCH(A7652,'PB2'!$B$2:$B$224,0),MATCH(G7652,'PB2'!$D$1:$AQ$1,0))</f>
        <v>1.5059779882430999</v>
      </c>
      <c r="M7652" s="16">
        <f t="shared" si="585"/>
        <v>0.66402032951797485</v>
      </c>
      <c r="N7652" s="6">
        <f>INDEX('ROA2'!$D$2:$AQ$224,MATCH(A7652,'ROA2'!$B$2:$B$224,0),MATCH(G7652,'ROA2'!$D$1:$AQ$1,0))</f>
        <v>3.45346307754517</v>
      </c>
      <c r="O7652" s="6">
        <v>1318.243968</v>
      </c>
      <c r="P7652" s="28">
        <v>5.1712912133629399E-3</v>
      </c>
    </row>
    <row r="7653" spans="1:16" x14ac:dyDescent="0.3">
      <c r="A7653" s="17" t="s">
        <v>639</v>
      </c>
      <c r="B7653" t="e">
        <f>VLOOKUP(A7653,Sheet3!L:L,1,FALSE)</f>
        <v>#N/A</v>
      </c>
      <c r="C7653" t="str">
        <f>VLOOKUP(A7653,'ALL - prices'!B:C,2,FALSE)</f>
        <v>Triple Flag Precious Metals Co</v>
      </c>
      <c r="D7653" t="str">
        <f>VLOOKUP(A7653,'ALL - prices'!B:I,8,FALSE)</f>
        <v>Materials</v>
      </c>
      <c r="E7653">
        <v>2022</v>
      </c>
      <c r="F7653" t="s">
        <v>682</v>
      </c>
      <c r="G7653" t="str">
        <f t="shared" si="583"/>
        <v>2022-Q4</v>
      </c>
      <c r="H7653" s="4">
        <f>_xlfn.XLOOKUP(G7653,'prices - not start at 2015'!$I$56:$AZ$56,'prices - not start at 2015'!$I$57:$AZ$57)</f>
        <v>18.036799999999999</v>
      </c>
      <c r="I7653" s="14">
        <f t="shared" si="587"/>
        <v>1.0358252181232122</v>
      </c>
      <c r="J7653" s="15">
        <f>INDEX(MarketCap2!$E$2:$AR$224,MATCH(A7653,MarketCap2!$B$2:$B$224,0),MATCH(G7653,MarketCap2!$E$1:$AR$1,0))</f>
        <v>2922274048</v>
      </c>
      <c r="K7653">
        <f t="shared" si="584"/>
        <v>21.79562793369368</v>
      </c>
      <c r="L7653">
        <f>INDEX('PB2'!$D$2:$AQ$224,MATCH(A7653,'PB2'!$B$2:$B$224,0),MATCH(G7653,'PB2'!$D$1:$AQ$1,0))</f>
        <v>1.63635897636414</v>
      </c>
      <c r="M7653" s="16">
        <f t="shared" si="585"/>
        <v>0.61111285142452099</v>
      </c>
      <c r="N7653" s="6">
        <f>INDEX('ROA2'!$D$2:$AQ$224,MATCH(A7653,'ROA2'!$B$2:$B$224,0),MATCH(G7653,'ROA2'!$D$1:$AQ$1,0))</f>
        <v>4.0413670539856001</v>
      </c>
      <c r="O7653" s="6">
        <v>1325.499008</v>
      </c>
      <c r="P7653" s="28">
        <v>5.503563965482911E-3</v>
      </c>
    </row>
    <row r="7654" spans="1:16" x14ac:dyDescent="0.3">
      <c r="A7654" s="17" t="s">
        <v>639</v>
      </c>
      <c r="B7654" t="e">
        <f>VLOOKUP(A7654,Sheet3!L:L,1,FALSE)</f>
        <v>#N/A</v>
      </c>
      <c r="C7654" t="str">
        <f>VLOOKUP(A7654,'ALL - prices'!B:C,2,FALSE)</f>
        <v>Triple Flag Precious Metals Co</v>
      </c>
      <c r="D7654" t="str">
        <f>VLOOKUP(A7654,'ALL - prices'!B:I,8,FALSE)</f>
        <v>Materials</v>
      </c>
      <c r="E7654">
        <v>2023</v>
      </c>
      <c r="F7654" t="s">
        <v>679</v>
      </c>
      <c r="G7654" t="str">
        <f t="shared" si="583"/>
        <v>2023-Q1</v>
      </c>
      <c r="H7654" s="4">
        <f>_xlfn.XLOOKUP(G7654,'prices - not start at 2015'!$I$56:$AZ$56,'prices - not start at 2015'!$I$57:$AZ$57)</f>
        <v>19.4343</v>
      </c>
      <c r="I7654" s="14">
        <f t="shared" si="587"/>
        <v>0.91591072117683214</v>
      </c>
      <c r="J7654" s="15">
        <f>INDEX(MarketCap2!$E$2:$AR$224,MATCH(A7654,MarketCap2!$B$2:$B$224,0),MATCH(G7654,MarketCap2!$E$1:$AR$1,0))</f>
        <v>4041761536</v>
      </c>
      <c r="K7654">
        <f t="shared" si="584"/>
        <v>22.119946457651107</v>
      </c>
      <c r="L7654">
        <f>INDEX('PB2'!$D$2:$AQ$224,MATCH(A7654,'PB2'!$B$2:$B$224,0),MATCH(G7654,'PB2'!$D$1:$AQ$1,0))</f>
        <v>1.6370049715042101</v>
      </c>
      <c r="M7654" s="16">
        <f t="shared" si="585"/>
        <v>0.61087169398216346</v>
      </c>
      <c r="N7654" s="6">
        <f>INDEX('ROA2'!$D$2:$AQ$224,MATCH(A7654,'ROA2'!$B$2:$B$224,0),MATCH(G7654,'ROA2'!$D$1:$AQ$1,0))</f>
        <v>4.17248582839966</v>
      </c>
      <c r="O7654" s="6">
        <v>1337.0310400000001</v>
      </c>
      <c r="P7654" s="28">
        <v>8.7001438178368456E-3</v>
      </c>
    </row>
    <row r="7655" spans="1:16" x14ac:dyDescent="0.3">
      <c r="A7655" s="17" t="s">
        <v>639</v>
      </c>
      <c r="B7655" t="e">
        <f>VLOOKUP(A7655,Sheet3!L:L,1,FALSE)</f>
        <v>#N/A</v>
      </c>
      <c r="C7655" t="str">
        <f>VLOOKUP(A7655,'ALL - prices'!B:C,2,FALSE)</f>
        <v>Triple Flag Precious Metals Co</v>
      </c>
      <c r="D7655" t="str">
        <f>VLOOKUP(A7655,'ALL - prices'!B:I,8,FALSE)</f>
        <v>Materials</v>
      </c>
      <c r="E7655">
        <v>2023</v>
      </c>
      <c r="F7655" t="s">
        <v>680</v>
      </c>
      <c r="G7655" t="str">
        <f t="shared" si="583"/>
        <v>2023-Q2</v>
      </c>
      <c r="H7655" s="4">
        <f>_xlfn.XLOOKUP(G7655,'prices - not start at 2015'!$I$56:$AZ$56,'prices - not start at 2015'!$I$57:$AZ$57)</f>
        <v>17.665199999999999</v>
      </c>
      <c r="I7655" s="14">
        <f t="shared" si="587"/>
        <v>1.7397529793527202</v>
      </c>
      <c r="J7655" s="15">
        <f>INDEX(MarketCap2!$E$2:$AR$224,MATCH(A7655,MarketCap2!$B$2:$B$224,0),MATCH(G7655,MarketCap2!$E$1:$AR$1,0))</f>
        <v>3660273664</v>
      </c>
      <c r="K7655">
        <f t="shared" si="584"/>
        <v>22.020803753149131</v>
      </c>
      <c r="L7655">
        <f>INDEX('PB2'!$D$2:$AQ$224,MATCH(A7655,'PB2'!$B$2:$B$224,0),MATCH(G7655,'PB2'!$D$1:$AQ$1,0))</f>
        <v>1.51150798797607</v>
      </c>
      <c r="M7655" s="16">
        <f t="shared" si="585"/>
        <v>0.66159094623046866</v>
      </c>
      <c r="N7655" s="6">
        <f>INDEX('ROA2'!$D$2:$AQ$224,MATCH(A7655,'ROA2'!$B$2:$B$224,0),MATCH(G7655,'ROA2'!$D$1:$AQ$1,0))</f>
        <v>3.4445660114288299</v>
      </c>
      <c r="O7655" s="6">
        <v>1924.4170240000001</v>
      </c>
      <c r="P7655" s="28">
        <v>0.43932112750351704</v>
      </c>
    </row>
    <row r="7656" spans="1:16" x14ac:dyDescent="0.3">
      <c r="A7656" s="17" t="s">
        <v>639</v>
      </c>
      <c r="B7656" t="e">
        <f>VLOOKUP(A7656,Sheet3!L:L,1,FALSE)</f>
        <v>#N/A</v>
      </c>
      <c r="C7656" t="str">
        <f>VLOOKUP(A7656,'ALL - prices'!B:C,2,FALSE)</f>
        <v>Triple Flag Precious Metals Co</v>
      </c>
      <c r="D7656" t="str">
        <f>VLOOKUP(A7656,'ALL - prices'!B:I,8,FALSE)</f>
        <v>Materials</v>
      </c>
      <c r="E7656">
        <v>2023</v>
      </c>
      <c r="F7656" t="s">
        <v>681</v>
      </c>
      <c r="G7656" t="str">
        <f t="shared" si="583"/>
        <v>2023-Q3</v>
      </c>
      <c r="H7656" s="4">
        <f>_xlfn.XLOOKUP(G7656,'prices - not start at 2015'!$I$56:$AZ$56,'prices - not start at 2015'!$I$57:$AZ$57)</f>
        <v>17.304300000000001</v>
      </c>
      <c r="I7656" s="14">
        <f t="shared" si="587"/>
        <v>1.9521791968635118</v>
      </c>
      <c r="J7656" s="15">
        <f>INDEX(MarketCap2!$E$2:$AR$224,MATCH(A7656,MarketCap2!$B$2:$B$224,0),MATCH(G7656,MarketCap2!$E$1:$AR$1,0))</f>
        <v>3587732992</v>
      </c>
      <c r="K7656">
        <f t="shared" si="584"/>
        <v>22.00078636142851</v>
      </c>
      <c r="L7656">
        <f>INDEX('PB2'!$D$2:$AQ$224,MATCH(A7656,'PB2'!$B$2:$B$224,0),MATCH(G7656,'PB2'!$D$1:$AQ$1,0))</f>
        <v>1.4317820072174099</v>
      </c>
      <c r="M7656" s="16">
        <f t="shared" si="585"/>
        <v>0.698430344116033</v>
      </c>
      <c r="N7656" s="6">
        <f>INDEX('ROA2'!$D$2:$AQ$224,MATCH(A7656,'ROA2'!$B$2:$B$224,0),MATCH(G7656,'ROA2'!$D$1:$AQ$1,0))</f>
        <v>3.75457811355591</v>
      </c>
      <c r="O7656" s="6">
        <v>1922.7590399999999</v>
      </c>
      <c r="P7656" s="28">
        <v>-8.6155130583596908E-4</v>
      </c>
    </row>
    <row r="7657" spans="1:16" x14ac:dyDescent="0.3">
      <c r="A7657" s="17" t="s">
        <v>639</v>
      </c>
      <c r="B7657" t="e">
        <f>VLOOKUP(A7657,Sheet3!L:L,1,FALSE)</f>
        <v>#N/A</v>
      </c>
      <c r="C7657" t="str">
        <f>VLOOKUP(A7657,'ALL - prices'!B:C,2,FALSE)</f>
        <v>Triple Flag Precious Metals Co</v>
      </c>
      <c r="D7657" t="str">
        <f>VLOOKUP(A7657,'ALL - prices'!B:I,8,FALSE)</f>
        <v>Materials</v>
      </c>
      <c r="E7657">
        <v>2023</v>
      </c>
      <c r="F7657" t="s">
        <v>682</v>
      </c>
      <c r="G7657" t="str">
        <f t="shared" si="583"/>
        <v>2023-Q4</v>
      </c>
      <c r="H7657" s="4">
        <f>_xlfn.XLOOKUP(G7657,'prices - not start at 2015'!$I$56:$AZ$56,'prices - not start at 2015'!$I$57:$AZ$57)</f>
        <v>17.2255</v>
      </c>
      <c r="I7657" s="14">
        <f t="shared" si="587"/>
        <v>1.0970309339303068</v>
      </c>
      <c r="J7657" s="15">
        <f>INDEX(MarketCap2!$E$2:$AR$224,MATCH(A7657,MarketCap2!$B$2:$B$224,0),MATCH(G7657,MarketCap2!$E$1:$AR$1,0))</f>
        <v>3555690496</v>
      </c>
      <c r="K7657">
        <f t="shared" si="584"/>
        <v>21.991815113689761</v>
      </c>
      <c r="L7657">
        <f>INDEX('PB2'!$D$2:$AQ$224,MATCH(A7657,'PB2'!$B$2:$B$224,0),MATCH(G7657,'PB2'!$D$1:$AQ$1,0))</f>
        <v>1.48524498939514</v>
      </c>
      <c r="M7657" s="16">
        <f t="shared" si="585"/>
        <v>0.67328959676022604</v>
      </c>
      <c r="N7657" s="6">
        <f>INDEX('ROA2'!$D$2:$AQ$224,MATCH(A7657,'ROA2'!$B$2:$B$224,0),MATCH(G7657,'ROA2'!$D$1:$AQ$1,0))</f>
        <v>2.59878706932068</v>
      </c>
      <c r="O7657" s="6">
        <v>1905.7780479999999</v>
      </c>
      <c r="P7657" s="28">
        <v>-8.8315756923967002E-3</v>
      </c>
    </row>
    <row r="7658" spans="1:16" x14ac:dyDescent="0.3">
      <c r="A7658" s="17" t="s">
        <v>639</v>
      </c>
      <c r="B7658" t="e">
        <f>VLOOKUP(A7658,Sheet3!L:L,1,FALSE)</f>
        <v>#N/A</v>
      </c>
      <c r="C7658" t="str">
        <f>VLOOKUP(A7658,'ALL - prices'!B:C,2,FALSE)</f>
        <v>Triple Flag Precious Metals Co</v>
      </c>
      <c r="D7658" t="str">
        <f>VLOOKUP(A7658,'ALL - prices'!B:I,8,FALSE)</f>
        <v>Materials</v>
      </c>
      <c r="E7658" s="18">
        <v>2024</v>
      </c>
      <c r="F7658" t="s">
        <v>679</v>
      </c>
      <c r="G7658" t="str">
        <f t="shared" si="583"/>
        <v>2024-Q1</v>
      </c>
      <c r="H7658" s="4">
        <f>_xlfn.XLOOKUP(G7658,'prices - not start at 2015'!$I$56:$AZ$56,'prices - not start at 2015'!$I$57:$AZ$57)</f>
        <v>19.189699999999998</v>
      </c>
      <c r="I7658" s="14" t="s">
        <v>769</v>
      </c>
      <c r="J7658" s="15">
        <f>INDEX(MarketCap2!$E$2:$AR$224,MATCH(A7658,MarketCap2!$B$2:$B$224,0),MATCH(G7658,MarketCap2!$E$1:$AR$1,0))</f>
        <v>3934956800</v>
      </c>
      <c r="K7658">
        <f t="shared" si="584"/>
        <v>22.093165740356532</v>
      </c>
      <c r="L7658">
        <f>INDEX('PB2'!$D$2:$AQ$224,MATCH(A7658,'PB2'!$B$2:$B$224,0),MATCH(G7658,'PB2'!$D$1:$AQ$1,0))</f>
        <v>1.6019430160522501</v>
      </c>
      <c r="M7658" s="16">
        <f t="shared" si="585"/>
        <v>0.62424192994352012</v>
      </c>
      <c r="N7658" s="6">
        <f>INDEX('ROA2'!$D$2:$AQ$224,MATCH(A7658,'ROA2'!$B$2:$B$224,0),MATCH(G7658,'ROA2'!$D$1:$AQ$1,0))</f>
        <v>2.2455239295959499</v>
      </c>
      <c r="O7658" s="6">
        <v>1894.4639999999999</v>
      </c>
      <c r="P7658" s="28">
        <v>-5.9367081134518128E-3</v>
      </c>
    </row>
    <row r="7659" spans="1:16" x14ac:dyDescent="0.3">
      <c r="A7659" s="17" t="s">
        <v>639</v>
      </c>
      <c r="B7659" t="e">
        <f>VLOOKUP(A7659,Sheet3!L:L,1,FALSE)</f>
        <v>#N/A</v>
      </c>
      <c r="C7659" t="str">
        <f>VLOOKUP(A7659,'ALL - prices'!B:C,2,FALSE)</f>
        <v>Triple Flag Precious Metals Co</v>
      </c>
      <c r="D7659" t="str">
        <f>VLOOKUP(A7659,'ALL - prices'!B:I,8,FALSE)</f>
        <v>Materials</v>
      </c>
      <c r="E7659" s="18">
        <v>2024</v>
      </c>
      <c r="F7659" t="s">
        <v>680</v>
      </c>
      <c r="G7659" t="str">
        <f t="shared" si="583"/>
        <v>2024-Q2</v>
      </c>
      <c r="H7659" s="4">
        <f>_xlfn.XLOOKUP(G7659,'prices - not start at 2015'!$I$56:$AZ$56,'prices - not start at 2015'!$I$57:$AZ$57)</f>
        <v>20.874600000000001</v>
      </c>
      <c r="I7659" s="14" t="s">
        <v>769</v>
      </c>
      <c r="J7659" s="15">
        <f>INDEX(MarketCap2!$E$2:$AR$224,MATCH(A7659,MarketCap2!$B$2:$B$224,0),MATCH(G7659,MarketCap2!$E$1:$AR$1,0))</f>
        <v>4271808256</v>
      </c>
      <c r="K7659">
        <f t="shared" si="584"/>
        <v>22.17530305370186</v>
      </c>
      <c r="L7659">
        <f>INDEX('PB2'!$D$2:$AQ$224,MATCH(A7659,'PB2'!$B$2:$B$224,0),MATCH(G7659,'PB2'!$D$1:$AQ$1,0))</f>
        <v>1.83815097808838</v>
      </c>
      <c r="M7659" s="16">
        <f t="shared" si="585"/>
        <v>0.54402495329299283</v>
      </c>
      <c r="N7659" s="6">
        <f>INDEX('ROA2'!$D$2:$AQ$224,MATCH(A7659,'ROA2'!$B$2:$B$224,0),MATCH(G7659,'ROA2'!$D$1:$AQ$1,0))</f>
        <v>1.9421240091323899</v>
      </c>
      <c r="O7659" s="6">
        <v>1903.5559679999999</v>
      </c>
      <c r="P7659" s="28">
        <v>4.7992297557514696E-3</v>
      </c>
    </row>
    <row r="7660" spans="1:16" x14ac:dyDescent="0.3">
      <c r="A7660" s="17" t="s">
        <v>639</v>
      </c>
      <c r="B7660" t="e">
        <f>VLOOKUP(A7660,Sheet3!L:L,1,FALSE)</f>
        <v>#N/A</v>
      </c>
      <c r="C7660" t="str">
        <f>VLOOKUP(A7660,'ALL - prices'!B:C,2,FALSE)</f>
        <v>Triple Flag Precious Metals Co</v>
      </c>
      <c r="D7660" t="str">
        <f>VLOOKUP(A7660,'ALL - prices'!B:I,8,FALSE)</f>
        <v>Materials</v>
      </c>
      <c r="E7660" s="18">
        <v>2024</v>
      </c>
      <c r="F7660" t="s">
        <v>681</v>
      </c>
      <c r="G7660" t="str">
        <f t="shared" si="583"/>
        <v>2024-Q3</v>
      </c>
      <c r="H7660" s="4">
        <f>_xlfn.XLOOKUP(G7660,'prices - not start at 2015'!$I$56:$AZ$56,'prices - not start at 2015'!$I$57:$AZ$57)</f>
        <v>21.616399999999999</v>
      </c>
      <c r="I7660" s="14" t="s">
        <v>769</v>
      </c>
      <c r="J7660" s="15">
        <f>INDEX(MarketCap2!$E$2:$AR$224,MATCH(A7660,MarketCap2!$B$2:$B$224,0),MATCH(G7660,MarketCap2!$E$1:$AR$1,0))</f>
        <v>4412449280</v>
      </c>
      <c r="K7660">
        <f t="shared" si="584"/>
        <v>22.2076957645222</v>
      </c>
      <c r="L7660">
        <f>INDEX('PB2'!$D$2:$AQ$224,MATCH(A7660,'PB2'!$B$2:$B$224,0),MATCH(G7660,'PB2'!$D$1:$AQ$1,0))</f>
        <v>1.91027903556824</v>
      </c>
      <c r="M7660" s="16">
        <f t="shared" si="585"/>
        <v>0.52348373268020276</v>
      </c>
      <c r="N7660" s="6">
        <f>INDEX('ROA2'!$D$2:$AQ$224,MATCH(A7660,'ROA2'!$B$2:$B$224,0),MATCH(G7660,'ROA2'!$D$1:$AQ$1,0))</f>
        <v>-4.9295148849487296</v>
      </c>
      <c r="O7660" s="6">
        <v>1740.846976</v>
      </c>
      <c r="P7660" s="28">
        <v>-8.5476337305150279E-2</v>
      </c>
    </row>
    <row r="7661" spans="1:16" x14ac:dyDescent="0.3">
      <c r="A7661" s="17" t="s">
        <v>639</v>
      </c>
      <c r="B7661" t="e">
        <f>VLOOKUP(A7661,Sheet3!L:L,1,FALSE)</f>
        <v>#N/A</v>
      </c>
      <c r="C7661" t="str">
        <f>VLOOKUP(A7661,'ALL - prices'!B:C,2,FALSE)</f>
        <v>Triple Flag Precious Metals Co</v>
      </c>
      <c r="D7661" t="str">
        <f>VLOOKUP(A7661,'ALL - prices'!B:I,8,FALSE)</f>
        <v>Materials</v>
      </c>
      <c r="E7661" s="18">
        <v>2024</v>
      </c>
      <c r="F7661" t="s">
        <v>682</v>
      </c>
      <c r="G7661" t="str">
        <f t="shared" si="583"/>
        <v>2024-Q4</v>
      </c>
      <c r="H7661" s="4">
        <f>_xlfn.XLOOKUP(G7661,'prices - not start at 2015'!$I$56:$AZ$56,'prices - not start at 2015'!$I$57:$AZ$57)</f>
        <v>21.391100000000002</v>
      </c>
      <c r="I7661" s="14" t="s">
        <v>769</v>
      </c>
      <c r="J7661" s="15">
        <f>INDEX(MarketCap2!$E$2:$AR$224,MATCH(A7661,MarketCap2!$B$2:$B$224,0),MATCH(G7661,MarketCap2!$E$1:$AR$1,0))</f>
        <v>4349297152</v>
      </c>
      <c r="K7661">
        <f t="shared" si="584"/>
        <v>22.193280094739606</v>
      </c>
      <c r="L7661">
        <f>INDEX('PB2'!$D$2:$AQ$224,MATCH(A7661,'PB2'!$B$2:$B$224,0),MATCH(G7661,'PB2'!$D$1:$AQ$1,0))</f>
        <v>1.76849728352986</v>
      </c>
      <c r="M7661" s="16">
        <f t="shared" si="585"/>
        <v>0.56545181568163583</v>
      </c>
      <c r="N7661" s="6">
        <f>INDEX('ROA2'!$D$2:$AQ$224,MATCH(A7661,'ROA2'!$B$2:$B$224,0),MATCH(G7661,'ROA2'!$D$1:$AQ$1,0))</f>
        <v>-2.9686830043792698</v>
      </c>
      <c r="O7661" s="6">
        <v>1773.2270080000001</v>
      </c>
      <c r="P7661" s="28">
        <v>1.8600159833922145E-2</v>
      </c>
    </row>
    <row r="7662" spans="1:16" x14ac:dyDescent="0.3">
      <c r="A7662" s="17" t="s">
        <v>643</v>
      </c>
      <c r="B7662" t="e">
        <f>VLOOKUP(A7662,Sheet3!L:L,1,FALSE)</f>
        <v>#N/A</v>
      </c>
      <c r="C7662" t="str">
        <f>VLOOKUP(A7662,'ALL - prices'!B:C,2,FALSE)</f>
        <v>Topaz Energy Corp</v>
      </c>
      <c r="D7662" t="str">
        <f>VLOOKUP(A7662,'ALL - prices'!B:I,8,FALSE)</f>
        <v>Energy</v>
      </c>
      <c r="E7662">
        <v>2020</v>
      </c>
      <c r="F7662" t="s">
        <v>682</v>
      </c>
      <c r="G7662" t="str">
        <f t="shared" si="583"/>
        <v>2020-Q4</v>
      </c>
      <c r="H7662" s="4">
        <f>_xlfn.XLOOKUP(G7662,'prices - not start at 2015'!$I$58:$BG$58,'prices - not start at 2015'!$I$59:$BG$59)</f>
        <v>10.363300000000001</v>
      </c>
      <c r="I7662" s="14">
        <f t="shared" ref="I7662:I7673" si="588">STDEV(H7663:H7666)</f>
        <v>1.3413724725071707</v>
      </c>
      <c r="J7662" s="15">
        <f>INDEX(MarketCap2!$E$2:$AR$224,MATCH(A7662,MarketCap2!$B$2:$B$224,0),MATCH(G7662,MarketCap2!$E$1:$AR$1,0))</f>
        <v>1529305728</v>
      </c>
      <c r="K7662">
        <f t="shared" si="584"/>
        <v>21.148079696815817</v>
      </c>
      <c r="L7662">
        <f>INDEX('PB2'!$D$2:$AQ$224,MATCH(A7662,'PB2'!$B$2:$B$224,0),MATCH(G7662,'PB2'!$D$1:$AQ$1,0))</f>
        <v>1.52060198783875</v>
      </c>
      <c r="M7662" s="16">
        <f t="shared" si="585"/>
        <v>0.65763428431480098</v>
      </c>
      <c r="N7662" s="6" t="str">
        <f>INDEX('ROA2'!$D$2:$AQ$224,MATCH(A7662,'ROA2'!$B$2:$B$224,0),MATCH(G7662,'ROA2'!$D$1:$AQ$1,0))</f>
        <v>--</v>
      </c>
      <c r="O7662" s="6">
        <v>794.78700800000001</v>
      </c>
      <c r="P7662" s="28">
        <v>1.8454021694023527E-3</v>
      </c>
    </row>
    <row r="7663" spans="1:16" x14ac:dyDescent="0.3">
      <c r="A7663" s="17" t="s">
        <v>643</v>
      </c>
      <c r="B7663" t="e">
        <f>VLOOKUP(A7663,Sheet3!L:L,1,FALSE)</f>
        <v>#N/A</v>
      </c>
      <c r="C7663" t="str">
        <f>VLOOKUP(A7663,'ALL - prices'!B:C,2,FALSE)</f>
        <v>Topaz Energy Corp</v>
      </c>
      <c r="D7663" t="str">
        <f>VLOOKUP(A7663,'ALL - prices'!B:I,8,FALSE)</f>
        <v>Energy</v>
      </c>
      <c r="E7663">
        <v>2021</v>
      </c>
      <c r="F7663" t="s">
        <v>679</v>
      </c>
      <c r="G7663" t="str">
        <f t="shared" ref="G7663:G7709" si="589">E7663&amp;"-"&amp;F7663</f>
        <v>2021-Q1</v>
      </c>
      <c r="H7663" s="4">
        <f>_xlfn.XLOOKUP(G7663,'prices - not start at 2015'!$I$58:$BG$58,'prices - not start at 2015'!$I$59:$BG$59)</f>
        <v>11.253</v>
      </c>
      <c r="I7663" s="14">
        <f t="shared" si="588"/>
        <v>1.6231848508410862</v>
      </c>
      <c r="J7663" s="15">
        <f>INDEX(MarketCap2!$E$2:$AR$224,MATCH(A7663,MarketCap2!$B$2:$B$224,0),MATCH(G7663,MarketCap2!$E$1:$AR$1,0))</f>
        <v>1637256704</v>
      </c>
      <c r="K7663">
        <f t="shared" si="584"/>
        <v>21.216287936724996</v>
      </c>
      <c r="L7663">
        <f>INDEX('PB2'!$D$2:$AQ$224,MATCH(A7663,'PB2'!$B$2:$B$224,0),MATCH(G7663,'PB2'!$D$1:$AQ$1,0))</f>
        <v>1.6553369760513299</v>
      </c>
      <c r="M7663" s="16">
        <f t="shared" si="585"/>
        <v>0.60410660455698739</v>
      </c>
      <c r="N7663" s="6" t="str">
        <f>INDEX('ROA2'!$D$2:$AQ$224,MATCH(A7663,'ROA2'!$B$2:$B$224,0),MATCH(G7663,'ROA2'!$D$1:$AQ$1,0))</f>
        <v>--</v>
      </c>
      <c r="O7663" s="6">
        <v>1008.545984</v>
      </c>
      <c r="P7663" s="28">
        <v>0.26895127103033867</v>
      </c>
    </row>
    <row r="7664" spans="1:16" x14ac:dyDescent="0.3">
      <c r="A7664" s="17" t="s">
        <v>643</v>
      </c>
      <c r="B7664" t="e">
        <f>VLOOKUP(A7664,Sheet3!L:L,1,FALSE)</f>
        <v>#N/A</v>
      </c>
      <c r="C7664" t="str">
        <f>VLOOKUP(A7664,'ALL - prices'!B:C,2,FALSE)</f>
        <v>Topaz Energy Corp</v>
      </c>
      <c r="D7664" t="str">
        <f>VLOOKUP(A7664,'ALL - prices'!B:I,8,FALSE)</f>
        <v>Energy</v>
      </c>
      <c r="E7664">
        <v>2021</v>
      </c>
      <c r="F7664" t="s">
        <v>680</v>
      </c>
      <c r="G7664" t="str">
        <f t="shared" si="589"/>
        <v>2021-Q2</v>
      </c>
      <c r="H7664" s="4">
        <f>_xlfn.XLOOKUP(G7664,'prices - not start at 2015'!$I$58:$BG$58,'prices - not start at 2015'!$I$59:$BG$59)</f>
        <v>13.5305</v>
      </c>
      <c r="I7664" s="14">
        <f t="shared" si="588"/>
        <v>1.6833057543120318</v>
      </c>
      <c r="J7664" s="15">
        <f>INDEX(MarketCap2!$E$2:$AR$224,MATCH(A7664,MarketCap2!$B$2:$B$224,0),MATCH(G7664,MarketCap2!$E$1:$AR$1,0))</f>
        <v>2227138304</v>
      </c>
      <c r="K7664">
        <f t="shared" si="584"/>
        <v>21.523983326571265</v>
      </c>
      <c r="L7664">
        <f>INDEX('PB2'!$D$2:$AQ$224,MATCH(A7664,'PB2'!$B$2:$B$224,0),MATCH(G7664,'PB2'!$D$1:$AQ$1,0))</f>
        <v>1.8724319934845</v>
      </c>
      <c r="M7664" s="16">
        <f t="shared" si="585"/>
        <v>0.5340647903260034</v>
      </c>
      <c r="N7664" s="6" t="str">
        <f>INDEX('ROA2'!$D$2:$AQ$224,MATCH(A7664,'ROA2'!$B$2:$B$224,0),MATCH(G7664,'ROA2'!$D$1:$AQ$1,0))</f>
        <v>--</v>
      </c>
      <c r="O7664" s="6">
        <v>997.71500800000001</v>
      </c>
      <c r="P7664" s="28">
        <v>-1.0739198977366573E-2</v>
      </c>
    </row>
    <row r="7665" spans="1:16" x14ac:dyDescent="0.3">
      <c r="A7665" s="17" t="s">
        <v>643</v>
      </c>
      <c r="B7665" t="e">
        <f>VLOOKUP(A7665,Sheet3!L:L,1,FALSE)</f>
        <v>#N/A</v>
      </c>
      <c r="C7665" t="str">
        <f>VLOOKUP(A7665,'ALL - prices'!B:C,2,FALSE)</f>
        <v>Topaz Energy Corp</v>
      </c>
      <c r="D7665" t="str">
        <f>VLOOKUP(A7665,'ALL - prices'!B:I,8,FALSE)</f>
        <v>Energy</v>
      </c>
      <c r="E7665">
        <v>2021</v>
      </c>
      <c r="F7665" t="s">
        <v>681</v>
      </c>
      <c r="G7665" t="str">
        <f t="shared" si="589"/>
        <v>2021-Q3</v>
      </c>
      <c r="H7665" s="4">
        <f>_xlfn.XLOOKUP(G7665,'prices - not start at 2015'!$I$58:$BG$58,'prices - not start at 2015'!$I$59:$BG$59)</f>
        <v>13.6442</v>
      </c>
      <c r="I7665" s="14">
        <f t="shared" si="588"/>
        <v>1.3678676276111905</v>
      </c>
      <c r="J7665" s="15">
        <f>INDEX(MarketCap2!$E$2:$AR$224,MATCH(A7665,MarketCap2!$B$2:$B$224,0),MATCH(G7665,MarketCap2!$E$1:$AR$1,0))</f>
        <v>2216839424</v>
      </c>
      <c r="K7665">
        <f t="shared" si="584"/>
        <v>21.519348335548337</v>
      </c>
      <c r="L7665">
        <f>INDEX('PB2'!$D$2:$AQ$224,MATCH(A7665,'PB2'!$B$2:$B$224,0),MATCH(G7665,'PB2'!$D$1:$AQ$1,0))</f>
        <v>1.89873099327087</v>
      </c>
      <c r="M7665" s="16">
        <f t="shared" si="585"/>
        <v>0.52666754982354758</v>
      </c>
      <c r="N7665" s="6">
        <f>INDEX('ROA2'!$D$2:$AQ$224,MATCH(A7665,'ROA2'!$B$2:$B$224,0),MATCH(G7665,'ROA2'!$D$1:$AQ$1,0))</f>
        <v>1.1168789863586399</v>
      </c>
      <c r="O7665" s="6">
        <v>1305.7410560000001</v>
      </c>
      <c r="P7665" s="28">
        <v>0.30873149700079489</v>
      </c>
    </row>
    <row r="7666" spans="1:16" x14ac:dyDescent="0.3">
      <c r="A7666" s="17" t="s">
        <v>643</v>
      </c>
      <c r="B7666" t="e">
        <f>VLOOKUP(A7666,Sheet3!L:L,1,FALSE)</f>
        <v>#N/A</v>
      </c>
      <c r="C7666" t="str">
        <f>VLOOKUP(A7666,'ALL - prices'!B:C,2,FALSE)</f>
        <v>Topaz Energy Corp</v>
      </c>
      <c r="D7666" t="str">
        <f>VLOOKUP(A7666,'ALL - prices'!B:I,8,FALSE)</f>
        <v>Energy</v>
      </c>
      <c r="E7666">
        <v>2021</v>
      </c>
      <c r="F7666" t="s">
        <v>682</v>
      </c>
      <c r="G7666" t="str">
        <f t="shared" si="589"/>
        <v>2021-Q4</v>
      </c>
      <c r="H7666" s="4">
        <f>_xlfn.XLOOKUP(G7666,'prices - not start at 2015'!$I$58:$BG$58,'prices - not start at 2015'!$I$59:$BG$59)</f>
        <v>14.3405</v>
      </c>
      <c r="I7666" s="14">
        <f t="shared" si="588"/>
        <v>0.49590221734397077</v>
      </c>
      <c r="J7666" s="15">
        <f>INDEX(MarketCap2!$E$2:$AR$224,MATCH(A7666,MarketCap2!$B$2:$B$224,0),MATCH(G7666,MarketCap2!$E$1:$AR$1,0))</f>
        <v>2479775232</v>
      </c>
      <c r="K7666">
        <f t="shared" si="584"/>
        <v>21.631433760757886</v>
      </c>
      <c r="L7666">
        <f>INDEX('PB2'!$D$2:$AQ$224,MATCH(A7666,'PB2'!$B$2:$B$224,0),MATCH(G7666,'PB2'!$D$1:$AQ$1,0))</f>
        <v>1.87715804576874</v>
      </c>
      <c r="M7666" s="16">
        <f t="shared" si="585"/>
        <v>0.53272019489998601</v>
      </c>
      <c r="N7666" s="6">
        <f>INDEX('ROA2'!$D$2:$AQ$224,MATCH(A7666,'ROA2'!$B$2:$B$224,0),MATCH(G7666,'ROA2'!$D$1:$AQ$1,0))</f>
        <v>1.74830305576325</v>
      </c>
      <c r="O7666" s="6">
        <v>1455.508992</v>
      </c>
      <c r="P7666" s="28">
        <v>0.11469956873286824</v>
      </c>
    </row>
    <row r="7667" spans="1:16" x14ac:dyDescent="0.3">
      <c r="A7667" s="17" t="s">
        <v>643</v>
      </c>
      <c r="B7667" t="e">
        <f>VLOOKUP(A7667,Sheet3!L:L,1,FALSE)</f>
        <v>#N/A</v>
      </c>
      <c r="C7667" t="str">
        <f>VLOOKUP(A7667,'ALL - prices'!B:C,2,FALSE)</f>
        <v>Topaz Energy Corp</v>
      </c>
      <c r="D7667" t="str">
        <f>VLOOKUP(A7667,'ALL - prices'!B:I,8,FALSE)</f>
        <v>Energy</v>
      </c>
      <c r="E7667">
        <v>2022</v>
      </c>
      <c r="F7667" t="s">
        <v>679</v>
      </c>
      <c r="G7667" t="str">
        <f t="shared" si="589"/>
        <v>2022-Q1</v>
      </c>
      <c r="H7667" s="4">
        <f>_xlfn.XLOOKUP(G7667,'prices - not start at 2015'!$I$58:$BG$58,'prices - not start at 2015'!$I$59:$BG$59)</f>
        <v>17.004799999999999</v>
      </c>
      <c r="I7667" s="14">
        <f t="shared" si="588"/>
        <v>0.65079171975371652</v>
      </c>
      <c r="J7667" s="15">
        <f>INDEX(MarketCap2!$E$2:$AR$224,MATCH(A7667,MarketCap2!$B$2:$B$224,0),MATCH(G7667,MarketCap2!$E$1:$AR$1,0))</f>
        <v>2903490304</v>
      </c>
      <c r="K7667">
        <f t="shared" si="584"/>
        <v>21.789179403352858</v>
      </c>
      <c r="L7667">
        <f>INDEX('PB2'!$D$2:$AQ$224,MATCH(A7667,'PB2'!$B$2:$B$224,0),MATCH(G7667,'PB2'!$D$1:$AQ$1,0))</f>
        <v>2.2388029098510702</v>
      </c>
      <c r="M7667" s="16">
        <f t="shared" si="585"/>
        <v>0.4466672772309922</v>
      </c>
      <c r="N7667" s="6">
        <f>INDEX('ROA2'!$D$2:$AQ$224,MATCH(A7667,'ROA2'!$B$2:$B$224,0),MATCH(G7667,'ROA2'!$D$1:$AQ$1,0))</f>
        <v>2.1038830280303999</v>
      </c>
      <c r="O7667" s="6">
        <v>1611.7519359999999</v>
      </c>
      <c r="P7667" s="28">
        <v>0.107345914631079</v>
      </c>
    </row>
    <row r="7668" spans="1:16" x14ac:dyDescent="0.3">
      <c r="A7668" s="17" t="s">
        <v>643</v>
      </c>
      <c r="B7668" t="e">
        <f>VLOOKUP(A7668,Sheet3!L:L,1,FALSE)</f>
        <v>#N/A</v>
      </c>
      <c r="C7668" t="str">
        <f>VLOOKUP(A7668,'ALL - prices'!B:C,2,FALSE)</f>
        <v>Topaz Energy Corp</v>
      </c>
      <c r="D7668" t="str">
        <f>VLOOKUP(A7668,'ALL - prices'!B:I,8,FALSE)</f>
        <v>Energy</v>
      </c>
      <c r="E7668">
        <v>2022</v>
      </c>
      <c r="F7668" t="s">
        <v>680</v>
      </c>
      <c r="G7668" t="str">
        <f t="shared" si="589"/>
        <v>2022-Q2</v>
      </c>
      <c r="H7668" s="4">
        <f>_xlfn.XLOOKUP(G7668,'prices - not start at 2015'!$I$58:$BG$58,'prices - not start at 2015'!$I$59:$BG$59)</f>
        <v>16.712399999999999</v>
      </c>
      <c r="I7668" s="14">
        <f t="shared" si="588"/>
        <v>0.71218547443766345</v>
      </c>
      <c r="J7668" s="15">
        <f>INDEX(MarketCap2!$E$2:$AR$224,MATCH(A7668,MarketCap2!$B$2:$B$224,0),MATCH(G7668,MarketCap2!$E$1:$AR$1,0))</f>
        <v>2821525760</v>
      </c>
      <c r="K7668">
        <f t="shared" si="584"/>
        <v>21.760543625227239</v>
      </c>
      <c r="L7668">
        <f>INDEX('PB2'!$D$2:$AQ$224,MATCH(A7668,'PB2'!$B$2:$B$224,0),MATCH(G7668,'PB2'!$D$1:$AQ$1,0))</f>
        <v>2.08539891242981</v>
      </c>
      <c r="M7668" s="16">
        <f t="shared" si="585"/>
        <v>0.47952456196251031</v>
      </c>
      <c r="N7668" s="6">
        <f>INDEX('ROA2'!$D$2:$AQ$224,MATCH(A7668,'ROA2'!$B$2:$B$224,0),MATCH(G7668,'ROA2'!$D$1:$AQ$1,0))</f>
        <v>2.6201388835907</v>
      </c>
      <c r="O7668" s="6">
        <v>1568.2560000000001</v>
      </c>
      <c r="P7668" s="28">
        <v>-2.6986743448837901E-2</v>
      </c>
    </row>
    <row r="7669" spans="1:16" x14ac:dyDescent="0.3">
      <c r="A7669" s="17" t="s">
        <v>643</v>
      </c>
      <c r="B7669" t="e">
        <f>VLOOKUP(A7669,Sheet3!L:L,1,FALSE)</f>
        <v>#N/A</v>
      </c>
      <c r="C7669" t="str">
        <f>VLOOKUP(A7669,'ALL - prices'!B:C,2,FALSE)</f>
        <v>Topaz Energy Corp</v>
      </c>
      <c r="D7669" t="str">
        <f>VLOOKUP(A7669,'ALL - prices'!B:I,8,FALSE)</f>
        <v>Energy</v>
      </c>
      <c r="E7669">
        <v>2022</v>
      </c>
      <c r="F7669" t="s">
        <v>681</v>
      </c>
      <c r="G7669" t="str">
        <f t="shared" si="589"/>
        <v>2022-Q3</v>
      </c>
      <c r="H7669" s="4">
        <f>_xlfn.XLOOKUP(G7669,'prices - not start at 2015'!$I$58:$BG$58,'prices - not start at 2015'!$I$59:$BG$59)</f>
        <v>17.357500000000002</v>
      </c>
      <c r="I7669" s="14">
        <f t="shared" si="588"/>
        <v>1.0415043942938189</v>
      </c>
      <c r="J7669" s="15">
        <f>INDEX(MarketCap2!$E$2:$AR$224,MATCH(A7669,MarketCap2!$B$2:$B$224,0),MATCH(G7669,MarketCap2!$E$1:$AR$1,0))</f>
        <v>2892376576</v>
      </c>
      <c r="K7669">
        <f t="shared" si="584"/>
        <v>21.785344345767335</v>
      </c>
      <c r="L7669">
        <f>INDEX('PB2'!$D$2:$AQ$224,MATCH(A7669,'PB2'!$B$2:$B$224,0),MATCH(G7669,'PB2'!$D$1:$AQ$1,0))</f>
        <v>2.1693019866943399</v>
      </c>
      <c r="M7669" s="16">
        <f t="shared" si="585"/>
        <v>0.46097777355739938</v>
      </c>
      <c r="N7669" s="6">
        <f>INDEX('ROA2'!$D$2:$AQ$224,MATCH(A7669,'ROA2'!$B$2:$B$224,0),MATCH(G7669,'ROA2'!$D$1:$AQ$1,0))</f>
        <v>5.5761151313781703</v>
      </c>
      <c r="O7669" s="6">
        <v>1641.5079679999999</v>
      </c>
      <c r="P7669" s="28">
        <v>4.6709190336271501E-2</v>
      </c>
    </row>
    <row r="7670" spans="1:16" x14ac:dyDescent="0.3">
      <c r="A7670" s="17" t="s">
        <v>643</v>
      </c>
      <c r="B7670" t="e">
        <f>VLOOKUP(A7670,Sheet3!L:L,1,FALSE)</f>
        <v>#N/A</v>
      </c>
      <c r="C7670" t="str">
        <f>VLOOKUP(A7670,'ALL - prices'!B:C,2,FALSE)</f>
        <v>Topaz Energy Corp</v>
      </c>
      <c r="D7670" t="str">
        <f>VLOOKUP(A7670,'ALL - prices'!B:I,8,FALSE)</f>
        <v>Energy</v>
      </c>
      <c r="E7670">
        <v>2022</v>
      </c>
      <c r="F7670" t="s">
        <v>682</v>
      </c>
      <c r="G7670" t="str">
        <f t="shared" si="589"/>
        <v>2022-Q4</v>
      </c>
      <c r="H7670" s="4">
        <f>_xlfn.XLOOKUP(G7670,'prices - not start at 2015'!$I$58:$BG$58,'prices - not start at 2015'!$I$59:$BG$59)</f>
        <v>17.864799999999999</v>
      </c>
      <c r="I7670" s="14">
        <f t="shared" si="588"/>
        <v>1.0559357852161284</v>
      </c>
      <c r="J7670" s="15">
        <f>INDEX(MarketCap2!$E$2:$AR$224,MATCH(A7670,MarketCap2!$B$2:$B$224,0),MATCH(G7670,MarketCap2!$E$1:$AR$1,0))</f>
        <v>2935442688</v>
      </c>
      <c r="K7670">
        <f t="shared" ref="K7670:K7708" si="590">LN(J7670)</f>
        <v>21.800124109517064</v>
      </c>
      <c r="L7670">
        <f>INDEX('PB2'!$D$2:$AQ$224,MATCH(A7670,'PB2'!$B$2:$B$224,0),MATCH(G7670,'PB2'!$D$1:$AQ$1,0))</f>
        <v>2.23679399490356</v>
      </c>
      <c r="M7670" s="16">
        <f t="shared" ref="M7670:M7708" si="591">1/L7670</f>
        <v>0.44706843914927236</v>
      </c>
      <c r="N7670" s="6">
        <f>INDEX('ROA2'!$D$2:$AQ$224,MATCH(A7670,'ROA2'!$B$2:$B$224,0),MATCH(G7670,'ROA2'!$D$1:$AQ$1,0))</f>
        <v>5.7963228225707999</v>
      </c>
      <c r="O7670" s="6">
        <v>1875.46496</v>
      </c>
      <c r="P7670" s="28">
        <v>0.14252565114566665</v>
      </c>
    </row>
    <row r="7671" spans="1:16" x14ac:dyDescent="0.3">
      <c r="A7671" s="17" t="s">
        <v>643</v>
      </c>
      <c r="B7671" t="e">
        <f>VLOOKUP(A7671,Sheet3!L:L,1,FALSE)</f>
        <v>#N/A</v>
      </c>
      <c r="C7671" t="str">
        <f>VLOOKUP(A7671,'ALL - prices'!B:C,2,FALSE)</f>
        <v>Topaz Energy Corp</v>
      </c>
      <c r="D7671" t="str">
        <f>VLOOKUP(A7671,'ALL - prices'!B:I,8,FALSE)</f>
        <v>Energy</v>
      </c>
      <c r="E7671">
        <v>2023</v>
      </c>
      <c r="F7671" t="s">
        <v>679</v>
      </c>
      <c r="G7671" t="str">
        <f t="shared" si="589"/>
        <v>2023-Q1</v>
      </c>
      <c r="H7671" s="4">
        <f>_xlfn.XLOOKUP(G7671,'prices - not start at 2015'!$I$58:$BG$58,'prices - not start at 2015'!$I$59:$BG$59)</f>
        <v>16.4146</v>
      </c>
      <c r="I7671" s="14">
        <f t="shared" si="588"/>
        <v>1.2793946381003791</v>
      </c>
      <c r="J7671" s="15">
        <f>INDEX(MarketCap2!$E$2:$AR$224,MATCH(A7671,MarketCap2!$B$2:$B$224,0),MATCH(G7671,MarketCap2!$E$1:$AR$1,0))</f>
        <v>2754645248</v>
      </c>
      <c r="K7671">
        <f t="shared" si="590"/>
        <v>21.736554504653988</v>
      </c>
      <c r="L7671">
        <f>INDEX('PB2'!$D$2:$AQ$224,MATCH(A7671,'PB2'!$B$2:$B$224,0),MATCH(G7671,'PB2'!$D$1:$AQ$1,0))</f>
        <v>2.0758819580078098</v>
      </c>
      <c r="M7671" s="16">
        <f t="shared" si="591"/>
        <v>0.4817229593149332</v>
      </c>
      <c r="N7671" s="6">
        <f>INDEX('ROA2'!$D$2:$AQ$224,MATCH(A7671,'ROA2'!$B$2:$B$224,0),MATCH(G7671,'ROA2'!$D$1:$AQ$1,0))</f>
        <v>5.7639141082763699</v>
      </c>
      <c r="O7671" s="6">
        <v>1835.7319680000001</v>
      </c>
      <c r="P7671" s="28">
        <v>-2.1185675471110891E-2</v>
      </c>
    </row>
    <row r="7672" spans="1:16" x14ac:dyDescent="0.3">
      <c r="A7672" s="17" t="s">
        <v>643</v>
      </c>
      <c r="B7672" t="e">
        <f>VLOOKUP(A7672,Sheet3!L:L,1,FALSE)</f>
        <v>#N/A</v>
      </c>
      <c r="C7672" t="str">
        <f>VLOOKUP(A7672,'ALL - prices'!B:C,2,FALSE)</f>
        <v>Topaz Energy Corp</v>
      </c>
      <c r="D7672" t="str">
        <f>VLOOKUP(A7672,'ALL - prices'!B:I,8,FALSE)</f>
        <v>Energy</v>
      </c>
      <c r="E7672">
        <v>2023</v>
      </c>
      <c r="F7672" t="s">
        <v>680</v>
      </c>
      <c r="G7672" t="str">
        <f t="shared" si="589"/>
        <v>2023-Q2</v>
      </c>
      <c r="H7672" s="4">
        <f>_xlfn.XLOOKUP(G7672,'prices - not start at 2015'!$I$58:$BG$58,'prices - not start at 2015'!$I$59:$BG$59)</f>
        <v>17.976900000000001</v>
      </c>
      <c r="I7672" s="14">
        <f t="shared" si="588"/>
        <v>2.0376518282899396</v>
      </c>
      <c r="J7672" s="15">
        <f>INDEX(MarketCap2!$E$2:$AR$224,MATCH(A7672,MarketCap2!$B$2:$B$224,0),MATCH(G7672,MarketCap2!$E$1:$AR$1,0))</f>
        <v>2978235392</v>
      </c>
      <c r="K7672">
        <f t="shared" si="590"/>
        <v>21.814596811737903</v>
      </c>
      <c r="L7672">
        <f>INDEX('PB2'!$D$2:$AQ$224,MATCH(A7672,'PB2'!$B$2:$B$224,0),MATCH(G7672,'PB2'!$D$1:$AQ$1,0))</f>
        <v>2.29960989952087</v>
      </c>
      <c r="M7672" s="16">
        <f t="shared" si="591"/>
        <v>0.43485636420696949</v>
      </c>
      <c r="N7672" s="6">
        <f>INDEX('ROA2'!$D$2:$AQ$224,MATCH(A7672,'ROA2'!$B$2:$B$224,0),MATCH(G7672,'ROA2'!$D$1:$AQ$1,0))</f>
        <v>5.7477068901062003</v>
      </c>
      <c r="O7672" s="6">
        <v>1766.638976</v>
      </c>
      <c r="P7672" s="28">
        <v>-3.7637843216989778E-2</v>
      </c>
    </row>
    <row r="7673" spans="1:16" x14ac:dyDescent="0.3">
      <c r="A7673" s="17" t="s">
        <v>643</v>
      </c>
      <c r="B7673" t="e">
        <f>VLOOKUP(A7673,Sheet3!L:L,1,FALSE)</f>
        <v>#N/A</v>
      </c>
      <c r="C7673" t="str">
        <f>VLOOKUP(A7673,'ALL - prices'!B:C,2,FALSE)</f>
        <v>Topaz Energy Corp</v>
      </c>
      <c r="D7673" t="str">
        <f>VLOOKUP(A7673,'ALL - prices'!B:I,8,FALSE)</f>
        <v>Energy</v>
      </c>
      <c r="E7673">
        <v>2023</v>
      </c>
      <c r="F7673" t="s">
        <v>681</v>
      </c>
      <c r="G7673" t="str">
        <f t="shared" si="589"/>
        <v>2023-Q3</v>
      </c>
      <c r="H7673" s="4">
        <f>_xlfn.XLOOKUP(G7673,'prices - not start at 2015'!$I$58:$BG$58,'prices - not start at 2015'!$I$59:$BG$59)</f>
        <v>18.939900000000002</v>
      </c>
      <c r="I7673" s="14">
        <f t="shared" si="588"/>
        <v>2.893609435030946</v>
      </c>
      <c r="J7673" s="15">
        <f>INDEX(MarketCap2!$E$2:$AR$224,MATCH(A7673,MarketCap2!$B$2:$B$224,0),MATCH(G7673,MarketCap2!$E$1:$AR$1,0))</f>
        <v>3093726720</v>
      </c>
      <c r="K7673">
        <f t="shared" si="590"/>
        <v>21.85264225940448</v>
      </c>
      <c r="L7673">
        <f>INDEX('PB2'!$D$2:$AQ$224,MATCH(A7673,'PB2'!$B$2:$B$224,0),MATCH(G7673,'PB2'!$D$1:$AQ$1,0))</f>
        <v>2.4515750408172599</v>
      </c>
      <c r="M7673" s="16">
        <f t="shared" si="591"/>
        <v>0.40790103641560932</v>
      </c>
      <c r="N7673" s="6">
        <f>INDEX('ROA2'!$D$2:$AQ$224,MATCH(A7673,'ROA2'!$B$2:$B$224,0),MATCH(G7673,'ROA2'!$D$1:$AQ$1,0))</f>
        <v>3.3349080085754399</v>
      </c>
      <c r="O7673" s="6">
        <v>1700.8930559999999</v>
      </c>
      <c r="P7673" s="28">
        <v>-3.7215255008615902E-2</v>
      </c>
    </row>
    <row r="7674" spans="1:16" x14ac:dyDescent="0.3">
      <c r="A7674" s="17" t="s">
        <v>643</v>
      </c>
      <c r="B7674" t="e">
        <f>VLOOKUP(A7674,Sheet3!L:L,1,FALSE)</f>
        <v>#N/A</v>
      </c>
      <c r="C7674" t="str">
        <f>VLOOKUP(A7674,'ALL - prices'!B:C,2,FALSE)</f>
        <v>Topaz Energy Corp</v>
      </c>
      <c r="D7674" t="str">
        <f>VLOOKUP(A7674,'ALL - prices'!B:I,8,FALSE)</f>
        <v>Energy</v>
      </c>
      <c r="E7674">
        <v>2023</v>
      </c>
      <c r="F7674" t="s">
        <v>682</v>
      </c>
      <c r="G7674" t="str">
        <f t="shared" si="589"/>
        <v>2023-Q4</v>
      </c>
      <c r="H7674" s="4">
        <f>_xlfn.XLOOKUP(G7674,'prices - not start at 2015'!$I$58:$BG$58,'prices - not start at 2015'!$I$59:$BG$59)</f>
        <v>17.418299999999999</v>
      </c>
      <c r="I7674" s="14">
        <f>STDEV(H7675:H7678)</f>
        <v>2.6186562260060025</v>
      </c>
      <c r="J7674" s="15">
        <f>INDEX(MarketCap2!$E$2:$AR$224,MATCH(A7674,MarketCap2!$B$2:$B$224,0),MATCH(G7674,MarketCap2!$E$1:$AR$1,0))</f>
        <v>2797779968</v>
      </c>
      <c r="K7674">
        <f t="shared" si="590"/>
        <v>21.752092071069612</v>
      </c>
      <c r="L7674">
        <f>INDEX('PB2'!$D$2:$AQ$224,MATCH(A7674,'PB2'!$B$2:$B$224,0),MATCH(G7674,'PB2'!$D$1:$AQ$1,0))</f>
        <v>2.2552959918975799</v>
      </c>
      <c r="M7674" s="16">
        <f t="shared" si="591"/>
        <v>0.44340077914057374</v>
      </c>
      <c r="N7674" s="6">
        <f>INDEX('ROA2'!$D$2:$AQ$224,MATCH(A7674,'ROA2'!$B$2:$B$224,0),MATCH(G7674,'ROA2'!$D$1:$AQ$1,0))</f>
        <v>2.6413280963897701</v>
      </c>
      <c r="O7674" s="6">
        <v>1691.149952</v>
      </c>
      <c r="P7674" s="28">
        <v>-5.72822845365294E-3</v>
      </c>
    </row>
    <row r="7675" spans="1:16" x14ac:dyDescent="0.3">
      <c r="A7675" s="17" t="s">
        <v>643</v>
      </c>
      <c r="B7675" t="e">
        <f>VLOOKUP(A7675,Sheet3!L:L,1,FALSE)</f>
        <v>#N/A</v>
      </c>
      <c r="C7675" t="str">
        <f>VLOOKUP(A7675,'ALL - prices'!B:C,2,FALSE)</f>
        <v>Topaz Energy Corp</v>
      </c>
      <c r="D7675" t="str">
        <f>VLOOKUP(A7675,'ALL - prices'!B:I,8,FALSE)</f>
        <v>Energy</v>
      </c>
      <c r="E7675" s="18">
        <v>2024</v>
      </c>
      <c r="F7675" t="s">
        <v>679</v>
      </c>
      <c r="G7675" t="str">
        <f t="shared" si="589"/>
        <v>2024-Q1</v>
      </c>
      <c r="H7675" s="4">
        <f>_xlfn.XLOOKUP(G7675,'prices - not start at 2015'!$I$58:$BG$58,'prices - not start at 2015'!$I$59:$BG$59)</f>
        <v>20.340499999999999</v>
      </c>
      <c r="I7675" s="14" t="s">
        <v>769</v>
      </c>
      <c r="J7675" s="15">
        <f>INDEX(MarketCap2!$E$2:$AR$224,MATCH(A7675,MarketCap2!$B$2:$B$224,0),MATCH(G7675,MarketCap2!$E$1:$AR$1,0))</f>
        <v>3219323648</v>
      </c>
      <c r="K7675">
        <f t="shared" si="590"/>
        <v>21.892437127234757</v>
      </c>
      <c r="L7675">
        <f>INDEX('PB2'!$D$2:$AQ$224,MATCH(A7675,'PB2'!$B$2:$B$224,0),MATCH(G7675,'PB2'!$D$1:$AQ$1,0))</f>
        <v>2.6787080764770499</v>
      </c>
      <c r="M7675" s="16">
        <f t="shared" si="591"/>
        <v>0.37331428862347987</v>
      </c>
      <c r="N7675" s="6">
        <f>INDEX('ROA2'!$D$2:$AQ$224,MATCH(A7675,'ROA2'!$B$2:$B$224,0),MATCH(G7675,'ROA2'!$D$1:$AQ$1,0))</f>
        <v>2.7358980178832999</v>
      </c>
      <c r="O7675" s="6">
        <v>1647.1470079999999</v>
      </c>
      <c r="P7675" s="28">
        <v>-2.6019540105217159E-2</v>
      </c>
    </row>
    <row r="7676" spans="1:16" x14ac:dyDescent="0.3">
      <c r="A7676" s="17" t="s">
        <v>643</v>
      </c>
      <c r="B7676" t="e">
        <f>VLOOKUP(A7676,Sheet3!L:L,1,FALSE)</f>
        <v>#N/A</v>
      </c>
      <c r="C7676" t="str">
        <f>VLOOKUP(A7676,'ALL - prices'!B:C,2,FALSE)</f>
        <v>Topaz Energy Corp</v>
      </c>
      <c r="D7676" t="str">
        <f>VLOOKUP(A7676,'ALL - prices'!B:I,8,FALSE)</f>
        <v>Energy</v>
      </c>
      <c r="E7676" s="18">
        <v>2024</v>
      </c>
      <c r="F7676" t="s">
        <v>680</v>
      </c>
      <c r="G7676" t="str">
        <f t="shared" si="589"/>
        <v>2024-Q2</v>
      </c>
      <c r="H7676" s="4">
        <f>_xlfn.XLOOKUP(G7676,'prices - not start at 2015'!$I$58:$BG$58,'prices - not start at 2015'!$I$59:$BG$59)</f>
        <v>22.2029</v>
      </c>
      <c r="I7676" s="14" t="s">
        <v>769</v>
      </c>
      <c r="J7676" s="15">
        <f>INDEX(MarketCap2!$E$2:$AR$224,MATCH(A7676,MarketCap2!$B$2:$B$224,0),MATCH(G7676,MarketCap2!$E$1:$AR$1,0))</f>
        <v>3464742912</v>
      </c>
      <c r="K7676">
        <f t="shared" si="590"/>
        <v>21.965904271164646</v>
      </c>
      <c r="L7676">
        <f>INDEX('PB2'!$D$2:$AQ$224,MATCH(A7676,'PB2'!$B$2:$B$224,0),MATCH(G7676,'PB2'!$D$1:$AQ$1,0))</f>
        <v>2.9501829147338898</v>
      </c>
      <c r="M7676" s="16">
        <f t="shared" si="591"/>
        <v>0.33896203350842102</v>
      </c>
      <c r="N7676" s="6">
        <f>INDEX('ROA2'!$D$2:$AQ$224,MATCH(A7676,'ROA2'!$B$2:$B$224,0),MATCH(G7676,'ROA2'!$D$1:$AQ$1,0))</f>
        <v>2.7292110919952401</v>
      </c>
      <c r="O7676" s="6">
        <v>1600.414976</v>
      </c>
      <c r="P7676" s="28">
        <v>-2.8371500402227544E-2</v>
      </c>
    </row>
    <row r="7677" spans="1:16" x14ac:dyDescent="0.3">
      <c r="A7677" s="17" t="s">
        <v>643</v>
      </c>
      <c r="B7677" t="e">
        <f>VLOOKUP(A7677,Sheet3!L:L,1,FALSE)</f>
        <v>#N/A</v>
      </c>
      <c r="C7677" t="str">
        <f>VLOOKUP(A7677,'ALL - prices'!B:C,2,FALSE)</f>
        <v>Topaz Energy Corp</v>
      </c>
      <c r="D7677" t="str">
        <f>VLOOKUP(A7677,'ALL - prices'!B:I,8,FALSE)</f>
        <v>Energy</v>
      </c>
      <c r="E7677" s="18">
        <v>2024</v>
      </c>
      <c r="F7677" t="s">
        <v>681</v>
      </c>
      <c r="G7677" t="str">
        <f t="shared" si="589"/>
        <v>2024-Q3</v>
      </c>
      <c r="H7677" s="4">
        <f>_xlfn.XLOOKUP(G7677,'prices - not start at 2015'!$I$58:$BG$58,'prices - not start at 2015'!$I$59:$BG$59)</f>
        <v>24.227599999999999</v>
      </c>
      <c r="I7677" s="14" t="s">
        <v>769</v>
      </c>
      <c r="J7677" s="15">
        <f>INDEX(MarketCap2!$E$2:$AR$224,MATCH(A7677,MarketCap2!$B$2:$B$224,0),MATCH(G7677,MarketCap2!$E$1:$AR$1,0))</f>
        <v>3745098240</v>
      </c>
      <c r="K7677">
        <f t="shared" si="590"/>
        <v>22.043713685881279</v>
      </c>
      <c r="L7677">
        <f>INDEX('PB2'!$D$2:$AQ$224,MATCH(A7677,'PB2'!$B$2:$B$224,0),MATCH(G7677,'PB2'!$D$1:$AQ$1,0))</f>
        <v>3.2547569274902299</v>
      </c>
      <c r="M7677" s="16">
        <f t="shared" si="591"/>
        <v>0.3072426059082416</v>
      </c>
      <c r="N7677" s="6">
        <f>INDEX('ROA2'!$D$2:$AQ$224,MATCH(A7677,'ROA2'!$B$2:$B$224,0),MATCH(G7677,'ROA2'!$D$1:$AQ$1,0))</f>
        <v>3.2309620380401598</v>
      </c>
      <c r="O7677" s="6">
        <v>1660.644992</v>
      </c>
      <c r="P7677" s="28">
        <v>3.7633999245955556E-2</v>
      </c>
    </row>
    <row r="7678" spans="1:16" x14ac:dyDescent="0.3">
      <c r="A7678" s="17" t="s">
        <v>643</v>
      </c>
      <c r="B7678" t="e">
        <f>VLOOKUP(A7678,Sheet3!L:L,1,FALSE)</f>
        <v>#N/A</v>
      </c>
      <c r="C7678" t="str">
        <f>VLOOKUP(A7678,'ALL - prices'!B:C,2,FALSE)</f>
        <v>Topaz Energy Corp</v>
      </c>
      <c r="D7678" t="str">
        <f>VLOOKUP(A7678,'ALL - prices'!B:I,8,FALSE)</f>
        <v>Energy</v>
      </c>
      <c r="E7678" s="18">
        <v>2024</v>
      </c>
      <c r="F7678" t="s">
        <v>682</v>
      </c>
      <c r="G7678" t="str">
        <f t="shared" si="589"/>
        <v>2024-Q4</v>
      </c>
      <c r="H7678" s="4">
        <f>_xlfn.XLOOKUP(G7678,'prices - not start at 2015'!$I$58:$BG$58,'prices - not start at 2015'!$I$59:$BG$59)</f>
        <v>26.4224</v>
      </c>
      <c r="I7678" s="14" t="s">
        <v>769</v>
      </c>
      <c r="J7678" s="15">
        <f>INDEX(MarketCap2!$E$2:$AR$224,MATCH(A7678,MarketCap2!$B$2:$B$224,0),MATCH(G7678,MarketCap2!$E$1:$AR$1,0))</f>
        <v>4272041216</v>
      </c>
      <c r="K7678">
        <f t="shared" si="590"/>
        <v>22.175357586497839</v>
      </c>
      <c r="L7678">
        <f>INDEX('PB2'!$D$2:$AQ$224,MATCH(A7678,'PB2'!$B$2:$B$224,0),MATCH(G7678,'PB2'!$D$1:$AQ$1,0))</f>
        <v>3.5065753596876901</v>
      </c>
      <c r="M7678" s="16">
        <f t="shared" si="591"/>
        <v>0.285178528172018</v>
      </c>
      <c r="N7678" s="6">
        <f>INDEX('ROA2'!$D$2:$AQ$224,MATCH(A7678,'ROA2'!$B$2:$B$224,0),MATCH(G7678,'ROA2'!$D$1:$AQ$1,0))</f>
        <v>3.7161490917205802</v>
      </c>
      <c r="O7678" s="6">
        <v>1623.8410240000001</v>
      </c>
      <c r="P7678" s="28">
        <v>-2.2162453852147553E-2</v>
      </c>
    </row>
    <row r="7679" spans="1:16" x14ac:dyDescent="0.3">
      <c r="A7679" s="17" t="s">
        <v>646</v>
      </c>
      <c r="B7679" t="str">
        <f>VLOOKUP(A7679,Sheet3!L:L,1,FALSE)</f>
        <v>TSU CN EQUITY</v>
      </c>
      <c r="C7679" t="str">
        <f>VLOOKUP(A7679,'ALL - prices'!B:C,2,FALSE)</f>
        <v>Trisura Group Ltd</v>
      </c>
      <c r="D7679" t="str">
        <f>VLOOKUP(A7679,'ALL - prices'!B:I,8,FALSE)</f>
        <v>Financials</v>
      </c>
      <c r="E7679">
        <v>2017</v>
      </c>
      <c r="F7679" t="s">
        <v>680</v>
      </c>
      <c r="G7679" t="str">
        <f t="shared" si="589"/>
        <v>2017-Q2</v>
      </c>
      <c r="H7679" s="4">
        <f>_xlfn.XLOOKUP(G7679,'prices - not start at 2015'!$I$60:$CV$60,'prices - not start at 2015'!$I$61:$CV$61)</f>
        <v>5.4249999999999998</v>
      </c>
      <c r="I7679" s="14">
        <f t="shared" ref="I7679:I7704" si="592">STDEV(H7680:H7683)</f>
        <v>0.12269542235416386</v>
      </c>
      <c r="J7679" s="6">
        <f>INDEX(MarketCap2!$E$2:$AR$224,MATCH(A7679,MarketCap2!$B$2:$B$224,0),MATCH(G7679,MarketCap2!$E$1:$AR$1,0))/1000000</f>
        <v>125.86</v>
      </c>
      <c r="K7679">
        <f t="shared" si="590"/>
        <v>4.8351701780987879</v>
      </c>
      <c r="L7679">
        <f>INDEX('PB2'!$D$2:$AQ$224,MATCH(A7679,'PB2'!$B$2:$B$224,0),MATCH(G7679,'PB2'!$D$1:$AQ$1,0))</f>
        <v>1.19343602657318</v>
      </c>
      <c r="M7679" s="16">
        <f t="shared" si="591"/>
        <v>0.8379167192324416</v>
      </c>
      <c r="N7679" s="6" t="str">
        <f>INDEX('ROA2'!$D$2:$AQ$224,MATCH(A7679,'ROA2'!$B$2:$B$224,0),MATCH(G7679,'ROA2'!$D$1:$AQ$1,0))</f>
        <v>--</v>
      </c>
      <c r="O7679" s="6">
        <v>409.67299200000002</v>
      </c>
      <c r="P7679" s="28">
        <v>-2.3194985671373902E-2</v>
      </c>
    </row>
    <row r="7680" spans="1:16" x14ac:dyDescent="0.3">
      <c r="A7680" s="17" t="s">
        <v>646</v>
      </c>
      <c r="B7680" t="str">
        <f>VLOOKUP(A7680,Sheet3!L:L,1,FALSE)</f>
        <v>TSU CN EQUITY</v>
      </c>
      <c r="C7680" t="str">
        <f>VLOOKUP(A7680,'ALL - prices'!B:C,2,FALSE)</f>
        <v>Trisura Group Ltd</v>
      </c>
      <c r="D7680" t="str">
        <f>VLOOKUP(A7680,'ALL - prices'!B:I,8,FALSE)</f>
        <v>Financials</v>
      </c>
      <c r="E7680">
        <v>2017</v>
      </c>
      <c r="F7680" t="s">
        <v>681</v>
      </c>
      <c r="G7680" t="str">
        <f t="shared" si="589"/>
        <v>2017-Q3</v>
      </c>
      <c r="H7680" s="4">
        <f>_xlfn.XLOOKUP(G7680,'prices - not start at 2015'!$I$60:$CV$60,'prices - not start at 2015'!$I$61:$CV$61)</f>
        <v>6.65</v>
      </c>
      <c r="I7680" s="14">
        <f t="shared" si="592"/>
        <v>0.21396431750800565</v>
      </c>
      <c r="J7680" s="6">
        <f>INDEX(MarketCap2!$E$2:$AR$224,MATCH(A7680,MarketCap2!$B$2:$B$224,0),MATCH(G7680,MarketCap2!$E$1:$AR$1,0))/1000000</f>
        <v>154.28</v>
      </c>
      <c r="K7680">
        <f t="shared" si="590"/>
        <v>5.0387691333400273</v>
      </c>
      <c r="L7680">
        <f>INDEX('PB2'!$D$2:$AQ$224,MATCH(A7680,'PB2'!$B$2:$B$224,0),MATCH(G7680,'PB2'!$D$1:$AQ$1,0))</f>
        <v>1.47286796569824</v>
      </c>
      <c r="M7680" s="16">
        <f t="shared" si="591"/>
        <v>0.67894748428854024</v>
      </c>
      <c r="N7680" s="6" t="str">
        <f>INDEX('ROA2'!$D$2:$AQ$224,MATCH(A7680,'ROA2'!$B$2:$B$224,0),MATCH(G7680,'ROA2'!$D$1:$AQ$1,0))</f>
        <v>--</v>
      </c>
      <c r="O7680" s="6">
        <v>470.11699199999998</v>
      </c>
      <c r="P7680" s="28">
        <v>0.14754206691760621</v>
      </c>
    </row>
    <row r="7681" spans="1:16" x14ac:dyDescent="0.3">
      <c r="A7681" s="17" t="s">
        <v>646</v>
      </c>
      <c r="B7681" t="str">
        <f>VLOOKUP(A7681,Sheet3!L:L,1,FALSE)</f>
        <v>TSU CN EQUITY</v>
      </c>
      <c r="C7681" t="str">
        <f>VLOOKUP(A7681,'ALL - prices'!B:C,2,FALSE)</f>
        <v>Trisura Group Ltd</v>
      </c>
      <c r="D7681" t="str">
        <f>VLOOKUP(A7681,'ALL - prices'!B:I,8,FALSE)</f>
        <v>Financials</v>
      </c>
      <c r="E7681">
        <v>2017</v>
      </c>
      <c r="F7681" t="s">
        <v>682</v>
      </c>
      <c r="G7681" t="str">
        <f t="shared" si="589"/>
        <v>2017-Q4</v>
      </c>
      <c r="H7681" s="4">
        <f>_xlfn.XLOOKUP(G7681,'prices - not start at 2015'!$I$60:$CV$60,'prices - not start at 2015'!$I$61:$CV$61)</f>
        <v>6.44</v>
      </c>
      <c r="I7681" s="14">
        <f t="shared" si="592"/>
        <v>0.19563331984437962</v>
      </c>
      <c r="J7681" s="6">
        <f>INDEX(MarketCap2!$E$2:$AR$224,MATCH(A7681,MarketCap2!$B$2:$B$224,0),MATCH(G7681,MarketCap2!$E$1:$AR$1,0))/1000000</f>
        <v>174.56263999999999</v>
      </c>
      <c r="K7681">
        <f t="shared" si="590"/>
        <v>5.1622836457100867</v>
      </c>
      <c r="L7681">
        <f>INDEX('PB2'!$D$2:$AQ$224,MATCH(A7681,'PB2'!$B$2:$B$224,0),MATCH(G7681,'PB2'!$D$1:$AQ$1,0))</f>
        <v>1.4226160049438501</v>
      </c>
      <c r="M7681" s="16">
        <f t="shared" si="591"/>
        <v>0.70293037370929157</v>
      </c>
      <c r="N7681" s="6">
        <f>INDEX('ROA2'!$D$2:$AQ$224,MATCH(A7681,'ROA2'!$B$2:$B$224,0),MATCH(G7681,'ROA2'!$D$1:$AQ$1,0))</f>
        <v>-0.37183699011802701</v>
      </c>
      <c r="O7681" s="6">
        <v>476.18300799999997</v>
      </c>
      <c r="P7681" s="28">
        <v>1.2903205166428001E-2</v>
      </c>
    </row>
    <row r="7682" spans="1:16" x14ac:dyDescent="0.3">
      <c r="A7682" s="17" t="s">
        <v>646</v>
      </c>
      <c r="B7682" t="str">
        <f>VLOOKUP(A7682,Sheet3!L:L,1,FALSE)</f>
        <v>TSU CN EQUITY</v>
      </c>
      <c r="C7682" t="str">
        <f>VLOOKUP(A7682,'ALL - prices'!B:C,2,FALSE)</f>
        <v>Trisura Group Ltd</v>
      </c>
      <c r="D7682" t="str">
        <f>VLOOKUP(A7682,'ALL - prices'!B:I,8,FALSE)</f>
        <v>Financials</v>
      </c>
      <c r="E7682">
        <v>2018</v>
      </c>
      <c r="F7682" t="s">
        <v>679</v>
      </c>
      <c r="G7682" t="str">
        <f t="shared" si="589"/>
        <v>2018-Q1</v>
      </c>
      <c r="H7682" s="4">
        <f>_xlfn.XLOOKUP(G7682,'prices - not start at 2015'!$I$60:$CV$60,'prices - not start at 2015'!$I$61:$CV$61)</f>
        <v>6.4375</v>
      </c>
      <c r="I7682" s="14">
        <f t="shared" si="592"/>
        <v>0.43858377667974302</v>
      </c>
      <c r="J7682" s="6">
        <f>INDEX(MarketCap2!$E$2:$AR$224,MATCH(A7682,MarketCap2!$B$2:$B$224,0),MATCH(G7682,MarketCap2!$E$1:$AR$1,0))/1000000</f>
        <v>170.50825599999999</v>
      </c>
      <c r="K7682">
        <f t="shared" si="590"/>
        <v>5.1387837178386402</v>
      </c>
      <c r="L7682">
        <f>INDEX('PB2'!$D$2:$AQ$224,MATCH(A7682,'PB2'!$B$2:$B$224,0),MATCH(G7682,'PB2'!$D$1:$AQ$1,0))</f>
        <v>1.39643001556397</v>
      </c>
      <c r="M7682" s="16">
        <f t="shared" si="591"/>
        <v>0.7161117913926639</v>
      </c>
      <c r="N7682" s="6">
        <f>INDEX('ROA2'!$D$2:$AQ$224,MATCH(A7682,'ROA2'!$B$2:$B$224,0),MATCH(G7682,'ROA2'!$D$1:$AQ$1,0))</f>
        <v>-7.5350001454352999E-2</v>
      </c>
      <c r="O7682" s="6">
        <v>488.36</v>
      </c>
      <c r="P7682" s="28">
        <v>2.557208425211183E-2</v>
      </c>
    </row>
    <row r="7683" spans="1:16" x14ac:dyDescent="0.3">
      <c r="A7683" s="17" t="s">
        <v>646</v>
      </c>
      <c r="B7683" t="str">
        <f>VLOOKUP(A7683,Sheet3!L:L,1,FALSE)</f>
        <v>TSU CN EQUITY</v>
      </c>
      <c r="C7683" t="str">
        <f>VLOOKUP(A7683,'ALL - prices'!B:C,2,FALSE)</f>
        <v>Trisura Group Ltd</v>
      </c>
      <c r="D7683" t="str">
        <f>VLOOKUP(A7683,'ALL - prices'!B:I,8,FALSE)</f>
        <v>Financials</v>
      </c>
      <c r="E7683">
        <v>2018</v>
      </c>
      <c r="F7683" t="s">
        <v>680</v>
      </c>
      <c r="G7683" t="str">
        <f t="shared" si="589"/>
        <v>2018-Q2</v>
      </c>
      <c r="H7683" s="4">
        <f>_xlfn.XLOOKUP(G7683,'prices - not start at 2015'!$I$60:$CV$60,'prices - not start at 2015'!$I$61:$CV$61)</f>
        <v>6.6524999999999999</v>
      </c>
      <c r="I7683" s="14">
        <f t="shared" si="592"/>
        <v>0.4719750169941907</v>
      </c>
      <c r="J7683" s="6">
        <f>INDEX(MarketCap2!$E$2:$AR$224,MATCH(A7683,MarketCap2!$B$2:$B$224,0),MATCH(G7683,MarketCap2!$E$1:$AR$1,0))/1000000</f>
        <v>176.202912</v>
      </c>
      <c r="K7683">
        <f t="shared" si="590"/>
        <v>5.1716362400397493</v>
      </c>
      <c r="L7683">
        <f>INDEX('PB2'!$D$2:$AQ$224,MATCH(A7683,'PB2'!$B$2:$B$224,0),MATCH(G7683,'PB2'!$D$1:$AQ$1,0))</f>
        <v>1.40887904167175</v>
      </c>
      <c r="M7683" s="16">
        <f t="shared" si="591"/>
        <v>0.70978414074029972</v>
      </c>
      <c r="N7683" s="6">
        <f>INDEX('ROA2'!$D$2:$AQ$224,MATCH(A7683,'ROA2'!$B$2:$B$224,0),MATCH(G7683,'ROA2'!$D$1:$AQ$1,0))</f>
        <v>1.2405990362167401</v>
      </c>
      <c r="O7683" s="6">
        <v>486.023008</v>
      </c>
      <c r="P7683" s="28">
        <v>-4.7853878286510144E-3</v>
      </c>
    </row>
    <row r="7684" spans="1:16" x14ac:dyDescent="0.3">
      <c r="A7684" s="17" t="s">
        <v>646</v>
      </c>
      <c r="B7684" t="str">
        <f>VLOOKUP(A7684,Sheet3!L:L,1,FALSE)</f>
        <v>TSU CN EQUITY</v>
      </c>
      <c r="C7684" t="str">
        <f>VLOOKUP(A7684,'ALL - prices'!B:C,2,FALSE)</f>
        <v>Trisura Group Ltd</v>
      </c>
      <c r="D7684" t="str">
        <f>VLOOKUP(A7684,'ALL - prices'!B:I,8,FALSE)</f>
        <v>Financials</v>
      </c>
      <c r="E7684">
        <v>2018</v>
      </c>
      <c r="F7684" t="s">
        <v>681</v>
      </c>
      <c r="G7684" t="str">
        <f t="shared" si="589"/>
        <v>2018-Q3</v>
      </c>
      <c r="H7684" s="4">
        <f>_xlfn.XLOOKUP(G7684,'prices - not start at 2015'!$I$60:$CV$60,'prices - not start at 2015'!$I$61:$CV$61)</f>
        <v>6.8875000000000002</v>
      </c>
      <c r="I7684" s="14">
        <f t="shared" si="592"/>
        <v>0.47736690989915359</v>
      </c>
      <c r="J7684" s="6">
        <f>INDEX(MarketCap2!$E$2:$AR$224,MATCH(A7684,MarketCap2!$B$2:$B$224,0),MATCH(G7684,MarketCap2!$E$1:$AR$1,0))/1000000</f>
        <v>182.42728</v>
      </c>
      <c r="K7684">
        <f t="shared" si="590"/>
        <v>5.2063516278605482</v>
      </c>
      <c r="L7684">
        <f>INDEX('PB2'!$D$2:$AQ$224,MATCH(A7684,'PB2'!$B$2:$B$224,0),MATCH(G7684,'PB2'!$D$1:$AQ$1,0))</f>
        <v>1.44165694713593</v>
      </c>
      <c r="M7684" s="16">
        <f t="shared" si="591"/>
        <v>0.69364629497097186</v>
      </c>
      <c r="N7684" s="6">
        <f>INDEX('ROA2'!$D$2:$AQ$224,MATCH(A7684,'ROA2'!$B$2:$B$224,0),MATCH(G7684,'ROA2'!$D$1:$AQ$1,0))</f>
        <v>0.957463979721069</v>
      </c>
      <c r="O7684" s="6">
        <v>528.35398399999997</v>
      </c>
      <c r="P7684" s="28">
        <v>8.7096650370922277E-2</v>
      </c>
    </row>
    <row r="7685" spans="1:16" x14ac:dyDescent="0.3">
      <c r="A7685" s="17" t="s">
        <v>646</v>
      </c>
      <c r="B7685" t="str">
        <f>VLOOKUP(A7685,Sheet3!L:L,1,FALSE)</f>
        <v>TSU CN EQUITY</v>
      </c>
      <c r="C7685" t="str">
        <f>VLOOKUP(A7685,'ALL - prices'!B:C,2,FALSE)</f>
        <v>Trisura Group Ltd</v>
      </c>
      <c r="D7685" t="str">
        <f>VLOOKUP(A7685,'ALL - prices'!B:I,8,FALSE)</f>
        <v>Financials</v>
      </c>
      <c r="E7685">
        <v>2018</v>
      </c>
      <c r="F7685" t="s">
        <v>682</v>
      </c>
      <c r="G7685" t="str">
        <f t="shared" si="589"/>
        <v>2018-Q4</v>
      </c>
      <c r="H7685" s="4">
        <f>_xlfn.XLOOKUP(G7685,'prices - not start at 2015'!$I$60:$CV$60,'prices - not start at 2015'!$I$61:$CV$61)</f>
        <v>6.5250000000000004</v>
      </c>
      <c r="I7685" s="14">
        <f t="shared" si="592"/>
        <v>1.2948413271517067</v>
      </c>
      <c r="J7685" s="6">
        <f>INDEX(MarketCap2!$E$2:$AR$224,MATCH(A7685,MarketCap2!$B$2:$B$224,0),MATCH(G7685,MarketCap2!$E$1:$AR$1,0))/1000000</f>
        <v>172.82585599999999</v>
      </c>
      <c r="K7685">
        <f t="shared" si="590"/>
        <v>5.152284474806188</v>
      </c>
      <c r="L7685">
        <f>INDEX('PB2'!$D$2:$AQ$224,MATCH(A7685,'PB2'!$B$2:$B$224,0),MATCH(G7685,'PB2'!$D$1:$AQ$1,0))</f>
        <v>1.3464989662170399</v>
      </c>
      <c r="M7685" s="16">
        <f t="shared" si="591"/>
        <v>0.74266674174246017</v>
      </c>
      <c r="N7685" s="6">
        <f>INDEX('ROA2'!$D$2:$AQ$224,MATCH(A7685,'ROA2'!$B$2:$B$224,0),MATCH(G7685,'ROA2'!$D$1:$AQ$1,0))</f>
        <v>1.3404849767684901</v>
      </c>
      <c r="O7685" s="6">
        <v>557.77100800000005</v>
      </c>
      <c r="P7685" s="28">
        <v>5.567673357413367E-2</v>
      </c>
    </row>
    <row r="7686" spans="1:16" x14ac:dyDescent="0.3">
      <c r="A7686" s="17" t="s">
        <v>646</v>
      </c>
      <c r="B7686" t="str">
        <f>VLOOKUP(A7686,Sheet3!L:L,1,FALSE)</f>
        <v>TSU CN EQUITY</v>
      </c>
      <c r="C7686" t="str">
        <f>VLOOKUP(A7686,'ALL - prices'!B:C,2,FALSE)</f>
        <v>Trisura Group Ltd</v>
      </c>
      <c r="D7686" t="str">
        <f>VLOOKUP(A7686,'ALL - prices'!B:I,8,FALSE)</f>
        <v>Financials</v>
      </c>
      <c r="E7686">
        <v>2019</v>
      </c>
      <c r="F7686" t="s">
        <v>679</v>
      </c>
      <c r="G7686" t="str">
        <f t="shared" si="589"/>
        <v>2019-Q1</v>
      </c>
      <c r="H7686" s="4">
        <f>_xlfn.XLOOKUP(G7686,'prices - not start at 2015'!$I$60:$CV$60,'prices - not start at 2015'!$I$61:$CV$61)</f>
        <v>7.5125000000000002</v>
      </c>
      <c r="I7686" s="14">
        <f t="shared" si="592"/>
        <v>1.5576725426096465</v>
      </c>
      <c r="J7686" s="6">
        <f>INDEX(MarketCap2!$E$2:$AR$224,MATCH(A7686,MarketCap2!$B$2:$B$224,0),MATCH(G7686,MarketCap2!$E$1:$AR$1,0))/1000000</f>
        <v>198.98148800000001</v>
      </c>
      <c r="K7686">
        <f t="shared" si="590"/>
        <v>5.293211795271759</v>
      </c>
      <c r="L7686">
        <f>INDEX('PB2'!$D$2:$AQ$224,MATCH(A7686,'PB2'!$B$2:$B$224,0),MATCH(G7686,'PB2'!$D$1:$AQ$1,0))</f>
        <v>1.4897389411926301</v>
      </c>
      <c r="M7686" s="16">
        <f t="shared" si="591"/>
        <v>0.67125854896391235</v>
      </c>
      <c r="N7686" s="6">
        <f>INDEX('ROA2'!$D$2:$AQ$224,MATCH(A7686,'ROA2'!$B$2:$B$224,0),MATCH(G7686,'ROA2'!$D$1:$AQ$1,0))</f>
        <v>1.5859110355377199</v>
      </c>
      <c r="O7686" s="6">
        <v>600.98201600000004</v>
      </c>
      <c r="P7686" s="28">
        <v>7.7470874929376016E-2</v>
      </c>
    </row>
    <row r="7687" spans="1:16" x14ac:dyDescent="0.3">
      <c r="A7687" s="17" t="s">
        <v>646</v>
      </c>
      <c r="B7687" t="str">
        <f>VLOOKUP(A7687,Sheet3!L:L,1,FALSE)</f>
        <v>TSU CN EQUITY</v>
      </c>
      <c r="C7687" t="str">
        <f>VLOOKUP(A7687,'ALL - prices'!B:C,2,FALSE)</f>
        <v>Trisura Group Ltd</v>
      </c>
      <c r="D7687" t="str">
        <f>VLOOKUP(A7687,'ALL - prices'!B:I,8,FALSE)</f>
        <v>Financials</v>
      </c>
      <c r="E7687">
        <v>2019</v>
      </c>
      <c r="F7687" t="s">
        <v>680</v>
      </c>
      <c r="G7687" t="str">
        <f t="shared" si="589"/>
        <v>2019-Q2</v>
      </c>
      <c r="H7687" s="4">
        <f>_xlfn.XLOOKUP(G7687,'prices - not start at 2015'!$I$60:$CV$60,'prices - not start at 2015'!$I$61:$CV$61)</f>
        <v>7.45</v>
      </c>
      <c r="I7687" s="14">
        <f t="shared" si="592"/>
        <v>3.2800847137180287</v>
      </c>
      <c r="J7687" s="6">
        <f>INDEX(MarketCap2!$E$2:$AR$224,MATCH(A7687,MarketCap2!$B$2:$B$224,0),MATCH(G7687,MarketCap2!$E$1:$AR$1,0))/1000000</f>
        <v>197.326064</v>
      </c>
      <c r="K7687">
        <f t="shared" si="590"/>
        <v>5.2848575076995283</v>
      </c>
      <c r="L7687">
        <f>INDEX('PB2'!$D$2:$AQ$224,MATCH(A7687,'PB2'!$B$2:$B$224,0),MATCH(G7687,'PB2'!$D$1:$AQ$1,0))</f>
        <v>1.5434310436248799</v>
      </c>
      <c r="M7687" s="16">
        <f t="shared" si="591"/>
        <v>0.64790714436546148</v>
      </c>
      <c r="N7687" s="6">
        <f>INDEX('ROA2'!$D$2:$AQ$224,MATCH(A7687,'ROA2'!$B$2:$B$224,0),MATCH(G7687,'ROA2'!$D$1:$AQ$1,0))</f>
        <v>1.6104749441146899</v>
      </c>
      <c r="O7687" s="6">
        <v>667.92198399999995</v>
      </c>
      <c r="P7687" s="28">
        <v>0.11138431137347028</v>
      </c>
    </row>
    <row r="7688" spans="1:16" x14ac:dyDescent="0.3">
      <c r="A7688" s="17" t="s">
        <v>646</v>
      </c>
      <c r="B7688" t="str">
        <f>VLOOKUP(A7688,Sheet3!L:L,1,FALSE)</f>
        <v>TSU CN EQUITY</v>
      </c>
      <c r="C7688" t="str">
        <f>VLOOKUP(A7688,'ALL - prices'!B:C,2,FALSE)</f>
        <v>Trisura Group Ltd</v>
      </c>
      <c r="D7688" t="str">
        <f>VLOOKUP(A7688,'ALL - prices'!B:I,8,FALSE)</f>
        <v>Financials</v>
      </c>
      <c r="E7688">
        <v>2019</v>
      </c>
      <c r="F7688" t="s">
        <v>681</v>
      </c>
      <c r="G7688" t="str">
        <f t="shared" si="589"/>
        <v>2019-Q3</v>
      </c>
      <c r="H7688" s="4">
        <f>_xlfn.XLOOKUP(G7688,'prices - not start at 2015'!$I$60:$CV$60,'prices - not start at 2015'!$I$61:$CV$61)</f>
        <v>7.4725000000000001</v>
      </c>
      <c r="I7688" s="14">
        <f t="shared" si="592"/>
        <v>5.2530103968264381</v>
      </c>
      <c r="J7688" s="6">
        <f>INDEX(MarketCap2!$E$2:$AR$224,MATCH(A7688,MarketCap2!$B$2:$B$224,0),MATCH(G7688,MarketCap2!$E$1:$AR$1,0))/1000000</f>
        <v>256.82142399999998</v>
      </c>
      <c r="K7688">
        <f t="shared" si="590"/>
        <v>5.5483809951272622</v>
      </c>
      <c r="L7688">
        <f>INDEX('PB2'!$D$2:$AQ$224,MATCH(A7688,'PB2'!$B$2:$B$224,0),MATCH(G7688,'PB2'!$D$1:$AQ$1,0))</f>
        <v>1.4079849720001201</v>
      </c>
      <c r="M7688" s="16">
        <f t="shared" si="591"/>
        <v>0.71023485327364322</v>
      </c>
      <c r="N7688" s="6">
        <f>INDEX('ROA2'!$D$2:$AQ$224,MATCH(A7688,'ROA2'!$B$2:$B$224,0),MATCH(G7688,'ROA2'!$D$1:$AQ$1,0))</f>
        <v>0.65216100215911899</v>
      </c>
      <c r="O7688" s="6">
        <v>750.47199999999998</v>
      </c>
      <c r="P7688" s="28">
        <v>0.12359230266030596</v>
      </c>
    </row>
    <row r="7689" spans="1:16" x14ac:dyDescent="0.3">
      <c r="A7689" s="17" t="s">
        <v>646</v>
      </c>
      <c r="B7689" t="str">
        <f>VLOOKUP(A7689,Sheet3!L:L,1,FALSE)</f>
        <v>TSU CN EQUITY</v>
      </c>
      <c r="C7689" t="str">
        <f>VLOOKUP(A7689,'ALL - prices'!B:C,2,FALSE)</f>
        <v>Trisura Group Ltd</v>
      </c>
      <c r="D7689" t="str">
        <f>VLOOKUP(A7689,'ALL - prices'!B:I,8,FALSE)</f>
        <v>Financials</v>
      </c>
      <c r="E7689">
        <v>2019</v>
      </c>
      <c r="F7689" t="s">
        <v>682</v>
      </c>
      <c r="G7689" t="str">
        <f t="shared" si="589"/>
        <v>2019-Q4</v>
      </c>
      <c r="H7689" s="4">
        <f>_xlfn.XLOOKUP(G7689,'prices - not start at 2015'!$I$60:$CV$60,'prices - not start at 2015'!$I$61:$CV$61)</f>
        <v>10.067500000000001</v>
      </c>
      <c r="I7689" s="14">
        <f t="shared" si="592"/>
        <v>5.5828040949418991</v>
      </c>
      <c r="J7689" s="6">
        <f>INDEX(MarketCap2!$E$2:$AR$224,MATCH(A7689,MarketCap2!$B$2:$B$224,0),MATCH(G7689,MarketCap2!$E$1:$AR$1,0))/1000000</f>
        <v>355.16604799999999</v>
      </c>
      <c r="K7689">
        <f t="shared" si="590"/>
        <v>5.8725854209638362</v>
      </c>
      <c r="L7689">
        <f>INDEX('PB2'!$D$2:$AQ$224,MATCH(A7689,'PB2'!$B$2:$B$224,0),MATCH(G7689,'PB2'!$D$1:$AQ$1,0))</f>
        <v>1.8660639524459799</v>
      </c>
      <c r="M7689" s="16">
        <f t="shared" si="591"/>
        <v>0.53588731441343707</v>
      </c>
      <c r="N7689" s="6">
        <f>INDEX('ROA2'!$D$2:$AQ$224,MATCH(A7689,'ROA2'!$B$2:$B$224,0),MATCH(G7689,'ROA2'!$D$1:$AQ$1,0))</f>
        <v>0.35343900322914101</v>
      </c>
      <c r="O7689" s="6">
        <v>886.89299200000005</v>
      </c>
      <c r="P7689" s="28">
        <v>0.18178025562579292</v>
      </c>
    </row>
    <row r="7690" spans="1:16" x14ac:dyDescent="0.3">
      <c r="A7690" s="17" t="s">
        <v>646</v>
      </c>
      <c r="B7690" t="str">
        <f>VLOOKUP(A7690,Sheet3!L:L,1,FALSE)</f>
        <v>TSU CN EQUITY</v>
      </c>
      <c r="C7690" t="str">
        <f>VLOOKUP(A7690,'ALL - prices'!B:C,2,FALSE)</f>
        <v>Trisura Group Ltd</v>
      </c>
      <c r="D7690" t="str">
        <f>VLOOKUP(A7690,'ALL - prices'!B:I,8,FALSE)</f>
        <v>Financials</v>
      </c>
      <c r="E7690">
        <v>2020</v>
      </c>
      <c r="F7690" t="s">
        <v>679</v>
      </c>
      <c r="G7690" t="str">
        <f t="shared" si="589"/>
        <v>2020-Q1</v>
      </c>
      <c r="H7690" s="4">
        <f>_xlfn.XLOOKUP(G7690,'prices - not start at 2015'!$I$60:$CV$60,'prices - not start at 2015'!$I$61:$CV$61)</f>
        <v>10.244999999999999</v>
      </c>
      <c r="I7690" s="14">
        <f t="shared" si="592"/>
        <v>5.9298123916360215</v>
      </c>
      <c r="J7690" s="6">
        <f>INDEX(MarketCap2!$E$2:$AR$224,MATCH(A7690,MarketCap2!$B$2:$B$224,0),MATCH(G7690,MarketCap2!$E$1:$AR$1,0))/1000000</f>
        <v>361.428</v>
      </c>
      <c r="K7690">
        <f t="shared" si="590"/>
        <v>5.8900628516373352</v>
      </c>
      <c r="L7690">
        <f>INDEX('PB2'!$D$2:$AQ$224,MATCH(A7690,'PB2'!$B$2:$B$224,0),MATCH(G7690,'PB2'!$D$1:$AQ$1,0))</f>
        <v>1.9304989576339699</v>
      </c>
      <c r="M7690" s="16">
        <f t="shared" si="591"/>
        <v>0.51800079769305107</v>
      </c>
      <c r="N7690" s="6">
        <f>INDEX('ROA2'!$D$2:$AQ$224,MATCH(A7690,'ROA2'!$B$2:$B$224,0),MATCH(G7690,'ROA2'!$D$1:$AQ$1,0))</f>
        <v>0.64506500959396396</v>
      </c>
      <c r="O7690" s="6">
        <v>978.39302399999997</v>
      </c>
      <c r="P7690" s="28">
        <v>0.10316919044952823</v>
      </c>
    </row>
    <row r="7691" spans="1:16" x14ac:dyDescent="0.3">
      <c r="A7691" s="17" t="s">
        <v>646</v>
      </c>
      <c r="B7691" t="str">
        <f>VLOOKUP(A7691,Sheet3!L:L,1,FALSE)</f>
        <v>TSU CN EQUITY</v>
      </c>
      <c r="C7691" t="str">
        <f>VLOOKUP(A7691,'ALL - prices'!B:C,2,FALSE)</f>
        <v>Trisura Group Ltd</v>
      </c>
      <c r="D7691" t="str">
        <f>VLOOKUP(A7691,'ALL - prices'!B:I,8,FALSE)</f>
        <v>Financials</v>
      </c>
      <c r="E7691">
        <v>2020</v>
      </c>
      <c r="F7691" t="s">
        <v>680</v>
      </c>
      <c r="G7691" t="str">
        <f t="shared" si="589"/>
        <v>2020-Q2</v>
      </c>
      <c r="H7691" s="4">
        <f>_xlfn.XLOOKUP(G7691,'prices - not start at 2015'!$I$60:$CV$60,'prices - not start at 2015'!$I$61:$CV$61)</f>
        <v>15.3125</v>
      </c>
      <c r="I7691" s="14">
        <f t="shared" si="592"/>
        <v>9.3348088491409413</v>
      </c>
      <c r="J7691" s="6">
        <f>INDEX(MarketCap2!$E$2:$AR$224,MATCH(A7691,MarketCap2!$B$2:$B$224,0),MATCH(G7691,MarketCap2!$E$1:$AR$1,0))/1000000</f>
        <v>628.968256</v>
      </c>
      <c r="K7691">
        <f t="shared" si="590"/>
        <v>6.4440807880183328</v>
      </c>
      <c r="L7691">
        <f>INDEX('PB2'!$D$2:$AQ$224,MATCH(A7691,'PB2'!$B$2:$B$224,0),MATCH(G7691,'PB2'!$D$1:$AQ$1,0))</f>
        <v>2.3343710899353001</v>
      </c>
      <c r="M7691" s="16">
        <f t="shared" si="591"/>
        <v>0.42838090495188413</v>
      </c>
      <c r="N7691" s="6">
        <f>INDEX('ROA2'!$D$2:$AQ$224,MATCH(A7691,'ROA2'!$B$2:$B$224,0),MATCH(G7691,'ROA2'!$D$1:$AQ$1,0))</f>
        <v>1.2090649604797401</v>
      </c>
      <c r="O7691" s="6">
        <v>1143.0640639999999</v>
      </c>
      <c r="P7691" s="28">
        <v>0.16830765956074514</v>
      </c>
    </row>
    <row r="7692" spans="1:16" x14ac:dyDescent="0.3">
      <c r="A7692" s="17" t="s">
        <v>646</v>
      </c>
      <c r="B7692" t="str">
        <f>VLOOKUP(A7692,Sheet3!L:L,1,FALSE)</f>
        <v>TSU CN EQUITY</v>
      </c>
      <c r="C7692" t="str">
        <f>VLOOKUP(A7692,'ALL - prices'!B:C,2,FALSE)</f>
        <v>Trisura Group Ltd</v>
      </c>
      <c r="D7692" t="str">
        <f>VLOOKUP(A7692,'ALL - prices'!B:I,8,FALSE)</f>
        <v>Financials</v>
      </c>
      <c r="E7692">
        <v>2020</v>
      </c>
      <c r="F7692" t="s">
        <v>681</v>
      </c>
      <c r="G7692" t="str">
        <f t="shared" si="589"/>
        <v>2020-Q3</v>
      </c>
      <c r="H7692" s="4">
        <f>_xlfn.XLOOKUP(G7692,'prices - not start at 2015'!$I$60:$CV$60,'prices - not start at 2015'!$I$61:$CV$61)</f>
        <v>21.1875</v>
      </c>
      <c r="I7692" s="14">
        <f t="shared" si="592"/>
        <v>9.9399954675962103</v>
      </c>
      <c r="J7692" s="6">
        <f>INDEX(MarketCap2!$E$2:$AR$224,MATCH(A7692,MarketCap2!$B$2:$B$224,0),MATCH(G7692,MarketCap2!$E$1:$AR$1,0))/1000000</f>
        <v>870.28665599999999</v>
      </c>
      <c r="K7692">
        <f t="shared" si="590"/>
        <v>6.768822647034006</v>
      </c>
      <c r="L7692">
        <f>INDEX('PB2'!$D$2:$AQ$224,MATCH(A7692,'PB2'!$B$2:$B$224,0),MATCH(G7692,'PB2'!$D$1:$AQ$1,0))</f>
        <v>3.1547439098358101</v>
      </c>
      <c r="M7692" s="16">
        <f t="shared" si="591"/>
        <v>0.31698294016265982</v>
      </c>
      <c r="N7692" s="6">
        <f>INDEX('ROA2'!$D$2:$AQ$224,MATCH(A7692,'ROA2'!$B$2:$B$224,0),MATCH(G7692,'ROA2'!$D$1:$AQ$1,0))</f>
        <v>2.0858631134033199</v>
      </c>
      <c r="O7692" s="6">
        <v>1327.6130559999999</v>
      </c>
      <c r="P7692" s="28">
        <v>0.16145113630306551</v>
      </c>
    </row>
    <row r="7693" spans="1:16" x14ac:dyDescent="0.3">
      <c r="A7693" s="17" t="s">
        <v>646</v>
      </c>
      <c r="B7693" t="str">
        <f>VLOOKUP(A7693,Sheet3!L:L,1,FALSE)</f>
        <v>TSU CN EQUITY</v>
      </c>
      <c r="C7693" t="str">
        <f>VLOOKUP(A7693,'ALL - prices'!B:C,2,FALSE)</f>
        <v>Trisura Group Ltd</v>
      </c>
      <c r="D7693" t="str">
        <f>VLOOKUP(A7693,'ALL - prices'!B:I,8,FALSE)</f>
        <v>Financials</v>
      </c>
      <c r="E7693">
        <v>2020</v>
      </c>
      <c r="F7693" t="s">
        <v>682</v>
      </c>
      <c r="G7693" t="str">
        <f t="shared" si="589"/>
        <v>2020-Q4</v>
      </c>
      <c r="H7693" s="4">
        <f>_xlfn.XLOOKUP(G7693,'prices - not start at 2015'!$I$60:$CV$60,'prices - not start at 2015'!$I$61:$CV$61)</f>
        <v>22.267499999999998</v>
      </c>
      <c r="I7693" s="14">
        <f t="shared" si="592"/>
        <v>7.6508384616764058</v>
      </c>
      <c r="J7693" s="6">
        <f>INDEX(MarketCap2!$E$2:$AR$224,MATCH(A7693,MarketCap2!$B$2:$B$224,0),MATCH(G7693,MarketCap2!$E$1:$AR$1,0))/1000000</f>
        <v>914.64819199999999</v>
      </c>
      <c r="K7693">
        <f t="shared" si="590"/>
        <v>6.8185395017229498</v>
      </c>
      <c r="L7693">
        <f>INDEX('PB2'!$D$2:$AQ$224,MATCH(A7693,'PB2'!$B$2:$B$224,0),MATCH(G7693,'PB2'!$D$1:$AQ$1,0))</f>
        <v>3.1554388999939</v>
      </c>
      <c r="M7693" s="16">
        <f t="shared" si="591"/>
        <v>0.31691312419389051</v>
      </c>
      <c r="N7693" s="6">
        <f>INDEX('ROA2'!$D$2:$AQ$224,MATCH(A7693,'ROA2'!$B$2:$B$224,0),MATCH(G7693,'ROA2'!$D$1:$AQ$1,0))</f>
        <v>2.1348280906677299</v>
      </c>
      <c r="O7693" s="6">
        <v>1517.516032</v>
      </c>
      <c r="P7693" s="28">
        <v>0.14304090724458807</v>
      </c>
    </row>
    <row r="7694" spans="1:16" x14ac:dyDescent="0.3">
      <c r="A7694" s="17" t="s">
        <v>646</v>
      </c>
      <c r="B7694" t="str">
        <f>VLOOKUP(A7694,Sheet3!L:L,1,FALSE)</f>
        <v>TSU CN EQUITY</v>
      </c>
      <c r="C7694" t="str">
        <f>VLOOKUP(A7694,'ALL - prices'!B:C,2,FALSE)</f>
        <v>Trisura Group Ltd</v>
      </c>
      <c r="D7694" t="str">
        <f>VLOOKUP(A7694,'ALL - prices'!B:I,8,FALSE)</f>
        <v>Financials</v>
      </c>
      <c r="E7694">
        <v>2021</v>
      </c>
      <c r="F7694" t="s">
        <v>679</v>
      </c>
      <c r="G7694" t="str">
        <f t="shared" si="589"/>
        <v>2021-Q1</v>
      </c>
      <c r="H7694" s="4">
        <f>_xlfn.XLOOKUP(G7694,'prices - not start at 2015'!$I$60:$CV$60,'prices - not start at 2015'!$I$61:$CV$61)</f>
        <v>29.752500000000001</v>
      </c>
      <c r="I7694" s="14">
        <f t="shared" si="592"/>
        <v>5.5390633139397201</v>
      </c>
      <c r="J7694" s="6">
        <f>INDEX(MarketCap2!$E$2:$AR$224,MATCH(A7694,MarketCap2!$B$2:$B$224,0),MATCH(G7694,MarketCap2!$E$1:$AR$1,0))/1000000</f>
        <v>1222.0980480000001</v>
      </c>
      <c r="K7694">
        <f t="shared" si="590"/>
        <v>7.1083243721920448</v>
      </c>
      <c r="L7694">
        <f>INDEX('PB2'!$D$2:$AQ$224,MATCH(A7694,'PB2'!$B$2:$B$224,0),MATCH(G7694,'PB2'!$D$1:$AQ$1,0))</f>
        <v>3.9554750919342001</v>
      </c>
      <c r="M7694" s="16">
        <f t="shared" si="591"/>
        <v>0.2528141314905884</v>
      </c>
      <c r="N7694" s="6">
        <f>INDEX('ROA2'!$D$2:$AQ$224,MATCH(A7694,'ROA2'!$B$2:$B$224,0),MATCH(G7694,'ROA2'!$D$1:$AQ$1,0))</f>
        <v>2.4164240360260001</v>
      </c>
      <c r="O7694" s="6">
        <v>1706.7320319999999</v>
      </c>
      <c r="P7694" s="28">
        <v>0.1246879743014141</v>
      </c>
    </row>
    <row r="7695" spans="1:16" x14ac:dyDescent="0.3">
      <c r="A7695" s="17" t="s">
        <v>646</v>
      </c>
      <c r="B7695" t="str">
        <f>VLOOKUP(A7695,Sheet3!L:L,1,FALSE)</f>
        <v>TSU CN EQUITY</v>
      </c>
      <c r="C7695" t="str">
        <f>VLOOKUP(A7695,'ALL - prices'!B:C,2,FALSE)</f>
        <v>Trisura Group Ltd</v>
      </c>
      <c r="D7695" t="str">
        <f>VLOOKUP(A7695,'ALL - prices'!B:I,8,FALSE)</f>
        <v>Financials</v>
      </c>
      <c r="E7695">
        <v>2021</v>
      </c>
      <c r="F7695" t="s">
        <v>680</v>
      </c>
      <c r="G7695" t="str">
        <f t="shared" si="589"/>
        <v>2021-Q2</v>
      </c>
      <c r="H7695" s="4">
        <f>_xlfn.XLOOKUP(G7695,'prices - not start at 2015'!$I$60:$CV$60,'prices - not start at 2015'!$I$61:$CV$61)</f>
        <v>41.447499999999998</v>
      </c>
      <c r="I7695" s="14">
        <f t="shared" si="592"/>
        <v>6.9606100067929821</v>
      </c>
      <c r="J7695" s="6">
        <f>INDEX(MarketCap2!$E$2:$AR$224,MATCH(A7695,MarketCap2!$B$2:$B$224,0),MATCH(G7695,MarketCap2!$E$1:$AR$1,0))/1000000</f>
        <v>1706.3000320000001</v>
      </c>
      <c r="K7695">
        <f t="shared" si="590"/>
        <v>7.4420825812872486</v>
      </c>
      <c r="L7695">
        <f>INDEX('PB2'!$D$2:$AQ$224,MATCH(A7695,'PB2'!$B$2:$B$224,0),MATCH(G7695,'PB2'!$D$1:$AQ$1,0))</f>
        <v>5.1567611694335902</v>
      </c>
      <c r="M7695" s="16">
        <f t="shared" si="591"/>
        <v>0.19392016949077326</v>
      </c>
      <c r="N7695" s="6">
        <f>INDEX('ROA2'!$D$2:$AQ$224,MATCH(A7695,'ROA2'!$B$2:$B$224,0),MATCH(G7695,'ROA2'!$D$1:$AQ$1,0))</f>
        <v>2.86419701576233</v>
      </c>
      <c r="O7695" s="6">
        <v>1886.685952</v>
      </c>
      <c r="P7695" s="28">
        <v>0.10543771173564062</v>
      </c>
    </row>
    <row r="7696" spans="1:16" x14ac:dyDescent="0.3">
      <c r="A7696" s="17" t="s">
        <v>646</v>
      </c>
      <c r="B7696" t="str">
        <f>VLOOKUP(A7696,Sheet3!L:L,1,FALSE)</f>
        <v>TSU CN EQUITY</v>
      </c>
      <c r="C7696" t="str">
        <f>VLOOKUP(A7696,'ALL - prices'!B:C,2,FALSE)</f>
        <v>Trisura Group Ltd</v>
      </c>
      <c r="D7696" t="str">
        <f>VLOOKUP(A7696,'ALL - prices'!B:I,8,FALSE)</f>
        <v>Financials</v>
      </c>
      <c r="E7696">
        <v>2021</v>
      </c>
      <c r="F7696" t="s">
        <v>681</v>
      </c>
      <c r="G7696" t="str">
        <f t="shared" si="589"/>
        <v>2021-Q3</v>
      </c>
      <c r="H7696" s="4">
        <f>_xlfn.XLOOKUP(G7696,'prices - not start at 2015'!$I$60:$CV$60,'prices - not start at 2015'!$I$61:$CV$61)</f>
        <v>43.24</v>
      </c>
      <c r="I7696" s="14">
        <f t="shared" si="592"/>
        <v>7.0092795635500087</v>
      </c>
      <c r="J7696" s="6">
        <f>INDEX(MarketCap2!$E$2:$AR$224,MATCH(A7696,MarketCap2!$B$2:$B$224,0),MATCH(G7696,MarketCap2!$E$1:$AR$1,0))/1000000</f>
        <v>1781.2327680000001</v>
      </c>
      <c r="K7696">
        <f t="shared" si="590"/>
        <v>7.4850609698649029</v>
      </c>
      <c r="L7696">
        <f>INDEX('PB2'!$D$2:$AQ$224,MATCH(A7696,'PB2'!$B$2:$B$224,0),MATCH(G7696,'PB2'!$D$1:$AQ$1,0))</f>
        <v>5.0853419303893999</v>
      </c>
      <c r="M7696" s="16">
        <f t="shared" si="591"/>
        <v>0.19664361092891683</v>
      </c>
      <c r="N7696" s="6">
        <f>INDEX('ROA2'!$D$2:$AQ$224,MATCH(A7696,'ROA2'!$B$2:$B$224,0),MATCH(G7696,'ROA2'!$D$1:$AQ$1,0))</f>
        <v>3.0410590171814</v>
      </c>
      <c r="O7696" s="6">
        <v>2203.4600959999998</v>
      </c>
      <c r="P7696" s="28">
        <v>0.16789977349659077</v>
      </c>
    </row>
    <row r="7697" spans="1:16" x14ac:dyDescent="0.3">
      <c r="A7697" s="17" t="s">
        <v>646</v>
      </c>
      <c r="B7697" t="str">
        <f>VLOOKUP(A7697,Sheet3!L:L,1,FALSE)</f>
        <v>TSU CN EQUITY</v>
      </c>
      <c r="C7697" t="str">
        <f>VLOOKUP(A7697,'ALL - prices'!B:C,2,FALSE)</f>
        <v>Trisura Group Ltd</v>
      </c>
      <c r="D7697" t="str">
        <f>VLOOKUP(A7697,'ALL - prices'!B:I,8,FALSE)</f>
        <v>Financials</v>
      </c>
      <c r="E7697">
        <v>2021</v>
      </c>
      <c r="F7697" t="s">
        <v>682</v>
      </c>
      <c r="G7697" t="str">
        <f t="shared" si="589"/>
        <v>2021-Q4</v>
      </c>
      <c r="H7697" s="4">
        <f>_xlfn.XLOOKUP(G7697,'prices - not start at 2015'!$I$60:$CV$60,'prices - not start at 2015'!$I$61:$CV$61)</f>
        <v>47.69</v>
      </c>
      <c r="I7697" s="14">
        <f t="shared" si="592"/>
        <v>5.8125725801920671</v>
      </c>
      <c r="J7697" s="6">
        <f>INDEX(MarketCap2!$E$2:$AR$224,MATCH(A7697,MarketCap2!$B$2:$B$224,0),MATCH(G7697,MarketCap2!$E$1:$AR$1,0))/1000000</f>
        <v>1964.5464320000001</v>
      </c>
      <c r="K7697">
        <f t="shared" si="590"/>
        <v>7.583016674249869</v>
      </c>
      <c r="L7697">
        <f>INDEX('PB2'!$D$2:$AQ$224,MATCH(A7697,'PB2'!$B$2:$B$224,0),MATCH(G7697,'PB2'!$D$1:$AQ$1,0))</f>
        <v>5.4716510772705096</v>
      </c>
      <c r="M7697" s="16">
        <f t="shared" si="591"/>
        <v>0.18276019173701444</v>
      </c>
      <c r="N7697" s="6">
        <f>INDEX('ROA2'!$D$2:$AQ$224,MATCH(A7697,'ROA2'!$B$2:$B$224,0),MATCH(G7697,'ROA2'!$D$1:$AQ$1,0))</f>
        <v>3.0887370109558101</v>
      </c>
      <c r="O7697" s="6">
        <v>2575.612928</v>
      </c>
      <c r="P7697" s="28">
        <v>0.16889474543949276</v>
      </c>
    </row>
    <row r="7698" spans="1:16" x14ac:dyDescent="0.3">
      <c r="A7698" s="17" t="s">
        <v>646</v>
      </c>
      <c r="B7698" t="str">
        <f>VLOOKUP(A7698,Sheet3!L:L,1,FALSE)</f>
        <v>TSU CN EQUITY</v>
      </c>
      <c r="C7698" t="str">
        <f>VLOOKUP(A7698,'ALL - prices'!B:C,2,FALSE)</f>
        <v>Trisura Group Ltd</v>
      </c>
      <c r="D7698" t="str">
        <f>VLOOKUP(A7698,'ALL - prices'!B:I,8,FALSE)</f>
        <v>Financials</v>
      </c>
      <c r="E7698">
        <v>2022</v>
      </c>
      <c r="F7698" t="s">
        <v>679</v>
      </c>
      <c r="G7698" t="str">
        <f t="shared" si="589"/>
        <v>2022-Q1</v>
      </c>
      <c r="H7698" s="4">
        <f>_xlfn.XLOOKUP(G7698,'prices - not start at 2015'!$I$60:$CV$60,'prices - not start at 2015'!$I$61:$CV$61)</f>
        <v>34.369999999999997</v>
      </c>
      <c r="I7698" s="14">
        <f t="shared" si="592"/>
        <v>6.0082055002582226</v>
      </c>
      <c r="J7698" s="6">
        <f>INDEX(MarketCap2!$E$2:$AR$224,MATCH(A7698,MarketCap2!$B$2:$B$224,0),MATCH(G7698,MarketCap2!$E$1:$AR$1,0))/1000000</f>
        <v>1416.872192</v>
      </c>
      <c r="K7698">
        <f t="shared" si="590"/>
        <v>7.2562070394336278</v>
      </c>
      <c r="L7698">
        <f>INDEX('PB2'!$D$2:$AQ$224,MATCH(A7698,'PB2'!$B$2:$B$224,0),MATCH(G7698,'PB2'!$D$1:$AQ$1,0))</f>
        <v>3.9631679058075</v>
      </c>
      <c r="M7698" s="16">
        <f t="shared" si="591"/>
        <v>0.25232339980716734</v>
      </c>
      <c r="N7698" s="6">
        <f>INDEX('ROA2'!$D$2:$AQ$224,MATCH(A7698,'ROA2'!$B$2:$B$224,0),MATCH(G7698,'ROA2'!$D$1:$AQ$1,0))</f>
        <v>2.6580779552459699</v>
      </c>
      <c r="O7698" s="6">
        <v>3000.3540480000001</v>
      </c>
      <c r="P7698" s="28">
        <v>0.16490875448812786</v>
      </c>
    </row>
    <row r="7699" spans="1:16" x14ac:dyDescent="0.3">
      <c r="A7699" s="17" t="s">
        <v>646</v>
      </c>
      <c r="B7699" t="str">
        <f>VLOOKUP(A7699,Sheet3!L:L,1,FALSE)</f>
        <v>TSU CN EQUITY</v>
      </c>
      <c r="C7699" t="str">
        <f>VLOOKUP(A7699,'ALL - prices'!B:C,2,FALSE)</f>
        <v>Trisura Group Ltd</v>
      </c>
      <c r="D7699" t="str">
        <f>VLOOKUP(A7699,'ALL - prices'!B:I,8,FALSE)</f>
        <v>Financials</v>
      </c>
      <c r="E7699">
        <v>2022</v>
      </c>
      <c r="F7699" t="s">
        <v>680</v>
      </c>
      <c r="G7699" t="str">
        <f t="shared" si="589"/>
        <v>2022-Q2</v>
      </c>
      <c r="H7699" s="4">
        <f>_xlfn.XLOOKUP(G7699,'prices - not start at 2015'!$I$60:$CV$60,'prices - not start at 2015'!$I$61:$CV$61)</f>
        <v>33.33</v>
      </c>
      <c r="I7699" s="14">
        <f t="shared" si="592"/>
        <v>5.6792839924296015</v>
      </c>
      <c r="J7699" s="6">
        <f>INDEX(MarketCap2!$E$2:$AR$224,MATCH(A7699,MarketCap2!$B$2:$B$224,0),MATCH(G7699,MarketCap2!$E$1:$AR$1,0))/1000000</f>
        <v>1375.428864</v>
      </c>
      <c r="K7699">
        <f t="shared" si="590"/>
        <v>7.2265208625605473</v>
      </c>
      <c r="L7699">
        <f>INDEX('PB2'!$D$2:$AQ$224,MATCH(A7699,'PB2'!$B$2:$B$224,0),MATCH(G7699,'PB2'!$D$1:$AQ$1,0))</f>
        <v>3.8547379970550502</v>
      </c>
      <c r="M7699" s="16">
        <f t="shared" si="591"/>
        <v>0.25942100364901111</v>
      </c>
      <c r="N7699" s="6">
        <f>INDEX('ROA2'!$D$2:$AQ$224,MATCH(A7699,'ROA2'!$B$2:$B$224,0),MATCH(G7699,'ROA2'!$D$1:$AQ$1,0))</f>
        <v>2.6250770092010498</v>
      </c>
      <c r="O7699" s="6">
        <v>3011.5330560000002</v>
      </c>
      <c r="P7699" s="28">
        <v>3.7258962846240958E-3</v>
      </c>
    </row>
    <row r="7700" spans="1:16" x14ac:dyDescent="0.3">
      <c r="A7700" s="17" t="s">
        <v>646</v>
      </c>
      <c r="B7700" t="str">
        <f>VLOOKUP(A7700,Sheet3!L:L,1,FALSE)</f>
        <v>TSU CN EQUITY</v>
      </c>
      <c r="C7700" t="str">
        <f>VLOOKUP(A7700,'ALL - prices'!B:C,2,FALSE)</f>
        <v>Trisura Group Ltd</v>
      </c>
      <c r="D7700" t="str">
        <f>VLOOKUP(A7700,'ALL - prices'!B:I,8,FALSE)</f>
        <v>Financials</v>
      </c>
      <c r="E7700">
        <v>2022</v>
      </c>
      <c r="F7700" t="s">
        <v>681</v>
      </c>
      <c r="G7700" t="str">
        <f t="shared" si="589"/>
        <v>2022-Q3</v>
      </c>
      <c r="H7700" s="4">
        <f>_xlfn.XLOOKUP(G7700,'prices - not start at 2015'!$I$60:$CV$60,'prices - not start at 2015'!$I$61:$CV$61)</f>
        <v>33.409999999999997</v>
      </c>
      <c r="I7700" s="14">
        <f t="shared" si="592"/>
        <v>6.5982927084714094</v>
      </c>
      <c r="J7700" s="6">
        <f>INDEX(MarketCap2!$E$2:$AR$224,MATCH(A7700,MarketCap2!$B$2:$B$224,0),MATCH(G7700,MarketCap2!$E$1:$AR$1,0))/1000000</f>
        <v>1532.5446400000001</v>
      </c>
      <c r="K7700">
        <f t="shared" si="590"/>
        <v>7.3346847962605173</v>
      </c>
      <c r="L7700">
        <f>INDEX('PB2'!$D$2:$AQ$224,MATCH(A7700,'PB2'!$B$2:$B$224,0),MATCH(G7700,'PB2'!$D$1:$AQ$1,0))</f>
        <v>2.9048810005188002</v>
      </c>
      <c r="M7700" s="16">
        <f t="shared" si="591"/>
        <v>0.3442481808450687</v>
      </c>
      <c r="N7700" s="6">
        <f>INDEX('ROA2'!$D$2:$AQ$224,MATCH(A7700,'ROA2'!$B$2:$B$224,0),MATCH(G7700,'ROA2'!$D$1:$AQ$1,0))</f>
        <v>2.37491011619568</v>
      </c>
      <c r="O7700" s="6">
        <v>3489.135104</v>
      </c>
      <c r="P7700" s="28">
        <v>0.15859100302699772</v>
      </c>
    </row>
    <row r="7701" spans="1:16" x14ac:dyDescent="0.3">
      <c r="A7701" s="17" t="s">
        <v>646</v>
      </c>
      <c r="B7701" t="str">
        <f>VLOOKUP(A7701,Sheet3!L:L,1,FALSE)</f>
        <v>TSU CN EQUITY</v>
      </c>
      <c r="C7701" t="str">
        <f>VLOOKUP(A7701,'ALL - prices'!B:C,2,FALSE)</f>
        <v>Trisura Group Ltd</v>
      </c>
      <c r="D7701" t="str">
        <f>VLOOKUP(A7701,'ALL - prices'!B:I,8,FALSE)</f>
        <v>Financials</v>
      </c>
      <c r="E7701">
        <v>2022</v>
      </c>
      <c r="F7701" t="s">
        <v>682</v>
      </c>
      <c r="G7701" t="str">
        <f t="shared" si="589"/>
        <v>2022-Q4</v>
      </c>
      <c r="H7701" s="4">
        <f>_xlfn.XLOOKUP(G7701,'prices - not start at 2015'!$I$60:$CV$60,'prices - not start at 2015'!$I$61:$CV$61)</f>
        <v>45.29</v>
      </c>
      <c r="I7701" s="14">
        <f t="shared" si="592"/>
        <v>3.0650652521602217</v>
      </c>
      <c r="J7701" s="6">
        <f>INDEX(MarketCap2!$E$2:$AR$224,MATCH(A7701,MarketCap2!$B$2:$B$224,0),MATCH(G7701,MarketCap2!$E$1:$AR$1,0))/1000000</f>
        <v>2077.9612160000001</v>
      </c>
      <c r="K7701">
        <f t="shared" si="590"/>
        <v>7.6391425073849</v>
      </c>
      <c r="L7701">
        <f>INDEX('PB2'!$D$2:$AQ$224,MATCH(A7701,'PB2'!$B$2:$B$224,0),MATCH(G7701,'PB2'!$D$1:$AQ$1,0))</f>
        <v>4.2687821388244602</v>
      </c>
      <c r="M7701" s="16">
        <f t="shared" si="591"/>
        <v>0.23425885123183648</v>
      </c>
      <c r="N7701" s="6">
        <f>INDEX('ROA2'!$D$2:$AQ$224,MATCH(A7701,'ROA2'!$B$2:$B$224,0),MATCH(G7701,'ROA2'!$D$1:$AQ$1,0))</f>
        <v>2.2336370944976802</v>
      </c>
      <c r="O7701" s="6">
        <v>4165.4988800000001</v>
      </c>
      <c r="P7701" s="28">
        <v>0.19384854866313603</v>
      </c>
    </row>
    <row r="7702" spans="1:16" x14ac:dyDescent="0.3">
      <c r="A7702" s="17" t="s">
        <v>646</v>
      </c>
      <c r="B7702" t="str">
        <f>VLOOKUP(A7702,Sheet3!L:L,1,FALSE)</f>
        <v>TSU CN EQUITY</v>
      </c>
      <c r="C7702" t="str">
        <f>VLOOKUP(A7702,'ALL - prices'!B:C,2,FALSE)</f>
        <v>Trisura Group Ltd</v>
      </c>
      <c r="D7702" t="str">
        <f>VLOOKUP(A7702,'ALL - prices'!B:I,8,FALSE)</f>
        <v>Financials</v>
      </c>
      <c r="E7702">
        <v>2023</v>
      </c>
      <c r="F7702" t="s">
        <v>679</v>
      </c>
      <c r="G7702" t="str">
        <f t="shared" si="589"/>
        <v>2023-Q1</v>
      </c>
      <c r="H7702" s="4">
        <f>_xlfn.XLOOKUP(G7702,'prices - not start at 2015'!$I$60:$CV$60,'prices - not start at 2015'!$I$61:$CV$61)</f>
        <v>33.090000000000003</v>
      </c>
      <c r="I7702" s="14">
        <f t="shared" si="592"/>
        <v>4.9240455928027176</v>
      </c>
      <c r="J7702" s="6">
        <f>INDEX(MarketCap2!$E$2:$AR$224,MATCH(A7702,MarketCap2!$B$2:$B$224,0),MATCH(G7702,MarketCap2!$E$1:$AR$1,0))/1000000</f>
        <v>1518.210176</v>
      </c>
      <c r="K7702">
        <f t="shared" si="590"/>
        <v>7.3252874042344249</v>
      </c>
      <c r="L7702">
        <f>INDEX('PB2'!$D$2:$AQ$224,MATCH(A7702,'PB2'!$B$2:$B$224,0),MATCH(G7702,'PB2'!$D$1:$AQ$1,0))</f>
        <v>2.9594080448150599</v>
      </c>
      <c r="M7702" s="16">
        <f t="shared" si="591"/>
        <v>0.33790541380463546</v>
      </c>
      <c r="N7702" s="6">
        <f>INDEX('ROA2'!$D$2:$AQ$224,MATCH(A7702,'ROA2'!$B$2:$B$224,0),MATCH(G7702,'ROA2'!$D$1:$AQ$1,0))</f>
        <v>0.95857697725295998</v>
      </c>
      <c r="O7702" s="6">
        <v>2798.864896</v>
      </c>
      <c r="P7702" s="28">
        <v>-0.32808410789921999</v>
      </c>
    </row>
    <row r="7703" spans="1:16" x14ac:dyDescent="0.3">
      <c r="A7703" s="17" t="s">
        <v>646</v>
      </c>
      <c r="B7703" t="str">
        <f>VLOOKUP(A7703,Sheet3!L:L,1,FALSE)</f>
        <v>TSU CN EQUITY</v>
      </c>
      <c r="C7703" t="str">
        <f>VLOOKUP(A7703,'ALL - prices'!B:C,2,FALSE)</f>
        <v>Trisura Group Ltd</v>
      </c>
      <c r="D7703" t="str">
        <f>VLOOKUP(A7703,'ALL - prices'!B:I,8,FALSE)</f>
        <v>Financials</v>
      </c>
      <c r="E7703">
        <v>2023</v>
      </c>
      <c r="F7703" t="s">
        <v>680</v>
      </c>
      <c r="G7703" t="str">
        <f t="shared" si="589"/>
        <v>2023-Q2</v>
      </c>
      <c r="H7703" s="4">
        <f>_xlfn.XLOOKUP(G7703,'prices - not start at 2015'!$I$60:$CV$60,'prices - not start at 2015'!$I$61:$CV$61)</f>
        <v>37.57</v>
      </c>
      <c r="I7703" s="14">
        <f t="shared" si="592"/>
        <v>5.6811794550075634</v>
      </c>
      <c r="J7703" s="6">
        <f>INDEX(MarketCap2!$E$2:$AR$224,MATCH(A7703,MarketCap2!$B$2:$B$224,0),MATCH(G7703,MarketCap2!$E$1:$AR$1,0))/1000000</f>
        <v>1726.6809599999999</v>
      </c>
      <c r="K7703">
        <f t="shared" si="590"/>
        <v>7.4539563245434346</v>
      </c>
      <c r="L7703">
        <f>INDEX('PB2'!$D$2:$AQ$224,MATCH(A7703,'PB2'!$B$2:$B$224,0),MATCH(G7703,'PB2'!$D$1:$AQ$1,0))</f>
        <v>3.2491180896759002</v>
      </c>
      <c r="M7703" s="16">
        <f t="shared" si="591"/>
        <v>0.30777582482382165</v>
      </c>
      <c r="N7703" s="6">
        <f>INDEX('ROA2'!$D$2:$AQ$224,MATCH(A7703,'ROA2'!$B$2:$B$224,0),MATCH(G7703,'ROA2'!$D$1:$AQ$1,0))</f>
        <v>0.69201397895812999</v>
      </c>
      <c r="O7703" s="6">
        <v>2977.0739199999998</v>
      </c>
      <c r="P7703" s="28">
        <v>6.367189222126704E-2</v>
      </c>
    </row>
    <row r="7704" spans="1:16" x14ac:dyDescent="0.3">
      <c r="A7704" s="17" t="s">
        <v>646</v>
      </c>
      <c r="B7704" t="str">
        <f>VLOOKUP(A7704,Sheet3!L:L,1,FALSE)</f>
        <v>TSU CN EQUITY</v>
      </c>
      <c r="C7704" t="str">
        <f>VLOOKUP(A7704,'ALL - prices'!B:C,2,FALSE)</f>
        <v>Trisura Group Ltd</v>
      </c>
      <c r="D7704" t="str">
        <f>VLOOKUP(A7704,'ALL - prices'!B:I,8,FALSE)</f>
        <v>Financials</v>
      </c>
      <c r="E7704">
        <v>2023</v>
      </c>
      <c r="F7704" t="s">
        <v>681</v>
      </c>
      <c r="G7704" t="str">
        <f t="shared" si="589"/>
        <v>2023-Q3</v>
      </c>
      <c r="H7704" s="4">
        <f>_xlfn.XLOOKUP(G7704,'prices - not start at 2015'!$I$60:$CV$60,'prices - not start at 2015'!$I$61:$CV$61)</f>
        <v>30.13</v>
      </c>
      <c r="I7704" s="14">
        <f t="shared" si="592"/>
        <v>4.1146445776032712</v>
      </c>
      <c r="J7704" s="6">
        <f>INDEX(MarketCap2!$E$2:$AR$224,MATCH(A7704,MarketCap2!$B$2:$B$224,0),MATCH(G7704,MarketCap2!$E$1:$AR$1,0))/1000000</f>
        <v>1433.5563520000001</v>
      </c>
      <c r="K7704">
        <f t="shared" si="590"/>
        <v>7.2679135953285927</v>
      </c>
      <c r="L7704">
        <f>INDEX('PB2'!$D$2:$AQ$224,MATCH(A7704,'PB2'!$B$2:$B$224,0),MATCH(G7704,'PB2'!$D$1:$AQ$1,0))</f>
        <v>2.3865869045257599</v>
      </c>
      <c r="M7704" s="16">
        <f t="shared" si="591"/>
        <v>0.41900841662361782</v>
      </c>
      <c r="N7704" s="6">
        <f>INDEX('ROA2'!$D$2:$AQ$224,MATCH(A7704,'ROA2'!$B$2:$B$224,0),MATCH(G7704,'ROA2'!$D$1:$AQ$1,0))</f>
        <v>0.827103972434998</v>
      </c>
      <c r="O7704" s="6">
        <v>3120.1899520000002</v>
      </c>
      <c r="P7704" s="28">
        <v>4.807271698513968E-2</v>
      </c>
    </row>
    <row r="7705" spans="1:16" x14ac:dyDescent="0.3">
      <c r="A7705" s="17" t="s">
        <v>646</v>
      </c>
      <c r="B7705" t="str">
        <f>VLOOKUP(A7705,Sheet3!L:L,1,FALSE)</f>
        <v>TSU CN EQUITY</v>
      </c>
      <c r="C7705" t="str">
        <f>VLOOKUP(A7705,'ALL - prices'!B:C,2,FALSE)</f>
        <v>Trisura Group Ltd</v>
      </c>
      <c r="D7705" t="str">
        <f>VLOOKUP(A7705,'ALL - prices'!B:I,8,FALSE)</f>
        <v>Financials</v>
      </c>
      <c r="E7705">
        <v>2023</v>
      </c>
      <c r="F7705" t="s">
        <v>682</v>
      </c>
      <c r="G7705" t="str">
        <f t="shared" si="589"/>
        <v>2023-Q4</v>
      </c>
      <c r="H7705" s="4">
        <f>_xlfn.XLOOKUP(G7705,'prices - not start at 2015'!$I$60:$CV$60,'prices - not start at 2015'!$I$61:$CV$61)</f>
        <v>34</v>
      </c>
      <c r="I7705" s="14">
        <f>STDEV(H7706:H7709)</f>
        <v>1.7400574703152771</v>
      </c>
      <c r="J7705" s="6">
        <f>INDEX(MarketCap2!$E$2:$AR$224,MATCH(A7705,MarketCap2!$B$2:$B$224,0),MATCH(G7705,MarketCap2!$E$1:$AR$1,0))/1000000</f>
        <v>1617.6871679999999</v>
      </c>
      <c r="K7705">
        <f t="shared" si="590"/>
        <v>7.3887527340546981</v>
      </c>
      <c r="L7705">
        <f>INDEX('PB2'!$D$2:$AQ$224,MATCH(A7705,'PB2'!$B$2:$B$224,0),MATCH(G7705,'PB2'!$D$1:$AQ$1,0))</f>
        <v>2.5539300441741899</v>
      </c>
      <c r="M7705" s="16">
        <f t="shared" si="591"/>
        <v>0.39155340307034475</v>
      </c>
      <c r="N7705" s="6">
        <f>INDEX('ROA2'!$D$2:$AQ$224,MATCH(A7705,'ROA2'!$B$2:$B$224,0),MATCH(G7705,'ROA2'!$D$1:$AQ$1,0))</f>
        <v>0.48676401376724199</v>
      </c>
      <c r="O7705" s="6">
        <v>3404.909056</v>
      </c>
      <c r="P7705" s="28">
        <v>9.1250567555189593E-2</v>
      </c>
    </row>
    <row r="7706" spans="1:16" x14ac:dyDescent="0.3">
      <c r="A7706" s="17" t="s">
        <v>646</v>
      </c>
      <c r="B7706" t="str">
        <f>VLOOKUP(A7706,Sheet3!L:L,1,FALSE)</f>
        <v>TSU CN EQUITY</v>
      </c>
      <c r="C7706" t="str">
        <f>VLOOKUP(A7706,'ALL - prices'!B:C,2,FALSE)</f>
        <v>Trisura Group Ltd</v>
      </c>
      <c r="D7706" t="str">
        <f>VLOOKUP(A7706,'ALL - prices'!B:I,8,FALSE)</f>
        <v>Financials</v>
      </c>
      <c r="E7706" s="18">
        <v>2024</v>
      </c>
      <c r="F7706" t="s">
        <v>679</v>
      </c>
      <c r="G7706" t="str">
        <f t="shared" si="589"/>
        <v>2024-Q1</v>
      </c>
      <c r="H7706" s="4">
        <f>_xlfn.XLOOKUP(G7706,'prices - not start at 2015'!$I$60:$CV$60,'prices - not start at 2015'!$I$61:$CV$61)</f>
        <v>41.65</v>
      </c>
      <c r="I7706" s="14" t="s">
        <v>769</v>
      </c>
      <c r="J7706" s="6">
        <f>INDEX(MarketCap2!$E$2:$AR$224,MATCH(A7706,MarketCap2!$B$2:$B$224,0),MATCH(G7706,MarketCap2!$E$1:$AR$1,0))/1000000</f>
        <v>1981.6668159999999</v>
      </c>
      <c r="K7706">
        <f t="shared" si="590"/>
        <v>7.5916935958142124</v>
      </c>
      <c r="L7706">
        <f>INDEX('PB2'!$D$2:$AQ$224,MATCH(A7706,'PB2'!$B$2:$B$224,0),MATCH(G7706,'PB2'!$D$1:$AQ$1,0))</f>
        <v>2.9862980842590301</v>
      </c>
      <c r="M7706" s="16">
        <f t="shared" si="591"/>
        <v>0.33486275374553681</v>
      </c>
      <c r="N7706" s="6">
        <f>INDEX('ROA2'!$D$2:$AQ$224,MATCH(A7706,'ROA2'!$B$2:$B$224,0),MATCH(G7706,'ROA2'!$D$1:$AQ$1,0))</f>
        <v>2.0973761081695601</v>
      </c>
      <c r="O7706" s="6">
        <v>3584.4449279999999</v>
      </c>
      <c r="P7706" s="28">
        <v>5.2728536664915823E-2</v>
      </c>
    </row>
    <row r="7707" spans="1:16" x14ac:dyDescent="0.3">
      <c r="A7707" s="17" t="s">
        <v>646</v>
      </c>
      <c r="B7707" t="str">
        <f>VLOOKUP(A7707,Sheet3!L:L,1,FALSE)</f>
        <v>TSU CN EQUITY</v>
      </c>
      <c r="C7707" t="str">
        <f>VLOOKUP(A7707,'ALL - prices'!B:C,2,FALSE)</f>
        <v>Trisura Group Ltd</v>
      </c>
      <c r="D7707" t="str">
        <f>VLOOKUP(A7707,'ALL - prices'!B:I,8,FALSE)</f>
        <v>Financials</v>
      </c>
      <c r="E7707" s="18">
        <v>2024</v>
      </c>
      <c r="F7707" t="s">
        <v>680</v>
      </c>
      <c r="G7707" t="str">
        <f t="shared" si="589"/>
        <v>2024-Q2</v>
      </c>
      <c r="H7707" s="4">
        <f>_xlfn.XLOOKUP(G7707,'prices - not start at 2015'!$I$60:$CV$60,'prices - not start at 2015'!$I$61:$CV$61)</f>
        <v>41.38</v>
      </c>
      <c r="I7707" s="14" t="s">
        <v>769</v>
      </c>
      <c r="J7707" s="6">
        <f>INDEX(MarketCap2!$E$2:$AR$224,MATCH(A7707,MarketCap2!$B$2:$B$224,0),MATCH(G7707,MarketCap2!$E$1:$AR$1,0))/1000000</f>
        <v>1973.965696</v>
      </c>
      <c r="K7707">
        <f t="shared" si="590"/>
        <v>7.587799841929562</v>
      </c>
      <c r="L7707">
        <f>INDEX('PB2'!$D$2:$AQ$224,MATCH(A7707,'PB2'!$B$2:$B$224,0),MATCH(G7707,'PB2'!$D$1:$AQ$1,0))</f>
        <v>2.83054494857788</v>
      </c>
      <c r="M7707" s="16">
        <f t="shared" si="591"/>
        <v>0.35328886068473109</v>
      </c>
      <c r="N7707" s="6">
        <f>INDEX('ROA2'!$D$2:$AQ$224,MATCH(A7707,'ROA2'!$B$2:$B$224,0),MATCH(G7707,'ROA2'!$D$1:$AQ$1,0))</f>
        <v>2.6630880832672101</v>
      </c>
      <c r="O7707" s="6">
        <v>3736.7869439999999</v>
      </c>
      <c r="P7707" s="28">
        <v>4.2500866678122404E-2</v>
      </c>
    </row>
    <row r="7708" spans="1:16" x14ac:dyDescent="0.3">
      <c r="A7708" s="17" t="s">
        <v>646</v>
      </c>
      <c r="B7708" t="str">
        <f>VLOOKUP(A7708,Sheet3!L:L,1,FALSE)</f>
        <v>TSU CN EQUITY</v>
      </c>
      <c r="C7708" t="str">
        <f>VLOOKUP(A7708,'ALL - prices'!B:C,2,FALSE)</f>
        <v>Trisura Group Ltd</v>
      </c>
      <c r="D7708" t="str">
        <f>VLOOKUP(A7708,'ALL - prices'!B:I,8,FALSE)</f>
        <v>Financials</v>
      </c>
      <c r="E7708" s="18">
        <v>2024</v>
      </c>
      <c r="F7708" t="s">
        <v>681</v>
      </c>
      <c r="G7708" t="str">
        <f t="shared" si="589"/>
        <v>2024-Q3</v>
      </c>
      <c r="H7708" s="4">
        <f>_xlfn.XLOOKUP(G7708,'prices - not start at 2015'!$I$60:$CV$60,'prices - not start at 2015'!$I$61:$CV$61)</f>
        <v>43.19</v>
      </c>
      <c r="I7708" s="14" t="s">
        <v>769</v>
      </c>
      <c r="J7708" s="6">
        <f>INDEX(MarketCap2!$E$2:$AR$224,MATCH(A7708,MarketCap2!$B$2:$B$224,0),MATCH(G7708,MarketCap2!$E$1:$AR$1,0))/1000000</f>
        <v>2062.1431040000002</v>
      </c>
      <c r="K7708">
        <f t="shared" si="590"/>
        <v>7.6315010627507558</v>
      </c>
      <c r="L7708">
        <f>INDEX('PB2'!$D$2:$AQ$224,MATCH(A7708,'PB2'!$B$2:$B$224,0),MATCH(G7708,'PB2'!$D$1:$AQ$1,0))</f>
        <v>2.7500739097595202</v>
      </c>
      <c r="M7708" s="16">
        <f t="shared" si="591"/>
        <v>0.36362659070768205</v>
      </c>
      <c r="N7708" s="6">
        <f>INDEX('ROA2'!$D$2:$AQ$224,MATCH(A7708,'ROA2'!$B$2:$B$224,0),MATCH(G7708,'ROA2'!$D$1:$AQ$1,0))</f>
        <v>2.54935598373413</v>
      </c>
      <c r="O7708" s="6">
        <v>3919.393024</v>
      </c>
      <c r="P7708" s="28">
        <v>4.8867137125171892E-2</v>
      </c>
    </row>
    <row r="7709" spans="1:16" x14ac:dyDescent="0.3">
      <c r="A7709" s="17" t="s">
        <v>646</v>
      </c>
      <c r="B7709" t="str">
        <f>VLOOKUP(A7709,Sheet3!L:L,1,FALSE)</f>
        <v>TSU CN EQUITY</v>
      </c>
      <c r="C7709" t="str">
        <f>VLOOKUP(A7709,'ALL - prices'!B:C,2,FALSE)</f>
        <v>Trisura Group Ltd</v>
      </c>
      <c r="D7709" t="str">
        <f>VLOOKUP(A7709,'ALL - prices'!B:I,8,FALSE)</f>
        <v>Financials</v>
      </c>
      <c r="E7709" s="18">
        <v>2024</v>
      </c>
      <c r="F7709" t="s">
        <v>682</v>
      </c>
      <c r="G7709" t="str">
        <f t="shared" si="589"/>
        <v>2024-Q4</v>
      </c>
      <c r="H7709" s="4">
        <f>_xlfn.XLOOKUP(G7709,'prices - not start at 2015'!$I$60:$CV$60,'prices - not start at 2015'!$I$61:$CV$61)</f>
        <v>38.979999999999997</v>
      </c>
      <c r="I7709" s="14" t="s">
        <v>769</v>
      </c>
      <c r="J7709" s="6">
        <f>INDEX(MarketCap2!$E$2:$AR$224,MATCH(A7709,MarketCap2!$B$2:$B$224,0),MATCH(G7709,MarketCap2!$E$1:$AR$1,0))/1000000</f>
        <v>1862.42624</v>
      </c>
      <c r="K7709">
        <f t="shared" ref="K7709" si="593">LN(J7709)</f>
        <v>7.5296353467849437</v>
      </c>
      <c r="L7709">
        <f>INDEX('PB2'!$D$2:$AQ$224,MATCH(A7709,'PB2'!$B$2:$B$224,0),MATCH(G7709,'PB2'!$D$1:$AQ$1,0))</f>
        <v>2.48200725799096</v>
      </c>
      <c r="M7709" s="16">
        <f t="shared" ref="M7709" si="594">1/L7709</f>
        <v>0.40289970820207899</v>
      </c>
      <c r="N7709" s="6">
        <f>INDEX('ROA2'!$D$2:$AQ$224,MATCH(A7709,'ROA2'!$B$2:$B$224,0),MATCH(G7709,'ROA2'!$D$1:$AQ$1,0))</f>
        <v>2.9532060623168901</v>
      </c>
      <c r="O7709" s="6">
        <v>4111.1270400000003</v>
      </c>
      <c r="P7709" s="28">
        <v>4.891931348194397E-2</v>
      </c>
    </row>
    <row r="7710" spans="1:16" x14ac:dyDescent="0.3">
      <c r="B7710" t="e">
        <f>VLOOKUP(A7710,Sheet3!L:L,1,FALSE)</f>
        <v>#N/A</v>
      </c>
      <c r="O7710" s="6"/>
    </row>
    <row r="7711" spans="1:16" x14ac:dyDescent="0.3">
      <c r="B7711" t="e">
        <f>VLOOKUP(A7711,Sheet3!L:L,1,FALSE)</f>
        <v>#N/A</v>
      </c>
      <c r="O7711" s="6"/>
    </row>
    <row r="7712" spans="1:16" x14ac:dyDescent="0.3">
      <c r="B7712" t="e">
        <f>VLOOKUP(A7712,Sheet3!L:L,1,FALSE)</f>
        <v>#N/A</v>
      </c>
      <c r="O7712" s="6"/>
    </row>
    <row r="7713" spans="2:15" x14ac:dyDescent="0.3">
      <c r="B7713" t="e">
        <f>VLOOKUP(A7713,Sheet3!L:L,1,FALSE)</f>
        <v>#N/A</v>
      </c>
      <c r="O7713" s="6"/>
    </row>
    <row r="7714" spans="2:15" x14ac:dyDescent="0.3">
      <c r="B7714" t="e">
        <f>VLOOKUP(A7714,Sheet3!L:L,1,FALSE)</f>
        <v>#N/A</v>
      </c>
      <c r="O7714" s="6"/>
    </row>
    <row r="7715" spans="2:15" x14ac:dyDescent="0.3">
      <c r="B7715" t="e">
        <f>VLOOKUP(A7715,Sheet3!L:L,1,FALSE)</f>
        <v>#N/A</v>
      </c>
      <c r="O7715" s="6"/>
    </row>
    <row r="7716" spans="2:15" x14ac:dyDescent="0.3">
      <c r="B7716" t="e">
        <f>VLOOKUP(A7716,Sheet3!L:L,1,FALSE)</f>
        <v>#N/A</v>
      </c>
      <c r="O7716" s="6"/>
    </row>
    <row r="7717" spans="2:15" x14ac:dyDescent="0.3">
      <c r="B7717" t="e">
        <f>VLOOKUP(A7717,Sheet3!L:L,1,FALSE)</f>
        <v>#N/A</v>
      </c>
      <c r="O7717" s="6"/>
    </row>
    <row r="7718" spans="2:15" x14ac:dyDescent="0.3">
      <c r="B7718" t="e">
        <f>VLOOKUP(A7718,Sheet3!L:L,1,FALSE)</f>
        <v>#N/A</v>
      </c>
      <c r="O7718" s="6"/>
    </row>
    <row r="7719" spans="2:15" x14ac:dyDescent="0.3">
      <c r="B7719" t="e">
        <f>VLOOKUP(A7719,Sheet3!L:L,1,FALSE)</f>
        <v>#N/A</v>
      </c>
      <c r="O7719" s="6"/>
    </row>
    <row r="7720" spans="2:15" x14ac:dyDescent="0.3">
      <c r="B7720" t="e">
        <f>VLOOKUP(A7720,Sheet3!L:L,1,FALSE)</f>
        <v>#N/A</v>
      </c>
      <c r="O7720" s="6"/>
    </row>
    <row r="7721" spans="2:15" x14ac:dyDescent="0.3">
      <c r="B7721" t="e">
        <f>VLOOKUP(A7721,Sheet3!L:L,1,FALSE)</f>
        <v>#N/A</v>
      </c>
      <c r="O7721" s="6"/>
    </row>
    <row r="7722" spans="2:15" x14ac:dyDescent="0.3">
      <c r="B7722" t="e">
        <f>VLOOKUP(A7722,Sheet3!L:L,1,FALSE)</f>
        <v>#N/A</v>
      </c>
      <c r="O7722" s="6"/>
    </row>
    <row r="7723" spans="2:15" x14ac:dyDescent="0.3">
      <c r="B7723" t="e">
        <f>VLOOKUP(A7723,Sheet3!L:L,1,FALSE)</f>
        <v>#N/A</v>
      </c>
      <c r="O7723" s="6"/>
    </row>
    <row r="7724" spans="2:15" x14ac:dyDescent="0.3">
      <c r="B7724" t="e">
        <f>VLOOKUP(A7724,Sheet3!L:L,1,FALSE)</f>
        <v>#N/A</v>
      </c>
      <c r="O7724" s="6"/>
    </row>
    <row r="7725" spans="2:15" x14ac:dyDescent="0.3">
      <c r="B7725" t="e">
        <f>VLOOKUP(A7725,Sheet3!L:L,1,FALSE)</f>
        <v>#N/A</v>
      </c>
      <c r="O7725" s="6"/>
    </row>
    <row r="7726" spans="2:15" x14ac:dyDescent="0.3">
      <c r="B7726" t="e">
        <f>VLOOKUP(A7726,Sheet3!L:L,1,FALSE)</f>
        <v>#N/A</v>
      </c>
      <c r="O7726" s="6"/>
    </row>
    <row r="7727" spans="2:15" x14ac:dyDescent="0.3">
      <c r="B7727" t="e">
        <f>VLOOKUP(A7727,Sheet3!L:L,1,FALSE)</f>
        <v>#N/A</v>
      </c>
      <c r="O7727" s="6"/>
    </row>
    <row r="7728" spans="2:15" x14ac:dyDescent="0.3">
      <c r="B7728" t="e">
        <f>VLOOKUP(A7728,Sheet3!L:L,1,FALSE)</f>
        <v>#N/A</v>
      </c>
      <c r="O7728" s="6"/>
    </row>
    <row r="7729" spans="2:15" x14ac:dyDescent="0.3">
      <c r="B7729" t="e">
        <f>VLOOKUP(A7729,Sheet3!L:L,1,FALSE)</f>
        <v>#N/A</v>
      </c>
      <c r="O7729" s="6"/>
    </row>
    <row r="7730" spans="2:15" x14ac:dyDescent="0.3">
      <c r="B7730" t="e">
        <f>VLOOKUP(A7730,Sheet3!L:L,1,FALSE)</f>
        <v>#N/A</v>
      </c>
      <c r="O7730" s="6"/>
    </row>
    <row r="7731" spans="2:15" x14ac:dyDescent="0.3">
      <c r="B7731" t="e">
        <f>VLOOKUP(A7731,Sheet3!L:L,1,FALSE)</f>
        <v>#N/A</v>
      </c>
      <c r="O7731" s="6"/>
    </row>
    <row r="7732" spans="2:15" x14ac:dyDescent="0.3">
      <c r="B7732" t="e">
        <f>VLOOKUP(A7732,Sheet3!L:L,1,FALSE)</f>
        <v>#N/A</v>
      </c>
      <c r="O7732" s="6"/>
    </row>
    <row r="7733" spans="2:15" x14ac:dyDescent="0.3">
      <c r="B7733" t="e">
        <f>VLOOKUP(A7733,Sheet3!L:L,1,FALSE)</f>
        <v>#N/A</v>
      </c>
      <c r="O7733" s="6"/>
    </row>
    <row r="7734" spans="2:15" x14ac:dyDescent="0.3">
      <c r="B7734" t="e">
        <f>VLOOKUP(A7734,Sheet3!L:L,1,FALSE)</f>
        <v>#N/A</v>
      </c>
      <c r="O7734" s="6"/>
    </row>
    <row r="7735" spans="2:15" x14ac:dyDescent="0.3">
      <c r="J7735" s="6"/>
    </row>
    <row r="7736" spans="2:15" x14ac:dyDescent="0.3">
      <c r="J7736" s="6"/>
    </row>
    <row r="7737" spans="2:15" x14ac:dyDescent="0.3">
      <c r="J7737" s="6"/>
    </row>
    <row r="7738" spans="2:15" x14ac:dyDescent="0.3">
      <c r="J7738" s="6"/>
    </row>
    <row r="7739" spans="2:15" x14ac:dyDescent="0.3">
      <c r="J7739" s="6"/>
    </row>
    <row r="7740" spans="2:15" x14ac:dyDescent="0.3">
      <c r="J7740" s="6"/>
    </row>
    <row r="7741" spans="2:15" x14ac:dyDescent="0.3">
      <c r="J7741" s="6"/>
    </row>
    <row r="7742" spans="2:15" x14ac:dyDescent="0.3">
      <c r="J7742" s="6"/>
    </row>
    <row r="7743" spans="2:15" x14ac:dyDescent="0.3">
      <c r="J7743" s="6"/>
    </row>
    <row r="7744" spans="2:15" x14ac:dyDescent="0.3">
      <c r="J7744" s="6"/>
    </row>
    <row r="7745" spans="10:10" x14ac:dyDescent="0.3">
      <c r="J7745" s="6"/>
    </row>
    <row r="7746" spans="10:10" x14ac:dyDescent="0.3">
      <c r="J7746" s="6"/>
    </row>
    <row r="7747" spans="10:10" x14ac:dyDescent="0.3">
      <c r="J7747" s="6"/>
    </row>
    <row r="7748" spans="10:10" x14ac:dyDescent="0.3">
      <c r="J7748" s="6"/>
    </row>
    <row r="7749" spans="10:10" x14ac:dyDescent="0.3">
      <c r="J7749" s="6"/>
    </row>
    <row r="7750" spans="10:10" x14ac:dyDescent="0.3">
      <c r="J7750" s="6"/>
    </row>
    <row r="7751" spans="10:10" x14ac:dyDescent="0.3">
      <c r="J7751" s="6"/>
    </row>
    <row r="7752" spans="10:10" x14ac:dyDescent="0.3">
      <c r="J7752" s="6"/>
    </row>
    <row r="7753" spans="10:10" x14ac:dyDescent="0.3">
      <c r="J7753" s="6"/>
    </row>
    <row r="7754" spans="10:10" x14ac:dyDescent="0.3">
      <c r="J7754" s="6"/>
    </row>
    <row r="7755" spans="10:10" x14ac:dyDescent="0.3">
      <c r="J7755" s="6"/>
    </row>
    <row r="7756" spans="10:10" x14ac:dyDescent="0.3">
      <c r="J7756" s="6"/>
    </row>
    <row r="7757" spans="10:10" x14ac:dyDescent="0.3">
      <c r="J7757" s="6"/>
    </row>
    <row r="7758" spans="10:10" x14ac:dyDescent="0.3">
      <c r="J7758" s="6"/>
    </row>
    <row r="7759" spans="10:10" x14ac:dyDescent="0.3">
      <c r="J7759" s="6"/>
    </row>
    <row r="7760" spans="10:10" x14ac:dyDescent="0.3">
      <c r="J7760" s="6"/>
    </row>
    <row r="7761" spans="10:10" x14ac:dyDescent="0.3">
      <c r="J7761" s="6"/>
    </row>
    <row r="7762" spans="10:10" x14ac:dyDescent="0.3">
      <c r="J7762" s="6"/>
    </row>
    <row r="7763" spans="10:10" x14ac:dyDescent="0.3">
      <c r="J7763" s="6"/>
    </row>
    <row r="7764" spans="10:10" x14ac:dyDescent="0.3">
      <c r="J7764" s="6"/>
    </row>
    <row r="7765" spans="10:10" x14ac:dyDescent="0.3">
      <c r="J7765" s="6"/>
    </row>
    <row r="7766" spans="10:10" x14ac:dyDescent="0.3">
      <c r="J7766" s="6"/>
    </row>
    <row r="7767" spans="10:10" x14ac:dyDescent="0.3">
      <c r="J7767" s="6"/>
    </row>
    <row r="7768" spans="10:10" x14ac:dyDescent="0.3">
      <c r="J7768" s="6"/>
    </row>
    <row r="7769" spans="10:10" x14ac:dyDescent="0.3">
      <c r="J7769" s="6"/>
    </row>
    <row r="7770" spans="10:10" x14ac:dyDescent="0.3">
      <c r="J7770" s="6"/>
    </row>
    <row r="7771" spans="10:10" x14ac:dyDescent="0.3">
      <c r="J7771" s="6"/>
    </row>
    <row r="7772" spans="10:10" x14ac:dyDescent="0.3">
      <c r="J7772" s="6"/>
    </row>
    <row r="7773" spans="10:10" x14ac:dyDescent="0.3">
      <c r="J7773" s="6"/>
    </row>
    <row r="7774" spans="10:10" x14ac:dyDescent="0.3">
      <c r="J7774" s="6"/>
    </row>
    <row r="7775" spans="10:10" x14ac:dyDescent="0.3">
      <c r="J7775" s="6"/>
    </row>
    <row r="7776" spans="10:10" x14ac:dyDescent="0.3">
      <c r="J7776" s="6"/>
    </row>
    <row r="7777" spans="10:10" x14ac:dyDescent="0.3">
      <c r="J7777" s="6"/>
    </row>
    <row r="7778" spans="10:10" x14ac:dyDescent="0.3">
      <c r="J7778" s="6"/>
    </row>
    <row r="7779" spans="10:10" x14ac:dyDescent="0.3">
      <c r="J7779" s="6"/>
    </row>
    <row r="7780" spans="10:10" x14ac:dyDescent="0.3">
      <c r="J7780" s="6"/>
    </row>
    <row r="7781" spans="10:10" x14ac:dyDescent="0.3">
      <c r="J7781" s="6"/>
    </row>
    <row r="7782" spans="10:10" x14ac:dyDescent="0.3">
      <c r="J7782" s="6"/>
    </row>
    <row r="7783" spans="10:10" x14ac:dyDescent="0.3">
      <c r="J7783" s="6"/>
    </row>
    <row r="7784" spans="10:10" x14ac:dyDescent="0.3">
      <c r="J7784" s="6"/>
    </row>
    <row r="7785" spans="10:10" x14ac:dyDescent="0.3">
      <c r="J7785" s="6"/>
    </row>
    <row r="7786" spans="10:10" x14ac:dyDescent="0.3">
      <c r="J7786" s="6"/>
    </row>
    <row r="7787" spans="10:10" x14ac:dyDescent="0.3">
      <c r="J7787" s="6"/>
    </row>
    <row r="7788" spans="10:10" x14ac:dyDescent="0.3">
      <c r="J7788" s="6"/>
    </row>
    <row r="7789" spans="10:10" x14ac:dyDescent="0.3">
      <c r="J7789" s="6"/>
    </row>
    <row r="7790" spans="10:10" x14ac:dyDescent="0.3">
      <c r="J7790" s="6"/>
    </row>
    <row r="7791" spans="10:10" x14ac:dyDescent="0.3">
      <c r="J7791" s="6"/>
    </row>
    <row r="7792" spans="10:10" x14ac:dyDescent="0.3">
      <c r="J7792" s="6"/>
    </row>
    <row r="7793" spans="10:10" x14ac:dyDescent="0.3">
      <c r="J7793" s="6"/>
    </row>
    <row r="7794" spans="10:10" x14ac:dyDescent="0.3">
      <c r="J7794" s="6"/>
    </row>
    <row r="7795" spans="10:10" x14ac:dyDescent="0.3">
      <c r="J7795" s="6"/>
    </row>
    <row r="7796" spans="10:10" x14ac:dyDescent="0.3">
      <c r="J7796" s="6"/>
    </row>
    <row r="7797" spans="10:10" x14ac:dyDescent="0.3">
      <c r="J7797" s="6"/>
    </row>
    <row r="7798" spans="10:10" x14ac:dyDescent="0.3">
      <c r="J7798" s="6"/>
    </row>
    <row r="7799" spans="10:10" x14ac:dyDescent="0.3">
      <c r="J7799" s="6"/>
    </row>
    <row r="7800" spans="10:10" x14ac:dyDescent="0.3">
      <c r="J7800" s="6"/>
    </row>
    <row r="7801" spans="10:10" x14ac:dyDescent="0.3">
      <c r="J7801" s="6"/>
    </row>
    <row r="7802" spans="10:10" x14ac:dyDescent="0.3">
      <c r="J7802" s="6"/>
    </row>
    <row r="7803" spans="10:10" x14ac:dyDescent="0.3">
      <c r="J7803" s="6"/>
    </row>
    <row r="7804" spans="10:10" x14ac:dyDescent="0.3">
      <c r="J7804" s="6"/>
    </row>
    <row r="7805" spans="10:10" x14ac:dyDescent="0.3">
      <c r="J7805" s="6"/>
    </row>
    <row r="7806" spans="10:10" x14ac:dyDescent="0.3">
      <c r="J7806" s="6"/>
    </row>
    <row r="7807" spans="10:10" x14ac:dyDescent="0.3">
      <c r="J7807" s="6"/>
    </row>
    <row r="7808" spans="10:10" x14ac:dyDescent="0.3">
      <c r="J7808" s="6"/>
    </row>
    <row r="7809" spans="10:10" x14ac:dyDescent="0.3">
      <c r="J7809" s="6"/>
    </row>
    <row r="7810" spans="10:10" x14ac:dyDescent="0.3">
      <c r="J7810" s="6"/>
    </row>
    <row r="7811" spans="10:10" x14ac:dyDescent="0.3">
      <c r="J7811" s="6"/>
    </row>
    <row r="7812" spans="10:10" x14ac:dyDescent="0.3">
      <c r="J7812" s="6"/>
    </row>
    <row r="7813" spans="10:10" x14ac:dyDescent="0.3">
      <c r="J7813" s="6"/>
    </row>
    <row r="7814" spans="10:10" x14ac:dyDescent="0.3">
      <c r="J7814" s="6"/>
    </row>
    <row r="7815" spans="10:10" x14ac:dyDescent="0.3">
      <c r="J7815" s="6"/>
    </row>
    <row r="7816" spans="10:10" x14ac:dyDescent="0.3">
      <c r="J7816" s="6"/>
    </row>
    <row r="7817" spans="10:10" x14ac:dyDescent="0.3">
      <c r="J7817" s="6"/>
    </row>
    <row r="7818" spans="10:10" x14ac:dyDescent="0.3">
      <c r="J7818" s="6"/>
    </row>
    <row r="7819" spans="10:10" x14ac:dyDescent="0.3">
      <c r="J7819" s="6"/>
    </row>
    <row r="7820" spans="10:10" x14ac:dyDescent="0.3">
      <c r="J7820" s="6"/>
    </row>
    <row r="7821" spans="10:10" x14ac:dyDescent="0.3">
      <c r="J7821" s="6"/>
    </row>
    <row r="7822" spans="10:10" x14ac:dyDescent="0.3">
      <c r="J7822" s="6"/>
    </row>
    <row r="7823" spans="10:10" x14ac:dyDescent="0.3">
      <c r="J7823" s="6"/>
    </row>
    <row r="7824" spans="10:10" x14ac:dyDescent="0.3">
      <c r="J7824" s="6"/>
    </row>
    <row r="7825" spans="10:10" x14ac:dyDescent="0.3">
      <c r="J7825" s="6"/>
    </row>
    <row r="7826" spans="10:10" x14ac:dyDescent="0.3">
      <c r="J7826" s="6"/>
    </row>
    <row r="7827" spans="10:10" x14ac:dyDescent="0.3">
      <c r="J7827" s="6"/>
    </row>
    <row r="7828" spans="10:10" x14ac:dyDescent="0.3">
      <c r="J7828" s="6"/>
    </row>
    <row r="7829" spans="10:10" x14ac:dyDescent="0.3">
      <c r="J7829" s="6"/>
    </row>
    <row r="7830" spans="10:10" x14ac:dyDescent="0.3">
      <c r="J7830" s="6"/>
    </row>
    <row r="7831" spans="10:10" x14ac:dyDescent="0.3">
      <c r="J7831" s="6"/>
    </row>
    <row r="7832" spans="10:10" x14ac:dyDescent="0.3">
      <c r="J7832" s="6"/>
    </row>
    <row r="7833" spans="10:10" x14ac:dyDescent="0.3">
      <c r="J7833" s="6"/>
    </row>
    <row r="7834" spans="10:10" x14ac:dyDescent="0.3">
      <c r="J7834" s="6"/>
    </row>
    <row r="7835" spans="10:10" x14ac:dyDescent="0.3">
      <c r="J7835" s="6"/>
    </row>
    <row r="7836" spans="10:10" x14ac:dyDescent="0.3">
      <c r="J7836" s="6"/>
    </row>
    <row r="7837" spans="10:10" x14ac:dyDescent="0.3">
      <c r="J7837" s="6"/>
    </row>
    <row r="7838" spans="10:10" x14ac:dyDescent="0.3">
      <c r="J7838" s="6"/>
    </row>
    <row r="7839" spans="10:10" x14ac:dyDescent="0.3">
      <c r="J7839" s="6"/>
    </row>
    <row r="7840" spans="10:10" x14ac:dyDescent="0.3">
      <c r="J7840" s="6"/>
    </row>
    <row r="7841" spans="10:10" x14ac:dyDescent="0.3">
      <c r="J7841" s="6"/>
    </row>
    <row r="7842" spans="10:10" x14ac:dyDescent="0.3">
      <c r="J7842" s="6"/>
    </row>
    <row r="7843" spans="10:10" x14ac:dyDescent="0.3">
      <c r="J7843" s="6"/>
    </row>
    <row r="7844" spans="10:10" x14ac:dyDescent="0.3">
      <c r="J7844" s="6"/>
    </row>
    <row r="7845" spans="10:10" x14ac:dyDescent="0.3">
      <c r="J7845" s="6"/>
    </row>
    <row r="7846" spans="10:10" x14ac:dyDescent="0.3">
      <c r="J7846" s="6"/>
    </row>
    <row r="7847" spans="10:10" x14ac:dyDescent="0.3">
      <c r="J7847" s="6"/>
    </row>
    <row r="7848" spans="10:10" x14ac:dyDescent="0.3">
      <c r="J7848" s="6"/>
    </row>
    <row r="7849" spans="10:10" x14ac:dyDescent="0.3">
      <c r="J7849" s="6"/>
    </row>
    <row r="7850" spans="10:10" x14ac:dyDescent="0.3">
      <c r="J7850" s="6"/>
    </row>
    <row r="7851" spans="10:10" x14ac:dyDescent="0.3">
      <c r="J7851" s="6"/>
    </row>
    <row r="7852" spans="10:10" x14ac:dyDescent="0.3">
      <c r="J7852" s="6"/>
    </row>
    <row r="7853" spans="10:10" x14ac:dyDescent="0.3">
      <c r="J7853" s="6"/>
    </row>
    <row r="7854" spans="10:10" x14ac:dyDescent="0.3">
      <c r="J7854" s="6"/>
    </row>
    <row r="7855" spans="10:10" x14ac:dyDescent="0.3">
      <c r="J7855" s="6"/>
    </row>
    <row r="7856" spans="10:10" x14ac:dyDescent="0.3">
      <c r="J7856" s="6"/>
    </row>
    <row r="7857" spans="10:10" x14ac:dyDescent="0.3">
      <c r="J7857" s="6"/>
    </row>
    <row r="7858" spans="10:10" x14ac:dyDescent="0.3">
      <c r="J7858" s="6"/>
    </row>
    <row r="7859" spans="10:10" x14ac:dyDescent="0.3">
      <c r="J7859" s="6"/>
    </row>
    <row r="7860" spans="10:10" x14ac:dyDescent="0.3">
      <c r="J7860" s="6"/>
    </row>
    <row r="7861" spans="10:10" x14ac:dyDescent="0.3">
      <c r="J7861" s="6"/>
    </row>
    <row r="7862" spans="10:10" x14ac:dyDescent="0.3">
      <c r="J7862" s="6"/>
    </row>
    <row r="7863" spans="10:10" x14ac:dyDescent="0.3">
      <c r="J7863" s="6"/>
    </row>
    <row r="7864" spans="10:10" x14ac:dyDescent="0.3">
      <c r="J7864" s="6"/>
    </row>
    <row r="7865" spans="10:10" x14ac:dyDescent="0.3">
      <c r="J7865" s="6"/>
    </row>
    <row r="7866" spans="10:10" x14ac:dyDescent="0.3">
      <c r="J7866" s="6"/>
    </row>
    <row r="7867" spans="10:10" x14ac:dyDescent="0.3">
      <c r="J7867" s="6"/>
    </row>
    <row r="7868" spans="10:10" x14ac:dyDescent="0.3">
      <c r="J7868" s="6"/>
    </row>
    <row r="7869" spans="10:10" x14ac:dyDescent="0.3">
      <c r="J7869" s="6"/>
    </row>
    <row r="7870" spans="10:10" x14ac:dyDescent="0.3">
      <c r="J7870" s="6"/>
    </row>
    <row r="7871" spans="10:10" x14ac:dyDescent="0.3">
      <c r="J7871" s="6"/>
    </row>
    <row r="7872" spans="10:10" x14ac:dyDescent="0.3">
      <c r="J7872" s="6"/>
    </row>
    <row r="7873" spans="10:10" x14ac:dyDescent="0.3">
      <c r="J7873" s="6"/>
    </row>
    <row r="7874" spans="10:10" x14ac:dyDescent="0.3">
      <c r="J7874" s="6"/>
    </row>
    <row r="7875" spans="10:10" x14ac:dyDescent="0.3">
      <c r="J7875" s="6"/>
    </row>
    <row r="7876" spans="10:10" x14ac:dyDescent="0.3">
      <c r="J7876" s="6"/>
    </row>
    <row r="7877" spans="10:10" x14ac:dyDescent="0.3">
      <c r="J7877" s="6"/>
    </row>
    <row r="7878" spans="10:10" x14ac:dyDescent="0.3">
      <c r="J7878" s="6"/>
    </row>
    <row r="7879" spans="10:10" x14ac:dyDescent="0.3">
      <c r="J7879" s="6"/>
    </row>
    <row r="7880" spans="10:10" x14ac:dyDescent="0.3">
      <c r="J7880" s="6"/>
    </row>
    <row r="7881" spans="10:10" x14ac:dyDescent="0.3">
      <c r="J7881" s="6"/>
    </row>
    <row r="7882" spans="10:10" x14ac:dyDescent="0.3">
      <c r="J7882" s="6"/>
    </row>
    <row r="7883" spans="10:10" x14ac:dyDescent="0.3">
      <c r="J7883" s="6"/>
    </row>
    <row r="7884" spans="10:10" x14ac:dyDescent="0.3">
      <c r="J7884" s="6"/>
    </row>
    <row r="7885" spans="10:10" x14ac:dyDescent="0.3">
      <c r="J7885" s="6"/>
    </row>
    <row r="7886" spans="10:10" x14ac:dyDescent="0.3">
      <c r="J7886" s="6"/>
    </row>
    <row r="7887" spans="10:10" x14ac:dyDescent="0.3">
      <c r="J7887" s="6"/>
    </row>
    <row r="7888" spans="10:10" x14ac:dyDescent="0.3">
      <c r="J7888" s="6"/>
    </row>
    <row r="7889" spans="10:10" x14ac:dyDescent="0.3">
      <c r="J7889" s="6"/>
    </row>
    <row r="7890" spans="10:10" x14ac:dyDescent="0.3">
      <c r="J7890" s="6"/>
    </row>
    <row r="7891" spans="10:10" x14ac:dyDescent="0.3">
      <c r="J7891" s="6"/>
    </row>
    <row r="7892" spans="10:10" x14ac:dyDescent="0.3">
      <c r="J7892" s="6"/>
    </row>
    <row r="7893" spans="10:10" x14ac:dyDescent="0.3">
      <c r="J7893" s="6"/>
    </row>
    <row r="7894" spans="10:10" x14ac:dyDescent="0.3">
      <c r="J7894" s="6"/>
    </row>
    <row r="7895" spans="10:10" x14ac:dyDescent="0.3">
      <c r="J7895" s="6"/>
    </row>
    <row r="7896" spans="10:10" x14ac:dyDescent="0.3">
      <c r="J7896" s="6"/>
    </row>
    <row r="7897" spans="10:10" x14ac:dyDescent="0.3">
      <c r="J7897" s="6"/>
    </row>
    <row r="7898" spans="10:10" x14ac:dyDescent="0.3">
      <c r="J7898" s="6"/>
    </row>
    <row r="7899" spans="10:10" x14ac:dyDescent="0.3">
      <c r="J7899" s="6"/>
    </row>
    <row r="7900" spans="10:10" x14ac:dyDescent="0.3">
      <c r="J7900" s="6"/>
    </row>
    <row r="7901" spans="10:10" x14ac:dyDescent="0.3">
      <c r="J7901" s="6"/>
    </row>
    <row r="7902" spans="10:10" x14ac:dyDescent="0.3">
      <c r="J7902" s="6"/>
    </row>
    <row r="7903" spans="10:10" x14ac:dyDescent="0.3">
      <c r="J7903" s="6"/>
    </row>
    <row r="7904" spans="10:10" x14ac:dyDescent="0.3">
      <c r="J7904" s="6"/>
    </row>
    <row r="7905" spans="10:10" x14ac:dyDescent="0.3">
      <c r="J7905" s="6"/>
    </row>
    <row r="7906" spans="10:10" x14ac:dyDescent="0.3">
      <c r="J7906" s="6"/>
    </row>
    <row r="7907" spans="10:10" x14ac:dyDescent="0.3">
      <c r="J7907" s="6"/>
    </row>
    <row r="7908" spans="10:10" x14ac:dyDescent="0.3">
      <c r="J7908" s="6"/>
    </row>
    <row r="7909" spans="10:10" x14ac:dyDescent="0.3">
      <c r="J7909" s="6"/>
    </row>
    <row r="7910" spans="10:10" x14ac:dyDescent="0.3">
      <c r="J7910" s="6"/>
    </row>
    <row r="7911" spans="10:10" x14ac:dyDescent="0.3">
      <c r="J7911" s="6"/>
    </row>
    <row r="7912" spans="10:10" x14ac:dyDescent="0.3">
      <c r="J7912" s="6"/>
    </row>
    <row r="7913" spans="10:10" x14ac:dyDescent="0.3">
      <c r="J7913" s="6"/>
    </row>
    <row r="7914" spans="10:10" x14ac:dyDescent="0.3">
      <c r="J7914" s="6"/>
    </row>
    <row r="7915" spans="10:10" x14ac:dyDescent="0.3">
      <c r="J7915" s="6"/>
    </row>
    <row r="7916" spans="10:10" x14ac:dyDescent="0.3">
      <c r="J7916" s="6"/>
    </row>
    <row r="7917" spans="10:10" x14ac:dyDescent="0.3">
      <c r="J7917" s="6"/>
    </row>
    <row r="7918" spans="10:10" x14ac:dyDescent="0.3">
      <c r="J7918" s="6"/>
    </row>
    <row r="7919" spans="10:10" x14ac:dyDescent="0.3">
      <c r="J7919" s="6"/>
    </row>
    <row r="7920" spans="10:10" x14ac:dyDescent="0.3">
      <c r="J7920" s="6"/>
    </row>
    <row r="7921" spans="10:10" x14ac:dyDescent="0.3">
      <c r="J7921" s="6"/>
    </row>
    <row r="7922" spans="10:10" x14ac:dyDescent="0.3">
      <c r="J7922" s="6"/>
    </row>
    <row r="7923" spans="10:10" x14ac:dyDescent="0.3">
      <c r="J7923" s="6"/>
    </row>
    <row r="7924" spans="10:10" x14ac:dyDescent="0.3">
      <c r="J7924" s="6"/>
    </row>
    <row r="7925" spans="10:10" x14ac:dyDescent="0.3">
      <c r="J7925" s="6"/>
    </row>
    <row r="7926" spans="10:10" x14ac:dyDescent="0.3">
      <c r="J7926" s="6"/>
    </row>
    <row r="7927" spans="10:10" x14ac:dyDescent="0.3">
      <c r="J7927" s="6"/>
    </row>
  </sheetData>
  <autoFilter ref="A1:U7927" xr:uid="{2B9F3E4D-F3E0-4A84-BB1F-7680354B3AAC}"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8B2D-B732-4F74-847D-114FC2E0C157}">
  <sheetPr>
    <tabColor theme="7"/>
  </sheetPr>
  <dimension ref="B2"/>
  <sheetViews>
    <sheetView workbookViewId="0"/>
  </sheetViews>
  <sheetFormatPr defaultRowHeight="14.4" x14ac:dyDescent="0.3"/>
  <sheetData>
    <row r="2" spans="2:2" x14ac:dyDescent="0.3">
      <c r="B2" s="7" t="s">
        <v>1434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B69A-A1AB-4CB7-AD95-2E7793B7DFDC}">
  <dimension ref="A1:Q219"/>
  <sheetViews>
    <sheetView workbookViewId="0">
      <selection activeCell="A2" sqref="A2"/>
    </sheetView>
  </sheetViews>
  <sheetFormatPr defaultRowHeight="14.4" x14ac:dyDescent="0.3"/>
  <cols>
    <col min="1" max="1" width="16.6640625" bestFit="1" customWidth="1"/>
    <col min="2" max="17" width="10.44140625" bestFit="1" customWidth="1"/>
  </cols>
  <sheetData>
    <row r="1" spans="1:17" x14ac:dyDescent="0.3">
      <c r="A1" t="s">
        <v>0</v>
      </c>
    </row>
    <row r="2" spans="1:17" x14ac:dyDescent="0.3">
      <c r="A2" t="s">
        <v>444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t="s">
        <v>445</v>
      </c>
    </row>
    <row r="4" spans="1:17" x14ac:dyDescent="0.3">
      <c r="A4" t="s">
        <v>446</v>
      </c>
    </row>
    <row r="5" spans="1:17" x14ac:dyDescent="0.3">
      <c r="A5" t="s">
        <v>447</v>
      </c>
    </row>
    <row r="6" spans="1:17" x14ac:dyDescent="0.3">
      <c r="A6" t="s">
        <v>448</v>
      </c>
    </row>
    <row r="7" spans="1:17" x14ac:dyDescent="0.3">
      <c r="A7" t="s">
        <v>449</v>
      </c>
    </row>
    <row r="8" spans="1:17" x14ac:dyDescent="0.3">
      <c r="A8" t="s">
        <v>450</v>
      </c>
    </row>
    <row r="9" spans="1:17" x14ac:dyDescent="0.3">
      <c r="A9" t="s">
        <v>451</v>
      </c>
    </row>
    <row r="10" spans="1:17" x14ac:dyDescent="0.3">
      <c r="A10" t="s">
        <v>452</v>
      </c>
    </row>
    <row r="11" spans="1:17" x14ac:dyDescent="0.3">
      <c r="A11" t="s">
        <v>453</v>
      </c>
    </row>
    <row r="12" spans="1:17" x14ac:dyDescent="0.3">
      <c r="A12" t="s">
        <v>454</v>
      </c>
    </row>
    <row r="13" spans="1:17" x14ac:dyDescent="0.3">
      <c r="A13" t="s">
        <v>455</v>
      </c>
    </row>
    <row r="14" spans="1:17" x14ac:dyDescent="0.3">
      <c r="A14" t="s">
        <v>456</v>
      </c>
    </row>
    <row r="15" spans="1:17" x14ac:dyDescent="0.3">
      <c r="A15" t="s">
        <v>457</v>
      </c>
    </row>
    <row r="16" spans="1:17" x14ac:dyDescent="0.3">
      <c r="A16" t="s">
        <v>458</v>
      </c>
    </row>
    <row r="17" spans="1:1" x14ac:dyDescent="0.3">
      <c r="A17" t="s">
        <v>459</v>
      </c>
    </row>
    <row r="18" spans="1:1" x14ac:dyDescent="0.3">
      <c r="A18" t="s">
        <v>460</v>
      </c>
    </row>
    <row r="19" spans="1:1" x14ac:dyDescent="0.3">
      <c r="A19" t="s">
        <v>461</v>
      </c>
    </row>
    <row r="20" spans="1:1" x14ac:dyDescent="0.3">
      <c r="A20" t="s">
        <v>462</v>
      </c>
    </row>
    <row r="21" spans="1:1" x14ac:dyDescent="0.3">
      <c r="A21" t="s">
        <v>463</v>
      </c>
    </row>
    <row r="22" spans="1:1" x14ac:dyDescent="0.3">
      <c r="A22" t="s">
        <v>464</v>
      </c>
    </row>
    <row r="23" spans="1:1" x14ac:dyDescent="0.3">
      <c r="A23" t="s">
        <v>465</v>
      </c>
    </row>
    <row r="24" spans="1:1" x14ac:dyDescent="0.3">
      <c r="A24" t="s">
        <v>466</v>
      </c>
    </row>
    <row r="25" spans="1:1" x14ac:dyDescent="0.3">
      <c r="A25" t="s">
        <v>467</v>
      </c>
    </row>
    <row r="26" spans="1:1" x14ac:dyDescent="0.3">
      <c r="A26" t="s">
        <v>468</v>
      </c>
    </row>
    <row r="27" spans="1:1" x14ac:dyDescent="0.3">
      <c r="A27" t="s">
        <v>469</v>
      </c>
    </row>
    <row r="28" spans="1:1" x14ac:dyDescent="0.3">
      <c r="A28" t="s">
        <v>470</v>
      </c>
    </row>
    <row r="29" spans="1:1" x14ac:dyDescent="0.3">
      <c r="A29" t="s">
        <v>471</v>
      </c>
    </row>
    <row r="30" spans="1:1" x14ac:dyDescent="0.3">
      <c r="A30" t="s">
        <v>472</v>
      </c>
    </row>
    <row r="31" spans="1:1" x14ac:dyDescent="0.3">
      <c r="A31" t="s">
        <v>473</v>
      </c>
    </row>
    <row r="32" spans="1:1" x14ac:dyDescent="0.3">
      <c r="A32" t="s">
        <v>474</v>
      </c>
    </row>
    <row r="33" spans="1:1" x14ac:dyDescent="0.3">
      <c r="A33" t="s">
        <v>475</v>
      </c>
    </row>
    <row r="34" spans="1:1" x14ac:dyDescent="0.3">
      <c r="A34" t="s">
        <v>476</v>
      </c>
    </row>
    <row r="35" spans="1:1" x14ac:dyDescent="0.3">
      <c r="A35" t="s">
        <v>477</v>
      </c>
    </row>
    <row r="36" spans="1:1" x14ac:dyDescent="0.3">
      <c r="A36" t="s">
        <v>478</v>
      </c>
    </row>
    <row r="37" spans="1:1" x14ac:dyDescent="0.3">
      <c r="A37" t="s">
        <v>479</v>
      </c>
    </row>
    <row r="38" spans="1:1" x14ac:dyDescent="0.3">
      <c r="A38" t="s">
        <v>480</v>
      </c>
    </row>
    <row r="39" spans="1:1" x14ac:dyDescent="0.3">
      <c r="A39" t="s">
        <v>481</v>
      </c>
    </row>
    <row r="40" spans="1:1" x14ac:dyDescent="0.3">
      <c r="A40" t="s">
        <v>482</v>
      </c>
    </row>
    <row r="41" spans="1:1" x14ac:dyDescent="0.3">
      <c r="A41" t="s">
        <v>483</v>
      </c>
    </row>
    <row r="42" spans="1:1" x14ac:dyDescent="0.3">
      <c r="A42" t="s">
        <v>484</v>
      </c>
    </row>
    <row r="43" spans="1:1" x14ac:dyDescent="0.3">
      <c r="A43" t="s">
        <v>485</v>
      </c>
    </row>
    <row r="44" spans="1:1" x14ac:dyDescent="0.3">
      <c r="A44" t="s">
        <v>486</v>
      </c>
    </row>
    <row r="45" spans="1:1" x14ac:dyDescent="0.3">
      <c r="A45" t="s">
        <v>487</v>
      </c>
    </row>
    <row r="46" spans="1:1" x14ac:dyDescent="0.3">
      <c r="A46" t="s">
        <v>488</v>
      </c>
    </row>
    <row r="47" spans="1:1" x14ac:dyDescent="0.3">
      <c r="A47" t="s">
        <v>489</v>
      </c>
    </row>
    <row r="48" spans="1:1" x14ac:dyDescent="0.3">
      <c r="A48" t="s">
        <v>490</v>
      </c>
    </row>
    <row r="49" spans="1:1" x14ac:dyDescent="0.3">
      <c r="A49" t="s">
        <v>491</v>
      </c>
    </row>
    <row r="50" spans="1:1" x14ac:dyDescent="0.3">
      <c r="A50" t="s">
        <v>492</v>
      </c>
    </row>
    <row r="51" spans="1:1" x14ac:dyDescent="0.3">
      <c r="A51" t="s">
        <v>493</v>
      </c>
    </row>
    <row r="52" spans="1:1" x14ac:dyDescent="0.3">
      <c r="A52" t="s">
        <v>494</v>
      </c>
    </row>
    <row r="53" spans="1:1" x14ac:dyDescent="0.3">
      <c r="A53" t="s">
        <v>495</v>
      </c>
    </row>
    <row r="54" spans="1:1" x14ac:dyDescent="0.3">
      <c r="A54" t="s">
        <v>496</v>
      </c>
    </row>
    <row r="55" spans="1:1" x14ac:dyDescent="0.3">
      <c r="A55" t="s">
        <v>497</v>
      </c>
    </row>
    <row r="56" spans="1:1" x14ac:dyDescent="0.3">
      <c r="A56" t="s">
        <v>498</v>
      </c>
    </row>
    <row r="57" spans="1:1" x14ac:dyDescent="0.3">
      <c r="A57" t="s">
        <v>499</v>
      </c>
    </row>
    <row r="58" spans="1:1" x14ac:dyDescent="0.3">
      <c r="A58" t="s">
        <v>500</v>
      </c>
    </row>
    <row r="59" spans="1:1" x14ac:dyDescent="0.3">
      <c r="A59" t="s">
        <v>501</v>
      </c>
    </row>
    <row r="60" spans="1:1" x14ac:dyDescent="0.3">
      <c r="A60" t="s">
        <v>502</v>
      </c>
    </row>
    <row r="61" spans="1:1" x14ac:dyDescent="0.3">
      <c r="A61" t="s">
        <v>503</v>
      </c>
    </row>
    <row r="62" spans="1:1" x14ac:dyDescent="0.3">
      <c r="A62" t="s">
        <v>504</v>
      </c>
    </row>
    <row r="63" spans="1:1" x14ac:dyDescent="0.3">
      <c r="A63" t="s">
        <v>505</v>
      </c>
    </row>
    <row r="64" spans="1:1" x14ac:dyDescent="0.3">
      <c r="A64" t="s">
        <v>506</v>
      </c>
    </row>
    <row r="65" spans="1:1" x14ac:dyDescent="0.3">
      <c r="A65" t="s">
        <v>507</v>
      </c>
    </row>
    <row r="66" spans="1:1" x14ac:dyDescent="0.3">
      <c r="A66" t="s">
        <v>508</v>
      </c>
    </row>
    <row r="67" spans="1:1" x14ac:dyDescent="0.3">
      <c r="A67" t="s">
        <v>509</v>
      </c>
    </row>
    <row r="68" spans="1:1" x14ac:dyDescent="0.3">
      <c r="A68" t="s">
        <v>510</v>
      </c>
    </row>
    <row r="69" spans="1:1" x14ac:dyDescent="0.3">
      <c r="A69" t="s">
        <v>511</v>
      </c>
    </row>
    <row r="70" spans="1:1" x14ac:dyDescent="0.3">
      <c r="A70" t="s">
        <v>512</v>
      </c>
    </row>
    <row r="71" spans="1:1" x14ac:dyDescent="0.3">
      <c r="A71" t="s">
        <v>513</v>
      </c>
    </row>
    <row r="72" spans="1:1" x14ac:dyDescent="0.3">
      <c r="A72" t="s">
        <v>514</v>
      </c>
    </row>
    <row r="73" spans="1:1" x14ac:dyDescent="0.3">
      <c r="A73" t="s">
        <v>515</v>
      </c>
    </row>
    <row r="74" spans="1:1" x14ac:dyDescent="0.3">
      <c r="A74" t="s">
        <v>516</v>
      </c>
    </row>
    <row r="75" spans="1:1" x14ac:dyDescent="0.3">
      <c r="A75" t="s">
        <v>517</v>
      </c>
    </row>
    <row r="76" spans="1:1" x14ac:dyDescent="0.3">
      <c r="A76" t="s">
        <v>518</v>
      </c>
    </row>
    <row r="77" spans="1:1" x14ac:dyDescent="0.3">
      <c r="A77" t="s">
        <v>519</v>
      </c>
    </row>
    <row r="78" spans="1:1" x14ac:dyDescent="0.3">
      <c r="A78" t="s">
        <v>520</v>
      </c>
    </row>
    <row r="79" spans="1:1" x14ac:dyDescent="0.3">
      <c r="A79" t="s">
        <v>521</v>
      </c>
    </row>
    <row r="80" spans="1:1" x14ac:dyDescent="0.3">
      <c r="A80" t="s">
        <v>522</v>
      </c>
    </row>
    <row r="81" spans="1:1" x14ac:dyDescent="0.3">
      <c r="A81" t="s">
        <v>523</v>
      </c>
    </row>
    <row r="82" spans="1:1" x14ac:dyDescent="0.3">
      <c r="A82" t="s">
        <v>524</v>
      </c>
    </row>
    <row r="83" spans="1:1" x14ac:dyDescent="0.3">
      <c r="A83" t="s">
        <v>525</v>
      </c>
    </row>
    <row r="84" spans="1:1" x14ac:dyDescent="0.3">
      <c r="A84" t="s">
        <v>526</v>
      </c>
    </row>
    <row r="85" spans="1:1" x14ac:dyDescent="0.3">
      <c r="A85" t="s">
        <v>527</v>
      </c>
    </row>
    <row r="86" spans="1:1" x14ac:dyDescent="0.3">
      <c r="A86" t="s">
        <v>528</v>
      </c>
    </row>
    <row r="87" spans="1:1" x14ac:dyDescent="0.3">
      <c r="A87" t="s">
        <v>529</v>
      </c>
    </row>
    <row r="88" spans="1:1" x14ac:dyDescent="0.3">
      <c r="A88" t="s">
        <v>530</v>
      </c>
    </row>
    <row r="89" spans="1:1" x14ac:dyDescent="0.3">
      <c r="A89" t="s">
        <v>531</v>
      </c>
    </row>
    <row r="90" spans="1:1" x14ac:dyDescent="0.3">
      <c r="A90" t="s">
        <v>532</v>
      </c>
    </row>
    <row r="91" spans="1:1" x14ac:dyDescent="0.3">
      <c r="A91" t="s">
        <v>533</v>
      </c>
    </row>
    <row r="92" spans="1:1" x14ac:dyDescent="0.3">
      <c r="A92" t="s">
        <v>534</v>
      </c>
    </row>
    <row r="93" spans="1:1" x14ac:dyDescent="0.3">
      <c r="A93" t="s">
        <v>535</v>
      </c>
    </row>
    <row r="94" spans="1:1" x14ac:dyDescent="0.3">
      <c r="A94" t="s">
        <v>536</v>
      </c>
    </row>
    <row r="95" spans="1:1" x14ac:dyDescent="0.3">
      <c r="A95" t="s">
        <v>537</v>
      </c>
    </row>
    <row r="96" spans="1:1" x14ac:dyDescent="0.3">
      <c r="A96" t="s">
        <v>538</v>
      </c>
    </row>
    <row r="97" spans="1:1" x14ac:dyDescent="0.3">
      <c r="A97" t="s">
        <v>539</v>
      </c>
    </row>
    <row r="98" spans="1:1" x14ac:dyDescent="0.3">
      <c r="A98" t="s">
        <v>540</v>
      </c>
    </row>
    <row r="99" spans="1:1" x14ac:dyDescent="0.3">
      <c r="A99" t="s">
        <v>541</v>
      </c>
    </row>
    <row r="100" spans="1:1" x14ac:dyDescent="0.3">
      <c r="A100" t="s">
        <v>542</v>
      </c>
    </row>
    <row r="101" spans="1:1" x14ac:dyDescent="0.3">
      <c r="A101" t="s">
        <v>543</v>
      </c>
    </row>
    <row r="102" spans="1:1" x14ac:dyDescent="0.3">
      <c r="A102" t="s">
        <v>544</v>
      </c>
    </row>
    <row r="103" spans="1:1" x14ac:dyDescent="0.3">
      <c r="A103" t="s">
        <v>545</v>
      </c>
    </row>
    <row r="104" spans="1:1" x14ac:dyDescent="0.3">
      <c r="A104" t="s">
        <v>546</v>
      </c>
    </row>
    <row r="105" spans="1:1" x14ac:dyDescent="0.3">
      <c r="A105" t="s">
        <v>547</v>
      </c>
    </row>
    <row r="106" spans="1:1" x14ac:dyDescent="0.3">
      <c r="A106" t="s">
        <v>548</v>
      </c>
    </row>
    <row r="107" spans="1:1" x14ac:dyDescent="0.3">
      <c r="A107" t="s">
        <v>549</v>
      </c>
    </row>
    <row r="108" spans="1:1" x14ac:dyDescent="0.3">
      <c r="A108" t="s">
        <v>550</v>
      </c>
    </row>
    <row r="109" spans="1:1" x14ac:dyDescent="0.3">
      <c r="A109" t="s">
        <v>551</v>
      </c>
    </row>
    <row r="110" spans="1:1" x14ac:dyDescent="0.3">
      <c r="A110" t="s">
        <v>552</v>
      </c>
    </row>
    <row r="111" spans="1:1" x14ac:dyDescent="0.3">
      <c r="A111" t="s">
        <v>553</v>
      </c>
    </row>
    <row r="112" spans="1:1" x14ac:dyDescent="0.3">
      <c r="A112" t="s">
        <v>554</v>
      </c>
    </row>
    <row r="113" spans="1:1" x14ac:dyDescent="0.3">
      <c r="A113" t="s">
        <v>555</v>
      </c>
    </row>
    <row r="114" spans="1:1" x14ac:dyDescent="0.3">
      <c r="A114" t="s">
        <v>556</v>
      </c>
    </row>
    <row r="115" spans="1:1" x14ac:dyDescent="0.3">
      <c r="A115" t="s">
        <v>557</v>
      </c>
    </row>
    <row r="116" spans="1:1" x14ac:dyDescent="0.3">
      <c r="A116" t="s">
        <v>558</v>
      </c>
    </row>
    <row r="117" spans="1:1" x14ac:dyDescent="0.3">
      <c r="A117" t="s">
        <v>559</v>
      </c>
    </row>
    <row r="118" spans="1:1" x14ac:dyDescent="0.3">
      <c r="A118" t="s">
        <v>560</v>
      </c>
    </row>
    <row r="119" spans="1:1" x14ac:dyDescent="0.3">
      <c r="A119" t="s">
        <v>561</v>
      </c>
    </row>
    <row r="120" spans="1:1" x14ac:dyDescent="0.3">
      <c r="A120" t="s">
        <v>562</v>
      </c>
    </row>
    <row r="121" spans="1:1" x14ac:dyDescent="0.3">
      <c r="A121" t="s">
        <v>563</v>
      </c>
    </row>
    <row r="122" spans="1:1" x14ac:dyDescent="0.3">
      <c r="A122" t="s">
        <v>564</v>
      </c>
    </row>
    <row r="123" spans="1:1" x14ac:dyDescent="0.3">
      <c r="A123" t="s">
        <v>565</v>
      </c>
    </row>
    <row r="124" spans="1:1" x14ac:dyDescent="0.3">
      <c r="A124" t="s">
        <v>566</v>
      </c>
    </row>
    <row r="125" spans="1:1" x14ac:dyDescent="0.3">
      <c r="A125" t="s">
        <v>567</v>
      </c>
    </row>
    <row r="126" spans="1:1" x14ac:dyDescent="0.3">
      <c r="A126" t="s">
        <v>568</v>
      </c>
    </row>
    <row r="127" spans="1:1" x14ac:dyDescent="0.3">
      <c r="A127" t="s">
        <v>569</v>
      </c>
    </row>
    <row r="128" spans="1:1" x14ac:dyDescent="0.3">
      <c r="A128" t="s">
        <v>570</v>
      </c>
    </row>
    <row r="129" spans="1:1" x14ac:dyDescent="0.3">
      <c r="A129" t="s">
        <v>571</v>
      </c>
    </row>
    <row r="130" spans="1:1" x14ac:dyDescent="0.3">
      <c r="A130" t="s">
        <v>572</v>
      </c>
    </row>
    <row r="131" spans="1:1" x14ac:dyDescent="0.3">
      <c r="A131" t="s">
        <v>573</v>
      </c>
    </row>
    <row r="132" spans="1:1" x14ac:dyDescent="0.3">
      <c r="A132" t="s">
        <v>574</v>
      </c>
    </row>
    <row r="133" spans="1:1" x14ac:dyDescent="0.3">
      <c r="A133" t="s">
        <v>575</v>
      </c>
    </row>
    <row r="134" spans="1:1" x14ac:dyDescent="0.3">
      <c r="A134" t="s">
        <v>576</v>
      </c>
    </row>
    <row r="135" spans="1:1" x14ac:dyDescent="0.3">
      <c r="A135" t="s">
        <v>577</v>
      </c>
    </row>
    <row r="136" spans="1:1" x14ac:dyDescent="0.3">
      <c r="A136" t="s">
        <v>578</v>
      </c>
    </row>
    <row r="137" spans="1:1" x14ac:dyDescent="0.3">
      <c r="A137" t="s">
        <v>579</v>
      </c>
    </row>
    <row r="138" spans="1:1" x14ac:dyDescent="0.3">
      <c r="A138" t="s">
        <v>580</v>
      </c>
    </row>
    <row r="139" spans="1:1" x14ac:dyDescent="0.3">
      <c r="A139" t="s">
        <v>581</v>
      </c>
    </row>
    <row r="140" spans="1:1" x14ac:dyDescent="0.3">
      <c r="A140" t="s">
        <v>582</v>
      </c>
    </row>
    <row r="141" spans="1:1" x14ac:dyDescent="0.3">
      <c r="A141" t="s">
        <v>583</v>
      </c>
    </row>
    <row r="142" spans="1:1" x14ac:dyDescent="0.3">
      <c r="A142" t="s">
        <v>584</v>
      </c>
    </row>
    <row r="143" spans="1:1" x14ac:dyDescent="0.3">
      <c r="A143" t="s">
        <v>585</v>
      </c>
    </row>
    <row r="144" spans="1:1" x14ac:dyDescent="0.3">
      <c r="A144" t="s">
        <v>586</v>
      </c>
    </row>
    <row r="145" spans="1:1" x14ac:dyDescent="0.3">
      <c r="A145" t="s">
        <v>587</v>
      </c>
    </row>
    <row r="146" spans="1:1" x14ac:dyDescent="0.3">
      <c r="A146" t="s">
        <v>588</v>
      </c>
    </row>
    <row r="147" spans="1:1" x14ac:dyDescent="0.3">
      <c r="A147" t="s">
        <v>589</v>
      </c>
    </row>
    <row r="148" spans="1:1" x14ac:dyDescent="0.3">
      <c r="A148" t="s">
        <v>590</v>
      </c>
    </row>
    <row r="149" spans="1:1" x14ac:dyDescent="0.3">
      <c r="A149" t="s">
        <v>591</v>
      </c>
    </row>
    <row r="150" spans="1:1" x14ac:dyDescent="0.3">
      <c r="A150" t="s">
        <v>592</v>
      </c>
    </row>
    <row r="151" spans="1:1" x14ac:dyDescent="0.3">
      <c r="A151" t="s">
        <v>593</v>
      </c>
    </row>
    <row r="152" spans="1:1" x14ac:dyDescent="0.3">
      <c r="A152" t="s">
        <v>594</v>
      </c>
    </row>
    <row r="153" spans="1:1" x14ac:dyDescent="0.3">
      <c r="A153" t="s">
        <v>595</v>
      </c>
    </row>
    <row r="154" spans="1:1" x14ac:dyDescent="0.3">
      <c r="A154" t="s">
        <v>596</v>
      </c>
    </row>
    <row r="155" spans="1:1" x14ac:dyDescent="0.3">
      <c r="A155" t="s">
        <v>597</v>
      </c>
    </row>
    <row r="156" spans="1:1" x14ac:dyDescent="0.3">
      <c r="A156" t="s">
        <v>598</v>
      </c>
    </row>
    <row r="157" spans="1:1" x14ac:dyDescent="0.3">
      <c r="A157" t="s">
        <v>599</v>
      </c>
    </row>
    <row r="158" spans="1:1" x14ac:dyDescent="0.3">
      <c r="A158" t="s">
        <v>600</v>
      </c>
    </row>
    <row r="159" spans="1:1" x14ac:dyDescent="0.3">
      <c r="A159" t="s">
        <v>601</v>
      </c>
    </row>
    <row r="160" spans="1:1" x14ac:dyDescent="0.3">
      <c r="A160" t="s">
        <v>602</v>
      </c>
    </row>
    <row r="161" spans="1:1" x14ac:dyDescent="0.3">
      <c r="A161" t="s">
        <v>603</v>
      </c>
    </row>
    <row r="162" spans="1:1" x14ac:dyDescent="0.3">
      <c r="A162" t="s">
        <v>604</v>
      </c>
    </row>
    <row r="163" spans="1:1" x14ac:dyDescent="0.3">
      <c r="A163" t="s">
        <v>605</v>
      </c>
    </row>
    <row r="164" spans="1:1" x14ac:dyDescent="0.3">
      <c r="A164" t="s">
        <v>606</v>
      </c>
    </row>
    <row r="165" spans="1:1" x14ac:dyDescent="0.3">
      <c r="A165" t="s">
        <v>607</v>
      </c>
    </row>
    <row r="166" spans="1:1" x14ac:dyDescent="0.3">
      <c r="A166" t="s">
        <v>608</v>
      </c>
    </row>
    <row r="167" spans="1:1" x14ac:dyDescent="0.3">
      <c r="A167" t="s">
        <v>609</v>
      </c>
    </row>
    <row r="168" spans="1:1" x14ac:dyDescent="0.3">
      <c r="A168" t="s">
        <v>610</v>
      </c>
    </row>
    <row r="169" spans="1:1" x14ac:dyDescent="0.3">
      <c r="A169" t="s">
        <v>611</v>
      </c>
    </row>
    <row r="170" spans="1:1" x14ac:dyDescent="0.3">
      <c r="A170" t="s">
        <v>612</v>
      </c>
    </row>
    <row r="171" spans="1:1" x14ac:dyDescent="0.3">
      <c r="A171" t="s">
        <v>613</v>
      </c>
    </row>
    <row r="172" spans="1:1" x14ac:dyDescent="0.3">
      <c r="A172" t="s">
        <v>614</v>
      </c>
    </row>
    <row r="173" spans="1:1" x14ac:dyDescent="0.3">
      <c r="A173" t="s">
        <v>615</v>
      </c>
    </row>
    <row r="174" spans="1:1" x14ac:dyDescent="0.3">
      <c r="A174" t="s">
        <v>616</v>
      </c>
    </row>
    <row r="175" spans="1:1" x14ac:dyDescent="0.3">
      <c r="A175" t="s">
        <v>617</v>
      </c>
    </row>
    <row r="176" spans="1:1" x14ac:dyDescent="0.3">
      <c r="A176" t="s">
        <v>618</v>
      </c>
    </row>
    <row r="177" spans="1:1" x14ac:dyDescent="0.3">
      <c r="A177" t="s">
        <v>619</v>
      </c>
    </row>
    <row r="178" spans="1:1" x14ac:dyDescent="0.3">
      <c r="A178" t="s">
        <v>620</v>
      </c>
    </row>
    <row r="179" spans="1:1" x14ac:dyDescent="0.3">
      <c r="A179" t="s">
        <v>621</v>
      </c>
    </row>
    <row r="180" spans="1:1" x14ac:dyDescent="0.3">
      <c r="A180" t="s">
        <v>622</v>
      </c>
    </row>
    <row r="181" spans="1:1" x14ac:dyDescent="0.3">
      <c r="A181" t="s">
        <v>623</v>
      </c>
    </row>
    <row r="182" spans="1:1" x14ac:dyDescent="0.3">
      <c r="A182" t="s">
        <v>624</v>
      </c>
    </row>
    <row r="183" spans="1:1" x14ac:dyDescent="0.3">
      <c r="A183" t="s">
        <v>625</v>
      </c>
    </row>
    <row r="184" spans="1:1" x14ac:dyDescent="0.3">
      <c r="A184" t="s">
        <v>626</v>
      </c>
    </row>
    <row r="185" spans="1:1" x14ac:dyDescent="0.3">
      <c r="A185" t="s">
        <v>627</v>
      </c>
    </row>
    <row r="186" spans="1:1" x14ac:dyDescent="0.3">
      <c r="A186" t="s">
        <v>628</v>
      </c>
    </row>
    <row r="187" spans="1:1" x14ac:dyDescent="0.3">
      <c r="A187" t="s">
        <v>629</v>
      </c>
    </row>
    <row r="188" spans="1:1" x14ac:dyDescent="0.3">
      <c r="A188" t="s">
        <v>630</v>
      </c>
    </row>
    <row r="189" spans="1:1" x14ac:dyDescent="0.3">
      <c r="A189" t="s">
        <v>631</v>
      </c>
    </row>
    <row r="190" spans="1:1" x14ac:dyDescent="0.3">
      <c r="A190" t="s">
        <v>632</v>
      </c>
    </row>
    <row r="191" spans="1:1" x14ac:dyDescent="0.3">
      <c r="A191" t="s">
        <v>633</v>
      </c>
    </row>
    <row r="192" spans="1:1" x14ac:dyDescent="0.3">
      <c r="A192" t="s">
        <v>634</v>
      </c>
    </row>
    <row r="193" spans="1:1" x14ac:dyDescent="0.3">
      <c r="A193" t="s">
        <v>635</v>
      </c>
    </row>
    <row r="194" spans="1:1" x14ac:dyDescent="0.3">
      <c r="A194" t="s">
        <v>636</v>
      </c>
    </row>
    <row r="195" spans="1:1" x14ac:dyDescent="0.3">
      <c r="A195" t="s">
        <v>637</v>
      </c>
    </row>
    <row r="196" spans="1:1" x14ac:dyDescent="0.3">
      <c r="A196" t="s">
        <v>638</v>
      </c>
    </row>
    <row r="197" spans="1:1" x14ac:dyDescent="0.3">
      <c r="A197" t="s">
        <v>639</v>
      </c>
    </row>
    <row r="198" spans="1:1" x14ac:dyDescent="0.3">
      <c r="A198" t="s">
        <v>640</v>
      </c>
    </row>
    <row r="199" spans="1:1" x14ac:dyDescent="0.3">
      <c r="A199" t="s">
        <v>641</v>
      </c>
    </row>
    <row r="200" spans="1:1" x14ac:dyDescent="0.3">
      <c r="A200" t="s">
        <v>642</v>
      </c>
    </row>
    <row r="201" spans="1:1" x14ac:dyDescent="0.3">
      <c r="A201" t="s">
        <v>643</v>
      </c>
    </row>
    <row r="202" spans="1:1" x14ac:dyDescent="0.3">
      <c r="A202" t="s">
        <v>644</v>
      </c>
    </row>
    <row r="203" spans="1:1" x14ac:dyDescent="0.3">
      <c r="A203" t="s">
        <v>645</v>
      </c>
    </row>
    <row r="204" spans="1:1" x14ac:dyDescent="0.3">
      <c r="A204" t="s">
        <v>646</v>
      </c>
    </row>
    <row r="205" spans="1:1" x14ac:dyDescent="0.3">
      <c r="A205" t="s">
        <v>647</v>
      </c>
    </row>
    <row r="206" spans="1:1" x14ac:dyDescent="0.3">
      <c r="A206" t="s">
        <v>648</v>
      </c>
    </row>
    <row r="207" spans="1:1" x14ac:dyDescent="0.3">
      <c r="A207" t="s">
        <v>649</v>
      </c>
    </row>
    <row r="208" spans="1:1" x14ac:dyDescent="0.3">
      <c r="A208" t="s">
        <v>650</v>
      </c>
    </row>
    <row r="209" spans="1:1" x14ac:dyDescent="0.3">
      <c r="A209" t="s">
        <v>651</v>
      </c>
    </row>
    <row r="210" spans="1:1" x14ac:dyDescent="0.3">
      <c r="A210" t="s">
        <v>652</v>
      </c>
    </row>
    <row r="211" spans="1:1" x14ac:dyDescent="0.3">
      <c r="A211" t="s">
        <v>653</v>
      </c>
    </row>
    <row r="212" spans="1:1" x14ac:dyDescent="0.3">
      <c r="A212" t="s">
        <v>654</v>
      </c>
    </row>
    <row r="213" spans="1:1" x14ac:dyDescent="0.3">
      <c r="A213" t="s">
        <v>655</v>
      </c>
    </row>
    <row r="214" spans="1:1" x14ac:dyDescent="0.3">
      <c r="A214" t="s">
        <v>656</v>
      </c>
    </row>
    <row r="215" spans="1:1" x14ac:dyDescent="0.3">
      <c r="A215" t="s">
        <v>657</v>
      </c>
    </row>
    <row r="216" spans="1:1" x14ac:dyDescent="0.3">
      <c r="A216" t="s">
        <v>658</v>
      </c>
    </row>
    <row r="217" spans="1:1" x14ac:dyDescent="0.3">
      <c r="A217" t="s">
        <v>659</v>
      </c>
    </row>
    <row r="218" spans="1:1" x14ac:dyDescent="0.3">
      <c r="A218" t="s">
        <v>660</v>
      </c>
    </row>
    <row r="219" spans="1:1" x14ac:dyDescent="0.3">
      <c r="A219" t="s">
        <v>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BB26-A548-46D6-8AF2-6782404A4838}">
  <sheetPr filterMode="1"/>
  <dimension ref="A1:DZ219"/>
  <sheetViews>
    <sheetView topLeftCell="C1" workbookViewId="0">
      <selection activeCell="AR24" sqref="D24:AR25"/>
    </sheetView>
  </sheetViews>
  <sheetFormatPr defaultColWidth="13.44140625" defaultRowHeight="14.4" x14ac:dyDescent="0.3"/>
  <cols>
    <col min="3" max="11" width="13.44140625" customWidth="1"/>
    <col min="13" max="14" width="13.44140625" customWidth="1"/>
    <col min="16" max="17" width="13.44140625" customWidth="1"/>
    <col min="19" max="20" width="13.44140625" customWidth="1"/>
    <col min="22" max="23" width="13.44140625" customWidth="1"/>
    <col min="25" max="26" width="13.44140625" customWidth="1"/>
    <col min="28" max="29" width="13.44140625" customWidth="1"/>
    <col min="31" max="32" width="13.44140625" customWidth="1"/>
    <col min="34" max="35" width="13.44140625" customWidth="1"/>
    <col min="37" max="38" width="13.44140625" customWidth="1"/>
    <col min="40" max="41" width="13.44140625" customWidth="1"/>
    <col min="43" max="47" width="13.44140625" customWidth="1"/>
    <col min="49" max="50" width="13.44140625" customWidth="1"/>
    <col min="52" max="53" width="13.44140625" customWidth="1"/>
    <col min="55" max="56" width="13.44140625" customWidth="1"/>
    <col min="58" max="59" width="13.44140625" customWidth="1"/>
    <col min="61" max="62" width="13.44140625" customWidth="1"/>
    <col min="103" max="104" width="13.44140625" customWidth="1"/>
    <col min="106" max="107" width="13.44140625" customWidth="1"/>
  </cols>
  <sheetData>
    <row r="1" spans="1:130" s="10" customFormat="1" x14ac:dyDescent="0.3">
      <c r="A1" s="8" t="s">
        <v>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224</v>
      </c>
      <c r="H1" s="8" t="s">
        <v>225</v>
      </c>
      <c r="I1" s="8" t="s">
        <v>662</v>
      </c>
      <c r="J1" s="11" t="s">
        <v>724</v>
      </c>
      <c r="K1" s="11" t="s">
        <v>725</v>
      </c>
      <c r="L1" s="9" t="s">
        <v>683</v>
      </c>
      <c r="M1" s="11" t="s">
        <v>726</v>
      </c>
      <c r="N1" s="11" t="s">
        <v>727</v>
      </c>
      <c r="O1" s="11" t="s">
        <v>684</v>
      </c>
      <c r="P1" s="9">
        <v>42216</v>
      </c>
      <c r="Q1" s="9">
        <v>42247</v>
      </c>
      <c r="R1" s="9" t="s">
        <v>685</v>
      </c>
      <c r="S1" s="9">
        <v>42308</v>
      </c>
      <c r="T1" s="9">
        <v>42338</v>
      </c>
      <c r="U1" s="9" t="s">
        <v>686</v>
      </c>
      <c r="V1" s="9">
        <v>42400</v>
      </c>
      <c r="W1" s="9">
        <v>42429</v>
      </c>
      <c r="X1" s="9" t="s">
        <v>687</v>
      </c>
      <c r="Y1" s="9">
        <v>42490</v>
      </c>
      <c r="Z1" s="9">
        <v>42521</v>
      </c>
      <c r="AA1" s="9" t="s">
        <v>688</v>
      </c>
      <c r="AB1" s="9">
        <v>42582</v>
      </c>
      <c r="AC1" s="9">
        <v>42613</v>
      </c>
      <c r="AD1" s="9" t="s">
        <v>689</v>
      </c>
      <c r="AE1" s="9">
        <v>42674</v>
      </c>
      <c r="AF1" s="9">
        <v>42704</v>
      </c>
      <c r="AG1" s="9" t="s">
        <v>690</v>
      </c>
      <c r="AH1" s="9">
        <v>42766</v>
      </c>
      <c r="AI1" s="9">
        <v>42794</v>
      </c>
      <c r="AJ1" s="9" t="s">
        <v>691</v>
      </c>
      <c r="AK1" s="9">
        <v>42855</v>
      </c>
      <c r="AL1" s="9">
        <v>42886</v>
      </c>
      <c r="AM1" s="9" t="s">
        <v>692</v>
      </c>
      <c r="AN1" s="9">
        <v>42947</v>
      </c>
      <c r="AO1" s="9">
        <v>42978</v>
      </c>
      <c r="AP1" s="9" t="s">
        <v>693</v>
      </c>
      <c r="AQ1" s="9">
        <v>43039</v>
      </c>
      <c r="AR1" s="9">
        <v>43069</v>
      </c>
      <c r="AS1" s="9" t="s">
        <v>694</v>
      </c>
      <c r="AT1" s="9">
        <v>43131</v>
      </c>
      <c r="AU1" s="9">
        <v>43159</v>
      </c>
      <c r="AV1" s="9" t="s">
        <v>695</v>
      </c>
      <c r="AW1" s="9">
        <v>43220</v>
      </c>
      <c r="AX1" s="9">
        <v>43251</v>
      </c>
      <c r="AY1" s="9" t="s">
        <v>696</v>
      </c>
      <c r="AZ1" s="9">
        <v>43312</v>
      </c>
      <c r="BA1" s="9">
        <v>43343</v>
      </c>
      <c r="BB1" s="9" t="s">
        <v>697</v>
      </c>
      <c r="BC1" s="9">
        <v>43404</v>
      </c>
      <c r="BD1" s="9">
        <v>43434</v>
      </c>
      <c r="BE1" s="9" t="s">
        <v>698</v>
      </c>
      <c r="BF1" s="9">
        <v>43496</v>
      </c>
      <c r="BG1" s="9">
        <v>43524</v>
      </c>
      <c r="BH1" s="9" t="s">
        <v>699</v>
      </c>
      <c r="BI1" s="9">
        <v>43585</v>
      </c>
      <c r="BJ1" s="9">
        <v>43616</v>
      </c>
      <c r="BK1" s="9" t="s">
        <v>700</v>
      </c>
      <c r="BL1" s="9">
        <v>43677</v>
      </c>
      <c r="BM1" s="9">
        <v>43708</v>
      </c>
      <c r="BN1" s="9" t="s">
        <v>701</v>
      </c>
      <c r="BO1" s="9">
        <v>43769</v>
      </c>
      <c r="BP1" s="9">
        <v>43799</v>
      </c>
      <c r="BQ1" s="9" t="s">
        <v>702</v>
      </c>
      <c r="BR1" s="9">
        <v>43861</v>
      </c>
      <c r="BS1" s="9">
        <v>43890</v>
      </c>
      <c r="BT1" s="9" t="s">
        <v>703</v>
      </c>
      <c r="BU1" s="9">
        <v>43951</v>
      </c>
      <c r="BV1" s="9">
        <v>43982</v>
      </c>
      <c r="BW1" s="9" t="s">
        <v>704</v>
      </c>
      <c r="BX1" s="9">
        <v>44043</v>
      </c>
      <c r="BY1" s="9">
        <v>44074</v>
      </c>
      <c r="BZ1" s="9" t="s">
        <v>705</v>
      </c>
      <c r="CA1" s="9">
        <v>44135</v>
      </c>
      <c r="CB1" s="9">
        <v>44165</v>
      </c>
      <c r="CC1" s="9" t="s">
        <v>706</v>
      </c>
      <c r="CD1" s="9">
        <v>44227</v>
      </c>
      <c r="CE1" s="9">
        <v>44255</v>
      </c>
      <c r="CF1" s="9" t="s">
        <v>707</v>
      </c>
      <c r="CG1" s="9">
        <v>44316</v>
      </c>
      <c r="CH1" s="9">
        <v>44347</v>
      </c>
      <c r="CI1" s="9" t="s">
        <v>708</v>
      </c>
      <c r="CJ1" s="9">
        <v>44408</v>
      </c>
      <c r="CK1" s="9">
        <v>44439</v>
      </c>
      <c r="CL1" s="9" t="s">
        <v>709</v>
      </c>
      <c r="CM1" s="9">
        <v>44500</v>
      </c>
      <c r="CN1" s="9">
        <v>44530</v>
      </c>
      <c r="CO1" s="9" t="s">
        <v>710</v>
      </c>
      <c r="CP1" s="9">
        <v>44592</v>
      </c>
      <c r="CQ1" s="9">
        <v>44620</v>
      </c>
      <c r="CR1" s="9" t="s">
        <v>711</v>
      </c>
      <c r="CS1" s="9">
        <v>44681</v>
      </c>
      <c r="CT1" s="9">
        <v>44712</v>
      </c>
      <c r="CU1" s="9" t="s">
        <v>712</v>
      </c>
      <c r="CV1" s="9">
        <v>44773</v>
      </c>
      <c r="CW1" s="9">
        <v>44804</v>
      </c>
      <c r="CX1" s="9" t="s">
        <v>713</v>
      </c>
      <c r="CY1" s="9">
        <v>44865</v>
      </c>
      <c r="CZ1" s="9">
        <v>44895</v>
      </c>
      <c r="DA1" s="9" t="s">
        <v>714</v>
      </c>
      <c r="DB1" s="9">
        <v>44957</v>
      </c>
      <c r="DC1" s="9">
        <v>44985</v>
      </c>
      <c r="DD1" s="9" t="s">
        <v>715</v>
      </c>
      <c r="DE1" s="9">
        <v>45046</v>
      </c>
      <c r="DF1" s="9">
        <v>45077</v>
      </c>
      <c r="DG1" s="9" t="s">
        <v>716</v>
      </c>
      <c r="DH1" s="9">
        <v>45138</v>
      </c>
      <c r="DI1" s="9">
        <v>45169</v>
      </c>
      <c r="DJ1" s="9" t="s">
        <v>717</v>
      </c>
      <c r="DK1" s="9">
        <v>45230</v>
      </c>
      <c r="DL1" s="9">
        <v>45260</v>
      </c>
      <c r="DM1" s="9" t="s">
        <v>718</v>
      </c>
      <c r="DN1" s="9">
        <v>45322</v>
      </c>
      <c r="DO1" s="9">
        <v>45351</v>
      </c>
      <c r="DP1" s="9" t="s">
        <v>719</v>
      </c>
      <c r="DQ1" s="9">
        <v>45412</v>
      </c>
      <c r="DR1" s="9">
        <v>45443</v>
      </c>
      <c r="DS1" s="9" t="s">
        <v>720</v>
      </c>
      <c r="DT1" s="9">
        <v>45504</v>
      </c>
      <c r="DU1" s="9">
        <v>45535</v>
      </c>
      <c r="DV1" s="9" t="s">
        <v>721</v>
      </c>
      <c r="DW1" s="9">
        <v>45596</v>
      </c>
      <c r="DX1" s="9">
        <v>45626</v>
      </c>
      <c r="DY1" s="9" t="s">
        <v>722</v>
      </c>
      <c r="DZ1" s="9"/>
    </row>
    <row r="2" spans="1:130" hidden="1" x14ac:dyDescent="0.3">
      <c r="A2" t="s">
        <v>226</v>
      </c>
      <c r="B2" s="5" t="str">
        <f>A2&amp;" CN Equity"</f>
        <v>AAUC CN Equity</v>
      </c>
      <c r="C2" t="s">
        <v>5</v>
      </c>
      <c r="D2" t="s">
        <v>6</v>
      </c>
      <c r="E2" t="s">
        <v>6</v>
      </c>
      <c r="F2">
        <v>42.97</v>
      </c>
      <c r="G2" s="2">
        <v>42005</v>
      </c>
      <c r="H2" s="2">
        <v>45657</v>
      </c>
      <c r="I2" s="2" t="s">
        <v>663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 t="str">
        <f>_xll.BDH(B2, "PX_LAST", "2015-01-01", "2024-12-31", "Period=M", "Orientation=H", "CshAdjNormal = Y","CapChg = Y", "DTS=H","cols=16;rows=1")</f>
        <v>#N/A Requesting Data...</v>
      </c>
      <c r="DK2" s="4">
        <v>13.2</v>
      </c>
      <c r="DL2" s="4">
        <v>11.25</v>
      </c>
      <c r="DM2" s="4">
        <v>10.53</v>
      </c>
      <c r="DN2" s="4">
        <v>9.48</v>
      </c>
      <c r="DO2" s="4">
        <v>8.8800000000000008</v>
      </c>
      <c r="DP2" s="4">
        <v>10.199999999999999</v>
      </c>
      <c r="DQ2" s="4">
        <v>11.1</v>
      </c>
      <c r="DR2" s="4">
        <v>9.24</v>
      </c>
      <c r="DS2" s="4">
        <v>8.82</v>
      </c>
      <c r="DT2" s="4">
        <v>9.81</v>
      </c>
      <c r="DU2" s="4">
        <v>9.18</v>
      </c>
      <c r="DV2" s="4">
        <v>9.66</v>
      </c>
      <c r="DW2" s="4">
        <v>11.1</v>
      </c>
      <c r="DX2" s="4">
        <v>10.29</v>
      </c>
      <c r="DY2" s="4">
        <v>10.23</v>
      </c>
    </row>
    <row r="3" spans="1:130" x14ac:dyDescent="0.3">
      <c r="A3" t="s">
        <v>227</v>
      </c>
      <c r="B3" t="str">
        <f t="shared" ref="B3:B66" si="0">A3&amp;" CN Equity"</f>
        <v>AAV CN Equity</v>
      </c>
      <c r="C3" t="s">
        <v>7</v>
      </c>
      <c r="D3" t="s">
        <v>6</v>
      </c>
      <c r="E3" t="s">
        <v>6</v>
      </c>
      <c r="F3">
        <v>11.01</v>
      </c>
      <c r="G3" s="2">
        <v>42005</v>
      </c>
      <c r="H3" s="2">
        <v>45657</v>
      </c>
      <c r="I3" s="2" t="s">
        <v>664</v>
      </c>
      <c r="J3" s="4">
        <v>5.82</v>
      </c>
      <c r="K3" s="4">
        <v>6.49</v>
      </c>
      <c r="L3" s="4">
        <v>6.82</v>
      </c>
      <c r="M3" s="4">
        <v>7.47</v>
      </c>
      <c r="N3" s="4">
        <v>7.54</v>
      </c>
      <c r="O3" s="4">
        <v>7.9</v>
      </c>
      <c r="P3" s="4">
        <v>7.14</v>
      </c>
      <c r="Q3" s="4">
        <v>7.33</v>
      </c>
      <c r="R3" s="4">
        <v>6.97</v>
      </c>
      <c r="S3" s="4">
        <v>7.27</v>
      </c>
      <c r="T3" s="4">
        <v>7.04</v>
      </c>
      <c r="U3" s="4">
        <v>7.03</v>
      </c>
      <c r="V3" s="4">
        <v>7.65</v>
      </c>
      <c r="W3" s="4">
        <v>6.88</v>
      </c>
      <c r="X3" s="4">
        <v>7.13</v>
      </c>
      <c r="Y3" s="4">
        <v>7.19</v>
      </c>
      <c r="Z3" s="4">
        <v>7.71</v>
      </c>
      <c r="AA3" s="4">
        <v>7.22</v>
      </c>
      <c r="AB3" s="4">
        <v>8.26</v>
      </c>
      <c r="AC3" s="4">
        <v>8.9499999999999993</v>
      </c>
      <c r="AD3" s="4">
        <v>9.1999999999999993</v>
      </c>
      <c r="AE3" s="4">
        <v>9.0500000000000007</v>
      </c>
      <c r="AF3" s="4">
        <v>9.74</v>
      </c>
      <c r="AG3" s="4">
        <v>9.1199999999999992</v>
      </c>
      <c r="AH3" s="4">
        <v>8.39</v>
      </c>
      <c r="AI3" s="4">
        <v>8</v>
      </c>
      <c r="AJ3" s="4">
        <v>8.7799999999999994</v>
      </c>
      <c r="AK3" s="4">
        <v>8.59</v>
      </c>
      <c r="AL3" s="4">
        <v>8.51</v>
      </c>
      <c r="AM3" s="4">
        <v>8.77</v>
      </c>
      <c r="AN3" s="4">
        <v>8.57</v>
      </c>
      <c r="AO3" s="4">
        <v>7.96</v>
      </c>
      <c r="AP3" s="4">
        <v>7.82</v>
      </c>
      <c r="AQ3" s="4">
        <v>6.83</v>
      </c>
      <c r="AR3" s="4">
        <v>6.03</v>
      </c>
      <c r="AS3" s="4">
        <v>5.4</v>
      </c>
      <c r="AT3" s="4">
        <v>3.95</v>
      </c>
      <c r="AU3" s="4">
        <v>3.63</v>
      </c>
      <c r="AV3" s="4">
        <v>3.81</v>
      </c>
      <c r="AW3" s="4">
        <v>4.09</v>
      </c>
      <c r="AX3" s="4">
        <v>3.87</v>
      </c>
      <c r="AY3" s="4">
        <v>4.1100000000000003</v>
      </c>
      <c r="AZ3" s="4">
        <v>4.5</v>
      </c>
      <c r="BA3" s="4">
        <v>3.88</v>
      </c>
      <c r="BB3" s="4">
        <v>3.6</v>
      </c>
      <c r="BC3" s="4">
        <v>2.95</v>
      </c>
      <c r="BD3" s="4">
        <v>2.38</v>
      </c>
      <c r="BE3" s="4">
        <v>1.98</v>
      </c>
      <c r="BF3" s="4">
        <v>2.0499999999999998</v>
      </c>
      <c r="BG3" s="4">
        <v>2.2400000000000002</v>
      </c>
      <c r="BH3" s="4">
        <v>2.2000000000000002</v>
      </c>
      <c r="BI3" s="4">
        <v>2.2200000000000002</v>
      </c>
      <c r="BJ3" s="4">
        <v>1.75</v>
      </c>
      <c r="BK3" s="4">
        <v>1.63</v>
      </c>
      <c r="BL3" s="4">
        <v>1.89</v>
      </c>
      <c r="BM3" s="4">
        <v>1.48</v>
      </c>
      <c r="BN3" s="4">
        <v>2.15</v>
      </c>
      <c r="BO3" s="4">
        <v>1.9</v>
      </c>
      <c r="BP3" s="4">
        <v>2.44</v>
      </c>
      <c r="BQ3" s="4">
        <v>2.75</v>
      </c>
      <c r="BR3" s="4">
        <v>2.21</v>
      </c>
      <c r="BS3" s="4">
        <v>2.02</v>
      </c>
      <c r="BT3" s="4">
        <v>1.43</v>
      </c>
      <c r="BU3" s="4">
        <v>2.2599999999999998</v>
      </c>
      <c r="BV3" s="4">
        <v>2.1</v>
      </c>
      <c r="BW3" s="4">
        <v>1.66</v>
      </c>
      <c r="BX3" s="4">
        <v>1.6</v>
      </c>
      <c r="BY3" s="4">
        <v>2.17</v>
      </c>
      <c r="BZ3" s="4">
        <v>1.75</v>
      </c>
      <c r="CA3" s="4">
        <v>2.2000000000000002</v>
      </c>
      <c r="CB3" s="4">
        <v>2.06</v>
      </c>
      <c r="CC3" s="4">
        <v>1.71</v>
      </c>
      <c r="CD3" s="4">
        <v>1.91</v>
      </c>
      <c r="CE3" s="4">
        <v>2.6</v>
      </c>
      <c r="CF3" s="4">
        <v>2.37</v>
      </c>
      <c r="CG3" s="4">
        <v>3.26</v>
      </c>
      <c r="CH3" s="4">
        <v>4.03</v>
      </c>
      <c r="CI3" s="4">
        <v>5.0599999999999996</v>
      </c>
      <c r="CJ3" s="4">
        <v>4.6900000000000004</v>
      </c>
      <c r="CK3" s="4">
        <v>5.25</v>
      </c>
      <c r="CL3" s="4">
        <v>6.4</v>
      </c>
      <c r="CM3" s="4">
        <v>7.01</v>
      </c>
      <c r="CN3" s="4">
        <v>7.09</v>
      </c>
      <c r="CO3" s="4">
        <v>7.41</v>
      </c>
      <c r="CP3" s="4">
        <v>6.88</v>
      </c>
      <c r="CQ3" s="4">
        <v>7.41</v>
      </c>
      <c r="CR3" s="4">
        <v>8.7100000000000009</v>
      </c>
      <c r="CS3" s="4">
        <v>10.73</v>
      </c>
      <c r="CT3" s="4">
        <v>10.98</v>
      </c>
      <c r="CU3" s="4">
        <v>8</v>
      </c>
      <c r="CV3" s="4">
        <v>11.01</v>
      </c>
      <c r="CW3" s="4">
        <v>11.22</v>
      </c>
      <c r="CX3" s="4">
        <v>9.93</v>
      </c>
      <c r="CY3" s="4">
        <v>10.3</v>
      </c>
      <c r="CZ3" s="4">
        <v>11.56</v>
      </c>
      <c r="DA3" s="4">
        <v>9.4700000000000006</v>
      </c>
      <c r="DB3" s="4">
        <v>8.3000000000000007</v>
      </c>
      <c r="DC3" s="4">
        <v>7.98</v>
      </c>
      <c r="DD3" s="4">
        <v>7.81</v>
      </c>
      <c r="DE3" s="4">
        <v>7.62</v>
      </c>
      <c r="DF3" s="4">
        <v>7.31</v>
      </c>
      <c r="DG3" s="4">
        <v>8.65</v>
      </c>
      <c r="DH3" s="4">
        <v>9.3000000000000007</v>
      </c>
      <c r="DI3" s="4">
        <v>9.6300000000000008</v>
      </c>
      <c r="DJ3" s="4">
        <v>9.27</v>
      </c>
      <c r="DK3" s="4">
        <v>10.07</v>
      </c>
      <c r="DL3" s="4">
        <v>9.3000000000000007</v>
      </c>
      <c r="DM3" s="4">
        <v>8.5299999999999994</v>
      </c>
      <c r="DN3" s="4">
        <v>8.82</v>
      </c>
      <c r="DO3" s="4">
        <v>10.039999999999999</v>
      </c>
      <c r="DP3" s="4">
        <v>9.8800000000000008</v>
      </c>
      <c r="DQ3" s="4">
        <v>10.74</v>
      </c>
      <c r="DR3" s="4">
        <v>11.59</v>
      </c>
      <c r="DS3" s="4">
        <v>10.38</v>
      </c>
      <c r="DT3" s="4">
        <v>9.6300000000000008</v>
      </c>
      <c r="DU3" s="4">
        <v>9.7200000000000006</v>
      </c>
      <c r="DV3" s="4">
        <v>9.4499999999999993</v>
      </c>
      <c r="DW3" s="4">
        <v>8.7100000000000009</v>
      </c>
      <c r="DX3" s="4">
        <v>9</v>
      </c>
      <c r="DY3" s="4">
        <v>9.86</v>
      </c>
    </row>
    <row r="4" spans="1:130" x14ac:dyDescent="0.3">
      <c r="A4" t="s">
        <v>228</v>
      </c>
      <c r="B4" t="str">
        <f t="shared" si="0"/>
        <v>ABX CN Equity</v>
      </c>
      <c r="C4" t="s">
        <v>8</v>
      </c>
      <c r="D4" t="s">
        <v>6</v>
      </c>
      <c r="E4" t="s">
        <v>6</v>
      </c>
      <c r="F4">
        <v>62.24</v>
      </c>
      <c r="G4" s="2">
        <v>42005</v>
      </c>
      <c r="H4" s="2">
        <v>45657</v>
      </c>
      <c r="I4" s="2" t="s">
        <v>663</v>
      </c>
      <c r="J4" s="4">
        <v>13.5</v>
      </c>
      <c r="K4" s="4">
        <v>13.5648</v>
      </c>
      <c r="L4">
        <v>11.5543</v>
      </c>
      <c r="M4">
        <v>13.0809</v>
      </c>
      <c r="N4">
        <v>12.332700000000001</v>
      </c>
      <c r="O4">
        <v>11.184900000000001</v>
      </c>
      <c r="P4">
        <v>7.6996000000000002</v>
      </c>
      <c r="Q4">
        <v>7.6894999999999998</v>
      </c>
      <c r="R4">
        <v>7.1349</v>
      </c>
      <c r="S4">
        <v>8.5382999999999996</v>
      </c>
      <c r="T4">
        <v>8.2834000000000003</v>
      </c>
      <c r="U4">
        <v>8.6288999999999998</v>
      </c>
      <c r="V4">
        <v>11.7384</v>
      </c>
      <c r="W4">
        <v>15.8659</v>
      </c>
      <c r="X4">
        <v>14.886900000000001</v>
      </c>
      <c r="Y4">
        <v>20.499099999999999</v>
      </c>
      <c r="Z4">
        <v>18.520600000000002</v>
      </c>
      <c r="AA4">
        <v>23.302900000000001</v>
      </c>
      <c r="AB4">
        <v>24.0886</v>
      </c>
      <c r="AC4">
        <v>18.853899999999999</v>
      </c>
      <c r="AD4">
        <v>19.649000000000001</v>
      </c>
      <c r="AE4">
        <v>19.962</v>
      </c>
      <c r="AF4">
        <v>17.066800000000001</v>
      </c>
      <c r="AG4">
        <v>18.201799999999999</v>
      </c>
      <c r="AH4">
        <v>20.3108</v>
      </c>
      <c r="AI4">
        <v>20.7913</v>
      </c>
      <c r="AJ4">
        <v>21.427600000000002</v>
      </c>
      <c r="AK4">
        <v>19.357700000000001</v>
      </c>
      <c r="AL4">
        <v>18.985299999999999</v>
      </c>
      <c r="AM4">
        <v>17.5321</v>
      </c>
      <c r="AN4">
        <v>17.9145</v>
      </c>
      <c r="AO4">
        <v>19.145299999999999</v>
      </c>
      <c r="AP4">
        <v>17.093699999999998</v>
      </c>
      <c r="AQ4">
        <v>15.867900000000001</v>
      </c>
      <c r="AR4">
        <v>15.2019</v>
      </c>
      <c r="AS4">
        <v>15.5091</v>
      </c>
      <c r="AT4">
        <v>15.090999999999999</v>
      </c>
      <c r="AU4">
        <v>12.6396</v>
      </c>
      <c r="AV4">
        <v>13.7257</v>
      </c>
      <c r="AW4">
        <v>14.7776</v>
      </c>
      <c r="AX4">
        <v>14.631</v>
      </c>
      <c r="AY4">
        <v>14.8024</v>
      </c>
      <c r="AZ4">
        <v>12.496700000000001</v>
      </c>
      <c r="BA4">
        <v>11.4749</v>
      </c>
      <c r="BB4">
        <v>12.2829</v>
      </c>
      <c r="BC4">
        <v>14.1739</v>
      </c>
      <c r="BD4">
        <v>14.585599999999999</v>
      </c>
      <c r="BE4">
        <v>15.9594</v>
      </c>
      <c r="BF4">
        <v>15.231999999999999</v>
      </c>
      <c r="BG4">
        <v>14.374700000000001</v>
      </c>
      <c r="BH4">
        <v>15.8642</v>
      </c>
      <c r="BI4">
        <v>14.7471</v>
      </c>
      <c r="BJ4">
        <v>14.606299999999999</v>
      </c>
      <c r="BK4">
        <v>17.9603</v>
      </c>
      <c r="BL4">
        <v>18.638100000000001</v>
      </c>
      <c r="BM4">
        <v>22.471499999999999</v>
      </c>
      <c r="BN4">
        <v>19.955300000000001</v>
      </c>
      <c r="BO4">
        <v>19.920500000000001</v>
      </c>
      <c r="BP4">
        <v>19.3687</v>
      </c>
      <c r="BQ4">
        <v>21.062799999999999</v>
      </c>
      <c r="BR4">
        <v>21.403400000000001</v>
      </c>
      <c r="BS4">
        <v>22.4297</v>
      </c>
      <c r="BT4">
        <v>22.657499999999999</v>
      </c>
      <c r="BU4">
        <v>31.392800000000001</v>
      </c>
      <c r="BV4">
        <v>29.095099999999999</v>
      </c>
      <c r="BW4">
        <v>32.1004</v>
      </c>
      <c r="BX4">
        <v>34.015999999999998</v>
      </c>
      <c r="BY4">
        <v>34.049999999999997</v>
      </c>
      <c r="BZ4">
        <v>32.957299999999996</v>
      </c>
      <c r="CA4">
        <v>31.3887</v>
      </c>
      <c r="CB4">
        <v>26.370999999999999</v>
      </c>
      <c r="CC4">
        <v>25.654499999999999</v>
      </c>
      <c r="CD4">
        <v>25.2652</v>
      </c>
      <c r="CE4">
        <v>21.107500000000002</v>
      </c>
      <c r="CF4">
        <v>22.156199999999998</v>
      </c>
      <c r="CG4">
        <v>23.276</v>
      </c>
      <c r="CH4">
        <v>25.546900000000001</v>
      </c>
      <c r="CI4">
        <v>22.870899999999999</v>
      </c>
      <c r="CJ4">
        <v>24.226700000000001</v>
      </c>
      <c r="CK4">
        <v>22.722000000000001</v>
      </c>
      <c r="CL4">
        <v>20.491</v>
      </c>
      <c r="CM4">
        <v>20.3477</v>
      </c>
      <c r="CN4">
        <v>21.857199999999999</v>
      </c>
      <c r="CO4">
        <v>21.650099999999998</v>
      </c>
      <c r="CP4">
        <v>21.902200000000001</v>
      </c>
      <c r="CQ4">
        <v>25.8522</v>
      </c>
      <c r="CR4">
        <v>27.5974</v>
      </c>
      <c r="CS4">
        <v>25.906500000000001</v>
      </c>
      <c r="CT4">
        <v>23.6523</v>
      </c>
      <c r="CU4">
        <v>20.776800000000001</v>
      </c>
      <c r="CV4">
        <v>18.421600000000002</v>
      </c>
      <c r="CW4">
        <v>18.035900000000002</v>
      </c>
      <c r="CX4">
        <v>19.802399999999999</v>
      </c>
      <c r="CY4">
        <v>19.025500000000001</v>
      </c>
      <c r="CZ4">
        <v>20.499300000000002</v>
      </c>
      <c r="DA4">
        <v>21.676100000000002</v>
      </c>
      <c r="DB4">
        <v>24.3003</v>
      </c>
      <c r="DC4">
        <v>20.7225</v>
      </c>
      <c r="DD4">
        <v>23.5794</v>
      </c>
      <c r="DE4">
        <v>24.209099999999999</v>
      </c>
      <c r="DF4">
        <v>21.686699999999998</v>
      </c>
      <c r="DG4">
        <v>21.204599999999999</v>
      </c>
      <c r="DH4">
        <v>21.535499999999999</v>
      </c>
      <c r="DI4">
        <v>20.831199999999999</v>
      </c>
      <c r="DJ4">
        <v>18.767099999999999</v>
      </c>
      <c r="DK4">
        <v>21.068999999999999</v>
      </c>
      <c r="DL4">
        <v>22.864699999999999</v>
      </c>
      <c r="DM4">
        <v>22.902999999999999</v>
      </c>
      <c r="DN4">
        <v>20.090299999999999</v>
      </c>
      <c r="DO4">
        <v>19.064</v>
      </c>
      <c r="DP4">
        <v>21.703499999999998</v>
      </c>
      <c r="DQ4">
        <v>22.0792</v>
      </c>
      <c r="DR4">
        <v>22.596299999999999</v>
      </c>
      <c r="DS4">
        <v>22.111799999999999</v>
      </c>
      <c r="DT4">
        <v>24.786200000000001</v>
      </c>
      <c r="DU4">
        <v>26.495699999999999</v>
      </c>
      <c r="DV4">
        <v>26.184100000000001</v>
      </c>
      <c r="DW4">
        <v>26.203600000000002</v>
      </c>
      <c r="DX4">
        <v>24.012599999999999</v>
      </c>
      <c r="DY4">
        <v>21.828800000000001</v>
      </c>
    </row>
    <row r="5" spans="1:130" x14ac:dyDescent="0.3">
      <c r="A5" t="s">
        <v>229</v>
      </c>
      <c r="B5" t="str">
        <f t="shared" si="0"/>
        <v>AC CN Equity</v>
      </c>
      <c r="C5" t="s">
        <v>9</v>
      </c>
      <c r="D5" t="s">
        <v>6</v>
      </c>
      <c r="E5" t="s">
        <v>6</v>
      </c>
      <c r="F5">
        <v>18.850000000000001</v>
      </c>
      <c r="G5" s="2">
        <v>42005</v>
      </c>
      <c r="H5" s="2">
        <v>45657</v>
      </c>
      <c r="I5" s="2" t="s">
        <v>665</v>
      </c>
      <c r="J5" s="4">
        <v>11.75</v>
      </c>
      <c r="K5">
        <v>12.34</v>
      </c>
      <c r="L5">
        <v>12.39</v>
      </c>
      <c r="M5">
        <v>11.52</v>
      </c>
      <c r="N5">
        <v>13.76</v>
      </c>
      <c r="O5">
        <v>13.21</v>
      </c>
      <c r="P5">
        <v>11.77</v>
      </c>
      <c r="Q5">
        <v>11.23</v>
      </c>
      <c r="R5">
        <v>10.73</v>
      </c>
      <c r="S5">
        <v>10.76</v>
      </c>
      <c r="T5">
        <v>10.43</v>
      </c>
      <c r="U5">
        <v>10.210000000000001</v>
      </c>
      <c r="V5">
        <v>7.83</v>
      </c>
      <c r="W5">
        <v>7.22</v>
      </c>
      <c r="X5">
        <v>8.9600000000000009</v>
      </c>
      <c r="Y5">
        <v>9.33</v>
      </c>
      <c r="Z5">
        <v>9.6300000000000008</v>
      </c>
      <c r="AA5">
        <v>8.89</v>
      </c>
      <c r="AB5">
        <v>8.99</v>
      </c>
      <c r="AC5">
        <v>8.9600000000000009</v>
      </c>
      <c r="AD5">
        <v>10.6</v>
      </c>
      <c r="AE5">
        <v>12.65</v>
      </c>
      <c r="AF5">
        <v>13.5</v>
      </c>
      <c r="AG5">
        <v>13.67</v>
      </c>
      <c r="AH5">
        <v>13.37</v>
      </c>
      <c r="AI5">
        <v>13.38</v>
      </c>
      <c r="AJ5">
        <v>13.8</v>
      </c>
      <c r="AK5">
        <v>12.99</v>
      </c>
      <c r="AL5">
        <v>17.8</v>
      </c>
      <c r="AM5">
        <v>17.38</v>
      </c>
      <c r="AN5">
        <v>19.829999999999998</v>
      </c>
      <c r="AO5">
        <v>23.34</v>
      </c>
      <c r="AP5">
        <v>26.24</v>
      </c>
      <c r="AQ5">
        <v>25.56</v>
      </c>
      <c r="AR5">
        <v>24.59</v>
      </c>
      <c r="AS5">
        <v>25.88</v>
      </c>
      <c r="AT5">
        <v>23.91</v>
      </c>
      <c r="AU5">
        <v>27.06</v>
      </c>
      <c r="AV5">
        <v>26.77</v>
      </c>
      <c r="AW5">
        <v>25.25</v>
      </c>
      <c r="AX5">
        <v>22.97</v>
      </c>
      <c r="AY5">
        <v>21.25</v>
      </c>
      <c r="AZ5">
        <v>23.53</v>
      </c>
      <c r="BA5">
        <v>26.82</v>
      </c>
      <c r="BB5">
        <v>27.6</v>
      </c>
      <c r="BC5">
        <v>24.98</v>
      </c>
      <c r="BD5">
        <v>29</v>
      </c>
      <c r="BE5">
        <v>25.96</v>
      </c>
      <c r="BF5">
        <v>29.67</v>
      </c>
      <c r="BG5">
        <v>33.11</v>
      </c>
      <c r="BH5">
        <v>32.21</v>
      </c>
      <c r="BI5">
        <v>32.159999999999997</v>
      </c>
      <c r="BJ5">
        <v>39.9</v>
      </c>
      <c r="BK5">
        <v>39.69</v>
      </c>
      <c r="BL5">
        <v>45.41</v>
      </c>
      <c r="BM5">
        <v>44.75</v>
      </c>
      <c r="BN5">
        <v>43.21</v>
      </c>
      <c r="BO5">
        <v>46.9</v>
      </c>
      <c r="BP5">
        <v>50.05</v>
      </c>
      <c r="BQ5">
        <v>48.51</v>
      </c>
      <c r="BR5">
        <v>44.33</v>
      </c>
      <c r="BS5">
        <v>34.25</v>
      </c>
      <c r="BT5">
        <v>15.75</v>
      </c>
      <c r="BU5">
        <v>20.239999999999998</v>
      </c>
      <c r="BV5">
        <v>15.9</v>
      </c>
      <c r="BW5">
        <v>16.95</v>
      </c>
      <c r="BX5">
        <v>15.11</v>
      </c>
      <c r="BY5">
        <v>17.600000000000001</v>
      </c>
      <c r="BZ5">
        <v>15.69</v>
      </c>
      <c r="CA5">
        <v>15.1</v>
      </c>
      <c r="CB5">
        <v>24.7</v>
      </c>
      <c r="CC5">
        <v>22.77</v>
      </c>
      <c r="CD5">
        <v>20.02</v>
      </c>
      <c r="CE5">
        <v>25.1</v>
      </c>
      <c r="CF5">
        <v>26.15</v>
      </c>
      <c r="CG5">
        <v>24.77</v>
      </c>
      <c r="CH5">
        <v>27.36</v>
      </c>
      <c r="CI5">
        <v>25.5</v>
      </c>
      <c r="CJ5">
        <v>24.98</v>
      </c>
      <c r="CK5">
        <v>24.51</v>
      </c>
      <c r="CL5">
        <v>23.13</v>
      </c>
      <c r="CM5">
        <v>22.19</v>
      </c>
      <c r="CN5">
        <v>20.8</v>
      </c>
      <c r="CO5">
        <v>21.12</v>
      </c>
      <c r="CP5">
        <v>22.86</v>
      </c>
      <c r="CQ5">
        <v>23.95</v>
      </c>
      <c r="CR5">
        <v>24.25</v>
      </c>
      <c r="CS5">
        <v>22.5</v>
      </c>
      <c r="CT5">
        <v>22.19</v>
      </c>
      <c r="CU5">
        <v>16.04</v>
      </c>
      <c r="CV5">
        <v>17.39</v>
      </c>
      <c r="CW5">
        <v>17.690000000000001</v>
      </c>
      <c r="CX5">
        <v>16.600000000000001</v>
      </c>
      <c r="CY5">
        <v>19.61</v>
      </c>
      <c r="CZ5">
        <v>19.29</v>
      </c>
      <c r="DA5">
        <v>19.39</v>
      </c>
      <c r="DB5">
        <v>22.58</v>
      </c>
      <c r="DC5">
        <v>20.12</v>
      </c>
      <c r="DD5">
        <v>19.149999999999999</v>
      </c>
      <c r="DE5">
        <v>18.96</v>
      </c>
      <c r="DF5">
        <v>21.43</v>
      </c>
      <c r="DG5">
        <v>24.99</v>
      </c>
      <c r="DH5">
        <v>24.3</v>
      </c>
      <c r="DI5">
        <v>22.82</v>
      </c>
      <c r="DJ5">
        <v>19.38</v>
      </c>
      <c r="DK5">
        <v>16.73</v>
      </c>
      <c r="DL5">
        <v>17.63</v>
      </c>
      <c r="DM5">
        <v>18.690000000000001</v>
      </c>
      <c r="DN5">
        <v>18.22</v>
      </c>
      <c r="DO5">
        <v>18.12</v>
      </c>
      <c r="DP5">
        <v>19.61</v>
      </c>
      <c r="DQ5">
        <v>20.32</v>
      </c>
      <c r="DR5">
        <v>18.2</v>
      </c>
      <c r="DS5">
        <v>17.899999999999999</v>
      </c>
      <c r="DT5">
        <v>15.91</v>
      </c>
      <c r="DU5">
        <v>15.44</v>
      </c>
      <c r="DV5">
        <v>16.39</v>
      </c>
      <c r="DW5">
        <v>18.87</v>
      </c>
      <c r="DX5">
        <v>24.96</v>
      </c>
      <c r="DY5">
        <v>22.26</v>
      </c>
    </row>
    <row r="6" spans="1:130" x14ac:dyDescent="0.3">
      <c r="A6" t="s">
        <v>230</v>
      </c>
      <c r="B6" t="str">
        <f t="shared" si="0"/>
        <v>ACO/X CN Equity</v>
      </c>
      <c r="C6" t="s">
        <v>10</v>
      </c>
      <c r="D6" t="s">
        <v>6</v>
      </c>
      <c r="E6" t="s">
        <v>6</v>
      </c>
      <c r="F6">
        <v>59.12</v>
      </c>
      <c r="G6" s="2">
        <v>42005</v>
      </c>
      <c r="H6" s="2">
        <v>45657</v>
      </c>
      <c r="I6" s="2" t="s">
        <v>666</v>
      </c>
      <c r="J6" s="4">
        <v>32.57</v>
      </c>
      <c r="K6">
        <v>31.935099999999998</v>
      </c>
      <c r="L6">
        <v>30.031300000000002</v>
      </c>
      <c r="M6">
        <v>30.4373</v>
      </c>
      <c r="N6">
        <v>28.959700000000002</v>
      </c>
      <c r="O6">
        <v>26.437799999999999</v>
      </c>
      <c r="P6">
        <v>26.277100000000001</v>
      </c>
      <c r="Q6">
        <v>26.578399999999998</v>
      </c>
      <c r="R6">
        <v>26.417400000000001</v>
      </c>
      <c r="S6">
        <v>25.1706</v>
      </c>
      <c r="T6">
        <v>24.314800000000002</v>
      </c>
      <c r="U6">
        <v>24.227499999999999</v>
      </c>
      <c r="V6">
        <v>26.351700000000001</v>
      </c>
      <c r="W6">
        <v>24.3429</v>
      </c>
      <c r="X6">
        <v>26.863399999999999</v>
      </c>
      <c r="Y6">
        <v>28.0261</v>
      </c>
      <c r="Z6">
        <v>29.516999999999999</v>
      </c>
      <c r="AA6">
        <v>31.194299999999998</v>
      </c>
      <c r="AB6">
        <v>33.871899999999997</v>
      </c>
      <c r="AC6">
        <v>33.114699999999999</v>
      </c>
      <c r="AD6">
        <v>32.277799999999999</v>
      </c>
      <c r="AE6">
        <v>32.5548</v>
      </c>
      <c r="AF6">
        <v>29.632999999999999</v>
      </c>
      <c r="AG6">
        <v>31.127199999999998</v>
      </c>
      <c r="AH6">
        <v>31.935700000000001</v>
      </c>
      <c r="AI6">
        <v>31.629100000000001</v>
      </c>
      <c r="AJ6">
        <v>36.296700000000001</v>
      </c>
      <c r="AK6">
        <v>34.864699999999999</v>
      </c>
      <c r="AL6">
        <v>35.763199999999998</v>
      </c>
      <c r="AM6">
        <v>35.823099999999997</v>
      </c>
      <c r="AN6">
        <v>32.785400000000003</v>
      </c>
      <c r="AO6">
        <v>32.502899999999997</v>
      </c>
      <c r="AP6">
        <v>32.590299999999999</v>
      </c>
      <c r="AQ6">
        <v>33.287700000000001</v>
      </c>
      <c r="AR6">
        <v>32.7896</v>
      </c>
      <c r="AS6">
        <v>32.2532</v>
      </c>
      <c r="AT6">
        <v>31.880500000000001</v>
      </c>
      <c r="AU6">
        <v>30.274999999999999</v>
      </c>
      <c r="AV6">
        <v>29.924099999999999</v>
      </c>
      <c r="AW6">
        <v>28.0945</v>
      </c>
      <c r="AX6">
        <v>28.499500000000001</v>
      </c>
      <c r="AY6">
        <v>29.6328</v>
      </c>
      <c r="AZ6">
        <v>29.128900000000002</v>
      </c>
      <c r="BA6">
        <v>28.4863</v>
      </c>
      <c r="BB6">
        <v>27.839500000000001</v>
      </c>
      <c r="BC6">
        <v>28.304099999999998</v>
      </c>
      <c r="BD6">
        <v>29.9634</v>
      </c>
      <c r="BE6">
        <v>28.733499999999999</v>
      </c>
      <c r="BF6">
        <v>30.921399999999998</v>
      </c>
      <c r="BG6">
        <v>32.960500000000003</v>
      </c>
      <c r="BH6">
        <v>33.793500000000002</v>
      </c>
      <c r="BI6">
        <v>34.506900000000002</v>
      </c>
      <c r="BJ6">
        <v>34.912500000000001</v>
      </c>
      <c r="BK6">
        <v>33.439599999999999</v>
      </c>
      <c r="BL6">
        <v>33.325899999999997</v>
      </c>
      <c r="BM6">
        <v>36.0456</v>
      </c>
      <c r="BN6">
        <v>37.040700000000001</v>
      </c>
      <c r="BO6">
        <v>35.375100000000003</v>
      </c>
      <c r="BP6">
        <v>38.500100000000003</v>
      </c>
      <c r="BQ6">
        <v>38.332500000000003</v>
      </c>
      <c r="BR6">
        <v>39.757300000000001</v>
      </c>
      <c r="BS6">
        <v>38.571199999999997</v>
      </c>
      <c r="BT6">
        <v>30.2715</v>
      </c>
      <c r="BU6">
        <v>30.364699999999999</v>
      </c>
      <c r="BV6">
        <v>30.147200000000002</v>
      </c>
      <c r="BW6">
        <v>31.636700000000001</v>
      </c>
      <c r="BX6">
        <v>32.744399999999999</v>
      </c>
      <c r="BY6">
        <v>31.220400000000001</v>
      </c>
      <c r="BZ6">
        <v>30.567599999999999</v>
      </c>
      <c r="CA6">
        <v>29.4558</v>
      </c>
      <c r="CB6">
        <v>31.0044</v>
      </c>
      <c r="CC6">
        <v>29.305399999999999</v>
      </c>
      <c r="CD6">
        <v>29.401800000000001</v>
      </c>
      <c r="CE6">
        <v>29.811399999999999</v>
      </c>
      <c r="CF6">
        <v>33.9039</v>
      </c>
      <c r="CG6">
        <v>34.285800000000002</v>
      </c>
      <c r="CH6">
        <v>35.456099999999999</v>
      </c>
      <c r="CI6">
        <v>36.094900000000003</v>
      </c>
      <c r="CJ6">
        <v>37.014499999999998</v>
      </c>
      <c r="CK6">
        <v>34.8551</v>
      </c>
      <c r="CL6">
        <v>33.716799999999999</v>
      </c>
      <c r="CM6">
        <v>34.853700000000003</v>
      </c>
      <c r="CN6">
        <v>34.546700000000001</v>
      </c>
      <c r="CO6">
        <v>35.820300000000003</v>
      </c>
      <c r="CP6">
        <v>35.920999999999999</v>
      </c>
      <c r="CQ6">
        <v>34.922699999999999</v>
      </c>
      <c r="CR6">
        <v>36.415900000000001</v>
      </c>
      <c r="CS6">
        <v>38.825000000000003</v>
      </c>
      <c r="CT6">
        <v>38.918300000000002</v>
      </c>
      <c r="CU6">
        <v>37.788600000000002</v>
      </c>
      <c r="CV6">
        <v>40.556399999999996</v>
      </c>
      <c r="CW6">
        <v>40.238100000000003</v>
      </c>
      <c r="CX6">
        <v>36.733499999999999</v>
      </c>
      <c r="CY6">
        <v>36.603700000000003</v>
      </c>
      <c r="CZ6">
        <v>37.676299999999998</v>
      </c>
      <c r="DA6">
        <v>37.072699999999998</v>
      </c>
      <c r="DB6">
        <v>37.037700000000001</v>
      </c>
      <c r="DC6">
        <v>37.011499999999998</v>
      </c>
      <c r="DD6">
        <v>38.325800000000001</v>
      </c>
      <c r="DE6">
        <v>39.608699999999999</v>
      </c>
      <c r="DF6">
        <v>37.336399999999998</v>
      </c>
      <c r="DG6">
        <v>35.287500000000001</v>
      </c>
      <c r="DH6">
        <v>33.677</v>
      </c>
      <c r="DI6">
        <v>33.372799999999998</v>
      </c>
      <c r="DJ6">
        <v>31.175699999999999</v>
      </c>
      <c r="DK6">
        <v>32.218000000000004</v>
      </c>
      <c r="DL6">
        <v>33.577399999999997</v>
      </c>
      <c r="DM6">
        <v>35.494700000000002</v>
      </c>
      <c r="DN6">
        <v>34.512599999999999</v>
      </c>
      <c r="DO6">
        <v>34.569099999999999</v>
      </c>
      <c r="DP6">
        <v>35.071300000000001</v>
      </c>
      <c r="DQ6">
        <v>34.941099999999999</v>
      </c>
      <c r="DR6">
        <v>37.2136</v>
      </c>
      <c r="DS6">
        <v>36.695700000000002</v>
      </c>
      <c r="DT6">
        <v>40.330500000000001</v>
      </c>
      <c r="DU6">
        <v>42.816400000000002</v>
      </c>
      <c r="DV6">
        <v>45.589500000000001</v>
      </c>
      <c r="DW6">
        <v>45.989199999999997</v>
      </c>
      <c r="DX6">
        <v>46.769599999999997</v>
      </c>
      <c r="DY6">
        <v>45.7286</v>
      </c>
    </row>
    <row r="7" spans="1:130" x14ac:dyDescent="0.3">
      <c r="A7" t="s">
        <v>231</v>
      </c>
      <c r="B7" t="str">
        <f t="shared" si="0"/>
        <v>AEM CN Equity</v>
      </c>
      <c r="C7" t="s">
        <v>11</v>
      </c>
      <c r="D7" t="s">
        <v>6</v>
      </c>
      <c r="E7" t="s">
        <v>6</v>
      </c>
      <c r="F7">
        <v>258.83999999999997</v>
      </c>
      <c r="G7" s="2">
        <v>42005</v>
      </c>
      <c r="H7" s="2">
        <v>45657</v>
      </c>
      <c r="I7" s="2" t="s">
        <v>663</v>
      </c>
      <c r="J7" s="4">
        <v>35.380000000000003</v>
      </c>
      <c r="K7">
        <v>33.258800000000001</v>
      </c>
      <c r="L7">
        <v>29.201799999999999</v>
      </c>
      <c r="M7">
        <v>30.236699999999999</v>
      </c>
      <c r="N7">
        <v>33.219499999999996</v>
      </c>
      <c r="O7">
        <v>29.4344</v>
      </c>
      <c r="P7">
        <v>24.022300000000001</v>
      </c>
      <c r="Q7">
        <v>26.835599999999999</v>
      </c>
      <c r="R7">
        <v>28.176600000000001</v>
      </c>
      <c r="S7">
        <v>30.7835</v>
      </c>
      <c r="T7">
        <v>29.638999999999999</v>
      </c>
      <c r="U7">
        <v>30.3825</v>
      </c>
      <c r="V7">
        <v>34.551000000000002</v>
      </c>
      <c r="W7">
        <v>39.861899999999999</v>
      </c>
      <c r="X7">
        <v>39.342799999999997</v>
      </c>
      <c r="Y7">
        <v>49.657800000000002</v>
      </c>
      <c r="Z7">
        <v>49.37</v>
      </c>
      <c r="AA7">
        <v>57.992600000000003</v>
      </c>
      <c r="AB7">
        <v>63.729799999999997</v>
      </c>
      <c r="AC7">
        <v>55.857900000000001</v>
      </c>
      <c r="AD7">
        <v>59.622700000000002</v>
      </c>
      <c r="AE7">
        <v>57.244500000000002</v>
      </c>
      <c r="AF7">
        <v>46.497199999999999</v>
      </c>
      <c r="AG7">
        <v>47.5501</v>
      </c>
      <c r="AH7">
        <v>52.284100000000002</v>
      </c>
      <c r="AI7">
        <v>47.148800000000001</v>
      </c>
      <c r="AJ7">
        <v>47.63</v>
      </c>
      <c r="AK7">
        <v>55.084299999999999</v>
      </c>
      <c r="AL7">
        <v>55.2318</v>
      </c>
      <c r="AM7">
        <v>49.4709</v>
      </c>
      <c r="AN7">
        <v>49.2425</v>
      </c>
      <c r="AO7">
        <v>54.255299999999998</v>
      </c>
      <c r="AP7">
        <v>47.796500000000002</v>
      </c>
      <c r="AQ7">
        <v>48.822099999999999</v>
      </c>
      <c r="AR7">
        <v>48.053400000000003</v>
      </c>
      <c r="AS7">
        <v>49.319600000000001</v>
      </c>
      <c r="AT7">
        <v>49.447000000000003</v>
      </c>
      <c r="AU7">
        <v>41.662700000000001</v>
      </c>
      <c r="AV7">
        <v>46.187800000000003</v>
      </c>
      <c r="AW7">
        <v>46.042900000000003</v>
      </c>
      <c r="AX7">
        <v>49.708300000000001</v>
      </c>
      <c r="AY7">
        <v>51.485199999999999</v>
      </c>
      <c r="AZ7">
        <v>46.556199999999997</v>
      </c>
      <c r="BA7">
        <v>38.5428</v>
      </c>
      <c r="BB7">
        <v>37.805900000000001</v>
      </c>
      <c r="BC7">
        <v>39.845300000000002</v>
      </c>
      <c r="BD7">
        <v>40.166800000000002</v>
      </c>
      <c r="BE7">
        <v>47.3613</v>
      </c>
      <c r="BF7">
        <v>49.1233</v>
      </c>
      <c r="BG7">
        <v>48.250900000000001</v>
      </c>
      <c r="BH7">
        <v>50.087200000000003</v>
      </c>
      <c r="BI7">
        <v>47.828499999999998</v>
      </c>
      <c r="BJ7">
        <v>50.974299999999999</v>
      </c>
      <c r="BK7">
        <v>58.056199999999997</v>
      </c>
      <c r="BL7">
        <v>59.621299999999998</v>
      </c>
      <c r="BM7">
        <v>72.118899999999996</v>
      </c>
      <c r="BN7">
        <v>61.514200000000002</v>
      </c>
      <c r="BO7">
        <v>70.134799999999998</v>
      </c>
      <c r="BP7">
        <v>68.582499999999996</v>
      </c>
      <c r="BQ7">
        <v>69.503699999999995</v>
      </c>
      <c r="BR7">
        <v>71.085300000000004</v>
      </c>
      <c r="BS7">
        <v>55.564700000000002</v>
      </c>
      <c r="BT7">
        <v>49.012799999999999</v>
      </c>
      <c r="BU7">
        <v>70.954300000000003</v>
      </c>
      <c r="BV7">
        <v>77.094200000000001</v>
      </c>
      <c r="BW7">
        <v>76.078999999999994</v>
      </c>
      <c r="BX7">
        <v>93.092399999999998</v>
      </c>
      <c r="BY7">
        <v>94.354500000000002</v>
      </c>
      <c r="BZ7">
        <v>92.827799999999996</v>
      </c>
      <c r="CA7">
        <v>92.538300000000007</v>
      </c>
      <c r="CB7">
        <v>75.081100000000006</v>
      </c>
      <c r="CC7">
        <v>79.033199999999994</v>
      </c>
      <c r="CD7">
        <v>78.750900000000001</v>
      </c>
      <c r="CE7">
        <v>63.043100000000003</v>
      </c>
      <c r="CF7">
        <v>64.471900000000005</v>
      </c>
      <c r="CG7">
        <v>68.172399999999996</v>
      </c>
      <c r="CH7">
        <v>76.254999999999995</v>
      </c>
      <c r="CI7">
        <v>66.846900000000005</v>
      </c>
      <c r="CJ7">
        <v>71.974599999999995</v>
      </c>
      <c r="CK7">
        <v>65.140299999999996</v>
      </c>
      <c r="CL7">
        <v>58.958300000000001</v>
      </c>
      <c r="CM7">
        <v>58.940300000000001</v>
      </c>
      <c r="CN7">
        <v>57.534999999999997</v>
      </c>
      <c r="CO7">
        <v>60.706299999999999</v>
      </c>
      <c r="CP7">
        <v>54.851599999999998</v>
      </c>
      <c r="CQ7">
        <v>58.040999999999997</v>
      </c>
      <c r="CR7">
        <v>69.645799999999994</v>
      </c>
      <c r="CS7">
        <v>68.079899999999995</v>
      </c>
      <c r="CT7">
        <v>61.4833</v>
      </c>
      <c r="CU7">
        <v>54.036299999999997</v>
      </c>
      <c r="CV7">
        <v>50.496299999999998</v>
      </c>
      <c r="CW7">
        <v>50.145200000000003</v>
      </c>
      <c r="CX7">
        <v>54.033799999999999</v>
      </c>
      <c r="CY7">
        <v>55.487499999999997</v>
      </c>
      <c r="CZ7">
        <v>63.235300000000002</v>
      </c>
      <c r="DA7">
        <v>65.671400000000006</v>
      </c>
      <c r="DB7">
        <v>70.132900000000006</v>
      </c>
      <c r="DC7">
        <v>59.148800000000001</v>
      </c>
      <c r="DD7">
        <v>64.826400000000007</v>
      </c>
      <c r="DE7">
        <v>72.368300000000005</v>
      </c>
      <c r="DF7">
        <v>65.564800000000005</v>
      </c>
      <c r="DG7">
        <v>62.783900000000003</v>
      </c>
      <c r="DH7">
        <v>65.612300000000005</v>
      </c>
      <c r="DI7">
        <v>62.782499999999999</v>
      </c>
      <c r="DJ7">
        <v>59.060099999999998</v>
      </c>
      <c r="DK7">
        <v>62.237000000000002</v>
      </c>
      <c r="DL7">
        <v>70.236199999999997</v>
      </c>
      <c r="DM7">
        <v>70.043300000000002</v>
      </c>
      <c r="DN7">
        <v>63.709099999999999</v>
      </c>
      <c r="DO7">
        <v>63.4178</v>
      </c>
      <c r="DP7">
        <v>78.5261</v>
      </c>
      <c r="DQ7">
        <v>84.757999999999996</v>
      </c>
      <c r="DR7">
        <v>90.955600000000004</v>
      </c>
      <c r="DS7">
        <v>87.503600000000006</v>
      </c>
      <c r="DT7">
        <v>104.17700000000001</v>
      </c>
      <c r="DU7">
        <v>107.8997</v>
      </c>
      <c r="DV7">
        <v>107.06440000000001</v>
      </c>
      <c r="DW7">
        <v>118.1</v>
      </c>
      <c r="DX7">
        <v>116.5728</v>
      </c>
      <c r="DY7">
        <v>111.0433</v>
      </c>
    </row>
    <row r="8" spans="1:130" x14ac:dyDescent="0.3">
      <c r="A8" t="s">
        <v>232</v>
      </c>
      <c r="B8" t="str">
        <f t="shared" si="0"/>
        <v>AG CN Equity</v>
      </c>
      <c r="C8" t="s">
        <v>12</v>
      </c>
      <c r="D8" t="s">
        <v>6</v>
      </c>
      <c r="E8" t="s">
        <v>6</v>
      </c>
      <c r="F8">
        <v>28.35</v>
      </c>
      <c r="G8" s="2">
        <v>42005</v>
      </c>
      <c r="H8" s="2">
        <v>45657</v>
      </c>
      <c r="I8" s="2" t="s">
        <v>663</v>
      </c>
      <c r="J8" s="4">
        <v>7.75</v>
      </c>
      <c r="K8">
        <v>7.6085000000000003</v>
      </c>
      <c r="L8">
        <v>6.7302</v>
      </c>
      <c r="M8">
        <v>5.8026</v>
      </c>
      <c r="N8">
        <v>6.0690999999999997</v>
      </c>
      <c r="O8">
        <v>5.9703999999999997</v>
      </c>
      <c r="P8">
        <v>3.9571999999999998</v>
      </c>
      <c r="Q8">
        <v>4.4802999999999997</v>
      </c>
      <c r="R8">
        <v>4.2138</v>
      </c>
      <c r="S8">
        <v>4.2630999999999997</v>
      </c>
      <c r="T8">
        <v>4.4013</v>
      </c>
      <c r="U8">
        <v>4.4505999999999997</v>
      </c>
      <c r="V8">
        <v>4.1447000000000003</v>
      </c>
      <c r="W8">
        <v>6.1974</v>
      </c>
      <c r="X8">
        <v>8.3092000000000006</v>
      </c>
      <c r="Y8">
        <v>13.184200000000001</v>
      </c>
      <c r="Z8">
        <v>13.4605</v>
      </c>
      <c r="AA8">
        <v>17.318999999999999</v>
      </c>
      <c r="AB8">
        <v>22.341999999999999</v>
      </c>
      <c r="AC8">
        <v>15.601900000000001</v>
      </c>
      <c r="AD8">
        <v>13.351900000000001</v>
      </c>
      <c r="AE8">
        <v>10.628299999999999</v>
      </c>
      <c r="AF8">
        <v>11.753299999999999</v>
      </c>
      <c r="AG8">
        <v>10.125</v>
      </c>
      <c r="AH8">
        <v>12.305899999999999</v>
      </c>
      <c r="AI8">
        <v>11.881500000000001</v>
      </c>
      <c r="AJ8">
        <v>10.648</v>
      </c>
      <c r="AK8">
        <v>10.953900000000001</v>
      </c>
      <c r="AL8">
        <v>11.151300000000001</v>
      </c>
      <c r="AM8">
        <v>10.618399999999999</v>
      </c>
      <c r="AN8">
        <v>10.125</v>
      </c>
      <c r="AO8">
        <v>8.7039000000000009</v>
      </c>
      <c r="AP8">
        <v>8.4078999999999997</v>
      </c>
      <c r="AQ8">
        <v>8.5755999999999997</v>
      </c>
      <c r="AR8">
        <v>8.5263000000000009</v>
      </c>
      <c r="AS8">
        <v>8.3683999999999994</v>
      </c>
      <c r="AT8">
        <v>7.4210000000000003</v>
      </c>
      <c r="AU8">
        <v>6.7104999999999997</v>
      </c>
      <c r="AV8">
        <v>7.7862</v>
      </c>
      <c r="AW8">
        <v>8.2302</v>
      </c>
      <c r="AX8">
        <v>9.0691000000000006</v>
      </c>
      <c r="AY8">
        <v>9.8979999999999997</v>
      </c>
      <c r="AZ8">
        <v>8.5164000000000009</v>
      </c>
      <c r="BA8">
        <v>7.1645000000000003</v>
      </c>
      <c r="BB8">
        <v>7.2335000000000003</v>
      </c>
      <c r="BC8">
        <v>7.2138</v>
      </c>
      <c r="BD8">
        <v>6.2960000000000003</v>
      </c>
      <c r="BE8">
        <v>7.9145000000000003</v>
      </c>
      <c r="BF8">
        <v>7.9341999999999997</v>
      </c>
      <c r="BG8">
        <v>8.7630999999999997</v>
      </c>
      <c r="BH8">
        <v>8.6743000000000006</v>
      </c>
      <c r="BI8">
        <v>8.1217000000000006</v>
      </c>
      <c r="BJ8">
        <v>8.1020000000000003</v>
      </c>
      <c r="BK8">
        <v>10.203900000000001</v>
      </c>
      <c r="BL8">
        <v>12.286099999999999</v>
      </c>
      <c r="BM8">
        <v>14.289400000000001</v>
      </c>
      <c r="BN8">
        <v>11.891400000000001</v>
      </c>
      <c r="BO8">
        <v>13.8947</v>
      </c>
      <c r="BP8">
        <v>14.0526</v>
      </c>
      <c r="BQ8">
        <v>15.7204</v>
      </c>
      <c r="BR8">
        <v>13.164400000000001</v>
      </c>
      <c r="BS8">
        <v>9.9967000000000006</v>
      </c>
      <c r="BT8">
        <v>8.6052</v>
      </c>
      <c r="BU8">
        <v>11.0921</v>
      </c>
      <c r="BV8">
        <v>13.578900000000001</v>
      </c>
      <c r="BW8">
        <v>13.3223</v>
      </c>
      <c r="BX8">
        <v>17.6447</v>
      </c>
      <c r="BY8">
        <v>15.996700000000001</v>
      </c>
      <c r="BZ8">
        <v>12.493399999999999</v>
      </c>
      <c r="CA8">
        <v>13.4506</v>
      </c>
      <c r="CB8">
        <v>13.3421</v>
      </c>
      <c r="CC8">
        <v>16.8552</v>
      </c>
      <c r="CD8">
        <v>22.766400000000001</v>
      </c>
      <c r="CE8">
        <v>22.638100000000001</v>
      </c>
      <c r="CF8">
        <v>19.342099999999999</v>
      </c>
      <c r="CG8">
        <v>18.3749</v>
      </c>
      <c r="CH8">
        <v>21.3614</v>
      </c>
      <c r="CI8">
        <v>19.327999999999999</v>
      </c>
      <c r="CJ8">
        <v>16.840399999999999</v>
      </c>
      <c r="CK8">
        <v>16.048500000000001</v>
      </c>
      <c r="CL8">
        <v>14.1622</v>
      </c>
      <c r="CM8">
        <v>15.4855</v>
      </c>
      <c r="CN8">
        <v>15.0366</v>
      </c>
      <c r="CO8">
        <v>13.900499999999999</v>
      </c>
      <c r="CP8">
        <v>12.7544</v>
      </c>
      <c r="CQ8">
        <v>14.098100000000001</v>
      </c>
      <c r="CR8">
        <v>16.241199999999999</v>
      </c>
      <c r="CS8">
        <v>13.1175</v>
      </c>
      <c r="CT8">
        <v>9.9713999999999992</v>
      </c>
      <c r="CU8">
        <v>9.1304999999999996</v>
      </c>
      <c r="CV8">
        <v>9.7042999999999999</v>
      </c>
      <c r="CW8">
        <v>9.4936000000000007</v>
      </c>
      <c r="CX8">
        <v>10.453799999999999</v>
      </c>
      <c r="CY8">
        <v>11.344799999999999</v>
      </c>
      <c r="CZ8">
        <v>12.3628</v>
      </c>
      <c r="DA8">
        <v>11.174099999999999</v>
      </c>
      <c r="DB8">
        <v>10.411300000000001</v>
      </c>
      <c r="DC8">
        <v>8.2517999999999994</v>
      </c>
      <c r="DD8">
        <v>9.6671999999999993</v>
      </c>
      <c r="DE8">
        <v>9.4887999999999995</v>
      </c>
      <c r="DF8">
        <v>7.8003999999999998</v>
      </c>
      <c r="DG8">
        <v>7.4332000000000003</v>
      </c>
      <c r="DH8">
        <v>8.7233000000000001</v>
      </c>
      <c r="DI8">
        <v>8.2339000000000002</v>
      </c>
      <c r="DJ8">
        <v>6.9128999999999996</v>
      </c>
      <c r="DK8">
        <v>7.0917000000000003</v>
      </c>
      <c r="DL8">
        <v>8.0632000000000001</v>
      </c>
      <c r="DM8">
        <v>8.0831</v>
      </c>
      <c r="DN8">
        <v>6.1642000000000001</v>
      </c>
      <c r="DO8">
        <v>6.0747999999999998</v>
      </c>
      <c r="DP8">
        <v>7.9112</v>
      </c>
      <c r="DQ8">
        <v>9.1351999999999993</v>
      </c>
      <c r="DR8">
        <v>9.7172000000000001</v>
      </c>
      <c r="DS8">
        <v>8.0645000000000007</v>
      </c>
      <c r="DT8">
        <v>8.5024999999999995</v>
      </c>
      <c r="DU8">
        <v>7.5232000000000001</v>
      </c>
      <c r="DV8">
        <v>8.0911000000000008</v>
      </c>
      <c r="DW8">
        <v>10.253399999999999</v>
      </c>
      <c r="DX8">
        <v>8.5657999999999994</v>
      </c>
      <c r="DY8">
        <v>7.8776999999999999</v>
      </c>
    </row>
    <row r="9" spans="1:130" x14ac:dyDescent="0.3">
      <c r="A9" t="s">
        <v>233</v>
      </c>
      <c r="B9" t="str">
        <f t="shared" si="0"/>
        <v>AGI CN Equity</v>
      </c>
      <c r="C9" t="s">
        <v>13</v>
      </c>
      <c r="D9" t="s">
        <v>6</v>
      </c>
      <c r="E9" t="s">
        <v>6</v>
      </c>
      <c r="F9">
        <v>50.46</v>
      </c>
      <c r="G9" s="2">
        <v>42005</v>
      </c>
      <c r="H9" s="2">
        <v>45657</v>
      </c>
      <c r="I9" s="2" t="s">
        <v>663</v>
      </c>
      <c r="J9" s="4">
        <v>6.29</v>
      </c>
      <c r="K9">
        <v>7.0124000000000004</v>
      </c>
      <c r="L9">
        <v>6.8826000000000001</v>
      </c>
      <c r="M9">
        <v>7.7359</v>
      </c>
      <c r="N9">
        <v>7.5815000000000001</v>
      </c>
      <c r="O9">
        <v>6.6128999999999998</v>
      </c>
      <c r="P9">
        <v>3.9584000000000001</v>
      </c>
      <c r="Q9">
        <v>5.0480999999999998</v>
      </c>
      <c r="R9">
        <v>4.6010999999999997</v>
      </c>
      <c r="S9">
        <v>4.6958000000000002</v>
      </c>
      <c r="T9">
        <v>3.7902</v>
      </c>
      <c r="U9">
        <v>4.2477</v>
      </c>
      <c r="V9">
        <v>4.2663000000000002</v>
      </c>
      <c r="W9">
        <v>5.7880000000000003</v>
      </c>
      <c r="X9">
        <v>6.4227999999999996</v>
      </c>
      <c r="Y9">
        <v>8.4621999999999993</v>
      </c>
      <c r="Z9">
        <v>7.8451000000000004</v>
      </c>
      <c r="AA9">
        <v>10.388400000000001</v>
      </c>
      <c r="AB9">
        <v>11.417</v>
      </c>
      <c r="AC9">
        <v>8.6304999999999996</v>
      </c>
      <c r="AD9">
        <v>10.0985</v>
      </c>
      <c r="AE9">
        <v>9.8504000000000005</v>
      </c>
      <c r="AF9">
        <v>8.0058000000000007</v>
      </c>
      <c r="AG9">
        <v>8.7361000000000004</v>
      </c>
      <c r="AH9">
        <v>9.1387</v>
      </c>
      <c r="AI9">
        <v>8.9983000000000004</v>
      </c>
      <c r="AJ9">
        <v>10.0002</v>
      </c>
      <c r="AK9">
        <v>9.1594999999999995</v>
      </c>
      <c r="AL9">
        <v>8.5220000000000002</v>
      </c>
      <c r="AM9">
        <v>8.6157000000000004</v>
      </c>
      <c r="AN9">
        <v>8.2782</v>
      </c>
      <c r="AO9">
        <v>9.7500999999999998</v>
      </c>
      <c r="AP9">
        <v>7.9032</v>
      </c>
      <c r="AQ9">
        <v>7.6795</v>
      </c>
      <c r="AR9">
        <v>7.6982999999999997</v>
      </c>
      <c r="AS9">
        <v>7.6889000000000003</v>
      </c>
      <c r="AT9">
        <v>6.9191000000000003</v>
      </c>
      <c r="AU9">
        <v>6.1211000000000002</v>
      </c>
      <c r="AV9">
        <v>6.2900999999999998</v>
      </c>
      <c r="AW9">
        <v>6.5273000000000003</v>
      </c>
      <c r="AX9">
        <v>6.7435999999999998</v>
      </c>
      <c r="AY9">
        <v>7.0446</v>
      </c>
      <c r="AZ9">
        <v>6.6402000000000001</v>
      </c>
      <c r="BA9">
        <v>5.3986999999999998</v>
      </c>
      <c r="BB9">
        <v>5.5773999999999999</v>
      </c>
      <c r="BC9">
        <v>4.9569999999999999</v>
      </c>
      <c r="BD9">
        <v>4.0240999999999998</v>
      </c>
      <c r="BE9">
        <v>4.6272000000000002</v>
      </c>
      <c r="BF9">
        <v>5.5130999999999997</v>
      </c>
      <c r="BG9">
        <v>5.9936999999999996</v>
      </c>
      <c r="BH9">
        <v>6.4015000000000004</v>
      </c>
      <c r="BI9">
        <v>5.8727999999999998</v>
      </c>
      <c r="BJ9">
        <v>6.2314999999999996</v>
      </c>
      <c r="BK9">
        <v>7.4733999999999998</v>
      </c>
      <c r="BL9">
        <v>8.1923999999999992</v>
      </c>
      <c r="BM9">
        <v>8.8734999999999999</v>
      </c>
      <c r="BN9">
        <v>7.2957000000000001</v>
      </c>
      <c r="BO9">
        <v>6.7934999999999999</v>
      </c>
      <c r="BP9">
        <v>7.1345999999999998</v>
      </c>
      <c r="BQ9">
        <v>7.4318999999999997</v>
      </c>
      <c r="BR9">
        <v>7.9255000000000004</v>
      </c>
      <c r="BS9">
        <v>7.4128999999999996</v>
      </c>
      <c r="BT9">
        <v>6.7363999999999997</v>
      </c>
      <c r="BU9">
        <v>10.680999999999999</v>
      </c>
      <c r="BV9">
        <v>10.623900000000001</v>
      </c>
      <c r="BW9">
        <v>12.085900000000001</v>
      </c>
      <c r="BX9">
        <v>13.5275</v>
      </c>
      <c r="BY9">
        <v>13.031000000000001</v>
      </c>
      <c r="BZ9">
        <v>11.214700000000001</v>
      </c>
      <c r="CA9">
        <v>11.635300000000001</v>
      </c>
      <c r="CB9">
        <v>10.277699999999999</v>
      </c>
      <c r="CC9">
        <v>10.656000000000001</v>
      </c>
      <c r="CD9">
        <v>9.8317999999999994</v>
      </c>
      <c r="CE9">
        <v>8.6435999999999993</v>
      </c>
      <c r="CF9">
        <v>9.4396000000000004</v>
      </c>
      <c r="CG9">
        <v>9.4684000000000008</v>
      </c>
      <c r="CH9">
        <v>10.535399999999999</v>
      </c>
      <c r="CI9">
        <v>9.1293000000000006</v>
      </c>
      <c r="CJ9">
        <v>9.7751999999999999</v>
      </c>
      <c r="CK9">
        <v>9.6015999999999995</v>
      </c>
      <c r="CL9">
        <v>8.8104999999999993</v>
      </c>
      <c r="CM9">
        <v>8.8781999999999996</v>
      </c>
      <c r="CN9">
        <v>9.4489000000000001</v>
      </c>
      <c r="CO9">
        <v>9.4423999999999992</v>
      </c>
      <c r="CP9">
        <v>8.4138000000000002</v>
      </c>
      <c r="CQ9">
        <v>9.0640000000000001</v>
      </c>
      <c r="CR9">
        <v>10.221</v>
      </c>
      <c r="CS9">
        <v>9.7148000000000003</v>
      </c>
      <c r="CT9">
        <v>9.1890999999999998</v>
      </c>
      <c r="CU9">
        <v>8.8207000000000004</v>
      </c>
      <c r="CV9">
        <v>9.8855000000000004</v>
      </c>
      <c r="CW9">
        <v>9.2309999999999999</v>
      </c>
      <c r="CX9">
        <v>10.0365</v>
      </c>
      <c r="CY9">
        <v>10.5364</v>
      </c>
      <c r="CZ9">
        <v>12.780799999999999</v>
      </c>
      <c r="DA9">
        <v>13.451499999999999</v>
      </c>
      <c r="DB9">
        <v>14.424300000000001</v>
      </c>
      <c r="DC9">
        <v>13.6677</v>
      </c>
      <c r="DD9">
        <v>16.250399999999999</v>
      </c>
      <c r="DE9">
        <v>17.245200000000001</v>
      </c>
      <c r="DF9">
        <v>16.506499999999999</v>
      </c>
      <c r="DG9">
        <v>15.572699999999999</v>
      </c>
      <c r="DH9">
        <v>16.076000000000001</v>
      </c>
      <c r="DI9">
        <v>17.151700000000002</v>
      </c>
      <c r="DJ9">
        <v>15.150499999999999</v>
      </c>
      <c r="DK9">
        <v>16.9801</v>
      </c>
      <c r="DL9">
        <v>19.887599999999999</v>
      </c>
      <c r="DM9">
        <v>17.653300000000002</v>
      </c>
      <c r="DN9">
        <v>16.127700000000001</v>
      </c>
      <c r="DO9">
        <v>15.860200000000001</v>
      </c>
      <c r="DP9">
        <v>19.819600000000001</v>
      </c>
      <c r="DQ9">
        <v>20.0975</v>
      </c>
      <c r="DR9">
        <v>22.618300000000001</v>
      </c>
      <c r="DS9">
        <v>21.331700000000001</v>
      </c>
      <c r="DT9">
        <v>23.389299999999999</v>
      </c>
      <c r="DU9">
        <v>25.8247</v>
      </c>
      <c r="DV9">
        <v>26.824400000000001</v>
      </c>
      <c r="DW9">
        <v>27.998899999999999</v>
      </c>
      <c r="DX9">
        <v>26.486000000000001</v>
      </c>
      <c r="DY9">
        <v>26.430199999999999</v>
      </c>
    </row>
    <row r="10" spans="1:130" x14ac:dyDescent="0.3">
      <c r="A10" t="s">
        <v>234</v>
      </c>
      <c r="B10" t="str">
        <f t="shared" si="0"/>
        <v>AIF CN Equity</v>
      </c>
      <c r="C10" t="s">
        <v>14</v>
      </c>
      <c r="D10" t="s">
        <v>6</v>
      </c>
      <c r="E10" t="s">
        <v>6</v>
      </c>
      <c r="F10">
        <v>46.2</v>
      </c>
      <c r="G10" s="2">
        <v>42005</v>
      </c>
      <c r="H10" s="2">
        <v>45657</v>
      </c>
      <c r="I10" s="2" t="s">
        <v>667</v>
      </c>
      <c r="J10" s="4">
        <v>15.61</v>
      </c>
      <c r="K10">
        <v>18.276299999999999</v>
      </c>
      <c r="L10">
        <v>16.373100000000001</v>
      </c>
      <c r="M10">
        <v>16.892099999999999</v>
      </c>
      <c r="N10">
        <v>15.988</v>
      </c>
      <c r="O10">
        <v>15.023300000000001</v>
      </c>
      <c r="P10">
        <v>14.0273</v>
      </c>
      <c r="Q10">
        <v>17.774699999999999</v>
      </c>
      <c r="R10">
        <v>17.4114</v>
      </c>
      <c r="S10">
        <v>16.195599999999999</v>
      </c>
      <c r="T10">
        <v>17.1648</v>
      </c>
      <c r="U10">
        <v>16.6173</v>
      </c>
      <c r="V10">
        <v>15.2889</v>
      </c>
      <c r="W10">
        <v>17.1829</v>
      </c>
      <c r="X10">
        <v>17.932600000000001</v>
      </c>
      <c r="Y10">
        <v>19.089500000000001</v>
      </c>
      <c r="Z10">
        <v>19.814699999999998</v>
      </c>
      <c r="AA10">
        <v>19.3658</v>
      </c>
      <c r="AB10">
        <v>20.522400000000001</v>
      </c>
      <c r="AC10">
        <v>24.296399999999998</v>
      </c>
      <c r="AD10">
        <v>25.567299999999999</v>
      </c>
      <c r="AE10">
        <v>25.287600000000001</v>
      </c>
      <c r="AF10">
        <v>26.869800000000001</v>
      </c>
      <c r="AG10">
        <v>27.196899999999999</v>
      </c>
      <c r="AH10">
        <v>26.221800000000002</v>
      </c>
      <c r="AI10">
        <v>26.617100000000001</v>
      </c>
      <c r="AJ10">
        <v>25.695</v>
      </c>
      <c r="AK10">
        <v>27.196100000000001</v>
      </c>
      <c r="AL10">
        <v>26.6751</v>
      </c>
      <c r="AM10">
        <v>24.883099999999999</v>
      </c>
      <c r="AN10">
        <v>22.6904</v>
      </c>
      <c r="AO10">
        <v>27.697199999999999</v>
      </c>
      <c r="AP10">
        <v>28.337599999999998</v>
      </c>
      <c r="AQ10">
        <v>31.4238</v>
      </c>
      <c r="AR10">
        <v>32.110599999999998</v>
      </c>
      <c r="AS10">
        <v>33.073999999999998</v>
      </c>
      <c r="AT10">
        <v>30.700700000000001</v>
      </c>
      <c r="AU10">
        <v>28.121400000000001</v>
      </c>
      <c r="AV10">
        <v>29.351199999999999</v>
      </c>
      <c r="AW10">
        <v>29.063300000000002</v>
      </c>
      <c r="AX10">
        <v>26.318899999999999</v>
      </c>
      <c r="AY10">
        <v>26.507899999999999</v>
      </c>
      <c r="AZ10">
        <v>25.3231</v>
      </c>
      <c r="BA10">
        <v>27.991099999999999</v>
      </c>
      <c r="BB10">
        <v>27.820399999999999</v>
      </c>
      <c r="BC10">
        <v>26.1845</v>
      </c>
      <c r="BD10">
        <v>23.939599999999999</v>
      </c>
      <c r="BE10">
        <v>21.656099999999999</v>
      </c>
      <c r="BF10">
        <v>22.561900000000001</v>
      </c>
      <c r="BG10">
        <v>24.0898</v>
      </c>
      <c r="BH10">
        <v>23.990300000000001</v>
      </c>
      <c r="BI10">
        <v>24.901399999999999</v>
      </c>
      <c r="BJ10">
        <v>27.211099999999998</v>
      </c>
      <c r="BK10">
        <v>29.6541</v>
      </c>
      <c r="BL10">
        <v>30.985600000000002</v>
      </c>
      <c r="BM10">
        <v>36.062100000000001</v>
      </c>
      <c r="BN10">
        <v>37.083199999999998</v>
      </c>
      <c r="BO10">
        <v>33.880800000000001</v>
      </c>
      <c r="BP10">
        <v>34.215000000000003</v>
      </c>
      <c r="BQ10">
        <v>35.373399999999997</v>
      </c>
      <c r="BR10">
        <v>40.396099999999997</v>
      </c>
      <c r="BS10">
        <v>41.821899999999999</v>
      </c>
      <c r="BT10">
        <v>34.151800000000001</v>
      </c>
      <c r="BU10">
        <v>39.326000000000001</v>
      </c>
      <c r="BV10">
        <v>40.317900000000002</v>
      </c>
      <c r="BW10">
        <v>38.305599999999998</v>
      </c>
      <c r="BX10">
        <v>40.061700000000002</v>
      </c>
      <c r="BY10">
        <v>50.344799999999999</v>
      </c>
      <c r="BZ10">
        <v>52.107700000000001</v>
      </c>
      <c r="CA10">
        <v>51.3354</v>
      </c>
      <c r="CB10">
        <v>46.353499999999997</v>
      </c>
      <c r="CC10">
        <v>46.418300000000002</v>
      </c>
      <c r="CD10">
        <v>46.238799999999998</v>
      </c>
      <c r="CE10">
        <v>52.728299999999997</v>
      </c>
      <c r="CF10">
        <v>57.232799999999997</v>
      </c>
      <c r="CG10">
        <v>58.8142</v>
      </c>
      <c r="CH10">
        <v>55.9071</v>
      </c>
      <c r="CI10">
        <v>54.539200000000001</v>
      </c>
      <c r="CJ10">
        <v>55.744799999999998</v>
      </c>
      <c r="CK10">
        <v>62.988199999999999</v>
      </c>
      <c r="CL10">
        <v>58.812600000000003</v>
      </c>
      <c r="CM10">
        <v>61.772199999999998</v>
      </c>
      <c r="CN10">
        <v>62.257599999999996</v>
      </c>
      <c r="CO10">
        <v>67.683300000000003</v>
      </c>
      <c r="CP10">
        <v>58.184600000000003</v>
      </c>
      <c r="CQ10">
        <v>46.845199999999998</v>
      </c>
      <c r="CR10">
        <v>48.305399999999999</v>
      </c>
      <c r="CS10">
        <v>46.019199999999998</v>
      </c>
      <c r="CT10">
        <v>45.139200000000002</v>
      </c>
      <c r="CU10">
        <v>42.794199999999996</v>
      </c>
      <c r="CV10">
        <v>50.452800000000003</v>
      </c>
      <c r="CW10">
        <v>49.234000000000002</v>
      </c>
      <c r="CX10">
        <v>43.118000000000002</v>
      </c>
      <c r="CY10">
        <v>46.613300000000002</v>
      </c>
      <c r="CZ10">
        <v>51.254399999999997</v>
      </c>
      <c r="DA10">
        <v>52.180100000000003</v>
      </c>
      <c r="DB10">
        <v>54.9803</v>
      </c>
      <c r="DC10">
        <v>58.900599999999997</v>
      </c>
      <c r="DD10">
        <v>55.562600000000003</v>
      </c>
      <c r="DE10">
        <v>52.087000000000003</v>
      </c>
      <c r="DF10">
        <v>42.763599999999997</v>
      </c>
      <c r="DG10">
        <v>42.676200000000001</v>
      </c>
      <c r="DH10">
        <v>42.773299999999999</v>
      </c>
      <c r="DI10">
        <v>50.554699999999997</v>
      </c>
      <c r="DJ10">
        <v>45.821599999999997</v>
      </c>
      <c r="DK10">
        <v>45.899500000000003</v>
      </c>
      <c r="DL10">
        <v>38.980499999999999</v>
      </c>
      <c r="DM10">
        <v>41.21</v>
      </c>
      <c r="DN10">
        <v>44.319800000000001</v>
      </c>
      <c r="DO10">
        <v>48.9846</v>
      </c>
      <c r="DP10">
        <v>50.880200000000002</v>
      </c>
      <c r="DQ10">
        <v>49.546399999999998</v>
      </c>
      <c r="DR10">
        <v>46.074599999999997</v>
      </c>
      <c r="DS10">
        <v>49.695999999999998</v>
      </c>
      <c r="DT10">
        <v>56.817900000000002</v>
      </c>
      <c r="DU10">
        <v>53.443899999999999</v>
      </c>
      <c r="DV10">
        <v>54.1419</v>
      </c>
      <c r="DW10">
        <v>51.962000000000003</v>
      </c>
      <c r="DX10">
        <v>58.708799999999997</v>
      </c>
      <c r="DY10">
        <v>55.387</v>
      </c>
    </row>
    <row r="11" spans="1:130" x14ac:dyDescent="0.3">
      <c r="A11" t="s">
        <v>235</v>
      </c>
      <c r="B11" t="str">
        <f t="shared" si="0"/>
        <v>ALA CN Equity</v>
      </c>
      <c r="C11" t="s">
        <v>15</v>
      </c>
      <c r="D11" t="s">
        <v>6</v>
      </c>
      <c r="E11" t="s">
        <v>6</v>
      </c>
      <c r="F11">
        <v>41.07</v>
      </c>
      <c r="G11" s="2">
        <v>42005</v>
      </c>
      <c r="H11" s="2">
        <v>45657</v>
      </c>
      <c r="I11" s="2" t="s">
        <v>666</v>
      </c>
      <c r="J11" s="4">
        <v>24.09</v>
      </c>
      <c r="K11">
        <v>25.324400000000001</v>
      </c>
      <c r="L11">
        <v>23.8703</v>
      </c>
      <c r="M11">
        <v>23.240600000000001</v>
      </c>
      <c r="N11">
        <v>22.570799999999998</v>
      </c>
      <c r="O11">
        <v>21.738</v>
      </c>
      <c r="P11">
        <v>20.548400000000001</v>
      </c>
      <c r="Q11">
        <v>20.863800000000001</v>
      </c>
      <c r="R11">
        <v>19.055499999999999</v>
      </c>
      <c r="S11">
        <v>19.6599</v>
      </c>
      <c r="T11">
        <v>18.3218</v>
      </c>
      <c r="U11">
        <v>18.184100000000001</v>
      </c>
      <c r="V11">
        <v>19.400700000000001</v>
      </c>
      <c r="W11">
        <v>19.134399999999999</v>
      </c>
      <c r="X11">
        <v>19.964200000000002</v>
      </c>
      <c r="Y11">
        <v>18.3263</v>
      </c>
      <c r="Z11">
        <v>18.313600000000001</v>
      </c>
      <c r="AA11">
        <v>19.073499999999999</v>
      </c>
      <c r="AB11">
        <v>20.298300000000001</v>
      </c>
      <c r="AC11">
        <v>20.830100000000002</v>
      </c>
      <c r="AD11">
        <v>20.8157</v>
      </c>
      <c r="AE11">
        <v>20.5794</v>
      </c>
      <c r="AF11">
        <v>20.3461</v>
      </c>
      <c r="AG11">
        <v>21.2408</v>
      </c>
      <c r="AH11">
        <v>19.497599999999998</v>
      </c>
      <c r="AI11">
        <v>19.639299999999999</v>
      </c>
      <c r="AJ11">
        <v>19.624099999999999</v>
      </c>
      <c r="AK11">
        <v>19.600300000000001</v>
      </c>
      <c r="AL11">
        <v>19.4023</v>
      </c>
      <c r="AM11">
        <v>19.2468</v>
      </c>
      <c r="AN11">
        <v>18.924199999999999</v>
      </c>
      <c r="AO11">
        <v>18.171600000000002</v>
      </c>
      <c r="AP11">
        <v>18.976700000000001</v>
      </c>
      <c r="AQ11">
        <v>19.535599999999999</v>
      </c>
      <c r="AR11">
        <v>19.603100000000001</v>
      </c>
      <c r="AS11">
        <v>19.251100000000001</v>
      </c>
      <c r="AT11">
        <v>18.661300000000001</v>
      </c>
      <c r="AU11">
        <v>18.006699999999999</v>
      </c>
      <c r="AV11">
        <v>16.370999999999999</v>
      </c>
      <c r="AW11">
        <v>17.1175</v>
      </c>
      <c r="AX11">
        <v>17.7271</v>
      </c>
      <c r="AY11">
        <v>19.0427</v>
      </c>
      <c r="AZ11">
        <v>18.619900000000001</v>
      </c>
      <c r="BA11">
        <v>17.247399999999999</v>
      </c>
      <c r="BB11">
        <v>14.7362</v>
      </c>
      <c r="BC11">
        <v>11.968299999999999</v>
      </c>
      <c r="BD11">
        <v>10.570399999999999</v>
      </c>
      <c r="BE11">
        <v>10.232200000000001</v>
      </c>
      <c r="BF11">
        <v>9.9581</v>
      </c>
      <c r="BG11">
        <v>13.156599999999999</v>
      </c>
      <c r="BH11">
        <v>13.148</v>
      </c>
      <c r="BI11">
        <v>13.3721</v>
      </c>
      <c r="BJ11">
        <v>14.7102</v>
      </c>
      <c r="BK11">
        <v>14.997</v>
      </c>
      <c r="BL11">
        <v>15.3597</v>
      </c>
      <c r="BM11">
        <v>13.8001</v>
      </c>
      <c r="BN11">
        <v>14.9062</v>
      </c>
      <c r="BO11">
        <v>14.7448</v>
      </c>
      <c r="BP11">
        <v>15.2211</v>
      </c>
      <c r="BQ11">
        <v>15.3443</v>
      </c>
      <c r="BR11">
        <v>16.596699999999998</v>
      </c>
      <c r="BS11">
        <v>15.6869</v>
      </c>
      <c r="BT11">
        <v>10.0518</v>
      </c>
      <c r="BU11">
        <v>13.1906</v>
      </c>
      <c r="BV11">
        <v>11.777100000000001</v>
      </c>
      <c r="BW11">
        <v>12.531700000000001</v>
      </c>
      <c r="BX11">
        <v>13.5002</v>
      </c>
      <c r="BY11">
        <v>13.6341</v>
      </c>
      <c r="BZ11">
        <v>13.0593</v>
      </c>
      <c r="CA11">
        <v>13.780200000000001</v>
      </c>
      <c r="CB11">
        <v>15.2746</v>
      </c>
      <c r="CC11">
        <v>15.4079</v>
      </c>
      <c r="CD11">
        <v>15.6957</v>
      </c>
      <c r="CE11">
        <v>16.0106</v>
      </c>
      <c r="CF11">
        <v>17.450399999999998</v>
      </c>
      <c r="CG11">
        <v>19.2165</v>
      </c>
      <c r="CH11">
        <v>20.063800000000001</v>
      </c>
      <c r="CI11">
        <v>21.912800000000001</v>
      </c>
      <c r="CJ11">
        <v>22.311299999999999</v>
      </c>
      <c r="CK11">
        <v>21.417899999999999</v>
      </c>
      <c r="CL11">
        <v>21.250599999999999</v>
      </c>
      <c r="CM11">
        <v>21.854600000000001</v>
      </c>
      <c r="CN11">
        <v>20.796500000000002</v>
      </c>
      <c r="CO11">
        <v>23.445499999999999</v>
      </c>
      <c r="CP11">
        <v>22.415299999999998</v>
      </c>
      <c r="CQ11">
        <v>23.969200000000001</v>
      </c>
      <c r="CR11">
        <v>24.263999999999999</v>
      </c>
      <c r="CS11">
        <v>25.459900000000001</v>
      </c>
      <c r="CT11">
        <v>26.4651</v>
      </c>
      <c r="CU11">
        <v>23.763500000000001</v>
      </c>
      <c r="CV11">
        <v>24.962199999999999</v>
      </c>
      <c r="CW11">
        <v>24.778500000000001</v>
      </c>
      <c r="CX11">
        <v>23.351600000000001</v>
      </c>
      <c r="CY11">
        <v>21.691800000000001</v>
      </c>
      <c r="CZ11">
        <v>19.926100000000002</v>
      </c>
      <c r="DA11">
        <v>20.867799999999999</v>
      </c>
      <c r="DB11">
        <v>22.206600000000002</v>
      </c>
      <c r="DC11">
        <v>20.903500000000001</v>
      </c>
      <c r="DD11">
        <v>20.360900000000001</v>
      </c>
      <c r="DE11">
        <v>21.418299999999999</v>
      </c>
      <c r="DF11">
        <v>20.803699999999999</v>
      </c>
      <c r="DG11">
        <v>21.756900000000002</v>
      </c>
      <c r="DH11">
        <v>23.795500000000001</v>
      </c>
      <c r="DI11">
        <v>24.152000000000001</v>
      </c>
      <c r="DJ11">
        <v>24.066299999999998</v>
      </c>
      <c r="DK11">
        <v>23.798400000000001</v>
      </c>
      <c r="DL11">
        <v>25.4983</v>
      </c>
      <c r="DM11">
        <v>25.963799999999999</v>
      </c>
      <c r="DN11">
        <v>26.085100000000001</v>
      </c>
      <c r="DO11">
        <v>27.149000000000001</v>
      </c>
      <c r="DP11">
        <v>28.210599999999999</v>
      </c>
      <c r="DQ11">
        <v>28.4557</v>
      </c>
      <c r="DR11">
        <v>28.993200000000002</v>
      </c>
      <c r="DS11">
        <v>29.428999999999998</v>
      </c>
      <c r="DT11">
        <v>31.342700000000001</v>
      </c>
      <c r="DU11">
        <v>32.866100000000003</v>
      </c>
      <c r="DV11">
        <v>32.145600000000002</v>
      </c>
      <c r="DW11">
        <v>31.943999999999999</v>
      </c>
      <c r="DX11">
        <v>32.875300000000003</v>
      </c>
      <c r="DY11">
        <v>32.439599999999999</v>
      </c>
    </row>
    <row r="12" spans="1:130" x14ac:dyDescent="0.3">
      <c r="A12" t="s">
        <v>236</v>
      </c>
      <c r="B12" t="str">
        <f t="shared" si="0"/>
        <v>AP-U CN Equity</v>
      </c>
      <c r="C12" t="s">
        <v>16</v>
      </c>
      <c r="D12" t="s">
        <v>6</v>
      </c>
      <c r="E12" t="s">
        <v>6</v>
      </c>
      <c r="F12">
        <v>14.05</v>
      </c>
      <c r="G12" s="2">
        <v>42005</v>
      </c>
      <c r="H12" s="2">
        <v>45657</v>
      </c>
      <c r="I12" s="2" t="s">
        <v>667</v>
      </c>
      <c r="J12" s="4">
        <v>21.61</v>
      </c>
      <c r="K12">
        <v>22.0001</v>
      </c>
      <c r="L12">
        <v>21.8995</v>
      </c>
      <c r="M12">
        <v>21.8126</v>
      </c>
      <c r="N12">
        <v>19.8491</v>
      </c>
      <c r="O12">
        <v>19.455400000000001</v>
      </c>
      <c r="P12">
        <v>20.061800000000002</v>
      </c>
      <c r="Q12">
        <v>19.269400000000001</v>
      </c>
      <c r="R12">
        <v>19.3767</v>
      </c>
      <c r="S12">
        <v>19.970600000000001</v>
      </c>
      <c r="T12">
        <v>18.296800000000001</v>
      </c>
      <c r="U12">
        <v>17.706399999999999</v>
      </c>
      <c r="V12">
        <v>18.7516</v>
      </c>
      <c r="W12">
        <v>17.8428</v>
      </c>
      <c r="X12">
        <v>19.842400000000001</v>
      </c>
      <c r="Y12">
        <v>20.1313</v>
      </c>
      <c r="Z12">
        <v>20.736699999999999</v>
      </c>
      <c r="AA12">
        <v>22.1754</v>
      </c>
      <c r="AB12">
        <v>22.786200000000001</v>
      </c>
      <c r="AC12">
        <v>21.2516</v>
      </c>
      <c r="AD12">
        <v>21.814299999999999</v>
      </c>
      <c r="AE12">
        <v>20.948</v>
      </c>
      <c r="AF12">
        <v>19.762</v>
      </c>
      <c r="AG12">
        <v>21.039200000000001</v>
      </c>
      <c r="AH12">
        <v>19.914400000000001</v>
      </c>
      <c r="AI12">
        <v>20.646100000000001</v>
      </c>
      <c r="AJ12">
        <v>21.351600000000001</v>
      </c>
      <c r="AK12">
        <v>21.7455</v>
      </c>
      <c r="AL12">
        <v>22.784300000000002</v>
      </c>
      <c r="AM12">
        <v>23.258299999999998</v>
      </c>
      <c r="AN12">
        <v>22.874199999999998</v>
      </c>
      <c r="AO12">
        <v>23.287099999999999</v>
      </c>
      <c r="AP12">
        <v>24.0444</v>
      </c>
      <c r="AQ12">
        <v>25.026299999999999</v>
      </c>
      <c r="AR12">
        <v>25.188199999999998</v>
      </c>
      <c r="AS12">
        <v>25.632400000000001</v>
      </c>
      <c r="AT12">
        <v>25.2667</v>
      </c>
      <c r="AU12">
        <v>25.413</v>
      </c>
      <c r="AV12">
        <v>24.9437</v>
      </c>
      <c r="AW12">
        <v>25.590900000000001</v>
      </c>
      <c r="AX12">
        <v>26.305900000000001</v>
      </c>
      <c r="AY12">
        <v>25.978400000000001</v>
      </c>
      <c r="AZ12">
        <v>26.432099999999998</v>
      </c>
      <c r="BA12">
        <v>27.223500000000001</v>
      </c>
      <c r="BB12">
        <v>26.998200000000001</v>
      </c>
      <c r="BC12">
        <v>26.580200000000001</v>
      </c>
      <c r="BD12">
        <v>28.421600000000002</v>
      </c>
      <c r="BE12">
        <v>28.0139</v>
      </c>
      <c r="BF12">
        <v>29.9194</v>
      </c>
      <c r="BG12">
        <v>30.517600000000002</v>
      </c>
      <c r="BH12">
        <v>31.4223</v>
      </c>
      <c r="BI12">
        <v>30.315100000000001</v>
      </c>
      <c r="BJ12">
        <v>31.154699999999998</v>
      </c>
      <c r="BK12">
        <v>30.445900000000002</v>
      </c>
      <c r="BL12">
        <v>31.533899999999999</v>
      </c>
      <c r="BM12">
        <v>33.920999999999999</v>
      </c>
      <c r="BN12">
        <v>34.697899999999997</v>
      </c>
      <c r="BO12">
        <v>34.791499999999999</v>
      </c>
      <c r="BP12">
        <v>34.761299999999999</v>
      </c>
      <c r="BQ12">
        <v>33.9816</v>
      </c>
      <c r="BR12">
        <v>36.127099999999999</v>
      </c>
      <c r="BS12">
        <v>35.721299999999999</v>
      </c>
      <c r="BT12">
        <v>29.430700000000002</v>
      </c>
      <c r="BU12">
        <v>29.403300000000002</v>
      </c>
      <c r="BV12">
        <v>26.485199999999999</v>
      </c>
      <c r="BW12">
        <v>27.2119</v>
      </c>
      <c r="BX12">
        <v>26.7348</v>
      </c>
      <c r="BY12">
        <v>24.6173</v>
      </c>
      <c r="BZ12">
        <v>24.074000000000002</v>
      </c>
      <c r="CA12">
        <v>21.790600000000001</v>
      </c>
      <c r="CB12">
        <v>27.622</v>
      </c>
      <c r="CC12">
        <v>25.690300000000001</v>
      </c>
      <c r="CD12">
        <v>24.7395</v>
      </c>
      <c r="CE12">
        <v>26.2469</v>
      </c>
      <c r="CF12">
        <v>27.9026</v>
      </c>
      <c r="CG12">
        <v>29.380299999999998</v>
      </c>
      <c r="CH12">
        <v>30.6495</v>
      </c>
      <c r="CI12">
        <v>31.230899999999998</v>
      </c>
      <c r="CJ12">
        <v>31.786999999999999</v>
      </c>
      <c r="CK12">
        <v>30.202300000000001</v>
      </c>
      <c r="CL12">
        <v>28.1571</v>
      </c>
      <c r="CM12">
        <v>30.0398</v>
      </c>
      <c r="CN12">
        <v>29.067699999999999</v>
      </c>
      <c r="CO12">
        <v>31.070499999999999</v>
      </c>
      <c r="CP12">
        <v>31.727</v>
      </c>
      <c r="CQ12">
        <v>31.370699999999999</v>
      </c>
      <c r="CR12">
        <v>33.288899999999998</v>
      </c>
      <c r="CS12">
        <v>29.891999999999999</v>
      </c>
      <c r="CT12">
        <v>27.883700000000001</v>
      </c>
      <c r="CU12">
        <v>23.968800000000002</v>
      </c>
      <c r="CV12">
        <v>24.786300000000001</v>
      </c>
      <c r="CW12">
        <v>22.8659</v>
      </c>
      <c r="CX12">
        <v>20.0458</v>
      </c>
      <c r="CY12">
        <v>19.436599999999999</v>
      </c>
      <c r="CZ12">
        <v>19.448</v>
      </c>
      <c r="DA12">
        <v>19.070399999999999</v>
      </c>
      <c r="DB12">
        <v>22.221800000000002</v>
      </c>
      <c r="DC12">
        <v>21.5413</v>
      </c>
      <c r="DD12">
        <v>18.449000000000002</v>
      </c>
      <c r="DE12">
        <v>17.3614</v>
      </c>
      <c r="DF12">
        <v>17.047599999999999</v>
      </c>
      <c r="DG12">
        <v>16.7807</v>
      </c>
      <c r="DH12">
        <v>17.068899999999999</v>
      </c>
      <c r="DI12">
        <v>16.2742</v>
      </c>
      <c r="DJ12">
        <v>14.167299999999999</v>
      </c>
      <c r="DK12">
        <v>12.6435</v>
      </c>
      <c r="DL12">
        <v>14.3751</v>
      </c>
      <c r="DM12">
        <v>16.354600000000001</v>
      </c>
      <c r="DN12">
        <v>15.9353</v>
      </c>
      <c r="DO12">
        <v>13.988799999999999</v>
      </c>
      <c r="DP12">
        <v>14.675000000000001</v>
      </c>
      <c r="DQ12">
        <v>14.184900000000001</v>
      </c>
      <c r="DR12">
        <v>14.279199999999999</v>
      </c>
      <c r="DS12">
        <v>13.0703</v>
      </c>
      <c r="DT12">
        <v>14.250400000000001</v>
      </c>
      <c r="DU12">
        <v>15.1126</v>
      </c>
      <c r="DV12">
        <v>17.695399999999999</v>
      </c>
      <c r="DW12">
        <v>16.2012</v>
      </c>
      <c r="DX12">
        <v>16.158000000000001</v>
      </c>
      <c r="DY12">
        <v>15.3866</v>
      </c>
    </row>
    <row r="13" spans="1:130" x14ac:dyDescent="0.3">
      <c r="A13" t="s">
        <v>237</v>
      </c>
      <c r="B13" t="str">
        <f t="shared" si="0"/>
        <v>AQN CN Equity</v>
      </c>
      <c r="C13" t="s">
        <v>17</v>
      </c>
      <c r="D13" t="s">
        <v>6</v>
      </c>
      <c r="E13" t="s">
        <v>6</v>
      </c>
      <c r="F13">
        <v>8.94</v>
      </c>
      <c r="G13" s="2">
        <v>42005</v>
      </c>
      <c r="H13" s="2">
        <v>45657</v>
      </c>
      <c r="I13" s="2" t="s">
        <v>666</v>
      </c>
      <c r="J13" s="4">
        <v>5.78</v>
      </c>
      <c r="K13">
        <v>5.8403999999999998</v>
      </c>
      <c r="L13">
        <v>5.4061000000000003</v>
      </c>
      <c r="M13">
        <v>5.6776</v>
      </c>
      <c r="N13">
        <v>5.6371000000000002</v>
      </c>
      <c r="O13">
        <v>5.4729999999999999</v>
      </c>
      <c r="P13">
        <v>5.6017000000000001</v>
      </c>
      <c r="Q13">
        <v>5.7186000000000003</v>
      </c>
      <c r="R13">
        <v>5.5949</v>
      </c>
      <c r="S13">
        <v>5.9802</v>
      </c>
      <c r="T13">
        <v>6.1284000000000001</v>
      </c>
      <c r="U13">
        <v>6.5435999999999996</v>
      </c>
      <c r="V13">
        <v>6.8975</v>
      </c>
      <c r="W13">
        <v>6.2436999999999996</v>
      </c>
      <c r="X13">
        <v>6.5967000000000002</v>
      </c>
      <c r="Y13">
        <v>6.6513999999999998</v>
      </c>
      <c r="Z13">
        <v>7.0883000000000003</v>
      </c>
      <c r="AA13">
        <v>7.3003</v>
      </c>
      <c r="AB13">
        <v>7.4966999999999997</v>
      </c>
      <c r="AC13">
        <v>7.2695999999999996</v>
      </c>
      <c r="AD13">
        <v>7.2995999999999999</v>
      </c>
      <c r="AE13">
        <v>7.3616999999999999</v>
      </c>
      <c r="AF13">
        <v>6.9143999999999997</v>
      </c>
      <c r="AG13">
        <v>7.1660000000000004</v>
      </c>
      <c r="AH13">
        <v>7.1283000000000003</v>
      </c>
      <c r="AI13">
        <v>7.5937999999999999</v>
      </c>
      <c r="AJ13">
        <v>8.0877999999999997</v>
      </c>
      <c r="AK13">
        <v>8.2342999999999993</v>
      </c>
      <c r="AL13">
        <v>8.8965999999999994</v>
      </c>
      <c r="AM13">
        <v>8.7883999999999993</v>
      </c>
      <c r="AN13">
        <v>8.5823999999999998</v>
      </c>
      <c r="AO13">
        <v>8.7240000000000002</v>
      </c>
      <c r="AP13">
        <v>8.5859000000000005</v>
      </c>
      <c r="AQ13">
        <v>8.9894999999999996</v>
      </c>
      <c r="AR13">
        <v>9.2369000000000003</v>
      </c>
      <c r="AS13">
        <v>9.2485999999999997</v>
      </c>
      <c r="AT13">
        <v>8.7881999999999998</v>
      </c>
      <c r="AU13">
        <v>8.3475000000000001</v>
      </c>
      <c r="AV13">
        <v>8.4995999999999992</v>
      </c>
      <c r="AW13">
        <v>8.3199000000000005</v>
      </c>
      <c r="AX13">
        <v>8.4063999999999997</v>
      </c>
      <c r="AY13">
        <v>8.5668000000000006</v>
      </c>
      <c r="AZ13">
        <v>8.6206999999999994</v>
      </c>
      <c r="BA13">
        <v>9.1198999999999995</v>
      </c>
      <c r="BB13">
        <v>9.1242999999999999</v>
      </c>
      <c r="BC13">
        <v>8.9740000000000002</v>
      </c>
      <c r="BD13">
        <v>9.6296999999999997</v>
      </c>
      <c r="BE13">
        <v>9.4981000000000009</v>
      </c>
      <c r="BF13">
        <v>10.037699999999999</v>
      </c>
      <c r="BG13">
        <v>10.1</v>
      </c>
      <c r="BH13">
        <v>10.516</v>
      </c>
      <c r="BI13">
        <v>10.697900000000001</v>
      </c>
      <c r="BJ13">
        <v>11.0337</v>
      </c>
      <c r="BK13">
        <v>11.232200000000001</v>
      </c>
      <c r="BL13">
        <v>11.6357</v>
      </c>
      <c r="BM13">
        <v>12.315099999999999</v>
      </c>
      <c r="BN13">
        <v>12.971399999999999</v>
      </c>
      <c r="BO13">
        <v>12.935600000000001</v>
      </c>
      <c r="BP13">
        <v>13.3218</v>
      </c>
      <c r="BQ13">
        <v>13.2668</v>
      </c>
      <c r="BR13">
        <v>14.6318</v>
      </c>
      <c r="BS13">
        <v>14.732900000000001</v>
      </c>
      <c r="BT13">
        <v>13.8413</v>
      </c>
      <c r="BU13">
        <v>14.097</v>
      </c>
      <c r="BV13">
        <v>14.0824</v>
      </c>
      <c r="BW13">
        <v>12.9778</v>
      </c>
      <c r="BX13">
        <v>13.6655</v>
      </c>
      <c r="BY13">
        <v>13.3698</v>
      </c>
      <c r="BZ13">
        <v>14.457599999999999</v>
      </c>
      <c r="CA13">
        <v>15.1005</v>
      </c>
      <c r="CB13">
        <v>15.2127</v>
      </c>
      <c r="CC13">
        <v>15.8088</v>
      </c>
      <c r="CD13">
        <v>16.080500000000001</v>
      </c>
      <c r="CE13">
        <v>14.873100000000001</v>
      </c>
      <c r="CF13">
        <v>15.171799999999999</v>
      </c>
      <c r="CG13">
        <v>15.110900000000001</v>
      </c>
      <c r="CH13">
        <v>14.1126</v>
      </c>
      <c r="CI13">
        <v>14.2323</v>
      </c>
      <c r="CJ13">
        <v>15.3573</v>
      </c>
      <c r="CK13">
        <v>15.0953</v>
      </c>
      <c r="CL13">
        <v>14.4719</v>
      </c>
      <c r="CM13">
        <v>13.903</v>
      </c>
      <c r="CN13">
        <v>13.474399999999999</v>
      </c>
      <c r="CO13">
        <v>14.408300000000001</v>
      </c>
      <c r="CP13">
        <v>14.313599999999999</v>
      </c>
      <c r="CQ13">
        <v>14.4635</v>
      </c>
      <c r="CR13">
        <v>15.461399999999999</v>
      </c>
      <c r="CS13">
        <v>14.8314</v>
      </c>
      <c r="CT13">
        <v>14.671900000000001</v>
      </c>
      <c r="CU13">
        <v>13.977600000000001</v>
      </c>
      <c r="CV13">
        <v>14.470499999999999</v>
      </c>
      <c r="CW13">
        <v>14.5755</v>
      </c>
      <c r="CX13">
        <v>12.383699999999999</v>
      </c>
      <c r="CY13">
        <v>12.375500000000001</v>
      </c>
      <c r="CZ13">
        <v>8.3378999999999994</v>
      </c>
      <c r="DA13">
        <v>7.4843999999999999</v>
      </c>
      <c r="DB13">
        <v>8.1847999999999992</v>
      </c>
      <c r="DC13">
        <v>8.7922999999999991</v>
      </c>
      <c r="DD13">
        <v>9.6963000000000008</v>
      </c>
      <c r="DE13">
        <v>9.8501999999999992</v>
      </c>
      <c r="DF13">
        <v>9.7818000000000005</v>
      </c>
      <c r="DG13">
        <v>9.4875000000000007</v>
      </c>
      <c r="DH13">
        <v>9.4268999999999998</v>
      </c>
      <c r="DI13">
        <v>8.8636999999999997</v>
      </c>
      <c r="DJ13">
        <v>7.0823999999999998</v>
      </c>
      <c r="DK13">
        <v>6.1486999999999998</v>
      </c>
      <c r="DL13">
        <v>7.3731</v>
      </c>
      <c r="DM13">
        <v>7.4901999999999997</v>
      </c>
      <c r="DN13">
        <v>7.1407999999999996</v>
      </c>
      <c r="DO13">
        <v>7.0869999999999997</v>
      </c>
      <c r="DP13">
        <v>7.81</v>
      </c>
      <c r="DQ13">
        <v>7.6731999999999996</v>
      </c>
      <c r="DR13">
        <v>7.8192000000000004</v>
      </c>
      <c r="DS13">
        <v>7.4710999999999999</v>
      </c>
      <c r="DT13">
        <v>8.01</v>
      </c>
      <c r="DU13">
        <v>6.7927</v>
      </c>
      <c r="DV13">
        <v>6.95</v>
      </c>
      <c r="DW13">
        <v>6.3292999999999999</v>
      </c>
      <c r="DX13">
        <v>6.5362</v>
      </c>
      <c r="DY13">
        <v>6.0888</v>
      </c>
    </row>
    <row r="14" spans="1:130" x14ac:dyDescent="0.3">
      <c r="A14" t="s">
        <v>238</v>
      </c>
      <c r="B14" t="str">
        <f t="shared" si="0"/>
        <v>ARE CN Equity</v>
      </c>
      <c r="C14" t="s">
        <v>18</v>
      </c>
      <c r="D14" t="s">
        <v>6</v>
      </c>
      <c r="E14" t="s">
        <v>6</v>
      </c>
      <c r="F14">
        <v>35.299999999999997</v>
      </c>
      <c r="G14" s="2">
        <v>42005</v>
      </c>
      <c r="H14" s="2">
        <v>45657</v>
      </c>
      <c r="I14" s="2" t="s">
        <v>665</v>
      </c>
      <c r="J14" s="4">
        <v>6.38</v>
      </c>
      <c r="K14">
        <v>7.6582999999999997</v>
      </c>
      <c r="L14">
        <v>7.3807</v>
      </c>
      <c r="M14">
        <v>8.6240000000000006</v>
      </c>
      <c r="N14">
        <v>8.7225999999999999</v>
      </c>
      <c r="O14">
        <v>8.4545999999999992</v>
      </c>
      <c r="P14">
        <v>7.2808999999999999</v>
      </c>
      <c r="Q14">
        <v>8.4611999999999998</v>
      </c>
      <c r="R14">
        <v>9.0792999999999999</v>
      </c>
      <c r="S14">
        <v>10.094799999999999</v>
      </c>
      <c r="T14">
        <v>9.4534000000000002</v>
      </c>
      <c r="U14">
        <v>10.349399999999999</v>
      </c>
      <c r="V14">
        <v>9.7576999999999998</v>
      </c>
      <c r="W14">
        <v>9.3811</v>
      </c>
      <c r="X14">
        <v>10.922599999999999</v>
      </c>
      <c r="Y14">
        <v>11.328900000000001</v>
      </c>
      <c r="Z14">
        <v>11.9519</v>
      </c>
      <c r="AA14">
        <v>11.983000000000001</v>
      </c>
      <c r="AB14">
        <v>11.8535</v>
      </c>
      <c r="AC14">
        <v>12.507899999999999</v>
      </c>
      <c r="AD14">
        <v>12.430099999999999</v>
      </c>
      <c r="AE14">
        <v>11.895</v>
      </c>
      <c r="AF14">
        <v>10.722</v>
      </c>
      <c r="AG14">
        <v>10.5412</v>
      </c>
      <c r="AH14">
        <v>11.2325</v>
      </c>
      <c r="AI14">
        <v>11.0113</v>
      </c>
      <c r="AJ14">
        <v>11.9565</v>
      </c>
      <c r="AK14">
        <v>11.274100000000001</v>
      </c>
      <c r="AL14">
        <v>10.2644</v>
      </c>
      <c r="AM14">
        <v>11.331200000000001</v>
      </c>
      <c r="AN14">
        <v>10.573</v>
      </c>
      <c r="AO14">
        <v>11.998200000000001</v>
      </c>
      <c r="AP14">
        <v>12.423299999999999</v>
      </c>
      <c r="AQ14">
        <v>13.7384</v>
      </c>
      <c r="AR14">
        <v>13.908099999999999</v>
      </c>
      <c r="AS14">
        <v>14.1882</v>
      </c>
      <c r="AT14">
        <v>14.1669</v>
      </c>
      <c r="AU14">
        <v>13.5549</v>
      </c>
      <c r="AV14">
        <v>13.1525</v>
      </c>
      <c r="AW14">
        <v>12.9305</v>
      </c>
      <c r="AX14">
        <v>10.731199999999999</v>
      </c>
      <c r="AY14">
        <v>11.1639</v>
      </c>
      <c r="AZ14">
        <v>11.8932</v>
      </c>
      <c r="BA14">
        <v>12.528700000000001</v>
      </c>
      <c r="BB14">
        <v>11.8133</v>
      </c>
      <c r="BC14">
        <v>13.778600000000001</v>
      </c>
      <c r="BD14">
        <v>13.6257</v>
      </c>
      <c r="BE14">
        <v>12.908300000000001</v>
      </c>
      <c r="BF14">
        <v>13.392099999999999</v>
      </c>
      <c r="BG14">
        <v>13.4581</v>
      </c>
      <c r="BH14">
        <v>12.887700000000001</v>
      </c>
      <c r="BI14">
        <v>14.151300000000001</v>
      </c>
      <c r="BJ14">
        <v>12.9246</v>
      </c>
      <c r="BK14">
        <v>14.2714</v>
      </c>
      <c r="BL14">
        <v>15.1275</v>
      </c>
      <c r="BM14">
        <v>13.7651</v>
      </c>
      <c r="BN14">
        <v>13.6835</v>
      </c>
      <c r="BO14">
        <v>13.653499999999999</v>
      </c>
      <c r="BP14">
        <v>13.7585</v>
      </c>
      <c r="BQ14">
        <v>13.2499</v>
      </c>
      <c r="BR14">
        <v>13.015499999999999</v>
      </c>
      <c r="BS14">
        <v>11.8811</v>
      </c>
      <c r="BT14">
        <v>9.6189</v>
      </c>
      <c r="BU14">
        <v>11.7096</v>
      </c>
      <c r="BV14">
        <v>11.1812</v>
      </c>
      <c r="BW14">
        <v>11.427099999999999</v>
      </c>
      <c r="BX14">
        <v>10.885199999999999</v>
      </c>
      <c r="BY14">
        <v>11.2568</v>
      </c>
      <c r="BZ14">
        <v>10.710800000000001</v>
      </c>
      <c r="CA14">
        <v>11.133599999999999</v>
      </c>
      <c r="CB14">
        <v>12.746499999999999</v>
      </c>
      <c r="CC14">
        <v>12.9344</v>
      </c>
      <c r="CD14">
        <v>13.045</v>
      </c>
      <c r="CE14">
        <v>14.5472</v>
      </c>
      <c r="CF14">
        <v>15.5001</v>
      </c>
      <c r="CG14">
        <v>14.8858</v>
      </c>
      <c r="CH14">
        <v>14.5428</v>
      </c>
      <c r="CI14">
        <v>14.500400000000001</v>
      </c>
      <c r="CJ14">
        <v>16.3935</v>
      </c>
      <c r="CK14">
        <v>16.603000000000002</v>
      </c>
      <c r="CL14">
        <v>15.5756</v>
      </c>
      <c r="CM14">
        <v>14.998699999999999</v>
      </c>
      <c r="CN14">
        <v>13.227499999999999</v>
      </c>
      <c r="CO14">
        <v>13.857900000000001</v>
      </c>
      <c r="CP14">
        <v>14.251899999999999</v>
      </c>
      <c r="CQ14">
        <v>14.4572</v>
      </c>
      <c r="CR14">
        <v>14.089499999999999</v>
      </c>
      <c r="CS14">
        <v>12.429</v>
      </c>
      <c r="CT14">
        <v>12.2796</v>
      </c>
      <c r="CU14">
        <v>11.0542</v>
      </c>
      <c r="CV14">
        <v>9.3451000000000004</v>
      </c>
      <c r="CW14">
        <v>9.1599000000000004</v>
      </c>
      <c r="CX14">
        <v>8.1515000000000004</v>
      </c>
      <c r="CY14">
        <v>8.2713999999999999</v>
      </c>
      <c r="CZ14">
        <v>8.4084000000000003</v>
      </c>
      <c r="DA14">
        <v>7.9650999999999996</v>
      </c>
      <c r="DB14">
        <v>9.8011999999999997</v>
      </c>
      <c r="DC14">
        <v>8.8656000000000006</v>
      </c>
      <c r="DD14">
        <v>12.1724</v>
      </c>
      <c r="DE14">
        <v>11.2326</v>
      </c>
      <c r="DF14">
        <v>11.711399999999999</v>
      </c>
      <c r="DG14">
        <v>11.1274</v>
      </c>
      <c r="DH14">
        <v>9.8680000000000003</v>
      </c>
      <c r="DI14">
        <v>10.290800000000001</v>
      </c>
      <c r="DJ14">
        <v>10.3789</v>
      </c>
      <c r="DK14">
        <v>9.3272999999999993</v>
      </c>
      <c r="DL14">
        <v>10.5343</v>
      </c>
      <c r="DM14">
        <v>12.1371</v>
      </c>
      <c r="DN14">
        <v>12.833600000000001</v>
      </c>
      <c r="DO14">
        <v>13.2143</v>
      </c>
      <c r="DP14">
        <v>15.98</v>
      </c>
      <c r="DQ14">
        <v>15.886100000000001</v>
      </c>
      <c r="DR14">
        <v>15.4351</v>
      </c>
      <c r="DS14">
        <v>16.1389</v>
      </c>
      <c r="DT14">
        <v>15.9963</v>
      </c>
      <c r="DU14">
        <v>17.583600000000001</v>
      </c>
      <c r="DV14">
        <v>20.071999999999999</v>
      </c>
      <c r="DW14">
        <v>22.25</v>
      </c>
      <c r="DX14">
        <v>27.613399999999999</v>
      </c>
      <c r="DY14">
        <v>26.3005</v>
      </c>
    </row>
    <row r="15" spans="1:130" x14ac:dyDescent="0.3">
      <c r="A15" t="s">
        <v>239</v>
      </c>
      <c r="B15" t="str">
        <f t="shared" si="0"/>
        <v>ARIS CN Equity</v>
      </c>
      <c r="C15" t="s">
        <v>19</v>
      </c>
      <c r="D15" t="s">
        <v>6</v>
      </c>
      <c r="E15" t="s">
        <v>6</v>
      </c>
      <c r="F15">
        <v>23.56</v>
      </c>
      <c r="G15" s="2">
        <v>42005</v>
      </c>
      <c r="H15" s="2">
        <v>45657</v>
      </c>
      <c r="I15" s="2" t="s">
        <v>663</v>
      </c>
      <c r="J15" s="4">
        <v>6.79</v>
      </c>
      <c r="K15">
        <v>5.8128000000000002</v>
      </c>
      <c r="L15">
        <v>5.5327000000000002</v>
      </c>
      <c r="M15">
        <v>5.7427999999999999</v>
      </c>
      <c r="N15">
        <v>5.6026999999999996</v>
      </c>
      <c r="O15">
        <v>4.4821999999999997</v>
      </c>
      <c r="P15">
        <v>3.3616000000000001</v>
      </c>
      <c r="Q15">
        <v>3.3616000000000001</v>
      </c>
      <c r="R15">
        <v>3.1515</v>
      </c>
      <c r="S15">
        <v>2.7313000000000001</v>
      </c>
      <c r="T15">
        <v>1.9610000000000001</v>
      </c>
      <c r="U15">
        <v>1.8209</v>
      </c>
      <c r="V15">
        <v>1.0854999999999999</v>
      </c>
      <c r="W15">
        <v>1.3306</v>
      </c>
      <c r="X15">
        <v>1.3306</v>
      </c>
      <c r="Y15">
        <v>1.4007000000000001</v>
      </c>
      <c r="Z15">
        <v>1.3306</v>
      </c>
      <c r="AA15">
        <v>1.4007000000000001</v>
      </c>
      <c r="AB15">
        <v>1.8209</v>
      </c>
      <c r="AC15">
        <v>1.6108</v>
      </c>
      <c r="AD15">
        <v>1.6808000000000001</v>
      </c>
      <c r="AE15">
        <v>1.6108</v>
      </c>
      <c r="AF15">
        <v>1.3306</v>
      </c>
      <c r="AG15">
        <v>1.2956000000000001</v>
      </c>
      <c r="AH15">
        <v>1.4007000000000001</v>
      </c>
      <c r="AI15">
        <v>1.6108</v>
      </c>
      <c r="AJ15">
        <v>1.4007000000000001</v>
      </c>
      <c r="AK15">
        <v>1.4567000000000001</v>
      </c>
      <c r="AL15">
        <v>1.3352999999999999</v>
      </c>
      <c r="AM15">
        <v>1.3447</v>
      </c>
      <c r="AN15">
        <v>1.41</v>
      </c>
      <c r="AO15">
        <v>1.3727</v>
      </c>
      <c r="AP15">
        <v>1.9422999999999999</v>
      </c>
      <c r="AQ15">
        <v>1.6901999999999999</v>
      </c>
      <c r="AR15">
        <v>1.7369000000000001</v>
      </c>
      <c r="AS15">
        <v>1.8302</v>
      </c>
      <c r="AT15">
        <v>1.9702999999999999</v>
      </c>
      <c r="AU15">
        <v>2.3812000000000002</v>
      </c>
      <c r="AV15">
        <v>2.2317999999999998</v>
      </c>
      <c r="AW15">
        <v>2.5026000000000002</v>
      </c>
      <c r="AX15">
        <v>2.8294000000000001</v>
      </c>
      <c r="AY15">
        <v>2.68</v>
      </c>
      <c r="AZ15">
        <v>2.3624999999999998</v>
      </c>
      <c r="BA15">
        <v>2.0356999999999998</v>
      </c>
      <c r="BB15">
        <v>2.101</v>
      </c>
      <c r="BC15">
        <v>2.1663999999999999</v>
      </c>
      <c r="BD15">
        <v>2.3624999999999998</v>
      </c>
      <c r="BE15">
        <v>2.6145999999999998</v>
      </c>
      <c r="BF15">
        <v>3.3896999999999999</v>
      </c>
      <c r="BG15">
        <v>4.1086999999999998</v>
      </c>
      <c r="BH15">
        <v>3.427</v>
      </c>
      <c r="BI15">
        <v>3.1189</v>
      </c>
      <c r="BJ15">
        <v>3.2589000000000001</v>
      </c>
      <c r="BK15">
        <v>3.8938999999999999</v>
      </c>
      <c r="BL15">
        <v>4.6315999999999997</v>
      </c>
      <c r="BM15">
        <v>5.1731999999999996</v>
      </c>
      <c r="BN15">
        <v>4.6689999999999996</v>
      </c>
      <c r="BO15">
        <v>4.7157</v>
      </c>
      <c r="BP15">
        <v>4.4634999999999998</v>
      </c>
      <c r="BQ15">
        <v>5.2012</v>
      </c>
      <c r="BR15">
        <v>5.1359000000000004</v>
      </c>
      <c r="BS15">
        <v>5.3132999999999999</v>
      </c>
      <c r="BT15">
        <v>3.7818999999999998</v>
      </c>
      <c r="BU15">
        <v>5.4720000000000004</v>
      </c>
      <c r="BV15">
        <v>6.5458999999999996</v>
      </c>
      <c r="BW15">
        <v>6.4245000000000001</v>
      </c>
      <c r="BX15">
        <v>6.6299000000000001</v>
      </c>
      <c r="BY15">
        <v>5.6028000000000002</v>
      </c>
      <c r="BZ15">
        <v>5.8686999999999996</v>
      </c>
      <c r="CA15">
        <v>5.5598000000000001</v>
      </c>
      <c r="CB15">
        <v>5.6676000000000002</v>
      </c>
      <c r="CC15">
        <v>7.5784000000000002</v>
      </c>
      <c r="CD15">
        <v>5.9093999999999998</v>
      </c>
      <c r="CE15">
        <v>5.3376000000000001</v>
      </c>
      <c r="CF15">
        <v>5.1059000000000001</v>
      </c>
      <c r="CG15">
        <v>4.8826000000000001</v>
      </c>
      <c r="CH15">
        <v>4.9730999999999996</v>
      </c>
      <c r="CI15">
        <v>4.8733000000000004</v>
      </c>
      <c r="CJ15">
        <v>4.5533999999999999</v>
      </c>
      <c r="CK15">
        <v>4.7019000000000002</v>
      </c>
      <c r="CL15">
        <v>4.6106999999999996</v>
      </c>
      <c r="CM15">
        <v>4.9043000000000001</v>
      </c>
      <c r="CN15">
        <v>4.8700999999999999</v>
      </c>
      <c r="CO15">
        <v>5.1856</v>
      </c>
      <c r="CP15">
        <v>5.0936000000000003</v>
      </c>
      <c r="CQ15">
        <v>5.4988000000000001</v>
      </c>
      <c r="CR15">
        <v>5.7290999999999999</v>
      </c>
      <c r="CS15">
        <v>5.165</v>
      </c>
      <c r="CT15">
        <v>4.2445000000000004</v>
      </c>
      <c r="CU15">
        <v>3.4794</v>
      </c>
      <c r="CV15">
        <v>3.7031000000000001</v>
      </c>
      <c r="CW15">
        <v>3.27</v>
      </c>
      <c r="CX15">
        <v>3.71</v>
      </c>
      <c r="CY15">
        <v>2.86</v>
      </c>
      <c r="CZ15">
        <v>3.5</v>
      </c>
      <c r="DA15">
        <v>3.35</v>
      </c>
      <c r="DB15">
        <v>4.59</v>
      </c>
      <c r="DC15">
        <v>4.03</v>
      </c>
      <c r="DD15">
        <v>4.17</v>
      </c>
      <c r="DE15">
        <v>3.84</v>
      </c>
      <c r="DF15">
        <v>3.33</v>
      </c>
      <c r="DG15">
        <v>3.19</v>
      </c>
      <c r="DH15">
        <v>3.32</v>
      </c>
      <c r="DI15">
        <v>3.14</v>
      </c>
      <c r="DJ15">
        <v>3.09</v>
      </c>
      <c r="DK15">
        <v>3.45</v>
      </c>
      <c r="DL15">
        <v>4.33</v>
      </c>
      <c r="DM15">
        <v>4.37</v>
      </c>
      <c r="DN15">
        <v>4.16</v>
      </c>
      <c r="DO15">
        <v>3.8</v>
      </c>
      <c r="DP15">
        <v>4.8600000000000003</v>
      </c>
      <c r="DQ15">
        <v>5.58</v>
      </c>
      <c r="DR15">
        <v>6.19</v>
      </c>
      <c r="DS15">
        <v>5.17</v>
      </c>
      <c r="DT15">
        <v>6.16</v>
      </c>
      <c r="DU15">
        <v>6.08</v>
      </c>
      <c r="DV15">
        <v>6.27</v>
      </c>
      <c r="DW15">
        <v>6.47</v>
      </c>
      <c r="DX15">
        <v>5.39</v>
      </c>
      <c r="DY15">
        <v>5.04</v>
      </c>
    </row>
    <row r="16" spans="1:130" x14ac:dyDescent="0.3">
      <c r="A16" t="s">
        <v>240</v>
      </c>
      <c r="B16" t="str">
        <f t="shared" si="0"/>
        <v>ARX CN Equity</v>
      </c>
      <c r="C16" t="s">
        <v>20</v>
      </c>
      <c r="D16" t="s">
        <v>6</v>
      </c>
      <c r="E16" t="s">
        <v>6</v>
      </c>
      <c r="F16">
        <v>25.27</v>
      </c>
      <c r="G16" s="2">
        <v>42005</v>
      </c>
      <c r="H16" s="2">
        <v>45657</v>
      </c>
      <c r="I16" s="2" t="s">
        <v>664</v>
      </c>
      <c r="J16" s="4">
        <v>14.58</v>
      </c>
      <c r="K16">
        <v>15.3771</v>
      </c>
      <c r="L16">
        <v>13.9183</v>
      </c>
      <c r="M16">
        <v>15.8367</v>
      </c>
      <c r="N16">
        <v>14.6934</v>
      </c>
      <c r="O16">
        <v>13.8407</v>
      </c>
      <c r="P16">
        <v>12.780799999999999</v>
      </c>
      <c r="Q16">
        <v>12.9603</v>
      </c>
      <c r="R16">
        <v>11.622199999999999</v>
      </c>
      <c r="S16">
        <v>12.769399999999999</v>
      </c>
      <c r="T16">
        <v>12.185700000000001</v>
      </c>
      <c r="U16">
        <v>11.184799999999999</v>
      </c>
      <c r="V16">
        <v>12.6372</v>
      </c>
      <c r="W16">
        <v>12.1251</v>
      </c>
      <c r="X16">
        <v>12.7943</v>
      </c>
      <c r="Y16">
        <v>14.373900000000001</v>
      </c>
      <c r="Z16">
        <v>14.679500000000001</v>
      </c>
      <c r="AA16">
        <v>15.084199999999999</v>
      </c>
      <c r="AB16">
        <v>15.7052</v>
      </c>
      <c r="AC16">
        <v>15.6775</v>
      </c>
      <c r="AD16">
        <v>16.2973</v>
      </c>
      <c r="AE16">
        <v>15.671200000000001</v>
      </c>
      <c r="AF16">
        <v>16.221900000000002</v>
      </c>
      <c r="AG16">
        <v>15.9741</v>
      </c>
      <c r="AH16">
        <v>14.0307</v>
      </c>
      <c r="AI16">
        <v>13.7517</v>
      </c>
      <c r="AJ16">
        <v>13.2721</v>
      </c>
      <c r="AK16">
        <v>12.512499999999999</v>
      </c>
      <c r="AL16">
        <v>11.8127</v>
      </c>
      <c r="AM16">
        <v>11.9108</v>
      </c>
      <c r="AN16">
        <v>12.1068</v>
      </c>
      <c r="AO16">
        <v>11.5867</v>
      </c>
      <c r="AP16">
        <v>12.1792</v>
      </c>
      <c r="AQ16">
        <v>11.1808</v>
      </c>
      <c r="AR16">
        <v>11.2745</v>
      </c>
      <c r="AS16">
        <v>10.554500000000001</v>
      </c>
      <c r="AT16">
        <v>9.7161000000000008</v>
      </c>
      <c r="AU16">
        <v>8.9235000000000007</v>
      </c>
      <c r="AV16">
        <v>10.1564</v>
      </c>
      <c r="AW16">
        <v>10.394</v>
      </c>
      <c r="AX16">
        <v>9.7342999999999993</v>
      </c>
      <c r="AY16">
        <v>9.9311000000000007</v>
      </c>
      <c r="AZ16">
        <v>11.3348</v>
      </c>
      <c r="BA16">
        <v>10.1958</v>
      </c>
      <c r="BB16">
        <v>10.639099999999999</v>
      </c>
      <c r="BC16">
        <v>9.0962999999999994</v>
      </c>
      <c r="BD16">
        <v>6.7895000000000003</v>
      </c>
      <c r="BE16">
        <v>6.0824999999999996</v>
      </c>
      <c r="BF16">
        <v>7.1710000000000003</v>
      </c>
      <c r="BG16">
        <v>7.5396000000000001</v>
      </c>
      <c r="BH16">
        <v>6.9550999999999998</v>
      </c>
      <c r="BI16">
        <v>6.5277000000000003</v>
      </c>
      <c r="BJ16">
        <v>5.6811999999999996</v>
      </c>
      <c r="BK16">
        <v>4.9837999999999996</v>
      </c>
      <c r="BL16">
        <v>5.2916999999999996</v>
      </c>
      <c r="BM16">
        <v>4.4443999999999999</v>
      </c>
      <c r="BN16">
        <v>5.0288000000000004</v>
      </c>
      <c r="BO16">
        <v>4.4862000000000002</v>
      </c>
      <c r="BP16">
        <v>5.3943000000000003</v>
      </c>
      <c r="BQ16">
        <v>6.6661999999999999</v>
      </c>
      <c r="BR16">
        <v>5.7603999999999997</v>
      </c>
      <c r="BS16">
        <v>4.8307000000000002</v>
      </c>
      <c r="BT16">
        <v>3.3679000000000001</v>
      </c>
      <c r="BU16">
        <v>4.8814000000000002</v>
      </c>
      <c r="BV16">
        <v>4.6153000000000004</v>
      </c>
      <c r="BW16">
        <v>3.8441000000000001</v>
      </c>
      <c r="BX16">
        <v>4.7967000000000004</v>
      </c>
      <c r="BY16">
        <v>5.5469999999999997</v>
      </c>
      <c r="BZ16">
        <v>5.0651000000000002</v>
      </c>
      <c r="CA16">
        <v>5.5843999999999996</v>
      </c>
      <c r="CB16">
        <v>5.4823000000000004</v>
      </c>
      <c r="CC16">
        <v>5.1597999999999997</v>
      </c>
      <c r="CD16">
        <v>5.0823999999999998</v>
      </c>
      <c r="CE16">
        <v>6.5529999999999999</v>
      </c>
      <c r="CF16">
        <v>6.6908000000000003</v>
      </c>
      <c r="CG16">
        <v>6.6994999999999996</v>
      </c>
      <c r="CH16">
        <v>8.0515000000000008</v>
      </c>
      <c r="CI16">
        <v>9.1974</v>
      </c>
      <c r="CJ16">
        <v>8.2296999999999993</v>
      </c>
      <c r="CK16">
        <v>7.8548999999999998</v>
      </c>
      <c r="CL16">
        <v>10.407500000000001</v>
      </c>
      <c r="CM16">
        <v>10.5303</v>
      </c>
      <c r="CN16">
        <v>9.8289000000000009</v>
      </c>
      <c r="CO16">
        <v>10.168799999999999</v>
      </c>
      <c r="CP16">
        <v>13.166399999999999</v>
      </c>
      <c r="CQ16">
        <v>13.8561</v>
      </c>
      <c r="CR16">
        <v>14.8903</v>
      </c>
      <c r="CS16">
        <v>15.8421</v>
      </c>
      <c r="CT16">
        <v>16.9451</v>
      </c>
      <c r="CU16">
        <v>14.536899999999999</v>
      </c>
      <c r="CV16">
        <v>16.077500000000001</v>
      </c>
      <c r="CW16">
        <v>16.238700000000001</v>
      </c>
      <c r="CX16">
        <v>14.9726</v>
      </c>
      <c r="CY16">
        <v>17.309999999999999</v>
      </c>
      <c r="CZ16">
        <v>18.032</v>
      </c>
      <c r="DA16">
        <v>16.610499999999998</v>
      </c>
      <c r="DB16">
        <v>14.071099999999999</v>
      </c>
      <c r="DC16">
        <v>13.4795</v>
      </c>
      <c r="DD16">
        <v>14.0937</v>
      </c>
      <c r="DE16">
        <v>15.472799999999999</v>
      </c>
      <c r="DF16">
        <v>15.040699999999999</v>
      </c>
      <c r="DG16">
        <v>16.402100000000001</v>
      </c>
      <c r="DH16">
        <v>18.490600000000001</v>
      </c>
      <c r="DI16">
        <v>19.1311</v>
      </c>
      <c r="DJ16">
        <v>20.283300000000001</v>
      </c>
      <c r="DK16">
        <v>20.872800000000002</v>
      </c>
      <c r="DL16">
        <v>20.245899999999999</v>
      </c>
      <c r="DM16">
        <v>18.561399999999999</v>
      </c>
      <c r="DN16">
        <v>19.703199999999999</v>
      </c>
      <c r="DO16">
        <v>21.949100000000001</v>
      </c>
      <c r="DP16">
        <v>22.9542</v>
      </c>
      <c r="DQ16">
        <v>23.695599999999999</v>
      </c>
      <c r="DR16">
        <v>24.513000000000002</v>
      </c>
      <c r="DS16">
        <v>23.361599999999999</v>
      </c>
      <c r="DT16">
        <v>22.863900000000001</v>
      </c>
      <c r="DU16">
        <v>23.8688</v>
      </c>
      <c r="DV16">
        <v>22.0503</v>
      </c>
      <c r="DW16">
        <v>22.243200000000002</v>
      </c>
      <c r="DX16">
        <v>24.895800000000001</v>
      </c>
      <c r="DY16">
        <v>25.331499999999998</v>
      </c>
    </row>
    <row r="17" spans="1:129" x14ac:dyDescent="0.3">
      <c r="A17" t="s">
        <v>241</v>
      </c>
      <c r="B17" t="str">
        <f t="shared" si="0"/>
        <v>ATD CN Equity</v>
      </c>
      <c r="C17" t="s">
        <v>21</v>
      </c>
      <c r="D17" t="s">
        <v>6</v>
      </c>
      <c r="E17" t="s">
        <v>6</v>
      </c>
      <c r="F17">
        <v>70.84</v>
      </c>
      <c r="G17" s="2">
        <v>42005</v>
      </c>
      <c r="H17" s="2">
        <v>45657</v>
      </c>
      <c r="I17" s="2" t="s">
        <v>668</v>
      </c>
      <c r="J17" s="4">
        <v>23.4</v>
      </c>
      <c r="K17">
        <v>22.956700000000001</v>
      </c>
      <c r="L17">
        <v>23.9941</v>
      </c>
      <c r="M17">
        <v>21.701000000000001</v>
      </c>
      <c r="N17">
        <v>22.505400000000002</v>
      </c>
      <c r="O17">
        <v>25.020399999999999</v>
      </c>
      <c r="P17">
        <v>27.1311</v>
      </c>
      <c r="Q17">
        <v>26.066800000000001</v>
      </c>
      <c r="R17">
        <v>28.8505</v>
      </c>
      <c r="S17">
        <v>26.636500000000002</v>
      </c>
      <c r="T17">
        <v>28.767099999999999</v>
      </c>
      <c r="U17">
        <v>28.575800000000001</v>
      </c>
      <c r="V17">
        <v>28.65</v>
      </c>
      <c r="W17">
        <v>28.8355</v>
      </c>
      <c r="X17">
        <v>27.5456</v>
      </c>
      <c r="Y17">
        <v>25.753799999999998</v>
      </c>
      <c r="Z17">
        <v>27.192799999999998</v>
      </c>
      <c r="AA17">
        <v>25.930199999999999</v>
      </c>
      <c r="AB17">
        <v>27.613900000000001</v>
      </c>
      <c r="AC17">
        <v>31.546099999999999</v>
      </c>
      <c r="AD17">
        <v>29.8277</v>
      </c>
      <c r="AE17">
        <v>31.540099999999999</v>
      </c>
      <c r="AF17">
        <v>29.357099999999999</v>
      </c>
      <c r="AG17">
        <v>29.650700000000001</v>
      </c>
      <c r="AH17">
        <v>29.622699999999998</v>
      </c>
      <c r="AI17">
        <v>30.032800000000002</v>
      </c>
      <c r="AJ17">
        <v>28.993400000000001</v>
      </c>
      <c r="AK17">
        <v>30.0107</v>
      </c>
      <c r="AL17">
        <v>29.791399999999999</v>
      </c>
      <c r="AM17">
        <v>29.072700000000001</v>
      </c>
      <c r="AN17">
        <v>28.278099999999998</v>
      </c>
      <c r="AO17">
        <v>28.016400000000001</v>
      </c>
      <c r="AP17">
        <v>26.868600000000001</v>
      </c>
      <c r="AQ17">
        <v>28.5488</v>
      </c>
      <c r="AR17">
        <v>30.860700000000001</v>
      </c>
      <c r="AS17">
        <v>30.228300000000001</v>
      </c>
      <c r="AT17">
        <v>30.087700000000002</v>
      </c>
      <c r="AU17">
        <v>29.314399999999999</v>
      </c>
      <c r="AV17">
        <v>26.883199999999999</v>
      </c>
      <c r="AW17">
        <v>26.531099999999999</v>
      </c>
      <c r="AX17">
        <v>25.629899999999999</v>
      </c>
      <c r="AY17">
        <v>27.085100000000001</v>
      </c>
      <c r="AZ17">
        <v>28.2561</v>
      </c>
      <c r="BA17">
        <v>29.5961</v>
      </c>
      <c r="BB17">
        <v>30.544599999999999</v>
      </c>
      <c r="BC17">
        <v>29.6782</v>
      </c>
      <c r="BD17">
        <v>32.912999999999997</v>
      </c>
      <c r="BE17">
        <v>32.0413</v>
      </c>
      <c r="BF17">
        <v>33.630400000000002</v>
      </c>
      <c r="BG17">
        <v>35.082700000000003</v>
      </c>
      <c r="BH17">
        <v>37.294699999999999</v>
      </c>
      <c r="BI17">
        <v>37.408099999999997</v>
      </c>
      <c r="BJ17">
        <v>39.235999999999997</v>
      </c>
      <c r="BK17">
        <v>38.962000000000003</v>
      </c>
      <c r="BL17">
        <v>38.386899999999997</v>
      </c>
      <c r="BM17">
        <v>39.758699999999997</v>
      </c>
      <c r="BN17">
        <v>38.608400000000003</v>
      </c>
      <c r="BO17">
        <v>37.575600000000001</v>
      </c>
      <c r="BP17">
        <v>41.374899999999997</v>
      </c>
      <c r="BQ17">
        <v>39.261600000000001</v>
      </c>
      <c r="BR17">
        <v>42.1175</v>
      </c>
      <c r="BS17">
        <v>38.806199999999997</v>
      </c>
      <c r="BT17">
        <v>31.840299999999999</v>
      </c>
      <c r="BU17">
        <v>37.4116</v>
      </c>
      <c r="BV17">
        <v>41.69</v>
      </c>
      <c r="BW17">
        <v>41.5854</v>
      </c>
      <c r="BX17">
        <v>44.328200000000002</v>
      </c>
      <c r="BY17">
        <v>40.819099999999999</v>
      </c>
      <c r="BZ17">
        <v>44.261499999999998</v>
      </c>
      <c r="CA17">
        <v>39.340299999999999</v>
      </c>
      <c r="CB17">
        <v>41.381300000000003</v>
      </c>
      <c r="CC17">
        <v>41.569499999999998</v>
      </c>
      <c r="CD17">
        <v>37.766100000000002</v>
      </c>
      <c r="CE17">
        <v>36.915599999999998</v>
      </c>
      <c r="CF17">
        <v>39.008099999999999</v>
      </c>
      <c r="CG17">
        <v>40.186100000000003</v>
      </c>
      <c r="CH17">
        <v>41.823799999999999</v>
      </c>
      <c r="CI17">
        <v>44.170200000000001</v>
      </c>
      <c r="CJ17">
        <v>48.908299999999997</v>
      </c>
      <c r="CK17">
        <v>49.3401</v>
      </c>
      <c r="CL17">
        <v>47.080199999999998</v>
      </c>
      <c r="CM17">
        <v>45.273200000000003</v>
      </c>
      <c r="CN17">
        <v>45.455800000000004</v>
      </c>
      <c r="CO17">
        <v>51.063099999999999</v>
      </c>
      <c r="CP17">
        <v>49.396299999999997</v>
      </c>
      <c r="CQ17">
        <v>47.931899999999999</v>
      </c>
      <c r="CR17">
        <v>54.259399999999999</v>
      </c>
      <c r="CS17">
        <v>55.215299999999999</v>
      </c>
      <c r="CT17">
        <v>55.485599999999998</v>
      </c>
      <c r="CU17">
        <v>48.476300000000002</v>
      </c>
      <c r="CV17">
        <v>55.353900000000003</v>
      </c>
      <c r="CW17">
        <v>54.8508</v>
      </c>
      <c r="CX17">
        <v>53.906799999999997</v>
      </c>
      <c r="CY17">
        <v>59.131799999999998</v>
      </c>
      <c r="CZ17">
        <v>59.539299999999997</v>
      </c>
      <c r="DA17">
        <v>57.809899999999999</v>
      </c>
      <c r="DB17">
        <v>59.034100000000002</v>
      </c>
      <c r="DC17">
        <v>62.191699999999997</v>
      </c>
      <c r="DD17">
        <v>66.215900000000005</v>
      </c>
      <c r="DE17">
        <v>65.8459</v>
      </c>
      <c r="DF17">
        <v>64.005499999999998</v>
      </c>
      <c r="DG17">
        <v>66.147800000000004</v>
      </c>
      <c r="DH17">
        <v>65.142600000000002</v>
      </c>
      <c r="DI17">
        <v>69.006699999999995</v>
      </c>
      <c r="DJ17">
        <v>67.438100000000006</v>
      </c>
      <c r="DK17">
        <v>73.802599999999998</v>
      </c>
      <c r="DL17">
        <v>75.669899999999998</v>
      </c>
      <c r="DM17">
        <v>76.458399999999997</v>
      </c>
      <c r="DN17">
        <v>77.193299999999994</v>
      </c>
      <c r="DO17">
        <v>82.474699999999999</v>
      </c>
      <c r="DP17">
        <v>75.924800000000005</v>
      </c>
      <c r="DQ17">
        <v>74.932900000000004</v>
      </c>
      <c r="DR17">
        <v>78.124700000000004</v>
      </c>
      <c r="DS17">
        <v>75.394499999999994</v>
      </c>
      <c r="DT17">
        <v>83.773099999999999</v>
      </c>
      <c r="DU17">
        <v>75.721599999999995</v>
      </c>
      <c r="DV17">
        <v>73.765699999999995</v>
      </c>
      <c r="DW17">
        <v>71.634699999999995</v>
      </c>
      <c r="DX17">
        <v>80.809799999999996</v>
      </c>
      <c r="DY17">
        <v>78.814499999999995</v>
      </c>
    </row>
    <row r="18" spans="1:129" x14ac:dyDescent="0.3">
      <c r="A18" t="s">
        <v>242</v>
      </c>
      <c r="B18" t="str">
        <f t="shared" si="0"/>
        <v>ATH CN Equity</v>
      </c>
      <c r="C18" t="s">
        <v>22</v>
      </c>
      <c r="D18" t="s">
        <v>6</v>
      </c>
      <c r="E18" t="s">
        <v>6</v>
      </c>
      <c r="F18">
        <v>7.99</v>
      </c>
      <c r="G18" s="2">
        <v>42005</v>
      </c>
      <c r="H18" s="2">
        <v>45657</v>
      </c>
      <c r="I18" s="2" t="s">
        <v>664</v>
      </c>
      <c r="J18" s="4">
        <v>1.86</v>
      </c>
      <c r="K18">
        <v>2.04</v>
      </c>
      <c r="L18">
        <v>2.11</v>
      </c>
      <c r="M18">
        <v>2.21</v>
      </c>
      <c r="N18">
        <v>2.16</v>
      </c>
      <c r="O18">
        <v>2.04</v>
      </c>
      <c r="P18">
        <v>1.45</v>
      </c>
      <c r="Q18">
        <v>1.6</v>
      </c>
      <c r="R18">
        <v>1.27</v>
      </c>
      <c r="S18">
        <v>1.56</v>
      </c>
      <c r="T18">
        <v>1.69</v>
      </c>
      <c r="U18">
        <v>1.53</v>
      </c>
      <c r="V18">
        <v>1.48</v>
      </c>
      <c r="W18">
        <v>0.99</v>
      </c>
      <c r="X18">
        <v>1.03</v>
      </c>
      <c r="Y18">
        <v>1.34</v>
      </c>
      <c r="Z18">
        <v>1.41</v>
      </c>
      <c r="AA18">
        <v>1.43</v>
      </c>
      <c r="AB18">
        <v>1.23</v>
      </c>
      <c r="AC18">
        <v>1.24</v>
      </c>
      <c r="AD18">
        <v>1.29</v>
      </c>
      <c r="AE18">
        <v>1.27</v>
      </c>
      <c r="AF18">
        <v>1.39</v>
      </c>
      <c r="AG18">
        <v>2.0499999999999998</v>
      </c>
      <c r="AH18">
        <v>1.66</v>
      </c>
      <c r="AI18">
        <v>1.67</v>
      </c>
      <c r="AJ18">
        <v>1.53</v>
      </c>
      <c r="AK18">
        <v>1.38</v>
      </c>
      <c r="AL18">
        <v>1.23</v>
      </c>
      <c r="AM18">
        <v>1.01</v>
      </c>
      <c r="AN18">
        <v>1.04</v>
      </c>
      <c r="AO18">
        <v>0.93</v>
      </c>
      <c r="AP18">
        <v>1.1200000000000001</v>
      </c>
      <c r="AQ18">
        <v>1.1599999999999999</v>
      </c>
      <c r="AR18">
        <v>1.26</v>
      </c>
      <c r="AS18">
        <v>1.07</v>
      </c>
      <c r="AT18">
        <v>1.0900000000000001</v>
      </c>
      <c r="AU18">
        <v>1.05</v>
      </c>
      <c r="AV18">
        <v>1.19</v>
      </c>
      <c r="AW18">
        <v>1.52</v>
      </c>
      <c r="AX18">
        <v>1.75</v>
      </c>
      <c r="AY18">
        <v>1.8</v>
      </c>
      <c r="AZ18">
        <v>1.75</v>
      </c>
      <c r="BA18">
        <v>1.5</v>
      </c>
      <c r="BB18">
        <v>1.59</v>
      </c>
      <c r="BC18">
        <v>1.28</v>
      </c>
      <c r="BD18">
        <v>1.03</v>
      </c>
      <c r="BE18">
        <v>0.99</v>
      </c>
      <c r="BF18">
        <v>0.98</v>
      </c>
      <c r="BG18">
        <v>0.95</v>
      </c>
      <c r="BH18">
        <v>0.85</v>
      </c>
      <c r="BI18">
        <v>1</v>
      </c>
      <c r="BJ18">
        <v>0.81</v>
      </c>
      <c r="BK18">
        <v>0.74</v>
      </c>
      <c r="BL18">
        <v>0.71</v>
      </c>
      <c r="BM18">
        <v>0.57999999999999996</v>
      </c>
      <c r="BN18">
        <v>0.64</v>
      </c>
      <c r="BO18">
        <v>0.40500000000000003</v>
      </c>
      <c r="BP18">
        <v>0.38</v>
      </c>
      <c r="BQ18">
        <v>0.59</v>
      </c>
      <c r="BR18">
        <v>0.4</v>
      </c>
      <c r="BS18">
        <v>0.36</v>
      </c>
      <c r="BT18">
        <v>0.14499999999999999</v>
      </c>
      <c r="BU18">
        <v>0.14499999999999999</v>
      </c>
      <c r="BV18">
        <v>0.13</v>
      </c>
      <c r="BW18">
        <v>0.18</v>
      </c>
      <c r="BX18">
        <v>0.17</v>
      </c>
      <c r="BY18">
        <v>0.18</v>
      </c>
      <c r="BZ18">
        <v>0.13</v>
      </c>
      <c r="CA18">
        <v>0.115</v>
      </c>
      <c r="CB18">
        <v>0.155</v>
      </c>
      <c r="CC18">
        <v>0.17</v>
      </c>
      <c r="CD18">
        <v>0.22500000000000001</v>
      </c>
      <c r="CE18">
        <v>0.42499999999999999</v>
      </c>
      <c r="CF18">
        <v>0.53</v>
      </c>
      <c r="CG18">
        <v>0.6</v>
      </c>
      <c r="CH18">
        <v>0.78</v>
      </c>
      <c r="CI18">
        <v>0.98</v>
      </c>
      <c r="CJ18">
        <v>0.79</v>
      </c>
      <c r="CK18">
        <v>0.73</v>
      </c>
      <c r="CL18">
        <v>0.92</v>
      </c>
      <c r="CM18">
        <v>1.02</v>
      </c>
      <c r="CN18">
        <v>1.19</v>
      </c>
      <c r="CO18">
        <v>1.19</v>
      </c>
      <c r="CP18">
        <v>1.2</v>
      </c>
      <c r="CQ18">
        <v>1.97</v>
      </c>
      <c r="CR18">
        <v>2.0299999999999998</v>
      </c>
      <c r="CS18">
        <v>2.46</v>
      </c>
      <c r="CT18">
        <v>2.59</v>
      </c>
      <c r="CU18">
        <v>2.4900000000000002</v>
      </c>
      <c r="CV18">
        <v>2.42</v>
      </c>
      <c r="CW18">
        <v>2.59</v>
      </c>
      <c r="CX18">
        <v>2.13</v>
      </c>
      <c r="CY18">
        <v>2.75</v>
      </c>
      <c r="CZ18">
        <v>2.77</v>
      </c>
      <c r="DA18">
        <v>2.41</v>
      </c>
      <c r="DB18">
        <v>2.96</v>
      </c>
      <c r="DC18">
        <v>2.98</v>
      </c>
      <c r="DD18">
        <v>3.23</v>
      </c>
      <c r="DE18">
        <v>3.34</v>
      </c>
      <c r="DF18">
        <v>2.84</v>
      </c>
      <c r="DG18">
        <v>2.87</v>
      </c>
      <c r="DH18">
        <v>3.4</v>
      </c>
      <c r="DI18">
        <v>3.75</v>
      </c>
      <c r="DJ18">
        <v>4.3499999999999996</v>
      </c>
      <c r="DK18">
        <v>4.12</v>
      </c>
      <c r="DL18">
        <v>3.88</v>
      </c>
      <c r="DM18">
        <v>4.18</v>
      </c>
      <c r="DN18">
        <v>4.34</v>
      </c>
      <c r="DO18">
        <v>4.92</v>
      </c>
      <c r="DP18">
        <v>5.23</v>
      </c>
      <c r="DQ18">
        <v>4.8</v>
      </c>
      <c r="DR18">
        <v>5.01</v>
      </c>
      <c r="DS18">
        <v>5.18</v>
      </c>
      <c r="DT18">
        <v>5.66</v>
      </c>
      <c r="DU18">
        <v>5.42</v>
      </c>
      <c r="DV18">
        <v>4.8</v>
      </c>
      <c r="DW18">
        <v>5.17</v>
      </c>
      <c r="DX18">
        <v>5.14</v>
      </c>
      <c r="DY18">
        <v>5.33</v>
      </c>
    </row>
    <row r="19" spans="1:129" x14ac:dyDescent="0.3">
      <c r="A19" t="s">
        <v>243</v>
      </c>
      <c r="B19" t="str">
        <f t="shared" si="0"/>
        <v>ATRL CN Equity</v>
      </c>
      <c r="C19" t="s">
        <v>23</v>
      </c>
      <c r="D19" t="s">
        <v>6</v>
      </c>
      <c r="E19" t="s">
        <v>6</v>
      </c>
      <c r="F19">
        <v>95.56</v>
      </c>
      <c r="G19" s="2">
        <v>42005</v>
      </c>
      <c r="H19" s="2">
        <v>45657</v>
      </c>
      <c r="I19" s="2" t="s">
        <v>665</v>
      </c>
      <c r="J19" s="4">
        <v>37.75</v>
      </c>
      <c r="K19">
        <v>35.319600000000001</v>
      </c>
      <c r="L19">
        <v>35.5304</v>
      </c>
      <c r="M19">
        <v>39.297499999999999</v>
      </c>
      <c r="N19">
        <v>40.848700000000001</v>
      </c>
      <c r="O19">
        <v>38.123100000000001</v>
      </c>
      <c r="P19">
        <v>38.913499999999999</v>
      </c>
      <c r="Q19">
        <v>36.114800000000002</v>
      </c>
      <c r="R19">
        <v>34.725099999999998</v>
      </c>
      <c r="S19">
        <v>38.318300000000001</v>
      </c>
      <c r="T19">
        <v>39.016100000000002</v>
      </c>
      <c r="U19">
        <v>37.820399999999999</v>
      </c>
      <c r="V19">
        <v>36.836199999999998</v>
      </c>
      <c r="W19">
        <v>39.061999999999998</v>
      </c>
      <c r="X19">
        <v>43.8855</v>
      </c>
      <c r="Y19">
        <v>43.663499999999999</v>
      </c>
      <c r="Z19">
        <v>49.090899999999998</v>
      </c>
      <c r="AA19">
        <v>50.438699999999997</v>
      </c>
      <c r="AB19">
        <v>52.288600000000002</v>
      </c>
      <c r="AC19">
        <v>52.204099999999997</v>
      </c>
      <c r="AD19">
        <v>48.122999999999998</v>
      </c>
      <c r="AE19">
        <v>50.896700000000003</v>
      </c>
      <c r="AF19">
        <v>53.405900000000003</v>
      </c>
      <c r="AG19">
        <v>54.222200000000001</v>
      </c>
      <c r="AH19">
        <v>52.617800000000003</v>
      </c>
      <c r="AI19">
        <v>50.750599999999999</v>
      </c>
      <c r="AJ19">
        <v>49.203499999999998</v>
      </c>
      <c r="AK19">
        <v>51.768300000000004</v>
      </c>
      <c r="AL19">
        <v>49.131100000000004</v>
      </c>
      <c r="AM19">
        <v>53.150300000000001</v>
      </c>
      <c r="AN19">
        <v>52.050699999999999</v>
      </c>
      <c r="AO19">
        <v>51.976399999999998</v>
      </c>
      <c r="AP19">
        <v>53.729599999999998</v>
      </c>
      <c r="AQ19">
        <v>55.378</v>
      </c>
      <c r="AR19">
        <v>53.873399999999997</v>
      </c>
      <c r="AS19">
        <v>54.620199999999997</v>
      </c>
      <c r="AT19">
        <v>52.092599999999997</v>
      </c>
      <c r="AU19">
        <v>53.298900000000003</v>
      </c>
      <c r="AV19">
        <v>54.436799999999998</v>
      </c>
      <c r="AW19">
        <v>54.167299999999997</v>
      </c>
      <c r="AX19">
        <v>54.703800000000001</v>
      </c>
      <c r="AY19">
        <v>56.154600000000002</v>
      </c>
      <c r="AZ19">
        <v>55.7194</v>
      </c>
      <c r="BA19">
        <v>51.077599999999997</v>
      </c>
      <c r="BB19">
        <v>51.213700000000003</v>
      </c>
      <c r="BC19">
        <v>45.700499999999998</v>
      </c>
      <c r="BD19">
        <v>47.450299999999999</v>
      </c>
      <c r="BE19">
        <v>44.926200000000001</v>
      </c>
      <c r="BF19">
        <v>35.778500000000001</v>
      </c>
      <c r="BG19">
        <v>35.563299999999998</v>
      </c>
      <c r="BH19">
        <v>33.277799999999999</v>
      </c>
      <c r="BI19">
        <v>32.767600000000002</v>
      </c>
      <c r="BJ19">
        <v>23.7227</v>
      </c>
      <c r="BK19">
        <v>26.0763</v>
      </c>
      <c r="BL19">
        <v>20.601099999999999</v>
      </c>
      <c r="BM19">
        <v>16.178000000000001</v>
      </c>
      <c r="BN19">
        <v>18.3962</v>
      </c>
      <c r="BO19">
        <v>23.473400000000002</v>
      </c>
      <c r="BP19">
        <v>23.6981</v>
      </c>
      <c r="BQ19">
        <v>29.5486</v>
      </c>
      <c r="BR19">
        <v>30.0321</v>
      </c>
      <c r="BS19">
        <v>30.7819</v>
      </c>
      <c r="BT19">
        <v>20.4971</v>
      </c>
      <c r="BU19">
        <v>25.344899999999999</v>
      </c>
      <c r="BV19">
        <v>20.636199999999999</v>
      </c>
      <c r="BW19">
        <v>22.642499999999998</v>
      </c>
      <c r="BX19">
        <v>21.001899999999999</v>
      </c>
      <c r="BY19">
        <v>22.828800000000001</v>
      </c>
      <c r="BZ19">
        <v>21.117599999999999</v>
      </c>
      <c r="CA19">
        <v>18.437100000000001</v>
      </c>
      <c r="CB19">
        <v>23.602499999999999</v>
      </c>
      <c r="CC19">
        <v>21.513500000000001</v>
      </c>
      <c r="CD19">
        <v>20.959099999999999</v>
      </c>
      <c r="CE19">
        <v>25.344999999999999</v>
      </c>
      <c r="CF19">
        <v>26.6508</v>
      </c>
      <c r="CG19">
        <v>27.235299999999999</v>
      </c>
      <c r="CH19">
        <v>32.674199999999999</v>
      </c>
      <c r="CI19">
        <v>31.970300000000002</v>
      </c>
      <c r="CJ19">
        <v>32.912100000000002</v>
      </c>
      <c r="CK19">
        <v>33.883699999999997</v>
      </c>
      <c r="CL19">
        <v>34.895400000000002</v>
      </c>
      <c r="CM19">
        <v>33.020699999999998</v>
      </c>
      <c r="CN19">
        <v>30.648399999999999</v>
      </c>
      <c r="CO19">
        <v>30.6782</v>
      </c>
      <c r="CP19">
        <v>27.819800000000001</v>
      </c>
      <c r="CQ19">
        <v>28.326000000000001</v>
      </c>
      <c r="CR19">
        <v>29.893999999999998</v>
      </c>
      <c r="CS19">
        <v>28.374500000000001</v>
      </c>
      <c r="CT19">
        <v>25.186199999999999</v>
      </c>
      <c r="CU19">
        <v>22.005700000000001</v>
      </c>
      <c r="CV19">
        <v>23.794699999999999</v>
      </c>
      <c r="CW19">
        <v>25.274799999999999</v>
      </c>
      <c r="CX19">
        <v>22.877600000000001</v>
      </c>
      <c r="CY19">
        <v>23.464500000000001</v>
      </c>
      <c r="CZ19">
        <v>24.161000000000001</v>
      </c>
      <c r="DA19">
        <v>23.752800000000001</v>
      </c>
      <c r="DB19">
        <v>28.421800000000001</v>
      </c>
      <c r="DC19">
        <v>28.113199999999999</v>
      </c>
      <c r="DD19">
        <v>33.092199999999998</v>
      </c>
      <c r="DE19">
        <v>31.079899999999999</v>
      </c>
      <c r="DF19">
        <v>31.596800000000002</v>
      </c>
      <c r="DG19">
        <v>34.636800000000001</v>
      </c>
      <c r="DH19">
        <v>38.185299999999998</v>
      </c>
      <c r="DI19">
        <v>43.907299999999999</v>
      </c>
      <c r="DJ19">
        <v>45.183700000000002</v>
      </c>
      <c r="DK19">
        <v>38.412700000000001</v>
      </c>
      <c r="DL19">
        <v>41.962200000000003</v>
      </c>
      <c r="DM19">
        <v>42.5608</v>
      </c>
      <c r="DN19">
        <v>44.4863</v>
      </c>
      <c r="DO19">
        <v>45.763300000000001</v>
      </c>
      <c r="DP19">
        <v>55.291200000000003</v>
      </c>
      <c r="DQ19">
        <v>52.7562</v>
      </c>
      <c r="DR19">
        <v>53.255200000000002</v>
      </c>
      <c r="DS19">
        <v>59.125900000000001</v>
      </c>
      <c r="DT19">
        <v>59.3855</v>
      </c>
      <c r="DU19">
        <v>52.715899999999998</v>
      </c>
      <c r="DV19">
        <v>54.883200000000002</v>
      </c>
      <c r="DW19">
        <v>66.918599999999998</v>
      </c>
      <c r="DX19">
        <v>75.948099999999997</v>
      </c>
      <c r="DY19">
        <v>76.037999999999997</v>
      </c>
    </row>
    <row r="20" spans="1:129" x14ac:dyDescent="0.3">
      <c r="A20" t="s">
        <v>244</v>
      </c>
      <c r="B20" t="str">
        <f t="shared" si="0"/>
        <v>ATS CN Equity</v>
      </c>
      <c r="C20" t="s">
        <v>24</v>
      </c>
      <c r="D20" t="s">
        <v>6</v>
      </c>
      <c r="E20" t="s">
        <v>6</v>
      </c>
      <c r="F20">
        <v>38.700000000000003</v>
      </c>
      <c r="G20" s="2">
        <v>42005</v>
      </c>
      <c r="H20" s="2">
        <v>45657</v>
      </c>
      <c r="I20" s="2" t="s">
        <v>665</v>
      </c>
      <c r="J20" s="4">
        <v>14.5</v>
      </c>
      <c r="K20">
        <v>14.35</v>
      </c>
      <c r="L20">
        <v>13.58</v>
      </c>
      <c r="M20">
        <v>13.31</v>
      </c>
      <c r="N20">
        <v>15.72</v>
      </c>
      <c r="O20">
        <v>15.29</v>
      </c>
      <c r="P20">
        <v>16.149999999999999</v>
      </c>
      <c r="Q20">
        <v>13.61</v>
      </c>
      <c r="R20">
        <v>12.91</v>
      </c>
      <c r="S20">
        <v>13.77</v>
      </c>
      <c r="T20">
        <v>12.8</v>
      </c>
      <c r="U20">
        <v>11.38</v>
      </c>
      <c r="V20">
        <v>10.64</v>
      </c>
      <c r="W20">
        <v>9.9600000000000009</v>
      </c>
      <c r="X20">
        <v>10.59</v>
      </c>
      <c r="Y20">
        <v>11.61</v>
      </c>
      <c r="Z20">
        <v>10.71</v>
      </c>
      <c r="AA20">
        <v>9.7200000000000006</v>
      </c>
      <c r="AB20">
        <v>9.9700000000000006</v>
      </c>
      <c r="AC20">
        <v>10.81</v>
      </c>
      <c r="AD20">
        <v>11</v>
      </c>
      <c r="AE20">
        <v>11.5</v>
      </c>
      <c r="AF20">
        <v>10.5</v>
      </c>
      <c r="AG20">
        <v>12.52</v>
      </c>
      <c r="AH20">
        <v>13.13</v>
      </c>
      <c r="AI20">
        <v>13.5</v>
      </c>
      <c r="AJ20">
        <v>13.57</v>
      </c>
      <c r="AK20">
        <v>13.02</v>
      </c>
      <c r="AL20">
        <v>12.93</v>
      </c>
      <c r="AM20">
        <v>13.29</v>
      </c>
      <c r="AN20">
        <v>13.4</v>
      </c>
      <c r="AO20">
        <v>12.61</v>
      </c>
      <c r="AP20">
        <v>13.26</v>
      </c>
      <c r="AQ20">
        <v>14.85</v>
      </c>
      <c r="AR20">
        <v>16.04</v>
      </c>
      <c r="AS20">
        <v>15.55</v>
      </c>
      <c r="AT20">
        <v>16.64</v>
      </c>
      <c r="AU20">
        <v>17.600000000000001</v>
      </c>
      <c r="AV20">
        <v>17.690000000000001</v>
      </c>
      <c r="AW20">
        <v>17.57</v>
      </c>
      <c r="AX20">
        <v>20.27</v>
      </c>
      <c r="AY20">
        <v>19.7</v>
      </c>
      <c r="AZ20">
        <v>19.559999999999999</v>
      </c>
      <c r="BA20">
        <v>22.12</v>
      </c>
      <c r="BB20">
        <v>24.02</v>
      </c>
      <c r="BC20">
        <v>19.36</v>
      </c>
      <c r="BD20">
        <v>17.02</v>
      </c>
      <c r="BE20">
        <v>14.39</v>
      </c>
      <c r="BF20">
        <v>16.920000000000002</v>
      </c>
      <c r="BG20">
        <v>18.53</v>
      </c>
      <c r="BH20">
        <v>19.64</v>
      </c>
      <c r="BI20">
        <v>21.45</v>
      </c>
      <c r="BJ20">
        <v>20.36</v>
      </c>
      <c r="BK20">
        <v>21.3</v>
      </c>
      <c r="BL20">
        <v>21.15</v>
      </c>
      <c r="BM20">
        <v>18.37</v>
      </c>
      <c r="BN20">
        <v>18.11</v>
      </c>
      <c r="BO20">
        <v>17.88</v>
      </c>
      <c r="BP20">
        <v>19.670000000000002</v>
      </c>
      <c r="BQ20">
        <v>21.43</v>
      </c>
      <c r="BR20">
        <v>20.329999999999998</v>
      </c>
      <c r="BS20">
        <v>17.93</v>
      </c>
      <c r="BT20">
        <v>16.46</v>
      </c>
      <c r="BU20">
        <v>20.65</v>
      </c>
      <c r="BV20">
        <v>20.010000000000002</v>
      </c>
      <c r="BW20">
        <v>19.12</v>
      </c>
      <c r="BX20">
        <v>17.34</v>
      </c>
      <c r="BY20">
        <v>18.38</v>
      </c>
      <c r="BZ20">
        <v>17.309999999999999</v>
      </c>
      <c r="CA20">
        <v>16.5</v>
      </c>
      <c r="CB20">
        <v>21.69</v>
      </c>
      <c r="CC20">
        <v>22.35</v>
      </c>
      <c r="CD20">
        <v>21.94</v>
      </c>
      <c r="CE20">
        <v>28.05</v>
      </c>
      <c r="CF20">
        <v>26.47</v>
      </c>
      <c r="CG20">
        <v>29.65</v>
      </c>
      <c r="CH20">
        <v>29.76</v>
      </c>
      <c r="CI20">
        <v>35.58</v>
      </c>
      <c r="CJ20">
        <v>37.56</v>
      </c>
      <c r="CK20">
        <v>45.62</v>
      </c>
      <c r="CL20">
        <v>40.18</v>
      </c>
      <c r="CM20">
        <v>42.11</v>
      </c>
      <c r="CN20">
        <v>47.67</v>
      </c>
      <c r="CO20">
        <v>50.24</v>
      </c>
      <c r="CP20">
        <v>51.9</v>
      </c>
      <c r="CQ20">
        <v>49.15</v>
      </c>
      <c r="CR20">
        <v>45.1</v>
      </c>
      <c r="CS20">
        <v>37.49</v>
      </c>
      <c r="CT20">
        <v>37.130000000000003</v>
      </c>
      <c r="CU20">
        <v>35.35</v>
      </c>
      <c r="CV20">
        <v>40.549999999999997</v>
      </c>
      <c r="CW20">
        <v>40.119999999999997</v>
      </c>
      <c r="CX20">
        <v>36.46</v>
      </c>
      <c r="CY20">
        <v>43.1</v>
      </c>
      <c r="CZ20">
        <v>44.82</v>
      </c>
      <c r="DA20">
        <v>42.09</v>
      </c>
      <c r="DB20">
        <v>53.88</v>
      </c>
      <c r="DC20">
        <v>55.05</v>
      </c>
      <c r="DD20">
        <v>56.59</v>
      </c>
      <c r="DE20">
        <v>58.08</v>
      </c>
      <c r="DF20">
        <v>59.45</v>
      </c>
      <c r="DG20">
        <v>60.95</v>
      </c>
      <c r="DH20">
        <v>59.8</v>
      </c>
      <c r="DI20">
        <v>60.62</v>
      </c>
      <c r="DJ20">
        <v>57.9</v>
      </c>
      <c r="DK20">
        <v>46.7</v>
      </c>
      <c r="DL20">
        <v>53.41</v>
      </c>
      <c r="DM20">
        <v>57.11</v>
      </c>
      <c r="DN20">
        <v>57.51</v>
      </c>
      <c r="DO20">
        <v>51.14</v>
      </c>
      <c r="DP20">
        <v>45.58</v>
      </c>
      <c r="DQ20">
        <v>45.29</v>
      </c>
      <c r="DR20">
        <v>43.42</v>
      </c>
      <c r="DS20">
        <v>44.27</v>
      </c>
      <c r="DT20">
        <v>41.49</v>
      </c>
      <c r="DU20">
        <v>36.200000000000003</v>
      </c>
      <c r="DV20">
        <v>39.24</v>
      </c>
      <c r="DW20">
        <v>41.73</v>
      </c>
      <c r="DX20">
        <v>45.86</v>
      </c>
      <c r="DY20">
        <v>43.84</v>
      </c>
    </row>
    <row r="21" spans="1:129" hidden="1" x14ac:dyDescent="0.3">
      <c r="A21" t="s">
        <v>245</v>
      </c>
      <c r="B21" s="5" t="str">
        <f t="shared" si="0"/>
        <v>ATZ CN Equity</v>
      </c>
      <c r="C21" t="s">
        <v>25</v>
      </c>
      <c r="D21" t="s">
        <v>6</v>
      </c>
      <c r="E21" t="s">
        <v>6</v>
      </c>
      <c r="F21">
        <v>107.33</v>
      </c>
      <c r="G21" s="2">
        <v>42005</v>
      </c>
      <c r="H21" s="2">
        <v>45657</v>
      </c>
      <c r="I21" s="2" t="s">
        <v>669</v>
      </c>
      <c r="AD21" s="4" t="str">
        <f>_xll.BDH(B21, "PX_LAST", "2015-01-01", "2024-12-31", "Period=M", "Orientation=H", "CshAdjNormal = Y","CapChg = Y", "DTS=H","cols=100;rows=1")</f>
        <v>#N/A Requesting Data...</v>
      </c>
      <c r="AE21">
        <v>18.3</v>
      </c>
      <c r="AF21">
        <v>17.690000000000001</v>
      </c>
      <c r="AG21">
        <v>17.5</v>
      </c>
      <c r="AH21">
        <v>16.38</v>
      </c>
      <c r="AI21">
        <v>15.88</v>
      </c>
      <c r="AJ21">
        <v>15.53</v>
      </c>
      <c r="AK21">
        <v>15</v>
      </c>
      <c r="AL21">
        <v>15.3</v>
      </c>
      <c r="AM21">
        <v>15.02</v>
      </c>
      <c r="AN21">
        <v>13.29</v>
      </c>
      <c r="AO21">
        <v>12.55</v>
      </c>
      <c r="AP21">
        <v>14.85</v>
      </c>
      <c r="AQ21">
        <v>10.95</v>
      </c>
      <c r="AR21">
        <v>12.07</v>
      </c>
      <c r="AS21">
        <v>12.69</v>
      </c>
      <c r="AT21">
        <v>13.32</v>
      </c>
      <c r="AU21">
        <v>12.55</v>
      </c>
      <c r="AV21">
        <v>12.06</v>
      </c>
      <c r="AW21">
        <v>12.23</v>
      </c>
      <c r="AX21">
        <v>13.8</v>
      </c>
      <c r="AY21">
        <v>15.6</v>
      </c>
      <c r="AZ21">
        <v>16.05</v>
      </c>
      <c r="BA21">
        <v>16.309999999999999</v>
      </c>
      <c r="BB21">
        <v>17.11</v>
      </c>
      <c r="BC21">
        <v>19.37</v>
      </c>
      <c r="BD21">
        <v>18.27</v>
      </c>
      <c r="BE21">
        <v>16.399999999999999</v>
      </c>
      <c r="BF21">
        <v>17.03</v>
      </c>
      <c r="BG21">
        <v>16.16</v>
      </c>
      <c r="BH21">
        <v>17.760000000000002</v>
      </c>
      <c r="BI21">
        <v>19.43</v>
      </c>
      <c r="BJ21">
        <v>17.75</v>
      </c>
      <c r="BK21">
        <v>16.78</v>
      </c>
      <c r="BL21">
        <v>18.29</v>
      </c>
      <c r="BM21">
        <v>16.96</v>
      </c>
      <c r="BN21">
        <v>16.79</v>
      </c>
      <c r="BO21">
        <v>18.77</v>
      </c>
      <c r="BP21">
        <v>18.87</v>
      </c>
      <c r="BQ21">
        <v>19.05</v>
      </c>
      <c r="BR21">
        <v>25.03</v>
      </c>
      <c r="BS21">
        <v>22.12</v>
      </c>
      <c r="BT21">
        <v>12.31</v>
      </c>
      <c r="BU21">
        <v>16.57</v>
      </c>
      <c r="BV21">
        <v>18.14</v>
      </c>
      <c r="BW21">
        <v>19.010000000000002</v>
      </c>
      <c r="BX21">
        <v>17.73</v>
      </c>
      <c r="BY21">
        <v>18.68</v>
      </c>
      <c r="BZ21">
        <v>17.43</v>
      </c>
      <c r="CA21">
        <v>20.12</v>
      </c>
      <c r="CB21">
        <v>23.33</v>
      </c>
      <c r="CC21">
        <v>25.79</v>
      </c>
      <c r="CD21">
        <v>26.6</v>
      </c>
      <c r="CE21">
        <v>29.99</v>
      </c>
      <c r="CF21">
        <v>29.2</v>
      </c>
      <c r="CG21">
        <v>30.67</v>
      </c>
      <c r="CH21">
        <v>29.49</v>
      </c>
      <c r="CI21">
        <v>37.08</v>
      </c>
      <c r="CJ21">
        <v>36.590000000000003</v>
      </c>
      <c r="CK21">
        <v>41.23</v>
      </c>
      <c r="CL21">
        <v>40.32</v>
      </c>
      <c r="CM21">
        <v>48.74</v>
      </c>
      <c r="CN21">
        <v>50.62</v>
      </c>
      <c r="CO21">
        <v>52.35</v>
      </c>
      <c r="CP21">
        <v>58.97</v>
      </c>
      <c r="CQ21">
        <v>48.19</v>
      </c>
      <c r="CR21">
        <v>51.03</v>
      </c>
      <c r="CS21">
        <v>45.75</v>
      </c>
      <c r="CT21">
        <v>36.92</v>
      </c>
      <c r="CU21">
        <v>34.85</v>
      </c>
      <c r="CV21">
        <v>40.4</v>
      </c>
      <c r="CW21">
        <v>42.72</v>
      </c>
      <c r="CX21">
        <v>45.39</v>
      </c>
      <c r="CY21">
        <v>52.84</v>
      </c>
      <c r="CZ21">
        <v>51.17</v>
      </c>
      <c r="DA21">
        <v>47.35</v>
      </c>
      <c r="DB21">
        <v>47.99</v>
      </c>
      <c r="DC21">
        <v>41.54</v>
      </c>
      <c r="DD21">
        <v>43.37</v>
      </c>
      <c r="DE21">
        <v>43.06</v>
      </c>
      <c r="DF21">
        <v>34.770000000000003</v>
      </c>
      <c r="DG21">
        <v>36.78</v>
      </c>
      <c r="DH21">
        <v>25.09</v>
      </c>
      <c r="DI21">
        <v>24.8</v>
      </c>
      <c r="DJ21">
        <v>23.63</v>
      </c>
      <c r="DK21">
        <v>21.57</v>
      </c>
      <c r="DL21">
        <v>26.32</v>
      </c>
      <c r="DM21">
        <v>27.5</v>
      </c>
      <c r="DN21">
        <v>32.71</v>
      </c>
      <c r="DO21">
        <v>35.89</v>
      </c>
      <c r="DP21">
        <v>37.4</v>
      </c>
      <c r="DQ21">
        <v>35.64</v>
      </c>
      <c r="DR21">
        <v>34.049999999999997</v>
      </c>
      <c r="DS21">
        <v>38.72</v>
      </c>
      <c r="DT21">
        <v>45.32</v>
      </c>
      <c r="DU21">
        <v>46.1</v>
      </c>
      <c r="DV21">
        <v>50.83</v>
      </c>
      <c r="DW21">
        <v>44.83</v>
      </c>
      <c r="DX21">
        <v>46.64</v>
      </c>
      <c r="DY21">
        <v>53.44</v>
      </c>
    </row>
    <row r="22" spans="1:129" x14ac:dyDescent="0.3">
      <c r="A22" t="s">
        <v>246</v>
      </c>
      <c r="B22" t="str">
        <f t="shared" si="0"/>
        <v>AYA CN Equity</v>
      </c>
      <c r="C22" t="s">
        <v>26</v>
      </c>
      <c r="D22" t="s">
        <v>6</v>
      </c>
      <c r="E22" t="s">
        <v>6</v>
      </c>
      <c r="F22">
        <v>22.1</v>
      </c>
      <c r="G22" s="2">
        <v>42005</v>
      </c>
      <c r="H22" s="2">
        <v>45657</v>
      </c>
      <c r="I22" s="2" t="s">
        <v>663</v>
      </c>
      <c r="J22" s="4">
        <v>1.02</v>
      </c>
      <c r="K22">
        <v>0.92</v>
      </c>
      <c r="L22">
        <v>0.94</v>
      </c>
      <c r="M22">
        <v>0.84</v>
      </c>
      <c r="N22">
        <v>0.86</v>
      </c>
      <c r="O22">
        <v>0.98</v>
      </c>
      <c r="P22">
        <v>0.9</v>
      </c>
      <c r="Q22">
        <v>0.74</v>
      </c>
      <c r="R22">
        <v>0.72</v>
      </c>
      <c r="S22">
        <v>0.62</v>
      </c>
      <c r="T22">
        <v>0.6</v>
      </c>
      <c r="U22">
        <v>0.48</v>
      </c>
      <c r="V22">
        <v>0.46</v>
      </c>
      <c r="W22">
        <v>0.52</v>
      </c>
      <c r="X22">
        <v>0.56000000000000005</v>
      </c>
      <c r="Y22">
        <v>0.68</v>
      </c>
      <c r="Z22">
        <v>0.6</v>
      </c>
      <c r="AA22">
        <v>0.62</v>
      </c>
      <c r="AB22">
        <v>0.6</v>
      </c>
      <c r="AC22">
        <v>0.7</v>
      </c>
      <c r="AD22">
        <v>0.68</v>
      </c>
      <c r="AE22">
        <v>0.56000000000000005</v>
      </c>
      <c r="AF22">
        <v>0.48</v>
      </c>
      <c r="AG22">
        <v>0.56000000000000005</v>
      </c>
      <c r="AH22">
        <v>0.57999999999999996</v>
      </c>
      <c r="AI22">
        <v>0.52</v>
      </c>
      <c r="AJ22">
        <v>0.56000000000000005</v>
      </c>
      <c r="AK22">
        <v>0.56000000000000005</v>
      </c>
      <c r="AL22">
        <v>0.57999999999999996</v>
      </c>
      <c r="AM22">
        <v>0.74</v>
      </c>
      <c r="AN22">
        <v>0.82</v>
      </c>
      <c r="AO22">
        <v>1.6</v>
      </c>
      <c r="AP22">
        <v>1.52</v>
      </c>
      <c r="AQ22">
        <v>1.28</v>
      </c>
      <c r="AR22">
        <v>1.58</v>
      </c>
      <c r="AS22">
        <v>1.64</v>
      </c>
      <c r="AT22">
        <v>2.8</v>
      </c>
      <c r="AU22">
        <v>2.4</v>
      </c>
      <c r="AV22">
        <v>2.1</v>
      </c>
      <c r="AW22">
        <v>2.9</v>
      </c>
      <c r="AX22">
        <v>2.5</v>
      </c>
      <c r="AY22">
        <v>2.6</v>
      </c>
      <c r="AZ22">
        <v>2.58</v>
      </c>
      <c r="BA22">
        <v>2.25</v>
      </c>
      <c r="BB22">
        <v>2.35</v>
      </c>
      <c r="BC22">
        <v>2.4300000000000002</v>
      </c>
      <c r="BD22">
        <v>2.08</v>
      </c>
      <c r="BE22">
        <v>1.91</v>
      </c>
      <c r="BF22">
        <v>1.92</v>
      </c>
      <c r="BG22">
        <v>2.6</v>
      </c>
      <c r="BH22">
        <v>2.2000000000000002</v>
      </c>
      <c r="BI22">
        <v>2.2999999999999998</v>
      </c>
      <c r="BJ22">
        <v>2.15</v>
      </c>
      <c r="BK22">
        <v>1.91</v>
      </c>
      <c r="BL22">
        <v>1.92</v>
      </c>
      <c r="BM22">
        <v>1.98</v>
      </c>
      <c r="BN22">
        <v>1.75</v>
      </c>
      <c r="BO22">
        <v>1.83</v>
      </c>
      <c r="BP22">
        <v>1.71</v>
      </c>
      <c r="BQ22">
        <v>1.95</v>
      </c>
      <c r="BR22">
        <v>1.77</v>
      </c>
      <c r="BS22">
        <v>0.82</v>
      </c>
      <c r="BT22">
        <v>0.97</v>
      </c>
      <c r="BU22">
        <v>1.97</v>
      </c>
      <c r="BV22">
        <v>2.1</v>
      </c>
      <c r="BW22">
        <v>1.43</v>
      </c>
      <c r="BX22">
        <v>2</v>
      </c>
      <c r="BY22">
        <v>2.5</v>
      </c>
      <c r="BZ22">
        <v>2.61</v>
      </c>
      <c r="CA22">
        <v>3.04</v>
      </c>
      <c r="CB22">
        <v>2.87</v>
      </c>
      <c r="CC22">
        <v>3.85</v>
      </c>
      <c r="CD22">
        <v>4.55</v>
      </c>
      <c r="CE22">
        <v>4.7699999999999996</v>
      </c>
      <c r="CF22">
        <v>4.93</v>
      </c>
      <c r="CG22">
        <v>7.55</v>
      </c>
      <c r="CH22">
        <v>7.35</v>
      </c>
      <c r="CI22">
        <v>9.18</v>
      </c>
      <c r="CJ22">
        <v>10.28</v>
      </c>
      <c r="CK22">
        <v>10.039999999999999</v>
      </c>
      <c r="CL22">
        <v>7.79</v>
      </c>
      <c r="CM22">
        <v>9.2200000000000006</v>
      </c>
      <c r="CN22">
        <v>9.7200000000000006</v>
      </c>
      <c r="CO22">
        <v>9.5500000000000007</v>
      </c>
      <c r="CP22">
        <v>8.59</v>
      </c>
      <c r="CQ22">
        <v>10.130000000000001</v>
      </c>
      <c r="CR22">
        <v>8.92</v>
      </c>
      <c r="CS22">
        <v>8.0399999999999991</v>
      </c>
      <c r="CT22">
        <v>7.03</v>
      </c>
      <c r="CU22">
        <v>6.56</v>
      </c>
      <c r="CV22">
        <v>7.38</v>
      </c>
      <c r="CW22">
        <v>7.67</v>
      </c>
      <c r="CX22">
        <v>8.01</v>
      </c>
      <c r="CY22">
        <v>7.9</v>
      </c>
      <c r="CZ22">
        <v>8.2799999999999994</v>
      </c>
      <c r="DA22">
        <v>9.02</v>
      </c>
      <c r="DB22">
        <v>8.09</v>
      </c>
      <c r="DC22">
        <v>8</v>
      </c>
      <c r="DD22">
        <v>10.88</v>
      </c>
      <c r="DE22">
        <v>10.78</v>
      </c>
      <c r="DF22">
        <v>9.39</v>
      </c>
      <c r="DG22">
        <v>8.49</v>
      </c>
      <c r="DH22">
        <v>8.4</v>
      </c>
      <c r="DI22">
        <v>8.27</v>
      </c>
      <c r="DJ22">
        <v>7.29</v>
      </c>
      <c r="DK22">
        <v>7.51</v>
      </c>
      <c r="DL22">
        <v>9.9700000000000006</v>
      </c>
      <c r="DM22">
        <v>9.7100000000000009</v>
      </c>
      <c r="DN22">
        <v>10.31</v>
      </c>
      <c r="DO22">
        <v>9.76</v>
      </c>
      <c r="DP22">
        <v>11.66</v>
      </c>
      <c r="DQ22">
        <v>13.24</v>
      </c>
      <c r="DR22">
        <v>15.01</v>
      </c>
      <c r="DS22">
        <v>13.58</v>
      </c>
      <c r="DT22">
        <v>15.58</v>
      </c>
      <c r="DU22">
        <v>14.97</v>
      </c>
      <c r="DV22">
        <v>17.600000000000001</v>
      </c>
      <c r="DW22">
        <v>17.89</v>
      </c>
      <c r="DX22">
        <v>13.18</v>
      </c>
      <c r="DY22">
        <v>10.74</v>
      </c>
    </row>
    <row r="23" spans="1:129" hidden="1" x14ac:dyDescent="0.3">
      <c r="A23" t="s">
        <v>247</v>
      </c>
      <c r="B23" s="5" t="str">
        <f t="shared" si="0"/>
        <v>BAM CN Equity</v>
      </c>
      <c r="C23" t="s">
        <v>27</v>
      </c>
      <c r="D23" t="s">
        <v>6</v>
      </c>
      <c r="E23" t="s">
        <v>6</v>
      </c>
      <c r="F23">
        <v>67.650000000000006</v>
      </c>
      <c r="G23" s="2">
        <v>42005</v>
      </c>
      <c r="H23" s="2">
        <v>45657</v>
      </c>
      <c r="I23" s="2" t="s">
        <v>670</v>
      </c>
      <c r="DA23" s="4" t="str">
        <f>_xll.BDH(B23, "PX_LAST", "2015-01-01", "2024-12-31", "Period=M", "Orientation=H", "CshAdjNormal = Y","CapChg = Y", "DTS=H","cols=25;rows=1")</f>
        <v>#N/A Requesting Data...</v>
      </c>
      <c r="DB23">
        <v>39.125900000000001</v>
      </c>
      <c r="DC23">
        <v>41.744500000000002</v>
      </c>
      <c r="DD23">
        <v>40.253300000000003</v>
      </c>
      <c r="DE23">
        <v>41.298900000000003</v>
      </c>
      <c r="DF23">
        <v>38.122799999999998</v>
      </c>
      <c r="DG23">
        <v>39.721200000000003</v>
      </c>
      <c r="DH23">
        <v>40.860300000000002</v>
      </c>
      <c r="DI23">
        <v>43.2928</v>
      </c>
      <c r="DJ23">
        <v>41.966799999999999</v>
      </c>
      <c r="DK23">
        <v>36.857700000000001</v>
      </c>
      <c r="DL23">
        <v>44.468000000000004</v>
      </c>
      <c r="DM23">
        <v>49.793700000000001</v>
      </c>
      <c r="DN23">
        <v>50.598599999999998</v>
      </c>
      <c r="DO23">
        <v>52.252800000000001</v>
      </c>
      <c r="DP23">
        <v>53.754899999999999</v>
      </c>
      <c r="DQ23">
        <v>49.683100000000003</v>
      </c>
      <c r="DR23">
        <v>51.032299999999999</v>
      </c>
      <c r="DS23">
        <v>49.677799999999998</v>
      </c>
      <c r="DT23">
        <v>57.480499999999999</v>
      </c>
      <c r="DU23">
        <v>52.895800000000001</v>
      </c>
      <c r="DV23">
        <v>61.531999999999996</v>
      </c>
      <c r="DW23">
        <v>71.121399999999994</v>
      </c>
      <c r="DX23">
        <v>77.836100000000002</v>
      </c>
      <c r="DY23">
        <v>75.558499999999995</v>
      </c>
    </row>
    <row r="24" spans="1:129" x14ac:dyDescent="0.3">
      <c r="A24" t="s">
        <v>248</v>
      </c>
      <c r="B24" t="str">
        <f t="shared" si="0"/>
        <v>BB CN Equity</v>
      </c>
      <c r="C24" t="s">
        <v>28</v>
      </c>
      <c r="D24" t="s">
        <v>6</v>
      </c>
      <c r="E24" t="s">
        <v>6</v>
      </c>
      <c r="F24">
        <v>4.8499999999999996</v>
      </c>
      <c r="G24" s="2">
        <v>42005</v>
      </c>
      <c r="H24" s="2">
        <v>45657</v>
      </c>
      <c r="I24" s="2" t="s">
        <v>671</v>
      </c>
      <c r="J24" s="4">
        <v>12.91</v>
      </c>
      <c r="K24">
        <v>13.54</v>
      </c>
      <c r="L24">
        <v>11.29</v>
      </c>
      <c r="M24">
        <v>12.25</v>
      </c>
      <c r="N24">
        <v>12.21</v>
      </c>
      <c r="O24">
        <v>10.210000000000001</v>
      </c>
      <c r="P24">
        <v>10.130000000000001</v>
      </c>
      <c r="Q24">
        <v>9.98</v>
      </c>
      <c r="R24">
        <v>8.19</v>
      </c>
      <c r="S24">
        <v>9.5299999999999994</v>
      </c>
      <c r="T24">
        <v>10.62</v>
      </c>
      <c r="U24">
        <v>12.84</v>
      </c>
      <c r="V24">
        <v>9.9700000000000006</v>
      </c>
      <c r="W24">
        <v>10.56</v>
      </c>
      <c r="X24">
        <v>10.54</v>
      </c>
      <c r="Y24">
        <v>8.86</v>
      </c>
      <c r="Z24">
        <v>9.5399999999999991</v>
      </c>
      <c r="AA24">
        <v>8.67</v>
      </c>
      <c r="AB24">
        <v>9.9</v>
      </c>
      <c r="AC24">
        <v>9.9499999999999993</v>
      </c>
      <c r="AD24">
        <v>10.46</v>
      </c>
      <c r="AE24">
        <v>9.4700000000000006</v>
      </c>
      <c r="AF24">
        <v>10.34</v>
      </c>
      <c r="AG24">
        <v>9.24</v>
      </c>
      <c r="AH24">
        <v>9.18</v>
      </c>
      <c r="AI24">
        <v>9.23</v>
      </c>
      <c r="AJ24">
        <v>10.3</v>
      </c>
      <c r="AK24">
        <v>12.75</v>
      </c>
      <c r="AL24">
        <v>14.28</v>
      </c>
      <c r="AM24">
        <v>12.96</v>
      </c>
      <c r="AN24">
        <v>11.69</v>
      </c>
      <c r="AO24">
        <v>11.57</v>
      </c>
      <c r="AP24">
        <v>13.95</v>
      </c>
      <c r="AQ24">
        <v>14.12</v>
      </c>
      <c r="AR24">
        <v>13.92</v>
      </c>
      <c r="AS24">
        <v>14.04</v>
      </c>
      <c r="AT24">
        <v>15.6</v>
      </c>
      <c r="AU24">
        <v>15.57</v>
      </c>
      <c r="AV24">
        <v>14.81</v>
      </c>
      <c r="AW24">
        <v>13.44</v>
      </c>
      <c r="AX24">
        <v>15.35</v>
      </c>
      <c r="AY24">
        <v>12.68</v>
      </c>
      <c r="AZ24">
        <v>12.77</v>
      </c>
      <c r="BA24">
        <v>13.89</v>
      </c>
      <c r="BB24">
        <v>14.62</v>
      </c>
      <c r="BC24">
        <v>12.15</v>
      </c>
      <c r="BD24">
        <v>11.68</v>
      </c>
      <c r="BE24">
        <v>9.7100000000000009</v>
      </c>
      <c r="BF24">
        <v>10.58</v>
      </c>
      <c r="BG24">
        <v>11.44</v>
      </c>
      <c r="BH24">
        <v>13.47</v>
      </c>
      <c r="BI24">
        <v>12.29</v>
      </c>
      <c r="BJ24">
        <v>10.61</v>
      </c>
      <c r="BK24">
        <v>9.76</v>
      </c>
      <c r="BL24">
        <v>9.6300000000000008</v>
      </c>
      <c r="BM24">
        <v>9.14</v>
      </c>
      <c r="BN24">
        <v>6.94</v>
      </c>
      <c r="BO24">
        <v>6.92</v>
      </c>
      <c r="BP24">
        <v>7.33</v>
      </c>
      <c r="BQ24">
        <v>8.35</v>
      </c>
      <c r="BR24">
        <v>8.06</v>
      </c>
      <c r="BS24">
        <v>6.93</v>
      </c>
      <c r="BT24">
        <v>5.77</v>
      </c>
      <c r="BU24">
        <v>5.94</v>
      </c>
      <c r="BV24">
        <v>6.4</v>
      </c>
      <c r="BW24">
        <v>6.65</v>
      </c>
      <c r="BX24">
        <v>6.35</v>
      </c>
      <c r="BY24">
        <v>6.8</v>
      </c>
      <c r="BZ24">
        <v>6.11</v>
      </c>
      <c r="CA24">
        <v>5.98</v>
      </c>
      <c r="CB24">
        <v>7.65</v>
      </c>
      <c r="CC24">
        <v>8.44</v>
      </c>
      <c r="CD24">
        <v>17.96</v>
      </c>
      <c r="CE24">
        <v>12.87</v>
      </c>
      <c r="CF24">
        <v>10.54</v>
      </c>
      <c r="CG24">
        <v>10.87</v>
      </c>
      <c r="CH24">
        <v>12.4</v>
      </c>
      <c r="CI24">
        <v>15.15</v>
      </c>
      <c r="CJ24">
        <v>12.7</v>
      </c>
      <c r="CK24">
        <v>14.38</v>
      </c>
      <c r="CL24">
        <v>12.33</v>
      </c>
      <c r="CM24">
        <v>13.37</v>
      </c>
      <c r="CN24">
        <v>12.17</v>
      </c>
      <c r="CO24">
        <v>11.82</v>
      </c>
      <c r="CP24">
        <v>10.46</v>
      </c>
      <c r="CQ24">
        <v>8.6999999999999993</v>
      </c>
      <c r="CR24">
        <v>9.27</v>
      </c>
      <c r="CS24">
        <v>7.35</v>
      </c>
      <c r="CT24">
        <v>7.62</v>
      </c>
      <c r="CU24">
        <v>6.94</v>
      </c>
      <c r="CV24">
        <v>7.87</v>
      </c>
      <c r="CW24">
        <v>7.8</v>
      </c>
      <c r="CX24">
        <v>6.51</v>
      </c>
      <c r="CY24">
        <v>6.33</v>
      </c>
      <c r="CZ24">
        <v>6.52</v>
      </c>
      <c r="DA24">
        <v>4.41</v>
      </c>
      <c r="DB24">
        <v>5.69</v>
      </c>
      <c r="DC24">
        <v>5.3</v>
      </c>
      <c r="DD24">
        <v>6.2</v>
      </c>
      <c r="DE24">
        <v>5.28</v>
      </c>
      <c r="DF24">
        <v>7.29</v>
      </c>
      <c r="DG24">
        <v>7.34</v>
      </c>
      <c r="DH24">
        <v>6.71</v>
      </c>
      <c r="DI24">
        <v>7.54</v>
      </c>
      <c r="DJ24">
        <v>6.43</v>
      </c>
      <c r="DK24">
        <v>4.99</v>
      </c>
      <c r="DL24">
        <v>4.9800000000000004</v>
      </c>
      <c r="DM24">
        <v>4.6100000000000003</v>
      </c>
      <c r="DN24">
        <v>3.77</v>
      </c>
      <c r="DO24">
        <v>3.8</v>
      </c>
      <c r="DP24">
        <v>3.71</v>
      </c>
      <c r="DQ24">
        <v>3.85</v>
      </c>
      <c r="DR24">
        <v>3.8</v>
      </c>
      <c r="DS24">
        <v>3.42</v>
      </c>
      <c r="DT24">
        <v>3.33</v>
      </c>
      <c r="DU24">
        <v>3.17</v>
      </c>
      <c r="DV24">
        <v>3.56</v>
      </c>
      <c r="DW24">
        <v>3.15</v>
      </c>
      <c r="DX24">
        <v>3.68</v>
      </c>
      <c r="DY24">
        <v>5.46</v>
      </c>
    </row>
    <row r="25" spans="1:129" x14ac:dyDescent="0.3">
      <c r="A25" t="s">
        <v>249</v>
      </c>
      <c r="B25" t="str">
        <f t="shared" si="0"/>
        <v>BBD/B CN Equity</v>
      </c>
      <c r="C25" t="s">
        <v>29</v>
      </c>
      <c r="D25" t="s">
        <v>6</v>
      </c>
      <c r="E25" t="s">
        <v>6</v>
      </c>
      <c r="F25">
        <v>232.61</v>
      </c>
      <c r="G25" s="2">
        <v>42005</v>
      </c>
      <c r="H25" s="2">
        <v>45657</v>
      </c>
      <c r="I25" s="2" t="s">
        <v>665</v>
      </c>
      <c r="J25" s="4">
        <v>72.5</v>
      </c>
      <c r="K25">
        <v>65</v>
      </c>
      <c r="L25">
        <v>62.5</v>
      </c>
      <c r="M25">
        <v>61</v>
      </c>
      <c r="N25">
        <v>64.5</v>
      </c>
      <c r="O25">
        <v>56.75</v>
      </c>
      <c r="P25">
        <v>40.75</v>
      </c>
      <c r="Q25">
        <v>32.25</v>
      </c>
      <c r="R25">
        <v>41.75</v>
      </c>
      <c r="S25">
        <v>35.5</v>
      </c>
      <c r="T25">
        <v>32.5</v>
      </c>
      <c r="U25">
        <v>33.5</v>
      </c>
      <c r="V25">
        <v>23.5</v>
      </c>
      <c r="W25">
        <v>26.5</v>
      </c>
      <c r="X25">
        <v>32.75</v>
      </c>
      <c r="Y25">
        <v>47.25</v>
      </c>
      <c r="Z25">
        <v>49.25</v>
      </c>
      <c r="AA25">
        <v>48.5</v>
      </c>
      <c r="AB25">
        <v>49</v>
      </c>
      <c r="AC25">
        <v>53.75</v>
      </c>
      <c r="AD25">
        <v>45</v>
      </c>
      <c r="AE25">
        <v>44.5</v>
      </c>
      <c r="AF25">
        <v>47</v>
      </c>
      <c r="AG25">
        <v>54.25</v>
      </c>
      <c r="AH25">
        <v>62.25</v>
      </c>
      <c r="AI25">
        <v>57.5</v>
      </c>
      <c r="AJ25">
        <v>51</v>
      </c>
      <c r="AK25">
        <v>52.75</v>
      </c>
      <c r="AL25">
        <v>61</v>
      </c>
      <c r="AM25">
        <v>59</v>
      </c>
      <c r="AN25">
        <v>62.75</v>
      </c>
      <c r="AO25">
        <v>62.5</v>
      </c>
      <c r="AP25">
        <v>56.5</v>
      </c>
      <c r="AQ25">
        <v>68.25</v>
      </c>
      <c r="AR25">
        <v>75</v>
      </c>
      <c r="AS25">
        <v>75.75</v>
      </c>
      <c r="AT25">
        <v>87</v>
      </c>
      <c r="AU25">
        <v>101.5</v>
      </c>
      <c r="AV25">
        <v>93.75</v>
      </c>
      <c r="AW25">
        <v>99.25</v>
      </c>
      <c r="AX25">
        <v>122</v>
      </c>
      <c r="AY25">
        <v>130</v>
      </c>
      <c r="AZ25">
        <v>122.5</v>
      </c>
      <c r="BA25">
        <v>107.75</v>
      </c>
      <c r="BB25">
        <v>115</v>
      </c>
      <c r="BC25">
        <v>79.75</v>
      </c>
      <c r="BD25">
        <v>55.5</v>
      </c>
      <c r="BE25">
        <v>50.75</v>
      </c>
      <c r="BF25">
        <v>49.75</v>
      </c>
      <c r="BG25">
        <v>70</v>
      </c>
      <c r="BH25">
        <v>64.25</v>
      </c>
      <c r="BI25">
        <v>57.25</v>
      </c>
      <c r="BJ25">
        <v>50.75</v>
      </c>
      <c r="BK25">
        <v>55</v>
      </c>
      <c r="BL25">
        <v>56.75</v>
      </c>
      <c r="BM25">
        <v>43</v>
      </c>
      <c r="BN25">
        <v>44.75</v>
      </c>
      <c r="BO25">
        <v>41.5</v>
      </c>
      <c r="BP25">
        <v>49.25</v>
      </c>
      <c r="BQ25">
        <v>48.25</v>
      </c>
      <c r="BR25">
        <v>30.75</v>
      </c>
      <c r="BS25">
        <v>24</v>
      </c>
      <c r="BT25">
        <v>11.375</v>
      </c>
      <c r="BU25">
        <v>12.25</v>
      </c>
      <c r="BV25">
        <v>11.375</v>
      </c>
      <c r="BW25">
        <v>10.5</v>
      </c>
      <c r="BX25">
        <v>11.625</v>
      </c>
      <c r="BY25">
        <v>10.25</v>
      </c>
      <c r="BZ25">
        <v>8.25</v>
      </c>
      <c r="CA25">
        <v>7.125</v>
      </c>
      <c r="CB25">
        <v>13.25</v>
      </c>
      <c r="CC25">
        <v>12</v>
      </c>
      <c r="CD25">
        <v>15.25</v>
      </c>
      <c r="CE25">
        <v>14</v>
      </c>
      <c r="CF25">
        <v>24.25</v>
      </c>
      <c r="CG25">
        <v>23</v>
      </c>
      <c r="CH25">
        <v>24.5</v>
      </c>
      <c r="CI25">
        <v>29.75</v>
      </c>
      <c r="CJ25">
        <v>37.25</v>
      </c>
      <c r="CK25">
        <v>46</v>
      </c>
      <c r="CL25">
        <v>54</v>
      </c>
      <c r="CM25">
        <v>49.75</v>
      </c>
      <c r="CN25">
        <v>43.25</v>
      </c>
      <c r="CO25">
        <v>42</v>
      </c>
      <c r="CP25">
        <v>42.25</v>
      </c>
      <c r="CQ25">
        <v>39.5</v>
      </c>
      <c r="CR25">
        <v>36</v>
      </c>
      <c r="CS25">
        <v>31.5</v>
      </c>
      <c r="CT25">
        <v>29.75</v>
      </c>
      <c r="CU25">
        <v>19.32</v>
      </c>
      <c r="CV25">
        <v>21.41</v>
      </c>
      <c r="CW25">
        <v>32.68</v>
      </c>
      <c r="CX25">
        <v>24.73</v>
      </c>
      <c r="CY25">
        <v>40.01</v>
      </c>
      <c r="CZ25">
        <v>47.39</v>
      </c>
      <c r="DA25">
        <v>52.27</v>
      </c>
      <c r="DB25">
        <v>64.27</v>
      </c>
      <c r="DC25">
        <v>68.09</v>
      </c>
      <c r="DD25">
        <v>73.78</v>
      </c>
      <c r="DE25">
        <v>58.52</v>
      </c>
      <c r="DF25">
        <v>53.82</v>
      </c>
      <c r="DG25">
        <v>65.31</v>
      </c>
      <c r="DH25">
        <v>66</v>
      </c>
      <c r="DI25">
        <v>55.12</v>
      </c>
      <c r="DJ25">
        <v>47.36</v>
      </c>
      <c r="DK25">
        <v>44.49</v>
      </c>
      <c r="DL25">
        <v>46.86</v>
      </c>
      <c r="DM25">
        <v>53.21</v>
      </c>
      <c r="DN25">
        <v>49.69</v>
      </c>
      <c r="DO25">
        <v>49.16</v>
      </c>
      <c r="DP25">
        <v>58.15</v>
      </c>
      <c r="DQ25">
        <v>62.72</v>
      </c>
      <c r="DR25">
        <v>91.75</v>
      </c>
      <c r="DS25">
        <v>87.73</v>
      </c>
      <c r="DT25">
        <v>93.18</v>
      </c>
      <c r="DU25">
        <v>92.56</v>
      </c>
      <c r="DV25">
        <v>102.91</v>
      </c>
      <c r="DW25">
        <v>102.42</v>
      </c>
      <c r="DX25">
        <v>96.77</v>
      </c>
      <c r="DY25">
        <v>97.75</v>
      </c>
    </row>
    <row r="26" spans="1:129" hidden="1" x14ac:dyDescent="0.3">
      <c r="A26" t="s">
        <v>250</v>
      </c>
      <c r="B26" s="5" t="str">
        <f t="shared" si="0"/>
        <v>BBU-U CN Equity</v>
      </c>
      <c r="C26" t="s">
        <v>30</v>
      </c>
      <c r="D26" t="s">
        <v>6</v>
      </c>
      <c r="E26" t="s">
        <v>6</v>
      </c>
      <c r="F26">
        <v>47.65</v>
      </c>
      <c r="G26" s="2">
        <v>42005</v>
      </c>
      <c r="H26" s="2">
        <v>45657</v>
      </c>
      <c r="I26" s="2" t="s">
        <v>665</v>
      </c>
      <c r="Z26" s="4" t="str">
        <f>_xll.BDH(B26, "PX_LAST", "2015-01-01", "2024-12-31", "Period=M", "Orientation=H", "CshAdjNormal = Y","CapChg = Y", "DTS=H","cols=104;rows=1")</f>
        <v>#N/A Requesting Data...</v>
      </c>
      <c r="AA26">
        <v>14.256399999999999</v>
      </c>
      <c r="AB26">
        <v>16.170100000000001</v>
      </c>
      <c r="AC26">
        <v>17.5154</v>
      </c>
      <c r="AD26">
        <v>20.129200000000001</v>
      </c>
      <c r="AE26">
        <v>18.1572</v>
      </c>
      <c r="AF26">
        <v>20.716000000000001</v>
      </c>
      <c r="AG26">
        <v>18.867799999999999</v>
      </c>
      <c r="AH26">
        <v>18.9556</v>
      </c>
      <c r="AI26">
        <v>19.704599999999999</v>
      </c>
      <c r="AJ26">
        <v>19.317699999999999</v>
      </c>
      <c r="AK26">
        <v>21.094100000000001</v>
      </c>
      <c r="AL26">
        <v>21.037800000000001</v>
      </c>
      <c r="AM26">
        <v>20.608799999999999</v>
      </c>
      <c r="AN26">
        <v>20.4207</v>
      </c>
      <c r="AO26">
        <v>22.195499999999999</v>
      </c>
      <c r="AP26">
        <v>21.789200000000001</v>
      </c>
      <c r="AQ26">
        <v>22.230899999999998</v>
      </c>
      <c r="AR26">
        <v>23.450199999999999</v>
      </c>
      <c r="AS26">
        <v>25.545000000000002</v>
      </c>
      <c r="AT26">
        <v>28.3066</v>
      </c>
      <c r="AU26">
        <v>25.9329</v>
      </c>
      <c r="AV26">
        <v>27.452200000000001</v>
      </c>
      <c r="AW26">
        <v>26.53</v>
      </c>
      <c r="AX26">
        <v>30.544699999999999</v>
      </c>
      <c r="AY26">
        <v>29.834199999999999</v>
      </c>
      <c r="AZ26">
        <v>30.177600000000002</v>
      </c>
      <c r="BA26">
        <v>33.398400000000002</v>
      </c>
      <c r="BB26">
        <v>35.105899999999998</v>
      </c>
      <c r="BC26">
        <v>31.4299</v>
      </c>
      <c r="BD26">
        <v>27.820699999999999</v>
      </c>
      <c r="BE26">
        <v>24.6965</v>
      </c>
      <c r="BF26">
        <v>24.767800000000001</v>
      </c>
      <c r="BG26">
        <v>29.07</v>
      </c>
      <c r="BH26">
        <v>31.503399999999999</v>
      </c>
      <c r="BI26">
        <v>30.7776</v>
      </c>
      <c r="BJ26">
        <v>29.918199999999999</v>
      </c>
      <c r="BK26">
        <v>30.389099999999999</v>
      </c>
      <c r="BL26">
        <v>29.8706</v>
      </c>
      <c r="BM26">
        <v>25.4983</v>
      </c>
      <c r="BN26">
        <v>30.992000000000001</v>
      </c>
      <c r="BO26">
        <v>30.735299999999999</v>
      </c>
      <c r="BP26">
        <v>33.215299999999999</v>
      </c>
      <c r="BQ26">
        <v>32.132899999999999</v>
      </c>
      <c r="BR26">
        <v>33.281100000000002</v>
      </c>
      <c r="BS26">
        <v>31.192</v>
      </c>
      <c r="BT26">
        <v>21.3157</v>
      </c>
      <c r="BU26">
        <v>26.155000000000001</v>
      </c>
      <c r="BV26">
        <v>25.506</v>
      </c>
      <c r="BW26">
        <v>25.079899999999999</v>
      </c>
      <c r="BX26">
        <v>21.359100000000002</v>
      </c>
      <c r="BY26">
        <v>24.520700000000001</v>
      </c>
      <c r="BZ26">
        <v>24.424499999999998</v>
      </c>
      <c r="CA26">
        <v>23.3782</v>
      </c>
      <c r="CB26">
        <v>27.805</v>
      </c>
      <c r="CC26">
        <v>29.088100000000001</v>
      </c>
      <c r="CD26">
        <v>27.889399999999998</v>
      </c>
      <c r="CE26">
        <v>31.452200000000001</v>
      </c>
      <c r="CF26">
        <v>30.601700000000001</v>
      </c>
      <c r="CG26">
        <v>32.429499999999997</v>
      </c>
      <c r="CH26">
        <v>33.572699999999998</v>
      </c>
      <c r="CI26">
        <v>34.611699999999999</v>
      </c>
      <c r="CJ26">
        <v>33.282800000000002</v>
      </c>
      <c r="CK26">
        <v>32.575099999999999</v>
      </c>
      <c r="CL26">
        <v>34.964599999999997</v>
      </c>
      <c r="CM26">
        <v>36.380099999999999</v>
      </c>
      <c r="CN26">
        <v>34.920200000000001</v>
      </c>
      <c r="CO26">
        <v>35.162500000000001</v>
      </c>
      <c r="CP26">
        <v>33.708799999999997</v>
      </c>
      <c r="CQ26">
        <v>33.028100000000002</v>
      </c>
      <c r="CR26">
        <v>36.497900000000001</v>
      </c>
      <c r="CS26">
        <v>29.374300000000002</v>
      </c>
      <c r="CT26">
        <v>28.060600000000001</v>
      </c>
      <c r="CU26">
        <v>26.123999999999999</v>
      </c>
      <c r="CV26">
        <v>23.9574</v>
      </c>
      <c r="CW26">
        <v>27.092700000000001</v>
      </c>
      <c r="CX26">
        <v>26.015899999999998</v>
      </c>
      <c r="CY26">
        <v>29.034800000000001</v>
      </c>
      <c r="CZ26">
        <v>24.473400000000002</v>
      </c>
      <c r="DA26">
        <v>22.081099999999999</v>
      </c>
      <c r="DB26">
        <v>26.624600000000001</v>
      </c>
      <c r="DC26">
        <v>23.787800000000001</v>
      </c>
      <c r="DD26">
        <v>24.116900000000001</v>
      </c>
      <c r="DE26">
        <v>21.967600000000001</v>
      </c>
      <c r="DF26">
        <v>24.3828</v>
      </c>
      <c r="DG26">
        <v>22.352599999999999</v>
      </c>
      <c r="DH26">
        <v>21.963999999999999</v>
      </c>
      <c r="DI26">
        <v>19.770299999999999</v>
      </c>
      <c r="DJ26">
        <v>20.111599999999999</v>
      </c>
      <c r="DK26">
        <v>16.6784</v>
      </c>
      <c r="DL26">
        <v>22.327300000000001</v>
      </c>
      <c r="DM26">
        <v>26.782900000000001</v>
      </c>
      <c r="DN26">
        <v>28.428100000000001</v>
      </c>
      <c r="DO26">
        <v>28.697099999999999</v>
      </c>
      <c r="DP26">
        <v>29.463100000000001</v>
      </c>
      <c r="DQ26">
        <v>25.308800000000002</v>
      </c>
      <c r="DR26">
        <v>24.154399999999999</v>
      </c>
      <c r="DS26">
        <v>25.534099999999999</v>
      </c>
      <c r="DT26">
        <v>27.396699999999999</v>
      </c>
      <c r="DU26">
        <v>27.55</v>
      </c>
      <c r="DV26">
        <v>31.3459</v>
      </c>
      <c r="DW26">
        <v>30.821999999999999</v>
      </c>
      <c r="DX26">
        <v>36.057200000000002</v>
      </c>
      <c r="DY26">
        <v>33.590000000000003</v>
      </c>
    </row>
    <row r="27" spans="1:129" x14ac:dyDescent="0.3">
      <c r="A27" t="s">
        <v>251</v>
      </c>
      <c r="B27" t="str">
        <f t="shared" si="0"/>
        <v>BCE CN Equity</v>
      </c>
      <c r="C27" t="s">
        <v>31</v>
      </c>
      <c r="D27" t="s">
        <v>6</v>
      </c>
      <c r="E27" t="s">
        <v>6</v>
      </c>
      <c r="F27">
        <v>35.200000000000003</v>
      </c>
      <c r="G27" s="2">
        <v>42005</v>
      </c>
      <c r="H27" s="2">
        <v>45657</v>
      </c>
      <c r="I27" s="2" t="s">
        <v>672</v>
      </c>
      <c r="J27" s="4">
        <v>30.49</v>
      </c>
      <c r="K27">
        <v>28.587</v>
      </c>
      <c r="L27">
        <v>28.361999999999998</v>
      </c>
      <c r="M27">
        <v>28.135000000000002</v>
      </c>
      <c r="N27">
        <v>28.827999999999999</v>
      </c>
      <c r="O27">
        <v>28.416</v>
      </c>
      <c r="P27">
        <v>28.817</v>
      </c>
      <c r="Q27">
        <v>28.48</v>
      </c>
      <c r="R27">
        <v>29.594999999999999</v>
      </c>
      <c r="S27">
        <v>30.625</v>
      </c>
      <c r="T27">
        <v>31.145</v>
      </c>
      <c r="U27">
        <v>29.31</v>
      </c>
      <c r="V27">
        <v>30.939</v>
      </c>
      <c r="W27">
        <v>32.040999999999997</v>
      </c>
      <c r="X27">
        <v>32.832999999999998</v>
      </c>
      <c r="Y27">
        <v>32.639000000000003</v>
      </c>
      <c r="Z27">
        <v>33.531999999999996</v>
      </c>
      <c r="AA27">
        <v>34.305999999999997</v>
      </c>
      <c r="AB27">
        <v>35.085999999999999</v>
      </c>
      <c r="AC27">
        <v>34.378999999999998</v>
      </c>
      <c r="AD27">
        <v>34.380000000000003</v>
      </c>
      <c r="AE27">
        <v>34.579000000000001</v>
      </c>
      <c r="AF27">
        <v>32.847999999999999</v>
      </c>
      <c r="AG27">
        <v>33.314</v>
      </c>
      <c r="AH27">
        <v>33.676000000000002</v>
      </c>
      <c r="AI27">
        <v>33.262</v>
      </c>
      <c r="AJ27">
        <v>34.220999999999997</v>
      </c>
      <c r="AK27">
        <v>36.122</v>
      </c>
      <c r="AL27">
        <v>35.575000000000003</v>
      </c>
      <c r="AM27">
        <v>34.348999999999997</v>
      </c>
      <c r="AN27">
        <v>34.418999999999997</v>
      </c>
      <c r="AO27">
        <v>34.96</v>
      </c>
      <c r="AP27">
        <v>34.813000000000002</v>
      </c>
      <c r="AQ27">
        <v>35.473999999999997</v>
      </c>
      <c r="AR27">
        <v>36.765999999999998</v>
      </c>
      <c r="AS27">
        <v>36.372</v>
      </c>
      <c r="AT27">
        <v>34.649000000000001</v>
      </c>
      <c r="AU27">
        <v>33.732999999999997</v>
      </c>
      <c r="AV27">
        <v>33.841000000000001</v>
      </c>
      <c r="AW27">
        <v>33.261000000000003</v>
      </c>
      <c r="AX27">
        <v>32.968000000000004</v>
      </c>
      <c r="AY27">
        <v>32.950000000000003</v>
      </c>
      <c r="AZ27">
        <v>34.212000000000003</v>
      </c>
      <c r="BA27">
        <v>32.944000000000003</v>
      </c>
      <c r="BB27">
        <v>32.856000000000002</v>
      </c>
      <c r="BC27">
        <v>31.99</v>
      </c>
      <c r="BD27">
        <v>35.756999999999998</v>
      </c>
      <c r="BE27">
        <v>34.317</v>
      </c>
      <c r="BF27">
        <v>36.353000000000002</v>
      </c>
      <c r="BG27">
        <v>37.237000000000002</v>
      </c>
      <c r="BH27">
        <v>38.268000000000001</v>
      </c>
      <c r="BI27">
        <v>38.655000000000001</v>
      </c>
      <c r="BJ27">
        <v>39.247999999999998</v>
      </c>
      <c r="BK27">
        <v>38.915999999999997</v>
      </c>
      <c r="BL27">
        <v>38.954999999999998</v>
      </c>
      <c r="BM27">
        <v>41.15</v>
      </c>
      <c r="BN27">
        <v>42.378</v>
      </c>
      <c r="BO27">
        <v>41.319000000000003</v>
      </c>
      <c r="BP27">
        <v>42.284999999999997</v>
      </c>
      <c r="BQ27">
        <v>40.281999999999996</v>
      </c>
      <c r="BR27">
        <v>41.755000000000003</v>
      </c>
      <c r="BS27">
        <v>39.472000000000001</v>
      </c>
      <c r="BT27">
        <v>39.299999999999997</v>
      </c>
      <c r="BU27">
        <v>38.319000000000003</v>
      </c>
      <c r="BV27">
        <v>38.959000000000003</v>
      </c>
      <c r="BW27">
        <v>39.106999999999999</v>
      </c>
      <c r="BX27">
        <v>38.789000000000001</v>
      </c>
      <c r="BY27">
        <v>38.72</v>
      </c>
      <c r="BZ27">
        <v>38.706000000000003</v>
      </c>
      <c r="CA27">
        <v>37.527999999999999</v>
      </c>
      <c r="CB27">
        <v>39.463000000000001</v>
      </c>
      <c r="CC27">
        <v>38.701999999999998</v>
      </c>
      <c r="CD27">
        <v>38.567</v>
      </c>
      <c r="CE27">
        <v>38.701999999999998</v>
      </c>
      <c r="CF27">
        <v>40.960999999999999</v>
      </c>
      <c r="CG27">
        <v>42.238999999999997</v>
      </c>
      <c r="CH27">
        <v>43.192</v>
      </c>
      <c r="CI27">
        <v>44.773000000000003</v>
      </c>
      <c r="CJ27">
        <v>45.607999999999997</v>
      </c>
      <c r="CK27">
        <v>48.192999999999998</v>
      </c>
      <c r="CL27">
        <v>47.09</v>
      </c>
      <c r="CM27">
        <v>47.283000000000001</v>
      </c>
      <c r="CN27">
        <v>47.713999999999999</v>
      </c>
      <c r="CO27">
        <v>49.5</v>
      </c>
      <c r="CP27">
        <v>49.944000000000003</v>
      </c>
      <c r="CQ27">
        <v>50.072000000000003</v>
      </c>
      <c r="CR27">
        <v>52.816000000000003</v>
      </c>
      <c r="CS27">
        <v>52.054000000000002</v>
      </c>
      <c r="CT27">
        <v>52.518999999999998</v>
      </c>
      <c r="CU27">
        <v>48.902000000000001</v>
      </c>
      <c r="CV27">
        <v>50.006999999999998</v>
      </c>
      <c r="CW27">
        <v>48.893999999999998</v>
      </c>
      <c r="CX27">
        <v>45.435000000000002</v>
      </c>
      <c r="CY27">
        <v>48.204999999999998</v>
      </c>
      <c r="CZ27">
        <v>50.252000000000002</v>
      </c>
      <c r="DA27">
        <v>47.293999999999997</v>
      </c>
      <c r="DB27">
        <v>50.072000000000003</v>
      </c>
      <c r="DC27">
        <v>48.058</v>
      </c>
      <c r="DD27">
        <v>48.981999999999999</v>
      </c>
      <c r="DE27">
        <v>52.686999999999998</v>
      </c>
      <c r="DF27">
        <v>49.54</v>
      </c>
      <c r="DG27">
        <v>49.646000000000001</v>
      </c>
      <c r="DH27">
        <v>46.817999999999998</v>
      </c>
      <c r="DI27">
        <v>47.048000000000002</v>
      </c>
      <c r="DJ27">
        <v>43.369</v>
      </c>
      <c r="DK27">
        <v>43.058999999999997</v>
      </c>
      <c r="DL27">
        <v>44.69</v>
      </c>
      <c r="DM27">
        <v>44.412999999999997</v>
      </c>
      <c r="DN27">
        <v>46.183999999999997</v>
      </c>
      <c r="DO27">
        <v>42.905999999999999</v>
      </c>
      <c r="DP27">
        <v>40.014000000000003</v>
      </c>
      <c r="DQ27">
        <v>39.319000000000003</v>
      </c>
      <c r="DR27">
        <v>40.527000000000001</v>
      </c>
      <c r="DS27">
        <v>39.36</v>
      </c>
      <c r="DT27">
        <v>41.368000000000002</v>
      </c>
      <c r="DU27">
        <v>41.936</v>
      </c>
      <c r="DV27">
        <v>42.652000000000001</v>
      </c>
      <c r="DW27">
        <v>40.72</v>
      </c>
      <c r="DX27">
        <v>34.378999999999998</v>
      </c>
      <c r="DY27">
        <v>31.077999999999999</v>
      </c>
    </row>
    <row r="28" spans="1:129" x14ac:dyDescent="0.3">
      <c r="A28" t="s">
        <v>252</v>
      </c>
      <c r="B28" t="str">
        <f t="shared" si="0"/>
        <v>BDGI CN Equity</v>
      </c>
      <c r="C28" t="s">
        <v>32</v>
      </c>
      <c r="D28" t="s">
        <v>6</v>
      </c>
      <c r="E28" t="s">
        <v>6</v>
      </c>
      <c r="F28">
        <v>76.989999999999995</v>
      </c>
      <c r="G28" s="2">
        <v>42005</v>
      </c>
      <c r="H28" s="2">
        <v>45657</v>
      </c>
      <c r="I28" s="2" t="s">
        <v>665</v>
      </c>
      <c r="J28" s="4">
        <v>18.7</v>
      </c>
      <c r="K28">
        <v>20.323</v>
      </c>
      <c r="L28">
        <v>22.427399999999999</v>
      </c>
      <c r="M28">
        <v>24.859300000000001</v>
      </c>
      <c r="N28">
        <v>23.9375</v>
      </c>
      <c r="O28">
        <v>21.791899999999998</v>
      </c>
      <c r="P28">
        <v>20.3035</v>
      </c>
      <c r="Q28">
        <v>17.306000000000001</v>
      </c>
      <c r="R28">
        <v>16.296099999999999</v>
      </c>
      <c r="S28">
        <v>17.1417</v>
      </c>
      <c r="T28">
        <v>20.623799999999999</v>
      </c>
      <c r="U28">
        <v>20.489599999999999</v>
      </c>
      <c r="V28">
        <v>20.255600000000001</v>
      </c>
      <c r="W28">
        <v>20.651399999999999</v>
      </c>
      <c r="X28">
        <v>18.523299999999999</v>
      </c>
      <c r="Y28">
        <v>19.7117</v>
      </c>
      <c r="Z28">
        <v>20.2547</v>
      </c>
      <c r="AA28">
        <v>19.034199999999998</v>
      </c>
      <c r="AB28">
        <v>17.386800000000001</v>
      </c>
      <c r="AC28">
        <v>22.202000000000002</v>
      </c>
      <c r="AD28">
        <v>24.079899999999999</v>
      </c>
      <c r="AE28">
        <v>24.642499999999998</v>
      </c>
      <c r="AF28">
        <v>26.601800000000001</v>
      </c>
      <c r="AG28">
        <v>27.353899999999999</v>
      </c>
      <c r="AH28">
        <v>28.1312</v>
      </c>
      <c r="AI28">
        <v>28.268799999999999</v>
      </c>
      <c r="AJ28">
        <v>29.869199999999999</v>
      </c>
      <c r="AK28">
        <v>27.783899999999999</v>
      </c>
      <c r="AL28">
        <v>20.002300000000002</v>
      </c>
      <c r="AM28">
        <v>22.832899999999999</v>
      </c>
      <c r="AN28">
        <v>22.741299999999999</v>
      </c>
      <c r="AO28">
        <v>24.870200000000001</v>
      </c>
      <c r="AP28">
        <v>22.8826</v>
      </c>
      <c r="AQ28">
        <v>25.326899999999998</v>
      </c>
      <c r="AR28">
        <v>24.5062</v>
      </c>
      <c r="AS28">
        <v>23.5029</v>
      </c>
      <c r="AT28">
        <v>21.892399999999999</v>
      </c>
      <c r="AU28">
        <v>20.832799999999999</v>
      </c>
      <c r="AV28">
        <v>22.3874</v>
      </c>
      <c r="AW28">
        <v>21.5229</v>
      </c>
      <c r="AX28">
        <v>25.4269</v>
      </c>
      <c r="AY28">
        <v>27.6448</v>
      </c>
      <c r="AZ28">
        <v>25.8156</v>
      </c>
      <c r="BA28">
        <v>25.400400000000001</v>
      </c>
      <c r="BB28">
        <v>25.957000000000001</v>
      </c>
      <c r="BC28">
        <v>23.366800000000001</v>
      </c>
      <c r="BD28">
        <v>28.036000000000001</v>
      </c>
      <c r="BE28">
        <v>28.4116</v>
      </c>
      <c r="BF28">
        <v>30.8383</v>
      </c>
      <c r="BG28">
        <v>33.762700000000002</v>
      </c>
      <c r="BH28">
        <v>35.915700000000001</v>
      </c>
      <c r="BI28">
        <v>39.999099999999999</v>
      </c>
      <c r="BJ28">
        <v>42.360100000000003</v>
      </c>
      <c r="BK28">
        <v>42.3765</v>
      </c>
      <c r="BL28">
        <v>42.313200000000002</v>
      </c>
      <c r="BM28">
        <v>37.499299999999998</v>
      </c>
      <c r="BN28">
        <v>36.208300000000001</v>
      </c>
      <c r="BO28">
        <v>34.767099999999999</v>
      </c>
      <c r="BP28">
        <v>32.412999999999997</v>
      </c>
      <c r="BQ28">
        <v>31.392600000000002</v>
      </c>
      <c r="BR28">
        <v>30.889099999999999</v>
      </c>
      <c r="BS28">
        <v>28.131599999999999</v>
      </c>
      <c r="BT28">
        <v>20.4468</v>
      </c>
      <c r="BU28">
        <v>27.212599999999998</v>
      </c>
      <c r="BV28">
        <v>25.9163</v>
      </c>
      <c r="BW28">
        <v>26.828299999999999</v>
      </c>
      <c r="BX28">
        <v>26.195900000000002</v>
      </c>
      <c r="BY28">
        <v>33.836500000000001</v>
      </c>
      <c r="BZ28">
        <v>34.5242</v>
      </c>
      <c r="CA28">
        <v>35.095199999999998</v>
      </c>
      <c r="CB28">
        <v>35.213000000000001</v>
      </c>
      <c r="CC28">
        <v>34.614100000000001</v>
      </c>
      <c r="CD28">
        <v>34.021099999999997</v>
      </c>
      <c r="CE28">
        <v>36.956299999999999</v>
      </c>
      <c r="CF28">
        <v>39.167099999999998</v>
      </c>
      <c r="CG28">
        <v>38.036099999999998</v>
      </c>
      <c r="CH28">
        <v>35.366799999999998</v>
      </c>
      <c r="CI28">
        <v>34.508600000000001</v>
      </c>
      <c r="CJ28">
        <v>32.016399999999997</v>
      </c>
      <c r="CK28">
        <v>31.724799999999998</v>
      </c>
      <c r="CL28">
        <v>31.1905</v>
      </c>
      <c r="CM28">
        <v>31.514500000000002</v>
      </c>
      <c r="CN28">
        <v>28.978100000000001</v>
      </c>
      <c r="CO28">
        <v>29.433399999999999</v>
      </c>
      <c r="CP28">
        <v>28.5075</v>
      </c>
      <c r="CQ28">
        <v>28.1279</v>
      </c>
      <c r="CR28">
        <v>29.281400000000001</v>
      </c>
      <c r="CS28">
        <v>27.689800000000002</v>
      </c>
      <c r="CT28">
        <v>27.540900000000001</v>
      </c>
      <c r="CU28">
        <v>26.4374</v>
      </c>
      <c r="CV28">
        <v>28.7685</v>
      </c>
      <c r="CW28">
        <v>28.9557</v>
      </c>
      <c r="CX28">
        <v>26.499199999999998</v>
      </c>
      <c r="CY28">
        <v>27.092300000000002</v>
      </c>
      <c r="CZ28">
        <v>26.565100000000001</v>
      </c>
      <c r="DA28">
        <v>25.266999999999999</v>
      </c>
      <c r="DB28">
        <v>30.043600000000001</v>
      </c>
      <c r="DC28">
        <v>28.868400000000001</v>
      </c>
      <c r="DD28">
        <v>31.142600000000002</v>
      </c>
      <c r="DE28">
        <v>28.293299999999999</v>
      </c>
      <c r="DF28">
        <v>25.634499999999999</v>
      </c>
      <c r="DG28">
        <v>25.8064</v>
      </c>
      <c r="DH28">
        <v>30.795000000000002</v>
      </c>
      <c r="DI28">
        <v>34.047199999999997</v>
      </c>
      <c r="DJ28">
        <v>33.449599999999997</v>
      </c>
      <c r="DK28">
        <v>35.416600000000003</v>
      </c>
      <c r="DL28">
        <v>39.495399999999997</v>
      </c>
      <c r="DM28">
        <v>39.42</v>
      </c>
      <c r="DN28">
        <v>45.239600000000003</v>
      </c>
      <c r="DO28">
        <v>45.084699999999998</v>
      </c>
      <c r="DP28">
        <v>48.781399999999998</v>
      </c>
      <c r="DQ28">
        <v>43.679699999999997</v>
      </c>
      <c r="DR28">
        <v>39.773299999999999</v>
      </c>
      <c r="DS28">
        <v>40.198700000000002</v>
      </c>
      <c r="DT28">
        <v>38.061399999999999</v>
      </c>
      <c r="DU28">
        <v>35.113999999999997</v>
      </c>
      <c r="DV28">
        <v>36.058100000000003</v>
      </c>
      <c r="DW28">
        <v>35.518700000000003</v>
      </c>
      <c r="DX28">
        <v>37.0976</v>
      </c>
      <c r="DY28">
        <v>35.364400000000003</v>
      </c>
    </row>
    <row r="29" spans="1:129" x14ac:dyDescent="0.3">
      <c r="A29" t="s">
        <v>253</v>
      </c>
      <c r="B29" t="str">
        <f t="shared" si="0"/>
        <v>BDT CN Equity</v>
      </c>
      <c r="C29" t="s">
        <v>33</v>
      </c>
      <c r="D29" t="s">
        <v>6</v>
      </c>
      <c r="E29" t="s">
        <v>6</v>
      </c>
      <c r="F29">
        <v>30.16</v>
      </c>
      <c r="G29" s="2">
        <v>42005</v>
      </c>
      <c r="H29" s="2">
        <v>45657</v>
      </c>
      <c r="I29" s="2" t="s">
        <v>665</v>
      </c>
      <c r="J29" s="4">
        <v>6.48</v>
      </c>
      <c r="K29">
        <v>7.1879999999999997</v>
      </c>
      <c r="L29">
        <v>5.5643000000000002</v>
      </c>
      <c r="M29">
        <v>6.7899000000000003</v>
      </c>
      <c r="N29">
        <v>6.7923</v>
      </c>
      <c r="O29">
        <v>6.6885000000000003</v>
      </c>
      <c r="P29">
        <v>6.62</v>
      </c>
      <c r="Q29">
        <v>7.3189000000000002</v>
      </c>
      <c r="R29">
        <v>7.3266999999999998</v>
      </c>
      <c r="S29">
        <v>8.0452999999999992</v>
      </c>
      <c r="T29">
        <v>8.7777999999999992</v>
      </c>
      <c r="U29">
        <v>8.0518000000000001</v>
      </c>
      <c r="V29">
        <v>7.1993</v>
      </c>
      <c r="W29">
        <v>7.4184999999999999</v>
      </c>
      <c r="X29">
        <v>6.9749999999999996</v>
      </c>
      <c r="Y29">
        <v>7.3594999999999997</v>
      </c>
      <c r="Z29">
        <v>8.48</v>
      </c>
      <c r="AA29">
        <v>8.5402000000000005</v>
      </c>
      <c r="AB29">
        <v>8.6455000000000002</v>
      </c>
      <c r="AC29">
        <v>7.3647999999999998</v>
      </c>
      <c r="AD29">
        <v>7.3676000000000004</v>
      </c>
      <c r="AE29">
        <v>7.1813000000000002</v>
      </c>
      <c r="AF29">
        <v>6.1121999999999996</v>
      </c>
      <c r="AG29">
        <v>5.9962</v>
      </c>
      <c r="AH29">
        <v>6.0179999999999998</v>
      </c>
      <c r="AI29">
        <v>5.9128999999999996</v>
      </c>
      <c r="AJ29">
        <v>6.6943000000000001</v>
      </c>
      <c r="AK29">
        <v>6.3947000000000003</v>
      </c>
      <c r="AL29">
        <v>5.6445999999999996</v>
      </c>
      <c r="AM29">
        <v>5.7610999999999999</v>
      </c>
      <c r="AN29">
        <v>5.7488000000000001</v>
      </c>
      <c r="AO29">
        <v>6.0487000000000002</v>
      </c>
      <c r="AP29">
        <v>6.7995999999999999</v>
      </c>
      <c r="AQ29">
        <v>6.7058999999999997</v>
      </c>
      <c r="AR29">
        <v>6.8315999999999999</v>
      </c>
      <c r="AS29">
        <v>6.9988999999999999</v>
      </c>
      <c r="AT29">
        <v>6.4687000000000001</v>
      </c>
      <c r="AU29">
        <v>6.1722999999999999</v>
      </c>
      <c r="AV29">
        <v>5.9664999999999999</v>
      </c>
      <c r="AW29">
        <v>6.0810000000000004</v>
      </c>
      <c r="AX29">
        <v>5.1230000000000002</v>
      </c>
      <c r="AY29">
        <v>5.1318000000000001</v>
      </c>
      <c r="AZ29">
        <v>5.5149999999999997</v>
      </c>
      <c r="BA29">
        <v>5.4946999999999999</v>
      </c>
      <c r="BB29">
        <v>5.6463999999999999</v>
      </c>
      <c r="BC29">
        <v>4.8970000000000002</v>
      </c>
      <c r="BD29">
        <v>4.8414999999999999</v>
      </c>
      <c r="BE29">
        <v>4.4421999999999997</v>
      </c>
      <c r="BF29">
        <v>4.6548999999999996</v>
      </c>
      <c r="BG29">
        <v>4.9344000000000001</v>
      </c>
      <c r="BH29">
        <v>5.8103999999999996</v>
      </c>
      <c r="BI29">
        <v>5.8635999999999999</v>
      </c>
      <c r="BJ29">
        <v>4.1925999999999997</v>
      </c>
      <c r="BK29">
        <v>4.2319000000000004</v>
      </c>
      <c r="BL29">
        <v>4.0913000000000004</v>
      </c>
      <c r="BM29">
        <v>4.0941000000000001</v>
      </c>
      <c r="BN29">
        <v>4.3308999999999997</v>
      </c>
      <c r="BO29">
        <v>4.7141999999999999</v>
      </c>
      <c r="BP29">
        <v>5.1376999999999997</v>
      </c>
      <c r="BQ29">
        <v>5.5075000000000003</v>
      </c>
      <c r="BR29">
        <v>5.0465</v>
      </c>
      <c r="BS29">
        <v>4.5591999999999997</v>
      </c>
      <c r="BT29">
        <v>3.5735999999999999</v>
      </c>
      <c r="BU29">
        <v>4.0701000000000001</v>
      </c>
      <c r="BV29">
        <v>4.5130999999999997</v>
      </c>
      <c r="BW29">
        <v>4.7449000000000003</v>
      </c>
      <c r="BX29">
        <v>5.4973999999999998</v>
      </c>
      <c r="BY29">
        <v>5.4992000000000001</v>
      </c>
      <c r="BZ29">
        <v>5.2042000000000002</v>
      </c>
      <c r="CA29">
        <v>5.1905999999999999</v>
      </c>
      <c r="CB29">
        <v>5.9081999999999999</v>
      </c>
      <c r="CC29">
        <v>6.5640999999999998</v>
      </c>
      <c r="CD29">
        <v>6.7539999999999996</v>
      </c>
      <c r="CE29">
        <v>7.1017000000000001</v>
      </c>
      <c r="CF29">
        <v>7.4271000000000003</v>
      </c>
      <c r="CG29">
        <v>7.5449000000000002</v>
      </c>
      <c r="CH29">
        <v>7.9794999999999998</v>
      </c>
      <c r="CI29">
        <v>7.4058999999999999</v>
      </c>
      <c r="CJ29">
        <v>7.1901000000000002</v>
      </c>
      <c r="CK29">
        <v>8.3462999999999994</v>
      </c>
      <c r="CL29">
        <v>8.3396000000000008</v>
      </c>
      <c r="CM29">
        <v>8.5707000000000004</v>
      </c>
      <c r="CN29">
        <v>8.0786999999999995</v>
      </c>
      <c r="CO29">
        <v>8.4050999999999991</v>
      </c>
      <c r="CP29">
        <v>8.2627000000000006</v>
      </c>
      <c r="CQ29">
        <v>8.1883999999999997</v>
      </c>
      <c r="CR29">
        <v>7.8970000000000002</v>
      </c>
      <c r="CS29">
        <v>7.4668000000000001</v>
      </c>
      <c r="CT29">
        <v>7.3041</v>
      </c>
      <c r="CU29">
        <v>6.5385</v>
      </c>
      <c r="CV29">
        <v>6.4013999999999998</v>
      </c>
      <c r="CW29">
        <v>5.8577000000000004</v>
      </c>
      <c r="CX29">
        <v>5.2946</v>
      </c>
      <c r="CY29">
        <v>5.4831000000000003</v>
      </c>
      <c r="CZ29">
        <v>6.6562999999999999</v>
      </c>
      <c r="DA29">
        <v>7.3143000000000002</v>
      </c>
      <c r="DB29">
        <v>7.6853999999999996</v>
      </c>
      <c r="DC29">
        <v>8.2213999999999992</v>
      </c>
      <c r="DD29">
        <v>8.2810000000000006</v>
      </c>
      <c r="DE29">
        <v>7.8396999999999997</v>
      </c>
      <c r="DF29">
        <v>7.6794000000000002</v>
      </c>
      <c r="DG29">
        <v>7.7859999999999996</v>
      </c>
      <c r="DH29">
        <v>8.2148000000000003</v>
      </c>
      <c r="DI29">
        <v>10.1561</v>
      </c>
      <c r="DJ29">
        <v>9.5949000000000009</v>
      </c>
      <c r="DK29">
        <v>9.9748999999999999</v>
      </c>
      <c r="DL29">
        <v>11.1693</v>
      </c>
      <c r="DM29">
        <v>13.549300000000001</v>
      </c>
      <c r="DN29">
        <v>14.439</v>
      </c>
      <c r="DO29">
        <v>16.104099999999999</v>
      </c>
      <c r="DP29">
        <v>17.660699999999999</v>
      </c>
      <c r="DQ29">
        <v>17.979299999999999</v>
      </c>
      <c r="DR29">
        <v>20.616800000000001</v>
      </c>
      <c r="DS29">
        <v>25.5732</v>
      </c>
      <c r="DT29">
        <v>24.731100000000001</v>
      </c>
      <c r="DU29">
        <v>21.9481</v>
      </c>
      <c r="DV29">
        <v>23.162099999999999</v>
      </c>
      <c r="DW29">
        <v>29.1144</v>
      </c>
      <c r="DX29">
        <v>29.700900000000001</v>
      </c>
      <c r="DY29">
        <v>25.157900000000001</v>
      </c>
    </row>
    <row r="30" spans="1:129" x14ac:dyDescent="0.3">
      <c r="A30" t="s">
        <v>254</v>
      </c>
      <c r="B30" t="str">
        <f t="shared" si="0"/>
        <v>BEI-U CN Equity</v>
      </c>
      <c r="C30" t="s">
        <v>34</v>
      </c>
      <c r="D30" t="s">
        <v>6</v>
      </c>
      <c r="E30" t="s">
        <v>6</v>
      </c>
      <c r="F30">
        <v>68.849999999999994</v>
      </c>
      <c r="G30" s="2">
        <v>42005</v>
      </c>
      <c r="H30" s="2">
        <v>45657</v>
      </c>
      <c r="I30" s="2" t="s">
        <v>667</v>
      </c>
      <c r="J30" s="4">
        <v>45.12</v>
      </c>
      <c r="K30">
        <v>43.279600000000002</v>
      </c>
      <c r="L30">
        <v>43.1845</v>
      </c>
      <c r="M30">
        <v>44.634300000000003</v>
      </c>
      <c r="N30">
        <v>42.9587</v>
      </c>
      <c r="O30">
        <v>41.843400000000003</v>
      </c>
      <c r="P30">
        <v>42.6569</v>
      </c>
      <c r="Q30">
        <v>40.542400000000001</v>
      </c>
      <c r="R30">
        <v>40.887500000000003</v>
      </c>
      <c r="S30">
        <v>40.192999999999998</v>
      </c>
      <c r="T30">
        <v>35.601300000000002</v>
      </c>
      <c r="U30">
        <v>35.756399999999999</v>
      </c>
      <c r="V30">
        <v>33.323599999999999</v>
      </c>
      <c r="W30">
        <v>37.6</v>
      </c>
      <c r="X30">
        <v>39.485199999999999</v>
      </c>
      <c r="Y30">
        <v>41.084600000000002</v>
      </c>
      <c r="Z30">
        <v>40.779899999999998</v>
      </c>
      <c r="AA30">
        <v>44.349800000000002</v>
      </c>
      <c r="AB30">
        <v>43.364100000000001</v>
      </c>
      <c r="AC30">
        <v>39.103299999999997</v>
      </c>
      <c r="AD30">
        <v>40.308</v>
      </c>
      <c r="AE30">
        <v>38.480200000000004</v>
      </c>
      <c r="AF30">
        <v>35.018300000000004</v>
      </c>
      <c r="AG30">
        <v>38.349699999999999</v>
      </c>
      <c r="AH30">
        <v>37.345300000000002</v>
      </c>
      <c r="AI30">
        <v>35.343499999999999</v>
      </c>
      <c r="AJ30">
        <v>37.6389</v>
      </c>
      <c r="AK30">
        <v>36.894100000000002</v>
      </c>
      <c r="AL30">
        <v>38.567300000000003</v>
      </c>
      <c r="AM30">
        <v>38.393599999999999</v>
      </c>
      <c r="AN30">
        <v>38.756799999999998</v>
      </c>
      <c r="AO30">
        <v>32.887799999999999</v>
      </c>
      <c r="AP30">
        <v>31.108699999999999</v>
      </c>
      <c r="AQ30">
        <v>32.736600000000003</v>
      </c>
      <c r="AR30">
        <v>33.289700000000003</v>
      </c>
      <c r="AS30">
        <v>35.760800000000003</v>
      </c>
      <c r="AT30">
        <v>37.0002</v>
      </c>
      <c r="AU30">
        <v>37.950699999999998</v>
      </c>
      <c r="AV30">
        <v>36.9465</v>
      </c>
      <c r="AW30">
        <v>38.553800000000003</v>
      </c>
      <c r="AX30">
        <v>39.777900000000002</v>
      </c>
      <c r="AY30">
        <v>38.324199999999998</v>
      </c>
      <c r="AZ30">
        <v>38.470300000000002</v>
      </c>
      <c r="BA30">
        <v>41.734299999999998</v>
      </c>
      <c r="BB30">
        <v>42.317900000000002</v>
      </c>
      <c r="BC30">
        <v>41.411200000000001</v>
      </c>
      <c r="BD30">
        <v>35.127200000000002</v>
      </c>
      <c r="BE30">
        <v>32.081699999999998</v>
      </c>
      <c r="BF30">
        <v>34.121099999999998</v>
      </c>
      <c r="BG30">
        <v>35.076799999999999</v>
      </c>
      <c r="BH30">
        <v>34.815399999999997</v>
      </c>
      <c r="BI30">
        <v>33.273400000000002</v>
      </c>
      <c r="BJ30">
        <v>34.875</v>
      </c>
      <c r="BK30">
        <v>34.226900000000001</v>
      </c>
      <c r="BL30">
        <v>36.146500000000003</v>
      </c>
      <c r="BM30">
        <v>38.112099999999998</v>
      </c>
      <c r="BN30">
        <v>38.374400000000001</v>
      </c>
      <c r="BO30">
        <v>37.8157</v>
      </c>
      <c r="BP30">
        <v>42.086799999999997</v>
      </c>
      <c r="BQ30">
        <v>39.903399999999998</v>
      </c>
      <c r="BR30">
        <v>41.095700000000001</v>
      </c>
      <c r="BS30">
        <v>39.700400000000002</v>
      </c>
      <c r="BT30">
        <v>20.049299999999999</v>
      </c>
      <c r="BU30">
        <v>23.3415</v>
      </c>
      <c r="BV30">
        <v>25.7043</v>
      </c>
      <c r="BW30">
        <v>26.230599999999999</v>
      </c>
      <c r="BX30">
        <v>27.115300000000001</v>
      </c>
      <c r="BY30">
        <v>26.843800000000002</v>
      </c>
      <c r="BZ30">
        <v>24.44</v>
      </c>
      <c r="CA30">
        <v>23.919699999999999</v>
      </c>
      <c r="CB30">
        <v>31.003599999999999</v>
      </c>
      <c r="CC30">
        <v>30.281500000000001</v>
      </c>
      <c r="CD30">
        <v>31.1448</v>
      </c>
      <c r="CE30">
        <v>33.125900000000001</v>
      </c>
      <c r="CF30">
        <v>32.813299999999998</v>
      </c>
      <c r="CG30">
        <v>33.203699999999998</v>
      </c>
      <c r="CH30">
        <v>35.2547</v>
      </c>
      <c r="CI30">
        <v>37.183300000000003</v>
      </c>
      <c r="CJ30">
        <v>41.6265</v>
      </c>
      <c r="CK30">
        <v>42.987900000000003</v>
      </c>
      <c r="CL30">
        <v>43.244700000000002</v>
      </c>
      <c r="CM30">
        <v>48.900300000000001</v>
      </c>
      <c r="CN30">
        <v>48.799799999999998</v>
      </c>
      <c r="CO30">
        <v>50.371899999999997</v>
      </c>
      <c r="CP30">
        <v>51.470599999999997</v>
      </c>
      <c r="CQ30">
        <v>52.019799999999996</v>
      </c>
      <c r="CR30">
        <v>54.259599999999999</v>
      </c>
      <c r="CS30">
        <v>52.11</v>
      </c>
      <c r="CT30">
        <v>46.451099999999997</v>
      </c>
      <c r="CU30">
        <v>38.866399999999999</v>
      </c>
      <c r="CV30">
        <v>45.412500000000001</v>
      </c>
      <c r="CW30">
        <v>44.993899999999996</v>
      </c>
      <c r="CX30">
        <v>43.180399999999999</v>
      </c>
      <c r="CY30">
        <v>45.336500000000001</v>
      </c>
      <c r="CZ30">
        <v>46.692500000000003</v>
      </c>
      <c r="DA30">
        <v>46.394500000000001</v>
      </c>
      <c r="DB30">
        <v>52.853999999999999</v>
      </c>
      <c r="DC30">
        <v>55.581600000000002</v>
      </c>
      <c r="DD30">
        <v>52.0124</v>
      </c>
      <c r="DE30">
        <v>54.803199999999997</v>
      </c>
      <c r="DF30">
        <v>57.201900000000002</v>
      </c>
      <c r="DG30">
        <v>58.951099999999997</v>
      </c>
      <c r="DH30">
        <v>62.189399999999999</v>
      </c>
      <c r="DI30">
        <v>64.998199999999997</v>
      </c>
      <c r="DJ30">
        <v>63.609699999999997</v>
      </c>
      <c r="DK30">
        <v>61.751899999999999</v>
      </c>
      <c r="DL30">
        <v>63.772599999999997</v>
      </c>
      <c r="DM30">
        <v>68.220600000000005</v>
      </c>
      <c r="DN30">
        <v>66.839500000000001</v>
      </c>
      <c r="DO30">
        <v>72.896699999999996</v>
      </c>
      <c r="DP30">
        <v>74.978999999999999</v>
      </c>
      <c r="DQ30">
        <v>68.167299999999997</v>
      </c>
      <c r="DR30">
        <v>67.803700000000006</v>
      </c>
      <c r="DS30">
        <v>68.0274</v>
      </c>
      <c r="DT30">
        <v>75.400199999999998</v>
      </c>
      <c r="DU30">
        <v>83.542199999999994</v>
      </c>
      <c r="DV30">
        <v>83.038899999999998</v>
      </c>
      <c r="DW30">
        <v>70.201700000000002</v>
      </c>
      <c r="DX30">
        <v>69.445300000000003</v>
      </c>
      <c r="DY30">
        <v>62.609699999999997</v>
      </c>
    </row>
    <row r="31" spans="1:129" x14ac:dyDescent="0.3">
      <c r="A31" t="s">
        <v>255</v>
      </c>
      <c r="B31" t="str">
        <f t="shared" si="0"/>
        <v>BEP-U CN Equity</v>
      </c>
      <c r="C31" t="s">
        <v>35</v>
      </c>
      <c r="D31" t="s">
        <v>6</v>
      </c>
      <c r="E31" t="s">
        <v>6</v>
      </c>
      <c r="F31">
        <v>40.619999999999997</v>
      </c>
      <c r="G31" s="2">
        <v>42005</v>
      </c>
      <c r="H31" s="2">
        <v>45657</v>
      </c>
      <c r="I31" s="2" t="s">
        <v>666</v>
      </c>
      <c r="J31" s="4">
        <v>12.34</v>
      </c>
      <c r="K31">
        <v>11.684699999999999</v>
      </c>
      <c r="L31">
        <v>12.1684</v>
      </c>
      <c r="M31">
        <v>12.001099999999999</v>
      </c>
      <c r="N31">
        <v>11.6402</v>
      </c>
      <c r="O31">
        <v>11.4552</v>
      </c>
      <c r="P31">
        <v>11.6896</v>
      </c>
      <c r="Q31">
        <v>11.6502</v>
      </c>
      <c r="R31">
        <v>11.4937</v>
      </c>
      <c r="S31">
        <v>10.789199999999999</v>
      </c>
      <c r="T31">
        <v>10.695600000000001</v>
      </c>
      <c r="U31">
        <v>11.545500000000001</v>
      </c>
      <c r="V31">
        <v>11.7906</v>
      </c>
      <c r="W31">
        <v>11.484</v>
      </c>
      <c r="X31">
        <v>12.7075</v>
      </c>
      <c r="Y31">
        <v>11.7591</v>
      </c>
      <c r="Z31">
        <v>12.4651</v>
      </c>
      <c r="AA31">
        <v>12.639200000000001</v>
      </c>
      <c r="AB31">
        <v>13.345800000000001</v>
      </c>
      <c r="AC31">
        <v>13.164099999999999</v>
      </c>
      <c r="AD31">
        <v>13.440799999999999</v>
      </c>
      <c r="AE31">
        <v>13.647600000000001</v>
      </c>
      <c r="AF31">
        <v>13.2211</v>
      </c>
      <c r="AG31">
        <v>13.492000000000001</v>
      </c>
      <c r="AH31">
        <v>13.2719</v>
      </c>
      <c r="AI31">
        <v>13.4102</v>
      </c>
      <c r="AJ31">
        <v>13.547800000000001</v>
      </c>
      <c r="AK31">
        <v>14.3283</v>
      </c>
      <c r="AL31">
        <v>14.7951</v>
      </c>
      <c r="AM31">
        <v>14.428699999999999</v>
      </c>
      <c r="AN31">
        <v>14.6904</v>
      </c>
      <c r="AO31">
        <v>15.3</v>
      </c>
      <c r="AP31">
        <v>14.7837</v>
      </c>
      <c r="AQ31">
        <v>15.3813</v>
      </c>
      <c r="AR31">
        <v>15.2378</v>
      </c>
      <c r="AS31">
        <v>15.7111</v>
      </c>
      <c r="AT31">
        <v>14.732100000000001</v>
      </c>
      <c r="AU31">
        <v>14.436999999999999</v>
      </c>
      <c r="AV31">
        <v>14.59</v>
      </c>
      <c r="AW31">
        <v>14.2003</v>
      </c>
      <c r="AX31">
        <v>14.8001</v>
      </c>
      <c r="AY31">
        <v>14.5966</v>
      </c>
      <c r="AZ31">
        <v>14.603999999999999</v>
      </c>
      <c r="BA31">
        <v>15.0687</v>
      </c>
      <c r="BB31">
        <v>14.7043</v>
      </c>
      <c r="BC31">
        <v>13.4796</v>
      </c>
      <c r="BD31">
        <v>14.537699999999999</v>
      </c>
      <c r="BE31">
        <v>13.5097</v>
      </c>
      <c r="BF31">
        <v>14.4307</v>
      </c>
      <c r="BG31">
        <v>15.3992</v>
      </c>
      <c r="BH31">
        <v>16.561599999999999</v>
      </c>
      <c r="BI31">
        <v>16.41</v>
      </c>
      <c r="BJ31">
        <v>17.18</v>
      </c>
      <c r="BK31">
        <v>17.890799999999999</v>
      </c>
      <c r="BL31">
        <v>18.664899999999999</v>
      </c>
      <c r="BM31">
        <v>19.9498</v>
      </c>
      <c r="BN31">
        <v>21.543600000000001</v>
      </c>
      <c r="BO31">
        <v>22.4405</v>
      </c>
      <c r="BP31">
        <v>25.088799999999999</v>
      </c>
      <c r="BQ31">
        <v>24.416599999999999</v>
      </c>
      <c r="BR31">
        <v>26.161899999999999</v>
      </c>
      <c r="BS31">
        <v>27.4191</v>
      </c>
      <c r="BT31">
        <v>24.215699999999998</v>
      </c>
      <c r="BU31">
        <v>26.8872</v>
      </c>
      <c r="BV31">
        <v>27.884399999999999</v>
      </c>
      <c r="BW31">
        <v>26.891500000000001</v>
      </c>
      <c r="BX31">
        <v>29.878</v>
      </c>
      <c r="BY31">
        <v>30.971699999999998</v>
      </c>
      <c r="BZ31">
        <v>36.658999999999999</v>
      </c>
      <c r="CA31">
        <v>37.811199999999999</v>
      </c>
      <c r="CB31">
        <v>43.528300000000002</v>
      </c>
      <c r="CC31">
        <v>43.467599999999997</v>
      </c>
      <c r="CD31">
        <v>45.919899999999998</v>
      </c>
      <c r="CE31">
        <v>42.982700000000001</v>
      </c>
      <c r="CF31">
        <v>42.743699999999997</v>
      </c>
      <c r="CG31">
        <v>38.505200000000002</v>
      </c>
      <c r="CH31">
        <v>38.651899999999998</v>
      </c>
      <c r="CI31">
        <v>38.4512</v>
      </c>
      <c r="CJ31">
        <v>39.430599999999998</v>
      </c>
      <c r="CK31">
        <v>41.343499999999999</v>
      </c>
      <c r="CL31">
        <v>37.849699999999999</v>
      </c>
      <c r="CM31">
        <v>40.122300000000003</v>
      </c>
      <c r="CN31">
        <v>37.852800000000002</v>
      </c>
      <c r="CO31">
        <v>36.955599999999997</v>
      </c>
      <c r="CP31">
        <v>34.737099999999998</v>
      </c>
      <c r="CQ31">
        <v>37.510100000000001</v>
      </c>
      <c r="CR31">
        <v>42.244199999999999</v>
      </c>
      <c r="CS31">
        <v>37.238399999999999</v>
      </c>
      <c r="CT31">
        <v>37.367199999999997</v>
      </c>
      <c r="CU31">
        <v>37.151299999999999</v>
      </c>
      <c r="CV31">
        <v>40.1496</v>
      </c>
      <c r="CW31">
        <v>40.943399999999997</v>
      </c>
      <c r="CX31">
        <v>36.143799999999999</v>
      </c>
      <c r="CY31">
        <v>33.111600000000003</v>
      </c>
      <c r="CZ31">
        <v>32.159100000000002</v>
      </c>
      <c r="DA31">
        <v>29.033799999999999</v>
      </c>
      <c r="DB31">
        <v>32.819699999999997</v>
      </c>
      <c r="DC31">
        <v>30.597999999999999</v>
      </c>
      <c r="DD31">
        <v>36.5426</v>
      </c>
      <c r="DE31">
        <v>35.865000000000002</v>
      </c>
      <c r="DF31">
        <v>35.634500000000003</v>
      </c>
      <c r="DG31">
        <v>33.874000000000002</v>
      </c>
      <c r="DH31">
        <v>33.319000000000003</v>
      </c>
      <c r="DI31">
        <v>30.0047</v>
      </c>
      <c r="DJ31">
        <v>25.920400000000001</v>
      </c>
      <c r="DK31">
        <v>25.586600000000001</v>
      </c>
      <c r="DL31">
        <v>29.872499999999999</v>
      </c>
      <c r="DM31">
        <v>30.994399999999999</v>
      </c>
      <c r="DN31">
        <v>31.038900000000002</v>
      </c>
      <c r="DO31">
        <v>27.531400000000001</v>
      </c>
      <c r="DP31">
        <v>28.508199999999999</v>
      </c>
      <c r="DQ31">
        <v>26.138500000000001</v>
      </c>
      <c r="DR31">
        <v>34.8628</v>
      </c>
      <c r="DS31">
        <v>31.014600000000002</v>
      </c>
      <c r="DT31">
        <v>30.822199999999999</v>
      </c>
      <c r="DU31">
        <v>30.709599999999998</v>
      </c>
      <c r="DV31">
        <v>35.4499</v>
      </c>
      <c r="DW31">
        <v>33.293599999999998</v>
      </c>
      <c r="DX31">
        <v>34.2637</v>
      </c>
      <c r="DY31">
        <v>30.843900000000001</v>
      </c>
    </row>
    <row r="32" spans="1:129" x14ac:dyDescent="0.3">
      <c r="A32" t="s">
        <v>256</v>
      </c>
      <c r="B32" t="str">
        <f t="shared" si="0"/>
        <v>BHC CN Equity</v>
      </c>
      <c r="C32" t="s">
        <v>36</v>
      </c>
      <c r="D32" t="s">
        <v>6</v>
      </c>
      <c r="E32" t="s">
        <v>6</v>
      </c>
      <c r="F32">
        <v>7.81</v>
      </c>
      <c r="G32" s="2">
        <v>42005</v>
      </c>
      <c r="H32" s="2">
        <v>45657</v>
      </c>
      <c r="I32" s="2" t="s">
        <v>673</v>
      </c>
      <c r="J32" s="4">
        <v>203.17</v>
      </c>
      <c r="K32">
        <v>246.27</v>
      </c>
      <c r="L32">
        <v>250.21</v>
      </c>
      <c r="M32">
        <v>261.63</v>
      </c>
      <c r="N32">
        <v>296.44</v>
      </c>
      <c r="O32">
        <v>277.47000000000003</v>
      </c>
      <c r="P32">
        <v>335.61200000000002</v>
      </c>
      <c r="Q32">
        <v>304.99</v>
      </c>
      <c r="R32">
        <v>238.2</v>
      </c>
      <c r="S32">
        <v>120.94</v>
      </c>
      <c r="T32">
        <v>120.35</v>
      </c>
      <c r="U32">
        <v>139</v>
      </c>
      <c r="V32">
        <v>127.49</v>
      </c>
      <c r="W32">
        <v>90</v>
      </c>
      <c r="X32">
        <v>34.049999999999997</v>
      </c>
      <c r="Y32">
        <v>41.83</v>
      </c>
      <c r="Z32">
        <v>37.42</v>
      </c>
      <c r="AA32">
        <v>26.05</v>
      </c>
      <c r="AB32">
        <v>29.08</v>
      </c>
      <c r="AC32">
        <v>38.090000000000003</v>
      </c>
      <c r="AD32">
        <v>32.19</v>
      </c>
      <c r="AE32">
        <v>23.94</v>
      </c>
      <c r="AF32">
        <v>21.24</v>
      </c>
      <c r="AG32">
        <v>19.47</v>
      </c>
      <c r="AH32">
        <v>17.96</v>
      </c>
      <c r="AI32">
        <v>18.89</v>
      </c>
      <c r="AJ32">
        <v>14.69</v>
      </c>
      <c r="AK32">
        <v>12.65</v>
      </c>
      <c r="AL32">
        <v>16.399999999999999</v>
      </c>
      <c r="AM32">
        <v>22.54</v>
      </c>
      <c r="AN32">
        <v>20.54</v>
      </c>
      <c r="AO32">
        <v>16.79</v>
      </c>
      <c r="AP32">
        <v>17.88</v>
      </c>
      <c r="AQ32">
        <v>15.07</v>
      </c>
      <c r="AR32">
        <v>21.73</v>
      </c>
      <c r="AS32">
        <v>26.2</v>
      </c>
      <c r="AT32">
        <v>22.78</v>
      </c>
      <c r="AU32">
        <v>21.01</v>
      </c>
      <c r="AV32">
        <v>20.51</v>
      </c>
      <c r="AW32">
        <v>23.18</v>
      </c>
      <c r="AX32">
        <v>28.53</v>
      </c>
      <c r="AY32">
        <v>30.6</v>
      </c>
      <c r="AZ32">
        <v>28.27</v>
      </c>
      <c r="BA32">
        <v>30.14</v>
      </c>
      <c r="BB32">
        <v>33.17</v>
      </c>
      <c r="BC32">
        <v>30.12</v>
      </c>
      <c r="BD32">
        <v>32.29</v>
      </c>
      <c r="BE32">
        <v>25.25</v>
      </c>
      <c r="BF32">
        <v>32.26</v>
      </c>
      <c r="BG32">
        <v>31.26</v>
      </c>
      <c r="BH32">
        <v>32.97</v>
      </c>
      <c r="BI32">
        <v>30.94</v>
      </c>
      <c r="BJ32">
        <v>28.06</v>
      </c>
      <c r="BK32">
        <v>33.04</v>
      </c>
      <c r="BL32">
        <v>31.71</v>
      </c>
      <c r="BM32">
        <v>28.37</v>
      </c>
      <c r="BN32">
        <v>28.9</v>
      </c>
      <c r="BO32">
        <v>32.74</v>
      </c>
      <c r="BP32">
        <v>37.520000000000003</v>
      </c>
      <c r="BQ32">
        <v>38.869999999999997</v>
      </c>
      <c r="BR32">
        <v>36.31</v>
      </c>
      <c r="BS32">
        <v>29.74</v>
      </c>
      <c r="BT32">
        <v>21.81</v>
      </c>
      <c r="BU32">
        <v>25.15</v>
      </c>
      <c r="BV32">
        <v>25.36</v>
      </c>
      <c r="BW32">
        <v>24.84</v>
      </c>
      <c r="BX32">
        <v>24.49</v>
      </c>
      <c r="BY32">
        <v>21.65</v>
      </c>
      <c r="BZ32">
        <v>20.7</v>
      </c>
      <c r="CA32">
        <v>21.95</v>
      </c>
      <c r="CB32">
        <v>24.11</v>
      </c>
      <c r="CC32">
        <v>26.41</v>
      </c>
      <c r="CD32">
        <v>32.630000000000003</v>
      </c>
      <c r="CE32">
        <v>40.049999999999997</v>
      </c>
      <c r="CF32">
        <v>39.869999999999997</v>
      </c>
      <c r="CG32">
        <v>39.57</v>
      </c>
      <c r="CH32">
        <v>38.159999999999997</v>
      </c>
      <c r="CI32">
        <v>36.380000000000003</v>
      </c>
      <c r="CJ32">
        <v>36.5</v>
      </c>
      <c r="CK32">
        <v>36.76</v>
      </c>
      <c r="CL32">
        <v>35.32</v>
      </c>
      <c r="CM32">
        <v>34.69</v>
      </c>
      <c r="CN32">
        <v>30.32</v>
      </c>
      <c r="CO32">
        <v>34.94</v>
      </c>
      <c r="CP32">
        <v>31.25</v>
      </c>
      <c r="CQ32">
        <v>30.49</v>
      </c>
      <c r="CR32">
        <v>28.56</v>
      </c>
      <c r="CS32">
        <v>24.41</v>
      </c>
      <c r="CT32">
        <v>12.29</v>
      </c>
      <c r="CU32">
        <v>10.76</v>
      </c>
      <c r="CV32">
        <v>5.9</v>
      </c>
      <c r="CW32">
        <v>7.84</v>
      </c>
      <c r="CX32">
        <v>9.5399999999999991</v>
      </c>
      <c r="CY32">
        <v>8.86</v>
      </c>
      <c r="CZ32">
        <v>9.43</v>
      </c>
      <c r="DA32">
        <v>8.5</v>
      </c>
      <c r="DB32">
        <v>10.210000000000001</v>
      </c>
      <c r="DC32">
        <v>12.71</v>
      </c>
      <c r="DD32">
        <v>10.95</v>
      </c>
      <c r="DE32">
        <v>9.9700000000000006</v>
      </c>
      <c r="DF32">
        <v>11.14</v>
      </c>
      <c r="DG32">
        <v>10.6</v>
      </c>
      <c r="DH32">
        <v>12.82</v>
      </c>
      <c r="DI32">
        <v>11.28</v>
      </c>
      <c r="DJ32">
        <v>11.2</v>
      </c>
      <c r="DK32">
        <v>9.44</v>
      </c>
      <c r="DL32">
        <v>9.68</v>
      </c>
      <c r="DM32">
        <v>10.63</v>
      </c>
      <c r="DN32">
        <v>10.54</v>
      </c>
      <c r="DO32">
        <v>12.77</v>
      </c>
      <c r="DP32">
        <v>14.35</v>
      </c>
      <c r="DQ32">
        <v>12.05</v>
      </c>
      <c r="DR32">
        <v>8.9499999999999993</v>
      </c>
      <c r="DS32">
        <v>9.5399999999999991</v>
      </c>
      <c r="DT32">
        <v>8.32</v>
      </c>
      <c r="DU32">
        <v>7.99</v>
      </c>
      <c r="DV32">
        <v>11.04</v>
      </c>
      <c r="DW32">
        <v>12.77</v>
      </c>
      <c r="DX32">
        <v>11.95</v>
      </c>
      <c r="DY32">
        <v>11.62</v>
      </c>
    </row>
    <row r="33" spans="1:129" x14ac:dyDescent="0.3">
      <c r="A33" t="s">
        <v>257</v>
      </c>
      <c r="B33" t="str">
        <f t="shared" si="0"/>
        <v>BIP-U CN Equity</v>
      </c>
      <c r="C33" t="s">
        <v>37</v>
      </c>
      <c r="D33" t="s">
        <v>6</v>
      </c>
      <c r="E33" t="s">
        <v>6</v>
      </c>
      <c r="F33">
        <v>49.29</v>
      </c>
      <c r="G33" s="2">
        <v>42005</v>
      </c>
      <c r="H33" s="2">
        <v>45657</v>
      </c>
      <c r="I33" s="2" t="s">
        <v>666</v>
      </c>
      <c r="J33" s="4">
        <v>12.97</v>
      </c>
      <c r="K33">
        <v>13.944000000000001</v>
      </c>
      <c r="L33">
        <v>14.137600000000001</v>
      </c>
      <c r="M33">
        <v>12.9658</v>
      </c>
      <c r="N33">
        <v>13.358599999999999</v>
      </c>
      <c r="O33">
        <v>13.807700000000001</v>
      </c>
      <c r="P33">
        <v>13.5372</v>
      </c>
      <c r="Q33">
        <v>13.089399999999999</v>
      </c>
      <c r="R33">
        <v>12.3675</v>
      </c>
      <c r="S33">
        <v>13.811299999999999</v>
      </c>
      <c r="T33">
        <v>14.1288</v>
      </c>
      <c r="U33">
        <v>13.344200000000001</v>
      </c>
      <c r="V33">
        <v>12.8041</v>
      </c>
      <c r="W33">
        <v>13.1904</v>
      </c>
      <c r="X33">
        <v>14.153</v>
      </c>
      <c r="Y33">
        <v>13.682</v>
      </c>
      <c r="Z33">
        <v>14.7134</v>
      </c>
      <c r="AA33">
        <v>15.329700000000001</v>
      </c>
      <c r="AB33">
        <v>16.103400000000001</v>
      </c>
      <c r="AC33">
        <v>16.666799999999999</v>
      </c>
      <c r="AD33">
        <v>18.103100000000001</v>
      </c>
      <c r="AE33">
        <v>18.0792</v>
      </c>
      <c r="AF33">
        <v>17.146699999999999</v>
      </c>
      <c r="AG33">
        <v>18.101800000000001</v>
      </c>
      <c r="AH33">
        <v>18.327500000000001</v>
      </c>
      <c r="AI33">
        <v>19.537099999999999</v>
      </c>
      <c r="AJ33">
        <v>20.976600000000001</v>
      </c>
      <c r="AK33">
        <v>21.9267</v>
      </c>
      <c r="AL33">
        <v>22.524899999999999</v>
      </c>
      <c r="AM33">
        <v>21.89</v>
      </c>
      <c r="AN33">
        <v>20.797599999999999</v>
      </c>
      <c r="AO33">
        <v>22.9466</v>
      </c>
      <c r="AP33">
        <v>22.409400000000002</v>
      </c>
      <c r="AQ33">
        <v>22.725899999999999</v>
      </c>
      <c r="AR33">
        <v>23.150600000000001</v>
      </c>
      <c r="AS33">
        <v>23.709900000000001</v>
      </c>
      <c r="AT33">
        <v>22.191800000000001</v>
      </c>
      <c r="AU33">
        <v>21.959499999999998</v>
      </c>
      <c r="AV33">
        <v>22.776499999999999</v>
      </c>
      <c r="AW33">
        <v>22.325399999999998</v>
      </c>
      <c r="AX33">
        <v>21.263300000000001</v>
      </c>
      <c r="AY33">
        <v>21.732900000000001</v>
      </c>
      <c r="AZ33">
        <v>22.9178</v>
      </c>
      <c r="BA33">
        <v>22.183700000000002</v>
      </c>
      <c r="BB33">
        <v>22.4801</v>
      </c>
      <c r="BC33">
        <v>21.433900000000001</v>
      </c>
      <c r="BD33">
        <v>22.3781</v>
      </c>
      <c r="BE33">
        <v>20.803000000000001</v>
      </c>
      <c r="BF33">
        <v>22.638400000000001</v>
      </c>
      <c r="BG33">
        <v>23.474499999999999</v>
      </c>
      <c r="BH33">
        <v>24.930700000000002</v>
      </c>
      <c r="BI33">
        <v>24.783300000000001</v>
      </c>
      <c r="BJ33">
        <v>25.223299999999998</v>
      </c>
      <c r="BK33">
        <v>25.376999999999999</v>
      </c>
      <c r="BL33">
        <v>26.416799999999999</v>
      </c>
      <c r="BM33">
        <v>28.587299999999999</v>
      </c>
      <c r="BN33">
        <v>29.976500000000001</v>
      </c>
      <c r="BO33">
        <v>30.159300000000002</v>
      </c>
      <c r="BP33">
        <v>31.926400000000001</v>
      </c>
      <c r="BQ33">
        <v>29.924099999999999</v>
      </c>
      <c r="BR33">
        <v>33.236699999999999</v>
      </c>
      <c r="BS33">
        <v>31.652200000000001</v>
      </c>
      <c r="BT33">
        <v>25.728000000000002</v>
      </c>
      <c r="BU33">
        <v>28.177299999999999</v>
      </c>
      <c r="BV33">
        <v>29.166899999999998</v>
      </c>
      <c r="BW33">
        <v>29.094000000000001</v>
      </c>
      <c r="BX33">
        <v>29.156500000000001</v>
      </c>
      <c r="BY33">
        <v>29.8949</v>
      </c>
      <c r="BZ33">
        <v>33.421799999999998</v>
      </c>
      <c r="CA33">
        <v>30.005400000000002</v>
      </c>
      <c r="CB33">
        <v>34.301400000000001</v>
      </c>
      <c r="CC33">
        <v>33.472299999999997</v>
      </c>
      <c r="CD33">
        <v>35.486499999999999</v>
      </c>
      <c r="CE33">
        <v>34.877200000000002</v>
      </c>
      <c r="CF33">
        <v>36.004199999999997</v>
      </c>
      <c r="CG33">
        <v>35.515799999999999</v>
      </c>
      <c r="CH33">
        <v>35.379800000000003</v>
      </c>
      <c r="CI33">
        <v>37.281300000000002</v>
      </c>
      <c r="CJ33">
        <v>36.566200000000002</v>
      </c>
      <c r="CK33">
        <v>38.937800000000003</v>
      </c>
      <c r="CL33">
        <v>38.937800000000003</v>
      </c>
      <c r="CM33">
        <v>39.828800000000001</v>
      </c>
      <c r="CN33">
        <v>40.066499999999998</v>
      </c>
      <c r="CO33">
        <v>42.471699999999998</v>
      </c>
      <c r="CP33">
        <v>41.335299999999997</v>
      </c>
      <c r="CQ33">
        <v>41.881399999999999</v>
      </c>
      <c r="CR33">
        <v>46.090699999999998</v>
      </c>
      <c r="CS33">
        <v>44.659799999999997</v>
      </c>
      <c r="CT33">
        <v>42.415399999999998</v>
      </c>
      <c r="CU33">
        <v>41.4435</v>
      </c>
      <c r="CV33">
        <v>42.994100000000003</v>
      </c>
      <c r="CW33">
        <v>46.866199999999999</v>
      </c>
      <c r="CX33">
        <v>42.107300000000002</v>
      </c>
      <c r="CY33">
        <v>41.971400000000003</v>
      </c>
      <c r="CZ33">
        <v>43.2883</v>
      </c>
      <c r="DA33">
        <v>35.9863</v>
      </c>
      <c r="DB33">
        <v>40.242199999999997</v>
      </c>
      <c r="DC33">
        <v>38.997300000000003</v>
      </c>
      <c r="DD33">
        <v>39.630699999999997</v>
      </c>
      <c r="DE33">
        <v>40.984499999999997</v>
      </c>
      <c r="DF33">
        <v>42.764200000000002</v>
      </c>
      <c r="DG33">
        <v>42.351999999999997</v>
      </c>
      <c r="DH33">
        <v>41.1768</v>
      </c>
      <c r="DI33">
        <v>38.139099999999999</v>
      </c>
      <c r="DJ33">
        <v>35.378700000000002</v>
      </c>
      <c r="DK33">
        <v>27.931999999999999</v>
      </c>
      <c r="DL33">
        <v>31.988600000000002</v>
      </c>
      <c r="DM33">
        <v>37.608199999999997</v>
      </c>
      <c r="DN33">
        <v>37.869399999999999</v>
      </c>
      <c r="DO33">
        <v>35.318100000000001</v>
      </c>
      <c r="DP33">
        <v>38.6434</v>
      </c>
      <c r="DQ33">
        <v>33.765000000000001</v>
      </c>
      <c r="DR33">
        <v>36.487099999999998</v>
      </c>
      <c r="DS33">
        <v>34.819299999999998</v>
      </c>
      <c r="DT33">
        <v>40.424900000000001</v>
      </c>
      <c r="DU33">
        <v>40.784199999999998</v>
      </c>
      <c r="DV33">
        <v>44.536999999999999</v>
      </c>
      <c r="DW33">
        <v>44.7622</v>
      </c>
      <c r="DX33">
        <v>46.967599999999997</v>
      </c>
      <c r="DY33">
        <v>43.351799999999997</v>
      </c>
    </row>
    <row r="34" spans="1:129" x14ac:dyDescent="0.3">
      <c r="A34" t="s">
        <v>258</v>
      </c>
      <c r="B34" t="str">
        <f t="shared" si="0"/>
        <v>BIR CN Equity</v>
      </c>
      <c r="C34" t="s">
        <v>38</v>
      </c>
      <c r="D34" t="s">
        <v>6</v>
      </c>
      <c r="E34" t="s">
        <v>6</v>
      </c>
      <c r="F34">
        <v>7.32</v>
      </c>
      <c r="G34" s="2">
        <v>42005</v>
      </c>
      <c r="H34" s="2">
        <v>45657</v>
      </c>
      <c r="I34" s="2" t="s">
        <v>664</v>
      </c>
      <c r="J34" s="4">
        <v>4.8600000000000003</v>
      </c>
      <c r="K34">
        <v>4.93</v>
      </c>
      <c r="L34">
        <v>4.8442999999999996</v>
      </c>
      <c r="M34">
        <v>6.2304000000000004</v>
      </c>
      <c r="N34">
        <v>5.6516000000000002</v>
      </c>
      <c r="O34">
        <v>4.9800000000000004</v>
      </c>
      <c r="P34">
        <v>4.2369000000000003</v>
      </c>
      <c r="Q34">
        <v>4.9157000000000002</v>
      </c>
      <c r="R34">
        <v>4.5585000000000004</v>
      </c>
      <c r="S34">
        <v>4.0726000000000004</v>
      </c>
      <c r="T34">
        <v>3.9154</v>
      </c>
      <c r="U34">
        <v>2.8864999999999998</v>
      </c>
      <c r="V34">
        <v>3.5939000000000001</v>
      </c>
      <c r="W34">
        <v>3.6153</v>
      </c>
      <c r="X34">
        <v>3.7797000000000001</v>
      </c>
      <c r="Y34">
        <v>3.7296</v>
      </c>
      <c r="Z34">
        <v>4.1012000000000004</v>
      </c>
      <c r="AA34">
        <v>4.9157000000000002</v>
      </c>
      <c r="AB34">
        <v>6.7447999999999997</v>
      </c>
      <c r="AC34">
        <v>6.4875999999999996</v>
      </c>
      <c r="AD34">
        <v>6.5590000000000002</v>
      </c>
      <c r="AE34">
        <v>6.1017999999999999</v>
      </c>
      <c r="AF34">
        <v>6.4875999999999996</v>
      </c>
      <c r="AG34">
        <v>6.6947999999999999</v>
      </c>
      <c r="AH34">
        <v>5.7302</v>
      </c>
      <c r="AI34">
        <v>5.1158000000000001</v>
      </c>
      <c r="AJ34">
        <v>5.45</v>
      </c>
      <c r="AK34">
        <v>5.0269000000000004</v>
      </c>
      <c r="AL34">
        <v>4.5608000000000004</v>
      </c>
      <c r="AM34">
        <v>4.3998999999999997</v>
      </c>
      <c r="AN34">
        <v>4.3926999999999996</v>
      </c>
      <c r="AO34">
        <v>4.2558999999999996</v>
      </c>
      <c r="AP34">
        <v>4.3743999999999996</v>
      </c>
      <c r="AQ34">
        <v>3.7959999999999998</v>
      </c>
      <c r="AR34">
        <v>3.6080000000000001</v>
      </c>
      <c r="AS34">
        <v>3.2008999999999999</v>
      </c>
      <c r="AT34">
        <v>2.4807000000000001</v>
      </c>
      <c r="AU34">
        <v>2.2406999999999999</v>
      </c>
      <c r="AV34">
        <v>2.7355</v>
      </c>
      <c r="AW34">
        <v>3.4102000000000001</v>
      </c>
      <c r="AX34">
        <v>3.3515999999999999</v>
      </c>
      <c r="AY34">
        <v>3.5539000000000001</v>
      </c>
      <c r="AZ34">
        <v>3.7972000000000001</v>
      </c>
      <c r="BA34">
        <v>3.5023</v>
      </c>
      <c r="BB34">
        <v>3.8561000000000001</v>
      </c>
      <c r="BC34">
        <v>3.0773999999999999</v>
      </c>
      <c r="BD34">
        <v>2.6177000000000001</v>
      </c>
      <c r="BE34">
        <v>2.2728000000000002</v>
      </c>
      <c r="BF34">
        <v>2.3475999999999999</v>
      </c>
      <c r="BG34">
        <v>2.6989999999999998</v>
      </c>
      <c r="BH34">
        <v>2.6815000000000002</v>
      </c>
      <c r="BI34">
        <v>2.6362999999999999</v>
      </c>
      <c r="BJ34">
        <v>2.3500999999999999</v>
      </c>
      <c r="BK34">
        <v>1.9771000000000001</v>
      </c>
      <c r="BL34">
        <v>1.9999</v>
      </c>
      <c r="BM34">
        <v>1.3460000000000001</v>
      </c>
      <c r="BN34">
        <v>1.6460999999999999</v>
      </c>
      <c r="BO34">
        <v>1.5461</v>
      </c>
      <c r="BP34">
        <v>1.6922999999999999</v>
      </c>
      <c r="BQ34">
        <v>2.0141</v>
      </c>
      <c r="BR34">
        <v>1.3609</v>
      </c>
      <c r="BS34">
        <v>1.1741999999999999</v>
      </c>
      <c r="BT34">
        <v>0.62639999999999996</v>
      </c>
      <c r="BU34">
        <v>1.2286999999999999</v>
      </c>
      <c r="BV34">
        <v>1.1243000000000001</v>
      </c>
      <c r="BW34">
        <v>0.91920000000000002</v>
      </c>
      <c r="BX34">
        <v>0.96760000000000002</v>
      </c>
      <c r="BY34">
        <v>1.2902</v>
      </c>
      <c r="BZ34">
        <v>1.2381</v>
      </c>
      <c r="CA34">
        <v>1.5375000000000001</v>
      </c>
      <c r="CB34">
        <v>1.6589</v>
      </c>
      <c r="CC34">
        <v>1.4360999999999999</v>
      </c>
      <c r="CD34">
        <v>1.7525999999999999</v>
      </c>
      <c r="CE34">
        <v>2.4098000000000002</v>
      </c>
      <c r="CF34">
        <v>2.1208999999999998</v>
      </c>
      <c r="CG34">
        <v>2.5354000000000001</v>
      </c>
      <c r="CH34">
        <v>2.8767</v>
      </c>
      <c r="CI34">
        <v>4.2306999999999997</v>
      </c>
      <c r="CJ34">
        <v>3.8319999999999999</v>
      </c>
      <c r="CK34">
        <v>4.4177999999999997</v>
      </c>
      <c r="CL34">
        <v>5.7079000000000004</v>
      </c>
      <c r="CM34">
        <v>5.4146999999999998</v>
      </c>
      <c r="CN34">
        <v>5.2845000000000004</v>
      </c>
      <c r="CO34">
        <v>5.2680999999999996</v>
      </c>
      <c r="CP34">
        <v>5.1131000000000002</v>
      </c>
      <c r="CQ34">
        <v>5.4964000000000004</v>
      </c>
      <c r="CR34">
        <v>6.8274999999999997</v>
      </c>
      <c r="CS34">
        <v>7.6768000000000001</v>
      </c>
      <c r="CT34">
        <v>9.3102</v>
      </c>
      <c r="CU34">
        <v>7.1581999999999999</v>
      </c>
      <c r="CV34">
        <v>8.0500000000000007</v>
      </c>
      <c r="CW34">
        <v>9.4651999999999994</v>
      </c>
      <c r="CX34">
        <v>8.0396000000000001</v>
      </c>
      <c r="CY34">
        <v>8.6788000000000007</v>
      </c>
      <c r="CZ34">
        <v>8.8018000000000001</v>
      </c>
      <c r="DA34">
        <v>7.7447999999999997</v>
      </c>
      <c r="DB34">
        <v>7.0056000000000003</v>
      </c>
      <c r="DC34">
        <v>6.8906999999999998</v>
      </c>
      <c r="DD34">
        <v>6.4416000000000002</v>
      </c>
      <c r="DE34">
        <v>6.9040999999999997</v>
      </c>
      <c r="DF34">
        <v>6.4416000000000002</v>
      </c>
      <c r="DG34">
        <v>6.7633999999999999</v>
      </c>
      <c r="DH34">
        <v>6.7979000000000003</v>
      </c>
      <c r="DI34">
        <v>7.2032999999999996</v>
      </c>
      <c r="DJ34">
        <v>6.8456999999999999</v>
      </c>
      <c r="DK34">
        <v>6.7748999999999997</v>
      </c>
      <c r="DL34">
        <v>5.7489999999999997</v>
      </c>
      <c r="DM34">
        <v>5.28</v>
      </c>
      <c r="DN34">
        <v>4.6589</v>
      </c>
      <c r="DO34">
        <v>4.9329000000000001</v>
      </c>
      <c r="DP34">
        <v>4.9683999999999999</v>
      </c>
      <c r="DQ34">
        <v>5.2662000000000004</v>
      </c>
      <c r="DR34">
        <v>5.7778999999999998</v>
      </c>
      <c r="DS34">
        <v>5.6837999999999997</v>
      </c>
      <c r="DT34">
        <v>5.6649000000000003</v>
      </c>
      <c r="DU34">
        <v>5.5702999999999996</v>
      </c>
      <c r="DV34">
        <v>5.4855</v>
      </c>
      <c r="DW34">
        <v>4.9946999999999999</v>
      </c>
      <c r="DX34">
        <v>5.0910000000000002</v>
      </c>
      <c r="DY34">
        <v>5.3212000000000002</v>
      </c>
    </row>
    <row r="35" spans="1:129" hidden="1" x14ac:dyDescent="0.3">
      <c r="A35" t="s">
        <v>259</v>
      </c>
      <c r="B35" s="5" t="str">
        <f t="shared" si="0"/>
        <v>BITF CN Equity</v>
      </c>
      <c r="C35" t="s">
        <v>39</v>
      </c>
      <c r="D35" t="s">
        <v>6</v>
      </c>
      <c r="E35" t="s">
        <v>6</v>
      </c>
      <c r="F35">
        <v>3.16</v>
      </c>
      <c r="G35" s="2">
        <v>42005</v>
      </c>
      <c r="H35" s="2">
        <v>45657</v>
      </c>
      <c r="I35" s="2" t="s">
        <v>671</v>
      </c>
      <c r="BL35" s="4" t="str">
        <f>_xll.BDH(B35, "PX_LAST", "2015-01-01", "2024-12-31", "Period=M", "Orientation=H", "CshAdjNormal = Y","CapChg = Y", "DTS=H","cols=66;rows=1")</f>
        <v>#N/A Requesting Data...</v>
      </c>
      <c r="BM35">
        <v>1.34</v>
      </c>
      <c r="BN35">
        <v>0.87</v>
      </c>
      <c r="BO35">
        <v>0.74</v>
      </c>
      <c r="BP35">
        <v>0.67</v>
      </c>
      <c r="BQ35">
        <v>0.5</v>
      </c>
      <c r="BR35">
        <v>0.62</v>
      </c>
      <c r="BS35">
        <v>0.56000000000000005</v>
      </c>
      <c r="BT35">
        <v>0.42499999999999999</v>
      </c>
      <c r="BU35">
        <v>0.5</v>
      </c>
      <c r="BV35">
        <v>0.5</v>
      </c>
      <c r="BW35">
        <v>0.37</v>
      </c>
      <c r="BX35">
        <v>0.42499999999999999</v>
      </c>
      <c r="BY35">
        <v>0.42499999999999999</v>
      </c>
      <c r="BZ35">
        <v>0.30499999999999999</v>
      </c>
      <c r="CA35">
        <v>0.52</v>
      </c>
      <c r="CB35">
        <v>0.8</v>
      </c>
      <c r="CC35">
        <v>2.5</v>
      </c>
      <c r="CD35">
        <v>3.33</v>
      </c>
      <c r="CE35">
        <v>5.98</v>
      </c>
      <c r="CF35">
        <v>6.24</v>
      </c>
      <c r="CG35">
        <v>6.64</v>
      </c>
      <c r="CH35">
        <v>5.23</v>
      </c>
      <c r="CI35">
        <v>4.87</v>
      </c>
      <c r="CJ35">
        <v>5.15</v>
      </c>
      <c r="CK35">
        <v>7.43</v>
      </c>
      <c r="CL35">
        <v>5.37</v>
      </c>
      <c r="CM35">
        <v>6.25</v>
      </c>
      <c r="CN35">
        <v>9.6999999999999993</v>
      </c>
      <c r="CO35">
        <v>6.38</v>
      </c>
      <c r="CP35">
        <v>4.62</v>
      </c>
      <c r="CQ35">
        <v>4.8099999999999996</v>
      </c>
      <c r="CR35">
        <v>4.71</v>
      </c>
      <c r="CS35">
        <v>3.7</v>
      </c>
      <c r="CT35">
        <v>2.54</v>
      </c>
      <c r="CU35">
        <v>1.44</v>
      </c>
      <c r="CV35">
        <v>1.83</v>
      </c>
      <c r="CW35">
        <v>1.74</v>
      </c>
      <c r="CX35">
        <v>1.44</v>
      </c>
      <c r="CY35">
        <v>1.31</v>
      </c>
      <c r="CZ35">
        <v>0.8</v>
      </c>
      <c r="DA35">
        <v>0.56000000000000005</v>
      </c>
      <c r="DB35">
        <v>1.33</v>
      </c>
      <c r="DC35">
        <v>1.27</v>
      </c>
      <c r="DD35">
        <v>1.29</v>
      </c>
      <c r="DE35">
        <v>1.6</v>
      </c>
      <c r="DF35">
        <v>1.62</v>
      </c>
      <c r="DG35">
        <v>1.96</v>
      </c>
      <c r="DH35">
        <v>2.4300000000000002</v>
      </c>
      <c r="DI35">
        <v>1.84</v>
      </c>
      <c r="DJ35">
        <v>1.46</v>
      </c>
      <c r="DK35">
        <v>1.47</v>
      </c>
      <c r="DL35">
        <v>1.96</v>
      </c>
      <c r="DM35">
        <v>3.85</v>
      </c>
      <c r="DN35">
        <v>3.11</v>
      </c>
      <c r="DO35">
        <v>3.89</v>
      </c>
      <c r="DP35">
        <v>3.01</v>
      </c>
      <c r="DQ35">
        <v>2.46</v>
      </c>
      <c r="DR35">
        <v>3.08</v>
      </c>
      <c r="DS35">
        <v>3.53</v>
      </c>
      <c r="DT35">
        <v>3.61</v>
      </c>
      <c r="DU35">
        <v>2.91</v>
      </c>
      <c r="DV35">
        <v>2.85</v>
      </c>
      <c r="DW35">
        <v>2.7</v>
      </c>
      <c r="DX35">
        <v>3.1</v>
      </c>
      <c r="DY35">
        <v>2.1</v>
      </c>
    </row>
    <row r="36" spans="1:129" x14ac:dyDescent="0.3">
      <c r="A36" t="s">
        <v>260</v>
      </c>
      <c r="B36" t="str">
        <f t="shared" si="0"/>
        <v>BLX CN Equity</v>
      </c>
      <c r="C36" t="s">
        <v>40</v>
      </c>
      <c r="D36" t="s">
        <v>6</v>
      </c>
      <c r="E36" t="s">
        <v>6</v>
      </c>
      <c r="F36">
        <v>25.25</v>
      </c>
      <c r="G36" s="2">
        <v>42005</v>
      </c>
      <c r="H36" s="2">
        <v>45657</v>
      </c>
      <c r="I36" s="2" t="s">
        <v>666</v>
      </c>
      <c r="J36" s="4">
        <v>10.29</v>
      </c>
      <c r="K36">
        <v>9.8832000000000004</v>
      </c>
      <c r="L36">
        <v>10.135</v>
      </c>
      <c r="M36">
        <v>10.5701</v>
      </c>
      <c r="N36">
        <v>10.853300000000001</v>
      </c>
      <c r="O36">
        <v>10.2294</v>
      </c>
      <c r="P36">
        <v>10.699199999999999</v>
      </c>
      <c r="Q36">
        <v>10.395300000000001</v>
      </c>
      <c r="R36">
        <v>9.9207000000000001</v>
      </c>
      <c r="S36">
        <v>10.831099999999999</v>
      </c>
      <c r="T36">
        <v>10.4046</v>
      </c>
      <c r="U36">
        <v>11.363300000000001</v>
      </c>
      <c r="V36">
        <v>12.0077</v>
      </c>
      <c r="W36">
        <v>12.805999999999999</v>
      </c>
      <c r="X36">
        <v>12.7585</v>
      </c>
      <c r="Y36">
        <v>13.02</v>
      </c>
      <c r="Z36">
        <v>14.294600000000001</v>
      </c>
      <c r="AA36">
        <v>15.548299999999999</v>
      </c>
      <c r="AB36">
        <v>15.931699999999999</v>
      </c>
      <c r="AC36">
        <v>14.394500000000001</v>
      </c>
      <c r="AD36">
        <v>15.0543</v>
      </c>
      <c r="AE36">
        <v>15.4808</v>
      </c>
      <c r="AF36">
        <v>14.1783</v>
      </c>
      <c r="AG36">
        <v>15.5328</v>
      </c>
      <c r="AH36">
        <v>16.092500000000001</v>
      </c>
      <c r="AI36">
        <v>16.507000000000001</v>
      </c>
      <c r="AJ36">
        <v>17.5366</v>
      </c>
      <c r="AK36">
        <v>17.070900000000002</v>
      </c>
      <c r="AL36">
        <v>18.198499999999999</v>
      </c>
      <c r="AM36">
        <v>18.0669</v>
      </c>
      <c r="AN36">
        <v>18.321899999999999</v>
      </c>
      <c r="AO36">
        <v>18.100100000000001</v>
      </c>
      <c r="AP36">
        <v>17.8018</v>
      </c>
      <c r="AQ36">
        <v>18.9864</v>
      </c>
      <c r="AR36">
        <v>19.5761</v>
      </c>
      <c r="AS36">
        <v>19.592700000000001</v>
      </c>
      <c r="AT36">
        <v>19.709499999999998</v>
      </c>
      <c r="AU36">
        <v>19.776499999999999</v>
      </c>
      <c r="AV36">
        <v>18.7697</v>
      </c>
      <c r="AW36">
        <v>19.2563</v>
      </c>
      <c r="AX36">
        <v>18.4253</v>
      </c>
      <c r="AY36">
        <v>17.799800000000001</v>
      </c>
      <c r="AZ36">
        <v>16.802499999999998</v>
      </c>
      <c r="BA36">
        <v>16.372800000000002</v>
      </c>
      <c r="BB36">
        <v>15.367100000000001</v>
      </c>
      <c r="BC36">
        <v>14.4892</v>
      </c>
      <c r="BD36">
        <v>15.3977</v>
      </c>
      <c r="BE36">
        <v>14.485900000000001</v>
      </c>
      <c r="BF36">
        <v>16.077300000000001</v>
      </c>
      <c r="BG36">
        <v>16.133500000000002</v>
      </c>
      <c r="BH36">
        <v>16.454599999999999</v>
      </c>
      <c r="BI36">
        <v>15.873100000000001</v>
      </c>
      <c r="BJ36">
        <v>16.165199999999999</v>
      </c>
      <c r="BK36">
        <v>17.2423</v>
      </c>
      <c r="BL36">
        <v>17.4787</v>
      </c>
      <c r="BM36">
        <v>18.253399999999999</v>
      </c>
      <c r="BN36">
        <v>19.974599999999999</v>
      </c>
      <c r="BO36">
        <v>19.242000000000001</v>
      </c>
      <c r="BP36">
        <v>22.084599999999998</v>
      </c>
      <c r="BQ36">
        <v>21.738</v>
      </c>
      <c r="BR36">
        <v>24.528500000000001</v>
      </c>
      <c r="BS36">
        <v>25.5976</v>
      </c>
      <c r="BT36">
        <v>22.336500000000001</v>
      </c>
      <c r="BU36">
        <v>24.078700000000001</v>
      </c>
      <c r="BV36">
        <v>25.751000000000001</v>
      </c>
      <c r="BW36">
        <v>27.773399999999999</v>
      </c>
      <c r="BX36">
        <v>31.404599999999999</v>
      </c>
      <c r="BY36">
        <v>30.2608</v>
      </c>
      <c r="BZ36">
        <v>34.768300000000004</v>
      </c>
      <c r="CA36">
        <v>35.0032</v>
      </c>
      <c r="CB36">
        <v>37.225299999999997</v>
      </c>
      <c r="CC36">
        <v>42.848999999999997</v>
      </c>
      <c r="CD36">
        <v>45.506599999999999</v>
      </c>
      <c r="CE36">
        <v>40.322299999999998</v>
      </c>
      <c r="CF36">
        <v>35.9878</v>
      </c>
      <c r="CG36">
        <v>35.878500000000003</v>
      </c>
      <c r="CH36">
        <v>33.9621</v>
      </c>
      <c r="CI36">
        <v>34.529200000000003</v>
      </c>
      <c r="CJ36">
        <v>35.919499999999999</v>
      </c>
      <c r="CK36">
        <v>35.524099999999997</v>
      </c>
      <c r="CL36">
        <v>34.357399999999998</v>
      </c>
      <c r="CM36">
        <v>35.184199999999997</v>
      </c>
      <c r="CN36">
        <v>33.462600000000002</v>
      </c>
      <c r="CO36">
        <v>32.0045</v>
      </c>
      <c r="CP36">
        <v>30.500299999999999</v>
      </c>
      <c r="CQ36">
        <v>34.313000000000002</v>
      </c>
      <c r="CR36">
        <v>37.5672</v>
      </c>
      <c r="CS36">
        <v>35.703600000000002</v>
      </c>
      <c r="CT36">
        <v>35.941800000000001</v>
      </c>
      <c r="CU36">
        <v>39.916699999999999</v>
      </c>
      <c r="CV36">
        <v>43.249299999999998</v>
      </c>
      <c r="CW36">
        <v>46.232900000000001</v>
      </c>
      <c r="CX36">
        <v>40.974499999999999</v>
      </c>
      <c r="CY36">
        <v>36.080300000000001</v>
      </c>
      <c r="CZ36">
        <v>35.473799999999997</v>
      </c>
      <c r="DA36">
        <v>37.547199999999997</v>
      </c>
      <c r="DB36">
        <v>34.929600000000001</v>
      </c>
      <c r="DC36">
        <v>34.2637</v>
      </c>
      <c r="DD36">
        <v>38.7883</v>
      </c>
      <c r="DE36">
        <v>37.232999999999997</v>
      </c>
      <c r="DF36">
        <v>35.514499999999998</v>
      </c>
      <c r="DG36">
        <v>34.1511</v>
      </c>
      <c r="DH36">
        <v>32.304900000000004</v>
      </c>
      <c r="DI36">
        <v>31.188500000000001</v>
      </c>
      <c r="DJ36">
        <v>27.763300000000001</v>
      </c>
      <c r="DK36">
        <v>24.556899999999999</v>
      </c>
      <c r="DL36">
        <v>29.497499999999999</v>
      </c>
      <c r="DM36">
        <v>32.224299999999999</v>
      </c>
      <c r="DN36">
        <v>31.028400000000001</v>
      </c>
      <c r="DO36">
        <v>28.706099999999999</v>
      </c>
      <c r="DP36">
        <v>27.541699999999999</v>
      </c>
      <c r="DQ36">
        <v>26.588999999999999</v>
      </c>
      <c r="DR36">
        <v>33.444699999999997</v>
      </c>
      <c r="DS36">
        <v>32.400500000000001</v>
      </c>
      <c r="DT36">
        <v>33.125700000000002</v>
      </c>
      <c r="DU36">
        <v>31.359200000000001</v>
      </c>
      <c r="DV36">
        <v>34.964500000000001</v>
      </c>
      <c r="DW36">
        <v>32.525300000000001</v>
      </c>
      <c r="DX36">
        <v>29.450700000000001</v>
      </c>
      <c r="DY36">
        <v>28.0534</v>
      </c>
    </row>
    <row r="37" spans="1:129" x14ac:dyDescent="0.3">
      <c r="A37" t="s">
        <v>261</v>
      </c>
      <c r="B37" t="str">
        <f t="shared" si="0"/>
        <v>BMO CN Equity</v>
      </c>
      <c r="C37" t="s">
        <v>41</v>
      </c>
      <c r="D37" t="s">
        <v>6</v>
      </c>
      <c r="E37" t="s">
        <v>6</v>
      </c>
      <c r="F37">
        <v>185.37</v>
      </c>
      <c r="G37" s="2">
        <v>42005</v>
      </c>
      <c r="H37" s="2">
        <v>45657</v>
      </c>
      <c r="I37" s="2" t="s">
        <v>670</v>
      </c>
      <c r="J37" s="4">
        <v>45.85</v>
      </c>
      <c r="K37">
        <v>48.6464</v>
      </c>
      <c r="L37">
        <v>47.679200000000002</v>
      </c>
      <c r="M37">
        <v>49.945900000000002</v>
      </c>
      <c r="N37">
        <v>48.150799999999997</v>
      </c>
      <c r="O37">
        <v>46.958300000000001</v>
      </c>
      <c r="P37">
        <v>46.823300000000003</v>
      </c>
      <c r="Q37">
        <v>45.5914</v>
      </c>
      <c r="R37">
        <v>46.694899999999997</v>
      </c>
      <c r="S37">
        <v>49.301499999999997</v>
      </c>
      <c r="T37">
        <v>49.9953</v>
      </c>
      <c r="U37">
        <v>50.624200000000002</v>
      </c>
      <c r="V37">
        <v>49.3292</v>
      </c>
      <c r="W37">
        <v>48.955399999999997</v>
      </c>
      <c r="X37">
        <v>51.722799999999999</v>
      </c>
      <c r="Y37">
        <v>54.156599999999997</v>
      </c>
      <c r="Z37">
        <v>54.5276</v>
      </c>
      <c r="AA37">
        <v>54.2361</v>
      </c>
      <c r="AB37">
        <v>56.019500000000001</v>
      </c>
      <c r="AC37">
        <v>58.214799999999997</v>
      </c>
      <c r="AD37">
        <v>57.538800000000002</v>
      </c>
      <c r="AE37">
        <v>57.701300000000003</v>
      </c>
      <c r="AF37">
        <v>59.844099999999997</v>
      </c>
      <c r="AG37">
        <v>65.278999999999996</v>
      </c>
      <c r="AH37">
        <v>67.122200000000007</v>
      </c>
      <c r="AI37">
        <v>68.731499999999997</v>
      </c>
      <c r="AJ37">
        <v>67.735900000000001</v>
      </c>
      <c r="AK37">
        <v>66.502099999999999</v>
      </c>
      <c r="AL37">
        <v>62.381</v>
      </c>
      <c r="AM37">
        <v>65.511399999999995</v>
      </c>
      <c r="AN37">
        <v>65.674800000000005</v>
      </c>
      <c r="AO37">
        <v>62.236899999999999</v>
      </c>
      <c r="AP37">
        <v>65.584500000000006</v>
      </c>
      <c r="AQ37">
        <v>69.263800000000003</v>
      </c>
      <c r="AR37">
        <v>69.572100000000006</v>
      </c>
      <c r="AS37">
        <v>70.497200000000007</v>
      </c>
      <c r="AT37">
        <v>71.665300000000002</v>
      </c>
      <c r="AU37">
        <v>68.914100000000005</v>
      </c>
      <c r="AV37">
        <v>68.8292</v>
      </c>
      <c r="AW37">
        <v>69.621600000000001</v>
      </c>
      <c r="AX37">
        <v>71.7136</v>
      </c>
      <c r="AY37">
        <v>72.556100000000001</v>
      </c>
      <c r="AZ37">
        <v>74.305999999999997</v>
      </c>
      <c r="BA37">
        <v>77.087699999999998</v>
      </c>
      <c r="BB37">
        <v>76.777799999999999</v>
      </c>
      <c r="BC37">
        <v>71.626900000000006</v>
      </c>
      <c r="BD37">
        <v>72.136300000000006</v>
      </c>
      <c r="BE37">
        <v>64.903000000000006</v>
      </c>
      <c r="BF37">
        <v>70.668999999999997</v>
      </c>
      <c r="BG37">
        <v>75.447900000000004</v>
      </c>
      <c r="BH37">
        <v>73.514300000000006</v>
      </c>
      <c r="BI37">
        <v>78.538700000000006</v>
      </c>
      <c r="BJ37">
        <v>72.823800000000006</v>
      </c>
      <c r="BK37">
        <v>73.417599999999993</v>
      </c>
      <c r="BL37">
        <v>74.094800000000006</v>
      </c>
      <c r="BM37">
        <v>68.440200000000004</v>
      </c>
      <c r="BN37">
        <v>73.179900000000004</v>
      </c>
      <c r="BO37">
        <v>73.889099999999999</v>
      </c>
      <c r="BP37">
        <v>77.466099999999997</v>
      </c>
      <c r="BQ37">
        <v>76.268699999999995</v>
      </c>
      <c r="BR37">
        <v>77.281000000000006</v>
      </c>
      <c r="BS37">
        <v>69.838499999999996</v>
      </c>
      <c r="BT37">
        <v>54.409799999999997</v>
      </c>
      <c r="BU37">
        <v>54.966299999999997</v>
      </c>
      <c r="BV37">
        <v>52.752800000000001</v>
      </c>
      <c r="BW37">
        <v>56.123600000000003</v>
      </c>
      <c r="BX37">
        <v>57.7271</v>
      </c>
      <c r="BY37">
        <v>65.210800000000006</v>
      </c>
      <c r="BZ37">
        <v>61.319200000000002</v>
      </c>
      <c r="CA37">
        <v>63.320799999999998</v>
      </c>
      <c r="CB37">
        <v>74.495500000000007</v>
      </c>
      <c r="CC37">
        <v>77.249300000000005</v>
      </c>
      <c r="CD37">
        <v>76.753399999999999</v>
      </c>
      <c r="CE37">
        <v>83.902600000000007</v>
      </c>
      <c r="CF37">
        <v>90.390199999999993</v>
      </c>
      <c r="CG37">
        <v>94.463700000000003</v>
      </c>
      <c r="CH37">
        <v>102.753</v>
      </c>
      <c r="CI37">
        <v>103.4614</v>
      </c>
      <c r="CJ37">
        <v>101.43940000000001</v>
      </c>
      <c r="CK37">
        <v>103.10639999999999</v>
      </c>
      <c r="CL37">
        <v>103.8373</v>
      </c>
      <c r="CM37">
        <v>111.1915</v>
      </c>
      <c r="CN37">
        <v>110.0909</v>
      </c>
      <c r="CO37">
        <v>112.69750000000001</v>
      </c>
      <c r="CP37">
        <v>120.16849999999999</v>
      </c>
      <c r="CQ37">
        <v>120.8784</v>
      </c>
      <c r="CR37">
        <v>122.86620000000001</v>
      </c>
      <c r="CS37">
        <v>114.8556</v>
      </c>
      <c r="CT37">
        <v>116.0192</v>
      </c>
      <c r="CU37">
        <v>104.37430000000001</v>
      </c>
      <c r="CV37">
        <v>108.8278</v>
      </c>
      <c r="CW37">
        <v>103.3634</v>
      </c>
      <c r="CX37">
        <v>103.2099</v>
      </c>
      <c r="CY37">
        <v>108.1542</v>
      </c>
      <c r="CZ37">
        <v>113.23050000000001</v>
      </c>
      <c r="DA37">
        <v>105.71510000000001</v>
      </c>
      <c r="DB37">
        <v>116.6357</v>
      </c>
      <c r="DC37">
        <v>112.64619999999999</v>
      </c>
      <c r="DD37">
        <v>105.2247</v>
      </c>
      <c r="DE37">
        <v>107.6497</v>
      </c>
      <c r="DF37">
        <v>99.796099999999996</v>
      </c>
      <c r="DG37">
        <v>105.455</v>
      </c>
      <c r="DH37">
        <v>109.31310000000001</v>
      </c>
      <c r="DI37">
        <v>103.90730000000001</v>
      </c>
      <c r="DJ37">
        <v>102.2123</v>
      </c>
      <c r="DK37">
        <v>94.792900000000003</v>
      </c>
      <c r="DL37">
        <v>100.86279999999999</v>
      </c>
      <c r="DM37">
        <v>119.86839999999999</v>
      </c>
      <c r="DN37">
        <v>115.90260000000001</v>
      </c>
      <c r="DO37">
        <v>112.4248</v>
      </c>
      <c r="DP37">
        <v>121.03700000000001</v>
      </c>
      <c r="DQ37">
        <v>114.2256</v>
      </c>
      <c r="DR37">
        <v>112.5861</v>
      </c>
      <c r="DS37">
        <v>106.3617</v>
      </c>
      <c r="DT37">
        <v>109.2636</v>
      </c>
      <c r="DU37">
        <v>105.7544</v>
      </c>
      <c r="DV37">
        <v>114.5086</v>
      </c>
      <c r="DW37">
        <v>120.49160000000001</v>
      </c>
      <c r="DX37">
        <v>126.7783</v>
      </c>
      <c r="DY37">
        <v>132.52369999999999</v>
      </c>
    </row>
    <row r="38" spans="1:129" x14ac:dyDescent="0.3">
      <c r="A38" t="s">
        <v>262</v>
      </c>
      <c r="B38" t="str">
        <f t="shared" si="0"/>
        <v>BN CN Equity</v>
      </c>
      <c r="C38" t="s">
        <v>42</v>
      </c>
      <c r="D38" t="s">
        <v>6</v>
      </c>
      <c r="E38" t="s">
        <v>6</v>
      </c>
      <c r="F38">
        <v>62.07</v>
      </c>
      <c r="G38" s="2">
        <v>42005</v>
      </c>
      <c r="H38" s="2">
        <v>45657</v>
      </c>
      <c r="I38" s="2" t="s">
        <v>670</v>
      </c>
      <c r="J38" s="4">
        <v>13.35</v>
      </c>
      <c r="K38">
        <v>14.0329</v>
      </c>
      <c r="L38">
        <v>14.037100000000001</v>
      </c>
      <c r="M38">
        <v>13.4373</v>
      </c>
      <c r="N38">
        <v>13.69</v>
      </c>
      <c r="O38">
        <v>13.5779</v>
      </c>
      <c r="P38">
        <v>14.212899999999999</v>
      </c>
      <c r="Q38">
        <v>12.939299999999999</v>
      </c>
      <c r="R38">
        <v>13.1206</v>
      </c>
      <c r="S38">
        <v>14.2736</v>
      </c>
      <c r="T38">
        <v>14.3773</v>
      </c>
      <c r="U38">
        <v>13.6875</v>
      </c>
      <c r="V38">
        <v>13.1889</v>
      </c>
      <c r="W38">
        <v>13.0783</v>
      </c>
      <c r="X38">
        <v>14.224500000000001</v>
      </c>
      <c r="Y38">
        <v>13.3491</v>
      </c>
      <c r="Z38">
        <v>14.546200000000001</v>
      </c>
      <c r="AA38">
        <v>13.7217</v>
      </c>
      <c r="AB38">
        <v>14.476100000000001</v>
      </c>
      <c r="AC38">
        <v>14.261100000000001</v>
      </c>
      <c r="AD38">
        <v>14.867000000000001</v>
      </c>
      <c r="AE38">
        <v>15.137700000000001</v>
      </c>
      <c r="AF38">
        <v>14.4716</v>
      </c>
      <c r="AG38">
        <v>14.3325</v>
      </c>
      <c r="AH38">
        <v>14.558999999999999</v>
      </c>
      <c r="AI38">
        <v>15.5365</v>
      </c>
      <c r="AJ38">
        <v>15.7346</v>
      </c>
      <c r="AK38">
        <v>16.3873</v>
      </c>
      <c r="AL38">
        <v>16.715599999999998</v>
      </c>
      <c r="AM38">
        <v>16.624099999999999</v>
      </c>
      <c r="AN38">
        <v>15.849399999999999</v>
      </c>
      <c r="AO38">
        <v>16.2013</v>
      </c>
      <c r="AP38">
        <v>16.899999999999999</v>
      </c>
      <c r="AQ38">
        <v>17.7529</v>
      </c>
      <c r="AR38">
        <v>17.648</v>
      </c>
      <c r="AS38">
        <v>18.010100000000001</v>
      </c>
      <c r="AT38">
        <v>16.9437</v>
      </c>
      <c r="AU38">
        <v>16.435400000000001</v>
      </c>
      <c r="AV38">
        <v>16.590699999999998</v>
      </c>
      <c r="AW38">
        <v>16.812000000000001</v>
      </c>
      <c r="AX38">
        <v>17.147400000000001</v>
      </c>
      <c r="AY38">
        <v>17.684699999999999</v>
      </c>
      <c r="AZ38">
        <v>18.202000000000002</v>
      </c>
      <c r="BA38">
        <v>18.5535</v>
      </c>
      <c r="BB38">
        <v>19.129200000000001</v>
      </c>
      <c r="BC38">
        <v>17.874700000000001</v>
      </c>
      <c r="BD38">
        <v>19.444500000000001</v>
      </c>
      <c r="BE38">
        <v>17.468</v>
      </c>
      <c r="BF38">
        <v>18.876899999999999</v>
      </c>
      <c r="BG38">
        <v>19.9163</v>
      </c>
      <c r="BH38">
        <v>20.8612</v>
      </c>
      <c r="BI38">
        <v>21.6419</v>
      </c>
      <c r="BJ38">
        <v>20.846</v>
      </c>
      <c r="BK38">
        <v>21.064499999999999</v>
      </c>
      <c r="BL38">
        <v>21.7437</v>
      </c>
      <c r="BM38">
        <v>23.157499999999999</v>
      </c>
      <c r="BN38">
        <v>23.727499999999999</v>
      </c>
      <c r="BO38">
        <v>24.564</v>
      </c>
      <c r="BP38">
        <v>25.991099999999999</v>
      </c>
      <c r="BQ38">
        <v>25.375499999999999</v>
      </c>
      <c r="BR38">
        <v>27.387899999999998</v>
      </c>
      <c r="BS38">
        <v>27.224799999999998</v>
      </c>
      <c r="BT38">
        <v>21.1572</v>
      </c>
      <c r="BU38">
        <v>23.9315</v>
      </c>
      <c r="BV38">
        <v>22.075299999999999</v>
      </c>
      <c r="BW38">
        <v>22.815799999999999</v>
      </c>
      <c r="BX38">
        <v>22.090599999999998</v>
      </c>
      <c r="BY38">
        <v>22.556799999999999</v>
      </c>
      <c r="BZ38">
        <v>22.577300000000001</v>
      </c>
      <c r="CA38">
        <v>20.286799999999999</v>
      </c>
      <c r="CB38">
        <v>26.956399999999999</v>
      </c>
      <c r="CC38">
        <v>27.043800000000001</v>
      </c>
      <c r="CD38">
        <v>25.466000000000001</v>
      </c>
      <c r="CE38">
        <v>26.494800000000001</v>
      </c>
      <c r="CF38">
        <v>28.814399999999999</v>
      </c>
      <c r="CG38">
        <v>28.881399999999999</v>
      </c>
      <c r="CH38">
        <v>31.008900000000001</v>
      </c>
      <c r="CI38">
        <v>32.927</v>
      </c>
      <c r="CJ38">
        <v>35.066899999999997</v>
      </c>
      <c r="CK38">
        <v>36.629100000000001</v>
      </c>
      <c r="CL38">
        <v>35.418399999999998</v>
      </c>
      <c r="CM38">
        <v>38.993099999999998</v>
      </c>
      <c r="CN38">
        <v>37.501800000000003</v>
      </c>
      <c r="CO38">
        <v>39.954799999999999</v>
      </c>
      <c r="CP38">
        <v>36.6126</v>
      </c>
      <c r="CQ38">
        <v>36.326500000000003</v>
      </c>
      <c r="CR38">
        <v>37.065899999999999</v>
      </c>
      <c r="CS38">
        <v>33.604700000000001</v>
      </c>
      <c r="CT38">
        <v>33.635199999999998</v>
      </c>
      <c r="CU38">
        <v>30.111799999999999</v>
      </c>
      <c r="CV38">
        <v>33.414299999999997</v>
      </c>
      <c r="CW38">
        <v>33.319600000000001</v>
      </c>
      <c r="CX38">
        <v>29.802</v>
      </c>
      <c r="CY38">
        <v>28.451899999999998</v>
      </c>
      <c r="CZ38">
        <v>33.549100000000003</v>
      </c>
      <c r="DA38">
        <v>27.7896</v>
      </c>
      <c r="DB38">
        <v>32.305799999999998</v>
      </c>
      <c r="DC38">
        <v>29.691600000000001</v>
      </c>
      <c r="DD38">
        <v>28.7956</v>
      </c>
      <c r="DE38">
        <v>28.7498</v>
      </c>
      <c r="DF38">
        <v>26.723700000000001</v>
      </c>
      <c r="DG38">
        <v>29.234100000000002</v>
      </c>
      <c r="DH38">
        <v>30.171500000000002</v>
      </c>
      <c r="DI38">
        <v>30.292999999999999</v>
      </c>
      <c r="DJ38">
        <v>27.895600000000002</v>
      </c>
      <c r="DK38">
        <v>26.535900000000002</v>
      </c>
      <c r="DL38">
        <v>31.499300000000002</v>
      </c>
      <c r="DM38">
        <v>34.980899999999998</v>
      </c>
      <c r="DN38">
        <v>35.119199999999999</v>
      </c>
      <c r="DO38">
        <v>36.804000000000002</v>
      </c>
      <c r="DP38">
        <v>37.375300000000003</v>
      </c>
      <c r="DQ38">
        <v>36.412599999999998</v>
      </c>
      <c r="DR38">
        <v>38.641399999999997</v>
      </c>
      <c r="DS38">
        <v>37.591900000000003</v>
      </c>
      <c r="DT38">
        <v>44.482700000000001</v>
      </c>
      <c r="DU38">
        <v>44.793199999999999</v>
      </c>
      <c r="DV38">
        <v>47.534799999999997</v>
      </c>
      <c r="DW38">
        <v>48.858400000000003</v>
      </c>
      <c r="DX38">
        <v>56.938600000000001</v>
      </c>
      <c r="DY38">
        <v>54.749899999999997</v>
      </c>
    </row>
    <row r="39" spans="1:129" x14ac:dyDescent="0.3">
      <c r="A39" t="s">
        <v>263</v>
      </c>
      <c r="B39" t="str">
        <f t="shared" si="0"/>
        <v>BNS CN Equity</v>
      </c>
      <c r="C39" t="s">
        <v>43</v>
      </c>
      <c r="D39" t="s">
        <v>6</v>
      </c>
      <c r="E39" t="s">
        <v>6</v>
      </c>
      <c r="F39">
        <v>101.8</v>
      </c>
      <c r="G39" s="2">
        <v>42005</v>
      </c>
      <c r="H39" s="2">
        <v>45657</v>
      </c>
      <c r="I39" s="2" t="s">
        <v>670</v>
      </c>
      <c r="J39" s="4">
        <v>34.72</v>
      </c>
      <c r="K39">
        <v>37.989899999999999</v>
      </c>
      <c r="L39">
        <v>36.130499999999998</v>
      </c>
      <c r="M39">
        <v>38.239800000000002</v>
      </c>
      <c r="N39">
        <v>37.590299999999999</v>
      </c>
      <c r="O39">
        <v>37.049999999999997</v>
      </c>
      <c r="P39">
        <v>37.290599999999998</v>
      </c>
      <c r="Q39">
        <v>34.984299999999998</v>
      </c>
      <c r="R39">
        <v>34.1768</v>
      </c>
      <c r="S39">
        <v>36.150399999999998</v>
      </c>
      <c r="T39">
        <v>35.797600000000003</v>
      </c>
      <c r="U39">
        <v>33.309199999999997</v>
      </c>
      <c r="V39">
        <v>34.154299999999999</v>
      </c>
      <c r="W39">
        <v>32.589100000000002</v>
      </c>
      <c r="X39">
        <v>37.7727</v>
      </c>
      <c r="Y39">
        <v>39.608600000000003</v>
      </c>
      <c r="Z39">
        <v>38.609400000000001</v>
      </c>
      <c r="AA39">
        <v>38.539900000000003</v>
      </c>
      <c r="AB39">
        <v>40.378300000000003</v>
      </c>
      <c r="AC39">
        <v>42.4968</v>
      </c>
      <c r="AD39">
        <v>42.768300000000004</v>
      </c>
      <c r="AE39">
        <v>44.343200000000003</v>
      </c>
      <c r="AF39">
        <v>45.610500000000002</v>
      </c>
      <c r="AG39">
        <v>46.442900000000002</v>
      </c>
      <c r="AH39">
        <v>48.306600000000003</v>
      </c>
      <c r="AI39">
        <v>47.859299999999998</v>
      </c>
      <c r="AJ39">
        <v>48.798499999999997</v>
      </c>
      <c r="AK39">
        <v>47.594299999999997</v>
      </c>
      <c r="AL39">
        <v>47.807499999999997</v>
      </c>
      <c r="AM39">
        <v>49.402000000000001</v>
      </c>
      <c r="AN39">
        <v>49.186700000000002</v>
      </c>
      <c r="AO39">
        <v>49.199399999999997</v>
      </c>
      <c r="AP39">
        <v>50.788899999999998</v>
      </c>
      <c r="AQ39">
        <v>53.264000000000003</v>
      </c>
      <c r="AR39">
        <v>52.131999999999998</v>
      </c>
      <c r="AS39">
        <v>52.388500000000001</v>
      </c>
      <c r="AT39">
        <v>52.776000000000003</v>
      </c>
      <c r="AU39">
        <v>51.342300000000002</v>
      </c>
      <c r="AV39">
        <v>51.251899999999999</v>
      </c>
      <c r="AW39">
        <v>51.499899999999997</v>
      </c>
      <c r="AX39">
        <v>51.056100000000001</v>
      </c>
      <c r="AY39">
        <v>49.113</v>
      </c>
      <c r="AZ39">
        <v>50.8613</v>
      </c>
      <c r="BA39">
        <v>49.832099999999997</v>
      </c>
      <c r="BB39">
        <v>50.795400000000001</v>
      </c>
      <c r="BC39">
        <v>47.132800000000003</v>
      </c>
      <c r="BD39">
        <v>48.233600000000003</v>
      </c>
      <c r="BE39">
        <v>45.966200000000001</v>
      </c>
      <c r="BF39">
        <v>50.512099999999997</v>
      </c>
      <c r="BG39">
        <v>49.404299999999999</v>
      </c>
      <c r="BH39">
        <v>47.357700000000001</v>
      </c>
      <c r="BI39">
        <v>50.462800000000001</v>
      </c>
      <c r="BJ39">
        <v>46.892600000000002</v>
      </c>
      <c r="BK39">
        <v>48.707000000000001</v>
      </c>
      <c r="BL39">
        <v>48.790100000000002</v>
      </c>
      <c r="BM39">
        <v>49.025500000000001</v>
      </c>
      <c r="BN39">
        <v>52.729300000000002</v>
      </c>
      <c r="BO39">
        <v>52.932499999999997</v>
      </c>
      <c r="BP39">
        <v>52.512099999999997</v>
      </c>
      <c r="BQ39">
        <v>51.3979</v>
      </c>
      <c r="BR39">
        <v>51.275300000000001</v>
      </c>
      <c r="BS39">
        <v>49.813899999999997</v>
      </c>
      <c r="BT39">
        <v>40.648499999999999</v>
      </c>
      <c r="BU39">
        <v>40.261200000000002</v>
      </c>
      <c r="BV39">
        <v>39.806699999999999</v>
      </c>
      <c r="BW39">
        <v>40.535400000000003</v>
      </c>
      <c r="BX39">
        <v>40.328000000000003</v>
      </c>
      <c r="BY39">
        <v>41.325000000000003</v>
      </c>
      <c r="BZ39">
        <v>40.555199999999999</v>
      </c>
      <c r="CA39">
        <v>41.251899999999999</v>
      </c>
      <c r="CB39">
        <v>47.139699999999998</v>
      </c>
      <c r="CC39">
        <v>51.2761</v>
      </c>
      <c r="CD39">
        <v>51.502600000000001</v>
      </c>
      <c r="CE39">
        <v>56.184699999999999</v>
      </c>
      <c r="CF39">
        <v>59.371499999999997</v>
      </c>
      <c r="CG39">
        <v>59.757800000000003</v>
      </c>
      <c r="CH39">
        <v>62.034100000000002</v>
      </c>
      <c r="CI39">
        <v>61.583399999999997</v>
      </c>
      <c r="CJ39">
        <v>60.1511</v>
      </c>
      <c r="CK39">
        <v>60.367400000000004</v>
      </c>
      <c r="CL39">
        <v>60.220599999999997</v>
      </c>
      <c r="CM39">
        <v>63.410800000000002</v>
      </c>
      <c r="CN39">
        <v>62.347999999999999</v>
      </c>
      <c r="CO39">
        <v>70.758600000000001</v>
      </c>
      <c r="CP39">
        <v>72.346800000000002</v>
      </c>
      <c r="CQ39">
        <v>72.575999999999993</v>
      </c>
      <c r="CR39">
        <v>70.798100000000005</v>
      </c>
      <c r="CS39">
        <v>65.009200000000007</v>
      </c>
      <c r="CT39">
        <v>68.549300000000002</v>
      </c>
      <c r="CU39">
        <v>60.877699999999997</v>
      </c>
      <c r="CV39">
        <v>63.194499999999998</v>
      </c>
      <c r="CW39">
        <v>58.828200000000002</v>
      </c>
      <c r="CX39">
        <v>53.2224</v>
      </c>
      <c r="CY39">
        <v>54.242899999999999</v>
      </c>
      <c r="CZ39">
        <v>57.756999999999998</v>
      </c>
      <c r="DA39">
        <v>54.6297</v>
      </c>
      <c r="DB39">
        <v>60.213900000000002</v>
      </c>
      <c r="DC39">
        <v>56.376899999999999</v>
      </c>
      <c r="DD39">
        <v>56.911900000000003</v>
      </c>
      <c r="DE39">
        <v>57.404200000000003</v>
      </c>
      <c r="DF39">
        <v>55.6556</v>
      </c>
      <c r="DG39">
        <v>56.258299999999998</v>
      </c>
      <c r="DH39">
        <v>57.276200000000003</v>
      </c>
      <c r="DI39">
        <v>55.309399999999997</v>
      </c>
      <c r="DJ39">
        <v>53.428100000000001</v>
      </c>
      <c r="DK39">
        <v>49.277099999999997</v>
      </c>
      <c r="DL39">
        <v>53.270099999999999</v>
      </c>
      <c r="DM39">
        <v>56.604999999999997</v>
      </c>
      <c r="DN39">
        <v>56.096400000000003</v>
      </c>
      <c r="DO39">
        <v>58.719700000000003</v>
      </c>
      <c r="DP39">
        <v>62.520699999999998</v>
      </c>
      <c r="DQ39">
        <v>57.293300000000002</v>
      </c>
      <c r="DR39">
        <v>58.4529</v>
      </c>
      <c r="DS39">
        <v>56.695300000000003</v>
      </c>
      <c r="DT39">
        <v>59.414299999999997</v>
      </c>
      <c r="DU39">
        <v>61.994799999999998</v>
      </c>
      <c r="DV39">
        <v>67.911299999999997</v>
      </c>
      <c r="DW39">
        <v>67.034499999999994</v>
      </c>
      <c r="DX39">
        <v>74.664599999999993</v>
      </c>
      <c r="DY39">
        <v>72.177400000000006</v>
      </c>
    </row>
    <row r="40" spans="1:129" x14ac:dyDescent="0.3">
      <c r="A40" t="s">
        <v>264</v>
      </c>
      <c r="B40" t="str">
        <f t="shared" si="0"/>
        <v>BTE CN Equity</v>
      </c>
      <c r="C40" t="s">
        <v>44</v>
      </c>
      <c r="D40" t="s">
        <v>6</v>
      </c>
      <c r="E40" t="s">
        <v>6</v>
      </c>
      <c r="F40">
        <v>4.7</v>
      </c>
      <c r="G40" s="2">
        <v>42005</v>
      </c>
      <c r="H40" s="2">
        <v>45657</v>
      </c>
      <c r="I40" s="2" t="s">
        <v>664</v>
      </c>
      <c r="J40" s="4">
        <v>17.809999999999999</v>
      </c>
      <c r="K40">
        <v>18.526299999999999</v>
      </c>
      <c r="L40">
        <v>18.272600000000001</v>
      </c>
      <c r="M40">
        <v>21.5871</v>
      </c>
      <c r="N40">
        <v>19.4816</v>
      </c>
      <c r="O40">
        <v>17.984999999999999</v>
      </c>
      <c r="P40">
        <v>10.4902</v>
      </c>
      <c r="Q40">
        <v>7.1738</v>
      </c>
      <c r="R40">
        <v>4.0252999999999997</v>
      </c>
      <c r="S40">
        <v>5.0151000000000003</v>
      </c>
      <c r="T40">
        <v>5.2319000000000004</v>
      </c>
      <c r="U40">
        <v>4.2232000000000003</v>
      </c>
      <c r="V40">
        <v>2.7904</v>
      </c>
      <c r="W40">
        <v>2.9129</v>
      </c>
      <c r="X40">
        <v>4.8360000000000003</v>
      </c>
      <c r="Y40">
        <v>6.0519999999999996</v>
      </c>
      <c r="Z40">
        <v>6.0237999999999996</v>
      </c>
      <c r="AA40">
        <v>7.0701000000000001</v>
      </c>
      <c r="AB40">
        <v>5.7786999999999997</v>
      </c>
      <c r="AC40">
        <v>5.5807000000000002</v>
      </c>
      <c r="AD40">
        <v>5.2507999999999999</v>
      </c>
      <c r="AE40">
        <v>4.8643000000000001</v>
      </c>
      <c r="AF40">
        <v>5.4298999999999999</v>
      </c>
      <c r="AG40">
        <v>6.1840000000000002</v>
      </c>
      <c r="AH40">
        <v>4.8925000000000001</v>
      </c>
      <c r="AI40">
        <v>4.5532000000000004</v>
      </c>
      <c r="AJ40">
        <v>4.2797999999999998</v>
      </c>
      <c r="AK40">
        <v>3.8933</v>
      </c>
      <c r="AL40">
        <v>3.7048000000000001</v>
      </c>
      <c r="AM40">
        <v>2.9695</v>
      </c>
      <c r="AN40">
        <v>3.2993999999999999</v>
      </c>
      <c r="AO40">
        <v>2.9788999999999999</v>
      </c>
      <c r="AP40">
        <v>3.5445000000000002</v>
      </c>
      <c r="AQ40">
        <v>3.3464999999999998</v>
      </c>
      <c r="AR40">
        <v>4.0818000000000003</v>
      </c>
      <c r="AS40">
        <v>3.5539000000000001</v>
      </c>
      <c r="AT40">
        <v>3.5350999999999999</v>
      </c>
      <c r="AU40">
        <v>3.0825999999999998</v>
      </c>
      <c r="AV40">
        <v>3.3277000000000001</v>
      </c>
      <c r="AW40">
        <v>5.4203999999999999</v>
      </c>
      <c r="AX40">
        <v>5.1375999999999999</v>
      </c>
      <c r="AY40">
        <v>4.1195000000000004</v>
      </c>
      <c r="AZ40">
        <v>3.8085</v>
      </c>
      <c r="BA40">
        <v>3.6859000000000002</v>
      </c>
      <c r="BB40">
        <v>3.5350999999999999</v>
      </c>
      <c r="BC40">
        <v>2.5358000000000001</v>
      </c>
      <c r="BD40">
        <v>2.319</v>
      </c>
      <c r="BE40">
        <v>2.2719</v>
      </c>
      <c r="BF40">
        <v>2.0832999999999999</v>
      </c>
      <c r="BG40">
        <v>2.2246999999999999</v>
      </c>
      <c r="BH40">
        <v>2.1398999999999999</v>
      </c>
      <c r="BI40">
        <v>2.5640999999999998</v>
      </c>
      <c r="BJ40">
        <v>1.9702</v>
      </c>
      <c r="BK40">
        <v>1.9137</v>
      </c>
      <c r="BL40">
        <v>1.8948</v>
      </c>
      <c r="BM40">
        <v>1.6214</v>
      </c>
      <c r="BN40">
        <v>1.8476999999999999</v>
      </c>
      <c r="BO40">
        <v>1.3856999999999999</v>
      </c>
      <c r="BP40">
        <v>1.3574999999999999</v>
      </c>
      <c r="BQ40">
        <v>1.7627999999999999</v>
      </c>
      <c r="BR40">
        <v>1.3574999999999999</v>
      </c>
      <c r="BS40">
        <v>1.1595</v>
      </c>
      <c r="BT40">
        <v>0.31580000000000003</v>
      </c>
      <c r="BU40">
        <v>0.41949999999999998</v>
      </c>
      <c r="BV40">
        <v>0.39589999999999997</v>
      </c>
      <c r="BW40">
        <v>0.65049999999999997</v>
      </c>
      <c r="BX40">
        <v>0.58450000000000002</v>
      </c>
      <c r="BY40">
        <v>0.63160000000000005</v>
      </c>
      <c r="BZ40">
        <v>0.43359999999999999</v>
      </c>
      <c r="CA40">
        <v>0.38179999999999997</v>
      </c>
      <c r="CB40">
        <v>0.62219999999999998</v>
      </c>
      <c r="CC40">
        <v>0.65049999999999997</v>
      </c>
      <c r="CD40">
        <v>0.71640000000000004</v>
      </c>
      <c r="CE40">
        <v>1.1595</v>
      </c>
      <c r="CF40">
        <v>1.2349000000000001</v>
      </c>
      <c r="CG40">
        <v>1.3763000000000001</v>
      </c>
      <c r="CH40">
        <v>1.8854</v>
      </c>
      <c r="CI40">
        <v>2.2530000000000001</v>
      </c>
      <c r="CJ40">
        <v>2.0078999999999998</v>
      </c>
      <c r="CK40">
        <v>2.0550999999999999</v>
      </c>
      <c r="CL40">
        <v>3.2523</v>
      </c>
      <c r="CM40">
        <v>3.9121000000000001</v>
      </c>
      <c r="CN40">
        <v>3.4691000000000001</v>
      </c>
      <c r="CO40">
        <v>3.6859000000000002</v>
      </c>
      <c r="CP40">
        <v>4.4683000000000002</v>
      </c>
      <c r="CQ40">
        <v>5.4581999999999997</v>
      </c>
      <c r="CR40">
        <v>5.1375999999999999</v>
      </c>
      <c r="CS40">
        <v>6.1933999999999996</v>
      </c>
      <c r="CT40">
        <v>6.5705</v>
      </c>
      <c r="CU40">
        <v>5.8917999999999999</v>
      </c>
      <c r="CV40">
        <v>6.4856999999999996</v>
      </c>
      <c r="CW40">
        <v>6.4103000000000003</v>
      </c>
      <c r="CX40">
        <v>5.5147000000000004</v>
      </c>
      <c r="CY40">
        <v>6.9759000000000002</v>
      </c>
      <c r="CZ40">
        <v>6.4763000000000002</v>
      </c>
      <c r="DA40">
        <v>5.7314999999999996</v>
      </c>
      <c r="DB40">
        <v>5.8068999999999997</v>
      </c>
      <c r="DC40">
        <v>4.9584999999999999</v>
      </c>
      <c r="DD40">
        <v>4.7793999999999999</v>
      </c>
      <c r="DE40">
        <v>4.8076999999999996</v>
      </c>
      <c r="DF40">
        <v>4.0347</v>
      </c>
      <c r="DG40">
        <v>4.0724</v>
      </c>
      <c r="DH40">
        <v>5.0151000000000003</v>
      </c>
      <c r="DI40">
        <v>5.1848000000000001</v>
      </c>
      <c r="DJ40">
        <v>5.6685999999999996</v>
      </c>
      <c r="DK40">
        <v>5.6780999999999997</v>
      </c>
      <c r="DL40">
        <v>4.9493999999999998</v>
      </c>
      <c r="DM40">
        <v>4.3189000000000002</v>
      </c>
      <c r="DN40">
        <v>4.0620000000000003</v>
      </c>
      <c r="DO40">
        <v>4.1856999999999998</v>
      </c>
      <c r="DP40">
        <v>4.6757</v>
      </c>
      <c r="DQ40">
        <v>4.8764000000000003</v>
      </c>
      <c r="DR40">
        <v>4.7904</v>
      </c>
      <c r="DS40">
        <v>4.5551000000000004</v>
      </c>
      <c r="DT40">
        <v>4.9298999999999999</v>
      </c>
      <c r="DU40">
        <v>4.6128</v>
      </c>
      <c r="DV40">
        <v>3.9036</v>
      </c>
      <c r="DW40">
        <v>3.7972999999999999</v>
      </c>
      <c r="DX40">
        <v>3.8359999999999999</v>
      </c>
      <c r="DY40">
        <v>3.5878999999999999</v>
      </c>
    </row>
    <row r="41" spans="1:129" x14ac:dyDescent="0.3">
      <c r="A41" t="s">
        <v>265</v>
      </c>
      <c r="B41" t="str">
        <f t="shared" si="0"/>
        <v>BTO CN Equity</v>
      </c>
      <c r="C41" t="s">
        <v>45</v>
      </c>
      <c r="D41" t="s">
        <v>6</v>
      </c>
      <c r="E41" t="s">
        <v>6</v>
      </c>
      <c r="F41">
        <v>6.63</v>
      </c>
      <c r="G41" s="2">
        <v>42005</v>
      </c>
      <c r="H41" s="2">
        <v>45657</v>
      </c>
      <c r="I41" s="2" t="s">
        <v>663</v>
      </c>
      <c r="J41" s="4">
        <v>1.98</v>
      </c>
      <c r="K41">
        <v>1.6708000000000001</v>
      </c>
      <c r="L41">
        <v>1.4965999999999999</v>
      </c>
      <c r="M41">
        <v>1.4965999999999999</v>
      </c>
      <c r="N41">
        <v>1.6708000000000001</v>
      </c>
      <c r="O41">
        <v>1.5125</v>
      </c>
      <c r="P41">
        <v>1.1244000000000001</v>
      </c>
      <c r="Q41">
        <v>1.2195</v>
      </c>
      <c r="R41">
        <v>1.1165</v>
      </c>
      <c r="S41">
        <v>1.1165</v>
      </c>
      <c r="T41">
        <v>1.1560999999999999</v>
      </c>
      <c r="U41">
        <v>1.1007</v>
      </c>
      <c r="V41">
        <v>0.84730000000000005</v>
      </c>
      <c r="W41">
        <v>1.1957</v>
      </c>
      <c r="X41">
        <v>1.7103999999999999</v>
      </c>
      <c r="Y41">
        <v>2.2092999999999998</v>
      </c>
      <c r="Z41">
        <v>1.9162999999999999</v>
      </c>
      <c r="AA41">
        <v>2.5655999999999999</v>
      </c>
      <c r="AB41">
        <v>3.2387000000000001</v>
      </c>
      <c r="AC41">
        <v>2.6131000000000002</v>
      </c>
      <c r="AD41">
        <v>2.7240000000000002</v>
      </c>
      <c r="AE41">
        <v>3.0724</v>
      </c>
      <c r="AF41">
        <v>2.5735000000000001</v>
      </c>
      <c r="AG41">
        <v>2.5181</v>
      </c>
      <c r="AH41">
        <v>3.1278000000000001</v>
      </c>
      <c r="AI41">
        <v>3.2307999999999999</v>
      </c>
      <c r="AJ41">
        <v>3.0011000000000001</v>
      </c>
      <c r="AK41">
        <v>2.7161</v>
      </c>
      <c r="AL41">
        <v>2.6844000000000001</v>
      </c>
      <c r="AM41">
        <v>2.8902999999999999</v>
      </c>
      <c r="AN41">
        <v>2.4784999999999999</v>
      </c>
      <c r="AO41">
        <v>2.7161</v>
      </c>
      <c r="AP41">
        <v>2.7240000000000002</v>
      </c>
      <c r="AQ41">
        <v>2.5973000000000002</v>
      </c>
      <c r="AR41">
        <v>2.6052</v>
      </c>
      <c r="AS41">
        <v>3.0724</v>
      </c>
      <c r="AT41">
        <v>2.9457</v>
      </c>
      <c r="AU41">
        <v>3.0169999999999999</v>
      </c>
      <c r="AV41">
        <v>2.7953000000000001</v>
      </c>
      <c r="AW41">
        <v>2.9220000000000002</v>
      </c>
      <c r="AX41">
        <v>2.8111000000000002</v>
      </c>
      <c r="AY41">
        <v>2.7002000000000002</v>
      </c>
      <c r="AZ41">
        <v>2.5655999999999999</v>
      </c>
      <c r="BA41">
        <v>2.4230999999999998</v>
      </c>
      <c r="BB41">
        <v>2.3281000000000001</v>
      </c>
      <c r="BC41">
        <v>2.5735000000000001</v>
      </c>
      <c r="BD41">
        <v>2.5893999999999999</v>
      </c>
      <c r="BE41">
        <v>3.1595</v>
      </c>
      <c r="BF41">
        <v>3.2940999999999998</v>
      </c>
      <c r="BG41">
        <v>3.2783000000000002</v>
      </c>
      <c r="BH41">
        <v>2.9615999999999998</v>
      </c>
      <c r="BI41">
        <v>2.8824000000000001</v>
      </c>
      <c r="BJ41">
        <v>2.9220000000000002</v>
      </c>
      <c r="BK41">
        <v>3.1516000000000002</v>
      </c>
      <c r="BL41">
        <v>3.3336999999999999</v>
      </c>
      <c r="BM41">
        <v>3.7850999999999999</v>
      </c>
      <c r="BN41">
        <v>3.4129</v>
      </c>
      <c r="BO41">
        <v>3.6663000000000001</v>
      </c>
      <c r="BP41">
        <v>3.8990999999999998</v>
      </c>
      <c r="BQ41">
        <v>4.1374000000000004</v>
      </c>
      <c r="BR41">
        <v>4.5503</v>
      </c>
      <c r="BS41">
        <v>4.2565</v>
      </c>
      <c r="BT41">
        <v>3.3904000000000001</v>
      </c>
      <c r="BU41">
        <v>5.6029</v>
      </c>
      <c r="BV41">
        <v>6.0407000000000002</v>
      </c>
      <c r="BW41">
        <v>6.1919000000000004</v>
      </c>
      <c r="BX41">
        <v>7.4142999999999999</v>
      </c>
      <c r="BY41">
        <v>6.9988999999999999</v>
      </c>
      <c r="BZ41">
        <v>6.9679000000000002</v>
      </c>
      <c r="CA41">
        <v>6.8875000000000002</v>
      </c>
      <c r="CB41">
        <v>5.8186</v>
      </c>
      <c r="CC41">
        <v>5.7717000000000001</v>
      </c>
      <c r="CD41">
        <v>5.1159999999999997</v>
      </c>
      <c r="CE41">
        <v>4.4846000000000004</v>
      </c>
      <c r="CF41">
        <v>4.4183000000000003</v>
      </c>
      <c r="CG41">
        <v>4.8348000000000004</v>
      </c>
      <c r="CH41">
        <v>5.0471000000000004</v>
      </c>
      <c r="CI41">
        <v>4.2858999999999998</v>
      </c>
      <c r="CJ41">
        <v>4.3106999999999998</v>
      </c>
      <c r="CK41">
        <v>4.0221999999999998</v>
      </c>
      <c r="CL41">
        <v>3.6086999999999998</v>
      </c>
      <c r="CM41">
        <v>4.2587999999999999</v>
      </c>
      <c r="CN41">
        <v>4.2755000000000001</v>
      </c>
      <c r="CO41">
        <v>4.1950000000000003</v>
      </c>
      <c r="CP41">
        <v>3.8580999999999999</v>
      </c>
      <c r="CQ41">
        <v>4.3129</v>
      </c>
      <c r="CR41">
        <v>4.8792</v>
      </c>
      <c r="CS41">
        <v>4.6326999999999998</v>
      </c>
      <c r="CT41">
        <v>4.2671000000000001</v>
      </c>
      <c r="CU41">
        <v>3.7456999999999998</v>
      </c>
      <c r="CV41">
        <v>3.8488000000000002</v>
      </c>
      <c r="CW41">
        <v>3.4365000000000001</v>
      </c>
      <c r="CX41">
        <v>3.8601999999999999</v>
      </c>
      <c r="CY41">
        <v>3.6168</v>
      </c>
      <c r="CZ41">
        <v>4.0776000000000003</v>
      </c>
      <c r="DA41">
        <v>4.2312000000000003</v>
      </c>
      <c r="DB41">
        <v>4.6359000000000004</v>
      </c>
      <c r="DC41">
        <v>4.0993000000000004</v>
      </c>
      <c r="DD41">
        <v>4.7518000000000002</v>
      </c>
      <c r="DE41">
        <v>4.7518000000000002</v>
      </c>
      <c r="DF41">
        <v>4.4759000000000002</v>
      </c>
      <c r="DG41">
        <v>4.2461000000000002</v>
      </c>
      <c r="DH41">
        <v>4.1112000000000002</v>
      </c>
      <c r="DI41">
        <v>3.7423000000000002</v>
      </c>
      <c r="DJ41">
        <v>3.5533000000000001</v>
      </c>
      <c r="DK41">
        <v>4.0453000000000001</v>
      </c>
      <c r="DL41">
        <v>4.1729000000000003</v>
      </c>
      <c r="DM41">
        <v>3.8633999999999999</v>
      </c>
      <c r="DN41">
        <v>3.4577</v>
      </c>
      <c r="DO41">
        <v>3.0150999999999999</v>
      </c>
      <c r="DP41">
        <v>3.3235000000000001</v>
      </c>
      <c r="DQ41">
        <v>3.258</v>
      </c>
      <c r="DR41">
        <v>3.5950000000000002</v>
      </c>
      <c r="DS41">
        <v>3.4881000000000002</v>
      </c>
      <c r="DT41">
        <v>3.9348000000000001</v>
      </c>
      <c r="DU41">
        <v>3.6021000000000001</v>
      </c>
      <c r="DV41">
        <v>4.0327999999999999</v>
      </c>
      <c r="DW41">
        <v>4.4379999999999997</v>
      </c>
      <c r="DX41">
        <v>3.9171</v>
      </c>
      <c r="DY41">
        <v>3.4533</v>
      </c>
    </row>
    <row r="42" spans="1:129" x14ac:dyDescent="0.3">
      <c r="A42" t="s">
        <v>266</v>
      </c>
      <c r="B42" t="str">
        <f t="shared" si="0"/>
        <v>BYD CN Equity</v>
      </c>
      <c r="C42" t="s">
        <v>46</v>
      </c>
      <c r="D42" t="s">
        <v>6</v>
      </c>
      <c r="E42" t="s">
        <v>6</v>
      </c>
      <c r="F42">
        <v>223.17</v>
      </c>
      <c r="G42" s="2">
        <v>42005</v>
      </c>
      <c r="H42" s="2">
        <v>45657</v>
      </c>
      <c r="I42" s="2" t="s">
        <v>665</v>
      </c>
      <c r="J42" s="4">
        <v>43.06</v>
      </c>
      <c r="K42">
        <v>44.844900000000003</v>
      </c>
      <c r="L42">
        <v>50.7408</v>
      </c>
      <c r="M42">
        <v>49.353000000000002</v>
      </c>
      <c r="N42">
        <v>50.6751</v>
      </c>
      <c r="O42">
        <v>50.589100000000002</v>
      </c>
      <c r="P42">
        <v>54.458199999999998</v>
      </c>
      <c r="Q42">
        <v>61.010399999999997</v>
      </c>
      <c r="R42">
        <v>59.465400000000002</v>
      </c>
      <c r="S42">
        <v>57.321100000000001</v>
      </c>
      <c r="T42">
        <v>65.531400000000005</v>
      </c>
      <c r="U42">
        <v>63.685600000000001</v>
      </c>
      <c r="V42">
        <v>61.241900000000001</v>
      </c>
      <c r="W42">
        <v>61.583599999999997</v>
      </c>
      <c r="X42">
        <v>73.706599999999995</v>
      </c>
      <c r="Y42">
        <v>72.821100000000001</v>
      </c>
      <c r="Z42">
        <v>73.286299999999997</v>
      </c>
      <c r="AA42">
        <v>71.810699999999997</v>
      </c>
      <c r="AB42">
        <v>74.490899999999996</v>
      </c>
      <c r="AC42">
        <v>83.481700000000004</v>
      </c>
      <c r="AD42">
        <v>79.291600000000003</v>
      </c>
      <c r="AE42">
        <v>80.3</v>
      </c>
      <c r="AF42">
        <v>84.004499999999993</v>
      </c>
      <c r="AG42">
        <v>82.989199999999997</v>
      </c>
      <c r="AH42">
        <v>82.6327</v>
      </c>
      <c r="AI42">
        <v>83.760199999999998</v>
      </c>
      <c r="AJ42">
        <v>82.385499999999993</v>
      </c>
      <c r="AK42">
        <v>85.778499999999994</v>
      </c>
      <c r="AL42">
        <v>97.234999999999999</v>
      </c>
      <c r="AM42">
        <v>93.533100000000005</v>
      </c>
      <c r="AN42">
        <v>92.309100000000001</v>
      </c>
      <c r="AO42">
        <v>90.988699999999994</v>
      </c>
      <c r="AP42">
        <v>89.306799999999996</v>
      </c>
      <c r="AQ42">
        <v>93.654499999999999</v>
      </c>
      <c r="AR42">
        <v>96.251599999999996</v>
      </c>
      <c r="AS42">
        <v>98.410300000000007</v>
      </c>
      <c r="AT42">
        <v>104.1895</v>
      </c>
      <c r="AU42">
        <v>103.2867</v>
      </c>
      <c r="AV42">
        <v>101.74939999999999</v>
      </c>
      <c r="AW42">
        <v>106.2559</v>
      </c>
      <c r="AX42">
        <v>111.155</v>
      </c>
      <c r="AY42">
        <v>114.6091</v>
      </c>
      <c r="AZ42">
        <v>115.2482</v>
      </c>
      <c r="BA42">
        <v>127.30370000000001</v>
      </c>
      <c r="BB42">
        <v>123.3147</v>
      </c>
      <c r="BC42">
        <v>117.8086</v>
      </c>
      <c r="BD42">
        <v>112.5356</v>
      </c>
      <c r="BE42">
        <v>110.6906</v>
      </c>
      <c r="BF42">
        <v>116.27200000000001</v>
      </c>
      <c r="BG42">
        <v>119.51139999999999</v>
      </c>
      <c r="BH42">
        <v>134.90369999999999</v>
      </c>
      <c r="BI42">
        <v>144.44460000000001</v>
      </c>
      <c r="BJ42">
        <v>161.93799999999999</v>
      </c>
      <c r="BK42">
        <v>162.47329999999999</v>
      </c>
      <c r="BL42">
        <v>166.89660000000001</v>
      </c>
      <c r="BM42">
        <v>174.9854</v>
      </c>
      <c r="BN42">
        <v>172.5239</v>
      </c>
      <c r="BO42">
        <v>180.52969999999999</v>
      </c>
      <c r="BP42">
        <v>197.35310000000001</v>
      </c>
      <c r="BQ42">
        <v>198.6369</v>
      </c>
      <c r="BR42">
        <v>204.52719999999999</v>
      </c>
      <c r="BS42">
        <v>206.50370000000001</v>
      </c>
      <c r="BT42">
        <v>144.19909999999999</v>
      </c>
      <c r="BU42">
        <v>192.774</v>
      </c>
      <c r="BV42">
        <v>207.4597</v>
      </c>
      <c r="BW42">
        <v>199.03299999999999</v>
      </c>
      <c r="BX42">
        <v>192.65039999999999</v>
      </c>
      <c r="BY42">
        <v>204.5883</v>
      </c>
      <c r="BZ42">
        <v>202.71520000000001</v>
      </c>
      <c r="CA42">
        <v>188.36429999999999</v>
      </c>
      <c r="CB42">
        <v>208.79650000000001</v>
      </c>
      <c r="CC42">
        <v>216.54140000000001</v>
      </c>
      <c r="CD42">
        <v>233.8304</v>
      </c>
      <c r="CE42">
        <v>207.69470000000001</v>
      </c>
      <c r="CF42">
        <v>210.14689999999999</v>
      </c>
      <c r="CG42">
        <v>225.2955</v>
      </c>
      <c r="CH42">
        <v>204.4032</v>
      </c>
      <c r="CI42">
        <v>222.76159999999999</v>
      </c>
      <c r="CJ42">
        <v>241.3169</v>
      </c>
      <c r="CK42">
        <v>243.21289999999999</v>
      </c>
      <c r="CL42">
        <v>232.15270000000001</v>
      </c>
      <c r="CM42">
        <v>237.34020000000001</v>
      </c>
      <c r="CN42">
        <v>203.9426</v>
      </c>
      <c r="CO42">
        <v>197.3853</v>
      </c>
      <c r="CP42">
        <v>190.04830000000001</v>
      </c>
      <c r="CQ42">
        <v>163.61760000000001</v>
      </c>
      <c r="CR42">
        <v>163.85640000000001</v>
      </c>
      <c r="CS42">
        <v>157.3544</v>
      </c>
      <c r="CT42">
        <v>141.3715</v>
      </c>
      <c r="CU42">
        <v>137.37039999999999</v>
      </c>
      <c r="CV42">
        <v>159.5026</v>
      </c>
      <c r="CW42">
        <v>179.31659999999999</v>
      </c>
      <c r="CX42">
        <v>172.4744</v>
      </c>
      <c r="CY42">
        <v>192.21559999999999</v>
      </c>
      <c r="CZ42">
        <v>216.6465</v>
      </c>
      <c r="DA42">
        <v>207.53190000000001</v>
      </c>
      <c r="DB42">
        <v>201.89609999999999</v>
      </c>
      <c r="DC42">
        <v>214.1996</v>
      </c>
      <c r="DD42">
        <v>214.5059</v>
      </c>
      <c r="DE42">
        <v>224.34549999999999</v>
      </c>
      <c r="DF42">
        <v>244.273</v>
      </c>
      <c r="DG42">
        <v>251.1044</v>
      </c>
      <c r="DH42">
        <v>240.68270000000001</v>
      </c>
      <c r="DI42">
        <v>242.10339999999999</v>
      </c>
      <c r="DJ42">
        <v>240.10390000000001</v>
      </c>
      <c r="DK42">
        <v>235.03399999999999</v>
      </c>
      <c r="DL42">
        <v>257.21230000000003</v>
      </c>
      <c r="DM42">
        <v>276.9966</v>
      </c>
      <c r="DN42">
        <v>287.43040000000002</v>
      </c>
      <c r="DO42">
        <v>316.80200000000002</v>
      </c>
      <c r="DP42">
        <v>285.01409999999998</v>
      </c>
      <c r="DQ42">
        <v>257.65710000000001</v>
      </c>
      <c r="DR42">
        <v>227.05590000000001</v>
      </c>
      <c r="DS42">
        <v>255.876</v>
      </c>
      <c r="DT42">
        <v>230.49449999999999</v>
      </c>
      <c r="DU42">
        <v>223.60400000000001</v>
      </c>
      <c r="DV42">
        <v>204.23750000000001</v>
      </c>
      <c r="DW42">
        <v>215.93610000000001</v>
      </c>
      <c r="DX42">
        <v>215.29839999999999</v>
      </c>
      <c r="DY42">
        <v>216.16980000000001</v>
      </c>
    </row>
    <row r="43" spans="1:129" x14ac:dyDescent="0.3">
      <c r="A43" t="s">
        <v>267</v>
      </c>
      <c r="B43" t="str">
        <f t="shared" si="0"/>
        <v>CAE CN Equity</v>
      </c>
      <c r="C43" t="s">
        <v>47</v>
      </c>
      <c r="D43" t="s">
        <v>6</v>
      </c>
      <c r="E43" t="s">
        <v>6</v>
      </c>
      <c r="F43">
        <v>43.64</v>
      </c>
      <c r="G43" s="2">
        <v>42005</v>
      </c>
      <c r="H43" s="2">
        <v>45657</v>
      </c>
      <c r="I43" s="2" t="s">
        <v>665</v>
      </c>
      <c r="J43" s="4">
        <v>14.37</v>
      </c>
      <c r="K43">
        <v>13.8581</v>
      </c>
      <c r="L43">
        <v>13.6388</v>
      </c>
      <c r="M43">
        <v>13.8141</v>
      </c>
      <c r="N43">
        <v>13.7034</v>
      </c>
      <c r="O43">
        <v>13.785500000000001</v>
      </c>
      <c r="P43">
        <v>13.7392</v>
      </c>
      <c r="Q43">
        <v>13.3962</v>
      </c>
      <c r="R43">
        <v>13.1777</v>
      </c>
      <c r="S43">
        <v>13.7555</v>
      </c>
      <c r="T43">
        <v>14.128299999999999</v>
      </c>
      <c r="U43">
        <v>14.3767</v>
      </c>
      <c r="V43">
        <v>13.702299999999999</v>
      </c>
      <c r="W43">
        <v>13.9739</v>
      </c>
      <c r="X43">
        <v>14.138299999999999</v>
      </c>
      <c r="Y43">
        <v>13.9689</v>
      </c>
      <c r="Z43">
        <v>15.427899999999999</v>
      </c>
      <c r="AA43">
        <v>14.760999999999999</v>
      </c>
      <c r="AB43">
        <v>16.4726</v>
      </c>
      <c r="AC43">
        <v>17.683</v>
      </c>
      <c r="AD43">
        <v>17.694099999999999</v>
      </c>
      <c r="AE43">
        <v>17.8935</v>
      </c>
      <c r="AF43">
        <v>18.814800000000002</v>
      </c>
      <c r="AG43">
        <v>17.911999999999999</v>
      </c>
      <c r="AH43">
        <v>17.625800000000002</v>
      </c>
      <c r="AI43">
        <v>19.027899999999999</v>
      </c>
      <c r="AJ43">
        <v>19.458300000000001</v>
      </c>
      <c r="AK43">
        <v>19.965800000000002</v>
      </c>
      <c r="AL43">
        <v>20.8947</v>
      </c>
      <c r="AM43">
        <v>21.49</v>
      </c>
      <c r="AN43">
        <v>20.3078</v>
      </c>
      <c r="AO43">
        <v>19.8081</v>
      </c>
      <c r="AP43">
        <v>21.074200000000001</v>
      </c>
      <c r="AQ43">
        <v>22.0686</v>
      </c>
      <c r="AR43">
        <v>21.991399999999999</v>
      </c>
      <c r="AS43">
        <v>22.631699999999999</v>
      </c>
      <c r="AT43">
        <v>22.0017</v>
      </c>
      <c r="AU43">
        <v>22.932200000000002</v>
      </c>
      <c r="AV43">
        <v>23.330200000000001</v>
      </c>
      <c r="AW43">
        <v>23.612300000000001</v>
      </c>
      <c r="AX43">
        <v>26.57</v>
      </c>
      <c r="AY43">
        <v>26.656300000000002</v>
      </c>
      <c r="AZ43">
        <v>26.4513</v>
      </c>
      <c r="BA43">
        <v>25.426400000000001</v>
      </c>
      <c r="BB43">
        <v>25.687799999999999</v>
      </c>
      <c r="BC43">
        <v>22.748699999999999</v>
      </c>
      <c r="BD43">
        <v>26.432400000000001</v>
      </c>
      <c r="BE43">
        <v>24.674600000000002</v>
      </c>
      <c r="BF43">
        <v>27.457799999999999</v>
      </c>
      <c r="BG43">
        <v>27.290600000000001</v>
      </c>
      <c r="BH43">
        <v>29.2227</v>
      </c>
      <c r="BI43">
        <v>30.752400000000002</v>
      </c>
      <c r="BJ43">
        <v>34.019100000000002</v>
      </c>
      <c r="BK43">
        <v>34.851799999999997</v>
      </c>
      <c r="BL43">
        <v>35.227899999999998</v>
      </c>
      <c r="BM43">
        <v>34.4955</v>
      </c>
      <c r="BN43">
        <v>33.427900000000001</v>
      </c>
      <c r="BO43">
        <v>32.802199999999999</v>
      </c>
      <c r="BP43">
        <v>35.443899999999999</v>
      </c>
      <c r="BQ43">
        <v>34.253900000000002</v>
      </c>
      <c r="BR43">
        <v>39.106000000000002</v>
      </c>
      <c r="BS43">
        <v>35.778300000000002</v>
      </c>
      <c r="BT43">
        <v>17.79</v>
      </c>
      <c r="BU43">
        <v>23</v>
      </c>
      <c r="BV43">
        <v>20.66</v>
      </c>
      <c r="BW43">
        <v>22.02</v>
      </c>
      <c r="BX43">
        <v>19.989999999999998</v>
      </c>
      <c r="BY43">
        <v>20.68</v>
      </c>
      <c r="BZ43">
        <v>19.48</v>
      </c>
      <c r="CA43">
        <v>22.77</v>
      </c>
      <c r="CB43">
        <v>31.42</v>
      </c>
      <c r="CC43">
        <v>35.270000000000003</v>
      </c>
      <c r="CD43">
        <v>28.89</v>
      </c>
      <c r="CE43">
        <v>33.68</v>
      </c>
      <c r="CF43">
        <v>35.81</v>
      </c>
      <c r="CG43">
        <v>38.5</v>
      </c>
      <c r="CH43">
        <v>37.200000000000003</v>
      </c>
      <c r="CI43">
        <v>38.18</v>
      </c>
      <c r="CJ43">
        <v>38.07</v>
      </c>
      <c r="CK43">
        <v>36.43</v>
      </c>
      <c r="CL43">
        <v>37.840000000000003</v>
      </c>
      <c r="CM43">
        <v>37.53</v>
      </c>
      <c r="CN43">
        <v>30.7</v>
      </c>
      <c r="CO43">
        <v>31.91</v>
      </c>
      <c r="CP43">
        <v>32.1</v>
      </c>
      <c r="CQ43">
        <v>33.909999999999997</v>
      </c>
      <c r="CR43">
        <v>32.54</v>
      </c>
      <c r="CS43">
        <v>30.55</v>
      </c>
      <c r="CT43">
        <v>31.59</v>
      </c>
      <c r="CU43">
        <v>31.72</v>
      </c>
      <c r="CV43">
        <v>33.880000000000003</v>
      </c>
      <c r="CW43">
        <v>23.98</v>
      </c>
      <c r="CX43">
        <v>21.19</v>
      </c>
      <c r="CY43">
        <v>26</v>
      </c>
      <c r="CZ43">
        <v>29.09</v>
      </c>
      <c r="DA43">
        <v>26.19</v>
      </c>
      <c r="DB43">
        <v>30.05</v>
      </c>
      <c r="DC43">
        <v>30.77</v>
      </c>
      <c r="DD43">
        <v>30.56</v>
      </c>
      <c r="DE43">
        <v>30.49</v>
      </c>
      <c r="DF43">
        <v>27.76</v>
      </c>
      <c r="DG43">
        <v>29.65</v>
      </c>
      <c r="DH43">
        <v>30.13</v>
      </c>
      <c r="DI43">
        <v>32.590000000000003</v>
      </c>
      <c r="DJ43">
        <v>31.71</v>
      </c>
      <c r="DK43">
        <v>28.96</v>
      </c>
      <c r="DL43">
        <v>26.98</v>
      </c>
      <c r="DM43">
        <v>28.6</v>
      </c>
      <c r="DN43">
        <v>26.92</v>
      </c>
      <c r="DO43">
        <v>25.34</v>
      </c>
      <c r="DP43">
        <v>27.97</v>
      </c>
      <c r="DQ43">
        <v>26.56</v>
      </c>
      <c r="DR43">
        <v>25.59</v>
      </c>
      <c r="DS43">
        <v>25.41</v>
      </c>
      <c r="DT43">
        <v>25.12</v>
      </c>
      <c r="DU43">
        <v>24.11</v>
      </c>
      <c r="DV43">
        <v>25.39</v>
      </c>
      <c r="DW43">
        <v>24.5</v>
      </c>
      <c r="DX43">
        <v>32.909999999999997</v>
      </c>
      <c r="DY43">
        <v>36.47</v>
      </c>
    </row>
    <row r="44" spans="1:129" x14ac:dyDescent="0.3">
      <c r="A44" t="s">
        <v>268</v>
      </c>
      <c r="B44" t="str">
        <f t="shared" si="0"/>
        <v>CAR-U CN Equity</v>
      </c>
      <c r="C44" t="s">
        <v>48</v>
      </c>
      <c r="D44" t="s">
        <v>6</v>
      </c>
      <c r="E44" t="s">
        <v>6</v>
      </c>
      <c r="F44">
        <v>38.56</v>
      </c>
      <c r="G44" s="2">
        <v>42005</v>
      </c>
      <c r="H44" s="2">
        <v>45657</v>
      </c>
      <c r="I44" s="2" t="s">
        <v>667</v>
      </c>
      <c r="J44" s="4">
        <v>19.77</v>
      </c>
      <c r="K44">
        <v>19.725000000000001</v>
      </c>
      <c r="L44">
        <v>20.415299999999998</v>
      </c>
      <c r="M44">
        <v>20.462900000000001</v>
      </c>
      <c r="N44">
        <v>19.349699999999999</v>
      </c>
      <c r="O44">
        <v>19.505099999999999</v>
      </c>
      <c r="P44">
        <v>19.881799999999998</v>
      </c>
      <c r="Q44">
        <v>19.933599999999998</v>
      </c>
      <c r="R44">
        <v>20.277200000000001</v>
      </c>
      <c r="S44">
        <v>19.306000000000001</v>
      </c>
      <c r="T44">
        <v>19.1144</v>
      </c>
      <c r="U44">
        <v>19.395099999999999</v>
      </c>
      <c r="V44">
        <v>21.689499999999999</v>
      </c>
      <c r="W44">
        <v>20.863299999999999</v>
      </c>
      <c r="X44">
        <v>21.090900000000001</v>
      </c>
      <c r="Y44">
        <v>21.8597</v>
      </c>
      <c r="Z44">
        <v>22.33</v>
      </c>
      <c r="AA44">
        <v>24.459900000000001</v>
      </c>
      <c r="AB44">
        <v>24.160499999999999</v>
      </c>
      <c r="AC44">
        <v>22.185500000000001</v>
      </c>
      <c r="AD44">
        <v>22.814299999999999</v>
      </c>
      <c r="AE44">
        <v>21.892499999999998</v>
      </c>
      <c r="AF44">
        <v>22.913</v>
      </c>
      <c r="AG44">
        <v>23.615100000000002</v>
      </c>
      <c r="AH44">
        <v>23.9575</v>
      </c>
      <c r="AI44">
        <v>24.368400000000001</v>
      </c>
      <c r="AJ44">
        <v>25.313199999999998</v>
      </c>
      <c r="AK44">
        <v>25.8262</v>
      </c>
      <c r="AL44">
        <v>25.61</v>
      </c>
      <c r="AM44">
        <v>25.760200000000001</v>
      </c>
      <c r="AN44">
        <v>24.951799999999999</v>
      </c>
      <c r="AO44">
        <v>26.467099999999999</v>
      </c>
      <c r="AP44">
        <v>26.133299999999998</v>
      </c>
      <c r="AQ44">
        <v>26.4785</v>
      </c>
      <c r="AR44">
        <v>28.8306</v>
      </c>
      <c r="AS44">
        <v>29.1722</v>
      </c>
      <c r="AT44">
        <v>28.3491</v>
      </c>
      <c r="AU44">
        <v>27.639900000000001</v>
      </c>
      <c r="AV44">
        <v>29.299600000000002</v>
      </c>
      <c r="AW44">
        <v>29.296700000000001</v>
      </c>
      <c r="AX44">
        <v>32.325699999999998</v>
      </c>
      <c r="AY44">
        <v>33.896999999999998</v>
      </c>
      <c r="AZ44">
        <v>34.559399999999997</v>
      </c>
      <c r="BA44">
        <v>37.047600000000003</v>
      </c>
      <c r="BB44">
        <v>38.197899999999997</v>
      </c>
      <c r="BC44">
        <v>37.582599999999999</v>
      </c>
      <c r="BD44">
        <v>37.631700000000002</v>
      </c>
      <c r="BE44">
        <v>35.741799999999998</v>
      </c>
      <c r="BF44">
        <v>37.849299999999999</v>
      </c>
      <c r="BG44">
        <v>40.731999999999999</v>
      </c>
      <c r="BH44">
        <v>41.732700000000001</v>
      </c>
      <c r="BI44">
        <v>39.031199999999998</v>
      </c>
      <c r="BJ44">
        <v>39.979300000000002</v>
      </c>
      <c r="BK44">
        <v>39.567300000000003</v>
      </c>
      <c r="BL44">
        <v>39.947000000000003</v>
      </c>
      <c r="BM44">
        <v>44.011200000000002</v>
      </c>
      <c r="BN44">
        <v>44.8613</v>
      </c>
      <c r="BO44">
        <v>45.262500000000003</v>
      </c>
      <c r="BP44">
        <v>45.852499999999999</v>
      </c>
      <c r="BQ44">
        <v>43.936799999999998</v>
      </c>
      <c r="BR44">
        <v>47.007199999999997</v>
      </c>
      <c r="BS44">
        <v>46.709800000000001</v>
      </c>
      <c r="BT44">
        <v>35.539200000000001</v>
      </c>
      <c r="BU44">
        <v>40.067100000000003</v>
      </c>
      <c r="BV44">
        <v>39.36</v>
      </c>
      <c r="BW44">
        <v>40.841099999999997</v>
      </c>
      <c r="BX44">
        <v>40.920900000000003</v>
      </c>
      <c r="BY44">
        <v>38.006399999999999</v>
      </c>
      <c r="BZ44">
        <v>39.328499999999998</v>
      </c>
      <c r="CA44">
        <v>36.361499999999999</v>
      </c>
      <c r="CB44">
        <v>43.530900000000003</v>
      </c>
      <c r="CC44">
        <v>42.6327</v>
      </c>
      <c r="CD44">
        <v>43.7624</v>
      </c>
      <c r="CE44">
        <v>43.726399999999998</v>
      </c>
      <c r="CF44">
        <v>46.240499999999997</v>
      </c>
      <c r="CG44">
        <v>47.008499999999998</v>
      </c>
      <c r="CH44">
        <v>47.744300000000003</v>
      </c>
      <c r="CI44">
        <v>50.206499999999998</v>
      </c>
      <c r="CJ44">
        <v>53.961100000000002</v>
      </c>
      <c r="CK44">
        <v>52.992400000000004</v>
      </c>
      <c r="CL44">
        <v>51.361600000000003</v>
      </c>
      <c r="CM44">
        <v>52.613399999999999</v>
      </c>
      <c r="CN44">
        <v>49.608400000000003</v>
      </c>
      <c r="CO44">
        <v>52.419199999999996</v>
      </c>
      <c r="CP44">
        <v>48.989600000000003</v>
      </c>
      <c r="CQ44">
        <v>46.334400000000002</v>
      </c>
      <c r="CR44">
        <v>47.220199999999998</v>
      </c>
      <c r="CS44">
        <v>44.395600000000002</v>
      </c>
      <c r="CT44">
        <v>43.7804</v>
      </c>
      <c r="CU44">
        <v>39.749200000000002</v>
      </c>
      <c r="CV44">
        <v>43.134799999999998</v>
      </c>
      <c r="CW44">
        <v>39.826000000000001</v>
      </c>
      <c r="CX44">
        <v>37.646799999999999</v>
      </c>
      <c r="CY44">
        <v>37.834800000000001</v>
      </c>
      <c r="CZ44">
        <v>39.3005</v>
      </c>
      <c r="DA44">
        <v>38.494999999999997</v>
      </c>
      <c r="DB44">
        <v>44.4848</v>
      </c>
      <c r="DC44">
        <v>44.793700000000001</v>
      </c>
      <c r="DD44">
        <v>43.082700000000003</v>
      </c>
      <c r="DE44">
        <v>45.212800000000001</v>
      </c>
      <c r="DF44">
        <v>44.7956</v>
      </c>
      <c r="DG44">
        <v>46.5627</v>
      </c>
      <c r="DH44">
        <v>47.177700000000002</v>
      </c>
      <c r="DI44">
        <v>44.5899</v>
      </c>
      <c r="DJ44">
        <v>41.583599999999997</v>
      </c>
      <c r="DK44">
        <v>37.765099999999997</v>
      </c>
      <c r="DL44">
        <v>42.884300000000003</v>
      </c>
      <c r="DM44">
        <v>45.380499999999998</v>
      </c>
      <c r="DN44">
        <v>43.5105</v>
      </c>
      <c r="DO44">
        <v>44.497599999999998</v>
      </c>
      <c r="DP44">
        <v>43.564799999999998</v>
      </c>
      <c r="DQ44">
        <v>40.266399999999997</v>
      </c>
      <c r="DR44">
        <v>42.027000000000001</v>
      </c>
      <c r="DS44">
        <v>41.999699999999997</v>
      </c>
      <c r="DT44">
        <v>45.466099999999997</v>
      </c>
      <c r="DU44">
        <v>49.734999999999999</v>
      </c>
      <c r="DV44">
        <v>52.333199999999998</v>
      </c>
      <c r="DW44">
        <v>44.265900000000002</v>
      </c>
      <c r="DX44">
        <v>43.870899999999999</v>
      </c>
      <c r="DY44">
        <v>40.911200000000001</v>
      </c>
    </row>
    <row r="45" spans="1:129" x14ac:dyDescent="0.3">
      <c r="A45" t="s">
        <v>269</v>
      </c>
      <c r="B45" t="str">
        <f t="shared" si="0"/>
        <v>CCA CN Equity</v>
      </c>
      <c r="C45" t="s">
        <v>49</v>
      </c>
      <c r="D45" t="s">
        <v>6</v>
      </c>
      <c r="E45" t="s">
        <v>6</v>
      </c>
      <c r="F45">
        <v>65.63</v>
      </c>
      <c r="G45" s="2">
        <v>42005</v>
      </c>
      <c r="H45" s="2">
        <v>45657</v>
      </c>
      <c r="I45" s="2" t="s">
        <v>672</v>
      </c>
      <c r="J45" s="4">
        <v>50.1</v>
      </c>
      <c r="K45">
        <v>51.107900000000001</v>
      </c>
      <c r="L45">
        <v>46.605899999999998</v>
      </c>
      <c r="M45">
        <v>47.6723</v>
      </c>
      <c r="N45">
        <v>45.416600000000003</v>
      </c>
      <c r="O45">
        <v>49.831400000000002</v>
      </c>
      <c r="P45">
        <v>50.736600000000003</v>
      </c>
      <c r="Q45">
        <v>46.0366</v>
      </c>
      <c r="R45">
        <v>44.712499999999999</v>
      </c>
      <c r="S45">
        <v>46.813000000000002</v>
      </c>
      <c r="T45">
        <v>45.243600000000001</v>
      </c>
      <c r="U45">
        <v>43.061599999999999</v>
      </c>
      <c r="V45">
        <v>44.425800000000002</v>
      </c>
      <c r="W45">
        <v>44.495899999999999</v>
      </c>
      <c r="X45">
        <v>48.585599999999999</v>
      </c>
      <c r="Y45">
        <v>44.127099999999999</v>
      </c>
      <c r="Z45">
        <v>48.439599999999999</v>
      </c>
      <c r="AA45">
        <v>47.8538</v>
      </c>
      <c r="AB45">
        <v>45.643500000000003</v>
      </c>
      <c r="AC45">
        <v>45.068100000000001</v>
      </c>
      <c r="AD45">
        <v>45.998600000000003</v>
      </c>
      <c r="AE45">
        <v>44.436</v>
      </c>
      <c r="AF45">
        <v>46.170299999999997</v>
      </c>
      <c r="AG45">
        <v>47.378999999999998</v>
      </c>
      <c r="AH45">
        <v>51.092599999999997</v>
      </c>
      <c r="AI45">
        <v>51.668300000000002</v>
      </c>
      <c r="AJ45">
        <v>51.128599999999999</v>
      </c>
      <c r="AK45">
        <v>56.5289</v>
      </c>
      <c r="AL45">
        <v>57.158499999999997</v>
      </c>
      <c r="AM45">
        <v>57.325000000000003</v>
      </c>
      <c r="AN45">
        <v>63.345599999999997</v>
      </c>
      <c r="AO45">
        <v>67.963800000000006</v>
      </c>
      <c r="AP45">
        <v>66.9238</v>
      </c>
      <c r="AQ45">
        <v>67.454700000000003</v>
      </c>
      <c r="AR45">
        <v>67.318399999999997</v>
      </c>
      <c r="AS45">
        <v>63.238</v>
      </c>
      <c r="AT45">
        <v>56.059699999999999</v>
      </c>
      <c r="AU45">
        <v>53.205199999999998</v>
      </c>
      <c r="AV45">
        <v>51.895699999999998</v>
      </c>
      <c r="AW45">
        <v>50.6798</v>
      </c>
      <c r="AX45">
        <v>50.413200000000003</v>
      </c>
      <c r="AY45">
        <v>48.2425</v>
      </c>
      <c r="AZ45">
        <v>52.659300000000002</v>
      </c>
      <c r="BA45">
        <v>48.3108</v>
      </c>
      <c r="BB45">
        <v>48.258600000000001</v>
      </c>
      <c r="BC45">
        <v>48.146700000000003</v>
      </c>
      <c r="BD45">
        <v>48.580199999999998</v>
      </c>
      <c r="BE45">
        <v>49.467500000000001</v>
      </c>
      <c r="BF45">
        <v>56.741300000000003</v>
      </c>
      <c r="BG45">
        <v>62.331299999999999</v>
      </c>
      <c r="BH45">
        <v>64.641599999999997</v>
      </c>
      <c r="BI45">
        <v>67.784400000000005</v>
      </c>
      <c r="BJ45">
        <v>70.626199999999997</v>
      </c>
      <c r="BK45">
        <v>71.753799999999998</v>
      </c>
      <c r="BL45">
        <v>79.811599999999999</v>
      </c>
      <c r="BM45">
        <v>80.125500000000002</v>
      </c>
      <c r="BN45">
        <v>81.756500000000003</v>
      </c>
      <c r="BO45">
        <v>87.177800000000005</v>
      </c>
      <c r="BP45">
        <v>88.309700000000007</v>
      </c>
      <c r="BQ45">
        <v>87.132000000000005</v>
      </c>
      <c r="BR45">
        <v>80.415999999999997</v>
      </c>
      <c r="BS45">
        <v>82.211600000000004</v>
      </c>
      <c r="BT45">
        <v>73.891400000000004</v>
      </c>
      <c r="BU45">
        <v>80.126800000000003</v>
      </c>
      <c r="BV45">
        <v>80.056700000000006</v>
      </c>
      <c r="BW45">
        <v>76.155900000000003</v>
      </c>
      <c r="BX45">
        <v>79.965999999999994</v>
      </c>
      <c r="BY45">
        <v>76.582499999999996</v>
      </c>
      <c r="BZ45">
        <v>85.519000000000005</v>
      </c>
      <c r="CA45">
        <v>72.682100000000005</v>
      </c>
      <c r="CB45">
        <v>74.144900000000007</v>
      </c>
      <c r="CC45">
        <v>77.181399999999996</v>
      </c>
      <c r="CD45">
        <v>86.468800000000002</v>
      </c>
      <c r="CE45">
        <v>91.292500000000004</v>
      </c>
      <c r="CF45">
        <v>93.617000000000004</v>
      </c>
      <c r="CG45">
        <v>93.129199999999997</v>
      </c>
      <c r="CH45">
        <v>92.546899999999994</v>
      </c>
      <c r="CI45">
        <v>96.686800000000005</v>
      </c>
      <c r="CJ45">
        <v>94.633499999999998</v>
      </c>
      <c r="CK45">
        <v>93.037599999999998</v>
      </c>
      <c r="CL45">
        <v>90.270700000000005</v>
      </c>
      <c r="CM45">
        <v>85.2423</v>
      </c>
      <c r="CN45">
        <v>78.856300000000005</v>
      </c>
      <c r="CO45">
        <v>81.360200000000006</v>
      </c>
      <c r="CP45">
        <v>84.887799999999999</v>
      </c>
      <c r="CQ45">
        <v>82.333200000000005</v>
      </c>
      <c r="CR45">
        <v>84.188100000000006</v>
      </c>
      <c r="CS45">
        <v>86.380600000000001</v>
      </c>
      <c r="CT45">
        <v>86.175899999999999</v>
      </c>
      <c r="CU45">
        <v>71.290599999999998</v>
      </c>
      <c r="CV45">
        <v>68.429900000000004</v>
      </c>
      <c r="CW45">
        <v>66.382499999999993</v>
      </c>
      <c r="CX45">
        <v>59.530500000000004</v>
      </c>
      <c r="CY45">
        <v>57.359299999999998</v>
      </c>
      <c r="CZ45">
        <v>62.817399999999999</v>
      </c>
      <c r="DA45">
        <v>64.094499999999996</v>
      </c>
      <c r="DB45">
        <v>58.051600000000001</v>
      </c>
      <c r="DC45">
        <v>59.149299999999997</v>
      </c>
      <c r="DD45">
        <v>55.585999999999999</v>
      </c>
      <c r="DE45">
        <v>56.116100000000003</v>
      </c>
      <c r="DF45">
        <v>54.808500000000002</v>
      </c>
      <c r="DG45">
        <v>60.414999999999999</v>
      </c>
      <c r="DH45">
        <v>57.762500000000003</v>
      </c>
      <c r="DI45">
        <v>57.667400000000001</v>
      </c>
      <c r="DJ45">
        <v>54.356099999999998</v>
      </c>
      <c r="DK45">
        <v>47.223300000000002</v>
      </c>
      <c r="DL45">
        <v>45.7819</v>
      </c>
      <c r="DM45">
        <v>52.162799999999997</v>
      </c>
      <c r="DN45">
        <v>55.295699999999997</v>
      </c>
      <c r="DO45">
        <v>53.219299999999997</v>
      </c>
      <c r="DP45">
        <v>53.540199999999999</v>
      </c>
      <c r="DQ45">
        <v>49.3748</v>
      </c>
      <c r="DR45">
        <v>47.33</v>
      </c>
      <c r="DS45">
        <v>46.6785</v>
      </c>
      <c r="DT45">
        <v>58.0747</v>
      </c>
      <c r="DU45">
        <v>59.239800000000002</v>
      </c>
      <c r="DV45">
        <v>65.597700000000003</v>
      </c>
      <c r="DW45">
        <v>64.359200000000001</v>
      </c>
      <c r="DX45">
        <v>65.069000000000003</v>
      </c>
      <c r="DY45">
        <v>62.605600000000003</v>
      </c>
    </row>
    <row r="46" spans="1:129" x14ac:dyDescent="0.3">
      <c r="A46" t="s">
        <v>270</v>
      </c>
      <c r="B46" t="str">
        <f t="shared" si="0"/>
        <v>CCL/B CN Equity</v>
      </c>
      <c r="C46" t="s">
        <v>50</v>
      </c>
      <c r="D46" t="s">
        <v>6</v>
      </c>
      <c r="E46" t="s">
        <v>6</v>
      </c>
      <c r="F46">
        <v>82.06</v>
      </c>
      <c r="G46" s="2">
        <v>42005</v>
      </c>
      <c r="H46" s="2">
        <v>45657</v>
      </c>
      <c r="I46" s="2" t="s">
        <v>663</v>
      </c>
      <c r="J46" s="4">
        <v>22.89</v>
      </c>
      <c r="K46">
        <v>24.099299999999999</v>
      </c>
      <c r="L46">
        <v>24.895199999999999</v>
      </c>
      <c r="M46">
        <v>24.2331</v>
      </c>
      <c r="N46">
        <v>25.2498</v>
      </c>
      <c r="O46">
        <v>26.8337</v>
      </c>
      <c r="P46">
        <v>32.048099999999998</v>
      </c>
      <c r="Q46">
        <v>30.1266</v>
      </c>
      <c r="R46">
        <v>32.847200000000001</v>
      </c>
      <c r="S46">
        <v>32.5137</v>
      </c>
      <c r="T46">
        <v>38.925199999999997</v>
      </c>
      <c r="U46">
        <v>39.445300000000003</v>
      </c>
      <c r="V46">
        <v>34.687100000000001</v>
      </c>
      <c r="W46">
        <v>36.381</v>
      </c>
      <c r="X46">
        <v>43.430100000000003</v>
      </c>
      <c r="Y46">
        <v>40.478900000000003</v>
      </c>
      <c r="Z46">
        <v>41.125500000000002</v>
      </c>
      <c r="AA46">
        <v>39.700000000000003</v>
      </c>
      <c r="AB46">
        <v>41.264400000000002</v>
      </c>
      <c r="AC46">
        <v>44.186599999999999</v>
      </c>
      <c r="AD46">
        <v>44.695500000000003</v>
      </c>
      <c r="AE46">
        <v>42.206000000000003</v>
      </c>
      <c r="AF46">
        <v>41.358499999999999</v>
      </c>
      <c r="AG46">
        <v>46.777500000000003</v>
      </c>
      <c r="AH46">
        <v>47.486800000000002</v>
      </c>
      <c r="AI46">
        <v>50.059699999999999</v>
      </c>
      <c r="AJ46">
        <v>51.546900000000001</v>
      </c>
      <c r="AK46">
        <v>56.141199999999998</v>
      </c>
      <c r="AL46">
        <v>56.706200000000003</v>
      </c>
      <c r="AM46">
        <v>58.381</v>
      </c>
      <c r="AN46">
        <v>53.184399999999997</v>
      </c>
      <c r="AO46">
        <v>51.547199999999997</v>
      </c>
      <c r="AP46">
        <v>53.835599999999999</v>
      </c>
      <c r="AQ46">
        <v>55.4405</v>
      </c>
      <c r="AR46">
        <v>53.309600000000003</v>
      </c>
      <c r="AS46">
        <v>51.886000000000003</v>
      </c>
      <c r="AT46">
        <v>52.555999999999997</v>
      </c>
      <c r="AU46">
        <v>57.058500000000002</v>
      </c>
      <c r="AV46">
        <v>58.218000000000004</v>
      </c>
      <c r="AW46">
        <v>55.747500000000002</v>
      </c>
      <c r="AX46">
        <v>57.439300000000003</v>
      </c>
      <c r="AY46">
        <v>57.804299999999998</v>
      </c>
      <c r="AZ46">
        <v>59.194499999999998</v>
      </c>
      <c r="BA46">
        <v>56.3872</v>
      </c>
      <c r="BB46">
        <v>52.324800000000003</v>
      </c>
      <c r="BC46">
        <v>49.772300000000001</v>
      </c>
      <c r="BD46">
        <v>49.529699999999998</v>
      </c>
      <c r="BE46">
        <v>45.098999999999997</v>
      </c>
      <c r="BF46">
        <v>49.909799999999997</v>
      </c>
      <c r="BG46">
        <v>48.432400000000001</v>
      </c>
      <c r="BH46">
        <v>48.892499999999998</v>
      </c>
      <c r="BI46">
        <v>51.649000000000001</v>
      </c>
      <c r="BJ46">
        <v>55.643500000000003</v>
      </c>
      <c r="BK46">
        <v>58.192500000000003</v>
      </c>
      <c r="BL46">
        <v>59.805399999999999</v>
      </c>
      <c r="BM46">
        <v>54.6676</v>
      </c>
      <c r="BN46">
        <v>48.569299999999998</v>
      </c>
      <c r="BO46">
        <v>49.269100000000002</v>
      </c>
      <c r="BP46">
        <v>51.632100000000001</v>
      </c>
      <c r="BQ46">
        <v>50.427900000000001</v>
      </c>
      <c r="BR46">
        <v>50.874600000000001</v>
      </c>
      <c r="BS46">
        <v>40.391500000000001</v>
      </c>
      <c r="BT46">
        <v>39.168300000000002</v>
      </c>
      <c r="BU46">
        <v>39.827300000000001</v>
      </c>
      <c r="BV46">
        <v>42.4636</v>
      </c>
      <c r="BW46">
        <v>40.327100000000002</v>
      </c>
      <c r="BX46">
        <v>40.951999999999998</v>
      </c>
      <c r="BY46">
        <v>44.3065</v>
      </c>
      <c r="BZ46">
        <v>47.360900000000001</v>
      </c>
      <c r="CA46">
        <v>46.8628</v>
      </c>
      <c r="CB46">
        <v>52.822099999999999</v>
      </c>
      <c r="CC46">
        <v>53.472299999999997</v>
      </c>
      <c r="CD46">
        <v>54.286499999999997</v>
      </c>
      <c r="CE46">
        <v>62.021900000000002</v>
      </c>
      <c r="CF46">
        <v>64.521699999999996</v>
      </c>
      <c r="CG46">
        <v>64.753699999999995</v>
      </c>
      <c r="CH46">
        <v>62.814</v>
      </c>
      <c r="CI46">
        <v>63.555599999999998</v>
      </c>
      <c r="CJ46">
        <v>66.609099999999998</v>
      </c>
      <c r="CK46">
        <v>67.046599999999998</v>
      </c>
      <c r="CL46">
        <v>61.247900000000001</v>
      </c>
      <c r="CM46">
        <v>63.161900000000003</v>
      </c>
      <c r="CN46">
        <v>58.530900000000003</v>
      </c>
      <c r="CO46">
        <v>63.539900000000003</v>
      </c>
      <c r="CP46">
        <v>62.256500000000003</v>
      </c>
      <c r="CQ46">
        <v>53.526000000000003</v>
      </c>
      <c r="CR46">
        <v>53.057000000000002</v>
      </c>
      <c r="CS46">
        <v>52.690100000000001</v>
      </c>
      <c r="CT46">
        <v>57.120899999999999</v>
      </c>
      <c r="CU46">
        <v>57.472799999999999</v>
      </c>
      <c r="CV46">
        <v>60.7697</v>
      </c>
      <c r="CW46">
        <v>60.854700000000001</v>
      </c>
      <c r="CX46">
        <v>63.480899999999998</v>
      </c>
      <c r="CY46">
        <v>60.674700000000001</v>
      </c>
      <c r="CZ46">
        <v>60.617800000000003</v>
      </c>
      <c r="DA46">
        <v>55.054400000000001</v>
      </c>
      <c r="DB46">
        <v>59.232999999999997</v>
      </c>
      <c r="DC46">
        <v>62.469200000000001</v>
      </c>
      <c r="DD46">
        <v>64.175899999999999</v>
      </c>
      <c r="DE46">
        <v>60.897300000000001</v>
      </c>
      <c r="DF46">
        <v>60.457599999999999</v>
      </c>
      <c r="DG46">
        <v>62.508899999999997</v>
      </c>
      <c r="DH46">
        <v>60.685099999999998</v>
      </c>
      <c r="DI46">
        <v>57.968600000000002</v>
      </c>
      <c r="DJ46">
        <v>54.979700000000001</v>
      </c>
      <c r="DK46">
        <v>52.289099999999998</v>
      </c>
      <c r="DL46">
        <v>53.938200000000002</v>
      </c>
      <c r="DM46">
        <v>57.7179</v>
      </c>
      <c r="DN46">
        <v>55.732300000000002</v>
      </c>
      <c r="DO46">
        <v>67.006699999999995</v>
      </c>
      <c r="DP46">
        <v>67.321899999999999</v>
      </c>
      <c r="DQ46">
        <v>68.362399999999994</v>
      </c>
      <c r="DR46">
        <v>68.313800000000001</v>
      </c>
      <c r="DS46">
        <v>70.241500000000002</v>
      </c>
      <c r="DT46">
        <v>73.336600000000004</v>
      </c>
      <c r="DU46">
        <v>75.230800000000002</v>
      </c>
      <c r="DV46">
        <v>80.792599999999993</v>
      </c>
      <c r="DW46">
        <v>79.587400000000002</v>
      </c>
      <c r="DX46">
        <v>76.049899999999994</v>
      </c>
      <c r="DY46">
        <v>72.745900000000006</v>
      </c>
    </row>
    <row r="47" spans="1:129" x14ac:dyDescent="0.3">
      <c r="A47" t="s">
        <v>271</v>
      </c>
      <c r="B47" t="str">
        <f t="shared" si="0"/>
        <v>CCO CN Equity</v>
      </c>
      <c r="C47" t="s">
        <v>51</v>
      </c>
      <c r="D47" t="s">
        <v>6</v>
      </c>
      <c r="E47" t="s">
        <v>6</v>
      </c>
      <c r="F47">
        <v>168.41</v>
      </c>
      <c r="G47" s="2">
        <v>42005</v>
      </c>
      <c r="H47" s="2">
        <v>45657</v>
      </c>
      <c r="I47" s="2" t="s">
        <v>664</v>
      </c>
      <c r="J47" s="4">
        <v>15.99</v>
      </c>
      <c r="K47">
        <v>17.2364</v>
      </c>
      <c r="L47">
        <v>15.848599999999999</v>
      </c>
      <c r="M47">
        <v>19.054200000000002</v>
      </c>
      <c r="N47">
        <v>16.737500000000001</v>
      </c>
      <c r="O47">
        <v>16.116299999999999</v>
      </c>
      <c r="P47">
        <v>16.215599999999998</v>
      </c>
      <c r="Q47">
        <v>16.712199999999999</v>
      </c>
      <c r="R47">
        <v>14.779199999999999</v>
      </c>
      <c r="S47">
        <v>16.8231</v>
      </c>
      <c r="T47">
        <v>14.8246</v>
      </c>
      <c r="U47">
        <v>15.595700000000001</v>
      </c>
      <c r="V47">
        <v>15.540800000000001</v>
      </c>
      <c r="W47">
        <v>14.965299999999999</v>
      </c>
      <c r="X47">
        <v>15.322100000000001</v>
      </c>
      <c r="Y47">
        <v>14.4305</v>
      </c>
      <c r="Z47">
        <v>14.044499999999999</v>
      </c>
      <c r="AA47">
        <v>13.1365</v>
      </c>
      <c r="AB47">
        <v>11.5534</v>
      </c>
      <c r="AC47">
        <v>11.201700000000001</v>
      </c>
      <c r="AD47">
        <v>10.4704</v>
      </c>
      <c r="AE47">
        <v>9.6485000000000003</v>
      </c>
      <c r="AF47">
        <v>11.544499999999999</v>
      </c>
      <c r="AG47">
        <v>13.2066</v>
      </c>
      <c r="AH47">
        <v>15.586399999999999</v>
      </c>
      <c r="AI47">
        <v>13.827400000000001</v>
      </c>
      <c r="AJ47">
        <v>13.939399999999999</v>
      </c>
      <c r="AK47">
        <v>12.395799999999999</v>
      </c>
      <c r="AL47">
        <v>11.7898</v>
      </c>
      <c r="AM47">
        <v>11.273899999999999</v>
      </c>
      <c r="AN47">
        <v>12.190300000000001</v>
      </c>
      <c r="AO47">
        <v>11.951700000000001</v>
      </c>
      <c r="AP47">
        <v>11.5974</v>
      </c>
      <c r="AQ47">
        <v>10.0863</v>
      </c>
      <c r="AR47">
        <v>11.6455</v>
      </c>
      <c r="AS47">
        <v>11.2698</v>
      </c>
      <c r="AT47">
        <v>10.988300000000001</v>
      </c>
      <c r="AU47">
        <v>10.988300000000001</v>
      </c>
      <c r="AV47">
        <v>11.366899999999999</v>
      </c>
      <c r="AW47">
        <v>13.123799999999999</v>
      </c>
      <c r="AX47">
        <v>13.017099999999999</v>
      </c>
      <c r="AY47">
        <v>14.3566</v>
      </c>
      <c r="AZ47">
        <v>13.648</v>
      </c>
      <c r="BA47">
        <v>13.162699999999999</v>
      </c>
      <c r="BB47">
        <v>14.298400000000001</v>
      </c>
      <c r="BC47">
        <v>13.6868</v>
      </c>
      <c r="BD47">
        <v>15.3841</v>
      </c>
      <c r="BE47">
        <v>15.1012</v>
      </c>
      <c r="BF47">
        <v>15.5305</v>
      </c>
      <c r="BG47">
        <v>14.8964</v>
      </c>
      <c r="BH47">
        <v>15.364599999999999</v>
      </c>
      <c r="BI47">
        <v>14.4183</v>
      </c>
      <c r="BJ47">
        <v>13.3062</v>
      </c>
      <c r="BK47">
        <v>13.6965</v>
      </c>
      <c r="BL47">
        <v>11.823399999999999</v>
      </c>
      <c r="BM47">
        <v>11.3942</v>
      </c>
      <c r="BN47">
        <v>12.2722</v>
      </c>
      <c r="BO47">
        <v>11.472200000000001</v>
      </c>
      <c r="BP47">
        <v>11.88</v>
      </c>
      <c r="BQ47">
        <v>11.3302</v>
      </c>
      <c r="BR47">
        <v>10.476000000000001</v>
      </c>
      <c r="BS47">
        <v>11.398899999999999</v>
      </c>
      <c r="BT47">
        <v>10.5349</v>
      </c>
      <c r="BU47">
        <v>13.5884</v>
      </c>
      <c r="BV47">
        <v>14.688000000000001</v>
      </c>
      <c r="BW47">
        <v>13.6669</v>
      </c>
      <c r="BX47">
        <v>13.372400000000001</v>
      </c>
      <c r="BY47">
        <v>14.8353</v>
      </c>
      <c r="BZ47">
        <v>13.205500000000001</v>
      </c>
      <c r="CA47">
        <v>12.4298</v>
      </c>
      <c r="CB47">
        <v>12.8315</v>
      </c>
      <c r="CC47">
        <v>16.841999999999999</v>
      </c>
      <c r="CD47">
        <v>15.7159</v>
      </c>
      <c r="CE47">
        <v>19.726400000000002</v>
      </c>
      <c r="CF47">
        <v>20.585799999999999</v>
      </c>
      <c r="CG47">
        <v>20.408000000000001</v>
      </c>
      <c r="CH47">
        <v>23.4603</v>
      </c>
      <c r="CI47">
        <v>23.470199999999998</v>
      </c>
      <c r="CJ47">
        <v>21.9193</v>
      </c>
      <c r="CK47">
        <v>23.025700000000001</v>
      </c>
      <c r="CL47">
        <v>27.1843</v>
      </c>
      <c r="CM47">
        <v>29.703199999999999</v>
      </c>
      <c r="CN47">
        <v>29.502800000000001</v>
      </c>
      <c r="CO47">
        <v>27.3141</v>
      </c>
      <c r="CP47">
        <v>24.471800000000002</v>
      </c>
      <c r="CQ47">
        <v>30.869499999999999</v>
      </c>
      <c r="CR47">
        <v>36.058999999999997</v>
      </c>
      <c r="CS47">
        <v>32.850299999999997</v>
      </c>
      <c r="CT47">
        <v>30.691299999999998</v>
      </c>
      <c r="CU47">
        <v>26.739699999999999</v>
      </c>
      <c r="CV47">
        <v>32.662100000000002</v>
      </c>
      <c r="CW47">
        <v>37.861499999999999</v>
      </c>
      <c r="CX47">
        <v>36.306600000000003</v>
      </c>
      <c r="CY47">
        <v>31.9986</v>
      </c>
      <c r="CZ47">
        <v>32.579300000000003</v>
      </c>
      <c r="DA47">
        <v>30.511399999999998</v>
      </c>
      <c r="DB47">
        <v>37.013300000000001</v>
      </c>
      <c r="DC47">
        <v>37.082900000000002</v>
      </c>
      <c r="DD47">
        <v>35.183999999999997</v>
      </c>
      <c r="DE47">
        <v>37.033200000000001</v>
      </c>
      <c r="DF47">
        <v>37.570099999999996</v>
      </c>
      <c r="DG47">
        <v>41.2485</v>
      </c>
      <c r="DH47">
        <v>46.090200000000003</v>
      </c>
      <c r="DI47">
        <v>49.709000000000003</v>
      </c>
      <c r="DJ47">
        <v>53.5764</v>
      </c>
      <c r="DK47">
        <v>56.399799999999999</v>
      </c>
      <c r="DL47">
        <v>62.0687</v>
      </c>
      <c r="DM47">
        <v>56.908799999999999</v>
      </c>
      <c r="DN47">
        <v>63.941400000000002</v>
      </c>
      <c r="DO47">
        <v>54.7273</v>
      </c>
      <c r="DP47">
        <v>58.4129</v>
      </c>
      <c r="DQ47">
        <v>62.566800000000001</v>
      </c>
      <c r="DR47">
        <v>75.337100000000007</v>
      </c>
      <c r="DS47">
        <v>67.129000000000005</v>
      </c>
      <c r="DT47">
        <v>62.596699999999998</v>
      </c>
      <c r="DU47">
        <v>54.777099999999997</v>
      </c>
      <c r="DV47">
        <v>64.290099999999995</v>
      </c>
      <c r="DW47">
        <v>72.478300000000004</v>
      </c>
      <c r="DX47">
        <v>83.687700000000007</v>
      </c>
      <c r="DY47">
        <v>73.766900000000007</v>
      </c>
    </row>
    <row r="48" spans="1:129" x14ac:dyDescent="0.3">
      <c r="A48" t="s">
        <v>272</v>
      </c>
      <c r="B48" t="str">
        <f t="shared" si="0"/>
        <v>CEU CN Equity</v>
      </c>
      <c r="C48" t="s">
        <v>52</v>
      </c>
      <c r="D48" t="s">
        <v>6</v>
      </c>
      <c r="E48" t="s">
        <v>6</v>
      </c>
      <c r="F48">
        <v>14.2</v>
      </c>
      <c r="G48" s="2">
        <v>42005</v>
      </c>
      <c r="H48" s="2">
        <v>45657</v>
      </c>
      <c r="I48" s="2" t="s">
        <v>664</v>
      </c>
      <c r="J48" s="4">
        <v>4.29</v>
      </c>
      <c r="K48">
        <v>4.9318</v>
      </c>
      <c r="L48">
        <v>4.3277000000000001</v>
      </c>
      <c r="M48">
        <v>4.9307999999999996</v>
      </c>
      <c r="N48">
        <v>5.8930999999999996</v>
      </c>
      <c r="O48">
        <v>5.8746</v>
      </c>
      <c r="P48">
        <v>5.2862999999999998</v>
      </c>
      <c r="Q48">
        <v>6.3068</v>
      </c>
      <c r="R48">
        <v>5.1010999999999997</v>
      </c>
      <c r="S48">
        <v>4.6948999999999996</v>
      </c>
      <c r="T48">
        <v>3.9531999999999998</v>
      </c>
      <c r="U48">
        <v>3.258</v>
      </c>
      <c r="V48">
        <v>3.2995000000000001</v>
      </c>
      <c r="W48">
        <v>2.5842000000000001</v>
      </c>
      <c r="X48">
        <v>2.6960999999999999</v>
      </c>
      <c r="Y48">
        <v>3.2391999999999999</v>
      </c>
      <c r="Z48">
        <v>3.03</v>
      </c>
      <c r="AA48">
        <v>3.4470999999999998</v>
      </c>
      <c r="AB48">
        <v>2.9832999999999998</v>
      </c>
      <c r="AC48">
        <v>3.7736000000000001</v>
      </c>
      <c r="AD48">
        <v>4.4035000000000002</v>
      </c>
      <c r="AE48">
        <v>4.4904000000000002</v>
      </c>
      <c r="AF48">
        <v>5.9358000000000004</v>
      </c>
      <c r="AG48">
        <v>6.5069999999999997</v>
      </c>
      <c r="AH48">
        <v>6.5514999999999999</v>
      </c>
      <c r="AI48">
        <v>6.3665000000000003</v>
      </c>
      <c r="AJ48">
        <v>6.1985999999999999</v>
      </c>
      <c r="AK48">
        <v>5.4863999999999997</v>
      </c>
      <c r="AL48">
        <v>5.4459</v>
      </c>
      <c r="AM48">
        <v>4.9206000000000003</v>
      </c>
      <c r="AN48">
        <v>5.4249999999999998</v>
      </c>
      <c r="AO48">
        <v>4.5330000000000004</v>
      </c>
      <c r="AP48">
        <v>5.3787000000000003</v>
      </c>
      <c r="AQ48">
        <v>5.9264000000000001</v>
      </c>
      <c r="AR48">
        <v>5.2381000000000002</v>
      </c>
      <c r="AS48">
        <v>5.5730000000000004</v>
      </c>
      <c r="AT48">
        <v>5.08</v>
      </c>
      <c r="AU48">
        <v>4.7404999999999999</v>
      </c>
      <c r="AV48">
        <v>5.0244999999999997</v>
      </c>
      <c r="AW48">
        <v>5.3769999999999998</v>
      </c>
      <c r="AX48">
        <v>4.5842000000000001</v>
      </c>
      <c r="AY48">
        <v>3.8441999999999998</v>
      </c>
      <c r="AZ48">
        <v>3.8313999999999999</v>
      </c>
      <c r="BA48">
        <v>4.1097000000000001</v>
      </c>
      <c r="BB48">
        <v>3.6594000000000002</v>
      </c>
      <c r="BC48">
        <v>3.0024000000000002</v>
      </c>
      <c r="BD48">
        <v>2.7402000000000002</v>
      </c>
      <c r="BE48">
        <v>2.7187999999999999</v>
      </c>
      <c r="BF48">
        <v>2.87</v>
      </c>
      <c r="BG48">
        <v>2.7359</v>
      </c>
      <c r="BH48">
        <v>2.3677999999999999</v>
      </c>
      <c r="BI48">
        <v>2.2677999999999998</v>
      </c>
      <c r="BJ48">
        <v>1.907</v>
      </c>
      <c r="BK48">
        <v>2.1116000000000001</v>
      </c>
      <c r="BL48">
        <v>1.6619999999999999</v>
      </c>
      <c r="BM48">
        <v>1.6931</v>
      </c>
      <c r="BN48">
        <v>1.8028</v>
      </c>
      <c r="BO48">
        <v>1.552</v>
      </c>
      <c r="BP48">
        <v>1.6535</v>
      </c>
      <c r="BQ48">
        <v>2.0646</v>
      </c>
      <c r="BR48">
        <v>1.732</v>
      </c>
      <c r="BS48">
        <v>1.8077000000000001</v>
      </c>
      <c r="BT48">
        <v>0.72289999999999999</v>
      </c>
      <c r="BU48">
        <v>1.0441</v>
      </c>
      <c r="BV48">
        <v>0.90129999999999999</v>
      </c>
      <c r="BW48">
        <v>0.96379999999999999</v>
      </c>
      <c r="BX48">
        <v>0.83</v>
      </c>
      <c r="BY48">
        <v>0.8478</v>
      </c>
      <c r="BZ48">
        <v>0.69610000000000005</v>
      </c>
      <c r="CA48">
        <v>0.57120000000000004</v>
      </c>
      <c r="CB48">
        <v>1.0084</v>
      </c>
      <c r="CC48">
        <v>1.1423000000000001</v>
      </c>
      <c r="CD48">
        <v>1.2494000000000001</v>
      </c>
      <c r="CE48">
        <v>1.3743000000000001</v>
      </c>
      <c r="CF48">
        <v>1.4368000000000001</v>
      </c>
      <c r="CG48">
        <v>1.4457</v>
      </c>
      <c r="CH48">
        <v>1.5795999999999999</v>
      </c>
      <c r="CI48">
        <v>1.7223999999999999</v>
      </c>
      <c r="CJ48">
        <v>1.4457</v>
      </c>
      <c r="CK48">
        <v>1.3475999999999999</v>
      </c>
      <c r="CL48">
        <v>1.7111000000000001</v>
      </c>
      <c r="CM48">
        <v>1.7381</v>
      </c>
      <c r="CN48">
        <v>1.603</v>
      </c>
      <c r="CO48">
        <v>1.8427</v>
      </c>
      <c r="CP48">
        <v>2.2147999999999999</v>
      </c>
      <c r="CQ48">
        <v>2.3056000000000001</v>
      </c>
      <c r="CR48">
        <v>2.1926999999999999</v>
      </c>
      <c r="CS48">
        <v>2.4028</v>
      </c>
      <c r="CT48">
        <v>2.5398000000000001</v>
      </c>
      <c r="CU48">
        <v>2.1427</v>
      </c>
      <c r="CV48">
        <v>2.4462000000000002</v>
      </c>
      <c r="CW48">
        <v>2.2806999999999999</v>
      </c>
      <c r="CX48">
        <v>2.0198999999999998</v>
      </c>
      <c r="CY48">
        <v>2.6593</v>
      </c>
      <c r="CZ48">
        <v>2.6593</v>
      </c>
      <c r="DA48">
        <v>2.5760999999999998</v>
      </c>
      <c r="DB48">
        <v>2.7067999999999999</v>
      </c>
      <c r="DC48">
        <v>2.7534000000000001</v>
      </c>
      <c r="DD48">
        <v>2.5204</v>
      </c>
      <c r="DE48">
        <v>2.5297999999999998</v>
      </c>
      <c r="DF48">
        <v>2.2193999999999998</v>
      </c>
      <c r="DG48">
        <v>2.4887000000000001</v>
      </c>
      <c r="DH48">
        <v>2.6692</v>
      </c>
      <c r="DI48">
        <v>3.4956</v>
      </c>
      <c r="DJ48">
        <v>3.6804999999999999</v>
      </c>
      <c r="DK48">
        <v>3.4702000000000002</v>
      </c>
      <c r="DL48">
        <v>3.2980999999999998</v>
      </c>
      <c r="DM48">
        <v>3.3214999999999999</v>
      </c>
      <c r="DN48">
        <v>3.8896000000000002</v>
      </c>
      <c r="DO48">
        <v>4.1109999999999998</v>
      </c>
      <c r="DP48">
        <v>4.5639000000000003</v>
      </c>
      <c r="DQ48">
        <v>5.4942000000000002</v>
      </c>
      <c r="DR48">
        <v>6.9961000000000002</v>
      </c>
      <c r="DS48">
        <v>7.4915000000000003</v>
      </c>
      <c r="DT48">
        <v>8.0363000000000007</v>
      </c>
      <c r="DU48">
        <v>7.7832999999999997</v>
      </c>
      <c r="DV48">
        <v>7.3076999999999996</v>
      </c>
      <c r="DW48">
        <v>7.7961999999999998</v>
      </c>
      <c r="DX48">
        <v>9.4375</v>
      </c>
      <c r="DY48">
        <v>9.7216000000000005</v>
      </c>
    </row>
    <row r="49" spans="1:129" x14ac:dyDescent="0.3">
      <c r="A49" t="s">
        <v>273</v>
      </c>
      <c r="B49" t="str">
        <f t="shared" si="0"/>
        <v>CG CN Equity</v>
      </c>
      <c r="C49" t="s">
        <v>53</v>
      </c>
      <c r="D49" t="s">
        <v>6</v>
      </c>
      <c r="E49" t="s">
        <v>6</v>
      </c>
      <c r="F49">
        <v>22.81</v>
      </c>
      <c r="G49" s="2">
        <v>42005</v>
      </c>
      <c r="H49" s="2">
        <v>45657</v>
      </c>
      <c r="I49" s="2" t="s">
        <v>663</v>
      </c>
      <c r="J49" s="4">
        <v>6.19</v>
      </c>
      <c r="K49">
        <v>4.9663000000000004</v>
      </c>
      <c r="L49">
        <v>5.0568999999999997</v>
      </c>
      <c r="M49">
        <v>5.1059999999999999</v>
      </c>
      <c r="N49">
        <v>6.3192000000000004</v>
      </c>
      <c r="O49">
        <v>5.8419999999999996</v>
      </c>
      <c r="P49">
        <v>5.3811999999999998</v>
      </c>
      <c r="Q49">
        <v>5.5038999999999998</v>
      </c>
      <c r="R49">
        <v>6.2404999999999999</v>
      </c>
      <c r="S49">
        <v>6.0914999999999999</v>
      </c>
      <c r="T49">
        <v>6.0426000000000002</v>
      </c>
      <c r="U49">
        <v>5.4850000000000003</v>
      </c>
      <c r="V49">
        <v>5.3102</v>
      </c>
      <c r="W49">
        <v>6.1924999999999999</v>
      </c>
      <c r="X49">
        <v>5.0457999999999998</v>
      </c>
      <c r="Y49">
        <v>5.8072999999999997</v>
      </c>
      <c r="Z49">
        <v>5.7702</v>
      </c>
      <c r="AA49">
        <v>6.4767999999999999</v>
      </c>
      <c r="AB49">
        <v>6.4767999999999999</v>
      </c>
      <c r="AC49">
        <v>5.5472000000000001</v>
      </c>
      <c r="AD49">
        <v>6.0799000000000003</v>
      </c>
      <c r="AE49">
        <v>5.7332000000000001</v>
      </c>
      <c r="AF49">
        <v>5.8685</v>
      </c>
      <c r="AG49">
        <v>5.3189000000000002</v>
      </c>
      <c r="AH49">
        <v>5.4372999999999996</v>
      </c>
      <c r="AI49">
        <v>5.4203999999999999</v>
      </c>
      <c r="AJ49">
        <v>6.4688999999999997</v>
      </c>
      <c r="AK49">
        <v>5.9362000000000004</v>
      </c>
      <c r="AL49">
        <v>6.4858000000000002</v>
      </c>
      <c r="AM49">
        <v>5.9869000000000003</v>
      </c>
      <c r="AN49">
        <v>5.6233000000000004</v>
      </c>
      <c r="AO49">
        <v>6.3421000000000003</v>
      </c>
      <c r="AP49">
        <v>7.4329000000000001</v>
      </c>
      <c r="AQ49">
        <v>7.4074999999999998</v>
      </c>
      <c r="AR49">
        <v>6.1729000000000003</v>
      </c>
      <c r="AS49">
        <v>5.4457000000000004</v>
      </c>
      <c r="AT49">
        <v>5.3696000000000002</v>
      </c>
      <c r="AU49">
        <v>5.6825000000000001</v>
      </c>
      <c r="AV49">
        <v>6.2491000000000003</v>
      </c>
      <c r="AW49">
        <v>6.6295999999999999</v>
      </c>
      <c r="AX49">
        <v>5.7586000000000004</v>
      </c>
      <c r="AY49">
        <v>6.1814</v>
      </c>
      <c r="AZ49">
        <v>4.9976000000000003</v>
      </c>
      <c r="BA49">
        <v>4.7184999999999997</v>
      </c>
      <c r="BB49">
        <v>4.3548999999999998</v>
      </c>
      <c r="BC49">
        <v>4.3464</v>
      </c>
      <c r="BD49">
        <v>4.5663</v>
      </c>
      <c r="BE49">
        <v>4.9553000000000003</v>
      </c>
      <c r="BF49">
        <v>5.6318000000000001</v>
      </c>
      <c r="BG49">
        <v>5.8009000000000004</v>
      </c>
      <c r="BH49">
        <v>5.9276999999999997</v>
      </c>
      <c r="BI49">
        <v>5.7671000000000001</v>
      </c>
      <c r="BJ49">
        <v>6.5449999999999999</v>
      </c>
      <c r="BK49">
        <v>7.7965</v>
      </c>
      <c r="BL49">
        <v>8.9126999999999992</v>
      </c>
      <c r="BM49">
        <v>10.2403</v>
      </c>
      <c r="BN49">
        <v>9.5215999999999994</v>
      </c>
      <c r="BO49">
        <v>9.4962</v>
      </c>
      <c r="BP49">
        <v>9.6060999999999996</v>
      </c>
      <c r="BQ49">
        <v>8.7350999999999992</v>
      </c>
      <c r="BR49">
        <v>8.9634999999999998</v>
      </c>
      <c r="BS49">
        <v>7.1707999999999998</v>
      </c>
      <c r="BT49">
        <v>7.0777000000000001</v>
      </c>
      <c r="BU49">
        <v>9.4537999999999993</v>
      </c>
      <c r="BV49">
        <v>11.9009</v>
      </c>
      <c r="BW49">
        <v>12.9062</v>
      </c>
      <c r="BX49">
        <v>14.3118</v>
      </c>
      <c r="BY49">
        <v>14.5184</v>
      </c>
      <c r="BZ49">
        <v>13.236599999999999</v>
      </c>
      <c r="CA49">
        <v>9.9466999999999999</v>
      </c>
      <c r="CB49">
        <v>10.8811</v>
      </c>
      <c r="CC49">
        <v>12.648899999999999</v>
      </c>
      <c r="CD49">
        <v>11.3703</v>
      </c>
      <c r="CE49">
        <v>10.597899999999999</v>
      </c>
      <c r="CF49">
        <v>9.5808</v>
      </c>
      <c r="CG49">
        <v>9.7703000000000007</v>
      </c>
      <c r="CH49">
        <v>8.4713999999999992</v>
      </c>
      <c r="CI49">
        <v>8.1509</v>
      </c>
      <c r="CJ49">
        <v>8.6880000000000006</v>
      </c>
      <c r="CK49">
        <v>8.2292000000000005</v>
      </c>
      <c r="CL49">
        <v>7.5484999999999998</v>
      </c>
      <c r="CM49">
        <v>8.0983000000000001</v>
      </c>
      <c r="CN49">
        <v>8.2575000000000003</v>
      </c>
      <c r="CO49">
        <v>8.5648999999999997</v>
      </c>
      <c r="CP49">
        <v>9.0129000000000001</v>
      </c>
      <c r="CQ49">
        <v>10.857699999999999</v>
      </c>
      <c r="CR49">
        <v>10.8544</v>
      </c>
      <c r="CS49">
        <v>10.501099999999999</v>
      </c>
      <c r="CT49">
        <v>8.7761999999999993</v>
      </c>
      <c r="CU49">
        <v>7.7625000000000002</v>
      </c>
      <c r="CV49">
        <v>7.0867000000000004</v>
      </c>
      <c r="CW49">
        <v>5.3525999999999998</v>
      </c>
      <c r="CX49">
        <v>5.4695999999999998</v>
      </c>
      <c r="CY49">
        <v>5.6944999999999997</v>
      </c>
      <c r="CZ49">
        <v>6.5349000000000004</v>
      </c>
      <c r="DA49">
        <v>6.3712999999999997</v>
      </c>
      <c r="DB49">
        <v>7.7618999999999998</v>
      </c>
      <c r="DC49">
        <v>7.8346</v>
      </c>
      <c r="DD49">
        <v>8.0023</v>
      </c>
      <c r="DE49">
        <v>8.3964999999999996</v>
      </c>
      <c r="DF49">
        <v>7.5747</v>
      </c>
      <c r="DG49">
        <v>7.3524000000000003</v>
      </c>
      <c r="DH49">
        <v>7.8432000000000004</v>
      </c>
      <c r="DI49">
        <v>7.5747</v>
      </c>
      <c r="DJ49">
        <v>6.2016999999999998</v>
      </c>
      <c r="DK49">
        <v>6.5846</v>
      </c>
      <c r="DL49">
        <v>7.8346999999999998</v>
      </c>
      <c r="DM49">
        <v>7.4576000000000002</v>
      </c>
      <c r="DN49">
        <v>6.6844999999999999</v>
      </c>
      <c r="DO49">
        <v>6.4204999999999997</v>
      </c>
      <c r="DP49">
        <v>7.6120000000000001</v>
      </c>
      <c r="DQ49">
        <v>7.9736000000000002</v>
      </c>
      <c r="DR49">
        <v>8.9794</v>
      </c>
      <c r="DS49">
        <v>8.8164999999999996</v>
      </c>
      <c r="DT49">
        <v>8.8740000000000006</v>
      </c>
      <c r="DU49">
        <v>9.2195</v>
      </c>
      <c r="DV49">
        <v>9.3740000000000006</v>
      </c>
      <c r="DW49">
        <v>9.4994999999999994</v>
      </c>
      <c r="DX49">
        <v>8.2247000000000003</v>
      </c>
      <c r="DY49">
        <v>7.9619</v>
      </c>
    </row>
    <row r="50" spans="1:129" x14ac:dyDescent="0.3">
      <c r="A50" t="s">
        <v>274</v>
      </c>
      <c r="B50" t="str">
        <f t="shared" si="0"/>
        <v>CHP-U CN Equity</v>
      </c>
      <c r="C50" t="s">
        <v>54</v>
      </c>
      <c r="D50" t="s">
        <v>6</v>
      </c>
      <c r="E50" t="s">
        <v>6</v>
      </c>
      <c r="F50">
        <v>15.24</v>
      </c>
      <c r="G50" s="2">
        <v>42005</v>
      </c>
      <c r="H50" s="2">
        <v>45657</v>
      </c>
      <c r="I50" s="2" t="s">
        <v>667</v>
      </c>
      <c r="J50" s="4">
        <v>5.94</v>
      </c>
      <c r="K50">
        <v>6.3630000000000004</v>
      </c>
      <c r="L50">
        <v>6.2493999999999996</v>
      </c>
      <c r="M50">
        <v>6.2176999999999998</v>
      </c>
      <c r="N50">
        <v>6.2649999999999997</v>
      </c>
      <c r="O50">
        <v>6.0553999999999997</v>
      </c>
      <c r="P50">
        <v>6.4398</v>
      </c>
      <c r="Q50">
        <v>6.4086999999999996</v>
      </c>
      <c r="R50">
        <v>6.5416999999999996</v>
      </c>
      <c r="S50">
        <v>6.7431999999999999</v>
      </c>
      <c r="T50">
        <v>6.7744999999999997</v>
      </c>
      <c r="U50">
        <v>6.8060999999999998</v>
      </c>
      <c r="V50">
        <v>6.8673999999999999</v>
      </c>
      <c r="W50">
        <v>7.2594000000000003</v>
      </c>
      <c r="X50">
        <v>7.2340999999999998</v>
      </c>
      <c r="Y50">
        <v>7.6294000000000004</v>
      </c>
      <c r="Z50">
        <v>8.0906000000000002</v>
      </c>
      <c r="AA50">
        <v>8.4077000000000002</v>
      </c>
      <c r="AB50">
        <v>8.5607000000000006</v>
      </c>
      <c r="AC50">
        <v>8.2200000000000006</v>
      </c>
      <c r="AD50">
        <v>8.2789999999999999</v>
      </c>
      <c r="AE50">
        <v>7.9362000000000004</v>
      </c>
      <c r="AF50">
        <v>7.8632</v>
      </c>
      <c r="AG50">
        <v>8.1836000000000002</v>
      </c>
      <c r="AH50">
        <v>8.4441000000000006</v>
      </c>
      <c r="AI50">
        <v>8.6814999999999998</v>
      </c>
      <c r="AJ50">
        <v>8.5152000000000001</v>
      </c>
      <c r="AK50">
        <v>8.5946999999999996</v>
      </c>
      <c r="AL50">
        <v>8.6019000000000005</v>
      </c>
      <c r="AM50">
        <v>8.6274999999999995</v>
      </c>
      <c r="AN50">
        <v>8.4105000000000008</v>
      </c>
      <c r="AO50">
        <v>8.2424999999999997</v>
      </c>
      <c r="AP50">
        <v>8.4014000000000006</v>
      </c>
      <c r="AQ50">
        <v>8.6107999999999993</v>
      </c>
      <c r="AR50">
        <v>8.4149999999999991</v>
      </c>
      <c r="AS50">
        <v>8.5566999999999993</v>
      </c>
      <c r="AT50">
        <v>8.3202999999999996</v>
      </c>
      <c r="AU50">
        <v>7.6778000000000004</v>
      </c>
      <c r="AV50">
        <v>7.5560999999999998</v>
      </c>
      <c r="AW50">
        <v>7.4785000000000004</v>
      </c>
      <c r="AX50">
        <v>7.5975000000000001</v>
      </c>
      <c r="AY50">
        <v>8.0066000000000006</v>
      </c>
      <c r="AZ50">
        <v>8.2794000000000008</v>
      </c>
      <c r="BA50">
        <v>8.3268000000000004</v>
      </c>
      <c r="BB50">
        <v>8.0738000000000003</v>
      </c>
      <c r="BC50">
        <v>8.0553000000000008</v>
      </c>
      <c r="BD50">
        <v>8.2995999999999999</v>
      </c>
      <c r="BE50">
        <v>7.8535000000000004</v>
      </c>
      <c r="BF50">
        <v>8.7753999999999994</v>
      </c>
      <c r="BG50">
        <v>9.2971000000000004</v>
      </c>
      <c r="BH50">
        <v>9.7179000000000002</v>
      </c>
      <c r="BI50">
        <v>9.4700000000000006</v>
      </c>
      <c r="BJ50">
        <v>9.4016999999999999</v>
      </c>
      <c r="BK50">
        <v>9.5844000000000005</v>
      </c>
      <c r="BL50">
        <v>9.6623000000000001</v>
      </c>
      <c r="BM50">
        <v>9.8046000000000006</v>
      </c>
      <c r="BN50">
        <v>10.250400000000001</v>
      </c>
      <c r="BO50">
        <v>9.9116</v>
      </c>
      <c r="BP50">
        <v>9.8343000000000007</v>
      </c>
      <c r="BQ50">
        <v>10.007899999999999</v>
      </c>
      <c r="BR50">
        <v>10.5627</v>
      </c>
      <c r="BS50">
        <v>9.8094000000000001</v>
      </c>
      <c r="BT50">
        <v>9.4224999999999994</v>
      </c>
      <c r="BU50">
        <v>9.2483000000000004</v>
      </c>
      <c r="BV50">
        <v>9.5358999999999998</v>
      </c>
      <c r="BW50">
        <v>9.4281000000000006</v>
      </c>
      <c r="BX50">
        <v>9.4291999999999998</v>
      </c>
      <c r="BY50">
        <v>9.4819999999999993</v>
      </c>
      <c r="BZ50">
        <v>9.5966000000000005</v>
      </c>
      <c r="CA50">
        <v>9.0794999999999995</v>
      </c>
      <c r="CB50">
        <v>10.0465</v>
      </c>
      <c r="CC50">
        <v>9.9113000000000007</v>
      </c>
      <c r="CD50">
        <v>9.8985000000000003</v>
      </c>
      <c r="CE50">
        <v>9.7850999999999999</v>
      </c>
      <c r="CF50">
        <v>10.478</v>
      </c>
      <c r="CG50">
        <v>10.8188</v>
      </c>
      <c r="CH50">
        <v>11.371600000000001</v>
      </c>
      <c r="CI50">
        <v>11.185600000000001</v>
      </c>
      <c r="CJ50">
        <v>11.555300000000001</v>
      </c>
      <c r="CK50">
        <v>11.777100000000001</v>
      </c>
      <c r="CL50">
        <v>11.2956</v>
      </c>
      <c r="CM50">
        <v>11.851800000000001</v>
      </c>
      <c r="CN50">
        <v>11.294600000000001</v>
      </c>
      <c r="CO50">
        <v>12.1912</v>
      </c>
      <c r="CP50">
        <v>11.6952</v>
      </c>
      <c r="CQ50">
        <v>11.753500000000001</v>
      </c>
      <c r="CR50">
        <v>12.5886</v>
      </c>
      <c r="CS50">
        <v>12.387</v>
      </c>
      <c r="CT50">
        <v>12.356400000000001</v>
      </c>
      <c r="CU50">
        <v>11.5639</v>
      </c>
      <c r="CV50">
        <v>11.797499999999999</v>
      </c>
      <c r="CW50">
        <v>11.285500000000001</v>
      </c>
      <c r="CX50">
        <v>10.5069</v>
      </c>
      <c r="CY50">
        <v>10.975199999999999</v>
      </c>
      <c r="CZ50">
        <v>12.403700000000001</v>
      </c>
      <c r="DA50">
        <v>12.481400000000001</v>
      </c>
      <c r="DB50">
        <v>12.711</v>
      </c>
      <c r="DC50">
        <v>12.619300000000001</v>
      </c>
      <c r="DD50">
        <v>12.4351</v>
      </c>
      <c r="DE50">
        <v>12.5913</v>
      </c>
      <c r="DF50">
        <v>11.715199999999999</v>
      </c>
      <c r="DG50">
        <v>11.7788</v>
      </c>
      <c r="DH50">
        <v>12.128500000000001</v>
      </c>
      <c r="DI50">
        <v>11.4847</v>
      </c>
      <c r="DJ50">
        <v>11.163</v>
      </c>
      <c r="DK50">
        <v>10.6555</v>
      </c>
      <c r="DL50">
        <v>11.7028</v>
      </c>
      <c r="DM50">
        <v>12.4611</v>
      </c>
      <c r="DN50">
        <v>12.5968</v>
      </c>
      <c r="DO50">
        <v>12.069699999999999</v>
      </c>
      <c r="DP50">
        <v>12.4787</v>
      </c>
      <c r="DQ50">
        <v>11.847799999999999</v>
      </c>
      <c r="DR50">
        <v>11.614599999999999</v>
      </c>
      <c r="DS50">
        <v>11.801299999999999</v>
      </c>
      <c r="DT50">
        <v>12.796200000000001</v>
      </c>
      <c r="DU50">
        <v>13.6677</v>
      </c>
      <c r="DV50">
        <v>14.0885</v>
      </c>
      <c r="DW50">
        <v>13.262</v>
      </c>
      <c r="DX50">
        <v>13.134399999999999</v>
      </c>
      <c r="DY50">
        <v>12.6022</v>
      </c>
    </row>
    <row r="51" spans="1:129" x14ac:dyDescent="0.3">
      <c r="A51" t="s">
        <v>275</v>
      </c>
      <c r="B51" t="str">
        <f t="shared" si="0"/>
        <v>CIGI CN Equity</v>
      </c>
      <c r="C51" t="s">
        <v>55</v>
      </c>
      <c r="D51" t="s">
        <v>6</v>
      </c>
      <c r="E51" t="s">
        <v>6</v>
      </c>
      <c r="F51">
        <v>186.06</v>
      </c>
      <c r="G51" s="2">
        <v>42005</v>
      </c>
      <c r="H51" s="2">
        <v>45657</v>
      </c>
      <c r="I51" s="2" t="s">
        <v>667</v>
      </c>
      <c r="J51" s="4">
        <v>42.78</v>
      </c>
      <c r="K51">
        <v>48.522300000000001</v>
      </c>
      <c r="L51">
        <v>52.5411</v>
      </c>
      <c r="M51">
        <v>50.714300000000001</v>
      </c>
      <c r="N51">
        <v>52.041200000000003</v>
      </c>
      <c r="O51">
        <v>46.768799999999999</v>
      </c>
      <c r="P51">
        <v>53.314500000000002</v>
      </c>
      <c r="Q51">
        <v>56.768300000000004</v>
      </c>
      <c r="R51">
        <v>53.030700000000003</v>
      </c>
      <c r="S51">
        <v>63.431399999999996</v>
      </c>
      <c r="T51">
        <v>59.145899999999997</v>
      </c>
      <c r="U51">
        <v>60.451900000000002</v>
      </c>
      <c r="V51">
        <v>59.619500000000002</v>
      </c>
      <c r="W51">
        <v>45.537199999999999</v>
      </c>
      <c r="X51">
        <v>48.191099999999999</v>
      </c>
      <c r="Y51">
        <v>50.825400000000002</v>
      </c>
      <c r="Z51">
        <v>50.198700000000002</v>
      </c>
      <c r="AA51">
        <v>43.2714</v>
      </c>
      <c r="AB51">
        <v>52.863300000000002</v>
      </c>
      <c r="AC51">
        <v>52.922199999999997</v>
      </c>
      <c r="AD51">
        <v>54.010800000000003</v>
      </c>
      <c r="AE51">
        <v>45.8018</v>
      </c>
      <c r="AF51">
        <v>46.6158</v>
      </c>
      <c r="AG51">
        <v>48.604799999999997</v>
      </c>
      <c r="AH51">
        <v>46.797699999999999</v>
      </c>
      <c r="AI51">
        <v>65.664100000000005</v>
      </c>
      <c r="AJ51">
        <v>61.784799999999997</v>
      </c>
      <c r="AK51">
        <v>65.644499999999994</v>
      </c>
      <c r="AL51">
        <v>71.203299999999999</v>
      </c>
      <c r="AM51">
        <v>72.055400000000006</v>
      </c>
      <c r="AN51">
        <v>66.009799999999998</v>
      </c>
      <c r="AO51">
        <v>63.837299999999999</v>
      </c>
      <c r="AP51">
        <v>60.8489</v>
      </c>
      <c r="AQ51">
        <v>74.3262</v>
      </c>
      <c r="AR51">
        <v>77.481700000000004</v>
      </c>
      <c r="AS51">
        <v>74.644099999999995</v>
      </c>
      <c r="AT51">
        <v>73.296199999999999</v>
      </c>
      <c r="AU51">
        <v>79.396000000000001</v>
      </c>
      <c r="AV51">
        <v>87.994799999999998</v>
      </c>
      <c r="AW51">
        <v>85.800799999999995</v>
      </c>
      <c r="AX51">
        <v>92.028599999999997</v>
      </c>
      <c r="AY51">
        <v>98.470399999999998</v>
      </c>
      <c r="AZ51">
        <v>104.7122</v>
      </c>
      <c r="BA51">
        <v>104.7811</v>
      </c>
      <c r="BB51">
        <v>98.499899999999997</v>
      </c>
      <c r="BC51">
        <v>88.014899999999997</v>
      </c>
      <c r="BD51">
        <v>86.144400000000005</v>
      </c>
      <c r="BE51">
        <v>74.191100000000006</v>
      </c>
      <c r="BF51">
        <v>82.685299999999998</v>
      </c>
      <c r="BG51">
        <v>88.597800000000007</v>
      </c>
      <c r="BH51">
        <v>87.967100000000002</v>
      </c>
      <c r="BI51">
        <v>84.823700000000002</v>
      </c>
      <c r="BJ51">
        <v>82.044799999999995</v>
      </c>
      <c r="BK51">
        <v>92.329400000000007</v>
      </c>
      <c r="BL51">
        <v>94.548100000000005</v>
      </c>
      <c r="BM51">
        <v>88.552599999999998</v>
      </c>
      <c r="BN51">
        <v>98.117800000000003</v>
      </c>
      <c r="BO51">
        <v>87.024100000000004</v>
      </c>
      <c r="BP51">
        <v>94.804500000000004</v>
      </c>
      <c r="BQ51">
        <v>99.759900000000002</v>
      </c>
      <c r="BR51">
        <v>105.8777</v>
      </c>
      <c r="BS51">
        <v>107.3578</v>
      </c>
      <c r="BT51">
        <v>66.427599999999998</v>
      </c>
      <c r="BU51">
        <v>75.377399999999994</v>
      </c>
      <c r="BV51">
        <v>70.167400000000001</v>
      </c>
      <c r="BW51">
        <v>76.937299999999993</v>
      </c>
      <c r="BX51">
        <v>71.554699999999997</v>
      </c>
      <c r="BY51">
        <v>81.687899999999999</v>
      </c>
      <c r="BZ51">
        <v>87.574200000000005</v>
      </c>
      <c r="CA51">
        <v>93.193899999999999</v>
      </c>
      <c r="CB51">
        <v>114.4085</v>
      </c>
      <c r="CC51">
        <v>111.9425</v>
      </c>
      <c r="CD51">
        <v>111.4088</v>
      </c>
      <c r="CE51">
        <v>130.3228</v>
      </c>
      <c r="CF51">
        <v>122.02200000000001</v>
      </c>
      <c r="CG51">
        <v>131.4692</v>
      </c>
      <c r="CH51">
        <v>130.93549999999999</v>
      </c>
      <c r="CI51">
        <v>137.2406</v>
      </c>
      <c r="CJ51">
        <v>158.2587</v>
      </c>
      <c r="CK51">
        <v>173.70099999999999</v>
      </c>
      <c r="CL51">
        <v>160.28540000000001</v>
      </c>
      <c r="CM51">
        <v>177.4973</v>
      </c>
      <c r="CN51">
        <v>170.49789999999999</v>
      </c>
      <c r="CO51">
        <v>186.42689999999999</v>
      </c>
      <c r="CP51">
        <v>183.51740000000001</v>
      </c>
      <c r="CQ51">
        <v>172.24549999999999</v>
      </c>
      <c r="CR51">
        <v>161.25069999999999</v>
      </c>
      <c r="CS51">
        <v>140.3793</v>
      </c>
      <c r="CT51">
        <v>152.33410000000001</v>
      </c>
      <c r="CU51">
        <v>139.7604</v>
      </c>
      <c r="CV51">
        <v>158.4804</v>
      </c>
      <c r="CW51">
        <v>151.61269999999999</v>
      </c>
      <c r="CX51">
        <v>125.4504</v>
      </c>
      <c r="CY51">
        <v>126.709</v>
      </c>
      <c r="CZ51">
        <v>125.87649999999999</v>
      </c>
      <c r="DA51">
        <v>123.4692</v>
      </c>
      <c r="DB51">
        <v>141.6848</v>
      </c>
      <c r="DC51">
        <v>157.11099999999999</v>
      </c>
      <c r="DD51">
        <v>141.5856</v>
      </c>
      <c r="DE51">
        <v>143.02500000000001</v>
      </c>
      <c r="DF51">
        <v>125.5141</v>
      </c>
      <c r="DG51">
        <v>129.2501</v>
      </c>
      <c r="DH51">
        <v>132.7398</v>
      </c>
      <c r="DI51">
        <v>155.20949999999999</v>
      </c>
      <c r="DJ51">
        <v>128.60380000000001</v>
      </c>
      <c r="DK51">
        <v>124.98480000000001</v>
      </c>
      <c r="DL51">
        <v>140.38550000000001</v>
      </c>
      <c r="DM51">
        <v>166.827</v>
      </c>
      <c r="DN51">
        <v>157.09209999999999</v>
      </c>
      <c r="DO51">
        <v>157.20160000000001</v>
      </c>
      <c r="DP51">
        <v>164.8064</v>
      </c>
      <c r="DQ51">
        <v>142.69880000000001</v>
      </c>
      <c r="DR51">
        <v>152.1251</v>
      </c>
      <c r="DS51">
        <v>152.2714</v>
      </c>
      <c r="DT51">
        <v>185.46279999999999</v>
      </c>
      <c r="DU51">
        <v>193.81540000000001</v>
      </c>
      <c r="DV51">
        <v>204.58019999999999</v>
      </c>
      <c r="DW51">
        <v>212.1454</v>
      </c>
      <c r="DX51">
        <v>213.9495</v>
      </c>
      <c r="DY51">
        <v>195.06030000000001</v>
      </c>
    </row>
    <row r="52" spans="1:129" x14ac:dyDescent="0.3">
      <c r="A52" t="s">
        <v>276</v>
      </c>
      <c r="B52" t="str">
        <f t="shared" si="0"/>
        <v>CJT CN Equity</v>
      </c>
      <c r="C52" t="s">
        <v>56</v>
      </c>
      <c r="D52" t="s">
        <v>6</v>
      </c>
      <c r="E52" t="s">
        <v>6</v>
      </c>
      <c r="F52">
        <v>92.96</v>
      </c>
      <c r="G52" s="2">
        <v>42005</v>
      </c>
      <c r="H52" s="2">
        <v>45657</v>
      </c>
      <c r="I52" s="2" t="s">
        <v>665</v>
      </c>
      <c r="J52" s="4">
        <v>22.81</v>
      </c>
      <c r="K52">
        <v>23.3277</v>
      </c>
      <c r="L52">
        <v>23.443899999999999</v>
      </c>
      <c r="M52">
        <v>22.718699999999998</v>
      </c>
      <c r="N52">
        <v>23.6099</v>
      </c>
      <c r="O52">
        <v>24.435700000000001</v>
      </c>
      <c r="P52">
        <v>23.2578</v>
      </c>
      <c r="Q52">
        <v>19.1266</v>
      </c>
      <c r="R52">
        <v>18.590499999999999</v>
      </c>
      <c r="S52">
        <v>20.9984</v>
      </c>
      <c r="T52">
        <v>23.875499999999999</v>
      </c>
      <c r="U52">
        <v>23.0764</v>
      </c>
      <c r="V52">
        <v>20.324300000000001</v>
      </c>
      <c r="W52">
        <v>20.9299</v>
      </c>
      <c r="X52">
        <v>22.984300000000001</v>
      </c>
      <c r="Y52">
        <v>25.716200000000001</v>
      </c>
      <c r="Z52">
        <v>28.0899</v>
      </c>
      <c r="AA52">
        <v>29.8443</v>
      </c>
      <c r="AB52">
        <v>30.159300000000002</v>
      </c>
      <c r="AC52">
        <v>36.135399999999997</v>
      </c>
      <c r="AD52">
        <v>39.123399999999997</v>
      </c>
      <c r="AE52">
        <v>39.801299999999998</v>
      </c>
      <c r="AF52">
        <v>45.713200000000001</v>
      </c>
      <c r="AG52">
        <v>41.495600000000003</v>
      </c>
      <c r="AH52">
        <v>43.092300000000002</v>
      </c>
      <c r="AI52">
        <v>44.453099999999999</v>
      </c>
      <c r="AJ52">
        <v>42.1248</v>
      </c>
      <c r="AK52">
        <v>39.454999999999998</v>
      </c>
      <c r="AL52">
        <v>41.158900000000003</v>
      </c>
      <c r="AM52">
        <v>43.594900000000003</v>
      </c>
      <c r="AN52">
        <v>44.198700000000002</v>
      </c>
      <c r="AO52">
        <v>45.067900000000002</v>
      </c>
      <c r="AP52">
        <v>46.3538</v>
      </c>
      <c r="AQ52">
        <v>49.540199999999999</v>
      </c>
      <c r="AR52">
        <v>48.346499999999999</v>
      </c>
      <c r="AS52">
        <v>54.039499999999997</v>
      </c>
      <c r="AT52">
        <v>56.720799999999997</v>
      </c>
      <c r="AU52">
        <v>57.116999999999997</v>
      </c>
      <c r="AV52">
        <v>63.0471</v>
      </c>
      <c r="AW52">
        <v>59.525500000000001</v>
      </c>
      <c r="AX52">
        <v>60.412799999999997</v>
      </c>
      <c r="AY52">
        <v>59.500599999999999</v>
      </c>
      <c r="AZ52">
        <v>60.872900000000001</v>
      </c>
      <c r="BA52">
        <v>70.006200000000007</v>
      </c>
      <c r="BB52">
        <v>77.601900000000001</v>
      </c>
      <c r="BC52">
        <v>74.459900000000005</v>
      </c>
      <c r="BD52">
        <v>75.928700000000006</v>
      </c>
      <c r="BE52">
        <v>66.005499999999998</v>
      </c>
      <c r="BF52">
        <v>71.376199999999997</v>
      </c>
      <c r="BG52">
        <v>79.022000000000006</v>
      </c>
      <c r="BH52">
        <v>74.963499999999996</v>
      </c>
      <c r="BI52">
        <v>73.448700000000002</v>
      </c>
      <c r="BJ52">
        <v>76.1417</v>
      </c>
      <c r="BK52">
        <v>78.913499999999999</v>
      </c>
      <c r="BL52">
        <v>85.130200000000002</v>
      </c>
      <c r="BM52">
        <v>96.504000000000005</v>
      </c>
      <c r="BN52">
        <v>88.462299999999999</v>
      </c>
      <c r="BO52">
        <v>92.485100000000003</v>
      </c>
      <c r="BP52">
        <v>93.622299999999996</v>
      </c>
      <c r="BQ52">
        <v>97.335800000000006</v>
      </c>
      <c r="BR52">
        <v>111.07</v>
      </c>
      <c r="BS52">
        <v>96.450299999999999</v>
      </c>
      <c r="BT52">
        <v>95.5595</v>
      </c>
      <c r="BU52">
        <v>132.8365</v>
      </c>
      <c r="BV52">
        <v>124.8047</v>
      </c>
      <c r="BW52">
        <v>151.4229</v>
      </c>
      <c r="BX52">
        <v>157.035</v>
      </c>
      <c r="BY52">
        <v>168.458</v>
      </c>
      <c r="BZ52">
        <v>180.7098</v>
      </c>
      <c r="CA52">
        <v>207.3458</v>
      </c>
      <c r="CB52">
        <v>203.48929999999999</v>
      </c>
      <c r="CC52">
        <v>203.78800000000001</v>
      </c>
      <c r="CD52">
        <v>193.5147</v>
      </c>
      <c r="CE52">
        <v>181.2492</v>
      </c>
      <c r="CF52">
        <v>154.13810000000001</v>
      </c>
      <c r="CG52">
        <v>171.95179999999999</v>
      </c>
      <c r="CH52">
        <v>170.36519999999999</v>
      </c>
      <c r="CI52">
        <v>175.09620000000001</v>
      </c>
      <c r="CJ52">
        <v>184.77250000000001</v>
      </c>
      <c r="CK52">
        <v>199.09180000000001</v>
      </c>
      <c r="CL52">
        <v>192.83840000000001</v>
      </c>
      <c r="CM52">
        <v>187.7319</v>
      </c>
      <c r="CN52">
        <v>159.4649</v>
      </c>
      <c r="CO52">
        <v>158.94720000000001</v>
      </c>
      <c r="CP52">
        <v>171.89619999999999</v>
      </c>
      <c r="CQ52">
        <v>174.82570000000001</v>
      </c>
      <c r="CR52">
        <v>181.67769999999999</v>
      </c>
      <c r="CS52">
        <v>143.4554</v>
      </c>
      <c r="CT52">
        <v>142.25110000000001</v>
      </c>
      <c r="CU52">
        <v>136.54470000000001</v>
      </c>
      <c r="CV52">
        <v>142.1978</v>
      </c>
      <c r="CW52">
        <v>132.39599999999999</v>
      </c>
      <c r="CX52">
        <v>107.1699</v>
      </c>
      <c r="CY52">
        <v>127.5284</v>
      </c>
      <c r="CZ52">
        <v>126.1455</v>
      </c>
      <c r="DA52">
        <v>111.9937</v>
      </c>
      <c r="DB52">
        <v>118.7604</v>
      </c>
      <c r="DC52">
        <v>116.5466</v>
      </c>
      <c r="DD52">
        <v>106.2469</v>
      </c>
      <c r="DE52">
        <v>98.342799999999997</v>
      </c>
      <c r="DF52">
        <v>98.902600000000007</v>
      </c>
      <c r="DG52">
        <v>93.129499999999993</v>
      </c>
      <c r="DH52">
        <v>93.816699999999997</v>
      </c>
      <c r="DI52">
        <v>93.003699999999995</v>
      </c>
      <c r="DJ52">
        <v>87.398499999999999</v>
      </c>
      <c r="DK52">
        <v>76.682400000000001</v>
      </c>
      <c r="DL52">
        <v>95.493799999999993</v>
      </c>
      <c r="DM52">
        <v>115.9913</v>
      </c>
      <c r="DN52">
        <v>117.023</v>
      </c>
      <c r="DO52">
        <v>107.7764</v>
      </c>
      <c r="DP52">
        <v>109.2384</v>
      </c>
      <c r="DQ52">
        <v>120.0744</v>
      </c>
      <c r="DR52">
        <v>108.3989</v>
      </c>
      <c r="DS52">
        <v>136.994</v>
      </c>
      <c r="DT52">
        <v>127.62949999999999</v>
      </c>
      <c r="DU52">
        <v>130.89779999999999</v>
      </c>
      <c r="DV52">
        <v>135.53890000000001</v>
      </c>
      <c r="DW52">
        <v>133.51779999999999</v>
      </c>
      <c r="DX52">
        <v>118.61490000000001</v>
      </c>
      <c r="DY52">
        <v>106.1977</v>
      </c>
    </row>
    <row r="53" spans="1:129" x14ac:dyDescent="0.3">
      <c r="A53" t="s">
        <v>277</v>
      </c>
      <c r="B53" t="str">
        <f t="shared" si="0"/>
        <v>CLS CN Equity</v>
      </c>
      <c r="C53" t="s">
        <v>57</v>
      </c>
      <c r="D53" t="s">
        <v>6</v>
      </c>
      <c r="E53" t="s">
        <v>6</v>
      </c>
      <c r="F53">
        <v>382.63</v>
      </c>
      <c r="G53" s="2">
        <v>42005</v>
      </c>
      <c r="H53" s="2">
        <v>45657</v>
      </c>
      <c r="I53" s="2" t="s">
        <v>671</v>
      </c>
      <c r="J53" s="4">
        <v>14.23</v>
      </c>
      <c r="K53">
        <v>14.69</v>
      </c>
      <c r="L53">
        <v>14.06</v>
      </c>
      <c r="M53">
        <v>14.73</v>
      </c>
      <c r="N53">
        <v>15.91</v>
      </c>
      <c r="O53">
        <v>14.54</v>
      </c>
      <c r="P53">
        <v>17.52</v>
      </c>
      <c r="Q53">
        <v>16.079999999999998</v>
      </c>
      <c r="R53">
        <v>17.18</v>
      </c>
      <c r="S53">
        <v>14.66</v>
      </c>
      <c r="T53">
        <v>15.06</v>
      </c>
      <c r="U53">
        <v>15.3</v>
      </c>
      <c r="V53">
        <v>12.7</v>
      </c>
      <c r="W53">
        <v>13.93</v>
      </c>
      <c r="X53">
        <v>14.26</v>
      </c>
      <c r="Y53">
        <v>13.45</v>
      </c>
      <c r="Z53">
        <v>13.94</v>
      </c>
      <c r="AA53">
        <v>12.02</v>
      </c>
      <c r="AB53">
        <v>14.46</v>
      </c>
      <c r="AC53">
        <v>13.98</v>
      </c>
      <c r="AD53">
        <v>14.19</v>
      </c>
      <c r="AE53">
        <v>15.87</v>
      </c>
      <c r="AF53">
        <v>16.3</v>
      </c>
      <c r="AG53">
        <v>15.91</v>
      </c>
      <c r="AH53">
        <v>18.07</v>
      </c>
      <c r="AI53">
        <v>17.55</v>
      </c>
      <c r="AJ53">
        <v>19.34</v>
      </c>
      <c r="AK53">
        <v>19.45</v>
      </c>
      <c r="AL53">
        <v>18.57</v>
      </c>
      <c r="AM53">
        <v>17.62</v>
      </c>
      <c r="AN53">
        <v>14.82</v>
      </c>
      <c r="AO53">
        <v>14.33</v>
      </c>
      <c r="AP53">
        <v>15.44</v>
      </c>
      <c r="AQ53">
        <v>12.95</v>
      </c>
      <c r="AR53">
        <v>14</v>
      </c>
      <c r="AS53">
        <v>13.18</v>
      </c>
      <c r="AT53">
        <v>12.43</v>
      </c>
      <c r="AU53">
        <v>13.97</v>
      </c>
      <c r="AV53">
        <v>13.33</v>
      </c>
      <c r="AW53">
        <v>14.78</v>
      </c>
      <c r="AX53">
        <v>15.61</v>
      </c>
      <c r="AY53">
        <v>15.63</v>
      </c>
      <c r="AZ53">
        <v>15.38</v>
      </c>
      <c r="BA53">
        <v>16.05</v>
      </c>
      <c r="BB53">
        <v>13.99</v>
      </c>
      <c r="BC53">
        <v>13.66</v>
      </c>
      <c r="BD53">
        <v>13.66</v>
      </c>
      <c r="BE53">
        <v>11.96</v>
      </c>
      <c r="BF53">
        <v>13.06</v>
      </c>
      <c r="BG53">
        <v>12.11</v>
      </c>
      <c r="BH53">
        <v>11.29</v>
      </c>
      <c r="BI53">
        <v>9.5500000000000007</v>
      </c>
      <c r="BJ53">
        <v>8.5</v>
      </c>
      <c r="BK53">
        <v>8.94</v>
      </c>
      <c r="BL53">
        <v>9.39</v>
      </c>
      <c r="BM53">
        <v>8.64</v>
      </c>
      <c r="BN53">
        <v>9.5</v>
      </c>
      <c r="BO53">
        <v>9.5399999999999991</v>
      </c>
      <c r="BP53">
        <v>10.33</v>
      </c>
      <c r="BQ53">
        <v>10.77</v>
      </c>
      <c r="BR53">
        <v>11.98</v>
      </c>
      <c r="BS53">
        <v>8.4600000000000009</v>
      </c>
      <c r="BT53">
        <v>4.9400000000000004</v>
      </c>
      <c r="BU53">
        <v>8.69</v>
      </c>
      <c r="BV53">
        <v>9.3800000000000008</v>
      </c>
      <c r="BW53">
        <v>9.32</v>
      </c>
      <c r="BX53">
        <v>11.06</v>
      </c>
      <c r="BY53">
        <v>10.39</v>
      </c>
      <c r="BZ53">
        <v>9.1999999999999993</v>
      </c>
      <c r="CA53">
        <v>7.83</v>
      </c>
      <c r="CB53">
        <v>9.7799999999999994</v>
      </c>
      <c r="CC53">
        <v>10.27</v>
      </c>
      <c r="CD53">
        <v>10.37</v>
      </c>
      <c r="CE53">
        <v>10.55</v>
      </c>
      <c r="CF53">
        <v>10.5</v>
      </c>
      <c r="CG53">
        <v>10.24</v>
      </c>
      <c r="CH53">
        <v>10.36</v>
      </c>
      <c r="CI53">
        <v>9.7200000000000006</v>
      </c>
      <c r="CJ53">
        <v>11.03</v>
      </c>
      <c r="CK53">
        <v>11.97</v>
      </c>
      <c r="CL53">
        <v>11.25</v>
      </c>
      <c r="CM53">
        <v>12.2</v>
      </c>
      <c r="CN53">
        <v>13.09</v>
      </c>
      <c r="CO53">
        <v>14.1</v>
      </c>
      <c r="CP53">
        <v>15.83</v>
      </c>
      <c r="CQ53">
        <v>15.07</v>
      </c>
      <c r="CR53">
        <v>14.87</v>
      </c>
      <c r="CS53">
        <v>14.44</v>
      </c>
      <c r="CT53">
        <v>13.98</v>
      </c>
      <c r="CU53">
        <v>12.52</v>
      </c>
      <c r="CV53">
        <v>13.46</v>
      </c>
      <c r="CW53">
        <v>13.55</v>
      </c>
      <c r="CX53">
        <v>11.64</v>
      </c>
      <c r="CY53">
        <v>14.95</v>
      </c>
      <c r="CZ53">
        <v>15.01</v>
      </c>
      <c r="DA53">
        <v>15.26</v>
      </c>
      <c r="DB53">
        <v>17.77</v>
      </c>
      <c r="DC53">
        <v>17.63</v>
      </c>
      <c r="DD53">
        <v>17.43</v>
      </c>
      <c r="DE53">
        <v>14.7</v>
      </c>
      <c r="DF53">
        <v>17.309999999999999</v>
      </c>
      <c r="DG53">
        <v>19.23</v>
      </c>
      <c r="DH53">
        <v>28.98</v>
      </c>
      <c r="DI53">
        <v>31.5</v>
      </c>
      <c r="DJ53">
        <v>33.24</v>
      </c>
      <c r="DK53">
        <v>32.369999999999997</v>
      </c>
      <c r="DL53">
        <v>36.56</v>
      </c>
      <c r="DM53">
        <v>38.81</v>
      </c>
      <c r="DN53">
        <v>46.25</v>
      </c>
      <c r="DO53">
        <v>57.68</v>
      </c>
      <c r="DP53">
        <v>60.86</v>
      </c>
      <c r="DQ53">
        <v>59.81</v>
      </c>
      <c r="DR53">
        <v>76.19</v>
      </c>
      <c r="DS53">
        <v>78.34</v>
      </c>
      <c r="DT53">
        <v>72.41</v>
      </c>
      <c r="DU53">
        <v>68.62</v>
      </c>
      <c r="DV53">
        <v>69.14</v>
      </c>
      <c r="DW53">
        <v>95.28</v>
      </c>
      <c r="DX53">
        <v>120.37</v>
      </c>
      <c r="DY53">
        <v>132.66</v>
      </c>
    </row>
    <row r="54" spans="1:129" x14ac:dyDescent="0.3">
      <c r="A54" t="s">
        <v>278</v>
      </c>
      <c r="B54" t="str">
        <f t="shared" si="0"/>
        <v>CM CN Equity</v>
      </c>
      <c r="C54" t="s">
        <v>58</v>
      </c>
      <c r="D54" t="s">
        <v>6</v>
      </c>
      <c r="E54" t="s">
        <v>6</v>
      </c>
      <c r="F54">
        <v>125.84</v>
      </c>
      <c r="G54" s="2">
        <v>42005</v>
      </c>
      <c r="H54" s="2">
        <v>45657</v>
      </c>
      <c r="I54" s="2" t="s">
        <v>670</v>
      </c>
      <c r="J54" s="4">
        <v>25.57</v>
      </c>
      <c r="K54">
        <v>27.7394</v>
      </c>
      <c r="L54">
        <v>26.933199999999999</v>
      </c>
      <c r="M54">
        <v>28.4025</v>
      </c>
      <c r="N54">
        <v>27.8306</v>
      </c>
      <c r="O54">
        <v>27.319900000000001</v>
      </c>
      <c r="P54">
        <v>27.720400000000001</v>
      </c>
      <c r="Q54">
        <v>28.6815</v>
      </c>
      <c r="R54">
        <v>28.8048</v>
      </c>
      <c r="S54">
        <v>30.104700000000001</v>
      </c>
      <c r="T54">
        <v>30.104700000000001</v>
      </c>
      <c r="U54">
        <v>27.718599999999999</v>
      </c>
      <c r="V54">
        <v>27.660799999999998</v>
      </c>
      <c r="W54">
        <v>27.341699999999999</v>
      </c>
      <c r="X54">
        <v>29.8492</v>
      </c>
      <c r="Y54">
        <v>31.1783</v>
      </c>
      <c r="Z54">
        <v>31.304400000000001</v>
      </c>
      <c r="AA54">
        <v>30.207100000000001</v>
      </c>
      <c r="AB54">
        <v>30.8764</v>
      </c>
      <c r="AC54">
        <v>32.404800000000002</v>
      </c>
      <c r="AD54">
        <v>32.045999999999999</v>
      </c>
      <c r="AE54">
        <v>31.6585</v>
      </c>
      <c r="AF54">
        <v>33.384799999999998</v>
      </c>
      <c r="AG54">
        <v>34.8994</v>
      </c>
      <c r="AH54">
        <v>35.297499999999999</v>
      </c>
      <c r="AI54">
        <v>37.145099999999999</v>
      </c>
      <c r="AJ54">
        <v>36.924599999999998</v>
      </c>
      <c r="AK54">
        <v>35.501399999999997</v>
      </c>
      <c r="AL54">
        <v>34.0105</v>
      </c>
      <c r="AM54">
        <v>34.343000000000004</v>
      </c>
      <c r="AN54">
        <v>35.2652</v>
      </c>
      <c r="AO54">
        <v>34.186599999999999</v>
      </c>
      <c r="AP54">
        <v>36.000500000000002</v>
      </c>
      <c r="AQ54">
        <v>37.4482</v>
      </c>
      <c r="AR54">
        <v>38.958500000000001</v>
      </c>
      <c r="AS54">
        <v>40.840800000000002</v>
      </c>
      <c r="AT54">
        <v>40.614199999999997</v>
      </c>
      <c r="AU54">
        <v>39.061</v>
      </c>
      <c r="AV54">
        <v>38.346899999999998</v>
      </c>
      <c r="AW54">
        <v>37.709600000000002</v>
      </c>
      <c r="AX54">
        <v>38.171500000000002</v>
      </c>
      <c r="AY54">
        <v>39.009</v>
      </c>
      <c r="AZ54">
        <v>40.496200000000002</v>
      </c>
      <c r="BA54">
        <v>41.717300000000002</v>
      </c>
      <c r="BB54">
        <v>41.743400000000001</v>
      </c>
      <c r="BC54">
        <v>39.208399999999997</v>
      </c>
      <c r="BD54">
        <v>38.456499999999998</v>
      </c>
      <c r="BE54">
        <v>35.549199999999999</v>
      </c>
      <c r="BF54">
        <v>38.951000000000001</v>
      </c>
      <c r="BG54">
        <v>39.027900000000002</v>
      </c>
      <c r="BH54">
        <v>37.401899999999998</v>
      </c>
      <c r="BI54">
        <v>39.955500000000001</v>
      </c>
      <c r="BJ54">
        <v>36.300400000000003</v>
      </c>
      <c r="BK54">
        <v>36.971299999999999</v>
      </c>
      <c r="BL54">
        <v>37.276499999999999</v>
      </c>
      <c r="BM54">
        <v>37.025199999999998</v>
      </c>
      <c r="BN54">
        <v>39.761800000000001</v>
      </c>
      <c r="BO54">
        <v>40.853099999999998</v>
      </c>
      <c r="BP54">
        <v>41.998899999999999</v>
      </c>
      <c r="BQ54">
        <v>39.826999999999998</v>
      </c>
      <c r="BR54">
        <v>39.775399999999998</v>
      </c>
      <c r="BS54">
        <v>37.652500000000003</v>
      </c>
      <c r="BT54">
        <v>30.772500000000001</v>
      </c>
      <c r="BU54">
        <v>30.9527</v>
      </c>
      <c r="BV54">
        <v>33.133000000000003</v>
      </c>
      <c r="BW54">
        <v>34.6678</v>
      </c>
      <c r="BX54">
        <v>35.354100000000003</v>
      </c>
      <c r="BY54">
        <v>39.4831</v>
      </c>
      <c r="BZ54">
        <v>38.500700000000002</v>
      </c>
      <c r="CA54">
        <v>38.442700000000002</v>
      </c>
      <c r="CB54">
        <v>42.349600000000002</v>
      </c>
      <c r="CC54">
        <v>42.6098</v>
      </c>
      <c r="CD54">
        <v>42.7117</v>
      </c>
      <c r="CE54">
        <v>45.984200000000001</v>
      </c>
      <c r="CF54">
        <v>48.7879</v>
      </c>
      <c r="CG54">
        <v>50.6633</v>
      </c>
      <c r="CH54">
        <v>55.789900000000003</v>
      </c>
      <c r="CI54">
        <v>56.513599999999997</v>
      </c>
      <c r="CJ54">
        <v>58.099600000000002</v>
      </c>
      <c r="CK54">
        <v>58.127600000000001</v>
      </c>
      <c r="CL54">
        <v>57.040599999999998</v>
      </c>
      <c r="CM54">
        <v>60.7502</v>
      </c>
      <c r="CN54">
        <v>57.627200000000002</v>
      </c>
      <c r="CO54">
        <v>60.304099999999998</v>
      </c>
      <c r="CP54">
        <v>65.281300000000002</v>
      </c>
      <c r="CQ54">
        <v>65.6126</v>
      </c>
      <c r="CR54">
        <v>62.696800000000003</v>
      </c>
      <c r="CS54">
        <v>58.6768</v>
      </c>
      <c r="CT54">
        <v>57.495100000000001</v>
      </c>
      <c r="CU54">
        <v>52.3399</v>
      </c>
      <c r="CV54">
        <v>54.1736</v>
      </c>
      <c r="CW54">
        <v>52.005000000000003</v>
      </c>
      <c r="CX54">
        <v>51.3187</v>
      </c>
      <c r="CY54">
        <v>52.515500000000003</v>
      </c>
      <c r="CZ54">
        <v>54.994</v>
      </c>
      <c r="DA54">
        <v>47.214399999999998</v>
      </c>
      <c r="DB54">
        <v>52.360900000000001</v>
      </c>
      <c r="DC54">
        <v>53.791899999999998</v>
      </c>
      <c r="DD54">
        <v>49.971499999999999</v>
      </c>
      <c r="DE54">
        <v>49.7089</v>
      </c>
      <c r="DF54">
        <v>48.982500000000002</v>
      </c>
      <c r="DG54">
        <v>50.275100000000002</v>
      </c>
      <c r="DH54">
        <v>51.626199999999997</v>
      </c>
      <c r="DI54">
        <v>47.590699999999998</v>
      </c>
      <c r="DJ54">
        <v>47.370199999999997</v>
      </c>
      <c r="DK54">
        <v>44.189900000000002</v>
      </c>
      <c r="DL54">
        <v>50.686</v>
      </c>
      <c r="DM54">
        <v>58.435299999999998</v>
      </c>
      <c r="DN54">
        <v>55.677100000000003</v>
      </c>
      <c r="DO54">
        <v>58.847700000000003</v>
      </c>
      <c r="DP54">
        <v>63.765000000000001</v>
      </c>
      <c r="DQ54">
        <v>59.67</v>
      </c>
      <c r="DR54">
        <v>62.594999999999999</v>
      </c>
      <c r="DS54">
        <v>61.232900000000001</v>
      </c>
      <c r="DT54">
        <v>67.210300000000004</v>
      </c>
      <c r="DU54">
        <v>74.138499999999993</v>
      </c>
      <c r="DV54">
        <v>78.9392</v>
      </c>
      <c r="DW54">
        <v>82.888000000000005</v>
      </c>
      <c r="DX54">
        <v>86.475300000000004</v>
      </c>
      <c r="DY54">
        <v>87.439499999999995</v>
      </c>
    </row>
    <row r="55" spans="1:129" x14ac:dyDescent="0.3">
      <c r="A55" t="s">
        <v>279</v>
      </c>
      <c r="B55" t="str">
        <f t="shared" si="0"/>
        <v>CNQ CN Equity</v>
      </c>
      <c r="C55" t="s">
        <v>59</v>
      </c>
      <c r="D55" t="s">
        <v>6</v>
      </c>
      <c r="E55" t="s">
        <v>6</v>
      </c>
      <c r="F55">
        <v>50.63</v>
      </c>
      <c r="G55" s="2">
        <v>42005</v>
      </c>
      <c r="H55" s="2">
        <v>45657</v>
      </c>
      <c r="I55" s="2" t="s">
        <v>664</v>
      </c>
      <c r="J55" s="4">
        <v>11.3</v>
      </c>
      <c r="K55">
        <v>11.178900000000001</v>
      </c>
      <c r="L55">
        <v>12.013299999999999</v>
      </c>
      <c r="M55">
        <v>12.4001</v>
      </c>
      <c r="N55">
        <v>11.8741</v>
      </c>
      <c r="O55">
        <v>10.559900000000001</v>
      </c>
      <c r="P55">
        <v>9.9373000000000005</v>
      </c>
      <c r="Q55">
        <v>9.2306000000000008</v>
      </c>
      <c r="R55">
        <v>8.1553000000000004</v>
      </c>
      <c r="S55">
        <v>9.5176999999999996</v>
      </c>
      <c r="T55">
        <v>10.1518</v>
      </c>
      <c r="U55">
        <v>9.5656999999999996</v>
      </c>
      <c r="V55">
        <v>9.4896999999999991</v>
      </c>
      <c r="W55">
        <v>8.9486000000000008</v>
      </c>
      <c r="X55">
        <v>11.188800000000001</v>
      </c>
      <c r="Y55">
        <v>12.000999999999999</v>
      </c>
      <c r="Z55">
        <v>12.411899999999999</v>
      </c>
      <c r="AA55">
        <v>12.943</v>
      </c>
      <c r="AB55">
        <v>12.6638</v>
      </c>
      <c r="AC55">
        <v>13.2255</v>
      </c>
      <c r="AD55">
        <v>13.6995</v>
      </c>
      <c r="AE55">
        <v>13.9053</v>
      </c>
      <c r="AF55">
        <v>14.806900000000001</v>
      </c>
      <c r="AG55">
        <v>14.0555</v>
      </c>
      <c r="AH55">
        <v>12.9222</v>
      </c>
      <c r="AI55">
        <v>12.5116</v>
      </c>
      <c r="AJ55">
        <v>14.4718</v>
      </c>
      <c r="AK55">
        <v>14.3759</v>
      </c>
      <c r="AL55">
        <v>12.8749</v>
      </c>
      <c r="AM55">
        <v>12.4696</v>
      </c>
      <c r="AN55">
        <v>12.696</v>
      </c>
      <c r="AO55">
        <v>12.809200000000001</v>
      </c>
      <c r="AP55">
        <v>14.010400000000001</v>
      </c>
      <c r="AQ55">
        <v>15.093299999999999</v>
      </c>
      <c r="AR55">
        <v>14.6709</v>
      </c>
      <c r="AS55">
        <v>15.152699999999999</v>
      </c>
      <c r="AT55">
        <v>14.164300000000001</v>
      </c>
      <c r="AU55">
        <v>13.4087</v>
      </c>
      <c r="AV55">
        <v>13.780799999999999</v>
      </c>
      <c r="AW55">
        <v>15.761200000000001</v>
      </c>
      <c r="AX55">
        <v>15.2746</v>
      </c>
      <c r="AY55">
        <v>16.2728</v>
      </c>
      <c r="AZ55">
        <v>16.392800000000001</v>
      </c>
      <c r="BA55">
        <v>15.281700000000001</v>
      </c>
      <c r="BB55">
        <v>14.59</v>
      </c>
      <c r="BC55">
        <v>12.488</v>
      </c>
      <c r="BD55">
        <v>11.5441</v>
      </c>
      <c r="BE55">
        <v>11.4978</v>
      </c>
      <c r="BF55">
        <v>12.3111</v>
      </c>
      <c r="BG55">
        <v>13.047599999999999</v>
      </c>
      <c r="BH55">
        <v>12.9353</v>
      </c>
      <c r="BI55">
        <v>14.1798</v>
      </c>
      <c r="BJ55">
        <v>12.8718</v>
      </c>
      <c r="BK55">
        <v>12.5806</v>
      </c>
      <c r="BL55">
        <v>11.9108</v>
      </c>
      <c r="BM55">
        <v>11.333600000000001</v>
      </c>
      <c r="BN55">
        <v>12.7013</v>
      </c>
      <c r="BO55">
        <v>11.9663</v>
      </c>
      <c r="BP55">
        <v>13.371499999999999</v>
      </c>
      <c r="BQ55">
        <v>15.2798</v>
      </c>
      <c r="BR55">
        <v>13.540800000000001</v>
      </c>
      <c r="BS55">
        <v>12.5694</v>
      </c>
      <c r="BT55">
        <v>7.1863000000000001</v>
      </c>
      <c r="BU55">
        <v>8.8210999999999995</v>
      </c>
      <c r="BV55">
        <v>9.5174000000000003</v>
      </c>
      <c r="BW55">
        <v>9.0535999999999994</v>
      </c>
      <c r="BX55">
        <v>9.0844000000000005</v>
      </c>
      <c r="BY55">
        <v>9.8879000000000001</v>
      </c>
      <c r="BZ55">
        <v>8.3496000000000006</v>
      </c>
      <c r="CA55">
        <v>8.2948000000000004</v>
      </c>
      <c r="CB55">
        <v>11.5931</v>
      </c>
      <c r="CC55">
        <v>12.1311</v>
      </c>
      <c r="CD55">
        <v>11.456899999999999</v>
      </c>
      <c r="CE55">
        <v>13.764900000000001</v>
      </c>
      <c r="CF55">
        <v>15.593500000000001</v>
      </c>
      <c r="CG55">
        <v>14.9754</v>
      </c>
      <c r="CH55">
        <v>17.002400000000002</v>
      </c>
      <c r="CI55">
        <v>18.250900000000001</v>
      </c>
      <c r="CJ55">
        <v>16.697500000000002</v>
      </c>
      <c r="CK55">
        <v>16.9328</v>
      </c>
      <c r="CL55">
        <v>18.982600000000001</v>
      </c>
      <c r="CM55">
        <v>21.5609</v>
      </c>
      <c r="CN55">
        <v>21.413399999999999</v>
      </c>
      <c r="CO55">
        <v>22.148199999999999</v>
      </c>
      <c r="CP55">
        <v>26.793299999999999</v>
      </c>
      <c r="CQ55">
        <v>29.341699999999999</v>
      </c>
      <c r="CR55">
        <v>32.552799999999998</v>
      </c>
      <c r="CS55">
        <v>33.281100000000002</v>
      </c>
      <c r="CT55">
        <v>35.039099999999998</v>
      </c>
      <c r="CU55">
        <v>29.237100000000002</v>
      </c>
      <c r="CV55">
        <v>29.888000000000002</v>
      </c>
      <c r="CW55">
        <v>30.433299999999999</v>
      </c>
      <c r="CX55">
        <v>27.4574</v>
      </c>
      <c r="CY55">
        <v>34.836300000000001</v>
      </c>
      <c r="CZ55">
        <v>34.293999999999997</v>
      </c>
      <c r="DA55">
        <v>32.471400000000003</v>
      </c>
      <c r="DB55">
        <v>35.269799999999996</v>
      </c>
      <c r="DC55">
        <v>33.300600000000003</v>
      </c>
      <c r="DD55">
        <v>32.720700000000001</v>
      </c>
      <c r="DE55">
        <v>36.120100000000001</v>
      </c>
      <c r="DF55">
        <v>31.994499999999999</v>
      </c>
      <c r="DG55">
        <v>32.969000000000001</v>
      </c>
      <c r="DH55">
        <v>35.515599999999999</v>
      </c>
      <c r="DI55">
        <v>38.717700000000001</v>
      </c>
      <c r="DJ55">
        <v>39.309699999999999</v>
      </c>
      <c r="DK55">
        <v>39.408099999999997</v>
      </c>
      <c r="DL55">
        <v>40.549300000000002</v>
      </c>
      <c r="DM55">
        <v>39.129600000000003</v>
      </c>
      <c r="DN55">
        <v>38.962000000000003</v>
      </c>
      <c r="DO55">
        <v>42.811100000000003</v>
      </c>
      <c r="DP55">
        <v>47.290199999999999</v>
      </c>
      <c r="DQ55">
        <v>47.743200000000002</v>
      </c>
      <c r="DR55">
        <v>47.917099999999998</v>
      </c>
      <c r="DS55">
        <v>45.111699999999999</v>
      </c>
      <c r="DT55">
        <v>45.361600000000003</v>
      </c>
      <c r="DU55">
        <v>45.158000000000001</v>
      </c>
      <c r="DV55">
        <v>42.073900000000002</v>
      </c>
      <c r="DW55">
        <v>44.359900000000003</v>
      </c>
      <c r="DX55">
        <v>44.519100000000002</v>
      </c>
      <c r="DY55">
        <v>42.103499999999997</v>
      </c>
    </row>
    <row r="56" spans="1:129" x14ac:dyDescent="0.3">
      <c r="A56" t="s">
        <v>280</v>
      </c>
      <c r="B56" t="str">
        <f t="shared" si="0"/>
        <v>CNR CN Equity</v>
      </c>
      <c r="C56" t="s">
        <v>60</v>
      </c>
      <c r="D56" t="s">
        <v>6</v>
      </c>
      <c r="E56" t="s">
        <v>6</v>
      </c>
      <c r="F56">
        <v>130.99</v>
      </c>
      <c r="G56" s="2">
        <v>42005</v>
      </c>
      <c r="H56" s="2">
        <v>45657</v>
      </c>
      <c r="I56" s="2" t="s">
        <v>665</v>
      </c>
      <c r="J56" s="4">
        <v>68.150000000000006</v>
      </c>
      <c r="K56">
        <v>70.288300000000007</v>
      </c>
      <c r="L56">
        <v>69.293499999999995</v>
      </c>
      <c r="M56">
        <v>63.6402</v>
      </c>
      <c r="N56">
        <v>60.266199999999998</v>
      </c>
      <c r="O56">
        <v>59.160299999999999</v>
      </c>
      <c r="P56">
        <v>66.937799999999996</v>
      </c>
      <c r="Q56">
        <v>60.0627</v>
      </c>
      <c r="R56">
        <v>62.4422</v>
      </c>
      <c r="S56">
        <v>65.812299999999993</v>
      </c>
      <c r="T56">
        <v>65.680499999999995</v>
      </c>
      <c r="U56">
        <v>64.005099999999999</v>
      </c>
      <c r="V56">
        <v>62.846600000000002</v>
      </c>
      <c r="W56">
        <v>65.039400000000001</v>
      </c>
      <c r="X56">
        <v>67.474999999999994</v>
      </c>
      <c r="Y56">
        <v>64.232600000000005</v>
      </c>
      <c r="Z56">
        <v>64.64</v>
      </c>
      <c r="AA56">
        <v>63.734900000000003</v>
      </c>
      <c r="AB56">
        <v>69.0899</v>
      </c>
      <c r="AC56">
        <v>70.401600000000002</v>
      </c>
      <c r="AD56">
        <v>71.968100000000007</v>
      </c>
      <c r="AE56">
        <v>70.759600000000006</v>
      </c>
      <c r="AF56">
        <v>75.366699999999994</v>
      </c>
      <c r="AG56">
        <v>76.154200000000003</v>
      </c>
      <c r="AH56">
        <v>76.221599999999995</v>
      </c>
      <c r="AI56">
        <v>77.831100000000006</v>
      </c>
      <c r="AJ56">
        <v>83.0715</v>
      </c>
      <c r="AK56">
        <v>83.503100000000003</v>
      </c>
      <c r="AL56">
        <v>88.631600000000006</v>
      </c>
      <c r="AM56">
        <v>89.283699999999996</v>
      </c>
      <c r="AN56">
        <v>83.701899999999995</v>
      </c>
      <c r="AO56">
        <v>85.995800000000003</v>
      </c>
      <c r="AP56">
        <v>88.197599999999994</v>
      </c>
      <c r="AQ56">
        <v>88.564400000000006</v>
      </c>
      <c r="AR56">
        <v>85.919700000000006</v>
      </c>
      <c r="AS56">
        <v>88.786199999999994</v>
      </c>
      <c r="AT56">
        <v>84.443299999999994</v>
      </c>
      <c r="AU56">
        <v>85.042900000000003</v>
      </c>
      <c r="AV56">
        <v>81.044300000000007</v>
      </c>
      <c r="AW56">
        <v>85.356399999999994</v>
      </c>
      <c r="AX56">
        <v>93.171700000000001</v>
      </c>
      <c r="AY56">
        <v>92.944599999999994</v>
      </c>
      <c r="AZ56">
        <v>100.3694</v>
      </c>
      <c r="BA56">
        <v>100.3175</v>
      </c>
      <c r="BB56">
        <v>100.5612</v>
      </c>
      <c r="BC56">
        <v>97.665000000000006</v>
      </c>
      <c r="BD56">
        <v>99.070800000000006</v>
      </c>
      <c r="BE56">
        <v>88.105900000000005</v>
      </c>
      <c r="BF56">
        <v>95.547600000000003</v>
      </c>
      <c r="BG56">
        <v>98.397000000000006</v>
      </c>
      <c r="BH56">
        <v>104.7278</v>
      </c>
      <c r="BI56">
        <v>108.9387</v>
      </c>
      <c r="BJ56">
        <v>104.8942</v>
      </c>
      <c r="BK56">
        <v>106.5693</v>
      </c>
      <c r="BL56">
        <v>109.8402</v>
      </c>
      <c r="BM56">
        <v>107.80029999999999</v>
      </c>
      <c r="BN56">
        <v>105.0549</v>
      </c>
      <c r="BO56">
        <v>104.0305</v>
      </c>
      <c r="BP56">
        <v>106.512</v>
      </c>
      <c r="BQ56">
        <v>104.2176</v>
      </c>
      <c r="BR56">
        <v>109.71810000000001</v>
      </c>
      <c r="BS56">
        <v>99.808300000000003</v>
      </c>
      <c r="BT56">
        <v>98.105199999999996</v>
      </c>
      <c r="BU56">
        <v>102.63460000000001</v>
      </c>
      <c r="BV56">
        <v>105.74639999999999</v>
      </c>
      <c r="BW56">
        <v>107.59869999999999</v>
      </c>
      <c r="BX56">
        <v>117.211</v>
      </c>
      <c r="BY56">
        <v>122.7831</v>
      </c>
      <c r="BZ56">
        <v>127.5801</v>
      </c>
      <c r="CA56">
        <v>119.0694</v>
      </c>
      <c r="CB56">
        <v>123.0459</v>
      </c>
      <c r="CC56">
        <v>126.4198</v>
      </c>
      <c r="CD56">
        <v>117.0065</v>
      </c>
      <c r="CE56">
        <v>125.4893</v>
      </c>
      <c r="CF56">
        <v>132.3167</v>
      </c>
      <c r="CG56">
        <v>120.0595</v>
      </c>
      <c r="CH56">
        <v>122.0282</v>
      </c>
      <c r="CI56">
        <v>119.20910000000001</v>
      </c>
      <c r="CJ56">
        <v>123.55670000000001</v>
      </c>
      <c r="CK56">
        <v>135.25980000000001</v>
      </c>
      <c r="CL56">
        <v>134.30269999999999</v>
      </c>
      <c r="CM56">
        <v>150.49809999999999</v>
      </c>
      <c r="CN56">
        <v>148.10079999999999</v>
      </c>
      <c r="CO56">
        <v>142.69810000000001</v>
      </c>
      <c r="CP56">
        <v>142.28479999999999</v>
      </c>
      <c r="CQ56">
        <v>144.40620000000001</v>
      </c>
      <c r="CR56">
        <v>154.7286</v>
      </c>
      <c r="CS56">
        <v>139.39410000000001</v>
      </c>
      <c r="CT56">
        <v>132.69569999999999</v>
      </c>
      <c r="CU56">
        <v>134.20830000000001</v>
      </c>
      <c r="CV56">
        <v>150.43610000000001</v>
      </c>
      <c r="CW56">
        <v>144.83519999999999</v>
      </c>
      <c r="CX56">
        <v>139.0001</v>
      </c>
      <c r="CY56">
        <v>150.3862</v>
      </c>
      <c r="CZ56">
        <v>160.9058</v>
      </c>
      <c r="DA56">
        <v>150.50800000000001</v>
      </c>
      <c r="DB56">
        <v>148.20599999999999</v>
      </c>
      <c r="DC56">
        <v>145.42679999999999</v>
      </c>
      <c r="DD56">
        <v>149.9564</v>
      </c>
      <c r="DE56">
        <v>151.86529999999999</v>
      </c>
      <c r="DF56">
        <v>143.9288</v>
      </c>
      <c r="DG56">
        <v>151.61709999999999</v>
      </c>
      <c r="DH56">
        <v>151.06890000000001</v>
      </c>
      <c r="DI56">
        <v>143.84819999999999</v>
      </c>
      <c r="DJ56">
        <v>139.75819999999999</v>
      </c>
      <c r="DK56">
        <v>139.4161</v>
      </c>
      <c r="DL56">
        <v>149.6113</v>
      </c>
      <c r="DM56">
        <v>159.0368</v>
      </c>
      <c r="DN56">
        <v>159.25649999999999</v>
      </c>
      <c r="DO56">
        <v>168.03190000000001</v>
      </c>
      <c r="DP56">
        <v>171.14439999999999</v>
      </c>
      <c r="DQ56">
        <v>160.32140000000001</v>
      </c>
      <c r="DR56">
        <v>166.4717</v>
      </c>
      <c r="DS56">
        <v>155.8723</v>
      </c>
      <c r="DT56">
        <v>154.1078</v>
      </c>
      <c r="DU56">
        <v>153.10509999999999</v>
      </c>
      <c r="DV56">
        <v>153.51840000000001</v>
      </c>
      <c r="DW56">
        <v>145.744</v>
      </c>
      <c r="DX56">
        <v>151.5505</v>
      </c>
      <c r="DY56">
        <v>142.29249999999999</v>
      </c>
    </row>
    <row r="57" spans="1:129" x14ac:dyDescent="0.3">
      <c r="A57" t="s">
        <v>281</v>
      </c>
      <c r="B57" t="str">
        <f t="shared" si="0"/>
        <v>CP CN Equity</v>
      </c>
      <c r="C57" t="s">
        <v>61</v>
      </c>
      <c r="D57" t="s">
        <v>6</v>
      </c>
      <c r="E57" t="s">
        <v>6</v>
      </c>
      <c r="F57">
        <v>101.22</v>
      </c>
      <c r="G57" s="2">
        <v>42005</v>
      </c>
      <c r="H57" s="2">
        <v>45657</v>
      </c>
      <c r="I57" s="2" t="s">
        <v>665</v>
      </c>
      <c r="J57" s="4">
        <v>40.25</v>
      </c>
      <c r="K57">
        <v>42.484999999999999</v>
      </c>
      <c r="L57">
        <v>42.149000000000001</v>
      </c>
      <c r="M57">
        <v>41.808999999999997</v>
      </c>
      <c r="N57">
        <v>37.244999999999997</v>
      </c>
      <c r="O57">
        <v>36.415999999999997</v>
      </c>
      <c r="P57">
        <v>38.331000000000003</v>
      </c>
      <c r="Q57">
        <v>34.79</v>
      </c>
      <c r="R57">
        <v>34.936999999999998</v>
      </c>
      <c r="S57">
        <v>33.515999999999998</v>
      </c>
      <c r="T57">
        <v>35.911999999999999</v>
      </c>
      <c r="U57">
        <v>32.298999999999999</v>
      </c>
      <c r="V57">
        <v>30.777000000000001</v>
      </c>
      <c r="W57">
        <v>30.135000000000002</v>
      </c>
      <c r="X57">
        <v>31.597999999999999</v>
      </c>
      <c r="Y57">
        <v>33.151000000000003</v>
      </c>
      <c r="Z57">
        <v>31.08</v>
      </c>
      <c r="AA57">
        <v>30.555</v>
      </c>
      <c r="AB57">
        <v>35.933</v>
      </c>
      <c r="AC57">
        <v>36.896000000000001</v>
      </c>
      <c r="AD57">
        <v>36.869999999999997</v>
      </c>
      <c r="AE57">
        <v>35.314</v>
      </c>
      <c r="AF57">
        <v>37.872</v>
      </c>
      <c r="AG57">
        <v>35.372</v>
      </c>
      <c r="AH57">
        <v>36.341000000000001</v>
      </c>
      <c r="AI57">
        <v>36.085999999999999</v>
      </c>
      <c r="AJ57">
        <v>36.162999999999997</v>
      </c>
      <c r="AK57">
        <v>38.719000000000001</v>
      </c>
      <c r="AL57">
        <v>39.563000000000002</v>
      </c>
      <c r="AM57">
        <v>38.728999999999999</v>
      </c>
      <c r="AN57">
        <v>36.189</v>
      </c>
      <c r="AO57">
        <v>36.067</v>
      </c>
      <c r="AP57">
        <v>39.006</v>
      </c>
      <c r="AQ57">
        <v>41.63</v>
      </c>
      <c r="AR57">
        <v>42.024000000000001</v>
      </c>
      <c r="AS57">
        <v>42.847000000000001</v>
      </c>
      <c r="AT57">
        <v>42.488</v>
      </c>
      <c r="AU57">
        <v>42.817</v>
      </c>
      <c r="AV57">
        <v>42.491999999999997</v>
      </c>
      <c r="AW57">
        <v>43.816000000000003</v>
      </c>
      <c r="AX57">
        <v>46.758000000000003</v>
      </c>
      <c r="AY57">
        <v>45.179000000000002</v>
      </c>
      <c r="AZ57">
        <v>48.378999999999998</v>
      </c>
      <c r="BA57">
        <v>51.475000000000001</v>
      </c>
      <c r="BB57">
        <v>51.374000000000002</v>
      </c>
      <c r="BC57">
        <v>50.747</v>
      </c>
      <c r="BD57">
        <v>52.822000000000003</v>
      </c>
      <c r="BE57">
        <v>45.664999999999999</v>
      </c>
      <c r="BF57">
        <v>50.768000000000001</v>
      </c>
      <c r="BG57">
        <v>51.26</v>
      </c>
      <c r="BH57">
        <v>52.029000000000003</v>
      </c>
      <c r="BI57">
        <v>56.720999999999997</v>
      </c>
      <c r="BJ57">
        <v>55.981999999999999</v>
      </c>
      <c r="BK57">
        <v>58.44</v>
      </c>
      <c r="BL57">
        <v>59.706000000000003</v>
      </c>
      <c r="BM57">
        <v>60.74</v>
      </c>
      <c r="BN57">
        <v>55.944000000000003</v>
      </c>
      <c r="BO57">
        <v>56.911999999999999</v>
      </c>
      <c r="BP57">
        <v>59.773000000000003</v>
      </c>
      <c r="BQ57">
        <v>63.057000000000002</v>
      </c>
      <c r="BR57">
        <v>66.965999999999994</v>
      </c>
      <c r="BS57">
        <v>63.369</v>
      </c>
      <c r="BT57">
        <v>59.32</v>
      </c>
      <c r="BU57">
        <v>60.43</v>
      </c>
      <c r="BV57">
        <v>65.92</v>
      </c>
      <c r="BW57">
        <v>66.126000000000005</v>
      </c>
      <c r="BX57">
        <v>70.540000000000006</v>
      </c>
      <c r="BY57">
        <v>73.894999999999996</v>
      </c>
      <c r="BZ57">
        <v>77.748999999999995</v>
      </c>
      <c r="CA57">
        <v>76.421999999999997</v>
      </c>
      <c r="CB57">
        <v>80.536000000000001</v>
      </c>
      <c r="CC57">
        <v>84.932000000000002</v>
      </c>
      <c r="CD57">
        <v>82.644999999999996</v>
      </c>
      <c r="CE57">
        <v>87.239000000000004</v>
      </c>
      <c r="CF57">
        <v>92.528000000000006</v>
      </c>
      <c r="CG57">
        <v>88.424000000000007</v>
      </c>
      <c r="CH57">
        <v>93.55</v>
      </c>
      <c r="CI57">
        <v>92.058999999999997</v>
      </c>
      <c r="CJ57">
        <v>89.471000000000004</v>
      </c>
      <c r="CK57">
        <v>83.724000000000004</v>
      </c>
      <c r="CL57">
        <v>80.063999999999993</v>
      </c>
      <c r="CM57">
        <v>92.725999999999999</v>
      </c>
      <c r="CN57">
        <v>86.54</v>
      </c>
      <c r="CO57">
        <v>88.251999999999995</v>
      </c>
      <c r="CP57">
        <v>88.212999999999994</v>
      </c>
      <c r="CQ57">
        <v>86.573999999999998</v>
      </c>
      <c r="CR57">
        <v>100.27200000000001</v>
      </c>
      <c r="CS57">
        <v>91.320999999999998</v>
      </c>
      <c r="CT57">
        <v>87.706000000000003</v>
      </c>
      <c r="CU57">
        <v>87.558000000000007</v>
      </c>
      <c r="CV57">
        <v>98.328999999999994</v>
      </c>
      <c r="CW57">
        <v>95.748000000000005</v>
      </c>
      <c r="CX57">
        <v>89.980999999999995</v>
      </c>
      <c r="CY57">
        <v>99.105000000000004</v>
      </c>
      <c r="CZ57">
        <v>107.468</v>
      </c>
      <c r="DA57">
        <v>98.781999999999996</v>
      </c>
      <c r="DB57">
        <v>102.67400000000001</v>
      </c>
      <c r="DC57">
        <v>101.315</v>
      </c>
      <c r="DD57">
        <v>101.93300000000001</v>
      </c>
      <c r="DE57">
        <v>104.607</v>
      </c>
      <c r="DF57">
        <v>101.316</v>
      </c>
      <c r="DG57">
        <v>104.99299999999999</v>
      </c>
      <c r="DH57">
        <v>106.465</v>
      </c>
      <c r="DI57">
        <v>105.248</v>
      </c>
      <c r="DJ57">
        <v>99.254999999999995</v>
      </c>
      <c r="DK57">
        <v>96.796999999999997</v>
      </c>
      <c r="DL57">
        <v>96.04</v>
      </c>
      <c r="DM57">
        <v>102.852</v>
      </c>
      <c r="DN57">
        <v>106.55500000000001</v>
      </c>
      <c r="DO57">
        <v>113.489</v>
      </c>
      <c r="DP57">
        <v>117.81399999999999</v>
      </c>
      <c r="DQ57">
        <v>106.539</v>
      </c>
      <c r="DR57">
        <v>107.02200000000001</v>
      </c>
      <c r="DS57">
        <v>106.46899999999999</v>
      </c>
      <c r="DT57">
        <v>114.414</v>
      </c>
      <c r="DU57">
        <v>110.402</v>
      </c>
      <c r="DV57">
        <v>114.494</v>
      </c>
      <c r="DW57">
        <v>106.318</v>
      </c>
      <c r="DX57">
        <v>106.021</v>
      </c>
      <c r="DY57">
        <v>103.20699999999999</v>
      </c>
    </row>
    <row r="58" spans="1:129" x14ac:dyDescent="0.3">
      <c r="A58" t="s">
        <v>282</v>
      </c>
      <c r="B58" t="str">
        <f t="shared" si="0"/>
        <v>CPX CN Equity</v>
      </c>
      <c r="C58" t="s">
        <v>62</v>
      </c>
      <c r="D58" t="s">
        <v>6</v>
      </c>
      <c r="E58" t="s">
        <v>6</v>
      </c>
      <c r="F58">
        <v>59.75</v>
      </c>
      <c r="G58" s="2">
        <v>42005</v>
      </c>
      <c r="H58" s="2">
        <v>45657</v>
      </c>
      <c r="I58" s="2" t="s">
        <v>666</v>
      </c>
      <c r="J58" s="4">
        <v>12.99</v>
      </c>
      <c r="K58">
        <v>12.889099999999999</v>
      </c>
      <c r="L58">
        <v>12.7658</v>
      </c>
      <c r="M58">
        <v>12.9429</v>
      </c>
      <c r="N58">
        <v>12.526199999999999</v>
      </c>
      <c r="O58">
        <v>11.3871</v>
      </c>
      <c r="P58">
        <v>11.572100000000001</v>
      </c>
      <c r="Q58">
        <v>10.8161</v>
      </c>
      <c r="R58">
        <v>10.1722</v>
      </c>
      <c r="S58">
        <v>10.123699999999999</v>
      </c>
      <c r="T58">
        <v>9.0784000000000002</v>
      </c>
      <c r="U58">
        <v>9.7690999999999999</v>
      </c>
      <c r="V58">
        <v>10.3573</v>
      </c>
      <c r="W58">
        <v>9.5272000000000006</v>
      </c>
      <c r="X58">
        <v>10.101800000000001</v>
      </c>
      <c r="Y58">
        <v>9.9727999999999994</v>
      </c>
      <c r="Z58">
        <v>10.825799999999999</v>
      </c>
      <c r="AA58">
        <v>11.032</v>
      </c>
      <c r="AB58">
        <v>12.0162</v>
      </c>
      <c r="AC58">
        <v>11.9876</v>
      </c>
      <c r="AD58">
        <v>12.0266</v>
      </c>
      <c r="AE58">
        <v>12.0441</v>
      </c>
      <c r="AF58">
        <v>13.613099999999999</v>
      </c>
      <c r="AG58">
        <v>13.777200000000001</v>
      </c>
      <c r="AH58">
        <v>14.6371</v>
      </c>
      <c r="AI58">
        <v>14.9574</v>
      </c>
      <c r="AJ58">
        <v>15.6889</v>
      </c>
      <c r="AK58">
        <v>14.9786</v>
      </c>
      <c r="AL58">
        <v>15.2675</v>
      </c>
      <c r="AM58">
        <v>14.874599999999999</v>
      </c>
      <c r="AN58">
        <v>15.0519</v>
      </c>
      <c r="AO58">
        <v>16.0611</v>
      </c>
      <c r="AP58">
        <v>15.3415</v>
      </c>
      <c r="AQ58">
        <v>15.1922</v>
      </c>
      <c r="AR58">
        <v>15.1549</v>
      </c>
      <c r="AS58">
        <v>15.4909</v>
      </c>
      <c r="AT58">
        <v>14.7508</v>
      </c>
      <c r="AU58">
        <v>14.991199999999999</v>
      </c>
      <c r="AV58">
        <v>15.598800000000001</v>
      </c>
      <c r="AW58">
        <v>15.6889</v>
      </c>
      <c r="AX58">
        <v>16.0943</v>
      </c>
      <c r="AY58">
        <v>16.508199999999999</v>
      </c>
      <c r="AZ58">
        <v>17.286799999999999</v>
      </c>
      <c r="BA58">
        <v>17.901800000000001</v>
      </c>
      <c r="BB58">
        <v>18.948799999999999</v>
      </c>
      <c r="BC58">
        <v>18.157900000000001</v>
      </c>
      <c r="BD58">
        <v>18.1313</v>
      </c>
      <c r="BE58">
        <v>17.975000000000001</v>
      </c>
      <c r="BF58">
        <v>19.4419</v>
      </c>
      <c r="BG58">
        <v>20.4222</v>
      </c>
      <c r="BH58">
        <v>21.461300000000001</v>
      </c>
      <c r="BI58">
        <v>20.707100000000001</v>
      </c>
      <c r="BJ58">
        <v>20.782499999999999</v>
      </c>
      <c r="BK58">
        <v>20.9816</v>
      </c>
      <c r="BL58">
        <v>20.6127</v>
      </c>
      <c r="BM58">
        <v>21.245999999999999</v>
      </c>
      <c r="BN58">
        <v>21.686599999999999</v>
      </c>
      <c r="BO58">
        <v>22.3157</v>
      </c>
      <c r="BP58">
        <v>23.538599999999999</v>
      </c>
      <c r="BQ58">
        <v>24.6463</v>
      </c>
      <c r="BR58">
        <v>25.950700000000001</v>
      </c>
      <c r="BS58">
        <v>24.0443</v>
      </c>
      <c r="BT58">
        <v>19.828499999999998</v>
      </c>
      <c r="BU58">
        <v>19.6752</v>
      </c>
      <c r="BV58">
        <v>19.521799999999999</v>
      </c>
      <c r="BW58">
        <v>20.807099999999998</v>
      </c>
      <c r="BX58">
        <v>21.067399999999999</v>
      </c>
      <c r="BY58">
        <v>21.283000000000001</v>
      </c>
      <c r="BZ58">
        <v>22.232700000000001</v>
      </c>
      <c r="CA58">
        <v>22.21</v>
      </c>
      <c r="CB58">
        <v>25.145099999999999</v>
      </c>
      <c r="CC58">
        <v>26.8432</v>
      </c>
      <c r="CD58">
        <v>27.994199999999999</v>
      </c>
      <c r="CE58">
        <v>26.329000000000001</v>
      </c>
      <c r="CF58">
        <v>28.326899999999998</v>
      </c>
      <c r="CG58">
        <v>30.498100000000001</v>
      </c>
      <c r="CH58">
        <v>29.914400000000001</v>
      </c>
      <c r="CI58">
        <v>32.264400000000002</v>
      </c>
      <c r="CJ58">
        <v>33.328000000000003</v>
      </c>
      <c r="CK58">
        <v>34.186900000000001</v>
      </c>
      <c r="CL58">
        <v>34.079300000000003</v>
      </c>
      <c r="CM58">
        <v>32.435600000000001</v>
      </c>
      <c r="CN58">
        <v>30.4009</v>
      </c>
      <c r="CO58">
        <v>31.923100000000002</v>
      </c>
      <c r="CP58">
        <v>31.939299999999999</v>
      </c>
      <c r="CQ58">
        <v>31.5105</v>
      </c>
      <c r="CR58">
        <v>33.379899999999999</v>
      </c>
      <c r="CS58">
        <v>34.618000000000002</v>
      </c>
      <c r="CT58">
        <v>37.2746</v>
      </c>
      <c r="CU58">
        <v>37.3504</v>
      </c>
      <c r="CV58">
        <v>40.9435</v>
      </c>
      <c r="CW58">
        <v>42.279600000000002</v>
      </c>
      <c r="CX58">
        <v>39.380200000000002</v>
      </c>
      <c r="CY58">
        <v>38.288600000000002</v>
      </c>
      <c r="CZ58">
        <v>38.826000000000001</v>
      </c>
      <c r="DA58">
        <v>39.388399999999997</v>
      </c>
      <c r="DB58">
        <v>38.011099999999999</v>
      </c>
      <c r="DC58">
        <v>36.106699999999996</v>
      </c>
      <c r="DD58">
        <v>35.900300000000001</v>
      </c>
      <c r="DE58">
        <v>38.072899999999997</v>
      </c>
      <c r="DF58">
        <v>39.210999999999999</v>
      </c>
      <c r="DG58">
        <v>36.795499999999997</v>
      </c>
      <c r="DH58">
        <v>35.956400000000002</v>
      </c>
      <c r="DI58">
        <v>35.545699999999997</v>
      </c>
      <c r="DJ58">
        <v>33.6738</v>
      </c>
      <c r="DK58">
        <v>31.515899999999998</v>
      </c>
      <c r="DL58">
        <v>32.768000000000001</v>
      </c>
      <c r="DM58">
        <v>34.155099999999997</v>
      </c>
      <c r="DN58">
        <v>33.360799999999998</v>
      </c>
      <c r="DO58">
        <v>34.615400000000001</v>
      </c>
      <c r="DP58">
        <v>35.050699999999999</v>
      </c>
      <c r="DQ58">
        <v>32.959200000000003</v>
      </c>
      <c r="DR58">
        <v>36.078099999999999</v>
      </c>
      <c r="DS58">
        <v>36.330199999999998</v>
      </c>
      <c r="DT58">
        <v>39.759099999999997</v>
      </c>
      <c r="DU58">
        <v>41.883600000000001</v>
      </c>
      <c r="DV58">
        <v>46.410600000000002</v>
      </c>
      <c r="DW58">
        <v>53.300899999999999</v>
      </c>
      <c r="DX58">
        <v>58.784799999999997</v>
      </c>
      <c r="DY58">
        <v>60.76</v>
      </c>
    </row>
    <row r="59" spans="1:129" x14ac:dyDescent="0.3">
      <c r="A59" t="s">
        <v>283</v>
      </c>
      <c r="B59" t="str">
        <f t="shared" si="0"/>
        <v>CRR-U CN Equity</v>
      </c>
      <c r="C59" t="s">
        <v>63</v>
      </c>
      <c r="D59" t="s">
        <v>6</v>
      </c>
      <c r="E59" t="s">
        <v>6</v>
      </c>
      <c r="F59">
        <v>15.6</v>
      </c>
      <c r="G59" s="2">
        <v>42005</v>
      </c>
      <c r="H59" s="2">
        <v>45657</v>
      </c>
      <c r="I59" s="2" t="s">
        <v>667</v>
      </c>
      <c r="J59" s="4">
        <v>6.79</v>
      </c>
      <c r="K59">
        <v>6.8074000000000003</v>
      </c>
      <c r="L59">
        <v>6.8708999999999998</v>
      </c>
      <c r="M59">
        <v>6.7859999999999996</v>
      </c>
      <c r="N59">
        <v>6.47</v>
      </c>
      <c r="O59">
        <v>6.4665999999999997</v>
      </c>
      <c r="P59">
        <v>6.6044999999999998</v>
      </c>
      <c r="Q59">
        <v>6.8106</v>
      </c>
      <c r="R59">
        <v>6.7652000000000001</v>
      </c>
      <c r="S59">
        <v>6.8939000000000004</v>
      </c>
      <c r="T59">
        <v>6.9547999999999996</v>
      </c>
      <c r="U59">
        <v>6.8714000000000004</v>
      </c>
      <c r="V59">
        <v>7.1913999999999998</v>
      </c>
      <c r="W59">
        <v>7.2588999999999997</v>
      </c>
      <c r="X59">
        <v>7.6745000000000001</v>
      </c>
      <c r="Y59">
        <v>7.6715</v>
      </c>
      <c r="Z59">
        <v>8.0853999999999999</v>
      </c>
      <c r="AA59">
        <v>8.5074000000000005</v>
      </c>
      <c r="AB59">
        <v>8.7817000000000007</v>
      </c>
      <c r="AC59">
        <v>8.3985000000000003</v>
      </c>
      <c r="AD59">
        <v>8.0478000000000005</v>
      </c>
      <c r="AE59">
        <v>7.6501999999999999</v>
      </c>
      <c r="AF59">
        <v>7.8403</v>
      </c>
      <c r="AG59">
        <v>7.7633000000000001</v>
      </c>
      <c r="AH59">
        <v>7.7431000000000001</v>
      </c>
      <c r="AI59">
        <v>7.9633000000000003</v>
      </c>
      <c r="AJ59">
        <v>8.0931999999999995</v>
      </c>
      <c r="AK59">
        <v>8.4673999999999996</v>
      </c>
      <c r="AL59">
        <v>8.4819999999999993</v>
      </c>
      <c r="AM59">
        <v>8.2782999999999998</v>
      </c>
      <c r="AN59">
        <v>8.0206999999999997</v>
      </c>
      <c r="AO59">
        <v>7.9934000000000003</v>
      </c>
      <c r="AP59">
        <v>8.1754999999999995</v>
      </c>
      <c r="AQ59">
        <v>8.0701999999999998</v>
      </c>
      <c r="AR59">
        <v>8.3561999999999994</v>
      </c>
      <c r="AS59">
        <v>8.4138999999999999</v>
      </c>
      <c r="AT59">
        <v>8.1847999999999992</v>
      </c>
      <c r="AU59">
        <v>7.843</v>
      </c>
      <c r="AV59">
        <v>7.7965999999999998</v>
      </c>
      <c r="AW59">
        <v>7.7564000000000002</v>
      </c>
      <c r="AX59">
        <v>7.9776999999999996</v>
      </c>
      <c r="AY59">
        <v>8.0303000000000004</v>
      </c>
      <c r="AZ59">
        <v>8.3237000000000005</v>
      </c>
      <c r="BA59">
        <v>8.4342000000000006</v>
      </c>
      <c r="BB59">
        <v>8.3536000000000001</v>
      </c>
      <c r="BC59">
        <v>8.5054999999999996</v>
      </c>
      <c r="BD59">
        <v>8.4760000000000009</v>
      </c>
      <c r="BE59">
        <v>8.1801999999999992</v>
      </c>
      <c r="BF59">
        <v>9.0000999999999998</v>
      </c>
      <c r="BG59">
        <v>9.1738</v>
      </c>
      <c r="BH59">
        <v>9.4469999999999992</v>
      </c>
      <c r="BI59">
        <v>9.5422999999999991</v>
      </c>
      <c r="BJ59">
        <v>9.9453999999999994</v>
      </c>
      <c r="BK59">
        <v>10.1492</v>
      </c>
      <c r="BL59">
        <v>10.569900000000001</v>
      </c>
      <c r="BM59">
        <v>10.6409</v>
      </c>
      <c r="BN59">
        <v>10.7995</v>
      </c>
      <c r="BO59">
        <v>10.864599999999999</v>
      </c>
      <c r="BP59">
        <v>10.9915</v>
      </c>
      <c r="BQ59">
        <v>11.0489</v>
      </c>
      <c r="BR59">
        <v>11.1416</v>
      </c>
      <c r="BS59">
        <v>10.145200000000001</v>
      </c>
      <c r="BT59">
        <v>8.7424999999999997</v>
      </c>
      <c r="BU59">
        <v>9.202</v>
      </c>
      <c r="BV59">
        <v>9.3267000000000007</v>
      </c>
      <c r="BW59">
        <v>9.1663999999999994</v>
      </c>
      <c r="BX59">
        <v>9.3986999999999998</v>
      </c>
      <c r="BY59">
        <v>9.5528999999999993</v>
      </c>
      <c r="BZ59">
        <v>9.5920000000000005</v>
      </c>
      <c r="CA59">
        <v>9.5227000000000004</v>
      </c>
      <c r="CB59">
        <v>10.829700000000001</v>
      </c>
      <c r="CC59">
        <v>10.6195</v>
      </c>
      <c r="CD59">
        <v>10.5928</v>
      </c>
      <c r="CE59">
        <v>10.9238</v>
      </c>
      <c r="CF59">
        <v>11.8841</v>
      </c>
      <c r="CG59">
        <v>12.353</v>
      </c>
      <c r="CH59">
        <v>12.847099999999999</v>
      </c>
      <c r="CI59">
        <v>13.5017</v>
      </c>
      <c r="CJ59">
        <v>14.0229</v>
      </c>
      <c r="CK59">
        <v>13.872999999999999</v>
      </c>
      <c r="CL59">
        <v>13.391299999999999</v>
      </c>
      <c r="CM59">
        <v>14.295299999999999</v>
      </c>
      <c r="CN59">
        <v>13.3226</v>
      </c>
      <c r="CO59">
        <v>14.523099999999999</v>
      </c>
      <c r="CP59">
        <v>13.5596</v>
      </c>
      <c r="CQ59">
        <v>13.6745</v>
      </c>
      <c r="CR59">
        <v>14.4956</v>
      </c>
      <c r="CS59">
        <v>13.89</v>
      </c>
      <c r="CT59">
        <v>13.814399999999999</v>
      </c>
      <c r="CU59">
        <v>12.910299999999999</v>
      </c>
      <c r="CV59">
        <v>13.339499999999999</v>
      </c>
      <c r="CW59">
        <v>12.5618</v>
      </c>
      <c r="CX59">
        <v>11.581</v>
      </c>
      <c r="CY59">
        <v>12.1685</v>
      </c>
      <c r="CZ59">
        <v>13.339499999999999</v>
      </c>
      <c r="DA59">
        <v>13.065200000000001</v>
      </c>
      <c r="DB59">
        <v>13.6448</v>
      </c>
      <c r="DC59">
        <v>13.424899999999999</v>
      </c>
      <c r="DD59">
        <v>12.7326</v>
      </c>
      <c r="DE59">
        <v>12.9453</v>
      </c>
      <c r="DF59">
        <v>12.0649</v>
      </c>
      <c r="DG59">
        <v>11.6058</v>
      </c>
      <c r="DH59">
        <v>11.8805</v>
      </c>
      <c r="DI59">
        <v>11.4396</v>
      </c>
      <c r="DJ59">
        <v>10.775</v>
      </c>
      <c r="DK59">
        <v>10.5733</v>
      </c>
      <c r="DL59">
        <v>11.2455</v>
      </c>
      <c r="DM59">
        <v>12.1137</v>
      </c>
      <c r="DN59">
        <v>11.9933</v>
      </c>
      <c r="DO59">
        <v>12.323399999999999</v>
      </c>
      <c r="DP59">
        <v>12.210900000000001</v>
      </c>
      <c r="DQ59">
        <v>11.527900000000001</v>
      </c>
      <c r="DR59">
        <v>11.388500000000001</v>
      </c>
      <c r="DS59">
        <v>11.5738</v>
      </c>
      <c r="DT59">
        <v>12.439299999999999</v>
      </c>
      <c r="DU59">
        <v>13.511100000000001</v>
      </c>
      <c r="DV59">
        <v>14.5969</v>
      </c>
      <c r="DW59">
        <v>13.825900000000001</v>
      </c>
      <c r="DX59">
        <v>13.385899999999999</v>
      </c>
      <c r="DY59">
        <v>12.366</v>
      </c>
    </row>
    <row r="60" spans="1:129" x14ac:dyDescent="0.3">
      <c r="A60" t="s">
        <v>284</v>
      </c>
      <c r="B60" t="str">
        <f t="shared" si="0"/>
        <v>CRT-U CN Equity</v>
      </c>
      <c r="C60" t="s">
        <v>64</v>
      </c>
      <c r="D60" t="s">
        <v>6</v>
      </c>
      <c r="E60" t="s">
        <v>6</v>
      </c>
      <c r="F60">
        <v>16.32</v>
      </c>
      <c r="G60" s="2">
        <v>42005</v>
      </c>
      <c r="H60" s="2">
        <v>45657</v>
      </c>
      <c r="I60" s="2" t="s">
        <v>667</v>
      </c>
      <c r="J60" s="4">
        <v>7.1</v>
      </c>
      <c r="K60">
        <v>7.3966000000000003</v>
      </c>
      <c r="L60">
        <v>7.1509</v>
      </c>
      <c r="M60">
        <v>6.9927000000000001</v>
      </c>
      <c r="N60">
        <v>7.0185000000000004</v>
      </c>
      <c r="O60">
        <v>6.7976000000000001</v>
      </c>
      <c r="P60">
        <v>7.1840000000000002</v>
      </c>
      <c r="Q60">
        <v>7.3470000000000004</v>
      </c>
      <c r="R60">
        <v>7.3216000000000001</v>
      </c>
      <c r="S60">
        <v>7.4329000000000001</v>
      </c>
      <c r="T60">
        <v>7.6365999999999996</v>
      </c>
      <c r="U60">
        <v>7.4968000000000004</v>
      </c>
      <c r="V60">
        <v>8.0785</v>
      </c>
      <c r="W60">
        <v>8.1760000000000002</v>
      </c>
      <c r="X60">
        <v>8.4365000000000006</v>
      </c>
      <c r="Y60">
        <v>8.4634999999999998</v>
      </c>
      <c r="Z60">
        <v>8.7251999999999992</v>
      </c>
      <c r="AA60">
        <v>8.7409999999999997</v>
      </c>
      <c r="AB60">
        <v>9.0106999999999999</v>
      </c>
      <c r="AC60">
        <v>8.8651</v>
      </c>
      <c r="AD60">
        <v>9.1968999999999994</v>
      </c>
      <c r="AE60">
        <v>8.8120999999999992</v>
      </c>
      <c r="AF60">
        <v>9.0853000000000002</v>
      </c>
      <c r="AG60">
        <v>9.0608000000000004</v>
      </c>
      <c r="AH60">
        <v>8.9086999999999996</v>
      </c>
      <c r="AI60">
        <v>9.1311999999999998</v>
      </c>
      <c r="AJ60">
        <v>9.1907999999999994</v>
      </c>
      <c r="AK60">
        <v>8.9879999999999995</v>
      </c>
      <c r="AL60">
        <v>9.3003</v>
      </c>
      <c r="AM60">
        <v>8.8928999999999991</v>
      </c>
      <c r="AN60">
        <v>9.0215999999999994</v>
      </c>
      <c r="AO60">
        <v>8.7104999999999997</v>
      </c>
      <c r="AP60">
        <v>8.6974999999999998</v>
      </c>
      <c r="AQ60">
        <v>8.8905999999999992</v>
      </c>
      <c r="AR60">
        <v>9.2543000000000006</v>
      </c>
      <c r="AS60">
        <v>9.1919000000000004</v>
      </c>
      <c r="AT60">
        <v>8.8175000000000008</v>
      </c>
      <c r="AU60">
        <v>8.3140000000000001</v>
      </c>
      <c r="AV60">
        <v>8.5454000000000008</v>
      </c>
      <c r="AW60">
        <v>8.4565999999999999</v>
      </c>
      <c r="AX60">
        <v>8.4503000000000004</v>
      </c>
      <c r="AY60">
        <v>8.4052000000000007</v>
      </c>
      <c r="AZ60">
        <v>8.8422999999999998</v>
      </c>
      <c r="BA60">
        <v>8.8361000000000001</v>
      </c>
      <c r="BB60">
        <v>8.4880999999999993</v>
      </c>
      <c r="BC60">
        <v>8.6290999999999993</v>
      </c>
      <c r="BD60">
        <v>8.1252999999999993</v>
      </c>
      <c r="BE60">
        <v>7.7347000000000001</v>
      </c>
      <c r="BF60">
        <v>8.6295999999999999</v>
      </c>
      <c r="BG60">
        <v>9.2052999999999994</v>
      </c>
      <c r="BH60">
        <v>9.7696000000000005</v>
      </c>
      <c r="BI60">
        <v>9.6356000000000002</v>
      </c>
      <c r="BJ60">
        <v>9.4728999999999992</v>
      </c>
      <c r="BK60">
        <v>9.8046000000000006</v>
      </c>
      <c r="BL60">
        <v>10.0892</v>
      </c>
      <c r="BM60">
        <v>10.2102</v>
      </c>
      <c r="BN60">
        <v>10.4985</v>
      </c>
      <c r="BO60">
        <v>10.3894</v>
      </c>
      <c r="BP60">
        <v>10.735300000000001</v>
      </c>
      <c r="BQ60">
        <v>11.415699999999999</v>
      </c>
      <c r="BR60">
        <v>11.4543</v>
      </c>
      <c r="BS60">
        <v>11.015000000000001</v>
      </c>
      <c r="BT60">
        <v>8.3890999999999991</v>
      </c>
      <c r="BU60">
        <v>9.3316999999999997</v>
      </c>
      <c r="BV60">
        <v>9.5373999999999999</v>
      </c>
      <c r="BW60">
        <v>9.8821999999999992</v>
      </c>
      <c r="BX60">
        <v>10.206799999999999</v>
      </c>
      <c r="BY60">
        <v>10.4093</v>
      </c>
      <c r="BZ60">
        <v>10.3117</v>
      </c>
      <c r="CA60">
        <v>10.228199999999999</v>
      </c>
      <c r="CB60">
        <v>11.1081</v>
      </c>
      <c r="CC60">
        <v>11.7248</v>
      </c>
      <c r="CD60">
        <v>11.6853</v>
      </c>
      <c r="CE60">
        <v>11.6686</v>
      </c>
      <c r="CF60">
        <v>12.3909</v>
      </c>
      <c r="CG60">
        <v>12.593400000000001</v>
      </c>
      <c r="CH60">
        <v>12.576499999999999</v>
      </c>
      <c r="CI60">
        <v>12.5688</v>
      </c>
      <c r="CJ60">
        <v>13.1599</v>
      </c>
      <c r="CK60">
        <v>13.5144</v>
      </c>
      <c r="CL60">
        <v>13.226599999999999</v>
      </c>
      <c r="CM60">
        <v>13.8406</v>
      </c>
      <c r="CN60">
        <v>12.9726</v>
      </c>
      <c r="CO60">
        <v>13.615</v>
      </c>
      <c r="CP60">
        <v>13.380599999999999</v>
      </c>
      <c r="CQ60">
        <v>13.428100000000001</v>
      </c>
      <c r="CR60">
        <v>14.069699999999999</v>
      </c>
      <c r="CS60">
        <v>14.180999999999999</v>
      </c>
      <c r="CT60">
        <v>14.053699999999999</v>
      </c>
      <c r="CU60">
        <v>13.3505</v>
      </c>
      <c r="CV60">
        <v>13.7569</v>
      </c>
      <c r="CW60">
        <v>13.118600000000001</v>
      </c>
      <c r="CX60">
        <v>12.260899999999999</v>
      </c>
      <c r="CY60">
        <v>12.7201</v>
      </c>
      <c r="CZ60">
        <v>12.8453</v>
      </c>
      <c r="DA60">
        <v>12.914</v>
      </c>
      <c r="DB60">
        <v>13.686299999999999</v>
      </c>
      <c r="DC60">
        <v>13.821199999999999</v>
      </c>
      <c r="DD60">
        <v>13.4575</v>
      </c>
      <c r="DE60">
        <v>13.569100000000001</v>
      </c>
      <c r="DF60">
        <v>12.7264</v>
      </c>
      <c r="DG60">
        <v>12.875999999999999</v>
      </c>
      <c r="DH60">
        <v>13.0329</v>
      </c>
      <c r="DI60">
        <v>12.5228</v>
      </c>
      <c r="DJ60">
        <v>11.838900000000001</v>
      </c>
      <c r="DK60">
        <v>11.004300000000001</v>
      </c>
      <c r="DL60">
        <v>11.913399999999999</v>
      </c>
      <c r="DM60">
        <v>12.8802</v>
      </c>
      <c r="DN60">
        <v>12.8216</v>
      </c>
      <c r="DO60">
        <v>12.303599999999999</v>
      </c>
      <c r="DP60">
        <v>12.744400000000001</v>
      </c>
      <c r="DQ60">
        <v>12.060600000000001</v>
      </c>
      <c r="DR60">
        <v>12.2464</v>
      </c>
      <c r="DS60">
        <v>11.973100000000001</v>
      </c>
      <c r="DT60">
        <v>13.1509</v>
      </c>
      <c r="DU60">
        <v>14.1615</v>
      </c>
      <c r="DV60">
        <v>14.6541</v>
      </c>
      <c r="DW60">
        <v>14.1159</v>
      </c>
      <c r="DX60">
        <v>14.3362</v>
      </c>
      <c r="DY60">
        <v>13.383800000000001</v>
      </c>
    </row>
    <row r="61" spans="1:129" hidden="1" x14ac:dyDescent="0.3">
      <c r="A61" t="s">
        <v>285</v>
      </c>
      <c r="B61" s="5" t="str">
        <f t="shared" si="0"/>
        <v>CS CN Equity</v>
      </c>
      <c r="C61" t="s">
        <v>65</v>
      </c>
      <c r="D61" t="s">
        <v>6</v>
      </c>
      <c r="E61" t="s">
        <v>6</v>
      </c>
      <c r="F61">
        <v>15.09</v>
      </c>
      <c r="G61" s="2">
        <v>42005</v>
      </c>
      <c r="H61" s="2">
        <v>45657</v>
      </c>
      <c r="I61" s="2" t="s">
        <v>663</v>
      </c>
      <c r="CR61" s="4" t="str">
        <f>_xll.BDH(B61, "PX_LAST", "2015-01-01", "2024-12-31", "Period=M", "Orientation=H", "CshAdjNormal = Y","CapChg = Y", "DTS=H","cols=34;rows=1")</f>
        <v>#N/A Requesting Data...</v>
      </c>
      <c r="CS61">
        <v>5.85</v>
      </c>
      <c r="CT61">
        <v>4.79</v>
      </c>
      <c r="CU61">
        <v>3.25</v>
      </c>
      <c r="CV61">
        <v>2.89</v>
      </c>
      <c r="CW61">
        <v>2.95</v>
      </c>
      <c r="CX61">
        <v>3.26</v>
      </c>
      <c r="CY61">
        <v>3.16</v>
      </c>
      <c r="CZ61">
        <v>4.7</v>
      </c>
      <c r="DA61">
        <v>4.9400000000000004</v>
      </c>
      <c r="DB61">
        <v>6.53</v>
      </c>
      <c r="DC61">
        <v>6</v>
      </c>
      <c r="DD61">
        <v>6.1</v>
      </c>
      <c r="DE61">
        <v>6.37</v>
      </c>
      <c r="DF61">
        <v>5.36</v>
      </c>
      <c r="DG61">
        <v>6.01</v>
      </c>
      <c r="DH61">
        <v>6.89</v>
      </c>
      <c r="DI61">
        <v>6.29</v>
      </c>
      <c r="DJ61">
        <v>5.76</v>
      </c>
      <c r="DK61">
        <v>4.72</v>
      </c>
      <c r="DL61">
        <v>5.56</v>
      </c>
      <c r="DM61">
        <v>6.45</v>
      </c>
      <c r="DN61">
        <v>6.62</v>
      </c>
      <c r="DO61">
        <v>7.12</v>
      </c>
      <c r="DP61">
        <v>8.6199999999999992</v>
      </c>
      <c r="DQ61">
        <v>9.5299999999999994</v>
      </c>
      <c r="DR61">
        <v>9.6</v>
      </c>
      <c r="DS61">
        <v>9.6999999999999993</v>
      </c>
      <c r="DT61">
        <v>9.2799999999999994</v>
      </c>
      <c r="DU61">
        <v>9.67</v>
      </c>
      <c r="DV61">
        <v>10.57</v>
      </c>
      <c r="DW61">
        <v>9.6300000000000008</v>
      </c>
      <c r="DX61">
        <v>9.7100000000000009</v>
      </c>
      <c r="DY61">
        <v>8.89</v>
      </c>
    </row>
    <row r="62" spans="1:129" x14ac:dyDescent="0.3">
      <c r="A62" t="s">
        <v>286</v>
      </c>
      <c r="B62" t="str">
        <f t="shared" si="0"/>
        <v>CSH-U CN Equity</v>
      </c>
      <c r="C62" t="s">
        <v>66</v>
      </c>
      <c r="D62" t="s">
        <v>6</v>
      </c>
      <c r="E62" t="s">
        <v>6</v>
      </c>
      <c r="F62">
        <v>20.22</v>
      </c>
      <c r="G62" s="2">
        <v>42005</v>
      </c>
      <c r="H62" s="2">
        <v>45657</v>
      </c>
      <c r="I62" s="2" t="s">
        <v>673</v>
      </c>
      <c r="J62" s="4">
        <v>7.59</v>
      </c>
      <c r="K62">
        <v>7.7087000000000003</v>
      </c>
      <c r="L62">
        <v>7.4717000000000002</v>
      </c>
      <c r="M62">
        <v>7.3482000000000003</v>
      </c>
      <c r="N62">
        <v>6.7077999999999998</v>
      </c>
      <c r="O62">
        <v>7.0221999999999998</v>
      </c>
      <c r="P62">
        <v>7.3446999999999996</v>
      </c>
      <c r="Q62">
        <v>7.1889000000000003</v>
      </c>
      <c r="R62">
        <v>7.6059000000000001</v>
      </c>
      <c r="S62">
        <v>7.8574000000000002</v>
      </c>
      <c r="T62">
        <v>8.2280999999999995</v>
      </c>
      <c r="U62">
        <v>7.9448999999999996</v>
      </c>
      <c r="V62">
        <v>8.0055999999999994</v>
      </c>
      <c r="W62">
        <v>8.1668000000000003</v>
      </c>
      <c r="X62">
        <v>8.9153000000000002</v>
      </c>
      <c r="Y62">
        <v>8.7743000000000002</v>
      </c>
      <c r="Z62">
        <v>9.4316999999999993</v>
      </c>
      <c r="AA62">
        <v>10.066700000000001</v>
      </c>
      <c r="AB62">
        <v>10.154400000000001</v>
      </c>
      <c r="AC62">
        <v>9.9085000000000001</v>
      </c>
      <c r="AD62">
        <v>10.177300000000001</v>
      </c>
      <c r="AE62">
        <v>9.6532999999999998</v>
      </c>
      <c r="AF62">
        <v>9.4253999999999998</v>
      </c>
      <c r="AG62">
        <v>9.5277999999999992</v>
      </c>
      <c r="AH62">
        <v>9.9224999999999994</v>
      </c>
      <c r="AI62">
        <v>10.252800000000001</v>
      </c>
      <c r="AJ62">
        <v>10.2324</v>
      </c>
      <c r="AK62">
        <v>10.2315</v>
      </c>
      <c r="AL62">
        <v>10.619</v>
      </c>
      <c r="AM62">
        <v>10.2608</v>
      </c>
      <c r="AN62">
        <v>10.173299999999999</v>
      </c>
      <c r="AO62">
        <v>9.8071000000000002</v>
      </c>
      <c r="AP62">
        <v>9.9663000000000004</v>
      </c>
      <c r="AQ62">
        <v>10.299099999999999</v>
      </c>
      <c r="AR62">
        <v>10.4255</v>
      </c>
      <c r="AS62">
        <v>10.9763</v>
      </c>
      <c r="AT62">
        <v>10.562900000000001</v>
      </c>
      <c r="AU62">
        <v>10.406000000000001</v>
      </c>
      <c r="AV62">
        <v>10.6637</v>
      </c>
      <c r="AW62">
        <v>10.1244</v>
      </c>
      <c r="AX62">
        <v>9.9593000000000007</v>
      </c>
      <c r="AY62">
        <v>10.5489</v>
      </c>
      <c r="AZ62">
        <v>10.575900000000001</v>
      </c>
      <c r="BA62">
        <v>10.457800000000001</v>
      </c>
      <c r="BB62">
        <v>10.173</v>
      </c>
      <c r="BC62">
        <v>9.8530999999999995</v>
      </c>
      <c r="BD62">
        <v>10.5425</v>
      </c>
      <c r="BE62">
        <v>9.5977999999999994</v>
      </c>
      <c r="BF62">
        <v>10.341200000000001</v>
      </c>
      <c r="BG62">
        <v>10.600899999999999</v>
      </c>
      <c r="BH62">
        <v>10.622</v>
      </c>
      <c r="BI62">
        <v>10.4521</v>
      </c>
      <c r="BJ62">
        <v>10.352399999999999</v>
      </c>
      <c r="BK62">
        <v>10.9024</v>
      </c>
      <c r="BL62">
        <v>11.052099999999999</v>
      </c>
      <c r="BM62">
        <v>10.758100000000001</v>
      </c>
      <c r="BN62">
        <v>10.649699999999999</v>
      </c>
      <c r="BO62">
        <v>10.7006</v>
      </c>
      <c r="BP62">
        <v>10.606400000000001</v>
      </c>
      <c r="BQ62">
        <v>10.1617</v>
      </c>
      <c r="BR62">
        <v>10.329599999999999</v>
      </c>
      <c r="BS62">
        <v>9.5947999999999993</v>
      </c>
      <c r="BT62">
        <v>6.6303000000000001</v>
      </c>
      <c r="BU62">
        <v>6.6619999999999999</v>
      </c>
      <c r="BV62">
        <v>6.1323999999999996</v>
      </c>
      <c r="BW62">
        <v>7.0639000000000003</v>
      </c>
      <c r="BX62">
        <v>7.4790999999999999</v>
      </c>
      <c r="BY62">
        <v>7.9493999999999998</v>
      </c>
      <c r="BZ62">
        <v>7.7291999999999996</v>
      </c>
      <c r="CA62">
        <v>7.3550000000000004</v>
      </c>
      <c r="CB62">
        <v>8.7545000000000002</v>
      </c>
      <c r="CC62">
        <v>8.6859000000000002</v>
      </c>
      <c r="CD62">
        <v>8.3369</v>
      </c>
      <c r="CE62">
        <v>8.5795999999999992</v>
      </c>
      <c r="CF62">
        <v>9.2154000000000007</v>
      </c>
      <c r="CG62">
        <v>9.8858999999999995</v>
      </c>
      <c r="CH62">
        <v>10.3847</v>
      </c>
      <c r="CI62">
        <v>10.5511</v>
      </c>
      <c r="CJ62">
        <v>10.4801</v>
      </c>
      <c r="CK62">
        <v>10.3369</v>
      </c>
      <c r="CL62">
        <v>9.7189999999999994</v>
      </c>
      <c r="CM62">
        <v>9.6636000000000006</v>
      </c>
      <c r="CN62">
        <v>8.9664000000000001</v>
      </c>
      <c r="CO62">
        <v>9.6503999999999994</v>
      </c>
      <c r="CP62">
        <v>10.1913</v>
      </c>
      <c r="CQ62">
        <v>10.02</v>
      </c>
      <c r="CR62">
        <v>10.250999999999999</v>
      </c>
      <c r="CS62">
        <v>10.1271</v>
      </c>
      <c r="CT62">
        <v>10.3437</v>
      </c>
      <c r="CU62">
        <v>9.3353999999999999</v>
      </c>
      <c r="CV62">
        <v>9.5718999999999994</v>
      </c>
      <c r="CW62">
        <v>8.7812999999999999</v>
      </c>
      <c r="CX62">
        <v>7.8955000000000002</v>
      </c>
      <c r="CY62">
        <v>6.7554999999999996</v>
      </c>
      <c r="CZ62">
        <v>7.1590999999999996</v>
      </c>
      <c r="DA62">
        <v>7.3087999999999997</v>
      </c>
      <c r="DB62">
        <v>8.5387000000000004</v>
      </c>
      <c r="DC62">
        <v>8.0597999999999992</v>
      </c>
      <c r="DD62">
        <v>7.5274000000000001</v>
      </c>
      <c r="DE62">
        <v>7.8452999999999999</v>
      </c>
      <c r="DF62">
        <v>8.0231999999999992</v>
      </c>
      <c r="DG62">
        <v>8.4788999999999994</v>
      </c>
      <c r="DH62">
        <v>9.0082000000000004</v>
      </c>
      <c r="DI62">
        <v>9.2881</v>
      </c>
      <c r="DJ62">
        <v>9.3435000000000006</v>
      </c>
      <c r="DK62">
        <v>9.2813999999999997</v>
      </c>
      <c r="DL62">
        <v>9.9675999999999991</v>
      </c>
      <c r="DM62">
        <v>10.804</v>
      </c>
      <c r="DN62">
        <v>11.100899999999999</v>
      </c>
      <c r="DO62">
        <v>11.305</v>
      </c>
      <c r="DP62">
        <v>11.539199999999999</v>
      </c>
      <c r="DQ62">
        <v>11.708399999999999</v>
      </c>
      <c r="DR62">
        <v>11.7384</v>
      </c>
      <c r="DS62">
        <v>12.144500000000001</v>
      </c>
      <c r="DT62">
        <v>12.9962</v>
      </c>
      <c r="DU62">
        <v>13.889200000000001</v>
      </c>
      <c r="DV62">
        <v>14.8811</v>
      </c>
      <c r="DW62">
        <v>14.997199999999999</v>
      </c>
      <c r="DX62">
        <v>15.525</v>
      </c>
      <c r="DY62">
        <v>14.5459</v>
      </c>
    </row>
    <row r="63" spans="1:129" x14ac:dyDescent="0.3">
      <c r="A63" t="s">
        <v>287</v>
      </c>
      <c r="B63" t="str">
        <f t="shared" si="0"/>
        <v>CSU CN Equity</v>
      </c>
      <c r="C63" t="s">
        <v>67</v>
      </c>
      <c r="D63" t="s">
        <v>6</v>
      </c>
      <c r="E63" t="s">
        <v>6</v>
      </c>
      <c r="F63">
        <v>2512.96</v>
      </c>
      <c r="G63" s="2">
        <v>42005</v>
      </c>
      <c r="H63" s="2">
        <v>45657</v>
      </c>
      <c r="I63" s="2" t="s">
        <v>671</v>
      </c>
      <c r="J63" s="4">
        <v>326.29000000000002</v>
      </c>
      <c r="K63">
        <v>390.14400000000001</v>
      </c>
      <c r="L63">
        <v>406.85399999999998</v>
      </c>
      <c r="M63">
        <v>439.60700000000003</v>
      </c>
      <c r="N63">
        <v>473.065</v>
      </c>
      <c r="O63">
        <v>461.93700000000001</v>
      </c>
      <c r="P63">
        <v>541.73699999999997</v>
      </c>
      <c r="Q63">
        <v>523.74800000000005</v>
      </c>
      <c r="R63">
        <v>522.31100000000004</v>
      </c>
      <c r="S63">
        <v>527.58699999999999</v>
      </c>
      <c r="T63">
        <v>535.197</v>
      </c>
      <c r="U63">
        <v>539.95699999999999</v>
      </c>
      <c r="V63">
        <v>471.40499999999997</v>
      </c>
      <c r="W63">
        <v>528.38800000000003</v>
      </c>
      <c r="X63">
        <v>499.06200000000001</v>
      </c>
      <c r="Y63">
        <v>460.16300000000001</v>
      </c>
      <c r="Z63">
        <v>500.197</v>
      </c>
      <c r="AA63">
        <v>470.41800000000001</v>
      </c>
      <c r="AB63">
        <v>500.05399999999997</v>
      </c>
      <c r="AC63">
        <v>538.31700000000001</v>
      </c>
      <c r="AD63">
        <v>557.75800000000004</v>
      </c>
      <c r="AE63">
        <v>592.58699999999999</v>
      </c>
      <c r="AF63">
        <v>590.78499999999997</v>
      </c>
      <c r="AG63">
        <v>576.65300000000002</v>
      </c>
      <c r="AH63">
        <v>555.49099999999999</v>
      </c>
      <c r="AI63">
        <v>589.29899999999998</v>
      </c>
      <c r="AJ63">
        <v>618.93499999999995</v>
      </c>
      <c r="AK63">
        <v>591.30700000000002</v>
      </c>
      <c r="AL63">
        <v>661.64</v>
      </c>
      <c r="AM63">
        <v>643.71199999999999</v>
      </c>
      <c r="AN63">
        <v>637.34400000000005</v>
      </c>
      <c r="AO63">
        <v>658.89499999999998</v>
      </c>
      <c r="AP63">
        <v>647.12599999999998</v>
      </c>
      <c r="AQ63">
        <v>697.73699999999997</v>
      </c>
      <c r="AR63">
        <v>718.36599999999999</v>
      </c>
      <c r="AS63">
        <v>725.59</v>
      </c>
      <c r="AT63">
        <v>757.09799999999996</v>
      </c>
      <c r="AU63">
        <v>790.88199999999995</v>
      </c>
      <c r="AV63">
        <v>833.55899999999997</v>
      </c>
      <c r="AW63">
        <v>875.02</v>
      </c>
      <c r="AX63">
        <v>973.8</v>
      </c>
      <c r="AY63">
        <v>973.42100000000005</v>
      </c>
      <c r="AZ63">
        <v>900.36300000000006</v>
      </c>
      <c r="BA63">
        <v>950.06700000000001</v>
      </c>
      <c r="BB63">
        <v>908.13900000000001</v>
      </c>
      <c r="BC63">
        <v>866.20600000000002</v>
      </c>
      <c r="BD63">
        <v>871.23500000000001</v>
      </c>
      <c r="BE63">
        <v>836.68100000000004</v>
      </c>
      <c r="BF63">
        <v>938.899</v>
      </c>
      <c r="BG63">
        <v>1075.92</v>
      </c>
      <c r="BH63">
        <v>1085.614</v>
      </c>
      <c r="BI63">
        <v>1133.1320000000001</v>
      </c>
      <c r="BJ63">
        <v>1121.9069999999999</v>
      </c>
      <c r="BK63">
        <v>1184.4690000000001</v>
      </c>
      <c r="BL63">
        <v>1205.0440000000001</v>
      </c>
      <c r="BM63">
        <v>1244.4100000000001</v>
      </c>
      <c r="BN63">
        <v>1271.0820000000001</v>
      </c>
      <c r="BO63">
        <v>1249.6410000000001</v>
      </c>
      <c r="BP63">
        <v>1364.1310000000001</v>
      </c>
      <c r="BQ63">
        <v>1212.7829999999999</v>
      </c>
      <c r="BR63">
        <v>1337.691</v>
      </c>
      <c r="BS63">
        <v>1314.9770000000001</v>
      </c>
      <c r="BT63">
        <v>1231.337</v>
      </c>
      <c r="BU63">
        <v>1288.6289999999999</v>
      </c>
      <c r="BV63">
        <v>1506.7809999999999</v>
      </c>
      <c r="BW63">
        <v>1477.08</v>
      </c>
      <c r="BX63">
        <v>1526.6849999999999</v>
      </c>
      <c r="BY63">
        <v>1455.0129999999999</v>
      </c>
      <c r="BZ63">
        <v>1427.019</v>
      </c>
      <c r="CA63">
        <v>1348.86</v>
      </c>
      <c r="CB63">
        <v>1551.0940000000001</v>
      </c>
      <c r="CC63">
        <v>1603.4829999999999</v>
      </c>
      <c r="CD63">
        <v>1511.1880000000001</v>
      </c>
      <c r="CE63">
        <v>1598.4380000000001</v>
      </c>
      <c r="CF63">
        <v>1703.796</v>
      </c>
      <c r="CG63">
        <v>1751.258</v>
      </c>
      <c r="CH63">
        <v>1666.614</v>
      </c>
      <c r="CI63">
        <v>1823.82</v>
      </c>
      <c r="CJ63">
        <v>1941.386</v>
      </c>
      <c r="CK63">
        <v>2077.1559999999999</v>
      </c>
      <c r="CL63">
        <v>2016.951</v>
      </c>
      <c r="CM63">
        <v>2114.1239999999998</v>
      </c>
      <c r="CN63">
        <v>2112.86</v>
      </c>
      <c r="CO63">
        <v>2282.5949999999998</v>
      </c>
      <c r="CP63">
        <v>2129.3249999999998</v>
      </c>
      <c r="CQ63">
        <v>2077.5940000000001</v>
      </c>
      <c r="CR63">
        <v>2079.7190000000001</v>
      </c>
      <c r="CS63">
        <v>1967.675</v>
      </c>
      <c r="CT63">
        <v>1937.3789999999999</v>
      </c>
      <c r="CU63">
        <v>1860.9690000000001</v>
      </c>
      <c r="CV63">
        <v>2121.4740000000002</v>
      </c>
      <c r="CW63">
        <v>1925.3920000000001</v>
      </c>
      <c r="CX63">
        <v>1873.1790000000001</v>
      </c>
      <c r="CY63">
        <v>1919.7629999999999</v>
      </c>
      <c r="CZ63">
        <v>2113.3389999999999</v>
      </c>
      <c r="DA63">
        <v>2061.5010000000002</v>
      </c>
      <c r="DB63">
        <v>2292.4340000000002</v>
      </c>
      <c r="DC63">
        <v>2335.4490000000001</v>
      </c>
      <c r="DD63">
        <v>2529.31</v>
      </c>
      <c r="DE63">
        <v>2631.62</v>
      </c>
      <c r="DF63">
        <v>2756.8119999999999</v>
      </c>
      <c r="DG63">
        <v>2734.982</v>
      </c>
      <c r="DH63">
        <v>2776.0360000000001</v>
      </c>
      <c r="DI63">
        <v>2765.5729999999999</v>
      </c>
      <c r="DJ63">
        <v>2795.4059999999999</v>
      </c>
      <c r="DK63">
        <v>2771.42</v>
      </c>
      <c r="DL63">
        <v>3177.4520000000002</v>
      </c>
      <c r="DM63">
        <v>3276.4659999999999</v>
      </c>
      <c r="DN63">
        <v>3705.902</v>
      </c>
      <c r="DO63">
        <v>3768.2640000000001</v>
      </c>
      <c r="DP63">
        <v>3671.471</v>
      </c>
      <c r="DQ63">
        <v>3536.0650000000001</v>
      </c>
      <c r="DR63">
        <v>3782.2829999999999</v>
      </c>
      <c r="DS63">
        <v>3934.1759999999999</v>
      </c>
      <c r="DT63">
        <v>4347.7759999999998</v>
      </c>
      <c r="DU63">
        <v>4411.7110000000002</v>
      </c>
      <c r="DV63">
        <v>4392.7539999999999</v>
      </c>
      <c r="DW63">
        <v>4192.125</v>
      </c>
      <c r="DX63">
        <v>4726.3630000000003</v>
      </c>
      <c r="DY63">
        <v>4439.0320000000002</v>
      </c>
    </row>
    <row r="64" spans="1:129" x14ac:dyDescent="0.3">
      <c r="A64" t="s">
        <v>288</v>
      </c>
      <c r="B64" t="str">
        <f t="shared" si="0"/>
        <v>CTC/A CN Equity</v>
      </c>
      <c r="C64" t="s">
        <v>68</v>
      </c>
      <c r="D64" t="s">
        <v>6</v>
      </c>
      <c r="E64" t="s">
        <v>6</v>
      </c>
      <c r="F64">
        <v>167.52</v>
      </c>
      <c r="G64" s="2">
        <v>42005</v>
      </c>
      <c r="H64" s="2">
        <v>45657</v>
      </c>
      <c r="I64" s="2" t="s">
        <v>669</v>
      </c>
      <c r="J64" s="4">
        <v>83.43</v>
      </c>
      <c r="K64">
        <v>93.772099999999995</v>
      </c>
      <c r="L64">
        <v>91.856999999999999</v>
      </c>
      <c r="M64">
        <v>91.339600000000004</v>
      </c>
      <c r="N64">
        <v>92.168700000000001</v>
      </c>
      <c r="O64">
        <v>95.477999999999994</v>
      </c>
      <c r="P64">
        <v>93.5809</v>
      </c>
      <c r="Q64">
        <v>89.138300000000001</v>
      </c>
      <c r="R64">
        <v>86.159899999999993</v>
      </c>
      <c r="S64">
        <v>82.9255</v>
      </c>
      <c r="T64">
        <v>90.2072</v>
      </c>
      <c r="U64">
        <v>85.189300000000003</v>
      </c>
      <c r="V64">
        <v>82.7393</v>
      </c>
      <c r="W64">
        <v>95.344099999999997</v>
      </c>
      <c r="X64">
        <v>97.989699999999999</v>
      </c>
      <c r="Y64">
        <v>99.479200000000006</v>
      </c>
      <c r="Z64">
        <v>104.2323</v>
      </c>
      <c r="AA64">
        <v>102.44889999999999</v>
      </c>
      <c r="AB64">
        <v>100.26949999999999</v>
      </c>
      <c r="AC64">
        <v>98.179199999999994</v>
      </c>
      <c r="AD64">
        <v>96.023099999999999</v>
      </c>
      <c r="AE64">
        <v>95.715199999999996</v>
      </c>
      <c r="AF64">
        <v>102.7187</v>
      </c>
      <c r="AG64">
        <v>102.2415</v>
      </c>
      <c r="AH64">
        <v>102.0617</v>
      </c>
      <c r="AI64">
        <v>112.3203</v>
      </c>
      <c r="AJ64">
        <v>116.50920000000001</v>
      </c>
      <c r="AK64">
        <v>123.346</v>
      </c>
      <c r="AL64">
        <v>113.8396</v>
      </c>
      <c r="AM64">
        <v>109.24930000000001</v>
      </c>
      <c r="AN64">
        <v>105.8443</v>
      </c>
      <c r="AO64">
        <v>109.92749999999999</v>
      </c>
      <c r="AP64">
        <v>115.5354</v>
      </c>
      <c r="AQ64">
        <v>118.2214</v>
      </c>
      <c r="AR64">
        <v>121.7539</v>
      </c>
      <c r="AS64">
        <v>122.4036</v>
      </c>
      <c r="AT64">
        <v>128.84460000000001</v>
      </c>
      <c r="AU64">
        <v>130.91659999999999</v>
      </c>
      <c r="AV64">
        <v>127.1705</v>
      </c>
      <c r="AW64">
        <v>132.04599999999999</v>
      </c>
      <c r="AX64">
        <v>124.57510000000001</v>
      </c>
      <c r="AY64">
        <v>129.49529999999999</v>
      </c>
      <c r="AZ64">
        <v>134.3878</v>
      </c>
      <c r="BA64">
        <v>123.8443</v>
      </c>
      <c r="BB64">
        <v>114.79510000000001</v>
      </c>
      <c r="BC64">
        <v>113.0474</v>
      </c>
      <c r="BD64">
        <v>113.2077</v>
      </c>
      <c r="BE64">
        <v>108.92659999999999</v>
      </c>
      <c r="BF64">
        <v>114.8514</v>
      </c>
      <c r="BG64">
        <v>111.5853</v>
      </c>
      <c r="BH64">
        <v>110.6555</v>
      </c>
      <c r="BI64">
        <v>114.119</v>
      </c>
      <c r="BJ64">
        <v>104.631</v>
      </c>
      <c r="BK64">
        <v>110.4198</v>
      </c>
      <c r="BL64">
        <v>112.3215</v>
      </c>
      <c r="BM64">
        <v>104.81570000000001</v>
      </c>
      <c r="BN64">
        <v>115.87560000000001</v>
      </c>
      <c r="BO64">
        <v>111.479</v>
      </c>
      <c r="BP64">
        <v>121.505</v>
      </c>
      <c r="BQ64">
        <v>109.72029999999999</v>
      </c>
      <c r="BR64">
        <v>112.3171</v>
      </c>
      <c r="BS64">
        <v>104.45099999999999</v>
      </c>
      <c r="BT64">
        <v>67.217699999999994</v>
      </c>
      <c r="BU64">
        <v>78.169799999999995</v>
      </c>
      <c r="BV64">
        <v>94.136700000000005</v>
      </c>
      <c r="BW64">
        <v>94.152699999999996</v>
      </c>
      <c r="BX64">
        <v>99.753399999999999</v>
      </c>
      <c r="BY64">
        <v>110.2223</v>
      </c>
      <c r="BZ64">
        <v>108.3402</v>
      </c>
      <c r="CA64">
        <v>121.101</v>
      </c>
      <c r="CB64">
        <v>135.09299999999999</v>
      </c>
      <c r="CC64">
        <v>136.19990000000001</v>
      </c>
      <c r="CD64">
        <v>135.91210000000001</v>
      </c>
      <c r="CE64">
        <v>134.78909999999999</v>
      </c>
      <c r="CF64">
        <v>146.17449999999999</v>
      </c>
      <c r="CG64">
        <v>161.5462</v>
      </c>
      <c r="CH64">
        <v>168.50550000000001</v>
      </c>
      <c r="CI64">
        <v>161.7441</v>
      </c>
      <c r="CJ64">
        <v>159.24289999999999</v>
      </c>
      <c r="CK64">
        <v>159.2927</v>
      </c>
      <c r="CL64">
        <v>147.0471</v>
      </c>
      <c r="CM64">
        <v>146.81440000000001</v>
      </c>
      <c r="CN64">
        <v>141.018</v>
      </c>
      <c r="CO64">
        <v>151.54179999999999</v>
      </c>
      <c r="CP64">
        <v>154.4246</v>
      </c>
      <c r="CQ64">
        <v>157.23490000000001</v>
      </c>
      <c r="CR64">
        <v>158.8252</v>
      </c>
      <c r="CS64">
        <v>149.99590000000001</v>
      </c>
      <c r="CT64">
        <v>147.30879999999999</v>
      </c>
      <c r="CU64">
        <v>137.66229999999999</v>
      </c>
      <c r="CV64">
        <v>140.85659999999999</v>
      </c>
      <c r="CW64">
        <v>132.2602</v>
      </c>
      <c r="CX64">
        <v>125.907</v>
      </c>
      <c r="CY64">
        <v>132.1361</v>
      </c>
      <c r="CZ64">
        <v>131.83320000000001</v>
      </c>
      <c r="DA64">
        <v>122.4524</v>
      </c>
      <c r="DB64">
        <v>138.37880000000001</v>
      </c>
      <c r="DC64">
        <v>148.7791</v>
      </c>
      <c r="DD64">
        <v>154.2722</v>
      </c>
      <c r="DE64">
        <v>156.852</v>
      </c>
      <c r="DF64">
        <v>144.0025</v>
      </c>
      <c r="DG64">
        <v>159.95179999999999</v>
      </c>
      <c r="DH64">
        <v>161.446</v>
      </c>
      <c r="DI64">
        <v>142.8954</v>
      </c>
      <c r="DJ64">
        <v>130.1926</v>
      </c>
      <c r="DK64">
        <v>120.7679</v>
      </c>
      <c r="DL64">
        <v>127.4401</v>
      </c>
      <c r="DM64">
        <v>127.0518</v>
      </c>
      <c r="DN64">
        <v>130.56479999999999</v>
      </c>
      <c r="DO64">
        <v>126.17919999999999</v>
      </c>
      <c r="DP64">
        <v>123.43810000000001</v>
      </c>
      <c r="DQ64">
        <v>123.0877</v>
      </c>
      <c r="DR64">
        <v>125.9106</v>
      </c>
      <c r="DS64">
        <v>125.633</v>
      </c>
      <c r="DT64">
        <v>132.8484</v>
      </c>
      <c r="DU64">
        <v>143.96129999999999</v>
      </c>
      <c r="DV64">
        <v>151.87889999999999</v>
      </c>
      <c r="DW64">
        <v>140.44880000000001</v>
      </c>
      <c r="DX64">
        <v>146.32570000000001</v>
      </c>
      <c r="DY64">
        <v>143.3398</v>
      </c>
    </row>
    <row r="65" spans="1:129" x14ac:dyDescent="0.3">
      <c r="A65" t="s">
        <v>289</v>
      </c>
      <c r="B65" t="str">
        <f t="shared" si="0"/>
        <v>CU CN Equity</v>
      </c>
      <c r="C65" t="s">
        <v>69</v>
      </c>
      <c r="D65" t="s">
        <v>6</v>
      </c>
      <c r="E65" t="s">
        <v>6</v>
      </c>
      <c r="F65">
        <v>44.07</v>
      </c>
      <c r="G65" s="2">
        <v>42005</v>
      </c>
      <c r="H65" s="2">
        <v>45657</v>
      </c>
      <c r="I65" s="2" t="s">
        <v>666</v>
      </c>
      <c r="J65" s="4">
        <v>25.45</v>
      </c>
      <c r="K65">
        <v>25.2775</v>
      </c>
      <c r="L65">
        <v>24.194600000000001</v>
      </c>
      <c r="M65">
        <v>23.847799999999999</v>
      </c>
      <c r="N65">
        <v>22.642700000000001</v>
      </c>
      <c r="O65">
        <v>22.041899999999998</v>
      </c>
      <c r="P65">
        <v>22.526199999999999</v>
      </c>
      <c r="Q65">
        <v>22.482600000000001</v>
      </c>
      <c r="R65">
        <v>22.321899999999999</v>
      </c>
      <c r="S65">
        <v>21.264800000000001</v>
      </c>
      <c r="T65">
        <v>20.338200000000001</v>
      </c>
      <c r="U65">
        <v>19.914200000000001</v>
      </c>
      <c r="V65">
        <v>22.526599999999998</v>
      </c>
      <c r="W65">
        <v>20.477499999999999</v>
      </c>
      <c r="X65">
        <v>22.868099999999998</v>
      </c>
      <c r="Y65">
        <v>22.704499999999999</v>
      </c>
      <c r="Z65">
        <v>23.0093</v>
      </c>
      <c r="AA65">
        <v>23.758299999999998</v>
      </c>
      <c r="AB65">
        <v>25.510100000000001</v>
      </c>
      <c r="AC65">
        <v>24.060199999999998</v>
      </c>
      <c r="AD65">
        <v>23.6891</v>
      </c>
      <c r="AE65">
        <v>24.5274</v>
      </c>
      <c r="AF65">
        <v>22.829000000000001</v>
      </c>
      <c r="AG65">
        <v>23.3583</v>
      </c>
      <c r="AH65">
        <v>23.9069</v>
      </c>
      <c r="AI65">
        <v>23.2956</v>
      </c>
      <c r="AJ65">
        <v>25.394400000000001</v>
      </c>
      <c r="AK65">
        <v>25.648599999999998</v>
      </c>
      <c r="AL65">
        <v>26.889199999999999</v>
      </c>
      <c r="AM65">
        <v>27.408899999999999</v>
      </c>
      <c r="AN65">
        <v>26.0276</v>
      </c>
      <c r="AO65">
        <v>25.8308</v>
      </c>
      <c r="AP65">
        <v>25.7179</v>
      </c>
      <c r="AQ65">
        <v>25.857299999999999</v>
      </c>
      <c r="AR65">
        <v>26.1496</v>
      </c>
      <c r="AS65">
        <v>25.0578</v>
      </c>
      <c r="AT65">
        <v>24.388000000000002</v>
      </c>
      <c r="AU65">
        <v>22.9529</v>
      </c>
      <c r="AV65">
        <v>23.291499999999999</v>
      </c>
      <c r="AW65">
        <v>22.146899999999999</v>
      </c>
      <c r="AX65">
        <v>21.571300000000001</v>
      </c>
      <c r="AY65">
        <v>22.757200000000001</v>
      </c>
      <c r="AZ65">
        <v>22.243099999999998</v>
      </c>
      <c r="BA65">
        <v>22.032</v>
      </c>
      <c r="BB65">
        <v>22.039000000000001</v>
      </c>
      <c r="BC65">
        <v>21.671199999999999</v>
      </c>
      <c r="BD65">
        <v>22.005500000000001</v>
      </c>
      <c r="BE65">
        <v>22.005500000000001</v>
      </c>
      <c r="BF65">
        <v>23.733899999999998</v>
      </c>
      <c r="BG65">
        <v>24.890599999999999</v>
      </c>
      <c r="BH65">
        <v>25.950500000000002</v>
      </c>
      <c r="BI65">
        <v>26.270600000000002</v>
      </c>
      <c r="BJ65">
        <v>27.415800000000001</v>
      </c>
      <c r="BK65">
        <v>26.595500000000001</v>
      </c>
      <c r="BL65">
        <v>25.861499999999999</v>
      </c>
      <c r="BM65">
        <v>27.994399999999999</v>
      </c>
      <c r="BN65">
        <v>28.4313</v>
      </c>
      <c r="BO65">
        <v>27.965299999999999</v>
      </c>
      <c r="BP65">
        <v>28.746600000000001</v>
      </c>
      <c r="BQ65">
        <v>28.827500000000001</v>
      </c>
      <c r="BR65">
        <v>29.8063</v>
      </c>
      <c r="BS65">
        <v>29.547499999999999</v>
      </c>
      <c r="BT65">
        <v>25.0246</v>
      </c>
      <c r="BU65">
        <v>25.262599999999999</v>
      </c>
      <c r="BV65">
        <v>24.898800000000001</v>
      </c>
      <c r="BW65">
        <v>25.471499999999999</v>
      </c>
      <c r="BX65">
        <v>25.8935</v>
      </c>
      <c r="BY65">
        <v>24.991800000000001</v>
      </c>
      <c r="BZ65">
        <v>24.2437</v>
      </c>
      <c r="CA65">
        <v>23.770499999999998</v>
      </c>
      <c r="CB65">
        <v>25.108000000000001</v>
      </c>
      <c r="CC65">
        <v>24.063099999999999</v>
      </c>
      <c r="CD65">
        <v>24.465599999999998</v>
      </c>
      <c r="CE65">
        <v>23.6311</v>
      </c>
      <c r="CF65">
        <v>26.4712</v>
      </c>
      <c r="CG65">
        <v>27.561699999999998</v>
      </c>
      <c r="CH65">
        <v>28.107600000000001</v>
      </c>
      <c r="CI65">
        <v>27.329000000000001</v>
      </c>
      <c r="CJ65">
        <v>29.037099999999999</v>
      </c>
      <c r="CK65">
        <v>28.717500000000001</v>
      </c>
      <c r="CL65">
        <v>27.446899999999999</v>
      </c>
      <c r="CM65">
        <v>28.830100000000002</v>
      </c>
      <c r="CN65">
        <v>27.9255</v>
      </c>
      <c r="CO65">
        <v>29.871300000000002</v>
      </c>
      <c r="CP65">
        <v>30.066700000000001</v>
      </c>
      <c r="CQ65">
        <v>29.093800000000002</v>
      </c>
      <c r="CR65">
        <v>31.582799999999999</v>
      </c>
      <c r="CS65">
        <v>31.9207</v>
      </c>
      <c r="CT65">
        <v>33.465499999999999</v>
      </c>
      <c r="CU65">
        <v>32.014400000000002</v>
      </c>
      <c r="CV65">
        <v>34.566200000000002</v>
      </c>
      <c r="CW65">
        <v>33.872</v>
      </c>
      <c r="CX65">
        <v>30.289200000000001</v>
      </c>
      <c r="CY65">
        <v>30.559000000000001</v>
      </c>
      <c r="CZ65">
        <v>31.402699999999999</v>
      </c>
      <c r="DA65">
        <v>31.283200000000001</v>
      </c>
      <c r="DB65">
        <v>31.547899999999998</v>
      </c>
      <c r="DC65">
        <v>30.924499999999998</v>
      </c>
      <c r="DD65">
        <v>32.540300000000002</v>
      </c>
      <c r="DE65">
        <v>33.844999999999999</v>
      </c>
      <c r="DF65">
        <v>31.861799999999999</v>
      </c>
      <c r="DG65">
        <v>29.991199999999999</v>
      </c>
      <c r="DH65">
        <v>28.706199999999999</v>
      </c>
      <c r="DI65">
        <v>28.382400000000001</v>
      </c>
      <c r="DJ65">
        <v>25.439599999999999</v>
      </c>
      <c r="DK65">
        <v>26.006900000000002</v>
      </c>
      <c r="DL65">
        <v>27.364899999999999</v>
      </c>
      <c r="DM65">
        <v>28.706099999999999</v>
      </c>
      <c r="DN65">
        <v>27.9834</v>
      </c>
      <c r="DO65">
        <v>27.910399999999999</v>
      </c>
      <c r="DP65">
        <v>28.1752</v>
      </c>
      <c r="DQ65">
        <v>28.1113</v>
      </c>
      <c r="DR65">
        <v>28.8279</v>
      </c>
      <c r="DS65">
        <v>27.391200000000001</v>
      </c>
      <c r="DT65">
        <v>29.9681</v>
      </c>
      <c r="DU65">
        <v>31.9575</v>
      </c>
      <c r="DV65">
        <v>33.752800000000001</v>
      </c>
      <c r="DW65">
        <v>33.508400000000002</v>
      </c>
      <c r="DX65">
        <v>34.2256</v>
      </c>
      <c r="DY65">
        <v>33.187600000000003</v>
      </c>
    </row>
    <row r="66" spans="1:129" hidden="1" x14ac:dyDescent="0.3">
      <c r="A66" t="s">
        <v>290</v>
      </c>
      <c r="B66" s="5" t="str">
        <f t="shared" si="0"/>
        <v>CURA CN Equity</v>
      </c>
      <c r="C66" t="s">
        <v>70</v>
      </c>
      <c r="D66" t="s">
        <v>6</v>
      </c>
      <c r="E66" t="s">
        <v>6</v>
      </c>
      <c r="F66">
        <v>3.01</v>
      </c>
      <c r="G66" s="2">
        <v>42005</v>
      </c>
      <c r="H66" s="2">
        <v>45657</v>
      </c>
      <c r="I66" s="2" t="s">
        <v>673</v>
      </c>
      <c r="S66" s="4">
        <v>1.1000000000000001</v>
      </c>
      <c r="T66">
        <v>1.35</v>
      </c>
      <c r="U66">
        <v>1</v>
      </c>
      <c r="V66">
        <v>0.9</v>
      </c>
      <c r="W66">
        <v>0.8</v>
      </c>
      <c r="X66">
        <v>0.75</v>
      </c>
      <c r="Y66">
        <v>1.2</v>
      </c>
      <c r="Z66">
        <v>0.8</v>
      </c>
      <c r="AA66">
        <v>1</v>
      </c>
      <c r="AB66">
        <v>0.75</v>
      </c>
      <c r="AC66">
        <v>0.7</v>
      </c>
      <c r="AD66">
        <v>0.7</v>
      </c>
      <c r="AE66">
        <v>0.6</v>
      </c>
      <c r="AF66">
        <v>0.8</v>
      </c>
      <c r="AG66">
        <v>0.5</v>
      </c>
      <c r="AH66">
        <v>0.6</v>
      </c>
      <c r="AI66">
        <v>0.55000000000000004</v>
      </c>
      <c r="AJ66">
        <v>0.45</v>
      </c>
      <c r="AK66">
        <v>0.4</v>
      </c>
      <c r="AL66">
        <v>0.35</v>
      </c>
      <c r="AM66">
        <v>0.65</v>
      </c>
      <c r="AN66">
        <v>0.55000000000000004</v>
      </c>
      <c r="AO66">
        <v>0.4</v>
      </c>
      <c r="AP66">
        <v>0.25</v>
      </c>
      <c r="AQ66">
        <v>0.25</v>
      </c>
      <c r="AR66">
        <v>0.25</v>
      </c>
      <c r="AS66">
        <v>0.4</v>
      </c>
      <c r="AT66">
        <v>0.45</v>
      </c>
      <c r="AU66">
        <v>0.65</v>
      </c>
      <c r="AV66">
        <v>0.22500000000000001</v>
      </c>
      <c r="AW66">
        <v>0.14000000000000001</v>
      </c>
      <c r="AX66">
        <v>0.19</v>
      </c>
      <c r="AY66">
        <v>0.25</v>
      </c>
      <c r="AZ66">
        <v>9.5</v>
      </c>
      <c r="BA66">
        <v>7</v>
      </c>
      <c r="BB66">
        <v>6.46</v>
      </c>
      <c r="BC66">
        <v>8.51</v>
      </c>
      <c r="BD66">
        <v>10.41</v>
      </c>
      <c r="BE66">
        <v>12.2</v>
      </c>
      <c r="BF66">
        <v>13.32</v>
      </c>
      <c r="BG66">
        <v>11.15</v>
      </c>
      <c r="BH66">
        <v>9.33</v>
      </c>
      <c r="BI66">
        <v>10.4</v>
      </c>
      <c r="BJ66">
        <v>9.41</v>
      </c>
      <c r="BK66">
        <v>7.17</v>
      </c>
      <c r="BL66">
        <v>6.27</v>
      </c>
      <c r="BM66">
        <v>8</v>
      </c>
      <c r="BN66">
        <v>8.18</v>
      </c>
      <c r="BO66">
        <v>9.39</v>
      </c>
      <c r="BP66">
        <v>7.12</v>
      </c>
      <c r="BQ66">
        <v>5.52</v>
      </c>
      <c r="BR66">
        <v>6.62</v>
      </c>
      <c r="BS66">
        <v>8.15</v>
      </c>
      <c r="BT66">
        <v>8.2899999999999991</v>
      </c>
      <c r="BU66">
        <v>11.26</v>
      </c>
      <c r="BV66">
        <v>10.93</v>
      </c>
      <c r="BW66">
        <v>9.7100000000000009</v>
      </c>
      <c r="BX66">
        <v>12.49</v>
      </c>
      <c r="BY66">
        <v>14.18</v>
      </c>
      <c r="BZ66">
        <v>15.24</v>
      </c>
      <c r="CA66">
        <v>17.07</v>
      </c>
      <c r="CB66">
        <v>20.5</v>
      </c>
      <c r="CC66">
        <v>19.25</v>
      </c>
      <c r="CD66">
        <v>17.350000000000001</v>
      </c>
      <c r="CE66">
        <v>17.52</v>
      </c>
      <c r="CF66">
        <v>17.47</v>
      </c>
      <c r="CG66">
        <v>14.97</v>
      </c>
      <c r="CH66">
        <v>15.1</v>
      </c>
      <c r="CI66">
        <v>15.41</v>
      </c>
      <c r="CJ66">
        <v>12.08</v>
      </c>
      <c r="CK66">
        <v>12.2</v>
      </c>
      <c r="CL66">
        <v>11.3</v>
      </c>
      <c r="CM66">
        <v>9.2100000000000009</v>
      </c>
      <c r="CN66">
        <v>8.8800000000000008</v>
      </c>
      <c r="CO66">
        <v>9.1</v>
      </c>
      <c r="CP66">
        <v>7.54</v>
      </c>
      <c r="CQ66">
        <v>7.83</v>
      </c>
      <c r="CR66">
        <v>6.51</v>
      </c>
      <c r="CS66">
        <v>7.11</v>
      </c>
      <c r="CT66">
        <v>8.32</v>
      </c>
      <c r="CU66">
        <v>6.85</v>
      </c>
      <c r="CV66">
        <v>7.5</v>
      </c>
      <c r="CW66">
        <v>8.9700000000000006</v>
      </c>
      <c r="CX66">
        <v>5.83</v>
      </c>
      <c r="CY66">
        <v>5.18</v>
      </c>
      <c r="CZ66">
        <v>5.0199999999999996</v>
      </c>
      <c r="DA66">
        <v>3.7949999999999999</v>
      </c>
      <c r="DB66">
        <v>3.43</v>
      </c>
      <c r="DC66">
        <v>3.87</v>
      </c>
      <c r="DD66">
        <v>4.09</v>
      </c>
      <c r="DE66">
        <v>4.8899999999999997</v>
      </c>
      <c r="DF66">
        <v>5</v>
      </c>
      <c r="DG66">
        <v>6.15</v>
      </c>
      <c r="DH66">
        <v>4</v>
      </c>
      <c r="DI66">
        <v>4.68</v>
      </c>
      <c r="DJ66">
        <v>5.5</v>
      </c>
      <c r="DK66">
        <v>7.16</v>
      </c>
      <c r="DL66">
        <v>6.48</v>
      </c>
      <c r="DM66">
        <v>7.24</v>
      </c>
      <c r="DN66">
        <v>8.6</v>
      </c>
      <c r="DO66">
        <v>6.3</v>
      </c>
      <c r="DP66">
        <v>5.25</v>
      </c>
      <c r="DQ66">
        <v>5.48</v>
      </c>
      <c r="DR66">
        <v>3.91</v>
      </c>
      <c r="DS66">
        <v>4.12</v>
      </c>
      <c r="DT66">
        <v>4.03</v>
      </c>
      <c r="DU66">
        <v>2.69</v>
      </c>
      <c r="DV66">
        <v>2.2400000000000002</v>
      </c>
    </row>
    <row r="67" spans="1:129" x14ac:dyDescent="0.3">
      <c r="A67" t="s">
        <v>291</v>
      </c>
      <c r="B67" t="str">
        <f t="shared" ref="B67:B130" si="1">A67&amp;" CN Equity"</f>
        <v>CVE CN Equity</v>
      </c>
      <c r="C67" t="s">
        <v>71</v>
      </c>
      <c r="D67" t="s">
        <v>6</v>
      </c>
      <c r="E67" t="s">
        <v>6</v>
      </c>
      <c r="F67">
        <v>26.87</v>
      </c>
      <c r="G67" s="2">
        <v>42005</v>
      </c>
      <c r="H67" s="2">
        <v>45657</v>
      </c>
      <c r="I67" s="2" t="s">
        <v>664</v>
      </c>
      <c r="J67" s="4">
        <v>19.149999999999999</v>
      </c>
      <c r="K67">
        <v>17.145</v>
      </c>
      <c r="L67">
        <v>17.172000000000001</v>
      </c>
      <c r="M67">
        <v>18.259</v>
      </c>
      <c r="N67">
        <v>16.513000000000002</v>
      </c>
      <c r="O67">
        <v>16.285</v>
      </c>
      <c r="P67">
        <v>15.539</v>
      </c>
      <c r="Q67">
        <v>15.547000000000001</v>
      </c>
      <c r="R67">
        <v>16.648</v>
      </c>
      <c r="S67">
        <v>16.023</v>
      </c>
      <c r="T67">
        <v>16.294</v>
      </c>
      <c r="U67">
        <v>14.521000000000001</v>
      </c>
      <c r="V67">
        <v>14.321</v>
      </c>
      <c r="W67">
        <v>12.845000000000001</v>
      </c>
      <c r="X67">
        <v>14.065</v>
      </c>
      <c r="Y67">
        <v>16.553000000000001</v>
      </c>
      <c r="Z67">
        <v>16.454000000000001</v>
      </c>
      <c r="AA67">
        <v>14.912000000000001</v>
      </c>
      <c r="AB67">
        <v>15.596</v>
      </c>
      <c r="AC67">
        <v>15.813000000000001</v>
      </c>
      <c r="AD67">
        <v>15.755000000000001</v>
      </c>
      <c r="AE67">
        <v>16.190000000000001</v>
      </c>
      <c r="AF67">
        <v>17.378</v>
      </c>
      <c r="AG67">
        <v>17.024999999999999</v>
      </c>
      <c r="AH67">
        <v>14.895</v>
      </c>
      <c r="AI67">
        <v>14.09</v>
      </c>
      <c r="AJ67">
        <v>12.661</v>
      </c>
      <c r="AK67">
        <v>11.45</v>
      </c>
      <c r="AL67">
        <v>10.137</v>
      </c>
      <c r="AM67">
        <v>8.0779999999999994</v>
      </c>
      <c r="AN67">
        <v>8.8640000000000008</v>
      </c>
      <c r="AO67">
        <v>8.2560000000000002</v>
      </c>
      <c r="AP67">
        <v>10.619</v>
      </c>
      <c r="AQ67">
        <v>10.628</v>
      </c>
      <c r="AR67">
        <v>10.441000000000001</v>
      </c>
      <c r="AS67">
        <v>9.7859999999999996</v>
      </c>
      <c r="AT67">
        <v>9.9990000000000006</v>
      </c>
      <c r="AU67">
        <v>7.9619999999999997</v>
      </c>
      <c r="AV67">
        <v>9.3960000000000008</v>
      </c>
      <c r="AW67">
        <v>11.015000000000001</v>
      </c>
      <c r="AX67">
        <v>11.717000000000001</v>
      </c>
      <c r="AY67">
        <v>11.738</v>
      </c>
      <c r="AZ67">
        <v>11.222</v>
      </c>
      <c r="BA67">
        <v>10.404999999999999</v>
      </c>
      <c r="BB67">
        <v>11.2</v>
      </c>
      <c r="BC67">
        <v>9.6199999999999992</v>
      </c>
      <c r="BD67">
        <v>8.48</v>
      </c>
      <c r="BE67">
        <v>8.33</v>
      </c>
      <c r="BF67">
        <v>8.9019999999999992</v>
      </c>
      <c r="BG67">
        <v>10.464</v>
      </c>
      <c r="BH67">
        <v>10.108000000000001</v>
      </c>
      <c r="BI67">
        <v>11.571999999999999</v>
      </c>
      <c r="BJ67">
        <v>9.6549999999999994</v>
      </c>
      <c r="BK67">
        <v>10.11</v>
      </c>
      <c r="BL67">
        <v>10.741</v>
      </c>
      <c r="BM67">
        <v>10.172000000000001</v>
      </c>
      <c r="BN67">
        <v>10.925000000000001</v>
      </c>
      <c r="BO67">
        <v>9.8610000000000007</v>
      </c>
      <c r="BP67">
        <v>10.318</v>
      </c>
      <c r="BQ67">
        <v>11.66</v>
      </c>
      <c r="BR67">
        <v>10.176</v>
      </c>
      <c r="BS67">
        <v>8.7189999999999994</v>
      </c>
      <c r="BT67">
        <v>2.5470000000000002</v>
      </c>
      <c r="BU67">
        <v>4.5289999999999999</v>
      </c>
      <c r="BV67">
        <v>5.3810000000000002</v>
      </c>
      <c r="BW67">
        <v>5.6950000000000003</v>
      </c>
      <c r="BX67">
        <v>5.3449999999999998</v>
      </c>
      <c r="BY67">
        <v>5.5250000000000004</v>
      </c>
      <c r="BZ67">
        <v>4.6550000000000002</v>
      </c>
      <c r="CA67">
        <v>3.91</v>
      </c>
      <c r="CB67">
        <v>5.7759999999999998</v>
      </c>
      <c r="CC67">
        <v>6.9509999999999996</v>
      </c>
      <c r="CD67">
        <v>6.7709999999999999</v>
      </c>
      <c r="CE67">
        <v>8.4480000000000004</v>
      </c>
      <c r="CF67">
        <v>8.48</v>
      </c>
      <c r="CG67">
        <v>8.5969999999999995</v>
      </c>
      <c r="CH67">
        <v>9.0640000000000001</v>
      </c>
      <c r="CI67">
        <v>10.67</v>
      </c>
      <c r="CJ67">
        <v>9.3650000000000002</v>
      </c>
      <c r="CK67">
        <v>9.4190000000000005</v>
      </c>
      <c r="CL67">
        <v>11.506</v>
      </c>
      <c r="CM67">
        <v>13.335000000000001</v>
      </c>
      <c r="CN67">
        <v>13.741</v>
      </c>
      <c r="CO67">
        <v>14.007</v>
      </c>
      <c r="CP67">
        <v>16.698</v>
      </c>
      <c r="CQ67">
        <v>17.998999999999999</v>
      </c>
      <c r="CR67">
        <v>18.853000000000002</v>
      </c>
      <c r="CS67">
        <v>21.484999999999999</v>
      </c>
      <c r="CT67">
        <v>26.524000000000001</v>
      </c>
      <c r="CU67">
        <v>22.234999999999999</v>
      </c>
      <c r="CV67">
        <v>22.152999999999999</v>
      </c>
      <c r="CW67">
        <v>22.370999999999999</v>
      </c>
      <c r="CX67">
        <v>19.350000000000001</v>
      </c>
      <c r="CY67">
        <v>25.113</v>
      </c>
      <c r="CZ67">
        <v>24.391999999999999</v>
      </c>
      <c r="DA67">
        <v>24.056000000000001</v>
      </c>
      <c r="DB67">
        <v>24.34</v>
      </c>
      <c r="DC67">
        <v>23.04</v>
      </c>
      <c r="DD67">
        <v>21.687999999999999</v>
      </c>
      <c r="DE67">
        <v>20.914999999999999</v>
      </c>
      <c r="DF67">
        <v>19.95</v>
      </c>
      <c r="DG67">
        <v>20.824000000000002</v>
      </c>
      <c r="DH67">
        <v>23.212</v>
      </c>
      <c r="DI67">
        <v>24.97</v>
      </c>
      <c r="DJ67">
        <v>26.306000000000001</v>
      </c>
      <c r="DK67">
        <v>24.576000000000001</v>
      </c>
      <c r="DL67">
        <v>22.39</v>
      </c>
      <c r="DM67">
        <v>20.670999999999999</v>
      </c>
      <c r="DN67">
        <v>20.39</v>
      </c>
      <c r="DO67">
        <v>22.140999999999998</v>
      </c>
      <c r="DP67">
        <v>25.466999999999999</v>
      </c>
      <c r="DQ67">
        <v>26.625</v>
      </c>
      <c r="DR67">
        <v>26.748000000000001</v>
      </c>
      <c r="DS67">
        <v>25.489000000000001</v>
      </c>
      <c r="DT67">
        <v>26.323</v>
      </c>
      <c r="DU67">
        <v>23.696999999999999</v>
      </c>
      <c r="DV67">
        <v>21.626000000000001</v>
      </c>
      <c r="DW67">
        <v>21.405999999999999</v>
      </c>
      <c r="DX67">
        <v>21.204999999999998</v>
      </c>
      <c r="DY67">
        <v>21.007999999999999</v>
      </c>
    </row>
    <row r="68" spans="1:129" hidden="1" x14ac:dyDescent="0.3">
      <c r="A68" t="s">
        <v>292</v>
      </c>
      <c r="B68" s="5" t="str">
        <f t="shared" si="1"/>
        <v>DFY CN Equity</v>
      </c>
      <c r="C68" t="s">
        <v>72</v>
      </c>
      <c r="D68" t="s">
        <v>6</v>
      </c>
      <c r="E68" t="s">
        <v>6</v>
      </c>
      <c r="F68">
        <v>66.64</v>
      </c>
      <c r="G68" s="2">
        <v>42005</v>
      </c>
      <c r="H68" s="2">
        <v>45657</v>
      </c>
      <c r="I68" s="2" t="s">
        <v>670</v>
      </c>
      <c r="CN68" s="4" t="str">
        <f>_xll.BDH(B68, "PX_LAST", "2015-01-01", "2024-12-31", "Period=M", "Orientation=H", "CshAdjNormal = Y","CapChg = Y", "DTS=H","cols=38;rows=1")</f>
        <v>#N/A Requesting Data...</v>
      </c>
      <c r="CO68">
        <v>27.9999</v>
      </c>
      <c r="CP68">
        <v>27.326699999999999</v>
      </c>
      <c r="CQ68">
        <v>26.122499999999999</v>
      </c>
      <c r="CR68">
        <v>30.3995</v>
      </c>
      <c r="CS68">
        <v>31.9133</v>
      </c>
      <c r="CT68">
        <v>32.151400000000002</v>
      </c>
      <c r="CU68">
        <v>31.793399999999998</v>
      </c>
      <c r="CV68">
        <v>35.262300000000003</v>
      </c>
      <c r="CW68">
        <v>35.548999999999999</v>
      </c>
      <c r="CX68">
        <v>37.214500000000001</v>
      </c>
      <c r="CY68">
        <v>38.681199999999997</v>
      </c>
      <c r="CZ68">
        <v>38.201900000000002</v>
      </c>
      <c r="DA68">
        <v>37.007399999999997</v>
      </c>
      <c r="DB68">
        <v>34.478000000000002</v>
      </c>
      <c r="DC68">
        <v>34.545400000000001</v>
      </c>
      <c r="DD68">
        <v>34.058</v>
      </c>
      <c r="DE68">
        <v>35.313299999999998</v>
      </c>
      <c r="DF68">
        <v>35.052599999999998</v>
      </c>
      <c r="DG68">
        <v>34.073500000000003</v>
      </c>
      <c r="DH68">
        <v>32.1736</v>
      </c>
      <c r="DI68">
        <v>36.041400000000003</v>
      </c>
      <c r="DJ68">
        <v>36.485599999999998</v>
      </c>
      <c r="DK68">
        <v>37.302900000000001</v>
      </c>
      <c r="DL68">
        <v>35.97</v>
      </c>
      <c r="DM68">
        <v>36.660200000000003</v>
      </c>
      <c r="DN68">
        <v>38.203200000000002</v>
      </c>
      <c r="DO68">
        <v>44.814500000000002</v>
      </c>
      <c r="DP68">
        <v>42.273499999999999</v>
      </c>
      <c r="DQ68">
        <v>44.968299999999999</v>
      </c>
      <c r="DR68">
        <v>42.361699999999999</v>
      </c>
      <c r="DS68">
        <v>44.241</v>
      </c>
      <c r="DT68">
        <v>47.231099999999998</v>
      </c>
      <c r="DU68">
        <v>49.178600000000003</v>
      </c>
      <c r="DV68">
        <v>53.7849</v>
      </c>
      <c r="DW68">
        <v>53.015300000000003</v>
      </c>
      <c r="DX68">
        <v>57.751399999999997</v>
      </c>
      <c r="DY68">
        <v>57.8309</v>
      </c>
    </row>
    <row r="69" spans="1:129" x14ac:dyDescent="0.3">
      <c r="A69" t="s">
        <v>293</v>
      </c>
      <c r="B69" t="str">
        <f t="shared" si="1"/>
        <v>DIR-U CN Equity</v>
      </c>
      <c r="C69" t="s">
        <v>73</v>
      </c>
      <c r="D69" t="s">
        <v>6</v>
      </c>
      <c r="E69" t="s">
        <v>6</v>
      </c>
      <c r="F69">
        <v>12.86</v>
      </c>
      <c r="G69" s="2">
        <v>42005</v>
      </c>
      <c r="H69" s="2">
        <v>45657</v>
      </c>
      <c r="I69" s="2" t="s">
        <v>667</v>
      </c>
      <c r="J69" s="4">
        <v>4.43</v>
      </c>
      <c r="K69">
        <v>4.6402000000000001</v>
      </c>
      <c r="L69">
        <v>4.5102000000000002</v>
      </c>
      <c r="M69">
        <v>4.5692000000000004</v>
      </c>
      <c r="N69">
        <v>4.3266999999999998</v>
      </c>
      <c r="O69">
        <v>4.1783000000000001</v>
      </c>
      <c r="P69">
        <v>4.0651000000000002</v>
      </c>
      <c r="Q69">
        <v>4.1837999999999997</v>
      </c>
      <c r="R69">
        <v>4.1104000000000003</v>
      </c>
      <c r="S69">
        <v>4.2295999999999996</v>
      </c>
      <c r="T69">
        <v>4.1974</v>
      </c>
      <c r="U69">
        <v>3.8361000000000001</v>
      </c>
      <c r="V69">
        <v>3.8635999999999999</v>
      </c>
      <c r="W69">
        <v>4.2561999999999998</v>
      </c>
      <c r="X69">
        <v>4.3971</v>
      </c>
      <c r="Y69">
        <v>4.5438000000000001</v>
      </c>
      <c r="Z69">
        <v>4.4763999999999999</v>
      </c>
      <c r="AA69">
        <v>4.8757000000000001</v>
      </c>
      <c r="AB69">
        <v>4.9638</v>
      </c>
      <c r="AC69">
        <v>4.5918000000000001</v>
      </c>
      <c r="AD69">
        <v>4.4771000000000001</v>
      </c>
      <c r="AE69">
        <v>4.3617999999999997</v>
      </c>
      <c r="AF69">
        <v>4.4819000000000004</v>
      </c>
      <c r="AG69">
        <v>4.9737999999999998</v>
      </c>
      <c r="AH69">
        <v>5.0191999999999997</v>
      </c>
      <c r="AI69">
        <v>5.0179999999999998</v>
      </c>
      <c r="AJ69">
        <v>4.8929999999999998</v>
      </c>
      <c r="AK69">
        <v>5.0579999999999998</v>
      </c>
      <c r="AL69">
        <v>5.2371999999999996</v>
      </c>
      <c r="AM69">
        <v>5.2840999999999996</v>
      </c>
      <c r="AN69">
        <v>5.4893999999999998</v>
      </c>
      <c r="AO69">
        <v>5.5678999999999998</v>
      </c>
      <c r="AP69">
        <v>5.6345000000000001</v>
      </c>
      <c r="AQ69">
        <v>5.6268000000000002</v>
      </c>
      <c r="AR69">
        <v>5.5388000000000002</v>
      </c>
      <c r="AS69">
        <v>5.5566000000000004</v>
      </c>
      <c r="AT69">
        <v>5.8963999999999999</v>
      </c>
      <c r="AU69">
        <v>5.9973999999999998</v>
      </c>
      <c r="AV69">
        <v>6.1311999999999998</v>
      </c>
      <c r="AW69">
        <v>6.5164999999999997</v>
      </c>
      <c r="AX69">
        <v>7.0789</v>
      </c>
      <c r="AY69">
        <v>6.7527999999999997</v>
      </c>
      <c r="AZ69">
        <v>6.8304999999999998</v>
      </c>
      <c r="BA69">
        <v>6.6577000000000002</v>
      </c>
      <c r="BB69">
        <v>6.7295999999999996</v>
      </c>
      <c r="BC69">
        <v>6.5491999999999999</v>
      </c>
      <c r="BD69">
        <v>6.7964000000000002</v>
      </c>
      <c r="BE69">
        <v>6.4516999999999998</v>
      </c>
      <c r="BF69">
        <v>7.3657000000000004</v>
      </c>
      <c r="BG69">
        <v>7.7061000000000002</v>
      </c>
      <c r="BH69">
        <v>8.2119</v>
      </c>
      <c r="BI69">
        <v>7.97</v>
      </c>
      <c r="BJ69">
        <v>8.0517000000000003</v>
      </c>
      <c r="BK69">
        <v>8.2454000000000001</v>
      </c>
      <c r="BL69">
        <v>8.5165000000000006</v>
      </c>
      <c r="BM69">
        <v>8.8806999999999992</v>
      </c>
      <c r="BN69">
        <v>9.3736999999999995</v>
      </c>
      <c r="BO69">
        <v>9.5642999999999994</v>
      </c>
      <c r="BP69">
        <v>10.0115</v>
      </c>
      <c r="BQ69">
        <v>9.4312000000000005</v>
      </c>
      <c r="BR69">
        <v>10.0755</v>
      </c>
      <c r="BS69">
        <v>9.1559000000000008</v>
      </c>
      <c r="BT69">
        <v>6.8409000000000004</v>
      </c>
      <c r="BU69">
        <v>7.4588999999999999</v>
      </c>
      <c r="BV69">
        <v>7.4874000000000001</v>
      </c>
      <c r="BW69">
        <v>7.9149000000000003</v>
      </c>
      <c r="BX69">
        <v>8.1956000000000007</v>
      </c>
      <c r="BY69">
        <v>8.3733000000000004</v>
      </c>
      <c r="BZ69">
        <v>8.5136000000000003</v>
      </c>
      <c r="CA69">
        <v>8.9502000000000006</v>
      </c>
      <c r="CB69">
        <v>9.6821999999999999</v>
      </c>
      <c r="CC69">
        <v>10.0383</v>
      </c>
      <c r="CD69">
        <v>9.7241999999999997</v>
      </c>
      <c r="CE69">
        <v>9.9220000000000006</v>
      </c>
      <c r="CF69">
        <v>10.383100000000001</v>
      </c>
      <c r="CG69">
        <v>10.5905</v>
      </c>
      <c r="CH69">
        <v>10.791600000000001</v>
      </c>
      <c r="CI69">
        <v>11.968500000000001</v>
      </c>
      <c r="CJ69">
        <v>12.6174</v>
      </c>
      <c r="CK69">
        <v>13.0799</v>
      </c>
      <c r="CL69">
        <v>12.8254</v>
      </c>
      <c r="CM69">
        <v>13.4659</v>
      </c>
      <c r="CN69">
        <v>12.9551</v>
      </c>
      <c r="CO69">
        <v>13.775700000000001</v>
      </c>
      <c r="CP69">
        <v>12.663399999999999</v>
      </c>
      <c r="CQ69">
        <v>13.569800000000001</v>
      </c>
      <c r="CR69">
        <v>13.052199999999999</v>
      </c>
      <c r="CS69">
        <v>12.1433</v>
      </c>
      <c r="CT69">
        <v>11.582100000000001</v>
      </c>
      <c r="CU69">
        <v>9.8939000000000004</v>
      </c>
      <c r="CV69">
        <v>10.385999999999999</v>
      </c>
      <c r="CW69">
        <v>10.0883</v>
      </c>
      <c r="CX69">
        <v>8.9223999999999997</v>
      </c>
      <c r="CY69">
        <v>9.1530000000000005</v>
      </c>
      <c r="CZ69">
        <v>10.155799999999999</v>
      </c>
      <c r="DA69">
        <v>9.8697999999999997</v>
      </c>
      <c r="DB69">
        <v>11.8704</v>
      </c>
      <c r="DC69">
        <v>12.5555</v>
      </c>
      <c r="DD69">
        <v>12.564299999999999</v>
      </c>
      <c r="DE69">
        <v>12.734999999999999</v>
      </c>
      <c r="DF69">
        <v>11.9269</v>
      </c>
      <c r="DG69">
        <v>12.211600000000001</v>
      </c>
      <c r="DH69">
        <v>12.3317</v>
      </c>
      <c r="DI69">
        <v>12.034599999999999</v>
      </c>
      <c r="DJ69">
        <v>11.256600000000001</v>
      </c>
      <c r="DK69">
        <v>10.317600000000001</v>
      </c>
      <c r="DL69">
        <v>11.056900000000001</v>
      </c>
      <c r="DM69">
        <v>12.400700000000001</v>
      </c>
      <c r="DN69">
        <v>11.9801</v>
      </c>
      <c r="DO69">
        <v>11.3962</v>
      </c>
      <c r="DP69">
        <v>11.8719</v>
      </c>
      <c r="DQ69">
        <v>11.2309</v>
      </c>
      <c r="DR69">
        <v>11.157500000000001</v>
      </c>
      <c r="DS69">
        <v>11.5746</v>
      </c>
      <c r="DT69">
        <v>12.366899999999999</v>
      </c>
      <c r="DU69">
        <v>12.5677</v>
      </c>
      <c r="DV69">
        <v>13.358700000000001</v>
      </c>
      <c r="DW69">
        <v>12.283300000000001</v>
      </c>
      <c r="DX69">
        <v>11.8642</v>
      </c>
      <c r="DY69">
        <v>11.079000000000001</v>
      </c>
    </row>
    <row r="70" spans="1:129" x14ac:dyDescent="0.3">
      <c r="A70" t="s">
        <v>294</v>
      </c>
      <c r="B70" t="str">
        <f t="shared" si="1"/>
        <v>DML CN Equity</v>
      </c>
      <c r="C70" t="s">
        <v>74</v>
      </c>
      <c r="D70" t="s">
        <v>6</v>
      </c>
      <c r="E70" t="s">
        <v>6</v>
      </c>
      <c r="F70">
        <v>5.38</v>
      </c>
      <c r="G70" s="2">
        <v>42005</v>
      </c>
      <c r="H70" s="2">
        <v>45657</v>
      </c>
      <c r="I70" s="2" t="s">
        <v>664</v>
      </c>
      <c r="J70" s="4">
        <v>1.0900000000000001</v>
      </c>
      <c r="K70">
        <v>1.1200000000000001</v>
      </c>
      <c r="L70">
        <v>1.01</v>
      </c>
      <c r="M70">
        <v>1.07</v>
      </c>
      <c r="N70">
        <v>1.05</v>
      </c>
      <c r="O70">
        <v>0.9</v>
      </c>
      <c r="P70">
        <v>0.68</v>
      </c>
      <c r="Q70">
        <v>0.64</v>
      </c>
      <c r="R70">
        <v>0.5</v>
      </c>
      <c r="S70">
        <v>0.53</v>
      </c>
      <c r="T70">
        <v>0.52</v>
      </c>
      <c r="U70">
        <v>0.7</v>
      </c>
      <c r="V70">
        <v>0.64</v>
      </c>
      <c r="W70">
        <v>0.62</v>
      </c>
      <c r="X70">
        <v>0.73</v>
      </c>
      <c r="Y70">
        <v>0.76</v>
      </c>
      <c r="Z70">
        <v>0.63</v>
      </c>
      <c r="AA70">
        <v>0.71</v>
      </c>
      <c r="AB70">
        <v>0.7</v>
      </c>
      <c r="AC70">
        <v>0.65</v>
      </c>
      <c r="AD70">
        <v>0.61</v>
      </c>
      <c r="AE70">
        <v>0.54</v>
      </c>
      <c r="AF70">
        <v>0.56999999999999995</v>
      </c>
      <c r="AG70">
        <v>0.7</v>
      </c>
      <c r="AH70">
        <v>0.97</v>
      </c>
      <c r="AI70">
        <v>0.86</v>
      </c>
      <c r="AJ70">
        <v>0.82</v>
      </c>
      <c r="AK70">
        <v>0.7</v>
      </c>
      <c r="AL70">
        <v>0.6</v>
      </c>
      <c r="AM70">
        <v>0.56000000000000005</v>
      </c>
      <c r="AN70">
        <v>0.65</v>
      </c>
      <c r="AO70">
        <v>0.61</v>
      </c>
      <c r="AP70">
        <v>0.57999999999999996</v>
      </c>
      <c r="AQ70">
        <v>0.53</v>
      </c>
      <c r="AR70">
        <v>0.63</v>
      </c>
      <c r="AS70">
        <v>0.69</v>
      </c>
      <c r="AT70">
        <v>0.63</v>
      </c>
      <c r="AU70">
        <v>0.59</v>
      </c>
      <c r="AV70">
        <v>0.57999999999999996</v>
      </c>
      <c r="AW70">
        <v>0.59</v>
      </c>
      <c r="AX70">
        <v>0.59</v>
      </c>
      <c r="AY70">
        <v>0.64</v>
      </c>
      <c r="AZ70">
        <v>0.67</v>
      </c>
      <c r="BA70">
        <v>0.68</v>
      </c>
      <c r="BB70">
        <v>0.85</v>
      </c>
      <c r="BC70">
        <v>0.83</v>
      </c>
      <c r="BD70">
        <v>0.77</v>
      </c>
      <c r="BE70">
        <v>0.63</v>
      </c>
      <c r="BF70">
        <v>0.66</v>
      </c>
      <c r="BG70">
        <v>0.71</v>
      </c>
      <c r="BH70">
        <v>0.68</v>
      </c>
      <c r="BI70">
        <v>0.73</v>
      </c>
      <c r="BJ70">
        <v>0.72</v>
      </c>
      <c r="BK70">
        <v>0.7</v>
      </c>
      <c r="BL70">
        <v>0.62</v>
      </c>
      <c r="BM70">
        <v>0.61</v>
      </c>
      <c r="BN70">
        <v>0.64</v>
      </c>
      <c r="BO70">
        <v>0.61</v>
      </c>
      <c r="BP70">
        <v>0.56999999999999995</v>
      </c>
      <c r="BQ70">
        <v>0.54</v>
      </c>
      <c r="BR70">
        <v>0.46</v>
      </c>
      <c r="BS70">
        <v>0.5</v>
      </c>
      <c r="BT70">
        <v>0.37</v>
      </c>
      <c r="BU70">
        <v>0.6</v>
      </c>
      <c r="BV70">
        <v>0.57999999999999996</v>
      </c>
      <c r="BW70">
        <v>0.48</v>
      </c>
      <c r="BX70">
        <v>0.62</v>
      </c>
      <c r="BY70">
        <v>0.7</v>
      </c>
      <c r="BZ70">
        <v>0.56000000000000005</v>
      </c>
      <c r="CA70">
        <v>0.47</v>
      </c>
      <c r="CB70">
        <v>0.47</v>
      </c>
      <c r="CC70">
        <v>0.84</v>
      </c>
      <c r="CD70">
        <v>0.85</v>
      </c>
      <c r="CE70">
        <v>1.36</v>
      </c>
      <c r="CF70">
        <v>1.37</v>
      </c>
      <c r="CG70">
        <v>1.32</v>
      </c>
      <c r="CH70">
        <v>1.56</v>
      </c>
      <c r="CI70">
        <v>1.51</v>
      </c>
      <c r="CJ70">
        <v>1.38</v>
      </c>
      <c r="CK70">
        <v>1.61</v>
      </c>
      <c r="CL70">
        <v>1.84</v>
      </c>
      <c r="CM70">
        <v>2.1</v>
      </c>
      <c r="CN70">
        <v>2.0499999999999998</v>
      </c>
      <c r="CO70">
        <v>1.74</v>
      </c>
      <c r="CP70">
        <v>1.54</v>
      </c>
      <c r="CQ70">
        <v>1.88</v>
      </c>
      <c r="CR70">
        <v>2.04</v>
      </c>
      <c r="CS70">
        <v>1.66</v>
      </c>
      <c r="CT70">
        <v>1.58</v>
      </c>
      <c r="CU70">
        <v>1.27</v>
      </c>
      <c r="CV70">
        <v>1.53</v>
      </c>
      <c r="CW70">
        <v>1.86</v>
      </c>
      <c r="CX70">
        <v>1.61</v>
      </c>
      <c r="CY70">
        <v>1.72</v>
      </c>
      <c r="CZ70">
        <v>1.66</v>
      </c>
      <c r="DA70">
        <v>1.55</v>
      </c>
      <c r="DB70">
        <v>1.89</v>
      </c>
      <c r="DC70">
        <v>1.72</v>
      </c>
      <c r="DD70">
        <v>1.47</v>
      </c>
      <c r="DE70">
        <v>1.49</v>
      </c>
      <c r="DF70">
        <v>1.46</v>
      </c>
      <c r="DG70">
        <v>1.66</v>
      </c>
      <c r="DH70">
        <v>1.72</v>
      </c>
      <c r="DI70">
        <v>1.9</v>
      </c>
      <c r="DJ70">
        <v>2.23</v>
      </c>
      <c r="DK70">
        <v>2.2200000000000002</v>
      </c>
      <c r="DL70">
        <v>2.48</v>
      </c>
      <c r="DM70">
        <v>2.3199999999999998</v>
      </c>
      <c r="DN70">
        <v>2.7</v>
      </c>
      <c r="DO70">
        <v>2.4300000000000002</v>
      </c>
      <c r="DP70">
        <v>2.65</v>
      </c>
      <c r="DQ70">
        <v>2.74</v>
      </c>
      <c r="DR70">
        <v>3.29</v>
      </c>
      <c r="DS70">
        <v>2.74</v>
      </c>
      <c r="DT70">
        <v>2.7</v>
      </c>
      <c r="DU70">
        <v>2.23</v>
      </c>
      <c r="DV70">
        <v>2.46</v>
      </c>
      <c r="DW70">
        <v>2.93</v>
      </c>
      <c r="DX70">
        <v>3.37</v>
      </c>
      <c r="DY70">
        <v>2.61</v>
      </c>
    </row>
    <row r="71" spans="1:129" x14ac:dyDescent="0.3">
      <c r="A71" t="s">
        <v>295</v>
      </c>
      <c r="B71" t="str">
        <f t="shared" si="1"/>
        <v>DOL CN Equity</v>
      </c>
      <c r="C71" t="s">
        <v>75</v>
      </c>
      <c r="D71" t="s">
        <v>6</v>
      </c>
      <c r="E71" t="s">
        <v>6</v>
      </c>
      <c r="F71">
        <v>183.5</v>
      </c>
      <c r="G71" s="2">
        <v>42005</v>
      </c>
      <c r="H71" s="2">
        <v>45657</v>
      </c>
      <c r="I71" s="2" t="s">
        <v>669</v>
      </c>
      <c r="J71" s="4">
        <v>19.36</v>
      </c>
      <c r="K71">
        <v>20.058299999999999</v>
      </c>
      <c r="L71">
        <v>22.714700000000001</v>
      </c>
      <c r="M71">
        <v>22.255800000000001</v>
      </c>
      <c r="N71">
        <v>22.127300000000002</v>
      </c>
      <c r="O71">
        <v>24.318200000000001</v>
      </c>
      <c r="P71">
        <v>25.038699999999999</v>
      </c>
      <c r="Q71">
        <v>24.160599999999999</v>
      </c>
      <c r="R71">
        <v>29.017900000000001</v>
      </c>
      <c r="S71">
        <v>28.438400000000001</v>
      </c>
      <c r="T71">
        <v>28.750699999999998</v>
      </c>
      <c r="U71">
        <v>25.737200000000001</v>
      </c>
      <c r="V71">
        <v>24.229099999999999</v>
      </c>
      <c r="W71">
        <v>25.386299999999999</v>
      </c>
      <c r="X71">
        <v>29.4572</v>
      </c>
      <c r="Y71">
        <v>29.189699999999998</v>
      </c>
      <c r="Z71">
        <v>29.138000000000002</v>
      </c>
      <c r="AA71">
        <v>29.105799999999999</v>
      </c>
      <c r="AB71">
        <v>31.1858</v>
      </c>
      <c r="AC71">
        <v>31.302099999999999</v>
      </c>
      <c r="AD71">
        <v>33.120800000000003</v>
      </c>
      <c r="AE71">
        <v>32.409399999999998</v>
      </c>
      <c r="AF71">
        <v>32.305900000000001</v>
      </c>
      <c r="AG71">
        <v>31.811199999999999</v>
      </c>
      <c r="AH71">
        <v>31.898399999999999</v>
      </c>
      <c r="AI71">
        <v>33.105800000000002</v>
      </c>
      <c r="AJ71">
        <v>35.672499999999999</v>
      </c>
      <c r="AK71">
        <v>38.715600000000002</v>
      </c>
      <c r="AL71">
        <v>40.5396</v>
      </c>
      <c r="AM71">
        <v>40.144300000000001</v>
      </c>
      <c r="AN71">
        <v>39.518599999999999</v>
      </c>
      <c r="AO71">
        <v>39.907699999999998</v>
      </c>
      <c r="AP71">
        <v>44.272399999999998</v>
      </c>
      <c r="AQ71">
        <v>46.605600000000003</v>
      </c>
      <c r="AR71">
        <v>51.1815</v>
      </c>
      <c r="AS71">
        <v>50.967300000000002</v>
      </c>
      <c r="AT71">
        <v>54.617899999999999</v>
      </c>
      <c r="AU71">
        <v>48.502699999999997</v>
      </c>
      <c r="AV71">
        <v>50.850700000000003</v>
      </c>
      <c r="AW71">
        <v>48.037999999999997</v>
      </c>
      <c r="AX71">
        <v>48.639299999999999</v>
      </c>
      <c r="AY71">
        <v>49.689100000000003</v>
      </c>
      <c r="AZ71">
        <v>45.864199999999997</v>
      </c>
      <c r="BA71">
        <v>48.157400000000003</v>
      </c>
      <c r="BB71">
        <v>39.706699999999998</v>
      </c>
      <c r="BC71">
        <v>35.8003</v>
      </c>
      <c r="BD71">
        <v>34.305799999999998</v>
      </c>
      <c r="BE71">
        <v>31.717199999999998</v>
      </c>
      <c r="BF71">
        <v>34.589700000000001</v>
      </c>
      <c r="BG71">
        <v>34.834099999999999</v>
      </c>
      <c r="BH71">
        <v>34.863500000000002</v>
      </c>
      <c r="BI71">
        <v>39.396999999999998</v>
      </c>
      <c r="BJ71">
        <v>41.7956</v>
      </c>
      <c r="BK71">
        <v>45.104799999999997</v>
      </c>
      <c r="BL71">
        <v>47.918399999999998</v>
      </c>
      <c r="BM71">
        <v>49.927199999999999</v>
      </c>
      <c r="BN71">
        <v>46.477899999999998</v>
      </c>
      <c r="BO71">
        <v>43.460599999999999</v>
      </c>
      <c r="BP71">
        <v>47.658499999999997</v>
      </c>
      <c r="BQ71">
        <v>43.7744</v>
      </c>
      <c r="BR71">
        <v>44.268300000000004</v>
      </c>
      <c r="BS71">
        <v>38.740900000000003</v>
      </c>
      <c r="BT71">
        <v>38.328600000000002</v>
      </c>
      <c r="BU71">
        <v>42.908499999999997</v>
      </c>
      <c r="BV71">
        <v>45.8765</v>
      </c>
      <c r="BW71">
        <v>44.3827</v>
      </c>
      <c r="BX71">
        <v>48.182699999999997</v>
      </c>
      <c r="BY71">
        <v>50.091200000000001</v>
      </c>
      <c r="BZ71">
        <v>50.209200000000003</v>
      </c>
      <c r="CA71">
        <v>45.170999999999999</v>
      </c>
      <c r="CB71">
        <v>52.338500000000003</v>
      </c>
      <c r="CC71">
        <v>51.078299999999999</v>
      </c>
      <c r="CD71">
        <v>49.261200000000002</v>
      </c>
      <c r="CE71">
        <v>47.7239</v>
      </c>
      <c r="CF71">
        <v>54.710599999999999</v>
      </c>
      <c r="CG71">
        <v>56.494799999999998</v>
      </c>
      <c r="CH71">
        <v>51.780299999999997</v>
      </c>
      <c r="CI71">
        <v>55.962200000000003</v>
      </c>
      <c r="CJ71">
        <v>57.995600000000003</v>
      </c>
      <c r="CK71">
        <v>56.791200000000003</v>
      </c>
      <c r="CL71">
        <v>54.234499999999997</v>
      </c>
      <c r="CM71">
        <v>55.2727</v>
      </c>
      <c r="CN71">
        <v>54.521700000000003</v>
      </c>
      <c r="CO71">
        <v>62.554699999999997</v>
      </c>
      <c r="CP71">
        <v>64.86</v>
      </c>
      <c r="CQ71">
        <v>64.771000000000001</v>
      </c>
      <c r="CR71">
        <v>70.110900000000001</v>
      </c>
      <c r="CS71">
        <v>70.678899999999999</v>
      </c>
      <c r="CT71">
        <v>72.598799999999997</v>
      </c>
      <c r="CU71">
        <v>73.350899999999996</v>
      </c>
      <c r="CV71">
        <v>76.861800000000002</v>
      </c>
      <c r="CW71">
        <v>79.2089</v>
      </c>
      <c r="CX71">
        <v>78.535499999999999</v>
      </c>
      <c r="CY71">
        <v>80.222700000000003</v>
      </c>
      <c r="CZ71">
        <v>81.590299999999999</v>
      </c>
      <c r="DA71">
        <v>78.478499999999997</v>
      </c>
      <c r="DB71">
        <v>78.909599999999998</v>
      </c>
      <c r="DC71">
        <v>78.165800000000004</v>
      </c>
      <c r="DD71">
        <v>80.099699999999999</v>
      </c>
      <c r="DE71">
        <v>83.295500000000004</v>
      </c>
      <c r="DF71">
        <v>81.965500000000006</v>
      </c>
      <c r="DG71">
        <v>89.052300000000002</v>
      </c>
      <c r="DH71">
        <v>86.281899999999993</v>
      </c>
      <c r="DI71">
        <v>87.026899999999998</v>
      </c>
      <c r="DJ71">
        <v>92.957099999999997</v>
      </c>
      <c r="DK71">
        <v>94.140799999999999</v>
      </c>
      <c r="DL71">
        <v>97.968100000000007</v>
      </c>
      <c r="DM71">
        <v>94.926199999999994</v>
      </c>
      <c r="DN71">
        <v>98.160700000000006</v>
      </c>
      <c r="DO71">
        <v>104.43819999999999</v>
      </c>
      <c r="DP71">
        <v>102.6574</v>
      </c>
      <c r="DQ71">
        <v>114.34</v>
      </c>
      <c r="DR71">
        <v>128.4384</v>
      </c>
      <c r="DS71">
        <v>124.36620000000001</v>
      </c>
      <c r="DT71">
        <v>128.95959999999999</v>
      </c>
      <c r="DU71">
        <v>136.00389999999999</v>
      </c>
      <c r="DV71">
        <v>138.03649999999999</v>
      </c>
      <c r="DW71">
        <v>144.4598</v>
      </c>
      <c r="DX71">
        <v>145.40690000000001</v>
      </c>
      <c r="DY71">
        <v>139.86340000000001</v>
      </c>
    </row>
    <row r="72" spans="1:129" x14ac:dyDescent="0.3">
      <c r="A72" t="s">
        <v>296</v>
      </c>
      <c r="B72" t="str">
        <f t="shared" si="1"/>
        <v>DOO CN Equity</v>
      </c>
      <c r="C72" t="s">
        <v>76</v>
      </c>
      <c r="D72" t="s">
        <v>6</v>
      </c>
      <c r="E72" t="s">
        <v>6</v>
      </c>
      <c r="F72">
        <v>102.77</v>
      </c>
      <c r="G72" s="2">
        <v>42005</v>
      </c>
      <c r="H72" s="2">
        <v>45657</v>
      </c>
      <c r="I72" s="2" t="s">
        <v>669</v>
      </c>
      <c r="J72" s="4">
        <v>20.54</v>
      </c>
      <c r="K72">
        <v>21.672699999999999</v>
      </c>
      <c r="L72">
        <v>22.741800000000001</v>
      </c>
      <c r="M72">
        <v>25.1051</v>
      </c>
      <c r="N72">
        <v>25.7803</v>
      </c>
      <c r="O72">
        <v>27.374500000000001</v>
      </c>
      <c r="P72">
        <v>26.3992</v>
      </c>
      <c r="Q72">
        <v>25.489599999999999</v>
      </c>
      <c r="R72">
        <v>23.745200000000001</v>
      </c>
      <c r="S72">
        <v>22.075900000000001</v>
      </c>
      <c r="T72">
        <v>20.491099999999999</v>
      </c>
      <c r="U72">
        <v>18.643599999999999</v>
      </c>
      <c r="V72">
        <v>14.5547</v>
      </c>
      <c r="W72">
        <v>15.455</v>
      </c>
      <c r="X72">
        <v>18.221599999999999</v>
      </c>
      <c r="Y72">
        <v>18.709199999999999</v>
      </c>
      <c r="Z72">
        <v>18.896799999999999</v>
      </c>
      <c r="AA72">
        <v>19.384399999999999</v>
      </c>
      <c r="AB72">
        <v>19.881499999999999</v>
      </c>
      <c r="AC72">
        <v>22.854299999999999</v>
      </c>
      <c r="AD72">
        <v>24.073499999999999</v>
      </c>
      <c r="AE72">
        <v>24.317299999999999</v>
      </c>
      <c r="AF72">
        <v>22.047799999999999</v>
      </c>
      <c r="AG72">
        <v>26.5868</v>
      </c>
      <c r="AH72">
        <v>24.654900000000001</v>
      </c>
      <c r="AI72">
        <v>24.411100000000001</v>
      </c>
      <c r="AJ72">
        <v>29.353300000000001</v>
      </c>
      <c r="AK72">
        <v>30.263000000000002</v>
      </c>
      <c r="AL72">
        <v>30.816299999999998</v>
      </c>
      <c r="AM72">
        <v>35.700499999999998</v>
      </c>
      <c r="AN72">
        <v>37.542299999999997</v>
      </c>
      <c r="AO72">
        <v>38.998899999999999</v>
      </c>
      <c r="AP72">
        <v>38.000599999999999</v>
      </c>
      <c r="AQ72">
        <v>40.825200000000002</v>
      </c>
      <c r="AR72">
        <v>44.412500000000001</v>
      </c>
      <c r="AS72">
        <v>43.866100000000003</v>
      </c>
      <c r="AT72">
        <v>47.968800000000002</v>
      </c>
      <c r="AU72">
        <v>42.432499999999997</v>
      </c>
      <c r="AV72">
        <v>46.754300000000001</v>
      </c>
      <c r="AW72">
        <v>49.078800000000001</v>
      </c>
      <c r="AX72">
        <v>57.072699999999998</v>
      </c>
      <c r="AY72">
        <v>59.973599999999998</v>
      </c>
      <c r="AZ72">
        <v>57.418700000000001</v>
      </c>
      <c r="BA72">
        <v>64.4589</v>
      </c>
      <c r="BB72">
        <v>57.418300000000002</v>
      </c>
      <c r="BC72">
        <v>50.1877</v>
      </c>
      <c r="BD72">
        <v>44.861899999999999</v>
      </c>
      <c r="BE72">
        <v>33.581000000000003</v>
      </c>
      <c r="BF72">
        <v>35.9375</v>
      </c>
      <c r="BG72">
        <v>37.438899999999997</v>
      </c>
      <c r="BH72">
        <v>35.331800000000001</v>
      </c>
      <c r="BI72">
        <v>39.6768</v>
      </c>
      <c r="BJ72">
        <v>38.5334</v>
      </c>
      <c r="BK72">
        <v>44.689300000000003</v>
      </c>
      <c r="BL72">
        <v>44.393300000000004</v>
      </c>
      <c r="BM72">
        <v>45.5869</v>
      </c>
      <c r="BN72">
        <v>49.321300000000001</v>
      </c>
      <c r="BO72">
        <v>56.535299999999999</v>
      </c>
      <c r="BP72">
        <v>62.209000000000003</v>
      </c>
      <c r="BQ72">
        <v>56.696199999999997</v>
      </c>
      <c r="BR72">
        <v>64.746399999999994</v>
      </c>
      <c r="BS72">
        <v>52.738199999999999</v>
      </c>
      <c r="BT72">
        <v>22.003799999999998</v>
      </c>
      <c r="BU72">
        <v>39.924999999999997</v>
      </c>
      <c r="BV72">
        <v>45.694299999999998</v>
      </c>
      <c r="BW72">
        <v>55.488700000000001</v>
      </c>
      <c r="BX72">
        <v>57.501199999999997</v>
      </c>
      <c r="BY72">
        <v>67.889799999999994</v>
      </c>
      <c r="BZ72">
        <v>67.420199999999994</v>
      </c>
      <c r="CA72">
        <v>68.963099999999997</v>
      </c>
      <c r="CB72">
        <v>71.004400000000004</v>
      </c>
      <c r="CC72">
        <v>80.694199999999995</v>
      </c>
      <c r="CD72">
        <v>80.770899999999997</v>
      </c>
      <c r="CE72">
        <v>88.236800000000002</v>
      </c>
      <c r="CF72">
        <v>104.5694</v>
      </c>
      <c r="CG72">
        <v>108.4893</v>
      </c>
      <c r="CH72">
        <v>97.094700000000003</v>
      </c>
      <c r="CI72">
        <v>93.319599999999994</v>
      </c>
      <c r="CJ72">
        <v>100.5639</v>
      </c>
      <c r="CK72">
        <v>101.6991</v>
      </c>
      <c r="CL72">
        <v>112.90949999999999</v>
      </c>
      <c r="CM72">
        <v>104.8005</v>
      </c>
      <c r="CN72">
        <v>97.230900000000005</v>
      </c>
      <c r="CO72">
        <v>106.8325</v>
      </c>
      <c r="CP72">
        <v>101.8669</v>
      </c>
      <c r="CQ72">
        <v>87.587199999999996</v>
      </c>
      <c r="CR72">
        <v>98.694699999999997</v>
      </c>
      <c r="CS72">
        <v>100.50060000000001</v>
      </c>
      <c r="CT72">
        <v>94.947800000000001</v>
      </c>
      <c r="CU72">
        <v>76.650599999999997</v>
      </c>
      <c r="CV72">
        <v>94.240899999999996</v>
      </c>
      <c r="CW72">
        <v>88.135599999999997</v>
      </c>
      <c r="CX72">
        <v>82.484899999999996</v>
      </c>
      <c r="CY72">
        <v>88.301199999999994</v>
      </c>
      <c r="CZ72">
        <v>97.578199999999995</v>
      </c>
      <c r="DA72">
        <v>100.2261</v>
      </c>
      <c r="DB72">
        <v>107.7992</v>
      </c>
      <c r="DC72">
        <v>114.7897</v>
      </c>
      <c r="DD72">
        <v>102.8595</v>
      </c>
      <c r="DE72">
        <v>98.444100000000006</v>
      </c>
      <c r="DF72">
        <v>93.863200000000006</v>
      </c>
      <c r="DG72">
        <v>109.1026</v>
      </c>
      <c r="DH72">
        <v>118.1823</v>
      </c>
      <c r="DI72">
        <v>100.66589999999999</v>
      </c>
      <c r="DJ72">
        <v>100.34439999999999</v>
      </c>
      <c r="DK72">
        <v>91.482100000000003</v>
      </c>
      <c r="DL72">
        <v>81.790300000000002</v>
      </c>
      <c r="DM72">
        <v>92.720500000000001</v>
      </c>
      <c r="DN72">
        <v>82.961500000000001</v>
      </c>
      <c r="DO72">
        <v>87.596500000000006</v>
      </c>
      <c r="DP72">
        <v>88.936199999999999</v>
      </c>
      <c r="DQ72">
        <v>90.765100000000004</v>
      </c>
      <c r="DR72">
        <v>83.454499999999996</v>
      </c>
      <c r="DS72">
        <v>86.102800000000002</v>
      </c>
      <c r="DT72">
        <v>98.264300000000006</v>
      </c>
      <c r="DU72">
        <v>96.014700000000005</v>
      </c>
      <c r="DV72">
        <v>79.273300000000006</v>
      </c>
      <c r="DW72">
        <v>67.612300000000005</v>
      </c>
      <c r="DX72">
        <v>67.356200000000001</v>
      </c>
      <c r="DY72">
        <v>72.313599999999994</v>
      </c>
    </row>
    <row r="73" spans="1:129" x14ac:dyDescent="0.3">
      <c r="A73" t="s">
        <v>297</v>
      </c>
      <c r="B73" t="str">
        <f t="shared" si="1"/>
        <v>DPM CN Equity</v>
      </c>
      <c r="C73" t="s">
        <v>77</v>
      </c>
      <c r="D73" t="s">
        <v>6</v>
      </c>
      <c r="E73" t="s">
        <v>6</v>
      </c>
      <c r="F73">
        <v>47.51</v>
      </c>
      <c r="G73" s="2">
        <v>42005</v>
      </c>
      <c r="H73" s="2">
        <v>45657</v>
      </c>
      <c r="I73" s="2" t="s">
        <v>663</v>
      </c>
      <c r="J73" s="4">
        <v>3.17</v>
      </c>
      <c r="K73">
        <v>2.6410999999999998</v>
      </c>
      <c r="L73">
        <v>2.4106000000000001</v>
      </c>
      <c r="M73">
        <v>2.5790000000000002</v>
      </c>
      <c r="N73">
        <v>2.3130999999999999</v>
      </c>
      <c r="O73">
        <v>2.2511000000000001</v>
      </c>
      <c r="P73">
        <v>1.8080000000000001</v>
      </c>
      <c r="Q73">
        <v>2.0295000000000001</v>
      </c>
      <c r="R73">
        <v>1.9320999999999999</v>
      </c>
      <c r="S73">
        <v>1.5331999999999999</v>
      </c>
      <c r="T73">
        <v>1.161</v>
      </c>
      <c r="U73">
        <v>1.1344000000000001</v>
      </c>
      <c r="V73">
        <v>0.94830000000000003</v>
      </c>
      <c r="W73">
        <v>0.98380000000000001</v>
      </c>
      <c r="X73">
        <v>1.8612</v>
      </c>
      <c r="Y73">
        <v>2.4727000000000001</v>
      </c>
      <c r="Z73">
        <v>2.2157</v>
      </c>
      <c r="AA73">
        <v>2.7296999999999998</v>
      </c>
      <c r="AB73">
        <v>3.4830000000000001</v>
      </c>
      <c r="AC73">
        <v>2.774</v>
      </c>
      <c r="AD73">
        <v>2.8715000000000002</v>
      </c>
      <c r="AE73">
        <v>2.4283999999999999</v>
      </c>
      <c r="AF73">
        <v>1.8168</v>
      </c>
      <c r="AG73">
        <v>1.9941</v>
      </c>
      <c r="AH73">
        <v>2.6055999999999999</v>
      </c>
      <c r="AI73">
        <v>2.6677</v>
      </c>
      <c r="AJ73">
        <v>2.4992999999999999</v>
      </c>
      <c r="AK73">
        <v>2.4195000000000002</v>
      </c>
      <c r="AL73">
        <v>2.0030000000000001</v>
      </c>
      <c r="AM73">
        <v>2.1448</v>
      </c>
      <c r="AN73">
        <v>2.3309000000000002</v>
      </c>
      <c r="AO73">
        <v>2.5613000000000001</v>
      </c>
      <c r="AP73">
        <v>2.3752</v>
      </c>
      <c r="AQ73">
        <v>2.2866</v>
      </c>
      <c r="AR73">
        <v>2.6233</v>
      </c>
      <c r="AS73">
        <v>2.6587999999999998</v>
      </c>
      <c r="AT73">
        <v>2.6055999999999999</v>
      </c>
      <c r="AU73">
        <v>2.7120000000000002</v>
      </c>
      <c r="AV73">
        <v>2.7296999999999998</v>
      </c>
      <c r="AW73">
        <v>2.8892000000000002</v>
      </c>
      <c r="AX73">
        <v>3.0133000000000001</v>
      </c>
      <c r="AY73">
        <v>2.7829000000000002</v>
      </c>
      <c r="AZ73">
        <v>2.7385999999999999</v>
      </c>
      <c r="BA73">
        <v>2.5259</v>
      </c>
      <c r="BB73">
        <v>2.6941999999999999</v>
      </c>
      <c r="BC73">
        <v>3.0487000000000002</v>
      </c>
      <c r="BD73">
        <v>3.0310000000000001</v>
      </c>
      <c r="BE73">
        <v>3.1905000000000001</v>
      </c>
      <c r="BF73">
        <v>3.7665999999999999</v>
      </c>
      <c r="BG73">
        <v>4.1477000000000004</v>
      </c>
      <c r="BH73">
        <v>3.9260999999999999</v>
      </c>
      <c r="BI73">
        <v>3.7311999999999999</v>
      </c>
      <c r="BJ73">
        <v>3.3146</v>
      </c>
      <c r="BK73">
        <v>4.3250000000000002</v>
      </c>
      <c r="BL73">
        <v>3.9527000000000001</v>
      </c>
      <c r="BM73">
        <v>4.6528999999999998</v>
      </c>
      <c r="BN73">
        <v>3.9527000000000001</v>
      </c>
      <c r="BO73">
        <v>4.0679999999999996</v>
      </c>
      <c r="BP73">
        <v>4.4934000000000003</v>
      </c>
      <c r="BQ73">
        <v>4.9454000000000002</v>
      </c>
      <c r="BR73">
        <v>5.4150999999999998</v>
      </c>
      <c r="BS73">
        <v>4.6528999999999998</v>
      </c>
      <c r="BT73">
        <v>3.9594999999999998</v>
      </c>
      <c r="BU73">
        <v>5.7877000000000001</v>
      </c>
      <c r="BV73">
        <v>6.6795</v>
      </c>
      <c r="BW73">
        <v>7.9973999999999998</v>
      </c>
      <c r="BX73">
        <v>8.9993999999999996</v>
      </c>
      <c r="BY73">
        <v>8.4446999999999992</v>
      </c>
      <c r="BZ73">
        <v>8.5593000000000004</v>
      </c>
      <c r="CA73">
        <v>7.9311999999999996</v>
      </c>
      <c r="CB73">
        <v>7.6261999999999999</v>
      </c>
      <c r="CC73">
        <v>8.2440999999999995</v>
      </c>
      <c r="CD73">
        <v>7.3250999999999999</v>
      </c>
      <c r="CE73">
        <v>7.1269</v>
      </c>
      <c r="CF73">
        <v>6.9450000000000003</v>
      </c>
      <c r="CG73">
        <v>8.0134000000000007</v>
      </c>
      <c r="CH73">
        <v>7.7961</v>
      </c>
      <c r="CI73">
        <v>6.8342000000000001</v>
      </c>
      <c r="CJ73">
        <v>6.8705999999999996</v>
      </c>
      <c r="CK73">
        <v>7.0708000000000002</v>
      </c>
      <c r="CL73">
        <v>6.9678000000000004</v>
      </c>
      <c r="CM73">
        <v>7.4432999999999998</v>
      </c>
      <c r="CN73">
        <v>7.4340999999999999</v>
      </c>
      <c r="CO73">
        <v>7.1867000000000001</v>
      </c>
      <c r="CP73">
        <v>6.8651</v>
      </c>
      <c r="CQ73">
        <v>6.8925999999999998</v>
      </c>
      <c r="CR73">
        <v>6.9015000000000004</v>
      </c>
      <c r="CS73">
        <v>6.883</v>
      </c>
      <c r="CT73">
        <v>6.9292999999999996</v>
      </c>
      <c r="CU73">
        <v>5.9759000000000002</v>
      </c>
      <c r="CV73">
        <v>5.7708000000000004</v>
      </c>
      <c r="CW73">
        <v>5.5750999999999999</v>
      </c>
      <c r="CX73">
        <v>5.7824</v>
      </c>
      <c r="CY73">
        <v>5.8201000000000001</v>
      </c>
      <c r="CZ73">
        <v>5.9802</v>
      </c>
      <c r="DA73">
        <v>6.1818999999999997</v>
      </c>
      <c r="DB73">
        <v>8.2520000000000007</v>
      </c>
      <c r="DC73">
        <v>8.3185000000000002</v>
      </c>
      <c r="DD73">
        <v>9.3857999999999997</v>
      </c>
      <c r="DE73">
        <v>9.4908000000000001</v>
      </c>
      <c r="DF73">
        <v>8.9275000000000002</v>
      </c>
      <c r="DG73">
        <v>8.4062999999999999</v>
      </c>
      <c r="DH73">
        <v>8.8097999999999992</v>
      </c>
      <c r="DI73">
        <v>8.3774999999999995</v>
      </c>
      <c r="DJ73">
        <v>8.1234000000000002</v>
      </c>
      <c r="DK73">
        <v>8.7906999999999993</v>
      </c>
      <c r="DL73">
        <v>9.6900999999999993</v>
      </c>
      <c r="DM73">
        <v>8.2501999999999995</v>
      </c>
      <c r="DN73">
        <v>8.3766999999999996</v>
      </c>
      <c r="DO73">
        <v>8.9312000000000005</v>
      </c>
      <c r="DP73">
        <v>10.075200000000001</v>
      </c>
      <c r="DQ73">
        <v>10.192500000000001</v>
      </c>
      <c r="DR73">
        <v>11.0044</v>
      </c>
      <c r="DS73">
        <v>10.530099999999999</v>
      </c>
      <c r="DT73">
        <v>11.474</v>
      </c>
      <c r="DU73">
        <v>12.9095</v>
      </c>
      <c r="DV73">
        <v>13.5213</v>
      </c>
      <c r="DW73">
        <v>13.975300000000001</v>
      </c>
      <c r="DX73">
        <v>12.9488</v>
      </c>
      <c r="DY73">
        <v>12.927</v>
      </c>
    </row>
    <row r="74" spans="1:129" x14ac:dyDescent="0.3">
      <c r="A74" t="s">
        <v>298</v>
      </c>
      <c r="B74" t="str">
        <f t="shared" si="1"/>
        <v>DSG CN Equity</v>
      </c>
      <c r="C74" t="s">
        <v>78</v>
      </c>
      <c r="D74" t="s">
        <v>6</v>
      </c>
      <c r="E74" t="s">
        <v>6</v>
      </c>
      <c r="F74">
        <v>101.69</v>
      </c>
      <c r="G74" s="2">
        <v>42005</v>
      </c>
      <c r="H74" s="2">
        <v>45657</v>
      </c>
      <c r="I74" s="2" t="s">
        <v>671</v>
      </c>
      <c r="J74" s="4">
        <v>19.41</v>
      </c>
      <c r="K74">
        <v>18.940000000000001</v>
      </c>
      <c r="L74">
        <v>19.100000000000001</v>
      </c>
      <c r="M74">
        <v>18.13</v>
      </c>
      <c r="N74">
        <v>18.920000000000002</v>
      </c>
      <c r="O74">
        <v>20.05</v>
      </c>
      <c r="P74">
        <v>22.06</v>
      </c>
      <c r="Q74">
        <v>22.76</v>
      </c>
      <c r="R74">
        <v>23.64</v>
      </c>
      <c r="S74">
        <v>22.88</v>
      </c>
      <c r="T74">
        <v>26.67</v>
      </c>
      <c r="U74">
        <v>27.84</v>
      </c>
      <c r="V74">
        <v>24.94</v>
      </c>
      <c r="W74">
        <v>23.17</v>
      </c>
      <c r="X74">
        <v>25.28</v>
      </c>
      <c r="Y74">
        <v>23.13</v>
      </c>
      <c r="Z74">
        <v>27.34</v>
      </c>
      <c r="AA74">
        <v>24.71</v>
      </c>
      <c r="AB74">
        <v>26.33</v>
      </c>
      <c r="AC74">
        <v>27.96</v>
      </c>
      <c r="AD74">
        <v>28.23</v>
      </c>
      <c r="AE74">
        <v>27.95</v>
      </c>
      <c r="AF74">
        <v>29.83</v>
      </c>
      <c r="AG74">
        <v>28.63</v>
      </c>
      <c r="AH74">
        <v>28.41</v>
      </c>
      <c r="AI74">
        <v>27.86</v>
      </c>
      <c r="AJ74">
        <v>30.47</v>
      </c>
      <c r="AK74">
        <v>31.5</v>
      </c>
      <c r="AL74">
        <v>33.78</v>
      </c>
      <c r="AM74">
        <v>31.55</v>
      </c>
      <c r="AN74">
        <v>31.28</v>
      </c>
      <c r="AO74">
        <v>35.06</v>
      </c>
      <c r="AP74">
        <v>34.03</v>
      </c>
      <c r="AQ74">
        <v>37.4</v>
      </c>
      <c r="AR74">
        <v>35.81</v>
      </c>
      <c r="AS74">
        <v>35.74</v>
      </c>
      <c r="AT74">
        <v>34.799999999999997</v>
      </c>
      <c r="AU74">
        <v>34</v>
      </c>
      <c r="AV74">
        <v>36.82</v>
      </c>
      <c r="AW74">
        <v>37.950000000000003</v>
      </c>
      <c r="AX74">
        <v>38.69</v>
      </c>
      <c r="AY74">
        <v>42.83</v>
      </c>
      <c r="AZ74">
        <v>41.58</v>
      </c>
      <c r="BA74">
        <v>45.56</v>
      </c>
      <c r="BB74">
        <v>43.81</v>
      </c>
      <c r="BC74">
        <v>40.28</v>
      </c>
      <c r="BD74">
        <v>39.130000000000003</v>
      </c>
      <c r="BE74">
        <v>36.03</v>
      </c>
      <c r="BF74">
        <v>40.840000000000003</v>
      </c>
      <c r="BG74">
        <v>45.45</v>
      </c>
      <c r="BH74">
        <v>48.58</v>
      </c>
      <c r="BI74">
        <v>53.5</v>
      </c>
      <c r="BJ74">
        <v>54.21</v>
      </c>
      <c r="BK74">
        <v>48.45</v>
      </c>
      <c r="BL74">
        <v>47.95</v>
      </c>
      <c r="BM74">
        <v>47.22</v>
      </c>
      <c r="BN74">
        <v>53.48</v>
      </c>
      <c r="BO74">
        <v>51.25</v>
      </c>
      <c r="BP74">
        <v>57.03</v>
      </c>
      <c r="BQ74">
        <v>55.5</v>
      </c>
      <c r="BR74">
        <v>59.33</v>
      </c>
      <c r="BS74">
        <v>55.73</v>
      </c>
      <c r="BT74">
        <v>48.41</v>
      </c>
      <c r="BU74">
        <v>58.51</v>
      </c>
      <c r="BV74">
        <v>65.64</v>
      </c>
      <c r="BW74">
        <v>71.67</v>
      </c>
      <c r="BX74">
        <v>75.41</v>
      </c>
      <c r="BY74">
        <v>79.59</v>
      </c>
      <c r="BZ74">
        <v>75.849999999999994</v>
      </c>
      <c r="CA74">
        <v>71.44</v>
      </c>
      <c r="CB74">
        <v>77.010000000000005</v>
      </c>
      <c r="CC74">
        <v>74.45</v>
      </c>
      <c r="CD74">
        <v>77.98</v>
      </c>
      <c r="CE74">
        <v>74.510000000000005</v>
      </c>
      <c r="CF74">
        <v>76.67</v>
      </c>
      <c r="CG74">
        <v>78.63</v>
      </c>
      <c r="CH74">
        <v>70.650000000000006</v>
      </c>
      <c r="CI74">
        <v>85.73</v>
      </c>
      <c r="CJ74">
        <v>90.49</v>
      </c>
      <c r="CK74">
        <v>98.91</v>
      </c>
      <c r="CL74">
        <v>103.1</v>
      </c>
      <c r="CM74">
        <v>101.07</v>
      </c>
      <c r="CN74">
        <v>102.71</v>
      </c>
      <c r="CO74">
        <v>104.62</v>
      </c>
      <c r="CP74">
        <v>92.48</v>
      </c>
      <c r="CQ74">
        <v>90.32</v>
      </c>
      <c r="CR74">
        <v>91.5</v>
      </c>
      <c r="CS74">
        <v>79.790000000000006</v>
      </c>
      <c r="CT74">
        <v>75.05</v>
      </c>
      <c r="CU74">
        <v>79.989999999999995</v>
      </c>
      <c r="CV74">
        <v>88.46</v>
      </c>
      <c r="CW74">
        <v>92.52</v>
      </c>
      <c r="CX74">
        <v>87.71</v>
      </c>
      <c r="CY74">
        <v>94</v>
      </c>
      <c r="CZ74">
        <v>93.39</v>
      </c>
      <c r="DA74">
        <v>94.39</v>
      </c>
      <c r="DB74">
        <v>97.1</v>
      </c>
      <c r="DC74">
        <v>100.64</v>
      </c>
      <c r="DD74">
        <v>109.08</v>
      </c>
      <c r="DE74">
        <v>107.36</v>
      </c>
      <c r="DF74">
        <v>104.96</v>
      </c>
      <c r="DG74">
        <v>106.12</v>
      </c>
      <c r="DH74">
        <v>102.85</v>
      </c>
      <c r="DI74">
        <v>101.31</v>
      </c>
      <c r="DJ74">
        <v>99.69</v>
      </c>
      <c r="DK74">
        <v>100.23</v>
      </c>
      <c r="DL74">
        <v>110.22</v>
      </c>
      <c r="DM74">
        <v>111.33</v>
      </c>
      <c r="DN74">
        <v>117.72</v>
      </c>
      <c r="DO74">
        <v>117.63</v>
      </c>
      <c r="DP74">
        <v>123.9</v>
      </c>
      <c r="DQ74">
        <v>127.7</v>
      </c>
      <c r="DR74">
        <v>125.86</v>
      </c>
      <c r="DS74">
        <v>132.55000000000001</v>
      </c>
      <c r="DT74">
        <v>140.41999999999999</v>
      </c>
      <c r="DU74">
        <v>135.81</v>
      </c>
      <c r="DV74">
        <v>139.16999999999999</v>
      </c>
      <c r="DW74">
        <v>144.65</v>
      </c>
      <c r="DX74">
        <v>165.1</v>
      </c>
      <c r="DY74">
        <v>163.4</v>
      </c>
    </row>
    <row r="75" spans="1:129" hidden="1" x14ac:dyDescent="0.3">
      <c r="A75" t="s">
        <v>299</v>
      </c>
      <c r="B75" s="5" t="str">
        <f t="shared" si="1"/>
        <v>DSV CN Equity</v>
      </c>
      <c r="C75" t="s">
        <v>79</v>
      </c>
      <c r="D75" t="s">
        <v>6</v>
      </c>
      <c r="E75" t="s">
        <v>6</v>
      </c>
      <c r="F75">
        <v>9.58</v>
      </c>
      <c r="G75" s="2">
        <v>42005</v>
      </c>
      <c r="H75" s="2">
        <v>45657</v>
      </c>
      <c r="I75" s="2" t="s">
        <v>663</v>
      </c>
      <c r="J75" s="4">
        <v>0.06</v>
      </c>
      <c r="K75">
        <v>0.06</v>
      </c>
      <c r="L75">
        <v>0.05</v>
      </c>
      <c r="M75">
        <v>0.05</v>
      </c>
      <c r="N75">
        <v>0.05</v>
      </c>
      <c r="O75">
        <v>0.05</v>
      </c>
      <c r="P75">
        <v>0.01</v>
      </c>
      <c r="Q75">
        <v>0.01</v>
      </c>
      <c r="R75">
        <v>7.4999999999999997E-2</v>
      </c>
      <c r="S75">
        <v>0.4</v>
      </c>
      <c r="T75">
        <v>0.45</v>
      </c>
      <c r="U75">
        <v>0.45</v>
      </c>
      <c r="V75">
        <v>0.45</v>
      </c>
      <c r="W75">
        <v>0.5</v>
      </c>
      <c r="X75">
        <v>0.65</v>
      </c>
      <c r="Y75">
        <v>0.6</v>
      </c>
      <c r="Z75">
        <v>0.6</v>
      </c>
      <c r="AA75">
        <v>0.9</v>
      </c>
      <c r="AB75">
        <v>0.81</v>
      </c>
      <c r="AC75">
        <v>0.72</v>
      </c>
      <c r="AD75">
        <v>0.5</v>
      </c>
      <c r="AE75">
        <v>0.5</v>
      </c>
      <c r="AF75">
        <v>0.46</v>
      </c>
      <c r="AG75">
        <v>0.33500000000000002</v>
      </c>
      <c r="AH75">
        <v>0.35</v>
      </c>
      <c r="AI75">
        <v>0.3</v>
      </c>
      <c r="AJ75">
        <v>0.4</v>
      </c>
      <c r="AK75">
        <v>0.35</v>
      </c>
      <c r="AL75">
        <v>0.33</v>
      </c>
      <c r="AM75">
        <v>0.30499999999999999</v>
      </c>
      <c r="AN75">
        <v>0.3</v>
      </c>
      <c r="AO75">
        <v>0.27</v>
      </c>
      <c r="AP75">
        <v>0.19</v>
      </c>
      <c r="AQ75">
        <v>0.19</v>
      </c>
      <c r="AR75">
        <v>0.2</v>
      </c>
      <c r="AS75">
        <v>0.2</v>
      </c>
      <c r="AT75">
        <v>0.25</v>
      </c>
      <c r="AU75">
        <v>0.22</v>
      </c>
      <c r="AV75">
        <v>0.22</v>
      </c>
      <c r="AW75">
        <v>0.22500000000000001</v>
      </c>
      <c r="AX75">
        <v>0.44</v>
      </c>
      <c r="AY75">
        <v>0.56999999999999995</v>
      </c>
      <c r="AZ75">
        <v>0.44500000000000001</v>
      </c>
      <c r="BA75">
        <v>0.47</v>
      </c>
      <c r="BB75">
        <v>0.42</v>
      </c>
      <c r="BC75">
        <v>0.66</v>
      </c>
      <c r="BD75">
        <v>0.68</v>
      </c>
      <c r="BE75">
        <v>0.43</v>
      </c>
      <c r="BF75">
        <v>0.34</v>
      </c>
      <c r="BG75">
        <v>0.46</v>
      </c>
      <c r="BH75">
        <v>0.76</v>
      </c>
      <c r="BI75">
        <v>1.02</v>
      </c>
      <c r="BJ75">
        <v>1.77</v>
      </c>
      <c r="BK75">
        <v>2.2599999999999998</v>
      </c>
      <c r="BL75">
        <v>1.79</v>
      </c>
      <c r="BM75">
        <v>1.52</v>
      </c>
      <c r="BN75">
        <v>1.73</v>
      </c>
      <c r="BO75">
        <v>1.96</v>
      </c>
      <c r="BP75">
        <v>1.88</v>
      </c>
      <c r="BQ75">
        <v>2.33</v>
      </c>
      <c r="BR75">
        <v>2.2000000000000002</v>
      </c>
      <c r="BS75">
        <v>2.2200000000000002</v>
      </c>
      <c r="BT75">
        <v>2.52</v>
      </c>
      <c r="BU75">
        <v>2.12</v>
      </c>
      <c r="BV75">
        <v>1.89</v>
      </c>
      <c r="BW75">
        <v>1.74</v>
      </c>
      <c r="BX75">
        <v>1.23</v>
      </c>
      <c r="BY75">
        <v>1.77</v>
      </c>
      <c r="BZ75">
        <v>1.89</v>
      </c>
      <c r="CA75">
        <v>2.0699999999999998</v>
      </c>
      <c r="CB75">
        <v>1.75</v>
      </c>
      <c r="CC75">
        <v>1.8</v>
      </c>
      <c r="CD75">
        <v>1.83</v>
      </c>
      <c r="CE75">
        <v>1.52</v>
      </c>
      <c r="CF75">
        <v>1.32</v>
      </c>
      <c r="CG75">
        <v>1.1299999999999999</v>
      </c>
      <c r="CH75">
        <v>1.19</v>
      </c>
      <c r="CI75">
        <v>1.07</v>
      </c>
      <c r="CJ75">
        <v>0.94</v>
      </c>
      <c r="CK75">
        <v>1.02</v>
      </c>
      <c r="CL75">
        <v>1.19</v>
      </c>
      <c r="CM75">
        <v>1.36</v>
      </c>
      <c r="CN75">
        <v>1.33</v>
      </c>
      <c r="CO75">
        <v>1.17</v>
      </c>
      <c r="CP75">
        <v>1.31</v>
      </c>
      <c r="CQ75">
        <v>1.06</v>
      </c>
      <c r="CR75">
        <v>0.98</v>
      </c>
      <c r="CS75">
        <v>0.83</v>
      </c>
      <c r="CT75">
        <v>0.82</v>
      </c>
      <c r="CU75">
        <v>0.85</v>
      </c>
      <c r="CV75">
        <v>0.68</v>
      </c>
      <c r="CW75">
        <v>0.63</v>
      </c>
      <c r="CX75">
        <v>0.89</v>
      </c>
      <c r="CY75">
        <v>0.76</v>
      </c>
      <c r="CZ75">
        <v>0.62</v>
      </c>
      <c r="DA75">
        <v>0.61</v>
      </c>
      <c r="DB75">
        <v>0.71</v>
      </c>
      <c r="DC75">
        <v>0.86</v>
      </c>
      <c r="DD75">
        <v>1.08</v>
      </c>
      <c r="DE75">
        <v>0.88</v>
      </c>
      <c r="DF75">
        <v>0.98</v>
      </c>
      <c r="DG75">
        <v>0.6</v>
      </c>
      <c r="DH75">
        <v>0.69</v>
      </c>
      <c r="DI75">
        <v>0.95</v>
      </c>
      <c r="DJ75">
        <v>0.87</v>
      </c>
      <c r="DK75">
        <v>0.71</v>
      </c>
    </row>
    <row r="76" spans="1:129" x14ac:dyDescent="0.3">
      <c r="A76" t="s">
        <v>300</v>
      </c>
      <c r="B76" t="str">
        <f t="shared" si="1"/>
        <v>EDR CN Equity</v>
      </c>
      <c r="C76" t="s">
        <v>80</v>
      </c>
      <c r="D76" t="s">
        <v>6</v>
      </c>
      <c r="E76" t="s">
        <v>6</v>
      </c>
      <c r="F76">
        <v>14.86</v>
      </c>
      <c r="G76" s="2">
        <v>42005</v>
      </c>
      <c r="H76" s="2">
        <v>45657</v>
      </c>
      <c r="I76" s="2" t="s">
        <v>663</v>
      </c>
      <c r="J76" s="4">
        <v>3.49</v>
      </c>
      <c r="K76">
        <v>2.97</v>
      </c>
      <c r="L76">
        <v>2.39</v>
      </c>
      <c r="M76">
        <v>2.4500000000000002</v>
      </c>
      <c r="N76">
        <v>2.4900000000000002</v>
      </c>
      <c r="O76">
        <v>2.5099999999999998</v>
      </c>
      <c r="P76">
        <v>1.81</v>
      </c>
      <c r="Q76">
        <v>2.2200000000000002</v>
      </c>
      <c r="R76">
        <v>2.06</v>
      </c>
      <c r="S76">
        <v>2.16</v>
      </c>
      <c r="T76">
        <v>1.9</v>
      </c>
      <c r="U76">
        <v>1.98</v>
      </c>
      <c r="V76">
        <v>1.74</v>
      </c>
      <c r="W76">
        <v>2.27</v>
      </c>
      <c r="X76">
        <v>3.19</v>
      </c>
      <c r="Y76">
        <v>5.21</v>
      </c>
      <c r="Z76">
        <v>4.08</v>
      </c>
      <c r="AA76">
        <v>5.08</v>
      </c>
      <c r="AB76">
        <v>6.32</v>
      </c>
      <c r="AC76">
        <v>5.66</v>
      </c>
      <c r="AD76">
        <v>6.72</v>
      </c>
      <c r="AE76">
        <v>5.89</v>
      </c>
      <c r="AF76">
        <v>5.12</v>
      </c>
      <c r="AG76">
        <v>4.75</v>
      </c>
      <c r="AH76">
        <v>5.51</v>
      </c>
      <c r="AI76">
        <v>5.75</v>
      </c>
      <c r="AJ76">
        <v>4.2300000000000004</v>
      </c>
      <c r="AK76">
        <v>4.18</v>
      </c>
      <c r="AL76">
        <v>3.93</v>
      </c>
      <c r="AM76">
        <v>3.95</v>
      </c>
      <c r="AN76">
        <v>3.78</v>
      </c>
      <c r="AO76">
        <v>3.09</v>
      </c>
      <c r="AP76">
        <v>2.97</v>
      </c>
      <c r="AQ76">
        <v>2.67</v>
      </c>
      <c r="AR76">
        <v>2.75</v>
      </c>
      <c r="AS76">
        <v>3.02</v>
      </c>
      <c r="AT76">
        <v>2.94</v>
      </c>
      <c r="AU76">
        <v>2.83</v>
      </c>
      <c r="AV76">
        <v>3.13</v>
      </c>
      <c r="AW76">
        <v>3.86</v>
      </c>
      <c r="AX76">
        <v>3.63</v>
      </c>
      <c r="AY76">
        <v>4.13</v>
      </c>
      <c r="AZ76">
        <v>3.82</v>
      </c>
      <c r="BA76">
        <v>2.91</v>
      </c>
      <c r="BB76">
        <v>2.97</v>
      </c>
      <c r="BC76">
        <v>2.65</v>
      </c>
      <c r="BD76">
        <v>2.4700000000000002</v>
      </c>
      <c r="BE76">
        <v>2.94</v>
      </c>
      <c r="BF76">
        <v>2.92</v>
      </c>
      <c r="BG76">
        <v>3.41</v>
      </c>
      <c r="BH76">
        <v>3.37</v>
      </c>
      <c r="BI76">
        <v>2.92</v>
      </c>
      <c r="BJ76">
        <v>2.4</v>
      </c>
      <c r="BK76">
        <v>2.7</v>
      </c>
      <c r="BL76">
        <v>3.04</v>
      </c>
      <c r="BM76">
        <v>3.51</v>
      </c>
      <c r="BN76">
        <v>2.96</v>
      </c>
      <c r="BO76">
        <v>3.27</v>
      </c>
      <c r="BP76">
        <v>2.91</v>
      </c>
      <c r="BQ76">
        <v>3.13</v>
      </c>
      <c r="BR76">
        <v>2.81</v>
      </c>
      <c r="BS76">
        <v>2.14</v>
      </c>
      <c r="BT76">
        <v>1.89</v>
      </c>
      <c r="BU76">
        <v>2.2599999999999998</v>
      </c>
      <c r="BV76">
        <v>2.67</v>
      </c>
      <c r="BW76">
        <v>3.08</v>
      </c>
      <c r="BX76">
        <v>5.83</v>
      </c>
      <c r="BY76">
        <v>5.45</v>
      </c>
      <c r="BZ76">
        <v>4.68</v>
      </c>
      <c r="CA76">
        <v>4.22</v>
      </c>
      <c r="CB76">
        <v>4.43</v>
      </c>
      <c r="CC76">
        <v>6.43</v>
      </c>
      <c r="CD76">
        <v>6.34</v>
      </c>
      <c r="CE76">
        <v>7.5</v>
      </c>
      <c r="CF76">
        <v>6.22</v>
      </c>
      <c r="CG76">
        <v>6.48</v>
      </c>
      <c r="CH76">
        <v>9.1</v>
      </c>
      <c r="CI76">
        <v>7.59</v>
      </c>
      <c r="CJ76">
        <v>6.58</v>
      </c>
      <c r="CK76">
        <v>5.93</v>
      </c>
      <c r="CL76">
        <v>5.19</v>
      </c>
      <c r="CM76">
        <v>6.24</v>
      </c>
      <c r="CN76">
        <v>6.07</v>
      </c>
      <c r="CO76">
        <v>5.35</v>
      </c>
      <c r="CP76">
        <v>4.6100000000000003</v>
      </c>
      <c r="CQ76">
        <v>5.35</v>
      </c>
      <c r="CR76">
        <v>5.8</v>
      </c>
      <c r="CS76">
        <v>4.9000000000000004</v>
      </c>
      <c r="CT76">
        <v>4.41</v>
      </c>
      <c r="CU76">
        <v>4.04</v>
      </c>
      <c r="CV76">
        <v>4.68</v>
      </c>
      <c r="CW76">
        <v>3.81</v>
      </c>
      <c r="CX76">
        <v>4.16</v>
      </c>
      <c r="CY76">
        <v>4.6399999999999997</v>
      </c>
      <c r="CZ76">
        <v>4.55</v>
      </c>
      <c r="DA76">
        <v>4.38</v>
      </c>
      <c r="DB76">
        <v>4.63</v>
      </c>
      <c r="DC76">
        <v>4</v>
      </c>
      <c r="DD76">
        <v>5.22</v>
      </c>
      <c r="DE76">
        <v>5.28</v>
      </c>
      <c r="DF76">
        <v>4.29</v>
      </c>
      <c r="DG76">
        <v>3.85</v>
      </c>
      <c r="DH76">
        <v>4.66</v>
      </c>
      <c r="DI76">
        <v>3.85</v>
      </c>
      <c r="DJ76">
        <v>3.32</v>
      </c>
      <c r="DK76">
        <v>2.98</v>
      </c>
      <c r="DL76">
        <v>2.98</v>
      </c>
      <c r="DM76">
        <v>2.6</v>
      </c>
      <c r="DN76">
        <v>2.04</v>
      </c>
      <c r="DO76">
        <v>1.96</v>
      </c>
      <c r="DP76">
        <v>3.26</v>
      </c>
      <c r="DQ76">
        <v>3.62</v>
      </c>
      <c r="DR76">
        <v>5.43</v>
      </c>
      <c r="DS76">
        <v>4.8099999999999996</v>
      </c>
      <c r="DT76">
        <v>6.22</v>
      </c>
      <c r="DU76">
        <v>4.1399999999999997</v>
      </c>
      <c r="DV76">
        <v>5.34</v>
      </c>
      <c r="DW76">
        <v>7.05</v>
      </c>
      <c r="DX76">
        <v>5.86</v>
      </c>
      <c r="DY76">
        <v>5.27</v>
      </c>
    </row>
    <row r="77" spans="1:129" x14ac:dyDescent="0.3">
      <c r="A77" t="s">
        <v>301</v>
      </c>
      <c r="B77" t="str">
        <f t="shared" si="1"/>
        <v>EFN CN Equity</v>
      </c>
      <c r="C77" t="s">
        <v>81</v>
      </c>
      <c r="D77" t="s">
        <v>6</v>
      </c>
      <c r="E77" t="s">
        <v>6</v>
      </c>
      <c r="F77">
        <v>34.5</v>
      </c>
      <c r="G77" s="2">
        <v>42005</v>
      </c>
      <c r="H77" s="2">
        <v>45657</v>
      </c>
      <c r="I77" s="2" t="s">
        <v>665</v>
      </c>
      <c r="J77" s="4">
        <v>8.58</v>
      </c>
      <c r="K77">
        <v>10.186500000000001</v>
      </c>
      <c r="L77">
        <v>10.885999999999999</v>
      </c>
      <c r="M77">
        <v>11.000400000000001</v>
      </c>
      <c r="N77">
        <v>11.833399999999999</v>
      </c>
      <c r="O77">
        <v>12.558299999999999</v>
      </c>
      <c r="P77">
        <v>12.6028</v>
      </c>
      <c r="Q77">
        <v>11.967000000000001</v>
      </c>
      <c r="R77">
        <v>11.5854</v>
      </c>
      <c r="S77">
        <v>10.7525</v>
      </c>
      <c r="T77">
        <v>10.8733</v>
      </c>
      <c r="U77">
        <v>10.634600000000001</v>
      </c>
      <c r="V77">
        <v>9.4055999999999997</v>
      </c>
      <c r="W77">
        <v>9.1254000000000008</v>
      </c>
      <c r="X77">
        <v>8.9318000000000008</v>
      </c>
      <c r="Y77">
        <v>8.9827999999999992</v>
      </c>
      <c r="Z77">
        <v>9.8122000000000007</v>
      </c>
      <c r="AA77">
        <v>8.7568000000000001</v>
      </c>
      <c r="AB77">
        <v>8.9613999999999994</v>
      </c>
      <c r="AC77">
        <v>8.7248999999999999</v>
      </c>
      <c r="AD77">
        <v>10.511799999999999</v>
      </c>
      <c r="AE77">
        <v>10.5044</v>
      </c>
      <c r="AF77">
        <v>9.0014000000000003</v>
      </c>
      <c r="AG77">
        <v>10.0343</v>
      </c>
      <c r="AH77">
        <v>10.1873</v>
      </c>
      <c r="AI77">
        <v>11.3309</v>
      </c>
      <c r="AJ77">
        <v>9.9742999999999995</v>
      </c>
      <c r="AK77">
        <v>9.7149999999999999</v>
      </c>
      <c r="AL77">
        <v>6.9358000000000004</v>
      </c>
      <c r="AM77">
        <v>7.2740999999999998</v>
      </c>
      <c r="AN77">
        <v>7.7153999999999998</v>
      </c>
      <c r="AO77">
        <v>7.65</v>
      </c>
      <c r="AP77">
        <v>7.6215999999999999</v>
      </c>
      <c r="AQ77">
        <v>8.1900999999999993</v>
      </c>
      <c r="AR77">
        <v>8.0170999999999992</v>
      </c>
      <c r="AS77">
        <v>7.8893000000000004</v>
      </c>
      <c r="AT77">
        <v>6.8926999999999996</v>
      </c>
      <c r="AU77">
        <v>4.0442999999999998</v>
      </c>
      <c r="AV77">
        <v>3.5133999999999999</v>
      </c>
      <c r="AW77">
        <v>4.1060999999999996</v>
      </c>
      <c r="AX77">
        <v>4.5971000000000002</v>
      </c>
      <c r="AY77">
        <v>5.2954999999999997</v>
      </c>
      <c r="AZ77">
        <v>5.3639999999999999</v>
      </c>
      <c r="BA77">
        <v>6.0237999999999996</v>
      </c>
      <c r="BB77">
        <v>5.7629999999999999</v>
      </c>
      <c r="BC77">
        <v>6.7163000000000004</v>
      </c>
      <c r="BD77">
        <v>6.1097000000000001</v>
      </c>
      <c r="BE77">
        <v>6.0301999999999998</v>
      </c>
      <c r="BF77">
        <v>6.1786000000000003</v>
      </c>
      <c r="BG77">
        <v>6.5712999999999999</v>
      </c>
      <c r="BH77">
        <v>7.4128999999999996</v>
      </c>
      <c r="BI77">
        <v>7.2900999999999998</v>
      </c>
      <c r="BJ77">
        <v>8.5795999999999992</v>
      </c>
      <c r="BK77">
        <v>8.4260999999999999</v>
      </c>
      <c r="BL77">
        <v>8.8491999999999997</v>
      </c>
      <c r="BM77">
        <v>9.3956</v>
      </c>
      <c r="BN77">
        <v>9.3826000000000001</v>
      </c>
      <c r="BO77">
        <v>9.9137000000000004</v>
      </c>
      <c r="BP77">
        <v>10.143800000000001</v>
      </c>
      <c r="BQ77">
        <v>9.8565000000000005</v>
      </c>
      <c r="BR77">
        <v>11.2963</v>
      </c>
      <c r="BS77">
        <v>11.163</v>
      </c>
      <c r="BT77">
        <v>8.0038999999999998</v>
      </c>
      <c r="BU77">
        <v>9.1740999999999993</v>
      </c>
      <c r="BV77">
        <v>8.7453000000000003</v>
      </c>
      <c r="BW77">
        <v>9.0915999999999997</v>
      </c>
      <c r="BX77">
        <v>10.0878</v>
      </c>
      <c r="BY77">
        <v>9.6301000000000005</v>
      </c>
      <c r="BZ77">
        <v>9.9842999999999993</v>
      </c>
      <c r="CA77">
        <v>11.3089</v>
      </c>
      <c r="CB77">
        <v>11.903700000000001</v>
      </c>
      <c r="CC77">
        <v>12.1159</v>
      </c>
      <c r="CD77">
        <v>10.7577</v>
      </c>
      <c r="CE77">
        <v>11.301</v>
      </c>
      <c r="CF77">
        <v>12.5101</v>
      </c>
      <c r="CG77">
        <v>13.6929</v>
      </c>
      <c r="CH77">
        <v>12.464600000000001</v>
      </c>
      <c r="CI77">
        <v>13.2157</v>
      </c>
      <c r="CJ77">
        <v>13.0512</v>
      </c>
      <c r="CK77">
        <v>12.712999999999999</v>
      </c>
      <c r="CL77">
        <v>11.7402</v>
      </c>
      <c r="CM77">
        <v>12.355700000000001</v>
      </c>
      <c r="CN77">
        <v>11.3177</v>
      </c>
      <c r="CO77">
        <v>11.903600000000001</v>
      </c>
      <c r="CP77">
        <v>11.968299999999999</v>
      </c>
      <c r="CQ77">
        <v>11.4969</v>
      </c>
      <c r="CR77">
        <v>11.254300000000001</v>
      </c>
      <c r="CS77">
        <v>10.6683</v>
      </c>
      <c r="CT77">
        <v>13.1052</v>
      </c>
      <c r="CU77">
        <v>12.555999999999999</v>
      </c>
      <c r="CV77">
        <v>13.7536</v>
      </c>
      <c r="CW77">
        <v>15.475199999999999</v>
      </c>
      <c r="CX77">
        <v>15.3246</v>
      </c>
      <c r="CY77">
        <v>17.0639</v>
      </c>
      <c r="CZ77">
        <v>17.9194</v>
      </c>
      <c r="DA77">
        <v>17.441199999999998</v>
      </c>
      <c r="DB77">
        <v>17.772099999999998</v>
      </c>
      <c r="DC77">
        <v>18.424399999999999</v>
      </c>
      <c r="DD77">
        <v>16.876100000000001</v>
      </c>
      <c r="DE77">
        <v>16.8476</v>
      </c>
      <c r="DF77">
        <v>19.5763</v>
      </c>
      <c r="DG77">
        <v>19.282299999999999</v>
      </c>
      <c r="DH77">
        <v>20.323899999999998</v>
      </c>
      <c r="DI77">
        <v>19.779199999999999</v>
      </c>
      <c r="DJ77">
        <v>18.720800000000001</v>
      </c>
      <c r="DK77">
        <v>18.019600000000001</v>
      </c>
      <c r="DL77">
        <v>20.901199999999999</v>
      </c>
      <c r="DM77">
        <v>20.826899999999998</v>
      </c>
      <c r="DN77">
        <v>21.908899999999999</v>
      </c>
      <c r="DO77">
        <v>21.879899999999999</v>
      </c>
      <c r="DP77">
        <v>21.300699999999999</v>
      </c>
      <c r="DQ77">
        <v>21.339600000000001</v>
      </c>
      <c r="DR77">
        <v>23.524999999999999</v>
      </c>
      <c r="DS77">
        <v>24.293299999999999</v>
      </c>
      <c r="DT77">
        <v>25.776800000000001</v>
      </c>
      <c r="DU77">
        <v>27.279900000000001</v>
      </c>
      <c r="DV77">
        <v>28.188500000000001</v>
      </c>
      <c r="DW77">
        <v>27.9239</v>
      </c>
      <c r="DX77">
        <v>29.1098</v>
      </c>
      <c r="DY77">
        <v>28.610399999999998</v>
      </c>
    </row>
    <row r="78" spans="1:129" x14ac:dyDescent="0.3">
      <c r="A78" t="s">
        <v>302</v>
      </c>
      <c r="B78" t="str">
        <f t="shared" si="1"/>
        <v>EFR CN Equity</v>
      </c>
      <c r="C78" t="s">
        <v>82</v>
      </c>
      <c r="D78" t="s">
        <v>6</v>
      </c>
      <c r="E78" t="s">
        <v>6</v>
      </c>
      <c r="F78">
        <v>30.45</v>
      </c>
      <c r="G78" s="2">
        <v>42005</v>
      </c>
      <c r="H78" s="2">
        <v>45657</v>
      </c>
      <c r="I78" s="2" t="s">
        <v>664</v>
      </c>
      <c r="J78" s="4">
        <v>5.77</v>
      </c>
      <c r="K78">
        <v>6.03</v>
      </c>
      <c r="L78">
        <v>5.68</v>
      </c>
      <c r="M78">
        <v>5.98</v>
      </c>
      <c r="N78">
        <v>5.54</v>
      </c>
      <c r="O78">
        <v>5.59</v>
      </c>
      <c r="P78">
        <v>5.03</v>
      </c>
      <c r="Q78">
        <v>4.5599999999999996</v>
      </c>
      <c r="R78">
        <v>3.9</v>
      </c>
      <c r="S78">
        <v>3.56</v>
      </c>
      <c r="T78">
        <v>2.5</v>
      </c>
      <c r="U78">
        <v>4.0999999999999996</v>
      </c>
      <c r="V78">
        <v>3.3</v>
      </c>
      <c r="W78">
        <v>3.33</v>
      </c>
      <c r="X78">
        <v>2.88</v>
      </c>
      <c r="Y78">
        <v>2.97</v>
      </c>
      <c r="Z78">
        <v>2.92</v>
      </c>
      <c r="AA78">
        <v>2.91</v>
      </c>
      <c r="AB78">
        <v>2.9</v>
      </c>
      <c r="AC78">
        <v>3.05</v>
      </c>
      <c r="AD78">
        <v>2.12</v>
      </c>
      <c r="AE78">
        <v>1.94</v>
      </c>
      <c r="AF78">
        <v>1.81</v>
      </c>
      <c r="AG78">
        <v>2.21</v>
      </c>
      <c r="AH78">
        <v>2.87</v>
      </c>
      <c r="AI78">
        <v>2.78</v>
      </c>
      <c r="AJ78">
        <v>2.87</v>
      </c>
      <c r="AK78">
        <v>2.38</v>
      </c>
      <c r="AL78">
        <v>2.11</v>
      </c>
      <c r="AM78">
        <v>2.06</v>
      </c>
      <c r="AN78">
        <v>2.2200000000000002</v>
      </c>
      <c r="AO78">
        <v>2.33</v>
      </c>
      <c r="AP78">
        <v>2</v>
      </c>
      <c r="AQ78">
        <v>1.78</v>
      </c>
      <c r="AR78">
        <v>2.25</v>
      </c>
      <c r="AS78">
        <v>2.2599999999999998</v>
      </c>
      <c r="AT78">
        <v>1.98</v>
      </c>
      <c r="AU78">
        <v>1.93</v>
      </c>
      <c r="AV78">
        <v>2.17</v>
      </c>
      <c r="AW78">
        <v>2.2799999999999998</v>
      </c>
      <c r="AX78">
        <v>2.4</v>
      </c>
      <c r="AY78">
        <v>2.98</v>
      </c>
      <c r="AZ78">
        <v>3.83</v>
      </c>
      <c r="BA78">
        <v>4.1399999999999997</v>
      </c>
      <c r="BB78">
        <v>4.22</v>
      </c>
      <c r="BC78">
        <v>4.4000000000000004</v>
      </c>
      <c r="BD78">
        <v>4.3600000000000003</v>
      </c>
      <c r="BE78">
        <v>3.87</v>
      </c>
      <c r="BF78">
        <v>3.77</v>
      </c>
      <c r="BG78">
        <v>4.05</v>
      </c>
      <c r="BH78">
        <v>4.43</v>
      </c>
      <c r="BI78">
        <v>4.01</v>
      </c>
      <c r="BJ78">
        <v>3.65</v>
      </c>
      <c r="BK78">
        <v>4.07</v>
      </c>
      <c r="BL78">
        <v>2.4</v>
      </c>
      <c r="BM78">
        <v>2.42</v>
      </c>
      <c r="BN78">
        <v>2.56</v>
      </c>
      <c r="BO78">
        <v>2.63</v>
      </c>
      <c r="BP78">
        <v>2.59</v>
      </c>
      <c r="BQ78">
        <v>2.48</v>
      </c>
      <c r="BR78">
        <v>1.9</v>
      </c>
      <c r="BS78">
        <v>1.65</v>
      </c>
      <c r="BT78">
        <v>1.65</v>
      </c>
      <c r="BU78">
        <v>2.4700000000000002</v>
      </c>
      <c r="BV78">
        <v>2.38</v>
      </c>
      <c r="BW78">
        <v>2.04</v>
      </c>
      <c r="BX78">
        <v>2.29</v>
      </c>
      <c r="BY78">
        <v>2.38</v>
      </c>
      <c r="BZ78">
        <v>2.2200000000000002</v>
      </c>
      <c r="CA78">
        <v>2</v>
      </c>
      <c r="CB78">
        <v>2.7</v>
      </c>
      <c r="CC78">
        <v>5.4</v>
      </c>
      <c r="CD78">
        <v>4.88</v>
      </c>
      <c r="CE78">
        <v>6.63</v>
      </c>
      <c r="CF78">
        <v>7.16</v>
      </c>
      <c r="CG78">
        <v>6.75</v>
      </c>
      <c r="CH78">
        <v>7.84</v>
      </c>
      <c r="CI78">
        <v>7.49</v>
      </c>
      <c r="CJ78">
        <v>6.53</v>
      </c>
      <c r="CK78">
        <v>6.83</v>
      </c>
      <c r="CL78">
        <v>8.86</v>
      </c>
      <c r="CM78">
        <v>9.76</v>
      </c>
      <c r="CN78">
        <v>11.26</v>
      </c>
      <c r="CO78">
        <v>9.66</v>
      </c>
      <c r="CP78">
        <v>7.86</v>
      </c>
      <c r="CQ78">
        <v>10.43</v>
      </c>
      <c r="CR78">
        <v>11.51</v>
      </c>
      <c r="CS78">
        <v>9.68</v>
      </c>
      <c r="CT78">
        <v>8.1199999999999992</v>
      </c>
      <c r="CU78">
        <v>6.34</v>
      </c>
      <c r="CV78">
        <v>8.59</v>
      </c>
      <c r="CW78">
        <v>10.67</v>
      </c>
      <c r="CX78">
        <v>8.43</v>
      </c>
      <c r="CY78">
        <v>9.86</v>
      </c>
      <c r="CZ78">
        <v>9.3699999999999992</v>
      </c>
      <c r="DA78">
        <v>8.3800000000000008</v>
      </c>
      <c r="DB78">
        <v>9.81</v>
      </c>
      <c r="DC78">
        <v>9.19</v>
      </c>
      <c r="DD78">
        <v>7.52</v>
      </c>
      <c r="DE78">
        <v>7.7</v>
      </c>
      <c r="DF78">
        <v>7.97</v>
      </c>
      <c r="DG78">
        <v>8.23</v>
      </c>
      <c r="DH78">
        <v>8.4499999999999993</v>
      </c>
      <c r="DI78">
        <v>9.6300000000000008</v>
      </c>
      <c r="DJ78">
        <v>11.16</v>
      </c>
      <c r="DK78">
        <v>11.09</v>
      </c>
      <c r="DL78">
        <v>10.79</v>
      </c>
      <c r="DM78">
        <v>9.5</v>
      </c>
      <c r="DN78">
        <v>10.199999999999999</v>
      </c>
      <c r="DO78">
        <v>8.6199999999999992</v>
      </c>
      <c r="DP78">
        <v>8.4700000000000006</v>
      </c>
      <c r="DQ78">
        <v>7.13</v>
      </c>
      <c r="DR78">
        <v>9.4600000000000009</v>
      </c>
      <c r="DS78">
        <v>8.2899999999999991</v>
      </c>
      <c r="DT78">
        <v>7.91</v>
      </c>
      <c r="DU78">
        <v>6.55</v>
      </c>
      <c r="DV78">
        <v>7.43</v>
      </c>
      <c r="DW78">
        <v>8.41</v>
      </c>
      <c r="DX78">
        <v>10.19</v>
      </c>
      <c r="DY78">
        <v>7.39</v>
      </c>
    </row>
    <row r="79" spans="1:129" x14ac:dyDescent="0.3">
      <c r="A79" t="s">
        <v>303</v>
      </c>
      <c r="B79" t="str">
        <f t="shared" si="1"/>
        <v>EFX CN Equity</v>
      </c>
      <c r="C79" t="s">
        <v>83</v>
      </c>
      <c r="D79" t="s">
        <v>6</v>
      </c>
      <c r="E79" t="s">
        <v>6</v>
      </c>
      <c r="F79">
        <v>24.99</v>
      </c>
      <c r="G79" s="2">
        <v>42005</v>
      </c>
      <c r="H79" s="2">
        <v>45657</v>
      </c>
      <c r="I79" s="2" t="s">
        <v>664</v>
      </c>
      <c r="J79" s="4">
        <v>12.84</v>
      </c>
      <c r="K79">
        <v>12.7597</v>
      </c>
      <c r="L79">
        <v>12.395</v>
      </c>
      <c r="M79">
        <v>13.056699999999999</v>
      </c>
      <c r="N79">
        <v>11.4701</v>
      </c>
      <c r="O79">
        <v>10.9587</v>
      </c>
      <c r="P79">
        <v>9.8953000000000007</v>
      </c>
      <c r="Q79">
        <v>10.3438</v>
      </c>
      <c r="R79">
        <v>10.785299999999999</v>
      </c>
      <c r="S79">
        <v>10.3192</v>
      </c>
      <c r="T79">
        <v>11.5351</v>
      </c>
      <c r="U79">
        <v>10.9345</v>
      </c>
      <c r="V79">
        <v>10.5725</v>
      </c>
      <c r="W79">
        <v>8.5073000000000008</v>
      </c>
      <c r="X79">
        <v>8.4673999999999996</v>
      </c>
      <c r="Y79">
        <v>9.9850999999999992</v>
      </c>
      <c r="Z79">
        <v>9.0938999999999997</v>
      </c>
      <c r="AA79">
        <v>8.9349000000000007</v>
      </c>
      <c r="AB79">
        <v>9.5540000000000003</v>
      </c>
      <c r="AC79">
        <v>11.2501</v>
      </c>
      <c r="AD79">
        <v>11.847899999999999</v>
      </c>
      <c r="AE79">
        <v>11.999499999999999</v>
      </c>
      <c r="AF79">
        <v>14.4435</v>
      </c>
      <c r="AG79">
        <v>14.435</v>
      </c>
      <c r="AH79">
        <v>15.518700000000001</v>
      </c>
      <c r="AI79">
        <v>14.6721</v>
      </c>
      <c r="AJ79">
        <v>16.147400000000001</v>
      </c>
      <c r="AK79">
        <v>16.368600000000001</v>
      </c>
      <c r="AL79">
        <v>14.6553</v>
      </c>
      <c r="AM79">
        <v>16.0824</v>
      </c>
      <c r="AN79">
        <v>14.732200000000001</v>
      </c>
      <c r="AO79">
        <v>13.448</v>
      </c>
      <c r="AP79">
        <v>15.8111</v>
      </c>
      <c r="AQ79">
        <v>15.0807</v>
      </c>
      <c r="AR79">
        <v>13.7011</v>
      </c>
      <c r="AS79">
        <v>13.260199999999999</v>
      </c>
      <c r="AT79">
        <v>12.6465</v>
      </c>
      <c r="AU79">
        <v>13.943099999999999</v>
      </c>
      <c r="AV79">
        <v>13.356</v>
      </c>
      <c r="AW79">
        <v>13.642899999999999</v>
      </c>
      <c r="AX79">
        <v>12.838699999999999</v>
      </c>
      <c r="AY79">
        <v>12.3749</v>
      </c>
      <c r="AZ79">
        <v>12.8912</v>
      </c>
      <c r="BA79">
        <v>13.8924</v>
      </c>
      <c r="BB79">
        <v>14.5527</v>
      </c>
      <c r="BC79">
        <v>13.980499999999999</v>
      </c>
      <c r="BD79">
        <v>14.4466</v>
      </c>
      <c r="BE79">
        <v>14.154299999999999</v>
      </c>
      <c r="BF79">
        <v>15.3766</v>
      </c>
      <c r="BG79">
        <v>17.715</v>
      </c>
      <c r="BH79">
        <v>16.998699999999999</v>
      </c>
      <c r="BI79">
        <v>16.5</v>
      </c>
      <c r="BJ79">
        <v>14.6661</v>
      </c>
      <c r="BK79">
        <v>15.275399999999999</v>
      </c>
      <c r="BL79">
        <v>14.8812</v>
      </c>
      <c r="BM79">
        <v>11.017899999999999</v>
      </c>
      <c r="BN79">
        <v>10.4941</v>
      </c>
      <c r="BO79">
        <v>9.3201000000000001</v>
      </c>
      <c r="BP79">
        <v>10.9459</v>
      </c>
      <c r="BQ79">
        <v>11.1557</v>
      </c>
      <c r="BR79">
        <v>9.2309999999999999</v>
      </c>
      <c r="BS79">
        <v>6.75</v>
      </c>
      <c r="BT79">
        <v>5.431</v>
      </c>
      <c r="BU79">
        <v>4.8906999999999998</v>
      </c>
      <c r="BV79">
        <v>5.1597999999999997</v>
      </c>
      <c r="BW79">
        <v>4.8045999999999998</v>
      </c>
      <c r="BX79">
        <v>4.6456</v>
      </c>
      <c r="BY79">
        <v>5.4856999999999996</v>
      </c>
      <c r="BZ79">
        <v>4.3323</v>
      </c>
      <c r="CA79">
        <v>4.4916999999999998</v>
      </c>
      <c r="CB79">
        <v>6.4688999999999997</v>
      </c>
      <c r="CC79">
        <v>6.1680000000000001</v>
      </c>
      <c r="CD79">
        <v>6.1867999999999999</v>
      </c>
      <c r="CE79">
        <v>8.2177000000000007</v>
      </c>
      <c r="CF79">
        <v>7.6417999999999999</v>
      </c>
      <c r="CG79">
        <v>7.7266000000000004</v>
      </c>
      <c r="CH79">
        <v>7.6135999999999999</v>
      </c>
      <c r="CI79">
        <v>7.9253</v>
      </c>
      <c r="CJ79">
        <v>6.8390000000000004</v>
      </c>
      <c r="CK79">
        <v>7.2638999999999996</v>
      </c>
      <c r="CL79">
        <v>8.7887000000000004</v>
      </c>
      <c r="CM79">
        <v>9.9915000000000003</v>
      </c>
      <c r="CN79">
        <v>7.0011999999999999</v>
      </c>
      <c r="CO79">
        <v>7.2766999999999999</v>
      </c>
      <c r="CP79">
        <v>6.8396999999999997</v>
      </c>
      <c r="CQ79">
        <v>7.4382000000000001</v>
      </c>
      <c r="CR79">
        <v>7.6317000000000004</v>
      </c>
      <c r="CS79">
        <v>8.4415999999999993</v>
      </c>
      <c r="CT79">
        <v>7.5023999999999997</v>
      </c>
      <c r="CU79">
        <v>5.8108000000000004</v>
      </c>
      <c r="CV79">
        <v>5.6387999999999998</v>
      </c>
      <c r="CW79">
        <v>6.3231000000000002</v>
      </c>
      <c r="CX79">
        <v>5.6898</v>
      </c>
      <c r="CY79">
        <v>6.7548000000000004</v>
      </c>
      <c r="CZ79">
        <v>8.5831</v>
      </c>
      <c r="DA79">
        <v>8.2173999999999996</v>
      </c>
      <c r="DB79">
        <v>9.2373999999999992</v>
      </c>
      <c r="DC79">
        <v>8.7081</v>
      </c>
      <c r="DD79">
        <v>7.7686999999999999</v>
      </c>
      <c r="DE79">
        <v>7.9326999999999996</v>
      </c>
      <c r="DF79">
        <v>7.3472999999999997</v>
      </c>
      <c r="DG79">
        <v>8.7316000000000003</v>
      </c>
      <c r="DH79">
        <v>10.357900000000001</v>
      </c>
      <c r="DI79">
        <v>8.0977999999999994</v>
      </c>
      <c r="DJ79">
        <v>7.5735000000000001</v>
      </c>
      <c r="DK79">
        <v>5.3597000000000001</v>
      </c>
      <c r="DL79">
        <v>5.6745000000000001</v>
      </c>
      <c r="DM79">
        <v>5.9767000000000001</v>
      </c>
      <c r="DN79">
        <v>6.7567000000000004</v>
      </c>
      <c r="DO79">
        <v>7.7024999999999997</v>
      </c>
      <c r="DP79">
        <v>7.7061000000000002</v>
      </c>
      <c r="DQ79">
        <v>7.8723000000000001</v>
      </c>
      <c r="DR79">
        <v>6.9484000000000004</v>
      </c>
      <c r="DS79">
        <v>7.2428999999999997</v>
      </c>
      <c r="DT79">
        <v>7.5864000000000003</v>
      </c>
      <c r="DU79">
        <v>7.7988</v>
      </c>
      <c r="DV79">
        <v>7.9366000000000003</v>
      </c>
      <c r="DW79">
        <v>9.0592000000000006</v>
      </c>
      <c r="DX79">
        <v>12.6303</v>
      </c>
      <c r="DY79">
        <v>14.131399999999999</v>
      </c>
    </row>
    <row r="80" spans="1:129" x14ac:dyDescent="0.3">
      <c r="A80" t="s">
        <v>304</v>
      </c>
      <c r="B80" t="str">
        <f t="shared" si="1"/>
        <v>EIF CN Equity</v>
      </c>
      <c r="C80" t="s">
        <v>84</v>
      </c>
      <c r="D80" t="s">
        <v>6</v>
      </c>
      <c r="E80" t="s">
        <v>6</v>
      </c>
      <c r="F80">
        <v>95</v>
      </c>
      <c r="G80" s="2">
        <v>42005</v>
      </c>
      <c r="H80" s="2">
        <v>45657</v>
      </c>
      <c r="I80" s="2" t="s">
        <v>665</v>
      </c>
      <c r="J80" s="4">
        <v>11.48</v>
      </c>
      <c r="K80">
        <v>11.9476</v>
      </c>
      <c r="L80">
        <v>11.2188</v>
      </c>
      <c r="M80">
        <v>11.757400000000001</v>
      </c>
      <c r="N80">
        <v>11.7333</v>
      </c>
      <c r="O80">
        <v>10.8408</v>
      </c>
      <c r="P80">
        <v>12.092000000000001</v>
      </c>
      <c r="Q80">
        <v>13.223800000000001</v>
      </c>
      <c r="R80">
        <v>13.289899999999999</v>
      </c>
      <c r="S80">
        <v>13.663500000000001</v>
      </c>
      <c r="T80">
        <v>15.157999999999999</v>
      </c>
      <c r="U80">
        <v>15.874700000000001</v>
      </c>
      <c r="V80">
        <v>13.512</v>
      </c>
      <c r="W80">
        <v>14.7311</v>
      </c>
      <c r="X80">
        <v>15.735300000000001</v>
      </c>
      <c r="Y80">
        <v>16.443999999999999</v>
      </c>
      <c r="Z80">
        <v>18.011700000000001</v>
      </c>
      <c r="AA80">
        <v>18.006900000000002</v>
      </c>
      <c r="AB80">
        <v>19.528700000000001</v>
      </c>
      <c r="AC80">
        <v>20.014500000000002</v>
      </c>
      <c r="AD80">
        <v>20.6022</v>
      </c>
      <c r="AE80">
        <v>22.1313</v>
      </c>
      <c r="AF80">
        <v>24.9008</v>
      </c>
      <c r="AG80">
        <v>24.749300000000002</v>
      </c>
      <c r="AH80">
        <v>23.827300000000001</v>
      </c>
      <c r="AI80">
        <v>22.684200000000001</v>
      </c>
      <c r="AJ80">
        <v>23.445599999999999</v>
      </c>
      <c r="AK80">
        <v>21.148199999999999</v>
      </c>
      <c r="AL80">
        <v>20.29</v>
      </c>
      <c r="AM80">
        <v>20.156099999999999</v>
      </c>
      <c r="AN80">
        <v>17.695699999999999</v>
      </c>
      <c r="AO80">
        <v>20.524699999999999</v>
      </c>
      <c r="AP80">
        <v>21.665199999999999</v>
      </c>
      <c r="AQ80">
        <v>21.6357</v>
      </c>
      <c r="AR80">
        <v>23.130099999999999</v>
      </c>
      <c r="AS80">
        <v>22.44</v>
      </c>
      <c r="AT80">
        <v>21.202300000000001</v>
      </c>
      <c r="AU80">
        <v>21.2257</v>
      </c>
      <c r="AV80">
        <v>19.747199999999999</v>
      </c>
      <c r="AW80">
        <v>19.522500000000001</v>
      </c>
      <c r="AX80">
        <v>21.943000000000001</v>
      </c>
      <c r="AY80">
        <v>20.851299999999998</v>
      </c>
      <c r="AZ80">
        <v>21.758199999999999</v>
      </c>
      <c r="BA80">
        <v>21.274999999999999</v>
      </c>
      <c r="BB80">
        <v>21.883900000000001</v>
      </c>
      <c r="BC80">
        <v>20.1175</v>
      </c>
      <c r="BD80">
        <v>20.818000000000001</v>
      </c>
      <c r="BE80">
        <v>19.0501</v>
      </c>
      <c r="BF80">
        <v>19.739999999999998</v>
      </c>
      <c r="BG80">
        <v>22.780200000000001</v>
      </c>
      <c r="BH80">
        <v>22.692900000000002</v>
      </c>
      <c r="BI80">
        <v>24.4726</v>
      </c>
      <c r="BJ80">
        <v>25.1098</v>
      </c>
      <c r="BK80">
        <v>26.595199999999998</v>
      </c>
      <c r="BL80">
        <v>26.036200000000001</v>
      </c>
      <c r="BM80">
        <v>27.0657</v>
      </c>
      <c r="BN80">
        <v>29.2531</v>
      </c>
      <c r="BO80">
        <v>27.686599999999999</v>
      </c>
      <c r="BP80">
        <v>31.596599999999999</v>
      </c>
      <c r="BQ80">
        <v>31.985700000000001</v>
      </c>
      <c r="BR80">
        <v>30.516100000000002</v>
      </c>
      <c r="BS80">
        <v>29.487300000000001</v>
      </c>
      <c r="BT80">
        <v>12.9428</v>
      </c>
      <c r="BU80">
        <v>21.8292</v>
      </c>
      <c r="BV80">
        <v>18.600200000000001</v>
      </c>
      <c r="BW80">
        <v>19.932099999999998</v>
      </c>
      <c r="BX80">
        <v>19.966699999999999</v>
      </c>
      <c r="BY80">
        <v>23.977599999999999</v>
      </c>
      <c r="BZ80">
        <v>23.0642</v>
      </c>
      <c r="CA80">
        <v>24.181799999999999</v>
      </c>
      <c r="CB80">
        <v>29.712499999999999</v>
      </c>
      <c r="CC80">
        <v>28.278300000000002</v>
      </c>
      <c r="CD80">
        <v>28.154699999999998</v>
      </c>
      <c r="CE80">
        <v>31.426200000000001</v>
      </c>
      <c r="CF80">
        <v>31.515899999999998</v>
      </c>
      <c r="CG80">
        <v>30.3247</v>
      </c>
      <c r="CH80">
        <v>31.164899999999999</v>
      </c>
      <c r="CI80">
        <v>31.674099999999999</v>
      </c>
      <c r="CJ80">
        <v>32.884</v>
      </c>
      <c r="CK80">
        <v>35.048499999999997</v>
      </c>
      <c r="CL80">
        <v>35.6952</v>
      </c>
      <c r="CM80">
        <v>34.454900000000002</v>
      </c>
      <c r="CN80">
        <v>33.288800000000002</v>
      </c>
      <c r="CO80">
        <v>34.383699999999997</v>
      </c>
      <c r="CP80">
        <v>34.0916</v>
      </c>
      <c r="CQ80">
        <v>33.476199999999999</v>
      </c>
      <c r="CR80">
        <v>35.382599999999996</v>
      </c>
      <c r="CS80">
        <v>34.440800000000003</v>
      </c>
      <c r="CT80">
        <v>39.230800000000002</v>
      </c>
      <c r="CU80">
        <v>35.332700000000003</v>
      </c>
      <c r="CV80">
        <v>39.478099999999998</v>
      </c>
      <c r="CW80">
        <v>39.2059</v>
      </c>
      <c r="CX80">
        <v>35.2273</v>
      </c>
      <c r="CY80">
        <v>38.8566</v>
      </c>
      <c r="CZ80">
        <v>41.498399999999997</v>
      </c>
      <c r="DA80">
        <v>45.323500000000003</v>
      </c>
      <c r="DB80">
        <v>47.925600000000003</v>
      </c>
      <c r="DC80">
        <v>44.056399999999996</v>
      </c>
      <c r="DD80">
        <v>46.673400000000001</v>
      </c>
      <c r="DE80">
        <v>45.691600000000001</v>
      </c>
      <c r="DF80">
        <v>45.595799999999997</v>
      </c>
      <c r="DG80">
        <v>46.229500000000002</v>
      </c>
      <c r="DH80">
        <v>45.515799999999999</v>
      </c>
      <c r="DI80">
        <v>43.045099999999998</v>
      </c>
      <c r="DJ80">
        <v>40.075299999999999</v>
      </c>
      <c r="DK80">
        <v>38.306600000000003</v>
      </c>
      <c r="DL80">
        <v>40.946800000000003</v>
      </c>
      <c r="DM80">
        <v>40.901899999999998</v>
      </c>
      <c r="DN80">
        <v>42.808999999999997</v>
      </c>
      <c r="DO80">
        <v>44.354399999999998</v>
      </c>
      <c r="DP80">
        <v>45.519100000000002</v>
      </c>
      <c r="DQ80">
        <v>42.842300000000002</v>
      </c>
      <c r="DR80">
        <v>41.1447</v>
      </c>
      <c r="DS80">
        <v>42.182699999999997</v>
      </c>
      <c r="DT80">
        <v>45.531300000000002</v>
      </c>
      <c r="DU80">
        <v>46.488300000000002</v>
      </c>
      <c r="DV80">
        <v>48.605600000000003</v>
      </c>
      <c r="DW80">
        <v>51.961500000000001</v>
      </c>
      <c r="DX80">
        <v>54.1066</v>
      </c>
      <c r="DY80">
        <v>56.278199999999998</v>
      </c>
    </row>
    <row r="81" spans="1:129" x14ac:dyDescent="0.3">
      <c r="A81" t="s">
        <v>305</v>
      </c>
      <c r="B81" t="str">
        <f t="shared" si="1"/>
        <v>ELD CN Equity</v>
      </c>
      <c r="C81" t="s">
        <v>85</v>
      </c>
      <c r="D81" t="s">
        <v>6</v>
      </c>
      <c r="E81" t="s">
        <v>6</v>
      </c>
      <c r="F81">
        <v>58.42</v>
      </c>
      <c r="G81" s="2">
        <v>42005</v>
      </c>
      <c r="H81" s="2">
        <v>45657</v>
      </c>
      <c r="I81" s="2" t="s">
        <v>663</v>
      </c>
      <c r="J81" s="4">
        <v>30.09</v>
      </c>
      <c r="K81">
        <v>35.796100000000003</v>
      </c>
      <c r="L81">
        <v>28.845400000000001</v>
      </c>
      <c r="M81">
        <v>29.8384</v>
      </c>
      <c r="N81">
        <v>29.739100000000001</v>
      </c>
      <c r="O81">
        <v>25.717600000000001</v>
      </c>
      <c r="P81">
        <v>22.3416</v>
      </c>
      <c r="Q81">
        <v>19.5487</v>
      </c>
      <c r="R81">
        <v>21.2897</v>
      </c>
      <c r="S81">
        <v>22.732199999999999</v>
      </c>
      <c r="T81">
        <v>20.3446</v>
      </c>
      <c r="U81">
        <v>20.394300000000001</v>
      </c>
      <c r="V81">
        <v>15.818</v>
      </c>
      <c r="W81">
        <v>20.145600000000002</v>
      </c>
      <c r="X81">
        <v>20.294799999999999</v>
      </c>
      <c r="Y81">
        <v>26.313700000000001</v>
      </c>
      <c r="Z81">
        <v>27.7562</v>
      </c>
      <c r="AA81">
        <v>28.900200000000002</v>
      </c>
      <c r="AB81">
        <v>26.612100000000002</v>
      </c>
      <c r="AC81">
        <v>20.8917</v>
      </c>
      <c r="AD81">
        <v>25.667000000000002</v>
      </c>
      <c r="AE81">
        <v>21.041</v>
      </c>
      <c r="AF81">
        <v>18.404599999999999</v>
      </c>
      <c r="AG81">
        <v>21.488700000000001</v>
      </c>
      <c r="AH81">
        <v>22.881399999999999</v>
      </c>
      <c r="AI81">
        <v>20.195399999999999</v>
      </c>
      <c r="AJ81">
        <v>22.75</v>
      </c>
      <c r="AK81">
        <v>24.95</v>
      </c>
      <c r="AL81">
        <v>20.45</v>
      </c>
      <c r="AM81">
        <v>17.149999999999999</v>
      </c>
      <c r="AN81">
        <v>13.2</v>
      </c>
      <c r="AO81">
        <v>12.85</v>
      </c>
      <c r="AP81">
        <v>13.7</v>
      </c>
      <c r="AQ81">
        <v>8.1</v>
      </c>
      <c r="AR81">
        <v>7.4</v>
      </c>
      <c r="AS81">
        <v>9.1</v>
      </c>
      <c r="AT81">
        <v>7.95</v>
      </c>
      <c r="AU81">
        <v>6.9</v>
      </c>
      <c r="AV81">
        <v>5.4</v>
      </c>
      <c r="AW81">
        <v>6.1</v>
      </c>
      <c r="AX81">
        <v>7.35</v>
      </c>
      <c r="AY81">
        <v>6.65</v>
      </c>
      <c r="AZ81">
        <v>7.1</v>
      </c>
      <c r="BA81">
        <v>6.3</v>
      </c>
      <c r="BB81">
        <v>5.65</v>
      </c>
      <c r="BC81">
        <v>4.4000000000000004</v>
      </c>
      <c r="BD81">
        <v>3.8</v>
      </c>
      <c r="BE81">
        <v>4</v>
      </c>
      <c r="BF81">
        <v>4.92</v>
      </c>
      <c r="BG81">
        <v>5.71</v>
      </c>
      <c r="BH81">
        <v>6.17</v>
      </c>
      <c r="BI81">
        <v>5.58</v>
      </c>
      <c r="BJ81">
        <v>5.03</v>
      </c>
      <c r="BK81">
        <v>7.61</v>
      </c>
      <c r="BL81">
        <v>10.119999999999999</v>
      </c>
      <c r="BM81">
        <v>12.24</v>
      </c>
      <c r="BN81">
        <v>10.26</v>
      </c>
      <c r="BO81">
        <v>11.09</v>
      </c>
      <c r="BP81">
        <v>10.4</v>
      </c>
      <c r="BQ81">
        <v>10.43</v>
      </c>
      <c r="BR81">
        <v>9.6199999999999992</v>
      </c>
      <c r="BS81">
        <v>11.65</v>
      </c>
      <c r="BT81">
        <v>8.75</v>
      </c>
      <c r="BU81">
        <v>13.27</v>
      </c>
      <c r="BV81">
        <v>11.59</v>
      </c>
      <c r="BW81">
        <v>13.09</v>
      </c>
      <c r="BX81">
        <v>16.829999999999998</v>
      </c>
      <c r="BY81">
        <v>14.9</v>
      </c>
      <c r="BZ81">
        <v>14.05</v>
      </c>
      <c r="CA81">
        <v>16.7</v>
      </c>
      <c r="CB81">
        <v>15.25</v>
      </c>
      <c r="CC81">
        <v>16.87</v>
      </c>
      <c r="CD81">
        <v>14.35</v>
      </c>
      <c r="CE81">
        <v>13.33</v>
      </c>
      <c r="CF81">
        <v>13.58</v>
      </c>
      <c r="CG81">
        <v>12.14</v>
      </c>
      <c r="CH81">
        <v>14.31</v>
      </c>
      <c r="CI81">
        <v>12.31</v>
      </c>
      <c r="CJ81">
        <v>11.66</v>
      </c>
      <c r="CK81">
        <v>11.06</v>
      </c>
      <c r="CL81">
        <v>9.8000000000000007</v>
      </c>
      <c r="CM81">
        <v>11.07</v>
      </c>
      <c r="CN81">
        <v>11.49</v>
      </c>
      <c r="CO81">
        <v>11.86</v>
      </c>
      <c r="CP81">
        <v>11.13</v>
      </c>
      <c r="CQ81">
        <v>13.92</v>
      </c>
      <c r="CR81">
        <v>14</v>
      </c>
      <c r="CS81">
        <v>12.48</v>
      </c>
      <c r="CT81">
        <v>10.14</v>
      </c>
      <c r="CU81">
        <v>8.2100000000000009</v>
      </c>
      <c r="CV81">
        <v>7.87</v>
      </c>
      <c r="CW81">
        <v>7.24</v>
      </c>
      <c r="CX81">
        <v>8.35</v>
      </c>
      <c r="CY81">
        <v>7.61</v>
      </c>
      <c r="CZ81">
        <v>10.31</v>
      </c>
      <c r="DA81">
        <v>11.33</v>
      </c>
      <c r="DB81">
        <v>12.74</v>
      </c>
      <c r="DC81">
        <v>12.75</v>
      </c>
      <c r="DD81">
        <v>14</v>
      </c>
      <c r="DE81">
        <v>14.97</v>
      </c>
      <c r="DF81">
        <v>12.82</v>
      </c>
      <c r="DG81">
        <v>13.41</v>
      </c>
      <c r="DH81">
        <v>12.93</v>
      </c>
      <c r="DI81">
        <v>12.91</v>
      </c>
      <c r="DJ81">
        <v>12.12</v>
      </c>
      <c r="DK81">
        <v>15</v>
      </c>
      <c r="DL81">
        <v>17.809999999999999</v>
      </c>
      <c r="DM81">
        <v>17.2</v>
      </c>
      <c r="DN81">
        <v>16.420000000000002</v>
      </c>
      <c r="DO81">
        <v>14.11</v>
      </c>
      <c r="DP81">
        <v>19.05</v>
      </c>
      <c r="DQ81">
        <v>19.62</v>
      </c>
      <c r="DR81">
        <v>22.04</v>
      </c>
      <c r="DS81">
        <v>20.21</v>
      </c>
      <c r="DT81">
        <v>23.41</v>
      </c>
      <c r="DU81">
        <v>23.27</v>
      </c>
      <c r="DV81">
        <v>23.51</v>
      </c>
      <c r="DW81">
        <v>24.22</v>
      </c>
      <c r="DX81">
        <v>22.37</v>
      </c>
      <c r="DY81">
        <v>21.38</v>
      </c>
    </row>
    <row r="82" spans="1:129" x14ac:dyDescent="0.3">
      <c r="A82" t="s">
        <v>306</v>
      </c>
      <c r="B82" t="str">
        <f t="shared" si="1"/>
        <v>EMA CN Equity</v>
      </c>
      <c r="C82" t="s">
        <v>86</v>
      </c>
      <c r="D82" t="s">
        <v>6</v>
      </c>
      <c r="E82" t="s">
        <v>6</v>
      </c>
      <c r="F82">
        <v>67.489999999999995</v>
      </c>
      <c r="G82" s="2">
        <v>42005</v>
      </c>
      <c r="H82" s="2">
        <v>45657</v>
      </c>
      <c r="I82" s="2" t="s">
        <v>666</v>
      </c>
      <c r="J82" s="4">
        <v>24.64</v>
      </c>
      <c r="K82">
        <v>24.280200000000001</v>
      </c>
      <c r="L82">
        <v>24.416499999999999</v>
      </c>
      <c r="M82">
        <v>24.329899999999999</v>
      </c>
      <c r="N82">
        <v>24.6829</v>
      </c>
      <c r="O82">
        <v>23.54</v>
      </c>
      <c r="P82">
        <v>26.351600000000001</v>
      </c>
      <c r="Q82">
        <v>27.523499999999999</v>
      </c>
      <c r="R82">
        <v>26.744199999999999</v>
      </c>
      <c r="S82">
        <v>26.161799999999999</v>
      </c>
      <c r="T82">
        <v>26.0214</v>
      </c>
      <c r="U82">
        <v>26.4</v>
      </c>
      <c r="V82">
        <v>27.572800000000001</v>
      </c>
      <c r="W82">
        <v>27.801200000000001</v>
      </c>
      <c r="X82">
        <v>29.3443</v>
      </c>
      <c r="Y82">
        <v>28.357500000000002</v>
      </c>
      <c r="Z82">
        <v>28.818999999999999</v>
      </c>
      <c r="AA82">
        <v>30.321999999999999</v>
      </c>
      <c r="AB82">
        <v>30.681100000000001</v>
      </c>
      <c r="AC82">
        <v>30.094899999999999</v>
      </c>
      <c r="AD82">
        <v>29.817599999999999</v>
      </c>
      <c r="AE82">
        <v>29.815799999999999</v>
      </c>
      <c r="AF82">
        <v>28.7514</v>
      </c>
      <c r="AG82">
        <v>28.9299</v>
      </c>
      <c r="AH82">
        <v>29.294899999999998</v>
      </c>
      <c r="AI82">
        <v>29.3659</v>
      </c>
      <c r="AJ82">
        <v>30.287800000000001</v>
      </c>
      <c r="AK82">
        <v>30.799299999999999</v>
      </c>
      <c r="AL82">
        <v>31.4055</v>
      </c>
      <c r="AM82">
        <v>31.425000000000001</v>
      </c>
      <c r="AN82">
        <v>30.587599999999998</v>
      </c>
      <c r="AO82">
        <v>31.523700000000002</v>
      </c>
      <c r="AP82">
        <v>31.154499999999999</v>
      </c>
      <c r="AQ82">
        <v>32.408900000000003</v>
      </c>
      <c r="AR82">
        <v>32.382199999999997</v>
      </c>
      <c r="AS82">
        <v>31.328600000000002</v>
      </c>
      <c r="AT82">
        <v>30.7195</v>
      </c>
      <c r="AU82">
        <v>27.958100000000002</v>
      </c>
      <c r="AV82">
        <v>27.519300000000001</v>
      </c>
      <c r="AW82">
        <v>27.375599999999999</v>
      </c>
      <c r="AX82">
        <v>27.724799999999998</v>
      </c>
      <c r="AY82">
        <v>29.299299999999999</v>
      </c>
      <c r="AZ82">
        <v>29.196300000000001</v>
      </c>
      <c r="BA82">
        <v>28.648199999999999</v>
      </c>
      <c r="BB82">
        <v>27.8642</v>
      </c>
      <c r="BC82">
        <v>28.5915</v>
      </c>
      <c r="BD82">
        <v>31.392900000000001</v>
      </c>
      <c r="BE82">
        <v>30.766400000000001</v>
      </c>
      <c r="BF82">
        <v>32.793799999999997</v>
      </c>
      <c r="BG82">
        <v>33.378399999999999</v>
      </c>
      <c r="BH82">
        <v>35.624099999999999</v>
      </c>
      <c r="BI82">
        <v>36.289000000000001</v>
      </c>
      <c r="BJ82">
        <v>37.536900000000003</v>
      </c>
      <c r="BK82">
        <v>38.597200000000001</v>
      </c>
      <c r="BL82">
        <v>39.958500000000001</v>
      </c>
      <c r="BM82">
        <v>42.058500000000002</v>
      </c>
      <c r="BN82">
        <v>42.408499999999997</v>
      </c>
      <c r="BO82">
        <v>40.211100000000002</v>
      </c>
      <c r="BP82">
        <v>40.277500000000003</v>
      </c>
      <c r="BQ82">
        <v>41.140300000000003</v>
      </c>
      <c r="BR82">
        <v>43.925199999999997</v>
      </c>
      <c r="BS82">
        <v>42.1372</v>
      </c>
      <c r="BT82">
        <v>41.347499999999997</v>
      </c>
      <c r="BU82">
        <v>41.725999999999999</v>
      </c>
      <c r="BV82">
        <v>41.221400000000003</v>
      </c>
      <c r="BW82">
        <v>40.227400000000003</v>
      </c>
      <c r="BX82">
        <v>42.446199999999997</v>
      </c>
      <c r="BY82">
        <v>40.5428</v>
      </c>
      <c r="BZ82">
        <v>41.646799999999999</v>
      </c>
      <c r="CA82">
        <v>40.938200000000002</v>
      </c>
      <c r="CB82">
        <v>41.477400000000003</v>
      </c>
      <c r="CC82">
        <v>41.669899999999998</v>
      </c>
      <c r="CD82">
        <v>41.184699999999999</v>
      </c>
      <c r="CE82">
        <v>39.085799999999999</v>
      </c>
      <c r="CF82">
        <v>43.599299999999999</v>
      </c>
      <c r="CG82">
        <v>44.051299999999998</v>
      </c>
      <c r="CH82">
        <v>44.3825</v>
      </c>
      <c r="CI82">
        <v>44.343000000000004</v>
      </c>
      <c r="CJ82">
        <v>46.385300000000001</v>
      </c>
      <c r="CK82">
        <v>47.4773</v>
      </c>
      <c r="CL82">
        <v>45.723599999999998</v>
      </c>
      <c r="CM82">
        <v>46.427500000000002</v>
      </c>
      <c r="CN82">
        <v>47.322499999999998</v>
      </c>
      <c r="CO82">
        <v>50.975099999999998</v>
      </c>
      <c r="CP82">
        <v>49.101700000000001</v>
      </c>
      <c r="CQ82">
        <v>48.343600000000002</v>
      </c>
      <c r="CR82">
        <v>50.520299999999999</v>
      </c>
      <c r="CS82">
        <v>51.094900000000003</v>
      </c>
      <c r="CT82">
        <v>51.786900000000003</v>
      </c>
      <c r="CU82">
        <v>49.669899999999998</v>
      </c>
      <c r="CV82">
        <v>50.552</v>
      </c>
      <c r="CW82">
        <v>50.601999999999997</v>
      </c>
      <c r="CX82">
        <v>46.538499999999999</v>
      </c>
      <c r="CY82">
        <v>42.621299999999998</v>
      </c>
      <c r="CZ82">
        <v>44.1995</v>
      </c>
      <c r="DA82">
        <v>43.676299999999998</v>
      </c>
      <c r="DB82">
        <v>45.293399999999998</v>
      </c>
      <c r="DC82">
        <v>46.165399999999998</v>
      </c>
      <c r="DD82">
        <v>47.4649</v>
      </c>
      <c r="DE82">
        <v>50.002400000000002</v>
      </c>
      <c r="DF82">
        <v>48.4193</v>
      </c>
      <c r="DG82">
        <v>47.1995</v>
      </c>
      <c r="DH82">
        <v>46.868299999999998</v>
      </c>
      <c r="DI82">
        <v>44.379899999999999</v>
      </c>
      <c r="DJ82">
        <v>41.549799999999998</v>
      </c>
      <c r="DK82">
        <v>40.424399999999999</v>
      </c>
      <c r="DL82">
        <v>42.444800000000001</v>
      </c>
      <c r="DM82">
        <v>44.758800000000001</v>
      </c>
      <c r="DN82">
        <v>42.915599999999998</v>
      </c>
      <c r="DO82">
        <v>42.996899999999997</v>
      </c>
      <c r="DP82">
        <v>43.060099999999998</v>
      </c>
      <c r="DQ82">
        <v>42.601700000000001</v>
      </c>
      <c r="DR82">
        <v>43.463999999999999</v>
      </c>
      <c r="DS82">
        <v>41.877000000000002</v>
      </c>
      <c r="DT82">
        <v>45.720700000000001</v>
      </c>
      <c r="DU82">
        <v>47.235500000000002</v>
      </c>
      <c r="DV82">
        <v>49.599600000000002</v>
      </c>
      <c r="DW82">
        <v>48.9574</v>
      </c>
      <c r="DX82">
        <v>50.415500000000002</v>
      </c>
      <c r="DY82">
        <v>50.708100000000002</v>
      </c>
    </row>
    <row r="83" spans="1:129" x14ac:dyDescent="0.3">
      <c r="A83" t="s">
        <v>307</v>
      </c>
      <c r="B83" t="str">
        <f t="shared" si="1"/>
        <v>EMP/A CN Equity</v>
      </c>
      <c r="C83" t="s">
        <v>87</v>
      </c>
      <c r="D83" t="s">
        <v>6</v>
      </c>
      <c r="E83" t="s">
        <v>6</v>
      </c>
      <c r="F83">
        <v>44.48</v>
      </c>
      <c r="G83" s="2">
        <v>42005</v>
      </c>
      <c r="H83" s="2">
        <v>45657</v>
      </c>
      <c r="I83" s="2" t="s">
        <v>668</v>
      </c>
      <c r="J83" s="4">
        <v>25.48</v>
      </c>
      <c r="K83">
        <v>25.4361</v>
      </c>
      <c r="L83">
        <v>24.326000000000001</v>
      </c>
      <c r="M83">
        <v>24.081099999999999</v>
      </c>
      <c r="N83">
        <v>24.608799999999999</v>
      </c>
      <c r="O83">
        <v>24.302099999999999</v>
      </c>
      <c r="P83">
        <v>24.504999999999999</v>
      </c>
      <c r="Q83">
        <v>24.438500000000001</v>
      </c>
      <c r="R83">
        <v>22.8279</v>
      </c>
      <c r="S83">
        <v>22.861599999999999</v>
      </c>
      <c r="T83">
        <v>22.235600000000002</v>
      </c>
      <c r="U83">
        <v>21.484400000000001</v>
      </c>
      <c r="V83">
        <v>22.1906</v>
      </c>
      <c r="W83">
        <v>21.9392</v>
      </c>
      <c r="X83">
        <v>18.8553</v>
      </c>
      <c r="Y83">
        <v>17.557200000000002</v>
      </c>
      <c r="Z83">
        <v>18.921399999999998</v>
      </c>
      <c r="AA83">
        <v>16.176200000000001</v>
      </c>
      <c r="AB83">
        <v>17.604399999999998</v>
      </c>
      <c r="AC83">
        <v>18.2561</v>
      </c>
      <c r="AD83">
        <v>16.563400000000001</v>
      </c>
      <c r="AE83">
        <v>16.438500000000001</v>
      </c>
      <c r="AF83">
        <v>15.519500000000001</v>
      </c>
      <c r="AG83">
        <v>13.375400000000001</v>
      </c>
      <c r="AH83">
        <v>13.9169</v>
      </c>
      <c r="AI83">
        <v>14.327999999999999</v>
      </c>
      <c r="AJ83">
        <v>17.4026</v>
      </c>
      <c r="AK83">
        <v>18.101700000000001</v>
      </c>
      <c r="AL83">
        <v>17.636800000000001</v>
      </c>
      <c r="AM83">
        <v>19.039899999999999</v>
      </c>
      <c r="AN83">
        <v>17.522600000000001</v>
      </c>
      <c r="AO83">
        <v>18.154</v>
      </c>
      <c r="AP83">
        <v>19.096699999999998</v>
      </c>
      <c r="AQ83">
        <v>19.404800000000002</v>
      </c>
      <c r="AR83">
        <v>21.5686</v>
      </c>
      <c r="AS83">
        <v>21.2818</v>
      </c>
      <c r="AT83">
        <v>20.770299999999999</v>
      </c>
      <c r="AU83">
        <v>20.735399999999998</v>
      </c>
      <c r="AV83">
        <v>22.568100000000001</v>
      </c>
      <c r="AW83">
        <v>21.761399999999998</v>
      </c>
      <c r="AX83">
        <v>21.875299999999999</v>
      </c>
      <c r="AY83">
        <v>23.128599999999999</v>
      </c>
      <c r="AZ83">
        <v>23.6037</v>
      </c>
      <c r="BA83">
        <v>21.8963</v>
      </c>
      <c r="BB83">
        <v>20.716999999999999</v>
      </c>
      <c r="BC83">
        <v>21.179200000000002</v>
      </c>
      <c r="BD83">
        <v>22.258099999999999</v>
      </c>
      <c r="BE83">
        <v>25.494700000000002</v>
      </c>
      <c r="BF83">
        <v>26.2193</v>
      </c>
      <c r="BG83">
        <v>27.133500000000002</v>
      </c>
      <c r="BH83">
        <v>25.677900000000001</v>
      </c>
      <c r="BI83">
        <v>26.546800000000001</v>
      </c>
      <c r="BJ83">
        <v>27.758299999999998</v>
      </c>
      <c r="BK83">
        <v>29.3796</v>
      </c>
      <c r="BL83">
        <v>31.228899999999999</v>
      </c>
      <c r="BM83">
        <v>32.838200000000001</v>
      </c>
      <c r="BN83">
        <v>32.069299999999998</v>
      </c>
      <c r="BO83">
        <v>31.370699999999999</v>
      </c>
      <c r="BP83">
        <v>31.908899999999999</v>
      </c>
      <c r="BQ83">
        <v>27.3249</v>
      </c>
      <c r="BR83">
        <v>27.649100000000001</v>
      </c>
      <c r="BS83">
        <v>27.009699999999999</v>
      </c>
      <c r="BT83">
        <v>24.7941</v>
      </c>
      <c r="BU83">
        <v>27.788399999999999</v>
      </c>
      <c r="BV83">
        <v>28.177199999999999</v>
      </c>
      <c r="BW83">
        <v>29.398</v>
      </c>
      <c r="BX83">
        <v>31.241099999999999</v>
      </c>
      <c r="BY83">
        <v>30.823399999999999</v>
      </c>
      <c r="BZ83">
        <v>35.090600000000002</v>
      </c>
      <c r="CA83">
        <v>33.111800000000002</v>
      </c>
      <c r="CB83">
        <v>32.374000000000002</v>
      </c>
      <c r="CC83">
        <v>31.690799999999999</v>
      </c>
      <c r="CD83">
        <v>32.299300000000002</v>
      </c>
      <c r="CE83">
        <v>32.335900000000002</v>
      </c>
      <c r="CF83">
        <v>35.819000000000003</v>
      </c>
      <c r="CG83">
        <v>35.458199999999998</v>
      </c>
      <c r="CH83">
        <v>37.118299999999998</v>
      </c>
      <c r="CI83">
        <v>35.861699999999999</v>
      </c>
      <c r="CJ83">
        <v>37.719099999999997</v>
      </c>
      <c r="CK83">
        <v>37.562600000000003</v>
      </c>
      <c r="CL83">
        <v>35.537199999999999</v>
      </c>
      <c r="CM83">
        <v>34.198399999999999</v>
      </c>
      <c r="CN83">
        <v>33.856400000000001</v>
      </c>
      <c r="CO83">
        <v>35.6218</v>
      </c>
      <c r="CP83">
        <v>36.393099999999997</v>
      </c>
      <c r="CQ83">
        <v>36.430199999999999</v>
      </c>
      <c r="CR83">
        <v>41.144100000000002</v>
      </c>
      <c r="CS83">
        <v>39.5032</v>
      </c>
      <c r="CT83">
        <v>38.590800000000002</v>
      </c>
      <c r="CU83">
        <v>36.914900000000003</v>
      </c>
      <c r="CV83">
        <v>36.328600000000002</v>
      </c>
      <c r="CW83">
        <v>34.972999999999999</v>
      </c>
      <c r="CX83">
        <v>32.121699999999997</v>
      </c>
      <c r="CY83">
        <v>32.879399999999997</v>
      </c>
      <c r="CZ83">
        <v>34.410600000000002</v>
      </c>
      <c r="DA83">
        <v>33.499400000000001</v>
      </c>
      <c r="DB83">
        <v>36.134500000000003</v>
      </c>
      <c r="DC83">
        <v>34.152700000000003</v>
      </c>
      <c r="DD83">
        <v>34.190399999999997</v>
      </c>
      <c r="DE83">
        <v>34.486199999999997</v>
      </c>
      <c r="DF83">
        <v>32.817799999999998</v>
      </c>
      <c r="DG83">
        <v>35.671100000000003</v>
      </c>
      <c r="DH83">
        <v>34.117400000000004</v>
      </c>
      <c r="DI83">
        <v>33.536200000000001</v>
      </c>
      <c r="DJ83">
        <v>35.203499999999998</v>
      </c>
      <c r="DK83">
        <v>36.379399999999997</v>
      </c>
      <c r="DL83">
        <v>35.307200000000002</v>
      </c>
      <c r="DM83">
        <v>34.522199999999998</v>
      </c>
      <c r="DN83">
        <v>33.528500000000001</v>
      </c>
      <c r="DO83">
        <v>33.095399999999998</v>
      </c>
      <c r="DP83">
        <v>31.834800000000001</v>
      </c>
      <c r="DQ83">
        <v>31.040400000000002</v>
      </c>
      <c r="DR83">
        <v>31.253299999999999</v>
      </c>
      <c r="DS83">
        <v>33.818199999999997</v>
      </c>
      <c r="DT83">
        <v>35.527700000000003</v>
      </c>
      <c r="DU83">
        <v>36.579000000000001</v>
      </c>
      <c r="DV83">
        <v>40.229100000000003</v>
      </c>
      <c r="DW83">
        <v>39.290799999999997</v>
      </c>
      <c r="DX83">
        <v>41.061199999999999</v>
      </c>
      <c r="DY83">
        <v>42.929400000000001</v>
      </c>
    </row>
    <row r="84" spans="1:129" x14ac:dyDescent="0.3">
      <c r="A84" t="s">
        <v>308</v>
      </c>
      <c r="B84" t="str">
        <f t="shared" si="1"/>
        <v>ENB CN Equity</v>
      </c>
      <c r="C84" t="s">
        <v>88</v>
      </c>
      <c r="D84" t="s">
        <v>6</v>
      </c>
      <c r="E84" t="s">
        <v>6</v>
      </c>
      <c r="F84">
        <v>66.47</v>
      </c>
      <c r="G84" s="2">
        <v>42005</v>
      </c>
      <c r="H84" s="2">
        <v>45657</v>
      </c>
      <c r="I84" s="2" t="s">
        <v>664</v>
      </c>
      <c r="J84" s="4">
        <v>32.32</v>
      </c>
      <c r="K84">
        <v>30.760400000000001</v>
      </c>
      <c r="L84">
        <v>32.448399999999999</v>
      </c>
      <c r="M84">
        <v>33.374499999999998</v>
      </c>
      <c r="N84">
        <v>31.712299999999999</v>
      </c>
      <c r="O84">
        <v>31.147099999999998</v>
      </c>
      <c r="P84">
        <v>30.395399999999999</v>
      </c>
      <c r="Q84">
        <v>29.2301</v>
      </c>
      <c r="R84">
        <v>26.6388</v>
      </c>
      <c r="S84">
        <v>30.0472</v>
      </c>
      <c r="T84">
        <v>25.738099999999999</v>
      </c>
      <c r="U84">
        <v>24.9621</v>
      </c>
      <c r="V84">
        <v>26.4055</v>
      </c>
      <c r="W84">
        <v>26.249600000000001</v>
      </c>
      <c r="X84">
        <v>27.771100000000001</v>
      </c>
      <c r="Y84">
        <v>28.6279</v>
      </c>
      <c r="Z84">
        <v>29.015899999999998</v>
      </c>
      <c r="AA84">
        <v>30.375599999999999</v>
      </c>
      <c r="AB84">
        <v>29.8095</v>
      </c>
      <c r="AC84">
        <v>28.987500000000001</v>
      </c>
      <c r="AD84">
        <v>32.507199999999997</v>
      </c>
      <c r="AE84">
        <v>32.613700000000001</v>
      </c>
      <c r="AF84">
        <v>31.964099999999998</v>
      </c>
      <c r="AG84">
        <v>31.964099999999998</v>
      </c>
      <c r="AH84">
        <v>31.341799999999999</v>
      </c>
      <c r="AI84">
        <v>31.982700000000001</v>
      </c>
      <c r="AJ84">
        <v>31.553999999999998</v>
      </c>
      <c r="AK84">
        <v>32.3429</v>
      </c>
      <c r="AL84">
        <v>30.048999999999999</v>
      </c>
      <c r="AM84">
        <v>29.852499999999999</v>
      </c>
      <c r="AN84">
        <v>29.864100000000001</v>
      </c>
      <c r="AO84">
        <v>29.197299999999998</v>
      </c>
      <c r="AP84">
        <v>30.484000000000002</v>
      </c>
      <c r="AQ84">
        <v>28.9984</v>
      </c>
      <c r="AR84">
        <v>28.835699999999999</v>
      </c>
      <c r="AS84">
        <v>29.138000000000002</v>
      </c>
      <c r="AT84">
        <v>26.701899999999998</v>
      </c>
      <c r="AU84">
        <v>24.5623</v>
      </c>
      <c r="AV84">
        <v>24.387699999999999</v>
      </c>
      <c r="AW84">
        <v>23.406700000000001</v>
      </c>
      <c r="AX84">
        <v>24.632400000000001</v>
      </c>
      <c r="AY84">
        <v>28.7348</v>
      </c>
      <c r="AZ84">
        <v>28.251799999999999</v>
      </c>
      <c r="BA84">
        <v>27.607299999999999</v>
      </c>
      <c r="BB84">
        <v>25.901700000000002</v>
      </c>
      <c r="BC84">
        <v>25.442699999999999</v>
      </c>
      <c r="BD84">
        <v>27.506900000000002</v>
      </c>
      <c r="BE84">
        <v>26.7193</v>
      </c>
      <c r="BF84">
        <v>30.247499999999999</v>
      </c>
      <c r="BG84">
        <v>31.152899999999999</v>
      </c>
      <c r="BH84">
        <v>30.973700000000001</v>
      </c>
      <c r="BI84">
        <v>31.671299999999999</v>
      </c>
      <c r="BJ84">
        <v>32.318199999999997</v>
      </c>
      <c r="BK84">
        <v>30.649100000000001</v>
      </c>
      <c r="BL84">
        <v>28.629200000000001</v>
      </c>
      <c r="BM84">
        <v>29.398499999999999</v>
      </c>
      <c r="BN84">
        <v>30.699100000000001</v>
      </c>
      <c r="BO84">
        <v>31.669599999999999</v>
      </c>
      <c r="BP84">
        <v>33.691800000000001</v>
      </c>
      <c r="BQ84">
        <v>34.582700000000003</v>
      </c>
      <c r="BR84">
        <v>36.042900000000003</v>
      </c>
      <c r="BS84">
        <v>33.945399999999999</v>
      </c>
      <c r="BT84">
        <v>27.8779</v>
      </c>
      <c r="BU84">
        <v>28.9786</v>
      </c>
      <c r="BV84">
        <v>30.996400000000001</v>
      </c>
      <c r="BW84">
        <v>28.573699999999999</v>
      </c>
      <c r="BX84">
        <v>29.674299999999999</v>
      </c>
      <c r="BY84">
        <v>29.413599999999999</v>
      </c>
      <c r="BZ84">
        <v>27.418900000000001</v>
      </c>
      <c r="CA84">
        <v>25.8752</v>
      </c>
      <c r="CB84">
        <v>29.182400000000001</v>
      </c>
      <c r="CC84">
        <v>29.290299999999998</v>
      </c>
      <c r="CD84">
        <v>30.909199999999998</v>
      </c>
      <c r="CE84">
        <v>31.497299999999999</v>
      </c>
      <c r="CF84">
        <v>33.549199999999999</v>
      </c>
      <c r="CG84">
        <v>34.743699999999997</v>
      </c>
      <c r="CH84">
        <v>34.228900000000003</v>
      </c>
      <c r="CI84">
        <v>37.017899999999997</v>
      </c>
      <c r="CJ84">
        <v>36.622700000000002</v>
      </c>
      <c r="CK84">
        <v>37.65</v>
      </c>
      <c r="CL84">
        <v>38.264200000000002</v>
      </c>
      <c r="CM84">
        <v>39.310699999999997</v>
      </c>
      <c r="CN84">
        <v>36.931699999999999</v>
      </c>
      <c r="CO84">
        <v>38.072099999999999</v>
      </c>
      <c r="CP84">
        <v>41.408499999999997</v>
      </c>
      <c r="CQ84">
        <v>42.857900000000001</v>
      </c>
      <c r="CR84">
        <v>45.057099999999998</v>
      </c>
      <c r="CS84">
        <v>43.875300000000003</v>
      </c>
      <c r="CT84">
        <v>46.545999999999999</v>
      </c>
      <c r="CU84">
        <v>43.207700000000003</v>
      </c>
      <c r="CV84">
        <v>45.711399999999998</v>
      </c>
      <c r="CW84">
        <v>43.713200000000001</v>
      </c>
      <c r="CX84">
        <v>41.340200000000003</v>
      </c>
      <c r="CY84">
        <v>42.841500000000003</v>
      </c>
      <c r="CZ84">
        <v>45.540700000000001</v>
      </c>
      <c r="DA84">
        <v>43.417400000000001</v>
      </c>
      <c r="DB84">
        <v>44.663499999999999</v>
      </c>
      <c r="DC84">
        <v>42.660499999999999</v>
      </c>
      <c r="DD84">
        <v>42.835500000000003</v>
      </c>
      <c r="DE84">
        <v>44.893900000000002</v>
      </c>
      <c r="DF84">
        <v>40.502400000000002</v>
      </c>
      <c r="DG84">
        <v>41.680399999999999</v>
      </c>
      <c r="DH84">
        <v>41.087200000000003</v>
      </c>
      <c r="DI84">
        <v>40.941600000000001</v>
      </c>
      <c r="DJ84">
        <v>38.878999999999998</v>
      </c>
      <c r="DK84">
        <v>38.352600000000002</v>
      </c>
      <c r="DL84">
        <v>41.682899999999997</v>
      </c>
      <c r="DM84">
        <v>42.140300000000003</v>
      </c>
      <c r="DN84">
        <v>42.034799999999997</v>
      </c>
      <c r="DO84">
        <v>41.866799999999998</v>
      </c>
      <c r="DP84">
        <v>44.029699999999998</v>
      </c>
      <c r="DQ84">
        <v>43.930999999999997</v>
      </c>
      <c r="DR84">
        <v>45.526800000000001</v>
      </c>
      <c r="DS84">
        <v>44.466999999999999</v>
      </c>
      <c r="DT84">
        <v>47.207900000000002</v>
      </c>
      <c r="DU84">
        <v>50.387999999999998</v>
      </c>
      <c r="DV84">
        <v>51.057099999999998</v>
      </c>
      <c r="DW84">
        <v>52.246699999999997</v>
      </c>
      <c r="DX84">
        <v>57.152000000000001</v>
      </c>
      <c r="DY84">
        <v>57.5672</v>
      </c>
    </row>
    <row r="85" spans="1:129" x14ac:dyDescent="0.3">
      <c r="A85" t="s">
        <v>309</v>
      </c>
      <c r="B85" t="str">
        <f t="shared" si="1"/>
        <v>EQB CN Equity</v>
      </c>
      <c r="C85" t="s">
        <v>89</v>
      </c>
      <c r="D85" t="s">
        <v>6</v>
      </c>
      <c r="E85" t="s">
        <v>6</v>
      </c>
      <c r="F85">
        <v>106.19</v>
      </c>
      <c r="G85" s="2">
        <v>42005</v>
      </c>
      <c r="H85" s="2">
        <v>45657</v>
      </c>
      <c r="I85" s="2" t="s">
        <v>670</v>
      </c>
      <c r="J85" s="4">
        <v>22.9</v>
      </c>
      <c r="K85">
        <v>24.880099999999999</v>
      </c>
      <c r="L85">
        <v>23.4314</v>
      </c>
      <c r="M85">
        <v>25.334599999999998</v>
      </c>
      <c r="N85">
        <v>26.5412</v>
      </c>
      <c r="O85">
        <v>25.481300000000001</v>
      </c>
      <c r="P85">
        <v>22.358000000000001</v>
      </c>
      <c r="Q85">
        <v>23.1981</v>
      </c>
      <c r="R85">
        <v>23.4755</v>
      </c>
      <c r="S85">
        <v>24.214200000000002</v>
      </c>
      <c r="T85">
        <v>23.471299999999999</v>
      </c>
      <c r="U85">
        <v>21.571200000000001</v>
      </c>
      <c r="V85">
        <v>21.776499999999999</v>
      </c>
      <c r="W85">
        <v>19.581600000000002</v>
      </c>
      <c r="X85">
        <v>21.341799999999999</v>
      </c>
      <c r="Y85">
        <v>25.2057</v>
      </c>
      <c r="Z85">
        <v>24.940799999999999</v>
      </c>
      <c r="AA85">
        <v>23.622900000000001</v>
      </c>
      <c r="AB85">
        <v>22.8888</v>
      </c>
      <c r="AC85">
        <v>25.1038</v>
      </c>
      <c r="AD85">
        <v>24.920100000000001</v>
      </c>
      <c r="AE85">
        <v>22.447600000000001</v>
      </c>
      <c r="AF85">
        <v>25.694900000000001</v>
      </c>
      <c r="AG85">
        <v>25.6889</v>
      </c>
      <c r="AH85">
        <v>25.259799999999998</v>
      </c>
      <c r="AI85">
        <v>29.912400000000002</v>
      </c>
      <c r="AJ85">
        <v>29.4651</v>
      </c>
      <c r="AK85">
        <v>15.555300000000001</v>
      </c>
      <c r="AL85">
        <v>21.2804</v>
      </c>
      <c r="AM85">
        <v>25.464500000000001</v>
      </c>
      <c r="AN85">
        <v>23.452300000000001</v>
      </c>
      <c r="AO85">
        <v>23.375299999999999</v>
      </c>
      <c r="AP85">
        <v>24.079000000000001</v>
      </c>
      <c r="AQ85">
        <v>25.7989</v>
      </c>
      <c r="AR85">
        <v>29.0151</v>
      </c>
      <c r="AS85">
        <v>30.853899999999999</v>
      </c>
      <c r="AT85">
        <v>28.963899999999999</v>
      </c>
      <c r="AU85">
        <v>26.508500000000002</v>
      </c>
      <c r="AV85">
        <v>23.269200000000001</v>
      </c>
      <c r="AW85">
        <v>25.107199999999999</v>
      </c>
      <c r="AX85">
        <v>23.689699999999998</v>
      </c>
      <c r="AY85">
        <v>25.9389</v>
      </c>
      <c r="AZ85">
        <v>27.437100000000001</v>
      </c>
      <c r="BA85">
        <v>28.295000000000002</v>
      </c>
      <c r="BB85">
        <v>30.114000000000001</v>
      </c>
      <c r="BC85">
        <v>26.4541</v>
      </c>
      <c r="BD85">
        <v>30.454999999999998</v>
      </c>
      <c r="BE85">
        <v>25.964500000000001</v>
      </c>
      <c r="BF85">
        <v>29.289100000000001</v>
      </c>
      <c r="BG85">
        <v>30.747199999999999</v>
      </c>
      <c r="BH85">
        <v>28.5532</v>
      </c>
      <c r="BI85">
        <v>32.214500000000001</v>
      </c>
      <c r="BJ85">
        <v>29.691299999999998</v>
      </c>
      <c r="BK85">
        <v>32.1629</v>
      </c>
      <c r="BL85">
        <v>40.851700000000001</v>
      </c>
      <c r="BM85">
        <v>43.784799999999997</v>
      </c>
      <c r="BN85">
        <v>46.149500000000003</v>
      </c>
      <c r="BO85">
        <v>50.377299999999998</v>
      </c>
      <c r="BP85">
        <v>49.2926</v>
      </c>
      <c r="BQ85">
        <v>48.7624</v>
      </c>
      <c r="BR85">
        <v>46.978700000000003</v>
      </c>
      <c r="BS85">
        <v>39.732300000000002</v>
      </c>
      <c r="BT85">
        <v>26.0246</v>
      </c>
      <c r="BU85">
        <v>30.474799999999998</v>
      </c>
      <c r="BV85">
        <v>29.3186</v>
      </c>
      <c r="BW85">
        <v>32.166699999999999</v>
      </c>
      <c r="BX85">
        <v>34.933300000000003</v>
      </c>
      <c r="BY85">
        <v>34.825200000000002</v>
      </c>
      <c r="BZ85">
        <v>33.998600000000003</v>
      </c>
      <c r="CA85">
        <v>38.521799999999999</v>
      </c>
      <c r="CB85">
        <v>43.054000000000002</v>
      </c>
      <c r="CC85">
        <v>45.906999999999996</v>
      </c>
      <c r="CD85">
        <v>47.006900000000002</v>
      </c>
      <c r="CE85">
        <v>61.642600000000002</v>
      </c>
      <c r="CF85">
        <v>57.512500000000003</v>
      </c>
      <c r="CG85">
        <v>60.798299999999998</v>
      </c>
      <c r="CH85">
        <v>63.878999999999998</v>
      </c>
      <c r="CI85">
        <v>60.7883</v>
      </c>
      <c r="CJ85">
        <v>68.5428</v>
      </c>
      <c r="CK85">
        <v>70.000399999999999</v>
      </c>
      <c r="CL85">
        <v>65.460899999999995</v>
      </c>
      <c r="CM85">
        <v>70.811400000000006</v>
      </c>
      <c r="CN85">
        <v>68.328599999999994</v>
      </c>
      <c r="CO85">
        <v>63.3003</v>
      </c>
      <c r="CP85">
        <v>64.816000000000003</v>
      </c>
      <c r="CQ85">
        <v>69.574299999999994</v>
      </c>
      <c r="CR85">
        <v>66.150599999999997</v>
      </c>
      <c r="CS85">
        <v>53.1584</v>
      </c>
      <c r="CT85">
        <v>58.773899999999998</v>
      </c>
      <c r="CU85">
        <v>49.2654</v>
      </c>
      <c r="CV85">
        <v>51.527099999999997</v>
      </c>
      <c r="CW85">
        <v>48.811199999999999</v>
      </c>
      <c r="CX85">
        <v>43.304499999999997</v>
      </c>
      <c r="CY85">
        <v>45.020299999999999</v>
      </c>
      <c r="CZ85">
        <v>56.098199999999999</v>
      </c>
      <c r="DA85">
        <v>53.195799999999998</v>
      </c>
      <c r="DB85">
        <v>61.832000000000001</v>
      </c>
      <c r="DC85">
        <v>60.931800000000003</v>
      </c>
      <c r="DD85">
        <v>55.006</v>
      </c>
      <c r="DE85">
        <v>56.704300000000003</v>
      </c>
      <c r="DF85">
        <v>62.261499999999998</v>
      </c>
      <c r="DG85">
        <v>66.402500000000003</v>
      </c>
      <c r="DH85">
        <v>73.811199999999999</v>
      </c>
      <c r="DI85">
        <v>73.792199999999994</v>
      </c>
      <c r="DJ85">
        <v>71.886700000000005</v>
      </c>
      <c r="DK85">
        <v>65.613299999999995</v>
      </c>
      <c r="DL85">
        <v>72.840100000000007</v>
      </c>
      <c r="DM85">
        <v>83.555700000000002</v>
      </c>
      <c r="DN85">
        <v>88.431299999999993</v>
      </c>
      <c r="DO85">
        <v>82.55</v>
      </c>
      <c r="DP85">
        <v>81.790499999999994</v>
      </c>
      <c r="DQ85">
        <v>80.018900000000002</v>
      </c>
      <c r="DR85">
        <v>84.361199999999997</v>
      </c>
      <c r="DS85">
        <v>90.230599999999995</v>
      </c>
      <c r="DT85">
        <v>93.259600000000006</v>
      </c>
      <c r="DU85">
        <v>92.301500000000004</v>
      </c>
      <c r="DV85">
        <v>101.37269999999999</v>
      </c>
      <c r="DW85">
        <v>103.87179999999999</v>
      </c>
      <c r="DX85">
        <v>109.395</v>
      </c>
      <c r="DY85">
        <v>96.866699999999994</v>
      </c>
    </row>
    <row r="86" spans="1:129" x14ac:dyDescent="0.3">
      <c r="A86" t="s">
        <v>310</v>
      </c>
      <c r="B86" t="str">
        <f t="shared" si="1"/>
        <v>EQX CN Equity</v>
      </c>
      <c r="C86" t="s">
        <v>90</v>
      </c>
      <c r="D86" t="s">
        <v>6</v>
      </c>
      <c r="E86" t="s">
        <v>6</v>
      </c>
      <c r="F86">
        <v>19.48</v>
      </c>
      <c r="G86" s="2">
        <v>42005</v>
      </c>
      <c r="H86" s="2">
        <v>45657</v>
      </c>
      <c r="I86" s="2" t="s">
        <v>663</v>
      </c>
      <c r="J86" s="4">
        <v>15</v>
      </c>
      <c r="K86">
        <v>11.2875</v>
      </c>
      <c r="L86">
        <v>10.6425</v>
      </c>
      <c r="M86">
        <v>11.126200000000001</v>
      </c>
      <c r="N86">
        <v>11.2875</v>
      </c>
      <c r="O86">
        <v>10.481199999999999</v>
      </c>
      <c r="P86">
        <v>8.0625</v>
      </c>
      <c r="Q86">
        <v>10.481199999999999</v>
      </c>
      <c r="R86">
        <v>8.5462000000000007</v>
      </c>
      <c r="S86">
        <v>7.9012000000000002</v>
      </c>
      <c r="T86">
        <v>7.5787000000000004</v>
      </c>
      <c r="U86">
        <v>5.16</v>
      </c>
      <c r="V86">
        <v>4.5149999999999997</v>
      </c>
      <c r="W86">
        <v>4.8375000000000004</v>
      </c>
      <c r="X86">
        <v>9.0299999999999994</v>
      </c>
      <c r="Y86">
        <v>8.3849999999999998</v>
      </c>
      <c r="Z86">
        <v>7.74</v>
      </c>
      <c r="AA86">
        <v>10.6425</v>
      </c>
      <c r="AB86">
        <v>9.9975000000000005</v>
      </c>
      <c r="AC86">
        <v>9.3524999999999991</v>
      </c>
      <c r="AD86">
        <v>11.126200000000001</v>
      </c>
      <c r="AE86">
        <v>9.65</v>
      </c>
      <c r="AF86">
        <v>8.5</v>
      </c>
      <c r="AG86">
        <v>9.1</v>
      </c>
      <c r="AH86">
        <v>9.9499999999999993</v>
      </c>
      <c r="AI86">
        <v>8.8000000000000007</v>
      </c>
      <c r="AJ86">
        <v>7.75</v>
      </c>
      <c r="AK86">
        <v>6.85</v>
      </c>
      <c r="AL86">
        <v>5.65</v>
      </c>
      <c r="AM86">
        <v>5.6</v>
      </c>
      <c r="AN86">
        <v>5.7</v>
      </c>
      <c r="AO86">
        <v>5.35</v>
      </c>
      <c r="AP86">
        <v>5.05</v>
      </c>
      <c r="AQ86">
        <v>4.95</v>
      </c>
      <c r="AR86">
        <v>4.75</v>
      </c>
      <c r="AS86">
        <v>5.6</v>
      </c>
      <c r="AT86">
        <v>6</v>
      </c>
      <c r="AU86">
        <v>5.75</v>
      </c>
      <c r="AV86">
        <v>5.55</v>
      </c>
      <c r="AW86">
        <v>5.35</v>
      </c>
      <c r="AX86">
        <v>5.3</v>
      </c>
      <c r="AY86">
        <v>4.9000000000000004</v>
      </c>
      <c r="AZ86">
        <v>5.05</v>
      </c>
      <c r="BA86">
        <v>5.35</v>
      </c>
      <c r="BB86">
        <v>4.8</v>
      </c>
      <c r="BC86">
        <v>5.05</v>
      </c>
      <c r="BD86">
        <v>4.55</v>
      </c>
      <c r="BE86">
        <v>5.0999999999999996</v>
      </c>
      <c r="BF86">
        <v>5.5</v>
      </c>
      <c r="BG86">
        <v>5.75</v>
      </c>
      <c r="BH86">
        <v>6.25</v>
      </c>
      <c r="BI86">
        <v>5.4</v>
      </c>
      <c r="BJ86">
        <v>5.85</v>
      </c>
      <c r="BK86">
        <v>5.95</v>
      </c>
      <c r="BL86">
        <v>6.5250000000000004</v>
      </c>
      <c r="BM86">
        <v>8.02</v>
      </c>
      <c r="BN86">
        <v>7.03</v>
      </c>
      <c r="BO86">
        <v>8.5399999999999991</v>
      </c>
      <c r="BP86">
        <v>7.75</v>
      </c>
      <c r="BQ86">
        <v>9.99</v>
      </c>
      <c r="BR86">
        <v>11.15</v>
      </c>
      <c r="BS86">
        <v>9.73</v>
      </c>
      <c r="BT86">
        <v>9.4</v>
      </c>
      <c r="BU86">
        <v>11.63</v>
      </c>
      <c r="BV86">
        <v>12.64</v>
      </c>
      <c r="BW86">
        <v>15.18</v>
      </c>
      <c r="BX86">
        <v>15.97</v>
      </c>
      <c r="BY86">
        <v>17.05</v>
      </c>
      <c r="BZ86">
        <v>15.55</v>
      </c>
      <c r="CA86">
        <v>14.23</v>
      </c>
      <c r="CB86">
        <v>12.83</v>
      </c>
      <c r="CC86">
        <v>13.17</v>
      </c>
      <c r="CD86">
        <v>12.22</v>
      </c>
      <c r="CE86">
        <v>10.54</v>
      </c>
      <c r="CF86">
        <v>10.02</v>
      </c>
      <c r="CG86">
        <v>9.94</v>
      </c>
      <c r="CH86">
        <v>11.37</v>
      </c>
      <c r="CI86">
        <v>8.61</v>
      </c>
      <c r="CJ86">
        <v>8.68</v>
      </c>
      <c r="CK86">
        <v>9.08</v>
      </c>
      <c r="CL86">
        <v>8.36</v>
      </c>
      <c r="CM86">
        <v>9.18</v>
      </c>
      <c r="CN86">
        <v>9.0500000000000007</v>
      </c>
      <c r="CO86">
        <v>8.56</v>
      </c>
      <c r="CP86">
        <v>7.29</v>
      </c>
      <c r="CQ86">
        <v>8.99</v>
      </c>
      <c r="CR86">
        <v>10.32</v>
      </c>
      <c r="CS86">
        <v>9.16</v>
      </c>
      <c r="CT86">
        <v>7.44</v>
      </c>
      <c r="CU86">
        <v>5.73</v>
      </c>
      <c r="CV86">
        <v>5.72</v>
      </c>
      <c r="CW86">
        <v>4.58</v>
      </c>
      <c r="CX86">
        <v>5.01</v>
      </c>
      <c r="CY86">
        <v>4.49</v>
      </c>
      <c r="CZ86">
        <v>4.74</v>
      </c>
      <c r="DA86">
        <v>4.43</v>
      </c>
      <c r="DB86">
        <v>6.09</v>
      </c>
      <c r="DC86">
        <v>4.95</v>
      </c>
      <c r="DD86">
        <v>6.94</v>
      </c>
      <c r="DE86">
        <v>6.73</v>
      </c>
      <c r="DF86">
        <v>6.37</v>
      </c>
      <c r="DG86">
        <v>6.07</v>
      </c>
      <c r="DH86">
        <v>6.92</v>
      </c>
      <c r="DI86">
        <v>6.81</v>
      </c>
      <c r="DJ86">
        <v>5.71</v>
      </c>
      <c r="DK86">
        <v>6.07</v>
      </c>
      <c r="DL86">
        <v>7.43</v>
      </c>
      <c r="DM86">
        <v>6.44</v>
      </c>
      <c r="DN86">
        <v>5.94</v>
      </c>
      <c r="DO86">
        <v>5.52</v>
      </c>
      <c r="DP86">
        <v>8.17</v>
      </c>
      <c r="DQ86">
        <v>7.45</v>
      </c>
      <c r="DR86">
        <v>7.4</v>
      </c>
      <c r="DS86">
        <v>7.14</v>
      </c>
      <c r="DT86">
        <v>7.75</v>
      </c>
      <c r="DU86">
        <v>7.69</v>
      </c>
      <c r="DV86">
        <v>8.27</v>
      </c>
      <c r="DW86">
        <v>7.7</v>
      </c>
      <c r="DX86">
        <v>7.96</v>
      </c>
      <c r="DY86">
        <v>7.24</v>
      </c>
    </row>
    <row r="87" spans="1:129" hidden="1" x14ac:dyDescent="0.3">
      <c r="A87" t="s">
        <v>311</v>
      </c>
      <c r="B87" s="5" t="str">
        <f t="shared" si="1"/>
        <v>ERO CN Equity</v>
      </c>
      <c r="C87" t="s">
        <v>91</v>
      </c>
      <c r="D87" t="s">
        <v>6</v>
      </c>
      <c r="E87" t="s">
        <v>6</v>
      </c>
      <c r="F87">
        <v>45.68</v>
      </c>
      <c r="G87" s="2">
        <v>42005</v>
      </c>
      <c r="H87" s="2">
        <v>45657</v>
      </c>
      <c r="I87" s="2" t="s">
        <v>663</v>
      </c>
      <c r="J87" s="4">
        <v>5.12</v>
      </c>
      <c r="K87">
        <v>6.5</v>
      </c>
      <c r="L87">
        <v>7.58</v>
      </c>
      <c r="M87">
        <v>7.7</v>
      </c>
      <c r="N87">
        <v>8.06</v>
      </c>
      <c r="O87">
        <v>8.4</v>
      </c>
      <c r="P87">
        <v>8</v>
      </c>
      <c r="Q87">
        <v>9.5</v>
      </c>
      <c r="R87">
        <v>9.8000000000000007</v>
      </c>
      <c r="S87">
        <v>8.6</v>
      </c>
      <c r="T87">
        <v>8.7200000000000006</v>
      </c>
      <c r="U87">
        <v>12.2</v>
      </c>
      <c r="V87">
        <v>9.9</v>
      </c>
      <c r="W87">
        <v>9.74</v>
      </c>
      <c r="X87">
        <v>9.81</v>
      </c>
      <c r="Y87">
        <v>12.89</v>
      </c>
      <c r="Z87">
        <v>16.48</v>
      </c>
      <c r="AA87">
        <v>15.97</v>
      </c>
      <c r="AB87">
        <v>18.37</v>
      </c>
      <c r="AC87">
        <v>16.600000000000001</v>
      </c>
      <c r="AD87">
        <v>22.18</v>
      </c>
      <c r="AE87">
        <v>24.93</v>
      </c>
      <c r="AF87">
        <v>20.149999999999999</v>
      </c>
      <c r="AG87">
        <v>19.350000000000001</v>
      </c>
      <c r="AH87">
        <v>16.46</v>
      </c>
      <c r="AI87">
        <v>20.5</v>
      </c>
      <c r="AJ87">
        <v>23.61</v>
      </c>
      <c r="AK87">
        <v>18.18</v>
      </c>
      <c r="AL87">
        <v>14.39</v>
      </c>
      <c r="AM87">
        <v>10.57</v>
      </c>
      <c r="AN87">
        <v>15.92</v>
      </c>
      <c r="AO87">
        <v>16.03</v>
      </c>
      <c r="AP87">
        <v>19.670000000000002</v>
      </c>
      <c r="AQ87">
        <v>16.12</v>
      </c>
      <c r="AR87">
        <v>19.89</v>
      </c>
      <c r="AS87">
        <v>19.41</v>
      </c>
      <c r="AT87">
        <v>17.45</v>
      </c>
      <c r="AU87">
        <v>22.28</v>
      </c>
      <c r="AV87">
        <v>20.420000000000002</v>
      </c>
      <c r="AW87">
        <v>18.670000000000002</v>
      </c>
      <c r="AX87">
        <v>22.45</v>
      </c>
      <c r="AY87">
        <v>21.63</v>
      </c>
      <c r="AZ87">
        <v>24.27</v>
      </c>
      <c r="BA87">
        <v>28.02</v>
      </c>
      <c r="BB87">
        <v>26.01</v>
      </c>
      <c r="BC87">
        <v>25.11</v>
      </c>
      <c r="BD87">
        <v>23.9</v>
      </c>
      <c r="BE87">
        <v>22.46</v>
      </c>
      <c r="BF87">
        <v>23.09</v>
      </c>
      <c r="BG87">
        <v>20.68</v>
      </c>
      <c r="BH87">
        <v>19.3</v>
      </c>
      <c r="BI87">
        <v>15.83</v>
      </c>
      <c r="BJ87">
        <v>18.14</v>
      </c>
      <c r="BK87">
        <v>18.309999999999999</v>
      </c>
      <c r="BL87">
        <v>18.47</v>
      </c>
      <c r="BM87">
        <v>15.69</v>
      </c>
      <c r="BN87">
        <v>10.87</v>
      </c>
      <c r="BO87">
        <v>12.67</v>
      </c>
      <c r="BP87">
        <v>12.46</v>
      </c>
      <c r="BQ87">
        <v>15.27</v>
      </c>
      <c r="BR87">
        <v>15.51</v>
      </c>
      <c r="BS87">
        <v>17.03</v>
      </c>
      <c r="BT87">
        <v>18.64</v>
      </c>
      <c r="BU87">
        <v>21.85</v>
      </c>
      <c r="BV87">
        <v>21.4</v>
      </c>
      <c r="BW87">
        <v>23.91</v>
      </c>
      <c r="BX87">
        <v>26.68</v>
      </c>
      <c r="BY87">
        <v>22.47</v>
      </c>
      <c r="BZ87">
        <v>26.8</v>
      </c>
      <c r="CA87">
        <v>31.7</v>
      </c>
      <c r="CB87">
        <v>27.95</v>
      </c>
      <c r="CC87">
        <v>23.42</v>
      </c>
      <c r="CD87">
        <v>18.82</v>
      </c>
      <c r="CE87">
        <v>16.72</v>
      </c>
      <c r="CF87">
        <v>20.95</v>
      </c>
      <c r="CG87">
        <v>21.05</v>
      </c>
      <c r="CH87">
        <v>23.12</v>
      </c>
      <c r="CI87">
        <v>26.12</v>
      </c>
      <c r="CJ87">
        <v>28.07</v>
      </c>
      <c r="CK87">
        <v>29.02</v>
      </c>
      <c r="CL87">
        <v>29.24</v>
      </c>
      <c r="CM87">
        <v>27</v>
      </c>
      <c r="CN87">
        <v>27.71</v>
      </c>
      <c r="CO87">
        <v>30.11</v>
      </c>
      <c r="CP87">
        <v>25.57</v>
      </c>
      <c r="CQ87">
        <v>21.39</v>
      </c>
      <c r="CR87">
        <v>19.38</v>
      </c>
    </row>
    <row r="88" spans="1:129" x14ac:dyDescent="0.3">
      <c r="A88" t="s">
        <v>312</v>
      </c>
      <c r="B88" t="str">
        <f t="shared" si="1"/>
        <v>FCR-U CN Equity</v>
      </c>
      <c r="C88" t="s">
        <v>92</v>
      </c>
      <c r="D88" t="s">
        <v>6</v>
      </c>
      <c r="E88" t="s">
        <v>6</v>
      </c>
      <c r="F88">
        <v>19.79</v>
      </c>
      <c r="G88" s="2">
        <v>42005</v>
      </c>
      <c r="H88" s="2">
        <v>45657</v>
      </c>
      <c r="I88" s="2" t="s">
        <v>667</v>
      </c>
      <c r="J88" s="4">
        <v>11.96</v>
      </c>
      <c r="K88">
        <v>12.028700000000001</v>
      </c>
      <c r="L88">
        <v>12.2156</v>
      </c>
      <c r="M88">
        <v>12.3827</v>
      </c>
      <c r="N88">
        <v>11.639799999999999</v>
      </c>
      <c r="O88">
        <v>11.2029</v>
      </c>
      <c r="P88">
        <v>11.5976</v>
      </c>
      <c r="Q88">
        <v>10.895799999999999</v>
      </c>
      <c r="R88">
        <v>11.851900000000001</v>
      </c>
      <c r="S88">
        <v>12.2765</v>
      </c>
      <c r="T88">
        <v>12.416</v>
      </c>
      <c r="U88">
        <v>11.762700000000001</v>
      </c>
      <c r="V88">
        <v>11.9999</v>
      </c>
      <c r="W88">
        <v>12.564</v>
      </c>
      <c r="X88">
        <v>13.359500000000001</v>
      </c>
      <c r="Y88">
        <v>13.1586</v>
      </c>
      <c r="Z88">
        <v>13.6187</v>
      </c>
      <c r="AA88">
        <v>14.5002</v>
      </c>
      <c r="AB88">
        <v>15.174200000000001</v>
      </c>
      <c r="AC88">
        <v>14.5198</v>
      </c>
      <c r="AD88">
        <v>14.5229</v>
      </c>
      <c r="AE88">
        <v>14.133100000000001</v>
      </c>
      <c r="AF88">
        <v>13.452500000000001</v>
      </c>
      <c r="AG88">
        <v>13.8</v>
      </c>
      <c r="AH88">
        <v>13.82</v>
      </c>
      <c r="AI88">
        <v>13.966900000000001</v>
      </c>
      <c r="AJ88">
        <v>13.5177</v>
      </c>
      <c r="AK88">
        <v>13.3895</v>
      </c>
      <c r="AL88">
        <v>13.5852</v>
      </c>
      <c r="AM88">
        <v>13.4787</v>
      </c>
      <c r="AN88">
        <v>13.9152</v>
      </c>
      <c r="AO88">
        <v>13.840199999999999</v>
      </c>
      <c r="AP88">
        <v>13.5692</v>
      </c>
      <c r="AQ88">
        <v>14.106999999999999</v>
      </c>
      <c r="AR88">
        <v>14.5069</v>
      </c>
      <c r="AS88">
        <v>14.4369</v>
      </c>
      <c r="AT88">
        <v>14.3324</v>
      </c>
      <c r="AU88">
        <v>13.914300000000001</v>
      </c>
      <c r="AV88">
        <v>14.331899999999999</v>
      </c>
      <c r="AW88">
        <v>14.1347</v>
      </c>
      <c r="AX88">
        <v>14.803800000000001</v>
      </c>
      <c r="AY88">
        <v>14.703099999999999</v>
      </c>
      <c r="AZ88">
        <v>14.432700000000001</v>
      </c>
      <c r="BA88">
        <v>14.5465</v>
      </c>
      <c r="BB88">
        <v>14.0321</v>
      </c>
      <c r="BC88">
        <v>14.132899999999999</v>
      </c>
      <c r="BD88">
        <v>14.204800000000001</v>
      </c>
      <c r="BE88">
        <v>13.7227</v>
      </c>
      <c r="BF88">
        <v>14.938499999999999</v>
      </c>
      <c r="BG88">
        <v>15.5937</v>
      </c>
      <c r="BH88">
        <v>15.5791</v>
      </c>
      <c r="BI88">
        <v>15.702500000000001</v>
      </c>
      <c r="BJ88">
        <v>15.2906</v>
      </c>
      <c r="BK88">
        <v>16.2379</v>
      </c>
      <c r="BL88">
        <v>16.230399999999999</v>
      </c>
      <c r="BM88">
        <v>16.4756</v>
      </c>
      <c r="BN88">
        <v>16.552399999999999</v>
      </c>
      <c r="BO88">
        <v>16.349900000000002</v>
      </c>
      <c r="BP88">
        <v>16.184899999999999</v>
      </c>
      <c r="BQ88">
        <v>15.5558</v>
      </c>
      <c r="BR88">
        <v>16.362300000000001</v>
      </c>
      <c r="BS88">
        <v>15.1669</v>
      </c>
      <c r="BT88">
        <v>10.3805</v>
      </c>
      <c r="BU88">
        <v>10.983599999999999</v>
      </c>
      <c r="BV88">
        <v>10.0717</v>
      </c>
      <c r="BW88">
        <v>10.7354</v>
      </c>
      <c r="BX88">
        <v>10.559799999999999</v>
      </c>
      <c r="BY88">
        <v>10.691599999999999</v>
      </c>
      <c r="BZ88">
        <v>10.184100000000001</v>
      </c>
      <c r="CA88">
        <v>9.3450000000000006</v>
      </c>
      <c r="CB88">
        <v>12.3657</v>
      </c>
      <c r="CC88">
        <v>10.817</v>
      </c>
      <c r="CD88">
        <v>11.796099999999999</v>
      </c>
      <c r="CE88">
        <v>12.4567</v>
      </c>
      <c r="CF88">
        <v>13.2554</v>
      </c>
      <c r="CG88">
        <v>14.2654</v>
      </c>
      <c r="CH88">
        <v>14.415800000000001</v>
      </c>
      <c r="CI88">
        <v>14.235099999999999</v>
      </c>
      <c r="CJ88">
        <v>14.6685</v>
      </c>
      <c r="CK88">
        <v>14.6327</v>
      </c>
      <c r="CL88">
        <v>14.2392</v>
      </c>
      <c r="CM88">
        <v>14.4147</v>
      </c>
      <c r="CN88">
        <v>14.3123</v>
      </c>
      <c r="CO88">
        <v>15.4366</v>
      </c>
      <c r="CP88">
        <v>14.5661</v>
      </c>
      <c r="CQ88">
        <v>14.9155</v>
      </c>
      <c r="CR88">
        <v>14.7803</v>
      </c>
      <c r="CS88">
        <v>14.1266</v>
      </c>
      <c r="CT88">
        <v>12.8939</v>
      </c>
      <c r="CU88">
        <v>12.4194</v>
      </c>
      <c r="CV88">
        <v>12.963699999999999</v>
      </c>
      <c r="CW88">
        <v>12.5945</v>
      </c>
      <c r="CX88">
        <v>12.6564</v>
      </c>
      <c r="CY88">
        <v>13.328099999999999</v>
      </c>
      <c r="CZ88">
        <v>14.4826</v>
      </c>
      <c r="DA88">
        <v>14.2576</v>
      </c>
      <c r="DB88">
        <v>15.285299999999999</v>
      </c>
      <c r="DC88">
        <v>15.2529</v>
      </c>
      <c r="DD88">
        <v>13.512700000000001</v>
      </c>
      <c r="DE88">
        <v>13.729799999999999</v>
      </c>
      <c r="DF88">
        <v>12.929</v>
      </c>
      <c r="DG88">
        <v>12.7423</v>
      </c>
      <c r="DH88">
        <v>12.9008</v>
      </c>
      <c r="DI88">
        <v>12.0943</v>
      </c>
      <c r="DJ88">
        <v>11.771100000000001</v>
      </c>
      <c r="DK88">
        <v>11.607200000000001</v>
      </c>
      <c r="DL88">
        <v>12.518000000000001</v>
      </c>
      <c r="DM88">
        <v>13.791</v>
      </c>
      <c r="DN88">
        <v>14.277799999999999</v>
      </c>
      <c r="DO88">
        <v>14.097899999999999</v>
      </c>
      <c r="DP88">
        <v>14.3185</v>
      </c>
      <c r="DQ88">
        <v>13.5359</v>
      </c>
      <c r="DR88">
        <v>13.225300000000001</v>
      </c>
      <c r="DS88">
        <v>13.595800000000001</v>
      </c>
      <c r="DT88">
        <v>15.2067</v>
      </c>
      <c r="DU88">
        <v>16.1845</v>
      </c>
      <c r="DV88">
        <v>17.5578</v>
      </c>
      <c r="DW88">
        <v>16.716100000000001</v>
      </c>
      <c r="DX88">
        <v>16.934799999999999</v>
      </c>
      <c r="DY88">
        <v>16.078700000000001</v>
      </c>
    </row>
    <row r="89" spans="1:129" x14ac:dyDescent="0.3">
      <c r="A89" t="s">
        <v>313</v>
      </c>
      <c r="B89" t="str">
        <f t="shared" si="1"/>
        <v>FFH CN Equity</v>
      </c>
      <c r="C89" t="s">
        <v>93</v>
      </c>
      <c r="D89" t="s">
        <v>6</v>
      </c>
      <c r="E89" t="s">
        <v>6</v>
      </c>
      <c r="F89">
        <v>2247.13</v>
      </c>
      <c r="G89" s="2">
        <v>42005</v>
      </c>
      <c r="H89" s="2">
        <v>45657</v>
      </c>
      <c r="I89" s="2" t="s">
        <v>670</v>
      </c>
      <c r="J89" s="4">
        <v>551.66</v>
      </c>
      <c r="K89">
        <v>536.13499999999999</v>
      </c>
      <c r="L89">
        <v>580.26800000000003</v>
      </c>
      <c r="M89">
        <v>538.58699999999999</v>
      </c>
      <c r="N89">
        <v>511.935</v>
      </c>
      <c r="O89">
        <v>503.34500000000003</v>
      </c>
      <c r="P89">
        <v>515.49</v>
      </c>
      <c r="Q89">
        <v>499.97800000000001</v>
      </c>
      <c r="R89">
        <v>496.69299999999998</v>
      </c>
      <c r="S89">
        <v>526.26199999999994</v>
      </c>
      <c r="T89">
        <v>524.01400000000001</v>
      </c>
      <c r="U89">
        <v>536.87800000000004</v>
      </c>
      <c r="V89">
        <v>601.81100000000004</v>
      </c>
      <c r="W89">
        <v>596.78800000000001</v>
      </c>
      <c r="X89">
        <v>606.61699999999996</v>
      </c>
      <c r="Y89">
        <v>561.08699999999999</v>
      </c>
      <c r="Z89">
        <v>562.23</v>
      </c>
      <c r="AA89">
        <v>580.55200000000002</v>
      </c>
      <c r="AB89">
        <v>584.04</v>
      </c>
      <c r="AC89">
        <v>619.25699999999995</v>
      </c>
      <c r="AD89">
        <v>641.36699999999996</v>
      </c>
      <c r="AE89">
        <v>573.14300000000003</v>
      </c>
      <c r="AF89">
        <v>532.57000000000005</v>
      </c>
      <c r="AG89">
        <v>541.06299999999999</v>
      </c>
      <c r="AH89">
        <v>518.27</v>
      </c>
      <c r="AI89">
        <v>509.74599999999998</v>
      </c>
      <c r="AJ89">
        <v>515.88300000000004</v>
      </c>
      <c r="AK89">
        <v>531.90899999999999</v>
      </c>
      <c r="AL89">
        <v>505.22</v>
      </c>
      <c r="AM89">
        <v>479.06700000000001</v>
      </c>
      <c r="AN89">
        <v>506.77100000000002</v>
      </c>
      <c r="AO89">
        <v>553.28700000000003</v>
      </c>
      <c r="AP89">
        <v>553.50099999999998</v>
      </c>
      <c r="AQ89">
        <v>579.14099999999996</v>
      </c>
      <c r="AR89">
        <v>604.35599999999999</v>
      </c>
      <c r="AS89">
        <v>570.55700000000002</v>
      </c>
      <c r="AT89">
        <v>561.97299999999996</v>
      </c>
      <c r="AU89">
        <v>544.74099999999999</v>
      </c>
      <c r="AV89">
        <v>567.24599999999998</v>
      </c>
      <c r="AW89">
        <v>617.41499999999996</v>
      </c>
      <c r="AX89">
        <v>632.346</v>
      </c>
      <c r="AY89">
        <v>639.851</v>
      </c>
      <c r="AZ89">
        <v>638.40899999999999</v>
      </c>
      <c r="BA89">
        <v>622.30499999999995</v>
      </c>
      <c r="BB89">
        <v>609.52</v>
      </c>
      <c r="BC89">
        <v>555.63300000000004</v>
      </c>
      <c r="BD89">
        <v>545.62699999999995</v>
      </c>
      <c r="BE89">
        <v>522.00099999999998</v>
      </c>
      <c r="BF89">
        <v>551.43600000000004</v>
      </c>
      <c r="BG89">
        <v>578.03399999999999</v>
      </c>
      <c r="BH89">
        <v>549.17399999999998</v>
      </c>
      <c r="BI89">
        <v>566.81100000000004</v>
      </c>
      <c r="BJ89">
        <v>550.06100000000004</v>
      </c>
      <c r="BK89">
        <v>570.25300000000004</v>
      </c>
      <c r="BL89">
        <v>542.47500000000002</v>
      </c>
      <c r="BM89">
        <v>526.32799999999997</v>
      </c>
      <c r="BN89">
        <v>518.12199999999996</v>
      </c>
      <c r="BO89">
        <v>495.05500000000001</v>
      </c>
      <c r="BP89">
        <v>532.32600000000002</v>
      </c>
      <c r="BQ89">
        <v>540.95799999999997</v>
      </c>
      <c r="BR89">
        <v>536.71699999999998</v>
      </c>
      <c r="BS89">
        <v>524.06399999999996</v>
      </c>
      <c r="BT89">
        <v>391.029</v>
      </c>
      <c r="BU89">
        <v>342.077</v>
      </c>
      <c r="BV89">
        <v>346.654</v>
      </c>
      <c r="BW89">
        <v>380.15300000000002</v>
      </c>
      <c r="BX89">
        <v>380.38</v>
      </c>
      <c r="BY89">
        <v>364.43700000000001</v>
      </c>
      <c r="BZ89">
        <v>355.38200000000001</v>
      </c>
      <c r="CA89">
        <v>317.44200000000001</v>
      </c>
      <c r="CB89">
        <v>403.69099999999997</v>
      </c>
      <c r="CC89">
        <v>393.22300000000001</v>
      </c>
      <c r="CD89">
        <v>431.815</v>
      </c>
      <c r="CE89">
        <v>482.53399999999999</v>
      </c>
      <c r="CF89">
        <v>510.589</v>
      </c>
      <c r="CG89">
        <v>522.71699999999998</v>
      </c>
      <c r="CH89">
        <v>524.82100000000003</v>
      </c>
      <c r="CI89">
        <v>505.98099999999999</v>
      </c>
      <c r="CJ89">
        <v>489.17099999999999</v>
      </c>
      <c r="CK89">
        <v>519.822</v>
      </c>
      <c r="CL89">
        <v>475.92599999999999</v>
      </c>
      <c r="CM89">
        <v>466.56200000000001</v>
      </c>
      <c r="CN89">
        <v>527.71500000000003</v>
      </c>
      <c r="CO89">
        <v>579.17899999999997</v>
      </c>
      <c r="CP89">
        <v>582.92700000000002</v>
      </c>
      <c r="CQ89">
        <v>583.54399999999998</v>
      </c>
      <c r="CR89">
        <v>647.72500000000002</v>
      </c>
      <c r="CS89">
        <v>670.36599999999999</v>
      </c>
      <c r="CT89">
        <v>666.66200000000003</v>
      </c>
      <c r="CU89">
        <v>647.79200000000003</v>
      </c>
      <c r="CV89">
        <v>655.10400000000004</v>
      </c>
      <c r="CW89">
        <v>621.80799999999999</v>
      </c>
      <c r="CX89">
        <v>599.15700000000004</v>
      </c>
      <c r="CY89">
        <v>635.43600000000004</v>
      </c>
      <c r="CZ89">
        <v>732.96100000000001</v>
      </c>
      <c r="DA89">
        <v>761.72699999999998</v>
      </c>
      <c r="DB89">
        <v>851.01199999999994</v>
      </c>
      <c r="DC89">
        <v>921.06899999999996</v>
      </c>
      <c r="DD89">
        <v>867.83100000000002</v>
      </c>
      <c r="DE89">
        <v>914.14700000000005</v>
      </c>
      <c r="DF89">
        <v>940.77599999999995</v>
      </c>
      <c r="DG89">
        <v>958.06799999999998</v>
      </c>
      <c r="DH89">
        <v>1015.7569999999999</v>
      </c>
      <c r="DI89">
        <v>1075.8409999999999</v>
      </c>
      <c r="DJ89">
        <v>1070.5309999999999</v>
      </c>
      <c r="DK89">
        <v>1114.23</v>
      </c>
      <c r="DL89">
        <v>1204.2539999999999</v>
      </c>
      <c r="DM89">
        <v>1180.348</v>
      </c>
      <c r="DN89">
        <v>1375.1210000000001</v>
      </c>
      <c r="DO89">
        <v>1423.76</v>
      </c>
      <c r="DP89">
        <v>1432.6489999999999</v>
      </c>
      <c r="DQ89">
        <v>1468.5709999999999</v>
      </c>
      <c r="DR89">
        <v>1505.4639999999999</v>
      </c>
      <c r="DS89">
        <v>1527.07</v>
      </c>
      <c r="DT89">
        <v>1597.6179999999999</v>
      </c>
      <c r="DU89">
        <v>1596.3720000000001</v>
      </c>
      <c r="DV89">
        <v>1675.5650000000001</v>
      </c>
      <c r="DW89">
        <v>1697.72</v>
      </c>
      <c r="DX89">
        <v>1958.4639999999999</v>
      </c>
      <c r="DY89">
        <v>1962.3989999999999</v>
      </c>
    </row>
    <row r="90" spans="1:129" x14ac:dyDescent="0.3">
      <c r="A90" t="s">
        <v>314</v>
      </c>
      <c r="B90" t="str">
        <f t="shared" si="1"/>
        <v>FM CN Equity</v>
      </c>
      <c r="C90" t="s">
        <v>94</v>
      </c>
      <c r="D90" t="s">
        <v>6</v>
      </c>
      <c r="E90" t="s">
        <v>6</v>
      </c>
      <c r="F90">
        <v>38.49</v>
      </c>
      <c r="G90" s="2">
        <v>42005</v>
      </c>
      <c r="H90" s="2">
        <v>45657</v>
      </c>
      <c r="I90" s="2" t="s">
        <v>663</v>
      </c>
      <c r="J90" s="4">
        <v>11.25</v>
      </c>
      <c r="K90">
        <v>15.4429</v>
      </c>
      <c r="L90">
        <v>14.9558</v>
      </c>
      <c r="M90">
        <v>18.0792</v>
      </c>
      <c r="N90">
        <v>15.7143</v>
      </c>
      <c r="O90">
        <v>15.9488</v>
      </c>
      <c r="P90">
        <v>10.212300000000001</v>
      </c>
      <c r="Q90">
        <v>6.7377000000000002</v>
      </c>
      <c r="R90">
        <v>4.8028000000000004</v>
      </c>
      <c r="S90">
        <v>6.8555000000000001</v>
      </c>
      <c r="T90">
        <v>4.7732999999999999</v>
      </c>
      <c r="U90">
        <v>5.0777999999999999</v>
      </c>
      <c r="V90">
        <v>2.976</v>
      </c>
      <c r="W90">
        <v>4.8421000000000003</v>
      </c>
      <c r="X90">
        <v>6.718</v>
      </c>
      <c r="Y90">
        <v>10.5161</v>
      </c>
      <c r="Z90">
        <v>8.4601000000000006</v>
      </c>
      <c r="AA90">
        <v>8.9224999999999994</v>
      </c>
      <c r="AB90">
        <v>11.106299999999999</v>
      </c>
      <c r="AC90">
        <v>9.7824000000000009</v>
      </c>
      <c r="AD90">
        <v>10.687799999999999</v>
      </c>
      <c r="AE90">
        <v>12.538</v>
      </c>
      <c r="AF90">
        <v>15.0967</v>
      </c>
      <c r="AG90">
        <v>13.138299999999999</v>
      </c>
      <c r="AH90">
        <v>16.149799999999999</v>
      </c>
      <c r="AI90">
        <v>13.6008</v>
      </c>
      <c r="AJ90">
        <v>13.905900000000001</v>
      </c>
      <c r="AK90">
        <v>12.8081</v>
      </c>
      <c r="AL90">
        <v>11.213200000000001</v>
      </c>
      <c r="AM90">
        <v>10.661899999999999</v>
      </c>
      <c r="AN90">
        <v>13.5661</v>
      </c>
      <c r="AO90">
        <v>14.8217</v>
      </c>
      <c r="AP90">
        <v>13.797499999999999</v>
      </c>
      <c r="AQ90">
        <v>14.2111</v>
      </c>
      <c r="AR90">
        <v>14.605</v>
      </c>
      <c r="AS90">
        <v>17.3429</v>
      </c>
      <c r="AT90">
        <v>18.061800000000002</v>
      </c>
      <c r="AU90">
        <v>20.5928</v>
      </c>
      <c r="AV90">
        <v>17.8156</v>
      </c>
      <c r="AW90">
        <v>18.224699999999999</v>
      </c>
      <c r="AX90">
        <v>20.0472</v>
      </c>
      <c r="AY90">
        <v>19.081800000000001</v>
      </c>
      <c r="AZ90">
        <v>19.988099999999999</v>
      </c>
      <c r="BA90">
        <v>16.131</v>
      </c>
      <c r="BB90">
        <v>14.495200000000001</v>
      </c>
      <c r="BC90">
        <v>12.9481</v>
      </c>
      <c r="BD90">
        <v>12.0219</v>
      </c>
      <c r="BE90">
        <v>10.8788</v>
      </c>
      <c r="BF90">
        <v>14.9879</v>
      </c>
      <c r="BG90">
        <v>14.8697</v>
      </c>
      <c r="BH90">
        <v>14.928800000000001</v>
      </c>
      <c r="BI90">
        <v>13.947800000000001</v>
      </c>
      <c r="BJ90">
        <v>9.6994000000000007</v>
      </c>
      <c r="BK90">
        <v>12.2622</v>
      </c>
      <c r="BL90">
        <v>11.9862</v>
      </c>
      <c r="BM90">
        <v>8.0482999999999993</v>
      </c>
      <c r="BN90">
        <v>10.9777</v>
      </c>
      <c r="BO90">
        <v>10.9777</v>
      </c>
      <c r="BP90">
        <v>11.983700000000001</v>
      </c>
      <c r="BQ90">
        <v>12.989800000000001</v>
      </c>
      <c r="BR90">
        <v>10.2182</v>
      </c>
      <c r="BS90">
        <v>9.7842000000000002</v>
      </c>
      <c r="BT90">
        <v>7.0915999999999997</v>
      </c>
      <c r="BU90">
        <v>8.3892000000000007</v>
      </c>
      <c r="BV90">
        <v>7.9648000000000003</v>
      </c>
      <c r="BW90">
        <v>10.678900000000001</v>
      </c>
      <c r="BX90">
        <v>11.1724</v>
      </c>
      <c r="BY90">
        <v>12.7468</v>
      </c>
      <c r="BZ90">
        <v>11.719900000000001</v>
      </c>
      <c r="CA90">
        <v>15.1165</v>
      </c>
      <c r="CB90">
        <v>18.196999999999999</v>
      </c>
      <c r="CC90">
        <v>22.5611</v>
      </c>
      <c r="CD90">
        <v>21.0307</v>
      </c>
      <c r="CE90">
        <v>27.083200000000001</v>
      </c>
      <c r="CF90">
        <v>23.647200000000002</v>
      </c>
      <c r="CG90">
        <v>27.9773</v>
      </c>
      <c r="CH90">
        <v>29.330200000000001</v>
      </c>
      <c r="CI90">
        <v>28.214300000000001</v>
      </c>
      <c r="CJ90">
        <v>26.3873</v>
      </c>
      <c r="CK90">
        <v>25.957899999999999</v>
      </c>
      <c r="CL90">
        <v>23.162600000000001</v>
      </c>
      <c r="CM90">
        <v>28.940899999999999</v>
      </c>
      <c r="CN90">
        <v>26.8963</v>
      </c>
      <c r="CO90">
        <v>29.899000000000001</v>
      </c>
      <c r="CP90">
        <v>30.926300000000001</v>
      </c>
      <c r="CQ90">
        <v>36.714500000000001</v>
      </c>
      <c r="CR90">
        <v>42.749600000000001</v>
      </c>
      <c r="CS90">
        <v>36.383200000000002</v>
      </c>
      <c r="CT90">
        <v>36.175699999999999</v>
      </c>
      <c r="CU90">
        <v>24.123699999999999</v>
      </c>
      <c r="CV90">
        <v>23.116099999999999</v>
      </c>
      <c r="CW90">
        <v>23.0975</v>
      </c>
      <c r="CX90">
        <v>23.3062</v>
      </c>
      <c r="CY90">
        <v>23.8827</v>
      </c>
      <c r="CZ90">
        <v>31.783899999999999</v>
      </c>
      <c r="DA90">
        <v>28.116599999999998</v>
      </c>
      <c r="DB90">
        <v>30.680700000000002</v>
      </c>
      <c r="DC90">
        <v>29.627199999999998</v>
      </c>
      <c r="DD90">
        <v>30.8795</v>
      </c>
      <c r="DE90">
        <v>32.890700000000002</v>
      </c>
      <c r="DF90">
        <v>28.371600000000001</v>
      </c>
      <c r="DG90">
        <v>31.264700000000001</v>
      </c>
      <c r="DH90">
        <v>39.015999999999998</v>
      </c>
      <c r="DI90">
        <v>36.299999999999997</v>
      </c>
      <c r="DJ90">
        <v>32.090000000000003</v>
      </c>
      <c r="DK90">
        <v>16.07</v>
      </c>
      <c r="DL90">
        <v>11.11</v>
      </c>
      <c r="DM90">
        <v>10.85</v>
      </c>
      <c r="DN90">
        <v>12.2</v>
      </c>
      <c r="DO90">
        <v>12.85</v>
      </c>
      <c r="DP90">
        <v>14.56</v>
      </c>
      <c r="DQ90">
        <v>17.48</v>
      </c>
      <c r="DR90">
        <v>17.510000000000002</v>
      </c>
      <c r="DS90">
        <v>17.91</v>
      </c>
      <c r="DT90">
        <v>16.899999999999999</v>
      </c>
      <c r="DU90">
        <v>16.97</v>
      </c>
      <c r="DV90">
        <v>18.440000000000001</v>
      </c>
      <c r="DW90">
        <v>17.989999999999998</v>
      </c>
      <c r="DX90">
        <v>19.13</v>
      </c>
      <c r="DY90">
        <v>18.53</v>
      </c>
    </row>
    <row r="91" spans="1:129" x14ac:dyDescent="0.3">
      <c r="A91" t="s">
        <v>315</v>
      </c>
      <c r="B91" t="str">
        <f t="shared" si="1"/>
        <v>FNV CN Equity</v>
      </c>
      <c r="C91" t="s">
        <v>95</v>
      </c>
      <c r="D91" t="s">
        <v>6</v>
      </c>
      <c r="E91" t="s">
        <v>6</v>
      </c>
      <c r="F91">
        <v>318.74</v>
      </c>
      <c r="G91" s="2">
        <v>42005</v>
      </c>
      <c r="H91" s="2">
        <v>45657</v>
      </c>
      <c r="I91" s="2" t="s">
        <v>663</v>
      </c>
      <c r="J91" s="4">
        <v>64.62</v>
      </c>
      <c r="K91">
        <v>58.1265</v>
      </c>
      <c r="L91">
        <v>54.317300000000003</v>
      </c>
      <c r="M91">
        <v>55.432400000000001</v>
      </c>
      <c r="N91">
        <v>56.600499999999997</v>
      </c>
      <c r="O91">
        <v>52.940399999999997</v>
      </c>
      <c r="P91">
        <v>47.1905</v>
      </c>
      <c r="Q91">
        <v>50.656500000000001</v>
      </c>
      <c r="R91">
        <v>52.659700000000001</v>
      </c>
      <c r="S91">
        <v>59.2333</v>
      </c>
      <c r="T91">
        <v>57.3309</v>
      </c>
      <c r="U91">
        <v>56.783999999999999</v>
      </c>
      <c r="V91">
        <v>55.555</v>
      </c>
      <c r="W91">
        <v>72.437700000000007</v>
      </c>
      <c r="X91">
        <v>71.804500000000004</v>
      </c>
      <c r="Y91">
        <v>79.312700000000007</v>
      </c>
      <c r="Z91">
        <v>74.667400000000001</v>
      </c>
      <c r="AA91">
        <v>88.717799999999997</v>
      </c>
      <c r="AB91">
        <v>90.984499999999997</v>
      </c>
      <c r="AC91">
        <v>82.748500000000007</v>
      </c>
      <c r="AD91">
        <v>83.026499999999999</v>
      </c>
      <c r="AE91">
        <v>79.521000000000001</v>
      </c>
      <c r="AF91">
        <v>70.680300000000003</v>
      </c>
      <c r="AG91">
        <v>72.996200000000002</v>
      </c>
      <c r="AH91">
        <v>76.960700000000003</v>
      </c>
      <c r="AI91">
        <v>77.842600000000004</v>
      </c>
      <c r="AJ91">
        <v>79.494900000000001</v>
      </c>
      <c r="AK91">
        <v>84.714299999999994</v>
      </c>
      <c r="AL91">
        <v>92.041499999999999</v>
      </c>
      <c r="AM91">
        <v>85.654300000000006</v>
      </c>
      <c r="AN91">
        <v>82.688400000000001</v>
      </c>
      <c r="AO91">
        <v>93.517600000000002</v>
      </c>
      <c r="AP91">
        <v>88.727400000000003</v>
      </c>
      <c r="AQ91">
        <v>94.106499999999997</v>
      </c>
      <c r="AR91">
        <v>96.483999999999995</v>
      </c>
      <c r="AS91">
        <v>92.486000000000004</v>
      </c>
      <c r="AT91">
        <v>86.584800000000001</v>
      </c>
      <c r="AU91">
        <v>82.782600000000002</v>
      </c>
      <c r="AV91">
        <v>81.191599999999994</v>
      </c>
      <c r="AW91">
        <v>84.119699999999995</v>
      </c>
      <c r="AX91">
        <v>84.452200000000005</v>
      </c>
      <c r="AY91">
        <v>88.930099999999996</v>
      </c>
      <c r="AZ91">
        <v>88.438900000000004</v>
      </c>
      <c r="BA91">
        <v>77.316900000000004</v>
      </c>
      <c r="BB91">
        <v>75.177099999999996</v>
      </c>
      <c r="BC91">
        <v>76.4983</v>
      </c>
      <c r="BD91">
        <v>85.597700000000003</v>
      </c>
      <c r="BE91">
        <v>89.370099999999994</v>
      </c>
      <c r="BF91">
        <v>95.158199999999994</v>
      </c>
      <c r="BG91">
        <v>92.5535</v>
      </c>
      <c r="BH91">
        <v>93.822599999999994</v>
      </c>
      <c r="BI91">
        <v>89.889499999999998</v>
      </c>
      <c r="BJ91">
        <v>97.727500000000006</v>
      </c>
      <c r="BK91">
        <v>104.4248</v>
      </c>
      <c r="BL91">
        <v>107.76</v>
      </c>
      <c r="BM91">
        <v>122.1906</v>
      </c>
      <c r="BN91">
        <v>113.7174</v>
      </c>
      <c r="BO91">
        <v>120.3867</v>
      </c>
      <c r="BP91">
        <v>123.0902</v>
      </c>
      <c r="BQ91">
        <v>126.63160000000001</v>
      </c>
      <c r="BR91">
        <v>142.06270000000001</v>
      </c>
      <c r="BS91">
        <v>136.0848</v>
      </c>
      <c r="BT91">
        <v>133.0977</v>
      </c>
      <c r="BU91">
        <v>174.321</v>
      </c>
      <c r="BV91">
        <v>182.9348</v>
      </c>
      <c r="BW91">
        <v>179.8794</v>
      </c>
      <c r="BX91">
        <v>203.06979999999999</v>
      </c>
      <c r="BY91">
        <v>186.0635</v>
      </c>
      <c r="BZ91">
        <v>176.79949999999999</v>
      </c>
      <c r="CA91">
        <v>172.5427</v>
      </c>
      <c r="CB91">
        <v>164.25710000000001</v>
      </c>
      <c r="CC91">
        <v>151.9485</v>
      </c>
      <c r="CD91">
        <v>145.02709999999999</v>
      </c>
      <c r="CE91">
        <v>129.72749999999999</v>
      </c>
      <c r="CF91">
        <v>150.2902</v>
      </c>
      <c r="CG91">
        <v>163.40199999999999</v>
      </c>
      <c r="CH91">
        <v>170.24420000000001</v>
      </c>
      <c r="CI91">
        <v>172.00649999999999</v>
      </c>
      <c r="CJ91">
        <v>190.8049</v>
      </c>
      <c r="CK91">
        <v>175.98419999999999</v>
      </c>
      <c r="CL91">
        <v>157.6729</v>
      </c>
      <c r="CM91">
        <v>169.2097</v>
      </c>
      <c r="CN91">
        <v>167.8586</v>
      </c>
      <c r="CO91">
        <v>168.0025</v>
      </c>
      <c r="CP91">
        <v>161.4049</v>
      </c>
      <c r="CQ91">
        <v>179.2577</v>
      </c>
      <c r="CR91">
        <v>191.44759999999999</v>
      </c>
      <c r="CS91">
        <v>186.9631</v>
      </c>
      <c r="CT91">
        <v>172.19120000000001</v>
      </c>
      <c r="CU91">
        <v>163.32040000000001</v>
      </c>
      <c r="CV91">
        <v>158.15989999999999</v>
      </c>
      <c r="CW91">
        <v>152.30500000000001</v>
      </c>
      <c r="CX91">
        <v>159.5712</v>
      </c>
      <c r="CY91">
        <v>162.79159999999999</v>
      </c>
      <c r="CZ91">
        <v>190.02510000000001</v>
      </c>
      <c r="DA91">
        <v>178.90090000000001</v>
      </c>
      <c r="DB91">
        <v>189.17529999999999</v>
      </c>
      <c r="DC91">
        <v>168.82040000000001</v>
      </c>
      <c r="DD91">
        <v>191.5515</v>
      </c>
      <c r="DE91">
        <v>199.76240000000001</v>
      </c>
      <c r="DF91">
        <v>191.69730000000001</v>
      </c>
      <c r="DG91">
        <v>183.89769999999999</v>
      </c>
      <c r="DH91">
        <v>187.41370000000001</v>
      </c>
      <c r="DI91">
        <v>189.59549999999999</v>
      </c>
      <c r="DJ91">
        <v>177.03720000000001</v>
      </c>
      <c r="DK91">
        <v>164.7062</v>
      </c>
      <c r="DL91">
        <v>148.38200000000001</v>
      </c>
      <c r="DM91">
        <v>143.74959999999999</v>
      </c>
      <c r="DN91">
        <v>142.4665</v>
      </c>
      <c r="DO91">
        <v>139.16589999999999</v>
      </c>
      <c r="DP91">
        <v>158.58260000000001</v>
      </c>
      <c r="DQ91">
        <v>162.8272</v>
      </c>
      <c r="DR91">
        <v>164.7629</v>
      </c>
      <c r="DS91">
        <v>159.85</v>
      </c>
      <c r="DT91">
        <v>175.34219999999999</v>
      </c>
      <c r="DU91">
        <v>162.17580000000001</v>
      </c>
      <c r="DV91">
        <v>166.03919999999999</v>
      </c>
      <c r="DW91">
        <v>182.68469999999999</v>
      </c>
      <c r="DX91">
        <v>169.45920000000001</v>
      </c>
      <c r="DY91">
        <v>167.46119999999999</v>
      </c>
    </row>
    <row r="92" spans="1:129" x14ac:dyDescent="0.3">
      <c r="A92" t="s">
        <v>316</v>
      </c>
      <c r="B92" t="str">
        <f t="shared" si="1"/>
        <v>FRU CN Equity</v>
      </c>
      <c r="C92" t="s">
        <v>96</v>
      </c>
      <c r="D92" t="s">
        <v>6</v>
      </c>
      <c r="E92" t="s">
        <v>6</v>
      </c>
      <c r="F92">
        <v>16.38</v>
      </c>
      <c r="G92" s="2">
        <v>42005</v>
      </c>
      <c r="H92" s="2">
        <v>45657</v>
      </c>
      <c r="I92" s="2" t="s">
        <v>664</v>
      </c>
      <c r="J92" s="4">
        <v>8.69</v>
      </c>
      <c r="K92">
        <v>9.2804000000000002</v>
      </c>
      <c r="L92">
        <v>8.8292999999999999</v>
      </c>
      <c r="M92">
        <v>8.8152000000000008</v>
      </c>
      <c r="N92">
        <v>8.7608999999999995</v>
      </c>
      <c r="O92">
        <v>8.0690000000000008</v>
      </c>
      <c r="P92">
        <v>6.5251000000000001</v>
      </c>
      <c r="Q92">
        <v>5.5519999999999996</v>
      </c>
      <c r="R92">
        <v>5.5353000000000003</v>
      </c>
      <c r="S92">
        <v>5.2279999999999998</v>
      </c>
      <c r="T92">
        <v>6.0365000000000002</v>
      </c>
      <c r="U92">
        <v>5.6620999999999997</v>
      </c>
      <c r="V92">
        <v>5.6227</v>
      </c>
      <c r="W92">
        <v>5.6505000000000001</v>
      </c>
      <c r="X92">
        <v>5.5922000000000001</v>
      </c>
      <c r="Y92">
        <v>6.6641000000000004</v>
      </c>
      <c r="Z92">
        <v>6.1902999999999997</v>
      </c>
      <c r="AA92">
        <v>6.3837999999999999</v>
      </c>
      <c r="AB92">
        <v>5.9920999999999998</v>
      </c>
      <c r="AC92">
        <v>6.0937000000000001</v>
      </c>
      <c r="AD92">
        <v>6.851</v>
      </c>
      <c r="AE92">
        <v>6.8448000000000002</v>
      </c>
      <c r="AF92">
        <v>7.2704000000000004</v>
      </c>
      <c r="AG92">
        <v>7.7453000000000003</v>
      </c>
      <c r="AH92">
        <v>7.0829000000000004</v>
      </c>
      <c r="AI92">
        <v>7.4831000000000003</v>
      </c>
      <c r="AJ92">
        <v>7.4394999999999998</v>
      </c>
      <c r="AK92">
        <v>7.5105000000000004</v>
      </c>
      <c r="AL92">
        <v>7.1824000000000003</v>
      </c>
      <c r="AM92">
        <v>7.2831000000000001</v>
      </c>
      <c r="AN92">
        <v>7.9641000000000002</v>
      </c>
      <c r="AO92">
        <v>7.8529999999999998</v>
      </c>
      <c r="AP92">
        <v>8.3134999999999994</v>
      </c>
      <c r="AQ92">
        <v>8.9295000000000009</v>
      </c>
      <c r="AR92">
        <v>8.6418999999999997</v>
      </c>
      <c r="AS92">
        <v>8.0061</v>
      </c>
      <c r="AT92">
        <v>7.6859000000000002</v>
      </c>
      <c r="AU92">
        <v>7.1988000000000003</v>
      </c>
      <c r="AV92">
        <v>7.1200999999999999</v>
      </c>
      <c r="AW92">
        <v>7.5301999999999998</v>
      </c>
      <c r="AX92">
        <v>7.0972</v>
      </c>
      <c r="AY92">
        <v>7.2378</v>
      </c>
      <c r="AZ92">
        <v>7.1988000000000003</v>
      </c>
      <c r="BA92">
        <v>6.9241000000000001</v>
      </c>
      <c r="BB92">
        <v>6.5902000000000003</v>
      </c>
      <c r="BC92">
        <v>5.7519999999999998</v>
      </c>
      <c r="BD92">
        <v>5.1586999999999996</v>
      </c>
      <c r="BE92">
        <v>4.9821</v>
      </c>
      <c r="BF92">
        <v>5.3987999999999996</v>
      </c>
      <c r="BG92">
        <v>5.4417999999999997</v>
      </c>
      <c r="BH92">
        <v>5.1566999999999998</v>
      </c>
      <c r="BI92">
        <v>5.673</v>
      </c>
      <c r="BJ92">
        <v>5.0202999999999998</v>
      </c>
      <c r="BK92">
        <v>5.2882999999999996</v>
      </c>
      <c r="BL92">
        <v>5.1227999999999998</v>
      </c>
      <c r="BM92">
        <v>4.5895000000000001</v>
      </c>
      <c r="BN92">
        <v>4.7930000000000001</v>
      </c>
      <c r="BO92">
        <v>4.1563999999999997</v>
      </c>
      <c r="BP92">
        <v>4.3186</v>
      </c>
      <c r="BQ92">
        <v>4.7538999999999998</v>
      </c>
      <c r="BR92">
        <v>4.6372</v>
      </c>
      <c r="BS92">
        <v>3.9864000000000002</v>
      </c>
      <c r="BT92">
        <v>1.9870000000000001</v>
      </c>
      <c r="BU92">
        <v>2.5318999999999998</v>
      </c>
      <c r="BV92">
        <v>2.4535999999999998</v>
      </c>
      <c r="BW92">
        <v>2.41</v>
      </c>
      <c r="BX92">
        <v>2.4609999999999999</v>
      </c>
      <c r="BY92">
        <v>2.8696000000000002</v>
      </c>
      <c r="BZ92">
        <v>2.5550999999999999</v>
      </c>
      <c r="CA92">
        <v>2.5655000000000001</v>
      </c>
      <c r="CB92">
        <v>3.5354000000000001</v>
      </c>
      <c r="CC92">
        <v>3.6472000000000002</v>
      </c>
      <c r="CD92">
        <v>3.8498999999999999</v>
      </c>
      <c r="CE92">
        <v>4.8609</v>
      </c>
      <c r="CF92">
        <v>5.1284999999999998</v>
      </c>
      <c r="CG92">
        <v>5.7161</v>
      </c>
      <c r="CH92">
        <v>6.4404000000000003</v>
      </c>
      <c r="CI92">
        <v>6.9976000000000003</v>
      </c>
      <c r="CJ92">
        <v>6.2811000000000003</v>
      </c>
      <c r="CK92">
        <v>6.8418999999999999</v>
      </c>
      <c r="CL92">
        <v>7.5580999999999996</v>
      </c>
      <c r="CM92">
        <v>8.6331000000000007</v>
      </c>
      <c r="CN92">
        <v>7.9824999999999999</v>
      </c>
      <c r="CO92">
        <v>8.5914000000000001</v>
      </c>
      <c r="CP92">
        <v>9.7444000000000006</v>
      </c>
      <c r="CQ92">
        <v>10.5321</v>
      </c>
      <c r="CR92">
        <v>10.708399999999999</v>
      </c>
      <c r="CS92">
        <v>11.2704</v>
      </c>
      <c r="CT92">
        <v>11.873200000000001</v>
      </c>
      <c r="CU92">
        <v>9.6908999999999992</v>
      </c>
      <c r="CV92">
        <v>11.1091</v>
      </c>
      <c r="CW92">
        <v>11.038</v>
      </c>
      <c r="CX92">
        <v>11.142899999999999</v>
      </c>
      <c r="CY92">
        <v>13.2044</v>
      </c>
      <c r="CZ92">
        <v>12.955299999999999</v>
      </c>
      <c r="DA92">
        <v>12.470800000000001</v>
      </c>
      <c r="DB92">
        <v>12.738799999999999</v>
      </c>
      <c r="DC92">
        <v>12.333600000000001</v>
      </c>
      <c r="DD92">
        <v>11.648099999999999</v>
      </c>
      <c r="DE92">
        <v>11.897500000000001</v>
      </c>
      <c r="DF92">
        <v>11.361700000000001</v>
      </c>
      <c r="DG92">
        <v>10.9815</v>
      </c>
      <c r="DH92">
        <v>11.454499999999999</v>
      </c>
      <c r="DI92">
        <v>11.8988</v>
      </c>
      <c r="DJ92">
        <v>12.236499999999999</v>
      </c>
      <c r="DK92">
        <v>11.960800000000001</v>
      </c>
      <c r="DL92">
        <v>11.742599999999999</v>
      </c>
      <c r="DM92">
        <v>11.615399999999999</v>
      </c>
      <c r="DN92">
        <v>11.8957</v>
      </c>
      <c r="DO92">
        <v>11.8253</v>
      </c>
      <c r="DP92">
        <v>12.6166</v>
      </c>
      <c r="DQ92">
        <v>12.3301</v>
      </c>
      <c r="DR92">
        <v>12.671799999999999</v>
      </c>
      <c r="DS92">
        <v>12.0063</v>
      </c>
      <c r="DT92">
        <v>12.5528</v>
      </c>
      <c r="DU92">
        <v>12.278</v>
      </c>
      <c r="DV92">
        <v>12.628399999999999</v>
      </c>
      <c r="DW92">
        <v>12.4213</v>
      </c>
      <c r="DX92">
        <v>12.6836</v>
      </c>
      <c r="DY92">
        <v>11.7287</v>
      </c>
    </row>
    <row r="93" spans="1:129" hidden="1" x14ac:dyDescent="0.3">
      <c r="A93" t="s">
        <v>317</v>
      </c>
      <c r="B93" s="5" t="str">
        <f t="shared" si="1"/>
        <v>FSV CN Equity</v>
      </c>
      <c r="C93" t="s">
        <v>97</v>
      </c>
      <c r="D93" t="s">
        <v>6</v>
      </c>
      <c r="E93" t="s">
        <v>6</v>
      </c>
      <c r="F93">
        <v>210.96</v>
      </c>
      <c r="G93" s="2">
        <v>42005</v>
      </c>
      <c r="H93" s="2">
        <v>45657</v>
      </c>
      <c r="I93" s="2" t="s">
        <v>667</v>
      </c>
      <c r="J93" s="4">
        <v>26.2</v>
      </c>
      <c r="K93">
        <v>32.306399999999996</v>
      </c>
      <c r="L93">
        <v>36.381900000000002</v>
      </c>
      <c r="M93">
        <v>39.238500000000002</v>
      </c>
      <c r="N93">
        <v>40.249699999999997</v>
      </c>
      <c r="O93">
        <v>42.927999999999997</v>
      </c>
      <c r="P93">
        <v>50.748399999999997</v>
      </c>
      <c r="Q93">
        <v>52.297899999999998</v>
      </c>
      <c r="R93">
        <v>50.043199999999999</v>
      </c>
      <c r="S93">
        <v>49.350900000000003</v>
      </c>
      <c r="T93">
        <v>50.0398</v>
      </c>
      <c r="U93">
        <v>52.8917</v>
      </c>
      <c r="V93">
        <v>58.248399999999997</v>
      </c>
      <c r="W93">
        <v>55.5717</v>
      </c>
      <c r="X93">
        <v>60.518500000000003</v>
      </c>
      <c r="Y93">
        <v>59.211300000000001</v>
      </c>
      <c r="Z93">
        <v>57.522199999999998</v>
      </c>
      <c r="AA93">
        <v>51.234499999999997</v>
      </c>
      <c r="AB93">
        <v>54.986400000000003</v>
      </c>
      <c r="AC93">
        <v>60.227499999999999</v>
      </c>
      <c r="AD93">
        <v>61.370800000000003</v>
      </c>
      <c r="AE93">
        <v>72.293700000000001</v>
      </c>
      <c r="AF93">
        <v>76.135599999999997</v>
      </c>
      <c r="AG93">
        <v>80.434200000000004</v>
      </c>
      <c r="AH93">
        <v>80.017600000000002</v>
      </c>
      <c r="AI93">
        <v>78.940399999999997</v>
      </c>
      <c r="AJ93">
        <v>76.227199999999996</v>
      </c>
      <c r="AK93">
        <v>82.526499999999999</v>
      </c>
      <c r="AL93">
        <v>77.9251</v>
      </c>
      <c r="AM93">
        <v>85.357399999999998</v>
      </c>
      <c r="AN93">
        <v>83.513599999999997</v>
      </c>
      <c r="AO93">
        <v>83.718400000000003</v>
      </c>
      <c r="AP93">
        <v>77.996300000000005</v>
      </c>
      <c r="AQ93">
        <v>85.032300000000006</v>
      </c>
      <c r="AR93">
        <v>90.056200000000004</v>
      </c>
      <c r="AS93">
        <v>85.849599999999995</v>
      </c>
      <c r="AT93">
        <v>87.032399999999996</v>
      </c>
      <c r="AU93">
        <v>95.551900000000003</v>
      </c>
      <c r="AV93">
        <v>103.1395</v>
      </c>
      <c r="AW93">
        <v>106.6944</v>
      </c>
      <c r="AX93">
        <v>104.45489999999999</v>
      </c>
      <c r="AY93">
        <v>92.442599999999999</v>
      </c>
      <c r="AZ93">
        <v>96.472200000000001</v>
      </c>
      <c r="BA93">
        <v>89.857299999999995</v>
      </c>
      <c r="BB93">
        <v>102.383</v>
      </c>
      <c r="BC93">
        <v>109.5762</v>
      </c>
      <c r="BD93">
        <v>114.3772</v>
      </c>
      <c r="BE93">
        <v>112.0042</v>
      </c>
      <c r="BF93">
        <v>117.68219999999999</v>
      </c>
      <c r="BG93">
        <v>121.2466</v>
      </c>
      <c r="BH93">
        <v>133.27510000000001</v>
      </c>
      <c r="BI93">
        <v>133.08260000000001</v>
      </c>
      <c r="BJ93">
        <v>130.8954</v>
      </c>
      <c r="BK93">
        <v>110.78360000000001</v>
      </c>
      <c r="BL93">
        <v>122.4633</v>
      </c>
      <c r="BM93">
        <v>116.6827</v>
      </c>
      <c r="BN93">
        <v>125.67829999999999</v>
      </c>
      <c r="BO93">
        <v>128.54490000000001</v>
      </c>
      <c r="BP93">
        <v>104.96339999999999</v>
      </c>
      <c r="BQ93">
        <v>116.4057</v>
      </c>
      <c r="BR93">
        <v>123.7953</v>
      </c>
      <c r="BS93">
        <v>132.494</v>
      </c>
      <c r="BT93">
        <v>155.2141</v>
      </c>
      <c r="BU93">
        <v>158.13050000000001</v>
      </c>
      <c r="BV93">
        <v>170.46619999999999</v>
      </c>
      <c r="BW93">
        <v>173.30860000000001</v>
      </c>
      <c r="BX93">
        <v>171.8244</v>
      </c>
      <c r="BY93">
        <v>169.21619999999999</v>
      </c>
      <c r="BZ93">
        <v>169.66300000000001</v>
      </c>
      <c r="CA93">
        <v>187.54419999999999</v>
      </c>
      <c r="CB93">
        <v>181.40799999999999</v>
      </c>
      <c r="CC93">
        <v>194.1671</v>
      </c>
      <c r="CD93">
        <v>190.59800000000001</v>
      </c>
      <c r="CE93">
        <v>206.97829999999999</v>
      </c>
      <c r="CF93">
        <v>226.22460000000001</v>
      </c>
      <c r="CG93">
        <v>228.11330000000001</v>
      </c>
      <c r="CH93">
        <v>223.15350000000001</v>
      </c>
      <c r="CI93">
        <v>240.53809999999999</v>
      </c>
      <c r="CJ93">
        <v>239.2713</v>
      </c>
      <c r="CK93">
        <v>242.4803</v>
      </c>
      <c r="CL93">
        <v>197.70050000000001</v>
      </c>
      <c r="CM93">
        <v>175.9982</v>
      </c>
      <c r="CN93">
        <v>176.62129999999999</v>
      </c>
      <c r="CO93">
        <v>156.45189999999999</v>
      </c>
      <c r="CP93">
        <v>158.2002</v>
      </c>
      <c r="CQ93">
        <v>152.76439999999999</v>
      </c>
      <c r="CR93">
        <v>167.60640000000001</v>
      </c>
      <c r="CS93">
        <v>160.73820000000001</v>
      </c>
      <c r="CT93">
        <v>161.1507</v>
      </c>
      <c r="CU93">
        <v>166.9135</v>
      </c>
      <c r="CV93">
        <v>170.7945</v>
      </c>
      <c r="CW93">
        <v>162.7749</v>
      </c>
      <c r="CX93">
        <v>186.6694</v>
      </c>
      <c r="CY93">
        <v>183.63589999999999</v>
      </c>
      <c r="CZ93">
        <v>187.25129999999999</v>
      </c>
      <c r="DA93">
        <v>200.3982</v>
      </c>
      <c r="DB93">
        <v>193.9083</v>
      </c>
      <c r="DC93">
        <v>200.91829999999999</v>
      </c>
      <c r="DD93">
        <v>203.38030000000001</v>
      </c>
      <c r="DE93">
        <v>201.2236</v>
      </c>
      <c r="DF93">
        <v>194.85849999999999</v>
      </c>
      <c r="DG93">
        <v>193.54669999999999</v>
      </c>
      <c r="DH93">
        <v>210.0282</v>
      </c>
      <c r="DI93">
        <v>212.00649999999999</v>
      </c>
      <c r="DJ93">
        <v>222.24879999999999</v>
      </c>
      <c r="DK93">
        <v>220.58949999999999</v>
      </c>
      <c r="DL93">
        <v>221.82570000000001</v>
      </c>
      <c r="DM93">
        <v>200.01410000000001</v>
      </c>
      <c r="DN93">
        <v>197.93680000000001</v>
      </c>
      <c r="DO93">
        <v>206.28960000000001</v>
      </c>
      <c r="DP93">
        <v>238.52109999999999</v>
      </c>
      <c r="DQ93">
        <v>240.70089999999999</v>
      </c>
      <c r="DR93">
        <v>245.18090000000001</v>
      </c>
      <c r="DS93">
        <v>255.78749999999999</v>
      </c>
      <c r="DT93">
        <v>270.98790000000002</v>
      </c>
      <c r="DU93">
        <v>258.71319999999997</v>
      </c>
    </row>
    <row r="94" spans="1:129" x14ac:dyDescent="0.3">
      <c r="A94" t="s">
        <v>318</v>
      </c>
      <c r="B94" t="str">
        <f t="shared" si="1"/>
        <v>FTS CN Equity</v>
      </c>
      <c r="C94" t="s">
        <v>98</v>
      </c>
      <c r="D94" t="s">
        <v>6</v>
      </c>
      <c r="E94" t="s">
        <v>6</v>
      </c>
      <c r="F94">
        <v>72.599999999999994</v>
      </c>
      <c r="G94" s="2">
        <v>42005</v>
      </c>
      <c r="H94" s="2">
        <v>45657</v>
      </c>
      <c r="I94" s="2" t="s">
        <v>666</v>
      </c>
      <c r="J94" s="4">
        <v>27.66</v>
      </c>
      <c r="K94">
        <v>26.340199999999999</v>
      </c>
      <c r="L94">
        <v>25.674700000000001</v>
      </c>
      <c r="M94">
        <v>26.133900000000001</v>
      </c>
      <c r="N94">
        <v>25.501100000000001</v>
      </c>
      <c r="O94">
        <v>23.540500000000002</v>
      </c>
      <c r="P94">
        <v>25.145199999999999</v>
      </c>
      <c r="Q94">
        <v>24.175899999999999</v>
      </c>
      <c r="R94">
        <v>25.855799999999999</v>
      </c>
      <c r="S94">
        <v>25.638999999999999</v>
      </c>
      <c r="T94">
        <v>25.234300000000001</v>
      </c>
      <c r="U94">
        <v>25.596900000000002</v>
      </c>
      <c r="V94">
        <v>27.697500000000002</v>
      </c>
      <c r="W94">
        <v>25.9345</v>
      </c>
      <c r="X94">
        <v>28.146999999999998</v>
      </c>
      <c r="Y94">
        <v>27.517800000000001</v>
      </c>
      <c r="Z94">
        <v>28.625599999999999</v>
      </c>
      <c r="AA94">
        <v>30.474900000000002</v>
      </c>
      <c r="AB94">
        <v>30.174800000000001</v>
      </c>
      <c r="AC94">
        <v>29.0428</v>
      </c>
      <c r="AD94">
        <v>29.704599999999999</v>
      </c>
      <c r="AE94">
        <v>31.084499999999998</v>
      </c>
      <c r="AF94">
        <v>28.471</v>
      </c>
      <c r="AG94">
        <v>29.480799999999999</v>
      </c>
      <c r="AH94">
        <v>29.751000000000001</v>
      </c>
      <c r="AI94">
        <v>30.240600000000001</v>
      </c>
      <c r="AJ94">
        <v>31.633099999999999</v>
      </c>
      <c r="AK94">
        <v>31.8843</v>
      </c>
      <c r="AL94">
        <v>32.210500000000003</v>
      </c>
      <c r="AM94">
        <v>33.014499999999998</v>
      </c>
      <c r="AN94">
        <v>32.927500000000002</v>
      </c>
      <c r="AO94">
        <v>33.384300000000003</v>
      </c>
      <c r="AP94">
        <v>32.7121</v>
      </c>
      <c r="AQ94">
        <v>34.714100000000002</v>
      </c>
      <c r="AR94">
        <v>35.013100000000001</v>
      </c>
      <c r="AS94">
        <v>33.988500000000002</v>
      </c>
      <c r="AT94">
        <v>32.0351</v>
      </c>
      <c r="AU94">
        <v>31.2334</v>
      </c>
      <c r="AV94">
        <v>32.395499999999998</v>
      </c>
      <c r="AW94">
        <v>32.104900000000001</v>
      </c>
      <c r="AX94">
        <v>31.177399999999999</v>
      </c>
      <c r="AY94">
        <v>31.621400000000001</v>
      </c>
      <c r="AZ94">
        <v>32.1858</v>
      </c>
      <c r="BA94">
        <v>32.4651</v>
      </c>
      <c r="BB94">
        <v>31.826699999999999</v>
      </c>
      <c r="BC94">
        <v>33.0578</v>
      </c>
      <c r="BD94">
        <v>35.412100000000002</v>
      </c>
      <c r="BE94">
        <v>34.920999999999999</v>
      </c>
      <c r="BF94">
        <v>35.956899999999997</v>
      </c>
      <c r="BG94">
        <v>36.760199999999998</v>
      </c>
      <c r="BH94">
        <v>38.263100000000001</v>
      </c>
      <c r="BI94">
        <v>38.363900000000001</v>
      </c>
      <c r="BJ94">
        <v>39.905700000000003</v>
      </c>
      <c r="BK94">
        <v>40.421599999999998</v>
      </c>
      <c r="BL94">
        <v>40.663899999999998</v>
      </c>
      <c r="BM94">
        <v>43.328600000000002</v>
      </c>
      <c r="BN94">
        <v>44.148299999999999</v>
      </c>
      <c r="BO94">
        <v>43.131500000000003</v>
      </c>
      <c r="BP94">
        <v>41.387</v>
      </c>
      <c r="BQ94">
        <v>42.850299999999997</v>
      </c>
      <c r="BR94">
        <v>45.904200000000003</v>
      </c>
      <c r="BS94">
        <v>43.556100000000001</v>
      </c>
      <c r="BT94">
        <v>43.515999999999998</v>
      </c>
      <c r="BU94">
        <v>43.251399999999997</v>
      </c>
      <c r="BV94">
        <v>42.901499999999999</v>
      </c>
      <c r="BW94">
        <v>41.784599999999998</v>
      </c>
      <c r="BX94">
        <v>44.147799999999997</v>
      </c>
      <c r="BY94">
        <v>42.604399999999998</v>
      </c>
      <c r="BZ94">
        <v>44.458199999999998</v>
      </c>
      <c r="CA94">
        <v>42.9801</v>
      </c>
      <c r="CB94">
        <v>43.106699999999996</v>
      </c>
      <c r="CC94">
        <v>42.867600000000003</v>
      </c>
      <c r="CD94">
        <v>42.636800000000001</v>
      </c>
      <c r="CE94">
        <v>40.793199999999999</v>
      </c>
      <c r="CF94">
        <v>45.396999999999998</v>
      </c>
      <c r="CG94">
        <v>45.646799999999999</v>
      </c>
      <c r="CH94">
        <v>46.060499999999998</v>
      </c>
      <c r="CI94">
        <v>46.102499999999999</v>
      </c>
      <c r="CJ94">
        <v>47.539200000000001</v>
      </c>
      <c r="CK94">
        <v>48.985100000000003</v>
      </c>
      <c r="CL94">
        <v>47.620699999999999</v>
      </c>
      <c r="CM94">
        <v>46.688400000000001</v>
      </c>
      <c r="CN94">
        <v>47.280700000000003</v>
      </c>
      <c r="CO94">
        <v>52.217500000000001</v>
      </c>
      <c r="CP94">
        <v>51.6614</v>
      </c>
      <c r="CQ94">
        <v>50.148000000000003</v>
      </c>
      <c r="CR94">
        <v>53.385800000000003</v>
      </c>
      <c r="CS94">
        <v>53.972999999999999</v>
      </c>
      <c r="CT94">
        <v>55.549900000000001</v>
      </c>
      <c r="CU94">
        <v>52.989699999999999</v>
      </c>
      <c r="CV94">
        <v>52.676200000000001</v>
      </c>
      <c r="CW94">
        <v>50.8994</v>
      </c>
      <c r="CX94">
        <v>46.102899999999998</v>
      </c>
      <c r="CY94">
        <v>46.893500000000003</v>
      </c>
      <c r="CZ94">
        <v>48.075000000000003</v>
      </c>
      <c r="DA94">
        <v>48.110500000000002</v>
      </c>
      <c r="DB94">
        <v>48.545699999999997</v>
      </c>
      <c r="DC94">
        <v>48.442599999999999</v>
      </c>
      <c r="DD94">
        <v>51.537500000000001</v>
      </c>
      <c r="DE94">
        <v>53.3675</v>
      </c>
      <c r="DF94">
        <v>51.6999</v>
      </c>
      <c r="DG94">
        <v>51.690800000000003</v>
      </c>
      <c r="DH94">
        <v>50.893999999999998</v>
      </c>
      <c r="DI94">
        <v>48.486499999999999</v>
      </c>
      <c r="DJ94">
        <v>47.205500000000001</v>
      </c>
      <c r="DK94">
        <v>50.380600000000001</v>
      </c>
      <c r="DL94">
        <v>50.262599999999999</v>
      </c>
      <c r="DM94">
        <v>50.392099999999999</v>
      </c>
      <c r="DN94">
        <v>49.874299999999998</v>
      </c>
      <c r="DO94">
        <v>48.9343</v>
      </c>
      <c r="DP94">
        <v>50.0471</v>
      </c>
      <c r="DQ94">
        <v>50.552</v>
      </c>
      <c r="DR94">
        <v>51.516399999999997</v>
      </c>
      <c r="DS94">
        <v>50.25</v>
      </c>
      <c r="DT94">
        <v>54.663499999999999</v>
      </c>
      <c r="DU94">
        <v>56.5991</v>
      </c>
      <c r="DV94">
        <v>58.651200000000003</v>
      </c>
      <c r="DW94">
        <v>57.486699999999999</v>
      </c>
      <c r="DX94">
        <v>60.335700000000003</v>
      </c>
      <c r="DY94">
        <v>57.578699999999998</v>
      </c>
    </row>
    <row r="95" spans="1:129" x14ac:dyDescent="0.3">
      <c r="A95" t="s">
        <v>319</v>
      </c>
      <c r="B95" t="str">
        <f t="shared" si="1"/>
        <v>FTT CN Equity</v>
      </c>
      <c r="C95" t="s">
        <v>99</v>
      </c>
      <c r="D95" t="s">
        <v>6</v>
      </c>
      <c r="E95" t="s">
        <v>6</v>
      </c>
      <c r="F95">
        <v>85.39</v>
      </c>
      <c r="G95" s="2">
        <v>42005</v>
      </c>
      <c r="H95" s="2">
        <v>45657</v>
      </c>
      <c r="I95" s="2" t="s">
        <v>665</v>
      </c>
      <c r="J95" s="4">
        <v>15.13</v>
      </c>
      <c r="K95">
        <v>18.188700000000001</v>
      </c>
      <c r="L95">
        <v>17.130800000000001</v>
      </c>
      <c r="M95">
        <v>17.974299999999999</v>
      </c>
      <c r="N95">
        <v>18.220099999999999</v>
      </c>
      <c r="O95">
        <v>17.172899999999998</v>
      </c>
      <c r="P95">
        <v>16.652999999999999</v>
      </c>
      <c r="Q95">
        <v>16.472999999999999</v>
      </c>
      <c r="R95">
        <v>14.4573</v>
      </c>
      <c r="S95">
        <v>15.431900000000001</v>
      </c>
      <c r="T95">
        <v>14.622999999999999</v>
      </c>
      <c r="U95">
        <v>13.9224</v>
      </c>
      <c r="V95">
        <v>13.2964</v>
      </c>
      <c r="W95">
        <v>13.9597</v>
      </c>
      <c r="X95">
        <v>14.353</v>
      </c>
      <c r="Y95">
        <v>16.783999999999999</v>
      </c>
      <c r="Z95">
        <v>16.7685</v>
      </c>
      <c r="AA95">
        <v>15.971500000000001</v>
      </c>
      <c r="AB95">
        <v>16.0626</v>
      </c>
      <c r="AC95">
        <v>17.7927</v>
      </c>
      <c r="AD95">
        <v>18.6648</v>
      </c>
      <c r="AE95">
        <v>19.0932</v>
      </c>
      <c r="AF95">
        <v>20.847999999999999</v>
      </c>
      <c r="AG95">
        <v>20.254799999999999</v>
      </c>
      <c r="AH95">
        <v>20.293299999999999</v>
      </c>
      <c r="AI95">
        <v>19.137</v>
      </c>
      <c r="AJ95">
        <v>19.276700000000002</v>
      </c>
      <c r="AK95">
        <v>20.145800000000001</v>
      </c>
      <c r="AL95">
        <v>20.0852</v>
      </c>
      <c r="AM95">
        <v>19.866399999999999</v>
      </c>
      <c r="AN95">
        <v>19.608499999999999</v>
      </c>
      <c r="AO95">
        <v>22.4895</v>
      </c>
      <c r="AP95">
        <v>22.457999999999998</v>
      </c>
      <c r="AQ95">
        <v>24.764500000000002</v>
      </c>
      <c r="AR95">
        <v>24.4818</v>
      </c>
      <c r="AS95">
        <v>25.1234</v>
      </c>
      <c r="AT95">
        <v>26.8262</v>
      </c>
      <c r="AU95">
        <v>27.2257</v>
      </c>
      <c r="AV95">
        <v>24.7485</v>
      </c>
      <c r="AW95">
        <v>25.799900000000001</v>
      </c>
      <c r="AX95">
        <v>25.849399999999999</v>
      </c>
      <c r="AY95">
        <v>26.009699999999999</v>
      </c>
      <c r="AZ95">
        <v>27.3002</v>
      </c>
      <c r="BA95">
        <v>24.468</v>
      </c>
      <c r="BB95">
        <v>25.452300000000001</v>
      </c>
      <c r="BC95">
        <v>22.055900000000001</v>
      </c>
      <c r="BD95">
        <v>22.443999999999999</v>
      </c>
      <c r="BE95">
        <v>19.346800000000002</v>
      </c>
      <c r="BF95">
        <v>20.241</v>
      </c>
      <c r="BG95">
        <v>19.940300000000001</v>
      </c>
      <c r="BH95">
        <v>19.474599999999999</v>
      </c>
      <c r="BI95">
        <v>19.712299999999999</v>
      </c>
      <c r="BJ95">
        <v>17.943100000000001</v>
      </c>
      <c r="BK95">
        <v>19.737400000000001</v>
      </c>
      <c r="BL95">
        <v>18.869199999999999</v>
      </c>
      <c r="BM95">
        <v>19.269300000000001</v>
      </c>
      <c r="BN95">
        <v>19.3612</v>
      </c>
      <c r="BO95">
        <v>18.726600000000001</v>
      </c>
      <c r="BP95">
        <v>20.204599999999999</v>
      </c>
      <c r="BQ95">
        <v>21.299099999999999</v>
      </c>
      <c r="BR95">
        <v>19.270199999999999</v>
      </c>
      <c r="BS95">
        <v>16.889600000000002</v>
      </c>
      <c r="BT95">
        <v>12.8415</v>
      </c>
      <c r="BU95">
        <v>15.027100000000001</v>
      </c>
      <c r="BV95">
        <v>15.8017</v>
      </c>
      <c r="BW95">
        <v>15.9308</v>
      </c>
      <c r="BX95">
        <v>16.438600000000001</v>
      </c>
      <c r="BY95">
        <v>17.3094</v>
      </c>
      <c r="BZ95">
        <v>17.700600000000001</v>
      </c>
      <c r="CA95">
        <v>17.613700000000001</v>
      </c>
      <c r="CB95">
        <v>23.236000000000001</v>
      </c>
      <c r="CC95">
        <v>23.700700000000001</v>
      </c>
      <c r="CD95">
        <v>23.411300000000001</v>
      </c>
      <c r="CE95">
        <v>29.3066</v>
      </c>
      <c r="CF95">
        <v>28.203600000000002</v>
      </c>
      <c r="CG95">
        <v>28.23</v>
      </c>
      <c r="CH95">
        <v>27.413799999999998</v>
      </c>
      <c r="CI95">
        <v>28.8263</v>
      </c>
      <c r="CJ95">
        <v>28.657499999999999</v>
      </c>
      <c r="CK95">
        <v>29.372900000000001</v>
      </c>
      <c r="CL95">
        <v>27.950700000000001</v>
      </c>
      <c r="CM95">
        <v>32.771700000000003</v>
      </c>
      <c r="CN95">
        <v>29.3033</v>
      </c>
      <c r="CO95">
        <v>28.700099999999999</v>
      </c>
      <c r="CP95">
        <v>31.905000000000001</v>
      </c>
      <c r="CQ95">
        <v>33.401499999999999</v>
      </c>
      <c r="CR95">
        <v>34.089799999999997</v>
      </c>
      <c r="CS95">
        <v>32.731299999999997</v>
      </c>
      <c r="CT95">
        <v>30.668900000000001</v>
      </c>
      <c r="CU95">
        <v>24.7121</v>
      </c>
      <c r="CV95">
        <v>25.542200000000001</v>
      </c>
      <c r="CW95">
        <v>26.034300000000002</v>
      </c>
      <c r="CX95">
        <v>22.336200000000002</v>
      </c>
      <c r="CY95">
        <v>26.650700000000001</v>
      </c>
      <c r="CZ95">
        <v>31.575900000000001</v>
      </c>
      <c r="DA95">
        <v>31.195900000000002</v>
      </c>
      <c r="DB95">
        <v>34.791899999999998</v>
      </c>
      <c r="DC95">
        <v>32.292999999999999</v>
      </c>
      <c r="DD95">
        <v>31.4346</v>
      </c>
      <c r="DE95">
        <v>32.759500000000003</v>
      </c>
      <c r="DF95">
        <v>34.482900000000001</v>
      </c>
      <c r="DG95">
        <v>38.277799999999999</v>
      </c>
      <c r="DH95">
        <v>42.664499999999997</v>
      </c>
      <c r="DI95">
        <v>40.102800000000002</v>
      </c>
      <c r="DJ95">
        <v>37.8628</v>
      </c>
      <c r="DK95">
        <v>35.121899999999997</v>
      </c>
      <c r="DL95">
        <v>32.849299999999999</v>
      </c>
      <c r="DM95">
        <v>36.475900000000003</v>
      </c>
      <c r="DN95">
        <v>37.037500000000001</v>
      </c>
      <c r="DO95">
        <v>34.114600000000003</v>
      </c>
      <c r="DP95">
        <v>38.170400000000001</v>
      </c>
      <c r="DQ95">
        <v>41.411200000000001</v>
      </c>
      <c r="DR95">
        <v>39.278500000000001</v>
      </c>
      <c r="DS95">
        <v>38.699599999999997</v>
      </c>
      <c r="DT95">
        <v>38.178600000000003</v>
      </c>
      <c r="DU95">
        <v>38.861800000000002</v>
      </c>
      <c r="DV95">
        <v>43.126899999999999</v>
      </c>
      <c r="DW95">
        <v>39.483600000000003</v>
      </c>
      <c r="DX95">
        <v>37.386899999999997</v>
      </c>
      <c r="DY95">
        <v>37.279200000000003</v>
      </c>
    </row>
    <row r="96" spans="1:129" x14ac:dyDescent="0.3">
      <c r="A96" t="s">
        <v>320</v>
      </c>
      <c r="B96" t="str">
        <f t="shared" si="1"/>
        <v>FVI CN Equity</v>
      </c>
      <c r="C96" t="s">
        <v>100</v>
      </c>
      <c r="D96" t="s">
        <v>6</v>
      </c>
      <c r="E96" t="s">
        <v>6</v>
      </c>
      <c r="F96">
        <v>13.32</v>
      </c>
      <c r="G96" s="2">
        <v>42005</v>
      </c>
      <c r="H96" s="2">
        <v>45657</v>
      </c>
      <c r="I96" s="2" t="s">
        <v>663</v>
      </c>
      <c r="J96" s="4">
        <v>6.16</v>
      </c>
      <c r="K96">
        <v>5.62</v>
      </c>
      <c r="L96">
        <v>4.78</v>
      </c>
      <c r="M96">
        <v>4.57</v>
      </c>
      <c r="N96">
        <v>4.7699999999999996</v>
      </c>
      <c r="O96">
        <v>4.55</v>
      </c>
      <c r="P96">
        <v>3.64</v>
      </c>
      <c r="Q96">
        <v>3.2</v>
      </c>
      <c r="R96">
        <v>2.93</v>
      </c>
      <c r="S96">
        <v>3.41</v>
      </c>
      <c r="T96">
        <v>3.27</v>
      </c>
      <c r="U96">
        <v>3.11</v>
      </c>
      <c r="V96">
        <v>3.56</v>
      </c>
      <c r="W96">
        <v>4.66</v>
      </c>
      <c r="X96">
        <v>5.0599999999999996</v>
      </c>
      <c r="Y96">
        <v>8.0299999999999994</v>
      </c>
      <c r="Z96">
        <v>7.31</v>
      </c>
      <c r="AA96">
        <v>9.0299999999999994</v>
      </c>
      <c r="AB96">
        <v>11.38</v>
      </c>
      <c r="AC96">
        <v>9.7899999999999991</v>
      </c>
      <c r="AD96">
        <v>9.51</v>
      </c>
      <c r="AE96">
        <v>9.17</v>
      </c>
      <c r="AF96">
        <v>8.1199999999999992</v>
      </c>
      <c r="AG96">
        <v>7.59</v>
      </c>
      <c r="AH96">
        <v>8.1</v>
      </c>
      <c r="AI96">
        <v>7.53</v>
      </c>
      <c r="AJ96">
        <v>6.92</v>
      </c>
      <c r="AK96">
        <v>6.27</v>
      </c>
      <c r="AL96">
        <v>6.37</v>
      </c>
      <c r="AM96">
        <v>6.35</v>
      </c>
      <c r="AN96">
        <v>6.23</v>
      </c>
      <c r="AO96">
        <v>6.03</v>
      </c>
      <c r="AP96">
        <v>5.46</v>
      </c>
      <c r="AQ96">
        <v>5.43</v>
      </c>
      <c r="AR96">
        <v>5.44</v>
      </c>
      <c r="AS96">
        <v>6.56</v>
      </c>
      <c r="AT96">
        <v>5.92</v>
      </c>
      <c r="AU96">
        <v>5.8</v>
      </c>
      <c r="AV96">
        <v>6.72</v>
      </c>
      <c r="AW96">
        <v>7.29</v>
      </c>
      <c r="AX96">
        <v>7.17</v>
      </c>
      <c r="AY96">
        <v>7.48</v>
      </c>
      <c r="AZ96">
        <v>7.1</v>
      </c>
      <c r="BA96">
        <v>5.98</v>
      </c>
      <c r="BB96">
        <v>5.64</v>
      </c>
      <c r="BC96">
        <v>5</v>
      </c>
      <c r="BD96">
        <v>4.2699999999999996</v>
      </c>
      <c r="BE96">
        <v>5</v>
      </c>
      <c r="BF96">
        <v>5.29</v>
      </c>
      <c r="BG96">
        <v>4.9400000000000004</v>
      </c>
      <c r="BH96">
        <v>4.45</v>
      </c>
      <c r="BI96">
        <v>4.0999999999999996</v>
      </c>
      <c r="BJ96">
        <v>3.49</v>
      </c>
      <c r="BK96">
        <v>3.73</v>
      </c>
      <c r="BL96">
        <v>4.97</v>
      </c>
      <c r="BM96">
        <v>5.5</v>
      </c>
      <c r="BN96">
        <v>4.0999999999999996</v>
      </c>
      <c r="BO96">
        <v>4.2</v>
      </c>
      <c r="BP96">
        <v>4.3600000000000003</v>
      </c>
      <c r="BQ96">
        <v>5.29</v>
      </c>
      <c r="BR96">
        <v>5.19</v>
      </c>
      <c r="BS96">
        <v>3.93</v>
      </c>
      <c r="BT96">
        <v>3.24</v>
      </c>
      <c r="BU96">
        <v>4.18</v>
      </c>
      <c r="BV96">
        <v>6.18</v>
      </c>
      <c r="BW96">
        <v>6.9</v>
      </c>
      <c r="BX96">
        <v>8.9700000000000006</v>
      </c>
      <c r="BY96">
        <v>9.5</v>
      </c>
      <c r="BZ96">
        <v>8.4700000000000006</v>
      </c>
      <c r="CA96">
        <v>8.81</v>
      </c>
      <c r="CB96">
        <v>8.27</v>
      </c>
      <c r="CC96">
        <v>10.46</v>
      </c>
      <c r="CD96">
        <v>9.85</v>
      </c>
      <c r="CE96">
        <v>9.57</v>
      </c>
      <c r="CF96">
        <v>8.15</v>
      </c>
      <c r="CG96">
        <v>7.4</v>
      </c>
      <c r="CH96">
        <v>8.42</v>
      </c>
      <c r="CI96">
        <v>6.91</v>
      </c>
      <c r="CJ96">
        <v>5.93</v>
      </c>
      <c r="CK96">
        <v>5.54</v>
      </c>
      <c r="CL96">
        <v>4.9800000000000004</v>
      </c>
      <c r="CM96">
        <v>6.04</v>
      </c>
      <c r="CN96">
        <v>4.45</v>
      </c>
      <c r="CO96">
        <v>4.9400000000000004</v>
      </c>
      <c r="CP96">
        <v>4.32</v>
      </c>
      <c r="CQ96">
        <v>4.7300000000000004</v>
      </c>
      <c r="CR96">
        <v>4.75</v>
      </c>
      <c r="CS96">
        <v>4.49</v>
      </c>
      <c r="CT96">
        <v>4.17</v>
      </c>
      <c r="CU96">
        <v>3.66</v>
      </c>
      <c r="CV96">
        <v>3.67</v>
      </c>
      <c r="CW96">
        <v>3.04</v>
      </c>
      <c r="CX96">
        <v>3.46</v>
      </c>
      <c r="CY96">
        <v>3.79</v>
      </c>
      <c r="CZ96">
        <v>5.0199999999999996</v>
      </c>
      <c r="DA96">
        <v>5.09</v>
      </c>
      <c r="DB96">
        <v>5.14</v>
      </c>
      <c r="DC96">
        <v>4.43</v>
      </c>
      <c r="DD96">
        <v>5.15</v>
      </c>
      <c r="DE96">
        <v>5.07</v>
      </c>
      <c r="DF96">
        <v>4.5</v>
      </c>
      <c r="DG96">
        <v>4.3099999999999996</v>
      </c>
      <c r="DH96">
        <v>4.7</v>
      </c>
      <c r="DI96">
        <v>4.2</v>
      </c>
      <c r="DJ96">
        <v>3.7</v>
      </c>
      <c r="DK96">
        <v>3.89</v>
      </c>
      <c r="DL96">
        <v>5.26</v>
      </c>
      <c r="DM96">
        <v>5.0999999999999996</v>
      </c>
      <c r="DN96">
        <v>4.0999999999999996</v>
      </c>
      <c r="DO96">
        <v>3.69</v>
      </c>
      <c r="DP96">
        <v>5.03</v>
      </c>
      <c r="DQ96">
        <v>6.25</v>
      </c>
      <c r="DR96">
        <v>8.5399999999999991</v>
      </c>
      <c r="DS96">
        <v>6.69</v>
      </c>
      <c r="DT96">
        <v>6.69</v>
      </c>
      <c r="DU96">
        <v>6.21</v>
      </c>
      <c r="DV96">
        <v>6.29</v>
      </c>
      <c r="DW96">
        <v>6.93</v>
      </c>
      <c r="DX96">
        <v>6.75</v>
      </c>
      <c r="DY96">
        <v>6.17</v>
      </c>
    </row>
    <row r="97" spans="1:129" x14ac:dyDescent="0.3">
      <c r="A97" t="s">
        <v>321</v>
      </c>
      <c r="B97" t="str">
        <f t="shared" si="1"/>
        <v>GEI CN Equity</v>
      </c>
      <c r="C97" t="s">
        <v>101</v>
      </c>
      <c r="D97" t="s">
        <v>6</v>
      </c>
      <c r="E97" t="s">
        <v>6</v>
      </c>
      <c r="F97">
        <v>26.81</v>
      </c>
      <c r="G97" s="2">
        <v>42005</v>
      </c>
      <c r="H97" s="2">
        <v>45657</v>
      </c>
      <c r="I97" s="2" t="s">
        <v>664</v>
      </c>
      <c r="J97" s="4">
        <v>10.62</v>
      </c>
      <c r="K97">
        <v>12.442399999999999</v>
      </c>
      <c r="L97">
        <v>12.348699999999999</v>
      </c>
      <c r="M97">
        <v>13.2233</v>
      </c>
      <c r="N97">
        <v>11.3743</v>
      </c>
      <c r="O97">
        <v>10.8657</v>
      </c>
      <c r="P97">
        <v>9.2901000000000007</v>
      </c>
      <c r="Q97">
        <v>9.3478999999999992</v>
      </c>
      <c r="R97">
        <v>8.2085000000000008</v>
      </c>
      <c r="S97">
        <v>8.5519999999999996</v>
      </c>
      <c r="T97">
        <v>8.1692999999999998</v>
      </c>
      <c r="U97">
        <v>6.9307999999999996</v>
      </c>
      <c r="V97">
        <v>7.7934000000000001</v>
      </c>
      <c r="W97">
        <v>8.6309000000000005</v>
      </c>
      <c r="X97">
        <v>8.7890999999999995</v>
      </c>
      <c r="Y97">
        <v>9.5299999999999994</v>
      </c>
      <c r="Z97">
        <v>7.8489000000000004</v>
      </c>
      <c r="AA97">
        <v>7.8356000000000003</v>
      </c>
      <c r="AB97">
        <v>7.7885</v>
      </c>
      <c r="AC97">
        <v>9.3461999999999996</v>
      </c>
      <c r="AD97">
        <v>9.4055999999999997</v>
      </c>
      <c r="AE97">
        <v>8.9736999999999991</v>
      </c>
      <c r="AF97">
        <v>9.7308000000000003</v>
      </c>
      <c r="AG97">
        <v>10.2965</v>
      </c>
      <c r="AH97">
        <v>10.269399999999999</v>
      </c>
      <c r="AI97">
        <v>10.085000000000001</v>
      </c>
      <c r="AJ97">
        <v>10.5405</v>
      </c>
      <c r="AK97">
        <v>10.2149</v>
      </c>
      <c r="AL97">
        <v>9.8893000000000004</v>
      </c>
      <c r="AM97">
        <v>9.4321999999999999</v>
      </c>
      <c r="AN97">
        <v>9.1340000000000003</v>
      </c>
      <c r="AO97">
        <v>9.8262</v>
      </c>
      <c r="AP97">
        <v>10.158300000000001</v>
      </c>
      <c r="AQ97">
        <v>10.055099999999999</v>
      </c>
      <c r="AR97">
        <v>9.9061000000000003</v>
      </c>
      <c r="AS97">
        <v>10.613</v>
      </c>
      <c r="AT97">
        <v>10.367800000000001</v>
      </c>
      <c r="AU97">
        <v>9.7372999999999994</v>
      </c>
      <c r="AV97">
        <v>9.8924000000000003</v>
      </c>
      <c r="AW97">
        <v>9.8686000000000007</v>
      </c>
      <c r="AX97">
        <v>10.6012</v>
      </c>
      <c r="AY97">
        <v>10.6416</v>
      </c>
      <c r="AZ97">
        <v>11.060499999999999</v>
      </c>
      <c r="BA97">
        <v>11.7646</v>
      </c>
      <c r="BB97">
        <v>12.602399999999999</v>
      </c>
      <c r="BC97">
        <v>12.861599999999999</v>
      </c>
      <c r="BD97">
        <v>13.176299999999999</v>
      </c>
      <c r="BE97">
        <v>11.7415</v>
      </c>
      <c r="BF97">
        <v>12.5146</v>
      </c>
      <c r="BG97">
        <v>13.382099999999999</v>
      </c>
      <c r="BH97">
        <v>14.6456</v>
      </c>
      <c r="BI97">
        <v>14.0845</v>
      </c>
      <c r="BJ97">
        <v>14.065300000000001</v>
      </c>
      <c r="BK97">
        <v>15.1006</v>
      </c>
      <c r="BL97">
        <v>14.7902</v>
      </c>
      <c r="BM97">
        <v>14.8872</v>
      </c>
      <c r="BN97">
        <v>14.9236</v>
      </c>
      <c r="BO97">
        <v>15.061299999999999</v>
      </c>
      <c r="BP97">
        <v>16.3733</v>
      </c>
      <c r="BQ97">
        <v>17.657699999999998</v>
      </c>
      <c r="BR97">
        <v>17.637799999999999</v>
      </c>
      <c r="BS97">
        <v>17.0136</v>
      </c>
      <c r="BT97">
        <v>11.0337</v>
      </c>
      <c r="BU97">
        <v>13.464499999999999</v>
      </c>
      <c r="BV97">
        <v>14.4626</v>
      </c>
      <c r="BW97">
        <v>14.5862</v>
      </c>
      <c r="BX97">
        <v>15.228199999999999</v>
      </c>
      <c r="BY97">
        <v>16.3948</v>
      </c>
      <c r="BZ97">
        <v>15.125999999999999</v>
      </c>
      <c r="CA97">
        <v>13.7522</v>
      </c>
      <c r="CB97">
        <v>14.6214</v>
      </c>
      <c r="CC97">
        <v>14.652699999999999</v>
      </c>
      <c r="CD97">
        <v>13.804600000000001</v>
      </c>
      <c r="CE97">
        <v>15.4366</v>
      </c>
      <c r="CF97">
        <v>16.125</v>
      </c>
      <c r="CG97">
        <v>16.255400000000002</v>
      </c>
      <c r="CH97">
        <v>17.059100000000001</v>
      </c>
      <c r="CI97">
        <v>17.448</v>
      </c>
      <c r="CJ97">
        <v>16.7941</v>
      </c>
      <c r="CK97">
        <v>16.720600000000001</v>
      </c>
      <c r="CL97">
        <v>17.345099999999999</v>
      </c>
      <c r="CM97">
        <v>18.597899999999999</v>
      </c>
      <c r="CN97">
        <v>17.2332</v>
      </c>
      <c r="CO97">
        <v>16.979900000000001</v>
      </c>
      <c r="CP97">
        <v>18.524899999999999</v>
      </c>
      <c r="CQ97">
        <v>18.736999999999998</v>
      </c>
      <c r="CR97">
        <v>19.220400000000001</v>
      </c>
      <c r="CS97">
        <v>18.797699999999999</v>
      </c>
      <c r="CT97">
        <v>20.5883</v>
      </c>
      <c r="CU97">
        <v>18.599399999999999</v>
      </c>
      <c r="CV97">
        <v>20.534199999999998</v>
      </c>
      <c r="CW97">
        <v>19.340499999999999</v>
      </c>
      <c r="CX97">
        <v>17.4283</v>
      </c>
      <c r="CY97">
        <v>18.586500000000001</v>
      </c>
      <c r="CZ97">
        <v>19.363900000000001</v>
      </c>
      <c r="DA97">
        <v>19.049600000000002</v>
      </c>
      <c r="DB97">
        <v>19.2027</v>
      </c>
      <c r="DC97">
        <v>18.477499999999999</v>
      </c>
      <c r="DD97">
        <v>17.721299999999999</v>
      </c>
      <c r="DE97">
        <v>18.861699999999999</v>
      </c>
      <c r="DF97">
        <v>17.9757</v>
      </c>
      <c r="DG97">
        <v>17.413900000000002</v>
      </c>
      <c r="DH97">
        <v>17.949000000000002</v>
      </c>
      <c r="DI97">
        <v>16.9876</v>
      </c>
      <c r="DJ97">
        <v>16.569099999999999</v>
      </c>
      <c r="DK97">
        <v>17.967600000000001</v>
      </c>
      <c r="DL97">
        <v>17.464500000000001</v>
      </c>
      <c r="DM97">
        <v>17.494499999999999</v>
      </c>
      <c r="DN97">
        <v>18.650400000000001</v>
      </c>
      <c r="DO97">
        <v>19.5108</v>
      </c>
      <c r="DP97">
        <v>20.400300000000001</v>
      </c>
      <c r="DQ97">
        <v>19.9757</v>
      </c>
      <c r="DR97">
        <v>20.1526</v>
      </c>
      <c r="DS97">
        <v>20.9314</v>
      </c>
      <c r="DT97">
        <v>20.310199999999998</v>
      </c>
      <c r="DU97">
        <v>20.022099999999998</v>
      </c>
      <c r="DV97">
        <v>20.367899999999999</v>
      </c>
      <c r="DW97">
        <v>21.184100000000001</v>
      </c>
      <c r="DX97">
        <v>21.651800000000001</v>
      </c>
      <c r="DY97">
        <v>22.826499999999999</v>
      </c>
    </row>
    <row r="98" spans="1:129" hidden="1" x14ac:dyDescent="0.3">
      <c r="A98" t="s">
        <v>322</v>
      </c>
      <c r="B98" s="5" t="str">
        <f t="shared" si="1"/>
        <v>GFL CN Equity</v>
      </c>
      <c r="C98" t="s">
        <v>102</v>
      </c>
      <c r="D98" t="s">
        <v>6</v>
      </c>
      <c r="E98" t="s">
        <v>6</v>
      </c>
      <c r="F98">
        <v>58.49</v>
      </c>
      <c r="G98" s="2">
        <v>42005</v>
      </c>
      <c r="H98" s="2">
        <v>45657</v>
      </c>
      <c r="I98" s="2" t="s">
        <v>665</v>
      </c>
      <c r="J98" s="4">
        <v>21.57</v>
      </c>
      <c r="K98">
        <v>23.963100000000001</v>
      </c>
      <c r="L98">
        <v>26.461500000000001</v>
      </c>
      <c r="M98">
        <v>25.271799999999999</v>
      </c>
      <c r="N98">
        <v>28.647400000000001</v>
      </c>
      <c r="O98">
        <v>23.5289</v>
      </c>
      <c r="P98">
        <v>28.082000000000001</v>
      </c>
      <c r="Q98">
        <v>25.355499999999999</v>
      </c>
      <c r="R98">
        <v>35.130600000000001</v>
      </c>
      <c r="S98">
        <v>36.827500000000001</v>
      </c>
      <c r="T98">
        <v>35.837200000000003</v>
      </c>
      <c r="U98">
        <v>39.212400000000002</v>
      </c>
      <c r="V98">
        <v>43.580399999999997</v>
      </c>
      <c r="W98">
        <v>40.217799999999997</v>
      </c>
      <c r="X98">
        <v>38.777900000000002</v>
      </c>
      <c r="Y98">
        <v>39.344000000000001</v>
      </c>
      <c r="Z98">
        <v>43.1721</v>
      </c>
      <c r="AA98">
        <v>44.1556</v>
      </c>
      <c r="AB98">
        <v>46.778100000000002</v>
      </c>
      <c r="AC98">
        <v>50.567100000000003</v>
      </c>
      <c r="AD98">
        <v>48.9176</v>
      </c>
      <c r="AE98">
        <v>47.526499999999999</v>
      </c>
      <c r="AF98">
        <v>41.508400000000002</v>
      </c>
      <c r="AG98">
        <v>36.8367</v>
      </c>
      <c r="AH98">
        <v>40.414999999999999</v>
      </c>
      <c r="AI98">
        <v>38.480800000000002</v>
      </c>
      <c r="AJ98">
        <v>38.381300000000003</v>
      </c>
      <c r="AK98">
        <v>32.972099999999998</v>
      </c>
      <c r="AL98">
        <v>35.276299999999999</v>
      </c>
      <c r="AM98">
        <v>36.808300000000003</v>
      </c>
      <c r="AN98">
        <v>34.729100000000003</v>
      </c>
      <c r="AO98">
        <v>36.527700000000003</v>
      </c>
      <c r="AP98">
        <v>38.816899999999997</v>
      </c>
      <c r="AQ98">
        <v>39.354399999999998</v>
      </c>
      <c r="AR98">
        <v>40.833399999999997</v>
      </c>
      <c r="AS98">
        <v>41.351199999999999</v>
      </c>
      <c r="AT98">
        <v>46.399299999999997</v>
      </c>
      <c r="AU98">
        <v>49.016100000000002</v>
      </c>
      <c r="AV98">
        <v>48.806899999999999</v>
      </c>
      <c r="AW98">
        <v>51.177599999999998</v>
      </c>
      <c r="AX98">
        <v>44.868299999999998</v>
      </c>
      <c r="AY98">
        <v>43.632800000000003</v>
      </c>
      <c r="AZ98">
        <v>42.975200000000001</v>
      </c>
      <c r="BA98">
        <v>39.8232</v>
      </c>
      <c r="BB98">
        <v>38.816400000000002</v>
      </c>
      <c r="BC98">
        <v>45.564900000000002</v>
      </c>
      <c r="BD98">
        <v>45.562899999999999</v>
      </c>
      <c r="BE98">
        <v>48.793900000000001</v>
      </c>
      <c r="BF98">
        <v>46.580100000000002</v>
      </c>
      <c r="BG98">
        <v>43.825800000000001</v>
      </c>
      <c r="BH98">
        <v>42.8581</v>
      </c>
      <c r="BI98">
        <v>53.153599999999997</v>
      </c>
      <c r="BJ98">
        <v>53.462800000000001</v>
      </c>
      <c r="BK98">
        <v>58.283200000000001</v>
      </c>
      <c r="BL98">
        <v>53.842100000000002</v>
      </c>
      <c r="BM98">
        <v>58.153399999999998</v>
      </c>
      <c r="BN98">
        <v>66.299899999999994</v>
      </c>
      <c r="BO98">
        <v>63.973799999999997</v>
      </c>
    </row>
    <row r="99" spans="1:129" x14ac:dyDescent="0.3">
      <c r="A99" t="s">
        <v>323</v>
      </c>
      <c r="B99" t="str">
        <f t="shared" si="1"/>
        <v>GIB/A CN Equity</v>
      </c>
      <c r="C99" t="s">
        <v>103</v>
      </c>
      <c r="D99" t="s">
        <v>6</v>
      </c>
      <c r="E99" t="s">
        <v>6</v>
      </c>
      <c r="F99">
        <v>116.7</v>
      </c>
      <c r="G99" s="2">
        <v>42005</v>
      </c>
      <c r="H99" s="2">
        <v>45657</v>
      </c>
      <c r="I99" s="2" t="s">
        <v>671</v>
      </c>
      <c r="J99" s="4">
        <v>50.08</v>
      </c>
      <c r="K99">
        <v>52.028399999999998</v>
      </c>
      <c r="L99">
        <v>53.420900000000003</v>
      </c>
      <c r="M99">
        <v>50.476799999999997</v>
      </c>
      <c r="N99">
        <v>52.3964</v>
      </c>
      <c r="O99">
        <v>48.557200000000002</v>
      </c>
      <c r="P99">
        <v>48.597000000000001</v>
      </c>
      <c r="Q99">
        <v>48.3384</v>
      </c>
      <c r="R99">
        <v>48.089700000000001</v>
      </c>
      <c r="S99">
        <v>48.308500000000002</v>
      </c>
      <c r="T99">
        <v>57.817100000000003</v>
      </c>
      <c r="U99">
        <v>55.101799999999997</v>
      </c>
      <c r="V99">
        <v>59.716799999999999</v>
      </c>
      <c r="W99">
        <v>56.305199999999999</v>
      </c>
      <c r="X99">
        <v>61.735799999999998</v>
      </c>
      <c r="Y99">
        <v>57.011400000000002</v>
      </c>
      <c r="Z99">
        <v>60.9998</v>
      </c>
      <c r="AA99">
        <v>54.892899999999997</v>
      </c>
      <c r="AB99">
        <v>63.068600000000004</v>
      </c>
      <c r="AC99">
        <v>63.486400000000003</v>
      </c>
      <c r="AD99">
        <v>62.153599999999997</v>
      </c>
      <c r="AE99">
        <v>63.366999999999997</v>
      </c>
      <c r="AF99">
        <v>63.287500000000001</v>
      </c>
      <c r="AG99">
        <v>64.093100000000007</v>
      </c>
      <c r="AH99">
        <v>62.233199999999997</v>
      </c>
      <c r="AI99">
        <v>60.731299999999997</v>
      </c>
      <c r="AJ99">
        <v>63.377000000000002</v>
      </c>
      <c r="AK99">
        <v>65.525300000000001</v>
      </c>
      <c r="AL99">
        <v>66.609499999999997</v>
      </c>
      <c r="AM99">
        <v>65.903300000000002</v>
      </c>
      <c r="AN99">
        <v>65.4756</v>
      </c>
      <c r="AO99">
        <v>63.188000000000002</v>
      </c>
      <c r="AP99">
        <v>64.351699999999994</v>
      </c>
      <c r="AQ99">
        <v>68.180999999999997</v>
      </c>
      <c r="AR99">
        <v>67.723399999999998</v>
      </c>
      <c r="AS99">
        <v>67.932299999999998</v>
      </c>
      <c r="AT99">
        <v>70.021000000000001</v>
      </c>
      <c r="AU99">
        <v>74.596199999999996</v>
      </c>
      <c r="AV99">
        <v>73.900000000000006</v>
      </c>
      <c r="AW99">
        <v>73.999499999999998</v>
      </c>
      <c r="AX99">
        <v>79.280900000000003</v>
      </c>
      <c r="AY99">
        <v>82.861500000000007</v>
      </c>
      <c r="AZ99">
        <v>83.527900000000002</v>
      </c>
      <c r="BA99">
        <v>85.228700000000003</v>
      </c>
      <c r="BB99">
        <v>82.831699999999998</v>
      </c>
      <c r="BC99">
        <v>80.862300000000005</v>
      </c>
      <c r="BD99">
        <v>84.542400000000001</v>
      </c>
      <c r="BE99">
        <v>83.0505</v>
      </c>
      <c r="BF99">
        <v>86.402299999999997</v>
      </c>
      <c r="BG99">
        <v>87.754999999999995</v>
      </c>
      <c r="BH99">
        <v>91.375399999999999</v>
      </c>
      <c r="BI99">
        <v>95.910899999999998</v>
      </c>
      <c r="BJ99">
        <v>97.989599999999996</v>
      </c>
      <c r="BK99">
        <v>100.13800000000001</v>
      </c>
      <c r="BL99">
        <v>101.0331</v>
      </c>
      <c r="BM99">
        <v>103.8579</v>
      </c>
      <c r="BN99">
        <v>104.196</v>
      </c>
      <c r="BO99">
        <v>101.8288</v>
      </c>
      <c r="BP99">
        <v>109.4774</v>
      </c>
      <c r="BQ99">
        <v>108.08499999999999</v>
      </c>
      <c r="BR99">
        <v>100.78449999999999</v>
      </c>
      <c r="BS99">
        <v>93.802300000000002</v>
      </c>
      <c r="BT99">
        <v>75.779799999999994</v>
      </c>
      <c r="BU99">
        <v>88.292100000000005</v>
      </c>
      <c r="BV99">
        <v>87.506399999999999</v>
      </c>
      <c r="BW99">
        <v>85.069599999999994</v>
      </c>
      <c r="BX99">
        <v>95.155000000000001</v>
      </c>
      <c r="BY99">
        <v>91.126800000000003</v>
      </c>
      <c r="BZ99">
        <v>89.8934</v>
      </c>
      <c r="CA99">
        <v>82.224900000000005</v>
      </c>
      <c r="CB99">
        <v>95.393699999999995</v>
      </c>
      <c r="CC99">
        <v>100.44629999999999</v>
      </c>
      <c r="CD99">
        <v>101.9482</v>
      </c>
      <c r="CE99">
        <v>94.488600000000005</v>
      </c>
      <c r="CF99">
        <v>104.1165</v>
      </c>
      <c r="CG99">
        <v>108.1645</v>
      </c>
      <c r="CH99">
        <v>106.7422</v>
      </c>
      <c r="CI99">
        <v>111.785</v>
      </c>
      <c r="CJ99">
        <v>112.879</v>
      </c>
      <c r="CK99">
        <v>112.15300000000001</v>
      </c>
      <c r="CL99">
        <v>107.0108</v>
      </c>
      <c r="CM99">
        <v>109.9648</v>
      </c>
      <c r="CN99">
        <v>106.1455</v>
      </c>
      <c r="CO99">
        <v>111.2479</v>
      </c>
      <c r="CP99">
        <v>107.9457</v>
      </c>
      <c r="CQ99">
        <v>103.36060000000001</v>
      </c>
      <c r="CR99">
        <v>99.053899999999999</v>
      </c>
      <c r="CS99">
        <v>101.88849999999999</v>
      </c>
      <c r="CT99">
        <v>107.48820000000001</v>
      </c>
      <c r="CU99">
        <v>101.988</v>
      </c>
      <c r="CV99">
        <v>109.2089</v>
      </c>
      <c r="CW99">
        <v>103.4401</v>
      </c>
      <c r="CX99">
        <v>103.4302</v>
      </c>
      <c r="CY99">
        <v>109.14919999999999</v>
      </c>
      <c r="CZ99">
        <v>116.8078</v>
      </c>
      <c r="DA99">
        <v>116.0817</v>
      </c>
      <c r="DB99">
        <v>113.42610000000001</v>
      </c>
      <c r="DC99">
        <v>121.6814</v>
      </c>
      <c r="DD99">
        <v>129.5488</v>
      </c>
      <c r="DE99">
        <v>136.7697</v>
      </c>
      <c r="DF99">
        <v>139.84309999999999</v>
      </c>
      <c r="DG99">
        <v>138.9479</v>
      </c>
      <c r="DH99">
        <v>133.27860000000001</v>
      </c>
      <c r="DI99">
        <v>140.14150000000001</v>
      </c>
      <c r="DJ99">
        <v>133.1593</v>
      </c>
      <c r="DK99">
        <v>133.1593</v>
      </c>
      <c r="DL99">
        <v>137.22720000000001</v>
      </c>
      <c r="DM99">
        <v>141.1858</v>
      </c>
      <c r="DN99">
        <v>149.74950000000001</v>
      </c>
      <c r="DO99">
        <v>154.9811</v>
      </c>
      <c r="DP99">
        <v>148.63550000000001</v>
      </c>
      <c r="DQ99">
        <v>138.73910000000001</v>
      </c>
      <c r="DR99">
        <v>133.86539999999999</v>
      </c>
      <c r="DS99">
        <v>135.81489999999999</v>
      </c>
      <c r="DT99">
        <v>156.58250000000001</v>
      </c>
      <c r="DU99">
        <v>151.01259999999999</v>
      </c>
      <c r="DV99">
        <v>154.78219999999999</v>
      </c>
      <c r="DW99">
        <v>153.40969999999999</v>
      </c>
      <c r="DX99">
        <v>157.78110000000001</v>
      </c>
      <c r="DY99">
        <v>156.5864</v>
      </c>
    </row>
    <row r="100" spans="1:129" x14ac:dyDescent="0.3">
      <c r="A100" t="s">
        <v>324</v>
      </c>
      <c r="B100" t="str">
        <f t="shared" si="1"/>
        <v>GIL CN Equity</v>
      </c>
      <c r="C100" t="s">
        <v>104</v>
      </c>
      <c r="D100" t="s">
        <v>6</v>
      </c>
      <c r="E100" t="s">
        <v>6</v>
      </c>
      <c r="F100">
        <v>88.47</v>
      </c>
      <c r="G100" s="2">
        <v>42005</v>
      </c>
      <c r="H100" s="2">
        <v>45657</v>
      </c>
      <c r="I100" s="2" t="s">
        <v>669</v>
      </c>
      <c r="J100" s="4">
        <v>31.39</v>
      </c>
      <c r="K100">
        <v>32.24</v>
      </c>
      <c r="L100">
        <v>31.6676</v>
      </c>
      <c r="M100">
        <v>32.430799999999998</v>
      </c>
      <c r="N100">
        <v>33.474299999999999</v>
      </c>
      <c r="O100">
        <v>35.267400000000002</v>
      </c>
      <c r="P100">
        <v>35.845300000000002</v>
      </c>
      <c r="Q100">
        <v>35.168700000000001</v>
      </c>
      <c r="R100">
        <v>34.3001</v>
      </c>
      <c r="S100">
        <v>32.009399999999999</v>
      </c>
      <c r="T100">
        <v>35.353700000000003</v>
      </c>
      <c r="U100">
        <v>33.5702</v>
      </c>
      <c r="V100">
        <v>30.1739</v>
      </c>
      <c r="W100">
        <v>29.849699999999999</v>
      </c>
      <c r="X100">
        <v>33.888800000000003</v>
      </c>
      <c r="Y100">
        <v>33.349699999999999</v>
      </c>
      <c r="Z100">
        <v>33.524700000000003</v>
      </c>
      <c r="AA100">
        <v>32.469299999999997</v>
      </c>
      <c r="AB100">
        <v>32.898400000000002</v>
      </c>
      <c r="AC100">
        <v>33.218299999999999</v>
      </c>
      <c r="AD100">
        <v>31.523399999999999</v>
      </c>
      <c r="AE100">
        <v>29.639199999999999</v>
      </c>
      <c r="AF100">
        <v>31.5122</v>
      </c>
      <c r="AG100">
        <v>29.415400000000002</v>
      </c>
      <c r="AH100">
        <v>29.372299999999999</v>
      </c>
      <c r="AI100">
        <v>29.035699999999999</v>
      </c>
      <c r="AJ100">
        <v>31.1158</v>
      </c>
      <c r="AK100">
        <v>33.142299999999999</v>
      </c>
      <c r="AL100">
        <v>33.981699999999996</v>
      </c>
      <c r="AM100">
        <v>34.624699999999997</v>
      </c>
      <c r="AN100">
        <v>32.643700000000003</v>
      </c>
      <c r="AO100">
        <v>34.086199999999998</v>
      </c>
      <c r="AP100">
        <v>33.9816</v>
      </c>
      <c r="AQ100">
        <v>34.4086</v>
      </c>
      <c r="AR100">
        <v>35.792400000000001</v>
      </c>
      <c r="AS100">
        <v>35.503900000000002</v>
      </c>
      <c r="AT100">
        <v>36.570500000000003</v>
      </c>
      <c r="AU100">
        <v>32.540100000000002</v>
      </c>
      <c r="AV100">
        <v>32.657200000000003</v>
      </c>
      <c r="AW100">
        <v>32.823900000000002</v>
      </c>
      <c r="AX100">
        <v>33.084600000000002</v>
      </c>
      <c r="AY100">
        <v>32.626399999999997</v>
      </c>
      <c r="AZ100">
        <v>29.524999999999999</v>
      </c>
      <c r="BA100">
        <v>34.014499999999998</v>
      </c>
      <c r="BB100">
        <v>34.7575</v>
      </c>
      <c r="BC100">
        <v>34.801699999999997</v>
      </c>
      <c r="BD100">
        <v>38.741</v>
      </c>
      <c r="BE100">
        <v>36.779499999999999</v>
      </c>
      <c r="BF100">
        <v>39.468800000000002</v>
      </c>
      <c r="BG100">
        <v>41.767499999999998</v>
      </c>
      <c r="BH100">
        <v>42.807400000000001</v>
      </c>
      <c r="BI100">
        <v>44.010100000000001</v>
      </c>
      <c r="BJ100">
        <v>43.607700000000001</v>
      </c>
      <c r="BK100">
        <v>45.3155</v>
      </c>
      <c r="BL100">
        <v>46.477899999999998</v>
      </c>
      <c r="BM100">
        <v>43.8001</v>
      </c>
      <c r="BN100">
        <v>42.193800000000003</v>
      </c>
      <c r="BO100">
        <v>30.196100000000001</v>
      </c>
      <c r="BP100">
        <v>35.170900000000003</v>
      </c>
      <c r="BQ100">
        <v>34.620699999999999</v>
      </c>
      <c r="BR100">
        <v>33.069600000000001</v>
      </c>
      <c r="BS100">
        <v>29.318100000000001</v>
      </c>
      <c r="BT100">
        <v>16.295999999999999</v>
      </c>
      <c r="BU100">
        <v>17.6403</v>
      </c>
      <c r="BV100">
        <v>17.349699999999999</v>
      </c>
      <c r="BW100">
        <v>19.102799999999998</v>
      </c>
      <c r="BX100">
        <v>21.591699999999999</v>
      </c>
      <c r="BY100">
        <v>22.9724</v>
      </c>
      <c r="BZ100">
        <v>23.8353</v>
      </c>
      <c r="CA100">
        <v>25.070699999999999</v>
      </c>
      <c r="CB100">
        <v>30.847899999999999</v>
      </c>
      <c r="CC100">
        <v>32.328499999999998</v>
      </c>
      <c r="CD100">
        <v>29.022099999999998</v>
      </c>
      <c r="CE100">
        <v>35.126199999999997</v>
      </c>
      <c r="CF100">
        <v>34.935499999999998</v>
      </c>
      <c r="CG100">
        <v>38.750599999999999</v>
      </c>
      <c r="CH100">
        <v>39.441699999999997</v>
      </c>
      <c r="CI100">
        <v>41.731699999999996</v>
      </c>
      <c r="CJ100">
        <v>39.240900000000003</v>
      </c>
      <c r="CK100">
        <v>44.426099999999998</v>
      </c>
      <c r="CL100">
        <v>42.392600000000002</v>
      </c>
      <c r="CM100">
        <v>41.641500000000001</v>
      </c>
      <c r="CN100">
        <v>47.577100000000002</v>
      </c>
      <c r="CO100">
        <v>49.305500000000002</v>
      </c>
      <c r="CP100">
        <v>46.519799999999996</v>
      </c>
      <c r="CQ100">
        <v>45.747599999999998</v>
      </c>
      <c r="CR100">
        <v>43.311700000000002</v>
      </c>
      <c r="CS100">
        <v>40.208100000000002</v>
      </c>
      <c r="CT100">
        <v>37.011000000000003</v>
      </c>
      <c r="CU100">
        <v>34.4191</v>
      </c>
      <c r="CV100">
        <v>34.865000000000002</v>
      </c>
      <c r="CW100">
        <v>36.2806</v>
      </c>
      <c r="CX100">
        <v>36.476700000000001</v>
      </c>
      <c r="CY100">
        <v>40.1571</v>
      </c>
      <c r="CZ100">
        <v>36.602400000000003</v>
      </c>
      <c r="DA100">
        <v>34.845100000000002</v>
      </c>
      <c r="DB100">
        <v>39.205399999999997</v>
      </c>
      <c r="DC100">
        <v>40.746600000000001</v>
      </c>
      <c r="DD100">
        <v>42.446899999999999</v>
      </c>
      <c r="DE100">
        <v>41.709499999999998</v>
      </c>
      <c r="DF100">
        <v>35.221200000000003</v>
      </c>
      <c r="DG100">
        <v>40.634700000000002</v>
      </c>
      <c r="DH100">
        <v>39.017299999999999</v>
      </c>
      <c r="DI100">
        <v>38.589500000000001</v>
      </c>
      <c r="DJ100">
        <v>36.4542</v>
      </c>
      <c r="DK100">
        <v>37.718200000000003</v>
      </c>
      <c r="DL100">
        <v>47.279699999999998</v>
      </c>
      <c r="DM100">
        <v>42.226399999999998</v>
      </c>
      <c r="DN100">
        <v>42.736499999999999</v>
      </c>
      <c r="DO100">
        <v>45.489400000000003</v>
      </c>
      <c r="DP100">
        <v>48.681199999999997</v>
      </c>
      <c r="DQ100">
        <v>46.211799999999997</v>
      </c>
      <c r="DR100">
        <v>50.781599999999997</v>
      </c>
      <c r="DS100">
        <v>50.5381</v>
      </c>
      <c r="DT100">
        <v>54.755299999999998</v>
      </c>
      <c r="DU100">
        <v>60.109000000000002</v>
      </c>
      <c r="DV100">
        <v>62.301200000000001</v>
      </c>
      <c r="DW100">
        <v>66.685599999999994</v>
      </c>
      <c r="DX100">
        <v>68.400599999999997</v>
      </c>
      <c r="DY100">
        <v>66.484200000000001</v>
      </c>
    </row>
    <row r="101" spans="1:129" hidden="1" x14ac:dyDescent="0.3">
      <c r="A101" t="s">
        <v>325</v>
      </c>
      <c r="B101" s="5" t="str">
        <f t="shared" si="1"/>
        <v>GMIN CN Equity</v>
      </c>
      <c r="C101" t="s">
        <v>105</v>
      </c>
      <c r="D101" t="s">
        <v>6</v>
      </c>
      <c r="E101" t="s">
        <v>6</v>
      </c>
      <c r="F101">
        <v>43.17</v>
      </c>
      <c r="G101" s="2">
        <v>42005</v>
      </c>
      <c r="H101" s="2">
        <v>45657</v>
      </c>
      <c r="I101" s="2" t="s">
        <v>663</v>
      </c>
      <c r="J101" s="4">
        <v>0.76</v>
      </c>
      <c r="K101">
        <v>0.76</v>
      </c>
      <c r="L101">
        <v>0.76</v>
      </c>
      <c r="M101">
        <v>0.6</v>
      </c>
      <c r="N101">
        <v>0.6</v>
      </c>
      <c r="O101">
        <v>0.72</v>
      </c>
      <c r="P101">
        <v>0.72</v>
      </c>
      <c r="Q101">
        <v>0.72</v>
      </c>
      <c r="R101">
        <v>0.84</v>
      </c>
      <c r="S101">
        <v>0.56000000000000005</v>
      </c>
      <c r="T101">
        <v>1.6</v>
      </c>
      <c r="U101">
        <v>3.08</v>
      </c>
      <c r="V101">
        <v>5</v>
      </c>
      <c r="W101">
        <v>4.2</v>
      </c>
      <c r="X101">
        <v>5.8</v>
      </c>
      <c r="Y101">
        <v>4.28</v>
      </c>
      <c r="Z101">
        <v>3.6</v>
      </c>
      <c r="AA101">
        <v>4</v>
      </c>
      <c r="AB101">
        <v>3.6</v>
      </c>
      <c r="AC101">
        <v>3.6</v>
      </c>
      <c r="AD101">
        <v>3.4</v>
      </c>
      <c r="AE101">
        <v>3.8</v>
      </c>
      <c r="AF101">
        <v>3.4</v>
      </c>
      <c r="AG101">
        <v>3.4</v>
      </c>
      <c r="AH101">
        <v>3.48</v>
      </c>
      <c r="AI101">
        <v>3.32</v>
      </c>
      <c r="AJ101">
        <v>3</v>
      </c>
      <c r="AK101">
        <v>3.32</v>
      </c>
      <c r="AL101">
        <v>3.4</v>
      </c>
      <c r="AM101">
        <v>3.2</v>
      </c>
      <c r="AN101">
        <v>2.76</v>
      </c>
      <c r="AO101">
        <v>2.92</v>
      </c>
      <c r="AP101">
        <v>3.16</v>
      </c>
      <c r="AQ101">
        <v>3.2</v>
      </c>
      <c r="AR101">
        <v>2.56</v>
      </c>
      <c r="AS101">
        <v>2.6</v>
      </c>
      <c r="AT101">
        <v>2.64</v>
      </c>
      <c r="AU101">
        <v>2.76</v>
      </c>
      <c r="AV101">
        <v>3.4</v>
      </c>
      <c r="AW101">
        <v>3.6</v>
      </c>
      <c r="AX101">
        <v>4.12</v>
      </c>
      <c r="AY101">
        <v>4.2</v>
      </c>
      <c r="AZ101">
        <v>4.4000000000000004</v>
      </c>
      <c r="BA101">
        <v>4.3600000000000003</v>
      </c>
      <c r="BB101">
        <v>5</v>
      </c>
      <c r="BC101">
        <v>5.08</v>
      </c>
      <c r="BD101">
        <v>4.5199999999999996</v>
      </c>
      <c r="BE101">
        <v>5.08</v>
      </c>
      <c r="BF101">
        <v>5.48</v>
      </c>
      <c r="BG101">
        <v>5.64</v>
      </c>
      <c r="BH101">
        <v>7.84</v>
      </c>
      <c r="BI101">
        <v>7.4</v>
      </c>
      <c r="BJ101">
        <v>7.56</v>
      </c>
      <c r="BK101">
        <v>8.4</v>
      </c>
      <c r="BL101">
        <v>8.36</v>
      </c>
      <c r="BM101">
        <v>9.44</v>
      </c>
      <c r="BN101">
        <v>9.69</v>
      </c>
      <c r="BO101">
        <v>8.57</v>
      </c>
      <c r="BP101">
        <v>9.3800000000000008</v>
      </c>
      <c r="BQ101">
        <v>11.89</v>
      </c>
      <c r="BR101">
        <v>10.67</v>
      </c>
      <c r="BS101">
        <v>10.8</v>
      </c>
    </row>
    <row r="102" spans="1:129" x14ac:dyDescent="0.3">
      <c r="A102" t="s">
        <v>326</v>
      </c>
      <c r="B102" t="str">
        <f t="shared" si="1"/>
        <v>GRT-U CN Equity</v>
      </c>
      <c r="C102" t="s">
        <v>106</v>
      </c>
      <c r="D102" t="s">
        <v>6</v>
      </c>
      <c r="E102" t="s">
        <v>6</v>
      </c>
      <c r="F102">
        <v>87.85</v>
      </c>
      <c r="G102" s="2">
        <v>42005</v>
      </c>
      <c r="H102" s="2">
        <v>45657</v>
      </c>
      <c r="I102" s="2" t="s">
        <v>667</v>
      </c>
      <c r="J102" s="4">
        <v>26.64</v>
      </c>
      <c r="K102">
        <v>27.180700000000002</v>
      </c>
      <c r="L102">
        <v>26.795100000000001</v>
      </c>
      <c r="M102">
        <v>25.319299999999998</v>
      </c>
      <c r="N102">
        <v>24.540800000000001</v>
      </c>
      <c r="O102">
        <v>26.238199999999999</v>
      </c>
      <c r="P102">
        <v>24.726500000000001</v>
      </c>
      <c r="Q102">
        <v>23.721599999999999</v>
      </c>
      <c r="R102">
        <v>23.298300000000001</v>
      </c>
      <c r="S102">
        <v>23.745100000000001</v>
      </c>
      <c r="T102">
        <v>25.458600000000001</v>
      </c>
      <c r="U102">
        <v>23.881399999999999</v>
      </c>
      <c r="V102">
        <v>23.808499999999999</v>
      </c>
      <c r="W102">
        <v>24.309899999999999</v>
      </c>
      <c r="X102">
        <v>23.906300000000002</v>
      </c>
      <c r="Y102">
        <v>24.014600000000002</v>
      </c>
      <c r="Z102">
        <v>25.314599999999999</v>
      </c>
      <c r="AA102">
        <v>25.157</v>
      </c>
      <c r="AB102">
        <v>26.520800000000001</v>
      </c>
      <c r="AC102">
        <v>27.329799999999999</v>
      </c>
      <c r="AD102">
        <v>26.412500000000001</v>
      </c>
      <c r="AE102">
        <v>27.943899999999999</v>
      </c>
      <c r="AF102">
        <v>29.026800000000001</v>
      </c>
      <c r="AG102">
        <v>29.970700000000001</v>
      </c>
      <c r="AH102">
        <v>29.8141</v>
      </c>
      <c r="AI102">
        <v>31.046900000000001</v>
      </c>
      <c r="AJ102">
        <v>31.545100000000001</v>
      </c>
      <c r="AK102">
        <v>33.347999999999999</v>
      </c>
      <c r="AL102">
        <v>35.002000000000002</v>
      </c>
      <c r="AM102">
        <v>35.232500000000002</v>
      </c>
      <c r="AN102">
        <v>34.625599999999999</v>
      </c>
      <c r="AO102">
        <v>35.232599999999998</v>
      </c>
      <c r="AP102">
        <v>34.843200000000003</v>
      </c>
      <c r="AQ102">
        <v>34.833500000000001</v>
      </c>
      <c r="AR102">
        <v>35.824599999999997</v>
      </c>
      <c r="AS102">
        <v>34.7286</v>
      </c>
      <c r="AT102">
        <v>35.86</v>
      </c>
      <c r="AU102">
        <v>35.176000000000002</v>
      </c>
      <c r="AV102">
        <v>36.315199999999997</v>
      </c>
      <c r="AW102">
        <v>36.264899999999997</v>
      </c>
      <c r="AX102">
        <v>37.131100000000004</v>
      </c>
      <c r="AY102">
        <v>38.831499999999998</v>
      </c>
      <c r="AZ102">
        <v>39.245100000000001</v>
      </c>
      <c r="BA102">
        <v>40.058700000000002</v>
      </c>
      <c r="BB102">
        <v>40.675600000000003</v>
      </c>
      <c r="BC102">
        <v>40.029000000000003</v>
      </c>
      <c r="BD102">
        <v>40.543399999999998</v>
      </c>
      <c r="BE102">
        <v>39.518900000000002</v>
      </c>
      <c r="BF102">
        <v>44.417900000000003</v>
      </c>
      <c r="BG102">
        <v>46.145099999999999</v>
      </c>
      <c r="BH102">
        <v>47.966700000000003</v>
      </c>
      <c r="BI102">
        <v>45.991700000000002</v>
      </c>
      <c r="BJ102">
        <v>45.728999999999999</v>
      </c>
      <c r="BK102">
        <v>45.813899999999997</v>
      </c>
      <c r="BL102">
        <v>46.787599999999998</v>
      </c>
      <c r="BM102">
        <v>48.772100000000002</v>
      </c>
      <c r="BN102">
        <v>49.2866</v>
      </c>
      <c r="BO102">
        <v>50.290599999999998</v>
      </c>
      <c r="BP102">
        <v>53.039499999999997</v>
      </c>
      <c r="BQ102">
        <v>51.236600000000003</v>
      </c>
      <c r="BR102">
        <v>55.717799999999997</v>
      </c>
      <c r="BS102">
        <v>53.432200000000002</v>
      </c>
      <c r="BT102">
        <v>45.642699999999998</v>
      </c>
      <c r="BU102">
        <v>50.120399999999997</v>
      </c>
      <c r="BV102">
        <v>53.723599999999998</v>
      </c>
      <c r="BW102">
        <v>55.606999999999999</v>
      </c>
      <c r="BX102">
        <v>62.025799999999997</v>
      </c>
      <c r="BY102">
        <v>61.971800000000002</v>
      </c>
      <c r="BZ102">
        <v>61.9176</v>
      </c>
      <c r="CA102">
        <v>60.049399999999999</v>
      </c>
      <c r="CB102">
        <v>61.731699999999996</v>
      </c>
      <c r="CC102">
        <v>63.021299999999997</v>
      </c>
      <c r="CD102">
        <v>60.7941</v>
      </c>
      <c r="CE102">
        <v>59.3748</v>
      </c>
      <c r="CF102">
        <v>62.445300000000003</v>
      </c>
      <c r="CG102">
        <v>64.502700000000004</v>
      </c>
      <c r="CH102">
        <v>66.906800000000004</v>
      </c>
      <c r="CI102">
        <v>68.026799999999994</v>
      </c>
      <c r="CJ102">
        <v>71.450699999999998</v>
      </c>
      <c r="CK102">
        <v>75.546400000000006</v>
      </c>
      <c r="CL102">
        <v>74.926299999999998</v>
      </c>
      <c r="CM102">
        <v>83.657600000000002</v>
      </c>
      <c r="CN102">
        <v>82.379300000000001</v>
      </c>
      <c r="CO102">
        <v>88.330100000000002</v>
      </c>
      <c r="CP102">
        <v>81.075999999999993</v>
      </c>
      <c r="CQ102">
        <v>79.098399999999998</v>
      </c>
      <c r="CR102">
        <v>81.431100000000001</v>
      </c>
      <c r="CS102">
        <v>80.599400000000003</v>
      </c>
      <c r="CT102">
        <v>77.390199999999993</v>
      </c>
      <c r="CU102">
        <v>67.296599999999998</v>
      </c>
      <c r="CV102">
        <v>69.087400000000002</v>
      </c>
      <c r="CW102">
        <v>64.02</v>
      </c>
      <c r="CX102">
        <v>57.4377</v>
      </c>
      <c r="CY102">
        <v>60.200800000000001</v>
      </c>
      <c r="CZ102">
        <v>69.133600000000001</v>
      </c>
      <c r="DA102">
        <v>60.167700000000004</v>
      </c>
      <c r="DB102">
        <v>71.154799999999994</v>
      </c>
      <c r="DC102">
        <v>72.112799999999993</v>
      </c>
      <c r="DD102">
        <v>73.608699999999999</v>
      </c>
      <c r="DE102">
        <v>74.347899999999996</v>
      </c>
      <c r="DF102">
        <v>70.523499999999999</v>
      </c>
      <c r="DG102">
        <v>69.631100000000004</v>
      </c>
      <c r="DH102">
        <v>69.031000000000006</v>
      </c>
      <c r="DI102">
        <v>67.341099999999997</v>
      </c>
      <c r="DJ102">
        <v>64.723100000000002</v>
      </c>
      <c r="DK102">
        <v>56.940100000000001</v>
      </c>
      <c r="DL102">
        <v>62.184399999999997</v>
      </c>
      <c r="DM102">
        <v>69.296800000000005</v>
      </c>
      <c r="DN102">
        <v>66.045400000000001</v>
      </c>
      <c r="DO102">
        <v>65.756200000000007</v>
      </c>
      <c r="DP102">
        <v>71.021600000000007</v>
      </c>
      <c r="DQ102">
        <v>62.763199999999998</v>
      </c>
      <c r="DR102">
        <v>62.4373</v>
      </c>
      <c r="DS102">
        <v>63.035200000000003</v>
      </c>
      <c r="DT102">
        <v>69.641800000000003</v>
      </c>
      <c r="DU102">
        <v>71.701599999999999</v>
      </c>
      <c r="DV102">
        <v>76.719800000000006</v>
      </c>
      <c r="DW102">
        <v>71.665400000000005</v>
      </c>
      <c r="DX102">
        <v>72.129300000000001</v>
      </c>
      <c r="DY102">
        <v>66.315399999999997</v>
      </c>
    </row>
    <row r="103" spans="1:129" x14ac:dyDescent="0.3">
      <c r="A103" t="s">
        <v>327</v>
      </c>
      <c r="B103" t="str">
        <f t="shared" si="1"/>
        <v>GSY CN Equity</v>
      </c>
      <c r="C103" t="s">
        <v>107</v>
      </c>
      <c r="D103" t="s">
        <v>6</v>
      </c>
      <c r="E103" t="s">
        <v>6</v>
      </c>
      <c r="F103">
        <v>125.12</v>
      </c>
      <c r="G103" s="2">
        <v>42005</v>
      </c>
      <c r="H103" s="2">
        <v>45657</v>
      </c>
      <c r="I103" s="2" t="s">
        <v>670</v>
      </c>
      <c r="J103" s="4">
        <v>13.6</v>
      </c>
      <c r="K103">
        <v>16.363299999999999</v>
      </c>
      <c r="L103">
        <v>15.2158</v>
      </c>
      <c r="M103">
        <v>16.060300000000002</v>
      </c>
      <c r="N103">
        <v>14.3713</v>
      </c>
      <c r="O103">
        <v>14.644600000000001</v>
      </c>
      <c r="P103">
        <v>13.4054</v>
      </c>
      <c r="Q103">
        <v>12.4366</v>
      </c>
      <c r="R103">
        <v>11.744</v>
      </c>
      <c r="S103">
        <v>12.681100000000001</v>
      </c>
      <c r="T103">
        <v>15.6435</v>
      </c>
      <c r="U103">
        <v>14.396599999999999</v>
      </c>
      <c r="V103">
        <v>14.343400000000001</v>
      </c>
      <c r="W103">
        <v>15.84</v>
      </c>
      <c r="X103">
        <v>14.82</v>
      </c>
      <c r="Y103">
        <v>14.460599999999999</v>
      </c>
      <c r="Z103">
        <v>14.544700000000001</v>
      </c>
      <c r="AA103">
        <v>14.1571</v>
      </c>
      <c r="AB103">
        <v>13.6721</v>
      </c>
      <c r="AC103">
        <v>15.7121</v>
      </c>
      <c r="AD103">
        <v>19.539300000000001</v>
      </c>
      <c r="AE103">
        <v>19.709499999999998</v>
      </c>
      <c r="AF103">
        <v>18.610700000000001</v>
      </c>
      <c r="AG103">
        <v>18.979399999999998</v>
      </c>
      <c r="AH103">
        <v>22.713000000000001</v>
      </c>
      <c r="AI103">
        <v>23.607500000000002</v>
      </c>
      <c r="AJ103">
        <v>23.9481</v>
      </c>
      <c r="AK103">
        <v>24.863800000000001</v>
      </c>
      <c r="AL103">
        <v>24.613299999999999</v>
      </c>
      <c r="AM103">
        <v>21.735600000000002</v>
      </c>
      <c r="AN103">
        <v>21.9955</v>
      </c>
      <c r="AO103">
        <v>22.286899999999999</v>
      </c>
      <c r="AP103">
        <v>22.996600000000001</v>
      </c>
      <c r="AQ103">
        <v>24.7638</v>
      </c>
      <c r="AR103">
        <v>27.909800000000001</v>
      </c>
      <c r="AS103">
        <v>29.5853</v>
      </c>
      <c r="AT103">
        <v>30.429400000000001</v>
      </c>
      <c r="AU103">
        <v>31.002800000000001</v>
      </c>
      <c r="AV103">
        <v>30.427900000000001</v>
      </c>
      <c r="AW103">
        <v>30.043299999999999</v>
      </c>
      <c r="AX103">
        <v>33.776699999999998</v>
      </c>
      <c r="AY103">
        <v>32.344799999999999</v>
      </c>
      <c r="AZ103">
        <v>34.471499999999999</v>
      </c>
      <c r="BA103">
        <v>42.535600000000002</v>
      </c>
      <c r="BB103">
        <v>41.329799999999999</v>
      </c>
      <c r="BC103">
        <v>34.890500000000003</v>
      </c>
      <c r="BD103">
        <v>33.240200000000002</v>
      </c>
      <c r="BE103">
        <v>29.147300000000001</v>
      </c>
      <c r="BF103">
        <v>33.987499999999997</v>
      </c>
      <c r="BG103">
        <v>36.717199999999998</v>
      </c>
      <c r="BH103">
        <v>33.463999999999999</v>
      </c>
      <c r="BI103">
        <v>39.900700000000001</v>
      </c>
      <c r="BJ103">
        <v>40.114100000000001</v>
      </c>
      <c r="BK103">
        <v>43.7682</v>
      </c>
      <c r="BL103">
        <v>46.840200000000003</v>
      </c>
      <c r="BM103">
        <v>44.437100000000001</v>
      </c>
      <c r="BN103">
        <v>49.444800000000001</v>
      </c>
      <c r="BO103">
        <v>49.992699999999999</v>
      </c>
      <c r="BP103">
        <v>57.978999999999999</v>
      </c>
      <c r="BQ103">
        <v>57.986499999999999</v>
      </c>
      <c r="BR103">
        <v>55.927199999999999</v>
      </c>
      <c r="BS103">
        <v>52.200400000000002</v>
      </c>
      <c r="BT103">
        <v>30.7148</v>
      </c>
      <c r="BU103">
        <v>37.526299999999999</v>
      </c>
      <c r="BV103">
        <v>45.544699999999999</v>
      </c>
      <c r="BW103">
        <v>46.522799999999997</v>
      </c>
      <c r="BX103">
        <v>47.807499999999997</v>
      </c>
      <c r="BY103">
        <v>55.252200000000002</v>
      </c>
      <c r="BZ103">
        <v>56.073700000000002</v>
      </c>
      <c r="CA103">
        <v>59.151299999999999</v>
      </c>
      <c r="CB103">
        <v>72.850399999999993</v>
      </c>
      <c r="CC103">
        <v>83.240200000000002</v>
      </c>
      <c r="CD103">
        <v>80.458399999999997</v>
      </c>
      <c r="CE103">
        <v>106.87309999999999</v>
      </c>
      <c r="CF103">
        <v>108.34310000000001</v>
      </c>
      <c r="CG103">
        <v>125.9312</v>
      </c>
      <c r="CH103">
        <v>128.32130000000001</v>
      </c>
      <c r="CI103">
        <v>137.94110000000001</v>
      </c>
      <c r="CJ103">
        <v>148.6978</v>
      </c>
      <c r="CK103">
        <v>170.24590000000001</v>
      </c>
      <c r="CL103">
        <v>176.30439999999999</v>
      </c>
      <c r="CM103">
        <v>169.17760000000001</v>
      </c>
      <c r="CN103">
        <v>151.60040000000001</v>
      </c>
      <c r="CO103">
        <v>156.95859999999999</v>
      </c>
      <c r="CP103">
        <v>129.03749999999999</v>
      </c>
      <c r="CQ103">
        <v>131.49780000000001</v>
      </c>
      <c r="CR103">
        <v>123.6491</v>
      </c>
      <c r="CS103">
        <v>101.63939999999999</v>
      </c>
      <c r="CT103">
        <v>101.992</v>
      </c>
      <c r="CU103">
        <v>87.280600000000007</v>
      </c>
      <c r="CV103">
        <v>99.611999999999995</v>
      </c>
      <c r="CW103">
        <v>106.6407</v>
      </c>
      <c r="CX103">
        <v>96.475200000000001</v>
      </c>
      <c r="CY103">
        <v>99.176000000000002</v>
      </c>
      <c r="CZ103">
        <v>107.42189999999999</v>
      </c>
      <c r="DA103">
        <v>96.367199999999997</v>
      </c>
      <c r="DB103">
        <v>112.3274</v>
      </c>
      <c r="DC103">
        <v>113.8301</v>
      </c>
      <c r="DD103">
        <v>87.343400000000003</v>
      </c>
      <c r="DE103">
        <v>84.873800000000003</v>
      </c>
      <c r="DF103">
        <v>97.715999999999994</v>
      </c>
      <c r="DG103">
        <v>102.0445</v>
      </c>
      <c r="DH103">
        <v>117.3909</v>
      </c>
      <c r="DI103">
        <v>116.5142</v>
      </c>
      <c r="DJ103">
        <v>99.302700000000002</v>
      </c>
      <c r="DK103">
        <v>102.44110000000001</v>
      </c>
      <c r="DL103">
        <v>124.12139999999999</v>
      </c>
      <c r="DM103">
        <v>148.09200000000001</v>
      </c>
      <c r="DN103">
        <v>143.46360000000001</v>
      </c>
      <c r="DO103">
        <v>155.99039999999999</v>
      </c>
      <c r="DP103">
        <v>150.45240000000001</v>
      </c>
      <c r="DQ103">
        <v>166.1688</v>
      </c>
      <c r="DR103">
        <v>172.30430000000001</v>
      </c>
      <c r="DS103">
        <v>187.18870000000001</v>
      </c>
      <c r="DT103">
        <v>192.9529</v>
      </c>
      <c r="DU103">
        <v>180.11410000000001</v>
      </c>
      <c r="DV103">
        <v>172.96129999999999</v>
      </c>
      <c r="DW103">
        <v>169.3193</v>
      </c>
      <c r="DX103">
        <v>166.35599999999999</v>
      </c>
      <c r="DY103">
        <v>160.4915</v>
      </c>
    </row>
    <row r="104" spans="1:129" x14ac:dyDescent="0.3">
      <c r="A104" t="s">
        <v>328</v>
      </c>
      <c r="B104" t="str">
        <f t="shared" si="1"/>
        <v>GWO CN Equity</v>
      </c>
      <c r="C104" t="s">
        <v>108</v>
      </c>
      <c r="D104" t="s">
        <v>6</v>
      </c>
      <c r="E104" t="s">
        <v>6</v>
      </c>
      <c r="F104">
        <v>63.74</v>
      </c>
      <c r="G104" s="2">
        <v>42005</v>
      </c>
      <c r="H104" s="2">
        <v>45657</v>
      </c>
      <c r="I104" s="2" t="s">
        <v>670</v>
      </c>
      <c r="J104" s="4">
        <v>18.79</v>
      </c>
      <c r="K104">
        <v>20.759699999999999</v>
      </c>
      <c r="L104">
        <v>21.560400000000001</v>
      </c>
      <c r="M104">
        <v>21.784199999999998</v>
      </c>
      <c r="N104">
        <v>21.4026</v>
      </c>
      <c r="O104">
        <v>21.598600000000001</v>
      </c>
      <c r="P104">
        <v>22.002500000000001</v>
      </c>
      <c r="Q104">
        <v>20.169499999999999</v>
      </c>
      <c r="R104">
        <v>19.1739</v>
      </c>
      <c r="S104">
        <v>20.787199999999999</v>
      </c>
      <c r="T104">
        <v>21.764800000000001</v>
      </c>
      <c r="U104">
        <v>20.896999999999998</v>
      </c>
      <c r="V104">
        <v>21.012</v>
      </c>
      <c r="W104">
        <v>21.1814</v>
      </c>
      <c r="X104">
        <v>21.845199999999998</v>
      </c>
      <c r="Y104">
        <v>22.566500000000001</v>
      </c>
      <c r="Z104">
        <v>21.810600000000001</v>
      </c>
      <c r="AA104">
        <v>21.033000000000001</v>
      </c>
      <c r="AB104">
        <v>20.928100000000001</v>
      </c>
      <c r="AC104">
        <v>19.541399999999999</v>
      </c>
      <c r="AD104">
        <v>20.146599999999999</v>
      </c>
      <c r="AE104">
        <v>21.020099999999999</v>
      </c>
      <c r="AF104">
        <v>22.278500000000001</v>
      </c>
      <c r="AG104">
        <v>22.158799999999999</v>
      </c>
      <c r="AH104">
        <v>22.467500000000001</v>
      </c>
      <c r="AI104">
        <v>22.832899999999999</v>
      </c>
      <c r="AJ104">
        <v>23.454799999999999</v>
      </c>
      <c r="AK104">
        <v>23.372</v>
      </c>
      <c r="AL104">
        <v>21.607399999999998</v>
      </c>
      <c r="AM104">
        <v>22.617699999999999</v>
      </c>
      <c r="AN104">
        <v>22.894300000000001</v>
      </c>
      <c r="AO104">
        <v>22.4922</v>
      </c>
      <c r="AP104">
        <v>23.3505</v>
      </c>
      <c r="AQ104">
        <v>23.344000000000001</v>
      </c>
      <c r="AR104">
        <v>23.068999999999999</v>
      </c>
      <c r="AS104">
        <v>23.0624</v>
      </c>
      <c r="AT104">
        <v>22.8522</v>
      </c>
      <c r="AU104">
        <v>22.503499999999999</v>
      </c>
      <c r="AV104">
        <v>21.8522</v>
      </c>
      <c r="AW104">
        <v>22.749400000000001</v>
      </c>
      <c r="AX104">
        <v>22.130600000000001</v>
      </c>
      <c r="AY104">
        <v>21.733899999999998</v>
      </c>
      <c r="AZ104">
        <v>21.767499999999998</v>
      </c>
      <c r="BA104">
        <v>21.672699999999999</v>
      </c>
      <c r="BB104">
        <v>21.3323</v>
      </c>
      <c r="BC104">
        <v>20.563199999999998</v>
      </c>
      <c r="BD104">
        <v>21.006900000000002</v>
      </c>
      <c r="BE104">
        <v>19.428100000000001</v>
      </c>
      <c r="BF104">
        <v>19.4419</v>
      </c>
      <c r="BG104">
        <v>21.146999999999998</v>
      </c>
      <c r="BH104">
        <v>22.614599999999999</v>
      </c>
      <c r="BI104">
        <v>23.530100000000001</v>
      </c>
      <c r="BJ104">
        <v>21.665299999999998</v>
      </c>
      <c r="BK104">
        <v>21.346699999999998</v>
      </c>
      <c r="BL104">
        <v>20.5183</v>
      </c>
      <c r="BM104">
        <v>20.389399999999998</v>
      </c>
      <c r="BN104">
        <v>22.8537</v>
      </c>
      <c r="BO104">
        <v>23.011700000000001</v>
      </c>
      <c r="BP104">
        <v>24.0319</v>
      </c>
      <c r="BQ104">
        <v>24.194099999999999</v>
      </c>
      <c r="BR104">
        <v>24.9434</v>
      </c>
      <c r="BS104">
        <v>22.9648</v>
      </c>
      <c r="BT104">
        <v>17.932500000000001</v>
      </c>
      <c r="BU104">
        <v>16.9071</v>
      </c>
      <c r="BV104">
        <v>16.5383</v>
      </c>
      <c r="BW104">
        <v>17.906099999999999</v>
      </c>
      <c r="BX104">
        <v>17.815799999999999</v>
      </c>
      <c r="BY104">
        <v>20.020199999999999</v>
      </c>
      <c r="BZ104">
        <v>19.9039</v>
      </c>
      <c r="CA104">
        <v>20.7683</v>
      </c>
      <c r="CB104">
        <v>23.109100000000002</v>
      </c>
      <c r="CC104">
        <v>23.554400000000001</v>
      </c>
      <c r="CD104">
        <v>22.661899999999999</v>
      </c>
      <c r="CE104">
        <v>25.2774</v>
      </c>
      <c r="CF104">
        <v>26.2987</v>
      </c>
      <c r="CG104">
        <v>28.0289</v>
      </c>
      <c r="CH104">
        <v>29.4209</v>
      </c>
      <c r="CI104">
        <v>29.299900000000001</v>
      </c>
      <c r="CJ104">
        <v>29.872800000000002</v>
      </c>
      <c r="CK104">
        <v>31.058499999999999</v>
      </c>
      <c r="CL104">
        <v>31.0167</v>
      </c>
      <c r="CM104">
        <v>29.302499999999998</v>
      </c>
      <c r="CN104">
        <v>29.841699999999999</v>
      </c>
      <c r="CO104">
        <v>30.9254</v>
      </c>
      <c r="CP104">
        <v>32.342599999999997</v>
      </c>
      <c r="CQ104">
        <v>31.055700000000002</v>
      </c>
      <c r="CR104">
        <v>30.404199999999999</v>
      </c>
      <c r="CS104">
        <v>29.248699999999999</v>
      </c>
      <c r="CT104">
        <v>28.6463</v>
      </c>
      <c r="CU104">
        <v>26.310700000000001</v>
      </c>
      <c r="CV104">
        <v>26.034500000000001</v>
      </c>
      <c r="CW104">
        <v>26.232199999999999</v>
      </c>
      <c r="CX104">
        <v>25.356400000000001</v>
      </c>
      <c r="CY104">
        <v>26.818899999999999</v>
      </c>
      <c r="CZ104">
        <v>27.278099999999998</v>
      </c>
      <c r="DA104">
        <v>27.027699999999999</v>
      </c>
      <c r="DB104">
        <v>30.472999999999999</v>
      </c>
      <c r="DC104">
        <v>32.148200000000003</v>
      </c>
      <c r="DD104">
        <v>31.365500000000001</v>
      </c>
      <c r="DE104">
        <v>33.729700000000001</v>
      </c>
      <c r="DF104">
        <v>34.0989</v>
      </c>
      <c r="DG104">
        <v>34.0901</v>
      </c>
      <c r="DH104">
        <v>35.2879</v>
      </c>
      <c r="DI104">
        <v>34.918199999999999</v>
      </c>
      <c r="DJ104">
        <v>34.9452</v>
      </c>
      <c r="DK104">
        <v>34.549500000000002</v>
      </c>
      <c r="DL104">
        <v>39.4726</v>
      </c>
      <c r="DM104">
        <v>39.918599999999998</v>
      </c>
      <c r="DN104">
        <v>40.837800000000001</v>
      </c>
      <c r="DO104">
        <v>38.547699999999999</v>
      </c>
      <c r="DP104">
        <v>39.949399999999997</v>
      </c>
      <c r="DQ104">
        <v>37.542499999999997</v>
      </c>
      <c r="DR104">
        <v>38.206800000000001</v>
      </c>
      <c r="DS104">
        <v>37.300199999999997</v>
      </c>
      <c r="DT104">
        <v>39.113300000000002</v>
      </c>
      <c r="DU104">
        <v>41.927799999999998</v>
      </c>
      <c r="DV104">
        <v>43.650399999999998</v>
      </c>
      <c r="DW104">
        <v>44.218200000000003</v>
      </c>
      <c r="DX104">
        <v>47.710599999999999</v>
      </c>
      <c r="DY104">
        <v>45.619599999999998</v>
      </c>
    </row>
    <row r="105" spans="1:129" hidden="1" x14ac:dyDescent="0.3">
      <c r="A105" t="s">
        <v>329</v>
      </c>
      <c r="B105" s="5" t="str">
        <f t="shared" si="1"/>
        <v>H CN Equity</v>
      </c>
      <c r="C105" t="s">
        <v>109</v>
      </c>
      <c r="D105" t="s">
        <v>6</v>
      </c>
      <c r="E105" t="s">
        <v>6</v>
      </c>
      <c r="F105">
        <v>53.83</v>
      </c>
      <c r="G105" s="2">
        <v>42005</v>
      </c>
      <c r="H105" s="2">
        <v>45657</v>
      </c>
      <c r="I105" s="2" t="s">
        <v>666</v>
      </c>
      <c r="J105" s="4">
        <v>15.84</v>
      </c>
      <c r="K105">
        <v>15.6594</v>
      </c>
      <c r="L105">
        <v>15.6243</v>
      </c>
      <c r="M105">
        <v>16.249500000000001</v>
      </c>
      <c r="N105">
        <v>17.324100000000001</v>
      </c>
      <c r="O105">
        <v>16.7897</v>
      </c>
      <c r="P105">
        <v>17.416799999999999</v>
      </c>
      <c r="Q105">
        <v>18.660299999999999</v>
      </c>
      <c r="R105">
        <v>18.6387</v>
      </c>
      <c r="S105">
        <v>18.847200000000001</v>
      </c>
      <c r="T105">
        <v>18.790600000000001</v>
      </c>
      <c r="U105">
        <v>17.732600000000001</v>
      </c>
      <c r="V105">
        <v>16.725300000000001</v>
      </c>
      <c r="W105">
        <v>17.244199999999999</v>
      </c>
      <c r="X105">
        <v>17.587900000000001</v>
      </c>
      <c r="Y105">
        <v>17.258800000000001</v>
      </c>
      <c r="Z105">
        <v>17.8948</v>
      </c>
      <c r="AA105">
        <v>17.739799999999999</v>
      </c>
      <c r="AB105">
        <v>17.5184</v>
      </c>
      <c r="AC105">
        <v>17.3032</v>
      </c>
      <c r="AD105">
        <v>16.655200000000001</v>
      </c>
      <c r="AE105">
        <v>17.258500000000002</v>
      </c>
      <c r="AF105">
        <v>17.085799999999999</v>
      </c>
      <c r="AG105">
        <v>17.153500000000001</v>
      </c>
      <c r="AH105">
        <v>17.100899999999999</v>
      </c>
      <c r="AI105">
        <v>17.009799999999998</v>
      </c>
      <c r="AJ105">
        <v>16.865500000000001</v>
      </c>
      <c r="AK105">
        <v>15.605</v>
      </c>
      <c r="AL105">
        <v>16.056100000000001</v>
      </c>
      <c r="AM105">
        <v>15.6493</v>
      </c>
      <c r="AN105">
        <v>14.935499999999999</v>
      </c>
      <c r="AO105">
        <v>15.563599999999999</v>
      </c>
      <c r="AP105">
        <v>14.7559</v>
      </c>
      <c r="AQ105">
        <v>14.9734</v>
      </c>
      <c r="AR105">
        <v>15.4361</v>
      </c>
      <c r="AS105">
        <v>15.0509</v>
      </c>
      <c r="AT105">
        <v>15.4518</v>
      </c>
      <c r="AU105">
        <v>16.089600000000001</v>
      </c>
      <c r="AV105">
        <v>16.3598</v>
      </c>
      <c r="AW105">
        <v>16.407399999999999</v>
      </c>
      <c r="AX105">
        <v>16.6815</v>
      </c>
      <c r="AY105">
        <v>17.4208</v>
      </c>
      <c r="AZ105">
        <v>18.4011</v>
      </c>
      <c r="BA105">
        <v>18.547000000000001</v>
      </c>
      <c r="BB105">
        <v>18.928699999999999</v>
      </c>
      <c r="BC105">
        <v>20.0411</v>
      </c>
      <c r="BD105">
        <v>20.086600000000001</v>
      </c>
      <c r="BE105">
        <v>20.086600000000001</v>
      </c>
      <c r="BF105">
        <v>20.5213</v>
      </c>
      <c r="BG105">
        <v>20.761900000000001</v>
      </c>
      <c r="BH105">
        <v>22.2685</v>
      </c>
      <c r="BI105">
        <v>22.301600000000001</v>
      </c>
      <c r="BJ105">
        <v>21.1663</v>
      </c>
      <c r="BK105">
        <v>21.082799999999999</v>
      </c>
      <c r="BL105">
        <v>22.285599999999999</v>
      </c>
      <c r="BM105">
        <v>21.531300000000002</v>
      </c>
      <c r="BN105">
        <v>24.069900000000001</v>
      </c>
      <c r="BO105">
        <v>22.771100000000001</v>
      </c>
      <c r="BP105">
        <v>24.025200000000002</v>
      </c>
      <c r="BQ105">
        <v>24.782900000000001</v>
      </c>
      <c r="BR105">
        <v>25.795999999999999</v>
      </c>
      <c r="BS105">
        <v>24.603899999999999</v>
      </c>
      <c r="BT105">
        <v>25.445499999999999</v>
      </c>
      <c r="BU105">
        <v>23.2041</v>
      </c>
      <c r="BV105">
        <v>25.356999999999999</v>
      </c>
      <c r="BW105">
        <v>25.530200000000001</v>
      </c>
      <c r="BX105">
        <v>26.5871</v>
      </c>
      <c r="BY105">
        <v>26.1798</v>
      </c>
      <c r="BZ105">
        <v>26.9312</v>
      </c>
      <c r="CA105">
        <v>27.438099999999999</v>
      </c>
      <c r="CB105">
        <v>26.383099999999999</v>
      </c>
      <c r="CC105">
        <v>26.056999999999999</v>
      </c>
      <c r="CD105">
        <v>27.5198</v>
      </c>
      <c r="CE105">
        <v>29.246200000000002</v>
      </c>
      <c r="CF105">
        <v>29.184000000000001</v>
      </c>
      <c r="CG105">
        <v>27.8155</v>
      </c>
      <c r="CH105">
        <v>30.175999999999998</v>
      </c>
      <c r="CI105">
        <v>31.116800000000001</v>
      </c>
      <c r="CJ105">
        <v>31.6096</v>
      </c>
      <c r="CK105">
        <v>31.2606</v>
      </c>
      <c r="CL105">
        <v>32.290300000000002</v>
      </c>
      <c r="CM105">
        <v>32.118699999999997</v>
      </c>
      <c r="CN105">
        <v>30.751200000000001</v>
      </c>
      <c r="CO105">
        <v>31.097100000000001</v>
      </c>
      <c r="CP105">
        <v>34.246899999999997</v>
      </c>
      <c r="CQ105">
        <v>33.264600000000002</v>
      </c>
      <c r="CR105">
        <v>33.365499999999997</v>
      </c>
      <c r="CS105">
        <v>32.475900000000003</v>
      </c>
      <c r="CT105">
        <v>35.565199999999997</v>
      </c>
      <c r="CU105">
        <v>36.674300000000002</v>
      </c>
      <c r="CV105">
        <v>35.759300000000003</v>
      </c>
      <c r="CW105">
        <v>35.236800000000002</v>
      </c>
      <c r="CX105">
        <v>34.65</v>
      </c>
      <c r="CY105">
        <v>32.787100000000002</v>
      </c>
      <c r="CZ105">
        <v>32.478499999999997</v>
      </c>
      <c r="DA105">
        <v>33.774700000000003</v>
      </c>
      <c r="DB105">
        <v>35.427700000000002</v>
      </c>
      <c r="DC105">
        <v>37.5717</v>
      </c>
      <c r="DD105">
        <v>37.761000000000003</v>
      </c>
      <c r="DE105">
        <v>38.281500000000001</v>
      </c>
      <c r="DF105">
        <v>37.650399999999998</v>
      </c>
      <c r="DG105">
        <v>36.754399999999997</v>
      </c>
      <c r="DH105">
        <v>37.421700000000001</v>
      </c>
      <c r="DI105">
        <v>38.281199999999998</v>
      </c>
      <c r="DJ105">
        <v>41.566600000000001</v>
      </c>
      <c r="DK105">
        <v>44.006599999999999</v>
      </c>
      <c r="DL105">
        <v>45.339399999999998</v>
      </c>
      <c r="DM105">
        <v>43.356699999999996</v>
      </c>
      <c r="DN105">
        <v>44.285200000000003</v>
      </c>
      <c r="DO105">
        <v>43.113700000000001</v>
      </c>
    </row>
    <row r="106" spans="1:129" x14ac:dyDescent="0.3">
      <c r="A106" t="s">
        <v>330</v>
      </c>
      <c r="B106" t="str">
        <f t="shared" si="1"/>
        <v>HBM CN Equity</v>
      </c>
      <c r="C106" t="s">
        <v>110</v>
      </c>
      <c r="D106" t="s">
        <v>6</v>
      </c>
      <c r="E106" t="s">
        <v>6</v>
      </c>
      <c r="F106">
        <v>32.25</v>
      </c>
      <c r="G106" s="2">
        <v>42005</v>
      </c>
      <c r="H106" s="2">
        <v>45657</v>
      </c>
      <c r="I106" s="2" t="s">
        <v>663</v>
      </c>
      <c r="J106" s="4">
        <v>9.7899999999999991</v>
      </c>
      <c r="K106">
        <v>10.565899999999999</v>
      </c>
      <c r="L106">
        <v>10.053100000000001</v>
      </c>
      <c r="M106">
        <v>11.576599999999999</v>
      </c>
      <c r="N106">
        <v>10.7906</v>
      </c>
      <c r="O106">
        <v>10.091900000000001</v>
      </c>
      <c r="P106">
        <v>8.1803000000000008</v>
      </c>
      <c r="Q106">
        <v>6.3948</v>
      </c>
      <c r="R106">
        <v>4.7915000000000001</v>
      </c>
      <c r="S106">
        <v>6.5991999999999997</v>
      </c>
      <c r="T106">
        <v>5.7633999999999999</v>
      </c>
      <c r="U106">
        <v>5.1608000000000001</v>
      </c>
      <c r="V106">
        <v>2.6823999999999999</v>
      </c>
      <c r="W106">
        <v>3.8778999999999999</v>
      </c>
      <c r="X106">
        <v>4.6356999999999999</v>
      </c>
      <c r="Y106">
        <v>6.0965999999999996</v>
      </c>
      <c r="Z106">
        <v>4.9474</v>
      </c>
      <c r="AA106">
        <v>6.0088999999999997</v>
      </c>
      <c r="AB106">
        <v>6.3400999999999996</v>
      </c>
      <c r="AC106">
        <v>5.1810999999999998</v>
      </c>
      <c r="AD106">
        <v>5.0636999999999999</v>
      </c>
      <c r="AE106">
        <v>5.5125000000000002</v>
      </c>
      <c r="AF106">
        <v>8.8394999999999992</v>
      </c>
      <c r="AG106">
        <v>7.4931000000000001</v>
      </c>
      <c r="AH106">
        <v>9.9420000000000002</v>
      </c>
      <c r="AI106">
        <v>10.0395</v>
      </c>
      <c r="AJ106">
        <v>8.5361999999999991</v>
      </c>
      <c r="AK106">
        <v>7.9599000000000002</v>
      </c>
      <c r="AL106">
        <v>6.7488000000000001</v>
      </c>
      <c r="AM106">
        <v>7.3250999999999999</v>
      </c>
      <c r="AN106">
        <v>9.4542000000000002</v>
      </c>
      <c r="AO106">
        <v>10.635999999999999</v>
      </c>
      <c r="AP106">
        <v>9.0422999999999991</v>
      </c>
      <c r="AQ106">
        <v>9.3745999999999992</v>
      </c>
      <c r="AR106">
        <v>9.1595999999999993</v>
      </c>
      <c r="AS106">
        <v>10.880100000000001</v>
      </c>
      <c r="AT106">
        <v>10.3033</v>
      </c>
      <c r="AU106">
        <v>9.6484000000000005</v>
      </c>
      <c r="AV106">
        <v>8.9239999999999995</v>
      </c>
      <c r="AW106">
        <v>8.7772000000000006</v>
      </c>
      <c r="AX106">
        <v>8.1509999999999998</v>
      </c>
      <c r="AY106">
        <v>7.1725000000000003</v>
      </c>
      <c r="AZ106">
        <v>6.6245000000000003</v>
      </c>
      <c r="BA106">
        <v>5.9688999999999997</v>
      </c>
      <c r="BB106">
        <v>6.4101999999999997</v>
      </c>
      <c r="BC106">
        <v>5.0674000000000001</v>
      </c>
      <c r="BD106">
        <v>6.6063000000000001</v>
      </c>
      <c r="BE106">
        <v>6.3318000000000003</v>
      </c>
      <c r="BF106">
        <v>7.7138999999999998</v>
      </c>
      <c r="BG106">
        <v>8.6744000000000003</v>
      </c>
      <c r="BH106">
        <v>9.3707999999999991</v>
      </c>
      <c r="BI106">
        <v>8.7527000000000008</v>
      </c>
      <c r="BJ106">
        <v>6.5153999999999996</v>
      </c>
      <c r="BK106">
        <v>6.9569999999999999</v>
      </c>
      <c r="BL106">
        <v>6.2897999999999996</v>
      </c>
      <c r="BM106">
        <v>4.3860999999999999</v>
      </c>
      <c r="BN106">
        <v>4.7009999999999996</v>
      </c>
      <c r="BO106">
        <v>4.7009999999999996</v>
      </c>
      <c r="BP106">
        <v>4.2584</v>
      </c>
      <c r="BQ106">
        <v>5.2911000000000001</v>
      </c>
      <c r="BR106">
        <v>3.9929000000000001</v>
      </c>
      <c r="BS106">
        <v>3.2160000000000002</v>
      </c>
      <c r="BT106">
        <v>2.6246999999999998</v>
      </c>
      <c r="BU106">
        <v>3.3549000000000002</v>
      </c>
      <c r="BV106">
        <v>3.6903999999999999</v>
      </c>
      <c r="BW106">
        <v>4.0555000000000003</v>
      </c>
      <c r="BX106">
        <v>4.1542000000000003</v>
      </c>
      <c r="BY106">
        <v>5.7724000000000002</v>
      </c>
      <c r="BZ106">
        <v>5.5647000000000002</v>
      </c>
      <c r="CA106">
        <v>5.9402999999999997</v>
      </c>
      <c r="CB106">
        <v>8.1247000000000007</v>
      </c>
      <c r="CC106">
        <v>8.8066999999999993</v>
      </c>
      <c r="CD106">
        <v>7.1955999999999998</v>
      </c>
      <c r="CE106">
        <v>9.0044000000000004</v>
      </c>
      <c r="CF106">
        <v>8.5097000000000005</v>
      </c>
      <c r="CG106">
        <v>9.0836000000000006</v>
      </c>
      <c r="CH106">
        <v>8.9747000000000003</v>
      </c>
      <c r="CI106">
        <v>8.1632999999999996</v>
      </c>
      <c r="CJ106">
        <v>8.8163999999999998</v>
      </c>
      <c r="CK106">
        <v>7.6388999999999996</v>
      </c>
      <c r="CL106">
        <v>7.8270999999999997</v>
      </c>
      <c r="CM106">
        <v>8.5503</v>
      </c>
      <c r="CN106">
        <v>8.5404</v>
      </c>
      <c r="CO106">
        <v>9.0754000000000001</v>
      </c>
      <c r="CP106">
        <v>9.0457000000000001</v>
      </c>
      <c r="CQ106">
        <v>10.2346</v>
      </c>
      <c r="CR106">
        <v>9.7386999999999997</v>
      </c>
      <c r="CS106">
        <v>8.1618999999999993</v>
      </c>
      <c r="CT106">
        <v>7.1801000000000004</v>
      </c>
      <c r="CU106">
        <v>5.1966000000000001</v>
      </c>
      <c r="CV106">
        <v>4.8891999999999998</v>
      </c>
      <c r="CW106">
        <v>5.7618999999999998</v>
      </c>
      <c r="CX106">
        <v>5.5235000000000003</v>
      </c>
      <c r="CY106">
        <v>5.1360000000000001</v>
      </c>
      <c r="CZ106">
        <v>7.5400999999999998</v>
      </c>
      <c r="DA106">
        <v>6.7950999999999997</v>
      </c>
      <c r="DB106">
        <v>7.6791999999999998</v>
      </c>
      <c r="DC106">
        <v>6.7255000000000003</v>
      </c>
      <c r="DD106">
        <v>7.0529999999999999</v>
      </c>
      <c r="DE106">
        <v>6.7545999999999999</v>
      </c>
      <c r="DF106">
        <v>5.7797000000000001</v>
      </c>
      <c r="DG106">
        <v>6.3169000000000004</v>
      </c>
      <c r="DH106">
        <v>7.819</v>
      </c>
      <c r="DI106">
        <v>6.6948999999999996</v>
      </c>
      <c r="DJ106">
        <v>6.5853000000000002</v>
      </c>
      <c r="DK106">
        <v>6.0274000000000001</v>
      </c>
      <c r="DL106">
        <v>6.1369999999999996</v>
      </c>
      <c r="DM106">
        <v>7.2728000000000002</v>
      </c>
      <c r="DN106">
        <v>7.4420999999999999</v>
      </c>
      <c r="DO106">
        <v>7.9602000000000004</v>
      </c>
      <c r="DP106">
        <v>9.4560999999999993</v>
      </c>
      <c r="DQ106">
        <v>11.5608</v>
      </c>
      <c r="DR106">
        <v>13.266500000000001</v>
      </c>
      <c r="DS106">
        <v>12.348800000000001</v>
      </c>
      <c r="DT106">
        <v>11.491</v>
      </c>
      <c r="DU106">
        <v>10.8782</v>
      </c>
      <c r="DV106">
        <v>12.42</v>
      </c>
      <c r="DW106">
        <v>12.469900000000001</v>
      </c>
      <c r="DX106">
        <v>12.469900000000001</v>
      </c>
      <c r="DY106">
        <v>11.641299999999999</v>
      </c>
    </row>
    <row r="107" spans="1:129" x14ac:dyDescent="0.3">
      <c r="A107" t="s">
        <v>331</v>
      </c>
      <c r="B107" t="str">
        <f t="shared" si="1"/>
        <v>HR-U CN Equity</v>
      </c>
      <c r="C107" t="s">
        <v>111</v>
      </c>
      <c r="D107" t="s">
        <v>6</v>
      </c>
      <c r="E107" t="s">
        <v>6</v>
      </c>
      <c r="F107">
        <v>10.75</v>
      </c>
      <c r="G107" s="2">
        <v>42005</v>
      </c>
      <c r="H107" s="2">
        <v>45657</v>
      </c>
      <c r="I107" s="2" t="s">
        <v>667</v>
      </c>
      <c r="J107" s="4">
        <v>9.91</v>
      </c>
      <c r="K107">
        <v>9.8609000000000009</v>
      </c>
      <c r="L107">
        <v>9.5625</v>
      </c>
      <c r="M107">
        <v>9.5350999999999999</v>
      </c>
      <c r="N107">
        <v>9.3590999999999998</v>
      </c>
      <c r="O107">
        <v>9.3360000000000003</v>
      </c>
      <c r="P107">
        <v>9.3361000000000001</v>
      </c>
      <c r="Q107">
        <v>8.6776999999999997</v>
      </c>
      <c r="R107">
        <v>8.6918000000000006</v>
      </c>
      <c r="S107">
        <v>8.9126999999999992</v>
      </c>
      <c r="T107">
        <v>9.1658000000000008</v>
      </c>
      <c r="U107">
        <v>8.6117000000000008</v>
      </c>
      <c r="V107">
        <v>8.1442999999999994</v>
      </c>
      <c r="W107">
        <v>8.1636000000000006</v>
      </c>
      <c r="X107">
        <v>9.1743000000000006</v>
      </c>
      <c r="Y107">
        <v>9.6304999999999996</v>
      </c>
      <c r="Z107">
        <v>9.3712999999999997</v>
      </c>
      <c r="AA107">
        <v>9.9918999999999993</v>
      </c>
      <c r="AB107">
        <v>10.369899999999999</v>
      </c>
      <c r="AC107">
        <v>10.451499999999999</v>
      </c>
      <c r="AD107">
        <v>10.1035</v>
      </c>
      <c r="AE107">
        <v>10.327400000000001</v>
      </c>
      <c r="AF107">
        <v>9.9269999999999996</v>
      </c>
      <c r="AG107">
        <v>10.2349</v>
      </c>
      <c r="AH107">
        <v>10.3765</v>
      </c>
      <c r="AI107">
        <v>10.908799999999999</v>
      </c>
      <c r="AJ107">
        <v>10.7181</v>
      </c>
      <c r="AK107">
        <v>10.8132</v>
      </c>
      <c r="AL107">
        <v>10.755599999999999</v>
      </c>
      <c r="AM107">
        <v>10.385300000000001</v>
      </c>
      <c r="AN107">
        <v>10.003500000000001</v>
      </c>
      <c r="AO107">
        <v>10.1828</v>
      </c>
      <c r="AP107">
        <v>10.3238</v>
      </c>
      <c r="AQ107">
        <v>10.321199999999999</v>
      </c>
      <c r="AR107">
        <v>10.2399</v>
      </c>
      <c r="AS107">
        <v>10.402900000000001</v>
      </c>
      <c r="AT107">
        <v>10.2936</v>
      </c>
      <c r="AU107">
        <v>9.8400999999999996</v>
      </c>
      <c r="AV107">
        <v>10.4161</v>
      </c>
      <c r="AW107">
        <v>10.2705</v>
      </c>
      <c r="AX107">
        <v>10.1228</v>
      </c>
      <c r="AY107">
        <v>10.1357</v>
      </c>
      <c r="AZ107">
        <v>10.224299999999999</v>
      </c>
      <c r="BA107">
        <v>10.348599999999999</v>
      </c>
      <c r="BB107">
        <v>10.181100000000001</v>
      </c>
      <c r="BC107">
        <v>10.263199999999999</v>
      </c>
      <c r="BD107">
        <v>10.9054</v>
      </c>
      <c r="BE107">
        <v>10.761200000000001</v>
      </c>
      <c r="BF107">
        <v>11.6251</v>
      </c>
      <c r="BG107">
        <v>11.958</v>
      </c>
      <c r="BH107">
        <v>12.3888</v>
      </c>
      <c r="BI107">
        <v>12.172800000000001</v>
      </c>
      <c r="BJ107">
        <v>12.1844</v>
      </c>
      <c r="BK107">
        <v>12.266999999999999</v>
      </c>
      <c r="BL107">
        <v>12.241400000000001</v>
      </c>
      <c r="BM107">
        <v>12.2761</v>
      </c>
      <c r="BN107">
        <v>12.612</v>
      </c>
      <c r="BO107">
        <v>12.2095</v>
      </c>
      <c r="BP107">
        <v>11.8889</v>
      </c>
      <c r="BQ107">
        <v>11.6877</v>
      </c>
      <c r="BR107">
        <v>11.912800000000001</v>
      </c>
      <c r="BS107">
        <v>10.868399999999999</v>
      </c>
      <c r="BT107">
        <v>5.0385</v>
      </c>
      <c r="BU107">
        <v>5.6349</v>
      </c>
      <c r="BV107">
        <v>5.6349999999999998</v>
      </c>
      <c r="BW107">
        <v>5.6435000000000004</v>
      </c>
      <c r="BX107">
        <v>5.8448000000000002</v>
      </c>
      <c r="BY107">
        <v>5.8958000000000004</v>
      </c>
      <c r="BZ107">
        <v>5.6879999999999997</v>
      </c>
      <c r="CA107">
        <v>6.0571999999999999</v>
      </c>
      <c r="CB107">
        <v>8.4114000000000004</v>
      </c>
      <c r="CC107">
        <v>7.9279000000000002</v>
      </c>
      <c r="CD107">
        <v>7.2862999999999998</v>
      </c>
      <c r="CE107">
        <v>8.2565000000000008</v>
      </c>
      <c r="CF107">
        <v>8.6152999999999995</v>
      </c>
      <c r="CG107">
        <v>9.2370999999999999</v>
      </c>
      <c r="CH107">
        <v>9.7217000000000002</v>
      </c>
      <c r="CI107">
        <v>9.7746999999999993</v>
      </c>
      <c r="CJ107">
        <v>10.317399999999999</v>
      </c>
      <c r="CK107">
        <v>10.2126</v>
      </c>
      <c r="CL107">
        <v>9.6498000000000008</v>
      </c>
      <c r="CM107">
        <v>10.5381</v>
      </c>
      <c r="CN107">
        <v>9.7544000000000004</v>
      </c>
      <c r="CO107">
        <v>10.138999999999999</v>
      </c>
      <c r="CP107">
        <v>10.360300000000001</v>
      </c>
      <c r="CQ107">
        <v>10.4031</v>
      </c>
      <c r="CR107">
        <v>10.5341</v>
      </c>
      <c r="CS107">
        <v>10.3512</v>
      </c>
      <c r="CT107">
        <v>11.393599999999999</v>
      </c>
      <c r="CU107">
        <v>10.1546</v>
      </c>
      <c r="CV107">
        <v>11.0413</v>
      </c>
      <c r="CW107">
        <v>10.4152</v>
      </c>
      <c r="CX107">
        <v>8.6376000000000008</v>
      </c>
      <c r="CY107">
        <v>9.2857000000000003</v>
      </c>
      <c r="CZ107">
        <v>10.3429</v>
      </c>
      <c r="DA107">
        <v>10.107100000000001</v>
      </c>
      <c r="DB107">
        <v>10.9</v>
      </c>
      <c r="DC107">
        <v>11.0259</v>
      </c>
      <c r="DD107">
        <v>10.6404</v>
      </c>
      <c r="DE107">
        <v>9.9649999999999999</v>
      </c>
      <c r="DF107">
        <v>8.6334</v>
      </c>
      <c r="DG107">
        <v>8.7789000000000001</v>
      </c>
      <c r="DH107">
        <v>8.8556000000000008</v>
      </c>
      <c r="DI107">
        <v>8.9408999999999992</v>
      </c>
      <c r="DJ107">
        <v>8.0246999999999993</v>
      </c>
      <c r="DK107">
        <v>7.4596</v>
      </c>
      <c r="DL107">
        <v>7.8090999999999999</v>
      </c>
      <c r="DM107">
        <v>8.7499000000000002</v>
      </c>
      <c r="DN107">
        <v>8.7494999999999994</v>
      </c>
      <c r="DO107">
        <v>7.9404000000000003</v>
      </c>
      <c r="DP107">
        <v>8.3080999999999996</v>
      </c>
      <c r="DQ107">
        <v>8.1286000000000005</v>
      </c>
      <c r="DR107">
        <v>8.3551000000000002</v>
      </c>
      <c r="DS107">
        <v>8.1745000000000001</v>
      </c>
      <c r="DT107">
        <v>8.8225999999999996</v>
      </c>
      <c r="DU107">
        <v>9.7135999999999996</v>
      </c>
      <c r="DV107">
        <v>10.5989</v>
      </c>
      <c r="DW107">
        <v>9.8385999999999996</v>
      </c>
      <c r="DX107">
        <v>9.2897999999999996</v>
      </c>
      <c r="DY107">
        <v>8.7286000000000001</v>
      </c>
    </row>
    <row r="108" spans="1:129" x14ac:dyDescent="0.3">
      <c r="A108" t="s">
        <v>332</v>
      </c>
      <c r="B108" t="str">
        <f t="shared" si="1"/>
        <v>HWX CN Equity</v>
      </c>
      <c r="C108" t="s">
        <v>112</v>
      </c>
      <c r="D108" t="s">
        <v>6</v>
      </c>
      <c r="E108" t="s">
        <v>6</v>
      </c>
      <c r="F108">
        <v>11</v>
      </c>
      <c r="G108" s="2">
        <v>42005</v>
      </c>
      <c r="H108" s="2">
        <v>45657</v>
      </c>
      <c r="I108" s="2" t="s">
        <v>664</v>
      </c>
      <c r="J108" s="4">
        <v>0.74</v>
      </c>
      <c r="K108">
        <v>0.69910000000000005</v>
      </c>
      <c r="L108">
        <v>0.68259999999999998</v>
      </c>
      <c r="M108">
        <v>0.59219999999999995</v>
      </c>
      <c r="N108">
        <v>0.6744</v>
      </c>
      <c r="O108">
        <v>0.55930000000000002</v>
      </c>
      <c r="P108">
        <v>0.58389999999999997</v>
      </c>
      <c r="Q108">
        <v>0.44409999999999999</v>
      </c>
      <c r="R108">
        <v>0.35360000000000003</v>
      </c>
      <c r="S108">
        <v>0.31659999999999999</v>
      </c>
      <c r="T108">
        <v>0.32069999999999999</v>
      </c>
      <c r="U108">
        <v>0.37009999999999998</v>
      </c>
      <c r="V108">
        <v>0.3372</v>
      </c>
      <c r="W108">
        <v>0.44409999999999999</v>
      </c>
      <c r="X108">
        <v>0.46060000000000001</v>
      </c>
      <c r="Y108">
        <v>0.37009999999999998</v>
      </c>
      <c r="Z108">
        <v>0.3372</v>
      </c>
      <c r="AA108">
        <v>0.37009999999999998</v>
      </c>
      <c r="AB108">
        <v>0.32069999999999999</v>
      </c>
      <c r="AC108">
        <v>0.32490000000000002</v>
      </c>
      <c r="AD108">
        <v>0.3619</v>
      </c>
      <c r="AE108">
        <v>0.33310000000000001</v>
      </c>
      <c r="AF108">
        <v>0.33310000000000001</v>
      </c>
      <c r="AG108">
        <v>0.46060000000000001</v>
      </c>
      <c r="AH108">
        <v>0.45229999999999998</v>
      </c>
      <c r="AI108">
        <v>0.37830000000000003</v>
      </c>
      <c r="AJ108">
        <v>0.33310000000000001</v>
      </c>
      <c r="AK108">
        <v>0.3619</v>
      </c>
      <c r="AL108">
        <v>0.41120000000000001</v>
      </c>
      <c r="AM108">
        <v>0.40710000000000002</v>
      </c>
      <c r="AN108">
        <v>0.46060000000000001</v>
      </c>
      <c r="AO108">
        <v>0.50170000000000003</v>
      </c>
      <c r="AP108">
        <v>0.49349999999999999</v>
      </c>
      <c r="AQ108">
        <v>0.49349999999999999</v>
      </c>
      <c r="AR108">
        <v>0.50170000000000003</v>
      </c>
      <c r="AS108">
        <v>0.50170000000000003</v>
      </c>
      <c r="AT108">
        <v>0.64970000000000006</v>
      </c>
      <c r="AU108">
        <v>0.65790000000000004</v>
      </c>
      <c r="AV108">
        <v>0.57569999999999999</v>
      </c>
      <c r="AW108">
        <v>0.5675</v>
      </c>
      <c r="AX108">
        <v>0.69079999999999997</v>
      </c>
      <c r="AY108">
        <v>0.54279999999999995</v>
      </c>
      <c r="AZ108">
        <v>0.5675</v>
      </c>
      <c r="BA108">
        <v>0.55930000000000002</v>
      </c>
      <c r="BB108">
        <v>0.55930000000000002</v>
      </c>
      <c r="BC108">
        <v>0.52639999999999998</v>
      </c>
      <c r="BD108">
        <v>0.69079999999999997</v>
      </c>
      <c r="BE108">
        <v>0.65790000000000004</v>
      </c>
      <c r="BF108">
        <v>0.58389999999999997</v>
      </c>
      <c r="BG108">
        <v>0.57569999999999999</v>
      </c>
      <c r="BH108">
        <v>0.57569999999999999</v>
      </c>
      <c r="BI108">
        <v>0.59219999999999995</v>
      </c>
      <c r="BJ108">
        <v>0.5675</v>
      </c>
      <c r="BK108">
        <v>0.54279999999999995</v>
      </c>
      <c r="BL108">
        <v>0.55100000000000005</v>
      </c>
      <c r="BM108">
        <v>0.53459999999999996</v>
      </c>
      <c r="BN108">
        <v>0.55100000000000005</v>
      </c>
      <c r="BO108">
        <v>0.60860000000000003</v>
      </c>
      <c r="BP108">
        <v>0.625</v>
      </c>
      <c r="BQ108">
        <v>0.59219999999999995</v>
      </c>
      <c r="BR108">
        <v>1.028</v>
      </c>
      <c r="BS108">
        <v>1.0773999999999999</v>
      </c>
      <c r="BT108">
        <v>0.82240000000000002</v>
      </c>
      <c r="BU108">
        <v>1.028</v>
      </c>
      <c r="BV108">
        <v>1.028</v>
      </c>
      <c r="BW108">
        <v>1.0116000000000001</v>
      </c>
      <c r="BX108">
        <v>1.028</v>
      </c>
      <c r="BY108">
        <v>1.135</v>
      </c>
      <c r="BZ108">
        <v>1.1514</v>
      </c>
      <c r="CA108">
        <v>1.0527</v>
      </c>
      <c r="CB108">
        <v>1.5544</v>
      </c>
      <c r="CC108">
        <v>1.9656</v>
      </c>
      <c r="CD108">
        <v>2.3109999999999999</v>
      </c>
      <c r="CE108">
        <v>3.117</v>
      </c>
      <c r="CF108">
        <v>3.2157</v>
      </c>
      <c r="CG108">
        <v>3.6926999999999999</v>
      </c>
      <c r="CH108">
        <v>3.5775999999999999</v>
      </c>
      <c r="CI108">
        <v>3.5857999999999999</v>
      </c>
      <c r="CJ108">
        <v>3.2404000000000002</v>
      </c>
      <c r="CK108">
        <v>3.1581000000000001</v>
      </c>
      <c r="CL108">
        <v>3.7421000000000002</v>
      </c>
      <c r="CM108">
        <v>4.0298999999999996</v>
      </c>
      <c r="CN108">
        <v>3.7503000000000002</v>
      </c>
      <c r="CO108">
        <v>4.2355</v>
      </c>
      <c r="CP108">
        <v>5.8803999999999998</v>
      </c>
      <c r="CQ108">
        <v>5.9132999999999996</v>
      </c>
      <c r="CR108">
        <v>5.4527000000000001</v>
      </c>
      <c r="CS108">
        <v>5.4527000000000001</v>
      </c>
      <c r="CT108">
        <v>6.0202</v>
      </c>
      <c r="CU108">
        <v>4.4493999999999998</v>
      </c>
      <c r="CV108">
        <v>5.1073000000000004</v>
      </c>
      <c r="CW108">
        <v>4.9264000000000001</v>
      </c>
      <c r="CX108">
        <v>4.3259999999999996</v>
      </c>
      <c r="CY108">
        <v>5.9379999999999997</v>
      </c>
      <c r="CZ108">
        <v>5.3293999999999997</v>
      </c>
      <c r="DA108">
        <v>4.9535999999999998</v>
      </c>
      <c r="DB108">
        <v>5.4389000000000003</v>
      </c>
      <c r="DC108">
        <v>5.0122</v>
      </c>
      <c r="DD108">
        <v>5.3635000000000002</v>
      </c>
      <c r="DE108">
        <v>5.2869999999999999</v>
      </c>
      <c r="DF108">
        <v>5.508</v>
      </c>
      <c r="DG108">
        <v>5.4935999999999998</v>
      </c>
      <c r="DH108">
        <v>6.4179000000000004</v>
      </c>
      <c r="DI108">
        <v>6.1932999999999998</v>
      </c>
      <c r="DJ108">
        <v>6.2697000000000003</v>
      </c>
      <c r="DK108">
        <v>6.5324</v>
      </c>
      <c r="DL108">
        <v>6.2172000000000001</v>
      </c>
      <c r="DM108">
        <v>5.5587999999999997</v>
      </c>
      <c r="DN108">
        <v>5.6120999999999999</v>
      </c>
      <c r="DO108">
        <v>6.0746000000000002</v>
      </c>
      <c r="DP108">
        <v>6.9109999999999996</v>
      </c>
      <c r="DQ108">
        <v>6.7397999999999998</v>
      </c>
      <c r="DR108">
        <v>6.875</v>
      </c>
      <c r="DS108">
        <v>6.6235999999999997</v>
      </c>
      <c r="DT108">
        <v>6.6783999999999999</v>
      </c>
      <c r="DU108">
        <v>6.2580999999999998</v>
      </c>
      <c r="DV108">
        <v>5.8758999999999997</v>
      </c>
      <c r="DW108">
        <v>6.3678999999999997</v>
      </c>
      <c r="DX108">
        <v>6.3864000000000001</v>
      </c>
      <c r="DY108">
        <v>6.2302</v>
      </c>
    </row>
    <row r="109" spans="1:129" x14ac:dyDescent="0.3">
      <c r="A109" t="s">
        <v>333</v>
      </c>
      <c r="B109" t="str">
        <f t="shared" si="1"/>
        <v>IAG CN Equity</v>
      </c>
      <c r="C109" t="s">
        <v>113</v>
      </c>
      <c r="D109" t="s">
        <v>6</v>
      </c>
      <c r="E109" t="s">
        <v>6</v>
      </c>
      <c r="F109">
        <v>167.31</v>
      </c>
      <c r="G109" s="2">
        <v>42005</v>
      </c>
      <c r="H109" s="2">
        <v>45657</v>
      </c>
      <c r="I109" s="2" t="s">
        <v>670</v>
      </c>
      <c r="J109" s="4">
        <v>28.83</v>
      </c>
      <c r="K109">
        <v>30.450600000000001</v>
      </c>
      <c r="L109">
        <v>30.3932</v>
      </c>
      <c r="M109">
        <v>31.497800000000002</v>
      </c>
      <c r="N109">
        <v>30.973299999999998</v>
      </c>
      <c r="O109">
        <v>30.3307</v>
      </c>
      <c r="P109">
        <v>31.803599999999999</v>
      </c>
      <c r="Q109">
        <v>30.5518</v>
      </c>
      <c r="R109">
        <v>28.952300000000001</v>
      </c>
      <c r="S109">
        <v>31.191700000000001</v>
      </c>
      <c r="T109">
        <v>33.1693</v>
      </c>
      <c r="U109">
        <v>32.312600000000003</v>
      </c>
      <c r="V109">
        <v>30.4528</v>
      </c>
      <c r="W109">
        <v>26.852</v>
      </c>
      <c r="X109">
        <v>28.941400000000002</v>
      </c>
      <c r="Y109">
        <v>30.787099999999999</v>
      </c>
      <c r="Z109">
        <v>31.686</v>
      </c>
      <c r="AA109">
        <v>30.212900000000001</v>
      </c>
      <c r="AB109">
        <v>31.619</v>
      </c>
      <c r="AC109">
        <v>35.024999999999999</v>
      </c>
      <c r="AD109">
        <v>35.392200000000003</v>
      </c>
      <c r="AE109">
        <v>38.921599999999998</v>
      </c>
      <c r="AF109">
        <v>42.919400000000003</v>
      </c>
      <c r="AG109">
        <v>40.236499999999999</v>
      </c>
      <c r="AH109">
        <v>41.261400000000002</v>
      </c>
      <c r="AI109">
        <v>41.802</v>
      </c>
      <c r="AJ109">
        <v>43.697600000000001</v>
      </c>
      <c r="AK109">
        <v>43.667299999999997</v>
      </c>
      <c r="AL109">
        <v>38.179400000000001</v>
      </c>
      <c r="AM109">
        <v>42.950899999999997</v>
      </c>
      <c r="AN109">
        <v>44.1571</v>
      </c>
      <c r="AO109">
        <v>41.180300000000003</v>
      </c>
      <c r="AP109">
        <v>43.416400000000003</v>
      </c>
      <c r="AQ109">
        <v>44.922499999999999</v>
      </c>
      <c r="AR109">
        <v>46.530299999999997</v>
      </c>
      <c r="AS109">
        <v>46.259599999999999</v>
      </c>
      <c r="AT109">
        <v>45.540500000000002</v>
      </c>
      <c r="AU109">
        <v>42.060600000000001</v>
      </c>
      <c r="AV109">
        <v>41.274000000000001</v>
      </c>
      <c r="AW109">
        <v>41.9983</v>
      </c>
      <c r="AX109">
        <v>41.566899999999997</v>
      </c>
      <c r="AY109">
        <v>39.802199999999999</v>
      </c>
      <c r="AZ109">
        <v>41.959000000000003</v>
      </c>
      <c r="BA109">
        <v>42.754800000000003</v>
      </c>
      <c r="BB109">
        <v>40.818600000000004</v>
      </c>
      <c r="BC109">
        <v>36.780200000000001</v>
      </c>
      <c r="BD109">
        <v>38.713299999999997</v>
      </c>
      <c r="BE109">
        <v>34.728000000000002</v>
      </c>
      <c r="BF109">
        <v>38.904600000000002</v>
      </c>
      <c r="BG109">
        <v>40.571899999999999</v>
      </c>
      <c r="BH109">
        <v>39.599600000000002</v>
      </c>
      <c r="BI109">
        <v>42.862099999999998</v>
      </c>
      <c r="BJ109">
        <v>41.107999999999997</v>
      </c>
      <c r="BK109">
        <v>43.231400000000001</v>
      </c>
      <c r="BL109">
        <v>42.923400000000001</v>
      </c>
      <c r="BM109">
        <v>45.242600000000003</v>
      </c>
      <c r="BN109">
        <v>49.262799999999999</v>
      </c>
      <c r="BO109">
        <v>51.828400000000002</v>
      </c>
      <c r="BP109">
        <v>55.939700000000002</v>
      </c>
      <c r="BQ109">
        <v>58.679099999999998</v>
      </c>
      <c r="BR109">
        <v>59.9131</v>
      </c>
      <c r="BS109">
        <v>52.941299999999998</v>
      </c>
      <c r="BT109">
        <v>36.658700000000003</v>
      </c>
      <c r="BU109">
        <v>37.445900000000002</v>
      </c>
      <c r="BV109">
        <v>36.876300000000001</v>
      </c>
      <c r="BW109">
        <v>38.125900000000001</v>
      </c>
      <c r="BX109">
        <v>39.442599999999999</v>
      </c>
      <c r="BY109">
        <v>39.7759</v>
      </c>
      <c r="BZ109">
        <v>39.267600000000002</v>
      </c>
      <c r="CA109">
        <v>39.326900000000002</v>
      </c>
      <c r="CB109">
        <v>48.577300000000001</v>
      </c>
      <c r="CC109">
        <v>47.133800000000001</v>
      </c>
      <c r="CD109">
        <v>48.671300000000002</v>
      </c>
      <c r="CE109">
        <v>56.262999999999998</v>
      </c>
      <c r="CF109">
        <v>58.792700000000004</v>
      </c>
      <c r="CG109">
        <v>59.558500000000002</v>
      </c>
      <c r="CH109">
        <v>59.970500000000001</v>
      </c>
      <c r="CI109">
        <v>58.471600000000002</v>
      </c>
      <c r="CJ109">
        <v>59.797199999999997</v>
      </c>
      <c r="CK109">
        <v>61.0122</v>
      </c>
      <c r="CL109">
        <v>62.669199999999996</v>
      </c>
      <c r="CM109">
        <v>63.846499999999999</v>
      </c>
      <c r="CN109">
        <v>59.582500000000003</v>
      </c>
      <c r="CO109">
        <v>63.532400000000003</v>
      </c>
      <c r="CP109">
        <v>72.599699999999999</v>
      </c>
      <c r="CQ109">
        <v>66.104200000000006</v>
      </c>
      <c r="CR109">
        <v>67.284999999999997</v>
      </c>
      <c r="CS109">
        <v>59.459699999999998</v>
      </c>
      <c r="CT109">
        <v>58.703099999999999</v>
      </c>
      <c r="CU109">
        <v>57.219499999999996</v>
      </c>
      <c r="CV109">
        <v>62.9754</v>
      </c>
      <c r="CW109">
        <v>63.658200000000001</v>
      </c>
      <c r="CX109">
        <v>63.333399999999997</v>
      </c>
      <c r="CY109">
        <v>68.413399999999996</v>
      </c>
      <c r="CZ109">
        <v>69.119</v>
      </c>
      <c r="DA109">
        <v>72.197500000000005</v>
      </c>
      <c r="DB109">
        <v>74.802300000000002</v>
      </c>
      <c r="DC109">
        <v>84.060699999999997</v>
      </c>
      <c r="DD109">
        <v>78.6096</v>
      </c>
      <c r="DE109">
        <v>83.427499999999995</v>
      </c>
      <c r="DF109">
        <v>80.107799999999997</v>
      </c>
      <c r="DG109">
        <v>83.561300000000003</v>
      </c>
      <c r="DH109">
        <v>84.589100000000002</v>
      </c>
      <c r="DI109">
        <v>79.203100000000006</v>
      </c>
      <c r="DJ109">
        <v>79.604900000000001</v>
      </c>
      <c r="DK109">
        <v>75.391099999999994</v>
      </c>
      <c r="DL109">
        <v>85.404799999999994</v>
      </c>
      <c r="DM109">
        <v>85.140900000000002</v>
      </c>
      <c r="DN109">
        <v>86.1494</v>
      </c>
      <c r="DO109">
        <v>80.105000000000004</v>
      </c>
      <c r="DP109">
        <v>80.095399999999998</v>
      </c>
      <c r="DQ109">
        <v>79.438699999999997</v>
      </c>
      <c r="DR109">
        <v>85.218000000000004</v>
      </c>
      <c r="DS109">
        <v>82.500299999999996</v>
      </c>
      <c r="DT109">
        <v>89.654600000000002</v>
      </c>
      <c r="DU109">
        <v>100.2752</v>
      </c>
      <c r="DV109">
        <v>108.52330000000001</v>
      </c>
      <c r="DW109">
        <v>109.8206</v>
      </c>
      <c r="DX109">
        <v>130.428</v>
      </c>
      <c r="DY109">
        <v>130.03819999999999</v>
      </c>
    </row>
    <row r="110" spans="1:129" x14ac:dyDescent="0.3">
      <c r="A110" t="s">
        <v>334</v>
      </c>
      <c r="B110" t="str">
        <f t="shared" si="1"/>
        <v>IFC CN Equity</v>
      </c>
      <c r="C110" t="s">
        <v>114</v>
      </c>
      <c r="D110" t="s">
        <v>6</v>
      </c>
      <c r="E110" t="s">
        <v>6</v>
      </c>
      <c r="F110">
        <v>247.91</v>
      </c>
      <c r="G110" s="2">
        <v>42005</v>
      </c>
      <c r="H110" s="2">
        <v>45657</v>
      </c>
      <c r="I110" s="2" t="s">
        <v>670</v>
      </c>
      <c r="J110" s="4">
        <v>65.790000000000006</v>
      </c>
      <c r="K110">
        <v>69.687700000000007</v>
      </c>
      <c r="L110">
        <v>74.3476</v>
      </c>
      <c r="M110">
        <v>72.407399999999996</v>
      </c>
      <c r="N110">
        <v>69.493399999999994</v>
      </c>
      <c r="O110">
        <v>68.03</v>
      </c>
      <c r="P110">
        <v>70.7029</v>
      </c>
      <c r="Q110">
        <v>71.369200000000006</v>
      </c>
      <c r="R110">
        <v>73.885999999999996</v>
      </c>
      <c r="S110">
        <v>73.625900000000001</v>
      </c>
      <c r="T110">
        <v>70.180700000000002</v>
      </c>
      <c r="U110">
        <v>70.3262</v>
      </c>
      <c r="V110">
        <v>66.614800000000002</v>
      </c>
      <c r="W110">
        <v>66.813100000000006</v>
      </c>
      <c r="X110">
        <v>72.587299999999999</v>
      </c>
      <c r="Y110">
        <v>74.12</v>
      </c>
      <c r="Z110">
        <v>73.201999999999998</v>
      </c>
      <c r="AA110">
        <v>74.157300000000006</v>
      </c>
      <c r="AB110">
        <v>75.201899999999995</v>
      </c>
      <c r="AC110">
        <v>76.479500000000002</v>
      </c>
      <c r="AD110">
        <v>76.6768</v>
      </c>
      <c r="AE110">
        <v>73.717799999999997</v>
      </c>
      <c r="AF110">
        <v>75.593500000000006</v>
      </c>
      <c r="AG110">
        <v>78.184100000000001</v>
      </c>
      <c r="AH110">
        <v>77.297300000000007</v>
      </c>
      <c r="AI110">
        <v>76.605800000000002</v>
      </c>
      <c r="AJ110">
        <v>77.471699999999998</v>
      </c>
      <c r="AK110">
        <v>76.595299999999995</v>
      </c>
      <c r="AL110">
        <v>75.997299999999996</v>
      </c>
      <c r="AM110">
        <v>80.784599999999998</v>
      </c>
      <c r="AN110">
        <v>79.877399999999994</v>
      </c>
      <c r="AO110">
        <v>84.900099999999995</v>
      </c>
      <c r="AP110">
        <v>85.552800000000005</v>
      </c>
      <c r="AQ110">
        <v>87.528400000000005</v>
      </c>
      <c r="AR110">
        <v>89.844200000000001</v>
      </c>
      <c r="AS110">
        <v>87.671599999999998</v>
      </c>
      <c r="AT110">
        <v>86.118399999999994</v>
      </c>
      <c r="AU110">
        <v>82.878399999999999</v>
      </c>
      <c r="AV110">
        <v>81.416600000000003</v>
      </c>
      <c r="AW110">
        <v>82.333299999999994</v>
      </c>
      <c r="AX110">
        <v>82.459400000000002</v>
      </c>
      <c r="AY110">
        <v>79.004900000000006</v>
      </c>
      <c r="AZ110">
        <v>84.079899999999995</v>
      </c>
      <c r="BA110">
        <v>87.689099999999996</v>
      </c>
      <c r="BB110">
        <v>91.604100000000003</v>
      </c>
      <c r="BC110">
        <v>88.712699999999998</v>
      </c>
      <c r="BD110">
        <v>90.7256</v>
      </c>
      <c r="BE110">
        <v>85.189400000000006</v>
      </c>
      <c r="BF110">
        <v>89.200199999999995</v>
      </c>
      <c r="BG110">
        <v>94.473500000000001</v>
      </c>
      <c r="BH110">
        <v>97.789100000000005</v>
      </c>
      <c r="BI110">
        <v>94.788300000000007</v>
      </c>
      <c r="BJ110">
        <v>100.4958</v>
      </c>
      <c r="BK110">
        <v>105.3289</v>
      </c>
      <c r="BL110">
        <v>107.06950000000001</v>
      </c>
      <c r="BM110">
        <v>113.249</v>
      </c>
      <c r="BN110">
        <v>116.7347</v>
      </c>
      <c r="BO110">
        <v>118.9759</v>
      </c>
      <c r="BP110">
        <v>119.9127</v>
      </c>
      <c r="BQ110">
        <v>123.6187</v>
      </c>
      <c r="BR110">
        <v>126.2158</v>
      </c>
      <c r="BS110">
        <v>128.0821</v>
      </c>
      <c r="BT110">
        <v>107.8117</v>
      </c>
      <c r="BU110">
        <v>117.42019999999999</v>
      </c>
      <c r="BV110">
        <v>116.5072</v>
      </c>
      <c r="BW110">
        <v>115.2655</v>
      </c>
      <c r="BX110">
        <v>130.45760000000001</v>
      </c>
      <c r="BY110">
        <v>124.6323</v>
      </c>
      <c r="BZ110">
        <v>127.9473</v>
      </c>
      <c r="CA110">
        <v>123.49639999999999</v>
      </c>
      <c r="CB110">
        <v>130.3792</v>
      </c>
      <c r="CC110">
        <v>135.9924</v>
      </c>
      <c r="CD110">
        <v>127.2222</v>
      </c>
      <c r="CE110">
        <v>128.34100000000001</v>
      </c>
      <c r="CF110">
        <v>139.7039</v>
      </c>
      <c r="CG110">
        <v>148.2132</v>
      </c>
      <c r="CH110">
        <v>148.08619999999999</v>
      </c>
      <c r="CI110">
        <v>153.5318</v>
      </c>
      <c r="CJ110">
        <v>154.9813</v>
      </c>
      <c r="CK110">
        <v>156.64959999999999</v>
      </c>
      <c r="CL110">
        <v>153.4085</v>
      </c>
      <c r="CM110">
        <v>151.97040000000001</v>
      </c>
      <c r="CN110">
        <v>145.2013</v>
      </c>
      <c r="CO110">
        <v>151.46</v>
      </c>
      <c r="CP110">
        <v>158.65440000000001</v>
      </c>
      <c r="CQ110">
        <v>167.46080000000001</v>
      </c>
      <c r="CR110">
        <v>171.08099999999999</v>
      </c>
      <c r="CS110">
        <v>166.45009999999999</v>
      </c>
      <c r="CT110">
        <v>169.25640000000001</v>
      </c>
      <c r="CU110">
        <v>169.096</v>
      </c>
      <c r="CV110">
        <v>177.5154</v>
      </c>
      <c r="CW110">
        <v>177.18940000000001</v>
      </c>
      <c r="CX110">
        <v>182.9683</v>
      </c>
      <c r="CY110">
        <v>193.75040000000001</v>
      </c>
      <c r="CZ110">
        <v>188.36869999999999</v>
      </c>
      <c r="DA110">
        <v>183.35300000000001</v>
      </c>
      <c r="DB110">
        <v>181.58449999999999</v>
      </c>
      <c r="DC110">
        <v>184.50059999999999</v>
      </c>
      <c r="DD110">
        <v>183.017</v>
      </c>
      <c r="DE110">
        <v>193.91749999999999</v>
      </c>
      <c r="DF110">
        <v>189.29990000000001</v>
      </c>
      <c r="DG110">
        <v>194.62200000000001</v>
      </c>
      <c r="DH110">
        <v>185.3638</v>
      </c>
      <c r="DI110">
        <v>181.2628</v>
      </c>
      <c r="DJ110">
        <v>189.48670000000001</v>
      </c>
      <c r="DK110">
        <v>186.44370000000001</v>
      </c>
      <c r="DL110">
        <v>201.23750000000001</v>
      </c>
      <c r="DM110">
        <v>196.1052</v>
      </c>
      <c r="DN110">
        <v>202.25210000000001</v>
      </c>
      <c r="DO110">
        <v>217.0951</v>
      </c>
      <c r="DP110">
        <v>212.80860000000001</v>
      </c>
      <c r="DQ110">
        <v>218.8339</v>
      </c>
      <c r="DR110">
        <v>220.54570000000001</v>
      </c>
      <c r="DS110">
        <v>221.72040000000001</v>
      </c>
      <c r="DT110">
        <v>243.97900000000001</v>
      </c>
      <c r="DU110">
        <v>246.6337</v>
      </c>
      <c r="DV110">
        <v>253.74029999999999</v>
      </c>
      <c r="DW110">
        <v>259.798</v>
      </c>
      <c r="DX110">
        <v>260.55029999999999</v>
      </c>
      <c r="DY110">
        <v>256.9042</v>
      </c>
    </row>
    <row r="111" spans="1:129" x14ac:dyDescent="0.3">
      <c r="A111" t="s">
        <v>335</v>
      </c>
      <c r="B111" t="str">
        <f t="shared" si="1"/>
        <v>IGM CN Equity</v>
      </c>
      <c r="C111" t="s">
        <v>115</v>
      </c>
      <c r="D111" t="s">
        <v>6</v>
      </c>
      <c r="E111" t="s">
        <v>6</v>
      </c>
      <c r="F111">
        <v>65.86</v>
      </c>
      <c r="G111" s="2">
        <v>42005</v>
      </c>
      <c r="H111" s="2">
        <v>45657</v>
      </c>
      <c r="I111" s="2" t="s">
        <v>670</v>
      </c>
      <c r="J111" s="4">
        <v>22.78</v>
      </c>
      <c r="K111">
        <v>23.133199999999999</v>
      </c>
      <c r="L111">
        <v>23.801600000000001</v>
      </c>
      <c r="M111">
        <v>24.1295</v>
      </c>
      <c r="N111">
        <v>22.262799999999999</v>
      </c>
      <c r="O111">
        <v>21.321300000000001</v>
      </c>
      <c r="P111">
        <v>20.6996</v>
      </c>
      <c r="Q111">
        <v>20.1797</v>
      </c>
      <c r="R111">
        <v>18.4438</v>
      </c>
      <c r="S111">
        <v>20.59</v>
      </c>
      <c r="T111">
        <v>20.736999999999998</v>
      </c>
      <c r="U111">
        <v>19.555</v>
      </c>
      <c r="V111">
        <v>19.8704</v>
      </c>
      <c r="W111">
        <v>19.8704</v>
      </c>
      <c r="X111">
        <v>21.9678</v>
      </c>
      <c r="Y111">
        <v>22.1812</v>
      </c>
      <c r="Z111">
        <v>21.563500000000001</v>
      </c>
      <c r="AA111">
        <v>20.073499999999999</v>
      </c>
      <c r="AB111">
        <v>20.735600000000002</v>
      </c>
      <c r="AC111">
        <v>21.1751</v>
      </c>
      <c r="AD111">
        <v>20.535599999999999</v>
      </c>
      <c r="AE111">
        <v>20.8719</v>
      </c>
      <c r="AF111">
        <v>22.5532</v>
      </c>
      <c r="AG111">
        <v>22.472100000000001</v>
      </c>
      <c r="AH111">
        <v>23.525200000000002</v>
      </c>
      <c r="AI111">
        <v>23.948699999999999</v>
      </c>
      <c r="AJ111">
        <v>23.657800000000002</v>
      </c>
      <c r="AK111">
        <v>24.463100000000001</v>
      </c>
      <c r="AL111">
        <v>23.4908</v>
      </c>
      <c r="AM111">
        <v>24.325700000000001</v>
      </c>
      <c r="AN111">
        <v>25.3781</v>
      </c>
      <c r="AO111">
        <v>24.730899999999998</v>
      </c>
      <c r="AP111">
        <v>25.709299999999999</v>
      </c>
      <c r="AQ111">
        <v>27.873200000000001</v>
      </c>
      <c r="AR111">
        <v>27.3276</v>
      </c>
      <c r="AS111">
        <v>27.4132</v>
      </c>
      <c r="AT111">
        <v>27.276599999999998</v>
      </c>
      <c r="AU111">
        <v>24.333500000000001</v>
      </c>
      <c r="AV111">
        <v>23.740100000000002</v>
      </c>
      <c r="AW111">
        <v>24.8367</v>
      </c>
      <c r="AX111">
        <v>24.149699999999999</v>
      </c>
      <c r="AY111">
        <v>24.371400000000001</v>
      </c>
      <c r="AZ111">
        <v>24.9725</v>
      </c>
      <c r="BA111">
        <v>23.284199999999998</v>
      </c>
      <c r="BB111">
        <v>23.062899999999999</v>
      </c>
      <c r="BC111">
        <v>21.003499999999999</v>
      </c>
      <c r="BD111">
        <v>22.1404</v>
      </c>
      <c r="BE111">
        <v>20.533300000000001</v>
      </c>
      <c r="BF111">
        <v>22.353100000000001</v>
      </c>
      <c r="BG111">
        <v>22.7501</v>
      </c>
      <c r="BH111">
        <v>23.125</v>
      </c>
      <c r="BI111">
        <v>24.8872</v>
      </c>
      <c r="BJ111">
        <v>24.672000000000001</v>
      </c>
      <c r="BK111">
        <v>25.533200000000001</v>
      </c>
      <c r="BL111">
        <v>24.898099999999999</v>
      </c>
      <c r="BM111">
        <v>24.5566</v>
      </c>
      <c r="BN111">
        <v>26.075500000000002</v>
      </c>
      <c r="BO111">
        <v>25.7636</v>
      </c>
      <c r="BP111">
        <v>26.477499999999999</v>
      </c>
      <c r="BQ111">
        <v>26.227499999999999</v>
      </c>
      <c r="BR111">
        <v>26.923999999999999</v>
      </c>
      <c r="BS111">
        <v>25.179200000000002</v>
      </c>
      <c r="BT111">
        <v>16.8429</v>
      </c>
      <c r="BU111">
        <v>21.264600000000002</v>
      </c>
      <c r="BV111">
        <v>23.587199999999999</v>
      </c>
      <c r="BW111">
        <v>24.224499999999999</v>
      </c>
      <c r="BX111">
        <v>24.180499999999999</v>
      </c>
      <c r="BY111">
        <v>23.372699999999998</v>
      </c>
      <c r="BZ111">
        <v>22.826000000000001</v>
      </c>
      <c r="CA111">
        <v>21.869</v>
      </c>
      <c r="CB111">
        <v>25.681999999999999</v>
      </c>
      <c r="CC111">
        <v>26.222200000000001</v>
      </c>
      <c r="CD111">
        <v>25.751100000000001</v>
      </c>
      <c r="CE111">
        <v>26.381799999999998</v>
      </c>
      <c r="CF111">
        <v>29.525099999999998</v>
      </c>
      <c r="CG111">
        <v>33.826700000000002</v>
      </c>
      <c r="CH111">
        <v>34.381700000000002</v>
      </c>
      <c r="CI111">
        <v>34.163699999999999</v>
      </c>
      <c r="CJ111">
        <v>34.374499999999998</v>
      </c>
      <c r="CK111">
        <v>35.920299999999997</v>
      </c>
      <c r="CL111">
        <v>35.760100000000001</v>
      </c>
      <c r="CM111">
        <v>38.834299999999999</v>
      </c>
      <c r="CN111">
        <v>36.487099999999998</v>
      </c>
      <c r="CO111">
        <v>36.491399999999999</v>
      </c>
      <c r="CP111">
        <v>35.723500000000001</v>
      </c>
      <c r="CQ111">
        <v>36.019500000000001</v>
      </c>
      <c r="CR111">
        <v>35.774999999999999</v>
      </c>
      <c r="CS111">
        <v>32.9726</v>
      </c>
      <c r="CT111">
        <v>31.555199999999999</v>
      </c>
      <c r="CU111">
        <v>28.3964</v>
      </c>
      <c r="CV111">
        <v>30.6023</v>
      </c>
      <c r="CW111">
        <v>29.4253</v>
      </c>
      <c r="CX111">
        <v>28.8019</v>
      </c>
      <c r="CY111">
        <v>30.517299999999999</v>
      </c>
      <c r="CZ111">
        <v>32.659500000000001</v>
      </c>
      <c r="DA111">
        <v>32.111899999999999</v>
      </c>
      <c r="DB111">
        <v>35.280700000000003</v>
      </c>
      <c r="DC111">
        <v>35.272199999999998</v>
      </c>
      <c r="DD111">
        <v>34.799100000000003</v>
      </c>
      <c r="DE111">
        <v>35.824399999999997</v>
      </c>
      <c r="DF111">
        <v>34.359699999999997</v>
      </c>
      <c r="DG111">
        <v>35.241399999999999</v>
      </c>
      <c r="DH111">
        <v>35.905500000000004</v>
      </c>
      <c r="DI111">
        <v>33.659799999999997</v>
      </c>
      <c r="DJ111">
        <v>30.5823</v>
      </c>
      <c r="DK111">
        <v>27.715</v>
      </c>
      <c r="DL111">
        <v>29.907699999999998</v>
      </c>
      <c r="DM111">
        <v>31.5746</v>
      </c>
      <c r="DN111">
        <v>32.801200000000001</v>
      </c>
      <c r="DO111">
        <v>32.151800000000001</v>
      </c>
      <c r="DP111">
        <v>32.0199</v>
      </c>
      <c r="DQ111">
        <v>31.543199999999999</v>
      </c>
      <c r="DR111">
        <v>33.376600000000003</v>
      </c>
      <c r="DS111">
        <v>35.1434</v>
      </c>
      <c r="DT111">
        <v>36.399500000000003</v>
      </c>
      <c r="DU111">
        <v>36.920499999999997</v>
      </c>
      <c r="DV111">
        <v>38.283299999999997</v>
      </c>
      <c r="DW111">
        <v>39.462600000000002</v>
      </c>
      <c r="DX111">
        <v>44.632399999999997</v>
      </c>
      <c r="DY111">
        <v>43.844900000000003</v>
      </c>
    </row>
    <row r="112" spans="1:129" x14ac:dyDescent="0.3">
      <c r="A112" t="s">
        <v>336</v>
      </c>
      <c r="B112" t="str">
        <f t="shared" si="1"/>
        <v>IIP-U CN Equity</v>
      </c>
      <c r="C112" t="s">
        <v>116</v>
      </c>
      <c r="D112" t="s">
        <v>6</v>
      </c>
      <c r="E112" t="s">
        <v>6</v>
      </c>
      <c r="F112">
        <v>13.33</v>
      </c>
      <c r="G112" s="2">
        <v>42005</v>
      </c>
      <c r="H112" s="2">
        <v>45657</v>
      </c>
      <c r="I112" s="2" t="s">
        <v>667</v>
      </c>
      <c r="J112" s="4">
        <v>4.6900000000000004</v>
      </c>
      <c r="K112">
        <v>4.7983000000000002</v>
      </c>
      <c r="L112">
        <v>4.8345000000000002</v>
      </c>
      <c r="M112">
        <v>4.9747000000000003</v>
      </c>
      <c r="N112">
        <v>4.8543000000000003</v>
      </c>
      <c r="O112">
        <v>4.7408000000000001</v>
      </c>
      <c r="P112">
        <v>4.7473000000000001</v>
      </c>
      <c r="Q112">
        <v>4.8894000000000002</v>
      </c>
      <c r="R112">
        <v>4.9184000000000001</v>
      </c>
      <c r="S112">
        <v>4.9321999999999999</v>
      </c>
      <c r="T112">
        <v>5.2125000000000004</v>
      </c>
      <c r="U112">
        <v>5.0064000000000002</v>
      </c>
      <c r="V112">
        <v>5.2050000000000001</v>
      </c>
      <c r="W112">
        <v>5.2122999999999999</v>
      </c>
      <c r="X112">
        <v>5.6496000000000004</v>
      </c>
      <c r="Y112">
        <v>5.8029000000000002</v>
      </c>
      <c r="Z112">
        <v>5.9947999999999997</v>
      </c>
      <c r="AA112">
        <v>6.1493000000000002</v>
      </c>
      <c r="AB112">
        <v>6.4588000000000001</v>
      </c>
      <c r="AC112">
        <v>6.2792000000000003</v>
      </c>
      <c r="AD112">
        <v>6.0678999999999998</v>
      </c>
      <c r="AE112">
        <v>5.7778</v>
      </c>
      <c r="AF112">
        <v>5.6139000000000001</v>
      </c>
      <c r="AG112">
        <v>5.8734000000000002</v>
      </c>
      <c r="AH112">
        <v>5.8662000000000001</v>
      </c>
      <c r="AI112">
        <v>6.1029</v>
      </c>
      <c r="AJ112">
        <v>6.0869999999999997</v>
      </c>
      <c r="AK112">
        <v>6.2618</v>
      </c>
      <c r="AL112">
        <v>6.4131</v>
      </c>
      <c r="AM112">
        <v>6.4691000000000001</v>
      </c>
      <c r="AN112">
        <v>6.2451999999999996</v>
      </c>
      <c r="AO112">
        <v>6.3819999999999997</v>
      </c>
      <c r="AP112">
        <v>6.4869000000000003</v>
      </c>
      <c r="AQ112">
        <v>6.7206999999999999</v>
      </c>
      <c r="AR112">
        <v>7.1346999999999996</v>
      </c>
      <c r="AS112">
        <v>7.4119999999999999</v>
      </c>
      <c r="AT112">
        <v>7.6330999999999998</v>
      </c>
      <c r="AU112">
        <v>7.8303000000000003</v>
      </c>
      <c r="AV112">
        <v>8.2731999999999992</v>
      </c>
      <c r="AW112">
        <v>8.2426999999999992</v>
      </c>
      <c r="AX112">
        <v>8.7850000000000001</v>
      </c>
      <c r="AY112">
        <v>9.0501000000000005</v>
      </c>
      <c r="AZ112">
        <v>8.9206000000000003</v>
      </c>
      <c r="BA112">
        <v>9.4420999999999999</v>
      </c>
      <c r="BB112">
        <v>9.7248000000000001</v>
      </c>
      <c r="BC112">
        <v>10.4641</v>
      </c>
      <c r="BD112">
        <v>10.7994</v>
      </c>
      <c r="BE112">
        <v>10.861000000000001</v>
      </c>
      <c r="BF112">
        <v>11.189</v>
      </c>
      <c r="BG112">
        <v>11.7845</v>
      </c>
      <c r="BH112">
        <v>12.1639</v>
      </c>
      <c r="BI112">
        <v>11.3894</v>
      </c>
      <c r="BJ112">
        <v>11.879200000000001</v>
      </c>
      <c r="BK112">
        <v>11.6059</v>
      </c>
      <c r="BL112">
        <v>12.4085</v>
      </c>
      <c r="BM112">
        <v>13.5159</v>
      </c>
      <c r="BN112">
        <v>13.8232</v>
      </c>
      <c r="BO112">
        <v>13.2102</v>
      </c>
      <c r="BP112">
        <v>13.968400000000001</v>
      </c>
      <c r="BQ112">
        <v>13.278</v>
      </c>
      <c r="BR112">
        <v>14.3017</v>
      </c>
      <c r="BS112">
        <v>14.126899999999999</v>
      </c>
      <c r="BT112">
        <v>11.3558</v>
      </c>
      <c r="BU112">
        <v>12.4185</v>
      </c>
      <c r="BV112">
        <v>12.5261</v>
      </c>
      <c r="BW112">
        <v>12.291499999999999</v>
      </c>
      <c r="BX112">
        <v>11.7393</v>
      </c>
      <c r="BY112">
        <v>10.720599999999999</v>
      </c>
      <c r="BZ112">
        <v>10.872</v>
      </c>
      <c r="CA112">
        <v>9.8247</v>
      </c>
      <c r="CB112">
        <v>12.148300000000001</v>
      </c>
      <c r="CC112">
        <v>11.8858</v>
      </c>
      <c r="CD112">
        <v>12.2563</v>
      </c>
      <c r="CE112">
        <v>11.8977</v>
      </c>
      <c r="CF112">
        <v>12.914999999999999</v>
      </c>
      <c r="CG112">
        <v>13.427899999999999</v>
      </c>
      <c r="CH112">
        <v>13.644299999999999</v>
      </c>
      <c r="CI112">
        <v>14.7987</v>
      </c>
      <c r="CJ112">
        <v>15.8056</v>
      </c>
      <c r="CK112">
        <v>15.4163</v>
      </c>
      <c r="CL112">
        <v>14.7529</v>
      </c>
      <c r="CM112">
        <v>16.011900000000001</v>
      </c>
      <c r="CN112">
        <v>14.5884</v>
      </c>
      <c r="CO112">
        <v>15.339399999999999</v>
      </c>
      <c r="CP112">
        <v>14.151899999999999</v>
      </c>
      <c r="CQ112">
        <v>13.697699999999999</v>
      </c>
      <c r="CR112">
        <v>14.2471</v>
      </c>
      <c r="CS112">
        <v>12.597</v>
      </c>
      <c r="CT112">
        <v>12.2387</v>
      </c>
      <c r="CU112">
        <v>10.751899999999999</v>
      </c>
      <c r="CV112">
        <v>12.0427</v>
      </c>
      <c r="CW112">
        <v>11.0435</v>
      </c>
      <c r="CX112">
        <v>10.358499999999999</v>
      </c>
      <c r="CY112">
        <v>10.383900000000001</v>
      </c>
      <c r="CZ112">
        <v>11.371499999999999</v>
      </c>
      <c r="DA112">
        <v>11.6441</v>
      </c>
      <c r="DB112">
        <v>13.1366</v>
      </c>
      <c r="DC112">
        <v>13.446899999999999</v>
      </c>
      <c r="DD112">
        <v>12.2599</v>
      </c>
      <c r="DE112">
        <v>11.894299999999999</v>
      </c>
      <c r="DF112">
        <v>12.0778</v>
      </c>
      <c r="DG112">
        <v>11.821199999999999</v>
      </c>
      <c r="DH112">
        <v>11.8399</v>
      </c>
      <c r="DI112">
        <v>11.395899999999999</v>
      </c>
      <c r="DJ112">
        <v>11.6005</v>
      </c>
      <c r="DK112">
        <v>10.950900000000001</v>
      </c>
      <c r="DL112">
        <v>11.287599999999999</v>
      </c>
      <c r="DM112">
        <v>12.381500000000001</v>
      </c>
      <c r="DN112">
        <v>12.635400000000001</v>
      </c>
      <c r="DO112">
        <v>12.7674</v>
      </c>
      <c r="DP112">
        <v>12.7783</v>
      </c>
      <c r="DQ112">
        <v>11.3188</v>
      </c>
      <c r="DR112">
        <v>11.3302</v>
      </c>
      <c r="DS112">
        <v>11.3125</v>
      </c>
      <c r="DT112">
        <v>12.139900000000001</v>
      </c>
      <c r="DU112">
        <v>12.141400000000001</v>
      </c>
      <c r="DV112">
        <v>12.151999999999999</v>
      </c>
      <c r="DW112">
        <v>10.928100000000001</v>
      </c>
      <c r="DX112">
        <v>10.4808</v>
      </c>
      <c r="DY112">
        <v>9.8009000000000004</v>
      </c>
    </row>
    <row r="113" spans="1:129" x14ac:dyDescent="0.3">
      <c r="A113" t="s">
        <v>337</v>
      </c>
      <c r="B113" t="str">
        <f t="shared" si="1"/>
        <v>IMG CN Equity</v>
      </c>
      <c r="C113" t="s">
        <v>117</v>
      </c>
      <c r="D113" t="s">
        <v>6</v>
      </c>
      <c r="E113" t="s">
        <v>6</v>
      </c>
      <c r="F113">
        <v>24.71</v>
      </c>
      <c r="G113" s="2">
        <v>42005</v>
      </c>
      <c r="H113" s="2">
        <v>45657</v>
      </c>
      <c r="I113" s="2" t="s">
        <v>663</v>
      </c>
      <c r="J113" s="4">
        <v>3.4</v>
      </c>
      <c r="K113">
        <v>3.06</v>
      </c>
      <c r="L113">
        <v>2.36</v>
      </c>
      <c r="M113">
        <v>2.7</v>
      </c>
      <c r="N113">
        <v>2.5299999999999998</v>
      </c>
      <c r="O113">
        <v>2.5</v>
      </c>
      <c r="P113">
        <v>1.99</v>
      </c>
      <c r="Q113">
        <v>2.21</v>
      </c>
      <c r="R113">
        <v>2.1800000000000002</v>
      </c>
      <c r="S113">
        <v>2.36</v>
      </c>
      <c r="T113">
        <v>2.04</v>
      </c>
      <c r="U113">
        <v>1.97</v>
      </c>
      <c r="V113">
        <v>2.04</v>
      </c>
      <c r="W113">
        <v>3.28</v>
      </c>
      <c r="X113">
        <v>2.86</v>
      </c>
      <c r="Y113">
        <v>4.2699999999999996</v>
      </c>
      <c r="Z113">
        <v>4.2699999999999996</v>
      </c>
      <c r="AA113">
        <v>5.35</v>
      </c>
      <c r="AB113">
        <v>6.74</v>
      </c>
      <c r="AC113">
        <v>4.87</v>
      </c>
      <c r="AD113">
        <v>5.3</v>
      </c>
      <c r="AE113">
        <v>5.37</v>
      </c>
      <c r="AF113">
        <v>4.92</v>
      </c>
      <c r="AG113">
        <v>5.19</v>
      </c>
      <c r="AH113">
        <v>6.02</v>
      </c>
      <c r="AI113">
        <v>5.24</v>
      </c>
      <c r="AJ113">
        <v>5.32</v>
      </c>
      <c r="AK113">
        <v>5.64</v>
      </c>
      <c r="AL113">
        <v>6.02</v>
      </c>
      <c r="AM113">
        <v>6.69</v>
      </c>
      <c r="AN113">
        <v>6.73</v>
      </c>
      <c r="AO113">
        <v>8.2899999999999991</v>
      </c>
      <c r="AP113">
        <v>7.63</v>
      </c>
      <c r="AQ113">
        <v>7.08</v>
      </c>
      <c r="AR113">
        <v>7.03</v>
      </c>
      <c r="AS113">
        <v>7.33</v>
      </c>
      <c r="AT113">
        <v>7.24</v>
      </c>
      <c r="AU113">
        <v>6.75</v>
      </c>
      <c r="AV113">
        <v>6.68</v>
      </c>
      <c r="AW113">
        <v>7.02</v>
      </c>
      <c r="AX113">
        <v>8.1</v>
      </c>
      <c r="AY113">
        <v>7.66</v>
      </c>
      <c r="AZ113">
        <v>7.15</v>
      </c>
      <c r="BA113">
        <v>5.32</v>
      </c>
      <c r="BB113">
        <v>4.75</v>
      </c>
      <c r="BC113">
        <v>4.5199999999999996</v>
      </c>
      <c r="BD113">
        <v>4.03</v>
      </c>
      <c r="BE113">
        <v>5.01</v>
      </c>
      <c r="BF113">
        <v>4.92</v>
      </c>
      <c r="BG113">
        <v>4.41</v>
      </c>
      <c r="BH113">
        <v>4.63</v>
      </c>
      <c r="BI113">
        <v>4.03</v>
      </c>
      <c r="BJ113">
        <v>3.37</v>
      </c>
      <c r="BK113">
        <v>4.43</v>
      </c>
      <c r="BL113">
        <v>4.8</v>
      </c>
      <c r="BM113">
        <v>4.97</v>
      </c>
      <c r="BN113">
        <v>4.5199999999999996</v>
      </c>
      <c r="BO113">
        <v>4.95</v>
      </c>
      <c r="BP113">
        <v>4.84</v>
      </c>
      <c r="BQ113">
        <v>4.8499999999999996</v>
      </c>
      <c r="BR113">
        <v>3.95</v>
      </c>
      <c r="BS113">
        <v>3.82</v>
      </c>
      <c r="BT113">
        <v>3.2</v>
      </c>
      <c r="BU113">
        <v>4.87</v>
      </c>
      <c r="BV113">
        <v>5.14</v>
      </c>
      <c r="BW113">
        <v>5.39</v>
      </c>
      <c r="BX113">
        <v>6.69</v>
      </c>
      <c r="BY113">
        <v>5.61</v>
      </c>
      <c r="BZ113">
        <v>5.1100000000000003</v>
      </c>
      <c r="CA113">
        <v>4.88</v>
      </c>
      <c r="CB113">
        <v>4.3899999999999997</v>
      </c>
      <c r="CC113">
        <v>4.67</v>
      </c>
      <c r="CD113">
        <v>4.34</v>
      </c>
      <c r="CE113">
        <v>3.77</v>
      </c>
      <c r="CF113">
        <v>3.74</v>
      </c>
      <c r="CG113">
        <v>3.84</v>
      </c>
      <c r="CH113">
        <v>4.3499999999999996</v>
      </c>
      <c r="CI113">
        <v>3.65</v>
      </c>
      <c r="CJ113">
        <v>3.41</v>
      </c>
      <c r="CK113">
        <v>3</v>
      </c>
      <c r="CL113">
        <v>2.87</v>
      </c>
      <c r="CM113">
        <v>3.41</v>
      </c>
      <c r="CN113">
        <v>3.93</v>
      </c>
      <c r="CO113">
        <v>3.94</v>
      </c>
      <c r="CP113">
        <v>3.1</v>
      </c>
      <c r="CQ113">
        <v>3.72</v>
      </c>
      <c r="CR113">
        <v>4.34</v>
      </c>
      <c r="CS113">
        <v>3.63</v>
      </c>
      <c r="CT113">
        <v>2.8</v>
      </c>
      <c r="CU113">
        <v>2.0699999999999998</v>
      </c>
      <c r="CV113">
        <v>2.11</v>
      </c>
      <c r="CW113">
        <v>1.57</v>
      </c>
      <c r="CX113">
        <v>1.49</v>
      </c>
      <c r="CY113">
        <v>2</v>
      </c>
      <c r="CZ113">
        <v>2.75</v>
      </c>
      <c r="DA113">
        <v>3.47</v>
      </c>
      <c r="DB113">
        <v>3.74</v>
      </c>
      <c r="DC113">
        <v>3.09</v>
      </c>
      <c r="DD113">
        <v>3.64</v>
      </c>
      <c r="DE113">
        <v>3.88</v>
      </c>
      <c r="DF113">
        <v>3.7</v>
      </c>
      <c r="DG113">
        <v>3.48</v>
      </c>
      <c r="DH113">
        <v>3.6</v>
      </c>
      <c r="DI113">
        <v>3.35</v>
      </c>
      <c r="DJ113">
        <v>2.93</v>
      </c>
      <c r="DK113">
        <v>3.55</v>
      </c>
      <c r="DL113">
        <v>3.44</v>
      </c>
      <c r="DM113">
        <v>3.34</v>
      </c>
      <c r="DN113">
        <v>3.2</v>
      </c>
      <c r="DO113">
        <v>3.54</v>
      </c>
      <c r="DP113">
        <v>4.5199999999999996</v>
      </c>
      <c r="DQ113">
        <v>4.8899999999999997</v>
      </c>
      <c r="DR113">
        <v>5.36</v>
      </c>
      <c r="DS113">
        <v>5.14</v>
      </c>
      <c r="DT113">
        <v>5.69</v>
      </c>
      <c r="DU113">
        <v>6.66</v>
      </c>
      <c r="DV113">
        <v>7.08</v>
      </c>
      <c r="DW113">
        <v>7.71</v>
      </c>
      <c r="DX113">
        <v>7.72</v>
      </c>
      <c r="DY113">
        <v>7.43</v>
      </c>
    </row>
    <row r="114" spans="1:129" x14ac:dyDescent="0.3">
      <c r="A114" t="s">
        <v>338</v>
      </c>
      <c r="B114" t="str">
        <f t="shared" si="1"/>
        <v>IMO CN Equity</v>
      </c>
      <c r="C114" t="s">
        <v>118</v>
      </c>
      <c r="D114" t="s">
        <v>6</v>
      </c>
      <c r="E114" t="s">
        <v>6</v>
      </c>
      <c r="F114">
        <v>137.57</v>
      </c>
      <c r="G114" s="2">
        <v>42005</v>
      </c>
      <c r="H114" s="2">
        <v>45657</v>
      </c>
      <c r="I114" s="2" t="s">
        <v>664</v>
      </c>
      <c r="J114" s="4">
        <v>36.71</v>
      </c>
      <c r="K114">
        <v>37.488100000000003</v>
      </c>
      <c r="L114">
        <v>39.389699999999998</v>
      </c>
      <c r="M114">
        <v>41.439</v>
      </c>
      <c r="N114">
        <v>38.010399999999997</v>
      </c>
      <c r="O114">
        <v>37.6965</v>
      </c>
      <c r="P114">
        <v>37.805900000000001</v>
      </c>
      <c r="Q114">
        <v>36.290199999999999</v>
      </c>
      <c r="R114">
        <v>33.136299999999999</v>
      </c>
      <c r="S114">
        <v>34.100299999999997</v>
      </c>
      <c r="T114">
        <v>33.998399999999997</v>
      </c>
      <c r="U114">
        <v>35.445099999999996</v>
      </c>
      <c r="V114">
        <v>33.770400000000002</v>
      </c>
      <c r="W114">
        <v>33.959099999999999</v>
      </c>
      <c r="X114">
        <v>34.2273</v>
      </c>
      <c r="Y114">
        <v>32.8232</v>
      </c>
      <c r="Z114">
        <v>32.9651</v>
      </c>
      <c r="AA114">
        <v>32.363500000000002</v>
      </c>
      <c r="AB114">
        <v>31.7697</v>
      </c>
      <c r="AC114">
        <v>31.792400000000001</v>
      </c>
      <c r="AD114">
        <v>32.610799999999998</v>
      </c>
      <c r="AE114">
        <v>34.565600000000003</v>
      </c>
      <c r="AF114">
        <v>36.668500000000002</v>
      </c>
      <c r="AG114">
        <v>37.242600000000003</v>
      </c>
      <c r="AH114">
        <v>34.109099999999998</v>
      </c>
      <c r="AI114">
        <v>33.080599999999997</v>
      </c>
      <c r="AJ114">
        <v>32.424399999999999</v>
      </c>
      <c r="AK114">
        <v>31.776299999999999</v>
      </c>
      <c r="AL114">
        <v>30.710999999999999</v>
      </c>
      <c r="AM114">
        <v>30.3735</v>
      </c>
      <c r="AN114">
        <v>28.750299999999999</v>
      </c>
      <c r="AO114">
        <v>29.7483</v>
      </c>
      <c r="AP114">
        <v>32.169499999999999</v>
      </c>
      <c r="AQ114">
        <v>33.759399999999999</v>
      </c>
      <c r="AR114">
        <v>32.251600000000003</v>
      </c>
      <c r="AS114">
        <v>31.7897</v>
      </c>
      <c r="AT114">
        <v>31.335899999999999</v>
      </c>
      <c r="AU114">
        <v>28.159300000000002</v>
      </c>
      <c r="AV114">
        <v>27.776700000000002</v>
      </c>
      <c r="AW114">
        <v>32.506599999999999</v>
      </c>
      <c r="AX114">
        <v>34.688000000000002</v>
      </c>
      <c r="AY114">
        <v>35.734699999999997</v>
      </c>
      <c r="AZ114">
        <v>36.429699999999997</v>
      </c>
      <c r="BA114">
        <v>33.410800000000002</v>
      </c>
      <c r="BB114">
        <v>34.339100000000002</v>
      </c>
      <c r="BC114">
        <v>33.780500000000004</v>
      </c>
      <c r="BD114">
        <v>32.6601</v>
      </c>
      <c r="BE114">
        <v>28.549700000000001</v>
      </c>
      <c r="BF114">
        <v>30.77</v>
      </c>
      <c r="BG114">
        <v>29.408100000000001</v>
      </c>
      <c r="BH114">
        <v>30.271100000000001</v>
      </c>
      <c r="BI114">
        <v>32.2958</v>
      </c>
      <c r="BJ114">
        <v>30.1615</v>
      </c>
      <c r="BK114">
        <v>30.270099999999999</v>
      </c>
      <c r="BL114">
        <v>30.169899999999998</v>
      </c>
      <c r="BM114">
        <v>27.273099999999999</v>
      </c>
      <c r="BN114">
        <v>28.996099999999998</v>
      </c>
      <c r="BO114">
        <v>27.567299999999999</v>
      </c>
      <c r="BP114">
        <v>27.953900000000001</v>
      </c>
      <c r="BQ114">
        <v>29.062200000000001</v>
      </c>
      <c r="BR114">
        <v>26.549399999999999</v>
      </c>
      <c r="BS114">
        <v>24.8658</v>
      </c>
      <c r="BT114">
        <v>13.5611</v>
      </c>
      <c r="BU114">
        <v>19.169599999999999</v>
      </c>
      <c r="BV114">
        <v>18.334299999999999</v>
      </c>
      <c r="BW114">
        <v>18.796800000000001</v>
      </c>
      <c r="BX114">
        <v>18.030799999999999</v>
      </c>
      <c r="BY114">
        <v>18.512799999999999</v>
      </c>
      <c r="BZ114">
        <v>13.8651</v>
      </c>
      <c r="CA114">
        <v>15.4133</v>
      </c>
      <c r="CB114">
        <v>19.553699999999999</v>
      </c>
      <c r="CC114">
        <v>21.218900000000001</v>
      </c>
      <c r="CD114">
        <v>21.368200000000002</v>
      </c>
      <c r="CE114">
        <v>24.494800000000001</v>
      </c>
      <c r="CF114">
        <v>26.946999999999999</v>
      </c>
      <c r="CG114">
        <v>31.426300000000001</v>
      </c>
      <c r="CH114">
        <v>35.9499</v>
      </c>
      <c r="CI114">
        <v>33.664000000000001</v>
      </c>
      <c r="CJ114">
        <v>30.456199999999999</v>
      </c>
      <c r="CK114">
        <v>29.752300000000002</v>
      </c>
      <c r="CL114">
        <v>35.9604</v>
      </c>
      <c r="CM114">
        <v>37.6402</v>
      </c>
      <c r="CN114">
        <v>37.936700000000002</v>
      </c>
      <c r="CO114">
        <v>41.246400000000001</v>
      </c>
      <c r="CP114">
        <v>47.023800000000001</v>
      </c>
      <c r="CQ114">
        <v>51.436</v>
      </c>
      <c r="CR114">
        <v>55.028500000000001</v>
      </c>
      <c r="CS114">
        <v>58.830500000000001</v>
      </c>
      <c r="CT114">
        <v>63.323700000000002</v>
      </c>
      <c r="CU114">
        <v>55.463099999999997</v>
      </c>
      <c r="CV114">
        <v>56.093800000000002</v>
      </c>
      <c r="CW114">
        <v>59.091799999999999</v>
      </c>
      <c r="CX114">
        <v>54.956899999999997</v>
      </c>
      <c r="CY114">
        <v>68.096599999999995</v>
      </c>
      <c r="CZ114">
        <v>70.3202</v>
      </c>
      <c r="DA114">
        <v>60.949100000000001</v>
      </c>
      <c r="DB114">
        <v>67.205699999999993</v>
      </c>
      <c r="DC114">
        <v>62.372300000000003</v>
      </c>
      <c r="DD114">
        <v>63.9268</v>
      </c>
      <c r="DE114">
        <v>64.233800000000002</v>
      </c>
      <c r="DF114">
        <v>57.313699999999997</v>
      </c>
      <c r="DG114">
        <v>63.558999999999997</v>
      </c>
      <c r="DH114">
        <v>66.615899999999996</v>
      </c>
      <c r="DI114">
        <v>72.420400000000001</v>
      </c>
      <c r="DJ114">
        <v>78.961100000000002</v>
      </c>
      <c r="DK114">
        <v>74.591200000000001</v>
      </c>
      <c r="DL114">
        <v>72.620199999999997</v>
      </c>
      <c r="DM114">
        <v>71.698800000000006</v>
      </c>
      <c r="DN114">
        <v>73.665099999999995</v>
      </c>
      <c r="DO114">
        <v>80.665899999999993</v>
      </c>
      <c r="DP114">
        <v>89.381100000000004</v>
      </c>
      <c r="DQ114">
        <v>90.548199999999994</v>
      </c>
      <c r="DR114">
        <v>92.1267</v>
      </c>
      <c r="DS114">
        <v>89.796999999999997</v>
      </c>
      <c r="DT114">
        <v>95.216800000000006</v>
      </c>
      <c r="DU114">
        <v>97.710099999999997</v>
      </c>
      <c r="DV114">
        <v>92.157300000000006</v>
      </c>
      <c r="DW114">
        <v>100.63209999999999</v>
      </c>
      <c r="DX114">
        <v>100.42870000000001</v>
      </c>
      <c r="DY114">
        <v>86.3035</v>
      </c>
    </row>
    <row r="115" spans="1:129" hidden="1" x14ac:dyDescent="0.3">
      <c r="A115" t="s">
        <v>339</v>
      </c>
      <c r="B115" s="5" t="str">
        <f t="shared" si="1"/>
        <v>IPCO CN Equity</v>
      </c>
      <c r="C115" t="s">
        <v>119</v>
      </c>
      <c r="D115" t="s">
        <v>6</v>
      </c>
      <c r="E115" t="s">
        <v>6</v>
      </c>
      <c r="F115">
        <v>28.4</v>
      </c>
      <c r="G115" s="2">
        <v>42005</v>
      </c>
      <c r="H115" s="2">
        <v>45657</v>
      </c>
      <c r="I115" s="2" t="s">
        <v>664</v>
      </c>
      <c r="J115" s="4">
        <v>5.41</v>
      </c>
      <c r="K115">
        <v>5.5</v>
      </c>
      <c r="L115">
        <v>3.85</v>
      </c>
      <c r="M115">
        <v>4.3</v>
      </c>
      <c r="N115">
        <v>4.1900000000000004</v>
      </c>
      <c r="O115">
        <v>5.5</v>
      </c>
      <c r="P115">
        <v>5.65</v>
      </c>
      <c r="Q115">
        <v>6</v>
      </c>
      <c r="R115">
        <v>5.51</v>
      </c>
      <c r="S115">
        <v>5.78</v>
      </c>
      <c r="T115">
        <v>5.61</v>
      </c>
      <c r="U115">
        <v>5.42</v>
      </c>
      <c r="V115">
        <v>6.03</v>
      </c>
      <c r="W115">
        <v>8.52</v>
      </c>
      <c r="X115">
        <v>8.99</v>
      </c>
      <c r="Y115">
        <v>8.65</v>
      </c>
      <c r="Z115">
        <v>9.0399999999999991</v>
      </c>
      <c r="AA115">
        <v>8.44</v>
      </c>
      <c r="AB115">
        <v>5.57</v>
      </c>
      <c r="AC115">
        <v>4.6399999999999997</v>
      </c>
      <c r="AD115">
        <v>4.3499999999999996</v>
      </c>
      <c r="AE115">
        <v>4.78</v>
      </c>
      <c r="AF115">
        <v>6.18</v>
      </c>
      <c r="AG115">
        <v>6.2450000000000001</v>
      </c>
      <c r="AH115">
        <v>6.98</v>
      </c>
      <c r="AI115">
        <v>5.79</v>
      </c>
      <c r="AJ115">
        <v>5.83</v>
      </c>
      <c r="AK115">
        <v>5.66</v>
      </c>
      <c r="AL115">
        <v>4.5199999999999996</v>
      </c>
      <c r="AM115">
        <v>4.62</v>
      </c>
      <c r="AN115">
        <v>4.47</v>
      </c>
      <c r="AO115">
        <v>5.7850000000000001</v>
      </c>
      <c r="AP115">
        <v>5.72</v>
      </c>
      <c r="AQ115">
        <v>4.7249999999999996</v>
      </c>
      <c r="AR115">
        <v>4.43</v>
      </c>
      <c r="AS115">
        <v>1.6</v>
      </c>
      <c r="AT115">
        <v>2.17</v>
      </c>
      <c r="AU115">
        <v>2.06</v>
      </c>
      <c r="AV115">
        <v>2.4500000000000002</v>
      </c>
      <c r="AW115">
        <v>2.58</v>
      </c>
      <c r="AX115">
        <v>2.71</v>
      </c>
      <c r="AY115">
        <v>2.4</v>
      </c>
      <c r="AZ115">
        <v>2.02</v>
      </c>
      <c r="BA115">
        <v>2.68</v>
      </c>
      <c r="BB115">
        <v>2.81</v>
      </c>
      <c r="BC115">
        <v>3.04</v>
      </c>
      <c r="BD115">
        <v>4.01</v>
      </c>
      <c r="BE115">
        <v>4.16</v>
      </c>
      <c r="BF115">
        <v>4.32</v>
      </c>
      <c r="BG115">
        <v>5.18</v>
      </c>
      <c r="BH115">
        <v>5.75</v>
      </c>
      <c r="BI115">
        <v>6.06</v>
      </c>
      <c r="BJ115">
        <v>5.51</v>
      </c>
      <c r="BK115">
        <v>6.45</v>
      </c>
      <c r="BL115">
        <v>6.99</v>
      </c>
      <c r="BM115">
        <v>6.32</v>
      </c>
      <c r="BN115">
        <v>7.07</v>
      </c>
      <c r="BO115">
        <v>8.3000000000000007</v>
      </c>
      <c r="BP115">
        <v>9.09</v>
      </c>
      <c r="BQ115">
        <v>11.93</v>
      </c>
      <c r="BR115">
        <v>12.29</v>
      </c>
      <c r="BS115">
        <v>13.49</v>
      </c>
      <c r="BT115">
        <v>12.29</v>
      </c>
      <c r="BU115">
        <v>15.65</v>
      </c>
      <c r="BV115">
        <v>12.93</v>
      </c>
      <c r="BW115">
        <v>10.89</v>
      </c>
      <c r="BX115">
        <v>13.59</v>
      </c>
      <c r="BY115">
        <v>15.37</v>
      </c>
      <c r="BZ115">
        <v>15.4</v>
      </c>
      <c r="CA115">
        <v>14.35</v>
      </c>
      <c r="CB115">
        <v>13.77</v>
      </c>
      <c r="CC115">
        <v>12.98</v>
      </c>
      <c r="CD115">
        <v>13.23</v>
      </c>
      <c r="CE115">
        <v>11.42</v>
      </c>
      <c r="CF115">
        <v>10.85</v>
      </c>
      <c r="CG115">
        <v>12.34</v>
      </c>
      <c r="CH115">
        <v>12.67</v>
      </c>
      <c r="CI115">
        <v>12.93</v>
      </c>
      <c r="CJ115">
        <v>14.49</v>
      </c>
      <c r="CK115">
        <v>15.9</v>
      </c>
      <c r="CL115">
        <v>15.77</v>
      </c>
      <c r="CM115">
        <v>14.86</v>
      </c>
      <c r="CN115">
        <v>14.29</v>
      </c>
      <c r="CO115">
        <v>16.05</v>
      </c>
      <c r="CP115">
        <v>17.02</v>
      </c>
      <c r="CQ115">
        <v>18.21</v>
      </c>
      <c r="CR115">
        <v>18.100000000000001</v>
      </c>
      <c r="CS115">
        <v>19.920000000000002</v>
      </c>
      <c r="CT115">
        <v>20.45</v>
      </c>
      <c r="CU115">
        <v>15.97</v>
      </c>
      <c r="CV115">
        <v>15.84</v>
      </c>
      <c r="CW115">
        <v>15.87</v>
      </c>
      <c r="CX115">
        <v>16.809999999999999</v>
      </c>
    </row>
    <row r="116" spans="1:129" x14ac:dyDescent="0.3">
      <c r="A116" t="s">
        <v>340</v>
      </c>
      <c r="B116" t="str">
        <f t="shared" si="1"/>
        <v>IVN CN Equity</v>
      </c>
      <c r="C116" t="s">
        <v>120</v>
      </c>
      <c r="D116" t="s">
        <v>6</v>
      </c>
      <c r="E116" t="s">
        <v>6</v>
      </c>
      <c r="F116">
        <v>17.22</v>
      </c>
      <c r="G116" s="2">
        <v>42005</v>
      </c>
      <c r="H116" s="2">
        <v>45657</v>
      </c>
      <c r="I116" s="2" t="s">
        <v>663</v>
      </c>
      <c r="J116" s="4">
        <v>0.75</v>
      </c>
      <c r="K116">
        <v>0.83</v>
      </c>
      <c r="L116">
        <v>0.92</v>
      </c>
      <c r="M116">
        <v>1.1599999999999999</v>
      </c>
      <c r="N116">
        <v>1.2</v>
      </c>
      <c r="O116">
        <v>0.9</v>
      </c>
      <c r="P116">
        <v>0.71</v>
      </c>
      <c r="Q116">
        <v>0.8</v>
      </c>
      <c r="R116">
        <v>0.65</v>
      </c>
      <c r="S116">
        <v>0.7</v>
      </c>
      <c r="T116">
        <v>0.66</v>
      </c>
      <c r="U116">
        <v>0.61</v>
      </c>
      <c r="V116">
        <v>0.68</v>
      </c>
      <c r="W116">
        <v>0.68</v>
      </c>
      <c r="X116">
        <v>0.84</v>
      </c>
      <c r="Y116">
        <v>1.04</v>
      </c>
      <c r="Z116">
        <v>0.96</v>
      </c>
      <c r="AA116">
        <v>1.01</v>
      </c>
      <c r="AB116">
        <v>1.43</v>
      </c>
      <c r="AC116">
        <v>1.86</v>
      </c>
      <c r="AD116">
        <v>2.2799999999999998</v>
      </c>
      <c r="AE116">
        <v>2.09</v>
      </c>
      <c r="AF116">
        <v>2.36</v>
      </c>
      <c r="AG116">
        <v>2.54</v>
      </c>
      <c r="AH116">
        <v>3.97</v>
      </c>
      <c r="AI116">
        <v>3.85</v>
      </c>
      <c r="AJ116">
        <v>4.6399999999999997</v>
      </c>
      <c r="AK116">
        <v>4.79</v>
      </c>
      <c r="AL116">
        <v>3.86</v>
      </c>
      <c r="AM116">
        <v>4.17</v>
      </c>
      <c r="AN116">
        <v>4.92</v>
      </c>
      <c r="AO116">
        <v>4.53</v>
      </c>
      <c r="AP116">
        <v>3.97</v>
      </c>
      <c r="AQ116">
        <v>4.67</v>
      </c>
      <c r="AR116">
        <v>4.41</v>
      </c>
      <c r="AS116">
        <v>4.24</v>
      </c>
      <c r="AT116">
        <v>3.52</v>
      </c>
      <c r="AU116">
        <v>3.23</v>
      </c>
      <c r="AV116">
        <v>2.72</v>
      </c>
      <c r="AW116">
        <v>2.65</v>
      </c>
      <c r="AX116">
        <v>3.27</v>
      </c>
      <c r="AY116">
        <v>2.7</v>
      </c>
      <c r="AZ116">
        <v>2.59</v>
      </c>
      <c r="BA116">
        <v>2.3199999999999998</v>
      </c>
      <c r="BB116">
        <v>2.75</v>
      </c>
      <c r="BC116">
        <v>2.48</v>
      </c>
      <c r="BD116">
        <v>2.65</v>
      </c>
      <c r="BE116">
        <v>2.37</v>
      </c>
      <c r="BF116">
        <v>2.84</v>
      </c>
      <c r="BG116">
        <v>3.44</v>
      </c>
      <c r="BH116">
        <v>3.2</v>
      </c>
      <c r="BI116">
        <v>3.26</v>
      </c>
      <c r="BJ116">
        <v>3.26</v>
      </c>
      <c r="BK116">
        <v>4.16</v>
      </c>
      <c r="BL116">
        <v>4.1399999999999997</v>
      </c>
      <c r="BM116">
        <v>3.72</v>
      </c>
      <c r="BN116">
        <v>3.44</v>
      </c>
      <c r="BO116">
        <v>3.27</v>
      </c>
      <c r="BP116">
        <v>3.51</v>
      </c>
      <c r="BQ116">
        <v>4.25</v>
      </c>
      <c r="BR116">
        <v>3.42</v>
      </c>
      <c r="BS116">
        <v>3.13</v>
      </c>
      <c r="BT116">
        <v>2.34</v>
      </c>
      <c r="BU116">
        <v>2.92</v>
      </c>
      <c r="BV116">
        <v>3.05</v>
      </c>
      <c r="BW116">
        <v>3.85</v>
      </c>
      <c r="BX116">
        <v>4.72</v>
      </c>
      <c r="BY116">
        <v>5.15</v>
      </c>
      <c r="BZ116">
        <v>4.84</v>
      </c>
      <c r="CA116">
        <v>5.24</v>
      </c>
      <c r="CB116">
        <v>6.08</v>
      </c>
      <c r="CC116">
        <v>6.86</v>
      </c>
      <c r="CD116">
        <v>6.11</v>
      </c>
      <c r="CE116">
        <v>7.85</v>
      </c>
      <c r="CF116">
        <v>6.47</v>
      </c>
      <c r="CG116">
        <v>8.67</v>
      </c>
      <c r="CH116">
        <v>8.89</v>
      </c>
      <c r="CI116">
        <v>8.9499999999999993</v>
      </c>
      <c r="CJ116">
        <v>9.26</v>
      </c>
      <c r="CK116">
        <v>10.18</v>
      </c>
      <c r="CL116">
        <v>8.1</v>
      </c>
      <c r="CM116">
        <v>9.7100000000000009</v>
      </c>
      <c r="CN116">
        <v>10.14</v>
      </c>
      <c r="CO116">
        <v>10.32</v>
      </c>
      <c r="CP116">
        <v>10.89</v>
      </c>
      <c r="CQ116">
        <v>12.93</v>
      </c>
      <c r="CR116">
        <v>11.66</v>
      </c>
      <c r="CS116">
        <v>10.3</v>
      </c>
      <c r="CT116">
        <v>9.64</v>
      </c>
      <c r="CU116">
        <v>7.41</v>
      </c>
      <c r="CV116">
        <v>8.0299999999999994</v>
      </c>
      <c r="CW116">
        <v>8.44</v>
      </c>
      <c r="CX116">
        <v>8.89</v>
      </c>
      <c r="CY116">
        <v>9.4499999999999993</v>
      </c>
      <c r="CZ116">
        <v>12.04</v>
      </c>
      <c r="DA116">
        <v>10.7</v>
      </c>
      <c r="DB116">
        <v>12.5</v>
      </c>
      <c r="DC116">
        <v>11.42</v>
      </c>
      <c r="DD116">
        <v>12.21</v>
      </c>
      <c r="DE116">
        <v>11.75</v>
      </c>
      <c r="DF116">
        <v>9.94</v>
      </c>
      <c r="DG116">
        <v>12.095000000000001</v>
      </c>
      <c r="DH116">
        <v>13.98</v>
      </c>
      <c r="DI116">
        <v>12.02</v>
      </c>
      <c r="DJ116">
        <v>11.64</v>
      </c>
      <c r="DK116">
        <v>10.220000000000001</v>
      </c>
      <c r="DL116">
        <v>11.75</v>
      </c>
      <c r="DM116">
        <v>12.86</v>
      </c>
      <c r="DN116">
        <v>14.11</v>
      </c>
      <c r="DO116">
        <v>14.43</v>
      </c>
      <c r="DP116">
        <v>16.16</v>
      </c>
      <c r="DQ116">
        <v>18.5</v>
      </c>
      <c r="DR116">
        <v>19.62</v>
      </c>
      <c r="DS116">
        <v>17.649999999999999</v>
      </c>
      <c r="DT116">
        <v>18.05</v>
      </c>
      <c r="DU116">
        <v>17.97</v>
      </c>
      <c r="DV116">
        <v>20.12</v>
      </c>
      <c r="DW116">
        <v>18.46</v>
      </c>
      <c r="DX116">
        <v>18.850000000000001</v>
      </c>
      <c r="DY116">
        <v>17.059999999999999</v>
      </c>
    </row>
    <row r="117" spans="1:129" hidden="1" x14ac:dyDescent="0.3">
      <c r="A117" t="s">
        <v>341</v>
      </c>
      <c r="B117" s="5" t="str">
        <f t="shared" si="1"/>
        <v>JWEL CN Equity</v>
      </c>
      <c r="C117" t="s">
        <v>121</v>
      </c>
      <c r="D117" t="s">
        <v>6</v>
      </c>
      <c r="E117" t="s">
        <v>6</v>
      </c>
      <c r="F117">
        <v>34.65</v>
      </c>
      <c r="G117" s="2">
        <v>42005</v>
      </c>
      <c r="H117" s="2">
        <v>45657</v>
      </c>
      <c r="I117" s="2" t="s">
        <v>668</v>
      </c>
      <c r="J117" s="4">
        <v>15.55</v>
      </c>
      <c r="K117">
        <v>16.035599999999999</v>
      </c>
      <c r="L117">
        <v>16.937799999999999</v>
      </c>
      <c r="M117">
        <v>16.869700000000002</v>
      </c>
      <c r="N117">
        <v>18.223700000000001</v>
      </c>
      <c r="O117">
        <v>19.0867</v>
      </c>
      <c r="P117">
        <v>17.770900000000001</v>
      </c>
      <c r="Q117">
        <v>17.600100000000001</v>
      </c>
      <c r="R117">
        <v>19.7272</v>
      </c>
      <c r="S117">
        <v>19.701499999999999</v>
      </c>
      <c r="T117">
        <v>21.5199</v>
      </c>
      <c r="U117">
        <v>22.9053</v>
      </c>
      <c r="V117">
        <v>21.296199999999999</v>
      </c>
      <c r="W117">
        <v>22.3721</v>
      </c>
      <c r="X117">
        <v>23.0197</v>
      </c>
      <c r="Y117">
        <v>19.557300000000001</v>
      </c>
      <c r="Z117">
        <v>18.861699999999999</v>
      </c>
      <c r="AA117">
        <v>18.497399999999999</v>
      </c>
      <c r="AB117">
        <v>18.193899999999999</v>
      </c>
      <c r="AC117">
        <v>16.9451</v>
      </c>
      <c r="AD117">
        <v>16.4038</v>
      </c>
      <c r="AE117">
        <v>15.6808</v>
      </c>
      <c r="AF117">
        <v>16.3767</v>
      </c>
      <c r="AG117">
        <v>17.6021</v>
      </c>
      <c r="AH117">
        <v>18.048500000000001</v>
      </c>
      <c r="AI117">
        <v>21.393699999999999</v>
      </c>
      <c r="AJ117">
        <v>20.453299999999999</v>
      </c>
      <c r="AK117">
        <v>20.883900000000001</v>
      </c>
      <c r="AL117">
        <v>22.933</v>
      </c>
      <c r="AM117">
        <v>22.7212</v>
      </c>
      <c r="AN117">
        <v>23.4359</v>
      </c>
      <c r="AO117">
        <v>23.014800000000001</v>
      </c>
      <c r="AP117">
        <v>22.811</v>
      </c>
      <c r="AQ117">
        <v>27.888999999999999</v>
      </c>
      <c r="AR117">
        <v>29.533300000000001</v>
      </c>
      <c r="AS117">
        <v>31.640899999999998</v>
      </c>
      <c r="AT117">
        <v>34.290999999999997</v>
      </c>
      <c r="AU117">
        <v>33.748199999999997</v>
      </c>
      <c r="AV117">
        <v>37.610999999999997</v>
      </c>
      <c r="AW117">
        <v>34.381599999999999</v>
      </c>
      <c r="AX117">
        <v>32.211100000000002</v>
      </c>
      <c r="AY117">
        <v>32.345399999999998</v>
      </c>
      <c r="AZ117">
        <v>32.094799999999999</v>
      </c>
      <c r="BA117">
        <v>30.9757</v>
      </c>
      <c r="BB117">
        <v>33.039400000000001</v>
      </c>
      <c r="BC117">
        <v>34.665700000000001</v>
      </c>
      <c r="BD117">
        <v>33.726199999999999</v>
      </c>
      <c r="BE117">
        <v>30.471699999999998</v>
      </c>
      <c r="BF117">
        <v>31.526499999999999</v>
      </c>
      <c r="BG117">
        <v>31.878399999999999</v>
      </c>
      <c r="BH117">
        <v>32.7928</v>
      </c>
      <c r="BI117">
        <v>34.503999999999998</v>
      </c>
      <c r="BJ117">
        <v>36.353900000000003</v>
      </c>
      <c r="BK117">
        <v>36.481099999999998</v>
      </c>
      <c r="BL117">
        <v>32.227699999999999</v>
      </c>
      <c r="BM117">
        <v>29.855599999999999</v>
      </c>
      <c r="BN117">
        <v>31.819800000000001</v>
      </c>
      <c r="BO117">
        <v>29.491599999999998</v>
      </c>
      <c r="BP117">
        <v>31.5183</v>
      </c>
      <c r="BQ117">
        <v>32.838799999999999</v>
      </c>
      <c r="BR117">
        <v>34.113500000000002</v>
      </c>
      <c r="BS117">
        <v>33.8399</v>
      </c>
      <c r="BT117">
        <v>30.8733</v>
      </c>
      <c r="BU117">
        <v>30.7074</v>
      </c>
      <c r="BV117">
        <v>30.673500000000001</v>
      </c>
      <c r="BW117">
        <v>32.497900000000001</v>
      </c>
      <c r="BX117">
        <v>34.331699999999998</v>
      </c>
      <c r="BY117">
        <v>30.988299999999999</v>
      </c>
      <c r="BZ117">
        <v>31.1799</v>
      </c>
      <c r="CA117">
        <v>31.152000000000001</v>
      </c>
      <c r="CB117">
        <v>28.554400000000001</v>
      </c>
      <c r="CC117">
        <v>28.095700000000001</v>
      </c>
      <c r="CD117">
        <v>28.4421</v>
      </c>
      <c r="CE117">
        <v>24.282699999999998</v>
      </c>
      <c r="CF117">
        <v>22.981300000000001</v>
      </c>
      <c r="CG117">
        <v>21.4725</v>
      </c>
      <c r="CH117">
        <v>28.469100000000001</v>
      </c>
      <c r="CI117">
        <v>30.110800000000001</v>
      </c>
      <c r="CJ117">
        <v>29.313600000000001</v>
      </c>
      <c r="CK117">
        <v>29.499600000000001</v>
      </c>
      <c r="CL117">
        <v>25.46</v>
      </c>
      <c r="CM117">
        <v>24.972899999999999</v>
      </c>
      <c r="CN117">
        <v>25.7316</v>
      </c>
      <c r="CO117">
        <v>27.895900000000001</v>
      </c>
      <c r="CP117">
        <v>31.426200000000001</v>
      </c>
      <c r="CQ117">
        <v>30.137599999999999</v>
      </c>
      <c r="CR117">
        <v>34.001600000000003</v>
      </c>
      <c r="CS117">
        <v>32.122799999999998</v>
      </c>
      <c r="CT117">
        <v>35.337200000000003</v>
      </c>
      <c r="CU117">
        <v>35.756</v>
      </c>
    </row>
    <row r="118" spans="1:129" x14ac:dyDescent="0.3">
      <c r="A118" t="s">
        <v>342</v>
      </c>
      <c r="B118" t="str">
        <f t="shared" si="1"/>
        <v>K CN Equity</v>
      </c>
      <c r="C118" t="s">
        <v>122</v>
      </c>
      <c r="D118" t="s">
        <v>6</v>
      </c>
      <c r="E118" t="s">
        <v>6</v>
      </c>
      <c r="F118">
        <v>42.88</v>
      </c>
      <c r="G118" s="2">
        <v>42005</v>
      </c>
      <c r="H118" s="2">
        <v>45657</v>
      </c>
      <c r="I118" s="2" t="s">
        <v>663</v>
      </c>
      <c r="J118" s="4">
        <v>3.89</v>
      </c>
      <c r="K118">
        <v>3.1728999999999998</v>
      </c>
      <c r="L118">
        <v>2.5419</v>
      </c>
      <c r="M118">
        <v>2.6320999999999999</v>
      </c>
      <c r="N118">
        <v>2.6501000000000001</v>
      </c>
      <c r="O118">
        <v>2.6230000000000002</v>
      </c>
      <c r="P118">
        <v>2.1633</v>
      </c>
      <c r="Q118">
        <v>2.1183000000000001</v>
      </c>
      <c r="R118">
        <v>2.0912000000000002</v>
      </c>
      <c r="S118">
        <v>2.3706999999999998</v>
      </c>
      <c r="T118">
        <v>2.3525999999999998</v>
      </c>
      <c r="U118">
        <v>2.2625000000000002</v>
      </c>
      <c r="V118">
        <v>2.0821999999999998</v>
      </c>
      <c r="W118">
        <v>3.5695000000000001</v>
      </c>
      <c r="X118">
        <v>3.9931999999999999</v>
      </c>
      <c r="Y118">
        <v>6.4448999999999996</v>
      </c>
      <c r="Z118">
        <v>5.0658000000000003</v>
      </c>
      <c r="AA118">
        <v>5.7148000000000003</v>
      </c>
      <c r="AB118">
        <v>6.0843999999999996</v>
      </c>
      <c r="AC118">
        <v>4.7233000000000001</v>
      </c>
      <c r="AD118">
        <v>4.9847000000000001</v>
      </c>
      <c r="AE118">
        <v>4.6782000000000004</v>
      </c>
      <c r="AF118">
        <v>4.0022000000000002</v>
      </c>
      <c r="AG118">
        <v>3.7768000000000002</v>
      </c>
      <c r="AH118">
        <v>4.57</v>
      </c>
      <c r="AI118">
        <v>4.2184999999999997</v>
      </c>
      <c r="AJ118">
        <v>4.2275</v>
      </c>
      <c r="AK118">
        <v>4.2816000000000001</v>
      </c>
      <c r="AL118">
        <v>5.2641</v>
      </c>
      <c r="AM118">
        <v>4.7503000000000002</v>
      </c>
      <c r="AN118">
        <v>4.6330999999999998</v>
      </c>
      <c r="AO118">
        <v>5.1288999999999998</v>
      </c>
      <c r="AP118">
        <v>4.7683</v>
      </c>
      <c r="AQ118">
        <v>4.5971000000000002</v>
      </c>
      <c r="AR118">
        <v>4.8585000000000003</v>
      </c>
      <c r="AS118">
        <v>4.8855000000000004</v>
      </c>
      <c r="AT118">
        <v>4.8133999999999997</v>
      </c>
      <c r="AU118">
        <v>4.1554000000000002</v>
      </c>
      <c r="AV118">
        <v>4.5880999999999998</v>
      </c>
      <c r="AW118">
        <v>4.4798999999999998</v>
      </c>
      <c r="AX118">
        <v>4.2184999999999997</v>
      </c>
      <c r="AY118">
        <v>4.4619</v>
      </c>
      <c r="AZ118">
        <v>4.2365000000000004</v>
      </c>
      <c r="BA118">
        <v>3.5154000000000001</v>
      </c>
      <c r="BB118">
        <v>3.1728999999999998</v>
      </c>
      <c r="BC118">
        <v>3.0827</v>
      </c>
      <c r="BD118">
        <v>3.2450000000000001</v>
      </c>
      <c r="BE118">
        <v>3.9661</v>
      </c>
      <c r="BF118">
        <v>3.9571000000000001</v>
      </c>
      <c r="BG118">
        <v>3.9571000000000001</v>
      </c>
      <c r="BH118">
        <v>4.1463999999999999</v>
      </c>
      <c r="BI118">
        <v>3.8399000000000001</v>
      </c>
      <c r="BJ118">
        <v>3.9841000000000002</v>
      </c>
      <c r="BK118">
        <v>4.5609999999999999</v>
      </c>
      <c r="BL118">
        <v>4.8133999999999997</v>
      </c>
      <c r="BM118">
        <v>5.9672000000000001</v>
      </c>
      <c r="BN118">
        <v>5.4984999999999999</v>
      </c>
      <c r="BO118">
        <v>5.7689000000000004</v>
      </c>
      <c r="BP118">
        <v>5.1740000000000004</v>
      </c>
      <c r="BQ118">
        <v>5.5526</v>
      </c>
      <c r="BR118">
        <v>6.0483000000000002</v>
      </c>
      <c r="BS118">
        <v>6.0843999999999996</v>
      </c>
      <c r="BT118">
        <v>5.0928000000000004</v>
      </c>
      <c r="BU118">
        <v>8.2837999999999994</v>
      </c>
      <c r="BV118">
        <v>8.0673999999999992</v>
      </c>
      <c r="BW118">
        <v>8.8336000000000006</v>
      </c>
      <c r="BX118">
        <v>11.2674</v>
      </c>
      <c r="BY118">
        <v>10.4381</v>
      </c>
      <c r="BZ118">
        <v>10.5913</v>
      </c>
      <c r="CA118">
        <v>9.5878999999999994</v>
      </c>
      <c r="CB118">
        <v>8.4019999999999992</v>
      </c>
      <c r="CC118">
        <v>8.4838000000000005</v>
      </c>
      <c r="CD118">
        <v>8.1113</v>
      </c>
      <c r="CE118">
        <v>7.1848999999999998</v>
      </c>
      <c r="CF118">
        <v>7.6398000000000001</v>
      </c>
      <c r="CG118">
        <v>7.8954000000000004</v>
      </c>
      <c r="CH118">
        <v>8.8811</v>
      </c>
      <c r="CI118">
        <v>7.2008000000000001</v>
      </c>
      <c r="CJ118">
        <v>7.4847999999999999</v>
      </c>
      <c r="CK118">
        <v>6.9886999999999997</v>
      </c>
      <c r="CL118">
        <v>6.2521000000000004</v>
      </c>
      <c r="CM118">
        <v>6.8506</v>
      </c>
      <c r="CN118">
        <v>7.0328999999999997</v>
      </c>
      <c r="CO118">
        <v>6.7923</v>
      </c>
      <c r="CP118">
        <v>6.3574000000000002</v>
      </c>
      <c r="CQ118">
        <v>5.9131999999999998</v>
      </c>
      <c r="CR118">
        <v>6.8295000000000003</v>
      </c>
      <c r="CS118">
        <v>6.0385999999999997</v>
      </c>
      <c r="CT118">
        <v>5.2849000000000004</v>
      </c>
      <c r="CU118">
        <v>4.2994000000000003</v>
      </c>
      <c r="CV118">
        <v>4.1026999999999996</v>
      </c>
      <c r="CW118">
        <v>4.0716999999999999</v>
      </c>
      <c r="CX118">
        <v>4.9408000000000003</v>
      </c>
      <c r="CY118">
        <v>4.6668000000000003</v>
      </c>
      <c r="CZ118">
        <v>5.2919999999999998</v>
      </c>
      <c r="DA118">
        <v>5.2538999999999998</v>
      </c>
      <c r="DB118">
        <v>5.8917000000000002</v>
      </c>
      <c r="DC118">
        <v>4.7971000000000004</v>
      </c>
      <c r="DD118">
        <v>6.1032999999999999</v>
      </c>
      <c r="DE118">
        <v>6.5542999999999996</v>
      </c>
      <c r="DF118">
        <v>6.1814</v>
      </c>
      <c r="DG118">
        <v>6.1138000000000003</v>
      </c>
      <c r="DH118">
        <v>6.3456000000000001</v>
      </c>
      <c r="DI118">
        <v>6.6677</v>
      </c>
      <c r="DJ118">
        <v>6.0164999999999997</v>
      </c>
      <c r="DK118">
        <v>7.0369999999999999</v>
      </c>
      <c r="DL118">
        <v>7.8155000000000001</v>
      </c>
      <c r="DM118">
        <v>7.8350999999999997</v>
      </c>
      <c r="DN118">
        <v>7.2390999999999996</v>
      </c>
      <c r="DO118">
        <v>6.4869000000000003</v>
      </c>
      <c r="DP118">
        <v>8.1640999999999995</v>
      </c>
      <c r="DQ118">
        <v>8.7241</v>
      </c>
      <c r="DR118">
        <v>10.916700000000001</v>
      </c>
      <c r="DS118">
        <v>11.232200000000001</v>
      </c>
      <c r="DT118">
        <v>12.376200000000001</v>
      </c>
      <c r="DU118">
        <v>12.0501</v>
      </c>
      <c r="DV118">
        <v>12.5349</v>
      </c>
      <c r="DW118">
        <v>13.9002</v>
      </c>
      <c r="DX118">
        <v>13.565799999999999</v>
      </c>
      <c r="DY118">
        <v>13.248200000000001</v>
      </c>
    </row>
    <row r="119" spans="1:129" x14ac:dyDescent="0.3">
      <c r="A119" t="s">
        <v>343</v>
      </c>
      <c r="B119" t="str">
        <f t="shared" si="1"/>
        <v>KEL CN Equity</v>
      </c>
      <c r="C119" t="s">
        <v>123</v>
      </c>
      <c r="D119" t="s">
        <v>6</v>
      </c>
      <c r="E119" t="s">
        <v>6</v>
      </c>
      <c r="F119">
        <v>7.8</v>
      </c>
      <c r="G119" s="2">
        <v>42005</v>
      </c>
      <c r="H119" s="2">
        <v>45657</v>
      </c>
      <c r="I119" s="2" t="s">
        <v>664</v>
      </c>
      <c r="J119" s="4">
        <v>6.3</v>
      </c>
      <c r="K119">
        <v>8.15</v>
      </c>
      <c r="L119">
        <v>7.57</v>
      </c>
      <c r="M119">
        <v>9.31</v>
      </c>
      <c r="N119">
        <v>8.6300000000000008</v>
      </c>
      <c r="O119">
        <v>8.44</v>
      </c>
      <c r="P119">
        <v>7.21</v>
      </c>
      <c r="Q119">
        <v>6.3</v>
      </c>
      <c r="R119">
        <v>5.71</v>
      </c>
      <c r="S119">
        <v>4.8099999999999996</v>
      </c>
      <c r="T119">
        <v>4.45</v>
      </c>
      <c r="U119">
        <v>4.24</v>
      </c>
      <c r="V119">
        <v>3.88</v>
      </c>
      <c r="W119">
        <v>3.59</v>
      </c>
      <c r="X119">
        <v>3.96</v>
      </c>
      <c r="Y119">
        <v>4.84</v>
      </c>
      <c r="Z119">
        <v>4.71</v>
      </c>
      <c r="AA119">
        <v>4.7300000000000004</v>
      </c>
      <c r="AB119">
        <v>4.46</v>
      </c>
      <c r="AC119">
        <v>4.7699999999999996</v>
      </c>
      <c r="AD119">
        <v>5.79</v>
      </c>
      <c r="AE119">
        <v>5.93</v>
      </c>
      <c r="AF119">
        <v>6.39</v>
      </c>
      <c r="AG119">
        <v>6.77</v>
      </c>
      <c r="AH119">
        <v>6.29</v>
      </c>
      <c r="AI119">
        <v>5.99</v>
      </c>
      <c r="AJ119">
        <v>6.68</v>
      </c>
      <c r="AK119">
        <v>6.72</v>
      </c>
      <c r="AL119">
        <v>6.28</v>
      </c>
      <c r="AM119">
        <v>6.28</v>
      </c>
      <c r="AN119">
        <v>6.69</v>
      </c>
      <c r="AO119">
        <v>6.02</v>
      </c>
      <c r="AP119">
        <v>7.13</v>
      </c>
      <c r="AQ119">
        <v>7.07</v>
      </c>
      <c r="AR119">
        <v>7.03</v>
      </c>
      <c r="AS119">
        <v>7.19</v>
      </c>
      <c r="AT119">
        <v>7.54</v>
      </c>
      <c r="AU119">
        <v>6.82</v>
      </c>
      <c r="AV119">
        <v>6.88</v>
      </c>
      <c r="AW119">
        <v>8.1199999999999992</v>
      </c>
      <c r="AX119">
        <v>8.57</v>
      </c>
      <c r="AY119">
        <v>8.93</v>
      </c>
      <c r="AZ119">
        <v>9.94</v>
      </c>
      <c r="BA119">
        <v>9.16</v>
      </c>
      <c r="BB119">
        <v>8.41</v>
      </c>
      <c r="BC119">
        <v>6.08</v>
      </c>
      <c r="BD119">
        <v>4.38</v>
      </c>
      <c r="BE119">
        <v>4.6399999999999997</v>
      </c>
      <c r="BF119">
        <v>4.51</v>
      </c>
      <c r="BG119">
        <v>5.25</v>
      </c>
      <c r="BH119">
        <v>5.51</v>
      </c>
      <c r="BI119">
        <v>5.54</v>
      </c>
      <c r="BJ119">
        <v>4.3899999999999997</v>
      </c>
      <c r="BK119">
        <v>3.9</v>
      </c>
      <c r="BL119">
        <v>4.18</v>
      </c>
      <c r="BM119">
        <v>2.82</v>
      </c>
      <c r="BN119">
        <v>3.48</v>
      </c>
      <c r="BO119">
        <v>2.88</v>
      </c>
      <c r="BP119">
        <v>3.85</v>
      </c>
      <c r="BQ119">
        <v>4.87</v>
      </c>
      <c r="BR119">
        <v>3.8</v>
      </c>
      <c r="BS119">
        <v>3.2</v>
      </c>
      <c r="BT119">
        <v>1.1000000000000001</v>
      </c>
      <c r="BU119">
        <v>1.6</v>
      </c>
      <c r="BV119">
        <v>1.32</v>
      </c>
      <c r="BW119">
        <v>1.4</v>
      </c>
      <c r="BX119">
        <v>1.71</v>
      </c>
      <c r="BY119">
        <v>1.66</v>
      </c>
      <c r="BZ119">
        <v>1.43</v>
      </c>
      <c r="CA119">
        <v>1.63</v>
      </c>
      <c r="CB119">
        <v>1.89</v>
      </c>
      <c r="CC119">
        <v>1.8</v>
      </c>
      <c r="CD119">
        <v>1.78</v>
      </c>
      <c r="CE119">
        <v>2.42</v>
      </c>
      <c r="CF119">
        <v>2.66</v>
      </c>
      <c r="CG119">
        <v>2.73</v>
      </c>
      <c r="CH119">
        <v>3.25</v>
      </c>
      <c r="CI119">
        <v>3.53</v>
      </c>
      <c r="CJ119">
        <v>3.39</v>
      </c>
      <c r="CK119">
        <v>3.35</v>
      </c>
      <c r="CL119">
        <v>4.55</v>
      </c>
      <c r="CM119">
        <v>5</v>
      </c>
      <c r="CN119">
        <v>4.29</v>
      </c>
      <c r="CO119">
        <v>4.82</v>
      </c>
      <c r="CP119">
        <v>5.54</v>
      </c>
      <c r="CQ119">
        <v>5.75</v>
      </c>
      <c r="CR119">
        <v>6.74</v>
      </c>
      <c r="CS119">
        <v>6.63</v>
      </c>
      <c r="CT119">
        <v>7.11</v>
      </c>
      <c r="CU119">
        <v>6.12</v>
      </c>
      <c r="CV119">
        <v>6.88</v>
      </c>
      <c r="CW119">
        <v>6.29</v>
      </c>
      <c r="CX119">
        <v>5.21</v>
      </c>
      <c r="CY119">
        <v>5.89</v>
      </c>
      <c r="CZ119">
        <v>5.44</v>
      </c>
      <c r="DA119">
        <v>5.01</v>
      </c>
      <c r="DB119">
        <v>4.57</v>
      </c>
      <c r="DC119">
        <v>4.7</v>
      </c>
      <c r="DD119">
        <v>4.59</v>
      </c>
      <c r="DE119">
        <v>4.95</v>
      </c>
      <c r="DF119">
        <v>5.29</v>
      </c>
      <c r="DG119">
        <v>5.59</v>
      </c>
      <c r="DH119">
        <v>6.37</v>
      </c>
      <c r="DI119">
        <v>7.02</v>
      </c>
      <c r="DJ119">
        <v>7.25</v>
      </c>
      <c r="DK119">
        <v>7.88</v>
      </c>
      <c r="DL119">
        <v>6.71</v>
      </c>
      <c r="DM119">
        <v>5.72</v>
      </c>
      <c r="DN119">
        <v>5.37</v>
      </c>
      <c r="DO119">
        <v>5.85</v>
      </c>
      <c r="DP119">
        <v>6.05</v>
      </c>
      <c r="DQ119">
        <v>6.25</v>
      </c>
      <c r="DR119">
        <v>6.3</v>
      </c>
      <c r="DS119">
        <v>6.37</v>
      </c>
      <c r="DT119">
        <v>6.05</v>
      </c>
      <c r="DU119">
        <v>6.24</v>
      </c>
      <c r="DV119">
        <v>6.26</v>
      </c>
      <c r="DW119">
        <v>6.53</v>
      </c>
      <c r="DX119">
        <v>6.73</v>
      </c>
      <c r="DY119">
        <v>7.02</v>
      </c>
    </row>
    <row r="120" spans="1:129" x14ac:dyDescent="0.3">
      <c r="A120" t="s">
        <v>344</v>
      </c>
      <c r="B120" t="str">
        <f t="shared" si="1"/>
        <v>KEY CN Equity</v>
      </c>
      <c r="C120" t="s">
        <v>124</v>
      </c>
      <c r="D120" t="s">
        <v>6</v>
      </c>
      <c r="E120" t="s">
        <v>6</v>
      </c>
      <c r="F120">
        <v>46.11</v>
      </c>
      <c r="G120" s="2">
        <v>42005</v>
      </c>
      <c r="H120" s="2">
        <v>45657</v>
      </c>
      <c r="I120" s="2" t="s">
        <v>664</v>
      </c>
      <c r="J120" s="4">
        <v>20.47</v>
      </c>
      <c r="K120">
        <v>22.909199999999998</v>
      </c>
      <c r="L120">
        <v>23.115400000000001</v>
      </c>
      <c r="M120">
        <v>23.363900000000001</v>
      </c>
      <c r="N120">
        <v>22.589700000000001</v>
      </c>
      <c r="O120">
        <v>23.067900000000002</v>
      </c>
      <c r="P120">
        <v>23.839700000000001</v>
      </c>
      <c r="Q120">
        <v>22.464700000000001</v>
      </c>
      <c r="R120">
        <v>20.512799999999999</v>
      </c>
      <c r="S120">
        <v>22.593</v>
      </c>
      <c r="T120">
        <v>22.3703</v>
      </c>
      <c r="U120">
        <v>22.682700000000001</v>
      </c>
      <c r="V120">
        <v>21.712399999999999</v>
      </c>
      <c r="W120">
        <v>21.2821</v>
      </c>
      <c r="X120">
        <v>22.436199999999999</v>
      </c>
      <c r="Y120">
        <v>23.071000000000002</v>
      </c>
      <c r="Z120">
        <v>22.407399999999999</v>
      </c>
      <c r="AA120">
        <v>22.712599999999998</v>
      </c>
      <c r="AB120">
        <v>21.611899999999999</v>
      </c>
      <c r="AC120">
        <v>23.423500000000001</v>
      </c>
      <c r="AD120">
        <v>24.620899999999999</v>
      </c>
      <c r="AE120">
        <v>23.4419</v>
      </c>
      <c r="AF120">
        <v>22.558399999999999</v>
      </c>
      <c r="AG120">
        <v>23.7165</v>
      </c>
      <c r="AH120">
        <v>22.467300000000002</v>
      </c>
      <c r="AI120">
        <v>23.076499999999999</v>
      </c>
      <c r="AJ120">
        <v>23.097100000000001</v>
      </c>
      <c r="AK120">
        <v>22.447299999999998</v>
      </c>
      <c r="AL120">
        <v>23.969100000000001</v>
      </c>
      <c r="AM120">
        <v>24.421500000000002</v>
      </c>
      <c r="AN120">
        <v>23.390599999999999</v>
      </c>
      <c r="AO120">
        <v>21.842300000000002</v>
      </c>
      <c r="AP120">
        <v>23.071200000000001</v>
      </c>
      <c r="AQ120">
        <v>23.061199999999999</v>
      </c>
      <c r="AR120">
        <v>22.1631</v>
      </c>
      <c r="AS120">
        <v>21.6767</v>
      </c>
      <c r="AT120">
        <v>21.2624</v>
      </c>
      <c r="AU120">
        <v>20.1739</v>
      </c>
      <c r="AV120">
        <v>20.762599999999999</v>
      </c>
      <c r="AW120">
        <v>21.503399999999999</v>
      </c>
      <c r="AX120">
        <v>22.703199999999999</v>
      </c>
      <c r="AY120">
        <v>22.933700000000002</v>
      </c>
      <c r="AZ120">
        <v>23.700099999999999</v>
      </c>
      <c r="BA120">
        <v>22.721800000000002</v>
      </c>
      <c r="BB120">
        <v>21.9635</v>
      </c>
      <c r="BC120">
        <v>20.905899999999999</v>
      </c>
      <c r="BD120">
        <v>18.642700000000001</v>
      </c>
      <c r="BE120">
        <v>16.628699999999998</v>
      </c>
      <c r="BF120">
        <v>18.084299999999999</v>
      </c>
      <c r="BG120">
        <v>21.038499999999999</v>
      </c>
      <c r="BH120">
        <v>20.6145</v>
      </c>
      <c r="BI120">
        <v>20.3491</v>
      </c>
      <c r="BJ120">
        <v>21.496600000000001</v>
      </c>
      <c r="BK120">
        <v>22.348500000000001</v>
      </c>
      <c r="BL120">
        <v>22.365500000000001</v>
      </c>
      <c r="BM120">
        <v>21.505199999999999</v>
      </c>
      <c r="BN120">
        <v>21.6356</v>
      </c>
      <c r="BO120">
        <v>20.641500000000001</v>
      </c>
      <c r="BP120">
        <v>22.017099999999999</v>
      </c>
      <c r="BQ120">
        <v>23.220500000000001</v>
      </c>
      <c r="BR120">
        <v>23.6769</v>
      </c>
      <c r="BS120">
        <v>22.190999999999999</v>
      </c>
      <c r="BT120">
        <v>9.1289999999999996</v>
      </c>
      <c r="BU120">
        <v>14.545</v>
      </c>
      <c r="BV120">
        <v>15.479699999999999</v>
      </c>
      <c r="BW120">
        <v>14.7722</v>
      </c>
      <c r="BX120">
        <v>14.6616</v>
      </c>
      <c r="BY120">
        <v>17.264399999999998</v>
      </c>
      <c r="BZ120">
        <v>14.6816</v>
      </c>
      <c r="CA120">
        <v>13.9198</v>
      </c>
      <c r="CB120">
        <v>16.617100000000001</v>
      </c>
      <c r="CC120">
        <v>16.888200000000001</v>
      </c>
      <c r="CD120">
        <v>18.042899999999999</v>
      </c>
      <c r="CE120">
        <v>18.6449</v>
      </c>
      <c r="CF120">
        <v>19.8599</v>
      </c>
      <c r="CG120">
        <v>21.505700000000001</v>
      </c>
      <c r="CH120">
        <v>23.242899999999999</v>
      </c>
      <c r="CI120">
        <v>25.745799999999999</v>
      </c>
      <c r="CJ120">
        <v>25.946200000000001</v>
      </c>
      <c r="CK120">
        <v>23.728899999999999</v>
      </c>
      <c r="CL120">
        <v>25.016999999999999</v>
      </c>
      <c r="CM120">
        <v>25.0227</v>
      </c>
      <c r="CN120">
        <v>22.2529</v>
      </c>
      <c r="CO120">
        <v>22.756499999999999</v>
      </c>
      <c r="CP120">
        <v>23.992000000000001</v>
      </c>
      <c r="CQ120">
        <v>23.943100000000001</v>
      </c>
      <c r="CR120">
        <v>25.6904</v>
      </c>
      <c r="CS120">
        <v>25.961200000000002</v>
      </c>
      <c r="CT120">
        <v>27.5914</v>
      </c>
      <c r="CU120">
        <v>24.168700000000001</v>
      </c>
      <c r="CV120">
        <v>27.4513</v>
      </c>
      <c r="CW120">
        <v>26.8323</v>
      </c>
      <c r="CX120">
        <v>23.764099999999999</v>
      </c>
      <c r="CY120">
        <v>24.5379</v>
      </c>
      <c r="CZ120">
        <v>26.4802</v>
      </c>
      <c r="DA120">
        <v>25.141200000000001</v>
      </c>
      <c r="DB120">
        <v>25.92</v>
      </c>
      <c r="DC120">
        <v>25.852900000000002</v>
      </c>
      <c r="DD120">
        <v>25.5489</v>
      </c>
      <c r="DE120">
        <v>27.5261</v>
      </c>
      <c r="DF120">
        <v>26.161899999999999</v>
      </c>
      <c r="DG120">
        <v>26.787099999999999</v>
      </c>
      <c r="DH120">
        <v>28.944099999999999</v>
      </c>
      <c r="DI120">
        <v>29.2685</v>
      </c>
      <c r="DJ120">
        <v>28.395</v>
      </c>
      <c r="DK120">
        <v>28.715599999999998</v>
      </c>
      <c r="DL120">
        <v>30.4251</v>
      </c>
      <c r="DM120">
        <v>28.9511</v>
      </c>
      <c r="DN120">
        <v>29.393999999999998</v>
      </c>
      <c r="DO120">
        <v>30.180399999999999</v>
      </c>
      <c r="DP120">
        <v>31.9969</v>
      </c>
      <c r="DQ120">
        <v>32.391199999999998</v>
      </c>
      <c r="DR120">
        <v>33.0974</v>
      </c>
      <c r="DS120">
        <v>35.217300000000002</v>
      </c>
      <c r="DT120">
        <v>36.202500000000001</v>
      </c>
      <c r="DU120">
        <v>37.522399999999998</v>
      </c>
      <c r="DV120">
        <v>39.6965</v>
      </c>
      <c r="DW120">
        <v>40.251899999999999</v>
      </c>
      <c r="DX120">
        <v>43.433700000000002</v>
      </c>
      <c r="DY120">
        <v>41.869599999999998</v>
      </c>
    </row>
    <row r="121" spans="1:129" x14ac:dyDescent="0.3">
      <c r="A121" t="s">
        <v>345</v>
      </c>
      <c r="B121" t="str">
        <f t="shared" si="1"/>
        <v>KMP-U CN Equity</v>
      </c>
      <c r="C121" t="s">
        <v>125</v>
      </c>
      <c r="D121" t="s">
        <v>6</v>
      </c>
      <c r="E121" t="s">
        <v>6</v>
      </c>
      <c r="F121">
        <v>17.54</v>
      </c>
      <c r="G121" s="2">
        <v>42005</v>
      </c>
      <c r="H121" s="2">
        <v>45657</v>
      </c>
      <c r="I121" s="2" t="s">
        <v>667</v>
      </c>
      <c r="J121" s="4">
        <v>7</v>
      </c>
      <c r="K121">
        <v>6.891</v>
      </c>
      <c r="L121">
        <v>7.0308000000000002</v>
      </c>
      <c r="M121">
        <v>6.9161999999999999</v>
      </c>
      <c r="N121">
        <v>6.6798999999999999</v>
      </c>
      <c r="O121">
        <v>6.5766</v>
      </c>
      <c r="P121">
        <v>6.4863</v>
      </c>
      <c r="Q121">
        <v>6.4865000000000004</v>
      </c>
      <c r="R121">
        <v>6.5193000000000003</v>
      </c>
      <c r="S121">
        <v>6.8531000000000004</v>
      </c>
      <c r="T121">
        <v>7.0571000000000002</v>
      </c>
      <c r="U121">
        <v>6.9842000000000004</v>
      </c>
      <c r="V121">
        <v>7.2640000000000002</v>
      </c>
      <c r="W121">
        <v>7.3445</v>
      </c>
      <c r="X121">
        <v>7.8879999999999999</v>
      </c>
      <c r="Y121">
        <v>7.9617000000000004</v>
      </c>
      <c r="Z121">
        <v>8.0823999999999998</v>
      </c>
      <c r="AA121">
        <v>8.6534999999999993</v>
      </c>
      <c r="AB121">
        <v>8.9464000000000006</v>
      </c>
      <c r="AC121">
        <v>8.5007000000000001</v>
      </c>
      <c r="AD121">
        <v>8.3424999999999994</v>
      </c>
      <c r="AE121">
        <v>8.2174999999999994</v>
      </c>
      <c r="AF121">
        <v>8.3703000000000003</v>
      </c>
      <c r="AG121">
        <v>8.3423999999999996</v>
      </c>
      <c r="AH121">
        <v>8.5174000000000003</v>
      </c>
      <c r="AI121">
        <v>8.9313000000000002</v>
      </c>
      <c r="AJ121">
        <v>8.9672000000000001</v>
      </c>
      <c r="AK121">
        <v>9.1235999999999997</v>
      </c>
      <c r="AL121">
        <v>9.0540000000000003</v>
      </c>
      <c r="AM121">
        <v>9.1189</v>
      </c>
      <c r="AN121">
        <v>8.8124000000000002</v>
      </c>
      <c r="AO121">
        <v>9.3958999999999993</v>
      </c>
      <c r="AP121">
        <v>9.5559999999999992</v>
      </c>
      <c r="AQ121">
        <v>9.6069999999999993</v>
      </c>
      <c r="AR121">
        <v>10.3285</v>
      </c>
      <c r="AS121">
        <v>10.4177</v>
      </c>
      <c r="AT121">
        <v>9.9646000000000008</v>
      </c>
      <c r="AU121">
        <v>10.0541</v>
      </c>
      <c r="AV121">
        <v>10.286099999999999</v>
      </c>
      <c r="AW121">
        <v>10.5486</v>
      </c>
      <c r="AX121">
        <v>11.361499999999999</v>
      </c>
      <c r="AY121">
        <v>11.223000000000001</v>
      </c>
      <c r="AZ121">
        <v>11.473000000000001</v>
      </c>
      <c r="BA121">
        <v>11.971500000000001</v>
      </c>
      <c r="BB121">
        <v>12.2075</v>
      </c>
      <c r="BC121">
        <v>12.278600000000001</v>
      </c>
      <c r="BD121">
        <v>12.5471</v>
      </c>
      <c r="BE121">
        <v>12.1837</v>
      </c>
      <c r="BF121">
        <v>12.8436</v>
      </c>
      <c r="BG121">
        <v>13.767099999999999</v>
      </c>
      <c r="BH121">
        <v>14.9634</v>
      </c>
      <c r="BI121">
        <v>14.643599999999999</v>
      </c>
      <c r="BJ121">
        <v>14.7172</v>
      </c>
      <c r="BK121">
        <v>14.620200000000001</v>
      </c>
      <c r="BL121">
        <v>15.3005</v>
      </c>
      <c r="BM121">
        <v>16.0458</v>
      </c>
      <c r="BN121">
        <v>15.712999999999999</v>
      </c>
      <c r="BO121">
        <v>15.348599999999999</v>
      </c>
      <c r="BP121">
        <v>15.706300000000001</v>
      </c>
      <c r="BQ121">
        <v>14.9841</v>
      </c>
      <c r="BR121">
        <v>15.992800000000001</v>
      </c>
      <c r="BS121">
        <v>17.065999999999999</v>
      </c>
      <c r="BT121">
        <v>12.5944</v>
      </c>
      <c r="BU121">
        <v>13.3964</v>
      </c>
      <c r="BV121">
        <v>13.593999999999999</v>
      </c>
      <c r="BW121">
        <v>14.122400000000001</v>
      </c>
      <c r="BX121">
        <v>14.0717</v>
      </c>
      <c r="BY121">
        <v>14.0837</v>
      </c>
      <c r="BZ121">
        <v>14.1303</v>
      </c>
      <c r="CA121">
        <v>13.077199999999999</v>
      </c>
      <c r="CB121">
        <v>14.438000000000001</v>
      </c>
      <c r="CC121">
        <v>14.066000000000001</v>
      </c>
      <c r="CD121">
        <v>14.4816</v>
      </c>
      <c r="CE121">
        <v>14.8583</v>
      </c>
      <c r="CF121">
        <v>15.3597</v>
      </c>
      <c r="CG121">
        <v>15.7631</v>
      </c>
      <c r="CH121">
        <v>15.935499999999999</v>
      </c>
      <c r="CI121">
        <v>16.9682</v>
      </c>
      <c r="CJ121">
        <v>17.375499999999999</v>
      </c>
      <c r="CK121">
        <v>18.102900000000002</v>
      </c>
      <c r="CL121">
        <v>17.9328</v>
      </c>
      <c r="CM121">
        <v>19.2395</v>
      </c>
      <c r="CN121">
        <v>18.695</v>
      </c>
      <c r="CO121">
        <v>20.059799999999999</v>
      </c>
      <c r="CP121">
        <v>18.647600000000001</v>
      </c>
      <c r="CQ121">
        <v>18.237300000000001</v>
      </c>
      <c r="CR121">
        <v>18.363099999999999</v>
      </c>
      <c r="CS121">
        <v>17.375499999999999</v>
      </c>
      <c r="CT121">
        <v>16.5579</v>
      </c>
      <c r="CU121">
        <v>14.8408</v>
      </c>
      <c r="CV121">
        <v>15.6197</v>
      </c>
      <c r="CW121">
        <v>14.688700000000001</v>
      </c>
      <c r="CX121">
        <v>13.338100000000001</v>
      </c>
      <c r="CY121">
        <v>13.861499999999999</v>
      </c>
      <c r="CZ121">
        <v>14.977</v>
      </c>
      <c r="DA121">
        <v>14.3332</v>
      </c>
      <c r="DB121">
        <v>16.321000000000002</v>
      </c>
      <c r="DC121">
        <v>16.346299999999999</v>
      </c>
      <c r="DD121">
        <v>15.3226</v>
      </c>
      <c r="DE121">
        <v>15.080399999999999</v>
      </c>
      <c r="DF121">
        <v>15.7332</v>
      </c>
      <c r="DG121">
        <v>15.9306</v>
      </c>
      <c r="DH121">
        <v>16.380500000000001</v>
      </c>
      <c r="DI121">
        <v>16.4422</v>
      </c>
      <c r="DJ121">
        <v>15.8696</v>
      </c>
      <c r="DK121">
        <v>14.3287</v>
      </c>
      <c r="DL121">
        <v>15.708500000000001</v>
      </c>
      <c r="DM121">
        <v>16.532800000000002</v>
      </c>
      <c r="DN121">
        <v>17.295000000000002</v>
      </c>
      <c r="DO121">
        <v>17.6249</v>
      </c>
      <c r="DP121">
        <v>17.262499999999999</v>
      </c>
      <c r="DQ121">
        <v>16.025200000000002</v>
      </c>
      <c r="DR121">
        <v>16.136299999999999</v>
      </c>
      <c r="DS121">
        <v>15.994899999999999</v>
      </c>
      <c r="DT121">
        <v>17.4282</v>
      </c>
      <c r="DU121">
        <v>18.820699999999999</v>
      </c>
      <c r="DV121">
        <v>19.8767</v>
      </c>
      <c r="DW121">
        <v>17.7623</v>
      </c>
      <c r="DX121">
        <v>17.677600000000002</v>
      </c>
      <c r="DY121">
        <v>16.3537</v>
      </c>
    </row>
    <row r="122" spans="1:129" hidden="1" x14ac:dyDescent="0.3">
      <c r="A122" t="s">
        <v>346</v>
      </c>
      <c r="B122" s="5" t="str">
        <f t="shared" si="1"/>
        <v>KNT CN Equity</v>
      </c>
      <c r="C122" t="s">
        <v>126</v>
      </c>
      <c r="D122" t="s">
        <v>6</v>
      </c>
      <c r="E122" t="s">
        <v>6</v>
      </c>
      <c r="F122">
        <v>25.56</v>
      </c>
      <c r="G122" s="2">
        <v>42005</v>
      </c>
      <c r="H122" s="2">
        <v>45657</v>
      </c>
      <c r="I122" s="2" t="s">
        <v>663</v>
      </c>
      <c r="J122" s="4">
        <v>1.0900000000000001</v>
      </c>
      <c r="K122">
        <v>1.0900000000000001</v>
      </c>
      <c r="L122">
        <v>1.93</v>
      </c>
      <c r="M122">
        <v>1.41</v>
      </c>
      <c r="N122">
        <v>1.48</v>
      </c>
      <c r="O122">
        <v>1.19</v>
      </c>
      <c r="P122">
        <v>0.89</v>
      </c>
      <c r="Q122">
        <v>0.97</v>
      </c>
      <c r="R122">
        <v>1.1299999999999999</v>
      </c>
      <c r="S122">
        <v>1</v>
      </c>
      <c r="T122">
        <v>0.83</v>
      </c>
      <c r="U122">
        <v>0.85</v>
      </c>
      <c r="V122">
        <v>0.95</v>
      </c>
      <c r="W122">
        <v>0.78</v>
      </c>
      <c r="X122">
        <v>0.6</v>
      </c>
      <c r="Y122">
        <v>0.53</v>
      </c>
      <c r="Z122">
        <v>0.46</v>
      </c>
      <c r="AA122">
        <v>0.46500000000000002</v>
      </c>
      <c r="AB122">
        <v>0.44</v>
      </c>
      <c r="AC122">
        <v>0.55000000000000004</v>
      </c>
      <c r="AD122">
        <v>0.44</v>
      </c>
      <c r="AE122">
        <v>0.47499999999999998</v>
      </c>
      <c r="AF122">
        <v>0.65</v>
      </c>
      <c r="AG122">
        <v>0.82</v>
      </c>
      <c r="AH122">
        <v>0.67</v>
      </c>
      <c r="AI122">
        <v>0.9</v>
      </c>
      <c r="AJ122">
        <v>0.86</v>
      </c>
      <c r="AK122">
        <v>0.83</v>
      </c>
      <c r="AL122">
        <v>0.86</v>
      </c>
      <c r="AM122">
        <v>0.87</v>
      </c>
      <c r="AN122">
        <v>0.72</v>
      </c>
      <c r="AO122">
        <v>0.84</v>
      </c>
      <c r="AP122">
        <v>1.1000000000000001</v>
      </c>
      <c r="AQ122">
        <v>1.18</v>
      </c>
      <c r="AR122">
        <v>1.48</v>
      </c>
      <c r="AS122">
        <v>1.42</v>
      </c>
      <c r="AT122">
        <v>1.75</v>
      </c>
      <c r="AU122">
        <v>1.78</v>
      </c>
      <c r="AV122">
        <v>2.33</v>
      </c>
      <c r="AW122">
        <v>2.0499999999999998</v>
      </c>
      <c r="AX122">
        <v>2.13</v>
      </c>
      <c r="AY122">
        <v>2.25</v>
      </c>
      <c r="AZ122">
        <v>2.52</v>
      </c>
      <c r="BA122">
        <v>2.88</v>
      </c>
      <c r="BB122">
        <v>3.85</v>
      </c>
      <c r="BC122">
        <v>3.24</v>
      </c>
      <c r="BD122">
        <v>2.96</v>
      </c>
      <c r="BE122">
        <v>3.23</v>
      </c>
      <c r="BF122">
        <v>4.0999999999999996</v>
      </c>
      <c r="BG122">
        <v>4.03</v>
      </c>
      <c r="BH122">
        <v>6.07</v>
      </c>
      <c r="BI122">
        <v>7.76</v>
      </c>
      <c r="BJ122">
        <v>6.94</v>
      </c>
      <c r="BK122">
        <v>7.05</v>
      </c>
      <c r="BL122">
        <v>7.83</v>
      </c>
      <c r="BM122">
        <v>7.61</v>
      </c>
      <c r="BN122">
        <v>8.58</v>
      </c>
      <c r="BO122">
        <v>6.36</v>
      </c>
      <c r="BP122">
        <v>6.35</v>
      </c>
      <c r="BQ122">
        <v>8.02</v>
      </c>
      <c r="BR122">
        <v>8.3699999999999992</v>
      </c>
      <c r="BS122">
        <v>8.9600000000000009</v>
      </c>
      <c r="BT122">
        <v>9</v>
      </c>
      <c r="BU122">
        <v>7.39</v>
      </c>
      <c r="BV122">
        <v>6.09</v>
      </c>
      <c r="BW122">
        <v>7.22</v>
      </c>
      <c r="BX122">
        <v>7.4</v>
      </c>
      <c r="BY122">
        <v>7.19</v>
      </c>
      <c r="BZ122">
        <v>6.36</v>
      </c>
      <c r="CA122">
        <v>7.71</v>
      </c>
      <c r="CB122">
        <v>9.14</v>
      </c>
      <c r="CC122">
        <v>9.15</v>
      </c>
      <c r="CD122">
        <v>8.76</v>
      </c>
      <c r="CE122">
        <v>7.75</v>
      </c>
      <c r="CF122">
        <v>7.99</v>
      </c>
      <c r="CG122">
        <v>6.77</v>
      </c>
      <c r="CH122">
        <v>7.9</v>
      </c>
      <c r="CI122">
        <v>6.19</v>
      </c>
      <c r="CJ122">
        <v>7.73</v>
      </c>
      <c r="CK122">
        <v>7.67</v>
      </c>
      <c r="CL122">
        <v>7.7</v>
      </c>
      <c r="CM122">
        <v>7.44</v>
      </c>
      <c r="CN122">
        <v>7.68</v>
      </c>
      <c r="CO122">
        <v>6.44</v>
      </c>
      <c r="CP122">
        <v>6.01</v>
      </c>
      <c r="CQ122">
        <v>5.75</v>
      </c>
      <c r="CR122">
        <v>6.23</v>
      </c>
      <c r="CS122">
        <v>6.39</v>
      </c>
      <c r="CT122">
        <v>5.77</v>
      </c>
      <c r="CU122">
        <v>5</v>
      </c>
      <c r="CV122">
        <v>5.94</v>
      </c>
      <c r="CW122">
        <v>6.51</v>
      </c>
      <c r="CX122">
        <v>6.44</v>
      </c>
      <c r="CY122">
        <v>5.61</v>
      </c>
      <c r="CZ122">
        <v>6.3</v>
      </c>
      <c r="DA122">
        <v>7.32</v>
      </c>
      <c r="DB122">
        <v>7.62</v>
      </c>
      <c r="DC122">
        <v>7.85</v>
      </c>
      <c r="DD122">
        <v>7.9</v>
      </c>
      <c r="DE122">
        <v>7.38</v>
      </c>
      <c r="DF122">
        <v>7.85</v>
      </c>
      <c r="DG122">
        <v>9.26</v>
      </c>
      <c r="DH122">
        <v>9.1199999999999992</v>
      </c>
      <c r="DI122">
        <v>8.68</v>
      </c>
    </row>
    <row r="123" spans="1:129" x14ac:dyDescent="0.3">
      <c r="A123" t="s">
        <v>347</v>
      </c>
      <c r="B123" t="str">
        <f t="shared" si="1"/>
        <v>KXS CN Equity</v>
      </c>
      <c r="C123" t="s">
        <v>127</v>
      </c>
      <c r="D123" t="s">
        <v>6</v>
      </c>
      <c r="E123" t="s">
        <v>6</v>
      </c>
      <c r="F123">
        <v>137.5</v>
      </c>
      <c r="G123" s="2">
        <v>42005</v>
      </c>
      <c r="H123" s="2">
        <v>45657</v>
      </c>
      <c r="I123" s="2" t="s">
        <v>671</v>
      </c>
      <c r="J123" s="4">
        <v>19</v>
      </c>
      <c r="K123">
        <v>24.99</v>
      </c>
      <c r="L123">
        <v>26.5</v>
      </c>
      <c r="M123">
        <v>27.71</v>
      </c>
      <c r="N123">
        <v>31.01</v>
      </c>
      <c r="O123">
        <v>27.84</v>
      </c>
      <c r="P123">
        <v>30.13</v>
      </c>
      <c r="Q123">
        <v>36.450000000000003</v>
      </c>
      <c r="R123">
        <v>41.24</v>
      </c>
      <c r="S123">
        <v>45.68</v>
      </c>
      <c r="T123">
        <v>46.71</v>
      </c>
      <c r="U123">
        <v>46.92</v>
      </c>
      <c r="V123">
        <v>47.02</v>
      </c>
      <c r="W123">
        <v>39.4</v>
      </c>
      <c r="X123">
        <v>43.15</v>
      </c>
      <c r="Y123">
        <v>41.63</v>
      </c>
      <c r="Z123">
        <v>51.77</v>
      </c>
      <c r="AA123">
        <v>51.88</v>
      </c>
      <c r="AB123">
        <v>61.79</v>
      </c>
      <c r="AC123">
        <v>62.14</v>
      </c>
      <c r="AD123">
        <v>66.83</v>
      </c>
      <c r="AE123">
        <v>65.540000000000006</v>
      </c>
      <c r="AF123">
        <v>62.02</v>
      </c>
      <c r="AG123">
        <v>62.615000000000002</v>
      </c>
      <c r="AH123">
        <v>65.69</v>
      </c>
      <c r="AI123">
        <v>72.38</v>
      </c>
      <c r="AJ123">
        <v>74.17</v>
      </c>
      <c r="AK123">
        <v>81.849999999999994</v>
      </c>
      <c r="AL123">
        <v>90</v>
      </c>
      <c r="AM123">
        <v>80.739999999999995</v>
      </c>
      <c r="AN123">
        <v>80.19</v>
      </c>
      <c r="AO123">
        <v>73.28</v>
      </c>
      <c r="AP123">
        <v>73.7</v>
      </c>
      <c r="AQ123">
        <v>64.33</v>
      </c>
      <c r="AR123">
        <v>73.2</v>
      </c>
      <c r="AS123">
        <v>76.790000000000006</v>
      </c>
      <c r="AT123">
        <v>82.83</v>
      </c>
      <c r="AU123">
        <v>86.93</v>
      </c>
      <c r="AV123">
        <v>82.84</v>
      </c>
      <c r="AW123">
        <v>82.99</v>
      </c>
      <c r="AX123">
        <v>85.26</v>
      </c>
      <c r="AY123">
        <v>88.5</v>
      </c>
      <c r="AZ123">
        <v>87.78</v>
      </c>
      <c r="BA123">
        <v>98.47</v>
      </c>
      <c r="BB123">
        <v>97.13</v>
      </c>
      <c r="BC123">
        <v>88.88</v>
      </c>
      <c r="BD123">
        <v>74.3</v>
      </c>
      <c r="BE123">
        <v>65.900000000000006</v>
      </c>
      <c r="BF123">
        <v>78.13</v>
      </c>
      <c r="BG123">
        <v>82.73</v>
      </c>
      <c r="BH123">
        <v>77.97</v>
      </c>
      <c r="BI123">
        <v>73.209999999999994</v>
      </c>
      <c r="BJ123">
        <v>78.31</v>
      </c>
      <c r="BK123">
        <v>81.67</v>
      </c>
      <c r="BL123">
        <v>83.02</v>
      </c>
      <c r="BM123">
        <v>77.56</v>
      </c>
      <c r="BN123">
        <v>86.22</v>
      </c>
      <c r="BO123">
        <v>84.11</v>
      </c>
      <c r="BP123">
        <v>105.8</v>
      </c>
      <c r="BQ123">
        <v>100.02</v>
      </c>
      <c r="BR123">
        <v>109.88</v>
      </c>
      <c r="BS123">
        <v>112.85</v>
      </c>
      <c r="BT123">
        <v>108.89</v>
      </c>
      <c r="BU123">
        <v>139.91999999999999</v>
      </c>
      <c r="BV123">
        <v>177.78</v>
      </c>
      <c r="BW123">
        <v>194.06</v>
      </c>
      <c r="BX123">
        <v>203.4</v>
      </c>
      <c r="BY123">
        <v>198.93</v>
      </c>
      <c r="BZ123">
        <v>196.01</v>
      </c>
      <c r="CA123">
        <v>203.38</v>
      </c>
      <c r="CB123">
        <v>195.79</v>
      </c>
      <c r="CC123">
        <v>180.34</v>
      </c>
      <c r="CD123">
        <v>177.51</v>
      </c>
      <c r="CE123">
        <v>172</v>
      </c>
      <c r="CF123">
        <v>146.66</v>
      </c>
      <c r="CG123">
        <v>158.54</v>
      </c>
      <c r="CH123">
        <v>137.13999999999999</v>
      </c>
      <c r="CI123">
        <v>163.07</v>
      </c>
      <c r="CJ123">
        <v>161.86000000000001</v>
      </c>
      <c r="CK123">
        <v>204.68</v>
      </c>
      <c r="CL123">
        <v>182.74</v>
      </c>
      <c r="CM123">
        <v>192.08</v>
      </c>
      <c r="CN123">
        <v>195.25</v>
      </c>
      <c r="CO123">
        <v>177.33</v>
      </c>
      <c r="CP123">
        <v>164.88</v>
      </c>
      <c r="CQ123">
        <v>145.31</v>
      </c>
      <c r="CR123">
        <v>163.62</v>
      </c>
      <c r="CS123">
        <v>142.16</v>
      </c>
      <c r="CT123">
        <v>140.47</v>
      </c>
      <c r="CU123">
        <v>138.96</v>
      </c>
      <c r="CV123">
        <v>153.08000000000001</v>
      </c>
      <c r="CW123">
        <v>151.44</v>
      </c>
      <c r="CX123">
        <v>137.07</v>
      </c>
      <c r="CY123">
        <v>145.41</v>
      </c>
      <c r="CZ123">
        <v>152.19999999999999</v>
      </c>
      <c r="DA123">
        <v>151.91</v>
      </c>
      <c r="DB123">
        <v>154.24</v>
      </c>
      <c r="DC123">
        <v>158.57</v>
      </c>
      <c r="DD123">
        <v>185.56</v>
      </c>
      <c r="DE123">
        <v>186.06</v>
      </c>
      <c r="DF123">
        <v>181.6</v>
      </c>
      <c r="DG123">
        <v>189.3</v>
      </c>
      <c r="DH123">
        <v>179.05</v>
      </c>
      <c r="DI123">
        <v>166.57</v>
      </c>
      <c r="DJ123">
        <v>153.18</v>
      </c>
      <c r="DK123">
        <v>135.41999999999999</v>
      </c>
      <c r="DL123">
        <v>151</v>
      </c>
      <c r="DM123">
        <v>148.71</v>
      </c>
      <c r="DN123">
        <v>163.72</v>
      </c>
      <c r="DO123">
        <v>140.68</v>
      </c>
      <c r="DP123">
        <v>154</v>
      </c>
      <c r="DQ123">
        <v>146.59</v>
      </c>
      <c r="DR123">
        <v>146.44999999999999</v>
      </c>
      <c r="DS123">
        <v>157.76</v>
      </c>
      <c r="DT123">
        <v>169.86</v>
      </c>
      <c r="DU123">
        <v>147.32</v>
      </c>
      <c r="DV123">
        <v>160.66999999999999</v>
      </c>
      <c r="DW123">
        <v>154.63999999999999</v>
      </c>
      <c r="DX123">
        <v>183.47</v>
      </c>
      <c r="DY123">
        <v>173.14</v>
      </c>
    </row>
    <row r="124" spans="1:129" x14ac:dyDescent="0.3">
      <c r="A124" t="s">
        <v>348</v>
      </c>
      <c r="B124" t="str">
        <f t="shared" si="1"/>
        <v>L CN Equity</v>
      </c>
      <c r="C124" t="s">
        <v>128</v>
      </c>
      <c r="D124" t="s">
        <v>6</v>
      </c>
      <c r="E124" t="s">
        <v>6</v>
      </c>
      <c r="F124">
        <v>61.27</v>
      </c>
      <c r="G124" s="2">
        <v>42005</v>
      </c>
      <c r="H124" s="2">
        <v>45657</v>
      </c>
      <c r="I124" s="2" t="s">
        <v>668</v>
      </c>
      <c r="J124" s="4">
        <v>10.72</v>
      </c>
      <c r="K124">
        <v>10.8338</v>
      </c>
      <c r="L124">
        <v>10.558400000000001</v>
      </c>
      <c r="M124">
        <v>10.456099999999999</v>
      </c>
      <c r="N124">
        <v>10.7852</v>
      </c>
      <c r="O124">
        <v>10.7982</v>
      </c>
      <c r="P124">
        <v>12.2088</v>
      </c>
      <c r="Q124">
        <v>12.0205</v>
      </c>
      <c r="R124">
        <v>11.8049</v>
      </c>
      <c r="S124">
        <v>11.8376</v>
      </c>
      <c r="T124">
        <v>11.583299999999999</v>
      </c>
      <c r="U124">
        <v>11.268800000000001</v>
      </c>
      <c r="V124">
        <v>11.346399999999999</v>
      </c>
      <c r="W124">
        <v>11.853400000000001</v>
      </c>
      <c r="X124">
        <v>12.5867</v>
      </c>
      <c r="Y124">
        <v>11.9826</v>
      </c>
      <c r="Z124">
        <v>12.3011</v>
      </c>
      <c r="AA124">
        <v>12.006399999999999</v>
      </c>
      <c r="AB124">
        <v>12.642200000000001</v>
      </c>
      <c r="AC124">
        <v>12.3955</v>
      </c>
      <c r="AD124">
        <v>11.7714</v>
      </c>
      <c r="AE124">
        <v>11.5412</v>
      </c>
      <c r="AF124">
        <v>12.1707</v>
      </c>
      <c r="AG124">
        <v>12.399100000000001</v>
      </c>
      <c r="AH124">
        <v>11.9703</v>
      </c>
      <c r="AI124">
        <v>12.1226</v>
      </c>
      <c r="AJ124">
        <v>12.6767</v>
      </c>
      <c r="AK124">
        <v>13.458500000000001</v>
      </c>
      <c r="AL124">
        <v>13.412800000000001</v>
      </c>
      <c r="AM124">
        <v>12.7186</v>
      </c>
      <c r="AN124">
        <v>11.9711</v>
      </c>
      <c r="AO124">
        <v>11.9411</v>
      </c>
      <c r="AP124">
        <v>12.0564</v>
      </c>
      <c r="AQ124">
        <v>11.7873</v>
      </c>
      <c r="AR124">
        <v>12.026300000000001</v>
      </c>
      <c r="AS124">
        <v>12.1257</v>
      </c>
      <c r="AT124">
        <v>11.8431</v>
      </c>
      <c r="AU124">
        <v>11.716900000000001</v>
      </c>
      <c r="AV124">
        <v>11.616199999999999</v>
      </c>
      <c r="AW124">
        <v>11.653700000000001</v>
      </c>
      <c r="AX124">
        <v>11.965999999999999</v>
      </c>
      <c r="AY124">
        <v>12.1187</v>
      </c>
      <c r="AZ124">
        <v>12.3302</v>
      </c>
      <c r="BA124">
        <v>12.1007</v>
      </c>
      <c r="BB124">
        <v>11.9482</v>
      </c>
      <c r="BC124">
        <v>11.8546</v>
      </c>
      <c r="BD124">
        <v>13.736800000000001</v>
      </c>
      <c r="BE124">
        <v>13.7622</v>
      </c>
      <c r="BF124">
        <v>14.329700000000001</v>
      </c>
      <c r="BG124">
        <v>14.7599</v>
      </c>
      <c r="BH124">
        <v>14.9132</v>
      </c>
      <c r="BI124">
        <v>14.8476</v>
      </c>
      <c r="BJ124">
        <v>15.6915</v>
      </c>
      <c r="BK124">
        <v>15.2371</v>
      </c>
      <c r="BL124">
        <v>15.562099999999999</v>
      </c>
      <c r="BM124">
        <v>16.559699999999999</v>
      </c>
      <c r="BN124">
        <v>17.222999999999999</v>
      </c>
      <c r="BO124">
        <v>16.031600000000001</v>
      </c>
      <c r="BP124">
        <v>16.341999999999999</v>
      </c>
      <c r="BQ124">
        <v>15.3596</v>
      </c>
      <c r="BR124">
        <v>15.873100000000001</v>
      </c>
      <c r="BS124">
        <v>15.244899999999999</v>
      </c>
      <c r="BT124">
        <v>16.710899999999999</v>
      </c>
      <c r="BU124">
        <v>15.778</v>
      </c>
      <c r="BV124">
        <v>15.6997</v>
      </c>
      <c r="BW124">
        <v>15.301</v>
      </c>
      <c r="BX124">
        <v>16.083300000000001</v>
      </c>
      <c r="BY124">
        <v>15.601900000000001</v>
      </c>
      <c r="BZ124">
        <v>16.213699999999999</v>
      </c>
      <c r="CA124">
        <v>15.4208</v>
      </c>
      <c r="CB124">
        <v>14.927899999999999</v>
      </c>
      <c r="CC124">
        <v>14.6798</v>
      </c>
      <c r="CD124">
        <v>14.432</v>
      </c>
      <c r="CE124">
        <v>14.3339</v>
      </c>
      <c r="CF124">
        <v>16.490500000000001</v>
      </c>
      <c r="CG124">
        <v>16.032499999999999</v>
      </c>
      <c r="CH124">
        <v>17.3291</v>
      </c>
      <c r="CI124">
        <v>18.000499999999999</v>
      </c>
      <c r="CJ124">
        <v>19.9282</v>
      </c>
      <c r="CK124">
        <v>20.973400000000002</v>
      </c>
      <c r="CL124">
        <v>20.593299999999999</v>
      </c>
      <c r="CM124">
        <v>22.052700000000002</v>
      </c>
      <c r="CN124">
        <v>22.8156</v>
      </c>
      <c r="CO124">
        <v>24.644500000000001</v>
      </c>
      <c r="CP124">
        <v>23.32</v>
      </c>
      <c r="CQ124">
        <v>23.510300000000001</v>
      </c>
      <c r="CR124">
        <v>26.760400000000001</v>
      </c>
      <c r="CS124">
        <v>28.0318</v>
      </c>
      <c r="CT124">
        <v>27.836200000000002</v>
      </c>
      <c r="CU124">
        <v>27.7927</v>
      </c>
      <c r="CV124">
        <v>27.907599999999999</v>
      </c>
      <c r="CW124">
        <v>27.7879</v>
      </c>
      <c r="CX124">
        <v>26.277899999999999</v>
      </c>
      <c r="CY124">
        <v>26.815999999999999</v>
      </c>
      <c r="CZ124">
        <v>29.165600000000001</v>
      </c>
      <c r="DA124">
        <v>28.856300000000001</v>
      </c>
      <c r="DB124">
        <v>28.731000000000002</v>
      </c>
      <c r="DC124">
        <v>28.1067</v>
      </c>
      <c r="DD124">
        <v>29.792899999999999</v>
      </c>
      <c r="DE124">
        <v>30.8233</v>
      </c>
      <c r="DF124">
        <v>28.709299999999999</v>
      </c>
      <c r="DG124">
        <v>29.447800000000001</v>
      </c>
      <c r="DH124">
        <v>28.4086</v>
      </c>
      <c r="DI124">
        <v>28.488700000000001</v>
      </c>
      <c r="DJ124">
        <v>28.126799999999999</v>
      </c>
      <c r="DK124">
        <v>27.644200000000001</v>
      </c>
      <c r="DL124">
        <v>28.5167</v>
      </c>
      <c r="DM124">
        <v>31.376999999999999</v>
      </c>
      <c r="DN124">
        <v>32.861699999999999</v>
      </c>
      <c r="DO124">
        <v>35.378599999999999</v>
      </c>
      <c r="DP124">
        <v>36.822600000000001</v>
      </c>
      <c r="DQ124">
        <v>37.033499999999997</v>
      </c>
      <c r="DR124">
        <v>38.834200000000003</v>
      </c>
      <c r="DS124">
        <v>39.059399999999997</v>
      </c>
      <c r="DT124">
        <v>41.902099999999997</v>
      </c>
      <c r="DU124">
        <v>43.287799999999997</v>
      </c>
      <c r="DV124">
        <v>44.448099999999997</v>
      </c>
      <c r="DW124">
        <v>43.450899999999997</v>
      </c>
      <c r="DX124">
        <v>44.847999999999999</v>
      </c>
      <c r="DY124">
        <v>46.814999999999998</v>
      </c>
    </row>
    <row r="125" spans="1:129" hidden="1" x14ac:dyDescent="0.3">
      <c r="A125" t="s">
        <v>349</v>
      </c>
      <c r="B125" s="5" t="str">
        <f t="shared" si="1"/>
        <v>LAC CN Equity</v>
      </c>
      <c r="C125" t="s">
        <v>129</v>
      </c>
      <c r="D125" t="s">
        <v>6</v>
      </c>
      <c r="E125" t="s">
        <v>6</v>
      </c>
      <c r="F125">
        <v>6.62</v>
      </c>
      <c r="G125" s="2">
        <v>42005</v>
      </c>
      <c r="H125" s="2">
        <v>45657</v>
      </c>
      <c r="I125" s="2" t="s">
        <v>663</v>
      </c>
      <c r="J125" s="4">
        <v>9.31</v>
      </c>
      <c r="K125">
        <v>8.73</v>
      </c>
      <c r="L125">
        <v>8.5</v>
      </c>
      <c r="M125">
        <v>5.86</v>
      </c>
      <c r="N125">
        <v>7.46</v>
      </c>
      <c r="O125">
        <v>9.1</v>
      </c>
      <c r="P125">
        <v>6.1</v>
      </c>
      <c r="Q125">
        <v>4.6399999999999997</v>
      </c>
      <c r="R125">
        <v>3.64</v>
      </c>
      <c r="S125">
        <v>3.74</v>
      </c>
      <c r="T125">
        <v>3.32</v>
      </c>
      <c r="U125">
        <v>3.65</v>
      </c>
      <c r="V125">
        <v>5.66</v>
      </c>
      <c r="W125">
        <v>5.61</v>
      </c>
      <c r="X125">
        <v>4.3</v>
      </c>
    </row>
    <row r="126" spans="1:129" x14ac:dyDescent="0.3">
      <c r="A126" t="s">
        <v>350</v>
      </c>
      <c r="B126" t="str">
        <f t="shared" si="1"/>
        <v>LB CN Equity</v>
      </c>
      <c r="C126" t="s">
        <v>130</v>
      </c>
      <c r="D126" t="s">
        <v>6</v>
      </c>
      <c r="E126" t="s">
        <v>6</v>
      </c>
      <c r="F126">
        <v>40</v>
      </c>
      <c r="G126" s="2">
        <v>42005</v>
      </c>
      <c r="H126" s="2">
        <v>45657</v>
      </c>
      <c r="I126" s="2" t="s">
        <v>670</v>
      </c>
      <c r="J126" s="4">
        <v>25.82</v>
      </c>
      <c r="K126">
        <v>27.029199999999999</v>
      </c>
      <c r="L126">
        <v>26.3565</v>
      </c>
      <c r="M126">
        <v>26.936599999999999</v>
      </c>
      <c r="N126">
        <v>26.657699999999998</v>
      </c>
      <c r="O126">
        <v>27.1571</v>
      </c>
      <c r="P126">
        <v>27.9131</v>
      </c>
      <c r="Q126">
        <v>27.315100000000001</v>
      </c>
      <c r="R126">
        <v>28.721699999999998</v>
      </c>
      <c r="S126">
        <v>30.228300000000001</v>
      </c>
      <c r="T126">
        <v>30.987300000000001</v>
      </c>
      <c r="U126">
        <v>27.888400000000001</v>
      </c>
      <c r="V126">
        <v>27.542000000000002</v>
      </c>
      <c r="W126">
        <v>26.3583</v>
      </c>
      <c r="X126">
        <v>27.819900000000001</v>
      </c>
      <c r="Y126">
        <v>29.094000000000001</v>
      </c>
      <c r="Z126">
        <v>29.520700000000001</v>
      </c>
      <c r="AA126">
        <v>28.537299999999998</v>
      </c>
      <c r="AB126">
        <v>28.637799999999999</v>
      </c>
      <c r="AC126">
        <v>29.081499999999998</v>
      </c>
      <c r="AD126">
        <v>29.351299999999998</v>
      </c>
      <c r="AE126">
        <v>29.680700000000002</v>
      </c>
      <c r="AF126">
        <v>31.943999999999999</v>
      </c>
      <c r="AG126">
        <v>34.928800000000003</v>
      </c>
      <c r="AH126">
        <v>35.612499999999997</v>
      </c>
      <c r="AI126">
        <v>34.729100000000003</v>
      </c>
      <c r="AJ126">
        <v>35.8065</v>
      </c>
      <c r="AK126">
        <v>34.137500000000003</v>
      </c>
      <c r="AL126">
        <v>31.838899999999999</v>
      </c>
      <c r="AM126">
        <v>33.493400000000001</v>
      </c>
      <c r="AN126">
        <v>33.493400000000001</v>
      </c>
      <c r="AO126">
        <v>34.729999999999997</v>
      </c>
      <c r="AP126">
        <v>37.673900000000003</v>
      </c>
      <c r="AQ126">
        <v>37.480200000000004</v>
      </c>
      <c r="AR126">
        <v>37.7363</v>
      </c>
      <c r="AS126">
        <v>35.709000000000003</v>
      </c>
      <c r="AT126">
        <v>33.605499999999999</v>
      </c>
      <c r="AU126">
        <v>32.095799999999997</v>
      </c>
      <c r="AV126">
        <v>30.316299999999998</v>
      </c>
      <c r="AW126">
        <v>31.564499999999999</v>
      </c>
      <c r="AX126">
        <v>28.933599999999998</v>
      </c>
      <c r="AY126">
        <v>29.128599999999999</v>
      </c>
      <c r="AZ126">
        <v>30.2714</v>
      </c>
      <c r="BA126">
        <v>30.206499999999998</v>
      </c>
      <c r="BB126">
        <v>28.0732</v>
      </c>
      <c r="BC126">
        <v>27.387899999999998</v>
      </c>
      <c r="BD126">
        <v>27.466999999999999</v>
      </c>
      <c r="BE126">
        <v>25.517199999999999</v>
      </c>
      <c r="BF126">
        <v>29.605899999999998</v>
      </c>
      <c r="BG126">
        <v>27.159400000000002</v>
      </c>
      <c r="BH126">
        <v>27.609200000000001</v>
      </c>
      <c r="BI126">
        <v>28.896100000000001</v>
      </c>
      <c r="BJ126">
        <v>29.127600000000001</v>
      </c>
      <c r="BK126">
        <v>31.0764</v>
      </c>
      <c r="BL126">
        <v>31.3735</v>
      </c>
      <c r="BM126">
        <v>30.019300000000001</v>
      </c>
      <c r="BN126">
        <v>31.5642</v>
      </c>
      <c r="BO126">
        <v>31.753399999999999</v>
      </c>
      <c r="BP126">
        <v>32.412300000000002</v>
      </c>
      <c r="BQ126">
        <v>31.605699999999999</v>
      </c>
      <c r="BR126">
        <v>30.552800000000001</v>
      </c>
      <c r="BS126">
        <v>27.166799999999999</v>
      </c>
      <c r="BT126">
        <v>22.217600000000001</v>
      </c>
      <c r="BU126">
        <v>22.602900000000002</v>
      </c>
      <c r="BV126">
        <v>20.676300000000001</v>
      </c>
      <c r="BW126">
        <v>21.081700000000001</v>
      </c>
      <c r="BX126">
        <v>19.570599999999999</v>
      </c>
      <c r="BY126">
        <v>20.6173</v>
      </c>
      <c r="BZ126">
        <v>20.453800000000001</v>
      </c>
      <c r="CA126">
        <v>19.601199999999999</v>
      </c>
      <c r="CB126">
        <v>24.335100000000001</v>
      </c>
      <c r="CC126">
        <v>23.6341</v>
      </c>
      <c r="CD126">
        <v>23.4068</v>
      </c>
      <c r="CE126">
        <v>26.406500000000001</v>
      </c>
      <c r="CF126">
        <v>30.6203</v>
      </c>
      <c r="CG126">
        <v>32.540300000000002</v>
      </c>
      <c r="CH126">
        <v>33.389400000000002</v>
      </c>
      <c r="CI126">
        <v>33.726500000000001</v>
      </c>
      <c r="CJ126">
        <v>32.730699999999999</v>
      </c>
      <c r="CK126">
        <v>32.800199999999997</v>
      </c>
      <c r="CL126">
        <v>31.335100000000001</v>
      </c>
      <c r="CM126">
        <v>32.480899999999998</v>
      </c>
      <c r="CN126">
        <v>28.6069</v>
      </c>
      <c r="CO126">
        <v>31.652200000000001</v>
      </c>
      <c r="CP126">
        <v>34.859200000000001</v>
      </c>
      <c r="CQ126">
        <v>33.543300000000002</v>
      </c>
      <c r="CR126">
        <v>33.0884</v>
      </c>
      <c r="CS126">
        <v>31.105899999999998</v>
      </c>
      <c r="CT126">
        <v>30.739699999999999</v>
      </c>
      <c r="CU126">
        <v>31.148700000000002</v>
      </c>
      <c r="CV126">
        <v>33.653100000000002</v>
      </c>
      <c r="CW126">
        <v>28.974399999999999</v>
      </c>
      <c r="CX126">
        <v>24.2011</v>
      </c>
      <c r="CY126">
        <v>24.8384</v>
      </c>
      <c r="CZ126">
        <v>27.1343</v>
      </c>
      <c r="DA126">
        <v>26.762499999999999</v>
      </c>
      <c r="DB126">
        <v>29.637599999999999</v>
      </c>
      <c r="DC126">
        <v>28.577100000000002</v>
      </c>
      <c r="DD126">
        <v>26.7379</v>
      </c>
      <c r="DE126">
        <v>27.074100000000001</v>
      </c>
      <c r="DF126">
        <v>25.695599999999999</v>
      </c>
      <c r="DG126">
        <v>28.184899999999999</v>
      </c>
      <c r="DH126">
        <v>33.871299999999998</v>
      </c>
      <c r="DI126">
        <v>31.3307</v>
      </c>
      <c r="DJ126">
        <v>26.212499999999999</v>
      </c>
      <c r="DK126">
        <v>21.9953</v>
      </c>
      <c r="DL126">
        <v>22.385000000000002</v>
      </c>
      <c r="DM126">
        <v>24.1342</v>
      </c>
      <c r="DN126">
        <v>23.367899999999999</v>
      </c>
      <c r="DO126">
        <v>23.235800000000001</v>
      </c>
      <c r="DP126">
        <v>25.094100000000001</v>
      </c>
      <c r="DQ126">
        <v>23.043199999999999</v>
      </c>
      <c r="DR126">
        <v>22.3447</v>
      </c>
      <c r="DS126">
        <v>23.7776</v>
      </c>
      <c r="DT126">
        <v>24.379300000000001</v>
      </c>
      <c r="DU126">
        <v>23.531400000000001</v>
      </c>
      <c r="DV126">
        <v>24.853400000000001</v>
      </c>
      <c r="DW126">
        <v>24.194700000000001</v>
      </c>
      <c r="DX126">
        <v>27.506699999999999</v>
      </c>
      <c r="DY126">
        <v>26.894400000000001</v>
      </c>
    </row>
    <row r="127" spans="1:129" x14ac:dyDescent="0.3">
      <c r="A127" t="s">
        <v>351</v>
      </c>
      <c r="B127" t="str">
        <f t="shared" si="1"/>
        <v>LIF CN Equity</v>
      </c>
      <c r="C127" t="s">
        <v>131</v>
      </c>
      <c r="D127" t="s">
        <v>6</v>
      </c>
      <c r="E127" t="s">
        <v>6</v>
      </c>
      <c r="F127">
        <v>29.52</v>
      </c>
      <c r="G127" s="2">
        <v>42005</v>
      </c>
      <c r="H127" s="2">
        <v>45657</v>
      </c>
      <c r="I127" s="2" t="s">
        <v>663</v>
      </c>
      <c r="J127" s="4">
        <v>7.51</v>
      </c>
      <c r="K127">
        <v>7.8609999999999998</v>
      </c>
      <c r="L127">
        <v>5.9467999999999996</v>
      </c>
      <c r="M127">
        <v>6.3384999999999998</v>
      </c>
      <c r="N127">
        <v>7.2365000000000004</v>
      </c>
      <c r="O127">
        <v>6.3768000000000002</v>
      </c>
      <c r="P127">
        <v>6.0503</v>
      </c>
      <c r="Q127">
        <v>6.5065</v>
      </c>
      <c r="R127">
        <v>6.5065999999999997</v>
      </c>
      <c r="S127">
        <v>6.9207000000000001</v>
      </c>
      <c r="T127">
        <v>5.8468999999999998</v>
      </c>
      <c r="U127">
        <v>4.4669999999999996</v>
      </c>
      <c r="V127">
        <v>4.1363000000000003</v>
      </c>
      <c r="W127">
        <v>4.6859999999999999</v>
      </c>
      <c r="X127">
        <v>5.5932000000000004</v>
      </c>
      <c r="Y127">
        <v>6.9973999999999998</v>
      </c>
      <c r="Z127">
        <v>5.617</v>
      </c>
      <c r="AA127">
        <v>6.0366</v>
      </c>
      <c r="AB127">
        <v>7.2770000000000001</v>
      </c>
      <c r="AC127">
        <v>6.3235999999999999</v>
      </c>
      <c r="AD127">
        <v>6.8887</v>
      </c>
      <c r="AE127">
        <v>7.2801999999999998</v>
      </c>
      <c r="AF127">
        <v>8.6431000000000004</v>
      </c>
      <c r="AG127">
        <v>9.3550000000000004</v>
      </c>
      <c r="AH127">
        <v>9.4353999999999996</v>
      </c>
      <c r="AI127">
        <v>9.5761000000000003</v>
      </c>
      <c r="AJ127">
        <v>9.4899000000000004</v>
      </c>
      <c r="AK127">
        <v>9.0266000000000002</v>
      </c>
      <c r="AL127">
        <v>8.6804000000000006</v>
      </c>
      <c r="AM127">
        <v>8.1295000000000002</v>
      </c>
      <c r="AN127">
        <v>8.9052000000000007</v>
      </c>
      <c r="AO127">
        <v>10.348000000000001</v>
      </c>
      <c r="AP127">
        <v>10.3649</v>
      </c>
      <c r="AQ127">
        <v>10.930199999999999</v>
      </c>
      <c r="AR127">
        <v>12.0243</v>
      </c>
      <c r="AS127">
        <v>14.370699999999999</v>
      </c>
      <c r="AT127">
        <v>14.0009</v>
      </c>
      <c r="AU127">
        <v>13.2982</v>
      </c>
      <c r="AV127">
        <v>11.2751</v>
      </c>
      <c r="AW127">
        <v>11.6759</v>
      </c>
      <c r="AX127">
        <v>12.814</v>
      </c>
      <c r="AY127">
        <v>13.011799999999999</v>
      </c>
      <c r="AZ127">
        <v>13.4061</v>
      </c>
      <c r="BA127">
        <v>13.7194</v>
      </c>
      <c r="BB127">
        <v>15.3233</v>
      </c>
      <c r="BC127">
        <v>15.584899999999999</v>
      </c>
      <c r="BD127">
        <v>14.489599999999999</v>
      </c>
      <c r="BE127">
        <v>13.347099999999999</v>
      </c>
      <c r="BF127">
        <v>16.7059</v>
      </c>
      <c r="BG127">
        <v>18.0715</v>
      </c>
      <c r="BH127">
        <v>16.317299999999999</v>
      </c>
      <c r="BI127">
        <v>17.216999999999999</v>
      </c>
      <c r="BJ127">
        <v>17.505800000000001</v>
      </c>
      <c r="BK127">
        <v>19.592400000000001</v>
      </c>
      <c r="BL127">
        <v>17.6007</v>
      </c>
      <c r="BM127">
        <v>14.5684</v>
      </c>
      <c r="BN127">
        <v>13.914199999999999</v>
      </c>
      <c r="BO127">
        <v>12.6035</v>
      </c>
      <c r="BP127">
        <v>14.270099999999999</v>
      </c>
      <c r="BQ127">
        <v>14.0441</v>
      </c>
      <c r="BR127">
        <v>12.0305</v>
      </c>
      <c r="BS127">
        <v>11.1121</v>
      </c>
      <c r="BT127">
        <v>9.7347000000000001</v>
      </c>
      <c r="BU127">
        <v>11.4314</v>
      </c>
      <c r="BV127">
        <v>12.977600000000001</v>
      </c>
      <c r="BW127">
        <v>14.204000000000001</v>
      </c>
      <c r="BX127">
        <v>15.0174</v>
      </c>
      <c r="BY127">
        <v>16.029900000000001</v>
      </c>
      <c r="BZ127">
        <v>15.180999999999999</v>
      </c>
      <c r="CA127">
        <v>14.4719</v>
      </c>
      <c r="CB127">
        <v>15.535500000000001</v>
      </c>
      <c r="CC127">
        <v>20.299499999999998</v>
      </c>
      <c r="CD127">
        <v>19.8264</v>
      </c>
      <c r="CE127">
        <v>22.702300000000001</v>
      </c>
      <c r="CF127">
        <v>23.688500000000001</v>
      </c>
      <c r="CG127">
        <v>26.880700000000001</v>
      </c>
      <c r="CH127">
        <v>29.062100000000001</v>
      </c>
      <c r="CI127">
        <v>31.141300000000001</v>
      </c>
      <c r="CJ127">
        <v>32.8917</v>
      </c>
      <c r="CK127">
        <v>29.1921</v>
      </c>
      <c r="CL127">
        <v>24.635100000000001</v>
      </c>
      <c r="CM127">
        <v>25.061699999999998</v>
      </c>
      <c r="CN127">
        <v>25.369499999999999</v>
      </c>
      <c r="CO127">
        <v>27.041699999999999</v>
      </c>
      <c r="CP127">
        <v>28.209</v>
      </c>
      <c r="CQ127">
        <v>33.735500000000002</v>
      </c>
      <c r="CR127">
        <v>30.6281</v>
      </c>
      <c r="CS127">
        <v>25.342400000000001</v>
      </c>
      <c r="CT127">
        <v>23.359300000000001</v>
      </c>
      <c r="CU127">
        <v>21.286899999999999</v>
      </c>
      <c r="CV127">
        <v>21.249300000000002</v>
      </c>
      <c r="CW127">
        <v>21.9176</v>
      </c>
      <c r="CX127">
        <v>22.4634</v>
      </c>
      <c r="CY127">
        <v>21.942799999999998</v>
      </c>
      <c r="CZ127">
        <v>26.434000000000001</v>
      </c>
      <c r="DA127">
        <v>26.623799999999999</v>
      </c>
      <c r="DB127">
        <v>30.944800000000001</v>
      </c>
      <c r="DC127">
        <v>28.804099999999998</v>
      </c>
      <c r="DD127">
        <v>25.777799999999999</v>
      </c>
      <c r="DE127">
        <v>24.6097</v>
      </c>
      <c r="DF127">
        <v>24.343900000000001</v>
      </c>
      <c r="DG127">
        <v>25.5642</v>
      </c>
      <c r="DH127">
        <v>26.0413</v>
      </c>
      <c r="DI127">
        <v>25.835599999999999</v>
      </c>
      <c r="DJ127">
        <v>27.230899999999998</v>
      </c>
      <c r="DK127">
        <v>25.833300000000001</v>
      </c>
      <c r="DL127">
        <v>26.6295</v>
      </c>
      <c r="DM127">
        <v>27.394100000000002</v>
      </c>
      <c r="DN127">
        <v>28.347300000000001</v>
      </c>
      <c r="DO127">
        <v>25.9772</v>
      </c>
      <c r="DP127">
        <v>25.184899999999999</v>
      </c>
      <c r="DQ127">
        <v>26.2226</v>
      </c>
      <c r="DR127">
        <v>26.335999999999999</v>
      </c>
      <c r="DS127">
        <v>26.325600000000001</v>
      </c>
      <c r="DT127">
        <v>27.754899999999999</v>
      </c>
      <c r="DU127">
        <v>27.456399999999999</v>
      </c>
      <c r="DV127">
        <v>29.716200000000001</v>
      </c>
      <c r="DW127">
        <v>28.145399999999999</v>
      </c>
      <c r="DX127">
        <v>27.406199999999998</v>
      </c>
      <c r="DY127">
        <v>27.431699999999999</v>
      </c>
    </row>
    <row r="128" spans="1:129" x14ac:dyDescent="0.3">
      <c r="A128" t="s">
        <v>352</v>
      </c>
      <c r="B128" t="str">
        <f t="shared" si="1"/>
        <v>LNR CN Equity</v>
      </c>
      <c r="C128" t="s">
        <v>132</v>
      </c>
      <c r="D128" t="s">
        <v>6</v>
      </c>
      <c r="E128" t="s">
        <v>6</v>
      </c>
      <c r="F128">
        <v>86.32</v>
      </c>
      <c r="G128" s="2">
        <v>42005</v>
      </c>
      <c r="H128" s="2">
        <v>45657</v>
      </c>
      <c r="I128" s="2" t="s">
        <v>669</v>
      </c>
      <c r="J128" s="4">
        <v>64.7</v>
      </c>
      <c r="K128">
        <v>69.629499999999993</v>
      </c>
      <c r="L128">
        <v>69.505899999999997</v>
      </c>
      <c r="M128">
        <v>63.782699999999998</v>
      </c>
      <c r="N128">
        <v>75.495199999999997</v>
      </c>
      <c r="O128">
        <v>72.287199999999999</v>
      </c>
      <c r="P128">
        <v>71.119900000000001</v>
      </c>
      <c r="Q128">
        <v>61.675699999999999</v>
      </c>
      <c r="R128">
        <v>62.4253</v>
      </c>
      <c r="S128">
        <v>67.815600000000003</v>
      </c>
      <c r="T128">
        <v>67.346299999999999</v>
      </c>
      <c r="U128">
        <v>66.783299999999997</v>
      </c>
      <c r="V128">
        <v>48.820700000000002</v>
      </c>
      <c r="W128">
        <v>52.815300000000001</v>
      </c>
      <c r="X128">
        <v>55.9343</v>
      </c>
      <c r="Y128">
        <v>48.630299999999998</v>
      </c>
      <c r="Z128">
        <v>49.183500000000002</v>
      </c>
      <c r="AA128">
        <v>41.273200000000003</v>
      </c>
      <c r="AB128">
        <v>46.484000000000002</v>
      </c>
      <c r="AC128">
        <v>48.627899999999997</v>
      </c>
      <c r="AD128">
        <v>49.2209</v>
      </c>
      <c r="AE128">
        <v>49.014200000000002</v>
      </c>
      <c r="AF128">
        <v>46.580300000000001</v>
      </c>
      <c r="AG128">
        <v>51.936900000000001</v>
      </c>
      <c r="AH128">
        <v>51.504800000000003</v>
      </c>
      <c r="AI128">
        <v>53.098300000000002</v>
      </c>
      <c r="AJ128">
        <v>54.565399999999997</v>
      </c>
      <c r="AK128">
        <v>52.3553</v>
      </c>
      <c r="AL128">
        <v>55.383099999999999</v>
      </c>
      <c r="AM128">
        <v>57.769100000000002</v>
      </c>
      <c r="AN128">
        <v>61.7547</v>
      </c>
      <c r="AO128">
        <v>63.040300000000002</v>
      </c>
      <c r="AP128">
        <v>68.934200000000004</v>
      </c>
      <c r="AQ128">
        <v>70.871700000000004</v>
      </c>
      <c r="AR128">
        <v>63.260599999999997</v>
      </c>
      <c r="AS128">
        <v>66.398700000000005</v>
      </c>
      <c r="AT128">
        <v>65.872699999999995</v>
      </c>
      <c r="AU128">
        <v>63.723199999999999</v>
      </c>
      <c r="AV128">
        <v>63.832000000000001</v>
      </c>
      <c r="AW128">
        <v>65.367400000000004</v>
      </c>
      <c r="AX128">
        <v>59.085700000000003</v>
      </c>
      <c r="AY128">
        <v>52.614699999999999</v>
      </c>
      <c r="AZ128">
        <v>54.107300000000002</v>
      </c>
      <c r="BA128">
        <v>52.340400000000002</v>
      </c>
      <c r="BB128">
        <v>54.283299999999997</v>
      </c>
      <c r="BC128">
        <v>49.722499999999997</v>
      </c>
      <c r="BD128">
        <v>44.044800000000002</v>
      </c>
      <c r="BE128">
        <v>41.4206</v>
      </c>
      <c r="BF128">
        <v>46.577599999999997</v>
      </c>
      <c r="BG128">
        <v>47.318199999999997</v>
      </c>
      <c r="BH128">
        <v>43.816200000000002</v>
      </c>
      <c r="BI128">
        <v>46.582000000000001</v>
      </c>
      <c r="BJ128">
        <v>39.6205</v>
      </c>
      <c r="BK128">
        <v>44.923400000000001</v>
      </c>
      <c r="BL128">
        <v>41.081800000000001</v>
      </c>
      <c r="BM128">
        <v>37.276299999999999</v>
      </c>
      <c r="BN128">
        <v>39.700499999999998</v>
      </c>
      <c r="BO128">
        <v>39.5899</v>
      </c>
      <c r="BP128">
        <v>41.280200000000001</v>
      </c>
      <c r="BQ128">
        <v>45.411900000000003</v>
      </c>
      <c r="BR128">
        <v>40.300400000000003</v>
      </c>
      <c r="BS128">
        <v>34.125900000000001</v>
      </c>
      <c r="BT128">
        <v>26.9255</v>
      </c>
      <c r="BU128">
        <v>31.042899999999999</v>
      </c>
      <c r="BV128">
        <v>35.557000000000002</v>
      </c>
      <c r="BW128">
        <v>34.125</v>
      </c>
      <c r="BX128">
        <v>37.1935</v>
      </c>
      <c r="BY128">
        <v>38.084499999999998</v>
      </c>
      <c r="BZ128">
        <v>36.883299999999998</v>
      </c>
      <c r="CA128">
        <v>40.552100000000003</v>
      </c>
      <c r="CB128">
        <v>55.811900000000001</v>
      </c>
      <c r="CC128">
        <v>62.902700000000003</v>
      </c>
      <c r="CD128">
        <v>60.906100000000002</v>
      </c>
      <c r="CE128">
        <v>66.345500000000001</v>
      </c>
      <c r="CF128">
        <v>69.274000000000001</v>
      </c>
      <c r="CG128">
        <v>67.347899999999996</v>
      </c>
      <c r="CH128">
        <v>75.051400000000001</v>
      </c>
      <c r="CI128">
        <v>72.849500000000006</v>
      </c>
      <c r="CJ128">
        <v>69.167199999999994</v>
      </c>
      <c r="CK128">
        <v>67.129199999999997</v>
      </c>
      <c r="CL128">
        <v>61.766800000000003</v>
      </c>
      <c r="CM128">
        <v>63.9268</v>
      </c>
      <c r="CN128">
        <v>69.051699999999997</v>
      </c>
      <c r="CO128">
        <v>70.5488</v>
      </c>
      <c r="CP128">
        <v>66.330699999999993</v>
      </c>
      <c r="CQ128">
        <v>62.319800000000001</v>
      </c>
      <c r="CR128">
        <v>52.507199999999997</v>
      </c>
      <c r="CS128">
        <v>48.075699999999998</v>
      </c>
      <c r="CT128">
        <v>52.862200000000001</v>
      </c>
      <c r="CU128">
        <v>51.733499999999999</v>
      </c>
      <c r="CV128">
        <v>55.375900000000001</v>
      </c>
      <c r="CW128">
        <v>59.074100000000001</v>
      </c>
      <c r="CX128">
        <v>51.196300000000001</v>
      </c>
      <c r="CY128">
        <v>55.477699999999999</v>
      </c>
      <c r="CZ128">
        <v>63.016500000000001</v>
      </c>
      <c r="DA128">
        <v>58.502299999999998</v>
      </c>
      <c r="DB128">
        <v>64.848799999999997</v>
      </c>
      <c r="DC128">
        <v>70.8613</v>
      </c>
      <c r="DD128">
        <v>62.281700000000001</v>
      </c>
      <c r="DE128">
        <v>61.6783</v>
      </c>
      <c r="DF128">
        <v>57.758899999999997</v>
      </c>
      <c r="DG128">
        <v>66.908100000000005</v>
      </c>
      <c r="DH128">
        <v>73.539299999999997</v>
      </c>
      <c r="DI128">
        <v>68.365200000000002</v>
      </c>
      <c r="DJ128">
        <v>63.081899999999997</v>
      </c>
      <c r="DK128">
        <v>57.808199999999999</v>
      </c>
      <c r="DL128">
        <v>55.749400000000001</v>
      </c>
      <c r="DM128">
        <v>61.952399999999997</v>
      </c>
      <c r="DN128">
        <v>61.710500000000003</v>
      </c>
      <c r="DO128">
        <v>64.274900000000002</v>
      </c>
      <c r="DP128">
        <v>69.921899999999994</v>
      </c>
      <c r="DQ128">
        <v>62.958799999999997</v>
      </c>
      <c r="DR128">
        <v>69.210800000000006</v>
      </c>
      <c r="DS128">
        <v>64.805400000000006</v>
      </c>
      <c r="DT128">
        <v>67.125100000000003</v>
      </c>
      <c r="DU128">
        <v>61.847000000000001</v>
      </c>
      <c r="DV128">
        <v>61.749200000000002</v>
      </c>
      <c r="DW128">
        <v>55.750399999999999</v>
      </c>
      <c r="DX128">
        <v>60.401000000000003</v>
      </c>
      <c r="DY128">
        <v>55.802399999999999</v>
      </c>
    </row>
    <row r="129" spans="1:129" hidden="1" x14ac:dyDescent="0.3">
      <c r="A129" t="s">
        <v>353</v>
      </c>
      <c r="B129" s="5" t="str">
        <f t="shared" si="1"/>
        <v>LSPD CN Equity</v>
      </c>
      <c r="C129" t="s">
        <v>133</v>
      </c>
      <c r="D129" t="s">
        <v>6</v>
      </c>
      <c r="E129" t="s">
        <v>6</v>
      </c>
      <c r="F129">
        <v>14.7</v>
      </c>
      <c r="G129" s="2">
        <v>42005</v>
      </c>
      <c r="H129" s="2">
        <v>45657</v>
      </c>
      <c r="I129" s="2" t="s">
        <v>671</v>
      </c>
      <c r="J129" s="4">
        <v>20.61</v>
      </c>
      <c r="K129">
        <v>24.99</v>
      </c>
      <c r="L129">
        <v>27.1</v>
      </c>
      <c r="M129">
        <v>36.409999999999997</v>
      </c>
      <c r="N129">
        <v>39.64</v>
      </c>
      <c r="O129">
        <v>42.55</v>
      </c>
      <c r="P129">
        <v>30.64</v>
      </c>
      <c r="Q129">
        <v>34.36</v>
      </c>
      <c r="R129">
        <v>34.479999999999997</v>
      </c>
      <c r="S129">
        <v>36.07</v>
      </c>
      <c r="T129">
        <v>43</v>
      </c>
      <c r="U129">
        <v>33.24</v>
      </c>
      <c r="V129">
        <v>19.04</v>
      </c>
      <c r="W129">
        <v>26.37</v>
      </c>
      <c r="X129">
        <v>32.86</v>
      </c>
      <c r="Y129">
        <v>32.43</v>
      </c>
      <c r="Z129">
        <v>37.840000000000003</v>
      </c>
      <c r="AA129">
        <v>45.3</v>
      </c>
      <c r="AB129">
        <v>42.66</v>
      </c>
      <c r="AC129">
        <v>42.62</v>
      </c>
      <c r="AD129">
        <v>67.540000000000006</v>
      </c>
      <c r="AE129">
        <v>89.84</v>
      </c>
      <c r="AF129">
        <v>83.13</v>
      </c>
      <c r="AG129">
        <v>87.14</v>
      </c>
      <c r="AH129">
        <v>79.03</v>
      </c>
      <c r="AI129">
        <v>85.83</v>
      </c>
      <c r="AJ129">
        <v>87.73</v>
      </c>
      <c r="AK129">
        <v>103.75</v>
      </c>
      <c r="AL129">
        <v>106.83</v>
      </c>
      <c r="AM129">
        <v>140.06</v>
      </c>
      <c r="AN129">
        <v>122.22</v>
      </c>
      <c r="AO129">
        <v>120.63</v>
      </c>
      <c r="AP129">
        <v>64.62</v>
      </c>
      <c r="AQ129">
        <v>51.08</v>
      </c>
      <c r="AR129">
        <v>41.26</v>
      </c>
      <c r="AS129">
        <v>33.299999999999997</v>
      </c>
      <c r="AT129">
        <v>38.130000000000003</v>
      </c>
      <c r="AU129">
        <v>28.71</v>
      </c>
      <c r="AV129">
        <v>32.89</v>
      </c>
      <c r="AW129">
        <v>28.7</v>
      </c>
      <c r="AX129">
        <v>27.48</v>
      </c>
      <c r="AY129">
        <v>25.13</v>
      </c>
      <c r="AZ129">
        <v>24.31</v>
      </c>
      <c r="BA129">
        <v>26.11</v>
      </c>
      <c r="BB129">
        <v>22.07</v>
      </c>
      <c r="BC129">
        <v>19.350000000000001</v>
      </c>
      <c r="BD129">
        <v>24.07</v>
      </c>
      <c r="BE129">
        <v>20.86</v>
      </c>
      <c r="BF129">
        <v>20.55</v>
      </c>
      <c r="BG129">
        <v>17.78</v>
      </c>
      <c r="BH129">
        <v>18.32</v>
      </c>
      <c r="BI129">
        <v>22.41</v>
      </c>
      <c r="BJ129">
        <v>23.17</v>
      </c>
      <c r="BK129">
        <v>22.06</v>
      </c>
      <c r="BL129">
        <v>19.079999999999998</v>
      </c>
      <c r="BM129">
        <v>17.309999999999999</v>
      </c>
      <c r="BN129">
        <v>21.8</v>
      </c>
      <c r="BO129">
        <v>27.82</v>
      </c>
      <c r="BP129">
        <v>24.81</v>
      </c>
      <c r="BQ129">
        <v>19.03</v>
      </c>
      <c r="BR129">
        <v>19.05</v>
      </c>
      <c r="BS129">
        <v>18.03</v>
      </c>
      <c r="BT129">
        <v>19.760000000000002</v>
      </c>
      <c r="BU129">
        <v>18.7</v>
      </c>
      <c r="BV129">
        <v>18.489999999999998</v>
      </c>
      <c r="BW129">
        <v>17.38</v>
      </c>
      <c r="BX129">
        <v>22.32</v>
      </c>
      <c r="BY129">
        <v>21.05</v>
      </c>
      <c r="BZ129">
        <v>26.25</v>
      </c>
      <c r="CA129">
        <v>21.92</v>
      </c>
    </row>
    <row r="130" spans="1:129" x14ac:dyDescent="0.3">
      <c r="A130" t="s">
        <v>354</v>
      </c>
      <c r="B130" t="str">
        <f t="shared" si="1"/>
        <v>LUG CN Equity</v>
      </c>
      <c r="C130" t="s">
        <v>134</v>
      </c>
      <c r="D130" t="s">
        <v>6</v>
      </c>
      <c r="E130" t="s">
        <v>6</v>
      </c>
      <c r="F130">
        <v>102.08</v>
      </c>
      <c r="G130" s="2">
        <v>42005</v>
      </c>
      <c r="H130" s="2">
        <v>45657</v>
      </c>
      <c r="I130" s="2" t="s">
        <v>663</v>
      </c>
      <c r="J130" s="4">
        <v>3.49</v>
      </c>
      <c r="K130">
        <v>3.4394999999999998</v>
      </c>
      <c r="L130">
        <v>3.3001</v>
      </c>
      <c r="M130">
        <v>3.3959000000000001</v>
      </c>
      <c r="N130">
        <v>3.4045999999999998</v>
      </c>
      <c r="O130">
        <v>3.4308000000000001</v>
      </c>
      <c r="P130">
        <v>3.1869000000000001</v>
      </c>
      <c r="Q130">
        <v>3.2652999999999999</v>
      </c>
      <c r="R130">
        <v>3.3437000000000001</v>
      </c>
      <c r="S130">
        <v>3.4394999999999998</v>
      </c>
      <c r="T130">
        <v>3.4742999999999999</v>
      </c>
      <c r="U130">
        <v>3.3611</v>
      </c>
      <c r="V130">
        <v>3.4133</v>
      </c>
      <c r="W130">
        <v>3.4655999999999998</v>
      </c>
      <c r="X130">
        <v>4.0054999999999996</v>
      </c>
      <c r="Y130">
        <v>5.0852000000000004</v>
      </c>
      <c r="Z130">
        <v>5.0938999999999997</v>
      </c>
      <c r="AA130">
        <v>4.8239999999999998</v>
      </c>
      <c r="AB130">
        <v>4.8849</v>
      </c>
      <c r="AC130">
        <v>5.3289999999999997</v>
      </c>
      <c r="AD130">
        <v>4.9196999999999997</v>
      </c>
      <c r="AE130">
        <v>5.3638000000000003</v>
      </c>
      <c r="AF130">
        <v>4.5278999999999998</v>
      </c>
      <c r="AG130">
        <v>4.5800999999999998</v>
      </c>
      <c r="AH130">
        <v>4.9371999999999998</v>
      </c>
      <c r="AI130">
        <v>4.7542999999999997</v>
      </c>
      <c r="AJ130">
        <v>5.3029000000000002</v>
      </c>
      <c r="AK130">
        <v>5.2419000000000002</v>
      </c>
      <c r="AL130">
        <v>5.3464</v>
      </c>
      <c r="AM130">
        <v>4.7891000000000004</v>
      </c>
      <c r="AN130">
        <v>4.0141999999999998</v>
      </c>
      <c r="AO130">
        <v>4.5800999999999998</v>
      </c>
      <c r="AP130">
        <v>4.4321000000000002</v>
      </c>
      <c r="AQ130">
        <v>4.3014999999999999</v>
      </c>
      <c r="AR130">
        <v>4.0141999999999998</v>
      </c>
      <c r="AS130">
        <v>3.9445000000000001</v>
      </c>
      <c r="AT130">
        <v>4.4408000000000003</v>
      </c>
      <c r="AU130">
        <v>4.3973000000000004</v>
      </c>
      <c r="AV130">
        <v>4.4931000000000001</v>
      </c>
      <c r="AW130">
        <v>4.2927999999999997</v>
      </c>
      <c r="AX130">
        <v>4.4408000000000003</v>
      </c>
      <c r="AY130">
        <v>3.988</v>
      </c>
      <c r="AZ130">
        <v>4.3537999999999997</v>
      </c>
      <c r="BA130">
        <v>4.2667000000000002</v>
      </c>
      <c r="BB130">
        <v>4.2057000000000002</v>
      </c>
      <c r="BC130">
        <v>4.0750999999999999</v>
      </c>
      <c r="BD130">
        <v>4.1360999999999999</v>
      </c>
      <c r="BE130">
        <v>4.3449999999999998</v>
      </c>
      <c r="BF130">
        <v>4.6323999999999996</v>
      </c>
      <c r="BG130">
        <v>4.7891000000000004</v>
      </c>
      <c r="BH130">
        <v>4.4843999999999999</v>
      </c>
      <c r="BI130">
        <v>4.5713999999999997</v>
      </c>
      <c r="BJ130">
        <v>4.9633000000000003</v>
      </c>
      <c r="BK130">
        <v>5.7121000000000004</v>
      </c>
      <c r="BL130">
        <v>6.8093000000000004</v>
      </c>
      <c r="BM130">
        <v>7.2533000000000003</v>
      </c>
      <c r="BN130">
        <v>6.6612</v>
      </c>
      <c r="BO130">
        <v>6.8788999999999998</v>
      </c>
      <c r="BP130">
        <v>6.6524999999999999</v>
      </c>
      <c r="BQ130">
        <v>7.2533000000000003</v>
      </c>
      <c r="BR130">
        <v>9.1690000000000005</v>
      </c>
      <c r="BS130">
        <v>9.0471000000000004</v>
      </c>
      <c r="BT130">
        <v>6.8179999999999996</v>
      </c>
      <c r="BU130">
        <v>9.0297000000000001</v>
      </c>
      <c r="BV130">
        <v>10.8408</v>
      </c>
      <c r="BW130">
        <v>11.093400000000001</v>
      </c>
      <c r="BX130">
        <v>10.388</v>
      </c>
      <c r="BY130">
        <v>9.6739999999999995</v>
      </c>
      <c r="BZ130">
        <v>10.536099999999999</v>
      </c>
      <c r="CA130">
        <v>9.6653000000000002</v>
      </c>
      <c r="CB130">
        <v>10.0136</v>
      </c>
      <c r="CC130">
        <v>9.5173000000000005</v>
      </c>
      <c r="CD130">
        <v>8.9077999999999999</v>
      </c>
      <c r="CE130">
        <v>8.9338999999999995</v>
      </c>
      <c r="CF130">
        <v>8.5681999999999992</v>
      </c>
      <c r="CG130">
        <v>10.379300000000001</v>
      </c>
      <c r="CH130">
        <v>10.501200000000001</v>
      </c>
      <c r="CI130">
        <v>9.0645000000000007</v>
      </c>
      <c r="CJ130">
        <v>9.8482000000000003</v>
      </c>
      <c r="CK130">
        <v>9.9962</v>
      </c>
      <c r="CL130">
        <v>8.2460000000000004</v>
      </c>
      <c r="CM130">
        <v>9.8656000000000006</v>
      </c>
      <c r="CN130">
        <v>9.0645000000000007</v>
      </c>
      <c r="CO130">
        <v>9.0731999999999999</v>
      </c>
      <c r="CP130">
        <v>8.0108999999999995</v>
      </c>
      <c r="CQ130">
        <v>8.8991000000000007</v>
      </c>
      <c r="CR130">
        <v>9.0992999999999995</v>
      </c>
      <c r="CS130">
        <v>9.0122999999999998</v>
      </c>
      <c r="CT130">
        <v>8.6029999999999998</v>
      </c>
      <c r="CU130">
        <v>8.0457000000000001</v>
      </c>
      <c r="CV130">
        <v>7.4448999999999996</v>
      </c>
      <c r="CW130">
        <v>7.8533999999999997</v>
      </c>
      <c r="CX130">
        <v>8.5967000000000002</v>
      </c>
      <c r="CY130">
        <v>8.8116000000000003</v>
      </c>
      <c r="CZ130">
        <v>11.883100000000001</v>
      </c>
      <c r="DA130">
        <v>11.847300000000001</v>
      </c>
      <c r="DB130">
        <v>13.7905</v>
      </c>
      <c r="DC130">
        <v>12.6264</v>
      </c>
      <c r="DD130">
        <v>14.2751</v>
      </c>
      <c r="DE130">
        <v>15.541600000000001</v>
      </c>
      <c r="DF130">
        <v>15.559699999999999</v>
      </c>
      <c r="DG130">
        <v>14.456300000000001</v>
      </c>
      <c r="DH130">
        <v>16.125399999999999</v>
      </c>
      <c r="DI130">
        <v>14.775499999999999</v>
      </c>
      <c r="DJ130">
        <v>14.0351</v>
      </c>
      <c r="DK130">
        <v>15.388</v>
      </c>
      <c r="DL130">
        <v>15.0015</v>
      </c>
      <c r="DM130">
        <v>15.349399999999999</v>
      </c>
      <c r="DN130">
        <v>14.718400000000001</v>
      </c>
      <c r="DO130">
        <v>14.672000000000001</v>
      </c>
      <c r="DP130">
        <v>17.8062</v>
      </c>
      <c r="DQ130">
        <v>17.497499999999999</v>
      </c>
      <c r="DR130">
        <v>18.825500000000002</v>
      </c>
      <c r="DS130">
        <v>19.036200000000001</v>
      </c>
      <c r="DT130">
        <v>22.4742</v>
      </c>
      <c r="DU130">
        <v>25.497699999999998</v>
      </c>
      <c r="DV130">
        <v>27.831600000000002</v>
      </c>
      <c r="DW130">
        <v>32.037300000000002</v>
      </c>
      <c r="DX130">
        <v>30.981100000000001</v>
      </c>
      <c r="DY130">
        <v>29.4102</v>
      </c>
    </row>
    <row r="131" spans="1:129" x14ac:dyDescent="0.3">
      <c r="A131" t="s">
        <v>355</v>
      </c>
      <c r="B131" t="str">
        <f t="shared" ref="B131:B194" si="2">A131&amp;" CN Equity"</f>
        <v>LUN CN Equity</v>
      </c>
      <c r="C131" t="s">
        <v>135</v>
      </c>
      <c r="D131" t="s">
        <v>6</v>
      </c>
      <c r="E131" t="s">
        <v>6</v>
      </c>
      <c r="F131">
        <v>34.35</v>
      </c>
      <c r="G131" s="2">
        <v>42005</v>
      </c>
      <c r="H131" s="2">
        <v>45657</v>
      </c>
      <c r="I131" s="2" t="s">
        <v>663</v>
      </c>
      <c r="J131" s="4">
        <v>3.64</v>
      </c>
      <c r="K131">
        <v>4.3894000000000002</v>
      </c>
      <c r="L131">
        <v>4.1155999999999997</v>
      </c>
      <c r="M131">
        <v>4.8323999999999998</v>
      </c>
      <c r="N131">
        <v>4.5343999999999998</v>
      </c>
      <c r="O131">
        <v>4.1317000000000004</v>
      </c>
      <c r="P131">
        <v>3.8014999999999999</v>
      </c>
      <c r="Q131">
        <v>3.6000999999999999</v>
      </c>
      <c r="R131">
        <v>3.0363000000000002</v>
      </c>
      <c r="S131">
        <v>3.5518000000000001</v>
      </c>
      <c r="T131">
        <v>2.9397000000000002</v>
      </c>
      <c r="U131">
        <v>3.0605000000000002</v>
      </c>
      <c r="V131">
        <v>2.7947000000000002</v>
      </c>
      <c r="W131">
        <v>3.0283000000000002</v>
      </c>
      <c r="X131">
        <v>3.2940999999999998</v>
      </c>
      <c r="Y131">
        <v>3.9706000000000001</v>
      </c>
      <c r="Z131">
        <v>3.5034999999999998</v>
      </c>
      <c r="AA131">
        <v>3.5114999999999998</v>
      </c>
      <c r="AB131">
        <v>4.4055</v>
      </c>
      <c r="AC131">
        <v>3.9946999999999999</v>
      </c>
      <c r="AD131">
        <v>4.18</v>
      </c>
      <c r="AE131">
        <v>4.2282999999999999</v>
      </c>
      <c r="AF131">
        <v>5.3075000000000001</v>
      </c>
      <c r="AG131">
        <v>5.1544999999999996</v>
      </c>
      <c r="AH131">
        <v>6.4108999999999998</v>
      </c>
      <c r="AI131">
        <v>6.4351000000000003</v>
      </c>
      <c r="AJ131">
        <v>6.0570000000000004</v>
      </c>
      <c r="AK131">
        <v>5.8872</v>
      </c>
      <c r="AL131">
        <v>6.0400999999999998</v>
      </c>
      <c r="AM131">
        <v>5.9832999999999998</v>
      </c>
      <c r="AN131">
        <v>7.2823000000000002</v>
      </c>
      <c r="AO131">
        <v>7.6638000000000002</v>
      </c>
      <c r="AP131">
        <v>6.9713000000000003</v>
      </c>
      <c r="AQ131">
        <v>8.0137</v>
      </c>
      <c r="AR131">
        <v>6.1242999999999999</v>
      </c>
      <c r="AS131">
        <v>6.8385999999999996</v>
      </c>
      <c r="AT131">
        <v>7.2721999999999998</v>
      </c>
      <c r="AU131">
        <v>6.8304999999999998</v>
      </c>
      <c r="AV131">
        <v>6.9352</v>
      </c>
      <c r="AW131">
        <v>6.9763000000000002</v>
      </c>
      <c r="AX131">
        <v>6.6971999999999996</v>
      </c>
      <c r="AY131">
        <v>6.0217000000000001</v>
      </c>
      <c r="AZ131">
        <v>5.9310999999999998</v>
      </c>
      <c r="BA131">
        <v>5.1238000000000001</v>
      </c>
      <c r="BB131">
        <v>5.6619000000000002</v>
      </c>
      <c r="BC131">
        <v>4.4782000000000002</v>
      </c>
      <c r="BD131">
        <v>4.7927999999999997</v>
      </c>
      <c r="BE131">
        <v>4.6910999999999996</v>
      </c>
      <c r="BF131">
        <v>4.9904999999999999</v>
      </c>
      <c r="BG131">
        <v>5.5560999999999998</v>
      </c>
      <c r="BH131">
        <v>5.1806999999999999</v>
      </c>
      <c r="BI131">
        <v>6.0079000000000002</v>
      </c>
      <c r="BJ131">
        <v>5.0716999999999999</v>
      </c>
      <c r="BK131">
        <v>6.0541</v>
      </c>
      <c r="BL131">
        <v>5.3655999999999997</v>
      </c>
      <c r="BM131">
        <v>5.3319999999999999</v>
      </c>
      <c r="BN131">
        <v>5.2556000000000003</v>
      </c>
      <c r="BO131">
        <v>5.6098999999999997</v>
      </c>
      <c r="BP131">
        <v>6.0655000000000001</v>
      </c>
      <c r="BQ131">
        <v>6.5731999999999999</v>
      </c>
      <c r="BR131">
        <v>5.8785999999999996</v>
      </c>
      <c r="BS131">
        <v>5.8023999999999996</v>
      </c>
      <c r="BT131">
        <v>4.5195999999999996</v>
      </c>
      <c r="BU131">
        <v>5.8268000000000004</v>
      </c>
      <c r="BV131">
        <v>5.4499000000000004</v>
      </c>
      <c r="BW131">
        <v>6.2579000000000002</v>
      </c>
      <c r="BX131">
        <v>6.4470000000000001</v>
      </c>
      <c r="BY131">
        <v>7.0229999999999997</v>
      </c>
      <c r="BZ131">
        <v>6.4177999999999997</v>
      </c>
      <c r="CA131">
        <v>6.9532999999999996</v>
      </c>
      <c r="CB131">
        <v>8.9658999999999995</v>
      </c>
      <c r="CC131">
        <v>9.8018000000000001</v>
      </c>
      <c r="CD131">
        <v>9.8886000000000003</v>
      </c>
      <c r="CE131">
        <v>12.638299999999999</v>
      </c>
      <c r="CF131">
        <v>11.267300000000001</v>
      </c>
      <c r="CG131">
        <v>12.9404</v>
      </c>
      <c r="CH131">
        <v>11.180099999999999</v>
      </c>
      <c r="CI131">
        <v>9.7878000000000007</v>
      </c>
      <c r="CJ131">
        <v>9.9542000000000002</v>
      </c>
      <c r="CK131">
        <v>8.9298999999999999</v>
      </c>
      <c r="CL131">
        <v>8.0471000000000004</v>
      </c>
      <c r="CM131">
        <v>9.5134000000000007</v>
      </c>
      <c r="CN131">
        <v>8.8597000000000001</v>
      </c>
      <c r="CO131">
        <v>8.8064999999999998</v>
      </c>
      <c r="CP131">
        <v>9.4393999999999991</v>
      </c>
      <c r="CQ131">
        <v>10.901199999999999</v>
      </c>
      <c r="CR131">
        <v>11.3735</v>
      </c>
      <c r="CS131">
        <v>10.5296</v>
      </c>
      <c r="CT131">
        <v>10.107699999999999</v>
      </c>
      <c r="CU131">
        <v>7.3853999999999997</v>
      </c>
      <c r="CV131">
        <v>6.5617999999999999</v>
      </c>
      <c r="CW131">
        <v>6.1817000000000002</v>
      </c>
      <c r="CX131">
        <v>6.4017999999999997</v>
      </c>
      <c r="CY131">
        <v>6.5484999999999998</v>
      </c>
      <c r="CZ131">
        <v>7.5941000000000001</v>
      </c>
      <c r="DA131">
        <v>7.7053000000000003</v>
      </c>
      <c r="DB131">
        <v>9.3373000000000008</v>
      </c>
      <c r="DC131">
        <v>7.9185999999999996</v>
      </c>
      <c r="DD131">
        <v>8.6090999999999998</v>
      </c>
      <c r="DE131">
        <v>9.7064000000000004</v>
      </c>
      <c r="DF131">
        <v>8.8999000000000006</v>
      </c>
      <c r="DG131">
        <v>9.8277000000000001</v>
      </c>
      <c r="DH131">
        <v>11.162699999999999</v>
      </c>
      <c r="DI131">
        <v>10.0471</v>
      </c>
      <c r="DJ131">
        <v>9.6651000000000007</v>
      </c>
      <c r="DK131">
        <v>8.2706999999999997</v>
      </c>
      <c r="DL131">
        <v>9.0650999999999993</v>
      </c>
      <c r="DM131">
        <v>10.453799999999999</v>
      </c>
      <c r="DN131">
        <v>10.588800000000001</v>
      </c>
      <c r="DO131">
        <v>10.3477</v>
      </c>
      <c r="DP131">
        <v>13.366199999999999</v>
      </c>
      <c r="DQ131">
        <v>15.2768</v>
      </c>
      <c r="DR131">
        <v>15.2852</v>
      </c>
      <c r="DS131">
        <v>14.885199999999999</v>
      </c>
      <c r="DT131">
        <v>13.5976</v>
      </c>
      <c r="DU131">
        <v>13.7263</v>
      </c>
      <c r="DV131">
        <v>13.9129</v>
      </c>
      <c r="DW131">
        <v>13.2943</v>
      </c>
      <c r="DX131">
        <v>13.579800000000001</v>
      </c>
      <c r="DY131">
        <v>12.2257</v>
      </c>
    </row>
    <row r="132" spans="1:129" hidden="1" x14ac:dyDescent="0.3">
      <c r="A132" t="s">
        <v>356</v>
      </c>
      <c r="B132" s="5" t="str">
        <f t="shared" si="2"/>
        <v>MDA CN Equity</v>
      </c>
      <c r="C132" t="s">
        <v>136</v>
      </c>
      <c r="D132" t="s">
        <v>6</v>
      </c>
      <c r="E132" t="s">
        <v>6</v>
      </c>
      <c r="F132">
        <v>38.43</v>
      </c>
      <c r="G132" s="2">
        <v>42005</v>
      </c>
      <c r="H132" s="2">
        <v>45657</v>
      </c>
      <c r="I132" s="2" t="s">
        <v>665</v>
      </c>
      <c r="J132" s="4">
        <v>16</v>
      </c>
      <c r="K132">
        <v>14.75</v>
      </c>
      <c r="L132">
        <v>16.25</v>
      </c>
      <c r="M132">
        <v>15.75</v>
      </c>
      <c r="N132">
        <v>15.81</v>
      </c>
      <c r="O132">
        <v>16.27</v>
      </c>
      <c r="P132">
        <v>15.16</v>
      </c>
      <c r="Q132">
        <v>10.29</v>
      </c>
      <c r="R132">
        <v>9.5</v>
      </c>
      <c r="S132">
        <v>9.4</v>
      </c>
      <c r="T132">
        <v>9.2799999999999994</v>
      </c>
      <c r="U132">
        <v>10.32</v>
      </c>
      <c r="V132">
        <v>8.84</v>
      </c>
      <c r="W132">
        <v>9.35</v>
      </c>
      <c r="X132">
        <v>7.98</v>
      </c>
      <c r="Y132">
        <v>8.43</v>
      </c>
      <c r="Z132">
        <v>7.45</v>
      </c>
      <c r="AA132">
        <v>7.25</v>
      </c>
      <c r="AB132">
        <v>6.69</v>
      </c>
      <c r="AC132">
        <v>6.5</v>
      </c>
      <c r="AD132">
        <v>6.4</v>
      </c>
      <c r="AE132">
        <v>6.9</v>
      </c>
      <c r="AF132">
        <v>8.1199999999999992</v>
      </c>
      <c r="AG132">
        <v>7</v>
      </c>
      <c r="AH132">
        <v>6.67</v>
      </c>
      <c r="AI132">
        <v>8.49</v>
      </c>
      <c r="AJ132">
        <v>8.17</v>
      </c>
      <c r="AK132">
        <v>8.33</v>
      </c>
      <c r="AL132">
        <v>10.34</v>
      </c>
      <c r="AM132">
        <v>11.53</v>
      </c>
      <c r="AN132">
        <v>11.47</v>
      </c>
      <c r="AO132">
        <v>11.5</v>
      </c>
      <c r="AP132">
        <v>11.52</v>
      </c>
      <c r="AQ132">
        <v>11.17</v>
      </c>
      <c r="AR132">
        <v>14.66</v>
      </c>
      <c r="AS132">
        <v>14.71</v>
      </c>
      <c r="AT132">
        <v>14.22</v>
      </c>
      <c r="AU132">
        <v>11.78</v>
      </c>
      <c r="AV132">
        <v>13.66</v>
      </c>
      <c r="AW132">
        <v>13.21</v>
      </c>
      <c r="AX132">
        <v>15.85</v>
      </c>
      <c r="AY132">
        <v>17.38</v>
      </c>
      <c r="AZ132">
        <v>21.3</v>
      </c>
      <c r="BA132">
        <v>26.91</v>
      </c>
      <c r="BB132">
        <v>29.53</v>
      </c>
    </row>
    <row r="133" spans="1:129" x14ac:dyDescent="0.3">
      <c r="A133" t="s">
        <v>357</v>
      </c>
      <c r="B133" t="str">
        <f t="shared" si="2"/>
        <v>MFC CN Equity</v>
      </c>
      <c r="C133" t="s">
        <v>137</v>
      </c>
      <c r="D133" t="s">
        <v>6</v>
      </c>
      <c r="E133" t="s">
        <v>6</v>
      </c>
      <c r="F133">
        <v>51.87</v>
      </c>
      <c r="G133" s="2">
        <v>42005</v>
      </c>
      <c r="H133" s="2">
        <v>45657</v>
      </c>
      <c r="I133" s="2" t="s">
        <v>670</v>
      </c>
      <c r="J133" s="4">
        <v>12.57</v>
      </c>
      <c r="K133">
        <v>13.591100000000001</v>
      </c>
      <c r="L133">
        <v>13.422499999999999</v>
      </c>
      <c r="M133">
        <v>13.7097</v>
      </c>
      <c r="N133">
        <v>14.359400000000001</v>
      </c>
      <c r="O133">
        <v>14.5984</v>
      </c>
      <c r="P133">
        <v>14.5733</v>
      </c>
      <c r="Q133">
        <v>13.55</v>
      </c>
      <c r="R133">
        <v>13.081</v>
      </c>
      <c r="S133">
        <v>13.7401</v>
      </c>
      <c r="T133">
        <v>14.0379</v>
      </c>
      <c r="U133">
        <v>13.245900000000001</v>
      </c>
      <c r="V133">
        <v>12.434799999999999</v>
      </c>
      <c r="W133">
        <v>11.689500000000001</v>
      </c>
      <c r="X133">
        <v>11.8637</v>
      </c>
      <c r="Y133">
        <v>11.9412</v>
      </c>
      <c r="Z133">
        <v>12.7286</v>
      </c>
      <c r="AA133">
        <v>11.5223</v>
      </c>
      <c r="AB133">
        <v>11.6005</v>
      </c>
      <c r="AC133">
        <v>11.7849</v>
      </c>
      <c r="AD133">
        <v>12.200100000000001</v>
      </c>
      <c r="AE133">
        <v>12.8065</v>
      </c>
      <c r="AF133">
        <v>15.5419</v>
      </c>
      <c r="AG133">
        <v>15.887499999999999</v>
      </c>
      <c r="AH133">
        <v>16.578499999999998</v>
      </c>
      <c r="AI133">
        <v>15.8987</v>
      </c>
      <c r="AJ133">
        <v>15.8049</v>
      </c>
      <c r="AK133">
        <v>16.039400000000001</v>
      </c>
      <c r="AL133">
        <v>15.7658</v>
      </c>
      <c r="AM133">
        <v>16.428100000000001</v>
      </c>
      <c r="AN133">
        <v>17.353899999999999</v>
      </c>
      <c r="AO133">
        <v>16.712199999999999</v>
      </c>
      <c r="AP133">
        <v>17.243600000000001</v>
      </c>
      <c r="AQ133">
        <v>17.672799999999999</v>
      </c>
      <c r="AR133">
        <v>18.611599999999999</v>
      </c>
      <c r="AS133">
        <v>18.000599999999999</v>
      </c>
      <c r="AT133">
        <v>17.918199999999999</v>
      </c>
      <c r="AU133">
        <v>16.914000000000001</v>
      </c>
      <c r="AV133">
        <v>16.567699999999999</v>
      </c>
      <c r="AW133">
        <v>16.782399999999999</v>
      </c>
      <c r="AX133">
        <v>17.093299999999999</v>
      </c>
      <c r="AY133">
        <v>16.5062</v>
      </c>
      <c r="AZ133">
        <v>16.883600000000001</v>
      </c>
      <c r="BA133">
        <v>16.838899999999999</v>
      </c>
      <c r="BB133">
        <v>16.2818</v>
      </c>
      <c r="BC133">
        <v>14.617699999999999</v>
      </c>
      <c r="BD133">
        <v>15.670199999999999</v>
      </c>
      <c r="BE133">
        <v>13.815799999999999</v>
      </c>
      <c r="BF133">
        <v>15.056800000000001</v>
      </c>
      <c r="BG133">
        <v>16.039000000000001</v>
      </c>
      <c r="BH133">
        <v>16.2986</v>
      </c>
      <c r="BI133">
        <v>17.791399999999999</v>
      </c>
      <c r="BJ133">
        <v>16.529900000000001</v>
      </c>
      <c r="BK133">
        <v>17.3462</v>
      </c>
      <c r="BL133">
        <v>17.4191</v>
      </c>
      <c r="BM133">
        <v>16.283200000000001</v>
      </c>
      <c r="BN133">
        <v>17.912199999999999</v>
      </c>
      <c r="BO133">
        <v>18.081800000000001</v>
      </c>
      <c r="BP133">
        <v>19.446000000000002</v>
      </c>
      <c r="BQ133">
        <v>19.617100000000001</v>
      </c>
      <c r="BR133">
        <v>19.185500000000001</v>
      </c>
      <c r="BS133">
        <v>16.973500000000001</v>
      </c>
      <c r="BT133">
        <v>13.2944</v>
      </c>
      <c r="BU133">
        <v>13.189</v>
      </c>
      <c r="BV133">
        <v>13.0932</v>
      </c>
      <c r="BW133">
        <v>14.142200000000001</v>
      </c>
      <c r="BX133">
        <v>13.7441</v>
      </c>
      <c r="BY133">
        <v>14.937799999999999</v>
      </c>
      <c r="BZ133">
        <v>14.3788</v>
      </c>
      <c r="CA133">
        <v>14.021699999999999</v>
      </c>
      <c r="CB133">
        <v>17.4057</v>
      </c>
      <c r="CC133">
        <v>17.814699999999998</v>
      </c>
      <c r="CD133">
        <v>18.176500000000001</v>
      </c>
      <c r="CE133">
        <v>20.180800000000001</v>
      </c>
      <c r="CF133">
        <v>21.501300000000001</v>
      </c>
      <c r="CG133">
        <v>21.350200000000001</v>
      </c>
      <c r="CH133">
        <v>20.3186</v>
      </c>
      <c r="CI133">
        <v>19.6191</v>
      </c>
      <c r="CJ133">
        <v>19.393899999999999</v>
      </c>
      <c r="CK133">
        <v>19.9755</v>
      </c>
      <c r="CL133">
        <v>19.821000000000002</v>
      </c>
      <c r="CM133">
        <v>19.601500000000001</v>
      </c>
      <c r="CN133">
        <v>18.788900000000002</v>
      </c>
      <c r="CO133">
        <v>19.833600000000001</v>
      </c>
      <c r="CP133">
        <v>21.758600000000001</v>
      </c>
      <c r="CQ133">
        <v>21.387599999999999</v>
      </c>
      <c r="CR133">
        <v>22.203700000000001</v>
      </c>
      <c r="CS133">
        <v>20.921199999999999</v>
      </c>
      <c r="CT133">
        <v>19.8065</v>
      </c>
      <c r="CU133">
        <v>18.868200000000002</v>
      </c>
      <c r="CV133">
        <v>19.814900000000002</v>
      </c>
      <c r="CW133">
        <v>19.437999999999999</v>
      </c>
      <c r="CX133">
        <v>18.5809</v>
      </c>
      <c r="CY133">
        <v>19.3523</v>
      </c>
      <c r="CZ133">
        <v>21.061299999999999</v>
      </c>
      <c r="DA133">
        <v>20.991800000000001</v>
      </c>
      <c r="DB133">
        <v>22.886700000000001</v>
      </c>
      <c r="DC133">
        <v>23.776199999999999</v>
      </c>
      <c r="DD133">
        <v>21.8551</v>
      </c>
      <c r="DE133">
        <v>23.573499999999999</v>
      </c>
      <c r="DF133">
        <v>22.477399999999999</v>
      </c>
      <c r="DG133">
        <v>22.379100000000001</v>
      </c>
      <c r="DH133">
        <v>23.558800000000002</v>
      </c>
      <c r="DI133">
        <v>22.6662</v>
      </c>
      <c r="DJ133">
        <v>22.521000000000001</v>
      </c>
      <c r="DK133">
        <v>21.904</v>
      </c>
      <c r="DL133">
        <v>24.454899999999999</v>
      </c>
      <c r="DM133">
        <v>26.9391</v>
      </c>
      <c r="DN133">
        <v>27.343900000000001</v>
      </c>
      <c r="DO133">
        <v>30.001300000000001</v>
      </c>
      <c r="DP133">
        <v>31.510200000000001</v>
      </c>
      <c r="DQ133">
        <v>29.908200000000001</v>
      </c>
      <c r="DR133">
        <v>33.339599999999997</v>
      </c>
      <c r="DS133">
        <v>34.309600000000003</v>
      </c>
      <c r="DT133">
        <v>34.639200000000002</v>
      </c>
      <c r="DU133">
        <v>35.443100000000001</v>
      </c>
      <c r="DV133">
        <v>38.072099999999999</v>
      </c>
      <c r="DW133">
        <v>38.738799999999998</v>
      </c>
      <c r="DX133">
        <v>43.310600000000001</v>
      </c>
      <c r="DY133">
        <v>42.436100000000003</v>
      </c>
    </row>
    <row r="134" spans="1:129" x14ac:dyDescent="0.3">
      <c r="A134" t="s">
        <v>358</v>
      </c>
      <c r="B134" t="str">
        <f t="shared" si="2"/>
        <v>MFI CN Equity</v>
      </c>
      <c r="C134" t="s">
        <v>138</v>
      </c>
      <c r="D134" t="s">
        <v>6</v>
      </c>
      <c r="E134" t="s">
        <v>6</v>
      </c>
      <c r="F134">
        <v>25.23</v>
      </c>
      <c r="G134" s="2">
        <v>42005</v>
      </c>
      <c r="H134" s="2">
        <v>45657</v>
      </c>
      <c r="I134" s="2" t="s">
        <v>668</v>
      </c>
      <c r="J134" s="4">
        <v>13.89</v>
      </c>
      <c r="K134">
        <v>15.475300000000001</v>
      </c>
      <c r="L134">
        <v>15.8574</v>
      </c>
      <c r="M134">
        <v>15.8369</v>
      </c>
      <c r="N134">
        <v>16.178999999999998</v>
      </c>
      <c r="O134">
        <v>16.261299999999999</v>
      </c>
      <c r="P134">
        <v>15.5748</v>
      </c>
      <c r="Q134">
        <v>15.3209</v>
      </c>
      <c r="R134">
        <v>15.1851</v>
      </c>
      <c r="S134">
        <v>14.3239</v>
      </c>
      <c r="T134">
        <v>15.433199999999999</v>
      </c>
      <c r="U134">
        <v>16.428899999999999</v>
      </c>
      <c r="V134">
        <v>15.723599999999999</v>
      </c>
      <c r="W134">
        <v>15.772</v>
      </c>
      <c r="X134">
        <v>18.837599999999998</v>
      </c>
      <c r="Y134">
        <v>18.0258</v>
      </c>
      <c r="Z134">
        <v>20.433399999999999</v>
      </c>
      <c r="AA134">
        <v>19.201499999999999</v>
      </c>
      <c r="AB134">
        <v>20.683800000000002</v>
      </c>
      <c r="AC134">
        <v>20.273199999999999</v>
      </c>
      <c r="AD134">
        <v>21.02</v>
      </c>
      <c r="AE134">
        <v>21.327100000000002</v>
      </c>
      <c r="AF134">
        <v>20.490300000000001</v>
      </c>
      <c r="AG134">
        <v>19.692</v>
      </c>
      <c r="AH134">
        <v>20.889399999999998</v>
      </c>
      <c r="AI134">
        <v>21.631699999999999</v>
      </c>
      <c r="AJ134">
        <v>22.6858</v>
      </c>
      <c r="AK134">
        <v>24.007000000000001</v>
      </c>
      <c r="AL134">
        <v>24.119499999999999</v>
      </c>
      <c r="AM134">
        <v>23.081399999999999</v>
      </c>
      <c r="AN134">
        <v>24.294</v>
      </c>
      <c r="AO134">
        <v>24.1812</v>
      </c>
      <c r="AP134">
        <v>24.0547</v>
      </c>
      <c r="AQ134">
        <v>23.665700000000001</v>
      </c>
      <c r="AR134">
        <v>24.648800000000001</v>
      </c>
      <c r="AS134">
        <v>25.413</v>
      </c>
      <c r="AT134">
        <v>24.724799999999998</v>
      </c>
      <c r="AU134">
        <v>22.894400000000001</v>
      </c>
      <c r="AV134">
        <v>22.368500000000001</v>
      </c>
      <c r="AW134">
        <v>22.047999999999998</v>
      </c>
      <c r="AX134">
        <v>21.527899999999999</v>
      </c>
      <c r="AY134">
        <v>23.779399999999999</v>
      </c>
      <c r="AZ134">
        <v>22.284199999999998</v>
      </c>
      <c r="BA134">
        <v>22.606200000000001</v>
      </c>
      <c r="BB134">
        <v>22.313099999999999</v>
      </c>
      <c r="BC134">
        <v>21.508500000000002</v>
      </c>
      <c r="BD134">
        <v>21.2212</v>
      </c>
      <c r="BE134">
        <v>19.721800000000002</v>
      </c>
      <c r="BF134">
        <v>21.1145</v>
      </c>
      <c r="BG134">
        <v>20.024899999999999</v>
      </c>
      <c r="BH134">
        <v>22.424499999999998</v>
      </c>
      <c r="BI134">
        <v>22.6785</v>
      </c>
      <c r="BJ134">
        <v>22.054500000000001</v>
      </c>
      <c r="BK134">
        <v>20.907599999999999</v>
      </c>
      <c r="BL134">
        <v>22.5625</v>
      </c>
      <c r="BM134">
        <v>23.080100000000002</v>
      </c>
      <c r="BN134">
        <v>21.766999999999999</v>
      </c>
      <c r="BO134">
        <v>16.8233</v>
      </c>
      <c r="BP134">
        <v>17.892600000000002</v>
      </c>
      <c r="BQ134">
        <v>19.0688</v>
      </c>
      <c r="BR134">
        <v>19.098299999999998</v>
      </c>
      <c r="BS134">
        <v>16.489899999999999</v>
      </c>
      <c r="BT134">
        <v>18.945</v>
      </c>
      <c r="BU134">
        <v>19.100899999999999</v>
      </c>
      <c r="BV134">
        <v>19.590800000000002</v>
      </c>
      <c r="BW134">
        <v>21.297599999999999</v>
      </c>
      <c r="BX134">
        <v>22.007300000000001</v>
      </c>
      <c r="BY134">
        <v>21.678599999999999</v>
      </c>
      <c r="BZ134">
        <v>20.393699999999999</v>
      </c>
      <c r="CA134">
        <v>18.222899999999999</v>
      </c>
      <c r="CB134">
        <v>19.882899999999999</v>
      </c>
      <c r="CC134">
        <v>21.3218</v>
      </c>
      <c r="CD134">
        <v>18.8813</v>
      </c>
      <c r="CE134">
        <v>19.9316</v>
      </c>
      <c r="CF134">
        <v>21.802099999999999</v>
      </c>
      <c r="CG134">
        <v>21.588999999999999</v>
      </c>
      <c r="CH134">
        <v>20.242100000000001</v>
      </c>
      <c r="CI134">
        <v>19.712900000000001</v>
      </c>
      <c r="CJ134">
        <v>18.9314</v>
      </c>
      <c r="CK134">
        <v>21.084299999999999</v>
      </c>
      <c r="CL134">
        <v>19.8522</v>
      </c>
      <c r="CM134">
        <v>20.808599999999998</v>
      </c>
      <c r="CN134">
        <v>21.7881</v>
      </c>
      <c r="CO134">
        <v>22.7075</v>
      </c>
      <c r="CP134">
        <v>23.995799999999999</v>
      </c>
      <c r="CQ134">
        <v>20.720800000000001</v>
      </c>
      <c r="CR134">
        <v>23.45</v>
      </c>
      <c r="CS134">
        <v>22.113399999999999</v>
      </c>
      <c r="CT134">
        <v>21.7225</v>
      </c>
      <c r="CU134">
        <v>19.927800000000001</v>
      </c>
      <c r="CV134">
        <v>21.392199999999999</v>
      </c>
      <c r="CW134">
        <v>18.242899999999999</v>
      </c>
      <c r="CX134">
        <v>16.3948</v>
      </c>
      <c r="CY134">
        <v>16.037400000000002</v>
      </c>
      <c r="CZ134">
        <v>20.207599999999999</v>
      </c>
      <c r="DA134">
        <v>19.5822</v>
      </c>
      <c r="DB134">
        <v>20.254999999999999</v>
      </c>
      <c r="DC134">
        <v>22.1692</v>
      </c>
      <c r="DD134">
        <v>21.127600000000001</v>
      </c>
      <c r="DE134">
        <v>22.4284</v>
      </c>
      <c r="DF134">
        <v>20.182300000000001</v>
      </c>
      <c r="DG134">
        <v>21.076599999999999</v>
      </c>
      <c r="DH134">
        <v>22.412199999999999</v>
      </c>
      <c r="DI134">
        <v>23.690799999999999</v>
      </c>
      <c r="DJ134">
        <v>21.413499999999999</v>
      </c>
      <c r="DK134">
        <v>22.6523</v>
      </c>
      <c r="DL134">
        <v>19.7972</v>
      </c>
      <c r="DM134">
        <v>20.887799999999999</v>
      </c>
      <c r="DN134">
        <v>21.218800000000002</v>
      </c>
      <c r="DO134">
        <v>19.108499999999999</v>
      </c>
      <c r="DP134">
        <v>18.559000000000001</v>
      </c>
      <c r="DQ134">
        <v>20.363900000000001</v>
      </c>
      <c r="DR134">
        <v>18.884899999999998</v>
      </c>
      <c r="DS134">
        <v>19.338000000000001</v>
      </c>
      <c r="DT134">
        <v>21.270099999999999</v>
      </c>
      <c r="DU134">
        <v>18.629200000000001</v>
      </c>
      <c r="DV134">
        <v>18.875499999999999</v>
      </c>
      <c r="DW134">
        <v>17.9467</v>
      </c>
      <c r="DX134">
        <v>19.386800000000001</v>
      </c>
      <c r="DY134">
        <v>17.497900000000001</v>
      </c>
    </row>
    <row r="135" spans="1:129" x14ac:dyDescent="0.3">
      <c r="A135" t="s">
        <v>359</v>
      </c>
      <c r="B135" t="str">
        <f t="shared" si="2"/>
        <v>MG CN Equity</v>
      </c>
      <c r="C135" t="s">
        <v>139</v>
      </c>
      <c r="D135" t="s">
        <v>6</v>
      </c>
      <c r="E135" t="s">
        <v>6</v>
      </c>
      <c r="F135">
        <v>69.61</v>
      </c>
      <c r="G135" s="2">
        <v>42005</v>
      </c>
      <c r="H135" s="2">
        <v>45657</v>
      </c>
      <c r="I135" s="2" t="s">
        <v>669</v>
      </c>
      <c r="J135" s="4">
        <v>44.23</v>
      </c>
      <c r="K135">
        <v>49.220599999999997</v>
      </c>
      <c r="L135">
        <v>49.319099999999999</v>
      </c>
      <c r="M135">
        <v>44.2483</v>
      </c>
      <c r="N135">
        <v>52.198</v>
      </c>
      <c r="O135">
        <v>51.153599999999997</v>
      </c>
      <c r="P135">
        <v>51.898499999999999</v>
      </c>
      <c r="Q135">
        <v>47.635300000000001</v>
      </c>
      <c r="R135">
        <v>46.967599999999997</v>
      </c>
      <c r="S135">
        <v>50.599699999999999</v>
      </c>
      <c r="T135">
        <v>44.788899999999998</v>
      </c>
      <c r="U135">
        <v>41.382199999999997</v>
      </c>
      <c r="V135">
        <v>35.888599999999997</v>
      </c>
      <c r="W135">
        <v>38.712800000000001</v>
      </c>
      <c r="X135">
        <v>41.427399999999999</v>
      </c>
      <c r="Y135">
        <v>39.104799999999997</v>
      </c>
      <c r="Z135">
        <v>39.762500000000003</v>
      </c>
      <c r="AA135">
        <v>33.863399999999999</v>
      </c>
      <c r="AB135">
        <v>37.574599999999997</v>
      </c>
      <c r="AC135">
        <v>39.678100000000001</v>
      </c>
      <c r="AD135">
        <v>42.315300000000001</v>
      </c>
      <c r="AE135">
        <v>41.376100000000001</v>
      </c>
      <c r="AF135">
        <v>41.031500000000001</v>
      </c>
      <c r="AG135">
        <v>44.070300000000003</v>
      </c>
      <c r="AH135">
        <v>42.550899999999999</v>
      </c>
      <c r="AI135">
        <v>42.928899999999999</v>
      </c>
      <c r="AJ135">
        <v>43.6633</v>
      </c>
      <c r="AK135">
        <v>43.381799999999998</v>
      </c>
      <c r="AL135">
        <v>46.288800000000002</v>
      </c>
      <c r="AM135">
        <v>45.982599999999998</v>
      </c>
      <c r="AN135">
        <v>45.515700000000002</v>
      </c>
      <c r="AO135">
        <v>46.272500000000001</v>
      </c>
      <c r="AP135">
        <v>51.277900000000002</v>
      </c>
      <c r="AQ135">
        <v>54.196399999999997</v>
      </c>
      <c r="AR135">
        <v>56.012900000000002</v>
      </c>
      <c r="AS135">
        <v>55.138300000000001</v>
      </c>
      <c r="AT135">
        <v>54.379800000000003</v>
      </c>
      <c r="AU135">
        <v>54.642899999999997</v>
      </c>
      <c r="AV135">
        <v>56.525399999999998</v>
      </c>
      <c r="AW135">
        <v>59.064599999999999</v>
      </c>
      <c r="AX135">
        <v>65.087900000000005</v>
      </c>
      <c r="AY135">
        <v>59.8583</v>
      </c>
      <c r="AZ135">
        <v>62.034700000000001</v>
      </c>
      <c r="BA135">
        <v>55.645200000000003</v>
      </c>
      <c r="BB135">
        <v>53.432299999999998</v>
      </c>
      <c r="BC135">
        <v>51.0383</v>
      </c>
      <c r="BD135">
        <v>52.565199999999997</v>
      </c>
      <c r="BE135">
        <v>49.1248</v>
      </c>
      <c r="BF135">
        <v>55.125599999999999</v>
      </c>
      <c r="BG135">
        <v>55.046399999999998</v>
      </c>
      <c r="BH135">
        <v>51.951900000000002</v>
      </c>
      <c r="BI135">
        <v>59.536700000000003</v>
      </c>
      <c r="BJ135">
        <v>46.604199999999999</v>
      </c>
      <c r="BK135">
        <v>52.456899999999997</v>
      </c>
      <c r="BL135">
        <v>53.584000000000003</v>
      </c>
      <c r="BM135">
        <v>54.068600000000004</v>
      </c>
      <c r="BN135">
        <v>57.2806</v>
      </c>
      <c r="BO135">
        <v>57.442900000000002</v>
      </c>
      <c r="BP135">
        <v>59.759300000000003</v>
      </c>
      <c r="BQ135">
        <v>58.142400000000002</v>
      </c>
      <c r="BR135">
        <v>54.786200000000001</v>
      </c>
      <c r="BS135">
        <v>49.886499999999998</v>
      </c>
      <c r="BT135">
        <v>36.983199999999997</v>
      </c>
      <c r="BU135">
        <v>44.666400000000003</v>
      </c>
      <c r="BV135">
        <v>48.3</v>
      </c>
      <c r="BW135">
        <v>50.296599999999998</v>
      </c>
      <c r="BX135">
        <v>51.502800000000001</v>
      </c>
      <c r="BY135">
        <v>53.250399999999999</v>
      </c>
      <c r="BZ135">
        <v>51.0792</v>
      </c>
      <c r="CA135">
        <v>57.031300000000002</v>
      </c>
      <c r="CB135">
        <v>67.200400000000002</v>
      </c>
      <c r="CC135">
        <v>76.034999999999997</v>
      </c>
      <c r="CD135">
        <v>75.992800000000003</v>
      </c>
      <c r="CE135">
        <v>90.447100000000006</v>
      </c>
      <c r="CF135">
        <v>93.847099999999998</v>
      </c>
      <c r="CG135">
        <v>98.425899999999999</v>
      </c>
      <c r="CH135">
        <v>101.4753</v>
      </c>
      <c r="CI135">
        <v>97.753200000000007</v>
      </c>
      <c r="CJ135">
        <v>89.091099999999997</v>
      </c>
      <c r="CK135">
        <v>85.303200000000004</v>
      </c>
      <c r="CL135">
        <v>81.613</v>
      </c>
      <c r="CM135">
        <v>86.193700000000007</v>
      </c>
      <c r="CN135">
        <v>82.384200000000007</v>
      </c>
      <c r="CO135">
        <v>88.062899999999999</v>
      </c>
      <c r="CP135">
        <v>88.114500000000007</v>
      </c>
      <c r="CQ135">
        <v>81.511799999999994</v>
      </c>
      <c r="CR135">
        <v>69.471500000000006</v>
      </c>
      <c r="CS135">
        <v>67.013300000000001</v>
      </c>
      <c r="CT135">
        <v>71.617099999999994</v>
      </c>
      <c r="CU135">
        <v>61.670299999999997</v>
      </c>
      <c r="CV135">
        <v>71.346599999999995</v>
      </c>
      <c r="CW135">
        <v>66.665999999999997</v>
      </c>
      <c r="CX135">
        <v>57.580399999999997</v>
      </c>
      <c r="CY135">
        <v>66.709900000000005</v>
      </c>
      <c r="CZ135">
        <v>73.312799999999996</v>
      </c>
      <c r="DA135">
        <v>67.320700000000002</v>
      </c>
      <c r="DB135">
        <v>76.454899999999995</v>
      </c>
      <c r="DC135">
        <v>67.8703</v>
      </c>
      <c r="DD135">
        <v>64.603999999999999</v>
      </c>
      <c r="DE135">
        <v>63.042200000000001</v>
      </c>
      <c r="DF135">
        <v>59.136099999999999</v>
      </c>
      <c r="DG135">
        <v>67.338399999999993</v>
      </c>
      <c r="DH135">
        <v>76.360100000000003</v>
      </c>
      <c r="DI135">
        <v>72.152100000000004</v>
      </c>
      <c r="DJ135">
        <v>66.078900000000004</v>
      </c>
      <c r="DK135">
        <v>60.496000000000002</v>
      </c>
      <c r="DL135">
        <v>67.02</v>
      </c>
      <c r="DM135">
        <v>71.660700000000006</v>
      </c>
      <c r="DN135">
        <v>69.939899999999994</v>
      </c>
      <c r="DO135">
        <v>69.051100000000005</v>
      </c>
      <c r="DP135">
        <v>68.137</v>
      </c>
      <c r="DQ135">
        <v>60.759099999999997</v>
      </c>
      <c r="DR135">
        <v>57.503900000000002</v>
      </c>
      <c r="DS135">
        <v>53.475099999999998</v>
      </c>
      <c r="DT135">
        <v>57.1402</v>
      </c>
      <c r="DU135">
        <v>53.443399999999997</v>
      </c>
      <c r="DV135">
        <v>52.348799999999997</v>
      </c>
      <c r="DW135">
        <v>51.867600000000003</v>
      </c>
      <c r="DX135">
        <v>60.691099999999999</v>
      </c>
      <c r="DY135">
        <v>57.305100000000003</v>
      </c>
    </row>
    <row r="136" spans="1:129" x14ac:dyDescent="0.3">
      <c r="A136" t="s">
        <v>360</v>
      </c>
      <c r="B136" t="str">
        <f t="shared" si="2"/>
        <v>MRU CN Equity</v>
      </c>
      <c r="C136" t="s">
        <v>140</v>
      </c>
      <c r="D136" t="s">
        <v>6</v>
      </c>
      <c r="E136" t="s">
        <v>6</v>
      </c>
      <c r="F136">
        <v>90.39</v>
      </c>
      <c r="G136" s="2">
        <v>42005</v>
      </c>
      <c r="H136" s="2">
        <v>45657</v>
      </c>
      <c r="I136" s="2" t="s">
        <v>668</v>
      </c>
      <c r="J136" s="4">
        <v>28.21</v>
      </c>
      <c r="K136">
        <v>29.317699999999999</v>
      </c>
      <c r="L136">
        <v>28.98</v>
      </c>
      <c r="M136">
        <v>29.4528</v>
      </c>
      <c r="N136">
        <v>29.117000000000001</v>
      </c>
      <c r="O136">
        <v>28.396899999999999</v>
      </c>
      <c r="P136">
        <v>30.150500000000001</v>
      </c>
      <c r="Q136">
        <v>29.527200000000001</v>
      </c>
      <c r="R136">
        <v>30.9041</v>
      </c>
      <c r="S136">
        <v>31.779499999999999</v>
      </c>
      <c r="T136">
        <v>32.791600000000003</v>
      </c>
      <c r="U136">
        <v>33.030299999999997</v>
      </c>
      <c r="V136">
        <v>35.306800000000003</v>
      </c>
      <c r="W136">
        <v>36.993699999999997</v>
      </c>
      <c r="X136">
        <v>38.550699999999999</v>
      </c>
      <c r="Y136">
        <v>35.924199999999999</v>
      </c>
      <c r="Z136">
        <v>38.134799999999998</v>
      </c>
      <c r="AA136">
        <v>38.632599999999996</v>
      </c>
      <c r="AB136">
        <v>40.744</v>
      </c>
      <c r="AC136">
        <v>38.349699999999999</v>
      </c>
      <c r="AD136">
        <v>37.084000000000003</v>
      </c>
      <c r="AE136">
        <v>35.817900000000002</v>
      </c>
      <c r="AF136">
        <v>35.342799999999997</v>
      </c>
      <c r="AG136">
        <v>34.694800000000001</v>
      </c>
      <c r="AH136">
        <v>34.150599999999997</v>
      </c>
      <c r="AI136">
        <v>33.595100000000002</v>
      </c>
      <c r="AJ136">
        <v>35.434100000000001</v>
      </c>
      <c r="AK136">
        <v>40.577800000000003</v>
      </c>
      <c r="AL136">
        <v>39.383400000000002</v>
      </c>
      <c r="AM136">
        <v>37.154800000000002</v>
      </c>
      <c r="AN136">
        <v>36.762999999999998</v>
      </c>
      <c r="AO136">
        <v>36.025100000000002</v>
      </c>
      <c r="AP136">
        <v>37.502099999999999</v>
      </c>
      <c r="AQ136">
        <v>35.633000000000003</v>
      </c>
      <c r="AR136">
        <v>35.457500000000003</v>
      </c>
      <c r="AS136">
        <v>35.317100000000003</v>
      </c>
      <c r="AT136">
        <v>36.115600000000001</v>
      </c>
      <c r="AU136">
        <v>35.684100000000001</v>
      </c>
      <c r="AV136">
        <v>36.230600000000003</v>
      </c>
      <c r="AW136">
        <v>35.9133</v>
      </c>
      <c r="AX136">
        <v>37.876300000000001</v>
      </c>
      <c r="AY136">
        <v>39.567300000000003</v>
      </c>
      <c r="AZ136">
        <v>38.832500000000003</v>
      </c>
      <c r="BA136">
        <v>36.176299999999998</v>
      </c>
      <c r="BB136">
        <v>35.731699999999996</v>
      </c>
      <c r="BC136">
        <v>36.898899999999998</v>
      </c>
      <c r="BD136">
        <v>40.909399999999998</v>
      </c>
      <c r="BE136">
        <v>42.284999999999997</v>
      </c>
      <c r="BF136">
        <v>42.6691</v>
      </c>
      <c r="BG136">
        <v>44.358400000000003</v>
      </c>
      <c r="BH136">
        <v>44.1252</v>
      </c>
      <c r="BI136">
        <v>43.497399999999999</v>
      </c>
      <c r="BJ136">
        <v>44.423499999999997</v>
      </c>
      <c r="BK136">
        <v>44.252400000000002</v>
      </c>
      <c r="BL136">
        <v>46.485700000000001</v>
      </c>
      <c r="BM136">
        <v>50.871299999999998</v>
      </c>
      <c r="BN136">
        <v>52.7149</v>
      </c>
      <c r="BO136">
        <v>50.520800000000001</v>
      </c>
      <c r="BP136">
        <v>52.770200000000003</v>
      </c>
      <c r="BQ136">
        <v>48.606999999999999</v>
      </c>
      <c r="BR136">
        <v>48.933599999999998</v>
      </c>
      <c r="BS136">
        <v>47.611800000000002</v>
      </c>
      <c r="BT136">
        <v>51.828400000000002</v>
      </c>
      <c r="BU136">
        <v>52.156199999999998</v>
      </c>
      <c r="BV136">
        <v>52.4923</v>
      </c>
      <c r="BW136">
        <v>51.194099999999999</v>
      </c>
      <c r="BX136">
        <v>53.717300000000002</v>
      </c>
      <c r="BY136">
        <v>53.863500000000002</v>
      </c>
      <c r="BZ136">
        <v>58.630899999999997</v>
      </c>
      <c r="CA136">
        <v>57.236400000000003</v>
      </c>
      <c r="CB136">
        <v>54.943199999999997</v>
      </c>
      <c r="CC136">
        <v>52.3093</v>
      </c>
      <c r="CD136">
        <v>50.909500000000001</v>
      </c>
      <c r="CE136">
        <v>48.942100000000003</v>
      </c>
      <c r="CF136">
        <v>53.040599999999998</v>
      </c>
      <c r="CG136">
        <v>52.106200000000001</v>
      </c>
      <c r="CH136">
        <v>53.819099999999999</v>
      </c>
      <c r="CI136">
        <v>55.222200000000001</v>
      </c>
      <c r="CJ136">
        <v>60.119100000000003</v>
      </c>
      <c r="CK136">
        <v>59.952300000000001</v>
      </c>
      <c r="CL136">
        <v>57.732199999999999</v>
      </c>
      <c r="CM136">
        <v>58.322600000000001</v>
      </c>
      <c r="CN136">
        <v>57.095700000000001</v>
      </c>
      <c r="CO136">
        <v>63.052500000000002</v>
      </c>
      <c r="CP136">
        <v>63.68</v>
      </c>
      <c r="CQ136">
        <v>62.2179</v>
      </c>
      <c r="CR136">
        <v>67.672300000000007</v>
      </c>
      <c r="CS136">
        <v>66.402699999999996</v>
      </c>
      <c r="CT136">
        <v>65.959900000000005</v>
      </c>
      <c r="CU136">
        <v>65.232900000000001</v>
      </c>
      <c r="CV136">
        <v>66.951300000000003</v>
      </c>
      <c r="CW136">
        <v>65.482500000000002</v>
      </c>
      <c r="CX136">
        <v>65.567800000000005</v>
      </c>
      <c r="CY136">
        <v>67.922600000000003</v>
      </c>
      <c r="CZ136">
        <v>73.6233</v>
      </c>
      <c r="DA136">
        <v>71.348699999999994</v>
      </c>
      <c r="DB136">
        <v>68.731499999999997</v>
      </c>
      <c r="DC136">
        <v>67.743499999999997</v>
      </c>
      <c r="DD136">
        <v>71.060500000000005</v>
      </c>
      <c r="DE136">
        <v>73.813400000000001</v>
      </c>
      <c r="DF136">
        <v>68.528099999999995</v>
      </c>
      <c r="DG136">
        <v>71.781300000000002</v>
      </c>
      <c r="DH136">
        <v>68.105800000000002</v>
      </c>
      <c r="DI136">
        <v>67.120500000000007</v>
      </c>
      <c r="DJ136">
        <v>67.988</v>
      </c>
      <c r="DK136">
        <v>68.185299999999998</v>
      </c>
      <c r="DL136">
        <v>65.833100000000002</v>
      </c>
      <c r="DM136">
        <v>66.394599999999997</v>
      </c>
      <c r="DN136">
        <v>68.330500000000001</v>
      </c>
      <c r="DO136">
        <v>71.477900000000005</v>
      </c>
      <c r="DP136">
        <v>70.738600000000005</v>
      </c>
      <c r="DQ136">
        <v>68.501300000000001</v>
      </c>
      <c r="DR136">
        <v>70.974000000000004</v>
      </c>
      <c r="DS136">
        <v>74.061999999999998</v>
      </c>
      <c r="DT136">
        <v>80.345299999999995</v>
      </c>
      <c r="DU136">
        <v>82.729699999999994</v>
      </c>
      <c r="DV136">
        <v>83.867900000000006</v>
      </c>
      <c r="DW136">
        <v>81.447299999999998</v>
      </c>
      <c r="DX136">
        <v>89.858900000000006</v>
      </c>
      <c r="DY136">
        <v>88.755799999999994</v>
      </c>
    </row>
    <row r="137" spans="1:129" x14ac:dyDescent="0.3">
      <c r="A137" t="s">
        <v>361</v>
      </c>
      <c r="B137" t="str">
        <f t="shared" si="2"/>
        <v>MTL CN Equity</v>
      </c>
      <c r="C137" t="s">
        <v>141</v>
      </c>
      <c r="D137" t="s">
        <v>6</v>
      </c>
      <c r="E137" t="s">
        <v>6</v>
      </c>
      <c r="F137">
        <v>16.079999999999998</v>
      </c>
      <c r="G137" s="2">
        <v>42005</v>
      </c>
      <c r="H137" s="2">
        <v>45657</v>
      </c>
      <c r="I137" s="2" t="s">
        <v>665</v>
      </c>
      <c r="J137" s="4">
        <v>12.08</v>
      </c>
      <c r="K137">
        <v>12.190899999999999</v>
      </c>
      <c r="L137">
        <v>12.022600000000001</v>
      </c>
      <c r="M137">
        <v>12.5794</v>
      </c>
      <c r="N137">
        <v>12.5982</v>
      </c>
      <c r="O137">
        <v>12.392099999999999</v>
      </c>
      <c r="P137">
        <v>11.6523</v>
      </c>
      <c r="Q137">
        <v>11.7318</v>
      </c>
      <c r="R137">
        <v>11.020099999999999</v>
      </c>
      <c r="S137">
        <v>10.840400000000001</v>
      </c>
      <c r="T137">
        <v>9.8194999999999997</v>
      </c>
      <c r="U137">
        <v>8.8132999999999999</v>
      </c>
      <c r="V137">
        <v>9.5013000000000005</v>
      </c>
      <c r="W137">
        <v>9.2375000000000007</v>
      </c>
      <c r="X137">
        <v>9.2065999999999999</v>
      </c>
      <c r="Y137">
        <v>9.4013000000000009</v>
      </c>
      <c r="Z137">
        <v>9.2728999999999999</v>
      </c>
      <c r="AA137">
        <v>9.1125000000000007</v>
      </c>
      <c r="AB137">
        <v>10.1656</v>
      </c>
      <c r="AC137">
        <v>10.5345</v>
      </c>
      <c r="AD137">
        <v>10.697699999999999</v>
      </c>
      <c r="AE137">
        <v>12.101599999999999</v>
      </c>
      <c r="AF137">
        <v>11.6973</v>
      </c>
      <c r="AG137">
        <v>12.949400000000001</v>
      </c>
      <c r="AH137">
        <v>12.263299999999999</v>
      </c>
      <c r="AI137">
        <v>10.941800000000001</v>
      </c>
      <c r="AJ137">
        <v>11.092700000000001</v>
      </c>
      <c r="AK137">
        <v>9.8449000000000009</v>
      </c>
      <c r="AL137">
        <v>9.8251000000000008</v>
      </c>
      <c r="AM137">
        <v>10.563800000000001</v>
      </c>
      <c r="AN137">
        <v>10.557</v>
      </c>
      <c r="AO137">
        <v>10.147399999999999</v>
      </c>
      <c r="AP137">
        <v>11.320499999999999</v>
      </c>
      <c r="AQ137">
        <v>11.260999999999999</v>
      </c>
      <c r="AR137">
        <v>10.4237</v>
      </c>
      <c r="AS137">
        <v>10.5108</v>
      </c>
      <c r="AT137">
        <v>10.0769</v>
      </c>
      <c r="AU137">
        <v>9.9220000000000006</v>
      </c>
      <c r="AV137">
        <v>9.9354999999999993</v>
      </c>
      <c r="AW137">
        <v>9.8476999999999997</v>
      </c>
      <c r="AX137">
        <v>10.173</v>
      </c>
      <c r="AY137">
        <v>10.552899999999999</v>
      </c>
      <c r="AZ137">
        <v>10.9612</v>
      </c>
      <c r="BA137">
        <v>11.0152</v>
      </c>
      <c r="BB137">
        <v>10.5566</v>
      </c>
      <c r="BC137">
        <v>9.4568999999999992</v>
      </c>
      <c r="BD137">
        <v>8.5256000000000007</v>
      </c>
      <c r="BE137">
        <v>8.4995999999999992</v>
      </c>
      <c r="BF137">
        <v>8.4161000000000001</v>
      </c>
      <c r="BG137">
        <v>8.8286999999999995</v>
      </c>
      <c r="BH137">
        <v>8.4427000000000003</v>
      </c>
      <c r="BI137">
        <v>7.0949999999999998</v>
      </c>
      <c r="BJ137">
        <v>6.9386999999999999</v>
      </c>
      <c r="BK137">
        <v>6.7952000000000004</v>
      </c>
      <c r="BL137">
        <v>7.2530999999999999</v>
      </c>
      <c r="BM137">
        <v>6.4771999999999998</v>
      </c>
      <c r="BN137">
        <v>6.3464</v>
      </c>
      <c r="BO137">
        <v>5.9962999999999997</v>
      </c>
      <c r="BP137">
        <v>6.0552000000000001</v>
      </c>
      <c r="BQ137">
        <v>6.8571</v>
      </c>
      <c r="BR137">
        <v>6.7157999999999998</v>
      </c>
      <c r="BS137">
        <v>5.8742999999999999</v>
      </c>
      <c r="BT137">
        <v>3.1051000000000002</v>
      </c>
      <c r="BU137">
        <v>4.3773999999999997</v>
      </c>
      <c r="BV137">
        <v>4.5137</v>
      </c>
      <c r="BW137">
        <v>5.5057999999999998</v>
      </c>
      <c r="BX137">
        <v>7.2939999999999996</v>
      </c>
      <c r="BY137">
        <v>7.4608999999999996</v>
      </c>
      <c r="BZ137">
        <v>6.8891</v>
      </c>
      <c r="CA137">
        <v>6.8734000000000002</v>
      </c>
      <c r="CB137">
        <v>7.7405999999999997</v>
      </c>
      <c r="CC137">
        <v>8.41</v>
      </c>
      <c r="CD137">
        <v>8.0076999999999998</v>
      </c>
      <c r="CE137">
        <v>7.7907999999999999</v>
      </c>
      <c r="CF137">
        <v>9.5015999999999998</v>
      </c>
      <c r="CG137">
        <v>10.539199999999999</v>
      </c>
      <c r="CH137">
        <v>10.0929</v>
      </c>
      <c r="CI137">
        <v>10.5359</v>
      </c>
      <c r="CJ137">
        <v>10.702400000000001</v>
      </c>
      <c r="CK137">
        <v>10.497299999999999</v>
      </c>
      <c r="CL137">
        <v>10.234999999999999</v>
      </c>
      <c r="CM137">
        <v>10.2011</v>
      </c>
      <c r="CN137">
        <v>9.2197999999999993</v>
      </c>
      <c r="CO137">
        <v>9.3315999999999999</v>
      </c>
      <c r="CP137">
        <v>9.4612999999999996</v>
      </c>
      <c r="CQ137">
        <v>10.0015</v>
      </c>
      <c r="CR137">
        <v>10.851100000000001</v>
      </c>
      <c r="CS137">
        <v>10.022500000000001</v>
      </c>
      <c r="CT137">
        <v>10.1122</v>
      </c>
      <c r="CU137">
        <v>9.2997999999999994</v>
      </c>
      <c r="CV137">
        <v>12.0778</v>
      </c>
      <c r="CW137">
        <v>11.6792</v>
      </c>
      <c r="CX137">
        <v>11.8789</v>
      </c>
      <c r="CY137">
        <v>11.4695</v>
      </c>
      <c r="CZ137">
        <v>12.878299999999999</v>
      </c>
      <c r="DA137">
        <v>12.2896</v>
      </c>
      <c r="DB137">
        <v>11.944100000000001</v>
      </c>
      <c r="DC137">
        <v>12.1313</v>
      </c>
      <c r="DD137">
        <v>12.635</v>
      </c>
      <c r="DE137">
        <v>12.8954</v>
      </c>
      <c r="DF137">
        <v>13.4617</v>
      </c>
      <c r="DG137">
        <v>13.142799999999999</v>
      </c>
      <c r="DH137">
        <v>13.7843</v>
      </c>
      <c r="DI137">
        <v>12.4794</v>
      </c>
      <c r="DJ137">
        <v>11.764799999999999</v>
      </c>
      <c r="DK137">
        <v>11.589499999999999</v>
      </c>
      <c r="DL137">
        <v>11.607699999999999</v>
      </c>
      <c r="DM137">
        <v>12.4748</v>
      </c>
      <c r="DN137">
        <v>13.352600000000001</v>
      </c>
      <c r="DO137">
        <v>13.432700000000001</v>
      </c>
      <c r="DP137">
        <v>13.056900000000001</v>
      </c>
      <c r="DQ137">
        <v>11.5451</v>
      </c>
      <c r="DR137">
        <v>11.807700000000001</v>
      </c>
      <c r="DS137">
        <v>11.980700000000001</v>
      </c>
      <c r="DT137">
        <v>13.685600000000001</v>
      </c>
      <c r="DU137">
        <v>13.1175</v>
      </c>
      <c r="DV137">
        <v>13.154500000000001</v>
      </c>
      <c r="DW137">
        <v>13.986599999999999</v>
      </c>
      <c r="DX137">
        <v>14.4236</v>
      </c>
      <c r="DY137">
        <v>13.6686</v>
      </c>
    </row>
    <row r="138" spans="1:129" x14ac:dyDescent="0.3">
      <c r="A138" t="s">
        <v>362</v>
      </c>
      <c r="B138" t="str">
        <f t="shared" si="2"/>
        <v>MX CN Equity</v>
      </c>
      <c r="C138" t="s">
        <v>142</v>
      </c>
      <c r="D138" t="s">
        <v>6</v>
      </c>
      <c r="E138" t="s">
        <v>6</v>
      </c>
      <c r="F138">
        <v>64.97</v>
      </c>
      <c r="G138" s="2">
        <v>42005</v>
      </c>
      <c r="H138" s="2">
        <v>45657</v>
      </c>
      <c r="I138" s="2" t="s">
        <v>663</v>
      </c>
      <c r="J138" s="4">
        <v>44.13</v>
      </c>
      <c r="K138">
        <v>53.390900000000002</v>
      </c>
      <c r="L138">
        <v>53.497799999999998</v>
      </c>
      <c r="M138">
        <v>57.284700000000001</v>
      </c>
      <c r="N138">
        <v>54.452399999999997</v>
      </c>
      <c r="O138">
        <v>55.2821</v>
      </c>
      <c r="P138">
        <v>46.734499999999997</v>
      </c>
      <c r="Q138">
        <v>42.690600000000003</v>
      </c>
      <c r="R138">
        <v>35.325400000000002</v>
      </c>
      <c r="S138">
        <v>41.676299999999998</v>
      </c>
      <c r="T138">
        <v>41.908000000000001</v>
      </c>
      <c r="U138">
        <v>36.819499999999998</v>
      </c>
      <c r="V138">
        <v>30.084</v>
      </c>
      <c r="W138">
        <v>34.482999999999997</v>
      </c>
      <c r="X138">
        <v>33.8996</v>
      </c>
      <c r="Y138">
        <v>35.637599999999999</v>
      </c>
      <c r="Z138">
        <v>35.0366</v>
      </c>
      <c r="AA138">
        <v>30.7898</v>
      </c>
      <c r="AB138">
        <v>29.9953</v>
      </c>
      <c r="AC138">
        <v>31.199300000000001</v>
      </c>
      <c r="AD138">
        <v>38.640099999999997</v>
      </c>
      <c r="AE138">
        <v>40.3018</v>
      </c>
      <c r="AF138">
        <v>48.883000000000003</v>
      </c>
      <c r="AG138">
        <v>48.979900000000001</v>
      </c>
      <c r="AH138">
        <v>54.111600000000003</v>
      </c>
      <c r="AI138">
        <v>56.298999999999999</v>
      </c>
      <c r="AJ138">
        <v>52.137599999999999</v>
      </c>
      <c r="AK138">
        <v>52.488999999999997</v>
      </c>
      <c r="AL138">
        <v>46.623399999999997</v>
      </c>
      <c r="AM138">
        <v>48.238100000000003</v>
      </c>
      <c r="AN138">
        <v>46.578200000000002</v>
      </c>
      <c r="AO138">
        <v>53.765500000000003</v>
      </c>
      <c r="AP138">
        <v>53.133299999999998</v>
      </c>
      <c r="AQ138">
        <v>53.2774</v>
      </c>
      <c r="AR138">
        <v>58.268700000000003</v>
      </c>
      <c r="AS138">
        <v>64.881399999999999</v>
      </c>
      <c r="AT138">
        <v>66.142200000000003</v>
      </c>
      <c r="AU138">
        <v>60.340699999999998</v>
      </c>
      <c r="AV138">
        <v>66.881500000000003</v>
      </c>
      <c r="AW138">
        <v>66.316000000000003</v>
      </c>
      <c r="AX138">
        <v>75.904799999999994</v>
      </c>
      <c r="AY138">
        <v>80.037000000000006</v>
      </c>
      <c r="AZ138">
        <v>77.367900000000006</v>
      </c>
      <c r="BA138">
        <v>81.982799999999997</v>
      </c>
      <c r="BB138">
        <v>88.181700000000006</v>
      </c>
      <c r="BC138">
        <v>73.729799999999997</v>
      </c>
      <c r="BD138">
        <v>63.671399999999998</v>
      </c>
      <c r="BE138">
        <v>57.133600000000001</v>
      </c>
      <c r="BF138">
        <v>62.302300000000002</v>
      </c>
      <c r="BG138">
        <v>64.451499999999996</v>
      </c>
      <c r="BH138">
        <v>66.420500000000004</v>
      </c>
      <c r="BI138">
        <v>64.267700000000005</v>
      </c>
      <c r="BJ138">
        <v>49.233400000000003</v>
      </c>
      <c r="BK138">
        <v>52.452599999999997</v>
      </c>
      <c r="BL138">
        <v>45.8354</v>
      </c>
      <c r="BM138">
        <v>38.08</v>
      </c>
      <c r="BN138">
        <v>41.899500000000003</v>
      </c>
      <c r="BO138">
        <v>44.484299999999998</v>
      </c>
      <c r="BP138">
        <v>44.056399999999996</v>
      </c>
      <c r="BQ138">
        <v>45.124000000000002</v>
      </c>
      <c r="BR138">
        <v>38.6096</v>
      </c>
      <c r="BS138">
        <v>34.767499999999998</v>
      </c>
      <c r="BT138">
        <v>15.785299999999999</v>
      </c>
      <c r="BU138">
        <v>20.392800000000001</v>
      </c>
      <c r="BV138">
        <v>20.558700000000002</v>
      </c>
      <c r="BW138">
        <v>22.617999999999999</v>
      </c>
      <c r="BX138">
        <v>22.913499999999999</v>
      </c>
      <c r="BY138">
        <v>26.855499999999999</v>
      </c>
      <c r="BZ138">
        <v>30.0243</v>
      </c>
      <c r="CA138">
        <v>36.524700000000003</v>
      </c>
      <c r="CB138">
        <v>50.2654</v>
      </c>
      <c r="CC138">
        <v>54.131599999999999</v>
      </c>
      <c r="CD138">
        <v>39.203600000000002</v>
      </c>
      <c r="CE138">
        <v>45.404299999999999</v>
      </c>
      <c r="CF138">
        <v>42.953699999999998</v>
      </c>
      <c r="CG138">
        <v>41.573500000000003</v>
      </c>
      <c r="CH138">
        <v>39.7393</v>
      </c>
      <c r="CI138">
        <v>38.102200000000003</v>
      </c>
      <c r="CJ138">
        <v>38.9831</v>
      </c>
      <c r="CK138">
        <v>42.877699999999997</v>
      </c>
      <c r="CL138">
        <v>54.3</v>
      </c>
      <c r="CM138">
        <v>51.574300000000001</v>
      </c>
      <c r="CN138">
        <v>47.471800000000002</v>
      </c>
      <c r="CO138">
        <v>46.6995</v>
      </c>
      <c r="CP138">
        <v>53.9694</v>
      </c>
      <c r="CQ138">
        <v>61.584699999999998</v>
      </c>
      <c r="CR138">
        <v>63.777200000000001</v>
      </c>
      <c r="CS138">
        <v>60.2408</v>
      </c>
      <c r="CT138">
        <v>58.481900000000003</v>
      </c>
      <c r="CU138">
        <v>46.151400000000002</v>
      </c>
      <c r="CV138">
        <v>44.715299999999999</v>
      </c>
      <c r="CW138">
        <v>44.555799999999998</v>
      </c>
      <c r="CX138">
        <v>41.503300000000003</v>
      </c>
      <c r="CY138">
        <v>44.851900000000001</v>
      </c>
      <c r="CZ138">
        <v>49.605899999999998</v>
      </c>
      <c r="DA138">
        <v>48.577399999999997</v>
      </c>
      <c r="DB138">
        <v>59.683999999999997</v>
      </c>
      <c r="DC138">
        <v>65.227800000000002</v>
      </c>
      <c r="DD138">
        <v>59.835700000000003</v>
      </c>
      <c r="DE138">
        <v>57.7044</v>
      </c>
      <c r="DF138">
        <v>52.785499999999999</v>
      </c>
      <c r="DG138">
        <v>52.314100000000003</v>
      </c>
      <c r="DH138">
        <v>56.796300000000002</v>
      </c>
      <c r="DI138">
        <v>54.951799999999999</v>
      </c>
      <c r="DJ138">
        <v>58.764499999999998</v>
      </c>
      <c r="DK138">
        <v>54.972299999999997</v>
      </c>
      <c r="DL138">
        <v>55.605899999999998</v>
      </c>
      <c r="DM138">
        <v>60.431100000000001</v>
      </c>
      <c r="DN138">
        <v>57.480899999999998</v>
      </c>
      <c r="DO138">
        <v>58.522100000000002</v>
      </c>
      <c r="DP138">
        <v>58.4587</v>
      </c>
      <c r="DQ138">
        <v>63.832900000000002</v>
      </c>
      <c r="DR138">
        <v>70.795299999999997</v>
      </c>
      <c r="DS138">
        <v>64.198700000000002</v>
      </c>
      <c r="DT138">
        <v>65.238699999999994</v>
      </c>
      <c r="DU138">
        <v>61.185600000000001</v>
      </c>
      <c r="DV138">
        <v>54.581299999999999</v>
      </c>
      <c r="DW138">
        <v>53.233400000000003</v>
      </c>
      <c r="DX138">
        <v>64.114400000000003</v>
      </c>
      <c r="DY138">
        <v>70.443299999999994</v>
      </c>
    </row>
    <row r="139" spans="1:129" x14ac:dyDescent="0.3">
      <c r="A139" t="s">
        <v>363</v>
      </c>
      <c r="B139" t="str">
        <f t="shared" si="2"/>
        <v>NA CN Equity</v>
      </c>
      <c r="C139" t="s">
        <v>143</v>
      </c>
      <c r="D139" t="s">
        <v>6</v>
      </c>
      <c r="E139" t="s">
        <v>6</v>
      </c>
      <c r="F139">
        <v>162.25</v>
      </c>
      <c r="G139" s="2">
        <v>42005</v>
      </c>
      <c r="H139" s="2">
        <v>45657</v>
      </c>
      <c r="I139" s="2" t="s">
        <v>670</v>
      </c>
      <c r="J139" s="4">
        <v>28.28</v>
      </c>
      <c r="K139">
        <v>30.770499999999998</v>
      </c>
      <c r="L139">
        <v>29.888400000000001</v>
      </c>
      <c r="M139">
        <v>31.484999999999999</v>
      </c>
      <c r="N139">
        <v>31.355699999999999</v>
      </c>
      <c r="O139">
        <v>30.6568</v>
      </c>
      <c r="P139">
        <v>29.8858</v>
      </c>
      <c r="Q139">
        <v>28.291599999999999</v>
      </c>
      <c r="R139">
        <v>28.176600000000001</v>
      </c>
      <c r="S139">
        <v>28.6462</v>
      </c>
      <c r="T139">
        <v>28.950500000000002</v>
      </c>
      <c r="U139">
        <v>27.017800000000001</v>
      </c>
      <c r="V139">
        <v>26.789899999999999</v>
      </c>
      <c r="W139">
        <v>24.705400000000001</v>
      </c>
      <c r="X139">
        <v>28.8291</v>
      </c>
      <c r="Y139">
        <v>30.4236</v>
      </c>
      <c r="Z139">
        <v>29.527999999999999</v>
      </c>
      <c r="AA139">
        <v>30.353200000000001</v>
      </c>
      <c r="AB139">
        <v>30.7104</v>
      </c>
      <c r="AC139">
        <v>31.658300000000001</v>
      </c>
      <c r="AD139">
        <v>32.3309</v>
      </c>
      <c r="AE139">
        <v>33.272500000000001</v>
      </c>
      <c r="AF139">
        <v>34.9681</v>
      </c>
      <c r="AG139">
        <v>38.277999999999999</v>
      </c>
      <c r="AH139">
        <v>39.429200000000002</v>
      </c>
      <c r="AI139">
        <v>39.787199999999999</v>
      </c>
      <c r="AJ139">
        <v>39.593899999999998</v>
      </c>
      <c r="AK139">
        <v>37.615699999999997</v>
      </c>
      <c r="AL139">
        <v>37.778700000000001</v>
      </c>
      <c r="AM139">
        <v>39.087699999999998</v>
      </c>
      <c r="AN139">
        <v>40.249000000000002</v>
      </c>
      <c r="AO139">
        <v>41.202300000000001</v>
      </c>
      <c r="AP139">
        <v>43.476500000000001</v>
      </c>
      <c r="AQ139">
        <v>45.33</v>
      </c>
      <c r="AR139">
        <v>46.024999999999999</v>
      </c>
      <c r="AS139">
        <v>45.844299999999997</v>
      </c>
      <c r="AT139">
        <v>46.662999999999997</v>
      </c>
      <c r="AU139">
        <v>45.508099999999999</v>
      </c>
      <c r="AV139">
        <v>44.7545</v>
      </c>
      <c r="AW139">
        <v>45.012799999999999</v>
      </c>
      <c r="AX139">
        <v>45.773000000000003</v>
      </c>
      <c r="AY139">
        <v>47.038499999999999</v>
      </c>
      <c r="AZ139">
        <v>47.5229</v>
      </c>
      <c r="BA139">
        <v>48.670499999999997</v>
      </c>
      <c r="BB139">
        <v>48.5366</v>
      </c>
      <c r="BC139">
        <v>44.962800000000001</v>
      </c>
      <c r="BD139">
        <v>45.594799999999999</v>
      </c>
      <c r="BE139">
        <v>42.670099999999998</v>
      </c>
      <c r="BF139">
        <v>47.047499999999999</v>
      </c>
      <c r="BG139">
        <v>47.268300000000004</v>
      </c>
      <c r="BH139">
        <v>46.395800000000001</v>
      </c>
      <c r="BI139">
        <v>49.095999999999997</v>
      </c>
      <c r="BJ139">
        <v>46.703499999999998</v>
      </c>
      <c r="BK139">
        <v>48.383000000000003</v>
      </c>
      <c r="BL139">
        <v>49.681800000000003</v>
      </c>
      <c r="BM139">
        <v>48.624099999999999</v>
      </c>
      <c r="BN139">
        <v>51.797499999999999</v>
      </c>
      <c r="BO139">
        <v>53.447600000000001</v>
      </c>
      <c r="BP139">
        <v>55.906999999999996</v>
      </c>
      <c r="BQ139">
        <v>57.194499999999998</v>
      </c>
      <c r="BR139">
        <v>58.265700000000002</v>
      </c>
      <c r="BS139">
        <v>55.361600000000003</v>
      </c>
      <c r="BT139">
        <v>43.732300000000002</v>
      </c>
      <c r="BU139">
        <v>45.139400000000002</v>
      </c>
      <c r="BV139">
        <v>48.210799999999999</v>
      </c>
      <c r="BW139">
        <v>50.037700000000001</v>
      </c>
      <c r="BX139">
        <v>51.436700000000002</v>
      </c>
      <c r="BY139">
        <v>58.317700000000002</v>
      </c>
      <c r="BZ139">
        <v>54.378100000000003</v>
      </c>
      <c r="CA139">
        <v>52.569299999999998</v>
      </c>
      <c r="CB139">
        <v>59.146599999999999</v>
      </c>
      <c r="CC139">
        <v>59.489600000000003</v>
      </c>
      <c r="CD139">
        <v>59.680599999999998</v>
      </c>
      <c r="CE139">
        <v>66.564599999999999</v>
      </c>
      <c r="CF139">
        <v>71.473399999999998</v>
      </c>
      <c r="CG139">
        <v>74.813900000000004</v>
      </c>
      <c r="CH139">
        <v>79.5441</v>
      </c>
      <c r="CI139">
        <v>78.261799999999994</v>
      </c>
      <c r="CJ139">
        <v>80.556399999999996</v>
      </c>
      <c r="CK139">
        <v>84.479200000000006</v>
      </c>
      <c r="CL139">
        <v>82.674099999999996</v>
      </c>
      <c r="CM139">
        <v>87.076400000000007</v>
      </c>
      <c r="CN139">
        <v>84.365300000000005</v>
      </c>
      <c r="CO139">
        <v>82.704300000000003</v>
      </c>
      <c r="CP139">
        <v>87.215100000000007</v>
      </c>
      <c r="CQ139">
        <v>87.155100000000004</v>
      </c>
      <c r="CR139">
        <v>82.915199999999999</v>
      </c>
      <c r="CS139">
        <v>77.628600000000006</v>
      </c>
      <c r="CT139">
        <v>83.996700000000004</v>
      </c>
      <c r="CU139">
        <v>73.900899999999993</v>
      </c>
      <c r="CV139">
        <v>78.607699999999994</v>
      </c>
      <c r="CW139">
        <v>76.018100000000004</v>
      </c>
      <c r="CX139">
        <v>76.541399999999996</v>
      </c>
      <c r="CY139">
        <v>82.004800000000003</v>
      </c>
      <c r="CZ139">
        <v>84.807299999999998</v>
      </c>
      <c r="DA139">
        <v>81.502799999999993</v>
      </c>
      <c r="DB139">
        <v>89.293000000000006</v>
      </c>
      <c r="DC139">
        <v>89.534199999999998</v>
      </c>
      <c r="DD139">
        <v>87.261799999999994</v>
      </c>
      <c r="DE139">
        <v>91.197500000000005</v>
      </c>
      <c r="DF139">
        <v>87.848600000000005</v>
      </c>
      <c r="DG139">
        <v>90.040999999999997</v>
      </c>
      <c r="DH139">
        <v>94.219200000000001</v>
      </c>
      <c r="DI139">
        <v>85.9084</v>
      </c>
      <c r="DJ139">
        <v>83.2273</v>
      </c>
      <c r="DK139">
        <v>79.528499999999994</v>
      </c>
      <c r="DL139">
        <v>82.941299999999998</v>
      </c>
      <c r="DM139">
        <v>94.156800000000004</v>
      </c>
      <c r="DN139">
        <v>93.988900000000001</v>
      </c>
      <c r="DO139">
        <v>98.752700000000004</v>
      </c>
      <c r="DP139">
        <v>106.3319</v>
      </c>
      <c r="DQ139">
        <v>104.0309</v>
      </c>
      <c r="DR139">
        <v>109.6305</v>
      </c>
      <c r="DS139">
        <v>103.1872</v>
      </c>
      <c r="DT139">
        <v>109.81529999999999</v>
      </c>
      <c r="DU139">
        <v>117.4324</v>
      </c>
      <c r="DV139">
        <v>122.5261</v>
      </c>
      <c r="DW139">
        <v>127.3796</v>
      </c>
      <c r="DX139">
        <v>133.04830000000001</v>
      </c>
      <c r="DY139">
        <v>126.78449999999999</v>
      </c>
    </row>
    <row r="140" spans="1:129" x14ac:dyDescent="0.3">
      <c r="A140" t="s">
        <v>364</v>
      </c>
      <c r="B140" t="str">
        <f t="shared" si="2"/>
        <v>NFI CN Equity</v>
      </c>
      <c r="C140" t="s">
        <v>144</v>
      </c>
      <c r="D140" t="s">
        <v>6</v>
      </c>
      <c r="E140" t="s">
        <v>6</v>
      </c>
      <c r="F140">
        <v>16.54</v>
      </c>
      <c r="G140" s="2">
        <v>42005</v>
      </c>
      <c r="H140" s="2">
        <v>45657</v>
      </c>
      <c r="I140" s="2" t="s">
        <v>665</v>
      </c>
      <c r="J140" s="4">
        <v>10.58</v>
      </c>
      <c r="K140">
        <v>10.763299999999999</v>
      </c>
      <c r="L140">
        <v>10.932700000000001</v>
      </c>
      <c r="M140">
        <v>11.1576</v>
      </c>
      <c r="N140">
        <v>12.195499999999999</v>
      </c>
      <c r="O140">
        <v>12.1424</v>
      </c>
      <c r="P140">
        <v>12.825900000000001</v>
      </c>
      <c r="Q140">
        <v>15.078799999999999</v>
      </c>
      <c r="R140">
        <v>15.823499999999999</v>
      </c>
      <c r="S140">
        <v>15.041499999999999</v>
      </c>
      <c r="T140">
        <v>20.802499999999998</v>
      </c>
      <c r="U140">
        <v>22.555099999999999</v>
      </c>
      <c r="V140">
        <v>21.248899999999999</v>
      </c>
      <c r="W140">
        <v>20.619800000000001</v>
      </c>
      <c r="X140">
        <v>26.7392</v>
      </c>
      <c r="Y140">
        <v>29.597300000000001</v>
      </c>
      <c r="Z140">
        <v>33.231900000000003</v>
      </c>
      <c r="AA140">
        <v>32.404299999999999</v>
      </c>
      <c r="AB140">
        <v>33.387</v>
      </c>
      <c r="AC140">
        <v>34.031399999999998</v>
      </c>
      <c r="AD140">
        <v>31.944800000000001</v>
      </c>
      <c r="AE140">
        <v>30.421700000000001</v>
      </c>
      <c r="AF140">
        <v>34.278100000000002</v>
      </c>
      <c r="AG140">
        <v>33.280999999999999</v>
      </c>
      <c r="AH140">
        <v>33.981900000000003</v>
      </c>
      <c r="AI140">
        <v>35.847999999999999</v>
      </c>
      <c r="AJ140">
        <v>40.193100000000001</v>
      </c>
      <c r="AK140">
        <v>41.642600000000002</v>
      </c>
      <c r="AL140">
        <v>45.4998</v>
      </c>
      <c r="AM140">
        <v>44.684399999999997</v>
      </c>
      <c r="AN140">
        <v>41.875100000000003</v>
      </c>
      <c r="AO140">
        <v>42.295299999999997</v>
      </c>
      <c r="AP140">
        <v>42.707799999999999</v>
      </c>
      <c r="AQ140">
        <v>45.385899999999999</v>
      </c>
      <c r="AR140">
        <v>40.684800000000003</v>
      </c>
      <c r="AS140">
        <v>45.043100000000003</v>
      </c>
      <c r="AT140">
        <v>48.438000000000002</v>
      </c>
      <c r="AU140">
        <v>47.528799999999997</v>
      </c>
      <c r="AV140">
        <v>49.120600000000003</v>
      </c>
      <c r="AW140">
        <v>49.464500000000001</v>
      </c>
      <c r="AX140">
        <v>45.606000000000002</v>
      </c>
      <c r="AY140">
        <v>41.458599999999997</v>
      </c>
      <c r="AZ140">
        <v>42.244799999999998</v>
      </c>
      <c r="BA140">
        <v>43.360799999999998</v>
      </c>
      <c r="BB140">
        <v>42.808799999999998</v>
      </c>
      <c r="BC140">
        <v>37.8185</v>
      </c>
      <c r="BD140">
        <v>32.189599999999999</v>
      </c>
      <c r="BE140">
        <v>29.314699999999998</v>
      </c>
      <c r="BF140">
        <v>29.650500000000001</v>
      </c>
      <c r="BG140">
        <v>29.771100000000001</v>
      </c>
      <c r="BH140">
        <v>28.5761</v>
      </c>
      <c r="BI140">
        <v>29.562000000000001</v>
      </c>
      <c r="BJ140">
        <v>29.3614</v>
      </c>
      <c r="BK140">
        <v>32.563299999999998</v>
      </c>
      <c r="BL140">
        <v>25.68</v>
      </c>
      <c r="BM140">
        <v>25.6447</v>
      </c>
      <c r="BN140">
        <v>25.185300000000002</v>
      </c>
      <c r="BO140">
        <v>25.9466</v>
      </c>
      <c r="BP140">
        <v>24.101600000000001</v>
      </c>
      <c r="BQ140">
        <v>24.2532</v>
      </c>
      <c r="BR140">
        <v>27.866199999999999</v>
      </c>
      <c r="BS140">
        <v>26.792300000000001</v>
      </c>
      <c r="BT140">
        <v>13.895099999999999</v>
      </c>
      <c r="BU140">
        <v>14.688599999999999</v>
      </c>
      <c r="BV140">
        <v>15.066800000000001</v>
      </c>
      <c r="BW140">
        <v>15.5588</v>
      </c>
      <c r="BX140">
        <v>14.0076</v>
      </c>
      <c r="BY140">
        <v>16.493200000000002</v>
      </c>
      <c r="BZ140">
        <v>15.6706</v>
      </c>
      <c r="CA140">
        <v>14.279500000000001</v>
      </c>
      <c r="CB140">
        <v>18.575700000000001</v>
      </c>
      <c r="CC140">
        <v>23.0029</v>
      </c>
      <c r="CD140">
        <v>26.889199999999999</v>
      </c>
      <c r="CE140">
        <v>28.0733</v>
      </c>
      <c r="CF140">
        <v>26.932200000000002</v>
      </c>
      <c r="CG140">
        <v>26.537500000000001</v>
      </c>
      <c r="CH140">
        <v>25.055199999999999</v>
      </c>
      <c r="CI140">
        <v>27.319600000000001</v>
      </c>
      <c r="CJ140">
        <v>26.272200000000002</v>
      </c>
      <c r="CK140">
        <v>29.5017</v>
      </c>
      <c r="CL140">
        <v>23.324200000000001</v>
      </c>
      <c r="CM140">
        <v>24.537400000000002</v>
      </c>
      <c r="CN140">
        <v>20.154299999999999</v>
      </c>
      <c r="CO140">
        <v>20.0337</v>
      </c>
      <c r="CP140">
        <v>18.886600000000001</v>
      </c>
      <c r="CQ140">
        <v>18.748200000000001</v>
      </c>
      <c r="CR140">
        <v>15.8119</v>
      </c>
      <c r="CS140">
        <v>11.6953</v>
      </c>
      <c r="CT140">
        <v>12.002800000000001</v>
      </c>
      <c r="CU140">
        <v>13.336499999999999</v>
      </c>
      <c r="CV140">
        <v>13.7349</v>
      </c>
      <c r="CW140">
        <v>13.1472</v>
      </c>
      <c r="CX140">
        <v>12.14</v>
      </c>
      <c r="CY140">
        <v>8.8000000000000007</v>
      </c>
      <c r="CZ140">
        <v>9.9499999999999993</v>
      </c>
      <c r="DA140">
        <v>9.52</v>
      </c>
      <c r="DB140">
        <v>10.81</v>
      </c>
      <c r="DC140">
        <v>9.1300000000000008</v>
      </c>
      <c r="DD140">
        <v>8.23</v>
      </c>
      <c r="DE140">
        <v>7.91</v>
      </c>
      <c r="DF140">
        <v>8.8699999999999992</v>
      </c>
      <c r="DG140">
        <v>11.42</v>
      </c>
      <c r="DH140">
        <v>10.8</v>
      </c>
      <c r="DI140">
        <v>12.35</v>
      </c>
      <c r="DJ140">
        <v>12.9</v>
      </c>
      <c r="DK140">
        <v>12.96</v>
      </c>
      <c r="DL140">
        <v>12.96</v>
      </c>
      <c r="DM140">
        <v>13.69</v>
      </c>
      <c r="DN140">
        <v>12.02</v>
      </c>
      <c r="DO140">
        <v>12.12</v>
      </c>
      <c r="DP140">
        <v>12.87</v>
      </c>
      <c r="DQ140">
        <v>11.3</v>
      </c>
      <c r="DR140">
        <v>15.48</v>
      </c>
      <c r="DS140">
        <v>15.84</v>
      </c>
      <c r="DT140">
        <v>17.149999999999999</v>
      </c>
      <c r="DU140">
        <v>19.309999999999999</v>
      </c>
      <c r="DV140">
        <v>18.079999999999998</v>
      </c>
      <c r="DW140">
        <v>15.85</v>
      </c>
      <c r="DX140">
        <v>14.64</v>
      </c>
      <c r="DY140">
        <v>14</v>
      </c>
    </row>
    <row r="141" spans="1:129" x14ac:dyDescent="0.3">
      <c r="A141" t="s">
        <v>365</v>
      </c>
      <c r="B141" t="str">
        <f t="shared" si="2"/>
        <v>NG CN Equity</v>
      </c>
      <c r="C141" t="s">
        <v>145</v>
      </c>
      <c r="D141" t="s">
        <v>6</v>
      </c>
      <c r="E141" t="s">
        <v>6</v>
      </c>
      <c r="F141">
        <v>11.87</v>
      </c>
      <c r="G141" s="2">
        <v>42005</v>
      </c>
      <c r="H141" s="2">
        <v>45657</v>
      </c>
      <c r="I141" s="2" t="s">
        <v>663</v>
      </c>
      <c r="J141" s="4">
        <v>4.83</v>
      </c>
      <c r="K141">
        <v>4.6500000000000004</v>
      </c>
      <c r="L141">
        <v>3.73</v>
      </c>
      <c r="M141">
        <v>4.62</v>
      </c>
      <c r="N141">
        <v>5.07</v>
      </c>
      <c r="O141">
        <v>4.29</v>
      </c>
      <c r="P141">
        <v>4</v>
      </c>
      <c r="Q141">
        <v>4.92</v>
      </c>
      <c r="R141">
        <v>4.83</v>
      </c>
      <c r="S141">
        <v>4.72</v>
      </c>
      <c r="T141">
        <v>5.0199999999999996</v>
      </c>
      <c r="U141">
        <v>5.81</v>
      </c>
      <c r="V141">
        <v>5.9</v>
      </c>
      <c r="W141">
        <v>6.7</v>
      </c>
      <c r="X141">
        <v>6.58</v>
      </c>
      <c r="Y141">
        <v>8.15</v>
      </c>
      <c r="Z141">
        <v>7.05</v>
      </c>
      <c r="AA141">
        <v>7.91</v>
      </c>
      <c r="AB141">
        <v>9.08</v>
      </c>
      <c r="AC141">
        <v>6.76</v>
      </c>
      <c r="AD141">
        <v>7.33</v>
      </c>
      <c r="AE141">
        <v>6.71</v>
      </c>
      <c r="AF141">
        <v>6.16</v>
      </c>
      <c r="AG141">
        <v>6.14</v>
      </c>
      <c r="AH141">
        <v>6.9</v>
      </c>
      <c r="AI141">
        <v>7.02</v>
      </c>
      <c r="AJ141">
        <v>6.46</v>
      </c>
      <c r="AK141">
        <v>5.66</v>
      </c>
      <c r="AL141">
        <v>5.31</v>
      </c>
      <c r="AM141">
        <v>5.88</v>
      </c>
      <c r="AN141">
        <v>5.56</v>
      </c>
      <c r="AO141">
        <v>5.43</v>
      </c>
      <c r="AP141">
        <v>5.0999999999999996</v>
      </c>
      <c r="AQ141">
        <v>5.26</v>
      </c>
      <c r="AR141">
        <v>5</v>
      </c>
      <c r="AS141">
        <v>4.9400000000000004</v>
      </c>
      <c r="AT141">
        <v>4.55</v>
      </c>
      <c r="AU141">
        <v>5.0999999999999996</v>
      </c>
      <c r="AV141">
        <v>5.58</v>
      </c>
      <c r="AW141">
        <v>6.16</v>
      </c>
      <c r="AX141">
        <v>6.27</v>
      </c>
      <c r="AY141">
        <v>5.89</v>
      </c>
      <c r="AZ141">
        <v>5.61</v>
      </c>
      <c r="BA141">
        <v>4.8</v>
      </c>
      <c r="BB141">
        <v>4.7699999999999996</v>
      </c>
      <c r="BC141">
        <v>5.36</v>
      </c>
      <c r="BD141">
        <v>4.9000000000000004</v>
      </c>
      <c r="BE141">
        <v>5.42</v>
      </c>
      <c r="BF141">
        <v>5.12</v>
      </c>
      <c r="BG141">
        <v>5.22</v>
      </c>
      <c r="BH141">
        <v>5.57</v>
      </c>
      <c r="BI141">
        <v>5.34</v>
      </c>
      <c r="BJ141">
        <v>5.49</v>
      </c>
      <c r="BK141">
        <v>7.71</v>
      </c>
      <c r="BL141">
        <v>8.16</v>
      </c>
      <c r="BM141">
        <v>9.93</v>
      </c>
      <c r="BN141">
        <v>8.0500000000000007</v>
      </c>
      <c r="BO141">
        <v>9.58</v>
      </c>
      <c r="BP141">
        <v>9.24</v>
      </c>
      <c r="BQ141">
        <v>11.62</v>
      </c>
      <c r="BR141">
        <v>12.07</v>
      </c>
      <c r="BS141">
        <v>10.65</v>
      </c>
      <c r="BT141">
        <v>10.38</v>
      </c>
      <c r="BU141">
        <v>15.62</v>
      </c>
      <c r="BV141">
        <v>13.19</v>
      </c>
      <c r="BW141">
        <v>12.45</v>
      </c>
      <c r="BX141">
        <v>12.25</v>
      </c>
      <c r="BY141">
        <v>13.85</v>
      </c>
      <c r="BZ141">
        <v>15.86</v>
      </c>
      <c r="CA141">
        <v>13.81</v>
      </c>
      <c r="CB141">
        <v>13</v>
      </c>
      <c r="CC141">
        <v>12.32</v>
      </c>
      <c r="CD141">
        <v>11.66</v>
      </c>
      <c r="CE141">
        <v>10.68</v>
      </c>
      <c r="CF141">
        <v>10.96</v>
      </c>
      <c r="CG141">
        <v>11.04</v>
      </c>
      <c r="CH141">
        <v>12.32</v>
      </c>
      <c r="CI141">
        <v>9.94</v>
      </c>
      <c r="CJ141">
        <v>9.7799999999999994</v>
      </c>
      <c r="CK141">
        <v>9.11</v>
      </c>
      <c r="CL141">
        <v>8.7200000000000006</v>
      </c>
      <c r="CM141">
        <v>9.0399999999999991</v>
      </c>
      <c r="CN141">
        <v>8.66</v>
      </c>
      <c r="CO141">
        <v>8.67</v>
      </c>
      <c r="CP141">
        <v>8.3800000000000008</v>
      </c>
      <c r="CQ141">
        <v>8.8699999999999992</v>
      </c>
      <c r="CR141">
        <v>9.6300000000000008</v>
      </c>
      <c r="CS141">
        <v>8.01</v>
      </c>
      <c r="CT141">
        <v>7.09</v>
      </c>
      <c r="CU141">
        <v>6.15</v>
      </c>
      <c r="CV141">
        <v>6.24</v>
      </c>
      <c r="CW141">
        <v>5.8</v>
      </c>
      <c r="CX141">
        <v>6.52</v>
      </c>
      <c r="CY141">
        <v>6.29</v>
      </c>
      <c r="CZ141">
        <v>7.75</v>
      </c>
      <c r="DA141">
        <v>8.09</v>
      </c>
      <c r="DB141">
        <v>8.4</v>
      </c>
      <c r="DC141">
        <v>7.68</v>
      </c>
      <c r="DD141">
        <v>8.3699999999999992</v>
      </c>
      <c r="DE141">
        <v>7.34</v>
      </c>
      <c r="DF141">
        <v>6.98</v>
      </c>
      <c r="DG141">
        <v>5.25</v>
      </c>
      <c r="DH141">
        <v>5.94</v>
      </c>
      <c r="DI141">
        <v>5.59</v>
      </c>
      <c r="DJ141">
        <v>5.2</v>
      </c>
      <c r="DK141">
        <v>4.83</v>
      </c>
      <c r="DL141">
        <v>5.66</v>
      </c>
      <c r="DM141">
        <v>4.95</v>
      </c>
      <c r="DN141">
        <v>3.43</v>
      </c>
      <c r="DO141">
        <v>3.35</v>
      </c>
      <c r="DP141">
        <v>4.05</v>
      </c>
      <c r="DQ141">
        <v>4</v>
      </c>
      <c r="DR141">
        <v>5.39</v>
      </c>
      <c r="DS141">
        <v>4.79</v>
      </c>
      <c r="DT141">
        <v>6.59</v>
      </c>
      <c r="DU141">
        <v>5.71</v>
      </c>
      <c r="DV141">
        <v>5.57</v>
      </c>
      <c r="DW141">
        <v>4.8099999999999996</v>
      </c>
      <c r="DX141">
        <v>5.15</v>
      </c>
      <c r="DY141">
        <v>4.8099999999999996</v>
      </c>
    </row>
    <row r="142" spans="1:129" x14ac:dyDescent="0.3">
      <c r="A142" t="s">
        <v>366</v>
      </c>
      <c r="B142" t="str">
        <f t="shared" si="2"/>
        <v>NGD CN Equity</v>
      </c>
      <c r="C142" t="s">
        <v>146</v>
      </c>
      <c r="D142" t="s">
        <v>6</v>
      </c>
      <c r="E142" t="s">
        <v>6</v>
      </c>
      <c r="F142">
        <v>13.68</v>
      </c>
      <c r="G142" s="2">
        <v>42005</v>
      </c>
      <c r="H142" s="2">
        <v>45657</v>
      </c>
      <c r="I142" s="2" t="s">
        <v>663</v>
      </c>
      <c r="J142" s="4">
        <v>5.57</v>
      </c>
      <c r="K142">
        <v>4.79</v>
      </c>
      <c r="L142">
        <v>4.24</v>
      </c>
      <c r="M142">
        <v>4.05</v>
      </c>
      <c r="N142">
        <v>4.04</v>
      </c>
      <c r="O142">
        <v>3.36</v>
      </c>
      <c r="P142">
        <v>2.89</v>
      </c>
      <c r="Q142">
        <v>3.03</v>
      </c>
      <c r="R142">
        <v>3.01</v>
      </c>
      <c r="S142">
        <v>3.24</v>
      </c>
      <c r="T142">
        <v>2.94</v>
      </c>
      <c r="U142">
        <v>3.22</v>
      </c>
      <c r="V142">
        <v>3.45</v>
      </c>
      <c r="W142">
        <v>4.58</v>
      </c>
      <c r="X142">
        <v>4.8499999999999996</v>
      </c>
      <c r="Y142">
        <v>5.9</v>
      </c>
      <c r="Z142">
        <v>5.0199999999999996</v>
      </c>
      <c r="AA142">
        <v>5.65</v>
      </c>
      <c r="AB142">
        <v>6.78</v>
      </c>
      <c r="AC142">
        <v>6.3</v>
      </c>
      <c r="AD142">
        <v>5.69</v>
      </c>
      <c r="AE142">
        <v>5.29</v>
      </c>
      <c r="AF142">
        <v>4.79</v>
      </c>
      <c r="AG142">
        <v>4.71</v>
      </c>
      <c r="AH142">
        <v>3.47</v>
      </c>
      <c r="AI142">
        <v>3.83</v>
      </c>
      <c r="AJ142">
        <v>3.97</v>
      </c>
      <c r="AK142">
        <v>3.87</v>
      </c>
      <c r="AL142">
        <v>3.9</v>
      </c>
      <c r="AM142">
        <v>4.12</v>
      </c>
      <c r="AN142">
        <v>4.17</v>
      </c>
      <c r="AO142">
        <v>4.67</v>
      </c>
      <c r="AP142">
        <v>4.63</v>
      </c>
      <c r="AQ142">
        <v>4.2699999999999996</v>
      </c>
      <c r="AR142">
        <v>4.05</v>
      </c>
      <c r="AS142">
        <v>4.13</v>
      </c>
      <c r="AT142">
        <v>3.72</v>
      </c>
      <c r="AU142">
        <v>3.23</v>
      </c>
      <c r="AV142">
        <v>3.34</v>
      </c>
      <c r="AW142">
        <v>3.01</v>
      </c>
      <c r="AX142">
        <v>3.01</v>
      </c>
      <c r="AY142">
        <v>2.74</v>
      </c>
      <c r="AZ142">
        <v>1.62</v>
      </c>
      <c r="BA142">
        <v>1.28</v>
      </c>
      <c r="BB142">
        <v>1.02</v>
      </c>
      <c r="BC142">
        <v>1.05</v>
      </c>
      <c r="BD142">
        <v>1.03</v>
      </c>
      <c r="BE142">
        <v>1.05</v>
      </c>
      <c r="BF142">
        <v>1.49</v>
      </c>
      <c r="BG142">
        <v>1.1599999999999999</v>
      </c>
      <c r="BH142">
        <v>1.1399999999999999</v>
      </c>
      <c r="BI142">
        <v>1.1499999999999999</v>
      </c>
      <c r="BJ142">
        <v>0.86</v>
      </c>
      <c r="BK142">
        <v>1.27</v>
      </c>
      <c r="BL142">
        <v>1.76</v>
      </c>
      <c r="BM142">
        <v>1.49</v>
      </c>
      <c r="BN142">
        <v>1.33</v>
      </c>
      <c r="BO142">
        <v>1.37</v>
      </c>
      <c r="BP142">
        <v>1.1399999999999999</v>
      </c>
      <c r="BQ142">
        <v>1.1499999999999999</v>
      </c>
      <c r="BR142">
        <v>1.22</v>
      </c>
      <c r="BS142">
        <v>1.03</v>
      </c>
      <c r="BT142">
        <v>0.73</v>
      </c>
      <c r="BU142">
        <v>1.1399999999999999</v>
      </c>
      <c r="BV142">
        <v>1.64</v>
      </c>
      <c r="BW142">
        <v>1.84</v>
      </c>
      <c r="BX142">
        <v>2.2000000000000002</v>
      </c>
      <c r="BY142">
        <v>2.14</v>
      </c>
      <c r="BZ142">
        <v>2.27</v>
      </c>
      <c r="CA142">
        <v>2.7</v>
      </c>
      <c r="CB142">
        <v>2.39</v>
      </c>
      <c r="CC142">
        <v>2.8</v>
      </c>
      <c r="CD142">
        <v>2.42</v>
      </c>
      <c r="CE142">
        <v>2.0499999999999998</v>
      </c>
      <c r="CF142">
        <v>1.94</v>
      </c>
      <c r="CG142">
        <v>2.02</v>
      </c>
      <c r="CH142">
        <v>2.56</v>
      </c>
      <c r="CI142">
        <v>2.23</v>
      </c>
      <c r="CJ142">
        <v>2.04</v>
      </c>
      <c r="CK142">
        <v>1.52</v>
      </c>
      <c r="CL142">
        <v>1.34</v>
      </c>
      <c r="CM142">
        <v>1.74</v>
      </c>
      <c r="CN142">
        <v>1.86</v>
      </c>
      <c r="CO142">
        <v>1.89</v>
      </c>
      <c r="CP142">
        <v>2.0099999999999998</v>
      </c>
      <c r="CQ142">
        <v>2.19</v>
      </c>
      <c r="CR142">
        <v>2.27</v>
      </c>
      <c r="CS142">
        <v>1.87</v>
      </c>
      <c r="CT142">
        <v>1.64</v>
      </c>
      <c r="CU142">
        <v>1.37</v>
      </c>
      <c r="CV142">
        <v>1.05</v>
      </c>
      <c r="CW142">
        <v>0.85</v>
      </c>
      <c r="CX142">
        <v>1.23</v>
      </c>
      <c r="CY142">
        <v>1.21</v>
      </c>
      <c r="CZ142">
        <v>1.49</v>
      </c>
      <c r="DA142">
        <v>1.33</v>
      </c>
      <c r="DB142">
        <v>1.57</v>
      </c>
      <c r="DC142">
        <v>1.25</v>
      </c>
      <c r="DD142">
        <v>1.47</v>
      </c>
      <c r="DE142">
        <v>1.74</v>
      </c>
      <c r="DF142">
        <v>1.66</v>
      </c>
      <c r="DG142">
        <v>1.44</v>
      </c>
      <c r="DH142">
        <v>1.55</v>
      </c>
      <c r="DI142">
        <v>1.43</v>
      </c>
      <c r="DJ142">
        <v>1.25</v>
      </c>
      <c r="DK142">
        <v>1.69</v>
      </c>
      <c r="DL142">
        <v>1.88</v>
      </c>
      <c r="DM142">
        <v>1.92</v>
      </c>
      <c r="DN142">
        <v>1.62</v>
      </c>
      <c r="DO142">
        <v>1.66</v>
      </c>
      <c r="DP142">
        <v>2.2799999999999998</v>
      </c>
      <c r="DQ142">
        <v>2.38</v>
      </c>
      <c r="DR142">
        <v>2.98</v>
      </c>
      <c r="DS142">
        <v>2.7</v>
      </c>
      <c r="DT142">
        <v>3.19</v>
      </c>
      <c r="DU142">
        <v>3.4</v>
      </c>
      <c r="DV142">
        <v>3.93</v>
      </c>
      <c r="DW142">
        <v>3.83</v>
      </c>
      <c r="DX142">
        <v>3.9</v>
      </c>
      <c r="DY142">
        <v>3.59</v>
      </c>
    </row>
    <row r="143" spans="1:129" hidden="1" x14ac:dyDescent="0.3">
      <c r="A143" t="s">
        <v>367</v>
      </c>
      <c r="B143" s="5" t="str">
        <f t="shared" si="2"/>
        <v>NGEX CN Equity</v>
      </c>
      <c r="C143" t="s">
        <v>147</v>
      </c>
      <c r="D143" t="s">
        <v>6</v>
      </c>
      <c r="E143" t="s">
        <v>6</v>
      </c>
      <c r="F143">
        <v>28.16</v>
      </c>
      <c r="G143" s="2">
        <v>42005</v>
      </c>
      <c r="H143" s="2">
        <v>45657</v>
      </c>
      <c r="I143" s="2" t="s">
        <v>663</v>
      </c>
      <c r="J143" s="4">
        <v>0.32</v>
      </c>
      <c r="K143">
        <v>0.44369999999999998</v>
      </c>
      <c r="L143">
        <v>0.34510000000000002</v>
      </c>
      <c r="M143">
        <v>0.28599999999999998</v>
      </c>
      <c r="N143">
        <v>0.36980000000000002</v>
      </c>
      <c r="O143">
        <v>0.3846</v>
      </c>
      <c r="P143">
        <v>0.30570000000000003</v>
      </c>
      <c r="Q143">
        <v>0.23669999999999999</v>
      </c>
      <c r="R143">
        <v>0.36480000000000001</v>
      </c>
      <c r="S143">
        <v>0.39439999999999997</v>
      </c>
      <c r="T143">
        <v>0.42399999999999999</v>
      </c>
      <c r="U143">
        <v>0.4536</v>
      </c>
      <c r="V143">
        <v>0.45850000000000002</v>
      </c>
      <c r="W143">
        <v>0.64100000000000001</v>
      </c>
      <c r="X143">
        <v>0.46839999999999998</v>
      </c>
      <c r="Y143">
        <v>0.53249999999999997</v>
      </c>
      <c r="Z143">
        <v>0.53249999999999997</v>
      </c>
      <c r="AA143">
        <v>0.56210000000000004</v>
      </c>
      <c r="AB143">
        <v>0.64100000000000001</v>
      </c>
      <c r="AC143">
        <v>0.5423</v>
      </c>
      <c r="AD143">
        <v>0.59160000000000001</v>
      </c>
      <c r="AE143">
        <v>0.71</v>
      </c>
      <c r="AF143">
        <v>0.70009999999999994</v>
      </c>
      <c r="AG143">
        <v>0.62119999999999997</v>
      </c>
      <c r="AH143">
        <v>0.60150000000000003</v>
      </c>
      <c r="AI143">
        <v>0.80859999999999999</v>
      </c>
      <c r="AJ143">
        <v>1.1143000000000001</v>
      </c>
      <c r="AK143">
        <v>1.1241000000000001</v>
      </c>
      <c r="AL143">
        <v>1.8242</v>
      </c>
      <c r="AM143">
        <v>1.7256</v>
      </c>
      <c r="AN143">
        <v>2.7216</v>
      </c>
      <c r="AO143">
        <v>3.0074999999999998</v>
      </c>
      <c r="AP143">
        <v>3.5596999999999999</v>
      </c>
      <c r="AQ143">
        <v>2.7806999999999999</v>
      </c>
      <c r="AR143">
        <v>1.8735999999999999</v>
      </c>
      <c r="AS143">
        <v>1.9031</v>
      </c>
      <c r="AT143">
        <v>2.2187000000000001</v>
      </c>
      <c r="AU143">
        <v>1.9327000000000001</v>
      </c>
      <c r="AV143">
        <v>2.3666</v>
      </c>
      <c r="AW143">
        <v>3.1555</v>
      </c>
      <c r="AX143">
        <v>3.0371000000000001</v>
      </c>
      <c r="AY143">
        <v>3.2244999999999999</v>
      </c>
      <c r="AZ143">
        <v>3.2145999999999999</v>
      </c>
      <c r="BA143">
        <v>4.0625999999999998</v>
      </c>
      <c r="BB143">
        <v>6.0347999999999997</v>
      </c>
      <c r="BC143">
        <v>6.3997000000000002</v>
      </c>
      <c r="BD143">
        <v>7.1391999999999998</v>
      </c>
      <c r="BE143">
        <v>6.9123999999999999</v>
      </c>
      <c r="BF143">
        <v>6.3502999999999998</v>
      </c>
      <c r="BG143">
        <v>5.5418000000000003</v>
      </c>
      <c r="BH143">
        <v>5.8376000000000001</v>
      </c>
      <c r="BI143">
        <v>6.9025999999999996</v>
      </c>
      <c r="BJ143">
        <v>7.0602999999999998</v>
      </c>
      <c r="BK143">
        <v>8.1449999999999996</v>
      </c>
      <c r="BL143">
        <v>7.7407000000000004</v>
      </c>
      <c r="BM143">
        <v>8.6281999999999996</v>
      </c>
      <c r="BN143">
        <v>9.5747999999999998</v>
      </c>
      <c r="BO143">
        <v>9.5945</v>
      </c>
      <c r="BP143">
        <v>7.9871999999999996</v>
      </c>
      <c r="BQ143">
        <v>9.0422999999999991</v>
      </c>
      <c r="BR143">
        <v>10.8271</v>
      </c>
      <c r="BS143">
        <v>11.0046</v>
      </c>
      <c r="BT143">
        <v>11.694900000000001</v>
      </c>
      <c r="BU143">
        <v>12.375299999999999</v>
      </c>
      <c r="BV143">
        <v>13.2233</v>
      </c>
    </row>
    <row r="144" spans="1:129" x14ac:dyDescent="0.3">
      <c r="A144" t="s">
        <v>368</v>
      </c>
      <c r="B144" t="str">
        <f t="shared" si="2"/>
        <v>NPI CN Equity</v>
      </c>
      <c r="C144" t="s">
        <v>148</v>
      </c>
      <c r="D144" t="s">
        <v>6</v>
      </c>
      <c r="E144" t="s">
        <v>6</v>
      </c>
      <c r="F144">
        <v>18.77</v>
      </c>
      <c r="G144" s="2">
        <v>42005</v>
      </c>
      <c r="H144" s="2">
        <v>45657</v>
      </c>
      <c r="I144" s="2" t="s">
        <v>666</v>
      </c>
      <c r="J144" s="4">
        <v>10.28</v>
      </c>
      <c r="K144">
        <v>10.3041</v>
      </c>
      <c r="L144">
        <v>10.5161</v>
      </c>
      <c r="M144">
        <v>10.5334</v>
      </c>
      <c r="N144">
        <v>10.283799999999999</v>
      </c>
      <c r="O144">
        <v>9.7655999999999992</v>
      </c>
      <c r="P144">
        <v>9.9276</v>
      </c>
      <c r="Q144">
        <v>10.2468</v>
      </c>
      <c r="R144">
        <v>10.915900000000001</v>
      </c>
      <c r="S144">
        <v>10.664199999999999</v>
      </c>
      <c r="T144">
        <v>11.555199999999999</v>
      </c>
      <c r="U144">
        <v>11.8901</v>
      </c>
      <c r="V144">
        <v>12.4468</v>
      </c>
      <c r="W144">
        <v>12.2369</v>
      </c>
      <c r="X144">
        <v>13.8405</v>
      </c>
      <c r="Y144">
        <v>13.5047</v>
      </c>
      <c r="Z144">
        <v>14.4206</v>
      </c>
      <c r="AA144">
        <v>14.525399999999999</v>
      </c>
      <c r="AB144">
        <v>16.109000000000002</v>
      </c>
      <c r="AC144">
        <v>15.661799999999999</v>
      </c>
      <c r="AD144">
        <v>16.171299999999999</v>
      </c>
      <c r="AE144">
        <v>15.9399</v>
      </c>
      <c r="AF144">
        <v>14.4863</v>
      </c>
      <c r="AG144">
        <v>15.601000000000001</v>
      </c>
      <c r="AH144">
        <v>16.090699999999998</v>
      </c>
      <c r="AI144">
        <v>16.501200000000001</v>
      </c>
      <c r="AJ144">
        <v>16.628900000000002</v>
      </c>
      <c r="AK144">
        <v>16.399100000000001</v>
      </c>
      <c r="AL144">
        <v>15.9297</v>
      </c>
      <c r="AM144">
        <v>15.8201</v>
      </c>
      <c r="AN144">
        <v>15.9641</v>
      </c>
      <c r="AO144">
        <v>16.528500000000001</v>
      </c>
      <c r="AP144">
        <v>16.045500000000001</v>
      </c>
      <c r="AQ144">
        <v>17.154900000000001</v>
      </c>
      <c r="AR144">
        <v>16.598199999999999</v>
      </c>
      <c r="AS144">
        <v>16.368200000000002</v>
      </c>
      <c r="AT144">
        <v>16.107700000000001</v>
      </c>
      <c r="AU144">
        <v>15.5717</v>
      </c>
      <c r="AV144">
        <v>16.342700000000001</v>
      </c>
      <c r="AW144">
        <v>16.5139</v>
      </c>
      <c r="AX144">
        <v>17.140799999999999</v>
      </c>
      <c r="AY144">
        <v>17.642399999999999</v>
      </c>
      <c r="AZ144">
        <v>17.174399999999999</v>
      </c>
      <c r="BA144">
        <v>15.8376</v>
      </c>
      <c r="BB144">
        <v>15.815899999999999</v>
      </c>
      <c r="BC144">
        <v>14.831799999999999</v>
      </c>
      <c r="BD144">
        <v>16.4359</v>
      </c>
      <c r="BE144">
        <v>16.0398</v>
      </c>
      <c r="BF144">
        <v>17.718399999999999</v>
      </c>
      <c r="BG144">
        <v>18.5959</v>
      </c>
      <c r="BH144">
        <v>17.6629</v>
      </c>
      <c r="BI144">
        <v>17.9025</v>
      </c>
      <c r="BJ144">
        <v>18.834700000000002</v>
      </c>
      <c r="BK144">
        <v>19.318000000000001</v>
      </c>
      <c r="BL144">
        <v>19.104600000000001</v>
      </c>
      <c r="BM144">
        <v>19.279599999999999</v>
      </c>
      <c r="BN144">
        <v>19.486000000000001</v>
      </c>
      <c r="BO144">
        <v>20.238299999999999</v>
      </c>
      <c r="BP144">
        <v>21.2546</v>
      </c>
      <c r="BQ144">
        <v>21.0839</v>
      </c>
      <c r="BR144">
        <v>23.1692</v>
      </c>
      <c r="BS144">
        <v>23.282399999999999</v>
      </c>
      <c r="BT144">
        <v>21.999300000000002</v>
      </c>
      <c r="BU144">
        <v>23.4697</v>
      </c>
      <c r="BV144">
        <v>25.100899999999999</v>
      </c>
      <c r="BW144">
        <v>26.869800000000001</v>
      </c>
      <c r="BX144">
        <v>29.101800000000001</v>
      </c>
      <c r="BY144">
        <v>29.044599999999999</v>
      </c>
      <c r="BZ144">
        <v>32.107500000000002</v>
      </c>
      <c r="CA144">
        <v>34.4285</v>
      </c>
      <c r="CB144">
        <v>35.641800000000003</v>
      </c>
      <c r="CC144">
        <v>36.651600000000002</v>
      </c>
      <c r="CD144">
        <v>37.677700000000002</v>
      </c>
      <c r="CE144">
        <v>34.057000000000002</v>
      </c>
      <c r="CF144">
        <v>36.7986</v>
      </c>
      <c r="CG144">
        <v>34.283999999999999</v>
      </c>
      <c r="CH144">
        <v>32.946599999999997</v>
      </c>
      <c r="CI144">
        <v>34.408700000000003</v>
      </c>
      <c r="CJ144">
        <v>35.703000000000003</v>
      </c>
      <c r="CK144">
        <v>34.120600000000003</v>
      </c>
      <c r="CL144">
        <v>32.614400000000003</v>
      </c>
      <c r="CM144">
        <v>32.688699999999997</v>
      </c>
      <c r="CN144">
        <v>31.495999999999999</v>
      </c>
      <c r="CO144">
        <v>31.340499999999999</v>
      </c>
      <c r="CP144">
        <v>30.485700000000001</v>
      </c>
      <c r="CQ144">
        <v>33.4649</v>
      </c>
      <c r="CR144">
        <v>34.5959</v>
      </c>
      <c r="CS144">
        <v>32.354900000000001</v>
      </c>
      <c r="CT144">
        <v>32.095399999999998</v>
      </c>
      <c r="CU144">
        <v>32.1464</v>
      </c>
      <c r="CV144">
        <v>35.302100000000003</v>
      </c>
      <c r="CW144">
        <v>37.891399999999997</v>
      </c>
      <c r="CX144">
        <v>34.172899999999998</v>
      </c>
      <c r="CY144">
        <v>33.573999999999998</v>
      </c>
      <c r="CZ144">
        <v>32.355600000000003</v>
      </c>
      <c r="DA144">
        <v>31.617100000000001</v>
      </c>
      <c r="DB144">
        <v>30.517700000000001</v>
      </c>
      <c r="DC144">
        <v>28.3916</v>
      </c>
      <c r="DD144">
        <v>29.1038</v>
      </c>
      <c r="DE144">
        <v>28.656600000000001</v>
      </c>
      <c r="DF144">
        <v>25.744299999999999</v>
      </c>
      <c r="DG144">
        <v>23.973600000000001</v>
      </c>
      <c r="DH144">
        <v>22.218599999999999</v>
      </c>
      <c r="DI144">
        <v>22.540800000000001</v>
      </c>
      <c r="DJ144">
        <v>19.427</v>
      </c>
      <c r="DK144">
        <v>17.203800000000001</v>
      </c>
      <c r="DL144">
        <v>19.561599999999999</v>
      </c>
      <c r="DM144">
        <v>21.4331</v>
      </c>
      <c r="DN144">
        <v>22.1187</v>
      </c>
      <c r="DO144">
        <v>20.724299999999999</v>
      </c>
      <c r="DP144">
        <v>19.962900000000001</v>
      </c>
      <c r="DQ144">
        <v>19.045500000000001</v>
      </c>
      <c r="DR144">
        <v>21.2117</v>
      </c>
      <c r="DS144">
        <v>21.501999999999999</v>
      </c>
      <c r="DT144">
        <v>21.200800000000001</v>
      </c>
      <c r="DU144">
        <v>19.3733</v>
      </c>
      <c r="DV144">
        <v>21.615100000000002</v>
      </c>
      <c r="DW144">
        <v>19.6982</v>
      </c>
      <c r="DX144">
        <v>19.0001</v>
      </c>
      <c r="DY144">
        <v>16.839600000000001</v>
      </c>
    </row>
    <row r="145" spans="1:129" hidden="1" x14ac:dyDescent="0.3">
      <c r="A145" t="s">
        <v>369</v>
      </c>
      <c r="B145" s="5" t="str">
        <f t="shared" si="2"/>
        <v>NTR CN Equity</v>
      </c>
      <c r="C145" t="s">
        <v>149</v>
      </c>
      <c r="D145" t="s">
        <v>6</v>
      </c>
      <c r="E145" t="s">
        <v>6</v>
      </c>
      <c r="F145">
        <v>93.75</v>
      </c>
      <c r="G145" s="2">
        <v>42005</v>
      </c>
      <c r="H145" s="2">
        <v>45657</v>
      </c>
      <c r="I145" s="2" t="s">
        <v>663</v>
      </c>
      <c r="J145" s="4">
        <v>48.4</v>
      </c>
      <c r="K145">
        <v>47.426400000000001</v>
      </c>
      <c r="L145">
        <v>46.192100000000003</v>
      </c>
      <c r="M145">
        <v>44.341099999999997</v>
      </c>
      <c r="N145">
        <v>49.772799999999997</v>
      </c>
      <c r="O145">
        <v>54.662100000000002</v>
      </c>
      <c r="P145">
        <v>53.997199999999999</v>
      </c>
      <c r="Q145">
        <v>56.053100000000001</v>
      </c>
      <c r="R145">
        <v>57.398699999999998</v>
      </c>
      <c r="S145">
        <v>53.635300000000001</v>
      </c>
      <c r="T145">
        <v>52.673200000000001</v>
      </c>
      <c r="U145">
        <v>49.804499999999997</v>
      </c>
      <c r="V145">
        <v>52.872599999999998</v>
      </c>
      <c r="W145">
        <v>55.637799999999999</v>
      </c>
      <c r="X145">
        <v>55.2027</v>
      </c>
      <c r="Y145">
        <v>56.910200000000003</v>
      </c>
      <c r="Z145">
        <v>51.631100000000004</v>
      </c>
      <c r="AA145">
        <v>55.3065</v>
      </c>
      <c r="AB145">
        <v>57.130299999999998</v>
      </c>
      <c r="AC145">
        <v>52.937899999999999</v>
      </c>
      <c r="AD145">
        <v>52.5929</v>
      </c>
      <c r="AE145">
        <v>50.210299999999997</v>
      </c>
      <c r="AF145">
        <v>49.963299999999997</v>
      </c>
      <c r="AG145">
        <v>50.008400000000002</v>
      </c>
      <c r="AH145">
        <v>45.439500000000002</v>
      </c>
      <c r="AI145">
        <v>43.637700000000002</v>
      </c>
      <c r="AJ145">
        <v>39.268099999999997</v>
      </c>
      <c r="AK145">
        <v>40.574100000000001</v>
      </c>
      <c r="AL145">
        <v>38.362099999999998</v>
      </c>
      <c r="AM145">
        <v>36.095500000000001</v>
      </c>
      <c r="AN145">
        <v>36.095500000000001</v>
      </c>
      <c r="AO145">
        <v>39.976500000000001</v>
      </c>
      <c r="AP145">
        <v>43.6967</v>
      </c>
      <c r="AQ145">
        <v>45.328699999999998</v>
      </c>
      <c r="AR145">
        <v>53.6479</v>
      </c>
      <c r="AS145">
        <v>51.7483</v>
      </c>
      <c r="AT145">
        <v>53.218600000000002</v>
      </c>
      <c r="AU145">
        <v>58.043599999999998</v>
      </c>
      <c r="AV145">
        <v>57.688400000000001</v>
      </c>
      <c r="AW145">
        <v>57.816200000000002</v>
      </c>
      <c r="AX145">
        <v>63.363500000000002</v>
      </c>
      <c r="AY145">
        <v>64.498699999999999</v>
      </c>
      <c r="AZ145">
        <v>63.700099999999999</v>
      </c>
      <c r="BA145">
        <v>65.864099999999993</v>
      </c>
      <c r="BB145">
        <v>71.089200000000005</v>
      </c>
      <c r="BC145">
        <v>74.798900000000003</v>
      </c>
      <c r="BD145">
        <v>73.225099999999998</v>
      </c>
      <c r="BE145">
        <v>82.718900000000005</v>
      </c>
      <c r="BF145">
        <v>77.237899999999996</v>
      </c>
      <c r="BG145">
        <v>94.837900000000005</v>
      </c>
      <c r="BH145">
        <v>113.50409999999999</v>
      </c>
      <c r="BI145">
        <v>110.6195</v>
      </c>
      <c r="BJ145">
        <v>108.0496</v>
      </c>
      <c r="BK145">
        <v>90.116100000000003</v>
      </c>
      <c r="BL145">
        <v>96.366500000000002</v>
      </c>
      <c r="BM145">
        <v>105.9926</v>
      </c>
      <c r="BN145">
        <v>101.852</v>
      </c>
      <c r="BO145">
        <v>101.7724</v>
      </c>
      <c r="BP145">
        <v>95.583500000000001</v>
      </c>
      <c r="BQ145">
        <v>87.972300000000004</v>
      </c>
      <c r="BR145">
        <v>98.019900000000007</v>
      </c>
      <c r="BS145">
        <v>94.6203</v>
      </c>
      <c r="BT145">
        <v>89.560299999999998</v>
      </c>
      <c r="BU145">
        <v>84.262</v>
      </c>
      <c r="BV145">
        <v>64.117599999999996</v>
      </c>
      <c r="BW145">
        <v>70.746399999999994</v>
      </c>
      <c r="BX145">
        <v>82.198300000000003</v>
      </c>
      <c r="BY145">
        <v>77.4221</v>
      </c>
      <c r="BZ145">
        <v>76.524900000000002</v>
      </c>
      <c r="CA145">
        <v>67.949100000000001</v>
      </c>
      <c r="CB145">
        <v>66.215699999999998</v>
      </c>
      <c r="CC145">
        <v>68.737799999999993</v>
      </c>
      <c r="CD145">
        <v>61.730499999999999</v>
      </c>
      <c r="CE145">
        <v>65.229500000000002</v>
      </c>
      <c r="CF145">
        <v>68.457999999999998</v>
      </c>
      <c r="CG145">
        <v>67.527699999999996</v>
      </c>
      <c r="CH145">
        <v>74.3001</v>
      </c>
      <c r="CI145">
        <v>65.472999999999999</v>
      </c>
      <c r="CJ145">
        <v>66.563400000000001</v>
      </c>
      <c r="CK145">
        <v>61.355699999999999</v>
      </c>
      <c r="CL145">
        <v>61.778300000000002</v>
      </c>
      <c r="CM145">
        <v>63.109099999999998</v>
      </c>
      <c r="CN145">
        <v>62.167999999999999</v>
      </c>
      <c r="CO145">
        <v>61.897799999999997</v>
      </c>
    </row>
    <row r="146" spans="1:129" x14ac:dyDescent="0.3">
      <c r="A146" t="s">
        <v>370</v>
      </c>
      <c r="B146" t="str">
        <f t="shared" si="2"/>
        <v>NVA CN Equity</v>
      </c>
      <c r="C146" t="s">
        <v>150</v>
      </c>
      <c r="D146" t="s">
        <v>6</v>
      </c>
      <c r="E146" t="s">
        <v>6</v>
      </c>
      <c r="F146">
        <v>18.64</v>
      </c>
      <c r="G146" s="2">
        <v>42005</v>
      </c>
      <c r="H146" s="2">
        <v>45657</v>
      </c>
      <c r="I146" s="2" t="s">
        <v>664</v>
      </c>
      <c r="J146" s="4">
        <v>7.14</v>
      </c>
      <c r="K146">
        <v>8.19</v>
      </c>
      <c r="L146">
        <v>7.62</v>
      </c>
      <c r="M146">
        <v>8.94</v>
      </c>
      <c r="N146">
        <v>7.7</v>
      </c>
      <c r="O146">
        <v>6.69</v>
      </c>
      <c r="P146">
        <v>5.27</v>
      </c>
      <c r="Q146">
        <v>5.69</v>
      </c>
      <c r="R146">
        <v>5.05</v>
      </c>
      <c r="S146">
        <v>4.62</v>
      </c>
      <c r="T146">
        <v>4.07</v>
      </c>
      <c r="U146">
        <v>4.07</v>
      </c>
      <c r="V146">
        <v>4.5</v>
      </c>
      <c r="W146">
        <v>4.42</v>
      </c>
      <c r="X146">
        <v>4.9000000000000004</v>
      </c>
      <c r="Y146">
        <v>5.94</v>
      </c>
      <c r="Z146">
        <v>6.69</v>
      </c>
      <c r="AA146">
        <v>6.25</v>
      </c>
      <c r="AB146">
        <v>6.33</v>
      </c>
      <c r="AC146">
        <v>7.22</v>
      </c>
      <c r="AD146">
        <v>6.76</v>
      </c>
      <c r="AE146">
        <v>6.82</v>
      </c>
      <c r="AF146">
        <v>6.98</v>
      </c>
      <c r="AG146">
        <v>6.94</v>
      </c>
      <c r="AH146">
        <v>6.51</v>
      </c>
      <c r="AI146">
        <v>5.87</v>
      </c>
      <c r="AJ146">
        <v>6.15</v>
      </c>
      <c r="AK146">
        <v>6.15</v>
      </c>
      <c r="AL146">
        <v>6.86</v>
      </c>
      <c r="AM146">
        <v>6.55</v>
      </c>
      <c r="AN146">
        <v>6.39</v>
      </c>
      <c r="AO146">
        <v>6.64</v>
      </c>
      <c r="AP146">
        <v>7.55</v>
      </c>
      <c r="AQ146">
        <v>8.02</v>
      </c>
      <c r="AR146">
        <v>8.42</v>
      </c>
      <c r="AS146">
        <v>8.02</v>
      </c>
      <c r="AT146">
        <v>8.6999999999999993</v>
      </c>
      <c r="AU146">
        <v>7.99</v>
      </c>
      <c r="AV146">
        <v>7.06</v>
      </c>
      <c r="AW146">
        <v>8.43</v>
      </c>
      <c r="AX146">
        <v>9.35</v>
      </c>
      <c r="AY146">
        <v>9.1199999999999992</v>
      </c>
      <c r="AZ146">
        <v>8.41</v>
      </c>
      <c r="BA146">
        <v>7.55</v>
      </c>
      <c r="BB146">
        <v>7.5</v>
      </c>
      <c r="BC146">
        <v>5.3</v>
      </c>
      <c r="BD146">
        <v>3.86</v>
      </c>
      <c r="BE146">
        <v>4.08</v>
      </c>
      <c r="BF146">
        <v>3.95</v>
      </c>
      <c r="BG146">
        <v>4.1900000000000004</v>
      </c>
      <c r="BH146">
        <v>4.3</v>
      </c>
      <c r="BI146">
        <v>4.3600000000000003</v>
      </c>
      <c r="BJ146">
        <v>2.94</v>
      </c>
      <c r="BK146">
        <v>2.61</v>
      </c>
      <c r="BL146">
        <v>2.72</v>
      </c>
      <c r="BM146">
        <v>1.61</v>
      </c>
      <c r="BN146">
        <v>2.48</v>
      </c>
      <c r="BO146">
        <v>1.89</v>
      </c>
      <c r="BP146">
        <v>2.4900000000000002</v>
      </c>
      <c r="BQ146">
        <v>3.19</v>
      </c>
      <c r="BR146">
        <v>2.13</v>
      </c>
      <c r="BS146">
        <v>1.98</v>
      </c>
      <c r="BT146">
        <v>0.48499999999999999</v>
      </c>
      <c r="BU146">
        <v>0.82</v>
      </c>
      <c r="BV146">
        <v>0.76</v>
      </c>
      <c r="BW146">
        <v>0.77</v>
      </c>
      <c r="BX146">
        <v>0.65</v>
      </c>
      <c r="BY146">
        <v>0.81</v>
      </c>
      <c r="BZ146">
        <v>0.64</v>
      </c>
      <c r="CA146">
        <v>0.76</v>
      </c>
      <c r="CB146">
        <v>0.98</v>
      </c>
      <c r="CC146">
        <v>0.92</v>
      </c>
      <c r="CD146">
        <v>1.08</v>
      </c>
      <c r="CE146">
        <v>1.98</v>
      </c>
      <c r="CF146">
        <v>2.37</v>
      </c>
      <c r="CG146">
        <v>2.3199999999999998</v>
      </c>
      <c r="CH146">
        <v>3.06</v>
      </c>
      <c r="CI146">
        <v>3.98</v>
      </c>
      <c r="CJ146">
        <v>3.5</v>
      </c>
      <c r="CK146">
        <v>3.62</v>
      </c>
      <c r="CL146">
        <v>5.14</v>
      </c>
      <c r="CM146">
        <v>6.13</v>
      </c>
      <c r="CN146">
        <v>6.19</v>
      </c>
      <c r="CO146">
        <v>6.96</v>
      </c>
      <c r="CP146">
        <v>8.99</v>
      </c>
      <c r="CQ146">
        <v>9.66</v>
      </c>
      <c r="CR146">
        <v>10.57</v>
      </c>
      <c r="CS146">
        <v>10.96</v>
      </c>
      <c r="CT146">
        <v>12.95</v>
      </c>
      <c r="CU146">
        <v>10.32</v>
      </c>
      <c r="CV146">
        <v>11.39</v>
      </c>
      <c r="CW146">
        <v>10.8</v>
      </c>
      <c r="CX146">
        <v>9.81</v>
      </c>
      <c r="CY146">
        <v>13.51</v>
      </c>
      <c r="CZ146">
        <v>13.8</v>
      </c>
      <c r="DA146">
        <v>12.48</v>
      </c>
      <c r="DB146">
        <v>11.15</v>
      </c>
      <c r="DC146">
        <v>12</v>
      </c>
      <c r="DD146">
        <v>10.93</v>
      </c>
      <c r="DE146">
        <v>11.76</v>
      </c>
      <c r="DF146">
        <v>10.79</v>
      </c>
      <c r="DG146">
        <v>10.62</v>
      </c>
      <c r="DH146">
        <v>11.39</v>
      </c>
      <c r="DI146">
        <v>12.4</v>
      </c>
      <c r="DJ146">
        <v>13</v>
      </c>
      <c r="DK146">
        <v>13.45</v>
      </c>
      <c r="DL146">
        <v>11.72</v>
      </c>
      <c r="DM146">
        <v>11.04</v>
      </c>
      <c r="DN146">
        <v>10.42</v>
      </c>
      <c r="DO146">
        <v>11.64</v>
      </c>
      <c r="DP146">
        <v>11.88</v>
      </c>
      <c r="DQ146">
        <v>12.44</v>
      </c>
      <c r="DR146">
        <v>13.66</v>
      </c>
      <c r="DS146">
        <v>14.22</v>
      </c>
      <c r="DT146">
        <v>13.37</v>
      </c>
      <c r="DU146">
        <v>12.77</v>
      </c>
      <c r="DV146">
        <v>11.12</v>
      </c>
      <c r="DW146">
        <v>11.18</v>
      </c>
      <c r="DX146">
        <v>13.57</v>
      </c>
      <c r="DY146">
        <v>13.82</v>
      </c>
    </row>
    <row r="147" spans="1:129" x14ac:dyDescent="0.3">
      <c r="A147" t="s">
        <v>371</v>
      </c>
      <c r="B147" t="str">
        <f t="shared" si="2"/>
        <v>NWC CN Equity</v>
      </c>
      <c r="C147" t="s">
        <v>151</v>
      </c>
      <c r="D147" t="s">
        <v>6</v>
      </c>
      <c r="E147" t="s">
        <v>6</v>
      </c>
      <c r="F147">
        <v>48.61</v>
      </c>
      <c r="G147" s="2">
        <v>42005</v>
      </c>
      <c r="H147" s="2">
        <v>45657</v>
      </c>
      <c r="I147" s="2" t="s">
        <v>668</v>
      </c>
      <c r="J147" s="4">
        <v>16.66</v>
      </c>
      <c r="K147">
        <v>15.8375</v>
      </c>
      <c r="L147">
        <v>15.882099999999999</v>
      </c>
      <c r="M147">
        <v>15.710699999999999</v>
      </c>
      <c r="N147">
        <v>15.101599999999999</v>
      </c>
      <c r="O147">
        <v>15.8934</v>
      </c>
      <c r="P147">
        <v>17.6586</v>
      </c>
      <c r="Q147">
        <v>17.388999999999999</v>
      </c>
      <c r="R147">
        <v>18.276700000000002</v>
      </c>
      <c r="S147">
        <v>18.821899999999999</v>
      </c>
      <c r="T147">
        <v>17.627700000000001</v>
      </c>
      <c r="U147">
        <v>18.811</v>
      </c>
      <c r="V147">
        <v>20.031400000000001</v>
      </c>
      <c r="W147">
        <v>20.589099999999998</v>
      </c>
      <c r="X147">
        <v>19.175599999999999</v>
      </c>
      <c r="Y147">
        <v>18.492699999999999</v>
      </c>
      <c r="Z147">
        <v>19.805499999999999</v>
      </c>
      <c r="AA147">
        <v>19.744399999999999</v>
      </c>
      <c r="AB147">
        <v>20.441400000000002</v>
      </c>
      <c r="AC147">
        <v>19.650500000000001</v>
      </c>
      <c r="AD147">
        <v>17.520900000000001</v>
      </c>
      <c r="AE147">
        <v>17.3581</v>
      </c>
      <c r="AF147">
        <v>16.985199999999999</v>
      </c>
      <c r="AG147">
        <v>18.872699999999998</v>
      </c>
      <c r="AH147">
        <v>20.079599999999999</v>
      </c>
      <c r="AI147">
        <v>20.107099999999999</v>
      </c>
      <c r="AJ147">
        <v>21.968699999999998</v>
      </c>
      <c r="AK147">
        <v>22.308199999999999</v>
      </c>
      <c r="AL147">
        <v>22.363600000000002</v>
      </c>
      <c r="AM147">
        <v>21.873999999999999</v>
      </c>
      <c r="AN147">
        <v>21.370200000000001</v>
      </c>
      <c r="AO147">
        <v>22.0139</v>
      </c>
      <c r="AP147">
        <v>21.150099999999998</v>
      </c>
      <c r="AQ147">
        <v>22.260300000000001</v>
      </c>
      <c r="AR147">
        <v>23.144200000000001</v>
      </c>
      <c r="AS147">
        <v>21.489000000000001</v>
      </c>
      <c r="AT147">
        <v>20.824400000000001</v>
      </c>
      <c r="AU147">
        <v>19.588100000000001</v>
      </c>
      <c r="AV147">
        <v>19.547899999999998</v>
      </c>
      <c r="AW147">
        <v>19.967300000000002</v>
      </c>
      <c r="AX147">
        <v>20.2928</v>
      </c>
      <c r="AY147">
        <v>21.4328</v>
      </c>
      <c r="AZ147">
        <v>21.725200000000001</v>
      </c>
      <c r="BA147">
        <v>21.1038</v>
      </c>
      <c r="BB147">
        <v>20.7851</v>
      </c>
      <c r="BC147">
        <v>21.213799999999999</v>
      </c>
      <c r="BD147">
        <v>21.7608</v>
      </c>
      <c r="BE147">
        <v>23.461400000000001</v>
      </c>
      <c r="BF147">
        <v>23.274699999999999</v>
      </c>
      <c r="BG147">
        <v>23.998999999999999</v>
      </c>
      <c r="BH147">
        <v>21.759399999999999</v>
      </c>
      <c r="BI147">
        <v>21.374300000000002</v>
      </c>
      <c r="BJ147">
        <v>22.424099999999999</v>
      </c>
      <c r="BK147">
        <v>22.826799999999999</v>
      </c>
      <c r="BL147">
        <v>23.071200000000001</v>
      </c>
      <c r="BM147">
        <v>23.628699999999998</v>
      </c>
      <c r="BN147">
        <v>21.867599999999999</v>
      </c>
      <c r="BO147">
        <v>21.774899999999999</v>
      </c>
      <c r="BP147">
        <v>21.890799999999999</v>
      </c>
      <c r="BQ147">
        <v>21.370999999999999</v>
      </c>
      <c r="BR147">
        <v>21.550799999999999</v>
      </c>
      <c r="BS147">
        <v>20.0886</v>
      </c>
      <c r="BT147">
        <v>17.8445</v>
      </c>
      <c r="BU147">
        <v>20.932600000000001</v>
      </c>
      <c r="BV147">
        <v>21.322600000000001</v>
      </c>
      <c r="BW147">
        <v>23.886900000000001</v>
      </c>
      <c r="BX147">
        <v>23.983499999999999</v>
      </c>
      <c r="BY147">
        <v>22.937200000000001</v>
      </c>
      <c r="BZ147">
        <v>29.584299999999999</v>
      </c>
      <c r="CA147">
        <v>26.699000000000002</v>
      </c>
      <c r="CB147">
        <v>27.308599999999998</v>
      </c>
      <c r="CC147">
        <v>26.654800000000002</v>
      </c>
      <c r="CD147">
        <v>26.597200000000001</v>
      </c>
      <c r="CE147">
        <v>25.578399999999998</v>
      </c>
      <c r="CF147">
        <v>29.998899999999999</v>
      </c>
      <c r="CG147">
        <v>29.380400000000002</v>
      </c>
      <c r="CH147">
        <v>29.7622</v>
      </c>
      <c r="CI147">
        <v>29.505700000000001</v>
      </c>
      <c r="CJ147">
        <v>30.486699999999999</v>
      </c>
      <c r="CK147">
        <v>30.025500000000001</v>
      </c>
      <c r="CL147">
        <v>28.665400000000002</v>
      </c>
      <c r="CM147">
        <v>28.5044</v>
      </c>
      <c r="CN147">
        <v>28.5383</v>
      </c>
      <c r="CO147">
        <v>29.334599999999998</v>
      </c>
      <c r="CP147">
        <v>30.028600000000001</v>
      </c>
      <c r="CQ147">
        <v>30.8596</v>
      </c>
      <c r="CR147">
        <v>32.813000000000002</v>
      </c>
      <c r="CS147">
        <v>31.003799999999998</v>
      </c>
      <c r="CT147">
        <v>31.410499999999999</v>
      </c>
      <c r="CU147">
        <v>29.127099999999999</v>
      </c>
      <c r="CV147">
        <v>30.168299999999999</v>
      </c>
      <c r="CW147">
        <v>29.792100000000001</v>
      </c>
      <c r="CX147">
        <v>28.321899999999999</v>
      </c>
      <c r="CY147">
        <v>31.385100000000001</v>
      </c>
      <c r="CZ147">
        <v>33.483400000000003</v>
      </c>
      <c r="DA147">
        <v>31.828099999999999</v>
      </c>
      <c r="DB147">
        <v>32.427599999999998</v>
      </c>
      <c r="DC147">
        <v>31.658100000000001</v>
      </c>
      <c r="DD147">
        <v>33.814500000000002</v>
      </c>
      <c r="DE147">
        <v>35.901600000000002</v>
      </c>
      <c r="DF147">
        <v>34.817599999999999</v>
      </c>
      <c r="DG147">
        <v>28.7164</v>
      </c>
      <c r="DH147">
        <v>29.3565</v>
      </c>
      <c r="DI147">
        <v>27.8933</v>
      </c>
      <c r="DJ147">
        <v>31.6355</v>
      </c>
      <c r="DK147">
        <v>32.708500000000001</v>
      </c>
      <c r="DL147">
        <v>33.087800000000001</v>
      </c>
      <c r="DM147">
        <v>36.688099999999999</v>
      </c>
      <c r="DN147">
        <v>36.332999999999998</v>
      </c>
      <c r="DO147">
        <v>37.659700000000001</v>
      </c>
      <c r="DP147">
        <v>36.669400000000003</v>
      </c>
      <c r="DQ147">
        <v>36.822499999999998</v>
      </c>
      <c r="DR147">
        <v>35.482500000000002</v>
      </c>
      <c r="DS147">
        <v>39.470199999999998</v>
      </c>
      <c r="DT147">
        <v>42.584699999999998</v>
      </c>
      <c r="DU147">
        <v>43.508600000000001</v>
      </c>
      <c r="DV147">
        <v>49.273299999999999</v>
      </c>
      <c r="DW147">
        <v>50.31</v>
      </c>
      <c r="DX147">
        <v>49.484499999999997</v>
      </c>
      <c r="DY147">
        <v>47.537599999999998</v>
      </c>
    </row>
    <row r="148" spans="1:129" x14ac:dyDescent="0.3">
      <c r="A148" t="s">
        <v>372</v>
      </c>
      <c r="B148" t="str">
        <f t="shared" si="2"/>
        <v>NWH-U CN Equity</v>
      </c>
      <c r="C148" t="s">
        <v>152</v>
      </c>
      <c r="D148" t="s">
        <v>6</v>
      </c>
      <c r="E148" t="s">
        <v>6</v>
      </c>
      <c r="F148">
        <v>5.59</v>
      </c>
      <c r="G148" s="2">
        <v>42005</v>
      </c>
      <c r="H148" s="2">
        <v>45657</v>
      </c>
      <c r="I148" s="2" t="s">
        <v>667</v>
      </c>
      <c r="J148" s="4">
        <v>4.04</v>
      </c>
      <c r="K148">
        <v>4.3989000000000003</v>
      </c>
      <c r="L148">
        <v>4.0456000000000003</v>
      </c>
      <c r="M148">
        <v>4.0034999999999998</v>
      </c>
      <c r="N148">
        <v>3.9171</v>
      </c>
      <c r="O148">
        <v>3.6183999999999998</v>
      </c>
      <c r="P148">
        <v>3.6131000000000002</v>
      </c>
      <c r="Q148">
        <v>3.8689</v>
      </c>
      <c r="R148">
        <v>3.7235999999999998</v>
      </c>
      <c r="S148">
        <v>4.0156000000000001</v>
      </c>
      <c r="T148">
        <v>4.1311999999999998</v>
      </c>
      <c r="U148">
        <v>4.2526999999999999</v>
      </c>
      <c r="V148">
        <v>4.1897000000000002</v>
      </c>
      <c r="W148">
        <v>4.4043999999999999</v>
      </c>
      <c r="X148">
        <v>4.6932999999999998</v>
      </c>
      <c r="Y148">
        <v>4.7312000000000003</v>
      </c>
      <c r="Z148">
        <v>4.7243000000000004</v>
      </c>
      <c r="AA148">
        <v>4.9852999999999996</v>
      </c>
      <c r="AB148">
        <v>5.1082000000000001</v>
      </c>
      <c r="AC148">
        <v>5.3311999999999999</v>
      </c>
      <c r="AD148">
        <v>5.2988999999999997</v>
      </c>
      <c r="AE148">
        <v>5.3525999999999998</v>
      </c>
      <c r="AF148">
        <v>4.9737</v>
      </c>
      <c r="AG148">
        <v>5.2698999999999998</v>
      </c>
      <c r="AH148">
        <v>5.2008999999999999</v>
      </c>
      <c r="AI148">
        <v>5.3394000000000004</v>
      </c>
      <c r="AJ148">
        <v>5.556</v>
      </c>
      <c r="AK148">
        <v>5.7066999999999997</v>
      </c>
      <c r="AL148">
        <v>5.7316000000000003</v>
      </c>
      <c r="AM148">
        <v>5.7295999999999996</v>
      </c>
      <c r="AN148">
        <v>5.7328000000000001</v>
      </c>
      <c r="AO148">
        <v>5.9741999999999997</v>
      </c>
      <c r="AP148">
        <v>6.1898</v>
      </c>
      <c r="AQ148">
        <v>6.2481999999999998</v>
      </c>
      <c r="AR148">
        <v>6.3178000000000001</v>
      </c>
      <c r="AS148">
        <v>6.3221999999999996</v>
      </c>
      <c r="AT148">
        <v>6.4482999999999997</v>
      </c>
      <c r="AU148">
        <v>5.9314</v>
      </c>
      <c r="AV148">
        <v>6.3798000000000004</v>
      </c>
      <c r="AW148">
        <v>6.3784000000000001</v>
      </c>
      <c r="AX148">
        <v>6.4218999999999999</v>
      </c>
      <c r="AY148">
        <v>6.5061999999999998</v>
      </c>
      <c r="AZ148">
        <v>6.4691999999999998</v>
      </c>
      <c r="BA148">
        <v>6.5944000000000003</v>
      </c>
      <c r="BB148">
        <v>6.5747999999999998</v>
      </c>
      <c r="BC148">
        <v>6.2618999999999998</v>
      </c>
      <c r="BD148">
        <v>6.2302999999999997</v>
      </c>
      <c r="BE148">
        <v>5.6700999999999997</v>
      </c>
      <c r="BF148">
        <v>6.4276999999999997</v>
      </c>
      <c r="BG148">
        <v>6.7218999999999998</v>
      </c>
      <c r="BH148">
        <v>7.1013000000000002</v>
      </c>
      <c r="BI148">
        <v>7.0201000000000002</v>
      </c>
      <c r="BJ148">
        <v>7.4297000000000004</v>
      </c>
      <c r="BK148">
        <v>7.2987000000000002</v>
      </c>
      <c r="BL148">
        <v>7.3400999999999996</v>
      </c>
      <c r="BM148">
        <v>7.2881</v>
      </c>
      <c r="BN148">
        <v>7.4173</v>
      </c>
      <c r="BO148">
        <v>7.5796999999999999</v>
      </c>
      <c r="BP148">
        <v>7.9135999999999997</v>
      </c>
      <c r="BQ148">
        <v>7.6435000000000004</v>
      </c>
      <c r="BR148">
        <v>7.8528000000000002</v>
      </c>
      <c r="BS148">
        <v>7.7317999999999998</v>
      </c>
      <c r="BT148">
        <v>6.3025000000000002</v>
      </c>
      <c r="BU148">
        <v>6.4112999999999998</v>
      </c>
      <c r="BV148">
        <v>6.9607000000000001</v>
      </c>
      <c r="BW148">
        <v>7.1840999999999999</v>
      </c>
      <c r="BX148">
        <v>7.5285000000000002</v>
      </c>
      <c r="BY148">
        <v>7.9550000000000001</v>
      </c>
      <c r="BZ148">
        <v>7.6902999999999997</v>
      </c>
      <c r="CA148">
        <v>7.7698999999999998</v>
      </c>
      <c r="CB148">
        <v>8.3394999999999992</v>
      </c>
      <c r="CC148">
        <v>8.6725999999999992</v>
      </c>
      <c r="CD148">
        <v>8.9179999999999993</v>
      </c>
      <c r="CE148">
        <v>8.7218</v>
      </c>
      <c r="CF148">
        <v>9.0396000000000001</v>
      </c>
      <c r="CG148">
        <v>9.1769999999999996</v>
      </c>
      <c r="CH148">
        <v>9.1043000000000003</v>
      </c>
      <c r="CI148">
        <v>9.0381</v>
      </c>
      <c r="CJ148">
        <v>9.3129000000000008</v>
      </c>
      <c r="CK148">
        <v>9.5036000000000005</v>
      </c>
      <c r="CL148">
        <v>9.3064</v>
      </c>
      <c r="CM148">
        <v>9.6211000000000002</v>
      </c>
      <c r="CN148">
        <v>9.6174999999999997</v>
      </c>
      <c r="CO148">
        <v>10.103300000000001</v>
      </c>
      <c r="CP148">
        <v>9.8379999999999992</v>
      </c>
      <c r="CQ148">
        <v>10.026999999999999</v>
      </c>
      <c r="CR148">
        <v>10.2234</v>
      </c>
      <c r="CS148">
        <v>9.8872999999999998</v>
      </c>
      <c r="CT148">
        <v>9.7126999999999999</v>
      </c>
      <c r="CU148">
        <v>9.0952999999999999</v>
      </c>
      <c r="CV148">
        <v>9.9689999999999994</v>
      </c>
      <c r="CW148">
        <v>9.5562000000000005</v>
      </c>
      <c r="CX148">
        <v>8.1290999999999993</v>
      </c>
      <c r="CY148">
        <v>8.2880000000000003</v>
      </c>
      <c r="CZ148">
        <v>7.8769999999999998</v>
      </c>
      <c r="DA148">
        <v>7.4325999999999999</v>
      </c>
      <c r="DB148">
        <v>7.9307999999999996</v>
      </c>
      <c r="DC148">
        <v>7.5650000000000004</v>
      </c>
      <c r="DD148">
        <v>6.7690000000000001</v>
      </c>
      <c r="DE148">
        <v>6.5671999999999997</v>
      </c>
      <c r="DF148">
        <v>6.0799000000000003</v>
      </c>
      <c r="DG148">
        <v>5.1767000000000003</v>
      </c>
      <c r="DH148">
        <v>5.7976999999999999</v>
      </c>
      <c r="DI148">
        <v>5.7190000000000003</v>
      </c>
      <c r="DJ148">
        <v>4.2782</v>
      </c>
      <c r="DK148">
        <v>3.4024999999999999</v>
      </c>
      <c r="DL148">
        <v>3.7669000000000001</v>
      </c>
      <c r="DM148">
        <v>4.4340999999999999</v>
      </c>
      <c r="DN148">
        <v>4.2359999999999998</v>
      </c>
      <c r="DO148">
        <v>3.4655999999999998</v>
      </c>
      <c r="DP148">
        <v>4.1102999999999996</v>
      </c>
      <c r="DQ148">
        <v>4.4531999999999998</v>
      </c>
      <c r="DR148">
        <v>4.4974999999999996</v>
      </c>
      <c r="DS148">
        <v>4.1600999999999999</v>
      </c>
      <c r="DT148">
        <v>4.5259</v>
      </c>
      <c r="DU148">
        <v>4.5796999999999999</v>
      </c>
      <c r="DV148">
        <v>5.1304999999999996</v>
      </c>
      <c r="DW148">
        <v>4.7031999999999998</v>
      </c>
      <c r="DX148">
        <v>4.6302000000000003</v>
      </c>
      <c r="DY148">
        <v>4.1162000000000001</v>
      </c>
    </row>
    <row r="149" spans="1:129" x14ac:dyDescent="0.3">
      <c r="A149" t="s">
        <v>373</v>
      </c>
      <c r="B149" t="str">
        <f t="shared" si="2"/>
        <v>NXE CN Equity</v>
      </c>
      <c r="C149" t="s">
        <v>153</v>
      </c>
      <c r="D149" t="s">
        <v>6</v>
      </c>
      <c r="E149" t="s">
        <v>6</v>
      </c>
      <c r="F149">
        <v>17.100000000000001</v>
      </c>
      <c r="G149" s="2">
        <v>42005</v>
      </c>
      <c r="H149" s="2">
        <v>45657</v>
      </c>
      <c r="I149" s="2" t="s">
        <v>664</v>
      </c>
      <c r="J149" s="4">
        <v>0.35</v>
      </c>
      <c r="K149">
        <v>0.44500000000000001</v>
      </c>
      <c r="L149">
        <v>0.52</v>
      </c>
      <c r="M149">
        <v>0.51</v>
      </c>
      <c r="N149">
        <v>0.53</v>
      </c>
      <c r="O149">
        <v>0.78</v>
      </c>
      <c r="P149">
        <v>0.68</v>
      </c>
      <c r="Q149">
        <v>0.71</v>
      </c>
      <c r="R149">
        <v>0.62</v>
      </c>
      <c r="S149">
        <v>0.73</v>
      </c>
      <c r="T149">
        <v>0.64</v>
      </c>
      <c r="U149">
        <v>0.72</v>
      </c>
      <c r="V149">
        <v>0.79</v>
      </c>
      <c r="W149">
        <v>0.98</v>
      </c>
      <c r="X149">
        <v>1.75</v>
      </c>
      <c r="Y149">
        <v>2.25</v>
      </c>
      <c r="Z149">
        <v>2.38</v>
      </c>
      <c r="AA149">
        <v>2.65</v>
      </c>
      <c r="AB149">
        <v>2.3199999999999998</v>
      </c>
      <c r="AC149">
        <v>2.3199999999999998</v>
      </c>
      <c r="AD149">
        <v>2</v>
      </c>
      <c r="AE149">
        <v>1.61</v>
      </c>
      <c r="AF149">
        <v>1.93</v>
      </c>
      <c r="AG149">
        <v>2.33</v>
      </c>
      <c r="AH149">
        <v>3.57</v>
      </c>
      <c r="AI149">
        <v>3.83</v>
      </c>
      <c r="AJ149">
        <v>3.15</v>
      </c>
      <c r="AK149">
        <v>2.95</v>
      </c>
      <c r="AL149">
        <v>3.06</v>
      </c>
      <c r="AM149">
        <v>2.87</v>
      </c>
      <c r="AN149">
        <v>3.15</v>
      </c>
      <c r="AO149">
        <v>2.92</v>
      </c>
      <c r="AP149">
        <v>2.77</v>
      </c>
      <c r="AQ149">
        <v>2.42</v>
      </c>
      <c r="AR149">
        <v>3.13</v>
      </c>
      <c r="AS149">
        <v>3.21</v>
      </c>
      <c r="AT149">
        <v>2.82</v>
      </c>
      <c r="AU149">
        <v>2.69</v>
      </c>
      <c r="AV149">
        <v>2.2200000000000002</v>
      </c>
      <c r="AW149">
        <v>2.56</v>
      </c>
      <c r="AX149">
        <v>2.4500000000000002</v>
      </c>
      <c r="AY149">
        <v>2.4300000000000002</v>
      </c>
      <c r="AZ149">
        <v>2.65</v>
      </c>
      <c r="BA149">
        <v>2.54</v>
      </c>
      <c r="BB149">
        <v>2.62</v>
      </c>
      <c r="BC149">
        <v>2.7</v>
      </c>
      <c r="BD149">
        <v>2.84</v>
      </c>
      <c r="BE149">
        <v>2.41</v>
      </c>
      <c r="BF149">
        <v>2.2799999999999998</v>
      </c>
      <c r="BG149">
        <v>2.16</v>
      </c>
      <c r="BH149">
        <v>2.16</v>
      </c>
      <c r="BI149">
        <v>2.12</v>
      </c>
      <c r="BJ149">
        <v>2.04</v>
      </c>
      <c r="BK149">
        <v>2.04</v>
      </c>
      <c r="BL149">
        <v>1.89</v>
      </c>
      <c r="BM149">
        <v>1.74</v>
      </c>
      <c r="BN149">
        <v>1.72</v>
      </c>
      <c r="BO149">
        <v>1.7</v>
      </c>
      <c r="BP149">
        <v>1.74</v>
      </c>
      <c r="BQ149">
        <v>1.67</v>
      </c>
      <c r="BR149">
        <v>1.36</v>
      </c>
      <c r="BS149">
        <v>1.19</v>
      </c>
      <c r="BT149">
        <v>1.08</v>
      </c>
      <c r="BU149">
        <v>1.84</v>
      </c>
      <c r="BV149">
        <v>1.95</v>
      </c>
      <c r="BW149">
        <v>1.77</v>
      </c>
      <c r="BX149">
        <v>2.38</v>
      </c>
      <c r="BY149">
        <v>2.58</v>
      </c>
      <c r="BZ149">
        <v>2.31</v>
      </c>
      <c r="CA149">
        <v>2.23</v>
      </c>
      <c r="CB149">
        <v>2.33</v>
      </c>
      <c r="CC149">
        <v>3.51</v>
      </c>
      <c r="CD149">
        <v>3.61</v>
      </c>
      <c r="CE149">
        <v>4.4800000000000004</v>
      </c>
      <c r="CF149">
        <v>4.53</v>
      </c>
      <c r="CG149">
        <v>4.6399999999999997</v>
      </c>
      <c r="CH149">
        <v>5.82</v>
      </c>
      <c r="CI149">
        <v>5.0999999999999996</v>
      </c>
      <c r="CJ149">
        <v>5.27</v>
      </c>
      <c r="CK149">
        <v>5.93</v>
      </c>
      <c r="CL149">
        <v>6.02</v>
      </c>
      <c r="CM149">
        <v>6.84</v>
      </c>
      <c r="CN149">
        <v>5.98</v>
      </c>
      <c r="CO149">
        <v>5.54</v>
      </c>
      <c r="CP149">
        <v>5.23</v>
      </c>
      <c r="CQ149">
        <v>6.73</v>
      </c>
      <c r="CR149">
        <v>7.08</v>
      </c>
      <c r="CS149">
        <v>6.33</v>
      </c>
      <c r="CT149">
        <v>6</v>
      </c>
      <c r="CU149">
        <v>4.62</v>
      </c>
      <c r="CV149">
        <v>5.58</v>
      </c>
      <c r="CW149">
        <v>5.84</v>
      </c>
      <c r="CX149">
        <v>5.0199999999999996</v>
      </c>
      <c r="CY149">
        <v>5.72</v>
      </c>
      <c r="CZ149">
        <v>6.38</v>
      </c>
      <c r="DA149">
        <v>5.99</v>
      </c>
      <c r="DB149">
        <v>6.42</v>
      </c>
      <c r="DC149">
        <v>5.75</v>
      </c>
      <c r="DD149">
        <v>5.19</v>
      </c>
      <c r="DE149">
        <v>5.26</v>
      </c>
      <c r="DF149">
        <v>5.24</v>
      </c>
      <c r="DG149">
        <v>6.25</v>
      </c>
      <c r="DH149">
        <v>6.47</v>
      </c>
      <c r="DI149">
        <v>7.11</v>
      </c>
      <c r="DJ149">
        <v>8.1300000000000008</v>
      </c>
      <c r="DK149">
        <v>8.3699999999999992</v>
      </c>
      <c r="DL149">
        <v>8.85</v>
      </c>
      <c r="DM149">
        <v>9.16</v>
      </c>
      <c r="DN149">
        <v>10.3</v>
      </c>
      <c r="DO149">
        <v>9.57</v>
      </c>
      <c r="DP149">
        <v>10.53</v>
      </c>
      <c r="DQ149">
        <v>10.48</v>
      </c>
      <c r="DR149">
        <v>10.62</v>
      </c>
      <c r="DS149">
        <v>9.5299999999999994</v>
      </c>
      <c r="DT149">
        <v>9.1999999999999993</v>
      </c>
      <c r="DU149">
        <v>8.0852000000000004</v>
      </c>
      <c r="DV149">
        <v>8.82</v>
      </c>
      <c r="DW149">
        <v>10.24</v>
      </c>
      <c r="DX149">
        <v>11.91</v>
      </c>
      <c r="DY149">
        <v>9.48</v>
      </c>
    </row>
    <row r="150" spans="1:129" x14ac:dyDescent="0.3">
      <c r="A150" t="s">
        <v>374</v>
      </c>
      <c r="B150" t="str">
        <f t="shared" si="2"/>
        <v>OGC CN Equity</v>
      </c>
      <c r="C150" t="s">
        <v>154</v>
      </c>
      <c r="D150" t="s">
        <v>6</v>
      </c>
      <c r="E150" t="s">
        <v>6</v>
      </c>
      <c r="F150">
        <v>44.12</v>
      </c>
      <c r="G150" s="2">
        <v>42005</v>
      </c>
      <c r="H150" s="2">
        <v>45657</v>
      </c>
      <c r="I150" s="2" t="s">
        <v>663</v>
      </c>
      <c r="J150" s="4">
        <v>7.72</v>
      </c>
      <c r="K150">
        <v>6.7249999999999996</v>
      </c>
      <c r="L150">
        <v>6.7812999999999999</v>
      </c>
      <c r="M150">
        <v>6.4717000000000002</v>
      </c>
      <c r="N150">
        <v>8.4977</v>
      </c>
      <c r="O150">
        <v>8.6946999999999992</v>
      </c>
      <c r="P150">
        <v>6.3592000000000004</v>
      </c>
      <c r="Q150">
        <v>6.5279999999999996</v>
      </c>
      <c r="R150">
        <v>5.4869000000000003</v>
      </c>
      <c r="S150">
        <v>7.0345000000000004</v>
      </c>
      <c r="T150">
        <v>7.2595999999999998</v>
      </c>
      <c r="U150">
        <v>7.4283999999999999</v>
      </c>
      <c r="V150">
        <v>8.1318999999999999</v>
      </c>
      <c r="W150">
        <v>10.6812</v>
      </c>
      <c r="X150">
        <v>10.1957</v>
      </c>
      <c r="Y150">
        <v>12.8231</v>
      </c>
      <c r="Z150">
        <v>11.3666</v>
      </c>
      <c r="AA150">
        <v>14.079700000000001</v>
      </c>
      <c r="AB150">
        <v>13.48</v>
      </c>
      <c r="AC150">
        <v>11.795</v>
      </c>
      <c r="AD150">
        <v>11.2524</v>
      </c>
      <c r="AE150">
        <v>11.709300000000001</v>
      </c>
      <c r="AF150">
        <v>10.6526</v>
      </c>
      <c r="AG150">
        <v>11.166700000000001</v>
      </c>
      <c r="AH150">
        <v>12.908799999999999</v>
      </c>
      <c r="AI150">
        <v>10.7668</v>
      </c>
      <c r="AJ150">
        <v>11.293200000000001</v>
      </c>
      <c r="AK150">
        <v>12.755100000000001</v>
      </c>
      <c r="AL150">
        <v>13.041700000000001</v>
      </c>
      <c r="AM150">
        <v>11.2072</v>
      </c>
      <c r="AN150">
        <v>9.7741000000000007</v>
      </c>
      <c r="AO150">
        <v>11.1213</v>
      </c>
      <c r="AP150">
        <v>10.805999999999999</v>
      </c>
      <c r="AQ150">
        <v>9.9174000000000007</v>
      </c>
      <c r="AR150">
        <v>9.5509000000000004</v>
      </c>
      <c r="AS150">
        <v>9.2919999999999998</v>
      </c>
      <c r="AT150">
        <v>9.7522000000000002</v>
      </c>
      <c r="AU150">
        <v>9.8384999999999998</v>
      </c>
      <c r="AV150">
        <v>10.019299999999999</v>
      </c>
      <c r="AW150">
        <v>9.9903999999999993</v>
      </c>
      <c r="AX150">
        <v>9.2108000000000008</v>
      </c>
      <c r="AY150">
        <v>10.539</v>
      </c>
      <c r="AZ150">
        <v>11.5496</v>
      </c>
      <c r="BA150">
        <v>11.218400000000001</v>
      </c>
      <c r="BB150">
        <v>11.3346</v>
      </c>
      <c r="BC150">
        <v>11.014900000000001</v>
      </c>
      <c r="BD150">
        <v>11.247400000000001</v>
      </c>
      <c r="BE150">
        <v>14.4734</v>
      </c>
      <c r="BF150">
        <v>13.630599999999999</v>
      </c>
      <c r="BG150">
        <v>12.322800000000001</v>
      </c>
      <c r="BH150">
        <v>12.2456</v>
      </c>
      <c r="BI150">
        <v>10.9627</v>
      </c>
      <c r="BJ150">
        <v>10.875299999999999</v>
      </c>
      <c r="BK150">
        <v>10.437900000000001</v>
      </c>
      <c r="BL150">
        <v>10.437900000000001</v>
      </c>
      <c r="BM150">
        <v>9.3008000000000006</v>
      </c>
      <c r="BN150">
        <v>10.088100000000001</v>
      </c>
      <c r="BO150">
        <v>9.2134</v>
      </c>
      <c r="BP150">
        <v>7.7263999999999999</v>
      </c>
      <c r="BQ150">
        <v>7.4348000000000001</v>
      </c>
      <c r="BR150">
        <v>8.0762999999999998</v>
      </c>
      <c r="BS150">
        <v>5.7145999999999999</v>
      </c>
      <c r="BT150">
        <v>3.9361000000000002</v>
      </c>
      <c r="BU150">
        <v>6.1810999999999998</v>
      </c>
      <c r="BV150">
        <v>8.1637000000000004</v>
      </c>
      <c r="BW150">
        <v>9.2134</v>
      </c>
      <c r="BX150">
        <v>10.2338</v>
      </c>
      <c r="BY150">
        <v>8.7759999999999998</v>
      </c>
      <c r="BZ150">
        <v>5.9770000000000003</v>
      </c>
      <c r="CA150">
        <v>5.0731999999999999</v>
      </c>
      <c r="CB150">
        <v>4.7233000000000001</v>
      </c>
      <c r="CC150">
        <v>7.1723999999999997</v>
      </c>
      <c r="CD150">
        <v>6.5601000000000003</v>
      </c>
      <c r="CE150">
        <v>5.3647</v>
      </c>
      <c r="CF150">
        <v>5.4522000000000004</v>
      </c>
      <c r="CG150">
        <v>5.9770000000000003</v>
      </c>
      <c r="CH150">
        <v>7.5514999999999999</v>
      </c>
      <c r="CI150">
        <v>6.8517000000000001</v>
      </c>
      <c r="CJ150">
        <v>7.085</v>
      </c>
      <c r="CK150">
        <v>6.8808999999999996</v>
      </c>
      <c r="CL150">
        <v>6.0353000000000003</v>
      </c>
      <c r="CM150">
        <v>6.7351000000000001</v>
      </c>
      <c r="CN150">
        <v>6.7641999999999998</v>
      </c>
      <c r="CO150">
        <v>6.4143999999999997</v>
      </c>
      <c r="CP150">
        <v>5.7145999999999999</v>
      </c>
      <c r="CQ150">
        <v>6.9683000000000002</v>
      </c>
      <c r="CR150">
        <v>8.0762999999999998</v>
      </c>
      <c r="CS150">
        <v>9.33</v>
      </c>
      <c r="CT150">
        <v>8.5718999999999994</v>
      </c>
      <c r="CU150">
        <v>7.2016</v>
      </c>
      <c r="CV150">
        <v>6.7934000000000001</v>
      </c>
      <c r="CW150">
        <v>5.6562999999999999</v>
      </c>
      <c r="CX150">
        <v>6.5601000000000003</v>
      </c>
      <c r="CY150">
        <v>5.7728999999999999</v>
      </c>
      <c r="CZ150">
        <v>6.6768000000000001</v>
      </c>
      <c r="DA150">
        <v>7.5223000000000004</v>
      </c>
      <c r="DB150">
        <v>8.3970000000000002</v>
      </c>
      <c r="DC150">
        <v>8.1053999999999995</v>
      </c>
      <c r="DD150">
        <v>9.8181999999999992</v>
      </c>
      <c r="DE150">
        <v>9.0854999999999997</v>
      </c>
      <c r="DF150">
        <v>8.6458999999999993</v>
      </c>
      <c r="DG150">
        <v>7.6494</v>
      </c>
      <c r="DH150">
        <v>8.0890000000000004</v>
      </c>
      <c r="DI150">
        <v>8.6006999999999998</v>
      </c>
      <c r="DJ150">
        <v>7.8349000000000002</v>
      </c>
      <c r="DK150">
        <v>6.8334000000000001</v>
      </c>
      <c r="DL150">
        <v>7.0101000000000004</v>
      </c>
      <c r="DM150">
        <v>7.4813999999999998</v>
      </c>
      <c r="DN150">
        <v>7.9231999999999996</v>
      </c>
      <c r="DO150">
        <v>6.6272000000000002</v>
      </c>
      <c r="DP150">
        <v>9.0593000000000004</v>
      </c>
      <c r="DQ150">
        <v>8.8224</v>
      </c>
      <c r="DR150">
        <v>9.2665000000000006</v>
      </c>
      <c r="DS150">
        <v>9.2960999999999991</v>
      </c>
      <c r="DT150">
        <v>10.065799999999999</v>
      </c>
      <c r="DU150">
        <v>10.432499999999999</v>
      </c>
      <c r="DV150">
        <v>11.383599999999999</v>
      </c>
      <c r="DW150">
        <v>11.7403</v>
      </c>
      <c r="DX150">
        <v>13.1372</v>
      </c>
      <c r="DY150">
        <v>11.8294</v>
      </c>
    </row>
    <row r="151" spans="1:129" x14ac:dyDescent="0.3">
      <c r="A151" t="s">
        <v>375</v>
      </c>
      <c r="B151" t="str">
        <f t="shared" si="2"/>
        <v>OLA CN Equity</v>
      </c>
      <c r="C151" t="s">
        <v>155</v>
      </c>
      <c r="D151" t="s">
        <v>6</v>
      </c>
      <c r="E151" t="s">
        <v>6</v>
      </c>
      <c r="F151">
        <v>20.54</v>
      </c>
      <c r="G151" s="2">
        <v>42005</v>
      </c>
      <c r="H151" s="2">
        <v>45657</v>
      </c>
      <c r="I151" s="2" t="s">
        <v>663</v>
      </c>
      <c r="J151" s="4">
        <v>0.09</v>
      </c>
      <c r="K151">
        <v>5.4899999999999997E-2</v>
      </c>
      <c r="L151">
        <v>7.9899999999999999E-2</v>
      </c>
      <c r="M151">
        <v>5.4899999999999997E-2</v>
      </c>
      <c r="N151">
        <v>6.9900000000000004E-2</v>
      </c>
      <c r="O151">
        <v>0.1598</v>
      </c>
      <c r="P151">
        <v>0.1149</v>
      </c>
      <c r="Q151">
        <v>9.9900000000000003E-2</v>
      </c>
      <c r="R151">
        <v>9.9900000000000003E-2</v>
      </c>
      <c r="S151">
        <v>0.11990000000000001</v>
      </c>
      <c r="T151">
        <v>0.12989999999999999</v>
      </c>
      <c r="U151">
        <v>0.1399</v>
      </c>
      <c r="V151">
        <v>9.9900000000000003E-2</v>
      </c>
      <c r="W151">
        <v>0.1249</v>
      </c>
      <c r="X151">
        <v>0.14480000000000001</v>
      </c>
      <c r="Y151">
        <v>0.16980000000000001</v>
      </c>
      <c r="Z151">
        <v>0.17480000000000001</v>
      </c>
      <c r="AA151">
        <v>0.4995</v>
      </c>
      <c r="AB151">
        <v>0.82909999999999995</v>
      </c>
      <c r="AC151">
        <v>0.91900000000000004</v>
      </c>
      <c r="AD151">
        <v>1.6483000000000001</v>
      </c>
      <c r="AE151">
        <v>1.4285000000000001</v>
      </c>
      <c r="AF151">
        <v>1.3885000000000001</v>
      </c>
      <c r="AG151">
        <v>1.2486999999999999</v>
      </c>
      <c r="AH151">
        <v>1.2986</v>
      </c>
      <c r="AI151">
        <v>1.2087000000000001</v>
      </c>
      <c r="AJ151">
        <v>1.1987000000000001</v>
      </c>
      <c r="AK151">
        <v>1.2986</v>
      </c>
      <c r="AL151">
        <v>1.1887000000000001</v>
      </c>
      <c r="AM151">
        <v>1.3086</v>
      </c>
      <c r="AN151">
        <v>1.2986</v>
      </c>
      <c r="AO151">
        <v>1.1788000000000001</v>
      </c>
      <c r="AP151">
        <v>1.1987000000000001</v>
      </c>
      <c r="AQ151">
        <v>1.3486</v>
      </c>
      <c r="AR151">
        <v>1.5484</v>
      </c>
      <c r="AS151">
        <v>1.7781</v>
      </c>
      <c r="AT151">
        <v>1.6383000000000001</v>
      </c>
      <c r="AU151">
        <v>1.4484999999999999</v>
      </c>
      <c r="AV151">
        <v>1.3186</v>
      </c>
      <c r="AW151">
        <v>1.3586</v>
      </c>
      <c r="AX151">
        <v>1.2486999999999999</v>
      </c>
      <c r="AY151">
        <v>1.2386999999999999</v>
      </c>
      <c r="AZ151">
        <v>1.3286</v>
      </c>
      <c r="BA151">
        <v>1.3086</v>
      </c>
      <c r="BB151">
        <v>1.2786999999999999</v>
      </c>
      <c r="BC151">
        <v>1.4285000000000001</v>
      </c>
      <c r="BD151">
        <v>1.1188</v>
      </c>
      <c r="BE151">
        <v>1.0488999999999999</v>
      </c>
      <c r="BF151">
        <v>1.2286999999999999</v>
      </c>
      <c r="BG151">
        <v>1.1788000000000001</v>
      </c>
      <c r="BH151">
        <v>1.0589</v>
      </c>
      <c r="BI151">
        <v>1.0188999999999999</v>
      </c>
      <c r="BJ151">
        <v>1.0388999999999999</v>
      </c>
      <c r="BK151">
        <v>1.0988</v>
      </c>
      <c r="BL151">
        <v>1.4883999999999999</v>
      </c>
      <c r="BM151">
        <v>1.5983000000000001</v>
      </c>
      <c r="BN151">
        <v>1.5783</v>
      </c>
      <c r="BO151">
        <v>1.6681999999999999</v>
      </c>
      <c r="BP151">
        <v>1.7081999999999999</v>
      </c>
      <c r="BQ151">
        <v>1.9979</v>
      </c>
      <c r="BR151">
        <v>2.5472999999999999</v>
      </c>
      <c r="BS151">
        <v>2.3176000000000001</v>
      </c>
      <c r="BT151">
        <v>1.9979</v>
      </c>
      <c r="BU151">
        <v>3.1366999999999998</v>
      </c>
      <c r="BV151">
        <v>3.4464000000000001</v>
      </c>
      <c r="BW151">
        <v>3.8159999999999998</v>
      </c>
      <c r="BX151">
        <v>5.694</v>
      </c>
      <c r="BY151">
        <v>5.8338000000000001</v>
      </c>
      <c r="BZ151">
        <v>5.2244999999999999</v>
      </c>
      <c r="CA151">
        <v>5.3643000000000001</v>
      </c>
      <c r="CB151">
        <v>6.4631999999999996</v>
      </c>
      <c r="CC151">
        <v>6.8528000000000002</v>
      </c>
      <c r="CD151">
        <v>5.5141999999999998</v>
      </c>
      <c r="CE151">
        <v>4.3853999999999997</v>
      </c>
      <c r="CF151">
        <v>4.6750999999999996</v>
      </c>
      <c r="CG151">
        <v>4.4253</v>
      </c>
      <c r="CH151">
        <v>5.6440000000000001</v>
      </c>
      <c r="CI151">
        <v>5.1146000000000003</v>
      </c>
      <c r="CJ151">
        <v>5.2545000000000002</v>
      </c>
      <c r="CK151">
        <v>4.9648000000000003</v>
      </c>
      <c r="CL151">
        <v>4.1756000000000002</v>
      </c>
      <c r="CM151">
        <v>4.3554000000000004</v>
      </c>
      <c r="CN151">
        <v>5.4641999999999999</v>
      </c>
      <c r="CO151">
        <v>4.8249000000000004</v>
      </c>
      <c r="CP151">
        <v>4.1756000000000002</v>
      </c>
      <c r="CQ151">
        <v>5.0347</v>
      </c>
      <c r="CR151">
        <v>5.9737</v>
      </c>
      <c r="CS151">
        <v>5.4443000000000001</v>
      </c>
      <c r="CT151">
        <v>4.7949000000000002</v>
      </c>
      <c r="CU151">
        <v>3.5163000000000002</v>
      </c>
      <c r="CV151">
        <v>3.8559000000000001</v>
      </c>
      <c r="CW151">
        <v>4.3853999999999997</v>
      </c>
      <c r="CX151">
        <v>4.5052000000000003</v>
      </c>
      <c r="CY151">
        <v>4.2954999999999997</v>
      </c>
      <c r="CZ151">
        <v>4.9946999999999999</v>
      </c>
      <c r="DA151">
        <v>5.4741999999999997</v>
      </c>
      <c r="DB151">
        <v>5.734</v>
      </c>
      <c r="DC151">
        <v>5.9436999999999998</v>
      </c>
      <c r="DD151">
        <v>6.4032</v>
      </c>
      <c r="DE151">
        <v>6.1135000000000002</v>
      </c>
      <c r="DF151">
        <v>5.7538999999999998</v>
      </c>
      <c r="DG151">
        <v>5.5541</v>
      </c>
      <c r="DH151">
        <v>6.1535000000000002</v>
      </c>
      <c r="DI151">
        <v>6.4332000000000003</v>
      </c>
      <c r="DJ151">
        <v>4.7949000000000002</v>
      </c>
      <c r="DK151">
        <v>4.2454999999999998</v>
      </c>
      <c r="DL151">
        <v>4.0656999999999996</v>
      </c>
      <c r="DM151">
        <v>4.3154000000000003</v>
      </c>
      <c r="DN151">
        <v>4.4752999999999998</v>
      </c>
      <c r="DO151">
        <v>4.4653</v>
      </c>
      <c r="DP151">
        <v>5.1246</v>
      </c>
      <c r="DQ151">
        <v>5.3444000000000003</v>
      </c>
      <c r="DR151">
        <v>5.7839</v>
      </c>
      <c r="DS151">
        <v>5.2445000000000004</v>
      </c>
      <c r="DT151">
        <v>5.1345999999999998</v>
      </c>
      <c r="DU151">
        <v>5.6740000000000004</v>
      </c>
      <c r="DV151">
        <v>5.4343000000000004</v>
      </c>
      <c r="DW151">
        <v>6.6829000000000001</v>
      </c>
      <c r="DX151">
        <v>6.7728999999999999</v>
      </c>
      <c r="DY151">
        <v>7.9516</v>
      </c>
    </row>
    <row r="152" spans="1:129" x14ac:dyDescent="0.3">
      <c r="A152" t="s">
        <v>376</v>
      </c>
      <c r="B152" t="str">
        <f t="shared" si="2"/>
        <v>ONEX CN Equity</v>
      </c>
      <c r="C152" t="s">
        <v>156</v>
      </c>
      <c r="D152" t="s">
        <v>6</v>
      </c>
      <c r="E152" t="s">
        <v>6</v>
      </c>
      <c r="F152">
        <v>116.02</v>
      </c>
      <c r="G152" s="2">
        <v>42005</v>
      </c>
      <c r="H152" s="2">
        <v>45657</v>
      </c>
      <c r="I152" s="2" t="s">
        <v>670</v>
      </c>
      <c r="J152" s="4">
        <v>66.489999999999995</v>
      </c>
      <c r="K152">
        <v>67.267300000000006</v>
      </c>
      <c r="L152">
        <v>70.107799999999997</v>
      </c>
      <c r="M152">
        <v>69.296700000000001</v>
      </c>
      <c r="N152">
        <v>66.988399999999999</v>
      </c>
      <c r="O152">
        <v>65.920100000000005</v>
      </c>
      <c r="P152">
        <v>71.6417</v>
      </c>
      <c r="Q152">
        <v>76.472499999999997</v>
      </c>
      <c r="R152">
        <v>73.541499999999999</v>
      </c>
      <c r="S152">
        <v>75.752600000000001</v>
      </c>
      <c r="T152">
        <v>78.5809</v>
      </c>
      <c r="U152">
        <v>81.046099999999996</v>
      </c>
      <c r="V152">
        <v>80.063100000000006</v>
      </c>
      <c r="W152">
        <v>76.113900000000001</v>
      </c>
      <c r="X152">
        <v>75.693200000000004</v>
      </c>
      <c r="Y152">
        <v>74.481099999999998</v>
      </c>
      <c r="Z152">
        <v>76.194100000000006</v>
      </c>
      <c r="AA152">
        <v>75.600800000000007</v>
      </c>
      <c r="AB152">
        <v>77.6297</v>
      </c>
      <c r="AC152">
        <v>76.7102</v>
      </c>
      <c r="AD152">
        <v>80.924499999999995</v>
      </c>
      <c r="AE152">
        <v>83.166399999999996</v>
      </c>
      <c r="AF152">
        <v>90.374899999999997</v>
      </c>
      <c r="AG152">
        <v>87.594999999999999</v>
      </c>
      <c r="AH152">
        <v>87.355500000000006</v>
      </c>
      <c r="AI152">
        <v>89.667500000000004</v>
      </c>
      <c r="AJ152">
        <v>91.566900000000004</v>
      </c>
      <c r="AK152">
        <v>94.550899999999999</v>
      </c>
      <c r="AL152">
        <v>94.262900000000002</v>
      </c>
      <c r="AM152">
        <v>99.658100000000005</v>
      </c>
      <c r="AN152">
        <v>95.983900000000006</v>
      </c>
      <c r="AO152">
        <v>95.926299999999998</v>
      </c>
      <c r="AP152">
        <v>92.506200000000007</v>
      </c>
      <c r="AQ152">
        <v>94.2697</v>
      </c>
      <c r="AR152">
        <v>89.693200000000004</v>
      </c>
      <c r="AS152">
        <v>88.635599999999997</v>
      </c>
      <c r="AT152">
        <v>88.641800000000003</v>
      </c>
      <c r="AU152">
        <v>90.604799999999997</v>
      </c>
      <c r="AV152">
        <v>89.411600000000007</v>
      </c>
      <c r="AW152">
        <v>91.5839</v>
      </c>
      <c r="AX152">
        <v>89.628900000000002</v>
      </c>
      <c r="AY152">
        <v>92.922499999999999</v>
      </c>
      <c r="AZ152">
        <v>93.852699999999999</v>
      </c>
      <c r="BA152">
        <v>90.238200000000006</v>
      </c>
      <c r="BB152">
        <v>85.139300000000006</v>
      </c>
      <c r="BC152">
        <v>83.507300000000001</v>
      </c>
      <c r="BD152">
        <v>79.503200000000007</v>
      </c>
      <c r="BE152">
        <v>71.736199999999997</v>
      </c>
      <c r="BF152">
        <v>71.751800000000003</v>
      </c>
      <c r="BG152">
        <v>76.456100000000006</v>
      </c>
      <c r="BH152">
        <v>72.814400000000006</v>
      </c>
      <c r="BI152">
        <v>75.1477</v>
      </c>
      <c r="BJ152">
        <v>74.548199999999994</v>
      </c>
      <c r="BK152">
        <v>76.385499999999993</v>
      </c>
      <c r="BL152">
        <v>77.196299999999994</v>
      </c>
      <c r="BM152">
        <v>75.734300000000005</v>
      </c>
      <c r="BN152">
        <v>79.520099999999999</v>
      </c>
      <c r="BO152">
        <v>75.0655</v>
      </c>
      <c r="BP152">
        <v>76.6845</v>
      </c>
      <c r="BQ152">
        <v>79.660799999999995</v>
      </c>
      <c r="BR152">
        <v>82.402699999999996</v>
      </c>
      <c r="BS152">
        <v>73.143299999999996</v>
      </c>
      <c r="BT152">
        <v>49.994900000000001</v>
      </c>
      <c r="BU152">
        <v>62.387999999999998</v>
      </c>
      <c r="BV152">
        <v>62.825600000000001</v>
      </c>
      <c r="BW152">
        <v>59.636200000000002</v>
      </c>
      <c r="BX152">
        <v>57.9938</v>
      </c>
      <c r="BY152">
        <v>61.685400000000001</v>
      </c>
      <c r="BZ152">
        <v>57.857500000000002</v>
      </c>
      <c r="CA152">
        <v>56.196899999999999</v>
      </c>
      <c r="CB152">
        <v>67.680199999999999</v>
      </c>
      <c r="CC152">
        <v>71.280299999999997</v>
      </c>
      <c r="CD152">
        <v>66.160799999999995</v>
      </c>
      <c r="CE152">
        <v>69.599699999999999</v>
      </c>
      <c r="CF152">
        <v>76.360399999999998</v>
      </c>
      <c r="CG152">
        <v>80.495900000000006</v>
      </c>
      <c r="CH152">
        <v>85.827100000000002</v>
      </c>
      <c r="CI152">
        <v>88.047600000000003</v>
      </c>
      <c r="CJ152">
        <v>93.13</v>
      </c>
      <c r="CK152">
        <v>86.568799999999996</v>
      </c>
      <c r="CL152">
        <v>87.685199999999995</v>
      </c>
      <c r="CM152">
        <v>90.422700000000006</v>
      </c>
      <c r="CN152">
        <v>91.001099999999994</v>
      </c>
      <c r="CO152">
        <v>97.334599999999995</v>
      </c>
      <c r="CP152">
        <v>89.612499999999997</v>
      </c>
      <c r="CQ152">
        <v>83.537599999999998</v>
      </c>
      <c r="CR152">
        <v>82.222499999999997</v>
      </c>
      <c r="CS152">
        <v>75.848100000000002</v>
      </c>
      <c r="CT152">
        <v>74.158000000000001</v>
      </c>
      <c r="CU152">
        <v>62.985599999999998</v>
      </c>
      <c r="CV152">
        <v>67.3566</v>
      </c>
      <c r="CW152">
        <v>63.921799999999998</v>
      </c>
      <c r="CX152">
        <v>62.356999999999999</v>
      </c>
      <c r="CY152">
        <v>67.584000000000003</v>
      </c>
      <c r="CZ152">
        <v>69.870699999999999</v>
      </c>
      <c r="DA152">
        <v>64.351200000000006</v>
      </c>
      <c r="DB152">
        <v>67.886200000000002</v>
      </c>
      <c r="DC152">
        <v>72.022400000000005</v>
      </c>
      <c r="DD152">
        <v>62.368099999999998</v>
      </c>
      <c r="DE152">
        <v>61.686500000000002</v>
      </c>
      <c r="DF152">
        <v>60.776899999999998</v>
      </c>
      <c r="DG152">
        <v>72.344899999999996</v>
      </c>
      <c r="DH152">
        <v>80.186300000000003</v>
      </c>
      <c r="DI152">
        <v>82.661500000000004</v>
      </c>
      <c r="DJ152">
        <v>79.037800000000004</v>
      </c>
      <c r="DK152">
        <v>77.045699999999997</v>
      </c>
      <c r="DL152">
        <v>90.993600000000001</v>
      </c>
      <c r="DM152">
        <v>91.727199999999996</v>
      </c>
      <c r="DN152">
        <v>98.519199999999998</v>
      </c>
      <c r="DO152">
        <v>100.3056</v>
      </c>
      <c r="DP152">
        <v>100.7026</v>
      </c>
      <c r="DQ152">
        <v>97.028999999999996</v>
      </c>
      <c r="DR152">
        <v>95.985900000000001</v>
      </c>
      <c r="DS152">
        <v>92.409599999999998</v>
      </c>
      <c r="DT152">
        <v>94.0886</v>
      </c>
      <c r="DU152">
        <v>94.6952</v>
      </c>
      <c r="DV152">
        <v>94.207899999999995</v>
      </c>
      <c r="DW152">
        <v>99.768900000000002</v>
      </c>
      <c r="DX152">
        <v>113.37739999999999</v>
      </c>
      <c r="DY152">
        <v>111.77460000000001</v>
      </c>
    </row>
    <row r="153" spans="1:129" x14ac:dyDescent="0.3">
      <c r="A153" t="s">
        <v>377</v>
      </c>
      <c r="B153" t="str">
        <f t="shared" si="2"/>
        <v>OR CN Equity</v>
      </c>
      <c r="C153" t="s">
        <v>157</v>
      </c>
      <c r="D153" t="s">
        <v>6</v>
      </c>
      <c r="E153" t="s">
        <v>6</v>
      </c>
      <c r="F153">
        <v>53.69</v>
      </c>
      <c r="G153" s="2">
        <v>42005</v>
      </c>
      <c r="H153" s="2">
        <v>45657</v>
      </c>
      <c r="I153" s="2" t="s">
        <v>663</v>
      </c>
      <c r="J153" s="4">
        <v>14.88</v>
      </c>
      <c r="K153">
        <v>15.531700000000001</v>
      </c>
      <c r="L153">
        <v>14.5999</v>
      </c>
      <c r="M153">
        <v>14.1028</v>
      </c>
      <c r="N153">
        <v>15.725</v>
      </c>
      <c r="O153">
        <v>13.736000000000001</v>
      </c>
      <c r="P153">
        <v>12.626300000000001</v>
      </c>
      <c r="Q153">
        <v>13.3428</v>
      </c>
      <c r="R153">
        <v>12.345499999999999</v>
      </c>
      <c r="S153">
        <v>11.8902</v>
      </c>
      <c r="T153">
        <v>12.398099999999999</v>
      </c>
      <c r="U153">
        <v>12.002700000000001</v>
      </c>
      <c r="V153">
        <v>12.5032</v>
      </c>
      <c r="W153">
        <v>12.2661</v>
      </c>
      <c r="X153">
        <v>12.216200000000001</v>
      </c>
      <c r="Y153">
        <v>14.796799999999999</v>
      </c>
      <c r="Z153">
        <v>13.563700000000001</v>
      </c>
      <c r="AA153">
        <v>14.9116</v>
      </c>
      <c r="AB153">
        <v>15.3088</v>
      </c>
      <c r="AC153">
        <v>13.084</v>
      </c>
      <c r="AD153">
        <v>12.7128</v>
      </c>
      <c r="AE153">
        <v>12.500299999999999</v>
      </c>
      <c r="AF153">
        <v>11.650499999999999</v>
      </c>
      <c r="AG153">
        <v>11.6265</v>
      </c>
      <c r="AH153">
        <v>12.683400000000001</v>
      </c>
      <c r="AI153">
        <v>12.9321</v>
      </c>
      <c r="AJ153">
        <v>13.1271</v>
      </c>
      <c r="AK153">
        <v>12.9489</v>
      </c>
      <c r="AL153">
        <v>12.6996</v>
      </c>
      <c r="AM153">
        <v>14.150399999999999</v>
      </c>
      <c r="AN153">
        <v>14.2933</v>
      </c>
      <c r="AO153">
        <v>15.5878</v>
      </c>
      <c r="AP153">
        <v>14.4184</v>
      </c>
      <c r="AQ153">
        <v>14.543799999999999</v>
      </c>
      <c r="AR153">
        <v>13.710900000000001</v>
      </c>
      <c r="AS153">
        <v>13.048400000000001</v>
      </c>
      <c r="AT153">
        <v>12.4194</v>
      </c>
      <c r="AU153">
        <v>11.1792</v>
      </c>
      <c r="AV153">
        <v>11.224299999999999</v>
      </c>
      <c r="AW153">
        <v>11.3055</v>
      </c>
      <c r="AX153">
        <v>11.9732</v>
      </c>
      <c r="AY153">
        <v>11.278700000000001</v>
      </c>
      <c r="AZ153">
        <v>11.1881</v>
      </c>
      <c r="BA153">
        <v>9.3763000000000005</v>
      </c>
      <c r="BB153">
        <v>8.9238</v>
      </c>
      <c r="BC153">
        <v>9.1786999999999992</v>
      </c>
      <c r="BD153">
        <v>9.0785</v>
      </c>
      <c r="BE153">
        <v>10.9459</v>
      </c>
      <c r="BF153">
        <v>11.7598</v>
      </c>
      <c r="BG153">
        <v>13.488099999999999</v>
      </c>
      <c r="BH153">
        <v>13.7692</v>
      </c>
      <c r="BI153">
        <v>13.888400000000001</v>
      </c>
      <c r="BJ153">
        <v>12.9161</v>
      </c>
      <c r="BK153">
        <v>12.5661</v>
      </c>
      <c r="BL153">
        <v>14.3337</v>
      </c>
      <c r="BM153">
        <v>15.613300000000001</v>
      </c>
      <c r="BN153">
        <v>11.375299999999999</v>
      </c>
      <c r="BO153">
        <v>11.975899999999999</v>
      </c>
      <c r="BP153">
        <v>10.793100000000001</v>
      </c>
      <c r="BQ153">
        <v>11.708299999999999</v>
      </c>
      <c r="BR153">
        <v>12.2464</v>
      </c>
      <c r="BS153">
        <v>10.2332</v>
      </c>
      <c r="BT153">
        <v>9.7898999999999994</v>
      </c>
      <c r="BU153">
        <v>11.8505</v>
      </c>
      <c r="BV153">
        <v>12.7362</v>
      </c>
      <c r="BW153">
        <v>12.690899999999999</v>
      </c>
      <c r="BX153">
        <v>14.6937</v>
      </c>
      <c r="BY153">
        <v>14.974500000000001</v>
      </c>
      <c r="BZ153">
        <v>14.7873</v>
      </c>
      <c r="CA153">
        <v>13.9892</v>
      </c>
      <c r="CB153">
        <v>13.2475</v>
      </c>
      <c r="CC153">
        <v>15.193</v>
      </c>
      <c r="CD153">
        <v>13.459899999999999</v>
      </c>
      <c r="CE153">
        <v>11.962199999999999</v>
      </c>
      <c r="CF153">
        <v>13.082599999999999</v>
      </c>
      <c r="CG153">
        <v>14.027900000000001</v>
      </c>
      <c r="CH153">
        <v>16.249300000000002</v>
      </c>
      <c r="CI153">
        <v>16.1082</v>
      </c>
      <c r="CJ153">
        <v>16.127099999999999</v>
      </c>
      <c r="CK153">
        <v>14.610200000000001</v>
      </c>
      <c r="CL153">
        <v>13.5436</v>
      </c>
      <c r="CM153">
        <v>14.875999999999999</v>
      </c>
      <c r="CN153">
        <v>14.856999999999999</v>
      </c>
      <c r="CO153">
        <v>14.786799999999999</v>
      </c>
      <c r="CP153">
        <v>13.411300000000001</v>
      </c>
      <c r="CQ153">
        <v>14.949199999999999</v>
      </c>
      <c r="CR153">
        <v>15.7179</v>
      </c>
      <c r="CS153">
        <v>15.1525</v>
      </c>
      <c r="CT153">
        <v>13.676500000000001</v>
      </c>
      <c r="CU153">
        <v>12.4903</v>
      </c>
      <c r="CV153">
        <v>12.9041</v>
      </c>
      <c r="CW153">
        <v>12.230499999999999</v>
      </c>
      <c r="CX153">
        <v>13.5974</v>
      </c>
      <c r="CY153">
        <v>14.119199999999999</v>
      </c>
      <c r="CZ153">
        <v>16.399999999999999</v>
      </c>
      <c r="DA153">
        <v>15.8246</v>
      </c>
      <c r="DB153">
        <v>17.298500000000001</v>
      </c>
      <c r="DC153">
        <v>17.337199999999999</v>
      </c>
      <c r="DD153">
        <v>20.765899999999998</v>
      </c>
      <c r="DE153">
        <v>21.407499999999999</v>
      </c>
      <c r="DF153">
        <v>20.950600000000001</v>
      </c>
      <c r="DG153">
        <v>19.853999999999999</v>
      </c>
      <c r="DH153">
        <v>19.0641</v>
      </c>
      <c r="DI153">
        <v>17.6111</v>
      </c>
      <c r="DJ153">
        <v>15.613099999999999</v>
      </c>
      <c r="DK153">
        <v>16.591999999999999</v>
      </c>
      <c r="DL153">
        <v>19.460100000000001</v>
      </c>
      <c r="DM153">
        <v>18.567699999999999</v>
      </c>
      <c r="DN153">
        <v>19.206</v>
      </c>
      <c r="DO153">
        <v>19.461300000000001</v>
      </c>
      <c r="DP153">
        <v>21.889399999999998</v>
      </c>
      <c r="DQ153">
        <v>20.825900000000001</v>
      </c>
      <c r="DR153">
        <v>22.3916</v>
      </c>
      <c r="DS153">
        <v>21.057600000000001</v>
      </c>
      <c r="DT153">
        <v>23.912099999999999</v>
      </c>
      <c r="DU153">
        <v>23.033000000000001</v>
      </c>
      <c r="DV153">
        <v>24.8047</v>
      </c>
      <c r="DW153">
        <v>27.696100000000001</v>
      </c>
      <c r="DX153">
        <v>26.913900000000002</v>
      </c>
      <c r="DY153">
        <v>25.84</v>
      </c>
    </row>
    <row r="154" spans="1:129" x14ac:dyDescent="0.3">
      <c r="A154" t="s">
        <v>378</v>
      </c>
      <c r="B154" t="str">
        <f t="shared" si="2"/>
        <v>OTEX CN Equity</v>
      </c>
      <c r="C154" t="s">
        <v>158</v>
      </c>
      <c r="D154" t="s">
        <v>6</v>
      </c>
      <c r="E154" t="s">
        <v>6</v>
      </c>
      <c r="F154">
        <v>34.78</v>
      </c>
      <c r="G154" s="2">
        <v>42005</v>
      </c>
      <c r="H154" s="2">
        <v>45657</v>
      </c>
      <c r="I154" s="2" t="s">
        <v>671</v>
      </c>
      <c r="J154" s="4">
        <v>28.49</v>
      </c>
      <c r="K154">
        <v>28.8734</v>
      </c>
      <c r="L154">
        <v>26.510200000000001</v>
      </c>
      <c r="M154">
        <v>24.1709</v>
      </c>
      <c r="N154">
        <v>21.101500000000001</v>
      </c>
      <c r="O154">
        <v>20.209199999999999</v>
      </c>
      <c r="P154">
        <v>23.647099999999998</v>
      </c>
      <c r="Q154">
        <v>23.880700000000001</v>
      </c>
      <c r="R154">
        <v>23.916699999999999</v>
      </c>
      <c r="S154">
        <v>24.256900000000002</v>
      </c>
      <c r="T154">
        <v>26.074999999999999</v>
      </c>
      <c r="U154">
        <v>26.661799999999999</v>
      </c>
      <c r="V154">
        <v>27.5459</v>
      </c>
      <c r="W154">
        <v>27.035499999999999</v>
      </c>
      <c r="X154">
        <v>27.1495</v>
      </c>
      <c r="Y154">
        <v>28.347999999999999</v>
      </c>
      <c r="Z154">
        <v>31.126200000000001</v>
      </c>
      <c r="AA154">
        <v>30.952000000000002</v>
      </c>
      <c r="AB154">
        <v>32.236400000000003</v>
      </c>
      <c r="AC154">
        <v>33.542200000000001</v>
      </c>
      <c r="AD154">
        <v>34.558799999999998</v>
      </c>
      <c r="AE154">
        <v>33.8675</v>
      </c>
      <c r="AF154">
        <v>34.933599999999998</v>
      </c>
      <c r="AG154">
        <v>33.843800000000002</v>
      </c>
      <c r="AH154">
        <v>36.357999999999997</v>
      </c>
      <c r="AI154">
        <v>35.7376</v>
      </c>
      <c r="AJ154">
        <v>37.0259</v>
      </c>
      <c r="AK154">
        <v>38.770699999999998</v>
      </c>
      <c r="AL154">
        <v>36.264499999999998</v>
      </c>
      <c r="AM154">
        <v>33.665399999999998</v>
      </c>
      <c r="AN154">
        <v>34.298699999999997</v>
      </c>
      <c r="AO154">
        <v>33.187199999999997</v>
      </c>
      <c r="AP154">
        <v>33.253300000000003</v>
      </c>
      <c r="AQ154">
        <v>37.2592</v>
      </c>
      <c r="AR154">
        <v>34.897599999999997</v>
      </c>
      <c r="AS154">
        <v>37.078699999999998</v>
      </c>
      <c r="AT154">
        <v>34.930799999999998</v>
      </c>
      <c r="AU154">
        <v>37.360700000000001</v>
      </c>
      <c r="AV154">
        <v>37.31</v>
      </c>
      <c r="AW154">
        <v>37.734499999999997</v>
      </c>
      <c r="AX154">
        <v>37.651299999999999</v>
      </c>
      <c r="AY154">
        <v>38.681399999999996</v>
      </c>
      <c r="AZ154">
        <v>40.470399999999998</v>
      </c>
      <c r="BA154">
        <v>42.951900000000002</v>
      </c>
      <c r="BB154">
        <v>41.248199999999997</v>
      </c>
      <c r="BC154">
        <v>37.295400000000001</v>
      </c>
      <c r="BD154">
        <v>38.378700000000002</v>
      </c>
      <c r="BE154">
        <v>37.5105</v>
      </c>
      <c r="BF154">
        <v>39.3733</v>
      </c>
      <c r="BG154">
        <v>42.212299999999999</v>
      </c>
      <c r="BH154">
        <v>43.422499999999999</v>
      </c>
      <c r="BI154">
        <v>43.583300000000001</v>
      </c>
      <c r="BJ154">
        <v>45.678899999999999</v>
      </c>
      <c r="BK154">
        <v>45.933900000000001</v>
      </c>
      <c r="BL154">
        <v>47.846400000000003</v>
      </c>
      <c r="BM154">
        <v>44.477800000000002</v>
      </c>
      <c r="BN154">
        <v>46.142899999999997</v>
      </c>
      <c r="BO154">
        <v>45.442700000000002</v>
      </c>
      <c r="BP154">
        <v>49.575600000000001</v>
      </c>
      <c r="BQ154">
        <v>49.052599999999998</v>
      </c>
      <c r="BR154">
        <v>51.058599999999998</v>
      </c>
      <c r="BS154">
        <v>48.371499999999997</v>
      </c>
      <c r="BT154">
        <v>42.355200000000004</v>
      </c>
      <c r="BU154">
        <v>45.273000000000003</v>
      </c>
      <c r="BV154">
        <v>49.444800000000001</v>
      </c>
      <c r="BW154">
        <v>49.833799999999997</v>
      </c>
      <c r="BX154">
        <v>52.1158</v>
      </c>
      <c r="BY154">
        <v>51.139000000000003</v>
      </c>
      <c r="BZ154">
        <v>48.831099999999999</v>
      </c>
      <c r="CA154">
        <v>42.471200000000003</v>
      </c>
      <c r="CB154">
        <v>49.742100000000001</v>
      </c>
      <c r="CC154">
        <v>50.410899999999998</v>
      </c>
      <c r="CD154">
        <v>49.922800000000002</v>
      </c>
      <c r="CE154">
        <v>49.399900000000002</v>
      </c>
      <c r="CF154">
        <v>52.455300000000001</v>
      </c>
      <c r="CG154">
        <v>50.669400000000003</v>
      </c>
      <c r="CH154">
        <v>49.767699999999998</v>
      </c>
      <c r="CI154">
        <v>55.340699999999998</v>
      </c>
      <c r="CJ154">
        <v>56.967100000000002</v>
      </c>
      <c r="CK154">
        <v>60.844000000000001</v>
      </c>
      <c r="CL154">
        <v>54.566099999999999</v>
      </c>
      <c r="CM154">
        <v>55.025100000000002</v>
      </c>
      <c r="CN154">
        <v>53.454000000000001</v>
      </c>
      <c r="CO154">
        <v>53.247700000000002</v>
      </c>
      <c r="CP154">
        <v>53.957099999999997</v>
      </c>
      <c r="CQ154">
        <v>48.919699999999999</v>
      </c>
      <c r="CR154">
        <v>47.253799999999998</v>
      </c>
      <c r="CS154">
        <v>45.863199999999999</v>
      </c>
      <c r="CT154">
        <v>46.210799999999999</v>
      </c>
      <c r="CU154">
        <v>43.642099999999999</v>
      </c>
      <c r="CV154">
        <v>46.9495</v>
      </c>
      <c r="CW154">
        <v>37.081000000000003</v>
      </c>
      <c r="CX154">
        <v>32.978499999999997</v>
      </c>
      <c r="CY154">
        <v>35.643099999999997</v>
      </c>
      <c r="CZ154">
        <v>35.679200000000002</v>
      </c>
      <c r="DA154">
        <v>36.543500000000002</v>
      </c>
      <c r="DB154">
        <v>40.651499999999999</v>
      </c>
      <c r="DC154">
        <v>42.782899999999998</v>
      </c>
      <c r="DD154">
        <v>47.822200000000002</v>
      </c>
      <c r="DE154">
        <v>47.07</v>
      </c>
      <c r="DF154">
        <v>51.7761</v>
      </c>
      <c r="DG154">
        <v>50.8446</v>
      </c>
      <c r="DH154">
        <v>52.265700000000002</v>
      </c>
      <c r="DI154">
        <v>50.562199999999997</v>
      </c>
      <c r="DJ154">
        <v>44.266300000000001</v>
      </c>
      <c r="DK154">
        <v>42.994100000000003</v>
      </c>
      <c r="DL154">
        <v>50.725000000000001</v>
      </c>
      <c r="DM154">
        <v>52.033099999999997</v>
      </c>
      <c r="DN154">
        <v>54.78</v>
      </c>
      <c r="DO154">
        <v>49.080199999999998</v>
      </c>
      <c r="DP154">
        <v>49.428199999999997</v>
      </c>
      <c r="DQ154">
        <v>45.7136</v>
      </c>
      <c r="DR154">
        <v>37.831099999999999</v>
      </c>
      <c r="DS154">
        <v>38.9694</v>
      </c>
      <c r="DT154">
        <v>41.283999999999999</v>
      </c>
      <c r="DU154">
        <v>41.014299999999999</v>
      </c>
      <c r="DV154">
        <v>43.061100000000003</v>
      </c>
      <c r="DW154">
        <v>39.942999999999998</v>
      </c>
      <c r="DX154">
        <v>41.136600000000001</v>
      </c>
      <c r="DY154">
        <v>39.245699999999999</v>
      </c>
    </row>
    <row r="155" spans="1:129" x14ac:dyDescent="0.3">
      <c r="A155" t="s">
        <v>379</v>
      </c>
      <c r="B155" t="str">
        <f t="shared" si="2"/>
        <v>PAAS CN Equity</v>
      </c>
      <c r="C155" t="s">
        <v>159</v>
      </c>
      <c r="D155" t="s">
        <v>6</v>
      </c>
      <c r="E155" t="s">
        <v>6</v>
      </c>
      <c r="F155">
        <v>74.19</v>
      </c>
      <c r="G155" s="2">
        <v>42005</v>
      </c>
      <c r="H155" s="2">
        <v>45657</v>
      </c>
      <c r="I155" s="2" t="s">
        <v>663</v>
      </c>
      <c r="J155" s="4">
        <v>12.58</v>
      </c>
      <c r="K155">
        <v>10.325699999999999</v>
      </c>
      <c r="L155">
        <v>9.5208999999999993</v>
      </c>
      <c r="M155">
        <v>9.8547999999999991</v>
      </c>
      <c r="N155">
        <v>10.1363</v>
      </c>
      <c r="O155">
        <v>9.2414000000000005</v>
      </c>
      <c r="P155">
        <v>7.0128000000000004</v>
      </c>
      <c r="Q155">
        <v>7.9093999999999998</v>
      </c>
      <c r="R155">
        <v>7.3463000000000003</v>
      </c>
      <c r="S155">
        <v>8.5937999999999999</v>
      </c>
      <c r="T155">
        <v>8.1081000000000003</v>
      </c>
      <c r="U155">
        <v>7.8638000000000003</v>
      </c>
      <c r="V155">
        <v>8.1168999999999993</v>
      </c>
      <c r="W155">
        <v>11.352600000000001</v>
      </c>
      <c r="X155">
        <v>12.3401</v>
      </c>
      <c r="Y155">
        <v>17.1905</v>
      </c>
      <c r="Z155">
        <v>16.207999999999998</v>
      </c>
      <c r="AA155">
        <v>18.613399999999999</v>
      </c>
      <c r="AB155">
        <v>22.287099999999999</v>
      </c>
      <c r="AC155">
        <v>20.015799999999999</v>
      </c>
      <c r="AD155">
        <v>20.217099999999999</v>
      </c>
      <c r="AE155">
        <v>18.7468</v>
      </c>
      <c r="AF155">
        <v>19.819800000000001</v>
      </c>
      <c r="AG155">
        <v>17.735399999999998</v>
      </c>
      <c r="AH155">
        <v>22.210799999999999</v>
      </c>
      <c r="AI155">
        <v>20.819400000000002</v>
      </c>
      <c r="AJ155">
        <v>20.416</v>
      </c>
      <c r="AK155">
        <v>20.074000000000002</v>
      </c>
      <c r="AL155">
        <v>20.689900000000002</v>
      </c>
      <c r="AM155">
        <v>19.153099999999998</v>
      </c>
      <c r="AN155">
        <v>18.441700000000001</v>
      </c>
      <c r="AO155">
        <v>20.472899999999999</v>
      </c>
      <c r="AP155">
        <v>18.6877</v>
      </c>
      <c r="AQ155">
        <v>18.5382</v>
      </c>
      <c r="AR155">
        <v>17.2835</v>
      </c>
      <c r="AS155">
        <v>17.248200000000001</v>
      </c>
      <c r="AT155">
        <v>17.7944</v>
      </c>
      <c r="AU155">
        <v>17.107299999999999</v>
      </c>
      <c r="AV155">
        <v>18.3384</v>
      </c>
      <c r="AW155">
        <v>18.276599999999998</v>
      </c>
      <c r="AX155">
        <v>20.277100000000001</v>
      </c>
      <c r="AY155">
        <v>20.816800000000001</v>
      </c>
      <c r="AZ155">
        <v>18.932400000000001</v>
      </c>
      <c r="BA155">
        <v>18.080100000000002</v>
      </c>
      <c r="BB155">
        <v>16.882999999999999</v>
      </c>
      <c r="BC155">
        <v>17.1934</v>
      </c>
      <c r="BD155">
        <v>15.1953</v>
      </c>
      <c r="BE155">
        <v>17.720400000000001</v>
      </c>
      <c r="BF155">
        <v>17.427</v>
      </c>
      <c r="BG155">
        <v>15.631</v>
      </c>
      <c r="BH155">
        <v>15.7433</v>
      </c>
      <c r="BI155">
        <v>15.208500000000001</v>
      </c>
      <c r="BJ155">
        <v>13.120100000000001</v>
      </c>
      <c r="BK155">
        <v>15.141299999999999</v>
      </c>
      <c r="BL155">
        <v>17.976400000000002</v>
      </c>
      <c r="BM155">
        <v>21.992599999999999</v>
      </c>
      <c r="BN155">
        <v>18.5961</v>
      </c>
      <c r="BO155">
        <v>20.047899999999998</v>
      </c>
      <c r="BP155">
        <v>22.932600000000001</v>
      </c>
      <c r="BQ155">
        <v>27.619700000000002</v>
      </c>
      <c r="BR155">
        <v>27.314399999999999</v>
      </c>
      <c r="BS155">
        <v>23.913499999999999</v>
      </c>
      <c r="BT155">
        <v>18.2254</v>
      </c>
      <c r="BU155">
        <v>26.640599999999999</v>
      </c>
      <c r="BV155">
        <v>36.525199999999998</v>
      </c>
      <c r="BW155">
        <v>37.192799999999998</v>
      </c>
      <c r="BX155">
        <v>45.149099999999997</v>
      </c>
      <c r="BY155">
        <v>42.540999999999997</v>
      </c>
      <c r="BZ155">
        <v>38.674500000000002</v>
      </c>
      <c r="CA155">
        <v>38.249899999999997</v>
      </c>
      <c r="CB155">
        <v>34.601999999999997</v>
      </c>
      <c r="CC155">
        <v>39.744300000000003</v>
      </c>
      <c r="CD155">
        <v>37.453800000000001</v>
      </c>
      <c r="CE155">
        <v>38.144399999999997</v>
      </c>
      <c r="CF155">
        <v>34.198399999999999</v>
      </c>
      <c r="CG155">
        <v>35.450200000000002</v>
      </c>
      <c r="CH155">
        <v>37.032800000000002</v>
      </c>
      <c r="CI155">
        <v>32.178800000000003</v>
      </c>
      <c r="CJ155">
        <v>31.842400000000001</v>
      </c>
      <c r="CK155">
        <v>29.902799999999999</v>
      </c>
      <c r="CL155">
        <v>26.917999999999999</v>
      </c>
      <c r="CM155">
        <v>28.907900000000001</v>
      </c>
      <c r="CN155">
        <v>29.8933</v>
      </c>
      <c r="CO155">
        <v>28.9131</v>
      </c>
      <c r="CP155">
        <v>25.2027</v>
      </c>
      <c r="CQ155">
        <v>27.465599999999998</v>
      </c>
      <c r="CR155">
        <v>31.4053</v>
      </c>
      <c r="CS155">
        <v>29.315899999999999</v>
      </c>
      <c r="CT155">
        <v>25.743500000000001</v>
      </c>
      <c r="CU155">
        <v>23.4023</v>
      </c>
      <c r="CV155">
        <v>24.114899999999999</v>
      </c>
      <c r="CW155">
        <v>18.201000000000001</v>
      </c>
      <c r="CX155">
        <v>20.455200000000001</v>
      </c>
      <c r="CY155">
        <v>20.259599999999999</v>
      </c>
      <c r="CZ155">
        <v>20.720300000000002</v>
      </c>
      <c r="DA155">
        <v>20.729700000000001</v>
      </c>
      <c r="DB155">
        <v>22.7088</v>
      </c>
      <c r="DC155">
        <v>18.947500000000002</v>
      </c>
      <c r="DD155">
        <v>23.197500000000002</v>
      </c>
      <c r="DE155">
        <v>22.892399999999999</v>
      </c>
      <c r="DF155">
        <v>19.636900000000001</v>
      </c>
      <c r="DG155">
        <v>18.317699999999999</v>
      </c>
      <c r="DH155">
        <v>21.184000000000001</v>
      </c>
      <c r="DI155">
        <v>21.341200000000001</v>
      </c>
      <c r="DJ155">
        <v>18.780999999999999</v>
      </c>
      <c r="DK155">
        <v>19.354199999999999</v>
      </c>
      <c r="DL155">
        <v>20.480599999999999</v>
      </c>
      <c r="DM155">
        <v>20.807700000000001</v>
      </c>
      <c r="DN155">
        <v>17.508099999999999</v>
      </c>
      <c r="DO155">
        <v>16.1998</v>
      </c>
      <c r="DP155">
        <v>19.8033</v>
      </c>
      <c r="DQ155">
        <v>24.623200000000001</v>
      </c>
      <c r="DR155">
        <v>29.2456</v>
      </c>
      <c r="DS155">
        <v>26.497499999999999</v>
      </c>
      <c r="DT155">
        <v>30.9803</v>
      </c>
      <c r="DU155">
        <v>26.657399999999999</v>
      </c>
      <c r="DV155">
        <v>27.656400000000001</v>
      </c>
      <c r="DW155">
        <v>31.8871</v>
      </c>
      <c r="DX155">
        <v>30.560700000000001</v>
      </c>
      <c r="DY155">
        <v>28.612500000000001</v>
      </c>
    </row>
    <row r="156" spans="1:129" x14ac:dyDescent="0.3">
      <c r="A156" t="s">
        <v>380</v>
      </c>
      <c r="B156" t="str">
        <f t="shared" si="2"/>
        <v>PBH CN Equity</v>
      </c>
      <c r="C156" t="s">
        <v>160</v>
      </c>
      <c r="D156" t="s">
        <v>6</v>
      </c>
      <c r="E156" t="s">
        <v>6</v>
      </c>
      <c r="F156">
        <v>93.6</v>
      </c>
      <c r="G156" s="2">
        <v>42005</v>
      </c>
      <c r="H156" s="2">
        <v>45657</v>
      </c>
      <c r="I156" s="2" t="s">
        <v>668</v>
      </c>
      <c r="J156" s="4">
        <v>17.84</v>
      </c>
      <c r="K156">
        <v>18.936299999999999</v>
      </c>
      <c r="L156">
        <v>21.481400000000001</v>
      </c>
      <c r="M156">
        <v>23.369199999999999</v>
      </c>
      <c r="N156">
        <v>23.1553</v>
      </c>
      <c r="O156">
        <v>23.914000000000001</v>
      </c>
      <c r="P156">
        <v>25.113499999999998</v>
      </c>
      <c r="Q156">
        <v>23.310600000000001</v>
      </c>
      <c r="R156">
        <v>23.595800000000001</v>
      </c>
      <c r="S156">
        <v>25.885400000000001</v>
      </c>
      <c r="T156">
        <v>28.559000000000001</v>
      </c>
      <c r="U156">
        <v>29.017399999999999</v>
      </c>
      <c r="V156">
        <v>31.912299999999998</v>
      </c>
      <c r="W156">
        <v>35.5974</v>
      </c>
      <c r="X156">
        <v>41.949199999999998</v>
      </c>
      <c r="Y156">
        <v>41.421100000000003</v>
      </c>
      <c r="Z156">
        <v>40.349600000000002</v>
      </c>
      <c r="AA156">
        <v>41.934399999999997</v>
      </c>
      <c r="AB156">
        <v>43.4221</v>
      </c>
      <c r="AC156">
        <v>47.962499999999999</v>
      </c>
      <c r="AD156">
        <v>47.921500000000002</v>
      </c>
      <c r="AE156">
        <v>50.333100000000002</v>
      </c>
      <c r="AF156">
        <v>54.7376</v>
      </c>
      <c r="AG156">
        <v>53.7774</v>
      </c>
      <c r="AH156">
        <v>54.377800000000001</v>
      </c>
      <c r="AI156">
        <v>55.040700000000001</v>
      </c>
      <c r="AJ156">
        <v>66.741200000000006</v>
      </c>
      <c r="AK156">
        <v>66.968500000000006</v>
      </c>
      <c r="AL156">
        <v>72.368899999999996</v>
      </c>
      <c r="AM156">
        <v>73.257199999999997</v>
      </c>
      <c r="AN156">
        <v>70.887200000000007</v>
      </c>
      <c r="AO156">
        <v>77.642899999999997</v>
      </c>
      <c r="AP156">
        <v>78.681600000000003</v>
      </c>
      <c r="AQ156">
        <v>82.556399999999996</v>
      </c>
      <c r="AR156">
        <v>84.232799999999997</v>
      </c>
      <c r="AS156">
        <v>81.905299999999997</v>
      </c>
      <c r="AT156">
        <v>84.954099999999997</v>
      </c>
      <c r="AU156">
        <v>82.238699999999994</v>
      </c>
      <c r="AV156">
        <v>94.475800000000007</v>
      </c>
      <c r="AW156">
        <v>96.158000000000001</v>
      </c>
      <c r="AX156">
        <v>92.514499999999998</v>
      </c>
      <c r="AY156">
        <v>90.690600000000003</v>
      </c>
      <c r="AZ156">
        <v>81.652000000000001</v>
      </c>
      <c r="BA156">
        <v>78.257499999999993</v>
      </c>
      <c r="BB156">
        <v>75.813900000000004</v>
      </c>
      <c r="BC156">
        <v>71.227900000000005</v>
      </c>
      <c r="BD156">
        <v>62.442100000000003</v>
      </c>
      <c r="BE156">
        <v>60.632300000000001</v>
      </c>
      <c r="BF156">
        <v>62.697600000000001</v>
      </c>
      <c r="BG156">
        <v>59.9114</v>
      </c>
      <c r="BH156">
        <v>62.795499999999997</v>
      </c>
      <c r="BI156">
        <v>65.674300000000002</v>
      </c>
      <c r="BJ156">
        <v>68.398099999999999</v>
      </c>
      <c r="BK156">
        <v>73.427199999999999</v>
      </c>
      <c r="BL156">
        <v>78.792100000000005</v>
      </c>
      <c r="BM156">
        <v>80.416300000000007</v>
      </c>
      <c r="BN156">
        <v>76.831800000000001</v>
      </c>
      <c r="BO156">
        <v>71.683800000000005</v>
      </c>
      <c r="BP156">
        <v>72.327299999999994</v>
      </c>
      <c r="BQ156">
        <v>75.473500000000001</v>
      </c>
      <c r="BR156">
        <v>80.858599999999996</v>
      </c>
      <c r="BS156">
        <v>78.103800000000007</v>
      </c>
      <c r="BT156">
        <v>60.579300000000003</v>
      </c>
      <c r="BU156">
        <v>70.235200000000006</v>
      </c>
      <c r="BV156">
        <v>72.962900000000005</v>
      </c>
      <c r="BW156">
        <v>72.946100000000001</v>
      </c>
      <c r="BX156">
        <v>79.701700000000002</v>
      </c>
      <c r="BY156">
        <v>81.074700000000007</v>
      </c>
      <c r="BZ156">
        <v>85.165199999999999</v>
      </c>
      <c r="CA156">
        <v>80.514300000000006</v>
      </c>
      <c r="CB156">
        <v>84.191000000000003</v>
      </c>
      <c r="CC156">
        <v>85.819500000000005</v>
      </c>
      <c r="CD156">
        <v>89.04</v>
      </c>
      <c r="CE156">
        <v>87.762</v>
      </c>
      <c r="CF156">
        <v>102.5539</v>
      </c>
      <c r="CG156">
        <v>102.4083</v>
      </c>
      <c r="CH156">
        <v>104.3439</v>
      </c>
      <c r="CI156">
        <v>108.3969</v>
      </c>
      <c r="CJ156">
        <v>109.8172</v>
      </c>
      <c r="CK156">
        <v>115.877</v>
      </c>
      <c r="CL156">
        <v>112.0364</v>
      </c>
      <c r="CM156">
        <v>115.6776</v>
      </c>
      <c r="CN156">
        <v>107.50449999999999</v>
      </c>
      <c r="CO156">
        <v>109.9063</v>
      </c>
      <c r="CP156">
        <v>104.291</v>
      </c>
      <c r="CQ156">
        <v>101.6311</v>
      </c>
      <c r="CR156">
        <v>95.6785</v>
      </c>
      <c r="CS156">
        <v>91.750600000000006</v>
      </c>
      <c r="CT156">
        <v>89.204899999999995</v>
      </c>
      <c r="CU156">
        <v>82.233500000000006</v>
      </c>
      <c r="CV156">
        <v>90.695700000000002</v>
      </c>
      <c r="CW156">
        <v>86.023799999999994</v>
      </c>
      <c r="CX156">
        <v>75.528099999999995</v>
      </c>
      <c r="CY156">
        <v>71.414000000000001</v>
      </c>
      <c r="CZ156">
        <v>75.376999999999995</v>
      </c>
      <c r="DA156">
        <v>73.747500000000002</v>
      </c>
      <c r="DB156">
        <v>83.3917</v>
      </c>
      <c r="DC156">
        <v>89.809200000000004</v>
      </c>
      <c r="DD156">
        <v>90.330200000000005</v>
      </c>
      <c r="DE156">
        <v>91.884</v>
      </c>
      <c r="DF156">
        <v>90.339200000000005</v>
      </c>
      <c r="DG156">
        <v>95.153099999999995</v>
      </c>
      <c r="DH156">
        <v>97.683800000000005</v>
      </c>
      <c r="DI156">
        <v>94.561499999999995</v>
      </c>
      <c r="DJ156">
        <v>87.276300000000006</v>
      </c>
      <c r="DK156">
        <v>81.935100000000006</v>
      </c>
      <c r="DL156">
        <v>81.063199999999995</v>
      </c>
      <c r="DM156">
        <v>87.004099999999994</v>
      </c>
      <c r="DN156">
        <v>85.116500000000002</v>
      </c>
      <c r="DO156">
        <v>83.025400000000005</v>
      </c>
      <c r="DP156">
        <v>82.690399999999997</v>
      </c>
      <c r="DQ156">
        <v>84.278800000000004</v>
      </c>
      <c r="DR156">
        <v>83.531300000000002</v>
      </c>
      <c r="DS156">
        <v>88.837299999999999</v>
      </c>
      <c r="DT156">
        <v>88.036000000000001</v>
      </c>
      <c r="DU156">
        <v>82.445400000000006</v>
      </c>
      <c r="DV156">
        <v>91.0976</v>
      </c>
      <c r="DW156">
        <v>82.698400000000007</v>
      </c>
      <c r="DX156">
        <v>74.736800000000002</v>
      </c>
      <c r="DY156">
        <v>76.040000000000006</v>
      </c>
    </row>
    <row r="157" spans="1:129" hidden="1" x14ac:dyDescent="0.3">
      <c r="A157" t="s">
        <v>381</v>
      </c>
      <c r="B157" s="5" t="str">
        <f t="shared" si="2"/>
        <v>PET CN Equity</v>
      </c>
      <c r="C157" t="s">
        <v>161</v>
      </c>
      <c r="D157" t="s">
        <v>6</v>
      </c>
      <c r="E157" t="s">
        <v>6</v>
      </c>
      <c r="F157">
        <v>27.3</v>
      </c>
      <c r="G157" s="2">
        <v>42005</v>
      </c>
      <c r="H157" s="2">
        <v>45657</v>
      </c>
      <c r="I157" s="2" t="s">
        <v>669</v>
      </c>
      <c r="J157" s="4">
        <v>25.36</v>
      </c>
      <c r="K157">
        <v>25.604800000000001</v>
      </c>
      <c r="L157">
        <v>32.811999999999998</v>
      </c>
      <c r="M157">
        <v>27.738499999999998</v>
      </c>
      <c r="N157">
        <v>27.567799999999998</v>
      </c>
      <c r="O157">
        <v>31.8354</v>
      </c>
      <c r="P157">
        <v>34.2164</v>
      </c>
      <c r="Q157">
        <v>29.264700000000001</v>
      </c>
      <c r="R157">
        <v>29.217199999999998</v>
      </c>
      <c r="S157">
        <v>31.799900000000001</v>
      </c>
      <c r="T157">
        <v>29.889700000000001</v>
      </c>
      <c r="U157">
        <v>31.3276</v>
      </c>
      <c r="V157">
        <v>29.423200000000001</v>
      </c>
      <c r="W157">
        <v>30.4039</v>
      </c>
      <c r="X157">
        <v>32.004199999999997</v>
      </c>
      <c r="Y157">
        <v>33.148899999999998</v>
      </c>
      <c r="Z157">
        <v>34.999600000000001</v>
      </c>
      <c r="AA157">
        <v>37.604799999999997</v>
      </c>
      <c r="AB157">
        <v>37.385100000000001</v>
      </c>
      <c r="AC157">
        <v>38.015599999999999</v>
      </c>
      <c r="AD157">
        <v>40.862699999999997</v>
      </c>
      <c r="AE157">
        <v>36.061</v>
      </c>
      <c r="AF157">
        <v>34.758000000000003</v>
      </c>
      <c r="AG157">
        <v>29.6965</v>
      </c>
      <c r="AH157">
        <v>29.216000000000001</v>
      </c>
      <c r="AI157">
        <v>29.312100000000001</v>
      </c>
      <c r="AJ157">
        <v>24.166599999999999</v>
      </c>
      <c r="AK157">
        <v>23.529800000000002</v>
      </c>
      <c r="AL157">
        <v>23.963999999999999</v>
      </c>
      <c r="AM157">
        <v>25.785399999999999</v>
      </c>
      <c r="AN157">
        <v>27.8672</v>
      </c>
      <c r="AO157">
        <v>30.191099999999999</v>
      </c>
      <c r="AP157">
        <v>28.951699999999999</v>
      </c>
      <c r="AQ157">
        <v>30.7638</v>
      </c>
      <c r="AR157">
        <v>30.025300000000001</v>
      </c>
      <c r="AS157">
        <v>26.226900000000001</v>
      </c>
      <c r="AT157">
        <v>25.6707</v>
      </c>
      <c r="AU157">
        <v>26.626899999999999</v>
      </c>
      <c r="AV157">
        <v>23.896999999999998</v>
      </c>
      <c r="AW157">
        <v>25.337900000000001</v>
      </c>
      <c r="AX157">
        <v>24.965399999999999</v>
      </c>
      <c r="AY157">
        <v>26.948</v>
      </c>
      <c r="AZ157">
        <v>24.841799999999999</v>
      </c>
    </row>
    <row r="158" spans="1:129" x14ac:dyDescent="0.3">
      <c r="A158" t="s">
        <v>382</v>
      </c>
      <c r="B158" t="str">
        <f t="shared" si="2"/>
        <v>PEY CN Equity</v>
      </c>
      <c r="C158" t="s">
        <v>162</v>
      </c>
      <c r="D158" t="s">
        <v>6</v>
      </c>
      <c r="E158" t="s">
        <v>6</v>
      </c>
      <c r="F158">
        <v>24.54</v>
      </c>
      <c r="G158" s="2">
        <v>42005</v>
      </c>
      <c r="H158" s="2">
        <v>45657</v>
      </c>
      <c r="I158" s="2" t="s">
        <v>664</v>
      </c>
      <c r="J158" s="4">
        <v>16.850000000000001</v>
      </c>
      <c r="K158">
        <v>18.4145</v>
      </c>
      <c r="L158">
        <v>17.945399999999999</v>
      </c>
      <c r="M158">
        <v>18.590399999999999</v>
      </c>
      <c r="N158">
        <v>17.9284</v>
      </c>
      <c r="O158">
        <v>16.2928</v>
      </c>
      <c r="P158">
        <v>15.161300000000001</v>
      </c>
      <c r="Q158">
        <v>16.7728</v>
      </c>
      <c r="R158">
        <v>14.9872</v>
      </c>
      <c r="S158">
        <v>14.640599999999999</v>
      </c>
      <c r="T158">
        <v>14.782</v>
      </c>
      <c r="U158">
        <v>13.6</v>
      </c>
      <c r="V158">
        <v>16.538499999999999</v>
      </c>
      <c r="W158">
        <v>15.3391</v>
      </c>
      <c r="X158">
        <v>15.9808</v>
      </c>
      <c r="Y158">
        <v>17.777799999999999</v>
      </c>
      <c r="Z158">
        <v>19.145199999999999</v>
      </c>
      <c r="AA158">
        <v>19.376200000000001</v>
      </c>
      <c r="AB158">
        <v>20.790099999999999</v>
      </c>
      <c r="AC158">
        <v>21.1813</v>
      </c>
      <c r="AD158">
        <v>20.755600000000001</v>
      </c>
      <c r="AE158">
        <v>19.488099999999999</v>
      </c>
      <c r="AF158">
        <v>18.7561</v>
      </c>
      <c r="AG158">
        <v>18.903199999999998</v>
      </c>
      <c r="AH158">
        <v>16.180199999999999</v>
      </c>
      <c r="AI158">
        <v>15.59</v>
      </c>
      <c r="AJ158">
        <v>15.7509</v>
      </c>
      <c r="AK158">
        <v>14.4023</v>
      </c>
      <c r="AL158">
        <v>14.2285</v>
      </c>
      <c r="AM158">
        <v>13.7285</v>
      </c>
      <c r="AN158">
        <v>12.997999999999999</v>
      </c>
      <c r="AO158">
        <v>12.639699999999999</v>
      </c>
      <c r="AP158">
        <v>12.093299999999999</v>
      </c>
      <c r="AQ158">
        <v>10.500400000000001</v>
      </c>
      <c r="AR158">
        <v>9.2004999999999999</v>
      </c>
      <c r="AS158">
        <v>9.0984999999999996</v>
      </c>
      <c r="AT158">
        <v>6.8259999999999996</v>
      </c>
      <c r="AU158">
        <v>6.2309999999999999</v>
      </c>
      <c r="AV158">
        <v>6.6417999999999999</v>
      </c>
      <c r="AW158">
        <v>7.5018000000000002</v>
      </c>
      <c r="AX158">
        <v>6.5816999999999997</v>
      </c>
      <c r="AY158">
        <v>6.3577000000000004</v>
      </c>
      <c r="AZ158">
        <v>6.7382999999999997</v>
      </c>
      <c r="BA158">
        <v>6.8383000000000003</v>
      </c>
      <c r="BB158">
        <v>7.0746000000000002</v>
      </c>
      <c r="BC158">
        <v>6.8636999999999997</v>
      </c>
      <c r="BD158">
        <v>6.5183</v>
      </c>
      <c r="BE158">
        <v>4.5928000000000004</v>
      </c>
      <c r="BF158">
        <v>4.3978000000000002</v>
      </c>
      <c r="BG158">
        <v>4.9504000000000001</v>
      </c>
      <c r="BH158">
        <v>4.5717999999999996</v>
      </c>
      <c r="BI158">
        <v>3.9697</v>
      </c>
      <c r="BJ158">
        <v>3.1025</v>
      </c>
      <c r="BK158">
        <v>2.5949</v>
      </c>
      <c r="BL158">
        <v>2.6621999999999999</v>
      </c>
      <c r="BM158">
        <v>2.1425999999999998</v>
      </c>
      <c r="BN158">
        <v>2.2494000000000001</v>
      </c>
      <c r="BO158">
        <v>1.7833000000000001</v>
      </c>
      <c r="BP158">
        <v>1.8982000000000001</v>
      </c>
      <c r="BQ158">
        <v>2.6086999999999998</v>
      </c>
      <c r="BR158">
        <v>1.9972000000000001</v>
      </c>
      <c r="BS158">
        <v>1.5330999999999999</v>
      </c>
      <c r="BT158">
        <v>1.0537000000000001</v>
      </c>
      <c r="BU158">
        <v>1.9872000000000001</v>
      </c>
      <c r="BV158">
        <v>1.7397</v>
      </c>
      <c r="BW158">
        <v>1.2735000000000001</v>
      </c>
      <c r="BX158">
        <v>1.4157999999999999</v>
      </c>
      <c r="BY158">
        <v>2.0276000000000001</v>
      </c>
      <c r="BZ158">
        <v>1.7785</v>
      </c>
      <c r="CA158">
        <v>2.0569999999999999</v>
      </c>
      <c r="CB158">
        <v>2.0356000000000001</v>
      </c>
      <c r="CC158">
        <v>2.0929000000000002</v>
      </c>
      <c r="CD158">
        <v>2.5301</v>
      </c>
      <c r="CE158">
        <v>4.2717999999999998</v>
      </c>
      <c r="CF158">
        <v>3.8273999999999999</v>
      </c>
      <c r="CG158">
        <v>3.8490000000000002</v>
      </c>
      <c r="CH158">
        <v>4.1289999999999996</v>
      </c>
      <c r="CI158">
        <v>6.0042999999999997</v>
      </c>
      <c r="CJ158">
        <v>5.1989000000000001</v>
      </c>
      <c r="CK158">
        <v>4.8178000000000001</v>
      </c>
      <c r="CL158">
        <v>7.0972</v>
      </c>
      <c r="CM158">
        <v>7.0251999999999999</v>
      </c>
      <c r="CN158">
        <v>7.5343</v>
      </c>
      <c r="CO158">
        <v>6.8681999999999999</v>
      </c>
      <c r="CP158">
        <v>7.2763999999999998</v>
      </c>
      <c r="CQ158">
        <v>8.0313999999999997</v>
      </c>
      <c r="CR158">
        <v>9.3455999999999992</v>
      </c>
      <c r="CS158">
        <v>9.6852</v>
      </c>
      <c r="CT158">
        <v>11.491099999999999</v>
      </c>
      <c r="CU158">
        <v>8.9713999999999992</v>
      </c>
      <c r="CV158">
        <v>10.7699</v>
      </c>
      <c r="CW158">
        <v>9.1978000000000009</v>
      </c>
      <c r="CX158">
        <v>8.3152000000000008</v>
      </c>
      <c r="CY158">
        <v>9.6367999999999991</v>
      </c>
      <c r="CZ158">
        <v>11.4039</v>
      </c>
      <c r="DA158">
        <v>10.583600000000001</v>
      </c>
      <c r="DB158">
        <v>9.3346999999999998</v>
      </c>
      <c r="DC158">
        <v>9.2119</v>
      </c>
      <c r="DD158">
        <v>9.4911999999999992</v>
      </c>
      <c r="DE158">
        <v>9.7593999999999994</v>
      </c>
      <c r="DF158">
        <v>8.7439</v>
      </c>
      <c r="DG158">
        <v>8.8416999999999994</v>
      </c>
      <c r="DH158">
        <v>9.2705000000000002</v>
      </c>
      <c r="DI158">
        <v>10.315099999999999</v>
      </c>
      <c r="DJ158">
        <v>11.3438</v>
      </c>
      <c r="DK158">
        <v>12.1904</v>
      </c>
      <c r="DL158">
        <v>10.535299999999999</v>
      </c>
      <c r="DM158">
        <v>10.230399999999999</v>
      </c>
      <c r="DN158">
        <v>11.1144</v>
      </c>
      <c r="DO158">
        <v>12.1671</v>
      </c>
      <c r="DP158">
        <v>12.989100000000001</v>
      </c>
      <c r="DQ158">
        <v>13.4854</v>
      </c>
      <c r="DR158">
        <v>13.4946</v>
      </c>
      <c r="DS158">
        <v>12.9648</v>
      </c>
      <c r="DT158">
        <v>13.223699999999999</v>
      </c>
      <c r="DU158">
        <v>13.151199999999999</v>
      </c>
      <c r="DV158">
        <v>14.0055</v>
      </c>
      <c r="DW158">
        <v>13.9039</v>
      </c>
      <c r="DX158">
        <v>15.333</v>
      </c>
      <c r="DY158">
        <v>15.9056</v>
      </c>
    </row>
    <row r="159" spans="1:129" hidden="1" x14ac:dyDescent="0.3">
      <c r="A159" t="s">
        <v>383</v>
      </c>
      <c r="B159" s="5" t="str">
        <f t="shared" si="2"/>
        <v>PMZ-U CN Equity</v>
      </c>
      <c r="C159" t="s">
        <v>163</v>
      </c>
      <c r="D159" t="s">
        <v>6</v>
      </c>
      <c r="E159" t="s">
        <v>6</v>
      </c>
      <c r="F159">
        <v>16.55</v>
      </c>
      <c r="G159" s="2">
        <v>42005</v>
      </c>
      <c r="H159" s="2">
        <v>45657</v>
      </c>
      <c r="I159" s="2" t="s">
        <v>667</v>
      </c>
      <c r="J159" s="4">
        <v>11.2</v>
      </c>
      <c r="K159">
        <v>11.358599999999999</v>
      </c>
      <c r="L159">
        <v>12.356999999999999</v>
      </c>
      <c r="M159">
        <v>11.0777</v>
      </c>
      <c r="N159">
        <v>11.3409</v>
      </c>
      <c r="O159">
        <v>9.9039999999999999</v>
      </c>
      <c r="P159">
        <v>10.7857</v>
      </c>
      <c r="Q159">
        <v>10.911199999999999</v>
      </c>
      <c r="R159">
        <v>10.5174</v>
      </c>
      <c r="S159">
        <v>11.591900000000001</v>
      </c>
      <c r="T159">
        <v>12.4392</v>
      </c>
      <c r="U159">
        <v>12.2066</v>
      </c>
      <c r="V159">
        <v>12.7895</v>
      </c>
      <c r="W159">
        <v>12.8224</v>
      </c>
      <c r="X159">
        <v>11.425700000000001</v>
      </c>
      <c r="Y159">
        <v>11.3569</v>
      </c>
      <c r="Z159">
        <v>10.759600000000001</v>
      </c>
      <c r="AA159">
        <v>11.5718</v>
      </c>
      <c r="AB159">
        <v>11.5191</v>
      </c>
      <c r="AC159">
        <v>11.6035</v>
      </c>
      <c r="AD159">
        <v>11.7689</v>
      </c>
      <c r="AE159">
        <v>10.9041</v>
      </c>
      <c r="AF159">
        <v>11.7721</v>
      </c>
      <c r="AG159">
        <v>12.2311</v>
      </c>
      <c r="AH159">
        <v>12.3729</v>
      </c>
      <c r="AI159">
        <v>12.0784</v>
      </c>
      <c r="AJ159">
        <v>12.5542</v>
      </c>
      <c r="AK159">
        <v>11.942500000000001</v>
      </c>
      <c r="AL159">
        <v>12.052</v>
      </c>
      <c r="AM159">
        <v>12.1356</v>
      </c>
      <c r="AN159">
        <v>12.5191</v>
      </c>
      <c r="AO159">
        <v>13.696400000000001</v>
      </c>
      <c r="AP159">
        <v>15.1656</v>
      </c>
      <c r="AQ159">
        <v>14.5534</v>
      </c>
      <c r="AR159">
        <v>15.085000000000001</v>
      </c>
      <c r="AS159">
        <v>14.544</v>
      </c>
    </row>
    <row r="160" spans="1:129" x14ac:dyDescent="0.3">
      <c r="A160" t="s">
        <v>384</v>
      </c>
      <c r="B160" t="str">
        <f t="shared" si="2"/>
        <v>POU CN Equity</v>
      </c>
      <c r="C160" t="s">
        <v>164</v>
      </c>
      <c r="D160" t="s">
        <v>6</v>
      </c>
      <c r="E160" t="s">
        <v>6</v>
      </c>
      <c r="F160">
        <v>25.68</v>
      </c>
      <c r="G160" s="2">
        <v>42005</v>
      </c>
      <c r="H160" s="2">
        <v>45657</v>
      </c>
      <c r="I160" s="2" t="s">
        <v>664</v>
      </c>
      <c r="J160" s="4">
        <v>22.06</v>
      </c>
      <c r="K160">
        <v>24.0749</v>
      </c>
      <c r="L160">
        <v>24.144500000000001</v>
      </c>
      <c r="M160">
        <v>27.6191</v>
      </c>
      <c r="N160">
        <v>24.794499999999999</v>
      </c>
      <c r="O160">
        <v>22.209800000000001</v>
      </c>
      <c r="P160">
        <v>15.245100000000001</v>
      </c>
      <c r="Q160">
        <v>10.896000000000001</v>
      </c>
      <c r="R160">
        <v>7.6147999999999998</v>
      </c>
      <c r="S160">
        <v>10.238200000000001</v>
      </c>
      <c r="T160">
        <v>6.9183000000000003</v>
      </c>
      <c r="U160">
        <v>4.7359999999999998</v>
      </c>
      <c r="V160">
        <v>3.5598000000000001</v>
      </c>
      <c r="W160">
        <v>4.5115999999999996</v>
      </c>
      <c r="X160">
        <v>5.2622999999999998</v>
      </c>
      <c r="Y160">
        <v>7.0654000000000003</v>
      </c>
      <c r="Z160">
        <v>6.8951000000000002</v>
      </c>
      <c r="AA160">
        <v>8.2957999999999998</v>
      </c>
      <c r="AB160">
        <v>9.5184999999999995</v>
      </c>
      <c r="AC160">
        <v>10.795400000000001</v>
      </c>
      <c r="AD160">
        <v>11.406700000000001</v>
      </c>
      <c r="AE160">
        <v>11.7782</v>
      </c>
      <c r="AF160">
        <v>13.434200000000001</v>
      </c>
      <c r="AG160">
        <v>13.983700000000001</v>
      </c>
      <c r="AH160">
        <v>13.798299999999999</v>
      </c>
      <c r="AI160">
        <v>14.3843</v>
      </c>
      <c r="AJ160">
        <v>14.0129</v>
      </c>
      <c r="AK160">
        <v>14.375999999999999</v>
      </c>
      <c r="AL160">
        <v>16.719799999999999</v>
      </c>
      <c r="AM160">
        <v>15.754200000000001</v>
      </c>
      <c r="AN160">
        <v>16.488700000000001</v>
      </c>
      <c r="AO160">
        <v>17.668800000000001</v>
      </c>
      <c r="AP160">
        <v>20.383900000000001</v>
      </c>
      <c r="AQ160">
        <v>18.221699999999998</v>
      </c>
      <c r="AR160">
        <v>17.586300000000001</v>
      </c>
      <c r="AS160">
        <v>16.026499999999999</v>
      </c>
      <c r="AT160">
        <v>14.854699999999999</v>
      </c>
      <c r="AU160">
        <v>14.227499999999999</v>
      </c>
      <c r="AV160">
        <v>12.2386</v>
      </c>
      <c r="AW160">
        <v>15.127000000000001</v>
      </c>
      <c r="AX160">
        <v>13.080399999999999</v>
      </c>
      <c r="AY160">
        <v>12.2881</v>
      </c>
      <c r="AZ160">
        <v>12.0488</v>
      </c>
      <c r="BA160">
        <v>11.883699999999999</v>
      </c>
      <c r="BB160">
        <v>12.4862</v>
      </c>
      <c r="BC160">
        <v>7.9390000000000001</v>
      </c>
      <c r="BD160">
        <v>5.9913999999999996</v>
      </c>
      <c r="BE160">
        <v>5.9253999999999998</v>
      </c>
      <c r="BF160">
        <v>6.3958000000000004</v>
      </c>
      <c r="BG160">
        <v>7.4108000000000001</v>
      </c>
      <c r="BH160">
        <v>5.8757999999999999</v>
      </c>
      <c r="BI160">
        <v>7.3613</v>
      </c>
      <c r="BJ160">
        <v>6.0739000000000001</v>
      </c>
      <c r="BK160">
        <v>5.3888999999999996</v>
      </c>
      <c r="BL160">
        <v>6.5526</v>
      </c>
      <c r="BM160">
        <v>4.6791999999999998</v>
      </c>
      <c r="BN160">
        <v>5.3147000000000002</v>
      </c>
      <c r="BO160">
        <v>4.2417999999999996</v>
      </c>
      <c r="BP160">
        <v>5.0258000000000003</v>
      </c>
      <c r="BQ160">
        <v>6.2225000000000001</v>
      </c>
      <c r="BR160">
        <v>4.9846000000000004</v>
      </c>
      <c r="BS160">
        <v>3.5320999999999998</v>
      </c>
      <c r="BT160">
        <v>0.9325</v>
      </c>
      <c r="BU160">
        <v>1.5680000000000001</v>
      </c>
      <c r="BV160">
        <v>1.3287</v>
      </c>
      <c r="BW160">
        <v>1.3122</v>
      </c>
      <c r="BX160">
        <v>1.5515000000000001</v>
      </c>
      <c r="BY160">
        <v>2.1869000000000001</v>
      </c>
      <c r="BZ160">
        <v>1.7164999999999999</v>
      </c>
      <c r="CA160">
        <v>1.8486</v>
      </c>
      <c r="CB160">
        <v>3.1442000000000001</v>
      </c>
      <c r="CC160">
        <v>4.1262999999999996</v>
      </c>
      <c r="CD160">
        <v>5.2981999999999996</v>
      </c>
      <c r="CE160">
        <v>8.9128000000000007</v>
      </c>
      <c r="CF160">
        <v>8.3928999999999991</v>
      </c>
      <c r="CG160">
        <v>9.4410000000000007</v>
      </c>
      <c r="CH160">
        <v>11.974500000000001</v>
      </c>
      <c r="CI160">
        <v>14.1615</v>
      </c>
      <c r="CJ160">
        <v>13.3436</v>
      </c>
      <c r="CK160">
        <v>11.1945</v>
      </c>
      <c r="CL160">
        <v>15.557700000000001</v>
      </c>
      <c r="CM160">
        <v>17.157900000000001</v>
      </c>
      <c r="CN160">
        <v>17.8322</v>
      </c>
      <c r="CO160">
        <v>20.4999</v>
      </c>
      <c r="CP160">
        <v>20.881599999999999</v>
      </c>
      <c r="CQ160">
        <v>23.549800000000001</v>
      </c>
      <c r="CR160">
        <v>26.209499999999998</v>
      </c>
      <c r="CS160">
        <v>26.151399999999999</v>
      </c>
      <c r="CT160">
        <v>31.9117</v>
      </c>
      <c r="CU160">
        <v>26.034199999999998</v>
      </c>
      <c r="CV160">
        <v>27.042999999999999</v>
      </c>
      <c r="CW160">
        <v>25.5411</v>
      </c>
      <c r="CX160">
        <v>20.887</v>
      </c>
      <c r="CY160">
        <v>24.7958</v>
      </c>
      <c r="CZ160">
        <v>25.895299999999999</v>
      </c>
      <c r="DA160">
        <v>24.815200000000001</v>
      </c>
      <c r="DB160">
        <v>26.759899999999998</v>
      </c>
      <c r="DC160">
        <v>26.028500000000001</v>
      </c>
      <c r="DD160">
        <v>25.966100000000001</v>
      </c>
      <c r="DE160">
        <v>28.250599999999999</v>
      </c>
      <c r="DF160">
        <v>25.193100000000001</v>
      </c>
      <c r="DG160">
        <v>25.575199999999999</v>
      </c>
      <c r="DH160">
        <v>27.7973</v>
      </c>
      <c r="DI160">
        <v>28.0198</v>
      </c>
      <c r="DJ160">
        <v>28.980799999999999</v>
      </c>
      <c r="DK160">
        <v>30.076899999999998</v>
      </c>
      <c r="DL160">
        <v>24.2194</v>
      </c>
      <c r="DM160">
        <v>23.616399999999999</v>
      </c>
      <c r="DN160">
        <v>24.253299999999999</v>
      </c>
      <c r="DO160">
        <v>27.376999999999999</v>
      </c>
      <c r="DP160">
        <v>25.399100000000001</v>
      </c>
      <c r="DQ160">
        <v>28.946999999999999</v>
      </c>
      <c r="DR160">
        <v>30.564800000000002</v>
      </c>
      <c r="DS160">
        <v>29.110499999999998</v>
      </c>
      <c r="DT160">
        <v>28.185500000000001</v>
      </c>
      <c r="DU160">
        <v>26.234200000000001</v>
      </c>
      <c r="DV160">
        <v>25.074999999999999</v>
      </c>
      <c r="DW160">
        <v>25.698599999999999</v>
      </c>
      <c r="DX160">
        <v>30.128599999999999</v>
      </c>
      <c r="DY160">
        <v>30.741199999999999</v>
      </c>
    </row>
    <row r="161" spans="1:129" x14ac:dyDescent="0.3">
      <c r="A161" t="s">
        <v>385</v>
      </c>
      <c r="B161" t="str">
        <f t="shared" si="2"/>
        <v>POW CN Equity</v>
      </c>
      <c r="C161" t="s">
        <v>165</v>
      </c>
      <c r="D161" t="s">
        <v>6</v>
      </c>
      <c r="E161" t="s">
        <v>6</v>
      </c>
      <c r="F161">
        <v>68.67</v>
      </c>
      <c r="G161" s="2">
        <v>42005</v>
      </c>
      <c r="H161" s="2">
        <v>45657</v>
      </c>
      <c r="I161" s="2" t="s">
        <v>670</v>
      </c>
      <c r="J161" s="4">
        <v>17.079999999999998</v>
      </c>
      <c r="K161">
        <v>18.797899999999998</v>
      </c>
      <c r="L161">
        <v>18.849599999999999</v>
      </c>
      <c r="M161">
        <v>18.624600000000001</v>
      </c>
      <c r="N161">
        <v>18.101700000000001</v>
      </c>
      <c r="O161">
        <v>18.133900000000001</v>
      </c>
      <c r="P161">
        <v>17.458300000000001</v>
      </c>
      <c r="Q161">
        <v>16.351199999999999</v>
      </c>
      <c r="R161">
        <v>15.8841</v>
      </c>
      <c r="S161">
        <v>16.871400000000001</v>
      </c>
      <c r="T161">
        <v>17.985099999999999</v>
      </c>
      <c r="U161">
        <v>16.783799999999999</v>
      </c>
      <c r="V161">
        <v>17.2303</v>
      </c>
      <c r="W161">
        <v>17.0505</v>
      </c>
      <c r="X161">
        <v>17.564900000000002</v>
      </c>
      <c r="Y161">
        <v>17.875599999999999</v>
      </c>
      <c r="Z161">
        <v>17.342099999999999</v>
      </c>
      <c r="AA161">
        <v>16.309200000000001</v>
      </c>
      <c r="AB161">
        <v>16.866599999999998</v>
      </c>
      <c r="AC161">
        <v>16.439599999999999</v>
      </c>
      <c r="AD161">
        <v>16.685099999999998</v>
      </c>
      <c r="AE161">
        <v>17.273499999999999</v>
      </c>
      <c r="AF161">
        <v>18.012</v>
      </c>
      <c r="AG161">
        <v>18.246099999999998</v>
      </c>
      <c r="AH161">
        <v>18.537500000000001</v>
      </c>
      <c r="AI161">
        <v>18.7622</v>
      </c>
      <c r="AJ161">
        <v>19.168800000000001</v>
      </c>
      <c r="AK161">
        <v>19.408100000000001</v>
      </c>
      <c r="AL161">
        <v>17.683900000000001</v>
      </c>
      <c r="AM161">
        <v>18.378900000000002</v>
      </c>
      <c r="AN161">
        <v>18.8386</v>
      </c>
      <c r="AO161">
        <v>18.962900000000001</v>
      </c>
      <c r="AP161">
        <v>19.935099999999998</v>
      </c>
      <c r="AQ161">
        <v>20.796399999999998</v>
      </c>
      <c r="AR161">
        <v>20.551200000000001</v>
      </c>
      <c r="AS161">
        <v>20.5777</v>
      </c>
      <c r="AT161">
        <v>19.954699999999999</v>
      </c>
      <c r="AU161">
        <v>19.331700000000001</v>
      </c>
      <c r="AV161">
        <v>18.9148</v>
      </c>
      <c r="AW161">
        <v>19.628900000000002</v>
      </c>
      <c r="AX161">
        <v>19.4359</v>
      </c>
      <c r="AY161">
        <v>19.180299999999999</v>
      </c>
      <c r="AZ161">
        <v>19.278099999999998</v>
      </c>
      <c r="BA161">
        <v>19.0565</v>
      </c>
      <c r="BB161">
        <v>18.528500000000001</v>
      </c>
      <c r="BC161">
        <v>17.947500000000002</v>
      </c>
      <c r="BD161">
        <v>17.4985</v>
      </c>
      <c r="BE161">
        <v>16.4419</v>
      </c>
      <c r="BF161">
        <v>17.5077</v>
      </c>
      <c r="BG161">
        <v>18.828099999999999</v>
      </c>
      <c r="BH161">
        <v>21.163900000000002</v>
      </c>
      <c r="BI161">
        <v>20.878599999999999</v>
      </c>
      <c r="BJ161">
        <v>19.3504</v>
      </c>
      <c r="BK161">
        <v>19.433800000000002</v>
      </c>
      <c r="BL161">
        <v>19.275400000000001</v>
      </c>
      <c r="BM161">
        <v>19.337399999999999</v>
      </c>
      <c r="BN161">
        <v>21.328299999999999</v>
      </c>
      <c r="BO161">
        <v>21.3004</v>
      </c>
      <c r="BP161">
        <v>22.5303</v>
      </c>
      <c r="BQ161">
        <v>23.6707</v>
      </c>
      <c r="BR161">
        <v>23.366399999999999</v>
      </c>
      <c r="BS161">
        <v>21.257200000000001</v>
      </c>
      <c r="BT161">
        <v>16.575399999999998</v>
      </c>
      <c r="BU161">
        <v>16.2972</v>
      </c>
      <c r="BV161">
        <v>16.407</v>
      </c>
      <c r="BW161">
        <v>17.815000000000001</v>
      </c>
      <c r="BX161">
        <v>17.732900000000001</v>
      </c>
      <c r="BY161">
        <v>19.426400000000001</v>
      </c>
      <c r="BZ161">
        <v>19.787099999999999</v>
      </c>
      <c r="CA161">
        <v>19.241099999999999</v>
      </c>
      <c r="CB161">
        <v>22.176100000000002</v>
      </c>
      <c r="CC161">
        <v>22.511099999999999</v>
      </c>
      <c r="CD161">
        <v>22.9269</v>
      </c>
      <c r="CE161">
        <v>23.627800000000001</v>
      </c>
      <c r="CF161">
        <v>25.785599999999999</v>
      </c>
      <c r="CG161">
        <v>27.948</v>
      </c>
      <c r="CH161">
        <v>30.7194</v>
      </c>
      <c r="CI161">
        <v>30.934200000000001</v>
      </c>
      <c r="CJ161">
        <v>31.439499999999999</v>
      </c>
      <c r="CK161">
        <v>34.376600000000003</v>
      </c>
      <c r="CL161">
        <v>33.319000000000003</v>
      </c>
      <c r="CM161">
        <v>32.896000000000001</v>
      </c>
      <c r="CN161">
        <v>32.887999999999998</v>
      </c>
      <c r="CO161">
        <v>33.712600000000002</v>
      </c>
      <c r="CP161">
        <v>32.954500000000003</v>
      </c>
      <c r="CQ161">
        <v>31.526900000000001</v>
      </c>
      <c r="CR161">
        <v>31.61</v>
      </c>
      <c r="CS161">
        <v>30.8749</v>
      </c>
      <c r="CT161">
        <v>29.837499999999999</v>
      </c>
      <c r="CU161">
        <v>27.455100000000002</v>
      </c>
      <c r="CV161">
        <v>28.8477</v>
      </c>
      <c r="CW161">
        <v>27.9939</v>
      </c>
      <c r="CX161">
        <v>26.210899999999999</v>
      </c>
      <c r="CY161">
        <v>28.484300000000001</v>
      </c>
      <c r="CZ161">
        <v>28.492699999999999</v>
      </c>
      <c r="DA161">
        <v>27.237500000000001</v>
      </c>
      <c r="DB161">
        <v>30.863499999999998</v>
      </c>
      <c r="DC161">
        <v>31.145700000000001</v>
      </c>
      <c r="DD161">
        <v>29.993600000000001</v>
      </c>
      <c r="DE161">
        <v>31.513300000000001</v>
      </c>
      <c r="DF161">
        <v>30.514600000000002</v>
      </c>
      <c r="DG161">
        <v>31.4297</v>
      </c>
      <c r="DH161">
        <v>32.927999999999997</v>
      </c>
      <c r="DI161">
        <v>32.522599999999997</v>
      </c>
      <c r="DJ161">
        <v>30.934799999999999</v>
      </c>
      <c r="DK161">
        <v>29.888100000000001</v>
      </c>
      <c r="DL161">
        <v>33.591700000000003</v>
      </c>
      <c r="DM161">
        <v>34.370699999999999</v>
      </c>
      <c r="DN161">
        <v>35.549999999999997</v>
      </c>
      <c r="DO161">
        <v>35.568100000000001</v>
      </c>
      <c r="DP161">
        <v>34.968200000000003</v>
      </c>
      <c r="DQ161">
        <v>33.771299999999997</v>
      </c>
      <c r="DR161">
        <v>36.432099999999998</v>
      </c>
      <c r="DS161">
        <v>35.521900000000002</v>
      </c>
      <c r="DT161">
        <v>37.334400000000002</v>
      </c>
      <c r="DU161">
        <v>38.651800000000001</v>
      </c>
      <c r="DV161">
        <v>40.42</v>
      </c>
      <c r="DW161">
        <v>41.66</v>
      </c>
      <c r="DX161">
        <v>44.641800000000003</v>
      </c>
      <c r="DY161">
        <v>42.98</v>
      </c>
    </row>
    <row r="162" spans="1:129" x14ac:dyDescent="0.3">
      <c r="A162" t="s">
        <v>386</v>
      </c>
      <c r="B162" t="str">
        <f t="shared" si="2"/>
        <v>PPL CN Equity</v>
      </c>
      <c r="C162" t="s">
        <v>166</v>
      </c>
      <c r="D162" t="s">
        <v>6</v>
      </c>
      <c r="E162" t="s">
        <v>6</v>
      </c>
      <c r="F162">
        <v>56.58</v>
      </c>
      <c r="G162" s="2">
        <v>42005</v>
      </c>
      <c r="H162" s="2">
        <v>45657</v>
      </c>
      <c r="I162" s="2" t="s">
        <v>664</v>
      </c>
      <c r="J162" s="4">
        <v>21.45</v>
      </c>
      <c r="K162">
        <v>21.799800000000001</v>
      </c>
      <c r="L162">
        <v>21.910499999999999</v>
      </c>
      <c r="M162">
        <v>23.040700000000001</v>
      </c>
      <c r="N162">
        <v>22.0976</v>
      </c>
      <c r="O162">
        <v>22.334499999999998</v>
      </c>
      <c r="P162">
        <v>21.144100000000002</v>
      </c>
      <c r="Q162">
        <v>20.359300000000001</v>
      </c>
      <c r="R162">
        <v>17.991599999999998</v>
      </c>
      <c r="S162">
        <v>18.498999999999999</v>
      </c>
      <c r="T162">
        <v>17.334399999999999</v>
      </c>
      <c r="U162">
        <v>17.135999999999999</v>
      </c>
      <c r="V162">
        <v>18.197399999999998</v>
      </c>
      <c r="W162">
        <v>19.3658</v>
      </c>
      <c r="X162">
        <v>20.248799999999999</v>
      </c>
      <c r="Y162">
        <v>21.831099999999999</v>
      </c>
      <c r="Z162">
        <v>22.379799999999999</v>
      </c>
      <c r="AA162">
        <v>22.932700000000001</v>
      </c>
      <c r="AB162">
        <v>22.3232</v>
      </c>
      <c r="AC162">
        <v>23.238399999999999</v>
      </c>
      <c r="AD162">
        <v>23.640699999999999</v>
      </c>
      <c r="AE162">
        <v>24.461400000000001</v>
      </c>
      <c r="AF162">
        <v>23.525099999999998</v>
      </c>
      <c r="AG162">
        <v>25.1037</v>
      </c>
      <c r="AH162">
        <v>24.2453</v>
      </c>
      <c r="AI162">
        <v>25.8734</v>
      </c>
      <c r="AJ162">
        <v>25.499099999999999</v>
      </c>
      <c r="AK162">
        <v>26.4237</v>
      </c>
      <c r="AL162">
        <v>26.3249</v>
      </c>
      <c r="AM162">
        <v>26.424199999999999</v>
      </c>
      <c r="AN162">
        <v>26.115400000000001</v>
      </c>
      <c r="AO162">
        <v>24.844999999999999</v>
      </c>
      <c r="AP162">
        <v>27.131599999999999</v>
      </c>
      <c r="AQ162">
        <v>26.546500000000002</v>
      </c>
      <c r="AR162">
        <v>28.0792</v>
      </c>
      <c r="AS162">
        <v>28.554600000000001</v>
      </c>
      <c r="AT162">
        <v>26.417400000000001</v>
      </c>
      <c r="AU162">
        <v>26.108899999999998</v>
      </c>
      <c r="AV162">
        <v>25.549499999999998</v>
      </c>
      <c r="AW162">
        <v>26.101299999999998</v>
      </c>
      <c r="AX162">
        <v>28.9132</v>
      </c>
      <c r="AY162">
        <v>29.31</v>
      </c>
      <c r="AZ162">
        <v>30.252099999999999</v>
      </c>
      <c r="BA162">
        <v>28.890999999999998</v>
      </c>
      <c r="BB162">
        <v>28.613099999999999</v>
      </c>
      <c r="BC162">
        <v>27.876200000000001</v>
      </c>
      <c r="BD162">
        <v>29.456099999999999</v>
      </c>
      <c r="BE162">
        <v>26.761800000000001</v>
      </c>
      <c r="BF162">
        <v>31.0641</v>
      </c>
      <c r="BG162">
        <v>32.079799999999999</v>
      </c>
      <c r="BH162">
        <v>32.823599999999999</v>
      </c>
      <c r="BI162">
        <v>32.148899999999998</v>
      </c>
      <c r="BJ162">
        <v>32.496699999999997</v>
      </c>
      <c r="BK162">
        <v>32.988500000000002</v>
      </c>
      <c r="BL162">
        <v>32.537100000000002</v>
      </c>
      <c r="BM162">
        <v>33.250100000000003</v>
      </c>
      <c r="BN162">
        <v>33.637300000000003</v>
      </c>
      <c r="BO162">
        <v>31.896799999999999</v>
      </c>
      <c r="BP162">
        <v>32.037999999999997</v>
      </c>
      <c r="BQ162">
        <v>33.384300000000003</v>
      </c>
      <c r="BR162">
        <v>35.299399999999999</v>
      </c>
      <c r="BS162">
        <v>33.810200000000002</v>
      </c>
      <c r="BT162">
        <v>18.645900000000001</v>
      </c>
      <c r="BU162">
        <v>22.7165</v>
      </c>
      <c r="BV162">
        <v>24.627199999999998</v>
      </c>
      <c r="BW162">
        <v>24.446000000000002</v>
      </c>
      <c r="BX162">
        <v>23.589500000000001</v>
      </c>
      <c r="BY162">
        <v>23.550999999999998</v>
      </c>
      <c r="BZ162">
        <v>20.758700000000001</v>
      </c>
      <c r="CA162">
        <v>20.6389</v>
      </c>
      <c r="CB162">
        <v>24.6648</v>
      </c>
      <c r="CC162">
        <v>22.570799999999998</v>
      </c>
      <c r="CD162">
        <v>25.389299999999999</v>
      </c>
      <c r="CE162">
        <v>24.5566</v>
      </c>
      <c r="CF162">
        <v>27.709</v>
      </c>
      <c r="CG162">
        <v>29.124500000000001</v>
      </c>
      <c r="CH162">
        <v>30.016500000000001</v>
      </c>
      <c r="CI162">
        <v>30.560400000000001</v>
      </c>
      <c r="CJ162">
        <v>32.165100000000002</v>
      </c>
      <c r="CK162">
        <v>30.1511</v>
      </c>
      <c r="CL162">
        <v>31.65</v>
      </c>
      <c r="CM162">
        <v>32.459099999999999</v>
      </c>
      <c r="CN162">
        <v>30.106100000000001</v>
      </c>
      <c r="CO162">
        <v>30.7272</v>
      </c>
      <c r="CP162">
        <v>32.495399999999997</v>
      </c>
      <c r="CQ162">
        <v>34.876399999999997</v>
      </c>
      <c r="CR162">
        <v>38.177900000000001</v>
      </c>
      <c r="CS162">
        <v>39.677399999999999</v>
      </c>
      <c r="CT162">
        <v>41.802399999999999</v>
      </c>
      <c r="CU162">
        <v>37.469200000000001</v>
      </c>
      <c r="CV162">
        <v>40.441600000000001</v>
      </c>
      <c r="CW162">
        <v>38.530700000000003</v>
      </c>
      <c r="CX162">
        <v>35.023800000000001</v>
      </c>
      <c r="CY162">
        <v>37.730200000000004</v>
      </c>
      <c r="CZ162">
        <v>41.3842</v>
      </c>
      <c r="DA162">
        <v>38.908299999999997</v>
      </c>
      <c r="DB162">
        <v>39.966500000000003</v>
      </c>
      <c r="DC162">
        <v>37.926299999999998</v>
      </c>
      <c r="DD162">
        <v>37.6143</v>
      </c>
      <c r="DE162">
        <v>38.318899999999999</v>
      </c>
      <c r="DF162">
        <v>35.311799999999998</v>
      </c>
      <c r="DG162">
        <v>36.363300000000002</v>
      </c>
      <c r="DH162">
        <v>36.450600000000001</v>
      </c>
      <c r="DI162">
        <v>36.668900000000001</v>
      </c>
      <c r="DJ162">
        <v>36.234299999999998</v>
      </c>
      <c r="DK162">
        <v>37.866799999999998</v>
      </c>
      <c r="DL162">
        <v>40.2712</v>
      </c>
      <c r="DM162">
        <v>41.0334</v>
      </c>
      <c r="DN162">
        <v>41.690600000000003</v>
      </c>
      <c r="DO162">
        <v>42.518799999999999</v>
      </c>
      <c r="DP162">
        <v>43.642899999999997</v>
      </c>
      <c r="DQ162">
        <v>44.2179</v>
      </c>
      <c r="DR162">
        <v>46.217100000000002</v>
      </c>
      <c r="DS162">
        <v>46.972200000000001</v>
      </c>
      <c r="DT162">
        <v>49.517000000000003</v>
      </c>
      <c r="DU162">
        <v>50.238799999999998</v>
      </c>
      <c r="DV162">
        <v>52.232300000000002</v>
      </c>
      <c r="DW162">
        <v>54.574599999999997</v>
      </c>
      <c r="DX162">
        <v>54.040500000000002</v>
      </c>
      <c r="DY162">
        <v>50.395600000000002</v>
      </c>
    </row>
    <row r="163" spans="1:129" x14ac:dyDescent="0.3">
      <c r="A163" t="s">
        <v>387</v>
      </c>
      <c r="B163" t="str">
        <f t="shared" si="2"/>
        <v>PPTA CN Equity</v>
      </c>
      <c r="C163" t="s">
        <v>167</v>
      </c>
      <c r="D163" t="s">
        <v>6</v>
      </c>
      <c r="E163" t="s">
        <v>6</v>
      </c>
      <c r="F163">
        <v>36.19</v>
      </c>
      <c r="G163" s="2">
        <v>42005</v>
      </c>
      <c r="H163" s="2">
        <v>45657</v>
      </c>
      <c r="I163" s="2" t="s">
        <v>663</v>
      </c>
      <c r="J163" s="4">
        <v>5.3</v>
      </c>
      <c r="K163">
        <v>5</v>
      </c>
      <c r="L163">
        <v>4.3</v>
      </c>
      <c r="M163">
        <v>4.25</v>
      </c>
      <c r="N163">
        <v>4.2</v>
      </c>
      <c r="O163">
        <v>3.9</v>
      </c>
      <c r="P163">
        <v>3.4</v>
      </c>
      <c r="Q163">
        <v>3.9</v>
      </c>
      <c r="R163">
        <v>3</v>
      </c>
      <c r="S163">
        <v>2.8</v>
      </c>
      <c r="T163">
        <v>2.85</v>
      </c>
      <c r="U163">
        <v>3.1</v>
      </c>
      <c r="V163">
        <v>3.25</v>
      </c>
      <c r="W163">
        <v>3.75</v>
      </c>
      <c r="X163">
        <v>3.9</v>
      </c>
      <c r="Y163">
        <v>6.8</v>
      </c>
      <c r="Z163">
        <v>7.1</v>
      </c>
      <c r="AA163">
        <v>9.1999999999999993</v>
      </c>
      <c r="AB163">
        <v>10.7</v>
      </c>
      <c r="AC163">
        <v>7.9</v>
      </c>
      <c r="AD163">
        <v>9</v>
      </c>
      <c r="AE163">
        <v>9.6999999999999993</v>
      </c>
      <c r="AF163">
        <v>9.3000000000000007</v>
      </c>
      <c r="AG163">
        <v>8.6999999999999993</v>
      </c>
      <c r="AH163">
        <v>8.6</v>
      </c>
      <c r="AI163">
        <v>8.3000000000000007</v>
      </c>
      <c r="AJ163">
        <v>8</v>
      </c>
      <c r="AK163">
        <v>8</v>
      </c>
      <c r="AL163">
        <v>7.5</v>
      </c>
      <c r="AM163">
        <v>7.2</v>
      </c>
      <c r="AN163">
        <v>7.6</v>
      </c>
      <c r="AO163">
        <v>7.7</v>
      </c>
      <c r="AP163">
        <v>6.5</v>
      </c>
      <c r="AQ163">
        <v>7.8</v>
      </c>
      <c r="AR163">
        <v>6.5</v>
      </c>
      <c r="AS163">
        <v>5.9</v>
      </c>
      <c r="AT163">
        <v>9.5</v>
      </c>
      <c r="AU163">
        <v>9</v>
      </c>
      <c r="AV163">
        <v>9.4</v>
      </c>
      <c r="AW163">
        <v>8.9</v>
      </c>
      <c r="AX163">
        <v>11.1</v>
      </c>
      <c r="AY163">
        <v>9.8000000000000007</v>
      </c>
      <c r="AZ163">
        <v>8.9</v>
      </c>
      <c r="BA163">
        <v>9</v>
      </c>
      <c r="BB163">
        <v>9.1</v>
      </c>
      <c r="BC163">
        <v>6.9</v>
      </c>
      <c r="BD163">
        <v>6.4</v>
      </c>
      <c r="BE163">
        <v>9.6</v>
      </c>
      <c r="BF163">
        <v>8.6999999999999993</v>
      </c>
      <c r="BG163">
        <v>8.6999999999999993</v>
      </c>
      <c r="BH163">
        <v>8.4</v>
      </c>
      <c r="BI163">
        <v>7.1</v>
      </c>
      <c r="BJ163">
        <v>6.3</v>
      </c>
      <c r="BK163">
        <v>6.3</v>
      </c>
      <c r="BL163">
        <v>7.2</v>
      </c>
      <c r="BM163">
        <v>7.7</v>
      </c>
      <c r="BN163">
        <v>5.9</v>
      </c>
      <c r="BO163">
        <v>5.0999999999999996</v>
      </c>
      <c r="BP163">
        <v>6.8</v>
      </c>
      <c r="BQ163">
        <v>6.3</v>
      </c>
      <c r="BR163">
        <v>5.9</v>
      </c>
      <c r="BS163">
        <v>5</v>
      </c>
      <c r="BT163">
        <v>4.5999999999999996</v>
      </c>
      <c r="BU163">
        <v>6.3</v>
      </c>
      <c r="BV163">
        <v>5.8</v>
      </c>
      <c r="BW163">
        <v>7.2</v>
      </c>
      <c r="BX163">
        <v>15.6</v>
      </c>
      <c r="BY163">
        <v>17.5</v>
      </c>
      <c r="BZ163">
        <v>13.8</v>
      </c>
      <c r="CA163">
        <v>11.4</v>
      </c>
      <c r="CB163">
        <v>11.7</v>
      </c>
      <c r="CC163">
        <v>12.2</v>
      </c>
      <c r="CD163">
        <v>9.6999999999999993</v>
      </c>
      <c r="CE163">
        <v>8.49</v>
      </c>
      <c r="CF163">
        <v>7.64</v>
      </c>
      <c r="CG163">
        <v>9.3800000000000008</v>
      </c>
      <c r="CH163">
        <v>9.4700000000000006</v>
      </c>
      <c r="CI163">
        <v>9.08</v>
      </c>
      <c r="CJ163">
        <v>7.09</v>
      </c>
      <c r="CK163">
        <v>6.41</v>
      </c>
      <c r="CL163">
        <v>6.3</v>
      </c>
      <c r="CM163">
        <v>5.93</v>
      </c>
      <c r="CN163">
        <v>6.45</v>
      </c>
      <c r="CO163">
        <v>6.03</v>
      </c>
      <c r="CP163">
        <v>4.66</v>
      </c>
      <c r="CQ163">
        <v>4.58</v>
      </c>
      <c r="CR163">
        <v>5.1100000000000003</v>
      </c>
      <c r="CS163">
        <v>4.5199999999999996</v>
      </c>
      <c r="CT163">
        <v>4.4000000000000004</v>
      </c>
      <c r="CU163">
        <v>4.24</v>
      </c>
      <c r="CV163">
        <v>3.51</v>
      </c>
      <c r="CW163">
        <v>3.38</v>
      </c>
      <c r="CX163">
        <v>2.82</v>
      </c>
      <c r="CY163">
        <v>3.21</v>
      </c>
      <c r="CZ163">
        <v>2.82</v>
      </c>
      <c r="DA163">
        <v>3.95</v>
      </c>
      <c r="DB163">
        <v>4.76</v>
      </c>
      <c r="DC163">
        <v>4.8899999999999997</v>
      </c>
      <c r="DD163">
        <v>6.02</v>
      </c>
      <c r="DE163">
        <v>6.45</v>
      </c>
      <c r="DF163">
        <v>6.21</v>
      </c>
      <c r="DG163">
        <v>4.8499999999999996</v>
      </c>
      <c r="DH163">
        <v>5</v>
      </c>
      <c r="DI163">
        <v>4.4800000000000004</v>
      </c>
      <c r="DJ163">
        <v>4.4400000000000004</v>
      </c>
      <c r="DK163">
        <v>4.97</v>
      </c>
      <c r="DL163">
        <v>4.3</v>
      </c>
      <c r="DM163">
        <v>4.1900000000000004</v>
      </c>
      <c r="DN163">
        <v>3.88</v>
      </c>
      <c r="DO163">
        <v>3.94</v>
      </c>
      <c r="DP163">
        <v>5.62</v>
      </c>
      <c r="DQ163">
        <v>7.54</v>
      </c>
      <c r="DR163">
        <v>9.31</v>
      </c>
      <c r="DS163">
        <v>7.09</v>
      </c>
      <c r="DT163">
        <v>9.35</v>
      </c>
      <c r="DU163">
        <v>11.98</v>
      </c>
      <c r="DV163">
        <v>12.7</v>
      </c>
      <c r="DW163">
        <v>14.31</v>
      </c>
      <c r="DX163">
        <v>13.31</v>
      </c>
      <c r="DY163">
        <v>15.36</v>
      </c>
    </row>
    <row r="164" spans="1:129" x14ac:dyDescent="0.3">
      <c r="A164" t="s">
        <v>388</v>
      </c>
      <c r="B164" t="str">
        <f t="shared" si="2"/>
        <v>PSK CN Equity</v>
      </c>
      <c r="C164" t="s">
        <v>168</v>
      </c>
      <c r="D164" t="s">
        <v>6</v>
      </c>
      <c r="E164" t="s">
        <v>6</v>
      </c>
      <c r="F164">
        <v>29.64</v>
      </c>
      <c r="G164" s="2">
        <v>42005</v>
      </c>
      <c r="H164" s="2">
        <v>45657</v>
      </c>
      <c r="I164" s="2" t="s">
        <v>664</v>
      </c>
      <c r="J164" s="4">
        <v>18.48</v>
      </c>
      <c r="K164">
        <v>21.422699999999999</v>
      </c>
      <c r="L164">
        <v>20.317900000000002</v>
      </c>
      <c r="M164">
        <v>22.5518</v>
      </c>
      <c r="N164">
        <v>22.866299999999999</v>
      </c>
      <c r="O164">
        <v>21.645700000000001</v>
      </c>
      <c r="P164">
        <v>18.5198</v>
      </c>
      <c r="Q164">
        <v>19.0945</v>
      </c>
      <c r="R164">
        <v>17.643699999999999</v>
      </c>
      <c r="S164">
        <v>17.980799999999999</v>
      </c>
      <c r="T164">
        <v>18.000499999999999</v>
      </c>
      <c r="U164">
        <v>15.456</v>
      </c>
      <c r="V164">
        <v>14.1424</v>
      </c>
      <c r="W164">
        <v>15.7082</v>
      </c>
      <c r="X164">
        <v>17.612300000000001</v>
      </c>
      <c r="Y164">
        <v>18.9297</v>
      </c>
      <c r="Z164">
        <v>18.2272</v>
      </c>
      <c r="AA164">
        <v>17.654299999999999</v>
      </c>
      <c r="AB164">
        <v>18.337599999999998</v>
      </c>
      <c r="AC164">
        <v>18.589099999999998</v>
      </c>
      <c r="AD164">
        <v>19.3933</v>
      </c>
      <c r="AE164">
        <v>21.190999999999999</v>
      </c>
      <c r="AF164">
        <v>23.8674</v>
      </c>
      <c r="AG164">
        <v>23.2925</v>
      </c>
      <c r="AH164">
        <v>22.285599999999999</v>
      </c>
      <c r="AI164">
        <v>22.740500000000001</v>
      </c>
      <c r="AJ164">
        <v>20.589700000000001</v>
      </c>
      <c r="AK164">
        <v>21.876100000000001</v>
      </c>
      <c r="AL164">
        <v>21.4724</v>
      </c>
      <c r="AM164">
        <v>21.8064</v>
      </c>
      <c r="AN164">
        <v>22.909199999999998</v>
      </c>
      <c r="AO164">
        <v>21.758400000000002</v>
      </c>
      <c r="AP164">
        <v>23.724900000000002</v>
      </c>
      <c r="AQ164">
        <v>25.562799999999999</v>
      </c>
      <c r="AR164">
        <v>25.179300000000001</v>
      </c>
      <c r="AS164">
        <v>23.957999999999998</v>
      </c>
      <c r="AT164">
        <v>22.8081</v>
      </c>
      <c r="AU164">
        <v>21.363299999999999</v>
      </c>
      <c r="AV164">
        <v>21.1876</v>
      </c>
      <c r="AW164">
        <v>21.4619</v>
      </c>
      <c r="AX164">
        <v>20.200099999999999</v>
      </c>
      <c r="AY164">
        <v>19.659099999999999</v>
      </c>
      <c r="AZ164">
        <v>18.747499999999999</v>
      </c>
      <c r="BA164">
        <v>18.2804</v>
      </c>
      <c r="BB164">
        <v>17.331499999999998</v>
      </c>
      <c r="BC164">
        <v>15.324199999999999</v>
      </c>
      <c r="BD164">
        <v>13.965</v>
      </c>
      <c r="BE164">
        <v>13.6411</v>
      </c>
      <c r="BF164">
        <v>14.7018</v>
      </c>
      <c r="BG164">
        <v>14.898099999999999</v>
      </c>
      <c r="BH164">
        <v>14.038</v>
      </c>
      <c r="BI164">
        <v>15.110099999999999</v>
      </c>
      <c r="BJ164">
        <v>14.01</v>
      </c>
      <c r="BK164">
        <v>14.4998</v>
      </c>
      <c r="BL164">
        <v>13.986700000000001</v>
      </c>
      <c r="BM164">
        <v>13.3977</v>
      </c>
      <c r="BN164">
        <v>14.7278</v>
      </c>
      <c r="BO164">
        <v>10.3004</v>
      </c>
      <c r="BP164">
        <v>11.0243</v>
      </c>
      <c r="BQ164">
        <v>12.3087</v>
      </c>
      <c r="BR164">
        <v>11.778499999999999</v>
      </c>
      <c r="BS164">
        <v>10.1585</v>
      </c>
      <c r="BT164">
        <v>6.1207000000000003</v>
      </c>
      <c r="BU164">
        <v>8.3861000000000008</v>
      </c>
      <c r="BV164">
        <v>7.48</v>
      </c>
      <c r="BW164">
        <v>7.1196999999999999</v>
      </c>
      <c r="BX164">
        <v>6.9786999999999999</v>
      </c>
      <c r="BY164">
        <v>7.8334000000000001</v>
      </c>
      <c r="BZ164">
        <v>6.9439000000000002</v>
      </c>
      <c r="CA164">
        <v>6.827</v>
      </c>
      <c r="CB164">
        <v>8.6151999999999997</v>
      </c>
      <c r="CC164">
        <v>8.4817</v>
      </c>
      <c r="CD164">
        <v>8.8767999999999994</v>
      </c>
      <c r="CE164">
        <v>10.8438</v>
      </c>
      <c r="CF164">
        <v>11.444800000000001</v>
      </c>
      <c r="CG164">
        <v>11.132300000000001</v>
      </c>
      <c r="CH164">
        <v>11.216699999999999</v>
      </c>
      <c r="CI164">
        <v>12.731999999999999</v>
      </c>
      <c r="CJ164">
        <v>11.8583</v>
      </c>
      <c r="CK164">
        <v>11.739599999999999</v>
      </c>
      <c r="CL164">
        <v>11.533099999999999</v>
      </c>
      <c r="CM164">
        <v>13.0014</v>
      </c>
      <c r="CN164">
        <v>11.917199999999999</v>
      </c>
      <c r="CO164">
        <v>11.7135</v>
      </c>
      <c r="CP164">
        <v>14.0596</v>
      </c>
      <c r="CQ164">
        <v>14.729900000000001</v>
      </c>
      <c r="CR164">
        <v>14.961</v>
      </c>
      <c r="CS164">
        <v>15.2552</v>
      </c>
      <c r="CT164">
        <v>16.3888</v>
      </c>
      <c r="CU164">
        <v>14.127000000000001</v>
      </c>
      <c r="CV164">
        <v>16.375499999999999</v>
      </c>
      <c r="CW164">
        <v>15.5998</v>
      </c>
      <c r="CX164">
        <v>15.6272</v>
      </c>
      <c r="CY164">
        <v>18.566600000000001</v>
      </c>
      <c r="CZ164">
        <v>19.356300000000001</v>
      </c>
      <c r="DA164">
        <v>19.2563</v>
      </c>
      <c r="DB164">
        <v>20.285699999999999</v>
      </c>
      <c r="DC164">
        <v>19.0167</v>
      </c>
      <c r="DD164">
        <v>19.205100000000002</v>
      </c>
      <c r="DE164">
        <v>19.187100000000001</v>
      </c>
      <c r="DF164">
        <v>20.4436</v>
      </c>
      <c r="DG164">
        <v>21.000900000000001</v>
      </c>
      <c r="DH164">
        <v>23.7666</v>
      </c>
      <c r="DI164">
        <v>23.440100000000001</v>
      </c>
      <c r="DJ164">
        <v>22.850200000000001</v>
      </c>
      <c r="DK164">
        <v>22.291699999999999</v>
      </c>
      <c r="DL164">
        <v>22.822700000000001</v>
      </c>
      <c r="DM164">
        <v>21.4574</v>
      </c>
      <c r="DN164">
        <v>20.513999999999999</v>
      </c>
      <c r="DO164">
        <v>22.4101</v>
      </c>
      <c r="DP164">
        <v>24.778300000000002</v>
      </c>
      <c r="DQ164">
        <v>24.498100000000001</v>
      </c>
      <c r="DR164">
        <v>25.880299999999998</v>
      </c>
      <c r="DS164">
        <v>24.515899999999998</v>
      </c>
      <c r="DT164">
        <v>26.166</v>
      </c>
      <c r="DU164">
        <v>26.3263</v>
      </c>
      <c r="DV164">
        <v>26.1617</v>
      </c>
      <c r="DW164">
        <v>26.5138</v>
      </c>
      <c r="DX164">
        <v>28.293500000000002</v>
      </c>
      <c r="DY164">
        <v>26.916399999999999</v>
      </c>
    </row>
    <row r="165" spans="1:129" x14ac:dyDescent="0.3">
      <c r="A165" t="s">
        <v>389</v>
      </c>
      <c r="B165" t="str">
        <f t="shared" si="2"/>
        <v>PXT CN Equity</v>
      </c>
      <c r="C165" t="s">
        <v>169</v>
      </c>
      <c r="D165" t="s">
        <v>6</v>
      </c>
      <c r="E165" t="s">
        <v>6</v>
      </c>
      <c r="F165">
        <v>20.2</v>
      </c>
      <c r="G165" s="2">
        <v>42005</v>
      </c>
      <c r="H165" s="2">
        <v>45657</v>
      </c>
      <c r="I165" s="2" t="s">
        <v>664</v>
      </c>
      <c r="J165" s="4">
        <v>5.08</v>
      </c>
      <c r="K165">
        <v>5.8139000000000003</v>
      </c>
      <c r="L165">
        <v>5.9617000000000004</v>
      </c>
      <c r="M165">
        <v>7.1510999999999996</v>
      </c>
      <c r="N165">
        <v>7.5205000000000002</v>
      </c>
      <c r="O165">
        <v>7.7347000000000001</v>
      </c>
      <c r="P165">
        <v>6.3902000000000001</v>
      </c>
      <c r="Q165">
        <v>6.7004000000000001</v>
      </c>
      <c r="R165">
        <v>6.8334000000000001</v>
      </c>
      <c r="S165">
        <v>7.2545000000000002</v>
      </c>
      <c r="T165">
        <v>8.0670999999999999</v>
      </c>
      <c r="U165">
        <v>7.5057</v>
      </c>
      <c r="V165">
        <v>6.8186</v>
      </c>
      <c r="W165">
        <v>7.2176</v>
      </c>
      <c r="X165">
        <v>8.0892999999999997</v>
      </c>
      <c r="Y165">
        <v>9.2860999999999994</v>
      </c>
      <c r="Z165">
        <v>9.9657</v>
      </c>
      <c r="AA165">
        <v>9.2416999999999998</v>
      </c>
      <c r="AB165">
        <v>9.3524999999999991</v>
      </c>
      <c r="AC165">
        <v>11.465400000000001</v>
      </c>
      <c r="AD165">
        <v>12.3002</v>
      </c>
      <c r="AE165">
        <v>11.398899999999999</v>
      </c>
      <c r="AF165">
        <v>12.957599999999999</v>
      </c>
      <c r="AG165">
        <v>12.4848</v>
      </c>
      <c r="AH165">
        <v>11.1846</v>
      </c>
      <c r="AI165">
        <v>11.686999999999999</v>
      </c>
      <c r="AJ165">
        <v>12.521800000000001</v>
      </c>
      <c r="AK165">
        <v>12.521800000000001</v>
      </c>
      <c r="AL165">
        <v>11.975099999999999</v>
      </c>
      <c r="AM165">
        <v>10.8965</v>
      </c>
      <c r="AN165">
        <v>11.3324</v>
      </c>
      <c r="AO165">
        <v>9.5076999999999998</v>
      </c>
      <c r="AP165">
        <v>11.1182</v>
      </c>
      <c r="AQ165">
        <v>12.6769</v>
      </c>
      <c r="AR165">
        <v>12.736000000000001</v>
      </c>
      <c r="AS165">
        <v>13.415699999999999</v>
      </c>
      <c r="AT165">
        <v>13.5708</v>
      </c>
      <c r="AU165">
        <v>13.216200000000001</v>
      </c>
      <c r="AV165">
        <v>13.386100000000001</v>
      </c>
      <c r="AW165">
        <v>16.318899999999999</v>
      </c>
      <c r="AX165">
        <v>17.2941</v>
      </c>
      <c r="AY165">
        <v>18.335699999999999</v>
      </c>
      <c r="AZ165">
        <v>16.9617</v>
      </c>
      <c r="BA165">
        <v>13.8515</v>
      </c>
      <c r="BB165">
        <v>16.215499999999999</v>
      </c>
      <c r="BC165">
        <v>14.161799999999999</v>
      </c>
      <c r="BD165">
        <v>12.1229</v>
      </c>
      <c r="BE165">
        <v>12.0785</v>
      </c>
      <c r="BF165">
        <v>14.5533</v>
      </c>
      <c r="BG165">
        <v>15.048299999999999</v>
      </c>
      <c r="BH165">
        <v>15.454599999999999</v>
      </c>
      <c r="BI165">
        <v>16.8582</v>
      </c>
      <c r="BJ165">
        <v>15.1074</v>
      </c>
      <c r="BK165">
        <v>15.521100000000001</v>
      </c>
      <c r="BL165">
        <v>16.6662</v>
      </c>
      <c r="BM165">
        <v>15.0631</v>
      </c>
      <c r="BN165">
        <v>14.996600000000001</v>
      </c>
      <c r="BO165">
        <v>13.1866</v>
      </c>
      <c r="BP165">
        <v>14.516400000000001</v>
      </c>
      <c r="BQ165">
        <v>17.840800000000002</v>
      </c>
      <c r="BR165">
        <v>15.476800000000001</v>
      </c>
      <c r="BS165">
        <v>13.5634</v>
      </c>
      <c r="BT165">
        <v>8.7911000000000001</v>
      </c>
      <c r="BU165">
        <v>11.273300000000001</v>
      </c>
      <c r="BV165">
        <v>11.4358</v>
      </c>
      <c r="BW165">
        <v>12.085900000000001</v>
      </c>
      <c r="BX165">
        <v>11.967700000000001</v>
      </c>
      <c r="BY165">
        <v>13.1866</v>
      </c>
      <c r="BZ165">
        <v>10.364599999999999</v>
      </c>
      <c r="CA165">
        <v>9.5815999999999999</v>
      </c>
      <c r="CB165">
        <v>13.149699999999999</v>
      </c>
      <c r="CC165">
        <v>12.9429</v>
      </c>
      <c r="CD165">
        <v>14.2948</v>
      </c>
      <c r="CE165">
        <v>15.0261</v>
      </c>
      <c r="CF165">
        <v>16.555299999999999</v>
      </c>
      <c r="CG165">
        <v>17.102</v>
      </c>
      <c r="CH165">
        <v>15.602399999999999</v>
      </c>
      <c r="CI165">
        <v>15.2921</v>
      </c>
      <c r="CJ165">
        <v>15.144299999999999</v>
      </c>
      <c r="CK165">
        <v>14.3613</v>
      </c>
      <c r="CL165">
        <v>17.1248</v>
      </c>
      <c r="CM165">
        <v>17.860700000000001</v>
      </c>
      <c r="CN165">
        <v>15.222099999999999</v>
      </c>
      <c r="CO165">
        <v>16.156400000000001</v>
      </c>
      <c r="CP165">
        <v>20.216000000000001</v>
      </c>
      <c r="CQ165">
        <v>20.8964</v>
      </c>
      <c r="CR165">
        <v>19.273900000000001</v>
      </c>
      <c r="CS165">
        <v>18.8156</v>
      </c>
      <c r="CT165">
        <v>21.0473</v>
      </c>
      <c r="CU165">
        <v>16.528400000000001</v>
      </c>
      <c r="CV165">
        <v>18.075099999999999</v>
      </c>
      <c r="CW165">
        <v>15.929500000000001</v>
      </c>
      <c r="CX165">
        <v>15.472799999999999</v>
      </c>
      <c r="CY165">
        <v>15.9407</v>
      </c>
      <c r="CZ165">
        <v>14.774699999999999</v>
      </c>
      <c r="DA165">
        <v>15.6707</v>
      </c>
      <c r="DB165">
        <v>17.646100000000001</v>
      </c>
      <c r="DC165">
        <v>17.296099999999999</v>
      </c>
      <c r="DD165">
        <v>19.8568</v>
      </c>
      <c r="DE165">
        <v>21.7288</v>
      </c>
      <c r="DF165">
        <v>21.586600000000001</v>
      </c>
      <c r="DG165">
        <v>21.269100000000002</v>
      </c>
      <c r="DH165">
        <v>23.391200000000001</v>
      </c>
      <c r="DI165">
        <v>20.476299999999998</v>
      </c>
      <c r="DJ165">
        <v>20.724699999999999</v>
      </c>
      <c r="DK165">
        <v>21.611000000000001</v>
      </c>
      <c r="DL165">
        <v>22.627300000000002</v>
      </c>
      <c r="DM165">
        <v>20.600200000000001</v>
      </c>
      <c r="DN165">
        <v>18.379200000000001</v>
      </c>
      <c r="DO165">
        <v>18.082000000000001</v>
      </c>
      <c r="DP165">
        <v>18.1936</v>
      </c>
      <c r="DQ165">
        <v>20.177700000000002</v>
      </c>
      <c r="DR165">
        <v>19.337</v>
      </c>
      <c r="DS165">
        <v>18.754200000000001</v>
      </c>
      <c r="DT165">
        <v>17.719000000000001</v>
      </c>
      <c r="DU165">
        <v>11.575900000000001</v>
      </c>
      <c r="DV165">
        <v>10.577</v>
      </c>
      <c r="DW165">
        <v>11.396800000000001</v>
      </c>
      <c r="DX165">
        <v>13.194900000000001</v>
      </c>
      <c r="DY165">
        <v>13.1922</v>
      </c>
    </row>
    <row r="166" spans="1:129" x14ac:dyDescent="0.3">
      <c r="A166" t="s">
        <v>390</v>
      </c>
      <c r="B166" t="str">
        <f t="shared" si="2"/>
        <v>QBR/B CN Equity</v>
      </c>
      <c r="C166" t="s">
        <v>170</v>
      </c>
      <c r="D166" t="s">
        <v>6</v>
      </c>
      <c r="E166" t="s">
        <v>6</v>
      </c>
      <c r="F166">
        <v>49.67</v>
      </c>
      <c r="G166" s="2">
        <v>42005</v>
      </c>
      <c r="H166" s="2">
        <v>45657</v>
      </c>
      <c r="I166" s="2" t="s">
        <v>672</v>
      </c>
      <c r="J166" s="4">
        <v>12.41</v>
      </c>
      <c r="K166">
        <v>12.528600000000001</v>
      </c>
      <c r="L166">
        <v>13.208600000000001</v>
      </c>
      <c r="M166">
        <v>12.935700000000001</v>
      </c>
      <c r="N166">
        <v>12.4351</v>
      </c>
      <c r="O166">
        <v>12.1853</v>
      </c>
      <c r="P166">
        <v>12.072100000000001</v>
      </c>
      <c r="Q166">
        <v>11.019500000000001</v>
      </c>
      <c r="R166">
        <v>11.414199999999999</v>
      </c>
      <c r="S166">
        <v>12.031599999999999</v>
      </c>
      <c r="T166">
        <v>12.936299999999999</v>
      </c>
      <c r="U166">
        <v>13.2531</v>
      </c>
      <c r="V166">
        <v>13.886799999999999</v>
      </c>
      <c r="W166">
        <v>13.476100000000001</v>
      </c>
      <c r="X166">
        <v>13.353199999999999</v>
      </c>
      <c r="Y166">
        <v>13.1417</v>
      </c>
      <c r="Z166">
        <v>14.6631</v>
      </c>
      <c r="AA166">
        <v>14.5258</v>
      </c>
      <c r="AB166">
        <v>15.768700000000001</v>
      </c>
      <c r="AC166">
        <v>15.7431</v>
      </c>
      <c r="AD166">
        <v>15.648899999999999</v>
      </c>
      <c r="AE166">
        <v>14.7736</v>
      </c>
      <c r="AF166">
        <v>14.308400000000001</v>
      </c>
      <c r="AG166">
        <v>14.666</v>
      </c>
      <c r="AH166">
        <v>15.4008</v>
      </c>
      <c r="AI166">
        <v>14.7682</v>
      </c>
      <c r="AJ166">
        <v>16.134</v>
      </c>
      <c r="AK166">
        <v>16.393599999999999</v>
      </c>
      <c r="AL166">
        <v>16.210799999999999</v>
      </c>
      <c r="AM166">
        <v>16.908100000000001</v>
      </c>
      <c r="AN166">
        <v>17.022300000000001</v>
      </c>
      <c r="AO166">
        <v>18.848099999999999</v>
      </c>
      <c r="AP166">
        <v>18.493200000000002</v>
      </c>
      <c r="AQ166">
        <v>19.199100000000001</v>
      </c>
      <c r="AR166">
        <v>19.528500000000001</v>
      </c>
      <c r="AS166">
        <v>18.7151</v>
      </c>
      <c r="AT166">
        <v>18.952000000000002</v>
      </c>
      <c r="AU166">
        <v>18.959900000000001</v>
      </c>
      <c r="AV166">
        <v>19.471399999999999</v>
      </c>
      <c r="AW166">
        <v>18.925899999999999</v>
      </c>
      <c r="AX166">
        <v>19.8157</v>
      </c>
      <c r="AY166">
        <v>21.329000000000001</v>
      </c>
      <c r="AZ166">
        <v>21.479600000000001</v>
      </c>
      <c r="BA166">
        <v>20.865100000000002</v>
      </c>
      <c r="BB166">
        <v>20.563400000000001</v>
      </c>
      <c r="BC166">
        <v>20.4999</v>
      </c>
      <c r="BD166">
        <v>22.807400000000001</v>
      </c>
      <c r="BE166">
        <v>22.863099999999999</v>
      </c>
      <c r="BF166">
        <v>24.6052</v>
      </c>
      <c r="BG166">
        <v>25.432600000000001</v>
      </c>
      <c r="BH166">
        <v>26.105399999999999</v>
      </c>
      <c r="BI166">
        <v>26.6234</v>
      </c>
      <c r="BJ166">
        <v>25.510400000000001</v>
      </c>
      <c r="BK166">
        <v>24.942699999999999</v>
      </c>
      <c r="BL166">
        <v>23.911000000000001</v>
      </c>
      <c r="BM166">
        <v>24.070900000000002</v>
      </c>
      <c r="BN166">
        <v>24.1431</v>
      </c>
      <c r="BO166">
        <v>24.576599999999999</v>
      </c>
      <c r="BP166">
        <v>26.5275</v>
      </c>
      <c r="BQ166">
        <v>26.688600000000001</v>
      </c>
      <c r="BR166">
        <v>26.446999999999999</v>
      </c>
      <c r="BS166">
        <v>25.255099999999999</v>
      </c>
      <c r="BT166">
        <v>25.217300000000002</v>
      </c>
      <c r="BU166">
        <v>24.5688</v>
      </c>
      <c r="BV166">
        <v>24.707100000000001</v>
      </c>
      <c r="BW166">
        <v>23.809200000000001</v>
      </c>
      <c r="BX166">
        <v>24.9438</v>
      </c>
      <c r="BY166">
        <v>26.556899999999999</v>
      </c>
      <c r="BZ166">
        <v>27.3535</v>
      </c>
      <c r="CA166">
        <v>25.3826</v>
      </c>
      <c r="CB166">
        <v>26.720099999999999</v>
      </c>
      <c r="CC166">
        <v>27.0671</v>
      </c>
      <c r="CD166">
        <v>25.282499999999999</v>
      </c>
      <c r="CE166">
        <v>27.1828</v>
      </c>
      <c r="CF166">
        <v>28.1082</v>
      </c>
      <c r="CG166">
        <v>27.5334</v>
      </c>
      <c r="CH166">
        <v>27.511900000000001</v>
      </c>
      <c r="CI166">
        <v>27.772300000000001</v>
      </c>
      <c r="CJ166">
        <v>27.419499999999999</v>
      </c>
      <c r="CK166">
        <v>26.683800000000002</v>
      </c>
      <c r="CL166">
        <v>25.946400000000001</v>
      </c>
      <c r="CM166">
        <v>26.7347</v>
      </c>
      <c r="CN166">
        <v>24.3279</v>
      </c>
      <c r="CO166">
        <v>24.430499999999999</v>
      </c>
      <c r="CP166">
        <v>25.7227</v>
      </c>
      <c r="CQ166">
        <v>23.720300000000002</v>
      </c>
      <c r="CR166">
        <v>25.759699999999999</v>
      </c>
      <c r="CS166">
        <v>26.131399999999999</v>
      </c>
      <c r="CT166">
        <v>25.067399999999999</v>
      </c>
      <c r="CU166">
        <v>24.027999999999999</v>
      </c>
      <c r="CV166">
        <v>24.8491</v>
      </c>
      <c r="CW166">
        <v>25.0336</v>
      </c>
      <c r="CX166">
        <v>22.474599999999999</v>
      </c>
      <c r="CY166">
        <v>22.6599</v>
      </c>
      <c r="CZ166">
        <v>25.867899999999999</v>
      </c>
      <c r="DA166">
        <v>26.947600000000001</v>
      </c>
      <c r="DB166">
        <v>28.161100000000001</v>
      </c>
      <c r="DC166">
        <v>28.803599999999999</v>
      </c>
      <c r="DD166">
        <v>30.090900000000001</v>
      </c>
      <c r="DE166">
        <v>31.495899999999999</v>
      </c>
      <c r="DF166">
        <v>29.424099999999999</v>
      </c>
      <c r="DG166">
        <v>29.678599999999999</v>
      </c>
      <c r="DH166">
        <v>29.342300000000002</v>
      </c>
      <c r="DI166">
        <v>28.354500000000002</v>
      </c>
      <c r="DJ166">
        <v>26.720600000000001</v>
      </c>
      <c r="DK166">
        <v>26.261700000000001</v>
      </c>
      <c r="DL166">
        <v>27.914000000000001</v>
      </c>
      <c r="DM166">
        <v>29.2212</v>
      </c>
      <c r="DN166">
        <v>30.305800000000001</v>
      </c>
      <c r="DO166">
        <v>29.4251</v>
      </c>
      <c r="DP166">
        <v>27.813500000000001</v>
      </c>
      <c r="DQ166">
        <v>26.689399999999999</v>
      </c>
      <c r="DR166">
        <v>27.2318</v>
      </c>
      <c r="DS166">
        <v>27.345500000000001</v>
      </c>
      <c r="DT166">
        <v>28.889399999999998</v>
      </c>
      <c r="DU166">
        <v>32.014699999999998</v>
      </c>
      <c r="DV166">
        <v>33.774700000000003</v>
      </c>
      <c r="DW166">
        <v>33.162500000000001</v>
      </c>
      <c r="DX166">
        <v>31.944800000000001</v>
      </c>
      <c r="DY166">
        <v>30.4374</v>
      </c>
    </row>
    <row r="167" spans="1:129" x14ac:dyDescent="0.3">
      <c r="A167" t="s">
        <v>391</v>
      </c>
      <c r="B167" t="str">
        <f t="shared" si="2"/>
        <v>QSR CN Equity</v>
      </c>
      <c r="C167" t="s">
        <v>171</v>
      </c>
      <c r="D167" t="s">
        <v>6</v>
      </c>
      <c r="E167" t="s">
        <v>6</v>
      </c>
      <c r="F167">
        <v>91.23</v>
      </c>
      <c r="G167" s="2">
        <v>42005</v>
      </c>
      <c r="H167" s="2">
        <v>45657</v>
      </c>
      <c r="I167" s="2" t="s">
        <v>669</v>
      </c>
      <c r="J167" s="4">
        <v>36.020000000000003</v>
      </c>
      <c r="K167">
        <v>40.488700000000001</v>
      </c>
      <c r="L167">
        <v>35.579700000000003</v>
      </c>
      <c r="M167">
        <v>36.070599999999999</v>
      </c>
      <c r="N167">
        <v>35.377699999999997</v>
      </c>
      <c r="O167">
        <v>35.164700000000003</v>
      </c>
      <c r="P167">
        <v>41.563000000000002</v>
      </c>
      <c r="Q167">
        <v>37.201900000000002</v>
      </c>
      <c r="R167">
        <v>35.403700000000001</v>
      </c>
      <c r="S167">
        <v>38.675800000000002</v>
      </c>
      <c r="T167">
        <v>36.074399999999997</v>
      </c>
      <c r="U167">
        <v>38.270800000000001</v>
      </c>
      <c r="V167">
        <v>34.987299999999998</v>
      </c>
      <c r="W167">
        <v>35.113</v>
      </c>
      <c r="X167">
        <v>37.4514</v>
      </c>
      <c r="Y167">
        <v>40.2209</v>
      </c>
      <c r="Z167">
        <v>40.8003</v>
      </c>
      <c r="AA167">
        <v>40.077399999999997</v>
      </c>
      <c r="AB167">
        <v>43.535200000000003</v>
      </c>
      <c r="AC167">
        <v>46.627800000000001</v>
      </c>
      <c r="AD167">
        <v>43.741599999999998</v>
      </c>
      <c r="AE167">
        <v>44.586500000000001</v>
      </c>
      <c r="AF167">
        <v>47.831600000000002</v>
      </c>
      <c r="AG167">
        <v>47.985199999999999</v>
      </c>
      <c r="AH167">
        <v>47.895200000000003</v>
      </c>
      <c r="AI167">
        <v>54.370800000000003</v>
      </c>
      <c r="AJ167">
        <v>55.770299999999999</v>
      </c>
      <c r="AK167">
        <v>57.682499999999997</v>
      </c>
      <c r="AL167">
        <v>62.420099999999998</v>
      </c>
      <c r="AM167">
        <v>61.279699999999998</v>
      </c>
      <c r="AN167">
        <v>56.098799999999997</v>
      </c>
      <c r="AO167">
        <v>57.5715</v>
      </c>
      <c r="AP167">
        <v>60.398299999999999</v>
      </c>
      <c r="AQ167">
        <v>63.148499999999999</v>
      </c>
      <c r="AR167">
        <v>60.709000000000003</v>
      </c>
      <c r="AS167">
        <v>58.743200000000002</v>
      </c>
      <c r="AT167">
        <v>56.485300000000002</v>
      </c>
      <c r="AU167">
        <v>57.177100000000003</v>
      </c>
      <c r="AV167">
        <v>56.179299999999998</v>
      </c>
      <c r="AW167">
        <v>53.535800000000002</v>
      </c>
      <c r="AX167">
        <v>59.136699999999998</v>
      </c>
      <c r="AY167">
        <v>61.245199999999997</v>
      </c>
      <c r="AZ167">
        <v>64.095100000000002</v>
      </c>
      <c r="BA167">
        <v>57.808399999999999</v>
      </c>
      <c r="BB167">
        <v>59.547400000000003</v>
      </c>
      <c r="BC167">
        <v>56.152700000000003</v>
      </c>
      <c r="BD167">
        <v>60.365000000000002</v>
      </c>
      <c r="BE167">
        <v>55.996099999999998</v>
      </c>
      <c r="BF167">
        <v>64.664100000000005</v>
      </c>
      <c r="BG167">
        <v>65.339299999999994</v>
      </c>
      <c r="BH167">
        <v>68.807199999999995</v>
      </c>
      <c r="BI167">
        <v>69.2029</v>
      </c>
      <c r="BJ167">
        <v>70.405799999999999</v>
      </c>
      <c r="BK167">
        <v>72.606700000000004</v>
      </c>
      <c r="BL167">
        <v>77.494</v>
      </c>
      <c r="BM167">
        <v>83.242199999999997</v>
      </c>
      <c r="BN167">
        <v>75.622299999999996</v>
      </c>
      <c r="BO167">
        <v>69.175899999999999</v>
      </c>
      <c r="BP167">
        <v>70.058999999999997</v>
      </c>
      <c r="BQ167">
        <v>66.957400000000007</v>
      </c>
      <c r="BR167">
        <v>65.307299999999998</v>
      </c>
      <c r="BS167">
        <v>63.988799999999998</v>
      </c>
      <c r="BT167">
        <v>46.432000000000002</v>
      </c>
      <c r="BU167">
        <v>55.593899999999998</v>
      </c>
      <c r="BV167">
        <v>61.587299999999999</v>
      </c>
      <c r="BW167">
        <v>61.060299999999998</v>
      </c>
      <c r="BX167">
        <v>62.514699999999998</v>
      </c>
      <c r="BY167">
        <v>58.3994</v>
      </c>
      <c r="BZ167">
        <v>63.7883</v>
      </c>
      <c r="CA167">
        <v>57.741399999999999</v>
      </c>
      <c r="CB167">
        <v>61.728200000000001</v>
      </c>
      <c r="CC167">
        <v>65.461600000000004</v>
      </c>
      <c r="CD167">
        <v>62.038400000000003</v>
      </c>
      <c r="CE167">
        <v>64.2</v>
      </c>
      <c r="CF167">
        <v>69.307900000000004</v>
      </c>
      <c r="CG167">
        <v>71.580600000000004</v>
      </c>
      <c r="CH167">
        <v>70.630799999999994</v>
      </c>
      <c r="CI167">
        <v>68.274600000000007</v>
      </c>
      <c r="CJ167">
        <v>72.762500000000003</v>
      </c>
      <c r="CK167">
        <v>69.291899999999998</v>
      </c>
      <c r="CL167">
        <v>66.897900000000007</v>
      </c>
      <c r="CM167">
        <v>60.406399999999998</v>
      </c>
      <c r="CN167">
        <v>61.613300000000002</v>
      </c>
      <c r="CO167">
        <v>66.734800000000007</v>
      </c>
      <c r="CP167">
        <v>61.862299999999998</v>
      </c>
      <c r="CQ167">
        <v>61.7318</v>
      </c>
      <c r="CR167">
        <v>64.147800000000004</v>
      </c>
      <c r="CS167">
        <v>64.455200000000005</v>
      </c>
      <c r="CT167">
        <v>58.333799999999997</v>
      </c>
      <c r="CU167">
        <v>57.35</v>
      </c>
      <c r="CV167">
        <v>60.973799999999997</v>
      </c>
      <c r="CW167">
        <v>68.860799999999998</v>
      </c>
      <c r="CX167">
        <v>65.863</v>
      </c>
      <c r="CY167">
        <v>72.558599999999998</v>
      </c>
      <c r="CZ167">
        <v>80.069999999999993</v>
      </c>
      <c r="DA167">
        <v>79.150300000000001</v>
      </c>
      <c r="DB167">
        <v>80.469899999999996</v>
      </c>
      <c r="DC167">
        <v>79.584199999999996</v>
      </c>
      <c r="DD167">
        <v>82.736000000000004</v>
      </c>
      <c r="DE167">
        <v>86.611500000000007</v>
      </c>
      <c r="DF167">
        <v>89.876099999999994</v>
      </c>
      <c r="DG167">
        <v>94.342100000000002</v>
      </c>
      <c r="DH167">
        <v>92.725399999999993</v>
      </c>
      <c r="DI167">
        <v>86.203900000000004</v>
      </c>
      <c r="DJ167">
        <v>83.739699999999999</v>
      </c>
      <c r="DK167">
        <v>86.239400000000003</v>
      </c>
      <c r="DL167">
        <v>89.350099999999998</v>
      </c>
      <c r="DM167">
        <v>97.0441</v>
      </c>
      <c r="DN167">
        <v>97.864699999999999</v>
      </c>
      <c r="DO167">
        <v>98.265600000000006</v>
      </c>
      <c r="DP167">
        <v>101.03149999999999</v>
      </c>
      <c r="DQ167">
        <v>98.091700000000003</v>
      </c>
      <c r="DR167">
        <v>87.7791</v>
      </c>
      <c r="DS167">
        <v>91.309700000000007</v>
      </c>
      <c r="DT167">
        <v>91.565399999999997</v>
      </c>
      <c r="DU167">
        <v>88.553399999999996</v>
      </c>
      <c r="DV167">
        <v>93.201400000000007</v>
      </c>
      <c r="DW167">
        <v>92.485100000000003</v>
      </c>
      <c r="DX167">
        <v>93.125</v>
      </c>
      <c r="DY167">
        <v>90.275300000000001</v>
      </c>
    </row>
    <row r="168" spans="1:129" x14ac:dyDescent="0.3">
      <c r="A168" t="s">
        <v>392</v>
      </c>
      <c r="B168" t="str">
        <f t="shared" si="2"/>
        <v>RBA CN Equity</v>
      </c>
      <c r="C168" t="s">
        <v>172</v>
      </c>
      <c r="D168" t="s">
        <v>6</v>
      </c>
      <c r="E168" t="s">
        <v>6</v>
      </c>
      <c r="F168">
        <v>154.56</v>
      </c>
      <c r="G168" s="2">
        <v>42005</v>
      </c>
      <c r="H168" s="2">
        <v>45657</v>
      </c>
      <c r="I168" s="2" t="s">
        <v>665</v>
      </c>
      <c r="J168" s="4">
        <v>26.08</v>
      </c>
      <c r="K168">
        <v>25.900300000000001</v>
      </c>
      <c r="L168">
        <v>26.007300000000001</v>
      </c>
      <c r="M168">
        <v>25.134599999999999</v>
      </c>
      <c r="N168">
        <v>29.171800000000001</v>
      </c>
      <c r="O168">
        <v>28.832599999999999</v>
      </c>
      <c r="P168">
        <v>29.271100000000001</v>
      </c>
      <c r="Q168">
        <v>30.056999999999999</v>
      </c>
      <c r="R168">
        <v>28.7163</v>
      </c>
      <c r="S168">
        <v>28.2502</v>
      </c>
      <c r="T168">
        <v>29.934000000000001</v>
      </c>
      <c r="U168">
        <v>27.9161</v>
      </c>
      <c r="V168">
        <v>26.7773</v>
      </c>
      <c r="W168">
        <v>27.2973</v>
      </c>
      <c r="X168">
        <v>29.590399999999999</v>
      </c>
      <c r="Y168">
        <v>30.3491</v>
      </c>
      <c r="Z168">
        <v>36.305199999999999</v>
      </c>
      <c r="AA168">
        <v>36.991500000000002</v>
      </c>
      <c r="AB168">
        <v>36.686500000000002</v>
      </c>
      <c r="AC168">
        <v>38.828200000000002</v>
      </c>
      <c r="AD168">
        <v>39.134700000000002</v>
      </c>
      <c r="AE168">
        <v>39.483699999999999</v>
      </c>
      <c r="AF168">
        <v>43.781599999999997</v>
      </c>
      <c r="AG168">
        <v>38.950200000000002</v>
      </c>
      <c r="AH168">
        <v>36.0685</v>
      </c>
      <c r="AI168">
        <v>38.431899999999999</v>
      </c>
      <c r="AJ168">
        <v>37.632300000000001</v>
      </c>
      <c r="AK168">
        <v>38.483499999999999</v>
      </c>
      <c r="AL168">
        <v>36.275799999999997</v>
      </c>
      <c r="AM168">
        <v>32.212499999999999</v>
      </c>
      <c r="AN168">
        <v>30.4315</v>
      </c>
      <c r="AO168">
        <v>32.284999999999997</v>
      </c>
      <c r="AP168">
        <v>34.311500000000002</v>
      </c>
      <c r="AQ168">
        <v>31.467400000000001</v>
      </c>
      <c r="AR168">
        <v>29.924900000000001</v>
      </c>
      <c r="AS168">
        <v>32.954099999999997</v>
      </c>
      <c r="AT168">
        <v>35.0291</v>
      </c>
      <c r="AU168">
        <v>36.619399999999999</v>
      </c>
      <c r="AV168">
        <v>35.6511</v>
      </c>
      <c r="AW168">
        <v>36.936300000000003</v>
      </c>
      <c r="AX168">
        <v>39.095300000000002</v>
      </c>
      <c r="AY168">
        <v>39.670400000000001</v>
      </c>
      <c r="AZ168">
        <v>38.281399999999998</v>
      </c>
      <c r="BA168">
        <v>44.221899999999998</v>
      </c>
      <c r="BB168">
        <v>41.430799999999998</v>
      </c>
      <c r="BC168">
        <v>39.359699999999997</v>
      </c>
      <c r="BD168">
        <v>41.2804</v>
      </c>
      <c r="BE168">
        <v>39.904400000000003</v>
      </c>
      <c r="BF168">
        <v>42.200699999999998</v>
      </c>
      <c r="BG168">
        <v>43.767800000000001</v>
      </c>
      <c r="BH168">
        <v>40.741599999999998</v>
      </c>
      <c r="BI168">
        <v>41.864100000000001</v>
      </c>
      <c r="BJ168">
        <v>40.715200000000003</v>
      </c>
      <c r="BK168">
        <v>39.315899999999999</v>
      </c>
      <c r="BL168">
        <v>43.017200000000003</v>
      </c>
      <c r="BM168">
        <v>47.792700000000004</v>
      </c>
      <c r="BN168">
        <v>47.919699999999999</v>
      </c>
      <c r="BO168">
        <v>49.171900000000001</v>
      </c>
      <c r="BP168">
        <v>52.331600000000002</v>
      </c>
      <c r="BQ168">
        <v>50.799900000000001</v>
      </c>
      <c r="BR168">
        <v>50.936700000000002</v>
      </c>
      <c r="BS168">
        <v>48.756500000000003</v>
      </c>
      <c r="BT168">
        <v>44.1492</v>
      </c>
      <c r="BU168">
        <v>54.875100000000003</v>
      </c>
      <c r="BV168">
        <v>54.992100000000001</v>
      </c>
      <c r="BW168">
        <v>50.877400000000002</v>
      </c>
      <c r="BX168">
        <v>57.008099999999999</v>
      </c>
      <c r="BY168">
        <v>70.502899999999997</v>
      </c>
      <c r="BZ168">
        <v>72.950900000000004</v>
      </c>
      <c r="CA168">
        <v>74.604399999999998</v>
      </c>
      <c r="CB168">
        <v>86.582599999999999</v>
      </c>
      <c r="CC168">
        <v>82.013000000000005</v>
      </c>
      <c r="CD168">
        <v>69.990899999999996</v>
      </c>
      <c r="CE168">
        <v>64.6233</v>
      </c>
      <c r="CF168">
        <v>68.466300000000004</v>
      </c>
      <c r="CG168">
        <v>72.755899999999997</v>
      </c>
      <c r="CH168">
        <v>66.711200000000005</v>
      </c>
      <c r="CI168">
        <v>68.625500000000002</v>
      </c>
      <c r="CJ168">
        <v>69.55</v>
      </c>
      <c r="CK168">
        <v>74.117400000000004</v>
      </c>
      <c r="CL168">
        <v>73.282899999999998</v>
      </c>
      <c r="CM168">
        <v>79.311700000000002</v>
      </c>
      <c r="CN168">
        <v>81.5886</v>
      </c>
      <c r="CO168">
        <v>72.837900000000005</v>
      </c>
      <c r="CP168">
        <v>72.903700000000001</v>
      </c>
      <c r="CQ168">
        <v>62.756599999999999</v>
      </c>
      <c r="CR168">
        <v>69.756900000000002</v>
      </c>
      <c r="CS168">
        <v>66.847200000000001</v>
      </c>
      <c r="CT168">
        <v>72.225700000000003</v>
      </c>
      <c r="CU168">
        <v>79.454899999999995</v>
      </c>
      <c r="CV168">
        <v>87.566400000000002</v>
      </c>
      <c r="CW168">
        <v>86.644300000000001</v>
      </c>
      <c r="CX168">
        <v>82.215900000000005</v>
      </c>
      <c r="CY168">
        <v>84.758600000000001</v>
      </c>
      <c r="CZ168">
        <v>70.575100000000006</v>
      </c>
      <c r="DA168">
        <v>74.843100000000007</v>
      </c>
      <c r="DB168">
        <v>76.996300000000005</v>
      </c>
      <c r="DC168">
        <v>80.231499999999997</v>
      </c>
      <c r="DD168">
        <v>73.081000000000003</v>
      </c>
      <c r="DE168">
        <v>74.503399999999999</v>
      </c>
      <c r="DF168">
        <v>68.495500000000007</v>
      </c>
      <c r="DG168">
        <v>76.793000000000006</v>
      </c>
      <c r="DH168">
        <v>82.260199999999998</v>
      </c>
      <c r="DI168">
        <v>81.098399999999998</v>
      </c>
      <c r="DJ168">
        <v>82.534800000000004</v>
      </c>
      <c r="DK168">
        <v>88.076599999999999</v>
      </c>
      <c r="DL168">
        <v>84.071700000000007</v>
      </c>
      <c r="DM168">
        <v>86.430599999999998</v>
      </c>
      <c r="DN168">
        <v>83.886499999999998</v>
      </c>
      <c r="DO168">
        <v>100.2054</v>
      </c>
      <c r="DP168">
        <v>100.9688</v>
      </c>
      <c r="DQ168">
        <v>96.398399999999995</v>
      </c>
      <c r="DR168">
        <v>97.293800000000005</v>
      </c>
      <c r="DS168">
        <v>102.47969999999999</v>
      </c>
      <c r="DT168">
        <v>108.029</v>
      </c>
      <c r="DU168">
        <v>114.41119999999999</v>
      </c>
      <c r="DV168">
        <v>107.2667</v>
      </c>
      <c r="DW168">
        <v>116.254</v>
      </c>
      <c r="DX168">
        <v>136.7336</v>
      </c>
      <c r="DY168">
        <v>128.23339999999999</v>
      </c>
    </row>
    <row r="169" spans="1:129" x14ac:dyDescent="0.3">
      <c r="A169" t="s">
        <v>393</v>
      </c>
      <c r="B169" t="str">
        <f t="shared" si="2"/>
        <v>RCH CN Equity</v>
      </c>
      <c r="C169" t="s">
        <v>173</v>
      </c>
      <c r="D169" t="s">
        <v>6</v>
      </c>
      <c r="E169" t="s">
        <v>6</v>
      </c>
      <c r="F169">
        <v>40.72</v>
      </c>
      <c r="G169" s="2">
        <v>42005</v>
      </c>
      <c r="H169" s="2">
        <v>45657</v>
      </c>
      <c r="I169" s="2" t="s">
        <v>665</v>
      </c>
      <c r="J169" s="4">
        <v>17.489999999999998</v>
      </c>
      <c r="K169">
        <v>18.418600000000001</v>
      </c>
      <c r="L169">
        <v>18.6525</v>
      </c>
      <c r="M169">
        <v>18.693999999999999</v>
      </c>
      <c r="N169">
        <v>18.1005</v>
      </c>
      <c r="O169">
        <v>18.515899999999998</v>
      </c>
      <c r="P169">
        <v>20.222899999999999</v>
      </c>
      <c r="Q169">
        <v>19.791699999999999</v>
      </c>
      <c r="R169">
        <v>19.800599999999999</v>
      </c>
      <c r="S169">
        <v>20.484100000000002</v>
      </c>
      <c r="T169">
        <v>21.1904</v>
      </c>
      <c r="U169">
        <v>20.224799999999998</v>
      </c>
      <c r="V169">
        <v>20.159199999999998</v>
      </c>
      <c r="W169">
        <v>20.3157</v>
      </c>
      <c r="X169">
        <v>20.211200000000002</v>
      </c>
      <c r="Y169">
        <v>19.991099999999999</v>
      </c>
      <c r="Z169">
        <v>22.3002</v>
      </c>
      <c r="AA169">
        <v>22.776399999999999</v>
      </c>
      <c r="AB169">
        <v>24.523399999999999</v>
      </c>
      <c r="AC169">
        <v>23.164000000000001</v>
      </c>
      <c r="AD169">
        <v>23.172999999999998</v>
      </c>
      <c r="AE169">
        <v>23.268000000000001</v>
      </c>
      <c r="AF169">
        <v>24.314599999999999</v>
      </c>
      <c r="AG169">
        <v>23.060500000000001</v>
      </c>
      <c r="AH169">
        <v>24.6356</v>
      </c>
      <c r="AI169">
        <v>24.3825</v>
      </c>
      <c r="AJ169">
        <v>24.861599999999999</v>
      </c>
      <c r="AK169">
        <v>27.5198</v>
      </c>
      <c r="AL169">
        <v>27.465399999999999</v>
      </c>
      <c r="AM169">
        <v>27.2209</v>
      </c>
      <c r="AN169">
        <v>29.520600000000002</v>
      </c>
      <c r="AO169">
        <v>28.014199999999999</v>
      </c>
      <c r="AP169">
        <v>28.477</v>
      </c>
      <c r="AQ169">
        <v>30.717099999999999</v>
      </c>
      <c r="AR169">
        <v>30.771699999999999</v>
      </c>
      <c r="AS169">
        <v>31.171600000000002</v>
      </c>
      <c r="AT169">
        <v>28.8445</v>
      </c>
      <c r="AU169">
        <v>28.3184</v>
      </c>
      <c r="AV169">
        <v>27.434899999999999</v>
      </c>
      <c r="AW169">
        <v>25.2956</v>
      </c>
      <c r="AX169">
        <v>27.340399999999999</v>
      </c>
      <c r="AY169">
        <v>25.021699999999999</v>
      </c>
      <c r="AZ169">
        <v>25.753399999999999</v>
      </c>
      <c r="BA169">
        <v>28.406500000000001</v>
      </c>
      <c r="BB169">
        <v>27.354399999999998</v>
      </c>
      <c r="BC169">
        <v>23.161200000000001</v>
      </c>
      <c r="BD169">
        <v>23.3812</v>
      </c>
      <c r="BE169">
        <v>20.8047</v>
      </c>
      <c r="BF169">
        <v>21.5566</v>
      </c>
      <c r="BG169">
        <v>21.677499999999998</v>
      </c>
      <c r="BH169">
        <v>21.778700000000001</v>
      </c>
      <c r="BI169">
        <v>19.187999999999999</v>
      </c>
      <c r="BJ169">
        <v>19.741199999999999</v>
      </c>
      <c r="BK169">
        <v>20.349799999999998</v>
      </c>
      <c r="BL169">
        <v>24.0883</v>
      </c>
      <c r="BM169">
        <v>23.6631</v>
      </c>
      <c r="BN169">
        <v>23.626100000000001</v>
      </c>
      <c r="BO169">
        <v>25.053799999999999</v>
      </c>
      <c r="BP169">
        <v>24.6554</v>
      </c>
      <c r="BQ169">
        <v>25.1372</v>
      </c>
      <c r="BR169">
        <v>27.064499999999999</v>
      </c>
      <c r="BS169">
        <v>25.510100000000001</v>
      </c>
      <c r="BT169">
        <v>20.643999999999998</v>
      </c>
      <c r="BU169">
        <v>24.553599999999999</v>
      </c>
      <c r="BV169">
        <v>26.3645</v>
      </c>
      <c r="BW169">
        <v>26.819500000000001</v>
      </c>
      <c r="BX169">
        <v>30.893599999999999</v>
      </c>
      <c r="BY169">
        <v>32.391800000000003</v>
      </c>
      <c r="BZ169">
        <v>32.717500000000001</v>
      </c>
      <c r="CA169">
        <v>33.3902</v>
      </c>
      <c r="CB169">
        <v>35.254600000000003</v>
      </c>
      <c r="CC169">
        <v>30.7988</v>
      </c>
      <c r="CD169">
        <v>34.9283</v>
      </c>
      <c r="CE169">
        <v>34.160800000000002</v>
      </c>
      <c r="CF169">
        <v>38.5687</v>
      </c>
      <c r="CG169">
        <v>40.167700000000004</v>
      </c>
      <c r="CH169">
        <v>40.5045</v>
      </c>
      <c r="CI169">
        <v>37.529800000000002</v>
      </c>
      <c r="CJ169">
        <v>40.768000000000001</v>
      </c>
      <c r="CK169">
        <v>42.6325</v>
      </c>
      <c r="CL169">
        <v>39.034500000000001</v>
      </c>
      <c r="CM169">
        <v>41.003</v>
      </c>
      <c r="CN169">
        <v>39.726599999999998</v>
      </c>
      <c r="CO169">
        <v>40.9467</v>
      </c>
      <c r="CP169">
        <v>46.906199999999998</v>
      </c>
      <c r="CQ169">
        <v>45.626199999999997</v>
      </c>
      <c r="CR169">
        <v>42.8504</v>
      </c>
      <c r="CS169">
        <v>34.429400000000001</v>
      </c>
      <c r="CT169">
        <v>35.307400000000001</v>
      </c>
      <c r="CU169">
        <v>31.795500000000001</v>
      </c>
      <c r="CV169">
        <v>36.715000000000003</v>
      </c>
      <c r="CW169">
        <v>33.266100000000002</v>
      </c>
      <c r="CX169">
        <v>36.317</v>
      </c>
      <c r="CY169">
        <v>34.775700000000001</v>
      </c>
      <c r="CZ169">
        <v>37.095999999999997</v>
      </c>
      <c r="DA169">
        <v>34.433399999999999</v>
      </c>
      <c r="DB169">
        <v>37.628599999999999</v>
      </c>
      <c r="DC169">
        <v>39.298999999999999</v>
      </c>
      <c r="DD169">
        <v>35.643099999999997</v>
      </c>
      <c r="DE169">
        <v>39.041899999999998</v>
      </c>
      <c r="DF169">
        <v>40.7669</v>
      </c>
      <c r="DG169">
        <v>40.153500000000001</v>
      </c>
      <c r="DH169">
        <v>42.328299999999999</v>
      </c>
      <c r="DI169">
        <v>41.645499999999998</v>
      </c>
      <c r="DJ169">
        <v>38.251199999999997</v>
      </c>
      <c r="DK169">
        <v>40.028500000000001</v>
      </c>
      <c r="DL169">
        <v>41.4953</v>
      </c>
      <c r="DM169">
        <v>46.301099999999998</v>
      </c>
      <c r="DN169">
        <v>42.046399999999998</v>
      </c>
      <c r="DO169">
        <v>42.259500000000003</v>
      </c>
      <c r="DP169">
        <v>41.252400000000002</v>
      </c>
      <c r="DQ169">
        <v>37.765000000000001</v>
      </c>
      <c r="DR169">
        <v>36.977600000000002</v>
      </c>
      <c r="DS169">
        <v>40.0396</v>
      </c>
      <c r="DT169">
        <v>39.7928</v>
      </c>
      <c r="DU169">
        <v>38.387599999999999</v>
      </c>
      <c r="DV169">
        <v>39.129199999999997</v>
      </c>
      <c r="DW169">
        <v>35.942900000000002</v>
      </c>
      <c r="DX169">
        <v>40.243600000000001</v>
      </c>
      <c r="DY169">
        <v>38.245100000000001</v>
      </c>
    </row>
    <row r="170" spans="1:129" x14ac:dyDescent="0.3">
      <c r="A170" t="s">
        <v>394</v>
      </c>
      <c r="B170" t="str">
        <f t="shared" si="2"/>
        <v>RCI/B CN Equity</v>
      </c>
      <c r="C170" t="s">
        <v>174</v>
      </c>
      <c r="D170" t="s">
        <v>6</v>
      </c>
      <c r="E170" t="s">
        <v>6</v>
      </c>
      <c r="F170">
        <v>51.4</v>
      </c>
      <c r="G170" s="2">
        <v>42005</v>
      </c>
      <c r="H170" s="2">
        <v>45657</v>
      </c>
      <c r="I170" s="2" t="s">
        <v>672</v>
      </c>
      <c r="J170" s="4">
        <v>30.72</v>
      </c>
      <c r="K170">
        <v>30.056699999999999</v>
      </c>
      <c r="L170">
        <v>29.153700000000001</v>
      </c>
      <c r="M170">
        <v>29.6144</v>
      </c>
      <c r="N170">
        <v>29.421900000000001</v>
      </c>
      <c r="O170">
        <v>30.809899999999999</v>
      </c>
      <c r="P170">
        <v>31.8949</v>
      </c>
      <c r="Q170">
        <v>31.234200000000001</v>
      </c>
      <c r="R170">
        <v>32.321399999999997</v>
      </c>
      <c r="S170">
        <v>36.574300000000001</v>
      </c>
      <c r="T170">
        <v>36.2087</v>
      </c>
      <c r="U170">
        <v>33.874400000000001</v>
      </c>
      <c r="V170">
        <v>34.0518</v>
      </c>
      <c r="W170">
        <v>35.549599999999998</v>
      </c>
      <c r="X170">
        <v>37.263300000000001</v>
      </c>
      <c r="Y170">
        <v>34.970100000000002</v>
      </c>
      <c r="Z170">
        <v>35.830100000000002</v>
      </c>
      <c r="AA170">
        <v>37.834699999999998</v>
      </c>
      <c r="AB170">
        <v>41.7194</v>
      </c>
      <c r="AC170">
        <v>40.627099999999999</v>
      </c>
      <c r="AD170">
        <v>40.606999999999999</v>
      </c>
      <c r="AE170">
        <v>39.366700000000002</v>
      </c>
      <c r="AF170">
        <v>37.863799999999998</v>
      </c>
      <c r="AG170">
        <v>38.133000000000003</v>
      </c>
      <c r="AH170">
        <v>41.564100000000003</v>
      </c>
      <c r="AI170">
        <v>41.056100000000001</v>
      </c>
      <c r="AJ170">
        <v>43.664700000000003</v>
      </c>
      <c r="AK170">
        <v>46.479100000000003</v>
      </c>
      <c r="AL170">
        <v>46.7836</v>
      </c>
      <c r="AM170">
        <v>45.834299999999999</v>
      </c>
      <c r="AN170">
        <v>48.513300000000001</v>
      </c>
      <c r="AO170">
        <v>48.782699999999998</v>
      </c>
      <c r="AP170">
        <v>48.511000000000003</v>
      </c>
      <c r="AQ170">
        <v>50.471400000000003</v>
      </c>
      <c r="AR170">
        <v>50.486499999999999</v>
      </c>
      <c r="AS170">
        <v>48.647599999999997</v>
      </c>
      <c r="AT170">
        <v>45.594299999999997</v>
      </c>
      <c r="AU170">
        <v>43.915700000000001</v>
      </c>
      <c r="AV170">
        <v>44.060600000000001</v>
      </c>
      <c r="AW170">
        <v>46.4114</v>
      </c>
      <c r="AX170">
        <v>46.595199999999998</v>
      </c>
      <c r="AY170">
        <v>48.1858</v>
      </c>
      <c r="AZ170">
        <v>51.180100000000003</v>
      </c>
      <c r="BA170">
        <v>52.183300000000003</v>
      </c>
      <c r="BB170">
        <v>51.6295</v>
      </c>
      <c r="BC170">
        <v>52.686500000000002</v>
      </c>
      <c r="BD170">
        <v>55.080199999999998</v>
      </c>
      <c r="BE170">
        <v>54.741900000000001</v>
      </c>
      <c r="BF170">
        <v>55.618299999999998</v>
      </c>
      <c r="BG170">
        <v>56.893799999999999</v>
      </c>
      <c r="BH170">
        <v>56.635599999999997</v>
      </c>
      <c r="BI170">
        <v>53.1526</v>
      </c>
      <c r="BJ170">
        <v>56.036700000000003</v>
      </c>
      <c r="BK170">
        <v>55.628999999999998</v>
      </c>
      <c r="BL170">
        <v>54.367199999999997</v>
      </c>
      <c r="BM170">
        <v>52.304000000000002</v>
      </c>
      <c r="BN170">
        <v>51.604500000000002</v>
      </c>
      <c r="BO170">
        <v>49.589300000000001</v>
      </c>
      <c r="BP170">
        <v>51.516500000000001</v>
      </c>
      <c r="BQ170">
        <v>51.970399999999998</v>
      </c>
      <c r="BR170">
        <v>53.405099999999997</v>
      </c>
      <c r="BS170">
        <v>49.576599999999999</v>
      </c>
      <c r="BT170">
        <v>47.718499999999999</v>
      </c>
      <c r="BU170">
        <v>47.3611</v>
      </c>
      <c r="BV170">
        <v>46.873600000000003</v>
      </c>
      <c r="BW170">
        <v>44.690800000000003</v>
      </c>
      <c r="BX170">
        <v>44.813600000000001</v>
      </c>
      <c r="BY170">
        <v>44.453200000000002</v>
      </c>
      <c r="BZ170">
        <v>43.666699999999999</v>
      </c>
      <c r="CA170">
        <v>44.741399999999999</v>
      </c>
      <c r="CB170">
        <v>50.644100000000002</v>
      </c>
      <c r="CC170">
        <v>49.4009</v>
      </c>
      <c r="CD170">
        <v>48.108800000000002</v>
      </c>
      <c r="CE170">
        <v>45.957999999999998</v>
      </c>
      <c r="CF170">
        <v>48.713000000000001</v>
      </c>
      <c r="CG170">
        <v>50.890099999999997</v>
      </c>
      <c r="CH170">
        <v>51.949300000000001</v>
      </c>
      <c r="CI170">
        <v>55.837200000000003</v>
      </c>
      <c r="CJ170">
        <v>53.956200000000003</v>
      </c>
      <c r="CK170">
        <v>54.464500000000001</v>
      </c>
      <c r="CL170">
        <v>50.519300000000001</v>
      </c>
      <c r="CM170">
        <v>49.161299999999997</v>
      </c>
      <c r="CN170">
        <v>48.819600000000001</v>
      </c>
      <c r="CO170">
        <v>51.884099999999997</v>
      </c>
      <c r="CP170">
        <v>55.5366</v>
      </c>
      <c r="CQ170">
        <v>56.415199999999999</v>
      </c>
      <c r="CR170">
        <v>61.400300000000001</v>
      </c>
      <c r="CS170">
        <v>60.723500000000001</v>
      </c>
      <c r="CT170">
        <v>56.289400000000001</v>
      </c>
      <c r="CU170">
        <v>53.951000000000001</v>
      </c>
      <c r="CV170">
        <v>51.493099999999998</v>
      </c>
      <c r="CW170">
        <v>49.463799999999999</v>
      </c>
      <c r="CX170">
        <v>46.968899999999998</v>
      </c>
      <c r="CY170">
        <v>50.058300000000003</v>
      </c>
      <c r="CZ170">
        <v>54.621899999999997</v>
      </c>
      <c r="DA170">
        <v>56.391800000000003</v>
      </c>
      <c r="DB170">
        <v>57.566499999999998</v>
      </c>
      <c r="DC170">
        <v>58.002499999999998</v>
      </c>
      <c r="DD170">
        <v>56.186599999999999</v>
      </c>
      <c r="DE170">
        <v>60.043599999999998</v>
      </c>
      <c r="DF170">
        <v>53.683999999999997</v>
      </c>
      <c r="DG170">
        <v>54.679000000000002</v>
      </c>
      <c r="DH170">
        <v>52.236400000000003</v>
      </c>
      <c r="DI170">
        <v>49.730400000000003</v>
      </c>
      <c r="DJ170">
        <v>47.616199999999999</v>
      </c>
      <c r="DK170">
        <v>46.913200000000003</v>
      </c>
      <c r="DL170">
        <v>53.350299999999997</v>
      </c>
      <c r="DM170">
        <v>57.559199999999997</v>
      </c>
      <c r="DN170">
        <v>57.807699999999997</v>
      </c>
      <c r="DO170">
        <v>55.285499999999999</v>
      </c>
      <c r="DP170">
        <v>51.519399999999997</v>
      </c>
      <c r="DQ170">
        <v>47.871200000000002</v>
      </c>
      <c r="DR170">
        <v>51.120199999999997</v>
      </c>
      <c r="DS170">
        <v>47.410899999999998</v>
      </c>
      <c r="DT170">
        <v>50.025100000000002</v>
      </c>
      <c r="DU170">
        <v>51.186900000000001</v>
      </c>
      <c r="DV170">
        <v>51.415900000000001</v>
      </c>
      <c r="DW170">
        <v>47.813600000000001</v>
      </c>
      <c r="DX170">
        <v>47.2746</v>
      </c>
      <c r="DY170">
        <v>42.205500000000001</v>
      </c>
    </row>
    <row r="171" spans="1:129" x14ac:dyDescent="0.3">
      <c r="A171" t="s">
        <v>395</v>
      </c>
      <c r="B171" t="str">
        <f t="shared" si="2"/>
        <v>REI-U CN Equity</v>
      </c>
      <c r="C171" t="s">
        <v>175</v>
      </c>
      <c r="D171" t="s">
        <v>6</v>
      </c>
      <c r="E171" t="s">
        <v>6</v>
      </c>
      <c r="F171">
        <v>19.510000000000002</v>
      </c>
      <c r="G171" s="2">
        <v>42005</v>
      </c>
      <c r="H171" s="2">
        <v>45657</v>
      </c>
      <c r="I171" s="2" t="s">
        <v>667</v>
      </c>
      <c r="J171" s="4">
        <v>15.59</v>
      </c>
      <c r="K171">
        <v>15.5647</v>
      </c>
      <c r="L171">
        <v>15.4681</v>
      </c>
      <c r="M171">
        <v>16.0061</v>
      </c>
      <c r="N171">
        <v>14.9102</v>
      </c>
      <c r="O171">
        <v>14.4725</v>
      </c>
      <c r="P171">
        <v>14.548999999999999</v>
      </c>
      <c r="Q171">
        <v>13.2654</v>
      </c>
      <c r="R171">
        <v>13.9642</v>
      </c>
      <c r="S171">
        <v>14.0448</v>
      </c>
      <c r="T171">
        <v>14.138</v>
      </c>
      <c r="U171">
        <v>13.172499999999999</v>
      </c>
      <c r="V171">
        <v>13.8232</v>
      </c>
      <c r="W171">
        <v>14.3909</v>
      </c>
      <c r="X171">
        <v>14.9962</v>
      </c>
      <c r="Y171">
        <v>15.4468</v>
      </c>
      <c r="Z171">
        <v>15.596500000000001</v>
      </c>
      <c r="AA171">
        <v>16.7455</v>
      </c>
      <c r="AB171">
        <v>16.601199999999999</v>
      </c>
      <c r="AC171">
        <v>15.8537</v>
      </c>
      <c r="AD171">
        <v>15.7369</v>
      </c>
      <c r="AE171">
        <v>15.146000000000001</v>
      </c>
      <c r="AF171">
        <v>15.6221</v>
      </c>
      <c r="AG171">
        <v>15.604100000000001</v>
      </c>
      <c r="AH171">
        <v>15.309799999999999</v>
      </c>
      <c r="AI171">
        <v>15.7728</v>
      </c>
      <c r="AJ171">
        <v>15.5594</v>
      </c>
      <c r="AK171">
        <v>15.468</v>
      </c>
      <c r="AL171">
        <v>15.1622</v>
      </c>
      <c r="AM171">
        <v>14.4956</v>
      </c>
      <c r="AN171">
        <v>14.5787</v>
      </c>
      <c r="AO171">
        <v>14.474600000000001</v>
      </c>
      <c r="AP171">
        <v>14.625299999999999</v>
      </c>
      <c r="AQ171">
        <v>15.0267</v>
      </c>
      <c r="AR171">
        <v>15.3628</v>
      </c>
      <c r="AS171">
        <v>15.099500000000001</v>
      </c>
      <c r="AT171">
        <v>15.0062</v>
      </c>
      <c r="AU171">
        <v>14.707100000000001</v>
      </c>
      <c r="AV171">
        <v>14.877000000000001</v>
      </c>
      <c r="AW171">
        <v>14.771000000000001</v>
      </c>
      <c r="AX171">
        <v>14.973800000000001</v>
      </c>
      <c r="AY171">
        <v>15.431800000000001</v>
      </c>
      <c r="AZ171">
        <v>15.9367</v>
      </c>
      <c r="BA171">
        <v>16.296199999999999</v>
      </c>
      <c r="BB171">
        <v>15.9999</v>
      </c>
      <c r="BC171">
        <v>15.6371</v>
      </c>
      <c r="BD171">
        <v>16.1907</v>
      </c>
      <c r="BE171">
        <v>15.6609</v>
      </c>
      <c r="BF171">
        <v>16.4834</v>
      </c>
      <c r="BG171">
        <v>16.702100000000002</v>
      </c>
      <c r="BH171">
        <v>17.665400000000002</v>
      </c>
      <c r="BI171">
        <v>17.271599999999999</v>
      </c>
      <c r="BJ171">
        <v>17.566500000000001</v>
      </c>
      <c r="BK171">
        <v>17.5868</v>
      </c>
      <c r="BL171">
        <v>17.687899999999999</v>
      </c>
      <c r="BM171">
        <v>18.081700000000001</v>
      </c>
      <c r="BN171">
        <v>18.094799999999999</v>
      </c>
      <c r="BO171">
        <v>18.212499999999999</v>
      </c>
      <c r="BP171">
        <v>18.784500000000001</v>
      </c>
      <c r="BQ171">
        <v>18.604299999999999</v>
      </c>
      <c r="BR171">
        <v>18.965699999999998</v>
      </c>
      <c r="BS171">
        <v>17.5855</v>
      </c>
      <c r="BT171">
        <v>11.399699999999999</v>
      </c>
      <c r="BU171">
        <v>11.321400000000001</v>
      </c>
      <c r="BV171">
        <v>10.450100000000001</v>
      </c>
      <c r="BW171">
        <v>11.1128</v>
      </c>
      <c r="BX171">
        <v>10.9086</v>
      </c>
      <c r="BY171">
        <v>11.1769</v>
      </c>
      <c r="BZ171">
        <v>10.419499999999999</v>
      </c>
      <c r="CA171">
        <v>10.7478</v>
      </c>
      <c r="CB171">
        <v>13.196099999999999</v>
      </c>
      <c r="CC171">
        <v>12.6913</v>
      </c>
      <c r="CD171">
        <v>12.964499999999999</v>
      </c>
      <c r="CE171">
        <v>14.493</v>
      </c>
      <c r="CF171">
        <v>14.936299999999999</v>
      </c>
      <c r="CG171">
        <v>16.195599999999999</v>
      </c>
      <c r="CH171">
        <v>16.4193</v>
      </c>
      <c r="CI171">
        <v>17.138999999999999</v>
      </c>
      <c r="CJ171">
        <v>17.5974</v>
      </c>
      <c r="CK171">
        <v>17.519400000000001</v>
      </c>
      <c r="CL171">
        <v>16.978999999999999</v>
      </c>
      <c r="CM171">
        <v>17.551600000000001</v>
      </c>
      <c r="CN171">
        <v>16.792999999999999</v>
      </c>
      <c r="CO171">
        <v>18.192</v>
      </c>
      <c r="CP171">
        <v>17.6145</v>
      </c>
      <c r="CQ171">
        <v>20.063400000000001</v>
      </c>
      <c r="CR171">
        <v>20.218</v>
      </c>
      <c r="CS171">
        <v>19.299900000000001</v>
      </c>
      <c r="CT171">
        <v>18.363299999999999</v>
      </c>
      <c r="CU171">
        <v>16.227399999999999</v>
      </c>
      <c r="CV171">
        <v>16.7272</v>
      </c>
      <c r="CW171">
        <v>16.4529</v>
      </c>
      <c r="CX171">
        <v>15.290800000000001</v>
      </c>
      <c r="CY171">
        <v>16.008900000000001</v>
      </c>
      <c r="CZ171">
        <v>17.506</v>
      </c>
      <c r="DA171">
        <v>17.569299999999998</v>
      </c>
      <c r="DB171">
        <v>19.261099999999999</v>
      </c>
      <c r="DC171">
        <v>18.108799999999999</v>
      </c>
      <c r="DD171">
        <v>17.1631</v>
      </c>
      <c r="DE171">
        <v>17.7363</v>
      </c>
      <c r="DF171">
        <v>17.000399999999999</v>
      </c>
      <c r="DG171">
        <v>16.45</v>
      </c>
      <c r="DH171">
        <v>17.184000000000001</v>
      </c>
      <c r="DI171">
        <v>16.625399999999999</v>
      </c>
      <c r="DJ171">
        <v>15.635999999999999</v>
      </c>
      <c r="DK171">
        <v>14.659800000000001</v>
      </c>
      <c r="DL171">
        <v>15.2781</v>
      </c>
      <c r="DM171">
        <v>16.363299999999999</v>
      </c>
      <c r="DN171">
        <v>16.1508</v>
      </c>
      <c r="DO171">
        <v>15.8691</v>
      </c>
      <c r="DP171">
        <v>16.476400000000002</v>
      </c>
      <c r="DQ171">
        <v>15.6401</v>
      </c>
      <c r="DR171">
        <v>15.590299999999999</v>
      </c>
      <c r="DS171">
        <v>15.242599999999999</v>
      </c>
      <c r="DT171">
        <v>16.2958</v>
      </c>
      <c r="DU171">
        <v>17.008199999999999</v>
      </c>
      <c r="DV171">
        <v>18.751300000000001</v>
      </c>
      <c r="DW171">
        <v>17.566299999999998</v>
      </c>
      <c r="DX171">
        <v>17.662400000000002</v>
      </c>
      <c r="DY171">
        <v>17.0716</v>
      </c>
    </row>
    <row r="172" spans="1:129" x14ac:dyDescent="0.3">
      <c r="A172" t="s">
        <v>396</v>
      </c>
      <c r="B172" t="str">
        <f t="shared" si="2"/>
        <v>RUS CN Equity</v>
      </c>
      <c r="C172" t="s">
        <v>176</v>
      </c>
      <c r="D172" t="s">
        <v>6</v>
      </c>
      <c r="E172" t="s">
        <v>6</v>
      </c>
      <c r="F172">
        <v>48.25</v>
      </c>
      <c r="G172" s="2">
        <v>42005</v>
      </c>
      <c r="H172" s="2">
        <v>45657</v>
      </c>
      <c r="I172" s="2" t="s">
        <v>665</v>
      </c>
      <c r="J172" s="4">
        <v>12.56</v>
      </c>
      <c r="K172">
        <v>13.8157</v>
      </c>
      <c r="L172">
        <v>13.0862</v>
      </c>
      <c r="M172">
        <v>15.024100000000001</v>
      </c>
      <c r="N172">
        <v>13.847899999999999</v>
      </c>
      <c r="O172">
        <v>12.555400000000001</v>
      </c>
      <c r="P172">
        <v>10.715999999999999</v>
      </c>
      <c r="Q172">
        <v>12.4556</v>
      </c>
      <c r="R172">
        <v>12.1739</v>
      </c>
      <c r="S172">
        <v>11.4923</v>
      </c>
      <c r="T172">
        <v>9.8122000000000007</v>
      </c>
      <c r="U172">
        <v>9.2373999999999992</v>
      </c>
      <c r="V172">
        <v>9.0361999999999991</v>
      </c>
      <c r="W172">
        <v>10.180300000000001</v>
      </c>
      <c r="X172">
        <v>11.6195</v>
      </c>
      <c r="Y172">
        <v>13.1234</v>
      </c>
      <c r="Z172">
        <v>13.838200000000001</v>
      </c>
      <c r="AA172">
        <v>13.6592</v>
      </c>
      <c r="AB172">
        <v>14.089</v>
      </c>
      <c r="AC172">
        <v>13.2355</v>
      </c>
      <c r="AD172">
        <v>12.725300000000001</v>
      </c>
      <c r="AE172">
        <v>12.9682</v>
      </c>
      <c r="AF172">
        <v>15.938000000000001</v>
      </c>
      <c r="AG172">
        <v>15.7715</v>
      </c>
      <c r="AH172">
        <v>16.646999999999998</v>
      </c>
      <c r="AI172">
        <v>16.357199999999999</v>
      </c>
      <c r="AJ172">
        <v>16.2759</v>
      </c>
      <c r="AK172">
        <v>16.376000000000001</v>
      </c>
      <c r="AL172">
        <v>15.9923</v>
      </c>
      <c r="AM172">
        <v>16.481100000000001</v>
      </c>
      <c r="AN172">
        <v>15.833600000000001</v>
      </c>
      <c r="AO172">
        <v>16.759599999999999</v>
      </c>
      <c r="AP172">
        <v>17.764399999999998</v>
      </c>
      <c r="AQ172">
        <v>18.575900000000001</v>
      </c>
      <c r="AR172">
        <v>18.858899999999998</v>
      </c>
      <c r="AS172">
        <v>19.0351</v>
      </c>
      <c r="AT172">
        <v>20.398900000000001</v>
      </c>
      <c r="AU172">
        <v>19.474900000000002</v>
      </c>
      <c r="AV172">
        <v>18.543099999999999</v>
      </c>
      <c r="AW172">
        <v>19.283200000000001</v>
      </c>
      <c r="AX172">
        <v>19.616</v>
      </c>
      <c r="AY172">
        <v>17.983000000000001</v>
      </c>
      <c r="AZ172">
        <v>18.5519</v>
      </c>
      <c r="BA172">
        <v>19.344200000000001</v>
      </c>
      <c r="BB172">
        <v>18.171199999999999</v>
      </c>
      <c r="BC172">
        <v>16.503299999999999</v>
      </c>
      <c r="BD172">
        <v>15.942600000000001</v>
      </c>
      <c r="BE172">
        <v>14.6892</v>
      </c>
      <c r="BF172">
        <v>15.9977</v>
      </c>
      <c r="BG172">
        <v>16.785399999999999</v>
      </c>
      <c r="BH172">
        <v>16.456600000000002</v>
      </c>
      <c r="BI172">
        <v>16.505600000000001</v>
      </c>
      <c r="BJ172">
        <v>15.1898</v>
      </c>
      <c r="BK172">
        <v>15.7234</v>
      </c>
      <c r="BL172">
        <v>14.891</v>
      </c>
      <c r="BM172">
        <v>14.512600000000001</v>
      </c>
      <c r="BN172">
        <v>15.353899999999999</v>
      </c>
      <c r="BO172">
        <v>15.680199999999999</v>
      </c>
      <c r="BP172">
        <v>16.4803</v>
      </c>
      <c r="BQ172">
        <v>16.3476</v>
      </c>
      <c r="BR172">
        <v>15.838800000000001</v>
      </c>
      <c r="BS172">
        <v>14.804500000000001</v>
      </c>
      <c r="BT172">
        <v>9.8370999999999995</v>
      </c>
      <c r="BU172">
        <v>11.332599999999999</v>
      </c>
      <c r="BV172">
        <v>11.283099999999999</v>
      </c>
      <c r="BW172">
        <v>12.5008</v>
      </c>
      <c r="BX172">
        <v>13.8264</v>
      </c>
      <c r="BY172">
        <v>14.7211</v>
      </c>
      <c r="BZ172">
        <v>14.280900000000001</v>
      </c>
      <c r="CA172">
        <v>13.9351</v>
      </c>
      <c r="CB172">
        <v>16.657900000000001</v>
      </c>
      <c r="CC172">
        <v>18.194800000000001</v>
      </c>
      <c r="CD172">
        <v>18.378900000000002</v>
      </c>
      <c r="CE172">
        <v>20.139800000000001</v>
      </c>
      <c r="CF172">
        <v>20.310500000000001</v>
      </c>
      <c r="CG172">
        <v>22.903199999999998</v>
      </c>
      <c r="CH172">
        <v>27.137899999999998</v>
      </c>
      <c r="CI172">
        <v>27.844899999999999</v>
      </c>
      <c r="CJ172">
        <v>28.938300000000002</v>
      </c>
      <c r="CK172">
        <v>28.497699999999998</v>
      </c>
      <c r="CL172">
        <v>25.232500000000002</v>
      </c>
      <c r="CM172">
        <v>27.110199999999999</v>
      </c>
      <c r="CN172">
        <v>27.834</v>
      </c>
      <c r="CO172">
        <v>28.2455</v>
      </c>
      <c r="CP172">
        <v>26.641300000000001</v>
      </c>
      <c r="CQ172">
        <v>26.700399999999998</v>
      </c>
      <c r="CR172">
        <v>28.1629</v>
      </c>
      <c r="CS172">
        <v>29.115300000000001</v>
      </c>
      <c r="CT172">
        <v>27.3034</v>
      </c>
      <c r="CU172">
        <v>22.397099999999998</v>
      </c>
      <c r="CV172">
        <v>23.688199999999998</v>
      </c>
      <c r="CW172">
        <v>24.760999999999999</v>
      </c>
      <c r="CX172">
        <v>22.407</v>
      </c>
      <c r="CY172">
        <v>24.604099999999999</v>
      </c>
      <c r="CZ172">
        <v>25.567699999999999</v>
      </c>
      <c r="DA172">
        <v>25.4175</v>
      </c>
      <c r="DB172">
        <v>28.6234</v>
      </c>
      <c r="DC172">
        <v>31.751000000000001</v>
      </c>
      <c r="DD172">
        <v>30.644100000000002</v>
      </c>
      <c r="DE172">
        <v>30.7959</v>
      </c>
      <c r="DF172">
        <v>32.160499999999999</v>
      </c>
      <c r="DG172">
        <v>33.135599999999997</v>
      </c>
      <c r="DH172">
        <v>35.040599999999998</v>
      </c>
      <c r="DI172">
        <v>36.655700000000003</v>
      </c>
      <c r="DJ172">
        <v>34.676600000000001</v>
      </c>
      <c r="DK172">
        <v>31.511700000000001</v>
      </c>
      <c r="DL172">
        <v>35.279800000000002</v>
      </c>
      <c r="DM172">
        <v>41.500700000000002</v>
      </c>
      <c r="DN172">
        <v>40.634399999999999</v>
      </c>
      <c r="DO172">
        <v>41.340800000000002</v>
      </c>
      <c r="DP172">
        <v>41.898600000000002</v>
      </c>
      <c r="DQ172">
        <v>36.041899999999998</v>
      </c>
      <c r="DR172">
        <v>34.375700000000002</v>
      </c>
      <c r="DS172">
        <v>35.033700000000003</v>
      </c>
      <c r="DT172">
        <v>37.731499999999997</v>
      </c>
      <c r="DU172">
        <v>35.779600000000002</v>
      </c>
      <c r="DV172">
        <v>39.011499999999998</v>
      </c>
      <c r="DW172">
        <v>36.853700000000003</v>
      </c>
      <c r="DX172">
        <v>44.1021</v>
      </c>
      <c r="DY172">
        <v>40.398200000000003</v>
      </c>
    </row>
    <row r="173" spans="1:129" x14ac:dyDescent="0.3">
      <c r="A173" t="s">
        <v>397</v>
      </c>
      <c r="B173" t="str">
        <f t="shared" si="2"/>
        <v>RY CN Equity</v>
      </c>
      <c r="C173" t="s">
        <v>177</v>
      </c>
      <c r="D173" t="s">
        <v>6</v>
      </c>
      <c r="E173" t="s">
        <v>6</v>
      </c>
      <c r="F173">
        <v>226.72</v>
      </c>
      <c r="G173" s="2">
        <v>42005</v>
      </c>
      <c r="H173" s="2">
        <v>45657</v>
      </c>
      <c r="I173" s="2" t="s">
        <v>670</v>
      </c>
      <c r="J173" s="4">
        <v>46.89</v>
      </c>
      <c r="K173">
        <v>51.183999999999997</v>
      </c>
      <c r="L173">
        <v>49.902999999999999</v>
      </c>
      <c r="M173">
        <v>52.874000000000002</v>
      </c>
      <c r="N173">
        <v>52.174999999999997</v>
      </c>
      <c r="O173">
        <v>50.387</v>
      </c>
      <c r="P173">
        <v>50.832999999999998</v>
      </c>
      <c r="Q173">
        <v>48.886000000000003</v>
      </c>
      <c r="R173">
        <v>49.186</v>
      </c>
      <c r="S173">
        <v>50.191000000000003</v>
      </c>
      <c r="T173">
        <v>51.256</v>
      </c>
      <c r="U173">
        <v>49.954999999999998</v>
      </c>
      <c r="V173">
        <v>49.113999999999997</v>
      </c>
      <c r="W173">
        <v>47.09</v>
      </c>
      <c r="X173">
        <v>51.023000000000003</v>
      </c>
      <c r="Y173">
        <v>53.676000000000002</v>
      </c>
      <c r="Z173">
        <v>54.302</v>
      </c>
      <c r="AA173">
        <v>52.587000000000003</v>
      </c>
      <c r="AB173">
        <v>55.384</v>
      </c>
      <c r="AC173">
        <v>56.734000000000002</v>
      </c>
      <c r="AD173">
        <v>56.545999999999999</v>
      </c>
      <c r="AE173">
        <v>58.892000000000003</v>
      </c>
      <c r="AF173">
        <v>61.197000000000003</v>
      </c>
      <c r="AG173">
        <v>63.860999999999997</v>
      </c>
      <c r="AH173">
        <v>66.335999999999999</v>
      </c>
      <c r="AI173">
        <v>68.406999999999996</v>
      </c>
      <c r="AJ173">
        <v>68.668999999999997</v>
      </c>
      <c r="AK173">
        <v>66.88</v>
      </c>
      <c r="AL173">
        <v>66.808000000000007</v>
      </c>
      <c r="AM173">
        <v>67.201999999999998</v>
      </c>
      <c r="AN173">
        <v>67.168000000000006</v>
      </c>
      <c r="AO173">
        <v>66.929000000000002</v>
      </c>
      <c r="AP173">
        <v>69.716999999999999</v>
      </c>
      <c r="AQ173">
        <v>73.498999999999995</v>
      </c>
      <c r="AR173">
        <v>73.483999999999995</v>
      </c>
      <c r="AS173">
        <v>74.796000000000006</v>
      </c>
      <c r="AT173">
        <v>77.397000000000006</v>
      </c>
      <c r="AU173">
        <v>74.289000000000001</v>
      </c>
      <c r="AV173">
        <v>73.135000000000005</v>
      </c>
      <c r="AW173">
        <v>72.448999999999998</v>
      </c>
      <c r="AX173">
        <v>72.715999999999994</v>
      </c>
      <c r="AY173">
        <v>73.45</v>
      </c>
      <c r="AZ173">
        <v>76.05</v>
      </c>
      <c r="BA173">
        <v>77.631</v>
      </c>
      <c r="BB173">
        <v>77.540999999999997</v>
      </c>
      <c r="BC173">
        <v>72.555999999999997</v>
      </c>
      <c r="BD173">
        <v>73.691000000000003</v>
      </c>
      <c r="BE173">
        <v>70.680000000000007</v>
      </c>
      <c r="BF173">
        <v>76.406999999999996</v>
      </c>
      <c r="BG173">
        <v>78.567999999999998</v>
      </c>
      <c r="BH173">
        <v>77.018000000000001</v>
      </c>
      <c r="BI173">
        <v>82.341999999999999</v>
      </c>
      <c r="BJ173">
        <v>78.338999999999999</v>
      </c>
      <c r="BK173">
        <v>80.259</v>
      </c>
      <c r="BL173">
        <v>81.16</v>
      </c>
      <c r="BM173">
        <v>77.546000000000006</v>
      </c>
      <c r="BN173">
        <v>83.691000000000003</v>
      </c>
      <c r="BO173">
        <v>83.551000000000002</v>
      </c>
      <c r="BP173">
        <v>85.509</v>
      </c>
      <c r="BQ173">
        <v>80.805999999999997</v>
      </c>
      <c r="BR173">
        <v>83.058000000000007</v>
      </c>
      <c r="BS173">
        <v>79.277000000000001</v>
      </c>
      <c r="BT173">
        <v>69.230999999999995</v>
      </c>
      <c r="BU173">
        <v>68.896000000000001</v>
      </c>
      <c r="BV173">
        <v>71.688000000000002</v>
      </c>
      <c r="BW173">
        <v>74.11</v>
      </c>
      <c r="BX173">
        <v>75.197000000000003</v>
      </c>
      <c r="BY173">
        <v>80.837000000000003</v>
      </c>
      <c r="BZ173">
        <v>76.084000000000003</v>
      </c>
      <c r="CA173">
        <v>76.665999999999997</v>
      </c>
      <c r="CB173">
        <v>87.281999999999996</v>
      </c>
      <c r="CC173">
        <v>86.072999999999993</v>
      </c>
      <c r="CD173">
        <v>86.040999999999997</v>
      </c>
      <c r="CE173">
        <v>90.081000000000003</v>
      </c>
      <c r="CF173">
        <v>96.325000000000003</v>
      </c>
      <c r="CG173">
        <v>98.433000000000007</v>
      </c>
      <c r="CH173">
        <v>104.223</v>
      </c>
      <c r="CI173">
        <v>105.381</v>
      </c>
      <c r="CJ173">
        <v>106.791</v>
      </c>
      <c r="CK173">
        <v>109.685</v>
      </c>
      <c r="CL173">
        <v>106.664</v>
      </c>
      <c r="CM173">
        <v>109.911</v>
      </c>
      <c r="CN173">
        <v>107.761</v>
      </c>
      <c r="CO173">
        <v>114.544</v>
      </c>
      <c r="CP173">
        <v>124.7</v>
      </c>
      <c r="CQ173">
        <v>120.639</v>
      </c>
      <c r="CR173">
        <v>118.428</v>
      </c>
      <c r="CS173">
        <v>112.354</v>
      </c>
      <c r="CT173">
        <v>114.715</v>
      </c>
      <c r="CU173">
        <v>108.17</v>
      </c>
      <c r="CV173">
        <v>109.504</v>
      </c>
      <c r="CW173">
        <v>107.10899999999999</v>
      </c>
      <c r="CX173">
        <v>109.074</v>
      </c>
      <c r="CY173">
        <v>111.69499999999999</v>
      </c>
      <c r="CZ173">
        <v>118.545</v>
      </c>
      <c r="DA173">
        <v>112.803</v>
      </c>
      <c r="DB173">
        <v>121.84399999999999</v>
      </c>
      <c r="DC173">
        <v>123.974</v>
      </c>
      <c r="DD173">
        <v>116.47499999999999</v>
      </c>
      <c r="DE173">
        <v>121.554</v>
      </c>
      <c r="DF173">
        <v>109.73399999999999</v>
      </c>
      <c r="DG173">
        <v>114.396</v>
      </c>
      <c r="DH173">
        <v>119.358</v>
      </c>
      <c r="DI173">
        <v>111.15</v>
      </c>
      <c r="DJ173">
        <v>108.374</v>
      </c>
      <c r="DK173">
        <v>102.377</v>
      </c>
      <c r="DL173">
        <v>113.34</v>
      </c>
      <c r="DM173">
        <v>123.858</v>
      </c>
      <c r="DN173">
        <v>122.544</v>
      </c>
      <c r="DO173">
        <v>123.095</v>
      </c>
      <c r="DP173">
        <v>127.596</v>
      </c>
      <c r="DQ173">
        <v>125.872</v>
      </c>
      <c r="DR173">
        <v>140.56200000000001</v>
      </c>
      <c r="DS173">
        <v>137.41999999999999</v>
      </c>
      <c r="DT173">
        <v>146.93299999999999</v>
      </c>
      <c r="DU173">
        <v>155.21899999999999</v>
      </c>
      <c r="DV173">
        <v>160.762</v>
      </c>
      <c r="DW173">
        <v>161.697</v>
      </c>
      <c r="DX173">
        <v>169.15799999999999</v>
      </c>
      <c r="DY173">
        <v>166.43100000000001</v>
      </c>
    </row>
    <row r="174" spans="1:129" x14ac:dyDescent="0.3">
      <c r="A174" t="s">
        <v>398</v>
      </c>
      <c r="B174" t="str">
        <f t="shared" si="2"/>
        <v>SAP CN Equity</v>
      </c>
      <c r="C174" t="s">
        <v>178</v>
      </c>
      <c r="D174" t="s">
        <v>6</v>
      </c>
      <c r="E174" t="s">
        <v>6</v>
      </c>
      <c r="F174">
        <v>41.08</v>
      </c>
      <c r="G174" s="2">
        <v>42005</v>
      </c>
      <c r="H174" s="2">
        <v>45657</v>
      </c>
      <c r="I174" s="2" t="s">
        <v>668</v>
      </c>
      <c r="J174" s="4">
        <v>29.4</v>
      </c>
      <c r="K174">
        <v>29.329799999999999</v>
      </c>
      <c r="L174">
        <v>28.110399999999998</v>
      </c>
      <c r="M174">
        <v>28.869499999999999</v>
      </c>
      <c r="N174">
        <v>27.318999999999999</v>
      </c>
      <c r="O174">
        <v>24.395800000000001</v>
      </c>
      <c r="P174">
        <v>24.3065</v>
      </c>
      <c r="Q174">
        <v>24.574200000000001</v>
      </c>
      <c r="R174">
        <v>23.869499999999999</v>
      </c>
      <c r="S174">
        <v>25.401</v>
      </c>
      <c r="T174">
        <v>26.741</v>
      </c>
      <c r="U174">
        <v>27.0764</v>
      </c>
      <c r="V174">
        <v>28.139800000000001</v>
      </c>
      <c r="W174">
        <v>32.343000000000004</v>
      </c>
      <c r="X174">
        <v>34.181800000000003</v>
      </c>
      <c r="Y174">
        <v>32.384</v>
      </c>
      <c r="Z174">
        <v>32.794499999999999</v>
      </c>
      <c r="AA174">
        <v>31.610399999999998</v>
      </c>
      <c r="AB174">
        <v>32.318899999999999</v>
      </c>
      <c r="AC174">
        <v>35.918999999999997</v>
      </c>
      <c r="AD174">
        <v>37.688099999999999</v>
      </c>
      <c r="AE174">
        <v>39.845700000000001</v>
      </c>
      <c r="AF174">
        <v>37.555799999999998</v>
      </c>
      <c r="AG174">
        <v>39.408200000000001</v>
      </c>
      <c r="AH174">
        <v>39.74</v>
      </c>
      <c r="AI174">
        <v>37.8322</v>
      </c>
      <c r="AJ174">
        <v>38.188200000000002</v>
      </c>
      <c r="AK174">
        <v>37.347700000000003</v>
      </c>
      <c r="AL174">
        <v>37.530799999999999</v>
      </c>
      <c r="AM174">
        <v>34.4465</v>
      </c>
      <c r="AN174">
        <v>35.289900000000003</v>
      </c>
      <c r="AO174">
        <v>35.339100000000002</v>
      </c>
      <c r="AP174">
        <v>36.202500000000001</v>
      </c>
      <c r="AQ174">
        <v>39.0441</v>
      </c>
      <c r="AR174">
        <v>36.697099999999999</v>
      </c>
      <c r="AS174">
        <v>38.01</v>
      </c>
      <c r="AT174">
        <v>35.612299999999998</v>
      </c>
      <c r="AU174">
        <v>34.501800000000003</v>
      </c>
      <c r="AV174">
        <v>34.927</v>
      </c>
      <c r="AW174">
        <v>35.163600000000002</v>
      </c>
      <c r="AX174">
        <v>38.0608</v>
      </c>
      <c r="AY174">
        <v>37.004600000000003</v>
      </c>
      <c r="AZ174">
        <v>36.767299999999999</v>
      </c>
      <c r="BA174">
        <v>34.015599999999999</v>
      </c>
      <c r="BB174">
        <v>32.704599999999999</v>
      </c>
      <c r="BC174">
        <v>34.1432</v>
      </c>
      <c r="BD174">
        <v>35.1477</v>
      </c>
      <c r="BE174">
        <v>33.493899999999996</v>
      </c>
      <c r="BF174">
        <v>32.921300000000002</v>
      </c>
      <c r="BG174">
        <v>36.656199999999998</v>
      </c>
      <c r="BH174">
        <v>39.078200000000002</v>
      </c>
      <c r="BI174">
        <v>39.301299999999998</v>
      </c>
      <c r="BJ174">
        <v>38.589199999999998</v>
      </c>
      <c r="BK174">
        <v>33.770499999999998</v>
      </c>
      <c r="BL174">
        <v>34.339100000000002</v>
      </c>
      <c r="BM174">
        <v>34.6235</v>
      </c>
      <c r="BN174">
        <v>35.229100000000003</v>
      </c>
      <c r="BO174">
        <v>33.048900000000003</v>
      </c>
      <c r="BP174">
        <v>34.735999999999997</v>
      </c>
      <c r="BQ174">
        <v>34.927100000000003</v>
      </c>
      <c r="BR174">
        <v>35.326799999999999</v>
      </c>
      <c r="BS174">
        <v>32.459600000000002</v>
      </c>
      <c r="BT174">
        <v>29.535699999999999</v>
      </c>
      <c r="BU174">
        <v>30.548200000000001</v>
      </c>
      <c r="BV174">
        <v>29.527000000000001</v>
      </c>
      <c r="BW174">
        <v>28.405000000000001</v>
      </c>
      <c r="BX174">
        <v>28.764700000000001</v>
      </c>
      <c r="BY174">
        <v>28.554099999999998</v>
      </c>
      <c r="BZ174">
        <v>29.4663</v>
      </c>
      <c r="CA174">
        <v>28.610499999999998</v>
      </c>
      <c r="CB174">
        <v>31.7865</v>
      </c>
      <c r="CC174">
        <v>31.590599999999998</v>
      </c>
      <c r="CD174">
        <v>29.7287</v>
      </c>
      <c r="CE174">
        <v>31.776800000000001</v>
      </c>
      <c r="CF174">
        <v>33.659199999999998</v>
      </c>
      <c r="CG174">
        <v>34.790300000000002</v>
      </c>
      <c r="CH174">
        <v>36.741</v>
      </c>
      <c r="CI174">
        <v>33.086599999999997</v>
      </c>
      <c r="CJ174">
        <v>32.218400000000003</v>
      </c>
      <c r="CK174">
        <v>31.762</v>
      </c>
      <c r="CL174">
        <v>28.972999999999999</v>
      </c>
      <c r="CM174">
        <v>26.589400000000001</v>
      </c>
      <c r="CN174">
        <v>25.437999999999999</v>
      </c>
      <c r="CO174">
        <v>25.801300000000001</v>
      </c>
      <c r="CP174">
        <v>25.792200000000001</v>
      </c>
      <c r="CQ174">
        <v>28.1189</v>
      </c>
      <c r="CR174">
        <v>26.961200000000002</v>
      </c>
      <c r="CS174">
        <v>25.003499999999999</v>
      </c>
      <c r="CT174">
        <v>23.155100000000001</v>
      </c>
      <c r="CU174">
        <v>25.726500000000001</v>
      </c>
      <c r="CV174">
        <v>28.9892</v>
      </c>
      <c r="CW174">
        <v>30.5656</v>
      </c>
      <c r="CX174">
        <v>30.343800000000002</v>
      </c>
      <c r="CY174">
        <v>30.555800000000001</v>
      </c>
      <c r="CZ174">
        <v>30.776900000000001</v>
      </c>
      <c r="DA174">
        <v>31.0548</v>
      </c>
      <c r="DB174">
        <v>33.982399999999998</v>
      </c>
      <c r="DC174">
        <v>33.852699999999999</v>
      </c>
      <c r="DD174">
        <v>32.559199999999997</v>
      </c>
      <c r="DE174">
        <v>32.6616</v>
      </c>
      <c r="DF174">
        <v>32.698799999999999</v>
      </c>
      <c r="DG174">
        <v>27.796900000000001</v>
      </c>
      <c r="DH174">
        <v>26.073599999999999</v>
      </c>
      <c r="DI174">
        <v>27.3567</v>
      </c>
      <c r="DJ174">
        <v>26.767600000000002</v>
      </c>
      <c r="DK174">
        <v>26.390599999999999</v>
      </c>
      <c r="DL174">
        <v>24.863700000000001</v>
      </c>
      <c r="DM174">
        <v>25.465900000000001</v>
      </c>
      <c r="DN174">
        <v>26.310700000000001</v>
      </c>
      <c r="DO174">
        <v>26.206299999999999</v>
      </c>
      <c r="DP174">
        <v>25.468399999999999</v>
      </c>
      <c r="DQ174">
        <v>25.296399999999998</v>
      </c>
      <c r="DR174">
        <v>26.357199999999999</v>
      </c>
      <c r="DS174">
        <v>29.543299999999999</v>
      </c>
      <c r="DT174">
        <v>30.514600000000002</v>
      </c>
      <c r="DU174">
        <v>28.821999999999999</v>
      </c>
      <c r="DV174">
        <v>28.2514</v>
      </c>
      <c r="DW174">
        <v>25.706</v>
      </c>
      <c r="DX174">
        <v>25.2607</v>
      </c>
      <c r="DY174">
        <v>24.359100000000002</v>
      </c>
    </row>
    <row r="175" spans="1:129" hidden="1" x14ac:dyDescent="0.3">
      <c r="A175" t="s">
        <v>399</v>
      </c>
      <c r="B175" s="5" t="str">
        <f t="shared" si="2"/>
        <v>SCR CN Equity</v>
      </c>
      <c r="C175" t="s">
        <v>179</v>
      </c>
      <c r="D175" t="s">
        <v>6</v>
      </c>
      <c r="E175" t="s">
        <v>6</v>
      </c>
      <c r="F175">
        <v>26</v>
      </c>
      <c r="G175" s="2">
        <v>42005</v>
      </c>
      <c r="H175" s="2">
        <v>45657</v>
      </c>
      <c r="I175" s="2" t="s">
        <v>664</v>
      </c>
      <c r="J175" s="4">
        <v>25.83</v>
      </c>
      <c r="K175">
        <v>21.206499999999998</v>
      </c>
      <c r="L175">
        <v>20.379200000000001</v>
      </c>
      <c r="M175">
        <v>22.556899999999999</v>
      </c>
      <c r="N175">
        <v>22.4618</v>
      </c>
      <c r="O175">
        <v>27.026399999999999</v>
      </c>
      <c r="P175">
        <v>30.2121</v>
      </c>
      <c r="Q175">
        <v>34.890900000000002</v>
      </c>
      <c r="R175">
        <v>30.6496</v>
      </c>
      <c r="S175">
        <v>30.811199999999999</v>
      </c>
      <c r="T175">
        <v>29.479900000000001</v>
      </c>
      <c r="U175">
        <v>25.8551</v>
      </c>
      <c r="V175">
        <v>26.401900000000001</v>
      </c>
      <c r="W175">
        <v>30.546399999999998</v>
      </c>
      <c r="X175">
        <v>30.490100000000002</v>
      </c>
    </row>
    <row r="176" spans="1:129" x14ac:dyDescent="0.3">
      <c r="A176" t="s">
        <v>400</v>
      </c>
      <c r="B176" t="str">
        <f t="shared" si="2"/>
        <v>SEA CN Equity</v>
      </c>
      <c r="C176" t="s">
        <v>180</v>
      </c>
      <c r="D176" t="s">
        <v>6</v>
      </c>
      <c r="E176" t="s">
        <v>6</v>
      </c>
      <c r="F176">
        <v>38.5</v>
      </c>
      <c r="G176" s="2">
        <v>42005</v>
      </c>
      <c r="H176" s="2">
        <v>45657</v>
      </c>
      <c r="I176" s="2" t="s">
        <v>663</v>
      </c>
      <c r="J176" s="4">
        <v>11.74</v>
      </c>
      <c r="K176">
        <v>9.73</v>
      </c>
      <c r="L176">
        <v>6.96</v>
      </c>
      <c r="M176">
        <v>7.65</v>
      </c>
      <c r="N176">
        <v>7.69</v>
      </c>
      <c r="O176">
        <v>7.65</v>
      </c>
      <c r="P176">
        <v>5.29</v>
      </c>
      <c r="Q176">
        <v>8.48</v>
      </c>
      <c r="R176">
        <v>7.76</v>
      </c>
      <c r="S176">
        <v>10.69</v>
      </c>
      <c r="T176">
        <v>10.57</v>
      </c>
      <c r="U176">
        <v>11.45</v>
      </c>
      <c r="V176">
        <v>8.68</v>
      </c>
      <c r="W176">
        <v>12.48</v>
      </c>
      <c r="X176">
        <v>14.21</v>
      </c>
      <c r="Y176">
        <v>17.93</v>
      </c>
      <c r="Z176">
        <v>15.78</v>
      </c>
      <c r="AA176">
        <v>18.97</v>
      </c>
      <c r="AB176">
        <v>17.27</v>
      </c>
      <c r="AC176">
        <v>13.82</v>
      </c>
      <c r="AD176">
        <v>14.47</v>
      </c>
      <c r="AE176">
        <v>14.64</v>
      </c>
      <c r="AF176">
        <v>12.5</v>
      </c>
      <c r="AG176">
        <v>11.04</v>
      </c>
      <c r="AH176">
        <v>12.78</v>
      </c>
      <c r="AI176">
        <v>13.6</v>
      </c>
      <c r="AJ176">
        <v>14.63</v>
      </c>
      <c r="AK176">
        <v>14.08</v>
      </c>
      <c r="AL176">
        <v>13.83</v>
      </c>
      <c r="AM176">
        <v>13.95</v>
      </c>
      <c r="AN176">
        <v>14.47</v>
      </c>
      <c r="AO176">
        <v>15.34</v>
      </c>
      <c r="AP176">
        <v>15.25</v>
      </c>
      <c r="AQ176">
        <v>17.46</v>
      </c>
      <c r="AR176">
        <v>14.01</v>
      </c>
      <c r="AS176">
        <v>14.27</v>
      </c>
      <c r="AT176">
        <v>14.64</v>
      </c>
      <c r="AU176">
        <v>13.74</v>
      </c>
      <c r="AV176">
        <v>13.98</v>
      </c>
      <c r="AW176">
        <v>13.44</v>
      </c>
      <c r="AX176">
        <v>14.51</v>
      </c>
      <c r="AY176">
        <v>14.79</v>
      </c>
      <c r="AZ176">
        <v>15.19</v>
      </c>
      <c r="BA176">
        <v>14.8</v>
      </c>
      <c r="BB176">
        <v>16.71</v>
      </c>
      <c r="BC176">
        <v>16.64</v>
      </c>
      <c r="BD176">
        <v>15.61</v>
      </c>
      <c r="BE176">
        <v>18.02</v>
      </c>
      <c r="BF176">
        <v>18.260000000000002</v>
      </c>
      <c r="BG176">
        <v>18.95</v>
      </c>
      <c r="BH176">
        <v>16.61</v>
      </c>
      <c r="BI176">
        <v>16.100000000000001</v>
      </c>
      <c r="BJ176">
        <v>16.22</v>
      </c>
      <c r="BK176">
        <v>17.7</v>
      </c>
      <c r="BL176">
        <v>18.100000000000001</v>
      </c>
      <c r="BM176">
        <v>21.03</v>
      </c>
      <c r="BN176">
        <v>16.73</v>
      </c>
      <c r="BO176">
        <v>16.97</v>
      </c>
      <c r="BP176">
        <v>17.5</v>
      </c>
      <c r="BQ176">
        <v>17.96</v>
      </c>
      <c r="BR176">
        <v>18.48</v>
      </c>
      <c r="BS176">
        <v>13.22</v>
      </c>
      <c r="BT176">
        <v>13.13</v>
      </c>
      <c r="BU176">
        <v>19.489999999999998</v>
      </c>
      <c r="BV176">
        <v>21.49</v>
      </c>
      <c r="BW176">
        <v>23.84</v>
      </c>
      <c r="BX176">
        <v>26.07</v>
      </c>
      <c r="BY176">
        <v>24.85</v>
      </c>
      <c r="BZ176">
        <v>25.04</v>
      </c>
      <c r="CA176">
        <v>25.68</v>
      </c>
      <c r="CB176">
        <v>24.18</v>
      </c>
      <c r="CC176">
        <v>26.78</v>
      </c>
      <c r="CD176">
        <v>24.77</v>
      </c>
      <c r="CE176">
        <v>21.72</v>
      </c>
      <c r="CF176">
        <v>20.309999999999999</v>
      </c>
      <c r="CG176">
        <v>20.79</v>
      </c>
      <c r="CH176">
        <v>23.07</v>
      </c>
      <c r="CI176">
        <v>21.72</v>
      </c>
      <c r="CJ176">
        <v>22.59</v>
      </c>
      <c r="CK176">
        <v>22.69</v>
      </c>
      <c r="CL176">
        <v>19.510000000000002</v>
      </c>
      <c r="CM176">
        <v>22.85</v>
      </c>
      <c r="CN176">
        <v>24.68</v>
      </c>
      <c r="CO176">
        <v>20.9</v>
      </c>
      <c r="CP176">
        <v>20.39</v>
      </c>
      <c r="CQ176">
        <v>21.91</v>
      </c>
      <c r="CR176">
        <v>23.17</v>
      </c>
      <c r="CS176">
        <v>22.71</v>
      </c>
      <c r="CT176">
        <v>17.86</v>
      </c>
      <c r="CU176">
        <v>15.95</v>
      </c>
      <c r="CV176">
        <v>17.57</v>
      </c>
      <c r="CW176">
        <v>15.91</v>
      </c>
      <c r="CX176">
        <v>16.43</v>
      </c>
      <c r="CY176">
        <v>14.55</v>
      </c>
      <c r="CZ176">
        <v>16.78</v>
      </c>
      <c r="DA176">
        <v>17</v>
      </c>
      <c r="DB176">
        <v>17.5</v>
      </c>
      <c r="DC176">
        <v>14.98</v>
      </c>
      <c r="DD176">
        <v>17.43</v>
      </c>
      <c r="DE176">
        <v>18.96</v>
      </c>
      <c r="DF176">
        <v>18.420000000000002</v>
      </c>
      <c r="DG176">
        <v>15.97</v>
      </c>
      <c r="DH176">
        <v>16.8</v>
      </c>
      <c r="DI176">
        <v>15.86</v>
      </c>
      <c r="DJ176">
        <v>14.28</v>
      </c>
      <c r="DK176">
        <v>15.17</v>
      </c>
      <c r="DL176">
        <v>16.78</v>
      </c>
      <c r="DM176">
        <v>16.059999999999999</v>
      </c>
      <c r="DN176">
        <v>14.13</v>
      </c>
      <c r="DO176">
        <v>15.38</v>
      </c>
      <c r="DP176">
        <v>20.48</v>
      </c>
      <c r="DQ176">
        <v>20.62</v>
      </c>
      <c r="DR176">
        <v>21.6</v>
      </c>
      <c r="DS176">
        <v>18.7</v>
      </c>
      <c r="DT176">
        <v>22.91</v>
      </c>
      <c r="DU176">
        <v>23.71</v>
      </c>
      <c r="DV176">
        <v>22.74</v>
      </c>
      <c r="DW176">
        <v>24.26</v>
      </c>
      <c r="DX176">
        <v>20.32</v>
      </c>
      <c r="DY176">
        <v>16.399999999999999</v>
      </c>
    </row>
    <row r="177" spans="1:129" x14ac:dyDescent="0.3">
      <c r="A177" t="s">
        <v>401</v>
      </c>
      <c r="B177" t="str">
        <f t="shared" si="2"/>
        <v>SES CN Equity</v>
      </c>
      <c r="C177" t="s">
        <v>181</v>
      </c>
      <c r="D177" t="s">
        <v>6</v>
      </c>
      <c r="E177" t="s">
        <v>6</v>
      </c>
      <c r="F177">
        <v>17.57</v>
      </c>
      <c r="G177" s="2">
        <v>42005</v>
      </c>
      <c r="H177" s="2">
        <v>45657</v>
      </c>
      <c r="I177" s="2" t="s">
        <v>664</v>
      </c>
      <c r="J177" s="4">
        <v>10.48</v>
      </c>
      <c r="K177">
        <v>10.863799999999999</v>
      </c>
      <c r="L177">
        <v>11.5114</v>
      </c>
      <c r="M177">
        <v>12.167299999999999</v>
      </c>
      <c r="N177">
        <v>10.491400000000001</v>
      </c>
      <c r="O177">
        <v>9.1407000000000007</v>
      </c>
      <c r="P177">
        <v>7.7614999999999998</v>
      </c>
      <c r="Q177">
        <v>7.6481000000000003</v>
      </c>
      <c r="R177">
        <v>6.4630000000000001</v>
      </c>
      <c r="S177">
        <v>6.2690000000000001</v>
      </c>
      <c r="T177">
        <v>5.6558000000000002</v>
      </c>
      <c r="U177">
        <v>6.0609000000000002</v>
      </c>
      <c r="V177">
        <v>5.4459999999999997</v>
      </c>
      <c r="W177">
        <v>5.4029999999999996</v>
      </c>
      <c r="X177">
        <v>6.0301999999999998</v>
      </c>
      <c r="Y177">
        <v>6.6146000000000003</v>
      </c>
      <c r="Z177">
        <v>6.82</v>
      </c>
      <c r="AA177">
        <v>6.4977999999999998</v>
      </c>
      <c r="AB177">
        <v>5.7907000000000002</v>
      </c>
      <c r="AC177">
        <v>6.4837999999999996</v>
      </c>
      <c r="AD177">
        <v>6.8695000000000004</v>
      </c>
      <c r="AE177">
        <v>6.1055999999999999</v>
      </c>
      <c r="AF177">
        <v>7.0949</v>
      </c>
      <c r="AG177">
        <v>8.7335999999999991</v>
      </c>
      <c r="AH177">
        <v>8.0691000000000006</v>
      </c>
      <c r="AI177">
        <v>7.6653000000000002</v>
      </c>
      <c r="AJ177">
        <v>7.3507999999999996</v>
      </c>
      <c r="AK177">
        <v>6.6829000000000001</v>
      </c>
      <c r="AL177">
        <v>6.8635999999999999</v>
      </c>
      <c r="AM177">
        <v>6.6845999999999997</v>
      </c>
      <c r="AN177">
        <v>7.1315</v>
      </c>
      <c r="AO177">
        <v>5.6719999999999997</v>
      </c>
      <c r="AP177">
        <v>6.5914000000000001</v>
      </c>
      <c r="AQ177">
        <v>6.4176000000000002</v>
      </c>
      <c r="AR177">
        <v>6.0453999999999999</v>
      </c>
      <c r="AS177">
        <v>6.7209000000000003</v>
      </c>
      <c r="AT177">
        <v>6.8452000000000002</v>
      </c>
      <c r="AU177">
        <v>6.2619999999999996</v>
      </c>
      <c r="AV177">
        <v>5.6773999999999996</v>
      </c>
      <c r="AW177">
        <v>6.2668999999999997</v>
      </c>
      <c r="AX177">
        <v>6.1138000000000003</v>
      </c>
      <c r="AY177">
        <v>5.6642999999999999</v>
      </c>
      <c r="AZ177">
        <v>6.1657000000000002</v>
      </c>
      <c r="BA177">
        <v>6.3783000000000003</v>
      </c>
      <c r="BB177">
        <v>6.6550000000000002</v>
      </c>
      <c r="BC177">
        <v>6.7679999999999998</v>
      </c>
      <c r="BD177">
        <v>5.6966999999999999</v>
      </c>
      <c r="BE177">
        <v>5.5655999999999999</v>
      </c>
      <c r="BF177">
        <v>6.4652000000000003</v>
      </c>
      <c r="BG177">
        <v>6.7690999999999999</v>
      </c>
      <c r="BH177">
        <v>6.5473999999999997</v>
      </c>
      <c r="BI177">
        <v>6.4371999999999998</v>
      </c>
      <c r="BJ177">
        <v>5.6287000000000003</v>
      </c>
      <c r="BK177">
        <v>5.7672999999999996</v>
      </c>
      <c r="BL177">
        <v>5.6886999999999999</v>
      </c>
      <c r="BM177">
        <v>4.532</v>
      </c>
      <c r="BN177">
        <v>4.5742000000000003</v>
      </c>
      <c r="BO177">
        <v>3.4815999999999998</v>
      </c>
      <c r="BP177">
        <v>3.5084</v>
      </c>
      <c r="BQ177">
        <v>4.1959999999999997</v>
      </c>
      <c r="BR177">
        <v>3.7913000000000001</v>
      </c>
      <c r="BS177">
        <v>3.3607</v>
      </c>
      <c r="BT177">
        <v>0.80059999999999998</v>
      </c>
      <c r="BU177">
        <v>1.0782</v>
      </c>
      <c r="BV177">
        <v>1.0025999999999999</v>
      </c>
      <c r="BW177">
        <v>1.4434</v>
      </c>
      <c r="BX177">
        <v>1.4260999999999999</v>
      </c>
      <c r="BY177">
        <v>1.3050999999999999</v>
      </c>
      <c r="BZ177">
        <v>1.1902999999999999</v>
      </c>
      <c r="CA177">
        <v>1.2946</v>
      </c>
      <c r="CB177">
        <v>1.8854</v>
      </c>
      <c r="CC177">
        <v>2.1436999999999999</v>
      </c>
      <c r="CD177">
        <v>2.2395999999999998</v>
      </c>
      <c r="CE177">
        <v>2.8409</v>
      </c>
      <c r="CF177">
        <v>3.1698</v>
      </c>
      <c r="CG177">
        <v>3.6326000000000001</v>
      </c>
      <c r="CH177">
        <v>3.7374000000000001</v>
      </c>
      <c r="CI177">
        <v>3.6827999999999999</v>
      </c>
      <c r="CJ177">
        <v>3.6916000000000002</v>
      </c>
      <c r="CK177">
        <v>3.7002999999999999</v>
      </c>
      <c r="CL177">
        <v>4.1707000000000001</v>
      </c>
      <c r="CM177">
        <v>5.0206999999999997</v>
      </c>
      <c r="CN177">
        <v>4.5650000000000004</v>
      </c>
      <c r="CO177">
        <v>4.6154999999999999</v>
      </c>
      <c r="CP177">
        <v>5.2999000000000001</v>
      </c>
      <c r="CQ177">
        <v>5.3788999999999998</v>
      </c>
      <c r="CR177">
        <v>4.6921999999999997</v>
      </c>
      <c r="CS177">
        <v>5.7904999999999998</v>
      </c>
      <c r="CT177">
        <v>6.4847000000000001</v>
      </c>
      <c r="CU177">
        <v>5.2784000000000004</v>
      </c>
      <c r="CV177">
        <v>5.6478999999999999</v>
      </c>
      <c r="CW177">
        <v>5.0232999999999999</v>
      </c>
      <c r="CX177">
        <v>5.0830000000000002</v>
      </c>
      <c r="CY177">
        <v>6.2987000000000002</v>
      </c>
      <c r="CZ177">
        <v>6.5982000000000003</v>
      </c>
      <c r="DA177">
        <v>6.2845000000000004</v>
      </c>
      <c r="DB177">
        <v>7.2409999999999997</v>
      </c>
      <c r="DC177">
        <v>7.6700999999999997</v>
      </c>
      <c r="DD177">
        <v>5.7332000000000001</v>
      </c>
      <c r="DE177">
        <v>5.7332000000000001</v>
      </c>
      <c r="DF177">
        <v>5.3516000000000004</v>
      </c>
      <c r="DG177">
        <v>5.8582000000000001</v>
      </c>
      <c r="DH177">
        <v>6.3663999999999996</v>
      </c>
      <c r="DI177">
        <v>6.9116</v>
      </c>
      <c r="DJ177">
        <v>6.9839000000000002</v>
      </c>
      <c r="DK177">
        <v>7.2085999999999997</v>
      </c>
      <c r="DL177">
        <v>7.5923999999999996</v>
      </c>
      <c r="DM177">
        <v>8.9212000000000007</v>
      </c>
      <c r="DN177">
        <v>9.7537000000000003</v>
      </c>
      <c r="DO177">
        <v>10.775499999999999</v>
      </c>
      <c r="DP177">
        <v>10.6427</v>
      </c>
      <c r="DQ177">
        <v>11.1295</v>
      </c>
      <c r="DR177">
        <v>10.7859</v>
      </c>
      <c r="DS177">
        <v>11.655900000000001</v>
      </c>
      <c r="DT177">
        <v>11.7521</v>
      </c>
      <c r="DU177">
        <v>11.944599999999999</v>
      </c>
      <c r="DV177">
        <v>11.7714</v>
      </c>
      <c r="DW177">
        <v>15.051500000000001</v>
      </c>
      <c r="DX177">
        <v>15.381399999999999</v>
      </c>
      <c r="DY177">
        <v>15.878299999999999</v>
      </c>
    </row>
    <row r="178" spans="1:129" hidden="1" x14ac:dyDescent="0.3">
      <c r="A178" t="s">
        <v>402</v>
      </c>
      <c r="B178" s="5" t="str">
        <f t="shared" si="2"/>
        <v>SHOP CN Equity</v>
      </c>
      <c r="C178" t="s">
        <v>182</v>
      </c>
      <c r="D178" t="s">
        <v>6</v>
      </c>
      <c r="E178" t="s">
        <v>6</v>
      </c>
      <c r="F178">
        <v>178.67</v>
      </c>
      <c r="G178" s="2">
        <v>42005</v>
      </c>
      <c r="H178" s="2">
        <v>45657</v>
      </c>
      <c r="I178" s="2" t="s">
        <v>671</v>
      </c>
      <c r="J178" s="4">
        <v>3.35</v>
      </c>
      <c r="K178">
        <v>4.2380000000000004</v>
      </c>
      <c r="L178">
        <v>4.8600000000000003</v>
      </c>
      <c r="M178">
        <v>3.6709999999999998</v>
      </c>
      <c r="N178">
        <v>4.6660000000000004</v>
      </c>
      <c r="O178">
        <v>4.2060000000000004</v>
      </c>
      <c r="P178">
        <v>3.524</v>
      </c>
      <c r="Q178">
        <v>3.56</v>
      </c>
      <c r="R178">
        <v>3.25</v>
      </c>
      <c r="S178">
        <v>3.0129999999999999</v>
      </c>
      <c r="T178">
        <v>3.6720000000000002</v>
      </c>
      <c r="U178">
        <v>3.9940000000000002</v>
      </c>
      <c r="V178">
        <v>3.847</v>
      </c>
      <c r="W178">
        <v>3.976</v>
      </c>
      <c r="X178">
        <v>4.4749999999999996</v>
      </c>
      <c r="Y178">
        <v>5.44</v>
      </c>
      <c r="Z178">
        <v>5.6289999999999996</v>
      </c>
      <c r="AA178">
        <v>5.5579999999999998</v>
      </c>
      <c r="AB178">
        <v>5.6379999999999999</v>
      </c>
      <c r="AC178">
        <v>5.77</v>
      </c>
      <c r="AD178">
        <v>6.6040000000000001</v>
      </c>
      <c r="AE178">
        <v>7.8869999999999996</v>
      </c>
      <c r="AF178">
        <v>9.0709999999999997</v>
      </c>
      <c r="AG178">
        <v>10.372</v>
      </c>
      <c r="AH178">
        <v>12.397</v>
      </c>
      <c r="AI178">
        <v>11.26</v>
      </c>
      <c r="AJ178">
        <v>11.489000000000001</v>
      </c>
      <c r="AK178">
        <v>13.8</v>
      </c>
      <c r="AL178">
        <v>14.512</v>
      </c>
      <c r="AM178">
        <v>12.826000000000001</v>
      </c>
      <c r="AN178">
        <v>13.516</v>
      </c>
      <c r="AO178">
        <v>12.711</v>
      </c>
      <c r="AP178">
        <v>15.704000000000001</v>
      </c>
      <c r="AQ178">
        <v>17.75</v>
      </c>
      <c r="AR178">
        <v>16.032</v>
      </c>
      <c r="AS178">
        <v>17.178999999999998</v>
      </c>
      <c r="AT178">
        <v>19.233000000000001</v>
      </c>
      <c r="AU178">
        <v>19.170999999999999</v>
      </c>
      <c r="AV178">
        <v>18.122</v>
      </c>
      <c r="AW178">
        <v>18.986000000000001</v>
      </c>
      <c r="AX178">
        <v>21.23</v>
      </c>
      <c r="AY178">
        <v>18.187000000000001</v>
      </c>
      <c r="AZ178">
        <v>20.21</v>
      </c>
      <c r="BA178">
        <v>18.879000000000001</v>
      </c>
      <c r="BB178">
        <v>22.417000000000002</v>
      </c>
      <c r="BC178">
        <v>24.928000000000001</v>
      </c>
      <c r="BD178">
        <v>27.585999999999999</v>
      </c>
      <c r="BE178">
        <v>32.575000000000003</v>
      </c>
      <c r="BF178">
        <v>37.183999999999997</v>
      </c>
      <c r="BG178">
        <v>39.357999999999997</v>
      </c>
      <c r="BH178">
        <v>41.941000000000003</v>
      </c>
      <c r="BI178">
        <v>51.281999999999996</v>
      </c>
      <c r="BJ178">
        <v>41.23</v>
      </c>
      <c r="BK178">
        <v>41.3</v>
      </c>
      <c r="BL178">
        <v>44.545000000000002</v>
      </c>
      <c r="BM178">
        <v>51.63</v>
      </c>
      <c r="BN178">
        <v>61.633000000000003</v>
      </c>
      <c r="BO178">
        <v>62.322000000000003</v>
      </c>
      <c r="BP178">
        <v>58.962000000000003</v>
      </c>
      <c r="BQ178">
        <v>88.278000000000006</v>
      </c>
      <c r="BR178">
        <v>104.497</v>
      </c>
      <c r="BS178">
        <v>128.977</v>
      </c>
      <c r="BT178">
        <v>136.97800000000001</v>
      </c>
      <c r="BU178">
        <v>139.32300000000001</v>
      </c>
      <c r="BV178">
        <v>136.16900000000001</v>
      </c>
      <c r="BW178">
        <v>122.82299999999999</v>
      </c>
      <c r="BX178">
        <v>139.77699999999999</v>
      </c>
      <c r="BY178">
        <v>143.732</v>
      </c>
      <c r="BZ178">
        <v>139.429</v>
      </c>
      <c r="CA178">
        <v>164.87299999999999</v>
      </c>
      <c r="CB178">
        <v>138.22999999999999</v>
      </c>
      <c r="CC178">
        <v>145.09</v>
      </c>
      <c r="CD178">
        <v>148.03200000000001</v>
      </c>
      <c r="CE178">
        <v>181.28700000000001</v>
      </c>
      <c r="CF178">
        <v>187.3</v>
      </c>
      <c r="CG178">
        <v>192.65899999999999</v>
      </c>
      <c r="CH178">
        <v>171.922</v>
      </c>
      <c r="CI178">
        <v>180.702</v>
      </c>
      <c r="CJ178">
        <v>194.10300000000001</v>
      </c>
      <c r="CK178">
        <v>173.5</v>
      </c>
      <c r="CL178">
        <v>122.69499999999999</v>
      </c>
      <c r="CM178">
        <v>87.992000000000004</v>
      </c>
      <c r="CN178">
        <v>84.546999999999997</v>
      </c>
      <c r="CO178">
        <v>54.953000000000003</v>
      </c>
      <c r="CP178">
        <v>47.484999999999999</v>
      </c>
      <c r="CQ178">
        <v>40.14</v>
      </c>
      <c r="CR178">
        <v>44.61</v>
      </c>
      <c r="CS178">
        <v>41.51</v>
      </c>
      <c r="CT178">
        <v>37.26</v>
      </c>
      <c r="CU178">
        <v>46.71</v>
      </c>
      <c r="CV178">
        <v>55.26</v>
      </c>
      <c r="CW178">
        <v>47.01</v>
      </c>
      <c r="CX178">
        <v>65.25</v>
      </c>
      <c r="CY178">
        <v>55.994999999999997</v>
      </c>
      <c r="CZ178">
        <v>64.599999999999994</v>
      </c>
      <c r="DA178">
        <v>65.64</v>
      </c>
      <c r="DB178">
        <v>77.3</v>
      </c>
      <c r="DC178">
        <v>85.62</v>
      </c>
      <c r="DD178">
        <v>89.08</v>
      </c>
      <c r="DE178">
        <v>89.89</v>
      </c>
      <c r="DF178">
        <v>74.14</v>
      </c>
      <c r="DG178">
        <v>65.489999999999995</v>
      </c>
      <c r="DH178">
        <v>98.85</v>
      </c>
      <c r="DI178">
        <v>103.16</v>
      </c>
      <c r="DJ178">
        <v>107.61</v>
      </c>
      <c r="DK178">
        <v>103.69</v>
      </c>
      <c r="DL178">
        <v>105</v>
      </c>
      <c r="DM178">
        <v>97.48</v>
      </c>
      <c r="DN178">
        <v>80.67</v>
      </c>
      <c r="DO178">
        <v>90.41</v>
      </c>
      <c r="DP178">
        <v>84.56</v>
      </c>
      <c r="DQ178">
        <v>99.81</v>
      </c>
      <c r="DR178">
        <v>108.35</v>
      </c>
      <c r="DS178">
        <v>108.92</v>
      </c>
      <c r="DT178">
        <v>161.84</v>
      </c>
      <c r="DU178">
        <v>152.99</v>
      </c>
    </row>
    <row r="179" spans="1:129" x14ac:dyDescent="0.3">
      <c r="A179" t="s">
        <v>403</v>
      </c>
      <c r="B179" t="str">
        <f t="shared" si="2"/>
        <v>SIA CN Equity</v>
      </c>
      <c r="C179" t="s">
        <v>183</v>
      </c>
      <c r="D179" t="s">
        <v>6</v>
      </c>
      <c r="E179" t="s">
        <v>6</v>
      </c>
      <c r="F179">
        <v>21.21</v>
      </c>
      <c r="G179" s="2">
        <v>42005</v>
      </c>
      <c r="H179" s="2">
        <v>45657</v>
      </c>
      <c r="I179" s="2" t="s">
        <v>673</v>
      </c>
      <c r="J179" s="4">
        <v>7.32</v>
      </c>
      <c r="K179">
        <v>7.6292999999999997</v>
      </c>
      <c r="L179">
        <v>7.6323999999999996</v>
      </c>
      <c r="M179">
        <v>7.9744999999999999</v>
      </c>
      <c r="N179">
        <v>8.0595999999999997</v>
      </c>
      <c r="O179">
        <v>8.0671999999999997</v>
      </c>
      <c r="P179">
        <v>8.1273999999999997</v>
      </c>
      <c r="Q179">
        <v>8.3675999999999995</v>
      </c>
      <c r="R179">
        <v>8.9135000000000009</v>
      </c>
      <c r="S179">
        <v>9.2345000000000006</v>
      </c>
      <c r="T179">
        <v>9.1363000000000003</v>
      </c>
      <c r="U179">
        <v>8.6644000000000005</v>
      </c>
      <c r="V179">
        <v>8.6304999999999996</v>
      </c>
      <c r="W179">
        <v>8.7423999999999999</v>
      </c>
      <c r="X179">
        <v>9.0433000000000003</v>
      </c>
      <c r="Y179">
        <v>8.8008000000000006</v>
      </c>
      <c r="Z179">
        <v>9.5686999999999998</v>
      </c>
      <c r="AA179">
        <v>9.4504000000000001</v>
      </c>
      <c r="AB179">
        <v>9.6904000000000003</v>
      </c>
      <c r="AC179">
        <v>9.4929000000000006</v>
      </c>
      <c r="AD179">
        <v>9.4791000000000007</v>
      </c>
      <c r="AE179">
        <v>8.9669000000000008</v>
      </c>
      <c r="AF179">
        <v>8.9859000000000009</v>
      </c>
      <c r="AG179">
        <v>9.2365999999999993</v>
      </c>
      <c r="AH179">
        <v>9.7155000000000005</v>
      </c>
      <c r="AI179">
        <v>9.9564000000000004</v>
      </c>
      <c r="AJ179">
        <v>9.9414999999999996</v>
      </c>
      <c r="AK179">
        <v>9.9040999999999997</v>
      </c>
      <c r="AL179">
        <v>10.1953</v>
      </c>
      <c r="AM179">
        <v>10.4466</v>
      </c>
      <c r="AN179">
        <v>10.036300000000001</v>
      </c>
      <c r="AO179">
        <v>10.5009</v>
      </c>
      <c r="AP179">
        <v>10.6388</v>
      </c>
      <c r="AQ179">
        <v>10.506</v>
      </c>
      <c r="AR179">
        <v>11.0884</v>
      </c>
      <c r="AS179">
        <v>10.86</v>
      </c>
      <c r="AT179">
        <v>10.5947</v>
      </c>
      <c r="AU179">
        <v>10.3459</v>
      </c>
      <c r="AV179">
        <v>10.7646</v>
      </c>
      <c r="AW179">
        <v>10.574</v>
      </c>
      <c r="AX179">
        <v>9.9943000000000008</v>
      </c>
      <c r="AY179">
        <v>10.1434</v>
      </c>
      <c r="AZ179">
        <v>10.0791</v>
      </c>
      <c r="BA179">
        <v>10.8203</v>
      </c>
      <c r="BB179">
        <v>10.6144</v>
      </c>
      <c r="BC179">
        <v>10.3399</v>
      </c>
      <c r="BD179">
        <v>10.4869</v>
      </c>
      <c r="BE179">
        <v>9.8972999999999995</v>
      </c>
      <c r="BF179">
        <v>10.9137</v>
      </c>
      <c r="BG179">
        <v>11.480399999999999</v>
      </c>
      <c r="BH179">
        <v>12.055400000000001</v>
      </c>
      <c r="BI179">
        <v>11.8177</v>
      </c>
      <c r="BJ179">
        <v>12.231400000000001</v>
      </c>
      <c r="BK179">
        <v>12.5382</v>
      </c>
      <c r="BL179">
        <v>12.8132</v>
      </c>
      <c r="BM179">
        <v>12.183999999999999</v>
      </c>
      <c r="BN179">
        <v>12.429399999999999</v>
      </c>
      <c r="BO179">
        <v>12.4413</v>
      </c>
      <c r="BP179">
        <v>12.3361</v>
      </c>
      <c r="BQ179">
        <v>12.065099999999999</v>
      </c>
      <c r="BR179">
        <v>12.4856</v>
      </c>
      <c r="BS179">
        <v>11.401199999999999</v>
      </c>
      <c r="BT179">
        <v>8.2096999999999998</v>
      </c>
      <c r="BU179">
        <v>8.9410000000000007</v>
      </c>
      <c r="BV179">
        <v>6.4922000000000004</v>
      </c>
      <c r="BW179">
        <v>6.3411</v>
      </c>
      <c r="BX179">
        <v>7.1007999999999996</v>
      </c>
      <c r="BY179">
        <v>7.7767999999999997</v>
      </c>
      <c r="BZ179">
        <v>7.8445</v>
      </c>
      <c r="CA179">
        <v>8.1866000000000003</v>
      </c>
      <c r="CB179">
        <v>9.5592000000000006</v>
      </c>
      <c r="CC179">
        <v>10.083500000000001</v>
      </c>
      <c r="CD179">
        <v>9.4328000000000003</v>
      </c>
      <c r="CE179">
        <v>10.1203</v>
      </c>
      <c r="CF179">
        <v>10.385400000000001</v>
      </c>
      <c r="CG179">
        <v>10.6739</v>
      </c>
      <c r="CH179">
        <v>11.868399999999999</v>
      </c>
      <c r="CI179">
        <v>12.1013</v>
      </c>
      <c r="CJ179">
        <v>11.7681</v>
      </c>
      <c r="CK179">
        <v>11.8628</v>
      </c>
      <c r="CL179">
        <v>10.744300000000001</v>
      </c>
      <c r="CM179">
        <v>10.661199999999999</v>
      </c>
      <c r="CN179">
        <v>10.2425</v>
      </c>
      <c r="CO179">
        <v>11.4123</v>
      </c>
      <c r="CP179">
        <v>11.2841</v>
      </c>
      <c r="CQ179">
        <v>11.848599999999999</v>
      </c>
      <c r="CR179">
        <v>11.808</v>
      </c>
      <c r="CS179">
        <v>10.770899999999999</v>
      </c>
      <c r="CT179">
        <v>10.5985</v>
      </c>
      <c r="CU179">
        <v>10.191599999999999</v>
      </c>
      <c r="CV179">
        <v>10.716699999999999</v>
      </c>
      <c r="CW179">
        <v>10.5808</v>
      </c>
      <c r="CX179">
        <v>9.4123999999999999</v>
      </c>
      <c r="CY179">
        <v>9.4499999999999993</v>
      </c>
      <c r="CZ179">
        <v>9.4822000000000006</v>
      </c>
      <c r="DA179">
        <v>8.8914000000000009</v>
      </c>
      <c r="DB179">
        <v>10.015700000000001</v>
      </c>
      <c r="DC179">
        <v>9.33</v>
      </c>
      <c r="DD179">
        <v>8.9406999999999996</v>
      </c>
      <c r="DE179">
        <v>9.1393000000000004</v>
      </c>
      <c r="DF179">
        <v>9.4138999999999999</v>
      </c>
      <c r="DG179">
        <v>9.7931000000000008</v>
      </c>
      <c r="DH179">
        <v>9.8254999999999999</v>
      </c>
      <c r="DI179">
        <v>10.114599999999999</v>
      </c>
      <c r="DJ179">
        <v>9.2774999999999999</v>
      </c>
      <c r="DK179">
        <v>8.7728999999999999</v>
      </c>
      <c r="DL179">
        <v>9.4092000000000002</v>
      </c>
      <c r="DM179">
        <v>10.192</v>
      </c>
      <c r="DN179">
        <v>10.749000000000001</v>
      </c>
      <c r="DO179">
        <v>11.943899999999999</v>
      </c>
      <c r="DP179">
        <v>12.1228</v>
      </c>
      <c r="DQ179">
        <v>12.176500000000001</v>
      </c>
      <c r="DR179">
        <v>13.120200000000001</v>
      </c>
      <c r="DS179">
        <v>13.090999999999999</v>
      </c>
      <c r="DT179">
        <v>14.3292</v>
      </c>
      <c r="DU179">
        <v>14.401899999999999</v>
      </c>
      <c r="DV179">
        <v>15.661799999999999</v>
      </c>
      <c r="DW179">
        <v>16.125900000000001</v>
      </c>
      <c r="DX179">
        <v>15.974399999999999</v>
      </c>
      <c r="DY179">
        <v>14.769299999999999</v>
      </c>
    </row>
    <row r="180" spans="1:129" x14ac:dyDescent="0.3">
      <c r="A180" t="s">
        <v>404</v>
      </c>
      <c r="B180" t="str">
        <f t="shared" si="2"/>
        <v>SII CN Equity</v>
      </c>
      <c r="C180" t="s">
        <v>184</v>
      </c>
      <c r="D180" t="s">
        <v>6</v>
      </c>
      <c r="E180" t="s">
        <v>6</v>
      </c>
      <c r="F180">
        <v>166.96</v>
      </c>
      <c r="G180" s="2">
        <v>42005</v>
      </c>
      <c r="H180" s="2">
        <v>45657</v>
      </c>
      <c r="I180" s="2" t="s">
        <v>670</v>
      </c>
      <c r="J180" s="4">
        <v>18.87</v>
      </c>
      <c r="K180">
        <v>16.777100000000001</v>
      </c>
      <c r="L180">
        <v>18.407699999999998</v>
      </c>
      <c r="M180">
        <v>18.066800000000001</v>
      </c>
      <c r="N180">
        <v>17.794899999999998</v>
      </c>
      <c r="O180">
        <v>17.036200000000001</v>
      </c>
      <c r="P180">
        <v>14.4842</v>
      </c>
      <c r="Q180">
        <v>15.7354</v>
      </c>
      <c r="R180">
        <v>16.5746</v>
      </c>
      <c r="S180">
        <v>18.043199999999999</v>
      </c>
      <c r="T180">
        <v>15.159599999999999</v>
      </c>
      <c r="U180">
        <v>16.8597</v>
      </c>
      <c r="V180">
        <v>13.601100000000001</v>
      </c>
      <c r="W180">
        <v>13.813700000000001</v>
      </c>
      <c r="X180">
        <v>18.227900000000002</v>
      </c>
      <c r="Y180">
        <v>19.5914</v>
      </c>
      <c r="Z180">
        <v>18.450199999999999</v>
      </c>
      <c r="AA180">
        <v>18.668099999999999</v>
      </c>
      <c r="AB180">
        <v>17.941700000000001</v>
      </c>
      <c r="AC180">
        <v>17.863</v>
      </c>
      <c r="AD180">
        <v>17.789400000000001</v>
      </c>
      <c r="AE180">
        <v>16.392800000000001</v>
      </c>
      <c r="AF180">
        <v>19.147400000000001</v>
      </c>
      <c r="AG180">
        <v>18.700399999999998</v>
      </c>
      <c r="AH180">
        <v>17.1358</v>
      </c>
      <c r="AI180">
        <v>16.837800000000001</v>
      </c>
      <c r="AJ180">
        <v>16.8368</v>
      </c>
      <c r="AK180">
        <v>17.742799999999999</v>
      </c>
      <c r="AL180">
        <v>17.5105</v>
      </c>
      <c r="AM180">
        <v>17.434000000000001</v>
      </c>
      <c r="AN180">
        <v>17.5105</v>
      </c>
      <c r="AO180">
        <v>16.362400000000001</v>
      </c>
      <c r="AP180">
        <v>16.362400000000001</v>
      </c>
      <c r="AQ180">
        <v>16.517499999999998</v>
      </c>
      <c r="AR180">
        <v>18.237400000000001</v>
      </c>
      <c r="AS180">
        <v>19.180700000000002</v>
      </c>
      <c r="AT180">
        <v>22.482299999999999</v>
      </c>
      <c r="AU180">
        <v>26.0197</v>
      </c>
      <c r="AV180">
        <v>24.686399999999999</v>
      </c>
      <c r="AW180">
        <v>26.988399999999999</v>
      </c>
      <c r="AX180">
        <v>24.997199999999999</v>
      </c>
      <c r="AY180">
        <v>24.356300000000001</v>
      </c>
      <c r="AZ180">
        <v>24.1159</v>
      </c>
      <c r="BA180">
        <v>26.3018</v>
      </c>
      <c r="BB180">
        <v>24.359500000000001</v>
      </c>
      <c r="BC180">
        <v>24.359500000000001</v>
      </c>
      <c r="BD180">
        <v>22.576499999999999</v>
      </c>
      <c r="BE180">
        <v>21.022300000000001</v>
      </c>
      <c r="BF180">
        <v>20.9405</v>
      </c>
      <c r="BG180">
        <v>20.9405</v>
      </c>
      <c r="BH180">
        <v>25.042300000000001</v>
      </c>
      <c r="BI180">
        <v>24.7944</v>
      </c>
      <c r="BJ180">
        <v>25.540700000000001</v>
      </c>
      <c r="BK180">
        <v>28.1281</v>
      </c>
      <c r="BL180">
        <v>32.384900000000002</v>
      </c>
      <c r="BM180">
        <v>31.636399999999998</v>
      </c>
      <c r="BN180">
        <v>26.2515</v>
      </c>
      <c r="BO180">
        <v>25.578399999999998</v>
      </c>
      <c r="BP180">
        <v>24.491800000000001</v>
      </c>
      <c r="BQ180">
        <v>25.342199999999998</v>
      </c>
      <c r="BR180">
        <v>27.042999999999999</v>
      </c>
      <c r="BS180">
        <v>23.726400000000002</v>
      </c>
      <c r="BT180">
        <v>19.689900000000002</v>
      </c>
      <c r="BU180">
        <v>29.32</v>
      </c>
      <c r="BV180">
        <v>31.962399999999999</v>
      </c>
      <c r="BW180">
        <v>42.307299999999998</v>
      </c>
      <c r="BX180">
        <v>44.119599999999998</v>
      </c>
      <c r="BY180">
        <v>48.343499999999999</v>
      </c>
      <c r="BZ180">
        <v>39.632300000000001</v>
      </c>
      <c r="CA180">
        <v>34.740400000000001</v>
      </c>
      <c r="CB180">
        <v>34.6143</v>
      </c>
      <c r="CC180">
        <v>32.503700000000002</v>
      </c>
      <c r="CD180">
        <v>31.932099999999998</v>
      </c>
      <c r="CE180">
        <v>38.9587</v>
      </c>
      <c r="CF180">
        <v>42.262900000000002</v>
      </c>
      <c r="CG180">
        <v>49.061799999999998</v>
      </c>
      <c r="CH180">
        <v>49.850099999999998</v>
      </c>
      <c r="CI180">
        <v>43.439700000000002</v>
      </c>
      <c r="CJ180">
        <v>40.937800000000003</v>
      </c>
      <c r="CK180">
        <v>38.037599999999998</v>
      </c>
      <c r="CL180">
        <v>41.749000000000002</v>
      </c>
      <c r="CM180">
        <v>45.137700000000002</v>
      </c>
      <c r="CN180">
        <v>50.002000000000002</v>
      </c>
      <c r="CO180">
        <v>51.453299999999999</v>
      </c>
      <c r="CP180">
        <v>40.239600000000003</v>
      </c>
      <c r="CQ180">
        <v>47.036299999999997</v>
      </c>
      <c r="CR180">
        <v>56.841000000000001</v>
      </c>
      <c r="CS180">
        <v>53.648899999999998</v>
      </c>
      <c r="CT180">
        <v>42.387700000000002</v>
      </c>
      <c r="CU180">
        <v>40.844099999999997</v>
      </c>
      <c r="CV180">
        <v>44.26</v>
      </c>
      <c r="CW180">
        <v>45.662799999999997</v>
      </c>
      <c r="CX180">
        <v>42.610599999999998</v>
      </c>
      <c r="CY180">
        <v>44.890599999999999</v>
      </c>
      <c r="CZ180">
        <v>44.461399999999998</v>
      </c>
      <c r="DA180">
        <v>41.693600000000004</v>
      </c>
      <c r="DB180">
        <v>48.7196</v>
      </c>
      <c r="DC180">
        <v>43.711599999999997</v>
      </c>
      <c r="DD180">
        <v>46.040199999999999</v>
      </c>
      <c r="DE180">
        <v>45.424999999999997</v>
      </c>
      <c r="DF180">
        <v>43.1858</v>
      </c>
      <c r="DG180">
        <v>40.266100000000002</v>
      </c>
      <c r="DH180">
        <v>41.261200000000002</v>
      </c>
      <c r="DI180">
        <v>42.5197</v>
      </c>
      <c r="DJ180">
        <v>39.142000000000003</v>
      </c>
      <c r="DK180">
        <v>38.044400000000003</v>
      </c>
      <c r="DL180">
        <v>42.236899999999999</v>
      </c>
      <c r="DM180">
        <v>42.828600000000002</v>
      </c>
      <c r="DN180">
        <v>45.023400000000002</v>
      </c>
      <c r="DO180">
        <v>47.876800000000003</v>
      </c>
      <c r="DP180">
        <v>48.020299999999999</v>
      </c>
      <c r="DQ180">
        <v>51.853900000000003</v>
      </c>
      <c r="DR180">
        <v>59.1982</v>
      </c>
      <c r="DS180">
        <v>54.811700000000002</v>
      </c>
      <c r="DT180">
        <v>59.449399999999997</v>
      </c>
      <c r="DU180">
        <v>53.448099999999997</v>
      </c>
      <c r="DV180">
        <v>56.9666</v>
      </c>
      <c r="DW180">
        <v>59.882399999999997</v>
      </c>
      <c r="DX180">
        <v>60.421300000000002</v>
      </c>
      <c r="DY180">
        <v>59.295499999999997</v>
      </c>
    </row>
    <row r="181" spans="1:129" x14ac:dyDescent="0.3">
      <c r="A181" t="s">
        <v>405</v>
      </c>
      <c r="B181" t="str">
        <f t="shared" si="2"/>
        <v>SJ CN Equity</v>
      </c>
      <c r="C181" t="s">
        <v>185</v>
      </c>
      <c r="D181" t="s">
        <v>6</v>
      </c>
      <c r="E181" t="s">
        <v>6</v>
      </c>
      <c r="F181">
        <v>91.3</v>
      </c>
      <c r="G181" s="2">
        <v>42005</v>
      </c>
      <c r="H181" s="2">
        <v>45657</v>
      </c>
      <c r="I181" s="2" t="s">
        <v>663</v>
      </c>
      <c r="J181" s="4">
        <v>31.33</v>
      </c>
      <c r="K181">
        <v>33.866500000000002</v>
      </c>
      <c r="L181">
        <v>34.401000000000003</v>
      </c>
      <c r="M181">
        <v>37.628300000000003</v>
      </c>
      <c r="N181">
        <v>38.769399999999997</v>
      </c>
      <c r="O181">
        <v>35.987200000000001</v>
      </c>
      <c r="P181">
        <v>38.474800000000002</v>
      </c>
      <c r="Q181">
        <v>38.743400000000001</v>
      </c>
      <c r="R181">
        <v>37.362400000000001</v>
      </c>
      <c r="S181">
        <v>41.781999999999996</v>
      </c>
      <c r="T181">
        <v>44.786999999999999</v>
      </c>
      <c r="U181">
        <v>45.665300000000002</v>
      </c>
      <c r="V181">
        <v>36.8123</v>
      </c>
      <c r="W181">
        <v>41.578000000000003</v>
      </c>
      <c r="X181">
        <v>40.525399999999998</v>
      </c>
      <c r="Y181">
        <v>41.806600000000003</v>
      </c>
      <c r="Z181">
        <v>42.974400000000003</v>
      </c>
      <c r="AA181">
        <v>42.013399999999997</v>
      </c>
      <c r="AB181">
        <v>40.6511</v>
      </c>
      <c r="AC181">
        <v>38.913899999999998</v>
      </c>
      <c r="AD181">
        <v>39.832900000000002</v>
      </c>
      <c r="AE181">
        <v>41.662199999999999</v>
      </c>
      <c r="AF181">
        <v>39.588700000000003</v>
      </c>
      <c r="AG181">
        <v>38.228999999999999</v>
      </c>
      <c r="AH181">
        <v>35.0886</v>
      </c>
      <c r="AI181">
        <v>36.009700000000002</v>
      </c>
      <c r="AJ181">
        <v>34.396799999999999</v>
      </c>
      <c r="AK181">
        <v>38.214799999999997</v>
      </c>
      <c r="AL181">
        <v>39.3232</v>
      </c>
      <c r="AM181">
        <v>39.032200000000003</v>
      </c>
      <c r="AN181">
        <v>38.476599999999998</v>
      </c>
      <c r="AO181">
        <v>42.048400000000001</v>
      </c>
      <c r="AP181">
        <v>42.446199999999997</v>
      </c>
      <c r="AQ181">
        <v>44.55</v>
      </c>
      <c r="AR181">
        <v>45.442700000000002</v>
      </c>
      <c r="AS181">
        <v>44.734099999999998</v>
      </c>
      <c r="AT181">
        <v>45.876800000000003</v>
      </c>
      <c r="AU181">
        <v>42.298099999999998</v>
      </c>
      <c r="AV181">
        <v>40.313800000000001</v>
      </c>
      <c r="AW181">
        <v>41.325699999999998</v>
      </c>
      <c r="AX181">
        <v>41.556600000000003</v>
      </c>
      <c r="AY181">
        <v>42.643799999999999</v>
      </c>
      <c r="AZ181">
        <v>38.868299999999998</v>
      </c>
      <c r="BA181">
        <v>39.8827</v>
      </c>
      <c r="BB181">
        <v>38.606000000000002</v>
      </c>
      <c r="BC181">
        <v>37.6417</v>
      </c>
      <c r="BD181">
        <v>35.946199999999997</v>
      </c>
      <c r="BE181">
        <v>35.471600000000002</v>
      </c>
      <c r="BF181">
        <v>37.970100000000002</v>
      </c>
      <c r="BG181">
        <v>36.9313</v>
      </c>
      <c r="BH181">
        <v>40.441699999999997</v>
      </c>
      <c r="BI181">
        <v>41.097000000000001</v>
      </c>
      <c r="BJ181">
        <v>40.656799999999997</v>
      </c>
      <c r="BK181">
        <v>42.585000000000001</v>
      </c>
      <c r="BL181">
        <v>37.0974</v>
      </c>
      <c r="BM181">
        <v>35.441299999999998</v>
      </c>
      <c r="BN181">
        <v>35.007199999999997</v>
      </c>
      <c r="BO181">
        <v>33.026699999999998</v>
      </c>
      <c r="BP181">
        <v>34.573700000000002</v>
      </c>
      <c r="BQ181">
        <v>34.0563</v>
      </c>
      <c r="BR181">
        <v>34.001899999999999</v>
      </c>
      <c r="BS181">
        <v>30.943000000000001</v>
      </c>
      <c r="BT181">
        <v>27.829599999999999</v>
      </c>
      <c r="BU181">
        <v>31.653600000000001</v>
      </c>
      <c r="BV181">
        <v>30.559000000000001</v>
      </c>
      <c r="BW181">
        <v>31.275200000000002</v>
      </c>
      <c r="BX181">
        <v>37.266399999999997</v>
      </c>
      <c r="BY181">
        <v>41.634099999999997</v>
      </c>
      <c r="BZ181">
        <v>41.450299999999999</v>
      </c>
      <c r="CA181">
        <v>39.851100000000002</v>
      </c>
      <c r="CB181">
        <v>40.739199999999997</v>
      </c>
      <c r="CC181">
        <v>42.675600000000003</v>
      </c>
      <c r="CD181">
        <v>42.380600000000001</v>
      </c>
      <c r="CE181">
        <v>42.426699999999997</v>
      </c>
      <c r="CF181">
        <v>47.009599999999999</v>
      </c>
      <c r="CG181">
        <v>47.564799999999998</v>
      </c>
      <c r="CH181">
        <v>43.003500000000003</v>
      </c>
      <c r="CI181">
        <v>41.461399999999998</v>
      </c>
      <c r="CJ181">
        <v>42.055900000000001</v>
      </c>
      <c r="CK181">
        <v>40.244799999999998</v>
      </c>
      <c r="CL181">
        <v>39.787700000000001</v>
      </c>
      <c r="CM181">
        <v>41.4482</v>
      </c>
      <c r="CN181">
        <v>37.500399999999999</v>
      </c>
      <c r="CO181">
        <v>37.491</v>
      </c>
      <c r="CP181">
        <v>37.341099999999997</v>
      </c>
      <c r="CQ181">
        <v>37.247399999999999</v>
      </c>
      <c r="CR181">
        <v>35.204599999999999</v>
      </c>
      <c r="CS181">
        <v>33.442999999999998</v>
      </c>
      <c r="CT181">
        <v>34.1599</v>
      </c>
      <c r="CU181">
        <v>30.787500000000001</v>
      </c>
      <c r="CV181">
        <v>36.007100000000001</v>
      </c>
      <c r="CW181">
        <v>37.882800000000003</v>
      </c>
      <c r="CX181">
        <v>36.9223</v>
      </c>
      <c r="CY181">
        <v>39.064500000000002</v>
      </c>
      <c r="CZ181">
        <v>45.6464</v>
      </c>
      <c r="DA181">
        <v>46.392200000000003</v>
      </c>
      <c r="DB181">
        <v>46.296599999999998</v>
      </c>
      <c r="DC181">
        <v>47.214500000000001</v>
      </c>
      <c r="DD181">
        <v>49.742800000000003</v>
      </c>
      <c r="DE181">
        <v>50.924199999999999</v>
      </c>
      <c r="DF181">
        <v>57.685899999999997</v>
      </c>
      <c r="DG181">
        <v>65.775199999999998</v>
      </c>
      <c r="DH181">
        <v>64.560299999999998</v>
      </c>
      <c r="DI181">
        <v>63.239400000000003</v>
      </c>
      <c r="DJ181">
        <v>63.200699999999998</v>
      </c>
      <c r="DK181">
        <v>70.283199999999994</v>
      </c>
      <c r="DL181">
        <v>75.585400000000007</v>
      </c>
      <c r="DM181">
        <v>74.838200000000001</v>
      </c>
      <c r="DN181">
        <v>77.186599999999999</v>
      </c>
      <c r="DO181">
        <v>74.042500000000004</v>
      </c>
      <c r="DP181">
        <v>76.935199999999995</v>
      </c>
      <c r="DQ181">
        <v>77.889600000000002</v>
      </c>
      <c r="DR181">
        <v>79.233599999999996</v>
      </c>
      <c r="DS181">
        <v>87.236999999999995</v>
      </c>
      <c r="DT181">
        <v>90.774600000000007</v>
      </c>
      <c r="DU181">
        <v>90.686599999999999</v>
      </c>
      <c r="DV181">
        <v>87.030500000000004</v>
      </c>
      <c r="DW181">
        <v>82.041399999999996</v>
      </c>
      <c r="DX181">
        <v>70.122299999999996</v>
      </c>
      <c r="DY181">
        <v>70.0535</v>
      </c>
    </row>
    <row r="182" spans="1:129" x14ac:dyDescent="0.3">
      <c r="A182" t="s">
        <v>406</v>
      </c>
      <c r="B182" t="str">
        <f t="shared" si="2"/>
        <v>SKE CN Equity</v>
      </c>
      <c r="C182" t="s">
        <v>186</v>
      </c>
      <c r="D182" t="s">
        <v>6</v>
      </c>
      <c r="E182" t="s">
        <v>6</v>
      </c>
      <c r="F182">
        <v>38.85</v>
      </c>
      <c r="G182" s="2">
        <v>42005</v>
      </c>
      <c r="H182" s="2">
        <v>45657</v>
      </c>
      <c r="I182" s="2" t="s">
        <v>663</v>
      </c>
      <c r="J182" s="4">
        <v>3.6</v>
      </c>
      <c r="K182">
        <v>3.6</v>
      </c>
      <c r="L182">
        <v>2.8</v>
      </c>
      <c r="M182">
        <v>2.6</v>
      </c>
      <c r="N182">
        <v>2.2000000000000002</v>
      </c>
      <c r="O182">
        <v>2.6</v>
      </c>
      <c r="P182">
        <v>4</v>
      </c>
      <c r="Q182">
        <v>3.2</v>
      </c>
      <c r="R182">
        <v>2.8</v>
      </c>
      <c r="S182">
        <v>3</v>
      </c>
      <c r="T182">
        <v>2.4</v>
      </c>
      <c r="U182">
        <v>2.6</v>
      </c>
      <c r="V182">
        <v>2.2000000000000002</v>
      </c>
      <c r="W182">
        <v>2.6</v>
      </c>
      <c r="X182">
        <v>3.4</v>
      </c>
      <c r="Y182">
        <v>3.4</v>
      </c>
      <c r="Z182">
        <v>3.4</v>
      </c>
      <c r="AA182">
        <v>3.8</v>
      </c>
      <c r="AB182">
        <v>6.4</v>
      </c>
      <c r="AC182">
        <v>4.8</v>
      </c>
      <c r="AD182">
        <v>6</v>
      </c>
      <c r="AE182">
        <v>4.4000000000000004</v>
      </c>
      <c r="AF182">
        <v>2.6</v>
      </c>
      <c r="AG182">
        <v>2.8</v>
      </c>
      <c r="AH182">
        <v>3.8</v>
      </c>
      <c r="AI182">
        <v>3</v>
      </c>
      <c r="AJ182">
        <v>2.6</v>
      </c>
      <c r="AK182">
        <v>2.4</v>
      </c>
      <c r="AL182">
        <v>2</v>
      </c>
      <c r="AM182">
        <v>1.8</v>
      </c>
      <c r="AN182">
        <v>2.2000000000000002</v>
      </c>
      <c r="AO182">
        <v>2.6</v>
      </c>
      <c r="AP182">
        <v>2.4</v>
      </c>
      <c r="AQ182">
        <v>1.92</v>
      </c>
      <c r="AR182">
        <v>2.48</v>
      </c>
      <c r="AS182">
        <v>2.8</v>
      </c>
      <c r="AT182">
        <v>3.2</v>
      </c>
      <c r="AU182">
        <v>2.64</v>
      </c>
      <c r="AV182">
        <v>2.4</v>
      </c>
      <c r="AW182">
        <v>1.92</v>
      </c>
      <c r="AX182">
        <v>1.74</v>
      </c>
      <c r="AY182">
        <v>1.56</v>
      </c>
      <c r="AZ182">
        <v>1.52</v>
      </c>
      <c r="BA182">
        <v>2.16</v>
      </c>
      <c r="BB182">
        <v>1.88</v>
      </c>
      <c r="BC182">
        <v>1.44</v>
      </c>
      <c r="BD182">
        <v>1.22</v>
      </c>
      <c r="BE182">
        <v>1.2</v>
      </c>
      <c r="BF182">
        <v>1.18</v>
      </c>
      <c r="BG182">
        <v>1.1000000000000001</v>
      </c>
      <c r="BH182">
        <v>1.74</v>
      </c>
      <c r="BI182">
        <v>2</v>
      </c>
      <c r="BJ182">
        <v>1.7</v>
      </c>
      <c r="BK182">
        <v>1.44</v>
      </c>
      <c r="BL182">
        <v>1.42</v>
      </c>
      <c r="BM182">
        <v>1.64</v>
      </c>
      <c r="BN182">
        <v>1.8</v>
      </c>
      <c r="BO182">
        <v>2.2000000000000002</v>
      </c>
      <c r="BP182">
        <v>2.6</v>
      </c>
      <c r="BQ182">
        <v>2.72</v>
      </c>
      <c r="BR182">
        <v>4</v>
      </c>
      <c r="BS182">
        <v>3.2</v>
      </c>
      <c r="BT182">
        <v>3.2</v>
      </c>
      <c r="BU182">
        <v>4</v>
      </c>
      <c r="BV182">
        <v>4.8</v>
      </c>
      <c r="BW182">
        <v>7.76</v>
      </c>
      <c r="BX182">
        <v>11.08</v>
      </c>
      <c r="BY182">
        <v>11.84</v>
      </c>
      <c r="BZ182">
        <v>10.92</v>
      </c>
      <c r="CA182">
        <v>9.48</v>
      </c>
      <c r="CB182">
        <v>9.9600000000000009</v>
      </c>
      <c r="CC182">
        <v>13.76</v>
      </c>
      <c r="CD182">
        <v>12.44</v>
      </c>
      <c r="CE182">
        <v>12.44</v>
      </c>
      <c r="CF182">
        <v>12.84</v>
      </c>
      <c r="CG182">
        <v>14.32</v>
      </c>
      <c r="CH182">
        <v>15.2</v>
      </c>
      <c r="CI182">
        <v>13</v>
      </c>
      <c r="CJ182">
        <v>16.46</v>
      </c>
      <c r="CK182">
        <v>14.48</v>
      </c>
      <c r="CL182">
        <v>12.56</v>
      </c>
      <c r="CM182">
        <v>12.99</v>
      </c>
      <c r="CN182">
        <v>12.24</v>
      </c>
      <c r="CO182">
        <v>13.17</v>
      </c>
      <c r="CP182">
        <v>14</v>
      </c>
      <c r="CQ182">
        <v>13.23</v>
      </c>
      <c r="CR182">
        <v>13.91</v>
      </c>
      <c r="CS182">
        <v>11.86</v>
      </c>
      <c r="CT182">
        <v>8.67</v>
      </c>
      <c r="CU182">
        <v>6.8</v>
      </c>
      <c r="CV182">
        <v>7.05</v>
      </c>
      <c r="CW182">
        <v>6.26</v>
      </c>
      <c r="CX182">
        <v>6.46</v>
      </c>
      <c r="CY182">
        <v>6.14</v>
      </c>
      <c r="CZ182">
        <v>7.39</v>
      </c>
      <c r="DA182">
        <v>7.21</v>
      </c>
      <c r="DB182">
        <v>7.93</v>
      </c>
      <c r="DC182">
        <v>7.06</v>
      </c>
      <c r="DD182">
        <v>8.2799999999999994</v>
      </c>
      <c r="DE182">
        <v>9.1199999999999992</v>
      </c>
      <c r="DF182">
        <v>7.24</v>
      </c>
      <c r="DG182">
        <v>6.39</v>
      </c>
      <c r="DH182">
        <v>6.81</v>
      </c>
      <c r="DI182">
        <v>6.71</v>
      </c>
      <c r="DJ182">
        <v>6.21</v>
      </c>
      <c r="DK182">
        <v>5</v>
      </c>
      <c r="DL182">
        <v>6.08</v>
      </c>
      <c r="DM182">
        <v>6.45</v>
      </c>
      <c r="DN182">
        <v>6.11</v>
      </c>
      <c r="DO182">
        <v>5</v>
      </c>
      <c r="DP182">
        <v>6.23</v>
      </c>
      <c r="DQ182">
        <v>6.5</v>
      </c>
      <c r="DR182">
        <v>6.03</v>
      </c>
      <c r="DS182">
        <v>7.34</v>
      </c>
      <c r="DT182">
        <v>8.99</v>
      </c>
      <c r="DU182">
        <v>10.31</v>
      </c>
      <c r="DV182">
        <v>11.49</v>
      </c>
      <c r="DW182">
        <v>13.53</v>
      </c>
      <c r="DX182">
        <v>13.21</v>
      </c>
      <c r="DY182">
        <v>12.5</v>
      </c>
    </row>
    <row r="183" spans="1:129" x14ac:dyDescent="0.3">
      <c r="A183" t="s">
        <v>407</v>
      </c>
      <c r="B183" t="str">
        <f t="shared" si="2"/>
        <v>SLF CN Equity</v>
      </c>
      <c r="C183" t="s">
        <v>187</v>
      </c>
      <c r="D183" t="s">
        <v>6</v>
      </c>
      <c r="E183" t="s">
        <v>6</v>
      </c>
      <c r="F183">
        <v>85.8</v>
      </c>
      <c r="G183" s="2">
        <v>42005</v>
      </c>
      <c r="H183" s="2">
        <v>45657</v>
      </c>
      <c r="I183" s="2" t="s">
        <v>670</v>
      </c>
      <c r="J183" s="4">
        <v>25.23</v>
      </c>
      <c r="K183">
        <v>25.221</v>
      </c>
      <c r="L183">
        <v>25.568200000000001</v>
      </c>
      <c r="M183">
        <v>25.292999999999999</v>
      </c>
      <c r="N183">
        <v>26.253799999999998</v>
      </c>
      <c r="O183">
        <v>27.602900000000002</v>
      </c>
      <c r="P183">
        <v>28.231100000000001</v>
      </c>
      <c r="Q183">
        <v>27.9146</v>
      </c>
      <c r="R183">
        <v>28.728899999999999</v>
      </c>
      <c r="S183">
        <v>29.436499999999999</v>
      </c>
      <c r="T183">
        <v>29.656099999999999</v>
      </c>
      <c r="U183">
        <v>29.056699999999999</v>
      </c>
      <c r="V183">
        <v>26.861499999999999</v>
      </c>
      <c r="W183">
        <v>27.427700000000002</v>
      </c>
      <c r="X183">
        <v>28.488299999999999</v>
      </c>
      <c r="Y183">
        <v>29.100200000000001</v>
      </c>
      <c r="Z183">
        <v>31.157399999999999</v>
      </c>
      <c r="AA183">
        <v>29.113199999999999</v>
      </c>
      <c r="AB183">
        <v>29.511099999999999</v>
      </c>
      <c r="AC183">
        <v>28.663799999999998</v>
      </c>
      <c r="AD183">
        <v>29.571300000000001</v>
      </c>
      <c r="AE183">
        <v>31.095199999999998</v>
      </c>
      <c r="AF183">
        <v>36.012099999999997</v>
      </c>
      <c r="AG183">
        <v>35.991199999999999</v>
      </c>
      <c r="AH183">
        <v>35.858499999999999</v>
      </c>
      <c r="AI183">
        <v>33.652299999999997</v>
      </c>
      <c r="AJ183">
        <v>34.201599999999999</v>
      </c>
      <c r="AK183">
        <v>33.955100000000002</v>
      </c>
      <c r="AL183">
        <v>31.543399999999998</v>
      </c>
      <c r="AM183">
        <v>32.972999999999999</v>
      </c>
      <c r="AN183">
        <v>33.982900000000001</v>
      </c>
      <c r="AO183">
        <v>34.412300000000002</v>
      </c>
      <c r="AP183">
        <v>35.661000000000001</v>
      </c>
      <c r="AQ183">
        <v>36.062899999999999</v>
      </c>
      <c r="AR183">
        <v>36.918999999999997</v>
      </c>
      <c r="AS183">
        <v>37.570799999999998</v>
      </c>
      <c r="AT183">
        <v>38.649799999999999</v>
      </c>
      <c r="AU183">
        <v>38.606000000000002</v>
      </c>
      <c r="AV183">
        <v>38.642499999999998</v>
      </c>
      <c r="AW183">
        <v>38.708199999999998</v>
      </c>
      <c r="AX183">
        <v>39.485199999999999</v>
      </c>
      <c r="AY183">
        <v>38.925199999999997</v>
      </c>
      <c r="AZ183">
        <v>39.197800000000001</v>
      </c>
      <c r="BA183">
        <v>38.563499999999998</v>
      </c>
      <c r="BB183">
        <v>38.176900000000003</v>
      </c>
      <c r="BC183">
        <v>35.842399999999998</v>
      </c>
      <c r="BD183">
        <v>36.807499999999997</v>
      </c>
      <c r="BE183">
        <v>34.020699999999998</v>
      </c>
      <c r="BF183">
        <v>35.605600000000003</v>
      </c>
      <c r="BG183">
        <v>37.793199999999999</v>
      </c>
      <c r="BH183">
        <v>38.946300000000001</v>
      </c>
      <c r="BI183">
        <v>42.223399999999998</v>
      </c>
      <c r="BJ183">
        <v>40.184899999999999</v>
      </c>
      <c r="BK183">
        <v>41.540799999999997</v>
      </c>
      <c r="BL183">
        <v>42.008000000000003</v>
      </c>
      <c r="BM183">
        <v>42.216099999999997</v>
      </c>
      <c r="BN183">
        <v>45.828899999999997</v>
      </c>
      <c r="BO183">
        <v>45.712800000000001</v>
      </c>
      <c r="BP183">
        <v>47.3123</v>
      </c>
      <c r="BQ183">
        <v>46.219499999999996</v>
      </c>
      <c r="BR183">
        <v>48.569099999999999</v>
      </c>
      <c r="BS183">
        <v>45.672600000000003</v>
      </c>
      <c r="BT183">
        <v>35.654400000000003</v>
      </c>
      <c r="BU183">
        <v>37.5762</v>
      </c>
      <c r="BV183">
        <v>37.637</v>
      </c>
      <c r="BW183">
        <v>39.756700000000002</v>
      </c>
      <c r="BX183">
        <v>41.605400000000003</v>
      </c>
      <c r="BY183">
        <v>43.803800000000003</v>
      </c>
      <c r="BZ183">
        <v>43.658900000000003</v>
      </c>
      <c r="CA183">
        <v>42.653199999999998</v>
      </c>
      <c r="CB183">
        <v>46.837400000000002</v>
      </c>
      <c r="CC183">
        <v>45.968400000000003</v>
      </c>
      <c r="CD183">
        <v>47.998800000000003</v>
      </c>
      <c r="CE183">
        <v>50.174799999999998</v>
      </c>
      <c r="CF183">
        <v>52.034700000000001</v>
      </c>
      <c r="CG183">
        <v>54.328800000000001</v>
      </c>
      <c r="CH183">
        <v>53.444600000000001</v>
      </c>
      <c r="CI183">
        <v>52.816699999999997</v>
      </c>
      <c r="CJ183">
        <v>53.692500000000003</v>
      </c>
      <c r="CK183">
        <v>54.124699999999997</v>
      </c>
      <c r="CL183">
        <v>54.3247</v>
      </c>
      <c r="CM183">
        <v>58.765700000000002</v>
      </c>
      <c r="CN183">
        <v>56.959299999999999</v>
      </c>
      <c r="CO183">
        <v>59.125799999999998</v>
      </c>
      <c r="CP183">
        <v>60.452599999999997</v>
      </c>
      <c r="CQ183">
        <v>55.976799999999997</v>
      </c>
      <c r="CR183">
        <v>59.1997</v>
      </c>
      <c r="CS183">
        <v>54.2042</v>
      </c>
      <c r="CT183">
        <v>52.97</v>
      </c>
      <c r="CU183">
        <v>50.569299999999998</v>
      </c>
      <c r="CV183">
        <v>50.980899999999998</v>
      </c>
      <c r="CW183">
        <v>50.18</v>
      </c>
      <c r="CX183">
        <v>47.6389</v>
      </c>
      <c r="CY183">
        <v>50.18</v>
      </c>
      <c r="CZ183">
        <v>55.930199999999999</v>
      </c>
      <c r="DA183">
        <v>55.1492</v>
      </c>
      <c r="DB183">
        <v>58.667900000000003</v>
      </c>
      <c r="DC183">
        <v>58.493899999999996</v>
      </c>
      <c r="DD183">
        <v>56.010100000000001</v>
      </c>
      <c r="DE183">
        <v>58.955199999999998</v>
      </c>
      <c r="DF183">
        <v>58.982300000000002</v>
      </c>
      <c r="DG183">
        <v>61.942599999999999</v>
      </c>
      <c r="DH183">
        <v>62.256599999999999</v>
      </c>
      <c r="DI183">
        <v>59.8172</v>
      </c>
      <c r="DJ183">
        <v>60.143900000000002</v>
      </c>
      <c r="DK183">
        <v>57.484699999999997</v>
      </c>
      <c r="DL183">
        <v>62.8902</v>
      </c>
      <c r="DM183">
        <v>63.073799999999999</v>
      </c>
      <c r="DN183">
        <v>63.964100000000002</v>
      </c>
      <c r="DO183">
        <v>66.862399999999994</v>
      </c>
      <c r="DP183">
        <v>68.56</v>
      </c>
      <c r="DQ183">
        <v>65.201999999999998</v>
      </c>
      <c r="DR183">
        <v>64.118499999999997</v>
      </c>
      <c r="DS183">
        <v>62.963900000000002</v>
      </c>
      <c r="DT183">
        <v>64.334400000000002</v>
      </c>
      <c r="DU183">
        <v>69.720100000000002</v>
      </c>
      <c r="DV183">
        <v>74.456100000000006</v>
      </c>
      <c r="DW183">
        <v>73.2697</v>
      </c>
      <c r="DX183">
        <v>82.584599999999995</v>
      </c>
      <c r="DY183">
        <v>81.798699999999997</v>
      </c>
    </row>
    <row r="184" spans="1:129" hidden="1" x14ac:dyDescent="0.3">
      <c r="A184" t="s">
        <v>408</v>
      </c>
      <c r="B184" s="5" t="str">
        <f t="shared" si="2"/>
        <v>SOBO CN Equity</v>
      </c>
      <c r="C184" t="s">
        <v>188</v>
      </c>
      <c r="D184" t="s">
        <v>6</v>
      </c>
      <c r="E184" t="s">
        <v>6</v>
      </c>
      <c r="F184">
        <v>38.68</v>
      </c>
      <c r="G184" s="2">
        <v>42005</v>
      </c>
      <c r="H184" s="2">
        <v>45657</v>
      </c>
      <c r="I184" s="2" t="s">
        <v>664</v>
      </c>
      <c r="J184" s="4">
        <v>26.59</v>
      </c>
      <c r="K184">
        <v>31.6069</v>
      </c>
      <c r="L184">
        <v>33.597700000000003</v>
      </c>
      <c r="M184">
        <v>31.491700000000002</v>
      </c>
    </row>
    <row r="185" spans="1:129" x14ac:dyDescent="0.3">
      <c r="A185" t="s">
        <v>409</v>
      </c>
      <c r="B185" t="str">
        <f t="shared" si="2"/>
        <v>SPB CN Equity</v>
      </c>
      <c r="C185" t="s">
        <v>189</v>
      </c>
      <c r="D185" t="s">
        <v>6</v>
      </c>
      <c r="E185" t="s">
        <v>6</v>
      </c>
      <c r="F185">
        <v>7.3</v>
      </c>
      <c r="G185" s="2">
        <v>42005</v>
      </c>
      <c r="H185" s="2">
        <v>45657</v>
      </c>
      <c r="I185" s="2" t="s">
        <v>666</v>
      </c>
      <c r="J185" s="4">
        <v>6.39</v>
      </c>
      <c r="K185">
        <v>6.9924999999999997</v>
      </c>
      <c r="L185">
        <v>7.4915000000000003</v>
      </c>
      <c r="M185">
        <v>7.3531000000000004</v>
      </c>
      <c r="N185">
        <v>7.3060999999999998</v>
      </c>
      <c r="O185">
        <v>6.7184999999999997</v>
      </c>
      <c r="P185">
        <v>6.0726000000000004</v>
      </c>
      <c r="Q185">
        <v>6.2084000000000001</v>
      </c>
      <c r="R185">
        <v>5.9760999999999997</v>
      </c>
      <c r="S185">
        <v>5.8402000000000003</v>
      </c>
      <c r="T185">
        <v>5.6932999999999998</v>
      </c>
      <c r="U185">
        <v>5.9508999999999999</v>
      </c>
      <c r="V185">
        <v>5.8029999999999999</v>
      </c>
      <c r="W185">
        <v>4.8573000000000004</v>
      </c>
      <c r="X185">
        <v>5.2111999999999998</v>
      </c>
      <c r="Y185">
        <v>6.1936</v>
      </c>
      <c r="Z185">
        <v>6.2625999999999999</v>
      </c>
      <c r="AA185">
        <v>6.1158999999999999</v>
      </c>
      <c r="AB185">
        <v>6.5808</v>
      </c>
      <c r="AC185">
        <v>6.8112000000000004</v>
      </c>
      <c r="AD185">
        <v>6.8760000000000003</v>
      </c>
      <c r="AE185">
        <v>6.9945000000000004</v>
      </c>
      <c r="AF185">
        <v>7.0654000000000003</v>
      </c>
      <c r="AG185">
        <v>7.5427999999999997</v>
      </c>
      <c r="AH185">
        <v>7.6436999999999999</v>
      </c>
      <c r="AI185">
        <v>7.3574000000000002</v>
      </c>
      <c r="AJ185">
        <v>7.7397</v>
      </c>
      <c r="AK185">
        <v>7.8776999999999999</v>
      </c>
      <c r="AL185">
        <v>7.2327000000000004</v>
      </c>
      <c r="AM185">
        <v>6.9543999999999997</v>
      </c>
      <c r="AN185">
        <v>6.6917999999999997</v>
      </c>
      <c r="AO185">
        <v>7.2869000000000002</v>
      </c>
      <c r="AP185">
        <v>7.8190999999999997</v>
      </c>
      <c r="AQ185">
        <v>8.0729000000000006</v>
      </c>
      <c r="AR185">
        <v>7.6005000000000003</v>
      </c>
      <c r="AS185">
        <v>7.4508999999999999</v>
      </c>
      <c r="AT185">
        <v>7.5513000000000003</v>
      </c>
      <c r="AU185">
        <v>8.0053000000000001</v>
      </c>
      <c r="AV185">
        <v>7.8593999999999999</v>
      </c>
      <c r="AW185">
        <v>7.9611999999999998</v>
      </c>
      <c r="AX185">
        <v>7.9527999999999999</v>
      </c>
      <c r="AY185">
        <v>8.2095000000000002</v>
      </c>
      <c r="AZ185">
        <v>8.3127999999999993</v>
      </c>
      <c r="BA185">
        <v>8.4358000000000004</v>
      </c>
      <c r="BB185">
        <v>8.3040000000000003</v>
      </c>
      <c r="BC185">
        <v>7.7877999999999998</v>
      </c>
      <c r="BD185">
        <v>6.8856999999999999</v>
      </c>
      <c r="BE185">
        <v>6.4497999999999998</v>
      </c>
      <c r="BF185">
        <v>7.2755999999999998</v>
      </c>
      <c r="BG185">
        <v>7.6169000000000002</v>
      </c>
      <c r="BH185">
        <v>7.7521000000000004</v>
      </c>
      <c r="BI185">
        <v>7.9480000000000004</v>
      </c>
      <c r="BJ185">
        <v>8.3904999999999994</v>
      </c>
      <c r="BK185">
        <v>9.1770999999999994</v>
      </c>
      <c r="BL185">
        <v>9.0944000000000003</v>
      </c>
      <c r="BM185">
        <v>8.0396000000000001</v>
      </c>
      <c r="BN185">
        <v>8.3793000000000006</v>
      </c>
      <c r="BO185">
        <v>8.3307000000000002</v>
      </c>
      <c r="BP185">
        <v>8.8491999999999997</v>
      </c>
      <c r="BQ185">
        <v>8.8838000000000008</v>
      </c>
      <c r="BR185">
        <v>8.2112999999999996</v>
      </c>
      <c r="BS185">
        <v>7.1711</v>
      </c>
      <c r="BT185">
        <v>5.9531000000000001</v>
      </c>
      <c r="BU185">
        <v>7.1656000000000004</v>
      </c>
      <c r="BV185">
        <v>6.8966000000000003</v>
      </c>
      <c r="BW185">
        <v>8.1598000000000006</v>
      </c>
      <c r="BX185">
        <v>8.6068999999999996</v>
      </c>
      <c r="BY185">
        <v>8.9533000000000005</v>
      </c>
      <c r="BZ185">
        <v>8.7599</v>
      </c>
      <c r="CA185">
        <v>8.8727999999999998</v>
      </c>
      <c r="CB185">
        <v>9.1509999999999998</v>
      </c>
      <c r="CC185">
        <v>9.2111000000000001</v>
      </c>
      <c r="CD185">
        <v>9.1953999999999994</v>
      </c>
      <c r="CE185">
        <v>10.1069</v>
      </c>
      <c r="CF185">
        <v>10.900600000000001</v>
      </c>
      <c r="CG185">
        <v>11.56</v>
      </c>
      <c r="CH185">
        <v>11.776400000000001</v>
      </c>
      <c r="CI185">
        <v>11.846</v>
      </c>
      <c r="CJ185">
        <v>12.210800000000001</v>
      </c>
      <c r="CK185">
        <v>11.6035</v>
      </c>
      <c r="CL185">
        <v>10.623900000000001</v>
      </c>
      <c r="CM185">
        <v>10.86</v>
      </c>
      <c r="CN185">
        <v>10.5588</v>
      </c>
      <c r="CO185">
        <v>10.345000000000001</v>
      </c>
      <c r="CP185">
        <v>10.329000000000001</v>
      </c>
      <c r="CQ185">
        <v>9.1869999999999994</v>
      </c>
      <c r="CR185">
        <v>9.2751999999999999</v>
      </c>
      <c r="CS185">
        <v>9.2021999999999995</v>
      </c>
      <c r="CT185">
        <v>10.111700000000001</v>
      </c>
      <c r="CU185">
        <v>9.3195999999999994</v>
      </c>
      <c r="CV185">
        <v>9.5418000000000003</v>
      </c>
      <c r="CW185">
        <v>9.1367999999999991</v>
      </c>
      <c r="CX185">
        <v>8.3579000000000008</v>
      </c>
      <c r="CY185">
        <v>8.6927000000000003</v>
      </c>
      <c r="CZ185">
        <v>8.6096000000000004</v>
      </c>
      <c r="DA185">
        <v>9.5306999999999995</v>
      </c>
      <c r="DB185">
        <v>9.1801999999999992</v>
      </c>
      <c r="DC185">
        <v>9.5388000000000002</v>
      </c>
      <c r="DD185">
        <v>9.6083999999999996</v>
      </c>
      <c r="DE185">
        <v>8.6683000000000003</v>
      </c>
      <c r="DF185">
        <v>8.2888000000000002</v>
      </c>
      <c r="DG185">
        <v>8.3408999999999995</v>
      </c>
      <c r="DH185">
        <v>8.6837</v>
      </c>
      <c r="DI185">
        <v>8.9736999999999991</v>
      </c>
      <c r="DJ185">
        <v>9.1760000000000002</v>
      </c>
      <c r="DK185">
        <v>8.3353000000000002</v>
      </c>
      <c r="DL185">
        <v>8.8539999999999992</v>
      </c>
      <c r="DM185">
        <v>8.7727000000000004</v>
      </c>
      <c r="DN185">
        <v>8.3992000000000004</v>
      </c>
      <c r="DO185">
        <v>8.6997999999999998</v>
      </c>
      <c r="DP185">
        <v>9.3567</v>
      </c>
      <c r="DQ185">
        <v>8.6519999999999992</v>
      </c>
      <c r="DR185">
        <v>8.7169000000000008</v>
      </c>
      <c r="DS185">
        <v>8.3926999999999996</v>
      </c>
      <c r="DT185">
        <v>7.5694999999999997</v>
      </c>
      <c r="DU185">
        <v>7.3140000000000001</v>
      </c>
      <c r="DV185">
        <v>7.2054999999999998</v>
      </c>
      <c r="DW185">
        <v>6.3920000000000003</v>
      </c>
      <c r="DX185">
        <v>6.4112999999999998</v>
      </c>
      <c r="DY185">
        <v>6.2335000000000003</v>
      </c>
    </row>
    <row r="186" spans="1:129" x14ac:dyDescent="0.3">
      <c r="A186" t="s">
        <v>410</v>
      </c>
      <c r="B186" t="str">
        <f t="shared" si="2"/>
        <v>SRU-U CN Equity</v>
      </c>
      <c r="C186" t="s">
        <v>190</v>
      </c>
      <c r="D186" t="s">
        <v>6</v>
      </c>
      <c r="E186" t="s">
        <v>6</v>
      </c>
      <c r="F186">
        <v>26.69</v>
      </c>
      <c r="G186" s="2">
        <v>42005</v>
      </c>
      <c r="H186" s="2">
        <v>45657</v>
      </c>
      <c r="I186" s="2" t="s">
        <v>667</v>
      </c>
      <c r="J186" s="4">
        <v>15.63</v>
      </c>
      <c r="K186">
        <v>15.0525</v>
      </c>
      <c r="L186">
        <v>14.464499999999999</v>
      </c>
      <c r="M186">
        <v>15.2522</v>
      </c>
      <c r="N186">
        <v>14.5002</v>
      </c>
      <c r="O186">
        <v>14.5716</v>
      </c>
      <c r="P186">
        <v>15.335599999999999</v>
      </c>
      <c r="Q186">
        <v>14.881399999999999</v>
      </c>
      <c r="R186">
        <v>15.6175</v>
      </c>
      <c r="S186">
        <v>15.9331</v>
      </c>
      <c r="T186">
        <v>16.486000000000001</v>
      </c>
      <c r="U186">
        <v>15.623200000000001</v>
      </c>
      <c r="V186">
        <v>16.095600000000001</v>
      </c>
      <c r="W186">
        <v>16.801500000000001</v>
      </c>
      <c r="X186">
        <v>17.7882</v>
      </c>
      <c r="Y186">
        <v>17.730499999999999</v>
      </c>
      <c r="Z186">
        <v>18.234000000000002</v>
      </c>
      <c r="AA186">
        <v>20.265599999999999</v>
      </c>
      <c r="AB186">
        <v>20.492799999999999</v>
      </c>
      <c r="AC186">
        <v>18.939599999999999</v>
      </c>
      <c r="AD186">
        <v>18.9649</v>
      </c>
      <c r="AE186">
        <v>18.019500000000001</v>
      </c>
      <c r="AF186">
        <v>16.843299999999999</v>
      </c>
      <c r="AG186">
        <v>17.554500000000001</v>
      </c>
      <c r="AH186">
        <v>17.4847</v>
      </c>
      <c r="AI186">
        <v>18.331199999999999</v>
      </c>
      <c r="AJ186">
        <v>17.9925</v>
      </c>
      <c r="AK186">
        <v>17.8993</v>
      </c>
      <c r="AL186">
        <v>17.103100000000001</v>
      </c>
      <c r="AM186">
        <v>17.925599999999999</v>
      </c>
      <c r="AN186">
        <v>17.579899999999999</v>
      </c>
      <c r="AO186">
        <v>17.1387</v>
      </c>
      <c r="AP186">
        <v>16.660599999999999</v>
      </c>
      <c r="AQ186">
        <v>16.482800000000001</v>
      </c>
      <c r="AR186">
        <v>16.645</v>
      </c>
      <c r="AS186">
        <v>17.752199999999998</v>
      </c>
      <c r="AT186">
        <v>17.456199999999999</v>
      </c>
      <c r="AU186">
        <v>17.0489</v>
      </c>
      <c r="AV186">
        <v>16.9663</v>
      </c>
      <c r="AW186">
        <v>16.872</v>
      </c>
      <c r="AX186">
        <v>17.321400000000001</v>
      </c>
      <c r="AY186">
        <v>18.0611</v>
      </c>
      <c r="AZ186">
        <v>18.0365</v>
      </c>
      <c r="BA186">
        <v>18.485900000000001</v>
      </c>
      <c r="BB186">
        <v>18.310199999999998</v>
      </c>
      <c r="BC186">
        <v>18.143000000000001</v>
      </c>
      <c r="BD186">
        <v>19.048300000000001</v>
      </c>
      <c r="BE186">
        <v>18.776299999999999</v>
      </c>
      <c r="BF186">
        <v>20.371500000000001</v>
      </c>
      <c r="BG186">
        <v>20.7454</v>
      </c>
      <c r="BH186">
        <v>21.606100000000001</v>
      </c>
      <c r="BI186">
        <v>21.001100000000001</v>
      </c>
      <c r="BJ186">
        <v>20.337599999999998</v>
      </c>
      <c r="BK186">
        <v>20.773700000000002</v>
      </c>
      <c r="BL186">
        <v>20.3538</v>
      </c>
      <c r="BM186">
        <v>19.9895</v>
      </c>
      <c r="BN186">
        <v>20.613700000000001</v>
      </c>
      <c r="BO186">
        <v>20.293600000000001</v>
      </c>
      <c r="BP186">
        <v>20.513100000000001</v>
      </c>
      <c r="BQ186">
        <v>20.085599999999999</v>
      </c>
      <c r="BR186">
        <v>20.3123</v>
      </c>
      <c r="BS186">
        <v>18.706099999999999</v>
      </c>
      <c r="BT186">
        <v>12.3462</v>
      </c>
      <c r="BU186">
        <v>14.0709</v>
      </c>
      <c r="BV186">
        <v>13.3637</v>
      </c>
      <c r="BW186">
        <v>14.007</v>
      </c>
      <c r="BX186">
        <v>13.687900000000001</v>
      </c>
      <c r="BY186">
        <v>13.966799999999999</v>
      </c>
      <c r="BZ186">
        <v>13.703799999999999</v>
      </c>
      <c r="CA186">
        <v>14.538500000000001</v>
      </c>
      <c r="CB186">
        <v>16.735099999999999</v>
      </c>
      <c r="CC186">
        <v>16.140699999999999</v>
      </c>
      <c r="CD186">
        <v>16.562100000000001</v>
      </c>
      <c r="CE186">
        <v>18.6111</v>
      </c>
      <c r="CF186">
        <v>19.116399999999999</v>
      </c>
      <c r="CG186">
        <v>20.486999999999998</v>
      </c>
      <c r="CH186">
        <v>21.084599999999998</v>
      </c>
      <c r="CI186">
        <v>21.2454</v>
      </c>
      <c r="CJ186">
        <v>21.928599999999999</v>
      </c>
      <c r="CK186">
        <v>22.295300000000001</v>
      </c>
      <c r="CL186">
        <v>21.784400000000002</v>
      </c>
      <c r="CM186">
        <v>23.020900000000001</v>
      </c>
      <c r="CN186">
        <v>22.119599999999998</v>
      </c>
      <c r="CO186">
        <v>23.992599999999999</v>
      </c>
      <c r="CP186">
        <v>23.0289</v>
      </c>
      <c r="CQ186">
        <v>23.947199999999999</v>
      </c>
      <c r="CR186">
        <v>24.829799999999999</v>
      </c>
      <c r="CS186">
        <v>23.780899999999999</v>
      </c>
      <c r="CT186">
        <v>22.477499999999999</v>
      </c>
      <c r="CU186">
        <v>21.1206</v>
      </c>
      <c r="CV186">
        <v>22.5715</v>
      </c>
      <c r="CW186">
        <v>21.722000000000001</v>
      </c>
      <c r="CX186">
        <v>20.2774</v>
      </c>
      <c r="CY186">
        <v>20.981999999999999</v>
      </c>
      <c r="CZ186">
        <v>21.733599999999999</v>
      </c>
      <c r="DA186">
        <v>21.288900000000002</v>
      </c>
      <c r="DB186">
        <v>22.540700000000001</v>
      </c>
      <c r="DC186">
        <v>22.248899999999999</v>
      </c>
      <c r="DD186">
        <v>21.483000000000001</v>
      </c>
      <c r="DE186">
        <v>21.292999999999999</v>
      </c>
      <c r="DF186">
        <v>20.733899999999998</v>
      </c>
      <c r="DG186">
        <v>20.0029</v>
      </c>
      <c r="DH186">
        <v>20.640899999999998</v>
      </c>
      <c r="DI186">
        <v>20.053599999999999</v>
      </c>
      <c r="DJ186">
        <v>19.108599999999999</v>
      </c>
      <c r="DK186">
        <v>18.173999999999999</v>
      </c>
      <c r="DL186">
        <v>19.6511</v>
      </c>
      <c r="DM186">
        <v>21.325199999999999</v>
      </c>
      <c r="DN186">
        <v>21.260100000000001</v>
      </c>
      <c r="DO186">
        <v>20.140899999999998</v>
      </c>
      <c r="DP186">
        <v>20.294699999999999</v>
      </c>
      <c r="DQ186">
        <v>19.599399999999999</v>
      </c>
      <c r="DR186">
        <v>19.806699999999999</v>
      </c>
      <c r="DS186">
        <v>19.616800000000001</v>
      </c>
      <c r="DT186">
        <v>21.528500000000001</v>
      </c>
      <c r="DU186">
        <v>23.067599999999999</v>
      </c>
      <c r="DV186">
        <v>24.227</v>
      </c>
      <c r="DW186">
        <v>22.767199999999999</v>
      </c>
      <c r="DX186">
        <v>23.6401</v>
      </c>
      <c r="DY186">
        <v>22.634499999999999</v>
      </c>
    </row>
    <row r="187" spans="1:129" x14ac:dyDescent="0.3">
      <c r="A187" t="s">
        <v>411</v>
      </c>
      <c r="B187" t="str">
        <f t="shared" si="2"/>
        <v>SSRM CN Equity</v>
      </c>
      <c r="C187" t="s">
        <v>191</v>
      </c>
      <c r="D187" t="s">
        <v>6</v>
      </c>
      <c r="E187" t="s">
        <v>6</v>
      </c>
      <c r="F187">
        <v>31.04</v>
      </c>
      <c r="G187" s="2">
        <v>42005</v>
      </c>
      <c r="H187" s="2">
        <v>45657</v>
      </c>
      <c r="I187" s="2" t="s">
        <v>663</v>
      </c>
      <c r="J187" s="4">
        <v>7.46</v>
      </c>
      <c r="K187">
        <v>6.2586000000000004</v>
      </c>
      <c r="L187">
        <v>5.4489000000000001</v>
      </c>
      <c r="M187">
        <v>6.2491000000000003</v>
      </c>
      <c r="N187">
        <v>7.3635999999999999</v>
      </c>
      <c r="O187">
        <v>7.4779999999999998</v>
      </c>
      <c r="P187">
        <v>7.1635999999999997</v>
      </c>
      <c r="Q187">
        <v>8.0686</v>
      </c>
      <c r="R187">
        <v>8.2876999999999992</v>
      </c>
      <c r="S187">
        <v>8.5830000000000002</v>
      </c>
      <c r="T187">
        <v>6.6872999999999996</v>
      </c>
      <c r="U187">
        <v>6.8207000000000004</v>
      </c>
      <c r="V187">
        <v>5.8109000000000002</v>
      </c>
      <c r="W187">
        <v>7.4683999999999999</v>
      </c>
      <c r="X187">
        <v>6.8872999999999998</v>
      </c>
      <c r="Y187">
        <v>11.2217</v>
      </c>
      <c r="Z187">
        <v>11.2789</v>
      </c>
      <c r="AA187">
        <v>15.975199999999999</v>
      </c>
      <c r="AB187">
        <v>17.3565</v>
      </c>
      <c r="AC187">
        <v>14.660600000000001</v>
      </c>
      <c r="AD187">
        <v>15.060700000000001</v>
      </c>
      <c r="AE187">
        <v>14.022399999999999</v>
      </c>
      <c r="AF187">
        <v>12.6601</v>
      </c>
      <c r="AG187">
        <v>11.440799999999999</v>
      </c>
      <c r="AH187">
        <v>13.0983</v>
      </c>
      <c r="AI187">
        <v>14.022399999999999</v>
      </c>
      <c r="AJ187">
        <v>13.450799999999999</v>
      </c>
      <c r="AK187">
        <v>13.412699999999999</v>
      </c>
      <c r="AL187">
        <v>12.2219</v>
      </c>
      <c r="AM187">
        <v>11.9933</v>
      </c>
      <c r="AN187">
        <v>11.5456</v>
      </c>
      <c r="AO187">
        <v>12.422000000000001</v>
      </c>
      <c r="AP187">
        <v>12.593500000000001</v>
      </c>
      <c r="AQ187">
        <v>11.8028</v>
      </c>
      <c r="AR187">
        <v>10.278600000000001</v>
      </c>
      <c r="AS187">
        <v>10.545400000000001</v>
      </c>
      <c r="AT187">
        <v>10.126200000000001</v>
      </c>
      <c r="AU187">
        <v>10.1738</v>
      </c>
      <c r="AV187">
        <v>11.8218</v>
      </c>
      <c r="AW187">
        <v>12.5268</v>
      </c>
      <c r="AX187">
        <v>12.6411</v>
      </c>
      <c r="AY187">
        <v>12.3553</v>
      </c>
      <c r="AZ187">
        <v>12.879200000000001</v>
      </c>
      <c r="BA187">
        <v>10.8216</v>
      </c>
      <c r="BB187">
        <v>10.697800000000001</v>
      </c>
      <c r="BC187">
        <v>12.288600000000001</v>
      </c>
      <c r="BD187">
        <v>13.431800000000001</v>
      </c>
      <c r="BE187">
        <v>15.718</v>
      </c>
      <c r="BF187">
        <v>17.166</v>
      </c>
      <c r="BG187">
        <v>17.394600000000001</v>
      </c>
      <c r="BH187">
        <v>16.089500000000001</v>
      </c>
      <c r="BI187">
        <v>14.6892</v>
      </c>
      <c r="BJ187">
        <v>15.0321</v>
      </c>
      <c r="BK187">
        <v>17.070699999999999</v>
      </c>
      <c r="BL187">
        <v>19.4236</v>
      </c>
      <c r="BM187">
        <v>20.833500000000001</v>
      </c>
      <c r="BN187">
        <v>18.299600000000002</v>
      </c>
      <c r="BO187">
        <v>18.556799999999999</v>
      </c>
      <c r="BP187">
        <v>19.680800000000001</v>
      </c>
      <c r="BQ187">
        <v>23.805599999999998</v>
      </c>
      <c r="BR187">
        <v>23.091200000000001</v>
      </c>
      <c r="BS187">
        <v>20.0047</v>
      </c>
      <c r="BT187">
        <v>15.289300000000001</v>
      </c>
      <c r="BU187">
        <v>23.234100000000002</v>
      </c>
      <c r="BV187">
        <v>25.225000000000001</v>
      </c>
      <c r="BW187">
        <v>27.558900000000001</v>
      </c>
      <c r="BX187">
        <v>30.578700000000001</v>
      </c>
      <c r="BY187">
        <v>26.6539</v>
      </c>
      <c r="BZ187">
        <v>23.6723</v>
      </c>
      <c r="CA187">
        <v>23.491299999999999</v>
      </c>
      <c r="CB187">
        <v>22.900700000000001</v>
      </c>
      <c r="CC187">
        <v>24.348600000000001</v>
      </c>
      <c r="CD187">
        <v>21.4146</v>
      </c>
      <c r="CE187">
        <v>17.2136</v>
      </c>
      <c r="CF187">
        <v>17.178799999999999</v>
      </c>
      <c r="CG187">
        <v>18.651</v>
      </c>
      <c r="CH187">
        <v>21.238199999999999</v>
      </c>
      <c r="CI187">
        <v>18.563099999999999</v>
      </c>
      <c r="CJ187">
        <v>19.474</v>
      </c>
      <c r="CK187">
        <v>20.276700000000002</v>
      </c>
      <c r="CL187">
        <v>17.7181</v>
      </c>
      <c r="CM187">
        <v>18.776199999999999</v>
      </c>
      <c r="CN187">
        <v>22.364000000000001</v>
      </c>
      <c r="CO187">
        <v>21.592500000000001</v>
      </c>
      <c r="CP187">
        <v>20.1845</v>
      </c>
      <c r="CQ187">
        <v>24.196300000000001</v>
      </c>
      <c r="CR187">
        <v>26.301100000000002</v>
      </c>
      <c r="CS187">
        <v>27.3462</v>
      </c>
      <c r="CT187">
        <v>23.889900000000001</v>
      </c>
      <c r="CU187">
        <v>20.8794</v>
      </c>
      <c r="CV187">
        <v>20.500599999999999</v>
      </c>
      <c r="CW187">
        <v>17.2942</v>
      </c>
      <c r="CX187">
        <v>19.8108</v>
      </c>
      <c r="CY187">
        <v>18.2989</v>
      </c>
      <c r="CZ187">
        <v>19.976299999999998</v>
      </c>
      <c r="DA187">
        <v>20.770199999999999</v>
      </c>
      <c r="DB187">
        <v>22.034700000000001</v>
      </c>
      <c r="DC187">
        <v>18.309899999999999</v>
      </c>
      <c r="DD187">
        <v>20.136299999999999</v>
      </c>
      <c r="DE187">
        <v>19.111699999999999</v>
      </c>
      <c r="DF187">
        <v>19.857500000000002</v>
      </c>
      <c r="DG187">
        <v>18.591100000000001</v>
      </c>
      <c r="DH187">
        <v>19.006599999999999</v>
      </c>
      <c r="DI187">
        <v>19.9224</v>
      </c>
      <c r="DJ187">
        <v>17.934100000000001</v>
      </c>
      <c r="DK187">
        <v>19.077400000000001</v>
      </c>
      <c r="DL187">
        <v>16.010000000000002</v>
      </c>
      <c r="DM187">
        <v>14.22</v>
      </c>
      <c r="DN187">
        <v>12.66</v>
      </c>
      <c r="DO187">
        <v>5.82</v>
      </c>
      <c r="DP187">
        <v>6.03</v>
      </c>
      <c r="DQ187">
        <v>7.38</v>
      </c>
      <c r="DR187">
        <v>7.27</v>
      </c>
      <c r="DS187">
        <v>6.18</v>
      </c>
      <c r="DT187">
        <v>7.68</v>
      </c>
      <c r="DU187">
        <v>7.02</v>
      </c>
      <c r="DV187">
        <v>7.68</v>
      </c>
      <c r="DW187">
        <v>8.6</v>
      </c>
      <c r="DX187">
        <v>8.23</v>
      </c>
      <c r="DY187">
        <v>10.039999999999999</v>
      </c>
    </row>
    <row r="188" spans="1:129" x14ac:dyDescent="0.3">
      <c r="A188" t="s">
        <v>412</v>
      </c>
      <c r="B188" t="str">
        <f t="shared" si="2"/>
        <v>STN CN Equity</v>
      </c>
      <c r="C188" t="s">
        <v>192</v>
      </c>
      <c r="D188" t="s">
        <v>6</v>
      </c>
      <c r="E188" t="s">
        <v>6</v>
      </c>
      <c r="F188">
        <v>134.94</v>
      </c>
      <c r="G188" s="2">
        <v>42005</v>
      </c>
      <c r="H188" s="2">
        <v>45657</v>
      </c>
      <c r="I188" s="2" t="s">
        <v>665</v>
      </c>
      <c r="J188" s="4">
        <v>27.2</v>
      </c>
      <c r="K188">
        <v>27.782</v>
      </c>
      <c r="L188">
        <v>26.471</v>
      </c>
      <c r="M188">
        <v>28.462199999999999</v>
      </c>
      <c r="N188">
        <v>30.042999999999999</v>
      </c>
      <c r="O188">
        <v>31.969000000000001</v>
      </c>
      <c r="P188">
        <v>31.872599999999998</v>
      </c>
      <c r="Q188">
        <v>27.011600000000001</v>
      </c>
      <c r="R188">
        <v>25.663399999999999</v>
      </c>
      <c r="S188">
        <v>28.844999999999999</v>
      </c>
      <c r="T188">
        <v>30.3567</v>
      </c>
      <c r="U188">
        <v>30.254100000000001</v>
      </c>
      <c r="V188">
        <v>30.095400000000001</v>
      </c>
      <c r="W188">
        <v>24.876799999999999</v>
      </c>
      <c r="X188">
        <v>29.1953</v>
      </c>
      <c r="Y188">
        <v>28.452200000000001</v>
      </c>
      <c r="Z188">
        <v>30.425000000000001</v>
      </c>
      <c r="AA188">
        <v>27.82</v>
      </c>
      <c r="AB188">
        <v>29.507100000000001</v>
      </c>
      <c r="AC188">
        <v>27.7667</v>
      </c>
      <c r="AD188">
        <v>27.478300000000001</v>
      </c>
      <c r="AE188">
        <v>26.596</v>
      </c>
      <c r="AF188">
        <v>31.9526</v>
      </c>
      <c r="AG188">
        <v>30.331700000000001</v>
      </c>
      <c r="AH188">
        <v>31.190100000000001</v>
      </c>
      <c r="AI188">
        <v>30.626799999999999</v>
      </c>
      <c r="AJ188">
        <v>30.970600000000001</v>
      </c>
      <c r="AK188">
        <v>31.4373</v>
      </c>
      <c r="AL188">
        <v>28.036000000000001</v>
      </c>
      <c r="AM188">
        <v>29.412800000000001</v>
      </c>
      <c r="AN188">
        <v>28.574999999999999</v>
      </c>
      <c r="AO188">
        <v>31.259499999999999</v>
      </c>
      <c r="AP188">
        <v>31.3095</v>
      </c>
      <c r="AQ188">
        <v>33.325699999999998</v>
      </c>
      <c r="AR188">
        <v>31.643999999999998</v>
      </c>
      <c r="AS188">
        <v>31.901700000000002</v>
      </c>
      <c r="AT188">
        <v>32.464199999999998</v>
      </c>
      <c r="AU188">
        <v>29.225000000000001</v>
      </c>
      <c r="AV188">
        <v>28.971900000000002</v>
      </c>
      <c r="AW188">
        <v>29.773900000000001</v>
      </c>
      <c r="AX188">
        <v>29.810400000000001</v>
      </c>
      <c r="AY188">
        <v>30.937000000000001</v>
      </c>
      <c r="AZ188">
        <v>31.083400000000001</v>
      </c>
      <c r="BA188">
        <v>30.131799999999998</v>
      </c>
      <c r="BB188">
        <v>29.5242</v>
      </c>
      <c r="BC188">
        <v>31.4815</v>
      </c>
      <c r="BD188">
        <v>29.092400000000001</v>
      </c>
      <c r="BE188">
        <v>27.6128</v>
      </c>
      <c r="BF188">
        <v>28.840699999999998</v>
      </c>
      <c r="BG188">
        <v>29.8931</v>
      </c>
      <c r="BH188">
        <v>29.288900000000002</v>
      </c>
      <c r="BI188">
        <v>31.116</v>
      </c>
      <c r="BJ188">
        <v>29.047699999999999</v>
      </c>
      <c r="BK188">
        <v>29.285900000000002</v>
      </c>
      <c r="BL188">
        <v>29.295200000000001</v>
      </c>
      <c r="BM188">
        <v>27.003</v>
      </c>
      <c r="BN188">
        <v>27.4556</v>
      </c>
      <c r="BO188">
        <v>26.313099999999999</v>
      </c>
      <c r="BP188">
        <v>33.017899999999997</v>
      </c>
      <c r="BQ188">
        <v>34.500999999999998</v>
      </c>
      <c r="BR188">
        <v>36.9923</v>
      </c>
      <c r="BS188">
        <v>37.697299999999998</v>
      </c>
      <c r="BT188">
        <v>33.994900000000001</v>
      </c>
      <c r="BU188">
        <v>38.744799999999998</v>
      </c>
      <c r="BV188">
        <v>39.283000000000001</v>
      </c>
      <c r="BW188">
        <v>39.727499999999999</v>
      </c>
      <c r="BX188">
        <v>40.865000000000002</v>
      </c>
      <c r="BY188">
        <v>40.144599999999997</v>
      </c>
      <c r="BZ188">
        <v>38.470500000000001</v>
      </c>
      <c r="CA188">
        <v>36.405700000000003</v>
      </c>
      <c r="CB188">
        <v>37.243000000000002</v>
      </c>
      <c r="CC188">
        <v>39.424500000000002</v>
      </c>
      <c r="CD188">
        <v>43.359299999999998</v>
      </c>
      <c r="CE188">
        <v>47.819400000000002</v>
      </c>
      <c r="CF188">
        <v>51.540599999999998</v>
      </c>
      <c r="CG188">
        <v>55.133099999999999</v>
      </c>
      <c r="CH188">
        <v>51.598100000000002</v>
      </c>
      <c r="CI188">
        <v>53.1477</v>
      </c>
      <c r="CJ188">
        <v>55.809399999999997</v>
      </c>
      <c r="CK188">
        <v>58.509599999999999</v>
      </c>
      <c r="CL188">
        <v>57.329000000000001</v>
      </c>
      <c r="CM188">
        <v>65.904300000000006</v>
      </c>
      <c r="CN188">
        <v>66.636499999999998</v>
      </c>
      <c r="CO188">
        <v>68.634600000000006</v>
      </c>
      <c r="CP188">
        <v>65.119299999999996</v>
      </c>
      <c r="CQ188">
        <v>60.831400000000002</v>
      </c>
      <c r="CR188">
        <v>60.7331</v>
      </c>
      <c r="CS188">
        <v>57.110999999999997</v>
      </c>
      <c r="CT188">
        <v>55.629199999999997</v>
      </c>
      <c r="CU188">
        <v>54.786900000000003</v>
      </c>
      <c r="CV188">
        <v>61.393599999999999</v>
      </c>
      <c r="CW188">
        <v>60.558</v>
      </c>
      <c r="CX188">
        <v>59.036799999999999</v>
      </c>
      <c r="CY188">
        <v>64.9619</v>
      </c>
      <c r="CZ188">
        <v>64.854699999999994</v>
      </c>
      <c r="DA188">
        <v>63.405799999999999</v>
      </c>
      <c r="DB188">
        <v>67.784000000000006</v>
      </c>
      <c r="DC188">
        <v>77.459100000000007</v>
      </c>
      <c r="DD188">
        <v>77.409499999999994</v>
      </c>
      <c r="DE188">
        <v>79.790300000000002</v>
      </c>
      <c r="DF188">
        <v>76.998099999999994</v>
      </c>
      <c r="DG188">
        <v>84.934200000000004</v>
      </c>
      <c r="DH188">
        <v>87.693700000000007</v>
      </c>
      <c r="DI188">
        <v>88.636399999999995</v>
      </c>
      <c r="DJ188">
        <v>86.736999999999995</v>
      </c>
      <c r="DK188">
        <v>83.508899999999997</v>
      </c>
      <c r="DL188">
        <v>97.76</v>
      </c>
      <c r="DM188">
        <v>104.893</v>
      </c>
      <c r="DN188">
        <v>106.52</v>
      </c>
      <c r="DO188">
        <v>111.736</v>
      </c>
      <c r="DP188">
        <v>111.0915</v>
      </c>
      <c r="DQ188">
        <v>109.3232</v>
      </c>
      <c r="DR188">
        <v>108.6614</v>
      </c>
      <c r="DS188">
        <v>113.34220000000001</v>
      </c>
      <c r="DT188">
        <v>120.2201</v>
      </c>
      <c r="DU188">
        <v>109.22539999999999</v>
      </c>
      <c r="DV188">
        <v>107.8398</v>
      </c>
      <c r="DW188">
        <v>111.98439999999999</v>
      </c>
      <c r="DX188">
        <v>120.2439</v>
      </c>
      <c r="DY188">
        <v>112.0343</v>
      </c>
    </row>
    <row r="189" spans="1:129" x14ac:dyDescent="0.3">
      <c r="A189" t="s">
        <v>413</v>
      </c>
      <c r="B189" t="str">
        <f t="shared" si="2"/>
        <v>SU CN Equity</v>
      </c>
      <c r="C189" t="s">
        <v>193</v>
      </c>
      <c r="D189" t="s">
        <v>6</v>
      </c>
      <c r="E189" t="s">
        <v>6</v>
      </c>
      <c r="F189">
        <v>71.97</v>
      </c>
      <c r="G189" s="2">
        <v>42005</v>
      </c>
      <c r="H189" s="2">
        <v>45657</v>
      </c>
      <c r="I189" s="2" t="s">
        <v>664</v>
      </c>
      <c r="J189" s="4">
        <v>24.88</v>
      </c>
      <c r="K189">
        <v>24.6435</v>
      </c>
      <c r="L189">
        <v>24.4847</v>
      </c>
      <c r="M189">
        <v>25.973199999999999</v>
      </c>
      <c r="N189">
        <v>24.048100000000002</v>
      </c>
      <c r="O189">
        <v>22.9221</v>
      </c>
      <c r="P189">
        <v>24.5623</v>
      </c>
      <c r="Q189">
        <v>24.842300000000002</v>
      </c>
      <c r="R189">
        <v>23.988499999999998</v>
      </c>
      <c r="S189">
        <v>26.152799999999999</v>
      </c>
      <c r="T189">
        <v>25.0016</v>
      </c>
      <c r="U189">
        <v>24.1953</v>
      </c>
      <c r="V189">
        <v>22.481100000000001</v>
      </c>
      <c r="W189">
        <v>22.589500000000001</v>
      </c>
      <c r="X189">
        <v>24.720300000000002</v>
      </c>
      <c r="Y189">
        <v>25.171299999999999</v>
      </c>
      <c r="Z189">
        <v>24.7544</v>
      </c>
      <c r="AA189">
        <v>24.692399999999999</v>
      </c>
      <c r="AB189">
        <v>24.2102</v>
      </c>
      <c r="AC189">
        <v>24.499500000000001</v>
      </c>
      <c r="AD189">
        <v>25.298300000000001</v>
      </c>
      <c r="AE189">
        <v>28.2713</v>
      </c>
      <c r="AF189">
        <v>29.9313</v>
      </c>
      <c r="AG189">
        <v>30.889800000000001</v>
      </c>
      <c r="AH189">
        <v>28.238099999999999</v>
      </c>
      <c r="AI189">
        <v>28.930800000000001</v>
      </c>
      <c r="AJ189">
        <v>28.7898</v>
      </c>
      <c r="AK189">
        <v>30.1647</v>
      </c>
      <c r="AL189">
        <v>29.812200000000001</v>
      </c>
      <c r="AM189">
        <v>26.920500000000001</v>
      </c>
      <c r="AN189">
        <v>28.895600000000002</v>
      </c>
      <c r="AO189">
        <v>28.029399999999999</v>
      </c>
      <c r="AP189">
        <v>31.3245</v>
      </c>
      <c r="AQ189">
        <v>31.374600000000001</v>
      </c>
      <c r="AR189">
        <v>32.2879</v>
      </c>
      <c r="AS189">
        <v>33.298000000000002</v>
      </c>
      <c r="AT189">
        <v>32.150799999999997</v>
      </c>
      <c r="AU189">
        <v>30.476900000000001</v>
      </c>
      <c r="AV189">
        <v>32.377200000000002</v>
      </c>
      <c r="AW189">
        <v>35.732100000000003</v>
      </c>
      <c r="AX189">
        <v>37.580599999999997</v>
      </c>
      <c r="AY189">
        <v>39.207500000000003</v>
      </c>
      <c r="AZ189">
        <v>40.145600000000002</v>
      </c>
      <c r="BA189">
        <v>39.631599999999999</v>
      </c>
      <c r="BB189">
        <v>36.872399999999999</v>
      </c>
      <c r="BC189">
        <v>32.578800000000001</v>
      </c>
      <c r="BD189">
        <v>31.868300000000001</v>
      </c>
      <c r="BE189">
        <v>28.3645</v>
      </c>
      <c r="BF189">
        <v>31.5261</v>
      </c>
      <c r="BG189">
        <v>33.742899999999999</v>
      </c>
      <c r="BH189">
        <v>32.518999999999998</v>
      </c>
      <c r="BI189">
        <v>33.172199999999997</v>
      </c>
      <c r="BJ189">
        <v>31.272600000000001</v>
      </c>
      <c r="BK189">
        <v>30.984400000000001</v>
      </c>
      <c r="BL189">
        <v>28.7241</v>
      </c>
      <c r="BM189">
        <v>29.535599999999999</v>
      </c>
      <c r="BN189">
        <v>32.042900000000003</v>
      </c>
      <c r="BO189">
        <v>30.026399999999999</v>
      </c>
      <c r="BP189">
        <v>31.858899999999998</v>
      </c>
      <c r="BQ189">
        <v>32.9666</v>
      </c>
      <c r="BR189">
        <v>31.3322</v>
      </c>
      <c r="BS189">
        <v>28.652100000000001</v>
      </c>
      <c r="BT189">
        <v>17.62</v>
      </c>
      <c r="BU189">
        <v>19.471399999999999</v>
      </c>
      <c r="BV189">
        <v>18.569199999999999</v>
      </c>
      <c r="BW189">
        <v>18.1111</v>
      </c>
      <c r="BX189">
        <v>16.671099999999999</v>
      </c>
      <c r="BY189">
        <v>16.560300000000002</v>
      </c>
      <c r="BZ189">
        <v>12.996700000000001</v>
      </c>
      <c r="CA189">
        <v>12.013500000000001</v>
      </c>
      <c r="CB189">
        <v>16.601600000000001</v>
      </c>
      <c r="CC189">
        <v>17.240600000000001</v>
      </c>
      <c r="CD189">
        <v>17.2729</v>
      </c>
      <c r="CE189">
        <v>20.405999999999999</v>
      </c>
      <c r="CF189">
        <v>21.3856</v>
      </c>
      <c r="CG189">
        <v>21.401800000000001</v>
      </c>
      <c r="CH189">
        <v>22.842700000000001</v>
      </c>
      <c r="CI189">
        <v>24.338799999999999</v>
      </c>
      <c r="CJ189">
        <v>20.477699999999999</v>
      </c>
      <c r="CK189">
        <v>19.313600000000001</v>
      </c>
      <c r="CL189">
        <v>21.722999999999999</v>
      </c>
      <c r="CM189">
        <v>26.926200000000001</v>
      </c>
      <c r="CN189">
        <v>25.743300000000001</v>
      </c>
      <c r="CO189">
        <v>26.546800000000001</v>
      </c>
      <c r="CP189">
        <v>30.463799999999999</v>
      </c>
      <c r="CQ189">
        <v>32.510399999999997</v>
      </c>
      <c r="CR189">
        <v>34.500500000000002</v>
      </c>
      <c r="CS189">
        <v>39.145699999999998</v>
      </c>
      <c r="CT189">
        <v>43.163699999999999</v>
      </c>
      <c r="CU189">
        <v>38.631700000000002</v>
      </c>
      <c r="CV189">
        <v>37.177399999999999</v>
      </c>
      <c r="CW189">
        <v>36.399000000000001</v>
      </c>
      <c r="CX189">
        <v>33.648299999999999</v>
      </c>
      <c r="CY189">
        <v>40.360700000000001</v>
      </c>
      <c r="CZ189">
        <v>38.258699999999997</v>
      </c>
      <c r="DA189">
        <v>37.593499999999999</v>
      </c>
      <c r="DB189">
        <v>40.420699999999997</v>
      </c>
      <c r="DC189">
        <v>40.140599999999999</v>
      </c>
      <c r="DD189">
        <v>37.140099999999997</v>
      </c>
      <c r="DE189">
        <v>37.5473</v>
      </c>
      <c r="DF189">
        <v>33.661499999999997</v>
      </c>
      <c r="DG189">
        <v>34.866599999999998</v>
      </c>
      <c r="DH189">
        <v>37.020000000000003</v>
      </c>
      <c r="DI189">
        <v>41.532800000000002</v>
      </c>
      <c r="DJ189">
        <v>42.3857</v>
      </c>
      <c r="DK189">
        <v>40.752400000000002</v>
      </c>
      <c r="DL189">
        <v>41.0702</v>
      </c>
      <c r="DM189">
        <v>39.003399999999999</v>
      </c>
      <c r="DN189">
        <v>40.895699999999998</v>
      </c>
      <c r="DO189">
        <v>42.8339</v>
      </c>
      <c r="DP189">
        <v>46.4634</v>
      </c>
      <c r="DQ189">
        <v>48.824199999999998</v>
      </c>
      <c r="DR189">
        <v>51.677700000000002</v>
      </c>
      <c r="DS189">
        <v>48.974600000000002</v>
      </c>
      <c r="DT189">
        <v>50.946800000000003</v>
      </c>
      <c r="DU189">
        <v>51.331800000000001</v>
      </c>
      <c r="DV189">
        <v>47.359900000000003</v>
      </c>
      <c r="DW189">
        <v>49.8645</v>
      </c>
      <c r="DX189">
        <v>52.853000000000002</v>
      </c>
      <c r="DY189">
        <v>49.1873</v>
      </c>
    </row>
    <row r="190" spans="1:129" x14ac:dyDescent="0.3">
      <c r="A190" t="s">
        <v>414</v>
      </c>
      <c r="B190" t="str">
        <f t="shared" si="2"/>
        <v>SVM CN Equity</v>
      </c>
      <c r="C190" t="s">
        <v>194</v>
      </c>
      <c r="D190" t="s">
        <v>6</v>
      </c>
      <c r="E190" t="s">
        <v>6</v>
      </c>
      <c r="F190">
        <v>13.71</v>
      </c>
      <c r="G190" s="2">
        <v>42005</v>
      </c>
      <c r="H190" s="2">
        <v>45657</v>
      </c>
      <c r="I190" s="2" t="s">
        <v>663</v>
      </c>
      <c r="J190" s="4">
        <v>1.58</v>
      </c>
      <c r="K190">
        <v>1.5389999999999999</v>
      </c>
      <c r="L190">
        <v>1.3673</v>
      </c>
      <c r="M190">
        <v>1.4045000000000001</v>
      </c>
      <c r="N190">
        <v>1.3208</v>
      </c>
      <c r="O190">
        <v>1.2417</v>
      </c>
      <c r="P190">
        <v>0.98960000000000004</v>
      </c>
      <c r="Q190">
        <v>0.86819999999999997</v>
      </c>
      <c r="R190">
        <v>0.79349999999999998</v>
      </c>
      <c r="S190">
        <v>0.93359999999999999</v>
      </c>
      <c r="T190">
        <v>0.77490000000000003</v>
      </c>
      <c r="U190">
        <v>0.61619999999999997</v>
      </c>
      <c r="V190">
        <v>0.66279999999999994</v>
      </c>
      <c r="W190">
        <v>1.0829</v>
      </c>
      <c r="X190">
        <v>1.7271000000000001</v>
      </c>
      <c r="Y190">
        <v>2.8193999999999999</v>
      </c>
      <c r="Z190">
        <v>2.0352000000000001</v>
      </c>
      <c r="AA190">
        <v>2.7446999999999999</v>
      </c>
      <c r="AB190">
        <v>3.6128999999999998</v>
      </c>
      <c r="AC190">
        <v>3.2582</v>
      </c>
      <c r="AD190">
        <v>3.9117000000000002</v>
      </c>
      <c r="AE190">
        <v>3.2768999999999999</v>
      </c>
      <c r="AF190">
        <v>3.1938</v>
      </c>
      <c r="AG190">
        <v>2.9315000000000002</v>
      </c>
      <c r="AH190">
        <v>3.6714000000000002</v>
      </c>
      <c r="AI190">
        <v>4.7953000000000001</v>
      </c>
      <c r="AJ190">
        <v>4.327</v>
      </c>
      <c r="AK190">
        <v>4.0273000000000003</v>
      </c>
      <c r="AL190">
        <v>3.6901999999999999</v>
      </c>
      <c r="AM190">
        <v>3.8994</v>
      </c>
      <c r="AN190">
        <v>3.4483999999999999</v>
      </c>
      <c r="AO190">
        <v>3.6644999999999999</v>
      </c>
      <c r="AP190">
        <v>3.1758999999999999</v>
      </c>
      <c r="AQ190">
        <v>2.9598</v>
      </c>
      <c r="AR190">
        <v>2.9901</v>
      </c>
      <c r="AS190">
        <v>3.0939000000000001</v>
      </c>
      <c r="AT190">
        <v>3.0750000000000002</v>
      </c>
      <c r="AU190">
        <v>3.0655999999999999</v>
      </c>
      <c r="AV190">
        <v>3.2730999999999999</v>
      </c>
      <c r="AW190">
        <v>3.3014000000000001</v>
      </c>
      <c r="AX190">
        <v>3.5750000000000002</v>
      </c>
      <c r="AY190">
        <v>3.2873999999999999</v>
      </c>
      <c r="AZ190">
        <v>3.3348</v>
      </c>
      <c r="BA190">
        <v>3.3441999999999998</v>
      </c>
      <c r="BB190">
        <v>2.9937</v>
      </c>
      <c r="BC190">
        <v>2.7189999999999999</v>
      </c>
      <c r="BD190">
        <v>2.4701</v>
      </c>
      <c r="BE190">
        <v>2.718</v>
      </c>
      <c r="BF190">
        <v>2.9278</v>
      </c>
      <c r="BG190">
        <v>3.2616000000000001</v>
      </c>
      <c r="BH190">
        <v>3.2711000000000001</v>
      </c>
      <c r="BI190">
        <v>2.8706</v>
      </c>
      <c r="BJ190">
        <v>2.8229000000000002</v>
      </c>
      <c r="BK190">
        <v>3.1074000000000002</v>
      </c>
      <c r="BL190">
        <v>3.8938999999999999</v>
      </c>
      <c r="BM190">
        <v>5.4572000000000003</v>
      </c>
      <c r="BN190">
        <v>4.9297000000000004</v>
      </c>
      <c r="BO190">
        <v>5.2653999999999996</v>
      </c>
      <c r="BP190">
        <v>6.4817999999999998</v>
      </c>
      <c r="BQ190">
        <v>7.0491999999999999</v>
      </c>
      <c r="BR190">
        <v>6.6261000000000001</v>
      </c>
      <c r="BS190">
        <v>4.1063999999999998</v>
      </c>
      <c r="BT190">
        <v>4.4333999999999998</v>
      </c>
      <c r="BU190">
        <v>5.0201000000000002</v>
      </c>
      <c r="BV190">
        <v>5.8567</v>
      </c>
      <c r="BW190">
        <v>7.0014000000000003</v>
      </c>
      <c r="BX190">
        <v>9.3642000000000003</v>
      </c>
      <c r="BY190">
        <v>10.859</v>
      </c>
      <c r="BZ190">
        <v>9.2676999999999996</v>
      </c>
      <c r="CA190">
        <v>8.6601999999999997</v>
      </c>
      <c r="CB190">
        <v>7.5073999999999996</v>
      </c>
      <c r="CC190">
        <v>8.2224000000000004</v>
      </c>
      <c r="CD190">
        <v>7.9711999999999996</v>
      </c>
      <c r="CE190">
        <v>7.1498999999999997</v>
      </c>
      <c r="CF190">
        <v>5.9808000000000003</v>
      </c>
      <c r="CG190">
        <v>6.2416999999999998</v>
      </c>
      <c r="CH190">
        <v>7.5846999999999998</v>
      </c>
      <c r="CI190">
        <v>6.5829000000000004</v>
      </c>
      <c r="CJ190">
        <v>6.0021000000000004</v>
      </c>
      <c r="CK190">
        <v>5.3727999999999998</v>
      </c>
      <c r="CL190">
        <v>4.6757999999999997</v>
      </c>
      <c r="CM190">
        <v>5.0727000000000002</v>
      </c>
      <c r="CN190">
        <v>5.0099</v>
      </c>
      <c r="CO190">
        <v>4.5923999999999996</v>
      </c>
      <c r="CP190">
        <v>4.0681000000000003</v>
      </c>
      <c r="CQ190">
        <v>4.5632999999999999</v>
      </c>
      <c r="CR190">
        <v>4.4273999999999996</v>
      </c>
      <c r="CS190">
        <v>3.7671999999999999</v>
      </c>
      <c r="CT190">
        <v>3.3691</v>
      </c>
      <c r="CU190">
        <v>3.1101000000000001</v>
      </c>
      <c r="CV190">
        <v>3.3148</v>
      </c>
      <c r="CW190">
        <v>2.9150999999999998</v>
      </c>
      <c r="CX190">
        <v>3.1490999999999998</v>
      </c>
      <c r="CY190">
        <v>3.2368000000000001</v>
      </c>
      <c r="CZ190">
        <v>3.6818</v>
      </c>
      <c r="DA190">
        <v>3.8973</v>
      </c>
      <c r="DB190">
        <v>4.5336999999999996</v>
      </c>
      <c r="DC190">
        <v>4.1127000000000002</v>
      </c>
      <c r="DD190">
        <v>5.0331000000000001</v>
      </c>
      <c r="DE190">
        <v>4.8569000000000004</v>
      </c>
      <c r="DF190">
        <v>4.0049999999999999</v>
      </c>
      <c r="DG190">
        <v>3.7063000000000001</v>
      </c>
      <c r="DH190">
        <v>4.0602</v>
      </c>
      <c r="DI190">
        <v>3.4605000000000001</v>
      </c>
      <c r="DJ190">
        <v>3.1065999999999998</v>
      </c>
      <c r="DK190">
        <v>3.028</v>
      </c>
      <c r="DL190">
        <v>3.8643999999999998</v>
      </c>
      <c r="DM190">
        <v>3.4098000000000002</v>
      </c>
      <c r="DN190">
        <v>3.1528</v>
      </c>
      <c r="DO190">
        <v>3.222</v>
      </c>
      <c r="DP190">
        <v>4.3586</v>
      </c>
      <c r="DQ190">
        <v>4.319</v>
      </c>
      <c r="DR190">
        <v>5.3765000000000001</v>
      </c>
      <c r="DS190">
        <v>4.5415000000000001</v>
      </c>
      <c r="DT190">
        <v>5.077</v>
      </c>
      <c r="DU190">
        <v>5.0869</v>
      </c>
      <c r="DV190">
        <v>5.8404999999999996</v>
      </c>
      <c r="DW190">
        <v>6.4850000000000003</v>
      </c>
      <c r="DX190">
        <v>4.5787000000000004</v>
      </c>
      <c r="DY190">
        <v>4.3</v>
      </c>
    </row>
    <row r="191" spans="1:129" x14ac:dyDescent="0.3">
      <c r="A191" t="s">
        <v>415</v>
      </c>
      <c r="B191" t="str">
        <f t="shared" si="2"/>
        <v>T CN Equity</v>
      </c>
      <c r="C191" t="s">
        <v>195</v>
      </c>
      <c r="D191" t="s">
        <v>6</v>
      </c>
      <c r="E191" t="s">
        <v>6</v>
      </c>
      <c r="F191">
        <v>19</v>
      </c>
      <c r="G191" s="2">
        <v>42005</v>
      </c>
      <c r="H191" s="2">
        <v>45657</v>
      </c>
      <c r="I191" s="2" t="s">
        <v>672</v>
      </c>
      <c r="J191" s="4">
        <v>12.46</v>
      </c>
      <c r="K191">
        <v>12.703900000000001</v>
      </c>
      <c r="L191">
        <v>12.138199999999999</v>
      </c>
      <c r="M191">
        <v>12.040100000000001</v>
      </c>
      <c r="N191">
        <v>12.216100000000001</v>
      </c>
      <c r="O191">
        <v>12.5281</v>
      </c>
      <c r="P191">
        <v>13.011900000000001</v>
      </c>
      <c r="Q191">
        <v>12.5427</v>
      </c>
      <c r="R191">
        <v>12.375299999999999</v>
      </c>
      <c r="S191">
        <v>12.8432</v>
      </c>
      <c r="T191">
        <v>12.49</v>
      </c>
      <c r="U191">
        <v>11.3827</v>
      </c>
      <c r="V191">
        <v>11.5939</v>
      </c>
      <c r="W191">
        <v>11.7248</v>
      </c>
      <c r="X191">
        <v>12.7181</v>
      </c>
      <c r="Y191">
        <v>11.966100000000001</v>
      </c>
      <c r="Z191">
        <v>12.5045</v>
      </c>
      <c r="AA191">
        <v>12.6526</v>
      </c>
      <c r="AB191">
        <v>13.2883</v>
      </c>
      <c r="AC191">
        <v>13.0845</v>
      </c>
      <c r="AD191">
        <v>13.3064</v>
      </c>
      <c r="AE191">
        <v>13.349500000000001</v>
      </c>
      <c r="AF191">
        <v>12.897600000000001</v>
      </c>
      <c r="AG191">
        <v>13.306900000000001</v>
      </c>
      <c r="AH191">
        <v>13.5059</v>
      </c>
      <c r="AI191">
        <v>13.4375</v>
      </c>
      <c r="AJ191">
        <v>13.572800000000001</v>
      </c>
      <c r="AK191">
        <v>14.280200000000001</v>
      </c>
      <c r="AL191">
        <v>14.4437</v>
      </c>
      <c r="AM191">
        <v>14.228300000000001</v>
      </c>
      <c r="AN191">
        <v>14.3109</v>
      </c>
      <c r="AO191">
        <v>14.3538</v>
      </c>
      <c r="AP191">
        <v>14.422499999999999</v>
      </c>
      <c r="AQ191">
        <v>15.0138</v>
      </c>
      <c r="AR191">
        <v>15.3223</v>
      </c>
      <c r="AS191">
        <v>15.463800000000001</v>
      </c>
      <c r="AT191">
        <v>15.038399999999999</v>
      </c>
      <c r="AU191">
        <v>15.041700000000001</v>
      </c>
      <c r="AV191">
        <v>14.8498</v>
      </c>
      <c r="AW191">
        <v>15.0829</v>
      </c>
      <c r="AX191">
        <v>14.964700000000001</v>
      </c>
      <c r="AY191">
        <v>15.5053</v>
      </c>
      <c r="AZ191">
        <v>15.7875</v>
      </c>
      <c r="BA191">
        <v>16.066400000000002</v>
      </c>
      <c r="BB191">
        <v>15.978300000000001</v>
      </c>
      <c r="BC191">
        <v>15.129200000000001</v>
      </c>
      <c r="BD191">
        <v>16.005199999999999</v>
      </c>
      <c r="BE191">
        <v>15.3614</v>
      </c>
      <c r="BF191">
        <v>15.6228</v>
      </c>
      <c r="BG191">
        <v>16.2271</v>
      </c>
      <c r="BH191">
        <v>16.985199999999999</v>
      </c>
      <c r="BI191">
        <v>16.9405</v>
      </c>
      <c r="BJ191">
        <v>17.1431</v>
      </c>
      <c r="BK191">
        <v>16.810099999999998</v>
      </c>
      <c r="BL191">
        <v>16.473299999999998</v>
      </c>
      <c r="BM191">
        <v>16.747599999999998</v>
      </c>
      <c r="BN191">
        <v>16.562999999999999</v>
      </c>
      <c r="BO191">
        <v>16.457699999999999</v>
      </c>
      <c r="BP191">
        <v>17.616900000000001</v>
      </c>
      <c r="BQ191">
        <v>17.865200000000002</v>
      </c>
      <c r="BR191">
        <v>18.849399999999999</v>
      </c>
      <c r="BS191">
        <v>17.211400000000001</v>
      </c>
      <c r="BT191">
        <v>15.972200000000001</v>
      </c>
      <c r="BU191">
        <v>16.367899999999999</v>
      </c>
      <c r="BV191">
        <v>17.166499999999999</v>
      </c>
      <c r="BW191">
        <v>16.572399999999998</v>
      </c>
      <c r="BX191">
        <v>16.9072</v>
      </c>
      <c r="BY191">
        <v>17.482199999999999</v>
      </c>
      <c r="BZ191">
        <v>17.263200000000001</v>
      </c>
      <c r="CA191">
        <v>16.784300000000002</v>
      </c>
      <c r="CB191">
        <v>18.456800000000001</v>
      </c>
      <c r="CC191">
        <v>18.799800000000001</v>
      </c>
      <c r="CD191">
        <v>19.6797</v>
      </c>
      <c r="CE191">
        <v>19.015999999999998</v>
      </c>
      <c r="CF191">
        <v>18.892299999999999</v>
      </c>
      <c r="CG191">
        <v>19.2394</v>
      </c>
      <c r="CH191">
        <v>20.4465</v>
      </c>
      <c r="CI191">
        <v>21.214300000000001</v>
      </c>
      <c r="CJ191">
        <v>21.145600000000002</v>
      </c>
      <c r="CK191">
        <v>22.183399999999999</v>
      </c>
      <c r="CL191">
        <v>21.471499999999999</v>
      </c>
      <c r="CM191">
        <v>21.895700000000001</v>
      </c>
      <c r="CN191">
        <v>22.520399999999999</v>
      </c>
      <c r="CO191">
        <v>23.2331</v>
      </c>
      <c r="CP191">
        <v>23.326599999999999</v>
      </c>
      <c r="CQ191">
        <v>24.964400000000001</v>
      </c>
      <c r="CR191">
        <v>25.723099999999999</v>
      </c>
      <c r="CS191">
        <v>25.313500000000001</v>
      </c>
      <c r="CT191">
        <v>24.927600000000002</v>
      </c>
      <c r="CU191">
        <v>22.828199999999999</v>
      </c>
      <c r="CV191">
        <v>23.497</v>
      </c>
      <c r="CW191">
        <v>23.552800000000001</v>
      </c>
      <c r="CX191">
        <v>22.096800000000002</v>
      </c>
      <c r="CY191">
        <v>22.918500000000002</v>
      </c>
      <c r="CZ191">
        <v>23.0716</v>
      </c>
      <c r="DA191">
        <v>21.311699999999998</v>
      </c>
      <c r="DB191">
        <v>23.383299999999998</v>
      </c>
      <c r="DC191">
        <v>22.127300000000002</v>
      </c>
      <c r="DD191">
        <v>22.167000000000002</v>
      </c>
      <c r="DE191">
        <v>23.7285</v>
      </c>
      <c r="DF191">
        <v>21.2499</v>
      </c>
      <c r="DG191">
        <v>21.6037</v>
      </c>
      <c r="DH191">
        <v>19.676300000000001</v>
      </c>
      <c r="DI191">
        <v>19.8858</v>
      </c>
      <c r="DJ191">
        <v>18.882300000000001</v>
      </c>
      <c r="DK191">
        <v>19.035499999999999</v>
      </c>
      <c r="DL191">
        <v>20.67</v>
      </c>
      <c r="DM191">
        <v>20.371700000000001</v>
      </c>
      <c r="DN191">
        <v>20.803599999999999</v>
      </c>
      <c r="DO191">
        <v>20.414899999999999</v>
      </c>
      <c r="DP191">
        <v>19.022500000000001</v>
      </c>
      <c r="DQ191">
        <v>19.399999999999999</v>
      </c>
      <c r="DR191">
        <v>19.6721</v>
      </c>
      <c r="DS191">
        <v>18.495999999999999</v>
      </c>
      <c r="DT191">
        <v>19.9071</v>
      </c>
      <c r="DU191">
        <v>19.451599999999999</v>
      </c>
      <c r="DV191">
        <v>20.629799999999999</v>
      </c>
      <c r="DW191">
        <v>19.994</v>
      </c>
      <c r="DX191">
        <v>19.8032</v>
      </c>
      <c r="DY191">
        <v>18.057099999999998</v>
      </c>
    </row>
    <row r="192" spans="1:129" x14ac:dyDescent="0.3">
      <c r="A192" t="s">
        <v>416</v>
      </c>
      <c r="B192" t="str">
        <f t="shared" si="2"/>
        <v>TA CN Equity</v>
      </c>
      <c r="C192" t="s">
        <v>196</v>
      </c>
      <c r="D192" t="s">
        <v>6</v>
      </c>
      <c r="E192" t="s">
        <v>6</v>
      </c>
      <c r="F192">
        <v>17.399999999999999</v>
      </c>
      <c r="G192" s="2">
        <v>42005</v>
      </c>
      <c r="H192" s="2">
        <v>45657</v>
      </c>
      <c r="I192" s="2" t="s">
        <v>666</v>
      </c>
      <c r="J192" s="4">
        <v>8.3699999999999992</v>
      </c>
      <c r="K192">
        <v>9.0048999999999992</v>
      </c>
      <c r="L192">
        <v>8.9743999999999993</v>
      </c>
      <c r="M192">
        <v>9.1730999999999998</v>
      </c>
      <c r="N192">
        <v>8.3939000000000004</v>
      </c>
      <c r="O192">
        <v>7.5156999999999998</v>
      </c>
      <c r="P192">
        <v>6.4431000000000003</v>
      </c>
      <c r="Q192">
        <v>5.2489999999999997</v>
      </c>
      <c r="R192">
        <v>4.9459</v>
      </c>
      <c r="S192">
        <v>4.8661000000000003</v>
      </c>
      <c r="T192">
        <v>4.4287000000000001</v>
      </c>
      <c r="U192">
        <v>4.0418000000000003</v>
      </c>
      <c r="V192">
        <v>4.0500999999999996</v>
      </c>
      <c r="W192">
        <v>4.9146000000000001</v>
      </c>
      <c r="X192">
        <v>5.0140000000000002</v>
      </c>
      <c r="Y192">
        <v>5.4367000000000001</v>
      </c>
      <c r="Z192">
        <v>5.2541000000000002</v>
      </c>
      <c r="AA192">
        <v>5.6044</v>
      </c>
      <c r="AB192">
        <v>5.1957000000000004</v>
      </c>
      <c r="AC192">
        <v>4.7699999999999996</v>
      </c>
      <c r="AD192">
        <v>4.8959000000000001</v>
      </c>
      <c r="AE192">
        <v>4.9630999999999998</v>
      </c>
      <c r="AF192">
        <v>6.2061999999999999</v>
      </c>
      <c r="AG192">
        <v>6.2736999999999998</v>
      </c>
      <c r="AH192">
        <v>6.5016999999999996</v>
      </c>
      <c r="AI192">
        <v>6.0373000000000001</v>
      </c>
      <c r="AJ192">
        <v>6.6402000000000001</v>
      </c>
      <c r="AK192">
        <v>5.9353999999999996</v>
      </c>
      <c r="AL192">
        <v>6.5042999999999997</v>
      </c>
      <c r="AM192">
        <v>7.0762</v>
      </c>
      <c r="AN192">
        <v>6.9396000000000004</v>
      </c>
      <c r="AO192">
        <v>6.5812999999999997</v>
      </c>
      <c r="AP192">
        <v>6.2637999999999998</v>
      </c>
      <c r="AQ192">
        <v>6.5469999999999997</v>
      </c>
      <c r="AR192">
        <v>6.702</v>
      </c>
      <c r="AS192">
        <v>6.4260000000000002</v>
      </c>
      <c r="AT192">
        <v>5.8653000000000004</v>
      </c>
      <c r="AU192">
        <v>6.2130000000000001</v>
      </c>
      <c r="AV192">
        <v>6.0568</v>
      </c>
      <c r="AW192">
        <v>5.8658999999999999</v>
      </c>
      <c r="AX192">
        <v>5.8224</v>
      </c>
      <c r="AY192">
        <v>5.7613000000000003</v>
      </c>
      <c r="AZ192">
        <v>6.4683000000000002</v>
      </c>
      <c r="BA192">
        <v>6.7306999999999997</v>
      </c>
      <c r="BB192">
        <v>6.3796999999999997</v>
      </c>
      <c r="BC192">
        <v>6.0989000000000004</v>
      </c>
      <c r="BD192">
        <v>6.2839999999999998</v>
      </c>
      <c r="BE192">
        <v>4.9336000000000002</v>
      </c>
      <c r="BF192">
        <v>6.3281000000000001</v>
      </c>
      <c r="BG192">
        <v>7.1037999999999997</v>
      </c>
      <c r="BH192">
        <v>8.7089999999999996</v>
      </c>
      <c r="BI192">
        <v>8.0173000000000005</v>
      </c>
      <c r="BJ192">
        <v>7.9652000000000003</v>
      </c>
      <c r="BK192">
        <v>7.5910000000000002</v>
      </c>
      <c r="BL192">
        <v>7.2079000000000004</v>
      </c>
      <c r="BM192">
        <v>7.6711999999999998</v>
      </c>
      <c r="BN192">
        <v>7.7160000000000002</v>
      </c>
      <c r="BO192">
        <v>6.9640000000000004</v>
      </c>
      <c r="BP192">
        <v>8.0563000000000002</v>
      </c>
      <c r="BQ192">
        <v>8.3439999999999994</v>
      </c>
      <c r="BR192">
        <v>8.8834999999999997</v>
      </c>
      <c r="BS192">
        <v>9.0733999999999995</v>
      </c>
      <c r="BT192">
        <v>6.6448</v>
      </c>
      <c r="BU192">
        <v>7.3940999999999999</v>
      </c>
      <c r="BV192">
        <v>7.3066000000000004</v>
      </c>
      <c r="BW192">
        <v>7.3066000000000004</v>
      </c>
      <c r="BX192">
        <v>7.9509999999999996</v>
      </c>
      <c r="BY192">
        <v>7.6441999999999997</v>
      </c>
      <c r="BZ192">
        <v>7.4709000000000003</v>
      </c>
      <c r="CA192">
        <v>7.2064000000000004</v>
      </c>
      <c r="CB192">
        <v>8.2484999999999999</v>
      </c>
      <c r="CC192">
        <v>8.8626000000000005</v>
      </c>
      <c r="CD192">
        <v>10.283099999999999</v>
      </c>
      <c r="CE192">
        <v>10.2323</v>
      </c>
      <c r="CF192">
        <v>10.950100000000001</v>
      </c>
      <c r="CG192">
        <v>11.1157</v>
      </c>
      <c r="CH192">
        <v>10.0991</v>
      </c>
      <c r="CI192">
        <v>11.411099999999999</v>
      </c>
      <c r="CJ192">
        <v>12.020899999999999</v>
      </c>
      <c r="CK192">
        <v>11.4617</v>
      </c>
      <c r="CL192">
        <v>12.4076</v>
      </c>
      <c r="CM192">
        <v>12.8713</v>
      </c>
      <c r="CN192">
        <v>12.091799999999999</v>
      </c>
      <c r="CO192">
        <v>13.0785</v>
      </c>
      <c r="CP192">
        <v>12.836499999999999</v>
      </c>
      <c r="CQ192">
        <v>12.0275</v>
      </c>
      <c r="CR192">
        <v>12.0929</v>
      </c>
      <c r="CS192">
        <v>12.8779</v>
      </c>
      <c r="CT192">
        <v>13.5229</v>
      </c>
      <c r="CU192">
        <v>13.7761</v>
      </c>
      <c r="CV192">
        <v>13.7479</v>
      </c>
      <c r="CW192">
        <v>11.610200000000001</v>
      </c>
      <c r="CX192">
        <v>11.497199999999999</v>
      </c>
      <c r="CY192">
        <v>11.2995</v>
      </c>
      <c r="CZ192">
        <v>11.880100000000001</v>
      </c>
      <c r="DA192">
        <v>11.4544</v>
      </c>
      <c r="DB192">
        <v>12.220599999999999</v>
      </c>
      <c r="DC192">
        <v>10.484500000000001</v>
      </c>
      <c r="DD192">
        <v>11.2354</v>
      </c>
      <c r="DE192">
        <v>11.4825</v>
      </c>
      <c r="DF192">
        <v>12.5044</v>
      </c>
      <c r="DG192">
        <v>11.8362</v>
      </c>
      <c r="DH192">
        <v>12.8385</v>
      </c>
      <c r="DI192">
        <v>12.4321</v>
      </c>
      <c r="DJ192">
        <v>11.339399999999999</v>
      </c>
      <c r="DK192">
        <v>9.7291000000000007</v>
      </c>
      <c r="DL192">
        <v>10.6355</v>
      </c>
      <c r="DM192">
        <v>10.616199999999999</v>
      </c>
      <c r="DN192">
        <v>9.3831000000000007</v>
      </c>
      <c r="DO192">
        <v>9.0266999999999999</v>
      </c>
      <c r="DP192">
        <v>8.4254999999999995</v>
      </c>
      <c r="DQ192">
        <v>8.8521999999999998</v>
      </c>
      <c r="DR192">
        <v>9.5503</v>
      </c>
      <c r="DS192">
        <v>9.4625000000000004</v>
      </c>
      <c r="DT192">
        <v>10.1454</v>
      </c>
      <c r="DU192">
        <v>11.6378</v>
      </c>
      <c r="DV192">
        <v>13.745699999999999</v>
      </c>
      <c r="DW192">
        <v>14.2751</v>
      </c>
      <c r="DX192">
        <v>15.619400000000001</v>
      </c>
      <c r="DY192">
        <v>20.009</v>
      </c>
    </row>
    <row r="193" spans="1:129" x14ac:dyDescent="0.3">
      <c r="A193" t="s">
        <v>417</v>
      </c>
      <c r="B193" t="str">
        <f t="shared" si="2"/>
        <v>TCL/A CN Equity</v>
      </c>
      <c r="C193" t="s">
        <v>197</v>
      </c>
      <c r="D193" t="s">
        <v>6</v>
      </c>
      <c r="E193" t="s">
        <v>6</v>
      </c>
      <c r="F193">
        <v>23.1</v>
      </c>
      <c r="G193" s="2">
        <v>42005</v>
      </c>
      <c r="H193" s="2">
        <v>45657</v>
      </c>
      <c r="I193" s="2" t="s">
        <v>663</v>
      </c>
      <c r="J193" s="4">
        <v>8.9499999999999993</v>
      </c>
      <c r="K193">
        <v>9.8831000000000007</v>
      </c>
      <c r="L193">
        <v>10.350300000000001</v>
      </c>
      <c r="M193">
        <v>11.098000000000001</v>
      </c>
      <c r="N193">
        <v>10.912800000000001</v>
      </c>
      <c r="O193">
        <v>9.1926000000000005</v>
      </c>
      <c r="P193">
        <v>8.8844999999999992</v>
      </c>
      <c r="Q193">
        <v>8.6670999999999996</v>
      </c>
      <c r="R193">
        <v>11.4756</v>
      </c>
      <c r="S193">
        <v>12.28</v>
      </c>
      <c r="T193">
        <v>13.182</v>
      </c>
      <c r="U193">
        <v>10.622</v>
      </c>
      <c r="V193">
        <v>11.3482</v>
      </c>
      <c r="W193">
        <v>11.815899999999999</v>
      </c>
      <c r="X193">
        <v>12.7813</v>
      </c>
      <c r="Y193">
        <v>12.247199999999999</v>
      </c>
      <c r="Z193">
        <v>12.129200000000001</v>
      </c>
      <c r="AA193">
        <v>10.9916</v>
      </c>
      <c r="AB193">
        <v>11.807600000000001</v>
      </c>
      <c r="AC193">
        <v>12.0524</v>
      </c>
      <c r="AD193">
        <v>11.176299999999999</v>
      </c>
      <c r="AE193">
        <v>11.379200000000001</v>
      </c>
      <c r="AF193">
        <v>11.829599999999999</v>
      </c>
      <c r="AG193">
        <v>14.1906</v>
      </c>
      <c r="AH193">
        <v>13.858000000000001</v>
      </c>
      <c r="AI193">
        <v>12.937200000000001</v>
      </c>
      <c r="AJ193">
        <v>15.8459</v>
      </c>
      <c r="AK193">
        <v>15.6976</v>
      </c>
      <c r="AL193">
        <v>15.265700000000001</v>
      </c>
      <c r="AM193">
        <v>16.697700000000001</v>
      </c>
      <c r="AN193">
        <v>16.515699999999999</v>
      </c>
      <c r="AO193">
        <v>15.7881</v>
      </c>
      <c r="AP193">
        <v>16.8857</v>
      </c>
      <c r="AQ193">
        <v>18.7517</v>
      </c>
      <c r="AR193">
        <v>18.201699999999999</v>
      </c>
      <c r="AS193">
        <v>16.2637</v>
      </c>
      <c r="AT193">
        <v>16.415800000000001</v>
      </c>
      <c r="AU193">
        <v>15.9406</v>
      </c>
      <c r="AV193">
        <v>16.933599999999998</v>
      </c>
      <c r="AW193">
        <v>17.991599999999998</v>
      </c>
      <c r="AX193">
        <v>19.4421</v>
      </c>
      <c r="AY193">
        <v>20.454799999999999</v>
      </c>
      <c r="AZ193">
        <v>20.722799999999999</v>
      </c>
      <c r="BA193">
        <v>21.298999999999999</v>
      </c>
      <c r="BB193">
        <v>15.482100000000001</v>
      </c>
      <c r="BC193">
        <v>14.650600000000001</v>
      </c>
      <c r="BD193">
        <v>13.555300000000001</v>
      </c>
      <c r="BE193">
        <v>13.048299999999999</v>
      </c>
      <c r="BF193">
        <v>14.3042</v>
      </c>
      <c r="BG193">
        <v>12.951000000000001</v>
      </c>
      <c r="BH193">
        <v>11.5848</v>
      </c>
      <c r="BI193">
        <v>11.1486</v>
      </c>
      <c r="BJ193">
        <v>9.8952000000000009</v>
      </c>
      <c r="BK193">
        <v>10.256399999999999</v>
      </c>
      <c r="BL193">
        <v>10.671200000000001</v>
      </c>
      <c r="BM193">
        <v>9.8978999999999999</v>
      </c>
      <c r="BN193">
        <v>11.035299999999999</v>
      </c>
      <c r="BO193">
        <v>10.7216</v>
      </c>
      <c r="BP193">
        <v>10.479200000000001</v>
      </c>
      <c r="BQ193">
        <v>11.3133</v>
      </c>
      <c r="BR193">
        <v>11.245900000000001</v>
      </c>
      <c r="BS193">
        <v>11.722899999999999</v>
      </c>
      <c r="BT193">
        <v>9.1943000000000001</v>
      </c>
      <c r="BU193">
        <v>9.2826000000000004</v>
      </c>
      <c r="BV193">
        <v>8.8115000000000006</v>
      </c>
      <c r="BW193">
        <v>11.115600000000001</v>
      </c>
      <c r="BX193">
        <v>11.537800000000001</v>
      </c>
      <c r="BY193">
        <v>11.463100000000001</v>
      </c>
      <c r="BZ193">
        <v>12.2851</v>
      </c>
      <c r="CA193">
        <v>11.955500000000001</v>
      </c>
      <c r="CB193">
        <v>14.607200000000001</v>
      </c>
      <c r="CC193">
        <v>15.539099999999999</v>
      </c>
      <c r="CD193">
        <v>15.719099999999999</v>
      </c>
      <c r="CE193">
        <v>16.753299999999999</v>
      </c>
      <c r="CF193">
        <v>17.117000000000001</v>
      </c>
      <c r="CG193">
        <v>18.014700000000001</v>
      </c>
      <c r="CH193">
        <v>17.418800000000001</v>
      </c>
      <c r="CI193">
        <v>18.014700000000001</v>
      </c>
      <c r="CJ193">
        <v>19.288699999999999</v>
      </c>
      <c r="CK193">
        <v>19.0777</v>
      </c>
      <c r="CL193">
        <v>15.718400000000001</v>
      </c>
      <c r="CM193">
        <v>15.4854</v>
      </c>
      <c r="CN193">
        <v>14.703200000000001</v>
      </c>
      <c r="CO193">
        <v>16.046299999999999</v>
      </c>
      <c r="CP193">
        <v>16.857199999999999</v>
      </c>
      <c r="CQ193">
        <v>16.337900000000001</v>
      </c>
      <c r="CR193">
        <v>14.1364</v>
      </c>
      <c r="CS193">
        <v>13.011699999999999</v>
      </c>
      <c r="CT193">
        <v>13.0602</v>
      </c>
      <c r="CU193">
        <v>12.3886</v>
      </c>
      <c r="CV193">
        <v>13.3371</v>
      </c>
      <c r="CW193">
        <v>13.5999</v>
      </c>
      <c r="CX193">
        <v>13.401300000000001</v>
      </c>
      <c r="CY193">
        <v>12.951599999999999</v>
      </c>
      <c r="CZ193">
        <v>14.109299999999999</v>
      </c>
      <c r="DA193">
        <v>12.726699999999999</v>
      </c>
      <c r="DB193">
        <v>12.566700000000001</v>
      </c>
      <c r="DC193">
        <v>13.1836</v>
      </c>
      <c r="DD193">
        <v>12.0626</v>
      </c>
      <c r="DE193">
        <v>12.544</v>
      </c>
      <c r="DF193">
        <v>12.165699999999999</v>
      </c>
      <c r="DG193">
        <v>12.604200000000001</v>
      </c>
      <c r="DH193">
        <v>11.4298</v>
      </c>
      <c r="DI193">
        <v>11.552099999999999</v>
      </c>
      <c r="DJ193">
        <v>10.159599999999999</v>
      </c>
      <c r="DK193">
        <v>9.0911000000000008</v>
      </c>
      <c r="DL193">
        <v>9.9014000000000006</v>
      </c>
      <c r="DM193">
        <v>12.198700000000001</v>
      </c>
      <c r="DN193">
        <v>12.2441</v>
      </c>
      <c r="DO193">
        <v>12.9771</v>
      </c>
      <c r="DP193">
        <v>13.3119</v>
      </c>
      <c r="DQ193">
        <v>12.555300000000001</v>
      </c>
      <c r="DR193">
        <v>12.5829</v>
      </c>
      <c r="DS193">
        <v>14.1084</v>
      </c>
      <c r="DT193">
        <v>15.2095</v>
      </c>
      <c r="DU193">
        <v>15.666700000000001</v>
      </c>
      <c r="DV193">
        <v>16.767800000000001</v>
      </c>
      <c r="DW193">
        <v>16.256499999999999</v>
      </c>
      <c r="DX193">
        <v>16.114799999999999</v>
      </c>
      <c r="DY193">
        <v>17.551400000000001</v>
      </c>
    </row>
    <row r="194" spans="1:129" x14ac:dyDescent="0.3">
      <c r="A194" t="s">
        <v>418</v>
      </c>
      <c r="B194" t="str">
        <f t="shared" si="2"/>
        <v>TD CN Equity</v>
      </c>
      <c r="C194" t="s">
        <v>198</v>
      </c>
      <c r="D194" t="s">
        <v>6</v>
      </c>
      <c r="E194" t="s">
        <v>6</v>
      </c>
      <c r="F194">
        <v>127.26</v>
      </c>
      <c r="G194" s="2">
        <v>42005</v>
      </c>
      <c r="H194" s="2">
        <v>45657</v>
      </c>
      <c r="I194" s="2" t="s">
        <v>670</v>
      </c>
      <c r="J194" s="4">
        <v>32.11</v>
      </c>
      <c r="K194">
        <v>34.776000000000003</v>
      </c>
      <c r="L194">
        <v>34.401499999999999</v>
      </c>
      <c r="M194">
        <v>35.6678</v>
      </c>
      <c r="N194">
        <v>34.6877</v>
      </c>
      <c r="O194">
        <v>34.008600000000001</v>
      </c>
      <c r="P194">
        <v>34.130699999999997</v>
      </c>
      <c r="Q194">
        <v>33.943100000000001</v>
      </c>
      <c r="R194">
        <v>34.020699999999998</v>
      </c>
      <c r="S194">
        <v>35.058199999999999</v>
      </c>
      <c r="T194">
        <v>35.619900000000001</v>
      </c>
      <c r="U194">
        <v>35.423999999999999</v>
      </c>
      <c r="V194">
        <v>34.947200000000002</v>
      </c>
      <c r="W194">
        <v>34.571399999999997</v>
      </c>
      <c r="X194">
        <v>36.9649</v>
      </c>
      <c r="Y194">
        <v>37.192100000000003</v>
      </c>
      <c r="Z194">
        <v>38.031199999999998</v>
      </c>
      <c r="AA194">
        <v>36.945700000000002</v>
      </c>
      <c r="AB194">
        <v>38.2605</v>
      </c>
      <c r="AC194">
        <v>39.356699999999996</v>
      </c>
      <c r="AD194">
        <v>39.168399999999998</v>
      </c>
      <c r="AE194">
        <v>41.319400000000002</v>
      </c>
      <c r="AF194">
        <v>43.159300000000002</v>
      </c>
      <c r="AG194">
        <v>44.958500000000001</v>
      </c>
      <c r="AH194">
        <v>46.140599999999999</v>
      </c>
      <c r="AI194">
        <v>46.859299999999998</v>
      </c>
      <c r="AJ194">
        <v>45.5931</v>
      </c>
      <c r="AK194">
        <v>44.362200000000001</v>
      </c>
      <c r="AL194">
        <v>44.479599999999998</v>
      </c>
      <c r="AM194">
        <v>44.997599999999998</v>
      </c>
      <c r="AN194">
        <v>44.798099999999998</v>
      </c>
      <c r="AO194">
        <v>46.742800000000003</v>
      </c>
      <c r="AP194">
        <v>48.966299999999997</v>
      </c>
      <c r="AQ194">
        <v>51.5533</v>
      </c>
      <c r="AR194">
        <v>51.482999999999997</v>
      </c>
      <c r="AS194">
        <v>51.7712</v>
      </c>
      <c r="AT194">
        <v>53.019399999999997</v>
      </c>
      <c r="AU194">
        <v>52.473700000000001</v>
      </c>
      <c r="AV194">
        <v>51.807600000000001</v>
      </c>
      <c r="AW194">
        <v>51.583500000000001</v>
      </c>
      <c r="AX194">
        <v>54.151600000000002</v>
      </c>
      <c r="AY194">
        <v>54.430599999999998</v>
      </c>
      <c r="AZ194">
        <v>55.694299999999998</v>
      </c>
      <c r="BA194">
        <v>56.7624</v>
      </c>
      <c r="BB194">
        <v>56.646900000000002</v>
      </c>
      <c r="BC194">
        <v>53.168900000000001</v>
      </c>
      <c r="BD194">
        <v>53.554699999999997</v>
      </c>
      <c r="BE194">
        <v>49.404899999999998</v>
      </c>
      <c r="BF194">
        <v>54.412599999999998</v>
      </c>
      <c r="BG194">
        <v>55.486199999999997</v>
      </c>
      <c r="BH194">
        <v>53.324399999999997</v>
      </c>
      <c r="BI194">
        <v>56.751800000000003</v>
      </c>
      <c r="BJ194">
        <v>54.880400000000002</v>
      </c>
      <c r="BK194">
        <v>56.826099999999997</v>
      </c>
      <c r="BL194">
        <v>57.846899999999998</v>
      </c>
      <c r="BM194">
        <v>54.135399999999997</v>
      </c>
      <c r="BN194">
        <v>57.921799999999998</v>
      </c>
      <c r="BO194">
        <v>56.968499999999999</v>
      </c>
      <c r="BP194">
        <v>58.013800000000003</v>
      </c>
      <c r="BQ194">
        <v>55.165700000000001</v>
      </c>
      <c r="BR194">
        <v>55.961199999999998</v>
      </c>
      <c r="BS194">
        <v>52.824199999999998</v>
      </c>
      <c r="BT194">
        <v>45.7774</v>
      </c>
      <c r="BU194">
        <v>45.095399999999998</v>
      </c>
      <c r="BV194">
        <v>45.731200000000001</v>
      </c>
      <c r="BW194">
        <v>46.979599999999998</v>
      </c>
      <c r="BX194">
        <v>46.566099999999999</v>
      </c>
      <c r="BY194">
        <v>51.122999999999998</v>
      </c>
      <c r="BZ194">
        <v>48.436</v>
      </c>
      <c r="CA194">
        <v>46.763800000000003</v>
      </c>
      <c r="CB194">
        <v>55.530999999999999</v>
      </c>
      <c r="CC194">
        <v>57.217599999999997</v>
      </c>
      <c r="CD194">
        <v>58.266300000000001</v>
      </c>
      <c r="CE194">
        <v>62.029499999999999</v>
      </c>
      <c r="CF194">
        <v>65.9054</v>
      </c>
      <c r="CG194">
        <v>68.595600000000005</v>
      </c>
      <c r="CH194">
        <v>70.543800000000005</v>
      </c>
      <c r="CI194">
        <v>70.519499999999994</v>
      </c>
      <c r="CJ194">
        <v>67.954800000000006</v>
      </c>
      <c r="CK194">
        <v>67.119200000000006</v>
      </c>
      <c r="CL194">
        <v>68.692099999999996</v>
      </c>
      <c r="CM194">
        <v>74.285700000000006</v>
      </c>
      <c r="CN194">
        <v>75.864999999999995</v>
      </c>
      <c r="CO194">
        <v>80.189499999999995</v>
      </c>
      <c r="CP194">
        <v>84.601200000000006</v>
      </c>
      <c r="CQ194">
        <v>85.326999999999998</v>
      </c>
      <c r="CR194">
        <v>82.799300000000002</v>
      </c>
      <c r="CS194">
        <v>78.111199999999997</v>
      </c>
      <c r="CT194">
        <v>81.369</v>
      </c>
      <c r="CU194">
        <v>71.056899999999999</v>
      </c>
      <c r="CV194">
        <v>70.7791</v>
      </c>
      <c r="CW194">
        <v>71.893799999999999</v>
      </c>
      <c r="CX194">
        <v>72.089500000000001</v>
      </c>
      <c r="CY194">
        <v>74.463800000000006</v>
      </c>
      <c r="CZ194">
        <v>76.965400000000002</v>
      </c>
      <c r="DA194">
        <v>75.366500000000002</v>
      </c>
      <c r="DB194">
        <v>80.083399999999997</v>
      </c>
      <c r="DC194">
        <v>78.953699999999998</v>
      </c>
      <c r="DD194">
        <v>70.349999999999994</v>
      </c>
      <c r="DE194">
        <v>72.174400000000006</v>
      </c>
      <c r="DF194">
        <v>67.575000000000003</v>
      </c>
      <c r="DG194">
        <v>72.209599999999995</v>
      </c>
      <c r="DH194">
        <v>77.387299999999996</v>
      </c>
      <c r="DI194">
        <v>73.347099999999998</v>
      </c>
      <c r="DJ194">
        <v>72.822000000000003</v>
      </c>
      <c r="DK194">
        <v>69.775800000000004</v>
      </c>
      <c r="DL194">
        <v>74.531999999999996</v>
      </c>
      <c r="DM194">
        <v>77.126300000000001</v>
      </c>
      <c r="DN194">
        <v>74.441999999999993</v>
      </c>
      <c r="DO194">
        <v>74.277900000000002</v>
      </c>
      <c r="DP194">
        <v>74.514899999999997</v>
      </c>
      <c r="DQ194">
        <v>75.395799999999994</v>
      </c>
      <c r="DR194">
        <v>70.346000000000004</v>
      </c>
      <c r="DS194">
        <v>69.422799999999995</v>
      </c>
      <c r="DT194">
        <v>76.288600000000002</v>
      </c>
      <c r="DU194">
        <v>75.558800000000005</v>
      </c>
      <c r="DV194">
        <v>80.022099999999995</v>
      </c>
      <c r="DW194">
        <v>72.988699999999994</v>
      </c>
      <c r="DX194">
        <v>75.014799999999994</v>
      </c>
      <c r="DY194">
        <v>72.439499999999995</v>
      </c>
    </row>
    <row r="195" spans="1:129" x14ac:dyDescent="0.3">
      <c r="A195" t="s">
        <v>419</v>
      </c>
      <c r="B195" t="str">
        <f t="shared" ref="B195:B219" si="3">A195&amp;" CN Equity"</f>
        <v>TECK/B CN Equity</v>
      </c>
      <c r="C195" t="s">
        <v>199</v>
      </c>
      <c r="D195" t="s">
        <v>6</v>
      </c>
      <c r="E195" t="s">
        <v>6</v>
      </c>
      <c r="F195">
        <v>73.08</v>
      </c>
      <c r="G195" s="2">
        <v>42005</v>
      </c>
      <c r="H195" s="2">
        <v>45657</v>
      </c>
      <c r="I195" s="2" t="s">
        <v>663</v>
      </c>
      <c r="J195" s="4">
        <v>14.84</v>
      </c>
      <c r="K195">
        <v>18.115500000000001</v>
      </c>
      <c r="L195">
        <v>15.679600000000001</v>
      </c>
      <c r="M195">
        <v>16.5457</v>
      </c>
      <c r="N195">
        <v>13.0543</v>
      </c>
      <c r="O195">
        <v>11.285600000000001</v>
      </c>
      <c r="P195">
        <v>8.7787000000000006</v>
      </c>
      <c r="Q195">
        <v>8.6145999999999994</v>
      </c>
      <c r="R195">
        <v>5.8342000000000001</v>
      </c>
      <c r="S195">
        <v>6.9828000000000001</v>
      </c>
      <c r="T195">
        <v>5.1779000000000002</v>
      </c>
      <c r="U195">
        <v>4.9170999999999996</v>
      </c>
      <c r="V195">
        <v>4.8158000000000003</v>
      </c>
      <c r="W195">
        <v>7.2099000000000002</v>
      </c>
      <c r="X195">
        <v>9.1159999999999997</v>
      </c>
      <c r="Y195">
        <v>14.1435</v>
      </c>
      <c r="Z195">
        <v>11.6113</v>
      </c>
      <c r="AA195">
        <v>15.716900000000001</v>
      </c>
      <c r="AB195">
        <v>19.089500000000001</v>
      </c>
      <c r="AC195">
        <v>19.634599999999999</v>
      </c>
      <c r="AD195">
        <v>21.8522</v>
      </c>
      <c r="AE195">
        <v>26.758500000000002</v>
      </c>
      <c r="AF195">
        <v>31.424600000000002</v>
      </c>
      <c r="AG195">
        <v>24.868600000000001</v>
      </c>
      <c r="AH195">
        <v>29.514700000000001</v>
      </c>
      <c r="AI195">
        <v>24.572500000000002</v>
      </c>
      <c r="AJ195">
        <v>26.914000000000001</v>
      </c>
      <c r="AK195">
        <v>26.210599999999999</v>
      </c>
      <c r="AL195">
        <v>22.258700000000001</v>
      </c>
      <c r="AM195">
        <v>20.893899999999999</v>
      </c>
      <c r="AN195">
        <v>25.150700000000001</v>
      </c>
      <c r="AO195">
        <v>28.8871</v>
      </c>
      <c r="AP195">
        <v>24.462299999999999</v>
      </c>
      <c r="AQ195">
        <v>24.546099999999999</v>
      </c>
      <c r="AR195">
        <v>27.600300000000001</v>
      </c>
      <c r="AS195">
        <v>30.658100000000001</v>
      </c>
      <c r="AT195">
        <v>33.316299999999998</v>
      </c>
      <c r="AU195">
        <v>34.2303</v>
      </c>
      <c r="AV195">
        <v>30.991399999999999</v>
      </c>
      <c r="AW195">
        <v>30.104099999999999</v>
      </c>
      <c r="AX195">
        <v>32.850200000000001</v>
      </c>
      <c r="AY195">
        <v>31.322099999999999</v>
      </c>
      <c r="AZ195">
        <v>31.733599999999999</v>
      </c>
      <c r="BA195">
        <v>27.5062</v>
      </c>
      <c r="BB195">
        <v>29.163799999999998</v>
      </c>
      <c r="BC195">
        <v>25.491399999999999</v>
      </c>
      <c r="BD195">
        <v>25.2104</v>
      </c>
      <c r="BE195">
        <v>27.579899999999999</v>
      </c>
      <c r="BF195">
        <v>30.029199999999999</v>
      </c>
      <c r="BG195">
        <v>27.6737</v>
      </c>
      <c r="BH195">
        <v>29.064599999999999</v>
      </c>
      <c r="BI195">
        <v>29.779</v>
      </c>
      <c r="BJ195">
        <v>25.8217</v>
      </c>
      <c r="BK195">
        <v>28.454999999999998</v>
      </c>
      <c r="BL195">
        <v>25.423100000000002</v>
      </c>
      <c r="BM195">
        <v>21.3459</v>
      </c>
      <c r="BN195">
        <v>20.266400000000001</v>
      </c>
      <c r="BO195">
        <v>19.643699999999999</v>
      </c>
      <c r="BP195">
        <v>19.6248</v>
      </c>
      <c r="BQ195">
        <v>21.297599999999999</v>
      </c>
      <c r="BR195">
        <v>16.171800000000001</v>
      </c>
      <c r="BS195">
        <v>12.767200000000001</v>
      </c>
      <c r="BT195">
        <v>10.1357</v>
      </c>
      <c r="BU195">
        <v>11.6556</v>
      </c>
      <c r="BV195">
        <v>12.425000000000001</v>
      </c>
      <c r="BW195">
        <v>13.558</v>
      </c>
      <c r="BX195">
        <v>12.9382</v>
      </c>
      <c r="BY195">
        <v>14.3398</v>
      </c>
      <c r="BZ195">
        <v>17.7285</v>
      </c>
      <c r="CA195">
        <v>16.743600000000001</v>
      </c>
      <c r="CB195">
        <v>19.6219</v>
      </c>
      <c r="CC195">
        <v>22.137</v>
      </c>
      <c r="CD195">
        <v>22.386199999999999</v>
      </c>
      <c r="CE195">
        <v>25.395299999999999</v>
      </c>
      <c r="CF195">
        <v>23.107099999999999</v>
      </c>
      <c r="CG195">
        <v>24.9695</v>
      </c>
      <c r="CH195">
        <v>28.185500000000001</v>
      </c>
      <c r="CI195">
        <v>27.4557</v>
      </c>
      <c r="CJ195">
        <v>27.388400000000001</v>
      </c>
      <c r="CK195">
        <v>27.359500000000001</v>
      </c>
      <c r="CL195">
        <v>30.370100000000001</v>
      </c>
      <c r="CM195">
        <v>33.269399999999997</v>
      </c>
      <c r="CN195">
        <v>32.633699999999997</v>
      </c>
      <c r="CO195">
        <v>35.140700000000002</v>
      </c>
      <c r="CP195">
        <v>37.870600000000003</v>
      </c>
      <c r="CQ195">
        <v>44.024799999999999</v>
      </c>
      <c r="CR195">
        <v>48.8078</v>
      </c>
      <c r="CS195">
        <v>49.001199999999997</v>
      </c>
      <c r="CT195">
        <v>50.7029</v>
      </c>
      <c r="CU195">
        <v>38.150300000000001</v>
      </c>
      <c r="CV195">
        <v>36.492800000000003</v>
      </c>
      <c r="CW195">
        <v>43.112900000000003</v>
      </c>
      <c r="CX195">
        <v>40.833599999999997</v>
      </c>
      <c r="CY195">
        <v>40.308700000000002</v>
      </c>
      <c r="CZ195">
        <v>48.463700000000003</v>
      </c>
      <c r="DA195">
        <v>49.9084</v>
      </c>
      <c r="DB195">
        <v>56.086100000000002</v>
      </c>
      <c r="DC195">
        <v>52.870600000000003</v>
      </c>
      <c r="DD195">
        <v>48.110500000000002</v>
      </c>
      <c r="DE195">
        <v>61.649799999999999</v>
      </c>
      <c r="DF195">
        <v>51.764000000000003</v>
      </c>
      <c r="DG195">
        <v>54.647599999999997</v>
      </c>
      <c r="DH195">
        <v>57.349600000000002</v>
      </c>
      <c r="DI195">
        <v>54.628</v>
      </c>
      <c r="DJ195">
        <v>57.357399999999998</v>
      </c>
      <c r="DK195">
        <v>48.075800000000001</v>
      </c>
      <c r="DL195">
        <v>50.136200000000002</v>
      </c>
      <c r="DM195">
        <v>55.084099999999999</v>
      </c>
      <c r="DN195">
        <v>52.920499999999997</v>
      </c>
      <c r="DO195">
        <v>51.199399999999997</v>
      </c>
      <c r="DP195">
        <v>61.04</v>
      </c>
      <c r="DQ195">
        <v>66.706500000000005</v>
      </c>
      <c r="DR195">
        <v>69.86</v>
      </c>
      <c r="DS195">
        <v>64.730699999999999</v>
      </c>
      <c r="DT195">
        <v>66.823899999999995</v>
      </c>
      <c r="DU195">
        <v>63.713799999999999</v>
      </c>
      <c r="DV195">
        <v>69.885400000000004</v>
      </c>
      <c r="DW195">
        <v>64.087999999999994</v>
      </c>
      <c r="DX195">
        <v>64.671700000000001</v>
      </c>
      <c r="DY195">
        <v>57.769799999999996</v>
      </c>
    </row>
    <row r="196" spans="1:129" x14ac:dyDescent="0.3">
      <c r="A196" t="s">
        <v>420</v>
      </c>
      <c r="B196" t="str">
        <f t="shared" si="3"/>
        <v>TFII CN Equity</v>
      </c>
      <c r="C196" t="s">
        <v>200</v>
      </c>
      <c r="D196" t="s">
        <v>6</v>
      </c>
      <c r="E196" t="s">
        <v>6</v>
      </c>
      <c r="F196">
        <v>146.33000000000001</v>
      </c>
      <c r="G196" s="2">
        <v>42005</v>
      </c>
      <c r="H196" s="2">
        <v>45657</v>
      </c>
      <c r="I196" s="2" t="s">
        <v>665</v>
      </c>
      <c r="J196" s="4">
        <v>23.24</v>
      </c>
      <c r="K196">
        <v>24.570699999999999</v>
      </c>
      <c r="L196">
        <v>24.3126</v>
      </c>
      <c r="M196">
        <v>22.084</v>
      </c>
      <c r="N196">
        <v>21.5167</v>
      </c>
      <c r="O196">
        <v>20.662600000000001</v>
      </c>
      <c r="P196">
        <v>20.385200000000001</v>
      </c>
      <c r="Q196">
        <v>19.316600000000001</v>
      </c>
      <c r="R196">
        <v>19.627199999999998</v>
      </c>
      <c r="S196">
        <v>21.015699999999999</v>
      </c>
      <c r="T196">
        <v>20.908899999999999</v>
      </c>
      <c r="U196">
        <v>19.536000000000001</v>
      </c>
      <c r="V196">
        <v>17.3019</v>
      </c>
      <c r="W196">
        <v>17.856300000000001</v>
      </c>
      <c r="X196">
        <v>18.620999999999999</v>
      </c>
      <c r="Y196">
        <v>19.7468</v>
      </c>
      <c r="Z196">
        <v>20.288799999999998</v>
      </c>
      <c r="AA196">
        <v>20.155899999999999</v>
      </c>
      <c r="AB196">
        <v>21.5002</v>
      </c>
      <c r="AC196">
        <v>22.491599999999998</v>
      </c>
      <c r="AD196">
        <v>22.974499999999999</v>
      </c>
      <c r="AE196">
        <v>25.731100000000001</v>
      </c>
      <c r="AF196">
        <v>28.927399999999999</v>
      </c>
      <c r="AG196">
        <v>29.6648</v>
      </c>
      <c r="AH196">
        <v>29.945399999999999</v>
      </c>
      <c r="AI196">
        <v>28.1599</v>
      </c>
      <c r="AJ196">
        <v>26.5609</v>
      </c>
      <c r="AK196">
        <v>25.423100000000002</v>
      </c>
      <c r="AL196">
        <v>23.6097</v>
      </c>
      <c r="AM196">
        <v>24.093599999999999</v>
      </c>
      <c r="AN196">
        <v>25.247900000000001</v>
      </c>
      <c r="AO196">
        <v>26.307400000000001</v>
      </c>
      <c r="AP196">
        <v>27.871400000000001</v>
      </c>
      <c r="AQ196">
        <v>26.987400000000001</v>
      </c>
      <c r="AR196">
        <v>28.14</v>
      </c>
      <c r="AS196">
        <v>28.660799999999998</v>
      </c>
      <c r="AT196">
        <v>27.7363</v>
      </c>
      <c r="AU196">
        <v>28.451499999999999</v>
      </c>
      <c r="AV196">
        <v>29.065200000000001</v>
      </c>
      <c r="AW196">
        <v>32.629199999999997</v>
      </c>
      <c r="AX196">
        <v>34.560499999999998</v>
      </c>
      <c r="AY196">
        <v>35.7806</v>
      </c>
      <c r="AZ196">
        <v>38.118899999999996</v>
      </c>
      <c r="BA196">
        <v>42.742600000000003</v>
      </c>
      <c r="BB196">
        <v>41.546500000000002</v>
      </c>
      <c r="BC196">
        <v>38.825800000000001</v>
      </c>
      <c r="BD196">
        <v>39.127099999999999</v>
      </c>
      <c r="BE196">
        <v>31.500499999999999</v>
      </c>
      <c r="BF196">
        <v>34.516599999999997</v>
      </c>
      <c r="BG196">
        <v>36.185400000000001</v>
      </c>
      <c r="BH196">
        <v>35.435299999999998</v>
      </c>
      <c r="BI196">
        <v>39.502200000000002</v>
      </c>
      <c r="BJ196">
        <v>36.988399999999999</v>
      </c>
      <c r="BK196">
        <v>35.796300000000002</v>
      </c>
      <c r="BL196">
        <v>37.711199999999998</v>
      </c>
      <c r="BM196">
        <v>35.0015</v>
      </c>
      <c r="BN196">
        <v>36.858899999999998</v>
      </c>
      <c r="BO196">
        <v>38.140300000000003</v>
      </c>
      <c r="BP196">
        <v>39.757899999999999</v>
      </c>
      <c r="BQ196">
        <v>40.009700000000002</v>
      </c>
      <c r="BR196">
        <v>38.739100000000001</v>
      </c>
      <c r="BS196">
        <v>37.843299999999999</v>
      </c>
      <c r="BT196">
        <v>28.635300000000001</v>
      </c>
      <c r="BU196">
        <v>35.598199999999999</v>
      </c>
      <c r="BV196">
        <v>38.457099999999997</v>
      </c>
      <c r="BW196">
        <v>44.692500000000003</v>
      </c>
      <c r="BX196">
        <v>53.901800000000001</v>
      </c>
      <c r="BY196">
        <v>53.475099999999998</v>
      </c>
      <c r="BZ196">
        <v>51.881900000000002</v>
      </c>
      <c r="CA196">
        <v>55.273600000000002</v>
      </c>
      <c r="CB196">
        <v>61.404800000000002</v>
      </c>
      <c r="CC196">
        <v>61.329099999999997</v>
      </c>
      <c r="CD196">
        <v>79.494699999999995</v>
      </c>
      <c r="CE196">
        <v>83.191500000000005</v>
      </c>
      <c r="CF196">
        <v>88.442400000000006</v>
      </c>
      <c r="CG196">
        <v>101.1173</v>
      </c>
      <c r="CH196">
        <v>108.96639999999999</v>
      </c>
      <c r="CI196">
        <v>106.5192</v>
      </c>
      <c r="CJ196">
        <v>131.45240000000001</v>
      </c>
      <c r="CK196">
        <v>134.17259999999999</v>
      </c>
      <c r="CL196">
        <v>122.2291</v>
      </c>
      <c r="CM196">
        <v>129.4451</v>
      </c>
      <c r="CN196">
        <v>119.4087</v>
      </c>
      <c r="CO196">
        <v>134.14449999999999</v>
      </c>
      <c r="CP196">
        <v>115.6874</v>
      </c>
      <c r="CQ196">
        <v>124.9254</v>
      </c>
      <c r="CR196">
        <v>126.2135</v>
      </c>
      <c r="CS196">
        <v>97.956400000000002</v>
      </c>
      <c r="CT196">
        <v>98.458799999999997</v>
      </c>
      <c r="CU196">
        <v>98.285600000000002</v>
      </c>
      <c r="CV196">
        <v>121.6562</v>
      </c>
      <c r="CW196">
        <v>124.63339999999999</v>
      </c>
      <c r="CX196">
        <v>119.2544</v>
      </c>
      <c r="CY196">
        <v>118.3005</v>
      </c>
      <c r="CZ196">
        <v>139.27799999999999</v>
      </c>
      <c r="DA196">
        <v>129.82400000000001</v>
      </c>
      <c r="DB196">
        <v>141.8673</v>
      </c>
      <c r="DC196">
        <v>159.40559999999999</v>
      </c>
      <c r="DD196">
        <v>154.8485</v>
      </c>
      <c r="DE196">
        <v>140.20570000000001</v>
      </c>
      <c r="DF196">
        <v>137.30600000000001</v>
      </c>
      <c r="DG196">
        <v>145.5282</v>
      </c>
      <c r="DH196">
        <v>162.28649999999999</v>
      </c>
      <c r="DI196">
        <v>177.3306</v>
      </c>
      <c r="DJ196">
        <v>168.47149999999999</v>
      </c>
      <c r="DK196">
        <v>148.161</v>
      </c>
      <c r="DL196">
        <v>155.06639999999999</v>
      </c>
      <c r="DM196">
        <v>174.58</v>
      </c>
      <c r="DN196">
        <v>171.14150000000001</v>
      </c>
      <c r="DO196">
        <v>194.22319999999999</v>
      </c>
      <c r="DP196">
        <v>209.7448</v>
      </c>
      <c r="DQ196">
        <v>174.0882</v>
      </c>
      <c r="DR196">
        <v>175.11750000000001</v>
      </c>
      <c r="DS196">
        <v>193.43510000000001</v>
      </c>
      <c r="DT196">
        <v>209.27879999999999</v>
      </c>
      <c r="DU196">
        <v>194.22389999999999</v>
      </c>
      <c r="DV196">
        <v>180.9023</v>
      </c>
      <c r="DW196">
        <v>181.95699999999999</v>
      </c>
      <c r="DX196">
        <v>208.1671</v>
      </c>
      <c r="DY196">
        <v>190.316</v>
      </c>
    </row>
    <row r="197" spans="1:129" hidden="1" x14ac:dyDescent="0.3">
      <c r="A197" t="s">
        <v>421</v>
      </c>
      <c r="B197" s="5" t="str">
        <f t="shared" si="3"/>
        <v>TFPM CN Equity</v>
      </c>
      <c r="C197" t="s">
        <v>201</v>
      </c>
      <c r="D197" t="s">
        <v>6</v>
      </c>
      <c r="E197" t="s">
        <v>6</v>
      </c>
      <c r="F197">
        <v>45.91</v>
      </c>
      <c r="G197" s="2">
        <v>42005</v>
      </c>
      <c r="H197" s="2">
        <v>45657</v>
      </c>
      <c r="I197" s="2" t="s">
        <v>663</v>
      </c>
      <c r="J197" s="4">
        <v>15.01</v>
      </c>
      <c r="K197">
        <v>15.212999999999999</v>
      </c>
      <c r="L197">
        <v>13.778</v>
      </c>
      <c r="M197">
        <v>12.4838</v>
      </c>
      <c r="N197">
        <v>10.835000000000001</v>
      </c>
      <c r="O197">
        <v>10.363899999999999</v>
      </c>
      <c r="P197">
        <v>13.880699999999999</v>
      </c>
      <c r="Q197">
        <v>14.363300000000001</v>
      </c>
      <c r="R197">
        <v>14.3255</v>
      </c>
      <c r="S197">
        <v>14.656599999999999</v>
      </c>
      <c r="T197">
        <v>17.107199999999999</v>
      </c>
      <c r="U197">
        <v>17.534700000000001</v>
      </c>
      <c r="V197">
        <v>15.169499999999999</v>
      </c>
      <c r="W197">
        <v>16.0181</v>
      </c>
      <c r="X197">
        <v>14.3781</v>
      </c>
      <c r="Y197">
        <v>15.3834</v>
      </c>
      <c r="Z197">
        <v>16.724399999999999</v>
      </c>
      <c r="AA197">
        <v>14.617100000000001</v>
      </c>
      <c r="AB197">
        <v>16.4496</v>
      </c>
      <c r="AC197">
        <v>18.036799999999999</v>
      </c>
      <c r="AD197">
        <v>17.315300000000001</v>
      </c>
      <c r="AE197">
        <v>17.8156</v>
      </c>
      <c r="AF197">
        <v>19.4343</v>
      </c>
      <c r="AG197">
        <v>21.152799999999999</v>
      </c>
      <c r="AH197">
        <v>18.702000000000002</v>
      </c>
      <c r="AI197">
        <v>17.665199999999999</v>
      </c>
      <c r="AJ197">
        <v>17.5489</v>
      </c>
      <c r="AK197">
        <v>18.121400000000001</v>
      </c>
      <c r="AL197">
        <v>17.304300000000001</v>
      </c>
      <c r="AM197">
        <v>17.148700000000002</v>
      </c>
      <c r="AN197">
        <v>18.495000000000001</v>
      </c>
      <c r="AO197">
        <v>17.2255</v>
      </c>
      <c r="AP197">
        <v>16.825199999999999</v>
      </c>
      <c r="AQ197">
        <v>16.805599999999998</v>
      </c>
      <c r="AR197">
        <v>19.189699999999998</v>
      </c>
      <c r="AS197">
        <v>21.768599999999999</v>
      </c>
      <c r="AT197">
        <v>22.143599999999999</v>
      </c>
      <c r="AU197">
        <v>20.874600000000001</v>
      </c>
      <c r="AV197">
        <v>21.0123</v>
      </c>
      <c r="AW197">
        <v>21.843499999999999</v>
      </c>
      <c r="AX197">
        <v>21.616399999999999</v>
      </c>
      <c r="AY197">
        <v>23.442499999999999</v>
      </c>
      <c r="AZ197">
        <v>22.9955</v>
      </c>
      <c r="BA197">
        <v>21.391100000000002</v>
      </c>
    </row>
    <row r="198" spans="1:129" x14ac:dyDescent="0.3">
      <c r="A198" t="s">
        <v>422</v>
      </c>
      <c r="B198" t="str">
        <f t="shared" si="3"/>
        <v>TIH CN Equity</v>
      </c>
      <c r="C198" t="s">
        <v>202</v>
      </c>
      <c r="D198" t="s">
        <v>6</v>
      </c>
      <c r="E198" t="s">
        <v>6</v>
      </c>
      <c r="F198">
        <v>173.45</v>
      </c>
      <c r="G198" s="2">
        <v>42005</v>
      </c>
      <c r="H198" s="2">
        <v>45657</v>
      </c>
      <c r="I198" s="2" t="s">
        <v>665</v>
      </c>
      <c r="J198" s="4">
        <v>23.07</v>
      </c>
      <c r="K198">
        <v>26.064499999999999</v>
      </c>
      <c r="L198">
        <v>27.503</v>
      </c>
      <c r="M198">
        <v>26.3858</v>
      </c>
      <c r="N198">
        <v>26.226199999999999</v>
      </c>
      <c r="O198">
        <v>26.389099999999999</v>
      </c>
      <c r="P198">
        <v>30.891500000000001</v>
      </c>
      <c r="Q198">
        <v>29.599</v>
      </c>
      <c r="R198">
        <v>27.566099999999999</v>
      </c>
      <c r="S198">
        <v>28.890499999999999</v>
      </c>
      <c r="T198">
        <v>26.513400000000001</v>
      </c>
      <c r="U198">
        <v>26.9373</v>
      </c>
      <c r="V198">
        <v>24.299099999999999</v>
      </c>
      <c r="W198">
        <v>27.142199999999999</v>
      </c>
      <c r="X198">
        <v>29.4544</v>
      </c>
      <c r="Y198">
        <v>32.287399999999998</v>
      </c>
      <c r="Z198">
        <v>31.617799999999999</v>
      </c>
      <c r="AA198">
        <v>32.467100000000002</v>
      </c>
      <c r="AB198">
        <v>33.8127</v>
      </c>
      <c r="AC198">
        <v>34.226700000000001</v>
      </c>
      <c r="AD198">
        <v>33.914000000000001</v>
      </c>
      <c r="AE198">
        <v>34.139299999999999</v>
      </c>
      <c r="AF198">
        <v>38.159799999999997</v>
      </c>
      <c r="AG198">
        <v>36.8474</v>
      </c>
      <c r="AH198">
        <v>36.673400000000001</v>
      </c>
      <c r="AI198">
        <v>40.310299999999998</v>
      </c>
      <c r="AJ198">
        <v>40.650799999999997</v>
      </c>
      <c r="AK198">
        <v>42.424300000000002</v>
      </c>
      <c r="AL198">
        <v>39.759700000000002</v>
      </c>
      <c r="AM198">
        <v>41.8782</v>
      </c>
      <c r="AN198">
        <v>40.606299999999997</v>
      </c>
      <c r="AO198">
        <v>47.159100000000002</v>
      </c>
      <c r="AP198">
        <v>50.373199999999997</v>
      </c>
      <c r="AQ198">
        <v>50.065100000000001</v>
      </c>
      <c r="AR198">
        <v>49.959400000000002</v>
      </c>
      <c r="AS198">
        <v>48.6753</v>
      </c>
      <c r="AT198">
        <v>47.447400000000002</v>
      </c>
      <c r="AU198">
        <v>50.892600000000002</v>
      </c>
      <c r="AV198">
        <v>49.614899999999999</v>
      </c>
      <c r="AW198">
        <v>49.881</v>
      </c>
      <c r="AX198">
        <v>51.6374</v>
      </c>
      <c r="AY198">
        <v>50.636400000000002</v>
      </c>
      <c r="AZ198">
        <v>59.479500000000002</v>
      </c>
      <c r="BA198">
        <v>58.099200000000003</v>
      </c>
      <c r="BB198">
        <v>59.679600000000001</v>
      </c>
      <c r="BC198">
        <v>55.398299999999999</v>
      </c>
      <c r="BD198">
        <v>51.8767</v>
      </c>
      <c r="BE198">
        <v>48.693600000000004</v>
      </c>
      <c r="BF198">
        <v>52.399900000000002</v>
      </c>
      <c r="BG198">
        <v>61.472700000000003</v>
      </c>
      <c r="BH198">
        <v>61.4878</v>
      </c>
      <c r="BI198">
        <v>62.767099999999999</v>
      </c>
      <c r="BJ198">
        <v>53.523699999999998</v>
      </c>
      <c r="BK198">
        <v>56.169600000000003</v>
      </c>
      <c r="BL198">
        <v>59.906999999999996</v>
      </c>
      <c r="BM198">
        <v>57.707999999999998</v>
      </c>
      <c r="BN198">
        <v>58.165500000000002</v>
      </c>
      <c r="BO198">
        <v>61.809899999999999</v>
      </c>
      <c r="BP198">
        <v>62.6188</v>
      </c>
      <c r="BQ198">
        <v>64.413399999999996</v>
      </c>
      <c r="BR198">
        <v>62.186900000000001</v>
      </c>
      <c r="BS198">
        <v>60.5535</v>
      </c>
      <c r="BT198">
        <v>56.514600000000002</v>
      </c>
      <c r="BU198">
        <v>59.952300000000001</v>
      </c>
      <c r="BV198">
        <v>60.887300000000003</v>
      </c>
      <c r="BW198">
        <v>62.02</v>
      </c>
      <c r="BX198">
        <v>67.221299999999999</v>
      </c>
      <c r="BY198">
        <v>67.948599999999999</v>
      </c>
      <c r="BZ198">
        <v>73.660600000000002</v>
      </c>
      <c r="CA198">
        <v>76.683599999999998</v>
      </c>
      <c r="CB198">
        <v>82.128600000000006</v>
      </c>
      <c r="CC198">
        <v>82.741299999999995</v>
      </c>
      <c r="CD198">
        <v>79.624600000000001</v>
      </c>
      <c r="CE198">
        <v>85.987899999999996</v>
      </c>
      <c r="CF198">
        <v>89.531099999999995</v>
      </c>
      <c r="CG198">
        <v>91.215800000000002</v>
      </c>
      <c r="CH198">
        <v>100.10469999999999</v>
      </c>
      <c r="CI198">
        <v>100.8501</v>
      </c>
      <c r="CJ198">
        <v>98.450199999999995</v>
      </c>
      <c r="CK198">
        <v>99.057199999999995</v>
      </c>
      <c r="CL198">
        <v>99.054199999999994</v>
      </c>
      <c r="CM198">
        <v>103.1576</v>
      </c>
      <c r="CN198">
        <v>100.52500000000001</v>
      </c>
      <c r="CO198">
        <v>107.4842</v>
      </c>
      <c r="CP198">
        <v>100.83929999999999</v>
      </c>
      <c r="CQ198">
        <v>100.9802</v>
      </c>
      <c r="CR198">
        <v>111.7761</v>
      </c>
      <c r="CS198">
        <v>106.6641</v>
      </c>
      <c r="CT198">
        <v>105.8152</v>
      </c>
      <c r="CU198">
        <v>98.516499999999994</v>
      </c>
      <c r="CV198">
        <v>102.08499999999999</v>
      </c>
      <c r="CW198">
        <v>96.225899999999996</v>
      </c>
      <c r="CX198">
        <v>91.369699999999995</v>
      </c>
      <c r="CY198">
        <v>99.484200000000001</v>
      </c>
      <c r="CZ198">
        <v>97.279799999999994</v>
      </c>
      <c r="DA198">
        <v>93.197599999999994</v>
      </c>
      <c r="DB198">
        <v>101.3814</v>
      </c>
      <c r="DC198">
        <v>107.3428</v>
      </c>
      <c r="DD198">
        <v>106.0301</v>
      </c>
      <c r="DE198">
        <v>104.8237</v>
      </c>
      <c r="DF198">
        <v>100.5342</v>
      </c>
      <c r="DG198">
        <v>104.6194</v>
      </c>
      <c r="DH198">
        <v>108.00320000000001</v>
      </c>
      <c r="DI198">
        <v>106.55159999999999</v>
      </c>
      <c r="DJ198">
        <v>106.7497</v>
      </c>
      <c r="DK198">
        <v>100.7473</v>
      </c>
      <c r="DL198">
        <v>106.09350000000001</v>
      </c>
      <c r="DM198">
        <v>112.46469999999999</v>
      </c>
      <c r="DN198">
        <v>114.0727</v>
      </c>
      <c r="DO198">
        <v>120.747</v>
      </c>
      <c r="DP198">
        <v>126.76349999999999</v>
      </c>
      <c r="DQ198">
        <v>122.53319999999999</v>
      </c>
      <c r="DR198">
        <v>115.7647</v>
      </c>
      <c r="DS198">
        <v>118.26860000000001</v>
      </c>
      <c r="DT198">
        <v>125.3668</v>
      </c>
      <c r="DU198">
        <v>117.81950000000001</v>
      </c>
      <c r="DV198">
        <v>129.4169</v>
      </c>
      <c r="DW198">
        <v>120.5748</v>
      </c>
      <c r="DX198">
        <v>112.7325</v>
      </c>
      <c r="DY198">
        <v>111.8749</v>
      </c>
    </row>
    <row r="199" spans="1:129" x14ac:dyDescent="0.3">
      <c r="A199" t="s">
        <v>423</v>
      </c>
      <c r="B199" t="str">
        <f t="shared" si="3"/>
        <v>TKO CN Equity</v>
      </c>
      <c r="C199" t="s">
        <v>203</v>
      </c>
      <c r="D199" t="s">
        <v>6</v>
      </c>
      <c r="E199" t="s">
        <v>6</v>
      </c>
      <c r="F199">
        <v>10.35</v>
      </c>
      <c r="G199" s="2">
        <v>42005</v>
      </c>
      <c r="H199" s="2">
        <v>45657</v>
      </c>
      <c r="I199" s="2" t="s">
        <v>663</v>
      </c>
      <c r="J199" s="4">
        <v>0.91</v>
      </c>
      <c r="K199">
        <v>1.07</v>
      </c>
      <c r="L199">
        <v>0.8</v>
      </c>
      <c r="M199">
        <v>1.01</v>
      </c>
      <c r="N199">
        <v>0.81</v>
      </c>
      <c r="O199">
        <v>0.68</v>
      </c>
      <c r="P199">
        <v>0.64</v>
      </c>
      <c r="Q199">
        <v>0.63</v>
      </c>
      <c r="R199">
        <v>0.55000000000000004</v>
      </c>
      <c r="S199">
        <v>0.66</v>
      </c>
      <c r="T199">
        <v>0.48</v>
      </c>
      <c r="U199">
        <v>0.48499999999999999</v>
      </c>
      <c r="V199">
        <v>0.53</v>
      </c>
      <c r="W199">
        <v>0.47499999999999998</v>
      </c>
      <c r="X199">
        <v>0.72</v>
      </c>
      <c r="Y199">
        <v>0.81</v>
      </c>
      <c r="Z199">
        <v>0.63</v>
      </c>
      <c r="AA199">
        <v>0.63</v>
      </c>
      <c r="AB199">
        <v>0.72</v>
      </c>
      <c r="AC199">
        <v>0.6</v>
      </c>
      <c r="AD199">
        <v>0.63</v>
      </c>
      <c r="AE199">
        <v>0.59</v>
      </c>
      <c r="AF199">
        <v>0.89</v>
      </c>
      <c r="AG199">
        <v>1.1599999999999999</v>
      </c>
      <c r="AH199">
        <v>1.92</v>
      </c>
      <c r="AI199">
        <v>1.74</v>
      </c>
      <c r="AJ199">
        <v>1.77</v>
      </c>
      <c r="AK199">
        <v>1.5</v>
      </c>
      <c r="AL199">
        <v>1.76</v>
      </c>
      <c r="AM199">
        <v>1.64</v>
      </c>
      <c r="AN199">
        <v>1.86</v>
      </c>
      <c r="AO199">
        <v>2.41</v>
      </c>
      <c r="AP199">
        <v>2.34</v>
      </c>
      <c r="AQ199">
        <v>2.83</v>
      </c>
      <c r="AR199">
        <v>2.7</v>
      </c>
      <c r="AS199">
        <v>2.94</v>
      </c>
      <c r="AT199">
        <v>2.1800000000000002</v>
      </c>
      <c r="AU199">
        <v>1.58</v>
      </c>
      <c r="AV199">
        <v>1.52</v>
      </c>
      <c r="AW199">
        <v>1.53</v>
      </c>
      <c r="AX199">
        <v>1.38</v>
      </c>
      <c r="AY199">
        <v>1.4</v>
      </c>
      <c r="AZ199">
        <v>1.1599999999999999</v>
      </c>
      <c r="BA199">
        <v>1.02</v>
      </c>
      <c r="BB199">
        <v>1.02</v>
      </c>
      <c r="BC199">
        <v>0.9</v>
      </c>
      <c r="BD199">
        <v>0.86</v>
      </c>
      <c r="BE199">
        <v>0.65</v>
      </c>
      <c r="BF199">
        <v>0.76</v>
      </c>
      <c r="BG199">
        <v>0.87</v>
      </c>
      <c r="BH199">
        <v>0.78</v>
      </c>
      <c r="BI199">
        <v>0.95</v>
      </c>
      <c r="BJ199">
        <v>0.64</v>
      </c>
      <c r="BK199">
        <v>0.69</v>
      </c>
      <c r="BL199">
        <v>0.61</v>
      </c>
      <c r="BM199">
        <v>0.56999999999999995</v>
      </c>
      <c r="BN199">
        <v>0.56000000000000005</v>
      </c>
      <c r="BO199">
        <v>0.52</v>
      </c>
      <c r="BP199">
        <v>0.54</v>
      </c>
      <c r="BQ199">
        <v>0.63</v>
      </c>
      <c r="BR199">
        <v>0.62</v>
      </c>
      <c r="BS199">
        <v>0.46</v>
      </c>
      <c r="BT199">
        <v>0.37</v>
      </c>
      <c r="BU199">
        <v>0.49</v>
      </c>
      <c r="BV199">
        <v>0.55000000000000004</v>
      </c>
      <c r="BW199">
        <v>0.67</v>
      </c>
      <c r="BX199">
        <v>0.86</v>
      </c>
      <c r="BY199">
        <v>1.24</v>
      </c>
      <c r="BZ199">
        <v>1.41</v>
      </c>
      <c r="CA199">
        <v>1.23</v>
      </c>
      <c r="CB199">
        <v>1.24</v>
      </c>
      <c r="CC199">
        <v>1.66</v>
      </c>
      <c r="CD199">
        <v>1.55</v>
      </c>
      <c r="CE199">
        <v>2.13</v>
      </c>
      <c r="CF199">
        <v>2.15</v>
      </c>
      <c r="CG199">
        <v>2.46</v>
      </c>
      <c r="CH199">
        <v>2.95</v>
      </c>
      <c r="CI199">
        <v>2.6</v>
      </c>
      <c r="CJ199">
        <v>2.2400000000000002</v>
      </c>
      <c r="CK199">
        <v>2.2400000000000002</v>
      </c>
      <c r="CL199">
        <v>2.38</v>
      </c>
      <c r="CM199">
        <v>2.61</v>
      </c>
      <c r="CN199">
        <v>2.64</v>
      </c>
      <c r="CO199">
        <v>2.6</v>
      </c>
      <c r="CP199">
        <v>2.4300000000000002</v>
      </c>
      <c r="CQ199">
        <v>2.41</v>
      </c>
      <c r="CR199">
        <v>2.88</v>
      </c>
      <c r="CS199">
        <v>2.4900000000000002</v>
      </c>
      <c r="CT199">
        <v>1.99</v>
      </c>
      <c r="CU199">
        <v>1.37</v>
      </c>
      <c r="CV199">
        <v>1.43</v>
      </c>
      <c r="CW199">
        <v>1.37</v>
      </c>
      <c r="CX199">
        <v>1.58</v>
      </c>
      <c r="CY199">
        <v>1.52</v>
      </c>
      <c r="CZ199">
        <v>1.89</v>
      </c>
      <c r="DA199">
        <v>1.98</v>
      </c>
      <c r="DB199">
        <v>2.37</v>
      </c>
      <c r="DC199">
        <v>2.33</v>
      </c>
      <c r="DD199">
        <v>2.2400000000000002</v>
      </c>
      <c r="DE199">
        <v>2.23</v>
      </c>
      <c r="DF199">
        <v>1.64</v>
      </c>
      <c r="DG199">
        <v>1.9</v>
      </c>
      <c r="DH199">
        <v>2.0099999999999998</v>
      </c>
      <c r="DI199">
        <v>1.94</v>
      </c>
      <c r="DJ199">
        <v>1.7</v>
      </c>
      <c r="DK199">
        <v>1.48</v>
      </c>
      <c r="DL199">
        <v>1.64</v>
      </c>
      <c r="DM199">
        <v>1.86</v>
      </c>
      <c r="DN199">
        <v>1.96</v>
      </c>
      <c r="DO199">
        <v>2.13</v>
      </c>
      <c r="DP199">
        <v>2.91</v>
      </c>
      <c r="DQ199">
        <v>3.4</v>
      </c>
      <c r="DR199">
        <v>3.73</v>
      </c>
      <c r="DS199">
        <v>3.37</v>
      </c>
      <c r="DT199">
        <v>3.02</v>
      </c>
      <c r="DU199">
        <v>3.07</v>
      </c>
      <c r="DV199">
        <v>3.43</v>
      </c>
      <c r="DW199">
        <v>3.09</v>
      </c>
      <c r="DX199">
        <v>2.86</v>
      </c>
      <c r="DY199">
        <v>2.8</v>
      </c>
    </row>
    <row r="200" spans="1:129" x14ac:dyDescent="0.3">
      <c r="A200" t="s">
        <v>424</v>
      </c>
      <c r="B200" t="str">
        <f t="shared" si="3"/>
        <v>TOU CN Equity</v>
      </c>
      <c r="C200" t="s">
        <v>204</v>
      </c>
      <c r="D200" t="s">
        <v>6</v>
      </c>
      <c r="E200" t="s">
        <v>6</v>
      </c>
      <c r="F200">
        <v>64.44</v>
      </c>
      <c r="G200" s="2">
        <v>42005</v>
      </c>
      <c r="H200" s="2">
        <v>45657</v>
      </c>
      <c r="I200" s="2" t="s">
        <v>664</v>
      </c>
      <c r="J200" s="4">
        <v>28.88</v>
      </c>
      <c r="K200">
        <v>32.125500000000002</v>
      </c>
      <c r="L200">
        <v>31.6873</v>
      </c>
      <c r="M200">
        <v>34.423699999999997</v>
      </c>
      <c r="N200">
        <v>33.225000000000001</v>
      </c>
      <c r="O200">
        <v>31.017700000000001</v>
      </c>
      <c r="P200">
        <v>26.735399999999998</v>
      </c>
      <c r="Q200">
        <v>27.529</v>
      </c>
      <c r="R200">
        <v>25.685500000000001</v>
      </c>
      <c r="S200">
        <v>22.494499999999999</v>
      </c>
      <c r="T200">
        <v>20.989899999999999</v>
      </c>
      <c r="U200">
        <v>18.476700000000001</v>
      </c>
      <c r="V200">
        <v>23.089700000000001</v>
      </c>
      <c r="W200">
        <v>20.626100000000001</v>
      </c>
      <c r="X200">
        <v>22.734200000000001</v>
      </c>
      <c r="Y200">
        <v>23.924600000000002</v>
      </c>
      <c r="Z200">
        <v>25.941800000000001</v>
      </c>
      <c r="AA200">
        <v>28.116</v>
      </c>
      <c r="AB200">
        <v>27.652999999999999</v>
      </c>
      <c r="AC200">
        <v>30.488600000000002</v>
      </c>
      <c r="AD200">
        <v>29.380800000000001</v>
      </c>
      <c r="AE200">
        <v>29.058399999999999</v>
      </c>
      <c r="AF200">
        <v>29.959499999999998</v>
      </c>
      <c r="AG200">
        <v>29.686699999999998</v>
      </c>
      <c r="AH200">
        <v>25.148199999999999</v>
      </c>
      <c r="AI200">
        <v>24.3049</v>
      </c>
      <c r="AJ200">
        <v>24.511600000000001</v>
      </c>
      <c r="AK200">
        <v>22.172000000000001</v>
      </c>
      <c r="AL200">
        <v>22.3291</v>
      </c>
      <c r="AM200">
        <v>23.048300000000001</v>
      </c>
      <c r="AN200">
        <v>22.8582</v>
      </c>
      <c r="AO200">
        <v>20.138400000000001</v>
      </c>
      <c r="AP200">
        <v>20.973299999999998</v>
      </c>
      <c r="AQ200">
        <v>19.5183</v>
      </c>
      <c r="AR200">
        <v>19.1629</v>
      </c>
      <c r="AS200">
        <v>18.8322</v>
      </c>
      <c r="AT200">
        <v>16.426500000000001</v>
      </c>
      <c r="AU200">
        <v>15.4345</v>
      </c>
      <c r="AV200">
        <v>18.136099999999999</v>
      </c>
      <c r="AW200">
        <v>20.045200000000001</v>
      </c>
      <c r="AX200">
        <v>21.464500000000001</v>
      </c>
      <c r="AY200">
        <v>19.569700000000001</v>
      </c>
      <c r="AZ200">
        <v>21.410900000000002</v>
      </c>
      <c r="BA200">
        <v>17.7119</v>
      </c>
      <c r="BB200">
        <v>19.037400000000002</v>
      </c>
      <c r="BC200">
        <v>16.073799999999999</v>
      </c>
      <c r="BD200">
        <v>15.404</v>
      </c>
      <c r="BE200">
        <v>14.296900000000001</v>
      </c>
      <c r="BF200">
        <v>15.0884</v>
      </c>
      <c r="BG200">
        <v>16.814499999999999</v>
      </c>
      <c r="BH200">
        <v>17.4605</v>
      </c>
      <c r="BI200">
        <v>16.944500000000001</v>
      </c>
      <c r="BJ200">
        <v>14.5504</v>
      </c>
      <c r="BK200">
        <v>14.2181</v>
      </c>
      <c r="BL200">
        <v>14.831799999999999</v>
      </c>
      <c r="BM200">
        <v>10.757300000000001</v>
      </c>
      <c r="BN200">
        <v>11.270300000000001</v>
      </c>
      <c r="BO200">
        <v>9.7142999999999997</v>
      </c>
      <c r="BP200">
        <v>10.6342</v>
      </c>
      <c r="BQ200">
        <v>13.197800000000001</v>
      </c>
      <c r="BR200">
        <v>11.5763</v>
      </c>
      <c r="BS200">
        <v>9.6685999999999996</v>
      </c>
      <c r="BT200">
        <v>7.5946999999999996</v>
      </c>
      <c r="BU200">
        <v>12.1304</v>
      </c>
      <c r="BV200">
        <v>12.024900000000001</v>
      </c>
      <c r="BW200">
        <v>10.537599999999999</v>
      </c>
      <c r="BX200">
        <v>12.091200000000001</v>
      </c>
      <c r="BY200">
        <v>14.710100000000001</v>
      </c>
      <c r="BZ200">
        <v>14.555400000000001</v>
      </c>
      <c r="CA200">
        <v>15.441000000000001</v>
      </c>
      <c r="CB200">
        <v>16.174600000000002</v>
      </c>
      <c r="CC200">
        <v>15.472799999999999</v>
      </c>
      <c r="CD200">
        <v>16.428599999999999</v>
      </c>
      <c r="CE200">
        <v>20.882899999999999</v>
      </c>
      <c r="CF200">
        <v>21.7089</v>
      </c>
      <c r="CG200">
        <v>24.0685</v>
      </c>
      <c r="CH200">
        <v>26.727699999999999</v>
      </c>
      <c r="CI200">
        <v>32.310400000000001</v>
      </c>
      <c r="CJ200">
        <v>31.061</v>
      </c>
      <c r="CK200">
        <v>30.769200000000001</v>
      </c>
      <c r="CL200">
        <v>40.526499999999999</v>
      </c>
      <c r="CM200">
        <v>40.966099999999997</v>
      </c>
      <c r="CN200">
        <v>38.932899999999997</v>
      </c>
      <c r="CO200">
        <v>37.570099999999996</v>
      </c>
      <c r="CP200">
        <v>41.691400000000002</v>
      </c>
      <c r="CQ200">
        <v>45.996699999999997</v>
      </c>
      <c r="CR200">
        <v>53.197400000000002</v>
      </c>
      <c r="CS200">
        <v>60.5398</v>
      </c>
      <c r="CT200">
        <v>72.111999999999995</v>
      </c>
      <c r="CU200">
        <v>61.9998</v>
      </c>
      <c r="CV200">
        <v>74.320099999999996</v>
      </c>
      <c r="CW200">
        <v>71.930099999999996</v>
      </c>
      <c r="CX200">
        <v>66.688599999999994</v>
      </c>
      <c r="CY200">
        <v>71.305400000000006</v>
      </c>
      <c r="CZ200">
        <v>76.052300000000002</v>
      </c>
      <c r="DA200">
        <v>63.679200000000002</v>
      </c>
      <c r="DB200">
        <v>57.797800000000002</v>
      </c>
      <c r="DC200">
        <v>55.737900000000003</v>
      </c>
      <c r="DD200">
        <v>52.731999999999999</v>
      </c>
      <c r="DE200">
        <v>56.992100000000001</v>
      </c>
      <c r="DF200">
        <v>53.134599999999999</v>
      </c>
      <c r="DG200">
        <v>58.697499999999998</v>
      </c>
      <c r="DH200">
        <v>64.264499999999998</v>
      </c>
      <c r="DI200">
        <v>65.157799999999995</v>
      </c>
      <c r="DJ200">
        <v>64.514799999999994</v>
      </c>
      <c r="DK200">
        <v>69.215400000000002</v>
      </c>
      <c r="DL200">
        <v>61.994700000000002</v>
      </c>
      <c r="DM200">
        <v>56.510100000000001</v>
      </c>
      <c r="DN200">
        <v>55.125599999999999</v>
      </c>
      <c r="DO200">
        <v>58.2455</v>
      </c>
      <c r="DP200">
        <v>60.357799999999997</v>
      </c>
      <c r="DQ200">
        <v>64.122399999999999</v>
      </c>
      <c r="DR200">
        <v>64.436899999999994</v>
      </c>
      <c r="DS200">
        <v>59.437399999999997</v>
      </c>
      <c r="DT200">
        <v>58.1922</v>
      </c>
      <c r="DU200">
        <v>58.834000000000003</v>
      </c>
      <c r="DV200">
        <v>60.525100000000002</v>
      </c>
      <c r="DW200">
        <v>61.854900000000001</v>
      </c>
      <c r="DX200">
        <v>63.579799999999999</v>
      </c>
      <c r="DY200">
        <v>64.456100000000006</v>
      </c>
    </row>
    <row r="201" spans="1:129" hidden="1" x14ac:dyDescent="0.3">
      <c r="A201" t="s">
        <v>425</v>
      </c>
      <c r="B201" s="5" t="str">
        <f t="shared" si="3"/>
        <v>TPZ CN Equity</v>
      </c>
      <c r="C201" t="s">
        <v>205</v>
      </c>
      <c r="D201" t="s">
        <v>6</v>
      </c>
      <c r="E201" t="s">
        <v>6</v>
      </c>
      <c r="F201">
        <v>29.2</v>
      </c>
      <c r="G201" s="2">
        <v>42005</v>
      </c>
      <c r="H201" s="2">
        <v>45657</v>
      </c>
      <c r="I201" s="2" t="s">
        <v>664</v>
      </c>
      <c r="J201" s="4">
        <v>9.85</v>
      </c>
      <c r="K201">
        <v>10.5975</v>
      </c>
      <c r="L201">
        <v>10.363300000000001</v>
      </c>
      <c r="M201">
        <v>10.782400000000001</v>
      </c>
      <c r="N201">
        <v>11.003399999999999</v>
      </c>
      <c r="O201">
        <v>11.253</v>
      </c>
      <c r="P201">
        <v>11.1989</v>
      </c>
      <c r="Q201">
        <v>11.2607</v>
      </c>
      <c r="R201">
        <v>13.5305</v>
      </c>
      <c r="S201">
        <v>12.4903</v>
      </c>
      <c r="T201">
        <v>12.3261</v>
      </c>
      <c r="U201">
        <v>13.6442</v>
      </c>
      <c r="V201">
        <v>14.3652</v>
      </c>
      <c r="W201">
        <v>14.0641</v>
      </c>
      <c r="X201">
        <v>14.3405</v>
      </c>
      <c r="Y201">
        <v>14.557399999999999</v>
      </c>
      <c r="Z201">
        <v>15.955299999999999</v>
      </c>
      <c r="AA201">
        <v>17.004799999999999</v>
      </c>
      <c r="AB201">
        <v>18.5182</v>
      </c>
      <c r="AC201">
        <v>19.234200000000001</v>
      </c>
      <c r="AD201">
        <v>16.712399999999999</v>
      </c>
      <c r="AE201">
        <v>18.448699999999999</v>
      </c>
      <c r="AF201">
        <v>17.0169</v>
      </c>
      <c r="AG201">
        <v>17.357500000000002</v>
      </c>
      <c r="AH201">
        <v>19.208300000000001</v>
      </c>
      <c r="AI201">
        <v>19.633500000000002</v>
      </c>
      <c r="AJ201">
        <v>17.864799999999999</v>
      </c>
      <c r="AK201">
        <v>17.492699999999999</v>
      </c>
      <c r="AL201">
        <v>16.351400000000002</v>
      </c>
      <c r="AM201">
        <v>16.4146</v>
      </c>
      <c r="AN201">
        <v>16.6723</v>
      </c>
      <c r="AO201">
        <v>17.711600000000001</v>
      </c>
      <c r="AP201">
        <v>17.976900000000001</v>
      </c>
      <c r="AQ201">
        <v>18.691400000000002</v>
      </c>
      <c r="AR201">
        <v>18.9267</v>
      </c>
      <c r="AS201">
        <v>18.939900000000002</v>
      </c>
      <c r="AT201">
        <v>18.736699999999999</v>
      </c>
      <c r="AU201">
        <v>17.198799999999999</v>
      </c>
      <c r="AV201">
        <v>17.418299999999999</v>
      </c>
      <c r="AW201">
        <v>17.472200000000001</v>
      </c>
      <c r="AX201">
        <v>18.011500000000002</v>
      </c>
      <c r="AY201">
        <v>20.340499999999999</v>
      </c>
      <c r="AZ201">
        <v>20.787400000000002</v>
      </c>
      <c r="BA201">
        <v>20.905999999999999</v>
      </c>
      <c r="BB201">
        <v>22.2029</v>
      </c>
      <c r="BC201">
        <v>24.043800000000001</v>
      </c>
      <c r="BD201">
        <v>24.700700000000001</v>
      </c>
      <c r="BE201">
        <v>24.227599999999999</v>
      </c>
      <c r="BF201">
        <v>25.0336</v>
      </c>
      <c r="BG201">
        <v>26.092700000000001</v>
      </c>
      <c r="BH201">
        <v>26.4224</v>
      </c>
    </row>
    <row r="202" spans="1:129" x14ac:dyDescent="0.3">
      <c r="A202" t="s">
        <v>426</v>
      </c>
      <c r="B202" t="str">
        <f t="shared" si="3"/>
        <v>TRI CN Equity</v>
      </c>
      <c r="C202" t="s">
        <v>206</v>
      </c>
      <c r="D202" t="s">
        <v>6</v>
      </c>
      <c r="E202" t="s">
        <v>6</v>
      </c>
      <c r="F202">
        <v>150.44999999999999</v>
      </c>
      <c r="G202" s="2">
        <v>42005</v>
      </c>
      <c r="H202" s="2">
        <v>45657</v>
      </c>
      <c r="I202" s="2" t="s">
        <v>665</v>
      </c>
      <c r="J202" s="4">
        <v>43.4</v>
      </c>
      <c r="K202">
        <v>44.037500000000001</v>
      </c>
      <c r="L202">
        <v>46.093000000000004</v>
      </c>
      <c r="M202">
        <v>44.4863</v>
      </c>
      <c r="N202">
        <v>44.947200000000002</v>
      </c>
      <c r="O202">
        <v>43.055500000000002</v>
      </c>
      <c r="P202">
        <v>47.924900000000001</v>
      </c>
      <c r="Q202">
        <v>46.702399999999997</v>
      </c>
      <c r="R202">
        <v>48.947200000000002</v>
      </c>
      <c r="S202">
        <v>48.983699999999999</v>
      </c>
      <c r="T202">
        <v>49.707099999999997</v>
      </c>
      <c r="U202">
        <v>48.2346</v>
      </c>
      <c r="V202">
        <v>48.2254</v>
      </c>
      <c r="W202">
        <v>46.048699999999997</v>
      </c>
      <c r="X202">
        <v>48.882100000000001</v>
      </c>
      <c r="Y202">
        <v>47.971699999999998</v>
      </c>
      <c r="Z202">
        <v>51.581099999999999</v>
      </c>
      <c r="AA202">
        <v>48.958500000000001</v>
      </c>
      <c r="AB202">
        <v>51.524900000000002</v>
      </c>
      <c r="AC202">
        <v>51.2849</v>
      </c>
      <c r="AD202">
        <v>51.228299999999997</v>
      </c>
      <c r="AE202">
        <v>49.915700000000001</v>
      </c>
      <c r="AF202">
        <v>55.2121</v>
      </c>
      <c r="AG202">
        <v>55.945300000000003</v>
      </c>
      <c r="AH202">
        <v>55.535800000000002</v>
      </c>
      <c r="AI202">
        <v>53.883400000000002</v>
      </c>
      <c r="AJ202">
        <v>55.178699999999999</v>
      </c>
      <c r="AK202">
        <v>59.5154</v>
      </c>
      <c r="AL202">
        <v>56.974299999999999</v>
      </c>
      <c r="AM202">
        <v>58.057299999999998</v>
      </c>
      <c r="AN202">
        <v>55.214399999999998</v>
      </c>
      <c r="AO202">
        <v>55.6248</v>
      </c>
      <c r="AP202">
        <v>55.770899999999997</v>
      </c>
      <c r="AQ202">
        <v>58.761600000000001</v>
      </c>
      <c r="AR202">
        <v>55.785899999999998</v>
      </c>
      <c r="AS202">
        <v>53.7928</v>
      </c>
      <c r="AT202">
        <v>52.261200000000002</v>
      </c>
      <c r="AU202">
        <v>50.073599999999999</v>
      </c>
      <c r="AV202">
        <v>49.311</v>
      </c>
      <c r="AW202">
        <v>51.133299999999998</v>
      </c>
      <c r="AX202">
        <v>50.377699999999997</v>
      </c>
      <c r="AY202">
        <v>53.015999999999998</v>
      </c>
      <c r="AZ202">
        <v>53.945399999999999</v>
      </c>
      <c r="BA202">
        <v>58.474200000000003</v>
      </c>
      <c r="BB202">
        <v>59.380899999999997</v>
      </c>
      <c r="BC202">
        <v>61.728299999999997</v>
      </c>
      <c r="BD202">
        <v>61.854599999999998</v>
      </c>
      <c r="BE202">
        <v>60.748899999999999</v>
      </c>
      <c r="BF202">
        <v>63.310400000000001</v>
      </c>
      <c r="BG202">
        <v>65.936400000000006</v>
      </c>
      <c r="BH202">
        <v>73.340999999999994</v>
      </c>
      <c r="BI202">
        <v>76.791499999999999</v>
      </c>
      <c r="BJ202">
        <v>80.118600000000001</v>
      </c>
      <c r="BK202">
        <v>78.7941</v>
      </c>
      <c r="BL202">
        <v>82.674199999999999</v>
      </c>
      <c r="BM202">
        <v>85.790499999999994</v>
      </c>
      <c r="BN202">
        <v>83.033600000000007</v>
      </c>
      <c r="BO202">
        <v>82.996099999999998</v>
      </c>
      <c r="BP202">
        <v>87.533199999999994</v>
      </c>
      <c r="BQ202">
        <v>87.542599999999993</v>
      </c>
      <c r="BR202">
        <v>100.2655</v>
      </c>
      <c r="BS202">
        <v>93.97</v>
      </c>
      <c r="BT202">
        <v>90.801400000000001</v>
      </c>
      <c r="BU202">
        <v>92.875399999999999</v>
      </c>
      <c r="BV202">
        <v>87.823899999999995</v>
      </c>
      <c r="BW202">
        <v>87.843000000000004</v>
      </c>
      <c r="BX202">
        <v>89.004800000000003</v>
      </c>
      <c r="BY202">
        <v>95.436999999999998</v>
      </c>
      <c r="BZ202">
        <v>101.7064</v>
      </c>
      <c r="CA202">
        <v>99.141199999999998</v>
      </c>
      <c r="CB202">
        <v>98.993499999999997</v>
      </c>
      <c r="CC202">
        <v>100.18600000000001</v>
      </c>
      <c r="CD202">
        <v>100.27249999999999</v>
      </c>
      <c r="CE202">
        <v>106.456</v>
      </c>
      <c r="CF202">
        <v>106.3608</v>
      </c>
      <c r="CG202">
        <v>110.12869999999999</v>
      </c>
      <c r="CH202">
        <v>113.3099</v>
      </c>
      <c r="CI202">
        <v>119.4712</v>
      </c>
      <c r="CJ202">
        <v>128.27170000000001</v>
      </c>
      <c r="CK202">
        <v>143.54390000000001</v>
      </c>
      <c r="CL202">
        <v>136.36770000000001</v>
      </c>
      <c r="CM202">
        <v>144.95570000000001</v>
      </c>
      <c r="CN202">
        <v>149.33029999999999</v>
      </c>
      <c r="CO202">
        <v>147.7867</v>
      </c>
      <c r="CP202">
        <v>133.3177</v>
      </c>
      <c r="CQ202">
        <v>125.7718</v>
      </c>
      <c r="CR202">
        <v>133.20070000000001</v>
      </c>
      <c r="CS202">
        <v>126.0466</v>
      </c>
      <c r="CT202">
        <v>123.4273</v>
      </c>
      <c r="CU202">
        <v>132.3005</v>
      </c>
      <c r="CV202">
        <v>141.7654</v>
      </c>
      <c r="CW202">
        <v>143.12989999999999</v>
      </c>
      <c r="CX202">
        <v>140.3389</v>
      </c>
      <c r="CY202">
        <v>143.39709999999999</v>
      </c>
      <c r="CZ202">
        <v>157.39019999999999</v>
      </c>
      <c r="DA202">
        <v>153.48500000000001</v>
      </c>
      <c r="DB202">
        <v>157.2809</v>
      </c>
      <c r="DC202">
        <v>164.87700000000001</v>
      </c>
      <c r="DD202">
        <v>180.5805</v>
      </c>
      <c r="DE202">
        <v>177.74709999999999</v>
      </c>
      <c r="DF202">
        <v>172.8982</v>
      </c>
      <c r="DG202">
        <v>172.69130000000001</v>
      </c>
      <c r="DH202">
        <v>171.86089999999999</v>
      </c>
      <c r="DI202">
        <v>168.41380000000001</v>
      </c>
      <c r="DJ202">
        <v>161.0291</v>
      </c>
      <c r="DK202">
        <v>160.98060000000001</v>
      </c>
      <c r="DL202">
        <v>184.40209999999999</v>
      </c>
      <c r="DM202">
        <v>188.43879999999999</v>
      </c>
      <c r="DN202">
        <v>194.15819999999999</v>
      </c>
      <c r="DO202">
        <v>209.09299999999999</v>
      </c>
      <c r="DP202">
        <v>205.73570000000001</v>
      </c>
      <c r="DQ202">
        <v>202.93459999999999</v>
      </c>
      <c r="DR202">
        <v>229.6448</v>
      </c>
      <c r="DS202">
        <v>225.79679999999999</v>
      </c>
      <c r="DT202">
        <v>219.2954</v>
      </c>
      <c r="DU202">
        <v>226.7407</v>
      </c>
      <c r="DV202">
        <v>226.613</v>
      </c>
      <c r="DW202">
        <v>223.88210000000001</v>
      </c>
      <c r="DX202">
        <v>225.1602</v>
      </c>
      <c r="DY202">
        <v>227.506</v>
      </c>
    </row>
    <row r="203" spans="1:129" x14ac:dyDescent="0.3">
      <c r="A203" t="s">
        <v>427</v>
      </c>
      <c r="B203" t="str">
        <f t="shared" si="3"/>
        <v>TRP CN Equity</v>
      </c>
      <c r="C203" t="s">
        <v>207</v>
      </c>
      <c r="D203" t="s">
        <v>6</v>
      </c>
      <c r="E203" t="s">
        <v>6</v>
      </c>
      <c r="F203">
        <v>79.84</v>
      </c>
      <c r="G203" s="2">
        <v>42005</v>
      </c>
      <c r="H203" s="2">
        <v>45657</v>
      </c>
      <c r="I203" s="2" t="s">
        <v>664</v>
      </c>
      <c r="J203" s="4">
        <v>28.96</v>
      </c>
      <c r="K203">
        <v>28.060099999999998</v>
      </c>
      <c r="L203">
        <v>27.9863</v>
      </c>
      <c r="M203">
        <v>28.953099999999999</v>
      </c>
      <c r="N203">
        <v>27.8673</v>
      </c>
      <c r="O203">
        <v>26.500800000000002</v>
      </c>
      <c r="P203">
        <v>26.537299999999998</v>
      </c>
      <c r="Q203">
        <v>23.9635</v>
      </c>
      <c r="R203">
        <v>22.2943</v>
      </c>
      <c r="S203">
        <v>23.2453</v>
      </c>
      <c r="T203">
        <v>22.262599999999999</v>
      </c>
      <c r="U203">
        <v>24.142600000000002</v>
      </c>
      <c r="V203">
        <v>25.991099999999999</v>
      </c>
      <c r="W203">
        <v>26.525400000000001</v>
      </c>
      <c r="X203">
        <v>27.5898</v>
      </c>
      <c r="Y203">
        <v>28.151800000000001</v>
      </c>
      <c r="Z203">
        <v>29.362100000000002</v>
      </c>
      <c r="AA203">
        <v>31.902999999999999</v>
      </c>
      <c r="AB203">
        <v>33.027200000000001</v>
      </c>
      <c r="AC203">
        <v>32.4542</v>
      </c>
      <c r="AD203">
        <v>34.414999999999999</v>
      </c>
      <c r="AE203">
        <v>33.5944</v>
      </c>
      <c r="AF203">
        <v>33.2254</v>
      </c>
      <c r="AG203">
        <v>33.646999999999998</v>
      </c>
      <c r="AH203">
        <v>34.119500000000002</v>
      </c>
      <c r="AI203">
        <v>33.936</v>
      </c>
      <c r="AJ203">
        <v>34.453899999999997</v>
      </c>
      <c r="AK203">
        <v>35.582299999999996</v>
      </c>
      <c r="AL203">
        <v>35.206200000000003</v>
      </c>
      <c r="AM203">
        <v>35.055700000000002</v>
      </c>
      <c r="AN203">
        <v>36.121699999999997</v>
      </c>
      <c r="AO203">
        <v>35.957299999999996</v>
      </c>
      <c r="AP203">
        <v>35.325699999999998</v>
      </c>
      <c r="AQ203">
        <v>35.085099999999997</v>
      </c>
      <c r="AR203">
        <v>35.445999999999998</v>
      </c>
      <c r="AS203">
        <v>35.405200000000001</v>
      </c>
      <c r="AT203">
        <v>32.772100000000002</v>
      </c>
      <c r="AU203">
        <v>32.118200000000002</v>
      </c>
      <c r="AV203">
        <v>31.2441</v>
      </c>
      <c r="AW203">
        <v>31.924299999999999</v>
      </c>
      <c r="AX203">
        <v>31.830500000000001</v>
      </c>
      <c r="AY203">
        <v>33.762999999999998</v>
      </c>
      <c r="AZ203">
        <v>34.730499999999999</v>
      </c>
      <c r="BA203">
        <v>32.991399999999999</v>
      </c>
      <c r="BB203">
        <v>31.432099999999998</v>
      </c>
      <c r="BC203">
        <v>29.856300000000001</v>
      </c>
      <c r="BD203">
        <v>32.749299999999998</v>
      </c>
      <c r="BE203">
        <v>29.737500000000001</v>
      </c>
      <c r="BF203">
        <v>34.086799999999997</v>
      </c>
      <c r="BG203">
        <v>35.898499999999999</v>
      </c>
      <c r="BH203">
        <v>37.070300000000003</v>
      </c>
      <c r="BI203">
        <v>39.491399999999999</v>
      </c>
      <c r="BJ203">
        <v>40.683399999999999</v>
      </c>
      <c r="BK203">
        <v>40.565399999999997</v>
      </c>
      <c r="BL203">
        <v>40.378</v>
      </c>
      <c r="BM203">
        <v>42.627499999999998</v>
      </c>
      <c r="BN203">
        <v>43.333199999999998</v>
      </c>
      <c r="BO203">
        <v>41.937199999999997</v>
      </c>
      <c r="BP203">
        <v>42.448799999999999</v>
      </c>
      <c r="BQ203">
        <v>44.157699999999998</v>
      </c>
      <c r="BR203">
        <v>46.334899999999998</v>
      </c>
      <c r="BS203">
        <v>44.668500000000002</v>
      </c>
      <c r="BT203">
        <v>40.5</v>
      </c>
      <c r="BU203">
        <v>41.477699999999999</v>
      </c>
      <c r="BV203">
        <v>40.176299999999998</v>
      </c>
      <c r="BW203">
        <v>38.093899999999998</v>
      </c>
      <c r="BX203">
        <v>40.097099999999998</v>
      </c>
      <c r="BY203">
        <v>40.057699999999997</v>
      </c>
      <c r="BZ203">
        <v>37.2239</v>
      </c>
      <c r="CA203">
        <v>34.919899999999998</v>
      </c>
      <c r="CB203">
        <v>38.042999999999999</v>
      </c>
      <c r="CC203">
        <v>34.999200000000002</v>
      </c>
      <c r="CD203">
        <v>37.0687</v>
      </c>
      <c r="CE203">
        <v>36.047400000000003</v>
      </c>
      <c r="CF203">
        <v>39.535499999999999</v>
      </c>
      <c r="CG203">
        <v>41.7316</v>
      </c>
      <c r="CH203">
        <v>41.807099999999998</v>
      </c>
      <c r="CI203">
        <v>42.692300000000003</v>
      </c>
      <c r="CJ203">
        <v>42.330300000000001</v>
      </c>
      <c r="CK203">
        <v>41.69</v>
      </c>
      <c r="CL203">
        <v>43.015500000000003</v>
      </c>
      <c r="CM203">
        <v>47.242199999999997</v>
      </c>
      <c r="CN203">
        <v>42.281599999999997</v>
      </c>
      <c r="CO203">
        <v>42.119100000000003</v>
      </c>
      <c r="CP203">
        <v>46.994599999999998</v>
      </c>
      <c r="CQ203">
        <v>48.755899999999997</v>
      </c>
      <c r="CR203">
        <v>51.114699999999999</v>
      </c>
      <c r="CS203">
        <v>49.258899999999997</v>
      </c>
      <c r="CT203">
        <v>53.072000000000003</v>
      </c>
      <c r="CU203">
        <v>48.977499999999999</v>
      </c>
      <c r="CV203">
        <v>50.145400000000002</v>
      </c>
      <c r="CW203">
        <v>46.538899999999998</v>
      </c>
      <c r="CX203">
        <v>41.516500000000001</v>
      </c>
      <c r="CY203">
        <v>44.650399999999998</v>
      </c>
      <c r="CZ203">
        <v>44.471299999999999</v>
      </c>
      <c r="DA203">
        <v>40.954999999999998</v>
      </c>
      <c r="DB203">
        <v>43.496600000000001</v>
      </c>
      <c r="DC203">
        <v>41.205300000000001</v>
      </c>
      <c r="DD203">
        <v>40.585999999999999</v>
      </c>
      <c r="DE203">
        <v>43.473399999999998</v>
      </c>
      <c r="DF203">
        <v>40.794400000000003</v>
      </c>
      <c r="DG203">
        <v>42.065399999999997</v>
      </c>
      <c r="DH203">
        <v>37.131300000000003</v>
      </c>
      <c r="DI203">
        <v>38.341299999999997</v>
      </c>
      <c r="DJ203">
        <v>37.4131</v>
      </c>
      <c r="DK203">
        <v>38.254100000000001</v>
      </c>
      <c r="DL203">
        <v>40.761099999999999</v>
      </c>
      <c r="DM203">
        <v>42.192900000000002</v>
      </c>
      <c r="DN203">
        <v>43.2363</v>
      </c>
      <c r="DO203">
        <v>43.758000000000003</v>
      </c>
      <c r="DP203">
        <v>45.167200000000001</v>
      </c>
      <c r="DQ203">
        <v>40.9193</v>
      </c>
      <c r="DR203">
        <v>43.607399999999998</v>
      </c>
      <c r="DS203">
        <v>43.823500000000003</v>
      </c>
      <c r="DT203">
        <v>49.535899999999998</v>
      </c>
      <c r="DU203">
        <v>52.747</v>
      </c>
      <c r="DV203">
        <v>55.147399999999998</v>
      </c>
      <c r="DW203">
        <v>60.978999999999999</v>
      </c>
      <c r="DX203">
        <v>64.274699999999996</v>
      </c>
      <c r="DY203">
        <v>63.862499999999997</v>
      </c>
    </row>
    <row r="204" spans="1:129" hidden="1" x14ac:dyDescent="0.3">
      <c r="A204" t="s">
        <v>428</v>
      </c>
      <c r="B204" s="5" t="str">
        <f t="shared" si="3"/>
        <v>TSU CN Equity</v>
      </c>
      <c r="C204" t="s">
        <v>208</v>
      </c>
      <c r="D204" t="s">
        <v>6</v>
      </c>
      <c r="E204" t="s">
        <v>6</v>
      </c>
      <c r="F204">
        <v>41.53</v>
      </c>
      <c r="G204" s="2">
        <v>42005</v>
      </c>
      <c r="H204" s="2">
        <v>45657</v>
      </c>
      <c r="I204" s="2" t="s">
        <v>670</v>
      </c>
      <c r="J204" s="4">
        <v>5.16</v>
      </c>
      <c r="K204">
        <v>5.4249999999999998</v>
      </c>
      <c r="L204">
        <v>6.4225000000000003</v>
      </c>
      <c r="M204">
        <v>6.125</v>
      </c>
      <c r="N204">
        <v>6.65</v>
      </c>
      <c r="O204">
        <v>7.2125000000000004</v>
      </c>
      <c r="P204">
        <v>6.62</v>
      </c>
      <c r="Q204">
        <v>6.44</v>
      </c>
      <c r="R204">
        <v>6.28</v>
      </c>
      <c r="S204">
        <v>6.31</v>
      </c>
      <c r="T204">
        <v>6.4375</v>
      </c>
      <c r="U204">
        <v>6.1875</v>
      </c>
      <c r="V204">
        <v>6.5250000000000004</v>
      </c>
      <c r="W204">
        <v>6.6524999999999999</v>
      </c>
      <c r="X204">
        <v>7</v>
      </c>
      <c r="Y204">
        <v>7</v>
      </c>
      <c r="Z204">
        <v>6.8875000000000002</v>
      </c>
      <c r="AA204">
        <v>6.4950000000000001</v>
      </c>
      <c r="AB204">
        <v>6.7874999999999996</v>
      </c>
      <c r="AC204">
        <v>6.5250000000000004</v>
      </c>
      <c r="AD204">
        <v>6.75</v>
      </c>
      <c r="AE204">
        <v>6.9375</v>
      </c>
      <c r="AF204">
        <v>7.5125000000000002</v>
      </c>
      <c r="AG204">
        <v>7.1224999999999996</v>
      </c>
      <c r="AH204">
        <v>7.5175000000000001</v>
      </c>
      <c r="AI204">
        <v>7.45</v>
      </c>
      <c r="AJ204">
        <v>7.4</v>
      </c>
      <c r="AK204">
        <v>6.9375</v>
      </c>
      <c r="AL204">
        <v>7.4725000000000001</v>
      </c>
      <c r="AM204">
        <v>7.8875000000000002</v>
      </c>
      <c r="AN204">
        <v>10.067500000000001</v>
      </c>
      <c r="AO204">
        <v>10.067500000000001</v>
      </c>
      <c r="AP204">
        <v>10.8725</v>
      </c>
      <c r="AQ204">
        <v>12.0875</v>
      </c>
      <c r="AR204">
        <v>10.244999999999999</v>
      </c>
      <c r="AS204">
        <v>10.137499999999999</v>
      </c>
      <c r="AT204">
        <v>13</v>
      </c>
      <c r="AU204">
        <v>15.3125</v>
      </c>
      <c r="AV204">
        <v>19.932500000000001</v>
      </c>
      <c r="AW204">
        <v>22.0075</v>
      </c>
      <c r="AX204">
        <v>21.1875</v>
      </c>
      <c r="AY204">
        <v>21.797499999999999</v>
      </c>
      <c r="AZ204">
        <v>20.524999999999999</v>
      </c>
      <c r="BA204">
        <v>22.267499999999998</v>
      </c>
      <c r="BB204">
        <v>21.535</v>
      </c>
      <c r="BC204">
        <v>30.925000000000001</v>
      </c>
      <c r="BD204">
        <v>29.752500000000001</v>
      </c>
      <c r="BE204">
        <v>32.772500000000001</v>
      </c>
      <c r="BF204">
        <v>39.844999999999999</v>
      </c>
      <c r="BG204">
        <v>41.447499999999998</v>
      </c>
      <c r="BH204">
        <v>46.6</v>
      </c>
      <c r="BI204">
        <v>45.43</v>
      </c>
      <c r="BJ204">
        <v>43.24</v>
      </c>
      <c r="BK204">
        <v>41.83</v>
      </c>
      <c r="BL204">
        <v>43.78</v>
      </c>
      <c r="BM204">
        <v>47.69</v>
      </c>
      <c r="BN204">
        <v>42.95</v>
      </c>
      <c r="BO204">
        <v>34.72</v>
      </c>
      <c r="BP204">
        <v>34.369999999999997</v>
      </c>
      <c r="BQ204">
        <v>30.89</v>
      </c>
      <c r="BR204">
        <v>34.83</v>
      </c>
      <c r="BS204">
        <v>33.33</v>
      </c>
      <c r="BT204">
        <v>35.729999999999997</v>
      </c>
      <c r="BU204">
        <v>34.78</v>
      </c>
      <c r="BV204">
        <v>33.409999999999997</v>
      </c>
      <c r="BW204">
        <v>39.630000000000003</v>
      </c>
      <c r="BX204">
        <v>42.9</v>
      </c>
      <c r="BY204">
        <v>45.29</v>
      </c>
      <c r="BZ204">
        <v>41.91</v>
      </c>
      <c r="CA204">
        <v>34.67</v>
      </c>
      <c r="CB204">
        <v>33.090000000000003</v>
      </c>
      <c r="CC204">
        <v>31.31</v>
      </c>
      <c r="CD204">
        <v>34.43</v>
      </c>
      <c r="CE204">
        <v>37.57</v>
      </c>
      <c r="CF204">
        <v>33.76</v>
      </c>
      <c r="CG204">
        <v>32.049999999999997</v>
      </c>
      <c r="CH204">
        <v>30.13</v>
      </c>
      <c r="CI204">
        <v>30.49</v>
      </c>
      <c r="CJ204">
        <v>33.869999999999997</v>
      </c>
      <c r="CK204">
        <v>34</v>
      </c>
      <c r="CL204">
        <v>37.51</v>
      </c>
      <c r="CM204">
        <v>43.75</v>
      </c>
      <c r="CN204">
        <v>41.65</v>
      </c>
      <c r="CO204">
        <v>42.05</v>
      </c>
      <c r="CP204">
        <v>40.33</v>
      </c>
      <c r="CQ204">
        <v>41.38</v>
      </c>
      <c r="CR204">
        <v>46.18</v>
      </c>
      <c r="CS204">
        <v>41.82</v>
      </c>
      <c r="CT204">
        <v>43.19</v>
      </c>
      <c r="CU204">
        <v>41.2</v>
      </c>
      <c r="CV204">
        <v>40.31</v>
      </c>
      <c r="CW204">
        <v>38.979999999999997</v>
      </c>
    </row>
    <row r="205" spans="1:129" x14ac:dyDescent="0.3">
      <c r="A205" t="s">
        <v>429</v>
      </c>
      <c r="B205" t="str">
        <f t="shared" si="3"/>
        <v>TVE CN Equity</v>
      </c>
      <c r="C205" t="s">
        <v>209</v>
      </c>
      <c r="D205" t="s">
        <v>6</v>
      </c>
      <c r="E205" t="s">
        <v>6</v>
      </c>
      <c r="F205">
        <v>9.2100000000000009</v>
      </c>
      <c r="G205" s="2">
        <v>42005</v>
      </c>
      <c r="H205" s="2">
        <v>45657</v>
      </c>
      <c r="I205" s="2" t="s">
        <v>664</v>
      </c>
      <c r="J205" s="4">
        <v>3.1</v>
      </c>
      <c r="K205">
        <v>3.7223000000000002</v>
      </c>
      <c r="L205">
        <v>3.5912000000000002</v>
      </c>
      <c r="M205">
        <v>3.9582000000000002</v>
      </c>
      <c r="N205">
        <v>3.2766999999999999</v>
      </c>
      <c r="O205">
        <v>3.0844</v>
      </c>
      <c r="P205">
        <v>2.4028999999999998</v>
      </c>
      <c r="Q205">
        <v>2.3330000000000002</v>
      </c>
      <c r="R205">
        <v>2.0533999999999999</v>
      </c>
      <c r="S205">
        <v>2.3330000000000002</v>
      </c>
      <c r="T205">
        <v>2.5076999999999998</v>
      </c>
      <c r="U205">
        <v>2.6126</v>
      </c>
      <c r="V205">
        <v>2.6911999999999998</v>
      </c>
      <c r="W205">
        <v>2.6738</v>
      </c>
      <c r="X205">
        <v>3.3815</v>
      </c>
      <c r="Y205">
        <v>3.4689000000000001</v>
      </c>
      <c r="Z205">
        <v>3.3290999999999999</v>
      </c>
      <c r="AA205">
        <v>3.2067999999999999</v>
      </c>
      <c r="AB205">
        <v>2.9708000000000001</v>
      </c>
      <c r="AC205">
        <v>2.9359000000000002</v>
      </c>
      <c r="AD205">
        <v>3.1543000000000001</v>
      </c>
      <c r="AE205">
        <v>2.9272</v>
      </c>
      <c r="AF205">
        <v>3.0844</v>
      </c>
      <c r="AG205">
        <v>3.0232999999999999</v>
      </c>
      <c r="AH205">
        <v>2.8048000000000002</v>
      </c>
      <c r="AI205">
        <v>2.5863999999999998</v>
      </c>
      <c r="AJ205">
        <v>2.5427</v>
      </c>
      <c r="AK205">
        <v>2.2717999999999998</v>
      </c>
      <c r="AL205">
        <v>1.9573</v>
      </c>
      <c r="AM205">
        <v>1.9484999999999999</v>
      </c>
      <c r="AN205">
        <v>2.0446</v>
      </c>
      <c r="AO205">
        <v>2.0184000000000002</v>
      </c>
      <c r="AP205">
        <v>2.4727999999999999</v>
      </c>
      <c r="AQ205">
        <v>2.6387999999999998</v>
      </c>
      <c r="AR205">
        <v>2.3942000000000001</v>
      </c>
      <c r="AS205">
        <v>2.4990000000000001</v>
      </c>
      <c r="AT205">
        <v>2.4815</v>
      </c>
      <c r="AU205">
        <v>2.2806000000000002</v>
      </c>
      <c r="AV205">
        <v>2.4466000000000001</v>
      </c>
      <c r="AW205">
        <v>3.1107</v>
      </c>
      <c r="AX205">
        <v>3.766</v>
      </c>
      <c r="AY205">
        <v>4.0281000000000002</v>
      </c>
      <c r="AZ205">
        <v>4.1940999999999997</v>
      </c>
      <c r="BA205">
        <v>4.2378</v>
      </c>
      <c r="BB205">
        <v>4.3951000000000002</v>
      </c>
      <c r="BC205">
        <v>3.1019000000000001</v>
      </c>
      <c r="BD205">
        <v>1.9136</v>
      </c>
      <c r="BE205">
        <v>2.0621</v>
      </c>
      <c r="BF205">
        <v>1.8874</v>
      </c>
      <c r="BG205">
        <v>2.4203999999999999</v>
      </c>
      <c r="BH205">
        <v>2.1233</v>
      </c>
      <c r="BI205">
        <v>2.3942000000000001</v>
      </c>
      <c r="BJ205">
        <v>1.8524</v>
      </c>
      <c r="BK205">
        <v>1.8262</v>
      </c>
      <c r="BL205">
        <v>1.8874</v>
      </c>
      <c r="BM205">
        <v>1.6427</v>
      </c>
      <c r="BN205">
        <v>1.7738</v>
      </c>
      <c r="BO205">
        <v>1.4854000000000001</v>
      </c>
      <c r="BP205">
        <v>1.5814999999999999</v>
      </c>
      <c r="BQ205">
        <v>1.7476</v>
      </c>
      <c r="BR205">
        <v>1.4766999999999999</v>
      </c>
      <c r="BS205">
        <v>1.1272</v>
      </c>
      <c r="BT205">
        <v>0.42380000000000001</v>
      </c>
      <c r="BU205">
        <v>0.69899999999999995</v>
      </c>
      <c r="BV205">
        <v>0.63790000000000002</v>
      </c>
      <c r="BW205">
        <v>0.77769999999999995</v>
      </c>
      <c r="BX205">
        <v>0.71650000000000003</v>
      </c>
      <c r="BY205">
        <v>0.82140000000000002</v>
      </c>
      <c r="BZ205">
        <v>0.62909999999999999</v>
      </c>
      <c r="CA205">
        <v>0.67279999999999995</v>
      </c>
      <c r="CB205">
        <v>0.84760000000000002</v>
      </c>
      <c r="CC205">
        <v>1.1096999999999999</v>
      </c>
      <c r="CD205">
        <v>1.1620999999999999</v>
      </c>
      <c r="CE205">
        <v>1.8786</v>
      </c>
      <c r="CF205">
        <v>2.0709</v>
      </c>
      <c r="CG205">
        <v>2.2456</v>
      </c>
      <c r="CH205">
        <v>2.3243</v>
      </c>
      <c r="CI205">
        <v>2.2456</v>
      </c>
      <c r="CJ205">
        <v>2.3504999999999998</v>
      </c>
      <c r="CK205">
        <v>2.1145</v>
      </c>
      <c r="CL205">
        <v>2.7873999999999999</v>
      </c>
      <c r="CM205">
        <v>3.1456</v>
      </c>
      <c r="CN205">
        <v>2.9971000000000001</v>
      </c>
      <c r="CO205">
        <v>3.3641000000000001</v>
      </c>
      <c r="CP205">
        <v>4.3156999999999996</v>
      </c>
      <c r="CQ205">
        <v>4.5247999999999999</v>
      </c>
      <c r="CR205">
        <v>4.3563999999999998</v>
      </c>
      <c r="CS205">
        <v>4.4253999999999998</v>
      </c>
      <c r="CT205">
        <v>4.6528999999999998</v>
      </c>
      <c r="CU205">
        <v>3.8237000000000001</v>
      </c>
      <c r="CV205">
        <v>3.9384999999999999</v>
      </c>
      <c r="CW205">
        <v>3.7166999999999999</v>
      </c>
      <c r="CX205">
        <v>3.3715999999999999</v>
      </c>
      <c r="CY205">
        <v>4.6797000000000004</v>
      </c>
      <c r="CZ205">
        <v>4.6289999999999996</v>
      </c>
      <c r="DA205">
        <v>3.9973000000000001</v>
      </c>
      <c r="DB205">
        <v>4.3311999999999999</v>
      </c>
      <c r="DC205">
        <v>3.9112</v>
      </c>
      <c r="DD205">
        <v>3.5528</v>
      </c>
      <c r="DE205">
        <v>3.3925999999999998</v>
      </c>
      <c r="DF205">
        <v>3.0587</v>
      </c>
      <c r="DG205">
        <v>2.9338000000000002</v>
      </c>
      <c r="DH205">
        <v>3.3111999999999999</v>
      </c>
      <c r="DI205">
        <v>3.3597999999999999</v>
      </c>
      <c r="DJ205">
        <v>3.6012</v>
      </c>
      <c r="DK205">
        <v>3.8809</v>
      </c>
      <c r="DL205">
        <v>3.4205000000000001</v>
      </c>
      <c r="DM205">
        <v>2.8649</v>
      </c>
      <c r="DN205">
        <v>2.895</v>
      </c>
      <c r="DO205">
        <v>3.1598000000000002</v>
      </c>
      <c r="DP205">
        <v>3.6233</v>
      </c>
      <c r="DQ205">
        <v>3.5308000000000002</v>
      </c>
      <c r="DR205">
        <v>3.6469</v>
      </c>
      <c r="DS205">
        <v>3.5543</v>
      </c>
      <c r="DT205">
        <v>3.9190999999999998</v>
      </c>
      <c r="DU205">
        <v>3.7968999999999999</v>
      </c>
      <c r="DV205">
        <v>3.7614000000000001</v>
      </c>
      <c r="DW205">
        <v>4.0050999999999997</v>
      </c>
      <c r="DX205">
        <v>4.3167999999999997</v>
      </c>
      <c r="DY205">
        <v>4.6490999999999998</v>
      </c>
    </row>
    <row r="206" spans="1:129" x14ac:dyDescent="0.3">
      <c r="A206" t="s">
        <v>430</v>
      </c>
      <c r="B206" t="str">
        <f t="shared" si="3"/>
        <v>TVK CN Equity</v>
      </c>
      <c r="C206" t="s">
        <v>210</v>
      </c>
      <c r="D206" t="s">
        <v>6</v>
      </c>
      <c r="E206" t="s">
        <v>6</v>
      </c>
      <c r="F206">
        <v>141.06</v>
      </c>
      <c r="G206" s="2">
        <v>42005</v>
      </c>
      <c r="H206" s="2">
        <v>45657</v>
      </c>
      <c r="I206" s="2" t="s">
        <v>664</v>
      </c>
      <c r="J206" s="4">
        <v>3.98</v>
      </c>
      <c r="K206">
        <v>4.0820999999999996</v>
      </c>
      <c r="L206">
        <v>4.4097</v>
      </c>
      <c r="M206">
        <v>4.4097</v>
      </c>
      <c r="N206">
        <v>4.6669</v>
      </c>
      <c r="O206">
        <v>4.8517999999999999</v>
      </c>
      <c r="P206">
        <v>4.5606999999999998</v>
      </c>
      <c r="Q206">
        <v>4.5532000000000004</v>
      </c>
      <c r="R206">
        <v>4.4859999999999998</v>
      </c>
      <c r="S206">
        <v>4.6227</v>
      </c>
      <c r="T206">
        <v>4.82</v>
      </c>
      <c r="U206">
        <v>5.4698000000000002</v>
      </c>
      <c r="V206">
        <v>4.8148999999999997</v>
      </c>
      <c r="W206">
        <v>4.5838000000000001</v>
      </c>
      <c r="X206">
        <v>4.8468999999999998</v>
      </c>
      <c r="Y206">
        <v>4.7138</v>
      </c>
      <c r="Z206">
        <v>5.2618999999999998</v>
      </c>
      <c r="AA206">
        <v>5.1787000000000001</v>
      </c>
      <c r="AB206">
        <v>5.3616999999999999</v>
      </c>
      <c r="AC206">
        <v>5.2900999999999998</v>
      </c>
      <c r="AD206">
        <v>6.0621</v>
      </c>
      <c r="AE206">
        <v>6.4005999999999998</v>
      </c>
      <c r="AF206">
        <v>6.4973999999999998</v>
      </c>
      <c r="AG206">
        <v>7.2575000000000003</v>
      </c>
      <c r="AH206">
        <v>6.9313000000000002</v>
      </c>
      <c r="AI206">
        <v>7.1106999999999996</v>
      </c>
      <c r="AJ206">
        <v>7.8956999999999997</v>
      </c>
      <c r="AK206">
        <v>7.8792</v>
      </c>
      <c r="AL206">
        <v>7.7803000000000004</v>
      </c>
      <c r="AM206">
        <v>8.3239000000000001</v>
      </c>
      <c r="AN206">
        <v>8.0242000000000004</v>
      </c>
      <c r="AO206">
        <v>7.7911000000000001</v>
      </c>
      <c r="AP206">
        <v>7.7906000000000004</v>
      </c>
      <c r="AQ206">
        <v>8.0597999999999992</v>
      </c>
      <c r="AR206">
        <v>8.0767000000000007</v>
      </c>
      <c r="AS206">
        <v>7.9508000000000001</v>
      </c>
      <c r="AT206">
        <v>7.9847999999999999</v>
      </c>
      <c r="AU206">
        <v>8.3249999999999993</v>
      </c>
      <c r="AV206">
        <v>8.4868000000000006</v>
      </c>
      <c r="AW206">
        <v>8.6758000000000006</v>
      </c>
      <c r="AX206">
        <v>8.5899000000000001</v>
      </c>
      <c r="AY206">
        <v>8.7372999999999994</v>
      </c>
      <c r="AZ206">
        <v>9.093</v>
      </c>
      <c r="BA206">
        <v>8.8284000000000002</v>
      </c>
      <c r="BB206">
        <v>9.5108999999999995</v>
      </c>
      <c r="BC206">
        <v>9.2393999999999998</v>
      </c>
      <c r="BD206">
        <v>9.3445</v>
      </c>
      <c r="BE206">
        <v>8.9865999999999993</v>
      </c>
      <c r="BF206">
        <v>9.5084999999999997</v>
      </c>
      <c r="BG206">
        <v>10.959099999999999</v>
      </c>
      <c r="BH206">
        <v>11.5906</v>
      </c>
      <c r="BI206">
        <v>11.3231</v>
      </c>
      <c r="BJ206">
        <v>11.4747</v>
      </c>
      <c r="BK206">
        <v>11.956799999999999</v>
      </c>
      <c r="BL206">
        <v>11.6334</v>
      </c>
      <c r="BM206">
        <v>11.184200000000001</v>
      </c>
      <c r="BN206">
        <v>11.841100000000001</v>
      </c>
      <c r="BO206">
        <v>11.135</v>
      </c>
      <c r="BP206">
        <v>11.307</v>
      </c>
      <c r="BQ206">
        <v>11.8628</v>
      </c>
      <c r="BR206">
        <v>13.359400000000001</v>
      </c>
      <c r="BS206">
        <v>14.8012</v>
      </c>
      <c r="BT206">
        <v>12.507300000000001</v>
      </c>
      <c r="BU206">
        <v>14.190300000000001</v>
      </c>
      <c r="BV206">
        <v>14.742100000000001</v>
      </c>
      <c r="BW206">
        <v>14.2098</v>
      </c>
      <c r="BX206">
        <v>14.163500000000001</v>
      </c>
      <c r="BY206">
        <v>13.4785</v>
      </c>
      <c r="BZ206">
        <v>14.0816</v>
      </c>
      <c r="CA206">
        <v>13.4666</v>
      </c>
      <c r="CB206">
        <v>14.4451</v>
      </c>
      <c r="CC206">
        <v>14.986599999999999</v>
      </c>
      <c r="CD206">
        <v>14.742699999999999</v>
      </c>
      <c r="CE206">
        <v>16.233899999999998</v>
      </c>
      <c r="CF206">
        <v>15.792199999999999</v>
      </c>
      <c r="CG206">
        <v>16.980899999999998</v>
      </c>
      <c r="CH206">
        <v>16.877099999999999</v>
      </c>
      <c r="CI206">
        <v>18.397099999999998</v>
      </c>
      <c r="CJ206">
        <v>18.956600000000002</v>
      </c>
      <c r="CK206">
        <v>20.5307</v>
      </c>
      <c r="CL206">
        <v>23.131</v>
      </c>
      <c r="CM206">
        <v>24.7118</v>
      </c>
      <c r="CN206">
        <v>27.3782</v>
      </c>
      <c r="CO206">
        <v>26.266300000000001</v>
      </c>
      <c r="CP206">
        <v>23.217199999999998</v>
      </c>
      <c r="CQ206">
        <v>22.729700000000001</v>
      </c>
      <c r="CR206">
        <v>24.135100000000001</v>
      </c>
      <c r="CS206">
        <v>21.400099999999998</v>
      </c>
      <c r="CT206">
        <v>22.071899999999999</v>
      </c>
      <c r="CU206">
        <v>22.144500000000001</v>
      </c>
      <c r="CV206">
        <v>22.886500000000002</v>
      </c>
      <c r="CW206">
        <v>24.283799999999999</v>
      </c>
      <c r="CX206">
        <v>23.661899999999999</v>
      </c>
      <c r="CY206">
        <v>22.9361</v>
      </c>
      <c r="CZ206">
        <v>24.4361</v>
      </c>
      <c r="DA206">
        <v>26.829799999999999</v>
      </c>
      <c r="DB206">
        <v>26.450500000000002</v>
      </c>
      <c r="DC206">
        <v>25.692</v>
      </c>
      <c r="DD206">
        <v>26.905100000000001</v>
      </c>
      <c r="DE206">
        <v>26.231000000000002</v>
      </c>
      <c r="DF206">
        <v>25.918399999999998</v>
      </c>
      <c r="DG206">
        <v>28.453800000000001</v>
      </c>
      <c r="DH206">
        <v>33.850200000000001</v>
      </c>
      <c r="DI206">
        <v>34.782299999999999</v>
      </c>
      <c r="DJ206">
        <v>37.407600000000002</v>
      </c>
      <c r="DK206">
        <v>32.229599999999998</v>
      </c>
      <c r="DL206">
        <v>36.659399999999998</v>
      </c>
      <c r="DM206">
        <v>43.702800000000003</v>
      </c>
      <c r="DN206">
        <v>47.999000000000002</v>
      </c>
      <c r="DO206">
        <v>55.050699999999999</v>
      </c>
      <c r="DP206">
        <v>59.407499999999999</v>
      </c>
      <c r="DQ206">
        <v>71.516800000000003</v>
      </c>
      <c r="DR206">
        <v>73.5762</v>
      </c>
      <c r="DS206">
        <v>71.722499999999997</v>
      </c>
      <c r="DT206">
        <v>81.237200000000001</v>
      </c>
      <c r="DU206">
        <v>95.911100000000005</v>
      </c>
      <c r="DV206">
        <v>95.505799999999994</v>
      </c>
      <c r="DW206">
        <v>99.103099999999998</v>
      </c>
      <c r="DX206">
        <v>113.8001</v>
      </c>
      <c r="DY206">
        <v>111.27079999999999</v>
      </c>
    </row>
    <row r="207" spans="1:129" x14ac:dyDescent="0.3">
      <c r="A207" t="s">
        <v>431</v>
      </c>
      <c r="B207" t="str">
        <f t="shared" si="3"/>
        <v>TXG CN Equity</v>
      </c>
      <c r="C207" t="s">
        <v>211</v>
      </c>
      <c r="D207" t="s">
        <v>6</v>
      </c>
      <c r="E207" t="s">
        <v>6</v>
      </c>
      <c r="F207">
        <v>65.540000000000006</v>
      </c>
      <c r="G207" s="2">
        <v>42005</v>
      </c>
      <c r="H207" s="2">
        <v>45657</v>
      </c>
      <c r="I207" s="2" t="s">
        <v>663</v>
      </c>
      <c r="J207" s="4">
        <v>14.47</v>
      </c>
      <c r="K207">
        <v>11.472799999999999</v>
      </c>
      <c r="L207">
        <v>10.475199999999999</v>
      </c>
      <c r="M207">
        <v>11.173500000000001</v>
      </c>
      <c r="N207">
        <v>11.073700000000001</v>
      </c>
      <c r="O207">
        <v>11.273300000000001</v>
      </c>
      <c r="P207">
        <v>11.173500000000001</v>
      </c>
      <c r="Q207">
        <v>12.370699999999999</v>
      </c>
      <c r="R207">
        <v>12.370699999999999</v>
      </c>
      <c r="S207">
        <v>12.370699999999999</v>
      </c>
      <c r="T207">
        <v>11.7721</v>
      </c>
      <c r="U207">
        <v>12.5702</v>
      </c>
      <c r="V207">
        <v>12.5702</v>
      </c>
      <c r="W207">
        <v>17.9574</v>
      </c>
      <c r="X207">
        <v>18.1569</v>
      </c>
      <c r="Y207">
        <v>22.247199999999999</v>
      </c>
      <c r="Z207">
        <v>18.8553</v>
      </c>
      <c r="AA207">
        <v>23.045300000000001</v>
      </c>
      <c r="AB207">
        <v>26.836400000000001</v>
      </c>
      <c r="AC207">
        <v>29.968900000000001</v>
      </c>
      <c r="AD207">
        <v>28.312899999999999</v>
      </c>
      <c r="AE207">
        <v>24.890999999999998</v>
      </c>
      <c r="AF207">
        <v>20.072399999999998</v>
      </c>
      <c r="AG207">
        <v>20.7408</v>
      </c>
      <c r="AH207">
        <v>27.534700000000001</v>
      </c>
      <c r="AI207">
        <v>25.639199999999999</v>
      </c>
      <c r="AJ207">
        <v>26.158000000000001</v>
      </c>
      <c r="AK207">
        <v>23.065300000000001</v>
      </c>
      <c r="AL207">
        <v>22.526599999999998</v>
      </c>
      <c r="AM207">
        <v>24.671500000000002</v>
      </c>
      <c r="AN207">
        <v>22.676200000000001</v>
      </c>
      <c r="AO207">
        <v>21.030100000000001</v>
      </c>
      <c r="AP207">
        <v>19.503699999999998</v>
      </c>
      <c r="AQ207">
        <v>17.747900000000001</v>
      </c>
      <c r="AR207">
        <v>12.739800000000001</v>
      </c>
      <c r="AS207">
        <v>11.9018</v>
      </c>
      <c r="AT207">
        <v>12.66</v>
      </c>
      <c r="AU207">
        <v>9.9763000000000002</v>
      </c>
      <c r="AV207">
        <v>7.8913000000000002</v>
      </c>
      <c r="AW207">
        <v>13.168799999999999</v>
      </c>
      <c r="AX207">
        <v>12.63</v>
      </c>
      <c r="AY207">
        <v>11.6823</v>
      </c>
      <c r="AZ207">
        <v>9.5873000000000008</v>
      </c>
      <c r="BA207">
        <v>8.7891999999999992</v>
      </c>
      <c r="BB207">
        <v>10.944000000000001</v>
      </c>
      <c r="BC207">
        <v>11.961600000000001</v>
      </c>
      <c r="BD207">
        <v>10.4053</v>
      </c>
      <c r="BE207">
        <v>12.959300000000001</v>
      </c>
      <c r="BF207">
        <v>14.2562</v>
      </c>
      <c r="BG207">
        <v>15.882300000000001</v>
      </c>
      <c r="BH207">
        <v>16.780200000000001</v>
      </c>
      <c r="BI207">
        <v>12.7797</v>
      </c>
      <c r="BJ207">
        <v>12.370699999999999</v>
      </c>
      <c r="BK207">
        <v>13.4282</v>
      </c>
      <c r="BL207">
        <v>16.959800000000001</v>
      </c>
      <c r="BM207">
        <v>21.3294</v>
      </c>
      <c r="BN207">
        <v>16.3812</v>
      </c>
      <c r="BO207">
        <v>19.224399999999999</v>
      </c>
      <c r="BP207">
        <v>19.942699999999999</v>
      </c>
      <c r="BQ207">
        <v>20.471399999999999</v>
      </c>
      <c r="BR207">
        <v>18.166899999999998</v>
      </c>
      <c r="BS207">
        <v>17.7379</v>
      </c>
      <c r="BT207">
        <v>13.597799999999999</v>
      </c>
      <c r="BU207">
        <v>19.763100000000001</v>
      </c>
      <c r="BV207">
        <v>18.954999999999998</v>
      </c>
      <c r="BW207">
        <v>21.339400000000001</v>
      </c>
      <c r="BX207">
        <v>23.4344</v>
      </c>
      <c r="BY207">
        <v>20.092300000000002</v>
      </c>
      <c r="BZ207">
        <v>18.785399999999999</v>
      </c>
      <c r="CA207">
        <v>17.9175</v>
      </c>
      <c r="CB207">
        <v>17.877600000000001</v>
      </c>
      <c r="CC207">
        <v>19.044799999999999</v>
      </c>
      <c r="CD207">
        <v>16.8002</v>
      </c>
      <c r="CE207">
        <v>15.3835</v>
      </c>
      <c r="CF207">
        <v>15.8325</v>
      </c>
      <c r="CG207">
        <v>14.844799999999999</v>
      </c>
      <c r="CH207">
        <v>17.6082</v>
      </c>
      <c r="CI207">
        <v>14.2462</v>
      </c>
      <c r="CJ207">
        <v>13.9968</v>
      </c>
      <c r="CK207">
        <v>14.066599999999999</v>
      </c>
      <c r="CL207">
        <v>12.63</v>
      </c>
      <c r="CM207">
        <v>14.356</v>
      </c>
      <c r="CN207">
        <v>13.956899999999999</v>
      </c>
      <c r="CO207">
        <v>13.1189</v>
      </c>
      <c r="CP207">
        <v>12.4305</v>
      </c>
      <c r="CQ207">
        <v>16.042000000000002</v>
      </c>
      <c r="CR207">
        <v>15.6629</v>
      </c>
      <c r="CS207">
        <v>14.346</v>
      </c>
      <c r="CT207">
        <v>12.390599999999999</v>
      </c>
      <c r="CU207">
        <v>9.9164999999999992</v>
      </c>
      <c r="CV207">
        <v>9.7269000000000005</v>
      </c>
      <c r="CW207">
        <v>9.7269000000000005</v>
      </c>
      <c r="CX207">
        <v>9.9464000000000006</v>
      </c>
      <c r="CY207">
        <v>9.2579999999999991</v>
      </c>
      <c r="CZ207">
        <v>12.420500000000001</v>
      </c>
      <c r="DA207">
        <v>15.513199999999999</v>
      </c>
      <c r="DB207">
        <v>18.246700000000001</v>
      </c>
      <c r="DC207">
        <v>16.760300000000001</v>
      </c>
      <c r="DD207">
        <v>22.436800000000002</v>
      </c>
      <c r="DE207">
        <v>22.177399999999999</v>
      </c>
      <c r="DF207">
        <v>21.169799999999999</v>
      </c>
      <c r="DG207">
        <v>18.775500000000001</v>
      </c>
      <c r="DH207">
        <v>18.456199999999999</v>
      </c>
      <c r="DI207">
        <v>15.5731</v>
      </c>
      <c r="DJ207">
        <v>14.0966</v>
      </c>
      <c r="DK207">
        <v>13.3384</v>
      </c>
      <c r="DL207">
        <v>14.5655</v>
      </c>
      <c r="DM207">
        <v>14.5854</v>
      </c>
      <c r="DN207">
        <v>13.7773</v>
      </c>
      <c r="DO207">
        <v>14.166399999999999</v>
      </c>
      <c r="DP207">
        <v>19.892800000000001</v>
      </c>
      <c r="DQ207">
        <v>19.354099999999999</v>
      </c>
      <c r="DR207">
        <v>21.3992</v>
      </c>
      <c r="DS207">
        <v>21.149799999999999</v>
      </c>
      <c r="DT207">
        <v>21.838200000000001</v>
      </c>
      <c r="DU207">
        <v>25.938500000000001</v>
      </c>
      <c r="DV207">
        <v>25.748899999999999</v>
      </c>
      <c r="DW207">
        <v>29.9589</v>
      </c>
      <c r="DX207">
        <v>29.6297</v>
      </c>
      <c r="DY207">
        <v>28.253</v>
      </c>
    </row>
    <row r="208" spans="1:129" x14ac:dyDescent="0.3">
      <c r="A208" t="s">
        <v>432</v>
      </c>
      <c r="B208" t="str">
        <f t="shared" si="3"/>
        <v>VET CN Equity</v>
      </c>
      <c r="C208" t="s">
        <v>212</v>
      </c>
      <c r="D208" t="s">
        <v>6</v>
      </c>
      <c r="E208" t="s">
        <v>6</v>
      </c>
      <c r="F208">
        <v>13.16</v>
      </c>
      <c r="G208" s="2">
        <v>42005</v>
      </c>
      <c r="H208" s="2">
        <v>45657</v>
      </c>
      <c r="I208" s="2" t="s">
        <v>664</v>
      </c>
      <c r="J208" s="4">
        <v>33.450000000000003</v>
      </c>
      <c r="K208">
        <v>33.733600000000003</v>
      </c>
      <c r="L208">
        <v>32.075800000000001</v>
      </c>
      <c r="M208">
        <v>35.113999999999997</v>
      </c>
      <c r="N208">
        <v>32.394599999999997</v>
      </c>
      <c r="O208">
        <v>32.873800000000003</v>
      </c>
      <c r="P208">
        <v>26.936</v>
      </c>
      <c r="Q208">
        <v>28.045200000000001</v>
      </c>
      <c r="R208">
        <v>26.573899999999998</v>
      </c>
      <c r="S208">
        <v>28.583500000000001</v>
      </c>
      <c r="T208">
        <v>24.9758</v>
      </c>
      <c r="U208">
        <v>23.6295</v>
      </c>
      <c r="V208">
        <v>23.689399999999999</v>
      </c>
      <c r="W208">
        <v>23.415199999999999</v>
      </c>
      <c r="X208">
        <v>24.3094</v>
      </c>
      <c r="Y208">
        <v>27.752700000000001</v>
      </c>
      <c r="Z208">
        <v>28.047999999999998</v>
      </c>
      <c r="AA208">
        <v>26.729199999999999</v>
      </c>
      <c r="AB208">
        <v>28.406700000000001</v>
      </c>
      <c r="AC208">
        <v>31.082000000000001</v>
      </c>
      <c r="AD208">
        <v>33.4863</v>
      </c>
      <c r="AE208">
        <v>34.796199999999999</v>
      </c>
      <c r="AF208">
        <v>36.192</v>
      </c>
      <c r="AG208">
        <v>37.659700000000001</v>
      </c>
      <c r="AH208">
        <v>35.926499999999997</v>
      </c>
      <c r="AI208">
        <v>33.945099999999996</v>
      </c>
      <c r="AJ208">
        <v>33.661499999999997</v>
      </c>
      <c r="AK208">
        <v>32.5837</v>
      </c>
      <c r="AL208">
        <v>28.792200000000001</v>
      </c>
      <c r="AM208">
        <v>28.152799999999999</v>
      </c>
      <c r="AN208">
        <v>28.262699999999999</v>
      </c>
      <c r="AO208">
        <v>28.169</v>
      </c>
      <c r="AP208">
        <v>30.841000000000001</v>
      </c>
      <c r="AQ208">
        <v>30.770499999999998</v>
      </c>
      <c r="AR208">
        <v>31.952100000000002</v>
      </c>
      <c r="AS208">
        <v>32.231400000000001</v>
      </c>
      <c r="AT208">
        <v>32.956899999999997</v>
      </c>
      <c r="AU208">
        <v>30.1066</v>
      </c>
      <c r="AV208">
        <v>29.744900000000001</v>
      </c>
      <c r="AW208">
        <v>31.236499999999999</v>
      </c>
      <c r="AX208">
        <v>32.8842</v>
      </c>
      <c r="AY208">
        <v>34.469700000000003</v>
      </c>
      <c r="AZ208">
        <v>32.716999999999999</v>
      </c>
      <c r="BA208">
        <v>30.4436</v>
      </c>
      <c r="BB208">
        <v>31.436900000000001</v>
      </c>
      <c r="BC208">
        <v>25.958300000000001</v>
      </c>
      <c r="BD208">
        <v>24.756</v>
      </c>
      <c r="BE208">
        <v>21.716899999999999</v>
      </c>
      <c r="BF208">
        <v>24.491800000000001</v>
      </c>
      <c r="BG208">
        <v>25.7805</v>
      </c>
      <c r="BH208">
        <v>25.442799999999998</v>
      </c>
      <c r="BI208">
        <v>26.557500000000001</v>
      </c>
      <c r="BJ208">
        <v>22.172599999999999</v>
      </c>
      <c r="BK208">
        <v>22.434999999999999</v>
      </c>
      <c r="BL208">
        <v>18.842300000000002</v>
      </c>
      <c r="BM208">
        <v>15.2773</v>
      </c>
      <c r="BN208">
        <v>17.9755</v>
      </c>
      <c r="BO208">
        <v>14.336</v>
      </c>
      <c r="BP208">
        <v>15.9193</v>
      </c>
      <c r="BQ208">
        <v>17.886199999999999</v>
      </c>
      <c r="BR208">
        <v>16.2729</v>
      </c>
      <c r="BS208">
        <v>11.6417</v>
      </c>
      <c r="BT208">
        <v>3.8542999999999998</v>
      </c>
      <c r="BU208">
        <v>6.1116000000000001</v>
      </c>
      <c r="BV208">
        <v>6.1204999999999998</v>
      </c>
      <c r="BW208">
        <v>5.3888999999999996</v>
      </c>
      <c r="BX208">
        <v>4.8714000000000004</v>
      </c>
      <c r="BY208">
        <v>4.6215999999999999</v>
      </c>
      <c r="BZ208">
        <v>2.7747000000000002</v>
      </c>
      <c r="CA208">
        <v>2.9352999999999998</v>
      </c>
      <c r="CB208">
        <v>4.6483999999999996</v>
      </c>
      <c r="CC208">
        <v>5.0677000000000003</v>
      </c>
      <c r="CD208">
        <v>4.9962999999999997</v>
      </c>
      <c r="CE208">
        <v>7.1108000000000002</v>
      </c>
      <c r="CF208">
        <v>8.1457999999999995</v>
      </c>
      <c r="CG208">
        <v>8.1369000000000007</v>
      </c>
      <c r="CH208">
        <v>8.3510000000000009</v>
      </c>
      <c r="CI208">
        <v>9.6892999999999994</v>
      </c>
      <c r="CJ208">
        <v>8.0030000000000001</v>
      </c>
      <c r="CK208">
        <v>7.5122999999999998</v>
      </c>
      <c r="CL208">
        <v>11.170299999999999</v>
      </c>
      <c r="CM208">
        <v>11.9733</v>
      </c>
      <c r="CN208">
        <v>11.384499999999999</v>
      </c>
      <c r="CO208">
        <v>14.186</v>
      </c>
      <c r="CP208">
        <v>17.6477</v>
      </c>
      <c r="CQ208">
        <v>21.145099999999999</v>
      </c>
      <c r="CR208">
        <v>23.473199999999999</v>
      </c>
      <c r="CS208">
        <v>22.382200000000001</v>
      </c>
      <c r="CT208">
        <v>24.465800000000002</v>
      </c>
      <c r="CU208">
        <v>21.957100000000001</v>
      </c>
      <c r="CV208">
        <v>29.673400000000001</v>
      </c>
      <c r="CW208">
        <v>31.4389</v>
      </c>
      <c r="CX208">
        <v>26.577100000000002</v>
      </c>
      <c r="CY208">
        <v>28.572399999999998</v>
      </c>
      <c r="CZ208">
        <v>23.898700000000002</v>
      </c>
      <c r="DA208">
        <v>21.6175</v>
      </c>
      <c r="DB208">
        <v>18.3979</v>
      </c>
      <c r="DC208">
        <v>16.486000000000001</v>
      </c>
      <c r="DD208">
        <v>15.9039</v>
      </c>
      <c r="DE208">
        <v>15.559100000000001</v>
      </c>
      <c r="DF208">
        <v>13.399900000000001</v>
      </c>
      <c r="DG208">
        <v>15.080399999999999</v>
      </c>
      <c r="DH208">
        <v>16.778300000000002</v>
      </c>
      <c r="DI208">
        <v>17.965</v>
      </c>
      <c r="DJ208">
        <v>18.23</v>
      </c>
      <c r="DK208">
        <v>18.3584</v>
      </c>
      <c r="DL208">
        <v>15.725300000000001</v>
      </c>
      <c r="DM208">
        <v>14.741400000000001</v>
      </c>
      <c r="DN208">
        <v>13.3384</v>
      </c>
      <c r="DO208">
        <v>13.9199</v>
      </c>
      <c r="DP208">
        <v>15.6615</v>
      </c>
      <c r="DQ208">
        <v>14.7501</v>
      </c>
      <c r="DR208">
        <v>15.680099999999999</v>
      </c>
      <c r="DS208">
        <v>14.116400000000001</v>
      </c>
      <c r="DT208">
        <v>13.919499999999999</v>
      </c>
      <c r="DU208">
        <v>13.0009</v>
      </c>
      <c r="DV208">
        <v>12.4894</v>
      </c>
      <c r="DW208">
        <v>12.2812</v>
      </c>
      <c r="DX208">
        <v>13.596399999999999</v>
      </c>
      <c r="DY208">
        <v>12.9209</v>
      </c>
    </row>
    <row r="209" spans="1:129" x14ac:dyDescent="0.3">
      <c r="A209" t="s">
        <v>433</v>
      </c>
      <c r="B209" t="str">
        <f t="shared" si="3"/>
        <v>VNP CN Equity</v>
      </c>
      <c r="C209" t="s">
        <v>213</v>
      </c>
      <c r="D209" t="s">
        <v>6</v>
      </c>
      <c r="E209" t="s">
        <v>6</v>
      </c>
      <c r="F209">
        <v>24.08</v>
      </c>
      <c r="G209" s="2">
        <v>42005</v>
      </c>
      <c r="H209" s="2">
        <v>45657</v>
      </c>
      <c r="I209" s="2" t="s">
        <v>663</v>
      </c>
      <c r="J209" s="4">
        <v>2.2799999999999998</v>
      </c>
      <c r="K209">
        <v>2.2999999999999998</v>
      </c>
      <c r="L209">
        <v>2.15</v>
      </c>
      <c r="M209">
        <v>2.0299999999999998</v>
      </c>
      <c r="N209">
        <v>1.24</v>
      </c>
      <c r="O209">
        <v>1.21</v>
      </c>
      <c r="P209">
        <v>0.96</v>
      </c>
      <c r="Q209">
        <v>1.34</v>
      </c>
      <c r="R209">
        <v>1.2</v>
      </c>
      <c r="S209">
        <v>1.22</v>
      </c>
      <c r="T209">
        <v>1.1000000000000001</v>
      </c>
      <c r="U209">
        <v>1.21</v>
      </c>
      <c r="V209">
        <v>1.405</v>
      </c>
      <c r="W209">
        <v>1.65</v>
      </c>
      <c r="X209">
        <v>1.85</v>
      </c>
      <c r="Y209">
        <v>2.0299999999999998</v>
      </c>
      <c r="Z209">
        <v>2.15</v>
      </c>
      <c r="AA209">
        <v>2.0299999999999998</v>
      </c>
      <c r="AB209">
        <v>2</v>
      </c>
      <c r="AC209">
        <v>1.8</v>
      </c>
      <c r="AD209">
        <v>1.71</v>
      </c>
      <c r="AE209">
        <v>1.68</v>
      </c>
      <c r="AF209">
        <v>1.81</v>
      </c>
      <c r="AG209">
        <v>1.79</v>
      </c>
      <c r="AH209">
        <v>1.77</v>
      </c>
      <c r="AI209">
        <v>1.8</v>
      </c>
      <c r="AJ209">
        <v>1.95</v>
      </c>
      <c r="AK209">
        <v>1.95</v>
      </c>
      <c r="AL209">
        <v>3.09</v>
      </c>
      <c r="AM209">
        <v>3.23</v>
      </c>
      <c r="AN209">
        <v>3.11</v>
      </c>
      <c r="AO209">
        <v>3.28</v>
      </c>
      <c r="AP209">
        <v>3.25</v>
      </c>
      <c r="AQ209">
        <v>3.08</v>
      </c>
      <c r="AR209">
        <v>2.82</v>
      </c>
      <c r="AS209">
        <v>3</v>
      </c>
      <c r="AT209">
        <v>2.5</v>
      </c>
      <c r="AU209">
        <v>2.85</v>
      </c>
      <c r="AV209">
        <v>3</v>
      </c>
      <c r="AW209">
        <v>3</v>
      </c>
      <c r="AX209">
        <v>3.46</v>
      </c>
      <c r="AY209">
        <v>3.35</v>
      </c>
      <c r="AZ209">
        <v>3.38</v>
      </c>
      <c r="BA209">
        <v>3.57</v>
      </c>
      <c r="BB209">
        <v>3.3</v>
      </c>
      <c r="BC209">
        <v>2.98</v>
      </c>
      <c r="BD209">
        <v>2.94</v>
      </c>
      <c r="BE209">
        <v>3.1</v>
      </c>
      <c r="BF209">
        <v>3.22</v>
      </c>
      <c r="BG209">
        <v>3.35</v>
      </c>
      <c r="BH209">
        <v>3.6</v>
      </c>
      <c r="BI209">
        <v>3.65</v>
      </c>
      <c r="BJ209">
        <v>2.83</v>
      </c>
      <c r="BK209">
        <v>2.68</v>
      </c>
      <c r="BL209">
        <v>2.2200000000000002</v>
      </c>
      <c r="BM209">
        <v>2.36</v>
      </c>
      <c r="BN209">
        <v>2.19</v>
      </c>
      <c r="BO209">
        <v>2.2000000000000002</v>
      </c>
      <c r="BP209">
        <v>2.12</v>
      </c>
      <c r="BQ209">
        <v>2.46</v>
      </c>
      <c r="BR209">
        <v>2.11</v>
      </c>
      <c r="BS209">
        <v>2.04</v>
      </c>
      <c r="BT209">
        <v>1.55</v>
      </c>
      <c r="BU209">
        <v>1.7</v>
      </c>
      <c r="BV209">
        <v>1.7</v>
      </c>
      <c r="BW209">
        <v>1.61</v>
      </c>
      <c r="BX209">
        <v>1.74</v>
      </c>
      <c r="BY209">
        <v>1.83</v>
      </c>
      <c r="BZ209">
        <v>1.79</v>
      </c>
      <c r="CA209">
        <v>1.95</v>
      </c>
      <c r="CB209">
        <v>2.48</v>
      </c>
      <c r="CC209">
        <v>2.96</v>
      </c>
      <c r="CD209">
        <v>3.64</v>
      </c>
      <c r="CE209">
        <v>4.72</v>
      </c>
      <c r="CF209">
        <v>4.5999999999999996</v>
      </c>
      <c r="CG209">
        <v>4.12</v>
      </c>
      <c r="CH209">
        <v>3</v>
      </c>
      <c r="CI209">
        <v>2.95</v>
      </c>
      <c r="CJ209">
        <v>2.66</v>
      </c>
      <c r="CK209">
        <v>2.86</v>
      </c>
      <c r="CL209">
        <v>2.76</v>
      </c>
      <c r="CM209">
        <v>3.08</v>
      </c>
      <c r="CN209">
        <v>2.31</v>
      </c>
      <c r="CO209">
        <v>2.38</v>
      </c>
      <c r="CP209">
        <v>2.29</v>
      </c>
      <c r="CQ209">
        <v>2.33</v>
      </c>
      <c r="CR209">
        <v>2.4</v>
      </c>
      <c r="CS209">
        <v>1.96</v>
      </c>
      <c r="CT209">
        <v>1.58</v>
      </c>
      <c r="CU209">
        <v>1.38</v>
      </c>
      <c r="CV209">
        <v>1.77</v>
      </c>
      <c r="CW209">
        <v>1.68</v>
      </c>
      <c r="CX209">
        <v>1.67</v>
      </c>
      <c r="CY209">
        <v>2.36</v>
      </c>
      <c r="CZ209">
        <v>3</v>
      </c>
      <c r="DA209">
        <v>2.91</v>
      </c>
      <c r="DB209">
        <v>3.16</v>
      </c>
      <c r="DC209">
        <v>2.64</v>
      </c>
      <c r="DD209">
        <v>3.44</v>
      </c>
      <c r="DE209">
        <v>3.05</v>
      </c>
      <c r="DF209">
        <v>3.04</v>
      </c>
      <c r="DG209">
        <v>3.26</v>
      </c>
      <c r="DH209">
        <v>3.7</v>
      </c>
      <c r="DI209">
        <v>3.52</v>
      </c>
      <c r="DJ209">
        <v>3.5</v>
      </c>
      <c r="DK209">
        <v>3.3</v>
      </c>
      <c r="DL209">
        <v>3.3</v>
      </c>
      <c r="DM209">
        <v>3.78</v>
      </c>
      <c r="DN209">
        <v>3.66</v>
      </c>
      <c r="DO209">
        <v>4.4000000000000004</v>
      </c>
      <c r="DP209">
        <v>5</v>
      </c>
      <c r="DQ209">
        <v>4.67</v>
      </c>
      <c r="DR209">
        <v>5.77</v>
      </c>
      <c r="DS209">
        <v>6.26</v>
      </c>
      <c r="DT209">
        <v>6.04</v>
      </c>
      <c r="DU209">
        <v>6.95</v>
      </c>
      <c r="DV209">
        <v>6.7</v>
      </c>
      <c r="DW209">
        <v>7.1</v>
      </c>
      <c r="DX209">
        <v>6.49</v>
      </c>
      <c r="DY209">
        <v>7.38</v>
      </c>
    </row>
    <row r="210" spans="1:129" hidden="1" x14ac:dyDescent="0.3">
      <c r="A210" t="s">
        <v>434</v>
      </c>
      <c r="B210" s="5" t="str">
        <f t="shared" si="3"/>
        <v>VZLA CN Equity</v>
      </c>
      <c r="C210" t="s">
        <v>214</v>
      </c>
      <c r="D210" t="s">
        <v>6</v>
      </c>
      <c r="E210" t="s">
        <v>6</v>
      </c>
      <c r="F210">
        <v>6.89</v>
      </c>
      <c r="G210" s="2">
        <v>42005</v>
      </c>
      <c r="H210" s="2">
        <v>45657</v>
      </c>
      <c r="I210" s="2" t="s">
        <v>663</v>
      </c>
      <c r="J210" s="4">
        <v>0.15</v>
      </c>
      <c r="K210">
        <v>0.1464</v>
      </c>
      <c r="L210">
        <v>0.13170000000000001</v>
      </c>
      <c r="M210">
        <v>0.14149999999999999</v>
      </c>
      <c r="N210">
        <v>0.1464</v>
      </c>
      <c r="O210">
        <v>0.15609999999999999</v>
      </c>
      <c r="P210">
        <v>0.1366</v>
      </c>
      <c r="Q210">
        <v>0.1464</v>
      </c>
      <c r="R210">
        <v>0.1512</v>
      </c>
      <c r="S210">
        <v>0.18540000000000001</v>
      </c>
      <c r="T210">
        <v>0.32200000000000001</v>
      </c>
      <c r="U210">
        <v>0.26340000000000002</v>
      </c>
      <c r="V210">
        <v>0.3805</v>
      </c>
      <c r="W210">
        <v>0.45369999999999999</v>
      </c>
      <c r="X210">
        <v>0.75129999999999997</v>
      </c>
      <c r="Y210">
        <v>0.73180000000000001</v>
      </c>
      <c r="Z210">
        <v>0.46350000000000002</v>
      </c>
      <c r="AA210">
        <v>0.34150000000000003</v>
      </c>
      <c r="AB210">
        <v>0.4098</v>
      </c>
      <c r="AC210">
        <v>0.44879999999999998</v>
      </c>
      <c r="AD210">
        <v>0.90739999999999998</v>
      </c>
      <c r="AE210">
        <v>2.3515000000000001</v>
      </c>
      <c r="AF210">
        <v>1.6977</v>
      </c>
      <c r="AG210">
        <v>1.4148000000000001</v>
      </c>
      <c r="AH210">
        <v>1.3562000000000001</v>
      </c>
      <c r="AI210">
        <v>1.405</v>
      </c>
      <c r="AJ210">
        <v>1.6977</v>
      </c>
      <c r="AK210">
        <v>1.5416000000000001</v>
      </c>
      <c r="AL210">
        <v>1.4148000000000001</v>
      </c>
      <c r="AM210">
        <v>1.5806</v>
      </c>
      <c r="AN210">
        <v>1.8246</v>
      </c>
      <c r="AO210">
        <v>2.3222</v>
      </c>
      <c r="AP210">
        <v>2.4782999999999999</v>
      </c>
      <c r="AQ210">
        <v>2.4685000000000001</v>
      </c>
      <c r="AR210">
        <v>2.4001999999999999</v>
      </c>
      <c r="AS210">
        <v>2.12</v>
      </c>
      <c r="AT210">
        <v>2.57</v>
      </c>
      <c r="AU210">
        <v>2.92</v>
      </c>
      <c r="AV210">
        <v>3.02</v>
      </c>
      <c r="AW210">
        <v>2.4500000000000002</v>
      </c>
      <c r="AX210">
        <v>2.73</v>
      </c>
      <c r="AY210">
        <v>2.52</v>
      </c>
      <c r="AZ210">
        <v>2.06</v>
      </c>
      <c r="BA210">
        <v>1.78</v>
      </c>
      <c r="BB210">
        <v>1.36</v>
      </c>
      <c r="BC210">
        <v>1.57</v>
      </c>
      <c r="BD210">
        <v>1.49</v>
      </c>
      <c r="BE210">
        <v>1.58</v>
      </c>
      <c r="BF210">
        <v>1.57</v>
      </c>
      <c r="BG210">
        <v>1.46</v>
      </c>
      <c r="BH210">
        <v>1.55</v>
      </c>
      <c r="BI210">
        <v>1.6</v>
      </c>
      <c r="BJ210">
        <v>1.8</v>
      </c>
      <c r="BK210">
        <v>2.0699999999999998</v>
      </c>
      <c r="BL210">
        <v>1.95</v>
      </c>
      <c r="BM210">
        <v>1.66</v>
      </c>
      <c r="BN210">
        <v>1.61</v>
      </c>
      <c r="BO210">
        <v>1.5</v>
      </c>
      <c r="BP210">
        <v>1.47</v>
      </c>
      <c r="BQ210">
        <v>1.46</v>
      </c>
      <c r="BR210">
        <v>1.43</v>
      </c>
      <c r="BS210">
        <v>1.67</v>
      </c>
      <c r="BT210">
        <v>1.67</v>
      </c>
      <c r="BU210">
        <v>1.93</v>
      </c>
      <c r="BV210">
        <v>1.49</v>
      </c>
      <c r="BW210">
        <v>1.77</v>
      </c>
      <c r="BX210">
        <v>1.78</v>
      </c>
      <c r="BY210">
        <v>2.48</v>
      </c>
      <c r="BZ210">
        <v>2.42</v>
      </c>
      <c r="CA210">
        <v>2.91</v>
      </c>
      <c r="CB210">
        <v>2.79</v>
      </c>
      <c r="CC210">
        <v>2.59</v>
      </c>
      <c r="CD210">
        <v>2.88</v>
      </c>
      <c r="CE210">
        <v>2.52</v>
      </c>
      <c r="CF210">
        <v>2.4300000000000002</v>
      </c>
    </row>
    <row r="211" spans="1:129" x14ac:dyDescent="0.3">
      <c r="A211" t="s">
        <v>435</v>
      </c>
      <c r="B211" t="str">
        <f t="shared" si="3"/>
        <v>WCN CN Equity</v>
      </c>
      <c r="C211" t="s">
        <v>215</v>
      </c>
      <c r="D211" t="s">
        <v>6</v>
      </c>
      <c r="E211" t="s">
        <v>6</v>
      </c>
      <c r="F211">
        <v>227.8</v>
      </c>
      <c r="G211" s="2">
        <v>42005</v>
      </c>
      <c r="H211" s="2">
        <v>45657</v>
      </c>
      <c r="I211" s="2" t="s">
        <v>665</v>
      </c>
      <c r="J211" s="4">
        <v>45.58</v>
      </c>
      <c r="K211">
        <v>43.891300000000001</v>
      </c>
      <c r="L211">
        <v>46.948799999999999</v>
      </c>
      <c r="M211">
        <v>44.02</v>
      </c>
      <c r="N211">
        <v>43.855899999999998</v>
      </c>
      <c r="O211">
        <v>42.488900000000001</v>
      </c>
      <c r="P211">
        <v>45.1524</v>
      </c>
      <c r="Q211">
        <v>46.065600000000003</v>
      </c>
      <c r="R211">
        <v>44.9758</v>
      </c>
      <c r="S211">
        <v>40.069099999999999</v>
      </c>
      <c r="T211">
        <v>40.247599999999998</v>
      </c>
      <c r="U211">
        <v>41.767800000000001</v>
      </c>
      <c r="V211">
        <v>50.467300000000002</v>
      </c>
      <c r="W211">
        <v>51.799799999999998</v>
      </c>
      <c r="X211">
        <v>51.954700000000003</v>
      </c>
      <c r="Y211">
        <v>51.954700000000003</v>
      </c>
      <c r="Z211">
        <v>53.4039</v>
      </c>
      <c r="AA211">
        <v>57.974400000000003</v>
      </c>
      <c r="AB211">
        <v>60.540599999999998</v>
      </c>
      <c r="AC211">
        <v>62.270699999999998</v>
      </c>
      <c r="AD211">
        <v>60.895299999999999</v>
      </c>
      <c r="AE211">
        <v>62.644100000000002</v>
      </c>
      <c r="AF211">
        <v>63.993499999999997</v>
      </c>
      <c r="AG211">
        <v>65.715299999999999</v>
      </c>
      <c r="AH211">
        <v>65.103899999999996</v>
      </c>
      <c r="AI211">
        <v>72.209400000000002</v>
      </c>
      <c r="AJ211">
        <v>73.4011</v>
      </c>
      <c r="AK211">
        <v>78.502099999999999</v>
      </c>
      <c r="AL211">
        <v>80.496399999999994</v>
      </c>
      <c r="AM211">
        <v>78.476500000000001</v>
      </c>
      <c r="AN211">
        <v>76.127700000000004</v>
      </c>
      <c r="AO211">
        <v>78.413499999999999</v>
      </c>
      <c r="AP211">
        <v>82.131399999999999</v>
      </c>
      <c r="AQ211">
        <v>85.792699999999996</v>
      </c>
      <c r="AR211">
        <v>83.770200000000003</v>
      </c>
      <c r="AS211">
        <v>84.090800000000002</v>
      </c>
      <c r="AT211">
        <v>83.373999999999995</v>
      </c>
      <c r="AU211">
        <v>85.861199999999997</v>
      </c>
      <c r="AV211">
        <v>87.354299999999995</v>
      </c>
      <c r="AW211">
        <v>87.694400000000002</v>
      </c>
      <c r="AX211">
        <v>94.389899999999997</v>
      </c>
      <c r="AY211">
        <v>93.755600000000001</v>
      </c>
      <c r="AZ211">
        <v>95.544899999999998</v>
      </c>
      <c r="BA211">
        <v>98.229399999999998</v>
      </c>
      <c r="BB211">
        <v>97.650899999999993</v>
      </c>
      <c r="BC211">
        <v>95.450500000000005</v>
      </c>
      <c r="BD211">
        <v>99.109800000000007</v>
      </c>
      <c r="BE211">
        <v>96.305999999999997</v>
      </c>
      <c r="BF211">
        <v>104.2135</v>
      </c>
      <c r="BG211">
        <v>104.4699</v>
      </c>
      <c r="BH211">
        <v>112.7162</v>
      </c>
      <c r="BI211">
        <v>118.4011</v>
      </c>
      <c r="BJ211">
        <v>121.97280000000001</v>
      </c>
      <c r="BK211">
        <v>119.3305</v>
      </c>
      <c r="BL211">
        <v>114.1891</v>
      </c>
      <c r="BM211">
        <v>116.8621</v>
      </c>
      <c r="BN211">
        <v>116.2983</v>
      </c>
      <c r="BO211">
        <v>116.2505</v>
      </c>
      <c r="BP211">
        <v>114.68129999999999</v>
      </c>
      <c r="BQ211">
        <v>112.93859999999999</v>
      </c>
      <c r="BR211">
        <v>122.1307</v>
      </c>
      <c r="BS211">
        <v>123.97499999999999</v>
      </c>
      <c r="BT211">
        <v>104.7514</v>
      </c>
      <c r="BU211">
        <v>114.88120000000001</v>
      </c>
      <c r="BV211">
        <v>124.57599999999999</v>
      </c>
      <c r="BW211">
        <v>122.2783</v>
      </c>
      <c r="BX211">
        <v>131.85220000000001</v>
      </c>
      <c r="BY211">
        <v>125.63039999999999</v>
      </c>
      <c r="BZ211">
        <v>133.29689999999999</v>
      </c>
      <c r="CA211">
        <v>127.19070000000001</v>
      </c>
      <c r="CB211">
        <v>130.28280000000001</v>
      </c>
      <c r="CC211">
        <v>125.95010000000001</v>
      </c>
      <c r="CD211">
        <v>121.569</v>
      </c>
      <c r="CE211">
        <v>119.91889999999999</v>
      </c>
      <c r="CF211">
        <v>131.28720000000001</v>
      </c>
      <c r="CG211">
        <v>141.5856</v>
      </c>
      <c r="CH211">
        <v>140.36779999999999</v>
      </c>
      <c r="CI211">
        <v>143.4479</v>
      </c>
      <c r="CJ211">
        <v>153.08539999999999</v>
      </c>
      <c r="CK211">
        <v>158.16409999999999</v>
      </c>
      <c r="CL211">
        <v>154.87530000000001</v>
      </c>
      <c r="CM211">
        <v>163.37379999999999</v>
      </c>
      <c r="CN211">
        <v>165.345</v>
      </c>
      <c r="CO211">
        <v>167.54130000000001</v>
      </c>
      <c r="CP211">
        <v>154.00380000000001</v>
      </c>
      <c r="CQ211">
        <v>152.08940000000001</v>
      </c>
      <c r="CR211">
        <v>170.22020000000001</v>
      </c>
      <c r="CS211">
        <v>172.55699999999999</v>
      </c>
      <c r="CT211">
        <v>157.4307</v>
      </c>
      <c r="CU211">
        <v>155.67500000000001</v>
      </c>
      <c r="CV211">
        <v>166.4727</v>
      </c>
      <c r="CW211">
        <v>178.64930000000001</v>
      </c>
      <c r="CX211">
        <v>182.35210000000001</v>
      </c>
      <c r="CY211">
        <v>175.6696</v>
      </c>
      <c r="CZ211">
        <v>190.02799999999999</v>
      </c>
      <c r="DA211">
        <v>175.67850000000001</v>
      </c>
      <c r="DB211">
        <v>172.8203</v>
      </c>
      <c r="DC211">
        <v>179.1857</v>
      </c>
      <c r="DD211">
        <v>184.4616</v>
      </c>
      <c r="DE211">
        <v>184.81460000000001</v>
      </c>
      <c r="DF211">
        <v>182.2586</v>
      </c>
      <c r="DG211">
        <v>186.0017</v>
      </c>
      <c r="DH211">
        <v>182.9562</v>
      </c>
      <c r="DI211">
        <v>182.31229999999999</v>
      </c>
      <c r="DJ211">
        <v>179.48759999999999</v>
      </c>
      <c r="DK211">
        <v>176.72200000000001</v>
      </c>
      <c r="DL211">
        <v>181.27459999999999</v>
      </c>
      <c r="DM211">
        <v>195.15199999999999</v>
      </c>
      <c r="DN211">
        <v>205.8535</v>
      </c>
      <c r="DO211">
        <v>223.1037</v>
      </c>
      <c r="DP211">
        <v>230.06890000000001</v>
      </c>
      <c r="DQ211">
        <v>220.51519999999999</v>
      </c>
      <c r="DR211">
        <v>221.5068</v>
      </c>
      <c r="DS211">
        <v>237.54920000000001</v>
      </c>
      <c r="DT211">
        <v>243.01220000000001</v>
      </c>
      <c r="DU211">
        <v>249.12209999999999</v>
      </c>
      <c r="DV211">
        <v>239.63579999999999</v>
      </c>
      <c r="DW211">
        <v>243.97749999999999</v>
      </c>
      <c r="DX211">
        <v>269.51960000000003</v>
      </c>
      <c r="DY211">
        <v>244.8734</v>
      </c>
    </row>
    <row r="212" spans="1:129" x14ac:dyDescent="0.3">
      <c r="A212" t="s">
        <v>436</v>
      </c>
      <c r="B212" t="str">
        <f t="shared" si="3"/>
        <v>WCP CN Equity</v>
      </c>
      <c r="C212" t="s">
        <v>216</v>
      </c>
      <c r="D212" t="s">
        <v>6</v>
      </c>
      <c r="E212" t="s">
        <v>6</v>
      </c>
      <c r="F212">
        <v>12.42</v>
      </c>
      <c r="G212" s="2">
        <v>42005</v>
      </c>
      <c r="H212" s="2">
        <v>45657</v>
      </c>
      <c r="I212" s="2" t="s">
        <v>664</v>
      </c>
      <c r="J212" s="4">
        <v>6.64</v>
      </c>
      <c r="K212">
        <v>7.2514000000000003</v>
      </c>
      <c r="L212">
        <v>7.7470999999999997</v>
      </c>
      <c r="M212">
        <v>8.0998000000000001</v>
      </c>
      <c r="N212">
        <v>7.4558999999999997</v>
      </c>
      <c r="O212">
        <v>7.2065999999999999</v>
      </c>
      <c r="P212">
        <v>6.2701000000000002</v>
      </c>
      <c r="Q212">
        <v>6.2821999999999996</v>
      </c>
      <c r="R212">
        <v>5.8669000000000002</v>
      </c>
      <c r="S212">
        <v>6.4981</v>
      </c>
      <c r="T212">
        <v>6.4428999999999998</v>
      </c>
      <c r="U212">
        <v>5.1382000000000003</v>
      </c>
      <c r="V212">
        <v>4.3772000000000002</v>
      </c>
      <c r="W212">
        <v>4.3944999999999999</v>
      </c>
      <c r="X212">
        <v>4.4680999999999997</v>
      </c>
      <c r="Y212">
        <v>5.4451999999999998</v>
      </c>
      <c r="Z212">
        <v>5.8810000000000002</v>
      </c>
      <c r="AA212">
        <v>5.7442000000000002</v>
      </c>
      <c r="AB212">
        <v>5.6477000000000004</v>
      </c>
      <c r="AC212">
        <v>5.8129999999999997</v>
      </c>
      <c r="AD212">
        <v>6.4180000000000001</v>
      </c>
      <c r="AE212">
        <v>6.2910000000000004</v>
      </c>
      <c r="AF212">
        <v>7.0391000000000004</v>
      </c>
      <c r="AG212">
        <v>7.1645000000000003</v>
      </c>
      <c r="AH212">
        <v>6.1170999999999998</v>
      </c>
      <c r="AI212">
        <v>6.4314</v>
      </c>
      <c r="AJ212">
        <v>6.1375999999999999</v>
      </c>
      <c r="AK212">
        <v>5.7422000000000004</v>
      </c>
      <c r="AL212">
        <v>5.4581999999999997</v>
      </c>
      <c r="AM212">
        <v>5.532</v>
      </c>
      <c r="AN212">
        <v>5.5160999999999998</v>
      </c>
      <c r="AO212">
        <v>5.3926999999999996</v>
      </c>
      <c r="AP212">
        <v>5.8391000000000002</v>
      </c>
      <c r="AQ212">
        <v>5.5888</v>
      </c>
      <c r="AR212">
        <v>5.3196000000000003</v>
      </c>
      <c r="AS212">
        <v>5.4313000000000002</v>
      </c>
      <c r="AT212">
        <v>5.4522000000000004</v>
      </c>
      <c r="AU212">
        <v>4.6086999999999998</v>
      </c>
      <c r="AV212">
        <v>4.8255999999999997</v>
      </c>
      <c r="AW212">
        <v>5.7106000000000003</v>
      </c>
      <c r="AX212">
        <v>5.7815000000000003</v>
      </c>
      <c r="AY212">
        <v>5.5023</v>
      </c>
      <c r="AZ212">
        <v>5.3211000000000004</v>
      </c>
      <c r="BA212">
        <v>5.0148999999999999</v>
      </c>
      <c r="BB212">
        <v>4.8887999999999998</v>
      </c>
      <c r="BC212">
        <v>4.0334000000000003</v>
      </c>
      <c r="BD212">
        <v>2.9607000000000001</v>
      </c>
      <c r="BE212">
        <v>2.7582</v>
      </c>
      <c r="BF212">
        <v>2.8266</v>
      </c>
      <c r="BG212">
        <v>3.0924</v>
      </c>
      <c r="BH212">
        <v>2.9746999999999999</v>
      </c>
      <c r="BI212">
        <v>3.4952999999999999</v>
      </c>
      <c r="BJ212">
        <v>2.9487999999999999</v>
      </c>
      <c r="BK212">
        <v>2.7904</v>
      </c>
      <c r="BL212">
        <v>2.8037999999999998</v>
      </c>
      <c r="BM212">
        <v>2.4457</v>
      </c>
      <c r="BN212">
        <v>3.0840999999999998</v>
      </c>
      <c r="BO212">
        <v>2.4790999999999999</v>
      </c>
      <c r="BP212">
        <v>2.7883</v>
      </c>
      <c r="BQ212">
        <v>3.7938999999999998</v>
      </c>
      <c r="BR212">
        <v>3.3140999999999998</v>
      </c>
      <c r="BS212">
        <v>2.7275</v>
      </c>
      <c r="BT212">
        <v>0.83499999999999996</v>
      </c>
      <c r="BU212">
        <v>1.3196000000000001</v>
      </c>
      <c r="BV212">
        <v>1.4734</v>
      </c>
      <c r="BW212">
        <v>1.6294</v>
      </c>
      <c r="BX212">
        <v>1.6247</v>
      </c>
      <c r="BY212">
        <v>1.9003000000000001</v>
      </c>
      <c r="BZ212">
        <v>1.7996000000000001</v>
      </c>
      <c r="CA212">
        <v>1.8180000000000001</v>
      </c>
      <c r="CB212">
        <v>2.9432</v>
      </c>
      <c r="CC212">
        <v>3.6598999999999999</v>
      </c>
      <c r="CD212">
        <v>3.4594</v>
      </c>
      <c r="CE212">
        <v>4.3082000000000003</v>
      </c>
      <c r="CF212">
        <v>4.1909999999999998</v>
      </c>
      <c r="CG212">
        <v>4.0960999999999999</v>
      </c>
      <c r="CH212">
        <v>4.6645000000000003</v>
      </c>
      <c r="CI212">
        <v>4.7149999999999999</v>
      </c>
      <c r="CJ212">
        <v>4.3830999999999998</v>
      </c>
      <c r="CK212">
        <v>4.1651999999999996</v>
      </c>
      <c r="CL212">
        <v>5.4097999999999997</v>
      </c>
      <c r="CM212">
        <v>5.7510000000000003</v>
      </c>
      <c r="CN212">
        <v>5.2808000000000002</v>
      </c>
      <c r="CO212">
        <v>5.8341000000000003</v>
      </c>
      <c r="CP212">
        <v>7.0049000000000001</v>
      </c>
      <c r="CQ212">
        <v>7.5698999999999996</v>
      </c>
      <c r="CR212">
        <v>8.1174999999999997</v>
      </c>
      <c r="CS212">
        <v>8.2899999999999991</v>
      </c>
      <c r="CT212">
        <v>8.8810000000000002</v>
      </c>
      <c r="CU212">
        <v>7.0792000000000002</v>
      </c>
      <c r="CV212">
        <v>7.7827000000000002</v>
      </c>
      <c r="CW212">
        <v>7.6356999999999999</v>
      </c>
      <c r="CX212">
        <v>7.0039999999999996</v>
      </c>
      <c r="CY212">
        <v>8.4916999999999998</v>
      </c>
      <c r="CZ212">
        <v>8.6584000000000003</v>
      </c>
      <c r="DA212">
        <v>8.6971000000000007</v>
      </c>
      <c r="DB212">
        <v>9.0188000000000006</v>
      </c>
      <c r="DC212">
        <v>8.5455000000000005</v>
      </c>
      <c r="DD212">
        <v>8.5767000000000007</v>
      </c>
      <c r="DE212">
        <v>8.8061000000000007</v>
      </c>
      <c r="DF212">
        <v>7.6981999999999999</v>
      </c>
      <c r="DG212">
        <v>7.7226999999999997</v>
      </c>
      <c r="DH212">
        <v>8.8133999999999997</v>
      </c>
      <c r="DI212">
        <v>9.2893000000000008</v>
      </c>
      <c r="DJ212">
        <v>9.6820000000000004</v>
      </c>
      <c r="DK212">
        <v>9.0921000000000003</v>
      </c>
      <c r="DL212">
        <v>8.0152000000000001</v>
      </c>
      <c r="DM212">
        <v>7.6304999999999996</v>
      </c>
      <c r="DN212">
        <v>7.5362999999999998</v>
      </c>
      <c r="DO212">
        <v>8.2127999999999997</v>
      </c>
      <c r="DP212">
        <v>8.99</v>
      </c>
      <c r="DQ212">
        <v>9.2086000000000006</v>
      </c>
      <c r="DR212">
        <v>9.4659999999999993</v>
      </c>
      <c r="DS212">
        <v>8.9342000000000006</v>
      </c>
      <c r="DT212">
        <v>9.8751999999999995</v>
      </c>
      <c r="DU212">
        <v>9.2645999999999997</v>
      </c>
      <c r="DV212">
        <v>9.1762999999999995</v>
      </c>
      <c r="DW212">
        <v>9.4946999999999999</v>
      </c>
      <c r="DX212">
        <v>9.4040999999999997</v>
      </c>
      <c r="DY212">
        <v>9.4331999999999994</v>
      </c>
    </row>
    <row r="213" spans="1:129" x14ac:dyDescent="0.3">
      <c r="A213" t="s">
        <v>437</v>
      </c>
      <c r="B213" t="str">
        <f t="shared" si="3"/>
        <v>WDO CN Equity</v>
      </c>
      <c r="C213" t="s">
        <v>217</v>
      </c>
      <c r="D213" t="s">
        <v>6</v>
      </c>
      <c r="E213" t="s">
        <v>6</v>
      </c>
      <c r="F213">
        <v>22.29</v>
      </c>
      <c r="G213" s="2">
        <v>42005</v>
      </c>
      <c r="H213" s="2">
        <v>45657</v>
      </c>
      <c r="I213" s="2" t="s">
        <v>663</v>
      </c>
      <c r="J213" s="4">
        <v>1.3</v>
      </c>
      <c r="K213">
        <v>1.27</v>
      </c>
      <c r="L213">
        <v>1.1499999999999999</v>
      </c>
      <c r="M213">
        <v>1.1499999999999999</v>
      </c>
      <c r="N213">
        <v>1.1000000000000001</v>
      </c>
      <c r="O213">
        <v>1.03</v>
      </c>
      <c r="P213">
        <v>0.97</v>
      </c>
      <c r="Q213">
        <v>0.95</v>
      </c>
      <c r="R213">
        <v>0.97</v>
      </c>
      <c r="S213">
        <v>1.02</v>
      </c>
      <c r="T213">
        <v>1.25</v>
      </c>
      <c r="U213">
        <v>1.27</v>
      </c>
      <c r="V213">
        <v>1.33</v>
      </c>
      <c r="W213">
        <v>1.64</v>
      </c>
      <c r="X213">
        <v>1.69</v>
      </c>
      <c r="Y213">
        <v>1.7</v>
      </c>
      <c r="Z213">
        <v>1.73</v>
      </c>
      <c r="AA213">
        <v>1.99</v>
      </c>
      <c r="AB213">
        <v>1.94</v>
      </c>
      <c r="AC213">
        <v>2.4900000000000002</v>
      </c>
      <c r="AD213">
        <v>2.67</v>
      </c>
      <c r="AE213">
        <v>2.61</v>
      </c>
      <c r="AF213">
        <v>2.4300000000000002</v>
      </c>
      <c r="AG213">
        <v>2.09</v>
      </c>
      <c r="AH213">
        <v>2.62</v>
      </c>
      <c r="AI213">
        <v>3.72</v>
      </c>
      <c r="AJ213">
        <v>4.0199999999999996</v>
      </c>
      <c r="AK213">
        <v>3.39</v>
      </c>
      <c r="AL213">
        <v>3.13</v>
      </c>
      <c r="AM213">
        <v>3.05</v>
      </c>
      <c r="AN213">
        <v>2.46</v>
      </c>
      <c r="AO213">
        <v>2.4</v>
      </c>
      <c r="AP213">
        <v>2.1800000000000002</v>
      </c>
      <c r="AQ213">
        <v>1.79</v>
      </c>
      <c r="AR213">
        <v>1.75</v>
      </c>
      <c r="AS213">
        <v>2.11</v>
      </c>
      <c r="AT213">
        <v>1.95</v>
      </c>
      <c r="AU213">
        <v>1.87</v>
      </c>
      <c r="AV213">
        <v>1.96</v>
      </c>
      <c r="AW213">
        <v>1.89</v>
      </c>
      <c r="AX213">
        <v>2.23</v>
      </c>
      <c r="AY213">
        <v>3.07</v>
      </c>
      <c r="AZ213">
        <v>3.66</v>
      </c>
      <c r="BA213">
        <v>3.28</v>
      </c>
      <c r="BB213">
        <v>3.54</v>
      </c>
      <c r="BC213">
        <v>3.79</v>
      </c>
      <c r="BD213">
        <v>3.68</v>
      </c>
      <c r="BE213">
        <v>4.43</v>
      </c>
      <c r="BF213">
        <v>5.08</v>
      </c>
      <c r="BG213">
        <v>4.84</v>
      </c>
      <c r="BH213">
        <v>4.22</v>
      </c>
      <c r="BI213">
        <v>4.2300000000000004</v>
      </c>
      <c r="BJ213">
        <v>4.67</v>
      </c>
      <c r="BK213">
        <v>5.39</v>
      </c>
      <c r="BL213">
        <v>6.72</v>
      </c>
      <c r="BM213">
        <v>7.27</v>
      </c>
      <c r="BN213">
        <v>5.97</v>
      </c>
      <c r="BO213">
        <v>8.0500000000000007</v>
      </c>
      <c r="BP213">
        <v>8.73</v>
      </c>
      <c r="BQ213">
        <v>10.17</v>
      </c>
      <c r="BR213">
        <v>9.02</v>
      </c>
      <c r="BS213">
        <v>8.5399999999999991</v>
      </c>
      <c r="BT213">
        <v>7.39</v>
      </c>
      <c r="BU213">
        <v>10.66</v>
      </c>
      <c r="BV213">
        <v>11.51</v>
      </c>
      <c r="BW213">
        <v>11.73</v>
      </c>
      <c r="BX213">
        <v>13.71</v>
      </c>
      <c r="BY213">
        <v>14.42</v>
      </c>
      <c r="BZ213">
        <v>12.57</v>
      </c>
      <c r="CA213">
        <v>13.19</v>
      </c>
      <c r="CB213">
        <v>11.4</v>
      </c>
      <c r="CC213">
        <v>10.62</v>
      </c>
      <c r="CD213">
        <v>9.76</v>
      </c>
      <c r="CE213">
        <v>8.5500000000000007</v>
      </c>
      <c r="CF213">
        <v>8.34</v>
      </c>
      <c r="CG213">
        <v>9.06</v>
      </c>
      <c r="CH213">
        <v>11.13</v>
      </c>
      <c r="CI213">
        <v>11.76</v>
      </c>
      <c r="CJ213">
        <v>12.62</v>
      </c>
      <c r="CK213">
        <v>12.41</v>
      </c>
      <c r="CL213">
        <v>10.15</v>
      </c>
      <c r="CM213">
        <v>11.13</v>
      </c>
      <c r="CN213">
        <v>12.5</v>
      </c>
      <c r="CO213">
        <v>11.51</v>
      </c>
      <c r="CP213">
        <v>10.93</v>
      </c>
      <c r="CQ213">
        <v>14.27</v>
      </c>
      <c r="CR213">
        <v>15.69</v>
      </c>
      <c r="CS213">
        <v>13.11</v>
      </c>
      <c r="CT213">
        <v>11.63</v>
      </c>
      <c r="CU213">
        <v>11.15</v>
      </c>
      <c r="CV213">
        <v>10.3</v>
      </c>
      <c r="CW213">
        <v>7.68</v>
      </c>
      <c r="CX213">
        <v>9.34</v>
      </c>
      <c r="CY213">
        <v>8.17</v>
      </c>
      <c r="CZ213">
        <v>9.08</v>
      </c>
      <c r="DA213">
        <v>7.48</v>
      </c>
      <c r="DB213">
        <v>6.17</v>
      </c>
      <c r="DC213">
        <v>6.51</v>
      </c>
      <c r="DD213">
        <v>7.7</v>
      </c>
      <c r="DE213">
        <v>8.4700000000000006</v>
      </c>
      <c r="DF213">
        <v>7.76</v>
      </c>
      <c r="DG213">
        <v>6.9</v>
      </c>
      <c r="DH213">
        <v>7.01</v>
      </c>
      <c r="DI213">
        <v>8.4499999999999993</v>
      </c>
      <c r="DJ213">
        <v>7.09</v>
      </c>
      <c r="DK213">
        <v>7.42</v>
      </c>
      <c r="DL213">
        <v>8.76</v>
      </c>
      <c r="DM213">
        <v>7.71</v>
      </c>
      <c r="DN213">
        <v>7.93</v>
      </c>
      <c r="DO213">
        <v>9.0500000000000007</v>
      </c>
      <c r="DP213">
        <v>10.09</v>
      </c>
      <c r="DQ213">
        <v>10.3</v>
      </c>
      <c r="DR213">
        <v>11.12</v>
      </c>
      <c r="DS213">
        <v>11.02</v>
      </c>
      <c r="DT213">
        <v>13.29</v>
      </c>
      <c r="DU213">
        <v>12.89</v>
      </c>
      <c r="DV213">
        <v>12.69</v>
      </c>
      <c r="DW213">
        <v>12.2</v>
      </c>
      <c r="DX213">
        <v>12.23</v>
      </c>
      <c r="DY213">
        <v>12.91</v>
      </c>
    </row>
    <row r="214" spans="1:129" x14ac:dyDescent="0.3">
      <c r="A214" t="s">
        <v>438</v>
      </c>
      <c r="B214" t="str">
        <f t="shared" si="3"/>
        <v>WFG CN Equity</v>
      </c>
      <c r="C214" t="s">
        <v>218</v>
      </c>
      <c r="D214" t="s">
        <v>6</v>
      </c>
      <c r="E214" t="s">
        <v>6</v>
      </c>
      <c r="F214">
        <v>92.99</v>
      </c>
      <c r="G214" s="2">
        <v>42005</v>
      </c>
      <c r="H214" s="2">
        <v>45657</v>
      </c>
      <c r="I214" s="2" t="s">
        <v>663</v>
      </c>
      <c r="J214" s="4">
        <v>64.16</v>
      </c>
      <c r="K214">
        <v>59.832999999999998</v>
      </c>
      <c r="L214">
        <v>57.029800000000002</v>
      </c>
      <c r="M214">
        <v>54.636000000000003</v>
      </c>
      <c r="N214">
        <v>60.3566</v>
      </c>
      <c r="O214">
        <v>60.462499999999999</v>
      </c>
      <c r="P214">
        <v>50.701099999999997</v>
      </c>
      <c r="Q214">
        <v>45.133299999999998</v>
      </c>
      <c r="R214">
        <v>37.4437</v>
      </c>
      <c r="S214">
        <v>40.822800000000001</v>
      </c>
      <c r="T214">
        <v>48.366300000000003</v>
      </c>
      <c r="U214">
        <v>46.407800000000002</v>
      </c>
      <c r="V214">
        <v>42.538200000000003</v>
      </c>
      <c r="W214">
        <v>36.954799999999999</v>
      </c>
      <c r="X214">
        <v>46.106000000000002</v>
      </c>
      <c r="Y214">
        <v>36.576900000000002</v>
      </c>
      <c r="Z214">
        <v>39.638199999999998</v>
      </c>
      <c r="AA214">
        <v>33.478200000000001</v>
      </c>
      <c r="AB214">
        <v>39.762500000000003</v>
      </c>
      <c r="AC214">
        <v>39.133200000000002</v>
      </c>
      <c r="AD214">
        <v>35.896900000000002</v>
      </c>
      <c r="AE214">
        <v>40.771299999999997</v>
      </c>
      <c r="AF214">
        <v>42.520400000000002</v>
      </c>
      <c r="AG214">
        <v>42.688299999999998</v>
      </c>
      <c r="AH214">
        <v>39.514099999999999</v>
      </c>
      <c r="AI214">
        <v>49.019100000000002</v>
      </c>
      <c r="AJ214">
        <v>49.516199999999998</v>
      </c>
      <c r="AK214">
        <v>54.608400000000003</v>
      </c>
      <c r="AL214">
        <v>52.356099999999998</v>
      </c>
      <c r="AM214">
        <v>54.707900000000002</v>
      </c>
      <c r="AN214">
        <v>59.0486</v>
      </c>
      <c r="AO214">
        <v>57.747300000000003</v>
      </c>
      <c r="AP214">
        <v>64.271100000000004</v>
      </c>
      <c r="AQ214">
        <v>70.046599999999998</v>
      </c>
      <c r="AR214">
        <v>72.787000000000006</v>
      </c>
      <c r="AS214">
        <v>69.340500000000006</v>
      </c>
      <c r="AT214">
        <v>76.9298</v>
      </c>
      <c r="AU214">
        <v>79.897499999999994</v>
      </c>
      <c r="AV214">
        <v>76.657899999999998</v>
      </c>
      <c r="AW214">
        <v>77.875699999999995</v>
      </c>
      <c r="AX214">
        <v>84.376499999999993</v>
      </c>
      <c r="AY214">
        <v>81.170900000000003</v>
      </c>
      <c r="AZ214">
        <v>72.478800000000007</v>
      </c>
      <c r="BA214">
        <v>77.654600000000002</v>
      </c>
      <c r="BB214">
        <v>66.109499999999997</v>
      </c>
      <c r="BC214">
        <v>59.481499999999997</v>
      </c>
      <c r="BD214">
        <v>62.368299999999998</v>
      </c>
      <c r="BE214">
        <v>60.834000000000003</v>
      </c>
      <c r="BF214">
        <v>70.603099999999998</v>
      </c>
      <c r="BG214">
        <v>58.4255</v>
      </c>
      <c r="BH214">
        <v>58.807000000000002</v>
      </c>
      <c r="BI214">
        <v>62.398800000000001</v>
      </c>
      <c r="BJ214">
        <v>47.669899999999998</v>
      </c>
      <c r="BK214">
        <v>54.193300000000001</v>
      </c>
      <c r="BL214">
        <v>46.831400000000002</v>
      </c>
      <c r="BM214">
        <v>42.573999999999998</v>
      </c>
      <c r="BN214">
        <v>48.2943</v>
      </c>
      <c r="BO214">
        <v>55.492899999999999</v>
      </c>
      <c r="BP214">
        <v>52.640799999999999</v>
      </c>
      <c r="BQ214">
        <v>52.372399999999999</v>
      </c>
      <c r="BR214">
        <v>48.477400000000003</v>
      </c>
      <c r="BS214">
        <v>45.825899999999997</v>
      </c>
      <c r="BT214">
        <v>24.692799999999998</v>
      </c>
      <c r="BU214">
        <v>35.640700000000002</v>
      </c>
      <c r="BV214">
        <v>34.279200000000003</v>
      </c>
      <c r="BW214">
        <v>43.902299999999997</v>
      </c>
      <c r="BX214">
        <v>61.265099999999997</v>
      </c>
      <c r="BY214">
        <v>64.618399999999994</v>
      </c>
      <c r="BZ214">
        <v>57.329300000000003</v>
      </c>
      <c r="CA214">
        <v>57.264400000000002</v>
      </c>
      <c r="CB214">
        <v>66.643199999999993</v>
      </c>
      <c r="CC214">
        <v>75.971999999999994</v>
      </c>
      <c r="CD214">
        <v>76.120699999999999</v>
      </c>
      <c r="CE214">
        <v>80.821299999999994</v>
      </c>
      <c r="CF214">
        <v>84.191400000000002</v>
      </c>
      <c r="CG214">
        <v>88.372500000000002</v>
      </c>
      <c r="CH214">
        <v>86.994299999999996</v>
      </c>
      <c r="CI214">
        <v>83.116</v>
      </c>
      <c r="CJ214">
        <v>83.582999999999998</v>
      </c>
      <c r="CK214">
        <v>90.989500000000007</v>
      </c>
      <c r="CL214">
        <v>99.8874</v>
      </c>
      <c r="CM214">
        <v>92.780699999999996</v>
      </c>
      <c r="CN214">
        <v>98.351799999999997</v>
      </c>
      <c r="CO214">
        <v>113.2516</v>
      </c>
      <c r="CP214">
        <v>110.4175</v>
      </c>
      <c r="CQ214">
        <v>118.7321</v>
      </c>
      <c r="CR214">
        <v>96.784499999999994</v>
      </c>
      <c r="CS214">
        <v>106.2409</v>
      </c>
      <c r="CT214">
        <v>109.807</v>
      </c>
      <c r="CU214">
        <v>93.289900000000003</v>
      </c>
      <c r="CV214">
        <v>113.2381</v>
      </c>
      <c r="CW214">
        <v>110.79179999999999</v>
      </c>
      <c r="CX214">
        <v>94.753100000000003</v>
      </c>
      <c r="CY214">
        <v>96.990799999999993</v>
      </c>
      <c r="CZ214">
        <v>99.769099999999995</v>
      </c>
      <c r="DA214">
        <v>93.091499999999996</v>
      </c>
      <c r="DB214">
        <v>110.154</v>
      </c>
      <c r="DC214">
        <v>97.595200000000006</v>
      </c>
      <c r="DD214">
        <v>92.178700000000006</v>
      </c>
      <c r="DE214">
        <v>93.708699999999993</v>
      </c>
      <c r="DF214">
        <v>87.598500000000001</v>
      </c>
      <c r="DG214">
        <v>109.2349</v>
      </c>
      <c r="DH214">
        <v>106.6339</v>
      </c>
      <c r="DI214">
        <v>98.034000000000006</v>
      </c>
      <c r="DJ214">
        <v>95.048400000000001</v>
      </c>
      <c r="DK214">
        <v>90.209699999999998</v>
      </c>
      <c r="DL214">
        <v>94.865200000000002</v>
      </c>
      <c r="DM214">
        <v>109.6474</v>
      </c>
      <c r="DN214">
        <v>103.4087</v>
      </c>
      <c r="DO214">
        <v>105.643</v>
      </c>
      <c r="DP214">
        <v>113.53919999999999</v>
      </c>
      <c r="DQ214">
        <v>102.3561</v>
      </c>
      <c r="DR214">
        <v>105.8411</v>
      </c>
      <c r="DS214">
        <v>102.42</v>
      </c>
      <c r="DT214">
        <v>119.34220000000001</v>
      </c>
      <c r="DU214">
        <v>116.2424</v>
      </c>
      <c r="DV214">
        <v>128.88069999999999</v>
      </c>
      <c r="DW214">
        <v>122.9927</v>
      </c>
      <c r="DX214">
        <v>134.50460000000001</v>
      </c>
      <c r="DY214">
        <v>122.267</v>
      </c>
    </row>
    <row r="215" spans="1:129" x14ac:dyDescent="0.3">
      <c r="A215" t="s">
        <v>439</v>
      </c>
      <c r="B215" t="str">
        <f t="shared" si="3"/>
        <v>WN CN Equity</v>
      </c>
      <c r="C215" t="s">
        <v>219</v>
      </c>
      <c r="D215" t="s">
        <v>6</v>
      </c>
      <c r="E215" t="s">
        <v>6</v>
      </c>
      <c r="F215">
        <v>94.97</v>
      </c>
      <c r="G215" s="2">
        <v>42005</v>
      </c>
      <c r="H215" s="2">
        <v>45657</v>
      </c>
      <c r="I215" s="2" t="s">
        <v>668</v>
      </c>
      <c r="J215" s="4">
        <v>27.72</v>
      </c>
      <c r="K215">
        <v>29.187799999999999</v>
      </c>
      <c r="L215">
        <v>27.728899999999999</v>
      </c>
      <c r="M215">
        <v>27.546399999999998</v>
      </c>
      <c r="N215">
        <v>27.936199999999999</v>
      </c>
      <c r="O215">
        <v>27.2332</v>
      </c>
      <c r="P215">
        <v>30.489100000000001</v>
      </c>
      <c r="Q215">
        <v>30.261500000000002</v>
      </c>
      <c r="R215">
        <v>30.084199999999999</v>
      </c>
      <c r="S215">
        <v>30.6861</v>
      </c>
      <c r="T215">
        <v>30.438099999999999</v>
      </c>
      <c r="U215">
        <v>29.919</v>
      </c>
      <c r="V215">
        <v>30.218399999999999</v>
      </c>
      <c r="W215">
        <v>30.8171</v>
      </c>
      <c r="X215">
        <v>32.657600000000002</v>
      </c>
      <c r="Y215">
        <v>30.5793</v>
      </c>
      <c r="Z215">
        <v>31.840399999999999</v>
      </c>
      <c r="AA215">
        <v>31.525200000000002</v>
      </c>
      <c r="AB215">
        <v>32.757300000000001</v>
      </c>
      <c r="AC215">
        <v>31.8325</v>
      </c>
      <c r="AD215">
        <v>30.981100000000001</v>
      </c>
      <c r="AE215">
        <v>30.941500000000001</v>
      </c>
      <c r="AF215">
        <v>31.6266</v>
      </c>
      <c r="AG215">
        <v>32.280299999999997</v>
      </c>
      <c r="AH215">
        <v>31.538599999999999</v>
      </c>
      <c r="AI215">
        <v>31.6295</v>
      </c>
      <c r="AJ215">
        <v>33.1036</v>
      </c>
      <c r="AK215">
        <v>34.975200000000001</v>
      </c>
      <c r="AL215">
        <v>34.838299999999997</v>
      </c>
      <c r="AM215">
        <v>33.618499999999997</v>
      </c>
      <c r="AN215">
        <v>31.1843</v>
      </c>
      <c r="AO215">
        <v>31.081199999999999</v>
      </c>
      <c r="AP215">
        <v>31.250800000000002</v>
      </c>
      <c r="AQ215">
        <v>31.155899999999999</v>
      </c>
      <c r="AR215">
        <v>31.613199999999999</v>
      </c>
      <c r="AS215">
        <v>31.5261</v>
      </c>
      <c r="AT215">
        <v>31.110199999999999</v>
      </c>
      <c r="AU215">
        <v>30.2987</v>
      </c>
      <c r="AV215">
        <v>30.084599999999998</v>
      </c>
      <c r="AW215">
        <v>30.510999999999999</v>
      </c>
      <c r="AX215">
        <v>30.528400000000001</v>
      </c>
      <c r="AY215">
        <v>31.26</v>
      </c>
      <c r="AZ215">
        <v>31.5398</v>
      </c>
      <c r="BA215">
        <v>29.6221</v>
      </c>
      <c r="BB215">
        <v>28.636700000000001</v>
      </c>
      <c r="BC215">
        <v>28.045000000000002</v>
      </c>
      <c r="BD215">
        <v>28.1388</v>
      </c>
      <c r="BE215">
        <v>26.5229</v>
      </c>
      <c r="BF215">
        <v>28.110499999999998</v>
      </c>
      <c r="BG215">
        <v>27.627500000000001</v>
      </c>
      <c r="BH215">
        <v>28.459599999999998</v>
      </c>
      <c r="BI215">
        <v>29.6265</v>
      </c>
      <c r="BJ215">
        <v>29.904900000000001</v>
      </c>
      <c r="BK215">
        <v>29.5838</v>
      </c>
      <c r="BL215">
        <v>31.075299999999999</v>
      </c>
      <c r="BM215">
        <v>32.203699999999998</v>
      </c>
      <c r="BN215">
        <v>33.341799999999999</v>
      </c>
      <c r="BO215">
        <v>31.544</v>
      </c>
      <c r="BP215">
        <v>32.3187</v>
      </c>
      <c r="BQ215">
        <v>30.967199999999998</v>
      </c>
      <c r="BR215">
        <v>32.058300000000003</v>
      </c>
      <c r="BS215">
        <v>30.375</v>
      </c>
      <c r="BT215">
        <v>30.412400000000002</v>
      </c>
      <c r="BU215">
        <v>29.841200000000001</v>
      </c>
      <c r="BV215">
        <v>30.058800000000002</v>
      </c>
      <c r="BW215">
        <v>30.222200000000001</v>
      </c>
      <c r="BX215">
        <v>30.744900000000001</v>
      </c>
      <c r="BY215">
        <v>28.635899999999999</v>
      </c>
      <c r="BZ215">
        <v>29.9175</v>
      </c>
      <c r="CA215">
        <v>28.5486</v>
      </c>
      <c r="CB215">
        <v>29.3675</v>
      </c>
      <c r="CC215">
        <v>29.213999999999999</v>
      </c>
      <c r="CD215">
        <v>28.439699999999998</v>
      </c>
      <c r="CE215">
        <v>28.7193</v>
      </c>
      <c r="CF215">
        <v>34.376199999999997</v>
      </c>
      <c r="CG215">
        <v>33.526600000000002</v>
      </c>
      <c r="CH215">
        <v>36.371699999999997</v>
      </c>
      <c r="CI215">
        <v>36.668100000000003</v>
      </c>
      <c r="CJ215">
        <v>40.153399999999998</v>
      </c>
      <c r="CK215">
        <v>42.207900000000002</v>
      </c>
      <c r="CL215">
        <v>42.588700000000003</v>
      </c>
      <c r="CM215">
        <v>41.684699999999999</v>
      </c>
      <c r="CN215">
        <v>42.0276</v>
      </c>
      <c r="CO215">
        <v>45.9131</v>
      </c>
      <c r="CP215">
        <v>43.396099999999997</v>
      </c>
      <c r="CQ215">
        <v>43.026699999999998</v>
      </c>
      <c r="CR215">
        <v>48.379199999999997</v>
      </c>
      <c r="CS215">
        <v>50.223799999999997</v>
      </c>
      <c r="CT215">
        <v>48.784500000000001</v>
      </c>
      <c r="CU215">
        <v>47.4664</v>
      </c>
      <c r="CV215">
        <v>48.246099999999998</v>
      </c>
      <c r="CW215">
        <v>47.396999999999998</v>
      </c>
      <c r="CX215">
        <v>45.853200000000001</v>
      </c>
      <c r="CY215">
        <v>47.539900000000003</v>
      </c>
      <c r="CZ215">
        <v>53.405099999999997</v>
      </c>
      <c r="DA215">
        <v>53.456499999999998</v>
      </c>
      <c r="DB215">
        <v>54.468400000000003</v>
      </c>
      <c r="DC215">
        <v>54.398400000000002</v>
      </c>
      <c r="DD215">
        <v>57.223799999999997</v>
      </c>
      <c r="DE215">
        <v>58.1248</v>
      </c>
      <c r="DF215">
        <v>51.018900000000002</v>
      </c>
      <c r="DG215">
        <v>50.273499999999999</v>
      </c>
      <c r="DH215">
        <v>48.742400000000004</v>
      </c>
      <c r="DI215">
        <v>48.1004</v>
      </c>
      <c r="DJ215">
        <v>48.574800000000003</v>
      </c>
      <c r="DK215">
        <v>48.507100000000001</v>
      </c>
      <c r="DL215">
        <v>51.322400000000002</v>
      </c>
      <c r="DM215">
        <v>53.279200000000003</v>
      </c>
      <c r="DN215">
        <v>55.4816</v>
      </c>
      <c r="DO215">
        <v>57.573900000000002</v>
      </c>
      <c r="DP215">
        <v>59.506500000000003</v>
      </c>
      <c r="DQ215">
        <v>58.908200000000001</v>
      </c>
      <c r="DR215">
        <v>62.962899999999998</v>
      </c>
      <c r="DS215">
        <v>64.261799999999994</v>
      </c>
      <c r="DT215">
        <v>69.822900000000004</v>
      </c>
      <c r="DU215">
        <v>71.576499999999996</v>
      </c>
      <c r="DV215">
        <v>74.394900000000007</v>
      </c>
      <c r="DW215">
        <v>72.379400000000004</v>
      </c>
      <c r="DX215">
        <v>73.755899999999997</v>
      </c>
      <c r="DY215">
        <v>73.514300000000006</v>
      </c>
    </row>
    <row r="216" spans="1:129" x14ac:dyDescent="0.3">
      <c r="A216" t="s">
        <v>440</v>
      </c>
      <c r="B216" t="str">
        <f t="shared" si="3"/>
        <v>WPK CN Equity</v>
      </c>
      <c r="C216" t="s">
        <v>220</v>
      </c>
      <c r="D216" t="s">
        <v>6</v>
      </c>
      <c r="E216" t="s">
        <v>6</v>
      </c>
      <c r="F216">
        <v>43.01</v>
      </c>
      <c r="G216" s="2">
        <v>42005</v>
      </c>
      <c r="H216" s="2">
        <v>45657</v>
      </c>
      <c r="I216" s="2" t="s">
        <v>663</v>
      </c>
      <c r="J216" s="4">
        <v>36.58</v>
      </c>
      <c r="K216">
        <v>37.353400000000001</v>
      </c>
      <c r="L216">
        <v>38.542999999999999</v>
      </c>
      <c r="M216">
        <v>37.971600000000002</v>
      </c>
      <c r="N216">
        <v>38.1265</v>
      </c>
      <c r="O216">
        <v>36.712000000000003</v>
      </c>
      <c r="P216">
        <v>43.040700000000001</v>
      </c>
      <c r="Q216">
        <v>38.7376</v>
      </c>
      <c r="R216">
        <v>39.086500000000001</v>
      </c>
      <c r="S216">
        <v>38.320300000000003</v>
      </c>
      <c r="T216">
        <v>43.868099999999998</v>
      </c>
      <c r="U216">
        <v>44.216799999999999</v>
      </c>
      <c r="V216">
        <v>43.411299999999997</v>
      </c>
      <c r="W216">
        <v>43.275399999999998</v>
      </c>
      <c r="X216">
        <v>48.5745</v>
      </c>
      <c r="Y216">
        <v>42.039000000000001</v>
      </c>
      <c r="Z216">
        <v>47.7393</v>
      </c>
      <c r="AA216">
        <v>46.128</v>
      </c>
      <c r="AB216">
        <v>43.290599999999998</v>
      </c>
      <c r="AC216">
        <v>42.561799999999998</v>
      </c>
      <c r="AD216">
        <v>42.619500000000002</v>
      </c>
      <c r="AE216">
        <v>44.573999999999998</v>
      </c>
      <c r="AF216">
        <v>45.536700000000003</v>
      </c>
      <c r="AG216">
        <v>44.194499999999998</v>
      </c>
      <c r="AH216">
        <v>45.644300000000001</v>
      </c>
      <c r="AI216">
        <v>48.602200000000003</v>
      </c>
      <c r="AJ216">
        <v>51.696199999999997</v>
      </c>
      <c r="AK216">
        <v>56.797699999999999</v>
      </c>
      <c r="AL216">
        <v>57.284399999999998</v>
      </c>
      <c r="AM216">
        <v>56.709899999999998</v>
      </c>
      <c r="AN216">
        <v>52.141599999999997</v>
      </c>
      <c r="AO216">
        <v>51.800600000000003</v>
      </c>
      <c r="AP216">
        <v>50.037599999999998</v>
      </c>
      <c r="AQ216">
        <v>48.536700000000003</v>
      </c>
      <c r="AR216">
        <v>47.786200000000001</v>
      </c>
      <c r="AS216">
        <v>45.642200000000003</v>
      </c>
      <c r="AT216">
        <v>43.467399999999998</v>
      </c>
      <c r="AU216">
        <v>47.680500000000002</v>
      </c>
      <c r="AV216">
        <v>47.251399999999997</v>
      </c>
      <c r="AW216">
        <v>46.509700000000002</v>
      </c>
      <c r="AX216">
        <v>43.1235</v>
      </c>
      <c r="AY216">
        <v>42.967500000000001</v>
      </c>
      <c r="AZ216">
        <v>46.053400000000003</v>
      </c>
      <c r="BA216">
        <v>48.084600000000002</v>
      </c>
      <c r="BB216">
        <v>46.551600000000001</v>
      </c>
      <c r="BC216">
        <v>44.626600000000003</v>
      </c>
      <c r="BD216">
        <v>45.916400000000003</v>
      </c>
      <c r="BE216">
        <v>46.688499999999998</v>
      </c>
      <c r="BF216">
        <v>45.818300000000001</v>
      </c>
      <c r="BG216">
        <v>41.917000000000002</v>
      </c>
      <c r="BH216">
        <v>42.200299999999999</v>
      </c>
      <c r="BI216">
        <v>43.188499999999998</v>
      </c>
      <c r="BJ216">
        <v>42.845999999999997</v>
      </c>
      <c r="BK216">
        <v>42.297899999999998</v>
      </c>
      <c r="BL216">
        <v>44.5107</v>
      </c>
      <c r="BM216">
        <v>45.7836</v>
      </c>
      <c r="BN216">
        <v>43.003300000000003</v>
      </c>
      <c r="BO216">
        <v>45.697699999999998</v>
      </c>
      <c r="BP216">
        <v>45.403799999999997</v>
      </c>
      <c r="BQ216">
        <v>46.06</v>
      </c>
      <c r="BR216">
        <v>47.412999999999997</v>
      </c>
      <c r="BS216">
        <v>43.108899999999998</v>
      </c>
      <c r="BT216">
        <v>42.6783</v>
      </c>
      <c r="BU216">
        <v>45.474499999999999</v>
      </c>
      <c r="BV216">
        <v>45.248800000000003</v>
      </c>
      <c r="BW216">
        <v>40.834699999999998</v>
      </c>
      <c r="BX216">
        <v>46.097299999999997</v>
      </c>
      <c r="BY216">
        <v>43.073300000000003</v>
      </c>
      <c r="BZ216">
        <v>44.624600000000001</v>
      </c>
      <c r="CA216">
        <v>40.439900000000002</v>
      </c>
      <c r="CB216">
        <v>41.422400000000003</v>
      </c>
      <c r="CC216">
        <v>42.099800000000002</v>
      </c>
      <c r="CD216">
        <v>39.553400000000003</v>
      </c>
      <c r="CE216">
        <v>39.051900000000003</v>
      </c>
      <c r="CF216">
        <v>44.341299999999997</v>
      </c>
      <c r="CG216">
        <v>41.989899999999999</v>
      </c>
      <c r="CH216">
        <v>39.579500000000003</v>
      </c>
      <c r="CI216">
        <v>38.072000000000003</v>
      </c>
      <c r="CJ216">
        <v>40.139600000000002</v>
      </c>
      <c r="CK216">
        <v>42.138199999999998</v>
      </c>
      <c r="CL216">
        <v>40.3459</v>
      </c>
      <c r="CM216">
        <v>38.158700000000003</v>
      </c>
      <c r="CN216">
        <v>34.395000000000003</v>
      </c>
      <c r="CO216">
        <v>36.651200000000003</v>
      </c>
      <c r="CP216">
        <v>37.1738</v>
      </c>
      <c r="CQ216">
        <v>37.666800000000002</v>
      </c>
      <c r="CR216">
        <v>37.893099999999997</v>
      </c>
      <c r="CS216">
        <v>41.929099999999998</v>
      </c>
      <c r="CT216">
        <v>40.508099999999999</v>
      </c>
      <c r="CU216">
        <v>43.4392</v>
      </c>
      <c r="CV216">
        <v>45.809199999999997</v>
      </c>
      <c r="CW216">
        <v>42.886200000000002</v>
      </c>
      <c r="CX216">
        <v>44.396999999999998</v>
      </c>
      <c r="CY216">
        <v>41.0274</v>
      </c>
      <c r="CZ216">
        <v>42.983899999999998</v>
      </c>
      <c r="DA216">
        <v>41.590699999999998</v>
      </c>
      <c r="DB216">
        <v>41.096299999999999</v>
      </c>
      <c r="DC216">
        <v>40.1173</v>
      </c>
      <c r="DD216">
        <v>42.283299999999997</v>
      </c>
      <c r="DE216">
        <v>44.717599999999997</v>
      </c>
      <c r="DF216">
        <v>42.243699999999997</v>
      </c>
      <c r="DG216">
        <v>40.809100000000001</v>
      </c>
      <c r="DH216">
        <v>40.165399999999998</v>
      </c>
      <c r="DI216">
        <v>39.561300000000003</v>
      </c>
      <c r="DJ216">
        <v>38.283999999999999</v>
      </c>
      <c r="DK216">
        <v>37.421799999999998</v>
      </c>
      <c r="DL216">
        <v>38.838999999999999</v>
      </c>
      <c r="DM216">
        <v>40.5336</v>
      </c>
      <c r="DN216">
        <v>41.832799999999999</v>
      </c>
      <c r="DO216">
        <v>39.958399999999997</v>
      </c>
      <c r="DP216">
        <v>40.206299999999999</v>
      </c>
      <c r="DQ216">
        <v>42.5486</v>
      </c>
      <c r="DR216">
        <v>43.292999999999999</v>
      </c>
      <c r="DS216">
        <v>44.315300000000001</v>
      </c>
      <c r="DT216">
        <v>47.235500000000002</v>
      </c>
      <c r="DU216">
        <v>45.308799999999998</v>
      </c>
      <c r="DV216">
        <v>47.185899999999997</v>
      </c>
      <c r="DW216">
        <v>49.323399999999999</v>
      </c>
      <c r="DX216">
        <v>48.239699999999999</v>
      </c>
      <c r="DY216">
        <v>47.454300000000003</v>
      </c>
    </row>
    <row r="217" spans="1:129" x14ac:dyDescent="0.3">
      <c r="A217" t="s">
        <v>441</v>
      </c>
      <c r="B217" t="str">
        <f t="shared" si="3"/>
        <v>WPM CN Equity</v>
      </c>
      <c r="C217" t="s">
        <v>221</v>
      </c>
      <c r="D217" t="s">
        <v>6</v>
      </c>
      <c r="E217" t="s">
        <v>6</v>
      </c>
      <c r="F217">
        <v>179.39</v>
      </c>
      <c r="G217" s="2">
        <v>42005</v>
      </c>
      <c r="H217" s="2">
        <v>45657</v>
      </c>
      <c r="I217" s="2" t="s">
        <v>663</v>
      </c>
      <c r="J217" s="4">
        <v>25.26</v>
      </c>
      <c r="K217">
        <v>23.3689</v>
      </c>
      <c r="L217">
        <v>20.877400000000002</v>
      </c>
      <c r="M217">
        <v>20.651800000000001</v>
      </c>
      <c r="N217">
        <v>20.6587</v>
      </c>
      <c r="O217">
        <v>18.832100000000001</v>
      </c>
      <c r="P217">
        <v>14.8917</v>
      </c>
      <c r="Q217">
        <v>14.0824</v>
      </c>
      <c r="R217">
        <v>14.0038</v>
      </c>
      <c r="S217">
        <v>15.514200000000001</v>
      </c>
      <c r="T217">
        <v>15.3842</v>
      </c>
      <c r="U217">
        <v>15.077400000000001</v>
      </c>
      <c r="V217">
        <v>14.4726</v>
      </c>
      <c r="W217">
        <v>18.706499999999998</v>
      </c>
      <c r="X217">
        <v>18.945699999999999</v>
      </c>
      <c r="Y217">
        <v>23.1128</v>
      </c>
      <c r="Z217">
        <v>21.5505</v>
      </c>
      <c r="AA217">
        <v>26.803699999999999</v>
      </c>
      <c r="AB217">
        <v>32.127400000000002</v>
      </c>
      <c r="AC217">
        <v>29.348299999999998</v>
      </c>
      <c r="AD217">
        <v>31.290800000000001</v>
      </c>
      <c r="AE217">
        <v>28.536100000000001</v>
      </c>
      <c r="AF217">
        <v>21.6479</v>
      </c>
      <c r="AG217">
        <v>22.976600000000001</v>
      </c>
      <c r="AH217">
        <v>25.4833</v>
      </c>
      <c r="AI217">
        <v>22.9146</v>
      </c>
      <c r="AJ217">
        <v>24.5444</v>
      </c>
      <c r="AK217">
        <v>24.209399999999999</v>
      </c>
      <c r="AL217">
        <v>24.6112</v>
      </c>
      <c r="AM217">
        <v>22.970400000000001</v>
      </c>
      <c r="AN217">
        <v>22.542400000000001</v>
      </c>
      <c r="AO217">
        <v>23.253900000000002</v>
      </c>
      <c r="AP217">
        <v>21.3355</v>
      </c>
      <c r="AQ217">
        <v>23.998000000000001</v>
      </c>
      <c r="AR217">
        <v>24.296500000000002</v>
      </c>
      <c r="AS217">
        <v>25.0166</v>
      </c>
      <c r="AT217">
        <v>23.918399999999998</v>
      </c>
      <c r="AU217">
        <v>22.045999999999999</v>
      </c>
      <c r="AV217">
        <v>23.630299999999998</v>
      </c>
      <c r="AW217">
        <v>24.097100000000001</v>
      </c>
      <c r="AX217">
        <v>25.730799999999999</v>
      </c>
      <c r="AY217">
        <v>26.348199999999999</v>
      </c>
      <c r="AZ217">
        <v>24.7502</v>
      </c>
      <c r="BA217">
        <v>20.4026</v>
      </c>
      <c r="BB217">
        <v>20.621600000000001</v>
      </c>
      <c r="BC217">
        <v>19.7456</v>
      </c>
      <c r="BD217">
        <v>19.143000000000001</v>
      </c>
      <c r="BE217">
        <v>24.456399999999999</v>
      </c>
      <c r="BF217">
        <v>25.401599999999998</v>
      </c>
      <c r="BG217">
        <v>26.264299999999999</v>
      </c>
      <c r="BH217">
        <v>29.191700000000001</v>
      </c>
      <c r="BI217">
        <v>26.6968</v>
      </c>
      <c r="BJ217">
        <v>27.661000000000001</v>
      </c>
      <c r="BK217">
        <v>29.308199999999999</v>
      </c>
      <c r="BL217">
        <v>31.927199999999999</v>
      </c>
      <c r="BM217">
        <v>36.359900000000003</v>
      </c>
      <c r="BN217">
        <v>32.256</v>
      </c>
      <c r="BO217">
        <v>34.280099999999997</v>
      </c>
      <c r="BP217">
        <v>33.890099999999997</v>
      </c>
      <c r="BQ217">
        <v>35.992899999999999</v>
      </c>
      <c r="BR217">
        <v>36.290999999999997</v>
      </c>
      <c r="BS217">
        <v>35.555100000000003</v>
      </c>
      <c r="BT217">
        <v>36.2057</v>
      </c>
      <c r="BU217">
        <v>49.442700000000002</v>
      </c>
      <c r="BV217">
        <v>55.574199999999998</v>
      </c>
      <c r="BW217">
        <v>55.939599999999999</v>
      </c>
      <c r="BX217">
        <v>68.081199999999995</v>
      </c>
      <c r="BY217">
        <v>65.388800000000003</v>
      </c>
      <c r="BZ217">
        <v>61.324300000000001</v>
      </c>
      <c r="CA217">
        <v>57.391199999999998</v>
      </c>
      <c r="CB217">
        <v>47.651200000000003</v>
      </c>
      <c r="CC217">
        <v>50.052100000000003</v>
      </c>
      <c r="CD217">
        <v>49.4495</v>
      </c>
      <c r="CE217">
        <v>42.858800000000002</v>
      </c>
      <c r="CF217">
        <v>45.348799999999997</v>
      </c>
      <c r="CG217">
        <v>48.173699999999997</v>
      </c>
      <c r="CH217">
        <v>54.268099999999997</v>
      </c>
      <c r="CI217">
        <v>51.7759</v>
      </c>
      <c r="CJ217">
        <v>54.609200000000001</v>
      </c>
      <c r="CK217">
        <v>54.065600000000003</v>
      </c>
      <c r="CL217">
        <v>45.336799999999997</v>
      </c>
      <c r="CM217">
        <v>47.5047</v>
      </c>
      <c r="CN217">
        <v>50.967100000000002</v>
      </c>
      <c r="CO217">
        <v>51.787599999999998</v>
      </c>
      <c r="CP217">
        <v>48.896700000000003</v>
      </c>
      <c r="CQ217">
        <v>52.989699999999999</v>
      </c>
      <c r="CR217">
        <v>56.897799999999997</v>
      </c>
      <c r="CS217">
        <v>55.1081</v>
      </c>
      <c r="CT217">
        <v>50.188000000000002</v>
      </c>
      <c r="CU217">
        <v>44.558100000000003</v>
      </c>
      <c r="CV217">
        <v>42.213999999999999</v>
      </c>
      <c r="CW217">
        <v>38.6922</v>
      </c>
      <c r="CX217">
        <v>43.170499999999997</v>
      </c>
      <c r="CY217">
        <v>43.170499999999997</v>
      </c>
      <c r="CZ217">
        <v>50.878599999999999</v>
      </c>
      <c r="DA217">
        <v>51.266300000000001</v>
      </c>
      <c r="DB217">
        <v>58.961100000000002</v>
      </c>
      <c r="DC217">
        <v>55.094299999999997</v>
      </c>
      <c r="DD217">
        <v>63.286700000000003</v>
      </c>
      <c r="DE217">
        <v>64.997900000000001</v>
      </c>
      <c r="DF217">
        <v>59.998100000000001</v>
      </c>
      <c r="DG217">
        <v>55.794699999999999</v>
      </c>
      <c r="DH217">
        <v>57.667200000000001</v>
      </c>
      <c r="DI217">
        <v>57.684199999999997</v>
      </c>
      <c r="DJ217">
        <v>53.945599999999999</v>
      </c>
      <c r="DK217">
        <v>57.322099999999999</v>
      </c>
      <c r="DL217">
        <v>65.144199999999998</v>
      </c>
      <c r="DM217">
        <v>64.182000000000002</v>
      </c>
      <c r="DN217">
        <v>61.874699999999997</v>
      </c>
      <c r="DO217">
        <v>54.913600000000002</v>
      </c>
      <c r="DP217">
        <v>62.640599999999999</v>
      </c>
      <c r="DQ217">
        <v>70.764099999999999</v>
      </c>
      <c r="DR217">
        <v>73.888800000000003</v>
      </c>
      <c r="DS217">
        <v>70.846699999999998</v>
      </c>
      <c r="DT217">
        <v>81.533500000000004</v>
      </c>
      <c r="DU217">
        <v>82.471800000000002</v>
      </c>
      <c r="DV217">
        <v>81.788600000000002</v>
      </c>
      <c r="DW217">
        <v>91.046700000000001</v>
      </c>
      <c r="DX217">
        <v>86.477099999999993</v>
      </c>
      <c r="DY217">
        <v>80.312899999999999</v>
      </c>
    </row>
    <row r="218" spans="1:129" x14ac:dyDescent="0.3">
      <c r="A218" t="s">
        <v>442</v>
      </c>
      <c r="B218" t="str">
        <f t="shared" si="3"/>
        <v>WSP CN Equity</v>
      </c>
      <c r="C218" t="s">
        <v>222</v>
      </c>
      <c r="D218" t="s">
        <v>6</v>
      </c>
      <c r="E218" t="s">
        <v>6</v>
      </c>
      <c r="F218">
        <v>263.23</v>
      </c>
      <c r="G218" s="2">
        <v>42005</v>
      </c>
      <c r="H218" s="2">
        <v>45657</v>
      </c>
      <c r="I218" s="2" t="s">
        <v>665</v>
      </c>
      <c r="J218" s="4">
        <v>28.08</v>
      </c>
      <c r="K218">
        <v>31.244199999999999</v>
      </c>
      <c r="L218">
        <v>34.559899999999999</v>
      </c>
      <c r="M218">
        <v>35.450299999999999</v>
      </c>
      <c r="N218">
        <v>35.227699999999999</v>
      </c>
      <c r="O218">
        <v>32.706499999999998</v>
      </c>
      <c r="P218">
        <v>36.4589</v>
      </c>
      <c r="Q218">
        <v>35.110999999999997</v>
      </c>
      <c r="R218">
        <v>37.789499999999997</v>
      </c>
      <c r="S218">
        <v>38.1922</v>
      </c>
      <c r="T218">
        <v>37.797899999999998</v>
      </c>
      <c r="U218">
        <v>35.973199999999999</v>
      </c>
      <c r="V218">
        <v>34.069200000000002</v>
      </c>
      <c r="W218">
        <v>30.5489</v>
      </c>
      <c r="X218">
        <v>32.911799999999999</v>
      </c>
      <c r="Y218">
        <v>36.083300000000001</v>
      </c>
      <c r="Z218">
        <v>36.459400000000002</v>
      </c>
      <c r="AA218">
        <v>34.124699999999997</v>
      </c>
      <c r="AB218">
        <v>33.796599999999998</v>
      </c>
      <c r="AC218">
        <v>37.233199999999997</v>
      </c>
      <c r="AD218">
        <v>36.006</v>
      </c>
      <c r="AE218">
        <v>37.852899999999998</v>
      </c>
      <c r="AF218">
        <v>41.494399999999999</v>
      </c>
      <c r="AG218">
        <v>39.2575</v>
      </c>
      <c r="AH218">
        <v>40.215000000000003</v>
      </c>
      <c r="AI218">
        <v>39.450800000000001</v>
      </c>
      <c r="AJ218">
        <v>41.592399999999998</v>
      </c>
      <c r="AK218">
        <v>44.0364</v>
      </c>
      <c r="AL218">
        <v>44.532299999999999</v>
      </c>
      <c r="AM218">
        <v>47.982599999999998</v>
      </c>
      <c r="AN218">
        <v>45.129199999999997</v>
      </c>
      <c r="AO218">
        <v>46.163600000000002</v>
      </c>
      <c r="AP218">
        <v>46.628</v>
      </c>
      <c r="AQ218">
        <v>51.936599999999999</v>
      </c>
      <c r="AR218">
        <v>53.760100000000001</v>
      </c>
      <c r="AS218">
        <v>54.1524</v>
      </c>
      <c r="AT218">
        <v>53.835999999999999</v>
      </c>
      <c r="AU218">
        <v>53.519599999999997</v>
      </c>
      <c r="AV218">
        <v>53.988799999999998</v>
      </c>
      <c r="AW218">
        <v>57.837400000000002</v>
      </c>
      <c r="AX218">
        <v>62.031599999999997</v>
      </c>
      <c r="AY218">
        <v>63.322299999999998</v>
      </c>
      <c r="AZ218">
        <v>67.640100000000004</v>
      </c>
      <c r="BA218">
        <v>64.273700000000005</v>
      </c>
      <c r="BB218">
        <v>65.007999999999996</v>
      </c>
      <c r="BC218">
        <v>60.4375</v>
      </c>
      <c r="BD218">
        <v>60.1616</v>
      </c>
      <c r="BE218">
        <v>54.305900000000001</v>
      </c>
      <c r="BF218">
        <v>62.423499999999997</v>
      </c>
      <c r="BG218">
        <v>64.506200000000007</v>
      </c>
      <c r="BH218">
        <v>67.944299999999998</v>
      </c>
      <c r="BI218">
        <v>67.302400000000006</v>
      </c>
      <c r="BJ218">
        <v>66.325500000000005</v>
      </c>
      <c r="BK218">
        <v>67.428399999999996</v>
      </c>
      <c r="BL218">
        <v>69.626400000000004</v>
      </c>
      <c r="BM218">
        <v>67.418999999999997</v>
      </c>
      <c r="BN218">
        <v>72.774299999999997</v>
      </c>
      <c r="BO218">
        <v>77.238699999999994</v>
      </c>
      <c r="BP218">
        <v>80.575299999999999</v>
      </c>
      <c r="BQ218">
        <v>83.686499999999995</v>
      </c>
      <c r="BR218">
        <v>88.764099999999999</v>
      </c>
      <c r="BS218">
        <v>83.497699999999995</v>
      </c>
      <c r="BT218">
        <v>75.805700000000002</v>
      </c>
      <c r="BU218">
        <v>88.601200000000006</v>
      </c>
      <c r="BV218">
        <v>84.285499999999999</v>
      </c>
      <c r="BW218">
        <v>79.340100000000007</v>
      </c>
      <c r="BX218">
        <v>80.150099999999995</v>
      </c>
      <c r="BY218">
        <v>84.323899999999995</v>
      </c>
      <c r="BZ218">
        <v>83.6845</v>
      </c>
      <c r="CA218">
        <v>80.650700000000001</v>
      </c>
      <c r="CB218">
        <v>92.307599999999994</v>
      </c>
      <c r="CC218">
        <v>115.7666</v>
      </c>
      <c r="CD218">
        <v>114.33620000000001</v>
      </c>
      <c r="CE218">
        <v>105.81140000000001</v>
      </c>
      <c r="CF218">
        <v>115.1414</v>
      </c>
      <c r="CG218">
        <v>122.9132</v>
      </c>
      <c r="CH218">
        <v>129.9819</v>
      </c>
      <c r="CI218">
        <v>139.715</v>
      </c>
      <c r="CJ218">
        <v>142.98830000000001</v>
      </c>
      <c r="CK218">
        <v>159.05500000000001</v>
      </c>
      <c r="CL218">
        <v>146.79089999999999</v>
      </c>
      <c r="CM218">
        <v>162.39340000000001</v>
      </c>
      <c r="CN218">
        <v>171.9853</v>
      </c>
      <c r="CO218">
        <v>178.10040000000001</v>
      </c>
      <c r="CP218">
        <v>164.22130000000001</v>
      </c>
      <c r="CQ218">
        <v>150.8271</v>
      </c>
      <c r="CR218">
        <v>161.2773</v>
      </c>
      <c r="CS218">
        <v>145.63659999999999</v>
      </c>
      <c r="CT218">
        <v>135.72139999999999</v>
      </c>
      <c r="CU218">
        <v>141.84719999999999</v>
      </c>
      <c r="CV218">
        <v>150.32640000000001</v>
      </c>
      <c r="CW218">
        <v>152.53880000000001</v>
      </c>
      <c r="CX218">
        <v>148.6472</v>
      </c>
      <c r="CY218">
        <v>163.6174</v>
      </c>
      <c r="CZ218">
        <v>157.66640000000001</v>
      </c>
      <c r="DA218">
        <v>153.87620000000001</v>
      </c>
      <c r="DB218">
        <v>166.20869999999999</v>
      </c>
      <c r="DC218">
        <v>167.9033</v>
      </c>
      <c r="DD218">
        <v>173.79150000000001</v>
      </c>
      <c r="DE218">
        <v>175.53890000000001</v>
      </c>
      <c r="DF218">
        <v>165.1525</v>
      </c>
      <c r="DG218">
        <v>172.1961</v>
      </c>
      <c r="DH218">
        <v>178.7191</v>
      </c>
      <c r="DI218">
        <v>186.2063</v>
      </c>
      <c r="DJ218">
        <v>188.9813</v>
      </c>
      <c r="DK218">
        <v>178.9161</v>
      </c>
      <c r="DL218">
        <v>185.1662</v>
      </c>
      <c r="DM218">
        <v>183.4803</v>
      </c>
      <c r="DN218">
        <v>195.1071</v>
      </c>
      <c r="DO218">
        <v>212.79920000000001</v>
      </c>
      <c r="DP218">
        <v>223.3793</v>
      </c>
      <c r="DQ218">
        <v>206.68719999999999</v>
      </c>
      <c r="DR218">
        <v>202.8383</v>
      </c>
      <c r="DS218">
        <v>211.15180000000001</v>
      </c>
      <c r="DT218">
        <v>227.31800000000001</v>
      </c>
      <c r="DU218">
        <v>222.67930000000001</v>
      </c>
      <c r="DV218">
        <v>238.5368</v>
      </c>
      <c r="DW218">
        <v>247.06450000000001</v>
      </c>
      <c r="DX218">
        <v>247.16380000000001</v>
      </c>
      <c r="DY218">
        <v>251.4948</v>
      </c>
    </row>
    <row r="219" spans="1:129" x14ac:dyDescent="0.3">
      <c r="A219" t="s">
        <v>443</v>
      </c>
      <c r="B219" t="str">
        <f t="shared" si="3"/>
        <v>X CN Equity</v>
      </c>
      <c r="C219" t="s">
        <v>223</v>
      </c>
      <c r="D219" t="s">
        <v>6</v>
      </c>
      <c r="E219" t="s">
        <v>6</v>
      </c>
      <c r="F219">
        <v>50.27</v>
      </c>
      <c r="G219" s="2">
        <v>42005</v>
      </c>
      <c r="H219" s="2">
        <v>45657</v>
      </c>
      <c r="I219" s="2" t="s">
        <v>670</v>
      </c>
      <c r="J219" s="4">
        <v>7.15</v>
      </c>
      <c r="K219">
        <v>7.7111999999999998</v>
      </c>
      <c r="L219">
        <v>8.3361000000000001</v>
      </c>
      <c r="M219">
        <v>8.2365999999999993</v>
      </c>
      <c r="N219">
        <v>7.9652000000000003</v>
      </c>
      <c r="O219">
        <v>8.2060999999999993</v>
      </c>
      <c r="P219">
        <v>7.5993000000000004</v>
      </c>
      <c r="Q219">
        <v>7.5743999999999998</v>
      </c>
      <c r="R219">
        <v>7.2957000000000001</v>
      </c>
      <c r="S219">
        <v>7.1821000000000002</v>
      </c>
      <c r="T219">
        <v>7.3135000000000003</v>
      </c>
      <c r="U219">
        <v>5.6193999999999997</v>
      </c>
      <c r="V219">
        <v>6.3840000000000003</v>
      </c>
      <c r="W219">
        <v>6.3992000000000004</v>
      </c>
      <c r="X219">
        <v>7.4379999999999997</v>
      </c>
      <c r="Y219">
        <v>8.2388999999999992</v>
      </c>
      <c r="Z219">
        <v>8.4149999999999991</v>
      </c>
      <c r="AA219">
        <v>8.5891000000000002</v>
      </c>
      <c r="AB219">
        <v>9.3081999999999994</v>
      </c>
      <c r="AC219">
        <v>9.1529000000000007</v>
      </c>
      <c r="AD219">
        <v>9.6918000000000006</v>
      </c>
      <c r="AE219">
        <v>9.9556000000000004</v>
      </c>
      <c r="AF219">
        <v>10.967599999999999</v>
      </c>
      <c r="AG219">
        <v>11.5847</v>
      </c>
      <c r="AH219">
        <v>11.1571</v>
      </c>
      <c r="AI219">
        <v>11.367699999999999</v>
      </c>
      <c r="AJ219">
        <v>10.9895</v>
      </c>
      <c r="AK219">
        <v>12.5724</v>
      </c>
      <c r="AL219">
        <v>11.7172</v>
      </c>
      <c r="AM219">
        <v>11.584199999999999</v>
      </c>
      <c r="AN219">
        <v>10.852</v>
      </c>
      <c r="AO219">
        <v>10.978</v>
      </c>
      <c r="AP219">
        <v>11.6629</v>
      </c>
      <c r="AQ219">
        <v>11.661199999999999</v>
      </c>
      <c r="AR219">
        <v>11.580399999999999</v>
      </c>
      <c r="AS219">
        <v>11.737</v>
      </c>
      <c r="AT219">
        <v>12.8917</v>
      </c>
      <c r="AU219">
        <v>12.7818</v>
      </c>
      <c r="AV219">
        <v>12.536899999999999</v>
      </c>
      <c r="AW219">
        <v>12.988</v>
      </c>
      <c r="AX219">
        <v>13.734999999999999</v>
      </c>
      <c r="AY219">
        <v>14.557700000000001</v>
      </c>
      <c r="AZ219">
        <v>14.132</v>
      </c>
      <c r="BA219">
        <v>14.8782</v>
      </c>
      <c r="BB219">
        <v>14.740399999999999</v>
      </c>
      <c r="BC219">
        <v>14.077299999999999</v>
      </c>
      <c r="BD219">
        <v>13.5098</v>
      </c>
      <c r="BE219">
        <v>12.115500000000001</v>
      </c>
      <c r="BF219">
        <v>13.5594</v>
      </c>
      <c r="BG219">
        <v>14.257999999999999</v>
      </c>
      <c r="BH219">
        <v>14.853300000000001</v>
      </c>
      <c r="BI219">
        <v>14.748100000000001</v>
      </c>
      <c r="BJ219">
        <v>15.6676</v>
      </c>
      <c r="BK219">
        <v>15.8292</v>
      </c>
      <c r="BL219">
        <v>17.031600000000001</v>
      </c>
      <c r="BM219">
        <v>20.145</v>
      </c>
      <c r="BN219">
        <v>19.9755</v>
      </c>
      <c r="BO219">
        <v>20.104800000000001</v>
      </c>
      <c r="BP219">
        <v>18.763400000000001</v>
      </c>
      <c r="BQ219">
        <v>19.759699999999999</v>
      </c>
      <c r="BR219">
        <v>21.5169</v>
      </c>
      <c r="BS219">
        <v>19.7437</v>
      </c>
      <c r="BT219">
        <v>18.517099999999999</v>
      </c>
      <c r="BU219">
        <v>21.313099999999999</v>
      </c>
      <c r="BV219">
        <v>24.509499999999999</v>
      </c>
      <c r="BW219">
        <v>23.838200000000001</v>
      </c>
      <c r="BX219">
        <v>24.315899999999999</v>
      </c>
      <c r="BY219">
        <v>24.477799999999998</v>
      </c>
      <c r="BZ219">
        <v>24.445599999999999</v>
      </c>
      <c r="CA219">
        <v>23.110299999999999</v>
      </c>
      <c r="CB219">
        <v>22.939900000000002</v>
      </c>
      <c r="CC219">
        <v>22.8232</v>
      </c>
      <c r="CD219">
        <v>22.141100000000002</v>
      </c>
      <c r="CE219">
        <v>21.933599999999998</v>
      </c>
      <c r="CF219">
        <v>23.576499999999999</v>
      </c>
      <c r="CG219">
        <v>24.453900000000001</v>
      </c>
      <c r="CH219">
        <v>24.136399999999998</v>
      </c>
      <c r="CI219">
        <v>23.775099999999998</v>
      </c>
      <c r="CJ219">
        <v>24.877199999999998</v>
      </c>
      <c r="CK219">
        <v>25.344200000000001</v>
      </c>
      <c r="CL219">
        <v>24.9406</v>
      </c>
      <c r="CM219">
        <v>24.465900000000001</v>
      </c>
      <c r="CN219">
        <v>22.768599999999999</v>
      </c>
      <c r="CO219">
        <v>23.5547</v>
      </c>
      <c r="CP219">
        <v>23.749400000000001</v>
      </c>
      <c r="CQ219">
        <v>23.673999999999999</v>
      </c>
      <c r="CR219">
        <v>23.773800000000001</v>
      </c>
      <c r="CS219">
        <v>24.182400000000001</v>
      </c>
      <c r="CT219">
        <v>25.602499999999999</v>
      </c>
      <c r="CU219">
        <v>24.3691</v>
      </c>
      <c r="CV219">
        <v>24.441700000000001</v>
      </c>
      <c r="CW219">
        <v>24.695900000000002</v>
      </c>
      <c r="CX219">
        <v>23.7897</v>
      </c>
      <c r="CY219">
        <v>24.523700000000002</v>
      </c>
      <c r="CZ219">
        <v>26.5718</v>
      </c>
      <c r="DA219">
        <v>25.5318</v>
      </c>
      <c r="DB219">
        <v>24.706700000000001</v>
      </c>
      <c r="DC219">
        <v>25.801400000000001</v>
      </c>
      <c r="DD219">
        <v>25.882999999999999</v>
      </c>
      <c r="DE219">
        <v>26.019500000000001</v>
      </c>
      <c r="DF219">
        <v>28.186800000000002</v>
      </c>
      <c r="DG219">
        <v>28.4329</v>
      </c>
      <c r="DH219">
        <v>27.9465</v>
      </c>
      <c r="DI219">
        <v>28.642700000000001</v>
      </c>
      <c r="DJ219">
        <v>28.009399999999999</v>
      </c>
      <c r="DK219">
        <v>27.712</v>
      </c>
      <c r="DL219">
        <v>28.2895</v>
      </c>
      <c r="DM219">
        <v>30.944600000000001</v>
      </c>
      <c r="DN219">
        <v>32.103299999999997</v>
      </c>
      <c r="DO219">
        <v>34.552999999999997</v>
      </c>
      <c r="DP219">
        <v>34.679200000000002</v>
      </c>
      <c r="DQ219">
        <v>35.378</v>
      </c>
      <c r="DR219">
        <v>35.69</v>
      </c>
      <c r="DS219">
        <v>37.153599999999997</v>
      </c>
      <c r="DT219">
        <v>40.9392</v>
      </c>
      <c r="DU219">
        <v>42.134099999999997</v>
      </c>
      <c r="DV219">
        <v>41.546100000000003</v>
      </c>
      <c r="DW219">
        <v>42.624200000000002</v>
      </c>
      <c r="DX219">
        <v>43.576599999999999</v>
      </c>
      <c r="DY219">
        <v>43.586500000000001</v>
      </c>
    </row>
  </sheetData>
  <autoFilter ref="B1:DY219" xr:uid="{00000000-0001-0000-0000-000000000000}">
    <filterColumn colId="0">
      <colorFilter dxfId="2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8A42-4533-4E9E-9587-B55C8DD20C34}">
  <dimension ref="A3:AN222"/>
  <sheetViews>
    <sheetView workbookViewId="0"/>
  </sheetViews>
  <sheetFormatPr defaultRowHeight="14.4" x14ac:dyDescent="0.3"/>
  <cols>
    <col min="1" max="1" width="20.109375" bestFit="1" customWidth="1"/>
    <col min="2" max="2" width="19.5546875" bestFit="1" customWidth="1"/>
    <col min="3" max="5" width="20.109375" bestFit="1" customWidth="1"/>
    <col min="6" max="6" width="19.5546875" bestFit="1" customWidth="1"/>
    <col min="7" max="9" width="20.109375" bestFit="1" customWidth="1"/>
    <col min="10" max="10" width="19.5546875" bestFit="1" customWidth="1"/>
    <col min="11" max="13" width="20.109375" bestFit="1" customWidth="1"/>
    <col min="14" max="14" width="19.5546875" bestFit="1" customWidth="1"/>
    <col min="15" max="17" width="20.109375" bestFit="1" customWidth="1"/>
    <col min="18" max="18" width="19.5546875" bestFit="1" customWidth="1"/>
    <col min="19" max="22" width="20.109375" bestFit="1" customWidth="1"/>
    <col min="23" max="25" width="20.44140625" bestFit="1" customWidth="1"/>
    <col min="26" max="26" width="19.5546875" bestFit="1" customWidth="1"/>
    <col min="27" max="29" width="20.109375" bestFit="1" customWidth="1"/>
    <col min="30" max="32" width="20.44140625" bestFit="1" customWidth="1"/>
    <col min="33" max="33" width="20.109375" bestFit="1" customWidth="1"/>
    <col min="34" max="36" width="20.44140625" bestFit="1" customWidth="1"/>
    <col min="37" max="37" width="20.109375" bestFit="1" customWidth="1"/>
    <col min="38" max="40" width="20.44140625" bestFit="1" customWidth="1"/>
    <col min="41" max="48" width="7" bestFit="1" customWidth="1"/>
    <col min="49" max="49" width="5" bestFit="1" customWidth="1"/>
    <col min="50" max="56" width="7" bestFit="1" customWidth="1"/>
    <col min="57" max="57" width="5" bestFit="1" customWidth="1"/>
    <col min="58" max="58" width="7" bestFit="1" customWidth="1"/>
    <col min="59" max="59" width="5" bestFit="1" customWidth="1"/>
    <col min="60" max="62" width="7" bestFit="1" customWidth="1"/>
    <col min="63" max="64" width="5" bestFit="1" customWidth="1"/>
    <col min="65" max="66" width="7" bestFit="1" customWidth="1"/>
    <col min="67" max="67" width="4" bestFit="1" customWidth="1"/>
    <col min="68" max="69" width="8" bestFit="1" customWidth="1"/>
    <col min="70" max="71" width="7" bestFit="1" customWidth="1"/>
    <col min="72" max="72" width="8" bestFit="1" customWidth="1"/>
    <col min="73" max="73" width="7" bestFit="1" customWidth="1"/>
    <col min="74" max="74" width="8" bestFit="1" customWidth="1"/>
    <col min="75" max="75" width="6" bestFit="1" customWidth="1"/>
    <col min="76" max="96" width="8" bestFit="1" customWidth="1"/>
    <col min="97" max="97" width="6" bestFit="1" customWidth="1"/>
    <col min="98" max="103" width="8" bestFit="1" customWidth="1"/>
    <col min="104" max="104" width="6" bestFit="1" customWidth="1"/>
    <col min="105" max="108" width="8" bestFit="1" customWidth="1"/>
    <col min="109" max="109" width="6" bestFit="1" customWidth="1"/>
    <col min="110" max="113" width="8" bestFit="1" customWidth="1"/>
    <col min="114" max="114" width="6" bestFit="1" customWidth="1"/>
    <col min="115" max="115" width="7" bestFit="1" customWidth="1"/>
    <col min="116" max="126" width="8" bestFit="1" customWidth="1"/>
    <col min="127" max="127" width="6" bestFit="1" customWidth="1"/>
    <col min="128" max="161" width="8" bestFit="1" customWidth="1"/>
    <col min="162" max="162" width="6" bestFit="1" customWidth="1"/>
    <col min="163" max="163" width="8" bestFit="1" customWidth="1"/>
    <col min="164" max="164" width="7" bestFit="1" customWidth="1"/>
    <col min="165" max="172" width="8" bestFit="1" customWidth="1"/>
    <col min="173" max="173" width="7" bestFit="1" customWidth="1"/>
    <col min="174" max="179" width="8" bestFit="1" customWidth="1"/>
    <col min="180" max="181" width="7" bestFit="1" customWidth="1"/>
    <col min="182" max="186" width="8" bestFit="1" customWidth="1"/>
    <col min="187" max="187" width="6" bestFit="1" customWidth="1"/>
    <col min="188" max="193" width="8" bestFit="1" customWidth="1"/>
    <col min="194" max="194" width="7" bestFit="1" customWidth="1"/>
    <col min="195" max="199" width="8" bestFit="1" customWidth="1"/>
    <col min="200" max="200" width="6" bestFit="1" customWidth="1"/>
    <col min="201" max="205" width="8" bestFit="1" customWidth="1"/>
    <col min="206" max="207" width="7" bestFit="1" customWidth="1"/>
    <col min="208" max="210" width="8" bestFit="1" customWidth="1"/>
    <col min="211" max="211" width="10.6640625" bestFit="1" customWidth="1"/>
    <col min="212" max="212" width="10" bestFit="1" customWidth="1"/>
    <col min="213" max="213" width="12.33203125" bestFit="1" customWidth="1"/>
    <col min="214" max="214" width="10" bestFit="1" customWidth="1"/>
    <col min="215" max="215" width="12.33203125" bestFit="1" customWidth="1"/>
    <col min="216" max="216" width="10" bestFit="1" customWidth="1"/>
    <col min="217" max="217" width="12.33203125" bestFit="1" customWidth="1"/>
    <col min="218" max="218" width="10" bestFit="1" customWidth="1"/>
    <col min="219" max="219" width="12.33203125" bestFit="1" customWidth="1"/>
    <col min="220" max="220" width="10" bestFit="1" customWidth="1"/>
    <col min="221" max="221" width="12.33203125" bestFit="1" customWidth="1"/>
    <col min="222" max="222" width="10" bestFit="1" customWidth="1"/>
    <col min="223" max="223" width="12.33203125" bestFit="1" customWidth="1"/>
    <col min="224" max="224" width="10" bestFit="1" customWidth="1"/>
    <col min="225" max="225" width="12.33203125" bestFit="1" customWidth="1"/>
    <col min="226" max="226" width="10" bestFit="1" customWidth="1"/>
    <col min="227" max="227" width="12.33203125" bestFit="1" customWidth="1"/>
    <col min="228" max="228" width="8" bestFit="1" customWidth="1"/>
    <col min="229" max="229" width="10.33203125" bestFit="1" customWidth="1"/>
    <col min="230" max="230" width="10" bestFit="1" customWidth="1"/>
    <col min="231" max="231" width="12.33203125" bestFit="1" customWidth="1"/>
    <col min="232" max="232" width="10" bestFit="1" customWidth="1"/>
    <col min="233" max="233" width="12.33203125" bestFit="1" customWidth="1"/>
    <col min="234" max="234" width="10" bestFit="1" customWidth="1"/>
    <col min="235" max="235" width="12.33203125" bestFit="1" customWidth="1"/>
    <col min="236" max="236" width="9" bestFit="1" customWidth="1"/>
    <col min="237" max="237" width="11.33203125" bestFit="1" customWidth="1"/>
    <col min="238" max="238" width="10" bestFit="1" customWidth="1"/>
    <col min="239" max="239" width="12.33203125" bestFit="1" customWidth="1"/>
    <col min="240" max="240" width="10" bestFit="1" customWidth="1"/>
    <col min="241" max="241" width="12.33203125" bestFit="1" customWidth="1"/>
    <col min="242" max="242" width="10" bestFit="1" customWidth="1"/>
    <col min="243" max="243" width="12.33203125" bestFit="1" customWidth="1"/>
    <col min="244" max="244" width="10" bestFit="1" customWidth="1"/>
    <col min="245" max="245" width="12.33203125" bestFit="1" customWidth="1"/>
    <col min="246" max="246" width="10" bestFit="1" customWidth="1"/>
    <col min="247" max="247" width="12.33203125" bestFit="1" customWidth="1"/>
    <col min="248" max="248" width="7" bestFit="1" customWidth="1"/>
    <col min="249" max="249" width="9.33203125" bestFit="1" customWidth="1"/>
    <col min="250" max="250" width="10" bestFit="1" customWidth="1"/>
    <col min="251" max="251" width="12.33203125" bestFit="1" customWidth="1"/>
    <col min="252" max="252" width="10" bestFit="1" customWidth="1"/>
    <col min="253" max="253" width="12.33203125" bestFit="1" customWidth="1"/>
    <col min="254" max="254" width="10" bestFit="1" customWidth="1"/>
    <col min="255" max="255" width="12.33203125" bestFit="1" customWidth="1"/>
    <col min="256" max="256" width="10" bestFit="1" customWidth="1"/>
    <col min="257" max="257" width="12.33203125" bestFit="1" customWidth="1"/>
    <col min="258" max="258" width="10" bestFit="1" customWidth="1"/>
    <col min="259" max="259" width="12.33203125" bestFit="1" customWidth="1"/>
    <col min="260" max="260" width="10" bestFit="1" customWidth="1"/>
    <col min="261" max="261" width="12.33203125" bestFit="1" customWidth="1"/>
    <col min="262" max="262" width="10" bestFit="1" customWidth="1"/>
    <col min="263" max="263" width="12.33203125" bestFit="1" customWidth="1"/>
    <col min="264" max="264" width="10" bestFit="1" customWidth="1"/>
    <col min="265" max="265" width="12.33203125" bestFit="1" customWidth="1"/>
    <col min="266" max="266" width="10" bestFit="1" customWidth="1"/>
    <col min="267" max="267" width="12.33203125" bestFit="1" customWidth="1"/>
    <col min="268" max="268" width="10" bestFit="1" customWidth="1"/>
    <col min="269" max="269" width="12.33203125" bestFit="1" customWidth="1"/>
    <col min="270" max="270" width="10" bestFit="1" customWidth="1"/>
    <col min="271" max="271" width="12.33203125" bestFit="1" customWidth="1"/>
    <col min="272" max="272" width="10" bestFit="1" customWidth="1"/>
    <col min="273" max="273" width="12.33203125" bestFit="1" customWidth="1"/>
    <col min="274" max="274" width="10" bestFit="1" customWidth="1"/>
    <col min="275" max="275" width="12.33203125" bestFit="1" customWidth="1"/>
    <col min="276" max="276" width="10" bestFit="1" customWidth="1"/>
    <col min="277" max="277" width="12.33203125" bestFit="1" customWidth="1"/>
    <col min="278" max="278" width="10" bestFit="1" customWidth="1"/>
    <col min="279" max="279" width="12.33203125" bestFit="1" customWidth="1"/>
    <col min="280" max="280" width="10" bestFit="1" customWidth="1"/>
    <col min="281" max="281" width="12.33203125" bestFit="1" customWidth="1"/>
    <col min="282" max="282" width="10" bestFit="1" customWidth="1"/>
    <col min="283" max="283" width="12.33203125" bestFit="1" customWidth="1"/>
    <col min="284" max="284" width="10" bestFit="1" customWidth="1"/>
    <col min="285" max="285" width="12.33203125" bestFit="1" customWidth="1"/>
    <col min="286" max="286" width="10" bestFit="1" customWidth="1"/>
    <col min="287" max="287" width="12.33203125" bestFit="1" customWidth="1"/>
    <col min="288" max="288" width="10" bestFit="1" customWidth="1"/>
    <col min="289" max="289" width="12.33203125" bestFit="1" customWidth="1"/>
    <col min="290" max="290" width="9" bestFit="1" customWidth="1"/>
    <col min="291" max="291" width="11.33203125" bestFit="1" customWidth="1"/>
    <col min="292" max="292" width="10" bestFit="1" customWidth="1"/>
    <col min="293" max="293" width="12.33203125" bestFit="1" customWidth="1"/>
    <col min="294" max="294" width="10" bestFit="1" customWidth="1"/>
    <col min="295" max="295" width="12.33203125" bestFit="1" customWidth="1"/>
    <col min="296" max="296" width="10" bestFit="1" customWidth="1"/>
    <col min="297" max="297" width="12.33203125" bestFit="1" customWidth="1"/>
    <col min="298" max="298" width="10" bestFit="1" customWidth="1"/>
    <col min="299" max="299" width="12.33203125" bestFit="1" customWidth="1"/>
    <col min="300" max="300" width="10" bestFit="1" customWidth="1"/>
    <col min="301" max="301" width="12.33203125" bestFit="1" customWidth="1"/>
    <col min="302" max="302" width="10" bestFit="1" customWidth="1"/>
    <col min="303" max="303" width="12.33203125" bestFit="1" customWidth="1"/>
    <col min="304" max="304" width="10" bestFit="1" customWidth="1"/>
    <col min="305" max="305" width="12.33203125" bestFit="1" customWidth="1"/>
    <col min="306" max="306" width="10" bestFit="1" customWidth="1"/>
    <col min="307" max="307" width="12.33203125" bestFit="1" customWidth="1"/>
    <col min="308" max="308" width="9" bestFit="1" customWidth="1"/>
    <col min="309" max="309" width="11.33203125" bestFit="1" customWidth="1"/>
    <col min="310" max="310" width="7" bestFit="1" customWidth="1"/>
    <col min="311" max="311" width="9.33203125" bestFit="1" customWidth="1"/>
    <col min="312" max="312" width="10" bestFit="1" customWidth="1"/>
    <col min="313" max="313" width="12.33203125" bestFit="1" customWidth="1"/>
    <col min="314" max="314" width="10" bestFit="1" customWidth="1"/>
    <col min="315" max="315" width="12.33203125" bestFit="1" customWidth="1"/>
    <col min="316" max="316" width="10" bestFit="1" customWidth="1"/>
    <col min="317" max="317" width="12.33203125" bestFit="1" customWidth="1"/>
    <col min="318" max="318" width="7" bestFit="1" customWidth="1"/>
    <col min="319" max="319" width="9.33203125" bestFit="1" customWidth="1"/>
    <col min="320" max="320" width="9" bestFit="1" customWidth="1"/>
    <col min="321" max="321" width="11.33203125" bestFit="1" customWidth="1"/>
    <col min="322" max="322" width="10" bestFit="1" customWidth="1"/>
    <col min="323" max="323" width="12.33203125" bestFit="1" customWidth="1"/>
    <col min="324" max="324" width="10" bestFit="1" customWidth="1"/>
    <col min="325" max="325" width="12.33203125" bestFit="1" customWidth="1"/>
    <col min="326" max="326" width="10" bestFit="1" customWidth="1"/>
    <col min="327" max="327" width="12.33203125" bestFit="1" customWidth="1"/>
    <col min="328" max="328" width="9" bestFit="1" customWidth="1"/>
    <col min="329" max="329" width="11.33203125" bestFit="1" customWidth="1"/>
    <col min="330" max="330" width="10" bestFit="1" customWidth="1"/>
    <col min="331" max="331" width="12.33203125" bestFit="1" customWidth="1"/>
    <col min="332" max="332" width="8" bestFit="1" customWidth="1"/>
    <col min="333" max="333" width="10.33203125" bestFit="1" customWidth="1"/>
    <col min="334" max="334" width="10" bestFit="1" customWidth="1"/>
    <col min="335" max="335" width="12.33203125" bestFit="1" customWidth="1"/>
    <col min="336" max="336" width="10" bestFit="1" customWidth="1"/>
    <col min="337" max="337" width="12.33203125" bestFit="1" customWidth="1"/>
    <col min="338" max="338" width="10" bestFit="1" customWidth="1"/>
    <col min="339" max="339" width="12.33203125" bestFit="1" customWidth="1"/>
    <col min="340" max="340" width="10" bestFit="1" customWidth="1"/>
    <col min="341" max="341" width="12.33203125" bestFit="1" customWidth="1"/>
    <col min="342" max="342" width="10" bestFit="1" customWidth="1"/>
    <col min="343" max="343" width="12.33203125" bestFit="1" customWidth="1"/>
    <col min="344" max="344" width="10" bestFit="1" customWidth="1"/>
    <col min="345" max="345" width="12.33203125" bestFit="1" customWidth="1"/>
    <col min="346" max="346" width="10" bestFit="1" customWidth="1"/>
    <col min="347" max="347" width="12.33203125" bestFit="1" customWidth="1"/>
    <col min="348" max="348" width="10" bestFit="1" customWidth="1"/>
    <col min="349" max="349" width="12.33203125" bestFit="1" customWidth="1"/>
    <col min="350" max="350" width="10" bestFit="1" customWidth="1"/>
    <col min="351" max="351" width="12.33203125" bestFit="1" customWidth="1"/>
    <col min="352" max="352" width="9" bestFit="1" customWidth="1"/>
    <col min="353" max="353" width="11.33203125" bestFit="1" customWidth="1"/>
    <col min="354" max="354" width="10" bestFit="1" customWidth="1"/>
    <col min="355" max="355" width="12.33203125" bestFit="1" customWidth="1"/>
    <col min="356" max="356" width="9" bestFit="1" customWidth="1"/>
    <col min="357" max="357" width="11.33203125" bestFit="1" customWidth="1"/>
    <col min="358" max="358" width="10" bestFit="1" customWidth="1"/>
    <col min="359" max="359" width="12.33203125" bestFit="1" customWidth="1"/>
    <col min="360" max="360" width="10" bestFit="1" customWidth="1"/>
    <col min="361" max="361" width="12.33203125" bestFit="1" customWidth="1"/>
    <col min="362" max="362" width="10" bestFit="1" customWidth="1"/>
    <col min="363" max="363" width="12.33203125" bestFit="1" customWidth="1"/>
    <col min="364" max="364" width="10" bestFit="1" customWidth="1"/>
    <col min="365" max="365" width="12.33203125" bestFit="1" customWidth="1"/>
    <col min="366" max="366" width="10" bestFit="1" customWidth="1"/>
    <col min="367" max="367" width="12.33203125" bestFit="1" customWidth="1"/>
    <col min="368" max="368" width="10" bestFit="1" customWidth="1"/>
    <col min="369" max="369" width="12.33203125" bestFit="1" customWidth="1"/>
    <col min="370" max="370" width="9" bestFit="1" customWidth="1"/>
    <col min="371" max="371" width="11.33203125" bestFit="1" customWidth="1"/>
    <col min="372" max="372" width="10" bestFit="1" customWidth="1"/>
    <col min="373" max="373" width="12.33203125" bestFit="1" customWidth="1"/>
    <col min="374" max="374" width="9" bestFit="1" customWidth="1"/>
    <col min="375" max="375" width="11.33203125" bestFit="1" customWidth="1"/>
    <col min="376" max="376" width="10" bestFit="1" customWidth="1"/>
    <col min="377" max="377" width="12.33203125" bestFit="1" customWidth="1"/>
    <col min="378" max="378" width="9" bestFit="1" customWidth="1"/>
    <col min="379" max="379" width="11.33203125" bestFit="1" customWidth="1"/>
    <col min="380" max="380" width="10" bestFit="1" customWidth="1"/>
    <col min="381" max="381" width="12.33203125" bestFit="1" customWidth="1"/>
    <col min="382" max="382" width="10" bestFit="1" customWidth="1"/>
    <col min="383" max="383" width="12.33203125" bestFit="1" customWidth="1"/>
    <col min="384" max="384" width="10" bestFit="1" customWidth="1"/>
    <col min="385" max="385" width="12.33203125" bestFit="1" customWidth="1"/>
    <col min="386" max="386" width="10" bestFit="1" customWidth="1"/>
    <col min="387" max="387" width="12.33203125" bestFit="1" customWidth="1"/>
    <col min="388" max="388" width="10" bestFit="1" customWidth="1"/>
    <col min="389" max="389" width="12.33203125" bestFit="1" customWidth="1"/>
    <col min="390" max="390" width="9" bestFit="1" customWidth="1"/>
    <col min="391" max="391" width="11.33203125" bestFit="1" customWidth="1"/>
    <col min="392" max="392" width="10" bestFit="1" customWidth="1"/>
    <col min="393" max="393" width="12.33203125" bestFit="1" customWidth="1"/>
    <col min="394" max="394" width="10" bestFit="1" customWidth="1"/>
    <col min="395" max="395" width="12.33203125" bestFit="1" customWidth="1"/>
    <col min="396" max="396" width="10" bestFit="1" customWidth="1"/>
    <col min="397" max="397" width="12.33203125" bestFit="1" customWidth="1"/>
    <col min="398" max="398" width="10" bestFit="1" customWidth="1"/>
    <col min="399" max="399" width="12.33203125" bestFit="1" customWidth="1"/>
    <col min="400" max="400" width="10" bestFit="1" customWidth="1"/>
    <col min="401" max="401" width="12.33203125" bestFit="1" customWidth="1"/>
    <col min="402" max="402" width="10" bestFit="1" customWidth="1"/>
    <col min="403" max="403" width="12.33203125" bestFit="1" customWidth="1"/>
    <col min="404" max="404" width="7" bestFit="1" customWidth="1"/>
    <col min="405" max="405" width="9.33203125" bestFit="1" customWidth="1"/>
    <col min="406" max="406" width="10" bestFit="1" customWidth="1"/>
    <col min="407" max="407" width="12.33203125" bestFit="1" customWidth="1"/>
    <col min="408" max="408" width="10" bestFit="1" customWidth="1"/>
    <col min="409" max="409" width="12.33203125" bestFit="1" customWidth="1"/>
    <col min="410" max="410" width="10" bestFit="1" customWidth="1"/>
    <col min="411" max="411" width="12.33203125" bestFit="1" customWidth="1"/>
    <col min="412" max="412" width="10" bestFit="1" customWidth="1"/>
    <col min="413" max="413" width="12.33203125" bestFit="1" customWidth="1"/>
    <col min="414" max="414" width="9" bestFit="1" customWidth="1"/>
    <col min="415" max="415" width="11.33203125" bestFit="1" customWidth="1"/>
    <col min="416" max="416" width="9" bestFit="1" customWidth="1"/>
    <col min="417" max="417" width="11.33203125" bestFit="1" customWidth="1"/>
    <col min="418" max="418" width="10" bestFit="1" customWidth="1"/>
    <col min="419" max="419" width="12.33203125" bestFit="1" customWidth="1"/>
    <col min="420" max="420" width="10" bestFit="1" customWidth="1"/>
    <col min="421" max="421" width="12.33203125" bestFit="1" customWidth="1"/>
    <col min="422" max="422" width="9" bestFit="1" customWidth="1"/>
    <col min="423" max="423" width="11.6640625" bestFit="1" customWidth="1"/>
    <col min="424" max="424" width="10.6640625" bestFit="1" customWidth="1"/>
  </cols>
  <sheetData>
    <row r="3" spans="1:40" x14ac:dyDescent="0.3">
      <c r="A3" s="12" t="s">
        <v>728</v>
      </c>
      <c r="B3" t="s">
        <v>730</v>
      </c>
      <c r="C3" t="s">
        <v>731</v>
      </c>
      <c r="D3" t="s">
        <v>732</v>
      </c>
      <c r="E3" t="s">
        <v>733</v>
      </c>
      <c r="F3" t="s">
        <v>734</v>
      </c>
      <c r="G3" t="s">
        <v>735</v>
      </c>
      <c r="H3" t="s">
        <v>767</v>
      </c>
      <c r="I3" t="s">
        <v>736</v>
      </c>
      <c r="J3" t="s">
        <v>737</v>
      </c>
      <c r="K3" t="s">
        <v>738</v>
      </c>
      <c r="L3" t="s">
        <v>739</v>
      </c>
      <c r="M3" t="s">
        <v>740</v>
      </c>
      <c r="N3" t="s">
        <v>741</v>
      </c>
      <c r="O3" t="s">
        <v>742</v>
      </c>
      <c r="P3" t="s">
        <v>743</v>
      </c>
      <c r="Q3" t="s">
        <v>744</v>
      </c>
      <c r="R3" t="s">
        <v>745</v>
      </c>
      <c r="S3" t="s">
        <v>746</v>
      </c>
      <c r="T3" t="s">
        <v>747</v>
      </c>
      <c r="U3" t="s">
        <v>748</v>
      </c>
      <c r="V3" t="s">
        <v>749</v>
      </c>
      <c r="W3" t="s">
        <v>750</v>
      </c>
      <c r="X3" t="s">
        <v>751</v>
      </c>
      <c r="Y3" t="s">
        <v>752</v>
      </c>
      <c r="Z3" t="s">
        <v>753</v>
      </c>
      <c r="AA3" t="s">
        <v>754</v>
      </c>
      <c r="AB3" t="s">
        <v>755</v>
      </c>
      <c r="AC3" t="s">
        <v>756</v>
      </c>
      <c r="AD3" t="s">
        <v>757</v>
      </c>
      <c r="AE3" t="s">
        <v>758</v>
      </c>
      <c r="AF3" t="s">
        <v>766</v>
      </c>
      <c r="AG3" t="s">
        <v>759</v>
      </c>
      <c r="AH3" t="s">
        <v>760</v>
      </c>
      <c r="AI3" t="s">
        <v>768</v>
      </c>
      <c r="AJ3" t="s">
        <v>761</v>
      </c>
      <c r="AK3" t="s">
        <v>762</v>
      </c>
      <c r="AL3" t="s">
        <v>763</v>
      </c>
      <c r="AM3" t="s">
        <v>764</v>
      </c>
      <c r="AN3" t="s">
        <v>765</v>
      </c>
    </row>
    <row r="4" spans="1:40" x14ac:dyDescent="0.3">
      <c r="A4" s="10" t="s">
        <v>444</v>
      </c>
      <c r="AI4" t="e">
        <v>#NAME?</v>
      </c>
      <c r="AJ4">
        <v>10.53</v>
      </c>
      <c r="AK4">
        <v>10.199999999999999</v>
      </c>
      <c r="AL4">
        <v>8.82</v>
      </c>
      <c r="AM4">
        <v>9.66</v>
      </c>
      <c r="AN4">
        <v>10.23</v>
      </c>
    </row>
    <row r="5" spans="1:40" x14ac:dyDescent="0.3">
      <c r="A5" s="10" t="s">
        <v>445</v>
      </c>
      <c r="B5">
        <v>6.82</v>
      </c>
      <c r="C5">
        <v>7.9</v>
      </c>
      <c r="D5">
        <v>6.97</v>
      </c>
      <c r="E5">
        <v>7.03</v>
      </c>
      <c r="F5">
        <v>7.13</v>
      </c>
      <c r="G5">
        <v>7.22</v>
      </c>
      <c r="H5">
        <v>9.1999999999999993</v>
      </c>
      <c r="I5">
        <v>9.1199999999999992</v>
      </c>
      <c r="J5">
        <v>8.7799999999999994</v>
      </c>
      <c r="K5">
        <v>8.77</v>
      </c>
      <c r="L5">
        <v>7.82</v>
      </c>
      <c r="M5">
        <v>5.4</v>
      </c>
      <c r="N5">
        <v>3.81</v>
      </c>
      <c r="O5">
        <v>4.1100000000000003</v>
      </c>
      <c r="P5">
        <v>3.6</v>
      </c>
      <c r="Q5">
        <v>1.98</v>
      </c>
      <c r="R5">
        <v>2.2000000000000002</v>
      </c>
      <c r="S5">
        <v>1.63</v>
      </c>
      <c r="T5">
        <v>2.15</v>
      </c>
      <c r="U5">
        <v>2.75</v>
      </c>
      <c r="V5">
        <v>1.43</v>
      </c>
      <c r="W5">
        <v>1.66</v>
      </c>
      <c r="X5">
        <v>1.75</v>
      </c>
      <c r="Y5">
        <v>1.71</v>
      </c>
      <c r="Z5">
        <v>2.37</v>
      </c>
      <c r="AA5">
        <v>5.0599999999999996</v>
      </c>
      <c r="AB5">
        <v>6.4</v>
      </c>
      <c r="AC5">
        <v>7.41</v>
      </c>
      <c r="AD5">
        <v>8</v>
      </c>
      <c r="AE5">
        <v>9.93</v>
      </c>
      <c r="AF5">
        <v>9.4700000000000006</v>
      </c>
      <c r="AG5">
        <v>7.81</v>
      </c>
      <c r="AH5">
        <v>8.65</v>
      </c>
      <c r="AI5">
        <v>9.27</v>
      </c>
      <c r="AJ5">
        <v>8.5299999999999994</v>
      </c>
      <c r="AK5">
        <v>9.8800000000000008</v>
      </c>
      <c r="AL5">
        <v>10.38</v>
      </c>
      <c r="AM5">
        <v>9.4499999999999993</v>
      </c>
      <c r="AN5">
        <v>9.86</v>
      </c>
    </row>
    <row r="6" spans="1:40" x14ac:dyDescent="0.3">
      <c r="A6" s="10" t="s">
        <v>446</v>
      </c>
      <c r="B6">
        <v>11.5543</v>
      </c>
      <c r="C6">
        <v>11.184900000000001</v>
      </c>
      <c r="D6">
        <v>7.1349</v>
      </c>
      <c r="E6">
        <v>8.6288999999999998</v>
      </c>
      <c r="F6">
        <v>14.886900000000001</v>
      </c>
      <c r="G6">
        <v>23.302900000000001</v>
      </c>
      <c r="H6">
        <v>19.649000000000001</v>
      </c>
      <c r="I6">
        <v>18.201799999999999</v>
      </c>
      <c r="J6">
        <v>21.427600000000002</v>
      </c>
      <c r="K6">
        <v>17.5321</v>
      </c>
      <c r="L6">
        <v>17.093699999999998</v>
      </c>
      <c r="M6">
        <v>15.5091</v>
      </c>
      <c r="N6">
        <v>13.7257</v>
      </c>
      <c r="O6">
        <v>14.8024</v>
      </c>
      <c r="P6">
        <v>12.2829</v>
      </c>
      <c r="Q6">
        <v>15.9594</v>
      </c>
      <c r="R6">
        <v>15.8642</v>
      </c>
      <c r="S6">
        <v>17.9603</v>
      </c>
      <c r="T6">
        <v>19.955300000000001</v>
      </c>
      <c r="U6">
        <v>21.062799999999999</v>
      </c>
      <c r="V6">
        <v>22.657499999999999</v>
      </c>
      <c r="W6">
        <v>32.1004</v>
      </c>
      <c r="X6">
        <v>32.957299999999996</v>
      </c>
      <c r="Y6">
        <v>25.654499999999999</v>
      </c>
      <c r="Z6">
        <v>22.156199999999998</v>
      </c>
      <c r="AA6">
        <v>22.870899999999999</v>
      </c>
      <c r="AB6">
        <v>20.491</v>
      </c>
      <c r="AC6">
        <v>21.650099999999998</v>
      </c>
      <c r="AD6">
        <v>20.776800000000001</v>
      </c>
      <c r="AE6">
        <v>19.802399999999999</v>
      </c>
      <c r="AF6">
        <v>21.676100000000002</v>
      </c>
      <c r="AG6">
        <v>23.5794</v>
      </c>
      <c r="AH6">
        <v>21.204599999999999</v>
      </c>
      <c r="AI6">
        <v>18.767099999999999</v>
      </c>
      <c r="AJ6">
        <v>22.902999999999999</v>
      </c>
      <c r="AK6">
        <v>21.703499999999998</v>
      </c>
      <c r="AL6">
        <v>22.111799999999999</v>
      </c>
      <c r="AM6">
        <v>26.184100000000001</v>
      </c>
      <c r="AN6">
        <v>21.828800000000001</v>
      </c>
    </row>
    <row r="7" spans="1:40" x14ac:dyDescent="0.3">
      <c r="A7" s="10" t="s">
        <v>447</v>
      </c>
      <c r="B7">
        <v>12.39</v>
      </c>
      <c r="C7">
        <v>13.21</v>
      </c>
      <c r="D7">
        <v>10.73</v>
      </c>
      <c r="E7">
        <v>10.210000000000001</v>
      </c>
      <c r="F7">
        <v>8.9600000000000009</v>
      </c>
      <c r="G7">
        <v>8.89</v>
      </c>
      <c r="H7">
        <v>10.6</v>
      </c>
      <c r="I7">
        <v>13.67</v>
      </c>
      <c r="J7">
        <v>13.8</v>
      </c>
      <c r="K7">
        <v>17.38</v>
      </c>
      <c r="L7">
        <v>26.24</v>
      </c>
      <c r="M7">
        <v>25.88</v>
      </c>
      <c r="N7">
        <v>26.77</v>
      </c>
      <c r="O7">
        <v>21.25</v>
      </c>
      <c r="P7">
        <v>27.6</v>
      </c>
      <c r="Q7">
        <v>25.96</v>
      </c>
      <c r="R7">
        <v>32.21</v>
      </c>
      <c r="S7">
        <v>39.69</v>
      </c>
      <c r="T7">
        <v>43.21</v>
      </c>
      <c r="U7">
        <v>48.51</v>
      </c>
      <c r="V7">
        <v>15.75</v>
      </c>
      <c r="W7">
        <v>16.95</v>
      </c>
      <c r="X7">
        <v>15.69</v>
      </c>
      <c r="Y7">
        <v>22.77</v>
      </c>
      <c r="Z7">
        <v>26.15</v>
      </c>
      <c r="AA7">
        <v>25.5</v>
      </c>
      <c r="AB7">
        <v>23.13</v>
      </c>
      <c r="AC7">
        <v>21.12</v>
      </c>
      <c r="AD7">
        <v>16.04</v>
      </c>
      <c r="AE7">
        <v>16.600000000000001</v>
      </c>
      <c r="AF7">
        <v>19.39</v>
      </c>
      <c r="AG7">
        <v>19.149999999999999</v>
      </c>
      <c r="AH7">
        <v>24.99</v>
      </c>
      <c r="AI7">
        <v>19.38</v>
      </c>
      <c r="AJ7">
        <v>18.690000000000001</v>
      </c>
      <c r="AK7">
        <v>19.61</v>
      </c>
      <c r="AL7">
        <v>17.899999999999999</v>
      </c>
      <c r="AM7">
        <v>16.39</v>
      </c>
      <c r="AN7">
        <v>22.26</v>
      </c>
    </row>
    <row r="8" spans="1:40" x14ac:dyDescent="0.3">
      <c r="A8" s="10" t="s">
        <v>448</v>
      </c>
      <c r="B8">
        <v>30.031300000000002</v>
      </c>
      <c r="C8">
        <v>26.437799999999999</v>
      </c>
      <c r="D8">
        <v>26.417400000000001</v>
      </c>
      <c r="E8">
        <v>24.227499999999999</v>
      </c>
      <c r="F8">
        <v>26.863399999999999</v>
      </c>
      <c r="G8">
        <v>31.194299999999998</v>
      </c>
      <c r="H8">
        <v>32.277799999999999</v>
      </c>
      <c r="I8">
        <v>31.127199999999998</v>
      </c>
      <c r="J8">
        <v>36.296700000000001</v>
      </c>
      <c r="K8">
        <v>35.823099999999997</v>
      </c>
      <c r="L8">
        <v>32.590299999999999</v>
      </c>
      <c r="M8">
        <v>32.2532</v>
      </c>
      <c r="N8">
        <v>29.924099999999999</v>
      </c>
      <c r="O8">
        <v>29.6328</v>
      </c>
      <c r="P8">
        <v>27.839500000000001</v>
      </c>
      <c r="Q8">
        <v>28.733499999999999</v>
      </c>
      <c r="R8">
        <v>33.793500000000002</v>
      </c>
      <c r="S8">
        <v>33.439599999999999</v>
      </c>
      <c r="T8">
        <v>37.040700000000001</v>
      </c>
      <c r="U8">
        <v>38.332500000000003</v>
      </c>
      <c r="V8">
        <v>30.2715</v>
      </c>
      <c r="W8">
        <v>31.636700000000001</v>
      </c>
      <c r="X8">
        <v>30.567599999999999</v>
      </c>
      <c r="Y8">
        <v>29.305399999999999</v>
      </c>
      <c r="Z8">
        <v>33.9039</v>
      </c>
      <c r="AA8">
        <v>36.094900000000003</v>
      </c>
      <c r="AB8">
        <v>33.716799999999999</v>
      </c>
      <c r="AC8">
        <v>35.820300000000003</v>
      </c>
      <c r="AD8">
        <v>37.788600000000002</v>
      </c>
      <c r="AE8">
        <v>36.733499999999999</v>
      </c>
      <c r="AF8">
        <v>37.072699999999998</v>
      </c>
      <c r="AG8">
        <v>38.325800000000001</v>
      </c>
      <c r="AH8">
        <v>35.287500000000001</v>
      </c>
      <c r="AI8">
        <v>31.175699999999999</v>
      </c>
      <c r="AJ8">
        <v>35.494700000000002</v>
      </c>
      <c r="AK8">
        <v>35.071300000000001</v>
      </c>
      <c r="AL8">
        <v>36.695700000000002</v>
      </c>
      <c r="AM8">
        <v>45.589500000000001</v>
      </c>
      <c r="AN8">
        <v>45.7286</v>
      </c>
    </row>
    <row r="9" spans="1:40" x14ac:dyDescent="0.3">
      <c r="A9" s="10" t="s">
        <v>449</v>
      </c>
      <c r="B9">
        <v>29.201799999999999</v>
      </c>
      <c r="C9">
        <v>29.4344</v>
      </c>
      <c r="D9">
        <v>28.176600000000001</v>
      </c>
      <c r="E9">
        <v>30.3825</v>
      </c>
      <c r="F9">
        <v>39.342799999999997</v>
      </c>
      <c r="G9">
        <v>57.992600000000003</v>
      </c>
      <c r="H9">
        <v>59.622700000000002</v>
      </c>
      <c r="I9">
        <v>47.5501</v>
      </c>
      <c r="J9">
        <v>47.63</v>
      </c>
      <c r="K9">
        <v>49.4709</v>
      </c>
      <c r="L9">
        <v>47.796500000000002</v>
      </c>
      <c r="M9">
        <v>49.319600000000001</v>
      </c>
      <c r="N9">
        <v>46.187800000000003</v>
      </c>
      <c r="O9">
        <v>51.485199999999999</v>
      </c>
      <c r="P9">
        <v>37.805900000000001</v>
      </c>
      <c r="Q9">
        <v>47.3613</v>
      </c>
      <c r="R9">
        <v>50.087200000000003</v>
      </c>
      <c r="S9">
        <v>58.056199999999997</v>
      </c>
      <c r="T9">
        <v>61.514200000000002</v>
      </c>
      <c r="U9">
        <v>69.503699999999995</v>
      </c>
      <c r="V9">
        <v>49.012799999999999</v>
      </c>
      <c r="W9">
        <v>76.078999999999994</v>
      </c>
      <c r="X9">
        <v>92.827799999999996</v>
      </c>
      <c r="Y9">
        <v>79.033199999999994</v>
      </c>
      <c r="Z9">
        <v>64.471900000000005</v>
      </c>
      <c r="AA9">
        <v>66.846900000000005</v>
      </c>
      <c r="AB9">
        <v>58.958300000000001</v>
      </c>
      <c r="AC9">
        <v>60.706299999999999</v>
      </c>
      <c r="AD9">
        <v>54.036299999999997</v>
      </c>
      <c r="AE9">
        <v>54.033799999999999</v>
      </c>
      <c r="AF9">
        <v>65.671400000000006</v>
      </c>
      <c r="AG9">
        <v>64.826400000000007</v>
      </c>
      <c r="AH9">
        <v>62.783900000000003</v>
      </c>
      <c r="AI9">
        <v>59.060099999999998</v>
      </c>
      <c r="AJ9">
        <v>70.043300000000002</v>
      </c>
      <c r="AK9">
        <v>78.5261</v>
      </c>
      <c r="AL9">
        <v>87.503600000000006</v>
      </c>
      <c r="AM9">
        <v>107.06440000000001</v>
      </c>
      <c r="AN9">
        <v>111.0433</v>
      </c>
    </row>
    <row r="10" spans="1:40" x14ac:dyDescent="0.3">
      <c r="A10" s="10" t="s">
        <v>450</v>
      </c>
      <c r="B10">
        <v>6.7302</v>
      </c>
      <c r="C10">
        <v>5.9703999999999997</v>
      </c>
      <c r="D10">
        <v>4.2138</v>
      </c>
      <c r="E10">
        <v>4.4505999999999997</v>
      </c>
      <c r="F10">
        <v>8.3092000000000006</v>
      </c>
      <c r="G10">
        <v>17.318999999999999</v>
      </c>
      <c r="H10">
        <v>13.351900000000001</v>
      </c>
      <c r="I10">
        <v>10.125</v>
      </c>
      <c r="J10">
        <v>10.648</v>
      </c>
      <c r="K10">
        <v>10.618399999999999</v>
      </c>
      <c r="L10">
        <v>8.4078999999999997</v>
      </c>
      <c r="M10">
        <v>8.3683999999999994</v>
      </c>
      <c r="N10">
        <v>7.7862</v>
      </c>
      <c r="O10">
        <v>9.8979999999999997</v>
      </c>
      <c r="P10">
        <v>7.2335000000000003</v>
      </c>
      <c r="Q10">
        <v>7.9145000000000003</v>
      </c>
      <c r="R10">
        <v>8.6743000000000006</v>
      </c>
      <c r="S10">
        <v>10.203900000000001</v>
      </c>
      <c r="T10">
        <v>11.891400000000001</v>
      </c>
      <c r="U10">
        <v>15.7204</v>
      </c>
      <c r="V10">
        <v>8.6052</v>
      </c>
      <c r="W10">
        <v>13.3223</v>
      </c>
      <c r="X10">
        <v>12.493399999999999</v>
      </c>
      <c r="Y10">
        <v>16.8552</v>
      </c>
      <c r="Z10">
        <v>19.342099999999999</v>
      </c>
      <c r="AA10">
        <v>19.327999999999999</v>
      </c>
      <c r="AB10">
        <v>14.1622</v>
      </c>
      <c r="AC10">
        <v>13.900499999999999</v>
      </c>
      <c r="AD10">
        <v>9.1304999999999996</v>
      </c>
      <c r="AE10">
        <v>10.453799999999999</v>
      </c>
      <c r="AF10">
        <v>11.174099999999999</v>
      </c>
      <c r="AG10">
        <v>9.6671999999999993</v>
      </c>
      <c r="AH10">
        <v>7.4332000000000003</v>
      </c>
      <c r="AI10">
        <v>6.9128999999999996</v>
      </c>
      <c r="AJ10">
        <v>8.0831</v>
      </c>
      <c r="AK10">
        <v>7.9112</v>
      </c>
      <c r="AL10">
        <v>8.0645000000000007</v>
      </c>
      <c r="AM10">
        <v>8.0911000000000008</v>
      </c>
      <c r="AN10">
        <v>7.8776999999999999</v>
      </c>
    </row>
    <row r="11" spans="1:40" x14ac:dyDescent="0.3">
      <c r="A11" s="10" t="s">
        <v>451</v>
      </c>
      <c r="B11">
        <v>6.8826000000000001</v>
      </c>
      <c r="C11">
        <v>6.6128999999999998</v>
      </c>
      <c r="D11">
        <v>4.6010999999999997</v>
      </c>
      <c r="E11">
        <v>4.2477</v>
      </c>
      <c r="F11">
        <v>6.4227999999999996</v>
      </c>
      <c r="G11">
        <v>10.388400000000001</v>
      </c>
      <c r="H11">
        <v>10.0985</v>
      </c>
      <c r="I11">
        <v>8.7361000000000004</v>
      </c>
      <c r="J11">
        <v>10.0002</v>
      </c>
      <c r="K11">
        <v>8.6157000000000004</v>
      </c>
      <c r="L11">
        <v>7.9032</v>
      </c>
      <c r="M11">
        <v>7.6889000000000003</v>
      </c>
      <c r="N11">
        <v>6.2900999999999998</v>
      </c>
      <c r="O11">
        <v>7.0446</v>
      </c>
      <c r="P11">
        <v>5.5773999999999999</v>
      </c>
      <c r="Q11">
        <v>4.6272000000000002</v>
      </c>
      <c r="R11">
        <v>6.4015000000000004</v>
      </c>
      <c r="S11">
        <v>7.4733999999999998</v>
      </c>
      <c r="T11">
        <v>7.2957000000000001</v>
      </c>
      <c r="U11">
        <v>7.4318999999999997</v>
      </c>
      <c r="V11">
        <v>6.7363999999999997</v>
      </c>
      <c r="W11">
        <v>12.085900000000001</v>
      </c>
      <c r="X11">
        <v>11.214700000000001</v>
      </c>
      <c r="Y11">
        <v>10.656000000000001</v>
      </c>
      <c r="Z11">
        <v>9.4396000000000004</v>
      </c>
      <c r="AA11">
        <v>9.1293000000000006</v>
      </c>
      <c r="AB11">
        <v>8.8104999999999993</v>
      </c>
      <c r="AC11">
        <v>9.4423999999999992</v>
      </c>
      <c r="AD11">
        <v>8.8207000000000004</v>
      </c>
      <c r="AE11">
        <v>10.0365</v>
      </c>
      <c r="AF11">
        <v>13.451499999999999</v>
      </c>
      <c r="AG11">
        <v>16.250399999999999</v>
      </c>
      <c r="AH11">
        <v>15.572699999999999</v>
      </c>
      <c r="AI11">
        <v>15.150499999999999</v>
      </c>
      <c r="AJ11">
        <v>17.653300000000002</v>
      </c>
      <c r="AK11">
        <v>19.819600000000001</v>
      </c>
      <c r="AL11">
        <v>21.331700000000001</v>
      </c>
      <c r="AM11">
        <v>26.824400000000001</v>
      </c>
      <c r="AN11">
        <v>26.430199999999999</v>
      </c>
    </row>
    <row r="12" spans="1:40" x14ac:dyDescent="0.3">
      <c r="A12" s="10" t="s">
        <v>452</v>
      </c>
      <c r="B12">
        <v>16.373100000000001</v>
      </c>
      <c r="C12">
        <v>15.023300000000001</v>
      </c>
      <c r="D12">
        <v>17.4114</v>
      </c>
      <c r="E12">
        <v>16.6173</v>
      </c>
      <c r="F12">
        <v>17.932600000000001</v>
      </c>
      <c r="G12">
        <v>19.3658</v>
      </c>
      <c r="H12">
        <v>25.567299999999999</v>
      </c>
      <c r="I12">
        <v>27.196899999999999</v>
      </c>
      <c r="J12">
        <v>25.695</v>
      </c>
      <c r="K12">
        <v>24.883099999999999</v>
      </c>
      <c r="L12">
        <v>28.337599999999998</v>
      </c>
      <c r="M12">
        <v>33.073999999999998</v>
      </c>
      <c r="N12">
        <v>29.351199999999999</v>
      </c>
      <c r="O12">
        <v>26.507899999999999</v>
      </c>
      <c r="P12">
        <v>27.820399999999999</v>
      </c>
      <c r="Q12">
        <v>21.656099999999999</v>
      </c>
      <c r="R12">
        <v>23.990300000000001</v>
      </c>
      <c r="S12">
        <v>29.6541</v>
      </c>
      <c r="T12">
        <v>37.083199999999998</v>
      </c>
      <c r="U12">
        <v>35.373399999999997</v>
      </c>
      <c r="V12">
        <v>34.151800000000001</v>
      </c>
      <c r="W12">
        <v>38.305599999999998</v>
      </c>
      <c r="X12">
        <v>52.107700000000001</v>
      </c>
      <c r="Y12">
        <v>46.418300000000002</v>
      </c>
      <c r="Z12">
        <v>57.232799999999997</v>
      </c>
      <c r="AA12">
        <v>54.539200000000001</v>
      </c>
      <c r="AB12">
        <v>58.812600000000003</v>
      </c>
      <c r="AC12">
        <v>67.683300000000003</v>
      </c>
      <c r="AD12">
        <v>42.794199999999996</v>
      </c>
      <c r="AE12">
        <v>43.118000000000002</v>
      </c>
      <c r="AF12">
        <v>52.180100000000003</v>
      </c>
      <c r="AG12">
        <v>55.562600000000003</v>
      </c>
      <c r="AH12">
        <v>42.676200000000001</v>
      </c>
      <c r="AI12">
        <v>45.821599999999997</v>
      </c>
      <c r="AJ12">
        <v>41.21</v>
      </c>
      <c r="AK12">
        <v>50.880200000000002</v>
      </c>
      <c r="AL12">
        <v>49.695999999999998</v>
      </c>
      <c r="AM12">
        <v>54.1419</v>
      </c>
      <c r="AN12">
        <v>55.387</v>
      </c>
    </row>
    <row r="13" spans="1:40" x14ac:dyDescent="0.3">
      <c r="A13" s="10" t="s">
        <v>453</v>
      </c>
      <c r="B13">
        <v>23.8703</v>
      </c>
      <c r="C13">
        <v>21.738</v>
      </c>
      <c r="D13">
        <v>19.055499999999999</v>
      </c>
      <c r="E13">
        <v>18.184100000000001</v>
      </c>
      <c r="F13">
        <v>19.964200000000002</v>
      </c>
      <c r="G13">
        <v>19.073499999999999</v>
      </c>
      <c r="H13">
        <v>20.8157</v>
      </c>
      <c r="I13">
        <v>21.2408</v>
      </c>
      <c r="J13">
        <v>19.624099999999999</v>
      </c>
      <c r="K13">
        <v>19.2468</v>
      </c>
      <c r="L13">
        <v>18.976700000000001</v>
      </c>
      <c r="M13">
        <v>19.251100000000001</v>
      </c>
      <c r="N13">
        <v>16.370999999999999</v>
      </c>
      <c r="O13">
        <v>19.0427</v>
      </c>
      <c r="P13">
        <v>14.7362</v>
      </c>
      <c r="Q13">
        <v>10.232200000000001</v>
      </c>
      <c r="R13">
        <v>13.148</v>
      </c>
      <c r="S13">
        <v>14.997</v>
      </c>
      <c r="T13">
        <v>14.9062</v>
      </c>
      <c r="U13">
        <v>15.3443</v>
      </c>
      <c r="V13">
        <v>10.0518</v>
      </c>
      <c r="W13">
        <v>12.531700000000001</v>
      </c>
      <c r="X13">
        <v>13.0593</v>
      </c>
      <c r="Y13">
        <v>15.4079</v>
      </c>
      <c r="Z13">
        <v>17.450399999999998</v>
      </c>
      <c r="AA13">
        <v>21.912800000000001</v>
      </c>
      <c r="AB13">
        <v>21.250599999999999</v>
      </c>
      <c r="AC13">
        <v>23.445499999999999</v>
      </c>
      <c r="AD13">
        <v>23.763500000000001</v>
      </c>
      <c r="AE13">
        <v>23.351600000000001</v>
      </c>
      <c r="AF13">
        <v>20.867799999999999</v>
      </c>
      <c r="AG13">
        <v>20.360900000000001</v>
      </c>
      <c r="AH13">
        <v>21.756900000000002</v>
      </c>
      <c r="AI13">
        <v>24.066299999999998</v>
      </c>
      <c r="AJ13">
        <v>25.963799999999999</v>
      </c>
      <c r="AK13">
        <v>28.210599999999999</v>
      </c>
      <c r="AL13">
        <v>29.428999999999998</v>
      </c>
      <c r="AM13">
        <v>32.145600000000002</v>
      </c>
      <c r="AN13">
        <v>32.439599999999999</v>
      </c>
    </row>
    <row r="14" spans="1:40" x14ac:dyDescent="0.3">
      <c r="A14" s="10" t="s">
        <v>454</v>
      </c>
      <c r="B14">
        <v>21.8995</v>
      </c>
      <c r="C14">
        <v>19.455400000000001</v>
      </c>
      <c r="D14">
        <v>19.3767</v>
      </c>
      <c r="E14">
        <v>17.706399999999999</v>
      </c>
      <c r="F14">
        <v>19.842400000000001</v>
      </c>
      <c r="G14">
        <v>22.1754</v>
      </c>
      <c r="H14">
        <v>21.814299999999999</v>
      </c>
      <c r="I14">
        <v>21.039200000000001</v>
      </c>
      <c r="J14">
        <v>21.351600000000001</v>
      </c>
      <c r="K14">
        <v>23.258299999999998</v>
      </c>
      <c r="L14">
        <v>24.0444</v>
      </c>
      <c r="M14">
        <v>25.632400000000001</v>
      </c>
      <c r="N14">
        <v>24.9437</v>
      </c>
      <c r="O14">
        <v>25.978400000000001</v>
      </c>
      <c r="P14">
        <v>26.998200000000001</v>
      </c>
      <c r="Q14">
        <v>28.0139</v>
      </c>
      <c r="R14">
        <v>31.4223</v>
      </c>
      <c r="S14">
        <v>30.445900000000002</v>
      </c>
      <c r="T14">
        <v>34.697899999999997</v>
      </c>
      <c r="U14">
        <v>33.9816</v>
      </c>
      <c r="V14">
        <v>29.430700000000002</v>
      </c>
      <c r="W14">
        <v>27.2119</v>
      </c>
      <c r="X14">
        <v>24.074000000000002</v>
      </c>
      <c r="Y14">
        <v>25.690300000000001</v>
      </c>
      <c r="Z14">
        <v>27.9026</v>
      </c>
      <c r="AA14">
        <v>31.230899999999998</v>
      </c>
      <c r="AB14">
        <v>28.1571</v>
      </c>
      <c r="AC14">
        <v>31.070499999999999</v>
      </c>
      <c r="AD14">
        <v>23.968800000000002</v>
      </c>
      <c r="AE14">
        <v>20.0458</v>
      </c>
      <c r="AF14">
        <v>19.070399999999999</v>
      </c>
      <c r="AG14">
        <v>18.449000000000002</v>
      </c>
      <c r="AH14">
        <v>16.7807</v>
      </c>
      <c r="AI14">
        <v>14.167299999999999</v>
      </c>
      <c r="AJ14">
        <v>16.354600000000001</v>
      </c>
      <c r="AK14">
        <v>14.675000000000001</v>
      </c>
      <c r="AL14">
        <v>13.0703</v>
      </c>
      <c r="AM14">
        <v>17.695399999999999</v>
      </c>
      <c r="AN14">
        <v>15.3866</v>
      </c>
    </row>
    <row r="15" spans="1:40" x14ac:dyDescent="0.3">
      <c r="A15" s="10" t="s">
        <v>455</v>
      </c>
      <c r="B15">
        <v>5.4061000000000003</v>
      </c>
      <c r="C15">
        <v>5.4729999999999999</v>
      </c>
      <c r="D15">
        <v>5.5949</v>
      </c>
      <c r="E15">
        <v>6.5435999999999996</v>
      </c>
      <c r="F15">
        <v>6.5967000000000002</v>
      </c>
      <c r="G15">
        <v>7.3003</v>
      </c>
      <c r="H15">
        <v>7.2995999999999999</v>
      </c>
      <c r="I15">
        <v>7.1660000000000004</v>
      </c>
      <c r="J15">
        <v>8.0877999999999997</v>
      </c>
      <c r="K15">
        <v>8.7883999999999993</v>
      </c>
      <c r="L15">
        <v>8.5859000000000005</v>
      </c>
      <c r="M15">
        <v>9.2485999999999997</v>
      </c>
      <c r="N15">
        <v>8.4995999999999992</v>
      </c>
      <c r="O15">
        <v>8.5668000000000006</v>
      </c>
      <c r="P15">
        <v>9.1242999999999999</v>
      </c>
      <c r="Q15">
        <v>9.4981000000000009</v>
      </c>
      <c r="R15">
        <v>10.516</v>
      </c>
      <c r="S15">
        <v>11.232200000000001</v>
      </c>
      <c r="T15">
        <v>12.971399999999999</v>
      </c>
      <c r="U15">
        <v>13.2668</v>
      </c>
      <c r="V15">
        <v>13.8413</v>
      </c>
      <c r="W15">
        <v>12.9778</v>
      </c>
      <c r="X15">
        <v>14.457599999999999</v>
      </c>
      <c r="Y15">
        <v>15.8088</v>
      </c>
      <c r="Z15">
        <v>15.171799999999999</v>
      </c>
      <c r="AA15">
        <v>14.2323</v>
      </c>
      <c r="AB15">
        <v>14.4719</v>
      </c>
      <c r="AC15">
        <v>14.408300000000001</v>
      </c>
      <c r="AD15">
        <v>13.977600000000001</v>
      </c>
      <c r="AE15">
        <v>12.383699999999999</v>
      </c>
      <c r="AF15">
        <v>7.4843999999999999</v>
      </c>
      <c r="AG15">
        <v>9.6963000000000008</v>
      </c>
      <c r="AH15">
        <v>9.4875000000000007</v>
      </c>
      <c r="AI15">
        <v>7.0823999999999998</v>
      </c>
      <c r="AJ15">
        <v>7.4901999999999997</v>
      </c>
      <c r="AK15">
        <v>7.81</v>
      </c>
      <c r="AL15">
        <v>7.4710999999999999</v>
      </c>
      <c r="AM15">
        <v>6.95</v>
      </c>
      <c r="AN15">
        <v>6.0888</v>
      </c>
    </row>
    <row r="16" spans="1:40" x14ac:dyDescent="0.3">
      <c r="A16" s="10" t="s">
        <v>456</v>
      </c>
      <c r="B16">
        <v>7.3807</v>
      </c>
      <c r="C16">
        <v>8.4545999999999992</v>
      </c>
      <c r="D16">
        <v>9.0792999999999999</v>
      </c>
      <c r="E16">
        <v>10.349399999999999</v>
      </c>
      <c r="F16">
        <v>10.922599999999999</v>
      </c>
      <c r="G16">
        <v>11.983000000000001</v>
      </c>
      <c r="H16">
        <v>12.430099999999999</v>
      </c>
      <c r="I16">
        <v>10.5412</v>
      </c>
      <c r="J16">
        <v>11.9565</v>
      </c>
      <c r="K16">
        <v>11.331200000000001</v>
      </c>
      <c r="L16">
        <v>12.423299999999999</v>
      </c>
      <c r="M16">
        <v>14.1882</v>
      </c>
      <c r="N16">
        <v>13.1525</v>
      </c>
      <c r="O16">
        <v>11.1639</v>
      </c>
      <c r="P16">
        <v>11.8133</v>
      </c>
      <c r="Q16">
        <v>12.908300000000001</v>
      </c>
      <c r="R16">
        <v>12.887700000000001</v>
      </c>
      <c r="S16">
        <v>14.2714</v>
      </c>
      <c r="T16">
        <v>13.6835</v>
      </c>
      <c r="U16">
        <v>13.2499</v>
      </c>
      <c r="V16">
        <v>9.6189</v>
      </c>
      <c r="W16">
        <v>11.427099999999999</v>
      </c>
      <c r="X16">
        <v>10.710800000000001</v>
      </c>
      <c r="Y16">
        <v>12.9344</v>
      </c>
      <c r="Z16">
        <v>15.5001</v>
      </c>
      <c r="AA16">
        <v>14.500400000000001</v>
      </c>
      <c r="AB16">
        <v>15.5756</v>
      </c>
      <c r="AC16">
        <v>13.857900000000001</v>
      </c>
      <c r="AD16">
        <v>11.0542</v>
      </c>
      <c r="AE16">
        <v>8.1515000000000004</v>
      </c>
      <c r="AF16">
        <v>7.9650999999999996</v>
      </c>
      <c r="AG16">
        <v>12.1724</v>
      </c>
      <c r="AH16">
        <v>11.1274</v>
      </c>
      <c r="AI16">
        <v>10.3789</v>
      </c>
      <c r="AJ16">
        <v>12.1371</v>
      </c>
      <c r="AK16">
        <v>15.98</v>
      </c>
      <c r="AL16">
        <v>16.1389</v>
      </c>
      <c r="AM16">
        <v>20.071999999999999</v>
      </c>
      <c r="AN16">
        <v>26.3005</v>
      </c>
    </row>
    <row r="17" spans="1:40" x14ac:dyDescent="0.3">
      <c r="A17" s="10" t="s">
        <v>457</v>
      </c>
      <c r="B17">
        <v>5.5327000000000002</v>
      </c>
      <c r="C17">
        <v>4.4821999999999997</v>
      </c>
      <c r="D17">
        <v>3.1515</v>
      </c>
      <c r="E17">
        <v>1.8209</v>
      </c>
      <c r="F17">
        <v>1.3306</v>
      </c>
      <c r="G17">
        <v>1.4007000000000001</v>
      </c>
      <c r="H17">
        <v>1.6808000000000001</v>
      </c>
      <c r="I17">
        <v>1.2956000000000001</v>
      </c>
      <c r="J17">
        <v>1.4007000000000001</v>
      </c>
      <c r="K17">
        <v>1.3447</v>
      </c>
      <c r="L17">
        <v>1.9422999999999999</v>
      </c>
      <c r="M17">
        <v>1.8302</v>
      </c>
      <c r="N17">
        <v>2.2317999999999998</v>
      </c>
      <c r="O17">
        <v>2.68</v>
      </c>
      <c r="P17">
        <v>2.101</v>
      </c>
      <c r="Q17">
        <v>2.6145999999999998</v>
      </c>
      <c r="R17">
        <v>3.427</v>
      </c>
      <c r="S17">
        <v>3.8938999999999999</v>
      </c>
      <c r="T17">
        <v>4.6689999999999996</v>
      </c>
      <c r="U17">
        <v>5.2012</v>
      </c>
      <c r="V17">
        <v>3.7818999999999998</v>
      </c>
      <c r="W17">
        <v>6.4245000000000001</v>
      </c>
      <c r="X17">
        <v>5.8686999999999996</v>
      </c>
      <c r="Y17">
        <v>7.5784000000000002</v>
      </c>
      <c r="Z17">
        <v>5.1059000000000001</v>
      </c>
      <c r="AA17">
        <v>4.8733000000000004</v>
      </c>
      <c r="AB17">
        <v>4.6106999999999996</v>
      </c>
      <c r="AC17">
        <v>5.1856</v>
      </c>
      <c r="AD17">
        <v>3.4794</v>
      </c>
      <c r="AE17">
        <v>3.71</v>
      </c>
      <c r="AF17">
        <v>3.35</v>
      </c>
      <c r="AG17">
        <v>4.17</v>
      </c>
      <c r="AH17">
        <v>3.19</v>
      </c>
      <c r="AI17">
        <v>3.09</v>
      </c>
      <c r="AJ17">
        <v>4.37</v>
      </c>
      <c r="AK17">
        <v>4.8600000000000003</v>
      </c>
      <c r="AL17">
        <v>5.17</v>
      </c>
      <c r="AM17">
        <v>6.27</v>
      </c>
      <c r="AN17">
        <v>5.04</v>
      </c>
    </row>
    <row r="18" spans="1:40" x14ac:dyDescent="0.3">
      <c r="A18" s="10" t="s">
        <v>458</v>
      </c>
      <c r="B18">
        <v>13.9183</v>
      </c>
      <c r="C18">
        <v>13.8407</v>
      </c>
      <c r="D18">
        <v>11.622199999999999</v>
      </c>
      <c r="E18">
        <v>11.184799999999999</v>
      </c>
      <c r="F18">
        <v>12.7943</v>
      </c>
      <c r="G18">
        <v>15.084199999999999</v>
      </c>
      <c r="H18">
        <v>16.2973</v>
      </c>
      <c r="I18">
        <v>15.9741</v>
      </c>
      <c r="J18">
        <v>13.2721</v>
      </c>
      <c r="K18">
        <v>11.9108</v>
      </c>
      <c r="L18">
        <v>12.1792</v>
      </c>
      <c r="M18">
        <v>10.554500000000001</v>
      </c>
      <c r="N18">
        <v>10.1564</v>
      </c>
      <c r="O18">
        <v>9.9311000000000007</v>
      </c>
      <c r="P18">
        <v>10.639099999999999</v>
      </c>
      <c r="Q18">
        <v>6.0824999999999996</v>
      </c>
      <c r="R18">
        <v>6.9550999999999998</v>
      </c>
      <c r="S18">
        <v>4.9837999999999996</v>
      </c>
      <c r="T18">
        <v>5.0288000000000004</v>
      </c>
      <c r="U18">
        <v>6.6661999999999999</v>
      </c>
      <c r="V18">
        <v>3.3679000000000001</v>
      </c>
      <c r="W18">
        <v>3.8441000000000001</v>
      </c>
      <c r="X18">
        <v>5.0651000000000002</v>
      </c>
      <c r="Y18">
        <v>5.1597999999999997</v>
      </c>
      <c r="Z18">
        <v>6.6908000000000003</v>
      </c>
      <c r="AA18">
        <v>9.1974</v>
      </c>
      <c r="AB18">
        <v>10.407500000000001</v>
      </c>
      <c r="AC18">
        <v>10.168799999999999</v>
      </c>
      <c r="AD18">
        <v>14.536899999999999</v>
      </c>
      <c r="AE18">
        <v>14.9726</v>
      </c>
      <c r="AF18">
        <v>16.610499999999998</v>
      </c>
      <c r="AG18">
        <v>14.0937</v>
      </c>
      <c r="AH18">
        <v>16.402100000000001</v>
      </c>
      <c r="AI18">
        <v>20.283300000000001</v>
      </c>
      <c r="AJ18">
        <v>18.561399999999999</v>
      </c>
      <c r="AK18">
        <v>22.9542</v>
      </c>
      <c r="AL18">
        <v>23.361599999999999</v>
      </c>
      <c r="AM18">
        <v>22.0503</v>
      </c>
      <c r="AN18">
        <v>25.331499999999998</v>
      </c>
    </row>
    <row r="19" spans="1:40" x14ac:dyDescent="0.3">
      <c r="A19" s="10" t="s">
        <v>459</v>
      </c>
      <c r="B19">
        <v>23.9941</v>
      </c>
      <c r="C19">
        <v>25.020399999999999</v>
      </c>
      <c r="D19">
        <v>28.8505</v>
      </c>
      <c r="E19">
        <v>28.575800000000001</v>
      </c>
      <c r="F19">
        <v>27.5456</v>
      </c>
      <c r="G19">
        <v>25.930199999999999</v>
      </c>
      <c r="H19">
        <v>29.8277</v>
      </c>
      <c r="I19">
        <v>29.650700000000001</v>
      </c>
      <c r="J19">
        <v>28.993400000000001</v>
      </c>
      <c r="K19">
        <v>29.072700000000001</v>
      </c>
      <c r="L19">
        <v>26.868600000000001</v>
      </c>
      <c r="M19">
        <v>30.228300000000001</v>
      </c>
      <c r="N19">
        <v>26.883199999999999</v>
      </c>
      <c r="O19">
        <v>27.085100000000001</v>
      </c>
      <c r="P19">
        <v>30.544599999999999</v>
      </c>
      <c r="Q19">
        <v>32.0413</v>
      </c>
      <c r="R19">
        <v>37.294699999999999</v>
      </c>
      <c r="S19">
        <v>38.962000000000003</v>
      </c>
      <c r="T19">
        <v>38.608400000000003</v>
      </c>
      <c r="U19">
        <v>39.261600000000001</v>
      </c>
      <c r="V19">
        <v>31.840299999999999</v>
      </c>
      <c r="W19">
        <v>41.5854</v>
      </c>
      <c r="X19">
        <v>44.261499999999998</v>
      </c>
      <c r="Y19">
        <v>41.569499999999998</v>
      </c>
      <c r="Z19">
        <v>39.008099999999999</v>
      </c>
      <c r="AA19">
        <v>44.170200000000001</v>
      </c>
      <c r="AB19">
        <v>47.080199999999998</v>
      </c>
      <c r="AC19">
        <v>51.063099999999999</v>
      </c>
      <c r="AD19">
        <v>48.476300000000002</v>
      </c>
      <c r="AE19">
        <v>53.906799999999997</v>
      </c>
      <c r="AF19">
        <v>57.809899999999999</v>
      </c>
      <c r="AG19">
        <v>66.215900000000005</v>
      </c>
      <c r="AH19">
        <v>66.147800000000004</v>
      </c>
      <c r="AI19">
        <v>67.438100000000006</v>
      </c>
      <c r="AJ19">
        <v>76.458399999999997</v>
      </c>
      <c r="AK19">
        <v>75.924800000000005</v>
      </c>
      <c r="AL19">
        <v>75.394499999999994</v>
      </c>
      <c r="AM19">
        <v>73.765699999999995</v>
      </c>
      <c r="AN19">
        <v>78.814499999999995</v>
      </c>
    </row>
    <row r="20" spans="1:40" x14ac:dyDescent="0.3">
      <c r="A20" s="10" t="s">
        <v>460</v>
      </c>
      <c r="B20">
        <v>2.11</v>
      </c>
      <c r="C20">
        <v>2.04</v>
      </c>
      <c r="D20">
        <v>1.27</v>
      </c>
      <c r="E20">
        <v>1.53</v>
      </c>
      <c r="F20">
        <v>1.03</v>
      </c>
      <c r="G20">
        <v>1.43</v>
      </c>
      <c r="H20">
        <v>1.29</v>
      </c>
      <c r="I20">
        <v>2.0499999999999998</v>
      </c>
      <c r="J20">
        <v>1.53</v>
      </c>
      <c r="K20">
        <v>1.01</v>
      </c>
      <c r="L20">
        <v>1.1200000000000001</v>
      </c>
      <c r="M20">
        <v>1.07</v>
      </c>
      <c r="N20">
        <v>1.19</v>
      </c>
      <c r="O20">
        <v>1.8</v>
      </c>
      <c r="P20">
        <v>1.59</v>
      </c>
      <c r="Q20">
        <v>0.99</v>
      </c>
      <c r="R20">
        <v>0.85</v>
      </c>
      <c r="S20">
        <v>0.74</v>
      </c>
      <c r="T20">
        <v>0.64</v>
      </c>
      <c r="U20">
        <v>0.59</v>
      </c>
      <c r="V20">
        <v>0.14499999999999999</v>
      </c>
      <c r="W20">
        <v>0.18</v>
      </c>
      <c r="X20">
        <v>0.13</v>
      </c>
      <c r="Y20">
        <v>0.17</v>
      </c>
      <c r="Z20">
        <v>0.53</v>
      </c>
      <c r="AA20">
        <v>0.98</v>
      </c>
      <c r="AB20">
        <v>0.92</v>
      </c>
      <c r="AC20">
        <v>1.19</v>
      </c>
      <c r="AD20">
        <v>2.4900000000000002</v>
      </c>
      <c r="AE20">
        <v>2.13</v>
      </c>
      <c r="AF20">
        <v>2.41</v>
      </c>
      <c r="AG20">
        <v>3.23</v>
      </c>
      <c r="AH20">
        <v>2.87</v>
      </c>
      <c r="AI20">
        <v>4.3499999999999996</v>
      </c>
      <c r="AJ20">
        <v>4.18</v>
      </c>
      <c r="AK20">
        <v>5.23</v>
      </c>
      <c r="AL20">
        <v>5.18</v>
      </c>
      <c r="AM20">
        <v>4.8</v>
      </c>
      <c r="AN20">
        <v>5.33</v>
      </c>
    </row>
    <row r="21" spans="1:40" x14ac:dyDescent="0.3">
      <c r="A21" s="10" t="s">
        <v>461</v>
      </c>
      <c r="B21">
        <v>35.5304</v>
      </c>
      <c r="C21">
        <v>38.123100000000001</v>
      </c>
      <c r="D21">
        <v>34.725099999999998</v>
      </c>
      <c r="E21">
        <v>37.820399999999999</v>
      </c>
      <c r="F21">
        <v>43.8855</v>
      </c>
      <c r="G21">
        <v>50.438699999999997</v>
      </c>
      <c r="H21">
        <v>48.122999999999998</v>
      </c>
      <c r="I21">
        <v>54.222200000000001</v>
      </c>
      <c r="J21">
        <v>49.203499999999998</v>
      </c>
      <c r="K21">
        <v>53.150300000000001</v>
      </c>
      <c r="L21">
        <v>53.729599999999998</v>
      </c>
      <c r="M21">
        <v>54.620199999999997</v>
      </c>
      <c r="N21">
        <v>54.436799999999998</v>
      </c>
      <c r="O21">
        <v>56.154600000000002</v>
      </c>
      <c r="P21">
        <v>51.213700000000003</v>
      </c>
      <c r="Q21">
        <v>44.926200000000001</v>
      </c>
      <c r="R21">
        <v>33.277799999999999</v>
      </c>
      <c r="S21">
        <v>26.0763</v>
      </c>
      <c r="T21">
        <v>18.3962</v>
      </c>
      <c r="U21">
        <v>29.5486</v>
      </c>
      <c r="V21">
        <v>20.4971</v>
      </c>
      <c r="W21">
        <v>22.642499999999998</v>
      </c>
      <c r="X21">
        <v>21.117599999999999</v>
      </c>
      <c r="Y21">
        <v>21.513500000000001</v>
      </c>
      <c r="Z21">
        <v>26.6508</v>
      </c>
      <c r="AA21">
        <v>31.970300000000002</v>
      </c>
      <c r="AB21">
        <v>34.895400000000002</v>
      </c>
      <c r="AC21">
        <v>30.6782</v>
      </c>
      <c r="AD21">
        <v>22.005700000000001</v>
      </c>
      <c r="AE21">
        <v>22.877600000000001</v>
      </c>
      <c r="AF21">
        <v>23.752800000000001</v>
      </c>
      <c r="AG21">
        <v>33.092199999999998</v>
      </c>
      <c r="AH21">
        <v>34.636800000000001</v>
      </c>
      <c r="AI21">
        <v>45.183700000000002</v>
      </c>
      <c r="AJ21">
        <v>42.5608</v>
      </c>
      <c r="AK21">
        <v>55.291200000000003</v>
      </c>
      <c r="AL21">
        <v>59.125900000000001</v>
      </c>
      <c r="AM21">
        <v>54.883200000000002</v>
      </c>
      <c r="AN21">
        <v>76.037999999999997</v>
      </c>
    </row>
    <row r="22" spans="1:40" x14ac:dyDescent="0.3">
      <c r="A22" s="10" t="s">
        <v>462</v>
      </c>
      <c r="B22">
        <v>13.58</v>
      </c>
      <c r="C22">
        <v>15.29</v>
      </c>
      <c r="D22">
        <v>12.91</v>
      </c>
      <c r="E22">
        <v>11.38</v>
      </c>
      <c r="F22">
        <v>10.59</v>
      </c>
      <c r="G22">
        <v>9.7200000000000006</v>
      </c>
      <c r="H22">
        <v>11</v>
      </c>
      <c r="I22">
        <v>12.52</v>
      </c>
      <c r="J22">
        <v>13.57</v>
      </c>
      <c r="K22">
        <v>13.29</v>
      </c>
      <c r="L22">
        <v>13.26</v>
      </c>
      <c r="M22">
        <v>15.55</v>
      </c>
      <c r="N22">
        <v>17.690000000000001</v>
      </c>
      <c r="O22">
        <v>19.7</v>
      </c>
      <c r="P22">
        <v>24.02</v>
      </c>
      <c r="Q22">
        <v>14.39</v>
      </c>
      <c r="R22">
        <v>19.64</v>
      </c>
      <c r="S22">
        <v>21.3</v>
      </c>
      <c r="T22">
        <v>18.11</v>
      </c>
      <c r="U22">
        <v>21.43</v>
      </c>
      <c r="V22">
        <v>16.46</v>
      </c>
      <c r="W22">
        <v>19.12</v>
      </c>
      <c r="X22">
        <v>17.309999999999999</v>
      </c>
      <c r="Y22">
        <v>22.35</v>
      </c>
      <c r="Z22">
        <v>26.47</v>
      </c>
      <c r="AA22">
        <v>35.58</v>
      </c>
      <c r="AB22">
        <v>40.18</v>
      </c>
      <c r="AC22">
        <v>50.24</v>
      </c>
      <c r="AD22">
        <v>35.35</v>
      </c>
      <c r="AE22">
        <v>36.46</v>
      </c>
      <c r="AF22">
        <v>42.09</v>
      </c>
      <c r="AG22">
        <v>56.59</v>
      </c>
      <c r="AH22">
        <v>60.95</v>
      </c>
      <c r="AI22">
        <v>57.9</v>
      </c>
      <c r="AJ22">
        <v>57.11</v>
      </c>
      <c r="AK22">
        <v>45.58</v>
      </c>
      <c r="AL22">
        <v>44.27</v>
      </c>
      <c r="AM22">
        <v>39.24</v>
      </c>
      <c r="AN22">
        <v>43.84</v>
      </c>
    </row>
    <row r="23" spans="1:40" x14ac:dyDescent="0.3">
      <c r="A23" s="10" t="s">
        <v>463</v>
      </c>
      <c r="H23" t="e">
        <v>#NAME?</v>
      </c>
      <c r="I23">
        <v>17.5</v>
      </c>
      <c r="J23">
        <v>15.53</v>
      </c>
      <c r="K23">
        <v>15.02</v>
      </c>
      <c r="L23">
        <v>14.85</v>
      </c>
      <c r="M23">
        <v>12.69</v>
      </c>
      <c r="N23">
        <v>12.06</v>
      </c>
      <c r="O23">
        <v>15.6</v>
      </c>
      <c r="P23">
        <v>17.11</v>
      </c>
      <c r="Q23">
        <v>16.399999999999999</v>
      </c>
      <c r="R23">
        <v>17.760000000000002</v>
      </c>
      <c r="S23">
        <v>16.78</v>
      </c>
      <c r="T23">
        <v>16.79</v>
      </c>
      <c r="U23">
        <v>19.05</v>
      </c>
      <c r="V23">
        <v>12.31</v>
      </c>
      <c r="W23">
        <v>19.010000000000002</v>
      </c>
      <c r="X23">
        <v>17.43</v>
      </c>
      <c r="Y23">
        <v>25.79</v>
      </c>
      <c r="Z23">
        <v>29.2</v>
      </c>
      <c r="AA23">
        <v>37.08</v>
      </c>
      <c r="AB23">
        <v>40.32</v>
      </c>
      <c r="AC23">
        <v>52.35</v>
      </c>
      <c r="AD23">
        <v>34.85</v>
      </c>
      <c r="AE23">
        <v>45.39</v>
      </c>
      <c r="AF23">
        <v>47.35</v>
      </c>
      <c r="AG23">
        <v>43.37</v>
      </c>
      <c r="AH23">
        <v>36.78</v>
      </c>
      <c r="AI23">
        <v>23.63</v>
      </c>
      <c r="AJ23">
        <v>27.5</v>
      </c>
      <c r="AK23">
        <v>37.4</v>
      </c>
      <c r="AL23">
        <v>38.72</v>
      </c>
      <c r="AM23">
        <v>50.83</v>
      </c>
      <c r="AN23">
        <v>53.44</v>
      </c>
    </row>
    <row r="24" spans="1:40" x14ac:dyDescent="0.3">
      <c r="A24" s="10" t="s">
        <v>464</v>
      </c>
      <c r="B24">
        <v>0.94</v>
      </c>
      <c r="C24">
        <v>0.98</v>
      </c>
      <c r="D24">
        <v>0.72</v>
      </c>
      <c r="E24">
        <v>0.48</v>
      </c>
      <c r="F24">
        <v>0.56000000000000005</v>
      </c>
      <c r="G24">
        <v>0.62</v>
      </c>
      <c r="H24">
        <v>0.68</v>
      </c>
      <c r="I24">
        <v>0.56000000000000005</v>
      </c>
      <c r="J24">
        <v>0.56000000000000005</v>
      </c>
      <c r="K24">
        <v>0.74</v>
      </c>
      <c r="L24">
        <v>1.52</v>
      </c>
      <c r="M24">
        <v>1.64</v>
      </c>
      <c r="N24">
        <v>2.1</v>
      </c>
      <c r="O24">
        <v>2.6</v>
      </c>
      <c r="P24">
        <v>2.35</v>
      </c>
      <c r="Q24">
        <v>1.91</v>
      </c>
      <c r="R24">
        <v>2.2000000000000002</v>
      </c>
      <c r="S24">
        <v>1.91</v>
      </c>
      <c r="T24">
        <v>1.75</v>
      </c>
      <c r="U24">
        <v>1.95</v>
      </c>
      <c r="V24">
        <v>0.97</v>
      </c>
      <c r="W24">
        <v>1.43</v>
      </c>
      <c r="X24">
        <v>2.61</v>
      </c>
      <c r="Y24">
        <v>3.85</v>
      </c>
      <c r="Z24">
        <v>4.93</v>
      </c>
      <c r="AA24">
        <v>9.18</v>
      </c>
      <c r="AB24">
        <v>7.79</v>
      </c>
      <c r="AC24">
        <v>9.5500000000000007</v>
      </c>
      <c r="AD24">
        <v>6.56</v>
      </c>
      <c r="AE24">
        <v>8.01</v>
      </c>
      <c r="AF24">
        <v>9.02</v>
      </c>
      <c r="AG24">
        <v>10.88</v>
      </c>
      <c r="AH24">
        <v>8.49</v>
      </c>
      <c r="AI24">
        <v>7.29</v>
      </c>
      <c r="AJ24">
        <v>9.7100000000000009</v>
      </c>
      <c r="AK24">
        <v>11.66</v>
      </c>
      <c r="AL24">
        <v>13.58</v>
      </c>
      <c r="AM24">
        <v>17.600000000000001</v>
      </c>
      <c r="AN24">
        <v>10.74</v>
      </c>
    </row>
    <row r="25" spans="1:40" x14ac:dyDescent="0.3">
      <c r="A25" s="10" t="s">
        <v>465</v>
      </c>
      <c r="AF25" t="e">
        <v>#NAME?</v>
      </c>
      <c r="AG25">
        <v>40.253300000000003</v>
      </c>
      <c r="AH25">
        <v>39.721200000000003</v>
      </c>
      <c r="AI25">
        <v>41.966799999999999</v>
      </c>
      <c r="AJ25">
        <v>49.793700000000001</v>
      </c>
      <c r="AK25">
        <v>53.754899999999999</v>
      </c>
      <c r="AL25">
        <v>49.677799999999998</v>
      </c>
      <c r="AM25">
        <v>61.531999999999996</v>
      </c>
      <c r="AN25">
        <v>75.558499999999995</v>
      </c>
    </row>
    <row r="26" spans="1:40" x14ac:dyDescent="0.3">
      <c r="A26" s="10" t="s">
        <v>466</v>
      </c>
      <c r="B26">
        <v>11.29</v>
      </c>
      <c r="C26">
        <v>10.210000000000001</v>
      </c>
      <c r="D26">
        <v>8.19</v>
      </c>
      <c r="E26">
        <v>12.84</v>
      </c>
      <c r="F26">
        <v>10.54</v>
      </c>
      <c r="G26">
        <v>8.67</v>
      </c>
      <c r="H26">
        <v>10.46</v>
      </c>
      <c r="I26">
        <v>9.24</v>
      </c>
      <c r="J26">
        <v>10.3</v>
      </c>
      <c r="K26">
        <v>12.96</v>
      </c>
      <c r="L26">
        <v>13.95</v>
      </c>
      <c r="M26">
        <v>14.04</v>
      </c>
      <c r="N26">
        <v>14.81</v>
      </c>
      <c r="O26">
        <v>12.68</v>
      </c>
      <c r="P26">
        <v>14.62</v>
      </c>
      <c r="Q26">
        <v>9.7100000000000009</v>
      </c>
      <c r="R26">
        <v>13.47</v>
      </c>
      <c r="S26">
        <v>9.76</v>
      </c>
      <c r="T26">
        <v>6.94</v>
      </c>
      <c r="U26">
        <v>8.35</v>
      </c>
      <c r="V26">
        <v>5.77</v>
      </c>
      <c r="W26">
        <v>6.65</v>
      </c>
      <c r="X26">
        <v>6.11</v>
      </c>
      <c r="Y26">
        <v>8.44</v>
      </c>
      <c r="Z26">
        <v>10.54</v>
      </c>
      <c r="AA26">
        <v>15.15</v>
      </c>
      <c r="AB26">
        <v>12.33</v>
      </c>
      <c r="AC26">
        <v>11.82</v>
      </c>
      <c r="AD26">
        <v>6.94</v>
      </c>
      <c r="AE26">
        <v>6.51</v>
      </c>
      <c r="AF26">
        <v>4.41</v>
      </c>
      <c r="AG26">
        <v>6.2</v>
      </c>
      <c r="AH26">
        <v>7.34</v>
      </c>
      <c r="AI26">
        <v>6.43</v>
      </c>
      <c r="AJ26">
        <v>4.6100000000000003</v>
      </c>
      <c r="AK26">
        <v>3.71</v>
      </c>
      <c r="AL26">
        <v>3.42</v>
      </c>
      <c r="AM26">
        <v>3.56</v>
      </c>
      <c r="AN26">
        <v>5.46</v>
      </c>
    </row>
    <row r="27" spans="1:40" x14ac:dyDescent="0.3">
      <c r="A27" s="10" t="s">
        <v>467</v>
      </c>
      <c r="B27">
        <v>62.5</v>
      </c>
      <c r="C27">
        <v>56.75</v>
      </c>
      <c r="D27">
        <v>41.75</v>
      </c>
      <c r="E27">
        <v>33.5</v>
      </c>
      <c r="F27">
        <v>32.75</v>
      </c>
      <c r="G27">
        <v>48.5</v>
      </c>
      <c r="H27">
        <v>45</v>
      </c>
      <c r="I27">
        <v>54.25</v>
      </c>
      <c r="J27">
        <v>51</v>
      </c>
      <c r="K27">
        <v>59</v>
      </c>
      <c r="L27">
        <v>56.5</v>
      </c>
      <c r="M27">
        <v>75.75</v>
      </c>
      <c r="N27">
        <v>93.75</v>
      </c>
      <c r="O27">
        <v>130</v>
      </c>
      <c r="P27">
        <v>115</v>
      </c>
      <c r="Q27">
        <v>50.75</v>
      </c>
      <c r="R27">
        <v>64.25</v>
      </c>
      <c r="S27">
        <v>55</v>
      </c>
      <c r="T27">
        <v>44.75</v>
      </c>
      <c r="U27">
        <v>48.25</v>
      </c>
      <c r="V27">
        <v>11.375</v>
      </c>
      <c r="W27">
        <v>10.5</v>
      </c>
      <c r="X27">
        <v>8.25</v>
      </c>
      <c r="Y27">
        <v>12</v>
      </c>
      <c r="Z27">
        <v>24.25</v>
      </c>
      <c r="AA27">
        <v>29.75</v>
      </c>
      <c r="AB27">
        <v>54</v>
      </c>
      <c r="AC27">
        <v>42</v>
      </c>
      <c r="AD27">
        <v>19.32</v>
      </c>
      <c r="AE27">
        <v>24.73</v>
      </c>
      <c r="AF27">
        <v>52.27</v>
      </c>
      <c r="AG27">
        <v>73.78</v>
      </c>
      <c r="AH27">
        <v>65.31</v>
      </c>
      <c r="AI27">
        <v>47.36</v>
      </c>
      <c r="AJ27">
        <v>53.21</v>
      </c>
      <c r="AK27">
        <v>58.15</v>
      </c>
      <c r="AL27">
        <v>87.73</v>
      </c>
      <c r="AM27">
        <v>102.91</v>
      </c>
      <c r="AN27">
        <v>97.75</v>
      </c>
    </row>
    <row r="28" spans="1:40" x14ac:dyDescent="0.3">
      <c r="A28" s="10" t="s">
        <v>468</v>
      </c>
      <c r="G28">
        <v>14.256399999999999</v>
      </c>
      <c r="H28">
        <v>20.129200000000001</v>
      </c>
      <c r="I28">
        <v>18.867799999999999</v>
      </c>
      <c r="J28">
        <v>19.317699999999999</v>
      </c>
      <c r="K28">
        <v>20.608799999999999</v>
      </c>
      <c r="L28">
        <v>21.789200000000001</v>
      </c>
      <c r="M28">
        <v>25.545000000000002</v>
      </c>
      <c r="N28">
        <v>27.452200000000001</v>
      </c>
      <c r="O28">
        <v>29.834199999999999</v>
      </c>
      <c r="P28">
        <v>35.105899999999998</v>
      </c>
      <c r="Q28">
        <v>24.6965</v>
      </c>
      <c r="R28">
        <v>31.503399999999999</v>
      </c>
      <c r="S28">
        <v>30.389099999999999</v>
      </c>
      <c r="T28">
        <v>30.992000000000001</v>
      </c>
      <c r="U28">
        <v>32.132899999999999</v>
      </c>
      <c r="V28">
        <v>21.3157</v>
      </c>
      <c r="W28">
        <v>25.079899999999999</v>
      </c>
      <c r="X28">
        <v>24.424499999999998</v>
      </c>
      <c r="Y28">
        <v>29.088100000000001</v>
      </c>
      <c r="Z28">
        <v>30.601700000000001</v>
      </c>
      <c r="AA28">
        <v>34.611699999999999</v>
      </c>
      <c r="AB28">
        <v>34.964599999999997</v>
      </c>
      <c r="AC28">
        <v>35.162500000000001</v>
      </c>
      <c r="AD28">
        <v>26.123999999999999</v>
      </c>
      <c r="AE28">
        <v>26.015899999999998</v>
      </c>
      <c r="AF28">
        <v>22.081099999999999</v>
      </c>
      <c r="AG28">
        <v>24.116900000000001</v>
      </c>
      <c r="AH28">
        <v>22.352599999999999</v>
      </c>
      <c r="AI28">
        <v>20.111599999999999</v>
      </c>
      <c r="AJ28">
        <v>26.782900000000001</v>
      </c>
      <c r="AK28">
        <v>29.463100000000001</v>
      </c>
      <c r="AL28">
        <v>25.534099999999999</v>
      </c>
      <c r="AM28">
        <v>31.3459</v>
      </c>
      <c r="AN28">
        <v>33.590000000000003</v>
      </c>
    </row>
    <row r="29" spans="1:40" x14ac:dyDescent="0.3">
      <c r="A29" s="10" t="s">
        <v>469</v>
      </c>
      <c r="B29">
        <v>28.361999999999998</v>
      </c>
      <c r="C29">
        <v>28.416</v>
      </c>
      <c r="D29">
        <v>29.594999999999999</v>
      </c>
      <c r="E29">
        <v>29.31</v>
      </c>
      <c r="F29">
        <v>32.832999999999998</v>
      </c>
      <c r="G29">
        <v>34.305999999999997</v>
      </c>
      <c r="H29">
        <v>34.380000000000003</v>
      </c>
      <c r="I29">
        <v>33.314</v>
      </c>
      <c r="J29">
        <v>34.220999999999997</v>
      </c>
      <c r="K29">
        <v>34.348999999999997</v>
      </c>
      <c r="L29">
        <v>34.813000000000002</v>
      </c>
      <c r="M29">
        <v>36.372</v>
      </c>
      <c r="N29">
        <v>33.841000000000001</v>
      </c>
      <c r="O29">
        <v>32.950000000000003</v>
      </c>
      <c r="P29">
        <v>32.856000000000002</v>
      </c>
      <c r="Q29">
        <v>34.317</v>
      </c>
      <c r="R29">
        <v>38.268000000000001</v>
      </c>
      <c r="S29">
        <v>38.915999999999997</v>
      </c>
      <c r="T29">
        <v>42.378</v>
      </c>
      <c r="U29">
        <v>40.281999999999996</v>
      </c>
      <c r="V29">
        <v>39.299999999999997</v>
      </c>
      <c r="W29">
        <v>39.106999999999999</v>
      </c>
      <c r="X29">
        <v>38.706000000000003</v>
      </c>
      <c r="Y29">
        <v>38.701999999999998</v>
      </c>
      <c r="Z29">
        <v>40.960999999999999</v>
      </c>
      <c r="AA29">
        <v>44.773000000000003</v>
      </c>
      <c r="AB29">
        <v>47.09</v>
      </c>
      <c r="AC29">
        <v>49.5</v>
      </c>
      <c r="AD29">
        <v>48.902000000000001</v>
      </c>
      <c r="AE29">
        <v>45.435000000000002</v>
      </c>
      <c r="AF29">
        <v>47.293999999999997</v>
      </c>
      <c r="AG29">
        <v>48.981999999999999</v>
      </c>
      <c r="AH29">
        <v>49.646000000000001</v>
      </c>
      <c r="AI29">
        <v>43.369</v>
      </c>
      <c r="AJ29">
        <v>44.412999999999997</v>
      </c>
      <c r="AK29">
        <v>40.014000000000003</v>
      </c>
      <c r="AL29">
        <v>39.36</v>
      </c>
      <c r="AM29">
        <v>42.652000000000001</v>
      </c>
      <c r="AN29">
        <v>31.077999999999999</v>
      </c>
    </row>
    <row r="30" spans="1:40" x14ac:dyDescent="0.3">
      <c r="A30" s="10" t="s">
        <v>470</v>
      </c>
      <c r="B30">
        <v>22.427399999999999</v>
      </c>
      <c r="C30">
        <v>21.791899999999998</v>
      </c>
      <c r="D30">
        <v>16.296099999999999</v>
      </c>
      <c r="E30">
        <v>20.489599999999999</v>
      </c>
      <c r="F30">
        <v>18.523299999999999</v>
      </c>
      <c r="G30">
        <v>19.034199999999998</v>
      </c>
      <c r="H30">
        <v>24.079899999999999</v>
      </c>
      <c r="I30">
        <v>27.353899999999999</v>
      </c>
      <c r="J30">
        <v>29.869199999999999</v>
      </c>
      <c r="K30">
        <v>22.832899999999999</v>
      </c>
      <c r="L30">
        <v>22.8826</v>
      </c>
      <c r="M30">
        <v>23.5029</v>
      </c>
      <c r="N30">
        <v>22.3874</v>
      </c>
      <c r="O30">
        <v>27.6448</v>
      </c>
      <c r="P30">
        <v>25.957000000000001</v>
      </c>
      <c r="Q30">
        <v>28.4116</v>
      </c>
      <c r="R30">
        <v>35.915700000000001</v>
      </c>
      <c r="S30">
        <v>42.3765</v>
      </c>
      <c r="T30">
        <v>36.208300000000001</v>
      </c>
      <c r="U30">
        <v>31.392600000000002</v>
      </c>
      <c r="V30">
        <v>20.4468</v>
      </c>
      <c r="W30">
        <v>26.828299999999999</v>
      </c>
      <c r="X30">
        <v>34.5242</v>
      </c>
      <c r="Y30">
        <v>34.614100000000001</v>
      </c>
      <c r="Z30">
        <v>39.167099999999998</v>
      </c>
      <c r="AA30">
        <v>34.508600000000001</v>
      </c>
      <c r="AB30">
        <v>31.1905</v>
      </c>
      <c r="AC30">
        <v>29.433399999999999</v>
      </c>
      <c r="AD30">
        <v>26.4374</v>
      </c>
      <c r="AE30">
        <v>26.499199999999998</v>
      </c>
      <c r="AF30">
        <v>25.266999999999999</v>
      </c>
      <c r="AG30">
        <v>31.142600000000002</v>
      </c>
      <c r="AH30">
        <v>25.8064</v>
      </c>
      <c r="AI30">
        <v>33.449599999999997</v>
      </c>
      <c r="AJ30">
        <v>39.42</v>
      </c>
      <c r="AK30">
        <v>48.781399999999998</v>
      </c>
      <c r="AL30">
        <v>40.198700000000002</v>
      </c>
      <c r="AM30">
        <v>36.058100000000003</v>
      </c>
      <c r="AN30">
        <v>35.364400000000003</v>
      </c>
    </row>
    <row r="31" spans="1:40" x14ac:dyDescent="0.3">
      <c r="A31" s="10" t="s">
        <v>471</v>
      </c>
      <c r="B31">
        <v>5.5643000000000002</v>
      </c>
      <c r="C31">
        <v>6.6885000000000003</v>
      </c>
      <c r="D31">
        <v>7.3266999999999998</v>
      </c>
      <c r="E31">
        <v>8.0518000000000001</v>
      </c>
      <c r="F31">
        <v>6.9749999999999996</v>
      </c>
      <c r="G31">
        <v>8.5402000000000005</v>
      </c>
      <c r="H31">
        <v>7.3676000000000004</v>
      </c>
      <c r="I31">
        <v>5.9962</v>
      </c>
      <c r="J31">
        <v>6.6943000000000001</v>
      </c>
      <c r="K31">
        <v>5.7610999999999999</v>
      </c>
      <c r="L31">
        <v>6.7995999999999999</v>
      </c>
      <c r="M31">
        <v>6.9988999999999999</v>
      </c>
      <c r="N31">
        <v>5.9664999999999999</v>
      </c>
      <c r="O31">
        <v>5.1318000000000001</v>
      </c>
      <c r="P31">
        <v>5.6463999999999999</v>
      </c>
      <c r="Q31">
        <v>4.4421999999999997</v>
      </c>
      <c r="R31">
        <v>5.8103999999999996</v>
      </c>
      <c r="S31">
        <v>4.2319000000000004</v>
      </c>
      <c r="T31">
        <v>4.3308999999999997</v>
      </c>
      <c r="U31">
        <v>5.5075000000000003</v>
      </c>
      <c r="V31">
        <v>3.5735999999999999</v>
      </c>
      <c r="W31">
        <v>4.7449000000000003</v>
      </c>
      <c r="X31">
        <v>5.2042000000000002</v>
      </c>
      <c r="Y31">
        <v>6.5640999999999998</v>
      </c>
      <c r="Z31">
        <v>7.4271000000000003</v>
      </c>
      <c r="AA31">
        <v>7.4058999999999999</v>
      </c>
      <c r="AB31">
        <v>8.3396000000000008</v>
      </c>
      <c r="AC31">
        <v>8.4050999999999991</v>
      </c>
      <c r="AD31">
        <v>6.5385</v>
      </c>
      <c r="AE31">
        <v>5.2946</v>
      </c>
      <c r="AF31">
        <v>7.3143000000000002</v>
      </c>
      <c r="AG31">
        <v>8.2810000000000006</v>
      </c>
      <c r="AH31">
        <v>7.7859999999999996</v>
      </c>
      <c r="AI31">
        <v>9.5949000000000009</v>
      </c>
      <c r="AJ31">
        <v>13.549300000000001</v>
      </c>
      <c r="AK31">
        <v>17.660699999999999</v>
      </c>
      <c r="AL31">
        <v>25.5732</v>
      </c>
      <c r="AM31">
        <v>23.162099999999999</v>
      </c>
      <c r="AN31">
        <v>25.157900000000001</v>
      </c>
    </row>
    <row r="32" spans="1:40" x14ac:dyDescent="0.3">
      <c r="A32" s="10" t="s">
        <v>472</v>
      </c>
      <c r="B32">
        <v>43.1845</v>
      </c>
      <c r="C32">
        <v>41.843400000000003</v>
      </c>
      <c r="D32">
        <v>40.887500000000003</v>
      </c>
      <c r="E32">
        <v>35.756399999999999</v>
      </c>
      <c r="F32">
        <v>39.485199999999999</v>
      </c>
      <c r="G32">
        <v>44.349800000000002</v>
      </c>
      <c r="H32">
        <v>40.308</v>
      </c>
      <c r="I32">
        <v>38.349699999999999</v>
      </c>
      <c r="J32">
        <v>37.6389</v>
      </c>
      <c r="K32">
        <v>38.393599999999999</v>
      </c>
      <c r="L32">
        <v>31.108699999999999</v>
      </c>
      <c r="M32">
        <v>35.760800000000003</v>
      </c>
      <c r="N32">
        <v>36.9465</v>
      </c>
      <c r="O32">
        <v>38.324199999999998</v>
      </c>
      <c r="P32">
        <v>42.317900000000002</v>
      </c>
      <c r="Q32">
        <v>32.081699999999998</v>
      </c>
      <c r="R32">
        <v>34.815399999999997</v>
      </c>
      <c r="S32">
        <v>34.226900000000001</v>
      </c>
      <c r="T32">
        <v>38.374400000000001</v>
      </c>
      <c r="U32">
        <v>39.903399999999998</v>
      </c>
      <c r="V32">
        <v>20.049299999999999</v>
      </c>
      <c r="W32">
        <v>26.230599999999999</v>
      </c>
      <c r="X32">
        <v>24.44</v>
      </c>
      <c r="Y32">
        <v>30.281500000000001</v>
      </c>
      <c r="Z32">
        <v>32.813299999999998</v>
      </c>
      <c r="AA32">
        <v>37.183300000000003</v>
      </c>
      <c r="AB32">
        <v>43.244700000000002</v>
      </c>
      <c r="AC32">
        <v>50.371899999999997</v>
      </c>
      <c r="AD32">
        <v>38.866399999999999</v>
      </c>
      <c r="AE32">
        <v>43.180399999999999</v>
      </c>
      <c r="AF32">
        <v>46.394500000000001</v>
      </c>
      <c r="AG32">
        <v>52.0124</v>
      </c>
      <c r="AH32">
        <v>58.951099999999997</v>
      </c>
      <c r="AI32">
        <v>63.609699999999997</v>
      </c>
      <c r="AJ32">
        <v>68.220600000000005</v>
      </c>
      <c r="AK32">
        <v>74.978999999999999</v>
      </c>
      <c r="AL32">
        <v>68.0274</v>
      </c>
      <c r="AM32">
        <v>83.038899999999998</v>
      </c>
      <c r="AN32">
        <v>62.609699999999997</v>
      </c>
    </row>
    <row r="33" spans="1:40" x14ac:dyDescent="0.3">
      <c r="A33" s="10" t="s">
        <v>473</v>
      </c>
      <c r="B33">
        <v>12.1684</v>
      </c>
      <c r="C33">
        <v>11.4552</v>
      </c>
      <c r="D33">
        <v>11.4937</v>
      </c>
      <c r="E33">
        <v>11.545500000000001</v>
      </c>
      <c r="F33">
        <v>12.7075</v>
      </c>
      <c r="G33">
        <v>12.639200000000001</v>
      </c>
      <c r="H33">
        <v>13.440799999999999</v>
      </c>
      <c r="I33">
        <v>13.492000000000001</v>
      </c>
      <c r="J33">
        <v>13.547800000000001</v>
      </c>
      <c r="K33">
        <v>14.428699999999999</v>
      </c>
      <c r="L33">
        <v>14.7837</v>
      </c>
      <c r="M33">
        <v>15.7111</v>
      </c>
      <c r="N33">
        <v>14.59</v>
      </c>
      <c r="O33">
        <v>14.5966</v>
      </c>
      <c r="P33">
        <v>14.7043</v>
      </c>
      <c r="Q33">
        <v>13.5097</v>
      </c>
      <c r="R33">
        <v>16.561599999999999</v>
      </c>
      <c r="S33">
        <v>17.890799999999999</v>
      </c>
      <c r="T33">
        <v>21.543600000000001</v>
      </c>
      <c r="U33">
        <v>24.416599999999999</v>
      </c>
      <c r="V33">
        <v>24.215699999999998</v>
      </c>
      <c r="W33">
        <v>26.891500000000001</v>
      </c>
      <c r="X33">
        <v>36.658999999999999</v>
      </c>
      <c r="Y33">
        <v>43.467599999999997</v>
      </c>
      <c r="Z33">
        <v>42.743699999999997</v>
      </c>
      <c r="AA33">
        <v>38.4512</v>
      </c>
      <c r="AB33">
        <v>37.849699999999999</v>
      </c>
      <c r="AC33">
        <v>36.955599999999997</v>
      </c>
      <c r="AD33">
        <v>37.151299999999999</v>
      </c>
      <c r="AE33">
        <v>36.143799999999999</v>
      </c>
      <c r="AF33">
        <v>29.033799999999999</v>
      </c>
      <c r="AG33">
        <v>36.5426</v>
      </c>
      <c r="AH33">
        <v>33.874000000000002</v>
      </c>
      <c r="AI33">
        <v>25.920400000000001</v>
      </c>
      <c r="AJ33">
        <v>30.994399999999999</v>
      </c>
      <c r="AK33">
        <v>28.508199999999999</v>
      </c>
      <c r="AL33">
        <v>31.014600000000002</v>
      </c>
      <c r="AM33">
        <v>35.4499</v>
      </c>
      <c r="AN33">
        <v>30.843900000000001</v>
      </c>
    </row>
    <row r="34" spans="1:40" x14ac:dyDescent="0.3">
      <c r="A34" s="10" t="s">
        <v>474</v>
      </c>
      <c r="B34">
        <v>250.21</v>
      </c>
      <c r="C34">
        <v>277.47000000000003</v>
      </c>
      <c r="D34">
        <v>238.2</v>
      </c>
      <c r="E34">
        <v>139</v>
      </c>
      <c r="F34">
        <v>34.049999999999997</v>
      </c>
      <c r="G34">
        <v>26.05</v>
      </c>
      <c r="H34">
        <v>32.19</v>
      </c>
      <c r="I34">
        <v>19.47</v>
      </c>
      <c r="J34">
        <v>14.69</v>
      </c>
      <c r="K34">
        <v>22.54</v>
      </c>
      <c r="L34">
        <v>17.88</v>
      </c>
      <c r="M34">
        <v>26.2</v>
      </c>
      <c r="N34">
        <v>20.51</v>
      </c>
      <c r="O34">
        <v>30.6</v>
      </c>
      <c r="P34">
        <v>33.17</v>
      </c>
      <c r="Q34">
        <v>25.25</v>
      </c>
      <c r="R34">
        <v>32.97</v>
      </c>
      <c r="S34">
        <v>33.04</v>
      </c>
      <c r="T34">
        <v>28.9</v>
      </c>
      <c r="U34">
        <v>38.869999999999997</v>
      </c>
      <c r="V34">
        <v>21.81</v>
      </c>
      <c r="W34">
        <v>24.84</v>
      </c>
      <c r="X34">
        <v>20.7</v>
      </c>
      <c r="Y34">
        <v>26.41</v>
      </c>
      <c r="Z34">
        <v>39.869999999999997</v>
      </c>
      <c r="AA34">
        <v>36.380000000000003</v>
      </c>
      <c r="AB34">
        <v>35.32</v>
      </c>
      <c r="AC34">
        <v>34.94</v>
      </c>
      <c r="AD34">
        <v>10.76</v>
      </c>
      <c r="AE34">
        <v>9.5399999999999991</v>
      </c>
      <c r="AF34">
        <v>8.5</v>
      </c>
      <c r="AG34">
        <v>10.95</v>
      </c>
      <c r="AH34">
        <v>10.6</v>
      </c>
      <c r="AI34">
        <v>11.2</v>
      </c>
      <c r="AJ34">
        <v>10.63</v>
      </c>
      <c r="AK34">
        <v>14.35</v>
      </c>
      <c r="AL34">
        <v>9.5399999999999991</v>
      </c>
      <c r="AM34">
        <v>11.04</v>
      </c>
      <c r="AN34">
        <v>11.62</v>
      </c>
    </row>
    <row r="35" spans="1:40" x14ac:dyDescent="0.3">
      <c r="A35" s="10" t="s">
        <v>475</v>
      </c>
      <c r="B35">
        <v>14.137600000000001</v>
      </c>
      <c r="C35">
        <v>13.807700000000001</v>
      </c>
      <c r="D35">
        <v>12.3675</v>
      </c>
      <c r="E35">
        <v>13.344200000000001</v>
      </c>
      <c r="F35">
        <v>14.153</v>
      </c>
      <c r="G35">
        <v>15.329700000000001</v>
      </c>
      <c r="H35">
        <v>18.103100000000001</v>
      </c>
      <c r="I35">
        <v>18.101800000000001</v>
      </c>
      <c r="J35">
        <v>20.976600000000001</v>
      </c>
      <c r="K35">
        <v>21.89</v>
      </c>
      <c r="L35">
        <v>22.409400000000002</v>
      </c>
      <c r="M35">
        <v>23.709900000000001</v>
      </c>
      <c r="N35">
        <v>22.776499999999999</v>
      </c>
      <c r="O35">
        <v>21.732900000000001</v>
      </c>
      <c r="P35">
        <v>22.4801</v>
      </c>
      <c r="Q35">
        <v>20.803000000000001</v>
      </c>
      <c r="R35">
        <v>24.930700000000002</v>
      </c>
      <c r="S35">
        <v>25.376999999999999</v>
      </c>
      <c r="T35">
        <v>29.976500000000001</v>
      </c>
      <c r="U35">
        <v>29.924099999999999</v>
      </c>
      <c r="V35">
        <v>25.728000000000002</v>
      </c>
      <c r="W35">
        <v>29.094000000000001</v>
      </c>
      <c r="X35">
        <v>33.421799999999998</v>
      </c>
      <c r="Y35">
        <v>33.472299999999997</v>
      </c>
      <c r="Z35">
        <v>36.004199999999997</v>
      </c>
      <c r="AA35">
        <v>37.281300000000002</v>
      </c>
      <c r="AB35">
        <v>38.937800000000003</v>
      </c>
      <c r="AC35">
        <v>42.471699999999998</v>
      </c>
      <c r="AD35">
        <v>41.4435</v>
      </c>
      <c r="AE35">
        <v>42.107300000000002</v>
      </c>
      <c r="AF35">
        <v>35.9863</v>
      </c>
      <c r="AG35">
        <v>39.630699999999997</v>
      </c>
      <c r="AH35">
        <v>42.351999999999997</v>
      </c>
      <c r="AI35">
        <v>35.378700000000002</v>
      </c>
      <c r="AJ35">
        <v>37.608199999999997</v>
      </c>
      <c r="AK35">
        <v>38.6434</v>
      </c>
      <c r="AL35">
        <v>34.819299999999998</v>
      </c>
      <c r="AM35">
        <v>44.536999999999999</v>
      </c>
      <c r="AN35">
        <v>43.351799999999997</v>
      </c>
    </row>
    <row r="36" spans="1:40" x14ac:dyDescent="0.3">
      <c r="A36" s="10" t="s">
        <v>476</v>
      </c>
      <c r="B36">
        <v>4.8442999999999996</v>
      </c>
      <c r="C36">
        <v>4.9800000000000004</v>
      </c>
      <c r="D36">
        <v>4.5585000000000004</v>
      </c>
      <c r="E36">
        <v>2.8864999999999998</v>
      </c>
      <c r="F36">
        <v>3.7797000000000001</v>
      </c>
      <c r="G36">
        <v>4.9157000000000002</v>
      </c>
      <c r="H36">
        <v>6.5590000000000002</v>
      </c>
      <c r="I36">
        <v>6.6947999999999999</v>
      </c>
      <c r="J36">
        <v>5.45</v>
      </c>
      <c r="K36">
        <v>4.3998999999999997</v>
      </c>
      <c r="L36">
        <v>4.3743999999999996</v>
      </c>
      <c r="M36">
        <v>3.2008999999999999</v>
      </c>
      <c r="N36">
        <v>2.7355</v>
      </c>
      <c r="O36">
        <v>3.5539000000000001</v>
      </c>
      <c r="P36">
        <v>3.8561000000000001</v>
      </c>
      <c r="Q36">
        <v>2.2728000000000002</v>
      </c>
      <c r="R36">
        <v>2.6815000000000002</v>
      </c>
      <c r="S36">
        <v>1.9771000000000001</v>
      </c>
      <c r="T36">
        <v>1.6460999999999999</v>
      </c>
      <c r="U36">
        <v>2.0141</v>
      </c>
      <c r="V36">
        <v>0.62639999999999996</v>
      </c>
      <c r="W36">
        <v>0.91920000000000002</v>
      </c>
      <c r="X36">
        <v>1.2381</v>
      </c>
      <c r="Y36">
        <v>1.4360999999999999</v>
      </c>
      <c r="Z36">
        <v>2.1208999999999998</v>
      </c>
      <c r="AA36">
        <v>4.2306999999999997</v>
      </c>
      <c r="AB36">
        <v>5.7079000000000004</v>
      </c>
      <c r="AC36">
        <v>5.2680999999999996</v>
      </c>
      <c r="AD36">
        <v>7.1581999999999999</v>
      </c>
      <c r="AE36">
        <v>8.0396000000000001</v>
      </c>
      <c r="AF36">
        <v>7.7447999999999997</v>
      </c>
      <c r="AG36">
        <v>6.4416000000000002</v>
      </c>
      <c r="AH36">
        <v>6.7633999999999999</v>
      </c>
      <c r="AI36">
        <v>6.8456999999999999</v>
      </c>
      <c r="AJ36">
        <v>5.28</v>
      </c>
      <c r="AK36">
        <v>4.9683999999999999</v>
      </c>
      <c r="AL36">
        <v>5.6837999999999997</v>
      </c>
      <c r="AM36">
        <v>5.4855</v>
      </c>
      <c r="AN36">
        <v>5.3212000000000002</v>
      </c>
    </row>
    <row r="37" spans="1:40" x14ac:dyDescent="0.3">
      <c r="A37" s="10" t="s">
        <v>477</v>
      </c>
      <c r="T37">
        <v>0.87</v>
      </c>
      <c r="U37">
        <v>0.5</v>
      </c>
      <c r="V37">
        <v>0.42499999999999999</v>
      </c>
      <c r="W37">
        <v>0.37</v>
      </c>
      <c r="X37">
        <v>0.30499999999999999</v>
      </c>
      <c r="Y37">
        <v>2.5</v>
      </c>
      <c r="Z37">
        <v>6.24</v>
      </c>
      <c r="AA37">
        <v>4.87</v>
      </c>
      <c r="AB37">
        <v>5.37</v>
      </c>
      <c r="AC37">
        <v>6.38</v>
      </c>
      <c r="AD37">
        <v>1.44</v>
      </c>
      <c r="AE37">
        <v>1.44</v>
      </c>
      <c r="AF37">
        <v>0.56000000000000005</v>
      </c>
      <c r="AG37">
        <v>1.29</v>
      </c>
      <c r="AH37">
        <v>1.96</v>
      </c>
      <c r="AI37">
        <v>1.46</v>
      </c>
      <c r="AJ37">
        <v>3.85</v>
      </c>
      <c r="AK37">
        <v>3.01</v>
      </c>
      <c r="AL37">
        <v>3.53</v>
      </c>
      <c r="AM37">
        <v>2.85</v>
      </c>
      <c r="AN37">
        <v>2.1</v>
      </c>
    </row>
    <row r="38" spans="1:40" x14ac:dyDescent="0.3">
      <c r="A38" s="10" t="s">
        <v>478</v>
      </c>
      <c r="B38">
        <v>10.135</v>
      </c>
      <c r="C38">
        <v>10.2294</v>
      </c>
      <c r="D38">
        <v>9.9207000000000001</v>
      </c>
      <c r="E38">
        <v>11.363300000000001</v>
      </c>
      <c r="F38">
        <v>12.7585</v>
      </c>
      <c r="G38">
        <v>15.548299999999999</v>
      </c>
      <c r="H38">
        <v>15.0543</v>
      </c>
      <c r="I38">
        <v>15.5328</v>
      </c>
      <c r="J38">
        <v>17.5366</v>
      </c>
      <c r="K38">
        <v>18.0669</v>
      </c>
      <c r="L38">
        <v>17.8018</v>
      </c>
      <c r="M38">
        <v>19.592700000000001</v>
      </c>
      <c r="N38">
        <v>18.7697</v>
      </c>
      <c r="O38">
        <v>17.799800000000001</v>
      </c>
      <c r="P38">
        <v>15.367100000000001</v>
      </c>
      <c r="Q38">
        <v>14.485900000000001</v>
      </c>
      <c r="R38">
        <v>16.454599999999999</v>
      </c>
      <c r="S38">
        <v>17.2423</v>
      </c>
      <c r="T38">
        <v>19.974599999999999</v>
      </c>
      <c r="U38">
        <v>21.738</v>
      </c>
      <c r="V38">
        <v>22.336500000000001</v>
      </c>
      <c r="W38">
        <v>27.773399999999999</v>
      </c>
      <c r="X38">
        <v>34.768300000000004</v>
      </c>
      <c r="Y38">
        <v>42.848999999999997</v>
      </c>
      <c r="Z38">
        <v>35.9878</v>
      </c>
      <c r="AA38">
        <v>34.529200000000003</v>
      </c>
      <c r="AB38">
        <v>34.357399999999998</v>
      </c>
      <c r="AC38">
        <v>32.0045</v>
      </c>
      <c r="AD38">
        <v>39.916699999999999</v>
      </c>
      <c r="AE38">
        <v>40.974499999999999</v>
      </c>
      <c r="AF38">
        <v>37.547199999999997</v>
      </c>
      <c r="AG38">
        <v>38.7883</v>
      </c>
      <c r="AH38">
        <v>34.1511</v>
      </c>
      <c r="AI38">
        <v>27.763300000000001</v>
      </c>
      <c r="AJ38">
        <v>32.224299999999999</v>
      </c>
      <c r="AK38">
        <v>27.541699999999999</v>
      </c>
      <c r="AL38">
        <v>32.400500000000001</v>
      </c>
      <c r="AM38">
        <v>34.964500000000001</v>
      </c>
      <c r="AN38">
        <v>28.0534</v>
      </c>
    </row>
    <row r="39" spans="1:40" x14ac:dyDescent="0.3">
      <c r="A39" s="10" t="s">
        <v>479</v>
      </c>
      <c r="B39">
        <v>47.679200000000002</v>
      </c>
      <c r="C39">
        <v>46.958300000000001</v>
      </c>
      <c r="D39">
        <v>46.694899999999997</v>
      </c>
      <c r="E39">
        <v>50.624200000000002</v>
      </c>
      <c r="F39">
        <v>51.722799999999999</v>
      </c>
      <c r="G39">
        <v>54.2361</v>
      </c>
      <c r="H39">
        <v>57.538800000000002</v>
      </c>
      <c r="I39">
        <v>65.278999999999996</v>
      </c>
      <c r="J39">
        <v>67.735900000000001</v>
      </c>
      <c r="K39">
        <v>65.511399999999995</v>
      </c>
      <c r="L39">
        <v>65.584500000000006</v>
      </c>
      <c r="M39">
        <v>70.497200000000007</v>
      </c>
      <c r="N39">
        <v>68.8292</v>
      </c>
      <c r="O39">
        <v>72.556100000000001</v>
      </c>
      <c r="P39">
        <v>76.777799999999999</v>
      </c>
      <c r="Q39">
        <v>64.903000000000006</v>
      </c>
      <c r="R39">
        <v>73.514300000000006</v>
      </c>
      <c r="S39">
        <v>73.417599999999993</v>
      </c>
      <c r="T39">
        <v>73.179900000000004</v>
      </c>
      <c r="U39">
        <v>76.268699999999995</v>
      </c>
      <c r="V39">
        <v>54.409799999999997</v>
      </c>
      <c r="W39">
        <v>56.123600000000003</v>
      </c>
      <c r="X39">
        <v>61.319200000000002</v>
      </c>
      <c r="Y39">
        <v>77.249300000000005</v>
      </c>
      <c r="Z39">
        <v>90.390199999999993</v>
      </c>
      <c r="AA39">
        <v>103.4614</v>
      </c>
      <c r="AB39">
        <v>103.8373</v>
      </c>
      <c r="AC39">
        <v>112.69750000000001</v>
      </c>
      <c r="AD39">
        <v>104.37430000000001</v>
      </c>
      <c r="AE39">
        <v>103.2099</v>
      </c>
      <c r="AF39">
        <v>105.71510000000001</v>
      </c>
      <c r="AG39">
        <v>105.2247</v>
      </c>
      <c r="AH39">
        <v>105.455</v>
      </c>
      <c r="AI39">
        <v>102.2123</v>
      </c>
      <c r="AJ39">
        <v>119.86839999999999</v>
      </c>
      <c r="AK39">
        <v>121.03700000000001</v>
      </c>
      <c r="AL39">
        <v>106.3617</v>
      </c>
      <c r="AM39">
        <v>114.5086</v>
      </c>
      <c r="AN39">
        <v>132.52369999999999</v>
      </c>
    </row>
    <row r="40" spans="1:40" x14ac:dyDescent="0.3">
      <c r="A40" s="10" t="s">
        <v>480</v>
      </c>
      <c r="B40">
        <v>14.037100000000001</v>
      </c>
      <c r="C40">
        <v>13.5779</v>
      </c>
      <c r="D40">
        <v>13.1206</v>
      </c>
      <c r="E40">
        <v>13.6875</v>
      </c>
      <c r="F40">
        <v>14.224500000000001</v>
      </c>
      <c r="G40">
        <v>13.7217</v>
      </c>
      <c r="H40">
        <v>14.867000000000001</v>
      </c>
      <c r="I40">
        <v>14.3325</v>
      </c>
      <c r="J40">
        <v>15.7346</v>
      </c>
      <c r="K40">
        <v>16.624099999999999</v>
      </c>
      <c r="L40">
        <v>16.899999999999999</v>
      </c>
      <c r="M40">
        <v>18.010100000000001</v>
      </c>
      <c r="N40">
        <v>16.590699999999998</v>
      </c>
      <c r="O40">
        <v>17.684699999999999</v>
      </c>
      <c r="P40">
        <v>19.129200000000001</v>
      </c>
      <c r="Q40">
        <v>17.468</v>
      </c>
      <c r="R40">
        <v>20.8612</v>
      </c>
      <c r="S40">
        <v>21.064499999999999</v>
      </c>
      <c r="T40">
        <v>23.727499999999999</v>
      </c>
      <c r="U40">
        <v>25.375499999999999</v>
      </c>
      <c r="V40">
        <v>21.1572</v>
      </c>
      <c r="W40">
        <v>22.815799999999999</v>
      </c>
      <c r="X40">
        <v>22.577300000000001</v>
      </c>
      <c r="Y40">
        <v>27.043800000000001</v>
      </c>
      <c r="Z40">
        <v>28.814399999999999</v>
      </c>
      <c r="AA40">
        <v>32.927</v>
      </c>
      <c r="AB40">
        <v>35.418399999999998</v>
      </c>
      <c r="AC40">
        <v>39.954799999999999</v>
      </c>
      <c r="AD40">
        <v>30.111799999999999</v>
      </c>
      <c r="AE40">
        <v>29.802</v>
      </c>
      <c r="AF40">
        <v>27.7896</v>
      </c>
      <c r="AG40">
        <v>28.7956</v>
      </c>
      <c r="AH40">
        <v>29.234100000000002</v>
      </c>
      <c r="AI40">
        <v>27.895600000000002</v>
      </c>
      <c r="AJ40">
        <v>34.980899999999998</v>
      </c>
      <c r="AK40">
        <v>37.375300000000003</v>
      </c>
      <c r="AL40">
        <v>37.591900000000003</v>
      </c>
      <c r="AM40">
        <v>47.534799999999997</v>
      </c>
      <c r="AN40">
        <v>54.749899999999997</v>
      </c>
    </row>
    <row r="41" spans="1:40" x14ac:dyDescent="0.3">
      <c r="A41" s="10" t="s">
        <v>481</v>
      </c>
      <c r="B41">
        <v>36.130499999999998</v>
      </c>
      <c r="C41">
        <v>37.049999999999997</v>
      </c>
      <c r="D41">
        <v>34.1768</v>
      </c>
      <c r="E41">
        <v>33.309199999999997</v>
      </c>
      <c r="F41">
        <v>37.7727</v>
      </c>
      <c r="G41">
        <v>38.539900000000003</v>
      </c>
      <c r="H41">
        <v>42.768300000000004</v>
      </c>
      <c r="I41">
        <v>46.442900000000002</v>
      </c>
      <c r="J41">
        <v>48.798499999999997</v>
      </c>
      <c r="K41">
        <v>49.402000000000001</v>
      </c>
      <c r="L41">
        <v>50.788899999999998</v>
      </c>
      <c r="M41">
        <v>52.388500000000001</v>
      </c>
      <c r="N41">
        <v>51.251899999999999</v>
      </c>
      <c r="O41">
        <v>49.113</v>
      </c>
      <c r="P41">
        <v>50.795400000000001</v>
      </c>
      <c r="Q41">
        <v>45.966200000000001</v>
      </c>
      <c r="R41">
        <v>47.357700000000001</v>
      </c>
      <c r="S41">
        <v>48.707000000000001</v>
      </c>
      <c r="T41">
        <v>52.729300000000002</v>
      </c>
      <c r="U41">
        <v>51.3979</v>
      </c>
      <c r="V41">
        <v>40.648499999999999</v>
      </c>
      <c r="W41">
        <v>40.535400000000003</v>
      </c>
      <c r="X41">
        <v>40.555199999999999</v>
      </c>
      <c r="Y41">
        <v>51.2761</v>
      </c>
      <c r="Z41">
        <v>59.371499999999997</v>
      </c>
      <c r="AA41">
        <v>61.583399999999997</v>
      </c>
      <c r="AB41">
        <v>60.220599999999997</v>
      </c>
      <c r="AC41">
        <v>70.758600000000001</v>
      </c>
      <c r="AD41">
        <v>60.877699999999997</v>
      </c>
      <c r="AE41">
        <v>53.2224</v>
      </c>
      <c r="AF41">
        <v>54.6297</v>
      </c>
      <c r="AG41">
        <v>56.911900000000003</v>
      </c>
      <c r="AH41">
        <v>56.258299999999998</v>
      </c>
      <c r="AI41">
        <v>53.428100000000001</v>
      </c>
      <c r="AJ41">
        <v>56.604999999999997</v>
      </c>
      <c r="AK41">
        <v>62.520699999999998</v>
      </c>
      <c r="AL41">
        <v>56.695300000000003</v>
      </c>
      <c r="AM41">
        <v>67.911299999999997</v>
      </c>
      <c r="AN41">
        <v>72.177400000000006</v>
      </c>
    </row>
    <row r="42" spans="1:40" x14ac:dyDescent="0.3">
      <c r="A42" s="10" t="s">
        <v>482</v>
      </c>
      <c r="B42">
        <v>18.272600000000001</v>
      </c>
      <c r="C42">
        <v>17.984999999999999</v>
      </c>
      <c r="D42">
        <v>4.0252999999999997</v>
      </c>
      <c r="E42">
        <v>4.2232000000000003</v>
      </c>
      <c r="F42">
        <v>4.8360000000000003</v>
      </c>
      <c r="G42">
        <v>7.0701000000000001</v>
      </c>
      <c r="H42">
        <v>5.2507999999999999</v>
      </c>
      <c r="I42">
        <v>6.1840000000000002</v>
      </c>
      <c r="J42">
        <v>4.2797999999999998</v>
      </c>
      <c r="K42">
        <v>2.9695</v>
      </c>
      <c r="L42">
        <v>3.5445000000000002</v>
      </c>
      <c r="M42">
        <v>3.5539000000000001</v>
      </c>
      <c r="N42">
        <v>3.3277000000000001</v>
      </c>
      <c r="O42">
        <v>4.1195000000000004</v>
      </c>
      <c r="P42">
        <v>3.5350999999999999</v>
      </c>
      <c r="Q42">
        <v>2.2719</v>
      </c>
      <c r="R42">
        <v>2.1398999999999999</v>
      </c>
      <c r="S42">
        <v>1.9137</v>
      </c>
      <c r="T42">
        <v>1.8476999999999999</v>
      </c>
      <c r="U42">
        <v>1.7627999999999999</v>
      </c>
      <c r="V42">
        <v>0.31580000000000003</v>
      </c>
      <c r="W42">
        <v>0.65049999999999997</v>
      </c>
      <c r="X42">
        <v>0.43359999999999999</v>
      </c>
      <c r="Y42">
        <v>0.65049999999999997</v>
      </c>
      <c r="Z42">
        <v>1.2349000000000001</v>
      </c>
      <c r="AA42">
        <v>2.2530000000000001</v>
      </c>
      <c r="AB42">
        <v>3.2523</v>
      </c>
      <c r="AC42">
        <v>3.6859000000000002</v>
      </c>
      <c r="AD42">
        <v>5.8917999999999999</v>
      </c>
      <c r="AE42">
        <v>5.5147000000000004</v>
      </c>
      <c r="AF42">
        <v>5.7314999999999996</v>
      </c>
      <c r="AG42">
        <v>4.7793999999999999</v>
      </c>
      <c r="AH42">
        <v>4.0724</v>
      </c>
      <c r="AI42">
        <v>5.6685999999999996</v>
      </c>
      <c r="AJ42">
        <v>4.3189000000000002</v>
      </c>
      <c r="AK42">
        <v>4.6757</v>
      </c>
      <c r="AL42">
        <v>4.5551000000000004</v>
      </c>
      <c r="AM42">
        <v>3.9036</v>
      </c>
      <c r="AN42">
        <v>3.5878999999999999</v>
      </c>
    </row>
    <row r="43" spans="1:40" x14ac:dyDescent="0.3">
      <c r="A43" s="10" t="s">
        <v>483</v>
      </c>
      <c r="B43">
        <v>1.4965999999999999</v>
      </c>
      <c r="C43">
        <v>1.5125</v>
      </c>
      <c r="D43">
        <v>1.1165</v>
      </c>
      <c r="E43">
        <v>1.1007</v>
      </c>
      <c r="F43">
        <v>1.7103999999999999</v>
      </c>
      <c r="G43">
        <v>2.5655999999999999</v>
      </c>
      <c r="H43">
        <v>2.7240000000000002</v>
      </c>
      <c r="I43">
        <v>2.5181</v>
      </c>
      <c r="J43">
        <v>3.0011000000000001</v>
      </c>
      <c r="K43">
        <v>2.8902999999999999</v>
      </c>
      <c r="L43">
        <v>2.7240000000000002</v>
      </c>
      <c r="M43">
        <v>3.0724</v>
      </c>
      <c r="N43">
        <v>2.7953000000000001</v>
      </c>
      <c r="O43">
        <v>2.7002000000000002</v>
      </c>
      <c r="P43">
        <v>2.3281000000000001</v>
      </c>
      <c r="Q43">
        <v>3.1595</v>
      </c>
      <c r="R43">
        <v>2.9615999999999998</v>
      </c>
      <c r="S43">
        <v>3.1516000000000002</v>
      </c>
      <c r="T43">
        <v>3.4129</v>
      </c>
      <c r="U43">
        <v>4.1374000000000004</v>
      </c>
      <c r="V43">
        <v>3.3904000000000001</v>
      </c>
      <c r="W43">
        <v>6.1919000000000004</v>
      </c>
      <c r="X43">
        <v>6.9679000000000002</v>
      </c>
      <c r="Y43">
        <v>5.7717000000000001</v>
      </c>
      <c r="Z43">
        <v>4.4183000000000003</v>
      </c>
      <c r="AA43">
        <v>4.2858999999999998</v>
      </c>
      <c r="AB43">
        <v>3.6086999999999998</v>
      </c>
      <c r="AC43">
        <v>4.1950000000000003</v>
      </c>
      <c r="AD43">
        <v>3.7456999999999998</v>
      </c>
      <c r="AE43">
        <v>3.8601999999999999</v>
      </c>
      <c r="AF43">
        <v>4.2312000000000003</v>
      </c>
      <c r="AG43">
        <v>4.7518000000000002</v>
      </c>
      <c r="AH43">
        <v>4.2461000000000002</v>
      </c>
      <c r="AI43">
        <v>3.5533000000000001</v>
      </c>
      <c r="AJ43">
        <v>3.8633999999999999</v>
      </c>
      <c r="AK43">
        <v>3.3235000000000001</v>
      </c>
      <c r="AL43">
        <v>3.4881000000000002</v>
      </c>
      <c r="AM43">
        <v>4.0327999999999999</v>
      </c>
      <c r="AN43">
        <v>3.4533</v>
      </c>
    </row>
    <row r="44" spans="1:40" x14ac:dyDescent="0.3">
      <c r="A44" s="10" t="s">
        <v>484</v>
      </c>
      <c r="B44">
        <v>50.7408</v>
      </c>
      <c r="C44">
        <v>50.589100000000002</v>
      </c>
      <c r="D44">
        <v>59.465400000000002</v>
      </c>
      <c r="E44">
        <v>63.685600000000001</v>
      </c>
      <c r="F44">
        <v>73.706599999999995</v>
      </c>
      <c r="G44">
        <v>71.810699999999997</v>
      </c>
      <c r="H44">
        <v>79.291600000000003</v>
      </c>
      <c r="I44">
        <v>82.989199999999997</v>
      </c>
      <c r="J44">
        <v>82.385499999999993</v>
      </c>
      <c r="K44">
        <v>93.533100000000005</v>
      </c>
      <c r="L44">
        <v>89.306799999999996</v>
      </c>
      <c r="M44">
        <v>98.410300000000007</v>
      </c>
      <c r="N44">
        <v>101.74939999999999</v>
      </c>
      <c r="O44">
        <v>114.6091</v>
      </c>
      <c r="P44">
        <v>123.3147</v>
      </c>
      <c r="Q44">
        <v>110.6906</v>
      </c>
      <c r="R44">
        <v>134.90369999999999</v>
      </c>
      <c r="S44">
        <v>162.47329999999999</v>
      </c>
      <c r="T44">
        <v>172.5239</v>
      </c>
      <c r="U44">
        <v>198.6369</v>
      </c>
      <c r="V44">
        <v>144.19909999999999</v>
      </c>
      <c r="W44">
        <v>199.03299999999999</v>
      </c>
      <c r="X44">
        <v>202.71520000000001</v>
      </c>
      <c r="Y44">
        <v>216.54140000000001</v>
      </c>
      <c r="Z44">
        <v>210.14689999999999</v>
      </c>
      <c r="AA44">
        <v>222.76159999999999</v>
      </c>
      <c r="AB44">
        <v>232.15270000000001</v>
      </c>
      <c r="AC44">
        <v>197.3853</v>
      </c>
      <c r="AD44">
        <v>137.37039999999999</v>
      </c>
      <c r="AE44">
        <v>172.4744</v>
      </c>
      <c r="AF44">
        <v>207.53190000000001</v>
      </c>
      <c r="AG44">
        <v>214.5059</v>
      </c>
      <c r="AH44">
        <v>251.1044</v>
      </c>
      <c r="AI44">
        <v>240.10390000000001</v>
      </c>
      <c r="AJ44">
        <v>276.9966</v>
      </c>
      <c r="AK44">
        <v>285.01409999999998</v>
      </c>
      <c r="AL44">
        <v>255.876</v>
      </c>
      <c r="AM44">
        <v>204.23750000000001</v>
      </c>
      <c r="AN44">
        <v>216.16980000000001</v>
      </c>
    </row>
    <row r="45" spans="1:40" x14ac:dyDescent="0.3">
      <c r="A45" s="10" t="s">
        <v>485</v>
      </c>
      <c r="B45">
        <v>13.6388</v>
      </c>
      <c r="C45">
        <v>13.785500000000001</v>
      </c>
      <c r="D45">
        <v>13.1777</v>
      </c>
      <c r="E45">
        <v>14.3767</v>
      </c>
      <c r="F45">
        <v>14.138299999999999</v>
      </c>
      <c r="G45">
        <v>14.760999999999999</v>
      </c>
      <c r="H45">
        <v>17.694099999999999</v>
      </c>
      <c r="I45">
        <v>17.911999999999999</v>
      </c>
      <c r="J45">
        <v>19.458300000000001</v>
      </c>
      <c r="K45">
        <v>21.49</v>
      </c>
      <c r="L45">
        <v>21.074200000000001</v>
      </c>
      <c r="M45">
        <v>22.631699999999999</v>
      </c>
      <c r="N45">
        <v>23.330200000000001</v>
      </c>
      <c r="O45">
        <v>26.656300000000002</v>
      </c>
      <c r="P45">
        <v>25.687799999999999</v>
      </c>
      <c r="Q45">
        <v>24.674600000000002</v>
      </c>
      <c r="R45">
        <v>29.2227</v>
      </c>
      <c r="S45">
        <v>34.851799999999997</v>
      </c>
      <c r="T45">
        <v>33.427900000000001</v>
      </c>
      <c r="U45">
        <v>34.253900000000002</v>
      </c>
      <c r="V45">
        <v>17.79</v>
      </c>
      <c r="W45">
        <v>22.02</v>
      </c>
      <c r="X45">
        <v>19.48</v>
      </c>
      <c r="Y45">
        <v>35.270000000000003</v>
      </c>
      <c r="Z45">
        <v>35.81</v>
      </c>
      <c r="AA45">
        <v>38.18</v>
      </c>
      <c r="AB45">
        <v>37.840000000000003</v>
      </c>
      <c r="AC45">
        <v>31.91</v>
      </c>
      <c r="AD45">
        <v>31.72</v>
      </c>
      <c r="AE45">
        <v>21.19</v>
      </c>
      <c r="AF45">
        <v>26.19</v>
      </c>
      <c r="AG45">
        <v>30.56</v>
      </c>
      <c r="AH45">
        <v>29.65</v>
      </c>
      <c r="AI45">
        <v>31.71</v>
      </c>
      <c r="AJ45">
        <v>28.6</v>
      </c>
      <c r="AK45">
        <v>27.97</v>
      </c>
      <c r="AL45">
        <v>25.41</v>
      </c>
      <c r="AM45">
        <v>25.39</v>
      </c>
      <c r="AN45">
        <v>36.47</v>
      </c>
    </row>
    <row r="46" spans="1:40" x14ac:dyDescent="0.3">
      <c r="A46" s="10" t="s">
        <v>486</v>
      </c>
      <c r="B46">
        <v>20.415299999999998</v>
      </c>
      <c r="C46">
        <v>19.505099999999999</v>
      </c>
      <c r="D46">
        <v>20.277200000000001</v>
      </c>
      <c r="E46">
        <v>19.395099999999999</v>
      </c>
      <c r="F46">
        <v>21.090900000000001</v>
      </c>
      <c r="G46">
        <v>24.459900000000001</v>
      </c>
      <c r="H46">
        <v>22.814299999999999</v>
      </c>
      <c r="I46">
        <v>23.615100000000002</v>
      </c>
      <c r="J46">
        <v>25.313199999999998</v>
      </c>
      <c r="K46">
        <v>25.760200000000001</v>
      </c>
      <c r="L46">
        <v>26.133299999999998</v>
      </c>
      <c r="M46">
        <v>29.1722</v>
      </c>
      <c r="N46">
        <v>29.299600000000002</v>
      </c>
      <c r="O46">
        <v>33.896999999999998</v>
      </c>
      <c r="P46">
        <v>38.197899999999997</v>
      </c>
      <c r="Q46">
        <v>35.741799999999998</v>
      </c>
      <c r="R46">
        <v>41.732700000000001</v>
      </c>
      <c r="S46">
        <v>39.567300000000003</v>
      </c>
      <c r="T46">
        <v>44.8613</v>
      </c>
      <c r="U46">
        <v>43.936799999999998</v>
      </c>
      <c r="V46">
        <v>35.539200000000001</v>
      </c>
      <c r="W46">
        <v>40.841099999999997</v>
      </c>
      <c r="X46">
        <v>39.328499999999998</v>
      </c>
      <c r="Y46">
        <v>42.6327</v>
      </c>
      <c r="Z46">
        <v>46.240499999999997</v>
      </c>
      <c r="AA46">
        <v>50.206499999999998</v>
      </c>
      <c r="AB46">
        <v>51.361600000000003</v>
      </c>
      <c r="AC46">
        <v>52.419199999999996</v>
      </c>
      <c r="AD46">
        <v>39.749200000000002</v>
      </c>
      <c r="AE46">
        <v>37.646799999999999</v>
      </c>
      <c r="AF46">
        <v>38.494999999999997</v>
      </c>
      <c r="AG46">
        <v>43.082700000000003</v>
      </c>
      <c r="AH46">
        <v>46.5627</v>
      </c>
      <c r="AI46">
        <v>41.583599999999997</v>
      </c>
      <c r="AJ46">
        <v>45.380499999999998</v>
      </c>
      <c r="AK46">
        <v>43.564799999999998</v>
      </c>
      <c r="AL46">
        <v>41.999699999999997</v>
      </c>
      <c r="AM46">
        <v>52.333199999999998</v>
      </c>
      <c r="AN46">
        <v>40.911200000000001</v>
      </c>
    </row>
    <row r="47" spans="1:40" x14ac:dyDescent="0.3">
      <c r="A47" s="10" t="s">
        <v>487</v>
      </c>
      <c r="B47">
        <v>46.605899999999998</v>
      </c>
      <c r="C47">
        <v>49.831400000000002</v>
      </c>
      <c r="D47">
        <v>44.712499999999999</v>
      </c>
      <c r="E47">
        <v>43.061599999999999</v>
      </c>
      <c r="F47">
        <v>48.585599999999999</v>
      </c>
      <c r="G47">
        <v>47.8538</v>
      </c>
      <c r="H47">
        <v>45.998600000000003</v>
      </c>
      <c r="I47">
        <v>47.378999999999998</v>
      </c>
      <c r="J47">
        <v>51.128599999999999</v>
      </c>
      <c r="K47">
        <v>57.325000000000003</v>
      </c>
      <c r="L47">
        <v>66.9238</v>
      </c>
      <c r="M47">
        <v>63.238</v>
      </c>
      <c r="N47">
        <v>51.895699999999998</v>
      </c>
      <c r="O47">
        <v>48.2425</v>
      </c>
      <c r="P47">
        <v>48.258600000000001</v>
      </c>
      <c r="Q47">
        <v>49.467500000000001</v>
      </c>
      <c r="R47">
        <v>64.641599999999997</v>
      </c>
      <c r="S47">
        <v>71.753799999999998</v>
      </c>
      <c r="T47">
        <v>81.756500000000003</v>
      </c>
      <c r="U47">
        <v>87.132000000000005</v>
      </c>
      <c r="V47">
        <v>73.891400000000004</v>
      </c>
      <c r="W47">
        <v>76.155900000000003</v>
      </c>
      <c r="X47">
        <v>85.519000000000005</v>
      </c>
      <c r="Y47">
        <v>77.181399999999996</v>
      </c>
      <c r="Z47">
        <v>93.617000000000004</v>
      </c>
      <c r="AA47">
        <v>96.686800000000005</v>
      </c>
      <c r="AB47">
        <v>90.270700000000005</v>
      </c>
      <c r="AC47">
        <v>81.360200000000006</v>
      </c>
      <c r="AD47">
        <v>71.290599999999998</v>
      </c>
      <c r="AE47">
        <v>59.530500000000004</v>
      </c>
      <c r="AF47">
        <v>64.094499999999996</v>
      </c>
      <c r="AG47">
        <v>55.585999999999999</v>
      </c>
      <c r="AH47">
        <v>60.414999999999999</v>
      </c>
      <c r="AI47">
        <v>54.356099999999998</v>
      </c>
      <c r="AJ47">
        <v>52.162799999999997</v>
      </c>
      <c r="AK47">
        <v>53.540199999999999</v>
      </c>
      <c r="AL47">
        <v>46.6785</v>
      </c>
      <c r="AM47">
        <v>65.597700000000003</v>
      </c>
      <c r="AN47">
        <v>62.605600000000003</v>
      </c>
    </row>
    <row r="48" spans="1:40" x14ac:dyDescent="0.3">
      <c r="A48" s="10" t="s">
        <v>488</v>
      </c>
      <c r="B48">
        <v>24.895199999999999</v>
      </c>
      <c r="C48">
        <v>26.8337</v>
      </c>
      <c r="D48">
        <v>32.847200000000001</v>
      </c>
      <c r="E48">
        <v>39.445300000000003</v>
      </c>
      <c r="F48">
        <v>43.430100000000003</v>
      </c>
      <c r="G48">
        <v>39.700000000000003</v>
      </c>
      <c r="H48">
        <v>44.695500000000003</v>
      </c>
      <c r="I48">
        <v>46.777500000000003</v>
      </c>
      <c r="J48">
        <v>51.546900000000001</v>
      </c>
      <c r="K48">
        <v>58.381</v>
      </c>
      <c r="L48">
        <v>53.835599999999999</v>
      </c>
      <c r="M48">
        <v>51.886000000000003</v>
      </c>
      <c r="N48">
        <v>58.218000000000004</v>
      </c>
      <c r="O48">
        <v>57.804299999999998</v>
      </c>
      <c r="P48">
        <v>52.324800000000003</v>
      </c>
      <c r="Q48">
        <v>45.098999999999997</v>
      </c>
      <c r="R48">
        <v>48.892499999999998</v>
      </c>
      <c r="S48">
        <v>58.192500000000003</v>
      </c>
      <c r="T48">
        <v>48.569299999999998</v>
      </c>
      <c r="U48">
        <v>50.427900000000001</v>
      </c>
      <c r="V48">
        <v>39.168300000000002</v>
      </c>
      <c r="W48">
        <v>40.327100000000002</v>
      </c>
      <c r="X48">
        <v>47.360900000000001</v>
      </c>
      <c r="Y48">
        <v>53.472299999999997</v>
      </c>
      <c r="Z48">
        <v>64.521699999999996</v>
      </c>
      <c r="AA48">
        <v>63.555599999999998</v>
      </c>
      <c r="AB48">
        <v>61.247900000000001</v>
      </c>
      <c r="AC48">
        <v>63.539900000000003</v>
      </c>
      <c r="AD48">
        <v>57.472799999999999</v>
      </c>
      <c r="AE48">
        <v>63.480899999999998</v>
      </c>
      <c r="AF48">
        <v>55.054400000000001</v>
      </c>
      <c r="AG48">
        <v>64.175899999999999</v>
      </c>
      <c r="AH48">
        <v>62.508899999999997</v>
      </c>
      <c r="AI48">
        <v>54.979700000000001</v>
      </c>
      <c r="AJ48">
        <v>57.7179</v>
      </c>
      <c r="AK48">
        <v>67.321899999999999</v>
      </c>
      <c r="AL48">
        <v>70.241500000000002</v>
      </c>
      <c r="AM48">
        <v>80.792599999999993</v>
      </c>
      <c r="AN48">
        <v>72.745900000000006</v>
      </c>
    </row>
    <row r="49" spans="1:40" x14ac:dyDescent="0.3">
      <c r="A49" s="10" t="s">
        <v>489</v>
      </c>
      <c r="B49">
        <v>15.848599999999999</v>
      </c>
      <c r="C49">
        <v>16.116299999999999</v>
      </c>
      <c r="D49">
        <v>14.779199999999999</v>
      </c>
      <c r="E49">
        <v>15.595700000000001</v>
      </c>
      <c r="F49">
        <v>15.322100000000001</v>
      </c>
      <c r="G49">
        <v>13.1365</v>
      </c>
      <c r="H49">
        <v>10.4704</v>
      </c>
      <c r="I49">
        <v>13.2066</v>
      </c>
      <c r="J49">
        <v>13.939399999999999</v>
      </c>
      <c r="K49">
        <v>11.273899999999999</v>
      </c>
      <c r="L49">
        <v>11.5974</v>
      </c>
      <c r="M49">
        <v>11.2698</v>
      </c>
      <c r="N49">
        <v>11.366899999999999</v>
      </c>
      <c r="O49">
        <v>14.3566</v>
      </c>
      <c r="P49">
        <v>14.298400000000001</v>
      </c>
      <c r="Q49">
        <v>15.1012</v>
      </c>
      <c r="R49">
        <v>15.364599999999999</v>
      </c>
      <c r="S49">
        <v>13.6965</v>
      </c>
      <c r="T49">
        <v>12.2722</v>
      </c>
      <c r="U49">
        <v>11.3302</v>
      </c>
      <c r="V49">
        <v>10.5349</v>
      </c>
      <c r="W49">
        <v>13.6669</v>
      </c>
      <c r="X49">
        <v>13.205500000000001</v>
      </c>
      <c r="Y49">
        <v>16.841999999999999</v>
      </c>
      <c r="Z49">
        <v>20.585799999999999</v>
      </c>
      <c r="AA49">
        <v>23.470199999999998</v>
      </c>
      <c r="AB49">
        <v>27.1843</v>
      </c>
      <c r="AC49">
        <v>27.3141</v>
      </c>
      <c r="AD49">
        <v>26.739699999999999</v>
      </c>
      <c r="AE49">
        <v>36.306600000000003</v>
      </c>
      <c r="AF49">
        <v>30.511399999999998</v>
      </c>
      <c r="AG49">
        <v>35.183999999999997</v>
      </c>
      <c r="AH49">
        <v>41.2485</v>
      </c>
      <c r="AI49">
        <v>53.5764</v>
      </c>
      <c r="AJ49">
        <v>56.908799999999999</v>
      </c>
      <c r="AK49">
        <v>58.4129</v>
      </c>
      <c r="AL49">
        <v>67.129000000000005</v>
      </c>
      <c r="AM49">
        <v>64.290099999999995</v>
      </c>
      <c r="AN49">
        <v>73.766900000000007</v>
      </c>
    </row>
    <row r="50" spans="1:40" x14ac:dyDescent="0.3">
      <c r="A50" s="10" t="s">
        <v>490</v>
      </c>
      <c r="B50">
        <v>4.3277000000000001</v>
      </c>
      <c r="C50">
        <v>5.8746</v>
      </c>
      <c r="D50">
        <v>5.1010999999999997</v>
      </c>
      <c r="E50">
        <v>3.258</v>
      </c>
      <c r="F50">
        <v>2.6960999999999999</v>
      </c>
      <c r="G50">
        <v>3.4470999999999998</v>
      </c>
      <c r="H50">
        <v>4.4035000000000002</v>
      </c>
      <c r="I50">
        <v>6.5069999999999997</v>
      </c>
      <c r="J50">
        <v>6.1985999999999999</v>
      </c>
      <c r="K50">
        <v>4.9206000000000003</v>
      </c>
      <c r="L50">
        <v>5.3787000000000003</v>
      </c>
      <c r="M50">
        <v>5.5730000000000004</v>
      </c>
      <c r="N50">
        <v>5.0244999999999997</v>
      </c>
      <c r="O50">
        <v>3.8441999999999998</v>
      </c>
      <c r="P50">
        <v>3.6594000000000002</v>
      </c>
      <c r="Q50">
        <v>2.7187999999999999</v>
      </c>
      <c r="R50">
        <v>2.3677999999999999</v>
      </c>
      <c r="S50">
        <v>2.1116000000000001</v>
      </c>
      <c r="T50">
        <v>1.8028</v>
      </c>
      <c r="U50">
        <v>2.0646</v>
      </c>
      <c r="V50">
        <v>0.72289999999999999</v>
      </c>
      <c r="W50">
        <v>0.96379999999999999</v>
      </c>
      <c r="X50">
        <v>0.69610000000000005</v>
      </c>
      <c r="Y50">
        <v>1.1423000000000001</v>
      </c>
      <c r="Z50">
        <v>1.4368000000000001</v>
      </c>
      <c r="AA50">
        <v>1.7223999999999999</v>
      </c>
      <c r="AB50">
        <v>1.7111000000000001</v>
      </c>
      <c r="AC50">
        <v>1.8427</v>
      </c>
      <c r="AD50">
        <v>2.1427</v>
      </c>
      <c r="AE50">
        <v>2.0198999999999998</v>
      </c>
      <c r="AF50">
        <v>2.5760999999999998</v>
      </c>
      <c r="AG50">
        <v>2.5204</v>
      </c>
      <c r="AH50">
        <v>2.4887000000000001</v>
      </c>
      <c r="AI50">
        <v>3.6804999999999999</v>
      </c>
      <c r="AJ50">
        <v>3.3214999999999999</v>
      </c>
      <c r="AK50">
        <v>4.5639000000000003</v>
      </c>
      <c r="AL50">
        <v>7.4915000000000003</v>
      </c>
      <c r="AM50">
        <v>7.3076999999999996</v>
      </c>
      <c r="AN50">
        <v>9.7216000000000005</v>
      </c>
    </row>
    <row r="51" spans="1:40" x14ac:dyDescent="0.3">
      <c r="A51" s="10" t="s">
        <v>491</v>
      </c>
      <c r="B51">
        <v>5.0568999999999997</v>
      </c>
      <c r="C51">
        <v>5.8419999999999996</v>
      </c>
      <c r="D51">
        <v>6.2404999999999999</v>
      </c>
      <c r="E51">
        <v>5.4850000000000003</v>
      </c>
      <c r="F51">
        <v>5.0457999999999998</v>
      </c>
      <c r="G51">
        <v>6.4767999999999999</v>
      </c>
      <c r="H51">
        <v>6.0799000000000003</v>
      </c>
      <c r="I51">
        <v>5.3189000000000002</v>
      </c>
      <c r="J51">
        <v>6.4688999999999997</v>
      </c>
      <c r="K51">
        <v>5.9869000000000003</v>
      </c>
      <c r="L51">
        <v>7.4329000000000001</v>
      </c>
      <c r="M51">
        <v>5.4457000000000004</v>
      </c>
      <c r="N51">
        <v>6.2491000000000003</v>
      </c>
      <c r="O51">
        <v>6.1814</v>
      </c>
      <c r="P51">
        <v>4.3548999999999998</v>
      </c>
      <c r="Q51">
        <v>4.9553000000000003</v>
      </c>
      <c r="R51">
        <v>5.9276999999999997</v>
      </c>
      <c r="S51">
        <v>7.7965</v>
      </c>
      <c r="T51">
        <v>9.5215999999999994</v>
      </c>
      <c r="U51">
        <v>8.7350999999999992</v>
      </c>
      <c r="V51">
        <v>7.0777000000000001</v>
      </c>
      <c r="W51">
        <v>12.9062</v>
      </c>
      <c r="X51">
        <v>13.236599999999999</v>
      </c>
      <c r="Y51">
        <v>12.648899999999999</v>
      </c>
      <c r="Z51">
        <v>9.5808</v>
      </c>
      <c r="AA51">
        <v>8.1509</v>
      </c>
      <c r="AB51">
        <v>7.5484999999999998</v>
      </c>
      <c r="AC51">
        <v>8.5648999999999997</v>
      </c>
      <c r="AD51">
        <v>7.7625000000000002</v>
      </c>
      <c r="AE51">
        <v>5.4695999999999998</v>
      </c>
      <c r="AF51">
        <v>6.3712999999999997</v>
      </c>
      <c r="AG51">
        <v>8.0023</v>
      </c>
      <c r="AH51">
        <v>7.3524000000000003</v>
      </c>
      <c r="AI51">
        <v>6.2016999999999998</v>
      </c>
      <c r="AJ51">
        <v>7.4576000000000002</v>
      </c>
      <c r="AK51">
        <v>7.6120000000000001</v>
      </c>
      <c r="AL51">
        <v>8.8164999999999996</v>
      </c>
      <c r="AM51">
        <v>9.3740000000000006</v>
      </c>
      <c r="AN51">
        <v>7.9619</v>
      </c>
    </row>
    <row r="52" spans="1:40" x14ac:dyDescent="0.3">
      <c r="A52" s="10" t="s">
        <v>492</v>
      </c>
      <c r="B52">
        <v>6.2493999999999996</v>
      </c>
      <c r="C52">
        <v>6.0553999999999997</v>
      </c>
      <c r="D52">
        <v>6.5416999999999996</v>
      </c>
      <c r="E52">
        <v>6.8060999999999998</v>
      </c>
      <c r="F52">
        <v>7.2340999999999998</v>
      </c>
      <c r="G52">
        <v>8.4077000000000002</v>
      </c>
      <c r="H52">
        <v>8.2789999999999999</v>
      </c>
      <c r="I52">
        <v>8.1836000000000002</v>
      </c>
      <c r="J52">
        <v>8.5152000000000001</v>
      </c>
      <c r="K52">
        <v>8.6274999999999995</v>
      </c>
      <c r="L52">
        <v>8.4014000000000006</v>
      </c>
      <c r="M52">
        <v>8.5566999999999993</v>
      </c>
      <c r="N52">
        <v>7.5560999999999998</v>
      </c>
      <c r="O52">
        <v>8.0066000000000006</v>
      </c>
      <c r="P52">
        <v>8.0738000000000003</v>
      </c>
      <c r="Q52">
        <v>7.8535000000000004</v>
      </c>
      <c r="R52">
        <v>9.7179000000000002</v>
      </c>
      <c r="S52">
        <v>9.5844000000000005</v>
      </c>
      <c r="T52">
        <v>10.250400000000001</v>
      </c>
      <c r="U52">
        <v>10.007899999999999</v>
      </c>
      <c r="V52">
        <v>9.4224999999999994</v>
      </c>
      <c r="W52">
        <v>9.4281000000000006</v>
      </c>
      <c r="X52">
        <v>9.5966000000000005</v>
      </c>
      <c r="Y52">
        <v>9.9113000000000007</v>
      </c>
      <c r="Z52">
        <v>10.478</v>
      </c>
      <c r="AA52">
        <v>11.185600000000001</v>
      </c>
      <c r="AB52">
        <v>11.2956</v>
      </c>
      <c r="AC52">
        <v>12.1912</v>
      </c>
      <c r="AD52">
        <v>11.5639</v>
      </c>
      <c r="AE52">
        <v>10.5069</v>
      </c>
      <c r="AF52">
        <v>12.481400000000001</v>
      </c>
      <c r="AG52">
        <v>12.4351</v>
      </c>
      <c r="AH52">
        <v>11.7788</v>
      </c>
      <c r="AI52">
        <v>11.163</v>
      </c>
      <c r="AJ52">
        <v>12.4611</v>
      </c>
      <c r="AK52">
        <v>12.4787</v>
      </c>
      <c r="AL52">
        <v>11.801299999999999</v>
      </c>
      <c r="AM52">
        <v>14.0885</v>
      </c>
      <c r="AN52">
        <v>12.6022</v>
      </c>
    </row>
    <row r="53" spans="1:40" x14ac:dyDescent="0.3">
      <c r="A53" s="10" t="s">
        <v>493</v>
      </c>
      <c r="B53">
        <v>52.5411</v>
      </c>
      <c r="C53">
        <v>46.768799999999999</v>
      </c>
      <c r="D53">
        <v>53.030700000000003</v>
      </c>
      <c r="E53">
        <v>60.451900000000002</v>
      </c>
      <c r="F53">
        <v>48.191099999999999</v>
      </c>
      <c r="G53">
        <v>43.2714</v>
      </c>
      <c r="H53">
        <v>54.010800000000003</v>
      </c>
      <c r="I53">
        <v>48.604799999999997</v>
      </c>
      <c r="J53">
        <v>61.784799999999997</v>
      </c>
      <c r="K53">
        <v>72.055400000000006</v>
      </c>
      <c r="L53">
        <v>60.8489</v>
      </c>
      <c r="M53">
        <v>74.644099999999995</v>
      </c>
      <c r="N53">
        <v>87.994799999999998</v>
      </c>
      <c r="O53">
        <v>98.470399999999998</v>
      </c>
      <c r="P53">
        <v>98.499899999999997</v>
      </c>
      <c r="Q53">
        <v>74.191100000000006</v>
      </c>
      <c r="R53">
        <v>87.967100000000002</v>
      </c>
      <c r="S53">
        <v>92.329400000000007</v>
      </c>
      <c r="T53">
        <v>98.117800000000003</v>
      </c>
      <c r="U53">
        <v>99.759900000000002</v>
      </c>
      <c r="V53">
        <v>66.427599999999998</v>
      </c>
      <c r="W53">
        <v>76.937299999999993</v>
      </c>
      <c r="X53">
        <v>87.574200000000005</v>
      </c>
      <c r="Y53">
        <v>111.9425</v>
      </c>
      <c r="Z53">
        <v>122.02200000000001</v>
      </c>
      <c r="AA53">
        <v>137.2406</v>
      </c>
      <c r="AB53">
        <v>160.28540000000001</v>
      </c>
      <c r="AC53">
        <v>186.42689999999999</v>
      </c>
      <c r="AD53">
        <v>139.7604</v>
      </c>
      <c r="AE53">
        <v>125.4504</v>
      </c>
      <c r="AF53">
        <v>123.4692</v>
      </c>
      <c r="AG53">
        <v>141.5856</v>
      </c>
      <c r="AH53">
        <v>129.2501</v>
      </c>
      <c r="AI53">
        <v>128.60380000000001</v>
      </c>
      <c r="AJ53">
        <v>166.827</v>
      </c>
      <c r="AK53">
        <v>164.8064</v>
      </c>
      <c r="AL53">
        <v>152.2714</v>
      </c>
      <c r="AM53">
        <v>204.58019999999999</v>
      </c>
      <c r="AN53">
        <v>195.06030000000001</v>
      </c>
    </row>
    <row r="54" spans="1:40" x14ac:dyDescent="0.3">
      <c r="A54" s="10" t="s">
        <v>494</v>
      </c>
      <c r="B54">
        <v>23.443899999999999</v>
      </c>
      <c r="C54">
        <v>24.435700000000001</v>
      </c>
      <c r="D54">
        <v>18.590499999999999</v>
      </c>
      <c r="E54">
        <v>23.0764</v>
      </c>
      <c r="F54">
        <v>22.984300000000001</v>
      </c>
      <c r="G54">
        <v>29.8443</v>
      </c>
      <c r="H54">
        <v>39.123399999999997</v>
      </c>
      <c r="I54">
        <v>41.495600000000003</v>
      </c>
      <c r="J54">
        <v>42.1248</v>
      </c>
      <c r="K54">
        <v>43.594900000000003</v>
      </c>
      <c r="L54">
        <v>46.3538</v>
      </c>
      <c r="M54">
        <v>54.039499999999997</v>
      </c>
      <c r="N54">
        <v>63.0471</v>
      </c>
      <c r="O54">
        <v>59.500599999999999</v>
      </c>
      <c r="P54">
        <v>77.601900000000001</v>
      </c>
      <c r="Q54">
        <v>66.005499999999998</v>
      </c>
      <c r="R54">
        <v>74.963499999999996</v>
      </c>
      <c r="S54">
        <v>78.913499999999999</v>
      </c>
      <c r="T54">
        <v>88.462299999999999</v>
      </c>
      <c r="U54">
        <v>97.335800000000006</v>
      </c>
      <c r="V54">
        <v>95.5595</v>
      </c>
      <c r="W54">
        <v>151.4229</v>
      </c>
      <c r="X54">
        <v>180.7098</v>
      </c>
      <c r="Y54">
        <v>203.78800000000001</v>
      </c>
      <c r="Z54">
        <v>154.13810000000001</v>
      </c>
      <c r="AA54">
        <v>175.09620000000001</v>
      </c>
      <c r="AB54">
        <v>192.83840000000001</v>
      </c>
      <c r="AC54">
        <v>158.94720000000001</v>
      </c>
      <c r="AD54">
        <v>136.54470000000001</v>
      </c>
      <c r="AE54">
        <v>107.1699</v>
      </c>
      <c r="AF54">
        <v>111.9937</v>
      </c>
      <c r="AG54">
        <v>106.2469</v>
      </c>
      <c r="AH54">
        <v>93.129499999999993</v>
      </c>
      <c r="AI54">
        <v>87.398499999999999</v>
      </c>
      <c r="AJ54">
        <v>115.9913</v>
      </c>
      <c r="AK54">
        <v>109.2384</v>
      </c>
      <c r="AL54">
        <v>136.994</v>
      </c>
      <c r="AM54">
        <v>135.53890000000001</v>
      </c>
      <c r="AN54">
        <v>106.1977</v>
      </c>
    </row>
    <row r="55" spans="1:40" x14ac:dyDescent="0.3">
      <c r="A55" s="10" t="s">
        <v>495</v>
      </c>
      <c r="B55">
        <v>14.06</v>
      </c>
      <c r="C55">
        <v>14.54</v>
      </c>
      <c r="D55">
        <v>17.18</v>
      </c>
      <c r="E55">
        <v>15.3</v>
      </c>
      <c r="F55">
        <v>14.26</v>
      </c>
      <c r="G55">
        <v>12.02</v>
      </c>
      <c r="H55">
        <v>14.19</v>
      </c>
      <c r="I55">
        <v>15.91</v>
      </c>
      <c r="J55">
        <v>19.34</v>
      </c>
      <c r="K55">
        <v>17.62</v>
      </c>
      <c r="L55">
        <v>15.44</v>
      </c>
      <c r="M55">
        <v>13.18</v>
      </c>
      <c r="N55">
        <v>13.33</v>
      </c>
      <c r="O55">
        <v>15.63</v>
      </c>
      <c r="P55">
        <v>13.99</v>
      </c>
      <c r="Q55">
        <v>11.96</v>
      </c>
      <c r="R55">
        <v>11.29</v>
      </c>
      <c r="S55">
        <v>8.94</v>
      </c>
      <c r="T55">
        <v>9.5</v>
      </c>
      <c r="U55">
        <v>10.77</v>
      </c>
      <c r="V55">
        <v>4.9400000000000004</v>
      </c>
      <c r="W55">
        <v>9.32</v>
      </c>
      <c r="X55">
        <v>9.1999999999999993</v>
      </c>
      <c r="Y55">
        <v>10.27</v>
      </c>
      <c r="Z55">
        <v>10.5</v>
      </c>
      <c r="AA55">
        <v>9.7200000000000006</v>
      </c>
      <c r="AB55">
        <v>11.25</v>
      </c>
      <c r="AC55">
        <v>14.1</v>
      </c>
      <c r="AD55">
        <v>12.52</v>
      </c>
      <c r="AE55">
        <v>11.64</v>
      </c>
      <c r="AF55">
        <v>15.26</v>
      </c>
      <c r="AG55">
        <v>17.43</v>
      </c>
      <c r="AH55">
        <v>19.23</v>
      </c>
      <c r="AI55">
        <v>33.24</v>
      </c>
      <c r="AJ55">
        <v>38.81</v>
      </c>
      <c r="AK55">
        <v>60.86</v>
      </c>
      <c r="AL55">
        <v>78.34</v>
      </c>
      <c r="AM55">
        <v>69.14</v>
      </c>
      <c r="AN55">
        <v>132.66</v>
      </c>
    </row>
    <row r="56" spans="1:40" x14ac:dyDescent="0.3">
      <c r="A56" s="10" t="s">
        <v>496</v>
      </c>
      <c r="B56">
        <v>26.933199999999999</v>
      </c>
      <c r="C56">
        <v>27.319900000000001</v>
      </c>
      <c r="D56">
        <v>28.8048</v>
      </c>
      <c r="E56">
        <v>27.718599999999999</v>
      </c>
      <c r="F56">
        <v>29.8492</v>
      </c>
      <c r="G56">
        <v>30.207100000000001</v>
      </c>
      <c r="H56">
        <v>32.045999999999999</v>
      </c>
      <c r="I56">
        <v>34.8994</v>
      </c>
      <c r="J56">
        <v>36.924599999999998</v>
      </c>
      <c r="K56">
        <v>34.343000000000004</v>
      </c>
      <c r="L56">
        <v>36.000500000000002</v>
      </c>
      <c r="M56">
        <v>40.840800000000002</v>
      </c>
      <c r="N56">
        <v>38.346899999999998</v>
      </c>
      <c r="O56">
        <v>39.009</v>
      </c>
      <c r="P56">
        <v>41.743400000000001</v>
      </c>
      <c r="Q56">
        <v>35.549199999999999</v>
      </c>
      <c r="R56">
        <v>37.401899999999998</v>
      </c>
      <c r="S56">
        <v>36.971299999999999</v>
      </c>
      <c r="T56">
        <v>39.761800000000001</v>
      </c>
      <c r="U56">
        <v>39.826999999999998</v>
      </c>
      <c r="V56">
        <v>30.772500000000001</v>
      </c>
      <c r="W56">
        <v>34.6678</v>
      </c>
      <c r="X56">
        <v>38.500700000000002</v>
      </c>
      <c r="Y56">
        <v>42.6098</v>
      </c>
      <c r="Z56">
        <v>48.7879</v>
      </c>
      <c r="AA56">
        <v>56.513599999999997</v>
      </c>
      <c r="AB56">
        <v>57.040599999999998</v>
      </c>
      <c r="AC56">
        <v>60.304099999999998</v>
      </c>
      <c r="AD56">
        <v>52.3399</v>
      </c>
      <c r="AE56">
        <v>51.3187</v>
      </c>
      <c r="AF56">
        <v>47.214399999999998</v>
      </c>
      <c r="AG56">
        <v>49.971499999999999</v>
      </c>
      <c r="AH56">
        <v>50.275100000000002</v>
      </c>
      <c r="AI56">
        <v>47.370199999999997</v>
      </c>
      <c r="AJ56">
        <v>58.435299999999998</v>
      </c>
      <c r="AK56">
        <v>63.765000000000001</v>
      </c>
      <c r="AL56">
        <v>61.232900000000001</v>
      </c>
      <c r="AM56">
        <v>78.9392</v>
      </c>
      <c r="AN56">
        <v>87.439499999999995</v>
      </c>
    </row>
    <row r="57" spans="1:40" x14ac:dyDescent="0.3">
      <c r="A57" s="10" t="s">
        <v>497</v>
      </c>
      <c r="B57">
        <v>12.013299999999999</v>
      </c>
      <c r="C57">
        <v>10.559900000000001</v>
      </c>
      <c r="D57">
        <v>8.1553000000000004</v>
      </c>
      <c r="E57">
        <v>9.5656999999999996</v>
      </c>
      <c r="F57">
        <v>11.188800000000001</v>
      </c>
      <c r="G57">
        <v>12.943</v>
      </c>
      <c r="H57">
        <v>13.6995</v>
      </c>
      <c r="I57">
        <v>14.0555</v>
      </c>
      <c r="J57">
        <v>14.4718</v>
      </c>
      <c r="K57">
        <v>12.4696</v>
      </c>
      <c r="L57">
        <v>14.010400000000001</v>
      </c>
      <c r="M57">
        <v>15.152699999999999</v>
      </c>
      <c r="N57">
        <v>13.780799999999999</v>
      </c>
      <c r="O57">
        <v>16.2728</v>
      </c>
      <c r="P57">
        <v>14.59</v>
      </c>
      <c r="Q57">
        <v>11.4978</v>
      </c>
      <c r="R57">
        <v>12.9353</v>
      </c>
      <c r="S57">
        <v>12.5806</v>
      </c>
      <c r="T57">
        <v>12.7013</v>
      </c>
      <c r="U57">
        <v>15.2798</v>
      </c>
      <c r="V57">
        <v>7.1863000000000001</v>
      </c>
      <c r="W57">
        <v>9.0535999999999994</v>
      </c>
      <c r="X57">
        <v>8.3496000000000006</v>
      </c>
      <c r="Y57">
        <v>12.1311</v>
      </c>
      <c r="Z57">
        <v>15.593500000000001</v>
      </c>
      <c r="AA57">
        <v>18.250900000000001</v>
      </c>
      <c r="AB57">
        <v>18.982600000000001</v>
      </c>
      <c r="AC57">
        <v>22.148199999999999</v>
      </c>
      <c r="AD57">
        <v>29.237100000000002</v>
      </c>
      <c r="AE57">
        <v>27.4574</v>
      </c>
      <c r="AF57">
        <v>32.471400000000003</v>
      </c>
      <c r="AG57">
        <v>32.720700000000001</v>
      </c>
      <c r="AH57">
        <v>32.969000000000001</v>
      </c>
      <c r="AI57">
        <v>39.309699999999999</v>
      </c>
      <c r="AJ57">
        <v>39.129600000000003</v>
      </c>
      <c r="AK57">
        <v>47.290199999999999</v>
      </c>
      <c r="AL57">
        <v>45.111699999999999</v>
      </c>
      <c r="AM57">
        <v>42.073900000000002</v>
      </c>
      <c r="AN57">
        <v>42.103499999999997</v>
      </c>
    </row>
    <row r="58" spans="1:40" x14ac:dyDescent="0.3">
      <c r="A58" s="10" t="s">
        <v>498</v>
      </c>
      <c r="B58">
        <v>69.293499999999995</v>
      </c>
      <c r="C58">
        <v>59.160299999999999</v>
      </c>
      <c r="D58">
        <v>62.4422</v>
      </c>
      <c r="E58">
        <v>64.005099999999999</v>
      </c>
      <c r="F58">
        <v>67.474999999999994</v>
      </c>
      <c r="G58">
        <v>63.734900000000003</v>
      </c>
      <c r="H58">
        <v>71.968100000000007</v>
      </c>
      <c r="I58">
        <v>76.154200000000003</v>
      </c>
      <c r="J58">
        <v>83.0715</v>
      </c>
      <c r="K58">
        <v>89.283699999999996</v>
      </c>
      <c r="L58">
        <v>88.197599999999994</v>
      </c>
      <c r="M58">
        <v>88.786199999999994</v>
      </c>
      <c r="N58">
        <v>81.044300000000007</v>
      </c>
      <c r="O58">
        <v>92.944599999999994</v>
      </c>
      <c r="P58">
        <v>100.5612</v>
      </c>
      <c r="Q58">
        <v>88.105900000000005</v>
      </c>
      <c r="R58">
        <v>104.7278</v>
      </c>
      <c r="S58">
        <v>106.5693</v>
      </c>
      <c r="T58">
        <v>105.0549</v>
      </c>
      <c r="U58">
        <v>104.2176</v>
      </c>
      <c r="V58">
        <v>98.105199999999996</v>
      </c>
      <c r="W58">
        <v>107.59869999999999</v>
      </c>
      <c r="X58">
        <v>127.5801</v>
      </c>
      <c r="Y58">
        <v>126.4198</v>
      </c>
      <c r="Z58">
        <v>132.3167</v>
      </c>
      <c r="AA58">
        <v>119.20910000000001</v>
      </c>
      <c r="AB58">
        <v>134.30269999999999</v>
      </c>
      <c r="AC58">
        <v>142.69810000000001</v>
      </c>
      <c r="AD58">
        <v>134.20830000000001</v>
      </c>
      <c r="AE58">
        <v>139.0001</v>
      </c>
      <c r="AF58">
        <v>150.50800000000001</v>
      </c>
      <c r="AG58">
        <v>149.9564</v>
      </c>
      <c r="AH58">
        <v>151.61709999999999</v>
      </c>
      <c r="AI58">
        <v>139.75819999999999</v>
      </c>
      <c r="AJ58">
        <v>159.0368</v>
      </c>
      <c r="AK58">
        <v>171.14439999999999</v>
      </c>
      <c r="AL58">
        <v>155.8723</v>
      </c>
      <c r="AM58">
        <v>153.51840000000001</v>
      </c>
      <c r="AN58">
        <v>142.29249999999999</v>
      </c>
    </row>
    <row r="59" spans="1:40" x14ac:dyDescent="0.3">
      <c r="A59" s="10" t="s">
        <v>499</v>
      </c>
      <c r="B59">
        <v>42.149000000000001</v>
      </c>
      <c r="C59">
        <v>36.415999999999997</v>
      </c>
      <c r="D59">
        <v>34.936999999999998</v>
      </c>
      <c r="E59">
        <v>32.298999999999999</v>
      </c>
      <c r="F59">
        <v>31.597999999999999</v>
      </c>
      <c r="G59">
        <v>30.555</v>
      </c>
      <c r="H59">
        <v>36.869999999999997</v>
      </c>
      <c r="I59">
        <v>35.372</v>
      </c>
      <c r="J59">
        <v>36.162999999999997</v>
      </c>
      <c r="K59">
        <v>38.728999999999999</v>
      </c>
      <c r="L59">
        <v>39.006</v>
      </c>
      <c r="M59">
        <v>42.847000000000001</v>
      </c>
      <c r="N59">
        <v>42.491999999999997</v>
      </c>
      <c r="O59">
        <v>45.179000000000002</v>
      </c>
      <c r="P59">
        <v>51.374000000000002</v>
      </c>
      <c r="Q59">
        <v>45.664999999999999</v>
      </c>
      <c r="R59">
        <v>52.029000000000003</v>
      </c>
      <c r="S59">
        <v>58.44</v>
      </c>
      <c r="T59">
        <v>55.944000000000003</v>
      </c>
      <c r="U59">
        <v>63.057000000000002</v>
      </c>
      <c r="V59">
        <v>59.32</v>
      </c>
      <c r="W59">
        <v>66.126000000000005</v>
      </c>
      <c r="X59">
        <v>77.748999999999995</v>
      </c>
      <c r="Y59">
        <v>84.932000000000002</v>
      </c>
      <c r="Z59">
        <v>92.528000000000006</v>
      </c>
      <c r="AA59">
        <v>92.058999999999997</v>
      </c>
      <c r="AB59">
        <v>80.063999999999993</v>
      </c>
      <c r="AC59">
        <v>88.251999999999995</v>
      </c>
      <c r="AD59">
        <v>87.558000000000007</v>
      </c>
      <c r="AE59">
        <v>89.980999999999995</v>
      </c>
      <c r="AF59">
        <v>98.781999999999996</v>
      </c>
      <c r="AG59">
        <v>101.93300000000001</v>
      </c>
      <c r="AH59">
        <v>104.99299999999999</v>
      </c>
      <c r="AI59">
        <v>99.254999999999995</v>
      </c>
      <c r="AJ59">
        <v>102.852</v>
      </c>
      <c r="AK59">
        <v>117.81399999999999</v>
      </c>
      <c r="AL59">
        <v>106.46899999999999</v>
      </c>
      <c r="AM59">
        <v>114.494</v>
      </c>
      <c r="AN59">
        <v>103.20699999999999</v>
      </c>
    </row>
    <row r="60" spans="1:40" x14ac:dyDescent="0.3">
      <c r="A60" s="10" t="s">
        <v>500</v>
      </c>
      <c r="B60">
        <v>12.7658</v>
      </c>
      <c r="C60">
        <v>11.3871</v>
      </c>
      <c r="D60">
        <v>10.1722</v>
      </c>
      <c r="E60">
        <v>9.7690999999999999</v>
      </c>
      <c r="F60">
        <v>10.101800000000001</v>
      </c>
      <c r="G60">
        <v>11.032</v>
      </c>
      <c r="H60">
        <v>12.0266</v>
      </c>
      <c r="I60">
        <v>13.777200000000001</v>
      </c>
      <c r="J60">
        <v>15.6889</v>
      </c>
      <c r="K60">
        <v>14.874599999999999</v>
      </c>
      <c r="L60">
        <v>15.3415</v>
      </c>
      <c r="M60">
        <v>15.4909</v>
      </c>
      <c r="N60">
        <v>15.598800000000001</v>
      </c>
      <c r="O60">
        <v>16.508199999999999</v>
      </c>
      <c r="P60">
        <v>18.948799999999999</v>
      </c>
      <c r="Q60">
        <v>17.975000000000001</v>
      </c>
      <c r="R60">
        <v>21.461300000000001</v>
      </c>
      <c r="S60">
        <v>20.9816</v>
      </c>
      <c r="T60">
        <v>21.686599999999999</v>
      </c>
      <c r="U60">
        <v>24.6463</v>
      </c>
      <c r="V60">
        <v>19.828499999999998</v>
      </c>
      <c r="W60">
        <v>20.807099999999998</v>
      </c>
      <c r="X60">
        <v>22.232700000000001</v>
      </c>
      <c r="Y60">
        <v>26.8432</v>
      </c>
      <c r="Z60">
        <v>28.326899999999998</v>
      </c>
      <c r="AA60">
        <v>32.264400000000002</v>
      </c>
      <c r="AB60">
        <v>34.079300000000003</v>
      </c>
      <c r="AC60">
        <v>31.923100000000002</v>
      </c>
      <c r="AD60">
        <v>37.3504</v>
      </c>
      <c r="AE60">
        <v>39.380200000000002</v>
      </c>
      <c r="AF60">
        <v>39.388399999999997</v>
      </c>
      <c r="AG60">
        <v>35.900300000000001</v>
      </c>
      <c r="AH60">
        <v>36.795499999999997</v>
      </c>
      <c r="AI60">
        <v>33.6738</v>
      </c>
      <c r="AJ60">
        <v>34.155099999999997</v>
      </c>
      <c r="AK60">
        <v>35.050699999999999</v>
      </c>
      <c r="AL60">
        <v>36.330199999999998</v>
      </c>
      <c r="AM60">
        <v>46.410600000000002</v>
      </c>
      <c r="AN60">
        <v>60.76</v>
      </c>
    </row>
    <row r="61" spans="1:40" x14ac:dyDescent="0.3">
      <c r="A61" s="10" t="s">
        <v>501</v>
      </c>
      <c r="B61">
        <v>6.8708999999999998</v>
      </c>
      <c r="C61">
        <v>6.4665999999999997</v>
      </c>
      <c r="D61">
        <v>6.7652000000000001</v>
      </c>
      <c r="E61">
        <v>6.8714000000000004</v>
      </c>
      <c r="F61">
        <v>7.6745000000000001</v>
      </c>
      <c r="G61">
        <v>8.5074000000000005</v>
      </c>
      <c r="H61">
        <v>8.0478000000000005</v>
      </c>
      <c r="I61">
        <v>7.7633000000000001</v>
      </c>
      <c r="J61">
        <v>8.0931999999999995</v>
      </c>
      <c r="K61">
        <v>8.2782999999999998</v>
      </c>
      <c r="L61">
        <v>8.1754999999999995</v>
      </c>
      <c r="M61">
        <v>8.4138999999999999</v>
      </c>
      <c r="N61">
        <v>7.7965999999999998</v>
      </c>
      <c r="O61">
        <v>8.0303000000000004</v>
      </c>
      <c r="P61">
        <v>8.3536000000000001</v>
      </c>
      <c r="Q61">
        <v>8.1801999999999992</v>
      </c>
      <c r="R61">
        <v>9.4469999999999992</v>
      </c>
      <c r="S61">
        <v>10.1492</v>
      </c>
      <c r="T61">
        <v>10.7995</v>
      </c>
      <c r="U61">
        <v>11.0489</v>
      </c>
      <c r="V61">
        <v>8.7424999999999997</v>
      </c>
      <c r="W61">
        <v>9.1663999999999994</v>
      </c>
      <c r="X61">
        <v>9.5920000000000005</v>
      </c>
      <c r="Y61">
        <v>10.6195</v>
      </c>
      <c r="Z61">
        <v>11.8841</v>
      </c>
      <c r="AA61">
        <v>13.5017</v>
      </c>
      <c r="AB61">
        <v>13.391299999999999</v>
      </c>
      <c r="AC61">
        <v>14.523099999999999</v>
      </c>
      <c r="AD61">
        <v>12.910299999999999</v>
      </c>
      <c r="AE61">
        <v>11.581</v>
      </c>
      <c r="AF61">
        <v>13.065200000000001</v>
      </c>
      <c r="AG61">
        <v>12.7326</v>
      </c>
      <c r="AH61">
        <v>11.6058</v>
      </c>
      <c r="AI61">
        <v>10.775</v>
      </c>
      <c r="AJ61">
        <v>12.1137</v>
      </c>
      <c r="AK61">
        <v>12.210900000000001</v>
      </c>
      <c r="AL61">
        <v>11.5738</v>
      </c>
      <c r="AM61">
        <v>14.5969</v>
      </c>
      <c r="AN61">
        <v>12.366</v>
      </c>
    </row>
    <row r="62" spans="1:40" x14ac:dyDescent="0.3">
      <c r="A62" s="10" t="s">
        <v>502</v>
      </c>
      <c r="B62">
        <v>7.1509</v>
      </c>
      <c r="C62">
        <v>6.7976000000000001</v>
      </c>
      <c r="D62">
        <v>7.3216000000000001</v>
      </c>
      <c r="E62">
        <v>7.4968000000000004</v>
      </c>
      <c r="F62">
        <v>8.4365000000000006</v>
      </c>
      <c r="G62">
        <v>8.7409999999999997</v>
      </c>
      <c r="H62">
        <v>9.1968999999999994</v>
      </c>
      <c r="I62">
        <v>9.0608000000000004</v>
      </c>
      <c r="J62">
        <v>9.1907999999999994</v>
      </c>
      <c r="K62">
        <v>8.8928999999999991</v>
      </c>
      <c r="L62">
        <v>8.6974999999999998</v>
      </c>
      <c r="M62">
        <v>9.1919000000000004</v>
      </c>
      <c r="N62">
        <v>8.5454000000000008</v>
      </c>
      <c r="O62">
        <v>8.4052000000000007</v>
      </c>
      <c r="P62">
        <v>8.4880999999999993</v>
      </c>
      <c r="Q62">
        <v>7.7347000000000001</v>
      </c>
      <c r="R62">
        <v>9.7696000000000005</v>
      </c>
      <c r="S62">
        <v>9.8046000000000006</v>
      </c>
      <c r="T62">
        <v>10.4985</v>
      </c>
      <c r="U62">
        <v>11.415699999999999</v>
      </c>
      <c r="V62">
        <v>8.3890999999999991</v>
      </c>
      <c r="W62">
        <v>9.8821999999999992</v>
      </c>
      <c r="X62">
        <v>10.3117</v>
      </c>
      <c r="Y62">
        <v>11.7248</v>
      </c>
      <c r="Z62">
        <v>12.3909</v>
      </c>
      <c r="AA62">
        <v>12.5688</v>
      </c>
      <c r="AB62">
        <v>13.226599999999999</v>
      </c>
      <c r="AC62">
        <v>13.615</v>
      </c>
      <c r="AD62">
        <v>13.3505</v>
      </c>
      <c r="AE62">
        <v>12.260899999999999</v>
      </c>
      <c r="AF62">
        <v>12.914</v>
      </c>
      <c r="AG62">
        <v>13.4575</v>
      </c>
      <c r="AH62">
        <v>12.875999999999999</v>
      </c>
      <c r="AI62">
        <v>11.838900000000001</v>
      </c>
      <c r="AJ62">
        <v>12.8802</v>
      </c>
      <c r="AK62">
        <v>12.744400000000001</v>
      </c>
      <c r="AL62">
        <v>11.973100000000001</v>
      </c>
      <c r="AM62">
        <v>14.6541</v>
      </c>
      <c r="AN62">
        <v>13.383800000000001</v>
      </c>
    </row>
    <row r="63" spans="1:40" x14ac:dyDescent="0.3">
      <c r="A63" s="10" t="s">
        <v>503</v>
      </c>
      <c r="AD63">
        <v>3.25</v>
      </c>
      <c r="AE63">
        <v>3.26</v>
      </c>
      <c r="AF63">
        <v>4.9400000000000004</v>
      </c>
      <c r="AG63">
        <v>6.1</v>
      </c>
      <c r="AH63">
        <v>6.01</v>
      </c>
      <c r="AI63">
        <v>5.76</v>
      </c>
      <c r="AJ63">
        <v>6.45</v>
      </c>
      <c r="AK63">
        <v>8.6199999999999992</v>
      </c>
      <c r="AL63">
        <v>9.6999999999999993</v>
      </c>
      <c r="AM63">
        <v>10.57</v>
      </c>
      <c r="AN63">
        <v>8.89</v>
      </c>
    </row>
    <row r="64" spans="1:40" x14ac:dyDescent="0.3">
      <c r="A64" s="10" t="s">
        <v>504</v>
      </c>
      <c r="B64">
        <v>7.4717000000000002</v>
      </c>
      <c r="C64">
        <v>7.0221999999999998</v>
      </c>
      <c r="D64">
        <v>7.6059000000000001</v>
      </c>
      <c r="E64">
        <v>7.9448999999999996</v>
      </c>
      <c r="F64">
        <v>8.9153000000000002</v>
      </c>
      <c r="G64">
        <v>10.066700000000001</v>
      </c>
      <c r="H64">
        <v>10.177300000000001</v>
      </c>
      <c r="I64">
        <v>9.5277999999999992</v>
      </c>
      <c r="J64">
        <v>10.2324</v>
      </c>
      <c r="K64">
        <v>10.2608</v>
      </c>
      <c r="L64">
        <v>9.9663000000000004</v>
      </c>
      <c r="M64">
        <v>10.9763</v>
      </c>
      <c r="N64">
        <v>10.6637</v>
      </c>
      <c r="O64">
        <v>10.5489</v>
      </c>
      <c r="P64">
        <v>10.173</v>
      </c>
      <c r="Q64">
        <v>9.5977999999999994</v>
      </c>
      <c r="R64">
        <v>10.622</v>
      </c>
      <c r="S64">
        <v>10.9024</v>
      </c>
      <c r="T64">
        <v>10.649699999999999</v>
      </c>
      <c r="U64">
        <v>10.1617</v>
      </c>
      <c r="V64">
        <v>6.6303000000000001</v>
      </c>
      <c r="W64">
        <v>7.0639000000000003</v>
      </c>
      <c r="X64">
        <v>7.7291999999999996</v>
      </c>
      <c r="Y64">
        <v>8.6859000000000002</v>
      </c>
      <c r="Z64">
        <v>9.2154000000000007</v>
      </c>
      <c r="AA64">
        <v>10.5511</v>
      </c>
      <c r="AB64">
        <v>9.7189999999999994</v>
      </c>
      <c r="AC64">
        <v>9.6503999999999994</v>
      </c>
      <c r="AD64">
        <v>9.3353999999999999</v>
      </c>
      <c r="AE64">
        <v>7.8955000000000002</v>
      </c>
      <c r="AF64">
        <v>7.3087999999999997</v>
      </c>
      <c r="AG64">
        <v>7.5274000000000001</v>
      </c>
      <c r="AH64">
        <v>8.4788999999999994</v>
      </c>
      <c r="AI64">
        <v>9.3435000000000006</v>
      </c>
      <c r="AJ64">
        <v>10.804</v>
      </c>
      <c r="AK64">
        <v>11.539199999999999</v>
      </c>
      <c r="AL64">
        <v>12.144500000000001</v>
      </c>
      <c r="AM64">
        <v>14.8811</v>
      </c>
      <c r="AN64">
        <v>14.5459</v>
      </c>
    </row>
    <row r="65" spans="1:40" x14ac:dyDescent="0.3">
      <c r="A65" s="10" t="s">
        <v>505</v>
      </c>
      <c r="B65">
        <v>406.85399999999998</v>
      </c>
      <c r="C65">
        <v>461.93700000000001</v>
      </c>
      <c r="D65">
        <v>522.31100000000004</v>
      </c>
      <c r="E65">
        <v>539.95699999999999</v>
      </c>
      <c r="F65">
        <v>499.06200000000001</v>
      </c>
      <c r="G65">
        <v>470.41800000000001</v>
      </c>
      <c r="H65">
        <v>557.75800000000004</v>
      </c>
      <c r="I65">
        <v>576.65300000000002</v>
      </c>
      <c r="J65">
        <v>618.93499999999995</v>
      </c>
      <c r="K65">
        <v>643.71199999999999</v>
      </c>
      <c r="L65">
        <v>647.12599999999998</v>
      </c>
      <c r="M65">
        <v>725.59</v>
      </c>
      <c r="N65">
        <v>833.55899999999997</v>
      </c>
      <c r="O65">
        <v>973.42100000000005</v>
      </c>
      <c r="P65">
        <v>908.13900000000001</v>
      </c>
      <c r="Q65">
        <v>836.68100000000004</v>
      </c>
      <c r="R65">
        <v>1085.614</v>
      </c>
      <c r="S65">
        <v>1184.4690000000001</v>
      </c>
      <c r="T65">
        <v>1271.0820000000001</v>
      </c>
      <c r="U65">
        <v>1212.7829999999999</v>
      </c>
      <c r="V65">
        <v>1231.337</v>
      </c>
      <c r="W65">
        <v>1477.08</v>
      </c>
      <c r="X65">
        <v>1427.019</v>
      </c>
      <c r="Y65">
        <v>1603.4829999999999</v>
      </c>
      <c r="Z65">
        <v>1703.796</v>
      </c>
      <c r="AA65">
        <v>1823.82</v>
      </c>
      <c r="AB65">
        <v>2016.951</v>
      </c>
      <c r="AC65">
        <v>2282.5949999999998</v>
      </c>
      <c r="AD65">
        <v>1860.9690000000001</v>
      </c>
      <c r="AE65">
        <v>1873.1790000000001</v>
      </c>
      <c r="AF65">
        <v>2061.5010000000002</v>
      </c>
      <c r="AG65">
        <v>2529.31</v>
      </c>
      <c r="AH65">
        <v>2734.982</v>
      </c>
      <c r="AI65">
        <v>2795.4059999999999</v>
      </c>
      <c r="AJ65">
        <v>3276.4659999999999</v>
      </c>
      <c r="AK65">
        <v>3671.471</v>
      </c>
      <c r="AL65">
        <v>3934.1759999999999</v>
      </c>
      <c r="AM65">
        <v>4392.7539999999999</v>
      </c>
      <c r="AN65">
        <v>4439.0320000000002</v>
      </c>
    </row>
    <row r="66" spans="1:40" x14ac:dyDescent="0.3">
      <c r="A66" s="10" t="s">
        <v>506</v>
      </c>
      <c r="B66">
        <v>91.856999999999999</v>
      </c>
      <c r="C66">
        <v>95.477999999999994</v>
      </c>
      <c r="D66">
        <v>86.159899999999993</v>
      </c>
      <c r="E66">
        <v>85.189300000000003</v>
      </c>
      <c r="F66">
        <v>97.989699999999999</v>
      </c>
      <c r="G66">
        <v>102.44889999999999</v>
      </c>
      <c r="H66">
        <v>96.023099999999999</v>
      </c>
      <c r="I66">
        <v>102.2415</v>
      </c>
      <c r="J66">
        <v>116.50920000000001</v>
      </c>
      <c r="K66">
        <v>109.24930000000001</v>
      </c>
      <c r="L66">
        <v>115.5354</v>
      </c>
      <c r="M66">
        <v>122.4036</v>
      </c>
      <c r="N66">
        <v>127.1705</v>
      </c>
      <c r="O66">
        <v>129.49529999999999</v>
      </c>
      <c r="P66">
        <v>114.79510000000001</v>
      </c>
      <c r="Q66">
        <v>108.92659999999999</v>
      </c>
      <c r="R66">
        <v>110.6555</v>
      </c>
      <c r="S66">
        <v>110.4198</v>
      </c>
      <c r="T66">
        <v>115.87560000000001</v>
      </c>
      <c r="U66">
        <v>109.72029999999999</v>
      </c>
      <c r="V66">
        <v>67.217699999999994</v>
      </c>
      <c r="W66">
        <v>94.152699999999996</v>
      </c>
      <c r="X66">
        <v>108.3402</v>
      </c>
      <c r="Y66">
        <v>136.19990000000001</v>
      </c>
      <c r="Z66">
        <v>146.17449999999999</v>
      </c>
      <c r="AA66">
        <v>161.7441</v>
      </c>
      <c r="AB66">
        <v>147.0471</v>
      </c>
      <c r="AC66">
        <v>151.54179999999999</v>
      </c>
      <c r="AD66">
        <v>137.66229999999999</v>
      </c>
      <c r="AE66">
        <v>125.907</v>
      </c>
      <c r="AF66">
        <v>122.4524</v>
      </c>
      <c r="AG66">
        <v>154.2722</v>
      </c>
      <c r="AH66">
        <v>159.95179999999999</v>
      </c>
      <c r="AI66">
        <v>130.1926</v>
      </c>
      <c r="AJ66">
        <v>127.0518</v>
      </c>
      <c r="AK66">
        <v>123.43810000000001</v>
      </c>
      <c r="AL66">
        <v>125.633</v>
      </c>
      <c r="AM66">
        <v>151.87889999999999</v>
      </c>
      <c r="AN66">
        <v>143.3398</v>
      </c>
    </row>
    <row r="67" spans="1:40" x14ac:dyDescent="0.3">
      <c r="A67" s="10" t="s">
        <v>507</v>
      </c>
      <c r="B67">
        <v>24.194600000000001</v>
      </c>
      <c r="C67">
        <v>22.041899999999998</v>
      </c>
      <c r="D67">
        <v>22.321899999999999</v>
      </c>
      <c r="E67">
        <v>19.914200000000001</v>
      </c>
      <c r="F67">
        <v>22.868099999999998</v>
      </c>
      <c r="G67">
        <v>23.758299999999998</v>
      </c>
      <c r="H67">
        <v>23.6891</v>
      </c>
      <c r="I67">
        <v>23.3583</v>
      </c>
      <c r="J67">
        <v>25.394400000000001</v>
      </c>
      <c r="K67">
        <v>27.408899999999999</v>
      </c>
      <c r="L67">
        <v>25.7179</v>
      </c>
      <c r="M67">
        <v>25.0578</v>
      </c>
      <c r="N67">
        <v>23.291499999999999</v>
      </c>
      <c r="O67">
        <v>22.757200000000001</v>
      </c>
      <c r="P67">
        <v>22.039000000000001</v>
      </c>
      <c r="Q67">
        <v>22.005500000000001</v>
      </c>
      <c r="R67">
        <v>25.950500000000002</v>
      </c>
      <c r="S67">
        <v>26.595500000000001</v>
      </c>
      <c r="T67">
        <v>28.4313</v>
      </c>
      <c r="U67">
        <v>28.827500000000001</v>
      </c>
      <c r="V67">
        <v>25.0246</v>
      </c>
      <c r="W67">
        <v>25.471499999999999</v>
      </c>
      <c r="X67">
        <v>24.2437</v>
      </c>
      <c r="Y67">
        <v>24.063099999999999</v>
      </c>
      <c r="Z67">
        <v>26.4712</v>
      </c>
      <c r="AA67">
        <v>27.329000000000001</v>
      </c>
      <c r="AB67">
        <v>27.446899999999999</v>
      </c>
      <c r="AC67">
        <v>29.871300000000002</v>
      </c>
      <c r="AD67">
        <v>32.014400000000002</v>
      </c>
      <c r="AE67">
        <v>30.289200000000001</v>
      </c>
      <c r="AF67">
        <v>31.283200000000001</v>
      </c>
      <c r="AG67">
        <v>32.540300000000002</v>
      </c>
      <c r="AH67">
        <v>29.991199999999999</v>
      </c>
      <c r="AI67">
        <v>25.439599999999999</v>
      </c>
      <c r="AJ67">
        <v>28.706099999999999</v>
      </c>
      <c r="AK67">
        <v>28.1752</v>
      </c>
      <c r="AL67">
        <v>27.391200000000001</v>
      </c>
      <c r="AM67">
        <v>33.752800000000001</v>
      </c>
      <c r="AN67">
        <v>33.187600000000003</v>
      </c>
    </row>
    <row r="68" spans="1:40" x14ac:dyDescent="0.3">
      <c r="A68" s="10" t="s">
        <v>508</v>
      </c>
      <c r="E68">
        <v>1</v>
      </c>
      <c r="F68">
        <v>0.75</v>
      </c>
      <c r="G68">
        <v>1</v>
      </c>
      <c r="H68">
        <v>0.7</v>
      </c>
      <c r="I68">
        <v>0.5</v>
      </c>
      <c r="J68">
        <v>0.45</v>
      </c>
      <c r="K68">
        <v>0.65</v>
      </c>
      <c r="L68">
        <v>0.25</v>
      </c>
      <c r="M68">
        <v>0.4</v>
      </c>
      <c r="N68">
        <v>0.22500000000000001</v>
      </c>
      <c r="O68">
        <v>0.25</v>
      </c>
      <c r="P68">
        <v>6.46</v>
      </c>
      <c r="Q68">
        <v>12.2</v>
      </c>
      <c r="R68">
        <v>9.33</v>
      </c>
      <c r="S68">
        <v>7.17</v>
      </c>
      <c r="T68">
        <v>8.18</v>
      </c>
      <c r="U68">
        <v>5.52</v>
      </c>
      <c r="V68">
        <v>8.2899999999999991</v>
      </c>
      <c r="W68">
        <v>9.7100000000000009</v>
      </c>
      <c r="X68">
        <v>15.24</v>
      </c>
      <c r="Y68">
        <v>19.25</v>
      </c>
      <c r="Z68">
        <v>17.47</v>
      </c>
      <c r="AA68">
        <v>15.41</v>
      </c>
      <c r="AB68">
        <v>11.3</v>
      </c>
      <c r="AC68">
        <v>9.1</v>
      </c>
      <c r="AD68">
        <v>6.85</v>
      </c>
      <c r="AE68">
        <v>5.83</v>
      </c>
      <c r="AF68">
        <v>3.7949999999999999</v>
      </c>
      <c r="AG68">
        <v>4.09</v>
      </c>
      <c r="AH68">
        <v>6.15</v>
      </c>
      <c r="AI68">
        <v>5.5</v>
      </c>
      <c r="AJ68">
        <v>7.24</v>
      </c>
      <c r="AK68">
        <v>5.25</v>
      </c>
      <c r="AL68">
        <v>4.12</v>
      </c>
      <c r="AM68">
        <v>2.2400000000000002</v>
      </c>
    </row>
    <row r="69" spans="1:40" x14ac:dyDescent="0.3">
      <c r="A69" s="10" t="s">
        <v>509</v>
      </c>
      <c r="B69">
        <v>17.172000000000001</v>
      </c>
      <c r="C69">
        <v>16.285</v>
      </c>
      <c r="D69">
        <v>16.648</v>
      </c>
      <c r="E69">
        <v>14.521000000000001</v>
      </c>
      <c r="F69">
        <v>14.065</v>
      </c>
      <c r="G69">
        <v>14.912000000000001</v>
      </c>
      <c r="H69">
        <v>15.755000000000001</v>
      </c>
      <c r="I69">
        <v>17.024999999999999</v>
      </c>
      <c r="J69">
        <v>12.661</v>
      </c>
      <c r="K69">
        <v>8.0779999999999994</v>
      </c>
      <c r="L69">
        <v>10.619</v>
      </c>
      <c r="M69">
        <v>9.7859999999999996</v>
      </c>
      <c r="N69">
        <v>9.3960000000000008</v>
      </c>
      <c r="O69">
        <v>11.738</v>
      </c>
      <c r="P69">
        <v>11.2</v>
      </c>
      <c r="Q69">
        <v>8.33</v>
      </c>
      <c r="R69">
        <v>10.108000000000001</v>
      </c>
      <c r="S69">
        <v>10.11</v>
      </c>
      <c r="T69">
        <v>10.925000000000001</v>
      </c>
      <c r="U69">
        <v>11.66</v>
      </c>
      <c r="V69">
        <v>2.5470000000000002</v>
      </c>
      <c r="W69">
        <v>5.6950000000000003</v>
      </c>
      <c r="X69">
        <v>4.6550000000000002</v>
      </c>
      <c r="Y69">
        <v>6.9509999999999996</v>
      </c>
      <c r="Z69">
        <v>8.48</v>
      </c>
      <c r="AA69">
        <v>10.67</v>
      </c>
      <c r="AB69">
        <v>11.506</v>
      </c>
      <c r="AC69">
        <v>14.007</v>
      </c>
      <c r="AD69">
        <v>22.234999999999999</v>
      </c>
      <c r="AE69">
        <v>19.350000000000001</v>
      </c>
      <c r="AF69">
        <v>24.056000000000001</v>
      </c>
      <c r="AG69">
        <v>21.687999999999999</v>
      </c>
      <c r="AH69">
        <v>20.824000000000002</v>
      </c>
      <c r="AI69">
        <v>26.306000000000001</v>
      </c>
      <c r="AJ69">
        <v>20.670999999999999</v>
      </c>
      <c r="AK69">
        <v>25.466999999999999</v>
      </c>
      <c r="AL69">
        <v>25.489000000000001</v>
      </c>
      <c r="AM69">
        <v>21.626000000000001</v>
      </c>
      <c r="AN69">
        <v>21.007999999999999</v>
      </c>
    </row>
    <row r="70" spans="1:40" x14ac:dyDescent="0.3">
      <c r="A70" s="10" t="s">
        <v>510</v>
      </c>
      <c r="AC70">
        <v>27.9999</v>
      </c>
      <c r="AD70">
        <v>31.793399999999998</v>
      </c>
      <c r="AE70">
        <v>37.214500000000001</v>
      </c>
      <c r="AF70">
        <v>37.007399999999997</v>
      </c>
      <c r="AG70">
        <v>34.058</v>
      </c>
      <c r="AH70">
        <v>34.073500000000003</v>
      </c>
      <c r="AI70">
        <v>36.485599999999998</v>
      </c>
      <c r="AJ70">
        <v>36.660200000000003</v>
      </c>
      <c r="AK70">
        <v>42.273499999999999</v>
      </c>
      <c r="AL70">
        <v>44.241</v>
      </c>
      <c r="AM70">
        <v>53.7849</v>
      </c>
      <c r="AN70">
        <v>57.8309</v>
      </c>
    </row>
    <row r="71" spans="1:40" x14ac:dyDescent="0.3">
      <c r="A71" s="10" t="s">
        <v>511</v>
      </c>
      <c r="B71">
        <v>4.5102000000000002</v>
      </c>
      <c r="C71">
        <v>4.1783000000000001</v>
      </c>
      <c r="D71">
        <v>4.1104000000000003</v>
      </c>
      <c r="E71">
        <v>3.8361000000000001</v>
      </c>
      <c r="F71">
        <v>4.3971</v>
      </c>
      <c r="G71">
        <v>4.8757000000000001</v>
      </c>
      <c r="H71">
        <v>4.4771000000000001</v>
      </c>
      <c r="I71">
        <v>4.9737999999999998</v>
      </c>
      <c r="J71">
        <v>4.8929999999999998</v>
      </c>
      <c r="K71">
        <v>5.2840999999999996</v>
      </c>
      <c r="L71">
        <v>5.6345000000000001</v>
      </c>
      <c r="M71">
        <v>5.5566000000000004</v>
      </c>
      <c r="N71">
        <v>6.1311999999999998</v>
      </c>
      <c r="O71">
        <v>6.7527999999999997</v>
      </c>
      <c r="P71">
        <v>6.7295999999999996</v>
      </c>
      <c r="Q71">
        <v>6.4516999999999998</v>
      </c>
      <c r="R71">
        <v>8.2119</v>
      </c>
      <c r="S71">
        <v>8.2454000000000001</v>
      </c>
      <c r="T71">
        <v>9.3736999999999995</v>
      </c>
      <c r="U71">
        <v>9.4312000000000005</v>
      </c>
      <c r="V71">
        <v>6.8409000000000004</v>
      </c>
      <c r="W71">
        <v>7.9149000000000003</v>
      </c>
      <c r="X71">
        <v>8.5136000000000003</v>
      </c>
      <c r="Y71">
        <v>10.0383</v>
      </c>
      <c r="Z71">
        <v>10.383100000000001</v>
      </c>
      <c r="AA71">
        <v>11.968500000000001</v>
      </c>
      <c r="AB71">
        <v>12.8254</v>
      </c>
      <c r="AC71">
        <v>13.775700000000001</v>
      </c>
      <c r="AD71">
        <v>9.8939000000000004</v>
      </c>
      <c r="AE71">
        <v>8.9223999999999997</v>
      </c>
      <c r="AF71">
        <v>9.8697999999999997</v>
      </c>
      <c r="AG71">
        <v>12.564299999999999</v>
      </c>
      <c r="AH71">
        <v>12.211600000000001</v>
      </c>
      <c r="AI71">
        <v>11.256600000000001</v>
      </c>
      <c r="AJ71">
        <v>12.400700000000001</v>
      </c>
      <c r="AK71">
        <v>11.8719</v>
      </c>
      <c r="AL71">
        <v>11.5746</v>
      </c>
      <c r="AM71">
        <v>13.358700000000001</v>
      </c>
      <c r="AN71">
        <v>11.079000000000001</v>
      </c>
    </row>
    <row r="72" spans="1:40" x14ac:dyDescent="0.3">
      <c r="A72" s="10" t="s">
        <v>512</v>
      </c>
      <c r="B72">
        <v>1.01</v>
      </c>
      <c r="C72">
        <v>0.9</v>
      </c>
      <c r="D72">
        <v>0.5</v>
      </c>
      <c r="E72">
        <v>0.7</v>
      </c>
      <c r="F72">
        <v>0.73</v>
      </c>
      <c r="G72">
        <v>0.71</v>
      </c>
      <c r="H72">
        <v>0.61</v>
      </c>
      <c r="I72">
        <v>0.7</v>
      </c>
      <c r="J72">
        <v>0.82</v>
      </c>
      <c r="K72">
        <v>0.56000000000000005</v>
      </c>
      <c r="L72">
        <v>0.57999999999999996</v>
      </c>
      <c r="M72">
        <v>0.69</v>
      </c>
      <c r="N72">
        <v>0.57999999999999996</v>
      </c>
      <c r="O72">
        <v>0.64</v>
      </c>
      <c r="P72">
        <v>0.85</v>
      </c>
      <c r="Q72">
        <v>0.63</v>
      </c>
      <c r="R72">
        <v>0.68</v>
      </c>
      <c r="S72">
        <v>0.7</v>
      </c>
      <c r="T72">
        <v>0.64</v>
      </c>
      <c r="U72">
        <v>0.54</v>
      </c>
      <c r="V72">
        <v>0.37</v>
      </c>
      <c r="W72">
        <v>0.48</v>
      </c>
      <c r="X72">
        <v>0.56000000000000005</v>
      </c>
      <c r="Y72">
        <v>0.84</v>
      </c>
      <c r="Z72">
        <v>1.37</v>
      </c>
      <c r="AA72">
        <v>1.51</v>
      </c>
      <c r="AB72">
        <v>1.84</v>
      </c>
      <c r="AC72">
        <v>1.74</v>
      </c>
      <c r="AD72">
        <v>1.27</v>
      </c>
      <c r="AE72">
        <v>1.61</v>
      </c>
      <c r="AF72">
        <v>1.55</v>
      </c>
      <c r="AG72">
        <v>1.47</v>
      </c>
      <c r="AH72">
        <v>1.66</v>
      </c>
      <c r="AI72">
        <v>2.23</v>
      </c>
      <c r="AJ72">
        <v>2.3199999999999998</v>
      </c>
      <c r="AK72">
        <v>2.65</v>
      </c>
      <c r="AL72">
        <v>2.74</v>
      </c>
      <c r="AM72">
        <v>2.46</v>
      </c>
      <c r="AN72">
        <v>2.61</v>
      </c>
    </row>
    <row r="73" spans="1:40" x14ac:dyDescent="0.3">
      <c r="A73" s="10" t="s">
        <v>513</v>
      </c>
      <c r="B73">
        <v>22.714700000000001</v>
      </c>
      <c r="C73">
        <v>24.318200000000001</v>
      </c>
      <c r="D73">
        <v>29.017900000000001</v>
      </c>
      <c r="E73">
        <v>25.737200000000001</v>
      </c>
      <c r="F73">
        <v>29.4572</v>
      </c>
      <c r="G73">
        <v>29.105799999999999</v>
      </c>
      <c r="H73">
        <v>33.120800000000003</v>
      </c>
      <c r="I73">
        <v>31.811199999999999</v>
      </c>
      <c r="J73">
        <v>35.672499999999999</v>
      </c>
      <c r="K73">
        <v>40.144300000000001</v>
      </c>
      <c r="L73">
        <v>44.272399999999998</v>
      </c>
      <c r="M73">
        <v>50.967300000000002</v>
      </c>
      <c r="N73">
        <v>50.850700000000003</v>
      </c>
      <c r="O73">
        <v>49.689100000000003</v>
      </c>
      <c r="P73">
        <v>39.706699999999998</v>
      </c>
      <c r="Q73">
        <v>31.717199999999998</v>
      </c>
      <c r="R73">
        <v>34.863500000000002</v>
      </c>
      <c r="S73">
        <v>45.104799999999997</v>
      </c>
      <c r="T73">
        <v>46.477899999999998</v>
      </c>
      <c r="U73">
        <v>43.7744</v>
      </c>
      <c r="V73">
        <v>38.328600000000002</v>
      </c>
      <c r="W73">
        <v>44.3827</v>
      </c>
      <c r="X73">
        <v>50.209200000000003</v>
      </c>
      <c r="Y73">
        <v>51.078299999999999</v>
      </c>
      <c r="Z73">
        <v>54.710599999999999</v>
      </c>
      <c r="AA73">
        <v>55.962200000000003</v>
      </c>
      <c r="AB73">
        <v>54.234499999999997</v>
      </c>
      <c r="AC73">
        <v>62.554699999999997</v>
      </c>
      <c r="AD73">
        <v>73.350899999999996</v>
      </c>
      <c r="AE73">
        <v>78.535499999999999</v>
      </c>
      <c r="AF73">
        <v>78.478499999999997</v>
      </c>
      <c r="AG73">
        <v>80.099699999999999</v>
      </c>
      <c r="AH73">
        <v>89.052300000000002</v>
      </c>
      <c r="AI73">
        <v>92.957099999999997</v>
      </c>
      <c r="AJ73">
        <v>94.926199999999994</v>
      </c>
      <c r="AK73">
        <v>102.6574</v>
      </c>
      <c r="AL73">
        <v>124.36620000000001</v>
      </c>
      <c r="AM73">
        <v>138.03649999999999</v>
      </c>
      <c r="AN73">
        <v>139.86340000000001</v>
      </c>
    </row>
    <row r="74" spans="1:40" x14ac:dyDescent="0.3">
      <c r="A74" s="10" t="s">
        <v>514</v>
      </c>
      <c r="B74">
        <v>22.741800000000001</v>
      </c>
      <c r="C74">
        <v>27.374500000000001</v>
      </c>
      <c r="D74">
        <v>23.745200000000001</v>
      </c>
      <c r="E74">
        <v>18.643599999999999</v>
      </c>
      <c r="F74">
        <v>18.221599999999999</v>
      </c>
      <c r="G74">
        <v>19.384399999999999</v>
      </c>
      <c r="H74">
        <v>24.073499999999999</v>
      </c>
      <c r="I74">
        <v>26.5868</v>
      </c>
      <c r="J74">
        <v>29.353300000000001</v>
      </c>
      <c r="K74">
        <v>35.700499999999998</v>
      </c>
      <c r="L74">
        <v>38.000599999999999</v>
      </c>
      <c r="M74">
        <v>43.866100000000003</v>
      </c>
      <c r="N74">
        <v>46.754300000000001</v>
      </c>
      <c r="O74">
        <v>59.973599999999998</v>
      </c>
      <c r="P74">
        <v>57.418300000000002</v>
      </c>
      <c r="Q74">
        <v>33.581000000000003</v>
      </c>
      <c r="R74">
        <v>35.331800000000001</v>
      </c>
      <c r="S74">
        <v>44.689300000000003</v>
      </c>
      <c r="T74">
        <v>49.321300000000001</v>
      </c>
      <c r="U74">
        <v>56.696199999999997</v>
      </c>
      <c r="V74">
        <v>22.003799999999998</v>
      </c>
      <c r="W74">
        <v>55.488700000000001</v>
      </c>
      <c r="X74">
        <v>67.420199999999994</v>
      </c>
      <c r="Y74">
        <v>80.694199999999995</v>
      </c>
      <c r="Z74">
        <v>104.5694</v>
      </c>
      <c r="AA74">
        <v>93.319599999999994</v>
      </c>
      <c r="AB74">
        <v>112.90949999999999</v>
      </c>
      <c r="AC74">
        <v>106.8325</v>
      </c>
      <c r="AD74">
        <v>76.650599999999997</v>
      </c>
      <c r="AE74">
        <v>82.484899999999996</v>
      </c>
      <c r="AF74">
        <v>100.2261</v>
      </c>
      <c r="AG74">
        <v>102.8595</v>
      </c>
      <c r="AH74">
        <v>109.1026</v>
      </c>
      <c r="AI74">
        <v>100.34439999999999</v>
      </c>
      <c r="AJ74">
        <v>92.720500000000001</v>
      </c>
      <c r="AK74">
        <v>88.936199999999999</v>
      </c>
      <c r="AL74">
        <v>86.102800000000002</v>
      </c>
      <c r="AM74">
        <v>79.273300000000006</v>
      </c>
      <c r="AN74">
        <v>72.313599999999994</v>
      </c>
    </row>
    <row r="75" spans="1:40" x14ac:dyDescent="0.3">
      <c r="A75" s="10" t="s">
        <v>515</v>
      </c>
      <c r="B75">
        <v>2.4106000000000001</v>
      </c>
      <c r="C75">
        <v>2.2511000000000001</v>
      </c>
      <c r="D75">
        <v>1.9320999999999999</v>
      </c>
      <c r="E75">
        <v>1.1344000000000001</v>
      </c>
      <c r="F75">
        <v>1.8612</v>
      </c>
      <c r="G75">
        <v>2.7296999999999998</v>
      </c>
      <c r="H75">
        <v>2.8715000000000002</v>
      </c>
      <c r="I75">
        <v>1.9941</v>
      </c>
      <c r="J75">
        <v>2.4992999999999999</v>
      </c>
      <c r="K75">
        <v>2.1448</v>
      </c>
      <c r="L75">
        <v>2.3752</v>
      </c>
      <c r="M75">
        <v>2.6587999999999998</v>
      </c>
      <c r="N75">
        <v>2.7296999999999998</v>
      </c>
      <c r="O75">
        <v>2.7829000000000002</v>
      </c>
      <c r="P75">
        <v>2.6941999999999999</v>
      </c>
      <c r="Q75">
        <v>3.1905000000000001</v>
      </c>
      <c r="R75">
        <v>3.9260999999999999</v>
      </c>
      <c r="S75">
        <v>4.3250000000000002</v>
      </c>
      <c r="T75">
        <v>3.9527000000000001</v>
      </c>
      <c r="U75">
        <v>4.9454000000000002</v>
      </c>
      <c r="V75">
        <v>3.9594999999999998</v>
      </c>
      <c r="W75">
        <v>7.9973999999999998</v>
      </c>
      <c r="X75">
        <v>8.5593000000000004</v>
      </c>
      <c r="Y75">
        <v>8.2440999999999995</v>
      </c>
      <c r="Z75">
        <v>6.9450000000000003</v>
      </c>
      <c r="AA75">
        <v>6.8342000000000001</v>
      </c>
      <c r="AB75">
        <v>6.9678000000000004</v>
      </c>
      <c r="AC75">
        <v>7.1867000000000001</v>
      </c>
      <c r="AD75">
        <v>5.9759000000000002</v>
      </c>
      <c r="AE75">
        <v>5.7824</v>
      </c>
      <c r="AF75">
        <v>6.1818999999999997</v>
      </c>
      <c r="AG75">
        <v>9.3857999999999997</v>
      </c>
      <c r="AH75">
        <v>8.4062999999999999</v>
      </c>
      <c r="AI75">
        <v>8.1234000000000002</v>
      </c>
      <c r="AJ75">
        <v>8.2501999999999995</v>
      </c>
      <c r="AK75">
        <v>10.075200000000001</v>
      </c>
      <c r="AL75">
        <v>10.530099999999999</v>
      </c>
      <c r="AM75">
        <v>13.5213</v>
      </c>
      <c r="AN75">
        <v>12.927</v>
      </c>
    </row>
    <row r="76" spans="1:40" x14ac:dyDescent="0.3">
      <c r="A76" s="10" t="s">
        <v>516</v>
      </c>
      <c r="B76">
        <v>19.100000000000001</v>
      </c>
      <c r="C76">
        <v>20.05</v>
      </c>
      <c r="D76">
        <v>23.64</v>
      </c>
      <c r="E76">
        <v>27.84</v>
      </c>
      <c r="F76">
        <v>25.28</v>
      </c>
      <c r="G76">
        <v>24.71</v>
      </c>
      <c r="H76">
        <v>28.23</v>
      </c>
      <c r="I76">
        <v>28.63</v>
      </c>
      <c r="J76">
        <v>30.47</v>
      </c>
      <c r="K76">
        <v>31.55</v>
      </c>
      <c r="L76">
        <v>34.03</v>
      </c>
      <c r="M76">
        <v>35.74</v>
      </c>
      <c r="N76">
        <v>36.82</v>
      </c>
      <c r="O76">
        <v>42.83</v>
      </c>
      <c r="P76">
        <v>43.81</v>
      </c>
      <c r="Q76">
        <v>36.03</v>
      </c>
      <c r="R76">
        <v>48.58</v>
      </c>
      <c r="S76">
        <v>48.45</v>
      </c>
      <c r="T76">
        <v>53.48</v>
      </c>
      <c r="U76">
        <v>55.5</v>
      </c>
      <c r="V76">
        <v>48.41</v>
      </c>
      <c r="W76">
        <v>71.67</v>
      </c>
      <c r="X76">
        <v>75.849999999999994</v>
      </c>
      <c r="Y76">
        <v>74.45</v>
      </c>
      <c r="Z76">
        <v>76.67</v>
      </c>
      <c r="AA76">
        <v>85.73</v>
      </c>
      <c r="AB76">
        <v>103.1</v>
      </c>
      <c r="AC76">
        <v>104.62</v>
      </c>
      <c r="AD76">
        <v>79.989999999999995</v>
      </c>
      <c r="AE76">
        <v>87.71</v>
      </c>
      <c r="AF76">
        <v>94.39</v>
      </c>
      <c r="AG76">
        <v>109.08</v>
      </c>
      <c r="AH76">
        <v>106.12</v>
      </c>
      <c r="AI76">
        <v>99.69</v>
      </c>
      <c r="AJ76">
        <v>111.33</v>
      </c>
      <c r="AK76">
        <v>123.9</v>
      </c>
      <c r="AL76">
        <v>132.55000000000001</v>
      </c>
      <c r="AM76">
        <v>139.16999999999999</v>
      </c>
      <c r="AN76">
        <v>163.4</v>
      </c>
    </row>
    <row r="77" spans="1:40" x14ac:dyDescent="0.3">
      <c r="A77" s="10" t="s">
        <v>517</v>
      </c>
      <c r="B77">
        <v>0.05</v>
      </c>
      <c r="C77">
        <v>0.05</v>
      </c>
      <c r="D77">
        <v>7.4999999999999997E-2</v>
      </c>
      <c r="E77">
        <v>0.45</v>
      </c>
      <c r="F77">
        <v>0.65</v>
      </c>
      <c r="G77">
        <v>0.9</v>
      </c>
      <c r="H77">
        <v>0.5</v>
      </c>
      <c r="I77">
        <v>0.33500000000000002</v>
      </c>
      <c r="J77">
        <v>0.4</v>
      </c>
      <c r="K77">
        <v>0.30499999999999999</v>
      </c>
      <c r="L77">
        <v>0.19</v>
      </c>
      <c r="M77">
        <v>0.2</v>
      </c>
      <c r="N77">
        <v>0.22</v>
      </c>
      <c r="O77">
        <v>0.56999999999999995</v>
      </c>
      <c r="P77">
        <v>0.42</v>
      </c>
      <c r="Q77">
        <v>0.43</v>
      </c>
      <c r="R77">
        <v>0.76</v>
      </c>
      <c r="S77">
        <v>2.2599999999999998</v>
      </c>
      <c r="T77">
        <v>1.73</v>
      </c>
      <c r="U77">
        <v>2.33</v>
      </c>
      <c r="V77">
        <v>2.52</v>
      </c>
      <c r="W77">
        <v>1.74</v>
      </c>
      <c r="X77">
        <v>1.89</v>
      </c>
      <c r="Y77">
        <v>1.8</v>
      </c>
      <c r="Z77">
        <v>1.32</v>
      </c>
      <c r="AA77">
        <v>1.07</v>
      </c>
      <c r="AB77">
        <v>1.19</v>
      </c>
      <c r="AC77">
        <v>1.17</v>
      </c>
      <c r="AD77">
        <v>0.85</v>
      </c>
      <c r="AE77">
        <v>0.89</v>
      </c>
      <c r="AF77">
        <v>0.61</v>
      </c>
      <c r="AG77">
        <v>1.08</v>
      </c>
      <c r="AH77">
        <v>0.6</v>
      </c>
      <c r="AI77">
        <v>0.87</v>
      </c>
    </row>
    <row r="78" spans="1:40" x14ac:dyDescent="0.3">
      <c r="A78" s="10" t="s">
        <v>518</v>
      </c>
      <c r="B78">
        <v>2.39</v>
      </c>
      <c r="C78">
        <v>2.5099999999999998</v>
      </c>
      <c r="D78">
        <v>2.06</v>
      </c>
      <c r="E78">
        <v>1.98</v>
      </c>
      <c r="F78">
        <v>3.19</v>
      </c>
      <c r="G78">
        <v>5.08</v>
      </c>
      <c r="H78">
        <v>6.72</v>
      </c>
      <c r="I78">
        <v>4.75</v>
      </c>
      <c r="J78">
        <v>4.2300000000000004</v>
      </c>
      <c r="K78">
        <v>3.95</v>
      </c>
      <c r="L78">
        <v>2.97</v>
      </c>
      <c r="M78">
        <v>3.02</v>
      </c>
      <c r="N78">
        <v>3.13</v>
      </c>
      <c r="O78">
        <v>4.13</v>
      </c>
      <c r="P78">
        <v>2.97</v>
      </c>
      <c r="Q78">
        <v>2.94</v>
      </c>
      <c r="R78">
        <v>3.37</v>
      </c>
      <c r="S78">
        <v>2.7</v>
      </c>
      <c r="T78">
        <v>2.96</v>
      </c>
      <c r="U78">
        <v>3.13</v>
      </c>
      <c r="V78">
        <v>1.89</v>
      </c>
      <c r="W78">
        <v>3.08</v>
      </c>
      <c r="X78">
        <v>4.68</v>
      </c>
      <c r="Y78">
        <v>6.43</v>
      </c>
      <c r="Z78">
        <v>6.22</v>
      </c>
      <c r="AA78">
        <v>7.59</v>
      </c>
      <c r="AB78">
        <v>5.19</v>
      </c>
      <c r="AC78">
        <v>5.35</v>
      </c>
      <c r="AD78">
        <v>4.04</v>
      </c>
      <c r="AE78">
        <v>4.16</v>
      </c>
      <c r="AF78">
        <v>4.38</v>
      </c>
      <c r="AG78">
        <v>5.22</v>
      </c>
      <c r="AH78">
        <v>3.85</v>
      </c>
      <c r="AI78">
        <v>3.32</v>
      </c>
      <c r="AJ78">
        <v>2.6</v>
      </c>
      <c r="AK78">
        <v>3.26</v>
      </c>
      <c r="AL78">
        <v>4.8099999999999996</v>
      </c>
      <c r="AM78">
        <v>5.34</v>
      </c>
      <c r="AN78">
        <v>5.27</v>
      </c>
    </row>
    <row r="79" spans="1:40" x14ac:dyDescent="0.3">
      <c r="A79" s="10" t="s">
        <v>519</v>
      </c>
      <c r="B79">
        <v>10.885999999999999</v>
      </c>
      <c r="C79">
        <v>12.558299999999999</v>
      </c>
      <c r="D79">
        <v>11.5854</v>
      </c>
      <c r="E79">
        <v>10.634600000000001</v>
      </c>
      <c r="F79">
        <v>8.9318000000000008</v>
      </c>
      <c r="G79">
        <v>8.7568000000000001</v>
      </c>
      <c r="H79">
        <v>10.511799999999999</v>
      </c>
      <c r="I79">
        <v>10.0343</v>
      </c>
      <c r="J79">
        <v>9.9742999999999995</v>
      </c>
      <c r="K79">
        <v>7.2740999999999998</v>
      </c>
      <c r="L79">
        <v>7.6215999999999999</v>
      </c>
      <c r="M79">
        <v>7.8893000000000004</v>
      </c>
      <c r="N79">
        <v>3.5133999999999999</v>
      </c>
      <c r="O79">
        <v>5.2954999999999997</v>
      </c>
      <c r="P79">
        <v>5.7629999999999999</v>
      </c>
      <c r="Q79">
        <v>6.0301999999999998</v>
      </c>
      <c r="R79">
        <v>7.4128999999999996</v>
      </c>
      <c r="S79">
        <v>8.4260999999999999</v>
      </c>
      <c r="T79">
        <v>9.3826000000000001</v>
      </c>
      <c r="U79">
        <v>9.8565000000000005</v>
      </c>
      <c r="V79">
        <v>8.0038999999999998</v>
      </c>
      <c r="W79">
        <v>9.0915999999999997</v>
      </c>
      <c r="X79">
        <v>9.9842999999999993</v>
      </c>
      <c r="Y79">
        <v>12.1159</v>
      </c>
      <c r="Z79">
        <v>12.5101</v>
      </c>
      <c r="AA79">
        <v>13.2157</v>
      </c>
      <c r="AB79">
        <v>11.7402</v>
      </c>
      <c r="AC79">
        <v>11.903600000000001</v>
      </c>
      <c r="AD79">
        <v>12.555999999999999</v>
      </c>
      <c r="AE79">
        <v>15.3246</v>
      </c>
      <c r="AF79">
        <v>17.441199999999998</v>
      </c>
      <c r="AG79">
        <v>16.876100000000001</v>
      </c>
      <c r="AH79">
        <v>19.282299999999999</v>
      </c>
      <c r="AI79">
        <v>18.720800000000001</v>
      </c>
      <c r="AJ79">
        <v>20.826899999999998</v>
      </c>
      <c r="AK79">
        <v>21.300699999999999</v>
      </c>
      <c r="AL79">
        <v>24.293299999999999</v>
      </c>
      <c r="AM79">
        <v>28.188500000000001</v>
      </c>
      <c r="AN79">
        <v>28.610399999999998</v>
      </c>
    </row>
    <row r="80" spans="1:40" x14ac:dyDescent="0.3">
      <c r="A80" s="10" t="s">
        <v>520</v>
      </c>
      <c r="B80">
        <v>5.68</v>
      </c>
      <c r="C80">
        <v>5.59</v>
      </c>
      <c r="D80">
        <v>3.9</v>
      </c>
      <c r="E80">
        <v>4.0999999999999996</v>
      </c>
      <c r="F80">
        <v>2.88</v>
      </c>
      <c r="G80">
        <v>2.91</v>
      </c>
      <c r="H80">
        <v>2.12</v>
      </c>
      <c r="I80">
        <v>2.21</v>
      </c>
      <c r="J80">
        <v>2.87</v>
      </c>
      <c r="K80">
        <v>2.06</v>
      </c>
      <c r="L80">
        <v>2</v>
      </c>
      <c r="M80">
        <v>2.2599999999999998</v>
      </c>
      <c r="N80">
        <v>2.17</v>
      </c>
      <c r="O80">
        <v>2.98</v>
      </c>
      <c r="P80">
        <v>4.22</v>
      </c>
      <c r="Q80">
        <v>3.87</v>
      </c>
      <c r="R80">
        <v>4.43</v>
      </c>
      <c r="S80">
        <v>4.07</v>
      </c>
      <c r="T80">
        <v>2.56</v>
      </c>
      <c r="U80">
        <v>2.48</v>
      </c>
      <c r="V80">
        <v>1.65</v>
      </c>
      <c r="W80">
        <v>2.04</v>
      </c>
      <c r="X80">
        <v>2.2200000000000002</v>
      </c>
      <c r="Y80">
        <v>5.4</v>
      </c>
      <c r="Z80">
        <v>7.16</v>
      </c>
      <c r="AA80">
        <v>7.49</v>
      </c>
      <c r="AB80">
        <v>8.86</v>
      </c>
      <c r="AC80">
        <v>9.66</v>
      </c>
      <c r="AD80">
        <v>6.34</v>
      </c>
      <c r="AE80">
        <v>8.43</v>
      </c>
      <c r="AF80">
        <v>8.3800000000000008</v>
      </c>
      <c r="AG80">
        <v>7.52</v>
      </c>
      <c r="AH80">
        <v>8.23</v>
      </c>
      <c r="AI80">
        <v>11.16</v>
      </c>
      <c r="AJ80">
        <v>9.5</v>
      </c>
      <c r="AK80">
        <v>8.4700000000000006</v>
      </c>
      <c r="AL80">
        <v>8.2899999999999991</v>
      </c>
      <c r="AM80">
        <v>7.43</v>
      </c>
      <c r="AN80">
        <v>7.39</v>
      </c>
    </row>
    <row r="81" spans="1:40" x14ac:dyDescent="0.3">
      <c r="A81" s="10" t="s">
        <v>521</v>
      </c>
      <c r="B81">
        <v>12.395</v>
      </c>
      <c r="C81">
        <v>10.9587</v>
      </c>
      <c r="D81">
        <v>10.785299999999999</v>
      </c>
      <c r="E81">
        <v>10.9345</v>
      </c>
      <c r="F81">
        <v>8.4673999999999996</v>
      </c>
      <c r="G81">
        <v>8.9349000000000007</v>
      </c>
      <c r="H81">
        <v>11.847899999999999</v>
      </c>
      <c r="I81">
        <v>14.435</v>
      </c>
      <c r="J81">
        <v>16.147400000000001</v>
      </c>
      <c r="K81">
        <v>16.0824</v>
      </c>
      <c r="L81">
        <v>15.8111</v>
      </c>
      <c r="M81">
        <v>13.260199999999999</v>
      </c>
      <c r="N81">
        <v>13.356</v>
      </c>
      <c r="O81">
        <v>12.3749</v>
      </c>
      <c r="P81">
        <v>14.5527</v>
      </c>
      <c r="Q81">
        <v>14.154299999999999</v>
      </c>
      <c r="R81">
        <v>16.998699999999999</v>
      </c>
      <c r="S81">
        <v>15.275399999999999</v>
      </c>
      <c r="T81">
        <v>10.4941</v>
      </c>
      <c r="U81">
        <v>11.1557</v>
      </c>
      <c r="V81">
        <v>5.431</v>
      </c>
      <c r="W81">
        <v>4.8045999999999998</v>
      </c>
      <c r="X81">
        <v>4.3323</v>
      </c>
      <c r="Y81">
        <v>6.1680000000000001</v>
      </c>
      <c r="Z81">
        <v>7.6417999999999999</v>
      </c>
      <c r="AA81">
        <v>7.9253</v>
      </c>
      <c r="AB81">
        <v>8.7887000000000004</v>
      </c>
      <c r="AC81">
        <v>7.2766999999999999</v>
      </c>
      <c r="AD81">
        <v>5.8108000000000004</v>
      </c>
      <c r="AE81">
        <v>5.6898</v>
      </c>
      <c r="AF81">
        <v>8.2173999999999996</v>
      </c>
      <c r="AG81">
        <v>7.7686999999999999</v>
      </c>
      <c r="AH81">
        <v>8.7316000000000003</v>
      </c>
      <c r="AI81">
        <v>7.5735000000000001</v>
      </c>
      <c r="AJ81">
        <v>5.9767000000000001</v>
      </c>
      <c r="AK81">
        <v>7.7061000000000002</v>
      </c>
      <c r="AL81">
        <v>7.2428999999999997</v>
      </c>
      <c r="AM81">
        <v>7.9366000000000003</v>
      </c>
      <c r="AN81">
        <v>14.131399999999999</v>
      </c>
    </row>
    <row r="82" spans="1:40" x14ac:dyDescent="0.3">
      <c r="A82" s="10" t="s">
        <v>522</v>
      </c>
      <c r="B82">
        <v>11.2188</v>
      </c>
      <c r="C82">
        <v>10.8408</v>
      </c>
      <c r="D82">
        <v>13.289899999999999</v>
      </c>
      <c r="E82">
        <v>15.874700000000001</v>
      </c>
      <c r="F82">
        <v>15.735300000000001</v>
      </c>
      <c r="G82">
        <v>18.006900000000002</v>
      </c>
      <c r="H82">
        <v>20.6022</v>
      </c>
      <c r="I82">
        <v>24.749300000000002</v>
      </c>
      <c r="J82">
        <v>23.445599999999999</v>
      </c>
      <c r="K82">
        <v>20.156099999999999</v>
      </c>
      <c r="L82">
        <v>21.665199999999999</v>
      </c>
      <c r="M82">
        <v>22.44</v>
      </c>
      <c r="N82">
        <v>19.747199999999999</v>
      </c>
      <c r="O82">
        <v>20.851299999999998</v>
      </c>
      <c r="P82">
        <v>21.883900000000001</v>
      </c>
      <c r="Q82">
        <v>19.0501</v>
      </c>
      <c r="R82">
        <v>22.692900000000002</v>
      </c>
      <c r="S82">
        <v>26.595199999999998</v>
      </c>
      <c r="T82">
        <v>29.2531</v>
      </c>
      <c r="U82">
        <v>31.985700000000001</v>
      </c>
      <c r="V82">
        <v>12.9428</v>
      </c>
      <c r="W82">
        <v>19.932099999999998</v>
      </c>
      <c r="X82">
        <v>23.0642</v>
      </c>
      <c r="Y82">
        <v>28.278300000000002</v>
      </c>
      <c r="Z82">
        <v>31.515899999999998</v>
      </c>
      <c r="AA82">
        <v>31.674099999999999</v>
      </c>
      <c r="AB82">
        <v>35.6952</v>
      </c>
      <c r="AC82">
        <v>34.383699999999997</v>
      </c>
      <c r="AD82">
        <v>35.332700000000003</v>
      </c>
      <c r="AE82">
        <v>35.2273</v>
      </c>
      <c r="AF82">
        <v>45.323500000000003</v>
      </c>
      <c r="AG82">
        <v>46.673400000000001</v>
      </c>
      <c r="AH82">
        <v>46.229500000000002</v>
      </c>
      <c r="AI82">
        <v>40.075299999999999</v>
      </c>
      <c r="AJ82">
        <v>40.901899999999998</v>
      </c>
      <c r="AK82">
        <v>45.519100000000002</v>
      </c>
      <c r="AL82">
        <v>42.182699999999997</v>
      </c>
      <c r="AM82">
        <v>48.605600000000003</v>
      </c>
      <c r="AN82">
        <v>56.278199999999998</v>
      </c>
    </row>
    <row r="83" spans="1:40" x14ac:dyDescent="0.3">
      <c r="A83" s="10" t="s">
        <v>523</v>
      </c>
      <c r="B83">
        <v>28.845400000000001</v>
      </c>
      <c r="C83">
        <v>25.717600000000001</v>
      </c>
      <c r="D83">
        <v>21.2897</v>
      </c>
      <c r="E83">
        <v>20.394300000000001</v>
      </c>
      <c r="F83">
        <v>20.294799999999999</v>
      </c>
      <c r="G83">
        <v>28.900200000000002</v>
      </c>
      <c r="H83">
        <v>25.667000000000002</v>
      </c>
      <c r="I83">
        <v>21.488700000000001</v>
      </c>
      <c r="J83">
        <v>22.75</v>
      </c>
      <c r="K83">
        <v>17.149999999999999</v>
      </c>
      <c r="L83">
        <v>13.7</v>
      </c>
      <c r="M83">
        <v>9.1</v>
      </c>
      <c r="N83">
        <v>5.4</v>
      </c>
      <c r="O83">
        <v>6.65</v>
      </c>
      <c r="P83">
        <v>5.65</v>
      </c>
      <c r="Q83">
        <v>4</v>
      </c>
      <c r="R83">
        <v>6.17</v>
      </c>
      <c r="S83">
        <v>7.61</v>
      </c>
      <c r="T83">
        <v>10.26</v>
      </c>
      <c r="U83">
        <v>10.43</v>
      </c>
      <c r="V83">
        <v>8.75</v>
      </c>
      <c r="W83">
        <v>13.09</v>
      </c>
      <c r="X83">
        <v>14.05</v>
      </c>
      <c r="Y83">
        <v>16.87</v>
      </c>
      <c r="Z83">
        <v>13.58</v>
      </c>
      <c r="AA83">
        <v>12.31</v>
      </c>
      <c r="AB83">
        <v>9.8000000000000007</v>
      </c>
      <c r="AC83">
        <v>11.86</v>
      </c>
      <c r="AD83">
        <v>8.2100000000000009</v>
      </c>
      <c r="AE83">
        <v>8.35</v>
      </c>
      <c r="AF83">
        <v>11.33</v>
      </c>
      <c r="AG83">
        <v>14</v>
      </c>
      <c r="AH83">
        <v>13.41</v>
      </c>
      <c r="AI83">
        <v>12.12</v>
      </c>
      <c r="AJ83">
        <v>17.2</v>
      </c>
      <c r="AK83">
        <v>19.05</v>
      </c>
      <c r="AL83">
        <v>20.21</v>
      </c>
      <c r="AM83">
        <v>23.51</v>
      </c>
      <c r="AN83">
        <v>21.38</v>
      </c>
    </row>
    <row r="84" spans="1:40" x14ac:dyDescent="0.3">
      <c r="A84" s="10" t="s">
        <v>524</v>
      </c>
      <c r="B84">
        <v>24.416499999999999</v>
      </c>
      <c r="C84">
        <v>23.54</v>
      </c>
      <c r="D84">
        <v>26.744199999999999</v>
      </c>
      <c r="E84">
        <v>26.4</v>
      </c>
      <c r="F84">
        <v>29.3443</v>
      </c>
      <c r="G84">
        <v>30.321999999999999</v>
      </c>
      <c r="H84">
        <v>29.817599999999999</v>
      </c>
      <c r="I84">
        <v>28.9299</v>
      </c>
      <c r="J84">
        <v>30.287800000000001</v>
      </c>
      <c r="K84">
        <v>31.425000000000001</v>
      </c>
      <c r="L84">
        <v>31.154499999999999</v>
      </c>
      <c r="M84">
        <v>31.328600000000002</v>
      </c>
      <c r="N84">
        <v>27.519300000000001</v>
      </c>
      <c r="O84">
        <v>29.299299999999999</v>
      </c>
      <c r="P84">
        <v>27.8642</v>
      </c>
      <c r="Q84">
        <v>30.766400000000001</v>
      </c>
      <c r="R84">
        <v>35.624099999999999</v>
      </c>
      <c r="S84">
        <v>38.597200000000001</v>
      </c>
      <c r="T84">
        <v>42.408499999999997</v>
      </c>
      <c r="U84">
        <v>41.140300000000003</v>
      </c>
      <c r="V84">
        <v>41.347499999999997</v>
      </c>
      <c r="W84">
        <v>40.227400000000003</v>
      </c>
      <c r="X84">
        <v>41.646799999999999</v>
      </c>
      <c r="Y84">
        <v>41.669899999999998</v>
      </c>
      <c r="Z84">
        <v>43.599299999999999</v>
      </c>
      <c r="AA84">
        <v>44.343000000000004</v>
      </c>
      <c r="AB84">
        <v>45.723599999999998</v>
      </c>
      <c r="AC84">
        <v>50.975099999999998</v>
      </c>
      <c r="AD84">
        <v>49.669899999999998</v>
      </c>
      <c r="AE84">
        <v>46.538499999999999</v>
      </c>
      <c r="AF84">
        <v>43.676299999999998</v>
      </c>
      <c r="AG84">
        <v>47.4649</v>
      </c>
      <c r="AH84">
        <v>47.1995</v>
      </c>
      <c r="AI84">
        <v>41.549799999999998</v>
      </c>
      <c r="AJ84">
        <v>44.758800000000001</v>
      </c>
      <c r="AK84">
        <v>43.060099999999998</v>
      </c>
      <c r="AL84">
        <v>41.877000000000002</v>
      </c>
      <c r="AM84">
        <v>49.599600000000002</v>
      </c>
      <c r="AN84">
        <v>50.708100000000002</v>
      </c>
    </row>
    <row r="85" spans="1:40" x14ac:dyDescent="0.3">
      <c r="A85" s="10" t="s">
        <v>525</v>
      </c>
      <c r="B85">
        <v>24.326000000000001</v>
      </c>
      <c r="C85">
        <v>24.302099999999999</v>
      </c>
      <c r="D85">
        <v>22.8279</v>
      </c>
      <c r="E85">
        <v>21.484400000000001</v>
      </c>
      <c r="F85">
        <v>18.8553</v>
      </c>
      <c r="G85">
        <v>16.176200000000001</v>
      </c>
      <c r="H85">
        <v>16.563400000000001</v>
      </c>
      <c r="I85">
        <v>13.375400000000001</v>
      </c>
      <c r="J85">
        <v>17.4026</v>
      </c>
      <c r="K85">
        <v>19.039899999999999</v>
      </c>
      <c r="L85">
        <v>19.096699999999998</v>
      </c>
      <c r="M85">
        <v>21.2818</v>
      </c>
      <c r="N85">
        <v>22.568100000000001</v>
      </c>
      <c r="O85">
        <v>23.128599999999999</v>
      </c>
      <c r="P85">
        <v>20.716999999999999</v>
      </c>
      <c r="Q85">
        <v>25.494700000000002</v>
      </c>
      <c r="R85">
        <v>25.677900000000001</v>
      </c>
      <c r="S85">
        <v>29.3796</v>
      </c>
      <c r="T85">
        <v>32.069299999999998</v>
      </c>
      <c r="U85">
        <v>27.3249</v>
      </c>
      <c r="V85">
        <v>24.7941</v>
      </c>
      <c r="W85">
        <v>29.398</v>
      </c>
      <c r="X85">
        <v>35.090600000000002</v>
      </c>
      <c r="Y85">
        <v>31.690799999999999</v>
      </c>
      <c r="Z85">
        <v>35.819000000000003</v>
      </c>
      <c r="AA85">
        <v>35.861699999999999</v>
      </c>
      <c r="AB85">
        <v>35.537199999999999</v>
      </c>
      <c r="AC85">
        <v>35.6218</v>
      </c>
      <c r="AD85">
        <v>36.914900000000003</v>
      </c>
      <c r="AE85">
        <v>32.121699999999997</v>
      </c>
      <c r="AF85">
        <v>33.499400000000001</v>
      </c>
      <c r="AG85">
        <v>34.190399999999997</v>
      </c>
      <c r="AH85">
        <v>35.671100000000003</v>
      </c>
      <c r="AI85">
        <v>35.203499999999998</v>
      </c>
      <c r="AJ85">
        <v>34.522199999999998</v>
      </c>
      <c r="AK85">
        <v>31.834800000000001</v>
      </c>
      <c r="AL85">
        <v>33.818199999999997</v>
      </c>
      <c r="AM85">
        <v>40.229100000000003</v>
      </c>
      <c r="AN85">
        <v>42.929400000000001</v>
      </c>
    </row>
    <row r="86" spans="1:40" x14ac:dyDescent="0.3">
      <c r="A86" s="10" t="s">
        <v>526</v>
      </c>
      <c r="B86">
        <v>32.448399999999999</v>
      </c>
      <c r="C86">
        <v>31.147099999999998</v>
      </c>
      <c r="D86">
        <v>26.6388</v>
      </c>
      <c r="E86">
        <v>24.9621</v>
      </c>
      <c r="F86">
        <v>27.771100000000001</v>
      </c>
      <c r="G86">
        <v>30.375599999999999</v>
      </c>
      <c r="H86">
        <v>32.507199999999997</v>
      </c>
      <c r="I86">
        <v>31.964099999999998</v>
      </c>
      <c r="J86">
        <v>31.553999999999998</v>
      </c>
      <c r="K86">
        <v>29.852499999999999</v>
      </c>
      <c r="L86">
        <v>30.484000000000002</v>
      </c>
      <c r="M86">
        <v>29.138000000000002</v>
      </c>
      <c r="N86">
        <v>24.387699999999999</v>
      </c>
      <c r="O86">
        <v>28.7348</v>
      </c>
      <c r="P86">
        <v>25.901700000000002</v>
      </c>
      <c r="Q86">
        <v>26.7193</v>
      </c>
      <c r="R86">
        <v>30.973700000000001</v>
      </c>
      <c r="S86">
        <v>30.649100000000001</v>
      </c>
      <c r="T86">
        <v>30.699100000000001</v>
      </c>
      <c r="U86">
        <v>34.582700000000003</v>
      </c>
      <c r="V86">
        <v>27.8779</v>
      </c>
      <c r="W86">
        <v>28.573699999999999</v>
      </c>
      <c r="X86">
        <v>27.418900000000001</v>
      </c>
      <c r="Y86">
        <v>29.290299999999998</v>
      </c>
      <c r="Z86">
        <v>33.549199999999999</v>
      </c>
      <c r="AA86">
        <v>37.017899999999997</v>
      </c>
      <c r="AB86">
        <v>38.264200000000002</v>
      </c>
      <c r="AC86">
        <v>38.072099999999999</v>
      </c>
      <c r="AD86">
        <v>43.207700000000003</v>
      </c>
      <c r="AE86">
        <v>41.340200000000003</v>
      </c>
      <c r="AF86">
        <v>43.417400000000001</v>
      </c>
      <c r="AG86">
        <v>42.835500000000003</v>
      </c>
      <c r="AH86">
        <v>41.680399999999999</v>
      </c>
      <c r="AI86">
        <v>38.878999999999998</v>
      </c>
      <c r="AJ86">
        <v>42.140300000000003</v>
      </c>
      <c r="AK86">
        <v>44.029699999999998</v>
      </c>
      <c r="AL86">
        <v>44.466999999999999</v>
      </c>
      <c r="AM86">
        <v>51.057099999999998</v>
      </c>
      <c r="AN86">
        <v>57.5672</v>
      </c>
    </row>
    <row r="87" spans="1:40" x14ac:dyDescent="0.3">
      <c r="A87" s="10" t="s">
        <v>527</v>
      </c>
      <c r="B87">
        <v>23.4314</v>
      </c>
      <c r="C87">
        <v>25.481300000000001</v>
      </c>
      <c r="D87">
        <v>23.4755</v>
      </c>
      <c r="E87">
        <v>21.571200000000001</v>
      </c>
      <c r="F87">
        <v>21.341799999999999</v>
      </c>
      <c r="G87">
        <v>23.622900000000001</v>
      </c>
      <c r="H87">
        <v>24.920100000000001</v>
      </c>
      <c r="I87">
        <v>25.6889</v>
      </c>
      <c r="J87">
        <v>29.4651</v>
      </c>
      <c r="K87">
        <v>25.464500000000001</v>
      </c>
      <c r="L87">
        <v>24.079000000000001</v>
      </c>
      <c r="M87">
        <v>30.853899999999999</v>
      </c>
      <c r="N87">
        <v>23.269200000000001</v>
      </c>
      <c r="O87">
        <v>25.9389</v>
      </c>
      <c r="P87">
        <v>30.114000000000001</v>
      </c>
      <c r="Q87">
        <v>25.964500000000001</v>
      </c>
      <c r="R87">
        <v>28.5532</v>
      </c>
      <c r="S87">
        <v>32.1629</v>
      </c>
      <c r="T87">
        <v>46.149500000000003</v>
      </c>
      <c r="U87">
        <v>48.7624</v>
      </c>
      <c r="V87">
        <v>26.0246</v>
      </c>
      <c r="W87">
        <v>32.166699999999999</v>
      </c>
      <c r="X87">
        <v>33.998600000000003</v>
      </c>
      <c r="Y87">
        <v>45.906999999999996</v>
      </c>
      <c r="Z87">
        <v>57.512500000000003</v>
      </c>
      <c r="AA87">
        <v>60.7883</v>
      </c>
      <c r="AB87">
        <v>65.460899999999995</v>
      </c>
      <c r="AC87">
        <v>63.3003</v>
      </c>
      <c r="AD87">
        <v>49.2654</v>
      </c>
      <c r="AE87">
        <v>43.304499999999997</v>
      </c>
      <c r="AF87">
        <v>53.195799999999998</v>
      </c>
      <c r="AG87">
        <v>55.006</v>
      </c>
      <c r="AH87">
        <v>66.402500000000003</v>
      </c>
      <c r="AI87">
        <v>71.886700000000005</v>
      </c>
      <c r="AJ87">
        <v>83.555700000000002</v>
      </c>
      <c r="AK87">
        <v>81.790499999999994</v>
      </c>
      <c r="AL87">
        <v>90.230599999999995</v>
      </c>
      <c r="AM87">
        <v>101.37269999999999</v>
      </c>
      <c r="AN87">
        <v>96.866699999999994</v>
      </c>
    </row>
    <row r="88" spans="1:40" x14ac:dyDescent="0.3">
      <c r="A88" s="10" t="s">
        <v>528</v>
      </c>
      <c r="B88">
        <v>10.6425</v>
      </c>
      <c r="C88">
        <v>10.481199999999999</v>
      </c>
      <c r="D88">
        <v>8.5462000000000007</v>
      </c>
      <c r="E88">
        <v>5.16</v>
      </c>
      <c r="F88">
        <v>9.0299999999999994</v>
      </c>
      <c r="G88">
        <v>10.6425</v>
      </c>
      <c r="H88">
        <v>11.126200000000001</v>
      </c>
      <c r="I88">
        <v>9.1</v>
      </c>
      <c r="J88">
        <v>7.75</v>
      </c>
      <c r="K88">
        <v>5.6</v>
      </c>
      <c r="L88">
        <v>5.05</v>
      </c>
      <c r="M88">
        <v>5.6</v>
      </c>
      <c r="N88">
        <v>5.55</v>
      </c>
      <c r="O88">
        <v>4.9000000000000004</v>
      </c>
      <c r="P88">
        <v>4.8</v>
      </c>
      <c r="Q88">
        <v>5.0999999999999996</v>
      </c>
      <c r="R88">
        <v>6.25</v>
      </c>
      <c r="S88">
        <v>5.95</v>
      </c>
      <c r="T88">
        <v>7.03</v>
      </c>
      <c r="U88">
        <v>9.99</v>
      </c>
      <c r="V88">
        <v>9.4</v>
      </c>
      <c r="W88">
        <v>15.18</v>
      </c>
      <c r="X88">
        <v>15.55</v>
      </c>
      <c r="Y88">
        <v>13.17</v>
      </c>
      <c r="Z88">
        <v>10.02</v>
      </c>
      <c r="AA88">
        <v>8.61</v>
      </c>
      <c r="AB88">
        <v>8.36</v>
      </c>
      <c r="AC88">
        <v>8.56</v>
      </c>
      <c r="AD88">
        <v>5.73</v>
      </c>
      <c r="AE88">
        <v>5.01</v>
      </c>
      <c r="AF88">
        <v>4.43</v>
      </c>
      <c r="AG88">
        <v>6.94</v>
      </c>
      <c r="AH88">
        <v>6.07</v>
      </c>
      <c r="AI88">
        <v>5.71</v>
      </c>
      <c r="AJ88">
        <v>6.44</v>
      </c>
      <c r="AK88">
        <v>8.17</v>
      </c>
      <c r="AL88">
        <v>7.14</v>
      </c>
      <c r="AM88">
        <v>8.27</v>
      </c>
      <c r="AN88">
        <v>7.24</v>
      </c>
    </row>
    <row r="89" spans="1:40" x14ac:dyDescent="0.3">
      <c r="A89" s="10" t="s">
        <v>529</v>
      </c>
      <c r="B89">
        <v>7.58</v>
      </c>
      <c r="C89">
        <v>8.4</v>
      </c>
      <c r="D89">
        <v>9.8000000000000007</v>
      </c>
      <c r="E89">
        <v>12.2</v>
      </c>
      <c r="F89">
        <v>9.81</v>
      </c>
      <c r="G89">
        <v>15.97</v>
      </c>
      <c r="H89">
        <v>22.18</v>
      </c>
      <c r="I89">
        <v>19.350000000000001</v>
      </c>
      <c r="J89">
        <v>23.61</v>
      </c>
      <c r="K89">
        <v>10.57</v>
      </c>
      <c r="L89">
        <v>19.670000000000002</v>
      </c>
      <c r="M89">
        <v>19.41</v>
      </c>
      <c r="N89">
        <v>20.420000000000002</v>
      </c>
      <c r="O89">
        <v>21.63</v>
      </c>
      <c r="P89">
        <v>26.01</v>
      </c>
      <c r="Q89">
        <v>22.46</v>
      </c>
      <c r="R89">
        <v>19.3</v>
      </c>
      <c r="S89">
        <v>18.309999999999999</v>
      </c>
      <c r="T89">
        <v>10.87</v>
      </c>
      <c r="U89">
        <v>15.27</v>
      </c>
      <c r="V89">
        <v>18.64</v>
      </c>
      <c r="W89">
        <v>23.91</v>
      </c>
      <c r="X89">
        <v>26.8</v>
      </c>
      <c r="Y89">
        <v>23.42</v>
      </c>
      <c r="Z89">
        <v>20.95</v>
      </c>
      <c r="AA89">
        <v>26.12</v>
      </c>
      <c r="AB89">
        <v>29.24</v>
      </c>
      <c r="AC89">
        <v>30.11</v>
      </c>
    </row>
    <row r="90" spans="1:40" x14ac:dyDescent="0.3">
      <c r="A90" s="10" t="s">
        <v>530</v>
      </c>
      <c r="B90">
        <v>12.2156</v>
      </c>
      <c r="C90">
        <v>11.2029</v>
      </c>
      <c r="D90">
        <v>11.851900000000001</v>
      </c>
      <c r="E90">
        <v>11.762700000000001</v>
      </c>
      <c r="F90">
        <v>13.359500000000001</v>
      </c>
      <c r="G90">
        <v>14.5002</v>
      </c>
      <c r="H90">
        <v>14.5229</v>
      </c>
      <c r="I90">
        <v>13.8</v>
      </c>
      <c r="J90">
        <v>13.5177</v>
      </c>
      <c r="K90">
        <v>13.4787</v>
      </c>
      <c r="L90">
        <v>13.5692</v>
      </c>
      <c r="M90">
        <v>14.4369</v>
      </c>
      <c r="N90">
        <v>14.331899999999999</v>
      </c>
      <c r="O90">
        <v>14.703099999999999</v>
      </c>
      <c r="P90">
        <v>14.0321</v>
      </c>
      <c r="Q90">
        <v>13.7227</v>
      </c>
      <c r="R90">
        <v>15.5791</v>
      </c>
      <c r="S90">
        <v>16.2379</v>
      </c>
      <c r="T90">
        <v>16.552399999999999</v>
      </c>
      <c r="U90">
        <v>15.5558</v>
      </c>
      <c r="V90">
        <v>10.3805</v>
      </c>
      <c r="W90">
        <v>10.7354</v>
      </c>
      <c r="X90">
        <v>10.184100000000001</v>
      </c>
      <c r="Y90">
        <v>10.817</v>
      </c>
      <c r="Z90">
        <v>13.2554</v>
      </c>
      <c r="AA90">
        <v>14.235099999999999</v>
      </c>
      <c r="AB90">
        <v>14.2392</v>
      </c>
      <c r="AC90">
        <v>15.4366</v>
      </c>
      <c r="AD90">
        <v>12.4194</v>
      </c>
      <c r="AE90">
        <v>12.6564</v>
      </c>
      <c r="AF90">
        <v>14.2576</v>
      </c>
      <c r="AG90">
        <v>13.512700000000001</v>
      </c>
      <c r="AH90">
        <v>12.7423</v>
      </c>
      <c r="AI90">
        <v>11.771100000000001</v>
      </c>
      <c r="AJ90">
        <v>13.791</v>
      </c>
      <c r="AK90">
        <v>14.3185</v>
      </c>
      <c r="AL90">
        <v>13.595800000000001</v>
      </c>
      <c r="AM90">
        <v>17.5578</v>
      </c>
      <c r="AN90">
        <v>16.078700000000001</v>
      </c>
    </row>
    <row r="91" spans="1:40" x14ac:dyDescent="0.3">
      <c r="A91" s="10" t="s">
        <v>531</v>
      </c>
      <c r="B91">
        <v>580.26800000000003</v>
      </c>
      <c r="C91">
        <v>503.34500000000003</v>
      </c>
      <c r="D91">
        <v>496.69299999999998</v>
      </c>
      <c r="E91">
        <v>536.87800000000004</v>
      </c>
      <c r="F91">
        <v>606.61699999999996</v>
      </c>
      <c r="G91">
        <v>580.55200000000002</v>
      </c>
      <c r="H91">
        <v>641.36699999999996</v>
      </c>
      <c r="I91">
        <v>541.06299999999999</v>
      </c>
      <c r="J91">
        <v>515.88300000000004</v>
      </c>
      <c r="K91">
        <v>479.06700000000001</v>
      </c>
      <c r="L91">
        <v>553.50099999999998</v>
      </c>
      <c r="M91">
        <v>570.55700000000002</v>
      </c>
      <c r="N91">
        <v>567.24599999999998</v>
      </c>
      <c r="O91">
        <v>639.851</v>
      </c>
      <c r="P91">
        <v>609.52</v>
      </c>
      <c r="Q91">
        <v>522.00099999999998</v>
      </c>
      <c r="R91">
        <v>549.17399999999998</v>
      </c>
      <c r="S91">
        <v>570.25300000000004</v>
      </c>
      <c r="T91">
        <v>518.12199999999996</v>
      </c>
      <c r="U91">
        <v>540.95799999999997</v>
      </c>
      <c r="V91">
        <v>391.029</v>
      </c>
      <c r="W91">
        <v>380.15300000000002</v>
      </c>
      <c r="X91">
        <v>355.38200000000001</v>
      </c>
      <c r="Y91">
        <v>393.22300000000001</v>
      </c>
      <c r="Z91">
        <v>510.589</v>
      </c>
      <c r="AA91">
        <v>505.98099999999999</v>
      </c>
      <c r="AB91">
        <v>475.92599999999999</v>
      </c>
      <c r="AC91">
        <v>579.17899999999997</v>
      </c>
      <c r="AD91">
        <v>647.79200000000003</v>
      </c>
      <c r="AE91">
        <v>599.15700000000004</v>
      </c>
      <c r="AF91">
        <v>761.72699999999998</v>
      </c>
      <c r="AG91">
        <v>867.83100000000002</v>
      </c>
      <c r="AH91">
        <v>958.06799999999998</v>
      </c>
      <c r="AI91">
        <v>1070.5309999999999</v>
      </c>
      <c r="AJ91">
        <v>1180.348</v>
      </c>
      <c r="AK91">
        <v>1432.6489999999999</v>
      </c>
      <c r="AL91">
        <v>1527.07</v>
      </c>
      <c r="AM91">
        <v>1675.5650000000001</v>
      </c>
      <c r="AN91">
        <v>1962.3989999999999</v>
      </c>
    </row>
    <row r="92" spans="1:40" x14ac:dyDescent="0.3">
      <c r="A92" s="10" t="s">
        <v>532</v>
      </c>
      <c r="B92">
        <v>14.9558</v>
      </c>
      <c r="C92">
        <v>15.9488</v>
      </c>
      <c r="D92">
        <v>4.8028000000000004</v>
      </c>
      <c r="E92">
        <v>5.0777999999999999</v>
      </c>
      <c r="F92">
        <v>6.718</v>
      </c>
      <c r="G92">
        <v>8.9224999999999994</v>
      </c>
      <c r="H92">
        <v>10.687799999999999</v>
      </c>
      <c r="I92">
        <v>13.138299999999999</v>
      </c>
      <c r="J92">
        <v>13.905900000000001</v>
      </c>
      <c r="K92">
        <v>10.661899999999999</v>
      </c>
      <c r="L92">
        <v>13.797499999999999</v>
      </c>
      <c r="M92">
        <v>17.3429</v>
      </c>
      <c r="N92">
        <v>17.8156</v>
      </c>
      <c r="O92">
        <v>19.081800000000001</v>
      </c>
      <c r="P92">
        <v>14.495200000000001</v>
      </c>
      <c r="Q92">
        <v>10.8788</v>
      </c>
      <c r="R92">
        <v>14.928800000000001</v>
      </c>
      <c r="S92">
        <v>12.2622</v>
      </c>
      <c r="T92">
        <v>10.9777</v>
      </c>
      <c r="U92">
        <v>12.989800000000001</v>
      </c>
      <c r="V92">
        <v>7.0915999999999997</v>
      </c>
      <c r="W92">
        <v>10.678900000000001</v>
      </c>
      <c r="X92">
        <v>11.719900000000001</v>
      </c>
      <c r="Y92">
        <v>22.5611</v>
      </c>
      <c r="Z92">
        <v>23.647200000000002</v>
      </c>
      <c r="AA92">
        <v>28.214300000000001</v>
      </c>
      <c r="AB92">
        <v>23.162600000000001</v>
      </c>
      <c r="AC92">
        <v>29.899000000000001</v>
      </c>
      <c r="AD92">
        <v>24.123699999999999</v>
      </c>
      <c r="AE92">
        <v>23.3062</v>
      </c>
      <c r="AF92">
        <v>28.116599999999998</v>
      </c>
      <c r="AG92">
        <v>30.8795</v>
      </c>
      <c r="AH92">
        <v>31.264700000000001</v>
      </c>
      <c r="AI92">
        <v>32.090000000000003</v>
      </c>
      <c r="AJ92">
        <v>10.85</v>
      </c>
      <c r="AK92">
        <v>14.56</v>
      </c>
      <c r="AL92">
        <v>17.91</v>
      </c>
      <c r="AM92">
        <v>18.440000000000001</v>
      </c>
      <c r="AN92">
        <v>18.53</v>
      </c>
    </row>
    <row r="93" spans="1:40" x14ac:dyDescent="0.3">
      <c r="A93" s="10" t="s">
        <v>533</v>
      </c>
      <c r="B93">
        <v>54.317300000000003</v>
      </c>
      <c r="C93">
        <v>52.940399999999997</v>
      </c>
      <c r="D93">
        <v>52.659700000000001</v>
      </c>
      <c r="E93">
        <v>56.783999999999999</v>
      </c>
      <c r="F93">
        <v>71.804500000000004</v>
      </c>
      <c r="G93">
        <v>88.717799999999997</v>
      </c>
      <c r="H93">
        <v>83.026499999999999</v>
      </c>
      <c r="I93">
        <v>72.996200000000002</v>
      </c>
      <c r="J93">
        <v>79.494900000000001</v>
      </c>
      <c r="K93">
        <v>85.654300000000006</v>
      </c>
      <c r="L93">
        <v>88.727400000000003</v>
      </c>
      <c r="M93">
        <v>92.486000000000004</v>
      </c>
      <c r="N93">
        <v>81.191599999999994</v>
      </c>
      <c r="O93">
        <v>88.930099999999996</v>
      </c>
      <c r="P93">
        <v>75.177099999999996</v>
      </c>
      <c r="Q93">
        <v>89.370099999999994</v>
      </c>
      <c r="R93">
        <v>93.822599999999994</v>
      </c>
      <c r="S93">
        <v>104.4248</v>
      </c>
      <c r="T93">
        <v>113.7174</v>
      </c>
      <c r="U93">
        <v>126.63160000000001</v>
      </c>
      <c r="V93">
        <v>133.0977</v>
      </c>
      <c r="W93">
        <v>179.8794</v>
      </c>
      <c r="X93">
        <v>176.79949999999999</v>
      </c>
      <c r="Y93">
        <v>151.9485</v>
      </c>
      <c r="Z93">
        <v>150.2902</v>
      </c>
      <c r="AA93">
        <v>172.00649999999999</v>
      </c>
      <c r="AB93">
        <v>157.6729</v>
      </c>
      <c r="AC93">
        <v>168.0025</v>
      </c>
      <c r="AD93">
        <v>163.32040000000001</v>
      </c>
      <c r="AE93">
        <v>159.5712</v>
      </c>
      <c r="AF93">
        <v>178.90090000000001</v>
      </c>
      <c r="AG93">
        <v>191.5515</v>
      </c>
      <c r="AH93">
        <v>183.89769999999999</v>
      </c>
      <c r="AI93">
        <v>177.03720000000001</v>
      </c>
      <c r="AJ93">
        <v>143.74959999999999</v>
      </c>
      <c r="AK93">
        <v>158.58260000000001</v>
      </c>
      <c r="AL93">
        <v>159.85</v>
      </c>
      <c r="AM93">
        <v>166.03919999999999</v>
      </c>
      <c r="AN93">
        <v>167.46119999999999</v>
      </c>
    </row>
    <row r="94" spans="1:40" x14ac:dyDescent="0.3">
      <c r="A94" s="10" t="s">
        <v>534</v>
      </c>
      <c r="B94">
        <v>8.8292999999999999</v>
      </c>
      <c r="C94">
        <v>8.0690000000000008</v>
      </c>
      <c r="D94">
        <v>5.5353000000000003</v>
      </c>
      <c r="E94">
        <v>5.6620999999999997</v>
      </c>
      <c r="F94">
        <v>5.5922000000000001</v>
      </c>
      <c r="G94">
        <v>6.3837999999999999</v>
      </c>
      <c r="H94">
        <v>6.851</v>
      </c>
      <c r="I94">
        <v>7.7453000000000003</v>
      </c>
      <c r="J94">
        <v>7.4394999999999998</v>
      </c>
      <c r="K94">
        <v>7.2831000000000001</v>
      </c>
      <c r="L94">
        <v>8.3134999999999994</v>
      </c>
      <c r="M94">
        <v>8.0061</v>
      </c>
      <c r="N94">
        <v>7.1200999999999999</v>
      </c>
      <c r="O94">
        <v>7.2378</v>
      </c>
      <c r="P94">
        <v>6.5902000000000003</v>
      </c>
      <c r="Q94">
        <v>4.9821</v>
      </c>
      <c r="R94">
        <v>5.1566999999999998</v>
      </c>
      <c r="S94">
        <v>5.2882999999999996</v>
      </c>
      <c r="T94">
        <v>4.7930000000000001</v>
      </c>
      <c r="U94">
        <v>4.7538999999999998</v>
      </c>
      <c r="V94">
        <v>1.9870000000000001</v>
      </c>
      <c r="W94">
        <v>2.41</v>
      </c>
      <c r="X94">
        <v>2.5550999999999999</v>
      </c>
      <c r="Y94">
        <v>3.6472000000000002</v>
      </c>
      <c r="Z94">
        <v>5.1284999999999998</v>
      </c>
      <c r="AA94">
        <v>6.9976000000000003</v>
      </c>
      <c r="AB94">
        <v>7.5580999999999996</v>
      </c>
      <c r="AC94">
        <v>8.5914000000000001</v>
      </c>
      <c r="AD94">
        <v>9.6908999999999992</v>
      </c>
      <c r="AE94">
        <v>11.142899999999999</v>
      </c>
      <c r="AF94">
        <v>12.470800000000001</v>
      </c>
      <c r="AG94">
        <v>11.648099999999999</v>
      </c>
      <c r="AH94">
        <v>10.9815</v>
      </c>
      <c r="AI94">
        <v>12.236499999999999</v>
      </c>
      <c r="AJ94">
        <v>11.615399999999999</v>
      </c>
      <c r="AK94">
        <v>12.6166</v>
      </c>
      <c r="AL94">
        <v>12.0063</v>
      </c>
      <c r="AM94">
        <v>12.628399999999999</v>
      </c>
      <c r="AN94">
        <v>11.7287</v>
      </c>
    </row>
    <row r="95" spans="1:40" x14ac:dyDescent="0.3">
      <c r="A95" s="10" t="s">
        <v>535</v>
      </c>
      <c r="B95">
        <v>36.381900000000002</v>
      </c>
      <c r="C95">
        <v>42.927999999999997</v>
      </c>
      <c r="D95">
        <v>50.043199999999999</v>
      </c>
      <c r="E95">
        <v>52.8917</v>
      </c>
      <c r="F95">
        <v>60.518500000000003</v>
      </c>
      <c r="G95">
        <v>51.234499999999997</v>
      </c>
      <c r="H95">
        <v>61.370800000000003</v>
      </c>
      <c r="I95">
        <v>80.434200000000004</v>
      </c>
      <c r="J95">
        <v>76.227199999999996</v>
      </c>
      <c r="K95">
        <v>85.357399999999998</v>
      </c>
      <c r="L95">
        <v>77.996300000000005</v>
      </c>
      <c r="M95">
        <v>85.849599999999995</v>
      </c>
      <c r="N95">
        <v>103.1395</v>
      </c>
      <c r="O95">
        <v>92.442599999999999</v>
      </c>
      <c r="P95">
        <v>102.383</v>
      </c>
      <c r="Q95">
        <v>112.0042</v>
      </c>
      <c r="R95">
        <v>133.27510000000001</v>
      </c>
      <c r="S95">
        <v>110.78360000000001</v>
      </c>
      <c r="T95">
        <v>125.67829999999999</v>
      </c>
      <c r="U95">
        <v>116.4057</v>
      </c>
      <c r="V95">
        <v>155.2141</v>
      </c>
      <c r="W95">
        <v>173.30860000000001</v>
      </c>
      <c r="X95">
        <v>169.66300000000001</v>
      </c>
      <c r="Y95">
        <v>194.1671</v>
      </c>
      <c r="Z95">
        <v>226.22460000000001</v>
      </c>
      <c r="AA95">
        <v>240.53809999999999</v>
      </c>
      <c r="AB95">
        <v>197.70050000000001</v>
      </c>
      <c r="AC95">
        <v>156.45189999999999</v>
      </c>
      <c r="AD95">
        <v>166.9135</v>
      </c>
      <c r="AE95">
        <v>186.6694</v>
      </c>
      <c r="AF95">
        <v>200.3982</v>
      </c>
      <c r="AG95">
        <v>203.38030000000001</v>
      </c>
      <c r="AH95">
        <v>193.54669999999999</v>
      </c>
      <c r="AI95">
        <v>222.24879999999999</v>
      </c>
      <c r="AJ95">
        <v>200.01410000000001</v>
      </c>
      <c r="AK95">
        <v>238.52109999999999</v>
      </c>
      <c r="AL95">
        <v>255.78749999999999</v>
      </c>
    </row>
    <row r="96" spans="1:40" x14ac:dyDescent="0.3">
      <c r="A96" s="10" t="s">
        <v>536</v>
      </c>
      <c r="B96">
        <v>25.674700000000001</v>
      </c>
      <c r="C96">
        <v>23.540500000000002</v>
      </c>
      <c r="D96">
        <v>25.855799999999999</v>
      </c>
      <c r="E96">
        <v>25.596900000000002</v>
      </c>
      <c r="F96">
        <v>28.146999999999998</v>
      </c>
      <c r="G96">
        <v>30.474900000000002</v>
      </c>
      <c r="H96">
        <v>29.704599999999999</v>
      </c>
      <c r="I96">
        <v>29.480799999999999</v>
      </c>
      <c r="J96">
        <v>31.633099999999999</v>
      </c>
      <c r="K96">
        <v>33.014499999999998</v>
      </c>
      <c r="L96">
        <v>32.7121</v>
      </c>
      <c r="M96">
        <v>33.988500000000002</v>
      </c>
      <c r="N96">
        <v>32.395499999999998</v>
      </c>
      <c r="O96">
        <v>31.621400000000001</v>
      </c>
      <c r="P96">
        <v>31.826699999999999</v>
      </c>
      <c r="Q96">
        <v>34.920999999999999</v>
      </c>
      <c r="R96">
        <v>38.263100000000001</v>
      </c>
      <c r="S96">
        <v>40.421599999999998</v>
      </c>
      <c r="T96">
        <v>44.148299999999999</v>
      </c>
      <c r="U96">
        <v>42.850299999999997</v>
      </c>
      <c r="V96">
        <v>43.515999999999998</v>
      </c>
      <c r="W96">
        <v>41.784599999999998</v>
      </c>
      <c r="X96">
        <v>44.458199999999998</v>
      </c>
      <c r="Y96">
        <v>42.867600000000003</v>
      </c>
      <c r="Z96">
        <v>45.396999999999998</v>
      </c>
      <c r="AA96">
        <v>46.102499999999999</v>
      </c>
      <c r="AB96">
        <v>47.620699999999999</v>
      </c>
      <c r="AC96">
        <v>52.217500000000001</v>
      </c>
      <c r="AD96">
        <v>52.989699999999999</v>
      </c>
      <c r="AE96">
        <v>46.102899999999998</v>
      </c>
      <c r="AF96">
        <v>48.110500000000002</v>
      </c>
      <c r="AG96">
        <v>51.537500000000001</v>
      </c>
      <c r="AH96">
        <v>51.690800000000003</v>
      </c>
      <c r="AI96">
        <v>47.205500000000001</v>
      </c>
      <c r="AJ96">
        <v>50.392099999999999</v>
      </c>
      <c r="AK96">
        <v>50.0471</v>
      </c>
      <c r="AL96">
        <v>50.25</v>
      </c>
      <c r="AM96">
        <v>58.651200000000003</v>
      </c>
      <c r="AN96">
        <v>57.578699999999998</v>
      </c>
    </row>
    <row r="97" spans="1:40" x14ac:dyDescent="0.3">
      <c r="A97" s="10" t="s">
        <v>537</v>
      </c>
      <c r="B97">
        <v>17.130800000000001</v>
      </c>
      <c r="C97">
        <v>17.172899999999998</v>
      </c>
      <c r="D97">
        <v>14.4573</v>
      </c>
      <c r="E97">
        <v>13.9224</v>
      </c>
      <c r="F97">
        <v>14.353</v>
      </c>
      <c r="G97">
        <v>15.971500000000001</v>
      </c>
      <c r="H97">
        <v>18.6648</v>
      </c>
      <c r="I97">
        <v>20.254799999999999</v>
      </c>
      <c r="J97">
        <v>19.276700000000002</v>
      </c>
      <c r="K97">
        <v>19.866399999999999</v>
      </c>
      <c r="L97">
        <v>22.457999999999998</v>
      </c>
      <c r="M97">
        <v>25.1234</v>
      </c>
      <c r="N97">
        <v>24.7485</v>
      </c>
      <c r="O97">
        <v>26.009699999999999</v>
      </c>
      <c r="P97">
        <v>25.452300000000001</v>
      </c>
      <c r="Q97">
        <v>19.346800000000002</v>
      </c>
      <c r="R97">
        <v>19.474599999999999</v>
      </c>
      <c r="S97">
        <v>19.737400000000001</v>
      </c>
      <c r="T97">
        <v>19.3612</v>
      </c>
      <c r="U97">
        <v>21.299099999999999</v>
      </c>
      <c r="V97">
        <v>12.8415</v>
      </c>
      <c r="W97">
        <v>15.9308</v>
      </c>
      <c r="X97">
        <v>17.700600000000001</v>
      </c>
      <c r="Y97">
        <v>23.700700000000001</v>
      </c>
      <c r="Z97">
        <v>28.203600000000002</v>
      </c>
      <c r="AA97">
        <v>28.8263</v>
      </c>
      <c r="AB97">
        <v>27.950700000000001</v>
      </c>
      <c r="AC97">
        <v>28.700099999999999</v>
      </c>
      <c r="AD97">
        <v>24.7121</v>
      </c>
      <c r="AE97">
        <v>22.336200000000002</v>
      </c>
      <c r="AF97">
        <v>31.195900000000002</v>
      </c>
      <c r="AG97">
        <v>31.4346</v>
      </c>
      <c r="AH97">
        <v>38.277799999999999</v>
      </c>
      <c r="AI97">
        <v>37.8628</v>
      </c>
      <c r="AJ97">
        <v>36.475900000000003</v>
      </c>
      <c r="AK97">
        <v>38.170400000000001</v>
      </c>
      <c r="AL97">
        <v>38.699599999999997</v>
      </c>
      <c r="AM97">
        <v>43.126899999999999</v>
      </c>
      <c r="AN97">
        <v>37.279200000000003</v>
      </c>
    </row>
    <row r="98" spans="1:40" x14ac:dyDescent="0.3">
      <c r="A98" s="10" t="s">
        <v>538</v>
      </c>
      <c r="B98">
        <v>4.78</v>
      </c>
      <c r="C98">
        <v>4.55</v>
      </c>
      <c r="D98">
        <v>2.93</v>
      </c>
      <c r="E98">
        <v>3.11</v>
      </c>
      <c r="F98">
        <v>5.0599999999999996</v>
      </c>
      <c r="G98">
        <v>9.0299999999999994</v>
      </c>
      <c r="H98">
        <v>9.51</v>
      </c>
      <c r="I98">
        <v>7.59</v>
      </c>
      <c r="J98">
        <v>6.92</v>
      </c>
      <c r="K98">
        <v>6.35</v>
      </c>
      <c r="L98">
        <v>5.46</v>
      </c>
      <c r="M98">
        <v>6.56</v>
      </c>
      <c r="N98">
        <v>6.72</v>
      </c>
      <c r="O98">
        <v>7.48</v>
      </c>
      <c r="P98">
        <v>5.64</v>
      </c>
      <c r="Q98">
        <v>5</v>
      </c>
      <c r="R98">
        <v>4.45</v>
      </c>
      <c r="S98">
        <v>3.73</v>
      </c>
      <c r="T98">
        <v>4.0999999999999996</v>
      </c>
      <c r="U98">
        <v>5.29</v>
      </c>
      <c r="V98">
        <v>3.24</v>
      </c>
      <c r="W98">
        <v>6.9</v>
      </c>
      <c r="X98">
        <v>8.4700000000000006</v>
      </c>
      <c r="Y98">
        <v>10.46</v>
      </c>
      <c r="Z98">
        <v>8.15</v>
      </c>
      <c r="AA98">
        <v>6.91</v>
      </c>
      <c r="AB98">
        <v>4.9800000000000004</v>
      </c>
      <c r="AC98">
        <v>4.9400000000000004</v>
      </c>
      <c r="AD98">
        <v>3.66</v>
      </c>
      <c r="AE98">
        <v>3.46</v>
      </c>
      <c r="AF98">
        <v>5.09</v>
      </c>
      <c r="AG98">
        <v>5.15</v>
      </c>
      <c r="AH98">
        <v>4.3099999999999996</v>
      </c>
      <c r="AI98">
        <v>3.7</v>
      </c>
      <c r="AJ98">
        <v>5.0999999999999996</v>
      </c>
      <c r="AK98">
        <v>5.03</v>
      </c>
      <c r="AL98">
        <v>6.69</v>
      </c>
      <c r="AM98">
        <v>6.29</v>
      </c>
      <c r="AN98">
        <v>6.17</v>
      </c>
    </row>
    <row r="99" spans="1:40" x14ac:dyDescent="0.3">
      <c r="A99" s="10" t="s">
        <v>539</v>
      </c>
      <c r="B99">
        <v>12.348699999999999</v>
      </c>
      <c r="C99">
        <v>10.8657</v>
      </c>
      <c r="D99">
        <v>8.2085000000000008</v>
      </c>
      <c r="E99">
        <v>6.9307999999999996</v>
      </c>
      <c r="F99">
        <v>8.7890999999999995</v>
      </c>
      <c r="G99">
        <v>7.8356000000000003</v>
      </c>
      <c r="H99">
        <v>9.4055999999999997</v>
      </c>
      <c r="I99">
        <v>10.2965</v>
      </c>
      <c r="J99">
        <v>10.5405</v>
      </c>
      <c r="K99">
        <v>9.4321999999999999</v>
      </c>
      <c r="L99">
        <v>10.158300000000001</v>
      </c>
      <c r="M99">
        <v>10.613</v>
      </c>
      <c r="N99">
        <v>9.8924000000000003</v>
      </c>
      <c r="O99">
        <v>10.6416</v>
      </c>
      <c r="P99">
        <v>12.602399999999999</v>
      </c>
      <c r="Q99">
        <v>11.7415</v>
      </c>
      <c r="R99">
        <v>14.6456</v>
      </c>
      <c r="S99">
        <v>15.1006</v>
      </c>
      <c r="T99">
        <v>14.9236</v>
      </c>
      <c r="U99">
        <v>17.657699999999998</v>
      </c>
      <c r="V99">
        <v>11.0337</v>
      </c>
      <c r="W99">
        <v>14.5862</v>
      </c>
      <c r="X99">
        <v>15.125999999999999</v>
      </c>
      <c r="Y99">
        <v>14.652699999999999</v>
      </c>
      <c r="Z99">
        <v>16.125</v>
      </c>
      <c r="AA99">
        <v>17.448</v>
      </c>
      <c r="AB99">
        <v>17.345099999999999</v>
      </c>
      <c r="AC99">
        <v>16.979900000000001</v>
      </c>
      <c r="AD99">
        <v>18.599399999999999</v>
      </c>
      <c r="AE99">
        <v>17.4283</v>
      </c>
      <c r="AF99">
        <v>19.049600000000002</v>
      </c>
      <c r="AG99">
        <v>17.721299999999999</v>
      </c>
      <c r="AH99">
        <v>17.413900000000002</v>
      </c>
      <c r="AI99">
        <v>16.569099999999999</v>
      </c>
      <c r="AJ99">
        <v>17.494499999999999</v>
      </c>
      <c r="AK99">
        <v>20.400300000000001</v>
      </c>
      <c r="AL99">
        <v>20.9314</v>
      </c>
      <c r="AM99">
        <v>20.367899999999999</v>
      </c>
      <c r="AN99">
        <v>22.826499999999999</v>
      </c>
    </row>
    <row r="100" spans="1:40" x14ac:dyDescent="0.3">
      <c r="A100" s="10" t="s">
        <v>540</v>
      </c>
      <c r="B100">
        <v>26.461500000000001</v>
      </c>
      <c r="C100">
        <v>23.5289</v>
      </c>
      <c r="D100">
        <v>35.130600000000001</v>
      </c>
      <c r="E100">
        <v>39.212400000000002</v>
      </c>
      <c r="F100">
        <v>38.777900000000002</v>
      </c>
      <c r="G100">
        <v>44.1556</v>
      </c>
      <c r="H100">
        <v>48.9176</v>
      </c>
      <c r="I100">
        <v>36.8367</v>
      </c>
      <c r="J100">
        <v>38.381300000000003</v>
      </c>
      <c r="K100">
        <v>36.808300000000003</v>
      </c>
      <c r="L100">
        <v>38.816899999999997</v>
      </c>
      <c r="M100">
        <v>41.351199999999999</v>
      </c>
      <c r="N100">
        <v>48.806899999999999</v>
      </c>
      <c r="O100">
        <v>43.632800000000003</v>
      </c>
      <c r="P100">
        <v>38.816400000000002</v>
      </c>
      <c r="Q100">
        <v>48.793900000000001</v>
      </c>
      <c r="R100">
        <v>42.8581</v>
      </c>
      <c r="S100">
        <v>58.283200000000001</v>
      </c>
      <c r="T100">
        <v>66.299899999999994</v>
      </c>
    </row>
    <row r="101" spans="1:40" x14ac:dyDescent="0.3">
      <c r="A101" s="10" t="s">
        <v>541</v>
      </c>
      <c r="B101">
        <v>53.420900000000003</v>
      </c>
      <c r="C101">
        <v>48.557200000000002</v>
      </c>
      <c r="D101">
        <v>48.089700000000001</v>
      </c>
      <c r="E101">
        <v>55.101799999999997</v>
      </c>
      <c r="F101">
        <v>61.735799999999998</v>
      </c>
      <c r="G101">
        <v>54.892899999999997</v>
      </c>
      <c r="H101">
        <v>62.153599999999997</v>
      </c>
      <c r="I101">
        <v>64.093100000000007</v>
      </c>
      <c r="J101">
        <v>63.377000000000002</v>
      </c>
      <c r="K101">
        <v>65.903300000000002</v>
      </c>
      <c r="L101">
        <v>64.351699999999994</v>
      </c>
      <c r="M101">
        <v>67.932299999999998</v>
      </c>
      <c r="N101">
        <v>73.900000000000006</v>
      </c>
      <c r="O101">
        <v>82.861500000000007</v>
      </c>
      <c r="P101">
        <v>82.831699999999998</v>
      </c>
      <c r="Q101">
        <v>83.0505</v>
      </c>
      <c r="R101">
        <v>91.375399999999999</v>
      </c>
      <c r="S101">
        <v>100.13800000000001</v>
      </c>
      <c r="T101">
        <v>104.196</v>
      </c>
      <c r="U101">
        <v>108.08499999999999</v>
      </c>
      <c r="V101">
        <v>75.779799999999994</v>
      </c>
      <c r="W101">
        <v>85.069599999999994</v>
      </c>
      <c r="X101">
        <v>89.8934</v>
      </c>
      <c r="Y101">
        <v>100.44629999999999</v>
      </c>
      <c r="Z101">
        <v>104.1165</v>
      </c>
      <c r="AA101">
        <v>111.785</v>
      </c>
      <c r="AB101">
        <v>107.0108</v>
      </c>
      <c r="AC101">
        <v>111.2479</v>
      </c>
      <c r="AD101">
        <v>101.988</v>
      </c>
      <c r="AE101">
        <v>103.4302</v>
      </c>
      <c r="AF101">
        <v>116.0817</v>
      </c>
      <c r="AG101">
        <v>129.5488</v>
      </c>
      <c r="AH101">
        <v>138.9479</v>
      </c>
      <c r="AI101">
        <v>133.1593</v>
      </c>
      <c r="AJ101">
        <v>141.1858</v>
      </c>
      <c r="AK101">
        <v>148.63550000000001</v>
      </c>
      <c r="AL101">
        <v>135.81489999999999</v>
      </c>
      <c r="AM101">
        <v>154.78219999999999</v>
      </c>
      <c r="AN101">
        <v>156.5864</v>
      </c>
    </row>
    <row r="102" spans="1:40" x14ac:dyDescent="0.3">
      <c r="A102" s="10" t="s">
        <v>542</v>
      </c>
      <c r="B102">
        <v>31.6676</v>
      </c>
      <c r="C102">
        <v>35.267400000000002</v>
      </c>
      <c r="D102">
        <v>34.3001</v>
      </c>
      <c r="E102">
        <v>33.5702</v>
      </c>
      <c r="F102">
        <v>33.888800000000003</v>
      </c>
      <c r="G102">
        <v>32.469299999999997</v>
      </c>
      <c r="H102">
        <v>31.523399999999999</v>
      </c>
      <c r="I102">
        <v>29.415400000000002</v>
      </c>
      <c r="J102">
        <v>31.1158</v>
      </c>
      <c r="K102">
        <v>34.624699999999997</v>
      </c>
      <c r="L102">
        <v>33.9816</v>
      </c>
      <c r="M102">
        <v>35.503900000000002</v>
      </c>
      <c r="N102">
        <v>32.657200000000003</v>
      </c>
      <c r="O102">
        <v>32.626399999999997</v>
      </c>
      <c r="P102">
        <v>34.7575</v>
      </c>
      <c r="Q102">
        <v>36.779499999999999</v>
      </c>
      <c r="R102">
        <v>42.807400000000001</v>
      </c>
      <c r="S102">
        <v>45.3155</v>
      </c>
      <c r="T102">
        <v>42.193800000000003</v>
      </c>
      <c r="U102">
        <v>34.620699999999999</v>
      </c>
      <c r="V102">
        <v>16.295999999999999</v>
      </c>
      <c r="W102">
        <v>19.102799999999998</v>
      </c>
      <c r="X102">
        <v>23.8353</v>
      </c>
      <c r="Y102">
        <v>32.328499999999998</v>
      </c>
      <c r="Z102">
        <v>34.935499999999998</v>
      </c>
      <c r="AA102">
        <v>41.731699999999996</v>
      </c>
      <c r="AB102">
        <v>42.392600000000002</v>
      </c>
      <c r="AC102">
        <v>49.305500000000002</v>
      </c>
      <c r="AD102">
        <v>34.4191</v>
      </c>
      <c r="AE102">
        <v>36.476700000000001</v>
      </c>
      <c r="AF102">
        <v>34.845100000000002</v>
      </c>
      <c r="AG102">
        <v>42.446899999999999</v>
      </c>
      <c r="AH102">
        <v>40.634700000000002</v>
      </c>
      <c r="AI102">
        <v>36.4542</v>
      </c>
      <c r="AJ102">
        <v>42.226399999999998</v>
      </c>
      <c r="AK102">
        <v>48.681199999999997</v>
      </c>
      <c r="AL102">
        <v>50.5381</v>
      </c>
      <c r="AM102">
        <v>62.301200000000001</v>
      </c>
      <c r="AN102">
        <v>66.484200000000001</v>
      </c>
    </row>
    <row r="103" spans="1:40" x14ac:dyDescent="0.3">
      <c r="A103" s="10" t="s">
        <v>543</v>
      </c>
      <c r="B103">
        <v>0.76</v>
      </c>
      <c r="C103">
        <v>0.72</v>
      </c>
      <c r="D103">
        <v>0.84</v>
      </c>
      <c r="E103">
        <v>3.08</v>
      </c>
      <c r="F103">
        <v>5.8</v>
      </c>
      <c r="G103">
        <v>4</v>
      </c>
      <c r="H103">
        <v>3.4</v>
      </c>
      <c r="I103">
        <v>3.4</v>
      </c>
      <c r="J103">
        <v>3</v>
      </c>
      <c r="K103">
        <v>3.2</v>
      </c>
      <c r="L103">
        <v>3.16</v>
      </c>
      <c r="M103">
        <v>2.6</v>
      </c>
      <c r="N103">
        <v>3.4</v>
      </c>
      <c r="O103">
        <v>4.2</v>
      </c>
      <c r="P103">
        <v>5</v>
      </c>
      <c r="Q103">
        <v>5.08</v>
      </c>
      <c r="R103">
        <v>7.84</v>
      </c>
      <c r="S103">
        <v>8.4</v>
      </c>
      <c r="T103">
        <v>9.69</v>
      </c>
      <c r="U103">
        <v>11.89</v>
      </c>
    </row>
    <row r="104" spans="1:40" x14ac:dyDescent="0.3">
      <c r="A104" s="10" t="s">
        <v>544</v>
      </c>
      <c r="B104">
        <v>26.795100000000001</v>
      </c>
      <c r="C104">
        <v>26.238199999999999</v>
      </c>
      <c r="D104">
        <v>23.298300000000001</v>
      </c>
      <c r="E104">
        <v>23.881399999999999</v>
      </c>
      <c r="F104">
        <v>23.906300000000002</v>
      </c>
      <c r="G104">
        <v>25.157</v>
      </c>
      <c r="H104">
        <v>26.412500000000001</v>
      </c>
      <c r="I104">
        <v>29.970700000000001</v>
      </c>
      <c r="J104">
        <v>31.545100000000001</v>
      </c>
      <c r="K104">
        <v>35.232500000000002</v>
      </c>
      <c r="L104">
        <v>34.843200000000003</v>
      </c>
      <c r="M104">
        <v>34.7286</v>
      </c>
      <c r="N104">
        <v>36.315199999999997</v>
      </c>
      <c r="O104">
        <v>38.831499999999998</v>
      </c>
      <c r="P104">
        <v>40.675600000000003</v>
      </c>
      <c r="Q104">
        <v>39.518900000000002</v>
      </c>
      <c r="R104">
        <v>47.966700000000003</v>
      </c>
      <c r="S104">
        <v>45.813899999999997</v>
      </c>
      <c r="T104">
        <v>49.2866</v>
      </c>
      <c r="U104">
        <v>51.236600000000003</v>
      </c>
      <c r="V104">
        <v>45.642699999999998</v>
      </c>
      <c r="W104">
        <v>55.606999999999999</v>
      </c>
      <c r="X104">
        <v>61.9176</v>
      </c>
      <c r="Y104">
        <v>63.021299999999997</v>
      </c>
      <c r="Z104">
        <v>62.445300000000003</v>
      </c>
      <c r="AA104">
        <v>68.026799999999994</v>
      </c>
      <c r="AB104">
        <v>74.926299999999998</v>
      </c>
      <c r="AC104">
        <v>88.330100000000002</v>
      </c>
      <c r="AD104">
        <v>67.296599999999998</v>
      </c>
      <c r="AE104">
        <v>57.4377</v>
      </c>
      <c r="AF104">
        <v>60.167700000000004</v>
      </c>
      <c r="AG104">
        <v>73.608699999999999</v>
      </c>
      <c r="AH104">
        <v>69.631100000000004</v>
      </c>
      <c r="AI104">
        <v>64.723100000000002</v>
      </c>
      <c r="AJ104">
        <v>69.296800000000005</v>
      </c>
      <c r="AK104">
        <v>71.021600000000007</v>
      </c>
      <c r="AL104">
        <v>63.035200000000003</v>
      </c>
      <c r="AM104">
        <v>76.719800000000006</v>
      </c>
      <c r="AN104">
        <v>66.315399999999997</v>
      </c>
    </row>
    <row r="105" spans="1:40" x14ac:dyDescent="0.3">
      <c r="A105" s="10" t="s">
        <v>545</v>
      </c>
      <c r="B105">
        <v>15.2158</v>
      </c>
      <c r="C105">
        <v>14.644600000000001</v>
      </c>
      <c r="D105">
        <v>11.744</v>
      </c>
      <c r="E105">
        <v>14.396599999999999</v>
      </c>
      <c r="F105">
        <v>14.82</v>
      </c>
      <c r="G105">
        <v>14.1571</v>
      </c>
      <c r="H105">
        <v>19.539300000000001</v>
      </c>
      <c r="I105">
        <v>18.979399999999998</v>
      </c>
      <c r="J105">
        <v>23.9481</v>
      </c>
      <c r="K105">
        <v>21.735600000000002</v>
      </c>
      <c r="L105">
        <v>22.996600000000001</v>
      </c>
      <c r="M105">
        <v>29.5853</v>
      </c>
      <c r="N105">
        <v>30.427900000000001</v>
      </c>
      <c r="O105">
        <v>32.344799999999999</v>
      </c>
      <c r="P105">
        <v>41.329799999999999</v>
      </c>
      <c r="Q105">
        <v>29.147300000000001</v>
      </c>
      <c r="R105">
        <v>33.463999999999999</v>
      </c>
      <c r="S105">
        <v>43.7682</v>
      </c>
      <c r="T105">
        <v>49.444800000000001</v>
      </c>
      <c r="U105">
        <v>57.986499999999999</v>
      </c>
      <c r="V105">
        <v>30.7148</v>
      </c>
      <c r="W105">
        <v>46.522799999999997</v>
      </c>
      <c r="X105">
        <v>56.073700000000002</v>
      </c>
      <c r="Y105">
        <v>83.240200000000002</v>
      </c>
      <c r="Z105">
        <v>108.34310000000001</v>
      </c>
      <c r="AA105">
        <v>137.94110000000001</v>
      </c>
      <c r="AB105">
        <v>176.30439999999999</v>
      </c>
      <c r="AC105">
        <v>156.95859999999999</v>
      </c>
      <c r="AD105">
        <v>87.280600000000007</v>
      </c>
      <c r="AE105">
        <v>96.475200000000001</v>
      </c>
      <c r="AF105">
        <v>96.367199999999997</v>
      </c>
      <c r="AG105">
        <v>87.343400000000003</v>
      </c>
      <c r="AH105">
        <v>102.0445</v>
      </c>
      <c r="AI105">
        <v>99.302700000000002</v>
      </c>
      <c r="AJ105">
        <v>148.09200000000001</v>
      </c>
      <c r="AK105">
        <v>150.45240000000001</v>
      </c>
      <c r="AL105">
        <v>187.18870000000001</v>
      </c>
      <c r="AM105">
        <v>172.96129999999999</v>
      </c>
      <c r="AN105">
        <v>160.4915</v>
      </c>
    </row>
    <row r="106" spans="1:40" x14ac:dyDescent="0.3">
      <c r="A106" s="10" t="s">
        <v>546</v>
      </c>
      <c r="B106">
        <v>21.560400000000001</v>
      </c>
      <c r="C106">
        <v>21.598600000000001</v>
      </c>
      <c r="D106">
        <v>19.1739</v>
      </c>
      <c r="E106">
        <v>20.896999999999998</v>
      </c>
      <c r="F106">
        <v>21.845199999999998</v>
      </c>
      <c r="G106">
        <v>21.033000000000001</v>
      </c>
      <c r="H106">
        <v>20.146599999999999</v>
      </c>
      <c r="I106">
        <v>22.158799999999999</v>
      </c>
      <c r="J106">
        <v>23.454799999999999</v>
      </c>
      <c r="K106">
        <v>22.617699999999999</v>
      </c>
      <c r="L106">
        <v>23.3505</v>
      </c>
      <c r="M106">
        <v>23.0624</v>
      </c>
      <c r="N106">
        <v>21.8522</v>
      </c>
      <c r="O106">
        <v>21.733899999999998</v>
      </c>
      <c r="P106">
        <v>21.3323</v>
      </c>
      <c r="Q106">
        <v>19.428100000000001</v>
      </c>
      <c r="R106">
        <v>22.614599999999999</v>
      </c>
      <c r="S106">
        <v>21.346699999999998</v>
      </c>
      <c r="T106">
        <v>22.8537</v>
      </c>
      <c r="U106">
        <v>24.194099999999999</v>
      </c>
      <c r="V106">
        <v>17.932500000000001</v>
      </c>
      <c r="W106">
        <v>17.906099999999999</v>
      </c>
      <c r="X106">
        <v>19.9039</v>
      </c>
      <c r="Y106">
        <v>23.554400000000001</v>
      </c>
      <c r="Z106">
        <v>26.2987</v>
      </c>
      <c r="AA106">
        <v>29.299900000000001</v>
      </c>
      <c r="AB106">
        <v>31.0167</v>
      </c>
      <c r="AC106">
        <v>30.9254</v>
      </c>
      <c r="AD106">
        <v>26.310700000000001</v>
      </c>
      <c r="AE106">
        <v>25.356400000000001</v>
      </c>
      <c r="AF106">
        <v>27.027699999999999</v>
      </c>
      <c r="AG106">
        <v>31.365500000000001</v>
      </c>
      <c r="AH106">
        <v>34.0901</v>
      </c>
      <c r="AI106">
        <v>34.9452</v>
      </c>
      <c r="AJ106">
        <v>39.918599999999998</v>
      </c>
      <c r="AK106">
        <v>39.949399999999997</v>
      </c>
      <c r="AL106">
        <v>37.300199999999997</v>
      </c>
      <c r="AM106">
        <v>43.650399999999998</v>
      </c>
      <c r="AN106">
        <v>45.619599999999998</v>
      </c>
    </row>
    <row r="107" spans="1:40" x14ac:dyDescent="0.3">
      <c r="A107" s="10" t="s">
        <v>547</v>
      </c>
      <c r="B107">
        <v>15.6243</v>
      </c>
      <c r="C107">
        <v>16.7897</v>
      </c>
      <c r="D107">
        <v>18.6387</v>
      </c>
      <c r="E107">
        <v>17.732600000000001</v>
      </c>
      <c r="F107">
        <v>17.587900000000001</v>
      </c>
      <c r="G107">
        <v>17.739799999999999</v>
      </c>
      <c r="H107">
        <v>16.655200000000001</v>
      </c>
      <c r="I107">
        <v>17.153500000000001</v>
      </c>
      <c r="J107">
        <v>16.865500000000001</v>
      </c>
      <c r="K107">
        <v>15.6493</v>
      </c>
      <c r="L107">
        <v>14.7559</v>
      </c>
      <c r="M107">
        <v>15.0509</v>
      </c>
      <c r="N107">
        <v>16.3598</v>
      </c>
      <c r="O107">
        <v>17.4208</v>
      </c>
      <c r="P107">
        <v>18.928699999999999</v>
      </c>
      <c r="Q107">
        <v>20.086600000000001</v>
      </c>
      <c r="R107">
        <v>22.2685</v>
      </c>
      <c r="S107">
        <v>21.082799999999999</v>
      </c>
      <c r="T107">
        <v>24.069900000000001</v>
      </c>
      <c r="U107">
        <v>24.782900000000001</v>
      </c>
      <c r="V107">
        <v>25.445499999999999</v>
      </c>
      <c r="W107">
        <v>25.530200000000001</v>
      </c>
      <c r="X107">
        <v>26.9312</v>
      </c>
      <c r="Y107">
        <v>26.056999999999999</v>
      </c>
      <c r="Z107">
        <v>29.184000000000001</v>
      </c>
      <c r="AA107">
        <v>31.116800000000001</v>
      </c>
      <c r="AB107">
        <v>32.290300000000002</v>
      </c>
      <c r="AC107">
        <v>31.097100000000001</v>
      </c>
      <c r="AD107">
        <v>36.674300000000002</v>
      </c>
      <c r="AE107">
        <v>34.65</v>
      </c>
      <c r="AF107">
        <v>33.774700000000003</v>
      </c>
      <c r="AG107">
        <v>37.761000000000003</v>
      </c>
      <c r="AH107">
        <v>36.754399999999997</v>
      </c>
      <c r="AI107">
        <v>41.566600000000001</v>
      </c>
      <c r="AJ107">
        <v>43.356699999999996</v>
      </c>
    </row>
    <row r="108" spans="1:40" x14ac:dyDescent="0.3">
      <c r="A108" s="10" t="s">
        <v>548</v>
      </c>
      <c r="B108">
        <v>10.053100000000001</v>
      </c>
      <c r="C108">
        <v>10.091900000000001</v>
      </c>
      <c r="D108">
        <v>4.7915000000000001</v>
      </c>
      <c r="E108">
        <v>5.1608000000000001</v>
      </c>
      <c r="F108">
        <v>4.6356999999999999</v>
      </c>
      <c r="G108">
        <v>6.0088999999999997</v>
      </c>
      <c r="H108">
        <v>5.0636999999999999</v>
      </c>
      <c r="I108">
        <v>7.4931000000000001</v>
      </c>
      <c r="J108">
        <v>8.5361999999999991</v>
      </c>
      <c r="K108">
        <v>7.3250999999999999</v>
      </c>
      <c r="L108">
        <v>9.0422999999999991</v>
      </c>
      <c r="M108">
        <v>10.880100000000001</v>
      </c>
      <c r="N108">
        <v>8.9239999999999995</v>
      </c>
      <c r="O108">
        <v>7.1725000000000003</v>
      </c>
      <c r="P108">
        <v>6.4101999999999997</v>
      </c>
      <c r="Q108">
        <v>6.3318000000000003</v>
      </c>
      <c r="R108">
        <v>9.3707999999999991</v>
      </c>
      <c r="S108">
        <v>6.9569999999999999</v>
      </c>
      <c r="T108">
        <v>4.7009999999999996</v>
      </c>
      <c r="U108">
        <v>5.2911000000000001</v>
      </c>
      <c r="V108">
        <v>2.6246999999999998</v>
      </c>
      <c r="W108">
        <v>4.0555000000000003</v>
      </c>
      <c r="X108">
        <v>5.5647000000000002</v>
      </c>
      <c r="Y108">
        <v>8.8066999999999993</v>
      </c>
      <c r="Z108">
        <v>8.5097000000000005</v>
      </c>
      <c r="AA108">
        <v>8.1632999999999996</v>
      </c>
      <c r="AB108">
        <v>7.8270999999999997</v>
      </c>
      <c r="AC108">
        <v>9.0754000000000001</v>
      </c>
      <c r="AD108">
        <v>5.1966000000000001</v>
      </c>
      <c r="AE108">
        <v>5.5235000000000003</v>
      </c>
      <c r="AF108">
        <v>6.7950999999999997</v>
      </c>
      <c r="AG108">
        <v>7.0529999999999999</v>
      </c>
      <c r="AH108">
        <v>6.3169000000000004</v>
      </c>
      <c r="AI108">
        <v>6.5853000000000002</v>
      </c>
      <c r="AJ108">
        <v>7.2728000000000002</v>
      </c>
      <c r="AK108">
        <v>9.4560999999999993</v>
      </c>
      <c r="AL108">
        <v>12.348800000000001</v>
      </c>
      <c r="AM108">
        <v>12.42</v>
      </c>
      <c r="AN108">
        <v>11.641299999999999</v>
      </c>
    </row>
    <row r="109" spans="1:40" x14ac:dyDescent="0.3">
      <c r="A109" s="10" t="s">
        <v>549</v>
      </c>
      <c r="B109">
        <v>9.5625</v>
      </c>
      <c r="C109">
        <v>9.3360000000000003</v>
      </c>
      <c r="D109">
        <v>8.6918000000000006</v>
      </c>
      <c r="E109">
        <v>8.6117000000000008</v>
      </c>
      <c r="F109">
        <v>9.1743000000000006</v>
      </c>
      <c r="G109">
        <v>9.9918999999999993</v>
      </c>
      <c r="H109">
        <v>10.1035</v>
      </c>
      <c r="I109">
        <v>10.2349</v>
      </c>
      <c r="J109">
        <v>10.7181</v>
      </c>
      <c r="K109">
        <v>10.385300000000001</v>
      </c>
      <c r="L109">
        <v>10.3238</v>
      </c>
      <c r="M109">
        <v>10.402900000000001</v>
      </c>
      <c r="N109">
        <v>10.4161</v>
      </c>
      <c r="O109">
        <v>10.1357</v>
      </c>
      <c r="P109">
        <v>10.181100000000001</v>
      </c>
      <c r="Q109">
        <v>10.761200000000001</v>
      </c>
      <c r="R109">
        <v>12.3888</v>
      </c>
      <c r="S109">
        <v>12.266999999999999</v>
      </c>
      <c r="T109">
        <v>12.612</v>
      </c>
      <c r="U109">
        <v>11.6877</v>
      </c>
      <c r="V109">
        <v>5.0385</v>
      </c>
      <c r="W109">
        <v>5.6435000000000004</v>
      </c>
      <c r="X109">
        <v>5.6879999999999997</v>
      </c>
      <c r="Y109">
        <v>7.9279000000000002</v>
      </c>
      <c r="Z109">
        <v>8.6152999999999995</v>
      </c>
      <c r="AA109">
        <v>9.7746999999999993</v>
      </c>
      <c r="AB109">
        <v>9.6498000000000008</v>
      </c>
      <c r="AC109">
        <v>10.138999999999999</v>
      </c>
      <c r="AD109">
        <v>10.1546</v>
      </c>
      <c r="AE109">
        <v>8.6376000000000008</v>
      </c>
      <c r="AF109">
        <v>10.107100000000001</v>
      </c>
      <c r="AG109">
        <v>10.6404</v>
      </c>
      <c r="AH109">
        <v>8.7789000000000001</v>
      </c>
      <c r="AI109">
        <v>8.0246999999999993</v>
      </c>
      <c r="AJ109">
        <v>8.7499000000000002</v>
      </c>
      <c r="AK109">
        <v>8.3080999999999996</v>
      </c>
      <c r="AL109">
        <v>8.1745000000000001</v>
      </c>
      <c r="AM109">
        <v>10.5989</v>
      </c>
      <c r="AN109">
        <v>8.7286000000000001</v>
      </c>
    </row>
    <row r="110" spans="1:40" x14ac:dyDescent="0.3">
      <c r="A110" s="10" t="s">
        <v>550</v>
      </c>
      <c r="B110">
        <v>0.68259999999999998</v>
      </c>
      <c r="C110">
        <v>0.55930000000000002</v>
      </c>
      <c r="D110">
        <v>0.35360000000000003</v>
      </c>
      <c r="E110">
        <v>0.37009999999999998</v>
      </c>
      <c r="F110">
        <v>0.46060000000000001</v>
      </c>
      <c r="G110">
        <v>0.37009999999999998</v>
      </c>
      <c r="H110">
        <v>0.3619</v>
      </c>
      <c r="I110">
        <v>0.46060000000000001</v>
      </c>
      <c r="J110">
        <v>0.33310000000000001</v>
      </c>
      <c r="K110">
        <v>0.40710000000000002</v>
      </c>
      <c r="L110">
        <v>0.49349999999999999</v>
      </c>
      <c r="M110">
        <v>0.50170000000000003</v>
      </c>
      <c r="N110">
        <v>0.57569999999999999</v>
      </c>
      <c r="O110">
        <v>0.54279999999999995</v>
      </c>
      <c r="P110">
        <v>0.55930000000000002</v>
      </c>
      <c r="Q110">
        <v>0.65790000000000004</v>
      </c>
      <c r="R110">
        <v>0.57569999999999999</v>
      </c>
      <c r="S110">
        <v>0.54279999999999995</v>
      </c>
      <c r="T110">
        <v>0.55100000000000005</v>
      </c>
      <c r="U110">
        <v>0.59219999999999995</v>
      </c>
      <c r="V110">
        <v>0.82240000000000002</v>
      </c>
      <c r="W110">
        <v>1.0116000000000001</v>
      </c>
      <c r="X110">
        <v>1.1514</v>
      </c>
      <c r="Y110">
        <v>1.9656</v>
      </c>
      <c r="Z110">
        <v>3.2157</v>
      </c>
      <c r="AA110">
        <v>3.5857999999999999</v>
      </c>
      <c r="AB110">
        <v>3.7421000000000002</v>
      </c>
      <c r="AC110">
        <v>4.2355</v>
      </c>
      <c r="AD110">
        <v>4.4493999999999998</v>
      </c>
      <c r="AE110">
        <v>4.3259999999999996</v>
      </c>
      <c r="AF110">
        <v>4.9535999999999998</v>
      </c>
      <c r="AG110">
        <v>5.3635000000000002</v>
      </c>
      <c r="AH110">
        <v>5.4935999999999998</v>
      </c>
      <c r="AI110">
        <v>6.2697000000000003</v>
      </c>
      <c r="AJ110">
        <v>5.5587999999999997</v>
      </c>
      <c r="AK110">
        <v>6.9109999999999996</v>
      </c>
      <c r="AL110">
        <v>6.6235999999999997</v>
      </c>
      <c r="AM110">
        <v>5.8758999999999997</v>
      </c>
      <c r="AN110">
        <v>6.2302</v>
      </c>
    </row>
    <row r="111" spans="1:40" x14ac:dyDescent="0.3">
      <c r="A111" s="10" t="s">
        <v>551</v>
      </c>
      <c r="B111">
        <v>30.3932</v>
      </c>
      <c r="C111">
        <v>30.3307</v>
      </c>
      <c r="D111">
        <v>28.952300000000001</v>
      </c>
      <c r="E111">
        <v>32.312600000000003</v>
      </c>
      <c r="F111">
        <v>28.941400000000002</v>
      </c>
      <c r="G111">
        <v>30.212900000000001</v>
      </c>
      <c r="H111">
        <v>35.392200000000003</v>
      </c>
      <c r="I111">
        <v>40.236499999999999</v>
      </c>
      <c r="J111">
        <v>43.697600000000001</v>
      </c>
      <c r="K111">
        <v>42.950899999999997</v>
      </c>
      <c r="L111">
        <v>43.416400000000003</v>
      </c>
      <c r="M111">
        <v>46.259599999999999</v>
      </c>
      <c r="N111">
        <v>41.274000000000001</v>
      </c>
      <c r="O111">
        <v>39.802199999999999</v>
      </c>
      <c r="P111">
        <v>40.818600000000004</v>
      </c>
      <c r="Q111">
        <v>34.728000000000002</v>
      </c>
      <c r="R111">
        <v>39.599600000000002</v>
      </c>
      <c r="S111">
        <v>43.231400000000001</v>
      </c>
      <c r="T111">
        <v>49.262799999999999</v>
      </c>
      <c r="U111">
        <v>58.679099999999998</v>
      </c>
      <c r="V111">
        <v>36.658700000000003</v>
      </c>
      <c r="W111">
        <v>38.125900000000001</v>
      </c>
      <c r="X111">
        <v>39.267600000000002</v>
      </c>
      <c r="Y111">
        <v>47.133800000000001</v>
      </c>
      <c r="Z111">
        <v>58.792700000000004</v>
      </c>
      <c r="AA111">
        <v>58.471600000000002</v>
      </c>
      <c r="AB111">
        <v>62.669199999999996</v>
      </c>
      <c r="AC111">
        <v>63.532400000000003</v>
      </c>
      <c r="AD111">
        <v>57.219499999999996</v>
      </c>
      <c r="AE111">
        <v>63.333399999999997</v>
      </c>
      <c r="AF111">
        <v>72.197500000000005</v>
      </c>
      <c r="AG111">
        <v>78.6096</v>
      </c>
      <c r="AH111">
        <v>83.561300000000003</v>
      </c>
      <c r="AI111">
        <v>79.604900000000001</v>
      </c>
      <c r="AJ111">
        <v>85.140900000000002</v>
      </c>
      <c r="AK111">
        <v>80.095399999999998</v>
      </c>
      <c r="AL111">
        <v>82.500299999999996</v>
      </c>
      <c r="AM111">
        <v>108.52330000000001</v>
      </c>
      <c r="AN111">
        <v>130.03819999999999</v>
      </c>
    </row>
    <row r="112" spans="1:40" x14ac:dyDescent="0.3">
      <c r="A112" s="10" t="s">
        <v>552</v>
      </c>
      <c r="B112">
        <v>74.3476</v>
      </c>
      <c r="C112">
        <v>68.03</v>
      </c>
      <c r="D112">
        <v>73.885999999999996</v>
      </c>
      <c r="E112">
        <v>70.3262</v>
      </c>
      <c r="F112">
        <v>72.587299999999999</v>
      </c>
      <c r="G112">
        <v>74.157300000000006</v>
      </c>
      <c r="H112">
        <v>76.6768</v>
      </c>
      <c r="I112">
        <v>78.184100000000001</v>
      </c>
      <c r="J112">
        <v>77.471699999999998</v>
      </c>
      <c r="K112">
        <v>80.784599999999998</v>
      </c>
      <c r="L112">
        <v>85.552800000000005</v>
      </c>
      <c r="M112">
        <v>87.671599999999998</v>
      </c>
      <c r="N112">
        <v>81.416600000000003</v>
      </c>
      <c r="O112">
        <v>79.004900000000006</v>
      </c>
      <c r="P112">
        <v>91.604100000000003</v>
      </c>
      <c r="Q112">
        <v>85.189400000000006</v>
      </c>
      <c r="R112">
        <v>97.789100000000005</v>
      </c>
      <c r="S112">
        <v>105.3289</v>
      </c>
      <c r="T112">
        <v>116.7347</v>
      </c>
      <c r="U112">
        <v>123.6187</v>
      </c>
      <c r="V112">
        <v>107.8117</v>
      </c>
      <c r="W112">
        <v>115.2655</v>
      </c>
      <c r="X112">
        <v>127.9473</v>
      </c>
      <c r="Y112">
        <v>135.9924</v>
      </c>
      <c r="Z112">
        <v>139.7039</v>
      </c>
      <c r="AA112">
        <v>153.5318</v>
      </c>
      <c r="AB112">
        <v>153.4085</v>
      </c>
      <c r="AC112">
        <v>151.46</v>
      </c>
      <c r="AD112">
        <v>169.096</v>
      </c>
      <c r="AE112">
        <v>182.9683</v>
      </c>
      <c r="AF112">
        <v>183.35300000000001</v>
      </c>
      <c r="AG112">
        <v>183.017</v>
      </c>
      <c r="AH112">
        <v>194.62200000000001</v>
      </c>
      <c r="AI112">
        <v>189.48670000000001</v>
      </c>
      <c r="AJ112">
        <v>196.1052</v>
      </c>
      <c r="AK112">
        <v>212.80860000000001</v>
      </c>
      <c r="AL112">
        <v>221.72040000000001</v>
      </c>
      <c r="AM112">
        <v>253.74029999999999</v>
      </c>
      <c r="AN112">
        <v>256.9042</v>
      </c>
    </row>
    <row r="113" spans="1:40" x14ac:dyDescent="0.3">
      <c r="A113" s="10" t="s">
        <v>553</v>
      </c>
      <c r="B113">
        <v>23.801600000000001</v>
      </c>
      <c r="C113">
        <v>21.321300000000001</v>
      </c>
      <c r="D113">
        <v>18.4438</v>
      </c>
      <c r="E113">
        <v>19.555</v>
      </c>
      <c r="F113">
        <v>21.9678</v>
      </c>
      <c r="G113">
        <v>20.073499999999999</v>
      </c>
      <c r="H113">
        <v>20.535599999999999</v>
      </c>
      <c r="I113">
        <v>22.472100000000001</v>
      </c>
      <c r="J113">
        <v>23.657800000000002</v>
      </c>
      <c r="K113">
        <v>24.325700000000001</v>
      </c>
      <c r="L113">
        <v>25.709299999999999</v>
      </c>
      <c r="M113">
        <v>27.4132</v>
      </c>
      <c r="N113">
        <v>23.740100000000002</v>
      </c>
      <c r="O113">
        <v>24.371400000000001</v>
      </c>
      <c r="P113">
        <v>23.062899999999999</v>
      </c>
      <c r="Q113">
        <v>20.533300000000001</v>
      </c>
      <c r="R113">
        <v>23.125</v>
      </c>
      <c r="S113">
        <v>25.533200000000001</v>
      </c>
      <c r="T113">
        <v>26.075500000000002</v>
      </c>
      <c r="U113">
        <v>26.227499999999999</v>
      </c>
      <c r="V113">
        <v>16.8429</v>
      </c>
      <c r="W113">
        <v>24.224499999999999</v>
      </c>
      <c r="X113">
        <v>22.826000000000001</v>
      </c>
      <c r="Y113">
        <v>26.222200000000001</v>
      </c>
      <c r="Z113">
        <v>29.525099999999998</v>
      </c>
      <c r="AA113">
        <v>34.163699999999999</v>
      </c>
      <c r="AB113">
        <v>35.760100000000001</v>
      </c>
      <c r="AC113">
        <v>36.491399999999999</v>
      </c>
      <c r="AD113">
        <v>28.3964</v>
      </c>
      <c r="AE113">
        <v>28.8019</v>
      </c>
      <c r="AF113">
        <v>32.111899999999999</v>
      </c>
      <c r="AG113">
        <v>34.799100000000003</v>
      </c>
      <c r="AH113">
        <v>35.241399999999999</v>
      </c>
      <c r="AI113">
        <v>30.5823</v>
      </c>
      <c r="AJ113">
        <v>31.5746</v>
      </c>
      <c r="AK113">
        <v>32.0199</v>
      </c>
      <c r="AL113">
        <v>35.1434</v>
      </c>
      <c r="AM113">
        <v>38.283299999999997</v>
      </c>
      <c r="AN113">
        <v>43.844900000000003</v>
      </c>
    </row>
    <row r="114" spans="1:40" x14ac:dyDescent="0.3">
      <c r="A114" s="10" t="s">
        <v>554</v>
      </c>
      <c r="B114">
        <v>4.8345000000000002</v>
      </c>
      <c r="C114">
        <v>4.7408000000000001</v>
      </c>
      <c r="D114">
        <v>4.9184000000000001</v>
      </c>
      <c r="E114">
        <v>5.0064000000000002</v>
      </c>
      <c r="F114">
        <v>5.6496000000000004</v>
      </c>
      <c r="G114">
        <v>6.1493000000000002</v>
      </c>
      <c r="H114">
        <v>6.0678999999999998</v>
      </c>
      <c r="I114">
        <v>5.8734000000000002</v>
      </c>
      <c r="J114">
        <v>6.0869999999999997</v>
      </c>
      <c r="K114">
        <v>6.4691000000000001</v>
      </c>
      <c r="L114">
        <v>6.4869000000000003</v>
      </c>
      <c r="M114">
        <v>7.4119999999999999</v>
      </c>
      <c r="N114">
        <v>8.2731999999999992</v>
      </c>
      <c r="O114">
        <v>9.0501000000000005</v>
      </c>
      <c r="P114">
        <v>9.7248000000000001</v>
      </c>
      <c r="Q114">
        <v>10.861000000000001</v>
      </c>
      <c r="R114">
        <v>12.1639</v>
      </c>
      <c r="S114">
        <v>11.6059</v>
      </c>
      <c r="T114">
        <v>13.8232</v>
      </c>
      <c r="U114">
        <v>13.278</v>
      </c>
      <c r="V114">
        <v>11.3558</v>
      </c>
      <c r="W114">
        <v>12.291499999999999</v>
      </c>
      <c r="X114">
        <v>10.872</v>
      </c>
      <c r="Y114">
        <v>11.8858</v>
      </c>
      <c r="Z114">
        <v>12.914999999999999</v>
      </c>
      <c r="AA114">
        <v>14.7987</v>
      </c>
      <c r="AB114">
        <v>14.7529</v>
      </c>
      <c r="AC114">
        <v>15.339399999999999</v>
      </c>
      <c r="AD114">
        <v>10.751899999999999</v>
      </c>
      <c r="AE114">
        <v>10.358499999999999</v>
      </c>
      <c r="AF114">
        <v>11.6441</v>
      </c>
      <c r="AG114">
        <v>12.2599</v>
      </c>
      <c r="AH114">
        <v>11.821199999999999</v>
      </c>
      <c r="AI114">
        <v>11.6005</v>
      </c>
      <c r="AJ114">
        <v>12.381500000000001</v>
      </c>
      <c r="AK114">
        <v>12.7783</v>
      </c>
      <c r="AL114">
        <v>11.3125</v>
      </c>
      <c r="AM114">
        <v>12.151999999999999</v>
      </c>
      <c r="AN114">
        <v>9.8009000000000004</v>
      </c>
    </row>
    <row r="115" spans="1:40" x14ac:dyDescent="0.3">
      <c r="A115" s="10" t="s">
        <v>555</v>
      </c>
      <c r="B115">
        <v>2.36</v>
      </c>
      <c r="C115">
        <v>2.5</v>
      </c>
      <c r="D115">
        <v>2.1800000000000002</v>
      </c>
      <c r="E115">
        <v>1.97</v>
      </c>
      <c r="F115">
        <v>2.86</v>
      </c>
      <c r="G115">
        <v>5.35</v>
      </c>
      <c r="H115">
        <v>5.3</v>
      </c>
      <c r="I115">
        <v>5.19</v>
      </c>
      <c r="J115">
        <v>5.32</v>
      </c>
      <c r="K115">
        <v>6.69</v>
      </c>
      <c r="L115">
        <v>7.63</v>
      </c>
      <c r="M115">
        <v>7.33</v>
      </c>
      <c r="N115">
        <v>6.68</v>
      </c>
      <c r="O115">
        <v>7.66</v>
      </c>
      <c r="P115">
        <v>4.75</v>
      </c>
      <c r="Q115">
        <v>5.01</v>
      </c>
      <c r="R115">
        <v>4.63</v>
      </c>
      <c r="S115">
        <v>4.43</v>
      </c>
      <c r="T115">
        <v>4.5199999999999996</v>
      </c>
      <c r="U115">
        <v>4.8499999999999996</v>
      </c>
      <c r="V115">
        <v>3.2</v>
      </c>
      <c r="W115">
        <v>5.39</v>
      </c>
      <c r="X115">
        <v>5.1100000000000003</v>
      </c>
      <c r="Y115">
        <v>4.67</v>
      </c>
      <c r="Z115">
        <v>3.74</v>
      </c>
      <c r="AA115">
        <v>3.65</v>
      </c>
      <c r="AB115">
        <v>2.87</v>
      </c>
      <c r="AC115">
        <v>3.94</v>
      </c>
      <c r="AD115">
        <v>2.0699999999999998</v>
      </c>
      <c r="AE115">
        <v>1.49</v>
      </c>
      <c r="AF115">
        <v>3.47</v>
      </c>
      <c r="AG115">
        <v>3.64</v>
      </c>
      <c r="AH115">
        <v>3.48</v>
      </c>
      <c r="AI115">
        <v>2.93</v>
      </c>
      <c r="AJ115">
        <v>3.34</v>
      </c>
      <c r="AK115">
        <v>4.5199999999999996</v>
      </c>
      <c r="AL115">
        <v>5.14</v>
      </c>
      <c r="AM115">
        <v>7.08</v>
      </c>
      <c r="AN115">
        <v>7.43</v>
      </c>
    </row>
    <row r="116" spans="1:40" x14ac:dyDescent="0.3">
      <c r="A116" s="10" t="s">
        <v>556</v>
      </c>
      <c r="B116">
        <v>39.389699999999998</v>
      </c>
      <c r="C116">
        <v>37.6965</v>
      </c>
      <c r="D116">
        <v>33.136299999999999</v>
      </c>
      <c r="E116">
        <v>35.445099999999996</v>
      </c>
      <c r="F116">
        <v>34.2273</v>
      </c>
      <c r="G116">
        <v>32.363500000000002</v>
      </c>
      <c r="H116">
        <v>32.610799999999998</v>
      </c>
      <c r="I116">
        <v>37.242600000000003</v>
      </c>
      <c r="J116">
        <v>32.424399999999999</v>
      </c>
      <c r="K116">
        <v>30.3735</v>
      </c>
      <c r="L116">
        <v>32.169499999999999</v>
      </c>
      <c r="M116">
        <v>31.7897</v>
      </c>
      <c r="N116">
        <v>27.776700000000002</v>
      </c>
      <c r="O116">
        <v>35.734699999999997</v>
      </c>
      <c r="P116">
        <v>34.339100000000002</v>
      </c>
      <c r="Q116">
        <v>28.549700000000001</v>
      </c>
      <c r="R116">
        <v>30.271100000000001</v>
      </c>
      <c r="S116">
        <v>30.270099999999999</v>
      </c>
      <c r="T116">
        <v>28.996099999999998</v>
      </c>
      <c r="U116">
        <v>29.062200000000001</v>
      </c>
      <c r="V116">
        <v>13.5611</v>
      </c>
      <c r="W116">
        <v>18.796800000000001</v>
      </c>
      <c r="X116">
        <v>13.8651</v>
      </c>
      <c r="Y116">
        <v>21.218900000000001</v>
      </c>
      <c r="Z116">
        <v>26.946999999999999</v>
      </c>
      <c r="AA116">
        <v>33.664000000000001</v>
      </c>
      <c r="AB116">
        <v>35.9604</v>
      </c>
      <c r="AC116">
        <v>41.246400000000001</v>
      </c>
      <c r="AD116">
        <v>55.463099999999997</v>
      </c>
      <c r="AE116">
        <v>54.956899999999997</v>
      </c>
      <c r="AF116">
        <v>60.949100000000001</v>
      </c>
      <c r="AG116">
        <v>63.9268</v>
      </c>
      <c r="AH116">
        <v>63.558999999999997</v>
      </c>
      <c r="AI116">
        <v>78.961100000000002</v>
      </c>
      <c r="AJ116">
        <v>71.698800000000006</v>
      </c>
      <c r="AK116">
        <v>89.381100000000004</v>
      </c>
      <c r="AL116">
        <v>89.796999999999997</v>
      </c>
      <c r="AM116">
        <v>92.157300000000006</v>
      </c>
      <c r="AN116">
        <v>86.3035</v>
      </c>
    </row>
    <row r="117" spans="1:40" x14ac:dyDescent="0.3">
      <c r="A117" s="10" t="s">
        <v>557</v>
      </c>
      <c r="B117">
        <v>3.85</v>
      </c>
      <c r="C117">
        <v>5.5</v>
      </c>
      <c r="D117">
        <v>5.51</v>
      </c>
      <c r="E117">
        <v>5.42</v>
      </c>
      <c r="F117">
        <v>8.99</v>
      </c>
      <c r="G117">
        <v>8.44</v>
      </c>
      <c r="H117">
        <v>4.3499999999999996</v>
      </c>
      <c r="I117">
        <v>6.2450000000000001</v>
      </c>
      <c r="J117">
        <v>5.83</v>
      </c>
      <c r="K117">
        <v>4.62</v>
      </c>
      <c r="L117">
        <v>5.72</v>
      </c>
      <c r="M117">
        <v>1.6</v>
      </c>
      <c r="N117">
        <v>2.4500000000000002</v>
      </c>
      <c r="O117">
        <v>2.4</v>
      </c>
      <c r="P117">
        <v>2.81</v>
      </c>
      <c r="Q117">
        <v>4.16</v>
      </c>
      <c r="R117">
        <v>5.75</v>
      </c>
      <c r="S117">
        <v>6.45</v>
      </c>
      <c r="T117">
        <v>7.07</v>
      </c>
      <c r="U117">
        <v>11.93</v>
      </c>
      <c r="V117">
        <v>12.29</v>
      </c>
      <c r="W117">
        <v>10.89</v>
      </c>
      <c r="X117">
        <v>15.4</v>
      </c>
      <c r="Y117">
        <v>12.98</v>
      </c>
      <c r="Z117">
        <v>10.85</v>
      </c>
      <c r="AA117">
        <v>12.93</v>
      </c>
      <c r="AB117">
        <v>15.77</v>
      </c>
      <c r="AC117">
        <v>16.05</v>
      </c>
      <c r="AD117">
        <v>15.97</v>
      </c>
      <c r="AE117">
        <v>16.809999999999999</v>
      </c>
    </row>
    <row r="118" spans="1:40" x14ac:dyDescent="0.3">
      <c r="A118" s="10" t="s">
        <v>558</v>
      </c>
      <c r="B118">
        <v>0.92</v>
      </c>
      <c r="C118">
        <v>0.9</v>
      </c>
      <c r="D118">
        <v>0.65</v>
      </c>
      <c r="E118">
        <v>0.61</v>
      </c>
      <c r="F118">
        <v>0.84</v>
      </c>
      <c r="G118">
        <v>1.01</v>
      </c>
      <c r="H118">
        <v>2.2799999999999998</v>
      </c>
      <c r="I118">
        <v>2.54</v>
      </c>
      <c r="J118">
        <v>4.6399999999999997</v>
      </c>
      <c r="K118">
        <v>4.17</v>
      </c>
      <c r="L118">
        <v>3.97</v>
      </c>
      <c r="M118">
        <v>4.24</v>
      </c>
      <c r="N118">
        <v>2.72</v>
      </c>
      <c r="O118">
        <v>2.7</v>
      </c>
      <c r="P118">
        <v>2.75</v>
      </c>
      <c r="Q118">
        <v>2.37</v>
      </c>
      <c r="R118">
        <v>3.2</v>
      </c>
      <c r="S118">
        <v>4.16</v>
      </c>
      <c r="T118">
        <v>3.44</v>
      </c>
      <c r="U118">
        <v>4.25</v>
      </c>
      <c r="V118">
        <v>2.34</v>
      </c>
      <c r="W118">
        <v>3.85</v>
      </c>
      <c r="X118">
        <v>4.84</v>
      </c>
      <c r="Y118">
        <v>6.86</v>
      </c>
      <c r="Z118">
        <v>6.47</v>
      </c>
      <c r="AA118">
        <v>8.9499999999999993</v>
      </c>
      <c r="AB118">
        <v>8.1</v>
      </c>
      <c r="AC118">
        <v>10.32</v>
      </c>
      <c r="AD118">
        <v>7.41</v>
      </c>
      <c r="AE118">
        <v>8.89</v>
      </c>
      <c r="AF118">
        <v>10.7</v>
      </c>
      <c r="AG118">
        <v>12.21</v>
      </c>
      <c r="AH118">
        <v>12.095000000000001</v>
      </c>
      <c r="AI118">
        <v>11.64</v>
      </c>
      <c r="AJ118">
        <v>12.86</v>
      </c>
      <c r="AK118">
        <v>16.16</v>
      </c>
      <c r="AL118">
        <v>17.649999999999999</v>
      </c>
      <c r="AM118">
        <v>20.12</v>
      </c>
      <c r="AN118">
        <v>17.059999999999999</v>
      </c>
    </row>
    <row r="119" spans="1:40" x14ac:dyDescent="0.3">
      <c r="A119" s="10" t="s">
        <v>559</v>
      </c>
      <c r="B119">
        <v>16.937799999999999</v>
      </c>
      <c r="C119">
        <v>19.0867</v>
      </c>
      <c r="D119">
        <v>19.7272</v>
      </c>
      <c r="E119">
        <v>22.9053</v>
      </c>
      <c r="F119">
        <v>23.0197</v>
      </c>
      <c r="G119">
        <v>18.497399999999999</v>
      </c>
      <c r="H119">
        <v>16.4038</v>
      </c>
      <c r="I119">
        <v>17.6021</v>
      </c>
      <c r="J119">
        <v>20.453299999999999</v>
      </c>
      <c r="K119">
        <v>22.7212</v>
      </c>
      <c r="L119">
        <v>22.811</v>
      </c>
      <c r="M119">
        <v>31.640899999999998</v>
      </c>
      <c r="N119">
        <v>37.610999999999997</v>
      </c>
      <c r="O119">
        <v>32.345399999999998</v>
      </c>
      <c r="P119">
        <v>33.039400000000001</v>
      </c>
      <c r="Q119">
        <v>30.471699999999998</v>
      </c>
      <c r="R119">
        <v>32.7928</v>
      </c>
      <c r="S119">
        <v>36.481099999999998</v>
      </c>
      <c r="T119">
        <v>31.819800000000001</v>
      </c>
      <c r="U119">
        <v>32.838799999999999</v>
      </c>
      <c r="V119">
        <v>30.8733</v>
      </c>
      <c r="W119">
        <v>32.497900000000001</v>
      </c>
      <c r="X119">
        <v>31.1799</v>
      </c>
      <c r="Y119">
        <v>28.095700000000001</v>
      </c>
      <c r="Z119">
        <v>22.981300000000001</v>
      </c>
      <c r="AA119">
        <v>30.110800000000001</v>
      </c>
      <c r="AB119">
        <v>25.46</v>
      </c>
      <c r="AC119">
        <v>27.895900000000001</v>
      </c>
      <c r="AD119">
        <v>35.756</v>
      </c>
    </row>
    <row r="120" spans="1:40" x14ac:dyDescent="0.3">
      <c r="A120" s="10" t="s">
        <v>560</v>
      </c>
      <c r="B120">
        <v>2.5419</v>
      </c>
      <c r="C120">
        <v>2.6230000000000002</v>
      </c>
      <c r="D120">
        <v>2.0912000000000002</v>
      </c>
      <c r="E120">
        <v>2.2625000000000002</v>
      </c>
      <c r="F120">
        <v>3.9931999999999999</v>
      </c>
      <c r="G120">
        <v>5.7148000000000003</v>
      </c>
      <c r="H120">
        <v>4.9847000000000001</v>
      </c>
      <c r="I120">
        <v>3.7768000000000002</v>
      </c>
      <c r="J120">
        <v>4.2275</v>
      </c>
      <c r="K120">
        <v>4.7503000000000002</v>
      </c>
      <c r="L120">
        <v>4.7683</v>
      </c>
      <c r="M120">
        <v>4.8855000000000004</v>
      </c>
      <c r="N120">
        <v>4.5880999999999998</v>
      </c>
      <c r="O120">
        <v>4.4619</v>
      </c>
      <c r="P120">
        <v>3.1728999999999998</v>
      </c>
      <c r="Q120">
        <v>3.9661</v>
      </c>
      <c r="R120">
        <v>4.1463999999999999</v>
      </c>
      <c r="S120">
        <v>4.5609999999999999</v>
      </c>
      <c r="T120">
        <v>5.4984999999999999</v>
      </c>
      <c r="U120">
        <v>5.5526</v>
      </c>
      <c r="V120">
        <v>5.0928000000000004</v>
      </c>
      <c r="W120">
        <v>8.8336000000000006</v>
      </c>
      <c r="X120">
        <v>10.5913</v>
      </c>
      <c r="Y120">
        <v>8.4838000000000005</v>
      </c>
      <c r="Z120">
        <v>7.6398000000000001</v>
      </c>
      <c r="AA120">
        <v>7.2008000000000001</v>
      </c>
      <c r="AB120">
        <v>6.2521000000000004</v>
      </c>
      <c r="AC120">
        <v>6.7923</v>
      </c>
      <c r="AD120">
        <v>4.2994000000000003</v>
      </c>
      <c r="AE120">
        <v>4.9408000000000003</v>
      </c>
      <c r="AF120">
        <v>5.2538999999999998</v>
      </c>
      <c r="AG120">
        <v>6.1032999999999999</v>
      </c>
      <c r="AH120">
        <v>6.1138000000000003</v>
      </c>
      <c r="AI120">
        <v>6.0164999999999997</v>
      </c>
      <c r="AJ120">
        <v>7.8350999999999997</v>
      </c>
      <c r="AK120">
        <v>8.1640999999999995</v>
      </c>
      <c r="AL120">
        <v>11.232200000000001</v>
      </c>
      <c r="AM120">
        <v>12.5349</v>
      </c>
      <c r="AN120">
        <v>13.248200000000001</v>
      </c>
    </row>
    <row r="121" spans="1:40" x14ac:dyDescent="0.3">
      <c r="A121" s="10" t="s">
        <v>561</v>
      </c>
      <c r="B121">
        <v>7.57</v>
      </c>
      <c r="C121">
        <v>8.44</v>
      </c>
      <c r="D121">
        <v>5.71</v>
      </c>
      <c r="E121">
        <v>4.24</v>
      </c>
      <c r="F121">
        <v>3.96</v>
      </c>
      <c r="G121">
        <v>4.7300000000000004</v>
      </c>
      <c r="H121">
        <v>5.79</v>
      </c>
      <c r="I121">
        <v>6.77</v>
      </c>
      <c r="J121">
        <v>6.68</v>
      </c>
      <c r="K121">
        <v>6.28</v>
      </c>
      <c r="L121">
        <v>7.13</v>
      </c>
      <c r="M121">
        <v>7.19</v>
      </c>
      <c r="N121">
        <v>6.88</v>
      </c>
      <c r="O121">
        <v>8.93</v>
      </c>
      <c r="P121">
        <v>8.41</v>
      </c>
      <c r="Q121">
        <v>4.6399999999999997</v>
      </c>
      <c r="R121">
        <v>5.51</v>
      </c>
      <c r="S121">
        <v>3.9</v>
      </c>
      <c r="T121">
        <v>3.48</v>
      </c>
      <c r="U121">
        <v>4.87</v>
      </c>
      <c r="V121">
        <v>1.1000000000000001</v>
      </c>
      <c r="W121">
        <v>1.4</v>
      </c>
      <c r="X121">
        <v>1.43</v>
      </c>
      <c r="Y121">
        <v>1.8</v>
      </c>
      <c r="Z121">
        <v>2.66</v>
      </c>
      <c r="AA121">
        <v>3.53</v>
      </c>
      <c r="AB121">
        <v>4.55</v>
      </c>
      <c r="AC121">
        <v>4.82</v>
      </c>
      <c r="AD121">
        <v>6.12</v>
      </c>
      <c r="AE121">
        <v>5.21</v>
      </c>
      <c r="AF121">
        <v>5.01</v>
      </c>
      <c r="AG121">
        <v>4.59</v>
      </c>
      <c r="AH121">
        <v>5.59</v>
      </c>
      <c r="AI121">
        <v>7.25</v>
      </c>
      <c r="AJ121">
        <v>5.72</v>
      </c>
      <c r="AK121">
        <v>6.05</v>
      </c>
      <c r="AL121">
        <v>6.37</v>
      </c>
      <c r="AM121">
        <v>6.26</v>
      </c>
      <c r="AN121">
        <v>7.02</v>
      </c>
    </row>
    <row r="122" spans="1:40" x14ac:dyDescent="0.3">
      <c r="A122" s="10" t="s">
        <v>562</v>
      </c>
      <c r="B122">
        <v>23.115400000000001</v>
      </c>
      <c r="C122">
        <v>23.067900000000002</v>
      </c>
      <c r="D122">
        <v>20.512799999999999</v>
      </c>
      <c r="E122">
        <v>22.682700000000001</v>
      </c>
      <c r="F122">
        <v>22.436199999999999</v>
      </c>
      <c r="G122">
        <v>22.712599999999998</v>
      </c>
      <c r="H122">
        <v>24.620899999999999</v>
      </c>
      <c r="I122">
        <v>23.7165</v>
      </c>
      <c r="J122">
        <v>23.097100000000001</v>
      </c>
      <c r="K122">
        <v>24.421500000000002</v>
      </c>
      <c r="L122">
        <v>23.071200000000001</v>
      </c>
      <c r="M122">
        <v>21.6767</v>
      </c>
      <c r="N122">
        <v>20.762599999999999</v>
      </c>
      <c r="O122">
        <v>22.933700000000002</v>
      </c>
      <c r="P122">
        <v>21.9635</v>
      </c>
      <c r="Q122">
        <v>16.628699999999998</v>
      </c>
      <c r="R122">
        <v>20.6145</v>
      </c>
      <c r="S122">
        <v>22.348500000000001</v>
      </c>
      <c r="T122">
        <v>21.6356</v>
      </c>
      <c r="U122">
        <v>23.220500000000001</v>
      </c>
      <c r="V122">
        <v>9.1289999999999996</v>
      </c>
      <c r="W122">
        <v>14.7722</v>
      </c>
      <c r="X122">
        <v>14.6816</v>
      </c>
      <c r="Y122">
        <v>16.888200000000001</v>
      </c>
      <c r="Z122">
        <v>19.8599</v>
      </c>
      <c r="AA122">
        <v>25.745799999999999</v>
      </c>
      <c r="AB122">
        <v>25.016999999999999</v>
      </c>
      <c r="AC122">
        <v>22.756499999999999</v>
      </c>
      <c r="AD122">
        <v>24.168700000000001</v>
      </c>
      <c r="AE122">
        <v>23.764099999999999</v>
      </c>
      <c r="AF122">
        <v>25.141200000000001</v>
      </c>
      <c r="AG122">
        <v>25.5489</v>
      </c>
      <c r="AH122">
        <v>26.787099999999999</v>
      </c>
      <c r="AI122">
        <v>28.395</v>
      </c>
      <c r="AJ122">
        <v>28.9511</v>
      </c>
      <c r="AK122">
        <v>31.9969</v>
      </c>
      <c r="AL122">
        <v>35.217300000000002</v>
      </c>
      <c r="AM122">
        <v>39.6965</v>
      </c>
      <c r="AN122">
        <v>41.869599999999998</v>
      </c>
    </row>
    <row r="123" spans="1:40" x14ac:dyDescent="0.3">
      <c r="A123" s="10" t="s">
        <v>563</v>
      </c>
      <c r="B123">
        <v>7.0308000000000002</v>
      </c>
      <c r="C123">
        <v>6.5766</v>
      </c>
      <c r="D123">
        <v>6.5193000000000003</v>
      </c>
      <c r="E123">
        <v>6.9842000000000004</v>
      </c>
      <c r="F123">
        <v>7.8879999999999999</v>
      </c>
      <c r="G123">
        <v>8.6534999999999993</v>
      </c>
      <c r="H123">
        <v>8.3424999999999994</v>
      </c>
      <c r="I123">
        <v>8.3423999999999996</v>
      </c>
      <c r="J123">
        <v>8.9672000000000001</v>
      </c>
      <c r="K123">
        <v>9.1189</v>
      </c>
      <c r="L123">
        <v>9.5559999999999992</v>
      </c>
      <c r="M123">
        <v>10.4177</v>
      </c>
      <c r="N123">
        <v>10.286099999999999</v>
      </c>
      <c r="O123">
        <v>11.223000000000001</v>
      </c>
      <c r="P123">
        <v>12.2075</v>
      </c>
      <c r="Q123">
        <v>12.1837</v>
      </c>
      <c r="R123">
        <v>14.9634</v>
      </c>
      <c r="S123">
        <v>14.620200000000001</v>
      </c>
      <c r="T123">
        <v>15.712999999999999</v>
      </c>
      <c r="U123">
        <v>14.9841</v>
      </c>
      <c r="V123">
        <v>12.5944</v>
      </c>
      <c r="W123">
        <v>14.122400000000001</v>
      </c>
      <c r="X123">
        <v>14.1303</v>
      </c>
      <c r="Y123">
        <v>14.066000000000001</v>
      </c>
      <c r="Z123">
        <v>15.3597</v>
      </c>
      <c r="AA123">
        <v>16.9682</v>
      </c>
      <c r="AB123">
        <v>17.9328</v>
      </c>
      <c r="AC123">
        <v>20.059799999999999</v>
      </c>
      <c r="AD123">
        <v>14.8408</v>
      </c>
      <c r="AE123">
        <v>13.338100000000001</v>
      </c>
      <c r="AF123">
        <v>14.3332</v>
      </c>
      <c r="AG123">
        <v>15.3226</v>
      </c>
      <c r="AH123">
        <v>15.9306</v>
      </c>
      <c r="AI123">
        <v>15.8696</v>
      </c>
      <c r="AJ123">
        <v>16.532800000000002</v>
      </c>
      <c r="AK123">
        <v>17.262499999999999</v>
      </c>
      <c r="AL123">
        <v>15.994899999999999</v>
      </c>
      <c r="AM123">
        <v>19.8767</v>
      </c>
      <c r="AN123">
        <v>16.3537</v>
      </c>
    </row>
    <row r="124" spans="1:40" x14ac:dyDescent="0.3">
      <c r="A124" s="10" t="s">
        <v>564</v>
      </c>
      <c r="B124">
        <v>1.93</v>
      </c>
      <c r="C124">
        <v>1.19</v>
      </c>
      <c r="D124">
        <v>1.1299999999999999</v>
      </c>
      <c r="E124">
        <v>0.85</v>
      </c>
      <c r="F124">
        <v>0.6</v>
      </c>
      <c r="G124">
        <v>0.46500000000000002</v>
      </c>
      <c r="H124">
        <v>0.44</v>
      </c>
      <c r="I124">
        <v>0.82</v>
      </c>
      <c r="J124">
        <v>0.86</v>
      </c>
      <c r="K124">
        <v>0.87</v>
      </c>
      <c r="L124">
        <v>1.1000000000000001</v>
      </c>
      <c r="M124">
        <v>1.42</v>
      </c>
      <c r="N124">
        <v>2.33</v>
      </c>
      <c r="O124">
        <v>2.25</v>
      </c>
      <c r="P124">
        <v>3.85</v>
      </c>
      <c r="Q124">
        <v>3.23</v>
      </c>
      <c r="R124">
        <v>6.07</v>
      </c>
      <c r="S124">
        <v>7.05</v>
      </c>
      <c r="T124">
        <v>8.58</v>
      </c>
      <c r="U124">
        <v>8.02</v>
      </c>
      <c r="V124">
        <v>9</v>
      </c>
      <c r="W124">
        <v>7.22</v>
      </c>
      <c r="X124">
        <v>6.36</v>
      </c>
      <c r="Y124">
        <v>9.15</v>
      </c>
      <c r="Z124">
        <v>7.99</v>
      </c>
      <c r="AA124">
        <v>6.19</v>
      </c>
      <c r="AB124">
        <v>7.7</v>
      </c>
      <c r="AC124">
        <v>6.44</v>
      </c>
      <c r="AD124">
        <v>5</v>
      </c>
      <c r="AE124">
        <v>6.44</v>
      </c>
      <c r="AF124">
        <v>7.32</v>
      </c>
      <c r="AG124">
        <v>7.9</v>
      </c>
      <c r="AH124">
        <v>9.26</v>
      </c>
    </row>
    <row r="125" spans="1:40" x14ac:dyDescent="0.3">
      <c r="A125" s="10" t="s">
        <v>565</v>
      </c>
      <c r="B125">
        <v>26.5</v>
      </c>
      <c r="C125">
        <v>27.84</v>
      </c>
      <c r="D125">
        <v>41.24</v>
      </c>
      <c r="E125">
        <v>46.92</v>
      </c>
      <c r="F125">
        <v>43.15</v>
      </c>
      <c r="G125">
        <v>51.88</v>
      </c>
      <c r="H125">
        <v>66.83</v>
      </c>
      <c r="I125">
        <v>62.615000000000002</v>
      </c>
      <c r="J125">
        <v>74.17</v>
      </c>
      <c r="K125">
        <v>80.739999999999995</v>
      </c>
      <c r="L125">
        <v>73.7</v>
      </c>
      <c r="M125">
        <v>76.790000000000006</v>
      </c>
      <c r="N125">
        <v>82.84</v>
      </c>
      <c r="O125">
        <v>88.5</v>
      </c>
      <c r="P125">
        <v>97.13</v>
      </c>
      <c r="Q125">
        <v>65.900000000000006</v>
      </c>
      <c r="R125">
        <v>77.97</v>
      </c>
      <c r="S125">
        <v>81.67</v>
      </c>
      <c r="T125">
        <v>86.22</v>
      </c>
      <c r="U125">
        <v>100.02</v>
      </c>
      <c r="V125">
        <v>108.89</v>
      </c>
      <c r="W125">
        <v>194.06</v>
      </c>
      <c r="X125">
        <v>196.01</v>
      </c>
      <c r="Y125">
        <v>180.34</v>
      </c>
      <c r="Z125">
        <v>146.66</v>
      </c>
      <c r="AA125">
        <v>163.07</v>
      </c>
      <c r="AB125">
        <v>182.74</v>
      </c>
      <c r="AC125">
        <v>177.33</v>
      </c>
      <c r="AD125">
        <v>138.96</v>
      </c>
      <c r="AE125">
        <v>137.07</v>
      </c>
      <c r="AF125">
        <v>151.91</v>
      </c>
      <c r="AG125">
        <v>185.56</v>
      </c>
      <c r="AH125">
        <v>189.3</v>
      </c>
      <c r="AI125">
        <v>153.18</v>
      </c>
      <c r="AJ125">
        <v>148.71</v>
      </c>
      <c r="AK125">
        <v>154</v>
      </c>
      <c r="AL125">
        <v>157.76</v>
      </c>
      <c r="AM125">
        <v>160.66999999999999</v>
      </c>
      <c r="AN125">
        <v>173.14</v>
      </c>
    </row>
    <row r="126" spans="1:40" x14ac:dyDescent="0.3">
      <c r="A126" s="10" t="s">
        <v>566</v>
      </c>
      <c r="B126">
        <v>10.558400000000001</v>
      </c>
      <c r="C126">
        <v>10.7982</v>
      </c>
      <c r="D126">
        <v>11.8049</v>
      </c>
      <c r="E126">
        <v>11.268800000000001</v>
      </c>
      <c r="F126">
        <v>12.5867</v>
      </c>
      <c r="G126">
        <v>12.006399999999999</v>
      </c>
      <c r="H126">
        <v>11.7714</v>
      </c>
      <c r="I126">
        <v>12.399100000000001</v>
      </c>
      <c r="J126">
        <v>12.6767</v>
      </c>
      <c r="K126">
        <v>12.7186</v>
      </c>
      <c r="L126">
        <v>12.0564</v>
      </c>
      <c r="M126">
        <v>12.1257</v>
      </c>
      <c r="N126">
        <v>11.616199999999999</v>
      </c>
      <c r="O126">
        <v>12.1187</v>
      </c>
      <c r="P126">
        <v>11.9482</v>
      </c>
      <c r="Q126">
        <v>13.7622</v>
      </c>
      <c r="R126">
        <v>14.9132</v>
      </c>
      <c r="S126">
        <v>15.2371</v>
      </c>
      <c r="T126">
        <v>17.222999999999999</v>
      </c>
      <c r="U126">
        <v>15.3596</v>
      </c>
      <c r="V126">
        <v>16.710899999999999</v>
      </c>
      <c r="W126">
        <v>15.301</v>
      </c>
      <c r="X126">
        <v>16.213699999999999</v>
      </c>
      <c r="Y126">
        <v>14.6798</v>
      </c>
      <c r="Z126">
        <v>16.490500000000001</v>
      </c>
      <c r="AA126">
        <v>18.000499999999999</v>
      </c>
      <c r="AB126">
        <v>20.593299999999999</v>
      </c>
      <c r="AC126">
        <v>24.644500000000001</v>
      </c>
      <c r="AD126">
        <v>27.7927</v>
      </c>
      <c r="AE126">
        <v>26.277899999999999</v>
      </c>
      <c r="AF126">
        <v>28.856300000000001</v>
      </c>
      <c r="AG126">
        <v>29.792899999999999</v>
      </c>
      <c r="AH126">
        <v>29.447800000000001</v>
      </c>
      <c r="AI126">
        <v>28.126799999999999</v>
      </c>
      <c r="AJ126">
        <v>31.376999999999999</v>
      </c>
      <c r="AK126">
        <v>36.822600000000001</v>
      </c>
      <c r="AL126">
        <v>39.059399999999997</v>
      </c>
      <c r="AM126">
        <v>44.448099999999997</v>
      </c>
      <c r="AN126">
        <v>46.814999999999998</v>
      </c>
    </row>
    <row r="127" spans="1:40" x14ac:dyDescent="0.3">
      <c r="A127" s="10" t="s">
        <v>567</v>
      </c>
      <c r="B127">
        <v>8.5</v>
      </c>
      <c r="C127">
        <v>9.1</v>
      </c>
      <c r="D127">
        <v>3.64</v>
      </c>
      <c r="E127">
        <v>3.65</v>
      </c>
      <c r="F127">
        <v>4.3</v>
      </c>
    </row>
    <row r="128" spans="1:40" x14ac:dyDescent="0.3">
      <c r="A128" s="10" t="s">
        <v>568</v>
      </c>
      <c r="B128">
        <v>26.3565</v>
      </c>
      <c r="C128">
        <v>27.1571</v>
      </c>
      <c r="D128">
        <v>28.721699999999998</v>
      </c>
      <c r="E128">
        <v>27.888400000000001</v>
      </c>
      <c r="F128">
        <v>27.819900000000001</v>
      </c>
      <c r="G128">
        <v>28.537299999999998</v>
      </c>
      <c r="H128">
        <v>29.351299999999998</v>
      </c>
      <c r="I128">
        <v>34.928800000000003</v>
      </c>
      <c r="J128">
        <v>35.8065</v>
      </c>
      <c r="K128">
        <v>33.493400000000001</v>
      </c>
      <c r="L128">
        <v>37.673900000000003</v>
      </c>
      <c r="M128">
        <v>35.709000000000003</v>
      </c>
      <c r="N128">
        <v>30.316299999999998</v>
      </c>
      <c r="O128">
        <v>29.128599999999999</v>
      </c>
      <c r="P128">
        <v>28.0732</v>
      </c>
      <c r="Q128">
        <v>25.517199999999999</v>
      </c>
      <c r="R128">
        <v>27.609200000000001</v>
      </c>
      <c r="S128">
        <v>31.0764</v>
      </c>
      <c r="T128">
        <v>31.5642</v>
      </c>
      <c r="U128">
        <v>31.605699999999999</v>
      </c>
      <c r="V128">
        <v>22.217600000000001</v>
      </c>
      <c r="W128">
        <v>21.081700000000001</v>
      </c>
      <c r="X128">
        <v>20.453800000000001</v>
      </c>
      <c r="Y128">
        <v>23.6341</v>
      </c>
      <c r="Z128">
        <v>30.6203</v>
      </c>
      <c r="AA128">
        <v>33.726500000000001</v>
      </c>
      <c r="AB128">
        <v>31.335100000000001</v>
      </c>
      <c r="AC128">
        <v>31.652200000000001</v>
      </c>
      <c r="AD128">
        <v>31.148700000000002</v>
      </c>
      <c r="AE128">
        <v>24.2011</v>
      </c>
      <c r="AF128">
        <v>26.762499999999999</v>
      </c>
      <c r="AG128">
        <v>26.7379</v>
      </c>
      <c r="AH128">
        <v>28.184899999999999</v>
      </c>
      <c r="AI128">
        <v>26.212499999999999</v>
      </c>
      <c r="AJ128">
        <v>24.1342</v>
      </c>
      <c r="AK128">
        <v>25.094100000000001</v>
      </c>
      <c r="AL128">
        <v>23.7776</v>
      </c>
      <c r="AM128">
        <v>24.853400000000001</v>
      </c>
      <c r="AN128">
        <v>26.894400000000001</v>
      </c>
    </row>
    <row r="129" spans="1:40" x14ac:dyDescent="0.3">
      <c r="A129" s="10" t="s">
        <v>569</v>
      </c>
      <c r="B129">
        <v>5.9467999999999996</v>
      </c>
      <c r="C129">
        <v>6.3768000000000002</v>
      </c>
      <c r="D129">
        <v>6.5065999999999997</v>
      </c>
      <c r="E129">
        <v>4.4669999999999996</v>
      </c>
      <c r="F129">
        <v>5.5932000000000004</v>
      </c>
      <c r="G129">
        <v>6.0366</v>
      </c>
      <c r="H129">
        <v>6.8887</v>
      </c>
      <c r="I129">
        <v>9.3550000000000004</v>
      </c>
      <c r="J129">
        <v>9.4899000000000004</v>
      </c>
      <c r="K129">
        <v>8.1295000000000002</v>
      </c>
      <c r="L129">
        <v>10.3649</v>
      </c>
      <c r="M129">
        <v>14.370699999999999</v>
      </c>
      <c r="N129">
        <v>11.2751</v>
      </c>
      <c r="O129">
        <v>13.011799999999999</v>
      </c>
      <c r="P129">
        <v>15.3233</v>
      </c>
      <c r="Q129">
        <v>13.347099999999999</v>
      </c>
      <c r="R129">
        <v>16.317299999999999</v>
      </c>
      <c r="S129">
        <v>19.592400000000001</v>
      </c>
      <c r="T129">
        <v>13.914199999999999</v>
      </c>
      <c r="U129">
        <v>14.0441</v>
      </c>
      <c r="V129">
        <v>9.7347000000000001</v>
      </c>
      <c r="W129">
        <v>14.204000000000001</v>
      </c>
      <c r="X129">
        <v>15.180999999999999</v>
      </c>
      <c r="Y129">
        <v>20.299499999999998</v>
      </c>
      <c r="Z129">
        <v>23.688500000000001</v>
      </c>
      <c r="AA129">
        <v>31.141300000000001</v>
      </c>
      <c r="AB129">
        <v>24.635100000000001</v>
      </c>
      <c r="AC129">
        <v>27.041699999999999</v>
      </c>
      <c r="AD129">
        <v>21.286899999999999</v>
      </c>
      <c r="AE129">
        <v>22.4634</v>
      </c>
      <c r="AF129">
        <v>26.623799999999999</v>
      </c>
      <c r="AG129">
        <v>25.777799999999999</v>
      </c>
      <c r="AH129">
        <v>25.5642</v>
      </c>
      <c r="AI129">
        <v>27.230899999999998</v>
      </c>
      <c r="AJ129">
        <v>27.394100000000002</v>
      </c>
      <c r="AK129">
        <v>25.184899999999999</v>
      </c>
      <c r="AL129">
        <v>26.325600000000001</v>
      </c>
      <c r="AM129">
        <v>29.716200000000001</v>
      </c>
      <c r="AN129">
        <v>27.431699999999999</v>
      </c>
    </row>
    <row r="130" spans="1:40" x14ac:dyDescent="0.3">
      <c r="A130" s="10" t="s">
        <v>570</v>
      </c>
      <c r="B130">
        <v>69.505899999999997</v>
      </c>
      <c r="C130">
        <v>72.287199999999999</v>
      </c>
      <c r="D130">
        <v>62.4253</v>
      </c>
      <c r="E130">
        <v>66.783299999999997</v>
      </c>
      <c r="F130">
        <v>55.9343</v>
      </c>
      <c r="G130">
        <v>41.273200000000003</v>
      </c>
      <c r="H130">
        <v>49.2209</v>
      </c>
      <c r="I130">
        <v>51.936900000000001</v>
      </c>
      <c r="J130">
        <v>54.565399999999997</v>
      </c>
      <c r="K130">
        <v>57.769100000000002</v>
      </c>
      <c r="L130">
        <v>68.934200000000004</v>
      </c>
      <c r="M130">
        <v>66.398700000000005</v>
      </c>
      <c r="N130">
        <v>63.832000000000001</v>
      </c>
      <c r="O130">
        <v>52.614699999999999</v>
      </c>
      <c r="P130">
        <v>54.283299999999997</v>
      </c>
      <c r="Q130">
        <v>41.4206</v>
      </c>
      <c r="R130">
        <v>43.816200000000002</v>
      </c>
      <c r="S130">
        <v>44.923400000000001</v>
      </c>
      <c r="T130">
        <v>39.700499999999998</v>
      </c>
      <c r="U130">
        <v>45.411900000000003</v>
      </c>
      <c r="V130">
        <v>26.9255</v>
      </c>
      <c r="W130">
        <v>34.125</v>
      </c>
      <c r="X130">
        <v>36.883299999999998</v>
      </c>
      <c r="Y130">
        <v>62.902700000000003</v>
      </c>
      <c r="Z130">
        <v>69.274000000000001</v>
      </c>
      <c r="AA130">
        <v>72.849500000000006</v>
      </c>
      <c r="AB130">
        <v>61.766800000000003</v>
      </c>
      <c r="AC130">
        <v>70.5488</v>
      </c>
      <c r="AD130">
        <v>51.733499999999999</v>
      </c>
      <c r="AE130">
        <v>51.196300000000001</v>
      </c>
      <c r="AF130">
        <v>58.502299999999998</v>
      </c>
      <c r="AG130">
        <v>62.281700000000001</v>
      </c>
      <c r="AH130">
        <v>66.908100000000005</v>
      </c>
      <c r="AI130">
        <v>63.081899999999997</v>
      </c>
      <c r="AJ130">
        <v>61.952399999999997</v>
      </c>
      <c r="AK130">
        <v>69.921899999999994</v>
      </c>
      <c r="AL130">
        <v>64.805400000000006</v>
      </c>
      <c r="AM130">
        <v>61.749200000000002</v>
      </c>
      <c r="AN130">
        <v>55.802399999999999</v>
      </c>
    </row>
    <row r="131" spans="1:40" x14ac:dyDescent="0.3">
      <c r="A131" s="10" t="s">
        <v>571</v>
      </c>
      <c r="B131">
        <v>27.1</v>
      </c>
      <c r="C131">
        <v>42.55</v>
      </c>
      <c r="D131">
        <v>34.479999999999997</v>
      </c>
      <c r="E131">
        <v>33.24</v>
      </c>
      <c r="F131">
        <v>32.86</v>
      </c>
      <c r="G131">
        <v>45.3</v>
      </c>
      <c r="H131">
        <v>67.540000000000006</v>
      </c>
      <c r="I131">
        <v>87.14</v>
      </c>
      <c r="J131">
        <v>87.73</v>
      </c>
      <c r="K131">
        <v>140.06</v>
      </c>
      <c r="L131">
        <v>64.62</v>
      </c>
      <c r="M131">
        <v>33.299999999999997</v>
      </c>
      <c r="N131">
        <v>32.89</v>
      </c>
      <c r="O131">
        <v>25.13</v>
      </c>
      <c r="P131">
        <v>22.07</v>
      </c>
      <c r="Q131">
        <v>20.86</v>
      </c>
      <c r="R131">
        <v>18.32</v>
      </c>
      <c r="S131">
        <v>22.06</v>
      </c>
      <c r="T131">
        <v>21.8</v>
      </c>
      <c r="U131">
        <v>19.03</v>
      </c>
      <c r="V131">
        <v>19.760000000000002</v>
      </c>
      <c r="W131">
        <v>17.38</v>
      </c>
      <c r="X131">
        <v>26.25</v>
      </c>
    </row>
    <row r="132" spans="1:40" x14ac:dyDescent="0.3">
      <c r="A132" s="10" t="s">
        <v>572</v>
      </c>
      <c r="B132">
        <v>3.3001</v>
      </c>
      <c r="C132">
        <v>3.4308000000000001</v>
      </c>
      <c r="D132">
        <v>3.3437000000000001</v>
      </c>
      <c r="E132">
        <v>3.3611</v>
      </c>
      <c r="F132">
        <v>4.0054999999999996</v>
      </c>
      <c r="G132">
        <v>4.8239999999999998</v>
      </c>
      <c r="H132">
        <v>4.9196999999999997</v>
      </c>
      <c r="I132">
        <v>4.5800999999999998</v>
      </c>
      <c r="J132">
        <v>5.3029000000000002</v>
      </c>
      <c r="K132">
        <v>4.7891000000000004</v>
      </c>
      <c r="L132">
        <v>4.4321000000000002</v>
      </c>
      <c r="M132">
        <v>3.9445000000000001</v>
      </c>
      <c r="N132">
        <v>4.4931000000000001</v>
      </c>
      <c r="O132">
        <v>3.988</v>
      </c>
      <c r="P132">
        <v>4.2057000000000002</v>
      </c>
      <c r="Q132">
        <v>4.3449999999999998</v>
      </c>
      <c r="R132">
        <v>4.4843999999999999</v>
      </c>
      <c r="S132">
        <v>5.7121000000000004</v>
      </c>
      <c r="T132">
        <v>6.6612</v>
      </c>
      <c r="U132">
        <v>7.2533000000000003</v>
      </c>
      <c r="V132">
        <v>6.8179999999999996</v>
      </c>
      <c r="W132">
        <v>11.093400000000001</v>
      </c>
      <c r="X132">
        <v>10.536099999999999</v>
      </c>
      <c r="Y132">
        <v>9.5173000000000005</v>
      </c>
      <c r="Z132">
        <v>8.5681999999999992</v>
      </c>
      <c r="AA132">
        <v>9.0645000000000007</v>
      </c>
      <c r="AB132">
        <v>8.2460000000000004</v>
      </c>
      <c r="AC132">
        <v>9.0731999999999999</v>
      </c>
      <c r="AD132">
        <v>8.0457000000000001</v>
      </c>
      <c r="AE132">
        <v>8.5967000000000002</v>
      </c>
      <c r="AF132">
        <v>11.847300000000001</v>
      </c>
      <c r="AG132">
        <v>14.2751</v>
      </c>
      <c r="AH132">
        <v>14.456300000000001</v>
      </c>
      <c r="AI132">
        <v>14.0351</v>
      </c>
      <c r="AJ132">
        <v>15.349399999999999</v>
      </c>
      <c r="AK132">
        <v>17.8062</v>
      </c>
      <c r="AL132">
        <v>19.036200000000001</v>
      </c>
      <c r="AM132">
        <v>27.831600000000002</v>
      </c>
      <c r="AN132">
        <v>29.4102</v>
      </c>
    </row>
    <row r="133" spans="1:40" x14ac:dyDescent="0.3">
      <c r="A133" s="10" t="s">
        <v>573</v>
      </c>
      <c r="B133">
        <v>4.1155999999999997</v>
      </c>
      <c r="C133">
        <v>4.1317000000000004</v>
      </c>
      <c r="D133">
        <v>3.0363000000000002</v>
      </c>
      <c r="E133">
        <v>3.0605000000000002</v>
      </c>
      <c r="F133">
        <v>3.2940999999999998</v>
      </c>
      <c r="G133">
        <v>3.5114999999999998</v>
      </c>
      <c r="H133">
        <v>4.18</v>
      </c>
      <c r="I133">
        <v>5.1544999999999996</v>
      </c>
      <c r="J133">
        <v>6.0570000000000004</v>
      </c>
      <c r="K133">
        <v>5.9832999999999998</v>
      </c>
      <c r="L133">
        <v>6.9713000000000003</v>
      </c>
      <c r="M133">
        <v>6.8385999999999996</v>
      </c>
      <c r="N133">
        <v>6.9352</v>
      </c>
      <c r="O133">
        <v>6.0217000000000001</v>
      </c>
      <c r="P133">
        <v>5.6619000000000002</v>
      </c>
      <c r="Q133">
        <v>4.6910999999999996</v>
      </c>
      <c r="R133">
        <v>5.1806999999999999</v>
      </c>
      <c r="S133">
        <v>6.0541</v>
      </c>
      <c r="T133">
        <v>5.2556000000000003</v>
      </c>
      <c r="U133">
        <v>6.5731999999999999</v>
      </c>
      <c r="V133">
        <v>4.5195999999999996</v>
      </c>
      <c r="W133">
        <v>6.2579000000000002</v>
      </c>
      <c r="X133">
        <v>6.4177999999999997</v>
      </c>
      <c r="Y133">
        <v>9.8018000000000001</v>
      </c>
      <c r="Z133">
        <v>11.267300000000001</v>
      </c>
      <c r="AA133">
        <v>9.7878000000000007</v>
      </c>
      <c r="AB133">
        <v>8.0471000000000004</v>
      </c>
      <c r="AC133">
        <v>8.8064999999999998</v>
      </c>
      <c r="AD133">
        <v>7.3853999999999997</v>
      </c>
      <c r="AE133">
        <v>6.4017999999999997</v>
      </c>
      <c r="AF133">
        <v>7.7053000000000003</v>
      </c>
      <c r="AG133">
        <v>8.6090999999999998</v>
      </c>
      <c r="AH133">
        <v>9.8277000000000001</v>
      </c>
      <c r="AI133">
        <v>9.6651000000000007</v>
      </c>
      <c r="AJ133">
        <v>10.453799999999999</v>
      </c>
      <c r="AK133">
        <v>13.366199999999999</v>
      </c>
      <c r="AL133">
        <v>14.885199999999999</v>
      </c>
      <c r="AM133">
        <v>13.9129</v>
      </c>
      <c r="AN133">
        <v>12.2257</v>
      </c>
    </row>
    <row r="134" spans="1:40" x14ac:dyDescent="0.3">
      <c r="A134" s="10" t="s">
        <v>574</v>
      </c>
      <c r="B134">
        <v>16.25</v>
      </c>
      <c r="C134">
        <v>16.27</v>
      </c>
      <c r="D134">
        <v>9.5</v>
      </c>
      <c r="E134">
        <v>10.32</v>
      </c>
      <c r="F134">
        <v>7.98</v>
      </c>
      <c r="G134">
        <v>7.25</v>
      </c>
      <c r="H134">
        <v>6.4</v>
      </c>
      <c r="I134">
        <v>7</v>
      </c>
      <c r="J134">
        <v>8.17</v>
      </c>
      <c r="K134">
        <v>11.53</v>
      </c>
      <c r="L134">
        <v>11.52</v>
      </c>
      <c r="M134">
        <v>14.71</v>
      </c>
      <c r="N134">
        <v>13.66</v>
      </c>
      <c r="O134">
        <v>17.38</v>
      </c>
      <c r="P134">
        <v>29.53</v>
      </c>
    </row>
    <row r="135" spans="1:40" x14ac:dyDescent="0.3">
      <c r="A135" s="10" t="s">
        <v>575</v>
      </c>
      <c r="B135">
        <v>13.422499999999999</v>
      </c>
      <c r="C135">
        <v>14.5984</v>
      </c>
      <c r="D135">
        <v>13.081</v>
      </c>
      <c r="E135">
        <v>13.245900000000001</v>
      </c>
      <c r="F135">
        <v>11.8637</v>
      </c>
      <c r="G135">
        <v>11.5223</v>
      </c>
      <c r="H135">
        <v>12.200100000000001</v>
      </c>
      <c r="I135">
        <v>15.887499999999999</v>
      </c>
      <c r="J135">
        <v>15.8049</v>
      </c>
      <c r="K135">
        <v>16.428100000000001</v>
      </c>
      <c r="L135">
        <v>17.243600000000001</v>
      </c>
      <c r="M135">
        <v>18.000599999999999</v>
      </c>
      <c r="N135">
        <v>16.567699999999999</v>
      </c>
      <c r="O135">
        <v>16.5062</v>
      </c>
      <c r="P135">
        <v>16.2818</v>
      </c>
      <c r="Q135">
        <v>13.815799999999999</v>
      </c>
      <c r="R135">
        <v>16.2986</v>
      </c>
      <c r="S135">
        <v>17.3462</v>
      </c>
      <c r="T135">
        <v>17.912199999999999</v>
      </c>
      <c r="U135">
        <v>19.617100000000001</v>
      </c>
      <c r="V135">
        <v>13.2944</v>
      </c>
      <c r="W135">
        <v>14.142200000000001</v>
      </c>
      <c r="X135">
        <v>14.3788</v>
      </c>
      <c r="Y135">
        <v>17.814699999999998</v>
      </c>
      <c r="Z135">
        <v>21.501300000000001</v>
      </c>
      <c r="AA135">
        <v>19.6191</v>
      </c>
      <c r="AB135">
        <v>19.821000000000002</v>
      </c>
      <c r="AC135">
        <v>19.833600000000001</v>
      </c>
      <c r="AD135">
        <v>18.868200000000002</v>
      </c>
      <c r="AE135">
        <v>18.5809</v>
      </c>
      <c r="AF135">
        <v>20.991800000000001</v>
      </c>
      <c r="AG135">
        <v>21.8551</v>
      </c>
      <c r="AH135">
        <v>22.379100000000001</v>
      </c>
      <c r="AI135">
        <v>22.521000000000001</v>
      </c>
      <c r="AJ135">
        <v>26.9391</v>
      </c>
      <c r="AK135">
        <v>31.510200000000001</v>
      </c>
      <c r="AL135">
        <v>34.309600000000003</v>
      </c>
      <c r="AM135">
        <v>38.072099999999999</v>
      </c>
      <c r="AN135">
        <v>42.436100000000003</v>
      </c>
    </row>
    <row r="136" spans="1:40" x14ac:dyDescent="0.3">
      <c r="A136" s="10" t="s">
        <v>576</v>
      </c>
      <c r="B136">
        <v>15.8574</v>
      </c>
      <c r="C136">
        <v>16.261299999999999</v>
      </c>
      <c r="D136">
        <v>15.1851</v>
      </c>
      <c r="E136">
        <v>16.428899999999999</v>
      </c>
      <c r="F136">
        <v>18.837599999999998</v>
      </c>
      <c r="G136">
        <v>19.201499999999999</v>
      </c>
      <c r="H136">
        <v>21.02</v>
      </c>
      <c r="I136">
        <v>19.692</v>
      </c>
      <c r="J136">
        <v>22.6858</v>
      </c>
      <c r="K136">
        <v>23.081399999999999</v>
      </c>
      <c r="L136">
        <v>24.0547</v>
      </c>
      <c r="M136">
        <v>25.413</v>
      </c>
      <c r="N136">
        <v>22.368500000000001</v>
      </c>
      <c r="O136">
        <v>23.779399999999999</v>
      </c>
      <c r="P136">
        <v>22.313099999999999</v>
      </c>
      <c r="Q136">
        <v>19.721800000000002</v>
      </c>
      <c r="R136">
        <v>22.424499999999998</v>
      </c>
      <c r="S136">
        <v>20.907599999999999</v>
      </c>
      <c r="T136">
        <v>21.766999999999999</v>
      </c>
      <c r="U136">
        <v>19.0688</v>
      </c>
      <c r="V136">
        <v>18.945</v>
      </c>
      <c r="W136">
        <v>21.297599999999999</v>
      </c>
      <c r="X136">
        <v>20.393699999999999</v>
      </c>
      <c r="Y136">
        <v>21.3218</v>
      </c>
      <c r="Z136">
        <v>21.802099999999999</v>
      </c>
      <c r="AA136">
        <v>19.712900000000001</v>
      </c>
      <c r="AB136">
        <v>19.8522</v>
      </c>
      <c r="AC136">
        <v>22.7075</v>
      </c>
      <c r="AD136">
        <v>19.927800000000001</v>
      </c>
      <c r="AE136">
        <v>16.3948</v>
      </c>
      <c r="AF136">
        <v>19.5822</v>
      </c>
      <c r="AG136">
        <v>21.127600000000001</v>
      </c>
      <c r="AH136">
        <v>21.076599999999999</v>
      </c>
      <c r="AI136">
        <v>21.413499999999999</v>
      </c>
      <c r="AJ136">
        <v>20.887799999999999</v>
      </c>
      <c r="AK136">
        <v>18.559000000000001</v>
      </c>
      <c r="AL136">
        <v>19.338000000000001</v>
      </c>
      <c r="AM136">
        <v>18.875499999999999</v>
      </c>
      <c r="AN136">
        <v>17.497900000000001</v>
      </c>
    </row>
    <row r="137" spans="1:40" x14ac:dyDescent="0.3">
      <c r="A137" s="10" t="s">
        <v>577</v>
      </c>
      <c r="B137">
        <v>49.319099999999999</v>
      </c>
      <c r="C137">
        <v>51.153599999999997</v>
      </c>
      <c r="D137">
        <v>46.967599999999997</v>
      </c>
      <c r="E137">
        <v>41.382199999999997</v>
      </c>
      <c r="F137">
        <v>41.427399999999999</v>
      </c>
      <c r="G137">
        <v>33.863399999999999</v>
      </c>
      <c r="H137">
        <v>42.315300000000001</v>
      </c>
      <c r="I137">
        <v>44.070300000000003</v>
      </c>
      <c r="J137">
        <v>43.6633</v>
      </c>
      <c r="K137">
        <v>45.982599999999998</v>
      </c>
      <c r="L137">
        <v>51.277900000000002</v>
      </c>
      <c r="M137">
        <v>55.138300000000001</v>
      </c>
      <c r="N137">
        <v>56.525399999999998</v>
      </c>
      <c r="O137">
        <v>59.8583</v>
      </c>
      <c r="P137">
        <v>53.432299999999998</v>
      </c>
      <c r="Q137">
        <v>49.1248</v>
      </c>
      <c r="R137">
        <v>51.951900000000002</v>
      </c>
      <c r="S137">
        <v>52.456899999999997</v>
      </c>
      <c r="T137">
        <v>57.2806</v>
      </c>
      <c r="U137">
        <v>58.142400000000002</v>
      </c>
      <c r="V137">
        <v>36.983199999999997</v>
      </c>
      <c r="W137">
        <v>50.296599999999998</v>
      </c>
      <c r="X137">
        <v>51.0792</v>
      </c>
      <c r="Y137">
        <v>76.034999999999997</v>
      </c>
      <c r="Z137">
        <v>93.847099999999998</v>
      </c>
      <c r="AA137">
        <v>97.753200000000007</v>
      </c>
      <c r="AB137">
        <v>81.613</v>
      </c>
      <c r="AC137">
        <v>88.062899999999999</v>
      </c>
      <c r="AD137">
        <v>61.670299999999997</v>
      </c>
      <c r="AE137">
        <v>57.580399999999997</v>
      </c>
      <c r="AF137">
        <v>67.320700000000002</v>
      </c>
      <c r="AG137">
        <v>64.603999999999999</v>
      </c>
      <c r="AH137">
        <v>67.338399999999993</v>
      </c>
      <c r="AI137">
        <v>66.078900000000004</v>
      </c>
      <c r="AJ137">
        <v>71.660700000000006</v>
      </c>
      <c r="AK137">
        <v>68.137</v>
      </c>
      <c r="AL137">
        <v>53.475099999999998</v>
      </c>
      <c r="AM137">
        <v>52.348799999999997</v>
      </c>
      <c r="AN137">
        <v>57.305100000000003</v>
      </c>
    </row>
    <row r="138" spans="1:40" x14ac:dyDescent="0.3">
      <c r="A138" s="10" t="s">
        <v>578</v>
      </c>
      <c r="B138">
        <v>28.98</v>
      </c>
      <c r="C138">
        <v>28.396899999999999</v>
      </c>
      <c r="D138">
        <v>30.9041</v>
      </c>
      <c r="E138">
        <v>33.030299999999997</v>
      </c>
      <c r="F138">
        <v>38.550699999999999</v>
      </c>
      <c r="G138">
        <v>38.632599999999996</v>
      </c>
      <c r="H138">
        <v>37.084000000000003</v>
      </c>
      <c r="I138">
        <v>34.694800000000001</v>
      </c>
      <c r="J138">
        <v>35.434100000000001</v>
      </c>
      <c r="K138">
        <v>37.154800000000002</v>
      </c>
      <c r="L138">
        <v>37.502099999999999</v>
      </c>
      <c r="M138">
        <v>35.317100000000003</v>
      </c>
      <c r="N138">
        <v>36.230600000000003</v>
      </c>
      <c r="O138">
        <v>39.567300000000003</v>
      </c>
      <c r="P138">
        <v>35.731699999999996</v>
      </c>
      <c r="Q138">
        <v>42.284999999999997</v>
      </c>
      <c r="R138">
        <v>44.1252</v>
      </c>
      <c r="S138">
        <v>44.252400000000002</v>
      </c>
      <c r="T138">
        <v>52.7149</v>
      </c>
      <c r="U138">
        <v>48.606999999999999</v>
      </c>
      <c r="V138">
        <v>51.828400000000002</v>
      </c>
      <c r="W138">
        <v>51.194099999999999</v>
      </c>
      <c r="X138">
        <v>58.630899999999997</v>
      </c>
      <c r="Y138">
        <v>52.3093</v>
      </c>
      <c r="Z138">
        <v>53.040599999999998</v>
      </c>
      <c r="AA138">
        <v>55.222200000000001</v>
      </c>
      <c r="AB138">
        <v>57.732199999999999</v>
      </c>
      <c r="AC138">
        <v>63.052500000000002</v>
      </c>
      <c r="AD138">
        <v>65.232900000000001</v>
      </c>
      <c r="AE138">
        <v>65.567800000000005</v>
      </c>
      <c r="AF138">
        <v>71.348699999999994</v>
      </c>
      <c r="AG138">
        <v>71.060500000000005</v>
      </c>
      <c r="AH138">
        <v>71.781300000000002</v>
      </c>
      <c r="AI138">
        <v>67.988</v>
      </c>
      <c r="AJ138">
        <v>66.394599999999997</v>
      </c>
      <c r="AK138">
        <v>70.738600000000005</v>
      </c>
      <c r="AL138">
        <v>74.061999999999998</v>
      </c>
      <c r="AM138">
        <v>83.867900000000006</v>
      </c>
      <c r="AN138">
        <v>88.755799999999994</v>
      </c>
    </row>
    <row r="139" spans="1:40" x14ac:dyDescent="0.3">
      <c r="A139" s="10" t="s">
        <v>579</v>
      </c>
      <c r="B139">
        <v>12.022600000000001</v>
      </c>
      <c r="C139">
        <v>12.392099999999999</v>
      </c>
      <c r="D139">
        <v>11.020099999999999</v>
      </c>
      <c r="E139">
        <v>8.8132999999999999</v>
      </c>
      <c r="F139">
        <v>9.2065999999999999</v>
      </c>
      <c r="G139">
        <v>9.1125000000000007</v>
      </c>
      <c r="H139">
        <v>10.697699999999999</v>
      </c>
      <c r="I139">
        <v>12.949400000000001</v>
      </c>
      <c r="J139">
        <v>11.092700000000001</v>
      </c>
      <c r="K139">
        <v>10.563800000000001</v>
      </c>
      <c r="L139">
        <v>11.320499999999999</v>
      </c>
      <c r="M139">
        <v>10.5108</v>
      </c>
      <c r="N139">
        <v>9.9354999999999993</v>
      </c>
      <c r="O139">
        <v>10.552899999999999</v>
      </c>
      <c r="P139">
        <v>10.5566</v>
      </c>
      <c r="Q139">
        <v>8.4995999999999992</v>
      </c>
      <c r="R139">
        <v>8.4427000000000003</v>
      </c>
      <c r="S139">
        <v>6.7952000000000004</v>
      </c>
      <c r="T139">
        <v>6.3464</v>
      </c>
      <c r="U139">
        <v>6.8571</v>
      </c>
      <c r="V139">
        <v>3.1051000000000002</v>
      </c>
      <c r="W139">
        <v>5.5057999999999998</v>
      </c>
      <c r="X139">
        <v>6.8891</v>
      </c>
      <c r="Y139">
        <v>8.41</v>
      </c>
      <c r="Z139">
        <v>9.5015999999999998</v>
      </c>
      <c r="AA139">
        <v>10.5359</v>
      </c>
      <c r="AB139">
        <v>10.234999999999999</v>
      </c>
      <c r="AC139">
        <v>9.3315999999999999</v>
      </c>
      <c r="AD139">
        <v>9.2997999999999994</v>
      </c>
      <c r="AE139">
        <v>11.8789</v>
      </c>
      <c r="AF139">
        <v>12.2896</v>
      </c>
      <c r="AG139">
        <v>12.635</v>
      </c>
      <c r="AH139">
        <v>13.142799999999999</v>
      </c>
      <c r="AI139">
        <v>11.764799999999999</v>
      </c>
      <c r="AJ139">
        <v>12.4748</v>
      </c>
      <c r="AK139">
        <v>13.056900000000001</v>
      </c>
      <c r="AL139">
        <v>11.980700000000001</v>
      </c>
      <c r="AM139">
        <v>13.154500000000001</v>
      </c>
      <c r="AN139">
        <v>13.6686</v>
      </c>
    </row>
    <row r="140" spans="1:40" x14ac:dyDescent="0.3">
      <c r="A140" s="10" t="s">
        <v>580</v>
      </c>
      <c r="B140">
        <v>53.497799999999998</v>
      </c>
      <c r="C140">
        <v>55.2821</v>
      </c>
      <c r="D140">
        <v>35.325400000000002</v>
      </c>
      <c r="E140">
        <v>36.819499999999998</v>
      </c>
      <c r="F140">
        <v>33.8996</v>
      </c>
      <c r="G140">
        <v>30.7898</v>
      </c>
      <c r="H140">
        <v>38.640099999999997</v>
      </c>
      <c r="I140">
        <v>48.979900000000001</v>
      </c>
      <c r="J140">
        <v>52.137599999999999</v>
      </c>
      <c r="K140">
        <v>48.238100000000003</v>
      </c>
      <c r="L140">
        <v>53.133299999999998</v>
      </c>
      <c r="M140">
        <v>64.881399999999999</v>
      </c>
      <c r="N140">
        <v>66.881500000000003</v>
      </c>
      <c r="O140">
        <v>80.037000000000006</v>
      </c>
      <c r="P140">
        <v>88.181700000000006</v>
      </c>
      <c r="Q140">
        <v>57.133600000000001</v>
      </c>
      <c r="R140">
        <v>66.420500000000004</v>
      </c>
      <c r="S140">
        <v>52.452599999999997</v>
      </c>
      <c r="T140">
        <v>41.899500000000003</v>
      </c>
      <c r="U140">
        <v>45.124000000000002</v>
      </c>
      <c r="V140">
        <v>15.785299999999999</v>
      </c>
      <c r="W140">
        <v>22.617999999999999</v>
      </c>
      <c r="X140">
        <v>30.0243</v>
      </c>
      <c r="Y140">
        <v>54.131599999999999</v>
      </c>
      <c r="Z140">
        <v>42.953699999999998</v>
      </c>
      <c r="AA140">
        <v>38.102200000000003</v>
      </c>
      <c r="AB140">
        <v>54.3</v>
      </c>
      <c r="AC140">
        <v>46.6995</v>
      </c>
      <c r="AD140">
        <v>46.151400000000002</v>
      </c>
      <c r="AE140">
        <v>41.503300000000003</v>
      </c>
      <c r="AF140">
        <v>48.577399999999997</v>
      </c>
      <c r="AG140">
        <v>59.835700000000003</v>
      </c>
      <c r="AH140">
        <v>52.314100000000003</v>
      </c>
      <c r="AI140">
        <v>58.764499999999998</v>
      </c>
      <c r="AJ140">
        <v>60.431100000000001</v>
      </c>
      <c r="AK140">
        <v>58.4587</v>
      </c>
      <c r="AL140">
        <v>64.198700000000002</v>
      </c>
      <c r="AM140">
        <v>54.581299999999999</v>
      </c>
      <c r="AN140">
        <v>70.443299999999994</v>
      </c>
    </row>
    <row r="141" spans="1:40" x14ac:dyDescent="0.3">
      <c r="A141" s="10" t="s">
        <v>581</v>
      </c>
      <c r="B141">
        <v>29.888400000000001</v>
      </c>
      <c r="C141">
        <v>30.6568</v>
      </c>
      <c r="D141">
        <v>28.176600000000001</v>
      </c>
      <c r="E141">
        <v>27.017800000000001</v>
      </c>
      <c r="F141">
        <v>28.8291</v>
      </c>
      <c r="G141">
        <v>30.353200000000001</v>
      </c>
      <c r="H141">
        <v>32.3309</v>
      </c>
      <c r="I141">
        <v>38.277999999999999</v>
      </c>
      <c r="J141">
        <v>39.593899999999998</v>
      </c>
      <c r="K141">
        <v>39.087699999999998</v>
      </c>
      <c r="L141">
        <v>43.476500000000001</v>
      </c>
      <c r="M141">
        <v>45.844299999999997</v>
      </c>
      <c r="N141">
        <v>44.7545</v>
      </c>
      <c r="O141">
        <v>47.038499999999999</v>
      </c>
      <c r="P141">
        <v>48.5366</v>
      </c>
      <c r="Q141">
        <v>42.670099999999998</v>
      </c>
      <c r="R141">
        <v>46.395800000000001</v>
      </c>
      <c r="S141">
        <v>48.383000000000003</v>
      </c>
      <c r="T141">
        <v>51.797499999999999</v>
      </c>
      <c r="U141">
        <v>57.194499999999998</v>
      </c>
      <c r="V141">
        <v>43.732300000000002</v>
      </c>
      <c r="W141">
        <v>50.037700000000001</v>
      </c>
      <c r="X141">
        <v>54.378100000000003</v>
      </c>
      <c r="Y141">
        <v>59.489600000000003</v>
      </c>
      <c r="Z141">
        <v>71.473399999999998</v>
      </c>
      <c r="AA141">
        <v>78.261799999999994</v>
      </c>
      <c r="AB141">
        <v>82.674099999999996</v>
      </c>
      <c r="AC141">
        <v>82.704300000000003</v>
      </c>
      <c r="AD141">
        <v>73.900899999999993</v>
      </c>
      <c r="AE141">
        <v>76.541399999999996</v>
      </c>
      <c r="AF141">
        <v>81.502799999999993</v>
      </c>
      <c r="AG141">
        <v>87.261799999999994</v>
      </c>
      <c r="AH141">
        <v>90.040999999999997</v>
      </c>
      <c r="AI141">
        <v>83.2273</v>
      </c>
      <c r="AJ141">
        <v>94.156800000000004</v>
      </c>
      <c r="AK141">
        <v>106.3319</v>
      </c>
      <c r="AL141">
        <v>103.1872</v>
      </c>
      <c r="AM141">
        <v>122.5261</v>
      </c>
      <c r="AN141">
        <v>126.78449999999999</v>
      </c>
    </row>
    <row r="142" spans="1:40" x14ac:dyDescent="0.3">
      <c r="A142" s="10" t="s">
        <v>582</v>
      </c>
      <c r="B142">
        <v>10.932700000000001</v>
      </c>
      <c r="C142">
        <v>12.1424</v>
      </c>
      <c r="D142">
        <v>15.823499999999999</v>
      </c>
      <c r="E142">
        <v>22.555099999999999</v>
      </c>
      <c r="F142">
        <v>26.7392</v>
      </c>
      <c r="G142">
        <v>32.404299999999999</v>
      </c>
      <c r="H142">
        <v>31.944800000000001</v>
      </c>
      <c r="I142">
        <v>33.280999999999999</v>
      </c>
      <c r="J142">
        <v>40.193100000000001</v>
      </c>
      <c r="K142">
        <v>44.684399999999997</v>
      </c>
      <c r="L142">
        <v>42.707799999999999</v>
      </c>
      <c r="M142">
        <v>45.043100000000003</v>
      </c>
      <c r="N142">
        <v>49.120600000000003</v>
      </c>
      <c r="O142">
        <v>41.458599999999997</v>
      </c>
      <c r="P142">
        <v>42.808799999999998</v>
      </c>
      <c r="Q142">
        <v>29.314699999999998</v>
      </c>
      <c r="R142">
        <v>28.5761</v>
      </c>
      <c r="S142">
        <v>32.563299999999998</v>
      </c>
      <c r="T142">
        <v>25.185300000000002</v>
      </c>
      <c r="U142">
        <v>24.2532</v>
      </c>
      <c r="V142">
        <v>13.895099999999999</v>
      </c>
      <c r="W142">
        <v>15.5588</v>
      </c>
      <c r="X142">
        <v>15.6706</v>
      </c>
      <c r="Y142">
        <v>23.0029</v>
      </c>
      <c r="Z142">
        <v>26.932200000000002</v>
      </c>
      <c r="AA142">
        <v>27.319600000000001</v>
      </c>
      <c r="AB142">
        <v>23.324200000000001</v>
      </c>
      <c r="AC142">
        <v>20.0337</v>
      </c>
      <c r="AD142">
        <v>13.336499999999999</v>
      </c>
      <c r="AE142">
        <v>12.14</v>
      </c>
      <c r="AF142">
        <v>9.52</v>
      </c>
      <c r="AG142">
        <v>8.23</v>
      </c>
      <c r="AH142">
        <v>11.42</v>
      </c>
      <c r="AI142">
        <v>12.9</v>
      </c>
      <c r="AJ142">
        <v>13.69</v>
      </c>
      <c r="AK142">
        <v>12.87</v>
      </c>
      <c r="AL142">
        <v>15.84</v>
      </c>
      <c r="AM142">
        <v>18.079999999999998</v>
      </c>
      <c r="AN142">
        <v>14</v>
      </c>
    </row>
    <row r="143" spans="1:40" x14ac:dyDescent="0.3">
      <c r="A143" s="10" t="s">
        <v>583</v>
      </c>
      <c r="B143">
        <v>3.73</v>
      </c>
      <c r="C143">
        <v>4.29</v>
      </c>
      <c r="D143">
        <v>4.83</v>
      </c>
      <c r="E143">
        <v>5.81</v>
      </c>
      <c r="F143">
        <v>6.58</v>
      </c>
      <c r="G143">
        <v>7.91</v>
      </c>
      <c r="H143">
        <v>7.33</v>
      </c>
      <c r="I143">
        <v>6.14</v>
      </c>
      <c r="J143">
        <v>6.46</v>
      </c>
      <c r="K143">
        <v>5.88</v>
      </c>
      <c r="L143">
        <v>5.0999999999999996</v>
      </c>
      <c r="M143">
        <v>4.9400000000000004</v>
      </c>
      <c r="N143">
        <v>5.58</v>
      </c>
      <c r="O143">
        <v>5.89</v>
      </c>
      <c r="P143">
        <v>4.7699999999999996</v>
      </c>
      <c r="Q143">
        <v>5.42</v>
      </c>
      <c r="R143">
        <v>5.57</v>
      </c>
      <c r="S143">
        <v>7.71</v>
      </c>
      <c r="T143">
        <v>8.0500000000000007</v>
      </c>
      <c r="U143">
        <v>11.62</v>
      </c>
      <c r="V143">
        <v>10.38</v>
      </c>
      <c r="W143">
        <v>12.45</v>
      </c>
      <c r="X143">
        <v>15.86</v>
      </c>
      <c r="Y143">
        <v>12.32</v>
      </c>
      <c r="Z143">
        <v>10.96</v>
      </c>
      <c r="AA143">
        <v>9.94</v>
      </c>
      <c r="AB143">
        <v>8.7200000000000006</v>
      </c>
      <c r="AC143">
        <v>8.67</v>
      </c>
      <c r="AD143">
        <v>6.15</v>
      </c>
      <c r="AE143">
        <v>6.52</v>
      </c>
      <c r="AF143">
        <v>8.09</v>
      </c>
      <c r="AG143">
        <v>8.3699999999999992</v>
      </c>
      <c r="AH143">
        <v>5.25</v>
      </c>
      <c r="AI143">
        <v>5.2</v>
      </c>
      <c r="AJ143">
        <v>4.95</v>
      </c>
      <c r="AK143">
        <v>4.05</v>
      </c>
      <c r="AL143">
        <v>4.79</v>
      </c>
      <c r="AM143">
        <v>5.57</v>
      </c>
      <c r="AN143">
        <v>4.8099999999999996</v>
      </c>
    </row>
    <row r="144" spans="1:40" x14ac:dyDescent="0.3">
      <c r="A144" s="10" t="s">
        <v>584</v>
      </c>
      <c r="B144">
        <v>4.24</v>
      </c>
      <c r="C144">
        <v>3.36</v>
      </c>
      <c r="D144">
        <v>3.01</v>
      </c>
      <c r="E144">
        <v>3.22</v>
      </c>
      <c r="F144">
        <v>4.8499999999999996</v>
      </c>
      <c r="G144">
        <v>5.65</v>
      </c>
      <c r="H144">
        <v>5.69</v>
      </c>
      <c r="I144">
        <v>4.71</v>
      </c>
      <c r="J144">
        <v>3.97</v>
      </c>
      <c r="K144">
        <v>4.12</v>
      </c>
      <c r="L144">
        <v>4.63</v>
      </c>
      <c r="M144">
        <v>4.13</v>
      </c>
      <c r="N144">
        <v>3.34</v>
      </c>
      <c r="O144">
        <v>2.74</v>
      </c>
      <c r="P144">
        <v>1.02</v>
      </c>
      <c r="Q144">
        <v>1.05</v>
      </c>
      <c r="R144">
        <v>1.1399999999999999</v>
      </c>
      <c r="S144">
        <v>1.27</v>
      </c>
      <c r="T144">
        <v>1.33</v>
      </c>
      <c r="U144">
        <v>1.1499999999999999</v>
      </c>
      <c r="V144">
        <v>0.73</v>
      </c>
      <c r="W144">
        <v>1.84</v>
      </c>
      <c r="X144">
        <v>2.27</v>
      </c>
      <c r="Y144">
        <v>2.8</v>
      </c>
      <c r="Z144">
        <v>1.94</v>
      </c>
      <c r="AA144">
        <v>2.23</v>
      </c>
      <c r="AB144">
        <v>1.34</v>
      </c>
      <c r="AC144">
        <v>1.89</v>
      </c>
      <c r="AD144">
        <v>1.37</v>
      </c>
      <c r="AE144">
        <v>1.23</v>
      </c>
      <c r="AF144">
        <v>1.33</v>
      </c>
      <c r="AG144">
        <v>1.47</v>
      </c>
      <c r="AH144">
        <v>1.44</v>
      </c>
      <c r="AI144">
        <v>1.25</v>
      </c>
      <c r="AJ144">
        <v>1.92</v>
      </c>
      <c r="AK144">
        <v>2.2799999999999998</v>
      </c>
      <c r="AL144">
        <v>2.7</v>
      </c>
      <c r="AM144">
        <v>3.93</v>
      </c>
      <c r="AN144">
        <v>3.59</v>
      </c>
    </row>
    <row r="145" spans="1:40" x14ac:dyDescent="0.3">
      <c r="A145" s="10" t="s">
        <v>585</v>
      </c>
      <c r="B145">
        <v>0.34510000000000002</v>
      </c>
      <c r="C145">
        <v>0.3846</v>
      </c>
      <c r="D145">
        <v>0.36480000000000001</v>
      </c>
      <c r="E145">
        <v>0.4536</v>
      </c>
      <c r="F145">
        <v>0.46839999999999998</v>
      </c>
      <c r="G145">
        <v>0.56210000000000004</v>
      </c>
      <c r="H145">
        <v>0.59160000000000001</v>
      </c>
      <c r="I145">
        <v>0.62119999999999997</v>
      </c>
      <c r="J145">
        <v>1.1143000000000001</v>
      </c>
      <c r="K145">
        <v>1.7256</v>
      </c>
      <c r="L145">
        <v>3.5596999999999999</v>
      </c>
      <c r="M145">
        <v>1.9031</v>
      </c>
      <c r="N145">
        <v>2.3666</v>
      </c>
      <c r="O145">
        <v>3.2244999999999999</v>
      </c>
      <c r="P145">
        <v>6.0347999999999997</v>
      </c>
      <c r="Q145">
        <v>6.9123999999999999</v>
      </c>
      <c r="R145">
        <v>5.8376000000000001</v>
      </c>
      <c r="S145">
        <v>8.1449999999999996</v>
      </c>
      <c r="T145">
        <v>9.5747999999999998</v>
      </c>
      <c r="U145">
        <v>9.0422999999999991</v>
      </c>
      <c r="V145">
        <v>11.694900000000001</v>
      </c>
    </row>
    <row r="146" spans="1:40" x14ac:dyDescent="0.3">
      <c r="A146" s="10" t="s">
        <v>586</v>
      </c>
      <c r="B146">
        <v>10.5161</v>
      </c>
      <c r="C146">
        <v>9.7655999999999992</v>
      </c>
      <c r="D146">
        <v>10.915900000000001</v>
      </c>
      <c r="E146">
        <v>11.8901</v>
      </c>
      <c r="F146">
        <v>13.8405</v>
      </c>
      <c r="G146">
        <v>14.525399999999999</v>
      </c>
      <c r="H146">
        <v>16.171299999999999</v>
      </c>
      <c r="I146">
        <v>15.601000000000001</v>
      </c>
      <c r="J146">
        <v>16.628900000000002</v>
      </c>
      <c r="K146">
        <v>15.8201</v>
      </c>
      <c r="L146">
        <v>16.045500000000001</v>
      </c>
      <c r="M146">
        <v>16.368200000000002</v>
      </c>
      <c r="N146">
        <v>16.342700000000001</v>
      </c>
      <c r="O146">
        <v>17.642399999999999</v>
      </c>
      <c r="P146">
        <v>15.815899999999999</v>
      </c>
      <c r="Q146">
        <v>16.0398</v>
      </c>
      <c r="R146">
        <v>17.6629</v>
      </c>
      <c r="S146">
        <v>19.318000000000001</v>
      </c>
      <c r="T146">
        <v>19.486000000000001</v>
      </c>
      <c r="U146">
        <v>21.0839</v>
      </c>
      <c r="V146">
        <v>21.999300000000002</v>
      </c>
      <c r="W146">
        <v>26.869800000000001</v>
      </c>
      <c r="X146">
        <v>32.107500000000002</v>
      </c>
      <c r="Y146">
        <v>36.651600000000002</v>
      </c>
      <c r="Z146">
        <v>36.7986</v>
      </c>
      <c r="AA146">
        <v>34.408700000000003</v>
      </c>
      <c r="AB146">
        <v>32.614400000000003</v>
      </c>
      <c r="AC146">
        <v>31.340499999999999</v>
      </c>
      <c r="AD146">
        <v>32.1464</v>
      </c>
      <c r="AE146">
        <v>34.172899999999998</v>
      </c>
      <c r="AF146">
        <v>31.617100000000001</v>
      </c>
      <c r="AG146">
        <v>29.1038</v>
      </c>
      <c r="AH146">
        <v>23.973600000000001</v>
      </c>
      <c r="AI146">
        <v>19.427</v>
      </c>
      <c r="AJ146">
        <v>21.4331</v>
      </c>
      <c r="AK146">
        <v>19.962900000000001</v>
      </c>
      <c r="AL146">
        <v>21.501999999999999</v>
      </c>
      <c r="AM146">
        <v>21.615100000000002</v>
      </c>
      <c r="AN146">
        <v>16.839600000000001</v>
      </c>
    </row>
    <row r="147" spans="1:40" x14ac:dyDescent="0.3">
      <c r="A147" s="10" t="s">
        <v>587</v>
      </c>
      <c r="B147">
        <v>46.192100000000003</v>
      </c>
      <c r="C147">
        <v>54.662100000000002</v>
      </c>
      <c r="D147">
        <v>57.398699999999998</v>
      </c>
      <c r="E147">
        <v>49.804499999999997</v>
      </c>
      <c r="F147">
        <v>55.2027</v>
      </c>
      <c r="G147">
        <v>55.3065</v>
      </c>
      <c r="H147">
        <v>52.5929</v>
      </c>
      <c r="I147">
        <v>50.008400000000002</v>
      </c>
      <c r="J147">
        <v>39.268099999999997</v>
      </c>
      <c r="K147">
        <v>36.095500000000001</v>
      </c>
      <c r="L147">
        <v>43.6967</v>
      </c>
      <c r="M147">
        <v>51.7483</v>
      </c>
      <c r="N147">
        <v>57.688400000000001</v>
      </c>
      <c r="O147">
        <v>64.498699999999999</v>
      </c>
      <c r="P147">
        <v>71.089200000000005</v>
      </c>
      <c r="Q147">
        <v>82.718900000000005</v>
      </c>
      <c r="R147">
        <v>113.50409999999999</v>
      </c>
      <c r="S147">
        <v>90.116100000000003</v>
      </c>
      <c r="T147">
        <v>101.852</v>
      </c>
      <c r="U147">
        <v>87.972300000000004</v>
      </c>
      <c r="V147">
        <v>89.560299999999998</v>
      </c>
      <c r="W147">
        <v>70.746399999999994</v>
      </c>
      <c r="X147">
        <v>76.524900000000002</v>
      </c>
      <c r="Y147">
        <v>68.737799999999993</v>
      </c>
      <c r="Z147">
        <v>68.457999999999998</v>
      </c>
      <c r="AA147">
        <v>65.472999999999999</v>
      </c>
      <c r="AB147">
        <v>61.778300000000002</v>
      </c>
      <c r="AC147">
        <v>61.897799999999997</v>
      </c>
    </row>
    <row r="148" spans="1:40" x14ac:dyDescent="0.3">
      <c r="A148" s="10" t="s">
        <v>588</v>
      </c>
      <c r="B148">
        <v>7.62</v>
      </c>
      <c r="C148">
        <v>6.69</v>
      </c>
      <c r="D148">
        <v>5.05</v>
      </c>
      <c r="E148">
        <v>4.07</v>
      </c>
      <c r="F148">
        <v>4.9000000000000004</v>
      </c>
      <c r="G148">
        <v>6.25</v>
      </c>
      <c r="H148">
        <v>6.76</v>
      </c>
      <c r="I148">
        <v>6.94</v>
      </c>
      <c r="J148">
        <v>6.15</v>
      </c>
      <c r="K148">
        <v>6.55</v>
      </c>
      <c r="L148">
        <v>7.55</v>
      </c>
      <c r="M148">
        <v>8.02</v>
      </c>
      <c r="N148">
        <v>7.06</v>
      </c>
      <c r="O148">
        <v>9.1199999999999992</v>
      </c>
      <c r="P148">
        <v>7.5</v>
      </c>
      <c r="Q148">
        <v>4.08</v>
      </c>
      <c r="R148">
        <v>4.3</v>
      </c>
      <c r="S148">
        <v>2.61</v>
      </c>
      <c r="T148">
        <v>2.48</v>
      </c>
      <c r="U148">
        <v>3.19</v>
      </c>
      <c r="V148">
        <v>0.48499999999999999</v>
      </c>
      <c r="W148">
        <v>0.77</v>
      </c>
      <c r="X148">
        <v>0.64</v>
      </c>
      <c r="Y148">
        <v>0.92</v>
      </c>
      <c r="Z148">
        <v>2.37</v>
      </c>
      <c r="AA148">
        <v>3.98</v>
      </c>
      <c r="AB148">
        <v>5.14</v>
      </c>
      <c r="AC148">
        <v>6.96</v>
      </c>
      <c r="AD148">
        <v>10.32</v>
      </c>
      <c r="AE148">
        <v>9.81</v>
      </c>
      <c r="AF148">
        <v>12.48</v>
      </c>
      <c r="AG148">
        <v>10.93</v>
      </c>
      <c r="AH148">
        <v>10.62</v>
      </c>
      <c r="AI148">
        <v>13</v>
      </c>
      <c r="AJ148">
        <v>11.04</v>
      </c>
      <c r="AK148">
        <v>11.88</v>
      </c>
      <c r="AL148">
        <v>14.22</v>
      </c>
      <c r="AM148">
        <v>11.12</v>
      </c>
      <c r="AN148">
        <v>13.82</v>
      </c>
    </row>
    <row r="149" spans="1:40" x14ac:dyDescent="0.3">
      <c r="A149" s="10" t="s">
        <v>589</v>
      </c>
      <c r="B149">
        <v>15.882099999999999</v>
      </c>
      <c r="C149">
        <v>15.8934</v>
      </c>
      <c r="D149">
        <v>18.276700000000002</v>
      </c>
      <c r="E149">
        <v>18.811</v>
      </c>
      <c r="F149">
        <v>19.175599999999999</v>
      </c>
      <c r="G149">
        <v>19.744399999999999</v>
      </c>
      <c r="H149">
        <v>17.520900000000001</v>
      </c>
      <c r="I149">
        <v>18.872699999999998</v>
      </c>
      <c r="J149">
        <v>21.968699999999998</v>
      </c>
      <c r="K149">
        <v>21.873999999999999</v>
      </c>
      <c r="L149">
        <v>21.150099999999998</v>
      </c>
      <c r="M149">
        <v>21.489000000000001</v>
      </c>
      <c r="N149">
        <v>19.547899999999998</v>
      </c>
      <c r="O149">
        <v>21.4328</v>
      </c>
      <c r="P149">
        <v>20.7851</v>
      </c>
      <c r="Q149">
        <v>23.461400000000001</v>
      </c>
      <c r="R149">
        <v>21.759399999999999</v>
      </c>
      <c r="S149">
        <v>22.826799999999999</v>
      </c>
      <c r="T149">
        <v>21.867599999999999</v>
      </c>
      <c r="U149">
        <v>21.370999999999999</v>
      </c>
      <c r="V149">
        <v>17.8445</v>
      </c>
      <c r="W149">
        <v>23.886900000000001</v>
      </c>
      <c r="X149">
        <v>29.584299999999999</v>
      </c>
      <c r="Y149">
        <v>26.654800000000002</v>
      </c>
      <c r="Z149">
        <v>29.998899999999999</v>
      </c>
      <c r="AA149">
        <v>29.505700000000001</v>
      </c>
      <c r="AB149">
        <v>28.665400000000002</v>
      </c>
      <c r="AC149">
        <v>29.334599999999998</v>
      </c>
      <c r="AD149">
        <v>29.127099999999999</v>
      </c>
      <c r="AE149">
        <v>28.321899999999999</v>
      </c>
      <c r="AF149">
        <v>31.828099999999999</v>
      </c>
      <c r="AG149">
        <v>33.814500000000002</v>
      </c>
      <c r="AH149">
        <v>28.7164</v>
      </c>
      <c r="AI149">
        <v>31.6355</v>
      </c>
      <c r="AJ149">
        <v>36.688099999999999</v>
      </c>
      <c r="AK149">
        <v>36.669400000000003</v>
      </c>
      <c r="AL149">
        <v>39.470199999999998</v>
      </c>
      <c r="AM149">
        <v>49.273299999999999</v>
      </c>
      <c r="AN149">
        <v>47.537599999999998</v>
      </c>
    </row>
    <row r="150" spans="1:40" x14ac:dyDescent="0.3">
      <c r="A150" s="10" t="s">
        <v>590</v>
      </c>
      <c r="B150">
        <v>4.0456000000000003</v>
      </c>
      <c r="C150">
        <v>3.6183999999999998</v>
      </c>
      <c r="D150">
        <v>3.7235999999999998</v>
      </c>
      <c r="E150">
        <v>4.2526999999999999</v>
      </c>
      <c r="F150">
        <v>4.6932999999999998</v>
      </c>
      <c r="G150">
        <v>4.9852999999999996</v>
      </c>
      <c r="H150">
        <v>5.2988999999999997</v>
      </c>
      <c r="I150">
        <v>5.2698999999999998</v>
      </c>
      <c r="J150">
        <v>5.556</v>
      </c>
      <c r="K150">
        <v>5.7295999999999996</v>
      </c>
      <c r="L150">
        <v>6.1898</v>
      </c>
      <c r="M150">
        <v>6.3221999999999996</v>
      </c>
      <c r="N150">
        <v>6.3798000000000004</v>
      </c>
      <c r="O150">
        <v>6.5061999999999998</v>
      </c>
      <c r="P150">
        <v>6.5747999999999998</v>
      </c>
      <c r="Q150">
        <v>5.6700999999999997</v>
      </c>
      <c r="R150">
        <v>7.1013000000000002</v>
      </c>
      <c r="S150">
        <v>7.2987000000000002</v>
      </c>
      <c r="T150">
        <v>7.4173</v>
      </c>
      <c r="U150">
        <v>7.6435000000000004</v>
      </c>
      <c r="V150">
        <v>6.3025000000000002</v>
      </c>
      <c r="W150">
        <v>7.1840999999999999</v>
      </c>
      <c r="X150">
        <v>7.6902999999999997</v>
      </c>
      <c r="Y150">
        <v>8.6725999999999992</v>
      </c>
      <c r="Z150">
        <v>9.0396000000000001</v>
      </c>
      <c r="AA150">
        <v>9.0381</v>
      </c>
      <c r="AB150">
        <v>9.3064</v>
      </c>
      <c r="AC150">
        <v>10.103300000000001</v>
      </c>
      <c r="AD150">
        <v>9.0952999999999999</v>
      </c>
      <c r="AE150">
        <v>8.1290999999999993</v>
      </c>
      <c r="AF150">
        <v>7.4325999999999999</v>
      </c>
      <c r="AG150">
        <v>6.7690000000000001</v>
      </c>
      <c r="AH150">
        <v>5.1767000000000003</v>
      </c>
      <c r="AI150">
        <v>4.2782</v>
      </c>
      <c r="AJ150">
        <v>4.4340999999999999</v>
      </c>
      <c r="AK150">
        <v>4.1102999999999996</v>
      </c>
      <c r="AL150">
        <v>4.1600999999999999</v>
      </c>
      <c r="AM150">
        <v>5.1304999999999996</v>
      </c>
      <c r="AN150">
        <v>4.1162000000000001</v>
      </c>
    </row>
    <row r="151" spans="1:40" x14ac:dyDescent="0.3">
      <c r="A151" s="10" t="s">
        <v>591</v>
      </c>
      <c r="B151">
        <v>0.52</v>
      </c>
      <c r="C151">
        <v>0.78</v>
      </c>
      <c r="D151">
        <v>0.62</v>
      </c>
      <c r="E151">
        <v>0.72</v>
      </c>
      <c r="F151">
        <v>1.75</v>
      </c>
      <c r="G151">
        <v>2.65</v>
      </c>
      <c r="H151">
        <v>2</v>
      </c>
      <c r="I151">
        <v>2.33</v>
      </c>
      <c r="J151">
        <v>3.15</v>
      </c>
      <c r="K151">
        <v>2.87</v>
      </c>
      <c r="L151">
        <v>2.77</v>
      </c>
      <c r="M151">
        <v>3.21</v>
      </c>
      <c r="N151">
        <v>2.2200000000000002</v>
      </c>
      <c r="O151">
        <v>2.4300000000000002</v>
      </c>
      <c r="P151">
        <v>2.62</v>
      </c>
      <c r="Q151">
        <v>2.41</v>
      </c>
      <c r="R151">
        <v>2.16</v>
      </c>
      <c r="S151">
        <v>2.04</v>
      </c>
      <c r="T151">
        <v>1.72</v>
      </c>
      <c r="U151">
        <v>1.67</v>
      </c>
      <c r="V151">
        <v>1.08</v>
      </c>
      <c r="W151">
        <v>1.77</v>
      </c>
      <c r="X151">
        <v>2.31</v>
      </c>
      <c r="Y151">
        <v>3.51</v>
      </c>
      <c r="Z151">
        <v>4.53</v>
      </c>
      <c r="AA151">
        <v>5.0999999999999996</v>
      </c>
      <c r="AB151">
        <v>6.02</v>
      </c>
      <c r="AC151">
        <v>5.54</v>
      </c>
      <c r="AD151">
        <v>4.62</v>
      </c>
      <c r="AE151">
        <v>5.0199999999999996</v>
      </c>
      <c r="AF151">
        <v>5.99</v>
      </c>
      <c r="AG151">
        <v>5.19</v>
      </c>
      <c r="AH151">
        <v>6.25</v>
      </c>
      <c r="AI151">
        <v>8.1300000000000008</v>
      </c>
      <c r="AJ151">
        <v>9.16</v>
      </c>
      <c r="AK151">
        <v>10.53</v>
      </c>
      <c r="AL151">
        <v>9.5299999999999994</v>
      </c>
      <c r="AM151">
        <v>8.82</v>
      </c>
      <c r="AN151">
        <v>9.48</v>
      </c>
    </row>
    <row r="152" spans="1:40" x14ac:dyDescent="0.3">
      <c r="A152" s="10" t="s">
        <v>592</v>
      </c>
      <c r="B152">
        <v>6.7812999999999999</v>
      </c>
      <c r="C152">
        <v>8.6946999999999992</v>
      </c>
      <c r="D152">
        <v>5.4869000000000003</v>
      </c>
      <c r="E152">
        <v>7.4283999999999999</v>
      </c>
      <c r="F152">
        <v>10.1957</v>
      </c>
      <c r="G152">
        <v>14.079700000000001</v>
      </c>
      <c r="H152">
        <v>11.2524</v>
      </c>
      <c r="I152">
        <v>11.166700000000001</v>
      </c>
      <c r="J152">
        <v>11.293200000000001</v>
      </c>
      <c r="K152">
        <v>11.2072</v>
      </c>
      <c r="L152">
        <v>10.805999999999999</v>
      </c>
      <c r="M152">
        <v>9.2919999999999998</v>
      </c>
      <c r="N152">
        <v>10.019299999999999</v>
      </c>
      <c r="O152">
        <v>10.539</v>
      </c>
      <c r="P152">
        <v>11.3346</v>
      </c>
      <c r="Q152">
        <v>14.4734</v>
      </c>
      <c r="R152">
        <v>12.2456</v>
      </c>
      <c r="S152">
        <v>10.437900000000001</v>
      </c>
      <c r="T152">
        <v>10.088100000000001</v>
      </c>
      <c r="U152">
        <v>7.4348000000000001</v>
      </c>
      <c r="V152">
        <v>3.9361000000000002</v>
      </c>
      <c r="W152">
        <v>9.2134</v>
      </c>
      <c r="X152">
        <v>5.9770000000000003</v>
      </c>
      <c r="Y152">
        <v>7.1723999999999997</v>
      </c>
      <c r="Z152">
        <v>5.4522000000000004</v>
      </c>
      <c r="AA152">
        <v>6.8517000000000001</v>
      </c>
      <c r="AB152">
        <v>6.0353000000000003</v>
      </c>
      <c r="AC152">
        <v>6.4143999999999997</v>
      </c>
      <c r="AD152">
        <v>7.2016</v>
      </c>
      <c r="AE152">
        <v>6.5601000000000003</v>
      </c>
      <c r="AF152">
        <v>7.5223000000000004</v>
      </c>
      <c r="AG152">
        <v>9.8181999999999992</v>
      </c>
      <c r="AH152">
        <v>7.6494</v>
      </c>
      <c r="AI152">
        <v>7.8349000000000002</v>
      </c>
      <c r="AJ152">
        <v>7.4813999999999998</v>
      </c>
      <c r="AK152">
        <v>9.0593000000000004</v>
      </c>
      <c r="AL152">
        <v>9.2960999999999991</v>
      </c>
      <c r="AM152">
        <v>11.383599999999999</v>
      </c>
      <c r="AN152">
        <v>11.8294</v>
      </c>
    </row>
    <row r="153" spans="1:40" x14ac:dyDescent="0.3">
      <c r="A153" s="10" t="s">
        <v>593</v>
      </c>
      <c r="B153">
        <v>7.9899999999999999E-2</v>
      </c>
      <c r="C153">
        <v>0.1598</v>
      </c>
      <c r="D153">
        <v>9.9900000000000003E-2</v>
      </c>
      <c r="E153">
        <v>0.1399</v>
      </c>
      <c r="F153">
        <v>0.14480000000000001</v>
      </c>
      <c r="G153">
        <v>0.4995</v>
      </c>
      <c r="H153">
        <v>1.6483000000000001</v>
      </c>
      <c r="I153">
        <v>1.2486999999999999</v>
      </c>
      <c r="J153">
        <v>1.1987000000000001</v>
      </c>
      <c r="K153">
        <v>1.3086</v>
      </c>
      <c r="L153">
        <v>1.1987000000000001</v>
      </c>
      <c r="M153">
        <v>1.7781</v>
      </c>
      <c r="N153">
        <v>1.3186</v>
      </c>
      <c r="O153">
        <v>1.2386999999999999</v>
      </c>
      <c r="P153">
        <v>1.2786999999999999</v>
      </c>
      <c r="Q153">
        <v>1.0488999999999999</v>
      </c>
      <c r="R153">
        <v>1.0589</v>
      </c>
      <c r="S153">
        <v>1.0988</v>
      </c>
      <c r="T153">
        <v>1.5783</v>
      </c>
      <c r="U153">
        <v>1.9979</v>
      </c>
      <c r="V153">
        <v>1.9979</v>
      </c>
      <c r="W153">
        <v>3.8159999999999998</v>
      </c>
      <c r="X153">
        <v>5.2244999999999999</v>
      </c>
      <c r="Y153">
        <v>6.8528000000000002</v>
      </c>
      <c r="Z153">
        <v>4.6750999999999996</v>
      </c>
      <c r="AA153">
        <v>5.1146000000000003</v>
      </c>
      <c r="AB153">
        <v>4.1756000000000002</v>
      </c>
      <c r="AC153">
        <v>4.8249000000000004</v>
      </c>
      <c r="AD153">
        <v>3.5163000000000002</v>
      </c>
      <c r="AE153">
        <v>4.5052000000000003</v>
      </c>
      <c r="AF153">
        <v>5.4741999999999997</v>
      </c>
      <c r="AG153">
        <v>6.4032</v>
      </c>
      <c r="AH153">
        <v>5.5541</v>
      </c>
      <c r="AI153">
        <v>4.7949000000000002</v>
      </c>
      <c r="AJ153">
        <v>4.3154000000000003</v>
      </c>
      <c r="AK153">
        <v>5.1246</v>
      </c>
      <c r="AL153">
        <v>5.2445000000000004</v>
      </c>
      <c r="AM153">
        <v>5.4343000000000004</v>
      </c>
      <c r="AN153">
        <v>7.9516</v>
      </c>
    </row>
    <row r="154" spans="1:40" x14ac:dyDescent="0.3">
      <c r="A154" s="10" t="s">
        <v>594</v>
      </c>
      <c r="B154">
        <v>70.107799999999997</v>
      </c>
      <c r="C154">
        <v>65.920100000000005</v>
      </c>
      <c r="D154">
        <v>73.541499999999999</v>
      </c>
      <c r="E154">
        <v>81.046099999999996</v>
      </c>
      <c r="F154">
        <v>75.693200000000004</v>
      </c>
      <c r="G154">
        <v>75.600800000000007</v>
      </c>
      <c r="H154">
        <v>80.924499999999995</v>
      </c>
      <c r="I154">
        <v>87.594999999999999</v>
      </c>
      <c r="J154">
        <v>91.566900000000004</v>
      </c>
      <c r="K154">
        <v>99.658100000000005</v>
      </c>
      <c r="L154">
        <v>92.506200000000007</v>
      </c>
      <c r="M154">
        <v>88.635599999999997</v>
      </c>
      <c r="N154">
        <v>89.411600000000007</v>
      </c>
      <c r="O154">
        <v>92.922499999999999</v>
      </c>
      <c r="P154">
        <v>85.139300000000006</v>
      </c>
      <c r="Q154">
        <v>71.736199999999997</v>
      </c>
      <c r="R154">
        <v>72.814400000000006</v>
      </c>
      <c r="S154">
        <v>76.385499999999993</v>
      </c>
      <c r="T154">
        <v>79.520099999999999</v>
      </c>
      <c r="U154">
        <v>79.660799999999995</v>
      </c>
      <c r="V154">
        <v>49.994900000000001</v>
      </c>
      <c r="W154">
        <v>59.636200000000002</v>
      </c>
      <c r="X154">
        <v>57.857500000000002</v>
      </c>
      <c r="Y154">
        <v>71.280299999999997</v>
      </c>
      <c r="Z154">
        <v>76.360399999999998</v>
      </c>
      <c r="AA154">
        <v>88.047600000000003</v>
      </c>
      <c r="AB154">
        <v>87.685199999999995</v>
      </c>
      <c r="AC154">
        <v>97.334599999999995</v>
      </c>
      <c r="AD154">
        <v>62.985599999999998</v>
      </c>
      <c r="AE154">
        <v>62.356999999999999</v>
      </c>
      <c r="AF154">
        <v>64.351200000000006</v>
      </c>
      <c r="AG154">
        <v>62.368099999999998</v>
      </c>
      <c r="AH154">
        <v>72.344899999999996</v>
      </c>
      <c r="AI154">
        <v>79.037800000000004</v>
      </c>
      <c r="AJ154">
        <v>91.727199999999996</v>
      </c>
      <c r="AK154">
        <v>100.7026</v>
      </c>
      <c r="AL154">
        <v>92.409599999999998</v>
      </c>
      <c r="AM154">
        <v>94.207899999999995</v>
      </c>
      <c r="AN154">
        <v>111.77460000000001</v>
      </c>
    </row>
    <row r="155" spans="1:40" x14ac:dyDescent="0.3">
      <c r="A155" s="10" t="s">
        <v>595</v>
      </c>
      <c r="B155">
        <v>14.5999</v>
      </c>
      <c r="C155">
        <v>13.736000000000001</v>
      </c>
      <c r="D155">
        <v>12.345499999999999</v>
      </c>
      <c r="E155">
        <v>12.002700000000001</v>
      </c>
      <c r="F155">
        <v>12.216200000000001</v>
      </c>
      <c r="G155">
        <v>14.9116</v>
      </c>
      <c r="H155">
        <v>12.7128</v>
      </c>
      <c r="I155">
        <v>11.6265</v>
      </c>
      <c r="J155">
        <v>13.1271</v>
      </c>
      <c r="K155">
        <v>14.150399999999999</v>
      </c>
      <c r="L155">
        <v>14.4184</v>
      </c>
      <c r="M155">
        <v>13.048400000000001</v>
      </c>
      <c r="N155">
        <v>11.224299999999999</v>
      </c>
      <c r="O155">
        <v>11.278700000000001</v>
      </c>
      <c r="P155">
        <v>8.9238</v>
      </c>
      <c r="Q155">
        <v>10.9459</v>
      </c>
      <c r="R155">
        <v>13.7692</v>
      </c>
      <c r="S155">
        <v>12.5661</v>
      </c>
      <c r="T155">
        <v>11.375299999999999</v>
      </c>
      <c r="U155">
        <v>11.708299999999999</v>
      </c>
      <c r="V155">
        <v>9.7898999999999994</v>
      </c>
      <c r="W155">
        <v>12.690899999999999</v>
      </c>
      <c r="X155">
        <v>14.7873</v>
      </c>
      <c r="Y155">
        <v>15.193</v>
      </c>
      <c r="Z155">
        <v>13.082599999999999</v>
      </c>
      <c r="AA155">
        <v>16.1082</v>
      </c>
      <c r="AB155">
        <v>13.5436</v>
      </c>
      <c r="AC155">
        <v>14.786799999999999</v>
      </c>
      <c r="AD155">
        <v>12.4903</v>
      </c>
      <c r="AE155">
        <v>13.5974</v>
      </c>
      <c r="AF155">
        <v>15.8246</v>
      </c>
      <c r="AG155">
        <v>20.765899999999998</v>
      </c>
      <c r="AH155">
        <v>19.853999999999999</v>
      </c>
      <c r="AI155">
        <v>15.613099999999999</v>
      </c>
      <c r="AJ155">
        <v>18.567699999999999</v>
      </c>
      <c r="AK155">
        <v>21.889399999999998</v>
      </c>
      <c r="AL155">
        <v>21.057600000000001</v>
      </c>
      <c r="AM155">
        <v>24.8047</v>
      </c>
      <c r="AN155">
        <v>25.84</v>
      </c>
    </row>
    <row r="156" spans="1:40" x14ac:dyDescent="0.3">
      <c r="A156" s="10" t="s">
        <v>596</v>
      </c>
      <c r="B156">
        <v>26.510200000000001</v>
      </c>
      <c r="C156">
        <v>20.209199999999999</v>
      </c>
      <c r="D156">
        <v>23.916699999999999</v>
      </c>
      <c r="E156">
        <v>26.661799999999999</v>
      </c>
      <c r="F156">
        <v>27.1495</v>
      </c>
      <c r="G156">
        <v>30.952000000000002</v>
      </c>
      <c r="H156">
        <v>34.558799999999998</v>
      </c>
      <c r="I156">
        <v>33.843800000000002</v>
      </c>
      <c r="J156">
        <v>37.0259</v>
      </c>
      <c r="K156">
        <v>33.665399999999998</v>
      </c>
      <c r="L156">
        <v>33.253300000000003</v>
      </c>
      <c r="M156">
        <v>37.078699999999998</v>
      </c>
      <c r="N156">
        <v>37.31</v>
      </c>
      <c r="O156">
        <v>38.681399999999996</v>
      </c>
      <c r="P156">
        <v>41.248199999999997</v>
      </c>
      <c r="Q156">
        <v>37.5105</v>
      </c>
      <c r="R156">
        <v>43.422499999999999</v>
      </c>
      <c r="S156">
        <v>45.933900000000001</v>
      </c>
      <c r="T156">
        <v>46.142899999999997</v>
      </c>
      <c r="U156">
        <v>49.052599999999998</v>
      </c>
      <c r="V156">
        <v>42.355200000000004</v>
      </c>
      <c r="W156">
        <v>49.833799999999997</v>
      </c>
      <c r="X156">
        <v>48.831099999999999</v>
      </c>
      <c r="Y156">
        <v>50.410899999999998</v>
      </c>
      <c r="Z156">
        <v>52.455300000000001</v>
      </c>
      <c r="AA156">
        <v>55.340699999999998</v>
      </c>
      <c r="AB156">
        <v>54.566099999999999</v>
      </c>
      <c r="AC156">
        <v>53.247700000000002</v>
      </c>
      <c r="AD156">
        <v>43.642099999999999</v>
      </c>
      <c r="AE156">
        <v>32.978499999999997</v>
      </c>
      <c r="AF156">
        <v>36.543500000000002</v>
      </c>
      <c r="AG156">
        <v>47.822200000000002</v>
      </c>
      <c r="AH156">
        <v>50.8446</v>
      </c>
      <c r="AI156">
        <v>44.266300000000001</v>
      </c>
      <c r="AJ156">
        <v>52.033099999999997</v>
      </c>
      <c r="AK156">
        <v>49.428199999999997</v>
      </c>
      <c r="AL156">
        <v>38.9694</v>
      </c>
      <c r="AM156">
        <v>43.061100000000003</v>
      </c>
      <c r="AN156">
        <v>39.245699999999999</v>
      </c>
    </row>
    <row r="157" spans="1:40" x14ac:dyDescent="0.3">
      <c r="A157" s="10" t="s">
        <v>597</v>
      </c>
      <c r="B157">
        <v>9.5208999999999993</v>
      </c>
      <c r="C157">
        <v>9.2414000000000005</v>
      </c>
      <c r="D157">
        <v>7.3463000000000003</v>
      </c>
      <c r="E157">
        <v>7.8638000000000003</v>
      </c>
      <c r="F157">
        <v>12.3401</v>
      </c>
      <c r="G157">
        <v>18.613399999999999</v>
      </c>
      <c r="H157">
        <v>20.217099999999999</v>
      </c>
      <c r="I157">
        <v>17.735399999999998</v>
      </c>
      <c r="J157">
        <v>20.416</v>
      </c>
      <c r="K157">
        <v>19.153099999999998</v>
      </c>
      <c r="L157">
        <v>18.6877</v>
      </c>
      <c r="M157">
        <v>17.248200000000001</v>
      </c>
      <c r="N157">
        <v>18.3384</v>
      </c>
      <c r="O157">
        <v>20.816800000000001</v>
      </c>
      <c r="P157">
        <v>16.882999999999999</v>
      </c>
      <c r="Q157">
        <v>17.720400000000001</v>
      </c>
      <c r="R157">
        <v>15.7433</v>
      </c>
      <c r="S157">
        <v>15.141299999999999</v>
      </c>
      <c r="T157">
        <v>18.5961</v>
      </c>
      <c r="U157">
        <v>27.619700000000002</v>
      </c>
      <c r="V157">
        <v>18.2254</v>
      </c>
      <c r="W157">
        <v>37.192799999999998</v>
      </c>
      <c r="X157">
        <v>38.674500000000002</v>
      </c>
      <c r="Y157">
        <v>39.744300000000003</v>
      </c>
      <c r="Z157">
        <v>34.198399999999999</v>
      </c>
      <c r="AA157">
        <v>32.178800000000003</v>
      </c>
      <c r="AB157">
        <v>26.917999999999999</v>
      </c>
      <c r="AC157">
        <v>28.9131</v>
      </c>
      <c r="AD157">
        <v>23.4023</v>
      </c>
      <c r="AE157">
        <v>20.455200000000001</v>
      </c>
      <c r="AF157">
        <v>20.729700000000001</v>
      </c>
      <c r="AG157">
        <v>23.197500000000002</v>
      </c>
      <c r="AH157">
        <v>18.317699999999999</v>
      </c>
      <c r="AI157">
        <v>18.780999999999999</v>
      </c>
      <c r="AJ157">
        <v>20.807700000000001</v>
      </c>
      <c r="AK157">
        <v>19.8033</v>
      </c>
      <c r="AL157">
        <v>26.497499999999999</v>
      </c>
      <c r="AM157">
        <v>27.656400000000001</v>
      </c>
      <c r="AN157">
        <v>28.612500000000001</v>
      </c>
    </row>
    <row r="158" spans="1:40" x14ac:dyDescent="0.3">
      <c r="A158" s="10" t="s">
        <v>598</v>
      </c>
      <c r="B158">
        <v>21.481400000000001</v>
      </c>
      <c r="C158">
        <v>23.914000000000001</v>
      </c>
      <c r="D158">
        <v>23.595800000000001</v>
      </c>
      <c r="E158">
        <v>29.017399999999999</v>
      </c>
      <c r="F158">
        <v>41.949199999999998</v>
      </c>
      <c r="G158">
        <v>41.934399999999997</v>
      </c>
      <c r="H158">
        <v>47.921500000000002</v>
      </c>
      <c r="I158">
        <v>53.7774</v>
      </c>
      <c r="J158">
        <v>66.741200000000006</v>
      </c>
      <c r="K158">
        <v>73.257199999999997</v>
      </c>
      <c r="L158">
        <v>78.681600000000003</v>
      </c>
      <c r="M158">
        <v>81.905299999999997</v>
      </c>
      <c r="N158">
        <v>94.475800000000007</v>
      </c>
      <c r="O158">
        <v>90.690600000000003</v>
      </c>
      <c r="P158">
        <v>75.813900000000004</v>
      </c>
      <c r="Q158">
        <v>60.632300000000001</v>
      </c>
      <c r="R158">
        <v>62.795499999999997</v>
      </c>
      <c r="S158">
        <v>73.427199999999999</v>
      </c>
      <c r="T158">
        <v>76.831800000000001</v>
      </c>
      <c r="U158">
        <v>75.473500000000001</v>
      </c>
      <c r="V158">
        <v>60.579300000000003</v>
      </c>
      <c r="W158">
        <v>72.946100000000001</v>
      </c>
      <c r="X158">
        <v>85.165199999999999</v>
      </c>
      <c r="Y158">
        <v>85.819500000000005</v>
      </c>
      <c r="Z158">
        <v>102.5539</v>
      </c>
      <c r="AA158">
        <v>108.3969</v>
      </c>
      <c r="AB158">
        <v>112.0364</v>
      </c>
      <c r="AC158">
        <v>109.9063</v>
      </c>
      <c r="AD158">
        <v>82.233500000000006</v>
      </c>
      <c r="AE158">
        <v>75.528099999999995</v>
      </c>
      <c r="AF158">
        <v>73.747500000000002</v>
      </c>
      <c r="AG158">
        <v>90.330200000000005</v>
      </c>
      <c r="AH158">
        <v>95.153099999999995</v>
      </c>
      <c r="AI158">
        <v>87.276300000000006</v>
      </c>
      <c r="AJ158">
        <v>87.004099999999994</v>
      </c>
      <c r="AK158">
        <v>82.690399999999997</v>
      </c>
      <c r="AL158">
        <v>88.837299999999999</v>
      </c>
      <c r="AM158">
        <v>91.0976</v>
      </c>
      <c r="AN158">
        <v>76.040000000000006</v>
      </c>
    </row>
    <row r="159" spans="1:40" x14ac:dyDescent="0.3">
      <c r="A159" s="10" t="s">
        <v>599</v>
      </c>
      <c r="B159">
        <v>32.811999999999998</v>
      </c>
      <c r="C159">
        <v>31.8354</v>
      </c>
      <c r="D159">
        <v>29.217199999999998</v>
      </c>
      <c r="E159">
        <v>31.3276</v>
      </c>
      <c r="F159">
        <v>32.004199999999997</v>
      </c>
      <c r="G159">
        <v>37.604799999999997</v>
      </c>
      <c r="H159">
        <v>40.862699999999997</v>
      </c>
      <c r="I159">
        <v>29.6965</v>
      </c>
      <c r="J159">
        <v>24.166599999999999</v>
      </c>
      <c r="K159">
        <v>25.785399999999999</v>
      </c>
      <c r="L159">
        <v>28.951699999999999</v>
      </c>
      <c r="M159">
        <v>26.226900000000001</v>
      </c>
      <c r="N159">
        <v>23.896999999999998</v>
      </c>
      <c r="O159">
        <v>26.948</v>
      </c>
    </row>
    <row r="160" spans="1:40" x14ac:dyDescent="0.3">
      <c r="A160" s="10" t="s">
        <v>600</v>
      </c>
      <c r="B160">
        <v>17.945399999999999</v>
      </c>
      <c r="C160">
        <v>16.2928</v>
      </c>
      <c r="D160">
        <v>14.9872</v>
      </c>
      <c r="E160">
        <v>13.6</v>
      </c>
      <c r="F160">
        <v>15.9808</v>
      </c>
      <c r="G160">
        <v>19.376200000000001</v>
      </c>
      <c r="H160">
        <v>20.755600000000001</v>
      </c>
      <c r="I160">
        <v>18.903199999999998</v>
      </c>
      <c r="J160">
        <v>15.7509</v>
      </c>
      <c r="K160">
        <v>13.7285</v>
      </c>
      <c r="L160">
        <v>12.093299999999999</v>
      </c>
      <c r="M160">
        <v>9.0984999999999996</v>
      </c>
      <c r="N160">
        <v>6.6417999999999999</v>
      </c>
      <c r="O160">
        <v>6.3577000000000004</v>
      </c>
      <c r="P160">
        <v>7.0746000000000002</v>
      </c>
      <c r="Q160">
        <v>4.5928000000000004</v>
      </c>
      <c r="R160">
        <v>4.5717999999999996</v>
      </c>
      <c r="S160">
        <v>2.5949</v>
      </c>
      <c r="T160">
        <v>2.2494000000000001</v>
      </c>
      <c r="U160">
        <v>2.6086999999999998</v>
      </c>
      <c r="V160">
        <v>1.0537000000000001</v>
      </c>
      <c r="W160">
        <v>1.2735000000000001</v>
      </c>
      <c r="X160">
        <v>1.7785</v>
      </c>
      <c r="Y160">
        <v>2.0929000000000002</v>
      </c>
      <c r="Z160">
        <v>3.8273999999999999</v>
      </c>
      <c r="AA160">
        <v>6.0042999999999997</v>
      </c>
      <c r="AB160">
        <v>7.0972</v>
      </c>
      <c r="AC160">
        <v>6.8681999999999999</v>
      </c>
      <c r="AD160">
        <v>8.9713999999999992</v>
      </c>
      <c r="AE160">
        <v>8.3152000000000008</v>
      </c>
      <c r="AF160">
        <v>10.583600000000001</v>
      </c>
      <c r="AG160">
        <v>9.4911999999999992</v>
      </c>
      <c r="AH160">
        <v>8.8416999999999994</v>
      </c>
      <c r="AI160">
        <v>11.3438</v>
      </c>
      <c r="AJ160">
        <v>10.230399999999999</v>
      </c>
      <c r="AK160">
        <v>12.989100000000001</v>
      </c>
      <c r="AL160">
        <v>12.9648</v>
      </c>
      <c r="AM160">
        <v>14.0055</v>
      </c>
      <c r="AN160">
        <v>15.9056</v>
      </c>
    </row>
    <row r="161" spans="1:40" x14ac:dyDescent="0.3">
      <c r="A161" s="10" t="s">
        <v>601</v>
      </c>
      <c r="B161">
        <v>12.356999999999999</v>
      </c>
      <c r="C161">
        <v>9.9039999999999999</v>
      </c>
      <c r="D161">
        <v>10.5174</v>
      </c>
      <c r="E161">
        <v>12.2066</v>
      </c>
      <c r="F161">
        <v>11.425700000000001</v>
      </c>
      <c r="G161">
        <v>11.5718</v>
      </c>
      <c r="H161">
        <v>11.7689</v>
      </c>
      <c r="I161">
        <v>12.2311</v>
      </c>
      <c r="J161">
        <v>12.5542</v>
      </c>
      <c r="K161">
        <v>12.1356</v>
      </c>
      <c r="L161">
        <v>15.1656</v>
      </c>
      <c r="M161">
        <v>14.544</v>
      </c>
    </row>
    <row r="162" spans="1:40" x14ac:dyDescent="0.3">
      <c r="A162" s="10" t="s">
        <v>602</v>
      </c>
      <c r="B162">
        <v>24.144500000000001</v>
      </c>
      <c r="C162">
        <v>22.209800000000001</v>
      </c>
      <c r="D162">
        <v>7.6147999999999998</v>
      </c>
      <c r="E162">
        <v>4.7359999999999998</v>
      </c>
      <c r="F162">
        <v>5.2622999999999998</v>
      </c>
      <c r="G162">
        <v>8.2957999999999998</v>
      </c>
      <c r="H162">
        <v>11.406700000000001</v>
      </c>
      <c r="I162">
        <v>13.983700000000001</v>
      </c>
      <c r="J162">
        <v>14.0129</v>
      </c>
      <c r="K162">
        <v>15.754200000000001</v>
      </c>
      <c r="L162">
        <v>20.383900000000001</v>
      </c>
      <c r="M162">
        <v>16.026499999999999</v>
      </c>
      <c r="N162">
        <v>12.2386</v>
      </c>
      <c r="O162">
        <v>12.2881</v>
      </c>
      <c r="P162">
        <v>12.4862</v>
      </c>
      <c r="Q162">
        <v>5.9253999999999998</v>
      </c>
      <c r="R162">
        <v>5.8757999999999999</v>
      </c>
      <c r="S162">
        <v>5.3888999999999996</v>
      </c>
      <c r="T162">
        <v>5.3147000000000002</v>
      </c>
      <c r="U162">
        <v>6.2225000000000001</v>
      </c>
      <c r="V162">
        <v>0.9325</v>
      </c>
      <c r="W162">
        <v>1.3122</v>
      </c>
      <c r="X162">
        <v>1.7164999999999999</v>
      </c>
      <c r="Y162">
        <v>4.1262999999999996</v>
      </c>
      <c r="Z162">
        <v>8.3928999999999991</v>
      </c>
      <c r="AA162">
        <v>14.1615</v>
      </c>
      <c r="AB162">
        <v>15.557700000000001</v>
      </c>
      <c r="AC162">
        <v>20.4999</v>
      </c>
      <c r="AD162">
        <v>26.034199999999998</v>
      </c>
      <c r="AE162">
        <v>20.887</v>
      </c>
      <c r="AF162">
        <v>24.815200000000001</v>
      </c>
      <c r="AG162">
        <v>25.966100000000001</v>
      </c>
      <c r="AH162">
        <v>25.575199999999999</v>
      </c>
      <c r="AI162">
        <v>28.980799999999999</v>
      </c>
      <c r="AJ162">
        <v>23.616399999999999</v>
      </c>
      <c r="AK162">
        <v>25.399100000000001</v>
      </c>
      <c r="AL162">
        <v>29.110499999999998</v>
      </c>
      <c r="AM162">
        <v>25.074999999999999</v>
      </c>
      <c r="AN162">
        <v>30.741199999999999</v>
      </c>
    </row>
    <row r="163" spans="1:40" x14ac:dyDescent="0.3">
      <c r="A163" s="10" t="s">
        <v>603</v>
      </c>
      <c r="B163">
        <v>18.849599999999999</v>
      </c>
      <c r="C163">
        <v>18.133900000000001</v>
      </c>
      <c r="D163">
        <v>15.8841</v>
      </c>
      <c r="E163">
        <v>16.783799999999999</v>
      </c>
      <c r="F163">
        <v>17.564900000000002</v>
      </c>
      <c r="G163">
        <v>16.309200000000001</v>
      </c>
      <c r="H163">
        <v>16.685099999999998</v>
      </c>
      <c r="I163">
        <v>18.246099999999998</v>
      </c>
      <c r="J163">
        <v>19.168800000000001</v>
      </c>
      <c r="K163">
        <v>18.378900000000002</v>
      </c>
      <c r="L163">
        <v>19.935099999999998</v>
      </c>
      <c r="M163">
        <v>20.5777</v>
      </c>
      <c r="N163">
        <v>18.9148</v>
      </c>
      <c r="O163">
        <v>19.180299999999999</v>
      </c>
      <c r="P163">
        <v>18.528500000000001</v>
      </c>
      <c r="Q163">
        <v>16.4419</v>
      </c>
      <c r="R163">
        <v>21.163900000000002</v>
      </c>
      <c r="S163">
        <v>19.433800000000002</v>
      </c>
      <c r="T163">
        <v>21.328299999999999</v>
      </c>
      <c r="U163">
        <v>23.6707</v>
      </c>
      <c r="V163">
        <v>16.575399999999998</v>
      </c>
      <c r="W163">
        <v>17.815000000000001</v>
      </c>
      <c r="X163">
        <v>19.787099999999999</v>
      </c>
      <c r="Y163">
        <v>22.511099999999999</v>
      </c>
      <c r="Z163">
        <v>25.785599999999999</v>
      </c>
      <c r="AA163">
        <v>30.934200000000001</v>
      </c>
      <c r="AB163">
        <v>33.319000000000003</v>
      </c>
      <c r="AC163">
        <v>33.712600000000002</v>
      </c>
      <c r="AD163">
        <v>27.455100000000002</v>
      </c>
      <c r="AE163">
        <v>26.210899999999999</v>
      </c>
      <c r="AF163">
        <v>27.237500000000001</v>
      </c>
      <c r="AG163">
        <v>29.993600000000001</v>
      </c>
      <c r="AH163">
        <v>31.4297</v>
      </c>
      <c r="AI163">
        <v>30.934799999999999</v>
      </c>
      <c r="AJ163">
        <v>34.370699999999999</v>
      </c>
      <c r="AK163">
        <v>34.968200000000003</v>
      </c>
      <c r="AL163">
        <v>35.521900000000002</v>
      </c>
      <c r="AM163">
        <v>40.42</v>
      </c>
      <c r="AN163">
        <v>42.98</v>
      </c>
    </row>
    <row r="164" spans="1:40" x14ac:dyDescent="0.3">
      <c r="A164" s="10" t="s">
        <v>604</v>
      </c>
      <c r="B164">
        <v>21.910499999999999</v>
      </c>
      <c r="C164">
        <v>22.334499999999998</v>
      </c>
      <c r="D164">
        <v>17.991599999999998</v>
      </c>
      <c r="E164">
        <v>17.135999999999999</v>
      </c>
      <c r="F164">
        <v>20.248799999999999</v>
      </c>
      <c r="G164">
        <v>22.932700000000001</v>
      </c>
      <c r="H164">
        <v>23.640699999999999</v>
      </c>
      <c r="I164">
        <v>25.1037</v>
      </c>
      <c r="J164">
        <v>25.499099999999999</v>
      </c>
      <c r="K164">
        <v>26.424199999999999</v>
      </c>
      <c r="L164">
        <v>27.131599999999999</v>
      </c>
      <c r="M164">
        <v>28.554600000000001</v>
      </c>
      <c r="N164">
        <v>25.549499999999998</v>
      </c>
      <c r="O164">
        <v>29.31</v>
      </c>
      <c r="P164">
        <v>28.613099999999999</v>
      </c>
      <c r="Q164">
        <v>26.761800000000001</v>
      </c>
      <c r="R164">
        <v>32.823599999999999</v>
      </c>
      <c r="S164">
        <v>32.988500000000002</v>
      </c>
      <c r="T164">
        <v>33.637300000000003</v>
      </c>
      <c r="U164">
        <v>33.384300000000003</v>
      </c>
      <c r="V164">
        <v>18.645900000000001</v>
      </c>
      <c r="W164">
        <v>24.446000000000002</v>
      </c>
      <c r="X164">
        <v>20.758700000000001</v>
      </c>
      <c r="Y164">
        <v>22.570799999999998</v>
      </c>
      <c r="Z164">
        <v>27.709</v>
      </c>
      <c r="AA164">
        <v>30.560400000000001</v>
      </c>
      <c r="AB164">
        <v>31.65</v>
      </c>
      <c r="AC164">
        <v>30.7272</v>
      </c>
      <c r="AD164">
        <v>37.469200000000001</v>
      </c>
      <c r="AE164">
        <v>35.023800000000001</v>
      </c>
      <c r="AF164">
        <v>38.908299999999997</v>
      </c>
      <c r="AG164">
        <v>37.6143</v>
      </c>
      <c r="AH164">
        <v>36.363300000000002</v>
      </c>
      <c r="AI164">
        <v>36.234299999999998</v>
      </c>
      <c r="AJ164">
        <v>41.0334</v>
      </c>
      <c r="AK164">
        <v>43.642899999999997</v>
      </c>
      <c r="AL164">
        <v>46.972200000000001</v>
      </c>
      <c r="AM164">
        <v>52.232300000000002</v>
      </c>
      <c r="AN164">
        <v>50.395600000000002</v>
      </c>
    </row>
    <row r="165" spans="1:40" x14ac:dyDescent="0.3">
      <c r="A165" s="10" t="s">
        <v>605</v>
      </c>
      <c r="B165">
        <v>4.3</v>
      </c>
      <c r="C165">
        <v>3.9</v>
      </c>
      <c r="D165">
        <v>3</v>
      </c>
      <c r="E165">
        <v>3.1</v>
      </c>
      <c r="F165">
        <v>3.9</v>
      </c>
      <c r="G165">
        <v>9.1999999999999993</v>
      </c>
      <c r="H165">
        <v>9</v>
      </c>
      <c r="I165">
        <v>8.6999999999999993</v>
      </c>
      <c r="J165">
        <v>8</v>
      </c>
      <c r="K165">
        <v>7.2</v>
      </c>
      <c r="L165">
        <v>6.5</v>
      </c>
      <c r="M165">
        <v>5.9</v>
      </c>
      <c r="N165">
        <v>9.4</v>
      </c>
      <c r="O165">
        <v>9.8000000000000007</v>
      </c>
      <c r="P165">
        <v>9.1</v>
      </c>
      <c r="Q165">
        <v>9.6</v>
      </c>
      <c r="R165">
        <v>8.4</v>
      </c>
      <c r="S165">
        <v>6.3</v>
      </c>
      <c r="T165">
        <v>5.9</v>
      </c>
      <c r="U165">
        <v>6.3</v>
      </c>
      <c r="V165">
        <v>4.5999999999999996</v>
      </c>
      <c r="W165">
        <v>7.2</v>
      </c>
      <c r="X165">
        <v>13.8</v>
      </c>
      <c r="Y165">
        <v>12.2</v>
      </c>
      <c r="Z165">
        <v>7.64</v>
      </c>
      <c r="AA165">
        <v>9.08</v>
      </c>
      <c r="AB165">
        <v>6.3</v>
      </c>
      <c r="AC165">
        <v>6.03</v>
      </c>
      <c r="AD165">
        <v>4.24</v>
      </c>
      <c r="AE165">
        <v>2.82</v>
      </c>
      <c r="AF165">
        <v>3.95</v>
      </c>
      <c r="AG165">
        <v>6.02</v>
      </c>
      <c r="AH165">
        <v>4.8499999999999996</v>
      </c>
      <c r="AI165">
        <v>4.4400000000000004</v>
      </c>
      <c r="AJ165">
        <v>4.1900000000000004</v>
      </c>
      <c r="AK165">
        <v>5.62</v>
      </c>
      <c r="AL165">
        <v>7.09</v>
      </c>
      <c r="AM165">
        <v>12.7</v>
      </c>
      <c r="AN165">
        <v>15.36</v>
      </c>
    </row>
    <row r="166" spans="1:40" x14ac:dyDescent="0.3">
      <c r="A166" s="10" t="s">
        <v>606</v>
      </c>
      <c r="B166">
        <v>20.317900000000002</v>
      </c>
      <c r="C166">
        <v>21.645700000000001</v>
      </c>
      <c r="D166">
        <v>17.643699999999999</v>
      </c>
      <c r="E166">
        <v>15.456</v>
      </c>
      <c r="F166">
        <v>17.612300000000001</v>
      </c>
      <c r="G166">
        <v>17.654299999999999</v>
      </c>
      <c r="H166">
        <v>19.3933</v>
      </c>
      <c r="I166">
        <v>23.2925</v>
      </c>
      <c r="J166">
        <v>20.589700000000001</v>
      </c>
      <c r="K166">
        <v>21.8064</v>
      </c>
      <c r="L166">
        <v>23.724900000000002</v>
      </c>
      <c r="M166">
        <v>23.957999999999998</v>
      </c>
      <c r="N166">
        <v>21.1876</v>
      </c>
      <c r="O166">
        <v>19.659099999999999</v>
      </c>
      <c r="P166">
        <v>17.331499999999998</v>
      </c>
      <c r="Q166">
        <v>13.6411</v>
      </c>
      <c r="R166">
        <v>14.038</v>
      </c>
      <c r="S166">
        <v>14.4998</v>
      </c>
      <c r="T166">
        <v>14.7278</v>
      </c>
      <c r="U166">
        <v>12.3087</v>
      </c>
      <c r="V166">
        <v>6.1207000000000003</v>
      </c>
      <c r="W166">
        <v>7.1196999999999999</v>
      </c>
      <c r="X166">
        <v>6.9439000000000002</v>
      </c>
      <c r="Y166">
        <v>8.4817</v>
      </c>
      <c r="Z166">
        <v>11.444800000000001</v>
      </c>
      <c r="AA166">
        <v>12.731999999999999</v>
      </c>
      <c r="AB166">
        <v>11.533099999999999</v>
      </c>
      <c r="AC166">
        <v>11.7135</v>
      </c>
      <c r="AD166">
        <v>14.127000000000001</v>
      </c>
      <c r="AE166">
        <v>15.6272</v>
      </c>
      <c r="AF166">
        <v>19.2563</v>
      </c>
      <c r="AG166">
        <v>19.205100000000002</v>
      </c>
      <c r="AH166">
        <v>21.000900000000001</v>
      </c>
      <c r="AI166">
        <v>22.850200000000001</v>
      </c>
      <c r="AJ166">
        <v>21.4574</v>
      </c>
      <c r="AK166">
        <v>24.778300000000002</v>
      </c>
      <c r="AL166">
        <v>24.515899999999998</v>
      </c>
      <c r="AM166">
        <v>26.1617</v>
      </c>
      <c r="AN166">
        <v>26.916399999999999</v>
      </c>
    </row>
    <row r="167" spans="1:40" x14ac:dyDescent="0.3">
      <c r="A167" s="10" t="s">
        <v>607</v>
      </c>
      <c r="B167">
        <v>5.9617000000000004</v>
      </c>
      <c r="C167">
        <v>7.7347000000000001</v>
      </c>
      <c r="D167">
        <v>6.8334000000000001</v>
      </c>
      <c r="E167">
        <v>7.5057</v>
      </c>
      <c r="F167">
        <v>8.0892999999999997</v>
      </c>
      <c r="G167">
        <v>9.2416999999999998</v>
      </c>
      <c r="H167">
        <v>12.3002</v>
      </c>
      <c r="I167">
        <v>12.4848</v>
      </c>
      <c r="J167">
        <v>12.521800000000001</v>
      </c>
      <c r="K167">
        <v>10.8965</v>
      </c>
      <c r="L167">
        <v>11.1182</v>
      </c>
      <c r="M167">
        <v>13.415699999999999</v>
      </c>
      <c r="N167">
        <v>13.386100000000001</v>
      </c>
      <c r="O167">
        <v>18.335699999999999</v>
      </c>
      <c r="P167">
        <v>16.215499999999999</v>
      </c>
      <c r="Q167">
        <v>12.0785</v>
      </c>
      <c r="R167">
        <v>15.454599999999999</v>
      </c>
      <c r="S167">
        <v>15.521100000000001</v>
      </c>
      <c r="T167">
        <v>14.996600000000001</v>
      </c>
      <c r="U167">
        <v>17.840800000000002</v>
      </c>
      <c r="V167">
        <v>8.7911000000000001</v>
      </c>
      <c r="W167">
        <v>12.085900000000001</v>
      </c>
      <c r="X167">
        <v>10.364599999999999</v>
      </c>
      <c r="Y167">
        <v>12.9429</v>
      </c>
      <c r="Z167">
        <v>16.555299999999999</v>
      </c>
      <c r="AA167">
        <v>15.2921</v>
      </c>
      <c r="AB167">
        <v>17.1248</v>
      </c>
      <c r="AC167">
        <v>16.156400000000001</v>
      </c>
      <c r="AD167">
        <v>16.528400000000001</v>
      </c>
      <c r="AE167">
        <v>15.472799999999999</v>
      </c>
      <c r="AF167">
        <v>15.6707</v>
      </c>
      <c r="AG167">
        <v>19.8568</v>
      </c>
      <c r="AH167">
        <v>21.269100000000002</v>
      </c>
      <c r="AI167">
        <v>20.724699999999999</v>
      </c>
      <c r="AJ167">
        <v>20.600200000000001</v>
      </c>
      <c r="AK167">
        <v>18.1936</v>
      </c>
      <c r="AL167">
        <v>18.754200000000001</v>
      </c>
      <c r="AM167">
        <v>10.577</v>
      </c>
      <c r="AN167">
        <v>13.1922</v>
      </c>
    </row>
    <row r="168" spans="1:40" x14ac:dyDescent="0.3">
      <c r="A168" s="10" t="s">
        <v>608</v>
      </c>
      <c r="B168">
        <v>13.208600000000001</v>
      </c>
      <c r="C168">
        <v>12.1853</v>
      </c>
      <c r="D168">
        <v>11.414199999999999</v>
      </c>
      <c r="E168">
        <v>13.2531</v>
      </c>
      <c r="F168">
        <v>13.353199999999999</v>
      </c>
      <c r="G168">
        <v>14.5258</v>
      </c>
      <c r="H168">
        <v>15.648899999999999</v>
      </c>
      <c r="I168">
        <v>14.666</v>
      </c>
      <c r="J168">
        <v>16.134</v>
      </c>
      <c r="K168">
        <v>16.908100000000001</v>
      </c>
      <c r="L168">
        <v>18.493200000000002</v>
      </c>
      <c r="M168">
        <v>18.7151</v>
      </c>
      <c r="N168">
        <v>19.471399999999999</v>
      </c>
      <c r="O168">
        <v>21.329000000000001</v>
      </c>
      <c r="P168">
        <v>20.563400000000001</v>
      </c>
      <c r="Q168">
        <v>22.863099999999999</v>
      </c>
      <c r="R168">
        <v>26.105399999999999</v>
      </c>
      <c r="S168">
        <v>24.942699999999999</v>
      </c>
      <c r="T168">
        <v>24.1431</v>
      </c>
      <c r="U168">
        <v>26.688600000000001</v>
      </c>
      <c r="V168">
        <v>25.217300000000002</v>
      </c>
      <c r="W168">
        <v>23.809200000000001</v>
      </c>
      <c r="X168">
        <v>27.3535</v>
      </c>
      <c r="Y168">
        <v>27.0671</v>
      </c>
      <c r="Z168">
        <v>28.1082</v>
      </c>
      <c r="AA168">
        <v>27.772300000000001</v>
      </c>
      <c r="AB168">
        <v>25.946400000000001</v>
      </c>
      <c r="AC168">
        <v>24.430499999999999</v>
      </c>
      <c r="AD168">
        <v>24.027999999999999</v>
      </c>
      <c r="AE168">
        <v>22.474599999999999</v>
      </c>
      <c r="AF168">
        <v>26.947600000000001</v>
      </c>
      <c r="AG168">
        <v>30.090900000000001</v>
      </c>
      <c r="AH168">
        <v>29.678599999999999</v>
      </c>
      <c r="AI168">
        <v>26.720600000000001</v>
      </c>
      <c r="AJ168">
        <v>29.2212</v>
      </c>
      <c r="AK168">
        <v>27.813500000000001</v>
      </c>
      <c r="AL168">
        <v>27.345500000000001</v>
      </c>
      <c r="AM168">
        <v>33.774700000000003</v>
      </c>
      <c r="AN168">
        <v>30.4374</v>
      </c>
    </row>
    <row r="169" spans="1:40" x14ac:dyDescent="0.3">
      <c r="A169" s="10" t="s">
        <v>609</v>
      </c>
      <c r="B169">
        <v>35.579700000000003</v>
      </c>
      <c r="C169">
        <v>35.164700000000003</v>
      </c>
      <c r="D169">
        <v>35.403700000000001</v>
      </c>
      <c r="E169">
        <v>38.270800000000001</v>
      </c>
      <c r="F169">
        <v>37.4514</v>
      </c>
      <c r="G169">
        <v>40.077399999999997</v>
      </c>
      <c r="H169">
        <v>43.741599999999998</v>
      </c>
      <c r="I169">
        <v>47.985199999999999</v>
      </c>
      <c r="J169">
        <v>55.770299999999999</v>
      </c>
      <c r="K169">
        <v>61.279699999999998</v>
      </c>
      <c r="L169">
        <v>60.398299999999999</v>
      </c>
      <c r="M169">
        <v>58.743200000000002</v>
      </c>
      <c r="N169">
        <v>56.179299999999998</v>
      </c>
      <c r="O169">
        <v>61.245199999999997</v>
      </c>
      <c r="P169">
        <v>59.547400000000003</v>
      </c>
      <c r="Q169">
        <v>55.996099999999998</v>
      </c>
      <c r="R169">
        <v>68.807199999999995</v>
      </c>
      <c r="S169">
        <v>72.606700000000004</v>
      </c>
      <c r="T169">
        <v>75.622299999999996</v>
      </c>
      <c r="U169">
        <v>66.957400000000007</v>
      </c>
      <c r="V169">
        <v>46.432000000000002</v>
      </c>
      <c r="W169">
        <v>61.060299999999998</v>
      </c>
      <c r="X169">
        <v>63.7883</v>
      </c>
      <c r="Y169">
        <v>65.461600000000004</v>
      </c>
      <c r="Z169">
        <v>69.307900000000004</v>
      </c>
      <c r="AA169">
        <v>68.274600000000007</v>
      </c>
      <c r="AB169">
        <v>66.897900000000007</v>
      </c>
      <c r="AC169">
        <v>66.734800000000007</v>
      </c>
      <c r="AD169">
        <v>57.35</v>
      </c>
      <c r="AE169">
        <v>65.863</v>
      </c>
      <c r="AF169">
        <v>79.150300000000001</v>
      </c>
      <c r="AG169">
        <v>82.736000000000004</v>
      </c>
      <c r="AH169">
        <v>94.342100000000002</v>
      </c>
      <c r="AI169">
        <v>83.739699999999999</v>
      </c>
      <c r="AJ169">
        <v>97.0441</v>
      </c>
      <c r="AK169">
        <v>101.03149999999999</v>
      </c>
      <c r="AL169">
        <v>91.309700000000007</v>
      </c>
      <c r="AM169">
        <v>93.201400000000007</v>
      </c>
      <c r="AN169">
        <v>90.275300000000001</v>
      </c>
    </row>
    <row r="170" spans="1:40" x14ac:dyDescent="0.3">
      <c r="A170" s="10" t="s">
        <v>610</v>
      </c>
      <c r="B170">
        <v>26.007300000000001</v>
      </c>
      <c r="C170">
        <v>28.832599999999999</v>
      </c>
      <c r="D170">
        <v>28.7163</v>
      </c>
      <c r="E170">
        <v>27.9161</v>
      </c>
      <c r="F170">
        <v>29.590399999999999</v>
      </c>
      <c r="G170">
        <v>36.991500000000002</v>
      </c>
      <c r="H170">
        <v>39.134700000000002</v>
      </c>
      <c r="I170">
        <v>38.950200000000002</v>
      </c>
      <c r="J170">
        <v>37.632300000000001</v>
      </c>
      <c r="K170">
        <v>32.212499999999999</v>
      </c>
      <c r="L170">
        <v>34.311500000000002</v>
      </c>
      <c r="M170">
        <v>32.954099999999997</v>
      </c>
      <c r="N170">
        <v>35.6511</v>
      </c>
      <c r="O170">
        <v>39.670400000000001</v>
      </c>
      <c r="P170">
        <v>41.430799999999998</v>
      </c>
      <c r="Q170">
        <v>39.904400000000003</v>
      </c>
      <c r="R170">
        <v>40.741599999999998</v>
      </c>
      <c r="S170">
        <v>39.315899999999999</v>
      </c>
      <c r="T170">
        <v>47.919699999999999</v>
      </c>
      <c r="U170">
        <v>50.799900000000001</v>
      </c>
      <c r="V170">
        <v>44.1492</v>
      </c>
      <c r="W170">
        <v>50.877400000000002</v>
      </c>
      <c r="X170">
        <v>72.950900000000004</v>
      </c>
      <c r="Y170">
        <v>82.013000000000005</v>
      </c>
      <c r="Z170">
        <v>68.466300000000004</v>
      </c>
      <c r="AA170">
        <v>68.625500000000002</v>
      </c>
      <c r="AB170">
        <v>73.282899999999998</v>
      </c>
      <c r="AC170">
        <v>72.837900000000005</v>
      </c>
      <c r="AD170">
        <v>79.454899999999995</v>
      </c>
      <c r="AE170">
        <v>82.215900000000005</v>
      </c>
      <c r="AF170">
        <v>74.843100000000007</v>
      </c>
      <c r="AG170">
        <v>73.081000000000003</v>
      </c>
      <c r="AH170">
        <v>76.793000000000006</v>
      </c>
      <c r="AI170">
        <v>82.534800000000004</v>
      </c>
      <c r="AJ170">
        <v>86.430599999999998</v>
      </c>
      <c r="AK170">
        <v>100.9688</v>
      </c>
      <c r="AL170">
        <v>102.47969999999999</v>
      </c>
      <c r="AM170">
        <v>107.2667</v>
      </c>
      <c r="AN170">
        <v>128.23339999999999</v>
      </c>
    </row>
    <row r="171" spans="1:40" x14ac:dyDescent="0.3">
      <c r="A171" s="10" t="s">
        <v>611</v>
      </c>
      <c r="B171">
        <v>18.6525</v>
      </c>
      <c r="C171">
        <v>18.515899999999998</v>
      </c>
      <c r="D171">
        <v>19.800599999999999</v>
      </c>
      <c r="E171">
        <v>20.224799999999998</v>
      </c>
      <c r="F171">
        <v>20.211200000000002</v>
      </c>
      <c r="G171">
        <v>22.776399999999999</v>
      </c>
      <c r="H171">
        <v>23.172999999999998</v>
      </c>
      <c r="I171">
        <v>23.060500000000001</v>
      </c>
      <c r="J171">
        <v>24.861599999999999</v>
      </c>
      <c r="K171">
        <v>27.2209</v>
      </c>
      <c r="L171">
        <v>28.477</v>
      </c>
      <c r="M171">
        <v>31.171600000000002</v>
      </c>
      <c r="N171">
        <v>27.434899999999999</v>
      </c>
      <c r="O171">
        <v>25.021699999999999</v>
      </c>
      <c r="P171">
        <v>27.354399999999998</v>
      </c>
      <c r="Q171">
        <v>20.8047</v>
      </c>
      <c r="R171">
        <v>21.778700000000001</v>
      </c>
      <c r="S171">
        <v>20.349799999999998</v>
      </c>
      <c r="T171">
        <v>23.626100000000001</v>
      </c>
      <c r="U171">
        <v>25.1372</v>
      </c>
      <c r="V171">
        <v>20.643999999999998</v>
      </c>
      <c r="W171">
        <v>26.819500000000001</v>
      </c>
      <c r="X171">
        <v>32.717500000000001</v>
      </c>
      <c r="Y171">
        <v>30.7988</v>
      </c>
      <c r="Z171">
        <v>38.5687</v>
      </c>
      <c r="AA171">
        <v>37.529800000000002</v>
      </c>
      <c r="AB171">
        <v>39.034500000000001</v>
      </c>
      <c r="AC171">
        <v>40.9467</v>
      </c>
      <c r="AD171">
        <v>31.795500000000001</v>
      </c>
      <c r="AE171">
        <v>36.317</v>
      </c>
      <c r="AF171">
        <v>34.433399999999999</v>
      </c>
      <c r="AG171">
        <v>35.643099999999997</v>
      </c>
      <c r="AH171">
        <v>40.153500000000001</v>
      </c>
      <c r="AI171">
        <v>38.251199999999997</v>
      </c>
      <c r="AJ171">
        <v>46.301099999999998</v>
      </c>
      <c r="AK171">
        <v>41.252400000000002</v>
      </c>
      <c r="AL171">
        <v>40.0396</v>
      </c>
      <c r="AM171">
        <v>39.129199999999997</v>
      </c>
      <c r="AN171">
        <v>38.245100000000001</v>
      </c>
    </row>
    <row r="172" spans="1:40" x14ac:dyDescent="0.3">
      <c r="A172" s="10" t="s">
        <v>612</v>
      </c>
      <c r="B172">
        <v>29.153700000000001</v>
      </c>
      <c r="C172">
        <v>30.809899999999999</v>
      </c>
      <c r="D172">
        <v>32.321399999999997</v>
      </c>
      <c r="E172">
        <v>33.874400000000001</v>
      </c>
      <c r="F172">
        <v>37.263300000000001</v>
      </c>
      <c r="G172">
        <v>37.834699999999998</v>
      </c>
      <c r="H172">
        <v>40.606999999999999</v>
      </c>
      <c r="I172">
        <v>38.133000000000003</v>
      </c>
      <c r="J172">
        <v>43.664700000000003</v>
      </c>
      <c r="K172">
        <v>45.834299999999999</v>
      </c>
      <c r="L172">
        <v>48.511000000000003</v>
      </c>
      <c r="M172">
        <v>48.647599999999997</v>
      </c>
      <c r="N172">
        <v>44.060600000000001</v>
      </c>
      <c r="O172">
        <v>48.1858</v>
      </c>
      <c r="P172">
        <v>51.6295</v>
      </c>
      <c r="Q172">
        <v>54.741900000000001</v>
      </c>
      <c r="R172">
        <v>56.635599999999997</v>
      </c>
      <c r="S172">
        <v>55.628999999999998</v>
      </c>
      <c r="T172">
        <v>51.604500000000002</v>
      </c>
      <c r="U172">
        <v>51.970399999999998</v>
      </c>
      <c r="V172">
        <v>47.718499999999999</v>
      </c>
      <c r="W172">
        <v>44.690800000000003</v>
      </c>
      <c r="X172">
        <v>43.666699999999999</v>
      </c>
      <c r="Y172">
        <v>49.4009</v>
      </c>
      <c r="Z172">
        <v>48.713000000000001</v>
      </c>
      <c r="AA172">
        <v>55.837200000000003</v>
      </c>
      <c r="AB172">
        <v>50.519300000000001</v>
      </c>
      <c r="AC172">
        <v>51.884099999999997</v>
      </c>
      <c r="AD172">
        <v>53.951000000000001</v>
      </c>
      <c r="AE172">
        <v>46.968899999999998</v>
      </c>
      <c r="AF172">
        <v>56.391800000000003</v>
      </c>
      <c r="AG172">
        <v>56.186599999999999</v>
      </c>
      <c r="AH172">
        <v>54.679000000000002</v>
      </c>
      <c r="AI172">
        <v>47.616199999999999</v>
      </c>
      <c r="AJ172">
        <v>57.559199999999997</v>
      </c>
      <c r="AK172">
        <v>51.519399999999997</v>
      </c>
      <c r="AL172">
        <v>47.410899999999998</v>
      </c>
      <c r="AM172">
        <v>51.415900000000001</v>
      </c>
      <c r="AN172">
        <v>42.205500000000001</v>
      </c>
    </row>
    <row r="173" spans="1:40" x14ac:dyDescent="0.3">
      <c r="A173" s="10" t="s">
        <v>613</v>
      </c>
      <c r="B173">
        <v>15.4681</v>
      </c>
      <c r="C173">
        <v>14.4725</v>
      </c>
      <c r="D173">
        <v>13.9642</v>
      </c>
      <c r="E173">
        <v>13.172499999999999</v>
      </c>
      <c r="F173">
        <v>14.9962</v>
      </c>
      <c r="G173">
        <v>16.7455</v>
      </c>
      <c r="H173">
        <v>15.7369</v>
      </c>
      <c r="I173">
        <v>15.604100000000001</v>
      </c>
      <c r="J173">
        <v>15.5594</v>
      </c>
      <c r="K173">
        <v>14.4956</v>
      </c>
      <c r="L173">
        <v>14.625299999999999</v>
      </c>
      <c r="M173">
        <v>15.099500000000001</v>
      </c>
      <c r="N173">
        <v>14.877000000000001</v>
      </c>
      <c r="O173">
        <v>15.431800000000001</v>
      </c>
      <c r="P173">
        <v>15.9999</v>
      </c>
      <c r="Q173">
        <v>15.6609</v>
      </c>
      <c r="R173">
        <v>17.665400000000002</v>
      </c>
      <c r="S173">
        <v>17.5868</v>
      </c>
      <c r="T173">
        <v>18.094799999999999</v>
      </c>
      <c r="U173">
        <v>18.604299999999999</v>
      </c>
      <c r="V173">
        <v>11.399699999999999</v>
      </c>
      <c r="W173">
        <v>11.1128</v>
      </c>
      <c r="X173">
        <v>10.419499999999999</v>
      </c>
      <c r="Y173">
        <v>12.6913</v>
      </c>
      <c r="Z173">
        <v>14.936299999999999</v>
      </c>
      <c r="AA173">
        <v>17.138999999999999</v>
      </c>
      <c r="AB173">
        <v>16.978999999999999</v>
      </c>
      <c r="AC173">
        <v>18.192</v>
      </c>
      <c r="AD173">
        <v>16.227399999999999</v>
      </c>
      <c r="AE173">
        <v>15.290800000000001</v>
      </c>
      <c r="AF173">
        <v>17.569299999999998</v>
      </c>
      <c r="AG173">
        <v>17.1631</v>
      </c>
      <c r="AH173">
        <v>16.45</v>
      </c>
      <c r="AI173">
        <v>15.635999999999999</v>
      </c>
      <c r="AJ173">
        <v>16.363299999999999</v>
      </c>
      <c r="AK173">
        <v>16.476400000000002</v>
      </c>
      <c r="AL173">
        <v>15.242599999999999</v>
      </c>
      <c r="AM173">
        <v>18.751300000000001</v>
      </c>
      <c r="AN173">
        <v>17.0716</v>
      </c>
    </row>
    <row r="174" spans="1:40" x14ac:dyDescent="0.3">
      <c r="A174" s="10" t="s">
        <v>614</v>
      </c>
      <c r="B174">
        <v>13.0862</v>
      </c>
      <c r="C174">
        <v>12.555400000000001</v>
      </c>
      <c r="D174">
        <v>12.1739</v>
      </c>
      <c r="E174">
        <v>9.2373999999999992</v>
      </c>
      <c r="F174">
        <v>11.6195</v>
      </c>
      <c r="G174">
        <v>13.6592</v>
      </c>
      <c r="H174">
        <v>12.725300000000001</v>
      </c>
      <c r="I174">
        <v>15.7715</v>
      </c>
      <c r="J174">
        <v>16.2759</v>
      </c>
      <c r="K174">
        <v>16.481100000000001</v>
      </c>
      <c r="L174">
        <v>17.764399999999998</v>
      </c>
      <c r="M174">
        <v>19.0351</v>
      </c>
      <c r="N174">
        <v>18.543099999999999</v>
      </c>
      <c r="O174">
        <v>17.983000000000001</v>
      </c>
      <c r="P174">
        <v>18.171199999999999</v>
      </c>
      <c r="Q174">
        <v>14.6892</v>
      </c>
      <c r="R174">
        <v>16.456600000000002</v>
      </c>
      <c r="S174">
        <v>15.7234</v>
      </c>
      <c r="T174">
        <v>15.353899999999999</v>
      </c>
      <c r="U174">
        <v>16.3476</v>
      </c>
      <c r="V174">
        <v>9.8370999999999995</v>
      </c>
      <c r="W174">
        <v>12.5008</v>
      </c>
      <c r="X174">
        <v>14.280900000000001</v>
      </c>
      <c r="Y174">
        <v>18.194800000000001</v>
      </c>
      <c r="Z174">
        <v>20.310500000000001</v>
      </c>
      <c r="AA174">
        <v>27.844899999999999</v>
      </c>
      <c r="AB174">
        <v>25.232500000000002</v>
      </c>
      <c r="AC174">
        <v>28.2455</v>
      </c>
      <c r="AD174">
        <v>22.397099999999998</v>
      </c>
      <c r="AE174">
        <v>22.407</v>
      </c>
      <c r="AF174">
        <v>25.4175</v>
      </c>
      <c r="AG174">
        <v>30.644100000000002</v>
      </c>
      <c r="AH174">
        <v>33.135599999999997</v>
      </c>
      <c r="AI174">
        <v>34.676600000000001</v>
      </c>
      <c r="AJ174">
        <v>41.500700000000002</v>
      </c>
      <c r="AK174">
        <v>41.898600000000002</v>
      </c>
      <c r="AL174">
        <v>35.033700000000003</v>
      </c>
      <c r="AM174">
        <v>39.011499999999998</v>
      </c>
      <c r="AN174">
        <v>40.398200000000003</v>
      </c>
    </row>
    <row r="175" spans="1:40" x14ac:dyDescent="0.3">
      <c r="A175" s="10" t="s">
        <v>615</v>
      </c>
      <c r="B175">
        <v>49.902999999999999</v>
      </c>
      <c r="C175">
        <v>50.387</v>
      </c>
      <c r="D175">
        <v>49.186</v>
      </c>
      <c r="E175">
        <v>49.954999999999998</v>
      </c>
      <c r="F175">
        <v>51.023000000000003</v>
      </c>
      <c r="G175">
        <v>52.587000000000003</v>
      </c>
      <c r="H175">
        <v>56.545999999999999</v>
      </c>
      <c r="I175">
        <v>63.860999999999997</v>
      </c>
      <c r="J175">
        <v>68.668999999999997</v>
      </c>
      <c r="K175">
        <v>67.201999999999998</v>
      </c>
      <c r="L175">
        <v>69.716999999999999</v>
      </c>
      <c r="M175">
        <v>74.796000000000006</v>
      </c>
      <c r="N175">
        <v>73.135000000000005</v>
      </c>
      <c r="O175">
        <v>73.45</v>
      </c>
      <c r="P175">
        <v>77.540999999999997</v>
      </c>
      <c r="Q175">
        <v>70.680000000000007</v>
      </c>
      <c r="R175">
        <v>77.018000000000001</v>
      </c>
      <c r="S175">
        <v>80.259</v>
      </c>
      <c r="T175">
        <v>83.691000000000003</v>
      </c>
      <c r="U175">
        <v>80.805999999999997</v>
      </c>
      <c r="V175">
        <v>69.230999999999995</v>
      </c>
      <c r="W175">
        <v>74.11</v>
      </c>
      <c r="X175">
        <v>76.084000000000003</v>
      </c>
      <c r="Y175">
        <v>86.072999999999993</v>
      </c>
      <c r="Z175">
        <v>96.325000000000003</v>
      </c>
      <c r="AA175">
        <v>105.381</v>
      </c>
      <c r="AB175">
        <v>106.664</v>
      </c>
      <c r="AC175">
        <v>114.544</v>
      </c>
      <c r="AD175">
        <v>108.17</v>
      </c>
      <c r="AE175">
        <v>109.074</v>
      </c>
      <c r="AF175">
        <v>112.803</v>
      </c>
      <c r="AG175">
        <v>116.47499999999999</v>
      </c>
      <c r="AH175">
        <v>114.396</v>
      </c>
      <c r="AI175">
        <v>108.374</v>
      </c>
      <c r="AJ175">
        <v>123.858</v>
      </c>
      <c r="AK175">
        <v>127.596</v>
      </c>
      <c r="AL175">
        <v>137.41999999999999</v>
      </c>
      <c r="AM175">
        <v>160.762</v>
      </c>
      <c r="AN175">
        <v>166.43100000000001</v>
      </c>
    </row>
    <row r="176" spans="1:40" x14ac:dyDescent="0.3">
      <c r="A176" s="10" t="s">
        <v>616</v>
      </c>
      <c r="B176">
        <v>28.110399999999998</v>
      </c>
      <c r="C176">
        <v>24.395800000000001</v>
      </c>
      <c r="D176">
        <v>23.869499999999999</v>
      </c>
      <c r="E176">
        <v>27.0764</v>
      </c>
      <c r="F176">
        <v>34.181800000000003</v>
      </c>
      <c r="G176">
        <v>31.610399999999998</v>
      </c>
      <c r="H176">
        <v>37.688099999999999</v>
      </c>
      <c r="I176">
        <v>39.408200000000001</v>
      </c>
      <c r="J176">
        <v>38.188200000000002</v>
      </c>
      <c r="K176">
        <v>34.4465</v>
      </c>
      <c r="L176">
        <v>36.202500000000001</v>
      </c>
      <c r="M176">
        <v>38.01</v>
      </c>
      <c r="N176">
        <v>34.927</v>
      </c>
      <c r="O176">
        <v>37.004600000000003</v>
      </c>
      <c r="P176">
        <v>32.704599999999999</v>
      </c>
      <c r="Q176">
        <v>33.493899999999996</v>
      </c>
      <c r="R176">
        <v>39.078200000000002</v>
      </c>
      <c r="S176">
        <v>33.770499999999998</v>
      </c>
      <c r="T176">
        <v>35.229100000000003</v>
      </c>
      <c r="U176">
        <v>34.927100000000003</v>
      </c>
      <c r="V176">
        <v>29.535699999999999</v>
      </c>
      <c r="W176">
        <v>28.405000000000001</v>
      </c>
      <c r="X176">
        <v>29.4663</v>
      </c>
      <c r="Y176">
        <v>31.590599999999998</v>
      </c>
      <c r="Z176">
        <v>33.659199999999998</v>
      </c>
      <c r="AA176">
        <v>33.086599999999997</v>
      </c>
      <c r="AB176">
        <v>28.972999999999999</v>
      </c>
      <c r="AC176">
        <v>25.801300000000001</v>
      </c>
      <c r="AD176">
        <v>25.726500000000001</v>
      </c>
      <c r="AE176">
        <v>30.343800000000002</v>
      </c>
      <c r="AF176">
        <v>31.0548</v>
      </c>
      <c r="AG176">
        <v>32.559199999999997</v>
      </c>
      <c r="AH176">
        <v>27.796900000000001</v>
      </c>
      <c r="AI176">
        <v>26.767600000000002</v>
      </c>
      <c r="AJ176">
        <v>25.465900000000001</v>
      </c>
      <c r="AK176">
        <v>25.468399999999999</v>
      </c>
      <c r="AL176">
        <v>29.543299999999999</v>
      </c>
      <c r="AM176">
        <v>28.2514</v>
      </c>
      <c r="AN176">
        <v>24.359100000000002</v>
      </c>
    </row>
    <row r="177" spans="1:40" x14ac:dyDescent="0.3">
      <c r="A177" s="10" t="s">
        <v>617</v>
      </c>
      <c r="B177">
        <v>20.379200000000001</v>
      </c>
      <c r="C177">
        <v>27.026399999999999</v>
      </c>
      <c r="D177">
        <v>30.6496</v>
      </c>
      <c r="E177">
        <v>25.8551</v>
      </c>
      <c r="F177">
        <v>30.490100000000002</v>
      </c>
    </row>
    <row r="178" spans="1:40" x14ac:dyDescent="0.3">
      <c r="A178" s="10" t="s">
        <v>618</v>
      </c>
      <c r="B178">
        <v>6.96</v>
      </c>
      <c r="C178">
        <v>7.65</v>
      </c>
      <c r="D178">
        <v>7.76</v>
      </c>
      <c r="E178">
        <v>11.45</v>
      </c>
      <c r="F178">
        <v>14.21</v>
      </c>
      <c r="G178">
        <v>18.97</v>
      </c>
      <c r="H178">
        <v>14.47</v>
      </c>
      <c r="I178">
        <v>11.04</v>
      </c>
      <c r="J178">
        <v>14.63</v>
      </c>
      <c r="K178">
        <v>13.95</v>
      </c>
      <c r="L178">
        <v>15.25</v>
      </c>
      <c r="M178">
        <v>14.27</v>
      </c>
      <c r="N178">
        <v>13.98</v>
      </c>
      <c r="O178">
        <v>14.79</v>
      </c>
      <c r="P178">
        <v>16.71</v>
      </c>
      <c r="Q178">
        <v>18.02</v>
      </c>
      <c r="R178">
        <v>16.61</v>
      </c>
      <c r="S178">
        <v>17.7</v>
      </c>
      <c r="T178">
        <v>16.73</v>
      </c>
      <c r="U178">
        <v>17.96</v>
      </c>
      <c r="V178">
        <v>13.13</v>
      </c>
      <c r="W178">
        <v>23.84</v>
      </c>
      <c r="X178">
        <v>25.04</v>
      </c>
      <c r="Y178">
        <v>26.78</v>
      </c>
      <c r="Z178">
        <v>20.309999999999999</v>
      </c>
      <c r="AA178">
        <v>21.72</v>
      </c>
      <c r="AB178">
        <v>19.510000000000002</v>
      </c>
      <c r="AC178">
        <v>20.9</v>
      </c>
      <c r="AD178">
        <v>15.95</v>
      </c>
      <c r="AE178">
        <v>16.43</v>
      </c>
      <c r="AF178">
        <v>17</v>
      </c>
      <c r="AG178">
        <v>17.43</v>
      </c>
      <c r="AH178">
        <v>15.97</v>
      </c>
      <c r="AI178">
        <v>14.28</v>
      </c>
      <c r="AJ178">
        <v>16.059999999999999</v>
      </c>
      <c r="AK178">
        <v>20.48</v>
      </c>
      <c r="AL178">
        <v>18.7</v>
      </c>
      <c r="AM178">
        <v>22.74</v>
      </c>
      <c r="AN178">
        <v>16.399999999999999</v>
      </c>
    </row>
    <row r="179" spans="1:40" x14ac:dyDescent="0.3">
      <c r="A179" s="10" t="s">
        <v>619</v>
      </c>
      <c r="B179">
        <v>11.5114</v>
      </c>
      <c r="C179">
        <v>9.1407000000000007</v>
      </c>
      <c r="D179">
        <v>6.4630000000000001</v>
      </c>
      <c r="E179">
        <v>6.0609000000000002</v>
      </c>
      <c r="F179">
        <v>6.0301999999999998</v>
      </c>
      <c r="G179">
        <v>6.4977999999999998</v>
      </c>
      <c r="H179">
        <v>6.8695000000000004</v>
      </c>
      <c r="I179">
        <v>8.7335999999999991</v>
      </c>
      <c r="J179">
        <v>7.3507999999999996</v>
      </c>
      <c r="K179">
        <v>6.6845999999999997</v>
      </c>
      <c r="L179">
        <v>6.5914000000000001</v>
      </c>
      <c r="M179">
        <v>6.7209000000000003</v>
      </c>
      <c r="N179">
        <v>5.6773999999999996</v>
      </c>
      <c r="O179">
        <v>5.6642999999999999</v>
      </c>
      <c r="P179">
        <v>6.6550000000000002</v>
      </c>
      <c r="Q179">
        <v>5.5655999999999999</v>
      </c>
      <c r="R179">
        <v>6.5473999999999997</v>
      </c>
      <c r="S179">
        <v>5.7672999999999996</v>
      </c>
      <c r="T179">
        <v>4.5742000000000003</v>
      </c>
      <c r="U179">
        <v>4.1959999999999997</v>
      </c>
      <c r="V179">
        <v>0.80059999999999998</v>
      </c>
      <c r="W179">
        <v>1.4434</v>
      </c>
      <c r="X179">
        <v>1.1902999999999999</v>
      </c>
      <c r="Y179">
        <v>2.1436999999999999</v>
      </c>
      <c r="Z179">
        <v>3.1698</v>
      </c>
      <c r="AA179">
        <v>3.6827999999999999</v>
      </c>
      <c r="AB179">
        <v>4.1707000000000001</v>
      </c>
      <c r="AC179">
        <v>4.6154999999999999</v>
      </c>
      <c r="AD179">
        <v>5.2784000000000004</v>
      </c>
      <c r="AE179">
        <v>5.0830000000000002</v>
      </c>
      <c r="AF179">
        <v>6.2845000000000004</v>
      </c>
      <c r="AG179">
        <v>5.7332000000000001</v>
      </c>
      <c r="AH179">
        <v>5.8582000000000001</v>
      </c>
      <c r="AI179">
        <v>6.9839000000000002</v>
      </c>
      <c r="AJ179">
        <v>8.9212000000000007</v>
      </c>
      <c r="AK179">
        <v>10.6427</v>
      </c>
      <c r="AL179">
        <v>11.655900000000001</v>
      </c>
      <c r="AM179">
        <v>11.7714</v>
      </c>
      <c r="AN179">
        <v>15.878299999999999</v>
      </c>
    </row>
    <row r="180" spans="1:40" x14ac:dyDescent="0.3">
      <c r="A180" s="10" t="s">
        <v>620</v>
      </c>
      <c r="B180">
        <v>4.8600000000000003</v>
      </c>
      <c r="C180">
        <v>4.2060000000000004</v>
      </c>
      <c r="D180">
        <v>3.25</v>
      </c>
      <c r="E180">
        <v>3.9940000000000002</v>
      </c>
      <c r="F180">
        <v>4.4749999999999996</v>
      </c>
      <c r="G180">
        <v>5.5579999999999998</v>
      </c>
      <c r="H180">
        <v>6.6040000000000001</v>
      </c>
      <c r="I180">
        <v>10.372</v>
      </c>
      <c r="J180">
        <v>11.489000000000001</v>
      </c>
      <c r="K180">
        <v>12.826000000000001</v>
      </c>
      <c r="L180">
        <v>15.704000000000001</v>
      </c>
      <c r="M180">
        <v>17.178999999999998</v>
      </c>
      <c r="N180">
        <v>18.122</v>
      </c>
      <c r="O180">
        <v>18.187000000000001</v>
      </c>
      <c r="P180">
        <v>22.417000000000002</v>
      </c>
      <c r="Q180">
        <v>32.575000000000003</v>
      </c>
      <c r="R180">
        <v>41.941000000000003</v>
      </c>
      <c r="S180">
        <v>41.3</v>
      </c>
      <c r="T180">
        <v>61.633000000000003</v>
      </c>
      <c r="U180">
        <v>88.278000000000006</v>
      </c>
      <c r="V180">
        <v>136.97800000000001</v>
      </c>
      <c r="W180">
        <v>122.82299999999999</v>
      </c>
      <c r="X180">
        <v>139.429</v>
      </c>
      <c r="Y180">
        <v>145.09</v>
      </c>
      <c r="Z180">
        <v>187.3</v>
      </c>
      <c r="AA180">
        <v>180.702</v>
      </c>
      <c r="AB180">
        <v>122.69499999999999</v>
      </c>
      <c r="AC180">
        <v>54.953000000000003</v>
      </c>
      <c r="AD180">
        <v>46.71</v>
      </c>
      <c r="AE180">
        <v>65.25</v>
      </c>
      <c r="AF180">
        <v>65.64</v>
      </c>
      <c r="AG180">
        <v>89.08</v>
      </c>
      <c r="AH180">
        <v>65.489999999999995</v>
      </c>
      <c r="AI180">
        <v>107.61</v>
      </c>
      <c r="AJ180">
        <v>97.48</v>
      </c>
      <c r="AK180">
        <v>84.56</v>
      </c>
      <c r="AL180">
        <v>108.92</v>
      </c>
    </row>
    <row r="181" spans="1:40" x14ac:dyDescent="0.3">
      <c r="A181" s="10" t="s">
        <v>621</v>
      </c>
      <c r="B181">
        <v>7.6323999999999996</v>
      </c>
      <c r="C181">
        <v>8.0671999999999997</v>
      </c>
      <c r="D181">
        <v>8.9135000000000009</v>
      </c>
      <c r="E181">
        <v>8.6644000000000005</v>
      </c>
      <c r="F181">
        <v>9.0433000000000003</v>
      </c>
      <c r="G181">
        <v>9.4504000000000001</v>
      </c>
      <c r="H181">
        <v>9.4791000000000007</v>
      </c>
      <c r="I181">
        <v>9.2365999999999993</v>
      </c>
      <c r="J181">
        <v>9.9414999999999996</v>
      </c>
      <c r="K181">
        <v>10.4466</v>
      </c>
      <c r="L181">
        <v>10.6388</v>
      </c>
      <c r="M181">
        <v>10.86</v>
      </c>
      <c r="N181">
        <v>10.7646</v>
      </c>
      <c r="O181">
        <v>10.1434</v>
      </c>
      <c r="P181">
        <v>10.6144</v>
      </c>
      <c r="Q181">
        <v>9.8972999999999995</v>
      </c>
      <c r="R181">
        <v>12.055400000000001</v>
      </c>
      <c r="S181">
        <v>12.5382</v>
      </c>
      <c r="T181">
        <v>12.429399999999999</v>
      </c>
      <c r="U181">
        <v>12.065099999999999</v>
      </c>
      <c r="V181">
        <v>8.2096999999999998</v>
      </c>
      <c r="W181">
        <v>6.3411</v>
      </c>
      <c r="X181">
        <v>7.8445</v>
      </c>
      <c r="Y181">
        <v>10.083500000000001</v>
      </c>
      <c r="Z181">
        <v>10.385400000000001</v>
      </c>
      <c r="AA181">
        <v>12.1013</v>
      </c>
      <c r="AB181">
        <v>10.744300000000001</v>
      </c>
      <c r="AC181">
        <v>11.4123</v>
      </c>
      <c r="AD181">
        <v>10.191599999999999</v>
      </c>
      <c r="AE181">
        <v>9.4123999999999999</v>
      </c>
      <c r="AF181">
        <v>8.8914000000000009</v>
      </c>
      <c r="AG181">
        <v>8.9406999999999996</v>
      </c>
      <c r="AH181">
        <v>9.7931000000000008</v>
      </c>
      <c r="AI181">
        <v>9.2774999999999999</v>
      </c>
      <c r="AJ181">
        <v>10.192</v>
      </c>
      <c r="AK181">
        <v>12.1228</v>
      </c>
      <c r="AL181">
        <v>13.090999999999999</v>
      </c>
      <c r="AM181">
        <v>15.661799999999999</v>
      </c>
      <c r="AN181">
        <v>14.769299999999999</v>
      </c>
    </row>
    <row r="182" spans="1:40" x14ac:dyDescent="0.3">
      <c r="A182" s="10" t="s">
        <v>622</v>
      </c>
      <c r="B182">
        <v>18.407699999999998</v>
      </c>
      <c r="C182">
        <v>17.036200000000001</v>
      </c>
      <c r="D182">
        <v>16.5746</v>
      </c>
      <c r="E182">
        <v>16.8597</v>
      </c>
      <c r="F182">
        <v>18.227900000000002</v>
      </c>
      <c r="G182">
        <v>18.668099999999999</v>
      </c>
      <c r="H182">
        <v>17.789400000000001</v>
      </c>
      <c r="I182">
        <v>18.700399999999998</v>
      </c>
      <c r="J182">
        <v>16.8368</v>
      </c>
      <c r="K182">
        <v>17.434000000000001</v>
      </c>
      <c r="L182">
        <v>16.362400000000001</v>
      </c>
      <c r="M182">
        <v>19.180700000000002</v>
      </c>
      <c r="N182">
        <v>24.686399999999999</v>
      </c>
      <c r="O182">
        <v>24.356300000000001</v>
      </c>
      <c r="P182">
        <v>24.359500000000001</v>
      </c>
      <c r="Q182">
        <v>21.022300000000001</v>
      </c>
      <c r="R182">
        <v>25.042300000000001</v>
      </c>
      <c r="S182">
        <v>28.1281</v>
      </c>
      <c r="T182">
        <v>26.2515</v>
      </c>
      <c r="U182">
        <v>25.342199999999998</v>
      </c>
      <c r="V182">
        <v>19.689900000000002</v>
      </c>
      <c r="W182">
        <v>42.307299999999998</v>
      </c>
      <c r="X182">
        <v>39.632300000000001</v>
      </c>
      <c r="Y182">
        <v>32.503700000000002</v>
      </c>
      <c r="Z182">
        <v>42.262900000000002</v>
      </c>
      <c r="AA182">
        <v>43.439700000000002</v>
      </c>
      <c r="AB182">
        <v>41.749000000000002</v>
      </c>
      <c r="AC182">
        <v>51.453299999999999</v>
      </c>
      <c r="AD182">
        <v>40.844099999999997</v>
      </c>
      <c r="AE182">
        <v>42.610599999999998</v>
      </c>
      <c r="AF182">
        <v>41.693600000000004</v>
      </c>
      <c r="AG182">
        <v>46.040199999999999</v>
      </c>
      <c r="AH182">
        <v>40.266100000000002</v>
      </c>
      <c r="AI182">
        <v>39.142000000000003</v>
      </c>
      <c r="AJ182">
        <v>42.828600000000002</v>
      </c>
      <c r="AK182">
        <v>48.020299999999999</v>
      </c>
      <c r="AL182">
        <v>54.811700000000002</v>
      </c>
      <c r="AM182">
        <v>56.9666</v>
      </c>
      <c r="AN182">
        <v>59.295499999999997</v>
      </c>
    </row>
    <row r="183" spans="1:40" x14ac:dyDescent="0.3">
      <c r="A183" s="10" t="s">
        <v>623</v>
      </c>
      <c r="B183">
        <v>34.401000000000003</v>
      </c>
      <c r="C183">
        <v>35.987200000000001</v>
      </c>
      <c r="D183">
        <v>37.362400000000001</v>
      </c>
      <c r="E183">
        <v>45.665300000000002</v>
      </c>
      <c r="F183">
        <v>40.525399999999998</v>
      </c>
      <c r="G183">
        <v>42.013399999999997</v>
      </c>
      <c r="H183">
        <v>39.832900000000002</v>
      </c>
      <c r="I183">
        <v>38.228999999999999</v>
      </c>
      <c r="J183">
        <v>34.396799999999999</v>
      </c>
      <c r="K183">
        <v>39.032200000000003</v>
      </c>
      <c r="L183">
        <v>42.446199999999997</v>
      </c>
      <c r="M183">
        <v>44.734099999999998</v>
      </c>
      <c r="N183">
        <v>40.313800000000001</v>
      </c>
      <c r="O183">
        <v>42.643799999999999</v>
      </c>
      <c r="P183">
        <v>38.606000000000002</v>
      </c>
      <c r="Q183">
        <v>35.471600000000002</v>
      </c>
      <c r="R183">
        <v>40.441699999999997</v>
      </c>
      <c r="S183">
        <v>42.585000000000001</v>
      </c>
      <c r="T183">
        <v>35.007199999999997</v>
      </c>
      <c r="U183">
        <v>34.0563</v>
      </c>
      <c r="V183">
        <v>27.829599999999999</v>
      </c>
      <c r="W183">
        <v>31.275200000000002</v>
      </c>
      <c r="X183">
        <v>41.450299999999999</v>
      </c>
      <c r="Y183">
        <v>42.675600000000003</v>
      </c>
      <c r="Z183">
        <v>47.009599999999999</v>
      </c>
      <c r="AA183">
        <v>41.461399999999998</v>
      </c>
      <c r="AB183">
        <v>39.787700000000001</v>
      </c>
      <c r="AC183">
        <v>37.491</v>
      </c>
      <c r="AD183">
        <v>30.787500000000001</v>
      </c>
      <c r="AE183">
        <v>36.9223</v>
      </c>
      <c r="AF183">
        <v>46.392200000000003</v>
      </c>
      <c r="AG183">
        <v>49.742800000000003</v>
      </c>
      <c r="AH183">
        <v>65.775199999999998</v>
      </c>
      <c r="AI183">
        <v>63.200699999999998</v>
      </c>
      <c r="AJ183">
        <v>74.838200000000001</v>
      </c>
      <c r="AK183">
        <v>76.935199999999995</v>
      </c>
      <c r="AL183">
        <v>87.236999999999995</v>
      </c>
      <c r="AM183">
        <v>87.030500000000004</v>
      </c>
      <c r="AN183">
        <v>70.0535</v>
      </c>
    </row>
    <row r="184" spans="1:40" x14ac:dyDescent="0.3">
      <c r="A184" s="10" t="s">
        <v>624</v>
      </c>
      <c r="B184">
        <v>2.8</v>
      </c>
      <c r="C184">
        <v>2.6</v>
      </c>
      <c r="D184">
        <v>2.8</v>
      </c>
      <c r="E184">
        <v>2.6</v>
      </c>
      <c r="F184">
        <v>3.4</v>
      </c>
      <c r="G184">
        <v>3.8</v>
      </c>
      <c r="H184">
        <v>6</v>
      </c>
      <c r="I184">
        <v>2.8</v>
      </c>
      <c r="J184">
        <v>2.6</v>
      </c>
      <c r="K184">
        <v>1.8</v>
      </c>
      <c r="L184">
        <v>2.4</v>
      </c>
      <c r="M184">
        <v>2.8</v>
      </c>
      <c r="N184">
        <v>2.4</v>
      </c>
      <c r="O184">
        <v>1.56</v>
      </c>
      <c r="P184">
        <v>1.88</v>
      </c>
      <c r="Q184">
        <v>1.2</v>
      </c>
      <c r="R184">
        <v>1.74</v>
      </c>
      <c r="S184">
        <v>1.44</v>
      </c>
      <c r="T184">
        <v>1.8</v>
      </c>
      <c r="U184">
        <v>2.72</v>
      </c>
      <c r="V184">
        <v>3.2</v>
      </c>
      <c r="W184">
        <v>7.76</v>
      </c>
      <c r="X184">
        <v>10.92</v>
      </c>
      <c r="Y184">
        <v>13.76</v>
      </c>
      <c r="Z184">
        <v>12.84</v>
      </c>
      <c r="AA184">
        <v>13</v>
      </c>
      <c r="AB184">
        <v>12.56</v>
      </c>
      <c r="AC184">
        <v>13.17</v>
      </c>
      <c r="AD184">
        <v>6.8</v>
      </c>
      <c r="AE184">
        <v>6.46</v>
      </c>
      <c r="AF184">
        <v>7.21</v>
      </c>
      <c r="AG184">
        <v>8.2799999999999994</v>
      </c>
      <c r="AH184">
        <v>6.39</v>
      </c>
      <c r="AI184">
        <v>6.21</v>
      </c>
      <c r="AJ184">
        <v>6.45</v>
      </c>
      <c r="AK184">
        <v>6.23</v>
      </c>
      <c r="AL184">
        <v>7.34</v>
      </c>
      <c r="AM184">
        <v>11.49</v>
      </c>
      <c r="AN184">
        <v>12.5</v>
      </c>
    </row>
    <row r="185" spans="1:40" x14ac:dyDescent="0.3">
      <c r="A185" s="10" t="s">
        <v>625</v>
      </c>
      <c r="B185">
        <v>25.568200000000001</v>
      </c>
      <c r="C185">
        <v>27.602900000000002</v>
      </c>
      <c r="D185">
        <v>28.728899999999999</v>
      </c>
      <c r="E185">
        <v>29.056699999999999</v>
      </c>
      <c r="F185">
        <v>28.488299999999999</v>
      </c>
      <c r="G185">
        <v>29.113199999999999</v>
      </c>
      <c r="H185">
        <v>29.571300000000001</v>
      </c>
      <c r="I185">
        <v>35.991199999999999</v>
      </c>
      <c r="J185">
        <v>34.201599999999999</v>
      </c>
      <c r="K185">
        <v>32.972999999999999</v>
      </c>
      <c r="L185">
        <v>35.661000000000001</v>
      </c>
      <c r="M185">
        <v>37.570799999999998</v>
      </c>
      <c r="N185">
        <v>38.642499999999998</v>
      </c>
      <c r="O185">
        <v>38.925199999999997</v>
      </c>
      <c r="P185">
        <v>38.176900000000003</v>
      </c>
      <c r="Q185">
        <v>34.020699999999998</v>
      </c>
      <c r="R185">
        <v>38.946300000000001</v>
      </c>
      <c r="S185">
        <v>41.540799999999997</v>
      </c>
      <c r="T185">
        <v>45.828899999999997</v>
      </c>
      <c r="U185">
        <v>46.219499999999996</v>
      </c>
      <c r="V185">
        <v>35.654400000000003</v>
      </c>
      <c r="W185">
        <v>39.756700000000002</v>
      </c>
      <c r="X185">
        <v>43.658900000000003</v>
      </c>
      <c r="Y185">
        <v>45.968400000000003</v>
      </c>
      <c r="Z185">
        <v>52.034700000000001</v>
      </c>
      <c r="AA185">
        <v>52.816699999999997</v>
      </c>
      <c r="AB185">
        <v>54.3247</v>
      </c>
      <c r="AC185">
        <v>59.125799999999998</v>
      </c>
      <c r="AD185">
        <v>50.569299999999998</v>
      </c>
      <c r="AE185">
        <v>47.6389</v>
      </c>
      <c r="AF185">
        <v>55.1492</v>
      </c>
      <c r="AG185">
        <v>56.010100000000001</v>
      </c>
      <c r="AH185">
        <v>61.942599999999999</v>
      </c>
      <c r="AI185">
        <v>60.143900000000002</v>
      </c>
      <c r="AJ185">
        <v>63.073799999999999</v>
      </c>
      <c r="AK185">
        <v>68.56</v>
      </c>
      <c r="AL185">
        <v>62.963900000000002</v>
      </c>
      <c r="AM185">
        <v>74.456100000000006</v>
      </c>
      <c r="AN185">
        <v>81.798699999999997</v>
      </c>
    </row>
    <row r="186" spans="1:40" x14ac:dyDescent="0.3">
      <c r="A186" s="10" t="s">
        <v>626</v>
      </c>
      <c r="B186">
        <v>33.597700000000003</v>
      </c>
    </row>
    <row r="187" spans="1:40" x14ac:dyDescent="0.3">
      <c r="A187" s="10" t="s">
        <v>627</v>
      </c>
      <c r="B187">
        <v>7.4915000000000003</v>
      </c>
      <c r="C187">
        <v>6.7184999999999997</v>
      </c>
      <c r="D187">
        <v>5.9760999999999997</v>
      </c>
      <c r="E187">
        <v>5.9508999999999999</v>
      </c>
      <c r="F187">
        <v>5.2111999999999998</v>
      </c>
      <c r="G187">
        <v>6.1158999999999999</v>
      </c>
      <c r="H187">
        <v>6.8760000000000003</v>
      </c>
      <c r="I187">
        <v>7.5427999999999997</v>
      </c>
      <c r="J187">
        <v>7.7397</v>
      </c>
      <c r="K187">
        <v>6.9543999999999997</v>
      </c>
      <c r="L187">
        <v>7.8190999999999997</v>
      </c>
      <c r="M187">
        <v>7.4508999999999999</v>
      </c>
      <c r="N187">
        <v>7.8593999999999999</v>
      </c>
      <c r="O187">
        <v>8.2095000000000002</v>
      </c>
      <c r="P187">
        <v>8.3040000000000003</v>
      </c>
      <c r="Q187">
        <v>6.4497999999999998</v>
      </c>
      <c r="R187">
        <v>7.7521000000000004</v>
      </c>
      <c r="S187">
        <v>9.1770999999999994</v>
      </c>
      <c r="T187">
        <v>8.3793000000000006</v>
      </c>
      <c r="U187">
        <v>8.8838000000000008</v>
      </c>
      <c r="V187">
        <v>5.9531000000000001</v>
      </c>
      <c r="W187">
        <v>8.1598000000000006</v>
      </c>
      <c r="X187">
        <v>8.7599</v>
      </c>
      <c r="Y187">
        <v>9.2111000000000001</v>
      </c>
      <c r="Z187">
        <v>10.900600000000001</v>
      </c>
      <c r="AA187">
        <v>11.846</v>
      </c>
      <c r="AB187">
        <v>10.623900000000001</v>
      </c>
      <c r="AC187">
        <v>10.345000000000001</v>
      </c>
      <c r="AD187">
        <v>9.3195999999999994</v>
      </c>
      <c r="AE187">
        <v>8.3579000000000008</v>
      </c>
      <c r="AF187">
        <v>9.5306999999999995</v>
      </c>
      <c r="AG187">
        <v>9.6083999999999996</v>
      </c>
      <c r="AH187">
        <v>8.3408999999999995</v>
      </c>
      <c r="AI187">
        <v>9.1760000000000002</v>
      </c>
      <c r="AJ187">
        <v>8.7727000000000004</v>
      </c>
      <c r="AK187">
        <v>9.3567</v>
      </c>
      <c r="AL187">
        <v>8.3926999999999996</v>
      </c>
      <c r="AM187">
        <v>7.2054999999999998</v>
      </c>
      <c r="AN187">
        <v>6.2335000000000003</v>
      </c>
    </row>
    <row r="188" spans="1:40" x14ac:dyDescent="0.3">
      <c r="A188" s="10" t="s">
        <v>628</v>
      </c>
      <c r="B188">
        <v>14.464499999999999</v>
      </c>
      <c r="C188">
        <v>14.5716</v>
      </c>
      <c r="D188">
        <v>15.6175</v>
      </c>
      <c r="E188">
        <v>15.623200000000001</v>
      </c>
      <c r="F188">
        <v>17.7882</v>
      </c>
      <c r="G188">
        <v>20.265599999999999</v>
      </c>
      <c r="H188">
        <v>18.9649</v>
      </c>
      <c r="I188">
        <v>17.554500000000001</v>
      </c>
      <c r="J188">
        <v>17.9925</v>
      </c>
      <c r="K188">
        <v>17.925599999999999</v>
      </c>
      <c r="L188">
        <v>16.660599999999999</v>
      </c>
      <c r="M188">
        <v>17.752199999999998</v>
      </c>
      <c r="N188">
        <v>16.9663</v>
      </c>
      <c r="O188">
        <v>18.0611</v>
      </c>
      <c r="P188">
        <v>18.310199999999998</v>
      </c>
      <c r="Q188">
        <v>18.776299999999999</v>
      </c>
      <c r="R188">
        <v>21.606100000000001</v>
      </c>
      <c r="S188">
        <v>20.773700000000002</v>
      </c>
      <c r="T188">
        <v>20.613700000000001</v>
      </c>
      <c r="U188">
        <v>20.085599999999999</v>
      </c>
      <c r="V188">
        <v>12.3462</v>
      </c>
      <c r="W188">
        <v>14.007</v>
      </c>
      <c r="X188">
        <v>13.703799999999999</v>
      </c>
      <c r="Y188">
        <v>16.140699999999999</v>
      </c>
      <c r="Z188">
        <v>19.116399999999999</v>
      </c>
      <c r="AA188">
        <v>21.2454</v>
      </c>
      <c r="AB188">
        <v>21.784400000000002</v>
      </c>
      <c r="AC188">
        <v>23.992599999999999</v>
      </c>
      <c r="AD188">
        <v>21.1206</v>
      </c>
      <c r="AE188">
        <v>20.2774</v>
      </c>
      <c r="AF188">
        <v>21.288900000000002</v>
      </c>
      <c r="AG188">
        <v>21.483000000000001</v>
      </c>
      <c r="AH188">
        <v>20.0029</v>
      </c>
      <c r="AI188">
        <v>19.108599999999999</v>
      </c>
      <c r="AJ188">
        <v>21.325199999999999</v>
      </c>
      <c r="AK188">
        <v>20.294699999999999</v>
      </c>
      <c r="AL188">
        <v>19.616800000000001</v>
      </c>
      <c r="AM188">
        <v>24.227</v>
      </c>
      <c r="AN188">
        <v>22.634499999999999</v>
      </c>
    </row>
    <row r="189" spans="1:40" x14ac:dyDescent="0.3">
      <c r="A189" s="10" t="s">
        <v>629</v>
      </c>
      <c r="B189">
        <v>5.4489000000000001</v>
      </c>
      <c r="C189">
        <v>7.4779999999999998</v>
      </c>
      <c r="D189">
        <v>8.2876999999999992</v>
      </c>
      <c r="E189">
        <v>6.8207000000000004</v>
      </c>
      <c r="F189">
        <v>6.8872999999999998</v>
      </c>
      <c r="G189">
        <v>15.975199999999999</v>
      </c>
      <c r="H189">
        <v>15.060700000000001</v>
      </c>
      <c r="I189">
        <v>11.440799999999999</v>
      </c>
      <c r="J189">
        <v>13.450799999999999</v>
      </c>
      <c r="K189">
        <v>11.9933</v>
      </c>
      <c r="L189">
        <v>12.593500000000001</v>
      </c>
      <c r="M189">
        <v>10.545400000000001</v>
      </c>
      <c r="N189">
        <v>11.8218</v>
      </c>
      <c r="O189">
        <v>12.3553</v>
      </c>
      <c r="P189">
        <v>10.697800000000001</v>
      </c>
      <c r="Q189">
        <v>15.718</v>
      </c>
      <c r="R189">
        <v>16.089500000000001</v>
      </c>
      <c r="S189">
        <v>17.070699999999999</v>
      </c>
      <c r="T189">
        <v>18.299600000000002</v>
      </c>
      <c r="U189">
        <v>23.805599999999998</v>
      </c>
      <c r="V189">
        <v>15.289300000000001</v>
      </c>
      <c r="W189">
        <v>27.558900000000001</v>
      </c>
      <c r="X189">
        <v>23.6723</v>
      </c>
      <c r="Y189">
        <v>24.348600000000001</v>
      </c>
      <c r="Z189">
        <v>17.178799999999999</v>
      </c>
      <c r="AA189">
        <v>18.563099999999999</v>
      </c>
      <c r="AB189">
        <v>17.7181</v>
      </c>
      <c r="AC189">
        <v>21.592500000000001</v>
      </c>
      <c r="AD189">
        <v>20.8794</v>
      </c>
      <c r="AE189">
        <v>19.8108</v>
      </c>
      <c r="AF189">
        <v>20.770199999999999</v>
      </c>
      <c r="AG189">
        <v>20.136299999999999</v>
      </c>
      <c r="AH189">
        <v>18.591100000000001</v>
      </c>
      <c r="AI189">
        <v>17.934100000000001</v>
      </c>
      <c r="AJ189">
        <v>14.22</v>
      </c>
      <c r="AK189">
        <v>6.03</v>
      </c>
      <c r="AL189">
        <v>6.18</v>
      </c>
      <c r="AM189">
        <v>7.68</v>
      </c>
      <c r="AN189">
        <v>10.039999999999999</v>
      </c>
    </row>
    <row r="190" spans="1:40" x14ac:dyDescent="0.3">
      <c r="A190" s="10" t="s">
        <v>630</v>
      </c>
      <c r="B190">
        <v>26.471</v>
      </c>
      <c r="C190">
        <v>31.969000000000001</v>
      </c>
      <c r="D190">
        <v>25.663399999999999</v>
      </c>
      <c r="E190">
        <v>30.254100000000001</v>
      </c>
      <c r="F190">
        <v>29.1953</v>
      </c>
      <c r="G190">
        <v>27.82</v>
      </c>
      <c r="H190">
        <v>27.478300000000001</v>
      </c>
      <c r="I190">
        <v>30.331700000000001</v>
      </c>
      <c r="J190">
        <v>30.970600000000001</v>
      </c>
      <c r="K190">
        <v>29.412800000000001</v>
      </c>
      <c r="L190">
        <v>31.3095</v>
      </c>
      <c r="M190">
        <v>31.901700000000002</v>
      </c>
      <c r="N190">
        <v>28.971900000000002</v>
      </c>
      <c r="O190">
        <v>30.937000000000001</v>
      </c>
      <c r="P190">
        <v>29.5242</v>
      </c>
      <c r="Q190">
        <v>27.6128</v>
      </c>
      <c r="R190">
        <v>29.288900000000002</v>
      </c>
      <c r="S190">
        <v>29.285900000000002</v>
      </c>
      <c r="T190">
        <v>27.4556</v>
      </c>
      <c r="U190">
        <v>34.500999999999998</v>
      </c>
      <c r="V190">
        <v>33.994900000000001</v>
      </c>
      <c r="W190">
        <v>39.727499999999999</v>
      </c>
      <c r="X190">
        <v>38.470500000000001</v>
      </c>
      <c r="Y190">
        <v>39.424500000000002</v>
      </c>
      <c r="Z190">
        <v>51.540599999999998</v>
      </c>
      <c r="AA190">
        <v>53.1477</v>
      </c>
      <c r="AB190">
        <v>57.329000000000001</v>
      </c>
      <c r="AC190">
        <v>68.634600000000006</v>
      </c>
      <c r="AD190">
        <v>54.786900000000003</v>
      </c>
      <c r="AE190">
        <v>59.036799999999999</v>
      </c>
      <c r="AF190">
        <v>63.405799999999999</v>
      </c>
      <c r="AG190">
        <v>77.409499999999994</v>
      </c>
      <c r="AH190">
        <v>84.934200000000004</v>
      </c>
      <c r="AI190">
        <v>86.736999999999995</v>
      </c>
      <c r="AJ190">
        <v>104.893</v>
      </c>
      <c r="AK190">
        <v>111.0915</v>
      </c>
      <c r="AL190">
        <v>113.34220000000001</v>
      </c>
      <c r="AM190">
        <v>107.8398</v>
      </c>
      <c r="AN190">
        <v>112.0343</v>
      </c>
    </row>
    <row r="191" spans="1:40" x14ac:dyDescent="0.3">
      <c r="A191" s="10" t="s">
        <v>631</v>
      </c>
      <c r="B191">
        <v>24.4847</v>
      </c>
      <c r="C191">
        <v>22.9221</v>
      </c>
      <c r="D191">
        <v>23.988499999999998</v>
      </c>
      <c r="E191">
        <v>24.1953</v>
      </c>
      <c r="F191">
        <v>24.720300000000002</v>
      </c>
      <c r="G191">
        <v>24.692399999999999</v>
      </c>
      <c r="H191">
        <v>25.298300000000001</v>
      </c>
      <c r="I191">
        <v>30.889800000000001</v>
      </c>
      <c r="J191">
        <v>28.7898</v>
      </c>
      <c r="K191">
        <v>26.920500000000001</v>
      </c>
      <c r="L191">
        <v>31.3245</v>
      </c>
      <c r="M191">
        <v>33.298000000000002</v>
      </c>
      <c r="N191">
        <v>32.377200000000002</v>
      </c>
      <c r="O191">
        <v>39.207500000000003</v>
      </c>
      <c r="P191">
        <v>36.872399999999999</v>
      </c>
      <c r="Q191">
        <v>28.3645</v>
      </c>
      <c r="R191">
        <v>32.518999999999998</v>
      </c>
      <c r="S191">
        <v>30.984400000000001</v>
      </c>
      <c r="T191">
        <v>32.042900000000003</v>
      </c>
      <c r="U191">
        <v>32.9666</v>
      </c>
      <c r="V191">
        <v>17.62</v>
      </c>
      <c r="W191">
        <v>18.1111</v>
      </c>
      <c r="X191">
        <v>12.996700000000001</v>
      </c>
      <c r="Y191">
        <v>17.240600000000001</v>
      </c>
      <c r="Z191">
        <v>21.3856</v>
      </c>
      <c r="AA191">
        <v>24.338799999999999</v>
      </c>
      <c r="AB191">
        <v>21.722999999999999</v>
      </c>
      <c r="AC191">
        <v>26.546800000000001</v>
      </c>
      <c r="AD191">
        <v>38.631700000000002</v>
      </c>
      <c r="AE191">
        <v>33.648299999999999</v>
      </c>
      <c r="AF191">
        <v>37.593499999999999</v>
      </c>
      <c r="AG191">
        <v>37.140099999999997</v>
      </c>
      <c r="AH191">
        <v>34.866599999999998</v>
      </c>
      <c r="AI191">
        <v>42.3857</v>
      </c>
      <c r="AJ191">
        <v>39.003399999999999</v>
      </c>
      <c r="AK191">
        <v>46.4634</v>
      </c>
      <c r="AL191">
        <v>48.974600000000002</v>
      </c>
      <c r="AM191">
        <v>47.359900000000003</v>
      </c>
      <c r="AN191">
        <v>49.1873</v>
      </c>
    </row>
    <row r="192" spans="1:40" x14ac:dyDescent="0.3">
      <c r="A192" s="10" t="s">
        <v>632</v>
      </c>
      <c r="B192">
        <v>1.3673</v>
      </c>
      <c r="C192">
        <v>1.2417</v>
      </c>
      <c r="D192">
        <v>0.79349999999999998</v>
      </c>
      <c r="E192">
        <v>0.61619999999999997</v>
      </c>
      <c r="F192">
        <v>1.7271000000000001</v>
      </c>
      <c r="G192">
        <v>2.7446999999999999</v>
      </c>
      <c r="H192">
        <v>3.9117000000000002</v>
      </c>
      <c r="I192">
        <v>2.9315000000000002</v>
      </c>
      <c r="J192">
        <v>4.327</v>
      </c>
      <c r="K192">
        <v>3.8994</v>
      </c>
      <c r="L192">
        <v>3.1758999999999999</v>
      </c>
      <c r="M192">
        <v>3.0939000000000001</v>
      </c>
      <c r="N192">
        <v>3.2730999999999999</v>
      </c>
      <c r="O192">
        <v>3.2873999999999999</v>
      </c>
      <c r="P192">
        <v>2.9937</v>
      </c>
      <c r="Q192">
        <v>2.718</v>
      </c>
      <c r="R192">
        <v>3.2711000000000001</v>
      </c>
      <c r="S192">
        <v>3.1074000000000002</v>
      </c>
      <c r="T192">
        <v>4.9297000000000004</v>
      </c>
      <c r="U192">
        <v>7.0491999999999999</v>
      </c>
      <c r="V192">
        <v>4.4333999999999998</v>
      </c>
      <c r="W192">
        <v>7.0014000000000003</v>
      </c>
      <c r="X192">
        <v>9.2676999999999996</v>
      </c>
      <c r="Y192">
        <v>8.2224000000000004</v>
      </c>
      <c r="Z192">
        <v>5.9808000000000003</v>
      </c>
      <c r="AA192">
        <v>6.5829000000000004</v>
      </c>
      <c r="AB192">
        <v>4.6757999999999997</v>
      </c>
      <c r="AC192">
        <v>4.5923999999999996</v>
      </c>
      <c r="AD192">
        <v>3.1101000000000001</v>
      </c>
      <c r="AE192">
        <v>3.1490999999999998</v>
      </c>
      <c r="AF192">
        <v>3.8973</v>
      </c>
      <c r="AG192">
        <v>5.0331000000000001</v>
      </c>
      <c r="AH192">
        <v>3.7063000000000001</v>
      </c>
      <c r="AI192">
        <v>3.1065999999999998</v>
      </c>
      <c r="AJ192">
        <v>3.4098000000000002</v>
      </c>
      <c r="AK192">
        <v>4.3586</v>
      </c>
      <c r="AL192">
        <v>4.5415000000000001</v>
      </c>
      <c r="AM192">
        <v>5.8404999999999996</v>
      </c>
      <c r="AN192">
        <v>4.3</v>
      </c>
    </row>
    <row r="193" spans="1:40" x14ac:dyDescent="0.3">
      <c r="A193" s="10" t="s">
        <v>633</v>
      </c>
      <c r="B193">
        <v>12.138199999999999</v>
      </c>
      <c r="C193">
        <v>12.5281</v>
      </c>
      <c r="D193">
        <v>12.375299999999999</v>
      </c>
      <c r="E193">
        <v>11.3827</v>
      </c>
      <c r="F193">
        <v>12.7181</v>
      </c>
      <c r="G193">
        <v>12.6526</v>
      </c>
      <c r="H193">
        <v>13.3064</v>
      </c>
      <c r="I193">
        <v>13.306900000000001</v>
      </c>
      <c r="J193">
        <v>13.572800000000001</v>
      </c>
      <c r="K193">
        <v>14.228300000000001</v>
      </c>
      <c r="L193">
        <v>14.422499999999999</v>
      </c>
      <c r="M193">
        <v>15.463800000000001</v>
      </c>
      <c r="N193">
        <v>14.8498</v>
      </c>
      <c r="O193">
        <v>15.5053</v>
      </c>
      <c r="P193">
        <v>15.978300000000001</v>
      </c>
      <c r="Q193">
        <v>15.3614</v>
      </c>
      <c r="R193">
        <v>16.985199999999999</v>
      </c>
      <c r="S193">
        <v>16.810099999999998</v>
      </c>
      <c r="T193">
        <v>16.562999999999999</v>
      </c>
      <c r="U193">
        <v>17.865200000000002</v>
      </c>
      <c r="V193">
        <v>15.972200000000001</v>
      </c>
      <c r="W193">
        <v>16.572399999999998</v>
      </c>
      <c r="X193">
        <v>17.263200000000001</v>
      </c>
      <c r="Y193">
        <v>18.799800000000001</v>
      </c>
      <c r="Z193">
        <v>18.892299999999999</v>
      </c>
      <c r="AA193">
        <v>21.214300000000001</v>
      </c>
      <c r="AB193">
        <v>21.471499999999999</v>
      </c>
      <c r="AC193">
        <v>23.2331</v>
      </c>
      <c r="AD193">
        <v>22.828199999999999</v>
      </c>
      <c r="AE193">
        <v>22.096800000000002</v>
      </c>
      <c r="AF193">
        <v>21.311699999999998</v>
      </c>
      <c r="AG193">
        <v>22.167000000000002</v>
      </c>
      <c r="AH193">
        <v>21.6037</v>
      </c>
      <c r="AI193">
        <v>18.882300000000001</v>
      </c>
      <c r="AJ193">
        <v>20.371700000000001</v>
      </c>
      <c r="AK193">
        <v>19.022500000000001</v>
      </c>
      <c r="AL193">
        <v>18.495999999999999</v>
      </c>
      <c r="AM193">
        <v>20.629799999999999</v>
      </c>
      <c r="AN193">
        <v>18.057099999999998</v>
      </c>
    </row>
    <row r="194" spans="1:40" x14ac:dyDescent="0.3">
      <c r="A194" s="10" t="s">
        <v>634</v>
      </c>
      <c r="B194">
        <v>8.9743999999999993</v>
      </c>
      <c r="C194">
        <v>7.5156999999999998</v>
      </c>
      <c r="D194">
        <v>4.9459</v>
      </c>
      <c r="E194">
        <v>4.0418000000000003</v>
      </c>
      <c r="F194">
        <v>5.0140000000000002</v>
      </c>
      <c r="G194">
        <v>5.6044</v>
      </c>
      <c r="H194">
        <v>4.8959000000000001</v>
      </c>
      <c r="I194">
        <v>6.2736999999999998</v>
      </c>
      <c r="J194">
        <v>6.6402000000000001</v>
      </c>
      <c r="K194">
        <v>7.0762</v>
      </c>
      <c r="L194">
        <v>6.2637999999999998</v>
      </c>
      <c r="M194">
        <v>6.4260000000000002</v>
      </c>
      <c r="N194">
        <v>6.0568</v>
      </c>
      <c r="O194">
        <v>5.7613000000000003</v>
      </c>
      <c r="P194">
        <v>6.3796999999999997</v>
      </c>
      <c r="Q194">
        <v>4.9336000000000002</v>
      </c>
      <c r="R194">
        <v>8.7089999999999996</v>
      </c>
      <c r="S194">
        <v>7.5910000000000002</v>
      </c>
      <c r="T194">
        <v>7.7160000000000002</v>
      </c>
      <c r="U194">
        <v>8.3439999999999994</v>
      </c>
      <c r="V194">
        <v>6.6448</v>
      </c>
      <c r="W194">
        <v>7.3066000000000004</v>
      </c>
      <c r="X194">
        <v>7.4709000000000003</v>
      </c>
      <c r="Y194">
        <v>8.8626000000000005</v>
      </c>
      <c r="Z194">
        <v>10.950100000000001</v>
      </c>
      <c r="AA194">
        <v>11.411099999999999</v>
      </c>
      <c r="AB194">
        <v>12.4076</v>
      </c>
      <c r="AC194">
        <v>13.0785</v>
      </c>
      <c r="AD194">
        <v>13.7761</v>
      </c>
      <c r="AE194">
        <v>11.497199999999999</v>
      </c>
      <c r="AF194">
        <v>11.4544</v>
      </c>
      <c r="AG194">
        <v>11.2354</v>
      </c>
      <c r="AH194">
        <v>11.8362</v>
      </c>
      <c r="AI194">
        <v>11.339399999999999</v>
      </c>
      <c r="AJ194">
        <v>10.616199999999999</v>
      </c>
      <c r="AK194">
        <v>8.4254999999999995</v>
      </c>
      <c r="AL194">
        <v>9.4625000000000004</v>
      </c>
      <c r="AM194">
        <v>13.745699999999999</v>
      </c>
      <c r="AN194">
        <v>20.009</v>
      </c>
    </row>
    <row r="195" spans="1:40" x14ac:dyDescent="0.3">
      <c r="A195" s="10" t="s">
        <v>635</v>
      </c>
      <c r="B195">
        <v>10.350300000000001</v>
      </c>
      <c r="C195">
        <v>9.1926000000000005</v>
      </c>
      <c r="D195">
        <v>11.4756</v>
      </c>
      <c r="E195">
        <v>10.622</v>
      </c>
      <c r="F195">
        <v>12.7813</v>
      </c>
      <c r="G195">
        <v>10.9916</v>
      </c>
      <c r="H195">
        <v>11.176299999999999</v>
      </c>
      <c r="I195">
        <v>14.1906</v>
      </c>
      <c r="J195">
        <v>15.8459</v>
      </c>
      <c r="K195">
        <v>16.697700000000001</v>
      </c>
      <c r="L195">
        <v>16.8857</v>
      </c>
      <c r="M195">
        <v>16.2637</v>
      </c>
      <c r="N195">
        <v>16.933599999999998</v>
      </c>
      <c r="O195">
        <v>20.454799999999999</v>
      </c>
      <c r="P195">
        <v>15.482100000000001</v>
      </c>
      <c r="Q195">
        <v>13.048299999999999</v>
      </c>
      <c r="R195">
        <v>11.5848</v>
      </c>
      <c r="S195">
        <v>10.256399999999999</v>
      </c>
      <c r="T195">
        <v>11.035299999999999</v>
      </c>
      <c r="U195">
        <v>11.3133</v>
      </c>
      <c r="V195">
        <v>9.1943000000000001</v>
      </c>
      <c r="W195">
        <v>11.115600000000001</v>
      </c>
      <c r="X195">
        <v>12.2851</v>
      </c>
      <c r="Y195">
        <v>15.539099999999999</v>
      </c>
      <c r="Z195">
        <v>17.117000000000001</v>
      </c>
      <c r="AA195">
        <v>18.014700000000001</v>
      </c>
      <c r="AB195">
        <v>15.718400000000001</v>
      </c>
      <c r="AC195">
        <v>16.046299999999999</v>
      </c>
      <c r="AD195">
        <v>12.3886</v>
      </c>
      <c r="AE195">
        <v>13.401300000000001</v>
      </c>
      <c r="AF195">
        <v>12.726699999999999</v>
      </c>
      <c r="AG195">
        <v>12.0626</v>
      </c>
      <c r="AH195">
        <v>12.604200000000001</v>
      </c>
      <c r="AI195">
        <v>10.159599999999999</v>
      </c>
      <c r="AJ195">
        <v>12.198700000000001</v>
      </c>
      <c r="AK195">
        <v>13.3119</v>
      </c>
      <c r="AL195">
        <v>14.1084</v>
      </c>
      <c r="AM195">
        <v>16.767800000000001</v>
      </c>
      <c r="AN195">
        <v>17.551400000000001</v>
      </c>
    </row>
    <row r="196" spans="1:40" x14ac:dyDescent="0.3">
      <c r="A196" s="10" t="s">
        <v>636</v>
      </c>
      <c r="B196">
        <v>34.401499999999999</v>
      </c>
      <c r="C196">
        <v>34.008600000000001</v>
      </c>
      <c r="D196">
        <v>34.020699999999998</v>
      </c>
      <c r="E196">
        <v>35.423999999999999</v>
      </c>
      <c r="F196">
        <v>36.9649</v>
      </c>
      <c r="G196">
        <v>36.945700000000002</v>
      </c>
      <c r="H196">
        <v>39.168399999999998</v>
      </c>
      <c r="I196">
        <v>44.958500000000001</v>
      </c>
      <c r="J196">
        <v>45.5931</v>
      </c>
      <c r="K196">
        <v>44.997599999999998</v>
      </c>
      <c r="L196">
        <v>48.966299999999997</v>
      </c>
      <c r="M196">
        <v>51.7712</v>
      </c>
      <c r="N196">
        <v>51.807600000000001</v>
      </c>
      <c r="O196">
        <v>54.430599999999998</v>
      </c>
      <c r="P196">
        <v>56.646900000000002</v>
      </c>
      <c r="Q196">
        <v>49.404899999999998</v>
      </c>
      <c r="R196">
        <v>53.324399999999997</v>
      </c>
      <c r="S196">
        <v>56.826099999999997</v>
      </c>
      <c r="T196">
        <v>57.921799999999998</v>
      </c>
      <c r="U196">
        <v>55.165700000000001</v>
      </c>
      <c r="V196">
        <v>45.7774</v>
      </c>
      <c r="W196">
        <v>46.979599999999998</v>
      </c>
      <c r="X196">
        <v>48.436</v>
      </c>
      <c r="Y196">
        <v>57.217599999999997</v>
      </c>
      <c r="Z196">
        <v>65.9054</v>
      </c>
      <c r="AA196">
        <v>70.519499999999994</v>
      </c>
      <c r="AB196">
        <v>68.692099999999996</v>
      </c>
      <c r="AC196">
        <v>80.189499999999995</v>
      </c>
      <c r="AD196">
        <v>71.056899999999999</v>
      </c>
      <c r="AE196">
        <v>72.089500000000001</v>
      </c>
      <c r="AF196">
        <v>75.366500000000002</v>
      </c>
      <c r="AG196">
        <v>70.349999999999994</v>
      </c>
      <c r="AH196">
        <v>72.209599999999995</v>
      </c>
      <c r="AI196">
        <v>72.822000000000003</v>
      </c>
      <c r="AJ196">
        <v>77.126300000000001</v>
      </c>
      <c r="AK196">
        <v>74.514899999999997</v>
      </c>
      <c r="AL196">
        <v>69.422799999999995</v>
      </c>
      <c r="AM196">
        <v>80.022099999999995</v>
      </c>
      <c r="AN196">
        <v>72.439499999999995</v>
      </c>
    </row>
    <row r="197" spans="1:40" x14ac:dyDescent="0.3">
      <c r="A197" s="10" t="s">
        <v>637</v>
      </c>
      <c r="B197">
        <v>15.679600000000001</v>
      </c>
      <c r="C197">
        <v>11.285600000000001</v>
      </c>
      <c r="D197">
        <v>5.8342000000000001</v>
      </c>
      <c r="E197">
        <v>4.9170999999999996</v>
      </c>
      <c r="F197">
        <v>9.1159999999999997</v>
      </c>
      <c r="G197">
        <v>15.716900000000001</v>
      </c>
      <c r="H197">
        <v>21.8522</v>
      </c>
      <c r="I197">
        <v>24.868600000000001</v>
      </c>
      <c r="J197">
        <v>26.914000000000001</v>
      </c>
      <c r="K197">
        <v>20.893899999999999</v>
      </c>
      <c r="L197">
        <v>24.462299999999999</v>
      </c>
      <c r="M197">
        <v>30.658100000000001</v>
      </c>
      <c r="N197">
        <v>30.991399999999999</v>
      </c>
      <c r="O197">
        <v>31.322099999999999</v>
      </c>
      <c r="P197">
        <v>29.163799999999998</v>
      </c>
      <c r="Q197">
        <v>27.579899999999999</v>
      </c>
      <c r="R197">
        <v>29.064599999999999</v>
      </c>
      <c r="S197">
        <v>28.454999999999998</v>
      </c>
      <c r="T197">
        <v>20.266400000000001</v>
      </c>
      <c r="U197">
        <v>21.297599999999999</v>
      </c>
      <c r="V197">
        <v>10.1357</v>
      </c>
      <c r="W197">
        <v>13.558</v>
      </c>
      <c r="X197">
        <v>17.7285</v>
      </c>
      <c r="Y197">
        <v>22.137</v>
      </c>
      <c r="Z197">
        <v>23.107099999999999</v>
      </c>
      <c r="AA197">
        <v>27.4557</v>
      </c>
      <c r="AB197">
        <v>30.370100000000001</v>
      </c>
      <c r="AC197">
        <v>35.140700000000002</v>
      </c>
      <c r="AD197">
        <v>38.150300000000001</v>
      </c>
      <c r="AE197">
        <v>40.833599999999997</v>
      </c>
      <c r="AF197">
        <v>49.9084</v>
      </c>
      <c r="AG197">
        <v>48.110500000000002</v>
      </c>
      <c r="AH197">
        <v>54.647599999999997</v>
      </c>
      <c r="AI197">
        <v>57.357399999999998</v>
      </c>
      <c r="AJ197">
        <v>55.084099999999999</v>
      </c>
      <c r="AK197">
        <v>61.04</v>
      </c>
      <c r="AL197">
        <v>64.730699999999999</v>
      </c>
      <c r="AM197">
        <v>69.885400000000004</v>
      </c>
      <c r="AN197">
        <v>57.769799999999996</v>
      </c>
    </row>
    <row r="198" spans="1:40" x14ac:dyDescent="0.3">
      <c r="A198" s="10" t="s">
        <v>638</v>
      </c>
      <c r="B198">
        <v>24.3126</v>
      </c>
      <c r="C198">
        <v>20.662600000000001</v>
      </c>
      <c r="D198">
        <v>19.627199999999998</v>
      </c>
      <c r="E198">
        <v>19.536000000000001</v>
      </c>
      <c r="F198">
        <v>18.620999999999999</v>
      </c>
      <c r="G198">
        <v>20.155899999999999</v>
      </c>
      <c r="H198">
        <v>22.974499999999999</v>
      </c>
      <c r="I198">
        <v>29.6648</v>
      </c>
      <c r="J198">
        <v>26.5609</v>
      </c>
      <c r="K198">
        <v>24.093599999999999</v>
      </c>
      <c r="L198">
        <v>27.871400000000001</v>
      </c>
      <c r="M198">
        <v>28.660799999999998</v>
      </c>
      <c r="N198">
        <v>29.065200000000001</v>
      </c>
      <c r="O198">
        <v>35.7806</v>
      </c>
      <c r="P198">
        <v>41.546500000000002</v>
      </c>
      <c r="Q198">
        <v>31.500499999999999</v>
      </c>
      <c r="R198">
        <v>35.435299999999998</v>
      </c>
      <c r="S198">
        <v>35.796300000000002</v>
      </c>
      <c r="T198">
        <v>36.858899999999998</v>
      </c>
      <c r="U198">
        <v>40.009700000000002</v>
      </c>
      <c r="V198">
        <v>28.635300000000001</v>
      </c>
      <c r="W198">
        <v>44.692500000000003</v>
      </c>
      <c r="X198">
        <v>51.881900000000002</v>
      </c>
      <c r="Y198">
        <v>61.329099999999997</v>
      </c>
      <c r="Z198">
        <v>88.442400000000006</v>
      </c>
      <c r="AA198">
        <v>106.5192</v>
      </c>
      <c r="AB198">
        <v>122.2291</v>
      </c>
      <c r="AC198">
        <v>134.14449999999999</v>
      </c>
      <c r="AD198">
        <v>98.285600000000002</v>
      </c>
      <c r="AE198">
        <v>119.2544</v>
      </c>
      <c r="AF198">
        <v>129.82400000000001</v>
      </c>
      <c r="AG198">
        <v>154.8485</v>
      </c>
      <c r="AH198">
        <v>145.5282</v>
      </c>
      <c r="AI198">
        <v>168.47149999999999</v>
      </c>
      <c r="AJ198">
        <v>174.58</v>
      </c>
      <c r="AK198">
        <v>209.7448</v>
      </c>
      <c r="AL198">
        <v>193.43510000000001</v>
      </c>
      <c r="AM198">
        <v>180.9023</v>
      </c>
      <c r="AN198">
        <v>190.316</v>
      </c>
    </row>
    <row r="199" spans="1:40" x14ac:dyDescent="0.3">
      <c r="A199" s="10" t="s">
        <v>639</v>
      </c>
      <c r="B199">
        <v>13.778</v>
      </c>
      <c r="C199">
        <v>10.363899999999999</v>
      </c>
      <c r="D199">
        <v>14.3255</v>
      </c>
      <c r="E199">
        <v>17.534700000000001</v>
      </c>
      <c r="F199">
        <v>14.3781</v>
      </c>
      <c r="G199">
        <v>14.617100000000001</v>
      </c>
      <c r="H199">
        <v>17.315300000000001</v>
      </c>
      <c r="I199">
        <v>21.152799999999999</v>
      </c>
      <c r="J199">
        <v>17.5489</v>
      </c>
      <c r="K199">
        <v>17.148700000000002</v>
      </c>
      <c r="L199">
        <v>16.825199999999999</v>
      </c>
      <c r="M199">
        <v>21.768599999999999</v>
      </c>
      <c r="N199">
        <v>21.0123</v>
      </c>
      <c r="O199">
        <v>23.442499999999999</v>
      </c>
    </row>
    <row r="200" spans="1:40" x14ac:dyDescent="0.3">
      <c r="A200" s="10" t="s">
        <v>640</v>
      </c>
      <c r="B200">
        <v>27.503</v>
      </c>
      <c r="C200">
        <v>26.389099999999999</v>
      </c>
      <c r="D200">
        <v>27.566099999999999</v>
      </c>
      <c r="E200">
        <v>26.9373</v>
      </c>
      <c r="F200">
        <v>29.4544</v>
      </c>
      <c r="G200">
        <v>32.467100000000002</v>
      </c>
      <c r="H200">
        <v>33.914000000000001</v>
      </c>
      <c r="I200">
        <v>36.8474</v>
      </c>
      <c r="J200">
        <v>40.650799999999997</v>
      </c>
      <c r="K200">
        <v>41.8782</v>
      </c>
      <c r="L200">
        <v>50.373199999999997</v>
      </c>
      <c r="M200">
        <v>48.6753</v>
      </c>
      <c r="N200">
        <v>49.614899999999999</v>
      </c>
      <c r="O200">
        <v>50.636400000000002</v>
      </c>
      <c r="P200">
        <v>59.679600000000001</v>
      </c>
      <c r="Q200">
        <v>48.693600000000004</v>
      </c>
      <c r="R200">
        <v>61.4878</v>
      </c>
      <c r="S200">
        <v>56.169600000000003</v>
      </c>
      <c r="T200">
        <v>58.165500000000002</v>
      </c>
      <c r="U200">
        <v>64.413399999999996</v>
      </c>
      <c r="V200">
        <v>56.514600000000002</v>
      </c>
      <c r="W200">
        <v>62.02</v>
      </c>
      <c r="X200">
        <v>73.660600000000002</v>
      </c>
      <c r="Y200">
        <v>82.741299999999995</v>
      </c>
      <c r="Z200">
        <v>89.531099999999995</v>
      </c>
      <c r="AA200">
        <v>100.8501</v>
      </c>
      <c r="AB200">
        <v>99.054199999999994</v>
      </c>
      <c r="AC200">
        <v>107.4842</v>
      </c>
      <c r="AD200">
        <v>98.516499999999994</v>
      </c>
      <c r="AE200">
        <v>91.369699999999995</v>
      </c>
      <c r="AF200">
        <v>93.197599999999994</v>
      </c>
      <c r="AG200">
        <v>106.0301</v>
      </c>
      <c r="AH200">
        <v>104.6194</v>
      </c>
      <c r="AI200">
        <v>106.7497</v>
      </c>
      <c r="AJ200">
        <v>112.46469999999999</v>
      </c>
      <c r="AK200">
        <v>126.76349999999999</v>
      </c>
      <c r="AL200">
        <v>118.26860000000001</v>
      </c>
      <c r="AM200">
        <v>129.4169</v>
      </c>
      <c r="AN200">
        <v>111.8749</v>
      </c>
    </row>
    <row r="201" spans="1:40" x14ac:dyDescent="0.3">
      <c r="A201" s="10" t="s">
        <v>641</v>
      </c>
      <c r="B201">
        <v>0.8</v>
      </c>
      <c r="C201">
        <v>0.68</v>
      </c>
      <c r="D201">
        <v>0.55000000000000004</v>
      </c>
      <c r="E201">
        <v>0.48499999999999999</v>
      </c>
      <c r="F201">
        <v>0.72</v>
      </c>
      <c r="G201">
        <v>0.63</v>
      </c>
      <c r="H201">
        <v>0.63</v>
      </c>
      <c r="I201">
        <v>1.1599999999999999</v>
      </c>
      <c r="J201">
        <v>1.77</v>
      </c>
      <c r="K201">
        <v>1.64</v>
      </c>
      <c r="L201">
        <v>2.34</v>
      </c>
      <c r="M201">
        <v>2.94</v>
      </c>
      <c r="N201">
        <v>1.52</v>
      </c>
      <c r="O201">
        <v>1.4</v>
      </c>
      <c r="P201">
        <v>1.02</v>
      </c>
      <c r="Q201">
        <v>0.65</v>
      </c>
      <c r="R201">
        <v>0.78</v>
      </c>
      <c r="S201">
        <v>0.69</v>
      </c>
      <c r="T201">
        <v>0.56000000000000005</v>
      </c>
      <c r="U201">
        <v>0.63</v>
      </c>
      <c r="V201">
        <v>0.37</v>
      </c>
      <c r="W201">
        <v>0.67</v>
      </c>
      <c r="X201">
        <v>1.41</v>
      </c>
      <c r="Y201">
        <v>1.66</v>
      </c>
      <c r="Z201">
        <v>2.15</v>
      </c>
      <c r="AA201">
        <v>2.6</v>
      </c>
      <c r="AB201">
        <v>2.38</v>
      </c>
      <c r="AC201">
        <v>2.6</v>
      </c>
      <c r="AD201">
        <v>1.37</v>
      </c>
      <c r="AE201">
        <v>1.58</v>
      </c>
      <c r="AF201">
        <v>1.98</v>
      </c>
      <c r="AG201">
        <v>2.2400000000000002</v>
      </c>
      <c r="AH201">
        <v>1.9</v>
      </c>
      <c r="AI201">
        <v>1.7</v>
      </c>
      <c r="AJ201">
        <v>1.86</v>
      </c>
      <c r="AK201">
        <v>2.91</v>
      </c>
      <c r="AL201">
        <v>3.37</v>
      </c>
      <c r="AM201">
        <v>3.43</v>
      </c>
      <c r="AN201">
        <v>2.8</v>
      </c>
    </row>
    <row r="202" spans="1:40" x14ac:dyDescent="0.3">
      <c r="A202" s="10" t="s">
        <v>642</v>
      </c>
      <c r="B202">
        <v>31.6873</v>
      </c>
      <c r="C202">
        <v>31.017700000000001</v>
      </c>
      <c r="D202">
        <v>25.685500000000001</v>
      </c>
      <c r="E202">
        <v>18.476700000000001</v>
      </c>
      <c r="F202">
        <v>22.734200000000001</v>
      </c>
      <c r="G202">
        <v>28.116</v>
      </c>
      <c r="H202">
        <v>29.380800000000001</v>
      </c>
      <c r="I202">
        <v>29.686699999999998</v>
      </c>
      <c r="J202">
        <v>24.511600000000001</v>
      </c>
      <c r="K202">
        <v>23.048300000000001</v>
      </c>
      <c r="L202">
        <v>20.973299999999998</v>
      </c>
      <c r="M202">
        <v>18.8322</v>
      </c>
      <c r="N202">
        <v>18.136099999999999</v>
      </c>
      <c r="O202">
        <v>19.569700000000001</v>
      </c>
      <c r="P202">
        <v>19.037400000000002</v>
      </c>
      <c r="Q202">
        <v>14.296900000000001</v>
      </c>
      <c r="R202">
        <v>17.4605</v>
      </c>
      <c r="S202">
        <v>14.2181</v>
      </c>
      <c r="T202">
        <v>11.270300000000001</v>
      </c>
      <c r="U202">
        <v>13.197800000000001</v>
      </c>
      <c r="V202">
        <v>7.5946999999999996</v>
      </c>
      <c r="W202">
        <v>10.537599999999999</v>
      </c>
      <c r="X202">
        <v>14.555400000000001</v>
      </c>
      <c r="Y202">
        <v>15.472799999999999</v>
      </c>
      <c r="Z202">
        <v>21.7089</v>
      </c>
      <c r="AA202">
        <v>32.310400000000001</v>
      </c>
      <c r="AB202">
        <v>40.526499999999999</v>
      </c>
      <c r="AC202">
        <v>37.570099999999996</v>
      </c>
      <c r="AD202">
        <v>61.9998</v>
      </c>
      <c r="AE202">
        <v>66.688599999999994</v>
      </c>
      <c r="AF202">
        <v>63.679200000000002</v>
      </c>
      <c r="AG202">
        <v>52.731999999999999</v>
      </c>
      <c r="AH202">
        <v>58.697499999999998</v>
      </c>
      <c r="AI202">
        <v>64.514799999999994</v>
      </c>
      <c r="AJ202">
        <v>56.510100000000001</v>
      </c>
      <c r="AK202">
        <v>60.357799999999997</v>
      </c>
      <c r="AL202">
        <v>59.437399999999997</v>
      </c>
      <c r="AM202">
        <v>60.525100000000002</v>
      </c>
      <c r="AN202">
        <v>64.456100000000006</v>
      </c>
    </row>
    <row r="203" spans="1:40" x14ac:dyDescent="0.3">
      <c r="A203" s="10" t="s">
        <v>643</v>
      </c>
      <c r="B203">
        <v>10.363300000000001</v>
      </c>
      <c r="C203">
        <v>11.253</v>
      </c>
      <c r="D203">
        <v>13.5305</v>
      </c>
      <c r="E203">
        <v>13.6442</v>
      </c>
      <c r="F203">
        <v>14.3405</v>
      </c>
      <c r="G203">
        <v>17.004799999999999</v>
      </c>
      <c r="H203">
        <v>16.712399999999999</v>
      </c>
      <c r="I203">
        <v>17.357500000000002</v>
      </c>
      <c r="J203">
        <v>17.864799999999999</v>
      </c>
      <c r="K203">
        <v>16.4146</v>
      </c>
      <c r="L203">
        <v>17.976900000000001</v>
      </c>
      <c r="M203">
        <v>18.939900000000002</v>
      </c>
      <c r="N203">
        <v>17.418299999999999</v>
      </c>
      <c r="O203">
        <v>20.340499999999999</v>
      </c>
      <c r="P203">
        <v>22.2029</v>
      </c>
      <c r="Q203">
        <v>24.227599999999999</v>
      </c>
      <c r="R203">
        <v>26.4224</v>
      </c>
    </row>
    <row r="204" spans="1:40" x14ac:dyDescent="0.3">
      <c r="A204" s="10" t="s">
        <v>644</v>
      </c>
      <c r="B204">
        <v>46.093000000000004</v>
      </c>
      <c r="C204">
        <v>43.055500000000002</v>
      </c>
      <c r="D204">
        <v>48.947200000000002</v>
      </c>
      <c r="E204">
        <v>48.2346</v>
      </c>
      <c r="F204">
        <v>48.882100000000001</v>
      </c>
      <c r="G204">
        <v>48.958500000000001</v>
      </c>
      <c r="H204">
        <v>51.228299999999997</v>
      </c>
      <c r="I204">
        <v>55.945300000000003</v>
      </c>
      <c r="J204">
        <v>55.178699999999999</v>
      </c>
      <c r="K204">
        <v>58.057299999999998</v>
      </c>
      <c r="L204">
        <v>55.770899999999997</v>
      </c>
      <c r="M204">
        <v>53.7928</v>
      </c>
      <c r="N204">
        <v>49.311</v>
      </c>
      <c r="O204">
        <v>53.015999999999998</v>
      </c>
      <c r="P204">
        <v>59.380899999999997</v>
      </c>
      <c r="Q204">
        <v>60.748899999999999</v>
      </c>
      <c r="R204">
        <v>73.340999999999994</v>
      </c>
      <c r="S204">
        <v>78.7941</v>
      </c>
      <c r="T204">
        <v>83.033600000000007</v>
      </c>
      <c r="U204">
        <v>87.542599999999993</v>
      </c>
      <c r="V204">
        <v>90.801400000000001</v>
      </c>
      <c r="W204">
        <v>87.843000000000004</v>
      </c>
      <c r="X204">
        <v>101.7064</v>
      </c>
      <c r="Y204">
        <v>100.18600000000001</v>
      </c>
      <c r="Z204">
        <v>106.3608</v>
      </c>
      <c r="AA204">
        <v>119.4712</v>
      </c>
      <c r="AB204">
        <v>136.36770000000001</v>
      </c>
      <c r="AC204">
        <v>147.7867</v>
      </c>
      <c r="AD204">
        <v>132.3005</v>
      </c>
      <c r="AE204">
        <v>140.3389</v>
      </c>
      <c r="AF204">
        <v>153.48500000000001</v>
      </c>
      <c r="AG204">
        <v>180.5805</v>
      </c>
      <c r="AH204">
        <v>172.69130000000001</v>
      </c>
      <c r="AI204">
        <v>161.0291</v>
      </c>
      <c r="AJ204">
        <v>188.43879999999999</v>
      </c>
      <c r="AK204">
        <v>205.73570000000001</v>
      </c>
      <c r="AL204">
        <v>225.79679999999999</v>
      </c>
      <c r="AM204">
        <v>226.613</v>
      </c>
      <c r="AN204">
        <v>227.506</v>
      </c>
    </row>
    <row r="205" spans="1:40" x14ac:dyDescent="0.3">
      <c r="A205" s="10" t="s">
        <v>645</v>
      </c>
      <c r="B205">
        <v>27.9863</v>
      </c>
      <c r="C205">
        <v>26.500800000000002</v>
      </c>
      <c r="D205">
        <v>22.2943</v>
      </c>
      <c r="E205">
        <v>24.142600000000002</v>
      </c>
      <c r="F205">
        <v>27.5898</v>
      </c>
      <c r="G205">
        <v>31.902999999999999</v>
      </c>
      <c r="H205">
        <v>34.414999999999999</v>
      </c>
      <c r="I205">
        <v>33.646999999999998</v>
      </c>
      <c r="J205">
        <v>34.453899999999997</v>
      </c>
      <c r="K205">
        <v>35.055700000000002</v>
      </c>
      <c r="L205">
        <v>35.325699999999998</v>
      </c>
      <c r="M205">
        <v>35.405200000000001</v>
      </c>
      <c r="N205">
        <v>31.2441</v>
      </c>
      <c r="O205">
        <v>33.762999999999998</v>
      </c>
      <c r="P205">
        <v>31.432099999999998</v>
      </c>
      <c r="Q205">
        <v>29.737500000000001</v>
      </c>
      <c r="R205">
        <v>37.070300000000003</v>
      </c>
      <c r="S205">
        <v>40.565399999999997</v>
      </c>
      <c r="T205">
        <v>43.333199999999998</v>
      </c>
      <c r="U205">
        <v>44.157699999999998</v>
      </c>
      <c r="V205">
        <v>40.5</v>
      </c>
      <c r="W205">
        <v>38.093899999999998</v>
      </c>
      <c r="X205">
        <v>37.2239</v>
      </c>
      <c r="Y205">
        <v>34.999200000000002</v>
      </c>
      <c r="Z205">
        <v>39.535499999999999</v>
      </c>
      <c r="AA205">
        <v>42.692300000000003</v>
      </c>
      <c r="AB205">
        <v>43.015500000000003</v>
      </c>
      <c r="AC205">
        <v>42.119100000000003</v>
      </c>
      <c r="AD205">
        <v>48.977499999999999</v>
      </c>
      <c r="AE205">
        <v>41.516500000000001</v>
      </c>
      <c r="AF205">
        <v>40.954999999999998</v>
      </c>
      <c r="AG205">
        <v>40.585999999999999</v>
      </c>
      <c r="AH205">
        <v>42.065399999999997</v>
      </c>
      <c r="AI205">
        <v>37.4131</v>
      </c>
      <c r="AJ205">
        <v>42.192900000000002</v>
      </c>
      <c r="AK205">
        <v>45.167200000000001</v>
      </c>
      <c r="AL205">
        <v>43.823500000000003</v>
      </c>
      <c r="AM205">
        <v>55.147399999999998</v>
      </c>
      <c r="AN205">
        <v>63.862499999999997</v>
      </c>
    </row>
    <row r="206" spans="1:40" x14ac:dyDescent="0.3">
      <c r="A206" s="10" t="s">
        <v>646</v>
      </c>
      <c r="B206">
        <v>6.4225000000000003</v>
      </c>
      <c r="C206">
        <v>7.2125000000000004</v>
      </c>
      <c r="D206">
        <v>6.28</v>
      </c>
      <c r="E206">
        <v>6.1875</v>
      </c>
      <c r="F206">
        <v>7</v>
      </c>
      <c r="G206">
        <v>6.4950000000000001</v>
      </c>
      <c r="H206">
        <v>6.75</v>
      </c>
      <c r="I206">
        <v>7.1224999999999996</v>
      </c>
      <c r="J206">
        <v>7.4</v>
      </c>
      <c r="K206">
        <v>7.8875000000000002</v>
      </c>
      <c r="L206">
        <v>10.8725</v>
      </c>
      <c r="M206">
        <v>10.137499999999999</v>
      </c>
      <c r="N206">
        <v>19.932500000000001</v>
      </c>
      <c r="O206">
        <v>21.797499999999999</v>
      </c>
      <c r="P206">
        <v>21.535</v>
      </c>
      <c r="Q206">
        <v>32.772500000000001</v>
      </c>
      <c r="R206">
        <v>46.6</v>
      </c>
      <c r="S206">
        <v>41.83</v>
      </c>
      <c r="T206">
        <v>42.95</v>
      </c>
      <c r="U206">
        <v>30.89</v>
      </c>
      <c r="V206">
        <v>35.729999999999997</v>
      </c>
      <c r="W206">
        <v>39.630000000000003</v>
      </c>
      <c r="X206">
        <v>41.91</v>
      </c>
      <c r="Y206">
        <v>31.31</v>
      </c>
      <c r="Z206">
        <v>33.76</v>
      </c>
      <c r="AA206">
        <v>30.49</v>
      </c>
      <c r="AB206">
        <v>37.51</v>
      </c>
      <c r="AC206">
        <v>42.05</v>
      </c>
      <c r="AD206">
        <v>41.2</v>
      </c>
    </row>
    <row r="207" spans="1:40" x14ac:dyDescent="0.3">
      <c r="A207" s="10" t="s">
        <v>647</v>
      </c>
      <c r="B207">
        <v>3.5912000000000002</v>
      </c>
      <c r="C207">
        <v>3.0844</v>
      </c>
      <c r="D207">
        <v>2.0533999999999999</v>
      </c>
      <c r="E207">
        <v>2.6126</v>
      </c>
      <c r="F207">
        <v>3.3815</v>
      </c>
      <c r="G207">
        <v>3.2067999999999999</v>
      </c>
      <c r="H207">
        <v>3.1543000000000001</v>
      </c>
      <c r="I207">
        <v>3.0232999999999999</v>
      </c>
      <c r="J207">
        <v>2.5427</v>
      </c>
      <c r="K207">
        <v>1.9484999999999999</v>
      </c>
      <c r="L207">
        <v>2.4727999999999999</v>
      </c>
      <c r="M207">
        <v>2.4990000000000001</v>
      </c>
      <c r="N207">
        <v>2.4466000000000001</v>
      </c>
      <c r="O207">
        <v>4.0281000000000002</v>
      </c>
      <c r="P207">
        <v>4.3951000000000002</v>
      </c>
      <c r="Q207">
        <v>2.0621</v>
      </c>
      <c r="R207">
        <v>2.1233</v>
      </c>
      <c r="S207">
        <v>1.8262</v>
      </c>
      <c r="T207">
        <v>1.7738</v>
      </c>
      <c r="U207">
        <v>1.7476</v>
      </c>
      <c r="V207">
        <v>0.42380000000000001</v>
      </c>
      <c r="W207">
        <v>0.77769999999999995</v>
      </c>
      <c r="X207">
        <v>0.62909999999999999</v>
      </c>
      <c r="Y207">
        <v>1.1096999999999999</v>
      </c>
      <c r="Z207">
        <v>2.0709</v>
      </c>
      <c r="AA207">
        <v>2.2456</v>
      </c>
      <c r="AB207">
        <v>2.7873999999999999</v>
      </c>
      <c r="AC207">
        <v>3.3641000000000001</v>
      </c>
      <c r="AD207">
        <v>3.8237000000000001</v>
      </c>
      <c r="AE207">
        <v>3.3715999999999999</v>
      </c>
      <c r="AF207">
        <v>3.9973000000000001</v>
      </c>
      <c r="AG207">
        <v>3.5528</v>
      </c>
      <c r="AH207">
        <v>2.9338000000000002</v>
      </c>
      <c r="AI207">
        <v>3.6012</v>
      </c>
      <c r="AJ207">
        <v>2.8649</v>
      </c>
      <c r="AK207">
        <v>3.6233</v>
      </c>
      <c r="AL207">
        <v>3.5543</v>
      </c>
      <c r="AM207">
        <v>3.7614000000000001</v>
      </c>
      <c r="AN207">
        <v>4.6490999999999998</v>
      </c>
    </row>
    <row r="208" spans="1:40" x14ac:dyDescent="0.3">
      <c r="A208" s="10" t="s">
        <v>648</v>
      </c>
      <c r="B208">
        <v>4.4097</v>
      </c>
      <c r="C208">
        <v>4.8517999999999999</v>
      </c>
      <c r="D208">
        <v>4.4859999999999998</v>
      </c>
      <c r="E208">
        <v>5.4698000000000002</v>
      </c>
      <c r="F208">
        <v>4.8468999999999998</v>
      </c>
      <c r="G208">
        <v>5.1787000000000001</v>
      </c>
      <c r="H208">
        <v>6.0621</v>
      </c>
      <c r="I208">
        <v>7.2575000000000003</v>
      </c>
      <c r="J208">
        <v>7.8956999999999997</v>
      </c>
      <c r="K208">
        <v>8.3239000000000001</v>
      </c>
      <c r="L208">
        <v>7.7906000000000004</v>
      </c>
      <c r="M208">
        <v>7.9508000000000001</v>
      </c>
      <c r="N208">
        <v>8.4868000000000006</v>
      </c>
      <c r="O208">
        <v>8.7372999999999994</v>
      </c>
      <c r="P208">
        <v>9.5108999999999995</v>
      </c>
      <c r="Q208">
        <v>8.9865999999999993</v>
      </c>
      <c r="R208">
        <v>11.5906</v>
      </c>
      <c r="S208">
        <v>11.956799999999999</v>
      </c>
      <c r="T208">
        <v>11.841100000000001</v>
      </c>
      <c r="U208">
        <v>11.8628</v>
      </c>
      <c r="V208">
        <v>12.507300000000001</v>
      </c>
      <c r="W208">
        <v>14.2098</v>
      </c>
      <c r="X208">
        <v>14.0816</v>
      </c>
      <c r="Y208">
        <v>14.986599999999999</v>
      </c>
      <c r="Z208">
        <v>15.792199999999999</v>
      </c>
      <c r="AA208">
        <v>18.397099999999998</v>
      </c>
      <c r="AB208">
        <v>23.131</v>
      </c>
      <c r="AC208">
        <v>26.266300000000001</v>
      </c>
      <c r="AD208">
        <v>22.144500000000001</v>
      </c>
      <c r="AE208">
        <v>23.661899999999999</v>
      </c>
      <c r="AF208">
        <v>26.829799999999999</v>
      </c>
      <c r="AG208">
        <v>26.905100000000001</v>
      </c>
      <c r="AH208">
        <v>28.453800000000001</v>
      </c>
      <c r="AI208">
        <v>37.407600000000002</v>
      </c>
      <c r="AJ208">
        <v>43.702800000000003</v>
      </c>
      <c r="AK208">
        <v>59.407499999999999</v>
      </c>
      <c r="AL208">
        <v>71.722499999999997</v>
      </c>
      <c r="AM208">
        <v>95.505799999999994</v>
      </c>
      <c r="AN208">
        <v>111.27079999999999</v>
      </c>
    </row>
    <row r="209" spans="1:40" x14ac:dyDescent="0.3">
      <c r="A209" s="10" t="s">
        <v>649</v>
      </c>
      <c r="B209">
        <v>10.475199999999999</v>
      </c>
      <c r="C209">
        <v>11.273300000000001</v>
      </c>
      <c r="D209">
        <v>12.370699999999999</v>
      </c>
      <c r="E209">
        <v>12.5702</v>
      </c>
      <c r="F209">
        <v>18.1569</v>
      </c>
      <c r="G209">
        <v>23.045300000000001</v>
      </c>
      <c r="H209">
        <v>28.312899999999999</v>
      </c>
      <c r="I209">
        <v>20.7408</v>
      </c>
      <c r="J209">
        <v>26.158000000000001</v>
      </c>
      <c r="K209">
        <v>24.671500000000002</v>
      </c>
      <c r="L209">
        <v>19.503699999999998</v>
      </c>
      <c r="M209">
        <v>11.9018</v>
      </c>
      <c r="N209">
        <v>7.8913000000000002</v>
      </c>
      <c r="O209">
        <v>11.6823</v>
      </c>
      <c r="P209">
        <v>10.944000000000001</v>
      </c>
      <c r="Q209">
        <v>12.959300000000001</v>
      </c>
      <c r="R209">
        <v>16.780200000000001</v>
      </c>
      <c r="S209">
        <v>13.4282</v>
      </c>
      <c r="T209">
        <v>16.3812</v>
      </c>
      <c r="U209">
        <v>20.471399999999999</v>
      </c>
      <c r="V209">
        <v>13.597799999999999</v>
      </c>
      <c r="W209">
        <v>21.339400000000001</v>
      </c>
      <c r="X209">
        <v>18.785399999999999</v>
      </c>
      <c r="Y209">
        <v>19.044799999999999</v>
      </c>
      <c r="Z209">
        <v>15.8325</v>
      </c>
      <c r="AA209">
        <v>14.2462</v>
      </c>
      <c r="AB209">
        <v>12.63</v>
      </c>
      <c r="AC209">
        <v>13.1189</v>
      </c>
      <c r="AD209">
        <v>9.9164999999999992</v>
      </c>
      <c r="AE209">
        <v>9.9464000000000006</v>
      </c>
      <c r="AF209">
        <v>15.513199999999999</v>
      </c>
      <c r="AG209">
        <v>22.436800000000002</v>
      </c>
      <c r="AH209">
        <v>18.775500000000001</v>
      </c>
      <c r="AI209">
        <v>14.0966</v>
      </c>
      <c r="AJ209">
        <v>14.5854</v>
      </c>
      <c r="AK209">
        <v>19.892800000000001</v>
      </c>
      <c r="AL209">
        <v>21.149799999999999</v>
      </c>
      <c r="AM209">
        <v>25.748899999999999</v>
      </c>
      <c r="AN209">
        <v>28.253</v>
      </c>
    </row>
    <row r="210" spans="1:40" x14ac:dyDescent="0.3">
      <c r="A210" s="10" t="s">
        <v>650</v>
      </c>
      <c r="B210">
        <v>32.075800000000001</v>
      </c>
      <c r="C210">
        <v>32.873800000000003</v>
      </c>
      <c r="D210">
        <v>26.573899999999998</v>
      </c>
      <c r="E210">
        <v>23.6295</v>
      </c>
      <c r="F210">
        <v>24.3094</v>
      </c>
      <c r="G210">
        <v>26.729199999999999</v>
      </c>
      <c r="H210">
        <v>33.4863</v>
      </c>
      <c r="I210">
        <v>37.659700000000001</v>
      </c>
      <c r="J210">
        <v>33.661499999999997</v>
      </c>
      <c r="K210">
        <v>28.152799999999999</v>
      </c>
      <c r="L210">
        <v>30.841000000000001</v>
      </c>
      <c r="M210">
        <v>32.231400000000001</v>
      </c>
      <c r="N210">
        <v>29.744900000000001</v>
      </c>
      <c r="O210">
        <v>34.469700000000003</v>
      </c>
      <c r="P210">
        <v>31.436900000000001</v>
      </c>
      <c r="Q210">
        <v>21.716899999999999</v>
      </c>
      <c r="R210">
        <v>25.442799999999998</v>
      </c>
      <c r="S210">
        <v>22.434999999999999</v>
      </c>
      <c r="T210">
        <v>17.9755</v>
      </c>
      <c r="U210">
        <v>17.886199999999999</v>
      </c>
      <c r="V210">
        <v>3.8542999999999998</v>
      </c>
      <c r="W210">
        <v>5.3888999999999996</v>
      </c>
      <c r="X210">
        <v>2.7747000000000002</v>
      </c>
      <c r="Y210">
        <v>5.0677000000000003</v>
      </c>
      <c r="Z210">
        <v>8.1457999999999995</v>
      </c>
      <c r="AA210">
        <v>9.6892999999999994</v>
      </c>
      <c r="AB210">
        <v>11.170299999999999</v>
      </c>
      <c r="AC210">
        <v>14.186</v>
      </c>
      <c r="AD210">
        <v>21.957100000000001</v>
      </c>
      <c r="AE210">
        <v>26.577100000000002</v>
      </c>
      <c r="AF210">
        <v>21.6175</v>
      </c>
      <c r="AG210">
        <v>15.9039</v>
      </c>
      <c r="AH210">
        <v>15.080399999999999</v>
      </c>
      <c r="AI210">
        <v>18.23</v>
      </c>
      <c r="AJ210">
        <v>14.741400000000001</v>
      </c>
      <c r="AK210">
        <v>15.6615</v>
      </c>
      <c r="AL210">
        <v>14.116400000000001</v>
      </c>
      <c r="AM210">
        <v>12.4894</v>
      </c>
      <c r="AN210">
        <v>12.9209</v>
      </c>
    </row>
    <row r="211" spans="1:40" x14ac:dyDescent="0.3">
      <c r="A211" s="10" t="s">
        <v>651</v>
      </c>
      <c r="B211">
        <v>2.15</v>
      </c>
      <c r="C211">
        <v>1.21</v>
      </c>
      <c r="D211">
        <v>1.2</v>
      </c>
      <c r="E211">
        <v>1.21</v>
      </c>
      <c r="F211">
        <v>1.85</v>
      </c>
      <c r="G211">
        <v>2.0299999999999998</v>
      </c>
      <c r="H211">
        <v>1.71</v>
      </c>
      <c r="I211">
        <v>1.79</v>
      </c>
      <c r="J211">
        <v>1.95</v>
      </c>
      <c r="K211">
        <v>3.23</v>
      </c>
      <c r="L211">
        <v>3.25</v>
      </c>
      <c r="M211">
        <v>3</v>
      </c>
      <c r="N211">
        <v>3</v>
      </c>
      <c r="O211">
        <v>3.35</v>
      </c>
      <c r="P211">
        <v>3.3</v>
      </c>
      <c r="Q211">
        <v>3.1</v>
      </c>
      <c r="R211">
        <v>3.6</v>
      </c>
      <c r="S211">
        <v>2.68</v>
      </c>
      <c r="T211">
        <v>2.19</v>
      </c>
      <c r="U211">
        <v>2.46</v>
      </c>
      <c r="V211">
        <v>1.55</v>
      </c>
      <c r="W211">
        <v>1.61</v>
      </c>
      <c r="X211">
        <v>1.79</v>
      </c>
      <c r="Y211">
        <v>2.96</v>
      </c>
      <c r="Z211">
        <v>4.5999999999999996</v>
      </c>
      <c r="AA211">
        <v>2.95</v>
      </c>
      <c r="AB211">
        <v>2.76</v>
      </c>
      <c r="AC211">
        <v>2.38</v>
      </c>
      <c r="AD211">
        <v>1.38</v>
      </c>
      <c r="AE211">
        <v>1.67</v>
      </c>
      <c r="AF211">
        <v>2.91</v>
      </c>
      <c r="AG211">
        <v>3.44</v>
      </c>
      <c r="AH211">
        <v>3.26</v>
      </c>
      <c r="AI211">
        <v>3.5</v>
      </c>
      <c r="AJ211">
        <v>3.78</v>
      </c>
      <c r="AK211">
        <v>5</v>
      </c>
      <c r="AL211">
        <v>6.26</v>
      </c>
      <c r="AM211">
        <v>6.7</v>
      </c>
      <c r="AN211">
        <v>7.38</v>
      </c>
    </row>
    <row r="212" spans="1:40" x14ac:dyDescent="0.3">
      <c r="A212" s="10" t="s">
        <v>652</v>
      </c>
      <c r="B212">
        <v>0.13170000000000001</v>
      </c>
      <c r="C212">
        <v>0.15609999999999999</v>
      </c>
      <c r="D212">
        <v>0.1512</v>
      </c>
      <c r="E212">
        <v>0.26340000000000002</v>
      </c>
      <c r="F212">
        <v>0.75129999999999997</v>
      </c>
      <c r="G212">
        <v>0.34150000000000003</v>
      </c>
      <c r="H212">
        <v>0.90739999999999998</v>
      </c>
      <c r="I212">
        <v>1.4148000000000001</v>
      </c>
      <c r="J212">
        <v>1.6977</v>
      </c>
      <c r="K212">
        <v>1.5806</v>
      </c>
      <c r="L212">
        <v>2.4782999999999999</v>
      </c>
      <c r="M212">
        <v>2.12</v>
      </c>
      <c r="N212">
        <v>3.02</v>
      </c>
      <c r="O212">
        <v>2.52</v>
      </c>
      <c r="P212">
        <v>1.36</v>
      </c>
      <c r="Q212">
        <v>1.58</v>
      </c>
      <c r="R212">
        <v>1.55</v>
      </c>
      <c r="S212">
        <v>2.0699999999999998</v>
      </c>
      <c r="T212">
        <v>1.61</v>
      </c>
      <c r="U212">
        <v>1.46</v>
      </c>
      <c r="V212">
        <v>1.67</v>
      </c>
      <c r="W212">
        <v>1.77</v>
      </c>
      <c r="X212">
        <v>2.42</v>
      </c>
      <c r="Y212">
        <v>2.59</v>
      </c>
      <c r="Z212">
        <v>2.4300000000000002</v>
      </c>
    </row>
    <row r="213" spans="1:40" x14ac:dyDescent="0.3">
      <c r="A213" s="10" t="s">
        <v>653</v>
      </c>
      <c r="B213">
        <v>46.948799999999999</v>
      </c>
      <c r="C213">
        <v>42.488900000000001</v>
      </c>
      <c r="D213">
        <v>44.9758</v>
      </c>
      <c r="E213">
        <v>41.767800000000001</v>
      </c>
      <c r="F213">
        <v>51.954700000000003</v>
      </c>
      <c r="G213">
        <v>57.974400000000003</v>
      </c>
      <c r="H213">
        <v>60.895299999999999</v>
      </c>
      <c r="I213">
        <v>65.715299999999999</v>
      </c>
      <c r="J213">
        <v>73.4011</v>
      </c>
      <c r="K213">
        <v>78.476500000000001</v>
      </c>
      <c r="L213">
        <v>82.131399999999999</v>
      </c>
      <c r="M213">
        <v>84.090800000000002</v>
      </c>
      <c r="N213">
        <v>87.354299999999995</v>
      </c>
      <c r="O213">
        <v>93.755600000000001</v>
      </c>
      <c r="P213">
        <v>97.650899999999993</v>
      </c>
      <c r="Q213">
        <v>96.305999999999997</v>
      </c>
      <c r="R213">
        <v>112.7162</v>
      </c>
      <c r="S213">
        <v>119.3305</v>
      </c>
      <c r="T213">
        <v>116.2983</v>
      </c>
      <c r="U213">
        <v>112.93859999999999</v>
      </c>
      <c r="V213">
        <v>104.7514</v>
      </c>
      <c r="W213">
        <v>122.2783</v>
      </c>
      <c r="X213">
        <v>133.29689999999999</v>
      </c>
      <c r="Y213">
        <v>125.95010000000001</v>
      </c>
      <c r="Z213">
        <v>131.28720000000001</v>
      </c>
      <c r="AA213">
        <v>143.4479</v>
      </c>
      <c r="AB213">
        <v>154.87530000000001</v>
      </c>
      <c r="AC213">
        <v>167.54130000000001</v>
      </c>
      <c r="AD213">
        <v>155.67500000000001</v>
      </c>
      <c r="AE213">
        <v>182.35210000000001</v>
      </c>
      <c r="AF213">
        <v>175.67850000000001</v>
      </c>
      <c r="AG213">
        <v>184.4616</v>
      </c>
      <c r="AH213">
        <v>186.0017</v>
      </c>
      <c r="AI213">
        <v>179.48759999999999</v>
      </c>
      <c r="AJ213">
        <v>195.15199999999999</v>
      </c>
      <c r="AK213">
        <v>230.06890000000001</v>
      </c>
      <c r="AL213">
        <v>237.54920000000001</v>
      </c>
      <c r="AM213">
        <v>239.63579999999999</v>
      </c>
      <c r="AN213">
        <v>244.8734</v>
      </c>
    </row>
    <row r="214" spans="1:40" x14ac:dyDescent="0.3">
      <c r="A214" s="10" t="s">
        <v>654</v>
      </c>
      <c r="B214">
        <v>7.7470999999999997</v>
      </c>
      <c r="C214">
        <v>7.2065999999999999</v>
      </c>
      <c r="D214">
        <v>5.8669000000000002</v>
      </c>
      <c r="E214">
        <v>5.1382000000000003</v>
      </c>
      <c r="F214">
        <v>4.4680999999999997</v>
      </c>
      <c r="G214">
        <v>5.7442000000000002</v>
      </c>
      <c r="H214">
        <v>6.4180000000000001</v>
      </c>
      <c r="I214">
        <v>7.1645000000000003</v>
      </c>
      <c r="J214">
        <v>6.1375999999999999</v>
      </c>
      <c r="K214">
        <v>5.532</v>
      </c>
      <c r="L214">
        <v>5.8391000000000002</v>
      </c>
      <c r="M214">
        <v>5.4313000000000002</v>
      </c>
      <c r="N214">
        <v>4.8255999999999997</v>
      </c>
      <c r="O214">
        <v>5.5023</v>
      </c>
      <c r="P214">
        <v>4.8887999999999998</v>
      </c>
      <c r="Q214">
        <v>2.7582</v>
      </c>
      <c r="R214">
        <v>2.9746999999999999</v>
      </c>
      <c r="S214">
        <v>2.7904</v>
      </c>
      <c r="T214">
        <v>3.0840999999999998</v>
      </c>
      <c r="U214">
        <v>3.7938999999999998</v>
      </c>
      <c r="V214">
        <v>0.83499999999999996</v>
      </c>
      <c r="W214">
        <v>1.6294</v>
      </c>
      <c r="X214">
        <v>1.7996000000000001</v>
      </c>
      <c r="Y214">
        <v>3.6598999999999999</v>
      </c>
      <c r="Z214">
        <v>4.1909999999999998</v>
      </c>
      <c r="AA214">
        <v>4.7149999999999999</v>
      </c>
      <c r="AB214">
        <v>5.4097999999999997</v>
      </c>
      <c r="AC214">
        <v>5.8341000000000003</v>
      </c>
      <c r="AD214">
        <v>7.0792000000000002</v>
      </c>
      <c r="AE214">
        <v>7.0039999999999996</v>
      </c>
      <c r="AF214">
        <v>8.6971000000000007</v>
      </c>
      <c r="AG214">
        <v>8.5767000000000007</v>
      </c>
      <c r="AH214">
        <v>7.7226999999999997</v>
      </c>
      <c r="AI214">
        <v>9.6820000000000004</v>
      </c>
      <c r="AJ214">
        <v>7.6304999999999996</v>
      </c>
      <c r="AK214">
        <v>8.99</v>
      </c>
      <c r="AL214">
        <v>8.9342000000000006</v>
      </c>
      <c r="AM214">
        <v>9.1762999999999995</v>
      </c>
      <c r="AN214">
        <v>9.4331999999999994</v>
      </c>
    </row>
    <row r="215" spans="1:40" x14ac:dyDescent="0.3">
      <c r="A215" s="10" t="s">
        <v>655</v>
      </c>
      <c r="B215">
        <v>1.1499999999999999</v>
      </c>
      <c r="C215">
        <v>1.03</v>
      </c>
      <c r="D215">
        <v>0.97</v>
      </c>
      <c r="E215">
        <v>1.27</v>
      </c>
      <c r="F215">
        <v>1.69</v>
      </c>
      <c r="G215">
        <v>1.99</v>
      </c>
      <c r="H215">
        <v>2.67</v>
      </c>
      <c r="I215">
        <v>2.09</v>
      </c>
      <c r="J215">
        <v>4.0199999999999996</v>
      </c>
      <c r="K215">
        <v>3.05</v>
      </c>
      <c r="L215">
        <v>2.1800000000000002</v>
      </c>
      <c r="M215">
        <v>2.11</v>
      </c>
      <c r="N215">
        <v>1.96</v>
      </c>
      <c r="O215">
        <v>3.07</v>
      </c>
      <c r="P215">
        <v>3.54</v>
      </c>
      <c r="Q215">
        <v>4.43</v>
      </c>
      <c r="R215">
        <v>4.22</v>
      </c>
      <c r="S215">
        <v>5.39</v>
      </c>
      <c r="T215">
        <v>5.97</v>
      </c>
      <c r="U215">
        <v>10.17</v>
      </c>
      <c r="V215">
        <v>7.39</v>
      </c>
      <c r="W215">
        <v>11.73</v>
      </c>
      <c r="X215">
        <v>12.57</v>
      </c>
      <c r="Y215">
        <v>10.62</v>
      </c>
      <c r="Z215">
        <v>8.34</v>
      </c>
      <c r="AA215">
        <v>11.76</v>
      </c>
      <c r="AB215">
        <v>10.15</v>
      </c>
      <c r="AC215">
        <v>11.51</v>
      </c>
      <c r="AD215">
        <v>11.15</v>
      </c>
      <c r="AE215">
        <v>9.34</v>
      </c>
      <c r="AF215">
        <v>7.48</v>
      </c>
      <c r="AG215">
        <v>7.7</v>
      </c>
      <c r="AH215">
        <v>6.9</v>
      </c>
      <c r="AI215">
        <v>7.09</v>
      </c>
      <c r="AJ215">
        <v>7.71</v>
      </c>
      <c r="AK215">
        <v>10.09</v>
      </c>
      <c r="AL215">
        <v>11.02</v>
      </c>
      <c r="AM215">
        <v>12.69</v>
      </c>
      <c r="AN215">
        <v>12.91</v>
      </c>
    </row>
    <row r="216" spans="1:40" x14ac:dyDescent="0.3">
      <c r="A216" s="10" t="s">
        <v>656</v>
      </c>
      <c r="B216">
        <v>57.029800000000002</v>
      </c>
      <c r="C216">
        <v>60.462499999999999</v>
      </c>
      <c r="D216">
        <v>37.4437</v>
      </c>
      <c r="E216">
        <v>46.407800000000002</v>
      </c>
      <c r="F216">
        <v>46.106000000000002</v>
      </c>
      <c r="G216">
        <v>33.478200000000001</v>
      </c>
      <c r="H216">
        <v>35.896900000000002</v>
      </c>
      <c r="I216">
        <v>42.688299999999998</v>
      </c>
      <c r="J216">
        <v>49.516199999999998</v>
      </c>
      <c r="K216">
        <v>54.707900000000002</v>
      </c>
      <c r="L216">
        <v>64.271100000000004</v>
      </c>
      <c r="M216">
        <v>69.340500000000006</v>
      </c>
      <c r="N216">
        <v>76.657899999999998</v>
      </c>
      <c r="O216">
        <v>81.170900000000003</v>
      </c>
      <c r="P216">
        <v>66.109499999999997</v>
      </c>
      <c r="Q216">
        <v>60.834000000000003</v>
      </c>
      <c r="R216">
        <v>58.807000000000002</v>
      </c>
      <c r="S216">
        <v>54.193300000000001</v>
      </c>
      <c r="T216">
        <v>48.2943</v>
      </c>
      <c r="U216">
        <v>52.372399999999999</v>
      </c>
      <c r="V216">
        <v>24.692799999999998</v>
      </c>
      <c r="W216">
        <v>43.902299999999997</v>
      </c>
      <c r="X216">
        <v>57.329300000000003</v>
      </c>
      <c r="Y216">
        <v>75.971999999999994</v>
      </c>
      <c r="Z216">
        <v>84.191400000000002</v>
      </c>
      <c r="AA216">
        <v>83.116</v>
      </c>
      <c r="AB216">
        <v>99.8874</v>
      </c>
      <c r="AC216">
        <v>113.2516</v>
      </c>
      <c r="AD216">
        <v>93.289900000000003</v>
      </c>
      <c r="AE216">
        <v>94.753100000000003</v>
      </c>
      <c r="AF216">
        <v>93.091499999999996</v>
      </c>
      <c r="AG216">
        <v>92.178700000000006</v>
      </c>
      <c r="AH216">
        <v>109.2349</v>
      </c>
      <c r="AI216">
        <v>95.048400000000001</v>
      </c>
      <c r="AJ216">
        <v>109.6474</v>
      </c>
      <c r="AK216">
        <v>113.53919999999999</v>
      </c>
      <c r="AL216">
        <v>102.42</v>
      </c>
      <c r="AM216">
        <v>128.88069999999999</v>
      </c>
      <c r="AN216">
        <v>122.267</v>
      </c>
    </row>
    <row r="217" spans="1:40" x14ac:dyDescent="0.3">
      <c r="A217" s="10" t="s">
        <v>657</v>
      </c>
      <c r="B217">
        <v>27.728899999999999</v>
      </c>
      <c r="C217">
        <v>27.2332</v>
      </c>
      <c r="D217">
        <v>30.084199999999999</v>
      </c>
      <c r="E217">
        <v>29.919</v>
      </c>
      <c r="F217">
        <v>32.657600000000002</v>
      </c>
      <c r="G217">
        <v>31.525200000000002</v>
      </c>
      <c r="H217">
        <v>30.981100000000001</v>
      </c>
      <c r="I217">
        <v>32.280299999999997</v>
      </c>
      <c r="J217">
        <v>33.1036</v>
      </c>
      <c r="K217">
        <v>33.618499999999997</v>
      </c>
      <c r="L217">
        <v>31.250800000000002</v>
      </c>
      <c r="M217">
        <v>31.5261</v>
      </c>
      <c r="N217">
        <v>30.084599999999998</v>
      </c>
      <c r="O217">
        <v>31.26</v>
      </c>
      <c r="P217">
        <v>28.636700000000001</v>
      </c>
      <c r="Q217">
        <v>26.5229</v>
      </c>
      <c r="R217">
        <v>28.459599999999998</v>
      </c>
      <c r="S217">
        <v>29.5838</v>
      </c>
      <c r="T217">
        <v>33.341799999999999</v>
      </c>
      <c r="U217">
        <v>30.967199999999998</v>
      </c>
      <c r="V217">
        <v>30.412400000000002</v>
      </c>
      <c r="W217">
        <v>30.222200000000001</v>
      </c>
      <c r="X217">
        <v>29.9175</v>
      </c>
      <c r="Y217">
        <v>29.213999999999999</v>
      </c>
      <c r="Z217">
        <v>34.376199999999997</v>
      </c>
      <c r="AA217">
        <v>36.668100000000003</v>
      </c>
      <c r="AB217">
        <v>42.588700000000003</v>
      </c>
      <c r="AC217">
        <v>45.9131</v>
      </c>
      <c r="AD217">
        <v>47.4664</v>
      </c>
      <c r="AE217">
        <v>45.853200000000001</v>
      </c>
      <c r="AF217">
        <v>53.456499999999998</v>
      </c>
      <c r="AG217">
        <v>57.223799999999997</v>
      </c>
      <c r="AH217">
        <v>50.273499999999999</v>
      </c>
      <c r="AI217">
        <v>48.574800000000003</v>
      </c>
      <c r="AJ217">
        <v>53.279200000000003</v>
      </c>
      <c r="AK217">
        <v>59.506500000000003</v>
      </c>
      <c r="AL217">
        <v>64.261799999999994</v>
      </c>
      <c r="AM217">
        <v>74.394900000000007</v>
      </c>
      <c r="AN217">
        <v>73.514300000000006</v>
      </c>
    </row>
    <row r="218" spans="1:40" x14ac:dyDescent="0.3">
      <c r="A218" s="10" t="s">
        <v>658</v>
      </c>
      <c r="B218">
        <v>38.542999999999999</v>
      </c>
      <c r="C218">
        <v>36.712000000000003</v>
      </c>
      <c r="D218">
        <v>39.086500000000001</v>
      </c>
      <c r="E218">
        <v>44.216799999999999</v>
      </c>
      <c r="F218">
        <v>48.5745</v>
      </c>
      <c r="G218">
        <v>46.128</v>
      </c>
      <c r="H218">
        <v>42.619500000000002</v>
      </c>
      <c r="I218">
        <v>44.194499999999998</v>
      </c>
      <c r="J218">
        <v>51.696199999999997</v>
      </c>
      <c r="K218">
        <v>56.709899999999998</v>
      </c>
      <c r="L218">
        <v>50.037599999999998</v>
      </c>
      <c r="M218">
        <v>45.642200000000003</v>
      </c>
      <c r="N218">
        <v>47.251399999999997</v>
      </c>
      <c r="O218">
        <v>42.967500000000001</v>
      </c>
      <c r="P218">
        <v>46.551600000000001</v>
      </c>
      <c r="Q218">
        <v>46.688499999999998</v>
      </c>
      <c r="R218">
        <v>42.200299999999999</v>
      </c>
      <c r="S218">
        <v>42.297899999999998</v>
      </c>
      <c r="T218">
        <v>43.003300000000003</v>
      </c>
      <c r="U218">
        <v>46.06</v>
      </c>
      <c r="V218">
        <v>42.6783</v>
      </c>
      <c r="W218">
        <v>40.834699999999998</v>
      </c>
      <c r="X218">
        <v>44.624600000000001</v>
      </c>
      <c r="Y218">
        <v>42.099800000000002</v>
      </c>
      <c r="Z218">
        <v>44.341299999999997</v>
      </c>
      <c r="AA218">
        <v>38.072000000000003</v>
      </c>
      <c r="AB218">
        <v>40.3459</v>
      </c>
      <c r="AC218">
        <v>36.651200000000003</v>
      </c>
      <c r="AD218">
        <v>43.4392</v>
      </c>
      <c r="AE218">
        <v>44.396999999999998</v>
      </c>
      <c r="AF218">
        <v>41.590699999999998</v>
      </c>
      <c r="AG218">
        <v>42.283299999999997</v>
      </c>
      <c r="AH218">
        <v>40.809100000000001</v>
      </c>
      <c r="AI218">
        <v>38.283999999999999</v>
      </c>
      <c r="AJ218">
        <v>40.5336</v>
      </c>
      <c r="AK218">
        <v>40.206299999999999</v>
      </c>
      <c r="AL218">
        <v>44.315300000000001</v>
      </c>
      <c r="AM218">
        <v>47.185899999999997</v>
      </c>
      <c r="AN218">
        <v>47.454300000000003</v>
      </c>
    </row>
    <row r="219" spans="1:40" x14ac:dyDescent="0.3">
      <c r="A219" s="10" t="s">
        <v>659</v>
      </c>
      <c r="B219">
        <v>20.877400000000002</v>
      </c>
      <c r="C219">
        <v>18.832100000000001</v>
      </c>
      <c r="D219">
        <v>14.0038</v>
      </c>
      <c r="E219">
        <v>15.077400000000001</v>
      </c>
      <c r="F219">
        <v>18.945699999999999</v>
      </c>
      <c r="G219">
        <v>26.803699999999999</v>
      </c>
      <c r="H219">
        <v>31.290800000000001</v>
      </c>
      <c r="I219">
        <v>22.976600000000001</v>
      </c>
      <c r="J219">
        <v>24.5444</v>
      </c>
      <c r="K219">
        <v>22.970400000000001</v>
      </c>
      <c r="L219">
        <v>21.3355</v>
      </c>
      <c r="M219">
        <v>25.0166</v>
      </c>
      <c r="N219">
        <v>23.630299999999998</v>
      </c>
      <c r="O219">
        <v>26.348199999999999</v>
      </c>
      <c r="P219">
        <v>20.621600000000001</v>
      </c>
      <c r="Q219">
        <v>24.456399999999999</v>
      </c>
      <c r="R219">
        <v>29.191700000000001</v>
      </c>
      <c r="S219">
        <v>29.308199999999999</v>
      </c>
      <c r="T219">
        <v>32.256</v>
      </c>
      <c r="U219">
        <v>35.992899999999999</v>
      </c>
      <c r="V219">
        <v>36.2057</v>
      </c>
      <c r="W219">
        <v>55.939599999999999</v>
      </c>
      <c r="X219">
        <v>61.324300000000001</v>
      </c>
      <c r="Y219">
        <v>50.052100000000003</v>
      </c>
      <c r="Z219">
        <v>45.348799999999997</v>
      </c>
      <c r="AA219">
        <v>51.7759</v>
      </c>
      <c r="AB219">
        <v>45.336799999999997</v>
      </c>
      <c r="AC219">
        <v>51.787599999999998</v>
      </c>
      <c r="AD219">
        <v>44.558100000000003</v>
      </c>
      <c r="AE219">
        <v>43.170499999999997</v>
      </c>
      <c r="AF219">
        <v>51.266300000000001</v>
      </c>
      <c r="AG219">
        <v>63.286700000000003</v>
      </c>
      <c r="AH219">
        <v>55.794699999999999</v>
      </c>
      <c r="AI219">
        <v>53.945599999999999</v>
      </c>
      <c r="AJ219">
        <v>64.182000000000002</v>
      </c>
      <c r="AK219">
        <v>62.640599999999999</v>
      </c>
      <c r="AL219">
        <v>70.846699999999998</v>
      </c>
      <c r="AM219">
        <v>81.788600000000002</v>
      </c>
      <c r="AN219">
        <v>80.312899999999999</v>
      </c>
    </row>
    <row r="220" spans="1:40" x14ac:dyDescent="0.3">
      <c r="A220" s="10" t="s">
        <v>660</v>
      </c>
      <c r="B220">
        <v>34.559899999999999</v>
      </c>
      <c r="C220">
        <v>32.706499999999998</v>
      </c>
      <c r="D220">
        <v>37.789499999999997</v>
      </c>
      <c r="E220">
        <v>35.973199999999999</v>
      </c>
      <c r="F220">
        <v>32.911799999999999</v>
      </c>
      <c r="G220">
        <v>34.124699999999997</v>
      </c>
      <c r="H220">
        <v>36.006</v>
      </c>
      <c r="I220">
        <v>39.2575</v>
      </c>
      <c r="J220">
        <v>41.592399999999998</v>
      </c>
      <c r="K220">
        <v>47.982599999999998</v>
      </c>
      <c r="L220">
        <v>46.628</v>
      </c>
      <c r="M220">
        <v>54.1524</v>
      </c>
      <c r="N220">
        <v>53.988799999999998</v>
      </c>
      <c r="O220">
        <v>63.322299999999998</v>
      </c>
      <c r="P220">
        <v>65.007999999999996</v>
      </c>
      <c r="Q220">
        <v>54.305900000000001</v>
      </c>
      <c r="R220">
        <v>67.944299999999998</v>
      </c>
      <c r="S220">
        <v>67.428399999999996</v>
      </c>
      <c r="T220">
        <v>72.774299999999997</v>
      </c>
      <c r="U220">
        <v>83.686499999999995</v>
      </c>
      <c r="V220">
        <v>75.805700000000002</v>
      </c>
      <c r="W220">
        <v>79.340100000000007</v>
      </c>
      <c r="X220">
        <v>83.6845</v>
      </c>
      <c r="Y220">
        <v>115.7666</v>
      </c>
      <c r="Z220">
        <v>115.1414</v>
      </c>
      <c r="AA220">
        <v>139.715</v>
      </c>
      <c r="AB220">
        <v>146.79089999999999</v>
      </c>
      <c r="AC220">
        <v>178.10040000000001</v>
      </c>
      <c r="AD220">
        <v>141.84719999999999</v>
      </c>
      <c r="AE220">
        <v>148.6472</v>
      </c>
      <c r="AF220">
        <v>153.87620000000001</v>
      </c>
      <c r="AG220">
        <v>173.79150000000001</v>
      </c>
      <c r="AH220">
        <v>172.1961</v>
      </c>
      <c r="AI220">
        <v>188.9813</v>
      </c>
      <c r="AJ220">
        <v>183.4803</v>
      </c>
      <c r="AK220">
        <v>223.3793</v>
      </c>
      <c r="AL220">
        <v>211.15180000000001</v>
      </c>
      <c r="AM220">
        <v>238.5368</v>
      </c>
      <c r="AN220">
        <v>251.4948</v>
      </c>
    </row>
    <row r="221" spans="1:40" x14ac:dyDescent="0.3">
      <c r="A221" s="10" t="s">
        <v>661</v>
      </c>
      <c r="B221">
        <v>8.3361000000000001</v>
      </c>
      <c r="C221">
        <v>8.2060999999999993</v>
      </c>
      <c r="D221">
        <v>7.2957000000000001</v>
      </c>
      <c r="E221">
        <v>5.6193999999999997</v>
      </c>
      <c r="F221">
        <v>7.4379999999999997</v>
      </c>
      <c r="G221">
        <v>8.5891000000000002</v>
      </c>
      <c r="H221">
        <v>9.6918000000000006</v>
      </c>
      <c r="I221">
        <v>11.5847</v>
      </c>
      <c r="J221">
        <v>10.9895</v>
      </c>
      <c r="K221">
        <v>11.584199999999999</v>
      </c>
      <c r="L221">
        <v>11.6629</v>
      </c>
      <c r="M221">
        <v>11.737</v>
      </c>
      <c r="N221">
        <v>12.536899999999999</v>
      </c>
      <c r="O221">
        <v>14.557700000000001</v>
      </c>
      <c r="P221">
        <v>14.740399999999999</v>
      </c>
      <c r="Q221">
        <v>12.115500000000001</v>
      </c>
      <c r="R221">
        <v>14.853300000000001</v>
      </c>
      <c r="S221">
        <v>15.8292</v>
      </c>
      <c r="T221">
        <v>19.9755</v>
      </c>
      <c r="U221">
        <v>19.759699999999999</v>
      </c>
      <c r="V221">
        <v>18.517099999999999</v>
      </c>
      <c r="W221">
        <v>23.838200000000001</v>
      </c>
      <c r="X221">
        <v>24.445599999999999</v>
      </c>
      <c r="Y221">
        <v>22.8232</v>
      </c>
      <c r="Z221">
        <v>23.576499999999999</v>
      </c>
      <c r="AA221">
        <v>23.775099999999998</v>
      </c>
      <c r="AB221">
        <v>24.9406</v>
      </c>
      <c r="AC221">
        <v>23.5547</v>
      </c>
      <c r="AD221">
        <v>24.3691</v>
      </c>
      <c r="AE221">
        <v>23.7897</v>
      </c>
      <c r="AF221">
        <v>25.5318</v>
      </c>
      <c r="AG221">
        <v>25.882999999999999</v>
      </c>
      <c r="AH221">
        <v>28.4329</v>
      </c>
      <c r="AI221">
        <v>28.009399999999999</v>
      </c>
      <c r="AJ221">
        <v>30.944600000000001</v>
      </c>
      <c r="AK221">
        <v>34.679200000000002</v>
      </c>
      <c r="AL221">
        <v>37.153599999999997</v>
      </c>
      <c r="AM221">
        <v>41.546100000000003</v>
      </c>
      <c r="AN221">
        <v>43.586500000000001</v>
      </c>
    </row>
    <row r="222" spans="1:40" x14ac:dyDescent="0.3">
      <c r="A222" s="10" t="s">
        <v>729</v>
      </c>
      <c r="B222">
        <v>5197.7444999999998</v>
      </c>
      <c r="C222">
        <v>5140.658800000002</v>
      </c>
      <c r="D222">
        <v>4979.6212999999998</v>
      </c>
      <c r="E222">
        <v>5008.4836999999989</v>
      </c>
      <c r="F222">
        <v>5166.7722999999978</v>
      </c>
      <c r="G222">
        <v>5337.3576000000021</v>
      </c>
      <c r="H222" t="e">
        <v>#NAME?</v>
      </c>
      <c r="I222">
        <v>5852.6312999999946</v>
      </c>
      <c r="J222">
        <v>6056.6185000000041</v>
      </c>
      <c r="K222">
        <v>6163.1950000000015</v>
      </c>
      <c r="L222">
        <v>6285.6562000000004</v>
      </c>
      <c r="M222">
        <v>6576.4268999999986</v>
      </c>
      <c r="N222">
        <v>6626.9932000000017</v>
      </c>
      <c r="O222">
        <v>7129.1689000000033</v>
      </c>
      <c r="P222">
        <v>6995.3852000000034</v>
      </c>
      <c r="Q222">
        <v>6295.6154000000024</v>
      </c>
      <c r="R222">
        <v>7212.1568999999981</v>
      </c>
      <c r="S222">
        <v>7448.0480999999991</v>
      </c>
      <c r="T222">
        <v>7689.8725999999997</v>
      </c>
      <c r="U222">
        <v>7853.4816000000019</v>
      </c>
      <c r="V222">
        <v>6486.1251000000011</v>
      </c>
      <c r="W222">
        <v>7684.6127000000015</v>
      </c>
      <c r="X222">
        <v>8069.642000000008</v>
      </c>
      <c r="Y222">
        <v>8820.4027000000006</v>
      </c>
      <c r="Z222">
        <v>9508.0853000000025</v>
      </c>
      <c r="AA222">
        <v>10142.616799999993</v>
      </c>
      <c r="AB222">
        <v>10409.9828</v>
      </c>
      <c r="AC222">
        <v>10990.723299999998</v>
      </c>
      <c r="AD222">
        <v>9640.1031999999959</v>
      </c>
      <c r="AE222">
        <v>9577.4648999999972</v>
      </c>
      <c r="AF222" t="e">
        <v>#NAME?</v>
      </c>
      <c r="AG222">
        <v>11522.035699999999</v>
      </c>
      <c r="AH222">
        <v>11873.546299999993</v>
      </c>
      <c r="AI222" t="e">
        <v>#NAME?</v>
      </c>
      <c r="AJ222">
        <v>13020.997900000008</v>
      </c>
      <c r="AK222">
        <v>14195.5906</v>
      </c>
      <c r="AL222">
        <v>14693.495400000002</v>
      </c>
      <c r="AM222">
        <v>15686.702100000002</v>
      </c>
      <c r="AN222">
        <v>16181.965400000001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63"/>
  <sheetViews>
    <sheetView topLeftCell="B1" workbookViewId="0">
      <selection activeCell="O20" sqref="O20"/>
    </sheetView>
  </sheetViews>
  <sheetFormatPr defaultRowHeight="14.4" x14ac:dyDescent="0.3"/>
  <cols>
    <col min="1" max="1" width="16.33203125" hidden="1" customWidth="1"/>
    <col min="2" max="2" width="16.33203125" customWidth="1"/>
    <col min="3" max="3" width="31.109375" hidden="1" customWidth="1"/>
    <col min="4" max="4" width="7.5546875" hidden="1" customWidth="1"/>
    <col min="5" max="5" width="6.88671875" hidden="1" customWidth="1"/>
    <col min="6" max="6" width="8" hidden="1" customWidth="1"/>
    <col min="7" max="8" width="10.44140625" hidden="1" customWidth="1"/>
    <col min="9" max="129" width="10.44140625" bestFit="1" customWidth="1"/>
  </cols>
  <sheetData>
    <row r="1" spans="1:129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224</v>
      </c>
      <c r="H1" s="1" t="s">
        <v>225</v>
      </c>
      <c r="I1" s="2">
        <v>42035</v>
      </c>
      <c r="J1" s="2">
        <v>42063</v>
      </c>
      <c r="K1" s="2" t="s">
        <v>683</v>
      </c>
      <c r="L1" s="2">
        <v>42124</v>
      </c>
      <c r="M1" s="2">
        <v>42155</v>
      </c>
      <c r="N1" s="2" t="s">
        <v>684</v>
      </c>
      <c r="O1" s="2">
        <v>42216</v>
      </c>
      <c r="P1" s="2">
        <v>42247</v>
      </c>
      <c r="Q1" s="2" t="s">
        <v>685</v>
      </c>
      <c r="R1" s="2">
        <v>42308</v>
      </c>
      <c r="S1" s="2">
        <v>42338</v>
      </c>
      <c r="T1" s="2" t="s">
        <v>686</v>
      </c>
      <c r="U1" s="2">
        <v>42400</v>
      </c>
      <c r="V1" s="2">
        <v>42429</v>
      </c>
      <c r="W1" s="2" t="s">
        <v>687</v>
      </c>
      <c r="X1" s="2">
        <v>42490</v>
      </c>
      <c r="Y1" s="2">
        <v>42521</v>
      </c>
      <c r="Z1" s="2" t="s">
        <v>688</v>
      </c>
      <c r="AA1" s="2">
        <v>42582</v>
      </c>
      <c r="AB1" s="2">
        <v>42613</v>
      </c>
      <c r="AC1" s="2" t="s">
        <v>689</v>
      </c>
      <c r="AD1" s="2">
        <v>42674</v>
      </c>
      <c r="AE1" s="2">
        <v>42704</v>
      </c>
      <c r="AF1" s="2">
        <v>42735</v>
      </c>
      <c r="AG1" s="2">
        <v>42766</v>
      </c>
      <c r="AH1" s="2">
        <v>42794</v>
      </c>
      <c r="AI1" s="2" t="s">
        <v>691</v>
      </c>
      <c r="AJ1" s="2">
        <v>42855</v>
      </c>
      <c r="AK1" s="2">
        <v>42886</v>
      </c>
      <c r="AL1" s="2" t="s">
        <v>692</v>
      </c>
      <c r="AM1" s="2">
        <v>42947</v>
      </c>
      <c r="AN1" s="2">
        <v>42978</v>
      </c>
      <c r="AO1" s="2">
        <v>43008</v>
      </c>
      <c r="AP1" s="2">
        <v>43039</v>
      </c>
      <c r="AQ1" s="2">
        <v>43069</v>
      </c>
      <c r="AR1" s="2">
        <v>43100</v>
      </c>
      <c r="AS1" s="2">
        <v>43131</v>
      </c>
      <c r="AT1" s="2">
        <v>43159</v>
      </c>
      <c r="AU1" s="2">
        <v>43190</v>
      </c>
      <c r="AV1" s="2">
        <v>43220</v>
      </c>
      <c r="AW1" s="2">
        <v>43251</v>
      </c>
      <c r="AX1" s="2">
        <v>43281</v>
      </c>
      <c r="AY1" s="2">
        <v>43312</v>
      </c>
      <c r="AZ1" s="2">
        <v>43343</v>
      </c>
      <c r="BA1" s="2">
        <v>43373</v>
      </c>
      <c r="BB1" s="2">
        <v>43404</v>
      </c>
      <c r="BC1" s="2">
        <v>43434</v>
      </c>
      <c r="BD1" s="2" t="s">
        <v>698</v>
      </c>
      <c r="BE1" s="2">
        <v>43496</v>
      </c>
      <c r="BF1" s="2">
        <v>43524</v>
      </c>
      <c r="BG1" s="2">
        <v>43555</v>
      </c>
      <c r="BH1" s="2">
        <v>43585</v>
      </c>
      <c r="BI1" s="2">
        <v>43616</v>
      </c>
      <c r="BJ1" s="2">
        <v>43646</v>
      </c>
      <c r="BK1" s="2">
        <v>43677</v>
      </c>
      <c r="BL1" s="2">
        <v>43708</v>
      </c>
      <c r="BM1" s="2" t="s">
        <v>701</v>
      </c>
      <c r="BN1" s="2">
        <v>43769</v>
      </c>
      <c r="BO1" s="2">
        <v>43799</v>
      </c>
      <c r="BP1" s="2" t="s">
        <v>702</v>
      </c>
      <c r="BQ1" s="2">
        <v>43861</v>
      </c>
      <c r="BR1" s="2">
        <v>43890</v>
      </c>
      <c r="BS1" s="2" t="s">
        <v>703</v>
      </c>
      <c r="BT1" s="2">
        <v>43951</v>
      </c>
      <c r="BU1" s="2">
        <v>43982</v>
      </c>
      <c r="BV1" s="2" t="s">
        <v>704</v>
      </c>
      <c r="BW1" s="2">
        <v>44043</v>
      </c>
      <c r="BX1" s="2">
        <v>44074</v>
      </c>
      <c r="BY1" s="2" t="s">
        <v>705</v>
      </c>
      <c r="BZ1" s="2">
        <v>44135</v>
      </c>
      <c r="CA1" s="2">
        <v>44165</v>
      </c>
      <c r="CB1" s="2" t="s">
        <v>706</v>
      </c>
      <c r="CC1" s="2">
        <v>44227</v>
      </c>
      <c r="CD1" s="2">
        <v>44255</v>
      </c>
      <c r="CE1" s="2" t="s">
        <v>707</v>
      </c>
      <c r="CF1" s="2">
        <v>44316</v>
      </c>
      <c r="CG1" s="2">
        <v>44347</v>
      </c>
      <c r="CH1" s="2" t="s">
        <v>708</v>
      </c>
      <c r="CI1" s="2">
        <v>44408</v>
      </c>
      <c r="CJ1" s="2">
        <v>44439</v>
      </c>
      <c r="CK1" s="2" t="s">
        <v>709</v>
      </c>
      <c r="CL1" s="2">
        <v>44500</v>
      </c>
      <c r="CM1" s="2">
        <v>44530</v>
      </c>
      <c r="CN1" s="2" t="s">
        <v>710</v>
      </c>
      <c r="CO1" s="2">
        <v>44592</v>
      </c>
      <c r="CP1" s="2">
        <v>44620</v>
      </c>
      <c r="CQ1" s="2" t="s">
        <v>711</v>
      </c>
      <c r="CR1" s="2">
        <v>44681</v>
      </c>
      <c r="CS1" s="2">
        <v>44712</v>
      </c>
      <c r="CT1" s="2" t="s">
        <v>712</v>
      </c>
      <c r="CU1" s="2">
        <v>44773</v>
      </c>
      <c r="CV1" s="2">
        <v>44804</v>
      </c>
      <c r="CW1" s="2" t="s">
        <v>713</v>
      </c>
      <c r="CX1" s="2">
        <v>44865</v>
      </c>
      <c r="CY1" s="2">
        <v>44895</v>
      </c>
      <c r="CZ1" s="2">
        <v>44926</v>
      </c>
      <c r="DA1" s="2">
        <v>44957</v>
      </c>
      <c r="DB1" s="2">
        <v>44985</v>
      </c>
      <c r="DC1" s="2" t="s">
        <v>715</v>
      </c>
      <c r="DD1" s="2">
        <v>45046</v>
      </c>
      <c r="DE1" s="2">
        <v>45077</v>
      </c>
      <c r="DF1" s="2" t="s">
        <v>716</v>
      </c>
      <c r="DG1" s="2">
        <v>45138</v>
      </c>
      <c r="DH1" s="2">
        <v>45169</v>
      </c>
      <c r="DI1" s="2">
        <v>45199</v>
      </c>
      <c r="DJ1" s="2">
        <v>45230</v>
      </c>
      <c r="DK1" s="2">
        <v>45260</v>
      </c>
      <c r="DL1" s="2">
        <v>45291</v>
      </c>
      <c r="DM1" s="2">
        <v>45322</v>
      </c>
      <c r="DN1" s="2">
        <v>45351</v>
      </c>
      <c r="DO1" s="2">
        <v>45382</v>
      </c>
      <c r="DP1" s="2">
        <v>45412</v>
      </c>
      <c r="DQ1" s="2">
        <v>45443</v>
      </c>
      <c r="DR1" s="2">
        <v>45473</v>
      </c>
      <c r="DS1" s="2">
        <v>45504</v>
      </c>
      <c r="DT1" s="2">
        <v>45535</v>
      </c>
      <c r="DU1" s="2" t="s">
        <v>721</v>
      </c>
      <c r="DV1" s="2">
        <v>45596</v>
      </c>
      <c r="DW1" s="2">
        <v>45626</v>
      </c>
      <c r="DX1" s="2" t="s">
        <v>722</v>
      </c>
      <c r="DY1" s="2"/>
    </row>
    <row r="2" spans="1:129" x14ac:dyDescent="0.3">
      <c r="A2" t="s">
        <v>226</v>
      </c>
      <c r="B2" s="5" t="str">
        <f>A2&amp;" CN Equity"</f>
        <v>AAUC CN Equity</v>
      </c>
      <c r="C2" t="s">
        <v>5</v>
      </c>
      <c r="D2" t="s">
        <v>6</v>
      </c>
      <c r="E2" t="s">
        <v>6</v>
      </c>
      <c r="F2">
        <v>42.97</v>
      </c>
      <c r="G2" s="2">
        <v>42005</v>
      </c>
      <c r="H2" s="2" t="s">
        <v>722</v>
      </c>
      <c r="I2" s="2" t="s">
        <v>717</v>
      </c>
      <c r="J2" s="2">
        <v>45230</v>
      </c>
      <c r="K2" s="2">
        <v>45260</v>
      </c>
      <c r="L2" s="2" t="s">
        <v>718</v>
      </c>
      <c r="M2" s="2">
        <v>45322</v>
      </c>
      <c r="N2" s="2">
        <v>45351</v>
      </c>
      <c r="O2" s="2" t="s">
        <v>719</v>
      </c>
      <c r="P2" s="2">
        <v>45412</v>
      </c>
      <c r="Q2" s="2">
        <v>45443</v>
      </c>
      <c r="R2" s="2" t="s">
        <v>720</v>
      </c>
      <c r="S2" s="2">
        <v>45504</v>
      </c>
      <c r="T2" s="2">
        <v>45534</v>
      </c>
      <c r="U2" s="2" t="s">
        <v>721</v>
      </c>
      <c r="V2" s="2">
        <v>45596</v>
      </c>
      <c r="W2" s="2">
        <v>45625</v>
      </c>
      <c r="X2" s="2" t="s">
        <v>722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9" x14ac:dyDescent="0.3">
      <c r="B3" s="5"/>
      <c r="G3" s="2"/>
      <c r="H3" s="2"/>
      <c r="I3">
        <v>14.22</v>
      </c>
      <c r="J3">
        <v>13.2</v>
      </c>
      <c r="K3">
        <v>11.25</v>
      </c>
      <c r="L3">
        <v>10.53</v>
      </c>
      <c r="M3">
        <v>9.48</v>
      </c>
      <c r="N3">
        <v>8.8800000000000008</v>
      </c>
      <c r="O3">
        <v>10.199999999999999</v>
      </c>
      <c r="P3">
        <v>11.1</v>
      </c>
      <c r="Q3">
        <v>9.24</v>
      </c>
      <c r="R3">
        <v>8.82</v>
      </c>
      <c r="S3">
        <v>9.81</v>
      </c>
      <c r="T3">
        <v>9.18</v>
      </c>
      <c r="U3">
        <v>9.66</v>
      </c>
      <c r="V3">
        <v>11.1</v>
      </c>
      <c r="W3">
        <v>10.29</v>
      </c>
      <c r="X3">
        <v>10.23</v>
      </c>
      <c r="AC3" s="4"/>
    </row>
    <row r="4" spans="1:129" x14ac:dyDescent="0.3">
      <c r="B4" s="5" t="s">
        <v>463</v>
      </c>
      <c r="G4" s="2"/>
      <c r="H4" s="2"/>
      <c r="I4" s="3" t="s">
        <v>689</v>
      </c>
      <c r="J4" s="3">
        <v>42674</v>
      </c>
      <c r="K4" s="3">
        <v>42704</v>
      </c>
      <c r="L4" s="3" t="s">
        <v>690</v>
      </c>
      <c r="M4" s="3">
        <v>42766</v>
      </c>
      <c r="N4" s="3">
        <v>42794</v>
      </c>
      <c r="O4" s="3" t="s">
        <v>691</v>
      </c>
      <c r="P4" s="3">
        <v>42853</v>
      </c>
      <c r="Q4" s="3">
        <v>42886</v>
      </c>
      <c r="R4" s="3" t="s">
        <v>692</v>
      </c>
      <c r="S4" s="3">
        <v>42947</v>
      </c>
      <c r="T4" s="3">
        <v>42978</v>
      </c>
      <c r="U4" s="3" t="s">
        <v>693</v>
      </c>
      <c r="V4" s="3">
        <v>43039</v>
      </c>
      <c r="W4" s="3">
        <v>43069</v>
      </c>
      <c r="X4" s="3" t="s">
        <v>694</v>
      </c>
      <c r="Y4" s="3">
        <v>43131</v>
      </c>
      <c r="Z4" s="3">
        <v>43159</v>
      </c>
      <c r="AA4" s="3" t="s">
        <v>695</v>
      </c>
      <c r="AB4" s="3">
        <v>43220</v>
      </c>
      <c r="AC4" s="3">
        <v>43251</v>
      </c>
      <c r="AD4" s="3" t="s">
        <v>696</v>
      </c>
      <c r="AE4" s="3">
        <v>43312</v>
      </c>
      <c r="AF4" s="3">
        <v>43343</v>
      </c>
      <c r="AG4" s="3" t="s">
        <v>697</v>
      </c>
      <c r="AH4" s="3">
        <v>43404</v>
      </c>
      <c r="AI4" s="3">
        <v>43434</v>
      </c>
      <c r="AJ4" s="3" t="s">
        <v>698</v>
      </c>
      <c r="AK4" s="3">
        <v>43496</v>
      </c>
      <c r="AL4" s="3">
        <v>43524</v>
      </c>
      <c r="AM4" s="3" t="s">
        <v>699</v>
      </c>
      <c r="AN4" s="3">
        <v>43585</v>
      </c>
      <c r="AO4" s="3">
        <v>43616</v>
      </c>
      <c r="AP4" s="3" t="s">
        <v>700</v>
      </c>
      <c r="AQ4" s="3">
        <v>43677</v>
      </c>
      <c r="AR4" s="3">
        <v>43707</v>
      </c>
      <c r="AS4" s="3" t="s">
        <v>701</v>
      </c>
      <c r="AT4" s="3">
        <v>43769</v>
      </c>
      <c r="AU4" s="3">
        <v>43798</v>
      </c>
      <c r="AV4" s="3" t="s">
        <v>702</v>
      </c>
      <c r="AW4" s="3">
        <v>43861</v>
      </c>
      <c r="AX4" s="3">
        <v>43889</v>
      </c>
      <c r="AY4" s="3" t="s">
        <v>703</v>
      </c>
      <c r="AZ4" s="3">
        <v>43951</v>
      </c>
      <c r="BA4" s="3">
        <v>43980</v>
      </c>
      <c r="BB4" s="3" t="s">
        <v>704</v>
      </c>
      <c r="BC4" s="3">
        <v>44043</v>
      </c>
      <c r="BD4" s="3">
        <v>44074</v>
      </c>
      <c r="BE4" s="3" t="s">
        <v>705</v>
      </c>
      <c r="BF4" s="3">
        <v>44134</v>
      </c>
      <c r="BG4" s="3">
        <v>44165</v>
      </c>
      <c r="BH4" s="3" t="s">
        <v>706</v>
      </c>
      <c r="BI4" s="3">
        <v>44225</v>
      </c>
      <c r="BJ4" s="3">
        <v>44253</v>
      </c>
      <c r="BK4" s="3" t="s">
        <v>707</v>
      </c>
      <c r="BL4" s="3">
        <v>44316</v>
      </c>
      <c r="BM4" s="3">
        <v>44347</v>
      </c>
      <c r="BN4" s="3" t="s">
        <v>708</v>
      </c>
      <c r="BO4" s="3">
        <v>44407</v>
      </c>
      <c r="BP4" s="3">
        <v>44439</v>
      </c>
      <c r="BQ4" s="3" t="s">
        <v>709</v>
      </c>
      <c r="BR4" s="3">
        <v>44498</v>
      </c>
      <c r="BS4" s="3">
        <v>44530</v>
      </c>
      <c r="BT4" s="3" t="s">
        <v>710</v>
      </c>
      <c r="BU4" s="3">
        <v>44592</v>
      </c>
      <c r="BV4" s="3">
        <v>44620</v>
      </c>
      <c r="BW4" s="3" t="s">
        <v>711</v>
      </c>
      <c r="BX4" s="3">
        <v>44680</v>
      </c>
      <c r="BY4" s="3">
        <v>44712</v>
      </c>
      <c r="BZ4" s="3" t="s">
        <v>712</v>
      </c>
      <c r="CA4" s="3">
        <v>44771</v>
      </c>
      <c r="CB4" s="3">
        <v>44804</v>
      </c>
      <c r="CC4" s="3" t="s">
        <v>713</v>
      </c>
      <c r="CD4" s="3">
        <v>44865</v>
      </c>
      <c r="CE4" s="3">
        <v>44895</v>
      </c>
      <c r="CF4" s="3" t="s">
        <v>714</v>
      </c>
      <c r="CG4" s="3">
        <v>44957</v>
      </c>
      <c r="CH4" s="3">
        <v>44985</v>
      </c>
      <c r="CI4" s="3" t="s">
        <v>715</v>
      </c>
      <c r="CJ4" s="3">
        <v>45044</v>
      </c>
      <c r="CK4" s="3">
        <v>45077</v>
      </c>
      <c r="CL4" s="3" t="s">
        <v>716</v>
      </c>
      <c r="CM4" s="3">
        <v>45138</v>
      </c>
      <c r="CN4" s="3">
        <v>45169</v>
      </c>
      <c r="CO4" s="3" t="s">
        <v>717</v>
      </c>
      <c r="CP4" s="3">
        <v>45230</v>
      </c>
      <c r="CQ4" s="3">
        <v>45260</v>
      </c>
      <c r="CR4" s="3" t="s">
        <v>718</v>
      </c>
      <c r="CS4" s="3">
        <v>45322</v>
      </c>
      <c r="CT4" s="3">
        <v>45351</v>
      </c>
      <c r="CU4" s="3" t="s">
        <v>719</v>
      </c>
      <c r="CV4" s="3">
        <v>45412</v>
      </c>
      <c r="CW4" s="3">
        <v>45443</v>
      </c>
      <c r="CX4" s="3" t="s">
        <v>720</v>
      </c>
      <c r="CY4" s="3">
        <v>45504</v>
      </c>
      <c r="CZ4" s="3">
        <v>45534</v>
      </c>
      <c r="DA4" s="3" t="s">
        <v>721</v>
      </c>
      <c r="DB4" s="3">
        <v>45596</v>
      </c>
      <c r="DC4" s="3">
        <v>45625</v>
      </c>
      <c r="DD4" s="3" t="s">
        <v>722</v>
      </c>
    </row>
    <row r="5" spans="1:129" x14ac:dyDescent="0.3">
      <c r="B5" s="5"/>
      <c r="G5" s="2"/>
      <c r="H5" s="2"/>
      <c r="I5">
        <v>16</v>
      </c>
      <c r="J5">
        <v>18.3</v>
      </c>
      <c r="K5">
        <v>17.690000000000001</v>
      </c>
      <c r="L5">
        <v>17.5</v>
      </c>
      <c r="M5">
        <v>16.38</v>
      </c>
      <c r="N5">
        <v>15.88</v>
      </c>
      <c r="O5">
        <v>15.53</v>
      </c>
      <c r="P5">
        <v>15</v>
      </c>
      <c r="Q5">
        <v>15.3</v>
      </c>
      <c r="R5">
        <v>15.02</v>
      </c>
      <c r="S5">
        <v>13.29</v>
      </c>
      <c r="T5">
        <v>12.55</v>
      </c>
      <c r="U5">
        <v>14.85</v>
      </c>
      <c r="V5">
        <v>10.95</v>
      </c>
      <c r="W5">
        <v>12.07</v>
      </c>
      <c r="X5">
        <v>12.69</v>
      </c>
      <c r="Y5">
        <v>13.32</v>
      </c>
      <c r="Z5">
        <v>12.55</v>
      </c>
      <c r="AA5">
        <v>12.06</v>
      </c>
      <c r="AB5">
        <v>12.23</v>
      </c>
      <c r="AC5" s="4">
        <v>13.8</v>
      </c>
      <c r="AD5">
        <v>15.6</v>
      </c>
      <c r="AE5">
        <v>16.05</v>
      </c>
      <c r="AF5">
        <v>16.309999999999999</v>
      </c>
      <c r="AG5">
        <v>17.11</v>
      </c>
      <c r="AH5">
        <v>19.37</v>
      </c>
      <c r="AI5">
        <v>18.27</v>
      </c>
      <c r="AJ5">
        <v>16.399999999999999</v>
      </c>
      <c r="AK5">
        <v>17.03</v>
      </c>
      <c r="AL5">
        <v>16.16</v>
      </c>
      <c r="AM5">
        <v>17.760000000000002</v>
      </c>
      <c r="AN5">
        <v>19.43</v>
      </c>
      <c r="AO5">
        <v>17.75</v>
      </c>
      <c r="AP5">
        <v>16.78</v>
      </c>
      <c r="AQ5">
        <v>18.29</v>
      </c>
      <c r="AR5">
        <v>16.96</v>
      </c>
      <c r="AS5">
        <v>16.79</v>
      </c>
      <c r="AT5">
        <v>18.77</v>
      </c>
      <c r="AU5">
        <v>18.87</v>
      </c>
      <c r="AV5">
        <v>19.05</v>
      </c>
      <c r="AW5">
        <v>25.03</v>
      </c>
      <c r="AX5">
        <v>22.12</v>
      </c>
      <c r="AY5">
        <v>12.31</v>
      </c>
      <c r="AZ5">
        <v>16.57</v>
      </c>
      <c r="BA5">
        <v>18.14</v>
      </c>
      <c r="BB5">
        <v>19.010000000000002</v>
      </c>
      <c r="BC5">
        <v>17.73</v>
      </c>
      <c r="BD5">
        <v>18.68</v>
      </c>
      <c r="BE5">
        <v>17.43</v>
      </c>
      <c r="BF5">
        <v>20.12</v>
      </c>
      <c r="BG5">
        <v>23.33</v>
      </c>
      <c r="BH5">
        <v>25.79</v>
      </c>
      <c r="BI5">
        <v>26.6</v>
      </c>
      <c r="BJ5">
        <v>29.99</v>
      </c>
      <c r="BK5">
        <v>29.2</v>
      </c>
      <c r="BL5">
        <v>30.67</v>
      </c>
      <c r="BM5">
        <v>29.49</v>
      </c>
      <c r="BN5">
        <v>37.08</v>
      </c>
      <c r="BO5">
        <v>36.590000000000003</v>
      </c>
      <c r="BP5">
        <v>41.23</v>
      </c>
      <c r="BQ5">
        <v>40.32</v>
      </c>
      <c r="BR5">
        <v>48.74</v>
      </c>
      <c r="BS5">
        <v>50.62</v>
      </c>
      <c r="BT5">
        <v>52.35</v>
      </c>
      <c r="BU5">
        <v>58.97</v>
      </c>
      <c r="BV5">
        <v>48.19</v>
      </c>
      <c r="BW5">
        <v>51.03</v>
      </c>
      <c r="BX5">
        <v>45.75</v>
      </c>
      <c r="BY5">
        <v>36.92</v>
      </c>
      <c r="BZ5">
        <v>34.85</v>
      </c>
      <c r="CA5">
        <v>40.4</v>
      </c>
      <c r="CB5">
        <v>42.72</v>
      </c>
      <c r="CC5">
        <v>45.39</v>
      </c>
      <c r="CD5">
        <v>52.84</v>
      </c>
      <c r="CE5">
        <v>51.17</v>
      </c>
      <c r="CF5">
        <v>47.35</v>
      </c>
      <c r="CG5">
        <v>47.99</v>
      </c>
      <c r="CH5">
        <v>41.54</v>
      </c>
      <c r="CI5">
        <v>43.37</v>
      </c>
      <c r="CJ5">
        <v>43.06</v>
      </c>
      <c r="CK5">
        <v>34.770000000000003</v>
      </c>
      <c r="CL5">
        <v>36.78</v>
      </c>
      <c r="CM5">
        <v>25.09</v>
      </c>
      <c r="CN5">
        <v>24.8</v>
      </c>
      <c r="CO5">
        <v>23.63</v>
      </c>
      <c r="CP5">
        <v>21.57</v>
      </c>
      <c r="CQ5">
        <v>26.32</v>
      </c>
      <c r="CR5">
        <v>27.5</v>
      </c>
      <c r="CS5">
        <v>32.71</v>
      </c>
      <c r="CT5">
        <v>35.89</v>
      </c>
      <c r="CU5">
        <v>37.4</v>
      </c>
      <c r="CV5">
        <v>35.64</v>
      </c>
      <c r="CW5">
        <v>34.049999999999997</v>
      </c>
      <c r="CX5">
        <v>38.72</v>
      </c>
      <c r="CY5">
        <v>45.32</v>
      </c>
      <c r="CZ5">
        <v>46.1</v>
      </c>
      <c r="DA5">
        <v>50.83</v>
      </c>
      <c r="DB5">
        <v>44.83</v>
      </c>
      <c r="DC5">
        <v>46.64</v>
      </c>
      <c r="DD5">
        <v>53.44</v>
      </c>
    </row>
    <row r="6" spans="1:129" x14ac:dyDescent="0.3">
      <c r="A6" t="s">
        <v>247</v>
      </c>
      <c r="B6" s="5" t="str">
        <f t="shared" ref="B6:B14" si="0">A6&amp;" CN Equity"</f>
        <v>BAM CN Equity</v>
      </c>
      <c r="C6" t="s">
        <v>27</v>
      </c>
      <c r="D6" t="s">
        <v>6</v>
      </c>
      <c r="E6" t="s">
        <v>6</v>
      </c>
      <c r="F6">
        <v>67.650000000000006</v>
      </c>
      <c r="G6" s="2">
        <v>42005</v>
      </c>
      <c r="H6" s="2" t="s">
        <v>722</v>
      </c>
      <c r="I6" s="3" t="s">
        <v>714</v>
      </c>
      <c r="J6" s="3">
        <v>44957</v>
      </c>
      <c r="K6" s="3">
        <v>44985</v>
      </c>
      <c r="L6" s="3" t="s">
        <v>715</v>
      </c>
      <c r="M6" s="3">
        <v>45044</v>
      </c>
      <c r="N6" s="3">
        <v>45077</v>
      </c>
      <c r="O6" s="3" t="s">
        <v>716</v>
      </c>
      <c r="P6" s="3">
        <v>45138</v>
      </c>
      <c r="Q6" s="3">
        <v>45169</v>
      </c>
      <c r="R6" s="3" t="s">
        <v>717</v>
      </c>
      <c r="S6" s="3">
        <v>45230</v>
      </c>
      <c r="T6" s="3">
        <v>45260</v>
      </c>
      <c r="U6" s="3" t="s">
        <v>718</v>
      </c>
      <c r="V6" s="3">
        <v>45322</v>
      </c>
      <c r="W6" s="3">
        <v>45351</v>
      </c>
      <c r="X6" s="3" t="s">
        <v>719</v>
      </c>
      <c r="Y6" s="3">
        <v>45412</v>
      </c>
      <c r="Z6" s="3">
        <v>45443</v>
      </c>
      <c r="AA6" s="3" t="s">
        <v>720</v>
      </c>
      <c r="AB6" s="3">
        <v>45504</v>
      </c>
      <c r="AC6" s="3">
        <v>45534</v>
      </c>
      <c r="AD6" s="3" t="s">
        <v>721</v>
      </c>
      <c r="AE6" s="3">
        <v>45596</v>
      </c>
      <c r="AF6" s="3">
        <v>45625</v>
      </c>
      <c r="AG6" s="3" t="s">
        <v>722</v>
      </c>
    </row>
    <row r="7" spans="1:129" x14ac:dyDescent="0.3">
      <c r="B7" s="5"/>
      <c r="G7" s="2"/>
      <c r="H7" s="2"/>
      <c r="I7" s="4">
        <v>34.92</v>
      </c>
      <c r="J7">
        <v>39.125900000000001</v>
      </c>
      <c r="K7">
        <v>41.744500000000002</v>
      </c>
      <c r="L7">
        <v>40.253300000000003</v>
      </c>
      <c r="M7">
        <v>41.298900000000003</v>
      </c>
      <c r="N7">
        <v>38.122799999999998</v>
      </c>
      <c r="O7">
        <v>39.721200000000003</v>
      </c>
      <c r="P7">
        <v>40.860300000000002</v>
      </c>
      <c r="Q7">
        <v>43.2928</v>
      </c>
      <c r="R7">
        <v>41.966799999999999</v>
      </c>
      <c r="S7">
        <v>36.857700000000001</v>
      </c>
      <c r="T7">
        <v>44.468000000000004</v>
      </c>
      <c r="U7">
        <v>49.793700000000001</v>
      </c>
      <c r="V7">
        <v>50.598599999999998</v>
      </c>
      <c r="W7">
        <v>52.252800000000001</v>
      </c>
      <c r="X7">
        <v>53.754899999999999</v>
      </c>
      <c r="Y7">
        <v>49.683100000000003</v>
      </c>
      <c r="Z7">
        <v>51.032299999999999</v>
      </c>
      <c r="AA7">
        <v>49.677799999999998</v>
      </c>
      <c r="AB7">
        <v>57.480499999999999</v>
      </c>
      <c r="AC7">
        <v>52.895800000000001</v>
      </c>
      <c r="AD7">
        <v>61.531999999999996</v>
      </c>
      <c r="AE7">
        <v>71.121399999999994</v>
      </c>
      <c r="AF7">
        <v>77.836100000000002</v>
      </c>
      <c r="AG7">
        <v>75.558499999999995</v>
      </c>
    </row>
    <row r="8" spans="1:129" x14ac:dyDescent="0.3">
      <c r="A8" t="s">
        <v>250</v>
      </c>
      <c r="B8" s="5" t="str">
        <f t="shared" si="0"/>
        <v>BBU-U CN Equity</v>
      </c>
      <c r="C8" t="s">
        <v>30</v>
      </c>
      <c r="D8" t="s">
        <v>6</v>
      </c>
      <c r="E8" t="s">
        <v>6</v>
      </c>
      <c r="F8">
        <v>47.65</v>
      </c>
      <c r="G8" s="2">
        <v>42005</v>
      </c>
      <c r="H8" s="2" t="s">
        <v>722</v>
      </c>
      <c r="I8" s="3">
        <v>42521</v>
      </c>
      <c r="J8" s="3" t="s">
        <v>688</v>
      </c>
      <c r="K8" s="3">
        <v>42580</v>
      </c>
      <c r="L8" s="3">
        <v>42613</v>
      </c>
      <c r="M8" s="3" t="s">
        <v>689</v>
      </c>
      <c r="N8" s="3">
        <v>42674</v>
      </c>
      <c r="O8" s="3">
        <v>42704</v>
      </c>
      <c r="P8" s="3" t="s">
        <v>690</v>
      </c>
      <c r="Q8" s="3">
        <v>42766</v>
      </c>
      <c r="R8" s="3">
        <v>42794</v>
      </c>
      <c r="S8" s="3" t="s">
        <v>691</v>
      </c>
      <c r="T8" s="3">
        <v>42853</v>
      </c>
      <c r="U8" s="3">
        <v>42886</v>
      </c>
      <c r="V8" s="3" t="s">
        <v>692</v>
      </c>
      <c r="W8" s="3">
        <v>42947</v>
      </c>
      <c r="X8" s="3">
        <v>42978</v>
      </c>
      <c r="Y8" s="3" t="s">
        <v>693</v>
      </c>
      <c r="Z8" s="3">
        <v>43039</v>
      </c>
      <c r="AA8" s="3">
        <v>43069</v>
      </c>
      <c r="AB8" s="3" t="s">
        <v>694</v>
      </c>
      <c r="AC8" s="3">
        <v>43131</v>
      </c>
      <c r="AD8" s="3">
        <v>43159</v>
      </c>
      <c r="AE8" s="3" t="s">
        <v>695</v>
      </c>
      <c r="AF8" s="3">
        <v>43220</v>
      </c>
      <c r="AG8" s="3">
        <v>43251</v>
      </c>
      <c r="AH8" s="3" t="s">
        <v>696</v>
      </c>
      <c r="AI8" s="3">
        <v>43312</v>
      </c>
      <c r="AJ8" s="3">
        <v>43343</v>
      </c>
      <c r="AK8" s="3" t="s">
        <v>697</v>
      </c>
      <c r="AL8" s="3">
        <v>43404</v>
      </c>
      <c r="AM8" s="3">
        <v>43434</v>
      </c>
      <c r="AN8" s="3" t="s">
        <v>698</v>
      </c>
      <c r="AO8" s="3">
        <v>43496</v>
      </c>
      <c r="AP8" s="3">
        <v>43524</v>
      </c>
      <c r="AQ8" s="3" t="s">
        <v>699</v>
      </c>
      <c r="AR8" s="3">
        <v>43585</v>
      </c>
      <c r="AS8" s="3">
        <v>43616</v>
      </c>
      <c r="AT8" s="3" t="s">
        <v>700</v>
      </c>
      <c r="AU8" s="3">
        <v>43677</v>
      </c>
      <c r="AV8" s="3">
        <v>43707</v>
      </c>
      <c r="AW8" s="3" t="s">
        <v>701</v>
      </c>
      <c r="AX8" s="3">
        <v>43769</v>
      </c>
      <c r="AY8" s="3">
        <v>43798</v>
      </c>
      <c r="AZ8" s="3" t="s">
        <v>702</v>
      </c>
      <c r="BA8" s="3">
        <v>43861</v>
      </c>
      <c r="BB8" s="3">
        <v>43889</v>
      </c>
      <c r="BC8" s="3" t="s">
        <v>703</v>
      </c>
      <c r="BD8" s="3">
        <v>43951</v>
      </c>
      <c r="BE8" s="3">
        <v>43980</v>
      </c>
      <c r="BF8" s="3" t="s">
        <v>704</v>
      </c>
      <c r="BG8" s="3">
        <v>44043</v>
      </c>
      <c r="BH8" s="3">
        <v>44074</v>
      </c>
      <c r="BI8" s="3" t="s">
        <v>705</v>
      </c>
      <c r="BJ8" s="3">
        <v>44134</v>
      </c>
      <c r="BK8" s="3">
        <v>44165</v>
      </c>
      <c r="BL8" s="3" t="s">
        <v>706</v>
      </c>
      <c r="BM8" s="3">
        <v>44225</v>
      </c>
      <c r="BN8" s="3">
        <v>44253</v>
      </c>
      <c r="BO8" s="3" t="s">
        <v>707</v>
      </c>
      <c r="BP8" s="3">
        <v>44316</v>
      </c>
      <c r="BQ8" s="3">
        <v>44347</v>
      </c>
      <c r="BR8" s="3" t="s">
        <v>708</v>
      </c>
      <c r="BS8" s="3">
        <v>44407</v>
      </c>
      <c r="BT8" s="3">
        <v>44439</v>
      </c>
      <c r="BU8" s="3" t="s">
        <v>709</v>
      </c>
      <c r="BV8" s="3">
        <v>44498</v>
      </c>
      <c r="BW8" s="3">
        <v>44530</v>
      </c>
      <c r="BX8" s="3" t="s">
        <v>710</v>
      </c>
      <c r="BY8" s="3">
        <v>44592</v>
      </c>
      <c r="BZ8" s="3">
        <v>44620</v>
      </c>
      <c r="CA8" s="3" t="s">
        <v>711</v>
      </c>
      <c r="CB8" s="3">
        <v>44680</v>
      </c>
      <c r="CC8" s="3">
        <v>44712</v>
      </c>
      <c r="CD8" s="3" t="s">
        <v>712</v>
      </c>
      <c r="CE8" s="3">
        <v>44771</v>
      </c>
      <c r="CF8" s="3">
        <v>44804</v>
      </c>
      <c r="CG8" s="3" t="s">
        <v>713</v>
      </c>
      <c r="CH8" s="3">
        <v>44865</v>
      </c>
      <c r="CI8" s="3">
        <v>44895</v>
      </c>
      <c r="CJ8" s="3" t="s">
        <v>714</v>
      </c>
      <c r="CK8" s="3">
        <v>44957</v>
      </c>
      <c r="CL8" s="3">
        <v>44985</v>
      </c>
      <c r="CM8" s="3" t="s">
        <v>715</v>
      </c>
      <c r="CN8" s="3">
        <v>45044</v>
      </c>
      <c r="CO8" s="3">
        <v>45077</v>
      </c>
      <c r="CP8" s="3" t="s">
        <v>716</v>
      </c>
      <c r="CQ8" s="3">
        <v>45138</v>
      </c>
      <c r="CR8" s="3">
        <v>45169</v>
      </c>
      <c r="CS8" s="3" t="s">
        <v>717</v>
      </c>
      <c r="CT8" s="3">
        <v>45230</v>
      </c>
      <c r="CU8" s="3">
        <v>45260</v>
      </c>
      <c r="CV8" s="3" t="s">
        <v>718</v>
      </c>
      <c r="CW8" s="3">
        <v>45322</v>
      </c>
      <c r="CX8" s="3">
        <v>45351</v>
      </c>
      <c r="CY8" s="3" t="s">
        <v>719</v>
      </c>
      <c r="CZ8" s="3">
        <v>45412</v>
      </c>
      <c r="DA8" s="3">
        <v>45443</v>
      </c>
      <c r="DB8" s="3" t="s">
        <v>720</v>
      </c>
      <c r="DC8" s="3">
        <v>45504</v>
      </c>
      <c r="DD8" s="3">
        <v>45534</v>
      </c>
      <c r="DE8" s="3" t="s">
        <v>721</v>
      </c>
      <c r="DF8" s="3">
        <v>45596</v>
      </c>
      <c r="DG8" s="3">
        <v>45625</v>
      </c>
      <c r="DH8" s="3" t="s">
        <v>722</v>
      </c>
    </row>
    <row r="9" spans="1:129" x14ac:dyDescent="0.3">
      <c r="B9" s="5"/>
      <c r="G9" s="2"/>
      <c r="H9" s="2"/>
      <c r="I9" s="4">
        <v>18.899999999999999</v>
      </c>
      <c r="J9">
        <v>14.256399999999999</v>
      </c>
      <c r="K9">
        <v>16.170100000000001</v>
      </c>
      <c r="L9">
        <v>17.5154</v>
      </c>
      <c r="M9">
        <v>20.129200000000001</v>
      </c>
      <c r="N9">
        <v>18.1572</v>
      </c>
      <c r="O9">
        <v>20.716000000000001</v>
      </c>
      <c r="P9">
        <v>18.867799999999999</v>
      </c>
      <c r="Q9">
        <v>18.9556</v>
      </c>
      <c r="R9">
        <v>19.704599999999999</v>
      </c>
      <c r="S9">
        <v>19.317699999999999</v>
      </c>
      <c r="T9">
        <v>21.094100000000001</v>
      </c>
      <c r="U9">
        <v>21.037800000000001</v>
      </c>
      <c r="V9">
        <v>20.608799999999999</v>
      </c>
      <c r="W9">
        <v>20.4207</v>
      </c>
      <c r="X9">
        <v>22.195499999999999</v>
      </c>
      <c r="Y9">
        <v>21.789200000000001</v>
      </c>
      <c r="Z9">
        <v>22.230899999999998</v>
      </c>
      <c r="AA9">
        <v>23.450199999999999</v>
      </c>
      <c r="AB9">
        <v>25.545000000000002</v>
      </c>
      <c r="AC9">
        <v>28.3066</v>
      </c>
      <c r="AD9">
        <v>25.9329</v>
      </c>
      <c r="AE9">
        <v>27.452200000000001</v>
      </c>
      <c r="AF9">
        <v>26.53</v>
      </c>
      <c r="AG9">
        <v>30.544699999999999</v>
      </c>
      <c r="AH9">
        <v>29.834199999999999</v>
      </c>
      <c r="AI9">
        <v>30.177600000000002</v>
      </c>
      <c r="AJ9">
        <v>33.398400000000002</v>
      </c>
      <c r="AK9">
        <v>35.105899999999998</v>
      </c>
      <c r="AL9">
        <v>31.4299</v>
      </c>
      <c r="AM9">
        <v>27.820699999999999</v>
      </c>
      <c r="AN9">
        <v>24.6965</v>
      </c>
      <c r="AO9">
        <v>24.767800000000001</v>
      </c>
      <c r="AP9">
        <v>29.07</v>
      </c>
      <c r="AQ9">
        <v>31.503399999999999</v>
      </c>
      <c r="AR9">
        <v>30.7776</v>
      </c>
      <c r="AS9">
        <v>29.918199999999999</v>
      </c>
      <c r="AT9">
        <v>30.389099999999999</v>
      </c>
      <c r="AU9">
        <v>29.8706</v>
      </c>
      <c r="AV9">
        <v>25.4983</v>
      </c>
      <c r="AW9">
        <v>30.992000000000001</v>
      </c>
      <c r="AX9">
        <v>30.735299999999999</v>
      </c>
      <c r="AY9">
        <v>33.215299999999999</v>
      </c>
      <c r="AZ9">
        <v>32.132899999999999</v>
      </c>
      <c r="BA9">
        <v>33.281100000000002</v>
      </c>
      <c r="BB9">
        <v>31.192</v>
      </c>
      <c r="BC9">
        <v>21.3157</v>
      </c>
      <c r="BD9">
        <v>26.155000000000001</v>
      </c>
      <c r="BE9">
        <v>25.506</v>
      </c>
      <c r="BF9">
        <v>25.079899999999999</v>
      </c>
      <c r="BG9">
        <v>21.359100000000002</v>
      </c>
      <c r="BH9">
        <v>24.520700000000001</v>
      </c>
      <c r="BI9">
        <v>24.424499999999998</v>
      </c>
      <c r="BJ9">
        <v>23.3782</v>
      </c>
      <c r="BK9">
        <v>27.805</v>
      </c>
      <c r="BL9">
        <v>29.088100000000001</v>
      </c>
      <c r="BM9">
        <v>27.889399999999998</v>
      </c>
      <c r="BN9">
        <v>31.452200000000001</v>
      </c>
      <c r="BO9">
        <v>30.601700000000001</v>
      </c>
      <c r="BP9">
        <v>32.429499999999997</v>
      </c>
      <c r="BQ9">
        <v>33.572699999999998</v>
      </c>
      <c r="BR9">
        <v>34.611699999999999</v>
      </c>
      <c r="BS9">
        <v>33.282800000000002</v>
      </c>
      <c r="BT9">
        <v>32.575099999999999</v>
      </c>
      <c r="BU9">
        <v>34.964599999999997</v>
      </c>
      <c r="BV9">
        <v>36.380099999999999</v>
      </c>
      <c r="BW9">
        <v>34.920200000000001</v>
      </c>
      <c r="BX9">
        <v>35.162500000000001</v>
      </c>
      <c r="BY9">
        <v>33.708799999999997</v>
      </c>
      <c r="BZ9">
        <v>33.028100000000002</v>
      </c>
      <c r="CA9">
        <v>36.497900000000001</v>
      </c>
      <c r="CB9">
        <v>29.374300000000002</v>
      </c>
      <c r="CC9">
        <v>28.060600000000001</v>
      </c>
      <c r="CD9">
        <v>26.123999999999999</v>
      </c>
      <c r="CE9">
        <v>23.9574</v>
      </c>
      <c r="CF9">
        <v>27.092700000000001</v>
      </c>
      <c r="CG9">
        <v>26.015899999999998</v>
      </c>
      <c r="CH9">
        <v>29.034800000000001</v>
      </c>
      <c r="CI9">
        <v>24.473400000000002</v>
      </c>
      <c r="CJ9">
        <v>22.081099999999999</v>
      </c>
      <c r="CK9">
        <v>26.624600000000001</v>
      </c>
      <c r="CL9">
        <v>23.787800000000001</v>
      </c>
      <c r="CM9">
        <v>24.116900000000001</v>
      </c>
      <c r="CN9">
        <v>21.967600000000001</v>
      </c>
      <c r="CO9">
        <v>24.3828</v>
      </c>
      <c r="CP9">
        <v>22.352599999999999</v>
      </c>
      <c r="CQ9">
        <v>21.963999999999999</v>
      </c>
      <c r="CR9">
        <v>19.770299999999999</v>
      </c>
      <c r="CS9">
        <v>20.111599999999999</v>
      </c>
      <c r="CT9">
        <v>16.6784</v>
      </c>
      <c r="CU9">
        <v>22.327300000000001</v>
      </c>
      <c r="CV9">
        <v>26.782900000000001</v>
      </c>
      <c r="CW9">
        <v>28.428100000000001</v>
      </c>
      <c r="CX9">
        <v>28.697099999999999</v>
      </c>
      <c r="CY9">
        <v>29.463100000000001</v>
      </c>
      <c r="CZ9">
        <v>25.308800000000002</v>
      </c>
      <c r="DA9">
        <v>24.154399999999999</v>
      </c>
      <c r="DB9">
        <v>25.534099999999999</v>
      </c>
      <c r="DC9">
        <v>27.396699999999999</v>
      </c>
      <c r="DD9">
        <v>27.55</v>
      </c>
      <c r="DE9">
        <v>31.3459</v>
      </c>
      <c r="DF9">
        <v>30.821999999999999</v>
      </c>
      <c r="DG9">
        <v>36.057200000000002</v>
      </c>
      <c r="DH9">
        <v>33.590000000000003</v>
      </c>
    </row>
    <row r="10" spans="1:129" x14ac:dyDescent="0.3">
      <c r="A10" t="s">
        <v>259</v>
      </c>
      <c r="B10" s="5" t="str">
        <f t="shared" si="0"/>
        <v>BITF CN Equity</v>
      </c>
      <c r="C10" t="s">
        <v>39</v>
      </c>
      <c r="D10" t="s">
        <v>6</v>
      </c>
      <c r="E10" t="s">
        <v>6</v>
      </c>
      <c r="F10">
        <v>3.16</v>
      </c>
      <c r="G10" s="2">
        <v>42005</v>
      </c>
      <c r="H10" s="2" t="s">
        <v>722</v>
      </c>
      <c r="I10" s="3">
        <v>43677</v>
      </c>
      <c r="J10" s="3">
        <v>43707</v>
      </c>
      <c r="K10" s="3" t="s">
        <v>701</v>
      </c>
      <c r="L10" s="3">
        <v>43769</v>
      </c>
      <c r="M10" s="3">
        <v>43798</v>
      </c>
      <c r="N10" s="3" t="s">
        <v>702</v>
      </c>
      <c r="O10" s="3">
        <v>43861</v>
      </c>
      <c r="P10" s="3">
        <v>43889</v>
      </c>
      <c r="Q10" s="3" t="s">
        <v>703</v>
      </c>
      <c r="R10" s="3">
        <v>43951</v>
      </c>
      <c r="S10" s="3">
        <v>43980</v>
      </c>
      <c r="T10" s="3" t="s">
        <v>704</v>
      </c>
      <c r="U10" s="3">
        <v>44043</v>
      </c>
      <c r="V10" s="3">
        <v>44074</v>
      </c>
      <c r="W10" s="3" t="s">
        <v>705</v>
      </c>
      <c r="X10" s="3">
        <v>44134</v>
      </c>
      <c r="Y10" s="3">
        <v>44165</v>
      </c>
      <c r="Z10" s="3" t="s">
        <v>706</v>
      </c>
      <c r="AA10" s="3">
        <v>44225</v>
      </c>
      <c r="AB10" s="3">
        <v>44253</v>
      </c>
      <c r="AC10" s="3" t="s">
        <v>707</v>
      </c>
      <c r="AD10" s="3">
        <v>44316</v>
      </c>
      <c r="AE10" s="3">
        <v>44347</v>
      </c>
      <c r="AF10" s="3" t="s">
        <v>708</v>
      </c>
      <c r="AG10" s="3">
        <v>44407</v>
      </c>
      <c r="AH10" s="3">
        <v>44439</v>
      </c>
      <c r="AI10" s="3" t="s">
        <v>709</v>
      </c>
      <c r="AJ10" s="3">
        <v>44498</v>
      </c>
      <c r="AK10" s="3">
        <v>44530</v>
      </c>
      <c r="AL10" s="3" t="s">
        <v>710</v>
      </c>
      <c r="AM10" s="3">
        <v>44592</v>
      </c>
      <c r="AN10" s="3">
        <v>44620</v>
      </c>
      <c r="AO10" s="3" t="s">
        <v>711</v>
      </c>
      <c r="AP10" s="3">
        <v>44680</v>
      </c>
      <c r="AQ10" s="3">
        <v>44712</v>
      </c>
      <c r="AR10" s="3" t="s">
        <v>712</v>
      </c>
      <c r="AS10" s="3">
        <v>44771</v>
      </c>
      <c r="AT10" s="3">
        <v>44804</v>
      </c>
      <c r="AU10" s="3" t="s">
        <v>713</v>
      </c>
      <c r="AV10" s="3">
        <v>44865</v>
      </c>
      <c r="AW10" s="3">
        <v>44895</v>
      </c>
      <c r="AX10" s="3" t="s">
        <v>714</v>
      </c>
      <c r="AY10" s="3">
        <v>44957</v>
      </c>
      <c r="AZ10" s="3">
        <v>44985</v>
      </c>
      <c r="BA10" s="3" t="s">
        <v>715</v>
      </c>
      <c r="BB10" s="3">
        <v>45044</v>
      </c>
      <c r="BC10" s="3">
        <v>45077</v>
      </c>
      <c r="BD10" s="3" t="s">
        <v>716</v>
      </c>
      <c r="BE10" s="3">
        <v>45138</v>
      </c>
      <c r="BF10" s="3">
        <v>45169</v>
      </c>
      <c r="BG10" s="3" t="s">
        <v>717</v>
      </c>
      <c r="BH10" s="3">
        <v>45230</v>
      </c>
      <c r="BI10" s="3">
        <v>45260</v>
      </c>
      <c r="BJ10" s="3" t="s">
        <v>718</v>
      </c>
      <c r="BK10" s="3">
        <v>45322</v>
      </c>
      <c r="BL10" s="3">
        <v>45351</v>
      </c>
      <c r="BM10" s="3" t="s">
        <v>719</v>
      </c>
      <c r="BN10" s="3">
        <v>45412</v>
      </c>
      <c r="BO10" s="3">
        <v>45443</v>
      </c>
      <c r="BP10" s="3" t="s">
        <v>720</v>
      </c>
      <c r="BQ10" s="3">
        <v>45504</v>
      </c>
      <c r="BR10" s="3">
        <v>45534</v>
      </c>
      <c r="BS10" s="3" t="s">
        <v>721</v>
      </c>
      <c r="BT10" s="3">
        <v>45596</v>
      </c>
      <c r="BU10" s="3">
        <v>45625</v>
      </c>
      <c r="BV10" s="3" t="s">
        <v>722</v>
      </c>
    </row>
    <row r="11" spans="1:129" x14ac:dyDescent="0.3">
      <c r="B11" s="5"/>
      <c r="G11" s="2"/>
      <c r="H11" s="2"/>
      <c r="I11" s="4">
        <v>1.51</v>
      </c>
      <c r="J11">
        <v>1.34</v>
      </c>
      <c r="K11">
        <v>0.87</v>
      </c>
      <c r="L11">
        <v>0.74</v>
      </c>
      <c r="M11">
        <v>0.67</v>
      </c>
      <c r="N11">
        <v>0.5</v>
      </c>
      <c r="O11">
        <v>0.62</v>
      </c>
      <c r="P11">
        <v>0.56000000000000005</v>
      </c>
      <c r="Q11">
        <v>0.42499999999999999</v>
      </c>
      <c r="R11">
        <v>0.5</v>
      </c>
      <c r="S11">
        <v>0.5</v>
      </c>
      <c r="T11">
        <v>0.37</v>
      </c>
      <c r="U11">
        <v>0.42499999999999999</v>
      </c>
      <c r="V11">
        <v>0.42499999999999999</v>
      </c>
      <c r="W11">
        <v>0.30499999999999999</v>
      </c>
      <c r="X11">
        <v>0.52</v>
      </c>
      <c r="Y11">
        <v>0.8</v>
      </c>
      <c r="Z11">
        <v>2.5</v>
      </c>
      <c r="AA11">
        <v>3.33</v>
      </c>
      <c r="AB11">
        <v>5.98</v>
      </c>
      <c r="AC11">
        <v>6.24</v>
      </c>
      <c r="AD11">
        <v>6.64</v>
      </c>
      <c r="AE11">
        <v>5.23</v>
      </c>
      <c r="AF11">
        <v>4.87</v>
      </c>
      <c r="AG11">
        <v>5.15</v>
      </c>
      <c r="AH11">
        <v>7.43</v>
      </c>
      <c r="AI11">
        <v>5.37</v>
      </c>
      <c r="AJ11">
        <v>6.25</v>
      </c>
      <c r="AK11">
        <v>9.6999999999999993</v>
      </c>
      <c r="AL11">
        <v>6.38</v>
      </c>
      <c r="AM11">
        <v>4.62</v>
      </c>
      <c r="AN11">
        <v>4.8099999999999996</v>
      </c>
      <c r="AO11">
        <v>4.71</v>
      </c>
      <c r="AP11">
        <v>3.7</v>
      </c>
      <c r="AQ11">
        <v>2.54</v>
      </c>
      <c r="AR11">
        <v>1.44</v>
      </c>
      <c r="AS11">
        <v>1.83</v>
      </c>
      <c r="AT11">
        <v>1.74</v>
      </c>
      <c r="AU11">
        <v>1.44</v>
      </c>
      <c r="AV11">
        <v>1.31</v>
      </c>
      <c r="AW11">
        <v>0.8</v>
      </c>
      <c r="AX11">
        <v>0.56000000000000005</v>
      </c>
      <c r="AY11">
        <v>1.33</v>
      </c>
      <c r="AZ11">
        <v>1.27</v>
      </c>
      <c r="BA11">
        <v>1.29</v>
      </c>
      <c r="BB11">
        <v>1.6</v>
      </c>
      <c r="BC11">
        <v>1.62</v>
      </c>
      <c r="BD11">
        <v>1.96</v>
      </c>
      <c r="BE11">
        <v>2.4300000000000002</v>
      </c>
      <c r="BF11">
        <v>1.84</v>
      </c>
      <c r="BG11">
        <v>1.46</v>
      </c>
      <c r="BH11">
        <v>1.47</v>
      </c>
      <c r="BI11">
        <v>1.96</v>
      </c>
      <c r="BJ11">
        <v>3.85</v>
      </c>
      <c r="BK11">
        <v>3.11</v>
      </c>
      <c r="BL11">
        <v>3.89</v>
      </c>
      <c r="BM11">
        <v>3.01</v>
      </c>
      <c r="BN11">
        <v>2.46</v>
      </c>
      <c r="BO11">
        <v>3.08</v>
      </c>
      <c r="BP11">
        <v>3.53</v>
      </c>
      <c r="BQ11">
        <v>3.61</v>
      </c>
      <c r="BR11">
        <v>2.91</v>
      </c>
      <c r="BS11">
        <v>2.85</v>
      </c>
      <c r="BT11">
        <v>2.7</v>
      </c>
      <c r="BU11">
        <v>3.1</v>
      </c>
      <c r="BV11">
        <v>2.1</v>
      </c>
    </row>
    <row r="12" spans="1:129" x14ac:dyDescent="0.3">
      <c r="A12" t="s">
        <v>285</v>
      </c>
      <c r="B12" s="5" t="str">
        <f t="shared" si="0"/>
        <v>CS CN Equity</v>
      </c>
      <c r="C12" t="s">
        <v>65</v>
      </c>
      <c r="D12" t="s">
        <v>6</v>
      </c>
      <c r="E12" t="s">
        <v>6</v>
      </c>
      <c r="F12">
        <v>15.09</v>
      </c>
      <c r="G12" s="2">
        <v>42005</v>
      </c>
      <c r="H12" s="2" t="s">
        <v>722</v>
      </c>
      <c r="I12" s="3" t="s">
        <v>711</v>
      </c>
      <c r="J12" s="3">
        <v>44680</v>
      </c>
      <c r="K12" s="3">
        <v>44712</v>
      </c>
      <c r="L12" s="3" t="s">
        <v>712</v>
      </c>
      <c r="M12" s="3">
        <v>44771</v>
      </c>
      <c r="N12" s="3">
        <v>44804</v>
      </c>
      <c r="O12" s="3" t="s">
        <v>713</v>
      </c>
      <c r="P12" s="3">
        <v>44865</v>
      </c>
      <c r="Q12" s="3">
        <v>44895</v>
      </c>
      <c r="R12" s="3" t="s">
        <v>714</v>
      </c>
      <c r="S12" s="3">
        <v>44957</v>
      </c>
      <c r="T12" s="3">
        <v>44985</v>
      </c>
      <c r="U12" s="3" t="s">
        <v>715</v>
      </c>
      <c r="V12" s="3">
        <v>45044</v>
      </c>
      <c r="W12" s="3">
        <v>45077</v>
      </c>
      <c r="X12" s="3" t="s">
        <v>716</v>
      </c>
      <c r="Y12" s="3">
        <v>45138</v>
      </c>
      <c r="Z12" s="3">
        <v>45169</v>
      </c>
      <c r="AA12" s="3" t="s">
        <v>717</v>
      </c>
      <c r="AB12" s="3">
        <v>45230</v>
      </c>
      <c r="AC12" s="3">
        <v>45260</v>
      </c>
      <c r="AD12" s="3" t="s">
        <v>718</v>
      </c>
      <c r="AE12" s="3">
        <v>45322</v>
      </c>
      <c r="AF12" s="3">
        <v>45351</v>
      </c>
      <c r="AG12" s="3" t="s">
        <v>719</v>
      </c>
      <c r="AH12" s="3">
        <v>45412</v>
      </c>
      <c r="AI12" s="3">
        <v>45443</v>
      </c>
      <c r="AJ12" s="3" t="s">
        <v>720</v>
      </c>
      <c r="AK12" s="3">
        <v>45504</v>
      </c>
      <c r="AL12" s="3">
        <v>45534</v>
      </c>
      <c r="AM12" s="3" t="s">
        <v>721</v>
      </c>
      <c r="AN12" s="3">
        <v>45596</v>
      </c>
      <c r="AO12" s="3">
        <v>45625</v>
      </c>
      <c r="AP12" s="3" t="s">
        <v>722</v>
      </c>
    </row>
    <row r="13" spans="1:129" x14ac:dyDescent="0.3">
      <c r="B13" s="5"/>
      <c r="G13" s="2"/>
      <c r="H13" s="2"/>
      <c r="I13" s="4">
        <v>7.07</v>
      </c>
      <c r="J13">
        <v>5.85</v>
      </c>
      <c r="K13">
        <v>4.79</v>
      </c>
      <c r="L13">
        <v>3.25</v>
      </c>
      <c r="M13">
        <v>2.89</v>
      </c>
      <c r="N13">
        <v>2.95</v>
      </c>
      <c r="O13">
        <v>3.26</v>
      </c>
      <c r="P13">
        <v>3.16</v>
      </c>
      <c r="Q13">
        <v>4.7</v>
      </c>
      <c r="R13">
        <v>4.9400000000000004</v>
      </c>
      <c r="S13">
        <v>6.53</v>
      </c>
      <c r="T13">
        <v>6</v>
      </c>
      <c r="U13">
        <v>6.1</v>
      </c>
      <c r="V13">
        <v>6.37</v>
      </c>
      <c r="W13">
        <v>5.36</v>
      </c>
      <c r="X13">
        <v>6.01</v>
      </c>
      <c r="Y13">
        <v>6.89</v>
      </c>
      <c r="Z13">
        <v>6.29</v>
      </c>
      <c r="AA13">
        <v>5.76</v>
      </c>
      <c r="AB13">
        <v>4.72</v>
      </c>
      <c r="AC13">
        <v>5.56</v>
      </c>
      <c r="AD13">
        <v>6.45</v>
      </c>
      <c r="AE13">
        <v>6.62</v>
      </c>
      <c r="AF13">
        <v>7.12</v>
      </c>
      <c r="AG13">
        <v>8.6199999999999992</v>
      </c>
      <c r="AH13">
        <v>9.5299999999999994</v>
      </c>
      <c r="AI13">
        <v>9.6</v>
      </c>
      <c r="AJ13">
        <v>9.6999999999999993</v>
      </c>
      <c r="AK13">
        <v>9.2799999999999994</v>
      </c>
      <c r="AL13">
        <v>9.67</v>
      </c>
      <c r="AM13">
        <v>10.57</v>
      </c>
      <c r="AN13">
        <v>9.6300000000000008</v>
      </c>
      <c r="AO13">
        <v>9.7100000000000009</v>
      </c>
      <c r="AP13">
        <v>8.89</v>
      </c>
    </row>
    <row r="14" spans="1:129" x14ac:dyDescent="0.3">
      <c r="A14" t="s">
        <v>290</v>
      </c>
      <c r="B14" s="5" t="str">
        <f t="shared" si="0"/>
        <v>CURA CN Equity</v>
      </c>
      <c r="C14" t="s">
        <v>70</v>
      </c>
      <c r="D14" t="s">
        <v>6</v>
      </c>
      <c r="E14" t="s">
        <v>6</v>
      </c>
      <c r="F14">
        <v>3.01</v>
      </c>
      <c r="G14" s="2">
        <v>42005</v>
      </c>
      <c r="H14" s="2" t="s">
        <v>722</v>
      </c>
      <c r="I14" s="3">
        <v>42307</v>
      </c>
      <c r="J14" s="3">
        <v>42338</v>
      </c>
      <c r="K14" s="3" t="s">
        <v>686</v>
      </c>
      <c r="L14" s="3">
        <v>42398</v>
      </c>
      <c r="M14" s="3">
        <v>42429</v>
      </c>
      <c r="N14" s="3" t="s">
        <v>687</v>
      </c>
      <c r="O14" s="3">
        <v>42489</v>
      </c>
      <c r="P14" s="3">
        <v>42521</v>
      </c>
      <c r="Q14" s="3" t="s">
        <v>688</v>
      </c>
      <c r="R14" s="3">
        <v>42580</v>
      </c>
      <c r="S14" s="3">
        <v>42613</v>
      </c>
      <c r="T14" s="3" t="s">
        <v>689</v>
      </c>
      <c r="U14" s="3">
        <v>42674</v>
      </c>
      <c r="V14" s="3">
        <v>42704</v>
      </c>
      <c r="W14" s="3" t="s">
        <v>690</v>
      </c>
      <c r="X14" s="3">
        <v>42766</v>
      </c>
      <c r="Y14" s="3">
        <v>42794</v>
      </c>
      <c r="Z14" s="3" t="s">
        <v>691</v>
      </c>
      <c r="AA14" s="3">
        <v>42853</v>
      </c>
      <c r="AB14" s="3">
        <v>42886</v>
      </c>
      <c r="AC14" s="3" t="s">
        <v>692</v>
      </c>
      <c r="AD14" s="3">
        <v>42947</v>
      </c>
      <c r="AE14" s="3">
        <v>42978</v>
      </c>
      <c r="AF14" s="3" t="s">
        <v>693</v>
      </c>
      <c r="AG14" s="3">
        <v>43039</v>
      </c>
      <c r="AH14" s="3">
        <v>43069</v>
      </c>
      <c r="AI14" s="3" t="s">
        <v>694</v>
      </c>
      <c r="AJ14" s="3">
        <v>43131</v>
      </c>
      <c r="AK14" s="3">
        <v>43159</v>
      </c>
      <c r="AL14" s="3" t="s">
        <v>695</v>
      </c>
      <c r="AM14" s="3">
        <v>43220</v>
      </c>
      <c r="AN14" s="3">
        <v>43251</v>
      </c>
      <c r="AO14" s="3" t="s">
        <v>696</v>
      </c>
      <c r="AP14" s="3">
        <v>43404</v>
      </c>
      <c r="AQ14" s="3">
        <v>43434</v>
      </c>
      <c r="AR14" s="3" t="s">
        <v>698</v>
      </c>
      <c r="AS14" s="3">
        <v>43496</v>
      </c>
      <c r="AT14" s="3">
        <v>43524</v>
      </c>
      <c r="AU14" s="3" t="s">
        <v>699</v>
      </c>
      <c r="AV14" s="3">
        <v>43585</v>
      </c>
      <c r="AW14" s="3">
        <v>43616</v>
      </c>
      <c r="AX14" s="3" t="s">
        <v>700</v>
      </c>
      <c r="AY14" s="3">
        <v>43677</v>
      </c>
      <c r="AZ14" s="3">
        <v>43707</v>
      </c>
      <c r="BA14" s="3" t="s">
        <v>701</v>
      </c>
      <c r="BB14" s="3">
        <v>43769</v>
      </c>
      <c r="BC14" s="3">
        <v>43798</v>
      </c>
      <c r="BD14" s="3" t="s">
        <v>702</v>
      </c>
      <c r="BE14" s="3">
        <v>43861</v>
      </c>
      <c r="BF14" s="3">
        <v>43889</v>
      </c>
      <c r="BG14" s="3" t="s">
        <v>703</v>
      </c>
      <c r="BH14" s="3">
        <v>43951</v>
      </c>
      <c r="BI14" s="3">
        <v>43980</v>
      </c>
      <c r="BJ14" s="3" t="s">
        <v>704</v>
      </c>
      <c r="BK14" s="3">
        <v>44043</v>
      </c>
      <c r="BL14" s="3">
        <v>44074</v>
      </c>
      <c r="BM14" s="3" t="s">
        <v>705</v>
      </c>
      <c r="BN14" s="3">
        <v>44134</v>
      </c>
      <c r="BO14" s="3">
        <v>44165</v>
      </c>
      <c r="BP14" s="3" t="s">
        <v>706</v>
      </c>
      <c r="BQ14" s="3">
        <v>44225</v>
      </c>
      <c r="BR14" s="3">
        <v>44253</v>
      </c>
      <c r="BS14" s="3" t="s">
        <v>707</v>
      </c>
      <c r="BT14" s="3">
        <v>44316</v>
      </c>
      <c r="BU14" s="3">
        <v>44347</v>
      </c>
      <c r="BV14" s="3" t="s">
        <v>708</v>
      </c>
      <c r="BW14" s="3">
        <v>44407</v>
      </c>
      <c r="BX14" s="3">
        <v>44439</v>
      </c>
      <c r="BY14" s="3" t="s">
        <v>709</v>
      </c>
      <c r="BZ14" s="3">
        <v>44498</v>
      </c>
      <c r="CA14" s="3">
        <v>44530</v>
      </c>
      <c r="CB14" s="3" t="s">
        <v>710</v>
      </c>
      <c r="CC14" s="3">
        <v>44592</v>
      </c>
      <c r="CD14" s="3">
        <v>44620</v>
      </c>
      <c r="CE14" s="3" t="s">
        <v>711</v>
      </c>
      <c r="CF14" s="3">
        <v>44680</v>
      </c>
      <c r="CG14" s="3">
        <v>44712</v>
      </c>
      <c r="CH14" s="3" t="s">
        <v>712</v>
      </c>
      <c r="CI14" s="3">
        <v>44771</v>
      </c>
      <c r="CJ14" s="3">
        <v>44804</v>
      </c>
      <c r="CK14" s="3" t="s">
        <v>713</v>
      </c>
      <c r="CL14" s="3">
        <v>44865</v>
      </c>
      <c r="CM14" s="3">
        <v>44895</v>
      </c>
      <c r="CN14" s="3" t="s">
        <v>714</v>
      </c>
      <c r="CO14" s="3">
        <v>44957</v>
      </c>
      <c r="CP14" s="3">
        <v>44985</v>
      </c>
      <c r="CQ14" s="3" t="s">
        <v>715</v>
      </c>
      <c r="CR14" s="3">
        <v>45044</v>
      </c>
      <c r="CS14" s="3">
        <v>45077</v>
      </c>
      <c r="CT14" s="3" t="s">
        <v>716</v>
      </c>
      <c r="CU14" s="3">
        <v>45138</v>
      </c>
      <c r="CV14" s="3">
        <v>45169</v>
      </c>
      <c r="CW14" s="3" t="s">
        <v>717</v>
      </c>
      <c r="CX14" s="3">
        <v>45230</v>
      </c>
      <c r="CY14" s="3">
        <v>45260</v>
      </c>
      <c r="CZ14" s="3" t="s">
        <v>718</v>
      </c>
      <c r="DA14" s="3">
        <v>45322</v>
      </c>
      <c r="DB14" s="3">
        <v>45351</v>
      </c>
      <c r="DC14" s="3" t="s">
        <v>719</v>
      </c>
      <c r="DD14" s="3">
        <v>45412</v>
      </c>
      <c r="DE14" s="3">
        <v>45443</v>
      </c>
      <c r="DF14" s="3" t="s">
        <v>720</v>
      </c>
      <c r="DG14" s="3">
        <v>45504</v>
      </c>
      <c r="DH14" s="3">
        <v>45534</v>
      </c>
      <c r="DI14" s="3" t="s">
        <v>721</v>
      </c>
      <c r="DJ14" s="3">
        <v>45596</v>
      </c>
      <c r="DK14" s="3">
        <v>45625</v>
      </c>
      <c r="DL14" s="3" t="s">
        <v>722</v>
      </c>
    </row>
    <row r="15" spans="1:129" x14ac:dyDescent="0.3">
      <c r="B15" s="5"/>
      <c r="G15" s="2"/>
      <c r="H15" s="2"/>
      <c r="I15" s="4">
        <v>1.1000000000000001</v>
      </c>
      <c r="J15">
        <v>1.35</v>
      </c>
      <c r="K15">
        <v>1</v>
      </c>
      <c r="L15">
        <v>0.9</v>
      </c>
      <c r="M15">
        <v>0.8</v>
      </c>
      <c r="N15">
        <v>0.75</v>
      </c>
      <c r="O15">
        <v>1.2</v>
      </c>
      <c r="P15">
        <v>0.8</v>
      </c>
      <c r="Q15">
        <v>1</v>
      </c>
      <c r="R15">
        <v>0.75</v>
      </c>
      <c r="S15">
        <v>0.7</v>
      </c>
      <c r="T15">
        <v>0.7</v>
      </c>
      <c r="U15">
        <v>0.6</v>
      </c>
      <c r="V15">
        <v>0.8</v>
      </c>
      <c r="W15">
        <v>0.5</v>
      </c>
      <c r="X15">
        <v>0.6</v>
      </c>
      <c r="Y15">
        <v>0.55000000000000004</v>
      </c>
      <c r="Z15">
        <v>0.45</v>
      </c>
      <c r="AA15">
        <v>0.4</v>
      </c>
      <c r="AB15">
        <v>0.35</v>
      </c>
      <c r="AC15">
        <v>0.65</v>
      </c>
      <c r="AD15">
        <v>0.55000000000000004</v>
      </c>
      <c r="AE15">
        <v>0.4</v>
      </c>
      <c r="AF15">
        <v>0.25</v>
      </c>
      <c r="AG15">
        <v>0.25</v>
      </c>
      <c r="AH15">
        <v>0.25</v>
      </c>
      <c r="AI15">
        <v>0.4</v>
      </c>
      <c r="AJ15">
        <v>0.45</v>
      </c>
      <c r="AK15">
        <v>0.65</v>
      </c>
      <c r="AL15">
        <v>0.22500000000000001</v>
      </c>
      <c r="AM15">
        <v>0.14000000000000001</v>
      </c>
      <c r="AN15">
        <v>0.19</v>
      </c>
      <c r="AO15">
        <v>0.25</v>
      </c>
      <c r="AP15">
        <v>9.5</v>
      </c>
      <c r="AQ15">
        <v>7</v>
      </c>
      <c r="AR15">
        <v>6.46</v>
      </c>
      <c r="AS15">
        <v>8.51</v>
      </c>
      <c r="AT15">
        <v>10.41</v>
      </c>
      <c r="AU15">
        <v>12.2</v>
      </c>
      <c r="AV15">
        <v>13.32</v>
      </c>
      <c r="AW15">
        <v>11.15</v>
      </c>
      <c r="AX15">
        <v>9.33</v>
      </c>
      <c r="AY15">
        <v>10.4</v>
      </c>
      <c r="AZ15">
        <v>9.41</v>
      </c>
      <c r="BA15">
        <v>7.17</v>
      </c>
      <c r="BB15">
        <v>6.27</v>
      </c>
      <c r="BC15">
        <v>8</v>
      </c>
      <c r="BD15">
        <v>8.18</v>
      </c>
      <c r="BE15">
        <v>9.39</v>
      </c>
      <c r="BF15">
        <v>7.12</v>
      </c>
      <c r="BG15">
        <v>5.52</v>
      </c>
      <c r="BH15">
        <v>6.62</v>
      </c>
      <c r="BI15">
        <v>8.15</v>
      </c>
      <c r="BJ15">
        <v>8.2899999999999991</v>
      </c>
      <c r="BK15">
        <v>11.26</v>
      </c>
      <c r="BL15">
        <v>10.93</v>
      </c>
      <c r="BM15">
        <v>9.7100000000000009</v>
      </c>
      <c r="BN15">
        <v>12.49</v>
      </c>
      <c r="BO15">
        <v>14.18</v>
      </c>
      <c r="BP15">
        <v>15.24</v>
      </c>
      <c r="BQ15">
        <v>17.07</v>
      </c>
      <c r="BR15">
        <v>20.5</v>
      </c>
      <c r="BS15">
        <v>19.25</v>
      </c>
      <c r="BT15">
        <v>17.350000000000001</v>
      </c>
      <c r="BU15">
        <v>17.52</v>
      </c>
      <c r="BV15">
        <v>17.47</v>
      </c>
      <c r="BW15">
        <v>14.97</v>
      </c>
      <c r="BX15">
        <v>15.1</v>
      </c>
      <c r="BY15">
        <v>15.41</v>
      </c>
      <c r="BZ15">
        <v>12.08</v>
      </c>
      <c r="CA15">
        <v>12.2</v>
      </c>
      <c r="CB15">
        <v>11.3</v>
      </c>
      <c r="CC15">
        <v>9.2100000000000009</v>
      </c>
      <c r="CD15">
        <v>8.8800000000000008</v>
      </c>
      <c r="CE15">
        <v>9.1</v>
      </c>
      <c r="CF15">
        <v>7.54</v>
      </c>
      <c r="CG15">
        <v>7.83</v>
      </c>
      <c r="CH15">
        <v>6.51</v>
      </c>
      <c r="CI15">
        <v>7.11</v>
      </c>
      <c r="CJ15">
        <v>8.32</v>
      </c>
      <c r="CK15">
        <v>6.85</v>
      </c>
      <c r="CL15">
        <v>7.5</v>
      </c>
      <c r="CM15">
        <v>8.9700000000000006</v>
      </c>
      <c r="CN15">
        <v>5.83</v>
      </c>
      <c r="CO15">
        <v>5.18</v>
      </c>
      <c r="CP15">
        <v>5.0199999999999996</v>
      </c>
      <c r="CQ15">
        <v>3.7949999999999999</v>
      </c>
      <c r="CR15">
        <v>3.43</v>
      </c>
      <c r="CS15">
        <v>3.87</v>
      </c>
      <c r="CT15">
        <v>4.09</v>
      </c>
      <c r="CU15">
        <v>4.8899999999999997</v>
      </c>
      <c r="CV15">
        <v>5</v>
      </c>
      <c r="CW15">
        <v>6.15</v>
      </c>
      <c r="CX15">
        <v>4</v>
      </c>
      <c r="CY15">
        <v>4.68</v>
      </c>
      <c r="CZ15">
        <v>5.5</v>
      </c>
      <c r="DA15">
        <v>7.16</v>
      </c>
      <c r="DB15">
        <v>6.48</v>
      </c>
      <c r="DC15">
        <v>7.24</v>
      </c>
      <c r="DD15">
        <v>8.6</v>
      </c>
      <c r="DE15">
        <v>6.3</v>
      </c>
      <c r="DF15">
        <v>5.25</v>
      </c>
      <c r="DG15">
        <v>5.48</v>
      </c>
      <c r="DH15">
        <v>3.91</v>
      </c>
      <c r="DI15">
        <v>4.12</v>
      </c>
      <c r="DJ15">
        <v>4.03</v>
      </c>
      <c r="DK15">
        <v>2.69</v>
      </c>
      <c r="DL15">
        <v>2.2400000000000002</v>
      </c>
    </row>
    <row r="16" spans="1:129" x14ac:dyDescent="0.3">
      <c r="A16" t="s">
        <v>292</v>
      </c>
      <c r="B16" s="5" t="str">
        <f t="shared" ref="B16:B38" si="1">A16&amp;" CN Equity"</f>
        <v>DFY CN Equity</v>
      </c>
      <c r="C16" t="s">
        <v>72</v>
      </c>
      <c r="D16" t="s">
        <v>6</v>
      </c>
      <c r="E16" t="s">
        <v>6</v>
      </c>
      <c r="F16">
        <v>66.64</v>
      </c>
      <c r="G16" s="2">
        <v>42005</v>
      </c>
      <c r="H16" s="2" t="s">
        <v>722</v>
      </c>
      <c r="I16" s="3">
        <v>44530</v>
      </c>
      <c r="J16" s="3" t="s">
        <v>710</v>
      </c>
      <c r="K16" s="3">
        <v>44592</v>
      </c>
      <c r="L16" s="3">
        <v>44620</v>
      </c>
      <c r="M16" s="3" t="s">
        <v>711</v>
      </c>
      <c r="N16" s="3">
        <v>44680</v>
      </c>
      <c r="O16" s="3">
        <v>44712</v>
      </c>
      <c r="P16" s="3" t="s">
        <v>712</v>
      </c>
      <c r="Q16" s="3">
        <v>44771</v>
      </c>
      <c r="R16" s="3">
        <v>44804</v>
      </c>
      <c r="S16" s="3" t="s">
        <v>713</v>
      </c>
      <c r="T16" s="3">
        <v>44865</v>
      </c>
      <c r="U16" s="3">
        <v>44895</v>
      </c>
      <c r="V16" s="3" t="s">
        <v>714</v>
      </c>
      <c r="W16" s="3">
        <v>44957</v>
      </c>
      <c r="X16" s="3">
        <v>44985</v>
      </c>
      <c r="Y16" s="3" t="s">
        <v>715</v>
      </c>
      <c r="Z16" s="3">
        <v>45044</v>
      </c>
      <c r="AA16" s="3">
        <v>45077</v>
      </c>
      <c r="AB16" s="3" t="s">
        <v>716</v>
      </c>
      <c r="AC16" s="3">
        <v>45138</v>
      </c>
      <c r="AD16" s="3">
        <v>45169</v>
      </c>
      <c r="AE16" s="3" t="s">
        <v>717</v>
      </c>
      <c r="AF16" s="3">
        <v>45230</v>
      </c>
      <c r="AG16" s="3">
        <v>45260</v>
      </c>
      <c r="AH16" s="3" t="s">
        <v>718</v>
      </c>
      <c r="AI16" s="3">
        <v>45322</v>
      </c>
      <c r="AJ16" s="3">
        <v>45351</v>
      </c>
      <c r="AK16" s="3" t="s">
        <v>719</v>
      </c>
      <c r="AL16" s="3">
        <v>45412</v>
      </c>
      <c r="AM16" s="3">
        <v>45443</v>
      </c>
      <c r="AN16" s="3" t="s">
        <v>720</v>
      </c>
      <c r="AO16" s="3">
        <v>45504</v>
      </c>
      <c r="AP16" s="3">
        <v>45534</v>
      </c>
      <c r="AQ16" s="3" t="s">
        <v>721</v>
      </c>
      <c r="AR16" s="3">
        <v>45596</v>
      </c>
      <c r="AS16" s="3">
        <v>45625</v>
      </c>
      <c r="AT16" s="3" t="s">
        <v>722</v>
      </c>
    </row>
    <row r="17" spans="1:124" x14ac:dyDescent="0.3">
      <c r="B17" s="5"/>
      <c r="G17" s="2"/>
      <c r="H17" s="2"/>
      <c r="I17" s="4">
        <v>26.26</v>
      </c>
      <c r="J17">
        <v>27.9999</v>
      </c>
      <c r="K17">
        <v>27.326699999999999</v>
      </c>
      <c r="L17">
        <v>26.122499999999999</v>
      </c>
      <c r="M17">
        <v>30.3995</v>
      </c>
      <c r="N17">
        <v>31.9133</v>
      </c>
      <c r="O17">
        <v>32.151400000000002</v>
      </c>
      <c r="P17">
        <v>31.793399999999998</v>
      </c>
      <c r="Q17">
        <v>35.262300000000003</v>
      </c>
      <c r="R17">
        <v>35.548999999999999</v>
      </c>
      <c r="S17">
        <v>37.214500000000001</v>
      </c>
      <c r="T17">
        <v>38.681199999999997</v>
      </c>
      <c r="U17">
        <v>38.201900000000002</v>
      </c>
      <c r="V17">
        <v>37.007399999999997</v>
      </c>
      <c r="W17">
        <v>34.478000000000002</v>
      </c>
      <c r="X17">
        <v>34.545400000000001</v>
      </c>
      <c r="Y17">
        <v>34.058</v>
      </c>
      <c r="Z17">
        <v>35.313299999999998</v>
      </c>
      <c r="AA17">
        <v>35.052599999999998</v>
      </c>
      <c r="AB17">
        <v>34.073500000000003</v>
      </c>
      <c r="AC17">
        <v>32.1736</v>
      </c>
      <c r="AD17">
        <v>36.041400000000003</v>
      </c>
      <c r="AE17">
        <v>36.485599999999998</v>
      </c>
      <c r="AF17">
        <v>37.302900000000001</v>
      </c>
      <c r="AG17">
        <v>35.97</v>
      </c>
      <c r="AH17">
        <v>36.660200000000003</v>
      </c>
      <c r="AI17">
        <v>38.203200000000002</v>
      </c>
      <c r="AJ17">
        <v>44.814500000000002</v>
      </c>
      <c r="AK17">
        <v>42.273499999999999</v>
      </c>
      <c r="AL17">
        <v>44.968299999999999</v>
      </c>
      <c r="AM17">
        <v>42.361699999999999</v>
      </c>
      <c r="AN17">
        <v>44.241</v>
      </c>
      <c r="AO17">
        <v>47.231099999999998</v>
      </c>
      <c r="AP17">
        <v>49.178600000000003</v>
      </c>
      <c r="AQ17">
        <v>53.7849</v>
      </c>
      <c r="AR17">
        <v>53.015300000000003</v>
      </c>
      <c r="AS17">
        <v>57.751399999999997</v>
      </c>
      <c r="AT17">
        <v>57.8309</v>
      </c>
    </row>
    <row r="18" spans="1:124" x14ac:dyDescent="0.3">
      <c r="A18" t="s">
        <v>299</v>
      </c>
      <c r="B18" s="5" t="str">
        <f t="shared" si="1"/>
        <v>DSV CN Equity</v>
      </c>
      <c r="C18" t="s">
        <v>79</v>
      </c>
      <c r="D18" t="s">
        <v>6</v>
      </c>
      <c r="E18" t="s">
        <v>6</v>
      </c>
      <c r="F18">
        <v>9.58</v>
      </c>
      <c r="G18" s="2">
        <v>42005</v>
      </c>
      <c r="H18" s="2" t="s">
        <v>722</v>
      </c>
      <c r="I18" s="3">
        <v>42034</v>
      </c>
      <c r="J18" s="3">
        <v>42062</v>
      </c>
      <c r="K18" s="3" t="s">
        <v>683</v>
      </c>
      <c r="L18" s="3" t="s">
        <v>684</v>
      </c>
      <c r="M18" s="3">
        <v>42216</v>
      </c>
      <c r="N18" s="3">
        <v>42307</v>
      </c>
      <c r="O18" s="3">
        <v>42489</v>
      </c>
      <c r="P18" s="3" t="s">
        <v>688</v>
      </c>
      <c r="Q18" s="3">
        <v>42580</v>
      </c>
      <c r="R18" s="3">
        <v>42613</v>
      </c>
      <c r="S18" s="3" t="s">
        <v>689</v>
      </c>
      <c r="T18" s="3">
        <v>42674</v>
      </c>
      <c r="U18" s="3">
        <v>42704</v>
      </c>
      <c r="V18" s="3" t="s">
        <v>690</v>
      </c>
      <c r="W18" s="3">
        <v>42766</v>
      </c>
      <c r="X18" s="3">
        <v>42794</v>
      </c>
      <c r="Y18" s="3" t="s">
        <v>691</v>
      </c>
      <c r="Z18" s="3">
        <v>42978</v>
      </c>
      <c r="AA18" s="3" t="s">
        <v>693</v>
      </c>
      <c r="AB18" s="3">
        <v>43039</v>
      </c>
      <c r="AC18" s="3">
        <v>43069</v>
      </c>
      <c r="AD18" s="3" t="s">
        <v>694</v>
      </c>
      <c r="AE18" s="3">
        <v>43131</v>
      </c>
      <c r="AF18" s="3">
        <v>43159</v>
      </c>
      <c r="AG18" s="3" t="s">
        <v>695</v>
      </c>
      <c r="AH18" s="3">
        <v>43220</v>
      </c>
      <c r="AI18" s="3">
        <v>43251</v>
      </c>
      <c r="AJ18" s="3" t="s">
        <v>696</v>
      </c>
      <c r="AK18" s="3">
        <v>43312</v>
      </c>
      <c r="AL18" s="3">
        <v>43343</v>
      </c>
      <c r="AM18" s="3" t="s">
        <v>697</v>
      </c>
      <c r="AN18" s="3">
        <v>43404</v>
      </c>
      <c r="AO18" s="3">
        <v>43434</v>
      </c>
      <c r="AP18" s="3" t="s">
        <v>698</v>
      </c>
      <c r="AQ18" s="3">
        <v>43496</v>
      </c>
      <c r="AR18" s="3">
        <v>43524</v>
      </c>
      <c r="AS18" s="3" t="s">
        <v>699</v>
      </c>
      <c r="AT18" s="3">
        <v>43585</v>
      </c>
      <c r="AU18" s="3">
        <v>43616</v>
      </c>
      <c r="AV18" s="3" t="s">
        <v>700</v>
      </c>
      <c r="AW18" s="3">
        <v>43677</v>
      </c>
      <c r="AX18" s="3">
        <v>43707</v>
      </c>
      <c r="AY18" s="3" t="s">
        <v>701</v>
      </c>
      <c r="AZ18" s="3">
        <v>43769</v>
      </c>
      <c r="BA18" s="3">
        <v>43798</v>
      </c>
      <c r="BB18" s="3" t="s">
        <v>702</v>
      </c>
      <c r="BC18" s="3">
        <v>43861</v>
      </c>
      <c r="BD18" s="3">
        <v>43889</v>
      </c>
      <c r="BE18" s="3" t="s">
        <v>703</v>
      </c>
      <c r="BF18" s="3">
        <v>43951</v>
      </c>
      <c r="BG18" s="3">
        <v>43980</v>
      </c>
      <c r="BH18" s="3" t="s">
        <v>704</v>
      </c>
      <c r="BI18" s="3">
        <v>44043</v>
      </c>
      <c r="BJ18" s="3">
        <v>44074</v>
      </c>
      <c r="BK18" s="3" t="s">
        <v>705</v>
      </c>
      <c r="BL18" s="3">
        <v>44134</v>
      </c>
      <c r="BM18" s="3">
        <v>44165</v>
      </c>
      <c r="BN18" s="3" t="s">
        <v>706</v>
      </c>
      <c r="BO18" s="3">
        <v>44225</v>
      </c>
      <c r="BP18" s="3">
        <v>44253</v>
      </c>
      <c r="BQ18" s="3" t="s">
        <v>707</v>
      </c>
      <c r="BR18" s="3">
        <v>44316</v>
      </c>
      <c r="BS18" s="3">
        <v>44347</v>
      </c>
      <c r="BT18" s="3" t="s">
        <v>708</v>
      </c>
      <c r="BU18" s="3">
        <v>44407</v>
      </c>
      <c r="BV18" s="3">
        <v>44439</v>
      </c>
      <c r="BW18" s="3" t="s">
        <v>709</v>
      </c>
      <c r="BX18" s="3">
        <v>44498</v>
      </c>
      <c r="BY18" s="3">
        <v>44530</v>
      </c>
      <c r="BZ18" s="3" t="s">
        <v>710</v>
      </c>
      <c r="CA18" s="3">
        <v>44592</v>
      </c>
      <c r="CB18" s="3">
        <v>44620</v>
      </c>
      <c r="CC18" s="3" t="s">
        <v>711</v>
      </c>
      <c r="CD18" s="3">
        <v>44680</v>
      </c>
      <c r="CE18" s="3">
        <v>44712</v>
      </c>
      <c r="CF18" s="3" t="s">
        <v>712</v>
      </c>
      <c r="CG18" s="3">
        <v>44771</v>
      </c>
      <c r="CH18" s="3">
        <v>44804</v>
      </c>
      <c r="CI18" s="3" t="s">
        <v>713</v>
      </c>
      <c r="CJ18" s="3">
        <v>44865</v>
      </c>
      <c r="CK18" s="3">
        <v>44895</v>
      </c>
      <c r="CL18" s="3" t="s">
        <v>714</v>
      </c>
      <c r="CM18" s="3">
        <v>44957</v>
      </c>
      <c r="CN18" s="3">
        <v>44985</v>
      </c>
      <c r="CO18" s="3" t="s">
        <v>715</v>
      </c>
      <c r="CP18" s="3">
        <v>45044</v>
      </c>
      <c r="CQ18" s="3">
        <v>45077</v>
      </c>
      <c r="CR18" s="3" t="s">
        <v>716</v>
      </c>
      <c r="CS18" s="3">
        <v>45138</v>
      </c>
      <c r="CT18" s="3">
        <v>45169</v>
      </c>
      <c r="CU18" s="3" t="s">
        <v>717</v>
      </c>
      <c r="CV18" s="3">
        <v>45230</v>
      </c>
      <c r="CW18" s="3">
        <v>45260</v>
      </c>
      <c r="CX18" s="3" t="s">
        <v>718</v>
      </c>
      <c r="CY18" s="3">
        <v>45322</v>
      </c>
      <c r="CZ18" s="3">
        <v>45351</v>
      </c>
      <c r="DA18" s="3" t="s">
        <v>719</v>
      </c>
      <c r="DB18" s="3">
        <v>45412</v>
      </c>
      <c r="DC18" s="3">
        <v>45443</v>
      </c>
      <c r="DD18" s="3" t="s">
        <v>720</v>
      </c>
      <c r="DE18" s="3">
        <v>45504</v>
      </c>
      <c r="DF18" s="3">
        <v>45534</v>
      </c>
      <c r="DG18" s="3" t="s">
        <v>721</v>
      </c>
      <c r="DH18" s="3">
        <v>45596</v>
      </c>
      <c r="DI18" s="3">
        <v>45625</v>
      </c>
      <c r="DJ18" s="3" t="s">
        <v>722</v>
      </c>
    </row>
    <row r="19" spans="1:124" x14ac:dyDescent="0.3">
      <c r="B19" s="5"/>
      <c r="G19" s="2"/>
      <c r="H19" s="2"/>
      <c r="I19" s="4">
        <v>0.06</v>
      </c>
      <c r="J19">
        <v>0.06</v>
      </c>
      <c r="K19">
        <v>0.05</v>
      </c>
      <c r="L19">
        <v>0.05</v>
      </c>
      <c r="M19">
        <v>0.05</v>
      </c>
      <c r="N19">
        <v>0.05</v>
      </c>
      <c r="O19">
        <v>0.01</v>
      </c>
      <c r="P19">
        <v>0.01</v>
      </c>
      <c r="Q19">
        <v>7.4999999999999997E-2</v>
      </c>
      <c r="R19">
        <v>0.4</v>
      </c>
      <c r="S19">
        <v>0.45</v>
      </c>
      <c r="T19">
        <v>0.45</v>
      </c>
      <c r="U19">
        <v>0.45</v>
      </c>
      <c r="V19">
        <v>0.5</v>
      </c>
      <c r="W19">
        <v>0.65</v>
      </c>
      <c r="X19">
        <v>0.6</v>
      </c>
      <c r="Y19">
        <v>0.6</v>
      </c>
      <c r="Z19">
        <v>0.9</v>
      </c>
      <c r="AA19">
        <v>0.81</v>
      </c>
      <c r="AB19">
        <v>0.72</v>
      </c>
      <c r="AC19">
        <v>0.5</v>
      </c>
      <c r="AD19">
        <v>0.5</v>
      </c>
      <c r="AE19">
        <v>0.46</v>
      </c>
      <c r="AF19">
        <v>0.33500000000000002</v>
      </c>
      <c r="AG19">
        <v>0.35</v>
      </c>
      <c r="AH19">
        <v>0.3</v>
      </c>
      <c r="AI19">
        <v>0.4</v>
      </c>
      <c r="AJ19">
        <v>0.35</v>
      </c>
      <c r="AK19">
        <v>0.33</v>
      </c>
      <c r="AL19">
        <v>0.30499999999999999</v>
      </c>
      <c r="AM19">
        <v>0.3</v>
      </c>
      <c r="AN19">
        <v>0.27</v>
      </c>
      <c r="AO19">
        <v>0.19</v>
      </c>
      <c r="AP19">
        <v>0.19</v>
      </c>
      <c r="AQ19">
        <v>0.2</v>
      </c>
      <c r="AR19">
        <v>0.2</v>
      </c>
      <c r="AS19">
        <v>0.25</v>
      </c>
      <c r="AT19">
        <v>0.22</v>
      </c>
      <c r="AU19">
        <v>0.22</v>
      </c>
      <c r="AV19">
        <v>0.22500000000000001</v>
      </c>
      <c r="AW19">
        <v>0.44</v>
      </c>
      <c r="AX19">
        <v>0.56999999999999995</v>
      </c>
      <c r="AY19">
        <v>0.44500000000000001</v>
      </c>
      <c r="AZ19">
        <v>0.47</v>
      </c>
      <c r="BA19">
        <v>0.42</v>
      </c>
      <c r="BB19">
        <v>0.66</v>
      </c>
      <c r="BC19">
        <v>0.68</v>
      </c>
      <c r="BD19">
        <v>0.43</v>
      </c>
      <c r="BE19">
        <v>0.34</v>
      </c>
      <c r="BF19">
        <v>0.46</v>
      </c>
      <c r="BG19">
        <v>0.76</v>
      </c>
      <c r="BH19">
        <v>1.02</v>
      </c>
      <c r="BI19">
        <v>1.77</v>
      </c>
      <c r="BJ19">
        <v>2.2599999999999998</v>
      </c>
      <c r="BK19">
        <v>1.79</v>
      </c>
      <c r="BL19">
        <v>1.52</v>
      </c>
      <c r="BM19">
        <v>1.73</v>
      </c>
      <c r="BN19">
        <v>1.96</v>
      </c>
      <c r="BO19">
        <v>1.88</v>
      </c>
      <c r="BP19">
        <v>2.33</v>
      </c>
      <c r="BQ19">
        <v>2.2000000000000002</v>
      </c>
      <c r="BR19">
        <v>2.2200000000000002</v>
      </c>
      <c r="BS19">
        <v>2.52</v>
      </c>
      <c r="BT19">
        <v>2.12</v>
      </c>
      <c r="BU19">
        <v>1.89</v>
      </c>
      <c r="BV19">
        <v>1.74</v>
      </c>
      <c r="BW19">
        <v>1.23</v>
      </c>
      <c r="BX19">
        <v>1.77</v>
      </c>
      <c r="BY19">
        <v>1.89</v>
      </c>
      <c r="BZ19">
        <v>2.0699999999999998</v>
      </c>
      <c r="CA19">
        <v>1.75</v>
      </c>
      <c r="CB19">
        <v>1.8</v>
      </c>
      <c r="CC19">
        <v>1.83</v>
      </c>
      <c r="CD19">
        <v>1.52</v>
      </c>
      <c r="CE19">
        <v>1.32</v>
      </c>
      <c r="CF19">
        <v>1.1299999999999999</v>
      </c>
      <c r="CG19">
        <v>1.19</v>
      </c>
      <c r="CH19">
        <v>1.07</v>
      </c>
      <c r="CI19">
        <v>0.94</v>
      </c>
      <c r="CJ19">
        <v>1.02</v>
      </c>
      <c r="CK19">
        <v>1.19</v>
      </c>
      <c r="CL19">
        <v>1.36</v>
      </c>
      <c r="CM19">
        <v>1.33</v>
      </c>
      <c r="CN19">
        <v>1.17</v>
      </c>
      <c r="CO19">
        <v>1.31</v>
      </c>
      <c r="CP19">
        <v>1.06</v>
      </c>
      <c r="CQ19">
        <v>0.98</v>
      </c>
      <c r="CR19">
        <v>0.83</v>
      </c>
      <c r="CS19">
        <v>0.82</v>
      </c>
      <c r="CT19">
        <v>0.85</v>
      </c>
      <c r="CU19">
        <v>0.68</v>
      </c>
      <c r="CV19">
        <v>0.63</v>
      </c>
      <c r="CW19">
        <v>0.89</v>
      </c>
      <c r="CX19">
        <v>0.76</v>
      </c>
      <c r="CY19">
        <v>0.62</v>
      </c>
      <c r="CZ19">
        <v>0.61</v>
      </c>
      <c r="DA19">
        <v>0.71</v>
      </c>
      <c r="DB19">
        <v>0.86</v>
      </c>
      <c r="DC19">
        <v>1.08</v>
      </c>
      <c r="DD19">
        <v>0.88</v>
      </c>
      <c r="DE19">
        <v>0.98</v>
      </c>
      <c r="DF19">
        <v>0.6</v>
      </c>
      <c r="DG19">
        <v>0.69</v>
      </c>
      <c r="DH19">
        <v>0.95</v>
      </c>
      <c r="DI19">
        <v>0.87</v>
      </c>
      <c r="DJ19">
        <v>0.71</v>
      </c>
    </row>
    <row r="20" spans="1:124" x14ac:dyDescent="0.3">
      <c r="A20" t="s">
        <v>311</v>
      </c>
      <c r="B20" s="5" t="str">
        <f t="shared" si="1"/>
        <v>ERO CN Equity</v>
      </c>
      <c r="C20" t="s">
        <v>91</v>
      </c>
      <c r="D20" t="s">
        <v>6</v>
      </c>
      <c r="E20" t="s">
        <v>6</v>
      </c>
      <c r="F20">
        <v>45.68</v>
      </c>
      <c r="G20" s="2">
        <v>42005</v>
      </c>
      <c r="H20" s="2" t="s">
        <v>722</v>
      </c>
      <c r="I20" s="3">
        <v>43039</v>
      </c>
      <c r="J20" s="3">
        <v>43069</v>
      </c>
      <c r="K20" s="3" t="s">
        <v>694</v>
      </c>
      <c r="L20" s="3">
        <v>43131</v>
      </c>
      <c r="M20" s="3">
        <v>43159</v>
      </c>
      <c r="N20" s="3" t="s">
        <v>695</v>
      </c>
      <c r="O20" s="3">
        <v>43220</v>
      </c>
      <c r="P20" s="3">
        <v>43251</v>
      </c>
      <c r="Q20" s="3" t="s">
        <v>696</v>
      </c>
      <c r="R20" s="3">
        <v>43312</v>
      </c>
      <c r="S20" s="3">
        <v>43343</v>
      </c>
      <c r="T20" s="3" t="s">
        <v>697</v>
      </c>
      <c r="U20" s="3">
        <v>43404</v>
      </c>
      <c r="V20" s="3">
        <v>43434</v>
      </c>
      <c r="W20" s="3" t="s">
        <v>698</v>
      </c>
      <c r="X20" s="3">
        <v>43496</v>
      </c>
      <c r="Y20" s="3">
        <v>43524</v>
      </c>
      <c r="Z20" s="3" t="s">
        <v>699</v>
      </c>
      <c r="AA20" s="3">
        <v>43585</v>
      </c>
      <c r="AB20" s="3">
        <v>43616</v>
      </c>
      <c r="AC20" s="3" t="s">
        <v>700</v>
      </c>
      <c r="AD20" s="3">
        <v>43677</v>
      </c>
      <c r="AE20" s="3">
        <v>43707</v>
      </c>
      <c r="AF20" s="3" t="s">
        <v>701</v>
      </c>
      <c r="AG20" s="3">
        <v>43769</v>
      </c>
      <c r="AH20" s="3">
        <v>43798</v>
      </c>
      <c r="AI20" s="3" t="s">
        <v>702</v>
      </c>
      <c r="AJ20" s="3">
        <v>43861</v>
      </c>
      <c r="AK20" s="3">
        <v>43889</v>
      </c>
      <c r="AL20" s="3" t="s">
        <v>703</v>
      </c>
      <c r="AM20" s="3">
        <v>43951</v>
      </c>
      <c r="AN20" s="3">
        <v>43980</v>
      </c>
      <c r="AO20" s="3" t="s">
        <v>704</v>
      </c>
      <c r="AP20" s="3">
        <v>44043</v>
      </c>
      <c r="AQ20" s="3">
        <v>44074</v>
      </c>
      <c r="AR20" s="3" t="s">
        <v>705</v>
      </c>
      <c r="AS20" s="3">
        <v>44134</v>
      </c>
      <c r="AT20" s="3">
        <v>44165</v>
      </c>
      <c r="AU20" s="3" t="s">
        <v>706</v>
      </c>
      <c r="AV20" s="3">
        <v>44225</v>
      </c>
      <c r="AW20" s="3">
        <v>44253</v>
      </c>
      <c r="AX20" s="3" t="s">
        <v>707</v>
      </c>
      <c r="AY20" s="3">
        <v>44316</v>
      </c>
      <c r="AZ20" s="3">
        <v>44347</v>
      </c>
      <c r="BA20" s="3" t="s">
        <v>708</v>
      </c>
      <c r="BB20" s="3">
        <v>44407</v>
      </c>
      <c r="BC20" s="3">
        <v>44439</v>
      </c>
      <c r="BD20" s="3" t="s">
        <v>709</v>
      </c>
      <c r="BE20" s="3">
        <v>44498</v>
      </c>
      <c r="BF20" s="3">
        <v>44530</v>
      </c>
      <c r="BG20" s="3" t="s">
        <v>710</v>
      </c>
      <c r="BH20" s="3">
        <v>44592</v>
      </c>
      <c r="BI20" s="3">
        <v>44620</v>
      </c>
      <c r="BJ20" s="3" t="s">
        <v>711</v>
      </c>
      <c r="BK20" s="3">
        <v>44680</v>
      </c>
      <c r="BL20" s="3">
        <v>44712</v>
      </c>
      <c r="BM20" s="3" t="s">
        <v>712</v>
      </c>
      <c r="BN20" s="3">
        <v>44771</v>
      </c>
      <c r="BO20" s="3">
        <v>44804</v>
      </c>
      <c r="BP20" s="3" t="s">
        <v>713</v>
      </c>
      <c r="BQ20" s="3">
        <v>44865</v>
      </c>
      <c r="BR20" s="3">
        <v>44895</v>
      </c>
      <c r="BS20" s="3" t="s">
        <v>714</v>
      </c>
      <c r="BT20" s="3">
        <v>44957</v>
      </c>
      <c r="BU20" s="3">
        <v>44985</v>
      </c>
      <c r="BV20" s="3" t="s">
        <v>715</v>
      </c>
      <c r="BW20" s="3">
        <v>45044</v>
      </c>
      <c r="BX20" s="3">
        <v>45077</v>
      </c>
      <c r="BY20" s="3" t="s">
        <v>716</v>
      </c>
      <c r="BZ20" s="3">
        <v>45138</v>
      </c>
      <c r="CA20" s="3">
        <v>45169</v>
      </c>
      <c r="CB20" s="3" t="s">
        <v>717</v>
      </c>
      <c r="CC20" s="3">
        <v>45230</v>
      </c>
      <c r="CD20" s="3">
        <v>45260</v>
      </c>
      <c r="CE20" s="3" t="s">
        <v>718</v>
      </c>
      <c r="CF20" s="3">
        <v>45322</v>
      </c>
      <c r="CG20" s="3">
        <v>45351</v>
      </c>
      <c r="CH20" s="3" t="s">
        <v>719</v>
      </c>
      <c r="CI20" s="3">
        <v>45412</v>
      </c>
      <c r="CJ20" s="3">
        <v>45443</v>
      </c>
      <c r="CK20" s="3" t="s">
        <v>720</v>
      </c>
      <c r="CL20" s="3">
        <v>45504</v>
      </c>
      <c r="CM20" s="3">
        <v>45534</v>
      </c>
      <c r="CN20" s="3" t="s">
        <v>721</v>
      </c>
      <c r="CO20" s="3">
        <v>45596</v>
      </c>
      <c r="CP20" s="3">
        <v>45625</v>
      </c>
      <c r="CQ20" s="3" t="s">
        <v>722</v>
      </c>
    </row>
    <row r="21" spans="1:124" x14ac:dyDescent="0.3">
      <c r="B21" s="5"/>
      <c r="G21" s="2"/>
      <c r="H21" s="2"/>
      <c r="I21" s="4">
        <v>5.12</v>
      </c>
      <c r="J21">
        <v>6.5</v>
      </c>
      <c r="K21">
        <v>7.58</v>
      </c>
      <c r="L21">
        <v>7.7</v>
      </c>
      <c r="M21">
        <v>8.06</v>
      </c>
      <c r="N21">
        <v>8.4</v>
      </c>
      <c r="O21">
        <v>8</v>
      </c>
      <c r="P21">
        <v>9.5</v>
      </c>
      <c r="Q21">
        <v>9.8000000000000007</v>
      </c>
      <c r="R21">
        <v>8.6</v>
      </c>
      <c r="S21">
        <v>8.7200000000000006</v>
      </c>
      <c r="T21">
        <v>12.2</v>
      </c>
      <c r="U21">
        <v>9.9</v>
      </c>
      <c r="V21">
        <v>9.74</v>
      </c>
      <c r="W21">
        <v>9.81</v>
      </c>
      <c r="X21">
        <v>12.89</v>
      </c>
      <c r="Y21">
        <v>16.48</v>
      </c>
      <c r="Z21">
        <v>15.97</v>
      </c>
      <c r="AA21">
        <v>18.37</v>
      </c>
      <c r="AB21">
        <v>16.600000000000001</v>
      </c>
      <c r="AC21">
        <v>22.18</v>
      </c>
      <c r="AD21">
        <v>24.93</v>
      </c>
      <c r="AE21">
        <v>20.149999999999999</v>
      </c>
      <c r="AF21">
        <v>19.350000000000001</v>
      </c>
      <c r="AG21">
        <v>16.46</v>
      </c>
      <c r="AH21">
        <v>20.5</v>
      </c>
      <c r="AI21">
        <v>23.61</v>
      </c>
      <c r="AJ21">
        <v>18.18</v>
      </c>
      <c r="AK21">
        <v>14.39</v>
      </c>
      <c r="AL21">
        <v>10.57</v>
      </c>
      <c r="AM21">
        <v>15.92</v>
      </c>
      <c r="AN21">
        <v>16.03</v>
      </c>
      <c r="AO21">
        <v>19.670000000000002</v>
      </c>
      <c r="AP21">
        <v>16.12</v>
      </c>
      <c r="AQ21">
        <v>19.89</v>
      </c>
      <c r="AR21">
        <v>19.41</v>
      </c>
      <c r="AS21">
        <v>17.45</v>
      </c>
      <c r="AT21">
        <v>22.28</v>
      </c>
      <c r="AU21">
        <v>20.420000000000002</v>
      </c>
      <c r="AV21">
        <v>18.670000000000002</v>
      </c>
      <c r="AW21">
        <v>22.45</v>
      </c>
      <c r="AX21">
        <v>21.63</v>
      </c>
      <c r="AY21">
        <v>24.27</v>
      </c>
      <c r="AZ21">
        <v>28.02</v>
      </c>
      <c r="BA21">
        <v>26.01</v>
      </c>
      <c r="BB21">
        <v>25.11</v>
      </c>
      <c r="BC21">
        <v>23.9</v>
      </c>
      <c r="BD21">
        <v>22.46</v>
      </c>
      <c r="BE21">
        <v>23.09</v>
      </c>
      <c r="BF21">
        <v>20.68</v>
      </c>
      <c r="BG21">
        <v>19.3</v>
      </c>
      <c r="BH21">
        <v>15.83</v>
      </c>
      <c r="BI21">
        <v>18.14</v>
      </c>
      <c r="BJ21">
        <v>18.309999999999999</v>
      </c>
      <c r="BK21">
        <v>18.47</v>
      </c>
      <c r="BL21">
        <v>15.69</v>
      </c>
      <c r="BM21">
        <v>10.87</v>
      </c>
      <c r="BN21">
        <v>12.67</v>
      </c>
      <c r="BO21">
        <v>12.46</v>
      </c>
      <c r="BP21">
        <v>15.27</v>
      </c>
      <c r="BQ21">
        <v>15.51</v>
      </c>
      <c r="BR21">
        <v>17.03</v>
      </c>
      <c r="BS21">
        <v>18.64</v>
      </c>
      <c r="BT21">
        <v>21.85</v>
      </c>
      <c r="BU21">
        <v>21.4</v>
      </c>
      <c r="BV21">
        <v>23.91</v>
      </c>
      <c r="BW21">
        <v>26.68</v>
      </c>
      <c r="BX21">
        <v>22.47</v>
      </c>
      <c r="BY21">
        <v>26.8</v>
      </c>
      <c r="BZ21">
        <v>31.7</v>
      </c>
      <c r="CA21">
        <v>27.95</v>
      </c>
      <c r="CB21">
        <v>23.42</v>
      </c>
      <c r="CC21">
        <v>18.82</v>
      </c>
      <c r="CD21">
        <v>16.72</v>
      </c>
      <c r="CE21">
        <v>20.95</v>
      </c>
      <c r="CF21">
        <v>21.05</v>
      </c>
      <c r="CG21">
        <v>23.12</v>
      </c>
      <c r="CH21">
        <v>26.12</v>
      </c>
      <c r="CI21">
        <v>28.07</v>
      </c>
      <c r="CJ21">
        <v>29.02</v>
      </c>
      <c r="CK21">
        <v>29.24</v>
      </c>
      <c r="CL21">
        <v>27</v>
      </c>
      <c r="CM21">
        <v>27.71</v>
      </c>
      <c r="CN21">
        <v>30.11</v>
      </c>
      <c r="CO21">
        <v>25.57</v>
      </c>
      <c r="CP21">
        <v>21.39</v>
      </c>
      <c r="CQ21">
        <v>19.38</v>
      </c>
    </row>
    <row r="22" spans="1:124" x14ac:dyDescent="0.3">
      <c r="A22" t="s">
        <v>317</v>
      </c>
      <c r="B22" s="5" t="str">
        <f t="shared" si="1"/>
        <v>FSV CN Equity</v>
      </c>
      <c r="C22" t="s">
        <v>97</v>
      </c>
      <c r="D22" t="s">
        <v>6</v>
      </c>
      <c r="E22" t="s">
        <v>6</v>
      </c>
      <c r="F22">
        <v>210.96</v>
      </c>
      <c r="G22" s="2">
        <v>42005</v>
      </c>
      <c r="H22" s="2" t="s">
        <v>722</v>
      </c>
      <c r="I22" s="3">
        <v>42153</v>
      </c>
      <c r="J22" s="3" t="s">
        <v>684</v>
      </c>
      <c r="K22" s="3">
        <v>42216</v>
      </c>
      <c r="L22" s="3">
        <v>42247</v>
      </c>
      <c r="M22" s="3" t="s">
        <v>685</v>
      </c>
      <c r="N22" s="3">
        <v>42307</v>
      </c>
      <c r="O22" s="3">
        <v>42338</v>
      </c>
      <c r="P22" s="3" t="s">
        <v>686</v>
      </c>
      <c r="Q22" s="3">
        <v>42398</v>
      </c>
      <c r="R22" s="3">
        <v>42429</v>
      </c>
      <c r="S22" s="3" t="s">
        <v>687</v>
      </c>
      <c r="T22" s="3">
        <v>42489</v>
      </c>
      <c r="U22" s="3">
        <v>42521</v>
      </c>
      <c r="V22" s="3" t="s">
        <v>688</v>
      </c>
      <c r="W22" s="3">
        <v>42580</v>
      </c>
      <c r="X22" s="3">
        <v>42613</v>
      </c>
      <c r="Y22" s="3" t="s">
        <v>689</v>
      </c>
      <c r="Z22" s="3">
        <v>42674</v>
      </c>
      <c r="AA22" s="3">
        <v>42704</v>
      </c>
      <c r="AB22" s="3" t="s">
        <v>690</v>
      </c>
      <c r="AC22" s="3">
        <v>42766</v>
      </c>
      <c r="AD22" s="3">
        <v>42794</v>
      </c>
      <c r="AE22" s="3" t="s">
        <v>691</v>
      </c>
      <c r="AF22" s="3">
        <v>42853</v>
      </c>
      <c r="AG22" s="3">
        <v>42886</v>
      </c>
      <c r="AH22" s="3" t="s">
        <v>692</v>
      </c>
      <c r="AI22" s="3">
        <v>42947</v>
      </c>
      <c r="AJ22" s="3">
        <v>42978</v>
      </c>
      <c r="AK22" s="3" t="s">
        <v>693</v>
      </c>
      <c r="AL22" s="3">
        <v>43039</v>
      </c>
      <c r="AM22" s="3">
        <v>43069</v>
      </c>
      <c r="AN22" s="3" t="s">
        <v>694</v>
      </c>
      <c r="AO22" s="3">
        <v>43131</v>
      </c>
      <c r="AP22" s="3">
        <v>43159</v>
      </c>
      <c r="AQ22" s="3" t="s">
        <v>695</v>
      </c>
      <c r="AR22" s="3">
        <v>43220</v>
      </c>
      <c r="AS22" s="3">
        <v>43251</v>
      </c>
      <c r="AT22" s="3" t="s">
        <v>696</v>
      </c>
      <c r="AU22" s="3">
        <v>43312</v>
      </c>
      <c r="AV22" s="3">
        <v>43343</v>
      </c>
      <c r="AW22" s="3" t="s">
        <v>697</v>
      </c>
      <c r="AX22" s="3">
        <v>43404</v>
      </c>
      <c r="AY22" s="3">
        <v>43434</v>
      </c>
      <c r="AZ22" s="3" t="s">
        <v>698</v>
      </c>
      <c r="BA22" s="3">
        <v>43496</v>
      </c>
      <c r="BB22" s="3">
        <v>43524</v>
      </c>
      <c r="BC22" s="3" t="s">
        <v>699</v>
      </c>
      <c r="BD22" s="3">
        <v>43585</v>
      </c>
      <c r="BE22" s="3">
        <v>43616</v>
      </c>
      <c r="BF22" s="3" t="s">
        <v>700</v>
      </c>
      <c r="BG22" s="3">
        <v>43677</v>
      </c>
      <c r="BH22" s="3">
        <v>43707</v>
      </c>
      <c r="BI22" s="3" t="s">
        <v>701</v>
      </c>
      <c r="BJ22" s="3">
        <v>43769</v>
      </c>
      <c r="BK22" s="3">
        <v>43798</v>
      </c>
      <c r="BL22" s="3" t="s">
        <v>702</v>
      </c>
      <c r="BM22" s="3">
        <v>43861</v>
      </c>
      <c r="BN22" s="3">
        <v>43889</v>
      </c>
      <c r="BO22" s="3" t="s">
        <v>703</v>
      </c>
      <c r="BP22" s="3">
        <v>43951</v>
      </c>
      <c r="BQ22" s="3">
        <v>43980</v>
      </c>
      <c r="BR22" s="3" t="s">
        <v>704</v>
      </c>
      <c r="BS22" s="3">
        <v>44043</v>
      </c>
      <c r="BT22" s="3">
        <v>44074</v>
      </c>
      <c r="BU22" s="3" t="s">
        <v>705</v>
      </c>
      <c r="BV22" s="3">
        <v>44134</v>
      </c>
      <c r="BW22" s="3">
        <v>44165</v>
      </c>
      <c r="BX22" s="3" t="s">
        <v>706</v>
      </c>
      <c r="BY22" s="3">
        <v>44225</v>
      </c>
      <c r="BZ22" s="3">
        <v>44253</v>
      </c>
      <c r="CA22" s="3" t="s">
        <v>707</v>
      </c>
      <c r="CB22" s="3">
        <v>44316</v>
      </c>
      <c r="CC22" s="3">
        <v>44347</v>
      </c>
      <c r="CD22" s="3" t="s">
        <v>708</v>
      </c>
      <c r="CE22" s="3">
        <v>44407</v>
      </c>
      <c r="CF22" s="3">
        <v>44439</v>
      </c>
      <c r="CG22" s="3" t="s">
        <v>709</v>
      </c>
      <c r="CH22" s="3">
        <v>44498</v>
      </c>
      <c r="CI22" s="3">
        <v>44530</v>
      </c>
      <c r="CJ22" s="3" t="s">
        <v>710</v>
      </c>
      <c r="CK22" s="3">
        <v>44592</v>
      </c>
      <c r="CL22" s="3">
        <v>44620</v>
      </c>
      <c r="CM22" s="3" t="s">
        <v>711</v>
      </c>
      <c r="CN22" s="3">
        <v>44680</v>
      </c>
      <c r="CO22" s="3">
        <v>44712</v>
      </c>
      <c r="CP22" s="3" t="s">
        <v>712</v>
      </c>
      <c r="CQ22" s="3">
        <v>44771</v>
      </c>
      <c r="CR22" s="3">
        <v>44804</v>
      </c>
      <c r="CS22" s="3" t="s">
        <v>713</v>
      </c>
      <c r="CT22" s="3">
        <v>44865</v>
      </c>
      <c r="CU22" s="3">
        <v>44895</v>
      </c>
      <c r="CV22" s="3" t="s">
        <v>714</v>
      </c>
      <c r="CW22" s="3">
        <v>44957</v>
      </c>
      <c r="CX22" s="3">
        <v>44985</v>
      </c>
      <c r="CY22" s="3" t="s">
        <v>715</v>
      </c>
      <c r="CZ22" s="3">
        <v>45044</v>
      </c>
      <c r="DA22" s="3">
        <v>45077</v>
      </c>
      <c r="DB22" s="3" t="s">
        <v>716</v>
      </c>
      <c r="DC22" s="3">
        <v>45138</v>
      </c>
      <c r="DD22" s="3">
        <v>45169</v>
      </c>
      <c r="DE22" s="3" t="s">
        <v>717</v>
      </c>
      <c r="DF22" s="3">
        <v>45230</v>
      </c>
      <c r="DG22" s="3">
        <v>45260</v>
      </c>
      <c r="DH22" s="3" t="s">
        <v>718</v>
      </c>
      <c r="DI22" s="3">
        <v>45322</v>
      </c>
      <c r="DJ22" s="3">
        <v>45351</v>
      </c>
      <c r="DK22" s="3" t="s">
        <v>719</v>
      </c>
      <c r="DL22" s="3">
        <v>45412</v>
      </c>
      <c r="DM22" s="3">
        <v>45443</v>
      </c>
      <c r="DN22" s="3" t="s">
        <v>720</v>
      </c>
      <c r="DO22" s="3">
        <v>45504</v>
      </c>
      <c r="DP22" s="3">
        <v>45534</v>
      </c>
      <c r="DQ22" s="3" t="s">
        <v>721</v>
      </c>
      <c r="DR22" s="3">
        <v>45596</v>
      </c>
      <c r="DS22" s="3">
        <v>45625</v>
      </c>
      <c r="DT22" s="3" t="s">
        <v>722</v>
      </c>
    </row>
    <row r="23" spans="1:124" x14ac:dyDescent="0.3">
      <c r="B23" s="5"/>
      <c r="G23" s="2"/>
      <c r="H23" s="2"/>
      <c r="I23" s="4">
        <v>26.2</v>
      </c>
      <c r="J23">
        <v>32.306399999999996</v>
      </c>
      <c r="K23">
        <v>36.381900000000002</v>
      </c>
      <c r="L23">
        <v>39.238500000000002</v>
      </c>
      <c r="M23">
        <v>40.249699999999997</v>
      </c>
      <c r="N23">
        <v>42.927999999999997</v>
      </c>
      <c r="O23">
        <v>50.748399999999997</v>
      </c>
      <c r="P23">
        <v>52.297899999999998</v>
      </c>
      <c r="Q23">
        <v>50.043199999999999</v>
      </c>
      <c r="R23">
        <v>49.350900000000003</v>
      </c>
      <c r="S23">
        <v>50.0398</v>
      </c>
      <c r="T23">
        <v>52.8917</v>
      </c>
      <c r="U23">
        <v>58.248399999999997</v>
      </c>
      <c r="V23">
        <v>55.5717</v>
      </c>
      <c r="W23">
        <v>60.518500000000003</v>
      </c>
      <c r="X23">
        <v>59.211300000000001</v>
      </c>
      <c r="Y23">
        <v>57.522199999999998</v>
      </c>
      <c r="Z23">
        <v>51.234499999999997</v>
      </c>
      <c r="AA23">
        <v>54.986400000000003</v>
      </c>
      <c r="AB23">
        <v>60.227499999999999</v>
      </c>
      <c r="AC23">
        <v>61.370800000000003</v>
      </c>
      <c r="AD23">
        <v>72.293700000000001</v>
      </c>
      <c r="AE23">
        <v>76.135599999999997</v>
      </c>
      <c r="AF23">
        <v>80.434200000000004</v>
      </c>
      <c r="AG23">
        <v>80.017600000000002</v>
      </c>
      <c r="AH23">
        <v>78.940399999999997</v>
      </c>
      <c r="AI23">
        <v>76.227199999999996</v>
      </c>
      <c r="AJ23">
        <v>82.526499999999999</v>
      </c>
      <c r="AK23">
        <v>77.9251</v>
      </c>
      <c r="AL23">
        <v>85.357399999999998</v>
      </c>
      <c r="AM23">
        <v>83.513599999999997</v>
      </c>
      <c r="AN23">
        <v>83.718400000000003</v>
      </c>
      <c r="AO23">
        <v>77.996300000000005</v>
      </c>
      <c r="AP23">
        <v>85.032300000000006</v>
      </c>
      <c r="AQ23">
        <v>90.056200000000004</v>
      </c>
      <c r="AR23">
        <v>85.849599999999995</v>
      </c>
      <c r="AS23">
        <v>87.032399999999996</v>
      </c>
      <c r="AT23">
        <v>95.551900000000003</v>
      </c>
      <c r="AU23">
        <v>103.1395</v>
      </c>
      <c r="AV23">
        <v>106.6944</v>
      </c>
      <c r="AW23">
        <v>104.45489999999999</v>
      </c>
      <c r="AX23">
        <v>92.442599999999999</v>
      </c>
      <c r="AY23">
        <v>96.472200000000001</v>
      </c>
      <c r="AZ23">
        <v>89.857299999999995</v>
      </c>
      <c r="BA23">
        <v>102.383</v>
      </c>
      <c r="BB23">
        <v>109.5762</v>
      </c>
      <c r="BC23">
        <v>114.3772</v>
      </c>
      <c r="BD23">
        <v>112.0042</v>
      </c>
      <c r="BE23">
        <v>117.68219999999999</v>
      </c>
      <c r="BF23">
        <v>121.2466</v>
      </c>
      <c r="BG23">
        <v>133.27510000000001</v>
      </c>
      <c r="BH23">
        <v>133.08260000000001</v>
      </c>
      <c r="BI23">
        <v>130.8954</v>
      </c>
      <c r="BJ23">
        <v>110.78360000000001</v>
      </c>
      <c r="BK23">
        <v>122.4633</v>
      </c>
      <c r="BL23">
        <v>116.6827</v>
      </c>
      <c r="BM23">
        <v>125.67829999999999</v>
      </c>
      <c r="BN23">
        <v>128.54490000000001</v>
      </c>
      <c r="BO23">
        <v>104.96339999999999</v>
      </c>
      <c r="BP23">
        <v>116.4057</v>
      </c>
      <c r="BQ23">
        <v>123.7953</v>
      </c>
      <c r="BR23">
        <v>132.494</v>
      </c>
      <c r="BS23">
        <v>155.2141</v>
      </c>
      <c r="BT23">
        <v>158.13050000000001</v>
      </c>
      <c r="BU23">
        <v>170.46619999999999</v>
      </c>
      <c r="BV23">
        <v>173.30860000000001</v>
      </c>
      <c r="BW23">
        <v>171.8244</v>
      </c>
      <c r="BX23">
        <v>169.21619999999999</v>
      </c>
      <c r="BY23">
        <v>169.66300000000001</v>
      </c>
      <c r="BZ23">
        <v>187.54419999999999</v>
      </c>
      <c r="CA23">
        <v>181.40799999999999</v>
      </c>
      <c r="CB23">
        <v>194.1671</v>
      </c>
      <c r="CC23">
        <v>190.59800000000001</v>
      </c>
      <c r="CD23">
        <v>206.97829999999999</v>
      </c>
      <c r="CE23">
        <v>226.22460000000001</v>
      </c>
      <c r="CF23">
        <v>228.11330000000001</v>
      </c>
      <c r="CG23">
        <v>223.15350000000001</v>
      </c>
      <c r="CH23">
        <v>240.53809999999999</v>
      </c>
      <c r="CI23">
        <v>239.2713</v>
      </c>
      <c r="CJ23">
        <v>242.4803</v>
      </c>
      <c r="CK23">
        <v>197.70050000000001</v>
      </c>
      <c r="CL23">
        <v>175.9982</v>
      </c>
      <c r="CM23">
        <v>176.62129999999999</v>
      </c>
      <c r="CN23">
        <v>156.45189999999999</v>
      </c>
      <c r="CO23">
        <v>158.2002</v>
      </c>
      <c r="CP23">
        <v>152.76439999999999</v>
      </c>
      <c r="CQ23">
        <v>167.60640000000001</v>
      </c>
      <c r="CR23">
        <v>160.73820000000001</v>
      </c>
      <c r="CS23">
        <v>161.1507</v>
      </c>
      <c r="CT23">
        <v>166.9135</v>
      </c>
      <c r="CU23">
        <v>170.7945</v>
      </c>
      <c r="CV23">
        <v>162.7749</v>
      </c>
      <c r="CW23">
        <v>186.6694</v>
      </c>
      <c r="CX23">
        <v>183.63589999999999</v>
      </c>
      <c r="CY23">
        <v>187.25129999999999</v>
      </c>
      <c r="CZ23">
        <v>200.3982</v>
      </c>
      <c r="DA23">
        <v>193.9083</v>
      </c>
      <c r="DB23">
        <v>200.91829999999999</v>
      </c>
      <c r="DC23">
        <v>203.38030000000001</v>
      </c>
      <c r="DD23">
        <v>201.2236</v>
      </c>
      <c r="DE23">
        <v>194.85849999999999</v>
      </c>
      <c r="DF23">
        <v>193.54669999999999</v>
      </c>
      <c r="DG23">
        <v>210.0282</v>
      </c>
      <c r="DH23">
        <v>212.00649999999999</v>
      </c>
      <c r="DI23">
        <v>222.24879999999999</v>
      </c>
      <c r="DJ23">
        <v>220.58949999999999</v>
      </c>
      <c r="DK23">
        <v>221.82570000000001</v>
      </c>
      <c r="DL23">
        <v>200.01410000000001</v>
      </c>
      <c r="DM23">
        <v>197.93680000000001</v>
      </c>
      <c r="DN23">
        <v>206.28960000000001</v>
      </c>
      <c r="DO23">
        <v>238.52109999999999</v>
      </c>
      <c r="DP23">
        <v>240.70089999999999</v>
      </c>
      <c r="DQ23">
        <v>245.18090000000001</v>
      </c>
      <c r="DR23">
        <v>255.78749999999999</v>
      </c>
      <c r="DS23">
        <v>270.98790000000002</v>
      </c>
      <c r="DT23">
        <v>258.71319999999997</v>
      </c>
    </row>
    <row r="24" spans="1:124" x14ac:dyDescent="0.3">
      <c r="A24" t="s">
        <v>322</v>
      </c>
      <c r="B24" s="5" t="str">
        <f t="shared" si="1"/>
        <v>GFL CN Equity</v>
      </c>
      <c r="C24" t="s">
        <v>102</v>
      </c>
      <c r="D24" t="s">
        <v>6</v>
      </c>
      <c r="E24" t="s">
        <v>6</v>
      </c>
      <c r="F24">
        <v>58.49</v>
      </c>
      <c r="G24" s="2">
        <v>42005</v>
      </c>
      <c r="H24" s="2" t="s">
        <v>722</v>
      </c>
      <c r="I24" s="3" t="s">
        <v>703</v>
      </c>
      <c r="J24" s="3">
        <v>43951</v>
      </c>
      <c r="K24" s="3">
        <v>43980</v>
      </c>
      <c r="L24" s="3" t="s">
        <v>704</v>
      </c>
      <c r="M24" s="3">
        <v>44043</v>
      </c>
      <c r="N24" s="3">
        <v>44074</v>
      </c>
      <c r="O24" s="3" t="s">
        <v>705</v>
      </c>
      <c r="P24" s="3">
        <v>44134</v>
      </c>
      <c r="Q24" s="3">
        <v>44165</v>
      </c>
      <c r="R24" s="3" t="s">
        <v>706</v>
      </c>
      <c r="S24" s="3">
        <v>44225</v>
      </c>
      <c r="T24" s="3">
        <v>44253</v>
      </c>
      <c r="U24" s="3" t="s">
        <v>707</v>
      </c>
      <c r="V24" s="3">
        <v>44316</v>
      </c>
      <c r="W24" s="3">
        <v>44347</v>
      </c>
      <c r="X24" s="3" t="s">
        <v>708</v>
      </c>
      <c r="Y24" s="3">
        <v>44407</v>
      </c>
      <c r="Z24" s="3">
        <v>44439</v>
      </c>
      <c r="AA24" s="3" t="s">
        <v>709</v>
      </c>
      <c r="AB24" s="3">
        <v>44498</v>
      </c>
      <c r="AC24" s="3">
        <v>44530</v>
      </c>
      <c r="AD24" s="3" t="s">
        <v>710</v>
      </c>
      <c r="AE24" s="3">
        <v>44592</v>
      </c>
      <c r="AF24" s="3">
        <v>44620</v>
      </c>
      <c r="AG24" s="3" t="s">
        <v>711</v>
      </c>
      <c r="AH24" s="3">
        <v>44680</v>
      </c>
      <c r="AI24" s="3">
        <v>44712</v>
      </c>
      <c r="AJ24" s="3" t="s">
        <v>712</v>
      </c>
      <c r="AK24" s="3">
        <v>44771</v>
      </c>
      <c r="AL24" s="3">
        <v>44804</v>
      </c>
      <c r="AM24" s="3" t="s">
        <v>713</v>
      </c>
      <c r="AN24" s="3">
        <v>44865</v>
      </c>
      <c r="AO24" s="3">
        <v>44895</v>
      </c>
      <c r="AP24" s="3" t="s">
        <v>714</v>
      </c>
      <c r="AQ24" s="3">
        <v>44957</v>
      </c>
      <c r="AR24" s="3">
        <v>44985</v>
      </c>
      <c r="AS24" s="3" t="s">
        <v>715</v>
      </c>
      <c r="AT24" s="3">
        <v>45044</v>
      </c>
      <c r="AU24" s="3">
        <v>45077</v>
      </c>
      <c r="AV24" s="3" t="s">
        <v>716</v>
      </c>
      <c r="AW24" s="3">
        <v>45138</v>
      </c>
      <c r="AX24" s="3">
        <v>45169</v>
      </c>
      <c r="AY24" s="3" t="s">
        <v>717</v>
      </c>
      <c r="AZ24" s="3">
        <v>45230</v>
      </c>
      <c r="BA24" s="3">
        <v>45260</v>
      </c>
      <c r="BB24" s="3" t="s">
        <v>718</v>
      </c>
      <c r="BC24" s="3">
        <v>45322</v>
      </c>
      <c r="BD24" s="3">
        <v>45351</v>
      </c>
      <c r="BE24" s="3" t="s">
        <v>719</v>
      </c>
      <c r="BF24" s="3">
        <v>45412</v>
      </c>
      <c r="BG24" s="3">
        <v>45443</v>
      </c>
      <c r="BH24" s="3" t="s">
        <v>720</v>
      </c>
      <c r="BI24" s="3">
        <v>45504</v>
      </c>
      <c r="BJ24" s="3">
        <v>45534</v>
      </c>
      <c r="BK24" s="3" t="s">
        <v>721</v>
      </c>
      <c r="BL24" s="3">
        <v>45596</v>
      </c>
      <c r="BM24" s="3">
        <v>45625</v>
      </c>
      <c r="BN24" s="3" t="s">
        <v>722</v>
      </c>
    </row>
    <row r="25" spans="1:124" x14ac:dyDescent="0.3">
      <c r="B25" s="5"/>
      <c r="G25" s="2"/>
      <c r="H25" s="2"/>
      <c r="I25" s="4">
        <v>21.57</v>
      </c>
      <c r="J25">
        <v>23.963100000000001</v>
      </c>
      <c r="K25">
        <v>26.461500000000001</v>
      </c>
      <c r="L25">
        <v>25.271799999999999</v>
      </c>
      <c r="M25">
        <v>28.647400000000001</v>
      </c>
      <c r="N25">
        <v>23.5289</v>
      </c>
      <c r="O25">
        <v>28.082000000000001</v>
      </c>
      <c r="P25">
        <v>25.355499999999999</v>
      </c>
      <c r="Q25">
        <v>35.130600000000001</v>
      </c>
      <c r="R25">
        <v>36.827500000000001</v>
      </c>
      <c r="S25">
        <v>35.837200000000003</v>
      </c>
      <c r="T25">
        <v>39.212400000000002</v>
      </c>
      <c r="U25">
        <v>43.580399999999997</v>
      </c>
      <c r="V25">
        <v>40.217799999999997</v>
      </c>
      <c r="W25">
        <v>38.777900000000002</v>
      </c>
      <c r="X25">
        <v>39.344000000000001</v>
      </c>
      <c r="Y25">
        <v>43.1721</v>
      </c>
      <c r="Z25">
        <v>44.1556</v>
      </c>
      <c r="AA25">
        <v>46.778100000000002</v>
      </c>
      <c r="AB25">
        <v>50.567100000000003</v>
      </c>
      <c r="AC25">
        <v>48.9176</v>
      </c>
      <c r="AD25">
        <v>47.526499999999999</v>
      </c>
      <c r="AE25">
        <v>41.508400000000002</v>
      </c>
      <c r="AF25">
        <v>36.8367</v>
      </c>
      <c r="AG25">
        <v>40.414999999999999</v>
      </c>
      <c r="AH25">
        <v>38.480800000000002</v>
      </c>
      <c r="AI25">
        <v>38.381300000000003</v>
      </c>
      <c r="AJ25">
        <v>32.972099999999998</v>
      </c>
      <c r="AK25">
        <v>35.276299999999999</v>
      </c>
      <c r="AL25">
        <v>36.808300000000003</v>
      </c>
      <c r="AM25">
        <v>34.729100000000003</v>
      </c>
      <c r="AN25">
        <v>36.527700000000003</v>
      </c>
      <c r="AO25">
        <v>38.816899999999997</v>
      </c>
      <c r="AP25">
        <v>39.354399999999998</v>
      </c>
      <c r="AQ25">
        <v>40.833399999999997</v>
      </c>
      <c r="AR25">
        <v>41.351199999999999</v>
      </c>
      <c r="AS25">
        <v>46.399299999999997</v>
      </c>
      <c r="AT25">
        <v>49.016100000000002</v>
      </c>
      <c r="AU25">
        <v>48.806899999999999</v>
      </c>
      <c r="AV25">
        <v>51.177599999999998</v>
      </c>
      <c r="AW25">
        <v>44.868299999999998</v>
      </c>
      <c r="AX25">
        <v>43.632800000000003</v>
      </c>
      <c r="AY25">
        <v>42.975200000000001</v>
      </c>
      <c r="AZ25">
        <v>39.8232</v>
      </c>
      <c r="BA25">
        <v>38.816400000000002</v>
      </c>
      <c r="BB25">
        <v>45.564900000000002</v>
      </c>
      <c r="BC25">
        <v>45.562899999999999</v>
      </c>
      <c r="BD25">
        <v>48.793900000000001</v>
      </c>
      <c r="BE25">
        <v>46.580100000000002</v>
      </c>
      <c r="BF25">
        <v>43.825800000000001</v>
      </c>
      <c r="BG25">
        <v>42.8581</v>
      </c>
      <c r="BH25">
        <v>53.153599999999997</v>
      </c>
      <c r="BI25">
        <v>53.462800000000001</v>
      </c>
      <c r="BJ25">
        <v>58.283200000000001</v>
      </c>
      <c r="BK25">
        <v>53.842100000000002</v>
      </c>
      <c r="BL25">
        <v>58.153399999999998</v>
      </c>
      <c r="BM25">
        <v>66.299899999999994</v>
      </c>
      <c r="BN25">
        <v>63.973799999999997</v>
      </c>
    </row>
    <row r="26" spans="1:124" x14ac:dyDescent="0.3">
      <c r="A26" t="s">
        <v>325</v>
      </c>
      <c r="B26" s="5" t="str">
        <f t="shared" si="1"/>
        <v>GMIN CN Equity</v>
      </c>
      <c r="C26" t="s">
        <v>105</v>
      </c>
      <c r="D26" t="s">
        <v>6</v>
      </c>
      <c r="E26" t="s">
        <v>6</v>
      </c>
      <c r="F26">
        <v>43.17</v>
      </c>
      <c r="G26" s="2">
        <v>42005</v>
      </c>
      <c r="H26" s="2" t="s">
        <v>722</v>
      </c>
      <c r="I26" s="3">
        <v>43769</v>
      </c>
      <c r="J26" s="3">
        <v>43798</v>
      </c>
      <c r="K26" s="3" t="s">
        <v>702</v>
      </c>
      <c r="L26" s="3">
        <v>43889</v>
      </c>
      <c r="M26" s="3" t="s">
        <v>703</v>
      </c>
      <c r="N26" s="3">
        <v>43951</v>
      </c>
      <c r="O26" s="3">
        <v>43980</v>
      </c>
      <c r="P26" s="3" t="s">
        <v>704</v>
      </c>
      <c r="Q26" s="3">
        <v>44043</v>
      </c>
      <c r="R26" s="3">
        <v>44074</v>
      </c>
      <c r="S26" s="3" t="s">
        <v>705</v>
      </c>
      <c r="T26" s="3">
        <v>44134</v>
      </c>
      <c r="U26" s="3">
        <v>44165</v>
      </c>
      <c r="V26" s="3" t="s">
        <v>706</v>
      </c>
      <c r="W26" s="3">
        <v>44225</v>
      </c>
      <c r="X26" s="3">
        <v>44253</v>
      </c>
      <c r="Y26" s="3" t="s">
        <v>707</v>
      </c>
      <c r="Z26" s="3">
        <v>44316</v>
      </c>
      <c r="AA26" s="3">
        <v>44347</v>
      </c>
      <c r="AB26" s="3" t="s">
        <v>708</v>
      </c>
      <c r="AC26" s="3">
        <v>44407</v>
      </c>
      <c r="AD26" s="3">
        <v>44439</v>
      </c>
      <c r="AE26" s="3" t="s">
        <v>709</v>
      </c>
      <c r="AF26" s="3">
        <v>44498</v>
      </c>
      <c r="AG26" s="3">
        <v>44530</v>
      </c>
      <c r="AH26" s="3" t="s">
        <v>710</v>
      </c>
      <c r="AI26" s="3">
        <v>44592</v>
      </c>
      <c r="AJ26" s="3">
        <v>44620</v>
      </c>
      <c r="AK26" s="3" t="s">
        <v>711</v>
      </c>
      <c r="AL26" s="3">
        <v>44680</v>
      </c>
      <c r="AM26" s="3">
        <v>44712</v>
      </c>
      <c r="AN26" s="3" t="s">
        <v>712</v>
      </c>
      <c r="AO26" s="3">
        <v>44771</v>
      </c>
      <c r="AP26" s="3">
        <v>44804</v>
      </c>
      <c r="AQ26" s="3" t="s">
        <v>713</v>
      </c>
      <c r="AR26" s="3">
        <v>44865</v>
      </c>
      <c r="AS26" s="3">
        <v>44895</v>
      </c>
      <c r="AT26" s="3" t="s">
        <v>714</v>
      </c>
      <c r="AU26" s="3">
        <v>44957</v>
      </c>
      <c r="AV26" s="3">
        <v>44985</v>
      </c>
      <c r="AW26" s="3" t="s">
        <v>715</v>
      </c>
      <c r="AX26" s="3">
        <v>45044</v>
      </c>
      <c r="AY26" s="3">
        <v>45077</v>
      </c>
      <c r="AZ26" s="3" t="s">
        <v>716</v>
      </c>
      <c r="BA26" s="3">
        <v>45138</v>
      </c>
      <c r="BB26" s="3">
        <v>45169</v>
      </c>
      <c r="BC26" s="3" t="s">
        <v>717</v>
      </c>
      <c r="BD26" s="3">
        <v>45230</v>
      </c>
      <c r="BE26" s="3">
        <v>45260</v>
      </c>
      <c r="BF26" s="3" t="s">
        <v>718</v>
      </c>
      <c r="BG26" s="3">
        <v>45322</v>
      </c>
      <c r="BH26" s="3">
        <v>45351</v>
      </c>
      <c r="BI26" s="3" t="s">
        <v>719</v>
      </c>
      <c r="BJ26" s="3">
        <v>45412</v>
      </c>
      <c r="BK26" s="3">
        <v>45443</v>
      </c>
      <c r="BL26" s="3" t="s">
        <v>720</v>
      </c>
      <c r="BM26" s="3">
        <v>45504</v>
      </c>
      <c r="BN26" s="3">
        <v>45534</v>
      </c>
      <c r="BO26" s="3" t="s">
        <v>721</v>
      </c>
      <c r="BP26" s="3">
        <v>45596</v>
      </c>
      <c r="BQ26" s="3">
        <v>45625</v>
      </c>
      <c r="BR26" s="3" t="s">
        <v>722</v>
      </c>
    </row>
    <row r="27" spans="1:124" x14ac:dyDescent="0.3">
      <c r="B27" s="5"/>
      <c r="G27" s="2"/>
      <c r="H27" s="2"/>
      <c r="I27" s="4">
        <v>0.76</v>
      </c>
      <c r="J27">
        <v>0.76</v>
      </c>
      <c r="K27">
        <v>0.76</v>
      </c>
      <c r="L27">
        <v>0.6</v>
      </c>
      <c r="M27">
        <v>0.6</v>
      </c>
      <c r="N27">
        <v>0.72</v>
      </c>
      <c r="O27">
        <v>0.72</v>
      </c>
      <c r="P27">
        <v>0.72</v>
      </c>
      <c r="Q27">
        <v>0.84</v>
      </c>
      <c r="R27">
        <v>0.56000000000000005</v>
      </c>
      <c r="S27">
        <v>1.6</v>
      </c>
      <c r="T27">
        <v>3.08</v>
      </c>
      <c r="U27">
        <v>5</v>
      </c>
      <c r="V27">
        <v>4.2</v>
      </c>
      <c r="W27">
        <v>5.8</v>
      </c>
      <c r="X27">
        <v>4.28</v>
      </c>
      <c r="Y27">
        <v>3.6</v>
      </c>
      <c r="Z27">
        <v>4</v>
      </c>
      <c r="AA27">
        <v>3.6</v>
      </c>
      <c r="AB27">
        <v>3.6</v>
      </c>
      <c r="AC27">
        <v>3.4</v>
      </c>
      <c r="AD27">
        <v>3.8</v>
      </c>
      <c r="AE27">
        <v>3.4</v>
      </c>
      <c r="AF27">
        <v>3.4</v>
      </c>
      <c r="AG27">
        <v>3.48</v>
      </c>
      <c r="AH27">
        <v>3.32</v>
      </c>
      <c r="AI27">
        <v>3</v>
      </c>
      <c r="AJ27">
        <v>3.32</v>
      </c>
      <c r="AK27">
        <v>3.4</v>
      </c>
      <c r="AL27">
        <v>3.2</v>
      </c>
      <c r="AM27">
        <v>2.76</v>
      </c>
      <c r="AN27">
        <v>2.92</v>
      </c>
      <c r="AO27">
        <v>3.16</v>
      </c>
      <c r="AP27">
        <v>3.2</v>
      </c>
      <c r="AQ27">
        <v>2.56</v>
      </c>
      <c r="AR27">
        <v>2.6</v>
      </c>
      <c r="AS27">
        <v>2.64</v>
      </c>
      <c r="AT27">
        <v>2.76</v>
      </c>
      <c r="AU27">
        <v>3.4</v>
      </c>
      <c r="AV27">
        <v>3.6</v>
      </c>
      <c r="AW27">
        <v>4.12</v>
      </c>
      <c r="AX27">
        <v>4.2</v>
      </c>
      <c r="AY27">
        <v>4.4000000000000004</v>
      </c>
      <c r="AZ27">
        <v>4.3600000000000003</v>
      </c>
      <c r="BA27">
        <v>5</v>
      </c>
      <c r="BB27">
        <v>5.08</v>
      </c>
      <c r="BC27">
        <v>4.5199999999999996</v>
      </c>
      <c r="BD27">
        <v>5.08</v>
      </c>
      <c r="BE27">
        <v>5.48</v>
      </c>
      <c r="BF27">
        <v>5.64</v>
      </c>
      <c r="BG27">
        <v>7.84</v>
      </c>
      <c r="BH27">
        <v>7.4</v>
      </c>
      <c r="BI27">
        <v>7.56</v>
      </c>
      <c r="BJ27">
        <v>8.4</v>
      </c>
      <c r="BK27">
        <v>8.36</v>
      </c>
      <c r="BL27">
        <v>9.44</v>
      </c>
      <c r="BM27">
        <v>9.69</v>
      </c>
      <c r="BN27">
        <v>8.57</v>
      </c>
      <c r="BO27">
        <v>9.3800000000000008</v>
      </c>
      <c r="BP27">
        <v>11.89</v>
      </c>
      <c r="BQ27">
        <v>10.67</v>
      </c>
      <c r="BR27">
        <v>10.8</v>
      </c>
    </row>
    <row r="28" spans="1:124" x14ac:dyDescent="0.3">
      <c r="A28" t="s">
        <v>329</v>
      </c>
      <c r="B28" s="5" t="str">
        <f t="shared" si="1"/>
        <v>H CN Equity</v>
      </c>
      <c r="C28" t="s">
        <v>109</v>
      </c>
      <c r="D28" t="s">
        <v>6</v>
      </c>
      <c r="E28" t="s">
        <v>6</v>
      </c>
      <c r="F28">
        <v>53.83</v>
      </c>
      <c r="G28" s="2">
        <v>42005</v>
      </c>
      <c r="H28" s="2" t="s">
        <v>722</v>
      </c>
      <c r="I28" s="3">
        <v>42338</v>
      </c>
      <c r="J28" s="3" t="s">
        <v>686</v>
      </c>
      <c r="K28" s="3">
        <v>42398</v>
      </c>
      <c r="L28" s="3">
        <v>42429</v>
      </c>
      <c r="M28" s="3" t="s">
        <v>687</v>
      </c>
      <c r="N28" s="3">
        <v>42489</v>
      </c>
      <c r="O28" s="3">
        <v>42521</v>
      </c>
      <c r="P28" s="3" t="s">
        <v>688</v>
      </c>
      <c r="Q28" s="3">
        <v>42580</v>
      </c>
      <c r="R28" s="3">
        <v>42613</v>
      </c>
      <c r="S28" s="3" t="s">
        <v>689</v>
      </c>
      <c r="T28" s="3">
        <v>42674</v>
      </c>
      <c r="U28" s="3">
        <v>42704</v>
      </c>
      <c r="V28" s="3" t="s">
        <v>690</v>
      </c>
      <c r="W28" s="3">
        <v>42766</v>
      </c>
      <c r="X28" s="3">
        <v>42794</v>
      </c>
      <c r="Y28" s="3" t="s">
        <v>691</v>
      </c>
      <c r="Z28" s="3">
        <v>42853</v>
      </c>
      <c r="AA28" s="3">
        <v>42886</v>
      </c>
      <c r="AB28" s="3" t="s">
        <v>692</v>
      </c>
      <c r="AC28" s="3">
        <v>42947</v>
      </c>
      <c r="AD28" s="3">
        <v>42978</v>
      </c>
      <c r="AE28" s="3" t="s">
        <v>693</v>
      </c>
      <c r="AF28" s="3">
        <v>43039</v>
      </c>
      <c r="AG28" s="3">
        <v>43069</v>
      </c>
      <c r="AH28" s="3" t="s">
        <v>694</v>
      </c>
      <c r="AI28" s="3">
        <v>43131</v>
      </c>
      <c r="AJ28" s="3">
        <v>43159</v>
      </c>
      <c r="AK28" s="3" t="s">
        <v>695</v>
      </c>
      <c r="AL28" s="3">
        <v>43220</v>
      </c>
      <c r="AM28" s="3">
        <v>43251</v>
      </c>
      <c r="AN28" s="3" t="s">
        <v>696</v>
      </c>
      <c r="AO28" s="3">
        <v>43312</v>
      </c>
      <c r="AP28" s="3">
        <v>43343</v>
      </c>
      <c r="AQ28" s="3" t="s">
        <v>697</v>
      </c>
      <c r="AR28" s="3">
        <v>43404</v>
      </c>
      <c r="AS28" s="3">
        <v>43434</v>
      </c>
      <c r="AT28" s="3" t="s">
        <v>698</v>
      </c>
      <c r="AU28" s="3">
        <v>43496</v>
      </c>
      <c r="AV28" s="3">
        <v>43524</v>
      </c>
      <c r="AW28" s="3" t="s">
        <v>699</v>
      </c>
      <c r="AX28" s="3">
        <v>43585</v>
      </c>
      <c r="AY28" s="3">
        <v>43616</v>
      </c>
      <c r="AZ28" s="3" t="s">
        <v>700</v>
      </c>
      <c r="BA28" s="3">
        <v>43677</v>
      </c>
      <c r="BB28" s="3">
        <v>43707</v>
      </c>
      <c r="BC28" s="3" t="s">
        <v>701</v>
      </c>
      <c r="BD28" s="3">
        <v>43769</v>
      </c>
      <c r="BE28" s="3">
        <v>43798</v>
      </c>
      <c r="BF28" s="3" t="s">
        <v>702</v>
      </c>
      <c r="BG28" s="3">
        <v>43861</v>
      </c>
      <c r="BH28" s="3">
        <v>43889</v>
      </c>
      <c r="BI28" s="3" t="s">
        <v>703</v>
      </c>
      <c r="BJ28" s="3">
        <v>43951</v>
      </c>
      <c r="BK28" s="3">
        <v>43980</v>
      </c>
      <c r="BL28" s="3" t="s">
        <v>704</v>
      </c>
      <c r="BM28" s="3">
        <v>44043</v>
      </c>
      <c r="BN28" s="3">
        <v>44074</v>
      </c>
      <c r="BO28" s="3" t="s">
        <v>705</v>
      </c>
      <c r="BP28" s="3">
        <v>44134</v>
      </c>
      <c r="BQ28" s="3">
        <v>44165</v>
      </c>
      <c r="BR28" s="3" t="s">
        <v>706</v>
      </c>
      <c r="BS28" s="3">
        <v>44225</v>
      </c>
      <c r="BT28" s="3">
        <v>44253</v>
      </c>
      <c r="BU28" s="3" t="s">
        <v>707</v>
      </c>
      <c r="BV28" s="3">
        <v>44316</v>
      </c>
      <c r="BW28" s="3">
        <v>44347</v>
      </c>
      <c r="BX28" s="3" t="s">
        <v>708</v>
      </c>
      <c r="BY28" s="3">
        <v>44407</v>
      </c>
      <c r="BZ28" s="3">
        <v>44439</v>
      </c>
      <c r="CA28" s="3" t="s">
        <v>709</v>
      </c>
      <c r="CB28" s="3">
        <v>44498</v>
      </c>
      <c r="CC28" s="3">
        <v>44530</v>
      </c>
      <c r="CD28" s="3" t="s">
        <v>710</v>
      </c>
      <c r="CE28" s="3">
        <v>44592</v>
      </c>
      <c r="CF28" s="3">
        <v>44620</v>
      </c>
      <c r="CG28" s="3" t="s">
        <v>711</v>
      </c>
      <c r="CH28" s="3">
        <v>44680</v>
      </c>
      <c r="CI28" s="3">
        <v>44712</v>
      </c>
      <c r="CJ28" s="3" t="s">
        <v>712</v>
      </c>
      <c r="CK28" s="3">
        <v>44771</v>
      </c>
      <c r="CL28" s="3">
        <v>44804</v>
      </c>
      <c r="CM28" s="3" t="s">
        <v>713</v>
      </c>
      <c r="CN28" s="3">
        <v>44865</v>
      </c>
      <c r="CO28" s="3">
        <v>44895</v>
      </c>
      <c r="CP28" s="3" t="s">
        <v>714</v>
      </c>
      <c r="CQ28" s="3">
        <v>44957</v>
      </c>
      <c r="CR28" s="3">
        <v>44985</v>
      </c>
      <c r="CS28" s="3" t="s">
        <v>715</v>
      </c>
      <c r="CT28" s="3">
        <v>45044</v>
      </c>
      <c r="CU28" s="3">
        <v>45077</v>
      </c>
      <c r="CV28" s="3" t="s">
        <v>716</v>
      </c>
      <c r="CW28" s="3">
        <v>45138</v>
      </c>
      <c r="CX28" s="3">
        <v>45169</v>
      </c>
      <c r="CY28" s="3" t="s">
        <v>717</v>
      </c>
      <c r="CZ28" s="3">
        <v>45230</v>
      </c>
      <c r="DA28" s="3">
        <v>45260</v>
      </c>
      <c r="DB28" s="3" t="s">
        <v>718</v>
      </c>
      <c r="DC28" s="3">
        <v>45322</v>
      </c>
      <c r="DD28" s="3">
        <v>45351</v>
      </c>
      <c r="DE28" s="3" t="s">
        <v>719</v>
      </c>
      <c r="DF28" s="3">
        <v>45412</v>
      </c>
      <c r="DG28" s="3">
        <v>45443</v>
      </c>
      <c r="DH28" s="3" t="s">
        <v>720</v>
      </c>
      <c r="DI28" s="3">
        <v>45504</v>
      </c>
      <c r="DJ28" s="3">
        <v>45534</v>
      </c>
      <c r="DK28" s="3" t="s">
        <v>721</v>
      </c>
      <c r="DL28" s="3">
        <v>45596</v>
      </c>
      <c r="DM28" s="3">
        <v>45625</v>
      </c>
      <c r="DN28" s="3" t="s">
        <v>722</v>
      </c>
    </row>
    <row r="29" spans="1:124" x14ac:dyDescent="0.3">
      <c r="B29" s="5"/>
      <c r="G29" s="2"/>
      <c r="H29" s="2"/>
      <c r="I29" s="4">
        <v>15.84</v>
      </c>
      <c r="J29">
        <v>15.6594</v>
      </c>
      <c r="K29">
        <v>15.6243</v>
      </c>
      <c r="L29">
        <v>16.249500000000001</v>
      </c>
      <c r="M29">
        <v>17.324100000000001</v>
      </c>
      <c r="N29">
        <v>16.7897</v>
      </c>
      <c r="O29">
        <v>17.416799999999999</v>
      </c>
      <c r="P29">
        <v>18.660299999999999</v>
      </c>
      <c r="Q29">
        <v>18.6387</v>
      </c>
      <c r="R29">
        <v>18.847200000000001</v>
      </c>
      <c r="S29">
        <v>18.790600000000001</v>
      </c>
      <c r="T29">
        <v>17.732600000000001</v>
      </c>
      <c r="U29">
        <v>16.725300000000001</v>
      </c>
      <c r="V29">
        <v>17.244199999999999</v>
      </c>
      <c r="W29">
        <v>17.587900000000001</v>
      </c>
      <c r="X29">
        <v>17.258800000000001</v>
      </c>
      <c r="Y29">
        <v>17.8948</v>
      </c>
      <c r="Z29">
        <v>17.739799999999999</v>
      </c>
      <c r="AA29">
        <v>17.5184</v>
      </c>
      <c r="AB29">
        <v>17.3032</v>
      </c>
      <c r="AC29">
        <v>16.655200000000001</v>
      </c>
      <c r="AD29">
        <v>17.258500000000002</v>
      </c>
      <c r="AE29">
        <v>17.085799999999999</v>
      </c>
      <c r="AF29">
        <v>17.153500000000001</v>
      </c>
      <c r="AG29">
        <v>17.100899999999999</v>
      </c>
      <c r="AH29">
        <v>17.009799999999998</v>
      </c>
      <c r="AI29">
        <v>16.865500000000001</v>
      </c>
      <c r="AJ29">
        <v>15.605</v>
      </c>
      <c r="AK29">
        <v>16.056100000000001</v>
      </c>
      <c r="AL29">
        <v>15.6493</v>
      </c>
      <c r="AM29">
        <v>14.935499999999999</v>
      </c>
      <c r="AN29">
        <v>15.563599999999999</v>
      </c>
      <c r="AO29">
        <v>14.7559</v>
      </c>
      <c r="AP29">
        <v>14.9734</v>
      </c>
      <c r="AQ29">
        <v>15.4361</v>
      </c>
      <c r="AR29">
        <v>15.0509</v>
      </c>
      <c r="AS29">
        <v>15.4518</v>
      </c>
      <c r="AT29">
        <v>16.089600000000001</v>
      </c>
      <c r="AU29">
        <v>16.3598</v>
      </c>
      <c r="AV29">
        <v>16.407399999999999</v>
      </c>
      <c r="AW29">
        <v>16.6815</v>
      </c>
      <c r="AX29">
        <v>17.4208</v>
      </c>
      <c r="AY29">
        <v>18.4011</v>
      </c>
      <c r="AZ29">
        <v>18.547000000000001</v>
      </c>
      <c r="BA29">
        <v>18.928699999999999</v>
      </c>
      <c r="BB29">
        <v>20.0411</v>
      </c>
      <c r="BC29">
        <v>20.086600000000001</v>
      </c>
      <c r="BD29">
        <v>20.086600000000001</v>
      </c>
      <c r="BE29">
        <v>20.5213</v>
      </c>
      <c r="BF29">
        <v>20.761900000000001</v>
      </c>
      <c r="BG29">
        <v>22.2685</v>
      </c>
      <c r="BH29">
        <v>22.301600000000001</v>
      </c>
      <c r="BI29">
        <v>21.1663</v>
      </c>
      <c r="BJ29">
        <v>21.082799999999999</v>
      </c>
      <c r="BK29">
        <v>22.285599999999999</v>
      </c>
      <c r="BL29">
        <v>21.531300000000002</v>
      </c>
      <c r="BM29">
        <v>24.069900000000001</v>
      </c>
      <c r="BN29">
        <v>22.771100000000001</v>
      </c>
      <c r="BO29">
        <v>24.025200000000002</v>
      </c>
      <c r="BP29">
        <v>24.782900000000001</v>
      </c>
      <c r="BQ29">
        <v>25.795999999999999</v>
      </c>
      <c r="BR29">
        <v>24.603899999999999</v>
      </c>
      <c r="BS29">
        <v>25.445499999999999</v>
      </c>
      <c r="BT29">
        <v>23.2041</v>
      </c>
      <c r="BU29">
        <v>25.356999999999999</v>
      </c>
      <c r="BV29">
        <v>25.530200000000001</v>
      </c>
      <c r="BW29">
        <v>26.5871</v>
      </c>
      <c r="BX29">
        <v>26.1798</v>
      </c>
      <c r="BY29">
        <v>26.9312</v>
      </c>
      <c r="BZ29">
        <v>27.438099999999999</v>
      </c>
      <c r="CA29">
        <v>26.383099999999999</v>
      </c>
      <c r="CB29">
        <v>26.056999999999999</v>
      </c>
      <c r="CC29">
        <v>27.5198</v>
      </c>
      <c r="CD29">
        <v>29.246200000000002</v>
      </c>
      <c r="CE29">
        <v>29.184000000000001</v>
      </c>
      <c r="CF29">
        <v>27.8155</v>
      </c>
      <c r="CG29">
        <v>30.175999999999998</v>
      </c>
      <c r="CH29">
        <v>31.116800000000001</v>
      </c>
      <c r="CI29">
        <v>31.6096</v>
      </c>
      <c r="CJ29">
        <v>31.2606</v>
      </c>
      <c r="CK29">
        <v>32.290300000000002</v>
      </c>
      <c r="CL29">
        <v>32.118699999999997</v>
      </c>
      <c r="CM29">
        <v>30.751200000000001</v>
      </c>
      <c r="CN29">
        <v>31.097100000000001</v>
      </c>
      <c r="CO29">
        <v>34.246899999999997</v>
      </c>
      <c r="CP29">
        <v>33.264600000000002</v>
      </c>
      <c r="CQ29">
        <v>33.365499999999997</v>
      </c>
      <c r="CR29">
        <v>32.475900000000003</v>
      </c>
      <c r="CS29">
        <v>35.565199999999997</v>
      </c>
      <c r="CT29">
        <v>36.674300000000002</v>
      </c>
      <c r="CU29">
        <v>35.759300000000003</v>
      </c>
      <c r="CV29">
        <v>35.236800000000002</v>
      </c>
      <c r="CW29">
        <v>34.65</v>
      </c>
      <c r="CX29">
        <v>32.787100000000002</v>
      </c>
      <c r="CY29">
        <v>32.478499999999997</v>
      </c>
      <c r="CZ29">
        <v>33.774700000000003</v>
      </c>
      <c r="DA29">
        <v>35.427700000000002</v>
      </c>
      <c r="DB29">
        <v>37.5717</v>
      </c>
      <c r="DC29">
        <v>37.761000000000003</v>
      </c>
      <c r="DD29">
        <v>38.281500000000001</v>
      </c>
      <c r="DE29">
        <v>37.650399999999998</v>
      </c>
      <c r="DF29">
        <v>36.754399999999997</v>
      </c>
      <c r="DG29">
        <v>37.421700000000001</v>
      </c>
      <c r="DH29">
        <v>38.281199999999998</v>
      </c>
      <c r="DI29">
        <v>41.566600000000001</v>
      </c>
      <c r="DJ29">
        <v>44.006599999999999</v>
      </c>
      <c r="DK29">
        <v>45.339399999999998</v>
      </c>
      <c r="DL29">
        <v>43.356699999999996</v>
      </c>
      <c r="DM29">
        <v>44.285200000000003</v>
      </c>
      <c r="DN29">
        <v>43.113700000000001</v>
      </c>
    </row>
    <row r="30" spans="1:124" x14ac:dyDescent="0.3">
      <c r="A30" t="s">
        <v>339</v>
      </c>
      <c r="B30" s="5" t="str">
        <f t="shared" si="1"/>
        <v>IPCO CN Equity</v>
      </c>
      <c r="C30" t="s">
        <v>119</v>
      </c>
      <c r="D30" t="s">
        <v>6</v>
      </c>
      <c r="E30" t="s">
        <v>6</v>
      </c>
      <c r="F30">
        <v>28.4</v>
      </c>
      <c r="G30" s="2">
        <v>42005</v>
      </c>
      <c r="H30" s="2" t="s">
        <v>722</v>
      </c>
      <c r="I30" s="3">
        <v>42853</v>
      </c>
      <c r="J30" s="3">
        <v>42886</v>
      </c>
      <c r="K30" s="3" t="s">
        <v>692</v>
      </c>
      <c r="L30" s="3">
        <v>42947</v>
      </c>
      <c r="M30" s="3">
        <v>42978</v>
      </c>
      <c r="N30" s="3" t="s">
        <v>693</v>
      </c>
      <c r="O30" s="3">
        <v>43039</v>
      </c>
      <c r="P30" s="3">
        <v>43069</v>
      </c>
      <c r="Q30" s="3" t="s">
        <v>694</v>
      </c>
      <c r="R30" s="3">
        <v>43131</v>
      </c>
      <c r="S30" s="3">
        <v>43159</v>
      </c>
      <c r="T30" s="3" t="s">
        <v>695</v>
      </c>
      <c r="U30" s="3">
        <v>43220</v>
      </c>
      <c r="V30" s="3">
        <v>43251</v>
      </c>
      <c r="W30" s="3" t="s">
        <v>696</v>
      </c>
      <c r="X30" s="3">
        <v>43312</v>
      </c>
      <c r="Y30" s="3">
        <v>43343</v>
      </c>
      <c r="Z30" s="3" t="s">
        <v>697</v>
      </c>
      <c r="AA30" s="3">
        <v>43404</v>
      </c>
      <c r="AB30" s="3">
        <v>43434</v>
      </c>
      <c r="AC30" s="3" t="s">
        <v>698</v>
      </c>
      <c r="AD30" s="3">
        <v>43496</v>
      </c>
      <c r="AE30" s="3">
        <v>43524</v>
      </c>
      <c r="AF30" s="3" t="s">
        <v>699</v>
      </c>
      <c r="AG30" s="3">
        <v>43585</v>
      </c>
      <c r="AH30" s="3">
        <v>43616</v>
      </c>
      <c r="AI30" s="3" t="s">
        <v>700</v>
      </c>
      <c r="AJ30" s="3">
        <v>43677</v>
      </c>
      <c r="AK30" s="3">
        <v>43707</v>
      </c>
      <c r="AL30" s="3" t="s">
        <v>701</v>
      </c>
      <c r="AM30" s="3">
        <v>43769</v>
      </c>
      <c r="AN30" s="3">
        <v>43798</v>
      </c>
      <c r="AO30" s="3" t="s">
        <v>702</v>
      </c>
      <c r="AP30" s="3">
        <v>43861</v>
      </c>
      <c r="AQ30" s="3">
        <v>43889</v>
      </c>
      <c r="AR30" s="3" t="s">
        <v>703</v>
      </c>
      <c r="AS30" s="3">
        <v>43951</v>
      </c>
      <c r="AT30" s="3">
        <v>43980</v>
      </c>
      <c r="AU30" s="3" t="s">
        <v>704</v>
      </c>
      <c r="AV30" s="3">
        <v>44043</v>
      </c>
      <c r="AW30" s="3">
        <v>44074</v>
      </c>
      <c r="AX30" s="3" t="s">
        <v>705</v>
      </c>
      <c r="AY30" s="3">
        <v>44134</v>
      </c>
      <c r="AZ30" s="3">
        <v>44165</v>
      </c>
      <c r="BA30" s="3" t="s">
        <v>706</v>
      </c>
      <c r="BB30" s="3">
        <v>44225</v>
      </c>
      <c r="BC30" s="3">
        <v>44253</v>
      </c>
      <c r="BD30" s="3" t="s">
        <v>707</v>
      </c>
      <c r="BE30" s="3">
        <v>44316</v>
      </c>
      <c r="BF30" s="3">
        <v>44347</v>
      </c>
      <c r="BG30" s="3" t="s">
        <v>708</v>
      </c>
      <c r="BH30" s="3">
        <v>44407</v>
      </c>
      <c r="BI30" s="3">
        <v>44439</v>
      </c>
      <c r="BJ30" s="3" t="s">
        <v>709</v>
      </c>
      <c r="BK30" s="3">
        <v>44498</v>
      </c>
      <c r="BL30" s="3">
        <v>44530</v>
      </c>
      <c r="BM30" s="3" t="s">
        <v>710</v>
      </c>
      <c r="BN30" s="3">
        <v>44592</v>
      </c>
      <c r="BO30" s="3">
        <v>44620</v>
      </c>
      <c r="BP30" s="3" t="s">
        <v>711</v>
      </c>
      <c r="BQ30" s="3">
        <v>44680</v>
      </c>
      <c r="BR30" s="3">
        <v>44712</v>
      </c>
      <c r="BS30" s="3" t="s">
        <v>712</v>
      </c>
      <c r="BT30" s="3">
        <v>44771</v>
      </c>
      <c r="BU30" s="3">
        <v>44804</v>
      </c>
      <c r="BV30" s="3" t="s">
        <v>713</v>
      </c>
      <c r="BW30" s="3">
        <v>44865</v>
      </c>
      <c r="BX30" s="3">
        <v>44895</v>
      </c>
      <c r="BY30" s="3" t="s">
        <v>714</v>
      </c>
      <c r="BZ30" s="3">
        <v>44957</v>
      </c>
      <c r="CA30" s="3">
        <v>44985</v>
      </c>
      <c r="CB30" s="3" t="s">
        <v>715</v>
      </c>
      <c r="CC30" s="3">
        <v>45044</v>
      </c>
      <c r="CD30" s="3">
        <v>45077</v>
      </c>
      <c r="CE30" s="3" t="s">
        <v>716</v>
      </c>
      <c r="CF30" s="3">
        <v>45138</v>
      </c>
      <c r="CG30" s="3">
        <v>45169</v>
      </c>
      <c r="CH30" s="3" t="s">
        <v>717</v>
      </c>
      <c r="CI30" s="3">
        <v>45230</v>
      </c>
      <c r="CJ30" s="3">
        <v>45260</v>
      </c>
      <c r="CK30" s="3" t="s">
        <v>718</v>
      </c>
      <c r="CL30" s="3">
        <v>45322</v>
      </c>
      <c r="CM30" s="3">
        <v>45351</v>
      </c>
      <c r="CN30" s="3" t="s">
        <v>719</v>
      </c>
      <c r="CO30" s="3">
        <v>45412</v>
      </c>
      <c r="CP30" s="3">
        <v>45443</v>
      </c>
      <c r="CQ30" s="3" t="s">
        <v>720</v>
      </c>
      <c r="CR30" s="3">
        <v>45504</v>
      </c>
      <c r="CS30" s="3">
        <v>45534</v>
      </c>
      <c r="CT30" s="3" t="s">
        <v>721</v>
      </c>
      <c r="CU30" s="3">
        <v>45596</v>
      </c>
      <c r="CV30" s="3">
        <v>45625</v>
      </c>
      <c r="CW30" s="3" t="s">
        <v>722</v>
      </c>
    </row>
    <row r="31" spans="1:124" x14ac:dyDescent="0.3">
      <c r="B31" s="5"/>
      <c r="G31" s="2"/>
      <c r="H31" s="2"/>
      <c r="I31" s="4">
        <v>5.41</v>
      </c>
      <c r="J31">
        <v>5.5</v>
      </c>
      <c r="K31">
        <v>3.85</v>
      </c>
      <c r="L31">
        <v>4.3</v>
      </c>
      <c r="M31">
        <v>4.1900000000000004</v>
      </c>
      <c r="N31">
        <v>5.5</v>
      </c>
      <c r="O31">
        <v>5.65</v>
      </c>
      <c r="P31">
        <v>6</v>
      </c>
      <c r="Q31">
        <v>5.51</v>
      </c>
      <c r="R31">
        <v>5.78</v>
      </c>
      <c r="S31">
        <v>5.61</v>
      </c>
      <c r="T31">
        <v>5.42</v>
      </c>
      <c r="U31">
        <v>6.03</v>
      </c>
      <c r="V31">
        <v>8.52</v>
      </c>
      <c r="W31">
        <v>8.99</v>
      </c>
      <c r="X31">
        <v>8.65</v>
      </c>
      <c r="Y31">
        <v>9.0399999999999991</v>
      </c>
      <c r="Z31">
        <v>8.44</v>
      </c>
      <c r="AA31">
        <v>5.57</v>
      </c>
      <c r="AB31">
        <v>4.6399999999999997</v>
      </c>
      <c r="AC31">
        <v>4.3499999999999996</v>
      </c>
      <c r="AD31">
        <v>4.78</v>
      </c>
      <c r="AE31">
        <v>6.18</v>
      </c>
      <c r="AF31">
        <v>6.2450000000000001</v>
      </c>
      <c r="AG31">
        <v>6.98</v>
      </c>
      <c r="AH31">
        <v>5.79</v>
      </c>
      <c r="AI31">
        <v>5.83</v>
      </c>
      <c r="AJ31">
        <v>5.66</v>
      </c>
      <c r="AK31">
        <v>4.5199999999999996</v>
      </c>
      <c r="AL31">
        <v>4.62</v>
      </c>
      <c r="AM31">
        <v>4.47</v>
      </c>
      <c r="AN31">
        <v>5.7850000000000001</v>
      </c>
      <c r="AO31">
        <v>5.72</v>
      </c>
      <c r="AP31">
        <v>4.7249999999999996</v>
      </c>
      <c r="AQ31">
        <v>4.43</v>
      </c>
      <c r="AR31">
        <v>1.6</v>
      </c>
      <c r="AS31">
        <v>2.17</v>
      </c>
      <c r="AT31">
        <v>2.06</v>
      </c>
      <c r="AU31">
        <v>2.4500000000000002</v>
      </c>
      <c r="AV31">
        <v>2.58</v>
      </c>
      <c r="AW31">
        <v>2.71</v>
      </c>
      <c r="AX31">
        <v>2.4</v>
      </c>
      <c r="AY31">
        <v>2.02</v>
      </c>
      <c r="AZ31">
        <v>2.68</v>
      </c>
      <c r="BA31">
        <v>2.81</v>
      </c>
      <c r="BB31">
        <v>3.04</v>
      </c>
      <c r="BC31">
        <v>4.01</v>
      </c>
      <c r="BD31">
        <v>4.16</v>
      </c>
      <c r="BE31">
        <v>4.32</v>
      </c>
      <c r="BF31">
        <v>5.18</v>
      </c>
      <c r="BG31">
        <v>5.75</v>
      </c>
      <c r="BH31">
        <v>6.06</v>
      </c>
      <c r="BI31">
        <v>5.51</v>
      </c>
      <c r="BJ31">
        <v>6.45</v>
      </c>
      <c r="BK31">
        <v>6.99</v>
      </c>
      <c r="BL31">
        <v>6.32</v>
      </c>
      <c r="BM31">
        <v>7.07</v>
      </c>
      <c r="BN31">
        <v>8.3000000000000007</v>
      </c>
      <c r="BO31">
        <v>9.09</v>
      </c>
      <c r="BP31">
        <v>11.93</v>
      </c>
      <c r="BQ31">
        <v>12.29</v>
      </c>
      <c r="BR31">
        <v>13.49</v>
      </c>
      <c r="BS31">
        <v>12.29</v>
      </c>
      <c r="BT31">
        <v>15.65</v>
      </c>
      <c r="BU31">
        <v>12.93</v>
      </c>
      <c r="BV31">
        <v>10.89</v>
      </c>
      <c r="BW31">
        <v>13.59</v>
      </c>
      <c r="BX31">
        <v>15.37</v>
      </c>
      <c r="BY31">
        <v>15.4</v>
      </c>
      <c r="BZ31">
        <v>14.35</v>
      </c>
      <c r="CA31">
        <v>13.77</v>
      </c>
      <c r="CB31">
        <v>12.98</v>
      </c>
      <c r="CC31">
        <v>13.23</v>
      </c>
      <c r="CD31">
        <v>11.42</v>
      </c>
      <c r="CE31">
        <v>10.85</v>
      </c>
      <c r="CF31">
        <v>12.34</v>
      </c>
      <c r="CG31">
        <v>12.67</v>
      </c>
      <c r="CH31">
        <v>12.93</v>
      </c>
      <c r="CI31">
        <v>14.49</v>
      </c>
      <c r="CJ31">
        <v>15.9</v>
      </c>
      <c r="CK31">
        <v>15.77</v>
      </c>
      <c r="CL31">
        <v>14.86</v>
      </c>
      <c r="CM31">
        <v>14.29</v>
      </c>
      <c r="CN31">
        <v>16.05</v>
      </c>
      <c r="CO31">
        <v>17.02</v>
      </c>
      <c r="CP31">
        <v>18.21</v>
      </c>
      <c r="CQ31">
        <v>18.100000000000001</v>
      </c>
      <c r="CR31">
        <v>19.920000000000002</v>
      </c>
      <c r="CS31">
        <v>20.45</v>
      </c>
      <c r="CT31">
        <v>15.97</v>
      </c>
      <c r="CU31">
        <v>15.84</v>
      </c>
      <c r="CV31">
        <v>15.87</v>
      </c>
      <c r="CW31">
        <v>16.809999999999999</v>
      </c>
    </row>
    <row r="32" spans="1:124" x14ac:dyDescent="0.3">
      <c r="A32" t="s">
        <v>341</v>
      </c>
      <c r="B32" s="5" t="str">
        <f t="shared" si="1"/>
        <v>JWEL CN Equity</v>
      </c>
      <c r="C32" t="s">
        <v>121</v>
      </c>
      <c r="D32" t="s">
        <v>6</v>
      </c>
      <c r="E32" t="s">
        <v>6</v>
      </c>
      <c r="F32">
        <v>34.65</v>
      </c>
      <c r="G32" s="2">
        <v>42005</v>
      </c>
      <c r="H32" s="2" t="s">
        <v>722</v>
      </c>
      <c r="I32" s="3">
        <v>42947</v>
      </c>
      <c r="J32" s="3">
        <v>42978</v>
      </c>
      <c r="K32" s="3" t="s">
        <v>693</v>
      </c>
      <c r="L32" s="3">
        <v>43039</v>
      </c>
      <c r="M32" s="3">
        <v>43069</v>
      </c>
      <c r="N32" s="3" t="s">
        <v>694</v>
      </c>
      <c r="O32" s="3">
        <v>43131</v>
      </c>
      <c r="P32" s="3">
        <v>43159</v>
      </c>
      <c r="Q32" s="3" t="s">
        <v>695</v>
      </c>
      <c r="R32" s="3">
        <v>43220</v>
      </c>
      <c r="S32" s="3">
        <v>43251</v>
      </c>
      <c r="T32" s="3" t="s">
        <v>696</v>
      </c>
      <c r="U32" s="3">
        <v>43312</v>
      </c>
      <c r="V32" s="3">
        <v>43343</v>
      </c>
      <c r="W32" s="3" t="s">
        <v>697</v>
      </c>
      <c r="X32" s="3">
        <v>43404</v>
      </c>
      <c r="Y32" s="3">
        <v>43434</v>
      </c>
      <c r="Z32" s="3" t="s">
        <v>698</v>
      </c>
      <c r="AA32" s="3">
        <v>43496</v>
      </c>
      <c r="AB32" s="3">
        <v>43524</v>
      </c>
      <c r="AC32" s="3" t="s">
        <v>699</v>
      </c>
      <c r="AD32" s="3">
        <v>43585</v>
      </c>
      <c r="AE32" s="3">
        <v>43616</v>
      </c>
      <c r="AF32" s="3" t="s">
        <v>700</v>
      </c>
      <c r="AG32" s="3">
        <v>43677</v>
      </c>
      <c r="AH32" s="3">
        <v>43707</v>
      </c>
      <c r="AI32" s="3" t="s">
        <v>701</v>
      </c>
      <c r="AJ32" s="3">
        <v>43769</v>
      </c>
      <c r="AK32" s="3">
        <v>43798</v>
      </c>
      <c r="AL32" s="3" t="s">
        <v>702</v>
      </c>
      <c r="AM32" s="3">
        <v>43861</v>
      </c>
      <c r="AN32" s="3">
        <v>43889</v>
      </c>
      <c r="AO32" s="3" t="s">
        <v>703</v>
      </c>
      <c r="AP32" s="3">
        <v>43951</v>
      </c>
      <c r="AQ32" s="3">
        <v>43980</v>
      </c>
      <c r="AR32" s="3" t="s">
        <v>704</v>
      </c>
      <c r="AS32" s="3">
        <v>44043</v>
      </c>
      <c r="AT32" s="3">
        <v>44074</v>
      </c>
      <c r="AU32" s="3" t="s">
        <v>705</v>
      </c>
      <c r="AV32" s="3">
        <v>44134</v>
      </c>
      <c r="AW32" s="3">
        <v>44165</v>
      </c>
      <c r="AX32" s="3" t="s">
        <v>706</v>
      </c>
      <c r="AY32" s="3">
        <v>44225</v>
      </c>
      <c r="AZ32" s="3">
        <v>44253</v>
      </c>
      <c r="BA32" s="3" t="s">
        <v>707</v>
      </c>
      <c r="BB32" s="3">
        <v>44316</v>
      </c>
      <c r="BC32" s="3">
        <v>44347</v>
      </c>
      <c r="BD32" s="3" t="s">
        <v>708</v>
      </c>
      <c r="BE32" s="3">
        <v>44407</v>
      </c>
      <c r="BF32" s="3">
        <v>44439</v>
      </c>
      <c r="BG32" s="3" t="s">
        <v>709</v>
      </c>
      <c r="BH32" s="3">
        <v>44498</v>
      </c>
      <c r="BI32" s="3">
        <v>44530</v>
      </c>
      <c r="BJ32" s="3" t="s">
        <v>710</v>
      </c>
      <c r="BK32" s="3">
        <v>44592</v>
      </c>
      <c r="BL32" s="3">
        <v>44620</v>
      </c>
      <c r="BM32" s="3" t="s">
        <v>711</v>
      </c>
      <c r="BN32" s="3">
        <v>44680</v>
      </c>
      <c r="BO32" s="3">
        <v>44712</v>
      </c>
      <c r="BP32" s="3" t="s">
        <v>712</v>
      </c>
      <c r="BQ32" s="3">
        <v>44771</v>
      </c>
      <c r="BR32" s="3">
        <v>44804</v>
      </c>
      <c r="BS32" s="3" t="s">
        <v>713</v>
      </c>
      <c r="BT32" s="3">
        <v>44865</v>
      </c>
      <c r="BU32" s="3">
        <v>44895</v>
      </c>
      <c r="BV32" s="3" t="s">
        <v>714</v>
      </c>
      <c r="BW32" s="3">
        <v>44957</v>
      </c>
      <c r="BX32" s="3">
        <v>44985</v>
      </c>
      <c r="BY32" s="3" t="s">
        <v>715</v>
      </c>
      <c r="BZ32" s="3">
        <v>45044</v>
      </c>
      <c r="CA32" s="3">
        <v>45077</v>
      </c>
      <c r="CB32" s="3" t="s">
        <v>716</v>
      </c>
      <c r="CC32" s="3">
        <v>45138</v>
      </c>
      <c r="CD32" s="3">
        <v>45169</v>
      </c>
      <c r="CE32" s="3" t="s">
        <v>717</v>
      </c>
      <c r="CF32" s="3">
        <v>45230</v>
      </c>
      <c r="CG32" s="3">
        <v>45260</v>
      </c>
      <c r="CH32" s="3" t="s">
        <v>718</v>
      </c>
      <c r="CI32" s="3">
        <v>45322</v>
      </c>
      <c r="CJ32" s="3">
        <v>45351</v>
      </c>
      <c r="CK32" s="3" t="s">
        <v>719</v>
      </c>
      <c r="CL32" s="3">
        <v>45412</v>
      </c>
      <c r="CM32" s="3">
        <v>45443</v>
      </c>
      <c r="CN32" s="3" t="s">
        <v>720</v>
      </c>
      <c r="CO32" s="3">
        <v>45504</v>
      </c>
      <c r="CP32" s="3">
        <v>45534</v>
      </c>
      <c r="CQ32" s="3" t="s">
        <v>721</v>
      </c>
      <c r="CR32" s="3">
        <v>45596</v>
      </c>
      <c r="CS32" s="3">
        <v>45625</v>
      </c>
      <c r="CT32" s="3" t="s">
        <v>722</v>
      </c>
    </row>
    <row r="33" spans="1:112" x14ac:dyDescent="0.3">
      <c r="B33" s="5"/>
      <c r="G33" s="2"/>
      <c r="H33" s="2"/>
      <c r="I33" s="4">
        <v>15.55</v>
      </c>
      <c r="J33">
        <v>16.035599999999999</v>
      </c>
      <c r="K33">
        <v>16.937799999999999</v>
      </c>
      <c r="L33">
        <v>16.869700000000002</v>
      </c>
      <c r="M33">
        <v>18.223700000000001</v>
      </c>
      <c r="N33">
        <v>19.0867</v>
      </c>
      <c r="O33">
        <v>17.770900000000001</v>
      </c>
      <c r="P33">
        <v>17.600100000000001</v>
      </c>
      <c r="Q33">
        <v>19.7272</v>
      </c>
      <c r="R33">
        <v>19.701499999999999</v>
      </c>
      <c r="S33">
        <v>21.5199</v>
      </c>
      <c r="T33">
        <v>22.9053</v>
      </c>
      <c r="U33">
        <v>21.296199999999999</v>
      </c>
      <c r="V33">
        <v>22.3721</v>
      </c>
      <c r="W33">
        <v>23.0197</v>
      </c>
      <c r="X33">
        <v>19.557300000000001</v>
      </c>
      <c r="Y33">
        <v>18.861699999999999</v>
      </c>
      <c r="Z33">
        <v>18.497399999999999</v>
      </c>
      <c r="AA33">
        <v>18.193899999999999</v>
      </c>
      <c r="AB33">
        <v>16.9451</v>
      </c>
      <c r="AC33">
        <v>16.4038</v>
      </c>
      <c r="AD33">
        <v>15.6808</v>
      </c>
      <c r="AE33">
        <v>16.3767</v>
      </c>
      <c r="AF33">
        <v>17.6021</v>
      </c>
      <c r="AG33">
        <v>18.048500000000001</v>
      </c>
      <c r="AH33">
        <v>21.393699999999999</v>
      </c>
      <c r="AI33">
        <v>20.453299999999999</v>
      </c>
      <c r="AJ33">
        <v>20.883900000000001</v>
      </c>
      <c r="AK33">
        <v>22.933</v>
      </c>
      <c r="AL33">
        <v>22.7212</v>
      </c>
      <c r="AM33">
        <v>23.4359</v>
      </c>
      <c r="AN33">
        <v>23.014800000000001</v>
      </c>
      <c r="AO33">
        <v>22.811</v>
      </c>
      <c r="AP33">
        <v>27.888999999999999</v>
      </c>
      <c r="AQ33">
        <v>29.533300000000001</v>
      </c>
      <c r="AR33">
        <v>31.640899999999998</v>
      </c>
      <c r="AS33">
        <v>34.290999999999997</v>
      </c>
      <c r="AT33">
        <v>33.748199999999997</v>
      </c>
      <c r="AU33">
        <v>37.610999999999997</v>
      </c>
      <c r="AV33">
        <v>34.381599999999999</v>
      </c>
      <c r="AW33">
        <v>32.211100000000002</v>
      </c>
      <c r="AX33">
        <v>32.345399999999998</v>
      </c>
      <c r="AY33">
        <v>32.094799999999999</v>
      </c>
      <c r="AZ33">
        <v>30.9757</v>
      </c>
      <c r="BA33">
        <v>33.039400000000001</v>
      </c>
      <c r="BB33">
        <v>34.665700000000001</v>
      </c>
      <c r="BC33">
        <v>33.726199999999999</v>
      </c>
      <c r="BD33">
        <v>30.471699999999998</v>
      </c>
      <c r="BE33">
        <v>31.526499999999999</v>
      </c>
      <c r="BF33">
        <v>31.878399999999999</v>
      </c>
      <c r="BG33">
        <v>32.7928</v>
      </c>
      <c r="BH33">
        <v>34.503999999999998</v>
      </c>
      <c r="BI33">
        <v>36.353900000000003</v>
      </c>
      <c r="BJ33">
        <v>36.481099999999998</v>
      </c>
      <c r="BK33">
        <v>32.227699999999999</v>
      </c>
      <c r="BL33">
        <v>29.855599999999999</v>
      </c>
      <c r="BM33">
        <v>31.819800000000001</v>
      </c>
      <c r="BN33">
        <v>29.491599999999998</v>
      </c>
      <c r="BO33">
        <v>31.5183</v>
      </c>
      <c r="BP33">
        <v>32.838799999999999</v>
      </c>
      <c r="BQ33">
        <v>34.113500000000002</v>
      </c>
      <c r="BR33">
        <v>33.8399</v>
      </c>
      <c r="BS33">
        <v>30.8733</v>
      </c>
      <c r="BT33">
        <v>30.7074</v>
      </c>
      <c r="BU33">
        <v>30.673500000000001</v>
      </c>
      <c r="BV33">
        <v>32.497900000000001</v>
      </c>
      <c r="BW33">
        <v>34.331699999999998</v>
      </c>
      <c r="BX33">
        <v>30.988299999999999</v>
      </c>
      <c r="BY33">
        <v>31.1799</v>
      </c>
      <c r="BZ33">
        <v>31.152000000000001</v>
      </c>
      <c r="CA33">
        <v>28.554400000000001</v>
      </c>
      <c r="CB33">
        <v>28.095700000000001</v>
      </c>
      <c r="CC33">
        <v>28.4421</v>
      </c>
      <c r="CD33">
        <v>24.282699999999998</v>
      </c>
      <c r="CE33">
        <v>22.981300000000001</v>
      </c>
      <c r="CF33">
        <v>21.4725</v>
      </c>
      <c r="CG33">
        <v>28.469100000000001</v>
      </c>
      <c r="CH33">
        <v>30.110800000000001</v>
      </c>
      <c r="CI33">
        <v>29.313600000000001</v>
      </c>
      <c r="CJ33">
        <v>29.499600000000001</v>
      </c>
      <c r="CK33">
        <v>25.46</v>
      </c>
      <c r="CL33">
        <v>24.972899999999999</v>
      </c>
      <c r="CM33">
        <v>25.7316</v>
      </c>
      <c r="CN33">
        <v>27.895900000000001</v>
      </c>
      <c r="CO33">
        <v>31.426200000000001</v>
      </c>
      <c r="CP33">
        <v>30.137599999999999</v>
      </c>
      <c r="CQ33">
        <v>34.001600000000003</v>
      </c>
      <c r="CR33">
        <v>32.122799999999998</v>
      </c>
      <c r="CS33">
        <v>35.337200000000003</v>
      </c>
      <c r="CT33">
        <v>35.756</v>
      </c>
    </row>
    <row r="34" spans="1:112" x14ac:dyDescent="0.3">
      <c r="A34" t="s">
        <v>346</v>
      </c>
      <c r="B34" s="5" t="str">
        <f t="shared" si="1"/>
        <v>KNT CN Equity</v>
      </c>
      <c r="C34" t="s">
        <v>126</v>
      </c>
      <c r="D34" t="s">
        <v>6</v>
      </c>
      <c r="E34" t="s">
        <v>6</v>
      </c>
      <c r="F34">
        <v>25.56</v>
      </c>
      <c r="G34" s="2">
        <v>42005</v>
      </c>
      <c r="H34" s="2" t="s">
        <v>722</v>
      </c>
      <c r="I34" s="3">
        <v>42521</v>
      </c>
      <c r="J34" s="3" t="s">
        <v>688</v>
      </c>
      <c r="K34" s="3">
        <v>42580</v>
      </c>
      <c r="L34" s="3">
        <v>42613</v>
      </c>
      <c r="M34" s="3" t="s">
        <v>689</v>
      </c>
      <c r="N34" s="3">
        <v>42674</v>
      </c>
      <c r="O34" s="3">
        <v>42704</v>
      </c>
      <c r="P34" s="3" t="s">
        <v>690</v>
      </c>
      <c r="Q34" s="3">
        <v>42766</v>
      </c>
      <c r="R34" s="3">
        <v>42794</v>
      </c>
      <c r="S34" s="3" t="s">
        <v>691</v>
      </c>
      <c r="T34" s="3">
        <v>42853</v>
      </c>
      <c r="U34" s="3">
        <v>42886</v>
      </c>
      <c r="V34" s="3" t="s">
        <v>692</v>
      </c>
      <c r="W34" s="3">
        <v>42947</v>
      </c>
      <c r="X34" s="3">
        <v>42978</v>
      </c>
      <c r="Y34" s="3" t="s">
        <v>693</v>
      </c>
      <c r="Z34" s="3">
        <v>43039</v>
      </c>
      <c r="AA34" s="3">
        <v>43069</v>
      </c>
      <c r="AB34" s="3" t="s">
        <v>694</v>
      </c>
      <c r="AC34" s="3">
        <v>43131</v>
      </c>
      <c r="AD34" s="3">
        <v>43159</v>
      </c>
      <c r="AE34" s="3" t="s">
        <v>695</v>
      </c>
      <c r="AF34" s="3">
        <v>43220</v>
      </c>
      <c r="AG34" s="3">
        <v>43251</v>
      </c>
      <c r="AH34" s="3" t="s">
        <v>696</v>
      </c>
      <c r="AI34" s="3">
        <v>43312</v>
      </c>
      <c r="AJ34" s="3">
        <v>43343</v>
      </c>
      <c r="AK34" s="3" t="s">
        <v>697</v>
      </c>
      <c r="AL34" s="3">
        <v>43404</v>
      </c>
      <c r="AM34" s="3">
        <v>43434</v>
      </c>
      <c r="AN34" s="3" t="s">
        <v>698</v>
      </c>
      <c r="AO34" s="3">
        <v>43496</v>
      </c>
      <c r="AP34" s="3">
        <v>43524</v>
      </c>
      <c r="AQ34" s="3" t="s">
        <v>699</v>
      </c>
      <c r="AR34" s="3">
        <v>43585</v>
      </c>
      <c r="AS34" s="3">
        <v>43616</v>
      </c>
      <c r="AT34" s="3" t="s">
        <v>700</v>
      </c>
      <c r="AU34" s="3">
        <v>43677</v>
      </c>
      <c r="AV34" s="3">
        <v>43707</v>
      </c>
      <c r="AW34" s="3" t="s">
        <v>701</v>
      </c>
      <c r="AX34" s="3">
        <v>43769</v>
      </c>
      <c r="AY34" s="3">
        <v>43798</v>
      </c>
      <c r="AZ34" s="3" t="s">
        <v>702</v>
      </c>
      <c r="BA34" s="3">
        <v>43861</v>
      </c>
      <c r="BB34" s="3">
        <v>43889</v>
      </c>
      <c r="BC34" s="3" t="s">
        <v>703</v>
      </c>
      <c r="BD34" s="3">
        <v>43951</v>
      </c>
      <c r="BE34" s="3">
        <v>43980</v>
      </c>
      <c r="BF34" s="3" t="s">
        <v>704</v>
      </c>
      <c r="BG34" s="3">
        <v>44043</v>
      </c>
      <c r="BH34" s="3">
        <v>44074</v>
      </c>
      <c r="BI34" s="3" t="s">
        <v>705</v>
      </c>
      <c r="BJ34" s="3">
        <v>44134</v>
      </c>
      <c r="BK34" s="3">
        <v>44165</v>
      </c>
      <c r="BL34" s="3" t="s">
        <v>706</v>
      </c>
      <c r="BM34" s="3">
        <v>44225</v>
      </c>
      <c r="BN34" s="3">
        <v>44253</v>
      </c>
      <c r="BO34" s="3" t="s">
        <v>707</v>
      </c>
      <c r="BP34" s="3">
        <v>44316</v>
      </c>
      <c r="BQ34" s="3">
        <v>44347</v>
      </c>
      <c r="BR34" s="3" t="s">
        <v>708</v>
      </c>
      <c r="BS34" s="3">
        <v>44407</v>
      </c>
      <c r="BT34" s="3">
        <v>44439</v>
      </c>
      <c r="BU34" s="3" t="s">
        <v>709</v>
      </c>
      <c r="BV34" s="3">
        <v>44498</v>
      </c>
      <c r="BW34" s="3">
        <v>44530</v>
      </c>
      <c r="BX34" s="3" t="s">
        <v>710</v>
      </c>
      <c r="BY34" s="3">
        <v>44592</v>
      </c>
      <c r="BZ34" s="3">
        <v>44620</v>
      </c>
      <c r="CA34" s="3" t="s">
        <v>711</v>
      </c>
      <c r="CB34" s="3">
        <v>44680</v>
      </c>
      <c r="CC34" s="3">
        <v>44712</v>
      </c>
      <c r="CD34" s="3" t="s">
        <v>712</v>
      </c>
      <c r="CE34" s="3">
        <v>44771</v>
      </c>
      <c r="CF34" s="3">
        <v>44804</v>
      </c>
      <c r="CG34" s="3" t="s">
        <v>713</v>
      </c>
      <c r="CH34" s="3">
        <v>44865</v>
      </c>
      <c r="CI34" s="3">
        <v>44895</v>
      </c>
      <c r="CJ34" s="3" t="s">
        <v>714</v>
      </c>
      <c r="CK34" s="3">
        <v>44957</v>
      </c>
      <c r="CL34" s="3">
        <v>44985</v>
      </c>
      <c r="CM34" s="3" t="s">
        <v>715</v>
      </c>
      <c r="CN34" s="3">
        <v>45044</v>
      </c>
      <c r="CO34" s="3">
        <v>45077</v>
      </c>
      <c r="CP34" s="3" t="s">
        <v>716</v>
      </c>
      <c r="CQ34" s="3">
        <v>45138</v>
      </c>
      <c r="CR34" s="3">
        <v>45169</v>
      </c>
      <c r="CS34" s="3" t="s">
        <v>717</v>
      </c>
      <c r="CT34" s="3">
        <v>45230</v>
      </c>
      <c r="CU34" s="3">
        <v>45260</v>
      </c>
      <c r="CV34" s="3" t="s">
        <v>718</v>
      </c>
      <c r="CW34" s="3">
        <v>45322</v>
      </c>
      <c r="CX34" s="3">
        <v>45351</v>
      </c>
      <c r="CY34" s="3" t="s">
        <v>719</v>
      </c>
      <c r="CZ34" s="3">
        <v>45412</v>
      </c>
      <c r="DA34" s="3">
        <v>45443</v>
      </c>
      <c r="DB34" s="3" t="s">
        <v>720</v>
      </c>
      <c r="DC34" s="3">
        <v>45504</v>
      </c>
      <c r="DD34" s="3">
        <v>45534</v>
      </c>
      <c r="DE34" s="3" t="s">
        <v>721</v>
      </c>
      <c r="DF34" s="3">
        <v>45596</v>
      </c>
      <c r="DG34" s="3">
        <v>45625</v>
      </c>
      <c r="DH34" s="3" t="s">
        <v>722</v>
      </c>
    </row>
    <row r="35" spans="1:112" x14ac:dyDescent="0.3">
      <c r="B35" s="5"/>
      <c r="G35" s="2"/>
      <c r="H35" s="2"/>
      <c r="I35" s="4">
        <v>1.0900000000000001</v>
      </c>
      <c r="J35">
        <v>1.0900000000000001</v>
      </c>
      <c r="K35">
        <v>1.93</v>
      </c>
      <c r="L35">
        <v>1.41</v>
      </c>
      <c r="M35">
        <v>1.48</v>
      </c>
      <c r="N35">
        <v>1.19</v>
      </c>
      <c r="O35">
        <v>0.89</v>
      </c>
      <c r="P35">
        <v>0.97</v>
      </c>
      <c r="Q35">
        <v>1.1299999999999999</v>
      </c>
      <c r="R35">
        <v>1</v>
      </c>
      <c r="S35">
        <v>0.83</v>
      </c>
      <c r="T35">
        <v>0.85</v>
      </c>
      <c r="U35">
        <v>0.95</v>
      </c>
      <c r="V35">
        <v>0.78</v>
      </c>
      <c r="W35">
        <v>0.6</v>
      </c>
      <c r="X35">
        <v>0.53</v>
      </c>
      <c r="Y35">
        <v>0.46</v>
      </c>
      <c r="Z35">
        <v>0.46500000000000002</v>
      </c>
      <c r="AA35">
        <v>0.44</v>
      </c>
      <c r="AB35">
        <v>0.55000000000000004</v>
      </c>
      <c r="AC35">
        <v>0.44</v>
      </c>
      <c r="AD35">
        <v>0.47499999999999998</v>
      </c>
      <c r="AE35">
        <v>0.65</v>
      </c>
      <c r="AF35">
        <v>0.82</v>
      </c>
      <c r="AG35">
        <v>0.67</v>
      </c>
      <c r="AH35">
        <v>0.9</v>
      </c>
      <c r="AI35">
        <v>0.86</v>
      </c>
      <c r="AJ35">
        <v>0.83</v>
      </c>
      <c r="AK35">
        <v>0.86</v>
      </c>
      <c r="AL35">
        <v>0.87</v>
      </c>
      <c r="AM35">
        <v>0.72</v>
      </c>
      <c r="AN35">
        <v>0.84</v>
      </c>
      <c r="AO35">
        <v>1.1000000000000001</v>
      </c>
      <c r="AP35">
        <v>1.18</v>
      </c>
      <c r="AQ35">
        <v>1.48</v>
      </c>
      <c r="AR35">
        <v>1.42</v>
      </c>
      <c r="AS35">
        <v>1.75</v>
      </c>
      <c r="AT35">
        <v>1.78</v>
      </c>
      <c r="AU35">
        <v>2.33</v>
      </c>
      <c r="AV35">
        <v>2.0499999999999998</v>
      </c>
      <c r="AW35">
        <v>2.13</v>
      </c>
      <c r="AX35">
        <v>2.25</v>
      </c>
      <c r="AY35">
        <v>2.52</v>
      </c>
      <c r="AZ35">
        <v>2.88</v>
      </c>
      <c r="BA35">
        <v>3.85</v>
      </c>
      <c r="BB35">
        <v>3.24</v>
      </c>
      <c r="BC35">
        <v>2.96</v>
      </c>
      <c r="BD35">
        <v>3.23</v>
      </c>
      <c r="BE35">
        <v>4.0999999999999996</v>
      </c>
      <c r="BF35">
        <v>4.03</v>
      </c>
      <c r="BG35">
        <v>6.07</v>
      </c>
      <c r="BH35">
        <v>7.76</v>
      </c>
      <c r="BI35">
        <v>6.94</v>
      </c>
      <c r="BJ35">
        <v>7.05</v>
      </c>
      <c r="BK35">
        <v>7.83</v>
      </c>
      <c r="BL35">
        <v>7.61</v>
      </c>
      <c r="BM35">
        <v>8.58</v>
      </c>
      <c r="BN35">
        <v>6.36</v>
      </c>
      <c r="BO35">
        <v>6.35</v>
      </c>
      <c r="BP35">
        <v>8.02</v>
      </c>
      <c r="BQ35">
        <v>8.3699999999999992</v>
      </c>
      <c r="BR35">
        <v>8.9600000000000009</v>
      </c>
      <c r="BS35">
        <v>9</v>
      </c>
      <c r="BT35">
        <v>7.39</v>
      </c>
      <c r="BU35">
        <v>6.09</v>
      </c>
      <c r="BV35">
        <v>7.22</v>
      </c>
      <c r="BW35">
        <v>7.4</v>
      </c>
      <c r="BX35">
        <v>7.19</v>
      </c>
      <c r="BY35">
        <v>6.36</v>
      </c>
      <c r="BZ35">
        <v>7.71</v>
      </c>
      <c r="CA35">
        <v>9.14</v>
      </c>
      <c r="CB35">
        <v>9.15</v>
      </c>
      <c r="CC35">
        <v>8.76</v>
      </c>
      <c r="CD35">
        <v>7.75</v>
      </c>
      <c r="CE35">
        <v>7.99</v>
      </c>
      <c r="CF35">
        <v>6.77</v>
      </c>
      <c r="CG35">
        <v>7.9</v>
      </c>
      <c r="CH35">
        <v>6.19</v>
      </c>
      <c r="CI35">
        <v>7.73</v>
      </c>
      <c r="CJ35">
        <v>7.67</v>
      </c>
      <c r="CK35">
        <v>7.7</v>
      </c>
      <c r="CL35">
        <v>7.44</v>
      </c>
      <c r="CM35">
        <v>7.68</v>
      </c>
      <c r="CN35">
        <v>6.44</v>
      </c>
      <c r="CO35">
        <v>6.01</v>
      </c>
      <c r="CP35">
        <v>5.75</v>
      </c>
      <c r="CQ35">
        <v>6.23</v>
      </c>
      <c r="CR35">
        <v>6.39</v>
      </c>
      <c r="CS35">
        <v>5.77</v>
      </c>
      <c r="CT35">
        <v>5</v>
      </c>
      <c r="CU35">
        <v>5.94</v>
      </c>
      <c r="CV35">
        <v>6.51</v>
      </c>
      <c r="CW35">
        <v>6.44</v>
      </c>
      <c r="CX35">
        <v>5.61</v>
      </c>
      <c r="CY35">
        <v>6.3</v>
      </c>
      <c r="CZ35">
        <v>7.32</v>
      </c>
      <c r="DA35">
        <v>7.62</v>
      </c>
      <c r="DB35">
        <v>7.85</v>
      </c>
      <c r="DC35">
        <v>7.9</v>
      </c>
      <c r="DD35">
        <v>7.38</v>
      </c>
      <c r="DE35">
        <v>7.85</v>
      </c>
      <c r="DF35">
        <v>9.26</v>
      </c>
      <c r="DG35">
        <v>9.1199999999999992</v>
      </c>
      <c r="DH35">
        <v>8.68</v>
      </c>
    </row>
    <row r="36" spans="1:112" x14ac:dyDescent="0.3">
      <c r="A36" t="s">
        <v>349</v>
      </c>
      <c r="B36" s="5" t="str">
        <f t="shared" si="1"/>
        <v>LAC CN Equity</v>
      </c>
      <c r="C36" t="s">
        <v>129</v>
      </c>
      <c r="D36" t="s">
        <v>6</v>
      </c>
      <c r="E36" t="s">
        <v>6</v>
      </c>
      <c r="F36">
        <v>6.62</v>
      </c>
      <c r="G36" s="2">
        <v>42005</v>
      </c>
      <c r="H36" s="2" t="s">
        <v>722</v>
      </c>
      <c r="I36" s="3">
        <v>45230</v>
      </c>
      <c r="J36" s="3">
        <v>45260</v>
      </c>
      <c r="K36" s="3" t="s">
        <v>718</v>
      </c>
      <c r="L36" s="3">
        <v>45322</v>
      </c>
      <c r="M36" s="3">
        <v>45351</v>
      </c>
      <c r="N36" s="3" t="s">
        <v>719</v>
      </c>
      <c r="O36" s="3">
        <v>45412</v>
      </c>
      <c r="P36" s="3">
        <v>45443</v>
      </c>
      <c r="Q36" s="3" t="s">
        <v>720</v>
      </c>
      <c r="R36" s="3">
        <v>45504</v>
      </c>
      <c r="S36" s="3">
        <v>45534</v>
      </c>
      <c r="T36" s="3" t="s">
        <v>721</v>
      </c>
      <c r="U36" s="3">
        <v>45596</v>
      </c>
      <c r="V36" s="3">
        <v>45625</v>
      </c>
      <c r="W36" s="3" t="s">
        <v>722</v>
      </c>
    </row>
    <row r="37" spans="1:112" x14ac:dyDescent="0.3">
      <c r="B37" s="5"/>
      <c r="G37" s="2"/>
      <c r="H37" s="2"/>
      <c r="I37" s="4">
        <v>9.31</v>
      </c>
      <c r="J37">
        <v>8.73</v>
      </c>
      <c r="K37">
        <v>8.5</v>
      </c>
      <c r="L37">
        <v>5.86</v>
      </c>
      <c r="M37">
        <v>7.46</v>
      </c>
      <c r="N37">
        <v>9.1</v>
      </c>
      <c r="O37">
        <v>6.1</v>
      </c>
      <c r="P37">
        <v>4.6399999999999997</v>
      </c>
      <c r="Q37">
        <v>3.64</v>
      </c>
      <c r="R37">
        <v>3.74</v>
      </c>
      <c r="S37">
        <v>3.32</v>
      </c>
      <c r="T37">
        <v>3.65</v>
      </c>
      <c r="U37">
        <v>5.66</v>
      </c>
      <c r="V37">
        <v>5.61</v>
      </c>
      <c r="W37">
        <v>4.3</v>
      </c>
    </row>
    <row r="38" spans="1:112" x14ac:dyDescent="0.3">
      <c r="A38" t="s">
        <v>353</v>
      </c>
      <c r="B38" s="5" t="str">
        <f t="shared" si="1"/>
        <v>LSPD CN Equity</v>
      </c>
      <c r="C38" t="s">
        <v>133</v>
      </c>
      <c r="D38" t="s">
        <v>6</v>
      </c>
      <c r="E38" t="s">
        <v>6</v>
      </c>
      <c r="F38">
        <v>14.7</v>
      </c>
      <c r="G38" s="2">
        <v>42005</v>
      </c>
      <c r="H38" s="2" t="s">
        <v>722</v>
      </c>
      <c r="I38" s="3" t="s">
        <v>699</v>
      </c>
      <c r="J38" s="3">
        <v>43585</v>
      </c>
      <c r="K38" s="3">
        <v>43616</v>
      </c>
      <c r="L38" s="3" t="s">
        <v>700</v>
      </c>
      <c r="M38" s="3">
        <v>43677</v>
      </c>
      <c r="N38" s="3">
        <v>43707</v>
      </c>
      <c r="O38" s="3" t="s">
        <v>701</v>
      </c>
      <c r="P38" s="3">
        <v>43769</v>
      </c>
      <c r="Q38" s="3">
        <v>43798</v>
      </c>
      <c r="R38" s="3" t="s">
        <v>702</v>
      </c>
      <c r="S38" s="3">
        <v>43861</v>
      </c>
      <c r="T38" s="3">
        <v>43889</v>
      </c>
      <c r="U38" s="3" t="s">
        <v>703</v>
      </c>
      <c r="V38" s="3">
        <v>43951</v>
      </c>
      <c r="W38" s="3">
        <v>43980</v>
      </c>
      <c r="X38" s="3" t="s">
        <v>704</v>
      </c>
      <c r="Y38" s="3">
        <v>44043</v>
      </c>
      <c r="Z38" s="3">
        <v>44074</v>
      </c>
      <c r="AA38" s="3" t="s">
        <v>705</v>
      </c>
      <c r="AB38" s="3">
        <v>44134</v>
      </c>
      <c r="AC38" s="3">
        <v>44165</v>
      </c>
      <c r="AD38" s="3" t="s">
        <v>706</v>
      </c>
      <c r="AE38" s="3">
        <v>44225</v>
      </c>
      <c r="AF38" s="3">
        <v>44253</v>
      </c>
      <c r="AG38" s="3" t="s">
        <v>707</v>
      </c>
      <c r="AH38" s="3">
        <v>44316</v>
      </c>
      <c r="AI38" s="3">
        <v>44347</v>
      </c>
      <c r="AJ38" s="3" t="s">
        <v>708</v>
      </c>
      <c r="AK38" s="3">
        <v>44407</v>
      </c>
      <c r="AL38" s="3">
        <v>44439</v>
      </c>
      <c r="AM38" s="3" t="s">
        <v>709</v>
      </c>
      <c r="AN38" s="3">
        <v>44498</v>
      </c>
      <c r="AO38" s="3">
        <v>44530</v>
      </c>
      <c r="AP38" s="3" t="s">
        <v>710</v>
      </c>
      <c r="AQ38" s="3">
        <v>44592</v>
      </c>
      <c r="AR38" s="3">
        <v>44620</v>
      </c>
      <c r="AS38" s="3" t="s">
        <v>711</v>
      </c>
      <c r="AT38" s="3">
        <v>44680</v>
      </c>
      <c r="AU38" s="3">
        <v>44712</v>
      </c>
      <c r="AV38" s="3" t="s">
        <v>712</v>
      </c>
      <c r="AW38" s="3">
        <v>44771</v>
      </c>
      <c r="AX38" s="3">
        <v>44804</v>
      </c>
      <c r="AY38" s="3" t="s">
        <v>713</v>
      </c>
      <c r="AZ38" s="3">
        <v>44865</v>
      </c>
      <c r="BA38" s="3">
        <v>44895</v>
      </c>
      <c r="BB38" s="3" t="s">
        <v>714</v>
      </c>
      <c r="BC38" s="3">
        <v>44957</v>
      </c>
      <c r="BD38" s="3">
        <v>44985</v>
      </c>
      <c r="BE38" s="3" t="s">
        <v>715</v>
      </c>
      <c r="BF38" s="3">
        <v>45044</v>
      </c>
      <c r="BG38" s="3">
        <v>45077</v>
      </c>
      <c r="BH38" s="3" t="s">
        <v>716</v>
      </c>
      <c r="BI38" s="3">
        <v>45138</v>
      </c>
      <c r="BJ38" s="3">
        <v>45169</v>
      </c>
      <c r="BK38" s="3" t="s">
        <v>717</v>
      </c>
      <c r="BL38" s="3">
        <v>45230</v>
      </c>
      <c r="BM38" s="3">
        <v>45260</v>
      </c>
      <c r="BN38" s="3" t="s">
        <v>718</v>
      </c>
      <c r="BO38" s="3">
        <v>45322</v>
      </c>
      <c r="BP38" s="3">
        <v>45351</v>
      </c>
      <c r="BQ38" s="3" t="s">
        <v>719</v>
      </c>
      <c r="BR38" s="3">
        <v>45412</v>
      </c>
      <c r="BS38" s="3">
        <v>45443</v>
      </c>
      <c r="BT38" s="3" t="s">
        <v>720</v>
      </c>
      <c r="BU38" s="3">
        <v>45504</v>
      </c>
      <c r="BV38" s="3">
        <v>45534</v>
      </c>
      <c r="BW38" s="3" t="s">
        <v>721</v>
      </c>
      <c r="BX38" s="3">
        <v>45596</v>
      </c>
      <c r="BY38" s="3">
        <v>45625</v>
      </c>
      <c r="BZ38" s="3" t="s">
        <v>722</v>
      </c>
    </row>
    <row r="39" spans="1:112" x14ac:dyDescent="0.3">
      <c r="B39" s="5"/>
      <c r="G39" s="2"/>
      <c r="H39" s="2"/>
      <c r="I39" s="4">
        <v>20.61</v>
      </c>
      <c r="J39">
        <v>24.99</v>
      </c>
      <c r="K39">
        <v>27.1</v>
      </c>
      <c r="L39">
        <v>36.409999999999997</v>
      </c>
      <c r="M39">
        <v>39.64</v>
      </c>
      <c r="N39">
        <v>42.55</v>
      </c>
      <c r="O39">
        <v>30.64</v>
      </c>
      <c r="P39">
        <v>34.36</v>
      </c>
      <c r="Q39">
        <v>34.479999999999997</v>
      </c>
      <c r="R39">
        <v>36.07</v>
      </c>
      <c r="S39">
        <v>43</v>
      </c>
      <c r="T39">
        <v>33.24</v>
      </c>
      <c r="U39">
        <v>19.04</v>
      </c>
      <c r="V39">
        <v>26.37</v>
      </c>
      <c r="W39">
        <v>32.86</v>
      </c>
      <c r="X39">
        <v>32.43</v>
      </c>
      <c r="Y39">
        <v>37.840000000000003</v>
      </c>
      <c r="Z39">
        <v>45.3</v>
      </c>
      <c r="AA39">
        <v>42.66</v>
      </c>
      <c r="AB39">
        <v>42.62</v>
      </c>
      <c r="AC39">
        <v>67.540000000000006</v>
      </c>
      <c r="AD39">
        <v>89.84</v>
      </c>
      <c r="AE39">
        <v>83.13</v>
      </c>
      <c r="AF39">
        <v>87.14</v>
      </c>
      <c r="AG39">
        <v>79.03</v>
      </c>
      <c r="AH39">
        <v>85.83</v>
      </c>
      <c r="AI39">
        <v>87.73</v>
      </c>
      <c r="AJ39">
        <v>103.75</v>
      </c>
      <c r="AK39">
        <v>106.83</v>
      </c>
      <c r="AL39">
        <v>140.06</v>
      </c>
      <c r="AM39">
        <v>122.22</v>
      </c>
      <c r="AN39">
        <v>120.63</v>
      </c>
      <c r="AO39">
        <v>64.62</v>
      </c>
      <c r="AP39">
        <v>51.08</v>
      </c>
      <c r="AQ39">
        <v>41.26</v>
      </c>
      <c r="AR39">
        <v>33.299999999999997</v>
      </c>
      <c r="AS39">
        <v>38.130000000000003</v>
      </c>
      <c r="AT39">
        <v>28.71</v>
      </c>
      <c r="AU39">
        <v>32.89</v>
      </c>
      <c r="AV39">
        <v>28.7</v>
      </c>
      <c r="AW39">
        <v>27.48</v>
      </c>
      <c r="AX39">
        <v>25.13</v>
      </c>
      <c r="AY39">
        <v>24.31</v>
      </c>
      <c r="AZ39">
        <v>26.11</v>
      </c>
      <c r="BA39">
        <v>22.07</v>
      </c>
      <c r="BB39">
        <v>19.350000000000001</v>
      </c>
      <c r="BC39">
        <v>24.07</v>
      </c>
      <c r="BD39">
        <v>20.86</v>
      </c>
      <c r="BE39">
        <v>20.55</v>
      </c>
      <c r="BF39">
        <v>17.78</v>
      </c>
      <c r="BG39">
        <v>18.32</v>
      </c>
      <c r="BH39">
        <v>22.41</v>
      </c>
      <c r="BI39">
        <v>23.17</v>
      </c>
      <c r="BJ39">
        <v>22.06</v>
      </c>
      <c r="BK39">
        <v>19.079999999999998</v>
      </c>
      <c r="BL39">
        <v>17.309999999999999</v>
      </c>
      <c r="BM39">
        <v>21.8</v>
      </c>
      <c r="BN39">
        <v>27.82</v>
      </c>
      <c r="BO39">
        <v>24.81</v>
      </c>
      <c r="BP39">
        <v>19.03</v>
      </c>
      <c r="BQ39">
        <v>19.05</v>
      </c>
      <c r="BR39">
        <v>18.03</v>
      </c>
      <c r="BS39">
        <v>19.760000000000002</v>
      </c>
      <c r="BT39">
        <v>18.7</v>
      </c>
      <c r="BU39">
        <v>18.489999999999998</v>
      </c>
      <c r="BV39">
        <v>17.38</v>
      </c>
      <c r="BW39">
        <v>22.32</v>
      </c>
      <c r="BX39">
        <v>21.05</v>
      </c>
      <c r="BY39">
        <v>26.25</v>
      </c>
      <c r="BZ39">
        <v>21.92</v>
      </c>
    </row>
    <row r="40" spans="1:112" x14ac:dyDescent="0.3">
      <c r="A40" t="s">
        <v>356</v>
      </c>
      <c r="B40" s="5" t="str">
        <f t="shared" ref="B40:B54" si="2">A40&amp;" CN Equity"</f>
        <v>MDA CN Equity</v>
      </c>
      <c r="C40" t="s">
        <v>136</v>
      </c>
      <c r="D40" t="s">
        <v>6</v>
      </c>
      <c r="E40" t="s">
        <v>6</v>
      </c>
      <c r="F40">
        <v>38.43</v>
      </c>
      <c r="G40" s="2">
        <v>42005</v>
      </c>
      <c r="H40" s="2" t="s">
        <v>722</v>
      </c>
      <c r="I40" s="3">
        <v>44316</v>
      </c>
      <c r="J40" s="3">
        <v>44347</v>
      </c>
      <c r="K40" s="3" t="s">
        <v>708</v>
      </c>
      <c r="L40" s="3">
        <v>44407</v>
      </c>
      <c r="M40" s="3">
        <v>44439</v>
      </c>
      <c r="N40" s="3" t="s">
        <v>709</v>
      </c>
      <c r="O40" s="3">
        <v>44498</v>
      </c>
      <c r="P40" s="3">
        <v>44530</v>
      </c>
      <c r="Q40" s="3" t="s">
        <v>710</v>
      </c>
      <c r="R40" s="3">
        <v>44592</v>
      </c>
      <c r="S40" s="3">
        <v>44620</v>
      </c>
      <c r="T40" s="3" t="s">
        <v>711</v>
      </c>
      <c r="U40" s="3">
        <v>44680</v>
      </c>
      <c r="V40" s="3">
        <v>44712</v>
      </c>
      <c r="W40" s="3" t="s">
        <v>712</v>
      </c>
      <c r="X40" s="3">
        <v>44771</v>
      </c>
      <c r="Y40" s="3">
        <v>44804</v>
      </c>
      <c r="Z40" s="3" t="s">
        <v>713</v>
      </c>
      <c r="AA40" s="3">
        <v>44865</v>
      </c>
      <c r="AB40" s="3">
        <v>44895</v>
      </c>
      <c r="AC40" s="3" t="s">
        <v>714</v>
      </c>
      <c r="AD40" s="3">
        <v>44957</v>
      </c>
      <c r="AE40" s="3">
        <v>44985</v>
      </c>
      <c r="AF40" s="3" t="s">
        <v>715</v>
      </c>
      <c r="AG40" s="3">
        <v>45044</v>
      </c>
      <c r="AH40" s="3">
        <v>45077</v>
      </c>
      <c r="AI40" s="3" t="s">
        <v>716</v>
      </c>
      <c r="AJ40" s="3">
        <v>45138</v>
      </c>
      <c r="AK40" s="3">
        <v>45169</v>
      </c>
      <c r="AL40" s="3" t="s">
        <v>717</v>
      </c>
      <c r="AM40" s="3">
        <v>45230</v>
      </c>
      <c r="AN40" s="3">
        <v>45260</v>
      </c>
      <c r="AO40" s="3" t="s">
        <v>718</v>
      </c>
      <c r="AP40" s="3">
        <v>45322</v>
      </c>
      <c r="AQ40" s="3">
        <v>45351</v>
      </c>
      <c r="AR40" s="3" t="s">
        <v>719</v>
      </c>
      <c r="AS40" s="3">
        <v>45412</v>
      </c>
      <c r="AT40" s="3">
        <v>45443</v>
      </c>
      <c r="AU40" s="3" t="s">
        <v>720</v>
      </c>
      <c r="AV40" s="3">
        <v>45504</v>
      </c>
      <c r="AW40" s="3">
        <v>45534</v>
      </c>
      <c r="AX40" s="3" t="s">
        <v>721</v>
      </c>
      <c r="AY40" s="3">
        <v>45596</v>
      </c>
      <c r="AZ40" s="3">
        <v>45625</v>
      </c>
      <c r="BA40" s="3" t="s">
        <v>722</v>
      </c>
    </row>
    <row r="41" spans="1:112" x14ac:dyDescent="0.3">
      <c r="B41" s="5"/>
      <c r="G41" s="2"/>
      <c r="H41" s="2"/>
      <c r="I41" s="4">
        <v>16</v>
      </c>
      <c r="J41">
        <v>14.75</v>
      </c>
      <c r="K41">
        <v>16.25</v>
      </c>
      <c r="L41">
        <v>15.75</v>
      </c>
      <c r="M41">
        <v>15.81</v>
      </c>
      <c r="N41">
        <v>16.27</v>
      </c>
      <c r="O41">
        <v>15.16</v>
      </c>
      <c r="P41">
        <v>10.29</v>
      </c>
      <c r="Q41">
        <v>9.5</v>
      </c>
      <c r="R41">
        <v>9.4</v>
      </c>
      <c r="S41">
        <v>9.2799999999999994</v>
      </c>
      <c r="T41">
        <v>10.32</v>
      </c>
      <c r="U41">
        <v>8.84</v>
      </c>
      <c r="V41">
        <v>9.35</v>
      </c>
      <c r="W41">
        <v>7.98</v>
      </c>
      <c r="X41">
        <v>8.43</v>
      </c>
      <c r="Y41">
        <v>7.45</v>
      </c>
      <c r="Z41">
        <v>7.25</v>
      </c>
      <c r="AA41">
        <v>6.69</v>
      </c>
      <c r="AB41">
        <v>6.5</v>
      </c>
      <c r="AC41">
        <v>6.4</v>
      </c>
      <c r="AD41">
        <v>6.9</v>
      </c>
      <c r="AE41">
        <v>8.1199999999999992</v>
      </c>
      <c r="AF41">
        <v>7</v>
      </c>
      <c r="AG41">
        <v>6.67</v>
      </c>
      <c r="AH41">
        <v>8.49</v>
      </c>
      <c r="AI41">
        <v>8.17</v>
      </c>
      <c r="AJ41">
        <v>8.33</v>
      </c>
      <c r="AK41">
        <v>10.34</v>
      </c>
      <c r="AL41">
        <v>11.53</v>
      </c>
      <c r="AM41">
        <v>11.47</v>
      </c>
      <c r="AN41">
        <v>11.5</v>
      </c>
      <c r="AO41">
        <v>11.52</v>
      </c>
      <c r="AP41">
        <v>11.17</v>
      </c>
      <c r="AQ41">
        <v>14.66</v>
      </c>
      <c r="AR41">
        <v>14.71</v>
      </c>
      <c r="AS41">
        <v>14.22</v>
      </c>
      <c r="AT41">
        <v>11.78</v>
      </c>
      <c r="AU41">
        <v>13.66</v>
      </c>
      <c r="AV41">
        <v>13.21</v>
      </c>
      <c r="AW41">
        <v>15.85</v>
      </c>
      <c r="AX41">
        <v>17.38</v>
      </c>
      <c r="AY41">
        <v>21.3</v>
      </c>
      <c r="AZ41">
        <v>26.91</v>
      </c>
      <c r="BA41">
        <v>29.53</v>
      </c>
    </row>
    <row r="42" spans="1:112" x14ac:dyDescent="0.3">
      <c r="A42" t="s">
        <v>367</v>
      </c>
      <c r="B42" s="5" t="str">
        <f t="shared" si="2"/>
        <v>NGEX CN Equity</v>
      </c>
      <c r="C42" t="s">
        <v>147</v>
      </c>
      <c r="D42" t="s">
        <v>6</v>
      </c>
      <c r="E42" t="s">
        <v>6</v>
      </c>
      <c r="F42">
        <v>28.16</v>
      </c>
      <c r="G42" s="2">
        <v>42005</v>
      </c>
      <c r="H42" s="2" t="s">
        <v>722</v>
      </c>
      <c r="I42" s="3">
        <v>43707</v>
      </c>
      <c r="J42" s="3" t="s">
        <v>701</v>
      </c>
      <c r="K42" s="3">
        <v>43769</v>
      </c>
      <c r="L42" s="3">
        <v>43798</v>
      </c>
      <c r="M42" s="3" t="s">
        <v>702</v>
      </c>
      <c r="N42" s="3">
        <v>43861</v>
      </c>
      <c r="O42" s="3">
        <v>43889</v>
      </c>
      <c r="P42" s="3" t="s">
        <v>703</v>
      </c>
      <c r="Q42" s="3">
        <v>43951</v>
      </c>
      <c r="R42" s="3">
        <v>43980</v>
      </c>
      <c r="S42" s="3" t="s">
        <v>704</v>
      </c>
      <c r="T42" s="3">
        <v>44043</v>
      </c>
      <c r="U42" s="3">
        <v>44074</v>
      </c>
      <c r="V42" s="3" t="s">
        <v>705</v>
      </c>
      <c r="W42" s="3">
        <v>44134</v>
      </c>
      <c r="X42" s="3">
        <v>44165</v>
      </c>
      <c r="Y42" s="3" t="s">
        <v>706</v>
      </c>
      <c r="Z42" s="3">
        <v>44225</v>
      </c>
      <c r="AA42" s="3">
        <v>44253</v>
      </c>
      <c r="AB42" s="3" t="s">
        <v>707</v>
      </c>
      <c r="AC42" s="3">
        <v>44316</v>
      </c>
      <c r="AD42" s="3">
        <v>44347</v>
      </c>
      <c r="AE42" s="3" t="s">
        <v>708</v>
      </c>
      <c r="AF42" s="3">
        <v>44407</v>
      </c>
      <c r="AG42" s="3">
        <v>44439</v>
      </c>
      <c r="AH42" s="3" t="s">
        <v>709</v>
      </c>
      <c r="AI42" s="3">
        <v>44498</v>
      </c>
      <c r="AJ42" s="3">
        <v>44530</v>
      </c>
      <c r="AK42" s="3" t="s">
        <v>710</v>
      </c>
      <c r="AL42" s="3">
        <v>44592</v>
      </c>
      <c r="AM42" s="3">
        <v>44620</v>
      </c>
      <c r="AN42" s="3" t="s">
        <v>711</v>
      </c>
      <c r="AO42" s="3">
        <v>44680</v>
      </c>
      <c r="AP42" s="3">
        <v>44712</v>
      </c>
      <c r="AQ42" s="3" t="s">
        <v>712</v>
      </c>
      <c r="AR42" s="3">
        <v>44771</v>
      </c>
      <c r="AS42" s="3">
        <v>44804</v>
      </c>
      <c r="AT42" s="3" t="s">
        <v>713</v>
      </c>
      <c r="AU42" s="3">
        <v>44865</v>
      </c>
      <c r="AV42" s="3">
        <v>44895</v>
      </c>
      <c r="AW42" s="3" t="s">
        <v>714</v>
      </c>
      <c r="AX42" s="3">
        <v>44957</v>
      </c>
      <c r="AY42" s="3">
        <v>44985</v>
      </c>
      <c r="AZ42" s="3" t="s">
        <v>715</v>
      </c>
      <c r="BA42" s="3">
        <v>45044</v>
      </c>
      <c r="BB42" s="3">
        <v>45077</v>
      </c>
      <c r="BC42" s="3" t="s">
        <v>716</v>
      </c>
      <c r="BD42" s="3">
        <v>45138</v>
      </c>
      <c r="BE42" s="3">
        <v>45169</v>
      </c>
      <c r="BF42" s="3" t="s">
        <v>717</v>
      </c>
      <c r="BG42" s="3">
        <v>45230</v>
      </c>
      <c r="BH42" s="3">
        <v>45260</v>
      </c>
      <c r="BI42" s="3" t="s">
        <v>718</v>
      </c>
      <c r="BJ42" s="3">
        <v>45322</v>
      </c>
      <c r="BK42" s="3">
        <v>45351</v>
      </c>
      <c r="BL42" s="3" t="s">
        <v>719</v>
      </c>
      <c r="BM42" s="3">
        <v>45412</v>
      </c>
      <c r="BN42" s="3">
        <v>45443</v>
      </c>
      <c r="BO42" s="3" t="s">
        <v>720</v>
      </c>
      <c r="BP42" s="3">
        <v>45504</v>
      </c>
      <c r="BQ42" s="3">
        <v>45534</v>
      </c>
      <c r="BR42" s="3" t="s">
        <v>721</v>
      </c>
      <c r="BS42" s="3">
        <v>45596</v>
      </c>
      <c r="BT42" s="3">
        <v>45625</v>
      </c>
      <c r="BU42" s="3" t="s">
        <v>722</v>
      </c>
    </row>
    <row r="43" spans="1:112" x14ac:dyDescent="0.3">
      <c r="B43" s="5"/>
      <c r="G43" s="2"/>
      <c r="H43" s="2"/>
      <c r="I43" s="4">
        <v>0.32</v>
      </c>
      <c r="J43">
        <v>0.44369999999999998</v>
      </c>
      <c r="K43">
        <v>0.34510000000000002</v>
      </c>
      <c r="L43">
        <v>0.28599999999999998</v>
      </c>
      <c r="M43">
        <v>0.36980000000000002</v>
      </c>
      <c r="N43">
        <v>0.3846</v>
      </c>
      <c r="O43">
        <v>0.30570000000000003</v>
      </c>
      <c r="P43">
        <v>0.23669999999999999</v>
      </c>
      <c r="Q43">
        <v>0.36480000000000001</v>
      </c>
      <c r="R43">
        <v>0.39439999999999997</v>
      </c>
      <c r="S43">
        <v>0.42399999999999999</v>
      </c>
      <c r="T43">
        <v>0.4536</v>
      </c>
      <c r="U43">
        <v>0.45850000000000002</v>
      </c>
      <c r="V43">
        <v>0.64100000000000001</v>
      </c>
      <c r="W43">
        <v>0.46839999999999998</v>
      </c>
      <c r="X43">
        <v>0.53249999999999997</v>
      </c>
      <c r="Y43">
        <v>0.53249999999999997</v>
      </c>
      <c r="Z43">
        <v>0.56210000000000004</v>
      </c>
      <c r="AA43">
        <v>0.64100000000000001</v>
      </c>
      <c r="AB43">
        <v>0.5423</v>
      </c>
      <c r="AC43">
        <v>0.59160000000000001</v>
      </c>
      <c r="AD43">
        <v>0.71</v>
      </c>
      <c r="AE43">
        <v>0.70009999999999994</v>
      </c>
      <c r="AF43">
        <v>0.62119999999999997</v>
      </c>
      <c r="AG43">
        <v>0.60150000000000003</v>
      </c>
      <c r="AH43">
        <v>0.80859999999999999</v>
      </c>
      <c r="AI43">
        <v>1.1143000000000001</v>
      </c>
      <c r="AJ43">
        <v>1.1241000000000001</v>
      </c>
      <c r="AK43">
        <v>1.8242</v>
      </c>
      <c r="AL43">
        <v>1.7256</v>
      </c>
      <c r="AM43">
        <v>2.7216</v>
      </c>
      <c r="AN43">
        <v>3.0074999999999998</v>
      </c>
      <c r="AO43">
        <v>3.5596999999999999</v>
      </c>
      <c r="AP43">
        <v>2.7806999999999999</v>
      </c>
      <c r="AQ43">
        <v>1.8735999999999999</v>
      </c>
      <c r="AR43">
        <v>1.9031</v>
      </c>
      <c r="AS43">
        <v>2.2187000000000001</v>
      </c>
      <c r="AT43">
        <v>1.9327000000000001</v>
      </c>
      <c r="AU43">
        <v>2.3666</v>
      </c>
      <c r="AV43">
        <v>3.1555</v>
      </c>
      <c r="AW43">
        <v>3.0371000000000001</v>
      </c>
      <c r="AX43">
        <v>3.2244999999999999</v>
      </c>
      <c r="AY43">
        <v>3.2145999999999999</v>
      </c>
      <c r="AZ43">
        <v>4.0625999999999998</v>
      </c>
      <c r="BA43">
        <v>6.0347999999999997</v>
      </c>
      <c r="BB43">
        <v>6.3997000000000002</v>
      </c>
      <c r="BC43">
        <v>7.1391999999999998</v>
      </c>
      <c r="BD43">
        <v>6.9123999999999999</v>
      </c>
      <c r="BE43">
        <v>6.3502999999999998</v>
      </c>
      <c r="BF43">
        <v>5.5418000000000003</v>
      </c>
      <c r="BG43">
        <v>5.8376000000000001</v>
      </c>
      <c r="BH43">
        <v>6.9025999999999996</v>
      </c>
      <c r="BI43">
        <v>7.0602999999999998</v>
      </c>
      <c r="BJ43">
        <v>8.1449999999999996</v>
      </c>
      <c r="BK43">
        <v>7.7407000000000004</v>
      </c>
      <c r="BL43">
        <v>8.6281999999999996</v>
      </c>
      <c r="BM43">
        <v>9.5747999999999998</v>
      </c>
      <c r="BN43">
        <v>9.5945</v>
      </c>
      <c r="BO43">
        <v>7.9871999999999996</v>
      </c>
      <c r="BP43">
        <v>9.0422999999999991</v>
      </c>
      <c r="BQ43">
        <v>10.8271</v>
      </c>
      <c r="BR43">
        <v>11.0046</v>
      </c>
      <c r="BS43">
        <v>11.694900000000001</v>
      </c>
      <c r="BT43">
        <v>12.375299999999999</v>
      </c>
      <c r="BU43">
        <v>13.2233</v>
      </c>
    </row>
    <row r="44" spans="1:112" x14ac:dyDescent="0.3">
      <c r="A44" t="s">
        <v>369</v>
      </c>
      <c r="B44" s="5" t="str">
        <f t="shared" si="2"/>
        <v>NTR CN Equity</v>
      </c>
      <c r="C44" t="s">
        <v>149</v>
      </c>
      <c r="D44" t="s">
        <v>6</v>
      </c>
      <c r="E44" t="s">
        <v>6</v>
      </c>
      <c r="F44">
        <v>93.75</v>
      </c>
      <c r="G44" s="2">
        <v>42005</v>
      </c>
      <c r="H44" s="2" t="s">
        <v>722</v>
      </c>
      <c r="I44" s="3">
        <v>43131</v>
      </c>
      <c r="J44" s="3">
        <v>43159</v>
      </c>
      <c r="K44" s="3" t="s">
        <v>695</v>
      </c>
      <c r="L44" s="3">
        <v>43220</v>
      </c>
      <c r="M44" s="3">
        <v>43251</v>
      </c>
      <c r="N44" s="3" t="s">
        <v>696</v>
      </c>
      <c r="O44" s="3">
        <v>43312</v>
      </c>
      <c r="P44" s="3">
        <v>43343</v>
      </c>
      <c r="Q44" s="3" t="s">
        <v>697</v>
      </c>
      <c r="R44" s="3">
        <v>43404</v>
      </c>
      <c r="S44" s="3">
        <v>43434</v>
      </c>
      <c r="T44" s="3" t="s">
        <v>698</v>
      </c>
      <c r="U44" s="3">
        <v>43496</v>
      </c>
      <c r="V44" s="3">
        <v>43524</v>
      </c>
      <c r="W44" s="3" t="s">
        <v>699</v>
      </c>
      <c r="X44" s="3">
        <v>43585</v>
      </c>
      <c r="Y44" s="3">
        <v>43616</v>
      </c>
      <c r="Z44" s="3" t="s">
        <v>700</v>
      </c>
      <c r="AA44" s="3">
        <v>43677</v>
      </c>
      <c r="AB44" s="3">
        <v>43707</v>
      </c>
      <c r="AC44" s="3" t="s">
        <v>701</v>
      </c>
      <c r="AD44" s="3">
        <v>43769</v>
      </c>
      <c r="AE44" s="3">
        <v>43798</v>
      </c>
      <c r="AF44" s="3" t="s">
        <v>702</v>
      </c>
      <c r="AG44" s="3">
        <v>43861</v>
      </c>
      <c r="AH44" s="3">
        <v>43889</v>
      </c>
      <c r="AI44" s="3" t="s">
        <v>703</v>
      </c>
      <c r="AJ44" s="3">
        <v>43951</v>
      </c>
      <c r="AK44" s="3">
        <v>43980</v>
      </c>
      <c r="AL44" s="3" t="s">
        <v>704</v>
      </c>
      <c r="AM44" s="3">
        <v>44043</v>
      </c>
      <c r="AN44" s="3">
        <v>44074</v>
      </c>
      <c r="AO44" s="3" t="s">
        <v>705</v>
      </c>
      <c r="AP44" s="3">
        <v>44134</v>
      </c>
      <c r="AQ44" s="3">
        <v>44165</v>
      </c>
      <c r="AR44" s="3" t="s">
        <v>706</v>
      </c>
      <c r="AS44" s="3">
        <v>44225</v>
      </c>
      <c r="AT44" s="3">
        <v>44253</v>
      </c>
      <c r="AU44" s="3" t="s">
        <v>707</v>
      </c>
      <c r="AV44" s="3">
        <v>44316</v>
      </c>
      <c r="AW44" s="3">
        <v>44347</v>
      </c>
      <c r="AX44" s="3" t="s">
        <v>708</v>
      </c>
      <c r="AY44" s="3">
        <v>44407</v>
      </c>
      <c r="AZ44" s="3">
        <v>44439</v>
      </c>
      <c r="BA44" s="3" t="s">
        <v>709</v>
      </c>
      <c r="BB44" s="3">
        <v>44498</v>
      </c>
      <c r="BC44" s="3">
        <v>44530</v>
      </c>
      <c r="BD44" s="3" t="s">
        <v>710</v>
      </c>
      <c r="BE44" s="3">
        <v>44592</v>
      </c>
      <c r="BF44" s="3">
        <v>44620</v>
      </c>
      <c r="BG44" s="3" t="s">
        <v>711</v>
      </c>
      <c r="BH44" s="3">
        <v>44680</v>
      </c>
      <c r="BI44" s="3">
        <v>44712</v>
      </c>
      <c r="BJ44" s="3" t="s">
        <v>712</v>
      </c>
      <c r="BK44" s="3">
        <v>44771</v>
      </c>
      <c r="BL44" s="3">
        <v>44804</v>
      </c>
      <c r="BM44" s="3" t="s">
        <v>713</v>
      </c>
      <c r="BN44" s="3">
        <v>44865</v>
      </c>
      <c r="BO44" s="3">
        <v>44895</v>
      </c>
      <c r="BP44" s="3" t="s">
        <v>714</v>
      </c>
      <c r="BQ44" s="3">
        <v>44957</v>
      </c>
      <c r="BR44" s="3">
        <v>44985</v>
      </c>
      <c r="BS44" s="3" t="s">
        <v>715</v>
      </c>
      <c r="BT44" s="3">
        <v>45044</v>
      </c>
      <c r="BU44" s="3">
        <v>45077</v>
      </c>
      <c r="BV44" s="3" t="s">
        <v>716</v>
      </c>
      <c r="BW44" s="3">
        <v>45138</v>
      </c>
      <c r="BX44" s="3">
        <v>45169</v>
      </c>
      <c r="BY44" s="3" t="s">
        <v>717</v>
      </c>
      <c r="BZ44" s="3">
        <v>45230</v>
      </c>
      <c r="CA44" s="3">
        <v>45260</v>
      </c>
      <c r="CB44" s="3" t="s">
        <v>718</v>
      </c>
      <c r="CC44" s="3">
        <v>45322</v>
      </c>
      <c r="CD44" s="3">
        <v>45351</v>
      </c>
      <c r="CE44" s="3" t="s">
        <v>719</v>
      </c>
      <c r="CF44" s="3">
        <v>45412</v>
      </c>
      <c r="CG44" s="3">
        <v>45443</v>
      </c>
      <c r="CH44" s="3" t="s">
        <v>720</v>
      </c>
      <c r="CI44" s="3">
        <v>45504</v>
      </c>
      <c r="CJ44" s="3">
        <v>45534</v>
      </c>
      <c r="CK44" s="3" t="s">
        <v>721</v>
      </c>
      <c r="CL44" s="3">
        <v>45596</v>
      </c>
      <c r="CM44" s="3">
        <v>45625</v>
      </c>
      <c r="CN44" s="3" t="s">
        <v>722</v>
      </c>
    </row>
    <row r="45" spans="1:112" x14ac:dyDescent="0.3">
      <c r="B45" s="5"/>
      <c r="G45" s="2"/>
      <c r="H45" s="2"/>
      <c r="I45" s="4">
        <v>48.4</v>
      </c>
      <c r="J45">
        <v>47.426400000000001</v>
      </c>
      <c r="K45">
        <v>46.192100000000003</v>
      </c>
      <c r="L45">
        <v>44.341099999999997</v>
      </c>
      <c r="M45">
        <v>49.772799999999997</v>
      </c>
      <c r="N45">
        <v>54.662100000000002</v>
      </c>
      <c r="O45">
        <v>53.997199999999999</v>
      </c>
      <c r="P45">
        <v>56.053100000000001</v>
      </c>
      <c r="Q45">
        <v>57.398699999999998</v>
      </c>
      <c r="R45">
        <v>53.635300000000001</v>
      </c>
      <c r="S45">
        <v>52.673200000000001</v>
      </c>
      <c r="T45">
        <v>49.804499999999997</v>
      </c>
      <c r="U45">
        <v>52.872599999999998</v>
      </c>
      <c r="V45">
        <v>55.637799999999999</v>
      </c>
      <c r="W45">
        <v>55.2027</v>
      </c>
      <c r="X45">
        <v>56.910200000000003</v>
      </c>
      <c r="Y45">
        <v>51.631100000000004</v>
      </c>
      <c r="Z45">
        <v>55.3065</v>
      </c>
      <c r="AA45">
        <v>57.130299999999998</v>
      </c>
      <c r="AB45">
        <v>52.937899999999999</v>
      </c>
      <c r="AC45">
        <v>52.5929</v>
      </c>
      <c r="AD45">
        <v>50.210299999999997</v>
      </c>
      <c r="AE45">
        <v>49.963299999999997</v>
      </c>
      <c r="AF45">
        <v>50.008400000000002</v>
      </c>
      <c r="AG45">
        <v>45.439500000000002</v>
      </c>
      <c r="AH45">
        <v>43.637700000000002</v>
      </c>
      <c r="AI45">
        <v>39.268099999999997</v>
      </c>
      <c r="AJ45">
        <v>40.574100000000001</v>
      </c>
      <c r="AK45">
        <v>38.362099999999998</v>
      </c>
      <c r="AL45">
        <v>36.095500000000001</v>
      </c>
      <c r="AM45">
        <v>36.095500000000001</v>
      </c>
      <c r="AN45">
        <v>39.976500000000001</v>
      </c>
      <c r="AO45">
        <v>43.6967</v>
      </c>
      <c r="AP45">
        <v>45.328699999999998</v>
      </c>
      <c r="AQ45">
        <v>53.6479</v>
      </c>
      <c r="AR45">
        <v>51.7483</v>
      </c>
      <c r="AS45">
        <v>53.218600000000002</v>
      </c>
      <c r="AT45">
        <v>58.043599999999998</v>
      </c>
      <c r="AU45">
        <v>57.688400000000001</v>
      </c>
      <c r="AV45">
        <v>57.816200000000002</v>
      </c>
      <c r="AW45">
        <v>63.363500000000002</v>
      </c>
      <c r="AX45">
        <v>64.498699999999999</v>
      </c>
      <c r="AY45">
        <v>63.700099999999999</v>
      </c>
      <c r="AZ45">
        <v>65.864099999999993</v>
      </c>
      <c r="BA45">
        <v>71.089200000000005</v>
      </c>
      <c r="BB45">
        <v>74.798900000000003</v>
      </c>
      <c r="BC45">
        <v>73.225099999999998</v>
      </c>
      <c r="BD45">
        <v>82.718900000000005</v>
      </c>
      <c r="BE45">
        <v>77.237899999999996</v>
      </c>
      <c r="BF45">
        <v>94.837900000000005</v>
      </c>
      <c r="BG45">
        <v>113.50409999999999</v>
      </c>
      <c r="BH45">
        <v>110.6195</v>
      </c>
      <c r="BI45">
        <v>108.0496</v>
      </c>
      <c r="BJ45">
        <v>90.116100000000003</v>
      </c>
      <c r="BK45">
        <v>96.366500000000002</v>
      </c>
      <c r="BL45">
        <v>105.9926</v>
      </c>
      <c r="BM45">
        <v>101.852</v>
      </c>
      <c r="BN45">
        <v>101.7724</v>
      </c>
      <c r="BO45">
        <v>95.583500000000001</v>
      </c>
      <c r="BP45">
        <v>87.972300000000004</v>
      </c>
      <c r="BQ45">
        <v>98.019900000000007</v>
      </c>
      <c r="BR45">
        <v>94.6203</v>
      </c>
      <c r="BS45">
        <v>89.560299999999998</v>
      </c>
      <c r="BT45">
        <v>84.262</v>
      </c>
      <c r="BU45">
        <v>64.117599999999996</v>
      </c>
      <c r="BV45">
        <v>70.746399999999994</v>
      </c>
      <c r="BW45">
        <v>82.198300000000003</v>
      </c>
      <c r="BX45">
        <v>77.4221</v>
      </c>
      <c r="BY45">
        <v>76.524900000000002</v>
      </c>
      <c r="BZ45">
        <v>67.949100000000001</v>
      </c>
      <c r="CA45">
        <v>66.215699999999998</v>
      </c>
      <c r="CB45">
        <v>68.737799999999993</v>
      </c>
      <c r="CC45">
        <v>61.730499999999999</v>
      </c>
      <c r="CD45">
        <v>65.229500000000002</v>
      </c>
      <c r="CE45">
        <v>68.457999999999998</v>
      </c>
      <c r="CF45">
        <v>67.527699999999996</v>
      </c>
      <c r="CG45">
        <v>74.3001</v>
      </c>
      <c r="CH45">
        <v>65.472999999999999</v>
      </c>
      <c r="CI45">
        <v>66.563400000000001</v>
      </c>
      <c r="CJ45">
        <v>61.355699999999999</v>
      </c>
      <c r="CK45">
        <v>61.778300000000002</v>
      </c>
      <c r="CL45">
        <v>63.109099999999998</v>
      </c>
      <c r="CM45">
        <v>62.167999999999999</v>
      </c>
      <c r="CN45">
        <v>61.897799999999997</v>
      </c>
    </row>
    <row r="46" spans="1:112" x14ac:dyDescent="0.3">
      <c r="A46" t="s">
        <v>381</v>
      </c>
      <c r="B46" s="5" t="str">
        <f t="shared" si="2"/>
        <v>PET CN Equity</v>
      </c>
      <c r="C46" t="s">
        <v>161</v>
      </c>
      <c r="D46" t="s">
        <v>6</v>
      </c>
      <c r="E46" t="s">
        <v>6</v>
      </c>
      <c r="F46">
        <v>27.3</v>
      </c>
      <c r="G46" s="2">
        <v>42005</v>
      </c>
      <c r="H46" s="2" t="s">
        <v>722</v>
      </c>
      <c r="I46" s="3" t="s">
        <v>708</v>
      </c>
      <c r="J46" s="3">
        <v>44407</v>
      </c>
      <c r="K46" s="3">
        <v>44439</v>
      </c>
      <c r="L46" s="3" t="s">
        <v>709</v>
      </c>
      <c r="M46" s="3">
        <v>44498</v>
      </c>
      <c r="N46" s="3">
        <v>44530</v>
      </c>
      <c r="O46" s="3" t="s">
        <v>710</v>
      </c>
      <c r="P46" s="3">
        <v>44592</v>
      </c>
      <c r="Q46" s="3">
        <v>44620</v>
      </c>
      <c r="R46" s="3" t="s">
        <v>711</v>
      </c>
      <c r="S46" s="3">
        <v>44680</v>
      </c>
      <c r="T46" s="3">
        <v>44712</v>
      </c>
      <c r="U46" s="3" t="s">
        <v>712</v>
      </c>
      <c r="V46" s="3">
        <v>44771</v>
      </c>
      <c r="W46" s="3">
        <v>44804</v>
      </c>
      <c r="X46" s="3" t="s">
        <v>713</v>
      </c>
      <c r="Y46" s="3">
        <v>44865</v>
      </c>
      <c r="Z46" s="3">
        <v>44895</v>
      </c>
      <c r="AA46" s="3" t="s">
        <v>714</v>
      </c>
      <c r="AB46" s="3">
        <v>44957</v>
      </c>
      <c r="AC46" s="3">
        <v>44985</v>
      </c>
      <c r="AD46" s="3" t="s">
        <v>715</v>
      </c>
      <c r="AE46" s="3">
        <v>45044</v>
      </c>
      <c r="AF46" s="3">
        <v>45077</v>
      </c>
      <c r="AG46" s="3" t="s">
        <v>716</v>
      </c>
      <c r="AH46" s="3">
        <v>45138</v>
      </c>
      <c r="AI46" s="3">
        <v>45169</v>
      </c>
      <c r="AJ46" s="3" t="s">
        <v>717</v>
      </c>
      <c r="AK46" s="3">
        <v>45230</v>
      </c>
      <c r="AL46" s="3">
        <v>45260</v>
      </c>
      <c r="AM46" s="3" t="s">
        <v>718</v>
      </c>
      <c r="AN46" s="3">
        <v>45322</v>
      </c>
      <c r="AO46" s="3">
        <v>45351</v>
      </c>
      <c r="AP46" s="3" t="s">
        <v>719</v>
      </c>
      <c r="AQ46" s="3">
        <v>45412</v>
      </c>
      <c r="AR46" s="3">
        <v>45443</v>
      </c>
      <c r="AS46" s="3" t="s">
        <v>720</v>
      </c>
      <c r="AT46" s="3">
        <v>45504</v>
      </c>
      <c r="AU46" s="3">
        <v>45534</v>
      </c>
      <c r="AV46" s="3" t="s">
        <v>721</v>
      </c>
      <c r="AW46" s="3">
        <v>45596</v>
      </c>
      <c r="AX46" s="3">
        <v>45625</v>
      </c>
      <c r="AY46" s="3" t="s">
        <v>722</v>
      </c>
    </row>
    <row r="47" spans="1:112" x14ac:dyDescent="0.3">
      <c r="B47" s="5"/>
      <c r="G47" s="2"/>
      <c r="H47" s="2"/>
      <c r="I47" s="4">
        <v>25.36</v>
      </c>
      <c r="J47">
        <v>25.604800000000001</v>
      </c>
      <c r="K47">
        <v>32.811999999999998</v>
      </c>
      <c r="L47">
        <v>27.738499999999998</v>
      </c>
      <c r="M47">
        <v>27.567799999999998</v>
      </c>
      <c r="N47">
        <v>31.8354</v>
      </c>
      <c r="O47">
        <v>34.2164</v>
      </c>
      <c r="P47">
        <v>29.264700000000001</v>
      </c>
      <c r="Q47">
        <v>29.217199999999998</v>
      </c>
      <c r="R47">
        <v>31.799900000000001</v>
      </c>
      <c r="S47">
        <v>29.889700000000001</v>
      </c>
      <c r="T47">
        <v>31.3276</v>
      </c>
      <c r="U47">
        <v>29.423200000000001</v>
      </c>
      <c r="V47">
        <v>30.4039</v>
      </c>
      <c r="W47">
        <v>32.004199999999997</v>
      </c>
      <c r="X47">
        <v>33.148899999999998</v>
      </c>
      <c r="Y47">
        <v>34.999600000000001</v>
      </c>
      <c r="Z47">
        <v>37.604799999999997</v>
      </c>
      <c r="AA47">
        <v>37.385100000000001</v>
      </c>
      <c r="AB47">
        <v>38.015599999999999</v>
      </c>
      <c r="AC47">
        <v>40.862699999999997</v>
      </c>
      <c r="AD47">
        <v>36.061</v>
      </c>
      <c r="AE47">
        <v>34.758000000000003</v>
      </c>
      <c r="AF47">
        <v>29.6965</v>
      </c>
      <c r="AG47">
        <v>29.216000000000001</v>
      </c>
      <c r="AH47">
        <v>29.312100000000001</v>
      </c>
      <c r="AI47">
        <v>24.166599999999999</v>
      </c>
      <c r="AJ47">
        <v>23.529800000000002</v>
      </c>
      <c r="AK47">
        <v>23.963999999999999</v>
      </c>
      <c r="AL47">
        <v>25.785399999999999</v>
      </c>
      <c r="AM47">
        <v>27.8672</v>
      </c>
      <c r="AN47">
        <v>30.191099999999999</v>
      </c>
      <c r="AO47">
        <v>28.951699999999999</v>
      </c>
      <c r="AP47">
        <v>30.7638</v>
      </c>
      <c r="AQ47">
        <v>30.025300000000001</v>
      </c>
      <c r="AR47">
        <v>26.226900000000001</v>
      </c>
      <c r="AS47">
        <v>25.6707</v>
      </c>
      <c r="AT47">
        <v>26.626899999999999</v>
      </c>
      <c r="AU47">
        <v>23.896999999999998</v>
      </c>
      <c r="AV47">
        <v>25.337900000000001</v>
      </c>
      <c r="AW47">
        <v>24.965399999999999</v>
      </c>
      <c r="AX47">
        <v>26.948</v>
      </c>
      <c r="AY47">
        <v>24.841799999999999</v>
      </c>
    </row>
    <row r="48" spans="1:112" x14ac:dyDescent="0.3">
      <c r="A48" t="s">
        <v>383</v>
      </c>
      <c r="B48" s="5" t="str">
        <f t="shared" si="2"/>
        <v>PMZ-U CN Equity</v>
      </c>
      <c r="C48" t="s">
        <v>163</v>
      </c>
      <c r="D48" t="s">
        <v>6</v>
      </c>
      <c r="E48" t="s">
        <v>6</v>
      </c>
      <c r="F48">
        <v>16.55</v>
      </c>
      <c r="G48" s="2">
        <v>42005</v>
      </c>
      <c r="H48" s="2" t="s">
        <v>722</v>
      </c>
      <c r="I48" s="3">
        <v>44592</v>
      </c>
      <c r="J48" s="3">
        <v>44620</v>
      </c>
      <c r="K48" s="3" t="s">
        <v>711</v>
      </c>
      <c r="L48" s="3">
        <v>44680</v>
      </c>
      <c r="M48" s="3">
        <v>44712</v>
      </c>
      <c r="N48" s="3" t="s">
        <v>712</v>
      </c>
      <c r="O48" s="3">
        <v>44771</v>
      </c>
      <c r="P48" s="3">
        <v>44804</v>
      </c>
      <c r="Q48" s="3" t="s">
        <v>713</v>
      </c>
      <c r="R48" s="3">
        <v>44865</v>
      </c>
      <c r="S48" s="3">
        <v>44895</v>
      </c>
      <c r="T48" s="3" t="s">
        <v>714</v>
      </c>
      <c r="U48" s="3">
        <v>44957</v>
      </c>
      <c r="V48" s="3">
        <v>44985</v>
      </c>
      <c r="W48" s="3" t="s">
        <v>715</v>
      </c>
      <c r="X48" s="3">
        <v>45044</v>
      </c>
      <c r="Y48" s="3">
        <v>45077</v>
      </c>
      <c r="Z48" s="3" t="s">
        <v>716</v>
      </c>
      <c r="AA48" s="3">
        <v>45138</v>
      </c>
      <c r="AB48" s="3">
        <v>45169</v>
      </c>
      <c r="AC48" s="3" t="s">
        <v>717</v>
      </c>
      <c r="AD48" s="3">
        <v>45230</v>
      </c>
      <c r="AE48" s="3">
        <v>45260</v>
      </c>
      <c r="AF48" s="3" t="s">
        <v>718</v>
      </c>
      <c r="AG48" s="3">
        <v>45322</v>
      </c>
      <c r="AH48" s="3">
        <v>45351</v>
      </c>
      <c r="AI48" s="3" t="s">
        <v>719</v>
      </c>
      <c r="AJ48" s="3">
        <v>45412</v>
      </c>
      <c r="AK48" s="3">
        <v>45443</v>
      </c>
      <c r="AL48" s="3" t="s">
        <v>720</v>
      </c>
      <c r="AM48" s="3">
        <v>45504</v>
      </c>
      <c r="AN48" s="3">
        <v>45534</v>
      </c>
      <c r="AO48" s="3" t="s">
        <v>721</v>
      </c>
      <c r="AP48" s="3">
        <v>45596</v>
      </c>
      <c r="AQ48" s="3">
        <v>45625</v>
      </c>
      <c r="AR48" s="3" t="s">
        <v>722</v>
      </c>
    </row>
    <row r="49" spans="1:124" x14ac:dyDescent="0.3">
      <c r="B49" s="5"/>
      <c r="G49" s="2"/>
      <c r="H49" s="2"/>
      <c r="I49" s="4">
        <v>11.2</v>
      </c>
      <c r="J49">
        <v>11.358599999999999</v>
      </c>
      <c r="K49">
        <v>12.356999999999999</v>
      </c>
      <c r="L49">
        <v>11.0777</v>
      </c>
      <c r="M49">
        <v>11.3409</v>
      </c>
      <c r="N49">
        <v>9.9039999999999999</v>
      </c>
      <c r="O49">
        <v>10.7857</v>
      </c>
      <c r="P49">
        <v>10.911199999999999</v>
      </c>
      <c r="Q49">
        <v>10.5174</v>
      </c>
      <c r="R49">
        <v>11.591900000000001</v>
      </c>
      <c r="S49">
        <v>12.4392</v>
      </c>
      <c r="T49">
        <v>12.2066</v>
      </c>
      <c r="U49">
        <v>12.7895</v>
      </c>
      <c r="V49">
        <v>12.8224</v>
      </c>
      <c r="W49">
        <v>11.425700000000001</v>
      </c>
      <c r="X49">
        <v>11.3569</v>
      </c>
      <c r="Y49">
        <v>10.759600000000001</v>
      </c>
      <c r="Z49">
        <v>11.5718</v>
      </c>
      <c r="AA49">
        <v>11.5191</v>
      </c>
      <c r="AB49">
        <v>11.6035</v>
      </c>
      <c r="AC49">
        <v>11.7689</v>
      </c>
      <c r="AD49">
        <v>10.9041</v>
      </c>
      <c r="AE49">
        <v>11.7721</v>
      </c>
      <c r="AF49">
        <v>12.2311</v>
      </c>
      <c r="AG49">
        <v>12.3729</v>
      </c>
      <c r="AH49">
        <v>12.0784</v>
      </c>
      <c r="AI49">
        <v>12.5542</v>
      </c>
      <c r="AJ49">
        <v>11.942500000000001</v>
      </c>
      <c r="AK49">
        <v>12.052</v>
      </c>
      <c r="AL49">
        <v>12.1356</v>
      </c>
      <c r="AM49">
        <v>12.5191</v>
      </c>
      <c r="AN49">
        <v>13.696400000000001</v>
      </c>
      <c r="AO49">
        <v>15.1656</v>
      </c>
      <c r="AP49">
        <v>14.5534</v>
      </c>
      <c r="AQ49">
        <v>15.085000000000001</v>
      </c>
      <c r="AR49">
        <v>14.544</v>
      </c>
    </row>
    <row r="50" spans="1:124" x14ac:dyDescent="0.3">
      <c r="A50" t="s">
        <v>399</v>
      </c>
      <c r="B50" s="5" t="str">
        <f t="shared" si="2"/>
        <v>SCR CN Equity</v>
      </c>
      <c r="C50" t="s">
        <v>179</v>
      </c>
      <c r="D50" t="s">
        <v>6</v>
      </c>
      <c r="E50" t="s">
        <v>6</v>
      </c>
      <c r="F50">
        <v>26</v>
      </c>
      <c r="G50" s="2">
        <v>42005</v>
      </c>
      <c r="H50" s="2" t="s">
        <v>722</v>
      </c>
      <c r="I50" s="3">
        <v>45230</v>
      </c>
      <c r="J50" s="3">
        <v>45260</v>
      </c>
      <c r="K50" s="3" t="s">
        <v>718</v>
      </c>
      <c r="L50" s="3">
        <v>45322</v>
      </c>
      <c r="M50" s="3">
        <v>45351</v>
      </c>
      <c r="N50" s="3" t="s">
        <v>719</v>
      </c>
      <c r="O50" s="3">
        <v>45412</v>
      </c>
      <c r="P50" s="3">
        <v>45443</v>
      </c>
      <c r="Q50" s="3" t="s">
        <v>720</v>
      </c>
      <c r="R50" s="3">
        <v>45504</v>
      </c>
      <c r="S50" s="3">
        <v>45534</v>
      </c>
      <c r="T50" s="3" t="s">
        <v>721</v>
      </c>
      <c r="U50" s="3">
        <v>45596</v>
      </c>
      <c r="V50" s="3">
        <v>45625</v>
      </c>
      <c r="W50" s="3" t="s">
        <v>722</v>
      </c>
    </row>
    <row r="51" spans="1:124" x14ac:dyDescent="0.3">
      <c r="B51" s="5"/>
      <c r="G51" s="2"/>
      <c r="H51" s="2"/>
      <c r="I51" s="4">
        <v>25.83</v>
      </c>
      <c r="J51">
        <v>21.206499999999998</v>
      </c>
      <c r="K51">
        <v>20.379200000000001</v>
      </c>
      <c r="L51">
        <v>22.556899999999999</v>
      </c>
      <c r="M51">
        <v>22.4618</v>
      </c>
      <c r="N51">
        <v>27.026399999999999</v>
      </c>
      <c r="O51">
        <v>30.2121</v>
      </c>
      <c r="P51">
        <v>34.890900000000002</v>
      </c>
      <c r="Q51">
        <v>30.6496</v>
      </c>
      <c r="R51">
        <v>30.811199999999999</v>
      </c>
      <c r="S51">
        <v>29.479900000000001</v>
      </c>
      <c r="T51">
        <v>25.8551</v>
      </c>
      <c r="U51">
        <v>26.401900000000001</v>
      </c>
      <c r="V51">
        <v>30.546399999999998</v>
      </c>
      <c r="W51">
        <v>30.490100000000002</v>
      </c>
    </row>
    <row r="52" spans="1:124" x14ac:dyDescent="0.3">
      <c r="A52" t="s">
        <v>402</v>
      </c>
      <c r="B52" s="5" t="str">
        <f t="shared" si="2"/>
        <v>SHOP CN Equity</v>
      </c>
      <c r="C52" t="s">
        <v>182</v>
      </c>
      <c r="D52" t="s">
        <v>6</v>
      </c>
      <c r="E52" t="s">
        <v>6</v>
      </c>
      <c r="F52">
        <v>178.67</v>
      </c>
      <c r="G52" s="2">
        <v>42005</v>
      </c>
      <c r="H52" s="2" t="s">
        <v>722</v>
      </c>
      <c r="I52" s="3">
        <v>42153</v>
      </c>
      <c r="J52" s="3" t="s">
        <v>684</v>
      </c>
      <c r="K52" s="3">
        <v>42216</v>
      </c>
      <c r="L52" s="3">
        <v>42247</v>
      </c>
      <c r="M52" s="3" t="s">
        <v>685</v>
      </c>
      <c r="N52" s="3">
        <v>42307</v>
      </c>
      <c r="O52" s="3">
        <v>42338</v>
      </c>
      <c r="P52" s="3" t="s">
        <v>686</v>
      </c>
      <c r="Q52" s="3">
        <v>42398</v>
      </c>
      <c r="R52" s="3">
        <v>42429</v>
      </c>
      <c r="S52" s="3" t="s">
        <v>687</v>
      </c>
      <c r="T52" s="3">
        <v>42489</v>
      </c>
      <c r="U52" s="3">
        <v>42521</v>
      </c>
      <c r="V52" s="3" t="s">
        <v>688</v>
      </c>
      <c r="W52" s="3">
        <v>42580</v>
      </c>
      <c r="X52" s="3">
        <v>42613</v>
      </c>
      <c r="Y52" s="3" t="s">
        <v>689</v>
      </c>
      <c r="Z52" s="3">
        <v>42674</v>
      </c>
      <c r="AA52" s="3">
        <v>42704</v>
      </c>
      <c r="AB52" s="3" t="s">
        <v>690</v>
      </c>
      <c r="AC52" s="3">
        <v>42766</v>
      </c>
      <c r="AD52" s="3">
        <v>42794</v>
      </c>
      <c r="AE52" s="3" t="s">
        <v>691</v>
      </c>
      <c r="AF52" s="3">
        <v>42853</v>
      </c>
      <c r="AG52" s="3">
        <v>42886</v>
      </c>
      <c r="AH52" s="3" t="s">
        <v>692</v>
      </c>
      <c r="AI52" s="3">
        <v>42947</v>
      </c>
      <c r="AJ52" s="3">
        <v>42978</v>
      </c>
      <c r="AK52" s="3" t="s">
        <v>693</v>
      </c>
      <c r="AL52" s="3">
        <v>43039</v>
      </c>
      <c r="AM52" s="3">
        <v>43069</v>
      </c>
      <c r="AN52" s="3" t="s">
        <v>694</v>
      </c>
      <c r="AO52" s="3">
        <v>43131</v>
      </c>
      <c r="AP52" s="3">
        <v>43159</v>
      </c>
      <c r="AQ52" s="3" t="s">
        <v>695</v>
      </c>
      <c r="AR52" s="3">
        <v>43220</v>
      </c>
      <c r="AS52" s="3">
        <v>43251</v>
      </c>
      <c r="AT52" s="3" t="s">
        <v>696</v>
      </c>
      <c r="AU52" s="3">
        <v>43312</v>
      </c>
      <c r="AV52" s="3">
        <v>43343</v>
      </c>
      <c r="AW52" s="3" t="s">
        <v>697</v>
      </c>
      <c r="AX52" s="3">
        <v>43404</v>
      </c>
      <c r="AY52" s="3">
        <v>43434</v>
      </c>
      <c r="AZ52" s="3" t="s">
        <v>698</v>
      </c>
      <c r="BA52" s="3">
        <v>43496</v>
      </c>
      <c r="BB52" s="3">
        <v>43524</v>
      </c>
      <c r="BC52" s="3" t="s">
        <v>699</v>
      </c>
      <c r="BD52" s="3">
        <v>43585</v>
      </c>
      <c r="BE52" s="3">
        <v>43616</v>
      </c>
      <c r="BF52" s="3" t="s">
        <v>700</v>
      </c>
      <c r="BG52" s="3">
        <v>43677</v>
      </c>
      <c r="BH52" s="3">
        <v>43707</v>
      </c>
      <c r="BI52" s="3" t="s">
        <v>701</v>
      </c>
      <c r="BJ52" s="3">
        <v>43769</v>
      </c>
      <c r="BK52" s="3">
        <v>43798</v>
      </c>
      <c r="BL52" s="3" t="s">
        <v>702</v>
      </c>
      <c r="BM52" s="3">
        <v>43861</v>
      </c>
      <c r="BN52" s="3">
        <v>43889</v>
      </c>
      <c r="BO52" s="3" t="s">
        <v>703</v>
      </c>
      <c r="BP52" s="3">
        <v>43951</v>
      </c>
      <c r="BQ52" s="3">
        <v>43980</v>
      </c>
      <c r="BR52" s="3" t="s">
        <v>704</v>
      </c>
      <c r="BS52" s="3">
        <v>44043</v>
      </c>
      <c r="BT52" s="3">
        <v>44074</v>
      </c>
      <c r="BU52" s="3" t="s">
        <v>705</v>
      </c>
      <c r="BV52" s="3">
        <v>44134</v>
      </c>
      <c r="BW52" s="3">
        <v>44165</v>
      </c>
      <c r="BX52" s="3" t="s">
        <v>706</v>
      </c>
      <c r="BY52" s="3">
        <v>44225</v>
      </c>
      <c r="BZ52" s="3">
        <v>44253</v>
      </c>
      <c r="CA52" s="3" t="s">
        <v>707</v>
      </c>
      <c r="CB52" s="3">
        <v>44316</v>
      </c>
      <c r="CC52" s="3">
        <v>44347</v>
      </c>
      <c r="CD52" s="3" t="s">
        <v>708</v>
      </c>
      <c r="CE52" s="3">
        <v>44407</v>
      </c>
      <c r="CF52" s="3">
        <v>44439</v>
      </c>
      <c r="CG52" s="3" t="s">
        <v>709</v>
      </c>
      <c r="CH52" s="3">
        <v>44498</v>
      </c>
      <c r="CI52" s="3">
        <v>44530</v>
      </c>
      <c r="CJ52" s="3" t="s">
        <v>710</v>
      </c>
      <c r="CK52" s="3">
        <v>44592</v>
      </c>
      <c r="CL52" s="3">
        <v>44620</v>
      </c>
      <c r="CM52" s="3" t="s">
        <v>711</v>
      </c>
      <c r="CN52" s="3">
        <v>44680</v>
      </c>
      <c r="CO52" s="3">
        <v>44712</v>
      </c>
      <c r="CP52" s="3" t="s">
        <v>712</v>
      </c>
      <c r="CQ52" s="3">
        <v>44771</v>
      </c>
      <c r="CR52" s="3">
        <v>44804</v>
      </c>
      <c r="CS52" s="3" t="s">
        <v>713</v>
      </c>
      <c r="CT52" s="3">
        <v>44865</v>
      </c>
      <c r="CU52" s="3">
        <v>44895</v>
      </c>
      <c r="CV52" s="3" t="s">
        <v>714</v>
      </c>
      <c r="CW52" s="3">
        <v>44957</v>
      </c>
      <c r="CX52" s="3">
        <v>44985</v>
      </c>
      <c r="CY52" s="3" t="s">
        <v>715</v>
      </c>
      <c r="CZ52" s="3">
        <v>45044</v>
      </c>
      <c r="DA52" s="3">
        <v>45077</v>
      </c>
      <c r="DB52" s="3" t="s">
        <v>716</v>
      </c>
      <c r="DC52" s="3">
        <v>45138</v>
      </c>
      <c r="DD52" s="3">
        <v>45169</v>
      </c>
      <c r="DE52" s="3" t="s">
        <v>717</v>
      </c>
      <c r="DF52" s="3">
        <v>45230</v>
      </c>
      <c r="DG52" s="3">
        <v>45260</v>
      </c>
      <c r="DH52" s="3" t="s">
        <v>718</v>
      </c>
      <c r="DI52" s="3">
        <v>45322</v>
      </c>
      <c r="DJ52" s="3">
        <v>45351</v>
      </c>
      <c r="DK52" s="3" t="s">
        <v>719</v>
      </c>
      <c r="DL52" s="3">
        <v>45412</v>
      </c>
      <c r="DM52" s="3">
        <v>45443</v>
      </c>
      <c r="DN52" s="3" t="s">
        <v>720</v>
      </c>
      <c r="DO52" s="3">
        <v>45504</v>
      </c>
      <c r="DP52" s="3">
        <v>45534</v>
      </c>
      <c r="DQ52" s="3" t="s">
        <v>721</v>
      </c>
      <c r="DR52" s="3">
        <v>45596</v>
      </c>
      <c r="DS52" s="3">
        <v>45625</v>
      </c>
      <c r="DT52" s="3" t="s">
        <v>722</v>
      </c>
    </row>
    <row r="53" spans="1:124" x14ac:dyDescent="0.3">
      <c r="B53" s="5"/>
      <c r="G53" s="2"/>
      <c r="H53" s="2"/>
      <c r="I53" s="4">
        <v>3.35</v>
      </c>
      <c r="J53">
        <v>4.2380000000000004</v>
      </c>
      <c r="K53">
        <v>4.8600000000000003</v>
      </c>
      <c r="L53">
        <v>3.6709999999999998</v>
      </c>
      <c r="M53">
        <v>4.6660000000000004</v>
      </c>
      <c r="N53">
        <v>4.2060000000000004</v>
      </c>
      <c r="O53">
        <v>3.524</v>
      </c>
      <c r="P53">
        <v>3.56</v>
      </c>
      <c r="Q53">
        <v>3.25</v>
      </c>
      <c r="R53">
        <v>3.0129999999999999</v>
      </c>
      <c r="S53">
        <v>3.6720000000000002</v>
      </c>
      <c r="T53">
        <v>3.9940000000000002</v>
      </c>
      <c r="U53">
        <v>3.847</v>
      </c>
      <c r="V53">
        <v>3.976</v>
      </c>
      <c r="W53">
        <v>4.4749999999999996</v>
      </c>
      <c r="X53">
        <v>5.44</v>
      </c>
      <c r="Y53">
        <v>5.6289999999999996</v>
      </c>
      <c r="Z53">
        <v>5.5579999999999998</v>
      </c>
      <c r="AA53">
        <v>5.6379999999999999</v>
      </c>
      <c r="AB53">
        <v>5.77</v>
      </c>
      <c r="AC53">
        <v>6.6040000000000001</v>
      </c>
      <c r="AD53">
        <v>7.8869999999999996</v>
      </c>
      <c r="AE53">
        <v>9.0709999999999997</v>
      </c>
      <c r="AF53">
        <v>10.372</v>
      </c>
      <c r="AG53">
        <v>12.397</v>
      </c>
      <c r="AH53">
        <v>11.26</v>
      </c>
      <c r="AI53">
        <v>11.489000000000001</v>
      </c>
      <c r="AJ53">
        <v>13.8</v>
      </c>
      <c r="AK53">
        <v>14.512</v>
      </c>
      <c r="AL53">
        <v>12.826000000000001</v>
      </c>
      <c r="AM53">
        <v>13.516</v>
      </c>
      <c r="AN53">
        <v>12.711</v>
      </c>
      <c r="AO53">
        <v>15.704000000000001</v>
      </c>
      <c r="AP53">
        <v>17.75</v>
      </c>
      <c r="AQ53">
        <v>16.032</v>
      </c>
      <c r="AR53">
        <v>17.178999999999998</v>
      </c>
      <c r="AS53">
        <v>19.233000000000001</v>
      </c>
      <c r="AT53">
        <v>19.170999999999999</v>
      </c>
      <c r="AU53">
        <v>18.122</v>
      </c>
      <c r="AV53">
        <v>18.986000000000001</v>
      </c>
      <c r="AW53">
        <v>21.23</v>
      </c>
      <c r="AX53">
        <v>18.187000000000001</v>
      </c>
      <c r="AY53">
        <v>20.21</v>
      </c>
      <c r="AZ53">
        <v>18.879000000000001</v>
      </c>
      <c r="BA53">
        <v>22.417000000000002</v>
      </c>
      <c r="BB53">
        <v>24.928000000000001</v>
      </c>
      <c r="BC53">
        <v>27.585999999999999</v>
      </c>
      <c r="BD53">
        <v>32.575000000000003</v>
      </c>
      <c r="BE53">
        <v>37.183999999999997</v>
      </c>
      <c r="BF53">
        <v>39.357999999999997</v>
      </c>
      <c r="BG53">
        <v>41.941000000000003</v>
      </c>
      <c r="BH53">
        <v>51.281999999999996</v>
      </c>
      <c r="BI53">
        <v>41.23</v>
      </c>
      <c r="BJ53">
        <v>41.3</v>
      </c>
      <c r="BK53">
        <v>44.545000000000002</v>
      </c>
      <c r="BL53">
        <v>51.63</v>
      </c>
      <c r="BM53">
        <v>61.633000000000003</v>
      </c>
      <c r="BN53">
        <v>62.322000000000003</v>
      </c>
      <c r="BO53">
        <v>58.962000000000003</v>
      </c>
      <c r="BP53">
        <v>88.278000000000006</v>
      </c>
      <c r="BQ53">
        <v>104.497</v>
      </c>
      <c r="BR53">
        <v>128.977</v>
      </c>
      <c r="BS53">
        <v>136.97800000000001</v>
      </c>
      <c r="BT53">
        <v>139.32300000000001</v>
      </c>
      <c r="BU53">
        <v>136.16900000000001</v>
      </c>
      <c r="BV53">
        <v>122.82299999999999</v>
      </c>
      <c r="BW53">
        <v>139.77699999999999</v>
      </c>
      <c r="BX53">
        <v>143.732</v>
      </c>
      <c r="BY53">
        <v>139.429</v>
      </c>
      <c r="BZ53">
        <v>164.87299999999999</v>
      </c>
      <c r="CA53">
        <v>138.22999999999999</v>
      </c>
      <c r="CB53">
        <v>145.09</v>
      </c>
      <c r="CC53">
        <v>148.03200000000001</v>
      </c>
      <c r="CD53">
        <v>181.28700000000001</v>
      </c>
      <c r="CE53">
        <v>187.3</v>
      </c>
      <c r="CF53">
        <v>192.65899999999999</v>
      </c>
      <c r="CG53">
        <v>171.922</v>
      </c>
      <c r="CH53">
        <v>180.702</v>
      </c>
      <c r="CI53">
        <v>194.10300000000001</v>
      </c>
      <c r="CJ53">
        <v>173.5</v>
      </c>
      <c r="CK53">
        <v>122.69499999999999</v>
      </c>
      <c r="CL53">
        <v>87.992000000000004</v>
      </c>
      <c r="CM53">
        <v>84.546999999999997</v>
      </c>
      <c r="CN53">
        <v>54.953000000000003</v>
      </c>
      <c r="CO53">
        <v>47.484999999999999</v>
      </c>
      <c r="CP53">
        <v>40.14</v>
      </c>
      <c r="CQ53">
        <v>44.61</v>
      </c>
      <c r="CR53">
        <v>41.51</v>
      </c>
      <c r="CS53">
        <v>37.26</v>
      </c>
      <c r="CT53">
        <v>46.71</v>
      </c>
      <c r="CU53">
        <v>55.26</v>
      </c>
      <c r="CV53">
        <v>47.01</v>
      </c>
      <c r="CW53">
        <v>65.25</v>
      </c>
      <c r="CX53">
        <v>55.994999999999997</v>
      </c>
      <c r="CY53">
        <v>64.599999999999994</v>
      </c>
      <c r="CZ53">
        <v>65.64</v>
      </c>
      <c r="DA53">
        <v>77.3</v>
      </c>
      <c r="DB53">
        <v>85.62</v>
      </c>
      <c r="DC53">
        <v>89.08</v>
      </c>
      <c r="DD53">
        <v>89.89</v>
      </c>
      <c r="DE53">
        <v>74.14</v>
      </c>
      <c r="DF53">
        <v>65.489999999999995</v>
      </c>
      <c r="DG53">
        <v>98.85</v>
      </c>
      <c r="DH53">
        <v>103.16</v>
      </c>
      <c r="DI53">
        <v>107.61</v>
      </c>
      <c r="DJ53">
        <v>103.69</v>
      </c>
      <c r="DK53">
        <v>105</v>
      </c>
      <c r="DL53">
        <v>97.48</v>
      </c>
      <c r="DM53">
        <v>80.67</v>
      </c>
      <c r="DN53">
        <v>90.41</v>
      </c>
      <c r="DO53">
        <v>84.56</v>
      </c>
      <c r="DP53">
        <v>99.81</v>
      </c>
      <c r="DQ53">
        <v>108.35</v>
      </c>
      <c r="DR53">
        <v>108.92</v>
      </c>
      <c r="DS53">
        <v>161.84</v>
      </c>
      <c r="DT53">
        <v>152.99</v>
      </c>
    </row>
    <row r="54" spans="1:124" x14ac:dyDescent="0.3">
      <c r="A54" t="s">
        <v>408</v>
      </c>
      <c r="B54" s="5" t="str">
        <f t="shared" si="2"/>
        <v>SOBO CN Equity</v>
      </c>
      <c r="C54" t="s">
        <v>188</v>
      </c>
      <c r="D54" t="s">
        <v>6</v>
      </c>
      <c r="E54" t="s">
        <v>6</v>
      </c>
      <c r="F54">
        <v>38.68</v>
      </c>
      <c r="G54" s="2">
        <v>42005</v>
      </c>
      <c r="H54" s="2" t="s">
        <v>722</v>
      </c>
      <c r="I54" s="3" t="s">
        <v>721</v>
      </c>
      <c r="J54" s="3">
        <v>45596</v>
      </c>
      <c r="K54" s="3">
        <v>45625</v>
      </c>
      <c r="L54" s="3" t="s">
        <v>722</v>
      </c>
    </row>
    <row r="55" spans="1:124" x14ac:dyDescent="0.3">
      <c r="B55" s="5"/>
      <c r="G55" s="2"/>
      <c r="H55" s="2"/>
      <c r="I55" s="4">
        <v>26.59</v>
      </c>
      <c r="J55">
        <v>31.6069</v>
      </c>
      <c r="K55">
        <v>33.597700000000003</v>
      </c>
      <c r="L55">
        <v>31.491700000000002</v>
      </c>
    </row>
    <row r="56" spans="1:124" x14ac:dyDescent="0.3">
      <c r="A56" t="s">
        <v>421</v>
      </c>
      <c r="B56" s="5" t="str">
        <f t="shared" ref="B56:B62" si="3">A56&amp;" CN Equity"</f>
        <v>TFPM CN Equity</v>
      </c>
      <c r="C56" t="s">
        <v>201</v>
      </c>
      <c r="D56" t="s">
        <v>6</v>
      </c>
      <c r="E56" t="s">
        <v>6</v>
      </c>
      <c r="F56">
        <v>45.91</v>
      </c>
      <c r="G56" s="2">
        <v>42005</v>
      </c>
      <c r="H56" s="2" t="s">
        <v>722</v>
      </c>
      <c r="I56" s="3">
        <v>44347</v>
      </c>
      <c r="J56" s="3" t="s">
        <v>708</v>
      </c>
      <c r="K56" s="3">
        <v>44407</v>
      </c>
      <c r="L56" s="3">
        <v>44439</v>
      </c>
      <c r="M56" s="3" t="s">
        <v>709</v>
      </c>
      <c r="N56" s="3">
        <v>44498</v>
      </c>
      <c r="O56" s="3">
        <v>44530</v>
      </c>
      <c r="P56" s="3" t="s">
        <v>710</v>
      </c>
      <c r="Q56" s="3">
        <v>44592</v>
      </c>
      <c r="R56" s="3">
        <v>44620</v>
      </c>
      <c r="S56" s="3" t="s">
        <v>711</v>
      </c>
      <c r="T56" s="3">
        <v>44680</v>
      </c>
      <c r="U56" s="3">
        <v>44712</v>
      </c>
      <c r="V56" s="3" t="s">
        <v>712</v>
      </c>
      <c r="W56" s="3">
        <v>44771</v>
      </c>
      <c r="X56" s="3">
        <v>44804</v>
      </c>
      <c r="Y56" s="3" t="s">
        <v>713</v>
      </c>
      <c r="Z56" s="3">
        <v>44865</v>
      </c>
      <c r="AA56" s="3">
        <v>44895</v>
      </c>
      <c r="AB56" s="3" t="s">
        <v>714</v>
      </c>
      <c r="AC56" s="3">
        <v>44957</v>
      </c>
      <c r="AD56" s="3">
        <v>44985</v>
      </c>
      <c r="AE56" s="3" t="s">
        <v>715</v>
      </c>
      <c r="AF56" s="3">
        <v>45044</v>
      </c>
      <c r="AG56" s="3">
        <v>45077</v>
      </c>
      <c r="AH56" s="3" t="s">
        <v>716</v>
      </c>
      <c r="AI56" s="3">
        <v>45138</v>
      </c>
      <c r="AJ56" s="3">
        <v>45169</v>
      </c>
      <c r="AK56" s="3" t="s">
        <v>717</v>
      </c>
      <c r="AL56" s="3">
        <v>45230</v>
      </c>
      <c r="AM56" s="3">
        <v>45260</v>
      </c>
      <c r="AN56" s="3" t="s">
        <v>718</v>
      </c>
      <c r="AO56" s="3">
        <v>45322</v>
      </c>
      <c r="AP56" s="3">
        <v>45351</v>
      </c>
      <c r="AQ56" s="3" t="s">
        <v>719</v>
      </c>
      <c r="AR56" s="3">
        <v>45412</v>
      </c>
      <c r="AS56" s="3">
        <v>45443</v>
      </c>
      <c r="AT56" s="3" t="s">
        <v>720</v>
      </c>
      <c r="AU56" s="3">
        <v>45504</v>
      </c>
      <c r="AV56" s="3">
        <v>45534</v>
      </c>
      <c r="AW56" s="3" t="s">
        <v>721</v>
      </c>
      <c r="AX56" s="3">
        <v>45596</v>
      </c>
      <c r="AY56" s="3">
        <v>45625</v>
      </c>
      <c r="AZ56" s="3" t="s">
        <v>722</v>
      </c>
    </row>
    <row r="57" spans="1:124" x14ac:dyDescent="0.3">
      <c r="B57" s="5"/>
      <c r="G57" s="2"/>
      <c r="H57" s="2"/>
      <c r="I57" s="4">
        <v>15.01</v>
      </c>
      <c r="J57">
        <v>15.212999999999999</v>
      </c>
      <c r="K57">
        <v>13.778</v>
      </c>
      <c r="L57">
        <v>12.4838</v>
      </c>
      <c r="M57">
        <v>10.835000000000001</v>
      </c>
      <c r="N57">
        <v>10.363899999999999</v>
      </c>
      <c r="O57">
        <v>13.880699999999999</v>
      </c>
      <c r="P57">
        <v>14.363300000000001</v>
      </c>
      <c r="Q57">
        <v>14.3255</v>
      </c>
      <c r="R57">
        <v>14.656599999999999</v>
      </c>
      <c r="S57">
        <v>17.107199999999999</v>
      </c>
      <c r="T57">
        <v>17.534700000000001</v>
      </c>
      <c r="U57">
        <v>15.169499999999999</v>
      </c>
      <c r="V57">
        <v>16.0181</v>
      </c>
      <c r="W57">
        <v>14.3781</v>
      </c>
      <c r="X57">
        <v>15.3834</v>
      </c>
      <c r="Y57">
        <v>16.724399999999999</v>
      </c>
      <c r="Z57">
        <v>14.617100000000001</v>
      </c>
      <c r="AA57">
        <v>16.4496</v>
      </c>
      <c r="AB57">
        <v>18.036799999999999</v>
      </c>
      <c r="AC57">
        <v>17.315300000000001</v>
      </c>
      <c r="AD57">
        <v>17.8156</v>
      </c>
      <c r="AE57">
        <v>19.4343</v>
      </c>
      <c r="AF57">
        <v>21.152799999999999</v>
      </c>
      <c r="AG57">
        <v>18.702000000000002</v>
      </c>
      <c r="AH57">
        <v>17.665199999999999</v>
      </c>
      <c r="AI57">
        <v>17.5489</v>
      </c>
      <c r="AJ57">
        <v>18.121400000000001</v>
      </c>
      <c r="AK57">
        <v>17.304300000000001</v>
      </c>
      <c r="AL57">
        <v>17.148700000000002</v>
      </c>
      <c r="AM57">
        <v>18.495000000000001</v>
      </c>
      <c r="AN57">
        <v>17.2255</v>
      </c>
      <c r="AO57">
        <v>16.825199999999999</v>
      </c>
      <c r="AP57">
        <v>16.805599999999998</v>
      </c>
      <c r="AQ57">
        <v>19.189699999999998</v>
      </c>
      <c r="AR57">
        <v>21.768599999999999</v>
      </c>
      <c r="AS57">
        <v>22.143599999999999</v>
      </c>
      <c r="AT57">
        <v>20.874600000000001</v>
      </c>
      <c r="AU57">
        <v>21.0123</v>
      </c>
      <c r="AV57">
        <v>21.843499999999999</v>
      </c>
      <c r="AW57">
        <v>21.616399999999999</v>
      </c>
      <c r="AX57">
        <v>23.442499999999999</v>
      </c>
      <c r="AY57">
        <v>22.9955</v>
      </c>
      <c r="AZ57">
        <v>21.391100000000002</v>
      </c>
    </row>
    <row r="58" spans="1:124" x14ac:dyDescent="0.3">
      <c r="A58" t="s">
        <v>425</v>
      </c>
      <c r="B58" s="5" t="str">
        <f t="shared" si="3"/>
        <v>TPZ CN Equity</v>
      </c>
      <c r="C58" t="s">
        <v>205</v>
      </c>
      <c r="D58" t="s">
        <v>6</v>
      </c>
      <c r="E58" t="s">
        <v>6</v>
      </c>
      <c r="F58">
        <v>29.2</v>
      </c>
      <c r="G58" s="2">
        <v>42005</v>
      </c>
      <c r="H58" s="2" t="s">
        <v>722</v>
      </c>
      <c r="I58" s="3">
        <v>44134</v>
      </c>
      <c r="J58" s="3">
        <v>44165</v>
      </c>
      <c r="K58" s="3" t="s">
        <v>706</v>
      </c>
      <c r="L58" s="3">
        <v>44225</v>
      </c>
      <c r="M58" s="3">
        <v>44253</v>
      </c>
      <c r="N58" s="3" t="s">
        <v>707</v>
      </c>
      <c r="O58" s="3">
        <v>44316</v>
      </c>
      <c r="P58" s="3">
        <v>44347</v>
      </c>
      <c r="Q58" s="3" t="s">
        <v>708</v>
      </c>
      <c r="R58" s="3">
        <v>44407</v>
      </c>
      <c r="S58" s="3">
        <v>44439</v>
      </c>
      <c r="T58" s="3" t="s">
        <v>709</v>
      </c>
      <c r="U58" s="3">
        <v>44498</v>
      </c>
      <c r="V58" s="3">
        <v>44530</v>
      </c>
      <c r="W58" s="3" t="s">
        <v>710</v>
      </c>
      <c r="X58" s="3">
        <v>44592</v>
      </c>
      <c r="Y58" s="3">
        <v>44620</v>
      </c>
      <c r="Z58" s="3" t="s">
        <v>711</v>
      </c>
      <c r="AA58" s="3">
        <v>44680</v>
      </c>
      <c r="AB58" s="3">
        <v>44712</v>
      </c>
      <c r="AC58" s="3" t="s">
        <v>712</v>
      </c>
      <c r="AD58" s="3">
        <v>44771</v>
      </c>
      <c r="AE58" s="3">
        <v>44804</v>
      </c>
      <c r="AF58" s="3" t="s">
        <v>713</v>
      </c>
      <c r="AG58" s="3">
        <v>44865</v>
      </c>
      <c r="AH58" s="3">
        <v>44895</v>
      </c>
      <c r="AI58" s="3" t="s">
        <v>714</v>
      </c>
      <c r="AJ58" s="3">
        <v>44957</v>
      </c>
      <c r="AK58" s="3">
        <v>44985</v>
      </c>
      <c r="AL58" s="3" t="s">
        <v>715</v>
      </c>
      <c r="AM58" s="3">
        <v>45044</v>
      </c>
      <c r="AN58" s="3">
        <v>45077</v>
      </c>
      <c r="AO58" s="3" t="s">
        <v>716</v>
      </c>
      <c r="AP58" s="3">
        <v>45138</v>
      </c>
      <c r="AQ58" s="3">
        <v>45169</v>
      </c>
      <c r="AR58" s="3" t="s">
        <v>717</v>
      </c>
      <c r="AS58" s="3">
        <v>45230</v>
      </c>
      <c r="AT58" s="3">
        <v>45260</v>
      </c>
      <c r="AU58" s="3" t="s">
        <v>718</v>
      </c>
      <c r="AV58" s="3">
        <v>45322</v>
      </c>
      <c r="AW58" s="3">
        <v>45351</v>
      </c>
      <c r="AX58" s="3" t="s">
        <v>719</v>
      </c>
      <c r="AY58" s="3">
        <v>45412</v>
      </c>
      <c r="AZ58" s="3">
        <v>45443</v>
      </c>
      <c r="BA58" s="3" t="s">
        <v>720</v>
      </c>
      <c r="BB58" s="3">
        <v>45504</v>
      </c>
      <c r="BC58" s="3">
        <v>45534</v>
      </c>
      <c r="BD58" s="3" t="s">
        <v>721</v>
      </c>
      <c r="BE58" s="3">
        <v>45596</v>
      </c>
      <c r="BF58" s="3">
        <v>45625</v>
      </c>
      <c r="BG58" s="3" t="s">
        <v>722</v>
      </c>
    </row>
    <row r="59" spans="1:124" x14ac:dyDescent="0.3">
      <c r="B59" s="5"/>
      <c r="G59" s="2"/>
      <c r="H59" s="2"/>
      <c r="I59" s="4">
        <v>9.85</v>
      </c>
      <c r="J59">
        <v>10.5975</v>
      </c>
      <c r="K59">
        <v>10.363300000000001</v>
      </c>
      <c r="L59">
        <v>10.782400000000001</v>
      </c>
      <c r="M59">
        <v>11.003399999999999</v>
      </c>
      <c r="N59">
        <v>11.253</v>
      </c>
      <c r="O59">
        <v>11.1989</v>
      </c>
      <c r="P59">
        <v>11.2607</v>
      </c>
      <c r="Q59">
        <v>13.5305</v>
      </c>
      <c r="R59">
        <v>12.4903</v>
      </c>
      <c r="S59">
        <v>12.3261</v>
      </c>
      <c r="T59">
        <v>13.6442</v>
      </c>
      <c r="U59">
        <v>14.3652</v>
      </c>
      <c r="V59">
        <v>14.0641</v>
      </c>
      <c r="W59">
        <v>14.3405</v>
      </c>
      <c r="X59">
        <v>14.557399999999999</v>
      </c>
      <c r="Y59">
        <v>15.955299999999999</v>
      </c>
      <c r="Z59">
        <v>17.004799999999999</v>
      </c>
      <c r="AA59">
        <v>18.5182</v>
      </c>
      <c r="AB59">
        <v>19.234200000000001</v>
      </c>
      <c r="AC59">
        <v>16.712399999999999</v>
      </c>
      <c r="AD59">
        <v>18.448699999999999</v>
      </c>
      <c r="AE59">
        <v>17.0169</v>
      </c>
      <c r="AF59">
        <v>17.357500000000002</v>
      </c>
      <c r="AG59">
        <v>19.208300000000001</v>
      </c>
      <c r="AH59">
        <v>19.633500000000002</v>
      </c>
      <c r="AI59">
        <v>17.864799999999999</v>
      </c>
      <c r="AJ59">
        <v>17.492699999999999</v>
      </c>
      <c r="AK59">
        <v>16.351400000000002</v>
      </c>
      <c r="AL59">
        <v>16.4146</v>
      </c>
      <c r="AM59">
        <v>16.6723</v>
      </c>
      <c r="AN59">
        <v>17.711600000000001</v>
      </c>
      <c r="AO59">
        <v>17.976900000000001</v>
      </c>
      <c r="AP59">
        <v>18.691400000000002</v>
      </c>
      <c r="AQ59">
        <v>18.9267</v>
      </c>
      <c r="AR59">
        <v>18.939900000000002</v>
      </c>
      <c r="AS59">
        <v>18.736699999999999</v>
      </c>
      <c r="AT59">
        <v>17.198799999999999</v>
      </c>
      <c r="AU59">
        <v>17.418299999999999</v>
      </c>
      <c r="AV59">
        <v>17.472200000000001</v>
      </c>
      <c r="AW59">
        <v>18.011500000000002</v>
      </c>
      <c r="AX59">
        <v>20.340499999999999</v>
      </c>
      <c r="AY59">
        <v>20.787400000000002</v>
      </c>
      <c r="AZ59">
        <v>20.905999999999999</v>
      </c>
      <c r="BA59">
        <v>22.2029</v>
      </c>
      <c r="BB59">
        <v>24.043800000000001</v>
      </c>
      <c r="BC59">
        <v>24.700700000000001</v>
      </c>
      <c r="BD59">
        <v>24.227599999999999</v>
      </c>
      <c r="BE59">
        <v>25.0336</v>
      </c>
      <c r="BF59">
        <v>26.092700000000001</v>
      </c>
      <c r="BG59">
        <v>26.4224</v>
      </c>
    </row>
    <row r="60" spans="1:124" x14ac:dyDescent="0.3">
      <c r="A60" t="s">
        <v>428</v>
      </c>
      <c r="B60" s="5" t="str">
        <f t="shared" si="3"/>
        <v>TSU CN Equity</v>
      </c>
      <c r="C60" t="s">
        <v>208</v>
      </c>
      <c r="D60" t="s">
        <v>6</v>
      </c>
      <c r="E60" t="s">
        <v>6</v>
      </c>
      <c r="F60">
        <v>41.53</v>
      </c>
      <c r="G60" s="2">
        <v>42005</v>
      </c>
      <c r="H60" s="2" t="s">
        <v>722</v>
      </c>
      <c r="I60" s="3">
        <v>42886</v>
      </c>
      <c r="J60" s="3" t="s">
        <v>692</v>
      </c>
      <c r="K60" s="3">
        <v>42947</v>
      </c>
      <c r="L60" s="3">
        <v>42978</v>
      </c>
      <c r="M60" s="3" t="s">
        <v>693</v>
      </c>
      <c r="N60" s="3">
        <v>43039</v>
      </c>
      <c r="O60" s="3">
        <v>43069</v>
      </c>
      <c r="P60" s="3" t="s">
        <v>694</v>
      </c>
      <c r="Q60" s="3">
        <v>43131</v>
      </c>
      <c r="R60" s="3">
        <v>43159</v>
      </c>
      <c r="S60" s="3" t="s">
        <v>695</v>
      </c>
      <c r="T60" s="3">
        <v>43220</v>
      </c>
      <c r="U60" s="3">
        <v>43251</v>
      </c>
      <c r="V60" s="3" t="s">
        <v>696</v>
      </c>
      <c r="W60" s="3">
        <v>43312</v>
      </c>
      <c r="X60" s="3">
        <v>43343</v>
      </c>
      <c r="Y60" s="3" t="s">
        <v>697</v>
      </c>
      <c r="Z60" s="3">
        <v>43404</v>
      </c>
      <c r="AA60" s="3">
        <v>43434</v>
      </c>
      <c r="AB60" s="3" t="s">
        <v>698</v>
      </c>
      <c r="AC60" s="3">
        <v>43496</v>
      </c>
      <c r="AD60" s="3">
        <v>43524</v>
      </c>
      <c r="AE60" s="3" t="s">
        <v>699</v>
      </c>
      <c r="AF60" s="3">
        <v>43585</v>
      </c>
      <c r="AG60" s="3">
        <v>43616</v>
      </c>
      <c r="AH60" s="3" t="s">
        <v>700</v>
      </c>
      <c r="AI60" s="3">
        <v>43677</v>
      </c>
      <c r="AJ60" s="3">
        <v>43707</v>
      </c>
      <c r="AK60" s="3" t="s">
        <v>701</v>
      </c>
      <c r="AL60" s="3">
        <v>43769</v>
      </c>
      <c r="AM60" s="3">
        <v>43798</v>
      </c>
      <c r="AN60" s="3" t="s">
        <v>702</v>
      </c>
      <c r="AO60" s="3">
        <v>43861</v>
      </c>
      <c r="AP60" s="3">
        <v>43889</v>
      </c>
      <c r="AQ60" s="3" t="s">
        <v>703</v>
      </c>
      <c r="AR60" s="3">
        <v>43951</v>
      </c>
      <c r="AS60" s="3">
        <v>43980</v>
      </c>
      <c r="AT60" s="3" t="s">
        <v>704</v>
      </c>
      <c r="AU60" s="3">
        <v>44043</v>
      </c>
      <c r="AV60" s="3">
        <v>44074</v>
      </c>
      <c r="AW60" s="3" t="s">
        <v>705</v>
      </c>
      <c r="AX60" s="3">
        <v>44134</v>
      </c>
      <c r="AY60" s="3">
        <v>44165</v>
      </c>
      <c r="AZ60" s="3" t="s">
        <v>706</v>
      </c>
      <c r="BA60" s="3">
        <v>44225</v>
      </c>
      <c r="BB60" s="3">
        <v>44253</v>
      </c>
      <c r="BC60" s="3" t="s">
        <v>707</v>
      </c>
      <c r="BD60" s="3">
        <v>44316</v>
      </c>
      <c r="BE60" s="3">
        <v>44347</v>
      </c>
      <c r="BF60" s="3" t="s">
        <v>708</v>
      </c>
      <c r="BG60" s="3">
        <v>44407</v>
      </c>
      <c r="BH60" s="3">
        <v>44439</v>
      </c>
      <c r="BI60" s="3" t="s">
        <v>709</v>
      </c>
      <c r="BJ60" s="3">
        <v>44498</v>
      </c>
      <c r="BK60" s="3">
        <v>44530</v>
      </c>
      <c r="BL60" s="3" t="s">
        <v>710</v>
      </c>
      <c r="BM60" s="3">
        <v>44592</v>
      </c>
      <c r="BN60" s="3">
        <v>44620</v>
      </c>
      <c r="BO60" s="3" t="s">
        <v>711</v>
      </c>
      <c r="BP60" s="3">
        <v>44680</v>
      </c>
      <c r="BQ60" s="3">
        <v>44712</v>
      </c>
      <c r="BR60" s="3" t="s">
        <v>712</v>
      </c>
      <c r="BS60" s="3">
        <v>44771</v>
      </c>
      <c r="BT60" s="3">
        <v>44804</v>
      </c>
      <c r="BU60" s="3" t="s">
        <v>713</v>
      </c>
      <c r="BV60" s="3">
        <v>44865</v>
      </c>
      <c r="BW60" s="3">
        <v>44895</v>
      </c>
      <c r="BX60" s="3" t="s">
        <v>714</v>
      </c>
      <c r="BY60" s="3">
        <v>44957</v>
      </c>
      <c r="BZ60" s="3">
        <v>44985</v>
      </c>
      <c r="CA60" s="3" t="s">
        <v>715</v>
      </c>
      <c r="CB60" s="3">
        <v>45044</v>
      </c>
      <c r="CC60" s="3">
        <v>45077</v>
      </c>
      <c r="CD60" s="3" t="s">
        <v>716</v>
      </c>
      <c r="CE60" s="3">
        <v>45138</v>
      </c>
      <c r="CF60" s="3">
        <v>45169</v>
      </c>
      <c r="CG60" s="3" t="s">
        <v>717</v>
      </c>
      <c r="CH60" s="3">
        <v>45230</v>
      </c>
      <c r="CI60" s="3">
        <v>45260</v>
      </c>
      <c r="CJ60" s="3" t="s">
        <v>718</v>
      </c>
      <c r="CK60" s="3">
        <v>45322</v>
      </c>
      <c r="CL60" s="3">
        <v>45351</v>
      </c>
      <c r="CM60" s="3" t="s">
        <v>719</v>
      </c>
      <c r="CN60" s="3">
        <v>45412</v>
      </c>
      <c r="CO60" s="3">
        <v>45443</v>
      </c>
      <c r="CP60" s="3" t="s">
        <v>720</v>
      </c>
      <c r="CQ60" s="3">
        <v>45504</v>
      </c>
      <c r="CR60" s="3">
        <v>45534</v>
      </c>
      <c r="CS60" s="3" t="s">
        <v>721</v>
      </c>
      <c r="CT60" s="3">
        <v>45596</v>
      </c>
      <c r="CU60" s="3">
        <v>45625</v>
      </c>
      <c r="CV60" s="3" t="s">
        <v>722</v>
      </c>
    </row>
    <row r="61" spans="1:124" x14ac:dyDescent="0.3">
      <c r="B61" s="5"/>
      <c r="G61" s="2"/>
      <c r="H61" s="2"/>
      <c r="I61" s="4">
        <v>5.16</v>
      </c>
      <c r="J61">
        <v>5.4249999999999998</v>
      </c>
      <c r="K61">
        <v>6.4225000000000003</v>
      </c>
      <c r="L61">
        <v>6.125</v>
      </c>
      <c r="M61">
        <v>6.65</v>
      </c>
      <c r="N61">
        <v>7.2125000000000004</v>
      </c>
      <c r="O61">
        <v>6.62</v>
      </c>
      <c r="P61">
        <v>6.44</v>
      </c>
      <c r="Q61">
        <v>6.28</v>
      </c>
      <c r="R61">
        <v>6.31</v>
      </c>
      <c r="S61">
        <v>6.4375</v>
      </c>
      <c r="T61">
        <v>6.1875</v>
      </c>
      <c r="U61">
        <v>6.5250000000000004</v>
      </c>
      <c r="V61">
        <v>6.6524999999999999</v>
      </c>
      <c r="W61">
        <v>7</v>
      </c>
      <c r="X61">
        <v>7</v>
      </c>
      <c r="Y61">
        <v>6.8875000000000002</v>
      </c>
      <c r="Z61">
        <v>6.4950000000000001</v>
      </c>
      <c r="AA61">
        <v>6.7874999999999996</v>
      </c>
      <c r="AB61">
        <v>6.5250000000000004</v>
      </c>
      <c r="AC61">
        <v>6.75</v>
      </c>
      <c r="AD61">
        <v>6.9375</v>
      </c>
      <c r="AE61">
        <v>7.5125000000000002</v>
      </c>
      <c r="AF61">
        <v>7.1224999999999996</v>
      </c>
      <c r="AG61">
        <v>7.5175000000000001</v>
      </c>
      <c r="AH61">
        <v>7.45</v>
      </c>
      <c r="AI61">
        <v>7.4</v>
      </c>
      <c r="AJ61">
        <v>6.9375</v>
      </c>
      <c r="AK61">
        <v>7.4725000000000001</v>
      </c>
      <c r="AL61">
        <v>7.8875000000000002</v>
      </c>
      <c r="AM61">
        <v>10.067500000000001</v>
      </c>
      <c r="AN61">
        <v>10.067500000000001</v>
      </c>
      <c r="AO61">
        <v>10.8725</v>
      </c>
      <c r="AP61">
        <v>12.0875</v>
      </c>
      <c r="AQ61">
        <v>10.244999999999999</v>
      </c>
      <c r="AR61">
        <v>10.137499999999999</v>
      </c>
      <c r="AS61">
        <v>13</v>
      </c>
      <c r="AT61">
        <v>15.3125</v>
      </c>
      <c r="AU61">
        <v>19.932500000000001</v>
      </c>
      <c r="AV61">
        <v>22.0075</v>
      </c>
      <c r="AW61">
        <v>21.1875</v>
      </c>
      <c r="AX61">
        <v>21.797499999999999</v>
      </c>
      <c r="AY61">
        <v>20.524999999999999</v>
      </c>
      <c r="AZ61">
        <v>22.267499999999998</v>
      </c>
      <c r="BA61">
        <v>21.535</v>
      </c>
      <c r="BB61">
        <v>30.925000000000001</v>
      </c>
      <c r="BC61">
        <v>29.752500000000001</v>
      </c>
      <c r="BD61">
        <v>32.772500000000001</v>
      </c>
      <c r="BE61">
        <v>39.844999999999999</v>
      </c>
      <c r="BF61">
        <v>41.447499999999998</v>
      </c>
      <c r="BG61">
        <v>46.6</v>
      </c>
      <c r="BH61">
        <v>45.43</v>
      </c>
      <c r="BI61">
        <v>43.24</v>
      </c>
      <c r="BJ61">
        <v>41.83</v>
      </c>
      <c r="BK61">
        <v>43.78</v>
      </c>
      <c r="BL61">
        <v>47.69</v>
      </c>
      <c r="BM61">
        <v>42.95</v>
      </c>
      <c r="BN61">
        <v>34.72</v>
      </c>
      <c r="BO61">
        <v>34.369999999999997</v>
      </c>
      <c r="BP61">
        <v>30.89</v>
      </c>
      <c r="BQ61">
        <v>34.83</v>
      </c>
      <c r="BR61">
        <v>33.33</v>
      </c>
      <c r="BS61">
        <v>35.729999999999997</v>
      </c>
      <c r="BT61">
        <v>34.78</v>
      </c>
      <c r="BU61">
        <v>33.409999999999997</v>
      </c>
      <c r="BV61">
        <v>39.630000000000003</v>
      </c>
      <c r="BW61">
        <v>42.9</v>
      </c>
      <c r="BX61">
        <v>45.29</v>
      </c>
      <c r="BY61">
        <v>41.91</v>
      </c>
      <c r="BZ61">
        <v>34.67</v>
      </c>
      <c r="CA61">
        <v>33.090000000000003</v>
      </c>
      <c r="CB61">
        <v>31.31</v>
      </c>
      <c r="CC61">
        <v>34.43</v>
      </c>
      <c r="CD61">
        <v>37.57</v>
      </c>
      <c r="CE61">
        <v>33.76</v>
      </c>
      <c r="CF61">
        <v>32.049999999999997</v>
      </c>
      <c r="CG61">
        <v>30.13</v>
      </c>
      <c r="CH61">
        <v>30.49</v>
      </c>
      <c r="CI61">
        <v>33.869999999999997</v>
      </c>
      <c r="CJ61">
        <v>34</v>
      </c>
      <c r="CK61">
        <v>37.51</v>
      </c>
      <c r="CL61">
        <v>43.75</v>
      </c>
      <c r="CM61">
        <v>41.65</v>
      </c>
      <c r="CN61">
        <v>42.05</v>
      </c>
      <c r="CO61">
        <v>40.33</v>
      </c>
      <c r="CP61">
        <v>41.38</v>
      </c>
      <c r="CQ61">
        <v>46.18</v>
      </c>
      <c r="CR61">
        <v>41.82</v>
      </c>
      <c r="CS61">
        <v>43.19</v>
      </c>
      <c r="CT61">
        <v>41.2</v>
      </c>
      <c r="CU61">
        <v>40.31</v>
      </c>
      <c r="CV61">
        <v>38.979999999999997</v>
      </c>
    </row>
    <row r="62" spans="1:124" x14ac:dyDescent="0.3">
      <c r="A62" t="s">
        <v>434</v>
      </c>
      <c r="B62" s="5" t="str">
        <f t="shared" si="3"/>
        <v>VZLA CN Equity</v>
      </c>
      <c r="C62" t="s">
        <v>214</v>
      </c>
      <c r="D62" t="s">
        <v>6</v>
      </c>
      <c r="E62" t="s">
        <v>6</v>
      </c>
      <c r="F62">
        <v>6.89</v>
      </c>
      <c r="G62" s="2">
        <v>42005</v>
      </c>
      <c r="H62" s="2" t="s">
        <v>722</v>
      </c>
      <c r="I62" s="3">
        <v>43404</v>
      </c>
      <c r="J62" s="3">
        <v>43434</v>
      </c>
      <c r="K62" s="3" t="s">
        <v>698</v>
      </c>
      <c r="L62" s="3">
        <v>43496</v>
      </c>
      <c r="M62" s="3">
        <v>43524</v>
      </c>
      <c r="N62" s="3" t="s">
        <v>699</v>
      </c>
      <c r="O62" s="3">
        <v>43585</v>
      </c>
      <c r="P62" s="3">
        <v>43616</v>
      </c>
      <c r="Q62" s="3" t="s">
        <v>700</v>
      </c>
      <c r="R62" s="3">
        <v>43677</v>
      </c>
      <c r="S62" s="3">
        <v>43707</v>
      </c>
      <c r="T62" s="3" t="s">
        <v>701</v>
      </c>
      <c r="U62" s="3">
        <v>43769</v>
      </c>
      <c r="V62" s="3">
        <v>43798</v>
      </c>
      <c r="W62" s="3" t="s">
        <v>702</v>
      </c>
      <c r="X62" s="3">
        <v>43861</v>
      </c>
      <c r="Y62" s="3">
        <v>43889</v>
      </c>
      <c r="Z62" s="3" t="s">
        <v>703</v>
      </c>
      <c r="AA62" s="3">
        <v>43951</v>
      </c>
      <c r="AB62" s="3">
        <v>43980</v>
      </c>
      <c r="AC62" s="3" t="s">
        <v>704</v>
      </c>
      <c r="AD62" s="3">
        <v>44043</v>
      </c>
      <c r="AE62" s="3">
        <v>44074</v>
      </c>
      <c r="AF62" s="3" t="s">
        <v>705</v>
      </c>
      <c r="AG62" s="3">
        <v>44134</v>
      </c>
      <c r="AH62" s="3">
        <v>44165</v>
      </c>
      <c r="AI62" s="3" t="s">
        <v>706</v>
      </c>
      <c r="AJ62" s="3">
        <v>44225</v>
      </c>
      <c r="AK62" s="3">
        <v>44253</v>
      </c>
      <c r="AL62" s="3" t="s">
        <v>707</v>
      </c>
      <c r="AM62" s="3">
        <v>44316</v>
      </c>
      <c r="AN62" s="3">
        <v>44347</v>
      </c>
      <c r="AO62" s="3" t="s">
        <v>708</v>
      </c>
      <c r="AP62" s="3">
        <v>44407</v>
      </c>
      <c r="AQ62" s="3">
        <v>44439</v>
      </c>
      <c r="AR62" s="3" t="s">
        <v>709</v>
      </c>
      <c r="AS62" s="3">
        <v>44498</v>
      </c>
      <c r="AT62" s="3">
        <v>44530</v>
      </c>
      <c r="AU62" s="3" t="s">
        <v>710</v>
      </c>
      <c r="AV62" s="3">
        <v>44592</v>
      </c>
      <c r="AW62" s="3">
        <v>44620</v>
      </c>
      <c r="AX62" s="3" t="s">
        <v>711</v>
      </c>
      <c r="AY62" s="3">
        <v>44680</v>
      </c>
      <c r="AZ62" s="3">
        <v>44712</v>
      </c>
      <c r="BA62" s="3" t="s">
        <v>712</v>
      </c>
      <c r="BB62" s="3">
        <v>44771</v>
      </c>
      <c r="BC62" s="3">
        <v>44804</v>
      </c>
      <c r="BD62" s="3" t="s">
        <v>713</v>
      </c>
      <c r="BE62" s="3">
        <v>44865</v>
      </c>
      <c r="BF62" s="3">
        <v>44895</v>
      </c>
      <c r="BG62" s="3" t="s">
        <v>714</v>
      </c>
      <c r="BH62" s="3">
        <v>44957</v>
      </c>
      <c r="BI62" s="3">
        <v>44985</v>
      </c>
      <c r="BJ62" s="3" t="s">
        <v>715</v>
      </c>
      <c r="BK62" s="3">
        <v>45044</v>
      </c>
      <c r="BL62" s="3">
        <v>45077</v>
      </c>
      <c r="BM62" s="3" t="s">
        <v>716</v>
      </c>
      <c r="BN62" s="3">
        <v>45138</v>
      </c>
      <c r="BO62" s="3">
        <v>45169</v>
      </c>
      <c r="BP62" s="3" t="s">
        <v>717</v>
      </c>
      <c r="BQ62" s="3">
        <v>45230</v>
      </c>
      <c r="BR62" s="3">
        <v>45260</v>
      </c>
      <c r="BS62" s="3" t="s">
        <v>718</v>
      </c>
      <c r="BT62" s="3">
        <v>45322</v>
      </c>
      <c r="BU62" s="3">
        <v>45351</v>
      </c>
      <c r="BV62" s="3" t="s">
        <v>719</v>
      </c>
      <c r="BW62" s="3">
        <v>45412</v>
      </c>
      <c r="BX62" s="3">
        <v>45443</v>
      </c>
      <c r="BY62" s="3" t="s">
        <v>720</v>
      </c>
      <c r="BZ62" s="3">
        <v>45504</v>
      </c>
      <c r="CA62" s="3">
        <v>45534</v>
      </c>
      <c r="CB62" s="3" t="s">
        <v>721</v>
      </c>
      <c r="CC62" s="3">
        <v>45596</v>
      </c>
      <c r="CD62" s="3">
        <v>45625</v>
      </c>
      <c r="CE62" s="3" t="s">
        <v>722</v>
      </c>
    </row>
    <row r="63" spans="1:124" x14ac:dyDescent="0.3">
      <c r="I63">
        <v>0.1464</v>
      </c>
      <c r="J63">
        <v>0.1464</v>
      </c>
      <c r="K63">
        <v>0.13170000000000001</v>
      </c>
      <c r="L63">
        <v>0.14149999999999999</v>
      </c>
      <c r="M63">
        <v>0.1464</v>
      </c>
      <c r="N63">
        <v>0.15609999999999999</v>
      </c>
      <c r="O63">
        <v>0.1366</v>
      </c>
      <c r="P63">
        <v>0.1464</v>
      </c>
      <c r="Q63">
        <v>0.1512</v>
      </c>
      <c r="R63">
        <v>0.18540000000000001</v>
      </c>
      <c r="S63">
        <v>0.32200000000000001</v>
      </c>
      <c r="T63">
        <v>0.26340000000000002</v>
      </c>
      <c r="U63">
        <v>0.3805</v>
      </c>
      <c r="V63">
        <v>0.45369999999999999</v>
      </c>
      <c r="W63">
        <v>0.75129999999999997</v>
      </c>
      <c r="X63">
        <v>0.73180000000000001</v>
      </c>
      <c r="Y63">
        <v>0.46350000000000002</v>
      </c>
      <c r="Z63">
        <v>0.34150000000000003</v>
      </c>
      <c r="AA63">
        <v>0.4098</v>
      </c>
      <c r="AB63">
        <v>0.44879999999999998</v>
      </c>
      <c r="AC63">
        <v>0.90739999999999998</v>
      </c>
      <c r="AD63">
        <v>2.3515000000000001</v>
      </c>
      <c r="AE63">
        <v>1.6977</v>
      </c>
      <c r="AF63">
        <v>1.4148000000000001</v>
      </c>
      <c r="AG63">
        <v>1.3562000000000001</v>
      </c>
      <c r="AH63">
        <v>1.405</v>
      </c>
      <c r="AI63">
        <v>1.6977</v>
      </c>
      <c r="AJ63">
        <v>1.5416000000000001</v>
      </c>
      <c r="AK63">
        <v>1.4148000000000001</v>
      </c>
      <c r="AL63">
        <v>1.5806</v>
      </c>
      <c r="AM63">
        <v>1.8246</v>
      </c>
      <c r="AN63">
        <v>2.3222</v>
      </c>
      <c r="AO63">
        <v>2.4782999999999999</v>
      </c>
      <c r="AP63">
        <v>2.4685000000000001</v>
      </c>
      <c r="AQ63">
        <v>2.4001999999999999</v>
      </c>
      <c r="AR63">
        <v>2.12</v>
      </c>
      <c r="AS63">
        <v>2.57</v>
      </c>
      <c r="AT63">
        <v>2.92</v>
      </c>
      <c r="AU63">
        <v>3.02</v>
      </c>
      <c r="AV63">
        <v>2.4500000000000002</v>
      </c>
      <c r="AW63">
        <v>2.73</v>
      </c>
      <c r="AX63">
        <v>2.52</v>
      </c>
      <c r="AY63">
        <v>2.06</v>
      </c>
      <c r="AZ63">
        <v>1.78</v>
      </c>
      <c r="BA63">
        <v>1.36</v>
      </c>
      <c r="BB63">
        <v>1.57</v>
      </c>
      <c r="BC63">
        <v>1.49</v>
      </c>
      <c r="BD63">
        <v>1.58</v>
      </c>
      <c r="BE63">
        <v>1.57</v>
      </c>
      <c r="BF63">
        <v>1.46</v>
      </c>
      <c r="BG63">
        <v>1.55</v>
      </c>
      <c r="BH63">
        <v>1.6</v>
      </c>
      <c r="BI63">
        <v>1.8</v>
      </c>
      <c r="BJ63">
        <v>2.0699999999999998</v>
      </c>
      <c r="BK63">
        <v>1.95</v>
      </c>
      <c r="BL63">
        <v>1.66</v>
      </c>
      <c r="BM63">
        <v>1.61</v>
      </c>
      <c r="BN63">
        <v>1.5</v>
      </c>
      <c r="BO63">
        <v>1.47</v>
      </c>
      <c r="BP63">
        <v>1.46</v>
      </c>
      <c r="BQ63">
        <v>1.43</v>
      </c>
      <c r="BR63">
        <v>1.67</v>
      </c>
      <c r="BS63">
        <v>1.67</v>
      </c>
      <c r="BT63">
        <v>1.93</v>
      </c>
      <c r="BU63">
        <v>1.49</v>
      </c>
      <c r="BV63">
        <v>1.77</v>
      </c>
      <c r="BW63">
        <v>1.78</v>
      </c>
      <c r="BX63">
        <v>2.48</v>
      </c>
      <c r="BY63">
        <v>2.42</v>
      </c>
      <c r="BZ63">
        <v>2.91</v>
      </c>
      <c r="CA63">
        <v>2.79</v>
      </c>
      <c r="CB63">
        <v>2.59</v>
      </c>
      <c r="CC63">
        <v>2.88</v>
      </c>
      <c r="CD63">
        <v>2.52</v>
      </c>
      <c r="CE63">
        <v>2.4300000000000002</v>
      </c>
    </row>
  </sheetData>
  <autoFilter ref="B1:DX62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C864-120F-4113-9CED-2D112F6F0756}">
  <sheetPr filterMode="1">
    <tabColor theme="6"/>
  </sheetPr>
  <dimension ref="A1:DQ219"/>
  <sheetViews>
    <sheetView topLeftCell="CN12" workbookViewId="0">
      <selection activeCell="DQ25" sqref="DQ25"/>
    </sheetView>
  </sheetViews>
  <sheetFormatPr defaultRowHeight="14.4" x14ac:dyDescent="0.3"/>
  <cols>
    <col min="1" max="1" width="16.6640625" bestFit="1" customWidth="1"/>
    <col min="2" max="15" width="12.33203125" bestFit="1" customWidth="1"/>
    <col min="16" max="16" width="11.6640625" bestFit="1" customWidth="1"/>
    <col min="17" max="43" width="12.33203125" bestFit="1" customWidth="1"/>
    <col min="44" max="44" width="11.6640625" bestFit="1" customWidth="1"/>
    <col min="45" max="120" width="12.33203125" bestFit="1" customWidth="1"/>
    <col min="121" max="121" width="11.33203125" bestFit="1" customWidth="1"/>
  </cols>
  <sheetData>
    <row r="1" spans="1:121" x14ac:dyDescent="0.3">
      <c r="A1" t="s">
        <v>0</v>
      </c>
      <c r="B1" s="2" t="s">
        <v>724</v>
      </c>
      <c r="C1" s="2" t="s">
        <v>725</v>
      </c>
      <c r="D1" s="2" t="s">
        <v>683</v>
      </c>
      <c r="E1" s="2" t="s">
        <v>726</v>
      </c>
      <c r="F1" s="2" t="s">
        <v>727</v>
      </c>
      <c r="G1" s="2" t="s">
        <v>684</v>
      </c>
      <c r="H1" s="2">
        <v>42216</v>
      </c>
      <c r="I1" s="2">
        <v>42247</v>
      </c>
      <c r="J1" s="2" t="s">
        <v>685</v>
      </c>
      <c r="K1" s="2">
        <v>42308</v>
      </c>
      <c r="L1" s="2">
        <v>42338</v>
      </c>
      <c r="M1" s="2" t="s">
        <v>686</v>
      </c>
      <c r="N1" s="2">
        <v>42400</v>
      </c>
      <c r="O1" s="2">
        <v>42429</v>
      </c>
      <c r="P1" s="2" t="s">
        <v>687</v>
      </c>
      <c r="Q1" s="2">
        <v>42490</v>
      </c>
      <c r="R1" s="2">
        <v>42521</v>
      </c>
      <c r="S1" s="2" t="s">
        <v>688</v>
      </c>
      <c r="T1" s="2">
        <v>42582</v>
      </c>
      <c r="U1" s="2">
        <v>42613</v>
      </c>
      <c r="V1" s="2" t="s">
        <v>689</v>
      </c>
      <c r="W1" s="2">
        <v>42674</v>
      </c>
      <c r="X1" s="2">
        <v>42704</v>
      </c>
      <c r="Y1" s="2" t="s">
        <v>690</v>
      </c>
      <c r="Z1" s="2">
        <v>42766</v>
      </c>
      <c r="AA1" s="2">
        <v>42794</v>
      </c>
      <c r="AB1" s="2" t="s">
        <v>691</v>
      </c>
      <c r="AC1" s="2">
        <v>42855</v>
      </c>
      <c r="AD1" s="2">
        <v>42886</v>
      </c>
      <c r="AE1" s="2" t="s">
        <v>692</v>
      </c>
      <c r="AF1" s="2">
        <v>42947</v>
      </c>
      <c r="AG1" s="2">
        <v>42978</v>
      </c>
      <c r="AH1" s="2" t="s">
        <v>693</v>
      </c>
      <c r="AI1" s="2">
        <v>43039</v>
      </c>
      <c r="AJ1" s="2">
        <v>43069</v>
      </c>
      <c r="AK1" s="2" t="s">
        <v>694</v>
      </c>
      <c r="AL1" s="2">
        <v>43131</v>
      </c>
      <c r="AM1" s="2">
        <v>43159</v>
      </c>
      <c r="AN1" s="2" t="s">
        <v>695</v>
      </c>
      <c r="AO1" s="2">
        <v>43220</v>
      </c>
      <c r="AP1" s="2">
        <v>43251</v>
      </c>
      <c r="AQ1" s="2" t="s">
        <v>696</v>
      </c>
      <c r="AR1" s="2">
        <v>43312</v>
      </c>
      <c r="AS1" s="2">
        <v>43343</v>
      </c>
      <c r="AT1" s="2" t="s">
        <v>697</v>
      </c>
      <c r="AU1" s="2">
        <v>43404</v>
      </c>
      <c r="AV1" s="2">
        <v>43434</v>
      </c>
      <c r="AW1" s="2" t="s">
        <v>698</v>
      </c>
      <c r="AX1" s="2">
        <v>43496</v>
      </c>
      <c r="AY1" s="2">
        <v>43524</v>
      </c>
      <c r="AZ1" s="2" t="s">
        <v>699</v>
      </c>
      <c r="BA1" s="2">
        <v>43585</v>
      </c>
      <c r="BB1" s="2">
        <v>43616</v>
      </c>
      <c r="BC1" s="2" t="s">
        <v>700</v>
      </c>
      <c r="BD1" s="2">
        <v>43677</v>
      </c>
      <c r="BE1" s="2">
        <v>43708</v>
      </c>
      <c r="BF1" s="2" t="s">
        <v>701</v>
      </c>
      <c r="BG1" s="2">
        <v>43769</v>
      </c>
      <c r="BH1" s="2">
        <v>43799</v>
      </c>
      <c r="BI1" s="2" t="s">
        <v>702</v>
      </c>
      <c r="BJ1" s="2">
        <v>43861</v>
      </c>
      <c r="BK1" s="2">
        <v>43890</v>
      </c>
      <c r="BL1" s="2" t="s">
        <v>703</v>
      </c>
      <c r="BM1" s="2">
        <v>43951</v>
      </c>
      <c r="BN1" s="2">
        <v>43982</v>
      </c>
      <c r="BO1" s="2" t="s">
        <v>704</v>
      </c>
      <c r="BP1" s="2">
        <v>44043</v>
      </c>
      <c r="BQ1" s="2">
        <v>44074</v>
      </c>
      <c r="BR1" s="2" t="s">
        <v>705</v>
      </c>
      <c r="BS1" s="2">
        <v>44135</v>
      </c>
      <c r="BT1" s="2">
        <v>44165</v>
      </c>
      <c r="BU1" s="2" t="s">
        <v>706</v>
      </c>
      <c r="BV1" s="2">
        <v>44227</v>
      </c>
      <c r="BW1" s="2">
        <v>44255</v>
      </c>
      <c r="BX1" s="2" t="s">
        <v>707</v>
      </c>
      <c r="BY1" s="2">
        <v>44316</v>
      </c>
      <c r="BZ1" s="2">
        <v>44347</v>
      </c>
      <c r="CA1" s="2" t="s">
        <v>708</v>
      </c>
      <c r="CB1" s="2">
        <v>44408</v>
      </c>
      <c r="CC1" s="2">
        <v>44439</v>
      </c>
      <c r="CD1" s="2" t="s">
        <v>709</v>
      </c>
      <c r="CE1" s="2">
        <v>44500</v>
      </c>
      <c r="CF1" s="2">
        <v>44530</v>
      </c>
      <c r="CG1" s="2" t="s">
        <v>710</v>
      </c>
      <c r="CH1" s="2">
        <v>44592</v>
      </c>
      <c r="CI1" s="2">
        <v>44620</v>
      </c>
      <c r="CJ1" s="2" t="s">
        <v>711</v>
      </c>
      <c r="CK1" s="2">
        <v>44681</v>
      </c>
      <c r="CL1" s="2">
        <v>44712</v>
      </c>
      <c r="CM1" s="2" t="s">
        <v>712</v>
      </c>
      <c r="CN1" s="2">
        <v>44773</v>
      </c>
      <c r="CO1" s="2">
        <v>44804</v>
      </c>
      <c r="CP1" s="2" t="s">
        <v>713</v>
      </c>
      <c r="CQ1" s="2">
        <v>44865</v>
      </c>
      <c r="CR1" s="2">
        <v>44895</v>
      </c>
      <c r="CS1" s="2" t="s">
        <v>714</v>
      </c>
      <c r="CT1" s="2">
        <v>44957</v>
      </c>
      <c r="CU1" s="2">
        <v>44985</v>
      </c>
      <c r="CV1" s="2" t="s">
        <v>715</v>
      </c>
      <c r="CW1" s="2">
        <v>45046</v>
      </c>
      <c r="CX1" s="2">
        <v>45077</v>
      </c>
      <c r="CY1" s="2" t="s">
        <v>716</v>
      </c>
      <c r="CZ1" s="2">
        <v>45138</v>
      </c>
      <c r="DA1" s="2">
        <v>45169</v>
      </c>
      <c r="DB1" s="2" t="s">
        <v>717</v>
      </c>
      <c r="DC1" s="2">
        <v>45230</v>
      </c>
      <c r="DD1" s="2">
        <v>45260</v>
      </c>
      <c r="DE1" s="2" t="s">
        <v>718</v>
      </c>
      <c r="DF1" s="2">
        <v>45322</v>
      </c>
      <c r="DG1" s="2">
        <v>45351</v>
      </c>
      <c r="DH1" s="2" t="s">
        <v>719</v>
      </c>
      <c r="DI1" s="2">
        <v>45412</v>
      </c>
      <c r="DJ1" s="2">
        <v>45443</v>
      </c>
      <c r="DK1" s="2" t="s">
        <v>720</v>
      </c>
      <c r="DL1" s="2">
        <v>45504</v>
      </c>
      <c r="DM1" s="2">
        <v>45535</v>
      </c>
      <c r="DN1" s="2" t="s">
        <v>721</v>
      </c>
      <c r="DO1" s="2">
        <v>45596</v>
      </c>
      <c r="DP1" s="2">
        <v>45626</v>
      </c>
      <c r="DQ1" s="2" t="s">
        <v>722</v>
      </c>
    </row>
    <row r="2" spans="1:121" hidden="1" x14ac:dyDescent="0.3">
      <c r="A2" t="s">
        <v>444</v>
      </c>
      <c r="B2" s="15">
        <v>1188.43</v>
      </c>
      <c r="C2" s="15">
        <v>1103.1867</v>
      </c>
      <c r="D2" s="15">
        <v>940.21590000000003</v>
      </c>
      <c r="E2" s="15">
        <v>880.0421</v>
      </c>
      <c r="F2" s="15">
        <v>792.28859999999997</v>
      </c>
      <c r="G2" s="15">
        <v>742.14380000000006</v>
      </c>
      <c r="H2" s="15">
        <v>852.46249999999998</v>
      </c>
      <c r="I2" s="15">
        <v>927.67970000000003</v>
      </c>
      <c r="J2" s="15">
        <v>772.23069999999996</v>
      </c>
      <c r="K2" s="15">
        <v>737.12929999999994</v>
      </c>
      <c r="L2" s="15">
        <v>819.86829999999998</v>
      </c>
      <c r="M2" s="15">
        <v>767.21619999999996</v>
      </c>
      <c r="N2" s="15">
        <v>829.33130000000006</v>
      </c>
      <c r="O2" s="15">
        <v>1216.8842999999999</v>
      </c>
      <c r="P2" s="15">
        <v>1128.0845999999999</v>
      </c>
      <c r="Q2" s="15">
        <v>1121.5069000000001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</row>
    <row r="3" spans="1:121" x14ac:dyDescent="0.3">
      <c r="A3" t="s">
        <v>445</v>
      </c>
      <c r="B3" s="15">
        <v>989.79</v>
      </c>
      <c r="C3" s="15">
        <v>1105.2316000000001</v>
      </c>
      <c r="D3" s="15">
        <v>1161.4956999999999</v>
      </c>
      <c r="E3" s="15">
        <v>1272.2743</v>
      </c>
      <c r="F3" s="15">
        <v>1286.8205</v>
      </c>
      <c r="G3" s="15">
        <v>1348.2601999999999</v>
      </c>
      <c r="H3" s="15">
        <v>1218.8735999999999</v>
      </c>
      <c r="I3" s="15">
        <v>1251.3444999999999</v>
      </c>
      <c r="J3" s="15">
        <v>1189.8869</v>
      </c>
      <c r="K3" s="15">
        <v>1241.1016</v>
      </c>
      <c r="L3" s="15">
        <v>1201.8707999999999</v>
      </c>
      <c r="M3" s="15">
        <v>1200.2385999999999</v>
      </c>
      <c r="N3" s="15">
        <v>1306.8278</v>
      </c>
      <c r="O3" s="15">
        <v>1176.0513000000001</v>
      </c>
      <c r="P3" s="15">
        <v>1314.7800999999999</v>
      </c>
      <c r="Q3" s="15">
        <v>1326.1824999999999</v>
      </c>
      <c r="R3" s="15">
        <v>1422.0956000000001</v>
      </c>
      <c r="S3" s="15">
        <v>1332.1635000000001</v>
      </c>
      <c r="T3" s="15">
        <v>1524.0541000000001</v>
      </c>
      <c r="U3" s="15">
        <v>1651.7679000000001</v>
      </c>
      <c r="V3" s="15">
        <v>1697.9066</v>
      </c>
      <c r="W3" s="15">
        <v>1670.7491</v>
      </c>
      <c r="X3" s="15">
        <v>1798.4516000000001</v>
      </c>
      <c r="Y3" s="15">
        <v>1683.9711</v>
      </c>
      <c r="Z3" s="15">
        <v>1549.2498000000001</v>
      </c>
      <c r="AA3" s="15">
        <v>1477.2346</v>
      </c>
      <c r="AB3" s="15">
        <v>1623.1667</v>
      </c>
      <c r="AC3" s="15">
        <v>1589.9467999999999</v>
      </c>
      <c r="AD3" s="15">
        <v>1575.1394</v>
      </c>
      <c r="AE3" s="15">
        <v>1623.2635</v>
      </c>
      <c r="AF3" s="15">
        <v>1586.3906999999999</v>
      </c>
      <c r="AG3" s="15">
        <v>1480.1759</v>
      </c>
      <c r="AH3" s="15">
        <v>1454.1747</v>
      </c>
      <c r="AI3" s="15">
        <v>1270.1225999999999</v>
      </c>
      <c r="AJ3" s="15">
        <v>1121.3527999999999</v>
      </c>
      <c r="AK3" s="15">
        <v>1004.2012</v>
      </c>
      <c r="AL3" s="15">
        <v>734.55460000000005</v>
      </c>
      <c r="AM3" s="15">
        <v>675.04639999999995</v>
      </c>
      <c r="AN3" s="15">
        <v>708.51969999999994</v>
      </c>
      <c r="AO3" s="15">
        <v>760.58939999999996</v>
      </c>
      <c r="AP3" s="15">
        <v>720.60550000000001</v>
      </c>
      <c r="AQ3" s="15">
        <v>765.29420000000005</v>
      </c>
      <c r="AR3" s="15">
        <v>837.89340000000004</v>
      </c>
      <c r="AS3" s="15">
        <v>722.45029999999997</v>
      </c>
      <c r="AT3" s="15">
        <v>669.39170000000001</v>
      </c>
      <c r="AU3" s="15">
        <v>548.52930000000003</v>
      </c>
      <c r="AV3" s="15">
        <v>442.54230000000001</v>
      </c>
      <c r="AW3" s="15">
        <v>368.16539999999998</v>
      </c>
      <c r="AX3" s="15">
        <v>381.1814</v>
      </c>
      <c r="AY3" s="15">
        <v>416.5104</v>
      </c>
      <c r="AZ3" s="15">
        <v>409.0727</v>
      </c>
      <c r="BA3" s="15">
        <v>412.79160000000002</v>
      </c>
      <c r="BB3" s="15">
        <v>325.39870000000002</v>
      </c>
      <c r="BC3" s="15">
        <v>304.66469999999998</v>
      </c>
      <c r="BD3" s="15">
        <v>353.26150000000001</v>
      </c>
      <c r="BE3" s="15">
        <v>276.62810000000002</v>
      </c>
      <c r="BF3" s="15">
        <v>401.85829999999999</v>
      </c>
      <c r="BG3" s="15">
        <v>355.13060000000002</v>
      </c>
      <c r="BH3" s="15">
        <v>456.0625</v>
      </c>
      <c r="BI3" s="15">
        <v>514.00480000000005</v>
      </c>
      <c r="BJ3" s="15">
        <v>413.07299999999998</v>
      </c>
      <c r="BK3" s="15">
        <v>377.55990000000003</v>
      </c>
      <c r="BL3" s="15">
        <v>267.28250000000003</v>
      </c>
      <c r="BM3" s="15">
        <v>422.41849999999999</v>
      </c>
      <c r="BN3" s="15">
        <v>393.90820000000002</v>
      </c>
      <c r="BO3" s="15">
        <v>311.37509999999997</v>
      </c>
      <c r="BP3" s="15">
        <v>300.12060000000002</v>
      </c>
      <c r="BQ3" s="15">
        <v>407.0385</v>
      </c>
      <c r="BR3" s="15">
        <v>328.25689999999997</v>
      </c>
      <c r="BS3" s="15">
        <v>412.66579999999999</v>
      </c>
      <c r="BT3" s="15">
        <v>386.40519999999998</v>
      </c>
      <c r="BU3" s="15">
        <v>320.75380000000001</v>
      </c>
      <c r="BV3" s="15">
        <v>358.26889999999997</v>
      </c>
      <c r="BW3" s="15">
        <v>489.0933</v>
      </c>
      <c r="BX3" s="15">
        <v>445.82729999999998</v>
      </c>
      <c r="BY3" s="15">
        <v>613.24770000000001</v>
      </c>
      <c r="BZ3" s="15">
        <v>769.04079999999999</v>
      </c>
      <c r="CA3" s="15">
        <v>965.59460000000001</v>
      </c>
      <c r="CB3" s="15">
        <v>894.98789999999997</v>
      </c>
      <c r="CC3" s="15">
        <v>1001.8521</v>
      </c>
      <c r="CD3" s="15">
        <v>1221.3054</v>
      </c>
      <c r="CE3" s="15">
        <v>1337.7111</v>
      </c>
      <c r="CF3" s="15">
        <v>1352.9774</v>
      </c>
      <c r="CG3" s="15">
        <v>1414.0427</v>
      </c>
      <c r="CH3" s="15">
        <v>1312.9033999999999</v>
      </c>
      <c r="CI3" s="15">
        <v>1414.0427</v>
      </c>
      <c r="CJ3" s="15">
        <v>1662.1204</v>
      </c>
      <c r="CK3" s="15">
        <v>2047.5949000000001</v>
      </c>
      <c r="CL3" s="15">
        <v>2086.6385</v>
      </c>
      <c r="CM3" s="15">
        <v>1515.4782</v>
      </c>
      <c r="CN3" s="15">
        <v>2085.6768999999999</v>
      </c>
      <c r="CO3" s="15">
        <v>2111.7723999999998</v>
      </c>
      <c r="CP3" s="15">
        <v>1853.4829</v>
      </c>
      <c r="CQ3" s="15">
        <v>1871.6863000000001</v>
      </c>
      <c r="CR3" s="15">
        <v>2093.6891000000001</v>
      </c>
      <c r="CS3" s="15">
        <v>1630.6052999999999</v>
      </c>
      <c r="CT3" s="15">
        <v>1424.7180000000001</v>
      </c>
      <c r="CU3" s="15">
        <v>1331.1106</v>
      </c>
      <c r="CV3" s="15">
        <v>1298.4780000000001</v>
      </c>
      <c r="CW3" s="15">
        <v>1266.8888999999999</v>
      </c>
      <c r="CX3" s="15">
        <v>1207.4789000000001</v>
      </c>
      <c r="CY3" s="15">
        <v>1453.3936000000001</v>
      </c>
      <c r="CZ3" s="15">
        <v>1562.6080999999999</v>
      </c>
      <c r="DA3" s="15">
        <v>1616.9268999999999</v>
      </c>
      <c r="DB3" s="15">
        <v>1553.9457</v>
      </c>
      <c r="DC3" s="15">
        <v>1674.9177999999999</v>
      </c>
      <c r="DD3" s="15">
        <v>1536.2071000000001</v>
      </c>
      <c r="DE3" s="15">
        <v>1409.0157999999999</v>
      </c>
      <c r="DF3" s="15">
        <v>1430.8261</v>
      </c>
      <c r="DG3" s="15">
        <v>1611.9067</v>
      </c>
      <c r="DH3" s="15">
        <v>1580.1872000000001</v>
      </c>
      <c r="DI3" s="15">
        <v>1729.8071</v>
      </c>
      <c r="DJ3" s="15">
        <v>1866.7099000000001</v>
      </c>
      <c r="DK3" s="15">
        <v>1733.1705999999999</v>
      </c>
      <c r="DL3" s="15">
        <v>1607.9414999999999</v>
      </c>
      <c r="DM3" s="15">
        <v>1622.9690000000001</v>
      </c>
      <c r="DN3" s="15">
        <v>1577.8865000000001</v>
      </c>
      <c r="DO3" s="15">
        <v>1454.3271</v>
      </c>
      <c r="DP3" s="15">
        <v>1502.7488000000001</v>
      </c>
      <c r="DQ3" s="15">
        <v>1646.3877</v>
      </c>
    </row>
    <row r="4" spans="1:121" x14ac:dyDescent="0.3">
      <c r="A4" t="s">
        <v>446</v>
      </c>
      <c r="B4" s="15">
        <v>18925.88</v>
      </c>
      <c r="C4" s="15">
        <v>18937.528999999999</v>
      </c>
      <c r="D4" s="15">
        <v>16130.674999999999</v>
      </c>
      <c r="E4" s="15">
        <v>18262.020499999999</v>
      </c>
      <c r="F4" s="15">
        <v>17143.937699999999</v>
      </c>
      <c r="G4" s="15">
        <v>15548.340200000001</v>
      </c>
      <c r="H4" s="15">
        <v>10703.315500000001</v>
      </c>
      <c r="I4" s="15">
        <v>10656.7287</v>
      </c>
      <c r="J4" s="15">
        <v>9888.0465999999997</v>
      </c>
      <c r="K4" s="15">
        <v>11834.336300000001</v>
      </c>
      <c r="L4" s="15">
        <v>11449.953299999999</v>
      </c>
      <c r="M4" s="15">
        <v>11927.52</v>
      </c>
      <c r="N4" s="15">
        <v>16229.584199999999</v>
      </c>
      <c r="O4" s="15">
        <v>21903.530699999999</v>
      </c>
      <c r="P4" s="15">
        <v>20552.0363</v>
      </c>
      <c r="Q4" s="15">
        <v>28303.077399999998</v>
      </c>
      <c r="R4" s="15">
        <v>25541.517400000001</v>
      </c>
      <c r="S4" s="15">
        <v>32136.6355</v>
      </c>
      <c r="T4" s="15">
        <v>33220.285600000003</v>
      </c>
      <c r="U4" s="15">
        <v>25975.234700000001</v>
      </c>
      <c r="V4" s="15">
        <v>27070.646100000002</v>
      </c>
      <c r="W4" s="15">
        <v>27504.169399999999</v>
      </c>
      <c r="X4" s="15">
        <v>23483.432799999999</v>
      </c>
      <c r="Y4" s="15">
        <v>25045.110199999999</v>
      </c>
      <c r="Z4" s="15">
        <v>27950.466799999998</v>
      </c>
      <c r="AA4" s="15">
        <v>28568.221099999999</v>
      </c>
      <c r="AB4" s="15">
        <v>29442.401699999999</v>
      </c>
      <c r="AC4" s="15">
        <v>26602.9833</v>
      </c>
      <c r="AD4" s="15">
        <v>26043.4113</v>
      </c>
      <c r="AE4" s="15">
        <v>24049.935000000001</v>
      </c>
      <c r="AF4" s="15">
        <v>24579.3436</v>
      </c>
      <c r="AG4" s="15">
        <v>26223.407800000001</v>
      </c>
      <c r="AH4" s="15">
        <v>23413.340499999998</v>
      </c>
      <c r="AI4" s="15">
        <v>21739.148799999999</v>
      </c>
      <c r="AJ4" s="15">
        <v>20782.8128</v>
      </c>
      <c r="AK4" s="15">
        <v>21202.667600000001</v>
      </c>
      <c r="AL4" s="15">
        <v>20636.7556</v>
      </c>
      <c r="AM4" s="15">
        <v>17242.015100000001</v>
      </c>
      <c r="AN4" s="15">
        <v>18728.63</v>
      </c>
      <c r="AO4" s="15">
        <v>20158.4588</v>
      </c>
      <c r="AP4" s="15">
        <v>19919.0314</v>
      </c>
      <c r="AQ4" s="15">
        <v>20152.412</v>
      </c>
      <c r="AR4" s="15">
        <v>17013.443299999999</v>
      </c>
      <c r="AS4" s="15">
        <v>15581.5695</v>
      </c>
      <c r="AT4" s="15">
        <v>16678.698700000001</v>
      </c>
      <c r="AU4" s="15">
        <v>19253.613099999999</v>
      </c>
      <c r="AV4" s="15">
        <v>19767.3541</v>
      </c>
      <c r="AW4" s="15">
        <v>21518.743999999999</v>
      </c>
      <c r="AX4" s="15">
        <v>30804.7065</v>
      </c>
      <c r="AY4" s="15">
        <v>29075.167099999999</v>
      </c>
      <c r="AZ4" s="15">
        <v>32096.3066</v>
      </c>
      <c r="BA4" s="15">
        <v>29836.25</v>
      </c>
      <c r="BB4" s="15">
        <v>29450.813999999998</v>
      </c>
      <c r="BC4" s="15">
        <v>36213.463799999998</v>
      </c>
      <c r="BD4" s="15">
        <v>37580.009599999998</v>
      </c>
      <c r="BE4" s="15">
        <v>45236.386500000001</v>
      </c>
      <c r="BF4" s="15">
        <v>40744.467499999999</v>
      </c>
      <c r="BG4" s="15">
        <v>40675.648200000003</v>
      </c>
      <c r="BH4" s="15">
        <v>39431.200900000003</v>
      </c>
      <c r="BI4" s="15">
        <v>42880.097699999998</v>
      </c>
      <c r="BJ4" s="15">
        <v>43576.981200000002</v>
      </c>
      <c r="BK4" s="15">
        <v>45514.921199999997</v>
      </c>
      <c r="BL4" s="15">
        <v>45977.957999999999</v>
      </c>
      <c r="BM4" s="15">
        <v>63704.185400000002</v>
      </c>
      <c r="BN4" s="15">
        <v>58868.143400000001</v>
      </c>
      <c r="BO4" s="15">
        <v>64951.976799999997</v>
      </c>
      <c r="BP4" s="15">
        <v>68829.014999999999</v>
      </c>
      <c r="BQ4" s="15">
        <v>68704.550300000003</v>
      </c>
      <c r="BR4" s="15">
        <v>66499.745899999994</v>
      </c>
      <c r="BS4" s="15">
        <v>63335.319000000003</v>
      </c>
      <c r="BT4" s="15">
        <v>53005.931499999999</v>
      </c>
      <c r="BU4" s="15">
        <v>51565.649599999997</v>
      </c>
      <c r="BV4" s="15">
        <v>50783.2742</v>
      </c>
      <c r="BW4" s="15">
        <v>42232.01</v>
      </c>
      <c r="BX4" s="15">
        <v>44331.743799999997</v>
      </c>
      <c r="BY4" s="15">
        <v>46575.5455</v>
      </c>
      <c r="BZ4" s="15">
        <v>50932.5553</v>
      </c>
      <c r="CA4" s="15">
        <v>45597.441200000001</v>
      </c>
      <c r="CB4" s="15">
        <v>48301.4156</v>
      </c>
      <c r="CC4" s="15">
        <v>45100.290800000002</v>
      </c>
      <c r="CD4" s="15">
        <v>40672.068299999999</v>
      </c>
      <c r="CE4" s="15">
        <v>40387.523800000003</v>
      </c>
      <c r="CF4" s="15">
        <v>43179.616000000002</v>
      </c>
      <c r="CG4" s="15">
        <v>42771.628700000001</v>
      </c>
      <c r="CH4" s="15">
        <v>43291.124100000001</v>
      </c>
      <c r="CI4" s="15">
        <v>50871.0743</v>
      </c>
      <c r="CJ4" s="15">
        <v>54305.183199999999</v>
      </c>
      <c r="CK4" s="15">
        <v>50978.556499999999</v>
      </c>
      <c r="CL4" s="15">
        <v>46103.1204</v>
      </c>
      <c r="CM4" s="15">
        <v>40418.4882</v>
      </c>
      <c r="CN4" s="15">
        <v>35737.495199999998</v>
      </c>
      <c r="CO4" s="15">
        <v>34523.508500000004</v>
      </c>
      <c r="CP4" s="15">
        <v>37830.106899999999</v>
      </c>
      <c r="CQ4" s="15">
        <v>36245.069900000002</v>
      </c>
      <c r="CR4" s="15">
        <v>38665.7039</v>
      </c>
      <c r="CS4" s="15">
        <v>40809.806100000002</v>
      </c>
      <c r="CT4" s="15">
        <v>45674.198199999999</v>
      </c>
      <c r="CU4" s="15">
        <v>38705.46</v>
      </c>
      <c r="CV4" s="15">
        <v>44041.722999999998</v>
      </c>
      <c r="CW4" s="15">
        <v>45219.298699999999</v>
      </c>
      <c r="CX4" s="15">
        <v>40269.049400000004</v>
      </c>
      <c r="CY4" s="15">
        <v>39373.791599999997</v>
      </c>
      <c r="CZ4" s="15">
        <v>39989.559600000001</v>
      </c>
      <c r="DA4" s="15">
        <v>38444.747799999997</v>
      </c>
      <c r="DB4" s="15">
        <v>34635.382400000002</v>
      </c>
      <c r="DC4" s="15">
        <v>38884.831899999997</v>
      </c>
      <c r="DD4" s="15">
        <v>41956.996899999998</v>
      </c>
      <c r="DE4" s="15">
        <v>42027.217799999999</v>
      </c>
      <c r="DF4" s="15">
        <v>36866.960599999999</v>
      </c>
      <c r="DG4" s="15">
        <v>34742.7215</v>
      </c>
      <c r="DH4" s="15">
        <v>39552.982100000001</v>
      </c>
      <c r="DI4" s="15">
        <v>40239.179400000001</v>
      </c>
      <c r="DJ4" s="15">
        <v>40941.433900000004</v>
      </c>
      <c r="DK4" s="15">
        <v>40063.6158</v>
      </c>
      <c r="DL4" s="15">
        <v>44834.945399999997</v>
      </c>
      <c r="DM4" s="15">
        <v>47691.902499999997</v>
      </c>
      <c r="DN4" s="15">
        <v>47092.709199999998</v>
      </c>
      <c r="DO4" s="15">
        <v>47039.992299999998</v>
      </c>
      <c r="DP4" s="15">
        <v>42862.155700000003</v>
      </c>
      <c r="DQ4" s="15">
        <v>38807.976999999999</v>
      </c>
    </row>
    <row r="5" spans="1:121" x14ac:dyDescent="0.3">
      <c r="A5" t="s">
        <v>447</v>
      </c>
      <c r="B5" s="15">
        <v>3366.25</v>
      </c>
      <c r="C5" s="15">
        <v>3535.7051999999999</v>
      </c>
      <c r="D5" s="15">
        <v>3550.3748000000001</v>
      </c>
      <c r="E5" s="15">
        <v>3304.1232</v>
      </c>
      <c r="F5" s="15">
        <v>3946.8444</v>
      </c>
      <c r="G5" s="15">
        <v>3789.0853999999999</v>
      </c>
      <c r="H5" s="15">
        <v>3380.6228999999998</v>
      </c>
      <c r="I5" s="15">
        <v>3225.5221000000001</v>
      </c>
      <c r="J5" s="15">
        <v>3065.9684999999999</v>
      </c>
      <c r="K5" s="15">
        <v>3053.3496</v>
      </c>
      <c r="L5" s="15">
        <v>2959.8528000000001</v>
      </c>
      <c r="M5" s="15">
        <v>2894.4567999999999</v>
      </c>
      <c r="N5" s="15">
        <v>2214.1844000000001</v>
      </c>
      <c r="O5" s="15">
        <v>2041.9582</v>
      </c>
      <c r="P5" s="15">
        <v>2523.4933999999998</v>
      </c>
      <c r="Q5" s="15">
        <v>2597.7145999999998</v>
      </c>
      <c r="R5" s="15">
        <v>2681.4061000000002</v>
      </c>
      <c r="S5" s="15">
        <v>2458.8762000000002</v>
      </c>
      <c r="T5" s="15">
        <v>2482.7053999999998</v>
      </c>
      <c r="U5" s="15">
        <v>2474.6176</v>
      </c>
      <c r="V5" s="15">
        <v>2927.5610000000001</v>
      </c>
      <c r="W5" s="15">
        <v>3450.92</v>
      </c>
      <c r="X5" s="15">
        <v>3682.8270000000002</v>
      </c>
      <c r="Y5" s="15">
        <v>3735.8742999999999</v>
      </c>
      <c r="Z5" s="15">
        <v>3652.8578000000002</v>
      </c>
      <c r="AA5" s="15">
        <v>3655.5898999999999</v>
      </c>
      <c r="AB5" s="15">
        <v>3760.4724000000001</v>
      </c>
      <c r="AC5" s="15">
        <v>3520.8616000000002</v>
      </c>
      <c r="AD5" s="15">
        <v>4825.0281999999997</v>
      </c>
      <c r="AE5" s="15">
        <v>4717.1405999999997</v>
      </c>
      <c r="AF5" s="15">
        <v>5386.0263000000004</v>
      </c>
      <c r="AG5" s="15">
        <v>6339.6808000000001</v>
      </c>
      <c r="AH5" s="15">
        <v>7189.9174000000003</v>
      </c>
      <c r="AI5" s="15">
        <v>7004.3090000000002</v>
      </c>
      <c r="AJ5" s="15">
        <v>6738.4961000000003</v>
      </c>
      <c r="AK5" s="15">
        <v>7066.7151999999996</v>
      </c>
      <c r="AL5" s="15">
        <v>6529.2710999999999</v>
      </c>
      <c r="AM5" s="15">
        <v>7389.6530000000002</v>
      </c>
      <c r="AN5" s="15">
        <v>7310.4602000000004</v>
      </c>
      <c r="AO5" s="15">
        <v>6899.393</v>
      </c>
      <c r="AP5" s="15">
        <v>6263.4862000000003</v>
      </c>
      <c r="AQ5" s="15">
        <v>5788.8503000000001</v>
      </c>
      <c r="AR5" s="15">
        <v>6410.5856000000003</v>
      </c>
      <c r="AS5" s="15">
        <v>7307.0038000000004</v>
      </c>
      <c r="AT5" s="15">
        <v>7527.8001000000004</v>
      </c>
      <c r="AU5" s="15">
        <v>6814.0434999999998</v>
      </c>
      <c r="AV5" s="15">
        <v>7849.7304000000004</v>
      </c>
      <c r="AW5" s="15">
        <v>7027.7323999999999</v>
      </c>
      <c r="AX5" s="15">
        <v>8032.5564999999997</v>
      </c>
      <c r="AY5" s="15">
        <v>8964.1700999999994</v>
      </c>
      <c r="AZ5" s="15">
        <v>8722.5774999999994</v>
      </c>
      <c r="BA5" s="15">
        <v>8660.7684000000008</v>
      </c>
      <c r="BB5" s="15">
        <v>10745.38</v>
      </c>
      <c r="BC5" s="15">
        <v>10641.8593</v>
      </c>
      <c r="BD5" s="15">
        <v>12112.17</v>
      </c>
      <c r="BE5" s="15">
        <v>11907.549300000001</v>
      </c>
      <c r="BF5" s="15">
        <v>11526.5118</v>
      </c>
      <c r="BG5" s="15">
        <v>12479.926100000001</v>
      </c>
      <c r="BH5" s="15">
        <v>13290.6165</v>
      </c>
      <c r="BI5" s="15">
        <v>12846.359</v>
      </c>
      <c r="BJ5" s="15">
        <v>11694.9889</v>
      </c>
      <c r="BK5" s="15">
        <v>8997.6131000000005</v>
      </c>
      <c r="BL5" s="15">
        <v>4117.0284000000001</v>
      </c>
      <c r="BM5" s="15">
        <v>5281.2874000000002</v>
      </c>
      <c r="BN5" s="15">
        <v>4153.0141999999996</v>
      </c>
      <c r="BO5" s="15">
        <v>5029.0784999999996</v>
      </c>
      <c r="BP5" s="15">
        <v>4483.1517000000003</v>
      </c>
      <c r="BQ5" s="15">
        <v>5221.9838</v>
      </c>
      <c r="BR5" s="15">
        <v>4655.2799000000005</v>
      </c>
      <c r="BS5" s="15">
        <v>4480.2803999999996</v>
      </c>
      <c r="BT5" s="15">
        <v>7329.2142999999996</v>
      </c>
      <c r="BU5" s="15">
        <v>7563.5560999999998</v>
      </c>
      <c r="BV5" s="15">
        <v>6701.8748999999998</v>
      </c>
      <c r="BW5" s="15">
        <v>8402.4580999999998</v>
      </c>
      <c r="BX5" s="15">
        <v>8788.8983000000007</v>
      </c>
      <c r="BY5" s="15">
        <v>8860.4778999999999</v>
      </c>
      <c r="BZ5" s="15">
        <v>9787.1434000000008</v>
      </c>
      <c r="CA5" s="15">
        <v>9121.9793000000009</v>
      </c>
      <c r="CB5" s="15">
        <v>8936.1074000000008</v>
      </c>
      <c r="CC5" s="15">
        <v>8768.2572999999993</v>
      </c>
      <c r="CD5" s="15">
        <v>8274.5733</v>
      </c>
      <c r="CE5" s="15">
        <v>7938.4516000000003</v>
      </c>
      <c r="CF5" s="15">
        <v>7441.1804000000002</v>
      </c>
      <c r="CG5" s="15">
        <v>7557.4775</v>
      </c>
      <c r="CH5" s="15">
        <v>8180.2649000000001</v>
      </c>
      <c r="CI5" s="15">
        <v>8570.3356000000003</v>
      </c>
      <c r="CJ5" s="15">
        <v>8677.9771999999994</v>
      </c>
      <c r="CK5" s="15">
        <v>8054.2186000000002</v>
      </c>
      <c r="CL5" s="15">
        <v>7943.2493999999997</v>
      </c>
      <c r="CM5" s="15">
        <v>5741.8091999999997</v>
      </c>
      <c r="CN5" s="15">
        <v>6241.7964000000002</v>
      </c>
      <c r="CO5" s="15">
        <v>6349.4754999999996</v>
      </c>
      <c r="CP5" s="15">
        <v>5958.2840999999999</v>
      </c>
      <c r="CQ5" s="15">
        <v>7038.7611999999999</v>
      </c>
      <c r="CR5" s="15">
        <v>6923.9315999999999</v>
      </c>
      <c r="CS5" s="15">
        <v>6962.9157999999998</v>
      </c>
      <c r="CT5" s="15">
        <v>8091.8198000000002</v>
      </c>
      <c r="CU5" s="15">
        <v>7210.7618000000002</v>
      </c>
      <c r="CV5" s="15">
        <v>6863.4934000000003</v>
      </c>
      <c r="CW5" s="15">
        <v>6795.7289000000001</v>
      </c>
      <c r="CX5" s="15">
        <v>7681.1076000000003</v>
      </c>
      <c r="CY5" s="15">
        <v>8957.7122999999992</v>
      </c>
      <c r="CZ5" s="15">
        <v>8710.5004000000008</v>
      </c>
      <c r="DA5" s="15">
        <v>8179.9843000000001</v>
      </c>
      <c r="DB5" s="15">
        <v>6947.1293999999998</v>
      </c>
      <c r="DC5" s="15">
        <v>5997.1864999999998</v>
      </c>
      <c r="DD5" s="15">
        <v>6319.8135000000002</v>
      </c>
      <c r="DE5" s="15">
        <v>6699.7910000000002</v>
      </c>
      <c r="DF5" s="15">
        <v>6531.3104000000003</v>
      </c>
      <c r="DG5" s="15">
        <v>6500.1473999999998</v>
      </c>
      <c r="DH5" s="15">
        <v>7029.6216000000004</v>
      </c>
      <c r="DI5" s="15">
        <v>7284.2312000000002</v>
      </c>
      <c r="DJ5" s="15">
        <v>6524.5726999999997</v>
      </c>
      <c r="DK5" s="15">
        <v>6417.0248000000001</v>
      </c>
      <c r="DL5" s="15">
        <v>5703.6237000000001</v>
      </c>
      <c r="DM5" s="15">
        <v>5535.1319999999996</v>
      </c>
      <c r="DN5" s="15">
        <v>5875.7003999999997</v>
      </c>
      <c r="DO5" s="15">
        <v>6764.7629999999999</v>
      </c>
      <c r="DP5" s="15">
        <v>8947.9853999999996</v>
      </c>
      <c r="DQ5" s="15">
        <v>7779.3189000000002</v>
      </c>
    </row>
    <row r="6" spans="1:121" x14ac:dyDescent="0.3">
      <c r="A6" t="s">
        <v>448</v>
      </c>
      <c r="B6" s="15">
        <v>5667.92</v>
      </c>
      <c r="C6" s="15">
        <v>5550.0187999999998</v>
      </c>
      <c r="D6" s="15">
        <v>5197.5277999999998</v>
      </c>
      <c r="E6" s="15">
        <v>5262.1713</v>
      </c>
      <c r="F6" s="15">
        <v>5009.8356000000003</v>
      </c>
      <c r="G6" s="15">
        <v>4546.9767000000002</v>
      </c>
      <c r="H6" s="15">
        <v>4518.116</v>
      </c>
      <c r="I6" s="15">
        <v>4567.8828999999996</v>
      </c>
      <c r="J6" s="15">
        <v>4514.9501</v>
      </c>
      <c r="K6" s="15">
        <v>4308.8980000000001</v>
      </c>
      <c r="L6" s="15">
        <v>4159.9439000000002</v>
      </c>
      <c r="M6" s="15">
        <v>4107.7358999999997</v>
      </c>
      <c r="N6" s="15">
        <v>4467.4391999999998</v>
      </c>
      <c r="O6" s="15">
        <v>4128.0995999999996</v>
      </c>
      <c r="P6" s="15">
        <v>4518.4717000000001</v>
      </c>
      <c r="Q6" s="15">
        <v>4699.3024999999998</v>
      </c>
      <c r="R6" s="15">
        <v>4939.5802000000003</v>
      </c>
      <c r="S6" s="15">
        <v>5192.0254000000004</v>
      </c>
      <c r="T6" s="15">
        <v>5637.6706999999997</v>
      </c>
      <c r="U6" s="15">
        <v>5515.7395999999999</v>
      </c>
      <c r="V6" s="15">
        <v>5346.1508000000003</v>
      </c>
      <c r="W6" s="15">
        <v>5390.0464000000002</v>
      </c>
      <c r="X6" s="15">
        <v>4905.5330999999996</v>
      </c>
      <c r="Y6" s="15">
        <v>5122.0249000000003</v>
      </c>
      <c r="Z6" s="15">
        <v>5253.8137999999999</v>
      </c>
      <c r="AA6" s="15">
        <v>5200.277</v>
      </c>
      <c r="AB6" s="15">
        <v>5930.0087000000003</v>
      </c>
      <c r="AC6" s="15">
        <v>5692.6264000000001</v>
      </c>
      <c r="AD6" s="15">
        <v>5835.2075000000004</v>
      </c>
      <c r="AE6" s="15">
        <v>5815.1880000000001</v>
      </c>
      <c r="AF6" s="15">
        <v>5324.1504000000004</v>
      </c>
      <c r="AG6" s="15">
        <v>5276.6718000000001</v>
      </c>
      <c r="AH6" s="15">
        <v>5252.9876999999997</v>
      </c>
      <c r="AI6" s="15">
        <v>5364.7150000000001</v>
      </c>
      <c r="AJ6" s="15">
        <v>5281.2312000000002</v>
      </c>
      <c r="AK6" s="15">
        <v>5159.6369000000004</v>
      </c>
      <c r="AL6" s="15">
        <v>5100.3312999999998</v>
      </c>
      <c r="AM6" s="15">
        <v>4844.0263999999997</v>
      </c>
      <c r="AN6" s="15">
        <v>4748.8837000000003</v>
      </c>
      <c r="AO6" s="15">
        <v>4457.5511999999999</v>
      </c>
      <c r="AP6" s="15">
        <v>4521.6909999999998</v>
      </c>
      <c r="AQ6" s="15">
        <v>4656.3734999999997</v>
      </c>
      <c r="AR6" s="15">
        <v>4573.0631000000003</v>
      </c>
      <c r="AS6" s="15">
        <v>4475.9714000000004</v>
      </c>
      <c r="AT6" s="15">
        <v>4332.8139000000001</v>
      </c>
      <c r="AU6" s="15">
        <v>4404.9904999999999</v>
      </c>
      <c r="AV6" s="15">
        <v>4663.5029999999997</v>
      </c>
      <c r="AW6" s="15">
        <v>4430.7255999999998</v>
      </c>
      <c r="AX6" s="15">
        <v>4768.3013000000001</v>
      </c>
      <c r="AY6" s="15">
        <v>5075.7831999999999</v>
      </c>
      <c r="AZ6" s="15">
        <v>5159.7057999999997</v>
      </c>
      <c r="BA6" s="15">
        <v>5269.6733999999997</v>
      </c>
      <c r="BB6" s="15">
        <v>5331.2046</v>
      </c>
      <c r="BC6" s="15">
        <v>5058.4207999999999</v>
      </c>
      <c r="BD6" s="15">
        <v>5046.0106999999998</v>
      </c>
      <c r="BE6" s="15">
        <v>5455.3347000000003</v>
      </c>
      <c r="BF6" s="15">
        <v>5564.4915000000001</v>
      </c>
      <c r="BG6" s="15">
        <v>5321.1203999999998</v>
      </c>
      <c r="BH6" s="15">
        <v>5779.3793999999998</v>
      </c>
      <c r="BI6" s="15">
        <v>5708.7737999999999</v>
      </c>
      <c r="BJ6" s="15">
        <v>5918.1723000000002</v>
      </c>
      <c r="BK6" s="15">
        <v>5740.1332000000002</v>
      </c>
      <c r="BL6" s="15">
        <v>4468.4849999999997</v>
      </c>
      <c r="BM6" s="15">
        <v>4507.6170000000002</v>
      </c>
      <c r="BN6" s="15">
        <v>4415.3352000000004</v>
      </c>
      <c r="BO6" s="15">
        <v>4600.9627</v>
      </c>
      <c r="BP6" s="15">
        <v>4765.0213000000003</v>
      </c>
      <c r="BQ6" s="15">
        <v>4555.8914999999997</v>
      </c>
      <c r="BR6" s="15">
        <v>4416.7780000000002</v>
      </c>
      <c r="BS6" s="15">
        <v>4320.5065000000004</v>
      </c>
      <c r="BT6" s="15">
        <v>4509.1413000000002</v>
      </c>
      <c r="BU6" s="15">
        <v>4201.6917000000003</v>
      </c>
      <c r="BV6" s="15">
        <v>4240.6566000000003</v>
      </c>
      <c r="BW6" s="15">
        <v>4275.3634000000002</v>
      </c>
      <c r="BX6" s="15">
        <v>4790.3894</v>
      </c>
      <c r="BY6" s="15">
        <v>4870.0734000000002</v>
      </c>
      <c r="BZ6" s="15">
        <v>5022.3615</v>
      </c>
      <c r="CA6" s="15">
        <v>5050.7947000000004</v>
      </c>
      <c r="CB6" s="15">
        <v>5159.6752999999999</v>
      </c>
      <c r="CC6" s="15">
        <v>4837.0738000000001</v>
      </c>
      <c r="CD6" s="15">
        <v>4650.2335000000003</v>
      </c>
      <c r="CE6" s="15">
        <v>4779.7066999999997</v>
      </c>
      <c r="CF6" s="15">
        <v>4761.9480999999996</v>
      </c>
      <c r="CG6" s="15">
        <v>4888.1355000000003</v>
      </c>
      <c r="CH6" s="15">
        <v>4896.4618</v>
      </c>
      <c r="CI6" s="15">
        <v>4740.4160000000002</v>
      </c>
      <c r="CJ6" s="15">
        <v>4898.4881999999998</v>
      </c>
      <c r="CK6" s="15">
        <v>5228.9687000000004</v>
      </c>
      <c r="CL6" s="15">
        <v>5242.8716999999997</v>
      </c>
      <c r="CM6" s="15">
        <v>5043.5959000000003</v>
      </c>
      <c r="CN6" s="15">
        <v>5417.0574999999999</v>
      </c>
      <c r="CO6" s="15">
        <v>5330.6846999999998</v>
      </c>
      <c r="CP6" s="15">
        <v>4836.1828999999998</v>
      </c>
      <c r="CQ6" s="15">
        <v>4814.4780000000001</v>
      </c>
      <c r="CR6" s="15">
        <v>4918.4192999999996</v>
      </c>
      <c r="CS6" s="15">
        <v>4803.3405000000002</v>
      </c>
      <c r="CT6" s="15">
        <v>4818.9192000000003</v>
      </c>
      <c r="CU6" s="15">
        <v>4821.9102999999996</v>
      </c>
      <c r="CV6" s="15">
        <v>4942.4224000000004</v>
      </c>
      <c r="CW6" s="15">
        <v>5088.1138000000001</v>
      </c>
      <c r="CX6" s="15">
        <v>4758.5246999999999</v>
      </c>
      <c r="CY6" s="15">
        <v>4473.8364000000001</v>
      </c>
      <c r="CZ6" s="15">
        <v>4250.4272000000001</v>
      </c>
      <c r="DA6" s="15">
        <v>4235.2440999999999</v>
      </c>
      <c r="DB6" s="15">
        <v>3918.8040999999998</v>
      </c>
      <c r="DC6" s="15">
        <v>4030.4050999999999</v>
      </c>
      <c r="DD6" s="15">
        <v>4202.0874000000003</v>
      </c>
      <c r="DE6" s="15">
        <v>4357.0637999999999</v>
      </c>
      <c r="DF6" s="15">
        <v>4226.6167999999998</v>
      </c>
      <c r="DG6" s="15">
        <v>4179.2582000000002</v>
      </c>
      <c r="DH6" s="15">
        <v>4251.7520000000004</v>
      </c>
      <c r="DI6" s="15">
        <v>4266.8636999999999</v>
      </c>
      <c r="DJ6" s="15">
        <v>4488.1827999999996</v>
      </c>
      <c r="DK6" s="15">
        <v>4408.3549000000003</v>
      </c>
      <c r="DL6" s="15">
        <v>4821.4081999999999</v>
      </c>
      <c r="DM6" s="15">
        <v>5105.2069000000001</v>
      </c>
      <c r="DN6" s="15">
        <v>5438.5784999999996</v>
      </c>
      <c r="DO6" s="15">
        <v>5422.5698000000002</v>
      </c>
      <c r="DP6" s="15">
        <v>5552.0977000000003</v>
      </c>
      <c r="DQ6" s="15">
        <v>5356.4984000000004</v>
      </c>
    </row>
    <row r="7" spans="1:121" x14ac:dyDescent="0.3">
      <c r="A7" t="s">
        <v>449</v>
      </c>
      <c r="B7" s="15">
        <v>9212.44</v>
      </c>
      <c r="C7" s="15">
        <v>8638.2760999999991</v>
      </c>
      <c r="D7" s="15">
        <v>7615.2867999999999</v>
      </c>
      <c r="E7" s="15">
        <v>7891.0923000000003</v>
      </c>
      <c r="F7" s="15">
        <v>8652.4240000000009</v>
      </c>
      <c r="G7" s="15">
        <v>7666.5406000000003</v>
      </c>
      <c r="H7" s="15">
        <v>6287.1439</v>
      </c>
      <c r="I7" s="15">
        <v>7003.9031000000004</v>
      </c>
      <c r="J7" s="15">
        <v>7354.2020000000002</v>
      </c>
      <c r="K7" s="15">
        <v>8039.1445999999996</v>
      </c>
      <c r="L7" s="15">
        <v>7722.8123999999998</v>
      </c>
      <c r="M7" s="15">
        <v>7916.7449999999999</v>
      </c>
      <c r="N7" s="15">
        <v>9012.6983999999993</v>
      </c>
      <c r="O7" s="15">
        <v>10426.946</v>
      </c>
      <c r="P7" s="15">
        <v>10380.139499999999</v>
      </c>
      <c r="Q7" s="15">
        <v>13118.0234</v>
      </c>
      <c r="R7" s="15">
        <v>13036.776900000001</v>
      </c>
      <c r="S7" s="15">
        <v>15424.679700000001</v>
      </c>
      <c r="T7" s="15">
        <v>17028.2801</v>
      </c>
      <c r="U7" s="15">
        <v>14925.652099999999</v>
      </c>
      <c r="V7" s="15">
        <v>15931.6235</v>
      </c>
      <c r="W7" s="15">
        <v>15334.183499999999</v>
      </c>
      <c r="X7" s="15">
        <v>12434.6288</v>
      </c>
      <c r="Y7" s="15">
        <v>12717.7287</v>
      </c>
      <c r="Z7" s="15">
        <v>13988.502500000001</v>
      </c>
      <c r="AA7" s="15">
        <v>12586.7225</v>
      </c>
      <c r="AB7" s="15">
        <v>12744.101699999999</v>
      </c>
      <c r="AC7" s="15">
        <v>15071.868899999999</v>
      </c>
      <c r="AD7" s="15">
        <v>15081.1083</v>
      </c>
      <c r="AE7" s="15">
        <v>13550.573399999999</v>
      </c>
      <c r="AF7" s="15">
        <v>13498.0715</v>
      </c>
      <c r="AG7" s="15">
        <v>14849.1024</v>
      </c>
      <c r="AH7" s="15">
        <v>13082.9858</v>
      </c>
      <c r="AI7" s="15">
        <v>13375.4838</v>
      </c>
      <c r="AJ7" s="15">
        <v>13131.659900000001</v>
      </c>
      <c r="AK7" s="15">
        <v>13488.970799999999</v>
      </c>
      <c r="AL7" s="15">
        <v>13540.768599999999</v>
      </c>
      <c r="AM7" s="15">
        <v>11398.855299999999</v>
      </c>
      <c r="AN7" s="15">
        <v>12637.273999999999</v>
      </c>
      <c r="AO7" s="15">
        <v>12559.633400000001</v>
      </c>
      <c r="AP7" s="15">
        <v>13586.4458</v>
      </c>
      <c r="AQ7" s="15">
        <v>14079.3069</v>
      </c>
      <c r="AR7" s="15">
        <v>12731.412399999999</v>
      </c>
      <c r="AS7" s="15">
        <v>10535.5036</v>
      </c>
      <c r="AT7" s="15">
        <v>10335.3572</v>
      </c>
      <c r="AU7" s="15">
        <v>10899.366</v>
      </c>
      <c r="AV7" s="15">
        <v>10960.720600000001</v>
      </c>
      <c r="AW7" s="15">
        <v>12926.8104</v>
      </c>
      <c r="AX7" s="15">
        <v>13407.753500000001</v>
      </c>
      <c r="AY7" s="15">
        <v>13157.970499999999</v>
      </c>
      <c r="AZ7" s="15">
        <v>13658.711600000001</v>
      </c>
      <c r="BA7" s="15">
        <v>13075.7853</v>
      </c>
      <c r="BB7" s="15">
        <v>13893.6111</v>
      </c>
      <c r="BC7" s="15">
        <v>15823.8685</v>
      </c>
      <c r="BD7" s="15">
        <v>16338.140299999999</v>
      </c>
      <c r="BE7" s="15">
        <v>19798.076400000002</v>
      </c>
      <c r="BF7" s="15">
        <v>16999.6528</v>
      </c>
      <c r="BG7" s="15">
        <v>19398.804499999998</v>
      </c>
      <c r="BH7" s="15">
        <v>18921.567500000001</v>
      </c>
      <c r="BI7" s="15">
        <v>19183.236099999998</v>
      </c>
      <c r="BJ7" s="15">
        <v>19637.902999999998</v>
      </c>
      <c r="BK7" s="15">
        <v>15333.8796</v>
      </c>
      <c r="BL7" s="15">
        <v>13530.665199999999</v>
      </c>
      <c r="BM7" s="15">
        <v>19587.9139</v>
      </c>
      <c r="BN7" s="15">
        <v>21269.104599999999</v>
      </c>
      <c r="BO7" s="15">
        <v>21053.420600000001</v>
      </c>
      <c r="BP7" s="15">
        <v>25699.1901</v>
      </c>
      <c r="BQ7" s="15">
        <v>26077.611000000001</v>
      </c>
      <c r="BR7" s="15">
        <v>25655.674500000001</v>
      </c>
      <c r="BS7" s="15">
        <v>25620.443800000001</v>
      </c>
      <c r="BT7" s="15">
        <v>20674.655999999999</v>
      </c>
      <c r="BU7" s="15">
        <v>21762.923599999998</v>
      </c>
      <c r="BV7" s="15">
        <v>21685.190200000001</v>
      </c>
      <c r="BW7" s="15">
        <v>17295.7114</v>
      </c>
      <c r="BX7" s="15">
        <v>17688.955900000001</v>
      </c>
      <c r="BY7" s="15">
        <v>18720.677500000002</v>
      </c>
      <c r="BZ7" s="15">
        <v>20849.919300000001</v>
      </c>
      <c r="CA7" s="15">
        <v>18287.462800000001</v>
      </c>
      <c r="CB7" s="15">
        <v>19690.249800000001</v>
      </c>
      <c r="CC7" s="15">
        <v>17732.334500000001</v>
      </c>
      <c r="CD7" s="15">
        <v>16057.384700000001</v>
      </c>
      <c r="CE7" s="15">
        <v>16076.162200000001</v>
      </c>
      <c r="CF7" s="15">
        <v>15584.2595</v>
      </c>
      <c r="CG7" s="15">
        <v>16452.568500000001</v>
      </c>
      <c r="CH7" s="15">
        <v>14892.4854</v>
      </c>
      <c r="CI7" s="15">
        <v>29214.701300000001</v>
      </c>
      <c r="CJ7" s="15">
        <v>34790.234299999996</v>
      </c>
      <c r="CK7" s="15">
        <v>34071.114300000001</v>
      </c>
      <c r="CL7" s="15">
        <v>30544.6309</v>
      </c>
      <c r="CM7" s="15">
        <v>26859.1747</v>
      </c>
      <c r="CN7" s="15">
        <v>25124.8897</v>
      </c>
      <c r="CO7" s="15">
        <v>24709.120999999999</v>
      </c>
      <c r="CP7" s="15">
        <v>26591.344700000001</v>
      </c>
      <c r="CQ7" s="15">
        <v>27312.168799999999</v>
      </c>
      <c r="CR7" s="15">
        <v>30889.674200000001</v>
      </c>
      <c r="CS7" s="15">
        <v>32076.686900000001</v>
      </c>
      <c r="CT7" s="15">
        <v>34340.871599999999</v>
      </c>
      <c r="CU7" s="15">
        <v>28732.5429</v>
      </c>
      <c r="CV7" s="15">
        <v>31490.955999999998</v>
      </c>
      <c r="CW7" s="15">
        <v>35201.951099999998</v>
      </c>
      <c r="CX7" s="15">
        <v>34151.659</v>
      </c>
      <c r="CY7" s="15">
        <v>32715.1463</v>
      </c>
      <c r="CZ7" s="15">
        <v>34234.443399999996</v>
      </c>
      <c r="DA7" s="15">
        <v>32506.215</v>
      </c>
      <c r="DB7" s="15">
        <v>30578.929899999999</v>
      </c>
      <c r="DC7" s="15">
        <v>32277.163799999998</v>
      </c>
      <c r="DD7" s="15">
        <v>36173.055800000002</v>
      </c>
      <c r="DE7" s="15">
        <v>36073.747499999998</v>
      </c>
      <c r="DF7" s="15">
        <v>32891.800499999998</v>
      </c>
      <c r="DG7" s="15">
        <v>32484.627</v>
      </c>
      <c r="DH7" s="15">
        <v>40299.435700000002</v>
      </c>
      <c r="DI7" s="15">
        <v>43468.313199999997</v>
      </c>
      <c r="DJ7" s="15">
        <v>46449.522900000004</v>
      </c>
      <c r="DK7" s="15">
        <v>44764.638500000001</v>
      </c>
      <c r="DL7" s="15">
        <v>53286.467400000001</v>
      </c>
      <c r="DM7" s="15">
        <v>54989.456700000002</v>
      </c>
      <c r="DN7" s="15">
        <v>54646.590700000001</v>
      </c>
      <c r="DO7" s="15">
        <v>60298.973100000003</v>
      </c>
      <c r="DP7" s="15">
        <v>59273.707799999996</v>
      </c>
      <c r="DQ7" s="15">
        <v>56443.892500000002</v>
      </c>
    </row>
    <row r="8" spans="1:121" x14ac:dyDescent="0.3">
      <c r="A8" t="s">
        <v>450</v>
      </c>
      <c r="B8" s="15">
        <v>923.12</v>
      </c>
      <c r="C8" s="15">
        <v>906.65470000000005</v>
      </c>
      <c r="D8" s="15">
        <v>801.99549999999999</v>
      </c>
      <c r="E8" s="15">
        <v>718.62210000000005</v>
      </c>
      <c r="F8" s="15">
        <v>751.62</v>
      </c>
      <c r="G8" s="15">
        <v>739.39859999999999</v>
      </c>
      <c r="H8" s="15">
        <v>490.08069999999998</v>
      </c>
      <c r="I8" s="15">
        <v>554.83699999999999</v>
      </c>
      <c r="J8" s="15">
        <v>522.66800000000001</v>
      </c>
      <c r="K8" s="15">
        <v>671.95989999999995</v>
      </c>
      <c r="L8" s="15">
        <v>693.64580000000001</v>
      </c>
      <c r="M8" s="15">
        <v>701.4221</v>
      </c>
      <c r="N8" s="15">
        <v>653.20910000000003</v>
      </c>
      <c r="O8" s="15">
        <v>977.17589999999996</v>
      </c>
      <c r="P8" s="15">
        <v>1310.6868999999999</v>
      </c>
      <c r="Q8" s="15">
        <v>2084.5916000000002</v>
      </c>
      <c r="R8" s="15">
        <v>2199.9029</v>
      </c>
      <c r="S8" s="15">
        <v>2847.2804999999998</v>
      </c>
      <c r="T8" s="15">
        <v>3673.0729999999999</v>
      </c>
      <c r="U8" s="15">
        <v>2586.5463</v>
      </c>
      <c r="V8" s="15">
        <v>2213.5338999999999</v>
      </c>
      <c r="W8" s="15">
        <v>1769.9199000000001</v>
      </c>
      <c r="X8" s="15">
        <v>1957.2652</v>
      </c>
      <c r="Y8" s="15">
        <v>1687.1449</v>
      </c>
      <c r="Z8" s="15">
        <v>2050.8357000000001</v>
      </c>
      <c r="AA8" s="15">
        <v>1980.1171999999999</v>
      </c>
      <c r="AB8" s="15">
        <v>1774.5402999999999</v>
      </c>
      <c r="AC8" s="15">
        <v>1832.2317</v>
      </c>
      <c r="AD8" s="15">
        <v>1865.2448999999999</v>
      </c>
      <c r="AE8" s="15">
        <v>1776.9392</v>
      </c>
      <c r="AF8" s="15">
        <v>1694.3677</v>
      </c>
      <c r="AG8" s="15">
        <v>1460.1016</v>
      </c>
      <c r="AH8" s="15">
        <v>1411.038</v>
      </c>
      <c r="AI8" s="15">
        <v>1439.4477999999999</v>
      </c>
      <c r="AJ8" s="15">
        <v>1431.1656</v>
      </c>
      <c r="AK8" s="15">
        <v>1405.0992000000001</v>
      </c>
      <c r="AL8" s="15">
        <v>1246.9976999999999</v>
      </c>
      <c r="AM8" s="15">
        <v>1128.4677999999999</v>
      </c>
      <c r="AN8" s="15">
        <v>1309.3545999999999</v>
      </c>
      <c r="AO8" s="15">
        <v>1382.2447</v>
      </c>
      <c r="AP8" s="15">
        <v>1774.3132000000001</v>
      </c>
      <c r="AQ8" s="15">
        <v>1936.7808</v>
      </c>
      <c r="AR8" s="15">
        <v>1666.6686</v>
      </c>
      <c r="AS8" s="15">
        <v>1402.0872999999999</v>
      </c>
      <c r="AT8" s="15">
        <v>1415.6061</v>
      </c>
      <c r="AU8" s="15">
        <v>1415.6948</v>
      </c>
      <c r="AV8" s="15">
        <v>1235.5859</v>
      </c>
      <c r="AW8" s="15">
        <v>1553.1973</v>
      </c>
      <c r="AX8" s="15">
        <v>1558.7416000000001</v>
      </c>
      <c r="AY8" s="15">
        <v>1721.5952</v>
      </c>
      <c r="AZ8" s="15">
        <v>1728.3429000000001</v>
      </c>
      <c r="BA8" s="15">
        <v>1618.2324000000001</v>
      </c>
      <c r="BB8" s="15">
        <v>1640.3391999999999</v>
      </c>
      <c r="BC8" s="15">
        <v>2089.1732999999999</v>
      </c>
      <c r="BD8" s="15">
        <v>2521.4142999999999</v>
      </c>
      <c r="BE8" s="15">
        <v>2945.4461999999999</v>
      </c>
      <c r="BF8" s="15">
        <v>2440.4050000000002</v>
      </c>
      <c r="BG8" s="15">
        <v>2851.5270999999998</v>
      </c>
      <c r="BH8" s="15">
        <v>2883.9308000000001</v>
      </c>
      <c r="BI8" s="15">
        <v>3226.1950999999999</v>
      </c>
      <c r="BJ8" s="15">
        <v>2776.2150000000001</v>
      </c>
      <c r="BK8" s="15">
        <v>2108.1752999999999</v>
      </c>
      <c r="BL8" s="15">
        <v>1814.7373</v>
      </c>
      <c r="BM8" s="15">
        <v>2355.3332999999998</v>
      </c>
      <c r="BN8" s="15">
        <v>2884.0045</v>
      </c>
      <c r="BO8" s="15">
        <v>2829.5102000000002</v>
      </c>
      <c r="BP8" s="15">
        <v>3761.9349999999999</v>
      </c>
      <c r="BQ8" s="15">
        <v>3413.0846999999999</v>
      </c>
      <c r="BR8" s="15">
        <v>2728.9169999999999</v>
      </c>
      <c r="BS8" s="15">
        <v>2938.0047</v>
      </c>
      <c r="BT8" s="15">
        <v>2991.1334999999999</v>
      </c>
      <c r="BU8" s="15">
        <v>3779.8836999999999</v>
      </c>
      <c r="BV8" s="15">
        <v>5105.4985999999999</v>
      </c>
      <c r="BW8" s="15">
        <v>5105.4044999999996</v>
      </c>
      <c r="BX8" s="15">
        <v>4364.5501999999997</v>
      </c>
      <c r="BY8" s="15">
        <v>4148.8172000000004</v>
      </c>
      <c r="BZ8" s="15">
        <v>5442.5931</v>
      </c>
      <c r="CA8" s="15">
        <v>4930.9341000000004</v>
      </c>
      <c r="CB8" s="15">
        <v>4296.3091999999997</v>
      </c>
      <c r="CC8" s="15">
        <v>4147.2919000000002</v>
      </c>
      <c r="CD8" s="15">
        <v>3677.9382999999998</v>
      </c>
      <c r="CE8" s="15">
        <v>4021.6228999999998</v>
      </c>
      <c r="CF8" s="15">
        <v>3905.6408999999999</v>
      </c>
      <c r="CG8" s="15">
        <v>3610.7312000000002</v>
      </c>
      <c r="CH8" s="15">
        <v>3357.2539999999999</v>
      </c>
      <c r="CI8" s="15">
        <v>3711.4140000000002</v>
      </c>
      <c r="CJ8" s="15">
        <v>4274.7848999999997</v>
      </c>
      <c r="CK8" s="15">
        <v>3468.5664000000002</v>
      </c>
      <c r="CL8" s="15">
        <v>2649.4731999999999</v>
      </c>
      <c r="CM8" s="15">
        <v>2426.1230999999998</v>
      </c>
      <c r="CN8" s="15">
        <v>2578.5895999999998</v>
      </c>
      <c r="CO8" s="15">
        <v>2519.9191999999998</v>
      </c>
      <c r="CP8" s="15">
        <v>2776.7024000000001</v>
      </c>
      <c r="CQ8" s="15">
        <v>3013.3530999999998</v>
      </c>
      <c r="CR8" s="15">
        <v>3281.5574000000001</v>
      </c>
      <c r="CS8" s="15">
        <v>3026.8741</v>
      </c>
      <c r="CT8" s="15">
        <v>2864.7946000000002</v>
      </c>
      <c r="CU8" s="15">
        <v>2285.4281000000001</v>
      </c>
      <c r="CV8" s="15">
        <v>2676.1794</v>
      </c>
      <c r="CW8" s="15">
        <v>2626.8854999999999</v>
      </c>
      <c r="CX8" s="15">
        <v>2188.0679</v>
      </c>
      <c r="CY8" s="15">
        <v>2126.7611999999999</v>
      </c>
      <c r="CZ8" s="15">
        <v>2525.9884999999999</v>
      </c>
      <c r="DA8" s="15">
        <v>2378.636</v>
      </c>
      <c r="DB8" s="15">
        <v>1997.0365999999999</v>
      </c>
      <c r="DC8" s="15">
        <v>2048.7024000000001</v>
      </c>
      <c r="DD8" s="15">
        <v>2327.0275000000001</v>
      </c>
      <c r="DE8" s="15">
        <v>2332.7662</v>
      </c>
      <c r="DF8" s="15">
        <v>1780.3096</v>
      </c>
      <c r="DG8" s="15">
        <v>1754.4664</v>
      </c>
      <c r="DH8" s="15">
        <v>2282.8164000000002</v>
      </c>
      <c r="DI8" s="15">
        <v>2636.92</v>
      </c>
      <c r="DJ8" s="15">
        <v>2803.5228000000002</v>
      </c>
      <c r="DK8" s="15">
        <v>2351.2107999999998</v>
      </c>
      <c r="DL8" s="15">
        <v>2478.9308999999998</v>
      </c>
      <c r="DM8" s="15">
        <v>2191.5607</v>
      </c>
      <c r="DN8" s="15">
        <v>2449.1248000000001</v>
      </c>
      <c r="DO8" s="15">
        <v>3103.6322</v>
      </c>
      <c r="DP8" s="15">
        <v>2593.0104999999999</v>
      </c>
      <c r="DQ8" s="15">
        <v>2384.7244000000001</v>
      </c>
    </row>
    <row r="9" spans="1:121" x14ac:dyDescent="0.3">
      <c r="A9" t="s">
        <v>451</v>
      </c>
      <c r="B9" s="15">
        <v>863.48</v>
      </c>
      <c r="C9" s="15">
        <v>962.82259999999997</v>
      </c>
      <c r="D9" s="15">
        <v>944.99249999999995</v>
      </c>
      <c r="E9" s="15">
        <v>1062.1614</v>
      </c>
      <c r="F9" s="15">
        <v>1036.6899000000001</v>
      </c>
      <c r="G9" s="15">
        <v>904.23810000000003</v>
      </c>
      <c r="H9" s="15">
        <v>1085.8991000000001</v>
      </c>
      <c r="I9" s="15">
        <v>1384.8407</v>
      </c>
      <c r="J9" s="15">
        <v>1262.1980000000001</v>
      </c>
      <c r="K9" s="15">
        <v>1285.1935000000001</v>
      </c>
      <c r="L9" s="15">
        <v>1042.1469999999999</v>
      </c>
      <c r="M9" s="15">
        <v>1167.9233999999999</v>
      </c>
      <c r="N9" s="15">
        <v>1196.6529</v>
      </c>
      <c r="O9" s="15">
        <v>1631.4351999999999</v>
      </c>
      <c r="P9" s="15">
        <v>1844.9087</v>
      </c>
      <c r="Q9" s="15">
        <v>2383.4739</v>
      </c>
      <c r="R9" s="15">
        <v>2219.1233000000002</v>
      </c>
      <c r="S9" s="15">
        <v>2948.8051999999998</v>
      </c>
      <c r="T9" s="15">
        <v>3240.7660999999998</v>
      </c>
      <c r="U9" s="15">
        <v>2458.0607</v>
      </c>
      <c r="V9" s="15">
        <v>2876.1707000000001</v>
      </c>
      <c r="W9" s="15">
        <v>2809.3094000000001</v>
      </c>
      <c r="X9" s="15">
        <v>2283.2314999999999</v>
      </c>
      <c r="Y9" s="15">
        <v>2491.5263</v>
      </c>
      <c r="Z9" s="15">
        <v>2606.6667000000002</v>
      </c>
      <c r="AA9" s="15">
        <v>2870.2438000000002</v>
      </c>
      <c r="AB9" s="15">
        <v>3191.2887999999998</v>
      </c>
      <c r="AC9" s="15">
        <v>2921.5454</v>
      </c>
      <c r="AD9" s="15">
        <v>2719.1583000000001</v>
      </c>
      <c r="AE9" s="15">
        <v>2749.0720000000001</v>
      </c>
      <c r="AF9" s="15">
        <v>2654.3359</v>
      </c>
      <c r="AG9" s="15">
        <v>3126.2846</v>
      </c>
      <c r="AH9" s="15">
        <v>2534.5097999999998</v>
      </c>
      <c r="AI9" s="15">
        <v>2459.3463999999999</v>
      </c>
      <c r="AJ9" s="15">
        <v>3190.2878999999998</v>
      </c>
      <c r="AK9" s="15">
        <v>3186.3391999999999</v>
      </c>
      <c r="AL9" s="15">
        <v>2867.3162000000002</v>
      </c>
      <c r="AM9" s="15">
        <v>2537.2734999999998</v>
      </c>
      <c r="AN9" s="15">
        <v>2607.3209000000002</v>
      </c>
      <c r="AO9" s="15">
        <v>2700.7175000000002</v>
      </c>
      <c r="AP9" s="15">
        <v>2790.2224999999999</v>
      </c>
      <c r="AQ9" s="15">
        <v>2914.7512999999999</v>
      </c>
      <c r="AR9" s="15">
        <v>2747.4157</v>
      </c>
      <c r="AS9" s="15">
        <v>2235.0398</v>
      </c>
      <c r="AT9" s="15">
        <v>2311.5500999999999</v>
      </c>
      <c r="AU9" s="15">
        <v>2051.7116999999998</v>
      </c>
      <c r="AV9" s="15">
        <v>1666.9691</v>
      </c>
      <c r="AW9" s="15">
        <v>1921.0172</v>
      </c>
      <c r="AX9" s="15">
        <v>2288.8137000000002</v>
      </c>
      <c r="AY9" s="15">
        <v>2488.3516</v>
      </c>
      <c r="AZ9" s="15">
        <v>2636.1039999999998</v>
      </c>
      <c r="BA9" s="15">
        <v>2419.2876999999999</v>
      </c>
      <c r="BB9" s="15">
        <v>2567.0898000000002</v>
      </c>
      <c r="BC9" s="15">
        <v>3081.6729</v>
      </c>
      <c r="BD9" s="15">
        <v>3386.4133999999999</v>
      </c>
      <c r="BE9" s="15">
        <v>3657.6381000000001</v>
      </c>
      <c r="BF9" s="15">
        <v>3011.8490000000002</v>
      </c>
      <c r="BG9" s="15">
        <v>2804.8326999999999</v>
      </c>
      <c r="BH9" s="15">
        <v>2945.6610999999998</v>
      </c>
      <c r="BI9" s="15">
        <v>3062.0844999999999</v>
      </c>
      <c r="BJ9" s="15">
        <v>3265.4413</v>
      </c>
      <c r="BK9" s="15">
        <v>3054.3366999999998</v>
      </c>
      <c r="BL9" s="15">
        <v>2769.8915000000002</v>
      </c>
      <c r="BM9" s="15">
        <v>4391.8647000000001</v>
      </c>
      <c r="BN9" s="15">
        <v>4356.7242999999999</v>
      </c>
      <c r="BO9" s="15">
        <v>4954.2335999999996</v>
      </c>
      <c r="BP9" s="15">
        <v>5546.5767999999998</v>
      </c>
      <c r="BQ9" s="15">
        <v>5343.0326999999997</v>
      </c>
      <c r="BR9" s="15">
        <v>4594.1940000000004</v>
      </c>
      <c r="BS9" s="15">
        <v>4779.1306000000004</v>
      </c>
      <c r="BT9" s="15">
        <v>4221.5</v>
      </c>
      <c r="BU9" s="15">
        <v>4367.1316999999999</v>
      </c>
      <c r="BV9" s="15">
        <v>4029.3859000000002</v>
      </c>
      <c r="BW9" s="15">
        <v>3542.8469</v>
      </c>
      <c r="BX9" s="15">
        <v>3857.0684000000001</v>
      </c>
      <c r="BY9" s="15">
        <v>3868.8517000000002</v>
      </c>
      <c r="BZ9" s="15">
        <v>4304.4231</v>
      </c>
      <c r="CA9" s="15">
        <v>3719.6203</v>
      </c>
      <c r="CB9" s="15">
        <v>3984.4542000000001</v>
      </c>
      <c r="CC9" s="15">
        <v>3913.7242000000001</v>
      </c>
      <c r="CD9" s="15">
        <v>3574.2557000000002</v>
      </c>
      <c r="CE9" s="15">
        <v>3603.1747999999998</v>
      </c>
      <c r="CF9" s="15">
        <v>3834.7514000000001</v>
      </c>
      <c r="CG9" s="15">
        <v>3815.3247000000001</v>
      </c>
      <c r="CH9" s="15">
        <v>3397.6840000000002</v>
      </c>
      <c r="CI9" s="15">
        <v>3660.2501000000002</v>
      </c>
      <c r="CJ9" s="15">
        <v>4114.8422</v>
      </c>
      <c r="CK9" s="15">
        <v>3913.5805999999998</v>
      </c>
      <c r="CL9" s="15">
        <v>3701.8238000000001</v>
      </c>
      <c r="CM9" s="15">
        <v>3545.8762999999999</v>
      </c>
      <c r="CN9" s="15">
        <v>3964.5971</v>
      </c>
      <c r="CO9" s="15">
        <v>3705.7806999999998</v>
      </c>
      <c r="CP9" s="15">
        <v>4016.2069999999999</v>
      </c>
      <c r="CQ9" s="15">
        <v>4218.7061999999996</v>
      </c>
      <c r="CR9" s="15">
        <v>5120.2429000000002</v>
      </c>
      <c r="CS9" s="15">
        <v>5383.9447</v>
      </c>
      <c r="CT9" s="15">
        <v>5781.0793000000003</v>
      </c>
      <c r="CU9" s="15">
        <v>5479.2813999999998</v>
      </c>
      <c r="CV9" s="15">
        <v>6500.1319000000003</v>
      </c>
      <c r="CW9" s="15">
        <v>6909.9282000000003</v>
      </c>
      <c r="CX9" s="15">
        <v>6635.6358</v>
      </c>
      <c r="CY9" s="15">
        <v>6250.3032000000003</v>
      </c>
      <c r="CZ9" s="15">
        <v>6451.268</v>
      </c>
      <c r="DA9" s="15">
        <v>6883.8607000000002</v>
      </c>
      <c r="DB9" s="15">
        <v>6068.6566999999995</v>
      </c>
      <c r="DC9" s="15">
        <v>6804.7748000000001</v>
      </c>
      <c r="DD9" s="15">
        <v>7970.9237000000003</v>
      </c>
      <c r="DE9" s="15">
        <v>7070.6297000000004</v>
      </c>
      <c r="DF9" s="15">
        <v>6462.4597000000003</v>
      </c>
      <c r="DG9" s="15">
        <v>6352.3010999999997</v>
      </c>
      <c r="DH9" s="15">
        <v>7924.2781000000004</v>
      </c>
      <c r="DI9" s="15">
        <v>8057.5474000000004</v>
      </c>
      <c r="DJ9" s="15">
        <v>9069.8004000000001</v>
      </c>
      <c r="DK9" s="15">
        <v>8559.8960999999999</v>
      </c>
      <c r="DL9" s="15">
        <v>9875.1669000000002</v>
      </c>
      <c r="DM9" s="15">
        <v>10904.2688</v>
      </c>
      <c r="DN9" s="15">
        <v>11315.946099999999</v>
      </c>
      <c r="DO9" s="15">
        <v>11816.095300000001</v>
      </c>
      <c r="DP9" s="15">
        <v>11180.1445</v>
      </c>
      <c r="DQ9" s="15">
        <v>11142.9912</v>
      </c>
    </row>
    <row r="10" spans="1:121" x14ac:dyDescent="0.3">
      <c r="A10" t="s">
        <v>452</v>
      </c>
      <c r="B10" s="15">
        <v>607.04</v>
      </c>
      <c r="C10" s="15">
        <v>711.89580000000001</v>
      </c>
      <c r="D10" s="15">
        <v>632.99109999999996</v>
      </c>
      <c r="E10" s="15">
        <v>653.47469999999998</v>
      </c>
      <c r="F10" s="15">
        <v>620.45129999999995</v>
      </c>
      <c r="G10" s="15">
        <v>578.22159999999997</v>
      </c>
      <c r="H10" s="15">
        <v>552.42169999999999</v>
      </c>
      <c r="I10" s="15">
        <v>701.07429999999999</v>
      </c>
      <c r="J10" s="15">
        <v>682.05330000000004</v>
      </c>
      <c r="K10" s="15">
        <v>692.91790000000003</v>
      </c>
      <c r="L10" s="15">
        <v>735.34159999999997</v>
      </c>
      <c r="M10" s="15">
        <v>708.21010000000001</v>
      </c>
      <c r="N10" s="15">
        <v>657.65139999999997</v>
      </c>
      <c r="O10" s="15">
        <v>740.13300000000004</v>
      </c>
      <c r="P10" s="15">
        <v>766.71130000000005</v>
      </c>
      <c r="Q10" s="15">
        <v>817.98440000000005</v>
      </c>
      <c r="R10" s="15">
        <v>851.20669999999996</v>
      </c>
      <c r="S10" s="15">
        <v>826.00810000000001</v>
      </c>
      <c r="T10" s="15">
        <v>876.02880000000005</v>
      </c>
      <c r="U10" s="15">
        <v>1040.5182</v>
      </c>
      <c r="V10" s="15">
        <v>1089.3041000000001</v>
      </c>
      <c r="W10" s="15">
        <v>1079.248</v>
      </c>
      <c r="X10" s="15">
        <v>1147.9283</v>
      </c>
      <c r="Y10" s="15">
        <v>1158.7040999999999</v>
      </c>
      <c r="Z10" s="15">
        <v>1117.8779</v>
      </c>
      <c r="AA10" s="15">
        <v>1134.7302999999999</v>
      </c>
      <c r="AB10" s="15">
        <v>1101.3888999999999</v>
      </c>
      <c r="AC10" s="15">
        <v>1170.7856999999999</v>
      </c>
      <c r="AD10" s="15">
        <v>1151.8322000000001</v>
      </c>
      <c r="AE10" s="15">
        <v>1081.7072000000001</v>
      </c>
      <c r="AF10" s="15">
        <v>986.87189999999998</v>
      </c>
      <c r="AG10" s="15">
        <v>1204.9118000000001</v>
      </c>
      <c r="AH10" s="15">
        <v>1227.8081999999999</v>
      </c>
      <c r="AI10" s="15">
        <v>1361.7609</v>
      </c>
      <c r="AJ10" s="15">
        <v>1391.5241000000001</v>
      </c>
      <c r="AK10" s="15">
        <v>1429.1491000000001</v>
      </c>
      <c r="AL10" s="15">
        <v>1327.5393999999999</v>
      </c>
      <c r="AM10" s="15">
        <v>1218.7585999999999</v>
      </c>
      <c r="AN10" s="15">
        <v>1266.1116</v>
      </c>
      <c r="AO10" s="15">
        <v>1255.3674000000001</v>
      </c>
      <c r="AP10" s="15">
        <v>1141.9173000000001</v>
      </c>
      <c r="AQ10" s="15">
        <v>1144.431</v>
      </c>
      <c r="AR10" s="15">
        <v>1096.4375</v>
      </c>
      <c r="AS10" s="15">
        <v>1213.8678</v>
      </c>
      <c r="AT10" s="15">
        <v>1200.6375</v>
      </c>
      <c r="AU10" s="15">
        <v>1130.4552000000001</v>
      </c>
      <c r="AV10" s="15">
        <v>1035.2430999999999</v>
      </c>
      <c r="AW10" s="15">
        <v>930.3039</v>
      </c>
      <c r="AX10" s="15">
        <v>969.21389999999997</v>
      </c>
      <c r="AY10" s="15">
        <v>1036.8475000000001</v>
      </c>
      <c r="AZ10" s="15">
        <v>1026.6089999999999</v>
      </c>
      <c r="BA10" s="15">
        <v>1072.3887</v>
      </c>
      <c r="BB10" s="15">
        <v>1171.8599999999999</v>
      </c>
      <c r="BC10" s="15">
        <v>1270.9350999999999</v>
      </c>
      <c r="BD10" s="15">
        <v>1337.4982</v>
      </c>
      <c r="BE10" s="15">
        <v>1556.6228000000001</v>
      </c>
      <c r="BF10" s="15">
        <v>1602.5202999999999</v>
      </c>
      <c r="BG10" s="15">
        <v>1465.8134</v>
      </c>
      <c r="BH10" s="15">
        <v>1480.2708</v>
      </c>
      <c r="BI10" s="15">
        <v>1524.4459999999999</v>
      </c>
      <c r="BJ10" s="15">
        <v>1742.5048999999999</v>
      </c>
      <c r="BK10" s="15">
        <v>1804.0051000000001</v>
      </c>
      <c r="BL10" s="15">
        <v>1470.1114</v>
      </c>
      <c r="BM10" s="15">
        <v>1692.8434</v>
      </c>
      <c r="BN10" s="15">
        <v>1744.1251</v>
      </c>
      <c r="BO10" s="15">
        <v>1652.8371</v>
      </c>
      <c r="BP10" s="15">
        <v>1729.2118</v>
      </c>
      <c r="BQ10" s="15">
        <v>2174.3733999999999</v>
      </c>
      <c r="BR10" s="15">
        <v>2244.1350000000002</v>
      </c>
      <c r="BS10" s="15">
        <v>2218.7262999999998</v>
      </c>
      <c r="BT10" s="15">
        <v>2003.4068</v>
      </c>
      <c r="BU10" s="15">
        <v>2004.2951</v>
      </c>
      <c r="BV10" s="15">
        <v>1996.5454999999999</v>
      </c>
      <c r="BW10" s="15">
        <v>2284.127</v>
      </c>
      <c r="BX10" s="15">
        <v>2473.5331999999999</v>
      </c>
      <c r="BY10" s="15">
        <v>2578.2275</v>
      </c>
      <c r="BZ10" s="15">
        <v>2462.1768000000002</v>
      </c>
      <c r="CA10" s="15">
        <v>2395.8681999999999</v>
      </c>
      <c r="CB10" s="15">
        <v>2448.8317000000002</v>
      </c>
      <c r="CC10" s="15">
        <v>2775.4207999999999</v>
      </c>
      <c r="CD10" s="15">
        <v>2585.0943000000002</v>
      </c>
      <c r="CE10" s="15">
        <v>2895.8301999999999</v>
      </c>
      <c r="CF10" s="15">
        <v>2918.5828000000001</v>
      </c>
      <c r="CG10" s="15">
        <v>3172.8481999999999</v>
      </c>
      <c r="CH10" s="15">
        <v>2731.2826</v>
      </c>
      <c r="CI10" s="15">
        <v>2202.4461000000001</v>
      </c>
      <c r="CJ10" s="15">
        <v>2264.3227000000002</v>
      </c>
      <c r="CK10" s="15">
        <v>2165.6750999999999</v>
      </c>
      <c r="CL10" s="15">
        <v>2132.8447000000001</v>
      </c>
      <c r="CM10" s="15">
        <v>2017.1891000000001</v>
      </c>
      <c r="CN10" s="15">
        <v>2377.9847</v>
      </c>
      <c r="CO10" s="15">
        <v>2321.3768</v>
      </c>
      <c r="CP10" s="15">
        <v>2028.1560999999999</v>
      </c>
      <c r="CQ10" s="15">
        <v>2192.7298999999998</v>
      </c>
      <c r="CR10" s="15">
        <v>2411.8409000000001</v>
      </c>
      <c r="CS10" s="15">
        <v>2451.3398999999999</v>
      </c>
      <c r="CT10" s="15">
        <v>2587.3467000000001</v>
      </c>
      <c r="CU10" s="15">
        <v>2774.9258</v>
      </c>
      <c r="CV10" s="15">
        <v>2613.0034999999998</v>
      </c>
      <c r="CW10" s="15">
        <v>2467.5994999999998</v>
      </c>
      <c r="CX10" s="15">
        <v>2026.3510000000001</v>
      </c>
      <c r="CY10" s="15">
        <v>2015.424</v>
      </c>
      <c r="CZ10" s="15">
        <v>2020.5550000000001</v>
      </c>
      <c r="DA10" s="15">
        <v>2388.3559</v>
      </c>
      <c r="DB10" s="15">
        <v>2158.4834000000001</v>
      </c>
      <c r="DC10" s="15">
        <v>2162.0754000000002</v>
      </c>
      <c r="DD10" s="15">
        <v>1836.3105</v>
      </c>
      <c r="DE10" s="15">
        <v>1932.7351000000001</v>
      </c>
      <c r="DF10" s="15">
        <v>2078.7294999999999</v>
      </c>
      <c r="DG10" s="15">
        <v>2299.5145000000002</v>
      </c>
      <c r="DH10" s="15">
        <v>2386.3897999999999</v>
      </c>
      <c r="DI10" s="15">
        <v>2329.1900999999998</v>
      </c>
      <c r="DJ10" s="15">
        <v>2167.7330999999999</v>
      </c>
      <c r="DK10" s="15">
        <v>2331.3402000000001</v>
      </c>
      <c r="DL10" s="15">
        <v>2665.4915999999998</v>
      </c>
      <c r="DM10" s="15">
        <v>2514.6106</v>
      </c>
      <c r="DN10" s="15">
        <v>2534.9843999999998</v>
      </c>
      <c r="DO10" s="15">
        <v>2429.5536999999999</v>
      </c>
      <c r="DP10" s="15">
        <v>2745.9737</v>
      </c>
      <c r="DQ10" s="15">
        <v>2586.6397999999999</v>
      </c>
    </row>
    <row r="11" spans="1:121" x14ac:dyDescent="0.3">
      <c r="A11" t="s">
        <v>453</v>
      </c>
      <c r="B11" s="15">
        <v>5751.46</v>
      </c>
      <c r="C11" s="15">
        <v>6035.3896999999997</v>
      </c>
      <c r="D11" s="15">
        <v>5678.1007</v>
      </c>
      <c r="E11" s="15">
        <v>5519.9759999999997</v>
      </c>
      <c r="F11" s="15">
        <v>5347.4892</v>
      </c>
      <c r="G11" s="15">
        <v>5129.0591999999997</v>
      </c>
      <c r="H11" s="15">
        <v>4849.0448999999999</v>
      </c>
      <c r="I11" s="15">
        <v>4907.6562999999996</v>
      </c>
      <c r="J11" s="15">
        <v>4758.1442999999999</v>
      </c>
      <c r="K11" s="15">
        <v>4938.4997999999996</v>
      </c>
      <c r="L11" s="15">
        <v>4588.6494000000002</v>
      </c>
      <c r="M11" s="15">
        <v>4549.0603000000001</v>
      </c>
      <c r="N11" s="15">
        <v>4795.0994000000001</v>
      </c>
      <c r="O11" s="15">
        <v>4716.8163000000004</v>
      </c>
      <c r="P11" s="15">
        <v>4907.1487999999999</v>
      </c>
      <c r="Q11" s="15">
        <v>4491.6998000000003</v>
      </c>
      <c r="R11" s="15">
        <v>4472.6319000000003</v>
      </c>
      <c r="S11" s="15">
        <v>5104.3212000000003</v>
      </c>
      <c r="T11" s="15">
        <v>5423.3269</v>
      </c>
      <c r="U11" s="15">
        <v>5558.6129000000001</v>
      </c>
      <c r="V11" s="15">
        <v>5525.8573999999999</v>
      </c>
      <c r="W11" s="15">
        <v>5435.7797</v>
      </c>
      <c r="X11" s="15">
        <v>5406.6390000000001</v>
      </c>
      <c r="Y11" s="15">
        <v>5636.4264000000003</v>
      </c>
      <c r="Z11" s="15">
        <v>5165.7664000000004</v>
      </c>
      <c r="AA11" s="15">
        <v>7588.9548999999997</v>
      </c>
      <c r="AB11" s="15">
        <v>7672.65</v>
      </c>
      <c r="AC11" s="15">
        <v>7669.0099</v>
      </c>
      <c r="AD11" s="15">
        <v>7587.3188</v>
      </c>
      <c r="AE11" s="15">
        <v>7502.8557000000001</v>
      </c>
      <c r="AF11" s="15">
        <v>7378.7169000000004</v>
      </c>
      <c r="AG11" s="15">
        <v>7074.5762999999997</v>
      </c>
      <c r="AH11" s="15">
        <v>7385.5109000000002</v>
      </c>
      <c r="AI11" s="15">
        <v>7539.7421999999997</v>
      </c>
      <c r="AJ11" s="15">
        <v>7533.9763999999996</v>
      </c>
      <c r="AK11" s="15">
        <v>7391.7690000000002</v>
      </c>
      <c r="AL11" s="15">
        <v>7153.6112999999996</v>
      </c>
      <c r="AM11" s="15">
        <v>6876.3076000000001</v>
      </c>
      <c r="AN11" s="15">
        <v>6280.4480000000003</v>
      </c>
      <c r="AO11" s="15">
        <v>6568.3827000000001</v>
      </c>
      <c r="AP11" s="15">
        <v>6668.5617000000002</v>
      </c>
      <c r="AQ11" s="15">
        <v>7151.8474999999999</v>
      </c>
      <c r="AR11" s="15">
        <v>6994.5387000000001</v>
      </c>
      <c r="AS11" s="15">
        <v>6452.6229999999996</v>
      </c>
      <c r="AT11" s="15">
        <v>5468.0991000000004</v>
      </c>
      <c r="AU11" s="15">
        <v>4449.9663</v>
      </c>
      <c r="AV11" s="15">
        <v>3909.0284000000001</v>
      </c>
      <c r="AW11" s="15">
        <v>3791.4461000000001</v>
      </c>
      <c r="AX11" s="15">
        <v>3701.7637</v>
      </c>
      <c r="AY11" s="15">
        <v>4868.5992999999999</v>
      </c>
      <c r="AZ11" s="15">
        <v>4847.3954000000003</v>
      </c>
      <c r="BA11" s="15">
        <v>4913.3638000000001</v>
      </c>
      <c r="BB11" s="15">
        <v>5382.3541999999998</v>
      </c>
      <c r="BC11" s="15">
        <v>5465.1171999999997</v>
      </c>
      <c r="BD11" s="15">
        <v>5596.2074000000002</v>
      </c>
      <c r="BE11" s="15">
        <v>5012.0353999999998</v>
      </c>
      <c r="BF11" s="15">
        <v>5391.8190000000004</v>
      </c>
      <c r="BG11" s="15">
        <v>5325.2039999999997</v>
      </c>
      <c r="BH11" s="15">
        <v>5482.5730000000003</v>
      </c>
      <c r="BI11" s="15">
        <v>5511.8968000000004</v>
      </c>
      <c r="BJ11" s="15">
        <v>5947.0815000000002</v>
      </c>
      <c r="BK11" s="15">
        <v>5601.0289000000002</v>
      </c>
      <c r="BL11" s="15">
        <v>3562.6698000000001</v>
      </c>
      <c r="BM11" s="15">
        <v>4649.6333999999997</v>
      </c>
      <c r="BN11" s="15">
        <v>4130.1983</v>
      </c>
      <c r="BO11" s="15">
        <v>4373.3154999999997</v>
      </c>
      <c r="BP11" s="15">
        <v>4689.0884999999998</v>
      </c>
      <c r="BQ11" s="15">
        <v>4714.2385999999997</v>
      </c>
      <c r="BR11" s="15">
        <v>4493.4768999999997</v>
      </c>
      <c r="BS11" s="15">
        <v>4719.9540999999999</v>
      </c>
      <c r="BT11" s="15">
        <v>5208.8563000000004</v>
      </c>
      <c r="BU11" s="15">
        <v>5231.3523999999998</v>
      </c>
      <c r="BV11" s="15">
        <v>5306.8046000000004</v>
      </c>
      <c r="BW11" s="15">
        <v>5392.0810000000001</v>
      </c>
      <c r="BX11" s="15">
        <v>5853.4300999999996</v>
      </c>
      <c r="BY11" s="15">
        <v>6423.7557999999999</v>
      </c>
      <c r="BZ11" s="15">
        <v>6685.0816000000004</v>
      </c>
      <c r="CA11" s="15">
        <v>7283.1469999999999</v>
      </c>
      <c r="CB11" s="15">
        <v>7392.3101999999999</v>
      </c>
      <c r="CC11" s="15">
        <v>7079.0626000000002</v>
      </c>
      <c r="CD11" s="15">
        <v>7001.1729999999998</v>
      </c>
      <c r="CE11" s="15">
        <v>7177.7371999999996</v>
      </c>
      <c r="CF11" s="15">
        <v>6807.8633</v>
      </c>
      <c r="CG11" s="15">
        <v>7651.3630000000003</v>
      </c>
      <c r="CH11" s="15">
        <v>7317.8245999999999</v>
      </c>
      <c r="CI11" s="15">
        <v>7829.732</v>
      </c>
      <c r="CJ11" s="15">
        <v>7852.4062000000004</v>
      </c>
      <c r="CK11" s="15">
        <v>8242.1268999999993</v>
      </c>
      <c r="CL11" s="15">
        <v>8570.6728999999996</v>
      </c>
      <c r="CM11" s="15">
        <v>7622.4712</v>
      </c>
      <c r="CN11" s="15">
        <v>8018.3235000000004</v>
      </c>
      <c r="CO11" s="15">
        <v>7959.3634000000002</v>
      </c>
      <c r="CP11" s="15">
        <v>7441.0169999999998</v>
      </c>
      <c r="CQ11" s="15">
        <v>6916.9206000000004</v>
      </c>
      <c r="CR11" s="15">
        <v>6353.8827000000001</v>
      </c>
      <c r="CS11" s="15">
        <v>6581.9192999999996</v>
      </c>
      <c r="CT11" s="15">
        <v>7004.5119999999997</v>
      </c>
      <c r="CU11" s="15">
        <v>6594.8344999999999</v>
      </c>
      <c r="CV11" s="15">
        <v>6344.2533999999996</v>
      </c>
      <c r="CW11" s="15">
        <v>6673.9907000000003</v>
      </c>
      <c r="CX11" s="15">
        <v>6482.7080999999998</v>
      </c>
      <c r="CY11" s="15">
        <v>6704.0398999999998</v>
      </c>
      <c r="CZ11" s="15">
        <v>7333.2160999999996</v>
      </c>
      <c r="DA11" s="15">
        <v>7443.3152</v>
      </c>
      <c r="DB11" s="15">
        <v>7339.0833000000002</v>
      </c>
      <c r="DC11" s="15">
        <v>7259.9705000000004</v>
      </c>
      <c r="DD11" s="15">
        <v>7778.5762999999997</v>
      </c>
      <c r="DE11" s="15">
        <v>8194.9709999999995</v>
      </c>
      <c r="DF11" s="15">
        <v>8242.5601999999999</v>
      </c>
      <c r="DG11" s="15">
        <v>8590.6787999999997</v>
      </c>
      <c r="DH11" s="15">
        <v>8836.1880000000001</v>
      </c>
      <c r="DI11" s="15">
        <v>8930.1018999999997</v>
      </c>
      <c r="DJ11" s="15">
        <v>9108.2742999999991</v>
      </c>
      <c r="DK11" s="15">
        <v>9166.7839999999997</v>
      </c>
      <c r="DL11" s="15">
        <v>9785.2312999999995</v>
      </c>
      <c r="DM11" s="15">
        <v>10266.744699999999</v>
      </c>
      <c r="DN11" s="15">
        <v>9966.6849999999995</v>
      </c>
      <c r="DO11" s="15">
        <v>9907.4220999999998</v>
      </c>
      <c r="DP11" s="15">
        <v>10196.411599999999</v>
      </c>
      <c r="DQ11" s="15">
        <v>9971.8796000000002</v>
      </c>
    </row>
    <row r="12" spans="1:121" x14ac:dyDescent="0.3">
      <c r="A12" t="s">
        <v>454</v>
      </c>
      <c r="B12" s="15">
        <v>2986.72</v>
      </c>
      <c r="C12" s="15">
        <v>3136.9032000000002</v>
      </c>
      <c r="D12" s="15">
        <v>3112.9456</v>
      </c>
      <c r="E12" s="15">
        <v>3091.3065000000001</v>
      </c>
      <c r="F12" s="15">
        <v>2803.8150000000001</v>
      </c>
      <c r="G12" s="15">
        <v>2738.8975</v>
      </c>
      <c r="H12" s="15">
        <v>2814.6345000000001</v>
      </c>
      <c r="I12" s="15">
        <v>2694.0736000000002</v>
      </c>
      <c r="J12" s="15">
        <v>2699.4834000000001</v>
      </c>
      <c r="K12" s="15">
        <v>2772.9018999999998</v>
      </c>
      <c r="L12" s="15">
        <v>2531.0072</v>
      </c>
      <c r="M12" s="15">
        <v>2439.8136</v>
      </c>
      <c r="N12" s="15">
        <v>2573.5126</v>
      </c>
      <c r="O12" s="15">
        <v>2439.0408000000002</v>
      </c>
      <c r="P12" s="15">
        <v>2702.5747000000001</v>
      </c>
      <c r="Q12" s="15">
        <v>2731.9421000000002</v>
      </c>
      <c r="R12" s="15">
        <v>2804.5877999999998</v>
      </c>
      <c r="S12" s="15">
        <v>2989.2932999999998</v>
      </c>
      <c r="T12" s="15">
        <v>3061.9389999999999</v>
      </c>
      <c r="U12" s="15">
        <v>3118.7192</v>
      </c>
      <c r="V12" s="15">
        <v>3190.6961000000001</v>
      </c>
      <c r="W12" s="15">
        <v>3053.5165000000002</v>
      </c>
      <c r="X12" s="15">
        <v>2869.7636000000002</v>
      </c>
      <c r="Y12" s="15">
        <v>3044.2019</v>
      </c>
      <c r="Z12" s="15">
        <v>2870.6104</v>
      </c>
      <c r="AA12" s="15">
        <v>2965.4506000000001</v>
      </c>
      <c r="AB12" s="15">
        <v>3056.0569</v>
      </c>
      <c r="AC12" s="15">
        <v>3101.7833999999998</v>
      </c>
      <c r="AD12" s="15">
        <v>3238.9630000000002</v>
      </c>
      <c r="AE12" s="15">
        <v>3295.6977000000002</v>
      </c>
      <c r="AF12" s="15">
        <v>3230.4949999999999</v>
      </c>
      <c r="AG12" s="15">
        <v>3589.712</v>
      </c>
      <c r="AH12" s="15">
        <v>3694.5007999999998</v>
      </c>
      <c r="AI12" s="15">
        <v>3833.6010000000001</v>
      </c>
      <c r="AJ12" s="15">
        <v>3846.5837000000001</v>
      </c>
      <c r="AK12" s="15">
        <v>3902.2237</v>
      </c>
      <c r="AL12" s="15">
        <v>3834.5282999999999</v>
      </c>
      <c r="AM12" s="15">
        <v>3844.7289999999998</v>
      </c>
      <c r="AN12" s="15">
        <v>3761.2689</v>
      </c>
      <c r="AO12" s="15">
        <v>3854.95</v>
      </c>
      <c r="AP12" s="15">
        <v>3950.6732000000002</v>
      </c>
      <c r="AQ12" s="15">
        <v>4195.9885999999997</v>
      </c>
      <c r="AR12" s="15">
        <v>4256.1460999999999</v>
      </c>
      <c r="AS12" s="15">
        <v>4370.4453999999996</v>
      </c>
      <c r="AT12" s="15">
        <v>4474.2744000000002</v>
      </c>
      <c r="AU12" s="15">
        <v>4391.2251999999999</v>
      </c>
      <c r="AV12" s="15">
        <v>4681.8972999999996</v>
      </c>
      <c r="AW12" s="15">
        <v>4600.9243999999999</v>
      </c>
      <c r="AX12" s="15">
        <v>4899.9013999999997</v>
      </c>
      <c r="AY12" s="15">
        <v>4983.9886999999999</v>
      </c>
      <c r="AZ12" s="15">
        <v>5362.8279000000002</v>
      </c>
      <c r="BA12" s="15">
        <v>5159.4102999999996</v>
      </c>
      <c r="BB12" s="15">
        <v>5287.77</v>
      </c>
      <c r="BC12" s="15">
        <v>5507.8171000000002</v>
      </c>
      <c r="BD12" s="15">
        <v>5689.2017999999998</v>
      </c>
      <c r="BE12" s="15">
        <v>6104.2938000000004</v>
      </c>
      <c r="BF12" s="15">
        <v>6228.7051000000001</v>
      </c>
      <c r="BG12" s="15">
        <v>6229.8679000000002</v>
      </c>
      <c r="BH12" s="15">
        <v>6208.9387999999999</v>
      </c>
      <c r="BI12" s="15">
        <v>6395.6156000000001</v>
      </c>
      <c r="BJ12" s="15">
        <v>6782.5214999999998</v>
      </c>
      <c r="BK12" s="15">
        <v>6690.4009999999998</v>
      </c>
      <c r="BL12" s="15">
        <v>5495.2916999999998</v>
      </c>
      <c r="BM12" s="15">
        <v>5473.1827999999996</v>
      </c>
      <c r="BN12" s="15">
        <v>4913.0905000000002</v>
      </c>
      <c r="BO12" s="15">
        <v>5042.6981999999998</v>
      </c>
      <c r="BP12" s="15">
        <v>4938.0523999999996</v>
      </c>
      <c r="BQ12" s="15">
        <v>4530.5492000000004</v>
      </c>
      <c r="BR12" s="15">
        <v>4562.1225000000004</v>
      </c>
      <c r="BS12" s="15">
        <v>4111.6367</v>
      </c>
      <c r="BT12" s="15">
        <v>5194.5841</v>
      </c>
      <c r="BU12" s="15">
        <v>4814.0891000000001</v>
      </c>
      <c r="BV12" s="15">
        <v>4618.1151</v>
      </c>
      <c r="BW12" s="15">
        <v>4881.5347000000002</v>
      </c>
      <c r="BX12" s="15">
        <v>5171.6779999999999</v>
      </c>
      <c r="BY12" s="15">
        <v>5427.4623000000001</v>
      </c>
      <c r="BZ12" s="15">
        <v>5643.7973000000002</v>
      </c>
      <c r="CA12" s="15">
        <v>5732.8764000000001</v>
      </c>
      <c r="CB12" s="15">
        <v>5816.8652000000002</v>
      </c>
      <c r="CC12" s="15">
        <v>5508.9059999999999</v>
      </c>
      <c r="CD12" s="15">
        <v>5118.2305999999999</v>
      </c>
      <c r="CE12" s="15">
        <v>5442.7330000000002</v>
      </c>
      <c r="CF12" s="15">
        <v>5249.3041000000003</v>
      </c>
      <c r="CG12" s="15">
        <v>5592.8949000000002</v>
      </c>
      <c r="CH12" s="15">
        <v>5692.1544999999996</v>
      </c>
      <c r="CI12" s="15">
        <v>5609.4381999999996</v>
      </c>
      <c r="CJ12" s="15">
        <v>5933.9405999999999</v>
      </c>
      <c r="CK12" s="15">
        <v>5310.3869000000004</v>
      </c>
      <c r="CL12" s="15">
        <v>4934.9821000000002</v>
      </c>
      <c r="CM12" s="15">
        <v>4223.6219000000001</v>
      </c>
      <c r="CN12" s="15">
        <v>4348.3325999999997</v>
      </c>
      <c r="CO12" s="15">
        <v>3993.2887999999998</v>
      </c>
      <c r="CP12" s="15">
        <v>3481.7202000000002</v>
      </c>
      <c r="CQ12" s="15">
        <v>3358.2820999999999</v>
      </c>
      <c r="CR12" s="15">
        <v>3341.7388000000001</v>
      </c>
      <c r="CS12" s="15">
        <v>3257.7498999999998</v>
      </c>
      <c r="CT12" s="15">
        <v>3776.9537999999998</v>
      </c>
      <c r="CU12" s="15">
        <v>3642.0626000000002</v>
      </c>
      <c r="CV12" s="15">
        <v>3099.9526999999998</v>
      </c>
      <c r="CW12" s="15">
        <v>2898.8883999999998</v>
      </c>
      <c r="CX12" s="15">
        <v>2827.6251000000002</v>
      </c>
      <c r="CY12" s="15">
        <v>2763.9971999999998</v>
      </c>
      <c r="CZ12" s="15">
        <v>2791.9935</v>
      </c>
      <c r="DA12" s="15">
        <v>2643.1041</v>
      </c>
      <c r="DB12" s="15">
        <v>2281.6975000000002</v>
      </c>
      <c r="DC12" s="15">
        <v>2017.0053</v>
      </c>
      <c r="DD12" s="15">
        <v>2274.0621999999998</v>
      </c>
      <c r="DE12" s="15">
        <v>2568.0232000000001</v>
      </c>
      <c r="DF12" s="15">
        <v>2484.0342999999998</v>
      </c>
      <c r="DG12" s="15">
        <v>2162.0770000000002</v>
      </c>
      <c r="DH12" s="15">
        <v>2248.6109999999999</v>
      </c>
      <c r="DI12" s="15">
        <v>2166.2948000000001</v>
      </c>
      <c r="DJ12" s="15">
        <v>2161.1765999999998</v>
      </c>
      <c r="DK12" s="15">
        <v>1959.0061000000001</v>
      </c>
      <c r="DL12" s="15">
        <v>2117.6714999999999</v>
      </c>
      <c r="DM12" s="15">
        <v>2226.4340999999999</v>
      </c>
      <c r="DN12" s="15">
        <v>2587.27</v>
      </c>
      <c r="DO12" s="15">
        <v>2350.5513999999998</v>
      </c>
      <c r="DP12" s="15">
        <v>2324.9602</v>
      </c>
      <c r="DQ12" s="15">
        <v>2194.4450999999999</v>
      </c>
    </row>
    <row r="13" spans="1:121" x14ac:dyDescent="0.3">
      <c r="A13" t="s">
        <v>455</v>
      </c>
      <c r="B13" s="15">
        <v>2409.9</v>
      </c>
      <c r="C13" s="15">
        <v>2436.0940000000001</v>
      </c>
      <c r="D13" s="15">
        <v>2228.9187999999999</v>
      </c>
      <c r="E13" s="15">
        <v>2340.8409999999999</v>
      </c>
      <c r="F13" s="15">
        <v>2324.1718000000001</v>
      </c>
      <c r="G13" s="15">
        <v>2228.9187999999999</v>
      </c>
      <c r="H13" s="15">
        <v>2281.308</v>
      </c>
      <c r="I13" s="15">
        <v>2328.9344000000001</v>
      </c>
      <c r="J13" s="15">
        <v>2247.9694</v>
      </c>
      <c r="K13" s="15">
        <v>2402.7555000000002</v>
      </c>
      <c r="L13" s="15">
        <v>2462.2885000000001</v>
      </c>
      <c r="M13" s="15">
        <v>2754.6370000000002</v>
      </c>
      <c r="N13" s="15">
        <v>2903.6044999999999</v>
      </c>
      <c r="O13" s="15">
        <v>2628.3933000000002</v>
      </c>
      <c r="P13" s="15">
        <v>2744.5374999999999</v>
      </c>
      <c r="Q13" s="15">
        <v>2767.2613999999999</v>
      </c>
      <c r="R13" s="15">
        <v>3032.4295999999999</v>
      </c>
      <c r="S13" s="15">
        <v>3086.951</v>
      </c>
      <c r="T13" s="15">
        <v>3170.0313000000001</v>
      </c>
      <c r="U13" s="15">
        <v>3235.8494999999998</v>
      </c>
      <c r="V13" s="15">
        <v>3211.2525999999998</v>
      </c>
      <c r="W13" s="15">
        <v>3238.5823999999998</v>
      </c>
      <c r="X13" s="15">
        <v>3041.8078</v>
      </c>
      <c r="Y13" s="15">
        <v>3112.8652999999999</v>
      </c>
      <c r="Z13" s="15">
        <v>3096.4674</v>
      </c>
      <c r="AA13" s="15">
        <v>4501.5316999999995</v>
      </c>
      <c r="AB13" s="15">
        <v>4736.4915000000001</v>
      </c>
      <c r="AC13" s="15">
        <v>4945.3177999999998</v>
      </c>
      <c r="AD13" s="15">
        <v>5343.085</v>
      </c>
      <c r="AE13" s="15">
        <v>5220.6949000000004</v>
      </c>
      <c r="AF13" s="15">
        <v>5098.3050000000003</v>
      </c>
      <c r="AG13" s="15">
        <v>5182.4480999999996</v>
      </c>
      <c r="AH13" s="15">
        <v>5044.7593999999999</v>
      </c>
      <c r="AI13" s="15">
        <v>5281.8899000000001</v>
      </c>
      <c r="AJ13" s="15">
        <v>6124.5688</v>
      </c>
      <c r="AK13" s="15">
        <v>6068.5978999999998</v>
      </c>
      <c r="AL13" s="15">
        <v>5766.4629000000004</v>
      </c>
      <c r="AM13" s="15">
        <v>5477.2764999999999</v>
      </c>
      <c r="AN13" s="15">
        <v>5513.6509999999998</v>
      </c>
      <c r="AO13" s="15">
        <v>5865.8242</v>
      </c>
      <c r="AP13" s="15">
        <v>5944.1611999999996</v>
      </c>
      <c r="AQ13" s="15">
        <v>5977.1058999999996</v>
      </c>
      <c r="AR13" s="15">
        <v>6014.7569000000003</v>
      </c>
      <c r="AS13" s="15">
        <v>6384.0763999999999</v>
      </c>
      <c r="AT13" s="15">
        <v>6308.5240999999996</v>
      </c>
      <c r="AU13" s="15">
        <v>6204.6412</v>
      </c>
      <c r="AV13" s="15">
        <v>6681.9973</v>
      </c>
      <c r="AW13" s="15">
        <v>6506.6540999999997</v>
      </c>
      <c r="AX13" s="15">
        <v>6876.2965000000004</v>
      </c>
      <c r="AY13" s="15">
        <v>6918.9475000000002</v>
      </c>
      <c r="AZ13" s="15">
        <v>7122.7246999999998</v>
      </c>
      <c r="BA13" s="15">
        <v>7245.9389000000001</v>
      </c>
      <c r="BB13" s="15">
        <v>7747.5599000000002</v>
      </c>
      <c r="BC13" s="15">
        <v>7796.6884</v>
      </c>
      <c r="BD13" s="15">
        <v>8076.7206999999999</v>
      </c>
      <c r="BE13" s="15">
        <v>8586.6463999999996</v>
      </c>
      <c r="BF13" s="15">
        <v>8951.8256000000001</v>
      </c>
      <c r="BG13" s="15">
        <v>9399.2864000000009</v>
      </c>
      <c r="BH13" s="15">
        <v>9679.8621000000003</v>
      </c>
      <c r="BI13" s="15">
        <v>9544.7700999999997</v>
      </c>
      <c r="BJ13" s="15">
        <v>10620.764499999999</v>
      </c>
      <c r="BK13" s="15">
        <v>10694.1558</v>
      </c>
      <c r="BL13" s="15">
        <v>9934.0319999999992</v>
      </c>
      <c r="BM13" s="15">
        <v>10117.5101</v>
      </c>
      <c r="BN13" s="15">
        <v>10168.0859</v>
      </c>
      <c r="BO13" s="15">
        <v>9255.7006000000001</v>
      </c>
      <c r="BP13" s="15">
        <v>10808.136</v>
      </c>
      <c r="BQ13" s="15">
        <v>10708.2824</v>
      </c>
      <c r="BR13" s="15">
        <v>11454.5455</v>
      </c>
      <c r="BS13" s="15">
        <v>11963.899600000001</v>
      </c>
      <c r="BT13" s="15">
        <v>12149.5872</v>
      </c>
      <c r="BU13" s="15">
        <v>12507.806</v>
      </c>
      <c r="BV13" s="15">
        <v>12722.737300000001</v>
      </c>
      <c r="BW13" s="15">
        <v>11767.4872</v>
      </c>
      <c r="BX13" s="15">
        <v>11886.893400000001</v>
      </c>
      <c r="BY13" s="15">
        <v>11839.1309</v>
      </c>
      <c r="BZ13" s="15">
        <v>11331.3045</v>
      </c>
      <c r="CA13" s="15">
        <v>11300.7124</v>
      </c>
      <c r="CB13" s="15">
        <v>12194.001</v>
      </c>
      <c r="CC13" s="15">
        <v>12131.368200000001</v>
      </c>
      <c r="CD13" s="15">
        <v>11499.7196</v>
      </c>
      <c r="CE13" s="15">
        <v>11047.6574</v>
      </c>
      <c r="CF13" s="15">
        <v>11617.052299999999</v>
      </c>
      <c r="CG13" s="15">
        <v>12275.5087</v>
      </c>
      <c r="CH13" s="15">
        <v>12194.8814</v>
      </c>
      <c r="CI13" s="15">
        <v>12322.541300000001</v>
      </c>
      <c r="CJ13" s="15">
        <v>13028.0303</v>
      </c>
      <c r="CK13" s="15">
        <v>12497.2338</v>
      </c>
      <c r="CL13" s="15">
        <v>12395.806699999999</v>
      </c>
      <c r="CM13" s="15">
        <v>11687.5911</v>
      </c>
      <c r="CN13" s="15">
        <v>12099.696900000001</v>
      </c>
      <c r="CO13" s="15">
        <v>12187.522800000001</v>
      </c>
      <c r="CP13" s="15">
        <v>10194.552</v>
      </c>
      <c r="CQ13" s="15">
        <v>10187.796200000001</v>
      </c>
      <c r="CR13" s="15">
        <v>6943.8008</v>
      </c>
      <c r="CS13" s="15">
        <v>6062.1567999999997</v>
      </c>
      <c r="CT13" s="15">
        <v>6629.4161000000004</v>
      </c>
      <c r="CU13" s="15">
        <v>7121.4965000000002</v>
      </c>
      <c r="CV13" s="15">
        <v>7750.2658000000001</v>
      </c>
      <c r="CW13" s="15">
        <v>7873.2858999999999</v>
      </c>
      <c r="CX13" s="15">
        <v>7878.3224</v>
      </c>
      <c r="CY13" s="15">
        <v>7540.8766999999998</v>
      </c>
      <c r="CZ13" s="15">
        <v>7492.6701999999996</v>
      </c>
      <c r="DA13" s="15">
        <v>7046.5541000000003</v>
      </c>
      <c r="DB13" s="15">
        <v>5538.0542999999998</v>
      </c>
      <c r="DC13" s="15">
        <v>4807.9128000000001</v>
      </c>
      <c r="DD13" s="15">
        <v>5768.1019999999999</v>
      </c>
      <c r="DE13" s="15">
        <v>5761.2106000000003</v>
      </c>
      <c r="DF13" s="15">
        <v>5492.4459999999999</v>
      </c>
      <c r="DG13" s="15">
        <v>5451.0976000000001</v>
      </c>
      <c r="DH13" s="15">
        <v>5901.6077999999998</v>
      </c>
      <c r="DI13" s="15">
        <v>5798.1917999999996</v>
      </c>
      <c r="DJ13" s="15">
        <v>5908.5021999999999</v>
      </c>
      <c r="DK13" s="15">
        <v>5543.0989</v>
      </c>
      <c r="DL13" s="15">
        <v>6610.9381999999996</v>
      </c>
      <c r="DM13" s="15">
        <v>5606.6953000000003</v>
      </c>
      <c r="DN13" s="15">
        <v>5668.5326999999997</v>
      </c>
      <c r="DO13" s="15">
        <v>5162.9215999999997</v>
      </c>
      <c r="DP13" s="15">
        <v>5332.1804000000002</v>
      </c>
      <c r="DQ13" s="15">
        <v>4895.1099999999997</v>
      </c>
    </row>
    <row r="14" spans="1:121" x14ac:dyDescent="0.3">
      <c r="A14" t="s">
        <v>456</v>
      </c>
      <c r="B14" s="15">
        <v>552.62</v>
      </c>
      <c r="C14" s="15">
        <v>663.26059999999995</v>
      </c>
      <c r="D14" s="15">
        <v>633.3433</v>
      </c>
      <c r="E14" s="15">
        <v>740.02949999999998</v>
      </c>
      <c r="F14" s="15">
        <v>748.49670000000003</v>
      </c>
      <c r="G14" s="15">
        <v>719.70830000000001</v>
      </c>
      <c r="H14" s="15">
        <v>619.79589999999996</v>
      </c>
      <c r="I14" s="15">
        <v>720.51990000000001</v>
      </c>
      <c r="J14" s="15">
        <v>767.38760000000002</v>
      </c>
      <c r="K14" s="15">
        <v>853.82050000000004</v>
      </c>
      <c r="L14" s="15">
        <v>799.57380000000001</v>
      </c>
      <c r="M14" s="15">
        <v>869.64239999999995</v>
      </c>
      <c r="N14" s="15">
        <v>820.34270000000004</v>
      </c>
      <c r="O14" s="15">
        <v>793.14210000000003</v>
      </c>
      <c r="P14" s="15">
        <v>922.96339999999998</v>
      </c>
      <c r="Q14" s="15">
        <v>958.99469999999997</v>
      </c>
      <c r="R14" s="15">
        <v>1011.7309</v>
      </c>
      <c r="S14" s="15">
        <v>1007.7183</v>
      </c>
      <c r="T14" s="15">
        <v>997.69669999999996</v>
      </c>
      <c r="U14" s="15">
        <v>1052.7737</v>
      </c>
      <c r="V14" s="15">
        <v>1039.5781999999999</v>
      </c>
      <c r="W14" s="15">
        <v>994.82809999999995</v>
      </c>
      <c r="X14" s="15">
        <v>896.72220000000004</v>
      </c>
      <c r="Y14" s="15">
        <v>876.37450000000001</v>
      </c>
      <c r="Z14" s="15">
        <v>940.274</v>
      </c>
      <c r="AA14" s="15">
        <v>921.75789999999995</v>
      </c>
      <c r="AB14" s="15">
        <v>1000.9046</v>
      </c>
      <c r="AC14" s="15">
        <v>946.91780000000006</v>
      </c>
      <c r="AD14" s="15">
        <v>862.1105</v>
      </c>
      <c r="AE14" s="15">
        <v>945.49639999999999</v>
      </c>
      <c r="AF14" s="15">
        <v>884.59950000000003</v>
      </c>
      <c r="AG14" s="15">
        <v>1003.8695</v>
      </c>
      <c r="AH14" s="15">
        <v>1033.0823</v>
      </c>
      <c r="AI14" s="15">
        <v>1144.3134</v>
      </c>
      <c r="AJ14" s="15">
        <v>1158.4480000000001</v>
      </c>
      <c r="AK14" s="15">
        <v>1174.4464</v>
      </c>
      <c r="AL14" s="15">
        <v>1180.6402</v>
      </c>
      <c r="AM14" s="15">
        <v>1134.2941000000001</v>
      </c>
      <c r="AN14" s="15">
        <v>1093.2094</v>
      </c>
      <c r="AO14" s="15">
        <v>1077.4418000000001</v>
      </c>
      <c r="AP14" s="15">
        <v>894.37800000000004</v>
      </c>
      <c r="AQ14" s="15">
        <v>923.76610000000005</v>
      </c>
      <c r="AR14" s="15">
        <v>984.11559999999997</v>
      </c>
      <c r="AS14" s="15">
        <v>1037.7942</v>
      </c>
      <c r="AT14" s="15">
        <v>972.31989999999996</v>
      </c>
      <c r="AU14" s="15">
        <v>1134.0736999999999</v>
      </c>
      <c r="AV14" s="15">
        <v>1121.5840000000001</v>
      </c>
      <c r="AW14" s="15">
        <v>1055.0798</v>
      </c>
      <c r="AX14" s="15">
        <v>1094.6228000000001</v>
      </c>
      <c r="AY14" s="15">
        <v>1101.8905999999999</v>
      </c>
      <c r="AZ14" s="15">
        <v>1046.6759999999999</v>
      </c>
      <c r="BA14" s="15">
        <v>1150.0590999999999</v>
      </c>
      <c r="BB14" s="15">
        <v>1050.3672999999999</v>
      </c>
      <c r="BC14" s="15">
        <v>1151.2601999999999</v>
      </c>
      <c r="BD14" s="15">
        <v>1234.6566</v>
      </c>
      <c r="BE14" s="15">
        <v>1123.4811999999999</v>
      </c>
      <c r="BF14" s="15">
        <v>1108.2908</v>
      </c>
      <c r="BG14" s="15">
        <v>1105.8603000000001</v>
      </c>
      <c r="BH14" s="15">
        <v>1114.3669</v>
      </c>
      <c r="BI14" s="15">
        <v>1061.1831</v>
      </c>
      <c r="BJ14" s="15">
        <v>1044.9159</v>
      </c>
      <c r="BK14" s="15">
        <v>952.47040000000004</v>
      </c>
      <c r="BL14" s="15">
        <v>758.21079999999995</v>
      </c>
      <c r="BM14" s="15">
        <v>923.01300000000003</v>
      </c>
      <c r="BN14" s="15">
        <v>874.05179999999996</v>
      </c>
      <c r="BO14" s="15">
        <v>883.77430000000004</v>
      </c>
      <c r="BP14" s="15">
        <v>841.86090000000002</v>
      </c>
      <c r="BQ14" s="15">
        <v>870.60149999999999</v>
      </c>
      <c r="BR14" s="15">
        <v>819.10789999999997</v>
      </c>
      <c r="BS14" s="15">
        <v>851.46249999999998</v>
      </c>
      <c r="BT14" s="15">
        <v>974.81079999999997</v>
      </c>
      <c r="BU14" s="15">
        <v>979.62919999999997</v>
      </c>
      <c r="BV14" s="15">
        <v>988.01229999999998</v>
      </c>
      <c r="BW14" s="15">
        <v>1109.2271000000001</v>
      </c>
      <c r="BX14" s="15">
        <v>1171.3197</v>
      </c>
      <c r="BY14" s="15">
        <v>1124.9009000000001</v>
      </c>
      <c r="BZ14" s="15">
        <v>1099.5965000000001</v>
      </c>
      <c r="CA14" s="15">
        <v>1085.7233000000001</v>
      </c>
      <c r="CB14" s="15">
        <v>1227.4704999999999</v>
      </c>
      <c r="CC14" s="15">
        <v>1243.2075</v>
      </c>
      <c r="CD14" s="15">
        <v>1156.3568</v>
      </c>
      <c r="CE14" s="15">
        <v>1113.5287000000001</v>
      </c>
      <c r="CF14" s="15">
        <v>982.02859999999998</v>
      </c>
      <c r="CG14" s="15">
        <v>1018.2213</v>
      </c>
      <c r="CH14" s="15">
        <v>1055.8853999999999</v>
      </c>
      <c r="CI14" s="15">
        <v>1071.0911000000001</v>
      </c>
      <c r="CJ14" s="15">
        <v>1032.1643999999999</v>
      </c>
      <c r="CK14" s="15">
        <v>911.08780000000002</v>
      </c>
      <c r="CL14" s="15">
        <v>900.26679999999999</v>
      </c>
      <c r="CM14" s="15">
        <v>799.96410000000003</v>
      </c>
      <c r="CN14" s="15">
        <v>676.60019999999997</v>
      </c>
      <c r="CO14" s="15">
        <v>663.19010000000003</v>
      </c>
      <c r="CP14" s="15">
        <v>580.83259999999996</v>
      </c>
      <c r="CQ14" s="15">
        <v>589.37419999999997</v>
      </c>
      <c r="CR14" s="15">
        <v>599.13610000000006</v>
      </c>
      <c r="CS14" s="15">
        <v>555.81769999999995</v>
      </c>
      <c r="CT14" s="15">
        <v>689.81769999999995</v>
      </c>
      <c r="CU14" s="15">
        <v>623.97239999999999</v>
      </c>
      <c r="CV14" s="15">
        <v>844.88570000000004</v>
      </c>
      <c r="CW14" s="15">
        <v>779.65779999999995</v>
      </c>
      <c r="CX14" s="15">
        <v>812.88710000000003</v>
      </c>
      <c r="CY14" s="15">
        <v>763.14570000000003</v>
      </c>
      <c r="CZ14" s="15">
        <v>676.79759999999999</v>
      </c>
      <c r="DA14" s="15">
        <v>706.56989999999996</v>
      </c>
      <c r="DB14" s="15">
        <v>701.1635</v>
      </c>
      <c r="DC14" s="15">
        <v>630.12049999999999</v>
      </c>
      <c r="DD14" s="15">
        <v>711.78729999999996</v>
      </c>
      <c r="DE14" s="15">
        <v>807.55719999999997</v>
      </c>
      <c r="DF14" s="15">
        <v>860.52049999999997</v>
      </c>
      <c r="DG14" s="15">
        <v>886.04970000000003</v>
      </c>
      <c r="DH14" s="15">
        <v>1059.1514999999999</v>
      </c>
      <c r="DI14" s="15">
        <v>1052.9249</v>
      </c>
      <c r="DJ14" s="15">
        <v>1023.037</v>
      </c>
      <c r="DK14" s="15">
        <v>1057.2835</v>
      </c>
      <c r="DL14" s="15">
        <v>1051.0133000000001</v>
      </c>
      <c r="DM14" s="15">
        <v>1156.7334000000001</v>
      </c>
      <c r="DN14" s="15">
        <v>1307.1722</v>
      </c>
      <c r="DO14" s="15">
        <v>1446.4885999999999</v>
      </c>
      <c r="DP14" s="15">
        <v>1794.88</v>
      </c>
      <c r="DQ14" s="15">
        <v>1697.5898</v>
      </c>
    </row>
    <row r="15" spans="1:121" x14ac:dyDescent="0.3">
      <c r="A15" t="s">
        <v>457</v>
      </c>
      <c r="B15" s="15">
        <v>11.5</v>
      </c>
      <c r="C15" s="15">
        <v>9.8368000000000002</v>
      </c>
      <c r="D15" s="15">
        <v>9.3628</v>
      </c>
      <c r="E15" s="15">
        <v>9.7182999999999993</v>
      </c>
      <c r="F15" s="15">
        <v>9.4812999999999992</v>
      </c>
      <c r="G15" s="15">
        <v>7.585</v>
      </c>
      <c r="H15" s="15">
        <v>5.6887999999999996</v>
      </c>
      <c r="I15" s="15">
        <v>5.6886999999999999</v>
      </c>
      <c r="J15" s="15">
        <v>5.3331999999999997</v>
      </c>
      <c r="K15" s="15">
        <v>4.6220999999999997</v>
      </c>
      <c r="L15" s="15">
        <v>3.3184999999999998</v>
      </c>
      <c r="M15" s="15">
        <v>3.0813999999999999</v>
      </c>
      <c r="N15" s="15">
        <v>8.8015000000000008</v>
      </c>
      <c r="O15" s="15">
        <v>10.834199999999999</v>
      </c>
      <c r="P15" s="15">
        <v>10.834199999999999</v>
      </c>
      <c r="Q15" s="15">
        <v>12.7882</v>
      </c>
      <c r="R15" s="15">
        <v>12.466699999999999</v>
      </c>
      <c r="S15" s="15">
        <v>14.2782</v>
      </c>
      <c r="T15" s="15">
        <v>18.561699999999998</v>
      </c>
      <c r="U15" s="15">
        <v>16.420000000000002</v>
      </c>
      <c r="V15" s="15">
        <v>23.259599999999999</v>
      </c>
      <c r="W15" s="15">
        <v>31.938600000000001</v>
      </c>
      <c r="X15" s="15">
        <v>26.3841</v>
      </c>
      <c r="Y15" s="15">
        <v>25.689800000000002</v>
      </c>
      <c r="Z15" s="15">
        <v>27.7727</v>
      </c>
      <c r="AA15" s="15">
        <v>31.938600000000001</v>
      </c>
      <c r="AB15" s="15">
        <v>30.6755</v>
      </c>
      <c r="AC15" s="15">
        <v>31.9026</v>
      </c>
      <c r="AD15" s="15">
        <v>29.244</v>
      </c>
      <c r="AE15" s="15">
        <v>29.448499999999999</v>
      </c>
      <c r="AF15" s="15">
        <v>30.880099999999999</v>
      </c>
      <c r="AG15" s="15">
        <v>30.062000000000001</v>
      </c>
      <c r="AH15" s="15">
        <v>42.536799999999999</v>
      </c>
      <c r="AI15" s="15">
        <v>37.0152</v>
      </c>
      <c r="AJ15" s="15">
        <v>38.037700000000001</v>
      </c>
      <c r="AK15" s="15">
        <v>40.896900000000002</v>
      </c>
      <c r="AL15" s="15">
        <v>44.026699999999998</v>
      </c>
      <c r="AM15" s="15">
        <v>53.601300000000002</v>
      </c>
      <c r="AN15" s="15">
        <v>50.238100000000003</v>
      </c>
      <c r="AO15" s="15">
        <v>63.442</v>
      </c>
      <c r="AP15" s="15">
        <v>80.865700000000004</v>
      </c>
      <c r="AQ15" s="15">
        <v>87.585899999999995</v>
      </c>
      <c r="AR15" s="15">
        <v>78.116200000000006</v>
      </c>
      <c r="AS15" s="15">
        <v>67.309600000000003</v>
      </c>
      <c r="AT15" s="15">
        <v>106.5583</v>
      </c>
      <c r="AU15" s="15">
        <v>111.70869999999999</v>
      </c>
      <c r="AV15" s="15">
        <v>121.8203</v>
      </c>
      <c r="AW15" s="15">
        <v>134.82089999999999</v>
      </c>
      <c r="AX15" s="15">
        <v>174.87029999999999</v>
      </c>
      <c r="AY15" s="15">
        <v>212.1583</v>
      </c>
      <c r="AZ15" s="15">
        <v>177.1337</v>
      </c>
      <c r="BA15" s="15">
        <v>161.25620000000001</v>
      </c>
      <c r="BB15" s="15">
        <v>168.4983</v>
      </c>
      <c r="BC15" s="15">
        <v>201.4127</v>
      </c>
      <c r="BD15" s="15">
        <v>239.57</v>
      </c>
      <c r="BE15" s="15">
        <v>271.48939999999999</v>
      </c>
      <c r="BF15" s="15">
        <v>248.86019999999999</v>
      </c>
      <c r="BG15" s="15">
        <v>252.3169</v>
      </c>
      <c r="BH15" s="15">
        <v>254.4136</v>
      </c>
      <c r="BI15" s="15">
        <v>296.46109999999999</v>
      </c>
      <c r="BJ15" s="15">
        <v>295.18380000000002</v>
      </c>
      <c r="BK15" s="15">
        <v>346.02390000000003</v>
      </c>
      <c r="BL15" s="15">
        <v>246.2912</v>
      </c>
      <c r="BM15" s="15">
        <v>356.03969999999998</v>
      </c>
      <c r="BN15" s="15">
        <v>428.3014</v>
      </c>
      <c r="BO15" s="15">
        <v>420.35860000000002</v>
      </c>
      <c r="BP15" s="15">
        <v>438.88670000000002</v>
      </c>
      <c r="BQ15" s="15">
        <v>371.53579999999999</v>
      </c>
      <c r="BR15" s="15">
        <v>388.25490000000002</v>
      </c>
      <c r="BS15" s="15">
        <v>367.82040000000001</v>
      </c>
      <c r="BT15" s="15">
        <v>370.37479999999999</v>
      </c>
      <c r="BU15" s="15">
        <v>494.24189999999999</v>
      </c>
      <c r="BV15" s="15">
        <v>384.4785</v>
      </c>
      <c r="BW15" s="15">
        <v>349.42849999999999</v>
      </c>
      <c r="BX15" s="15">
        <v>333.34859999999998</v>
      </c>
      <c r="BY15" s="15">
        <v>314.27879999999999</v>
      </c>
      <c r="BZ15" s="15">
        <v>319.1703</v>
      </c>
      <c r="CA15" s="15">
        <v>501.26409999999998</v>
      </c>
      <c r="CB15" s="15">
        <v>466.86369999999999</v>
      </c>
      <c r="CC15" s="15">
        <v>481.59539999999998</v>
      </c>
      <c r="CD15" s="15">
        <v>470.762</v>
      </c>
      <c r="CE15" s="15">
        <v>499.3229</v>
      </c>
      <c r="CF15" s="15">
        <v>494.39859999999999</v>
      </c>
      <c r="CG15" s="15">
        <v>524.92920000000004</v>
      </c>
      <c r="CH15" s="15">
        <v>511.56400000000002</v>
      </c>
      <c r="CI15" s="15">
        <v>549.1671</v>
      </c>
      <c r="CJ15" s="15">
        <v>570.72320000000002</v>
      </c>
      <c r="CK15" s="15">
        <v>513.976</v>
      </c>
      <c r="CL15" s="15">
        <v>421.58659999999998</v>
      </c>
      <c r="CM15" s="15">
        <v>343.54570000000001</v>
      </c>
      <c r="CN15" s="15">
        <v>363.18239999999997</v>
      </c>
      <c r="CO15" s="15">
        <v>319.27289999999999</v>
      </c>
      <c r="CP15" s="15">
        <v>504.77390000000003</v>
      </c>
      <c r="CQ15" s="15">
        <v>389.12490000000003</v>
      </c>
      <c r="CR15" s="15">
        <v>476.20179999999999</v>
      </c>
      <c r="CS15" s="15">
        <v>455.79320000000001</v>
      </c>
      <c r="CT15" s="15">
        <v>624.50469999999996</v>
      </c>
      <c r="CU15" s="15">
        <v>548.31240000000003</v>
      </c>
      <c r="CV15" s="15">
        <v>568.19960000000003</v>
      </c>
      <c r="CW15" s="15">
        <v>523.23419999999999</v>
      </c>
      <c r="CX15" s="15">
        <v>455.7706</v>
      </c>
      <c r="CY15" s="15">
        <v>436.84829999999999</v>
      </c>
      <c r="CZ15" s="15">
        <v>454.65089999999998</v>
      </c>
      <c r="DA15" s="15">
        <v>430.80560000000003</v>
      </c>
      <c r="DB15" s="15">
        <v>423.94569999999999</v>
      </c>
      <c r="DC15" s="15">
        <v>473.3374</v>
      </c>
      <c r="DD15" s="15">
        <v>594.07270000000005</v>
      </c>
      <c r="DE15" s="15">
        <v>599.5607</v>
      </c>
      <c r="DF15" s="15">
        <v>572.28949999999998</v>
      </c>
      <c r="DG15" s="15">
        <v>523.78489999999999</v>
      </c>
      <c r="DH15" s="15">
        <v>687.3039</v>
      </c>
      <c r="DI15" s="15">
        <v>826.86630000000002</v>
      </c>
      <c r="DJ15" s="15">
        <v>940.37360000000001</v>
      </c>
      <c r="DK15" s="15">
        <v>793.46709999999996</v>
      </c>
      <c r="DL15" s="15">
        <v>1042.4276</v>
      </c>
      <c r="DM15" s="15">
        <v>1030.7435</v>
      </c>
      <c r="DN15" s="15">
        <v>1067.8502000000001</v>
      </c>
      <c r="DO15" s="15">
        <v>1101.9123999999999</v>
      </c>
      <c r="DP15" s="15">
        <v>917.97649999999999</v>
      </c>
      <c r="DQ15" s="15">
        <v>861.91189999999995</v>
      </c>
    </row>
    <row r="16" spans="1:121" x14ac:dyDescent="0.3">
      <c r="A16" t="s">
        <v>458</v>
      </c>
      <c r="B16" s="15">
        <v>7704.28</v>
      </c>
      <c r="C16" s="15">
        <v>8161.2518</v>
      </c>
      <c r="D16" s="15">
        <v>7367.7475000000004</v>
      </c>
      <c r="E16" s="15">
        <v>8367.5110000000004</v>
      </c>
      <c r="F16" s="15">
        <v>7745.8478999999998</v>
      </c>
      <c r="G16" s="15">
        <v>7263.0074999999997</v>
      </c>
      <c r="H16" s="15">
        <v>6701.8909000000003</v>
      </c>
      <c r="I16" s="15">
        <v>6773.3643000000002</v>
      </c>
      <c r="J16" s="15">
        <v>6055.4947000000002</v>
      </c>
      <c r="K16" s="15">
        <v>6618.4813000000004</v>
      </c>
      <c r="L16" s="15">
        <v>6314.8476000000001</v>
      </c>
      <c r="M16" s="15">
        <v>5779.3630000000003</v>
      </c>
      <c r="N16" s="15">
        <v>6492.2664999999997</v>
      </c>
      <c r="O16" s="15">
        <v>6252.6864999999998</v>
      </c>
      <c r="P16" s="15">
        <v>6580.1252000000004</v>
      </c>
      <c r="Q16" s="15">
        <v>7406.7614000000003</v>
      </c>
      <c r="R16" s="15">
        <v>7556.9627</v>
      </c>
      <c r="S16" s="15">
        <v>7755.3990000000003</v>
      </c>
      <c r="T16" s="15">
        <v>8057.0563000000002</v>
      </c>
      <c r="U16" s="15">
        <v>8046.5136000000002</v>
      </c>
      <c r="V16" s="15">
        <v>8345.4444000000003</v>
      </c>
      <c r="W16" s="15">
        <v>8016.42</v>
      </c>
      <c r="X16" s="15">
        <v>8296.6262000000006</v>
      </c>
      <c r="Y16" s="15">
        <v>8160.6058999999996</v>
      </c>
      <c r="Z16" s="15">
        <v>7157.9417999999996</v>
      </c>
      <c r="AA16" s="15">
        <v>6998.8764000000001</v>
      </c>
      <c r="AB16" s="15">
        <v>6739.0757000000003</v>
      </c>
      <c r="AC16" s="15">
        <v>6336.0041000000001</v>
      </c>
      <c r="AD16" s="15">
        <v>5964.7538000000004</v>
      </c>
      <c r="AE16" s="15">
        <v>5997.3671000000004</v>
      </c>
      <c r="AF16" s="15">
        <v>6078.6994000000004</v>
      </c>
      <c r="AG16" s="15">
        <v>5799.3409000000001</v>
      </c>
      <c r="AH16" s="15">
        <v>6080.8316000000004</v>
      </c>
      <c r="AI16" s="15">
        <v>5564.5325000000003</v>
      </c>
      <c r="AJ16" s="15">
        <v>5592.8326999999999</v>
      </c>
      <c r="AK16" s="15">
        <v>5217.8546999999999</v>
      </c>
      <c r="AL16" s="15">
        <v>4786.2762000000002</v>
      </c>
      <c r="AM16" s="15">
        <v>4379.4957999999997</v>
      </c>
      <c r="AN16" s="15">
        <v>4966.7303000000002</v>
      </c>
      <c r="AO16" s="15">
        <v>5065.7819</v>
      </c>
      <c r="AP16" s="15">
        <v>4726.1764000000003</v>
      </c>
      <c r="AQ16" s="15">
        <v>4804.0027</v>
      </c>
      <c r="AR16" s="15">
        <v>5467.9048000000003</v>
      </c>
      <c r="AS16" s="15">
        <v>4901.6493</v>
      </c>
      <c r="AT16" s="15">
        <v>5096.2996000000003</v>
      </c>
      <c r="AU16" s="15">
        <v>4338.9328999999998</v>
      </c>
      <c r="AV16" s="15">
        <v>3220.5781999999999</v>
      </c>
      <c r="AW16" s="15">
        <v>2866.6685000000002</v>
      </c>
      <c r="AX16" s="15">
        <v>3362.1421</v>
      </c>
      <c r="AY16" s="15">
        <v>3517.7307000000001</v>
      </c>
      <c r="AZ16" s="15">
        <v>3227.5356000000002</v>
      </c>
      <c r="BA16" s="15">
        <v>3011.6588000000002</v>
      </c>
      <c r="BB16" s="15">
        <v>2604.6779000000001</v>
      </c>
      <c r="BC16" s="15">
        <v>2268.4762000000001</v>
      </c>
      <c r="BD16" s="15">
        <v>2390.5369000000001</v>
      </c>
      <c r="BE16" s="15">
        <v>1990.3433</v>
      </c>
      <c r="BF16" s="15">
        <v>2234.7093</v>
      </c>
      <c r="BG16" s="15">
        <v>1976.1771000000001</v>
      </c>
      <c r="BH16" s="15">
        <v>2358.663</v>
      </c>
      <c r="BI16" s="15">
        <v>2896.9765000000002</v>
      </c>
      <c r="BJ16" s="15">
        <v>2486.1583000000001</v>
      </c>
      <c r="BK16" s="15">
        <v>2068.2570999999998</v>
      </c>
      <c r="BL16" s="15">
        <v>1434.3221000000001</v>
      </c>
      <c r="BM16" s="15">
        <v>2078.8816999999999</v>
      </c>
      <c r="BN16" s="15">
        <v>1965.5525</v>
      </c>
      <c r="BO16" s="15">
        <v>1614.9404999999999</v>
      </c>
      <c r="BP16" s="15">
        <v>2015.134</v>
      </c>
      <c r="BQ16" s="15">
        <v>2330.3308000000002</v>
      </c>
      <c r="BR16" s="15">
        <v>2107.2139999999999</v>
      </c>
      <c r="BS16" s="15">
        <v>2323.2476999999999</v>
      </c>
      <c r="BT16" s="15">
        <v>2280.7492000000002</v>
      </c>
      <c r="BU16" s="15">
        <v>2124.9216999999999</v>
      </c>
      <c r="BV16" s="15">
        <v>2093.0477999999998</v>
      </c>
      <c r="BW16" s="15">
        <v>2700.3101999999999</v>
      </c>
      <c r="BX16" s="15">
        <v>2735.7473</v>
      </c>
      <c r="BY16" s="15">
        <v>5594.799</v>
      </c>
      <c r="BZ16" s="15">
        <v>6723.8917000000001</v>
      </c>
      <c r="CA16" s="15">
        <v>7635.8512000000001</v>
      </c>
      <c r="CB16" s="15">
        <v>6832.4583000000002</v>
      </c>
      <c r="CC16" s="15">
        <v>6531.8209999999999</v>
      </c>
      <c r="CD16" s="15">
        <v>8605.2340000000004</v>
      </c>
      <c r="CE16" s="15">
        <v>8559.2608</v>
      </c>
      <c r="CF16" s="15">
        <v>7989.1184999999996</v>
      </c>
      <c r="CG16" s="15">
        <v>8034.5941000000003</v>
      </c>
      <c r="CH16" s="15">
        <v>10340.989299999999</v>
      </c>
      <c r="CI16" s="15">
        <v>10845.678400000001</v>
      </c>
      <c r="CJ16" s="15">
        <v>11547.301799999999</v>
      </c>
      <c r="CK16" s="15">
        <v>12144.7341</v>
      </c>
      <c r="CL16" s="15">
        <v>12977.527599999999</v>
      </c>
      <c r="CM16" s="15">
        <v>10912.884700000001</v>
      </c>
      <c r="CN16" s="15">
        <v>11931.106400000001</v>
      </c>
      <c r="CO16" s="15">
        <v>11951.0314</v>
      </c>
      <c r="CP16" s="15">
        <v>10864.626700000001</v>
      </c>
      <c r="CQ16" s="15">
        <v>12560.791999999999</v>
      </c>
      <c r="CR16" s="15">
        <v>12639.181399999999</v>
      </c>
      <c r="CS16" s="15">
        <v>11421.119500000001</v>
      </c>
      <c r="CT16" s="15">
        <v>9614.2826000000005</v>
      </c>
      <c r="CU16" s="15">
        <v>9186.7340999999997</v>
      </c>
      <c r="CV16" s="15">
        <v>9495.8794999999991</v>
      </c>
      <c r="CW16" s="15">
        <v>10303.9717</v>
      </c>
      <c r="CX16" s="15">
        <v>10000.772199999999</v>
      </c>
      <c r="CY16" s="15">
        <v>10782.668299999999</v>
      </c>
      <c r="CZ16" s="15">
        <v>12139.606</v>
      </c>
      <c r="DA16" s="15">
        <v>12541.9457</v>
      </c>
      <c r="DB16" s="15">
        <v>13177.922399999999</v>
      </c>
      <c r="DC16" s="15">
        <v>13520.170400000001</v>
      </c>
      <c r="DD16" s="15">
        <v>13066.491099999999</v>
      </c>
      <c r="DE16" s="15">
        <v>11817.239600000001</v>
      </c>
      <c r="DF16" s="15">
        <v>12482.6072</v>
      </c>
      <c r="DG16" s="15">
        <v>13902.1571</v>
      </c>
      <c r="DH16" s="15">
        <v>14436.0167</v>
      </c>
      <c r="DI16" s="15">
        <v>14900.4962</v>
      </c>
      <c r="DJ16" s="15">
        <v>15411.275299999999</v>
      </c>
      <c r="DK16" s="15">
        <v>14585.9069</v>
      </c>
      <c r="DL16" s="15">
        <v>14277.647199999999</v>
      </c>
      <c r="DM16" s="15">
        <v>14900.575699999999</v>
      </c>
      <c r="DN16" s="15">
        <v>13611.3269</v>
      </c>
      <c r="DO16" s="15">
        <v>13665.9077</v>
      </c>
      <c r="DP16" s="15">
        <v>15284.485500000001</v>
      </c>
      <c r="DQ16" s="15">
        <v>15429.602800000001</v>
      </c>
    </row>
    <row r="17" spans="1:121" x14ac:dyDescent="0.3">
      <c r="A17" t="s">
        <v>459</v>
      </c>
      <c r="B17" s="15">
        <v>28307.53</v>
      </c>
      <c r="C17" s="15">
        <v>27519.4666</v>
      </c>
      <c r="D17" s="15">
        <v>28787.9218</v>
      </c>
      <c r="E17" s="15">
        <v>26313.307799999999</v>
      </c>
      <c r="F17" s="15">
        <v>27527.063200000001</v>
      </c>
      <c r="G17" s="15">
        <v>30412.279699999999</v>
      </c>
      <c r="H17" s="15">
        <v>33155.736299999997</v>
      </c>
      <c r="I17" s="15">
        <v>31718.7022</v>
      </c>
      <c r="J17" s="15">
        <v>34958.464099999997</v>
      </c>
      <c r="K17" s="15">
        <v>32103.8691</v>
      </c>
      <c r="L17" s="15">
        <v>34726.738400000002</v>
      </c>
      <c r="M17" s="15">
        <v>34668.249499999998</v>
      </c>
      <c r="N17" s="15">
        <v>34721.629399999998</v>
      </c>
      <c r="O17" s="15">
        <v>34882.916799999999</v>
      </c>
      <c r="P17" s="15">
        <v>33026.658000000003</v>
      </c>
      <c r="Q17" s="15">
        <v>31288.228899999998</v>
      </c>
      <c r="R17" s="15">
        <v>32882.146699999998</v>
      </c>
      <c r="S17" s="15">
        <v>31551.802599999999</v>
      </c>
      <c r="T17" s="15">
        <v>33827.470399999998</v>
      </c>
      <c r="U17" s="15">
        <v>38428.594799999999</v>
      </c>
      <c r="V17" s="15">
        <v>36170.809600000001</v>
      </c>
      <c r="W17" s="15">
        <v>38313.546399999999</v>
      </c>
      <c r="X17" s="15">
        <v>35352.195699999997</v>
      </c>
      <c r="Y17" s="15">
        <v>34978.9614</v>
      </c>
      <c r="Z17" s="15">
        <v>34436.549899999998</v>
      </c>
      <c r="AA17" s="15">
        <v>34335.521399999998</v>
      </c>
      <c r="AB17" s="15">
        <v>34423.924299999999</v>
      </c>
      <c r="AC17" s="15">
        <v>35912.861100000002</v>
      </c>
      <c r="AD17" s="15">
        <v>35717.723100000003</v>
      </c>
      <c r="AE17" s="15">
        <v>35355.68</v>
      </c>
      <c r="AF17" s="15">
        <v>33812.293299999998</v>
      </c>
      <c r="AG17" s="15">
        <v>33944.093699999998</v>
      </c>
      <c r="AH17" s="15">
        <v>32420.294699999999</v>
      </c>
      <c r="AI17" s="15">
        <v>34461.0383</v>
      </c>
      <c r="AJ17" s="15">
        <v>37420.6394</v>
      </c>
      <c r="AK17" s="15">
        <v>36855.7209</v>
      </c>
      <c r="AL17" s="15">
        <v>36280.333599999998</v>
      </c>
      <c r="AM17" s="15">
        <v>35215.615899999997</v>
      </c>
      <c r="AN17" s="15">
        <v>32479.1083</v>
      </c>
      <c r="AO17" s="15">
        <v>31451.845300000001</v>
      </c>
      <c r="AP17" s="15">
        <v>30607.488000000001</v>
      </c>
      <c r="AQ17" s="15">
        <v>32300.643199999999</v>
      </c>
      <c r="AR17" s="15">
        <v>33758.5049</v>
      </c>
      <c r="AS17" s="15">
        <v>35312.4421</v>
      </c>
      <c r="AT17" s="15">
        <v>36487.591</v>
      </c>
      <c r="AU17" s="15">
        <v>35498.345699999998</v>
      </c>
      <c r="AV17" s="15">
        <v>39371.058299999997</v>
      </c>
      <c r="AW17" s="15">
        <v>38328.072500000002</v>
      </c>
      <c r="AX17" s="15">
        <v>40269.199099999998</v>
      </c>
      <c r="AY17" s="15">
        <v>41885.743199999997</v>
      </c>
      <c r="AZ17" s="15">
        <v>44454.725899999998</v>
      </c>
      <c r="BA17" s="15">
        <v>44603.397700000001</v>
      </c>
      <c r="BB17" s="15">
        <v>46833.341699999997</v>
      </c>
      <c r="BC17" s="15">
        <v>46503.9931</v>
      </c>
      <c r="BD17" s="15">
        <v>45673.658900000002</v>
      </c>
      <c r="BE17" s="15">
        <v>47309.772700000001</v>
      </c>
      <c r="BF17" s="15">
        <v>45748.344499999999</v>
      </c>
      <c r="BG17" s="15">
        <v>44419.541100000002</v>
      </c>
      <c r="BH17" s="15">
        <v>48868.352400000003</v>
      </c>
      <c r="BI17" s="15">
        <v>46330.959699999999</v>
      </c>
      <c r="BJ17" s="15">
        <v>49720.539900000003</v>
      </c>
      <c r="BK17" s="15">
        <v>45736.499400000001</v>
      </c>
      <c r="BL17" s="15">
        <v>37258.640500000001</v>
      </c>
      <c r="BM17" s="15">
        <v>43346.379699999998</v>
      </c>
      <c r="BN17" s="15">
        <v>48147.3586</v>
      </c>
      <c r="BO17" s="15">
        <v>47666.987300000001</v>
      </c>
      <c r="BP17" s="15">
        <v>51798.807200000003</v>
      </c>
      <c r="BQ17" s="15">
        <v>47453.079899999997</v>
      </c>
      <c r="BR17" s="15">
        <v>51617.563300000002</v>
      </c>
      <c r="BS17" s="15">
        <v>45720.104299999999</v>
      </c>
      <c r="BT17" s="15">
        <v>48067.447800000002</v>
      </c>
      <c r="BU17" s="15">
        <v>48310.152300000002</v>
      </c>
      <c r="BV17" s="15">
        <v>43536.960400000004</v>
      </c>
      <c r="BW17" s="15">
        <v>42134.027199999997</v>
      </c>
      <c r="BX17" s="15">
        <v>44091.064599999998</v>
      </c>
      <c r="BY17" s="15">
        <v>45196.6057</v>
      </c>
      <c r="BZ17" s="15">
        <v>47024.867700000003</v>
      </c>
      <c r="CA17" s="15">
        <v>49006.7117</v>
      </c>
      <c r="CB17" s="15">
        <v>54040.295700000002</v>
      </c>
      <c r="CC17" s="15">
        <v>54718.470699999998</v>
      </c>
      <c r="CD17" s="15">
        <v>52039.498099999997</v>
      </c>
      <c r="CE17" s="15">
        <v>49891.728799999997</v>
      </c>
      <c r="CF17" s="15">
        <v>50251.447800000002</v>
      </c>
      <c r="CG17" s="15">
        <v>56287.307800000002</v>
      </c>
      <c r="CH17" s="15">
        <v>54250.476199999997</v>
      </c>
      <c r="CI17" s="15">
        <v>52345.986499999999</v>
      </c>
      <c r="CJ17" s="15">
        <v>58808.7425</v>
      </c>
      <c r="CK17" s="15">
        <v>59844.697200000002</v>
      </c>
      <c r="CL17" s="15">
        <v>59314.945299999999</v>
      </c>
      <c r="CM17" s="15">
        <v>51509.6083</v>
      </c>
      <c r="CN17" s="15">
        <v>58492.582699999999</v>
      </c>
      <c r="CO17" s="15">
        <v>57941.055</v>
      </c>
      <c r="CP17" s="15">
        <v>56837.2212</v>
      </c>
      <c r="CQ17" s="15">
        <v>62152.214099999997</v>
      </c>
      <c r="CR17" s="15">
        <v>62110.672200000001</v>
      </c>
      <c r="CS17" s="15">
        <v>59886.937700000002</v>
      </c>
      <c r="CT17" s="15">
        <v>60586.035300000003</v>
      </c>
      <c r="CU17" s="15">
        <v>63393.433599999997</v>
      </c>
      <c r="CV17" s="15">
        <v>66952.844500000007</v>
      </c>
      <c r="CW17" s="15">
        <v>66350.9473</v>
      </c>
      <c r="CX17" s="15">
        <v>64502.990700000002</v>
      </c>
      <c r="CY17" s="15">
        <v>66502.021999999997</v>
      </c>
      <c r="CZ17" s="15">
        <v>65201.753799999999</v>
      </c>
      <c r="DA17" s="15">
        <v>69087.003299999997</v>
      </c>
      <c r="DB17" s="15">
        <v>66640.760399999999</v>
      </c>
      <c r="DC17" s="15">
        <v>72835.116899999994</v>
      </c>
      <c r="DD17" s="15">
        <v>74590.924899999998</v>
      </c>
      <c r="DE17" s="15">
        <v>75187.958599999998</v>
      </c>
      <c r="DF17" s="15">
        <v>75720.429999999993</v>
      </c>
      <c r="DG17" s="15">
        <v>80950.864600000001</v>
      </c>
      <c r="DH17" s="15">
        <v>74355.774600000004</v>
      </c>
      <c r="DI17" s="15">
        <v>73384.369500000001</v>
      </c>
      <c r="DJ17" s="15">
        <v>76103.237999999998</v>
      </c>
      <c r="DK17" s="15">
        <v>73444.433199999999</v>
      </c>
      <c r="DL17" s="15">
        <v>81423.156300000002</v>
      </c>
      <c r="DM17" s="15">
        <v>72928.545700000002</v>
      </c>
      <c r="DN17" s="15">
        <v>70880.896399999998</v>
      </c>
      <c r="DO17" s="15">
        <v>68833.247099999993</v>
      </c>
      <c r="DP17" s="15">
        <v>77653.550900000002</v>
      </c>
      <c r="DQ17" s="15">
        <v>75558.393500000006</v>
      </c>
    </row>
    <row r="18" spans="1:121" x14ac:dyDescent="0.3">
      <c r="A18" t="s">
        <v>460</v>
      </c>
      <c r="B18" s="15">
        <v>747.98</v>
      </c>
      <c r="C18" s="15">
        <v>820.89790000000005</v>
      </c>
      <c r="D18" s="15">
        <v>849.36770000000001</v>
      </c>
      <c r="E18" s="15">
        <v>889.92150000000004</v>
      </c>
      <c r="F18" s="15">
        <v>870.35850000000005</v>
      </c>
      <c r="G18" s="15">
        <v>822.00530000000003</v>
      </c>
      <c r="H18" s="15">
        <v>584.77750000000003</v>
      </c>
      <c r="I18" s="15">
        <v>645.41309999999999</v>
      </c>
      <c r="J18" s="15">
        <v>512.33540000000005</v>
      </c>
      <c r="K18" s="15">
        <v>629.66800000000001</v>
      </c>
      <c r="L18" s="15">
        <v>682.14030000000002</v>
      </c>
      <c r="M18" s="15">
        <v>617.55899999999997</v>
      </c>
      <c r="N18" s="15">
        <v>598.36339999999996</v>
      </c>
      <c r="O18" s="15">
        <v>400.44959999999998</v>
      </c>
      <c r="P18" s="15">
        <v>416.71749999999997</v>
      </c>
      <c r="Q18" s="15">
        <v>542.30060000000003</v>
      </c>
      <c r="R18" s="15">
        <v>570.62969999999996</v>
      </c>
      <c r="S18" s="15">
        <v>579.70240000000001</v>
      </c>
      <c r="T18" s="15">
        <v>498.62509999999997</v>
      </c>
      <c r="U18" s="15">
        <v>503.5265</v>
      </c>
      <c r="V18" s="15">
        <v>523.83000000000004</v>
      </c>
      <c r="W18" s="15">
        <v>516.08590000000004</v>
      </c>
      <c r="X18" s="15">
        <v>564.87599999999998</v>
      </c>
      <c r="Y18" s="15">
        <v>833.09050000000002</v>
      </c>
      <c r="Z18" s="15">
        <v>674.77359999999999</v>
      </c>
      <c r="AA18" s="15">
        <v>845.83849999999995</v>
      </c>
      <c r="AB18" s="15">
        <v>775.16579999999999</v>
      </c>
      <c r="AC18" s="15">
        <v>699.35400000000004</v>
      </c>
      <c r="AD18" s="15">
        <v>623.33720000000005</v>
      </c>
      <c r="AE18" s="15">
        <v>514.02390000000003</v>
      </c>
      <c r="AF18" s="15">
        <v>529.31169999999997</v>
      </c>
      <c r="AG18" s="15">
        <v>473.47680000000003</v>
      </c>
      <c r="AH18" s="15">
        <v>570.90520000000004</v>
      </c>
      <c r="AI18" s="15">
        <v>591.3098</v>
      </c>
      <c r="AJ18" s="15">
        <v>642.28480000000002</v>
      </c>
      <c r="AK18" s="15">
        <v>545.46510000000001</v>
      </c>
      <c r="AL18" s="15">
        <v>555.66070000000002</v>
      </c>
      <c r="AM18" s="15">
        <v>535.6635</v>
      </c>
      <c r="AN18" s="15">
        <v>607.08529999999996</v>
      </c>
      <c r="AO18" s="15">
        <v>775.79129999999998</v>
      </c>
      <c r="AP18" s="15">
        <v>901.33079999999995</v>
      </c>
      <c r="AQ18" s="15">
        <v>927.25199999999995</v>
      </c>
      <c r="AR18" s="15">
        <v>901.495</v>
      </c>
      <c r="AS18" s="15">
        <v>773.6934</v>
      </c>
      <c r="AT18" s="15">
        <v>820.11500000000001</v>
      </c>
      <c r="AU18" s="15">
        <v>660.24900000000002</v>
      </c>
      <c r="AV18" s="15">
        <v>531.34029999999996</v>
      </c>
      <c r="AW18" s="15">
        <v>510.70569999999998</v>
      </c>
      <c r="AX18" s="15">
        <v>505.5471</v>
      </c>
      <c r="AY18" s="15">
        <v>490.16629999999998</v>
      </c>
      <c r="AZ18" s="15">
        <v>438.56979999999999</v>
      </c>
      <c r="BA18" s="15">
        <v>516.34630000000004</v>
      </c>
      <c r="BB18" s="15">
        <v>418.2405</v>
      </c>
      <c r="BC18" s="15">
        <v>382.09620000000001</v>
      </c>
      <c r="BD18" s="15">
        <v>371.46109999999999</v>
      </c>
      <c r="BE18" s="15">
        <v>303.46140000000003</v>
      </c>
      <c r="BF18" s="15">
        <v>334.85399999999998</v>
      </c>
      <c r="BG18" s="15">
        <v>211.9633</v>
      </c>
      <c r="BH18" s="15">
        <v>198.88550000000001</v>
      </c>
      <c r="BI18" s="15">
        <v>308.8338</v>
      </c>
      <c r="BJ18" s="15">
        <v>209.3809</v>
      </c>
      <c r="BK18" s="15">
        <v>188.44280000000001</v>
      </c>
      <c r="BL18" s="15">
        <v>75.923299999999998</v>
      </c>
      <c r="BM18" s="15">
        <v>75.923299999999998</v>
      </c>
      <c r="BN18" s="15">
        <v>68.069199999999995</v>
      </c>
      <c r="BO18" s="15">
        <v>95.521600000000007</v>
      </c>
      <c r="BP18" s="15">
        <v>90.214799999999997</v>
      </c>
      <c r="BQ18" s="15">
        <v>95.521600000000007</v>
      </c>
      <c r="BR18" s="15">
        <v>68.987799999999993</v>
      </c>
      <c r="BS18" s="15">
        <v>61.027700000000003</v>
      </c>
      <c r="BT18" s="15">
        <v>82.2547</v>
      </c>
      <c r="BU18" s="15">
        <v>90.214799999999997</v>
      </c>
      <c r="BV18" s="15">
        <v>119.402</v>
      </c>
      <c r="BW18" s="15">
        <v>225.53700000000001</v>
      </c>
      <c r="BX18" s="15">
        <v>281.25799999999998</v>
      </c>
      <c r="BY18" s="15">
        <v>318.40519999999998</v>
      </c>
      <c r="BZ18" s="15">
        <v>413.92680000000001</v>
      </c>
      <c r="CA18" s="15">
        <v>520.06190000000004</v>
      </c>
      <c r="CB18" s="15">
        <v>419.23360000000002</v>
      </c>
      <c r="CC18" s="15">
        <v>387.39299999999997</v>
      </c>
      <c r="CD18" s="15">
        <v>488.22140000000002</v>
      </c>
      <c r="CE18" s="15">
        <v>541.28890000000001</v>
      </c>
      <c r="CF18" s="15">
        <v>631.50369999999998</v>
      </c>
      <c r="CG18" s="15">
        <v>631.70510000000002</v>
      </c>
      <c r="CH18" s="15">
        <v>637.01350000000002</v>
      </c>
      <c r="CI18" s="15">
        <v>1045.8498999999999</v>
      </c>
      <c r="CJ18" s="15">
        <v>1077.7031999999999</v>
      </c>
      <c r="CK18" s="15">
        <v>1308.3175000000001</v>
      </c>
      <c r="CL18" s="15">
        <v>1482.6998000000001</v>
      </c>
      <c r="CM18" s="15">
        <v>1445.4930999999999</v>
      </c>
      <c r="CN18" s="15">
        <v>1412.6513</v>
      </c>
      <c r="CO18" s="15">
        <v>1515.5222000000001</v>
      </c>
      <c r="CP18" s="15">
        <v>1246.5260000000001</v>
      </c>
      <c r="CQ18" s="15">
        <v>1612.5154</v>
      </c>
      <c r="CR18" s="15">
        <v>1624.549</v>
      </c>
      <c r="CS18" s="15">
        <v>1413.4385</v>
      </c>
      <c r="CT18" s="15">
        <v>1736.0074</v>
      </c>
      <c r="CU18" s="15">
        <v>1748.2537</v>
      </c>
      <c r="CV18" s="15">
        <v>1894.9192</v>
      </c>
      <c r="CW18" s="15">
        <v>1959.5438999999999</v>
      </c>
      <c r="CX18" s="15">
        <v>1683.6940999999999</v>
      </c>
      <c r="CY18" s="15">
        <v>1698.8804</v>
      </c>
      <c r="CZ18" s="15">
        <v>1992.4591</v>
      </c>
      <c r="DA18" s="15">
        <v>2179.4785000000002</v>
      </c>
      <c r="DB18" s="15">
        <v>2527.9337999999998</v>
      </c>
      <c r="DC18" s="15">
        <v>2379.4539</v>
      </c>
      <c r="DD18" s="15">
        <v>2219.2357000000002</v>
      </c>
      <c r="DE18" s="15">
        <v>2416.0145000000002</v>
      </c>
      <c r="DF18" s="15">
        <v>2486.6738</v>
      </c>
      <c r="DG18" s="15">
        <v>2818.9942000000001</v>
      </c>
      <c r="DH18" s="15">
        <v>2966.0920000000001</v>
      </c>
      <c r="DI18" s="15">
        <v>2677.5403999999999</v>
      </c>
      <c r="DJ18" s="15">
        <v>2808.884</v>
      </c>
      <c r="DK18" s="15">
        <v>2872.8036000000002</v>
      </c>
      <c r="DL18" s="15">
        <v>3105.6916999999999</v>
      </c>
      <c r="DM18" s="15">
        <v>2942.3168000000001</v>
      </c>
      <c r="DN18" s="15">
        <v>2580.3071</v>
      </c>
      <c r="DO18" s="15">
        <v>2757.1568000000002</v>
      </c>
      <c r="DP18" s="15">
        <v>2714.5084000000002</v>
      </c>
      <c r="DQ18" s="15">
        <v>2793.5567999999998</v>
      </c>
    </row>
    <row r="19" spans="1:121" x14ac:dyDescent="0.3">
      <c r="A19" t="s">
        <v>461</v>
      </c>
      <c r="B19" s="15">
        <v>6411.13</v>
      </c>
      <c r="C19" s="15">
        <v>5997.9555</v>
      </c>
      <c r="D19" s="15">
        <v>5996.5106999999998</v>
      </c>
      <c r="E19" s="15">
        <v>6618.1749</v>
      </c>
      <c r="F19" s="15">
        <v>6840.3022000000001</v>
      </c>
      <c r="G19" s="15">
        <v>6383.8762999999999</v>
      </c>
      <c r="H19" s="15">
        <v>6449.5407999999998</v>
      </c>
      <c r="I19" s="15">
        <v>5920.5706</v>
      </c>
      <c r="J19" s="15">
        <v>5687.9704000000002</v>
      </c>
      <c r="K19" s="15">
        <v>6276.5360000000001</v>
      </c>
      <c r="L19" s="15">
        <v>6353.1652999999997</v>
      </c>
      <c r="M19" s="15">
        <v>6158.4666999999999</v>
      </c>
      <c r="N19" s="15">
        <v>5998.3498</v>
      </c>
      <c r="O19" s="15">
        <v>6360.8545999999997</v>
      </c>
      <c r="P19" s="15">
        <v>7106.7235000000001</v>
      </c>
      <c r="Q19" s="15">
        <v>7073.8280999999997</v>
      </c>
      <c r="R19" s="15">
        <v>7913.8617000000004</v>
      </c>
      <c r="S19" s="15">
        <v>8143.4211999999998</v>
      </c>
      <c r="T19" s="15">
        <v>8447.5310000000009</v>
      </c>
      <c r="U19" s="15">
        <v>8396.5661999999993</v>
      </c>
      <c r="V19" s="15">
        <v>7740.1620000000003</v>
      </c>
      <c r="W19" s="15">
        <v>8190.2874000000002</v>
      </c>
      <c r="X19" s="15">
        <v>8554.4724999999999</v>
      </c>
      <c r="Y19" s="15">
        <v>8685.2242999999999</v>
      </c>
      <c r="Z19" s="15">
        <v>8432.0177000000003</v>
      </c>
      <c r="AA19" s="15">
        <v>8132.8073999999997</v>
      </c>
      <c r="AB19" s="15">
        <v>7847.2004999999999</v>
      </c>
      <c r="AC19" s="15">
        <v>9604.6162999999997</v>
      </c>
      <c r="AD19" s="15">
        <v>9081.6803</v>
      </c>
      <c r="AE19" s="15">
        <v>9834.4359999999997</v>
      </c>
      <c r="AF19" s="15">
        <v>9632.2289999999994</v>
      </c>
      <c r="AG19" s="15">
        <v>9569.6911</v>
      </c>
      <c r="AH19" s="15">
        <v>9892.4817999999996</v>
      </c>
      <c r="AI19" s="15">
        <v>10197.844999999999</v>
      </c>
      <c r="AJ19" s="15">
        <v>9873.2405999999992</v>
      </c>
      <c r="AK19" s="15">
        <v>10010.983099999999</v>
      </c>
      <c r="AL19" s="15">
        <v>9548.3214000000007</v>
      </c>
      <c r="AM19" s="15">
        <v>9771.1291000000001</v>
      </c>
      <c r="AN19" s="15">
        <v>9929.0959999999995</v>
      </c>
      <c r="AO19" s="15">
        <v>9880.4686000000002</v>
      </c>
      <c r="AP19" s="15">
        <v>9927.8611000000001</v>
      </c>
      <c r="AQ19" s="15">
        <v>10191.3331</v>
      </c>
      <c r="AR19" s="15">
        <v>10113.6805</v>
      </c>
      <c r="AS19" s="15">
        <v>9221.8649000000005</v>
      </c>
      <c r="AT19" s="15">
        <v>9246.4424999999992</v>
      </c>
      <c r="AU19" s="15">
        <v>8251.0498000000007</v>
      </c>
      <c r="AV19" s="15">
        <v>8514.3811999999998</v>
      </c>
      <c r="AW19" s="15">
        <v>8061.4512999999997</v>
      </c>
      <c r="AX19" s="15">
        <v>6420.0190000000002</v>
      </c>
      <c r="AY19" s="15">
        <v>6381.3971000000001</v>
      </c>
      <c r="AZ19" s="15">
        <v>5954.8001999999997</v>
      </c>
      <c r="BA19" s="15">
        <v>5863.5119999999997</v>
      </c>
      <c r="BB19" s="15">
        <v>4229.1018999999997</v>
      </c>
      <c r="BC19" s="15">
        <v>4648.6765999999998</v>
      </c>
      <c r="BD19" s="15">
        <v>3672.5949999999998</v>
      </c>
      <c r="BE19" s="15">
        <v>2880.8453</v>
      </c>
      <c r="BF19" s="15">
        <v>3275.8422999999998</v>
      </c>
      <c r="BG19" s="15">
        <v>4179.9467000000004</v>
      </c>
      <c r="BH19" s="15">
        <v>4216.8131000000003</v>
      </c>
      <c r="BI19" s="15">
        <v>5257.8498</v>
      </c>
      <c r="BJ19" s="15">
        <v>5343.8714</v>
      </c>
      <c r="BK19" s="15">
        <v>5477.2927</v>
      </c>
      <c r="BL19" s="15">
        <v>3644.5063</v>
      </c>
      <c r="BM19" s="15">
        <v>4506.4776000000002</v>
      </c>
      <c r="BN19" s="15">
        <v>3665.5727999999999</v>
      </c>
      <c r="BO19" s="15">
        <v>4021.9479000000001</v>
      </c>
      <c r="BP19" s="15">
        <v>3730.5279</v>
      </c>
      <c r="BQ19" s="15">
        <v>4051.7921000000001</v>
      </c>
      <c r="BR19" s="15">
        <v>3748.0832999999998</v>
      </c>
      <c r="BS19" s="15">
        <v>3272.3312999999998</v>
      </c>
      <c r="BT19" s="15">
        <v>4185.2133999999996</v>
      </c>
      <c r="BU19" s="15">
        <v>3814.7939000000001</v>
      </c>
      <c r="BV19" s="15">
        <v>3716.4834999999998</v>
      </c>
      <c r="BW19" s="15">
        <v>4494.1889000000001</v>
      </c>
      <c r="BX19" s="15">
        <v>4722.4093999999996</v>
      </c>
      <c r="BY19" s="15">
        <v>4825.9863999999998</v>
      </c>
      <c r="BZ19" s="15">
        <v>5786.2681000000002</v>
      </c>
      <c r="CA19" s="15">
        <v>5661.6246000000001</v>
      </c>
      <c r="CB19" s="15">
        <v>5828.4012000000002</v>
      </c>
      <c r="CC19" s="15">
        <v>5996.9332000000004</v>
      </c>
      <c r="CD19" s="15">
        <v>6175.9985999999999</v>
      </c>
      <c r="CE19" s="15">
        <v>5844.201</v>
      </c>
      <c r="CF19" s="15">
        <v>5421.1153000000004</v>
      </c>
      <c r="CG19" s="15">
        <v>5426.3819000000003</v>
      </c>
      <c r="CH19" s="15">
        <v>4920.7857000000004</v>
      </c>
      <c r="CI19" s="15">
        <v>5010.3184000000001</v>
      </c>
      <c r="CJ19" s="15">
        <v>5284.183</v>
      </c>
      <c r="CK19" s="15">
        <v>5015.585</v>
      </c>
      <c r="CL19" s="15">
        <v>4448.5447000000004</v>
      </c>
      <c r="CM19" s="15">
        <v>3886.7710999999999</v>
      </c>
      <c r="CN19" s="15">
        <v>4202.7687999999998</v>
      </c>
      <c r="CO19" s="15">
        <v>4460.8334999999997</v>
      </c>
      <c r="CP19" s="15">
        <v>4037.7478000000001</v>
      </c>
      <c r="CQ19" s="15">
        <v>4141.3248000000003</v>
      </c>
      <c r="CR19" s="15">
        <v>4260.7016999999996</v>
      </c>
      <c r="CS19" s="15">
        <v>4188.7245000000003</v>
      </c>
      <c r="CT19" s="15">
        <v>5012.0739000000003</v>
      </c>
      <c r="CU19" s="15">
        <v>4957.6521000000002</v>
      </c>
      <c r="CV19" s="15">
        <v>5831.9123</v>
      </c>
      <c r="CW19" s="15">
        <v>5477.2927</v>
      </c>
      <c r="CX19" s="15">
        <v>5565.0698000000002</v>
      </c>
      <c r="CY19" s="15">
        <v>6100.5102999999999</v>
      </c>
      <c r="CZ19" s="15">
        <v>6725.4834000000001</v>
      </c>
      <c r="DA19" s="15">
        <v>7729.6536999999998</v>
      </c>
      <c r="DB19" s="15">
        <v>7954.3631999999998</v>
      </c>
      <c r="DC19" s="15">
        <v>6762.3498</v>
      </c>
      <c r="DD19" s="15">
        <v>7383.8118000000004</v>
      </c>
      <c r="DE19" s="15">
        <v>7489.1444000000001</v>
      </c>
      <c r="DF19" s="15">
        <v>7827.9641000000001</v>
      </c>
      <c r="DG19" s="15">
        <v>8052.6734999999999</v>
      </c>
      <c r="DH19" s="15">
        <v>9725.7055999999993</v>
      </c>
      <c r="DI19" s="15">
        <v>9277.4346999999998</v>
      </c>
      <c r="DJ19" s="15">
        <v>9359.3811999999998</v>
      </c>
      <c r="DK19" s="15">
        <v>10379.665300000001</v>
      </c>
      <c r="DL19" s="15">
        <v>10425.3778</v>
      </c>
      <c r="DM19" s="15">
        <v>9251.0329999999994</v>
      </c>
      <c r="DN19" s="15">
        <v>9623.7296000000006</v>
      </c>
      <c r="DO19" s="15">
        <v>11714.1188</v>
      </c>
      <c r="DP19" s="15">
        <v>13291.2266</v>
      </c>
      <c r="DQ19" s="15">
        <v>13307.099200000001</v>
      </c>
    </row>
    <row r="20" spans="1:121" x14ac:dyDescent="0.3">
      <c r="A20" t="s">
        <v>462</v>
      </c>
      <c r="B20" s="15">
        <v>1328.29</v>
      </c>
      <c r="C20" s="15">
        <v>1314.7421999999999</v>
      </c>
      <c r="D20" s="15">
        <v>1244.1950999999999</v>
      </c>
      <c r="E20" s="15">
        <v>1219.5907999999999</v>
      </c>
      <c r="F20" s="15">
        <v>1440.4183</v>
      </c>
      <c r="G20" s="15">
        <v>1401.0174999999999</v>
      </c>
      <c r="H20" s="15">
        <v>1493.7632000000001</v>
      </c>
      <c r="I20" s="15">
        <v>1258.9668999999999</v>
      </c>
      <c r="J20" s="15">
        <v>1194.2276999999999</v>
      </c>
      <c r="K20" s="15">
        <v>1274.0909999999999</v>
      </c>
      <c r="L20" s="15">
        <v>1184.5322000000001</v>
      </c>
      <c r="M20" s="15">
        <v>1053.1232</v>
      </c>
      <c r="N20" s="15">
        <v>984.64239999999995</v>
      </c>
      <c r="O20" s="15">
        <v>917.6807</v>
      </c>
      <c r="P20" s="15">
        <v>975.74789999999996</v>
      </c>
      <c r="Q20" s="15">
        <v>1071.5259000000001</v>
      </c>
      <c r="R20" s="15">
        <v>988.47799999999995</v>
      </c>
      <c r="S20" s="15">
        <v>897.11580000000004</v>
      </c>
      <c r="T20" s="15">
        <v>920.18970000000002</v>
      </c>
      <c r="U20" s="15">
        <v>998.39120000000003</v>
      </c>
      <c r="V20" s="15">
        <v>1015.9392</v>
      </c>
      <c r="W20" s="15">
        <v>1064.5045</v>
      </c>
      <c r="X20" s="15">
        <v>971.93889999999999</v>
      </c>
      <c r="Y20" s="15">
        <v>1158.9214999999999</v>
      </c>
      <c r="Z20" s="15">
        <v>1215.3865000000001</v>
      </c>
      <c r="AA20" s="15">
        <v>1249.6358</v>
      </c>
      <c r="AB20" s="15">
        <v>1256.1288999999999</v>
      </c>
      <c r="AC20" s="15">
        <v>1205.2173</v>
      </c>
      <c r="AD20" s="15">
        <v>1196.8862999999999</v>
      </c>
      <c r="AE20" s="15">
        <v>1244.0771999999999</v>
      </c>
      <c r="AF20" s="15">
        <v>1254.3742999999999</v>
      </c>
      <c r="AG20" s="15">
        <v>1180.6147000000001</v>
      </c>
      <c r="AH20" s="15">
        <v>1241.4712</v>
      </c>
      <c r="AI20" s="15">
        <v>1390.3353</v>
      </c>
      <c r="AJ20" s="15">
        <v>1501.7493999999999</v>
      </c>
      <c r="AK20" s="15">
        <v>1459.5900999999999</v>
      </c>
      <c r="AL20" s="15">
        <v>1561.9022</v>
      </c>
      <c r="AM20" s="15">
        <v>1653.4574</v>
      </c>
      <c r="AN20" s="15">
        <v>1661.9126000000001</v>
      </c>
      <c r="AO20" s="15">
        <v>1651.6097</v>
      </c>
      <c r="AP20" s="15">
        <v>1905.4142999999999</v>
      </c>
      <c r="AQ20" s="15">
        <v>1853.4253000000001</v>
      </c>
      <c r="AR20" s="15">
        <v>1840.2538</v>
      </c>
      <c r="AS20" s="15">
        <v>2081.105</v>
      </c>
      <c r="AT20" s="15">
        <v>2259.8616999999999</v>
      </c>
      <c r="AU20" s="15">
        <v>1822.4360999999999</v>
      </c>
      <c r="AV20" s="15">
        <v>1602.2474</v>
      </c>
      <c r="AW20" s="15">
        <v>1354.6615999999999</v>
      </c>
      <c r="AX20" s="15">
        <v>1592.8335</v>
      </c>
      <c r="AY20" s="15">
        <v>1727.3678</v>
      </c>
      <c r="AZ20" s="15">
        <v>1830.8420000000001</v>
      </c>
      <c r="BA20" s="15">
        <v>1971.4568999999999</v>
      </c>
      <c r="BB20" s="15">
        <v>1871.2756999999999</v>
      </c>
      <c r="BC20" s="15">
        <v>1957.6704999999999</v>
      </c>
      <c r="BD20" s="15">
        <v>1945.3641</v>
      </c>
      <c r="BE20" s="15">
        <v>1689.6614</v>
      </c>
      <c r="BF20" s="15">
        <v>1665.7467999999999</v>
      </c>
      <c r="BG20" s="15">
        <v>1645.9934000000001</v>
      </c>
      <c r="BH20" s="15">
        <v>1811.6878999999999</v>
      </c>
      <c r="BI20" s="15">
        <v>1975.7651000000001</v>
      </c>
      <c r="BJ20" s="15">
        <v>1876.0061000000001</v>
      </c>
      <c r="BK20" s="15">
        <v>1654.5396000000001</v>
      </c>
      <c r="BL20" s="15">
        <v>1518.9860000000001</v>
      </c>
      <c r="BM20" s="15">
        <v>1905.6537000000001</v>
      </c>
      <c r="BN20" s="15">
        <v>1846.5923</v>
      </c>
      <c r="BO20" s="15">
        <v>1761.5438999999999</v>
      </c>
      <c r="BP20" s="15">
        <v>1602.3978</v>
      </c>
      <c r="BQ20" s="15">
        <v>1698.5047999999999</v>
      </c>
      <c r="BR20" s="15">
        <v>1599.6255000000001</v>
      </c>
      <c r="BS20" s="15">
        <v>1524.9475</v>
      </c>
      <c r="BT20" s="15">
        <v>2006.3923</v>
      </c>
      <c r="BU20" s="15">
        <v>2056.2999</v>
      </c>
      <c r="BV20" s="15">
        <v>2018.578</v>
      </c>
      <c r="BW20" s="15">
        <v>2581.3795</v>
      </c>
      <c r="BX20" s="15">
        <v>2437.2809000000002</v>
      </c>
      <c r="BY20" s="15">
        <v>2730.0861</v>
      </c>
      <c r="BZ20" s="15">
        <v>2740.2145999999998</v>
      </c>
      <c r="CA20" s="15">
        <v>3276.1033000000002</v>
      </c>
      <c r="CB20" s="15">
        <v>3458.4160000000002</v>
      </c>
      <c r="CC20" s="15">
        <v>4206.4102999999996</v>
      </c>
      <c r="CD20" s="15">
        <v>3705.8535999999999</v>
      </c>
      <c r="CE20" s="15">
        <v>3883.86</v>
      </c>
      <c r="CF20" s="15">
        <v>4396.6660000000002</v>
      </c>
      <c r="CG20" s="15">
        <v>4634.8221000000003</v>
      </c>
      <c r="CH20" s="15">
        <v>4788.3055999999997</v>
      </c>
      <c r="CI20" s="15">
        <v>4534.59</v>
      </c>
      <c r="CJ20" s="15">
        <v>4160.9360999999999</v>
      </c>
      <c r="CK20" s="15">
        <v>3459.1170000000002</v>
      </c>
      <c r="CL20" s="15">
        <v>3425.9005999999999</v>
      </c>
      <c r="CM20" s="15">
        <v>3241.5837999999999</v>
      </c>
      <c r="CN20" s="15">
        <v>3719.1662999999999</v>
      </c>
      <c r="CO20" s="15">
        <v>3679.3141000000001</v>
      </c>
      <c r="CP20" s="15">
        <v>3345.0149999999999</v>
      </c>
      <c r="CQ20" s="15">
        <v>3954.2004000000002</v>
      </c>
      <c r="CR20" s="15">
        <v>4112.0014000000001</v>
      </c>
      <c r="CS20" s="15">
        <v>3862.6361000000002</v>
      </c>
      <c r="CT20" s="15">
        <v>4944.6147000000001</v>
      </c>
      <c r="CU20" s="15">
        <v>5052.2619000000004</v>
      </c>
      <c r="CV20" s="15">
        <v>5194.6839</v>
      </c>
      <c r="CW20" s="15">
        <v>5339.8571000000002</v>
      </c>
      <c r="CX20" s="15">
        <v>5876.0195000000003</v>
      </c>
      <c r="CY20" s="15">
        <v>6024.5632999999998</v>
      </c>
      <c r="CZ20" s="15">
        <v>5913.0672000000004</v>
      </c>
      <c r="DA20" s="15">
        <v>5994.1995999999999</v>
      </c>
      <c r="DB20" s="15">
        <v>5725.2416999999996</v>
      </c>
      <c r="DC20" s="15">
        <v>4618.1575000000003</v>
      </c>
      <c r="DD20" s="15">
        <v>5282.2428</v>
      </c>
      <c r="DE20" s="15">
        <v>5648.1723000000002</v>
      </c>
      <c r="DF20" s="15">
        <v>5689.4332999999997</v>
      </c>
      <c r="DG20" s="15">
        <v>5059.2525999999998</v>
      </c>
      <c r="DH20" s="15">
        <v>4509.4611999999997</v>
      </c>
      <c r="DI20" s="15">
        <v>4481.2093999999997</v>
      </c>
      <c r="DJ20" s="15">
        <v>4256.6570000000002</v>
      </c>
      <c r="DK20" s="15">
        <v>4335.0910000000003</v>
      </c>
      <c r="DL20" s="15">
        <v>4062.9353999999998</v>
      </c>
      <c r="DM20" s="15">
        <v>3544.9270000000001</v>
      </c>
      <c r="DN20" s="15">
        <v>3842.6487000000002</v>
      </c>
      <c r="DO20" s="15">
        <v>4086.6644000000001</v>
      </c>
      <c r="DP20" s="15">
        <v>4491.1198000000004</v>
      </c>
      <c r="DQ20" s="15">
        <v>4293.1121000000003</v>
      </c>
    </row>
    <row r="21" spans="1:121" hidden="1" x14ac:dyDescent="0.3">
      <c r="A21" t="s">
        <v>463</v>
      </c>
      <c r="B21" s="15">
        <v>1957.08</v>
      </c>
      <c r="C21" s="15">
        <v>1892.2302</v>
      </c>
      <c r="D21" s="15">
        <v>1871.9067</v>
      </c>
      <c r="E21" s="15">
        <v>1752.3994</v>
      </c>
      <c r="F21" s="15">
        <v>1727.3067000000001</v>
      </c>
      <c r="G21" s="15">
        <v>1689.2363</v>
      </c>
      <c r="H21" s="15">
        <v>1631.5869</v>
      </c>
      <c r="I21" s="15">
        <v>1664.2186999999999</v>
      </c>
      <c r="J21" s="15">
        <v>1638.4745</v>
      </c>
      <c r="K21" s="15">
        <v>1452.7806</v>
      </c>
      <c r="L21" s="15">
        <v>1378.8096</v>
      </c>
      <c r="M21" s="15">
        <v>1636.4997000000001</v>
      </c>
      <c r="N21" s="15">
        <v>1209.0487000000001</v>
      </c>
      <c r="O21" s="15">
        <v>1332.7139999999999</v>
      </c>
      <c r="P21" s="15">
        <v>1411.8379</v>
      </c>
      <c r="Q21" s="15">
        <v>1483.9724000000001</v>
      </c>
      <c r="R21" s="15">
        <v>1402.0419999999999</v>
      </c>
      <c r="S21" s="15">
        <v>1347.3009</v>
      </c>
      <c r="T21" s="15">
        <v>1370.7701999999999</v>
      </c>
      <c r="U21" s="15">
        <v>1547.7837</v>
      </c>
      <c r="V21" s="15">
        <v>1753.4675</v>
      </c>
      <c r="W21" s="15">
        <v>1808.5187000000001</v>
      </c>
      <c r="X21" s="15">
        <v>1842.0715</v>
      </c>
      <c r="Y21" s="15">
        <v>1932.4245000000001</v>
      </c>
      <c r="Z21" s="15">
        <v>2299.1547999999998</v>
      </c>
      <c r="AA21" s="15">
        <v>2188.0091000000002</v>
      </c>
      <c r="AB21" s="15">
        <v>1964.0585000000001</v>
      </c>
      <c r="AC21" s="15">
        <v>2039.5071</v>
      </c>
      <c r="AD21" s="15">
        <v>1935.702</v>
      </c>
      <c r="AE21" s="15">
        <v>2466.4187000000002</v>
      </c>
      <c r="AF21" s="15">
        <v>2698.7505000000001</v>
      </c>
      <c r="AG21" s="15">
        <v>2465.4052000000001</v>
      </c>
      <c r="AH21" s="15">
        <v>2330.6759999999999</v>
      </c>
      <c r="AI21" s="15">
        <v>2339.2550999999999</v>
      </c>
      <c r="AJ21" s="15">
        <v>2169.1507000000001</v>
      </c>
      <c r="AK21" s="15">
        <v>2151.2011000000002</v>
      </c>
      <c r="AL21" s="15">
        <v>2405.8362000000002</v>
      </c>
      <c r="AM21" s="15">
        <v>2041.3589999999999</v>
      </c>
      <c r="AN21" s="15">
        <v>2056.9047</v>
      </c>
      <c r="AO21" s="15">
        <v>2703.9893999999999</v>
      </c>
      <c r="AP21" s="15">
        <v>2396.1113999999998</v>
      </c>
      <c r="AQ21" s="15">
        <v>1333.7653</v>
      </c>
      <c r="AR21" s="15">
        <v>1795.3282999999999</v>
      </c>
      <c r="AS21" s="15">
        <v>872.06700000000001</v>
      </c>
      <c r="AT21" s="15">
        <v>2078.7037999999998</v>
      </c>
      <c r="AU21" s="15">
        <v>1939.0605</v>
      </c>
      <c r="AV21" s="15">
        <v>2044.0187000000001</v>
      </c>
      <c r="AW21" s="15">
        <v>1907.2402</v>
      </c>
      <c r="AX21" s="15">
        <v>2202.5626999999999</v>
      </c>
      <c r="AY21" s="15">
        <v>2554.0823</v>
      </c>
      <c r="AZ21" s="15">
        <v>2823.3939999999998</v>
      </c>
      <c r="BA21" s="15">
        <v>2912.0698000000002</v>
      </c>
      <c r="BB21" s="15">
        <v>3286.5783000000001</v>
      </c>
      <c r="BC21" s="15">
        <v>3210.6514999999999</v>
      </c>
      <c r="BD21" s="15">
        <v>3375.4331999999999</v>
      </c>
      <c r="BE21" s="15">
        <v>3245.5664999999999</v>
      </c>
      <c r="BF21" s="15">
        <v>4081.0102000000002</v>
      </c>
      <c r="BG21" s="15">
        <v>4122.9638000000004</v>
      </c>
      <c r="BH21" s="15">
        <v>4650.0654000000004</v>
      </c>
      <c r="BI21" s="15">
        <v>4555.4621999999999</v>
      </c>
      <c r="BJ21" s="15">
        <v>5506.7764999999999</v>
      </c>
      <c r="BK21" s="15">
        <v>5719.1839</v>
      </c>
      <c r="BL21" s="15">
        <v>5936.0249000000003</v>
      </c>
      <c r="BM21" s="15">
        <v>6687.4116000000004</v>
      </c>
      <c r="BN21" s="15">
        <v>5470.2142000000003</v>
      </c>
      <c r="BO21" s="15">
        <v>5792.5924000000005</v>
      </c>
      <c r="BP21" s="15">
        <v>5193.2412999999997</v>
      </c>
      <c r="BQ21" s="15">
        <v>4190.9173000000001</v>
      </c>
      <c r="BR21" s="15">
        <v>3844.5531999999998</v>
      </c>
      <c r="BS21" s="15">
        <v>4443.0249999999996</v>
      </c>
      <c r="BT21" s="15">
        <v>4686.4305000000004</v>
      </c>
      <c r="BU21" s="15">
        <v>4981.0307000000003</v>
      </c>
      <c r="BV21" s="15">
        <v>5793.5262000000002</v>
      </c>
      <c r="BW21" s="15">
        <v>5624.7151000000003</v>
      </c>
      <c r="BX21" s="15">
        <v>5291.2794000000004</v>
      </c>
      <c r="BY21" s="15">
        <v>5363.8020999999999</v>
      </c>
      <c r="BZ21" s="15">
        <v>4645.8148000000001</v>
      </c>
      <c r="CA21" s="15">
        <v>4857.1064999999999</v>
      </c>
      <c r="CB21" s="15">
        <v>4821.2595000000001</v>
      </c>
      <c r="CC21" s="15">
        <v>3908.0133999999998</v>
      </c>
      <c r="CD21" s="15">
        <v>4134.6848</v>
      </c>
      <c r="CE21" s="15">
        <v>2820.5340000000001</v>
      </c>
      <c r="CF21" s="15">
        <v>2750.8571999999999</v>
      </c>
      <c r="CG21" s="15">
        <v>2621.6531</v>
      </c>
      <c r="CH21" s="15">
        <v>2387.4034000000001</v>
      </c>
      <c r="CI21" s="15">
        <v>2919.4301999999998</v>
      </c>
      <c r="CJ21" s="15">
        <v>3049.6577000000002</v>
      </c>
      <c r="CK21" s="15">
        <v>3618.902</v>
      </c>
      <c r="CL21" s="15">
        <v>3970.7242999999999</v>
      </c>
      <c r="CM21" s="15">
        <v>4143.3869999999997</v>
      </c>
      <c r="CN21" s="15">
        <v>3948.4041000000002</v>
      </c>
      <c r="CO21" s="15">
        <v>3792.4672</v>
      </c>
      <c r="CP21" s="15">
        <v>4333.1103999999996</v>
      </c>
      <c r="CQ21" s="15">
        <v>5087.7951000000003</v>
      </c>
      <c r="CR21" s="15">
        <v>5188.3262999999997</v>
      </c>
      <c r="CS21" s="15">
        <v>5729.2777999999998</v>
      </c>
      <c r="CT21" s="15">
        <v>5055.5364</v>
      </c>
      <c r="CU21" s="15">
        <v>5259.6334999999999</v>
      </c>
      <c r="CV21" s="15">
        <v>6032.5717999999997</v>
      </c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</row>
    <row r="22" spans="1:121" x14ac:dyDescent="0.3">
      <c r="A22" t="s">
        <v>464</v>
      </c>
      <c r="B22" s="15">
        <v>31.26</v>
      </c>
      <c r="C22" s="15">
        <v>28.198799999999999</v>
      </c>
      <c r="D22" s="15">
        <v>29.939800000000002</v>
      </c>
      <c r="E22" s="15">
        <v>26.7547</v>
      </c>
      <c r="F22" s="15">
        <v>27.3917</v>
      </c>
      <c r="G22" s="15">
        <v>31.213899999999999</v>
      </c>
      <c r="H22" s="15">
        <v>28.7333</v>
      </c>
      <c r="I22" s="15">
        <v>26.315300000000001</v>
      </c>
      <c r="J22" s="15">
        <v>28.2361</v>
      </c>
      <c r="K22" s="15">
        <v>24.314399999999999</v>
      </c>
      <c r="L22" s="15">
        <v>23.530100000000001</v>
      </c>
      <c r="M22" s="15">
        <v>18.824100000000001</v>
      </c>
      <c r="N22" s="15">
        <v>18.0397</v>
      </c>
      <c r="O22" s="15">
        <v>20.392700000000001</v>
      </c>
      <c r="P22" s="15">
        <v>26.2135</v>
      </c>
      <c r="Q22" s="15">
        <v>31.8307</v>
      </c>
      <c r="R22" s="15">
        <v>28.085899999999999</v>
      </c>
      <c r="S22" s="15">
        <v>29.301100000000002</v>
      </c>
      <c r="T22" s="15">
        <v>28.355899999999998</v>
      </c>
      <c r="U22" s="15">
        <v>34.884399999999999</v>
      </c>
      <c r="V22" s="15">
        <v>33.887700000000002</v>
      </c>
      <c r="W22" s="15">
        <v>27.907499999999999</v>
      </c>
      <c r="X22" s="15">
        <v>23.9208</v>
      </c>
      <c r="Y22" s="15">
        <v>27.907499999999999</v>
      </c>
      <c r="Z22" s="15">
        <v>28.904199999999999</v>
      </c>
      <c r="AA22" s="15">
        <v>25.914100000000001</v>
      </c>
      <c r="AB22" s="15">
        <v>29.5229</v>
      </c>
      <c r="AC22" s="15">
        <v>29.5229</v>
      </c>
      <c r="AD22" s="15">
        <v>30.577300000000001</v>
      </c>
      <c r="AE22" s="15">
        <v>39.0124</v>
      </c>
      <c r="AF22" s="15">
        <v>43.332500000000003</v>
      </c>
      <c r="AG22" s="15">
        <v>85.348600000000005</v>
      </c>
      <c r="AH22" s="15">
        <v>81.589699999999993</v>
      </c>
      <c r="AI22" s="15">
        <v>69.113500000000002</v>
      </c>
      <c r="AJ22" s="15">
        <v>85.311999999999998</v>
      </c>
      <c r="AK22" s="15">
        <v>88.561899999999994</v>
      </c>
      <c r="AL22" s="15">
        <v>165.66579999999999</v>
      </c>
      <c r="AM22" s="15">
        <v>146.3646</v>
      </c>
      <c r="AN22" s="15">
        <v>128.06909999999999</v>
      </c>
      <c r="AO22" s="15">
        <v>207.7132</v>
      </c>
      <c r="AP22" s="15">
        <v>191.8656</v>
      </c>
      <c r="AQ22" s="15">
        <v>199.5402</v>
      </c>
      <c r="AR22" s="15">
        <v>198.35769999999999</v>
      </c>
      <c r="AS22" s="15">
        <v>172.9864</v>
      </c>
      <c r="AT22" s="15">
        <v>180.7114</v>
      </c>
      <c r="AU22" s="15">
        <v>188.32130000000001</v>
      </c>
      <c r="AV22" s="15">
        <v>161.1968</v>
      </c>
      <c r="AW22" s="15">
        <v>148.89420000000001</v>
      </c>
      <c r="AX22" s="15">
        <v>150.44479999999999</v>
      </c>
      <c r="AY22" s="15">
        <v>203.72739999999999</v>
      </c>
      <c r="AZ22" s="15">
        <v>172.38470000000001</v>
      </c>
      <c r="BA22" s="15">
        <v>180.22040000000001</v>
      </c>
      <c r="BB22" s="15">
        <v>168.46690000000001</v>
      </c>
      <c r="BC22" s="15">
        <v>149.66120000000001</v>
      </c>
      <c r="BD22" s="15">
        <v>152.9408</v>
      </c>
      <c r="BE22" s="15">
        <v>157.72020000000001</v>
      </c>
      <c r="BF22" s="15">
        <v>139.37020000000001</v>
      </c>
      <c r="BG22" s="15">
        <v>145.715</v>
      </c>
      <c r="BH22" s="15">
        <v>136.14699999999999</v>
      </c>
      <c r="BI22" s="15">
        <v>155.25530000000001</v>
      </c>
      <c r="BJ22" s="15">
        <v>140.89789999999999</v>
      </c>
      <c r="BK22" s="15">
        <v>65.266000000000005</v>
      </c>
      <c r="BL22" s="15">
        <v>77.196200000000005</v>
      </c>
      <c r="BM22" s="15">
        <v>156.78</v>
      </c>
      <c r="BN22" s="15">
        <v>167.1259</v>
      </c>
      <c r="BO22" s="15">
        <v>113.7474</v>
      </c>
      <c r="BP22" s="15">
        <v>159.38720000000001</v>
      </c>
      <c r="BQ22" s="15">
        <v>199.23400000000001</v>
      </c>
      <c r="BR22" s="15">
        <v>240.5943</v>
      </c>
      <c r="BS22" s="15">
        <v>280.23239999999998</v>
      </c>
      <c r="BT22" s="15">
        <v>264.56150000000002</v>
      </c>
      <c r="BU22" s="15">
        <v>354.89960000000002</v>
      </c>
      <c r="BV22" s="15">
        <v>419.42680000000001</v>
      </c>
      <c r="BW22" s="15">
        <v>450.09890000000001</v>
      </c>
      <c r="BX22" s="15">
        <v>466.11009999999999</v>
      </c>
      <c r="BY22" s="15">
        <v>713.83860000000004</v>
      </c>
      <c r="BZ22" s="15">
        <v>702.13210000000004</v>
      </c>
      <c r="CA22" s="15">
        <v>886.32370000000003</v>
      </c>
      <c r="CB22" s="15">
        <v>992.52809999999999</v>
      </c>
      <c r="CC22" s="15">
        <v>969.35619999999994</v>
      </c>
      <c r="CD22" s="15">
        <v>811.71379999999999</v>
      </c>
      <c r="CE22" s="15">
        <v>965.14179999999999</v>
      </c>
      <c r="CF22" s="15">
        <v>1017.4814</v>
      </c>
      <c r="CG22" s="15">
        <v>999.68589999999995</v>
      </c>
      <c r="CH22" s="15">
        <v>899.19389999999999</v>
      </c>
      <c r="CI22" s="15">
        <v>1060.3997999999999</v>
      </c>
      <c r="CJ22" s="15">
        <v>933.73800000000006</v>
      </c>
      <c r="CK22" s="15">
        <v>843.87440000000004</v>
      </c>
      <c r="CL22" s="15">
        <v>737.86530000000005</v>
      </c>
      <c r="CM22" s="15">
        <v>688.53430000000003</v>
      </c>
      <c r="CN22" s="15">
        <v>774.60109999999997</v>
      </c>
      <c r="CO22" s="15">
        <v>805.0394</v>
      </c>
      <c r="CP22" s="15">
        <v>840.72559999999999</v>
      </c>
      <c r="CQ22" s="15">
        <v>829.18010000000004</v>
      </c>
      <c r="CR22" s="15">
        <v>869.06470000000002</v>
      </c>
      <c r="CS22" s="15">
        <v>946.73469999999998</v>
      </c>
      <c r="CT22" s="15">
        <v>939.33839999999998</v>
      </c>
      <c r="CU22" s="15">
        <v>929.37390000000005</v>
      </c>
      <c r="CV22" s="15">
        <v>1263.9485</v>
      </c>
      <c r="CW22" s="15">
        <v>1254.0023000000001</v>
      </c>
      <c r="CX22" s="15">
        <v>1092.3081</v>
      </c>
      <c r="CY22" s="15">
        <v>996.76390000000004</v>
      </c>
      <c r="CZ22" s="15">
        <v>982.37549999999999</v>
      </c>
      <c r="DA22" s="15">
        <v>967.1721</v>
      </c>
      <c r="DB22" s="15">
        <v>852.5616</v>
      </c>
      <c r="DC22" s="15">
        <v>878.29049999999995</v>
      </c>
      <c r="DD22" s="15">
        <v>1165.9862000000001</v>
      </c>
      <c r="DE22" s="15">
        <v>1188.2874999999999</v>
      </c>
      <c r="DF22" s="15">
        <v>1261.7140999999999</v>
      </c>
      <c r="DG22" s="15">
        <v>1269.2547999999999</v>
      </c>
      <c r="DH22" s="15">
        <v>1516.3434</v>
      </c>
      <c r="DI22" s="15">
        <v>1721.817</v>
      </c>
      <c r="DJ22" s="15">
        <v>1951.9994999999999</v>
      </c>
      <c r="DK22" s="15">
        <v>1767.6606999999999</v>
      </c>
      <c r="DL22" s="15">
        <v>2032.1534999999999</v>
      </c>
      <c r="DM22" s="15">
        <v>1952.8861999999999</v>
      </c>
      <c r="DN22" s="15">
        <v>2295.9784</v>
      </c>
      <c r="DO22" s="15">
        <v>2336.1893</v>
      </c>
      <c r="DP22" s="15">
        <v>1721.8018</v>
      </c>
      <c r="DQ22" s="15">
        <v>1403.0463999999999</v>
      </c>
    </row>
    <row r="23" spans="1:121" hidden="1" x14ac:dyDescent="0.3">
      <c r="A23" t="s">
        <v>465</v>
      </c>
      <c r="B23" s="15">
        <v>17906.05</v>
      </c>
      <c r="C23" s="15">
        <v>18924.787199999999</v>
      </c>
      <c r="D23" s="15">
        <v>18256.191599999998</v>
      </c>
      <c r="E23" s="15">
        <v>18732.480100000001</v>
      </c>
      <c r="F23" s="15">
        <v>17115.827700000002</v>
      </c>
      <c r="G23" s="15">
        <v>17834.174299999999</v>
      </c>
      <c r="H23" s="15">
        <v>18351.838899999999</v>
      </c>
      <c r="I23" s="15">
        <v>19263.659599999999</v>
      </c>
      <c r="J23" s="15">
        <v>18675.1224</v>
      </c>
      <c r="K23" s="15">
        <v>16408.645199999999</v>
      </c>
      <c r="L23" s="15">
        <v>19611.942999999999</v>
      </c>
      <c r="M23" s="15">
        <v>21964.764200000001</v>
      </c>
      <c r="N23" s="15">
        <v>22328.199199999999</v>
      </c>
      <c r="O23" s="15">
        <v>22844.9198</v>
      </c>
      <c r="P23" s="15">
        <v>23509.430199999999</v>
      </c>
      <c r="Q23" s="15">
        <v>21728.663199999999</v>
      </c>
      <c r="R23" s="15">
        <v>23645.641299999999</v>
      </c>
      <c r="S23" s="15">
        <v>23110.427299999999</v>
      </c>
      <c r="T23" s="15">
        <v>26744.79</v>
      </c>
      <c r="U23" s="15">
        <v>24383.660199999998</v>
      </c>
      <c r="V23" s="15">
        <v>28370.8557</v>
      </c>
      <c r="W23" s="15">
        <v>32816.965900000003</v>
      </c>
      <c r="X23" s="15">
        <v>35573.563999999998</v>
      </c>
      <c r="Y23" s="15">
        <v>34540.109499999999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</row>
    <row r="24" spans="1:121" x14ac:dyDescent="0.3">
      <c r="A24" t="s">
        <v>466</v>
      </c>
      <c r="B24" s="15">
        <v>6825.55</v>
      </c>
      <c r="C24" s="15">
        <v>7159.7493999999997</v>
      </c>
      <c r="D24" s="15">
        <v>5970.1779999999999</v>
      </c>
      <c r="E24" s="15">
        <v>6480.2290999999996</v>
      </c>
      <c r="F24" s="15">
        <v>6464.3544000000002</v>
      </c>
      <c r="G24" s="15">
        <v>5405.4921000000004</v>
      </c>
      <c r="H24" s="15">
        <v>5365.4296000000004</v>
      </c>
      <c r="I24" s="15">
        <v>5229.3006999999998</v>
      </c>
      <c r="J24" s="15">
        <v>4293.2880999999998</v>
      </c>
      <c r="K24" s="15">
        <v>5006.1094999999996</v>
      </c>
      <c r="L24" s="15">
        <v>5582.2664999999997</v>
      </c>
      <c r="M24" s="15">
        <v>6749.9967999999999</v>
      </c>
      <c r="N24" s="15">
        <v>5245.3616000000002</v>
      </c>
      <c r="O24" s="15">
        <v>5543.8872000000001</v>
      </c>
      <c r="P24" s="15">
        <v>5493.1225999999997</v>
      </c>
      <c r="Q24" s="15">
        <v>4617.6039000000001</v>
      </c>
      <c r="R24" s="15">
        <v>4984.7664999999997</v>
      </c>
      <c r="S24" s="15">
        <v>4530.2226000000001</v>
      </c>
      <c r="T24" s="15">
        <v>5174.2745000000004</v>
      </c>
      <c r="U24" s="15">
        <v>5202.0505999999996</v>
      </c>
      <c r="V24" s="15">
        <v>5468.6882999999998</v>
      </c>
      <c r="W24" s="15">
        <v>4957.6900999999998</v>
      </c>
      <c r="X24" s="15">
        <v>5446.1274000000003</v>
      </c>
      <c r="Y24" s="15">
        <v>4896.8503000000001</v>
      </c>
      <c r="Z24" s="15">
        <v>4868.9612999999999</v>
      </c>
      <c r="AA24" s="15">
        <v>4895.4807000000001</v>
      </c>
      <c r="AB24" s="15">
        <v>5464.1211000000003</v>
      </c>
      <c r="AC24" s="15">
        <v>6763.9964</v>
      </c>
      <c r="AD24" s="15">
        <v>7588.9763000000003</v>
      </c>
      <c r="AE24" s="15">
        <v>6887.9242000000004</v>
      </c>
      <c r="AF24" s="15">
        <v>6216.0727999999999</v>
      </c>
      <c r="AG24" s="15">
        <v>6148.2708000000002</v>
      </c>
      <c r="AH24" s="15">
        <v>7399.2385999999997</v>
      </c>
      <c r="AI24" s="15">
        <v>7487.9741999999997</v>
      </c>
      <c r="AJ24" s="15">
        <v>7381.9121999999998</v>
      </c>
      <c r="AK24" s="15">
        <v>7529.7552999999998</v>
      </c>
      <c r="AL24" s="15">
        <v>8366.3948</v>
      </c>
      <c r="AM24" s="15">
        <v>8356.7423999999992</v>
      </c>
      <c r="AN24" s="15">
        <v>7948.8346000000001</v>
      </c>
      <c r="AO24" s="15">
        <v>7213.5272000000004</v>
      </c>
      <c r="AP24" s="15">
        <v>8244.5746999999992</v>
      </c>
      <c r="AQ24" s="15">
        <v>6810.5757000000003</v>
      </c>
      <c r="AR24" s="15">
        <v>6861.0976000000001</v>
      </c>
      <c r="AS24" s="15">
        <v>7463.3801000000003</v>
      </c>
      <c r="AT24" s="15">
        <v>7862.1642000000002</v>
      </c>
      <c r="AU24" s="15">
        <v>6534.0361999999996</v>
      </c>
      <c r="AV24" s="15">
        <v>6313.9650000000001</v>
      </c>
      <c r="AW24" s="15">
        <v>5249.0240000000003</v>
      </c>
      <c r="AX24" s="15">
        <v>5790.9993999999997</v>
      </c>
      <c r="AY24" s="15">
        <v>6261.7232999999997</v>
      </c>
      <c r="AZ24" s="15">
        <v>7372.8972000000003</v>
      </c>
      <c r="BA24" s="15">
        <v>6727.1086999999998</v>
      </c>
      <c r="BB24" s="15">
        <v>5812.9517999999998</v>
      </c>
      <c r="BC24" s="15">
        <v>5347.2582000000002</v>
      </c>
      <c r="BD24" s="15">
        <v>5276.4863999999998</v>
      </c>
      <c r="BE24" s="15">
        <v>5011.1283000000003</v>
      </c>
      <c r="BF24" s="15">
        <v>3805.4511000000002</v>
      </c>
      <c r="BG24" s="15">
        <v>3796.0140999999999</v>
      </c>
      <c r="BH24" s="15">
        <v>4020.9225000000001</v>
      </c>
      <c r="BI24" s="15">
        <v>4610.3019999999997</v>
      </c>
      <c r="BJ24" s="15">
        <v>4451.7073</v>
      </c>
      <c r="BK24" s="15">
        <v>3827.5844999999999</v>
      </c>
      <c r="BL24" s="15">
        <v>3197.7283000000002</v>
      </c>
      <c r="BM24" s="15">
        <v>3291.9422</v>
      </c>
      <c r="BN24" s="15">
        <v>3547.0594000000001</v>
      </c>
      <c r="BO24" s="15">
        <v>3694.8903</v>
      </c>
      <c r="BP24" s="15">
        <v>3529.5610000000001</v>
      </c>
      <c r="BQ24" s="15">
        <v>3783.1896000000002</v>
      </c>
      <c r="BR24" s="15">
        <v>3400.0183999999999</v>
      </c>
      <c r="BS24" s="15">
        <v>3341.9562999999998</v>
      </c>
      <c r="BT24" s="15">
        <v>4275.2451000000001</v>
      </c>
      <c r="BU24" s="15">
        <v>4743.4139999999998</v>
      </c>
      <c r="BV24" s="15">
        <v>10093.8051</v>
      </c>
      <c r="BW24" s="15">
        <v>7258.2691999999997</v>
      </c>
      <c r="BX24" s="15">
        <v>5960.4261999999999</v>
      </c>
      <c r="BY24" s="15">
        <v>6147.0429000000004</v>
      </c>
      <c r="BZ24" s="15">
        <v>7012.8487999999998</v>
      </c>
      <c r="CA24" s="15">
        <v>8578.2199999999993</v>
      </c>
      <c r="CB24" s="15">
        <v>7191.3463000000002</v>
      </c>
      <c r="CC24" s="15">
        <v>8147.0322999999999</v>
      </c>
      <c r="CD24" s="15">
        <v>6991.0481</v>
      </c>
      <c r="CE24" s="15">
        <v>7580.7228999999998</v>
      </c>
      <c r="CF24" s="15">
        <v>6900.3289000000004</v>
      </c>
      <c r="CG24" s="15">
        <v>6780.7394000000004</v>
      </c>
      <c r="CH24" s="15">
        <v>6011.5989</v>
      </c>
      <c r="CI24" s="15">
        <v>5000.4309000000003</v>
      </c>
      <c r="CJ24" s="15">
        <v>5341.6325999999999</v>
      </c>
      <c r="CK24" s="15">
        <v>4237.0828000000001</v>
      </c>
      <c r="CL24" s="15">
        <v>4397.8954999999996</v>
      </c>
      <c r="CM24" s="15">
        <v>4005.5524999999998</v>
      </c>
      <c r="CN24" s="15">
        <v>4542.8226000000004</v>
      </c>
      <c r="CO24" s="15">
        <v>4503.6961000000001</v>
      </c>
      <c r="CP24" s="15">
        <v>3758.9775</v>
      </c>
      <c r="CQ24" s="15">
        <v>3663.9591999999998</v>
      </c>
      <c r="CR24" s="15">
        <v>3777.2478999999998</v>
      </c>
      <c r="CS24" s="15">
        <v>2559.3276999999998</v>
      </c>
      <c r="CT24" s="15">
        <v>3306.7226999999998</v>
      </c>
      <c r="CU24" s="15">
        <v>3085.4331999999999</v>
      </c>
      <c r="CV24" s="15">
        <v>3609.3746999999998</v>
      </c>
      <c r="CW24" s="15">
        <v>3073.9238999999998</v>
      </c>
      <c r="CX24" s="15">
        <v>4251.7218000000003</v>
      </c>
      <c r="CY24" s="15">
        <v>4280.9802</v>
      </c>
      <c r="CZ24" s="15">
        <v>3915.2608</v>
      </c>
      <c r="DA24" s="15">
        <v>4400.9606999999996</v>
      </c>
      <c r="DB24" s="15">
        <v>3753.0909999999999</v>
      </c>
      <c r="DC24" s="15">
        <v>2912.8606</v>
      </c>
      <c r="DD24" s="15">
        <v>2909.9906000000001</v>
      </c>
      <c r="DE24" s="15">
        <v>2698.4421000000002</v>
      </c>
      <c r="DF24" s="15">
        <v>2209.625</v>
      </c>
      <c r="DG24" s="15">
        <v>2237.9389000000001</v>
      </c>
      <c r="DH24" s="15">
        <v>2186.0527000000002</v>
      </c>
      <c r="DI24" s="15">
        <v>2268.5479999999998</v>
      </c>
      <c r="DJ24" s="15">
        <v>2242.6514000000002</v>
      </c>
      <c r="DK24" s="15">
        <v>2018.3862999999999</v>
      </c>
      <c r="DL24" s="15">
        <v>1966.0654</v>
      </c>
      <c r="DM24" s="15">
        <v>1872.6077</v>
      </c>
      <c r="DN24" s="15">
        <v>2102.9917</v>
      </c>
      <c r="DO24" s="15">
        <v>1860.8190999999999</v>
      </c>
      <c r="DP24" s="15">
        <v>2176.7680999999998</v>
      </c>
      <c r="DQ24" s="15">
        <v>3230.0443</v>
      </c>
    </row>
    <row r="25" spans="1:121" x14ac:dyDescent="0.3">
      <c r="A25" t="s">
        <v>467</v>
      </c>
      <c r="B25" s="15">
        <v>5143.37</v>
      </c>
      <c r="C25" s="15">
        <v>4622.1376</v>
      </c>
      <c r="D25" s="15">
        <v>5647.1442999999999</v>
      </c>
      <c r="E25" s="15">
        <v>5506.0816999999997</v>
      </c>
      <c r="F25" s="15">
        <v>5801.7053999999998</v>
      </c>
      <c r="G25" s="15">
        <v>5114.7847000000002</v>
      </c>
      <c r="H25" s="15">
        <v>3702.3543</v>
      </c>
      <c r="I25" s="15">
        <v>2929.1779000000001</v>
      </c>
      <c r="J25" s="15">
        <v>3757.6370000000002</v>
      </c>
      <c r="K25" s="15">
        <v>3208.6284000000001</v>
      </c>
      <c r="L25" s="15">
        <v>2973.5770000000002</v>
      </c>
      <c r="M25" s="15">
        <v>3054.1379999999999</v>
      </c>
      <c r="N25" s="15">
        <v>2155.5733</v>
      </c>
      <c r="O25" s="15">
        <v>2447.1156999999998</v>
      </c>
      <c r="P25" s="15">
        <v>2983.6066999999998</v>
      </c>
      <c r="Q25" s="15">
        <v>4358.8055000000004</v>
      </c>
      <c r="R25" s="15">
        <v>4485.1589000000004</v>
      </c>
      <c r="S25" s="15">
        <v>4446.1450999999997</v>
      </c>
      <c r="T25" s="15">
        <v>4525.6045999999997</v>
      </c>
      <c r="U25" s="15">
        <v>4886.5246999999999</v>
      </c>
      <c r="V25" s="15">
        <v>4115.9369999999999</v>
      </c>
      <c r="W25" s="15">
        <v>4074.2422000000001</v>
      </c>
      <c r="X25" s="15">
        <v>4276.9268000000002</v>
      </c>
      <c r="Y25" s="15">
        <v>4925.2950000000001</v>
      </c>
      <c r="Z25" s="15">
        <v>5619.0874000000003</v>
      </c>
      <c r="AA25" s="15">
        <v>5198.5159000000003</v>
      </c>
      <c r="AB25" s="15">
        <v>4633.24</v>
      </c>
      <c r="AC25" s="15">
        <v>4768.5273999999999</v>
      </c>
      <c r="AD25" s="15">
        <v>5500.4805999999999</v>
      </c>
      <c r="AE25" s="15">
        <v>5317.6153999999997</v>
      </c>
      <c r="AF25" s="15">
        <v>5654.6018000000004</v>
      </c>
      <c r="AG25" s="15">
        <v>5625.8580000000002</v>
      </c>
      <c r="AH25" s="15">
        <v>5092.9576999999999</v>
      </c>
      <c r="AI25" s="15">
        <v>6139.4315999999999</v>
      </c>
      <c r="AJ25" s="15">
        <v>6739.7291999999998</v>
      </c>
      <c r="AK25" s="15">
        <v>6810.5834000000004</v>
      </c>
      <c r="AL25" s="15">
        <v>7818.451</v>
      </c>
      <c r="AM25" s="15">
        <v>9127.8040999999994</v>
      </c>
      <c r="AN25" s="15">
        <v>8418.777</v>
      </c>
      <c r="AO25" s="15">
        <v>9586.5360999999994</v>
      </c>
      <c r="AP25" s="15">
        <v>11780.8161</v>
      </c>
      <c r="AQ25" s="15">
        <v>12563.0409</v>
      </c>
      <c r="AR25" s="15">
        <v>11845.9627</v>
      </c>
      <c r="AS25" s="15">
        <v>10431.7809</v>
      </c>
      <c r="AT25" s="15">
        <v>11128.473400000001</v>
      </c>
      <c r="AU25" s="15">
        <v>7765.6961000000001</v>
      </c>
      <c r="AV25" s="15">
        <v>5421.9686000000002</v>
      </c>
      <c r="AW25" s="15">
        <v>4956.4242000000004</v>
      </c>
      <c r="AX25" s="15">
        <v>4877.5898999999999</v>
      </c>
      <c r="AY25" s="15">
        <v>6827.6441000000004</v>
      </c>
      <c r="AZ25" s="15">
        <v>6275.2938999999997</v>
      </c>
      <c r="BA25" s="15">
        <v>5603.6406999999999</v>
      </c>
      <c r="BB25" s="15">
        <v>4961.8909999999996</v>
      </c>
      <c r="BC25" s="15">
        <v>5360.4299000000001</v>
      </c>
      <c r="BD25" s="15">
        <v>5534.2268000000004</v>
      </c>
      <c r="BE25" s="15">
        <v>4210.2685000000001</v>
      </c>
      <c r="BF25" s="15">
        <v>4371.4745000000003</v>
      </c>
      <c r="BG25" s="15">
        <v>4058.6111000000001</v>
      </c>
      <c r="BH25" s="15">
        <v>4807.4866000000002</v>
      </c>
      <c r="BI25" s="15">
        <v>4703.8856999999998</v>
      </c>
      <c r="BJ25" s="15">
        <v>3031.1819999999998</v>
      </c>
      <c r="BK25" s="15">
        <v>2357.8177999999998</v>
      </c>
      <c r="BL25" s="15">
        <v>1193.6303</v>
      </c>
      <c r="BM25" s="15">
        <v>1265.0555999999999</v>
      </c>
      <c r="BN25" s="15">
        <v>1184.3977</v>
      </c>
      <c r="BO25" s="15">
        <v>1094.4775999999999</v>
      </c>
      <c r="BP25" s="15">
        <v>1190.2418</v>
      </c>
      <c r="BQ25" s="15">
        <v>1023.7988</v>
      </c>
      <c r="BR25" s="15">
        <v>827.30880000000002</v>
      </c>
      <c r="BS25" s="15">
        <v>722.2826</v>
      </c>
      <c r="BT25" s="15">
        <v>1390.3151</v>
      </c>
      <c r="BU25" s="15">
        <v>1274.6484</v>
      </c>
      <c r="BV25" s="15">
        <v>1563.6497999999999</v>
      </c>
      <c r="BW25" s="15">
        <v>1444.8955000000001</v>
      </c>
      <c r="BX25" s="15">
        <v>2416.2278000000001</v>
      </c>
      <c r="BY25" s="15">
        <v>2303.6475</v>
      </c>
      <c r="BZ25" s="15">
        <v>2446.7710000000002</v>
      </c>
      <c r="CA25" s="15">
        <v>2983.2080000000001</v>
      </c>
      <c r="CB25" s="15">
        <v>3708.0877</v>
      </c>
      <c r="CC25" s="15">
        <v>4496.1499999999996</v>
      </c>
      <c r="CD25" s="15">
        <v>5291.3143</v>
      </c>
      <c r="CE25" s="15">
        <v>4885.0299000000005</v>
      </c>
      <c r="CF25" s="15">
        <v>4234.9784</v>
      </c>
      <c r="CG25" s="15">
        <v>4117.2125999999998</v>
      </c>
      <c r="CH25" s="15">
        <v>4138.5405000000001</v>
      </c>
      <c r="CI25" s="15">
        <v>3879.2354999999998</v>
      </c>
      <c r="CJ25" s="15">
        <v>3541.5542</v>
      </c>
      <c r="CK25" s="15">
        <v>3129.7334000000001</v>
      </c>
      <c r="CL25" s="15">
        <v>2969.0140999999999</v>
      </c>
      <c r="CM25" s="15">
        <v>1933.4592</v>
      </c>
      <c r="CN25" s="15">
        <v>2103.6165999999998</v>
      </c>
      <c r="CO25" s="15">
        <v>3215.1354000000001</v>
      </c>
      <c r="CP25" s="15">
        <v>2439.7952</v>
      </c>
      <c r="CQ25" s="15">
        <v>3909.48</v>
      </c>
      <c r="CR25" s="15">
        <v>4629.8208000000004</v>
      </c>
      <c r="CS25" s="15">
        <v>5108.2031999999999</v>
      </c>
      <c r="CT25" s="15">
        <v>6291.7871999999998</v>
      </c>
      <c r="CU25" s="15">
        <v>6689.8128999999999</v>
      </c>
      <c r="CV25" s="15">
        <v>7276.5784000000003</v>
      </c>
      <c r="CW25" s="15">
        <v>5791.4862000000003</v>
      </c>
      <c r="CX25" s="15">
        <v>5333.8068999999996</v>
      </c>
      <c r="CY25" s="15">
        <v>6467.1593999999996</v>
      </c>
      <c r="CZ25" s="15">
        <v>6540.1944000000003</v>
      </c>
      <c r="DA25" s="15">
        <v>5472.3329000000003</v>
      </c>
      <c r="DB25" s="15">
        <v>4707.8935000000001</v>
      </c>
      <c r="DC25" s="15">
        <v>4421.3879999999999</v>
      </c>
      <c r="DD25" s="15">
        <v>4656.3639000000003</v>
      </c>
      <c r="DE25" s="15">
        <v>5297.3123999999998</v>
      </c>
      <c r="DF25" s="15">
        <v>4952.9889000000003</v>
      </c>
      <c r="DG25" s="15">
        <v>4901.4090999999999</v>
      </c>
      <c r="DH25" s="15">
        <v>5793.5618000000004</v>
      </c>
      <c r="DI25" s="15">
        <v>6251.0636999999997</v>
      </c>
      <c r="DJ25" s="15">
        <v>9146.7564000000002</v>
      </c>
      <c r="DK25" s="15">
        <v>8760.4053999999996</v>
      </c>
      <c r="DL25" s="15">
        <v>9320.4842000000008</v>
      </c>
      <c r="DM25" s="15">
        <v>9259.2234000000008</v>
      </c>
      <c r="DN25" s="15">
        <v>10286.3488</v>
      </c>
      <c r="DO25" s="15">
        <v>10224.526400000001</v>
      </c>
      <c r="DP25" s="15">
        <v>9674.9004000000004</v>
      </c>
      <c r="DQ25" s="15">
        <v>9768.4125000000004</v>
      </c>
    </row>
    <row r="26" spans="1:121" hidden="1" x14ac:dyDescent="0.3">
      <c r="A26" t="s">
        <v>468</v>
      </c>
      <c r="B26" s="15">
        <v>2205.9</v>
      </c>
      <c r="C26" s="15">
        <v>2502</v>
      </c>
      <c r="D26" s="15">
        <v>2701.8</v>
      </c>
      <c r="E26" s="15">
        <v>3105</v>
      </c>
      <c r="F26" s="15">
        <v>2800.8</v>
      </c>
      <c r="G26" s="15">
        <v>3187.8</v>
      </c>
      <c r="H26" s="15">
        <v>3161.48</v>
      </c>
      <c r="I26" s="15">
        <v>3176.18</v>
      </c>
      <c r="J26" s="15">
        <v>3293.78</v>
      </c>
      <c r="K26" s="15">
        <v>3558.4614999999999</v>
      </c>
      <c r="L26" s="15">
        <v>3885.6887000000002</v>
      </c>
      <c r="M26" s="15">
        <v>3866.2494999999999</v>
      </c>
      <c r="N26" s="15">
        <v>3787.4124999999999</v>
      </c>
      <c r="O26" s="15">
        <v>3752.8539000000001</v>
      </c>
      <c r="P26" s="15">
        <v>4070.3615</v>
      </c>
      <c r="Q26" s="15">
        <v>3995.8444</v>
      </c>
      <c r="R26" s="15">
        <v>4618.1950999999999</v>
      </c>
      <c r="S26" s="15">
        <v>4861.6444000000001</v>
      </c>
      <c r="T26" s="15">
        <v>5596.5873000000001</v>
      </c>
      <c r="U26" s="15">
        <v>6201.6237000000001</v>
      </c>
      <c r="V26" s="15">
        <v>5671.5703999999996</v>
      </c>
      <c r="W26" s="15">
        <v>6003.8233</v>
      </c>
      <c r="X26" s="15">
        <v>5802.1445000000003</v>
      </c>
      <c r="Y26" s="15">
        <v>6669.6220000000003</v>
      </c>
      <c r="Z26" s="15">
        <v>6514.4844999999996</v>
      </c>
      <c r="AA26" s="15">
        <v>6589.4675999999999</v>
      </c>
      <c r="AB26" s="15">
        <v>7282.4152999999997</v>
      </c>
      <c r="AC26" s="15">
        <v>7654.7455</v>
      </c>
      <c r="AD26" s="15">
        <v>6853.2013999999999</v>
      </c>
      <c r="AE26" s="15">
        <v>6055.5358999999999</v>
      </c>
      <c r="AF26" s="15">
        <v>5375.5162</v>
      </c>
      <c r="AG26" s="15">
        <v>5391.03</v>
      </c>
      <c r="AH26" s="15">
        <v>6316.6841000000004</v>
      </c>
      <c r="AI26" s="15">
        <v>6845.4445999999998</v>
      </c>
      <c r="AJ26" s="15">
        <v>6687.7214000000004</v>
      </c>
      <c r="AK26" s="15">
        <v>6489.9210000000003</v>
      </c>
      <c r="AL26" s="15">
        <v>6592.0532000000003</v>
      </c>
      <c r="AM26" s="15">
        <v>7226.7173000000003</v>
      </c>
      <c r="AN26" s="15">
        <v>6156.8401999999996</v>
      </c>
      <c r="AO26" s="15">
        <v>7483.3725000000004</v>
      </c>
      <c r="AP26" s="15">
        <v>7421.3715000000002</v>
      </c>
      <c r="AQ26" s="15">
        <v>8008.2178999999996</v>
      </c>
      <c r="AR26" s="15">
        <v>7747.2371000000003</v>
      </c>
      <c r="AS26" s="15">
        <v>8024.0785999999998</v>
      </c>
      <c r="AT26" s="15">
        <v>7509.3263999999999</v>
      </c>
      <c r="AU26" s="15">
        <v>5124.4670999999998</v>
      </c>
      <c r="AV26" s="15">
        <v>6287.8752999999997</v>
      </c>
      <c r="AW26" s="15">
        <v>6103.1373999999996</v>
      </c>
      <c r="AX26" s="15">
        <v>6001.1791000000003</v>
      </c>
      <c r="AY26" s="15">
        <v>5110.8389999999999</v>
      </c>
      <c r="AZ26" s="15">
        <v>6118.4543000000003</v>
      </c>
      <c r="BA26" s="15">
        <v>6094.4485000000004</v>
      </c>
      <c r="BB26" s="15">
        <v>5833.3864999999996</v>
      </c>
      <c r="BC26" s="15">
        <v>6906.4004000000004</v>
      </c>
      <c r="BD26" s="15">
        <v>7225.0883000000003</v>
      </c>
      <c r="BE26" s="15">
        <v>6927.3469999999998</v>
      </c>
      <c r="BF26" s="15">
        <v>7801.1203999999998</v>
      </c>
      <c r="BG26" s="15">
        <v>7527.0441000000001</v>
      </c>
      <c r="BH26" s="15">
        <v>7976.6192000000001</v>
      </c>
      <c r="BI26" s="15">
        <v>8246.6479999999992</v>
      </c>
      <c r="BJ26" s="15">
        <v>8501.8518999999997</v>
      </c>
      <c r="BK26" s="15">
        <v>8175.4282999999996</v>
      </c>
      <c r="BL26" s="15">
        <v>7985.3954999999996</v>
      </c>
      <c r="BM26" s="15">
        <v>8571.1394999999993</v>
      </c>
      <c r="BN26" s="15">
        <v>8918.1370999999999</v>
      </c>
      <c r="BO26" s="15">
        <v>8506.2898999999998</v>
      </c>
      <c r="BP26" s="15">
        <v>8565.3101000000006</v>
      </c>
      <c r="BQ26" s="15">
        <v>8211.1887999999999</v>
      </c>
      <c r="BR26" s="15">
        <v>8032.6526000000003</v>
      </c>
      <c r="BS26" s="15">
        <v>5632.0050000000001</v>
      </c>
      <c r="BT26" s="15">
        <v>4467.9287999999997</v>
      </c>
      <c r="BU26" s="15">
        <v>4257.0402999999997</v>
      </c>
      <c r="BV26" s="15">
        <v>3963.2507000000001</v>
      </c>
      <c r="BW26" s="15">
        <v>3634.5554000000002</v>
      </c>
      <c r="BX26" s="15">
        <v>4066.8339999999998</v>
      </c>
      <c r="BY26" s="15">
        <v>3905.1997999999999</v>
      </c>
      <c r="BZ26" s="15">
        <v>4358.3530000000001</v>
      </c>
      <c r="CA26" s="15">
        <v>3661.3051999999998</v>
      </c>
      <c r="CB26" s="15">
        <v>3303.4007000000001</v>
      </c>
      <c r="CC26" s="15">
        <v>3983.1306</v>
      </c>
      <c r="CD26" s="15">
        <v>3545.8521000000001</v>
      </c>
      <c r="CE26" s="15">
        <v>3594.9737</v>
      </c>
      <c r="CF26" s="15">
        <v>3274.5866000000001</v>
      </c>
      <c r="CG26" s="15">
        <v>3622.3942000000002</v>
      </c>
      <c r="CH26" s="15">
        <v>3320.7685000000001</v>
      </c>
      <c r="CI26" s="15">
        <v>3263.0410999999999</v>
      </c>
      <c r="CJ26" s="15">
        <v>2925.3384999999998</v>
      </c>
      <c r="CK26" s="15">
        <v>2975.85</v>
      </c>
      <c r="CL26" s="15">
        <v>2467.8483999999999</v>
      </c>
      <c r="CM26" s="15">
        <v>3289.2285000000002</v>
      </c>
      <c r="CN26" s="15">
        <v>3945.6316000000002</v>
      </c>
      <c r="CO26" s="15">
        <v>4187.9957999999997</v>
      </c>
      <c r="CP26" s="15">
        <v>4215.4059999999999</v>
      </c>
      <c r="CQ26" s="15">
        <v>4319.6178</v>
      </c>
      <c r="CR26" s="15">
        <v>3710.5517</v>
      </c>
      <c r="CS26" s="15">
        <v>3529.1278000000002</v>
      </c>
      <c r="CT26" s="15">
        <v>3730.7098999999998</v>
      </c>
      <c r="CU26" s="15">
        <v>4002.8458999999998</v>
      </c>
      <c r="CV26" s="15">
        <v>4012.9250000000002</v>
      </c>
      <c r="CW26" s="15">
        <v>4565.8360000000002</v>
      </c>
      <c r="CX26" s="15">
        <v>4489.5227999999997</v>
      </c>
      <c r="CY26" s="15">
        <v>5239.6963999999998</v>
      </c>
      <c r="CZ26" s="15">
        <v>4881.1680999999999</v>
      </c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</row>
    <row r="27" spans="1:121" x14ac:dyDescent="0.3">
      <c r="A27" t="s">
        <v>469</v>
      </c>
      <c r="B27" s="15">
        <v>49041.68</v>
      </c>
      <c r="C27" s="15">
        <v>45985.758500000004</v>
      </c>
      <c r="D27" s="15">
        <v>45069.573600000003</v>
      </c>
      <c r="E27" s="15">
        <v>44708.142899999999</v>
      </c>
      <c r="F27" s="15">
        <v>46196.720099999999</v>
      </c>
      <c r="G27" s="15">
        <v>44993.062400000003</v>
      </c>
      <c r="H27" s="15">
        <v>45654.059500000003</v>
      </c>
      <c r="I27" s="15">
        <v>45154.993699999999</v>
      </c>
      <c r="J27" s="15">
        <v>46371.413200000003</v>
      </c>
      <c r="K27" s="15">
        <v>47999.917000000001</v>
      </c>
      <c r="L27" s="15">
        <v>48815.2022</v>
      </c>
      <c r="M27" s="15">
        <v>46264.787799999998</v>
      </c>
      <c r="N27" s="15">
        <v>48846.440399999999</v>
      </c>
      <c r="O27" s="15">
        <v>50636.505100000002</v>
      </c>
      <c r="P27" s="15">
        <v>51375.749499999998</v>
      </c>
      <c r="Q27" s="15">
        <v>51071.956400000003</v>
      </c>
      <c r="R27" s="15">
        <v>52525.785000000003</v>
      </c>
      <c r="S27" s="15">
        <v>53150.426800000001</v>
      </c>
      <c r="T27" s="15">
        <v>54369.556400000001</v>
      </c>
      <c r="U27" s="15">
        <v>53286.426299999999</v>
      </c>
      <c r="V27" s="15">
        <v>52695.031300000002</v>
      </c>
      <c r="W27" s="15">
        <v>53029.873399999997</v>
      </c>
      <c r="X27" s="15">
        <v>50385.005299999997</v>
      </c>
      <c r="Y27" s="15">
        <v>50516.602599999998</v>
      </c>
      <c r="Z27" s="15">
        <v>51075.262699999999</v>
      </c>
      <c r="AA27" s="15">
        <v>50448.358699999997</v>
      </c>
      <c r="AB27" s="15">
        <v>52900.499499999998</v>
      </c>
      <c r="AC27" s="15">
        <v>55902.089</v>
      </c>
      <c r="AD27" s="15">
        <v>55056.586799999997</v>
      </c>
      <c r="AE27" s="15">
        <v>52529.074500000002</v>
      </c>
      <c r="AF27" s="15">
        <v>52687.8125</v>
      </c>
      <c r="AG27" s="15">
        <v>53516.966699999997</v>
      </c>
      <c r="AH27" s="15">
        <v>52634.621099999997</v>
      </c>
      <c r="AI27" s="15">
        <v>53639.012600000002</v>
      </c>
      <c r="AJ27" s="15">
        <v>55592.960200000001</v>
      </c>
      <c r="AK27" s="15">
        <v>54381.890399999997</v>
      </c>
      <c r="AL27" s="15">
        <v>51826.6227</v>
      </c>
      <c r="AM27" s="15">
        <v>50457.073600000003</v>
      </c>
      <c r="AN27" s="15">
        <v>49954.465900000003</v>
      </c>
      <c r="AO27" s="15">
        <v>48930.324399999998</v>
      </c>
      <c r="AP27" s="15">
        <v>48499.299299999999</v>
      </c>
      <c r="AQ27" s="15">
        <v>47808.401700000002</v>
      </c>
      <c r="AR27" s="15">
        <v>49641.065799999997</v>
      </c>
      <c r="AS27" s="15">
        <v>47800.260399999999</v>
      </c>
      <c r="AT27" s="15">
        <v>46992.7981</v>
      </c>
      <c r="AU27" s="15">
        <v>45753.751499999998</v>
      </c>
      <c r="AV27" s="15">
        <v>51144.239300000001</v>
      </c>
      <c r="AW27" s="15">
        <v>48432.809000000001</v>
      </c>
      <c r="AX27" s="15">
        <v>51314.189700000003</v>
      </c>
      <c r="AY27" s="15">
        <v>52563.906300000002</v>
      </c>
      <c r="AZ27" s="15">
        <v>53311.856299999999</v>
      </c>
      <c r="BA27" s="15">
        <v>53872.326000000001</v>
      </c>
      <c r="BB27" s="15">
        <v>54727.037400000001</v>
      </c>
      <c r="BC27" s="15">
        <v>53606.068399999996</v>
      </c>
      <c r="BD27" s="15">
        <v>53680.9136</v>
      </c>
      <c r="BE27" s="15">
        <v>56705.190399999999</v>
      </c>
      <c r="BF27" s="15">
        <v>57677.279399999999</v>
      </c>
      <c r="BG27" s="15">
        <v>56459.406999999999</v>
      </c>
      <c r="BH27" s="15">
        <v>57778.7209</v>
      </c>
      <c r="BI27" s="15">
        <v>54370.326699999998</v>
      </c>
      <c r="BJ27" s="15">
        <v>56367.714200000002</v>
      </c>
      <c r="BK27" s="15">
        <v>53290.231099999997</v>
      </c>
      <c r="BL27" s="15">
        <v>52201.985800000002</v>
      </c>
      <c r="BM27" s="15">
        <v>50904.607799999998</v>
      </c>
      <c r="BN27" s="15">
        <v>51754.675900000002</v>
      </c>
      <c r="BO27" s="15">
        <v>51203.036</v>
      </c>
      <c r="BP27" s="15">
        <v>50787.0452</v>
      </c>
      <c r="BQ27" s="15">
        <v>50696.612399999998</v>
      </c>
      <c r="BR27" s="15">
        <v>49936.977099999996</v>
      </c>
      <c r="BS27" s="15">
        <v>48417.706599999998</v>
      </c>
      <c r="BT27" s="15">
        <v>50913.651100000003</v>
      </c>
      <c r="BU27" s="15">
        <v>49225.106299999999</v>
      </c>
      <c r="BV27" s="15">
        <v>49053.275099999999</v>
      </c>
      <c r="BW27" s="15">
        <v>49227.819600000003</v>
      </c>
      <c r="BX27" s="15">
        <v>51315.6391</v>
      </c>
      <c r="BY27" s="15">
        <v>52919.973899999997</v>
      </c>
      <c r="BZ27" s="15">
        <v>54115.097300000001</v>
      </c>
      <c r="CA27" s="15">
        <v>55308.187299999998</v>
      </c>
      <c r="CB27" s="15">
        <v>56400.042300000001</v>
      </c>
      <c r="CC27" s="15">
        <v>59610.571199999998</v>
      </c>
      <c r="CD27" s="15">
        <v>57555.829400000002</v>
      </c>
      <c r="CE27" s="15">
        <v>57894.775099999999</v>
      </c>
      <c r="CF27" s="15">
        <v>58421.834799999997</v>
      </c>
      <c r="CG27" s="15">
        <v>59811.400199999996</v>
      </c>
      <c r="CH27" s="15">
        <v>60358.010499999997</v>
      </c>
      <c r="CI27" s="15">
        <v>60515.794300000001</v>
      </c>
      <c r="CJ27" s="15">
        <v>63046.5049</v>
      </c>
      <c r="CK27" s="15">
        <v>62276.112099999998</v>
      </c>
      <c r="CL27" s="15">
        <v>62838.071600000003</v>
      </c>
      <c r="CM27" s="15">
        <v>57696.375699999997</v>
      </c>
      <c r="CN27" s="15">
        <v>59000.403200000001</v>
      </c>
      <c r="CO27" s="15">
        <v>57688.665699999998</v>
      </c>
      <c r="CP27" s="15">
        <v>52819.215700000001</v>
      </c>
      <c r="CQ27" s="15">
        <v>56038.874600000003</v>
      </c>
      <c r="CR27" s="15">
        <v>58419.044900000001</v>
      </c>
      <c r="CS27" s="15">
        <v>54179.221100000002</v>
      </c>
      <c r="CT27" s="15">
        <v>57363.722300000001</v>
      </c>
      <c r="CU27" s="15">
        <v>55057.826999999997</v>
      </c>
      <c r="CV27" s="15">
        <v>55221.215100000001</v>
      </c>
      <c r="CW27" s="15">
        <v>59399.801200000002</v>
      </c>
      <c r="CX27" s="15">
        <v>55852.372900000002</v>
      </c>
      <c r="CY27" s="15">
        <v>55102.255899999996</v>
      </c>
      <c r="CZ27" s="15">
        <v>51964.013700000003</v>
      </c>
      <c r="DA27" s="15">
        <v>52219.4548</v>
      </c>
      <c r="DB27" s="15">
        <v>47302.214</v>
      </c>
      <c r="DC27" s="15">
        <v>46963.879099999998</v>
      </c>
      <c r="DD27" s="15">
        <v>48742.813900000001</v>
      </c>
      <c r="DE27" s="15">
        <v>47593.348400000003</v>
      </c>
      <c r="DF27" s="15">
        <v>49490.894099999998</v>
      </c>
      <c r="DG27" s="15">
        <v>45978.679600000003</v>
      </c>
      <c r="DH27" s="15">
        <v>41992.036099999998</v>
      </c>
      <c r="DI27" s="15">
        <v>41262.215799999998</v>
      </c>
      <c r="DJ27" s="15">
        <v>42530.467299999997</v>
      </c>
      <c r="DK27" s="15">
        <v>40423.264300000003</v>
      </c>
      <c r="DL27" s="15">
        <v>42485.024100000002</v>
      </c>
      <c r="DM27" s="15">
        <v>43068.885300000002</v>
      </c>
      <c r="DN27" s="15">
        <v>42895.551500000001</v>
      </c>
      <c r="DO27" s="15">
        <v>40952.388500000001</v>
      </c>
      <c r="DP27" s="15">
        <v>34575.529600000002</v>
      </c>
      <c r="DQ27" s="15">
        <v>30397.273000000001</v>
      </c>
    </row>
    <row r="28" spans="1:121" x14ac:dyDescent="0.3">
      <c r="A28" t="s">
        <v>470</v>
      </c>
      <c r="B28" s="15">
        <v>836.97</v>
      </c>
      <c r="C28" s="15">
        <v>908.73329999999999</v>
      </c>
      <c r="D28" s="15">
        <v>1001.7182</v>
      </c>
      <c r="E28" s="15">
        <v>1109.1510000000001</v>
      </c>
      <c r="F28" s="15">
        <v>1066.9187999999999</v>
      </c>
      <c r="G28" s="15">
        <v>970.22929999999997</v>
      </c>
      <c r="H28" s="15">
        <v>902.80589999999995</v>
      </c>
      <c r="I28" s="15">
        <v>768.3297</v>
      </c>
      <c r="J28" s="15">
        <v>722.39290000000005</v>
      </c>
      <c r="K28" s="15">
        <v>759.822</v>
      </c>
      <c r="L28" s="15">
        <v>913.04780000000005</v>
      </c>
      <c r="M28" s="15">
        <v>905.99860000000001</v>
      </c>
      <c r="N28" s="15">
        <v>894.49739999999997</v>
      </c>
      <c r="O28" s="15">
        <v>910.82169999999996</v>
      </c>
      <c r="P28" s="15">
        <v>815.84400000000005</v>
      </c>
      <c r="Q28" s="15">
        <v>867.04290000000003</v>
      </c>
      <c r="R28" s="15">
        <v>889.67430000000002</v>
      </c>
      <c r="S28" s="15">
        <v>834.76530000000002</v>
      </c>
      <c r="T28" s="15">
        <v>761.30600000000004</v>
      </c>
      <c r="U28" s="15">
        <v>970.9248</v>
      </c>
      <c r="V28" s="15">
        <v>1051.8043</v>
      </c>
      <c r="W28" s="15">
        <v>1075.1777</v>
      </c>
      <c r="X28" s="15">
        <v>1159.3963000000001</v>
      </c>
      <c r="Y28" s="15">
        <v>1190.9319</v>
      </c>
      <c r="Z28" s="15">
        <v>1223.5805</v>
      </c>
      <c r="AA28" s="15">
        <v>1228.4036000000001</v>
      </c>
      <c r="AB28" s="15">
        <v>1296.6687999999999</v>
      </c>
      <c r="AC28" s="15">
        <v>1205.0300999999999</v>
      </c>
      <c r="AD28" s="15">
        <v>866.30089999999996</v>
      </c>
      <c r="AE28" s="15">
        <v>987.62009999999998</v>
      </c>
      <c r="AF28" s="15">
        <v>982.42600000000004</v>
      </c>
      <c r="AG28" s="15">
        <v>1072.9517000000001</v>
      </c>
      <c r="AH28" s="15">
        <v>985.76509999999996</v>
      </c>
      <c r="AI28" s="15">
        <v>1089.6469999999999</v>
      </c>
      <c r="AJ28" s="15">
        <v>1052.9173000000001</v>
      </c>
      <c r="AK28" s="15">
        <v>1008.3964999999999</v>
      </c>
      <c r="AL28" s="15">
        <v>937.90520000000004</v>
      </c>
      <c r="AM28" s="15">
        <v>891.15840000000003</v>
      </c>
      <c r="AN28" s="15">
        <v>956.08450000000005</v>
      </c>
      <c r="AO28" s="15">
        <v>917.49980000000005</v>
      </c>
      <c r="AP28" s="15">
        <v>1082.2268999999999</v>
      </c>
      <c r="AQ28" s="15">
        <v>1174.9785999999999</v>
      </c>
      <c r="AR28" s="15">
        <v>1095.5831000000001</v>
      </c>
      <c r="AS28" s="15">
        <v>1076.2908</v>
      </c>
      <c r="AT28" s="15">
        <v>1098.1802</v>
      </c>
      <c r="AU28" s="15">
        <v>986.87810000000002</v>
      </c>
      <c r="AV28" s="15">
        <v>1182.3987</v>
      </c>
      <c r="AW28" s="15">
        <v>1196.4970000000001</v>
      </c>
      <c r="AX28" s="15">
        <v>1277.5053</v>
      </c>
      <c r="AY28" s="15">
        <v>1380.1774</v>
      </c>
      <c r="AZ28" s="15">
        <v>1457.4228000000001</v>
      </c>
      <c r="BA28" s="15">
        <v>1621.3918000000001</v>
      </c>
      <c r="BB28" s="15">
        <v>1715.3959</v>
      </c>
      <c r="BC28" s="15">
        <v>1714.3195000000001</v>
      </c>
      <c r="BD28" s="15">
        <v>1708.8225</v>
      </c>
      <c r="BE28" s="15">
        <v>1504.4422</v>
      </c>
      <c r="BF28" s="15">
        <v>1450.954</v>
      </c>
      <c r="BG28" s="15">
        <v>1371.6989000000001</v>
      </c>
      <c r="BH28" s="15">
        <v>1277.1352999999999</v>
      </c>
      <c r="BI28" s="15">
        <v>1231.0856000000001</v>
      </c>
      <c r="BJ28" s="15">
        <v>1206.2619999999999</v>
      </c>
      <c r="BK28" s="15">
        <v>1095.1923999999999</v>
      </c>
      <c r="BL28" s="15">
        <v>794.18889999999999</v>
      </c>
      <c r="BM28" s="15">
        <v>1055.0817999999999</v>
      </c>
      <c r="BN28" s="15">
        <v>1003.1125</v>
      </c>
      <c r="BO28" s="15">
        <v>1035.8561</v>
      </c>
      <c r="BP28" s="15">
        <v>1009.7157</v>
      </c>
      <c r="BQ28" s="15">
        <v>1302.4879000000001</v>
      </c>
      <c r="BR28" s="15">
        <v>1327.2342000000001</v>
      </c>
      <c r="BS28" s="15">
        <v>1347.4494</v>
      </c>
      <c r="BT28" s="15">
        <v>1350.2376999999999</v>
      </c>
      <c r="BU28" s="15">
        <v>1325.4915000000001</v>
      </c>
      <c r="BV28" s="15">
        <v>1301.0938000000001</v>
      </c>
      <c r="BW28" s="15">
        <v>1411.5804000000001</v>
      </c>
      <c r="BX28" s="15">
        <v>1494.184</v>
      </c>
      <c r="BY28" s="15">
        <v>1449.2226000000001</v>
      </c>
      <c r="BZ28" s="15">
        <v>1345.4982</v>
      </c>
      <c r="CA28" s="15">
        <v>1309.7342000000001</v>
      </c>
      <c r="CB28" s="15">
        <v>1209.5507</v>
      </c>
      <c r="CC28" s="15">
        <v>1196.7090000000001</v>
      </c>
      <c r="CD28" s="15">
        <v>1166.9259</v>
      </c>
      <c r="CE28" s="15">
        <v>1177.2679000000001</v>
      </c>
      <c r="CF28" s="15">
        <v>1080.7422999999999</v>
      </c>
      <c r="CG28" s="15">
        <v>1095.9105999999999</v>
      </c>
      <c r="CH28" s="15">
        <v>1061.4372000000001</v>
      </c>
      <c r="CI28" s="15">
        <v>1047.3030000000001</v>
      </c>
      <c r="CJ28" s="15">
        <v>1084.5344</v>
      </c>
      <c r="CK28" s="15">
        <v>1025.5848000000001</v>
      </c>
      <c r="CL28" s="15">
        <v>1020.069</v>
      </c>
      <c r="CM28" s="15">
        <v>973.5299</v>
      </c>
      <c r="CN28" s="15">
        <v>1059.3687</v>
      </c>
      <c r="CO28" s="15">
        <v>1066.2634</v>
      </c>
      <c r="CP28" s="15">
        <v>970.42729999999995</v>
      </c>
      <c r="CQ28" s="15">
        <v>992.14549999999997</v>
      </c>
      <c r="CR28" s="15">
        <v>972.84040000000005</v>
      </c>
      <c r="CS28" s="15">
        <v>919.06190000000004</v>
      </c>
      <c r="CT28" s="15">
        <v>1092.808</v>
      </c>
      <c r="CU28" s="15">
        <v>1050.0608999999999</v>
      </c>
      <c r="CV28" s="15">
        <v>1126.5920000000001</v>
      </c>
      <c r="CW28" s="15">
        <v>1023.5164</v>
      </c>
      <c r="CX28" s="15">
        <v>927.33550000000002</v>
      </c>
      <c r="CY28" s="15">
        <v>927.33550000000002</v>
      </c>
      <c r="CZ28" s="15">
        <v>1106.5974000000001</v>
      </c>
      <c r="DA28" s="15">
        <v>1223.4622999999999</v>
      </c>
      <c r="DB28" s="15">
        <v>1195.8835999999999</v>
      </c>
      <c r="DC28" s="15">
        <v>1266.2094</v>
      </c>
      <c r="DD28" s="15">
        <v>1412.0319999999999</v>
      </c>
      <c r="DE28" s="15">
        <v>1403.4137000000001</v>
      </c>
      <c r="DF28" s="15">
        <v>1610.5989999999999</v>
      </c>
      <c r="DG28" s="15">
        <v>1605.0833</v>
      </c>
      <c r="DH28" s="15">
        <v>1730.5666000000001</v>
      </c>
      <c r="DI28" s="15">
        <v>1549.5809999999999</v>
      </c>
      <c r="DJ28" s="15">
        <v>1410.9978000000001</v>
      </c>
      <c r="DK28" s="15">
        <v>1419.9609</v>
      </c>
      <c r="DL28" s="15">
        <v>1344.4640999999999</v>
      </c>
      <c r="DM28" s="15">
        <v>1240.3543</v>
      </c>
      <c r="DN28" s="15">
        <v>1267.3603000000001</v>
      </c>
      <c r="DO28" s="15">
        <v>1247.1465000000001</v>
      </c>
      <c r="DP28" s="15">
        <v>1302.4504999999999</v>
      </c>
      <c r="DQ28" s="15">
        <v>1232.1564000000001</v>
      </c>
    </row>
    <row r="29" spans="1:121" x14ac:dyDescent="0.3">
      <c r="A29" t="s">
        <v>471</v>
      </c>
      <c r="B29" s="15">
        <v>472.36</v>
      </c>
      <c r="C29" s="15">
        <v>521.25660000000005</v>
      </c>
      <c r="D29" s="15">
        <v>400.93389999999999</v>
      </c>
      <c r="E29" s="15">
        <v>486.39280000000002</v>
      </c>
      <c r="F29" s="15">
        <v>483.84179999999998</v>
      </c>
      <c r="G29" s="15">
        <v>473.6377</v>
      </c>
      <c r="H29" s="15">
        <v>465.98469999999998</v>
      </c>
      <c r="I29" s="15">
        <v>512.32809999999995</v>
      </c>
      <c r="J29" s="15">
        <v>510.2022</v>
      </c>
      <c r="K29" s="15">
        <v>557.39589999999998</v>
      </c>
      <c r="L29" s="15">
        <v>605.44000000000005</v>
      </c>
      <c r="M29" s="15">
        <v>552.71910000000003</v>
      </c>
      <c r="N29" s="15">
        <v>491.4948</v>
      </c>
      <c r="O29" s="15">
        <v>503.82470000000001</v>
      </c>
      <c r="P29" s="15">
        <v>471.08670000000001</v>
      </c>
      <c r="Q29" s="15">
        <v>494.471</v>
      </c>
      <c r="R29" s="15">
        <v>567.1748</v>
      </c>
      <c r="S29" s="15">
        <v>568.45029999999997</v>
      </c>
      <c r="T29" s="15">
        <v>572.702</v>
      </c>
      <c r="U29" s="15">
        <v>485.1173</v>
      </c>
      <c r="V29" s="15">
        <v>482.56630000000001</v>
      </c>
      <c r="W29" s="15">
        <v>467.68540000000002</v>
      </c>
      <c r="X29" s="15">
        <v>395.4067</v>
      </c>
      <c r="Y29" s="15">
        <v>385.20269999999999</v>
      </c>
      <c r="Z29" s="15">
        <v>385.20269999999999</v>
      </c>
      <c r="AA29" s="15">
        <v>377.12450000000001</v>
      </c>
      <c r="AB29" s="15">
        <v>425.59370000000001</v>
      </c>
      <c r="AC29" s="15">
        <v>405.18560000000002</v>
      </c>
      <c r="AD29" s="15">
        <v>356.2912</v>
      </c>
      <c r="AE29" s="15">
        <v>362.24360000000001</v>
      </c>
      <c r="AF29" s="15">
        <v>360.11770000000001</v>
      </c>
      <c r="AG29" s="15">
        <v>377.54969999999997</v>
      </c>
      <c r="AH29" s="15">
        <v>423.04270000000002</v>
      </c>
      <c r="AI29" s="15">
        <v>415.81479999999999</v>
      </c>
      <c r="AJ29" s="15">
        <v>422.19240000000002</v>
      </c>
      <c r="AK29" s="15">
        <v>431.12090000000001</v>
      </c>
      <c r="AL29" s="15">
        <v>397.10739999999998</v>
      </c>
      <c r="AM29" s="15">
        <v>377.54969999999997</v>
      </c>
      <c r="AN29" s="15">
        <v>363.51909999999998</v>
      </c>
      <c r="AO29" s="15">
        <v>369.04629999999997</v>
      </c>
      <c r="AP29" s="15">
        <v>309.52269999999999</v>
      </c>
      <c r="AQ29" s="15">
        <v>308.67239999999998</v>
      </c>
      <c r="AR29" s="15">
        <v>330.35590000000002</v>
      </c>
      <c r="AS29" s="15">
        <v>327.80489999999998</v>
      </c>
      <c r="AT29" s="15">
        <v>335.45800000000003</v>
      </c>
      <c r="AU29" s="15">
        <v>289.53980000000001</v>
      </c>
      <c r="AV29" s="15">
        <v>284.86290000000002</v>
      </c>
      <c r="AW29" s="15">
        <v>259.77800000000002</v>
      </c>
      <c r="AX29" s="15">
        <v>270.83240000000001</v>
      </c>
      <c r="AY29" s="15">
        <v>285.7133</v>
      </c>
      <c r="AZ29" s="15">
        <v>335.03280000000001</v>
      </c>
      <c r="BA29" s="15">
        <v>336.73349999999999</v>
      </c>
      <c r="BB29" s="15">
        <v>239.3699</v>
      </c>
      <c r="BC29" s="15">
        <v>240.22020000000001</v>
      </c>
      <c r="BD29" s="15">
        <v>230.8665</v>
      </c>
      <c r="BE29" s="15">
        <v>229.59100000000001</v>
      </c>
      <c r="BF29" s="15">
        <v>241.4957</v>
      </c>
      <c r="BG29" s="15">
        <v>261.47859999999997</v>
      </c>
      <c r="BH29" s="15">
        <v>283.5874</v>
      </c>
      <c r="BI29" s="15">
        <v>303.99549999999999</v>
      </c>
      <c r="BJ29" s="15">
        <v>277.2099</v>
      </c>
      <c r="BK29" s="15">
        <v>249.14879999999999</v>
      </c>
      <c r="BL29" s="15">
        <v>193.8768</v>
      </c>
      <c r="BM29" s="15">
        <v>219.387</v>
      </c>
      <c r="BN29" s="15">
        <v>241.92089999999999</v>
      </c>
      <c r="BO29" s="15">
        <v>252.9753</v>
      </c>
      <c r="BP29" s="15">
        <v>291.66559999999998</v>
      </c>
      <c r="BQ29" s="15">
        <v>290.39010000000002</v>
      </c>
      <c r="BR29" s="15">
        <v>341.04020000000003</v>
      </c>
      <c r="BS29" s="15">
        <v>338.38839999999999</v>
      </c>
      <c r="BT29" s="15">
        <v>383.47149999999999</v>
      </c>
      <c r="BU29" s="15">
        <v>424.31139999999999</v>
      </c>
      <c r="BV29" s="15">
        <v>434.91919999999999</v>
      </c>
      <c r="BW29" s="15">
        <v>455.6044</v>
      </c>
      <c r="BX29" s="15">
        <v>474.69839999999999</v>
      </c>
      <c r="BY29" s="15">
        <v>480.53269999999998</v>
      </c>
      <c r="BZ29" s="15">
        <v>506.52179999999998</v>
      </c>
      <c r="CA29" s="15">
        <v>468.33370000000002</v>
      </c>
      <c r="CB29" s="15">
        <v>452.95249999999999</v>
      </c>
      <c r="CC29" s="15">
        <v>524.02459999999996</v>
      </c>
      <c r="CD29" s="15">
        <v>528.36170000000004</v>
      </c>
      <c r="CE29" s="15">
        <v>541.24860000000001</v>
      </c>
      <c r="CF29" s="15">
        <v>508.49439999999998</v>
      </c>
      <c r="CG29" s="15">
        <v>527.28779999999995</v>
      </c>
      <c r="CH29" s="15">
        <v>516.54870000000005</v>
      </c>
      <c r="CI29" s="15">
        <v>510.1053</v>
      </c>
      <c r="CJ29" s="15">
        <v>490.238</v>
      </c>
      <c r="CK29" s="15">
        <v>461.77949999999998</v>
      </c>
      <c r="CL29" s="15">
        <v>449.96660000000003</v>
      </c>
      <c r="CM29" s="15">
        <v>401.10379999999998</v>
      </c>
      <c r="CN29" s="15">
        <v>390.90170000000001</v>
      </c>
      <c r="CO29" s="15">
        <v>355.99979999999999</v>
      </c>
      <c r="CP29" s="15">
        <v>320.02390000000003</v>
      </c>
      <c r="CQ29" s="15">
        <v>329.6891</v>
      </c>
      <c r="CR29" s="15">
        <v>398.41910000000001</v>
      </c>
      <c r="CS29" s="15">
        <v>436.00580000000002</v>
      </c>
      <c r="CT29" s="15">
        <v>456.41</v>
      </c>
      <c r="CU29" s="15">
        <v>487.19819999999999</v>
      </c>
      <c r="CV29" s="15">
        <v>488.81150000000002</v>
      </c>
      <c r="CW29" s="15">
        <v>460.84870000000001</v>
      </c>
      <c r="CX29" s="15">
        <v>449.55599999999998</v>
      </c>
      <c r="CY29" s="15">
        <v>453.858</v>
      </c>
      <c r="CZ29" s="15">
        <v>476.98099999999999</v>
      </c>
      <c r="DA29" s="15">
        <v>587.7568</v>
      </c>
      <c r="DB29" s="15">
        <v>553.34100000000001</v>
      </c>
      <c r="DC29" s="15">
        <v>573.23770000000002</v>
      </c>
      <c r="DD29" s="15">
        <v>639.91819999999996</v>
      </c>
      <c r="DE29" s="15">
        <v>774.35479999999995</v>
      </c>
      <c r="DF29" s="15">
        <v>825.08510000000001</v>
      </c>
      <c r="DG29" s="15">
        <v>918.31809999999996</v>
      </c>
      <c r="DH29" s="15">
        <v>1004.5452</v>
      </c>
      <c r="DI29" s="15">
        <v>1020.1738</v>
      </c>
      <c r="DJ29" s="15">
        <v>1167.2987000000001</v>
      </c>
      <c r="DK29" s="15">
        <v>1445.3810000000001</v>
      </c>
      <c r="DL29" s="15">
        <v>1395.2615000000001</v>
      </c>
      <c r="DM29" s="15">
        <v>1269.9283</v>
      </c>
      <c r="DN29" s="15">
        <v>1337.4954</v>
      </c>
      <c r="DO29" s="15">
        <v>1678.6536000000001</v>
      </c>
      <c r="DP29" s="15">
        <v>1708.5603000000001</v>
      </c>
      <c r="DQ29" s="15">
        <v>1443.2765999999999</v>
      </c>
    </row>
    <row r="30" spans="1:121" x14ac:dyDescent="0.3">
      <c r="A30" t="s">
        <v>472</v>
      </c>
      <c r="B30" s="15">
        <v>3218.55</v>
      </c>
      <c r="C30" s="15">
        <v>3078.2703999999999</v>
      </c>
      <c r="D30" s="15">
        <v>3062.6882999999998</v>
      </c>
      <c r="E30" s="15">
        <v>3156.7249999999999</v>
      </c>
      <c r="F30" s="15">
        <v>3029.4376999999999</v>
      </c>
      <c r="G30" s="15">
        <v>2942.1550000000002</v>
      </c>
      <c r="H30" s="15">
        <v>2990.4722000000002</v>
      </c>
      <c r="I30" s="15">
        <v>2833.0515999999998</v>
      </c>
      <c r="J30" s="15">
        <v>2848.1183000000001</v>
      </c>
      <c r="K30" s="15">
        <v>2790.9688999999998</v>
      </c>
      <c r="L30" s="15">
        <v>2463.1390999999999</v>
      </c>
      <c r="M30" s="15">
        <v>2465.2172999999998</v>
      </c>
      <c r="N30" s="15">
        <v>2288.0542</v>
      </c>
      <c r="O30" s="15">
        <v>2571.723</v>
      </c>
      <c r="P30" s="15">
        <v>2690.6977000000002</v>
      </c>
      <c r="Q30" s="15">
        <v>2789.9297999999999</v>
      </c>
      <c r="R30" s="15">
        <v>2759.2768999999998</v>
      </c>
      <c r="S30" s="15">
        <v>2990.4722000000002</v>
      </c>
      <c r="T30" s="15">
        <v>2914.0999000000002</v>
      </c>
      <c r="U30" s="15">
        <v>2617.9621000000002</v>
      </c>
      <c r="V30" s="15">
        <v>2688.6194999999998</v>
      </c>
      <c r="W30" s="15">
        <v>2557.1759000000002</v>
      </c>
      <c r="X30" s="15">
        <v>2317.1484</v>
      </c>
      <c r="Y30" s="15">
        <v>2527.5587999999998</v>
      </c>
      <c r="Z30" s="15">
        <v>2451.7060000000001</v>
      </c>
      <c r="AA30" s="15">
        <v>2310.3912999999998</v>
      </c>
      <c r="AB30" s="15">
        <v>2384.5554999999999</v>
      </c>
      <c r="AC30" s="15">
        <v>2327.9367999999999</v>
      </c>
      <c r="AD30" s="15">
        <v>2423.9863</v>
      </c>
      <c r="AE30" s="15">
        <v>2403.7654000000002</v>
      </c>
      <c r="AF30" s="15">
        <v>2416.9090000000001</v>
      </c>
      <c r="AG30" s="15">
        <v>2041.3049000000001</v>
      </c>
      <c r="AH30" s="15">
        <v>1921.4957999999999</v>
      </c>
      <c r="AI30" s="15">
        <v>2012.49</v>
      </c>
      <c r="AJ30" s="15">
        <v>2036.7552000000001</v>
      </c>
      <c r="AK30" s="15">
        <v>2178.3018000000002</v>
      </c>
      <c r="AL30" s="15">
        <v>2249.5807</v>
      </c>
      <c r="AM30" s="15">
        <v>2303.1662000000001</v>
      </c>
      <c r="AN30" s="15">
        <v>2237.9535999999998</v>
      </c>
      <c r="AO30" s="15">
        <v>2330.9699999999998</v>
      </c>
      <c r="AP30" s="15">
        <v>2400.7323000000001</v>
      </c>
      <c r="AQ30" s="15">
        <v>2308.7269999999999</v>
      </c>
      <c r="AR30" s="15">
        <v>2313.2766999999999</v>
      </c>
      <c r="AS30" s="15">
        <v>2505.3757000000001</v>
      </c>
      <c r="AT30" s="15">
        <v>2536.2127</v>
      </c>
      <c r="AU30" s="15">
        <v>2477.5718999999999</v>
      </c>
      <c r="AV30" s="15">
        <v>2097.4180000000001</v>
      </c>
      <c r="AW30" s="15">
        <v>1911.3852999999999</v>
      </c>
      <c r="AX30" s="15">
        <v>2028.6668</v>
      </c>
      <c r="AY30" s="15">
        <v>2081.2413000000001</v>
      </c>
      <c r="AZ30" s="15">
        <v>2061.5259000000001</v>
      </c>
      <c r="BA30" s="15">
        <v>1965.9819</v>
      </c>
      <c r="BB30" s="15">
        <v>2056.4706000000001</v>
      </c>
      <c r="BC30" s="15">
        <v>2014.0065999999999</v>
      </c>
      <c r="BD30" s="15">
        <v>2122.6941999999999</v>
      </c>
      <c r="BE30" s="15">
        <v>2233.9095000000002</v>
      </c>
      <c r="BF30" s="15">
        <v>2245.0309999999999</v>
      </c>
      <c r="BG30" s="15">
        <v>2208.1277</v>
      </c>
      <c r="BH30" s="15">
        <v>2453.3067999999998</v>
      </c>
      <c r="BI30" s="15">
        <v>2321.8706000000002</v>
      </c>
      <c r="BJ30" s="15">
        <v>2387.0830999999998</v>
      </c>
      <c r="BK30" s="15">
        <v>2302.1552000000001</v>
      </c>
      <c r="BL30" s="15">
        <v>1158.1549</v>
      </c>
      <c r="BM30" s="15">
        <v>1344.1876999999999</v>
      </c>
      <c r="BN30" s="15">
        <v>1476.1294</v>
      </c>
      <c r="BO30" s="15">
        <v>1513.3172999999999</v>
      </c>
      <c r="BP30" s="15">
        <v>1560.1786999999999</v>
      </c>
      <c r="BQ30" s="15">
        <v>1540.3135</v>
      </c>
      <c r="BR30" s="15">
        <v>1398.2012</v>
      </c>
      <c r="BS30" s="15">
        <v>1364.0739000000001</v>
      </c>
      <c r="BT30" s="15">
        <v>1763.9238</v>
      </c>
      <c r="BU30" s="15">
        <v>1718.5905</v>
      </c>
      <c r="BV30" s="15">
        <v>1763.4145000000001</v>
      </c>
      <c r="BW30" s="15">
        <v>1871.3994</v>
      </c>
      <c r="BX30" s="15">
        <v>1849.4967999999999</v>
      </c>
      <c r="BY30" s="15">
        <v>1867.3244999999999</v>
      </c>
      <c r="BZ30" s="15">
        <v>1978.3656000000001</v>
      </c>
      <c r="CA30" s="15">
        <v>2082.2757000000001</v>
      </c>
      <c r="CB30" s="15">
        <v>2326.7698999999998</v>
      </c>
      <c r="CC30" s="15">
        <v>2398.59</v>
      </c>
      <c r="CD30" s="15">
        <v>2408.7773000000002</v>
      </c>
      <c r="CE30" s="15">
        <v>2719.4886999999999</v>
      </c>
      <c r="CF30" s="15">
        <v>2709.8108000000002</v>
      </c>
      <c r="CG30" s="15">
        <v>2792.8368999999998</v>
      </c>
      <c r="CH30" s="15">
        <v>2849.3762000000002</v>
      </c>
      <c r="CI30" s="15">
        <v>2875.3537000000001</v>
      </c>
      <c r="CJ30" s="15">
        <v>2994.5446999999999</v>
      </c>
      <c r="CK30" s="15">
        <v>2871.2788</v>
      </c>
      <c r="CL30" s="15">
        <v>2554.9645</v>
      </c>
      <c r="CM30" s="15">
        <v>2133.212</v>
      </c>
      <c r="CN30" s="15">
        <v>2487.7285999999999</v>
      </c>
      <c r="CO30" s="15">
        <v>2460.223</v>
      </c>
      <c r="CP30" s="15">
        <v>2356.3128999999999</v>
      </c>
      <c r="CQ30" s="15">
        <v>2469.3915000000002</v>
      </c>
      <c r="CR30" s="15">
        <v>2538.6648</v>
      </c>
      <c r="CS30" s="15">
        <v>2517.7809999999999</v>
      </c>
      <c r="CT30" s="15">
        <v>2863.6383999999998</v>
      </c>
      <c r="CU30" s="15">
        <v>3006.7694000000001</v>
      </c>
      <c r="CV30" s="15">
        <v>2808.6271999999999</v>
      </c>
      <c r="CW30" s="15">
        <v>2954.3049999999998</v>
      </c>
      <c r="CX30" s="15">
        <v>3078.5895</v>
      </c>
      <c r="CY30" s="15">
        <v>3167.7280999999998</v>
      </c>
      <c r="CZ30" s="15">
        <v>3336.8366000000001</v>
      </c>
      <c r="DA30" s="15">
        <v>3482.5144</v>
      </c>
      <c r="DB30" s="15">
        <v>3403.0536999999999</v>
      </c>
      <c r="DC30" s="15">
        <v>3298.6343000000002</v>
      </c>
      <c r="DD30" s="15">
        <v>3401.5255999999999</v>
      </c>
      <c r="DE30" s="15">
        <v>3900.3663000000001</v>
      </c>
      <c r="DF30" s="15">
        <v>3816.17</v>
      </c>
      <c r="DG30" s="15">
        <v>4156.7822999999999</v>
      </c>
      <c r="DH30" s="15">
        <v>4268.8617000000004</v>
      </c>
      <c r="DI30" s="15">
        <v>3874.67</v>
      </c>
      <c r="DJ30" s="15">
        <v>3847.3335000000002</v>
      </c>
      <c r="DK30" s="15">
        <v>3853.3474999999999</v>
      </c>
      <c r="DL30" s="15">
        <v>4264.4879000000001</v>
      </c>
      <c r="DM30" s="15">
        <v>4718.2731999999996</v>
      </c>
      <c r="DN30" s="15">
        <v>4683.2825000000003</v>
      </c>
      <c r="DO30" s="15">
        <v>3952.8523</v>
      </c>
      <c r="DP30" s="15">
        <v>3903.6466</v>
      </c>
      <c r="DQ30" s="15">
        <v>3512.7352000000001</v>
      </c>
    </row>
    <row r="31" spans="1:121" x14ac:dyDescent="0.3">
      <c r="A31" t="s">
        <v>473</v>
      </c>
      <c r="B31" s="15">
        <v>11229.14</v>
      </c>
      <c r="C31" s="15">
        <v>10486.5391</v>
      </c>
      <c r="D31" s="15">
        <v>10920.6343</v>
      </c>
      <c r="E31" s="15">
        <v>10772.2014</v>
      </c>
      <c r="F31" s="15">
        <v>10305.2695</v>
      </c>
      <c r="G31" s="15">
        <v>10141.4337</v>
      </c>
      <c r="H31" s="15">
        <v>10349.2672</v>
      </c>
      <c r="I31" s="15">
        <v>10159.998799999999</v>
      </c>
      <c r="J31" s="15">
        <v>10020.686299999999</v>
      </c>
      <c r="K31" s="15">
        <v>9406.3860000000004</v>
      </c>
      <c r="L31" s="15">
        <v>9171.6358</v>
      </c>
      <c r="M31" s="15">
        <v>9896.9899000000005</v>
      </c>
      <c r="N31" s="15">
        <v>10106.2592</v>
      </c>
      <c r="O31" s="15">
        <v>9680.6175999999996</v>
      </c>
      <c r="P31" s="15">
        <v>10711.9799</v>
      </c>
      <c r="Q31" s="15">
        <v>9914.5921999999991</v>
      </c>
      <c r="R31" s="15">
        <v>10351.2381</v>
      </c>
      <c r="S31" s="15">
        <v>11394.0028</v>
      </c>
      <c r="T31" s="15">
        <v>12033.9944</v>
      </c>
      <c r="U31" s="15">
        <v>11699.1405</v>
      </c>
      <c r="V31" s="15">
        <v>11945.0951</v>
      </c>
      <c r="W31" s="15">
        <v>12132.1209</v>
      </c>
      <c r="X31" s="15">
        <v>11574.867399999999</v>
      </c>
      <c r="Y31" s="15">
        <v>11811.996499999999</v>
      </c>
      <c r="Z31" s="15">
        <v>11622.7343</v>
      </c>
      <c r="AA31" s="15">
        <v>11563.4347</v>
      </c>
      <c r="AB31" s="15">
        <v>11682.034</v>
      </c>
      <c r="AC31" s="15">
        <v>12359.176799999999</v>
      </c>
      <c r="AD31" s="15">
        <v>12575.6922</v>
      </c>
      <c r="AE31" s="15">
        <v>12264.266100000001</v>
      </c>
      <c r="AF31" s="15">
        <v>13046.8712</v>
      </c>
      <c r="AG31" s="15">
        <v>13409.4565</v>
      </c>
      <c r="AH31" s="15">
        <v>12956.9997</v>
      </c>
      <c r="AI31" s="15">
        <v>13483.9071</v>
      </c>
      <c r="AJ31" s="15">
        <v>13170.8325</v>
      </c>
      <c r="AK31" s="15">
        <v>13579.999400000001</v>
      </c>
      <c r="AL31" s="15">
        <v>12736.7456</v>
      </c>
      <c r="AM31" s="15">
        <v>12290.277400000001</v>
      </c>
      <c r="AN31" s="15">
        <v>12420.497300000001</v>
      </c>
      <c r="AO31" s="15">
        <v>12091.7071</v>
      </c>
      <c r="AP31" s="15">
        <v>12408.032800000001</v>
      </c>
      <c r="AQ31" s="15">
        <v>12237.465</v>
      </c>
      <c r="AR31" s="15">
        <v>12235.7873</v>
      </c>
      <c r="AS31" s="15">
        <v>12431.039199999999</v>
      </c>
      <c r="AT31" s="15">
        <v>12130.4133</v>
      </c>
      <c r="AU31" s="15">
        <v>11122.3459</v>
      </c>
      <c r="AV31" s="15">
        <v>11791.918600000001</v>
      </c>
      <c r="AW31" s="15">
        <v>10938.603999999999</v>
      </c>
      <c r="AX31" s="15">
        <v>11648.2125</v>
      </c>
      <c r="AY31" s="15">
        <v>12218.108700000001</v>
      </c>
      <c r="AZ31" s="15">
        <v>13140.404699999999</v>
      </c>
      <c r="BA31" s="15">
        <v>13022.236800000001</v>
      </c>
      <c r="BB31" s="15">
        <v>13420.2156</v>
      </c>
      <c r="BC31" s="15">
        <v>13975.534799999999</v>
      </c>
      <c r="BD31" s="15">
        <v>14582.8033</v>
      </c>
      <c r="BE31" s="15">
        <v>15372.730799999999</v>
      </c>
      <c r="BF31" s="15">
        <v>16600.8213</v>
      </c>
      <c r="BG31" s="15">
        <v>17294.193299999999</v>
      </c>
      <c r="BH31" s="15">
        <v>19121.131700000002</v>
      </c>
      <c r="BI31" s="15">
        <v>18608.848300000001</v>
      </c>
      <c r="BJ31" s="15">
        <v>19941.0236</v>
      </c>
      <c r="BK31" s="15">
        <v>20684.838299999999</v>
      </c>
      <c r="BL31" s="15">
        <v>18268.212200000002</v>
      </c>
      <c r="BM31" s="15">
        <v>20286.185300000001</v>
      </c>
      <c r="BN31" s="15">
        <v>20804.760900000001</v>
      </c>
      <c r="BO31" s="15">
        <v>20063.938600000001</v>
      </c>
      <c r="BP31" s="15">
        <v>17775.316599999998</v>
      </c>
      <c r="BQ31" s="15">
        <v>18495.497100000001</v>
      </c>
      <c r="BR31" s="15">
        <v>21895.8174</v>
      </c>
      <c r="BS31" s="15">
        <v>22588.259900000001</v>
      </c>
      <c r="BT31" s="15">
        <v>25823.406299999999</v>
      </c>
      <c r="BU31" s="15">
        <v>22225.101699999999</v>
      </c>
      <c r="BV31" s="15">
        <v>23478.929100000001</v>
      </c>
      <c r="BW31" s="15">
        <v>21822.628000000001</v>
      </c>
      <c r="BX31" s="15">
        <v>21701.434300000001</v>
      </c>
      <c r="BY31" s="15">
        <v>19551.5298</v>
      </c>
      <c r="BZ31" s="15">
        <v>22600.49</v>
      </c>
      <c r="CA31" s="15">
        <v>22483.1594</v>
      </c>
      <c r="CB31" s="15">
        <v>23058.3593</v>
      </c>
      <c r="CC31" s="15">
        <v>32800.726900000001</v>
      </c>
      <c r="CD31" s="15">
        <v>30028.859199999999</v>
      </c>
      <c r="CE31" s="15">
        <v>31835.074400000001</v>
      </c>
      <c r="CF31" s="15">
        <v>29781.391500000002</v>
      </c>
      <c r="CG31" s="15">
        <v>29075.578699999998</v>
      </c>
      <c r="CH31" s="15">
        <v>27333.291300000001</v>
      </c>
      <c r="CI31" s="15">
        <v>29239.4516</v>
      </c>
      <c r="CJ31" s="15">
        <v>32929.681600000004</v>
      </c>
      <c r="CK31" s="15">
        <v>29030.848999999998</v>
      </c>
      <c r="CL31" s="15">
        <v>28877.853599999999</v>
      </c>
      <c r="CM31" s="15">
        <v>28711.032899999998</v>
      </c>
      <c r="CN31" s="15">
        <v>31032.082699999999</v>
      </c>
      <c r="CO31" s="15">
        <v>31378.523499999999</v>
      </c>
      <c r="CP31" s="15">
        <v>27700.297500000001</v>
      </c>
      <c r="CQ31" s="15">
        <v>25378.138599999998</v>
      </c>
      <c r="CR31" s="15">
        <v>24376.4869</v>
      </c>
      <c r="CS31" s="15">
        <v>22007.536100000001</v>
      </c>
      <c r="CT31" s="15">
        <v>24880.025600000001</v>
      </c>
      <c r="CU31" s="15">
        <v>22902.4948</v>
      </c>
      <c r="CV31" s="15">
        <v>27352.016800000001</v>
      </c>
      <c r="CW31" s="15">
        <v>26847.833200000001</v>
      </c>
      <c r="CX31" s="15">
        <v>26385.908100000001</v>
      </c>
      <c r="CY31" s="15">
        <v>25082.354299999999</v>
      </c>
      <c r="CZ31" s="15">
        <v>25186.732800000002</v>
      </c>
      <c r="DA31" s="15">
        <v>22394.034199999998</v>
      </c>
      <c r="DB31" s="15">
        <v>19343.327399999998</v>
      </c>
      <c r="DC31" s="15">
        <v>19085.761600000002</v>
      </c>
      <c r="DD31" s="15">
        <v>22202.594499999999</v>
      </c>
      <c r="DE31" s="15">
        <v>23024.876700000001</v>
      </c>
      <c r="DF31" s="15">
        <v>23053.0576</v>
      </c>
      <c r="DG31" s="15">
        <v>20126.7107</v>
      </c>
      <c r="DH31" s="15">
        <v>20831.241300000002</v>
      </c>
      <c r="DI31" s="15">
        <v>19079.3596</v>
      </c>
      <c r="DJ31" s="15">
        <v>25086.669099999999</v>
      </c>
      <c r="DK31" s="15">
        <v>22311.529299999998</v>
      </c>
      <c r="DL31" s="15">
        <v>22173.112099999998</v>
      </c>
      <c r="DM31" s="15">
        <v>21777.6345</v>
      </c>
      <c r="DN31" s="15">
        <v>25139.194299999999</v>
      </c>
      <c r="DO31" s="15">
        <v>23610.0141</v>
      </c>
      <c r="DP31" s="15">
        <v>23972.5353</v>
      </c>
      <c r="DQ31" s="15">
        <v>21579.895700000001</v>
      </c>
    </row>
    <row r="32" spans="1:121" x14ac:dyDescent="0.3">
      <c r="A32" t="s">
        <v>474</v>
      </c>
      <c r="B32" s="15">
        <v>68198.61</v>
      </c>
      <c r="C32" s="15">
        <v>82796.643400000001</v>
      </c>
      <c r="D32" s="15">
        <v>84121.282099999997</v>
      </c>
      <c r="E32" s="15">
        <v>89602.811900000001</v>
      </c>
      <c r="F32" s="15">
        <v>101524.51</v>
      </c>
      <c r="G32" s="15">
        <v>95027.681100000002</v>
      </c>
      <c r="H32" s="15">
        <v>115043.9347</v>
      </c>
      <c r="I32" s="15">
        <v>104547.182</v>
      </c>
      <c r="J32" s="15">
        <v>81652.312399999995</v>
      </c>
      <c r="K32" s="15">
        <v>41494.731299999999</v>
      </c>
      <c r="L32" s="15">
        <v>41292.301299999999</v>
      </c>
      <c r="M32" s="15">
        <v>47691.149799999999</v>
      </c>
      <c r="N32" s="15">
        <v>43742.0481</v>
      </c>
      <c r="O32" s="15">
        <v>30879.161700000001</v>
      </c>
      <c r="P32" s="15">
        <v>11682.6162</v>
      </c>
      <c r="Q32" s="15">
        <v>14348.517</v>
      </c>
      <c r="R32" s="15">
        <v>12835.799800000001</v>
      </c>
      <c r="S32" s="15">
        <v>8935.9387999999999</v>
      </c>
      <c r="T32" s="15">
        <v>9975.3205999999991</v>
      </c>
      <c r="U32" s="15">
        <v>13237.626700000001</v>
      </c>
      <c r="V32" s="15">
        <v>11187.1674</v>
      </c>
      <c r="W32" s="15">
        <v>8319.9995999999992</v>
      </c>
      <c r="X32" s="15">
        <v>7384.5078000000003</v>
      </c>
      <c r="Y32" s="15">
        <v>6769.1320999999998</v>
      </c>
      <c r="Z32" s="15">
        <v>6244.1505999999999</v>
      </c>
      <c r="AA32" s="15">
        <v>6567.4835999999996</v>
      </c>
      <c r="AB32" s="15">
        <v>5109.7623999999996</v>
      </c>
      <c r="AC32" s="15">
        <v>4400.1697999999997</v>
      </c>
      <c r="AD32" s="15">
        <v>5705.6588000000002</v>
      </c>
      <c r="AE32" s="15">
        <v>7841.8018000000002</v>
      </c>
      <c r="AF32" s="15">
        <v>7145.9897000000001</v>
      </c>
      <c r="AG32" s="15">
        <v>5851.6724000000004</v>
      </c>
      <c r="AH32" s="15">
        <v>6231.5605999999998</v>
      </c>
      <c r="AI32" s="15">
        <v>5252.2157999999999</v>
      </c>
      <c r="AJ32" s="15">
        <v>7574.9026000000003</v>
      </c>
      <c r="AK32" s="15">
        <v>9133.1085000000003</v>
      </c>
      <c r="AL32" s="15">
        <v>7940.9241000000002</v>
      </c>
      <c r="AM32" s="15">
        <v>7329.0807000000004</v>
      </c>
      <c r="AN32" s="15">
        <v>7154.6617999999999</v>
      </c>
      <c r="AO32" s="15">
        <v>8086.0586000000003</v>
      </c>
      <c r="AP32" s="15">
        <v>9965.5064000000002</v>
      </c>
      <c r="AQ32" s="15">
        <v>10688.555700000001</v>
      </c>
      <c r="AR32" s="15">
        <v>9874.6885999999995</v>
      </c>
      <c r="AS32" s="15">
        <v>10537.2934</v>
      </c>
      <c r="AT32" s="15">
        <v>11596.6165</v>
      </c>
      <c r="AU32" s="15">
        <v>10530.301100000001</v>
      </c>
      <c r="AV32" s="15">
        <v>11294.751200000001</v>
      </c>
      <c r="AW32" s="15">
        <v>8832.2225999999991</v>
      </c>
      <c r="AX32" s="15">
        <v>11284.2575</v>
      </c>
      <c r="AY32" s="15">
        <v>10972.068600000001</v>
      </c>
      <c r="AZ32" s="15">
        <v>11572.776599999999</v>
      </c>
      <c r="BA32" s="15">
        <v>10860.227699999999</v>
      </c>
      <c r="BB32" s="15">
        <v>9884.6273000000001</v>
      </c>
      <c r="BC32" s="15">
        <v>11638.9197</v>
      </c>
      <c r="BD32" s="15">
        <v>11170.403899999999</v>
      </c>
      <c r="BE32" s="15">
        <v>9993.8302999999996</v>
      </c>
      <c r="BF32" s="15">
        <v>10180.5321</v>
      </c>
      <c r="BG32" s="15">
        <v>11533.2394</v>
      </c>
      <c r="BH32" s="15">
        <v>13223.219300000001</v>
      </c>
      <c r="BI32" s="15">
        <v>13699.001399999999</v>
      </c>
      <c r="BJ32" s="15">
        <v>12796.7775</v>
      </c>
      <c r="BK32" s="15">
        <v>10489.428900000001</v>
      </c>
      <c r="BL32" s="15">
        <v>7706.6967999999997</v>
      </c>
      <c r="BM32" s="15">
        <v>8886.9063000000006</v>
      </c>
      <c r="BN32" s="15">
        <v>8995.8880000000008</v>
      </c>
      <c r="BO32" s="15">
        <v>8811.4297000000006</v>
      </c>
      <c r="BP32" s="15">
        <v>8687.2751000000007</v>
      </c>
      <c r="BQ32" s="15">
        <v>7685.6018999999997</v>
      </c>
      <c r="BR32" s="15">
        <v>7348.3584000000001</v>
      </c>
      <c r="BS32" s="15">
        <v>7792.0999000000002</v>
      </c>
      <c r="BT32" s="15">
        <v>8562.6906999999992</v>
      </c>
      <c r="BU32" s="15">
        <v>9379.5380000000005</v>
      </c>
      <c r="BV32" s="15">
        <v>11588.5772</v>
      </c>
      <c r="BW32" s="15">
        <v>14242.574000000001</v>
      </c>
      <c r="BX32" s="15">
        <v>14180.221600000001</v>
      </c>
      <c r="BY32" s="15">
        <v>14073.5232</v>
      </c>
      <c r="BZ32" s="15">
        <v>13676.3773</v>
      </c>
      <c r="CA32" s="15">
        <v>13038.4331</v>
      </c>
      <c r="CB32" s="15">
        <v>13081.4406</v>
      </c>
      <c r="CC32" s="15">
        <v>13189.809800000001</v>
      </c>
      <c r="CD32" s="15">
        <v>12673.1252</v>
      </c>
      <c r="CE32" s="15">
        <v>12447.075699999999</v>
      </c>
      <c r="CF32" s="15">
        <v>10894.908600000001</v>
      </c>
      <c r="CG32" s="15">
        <v>12555.016600000001</v>
      </c>
      <c r="CH32" s="15">
        <v>11229.0862</v>
      </c>
      <c r="CI32" s="15">
        <v>10965.6217</v>
      </c>
      <c r="CJ32" s="15">
        <v>10271.5039</v>
      </c>
      <c r="CK32" s="15">
        <v>8778.9709999999995</v>
      </c>
      <c r="CL32" s="15">
        <v>4442.5856000000003</v>
      </c>
      <c r="CM32" s="15">
        <v>3889.5216999999998</v>
      </c>
      <c r="CN32" s="15">
        <v>2132.7303000000002</v>
      </c>
      <c r="CO32" s="15">
        <v>2835.9513999999999</v>
      </c>
      <c r="CP32" s="15">
        <v>3450.8897999999999</v>
      </c>
      <c r="CQ32" s="15">
        <v>3204.9144000000001</v>
      </c>
      <c r="CR32" s="15">
        <v>3412.4164999999998</v>
      </c>
      <c r="CS32" s="15">
        <v>3075.8791000000001</v>
      </c>
      <c r="CT32" s="15">
        <v>3694.6736000000001</v>
      </c>
      <c r="CU32" s="15">
        <v>4601.4926999999998</v>
      </c>
      <c r="CV32" s="15">
        <v>3964.3072000000002</v>
      </c>
      <c r="CW32" s="15">
        <v>3625.1208000000001</v>
      </c>
      <c r="CX32" s="15">
        <v>4051.884</v>
      </c>
      <c r="CY32" s="15">
        <v>3855.4731000000002</v>
      </c>
      <c r="CZ32" s="15">
        <v>4662.9400999999998</v>
      </c>
      <c r="DA32" s="15">
        <v>4109.6904999999997</v>
      </c>
      <c r="DB32" s="15">
        <v>4080.5437999999999</v>
      </c>
      <c r="DC32" s="15">
        <v>3439.3155000000002</v>
      </c>
      <c r="DD32" s="15">
        <v>3535.0880999999999</v>
      </c>
      <c r="DE32" s="15">
        <v>3882.0234</v>
      </c>
      <c r="DF32" s="15">
        <v>3849.1558</v>
      </c>
      <c r="DG32" s="15">
        <v>4666.3105999999998</v>
      </c>
      <c r="DH32" s="15">
        <v>5243.6615000000002</v>
      </c>
      <c r="DI32" s="15">
        <v>4403.2139999999999</v>
      </c>
      <c r="DJ32" s="15">
        <v>3282.8307</v>
      </c>
      <c r="DK32" s="15">
        <v>3499.2406999999998</v>
      </c>
      <c r="DL32" s="15">
        <v>3054.2957999999999</v>
      </c>
      <c r="DM32" s="15">
        <v>2887.0389</v>
      </c>
      <c r="DN32" s="15">
        <v>3989.1001000000001</v>
      </c>
      <c r="DO32" s="15">
        <v>4614.2035999999998</v>
      </c>
      <c r="DP32" s="15">
        <v>4302.8063000000002</v>
      </c>
      <c r="DQ32" s="15">
        <v>4202.1512000000002</v>
      </c>
    </row>
    <row r="33" spans="1:121" x14ac:dyDescent="0.3">
      <c r="A33" t="s">
        <v>475</v>
      </c>
      <c r="B33" s="15">
        <v>11159.11</v>
      </c>
      <c r="C33" s="15">
        <v>11883.018599999999</v>
      </c>
      <c r="D33" s="15">
        <v>12067.41</v>
      </c>
      <c r="E33" s="15">
        <v>11810.775900000001</v>
      </c>
      <c r="F33" s="15">
        <v>11986.6702</v>
      </c>
      <c r="G33" s="15">
        <v>12387.9905</v>
      </c>
      <c r="H33" s="15">
        <v>12579.7142</v>
      </c>
      <c r="I33" s="15">
        <v>12027.064</v>
      </c>
      <c r="J33" s="15">
        <v>11353.442499999999</v>
      </c>
      <c r="K33" s="15">
        <v>12592.4282</v>
      </c>
      <c r="L33" s="15">
        <v>12700.2024</v>
      </c>
      <c r="M33" s="15">
        <v>12002.686299999999</v>
      </c>
      <c r="N33" s="15">
        <v>10953.6098</v>
      </c>
      <c r="O33" s="15">
        <v>11062.847100000001</v>
      </c>
      <c r="P33" s="15">
        <v>11869.710999999999</v>
      </c>
      <c r="Q33" s="15">
        <v>12127.134</v>
      </c>
      <c r="R33" s="15">
        <v>12823.553599999999</v>
      </c>
      <c r="S33" s="15">
        <v>13449.975399999999</v>
      </c>
      <c r="T33" s="15">
        <v>14082.936400000001</v>
      </c>
      <c r="U33" s="15">
        <v>14407.749100000001</v>
      </c>
      <c r="V33" s="15">
        <v>14096.918600000001</v>
      </c>
      <c r="W33" s="15">
        <v>15668.212600000001</v>
      </c>
      <c r="X33" s="15">
        <v>15185.813399999999</v>
      </c>
      <c r="Y33" s="15">
        <v>16184.866099999999</v>
      </c>
      <c r="Z33" s="15">
        <v>16382.8431</v>
      </c>
      <c r="AA33" s="15">
        <v>17223.852900000002</v>
      </c>
      <c r="AB33" s="15">
        <v>18923.302299999999</v>
      </c>
      <c r="AC33" s="15">
        <v>19772.731500000002</v>
      </c>
      <c r="AD33" s="15">
        <v>20133.167300000001</v>
      </c>
      <c r="AE33" s="15">
        <v>19549.928500000002</v>
      </c>
      <c r="AF33" s="15">
        <v>18586.254499999999</v>
      </c>
      <c r="AG33" s="15">
        <v>20333.842100000002</v>
      </c>
      <c r="AH33" s="15">
        <v>19826.3089</v>
      </c>
      <c r="AI33" s="15">
        <v>20522.2523</v>
      </c>
      <c r="AJ33" s="15">
        <v>20756.336200000002</v>
      </c>
      <c r="AK33" s="15">
        <v>22021.120599999998</v>
      </c>
      <c r="AL33" s="15">
        <v>20738.7248</v>
      </c>
      <c r="AM33" s="15">
        <v>20275.436699999998</v>
      </c>
      <c r="AN33" s="15">
        <v>21081.1561</v>
      </c>
      <c r="AO33" s="15">
        <v>20562.807100000002</v>
      </c>
      <c r="AP33" s="15">
        <v>19369.686000000002</v>
      </c>
      <c r="AQ33" s="15">
        <v>19806.9899</v>
      </c>
      <c r="AR33" s="15">
        <v>20898.658899999999</v>
      </c>
      <c r="AS33" s="15">
        <v>19998.740900000001</v>
      </c>
      <c r="AT33" s="15">
        <v>20258.9755</v>
      </c>
      <c r="AU33" s="15">
        <v>19279.383099999999</v>
      </c>
      <c r="AV33" s="15">
        <v>19937.284800000001</v>
      </c>
      <c r="AW33" s="15">
        <v>18469.827099999999</v>
      </c>
      <c r="AX33" s="15">
        <v>20211.4712</v>
      </c>
      <c r="AY33" s="15">
        <v>20677.336299999999</v>
      </c>
      <c r="AZ33" s="15">
        <v>22004.954000000002</v>
      </c>
      <c r="BA33" s="15">
        <v>21819.018199999999</v>
      </c>
      <c r="BB33" s="15">
        <v>21960.3253</v>
      </c>
      <c r="BC33" s="15">
        <v>22104.7071</v>
      </c>
      <c r="BD33" s="15">
        <v>23036.258399999999</v>
      </c>
      <c r="BE33" s="15">
        <v>24733.965800000002</v>
      </c>
      <c r="BF33" s="15">
        <v>25989.721000000001</v>
      </c>
      <c r="BG33" s="15">
        <v>26126.280900000002</v>
      </c>
      <c r="BH33" s="15">
        <v>27378.698799999998</v>
      </c>
      <c r="BI33" s="15">
        <v>25668.6194</v>
      </c>
      <c r="BJ33" s="15">
        <v>28484.043099999999</v>
      </c>
      <c r="BK33" s="15">
        <v>26858.856899999999</v>
      </c>
      <c r="BL33" s="15">
        <v>21200.792300000001</v>
      </c>
      <c r="BM33" s="15">
        <v>22680.201000000001</v>
      </c>
      <c r="BN33" s="15">
        <v>23324.825199999999</v>
      </c>
      <c r="BO33" s="15">
        <v>23256.7336</v>
      </c>
      <c r="BP33" s="15">
        <v>23320.295600000001</v>
      </c>
      <c r="BQ33" s="15">
        <v>23692.491000000002</v>
      </c>
      <c r="BR33" s="15">
        <v>26441.034500000002</v>
      </c>
      <c r="BS33" s="15">
        <v>23870.358100000001</v>
      </c>
      <c r="BT33" s="15">
        <v>26974.418399999999</v>
      </c>
      <c r="BU33" s="15">
        <v>26321.5262</v>
      </c>
      <c r="BV33" s="15">
        <v>27873.6489</v>
      </c>
      <c r="BW33" s="15">
        <v>27028.3364</v>
      </c>
      <c r="BX33" s="15">
        <v>27944.3017</v>
      </c>
      <c r="BY33" s="15">
        <v>27575.3243</v>
      </c>
      <c r="BZ33" s="15">
        <v>27351.228500000001</v>
      </c>
      <c r="CA33" s="15">
        <v>28768.722900000001</v>
      </c>
      <c r="CB33" s="15">
        <v>28158.659199999998</v>
      </c>
      <c r="CC33" s="15">
        <v>29758.998200000002</v>
      </c>
      <c r="CD33" s="15">
        <v>29712.1407</v>
      </c>
      <c r="CE33" s="15">
        <v>30437.9326</v>
      </c>
      <c r="CF33" s="15">
        <v>31109.946899999999</v>
      </c>
      <c r="CG33" s="15">
        <v>32855.567199999998</v>
      </c>
      <c r="CH33" s="15">
        <v>32022.8105</v>
      </c>
      <c r="CI33" s="15">
        <v>32143.9221</v>
      </c>
      <c r="CJ33" s="15">
        <v>36621.883999999998</v>
      </c>
      <c r="CK33" s="15">
        <v>35447.161800000002</v>
      </c>
      <c r="CL33" s="15">
        <v>33388.083700000003</v>
      </c>
      <c r="CM33" s="15">
        <v>29303.1165</v>
      </c>
      <c r="CN33" s="15">
        <v>30395.152999999998</v>
      </c>
      <c r="CO33" s="15">
        <v>32751.2948</v>
      </c>
      <c r="CP33" s="15">
        <v>29476.663</v>
      </c>
      <c r="CQ33" s="15">
        <v>29554.411899999999</v>
      </c>
      <c r="CR33" s="15">
        <v>30257.350299999998</v>
      </c>
      <c r="CS33" s="15">
        <v>24990.619900000002</v>
      </c>
      <c r="CT33" s="15">
        <v>28060.385399999999</v>
      </c>
      <c r="CU33" s="15">
        <v>26790.734400000001</v>
      </c>
      <c r="CV33" s="15">
        <v>27218.3482</v>
      </c>
      <c r="CW33" s="15">
        <v>28132.901399999999</v>
      </c>
      <c r="CX33" s="15">
        <v>29100.318200000002</v>
      </c>
      <c r="CY33" s="15">
        <v>28779.121800000001</v>
      </c>
      <c r="CZ33" s="15">
        <v>28004.322400000001</v>
      </c>
      <c r="DA33" s="15">
        <v>25762.946499999998</v>
      </c>
      <c r="DB33" s="15">
        <v>23734.7137</v>
      </c>
      <c r="DC33" s="15">
        <v>18728.036800000002</v>
      </c>
      <c r="DD33" s="15">
        <v>21351.248100000001</v>
      </c>
      <c r="DE33" s="15">
        <v>24948.197400000001</v>
      </c>
      <c r="DF33" s="15">
        <v>25219.212299999999</v>
      </c>
      <c r="DG33" s="15">
        <v>23197.336500000001</v>
      </c>
      <c r="DH33" s="15">
        <v>25310.3675</v>
      </c>
      <c r="DI33" s="15">
        <v>22141.677100000001</v>
      </c>
      <c r="DJ33" s="15">
        <v>23612.375100000001</v>
      </c>
      <c r="DK33" s="15">
        <v>22479.864799999999</v>
      </c>
      <c r="DL33" s="15">
        <v>26123.126700000001</v>
      </c>
      <c r="DM33" s="15">
        <v>26005.268</v>
      </c>
      <c r="DN33" s="15">
        <v>28353.406900000002</v>
      </c>
      <c r="DO33" s="15">
        <v>28559.383699999998</v>
      </c>
      <c r="DP33" s="15">
        <v>29327.4902</v>
      </c>
      <c r="DQ33" s="15">
        <v>27405.237799999999</v>
      </c>
    </row>
    <row r="34" spans="1:121" x14ac:dyDescent="0.3">
      <c r="A34" t="s">
        <v>476</v>
      </c>
      <c r="B34" s="15">
        <v>1035.06</v>
      </c>
      <c r="C34" s="15">
        <v>1050.278</v>
      </c>
      <c r="D34" s="15">
        <v>1032.4417000000001</v>
      </c>
      <c r="E34" s="15">
        <v>1327.9124999999999</v>
      </c>
      <c r="F34" s="15">
        <v>1204.6142</v>
      </c>
      <c r="G34" s="15">
        <v>1061.4616000000001</v>
      </c>
      <c r="H34" s="15">
        <v>903.10069999999996</v>
      </c>
      <c r="I34" s="15">
        <v>1047.8484000000001</v>
      </c>
      <c r="J34" s="15">
        <v>971.69659999999999</v>
      </c>
      <c r="K34" s="15">
        <v>868.15300000000002</v>
      </c>
      <c r="L34" s="15">
        <v>834.64530000000002</v>
      </c>
      <c r="M34" s="15">
        <v>615.32249999999999</v>
      </c>
      <c r="N34" s="15">
        <v>766.1069</v>
      </c>
      <c r="O34" s="15">
        <v>770.67619999999999</v>
      </c>
      <c r="P34" s="15">
        <v>805.70690000000002</v>
      </c>
      <c r="Q34" s="15">
        <v>795.04539999999997</v>
      </c>
      <c r="R34" s="15">
        <v>874.24530000000004</v>
      </c>
      <c r="S34" s="15">
        <v>1047.8759</v>
      </c>
      <c r="T34" s="15">
        <v>2481.0920000000001</v>
      </c>
      <c r="U34" s="15">
        <v>2386.8679000000002</v>
      </c>
      <c r="V34" s="15">
        <v>2413.1550000000002</v>
      </c>
      <c r="W34" s="15">
        <v>2246.5745999999999</v>
      </c>
      <c r="X34" s="15">
        <v>2388.6297</v>
      </c>
      <c r="Y34" s="15">
        <v>2466.6750999999999</v>
      </c>
      <c r="Z34" s="15">
        <v>2111.2842999999998</v>
      </c>
      <c r="AA34" s="15">
        <v>1884.8873000000001</v>
      </c>
      <c r="AB34" s="15">
        <v>2007.3416999999999</v>
      </c>
      <c r="AC34" s="15">
        <v>1851.5084999999999</v>
      </c>
      <c r="AD34" s="15">
        <v>1679.828</v>
      </c>
      <c r="AE34" s="15">
        <v>1621.6833999999999</v>
      </c>
      <c r="AF34" s="15">
        <v>1619.0415</v>
      </c>
      <c r="AG34" s="15">
        <v>1568.6675</v>
      </c>
      <c r="AH34" s="15">
        <v>1605.8271</v>
      </c>
      <c r="AI34" s="15">
        <v>1395.3906999999999</v>
      </c>
      <c r="AJ34" s="15">
        <v>1326.2855999999999</v>
      </c>
      <c r="AK34" s="15">
        <v>1169.4835</v>
      </c>
      <c r="AL34" s="15">
        <v>906.36670000000004</v>
      </c>
      <c r="AM34" s="15">
        <v>818.65380000000005</v>
      </c>
      <c r="AN34" s="15">
        <v>991.42169999999999</v>
      </c>
      <c r="AO34" s="15">
        <v>1235.9546</v>
      </c>
      <c r="AP34" s="15">
        <v>1214.7914000000001</v>
      </c>
      <c r="AQ34" s="15">
        <v>1281.2654</v>
      </c>
      <c r="AR34" s="15">
        <v>1368.9869000000001</v>
      </c>
      <c r="AS34" s="15">
        <v>1262.9555</v>
      </c>
      <c r="AT34" s="15">
        <v>1382.6039000000001</v>
      </c>
      <c r="AU34" s="15">
        <v>1103.4242999999999</v>
      </c>
      <c r="AV34" s="15">
        <v>938.6671</v>
      </c>
      <c r="AW34" s="15">
        <v>808.37049999999999</v>
      </c>
      <c r="AX34" s="15">
        <v>834.96169999999995</v>
      </c>
      <c r="AY34" s="15">
        <v>959.94</v>
      </c>
      <c r="AZ34" s="15">
        <v>946.64440000000002</v>
      </c>
      <c r="BA34" s="15">
        <v>930.73530000000005</v>
      </c>
      <c r="BB34" s="15">
        <v>829.68399999999997</v>
      </c>
      <c r="BC34" s="15">
        <v>691.40329999999994</v>
      </c>
      <c r="BD34" s="15">
        <v>699.40970000000004</v>
      </c>
      <c r="BE34" s="15">
        <v>470.7054</v>
      </c>
      <c r="BF34" s="15">
        <v>569.10140000000001</v>
      </c>
      <c r="BG34" s="15">
        <v>534.52980000000002</v>
      </c>
      <c r="BH34" s="15">
        <v>585.0575</v>
      </c>
      <c r="BI34" s="15">
        <v>688.7722</v>
      </c>
      <c r="BJ34" s="15">
        <v>465.38670000000002</v>
      </c>
      <c r="BK34" s="15">
        <v>401.56220000000002</v>
      </c>
      <c r="BL34" s="15">
        <v>207.42949999999999</v>
      </c>
      <c r="BM34" s="15">
        <v>406.8809</v>
      </c>
      <c r="BN34" s="15">
        <v>372.30930000000001</v>
      </c>
      <c r="BO34" s="15">
        <v>303.1662</v>
      </c>
      <c r="BP34" s="15">
        <v>319.1223</v>
      </c>
      <c r="BQ34" s="15">
        <v>425.49639999999999</v>
      </c>
      <c r="BR34" s="15">
        <v>406.8809</v>
      </c>
      <c r="BS34" s="15">
        <v>505.27690000000001</v>
      </c>
      <c r="BT34" s="15">
        <v>545.16719999999998</v>
      </c>
      <c r="BU34" s="15">
        <v>470.7054</v>
      </c>
      <c r="BV34" s="15">
        <v>574.42010000000005</v>
      </c>
      <c r="BW34" s="15">
        <v>789.86030000000005</v>
      </c>
      <c r="BX34" s="15">
        <v>694.35500000000002</v>
      </c>
      <c r="BY34" s="15">
        <v>830.0335</v>
      </c>
      <c r="BZ34" s="15">
        <v>941.79949999999997</v>
      </c>
      <c r="CA34" s="15">
        <v>1383.4957999999999</v>
      </c>
      <c r="CB34" s="15">
        <v>1253.6610000000001</v>
      </c>
      <c r="CC34" s="15">
        <v>1449.5565999999999</v>
      </c>
      <c r="CD34" s="15">
        <v>1861.8892000000001</v>
      </c>
      <c r="CE34" s="15">
        <v>1766.2715000000001</v>
      </c>
      <c r="CF34" s="15">
        <v>1723.7746999999999</v>
      </c>
      <c r="CG34" s="15">
        <v>1713.0371</v>
      </c>
      <c r="CH34" s="15">
        <v>1660.2357999999999</v>
      </c>
      <c r="CI34" s="15">
        <v>1788.3444</v>
      </c>
      <c r="CJ34" s="15">
        <v>2223.4474</v>
      </c>
      <c r="CK34" s="15">
        <v>2508.0185999999999</v>
      </c>
      <c r="CL34" s="15">
        <v>3024.8278</v>
      </c>
      <c r="CM34" s="15">
        <v>2321.6880000000001</v>
      </c>
      <c r="CN34" s="15">
        <v>2609.6071000000002</v>
      </c>
      <c r="CO34" s="15">
        <v>3065.7725999999998</v>
      </c>
      <c r="CP34" s="15">
        <v>2601.3906999999999</v>
      </c>
      <c r="CQ34" s="15">
        <v>2815.6404000000002</v>
      </c>
      <c r="CR34" s="15">
        <v>2855.8703999999998</v>
      </c>
      <c r="CS34" s="15">
        <v>2507.7856000000002</v>
      </c>
      <c r="CT34" s="15">
        <v>2269.3793000000001</v>
      </c>
      <c r="CU34" s="15">
        <v>2234.0909000000001</v>
      </c>
      <c r="CV34" s="15">
        <v>2042.4838</v>
      </c>
      <c r="CW34" s="15">
        <v>2191.9623999999999</v>
      </c>
      <c r="CX34" s="15">
        <v>2038.2973</v>
      </c>
      <c r="CY34" s="15">
        <v>2086.1990000000001</v>
      </c>
      <c r="CZ34" s="15">
        <v>2097.8261000000002</v>
      </c>
      <c r="DA34" s="15">
        <v>2223.4816000000001</v>
      </c>
      <c r="DB34" s="15">
        <v>2062.2015999999999</v>
      </c>
      <c r="DC34" s="15">
        <v>2042.4646</v>
      </c>
      <c r="DD34" s="15">
        <v>1732.5318</v>
      </c>
      <c r="DE34" s="15">
        <v>1540.6206</v>
      </c>
      <c r="DF34" s="15">
        <v>1362.4938999999999</v>
      </c>
      <c r="DG34" s="15">
        <v>1444.6313</v>
      </c>
      <c r="DH34" s="15">
        <v>1433.7026000000001</v>
      </c>
      <c r="DI34" s="15">
        <v>1520.1514999999999</v>
      </c>
      <c r="DJ34" s="15">
        <v>1669.6537000000001</v>
      </c>
      <c r="DK34" s="15">
        <v>1616.4493</v>
      </c>
      <c r="DL34" s="15">
        <v>1612.0972999999999</v>
      </c>
      <c r="DM34" s="15">
        <v>1586.3023000000001</v>
      </c>
      <c r="DN34" s="15">
        <v>1535.3904</v>
      </c>
      <c r="DO34" s="15">
        <v>1399.0642</v>
      </c>
      <c r="DP34" s="15">
        <v>1427.2393999999999</v>
      </c>
      <c r="DQ34" s="15">
        <v>1465.0578</v>
      </c>
    </row>
    <row r="35" spans="1:121" hidden="1" x14ac:dyDescent="0.3">
      <c r="A35" t="s">
        <v>477</v>
      </c>
      <c r="B35" s="15">
        <v>86.18</v>
      </c>
      <c r="C35" s="15">
        <v>111.7165</v>
      </c>
      <c r="D35" s="15">
        <v>72.536199999999994</v>
      </c>
      <c r="E35" s="15">
        <v>61.697499999999998</v>
      </c>
      <c r="F35" s="15">
        <v>56.028700000000001</v>
      </c>
      <c r="G35" s="15">
        <v>41.8125</v>
      </c>
      <c r="H35" s="15">
        <v>52.002499999999998</v>
      </c>
      <c r="I35" s="15">
        <v>47.11</v>
      </c>
      <c r="J35" s="15">
        <v>35.965600000000002</v>
      </c>
      <c r="K35" s="15">
        <v>42.3125</v>
      </c>
      <c r="L35" s="15">
        <v>42.3125</v>
      </c>
      <c r="M35" s="15">
        <v>31.348199999999999</v>
      </c>
      <c r="N35" s="15">
        <v>36.008099999999999</v>
      </c>
      <c r="O35" s="15">
        <v>36.008099999999999</v>
      </c>
      <c r="P35" s="15">
        <v>26.146100000000001</v>
      </c>
      <c r="Q35" s="15">
        <v>44.576999999999998</v>
      </c>
      <c r="R35" s="15">
        <v>68.58</v>
      </c>
      <c r="S35" s="15">
        <v>219.2534</v>
      </c>
      <c r="T35" s="15">
        <v>292.0455</v>
      </c>
      <c r="U35" s="15">
        <v>773.11659999999995</v>
      </c>
      <c r="V35" s="15">
        <v>904.90520000000004</v>
      </c>
      <c r="W35" s="15">
        <v>962.91200000000003</v>
      </c>
      <c r="X35" s="15">
        <v>834.36969999999997</v>
      </c>
      <c r="Y35" s="15">
        <v>789.34590000000003</v>
      </c>
      <c r="Z35" s="15">
        <v>836.78930000000003</v>
      </c>
      <c r="AA35" s="15">
        <v>1256.3905</v>
      </c>
      <c r="AB35" s="15">
        <v>938.49170000000004</v>
      </c>
      <c r="AC35" s="15">
        <v>1131.8758</v>
      </c>
      <c r="AD35" s="15">
        <v>1816.0864999999999</v>
      </c>
      <c r="AE35" s="15">
        <v>1231.1412</v>
      </c>
      <c r="AF35" s="15">
        <v>902.02120000000002</v>
      </c>
      <c r="AG35" s="15">
        <v>952.37369999999999</v>
      </c>
      <c r="AH35" s="15">
        <v>947.89499999999998</v>
      </c>
      <c r="AI35" s="15">
        <v>736.29520000000002</v>
      </c>
      <c r="AJ35" s="15">
        <v>505.45670000000001</v>
      </c>
      <c r="AK35" s="15">
        <v>286.55810000000002</v>
      </c>
      <c r="AL35" s="15">
        <v>364.53359999999998</v>
      </c>
      <c r="AM35" s="15">
        <v>346.60570000000001</v>
      </c>
      <c r="AN35" s="15">
        <v>286.84609999999998</v>
      </c>
      <c r="AO35" s="15">
        <v>260.95030000000003</v>
      </c>
      <c r="AP35" s="15">
        <v>159.35900000000001</v>
      </c>
      <c r="AQ35" s="15">
        <v>122.2342</v>
      </c>
      <c r="AR35" s="15">
        <v>290.30619999999999</v>
      </c>
      <c r="AS35" s="15">
        <v>277.2097</v>
      </c>
      <c r="AT35" s="15">
        <v>281.5752</v>
      </c>
      <c r="AU35" s="15">
        <v>349.24059999999997</v>
      </c>
      <c r="AV35" s="15">
        <v>353.60610000000003</v>
      </c>
      <c r="AW35" s="15">
        <v>427.81970000000001</v>
      </c>
      <c r="AX35" s="15">
        <v>532.40380000000005</v>
      </c>
      <c r="AY35" s="15">
        <v>403.64960000000002</v>
      </c>
      <c r="AZ35" s="15">
        <v>320.28719999999998</v>
      </c>
      <c r="BA35" s="15">
        <v>322.48090000000002</v>
      </c>
      <c r="BB35" s="15">
        <v>544.26149999999996</v>
      </c>
      <c r="BC35" s="15">
        <v>1240.1962000000001</v>
      </c>
      <c r="BD35" s="15">
        <v>1039.2168999999999</v>
      </c>
      <c r="BE35" s="15">
        <v>1299.8565000000001</v>
      </c>
      <c r="BF35" s="15">
        <v>1005.8015</v>
      </c>
      <c r="BG35" s="15">
        <v>876.47760000000005</v>
      </c>
      <c r="BH35" s="15">
        <v>1206.7467999999999</v>
      </c>
      <c r="BI35" s="15">
        <v>1444.8534999999999</v>
      </c>
      <c r="BJ35" s="15">
        <v>1537.4078</v>
      </c>
      <c r="BK35" s="15">
        <v>1319.7102</v>
      </c>
      <c r="BL35" s="15">
        <v>1292.4997000000001</v>
      </c>
      <c r="BM35" s="15">
        <v>1222.6104</v>
      </c>
      <c r="BN35" s="15">
        <v>1404.0995</v>
      </c>
      <c r="BO35" s="15">
        <v>951.16420000000005</v>
      </c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</row>
    <row r="36" spans="1:121" x14ac:dyDescent="0.3">
      <c r="A36" t="s">
        <v>478</v>
      </c>
      <c r="B36" s="15">
        <v>637.69000000000005</v>
      </c>
      <c r="C36" s="15">
        <v>620.8048</v>
      </c>
      <c r="D36" s="15">
        <v>636.62729999999999</v>
      </c>
      <c r="E36" s="15">
        <v>663.99570000000006</v>
      </c>
      <c r="F36" s="15">
        <v>675.57180000000005</v>
      </c>
      <c r="G36" s="15">
        <v>636.73479999999995</v>
      </c>
      <c r="H36" s="15">
        <v>666.15039999999999</v>
      </c>
      <c r="I36" s="15">
        <v>640.74249999999995</v>
      </c>
      <c r="J36" s="15">
        <v>611.55489999999998</v>
      </c>
      <c r="K36" s="15">
        <v>902.4212</v>
      </c>
      <c r="L36" s="15">
        <v>858.3374</v>
      </c>
      <c r="M36" s="15">
        <v>937.4289</v>
      </c>
      <c r="N36" s="15">
        <v>990.58879999999999</v>
      </c>
      <c r="O36" s="15">
        <v>1047.6384</v>
      </c>
      <c r="P36" s="15">
        <v>1048.7022999999999</v>
      </c>
      <c r="Q36" s="15">
        <v>1070.2295999999999</v>
      </c>
      <c r="R36" s="15">
        <v>1165.9836</v>
      </c>
      <c r="S36" s="15">
        <v>1270.1537000000001</v>
      </c>
      <c r="T36" s="15">
        <v>1302.0036</v>
      </c>
      <c r="U36" s="15">
        <v>1167.5610999999999</v>
      </c>
      <c r="V36" s="15">
        <v>1221.077</v>
      </c>
      <c r="W36" s="15">
        <v>1255.6666</v>
      </c>
      <c r="X36" s="15">
        <v>1140.8031000000001</v>
      </c>
      <c r="Y36" s="15">
        <v>1448.2156</v>
      </c>
      <c r="Z36" s="15">
        <v>1502.4318000000001</v>
      </c>
      <c r="AA36" s="15">
        <v>1529.6937</v>
      </c>
      <c r="AB36" s="15">
        <v>1625.1102000000001</v>
      </c>
      <c r="AC36" s="15">
        <v>1583.4882</v>
      </c>
      <c r="AD36" s="15">
        <v>1678.327</v>
      </c>
      <c r="AE36" s="15">
        <v>1666.1872000000001</v>
      </c>
      <c r="AF36" s="15">
        <v>1689.7445</v>
      </c>
      <c r="AG36" s="15">
        <v>1657.8879999999999</v>
      </c>
      <c r="AH36" s="15">
        <v>1635.5823</v>
      </c>
      <c r="AI36" s="15">
        <v>1744.5268000000001</v>
      </c>
      <c r="AJ36" s="15">
        <v>1787.1505</v>
      </c>
      <c r="AK36" s="15">
        <v>1791.8200999999999</v>
      </c>
      <c r="AL36" s="15">
        <v>1802.6694</v>
      </c>
      <c r="AM36" s="15">
        <v>1797.3424</v>
      </c>
      <c r="AN36" s="15">
        <v>1705.8358000000001</v>
      </c>
      <c r="AO36" s="15">
        <v>1751.5082</v>
      </c>
      <c r="AP36" s="15">
        <v>1663.7419</v>
      </c>
      <c r="AQ36" s="15">
        <v>1607.2760000000001</v>
      </c>
      <c r="AR36" s="15">
        <v>1720.1282000000001</v>
      </c>
      <c r="AS36" s="15">
        <v>1659.7813000000001</v>
      </c>
      <c r="AT36" s="15">
        <v>1607.2301</v>
      </c>
      <c r="AU36" s="15">
        <v>1515.4139</v>
      </c>
      <c r="AV36" s="15">
        <v>1595.6416999999999</v>
      </c>
      <c r="AW36" s="15">
        <v>1501.5649000000001</v>
      </c>
      <c r="AX36" s="15">
        <v>1666.8522</v>
      </c>
      <c r="AY36" s="15">
        <v>1657.9338</v>
      </c>
      <c r="AZ36" s="15">
        <v>1690.932</v>
      </c>
      <c r="BA36" s="15">
        <v>1631.2518</v>
      </c>
      <c r="BB36" s="15">
        <v>1646.4138</v>
      </c>
      <c r="BC36" s="15">
        <v>1756.1152999999999</v>
      </c>
      <c r="BD36" s="15">
        <v>1781.4591</v>
      </c>
      <c r="BE36" s="15">
        <v>1845.7307000000001</v>
      </c>
      <c r="BF36" s="15">
        <v>2019.7719999999999</v>
      </c>
      <c r="BG36" s="15">
        <v>1952.7351000000001</v>
      </c>
      <c r="BH36" s="15">
        <v>2393.7015000000001</v>
      </c>
      <c r="BI36" s="15">
        <v>2356.1722</v>
      </c>
      <c r="BJ36" s="15">
        <v>2662.4191000000001</v>
      </c>
      <c r="BK36" s="15">
        <v>2763.7067999999999</v>
      </c>
      <c r="BL36" s="15">
        <v>2411.6115</v>
      </c>
      <c r="BM36" s="15">
        <v>2599.7233999999999</v>
      </c>
      <c r="BN36" s="15">
        <v>2763.7134000000001</v>
      </c>
      <c r="BO36" s="15">
        <v>2980.759</v>
      </c>
      <c r="BP36" s="15">
        <v>3370.4762999999998</v>
      </c>
      <c r="BQ36" s="15">
        <v>3435.2873</v>
      </c>
      <c r="BR36" s="15">
        <v>3946.9913000000001</v>
      </c>
      <c r="BS36" s="15">
        <v>3973.6532999999999</v>
      </c>
      <c r="BT36" s="15">
        <v>4208.5820999999996</v>
      </c>
      <c r="BU36" s="15">
        <v>4844.6440000000002</v>
      </c>
      <c r="BV36" s="15">
        <v>5145.1268</v>
      </c>
      <c r="BW36" s="15">
        <v>4543.9561000000003</v>
      </c>
      <c r="BX36" s="15">
        <v>4055.4911000000002</v>
      </c>
      <c r="BY36" s="15">
        <v>4043.1768999999999</v>
      </c>
      <c r="BZ36" s="15">
        <v>3810.2323999999999</v>
      </c>
      <c r="CA36" s="15">
        <v>3873.8560000000002</v>
      </c>
      <c r="CB36" s="15">
        <v>4029.8364000000001</v>
      </c>
      <c r="CC36" s="15">
        <v>3968.2651999999998</v>
      </c>
      <c r="CD36" s="15">
        <v>3837.9395</v>
      </c>
      <c r="CE36" s="15">
        <v>3930.2963</v>
      </c>
      <c r="CF36" s="15">
        <v>3720.9540999999999</v>
      </c>
      <c r="CG36" s="15">
        <v>3558.8166000000001</v>
      </c>
      <c r="CH36" s="15">
        <v>3391.5481</v>
      </c>
      <c r="CI36" s="15">
        <v>3797.9182000000001</v>
      </c>
      <c r="CJ36" s="15">
        <v>4158.1098000000002</v>
      </c>
      <c r="CK36" s="15">
        <v>3955.6596</v>
      </c>
      <c r="CL36" s="15">
        <v>3965.9313999999999</v>
      </c>
      <c r="CM36" s="15">
        <v>4404.5360000000001</v>
      </c>
      <c r="CN36" s="15">
        <v>4774.2655999999997</v>
      </c>
      <c r="CO36" s="15">
        <v>5086.7020000000002</v>
      </c>
      <c r="CP36" s="15">
        <v>4508.2061999999996</v>
      </c>
      <c r="CQ36" s="15">
        <v>3969.7289000000001</v>
      </c>
      <c r="CR36" s="15">
        <v>3885.4634000000001</v>
      </c>
      <c r="CS36" s="15">
        <v>4112.5693000000001</v>
      </c>
      <c r="CT36" s="15">
        <v>3825.8609000000001</v>
      </c>
      <c r="CU36" s="15">
        <v>3735.4295999999999</v>
      </c>
      <c r="CV36" s="15">
        <v>4228.8252000000002</v>
      </c>
      <c r="CW36" s="15">
        <v>4059.2611000000002</v>
      </c>
      <c r="CX36" s="15">
        <v>3854.7566000000002</v>
      </c>
      <c r="CY36" s="15">
        <v>3706.7734</v>
      </c>
      <c r="CZ36" s="15">
        <v>3506.3795</v>
      </c>
      <c r="DA36" s="15">
        <v>3368.6729</v>
      </c>
      <c r="DB36" s="15">
        <v>2998.7148999999999</v>
      </c>
      <c r="DC36" s="15">
        <v>2652.3930999999998</v>
      </c>
      <c r="DD36" s="15">
        <v>3168.279</v>
      </c>
      <c r="DE36" s="15">
        <v>3461.1624000000002</v>
      </c>
      <c r="DF36" s="15">
        <v>3332.7048</v>
      </c>
      <c r="DG36" s="15">
        <v>3065.5129000000002</v>
      </c>
      <c r="DH36" s="15">
        <v>2941.1659</v>
      </c>
      <c r="DI36" s="15">
        <v>2839.4274999999998</v>
      </c>
      <c r="DJ36" s="15">
        <v>3554.6795000000002</v>
      </c>
      <c r="DK36" s="15">
        <v>3443.6921000000002</v>
      </c>
      <c r="DL36" s="15">
        <v>3520.7667000000001</v>
      </c>
      <c r="DM36" s="15">
        <v>3316.2622000000001</v>
      </c>
      <c r="DN36" s="15">
        <v>3697.5243999999998</v>
      </c>
      <c r="DO36" s="15">
        <v>3439.5814999999998</v>
      </c>
      <c r="DP36" s="15">
        <v>3097.3703999999998</v>
      </c>
      <c r="DQ36" s="15">
        <v>2950.4148</v>
      </c>
    </row>
    <row r="37" spans="1:121" x14ac:dyDescent="0.3">
      <c r="A37" t="s">
        <v>479</v>
      </c>
      <c r="B37" s="15">
        <v>47263.64</v>
      </c>
      <c r="C37" s="15">
        <v>50118.402399999999</v>
      </c>
      <c r="D37" s="15">
        <v>49122.927600000003</v>
      </c>
      <c r="E37" s="15">
        <v>50726.202499999999</v>
      </c>
      <c r="F37" s="15">
        <v>48905.443800000001</v>
      </c>
      <c r="G37" s="15">
        <v>47694.243199999997</v>
      </c>
      <c r="H37" s="15">
        <v>46901.645600000003</v>
      </c>
      <c r="I37" s="15">
        <v>45643.086199999998</v>
      </c>
      <c r="J37" s="15">
        <v>46747.965700000001</v>
      </c>
      <c r="K37" s="15">
        <v>48852.687899999997</v>
      </c>
      <c r="L37" s="15">
        <v>49549.599300000002</v>
      </c>
      <c r="M37" s="15">
        <v>50172.905100000004</v>
      </c>
      <c r="N37" s="15">
        <v>48384.948199999999</v>
      </c>
      <c r="O37" s="15">
        <v>48019.4827</v>
      </c>
      <c r="P37" s="15">
        <v>50735.630700000002</v>
      </c>
      <c r="Q37" s="15">
        <v>52596.067999999999</v>
      </c>
      <c r="R37" s="15">
        <v>52964.781799999997</v>
      </c>
      <c r="S37" s="15">
        <v>52753.159099999997</v>
      </c>
      <c r="T37" s="15">
        <v>53938.913</v>
      </c>
      <c r="U37" s="15">
        <v>56089.714500000002</v>
      </c>
      <c r="V37" s="15">
        <v>55438.408300000003</v>
      </c>
      <c r="W37" s="15">
        <v>55118.870300000002</v>
      </c>
      <c r="X37" s="15">
        <v>57169.252500000002</v>
      </c>
      <c r="Y37" s="15">
        <v>62573.799899999998</v>
      </c>
      <c r="Z37" s="15">
        <v>63848.5504</v>
      </c>
      <c r="AA37" s="15">
        <v>65379.4107</v>
      </c>
      <c r="AB37" s="15">
        <v>64728.536399999997</v>
      </c>
      <c r="AC37" s="15">
        <v>63030.166499999999</v>
      </c>
      <c r="AD37" s="15">
        <v>59124.200299999997</v>
      </c>
      <c r="AE37" s="15">
        <v>62143.553099999997</v>
      </c>
      <c r="AF37" s="15">
        <v>61658.069799999997</v>
      </c>
      <c r="AG37" s="15">
        <v>58128.694199999998</v>
      </c>
      <c r="AH37" s="15">
        <v>61257.620699999999</v>
      </c>
      <c r="AI37" s="15">
        <v>64016.370900000002</v>
      </c>
      <c r="AJ37" s="15">
        <v>64301.377500000002</v>
      </c>
      <c r="AK37" s="15">
        <v>65166.414799999999</v>
      </c>
      <c r="AL37" s="15">
        <v>65684.2071</v>
      </c>
      <c r="AM37" s="15">
        <v>62900.272199999999</v>
      </c>
      <c r="AN37" s="15">
        <v>62822.808799999999</v>
      </c>
      <c r="AO37" s="15">
        <v>62647.360200000003</v>
      </c>
      <c r="AP37" s="15">
        <v>64345.2883</v>
      </c>
      <c r="AQ37" s="15">
        <v>65102.888500000001</v>
      </c>
      <c r="AR37" s="15">
        <v>66057.457500000004</v>
      </c>
      <c r="AS37" s="15">
        <v>68453.295499999993</v>
      </c>
      <c r="AT37" s="15">
        <v>68178.125700000004</v>
      </c>
      <c r="AU37" s="15">
        <v>63027.5576</v>
      </c>
      <c r="AV37" s="15">
        <v>63376.745699999999</v>
      </c>
      <c r="AW37" s="15">
        <v>57021.809300000001</v>
      </c>
      <c r="AX37" s="15">
        <v>61452.363599999997</v>
      </c>
      <c r="AY37" s="15">
        <v>65512.981099999997</v>
      </c>
      <c r="AZ37" s="15">
        <v>63833.979599999999</v>
      </c>
      <c r="BA37" s="15">
        <v>67583.758600000001</v>
      </c>
      <c r="BB37" s="15">
        <v>62675.216500000002</v>
      </c>
      <c r="BC37" s="15">
        <v>63186.225200000001</v>
      </c>
      <c r="BD37" s="15">
        <v>63116.156499999997</v>
      </c>
      <c r="BE37" s="15">
        <v>58309.365400000002</v>
      </c>
      <c r="BF37" s="15">
        <v>62347.445500000002</v>
      </c>
      <c r="BG37" s="15">
        <v>62318.687100000003</v>
      </c>
      <c r="BH37" s="15">
        <v>65335.550799999997</v>
      </c>
      <c r="BI37" s="15">
        <v>64325.6685</v>
      </c>
      <c r="BJ37" s="15">
        <v>64549.322099999998</v>
      </c>
      <c r="BK37" s="15">
        <v>58332.940300000002</v>
      </c>
      <c r="BL37" s="15">
        <v>45452.007400000002</v>
      </c>
      <c r="BM37" s="15">
        <v>45266.515099999997</v>
      </c>
      <c r="BN37" s="15">
        <v>43443.573600000003</v>
      </c>
      <c r="BO37" s="15">
        <v>46462.716500000002</v>
      </c>
      <c r="BP37" s="15">
        <v>47119.5622</v>
      </c>
      <c r="BQ37" s="15">
        <v>53228.484299999996</v>
      </c>
      <c r="BR37" s="15">
        <v>50052.007899999997</v>
      </c>
      <c r="BS37" s="15">
        <v>51279.429900000003</v>
      </c>
      <c r="BT37" s="15">
        <v>60340.948900000003</v>
      </c>
      <c r="BU37" s="15">
        <v>62571.488599999997</v>
      </c>
      <c r="BV37" s="15">
        <v>61498.243399999999</v>
      </c>
      <c r="BW37" s="15">
        <v>67269.8076</v>
      </c>
      <c r="BX37" s="15">
        <v>72483.643500000006</v>
      </c>
      <c r="BY37" s="15">
        <v>75086.552200000006</v>
      </c>
      <c r="BZ37" s="15">
        <v>81675.4764</v>
      </c>
      <c r="CA37" s="15">
        <v>82238.577000000005</v>
      </c>
      <c r="CB37" s="15">
        <v>79982.088099999994</v>
      </c>
      <c r="CC37" s="15">
        <v>81346.844200000007</v>
      </c>
      <c r="CD37" s="15">
        <v>81930.594899999996</v>
      </c>
      <c r="CE37" s="15">
        <v>87062.190799999997</v>
      </c>
      <c r="CF37" s="15">
        <v>86200.445600000006</v>
      </c>
      <c r="CG37" s="15">
        <v>88286.447</v>
      </c>
      <c r="CH37" s="15">
        <v>93281.372799999997</v>
      </c>
      <c r="CI37" s="15">
        <v>93850.901599999997</v>
      </c>
      <c r="CJ37" s="15">
        <v>98775.030299999999</v>
      </c>
      <c r="CK37" s="15">
        <v>91485.932799999995</v>
      </c>
      <c r="CL37" s="15">
        <v>92417.622799999997</v>
      </c>
      <c r="CM37" s="15">
        <v>83472.425700000007</v>
      </c>
      <c r="CN37" s="15">
        <v>86105.814199999993</v>
      </c>
      <c r="CO37" s="15">
        <v>81785.518700000001</v>
      </c>
      <c r="CP37" s="15">
        <v>81996.111900000004</v>
      </c>
      <c r="CQ37" s="15">
        <v>84990.488599999997</v>
      </c>
      <c r="CR37" s="15">
        <v>88981.252299999993</v>
      </c>
      <c r="CS37" s="15">
        <v>86252.840800000005</v>
      </c>
      <c r="CT37" s="15">
        <v>95022.494699999996</v>
      </c>
      <c r="CU37" s="15">
        <v>91784.371899999998</v>
      </c>
      <c r="CV37" s="15">
        <v>86131.034299999999</v>
      </c>
      <c r="CW37" s="15">
        <v>87100.176699999996</v>
      </c>
      <c r="CX37" s="15">
        <v>80747.884999999995</v>
      </c>
      <c r="CY37" s="15">
        <v>85753.186600000001</v>
      </c>
      <c r="CZ37" s="15">
        <v>87840.428</v>
      </c>
      <c r="DA37" s="15">
        <v>83499.403900000005</v>
      </c>
      <c r="DB37" s="15">
        <v>82597.348400000003</v>
      </c>
      <c r="DC37" s="15">
        <v>75544.945699999997</v>
      </c>
      <c r="DD37" s="15">
        <v>80389.567899999995</v>
      </c>
      <c r="DE37" s="15">
        <v>96082.706600000005</v>
      </c>
      <c r="DF37" s="15">
        <v>91858.340599999996</v>
      </c>
      <c r="DG37" s="15">
        <v>89112.024600000004</v>
      </c>
      <c r="DH37" s="15">
        <v>96434.371299999999</v>
      </c>
      <c r="DI37" s="15">
        <v>89931.031600000002</v>
      </c>
      <c r="DJ37" s="15">
        <v>88640.714200000002</v>
      </c>
      <c r="DK37" s="15">
        <v>83743.7598</v>
      </c>
      <c r="DL37" s="15">
        <v>84939.8609</v>
      </c>
      <c r="DM37" s="15">
        <v>82212.181599999996</v>
      </c>
      <c r="DN37" s="15">
        <v>89017.960099999997</v>
      </c>
      <c r="DO37" s="15">
        <v>92562.713399999993</v>
      </c>
      <c r="DP37" s="15">
        <v>97399.603900000002</v>
      </c>
      <c r="DQ37" s="15">
        <v>101824.73579999999</v>
      </c>
    </row>
    <row r="38" spans="1:121" x14ac:dyDescent="0.3">
      <c r="A38" t="s">
        <v>480</v>
      </c>
      <c r="B38" s="15">
        <v>40783.97</v>
      </c>
      <c r="C38" s="15">
        <v>42748.695399999997</v>
      </c>
      <c r="D38" s="15">
        <v>42847.123899999999</v>
      </c>
      <c r="E38" s="15">
        <v>42477.550199999998</v>
      </c>
      <c r="F38" s="15">
        <v>43129.480900000002</v>
      </c>
      <c r="G38" s="15">
        <v>42778.298499999997</v>
      </c>
      <c r="H38" s="15">
        <v>44778.934200000003</v>
      </c>
      <c r="I38" s="15">
        <v>40653.460200000001</v>
      </c>
      <c r="J38" s="15">
        <v>41226.108500000002</v>
      </c>
      <c r="K38" s="15">
        <v>44818.457999999999</v>
      </c>
      <c r="L38" s="15">
        <v>44985.251799999998</v>
      </c>
      <c r="M38" s="15">
        <v>42826.744599999998</v>
      </c>
      <c r="N38" s="15">
        <v>41550.701800000003</v>
      </c>
      <c r="O38" s="15">
        <v>40973.326200000003</v>
      </c>
      <c r="P38" s="15">
        <v>44578.361199999999</v>
      </c>
      <c r="Q38" s="15">
        <v>41841.839699999997</v>
      </c>
      <c r="R38" s="15">
        <v>45424.898800000003</v>
      </c>
      <c r="S38" s="15">
        <v>42193.848299999998</v>
      </c>
      <c r="T38" s="15">
        <v>44518.9323</v>
      </c>
      <c r="U38" s="15">
        <v>43689.571000000004</v>
      </c>
      <c r="V38" s="15">
        <v>45545.760600000001</v>
      </c>
      <c r="W38" s="15">
        <v>46386.921799999996</v>
      </c>
      <c r="X38" s="15">
        <v>44174.737000000001</v>
      </c>
      <c r="Y38" s="15">
        <v>43750.926599999999</v>
      </c>
      <c r="Z38" s="15">
        <v>44388.799299999999</v>
      </c>
      <c r="AA38" s="15">
        <v>47190.225700000003</v>
      </c>
      <c r="AB38" s="15">
        <v>47873.685100000002</v>
      </c>
      <c r="AC38" s="15">
        <v>49884.935299999997</v>
      </c>
      <c r="AD38" s="15">
        <v>50557.185700000002</v>
      </c>
      <c r="AE38" s="15">
        <v>50284.103499999997</v>
      </c>
      <c r="AF38" s="15">
        <v>47945.015099999997</v>
      </c>
      <c r="AG38" s="15">
        <v>48834.899899999997</v>
      </c>
      <c r="AH38" s="15">
        <v>50940.960599999999</v>
      </c>
      <c r="AI38" s="15">
        <v>53537.273699999998</v>
      </c>
      <c r="AJ38" s="15">
        <v>53042.657399999996</v>
      </c>
      <c r="AK38" s="15">
        <v>54130.813300000002</v>
      </c>
      <c r="AL38" s="15">
        <v>50962.415300000001</v>
      </c>
      <c r="AM38" s="15">
        <v>49249.924700000003</v>
      </c>
      <c r="AN38" s="15">
        <v>49715.200400000002</v>
      </c>
      <c r="AO38" s="15">
        <v>50479.7549</v>
      </c>
      <c r="AP38" s="15">
        <v>51293.363799999999</v>
      </c>
      <c r="AQ38" s="15">
        <v>52900.311199999996</v>
      </c>
      <c r="AR38" s="15">
        <v>54467.814299999998</v>
      </c>
      <c r="AS38" s="15">
        <v>55331.1227</v>
      </c>
      <c r="AT38" s="15">
        <v>57047.816500000001</v>
      </c>
      <c r="AU38" s="15">
        <v>53374.716500000002</v>
      </c>
      <c r="AV38" s="15">
        <v>57865.664299999997</v>
      </c>
      <c r="AW38" s="15">
        <v>51992.440499999997</v>
      </c>
      <c r="AX38" s="15">
        <v>56186.020400000001</v>
      </c>
      <c r="AY38" s="15">
        <v>59041.145799999998</v>
      </c>
      <c r="AZ38" s="15">
        <v>61842.222999999998</v>
      </c>
      <c r="BA38" s="15">
        <v>61740.780700000003</v>
      </c>
      <c r="BB38" s="15">
        <v>61647.166799999999</v>
      </c>
      <c r="BC38" s="15">
        <v>62293.467700000001</v>
      </c>
      <c r="BD38" s="15">
        <v>64369.874100000001</v>
      </c>
      <c r="BE38" s="15">
        <v>65613.238299999997</v>
      </c>
      <c r="BF38" s="15">
        <v>69971.219100000002</v>
      </c>
      <c r="BG38" s="15">
        <v>76322.644499999995</v>
      </c>
      <c r="BH38" s="15">
        <v>80535.428100000005</v>
      </c>
      <c r="BI38" s="15">
        <v>78628.148000000001</v>
      </c>
      <c r="BJ38" s="15">
        <v>84961.609100000001</v>
      </c>
      <c r="BK38" s="15">
        <v>84248.492400000003</v>
      </c>
      <c r="BL38" s="15">
        <v>62968.9139</v>
      </c>
      <c r="BM38" s="15">
        <v>74011.739600000001</v>
      </c>
      <c r="BN38" s="15">
        <v>67998.943400000004</v>
      </c>
      <c r="BO38" s="15">
        <v>70279.823900000003</v>
      </c>
      <c r="BP38" s="15">
        <v>68083.750700000004</v>
      </c>
      <c r="BQ38" s="15">
        <v>69279.859200000006</v>
      </c>
      <c r="BR38" s="15">
        <v>69342.8122</v>
      </c>
      <c r="BS38" s="15">
        <v>62319.2379</v>
      </c>
      <c r="BT38" s="15">
        <v>82613.432400000005</v>
      </c>
      <c r="BU38" s="15">
        <v>82881.197499999995</v>
      </c>
      <c r="BV38" s="15">
        <v>78045.673500000004</v>
      </c>
      <c r="BW38" s="15">
        <v>81004.429699999993</v>
      </c>
      <c r="BX38" s="15">
        <v>84435.19</v>
      </c>
      <c r="BY38" s="15">
        <v>84631.550900000002</v>
      </c>
      <c r="BZ38" s="15">
        <v>94658.968599999993</v>
      </c>
      <c r="CA38" s="15">
        <v>99787.627900000007</v>
      </c>
      <c r="CB38" s="15">
        <v>106272.8769</v>
      </c>
      <c r="CC38" s="15">
        <v>110073.90300000001</v>
      </c>
      <c r="CD38" s="15">
        <v>106435.61470000001</v>
      </c>
      <c r="CE38" s="15">
        <v>117177.9745</v>
      </c>
      <c r="CF38" s="15">
        <v>112445.74129999999</v>
      </c>
      <c r="CG38" s="15">
        <v>119800.9788</v>
      </c>
      <c r="CH38" s="15">
        <v>109779.66379999999</v>
      </c>
      <c r="CI38" s="15">
        <v>108634.8187</v>
      </c>
      <c r="CJ38" s="15">
        <v>110846.09480000001</v>
      </c>
      <c r="CK38" s="15">
        <v>100495.4408</v>
      </c>
      <c r="CL38" s="15">
        <v>104989.2117</v>
      </c>
      <c r="CM38" s="15">
        <v>93991.279899999994</v>
      </c>
      <c r="CN38" s="15">
        <v>104299.7892</v>
      </c>
      <c r="CO38" s="15">
        <v>98671.760299999994</v>
      </c>
      <c r="CP38" s="15">
        <v>88254.846099999995</v>
      </c>
      <c r="CQ38" s="15">
        <v>88573.050499999998</v>
      </c>
      <c r="CR38" s="15">
        <v>104120.5349</v>
      </c>
      <c r="CS38" s="15">
        <v>69743.301900000006</v>
      </c>
      <c r="CT38" s="15">
        <v>81679.213399999993</v>
      </c>
      <c r="CU38" s="15">
        <v>74386.895300000004</v>
      </c>
      <c r="CV38" s="15">
        <v>72165.680300000007</v>
      </c>
      <c r="CW38" s="15">
        <v>72003.666500000007</v>
      </c>
      <c r="CX38" s="15">
        <v>66778.878700000001</v>
      </c>
      <c r="CY38" s="15">
        <v>73055.071299999996</v>
      </c>
      <c r="CZ38" s="15">
        <v>75404.050900000002</v>
      </c>
      <c r="DA38" s="15">
        <v>72100.042499999996</v>
      </c>
      <c r="DB38" s="15">
        <v>69575.479099999997</v>
      </c>
      <c r="DC38" s="15">
        <v>66217.450599999996</v>
      </c>
      <c r="DD38" s="15">
        <v>78444.878299999997</v>
      </c>
      <c r="DE38" s="15">
        <v>87132.31</v>
      </c>
      <c r="DF38" s="15">
        <v>87505.647400000002</v>
      </c>
      <c r="DG38" s="15">
        <v>91706.641799999998</v>
      </c>
      <c r="DH38" s="15">
        <v>85826.361600000004</v>
      </c>
      <c r="DI38" s="15">
        <v>90677.824200000003</v>
      </c>
      <c r="DJ38" s="15">
        <v>96239.477599999998</v>
      </c>
      <c r="DK38" s="15">
        <v>93528.625899999999</v>
      </c>
      <c r="DL38" s="15">
        <v>110695.80620000001</v>
      </c>
      <c r="DM38" s="15">
        <v>111487.887</v>
      </c>
      <c r="DN38" s="15">
        <v>118175.2896</v>
      </c>
      <c r="DO38" s="15">
        <v>121552.63589999999</v>
      </c>
      <c r="DP38" s="15">
        <v>141689.00589999999</v>
      </c>
      <c r="DQ38" s="15">
        <v>136088.05249999999</v>
      </c>
    </row>
    <row r="39" spans="1:121" x14ac:dyDescent="0.3">
      <c r="A39" t="s">
        <v>481</v>
      </c>
      <c r="B39" s="15">
        <v>74197.350000000006</v>
      </c>
      <c r="C39" s="15">
        <v>80845.009600000005</v>
      </c>
      <c r="D39" s="15">
        <v>76861.441800000001</v>
      </c>
      <c r="E39" s="15">
        <v>80488.500799999994</v>
      </c>
      <c r="F39" s="15">
        <v>79131.501199999999</v>
      </c>
      <c r="G39" s="15">
        <v>77994.137100000007</v>
      </c>
      <c r="H39" s="15">
        <v>77694.817500000005</v>
      </c>
      <c r="I39" s="15">
        <v>72734.299700000003</v>
      </c>
      <c r="J39" s="15">
        <v>71038.172900000005</v>
      </c>
      <c r="K39" s="15">
        <v>73989.921700000006</v>
      </c>
      <c r="L39" s="15">
        <v>73246.849499999997</v>
      </c>
      <c r="M39" s="15">
        <v>67340.047200000001</v>
      </c>
      <c r="N39" s="15">
        <v>69084.480500000005</v>
      </c>
      <c r="O39" s="15">
        <v>65852.355899999995</v>
      </c>
      <c r="P39" s="15">
        <v>76310.022800000006</v>
      </c>
      <c r="Q39" s="15">
        <v>79129.038199999995</v>
      </c>
      <c r="R39" s="15">
        <v>77143.202699999994</v>
      </c>
      <c r="S39" s="15">
        <v>76162.138699999996</v>
      </c>
      <c r="T39" s="15">
        <v>79795.208599999998</v>
      </c>
      <c r="U39" s="15">
        <v>84109.119600000005</v>
      </c>
      <c r="V39" s="15">
        <v>83759.719100000002</v>
      </c>
      <c r="W39" s="15">
        <v>86961.361199999999</v>
      </c>
      <c r="X39" s="15">
        <v>89564.36</v>
      </c>
      <c r="Y39" s="15">
        <v>90345.443199999994</v>
      </c>
      <c r="Z39" s="15">
        <v>93970.862200000003</v>
      </c>
      <c r="AA39" s="15">
        <v>93100.761700000003</v>
      </c>
      <c r="AB39" s="15">
        <v>94080.818100000004</v>
      </c>
      <c r="AC39" s="15">
        <v>91384.899799999999</v>
      </c>
      <c r="AD39" s="15">
        <v>91606.140299999999</v>
      </c>
      <c r="AE39" s="15">
        <v>93761.974499999997</v>
      </c>
      <c r="AF39" s="15">
        <v>93061.355800000005</v>
      </c>
      <c r="AG39" s="15">
        <v>93088.833700000003</v>
      </c>
      <c r="AH39" s="15">
        <v>96102.492700000003</v>
      </c>
      <c r="AI39" s="15">
        <v>99818.806200000006</v>
      </c>
      <c r="AJ39" s="15">
        <v>97697.297000000006</v>
      </c>
      <c r="AK39" s="15">
        <v>97313.294899999994</v>
      </c>
      <c r="AL39" s="15">
        <v>98039.164699999994</v>
      </c>
      <c r="AM39" s="15">
        <v>95240.954400000002</v>
      </c>
      <c r="AN39" s="15">
        <v>95073.234500000006</v>
      </c>
      <c r="AO39" s="15">
        <v>94581.369699999996</v>
      </c>
      <c r="AP39" s="15">
        <v>94647.166899999997</v>
      </c>
      <c r="AQ39" s="15">
        <v>91748.443799999994</v>
      </c>
      <c r="AR39" s="15">
        <v>95014.609500000006</v>
      </c>
      <c r="AS39" s="15">
        <v>93032.680200000003</v>
      </c>
      <c r="AT39" s="15">
        <v>94831.008199999997</v>
      </c>
      <c r="AU39" s="15">
        <v>86745.597500000003</v>
      </c>
      <c r="AV39" s="15">
        <v>88714.097200000004</v>
      </c>
      <c r="AW39" s="15">
        <v>83500.675900000002</v>
      </c>
      <c r="AX39" s="15">
        <v>91758.714800000002</v>
      </c>
      <c r="AY39" s="15">
        <v>89644.140499999994</v>
      </c>
      <c r="AZ39" s="15">
        <v>85930.416800000006</v>
      </c>
      <c r="BA39" s="15">
        <v>90198.122399999993</v>
      </c>
      <c r="BB39" s="15">
        <v>83806.891900000002</v>
      </c>
      <c r="BC39" s="15">
        <v>85982.741800000003</v>
      </c>
      <c r="BD39" s="15">
        <v>86099.017999999996</v>
      </c>
      <c r="BE39" s="15">
        <v>86405.3554</v>
      </c>
      <c r="BF39" s="15">
        <v>91836.200500000006</v>
      </c>
      <c r="BG39" s="15">
        <v>91856.823399999994</v>
      </c>
      <c r="BH39" s="15">
        <v>91127.221999999994</v>
      </c>
      <c r="BI39" s="15">
        <v>89193.778099999996</v>
      </c>
      <c r="BJ39" s="15">
        <v>87683.992100000003</v>
      </c>
      <c r="BK39" s="15">
        <v>85184.974100000007</v>
      </c>
      <c r="BL39" s="15">
        <v>69439.95</v>
      </c>
      <c r="BM39" s="15">
        <v>67622.150299999994</v>
      </c>
      <c r="BN39" s="15">
        <v>66858.674400000004</v>
      </c>
      <c r="BO39" s="15">
        <v>68054.502600000007</v>
      </c>
      <c r="BP39" s="15">
        <v>66640.062900000004</v>
      </c>
      <c r="BQ39" s="15">
        <v>68288.2307</v>
      </c>
      <c r="BR39" s="15">
        <v>67016.2307</v>
      </c>
      <c r="BS39" s="15">
        <v>67053.046400000007</v>
      </c>
      <c r="BT39" s="15">
        <v>76624.845799999996</v>
      </c>
      <c r="BU39" s="15">
        <v>83348.448900000003</v>
      </c>
      <c r="BV39" s="15">
        <v>82621.572899999999</v>
      </c>
      <c r="BW39" s="15">
        <v>90200.198799999998</v>
      </c>
      <c r="BX39" s="15">
        <v>95342.105899999995</v>
      </c>
      <c r="BY39" s="15">
        <v>94926.143299999996</v>
      </c>
      <c r="BZ39" s="15">
        <v>98542.146200000003</v>
      </c>
      <c r="CA39" s="15">
        <v>97839.628400000001</v>
      </c>
      <c r="CB39" s="15">
        <v>94592.018400000001</v>
      </c>
      <c r="CC39" s="15">
        <v>94949.788700000005</v>
      </c>
      <c r="CD39" s="15">
        <v>94732.428499999995</v>
      </c>
      <c r="CE39" s="15">
        <v>98596.578299999994</v>
      </c>
      <c r="CF39" s="15">
        <v>96943.9859</v>
      </c>
      <c r="CG39" s="15">
        <v>108878.93829999999</v>
      </c>
      <c r="CH39" s="15">
        <v>110510.7259</v>
      </c>
      <c r="CI39" s="15">
        <v>110623.6076</v>
      </c>
      <c r="CJ39" s="15">
        <v>107822.7598</v>
      </c>
      <c r="CK39" s="15">
        <v>97292.387499999997</v>
      </c>
      <c r="CL39" s="15">
        <v>102747.111</v>
      </c>
      <c r="CM39" s="15">
        <v>91120.306100000002</v>
      </c>
      <c r="CN39" s="15">
        <v>93088.966700000004</v>
      </c>
      <c r="CO39" s="15">
        <v>86628.929699999993</v>
      </c>
      <c r="CP39" s="15">
        <v>78270.205400000006</v>
      </c>
      <c r="CQ39" s="15">
        <v>78522.898100000006</v>
      </c>
      <c r="CR39" s="15">
        <v>83610.704199999993</v>
      </c>
      <c r="CS39" s="15">
        <v>79088.027199999997</v>
      </c>
      <c r="CT39" s="15">
        <v>85832.893599999996</v>
      </c>
      <c r="CU39" s="15">
        <v>80371.725699999995</v>
      </c>
      <c r="CV39" s="15">
        <v>81134.868300000002</v>
      </c>
      <c r="CW39" s="15">
        <v>80599.377099999998</v>
      </c>
      <c r="CX39" s="15">
        <v>78564.302800000005</v>
      </c>
      <c r="CY39" s="15">
        <v>79415.237800000003</v>
      </c>
      <c r="CZ39" s="15">
        <v>79559.2598</v>
      </c>
      <c r="DA39" s="15">
        <v>77285.961599999995</v>
      </c>
      <c r="DB39" s="15">
        <v>73381.395900000003</v>
      </c>
      <c r="DC39" s="15">
        <v>67680.471000000005</v>
      </c>
      <c r="DD39" s="15">
        <v>73692.496299999999</v>
      </c>
      <c r="DE39" s="15">
        <v>78306.207399999999</v>
      </c>
      <c r="DF39" s="15">
        <v>76328.954100000003</v>
      </c>
      <c r="DG39" s="15">
        <v>80428.205000000002</v>
      </c>
      <c r="DH39" s="15">
        <v>85636.815700000006</v>
      </c>
      <c r="DI39" s="15">
        <v>77290.998800000001</v>
      </c>
      <c r="DJ39" s="15">
        <v>79331.830400000006</v>
      </c>
      <c r="DK39" s="15">
        <v>76946.628899999996</v>
      </c>
      <c r="DL39" s="15">
        <v>79271.9038</v>
      </c>
      <c r="DM39" s="15">
        <v>83235.777600000001</v>
      </c>
      <c r="DN39" s="15">
        <v>91179.736199999999</v>
      </c>
      <c r="DO39" s="15">
        <v>88720.928700000004</v>
      </c>
      <c r="DP39" s="15">
        <v>99368.189499999993</v>
      </c>
      <c r="DQ39" s="15">
        <v>96107.965500000006</v>
      </c>
    </row>
    <row r="40" spans="1:121" x14ac:dyDescent="0.3">
      <c r="A40" t="s">
        <v>482</v>
      </c>
      <c r="B40" s="15">
        <v>3313.39</v>
      </c>
      <c r="C40" s="15">
        <v>3442.3874000000001</v>
      </c>
      <c r="D40" s="15">
        <v>3381.6588000000002</v>
      </c>
      <c r="E40" s="15">
        <v>4840.5562</v>
      </c>
      <c r="F40" s="15">
        <v>4350.4844999999996</v>
      </c>
      <c r="G40" s="15">
        <v>3996.8534</v>
      </c>
      <c r="H40" s="15">
        <v>2321.7338</v>
      </c>
      <c r="I40" s="15">
        <v>1576.8402000000001</v>
      </c>
      <c r="J40" s="15">
        <v>889.4221</v>
      </c>
      <c r="K40" s="15">
        <v>1108.1324999999999</v>
      </c>
      <c r="L40" s="15">
        <v>1166.9665</v>
      </c>
      <c r="M40" s="15">
        <v>941.98379999999997</v>
      </c>
      <c r="N40" s="15">
        <v>622.38210000000004</v>
      </c>
      <c r="O40" s="15">
        <v>649.7165</v>
      </c>
      <c r="P40" s="15">
        <v>1080.8338000000001</v>
      </c>
      <c r="Q40" s="15">
        <v>1352.6224999999999</v>
      </c>
      <c r="R40" s="15">
        <v>1346.4674</v>
      </c>
      <c r="S40" s="15">
        <v>1580.3607999999999</v>
      </c>
      <c r="T40" s="15">
        <v>1291.6814999999999</v>
      </c>
      <c r="U40" s="15">
        <v>1247.4313999999999</v>
      </c>
      <c r="V40" s="15">
        <v>1173.6813</v>
      </c>
      <c r="W40" s="15">
        <v>1087.2882</v>
      </c>
      <c r="X40" s="15">
        <v>1213.7171000000001</v>
      </c>
      <c r="Y40" s="15">
        <v>1531.4254000000001</v>
      </c>
      <c r="Z40" s="15">
        <v>1211.6003000000001</v>
      </c>
      <c r="AA40" s="15">
        <v>1127.5586000000001</v>
      </c>
      <c r="AB40" s="15">
        <v>1063.2865999999999</v>
      </c>
      <c r="AC40" s="15">
        <v>967.26289999999995</v>
      </c>
      <c r="AD40" s="15">
        <v>920.4221</v>
      </c>
      <c r="AE40" s="15">
        <v>737.74289999999996</v>
      </c>
      <c r="AF40" s="15">
        <v>819.71429999999998</v>
      </c>
      <c r="AG40" s="15">
        <v>740.08489999999995</v>
      </c>
      <c r="AH40" s="15">
        <v>880.60739999999998</v>
      </c>
      <c r="AI40" s="15">
        <v>835.85069999999996</v>
      </c>
      <c r="AJ40" s="15">
        <v>1019.5024</v>
      </c>
      <c r="AK40" s="15">
        <v>887.6499</v>
      </c>
      <c r="AL40" s="15">
        <v>882.94090000000006</v>
      </c>
      <c r="AM40" s="15">
        <v>769.92439999999999</v>
      </c>
      <c r="AN40" s="15">
        <v>835.12070000000006</v>
      </c>
      <c r="AO40" s="15">
        <v>1353.8426999999999</v>
      </c>
      <c r="AP40" s="15">
        <v>1289.3507</v>
      </c>
      <c r="AQ40" s="15">
        <v>1033.8462999999999</v>
      </c>
      <c r="AR40" s="15">
        <v>955.77560000000005</v>
      </c>
      <c r="AS40" s="15">
        <v>2152.6675</v>
      </c>
      <c r="AT40" s="15">
        <v>2075.8287999999998</v>
      </c>
      <c r="AU40" s="15">
        <v>1490.126</v>
      </c>
      <c r="AV40" s="15">
        <v>1362.9387999999999</v>
      </c>
      <c r="AW40" s="15">
        <v>1335.2367999999999</v>
      </c>
      <c r="AX40" s="15">
        <v>1224.4287999999999</v>
      </c>
      <c r="AY40" s="15">
        <v>1311.7353000000001</v>
      </c>
      <c r="AZ40" s="15">
        <v>1261.7114999999999</v>
      </c>
      <c r="BA40" s="15">
        <v>1511.9722999999999</v>
      </c>
      <c r="BB40" s="15">
        <v>1163.1745000000001</v>
      </c>
      <c r="BC40" s="15">
        <v>1129.7819</v>
      </c>
      <c r="BD40" s="15">
        <v>1119.0116</v>
      </c>
      <c r="BE40" s="15">
        <v>959.62379999999996</v>
      </c>
      <c r="BF40" s="15">
        <v>1093.5247999999999</v>
      </c>
      <c r="BG40" s="15">
        <v>820.21929999999998</v>
      </c>
      <c r="BH40" s="15">
        <v>803.48019999999997</v>
      </c>
      <c r="BI40" s="15">
        <v>1043.8949</v>
      </c>
      <c r="BJ40" s="15">
        <v>803.95960000000002</v>
      </c>
      <c r="BK40" s="15">
        <v>686.71550000000002</v>
      </c>
      <c r="BL40" s="15">
        <v>187.75530000000001</v>
      </c>
      <c r="BM40" s="15">
        <v>249.40620000000001</v>
      </c>
      <c r="BN40" s="15">
        <v>235.3947</v>
      </c>
      <c r="BO40" s="15">
        <v>386.77620000000002</v>
      </c>
      <c r="BP40" s="15">
        <v>347.94400000000002</v>
      </c>
      <c r="BQ40" s="15">
        <v>375.56529999999998</v>
      </c>
      <c r="BR40" s="15">
        <v>257.85079999999999</v>
      </c>
      <c r="BS40" s="15">
        <v>227.27090000000001</v>
      </c>
      <c r="BT40" s="15">
        <v>370.3673</v>
      </c>
      <c r="BU40" s="15">
        <v>387.2022</v>
      </c>
      <c r="BV40" s="15">
        <v>426.48360000000002</v>
      </c>
      <c r="BW40" s="15">
        <v>690.30970000000002</v>
      </c>
      <c r="BX40" s="15">
        <v>735.2079</v>
      </c>
      <c r="BY40" s="15">
        <v>823.6019</v>
      </c>
      <c r="BZ40" s="15">
        <v>1128.2218</v>
      </c>
      <c r="CA40" s="15">
        <v>1348.2251000000001</v>
      </c>
      <c r="CB40" s="15">
        <v>1201.7081000000001</v>
      </c>
      <c r="CC40" s="15">
        <v>1229.9172000000001</v>
      </c>
      <c r="CD40" s="15">
        <v>1946.5350000000001</v>
      </c>
      <c r="CE40" s="15">
        <v>2341.4841000000001</v>
      </c>
      <c r="CF40" s="15">
        <v>2076.2559999999999</v>
      </c>
      <c r="CG40" s="15">
        <v>2206.0729999999999</v>
      </c>
      <c r="CH40" s="15">
        <v>2674.3697999999999</v>
      </c>
      <c r="CI40" s="15">
        <v>3266.7935000000002</v>
      </c>
      <c r="CJ40" s="15">
        <v>3074.9611</v>
      </c>
      <c r="CK40" s="15">
        <v>3739.7332999999999</v>
      </c>
      <c r="CL40" s="15">
        <v>3967.4187000000002</v>
      </c>
      <c r="CM40" s="15">
        <v>3537.8598999999999</v>
      </c>
      <c r="CN40" s="15">
        <v>3853.7570999999998</v>
      </c>
      <c r="CO40" s="15">
        <v>3775.8334</v>
      </c>
      <c r="CP40" s="15">
        <v>3226.0097999999998</v>
      </c>
      <c r="CQ40" s="15">
        <v>4052.35</v>
      </c>
      <c r="CR40" s="15">
        <v>3758.3728000000001</v>
      </c>
      <c r="CS40" s="15">
        <v>3318.0097000000001</v>
      </c>
      <c r="CT40" s="15">
        <v>3356.7692000000002</v>
      </c>
      <c r="CU40" s="15">
        <v>2866.3321999999998</v>
      </c>
      <c r="CV40" s="15">
        <v>2762.7955000000002</v>
      </c>
      <c r="CW40" s="15">
        <v>2782.3217</v>
      </c>
      <c r="CX40" s="15">
        <v>2334.9679999999998</v>
      </c>
      <c r="CY40" s="15">
        <v>3701.9068000000002</v>
      </c>
      <c r="CZ40" s="15">
        <v>4586.8639999999996</v>
      </c>
      <c r="DA40" s="15">
        <v>4715.0767999999998</v>
      </c>
      <c r="DB40" s="15">
        <v>5107.3346000000001</v>
      </c>
      <c r="DC40" s="15">
        <v>5072.1594999999998</v>
      </c>
      <c r="DD40" s="15">
        <v>4366.8895000000002</v>
      </c>
      <c r="DE40" s="15">
        <v>3742.1754000000001</v>
      </c>
      <c r="DF40" s="15">
        <v>3508.5762</v>
      </c>
      <c r="DG40" s="15">
        <v>3615.3946999999998</v>
      </c>
      <c r="DH40" s="15">
        <v>4018.0182</v>
      </c>
      <c r="DI40" s="15">
        <v>4188.7413999999999</v>
      </c>
      <c r="DJ40" s="15">
        <v>4093.4794000000002</v>
      </c>
      <c r="DK40" s="15">
        <v>3844.3797</v>
      </c>
      <c r="DL40" s="15">
        <v>4129.5325999999995</v>
      </c>
      <c r="DM40" s="15">
        <v>3834.1057999999998</v>
      </c>
      <c r="DN40" s="15">
        <v>3200.9886000000001</v>
      </c>
      <c r="DO40" s="15">
        <v>3094.1970999999999</v>
      </c>
      <c r="DP40" s="15">
        <v>3110.9962</v>
      </c>
      <c r="DQ40" s="15">
        <v>2880.3591999999999</v>
      </c>
    </row>
    <row r="41" spans="1:121" x14ac:dyDescent="0.3">
      <c r="A41" t="s">
        <v>483</v>
      </c>
      <c r="B41" s="15">
        <v>2294.08</v>
      </c>
      <c r="C41" s="15">
        <v>1943.5985000000001</v>
      </c>
      <c r="D41" s="15">
        <v>1741.1985</v>
      </c>
      <c r="E41" s="15">
        <v>1741.3593000000001</v>
      </c>
      <c r="F41" s="15">
        <v>1944.3300999999999</v>
      </c>
      <c r="G41" s="15">
        <v>1760.0334</v>
      </c>
      <c r="H41" s="15">
        <v>1315.5132000000001</v>
      </c>
      <c r="I41" s="15">
        <v>1426.6832999999999</v>
      </c>
      <c r="J41" s="15">
        <v>1306.4839999999999</v>
      </c>
      <c r="K41" s="15">
        <v>1306.5826</v>
      </c>
      <c r="L41" s="15">
        <v>1353.2996000000001</v>
      </c>
      <c r="M41" s="15">
        <v>1288.5893000000001</v>
      </c>
      <c r="N41" s="15">
        <v>991.96860000000004</v>
      </c>
      <c r="O41" s="15">
        <v>1399.8809000000001</v>
      </c>
      <c r="P41" s="15">
        <v>2002.5974000000001</v>
      </c>
      <c r="Q41" s="15">
        <v>2586.6882999999998</v>
      </c>
      <c r="R41" s="15">
        <v>2247.5232999999998</v>
      </c>
      <c r="S41" s="15">
        <v>3010.9557</v>
      </c>
      <c r="T41" s="15">
        <v>3802.9771000000001</v>
      </c>
      <c r="U41" s="15">
        <v>3068.4167000000002</v>
      </c>
      <c r="V41" s="15">
        <v>3286.7573000000002</v>
      </c>
      <c r="W41" s="15">
        <v>3708.2829999999999</v>
      </c>
      <c r="X41" s="15">
        <v>3106.1649000000002</v>
      </c>
      <c r="Y41" s="15">
        <v>3066.4706999999999</v>
      </c>
      <c r="Z41" s="15">
        <v>3811.3252000000002</v>
      </c>
      <c r="AA41" s="15">
        <v>3936.7611999999999</v>
      </c>
      <c r="AB41" s="15">
        <v>3687.9225999999999</v>
      </c>
      <c r="AC41" s="15">
        <v>3337.6185999999998</v>
      </c>
      <c r="AD41" s="15">
        <v>3298.6959000000002</v>
      </c>
      <c r="AE41" s="15">
        <v>3566.3009999999999</v>
      </c>
      <c r="AF41" s="15">
        <v>3058.2253000000001</v>
      </c>
      <c r="AG41" s="15">
        <v>3351.3458999999998</v>
      </c>
      <c r="AH41" s="15">
        <v>3361.1165999999998</v>
      </c>
      <c r="AI41" s="15">
        <v>3211.5010000000002</v>
      </c>
      <c r="AJ41" s="15">
        <v>3221.8670999999999</v>
      </c>
      <c r="AK41" s="15">
        <v>3802.7465999999999</v>
      </c>
      <c r="AL41" s="15">
        <v>3645.9322999999999</v>
      </c>
      <c r="AM41" s="15">
        <v>3741.0938999999998</v>
      </c>
      <c r="AN41" s="15">
        <v>3466.1578</v>
      </c>
      <c r="AO41" s="15">
        <v>3626.0691999999999</v>
      </c>
      <c r="AP41" s="15">
        <v>3493.59</v>
      </c>
      <c r="AQ41" s="15">
        <v>3361.0789</v>
      </c>
      <c r="AR41" s="15">
        <v>3194.1909000000001</v>
      </c>
      <c r="AS41" s="15">
        <v>3025.3604</v>
      </c>
      <c r="AT41" s="15">
        <v>2906.7188000000001</v>
      </c>
      <c r="AU41" s="15">
        <v>3216.2298000000001</v>
      </c>
      <c r="AV41" s="15">
        <v>3236.0219999999999</v>
      </c>
      <c r="AW41" s="15">
        <v>3948.5405000000001</v>
      </c>
      <c r="AX41" s="15">
        <v>4116.7740999999996</v>
      </c>
      <c r="AY41" s="15">
        <v>4139.8087999999998</v>
      </c>
      <c r="AZ41" s="15">
        <v>3739.8272999999999</v>
      </c>
      <c r="BA41" s="15">
        <v>3657.2833000000001</v>
      </c>
      <c r="BB41" s="15">
        <v>3707.5207</v>
      </c>
      <c r="BC41" s="15">
        <v>4014.8038999999999</v>
      </c>
      <c r="BD41" s="15">
        <v>4251.8182999999999</v>
      </c>
      <c r="BE41" s="15">
        <v>4845.2192999999997</v>
      </c>
      <c r="BF41" s="15">
        <v>4368.3567999999996</v>
      </c>
      <c r="BG41" s="15">
        <v>4749.2300999999998</v>
      </c>
      <c r="BH41" s="15">
        <v>5036.4404999999997</v>
      </c>
      <c r="BI41" s="15">
        <v>5344.1660000000002</v>
      </c>
      <c r="BJ41" s="15">
        <v>5904.1918999999998</v>
      </c>
      <c r="BK41" s="15">
        <v>5522.9439000000002</v>
      </c>
      <c r="BL41" s="15">
        <v>4411.1860999999999</v>
      </c>
      <c r="BM41" s="15">
        <v>7299.7651999999998</v>
      </c>
      <c r="BN41" s="15">
        <v>7870.0594000000001</v>
      </c>
      <c r="BO41" s="15">
        <v>8072.3357999999998</v>
      </c>
      <c r="BP41" s="15">
        <v>9680.9334999999992</v>
      </c>
      <c r="BQ41" s="15">
        <v>9138.4673999999995</v>
      </c>
      <c r="BR41" s="15">
        <v>9044.5789999999997</v>
      </c>
      <c r="BS41" s="15">
        <v>8998.2242999999999</v>
      </c>
      <c r="BT41" s="15">
        <v>7601.7669999999998</v>
      </c>
      <c r="BU41" s="15">
        <v>7486.2705999999998</v>
      </c>
      <c r="BV41" s="15">
        <v>6635.7965999999997</v>
      </c>
      <c r="BW41" s="15">
        <v>5823.3055000000004</v>
      </c>
      <c r="BX41" s="15">
        <v>5689.5951999999997</v>
      </c>
      <c r="BY41" s="15">
        <v>6226.049</v>
      </c>
      <c r="BZ41" s="15">
        <v>6499.4903999999997</v>
      </c>
      <c r="CA41" s="15">
        <v>5480.9611000000004</v>
      </c>
      <c r="CB41" s="15">
        <v>5512.5820999999996</v>
      </c>
      <c r="CC41" s="15">
        <v>5143.9628000000002</v>
      </c>
      <c r="CD41" s="15">
        <v>4569.0668999999998</v>
      </c>
      <c r="CE41" s="15">
        <v>5392.1319999999996</v>
      </c>
      <c r="CF41" s="15">
        <v>5415.1490000000003</v>
      </c>
      <c r="CG41" s="15">
        <v>5256.2915999999996</v>
      </c>
      <c r="CH41" s="15">
        <v>4838.0083000000004</v>
      </c>
      <c r="CI41" s="15">
        <v>5409.5626000000002</v>
      </c>
      <c r="CJ41" s="15">
        <v>6064.6268</v>
      </c>
      <c r="CK41" s="15">
        <v>5758.2258000000002</v>
      </c>
      <c r="CL41" s="15">
        <v>5303.9071000000004</v>
      </c>
      <c r="CM41" s="15">
        <v>4606.5806000000002</v>
      </c>
      <c r="CN41" s="15">
        <v>4756.4017999999996</v>
      </c>
      <c r="CO41" s="15">
        <v>4250.8557000000001</v>
      </c>
      <c r="CP41" s="15">
        <v>4767.6472999999996</v>
      </c>
      <c r="CQ41" s="15">
        <v>4466.9849000000004</v>
      </c>
      <c r="CR41" s="15">
        <v>5036.0959000000003</v>
      </c>
      <c r="CS41" s="15">
        <v>5168.5716000000002</v>
      </c>
      <c r="CT41" s="15">
        <v>5663.6418999999996</v>
      </c>
      <c r="CU41" s="15">
        <v>5011.0045</v>
      </c>
      <c r="CV41" s="15">
        <v>5742.5712000000003</v>
      </c>
      <c r="CW41" s="15">
        <v>6898.4224999999997</v>
      </c>
      <c r="CX41" s="15">
        <v>6510.3908000000001</v>
      </c>
      <c r="CY41" s="15">
        <v>6112.9790000000003</v>
      </c>
      <c r="CZ41" s="15">
        <v>5920.0953</v>
      </c>
      <c r="DA41" s="15">
        <v>5390.7080999999998</v>
      </c>
      <c r="DB41" s="15">
        <v>5060.7433000000001</v>
      </c>
      <c r="DC41" s="15">
        <v>5773.6854999999996</v>
      </c>
      <c r="DD41" s="15">
        <v>5956.0183999999999</v>
      </c>
      <c r="DE41" s="15">
        <v>5448.8464999999997</v>
      </c>
      <c r="DF41" s="15">
        <v>4883.9857000000002</v>
      </c>
      <c r="DG41" s="15">
        <v>4260.3212999999996</v>
      </c>
      <c r="DH41" s="15">
        <v>4625.1193999999996</v>
      </c>
      <c r="DI41" s="15">
        <v>4533.9198999999999</v>
      </c>
      <c r="DJ41" s="15">
        <v>5021.3307999999997</v>
      </c>
      <c r="DK41" s="15">
        <v>4796.5514999999996</v>
      </c>
      <c r="DL41" s="15">
        <v>5413.1891999999998</v>
      </c>
      <c r="DM41" s="15">
        <v>4953.7825000000003</v>
      </c>
      <c r="DN41" s="15">
        <v>5479.1352999999999</v>
      </c>
      <c r="DO41" s="15">
        <v>6039.5726999999997</v>
      </c>
      <c r="DP41" s="15">
        <v>5331.2075000000004</v>
      </c>
      <c r="DQ41" s="15">
        <v>4644.7934999999998</v>
      </c>
    </row>
    <row r="42" spans="1:121" x14ac:dyDescent="0.3">
      <c r="A42" t="s">
        <v>484</v>
      </c>
      <c r="B42" s="15">
        <v>737.04</v>
      </c>
      <c r="C42" s="15">
        <v>766.9769</v>
      </c>
      <c r="D42" s="15">
        <v>867.10270000000003</v>
      </c>
      <c r="E42" s="15">
        <v>842.72559999999999</v>
      </c>
      <c r="F42" s="15">
        <v>864.64859999999999</v>
      </c>
      <c r="G42" s="15">
        <v>862.52179999999998</v>
      </c>
      <c r="H42" s="15">
        <v>927.79989999999998</v>
      </c>
      <c r="I42" s="15">
        <v>1038.7236</v>
      </c>
      <c r="J42" s="15">
        <v>1011.7289</v>
      </c>
      <c r="K42" s="15">
        <v>974.59069999999997</v>
      </c>
      <c r="L42" s="15">
        <v>1113.4907000000001</v>
      </c>
      <c r="M42" s="15">
        <v>1081.4242999999999</v>
      </c>
      <c r="N42" s="15">
        <v>1039.2144000000001</v>
      </c>
      <c r="O42" s="15">
        <v>1044.2861</v>
      </c>
      <c r="P42" s="15">
        <v>1376.1889000000001</v>
      </c>
      <c r="Q42" s="15">
        <v>1358.8851999999999</v>
      </c>
      <c r="R42" s="15">
        <v>1366.8161</v>
      </c>
      <c r="S42" s="15">
        <v>1338.5172</v>
      </c>
      <c r="T42" s="15">
        <v>1387.7247</v>
      </c>
      <c r="U42" s="15">
        <v>1554.4536000000001</v>
      </c>
      <c r="V42" s="15">
        <v>1475.6855</v>
      </c>
      <c r="W42" s="15">
        <v>1493.7102</v>
      </c>
      <c r="X42" s="15">
        <v>1561.8436999999999</v>
      </c>
      <c r="Y42" s="15">
        <v>1542.1967999999999</v>
      </c>
      <c r="Z42" s="15">
        <v>1534.8065999999999</v>
      </c>
      <c r="AA42" s="15">
        <v>1554.9943000000001</v>
      </c>
      <c r="AB42" s="15">
        <v>1528.6782000000001</v>
      </c>
      <c r="AC42" s="15">
        <v>1594.4661000000001</v>
      </c>
      <c r="AD42" s="15">
        <v>1806.5556999999999</v>
      </c>
      <c r="AE42" s="15">
        <v>1737.0034000000001</v>
      </c>
      <c r="AF42" s="15">
        <v>1713.5182</v>
      </c>
      <c r="AG42" s="15">
        <v>1688.2264</v>
      </c>
      <c r="AH42" s="15">
        <v>1656.2503999999999</v>
      </c>
      <c r="AI42" s="15">
        <v>1736.1001000000001</v>
      </c>
      <c r="AJ42" s="15">
        <v>1783.4319</v>
      </c>
      <c r="AK42" s="15">
        <v>1968.7080000000001</v>
      </c>
      <c r="AL42" s="15">
        <v>2083.4468999999999</v>
      </c>
      <c r="AM42" s="15">
        <v>2064.5189</v>
      </c>
      <c r="AN42" s="15">
        <v>2032.9072000000001</v>
      </c>
      <c r="AO42" s="15">
        <v>2122.0834</v>
      </c>
      <c r="AP42" s="15">
        <v>2219.0650999999998</v>
      </c>
      <c r="AQ42" s="15">
        <v>2287.1669000000002</v>
      </c>
      <c r="AR42" s="15">
        <v>2299.0700999999999</v>
      </c>
      <c r="AS42" s="15">
        <v>2538.6948000000002</v>
      </c>
      <c r="AT42" s="15">
        <v>2458.2995000000001</v>
      </c>
      <c r="AU42" s="15">
        <v>2347.6585</v>
      </c>
      <c r="AV42" s="15">
        <v>2241.7006999999999</v>
      </c>
      <c r="AW42" s="15">
        <v>2204.0398</v>
      </c>
      <c r="AX42" s="15">
        <v>2314.2905000000001</v>
      </c>
      <c r="AY42" s="15">
        <v>2377.9043000000001</v>
      </c>
      <c r="AZ42" s="15">
        <v>2683.2891</v>
      </c>
      <c r="BA42" s="15">
        <v>2872.1790000000001</v>
      </c>
      <c r="BB42" s="15">
        <v>3219.1273999999999</v>
      </c>
      <c r="BC42" s="15">
        <v>3228.8841000000002</v>
      </c>
      <c r="BD42" s="15">
        <v>3315.9139</v>
      </c>
      <c r="BE42" s="15">
        <v>3475.7287999999999</v>
      </c>
      <c r="BF42" s="15">
        <v>3425.9695999999999</v>
      </c>
      <c r="BG42" s="15">
        <v>3584.0282000000002</v>
      </c>
      <c r="BH42" s="15">
        <v>3917.1221</v>
      </c>
      <c r="BI42" s="15">
        <v>3941.7089999999998</v>
      </c>
      <c r="BJ42" s="15">
        <v>4164.4549999999999</v>
      </c>
      <c r="BK42" s="15">
        <v>4204.7</v>
      </c>
      <c r="BL42" s="15">
        <v>2960.3539000000001</v>
      </c>
      <c r="BM42" s="15">
        <v>3957.5789</v>
      </c>
      <c r="BN42" s="15">
        <v>4525.6943000000001</v>
      </c>
      <c r="BO42" s="15">
        <v>4338.8861999999999</v>
      </c>
      <c r="BP42" s="15">
        <v>4199.7464</v>
      </c>
      <c r="BQ42" s="15">
        <v>4459.9894000000004</v>
      </c>
      <c r="BR42" s="15">
        <v>4416.1860999999999</v>
      </c>
      <c r="BS42" s="15">
        <v>4103.5510000000004</v>
      </c>
      <c r="BT42" s="15">
        <v>4548.6696000000002</v>
      </c>
      <c r="BU42" s="15">
        <v>4714.4349000000002</v>
      </c>
      <c r="BV42" s="15">
        <v>5090.8424999999997</v>
      </c>
      <c r="BW42" s="15">
        <v>4521.8293000000003</v>
      </c>
      <c r="BX42" s="15">
        <v>4572.2889999999998</v>
      </c>
      <c r="BY42" s="15">
        <v>4901.8872000000001</v>
      </c>
      <c r="BZ42" s="15">
        <v>4447.3208000000004</v>
      </c>
      <c r="CA42" s="15">
        <v>4843.6975000000002</v>
      </c>
      <c r="CB42" s="15">
        <v>5247.16</v>
      </c>
      <c r="CC42" s="15">
        <v>5288.3867</v>
      </c>
      <c r="CD42" s="15">
        <v>5044.8919999999998</v>
      </c>
      <c r="CE42" s="15">
        <v>5157.6210000000001</v>
      </c>
      <c r="CF42" s="15">
        <v>4431.8608000000004</v>
      </c>
      <c r="CG42" s="15">
        <v>4286.2794000000004</v>
      </c>
      <c r="CH42" s="15">
        <v>4126.9557000000004</v>
      </c>
      <c r="CI42" s="15">
        <v>3553.0039000000002</v>
      </c>
      <c r="CJ42" s="15">
        <v>3555.1511999999998</v>
      </c>
      <c r="CK42" s="15">
        <v>3414.0787999999998</v>
      </c>
      <c r="CL42" s="15">
        <v>3067.3029000000001</v>
      </c>
      <c r="CM42" s="15">
        <v>2977.3344000000002</v>
      </c>
      <c r="CN42" s="15">
        <v>3457.0232000000001</v>
      </c>
      <c r="CO42" s="15">
        <v>3886.4670999999998</v>
      </c>
      <c r="CP42" s="15">
        <v>3735.0880999999999</v>
      </c>
      <c r="CQ42" s="15">
        <v>4162.5995000000003</v>
      </c>
      <c r="CR42" s="15">
        <v>4691.6743999999999</v>
      </c>
      <c r="CS42" s="15">
        <v>4491.1241</v>
      </c>
      <c r="CT42" s="15">
        <v>4369.1620000000003</v>
      </c>
      <c r="CU42" s="15">
        <v>4635.4171999999999</v>
      </c>
      <c r="CV42" s="15">
        <v>4638.8527999999997</v>
      </c>
      <c r="CW42" s="15">
        <v>4851.6422000000002</v>
      </c>
      <c r="CX42" s="15">
        <v>5282.5892000000003</v>
      </c>
      <c r="CY42" s="15">
        <v>5427.0969999999998</v>
      </c>
      <c r="CZ42" s="15">
        <v>5201.8536999999997</v>
      </c>
      <c r="DA42" s="15">
        <v>5232.5590000000002</v>
      </c>
      <c r="DB42" s="15">
        <v>5186.1790000000001</v>
      </c>
      <c r="DC42" s="15">
        <v>5076.6707999999999</v>
      </c>
      <c r="DD42" s="15">
        <v>5555.7155000000002</v>
      </c>
      <c r="DE42" s="15">
        <v>5979.7912999999999</v>
      </c>
      <c r="DF42" s="15">
        <v>6205.0339999999997</v>
      </c>
      <c r="DG42" s="15">
        <v>6839.1079</v>
      </c>
      <c r="DH42" s="15">
        <v>6149.6358</v>
      </c>
      <c r="DI42" s="15">
        <v>5559.3652000000002</v>
      </c>
      <c r="DJ42" s="15">
        <v>4899.0958000000001</v>
      </c>
      <c r="DK42" s="15">
        <v>5517.7565000000004</v>
      </c>
      <c r="DL42" s="15">
        <v>4970.4255999999996</v>
      </c>
      <c r="DM42" s="15">
        <v>4821.8892999999998</v>
      </c>
      <c r="DN42" s="15">
        <v>4401.0261</v>
      </c>
      <c r="DO42" s="15">
        <v>4653.1145999999999</v>
      </c>
      <c r="DP42" s="15">
        <v>4639.3720999999996</v>
      </c>
      <c r="DQ42" s="15">
        <v>4654.8572999999997</v>
      </c>
    </row>
    <row r="43" spans="1:121" x14ac:dyDescent="0.3">
      <c r="A43" t="s">
        <v>485</v>
      </c>
      <c r="B43" s="15">
        <v>4168.82</v>
      </c>
      <c r="C43" s="15">
        <v>4019.9483</v>
      </c>
      <c r="D43" s="15">
        <v>3937.8420999999998</v>
      </c>
      <c r="E43" s="15">
        <v>3995.5391</v>
      </c>
      <c r="F43" s="15">
        <v>3967.6306</v>
      </c>
      <c r="G43" s="15">
        <v>3972.9742000000001</v>
      </c>
      <c r="H43" s="15">
        <v>3980.3753000000002</v>
      </c>
      <c r="I43" s="15">
        <v>3881.1628999999998</v>
      </c>
      <c r="J43" s="15">
        <v>3798.7069999999999</v>
      </c>
      <c r="K43" s="15">
        <v>3974.1696000000002</v>
      </c>
      <c r="L43" s="15">
        <v>4081.8957</v>
      </c>
      <c r="M43" s="15">
        <v>4134.8266000000003</v>
      </c>
      <c r="N43" s="15">
        <v>3948.9328999999998</v>
      </c>
      <c r="O43" s="15">
        <v>4027.3878</v>
      </c>
      <c r="P43" s="15">
        <v>4054.0156999999999</v>
      </c>
      <c r="Q43" s="15">
        <v>4001.3807999999999</v>
      </c>
      <c r="R43" s="15">
        <v>4413.5406999999996</v>
      </c>
      <c r="S43" s="15">
        <v>4200.5787</v>
      </c>
      <c r="T43" s="15">
        <v>4687.6727000000001</v>
      </c>
      <c r="U43" s="15">
        <v>5025.5508</v>
      </c>
      <c r="V43" s="15">
        <v>5006.7385999999997</v>
      </c>
      <c r="W43" s="15">
        <v>5060.6235999999999</v>
      </c>
      <c r="X43" s="15">
        <v>5319.0128000000004</v>
      </c>
      <c r="Y43" s="15">
        <v>5040.2860000000001</v>
      </c>
      <c r="Z43" s="15">
        <v>4959.9201999999996</v>
      </c>
      <c r="AA43" s="15">
        <v>5354.4593000000004</v>
      </c>
      <c r="AB43" s="15">
        <v>5452.9403000000002</v>
      </c>
      <c r="AC43" s="15">
        <v>5596.0820000000003</v>
      </c>
      <c r="AD43" s="15">
        <v>5856.6136999999999</v>
      </c>
      <c r="AE43" s="15">
        <v>6001.5531000000001</v>
      </c>
      <c r="AF43" s="15">
        <v>5684.8751000000002</v>
      </c>
      <c r="AG43" s="15">
        <v>5543.8130000000001</v>
      </c>
      <c r="AH43" s="15">
        <v>5860.6697000000004</v>
      </c>
      <c r="AI43" s="15">
        <v>6133.1677</v>
      </c>
      <c r="AJ43" s="15">
        <v>6111.7043000000003</v>
      </c>
      <c r="AK43" s="15">
        <v>6258.9984000000004</v>
      </c>
      <c r="AL43" s="15">
        <v>6071.0790999999999</v>
      </c>
      <c r="AM43" s="15">
        <v>6328.8191999999999</v>
      </c>
      <c r="AN43" s="15">
        <v>6414.4161000000004</v>
      </c>
      <c r="AO43" s="15">
        <v>6498.0141000000003</v>
      </c>
      <c r="AP43" s="15">
        <v>7308.2654000000002</v>
      </c>
      <c r="AQ43" s="15">
        <v>7307.2645000000002</v>
      </c>
      <c r="AR43" s="15">
        <v>7257.9489000000003</v>
      </c>
      <c r="AS43" s="15">
        <v>6977.9287000000004</v>
      </c>
      <c r="AT43" s="15">
        <v>7004.1484</v>
      </c>
      <c r="AU43" s="15">
        <v>6189.8711999999996</v>
      </c>
      <c r="AV43" s="15">
        <v>7184.9598999999998</v>
      </c>
      <c r="AW43" s="15">
        <v>6674.4684999999999</v>
      </c>
      <c r="AX43" s="15">
        <v>7399.2390999999998</v>
      </c>
      <c r="AY43" s="15">
        <v>7354.4417999999996</v>
      </c>
      <c r="AZ43" s="15">
        <v>7856.7626</v>
      </c>
      <c r="BA43" s="15">
        <v>8271.3472999999994</v>
      </c>
      <c r="BB43" s="15">
        <v>9153.2605999999996</v>
      </c>
      <c r="BC43" s="15">
        <v>9359.1427999999996</v>
      </c>
      <c r="BD43" s="15">
        <v>9475.9614000000001</v>
      </c>
      <c r="BE43" s="15">
        <v>9277.7296999999999</v>
      </c>
      <c r="BF43" s="15">
        <v>8960.9292000000005</v>
      </c>
      <c r="BG43" s="15">
        <v>8793.2113000000008</v>
      </c>
      <c r="BH43" s="15">
        <v>9489.8741000000009</v>
      </c>
      <c r="BI43" s="15">
        <v>9139.4971000000005</v>
      </c>
      <c r="BJ43" s="15">
        <v>10435.5412</v>
      </c>
      <c r="BK43" s="15">
        <v>9547.5231999999996</v>
      </c>
      <c r="BL43" s="15">
        <v>4734.1009999999997</v>
      </c>
      <c r="BM43" s="15">
        <v>6109.2514000000001</v>
      </c>
      <c r="BN43" s="15">
        <v>5487.7428</v>
      </c>
      <c r="BO43" s="15">
        <v>5850.2488999999996</v>
      </c>
      <c r="BP43" s="15">
        <v>5312.7317999999996</v>
      </c>
      <c r="BQ43" s="15">
        <v>5496.2689</v>
      </c>
      <c r="BR43" s="15">
        <v>5177.4688999999998</v>
      </c>
      <c r="BS43" s="15">
        <v>6051.9728999999998</v>
      </c>
      <c r="BT43" s="15">
        <v>8872.741</v>
      </c>
      <c r="BU43" s="15">
        <v>9962.0010000000002</v>
      </c>
      <c r="BV43" s="15">
        <v>8159.9718999999996</v>
      </c>
      <c r="BW43" s="15">
        <v>9525.1435999999994</v>
      </c>
      <c r="BX43" s="15">
        <v>10502.1777</v>
      </c>
      <c r="BY43" s="15">
        <v>11294.185299999999</v>
      </c>
      <c r="BZ43" s="15">
        <v>10913.6373</v>
      </c>
      <c r="CA43" s="15">
        <v>11203.785400000001</v>
      </c>
      <c r="CB43" s="15">
        <v>12056.3657</v>
      </c>
      <c r="CC43" s="15">
        <v>11539.3475</v>
      </c>
      <c r="CD43" s="15">
        <v>11986.5013</v>
      </c>
      <c r="CE43" s="15">
        <v>11889.0445</v>
      </c>
      <c r="CF43" s="15">
        <v>9725.7494000000006</v>
      </c>
      <c r="CG43" s="15">
        <v>10114.938599999999</v>
      </c>
      <c r="CH43" s="15">
        <v>10175.165499999999</v>
      </c>
      <c r="CI43" s="15">
        <v>10748.9223</v>
      </c>
      <c r="CJ43" s="15">
        <v>10314.685299999999</v>
      </c>
      <c r="CK43" s="15">
        <v>9685.0869999999995</v>
      </c>
      <c r="CL43" s="15">
        <v>10014.983200000001</v>
      </c>
      <c r="CM43" s="15">
        <v>10058.6324</v>
      </c>
      <c r="CN43" s="15">
        <v>10762.639300000001</v>
      </c>
      <c r="CO43" s="15">
        <v>7621.0640000000003</v>
      </c>
      <c r="CP43" s="15">
        <v>6735.2938999999997</v>
      </c>
      <c r="CQ43" s="15">
        <v>8264.1643999999997</v>
      </c>
      <c r="CR43" s="15">
        <v>9246.3284999999996</v>
      </c>
      <c r="CS43" s="15">
        <v>8324.6348999999991</v>
      </c>
      <c r="CT43" s="15">
        <v>9551.6784000000007</v>
      </c>
      <c r="CU43" s="15">
        <v>9780.5480000000007</v>
      </c>
      <c r="CV43" s="15">
        <v>9714.8968999999997</v>
      </c>
      <c r="CW43" s="15">
        <v>9692.9627999999993</v>
      </c>
      <c r="CX43" s="15">
        <v>8826.2057000000004</v>
      </c>
      <c r="CY43" s="15">
        <v>9431.3521999999994</v>
      </c>
      <c r="CZ43" s="15">
        <v>9584.5550000000003</v>
      </c>
      <c r="DA43" s="15">
        <v>10368.0515</v>
      </c>
      <c r="DB43" s="15">
        <v>10090.5843</v>
      </c>
      <c r="DC43" s="15">
        <v>9217.1154000000006</v>
      </c>
      <c r="DD43" s="15">
        <v>8587.0239999999994</v>
      </c>
      <c r="DE43" s="15">
        <v>9102.8626000000004</v>
      </c>
      <c r="DF43" s="15">
        <v>8568.6980999999996</v>
      </c>
      <c r="DG43" s="15">
        <v>8065.7804999999998</v>
      </c>
      <c r="DH43" s="15">
        <v>8903.0079000000005</v>
      </c>
      <c r="DI43" s="15">
        <v>8454.3729000000003</v>
      </c>
      <c r="DJ43" s="15">
        <v>8147.3635999999997</v>
      </c>
      <c r="DK43" s="15">
        <v>8090.0550999999996</v>
      </c>
      <c r="DL43" s="15">
        <v>8008.6028999999999</v>
      </c>
      <c r="DM43" s="15">
        <v>7686.6009000000004</v>
      </c>
      <c r="DN43" s="15">
        <v>8094.6826000000001</v>
      </c>
      <c r="DO43" s="15">
        <v>7810.9382999999998</v>
      </c>
      <c r="DP43" s="15">
        <v>10484.8015</v>
      </c>
      <c r="DQ43" s="15">
        <v>11618.982400000001</v>
      </c>
    </row>
    <row r="44" spans="1:121" x14ac:dyDescent="0.3">
      <c r="A44" t="s">
        <v>486</v>
      </c>
      <c r="B44" s="15">
        <v>3156.7</v>
      </c>
      <c r="C44" s="15">
        <v>3138.9566</v>
      </c>
      <c r="D44" s="15">
        <v>3399.8440000000001</v>
      </c>
      <c r="E44" s="15">
        <v>3396.3510000000001</v>
      </c>
      <c r="F44" s="15">
        <v>3199.5792000000001</v>
      </c>
      <c r="G44" s="15">
        <v>3213.5511999999999</v>
      </c>
      <c r="H44" s="15">
        <v>3263.6174000000001</v>
      </c>
      <c r="I44" s="15">
        <v>3260.1244000000002</v>
      </c>
      <c r="J44" s="15">
        <v>3304.3688999999999</v>
      </c>
      <c r="K44" s="15">
        <v>3369.1192000000001</v>
      </c>
      <c r="L44" s="15">
        <v>3322.8126000000002</v>
      </c>
      <c r="M44" s="15">
        <v>3359.1069000000002</v>
      </c>
      <c r="N44" s="15">
        <v>3743.3267000000001</v>
      </c>
      <c r="O44" s="15">
        <v>3588.1369</v>
      </c>
      <c r="P44" s="15">
        <v>3614.4191000000001</v>
      </c>
      <c r="Q44" s="15">
        <v>3733.3144000000002</v>
      </c>
      <c r="R44" s="15">
        <v>3800.8971000000001</v>
      </c>
      <c r="S44" s="15">
        <v>4150.0739999999996</v>
      </c>
      <c r="T44" s="15">
        <v>4086.2458999999999</v>
      </c>
      <c r="U44" s="15">
        <v>4042.9205000000002</v>
      </c>
      <c r="V44" s="15">
        <v>4143.0464000000002</v>
      </c>
      <c r="W44" s="15">
        <v>3961.7372999999998</v>
      </c>
      <c r="X44" s="15">
        <v>4132.2218999999996</v>
      </c>
      <c r="Y44" s="15">
        <v>4244.5253000000002</v>
      </c>
      <c r="Z44" s="15">
        <v>4291.8820999999998</v>
      </c>
      <c r="AA44" s="15">
        <v>4351.4164000000001</v>
      </c>
      <c r="AB44" s="15">
        <v>4505.6643999999997</v>
      </c>
      <c r="AC44" s="15">
        <v>4582.7884000000004</v>
      </c>
      <c r="AD44" s="15">
        <v>4530.0192999999999</v>
      </c>
      <c r="AE44" s="15">
        <v>4542.1967000000004</v>
      </c>
      <c r="AF44" s="15">
        <v>4385.2426999999998</v>
      </c>
      <c r="AG44" s="15">
        <v>4636.9103999999998</v>
      </c>
      <c r="AH44" s="15">
        <v>4563.8455999999996</v>
      </c>
      <c r="AI44" s="15">
        <v>4609.8494000000001</v>
      </c>
      <c r="AJ44" s="15">
        <v>5004.9405999999999</v>
      </c>
      <c r="AK44" s="15">
        <v>5049.5914000000002</v>
      </c>
      <c r="AL44" s="15">
        <v>4892.6373000000003</v>
      </c>
      <c r="AM44" s="15">
        <v>4755.9790000000003</v>
      </c>
      <c r="AN44" s="15">
        <v>5340.7057000000004</v>
      </c>
      <c r="AO44" s="15">
        <v>5324.8919999999998</v>
      </c>
      <c r="AP44" s="15">
        <v>5859.6814000000004</v>
      </c>
      <c r="AQ44" s="15">
        <v>6128.5137000000004</v>
      </c>
      <c r="AR44" s="15">
        <v>6232.0213000000003</v>
      </c>
      <c r="AS44" s="15">
        <v>6664.7407000000003</v>
      </c>
      <c r="AT44" s="15">
        <v>6855.9422999999997</v>
      </c>
      <c r="AU44" s="15">
        <v>6729.4328999999998</v>
      </c>
      <c r="AV44" s="15">
        <v>6722.2448999999997</v>
      </c>
      <c r="AW44" s="15">
        <v>6368.5938999999998</v>
      </c>
      <c r="AX44" s="15">
        <v>7011.5468000000001</v>
      </c>
      <c r="AY44" s="15">
        <v>7528.4236000000001</v>
      </c>
      <c r="AZ44" s="15">
        <v>7696.2213000000002</v>
      </c>
      <c r="BA44" s="15">
        <v>7518.4495999999999</v>
      </c>
      <c r="BB44" s="15">
        <v>7683.1558999999997</v>
      </c>
      <c r="BC44" s="15">
        <v>7585.9008000000003</v>
      </c>
      <c r="BD44" s="15">
        <v>7773.6364999999996</v>
      </c>
      <c r="BE44" s="15">
        <v>8546.0529000000006</v>
      </c>
      <c r="BF44" s="15">
        <v>8692.8758999999991</v>
      </c>
      <c r="BG44" s="15">
        <v>8751.9241999999995</v>
      </c>
      <c r="BH44" s="15">
        <v>8847.6782999999996</v>
      </c>
      <c r="BI44" s="15">
        <v>8984.7456999999995</v>
      </c>
      <c r="BJ44" s="15">
        <v>9593.2203000000009</v>
      </c>
      <c r="BK44" s="15">
        <v>9513.5591999999997</v>
      </c>
      <c r="BL44" s="15">
        <v>7218.6440000000002</v>
      </c>
      <c r="BM44" s="15">
        <v>8118.6440000000002</v>
      </c>
      <c r="BN44" s="15">
        <v>7955.9321</v>
      </c>
      <c r="BO44" s="15">
        <v>8275.6754000000001</v>
      </c>
      <c r="BP44" s="15">
        <v>8272.2690999999995</v>
      </c>
      <c r="BQ44" s="15">
        <v>7664.2394000000004</v>
      </c>
      <c r="BR44" s="15">
        <v>7911.1983</v>
      </c>
      <c r="BS44" s="15">
        <v>7294.6527999999998</v>
      </c>
      <c r="BT44" s="15">
        <v>8713.3886999999995</v>
      </c>
      <c r="BU44" s="15">
        <v>8514.1183999999994</v>
      </c>
      <c r="BV44" s="15">
        <v>8720.2013000000006</v>
      </c>
      <c r="BW44" s="15">
        <v>8692.9506999999994</v>
      </c>
      <c r="BX44" s="15">
        <v>9173.2430000000004</v>
      </c>
      <c r="BY44" s="15">
        <v>9306.0897999999997</v>
      </c>
      <c r="BZ44" s="15">
        <v>9432.1239999999998</v>
      </c>
      <c r="CA44" s="15">
        <v>9898.7909999999993</v>
      </c>
      <c r="CB44" s="15">
        <v>10619.229499999999</v>
      </c>
      <c r="CC44" s="15">
        <v>10408.037200000001</v>
      </c>
      <c r="CD44" s="15">
        <v>10067.4043</v>
      </c>
      <c r="CE44" s="15">
        <v>10292.222</v>
      </c>
      <c r="CF44" s="15">
        <v>9684.1923000000006</v>
      </c>
      <c r="CG44" s="15">
        <v>10212.1733</v>
      </c>
      <c r="CH44" s="15">
        <v>9687.7885000000006</v>
      </c>
      <c r="CI44" s="15">
        <v>9141.9732000000004</v>
      </c>
      <c r="CJ44" s="15">
        <v>9296.1877000000004</v>
      </c>
      <c r="CK44" s="15">
        <v>8719.1830000000009</v>
      </c>
      <c r="CL44" s="15">
        <v>8577.0977000000003</v>
      </c>
      <c r="CM44" s="15">
        <v>7766.1720999999998</v>
      </c>
      <c r="CN44" s="15">
        <v>8405.5557000000008</v>
      </c>
      <c r="CO44" s="15">
        <v>7740.1809000000003</v>
      </c>
      <c r="CP44" s="15">
        <v>7294.8648999999996</v>
      </c>
      <c r="CQ44" s="15">
        <v>7310.4596000000001</v>
      </c>
      <c r="CR44" s="15">
        <v>7572.1044000000002</v>
      </c>
      <c r="CS44" s="15">
        <v>7395.3642</v>
      </c>
      <c r="CT44" s="15">
        <v>8525.1152999999995</v>
      </c>
      <c r="CU44" s="15">
        <v>8563.2356999999993</v>
      </c>
      <c r="CV44" s="15">
        <v>8214.9536000000007</v>
      </c>
      <c r="CW44" s="15">
        <v>8599.6234000000004</v>
      </c>
      <c r="CX44" s="15">
        <v>8499.1241000000009</v>
      </c>
      <c r="CY44" s="15">
        <v>8812.7512999999999</v>
      </c>
      <c r="CZ44" s="15">
        <v>8908.0524000000005</v>
      </c>
      <c r="DA44" s="15">
        <v>8398.6247999999996</v>
      </c>
      <c r="DB44" s="15">
        <v>7811.2235000000001</v>
      </c>
      <c r="DC44" s="15">
        <v>7073.0733</v>
      </c>
      <c r="DD44" s="15">
        <v>7746.4813000000004</v>
      </c>
      <c r="DE44" s="15">
        <v>8177.1206000000002</v>
      </c>
      <c r="DF44" s="15">
        <v>7820.2093999999997</v>
      </c>
      <c r="DG44" s="15">
        <v>7977.7195000000002</v>
      </c>
      <c r="DH44" s="15">
        <v>7790.0478999999996</v>
      </c>
      <c r="DI44" s="15">
        <v>7180.1151</v>
      </c>
      <c r="DJ44" s="15">
        <v>7473.3519999999999</v>
      </c>
      <c r="DK44" s="15">
        <v>7448.2174000000005</v>
      </c>
      <c r="DL44" s="15">
        <v>8043.0694999999996</v>
      </c>
      <c r="DM44" s="15">
        <v>8776.9994999999999</v>
      </c>
      <c r="DN44" s="15">
        <v>9214.3413999999993</v>
      </c>
      <c r="DO44" s="15">
        <v>7773.2915000000003</v>
      </c>
      <c r="DP44" s="15">
        <v>7682.8069999999998</v>
      </c>
      <c r="DQ44" s="15">
        <v>7143.2511000000004</v>
      </c>
    </row>
    <row r="45" spans="1:121" x14ac:dyDescent="0.3">
      <c r="A45" t="s">
        <v>487</v>
      </c>
      <c r="B45" s="15">
        <v>3584.8</v>
      </c>
      <c r="C45" s="15">
        <v>3664.2381999999998</v>
      </c>
      <c r="D45" s="15">
        <v>3342.7705999999998</v>
      </c>
      <c r="E45" s="15">
        <v>3401.8389000000002</v>
      </c>
      <c r="F45" s="15">
        <v>3240.8779</v>
      </c>
      <c r="G45" s="15">
        <v>3555.9086000000002</v>
      </c>
      <c r="H45" s="15">
        <v>3602.7091999999998</v>
      </c>
      <c r="I45" s="15">
        <v>3268.9951000000001</v>
      </c>
      <c r="J45" s="15">
        <v>3174.9764</v>
      </c>
      <c r="K45" s="15">
        <v>3324.1264999999999</v>
      </c>
      <c r="L45" s="15">
        <v>3195.2247000000002</v>
      </c>
      <c r="M45" s="15">
        <v>3041.5711000000001</v>
      </c>
      <c r="N45" s="15">
        <v>3118.3859000000002</v>
      </c>
      <c r="O45" s="15">
        <v>3124.7103999999999</v>
      </c>
      <c r="P45" s="15">
        <v>3417.9438</v>
      </c>
      <c r="Q45" s="15">
        <v>3085.4996999999998</v>
      </c>
      <c r="R45" s="15">
        <v>3387.3697000000002</v>
      </c>
      <c r="S45" s="15">
        <v>3346.4034000000001</v>
      </c>
      <c r="T45" s="15">
        <v>3172.1165000000001</v>
      </c>
      <c r="U45" s="15">
        <v>3132.1318000000001</v>
      </c>
      <c r="V45" s="15">
        <v>3196.7984000000001</v>
      </c>
      <c r="W45" s="15">
        <v>3088.252</v>
      </c>
      <c r="X45" s="15">
        <v>3186.4877000000001</v>
      </c>
      <c r="Y45" s="15">
        <v>3269.9139</v>
      </c>
      <c r="Z45" s="15">
        <v>3507.6579000000002</v>
      </c>
      <c r="AA45" s="15">
        <v>3547.1808000000001</v>
      </c>
      <c r="AB45" s="15">
        <v>3513.8683000000001</v>
      </c>
      <c r="AC45" s="15">
        <v>3863.0645</v>
      </c>
      <c r="AD45" s="15">
        <v>3906.7646</v>
      </c>
      <c r="AE45" s="15">
        <v>3918.1417000000001</v>
      </c>
      <c r="AF45" s="15">
        <v>4308.4816000000001</v>
      </c>
      <c r="AG45" s="15">
        <v>4623.7984999999999</v>
      </c>
      <c r="AH45" s="15">
        <v>4555.4387999999999</v>
      </c>
      <c r="AI45" s="15">
        <v>4591.5772999999999</v>
      </c>
      <c r="AJ45" s="15">
        <v>4557.4189999999999</v>
      </c>
      <c r="AK45" s="15">
        <v>4281.1818000000003</v>
      </c>
      <c r="AL45" s="15">
        <v>3775.616</v>
      </c>
      <c r="AM45" s="15">
        <v>3583.3667999999998</v>
      </c>
      <c r="AN45" s="15">
        <v>3495.17</v>
      </c>
      <c r="AO45" s="15">
        <v>3390.4449</v>
      </c>
      <c r="AP45" s="15">
        <v>3372.7521999999999</v>
      </c>
      <c r="AQ45" s="15">
        <v>3227.5331000000001</v>
      </c>
      <c r="AR45" s="15">
        <v>3499.2024000000001</v>
      </c>
      <c r="AS45" s="15">
        <v>3210.3389000000002</v>
      </c>
      <c r="AT45" s="15">
        <v>3206.8692999999998</v>
      </c>
      <c r="AU45" s="15">
        <v>3200.2865999999999</v>
      </c>
      <c r="AV45" s="15">
        <v>3202.7692000000002</v>
      </c>
      <c r="AW45" s="15">
        <v>3261.2718</v>
      </c>
      <c r="AX45" s="15">
        <v>3714.6026000000002</v>
      </c>
      <c r="AY45" s="15">
        <v>4080.5587</v>
      </c>
      <c r="AZ45" s="15">
        <v>4232.3186999999998</v>
      </c>
      <c r="BA45" s="15">
        <v>4412.4498000000003</v>
      </c>
      <c r="BB45" s="15">
        <v>4599.6566999999995</v>
      </c>
      <c r="BC45" s="15">
        <v>4673.1871000000001</v>
      </c>
      <c r="BD45" s="15">
        <v>5158.1477999999997</v>
      </c>
      <c r="BE45" s="15">
        <v>5178.4378999999999</v>
      </c>
      <c r="BF45" s="15">
        <v>5283.8476000000001</v>
      </c>
      <c r="BG45" s="15">
        <v>5634.2236000000003</v>
      </c>
      <c r="BH45" s="15">
        <v>5661.6923999999999</v>
      </c>
      <c r="BI45" s="15">
        <v>5586.19</v>
      </c>
      <c r="BJ45" s="15">
        <v>5125.4251999999997</v>
      </c>
      <c r="BK45" s="15">
        <v>5229.5682999999999</v>
      </c>
      <c r="BL45" s="15">
        <v>4665.1441999999997</v>
      </c>
      <c r="BM45" s="15">
        <v>4977.6221999999998</v>
      </c>
      <c r="BN45" s="15">
        <v>4973.2690000000002</v>
      </c>
      <c r="BO45" s="15">
        <v>4730.9418999999998</v>
      </c>
      <c r="BP45" s="15">
        <v>4934.6760999999997</v>
      </c>
      <c r="BQ45" s="15">
        <v>4722.1963999999998</v>
      </c>
      <c r="BR45" s="15">
        <v>5264.0600999999997</v>
      </c>
      <c r="BS45" s="15">
        <v>4467.1315000000004</v>
      </c>
      <c r="BT45" s="15">
        <v>4524.0374000000002</v>
      </c>
      <c r="BU45" s="15">
        <v>4709.3107</v>
      </c>
      <c r="BV45" s="15">
        <v>5244.9189999999999</v>
      </c>
      <c r="BW45" s="15">
        <v>5531.1131999999998</v>
      </c>
      <c r="BX45" s="15">
        <v>5671.9506000000001</v>
      </c>
      <c r="BY45" s="15">
        <v>5576.1630999999998</v>
      </c>
      <c r="BZ45" s="15">
        <v>5525.5735000000004</v>
      </c>
      <c r="CA45" s="15">
        <v>5772.7527</v>
      </c>
      <c r="CB45" s="15">
        <v>5600.7506000000003</v>
      </c>
      <c r="CC45" s="15">
        <v>5483.5245000000004</v>
      </c>
      <c r="CD45" s="15">
        <v>5298.4791999999998</v>
      </c>
      <c r="CE45" s="15">
        <v>5003.3347000000003</v>
      </c>
      <c r="CF45" s="15">
        <v>4595.6869999999999</v>
      </c>
      <c r="CG45" s="15">
        <v>4741.6117000000004</v>
      </c>
      <c r="CH45" s="15">
        <v>4883.1034</v>
      </c>
      <c r="CI45" s="15">
        <v>4728.7186000000002</v>
      </c>
      <c r="CJ45" s="15">
        <v>4835.2548999999999</v>
      </c>
      <c r="CK45" s="15">
        <v>4903.5352999999996</v>
      </c>
      <c r="CL45" s="15">
        <v>4891.9156000000003</v>
      </c>
      <c r="CM45" s="15">
        <v>4040.13</v>
      </c>
      <c r="CN45" s="15">
        <v>3837.0695000000001</v>
      </c>
      <c r="CO45" s="15">
        <v>3689.7838999999999</v>
      </c>
      <c r="CP45" s="15">
        <v>3308.9207000000001</v>
      </c>
      <c r="CQ45" s="15">
        <v>3173.2118</v>
      </c>
      <c r="CR45" s="15">
        <v>3437.1895</v>
      </c>
      <c r="CS45" s="15">
        <v>3507.0659000000001</v>
      </c>
      <c r="CT45" s="15">
        <v>3087.6122999999998</v>
      </c>
      <c r="CU45" s="15">
        <v>3121.5805999999998</v>
      </c>
      <c r="CV45" s="15">
        <v>2933.5282000000002</v>
      </c>
      <c r="CW45" s="15">
        <v>2925.9526000000001</v>
      </c>
      <c r="CX45" s="15">
        <v>2857.7725</v>
      </c>
      <c r="CY45" s="15">
        <v>3153.2319000000002</v>
      </c>
      <c r="CZ45" s="15">
        <v>2980.1588000000002</v>
      </c>
      <c r="DA45" s="15">
        <v>2975.2521000000002</v>
      </c>
      <c r="DB45" s="15">
        <v>2804.4092999999998</v>
      </c>
      <c r="DC45" s="15">
        <v>2436.4058</v>
      </c>
      <c r="DD45" s="15">
        <v>2323.5513999999998</v>
      </c>
      <c r="DE45" s="15">
        <v>2647.6318999999999</v>
      </c>
      <c r="DF45" s="15">
        <v>2619.8714</v>
      </c>
      <c r="DG45" s="15">
        <v>2521.4942999999998</v>
      </c>
      <c r="DH45" s="15">
        <v>2536.6941999999999</v>
      </c>
      <c r="DI45" s="15">
        <v>2304.0513000000001</v>
      </c>
      <c r="DJ45" s="15">
        <v>2208.6297</v>
      </c>
      <c r="DK45" s="15">
        <v>2178.2298999999998</v>
      </c>
      <c r="DL45" s="15">
        <v>2672.6489000000001</v>
      </c>
      <c r="DM45" s="15">
        <v>2726.2707</v>
      </c>
      <c r="DN45" s="15">
        <v>3018.8688000000002</v>
      </c>
      <c r="DO45" s="15">
        <v>2962.5468000000001</v>
      </c>
      <c r="DP45" s="15">
        <v>2956.2121000000002</v>
      </c>
      <c r="DQ45" s="15">
        <v>2847.0612999999998</v>
      </c>
    </row>
    <row r="46" spans="1:121" x14ac:dyDescent="0.3">
      <c r="A46" t="s">
        <v>488</v>
      </c>
      <c r="B46" s="15">
        <v>4551.7700000000004</v>
      </c>
      <c r="C46" s="15">
        <v>4796.8782000000001</v>
      </c>
      <c r="D46" s="15">
        <v>4947.6097</v>
      </c>
      <c r="E46" s="15">
        <v>4832.5147999999999</v>
      </c>
      <c r="F46" s="15">
        <v>5035.4745000000003</v>
      </c>
      <c r="G46" s="15">
        <v>5332.6291000000001</v>
      </c>
      <c r="H46" s="15">
        <v>6371.5983999999999</v>
      </c>
      <c r="I46" s="15">
        <v>6003.3229000000001</v>
      </c>
      <c r="J46" s="15">
        <v>6528.0079999999998</v>
      </c>
      <c r="K46" s="15">
        <v>6500.4628000000002</v>
      </c>
      <c r="L46" s="15">
        <v>7759.3180000000002</v>
      </c>
      <c r="M46" s="15">
        <v>7861.5281999999997</v>
      </c>
      <c r="N46" s="15">
        <v>6923.0933000000005</v>
      </c>
      <c r="O46" s="15">
        <v>7263.0366999999997</v>
      </c>
      <c r="P46" s="15">
        <v>8654.4184000000005</v>
      </c>
      <c r="Q46" s="15">
        <v>8071.143</v>
      </c>
      <c r="R46" s="15">
        <v>8177.0775000000003</v>
      </c>
      <c r="S46" s="15">
        <v>7890.3190999999997</v>
      </c>
      <c r="T46" s="15">
        <v>8198.8603000000003</v>
      </c>
      <c r="U46" s="15">
        <v>8763.3974999999991</v>
      </c>
      <c r="V46" s="15">
        <v>8880.2461000000003</v>
      </c>
      <c r="W46" s="15">
        <v>8395.5174999999999</v>
      </c>
      <c r="X46" s="15">
        <v>8232.0722000000005</v>
      </c>
      <c r="Y46" s="15">
        <v>9309.5774000000001</v>
      </c>
      <c r="Z46" s="15">
        <v>9420.6720000000005</v>
      </c>
      <c r="AA46" s="15">
        <v>9938.9225000000006</v>
      </c>
      <c r="AB46" s="15">
        <v>10222.0911</v>
      </c>
      <c r="AC46" s="15">
        <v>11136.200500000001</v>
      </c>
      <c r="AD46" s="15">
        <v>11273.523800000001</v>
      </c>
      <c r="AE46" s="15">
        <v>11615.837299999999</v>
      </c>
      <c r="AF46" s="15">
        <v>10582.634099999999</v>
      </c>
      <c r="AG46" s="15">
        <v>10261.6885</v>
      </c>
      <c r="AH46" s="15">
        <v>10680.780500000001</v>
      </c>
      <c r="AI46" s="15">
        <v>10998.0856</v>
      </c>
      <c r="AJ46" s="15">
        <v>10590.8109</v>
      </c>
      <c r="AK46" s="15">
        <v>10273.7425</v>
      </c>
      <c r="AL46" s="15">
        <v>10417.877699999999</v>
      </c>
      <c r="AM46" s="15">
        <v>11306.6435</v>
      </c>
      <c r="AN46" s="15">
        <v>11500.820400000001</v>
      </c>
      <c r="AO46" s="15">
        <v>11050.2894</v>
      </c>
      <c r="AP46" s="15">
        <v>11367.3724</v>
      </c>
      <c r="AQ46" s="15">
        <v>11441.100700000001</v>
      </c>
      <c r="AR46" s="15">
        <v>11751.9385</v>
      </c>
      <c r="AS46" s="15">
        <v>11207.0972</v>
      </c>
      <c r="AT46" s="15">
        <v>10380.112499999999</v>
      </c>
      <c r="AU46" s="15">
        <v>9861.6026000000002</v>
      </c>
      <c r="AV46" s="15">
        <v>9797.1615000000002</v>
      </c>
      <c r="AW46" s="15">
        <v>8904.2093000000004</v>
      </c>
      <c r="AX46" s="15">
        <v>9848.2250999999997</v>
      </c>
      <c r="AY46" s="15">
        <v>9560.1357000000007</v>
      </c>
      <c r="AZ46" s="15">
        <v>9633.8297999999995</v>
      </c>
      <c r="BA46" s="15">
        <v>10170.3923</v>
      </c>
      <c r="BB46" s="15">
        <v>10979.8367</v>
      </c>
      <c r="BC46" s="15">
        <v>11430.7986</v>
      </c>
      <c r="BD46" s="15">
        <v>11765.7081</v>
      </c>
      <c r="BE46" s="15">
        <v>10757.035599999999</v>
      </c>
      <c r="BF46" s="15">
        <v>9557.6061000000009</v>
      </c>
      <c r="BG46" s="15">
        <v>9662.6959999999999</v>
      </c>
      <c r="BH46" s="15">
        <v>10140.2204</v>
      </c>
      <c r="BI46" s="15">
        <v>9873.2083000000002</v>
      </c>
      <c r="BJ46" s="15">
        <v>9980.7438000000002</v>
      </c>
      <c r="BK46" s="15">
        <v>7922.7515999999996</v>
      </c>
      <c r="BL46" s="15">
        <v>7674.9117999999999</v>
      </c>
      <c r="BM46" s="15">
        <v>7775.7428</v>
      </c>
      <c r="BN46" s="15">
        <v>8291.0336000000007</v>
      </c>
      <c r="BO46" s="15">
        <v>7832.7233999999999</v>
      </c>
      <c r="BP46" s="15">
        <v>7978.9723000000004</v>
      </c>
      <c r="BQ46" s="15">
        <v>8600.9377999999997</v>
      </c>
      <c r="BR46" s="15">
        <v>9181.5817000000006</v>
      </c>
      <c r="BS46" s="15">
        <v>9087.4493000000002</v>
      </c>
      <c r="BT46" s="15">
        <v>10272.633400000001</v>
      </c>
      <c r="BU46" s="15">
        <v>10357.409299999999</v>
      </c>
      <c r="BV46" s="15">
        <v>10494.911</v>
      </c>
      <c r="BW46" s="15">
        <v>12014.7161</v>
      </c>
      <c r="BX46" s="15">
        <v>12470.8897</v>
      </c>
      <c r="BY46" s="15">
        <v>12530.1852</v>
      </c>
      <c r="BZ46" s="15">
        <v>12161.777400000001</v>
      </c>
      <c r="CA46" s="15">
        <v>12253.6252</v>
      </c>
      <c r="CB46" s="15">
        <v>12867.192300000001</v>
      </c>
      <c r="CC46" s="15">
        <v>12953.098400000001</v>
      </c>
      <c r="CD46" s="15">
        <v>11792.178400000001</v>
      </c>
      <c r="CE46" s="15">
        <v>12178.2763</v>
      </c>
      <c r="CF46" s="15">
        <v>11298.7292</v>
      </c>
      <c r="CG46" s="15">
        <v>12242.4609</v>
      </c>
      <c r="CH46" s="15">
        <v>11970.213299999999</v>
      </c>
      <c r="CI46" s="15">
        <v>10316.4298</v>
      </c>
      <c r="CJ46" s="15">
        <v>10189.9328</v>
      </c>
      <c r="CK46" s="15">
        <v>10009.2412</v>
      </c>
      <c r="CL46" s="15">
        <v>10840.994699999999</v>
      </c>
      <c r="CM46" s="15">
        <v>10821.3295</v>
      </c>
      <c r="CN46" s="15">
        <v>11396.653700000001</v>
      </c>
      <c r="CO46" s="15">
        <v>11405.6078</v>
      </c>
      <c r="CP46" s="15">
        <v>11848.6664</v>
      </c>
      <c r="CQ46" s="15">
        <v>11318.5311</v>
      </c>
      <c r="CR46" s="15">
        <v>11322.472</v>
      </c>
      <c r="CS46" s="15">
        <v>10254.0677</v>
      </c>
      <c r="CT46" s="15">
        <v>11017.8323</v>
      </c>
      <c r="CU46" s="15">
        <v>11600.295400000001</v>
      </c>
      <c r="CV46" s="15">
        <v>11883.0162</v>
      </c>
      <c r="CW46" s="15">
        <v>11310.572200000001</v>
      </c>
      <c r="CX46" s="15">
        <v>11233.1744</v>
      </c>
      <c r="CY46" s="15">
        <v>11556.219300000001</v>
      </c>
      <c r="CZ46" s="15">
        <v>11223.373</v>
      </c>
      <c r="DA46" s="15">
        <v>10730.5823</v>
      </c>
      <c r="DB46" s="15">
        <v>10131.129199999999</v>
      </c>
      <c r="DC46" s="15">
        <v>9640.7268000000004</v>
      </c>
      <c r="DD46" s="15">
        <v>9957.4505000000008</v>
      </c>
      <c r="DE46" s="15">
        <v>10590.1592</v>
      </c>
      <c r="DF46" s="15">
        <v>10244.7305</v>
      </c>
      <c r="DG46" s="15">
        <v>12309.579599999999</v>
      </c>
      <c r="DH46" s="15">
        <v>12325.6703</v>
      </c>
      <c r="DI46" s="15">
        <v>12608.047699999999</v>
      </c>
      <c r="DJ46" s="15">
        <v>12596.1438</v>
      </c>
      <c r="DK46" s="15">
        <v>12913.6703</v>
      </c>
      <c r="DL46" s="15">
        <v>13443.833199999999</v>
      </c>
      <c r="DM46" s="15">
        <v>13793.888199999999</v>
      </c>
      <c r="DN46" s="15">
        <v>14675.373900000001</v>
      </c>
      <c r="DO46" s="15">
        <v>14459.4036</v>
      </c>
      <c r="DP46" s="15">
        <v>13780.973400000001</v>
      </c>
      <c r="DQ46" s="15">
        <v>13090.504199999999</v>
      </c>
    </row>
    <row r="47" spans="1:121" x14ac:dyDescent="0.3">
      <c r="A47" t="s">
        <v>489</v>
      </c>
      <c r="B47" s="15">
        <v>7084.69</v>
      </c>
      <c r="C47" s="15">
        <v>7638.7955000000002</v>
      </c>
      <c r="D47" s="15">
        <v>6985.7377999999999</v>
      </c>
      <c r="E47" s="15">
        <v>8398.7170999999998</v>
      </c>
      <c r="F47" s="15">
        <v>7377.5724</v>
      </c>
      <c r="G47" s="15">
        <v>7064.8963000000003</v>
      </c>
      <c r="H47" s="15">
        <v>7108.4335000000001</v>
      </c>
      <c r="I47" s="15">
        <v>7326.1193999999996</v>
      </c>
      <c r="J47" s="15">
        <v>6439.5442000000003</v>
      </c>
      <c r="K47" s="15">
        <v>7330.0772999999999</v>
      </c>
      <c r="L47" s="15">
        <v>6459.3338000000003</v>
      </c>
      <c r="M47" s="15">
        <v>6756.1782000000003</v>
      </c>
      <c r="N47" s="15">
        <v>6732.4305999999997</v>
      </c>
      <c r="O47" s="15">
        <v>6483.0812999999998</v>
      </c>
      <c r="P47" s="15">
        <v>6597.8612000000003</v>
      </c>
      <c r="Q47" s="15">
        <v>6213.9423999999999</v>
      </c>
      <c r="R47" s="15">
        <v>6047.7096000000001</v>
      </c>
      <c r="S47" s="15">
        <v>5616.2956999999997</v>
      </c>
      <c r="T47" s="15">
        <v>4939.4904999999999</v>
      </c>
      <c r="U47" s="15">
        <v>4789.0893999999998</v>
      </c>
      <c r="V47" s="15">
        <v>4436.8339999999998</v>
      </c>
      <c r="W47" s="15">
        <v>4088.5365999999999</v>
      </c>
      <c r="X47" s="15">
        <v>4891.9953999999998</v>
      </c>
      <c r="Y47" s="15">
        <v>5556.9269000000004</v>
      </c>
      <c r="Z47" s="15">
        <v>6558.2819</v>
      </c>
      <c r="AA47" s="15">
        <v>5818.1499000000003</v>
      </c>
      <c r="AB47" s="15">
        <v>5826.0658000000003</v>
      </c>
      <c r="AC47" s="15">
        <v>5180.924</v>
      </c>
      <c r="AD47" s="15">
        <v>4927.6193999999996</v>
      </c>
      <c r="AE47" s="15">
        <v>4674.3122000000003</v>
      </c>
      <c r="AF47" s="15">
        <v>5054.2731999999996</v>
      </c>
      <c r="AG47" s="15">
        <v>4955.3249999999998</v>
      </c>
      <c r="AH47" s="15">
        <v>4769.3023999999996</v>
      </c>
      <c r="AI47" s="15">
        <v>4147.9078</v>
      </c>
      <c r="AJ47" s="15">
        <v>4789.0920999999998</v>
      </c>
      <c r="AK47" s="15">
        <v>4595.1535999999996</v>
      </c>
      <c r="AL47" s="15">
        <v>4480.3737000000001</v>
      </c>
      <c r="AM47" s="15">
        <v>4480.3737000000001</v>
      </c>
      <c r="AN47" s="15">
        <v>4634.7329</v>
      </c>
      <c r="AO47" s="15">
        <v>5351.1176999999998</v>
      </c>
      <c r="AP47" s="15">
        <v>5307.5805</v>
      </c>
      <c r="AQ47" s="15">
        <v>5853.7745000000004</v>
      </c>
      <c r="AR47" s="15">
        <v>5564.8458000000001</v>
      </c>
      <c r="AS47" s="15">
        <v>5366.9494000000004</v>
      </c>
      <c r="AT47" s="15">
        <v>5830.0268999999998</v>
      </c>
      <c r="AU47" s="15">
        <v>5580.6774999999998</v>
      </c>
      <c r="AV47" s="15">
        <v>6241.6513999999997</v>
      </c>
      <c r="AW47" s="15">
        <v>6126.8715000000002</v>
      </c>
      <c r="AX47" s="15">
        <v>6301.0203000000001</v>
      </c>
      <c r="AY47" s="15">
        <v>6043.7550000000001</v>
      </c>
      <c r="AZ47" s="15">
        <v>6233.7354999999998</v>
      </c>
      <c r="BA47" s="15">
        <v>5849.8905000000004</v>
      </c>
      <c r="BB47" s="15">
        <v>5398.6810999999998</v>
      </c>
      <c r="BC47" s="15">
        <v>5557.0002000000004</v>
      </c>
      <c r="BD47" s="15">
        <v>4797.0685000000003</v>
      </c>
      <c r="BE47" s="15">
        <v>4622.9174999999996</v>
      </c>
      <c r="BF47" s="15">
        <v>4979.1355000000003</v>
      </c>
      <c r="BG47" s="15">
        <v>4654.5812999999998</v>
      </c>
      <c r="BH47" s="15">
        <v>4789.1526000000003</v>
      </c>
      <c r="BI47" s="15">
        <v>4567.5057999999999</v>
      </c>
      <c r="BJ47" s="15">
        <v>4223.1617999999999</v>
      </c>
      <c r="BK47" s="15">
        <v>4595.2116999999998</v>
      </c>
      <c r="BL47" s="15">
        <v>4246.9097000000002</v>
      </c>
      <c r="BM47" s="15">
        <v>5477.8406000000004</v>
      </c>
      <c r="BN47" s="15">
        <v>5921.1341000000002</v>
      </c>
      <c r="BO47" s="15">
        <v>5509.8667999999998</v>
      </c>
      <c r="BP47" s="15">
        <v>5391.4252999999999</v>
      </c>
      <c r="BQ47" s="15">
        <v>5980.8971000000001</v>
      </c>
      <c r="BR47" s="15">
        <v>5323.8296</v>
      </c>
      <c r="BS47" s="15">
        <v>5011.4129999999996</v>
      </c>
      <c r="BT47" s="15">
        <v>5142.0421999999999</v>
      </c>
      <c r="BU47" s="15">
        <v>6749.1778000000004</v>
      </c>
      <c r="BV47" s="15">
        <v>6297.9130999999998</v>
      </c>
      <c r="BW47" s="15">
        <v>7925.3428999999996</v>
      </c>
      <c r="BX47" s="15">
        <v>8275.4164000000001</v>
      </c>
      <c r="BY47" s="15">
        <v>8203.9397000000008</v>
      </c>
      <c r="BZ47" s="15">
        <v>9443.7839000000004</v>
      </c>
      <c r="CA47" s="15">
        <v>9448.0056000000004</v>
      </c>
      <c r="CB47" s="15">
        <v>8826.134</v>
      </c>
      <c r="CC47" s="15">
        <v>9271.6170999999995</v>
      </c>
      <c r="CD47" s="15">
        <v>10946.465399999999</v>
      </c>
      <c r="CE47" s="15">
        <v>11966.7302</v>
      </c>
      <c r="CF47" s="15">
        <v>11849.3897</v>
      </c>
      <c r="CG47" s="15">
        <v>10978.350399999999</v>
      </c>
      <c r="CH47" s="15">
        <v>9836.0444000000007</v>
      </c>
      <c r="CI47" s="15">
        <v>12414.6762</v>
      </c>
      <c r="CJ47" s="15">
        <v>14502.7405</v>
      </c>
      <c r="CK47" s="15">
        <v>13215.029200000001</v>
      </c>
      <c r="CL47" s="15">
        <v>12346.5105</v>
      </c>
      <c r="CM47" s="15">
        <v>10757.6731</v>
      </c>
      <c r="CN47" s="15">
        <v>13140.446900000001</v>
      </c>
      <c r="CO47" s="15">
        <v>15232.240299999999</v>
      </c>
      <c r="CP47" s="15">
        <v>14606.8411</v>
      </c>
      <c r="CQ47" s="15">
        <v>13974.0617</v>
      </c>
      <c r="CR47" s="15">
        <v>14173.027899999999</v>
      </c>
      <c r="CS47" s="15">
        <v>13273.460300000001</v>
      </c>
      <c r="CT47" s="15">
        <v>16102.6626</v>
      </c>
      <c r="CU47" s="15">
        <v>16140.3807</v>
      </c>
      <c r="CV47" s="15">
        <v>15324.5136</v>
      </c>
      <c r="CW47" s="15">
        <v>16130.449000000001</v>
      </c>
      <c r="CX47" s="15">
        <v>16364.2863</v>
      </c>
      <c r="CY47" s="15">
        <v>17966.505399999998</v>
      </c>
      <c r="CZ47" s="15">
        <v>20088.169900000001</v>
      </c>
      <c r="DA47" s="15">
        <v>21665.411899999999</v>
      </c>
      <c r="DB47" s="15">
        <v>23379.514599999999</v>
      </c>
      <c r="DC47" s="15">
        <v>24613.1862</v>
      </c>
      <c r="DD47" s="15">
        <v>27034.1554</v>
      </c>
      <c r="DE47" s="15">
        <v>24796.001499999998</v>
      </c>
      <c r="DF47" s="15">
        <v>27869.7415</v>
      </c>
      <c r="DG47" s="15">
        <v>23853.6158</v>
      </c>
      <c r="DH47" s="15">
        <v>25460.0661</v>
      </c>
      <c r="DI47" s="15">
        <v>27272.463299999999</v>
      </c>
      <c r="DJ47" s="15">
        <v>32871.100299999998</v>
      </c>
      <c r="DK47" s="15">
        <v>29319.963800000001</v>
      </c>
      <c r="DL47" s="15">
        <v>27346.747100000001</v>
      </c>
      <c r="DM47" s="15">
        <v>23930.579699999998</v>
      </c>
      <c r="DN47" s="15">
        <v>28086.554100000001</v>
      </c>
      <c r="DO47" s="15">
        <v>31664.029500000001</v>
      </c>
      <c r="DP47" s="15">
        <v>36490.561800000003</v>
      </c>
      <c r="DQ47" s="15">
        <v>32169.9434</v>
      </c>
    </row>
    <row r="48" spans="1:121" x14ac:dyDescent="0.3">
      <c r="A48" t="s">
        <v>490</v>
      </c>
      <c r="B48" s="15">
        <v>1154.1500000000001</v>
      </c>
      <c r="C48" s="15">
        <v>1326.3909000000001</v>
      </c>
      <c r="D48" s="15">
        <v>1158.1658</v>
      </c>
      <c r="E48" s="15">
        <v>1313.4504999999999</v>
      </c>
      <c r="F48" s="15">
        <v>1573.3030000000001</v>
      </c>
      <c r="G48" s="15">
        <v>1562.4526000000001</v>
      </c>
      <c r="H48" s="15">
        <v>1402.8357000000001</v>
      </c>
      <c r="I48" s="15">
        <v>1666.0034000000001</v>
      </c>
      <c r="J48" s="15">
        <v>1341.9374</v>
      </c>
      <c r="K48" s="15">
        <v>1228.8406</v>
      </c>
      <c r="L48" s="15">
        <v>1028.7462</v>
      </c>
      <c r="M48" s="15">
        <v>847.59400000000005</v>
      </c>
      <c r="N48" s="15">
        <v>854.14760000000001</v>
      </c>
      <c r="O48" s="15">
        <v>668.83079999999995</v>
      </c>
      <c r="P48" s="15">
        <v>697.24509999999998</v>
      </c>
      <c r="Q48" s="15">
        <v>837.13130000000001</v>
      </c>
      <c r="R48" s="15">
        <v>796.87980000000005</v>
      </c>
      <c r="S48" s="15">
        <v>1032.7918999999999</v>
      </c>
      <c r="T48" s="15">
        <v>893.22540000000004</v>
      </c>
      <c r="U48" s="15">
        <v>1162.3358000000001</v>
      </c>
      <c r="V48" s="15">
        <v>1355.6232</v>
      </c>
      <c r="W48" s="15">
        <v>1384.2121</v>
      </c>
      <c r="X48" s="15">
        <v>1829.1405999999999</v>
      </c>
      <c r="Y48" s="15">
        <v>2005.6523</v>
      </c>
      <c r="Z48" s="15">
        <v>2036.0934</v>
      </c>
      <c r="AA48" s="15">
        <v>1977.9947999999999</v>
      </c>
      <c r="AB48" s="15">
        <v>1926.0259000000001</v>
      </c>
      <c r="AC48" s="15">
        <v>1704.097</v>
      </c>
      <c r="AD48" s="15">
        <v>1695.3389</v>
      </c>
      <c r="AE48" s="15">
        <v>1534.6717000000001</v>
      </c>
      <c r="AF48" s="15">
        <v>1691.325</v>
      </c>
      <c r="AG48" s="15">
        <v>1413.0672</v>
      </c>
      <c r="AH48" s="15">
        <v>1676.0252</v>
      </c>
      <c r="AI48" s="15">
        <v>1846.0183</v>
      </c>
      <c r="AJ48" s="15">
        <v>1630.8707999999999</v>
      </c>
      <c r="AK48" s="15">
        <v>1748.5726999999999</v>
      </c>
      <c r="AL48" s="15">
        <v>1593.2629999999999</v>
      </c>
      <c r="AM48" s="15">
        <v>1487.0397</v>
      </c>
      <c r="AN48" s="15">
        <v>1575.4583</v>
      </c>
      <c r="AO48" s="15">
        <v>1686.8939</v>
      </c>
      <c r="AP48" s="15">
        <v>1437.4802999999999</v>
      </c>
      <c r="AQ48" s="15">
        <v>1204.1579999999999</v>
      </c>
      <c r="AR48" s="15">
        <v>1204.1786</v>
      </c>
      <c r="AS48" s="15">
        <v>1290.3838000000001</v>
      </c>
      <c r="AT48" s="15">
        <v>1137.7219</v>
      </c>
      <c r="AU48" s="15">
        <v>934.59169999999995</v>
      </c>
      <c r="AV48" s="15">
        <v>851.57640000000004</v>
      </c>
      <c r="AW48" s="15">
        <v>840.27170000000001</v>
      </c>
      <c r="AX48" s="15">
        <v>882.74350000000004</v>
      </c>
      <c r="AY48" s="15">
        <v>840.20169999999996</v>
      </c>
      <c r="AZ48" s="15">
        <v>726.13379999999995</v>
      </c>
      <c r="BA48" s="15">
        <v>696.78800000000001</v>
      </c>
      <c r="BB48" s="15">
        <v>583.25490000000002</v>
      </c>
      <c r="BC48" s="15">
        <v>644.50990000000002</v>
      </c>
      <c r="BD48" s="15">
        <v>504.90359999999998</v>
      </c>
      <c r="BE48" s="15">
        <v>512.87580000000003</v>
      </c>
      <c r="BF48" s="15">
        <v>544.7645</v>
      </c>
      <c r="BG48" s="15">
        <v>467.7002</v>
      </c>
      <c r="BH48" s="15">
        <v>496.76150000000001</v>
      </c>
      <c r="BI48" s="15">
        <v>618.95950000000005</v>
      </c>
      <c r="BJ48" s="15">
        <v>514.71479999999997</v>
      </c>
      <c r="BK48" s="15">
        <v>535.83130000000006</v>
      </c>
      <c r="BL48" s="15">
        <v>213.80459999999999</v>
      </c>
      <c r="BM48" s="15">
        <v>306.57150000000001</v>
      </c>
      <c r="BN48" s="15">
        <v>264.6472</v>
      </c>
      <c r="BO48" s="15">
        <v>284.94760000000002</v>
      </c>
      <c r="BP48" s="15">
        <v>246.34190000000001</v>
      </c>
      <c r="BQ48" s="15">
        <v>251.6396</v>
      </c>
      <c r="BR48" s="15">
        <v>206.60939999999999</v>
      </c>
      <c r="BS48" s="15">
        <v>168.04349999999999</v>
      </c>
      <c r="BT48" s="15">
        <v>294.9545</v>
      </c>
      <c r="BU48" s="15">
        <v>334.1078</v>
      </c>
      <c r="BV48" s="15">
        <v>365.43040000000002</v>
      </c>
      <c r="BW48" s="15">
        <v>397.63560000000001</v>
      </c>
      <c r="BX48" s="15">
        <v>407.49669999999998</v>
      </c>
      <c r="BY48" s="15">
        <v>410.02780000000001</v>
      </c>
      <c r="BZ48" s="15">
        <v>450.31509999999997</v>
      </c>
      <c r="CA48" s="15">
        <v>491.07870000000003</v>
      </c>
      <c r="CB48" s="15">
        <v>413.9511</v>
      </c>
      <c r="CC48" s="15">
        <v>385.8433</v>
      </c>
      <c r="CD48" s="15">
        <v>485.4982</v>
      </c>
      <c r="CE48" s="15">
        <v>491.8426</v>
      </c>
      <c r="CF48" s="15">
        <v>453.61649999999997</v>
      </c>
      <c r="CG48" s="15">
        <v>517.7296</v>
      </c>
      <c r="CH48" s="15">
        <v>619.34739999999999</v>
      </c>
      <c r="CI48" s="15">
        <v>644.69159999999999</v>
      </c>
      <c r="CJ48" s="15">
        <v>609.15740000000005</v>
      </c>
      <c r="CK48" s="15">
        <v>670.2903</v>
      </c>
      <c r="CL48" s="15">
        <v>710.14589999999998</v>
      </c>
      <c r="CM48" s="15">
        <v>595.3365</v>
      </c>
      <c r="CN48" s="15">
        <v>681.38300000000004</v>
      </c>
      <c r="CO48" s="15">
        <v>635.56970000000001</v>
      </c>
      <c r="CP48" s="15">
        <v>558.68629999999996</v>
      </c>
      <c r="CQ48" s="15">
        <v>735.51819999999998</v>
      </c>
      <c r="CR48" s="15">
        <v>731.86959999999999</v>
      </c>
      <c r="CS48" s="15">
        <v>704.10270000000003</v>
      </c>
      <c r="CT48" s="15">
        <v>738.09550000000002</v>
      </c>
      <c r="CU48" s="15">
        <v>751.16660000000002</v>
      </c>
      <c r="CV48" s="15">
        <v>682.41570000000002</v>
      </c>
      <c r="CW48" s="15">
        <v>684.96209999999996</v>
      </c>
      <c r="CX48" s="15">
        <v>598.86479999999995</v>
      </c>
      <c r="CY48" s="15">
        <v>664.84140000000002</v>
      </c>
      <c r="CZ48" s="15">
        <v>709.42280000000005</v>
      </c>
      <c r="DA48" s="15">
        <v>915.3655</v>
      </c>
      <c r="DB48" s="15">
        <v>945.08309999999994</v>
      </c>
      <c r="DC48" s="15">
        <v>874.32010000000002</v>
      </c>
      <c r="DD48" s="15">
        <v>825.48289999999997</v>
      </c>
      <c r="DE48" s="15">
        <v>818.4896</v>
      </c>
      <c r="DF48" s="15">
        <v>953.61199999999997</v>
      </c>
      <c r="DG48" s="15">
        <v>995.54269999999997</v>
      </c>
      <c r="DH48" s="15">
        <v>1097.1425999999999</v>
      </c>
      <c r="DI48" s="15">
        <v>1332.6869999999999</v>
      </c>
      <c r="DJ48" s="15">
        <v>1697.0017</v>
      </c>
      <c r="DK48" s="15">
        <v>1810.8253999999999</v>
      </c>
      <c r="DL48" s="15">
        <v>1942.6601000000001</v>
      </c>
      <c r="DM48" s="15">
        <v>1877.1756</v>
      </c>
      <c r="DN48" s="15">
        <v>1735.5458000000001</v>
      </c>
      <c r="DO48" s="15">
        <v>1831.6098</v>
      </c>
      <c r="DP48" s="15">
        <v>2193.0304000000001</v>
      </c>
      <c r="DQ48" s="15">
        <v>2240.2244999999998</v>
      </c>
    </row>
    <row r="49" spans="1:121" x14ac:dyDescent="0.3">
      <c r="A49" t="s">
        <v>491</v>
      </c>
      <c r="B49" s="15">
        <v>1801.38</v>
      </c>
      <c r="C49" s="15">
        <v>1444.7348</v>
      </c>
      <c r="D49" s="15">
        <v>1461.2865999999999</v>
      </c>
      <c r="E49" s="15">
        <v>1475.607</v>
      </c>
      <c r="F49" s="15">
        <v>1816.1316999999999</v>
      </c>
      <c r="G49" s="15">
        <v>1678.9758999999999</v>
      </c>
      <c r="H49" s="15">
        <v>1547.0642</v>
      </c>
      <c r="I49" s="15">
        <v>1573.0851</v>
      </c>
      <c r="J49" s="15">
        <v>1783.6397999999999</v>
      </c>
      <c r="K49" s="15">
        <v>1741.1585</v>
      </c>
      <c r="L49" s="15">
        <v>1717.5015000000001</v>
      </c>
      <c r="M49" s="15">
        <v>1566.1196</v>
      </c>
      <c r="N49" s="15">
        <v>1527.3035</v>
      </c>
      <c r="O49" s="15">
        <v>1781.0561</v>
      </c>
      <c r="P49" s="15">
        <v>1459.3169</v>
      </c>
      <c r="Q49" s="15">
        <v>1679.5454</v>
      </c>
      <c r="R49" s="15">
        <v>1660.1847</v>
      </c>
      <c r="S49" s="15">
        <v>1863.4726000000001</v>
      </c>
      <c r="T49" s="15">
        <v>2068.2887999999998</v>
      </c>
      <c r="U49" s="15">
        <v>1762.0745999999999</v>
      </c>
      <c r="V49" s="15">
        <v>1931.2982</v>
      </c>
      <c r="W49" s="15">
        <v>1974.3655000000001</v>
      </c>
      <c r="X49" s="15">
        <v>2020.9582</v>
      </c>
      <c r="Y49" s="15">
        <v>1832.1278</v>
      </c>
      <c r="Z49" s="15">
        <v>1872.9050999999999</v>
      </c>
      <c r="AA49" s="15">
        <v>1867.0796</v>
      </c>
      <c r="AB49" s="15">
        <v>2228.2800999999999</v>
      </c>
      <c r="AC49" s="15">
        <v>2044.7746999999999</v>
      </c>
      <c r="AD49" s="15">
        <v>2234.1057000000001</v>
      </c>
      <c r="AE49" s="15">
        <v>2062.2709</v>
      </c>
      <c r="AF49" s="15">
        <v>1937.02</v>
      </c>
      <c r="AG49" s="15">
        <v>2184.6237999999998</v>
      </c>
      <c r="AH49" s="15">
        <v>2560.3878</v>
      </c>
      <c r="AI49" s="15">
        <v>2555.9974999999999</v>
      </c>
      <c r="AJ49" s="15">
        <v>2129.9978999999998</v>
      </c>
      <c r="AK49" s="15">
        <v>1879.0766000000001</v>
      </c>
      <c r="AL49" s="15">
        <v>1852.8210999999999</v>
      </c>
      <c r="AM49" s="15">
        <v>1960.7946999999999</v>
      </c>
      <c r="AN49" s="15">
        <v>2156.2905999999998</v>
      </c>
      <c r="AO49" s="15">
        <v>2287.5938000000001</v>
      </c>
      <c r="AP49" s="15">
        <v>1987.0554</v>
      </c>
      <c r="AQ49" s="15">
        <v>2133.2237</v>
      </c>
      <c r="AR49" s="15">
        <v>1725.0780999999999</v>
      </c>
      <c r="AS49" s="15">
        <v>1628.7538999999999</v>
      </c>
      <c r="AT49" s="15">
        <v>1503.4848</v>
      </c>
      <c r="AU49" s="15">
        <v>1500.5654999999999</v>
      </c>
      <c r="AV49" s="15">
        <v>1576.4694999999999</v>
      </c>
      <c r="AW49" s="15">
        <v>1711.097</v>
      </c>
      <c r="AX49" s="15">
        <v>1944.7197000000001</v>
      </c>
      <c r="AY49" s="15">
        <v>2003.1197</v>
      </c>
      <c r="AZ49" s="15">
        <v>2047.7783999999999</v>
      </c>
      <c r="BA49" s="15">
        <v>1994.6067</v>
      </c>
      <c r="BB49" s="15">
        <v>2263.6738999999998</v>
      </c>
      <c r="BC49" s="15">
        <v>2697.1264000000001</v>
      </c>
      <c r="BD49" s="15">
        <v>3084.4897999999998</v>
      </c>
      <c r="BE49" s="15">
        <v>3547.6201999999998</v>
      </c>
      <c r="BF49" s="15">
        <v>3298.6129999999998</v>
      </c>
      <c r="BG49" s="15">
        <v>3289.8245999999999</v>
      </c>
      <c r="BH49" s="15">
        <v>3334.9304999999999</v>
      </c>
      <c r="BI49" s="15">
        <v>3032.5556000000001</v>
      </c>
      <c r="BJ49" s="15">
        <v>3113.1188000000002</v>
      </c>
      <c r="BK49" s="15">
        <v>2490.4951000000001</v>
      </c>
      <c r="BL49" s="15">
        <v>2458.1891000000001</v>
      </c>
      <c r="BM49" s="15">
        <v>3270.1749</v>
      </c>
      <c r="BN49" s="15">
        <v>4104.6130000000003</v>
      </c>
      <c r="BO49" s="15">
        <v>4451.3162000000002</v>
      </c>
      <c r="BP49" s="15">
        <v>4945.3815000000004</v>
      </c>
      <c r="BQ49" s="15">
        <v>5001.3113999999996</v>
      </c>
      <c r="BR49" s="15">
        <v>4559.7595000000001</v>
      </c>
      <c r="BS49" s="15">
        <v>3442.4245000000001</v>
      </c>
      <c r="BT49" s="15">
        <v>3750.5070999999998</v>
      </c>
      <c r="BU49" s="15">
        <v>4359.8166000000001</v>
      </c>
      <c r="BV49" s="15">
        <v>3919.1024000000002</v>
      </c>
      <c r="BW49" s="15">
        <v>3653.8236000000002</v>
      </c>
      <c r="BX49" s="15">
        <v>3289.9247999999998</v>
      </c>
      <c r="BY49" s="15">
        <v>3355.0131999999999</v>
      </c>
      <c r="BZ49" s="15">
        <v>2899.8829999999998</v>
      </c>
      <c r="CA49" s="15">
        <v>2791.8026</v>
      </c>
      <c r="CB49" s="15">
        <v>2976.0524999999998</v>
      </c>
      <c r="CC49" s="15">
        <v>2798.0234</v>
      </c>
      <c r="CD49" s="15">
        <v>2566.5857000000001</v>
      </c>
      <c r="CE49" s="15">
        <v>2754.0769</v>
      </c>
      <c r="CF49" s="15">
        <v>2791.0572000000002</v>
      </c>
      <c r="CG49" s="15">
        <v>2894.9794999999999</v>
      </c>
      <c r="CH49" s="15">
        <v>3047.8843000000002</v>
      </c>
      <c r="CI49" s="15">
        <v>3672.3481999999999</v>
      </c>
      <c r="CJ49" s="15">
        <v>3651.5500999999999</v>
      </c>
      <c r="CK49" s="15">
        <v>3532.7039</v>
      </c>
      <c r="CL49" s="15">
        <v>2932.5304000000001</v>
      </c>
      <c r="CM49" s="15">
        <v>2593.8186999999998</v>
      </c>
      <c r="CN49" s="15">
        <v>2368.0109000000002</v>
      </c>
      <c r="CO49" s="15">
        <v>1309.4971</v>
      </c>
      <c r="CP49" s="15">
        <v>1338.1117999999999</v>
      </c>
      <c r="CQ49" s="15">
        <v>1393.1328000000001</v>
      </c>
      <c r="CR49" s="15">
        <v>1584.3593000000001</v>
      </c>
      <c r="CS49" s="15">
        <v>1539.6424999999999</v>
      </c>
      <c r="CT49" s="15">
        <v>1865.3984</v>
      </c>
      <c r="CU49" s="15">
        <v>1883.4168</v>
      </c>
      <c r="CV49" s="15">
        <v>1907.4583</v>
      </c>
      <c r="CW49" s="15">
        <v>2003.6310000000001</v>
      </c>
      <c r="CX49" s="15">
        <v>1789.8469</v>
      </c>
      <c r="CY49" s="15">
        <v>1737.3382999999999</v>
      </c>
      <c r="CZ49" s="15">
        <v>1842.5337</v>
      </c>
      <c r="DA49" s="15">
        <v>1760.5043000000001</v>
      </c>
      <c r="DB49" s="15">
        <v>1435.5595000000001</v>
      </c>
      <c r="DC49" s="15">
        <v>1521.0304000000001</v>
      </c>
      <c r="DD49" s="15">
        <v>1793.3579</v>
      </c>
      <c r="DE49" s="15">
        <v>1706.4075</v>
      </c>
      <c r="DF49" s="15">
        <v>1527.8747000000001</v>
      </c>
      <c r="DG49" s="15">
        <v>1467.8711000000001</v>
      </c>
      <c r="DH49" s="15">
        <v>1722.6094000000001</v>
      </c>
      <c r="DI49" s="15">
        <v>1800.5536</v>
      </c>
      <c r="DJ49" s="15">
        <v>2008.4367</v>
      </c>
      <c r="DK49" s="15">
        <v>1968.9105999999999</v>
      </c>
      <c r="DL49" s="15">
        <v>1974.0094999999999</v>
      </c>
      <c r="DM49" s="15">
        <v>2031.5120999999999</v>
      </c>
      <c r="DN49" s="15">
        <v>2063.4524999999999</v>
      </c>
      <c r="DO49" s="15">
        <v>2083.6432</v>
      </c>
      <c r="DP49" s="15">
        <v>1785.806</v>
      </c>
      <c r="DQ49" s="15">
        <v>1718.4837</v>
      </c>
    </row>
    <row r="50" spans="1:121" x14ac:dyDescent="0.3">
      <c r="A50" t="s">
        <v>492</v>
      </c>
      <c r="B50" s="15">
        <v>4018.61</v>
      </c>
      <c r="C50" s="15">
        <v>4285.2793000000001</v>
      </c>
      <c r="D50" s="15">
        <v>4188.9808999999996</v>
      </c>
      <c r="E50" s="15">
        <v>4148.2392</v>
      </c>
      <c r="F50" s="15">
        <v>4159.3505999999998</v>
      </c>
      <c r="G50" s="15">
        <v>4357.6908000000003</v>
      </c>
      <c r="H50" s="15">
        <v>4611.8895000000002</v>
      </c>
      <c r="I50" s="15">
        <v>4567.5056000000004</v>
      </c>
      <c r="J50" s="15">
        <v>4640.1337000000003</v>
      </c>
      <c r="K50" s="15">
        <v>4761.1806999999999</v>
      </c>
      <c r="L50" s="15">
        <v>4761.1806999999999</v>
      </c>
      <c r="M50" s="15">
        <v>4761.1806999999999</v>
      </c>
      <c r="N50" s="15">
        <v>4781.3552</v>
      </c>
      <c r="O50" s="15">
        <v>5031.5189</v>
      </c>
      <c r="P50" s="15">
        <v>4991.17</v>
      </c>
      <c r="Q50" s="15">
        <v>5241.3337000000001</v>
      </c>
      <c r="R50" s="15">
        <v>5535.8813</v>
      </c>
      <c r="S50" s="15">
        <v>5729.5564999999997</v>
      </c>
      <c r="T50" s="15">
        <v>5810.2543999999998</v>
      </c>
      <c r="U50" s="15">
        <v>5556.0558000000001</v>
      </c>
      <c r="V50" s="15">
        <v>5572.1953999999996</v>
      </c>
      <c r="W50" s="15">
        <v>5317.9967999999999</v>
      </c>
      <c r="X50" s="15">
        <v>5245.3685999999998</v>
      </c>
      <c r="Y50" s="15">
        <v>5435.0087999999996</v>
      </c>
      <c r="Z50" s="15">
        <v>5584.3001000000004</v>
      </c>
      <c r="AA50" s="15">
        <v>5717.4517999999998</v>
      </c>
      <c r="AB50" s="15">
        <v>5584.3001000000004</v>
      </c>
      <c r="AC50" s="15">
        <v>5612.5443999999998</v>
      </c>
      <c r="AD50" s="15">
        <v>5592.3698999999997</v>
      </c>
      <c r="AE50" s="15">
        <v>5584.3</v>
      </c>
      <c r="AF50" s="15">
        <v>5418.8692000000001</v>
      </c>
      <c r="AG50" s="15">
        <v>5285.7174999999997</v>
      </c>
      <c r="AH50" s="15">
        <v>5362.3806000000004</v>
      </c>
      <c r="AI50" s="15">
        <v>5471.3229000000001</v>
      </c>
      <c r="AJ50" s="15">
        <v>5322.0316000000003</v>
      </c>
      <c r="AK50" s="15">
        <v>5386.59</v>
      </c>
      <c r="AL50" s="15">
        <v>5213.0892999999996</v>
      </c>
      <c r="AM50" s="15">
        <v>4785.3900999999996</v>
      </c>
      <c r="AN50" s="15">
        <v>4758.5192999999999</v>
      </c>
      <c r="AO50" s="15">
        <v>4684.7438000000002</v>
      </c>
      <c r="AP50" s="15">
        <v>6845.6889000000001</v>
      </c>
      <c r="AQ50" s="15">
        <v>7177.6009999999997</v>
      </c>
      <c r="AR50" s="15">
        <v>7385.0461999999998</v>
      </c>
      <c r="AS50" s="15">
        <v>7390.9732000000004</v>
      </c>
      <c r="AT50" s="15">
        <v>7130.1850000000004</v>
      </c>
      <c r="AU50" s="15">
        <v>7076.8419999999996</v>
      </c>
      <c r="AV50" s="15">
        <v>7254.6521000000002</v>
      </c>
      <c r="AW50" s="15">
        <v>6827.9078</v>
      </c>
      <c r="AX50" s="15">
        <v>7592.4912999999997</v>
      </c>
      <c r="AY50" s="15">
        <v>8007.3815000000004</v>
      </c>
      <c r="AZ50" s="15">
        <v>9379.8081999999995</v>
      </c>
      <c r="BA50" s="15">
        <v>9099.6147000000001</v>
      </c>
      <c r="BB50" s="15">
        <v>9397.8439999999991</v>
      </c>
      <c r="BC50" s="15">
        <v>9537.2778999999991</v>
      </c>
      <c r="BD50" s="15">
        <v>9572.1363999999994</v>
      </c>
      <c r="BE50" s="15">
        <v>9669.7401000000009</v>
      </c>
      <c r="BF50" s="15">
        <v>10067.126700000001</v>
      </c>
      <c r="BG50" s="15">
        <v>9690.6551999999992</v>
      </c>
      <c r="BH50" s="15">
        <v>9572.1363999999994</v>
      </c>
      <c r="BI50" s="15">
        <v>9697.6268999999993</v>
      </c>
      <c r="BJ50" s="15">
        <v>10192.617200000001</v>
      </c>
      <c r="BK50" s="15">
        <v>9425.7307999999994</v>
      </c>
      <c r="BL50" s="15">
        <v>9007.4290999999994</v>
      </c>
      <c r="BM50" s="15">
        <v>8798.2782999999999</v>
      </c>
      <c r="BN50" s="15">
        <v>9028.3441999999995</v>
      </c>
      <c r="BO50" s="15">
        <v>8923.1399000000001</v>
      </c>
      <c r="BP50" s="15">
        <v>8881.1157000000003</v>
      </c>
      <c r="BQ50" s="15">
        <v>8888.1196999999993</v>
      </c>
      <c r="BR50" s="15">
        <v>8951.1560000000009</v>
      </c>
      <c r="BS50" s="15">
        <v>8425.8534999999993</v>
      </c>
      <c r="BT50" s="15">
        <v>9280.3456999999999</v>
      </c>
      <c r="BU50" s="15">
        <v>9112.2487999999994</v>
      </c>
      <c r="BV50" s="15">
        <v>9298.8063999999995</v>
      </c>
      <c r="BW50" s="15">
        <v>9147.7816999999995</v>
      </c>
      <c r="BX50" s="15">
        <v>9751.8804999999993</v>
      </c>
      <c r="BY50" s="15">
        <v>10025.1633</v>
      </c>
      <c r="BZ50" s="15">
        <v>10492.620699999999</v>
      </c>
      <c r="CA50" s="15">
        <v>10276.8711</v>
      </c>
      <c r="CB50" s="15">
        <v>10571.7289</v>
      </c>
      <c r="CC50" s="15">
        <v>10729.9452</v>
      </c>
      <c r="CD50" s="15">
        <v>10248.104499999999</v>
      </c>
      <c r="CE50" s="15">
        <v>10683.24</v>
      </c>
      <c r="CF50" s="15">
        <v>10137.9571</v>
      </c>
      <c r="CG50" s="15">
        <v>10898.4833</v>
      </c>
      <c r="CH50" s="15">
        <v>10410.598599999999</v>
      </c>
      <c r="CI50" s="15">
        <v>10417.773300000001</v>
      </c>
      <c r="CJ50" s="15">
        <v>11113.726500000001</v>
      </c>
      <c r="CK50" s="15">
        <v>10891.308499999999</v>
      </c>
      <c r="CL50" s="15">
        <v>10819.5607</v>
      </c>
      <c r="CM50" s="15">
        <v>10080.5589</v>
      </c>
      <c r="CN50" s="15">
        <v>10238.404</v>
      </c>
      <c r="CO50" s="15">
        <v>9750.5192999999999</v>
      </c>
      <c r="CP50" s="15">
        <v>9033.0418000000009</v>
      </c>
      <c r="CQ50" s="15">
        <v>9391.7805000000008</v>
      </c>
      <c r="CR50" s="15">
        <v>10568.443600000001</v>
      </c>
      <c r="CS50" s="15">
        <v>10589.9679</v>
      </c>
      <c r="CT50" s="15">
        <v>10740.638199999999</v>
      </c>
      <c r="CU50" s="15">
        <v>10618.666999999999</v>
      </c>
      <c r="CV50" s="15">
        <v>10417.773300000001</v>
      </c>
      <c r="CW50" s="15">
        <v>10503.8706</v>
      </c>
      <c r="CX50" s="15">
        <v>9728.9948999999997</v>
      </c>
      <c r="CY50" s="15">
        <v>9736.1697000000004</v>
      </c>
      <c r="CZ50" s="15">
        <v>9980.1121000000003</v>
      </c>
      <c r="DA50" s="15">
        <v>9406.1301000000003</v>
      </c>
      <c r="DB50" s="15">
        <v>9097.6147000000001</v>
      </c>
      <c r="DC50" s="15">
        <v>8638.4290999999994</v>
      </c>
      <c r="DD50" s="15">
        <v>9442.0038999999997</v>
      </c>
      <c r="DE50" s="15">
        <v>10008.8112</v>
      </c>
      <c r="DF50" s="15">
        <v>10073.384099999999</v>
      </c>
      <c r="DG50" s="15">
        <v>9607.0238000000008</v>
      </c>
      <c r="DH50" s="15">
        <v>9886.84</v>
      </c>
      <c r="DI50" s="15">
        <v>9341.5571</v>
      </c>
      <c r="DJ50" s="15">
        <v>9111.9642999999996</v>
      </c>
      <c r="DK50" s="15">
        <v>9212.4110999999994</v>
      </c>
      <c r="DL50" s="15">
        <v>9944.2381999999998</v>
      </c>
      <c r="DM50" s="15">
        <v>10575.618399999999</v>
      </c>
      <c r="DN50" s="15">
        <v>10855.434600000001</v>
      </c>
      <c r="DO50" s="15">
        <v>10173.831</v>
      </c>
      <c r="DP50" s="15">
        <v>10030.335499999999</v>
      </c>
      <c r="DQ50" s="15">
        <v>9578.3246999999992</v>
      </c>
    </row>
    <row r="51" spans="1:121" x14ac:dyDescent="0.3">
      <c r="A51" t="s">
        <v>493</v>
      </c>
      <c r="B51" s="15">
        <v>2393.6999999999998</v>
      </c>
      <c r="C51" s="15">
        <v>2714.8838999999998</v>
      </c>
      <c r="D51" s="15">
        <v>2947.9454999999998</v>
      </c>
      <c r="E51" s="15">
        <v>2845.9949000000001</v>
      </c>
      <c r="F51" s="15">
        <v>2920.4540999999999</v>
      </c>
      <c r="G51" s="15">
        <v>1814.8976</v>
      </c>
      <c r="H51" s="15">
        <v>2069.0135</v>
      </c>
      <c r="I51" s="15">
        <v>2203.0493999999999</v>
      </c>
      <c r="J51" s="15">
        <v>2058.2620999999999</v>
      </c>
      <c r="K51" s="15">
        <v>2461.9398000000001</v>
      </c>
      <c r="L51" s="15">
        <v>2295.6079</v>
      </c>
      <c r="M51" s="15">
        <v>2344.2163</v>
      </c>
      <c r="N51" s="15">
        <v>2344.1426999999999</v>
      </c>
      <c r="O51" s="15">
        <v>1791.4971</v>
      </c>
      <c r="P51" s="15">
        <v>1898.8571999999999</v>
      </c>
      <c r="Q51" s="15">
        <v>2002.9464</v>
      </c>
      <c r="R51" s="15">
        <v>1978.2472</v>
      </c>
      <c r="S51" s="15">
        <v>1702.6974</v>
      </c>
      <c r="T51" s="15">
        <v>2080.3658</v>
      </c>
      <c r="U51" s="15">
        <v>2082.6815999999999</v>
      </c>
      <c r="V51" s="15">
        <v>2125.5239999999999</v>
      </c>
      <c r="W51" s="15">
        <v>1803.0527</v>
      </c>
      <c r="X51" s="15">
        <v>1835.0984000000001</v>
      </c>
      <c r="Y51" s="15">
        <v>1912.4158</v>
      </c>
      <c r="Z51" s="15">
        <v>1841.5994000000001</v>
      </c>
      <c r="AA51" s="15">
        <v>2584.0364</v>
      </c>
      <c r="AB51" s="15">
        <v>2439.6887000000002</v>
      </c>
      <c r="AC51" s="15">
        <v>2592.0965000000001</v>
      </c>
      <c r="AD51" s="15">
        <v>2811.5947999999999</v>
      </c>
      <c r="AE51" s="15">
        <v>2846.9218999999998</v>
      </c>
      <c r="AF51" s="15">
        <v>2608.0601000000001</v>
      </c>
      <c r="AG51" s="15">
        <v>2522.3795</v>
      </c>
      <c r="AH51" s="15">
        <v>2404.3006999999998</v>
      </c>
      <c r="AI51" s="15">
        <v>2939.5650000000001</v>
      </c>
      <c r="AJ51" s="15">
        <v>3064.3633</v>
      </c>
      <c r="AK51" s="15">
        <v>2950.2991999999999</v>
      </c>
      <c r="AL51" s="15">
        <v>2900.5954000000002</v>
      </c>
      <c r="AM51" s="15">
        <v>3141.9872999999998</v>
      </c>
      <c r="AN51" s="15">
        <v>3501.009</v>
      </c>
      <c r="AO51" s="15">
        <v>3413.7186999999999</v>
      </c>
      <c r="AP51" s="15">
        <v>3661.498</v>
      </c>
      <c r="AQ51" s="15">
        <v>3915.1489999999999</v>
      </c>
      <c r="AR51" s="15">
        <v>4168.7574000000004</v>
      </c>
      <c r="AS51" s="15">
        <v>4171.5011000000004</v>
      </c>
      <c r="AT51" s="15">
        <v>3922.0236</v>
      </c>
      <c r="AU51" s="15">
        <v>3504.5369000000001</v>
      </c>
      <c r="AV51" s="15">
        <v>3430.0556999999999</v>
      </c>
      <c r="AW51" s="15">
        <v>2951.4159</v>
      </c>
      <c r="AX51" s="15">
        <v>3290.3742000000002</v>
      </c>
      <c r="AY51" s="15">
        <v>3525.6531</v>
      </c>
      <c r="AZ51" s="15">
        <v>3514.0185999999999</v>
      </c>
      <c r="BA51" s="15">
        <v>3398.6804000000002</v>
      </c>
      <c r="BB51" s="15">
        <v>3287.3388</v>
      </c>
      <c r="BC51" s="15">
        <v>3696.7755999999999</v>
      </c>
      <c r="BD51" s="15">
        <v>3795.3917000000001</v>
      </c>
      <c r="BE51" s="15">
        <v>3554.7159999999999</v>
      </c>
      <c r="BF51" s="15">
        <v>3938.6887000000002</v>
      </c>
      <c r="BG51" s="15">
        <v>3493.3595999999998</v>
      </c>
      <c r="BH51" s="15">
        <v>3817.1244000000002</v>
      </c>
      <c r="BI51" s="15">
        <v>4022.2444</v>
      </c>
      <c r="BJ51" s="15">
        <v>4275.3910999999998</v>
      </c>
      <c r="BK51" s="15">
        <v>4335.1589999999997</v>
      </c>
      <c r="BL51" s="15">
        <v>2682.3796000000002</v>
      </c>
      <c r="BM51" s="15">
        <v>3043.7757000000001</v>
      </c>
      <c r="BN51" s="15">
        <v>2837.4</v>
      </c>
      <c r="BO51" s="15">
        <v>3108.3316</v>
      </c>
      <c r="BP51" s="15">
        <v>2897.9139</v>
      </c>
      <c r="BQ51" s="15">
        <v>3308.3017</v>
      </c>
      <c r="BR51" s="15">
        <v>3546.6945999999998</v>
      </c>
      <c r="BS51" s="15">
        <v>3779.0057999999999</v>
      </c>
      <c r="BT51" s="15">
        <v>4639.2542999999996</v>
      </c>
      <c r="BU51" s="15">
        <v>4536.7293</v>
      </c>
      <c r="BV51" s="15">
        <v>4515.1030000000001</v>
      </c>
      <c r="BW51" s="15">
        <v>5302.8203999999996</v>
      </c>
      <c r="BX51" s="15">
        <v>4974.2141000000001</v>
      </c>
      <c r="BY51" s="15">
        <v>5844.6459999999997</v>
      </c>
      <c r="BZ51" s="15">
        <v>5820.9229999999998</v>
      </c>
      <c r="CA51" s="15">
        <v>6098.57</v>
      </c>
      <c r="CB51" s="15">
        <v>7040.9578000000001</v>
      </c>
      <c r="CC51" s="15">
        <v>7727.9876999999997</v>
      </c>
      <c r="CD51" s="15">
        <v>7131.1248999999998</v>
      </c>
      <c r="CE51" s="15">
        <v>7902.7034000000003</v>
      </c>
      <c r="CF51" s="15">
        <v>7591.0672999999997</v>
      </c>
      <c r="CG51" s="15">
        <v>8294.5869000000002</v>
      </c>
      <c r="CH51" s="15">
        <v>8169.5117</v>
      </c>
      <c r="CI51" s="15">
        <v>7667.7281999999996</v>
      </c>
      <c r="CJ51" s="15">
        <v>7212.7622000000001</v>
      </c>
      <c r="CK51" s="15">
        <v>6199.7484000000004</v>
      </c>
      <c r="CL51" s="15">
        <v>6661.6178</v>
      </c>
      <c r="CM51" s="15">
        <v>6103.3454000000002</v>
      </c>
      <c r="CN51" s="15">
        <v>6920.8465999999999</v>
      </c>
      <c r="CO51" s="15">
        <v>6620.9375</v>
      </c>
      <c r="CP51" s="15">
        <v>5479.5658999999996</v>
      </c>
      <c r="CQ51" s="15">
        <v>5534.5389999999998</v>
      </c>
      <c r="CR51" s="15">
        <v>5452.0847999999996</v>
      </c>
      <c r="CS51" s="15">
        <v>5339.7461000000003</v>
      </c>
      <c r="CT51" s="15">
        <v>6127.8494000000001</v>
      </c>
      <c r="CU51" s="15">
        <v>6795.0306</v>
      </c>
      <c r="CV51" s="15">
        <v>6156.1112999999996</v>
      </c>
      <c r="CW51" s="15">
        <v>6219.0195999999996</v>
      </c>
      <c r="CX51" s="15">
        <v>5536.2106000000003</v>
      </c>
      <c r="CY51" s="15">
        <v>6078.6097</v>
      </c>
      <c r="CZ51" s="15">
        <v>6298.9184999999998</v>
      </c>
      <c r="DA51" s="15">
        <v>7365.1724000000004</v>
      </c>
      <c r="DB51" s="15">
        <v>6107.6161000000002</v>
      </c>
      <c r="DC51" s="15">
        <v>5944.5432000000001</v>
      </c>
      <c r="DD51" s="15">
        <v>6677.0303999999996</v>
      </c>
      <c r="DE51" s="15">
        <v>7925.4270999999999</v>
      </c>
      <c r="DF51" s="15">
        <v>7504.2425000000003</v>
      </c>
      <c r="DG51" s="15">
        <v>7509.473</v>
      </c>
      <c r="DH51" s="15">
        <v>8283.2810000000009</v>
      </c>
      <c r="DI51" s="15">
        <v>7201.1701000000003</v>
      </c>
      <c r="DJ51" s="15">
        <v>7676.8612000000003</v>
      </c>
      <c r="DK51" s="15">
        <v>7673.8473000000004</v>
      </c>
      <c r="DL51" s="15">
        <v>9355.0182999999997</v>
      </c>
      <c r="DM51" s="15">
        <v>9776.3384999999998</v>
      </c>
      <c r="DN51" s="15">
        <v>10328.6625</v>
      </c>
      <c r="DO51" s="15">
        <v>10735.7243</v>
      </c>
      <c r="DP51" s="15">
        <v>10827.0213</v>
      </c>
      <c r="DQ51" s="15">
        <v>9878.5429000000004</v>
      </c>
    </row>
    <row r="52" spans="1:121" x14ac:dyDescent="0.3">
      <c r="A52" t="s">
        <v>494</v>
      </c>
      <c r="B52" s="15">
        <v>240.08</v>
      </c>
      <c r="C52" s="15">
        <v>246.08340000000001</v>
      </c>
      <c r="D52" s="15">
        <v>246.2664</v>
      </c>
      <c r="E52" s="15">
        <v>238.6326</v>
      </c>
      <c r="F52" s="15">
        <v>254.23220000000001</v>
      </c>
      <c r="G52" s="15">
        <v>260.4692</v>
      </c>
      <c r="H52" s="15">
        <v>248.52029999999999</v>
      </c>
      <c r="I52" s="15">
        <v>204.62620000000001</v>
      </c>
      <c r="J52" s="15">
        <v>197.10169999999999</v>
      </c>
      <c r="K52" s="15">
        <v>244.8716</v>
      </c>
      <c r="L52" s="15">
        <v>271.87540000000001</v>
      </c>
      <c r="M52" s="15">
        <v>261.28719999999998</v>
      </c>
      <c r="N52" s="15">
        <v>230.92070000000001</v>
      </c>
      <c r="O52" s="15">
        <v>237.54859999999999</v>
      </c>
      <c r="P52" s="15">
        <v>259.41730000000001</v>
      </c>
      <c r="Q52" s="15">
        <v>294.89569999999998</v>
      </c>
      <c r="R52" s="15">
        <v>328.28890000000001</v>
      </c>
      <c r="S52" s="15">
        <v>347.2158</v>
      </c>
      <c r="T52" s="15">
        <v>350.85230000000001</v>
      </c>
      <c r="U52" s="15">
        <v>420.5659</v>
      </c>
      <c r="V52" s="15">
        <v>459.96230000000003</v>
      </c>
      <c r="W52" s="15">
        <v>468.6155</v>
      </c>
      <c r="X52" s="15">
        <v>538.23670000000004</v>
      </c>
      <c r="Y52" s="15">
        <v>481.91030000000001</v>
      </c>
      <c r="Z52" s="15">
        <v>505.649</v>
      </c>
      <c r="AA52" s="15">
        <v>521.52729999999997</v>
      </c>
      <c r="AB52" s="15">
        <v>492.2002</v>
      </c>
      <c r="AC52" s="15">
        <v>461.0462</v>
      </c>
      <c r="AD52" s="15">
        <v>480.83080000000001</v>
      </c>
      <c r="AE52" s="15">
        <v>507.03</v>
      </c>
      <c r="AF52" s="15">
        <v>514.25559999999996</v>
      </c>
      <c r="AG52" s="15">
        <v>654.76769999999999</v>
      </c>
      <c r="AH52" s="15">
        <v>671.51419999999996</v>
      </c>
      <c r="AI52" s="15">
        <v>718.18799999999999</v>
      </c>
      <c r="AJ52" s="15">
        <v>700.71349999999995</v>
      </c>
      <c r="AK52" s="15">
        <v>779.10220000000004</v>
      </c>
      <c r="AL52" s="15">
        <v>824.61339999999996</v>
      </c>
      <c r="AM52" s="15">
        <v>829.88369999999998</v>
      </c>
      <c r="AN52" s="15">
        <v>912.79700000000003</v>
      </c>
      <c r="AO52" s="15">
        <v>863.00019999999995</v>
      </c>
      <c r="AP52" s="15">
        <v>873.90239999999994</v>
      </c>
      <c r="AQ52" s="15">
        <v>860.17409999999995</v>
      </c>
      <c r="AR52" s="15">
        <v>880.80960000000005</v>
      </c>
      <c r="AS52" s="15">
        <v>1012.6997</v>
      </c>
      <c r="AT52" s="15">
        <v>1119.7827</v>
      </c>
      <c r="AU52" s="15">
        <v>1074.8855000000001</v>
      </c>
      <c r="AV52" s="15">
        <v>1096.4703</v>
      </c>
      <c r="AW52" s="15">
        <v>951.50030000000004</v>
      </c>
      <c r="AX52" s="15">
        <v>1028.4360999999999</v>
      </c>
      <c r="AY52" s="15">
        <v>1140.4802</v>
      </c>
      <c r="AZ52" s="15">
        <v>1077.0726</v>
      </c>
      <c r="BA52" s="15">
        <v>1049.3728000000001</v>
      </c>
      <c r="BB52" s="15">
        <v>1096.4392</v>
      </c>
      <c r="BC52" s="15">
        <v>1133.1982</v>
      </c>
      <c r="BD52" s="15">
        <v>1222.4698000000001</v>
      </c>
      <c r="BE52" s="15">
        <v>1391.7352000000001</v>
      </c>
      <c r="BF52" s="15">
        <v>1272.7372</v>
      </c>
      <c r="BG52" s="15">
        <v>1330.6134999999999</v>
      </c>
      <c r="BH52" s="15">
        <v>1349.5220999999999</v>
      </c>
      <c r="BI52" s="15">
        <v>1399.9208000000001</v>
      </c>
      <c r="BJ52" s="15">
        <v>1836.4582</v>
      </c>
      <c r="BK52" s="15">
        <v>1594.7329</v>
      </c>
      <c r="BL52" s="15">
        <v>1575.1081999999999</v>
      </c>
      <c r="BM52" s="15">
        <v>2189.5453000000002</v>
      </c>
      <c r="BN52" s="15">
        <v>2057.1570999999999</v>
      </c>
      <c r="BO52" s="15">
        <v>2492.0133999999998</v>
      </c>
      <c r="BP52" s="15">
        <v>2588.0214999999998</v>
      </c>
      <c r="BQ52" s="15">
        <v>2776.2781</v>
      </c>
      <c r="BR52" s="15">
        <v>2974.5167999999999</v>
      </c>
      <c r="BS52" s="15">
        <v>3412.9504000000002</v>
      </c>
      <c r="BT52" s="15">
        <v>3349.4704000000002</v>
      </c>
      <c r="BU52" s="15">
        <v>3350.7181</v>
      </c>
      <c r="BV52" s="15">
        <v>3181.8018999999999</v>
      </c>
      <c r="BW52" s="15">
        <v>3293.8687</v>
      </c>
      <c r="BX52" s="15">
        <v>2808.4666000000002</v>
      </c>
      <c r="BY52" s="15">
        <v>3133.0396999999998</v>
      </c>
      <c r="BZ52" s="15">
        <v>3106.5859</v>
      </c>
      <c r="CA52" s="15">
        <v>3188.1831999999999</v>
      </c>
      <c r="CB52" s="15">
        <v>3364.3708999999999</v>
      </c>
      <c r="CC52" s="15">
        <v>3625.1010000000001</v>
      </c>
      <c r="CD52" s="15">
        <v>3506.6030999999998</v>
      </c>
      <c r="CE52" s="15">
        <v>3413.7449999999999</v>
      </c>
      <c r="CF52" s="15">
        <v>2899.7343000000001</v>
      </c>
      <c r="CG52" s="15">
        <v>2885.7017000000001</v>
      </c>
      <c r="CH52" s="15">
        <v>3120.7918</v>
      </c>
      <c r="CI52" s="15">
        <v>3173.9773</v>
      </c>
      <c r="CJ52" s="15">
        <v>3292.9949999999999</v>
      </c>
      <c r="CK52" s="15">
        <v>2600.1979000000001</v>
      </c>
      <c r="CL52" s="15">
        <v>2578.3692999999998</v>
      </c>
      <c r="CM52" s="15">
        <v>2468.88</v>
      </c>
      <c r="CN52" s="15">
        <v>2571.0931</v>
      </c>
      <c r="CO52" s="15">
        <v>2393.866</v>
      </c>
      <c r="CP52" s="15">
        <v>1933.3871999999999</v>
      </c>
      <c r="CQ52" s="15">
        <v>2300.6615000000002</v>
      </c>
      <c r="CR52" s="15">
        <v>2259.6792</v>
      </c>
      <c r="CS52" s="15">
        <v>2001.4743000000001</v>
      </c>
      <c r="CT52" s="15">
        <v>2122.4056999999998</v>
      </c>
      <c r="CU52" s="15">
        <v>2082.8407000000002</v>
      </c>
      <c r="CV52" s="15">
        <v>1893.7887000000001</v>
      </c>
      <c r="CW52" s="15">
        <v>1752.9028000000001</v>
      </c>
      <c r="CX52" s="15">
        <v>1763.6295</v>
      </c>
      <c r="CY52" s="15">
        <v>1655.8979999999999</v>
      </c>
      <c r="CZ52" s="15">
        <v>1668.1167</v>
      </c>
      <c r="DA52" s="15">
        <v>1653.6608000000001</v>
      </c>
      <c r="DB52" s="15">
        <v>1549.5433</v>
      </c>
      <c r="DC52" s="15">
        <v>1359.5504000000001</v>
      </c>
      <c r="DD52" s="15">
        <v>1693.0705</v>
      </c>
      <c r="DE52" s="15">
        <v>2050.8560000000002</v>
      </c>
      <c r="DF52" s="15">
        <v>2069.0981000000002</v>
      </c>
      <c r="DG52" s="15">
        <v>1867.7098000000001</v>
      </c>
      <c r="DH52" s="15">
        <v>1887.4445000000001</v>
      </c>
      <c r="DI52" s="15">
        <v>2074.6709000000001</v>
      </c>
      <c r="DJ52" s="15">
        <v>1872.9386999999999</v>
      </c>
      <c r="DK52" s="15">
        <v>2361.4140000000002</v>
      </c>
      <c r="DL52" s="15">
        <v>2199.9944999999998</v>
      </c>
      <c r="DM52" s="15">
        <v>2256.3310999999999</v>
      </c>
      <c r="DN52" s="15">
        <v>2330.2096000000001</v>
      </c>
      <c r="DO52" s="15">
        <v>2158.6354999999999</v>
      </c>
      <c r="DP52" s="15">
        <v>1917.6944000000001</v>
      </c>
      <c r="DQ52" s="15">
        <v>1711.0147999999999</v>
      </c>
    </row>
    <row r="53" spans="1:121" x14ac:dyDescent="0.3">
      <c r="A53" t="s">
        <v>495</v>
      </c>
      <c r="B53" s="15">
        <v>2214.77</v>
      </c>
      <c r="C53" s="15">
        <v>2227.9348</v>
      </c>
      <c r="D53" s="15">
        <v>2120.8269</v>
      </c>
      <c r="E53" s="15">
        <v>2213.0120999999999</v>
      </c>
      <c r="F53" s="15">
        <v>2390.2935000000002</v>
      </c>
      <c r="G53" s="15">
        <v>2184.4668000000001</v>
      </c>
      <c r="H53" s="15">
        <v>2172.2885000000001</v>
      </c>
      <c r="I53" s="15">
        <v>1994.1925000000001</v>
      </c>
      <c r="J53" s="15">
        <v>2130.9431</v>
      </c>
      <c r="K53" s="15">
        <v>1818.5333000000001</v>
      </c>
      <c r="L53" s="15">
        <v>1868.1523</v>
      </c>
      <c r="M53" s="15">
        <v>1898.0078000000001</v>
      </c>
      <c r="N53" s="15">
        <v>1581.4585999999999</v>
      </c>
      <c r="O53" s="15">
        <v>1734.6234999999999</v>
      </c>
      <c r="P53" s="15">
        <v>1775.5743</v>
      </c>
      <c r="Q53" s="15">
        <v>1672.6147000000001</v>
      </c>
      <c r="R53" s="15">
        <v>1736.7035000000001</v>
      </c>
      <c r="S53" s="15">
        <v>1497.5019</v>
      </c>
      <c r="T53" s="15">
        <v>1801.4873</v>
      </c>
      <c r="U53" s="15">
        <v>1741.6868999999999</v>
      </c>
      <c r="V53" s="15">
        <v>1767.8496</v>
      </c>
      <c r="W53" s="15">
        <v>1933.3652</v>
      </c>
      <c r="X53" s="15">
        <v>1985.7501</v>
      </c>
      <c r="Y53" s="15">
        <v>1940.0962999999999</v>
      </c>
      <c r="Z53" s="15">
        <v>2203.5821000000001</v>
      </c>
      <c r="AA53" s="15">
        <v>2140.1696999999999</v>
      </c>
      <c r="AB53" s="15">
        <v>2401.7838999999999</v>
      </c>
      <c r="AC53" s="15">
        <v>2415.4445000000001</v>
      </c>
      <c r="AD53" s="15">
        <v>2314.4641999999999</v>
      </c>
      <c r="AE53" s="15">
        <v>2199.4911999999999</v>
      </c>
      <c r="AF53" s="15">
        <v>1849.9694</v>
      </c>
      <c r="AG53" s="15">
        <v>1791.8487</v>
      </c>
      <c r="AH53" s="15">
        <v>1931.3332</v>
      </c>
      <c r="AI53" s="15">
        <v>1619.8681999999999</v>
      </c>
      <c r="AJ53" s="15">
        <v>1751.2088000000001</v>
      </c>
      <c r="AK53" s="15">
        <v>1645.3101999999999</v>
      </c>
      <c r="AL53" s="15">
        <v>1531.4835</v>
      </c>
      <c r="AM53" s="15">
        <v>1721.2248</v>
      </c>
      <c r="AN53" s="15">
        <v>1655.9186</v>
      </c>
      <c r="AO53" s="15">
        <v>1836.0446999999999</v>
      </c>
      <c r="AP53" s="15">
        <v>1939.1514</v>
      </c>
      <c r="AQ53" s="15">
        <v>1890.4644000000001</v>
      </c>
      <c r="AR53" s="15">
        <v>1856.7398000000001</v>
      </c>
      <c r="AS53" s="15">
        <v>1937.6251</v>
      </c>
      <c r="AT53" s="15">
        <v>1678.4788000000001</v>
      </c>
      <c r="AU53" s="15">
        <v>1622.9211</v>
      </c>
      <c r="AV53" s="15">
        <v>1622.9211</v>
      </c>
      <c r="AW53" s="15">
        <v>1405.1042</v>
      </c>
      <c r="AX53" s="15">
        <v>1537.0597</v>
      </c>
      <c r="AY53" s="15">
        <v>1425.2521999999999</v>
      </c>
      <c r="AZ53" s="15">
        <v>1333.1164000000001</v>
      </c>
      <c r="BA53" s="15">
        <v>1079.2684999999999</v>
      </c>
      <c r="BB53" s="15">
        <v>960.60550000000001</v>
      </c>
      <c r="BC53" s="15">
        <v>1010.3452</v>
      </c>
      <c r="BD53" s="15">
        <v>1031.2362000000001</v>
      </c>
      <c r="BE53" s="15">
        <v>948.8691</v>
      </c>
      <c r="BF53" s="15">
        <v>1043.3167000000001</v>
      </c>
      <c r="BG53" s="15">
        <v>1047.7097000000001</v>
      </c>
      <c r="BH53" s="15">
        <v>1134.4757</v>
      </c>
      <c r="BI53" s="15">
        <v>1182.798</v>
      </c>
      <c r="BJ53" s="15">
        <v>1320.1083000000001</v>
      </c>
      <c r="BK53" s="15">
        <v>932.23009999999999</v>
      </c>
      <c r="BL53" s="15">
        <v>545.63019999999995</v>
      </c>
      <c r="BM53" s="15">
        <v>959.8338</v>
      </c>
      <c r="BN53" s="15">
        <v>1036.0462</v>
      </c>
      <c r="BO53" s="15">
        <v>1029.4190000000001</v>
      </c>
      <c r="BP53" s="15">
        <v>1221.6235999999999</v>
      </c>
      <c r="BQ53" s="15">
        <v>1147.6193000000001</v>
      </c>
      <c r="BR53" s="15">
        <v>1016.1787</v>
      </c>
      <c r="BS53" s="15">
        <v>864.86779999999999</v>
      </c>
      <c r="BT53" s="15">
        <v>1080.2564</v>
      </c>
      <c r="BU53" s="15">
        <v>1134.3797</v>
      </c>
      <c r="BV53" s="15">
        <v>1145.4251999999999</v>
      </c>
      <c r="BW53" s="15">
        <v>1165.2551000000001</v>
      </c>
      <c r="BX53" s="15">
        <v>1157.4235000000001</v>
      </c>
      <c r="BY53" s="15">
        <v>1128.7635</v>
      </c>
      <c r="BZ53" s="15">
        <v>1137.7706000000001</v>
      </c>
      <c r="CA53" s="15">
        <v>1065.1877999999999</v>
      </c>
      <c r="CB53" s="15">
        <v>1193.4175</v>
      </c>
      <c r="CC53" s="15">
        <v>1295.1231</v>
      </c>
      <c r="CD53" s="15">
        <v>1217.221</v>
      </c>
      <c r="CE53" s="15">
        <v>1294.5681999999999</v>
      </c>
      <c r="CF53" s="15">
        <v>1388.6714999999999</v>
      </c>
      <c r="CG53" s="15">
        <v>1496.1812</v>
      </c>
      <c r="CH53" s="15">
        <v>1679.7393999999999</v>
      </c>
      <c r="CI53" s="15">
        <v>1595.7806</v>
      </c>
      <c r="CJ53" s="15">
        <v>1572.6663000000001</v>
      </c>
      <c r="CK53" s="15">
        <v>1522.7954999999999</v>
      </c>
      <c r="CL53" s="15">
        <v>1474.7674999999999</v>
      </c>
      <c r="CM53" s="15">
        <v>1320.7502999999999</v>
      </c>
      <c r="CN53" s="15">
        <v>1407.6593</v>
      </c>
      <c r="CO53" s="15">
        <v>1416.5621000000001</v>
      </c>
      <c r="CP53" s="15">
        <v>1216.8843999999999</v>
      </c>
      <c r="CQ53" s="15">
        <v>1562.9228000000001</v>
      </c>
      <c r="CR53" s="15">
        <v>1553.4808</v>
      </c>
      <c r="CS53" s="15">
        <v>1579.5209</v>
      </c>
      <c r="CT53" s="15">
        <v>1831.0491999999999</v>
      </c>
      <c r="CU53" s="15">
        <v>1813.8562999999999</v>
      </c>
      <c r="CV53" s="15">
        <v>1786.9283</v>
      </c>
      <c r="CW53" s="15">
        <v>1500.6152</v>
      </c>
      <c r="CX53" s="15">
        <v>1761.1935000000001</v>
      </c>
      <c r="CY53" s="15">
        <v>1936.8802000000001</v>
      </c>
      <c r="CZ53" s="15">
        <v>3260.8393999999998</v>
      </c>
      <c r="DA53" s="15">
        <v>3544.3906999999999</v>
      </c>
      <c r="DB53" s="15">
        <v>3967.2802000000001</v>
      </c>
      <c r="DC53" s="15">
        <v>3863.4434000000001</v>
      </c>
      <c r="DD53" s="15">
        <v>4363.7857000000004</v>
      </c>
      <c r="DE53" s="15">
        <v>4619.9917999999998</v>
      </c>
      <c r="DF53" s="15">
        <v>5501.5379999999996</v>
      </c>
      <c r="DG53" s="15">
        <v>6861.4804999999997</v>
      </c>
      <c r="DH53" s="15">
        <v>7229.9997000000003</v>
      </c>
      <c r="DI53" s="15">
        <v>7105.2626</v>
      </c>
      <c r="DJ53" s="15">
        <v>9051.8119000000006</v>
      </c>
      <c r="DK53" s="15">
        <v>9290.4797999999992</v>
      </c>
      <c r="DL53" s="15">
        <v>8587.2306000000008</v>
      </c>
      <c r="DM53" s="15">
        <v>8124.5018</v>
      </c>
      <c r="DN53" s="15">
        <v>8125.3874999999998</v>
      </c>
      <c r="DO53" s="15">
        <v>11086.7153</v>
      </c>
      <c r="DP53" s="15">
        <v>14006.2372</v>
      </c>
      <c r="DQ53" s="15">
        <v>15436.3</v>
      </c>
    </row>
    <row r="54" spans="1:121" x14ac:dyDescent="0.3">
      <c r="A54" t="s">
        <v>496</v>
      </c>
      <c r="B54" s="15">
        <v>35023.760000000002</v>
      </c>
      <c r="C54" s="15">
        <v>37998.9018</v>
      </c>
      <c r="D54" s="15">
        <v>36478.165300000001</v>
      </c>
      <c r="E54" s="15">
        <v>38470.378799999999</v>
      </c>
      <c r="F54" s="15">
        <v>37701.498299999999</v>
      </c>
      <c r="G54" s="15">
        <v>36589.1253</v>
      </c>
      <c r="H54" s="15">
        <v>37127.7837</v>
      </c>
      <c r="I54" s="15">
        <v>38415.233800000002</v>
      </c>
      <c r="J54" s="15">
        <v>38121.334999999999</v>
      </c>
      <c r="K54" s="15">
        <v>39845.01</v>
      </c>
      <c r="L54" s="15">
        <v>39845.01</v>
      </c>
      <c r="M54" s="15">
        <v>36228.380499999999</v>
      </c>
      <c r="N54" s="15">
        <v>36170.808700000001</v>
      </c>
      <c r="O54" s="15">
        <v>35546.566599999998</v>
      </c>
      <c r="P54" s="15">
        <v>38273.572800000002</v>
      </c>
      <c r="Q54" s="15">
        <v>39993.082000000002</v>
      </c>
      <c r="R54" s="15">
        <v>40156.099499999997</v>
      </c>
      <c r="S54" s="15">
        <v>38306.232000000004</v>
      </c>
      <c r="T54" s="15">
        <v>39154.937700000002</v>
      </c>
      <c r="U54" s="15">
        <v>41109.972500000003</v>
      </c>
      <c r="V54" s="15">
        <v>40174.039400000001</v>
      </c>
      <c r="W54" s="15">
        <v>39728.559699999998</v>
      </c>
      <c r="X54" s="15">
        <v>42079.930200000003</v>
      </c>
      <c r="Y54" s="15">
        <v>43519.306299999997</v>
      </c>
      <c r="Z54" s="15">
        <v>44084.768400000001</v>
      </c>
      <c r="AA54" s="15">
        <v>46392.246500000001</v>
      </c>
      <c r="AB54" s="15">
        <v>45831.451699999998</v>
      </c>
      <c r="AC54" s="15">
        <v>44064.860500000003</v>
      </c>
      <c r="AD54" s="15">
        <v>42424.718800000002</v>
      </c>
      <c r="AE54" s="15">
        <v>45960.800799999997</v>
      </c>
      <c r="AF54" s="15">
        <v>47207.027600000001</v>
      </c>
      <c r="AG54" s="15">
        <v>45964.796600000001</v>
      </c>
      <c r="AH54" s="15">
        <v>47981.739200000004</v>
      </c>
      <c r="AI54" s="15">
        <v>49924.838300000003</v>
      </c>
      <c r="AJ54" s="15">
        <v>51938.362099999998</v>
      </c>
      <c r="AK54" s="15">
        <v>54105.256800000003</v>
      </c>
      <c r="AL54" s="15">
        <v>53915.212699999996</v>
      </c>
      <c r="AM54" s="15">
        <v>51853.462399999997</v>
      </c>
      <c r="AN54" s="15">
        <v>50313.786200000002</v>
      </c>
      <c r="AO54" s="15">
        <v>49703.419800000003</v>
      </c>
      <c r="AP54" s="15">
        <v>50353.979599999999</v>
      </c>
      <c r="AQ54" s="15">
        <v>50869.974399999999</v>
      </c>
      <c r="AR54" s="15">
        <v>52625.355499999998</v>
      </c>
      <c r="AS54" s="15">
        <v>54212.272400000002</v>
      </c>
      <c r="AT54" s="15">
        <v>53692.352800000001</v>
      </c>
      <c r="AU54" s="15">
        <v>50291.191700000003</v>
      </c>
      <c r="AV54" s="15">
        <v>49326.775800000003</v>
      </c>
      <c r="AW54" s="15">
        <v>45033.647900000004</v>
      </c>
      <c r="AX54" s="15">
        <v>49368.189700000003</v>
      </c>
      <c r="AY54" s="15">
        <v>49465.676500000001</v>
      </c>
      <c r="AZ54" s="15">
        <v>46870.279399999999</v>
      </c>
      <c r="BA54" s="15">
        <v>50103.3649</v>
      </c>
      <c r="BB54" s="15">
        <v>45573.5648</v>
      </c>
      <c r="BC54" s="15">
        <v>45791.4499</v>
      </c>
      <c r="BD54" s="15">
        <v>46180.480499999998</v>
      </c>
      <c r="BE54" s="15">
        <v>45882.147700000001</v>
      </c>
      <c r="BF54" s="15">
        <v>48631.606399999997</v>
      </c>
      <c r="BG54" s="15">
        <v>49966.294999999998</v>
      </c>
      <c r="BH54" s="15">
        <v>51443.561800000003</v>
      </c>
      <c r="BI54" s="15">
        <v>48146.4689</v>
      </c>
      <c r="BJ54" s="15">
        <v>48039.561600000001</v>
      </c>
      <c r="BK54" s="15">
        <v>45475.5524</v>
      </c>
      <c r="BL54" s="15">
        <v>36501.520100000002</v>
      </c>
      <c r="BM54" s="15">
        <v>36681.878400000001</v>
      </c>
      <c r="BN54" s="15">
        <v>39303.026700000002</v>
      </c>
      <c r="BO54" s="15">
        <v>40493.269</v>
      </c>
      <c r="BP54" s="15">
        <v>41311.630499999999</v>
      </c>
      <c r="BQ54" s="15">
        <v>46136.444100000001</v>
      </c>
      <c r="BR54" s="15">
        <v>44341.061000000002</v>
      </c>
      <c r="BS54" s="15">
        <v>44372.981200000002</v>
      </c>
      <c r="BT54" s="15">
        <v>48930.749799999998</v>
      </c>
      <c r="BU54" s="15">
        <v>48591.077100000002</v>
      </c>
      <c r="BV54" s="15">
        <v>48707.280899999998</v>
      </c>
      <c r="BW54" s="15">
        <v>52548.899299999997</v>
      </c>
      <c r="BX54" s="15">
        <v>55143.204899999997</v>
      </c>
      <c r="BY54" s="15">
        <v>57262.890899999999</v>
      </c>
      <c r="BZ54" s="15">
        <v>63135.17</v>
      </c>
      <c r="CA54" s="15">
        <v>63370.413999999997</v>
      </c>
      <c r="CB54" s="15">
        <v>65244.109700000001</v>
      </c>
      <c r="CC54" s="15">
        <v>65275.5916</v>
      </c>
      <c r="CD54" s="15">
        <v>63495.675999999999</v>
      </c>
      <c r="CE54" s="15">
        <v>67625.146500000003</v>
      </c>
      <c r="CF54" s="15">
        <v>64148.645700000001</v>
      </c>
      <c r="CG54" s="15">
        <v>66495.728499999997</v>
      </c>
      <c r="CH54" s="15">
        <v>71949.326000000001</v>
      </c>
      <c r="CI54" s="15">
        <v>72348.402700000006</v>
      </c>
      <c r="CJ54" s="15">
        <v>68451.349300000002</v>
      </c>
      <c r="CK54" s="15">
        <v>64086.944100000001</v>
      </c>
      <c r="CL54" s="15">
        <v>62850.015899999999</v>
      </c>
      <c r="CM54" s="15">
        <v>56463.847300000001</v>
      </c>
      <c r="CN54" s="15">
        <v>58479.564899999998</v>
      </c>
      <c r="CO54" s="15">
        <v>56190.4467</v>
      </c>
      <c r="CP54" s="15">
        <v>54709.332600000002</v>
      </c>
      <c r="CQ54" s="15">
        <v>55999.933799999999</v>
      </c>
      <c r="CR54" s="15">
        <v>58699.998</v>
      </c>
      <c r="CS54" s="15">
        <v>49639.1106</v>
      </c>
      <c r="CT54" s="15">
        <v>55049.837099999997</v>
      </c>
      <c r="CU54" s="15">
        <v>56885.228499999997</v>
      </c>
      <c r="CV54" s="15">
        <v>52069.432999999997</v>
      </c>
      <c r="CW54" s="15">
        <v>51810.592100000002</v>
      </c>
      <c r="CX54" s="15">
        <v>51365.302499999998</v>
      </c>
      <c r="CY54" s="15">
        <v>51926.2601</v>
      </c>
      <c r="CZ54" s="15">
        <v>53354.988700000002</v>
      </c>
      <c r="DA54" s="15">
        <v>49474.837200000002</v>
      </c>
      <c r="DB54" s="15">
        <v>48461.4548</v>
      </c>
      <c r="DC54" s="15">
        <v>45220.141300000003</v>
      </c>
      <c r="DD54" s="15">
        <v>52234.085899999998</v>
      </c>
      <c r="DE54" s="15">
        <v>59375.537600000003</v>
      </c>
      <c r="DF54" s="15">
        <v>56616.856899999999</v>
      </c>
      <c r="DG54" s="15">
        <v>59840.924099999997</v>
      </c>
      <c r="DH54" s="15">
        <v>64379.707699999999</v>
      </c>
      <c r="DI54" s="15">
        <v>60270.427499999998</v>
      </c>
      <c r="DJ54" s="15">
        <v>63571.0795</v>
      </c>
      <c r="DK54" s="15">
        <v>61345.4787</v>
      </c>
      <c r="DL54" s="15">
        <v>67333.853700000007</v>
      </c>
      <c r="DM54" s="15">
        <v>74274.710300000006</v>
      </c>
      <c r="DN54" s="15">
        <v>78363.618400000007</v>
      </c>
      <c r="DO54" s="15">
        <v>82283.688500000004</v>
      </c>
      <c r="DP54" s="15">
        <v>85844.812399999995</v>
      </c>
      <c r="DQ54" s="15">
        <v>85692.108999999997</v>
      </c>
    </row>
    <row r="55" spans="1:121" x14ac:dyDescent="0.3">
      <c r="A55" t="s">
        <v>497</v>
      </c>
      <c r="B55" s="15">
        <v>40146.839999999997</v>
      </c>
      <c r="C55" s="15">
        <v>39709.523000000001</v>
      </c>
      <c r="D55" s="15">
        <v>42422.6803</v>
      </c>
      <c r="E55" s="15">
        <v>43805.0867</v>
      </c>
      <c r="F55" s="15">
        <v>41994.630499999999</v>
      </c>
      <c r="G55" s="15">
        <v>37114.587399999997</v>
      </c>
      <c r="H55" s="15">
        <v>34930.984900000003</v>
      </c>
      <c r="I55" s="15">
        <v>32446.857899999999</v>
      </c>
      <c r="J55" s="15">
        <v>28432.709299999999</v>
      </c>
      <c r="K55" s="15">
        <v>33182.441899999998</v>
      </c>
      <c r="L55" s="15">
        <v>35393.145499999999</v>
      </c>
      <c r="M55" s="15">
        <v>33085.019099999998</v>
      </c>
      <c r="N55" s="15">
        <v>32829.0887</v>
      </c>
      <c r="O55" s="15">
        <v>30957.6348</v>
      </c>
      <c r="P55" s="15">
        <v>38456.9637</v>
      </c>
      <c r="Q55" s="15">
        <v>41284.552900000002</v>
      </c>
      <c r="R55" s="15">
        <v>42765.217499999999</v>
      </c>
      <c r="S55" s="15">
        <v>43773.121200000001</v>
      </c>
      <c r="T55" s="15">
        <v>42828.693599999999</v>
      </c>
      <c r="U55" s="15">
        <v>44865.357900000003</v>
      </c>
      <c r="V55" s="15">
        <v>46198.210400000004</v>
      </c>
      <c r="W55" s="15">
        <v>47001.525600000001</v>
      </c>
      <c r="X55" s="15">
        <v>50119.9899</v>
      </c>
      <c r="Y55" s="15">
        <v>47421.662300000004</v>
      </c>
      <c r="Z55" s="15">
        <v>43704.871899999998</v>
      </c>
      <c r="AA55" s="15">
        <v>42316.181299999997</v>
      </c>
      <c r="AB55" s="15">
        <v>48697.662100000001</v>
      </c>
      <c r="AC55" s="15">
        <v>48375.013599999998</v>
      </c>
      <c r="AD55" s="15">
        <v>43502.530200000001</v>
      </c>
      <c r="AE55" s="15">
        <v>45500.087399999997</v>
      </c>
      <c r="AF55" s="15">
        <v>46326.2572</v>
      </c>
      <c r="AG55" s="15">
        <v>46739.342100000002</v>
      </c>
      <c r="AH55" s="15">
        <v>50772.994700000003</v>
      </c>
      <c r="AI55" s="15">
        <v>54783.1751</v>
      </c>
      <c r="AJ55" s="15">
        <v>53249.927600000003</v>
      </c>
      <c r="AK55" s="15">
        <v>54718.8364</v>
      </c>
      <c r="AL55" s="15">
        <v>51344.065499999997</v>
      </c>
      <c r="AM55" s="15">
        <v>48605.063199999997</v>
      </c>
      <c r="AN55" s="15">
        <v>49649.023000000001</v>
      </c>
      <c r="AO55" s="15">
        <v>56779.503499999999</v>
      </c>
      <c r="AP55" s="15">
        <v>55044.35</v>
      </c>
      <c r="AQ55" s="15">
        <v>58102.618499999997</v>
      </c>
      <c r="AR55" s="15">
        <v>58367.213499999998</v>
      </c>
      <c r="AS55" s="15">
        <v>54410.9421</v>
      </c>
      <c r="AT55" s="15">
        <v>51418.508199999997</v>
      </c>
      <c r="AU55" s="15">
        <v>43811.3868</v>
      </c>
      <c r="AV55" s="15">
        <v>40500.061099999999</v>
      </c>
      <c r="AW55" s="15">
        <v>39728.173699999999</v>
      </c>
      <c r="AX55" s="15">
        <v>42393.329100000003</v>
      </c>
      <c r="AY55" s="15">
        <v>44929.476600000002</v>
      </c>
      <c r="AZ55" s="15">
        <v>44121.754200000003</v>
      </c>
      <c r="BA55" s="15">
        <v>48181.655500000001</v>
      </c>
      <c r="BB55" s="15">
        <v>43737.251100000001</v>
      </c>
      <c r="BC55" s="15">
        <v>42222.626199999999</v>
      </c>
      <c r="BD55" s="15">
        <v>39840.022799999999</v>
      </c>
      <c r="BE55" s="15">
        <v>37806.785799999998</v>
      </c>
      <c r="BF55" s="15">
        <v>41895.290699999998</v>
      </c>
      <c r="BG55" s="15">
        <v>39470.712200000002</v>
      </c>
      <c r="BH55" s="15">
        <v>43951.434099999999</v>
      </c>
      <c r="BI55" s="15">
        <v>49742.932699999998</v>
      </c>
      <c r="BJ55" s="15">
        <v>44182.261400000003</v>
      </c>
      <c r="BK55" s="15">
        <v>41012.819199999998</v>
      </c>
      <c r="BL55" s="15">
        <v>22542.212299999999</v>
      </c>
      <c r="BM55" s="15">
        <v>27548.600699999999</v>
      </c>
      <c r="BN55" s="15">
        <v>29698.474200000001</v>
      </c>
      <c r="BO55" s="15">
        <v>27813.424500000001</v>
      </c>
      <c r="BP55" s="15">
        <v>27907.935300000001</v>
      </c>
      <c r="BQ55" s="15">
        <v>30376.305400000001</v>
      </c>
      <c r="BR55" s="15">
        <v>25203.357599999999</v>
      </c>
      <c r="BS55" s="15">
        <v>25038.359400000001</v>
      </c>
      <c r="BT55" s="15">
        <v>34994.7601</v>
      </c>
      <c r="BU55" s="15">
        <v>36128.576200000003</v>
      </c>
      <c r="BV55" s="15">
        <v>34120.776899999997</v>
      </c>
      <c r="BW55" s="15">
        <v>41147.834199999998</v>
      </c>
      <c r="BX55" s="15">
        <v>46059.374900000003</v>
      </c>
      <c r="BY55" s="15">
        <v>44233.597900000001</v>
      </c>
      <c r="BZ55" s="15">
        <v>50234.082000000002</v>
      </c>
      <c r="CA55" s="15">
        <v>53324.480799999998</v>
      </c>
      <c r="CB55" s="15">
        <v>48839.759100000003</v>
      </c>
      <c r="CC55" s="15">
        <v>49527.810100000002</v>
      </c>
      <c r="CD55" s="15">
        <v>54729.338300000003</v>
      </c>
      <c r="CE55" s="15">
        <v>61961.426800000001</v>
      </c>
      <c r="CF55" s="15">
        <v>61477.024599999997</v>
      </c>
      <c r="CG55" s="15">
        <v>62799.978799999997</v>
      </c>
      <c r="CH55" s="15">
        <v>75585.538400000005</v>
      </c>
      <c r="CI55" s="15">
        <v>82659.656600000002</v>
      </c>
      <c r="CJ55" s="15">
        <v>90538.294599999994</v>
      </c>
      <c r="CK55" s="15">
        <v>92289.926900000006</v>
      </c>
      <c r="CL55" s="15">
        <v>96711.981100000005</v>
      </c>
      <c r="CM55" s="15">
        <v>79551.993499999997</v>
      </c>
      <c r="CN55" s="15">
        <v>80424.686900000001</v>
      </c>
      <c r="CO55" s="15">
        <v>80900.799199999994</v>
      </c>
      <c r="CP55" s="15">
        <v>71657.485400000005</v>
      </c>
      <c r="CQ55" s="15">
        <v>90545.395499999999</v>
      </c>
      <c r="CR55" s="15">
        <v>88927.659799999994</v>
      </c>
      <c r="CS55" s="15">
        <v>83143.446100000001</v>
      </c>
      <c r="CT55" s="15">
        <v>90076.785699999993</v>
      </c>
      <c r="CU55" s="15">
        <v>84994.1878</v>
      </c>
      <c r="CV55" s="15">
        <v>82294.544200000004</v>
      </c>
      <c r="CW55" s="15">
        <v>90637.6823</v>
      </c>
      <c r="CX55" s="15">
        <v>80184.572</v>
      </c>
      <c r="CY55" s="15">
        <v>81483.788499999995</v>
      </c>
      <c r="CZ55" s="15">
        <v>87604.389299999995</v>
      </c>
      <c r="DA55" s="15">
        <v>95371.486499999999</v>
      </c>
      <c r="DB55" s="15">
        <v>95776.342199999999</v>
      </c>
      <c r="DC55" s="15">
        <v>95785.165999999997</v>
      </c>
      <c r="DD55" s="15">
        <v>98168.266099999993</v>
      </c>
      <c r="DE55" s="15">
        <v>93617.921600000001</v>
      </c>
      <c r="DF55" s="15">
        <v>92321.571599999996</v>
      </c>
      <c r="DG55" s="15">
        <v>101295.0114</v>
      </c>
      <c r="DH55" s="15">
        <v>110663.2055</v>
      </c>
      <c r="DI55" s="15">
        <v>111845.39079999999</v>
      </c>
      <c r="DJ55" s="15">
        <v>112252.8031</v>
      </c>
      <c r="DK55" s="15">
        <v>103831.85189999999</v>
      </c>
      <c r="DL55" s="15">
        <v>104266.569</v>
      </c>
      <c r="DM55" s="15">
        <v>103541.1787</v>
      </c>
      <c r="DN55" s="15">
        <v>95100.941600000006</v>
      </c>
      <c r="DO55" s="15">
        <v>100073.9767</v>
      </c>
      <c r="DP55" s="15">
        <v>100286.57490000001</v>
      </c>
      <c r="DQ55" s="15">
        <v>93496.244200000001</v>
      </c>
    </row>
    <row r="56" spans="1:121" x14ac:dyDescent="0.3">
      <c r="A56" t="s">
        <v>498</v>
      </c>
      <c r="B56" s="15">
        <v>67754.080000000002</v>
      </c>
      <c r="C56" s="15">
        <v>69867.037200000006</v>
      </c>
      <c r="D56" s="15">
        <v>68453.229300000006</v>
      </c>
      <c r="E56" s="15">
        <v>62666.993499999997</v>
      </c>
      <c r="F56" s="15">
        <v>59215.233899999999</v>
      </c>
      <c r="G56" s="15">
        <v>57882.750699999997</v>
      </c>
      <c r="H56" s="15">
        <v>65220.722399999999</v>
      </c>
      <c r="I56" s="15">
        <v>58377.191099999996</v>
      </c>
      <c r="J56" s="15">
        <v>60047.514199999998</v>
      </c>
      <c r="K56" s="15">
        <v>63557.459199999998</v>
      </c>
      <c r="L56" s="15">
        <v>63184.045400000003</v>
      </c>
      <c r="M56" s="15">
        <v>61222.175600000002</v>
      </c>
      <c r="N56" s="15">
        <v>59899.346100000002</v>
      </c>
      <c r="O56" s="15">
        <v>61810.85</v>
      </c>
      <c r="P56" s="15">
        <v>63824.027800000003</v>
      </c>
      <c r="Q56" s="15">
        <v>60388.333400000003</v>
      </c>
      <c r="R56" s="15">
        <v>60603.927799999998</v>
      </c>
      <c r="S56" s="15">
        <v>59289.795100000003</v>
      </c>
      <c r="T56" s="15">
        <v>64061.426899999999</v>
      </c>
      <c r="U56" s="15">
        <v>65098.364099999999</v>
      </c>
      <c r="V56" s="15">
        <v>66249.385399999999</v>
      </c>
      <c r="W56" s="15">
        <v>64847.9058</v>
      </c>
      <c r="X56" s="15">
        <v>68886.945000000007</v>
      </c>
      <c r="Y56" s="15">
        <v>69316.481700000004</v>
      </c>
      <c r="Z56" s="15">
        <v>69103.225900000005</v>
      </c>
      <c r="AA56" s="15">
        <v>70221.306899999996</v>
      </c>
      <c r="AB56" s="15">
        <v>74664.489700000006</v>
      </c>
      <c r="AC56" s="15">
        <v>74868.187099999996</v>
      </c>
      <c r="AD56" s="15">
        <v>79304.478499999997</v>
      </c>
      <c r="AE56" s="15">
        <v>79577.078500000003</v>
      </c>
      <c r="AF56" s="15">
        <v>74276.210699999996</v>
      </c>
      <c r="AG56" s="15">
        <v>76156.297000000006</v>
      </c>
      <c r="AH56" s="15">
        <v>77583.481100000005</v>
      </c>
      <c r="AI56" s="15">
        <v>77736.788799999995</v>
      </c>
      <c r="AJ56" s="15">
        <v>75415.393500000006</v>
      </c>
      <c r="AK56" s="15">
        <v>77275.302299999996</v>
      </c>
      <c r="AL56" s="15">
        <v>73018.206000000006</v>
      </c>
      <c r="AM56" s="15">
        <v>73752.417199999996</v>
      </c>
      <c r="AN56" s="15">
        <v>69695.828999999998</v>
      </c>
      <c r="AO56" s="15">
        <v>73235.134300000005</v>
      </c>
      <c r="AP56" s="15">
        <v>79749.355299999996</v>
      </c>
      <c r="AQ56" s="15">
        <v>79160.584300000002</v>
      </c>
      <c r="AR56" s="15">
        <v>85412.260200000004</v>
      </c>
      <c r="AS56" s="15">
        <v>85207.330799999996</v>
      </c>
      <c r="AT56" s="15">
        <v>84889.335800000001</v>
      </c>
      <c r="AU56" s="15">
        <v>82290.900399999999</v>
      </c>
      <c r="AV56" s="15">
        <v>83288.529699999999</v>
      </c>
      <c r="AW56" s="15">
        <v>73629.1008</v>
      </c>
      <c r="AX56" s="15">
        <v>79744.865900000004</v>
      </c>
      <c r="AY56" s="15">
        <v>81984.865099999995</v>
      </c>
      <c r="AZ56" s="15">
        <v>86741.760899999994</v>
      </c>
      <c r="BA56" s="15">
        <v>90095.866599999994</v>
      </c>
      <c r="BB56" s="15">
        <v>86635.309800000003</v>
      </c>
      <c r="BC56" s="15">
        <v>87483.3079</v>
      </c>
      <c r="BD56" s="15">
        <v>90029.7598</v>
      </c>
      <c r="BE56" s="15">
        <v>88357.737399999998</v>
      </c>
      <c r="BF56" s="15">
        <v>85734.391799999998</v>
      </c>
      <c r="BG56" s="15">
        <v>84898.380600000004</v>
      </c>
      <c r="BH56" s="15">
        <v>86541.773100000006</v>
      </c>
      <c r="BI56" s="15">
        <v>84034.566600000006</v>
      </c>
      <c r="BJ56" s="15">
        <v>88308.183099999995</v>
      </c>
      <c r="BK56" s="15">
        <v>80332.098299999998</v>
      </c>
      <c r="BL56" s="15">
        <v>78568.362500000003</v>
      </c>
      <c r="BM56" s="15">
        <v>81858.070500000002</v>
      </c>
      <c r="BN56" s="15">
        <v>84340.602899999998</v>
      </c>
      <c r="BO56" s="15">
        <v>85416.395099999994</v>
      </c>
      <c r="BP56" s="15">
        <v>93057.461599999995</v>
      </c>
      <c r="BQ56" s="15">
        <v>97502.962499999994</v>
      </c>
      <c r="BR56" s="15">
        <v>100894.43670000001</v>
      </c>
      <c r="BS56" s="15">
        <v>94171.902499999997</v>
      </c>
      <c r="BT56" s="15">
        <v>97320.289099999995</v>
      </c>
      <c r="BU56" s="15">
        <v>99576.044500000004</v>
      </c>
      <c r="BV56" s="15">
        <v>92173.304699999993</v>
      </c>
      <c r="BW56" s="15">
        <v>98858.906499999997</v>
      </c>
      <c r="BX56" s="15">
        <v>103673.4329</v>
      </c>
      <c r="BY56" s="15">
        <v>93939.351200000005</v>
      </c>
      <c r="BZ56" s="15">
        <v>95355.754000000001</v>
      </c>
      <c r="CA56" s="15">
        <v>92725.494900000005</v>
      </c>
      <c r="CB56" s="15">
        <v>96107.256599999993</v>
      </c>
      <c r="CC56" s="15">
        <v>105210.7884</v>
      </c>
      <c r="CD56" s="15">
        <v>104065.2438</v>
      </c>
      <c r="CE56" s="15">
        <v>116578.93979999999</v>
      </c>
      <c r="CF56" s="15">
        <v>114721.9552</v>
      </c>
      <c r="CG56" s="15">
        <v>109549.3031</v>
      </c>
      <c r="CH56" s="15">
        <v>108754.3167</v>
      </c>
      <c r="CI56" s="15">
        <v>110294.3986</v>
      </c>
      <c r="CJ56" s="15">
        <v>116947.3597</v>
      </c>
      <c r="CK56" s="15">
        <v>104956.55869999999</v>
      </c>
      <c r="CL56" s="15">
        <v>99568.776700000002</v>
      </c>
      <c r="CM56" s="15">
        <v>99820.501399999994</v>
      </c>
      <c r="CN56" s="15">
        <v>111444.23609999999</v>
      </c>
      <c r="CO56" s="15">
        <v>106911.719</v>
      </c>
      <c r="CP56" s="15">
        <v>101753.39479999999</v>
      </c>
      <c r="CQ56" s="15">
        <v>109696.6346</v>
      </c>
      <c r="CR56" s="15">
        <v>116935.03690000001</v>
      </c>
      <c r="CS56" s="15">
        <v>108514.4356</v>
      </c>
      <c r="CT56" s="15">
        <v>106313.2049</v>
      </c>
      <c r="CU56" s="15">
        <v>104153.1593</v>
      </c>
      <c r="CV56" s="15">
        <v>106553.2126</v>
      </c>
      <c r="CW56" s="15">
        <v>107449.5272</v>
      </c>
      <c r="CX56" s="15">
        <v>101526.4029</v>
      </c>
      <c r="CY56" s="15">
        <v>106191.07460000001</v>
      </c>
      <c r="CZ56" s="15">
        <v>105317.78449999999</v>
      </c>
      <c r="DA56" s="15">
        <v>99911.774799999999</v>
      </c>
      <c r="DB56" s="15">
        <v>96137.862200000003</v>
      </c>
      <c r="DC56" s="15">
        <v>95546.575299999997</v>
      </c>
      <c r="DD56" s="15">
        <v>102099.829</v>
      </c>
      <c r="DE56" s="15">
        <v>107540.567</v>
      </c>
      <c r="DF56" s="15">
        <v>107378.5086</v>
      </c>
      <c r="DG56" s="15">
        <v>112969.5863</v>
      </c>
      <c r="DH56" s="15">
        <v>114199.6295</v>
      </c>
      <c r="DI56" s="15">
        <v>106718.6489</v>
      </c>
      <c r="DJ56" s="15">
        <v>110464.30130000001</v>
      </c>
      <c r="DK56" s="15">
        <v>102575.3835</v>
      </c>
      <c r="DL56" s="15">
        <v>101078.3297</v>
      </c>
      <c r="DM56" s="15">
        <v>99995.517399999997</v>
      </c>
      <c r="DN56" s="15">
        <v>99730.872199999998</v>
      </c>
      <c r="DO56" s="15">
        <v>94687.235499999995</v>
      </c>
      <c r="DP56" s="15">
        <v>98459.801399999997</v>
      </c>
      <c r="DQ56" s="15">
        <v>91834.338000000003</v>
      </c>
    </row>
    <row r="57" spans="1:121" x14ac:dyDescent="0.3">
      <c r="A57" t="s">
        <v>499</v>
      </c>
      <c r="B57" s="15">
        <v>36847.300000000003</v>
      </c>
      <c r="C57" s="15">
        <v>38739.617100000003</v>
      </c>
      <c r="D57" s="15">
        <v>38115.912199999999</v>
      </c>
      <c r="E57" s="15">
        <v>37719.072399999997</v>
      </c>
      <c r="F57" s="15">
        <v>33619.4905</v>
      </c>
      <c r="G57" s="15">
        <v>32815.589</v>
      </c>
      <c r="H57" s="15">
        <v>33963.0936</v>
      </c>
      <c r="I57" s="15">
        <v>30532.3308</v>
      </c>
      <c r="J57" s="15">
        <v>29729.450799999999</v>
      </c>
      <c r="K57" s="15">
        <v>28266.102999999999</v>
      </c>
      <c r="L57" s="15">
        <v>30287.417799999999</v>
      </c>
      <c r="M57" s="15">
        <v>27013.0252</v>
      </c>
      <c r="N57" s="15">
        <v>25757.116099999999</v>
      </c>
      <c r="O57" s="15">
        <v>25223.5481</v>
      </c>
      <c r="P57" s="15">
        <v>26404.0072</v>
      </c>
      <c r="Q57" s="15">
        <v>27702.7251</v>
      </c>
      <c r="R57" s="15">
        <v>25979.808199999999</v>
      </c>
      <c r="S57" s="15">
        <v>25140.834299999999</v>
      </c>
      <c r="T57" s="15">
        <v>28905.681499999999</v>
      </c>
      <c r="U57" s="15">
        <v>29656.3226</v>
      </c>
      <c r="V57" s="15">
        <v>29558.870900000002</v>
      </c>
      <c r="W57" s="15">
        <v>28055.1378</v>
      </c>
      <c r="X57" s="15">
        <v>30076.672600000002</v>
      </c>
      <c r="Y57" s="15">
        <v>28026.956099999999</v>
      </c>
      <c r="Z57" s="15">
        <v>28795.078399999999</v>
      </c>
      <c r="AA57" s="15">
        <v>28604.324700000001</v>
      </c>
      <c r="AB57" s="15">
        <v>28640.671999999999</v>
      </c>
      <c r="AC57" s="15">
        <v>30665.384999999998</v>
      </c>
      <c r="AD57" s="15">
        <v>31361.952300000001</v>
      </c>
      <c r="AE57" s="15">
        <v>30579.463800000001</v>
      </c>
      <c r="AF57" s="15">
        <v>28574.541399999998</v>
      </c>
      <c r="AG57" s="15">
        <v>28477.812600000001</v>
      </c>
      <c r="AH57" s="15">
        <v>30715.763299999999</v>
      </c>
      <c r="AI57" s="15">
        <v>32782.240400000002</v>
      </c>
      <c r="AJ57" s="15">
        <v>33092.944799999997</v>
      </c>
      <c r="AK57" s="15">
        <v>33298.505100000002</v>
      </c>
      <c r="AL57" s="15">
        <v>33014.521800000002</v>
      </c>
      <c r="AM57" s="15">
        <v>33269.661699999997</v>
      </c>
      <c r="AN57" s="15">
        <v>32706.861799999999</v>
      </c>
      <c r="AO57" s="15">
        <v>33786.903899999998</v>
      </c>
      <c r="AP57" s="15">
        <v>35924.171399999999</v>
      </c>
      <c r="AQ57" s="15">
        <v>34343.3609</v>
      </c>
      <c r="AR57" s="15">
        <v>36781.178899999999</v>
      </c>
      <c r="AS57" s="15">
        <v>39135.0717</v>
      </c>
      <c r="AT57" s="15">
        <v>38971.2696</v>
      </c>
      <c r="AU57" s="15">
        <v>38496.726900000001</v>
      </c>
      <c r="AV57" s="15">
        <v>40070.9902</v>
      </c>
      <c r="AW57" s="15">
        <v>34476.054100000001</v>
      </c>
      <c r="AX57" s="15">
        <v>37861.009899999997</v>
      </c>
      <c r="AY57" s="15">
        <v>38227.937400000003</v>
      </c>
      <c r="AZ57" s="15">
        <v>38587.541899999997</v>
      </c>
      <c r="BA57" s="15">
        <v>41969.876900000003</v>
      </c>
      <c r="BB57" s="15">
        <v>41423.179300000003</v>
      </c>
      <c r="BC57" s="15">
        <v>43130.2883</v>
      </c>
      <c r="BD57" s="15">
        <v>43666.747600000002</v>
      </c>
      <c r="BE57" s="15">
        <v>44580.973599999998</v>
      </c>
      <c r="BF57" s="15">
        <v>40944.349900000001</v>
      </c>
      <c r="BG57" s="15">
        <v>41652.205199999997</v>
      </c>
      <c r="BH57" s="15">
        <v>43254.071499999998</v>
      </c>
      <c r="BI57" s="15">
        <v>45404.4787</v>
      </c>
      <c r="BJ57" s="15">
        <v>48160.874900000003</v>
      </c>
      <c r="BK57" s="15">
        <v>45574.394099999998</v>
      </c>
      <c r="BL57" s="15">
        <v>42544.046900000001</v>
      </c>
      <c r="BM57" s="15">
        <v>43142.446600000003</v>
      </c>
      <c r="BN57" s="15">
        <v>46808.0095</v>
      </c>
      <c r="BO57" s="15">
        <v>46839.400900000001</v>
      </c>
      <c r="BP57" s="15">
        <v>49926.524400000002</v>
      </c>
      <c r="BQ57" s="15">
        <v>52298.870999999999</v>
      </c>
      <c r="BR57" s="15">
        <v>54895.586000000003</v>
      </c>
      <c r="BS57" s="15">
        <v>53549.433100000002</v>
      </c>
      <c r="BT57" s="15">
        <v>56353.117599999998</v>
      </c>
      <c r="BU57" s="15">
        <v>59302.600299999998</v>
      </c>
      <c r="BV57" s="15">
        <v>57705.635399999999</v>
      </c>
      <c r="BW57" s="15">
        <v>60447.186900000001</v>
      </c>
      <c r="BX57" s="15">
        <v>63983.489300000001</v>
      </c>
      <c r="BY57" s="15">
        <v>61154.3076</v>
      </c>
      <c r="BZ57" s="15">
        <v>64699.233699999997</v>
      </c>
      <c r="CA57" s="15">
        <v>63539.739600000001</v>
      </c>
      <c r="CB57" s="15">
        <v>61776.550499999998</v>
      </c>
      <c r="CC57" s="15">
        <v>57808.820899999999</v>
      </c>
      <c r="CD57" s="15">
        <v>55158.128700000001</v>
      </c>
      <c r="CE57" s="15">
        <v>63888.531799999997</v>
      </c>
      <c r="CF57" s="15">
        <v>59619.595099999999</v>
      </c>
      <c r="CG57" s="15">
        <v>84580.039900000003</v>
      </c>
      <c r="CH57" s="15">
        <v>84542.883300000001</v>
      </c>
      <c r="CI57" s="15">
        <v>82972.150999999998</v>
      </c>
      <c r="CJ57" s="15">
        <v>95928.7929</v>
      </c>
      <c r="CK57" s="15">
        <v>87380.045199999993</v>
      </c>
      <c r="CL57" s="15">
        <v>83921.077699999994</v>
      </c>
      <c r="CM57" s="15">
        <v>83605.0478</v>
      </c>
      <c r="CN57" s="15">
        <v>93893.752299999993</v>
      </c>
      <c r="CO57" s="15">
        <v>91429.779599999994</v>
      </c>
      <c r="CP57" s="15">
        <v>85763.379300000001</v>
      </c>
      <c r="CQ57" s="15">
        <v>94460.837499999994</v>
      </c>
      <c r="CR57" s="15">
        <v>102435.1143</v>
      </c>
      <c r="CS57" s="15">
        <v>94005.000400000004</v>
      </c>
      <c r="CT57" s="15">
        <v>97720.683199999999</v>
      </c>
      <c r="CU57" s="15">
        <v>96440.349499999997</v>
      </c>
      <c r="CV57" s="15">
        <v>96865.958100000003</v>
      </c>
      <c r="CW57" s="15">
        <v>99437.142300000007</v>
      </c>
      <c r="CX57" s="15">
        <v>96308.782800000001</v>
      </c>
      <c r="CY57" s="15">
        <v>99644.698300000004</v>
      </c>
      <c r="CZ57" s="15">
        <v>101052.0711</v>
      </c>
      <c r="DA57" s="15">
        <v>99909.652600000001</v>
      </c>
      <c r="DB57" s="15">
        <v>94051.347500000003</v>
      </c>
      <c r="DC57" s="15">
        <v>91730.566900000005</v>
      </c>
      <c r="DD57" s="15">
        <v>91027.204500000007</v>
      </c>
      <c r="DE57" s="15">
        <v>97317.801999999996</v>
      </c>
      <c r="DF57" s="15">
        <v>100847.15889999999</v>
      </c>
      <c r="DG57" s="15">
        <v>107433.49679999999</v>
      </c>
      <c r="DH57" s="15">
        <v>111374.0836</v>
      </c>
      <c r="DI57" s="15">
        <v>100722.8609</v>
      </c>
      <c r="DJ57" s="15">
        <v>101196.0655</v>
      </c>
      <c r="DK57" s="15">
        <v>100512.62729999999</v>
      </c>
      <c r="DL57" s="15">
        <v>108029.3557</v>
      </c>
      <c r="DM57" s="15">
        <v>104248.7401</v>
      </c>
      <c r="DN57" s="15">
        <v>107952.48699999999</v>
      </c>
      <c r="DO57" s="15">
        <v>100250.1398</v>
      </c>
      <c r="DP57" s="15">
        <v>99970.570300000007</v>
      </c>
      <c r="DQ57" s="15">
        <v>97148.071500000005</v>
      </c>
    </row>
    <row r="58" spans="1:121" x14ac:dyDescent="0.3">
      <c r="A58" t="s">
        <v>500</v>
      </c>
      <c r="B58" s="15">
        <v>2109.3200000000002</v>
      </c>
      <c r="C58" s="15">
        <v>2104.4982</v>
      </c>
      <c r="D58" s="15">
        <v>2055.8746000000001</v>
      </c>
      <c r="E58" s="15">
        <v>2552.9159</v>
      </c>
      <c r="F58" s="15">
        <v>2482.4272999999998</v>
      </c>
      <c r="G58" s="15">
        <v>2223.3465000000001</v>
      </c>
      <c r="H58" s="15">
        <v>2225.3908999999999</v>
      </c>
      <c r="I58" s="15">
        <v>2073.7624999999998</v>
      </c>
      <c r="J58" s="15">
        <v>1899.9921999999999</v>
      </c>
      <c r="K58" s="15">
        <v>1872.9614999999999</v>
      </c>
      <c r="L58" s="15">
        <v>1679.585</v>
      </c>
      <c r="M58" s="15">
        <v>1763.0262</v>
      </c>
      <c r="N58" s="15">
        <v>1834.6362999999999</v>
      </c>
      <c r="O58" s="15">
        <v>1668.1889000000001</v>
      </c>
      <c r="P58" s="15">
        <v>1731.4854</v>
      </c>
      <c r="Q58" s="15">
        <v>1709.3608999999999</v>
      </c>
      <c r="R58" s="15">
        <v>1854.4295</v>
      </c>
      <c r="S58" s="15">
        <v>1853.4681</v>
      </c>
      <c r="T58" s="15">
        <v>2018.819</v>
      </c>
      <c r="U58" s="15">
        <v>2014.0123000000001</v>
      </c>
      <c r="V58" s="15">
        <v>1982.288</v>
      </c>
      <c r="W58" s="15">
        <v>1985.172</v>
      </c>
      <c r="X58" s="15">
        <v>2243.7730999999999</v>
      </c>
      <c r="Y58" s="15">
        <v>2233.2966999999999</v>
      </c>
      <c r="Z58" s="15">
        <v>2373.0414999999998</v>
      </c>
      <c r="AA58" s="15">
        <v>2424.9638</v>
      </c>
      <c r="AB58" s="15">
        <v>2531.8604999999998</v>
      </c>
      <c r="AC58" s="15">
        <v>2599.7487999999998</v>
      </c>
      <c r="AD58" s="15">
        <v>2660.7532999999999</v>
      </c>
      <c r="AE58" s="15">
        <v>2553.1931</v>
      </c>
      <c r="AF58" s="15">
        <v>2583.6383000000001</v>
      </c>
      <c r="AG58" s="15">
        <v>2757.0365000000002</v>
      </c>
      <c r="AH58" s="15">
        <v>2590.9472000000001</v>
      </c>
      <c r="AI58" s="15">
        <v>2568.6178</v>
      </c>
      <c r="AJ58" s="15">
        <v>2562.3092000000001</v>
      </c>
      <c r="AK58" s="15">
        <v>2575.8083000000001</v>
      </c>
      <c r="AL58" s="15">
        <v>2432.6046000000001</v>
      </c>
      <c r="AM58" s="15">
        <v>2472.2440000000001</v>
      </c>
      <c r="AN58" s="15">
        <v>2528.5736000000002</v>
      </c>
      <c r="AO58" s="15">
        <v>2526.7854000000002</v>
      </c>
      <c r="AP58" s="15">
        <v>2592.0796999999998</v>
      </c>
      <c r="AQ58" s="15">
        <v>2598.3532</v>
      </c>
      <c r="AR58" s="15">
        <v>2712.5448000000001</v>
      </c>
      <c r="AS58" s="15">
        <v>2809.0547999999999</v>
      </c>
      <c r="AT58" s="15">
        <v>2919.6264000000001</v>
      </c>
      <c r="AU58" s="15">
        <v>2799.3832000000002</v>
      </c>
      <c r="AV58" s="15">
        <v>2795.2845000000002</v>
      </c>
      <c r="AW58" s="15">
        <v>2709.1433999999999</v>
      </c>
      <c r="AX58" s="15">
        <v>2929.8564999999999</v>
      </c>
      <c r="AY58" s="15">
        <v>3072.8119999999999</v>
      </c>
      <c r="AZ58" s="15">
        <v>3188.3103999999998</v>
      </c>
      <c r="BA58" s="15">
        <v>3085.6446000000001</v>
      </c>
      <c r="BB58" s="15">
        <v>3246.8842</v>
      </c>
      <c r="BC58" s="15">
        <v>3378.3910000000001</v>
      </c>
      <c r="BD58" s="15">
        <v>3319.5095000000001</v>
      </c>
      <c r="BE58" s="15">
        <v>3415.2550999999999</v>
      </c>
      <c r="BF58" s="15">
        <v>3432.0349000000001</v>
      </c>
      <c r="BG58" s="15">
        <v>3531.5953</v>
      </c>
      <c r="BH58" s="15">
        <v>3666.9014000000002</v>
      </c>
      <c r="BI58" s="15">
        <v>3786.9290999999998</v>
      </c>
      <c r="BJ58" s="15">
        <v>3994.9328999999998</v>
      </c>
      <c r="BK58" s="15">
        <v>3702.7797</v>
      </c>
      <c r="BL58" s="15">
        <v>2996.4371999999998</v>
      </c>
      <c r="BM58" s="15">
        <v>2963.6021999999998</v>
      </c>
      <c r="BN58" s="15">
        <v>2940.5005999999998</v>
      </c>
      <c r="BO58" s="15">
        <v>3078.0396000000001</v>
      </c>
      <c r="BP58" s="15">
        <v>3116.5426000000002</v>
      </c>
      <c r="BQ58" s="15">
        <v>3148.4450999999999</v>
      </c>
      <c r="BR58" s="15">
        <v>3233.1516999999999</v>
      </c>
      <c r="BS58" s="15">
        <v>3234.6430999999998</v>
      </c>
      <c r="BT58" s="15">
        <v>3679.1536000000001</v>
      </c>
      <c r="BU58" s="15">
        <v>3871.7446</v>
      </c>
      <c r="BV58" s="15">
        <v>4037.7714000000001</v>
      </c>
      <c r="BW58" s="15">
        <v>3839.6936000000001</v>
      </c>
      <c r="BX58" s="15">
        <v>4076.2548999999999</v>
      </c>
      <c r="BY58" s="15">
        <v>4390.6781000000001</v>
      </c>
      <c r="BZ58" s="15">
        <v>4306.6513000000004</v>
      </c>
      <c r="CA58" s="15">
        <v>4913.9264999999996</v>
      </c>
      <c r="CB58" s="15">
        <v>5078.7501000000002</v>
      </c>
      <c r="CC58" s="15">
        <v>5209.6210000000001</v>
      </c>
      <c r="CD58" s="15">
        <v>5127.9767000000002</v>
      </c>
      <c r="CE58" s="15">
        <v>4905.72</v>
      </c>
      <c r="CF58" s="15">
        <v>4597.9812000000002</v>
      </c>
      <c r="CG58" s="15">
        <v>4778.8932999999997</v>
      </c>
      <c r="CH58" s="15">
        <v>4782.5550999999996</v>
      </c>
      <c r="CI58" s="15">
        <v>4718.6549000000005</v>
      </c>
      <c r="CJ58" s="15">
        <v>4932.2209000000003</v>
      </c>
      <c r="CK58" s="15">
        <v>5118.8828000000003</v>
      </c>
      <c r="CL58" s="15">
        <v>5513.2672000000002</v>
      </c>
      <c r="CM58" s="15">
        <v>5464.3490000000002</v>
      </c>
      <c r="CN58" s="15">
        <v>5990.4227000000001</v>
      </c>
      <c r="CO58" s="15">
        <v>6186.1022000000003</v>
      </c>
      <c r="CP58" s="15">
        <v>5711.2893999999997</v>
      </c>
      <c r="CQ58" s="15">
        <v>5552.9808000000003</v>
      </c>
      <c r="CR58" s="15">
        <v>5632.2848000000004</v>
      </c>
      <c r="CS58" s="15">
        <v>5643.3028999999997</v>
      </c>
      <c r="CT58" s="15">
        <v>5447.0929999999998</v>
      </c>
      <c r="CU58" s="15">
        <v>5174.1900999999998</v>
      </c>
      <c r="CV58" s="15">
        <v>5073.2187999999996</v>
      </c>
      <c r="CW58" s="15">
        <v>5381.7511999999997</v>
      </c>
      <c r="CX58" s="15">
        <v>5542.6530000000002</v>
      </c>
      <c r="CY58" s="15">
        <v>5131.7466000000004</v>
      </c>
      <c r="CZ58" s="15">
        <v>5014.7470999999996</v>
      </c>
      <c r="DA58" s="15">
        <v>4957.4566000000004</v>
      </c>
      <c r="DB58" s="15">
        <v>4624.0081</v>
      </c>
      <c r="DC58" s="15">
        <v>4328.1376</v>
      </c>
      <c r="DD58" s="15">
        <v>4518.3797999999997</v>
      </c>
      <c r="DE58" s="15">
        <v>4639.9061000000002</v>
      </c>
      <c r="DF58" s="15">
        <v>4532.3168999999998</v>
      </c>
      <c r="DG58" s="15">
        <v>4950.1277</v>
      </c>
      <c r="DH58" s="15">
        <v>4932.0745999999999</v>
      </c>
      <c r="DI58" s="15">
        <v>4639.9879000000001</v>
      </c>
      <c r="DJ58" s="15">
        <v>5098.2671</v>
      </c>
      <c r="DK58" s="15">
        <v>5054.4026000000003</v>
      </c>
      <c r="DL58" s="15">
        <v>5544.0227000000004</v>
      </c>
      <c r="DM58" s="15">
        <v>5859.9670999999998</v>
      </c>
      <c r="DN58" s="15">
        <v>6413.9075999999995</v>
      </c>
      <c r="DO58" s="15">
        <v>7368.7815000000001</v>
      </c>
      <c r="DP58" s="15">
        <v>8158.4933000000001</v>
      </c>
      <c r="DQ58" s="15">
        <v>8848.5059999999994</v>
      </c>
    </row>
    <row r="59" spans="1:121" x14ac:dyDescent="0.3">
      <c r="A59" t="s">
        <v>501</v>
      </c>
      <c r="B59" s="15">
        <v>1040.53</v>
      </c>
      <c r="C59" s="15">
        <v>1037.4371000000001</v>
      </c>
      <c r="D59" s="15">
        <v>1041.2995000000001</v>
      </c>
      <c r="E59" s="15">
        <v>1022.76</v>
      </c>
      <c r="F59" s="15">
        <v>969.45910000000003</v>
      </c>
      <c r="G59" s="15">
        <v>963.27919999999995</v>
      </c>
      <c r="H59" s="15">
        <v>977.95630000000006</v>
      </c>
      <c r="I59" s="15">
        <v>1002.6756</v>
      </c>
      <c r="J59" s="15">
        <v>990.31600000000003</v>
      </c>
      <c r="K59" s="15">
        <v>1003.4481</v>
      </c>
      <c r="L59" s="15">
        <v>1006.538</v>
      </c>
      <c r="M59" s="15">
        <v>988.77099999999996</v>
      </c>
      <c r="N59" s="15">
        <v>1028.9398000000001</v>
      </c>
      <c r="O59" s="15">
        <v>1032.8022000000001</v>
      </c>
      <c r="P59" s="15">
        <v>1086.1031</v>
      </c>
      <c r="Q59" s="15">
        <v>1079.9232999999999</v>
      </c>
      <c r="R59" s="15">
        <v>1276.9405999999999</v>
      </c>
      <c r="S59" s="15">
        <v>1338.1741999999999</v>
      </c>
      <c r="T59" s="15">
        <v>1374.7888</v>
      </c>
      <c r="U59" s="15">
        <v>1308.5338999999999</v>
      </c>
      <c r="V59" s="15">
        <v>1247.5097000000001</v>
      </c>
      <c r="W59" s="15">
        <v>1179.5111999999999</v>
      </c>
      <c r="X59" s="15">
        <v>1202.1774</v>
      </c>
      <c r="Y59" s="15">
        <v>1183.8701000000001</v>
      </c>
      <c r="Z59" s="15">
        <v>1174.2806</v>
      </c>
      <c r="AA59" s="15">
        <v>1201.3055999999999</v>
      </c>
      <c r="AB59" s="15">
        <v>1214.3822</v>
      </c>
      <c r="AC59" s="15">
        <v>1264.0734</v>
      </c>
      <c r="AD59" s="15">
        <v>1259.7145</v>
      </c>
      <c r="AE59" s="15">
        <v>1223.0999999999999</v>
      </c>
      <c r="AF59" s="15">
        <v>1178.6395</v>
      </c>
      <c r="AG59" s="15">
        <v>1168.1782000000001</v>
      </c>
      <c r="AH59" s="15">
        <v>1188.229</v>
      </c>
      <c r="AI59" s="15">
        <v>1166.4346</v>
      </c>
      <c r="AJ59" s="15">
        <v>1201.3055999999999</v>
      </c>
      <c r="AK59" s="15">
        <v>1203.0491999999999</v>
      </c>
      <c r="AL59" s="15">
        <v>1163.8193000000001</v>
      </c>
      <c r="AM59" s="15">
        <v>1108.8975</v>
      </c>
      <c r="AN59" s="15">
        <v>1095.8208999999999</v>
      </c>
      <c r="AO59" s="15">
        <v>1083.616</v>
      </c>
      <c r="AP59" s="15">
        <v>1108.0256999999999</v>
      </c>
      <c r="AQ59" s="15">
        <v>1108.8975</v>
      </c>
      <c r="AR59" s="15">
        <v>1142.8967</v>
      </c>
      <c r="AS59" s="15">
        <v>1151.6143999999999</v>
      </c>
      <c r="AT59" s="15">
        <v>1134.1789000000001</v>
      </c>
      <c r="AU59" s="15">
        <v>1148.1273000000001</v>
      </c>
      <c r="AV59" s="15">
        <v>1137.6659999999999</v>
      </c>
      <c r="AW59" s="15">
        <v>1091.462</v>
      </c>
      <c r="AX59" s="15">
        <v>1227.6412</v>
      </c>
      <c r="AY59" s="15">
        <v>1244.6668999999999</v>
      </c>
      <c r="AZ59" s="15">
        <v>1275.1339</v>
      </c>
      <c r="BA59" s="15">
        <v>1281.4066</v>
      </c>
      <c r="BB59" s="15">
        <v>1328.8992000000001</v>
      </c>
      <c r="BC59" s="15">
        <v>1349.5092999999999</v>
      </c>
      <c r="BD59" s="15">
        <v>1398.7941000000001</v>
      </c>
      <c r="BE59" s="15">
        <v>1402.1076</v>
      </c>
      <c r="BF59" s="15">
        <v>1416.4513999999999</v>
      </c>
      <c r="BG59" s="15">
        <v>1418.2444</v>
      </c>
      <c r="BH59" s="15">
        <v>1428.1058</v>
      </c>
      <c r="BI59" s="15">
        <v>1429.643</v>
      </c>
      <c r="BJ59" s="15">
        <v>1435.0243</v>
      </c>
      <c r="BK59" s="15">
        <v>1353.5608</v>
      </c>
      <c r="BL59" s="15">
        <v>1159.3948</v>
      </c>
      <c r="BM59" s="15">
        <v>1213.5373</v>
      </c>
      <c r="BN59" s="15">
        <v>1222.8722</v>
      </c>
      <c r="BO59" s="15">
        <v>1194.8675000000001</v>
      </c>
      <c r="BP59" s="15">
        <v>1218.2047</v>
      </c>
      <c r="BQ59" s="15">
        <v>1231.2736</v>
      </c>
      <c r="BR59" s="15">
        <v>1231.1729</v>
      </c>
      <c r="BS59" s="15">
        <v>1215.2807</v>
      </c>
      <c r="BT59" s="15">
        <v>1375.1369</v>
      </c>
      <c r="BU59" s="15">
        <v>1341.4829999999999</v>
      </c>
      <c r="BV59" s="15">
        <v>1331.1998000000001</v>
      </c>
      <c r="BW59" s="15">
        <v>1365.7886000000001</v>
      </c>
      <c r="BX59" s="15">
        <v>1478.9032</v>
      </c>
      <c r="BY59" s="15">
        <v>1530.3189</v>
      </c>
      <c r="BZ59" s="15">
        <v>1645.7399</v>
      </c>
      <c r="CA59" s="15">
        <v>1722.444</v>
      </c>
      <c r="CB59" s="15">
        <v>1781.6712</v>
      </c>
      <c r="CC59" s="15">
        <v>1755.4558999999999</v>
      </c>
      <c r="CD59" s="15">
        <v>1687.4902</v>
      </c>
      <c r="CE59" s="15">
        <v>1794.2934</v>
      </c>
      <c r="CF59" s="15">
        <v>1665.1586</v>
      </c>
      <c r="CG59" s="15">
        <v>1807.8865000000001</v>
      </c>
      <c r="CH59" s="15">
        <v>1796.7550000000001</v>
      </c>
      <c r="CI59" s="15">
        <v>1804.0209</v>
      </c>
      <c r="CJ59" s="15">
        <v>1904.7056</v>
      </c>
      <c r="CK59" s="15">
        <v>1817.5146999999999</v>
      </c>
      <c r="CL59" s="15">
        <v>1799.8688999999999</v>
      </c>
      <c r="CM59" s="15">
        <v>1674.2725</v>
      </c>
      <c r="CN59" s="15">
        <v>1722.0199</v>
      </c>
      <c r="CO59" s="15">
        <v>1614.0693000000001</v>
      </c>
      <c r="CP59" s="15">
        <v>1480.1690000000001</v>
      </c>
      <c r="CQ59" s="15">
        <v>1547.6382000000001</v>
      </c>
      <c r="CR59" s="15">
        <v>1688.8043</v>
      </c>
      <c r="CS59" s="15">
        <v>1646.2469000000001</v>
      </c>
      <c r="CT59" s="15">
        <v>1711.6401000000001</v>
      </c>
      <c r="CU59" s="15">
        <v>1676.3485000000001</v>
      </c>
      <c r="CV59" s="15">
        <v>1581.8916999999999</v>
      </c>
      <c r="CW59" s="15">
        <v>1600.5754999999999</v>
      </c>
      <c r="CX59" s="15">
        <v>1484.3209999999999</v>
      </c>
      <c r="CY59" s="15">
        <v>1419.9657999999999</v>
      </c>
      <c r="CZ59" s="15">
        <v>1445.9155000000001</v>
      </c>
      <c r="DA59" s="15">
        <v>1384.6741999999999</v>
      </c>
      <c r="DB59" s="15">
        <v>1296.4454000000001</v>
      </c>
      <c r="DC59" s="15">
        <v>1264.2678000000001</v>
      </c>
      <c r="DD59" s="15">
        <v>1336.9268999999999</v>
      </c>
      <c r="DE59" s="15">
        <v>1432.4215999999999</v>
      </c>
      <c r="DF59" s="15">
        <v>1410.6239</v>
      </c>
      <c r="DG59" s="15">
        <v>1441.7635</v>
      </c>
      <c r="DH59" s="15">
        <v>1421.0038</v>
      </c>
      <c r="DI59" s="15">
        <v>1333.8128999999999</v>
      </c>
      <c r="DJ59" s="15">
        <v>1309.9392</v>
      </c>
      <c r="DK59" s="15">
        <v>1323.433</v>
      </c>
      <c r="DL59" s="15">
        <v>1414.7759000000001</v>
      </c>
      <c r="DM59" s="15">
        <v>1528.9544000000001</v>
      </c>
      <c r="DN59" s="15">
        <v>1644.1709000000001</v>
      </c>
      <c r="DO59" s="15">
        <v>1549.7140999999999</v>
      </c>
      <c r="DP59" s="15">
        <v>1492.6249</v>
      </c>
      <c r="DQ59" s="15">
        <v>1371.1804</v>
      </c>
    </row>
    <row r="60" spans="1:121" x14ac:dyDescent="0.3">
      <c r="A60" t="s">
        <v>502</v>
      </c>
      <c r="B60" s="15">
        <v>2343.14</v>
      </c>
      <c r="C60" s="15">
        <v>2430.1914000000002</v>
      </c>
      <c r="D60" s="15">
        <v>2401.4198000000001</v>
      </c>
      <c r="E60" s="15">
        <v>2338.1264999999999</v>
      </c>
      <c r="F60" s="15">
        <v>2336.2649999999999</v>
      </c>
      <c r="G60" s="15">
        <v>2290.8031000000001</v>
      </c>
      <c r="H60" s="15">
        <v>2410.0763000000002</v>
      </c>
      <c r="I60" s="15">
        <v>2456.2296999999999</v>
      </c>
      <c r="J60" s="15">
        <v>2437.2773000000002</v>
      </c>
      <c r="K60" s="15">
        <v>2463.8105999999998</v>
      </c>
      <c r="L60" s="15">
        <v>2520.6678000000002</v>
      </c>
      <c r="M60" s="15">
        <v>2464.8089</v>
      </c>
      <c r="N60" s="15">
        <v>2644.9295999999999</v>
      </c>
      <c r="O60" s="15">
        <v>2665.7856999999999</v>
      </c>
      <c r="P60" s="15">
        <v>2768.7190999999998</v>
      </c>
      <c r="Q60" s="15">
        <v>2766.8029999999999</v>
      </c>
      <c r="R60" s="15">
        <v>2841.5297</v>
      </c>
      <c r="S60" s="15">
        <v>3060.2910999999999</v>
      </c>
      <c r="T60" s="15">
        <v>3143.0016999999998</v>
      </c>
      <c r="U60" s="15">
        <v>3080.9686999999999</v>
      </c>
      <c r="V60" s="15">
        <v>3184.8809000000001</v>
      </c>
      <c r="W60" s="15">
        <v>3040.1136000000001</v>
      </c>
      <c r="X60" s="15">
        <v>3122.8377999999998</v>
      </c>
      <c r="Y60" s="15">
        <v>3102.7020000000002</v>
      </c>
      <c r="Z60" s="15">
        <v>3038.5794999999998</v>
      </c>
      <c r="AA60" s="15">
        <v>3102.7020000000002</v>
      </c>
      <c r="AB60" s="15">
        <v>3139.7909</v>
      </c>
      <c r="AC60" s="15">
        <v>3058.3735000000001</v>
      </c>
      <c r="AD60" s="15">
        <v>3152.3166999999999</v>
      </c>
      <c r="AE60" s="15">
        <v>3072.3285000000001</v>
      </c>
      <c r="AF60" s="15">
        <v>3104.3764999999999</v>
      </c>
      <c r="AG60" s="15">
        <v>2984.7307999999998</v>
      </c>
      <c r="AH60" s="15">
        <v>2968.2386000000001</v>
      </c>
      <c r="AI60" s="15">
        <v>3021.6626000000001</v>
      </c>
      <c r="AJ60" s="15">
        <v>3132.7845000000002</v>
      </c>
      <c r="AK60" s="15">
        <v>3098.5931999999998</v>
      </c>
      <c r="AL60" s="15">
        <v>2960.2734999999998</v>
      </c>
      <c r="AM60" s="15">
        <v>2778.5961000000002</v>
      </c>
      <c r="AN60" s="15">
        <v>2843.4526999999998</v>
      </c>
      <c r="AO60" s="15">
        <v>2800.694</v>
      </c>
      <c r="AP60" s="15">
        <v>2785.7284</v>
      </c>
      <c r="AQ60" s="15">
        <v>2758.8591000000001</v>
      </c>
      <c r="AR60" s="15">
        <v>2889.3166999999999</v>
      </c>
      <c r="AS60" s="15">
        <v>2874.3462</v>
      </c>
      <c r="AT60" s="15">
        <v>2748.1658000000002</v>
      </c>
      <c r="AU60" s="15">
        <v>2780.2456000000002</v>
      </c>
      <c r="AV60" s="15">
        <v>2667.9564999999998</v>
      </c>
      <c r="AW60" s="15">
        <v>2525.5778</v>
      </c>
      <c r="AX60" s="15">
        <v>2803.7638000000002</v>
      </c>
      <c r="AY60" s="15">
        <v>2976.8085999999998</v>
      </c>
      <c r="AZ60" s="15">
        <v>3145.4724999999999</v>
      </c>
      <c r="BA60" s="15">
        <v>3088.5210000000002</v>
      </c>
      <c r="BB60" s="15">
        <v>3022.8078</v>
      </c>
      <c r="BC60" s="15">
        <v>3114.8063000000002</v>
      </c>
      <c r="BD60" s="15">
        <v>3191.4717000000001</v>
      </c>
      <c r="BE60" s="15">
        <v>3215.5666000000001</v>
      </c>
      <c r="BF60" s="15">
        <v>3292.232</v>
      </c>
      <c r="BG60" s="15">
        <v>3244.0423000000001</v>
      </c>
      <c r="BH60" s="15">
        <v>3463.4575</v>
      </c>
      <c r="BI60" s="15">
        <v>3667.9924000000001</v>
      </c>
      <c r="BJ60" s="15">
        <v>3665.7197999999999</v>
      </c>
      <c r="BK60" s="15">
        <v>3511.1822999999999</v>
      </c>
      <c r="BL60" s="15">
        <v>2658.9535999999998</v>
      </c>
      <c r="BM60" s="15">
        <v>2943.0297999999998</v>
      </c>
      <c r="BN60" s="15">
        <v>2993.0272</v>
      </c>
      <c r="BO60" s="15">
        <v>3086.2042000000001</v>
      </c>
      <c r="BP60" s="15">
        <v>3172.5634</v>
      </c>
      <c r="BQ60" s="15">
        <v>3220.2882</v>
      </c>
      <c r="BR60" s="15">
        <v>3174.8359999999998</v>
      </c>
      <c r="BS60" s="15">
        <v>3133.9290999999998</v>
      </c>
      <c r="BT60" s="15">
        <v>3388.4614000000001</v>
      </c>
      <c r="BU60" s="15">
        <v>3561.1797000000001</v>
      </c>
      <c r="BV60" s="15">
        <v>3533.9083999999998</v>
      </c>
      <c r="BW60" s="15">
        <v>3513.4549000000002</v>
      </c>
      <c r="BX60" s="15">
        <v>3715.7172</v>
      </c>
      <c r="BY60" s="15">
        <v>3761.1694000000002</v>
      </c>
      <c r="BZ60" s="15">
        <v>3740.7159000000001</v>
      </c>
      <c r="CA60" s="15">
        <v>3800.3096</v>
      </c>
      <c r="CB60" s="15">
        <v>3962.7159999999999</v>
      </c>
      <c r="CC60" s="15">
        <v>4053.1995999999999</v>
      </c>
      <c r="CD60" s="15">
        <v>3951.1156000000001</v>
      </c>
      <c r="CE60" s="15">
        <v>4118.1620999999996</v>
      </c>
      <c r="CF60" s="15">
        <v>3844.3914</v>
      </c>
      <c r="CG60" s="15">
        <v>4018.3982000000001</v>
      </c>
      <c r="CH60" s="15">
        <v>3932.5547999999999</v>
      </c>
      <c r="CI60" s="15">
        <v>3930.2347</v>
      </c>
      <c r="CJ60" s="15">
        <v>4101.9215000000004</v>
      </c>
      <c r="CK60" s="15">
        <v>4118.1620999999996</v>
      </c>
      <c r="CL60" s="15">
        <v>4064.8</v>
      </c>
      <c r="CM60" s="15">
        <v>3844.3914</v>
      </c>
      <c r="CN60" s="15">
        <v>3944.1552999999999</v>
      </c>
      <c r="CO60" s="15">
        <v>3744.6273999999999</v>
      </c>
      <c r="CP60" s="15">
        <v>3482.4571000000001</v>
      </c>
      <c r="CQ60" s="15">
        <v>3596.1415999999999</v>
      </c>
      <c r="CR60" s="15">
        <v>3614.7022999999999</v>
      </c>
      <c r="CS60" s="15">
        <v>3617.0223999999998</v>
      </c>
      <c r="CT60" s="15">
        <v>3816.5502999999999</v>
      </c>
      <c r="CU60" s="15">
        <v>3837.4310999999998</v>
      </c>
      <c r="CV60" s="15">
        <v>3719.1064000000001</v>
      </c>
      <c r="CW60" s="15">
        <v>3779.2471999999998</v>
      </c>
      <c r="CX60" s="15">
        <v>3527.9238</v>
      </c>
      <c r="CY60" s="15">
        <v>3551.4119000000001</v>
      </c>
      <c r="CZ60" s="15">
        <v>3577.2489</v>
      </c>
      <c r="DA60" s="15">
        <v>3419.8782000000001</v>
      </c>
      <c r="DB60" s="15">
        <v>3215.5309999999999</v>
      </c>
      <c r="DC60" s="15">
        <v>2971.2539999999999</v>
      </c>
      <c r="DD60" s="15">
        <v>3199.0893000000001</v>
      </c>
      <c r="DE60" s="15">
        <v>3441.0174999999999</v>
      </c>
      <c r="DF60" s="15">
        <v>3408.1341000000002</v>
      </c>
      <c r="DG60" s="15">
        <v>3253.1120999999998</v>
      </c>
      <c r="DH60" s="15">
        <v>3363.6511999999998</v>
      </c>
      <c r="DI60" s="15">
        <v>3165.6507000000001</v>
      </c>
      <c r="DJ60" s="15">
        <v>3196.2937000000002</v>
      </c>
      <c r="DK60" s="15">
        <v>3106.7220000000002</v>
      </c>
      <c r="DL60" s="15">
        <v>3394.2941999999998</v>
      </c>
      <c r="DM60" s="15">
        <v>3637.0805</v>
      </c>
      <c r="DN60" s="15">
        <v>3745.5093000000002</v>
      </c>
      <c r="DO60" s="15">
        <v>3589.9375</v>
      </c>
      <c r="DP60" s="15">
        <v>3627.6518999999998</v>
      </c>
      <c r="DQ60" s="15">
        <v>3368.3654999999999</v>
      </c>
    </row>
    <row r="61" spans="1:121" hidden="1" x14ac:dyDescent="0.3">
      <c r="A61" t="s">
        <v>503</v>
      </c>
      <c r="B61" s="15">
        <v>2925.46</v>
      </c>
      <c r="C61" s="15">
        <v>4031.1563000000001</v>
      </c>
      <c r="D61" s="15">
        <v>3303.4771000000001</v>
      </c>
      <c r="E61" s="15">
        <v>2241.5614</v>
      </c>
      <c r="F61" s="15">
        <v>1993.2653</v>
      </c>
      <c r="G61" s="15">
        <v>2034.6479999999999</v>
      </c>
      <c r="H61" s="15">
        <v>2248.4585000000002</v>
      </c>
      <c r="I61" s="15">
        <v>2180.8243000000002</v>
      </c>
      <c r="J61" s="15">
        <v>3245.3512000000001</v>
      </c>
      <c r="K61" s="15">
        <v>3416.3784000000001</v>
      </c>
      <c r="L61" s="15">
        <v>4516.4089999999997</v>
      </c>
      <c r="M61" s="15">
        <v>4150.7012999999997</v>
      </c>
      <c r="N61" s="15">
        <v>4224.3924999999999</v>
      </c>
      <c r="O61" s="15">
        <v>4411.3738000000003</v>
      </c>
      <c r="P61" s="15">
        <v>3721.1066999999998</v>
      </c>
      <c r="Q61" s="15">
        <v>4174.2628000000004</v>
      </c>
      <c r="R61" s="15">
        <v>4785.4692999999997</v>
      </c>
      <c r="S61" s="15">
        <v>4368.7376000000004</v>
      </c>
      <c r="T61" s="15">
        <v>4000.6246000000001</v>
      </c>
      <c r="U61" s="15">
        <v>3278.3492999999999</v>
      </c>
      <c r="V61" s="15">
        <v>3861.7844</v>
      </c>
      <c r="W61" s="15">
        <v>4480.1614</v>
      </c>
      <c r="X61" s="15">
        <v>4608.0042999999996</v>
      </c>
      <c r="Y61" s="15">
        <v>5358.6625999999997</v>
      </c>
      <c r="Z61" s="15">
        <v>6490.0131000000001</v>
      </c>
      <c r="AA61" s="15">
        <v>7179.9503999999997</v>
      </c>
      <c r="AB61" s="15">
        <v>7233.4276</v>
      </c>
      <c r="AC61" s="15">
        <v>7311.2060000000001</v>
      </c>
      <c r="AD61" s="15">
        <v>6994.6382999999996</v>
      </c>
      <c r="AE61" s="15">
        <v>7351.6635999999999</v>
      </c>
      <c r="AF61" s="15">
        <v>8036.2529000000004</v>
      </c>
      <c r="AG61" s="15">
        <v>7336.8356999999996</v>
      </c>
      <c r="AH61" s="15">
        <v>7397.7855</v>
      </c>
      <c r="AI61" s="15">
        <v>6773.0497999999998</v>
      </c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</row>
    <row r="62" spans="1:121" x14ac:dyDescent="0.3">
      <c r="A62" t="s">
        <v>504</v>
      </c>
      <c r="B62" s="15">
        <v>2201.44</v>
      </c>
      <c r="C62" s="15">
        <v>2229.3060999999998</v>
      </c>
      <c r="D62" s="15">
        <v>2152.6736999999998</v>
      </c>
      <c r="E62" s="15">
        <v>2109.1325000000002</v>
      </c>
      <c r="F62" s="15">
        <v>1917.5515</v>
      </c>
      <c r="G62" s="15">
        <v>1999.4088999999999</v>
      </c>
      <c r="H62" s="15">
        <v>2083.0077999999999</v>
      </c>
      <c r="I62" s="15">
        <v>2030.7584999999999</v>
      </c>
      <c r="J62" s="15">
        <v>2140.4821000000002</v>
      </c>
      <c r="K62" s="15">
        <v>2203.1813999999999</v>
      </c>
      <c r="L62" s="15">
        <v>2298.9719</v>
      </c>
      <c r="M62" s="15">
        <v>2211.8896</v>
      </c>
      <c r="N62" s="15">
        <v>2220.5978</v>
      </c>
      <c r="O62" s="15">
        <v>2257.1723999999999</v>
      </c>
      <c r="P62" s="15">
        <v>2455.7199999999998</v>
      </c>
      <c r="Q62" s="15">
        <v>2408.6954999999998</v>
      </c>
      <c r="R62" s="15">
        <v>2581.1183999999998</v>
      </c>
      <c r="S62" s="15">
        <v>2746.5747000000001</v>
      </c>
      <c r="T62" s="15">
        <v>2762.2494999999999</v>
      </c>
      <c r="U62" s="15">
        <v>2687.3588</v>
      </c>
      <c r="V62" s="15">
        <v>3016.1712000000002</v>
      </c>
      <c r="W62" s="15">
        <v>2851.9998999999998</v>
      </c>
      <c r="X62" s="15">
        <v>2775.6410999999998</v>
      </c>
      <c r="Y62" s="15">
        <v>2796.6397999999999</v>
      </c>
      <c r="Z62" s="15">
        <v>2903.5419999999999</v>
      </c>
      <c r="AA62" s="15">
        <v>2991.3546000000001</v>
      </c>
      <c r="AB62" s="15">
        <v>2976.0828999999999</v>
      </c>
      <c r="AC62" s="15">
        <v>2966.538</v>
      </c>
      <c r="AD62" s="15">
        <v>3069.6223</v>
      </c>
      <c r="AE62" s="15">
        <v>2956.9933000000001</v>
      </c>
      <c r="AF62" s="15">
        <v>2922.6318000000001</v>
      </c>
      <c r="AG62" s="15">
        <v>2808.0936999999999</v>
      </c>
      <c r="AH62" s="15">
        <v>2844.3640999999998</v>
      </c>
      <c r="AI62" s="15">
        <v>2930.2676999999999</v>
      </c>
      <c r="AJ62" s="15">
        <v>3260.2907</v>
      </c>
      <c r="AK62" s="15">
        <v>3422.3580000000002</v>
      </c>
      <c r="AL62" s="15">
        <v>3283.4431</v>
      </c>
      <c r="AM62" s="15">
        <v>3224.5095000000001</v>
      </c>
      <c r="AN62" s="15">
        <v>3293.9670000000001</v>
      </c>
      <c r="AO62" s="15">
        <v>3117.1662000000001</v>
      </c>
      <c r="AP62" s="15">
        <v>3056.1278000000002</v>
      </c>
      <c r="AQ62" s="15">
        <v>3226.6143000000002</v>
      </c>
      <c r="AR62" s="15">
        <v>3224.5095000000001</v>
      </c>
      <c r="AS62" s="15">
        <v>3178.2046</v>
      </c>
      <c r="AT62" s="15">
        <v>3081.3851</v>
      </c>
      <c r="AU62" s="15">
        <v>2974.0418</v>
      </c>
      <c r="AV62" s="15">
        <v>3171.8903</v>
      </c>
      <c r="AW62" s="15">
        <v>2877.2222999999999</v>
      </c>
      <c r="AX62" s="15">
        <v>3089.8042</v>
      </c>
      <c r="AY62" s="15">
        <v>3157.1569</v>
      </c>
      <c r="AZ62" s="15">
        <v>3152.9472999999998</v>
      </c>
      <c r="BA62" s="15">
        <v>3091.9090000000001</v>
      </c>
      <c r="BB62" s="15">
        <v>3051.9182999999998</v>
      </c>
      <c r="BC62" s="15">
        <v>3203.4618</v>
      </c>
      <c r="BD62" s="15">
        <v>3237.1381999999999</v>
      </c>
      <c r="BE62" s="15">
        <v>3140.3186999999998</v>
      </c>
      <c r="BF62" s="15">
        <v>3098.2233000000001</v>
      </c>
      <c r="BG62" s="15">
        <v>3102.4328</v>
      </c>
      <c r="BH62" s="15">
        <v>3064.5468999999998</v>
      </c>
      <c r="BI62" s="15">
        <v>2925.6320000000001</v>
      </c>
      <c r="BJ62" s="15">
        <v>2963.5178999999998</v>
      </c>
      <c r="BK62" s="15">
        <v>2742.5169000000001</v>
      </c>
      <c r="BL62" s="15">
        <v>1883.7702999999999</v>
      </c>
      <c r="BM62" s="15">
        <v>1881.6655000000001</v>
      </c>
      <c r="BN62" s="15">
        <v>1721.7029</v>
      </c>
      <c r="BO62" s="15">
        <v>1972.1706999999999</v>
      </c>
      <c r="BP62" s="15">
        <v>2077.4092000000001</v>
      </c>
      <c r="BQ62" s="15">
        <v>2197.3811999999998</v>
      </c>
      <c r="BR62" s="15">
        <v>2125.819</v>
      </c>
      <c r="BS62" s="15">
        <v>2012.1613</v>
      </c>
      <c r="BT62" s="15">
        <v>2384.7058000000002</v>
      </c>
      <c r="BU62" s="15">
        <v>2355.239</v>
      </c>
      <c r="BV62" s="15">
        <v>2250.0005000000001</v>
      </c>
      <c r="BW62" s="15">
        <v>2304.7244999999998</v>
      </c>
      <c r="BX62" s="15">
        <v>2464.6871000000001</v>
      </c>
      <c r="BY62" s="15">
        <v>2633.0688</v>
      </c>
      <c r="BZ62" s="15">
        <v>2755.1455999999998</v>
      </c>
      <c r="CA62" s="15">
        <v>2788.8218999999999</v>
      </c>
      <c r="CB62" s="15">
        <v>2759.3551000000002</v>
      </c>
      <c r="CC62" s="15">
        <v>2988.6001999999999</v>
      </c>
      <c r="CD62" s="15">
        <v>2798.3321999999998</v>
      </c>
      <c r="CE62" s="15">
        <v>2770.4881</v>
      </c>
      <c r="CF62" s="15">
        <v>2559.337</v>
      </c>
      <c r="CG62" s="15">
        <v>2742.6439999999998</v>
      </c>
      <c r="CH62" s="15">
        <v>2884.1849000000002</v>
      </c>
      <c r="CI62" s="15">
        <v>2823.8560000000002</v>
      </c>
      <c r="CJ62" s="15">
        <v>2877.2238000000002</v>
      </c>
      <c r="CK62" s="15">
        <v>2830.817</v>
      </c>
      <c r="CL62" s="15">
        <v>2879.5441999999998</v>
      </c>
      <c r="CM62" s="15">
        <v>2587.1810999999998</v>
      </c>
      <c r="CN62" s="15">
        <v>2640.549</v>
      </c>
      <c r="CO62" s="15">
        <v>2410.8350999999998</v>
      </c>
      <c r="CP62" s="15">
        <v>2155.5974999999999</v>
      </c>
      <c r="CQ62" s="15">
        <v>1833.07</v>
      </c>
      <c r="CR62" s="15">
        <v>1930.5244</v>
      </c>
      <c r="CS62" s="15">
        <v>1958.3685</v>
      </c>
      <c r="CT62" s="15">
        <v>2276.2552999999998</v>
      </c>
      <c r="CU62" s="15">
        <v>2137.0347999999999</v>
      </c>
      <c r="CV62" s="15">
        <v>1983.8922</v>
      </c>
      <c r="CW62" s="15">
        <v>2055.8227999999999</v>
      </c>
      <c r="CX62" s="15">
        <v>2090.6280000000002</v>
      </c>
      <c r="CY62" s="15">
        <v>2197.3636999999999</v>
      </c>
      <c r="CZ62" s="15">
        <v>2322.6621</v>
      </c>
      <c r="DA62" s="15">
        <v>2382.991</v>
      </c>
      <c r="DB62" s="15">
        <v>2385.3114</v>
      </c>
      <c r="DC62" s="15">
        <v>2357.4672999999998</v>
      </c>
      <c r="DD62" s="15">
        <v>2519.8912</v>
      </c>
      <c r="DE62" s="15">
        <v>2719.4405999999999</v>
      </c>
      <c r="DF62" s="15">
        <v>2782.0898000000002</v>
      </c>
      <c r="DG62" s="15">
        <v>2821.5356000000002</v>
      </c>
      <c r="DH62" s="15">
        <v>2867.9425000000001</v>
      </c>
      <c r="DI62" s="15">
        <v>2898.1069000000002</v>
      </c>
      <c r="DJ62" s="15">
        <v>2893.4661999999998</v>
      </c>
      <c r="DK62" s="15">
        <v>3483.451</v>
      </c>
      <c r="DL62" s="15">
        <v>3727.4888000000001</v>
      </c>
      <c r="DM62" s="15">
        <v>3969.6396</v>
      </c>
      <c r="DN62" s="15">
        <v>4238.9983000000002</v>
      </c>
      <c r="DO62" s="15">
        <v>4258.0438000000004</v>
      </c>
      <c r="DP62" s="15">
        <v>4394.0835999999999</v>
      </c>
      <c r="DQ62" s="15">
        <v>4102.9584999999997</v>
      </c>
    </row>
    <row r="63" spans="1:121" x14ac:dyDescent="0.3">
      <c r="A63" t="s">
        <v>505</v>
      </c>
      <c r="B63" s="15">
        <v>7461.33</v>
      </c>
      <c r="C63" s="15">
        <v>8921.6342000000004</v>
      </c>
      <c r="D63" s="15">
        <v>9276.8042999999998</v>
      </c>
      <c r="E63" s="15">
        <v>10023.593800000001</v>
      </c>
      <c r="F63" s="15">
        <v>10786.4889</v>
      </c>
      <c r="G63" s="15">
        <v>10508.0322</v>
      </c>
      <c r="H63" s="15">
        <v>12323.298699999999</v>
      </c>
      <c r="I63" s="15">
        <v>11914.090200000001</v>
      </c>
      <c r="J63" s="15">
        <v>11853.482400000001</v>
      </c>
      <c r="K63" s="15">
        <v>11973.214599999999</v>
      </c>
      <c r="L63" s="15">
        <v>12145.925499999999</v>
      </c>
      <c r="M63" s="15">
        <v>12224.97</v>
      </c>
      <c r="N63" s="15">
        <v>10672.9023</v>
      </c>
      <c r="O63" s="15">
        <v>11963.042600000001</v>
      </c>
      <c r="P63" s="15">
        <v>11269.4439</v>
      </c>
      <c r="Q63" s="15">
        <v>10391.054899999999</v>
      </c>
      <c r="R63" s="15">
        <v>11295.0856</v>
      </c>
      <c r="S63" s="15">
        <v>10595.977000000001</v>
      </c>
      <c r="T63" s="15">
        <v>11263.510200000001</v>
      </c>
      <c r="U63" s="15">
        <v>12125.3698</v>
      </c>
      <c r="V63" s="15">
        <v>12533.094800000001</v>
      </c>
      <c r="W63" s="15">
        <v>13315.698</v>
      </c>
      <c r="X63" s="15">
        <v>13275.2222</v>
      </c>
      <c r="Y63" s="15">
        <v>12929.376399999999</v>
      </c>
      <c r="Z63" s="15">
        <v>12454.8981</v>
      </c>
      <c r="AA63" s="15">
        <v>13212.919099999999</v>
      </c>
      <c r="AB63" s="15">
        <v>13848.665000000001</v>
      </c>
      <c r="AC63" s="15">
        <v>13230.508099999999</v>
      </c>
      <c r="AD63" s="15">
        <v>14804.1911</v>
      </c>
      <c r="AE63" s="15">
        <v>14375.4863</v>
      </c>
      <c r="AF63" s="15">
        <v>14233.2911</v>
      </c>
      <c r="AG63" s="15">
        <v>14714.550800000001</v>
      </c>
      <c r="AH63" s="15">
        <v>14425.9221</v>
      </c>
      <c r="AI63" s="15">
        <v>15554.1592</v>
      </c>
      <c r="AJ63" s="15">
        <v>16014.0154</v>
      </c>
      <c r="AK63" s="15">
        <v>16148.369699999999</v>
      </c>
      <c r="AL63" s="15">
        <v>16849.597399999999</v>
      </c>
      <c r="AM63" s="15">
        <v>17601.472900000001</v>
      </c>
      <c r="AN63" s="15">
        <v>18524.5759</v>
      </c>
      <c r="AO63" s="15">
        <v>19445.983700000001</v>
      </c>
      <c r="AP63" s="15">
        <v>21641.2143</v>
      </c>
      <c r="AQ63" s="15">
        <v>21605.824400000001</v>
      </c>
      <c r="AR63" s="15">
        <v>19984.248500000002</v>
      </c>
      <c r="AS63" s="15">
        <v>21087.479599999999</v>
      </c>
      <c r="AT63" s="15">
        <v>20129.1986</v>
      </c>
      <c r="AU63" s="15">
        <v>19199.738099999999</v>
      </c>
      <c r="AV63" s="15">
        <v>19311.2055</v>
      </c>
      <c r="AW63" s="15">
        <v>18518.430400000001</v>
      </c>
      <c r="AX63" s="15">
        <v>20780.838100000001</v>
      </c>
      <c r="AY63" s="15">
        <v>23813.558000000001</v>
      </c>
      <c r="AZ63" s="15">
        <v>23999.4077</v>
      </c>
      <c r="BA63" s="15">
        <v>25049.871899999998</v>
      </c>
      <c r="BB63" s="15">
        <v>24801.719099999998</v>
      </c>
      <c r="BC63" s="15">
        <v>26155.6459</v>
      </c>
      <c r="BD63" s="15">
        <v>26609.992300000002</v>
      </c>
      <c r="BE63" s="15">
        <v>27479.268899999999</v>
      </c>
      <c r="BF63" s="15">
        <v>28039.572899999999</v>
      </c>
      <c r="BG63" s="15">
        <v>27566.578000000001</v>
      </c>
      <c r="BH63" s="15">
        <v>30092.184499999999</v>
      </c>
      <c r="BI63" s="15">
        <v>26725.91</v>
      </c>
      <c r="BJ63" s="15">
        <v>29478.477800000001</v>
      </c>
      <c r="BK63" s="15">
        <v>28977.9339</v>
      </c>
      <c r="BL63" s="15">
        <v>27104.3907</v>
      </c>
      <c r="BM63" s="15">
        <v>28365.4987</v>
      </c>
      <c r="BN63" s="15">
        <v>33167.499300000003</v>
      </c>
      <c r="BO63" s="15">
        <v>32484.2844</v>
      </c>
      <c r="BP63" s="15">
        <v>33575.224399999999</v>
      </c>
      <c r="BQ63" s="15">
        <v>31998.9984</v>
      </c>
      <c r="BR63" s="15">
        <v>31355.623500000002</v>
      </c>
      <c r="BS63" s="15">
        <v>29638.261900000001</v>
      </c>
      <c r="BT63" s="15">
        <v>34081.9139</v>
      </c>
      <c r="BU63" s="15">
        <v>35027.9038</v>
      </c>
      <c r="BV63" s="15">
        <v>33011.741600000001</v>
      </c>
      <c r="BW63" s="15">
        <v>34917.707799999996</v>
      </c>
      <c r="BX63" s="15">
        <v>37191.982799999998</v>
      </c>
      <c r="BY63" s="15">
        <v>38228.036699999997</v>
      </c>
      <c r="BZ63" s="15">
        <v>36380.347199999997</v>
      </c>
      <c r="CA63" s="15">
        <v>39785.190300000002</v>
      </c>
      <c r="CB63" s="15">
        <v>42349.789299999997</v>
      </c>
      <c r="CC63" s="15">
        <v>45311.517500000002</v>
      </c>
      <c r="CD63" s="15">
        <v>43972.848599999998</v>
      </c>
      <c r="CE63" s="15">
        <v>46091.3658</v>
      </c>
      <c r="CF63" s="15">
        <v>46063.816800000001</v>
      </c>
      <c r="CG63" s="15">
        <v>49735.249400000001</v>
      </c>
      <c r="CH63" s="15">
        <v>46395.676200000002</v>
      </c>
      <c r="CI63" s="15">
        <v>45268.498699999996</v>
      </c>
      <c r="CJ63" s="15">
        <v>45286.299599999998</v>
      </c>
      <c r="CK63" s="15">
        <v>42846.518799999998</v>
      </c>
      <c r="CL63" s="15">
        <v>42186.826399999998</v>
      </c>
      <c r="CM63" s="15">
        <v>40494.258900000001</v>
      </c>
      <c r="CN63" s="15">
        <v>46162.781300000002</v>
      </c>
      <c r="CO63" s="15">
        <v>41896.078600000001</v>
      </c>
      <c r="CP63" s="15">
        <v>40732.027900000001</v>
      </c>
      <c r="CQ63" s="15">
        <v>41744.983</v>
      </c>
      <c r="CR63" s="15">
        <v>45954.256600000001</v>
      </c>
      <c r="CS63" s="15">
        <v>44798.046799999996</v>
      </c>
      <c r="CT63" s="15">
        <v>49816.413</v>
      </c>
      <c r="CU63" s="15">
        <v>49718.720000000001</v>
      </c>
      <c r="CV63" s="15">
        <v>53845.770499999999</v>
      </c>
      <c r="CW63" s="15">
        <v>55994.5916</v>
      </c>
      <c r="CX63" s="15">
        <v>58658.366999999998</v>
      </c>
      <c r="CY63" s="15">
        <v>58165.6639</v>
      </c>
      <c r="CZ63" s="15">
        <v>59038.7549</v>
      </c>
      <c r="DA63" s="15">
        <v>58816.243900000001</v>
      </c>
      <c r="DB63" s="15">
        <v>59422.533499999998</v>
      </c>
      <c r="DC63" s="15">
        <v>58912.665300000001</v>
      </c>
      <c r="DD63" s="15">
        <v>67543.763600000006</v>
      </c>
      <c r="DE63" s="15">
        <v>69619.897800000006</v>
      </c>
      <c r="DF63" s="15">
        <v>78744.758700000006</v>
      </c>
      <c r="DG63" s="15">
        <v>80069.865000000005</v>
      </c>
      <c r="DH63" s="15">
        <v>77984.830400000006</v>
      </c>
      <c r="DI63" s="15">
        <v>75108.715899999996</v>
      </c>
      <c r="DJ63" s="15">
        <v>80338.573600000003</v>
      </c>
      <c r="DK63" s="15">
        <v>83534.468299999993</v>
      </c>
      <c r="DL63" s="15">
        <v>92316.450200000007</v>
      </c>
      <c r="DM63" s="15">
        <v>93673.979600000006</v>
      </c>
      <c r="DN63" s="15">
        <v>93242.732000000004</v>
      </c>
      <c r="DO63" s="15">
        <v>88984.0821</v>
      </c>
      <c r="DP63" s="15">
        <v>100324.0937</v>
      </c>
      <c r="DQ63" s="15">
        <v>94194.443599999999</v>
      </c>
    </row>
    <row r="64" spans="1:121" x14ac:dyDescent="0.3">
      <c r="A64" t="s">
        <v>506</v>
      </c>
      <c r="B64" s="15">
        <v>9448.4599999999991</v>
      </c>
      <c r="C64" s="15">
        <v>10585.6384</v>
      </c>
      <c r="D64" s="15">
        <v>10355.8768</v>
      </c>
      <c r="E64" s="15">
        <v>10238.317999999999</v>
      </c>
      <c r="F64" s="15">
        <v>10251.0435</v>
      </c>
      <c r="G64" s="15">
        <v>10603.463100000001</v>
      </c>
      <c r="H64" s="15">
        <v>10256.889300000001</v>
      </c>
      <c r="I64" s="15">
        <v>9846.6550999999999</v>
      </c>
      <c r="J64" s="15">
        <v>9472.5378000000001</v>
      </c>
      <c r="K64" s="15">
        <v>9023.6730000000007</v>
      </c>
      <c r="L64" s="15">
        <v>9633.9722999999994</v>
      </c>
      <c r="M64" s="15">
        <v>9157.2350999999999</v>
      </c>
      <c r="N64" s="15">
        <v>8730.3688999999995</v>
      </c>
      <c r="O64" s="15">
        <v>9955.9491999999991</v>
      </c>
      <c r="P64" s="15">
        <v>10175.785900000001</v>
      </c>
      <c r="Q64" s="15">
        <v>10229.919599999999</v>
      </c>
      <c r="R64" s="15">
        <v>10632.9817</v>
      </c>
      <c r="S64" s="15">
        <v>10446.337799999999</v>
      </c>
      <c r="T64" s="15">
        <v>10172.9223</v>
      </c>
      <c r="U64" s="15">
        <v>9925.2261999999992</v>
      </c>
      <c r="V64" s="15">
        <v>9696.5246000000006</v>
      </c>
      <c r="W64" s="15">
        <v>9559.7816999999995</v>
      </c>
      <c r="X64" s="15">
        <v>10182.1435</v>
      </c>
      <c r="Y64" s="15">
        <v>10065.3748</v>
      </c>
      <c r="Z64" s="15">
        <v>9995.6208000000006</v>
      </c>
      <c r="AA64" s="15">
        <v>10951.779</v>
      </c>
      <c r="AB64" s="15">
        <v>11265.766600000001</v>
      </c>
      <c r="AC64" s="15">
        <v>11844.9059</v>
      </c>
      <c r="AD64" s="15">
        <v>11001.2014</v>
      </c>
      <c r="AE64" s="15">
        <v>10480.1747</v>
      </c>
      <c r="AF64" s="15">
        <v>10135.4269</v>
      </c>
      <c r="AG64" s="15">
        <v>10421.951999999999</v>
      </c>
      <c r="AH64" s="15">
        <v>10869.874</v>
      </c>
      <c r="AI64" s="15">
        <v>10934.841700000001</v>
      </c>
      <c r="AJ64" s="15">
        <v>11278.268099999999</v>
      </c>
      <c r="AK64" s="15">
        <v>11241.6137</v>
      </c>
      <c r="AL64" s="15">
        <v>11707.3423</v>
      </c>
      <c r="AM64" s="15">
        <v>11827.538399999999</v>
      </c>
      <c r="AN64" s="15">
        <v>11476.4267</v>
      </c>
      <c r="AO64" s="15">
        <v>11837.4246</v>
      </c>
      <c r="AP64" s="15">
        <v>11168.847</v>
      </c>
      <c r="AQ64" s="15">
        <v>11547.3552</v>
      </c>
      <c r="AR64" s="15">
        <v>11757.2835</v>
      </c>
      <c r="AS64" s="15">
        <v>10869.112300000001</v>
      </c>
      <c r="AT64" s="15">
        <v>10021.191000000001</v>
      </c>
      <c r="AU64" s="15">
        <v>9814.0591000000004</v>
      </c>
      <c r="AV64" s="15">
        <v>9791.3847000000005</v>
      </c>
      <c r="AW64" s="15">
        <v>9341.2309999999998</v>
      </c>
      <c r="AX64" s="15">
        <v>9707.0532000000003</v>
      </c>
      <c r="AY64" s="15">
        <v>9440.8901999999998</v>
      </c>
      <c r="AZ64" s="15">
        <v>9341.2670999999991</v>
      </c>
      <c r="BA64" s="15">
        <v>9357.7397000000001</v>
      </c>
      <c r="BB64" s="15">
        <v>8629.5054999999993</v>
      </c>
      <c r="BC64" s="15">
        <v>9095.9336000000003</v>
      </c>
      <c r="BD64" s="15">
        <v>9118.4359000000004</v>
      </c>
      <c r="BE64" s="15">
        <v>8552.2582000000002</v>
      </c>
      <c r="BF64" s="15">
        <v>9390.6154000000006</v>
      </c>
      <c r="BG64" s="15">
        <v>8970.7855999999992</v>
      </c>
      <c r="BH64" s="15">
        <v>9701.6818000000003</v>
      </c>
      <c r="BI64" s="15">
        <v>8733.6164000000008</v>
      </c>
      <c r="BJ64" s="15">
        <v>8913.3261000000002</v>
      </c>
      <c r="BK64" s="15">
        <v>8296.7430999999997</v>
      </c>
      <c r="BL64" s="15">
        <v>5572.6776</v>
      </c>
      <c r="BM64" s="15">
        <v>6428.1935999999996</v>
      </c>
      <c r="BN64" s="15">
        <v>7502.9605000000001</v>
      </c>
      <c r="BO64" s="15">
        <v>7503.7658000000001</v>
      </c>
      <c r="BP64" s="15">
        <v>7801.8379999999997</v>
      </c>
      <c r="BQ64" s="15">
        <v>8583.1543000000001</v>
      </c>
      <c r="BR64" s="15">
        <v>8399.9825000000001</v>
      </c>
      <c r="BS64" s="15">
        <v>9231.9851999999992</v>
      </c>
      <c r="BT64" s="15">
        <v>10236.042299999999</v>
      </c>
      <c r="BU64" s="15">
        <v>10286.7315</v>
      </c>
      <c r="BV64" s="15">
        <v>10237.130999999999</v>
      </c>
      <c r="BW64" s="15">
        <v>10147.321</v>
      </c>
      <c r="BX64" s="15">
        <v>10959.5074</v>
      </c>
      <c r="BY64" s="15">
        <v>12045.963599999999</v>
      </c>
      <c r="BZ64" s="15">
        <v>12599.9031</v>
      </c>
      <c r="CA64" s="15">
        <v>12119.4285</v>
      </c>
      <c r="CB64" s="15">
        <v>11859.2279</v>
      </c>
      <c r="CC64" s="15">
        <v>11941.990400000001</v>
      </c>
      <c r="CD64" s="15">
        <v>11026.5388</v>
      </c>
      <c r="CE64" s="15">
        <v>11004.3791</v>
      </c>
      <c r="CF64" s="15">
        <v>10748.582</v>
      </c>
      <c r="CG64" s="15">
        <v>11454.157499999999</v>
      </c>
      <c r="CH64" s="15">
        <v>11516.2585</v>
      </c>
      <c r="CI64" s="15">
        <v>11670.195100000001</v>
      </c>
      <c r="CJ64" s="15">
        <v>11846.5682</v>
      </c>
      <c r="CK64" s="15">
        <v>11191.0229</v>
      </c>
      <c r="CL64" s="15">
        <v>11138.703</v>
      </c>
      <c r="CM64" s="15">
        <v>10022.7315</v>
      </c>
      <c r="CN64" s="15">
        <v>10167.1546</v>
      </c>
      <c r="CO64" s="15">
        <v>9495.3191000000006</v>
      </c>
      <c r="CP64" s="15">
        <v>9128.4725999999991</v>
      </c>
      <c r="CQ64" s="15">
        <v>9384.9120999999996</v>
      </c>
      <c r="CR64" s="15">
        <v>9342.3220000000001</v>
      </c>
      <c r="CS64" s="15">
        <v>8664.6072999999997</v>
      </c>
      <c r="CT64" s="15">
        <v>9587.9555</v>
      </c>
      <c r="CU64" s="15">
        <v>10212.9761</v>
      </c>
      <c r="CV64" s="15">
        <v>10518.3441</v>
      </c>
      <c r="CW64" s="15">
        <v>10507.0406</v>
      </c>
      <c r="CX64" s="15">
        <v>9671.6550000000007</v>
      </c>
      <c r="CY64" s="15">
        <v>10567.449500000001</v>
      </c>
      <c r="CZ64" s="15">
        <v>10508.6643</v>
      </c>
      <c r="DA64" s="15">
        <v>9312.0563999999995</v>
      </c>
      <c r="DB64" s="15">
        <v>8561.8217000000004</v>
      </c>
      <c r="DC64" s="15">
        <v>7914.4713000000002</v>
      </c>
      <c r="DD64" s="15">
        <v>8214.8687000000009</v>
      </c>
      <c r="DE64" s="15">
        <v>8302.1082999999999</v>
      </c>
      <c r="DF64" s="15">
        <v>8400.4943999999996</v>
      </c>
      <c r="DG64" s="15">
        <v>8050.6673000000001</v>
      </c>
      <c r="DH64" s="15">
        <v>7897.5313999999998</v>
      </c>
      <c r="DI64" s="15">
        <v>7729.1625000000004</v>
      </c>
      <c r="DJ64" s="15">
        <v>7871.2491</v>
      </c>
      <c r="DK64" s="15">
        <v>7811.0860000000002</v>
      </c>
      <c r="DL64" s="15">
        <v>8136.6309000000001</v>
      </c>
      <c r="DM64" s="15">
        <v>8807.0475999999999</v>
      </c>
      <c r="DN64" s="15">
        <v>9214.2278000000006</v>
      </c>
      <c r="DO64" s="15">
        <v>8534.3631000000005</v>
      </c>
      <c r="DP64" s="15">
        <v>8818.2785000000003</v>
      </c>
      <c r="DQ64" s="15">
        <v>8569.6406000000006</v>
      </c>
    </row>
    <row r="65" spans="1:121" x14ac:dyDescent="0.3">
      <c r="A65" t="s">
        <v>507</v>
      </c>
      <c r="B65" s="15">
        <v>11099.03</v>
      </c>
      <c r="C65" s="15">
        <v>10971.8763</v>
      </c>
      <c r="D65" s="15">
        <v>10477.0352</v>
      </c>
      <c r="E65" s="15">
        <v>10372.2114</v>
      </c>
      <c r="F65" s="15">
        <v>9753.5485000000008</v>
      </c>
      <c r="G65" s="15">
        <v>9506.3289000000004</v>
      </c>
      <c r="H65" s="15">
        <v>9736.0177000000003</v>
      </c>
      <c r="I65" s="15">
        <v>9656.6671999999999</v>
      </c>
      <c r="J65" s="15">
        <v>9569.7646999999997</v>
      </c>
      <c r="K65" s="15">
        <v>9137.9470000000001</v>
      </c>
      <c r="L65" s="15">
        <v>8657.0141999999996</v>
      </c>
      <c r="M65" s="15">
        <v>8499.4508000000005</v>
      </c>
      <c r="N65" s="15">
        <v>9633.1771000000008</v>
      </c>
      <c r="O65" s="15">
        <v>8684.2363000000005</v>
      </c>
      <c r="P65" s="15">
        <v>9720.9760999999999</v>
      </c>
      <c r="Q65" s="15">
        <v>9677.5149999999994</v>
      </c>
      <c r="R65" s="15">
        <v>9690.4495999999999</v>
      </c>
      <c r="S65" s="15">
        <v>10004.926600000001</v>
      </c>
      <c r="T65" s="15">
        <v>10765.273800000001</v>
      </c>
      <c r="U65" s="15">
        <v>10067.465099999999</v>
      </c>
      <c r="V65" s="15">
        <v>9929.2785000000003</v>
      </c>
      <c r="W65" s="15">
        <v>10271.0689</v>
      </c>
      <c r="X65" s="15">
        <v>9475.8343999999997</v>
      </c>
      <c r="Y65" s="15">
        <v>9708.3451999999997</v>
      </c>
      <c r="Z65" s="15">
        <v>9951.6895999999997</v>
      </c>
      <c r="AA65" s="15">
        <v>9594.3973999999998</v>
      </c>
      <c r="AB65" s="15">
        <v>10462.186900000001</v>
      </c>
      <c r="AC65" s="15">
        <v>10562.4676</v>
      </c>
      <c r="AD65" s="15">
        <v>10987.3562</v>
      </c>
      <c r="AE65" s="15">
        <v>11225.8593</v>
      </c>
      <c r="AF65" s="15">
        <v>10697.189</v>
      </c>
      <c r="AG65" s="15">
        <v>10513.311799999999</v>
      </c>
      <c r="AH65" s="15">
        <v>10472.545400000001</v>
      </c>
      <c r="AI65" s="15">
        <v>10549.553900000001</v>
      </c>
      <c r="AJ65" s="15">
        <v>10533.3879</v>
      </c>
      <c r="AK65" s="15">
        <v>10115.8465</v>
      </c>
      <c r="AL65" s="15">
        <v>9862.6733999999997</v>
      </c>
      <c r="AM65" s="15">
        <v>9173.5671999999995</v>
      </c>
      <c r="AN65" s="15">
        <v>9327.6463999999996</v>
      </c>
      <c r="AO65" s="15">
        <v>8879.2824999999993</v>
      </c>
      <c r="AP65" s="15">
        <v>8542.9583000000002</v>
      </c>
      <c r="AQ65" s="15">
        <v>9014.3590999999997</v>
      </c>
      <c r="AR65" s="15">
        <v>8826.5499</v>
      </c>
      <c r="AS65" s="15">
        <v>8617.5795999999991</v>
      </c>
      <c r="AT65" s="15">
        <v>8631.4925999999996</v>
      </c>
      <c r="AU65" s="15">
        <v>8512.94</v>
      </c>
      <c r="AV65" s="15">
        <v>8537.4773000000005</v>
      </c>
      <c r="AW65" s="15">
        <v>8533.7870999999996</v>
      </c>
      <c r="AX65" s="15">
        <v>9210.4884999999995</v>
      </c>
      <c r="AY65" s="15">
        <v>9539.5141999999996</v>
      </c>
      <c r="AZ65" s="15">
        <v>9965.6762999999992</v>
      </c>
      <c r="BA65" s="15">
        <v>10088.774299999999</v>
      </c>
      <c r="BB65" s="15">
        <v>10414.3313</v>
      </c>
      <c r="BC65" s="15">
        <v>10091.143</v>
      </c>
      <c r="BD65" s="15">
        <v>9814.2672999999995</v>
      </c>
      <c r="BE65" s="15">
        <v>10488.102500000001</v>
      </c>
      <c r="BF65" s="15">
        <v>10666.741599999999</v>
      </c>
      <c r="BG65" s="15">
        <v>10508.976500000001</v>
      </c>
      <c r="BH65" s="15">
        <v>10670.3601</v>
      </c>
      <c r="BI65" s="15">
        <v>10690.094499999999</v>
      </c>
      <c r="BJ65" s="15">
        <v>11066.46</v>
      </c>
      <c r="BK65" s="15">
        <v>10837.214099999999</v>
      </c>
      <c r="BL65" s="15">
        <v>9218.5192000000006</v>
      </c>
      <c r="BM65" s="15">
        <v>9285.6442999999999</v>
      </c>
      <c r="BN65" s="15">
        <v>9025.4297000000006</v>
      </c>
      <c r="BO65" s="15">
        <v>9183.8688000000002</v>
      </c>
      <c r="BP65" s="15">
        <v>9400.0895</v>
      </c>
      <c r="BQ65" s="15">
        <v>8968.1780999999992</v>
      </c>
      <c r="BR65" s="15">
        <v>8691.6023999999998</v>
      </c>
      <c r="BS65" s="15">
        <v>8511.3868999999995</v>
      </c>
      <c r="BT65" s="15">
        <v>8854.8667000000005</v>
      </c>
      <c r="BU65" s="15">
        <v>8412.5177999999996</v>
      </c>
      <c r="BV65" s="15">
        <v>8628.7990000000009</v>
      </c>
      <c r="BW65" s="15">
        <v>8246.4752000000008</v>
      </c>
      <c r="BX65" s="15">
        <v>9225.3541000000005</v>
      </c>
      <c r="BY65" s="15">
        <v>9390.7729999999992</v>
      </c>
      <c r="BZ65" s="15">
        <v>9491.4712</v>
      </c>
      <c r="CA65" s="15">
        <v>9317.3734999999997</v>
      </c>
      <c r="CB65" s="15">
        <v>9825.2497000000003</v>
      </c>
      <c r="CC65" s="15">
        <v>9626.7245999999996</v>
      </c>
      <c r="CD65" s="15">
        <v>9190.3745999999992</v>
      </c>
      <c r="CE65" s="15">
        <v>9660.8415000000005</v>
      </c>
      <c r="CF65" s="15">
        <v>9243.4313999999995</v>
      </c>
      <c r="CG65" s="15">
        <v>9877.9709000000003</v>
      </c>
      <c r="CH65" s="15">
        <v>9962.1906999999992</v>
      </c>
      <c r="CI65" s="15">
        <v>9513.8667999999998</v>
      </c>
      <c r="CJ65" s="15">
        <v>10335.2667</v>
      </c>
      <c r="CK65" s="15">
        <v>10515.092000000001</v>
      </c>
      <c r="CL65" s="15">
        <v>10817.7912</v>
      </c>
      <c r="CM65" s="15">
        <v>10341.209199999999</v>
      </c>
      <c r="CN65" s="15">
        <v>11189.1787</v>
      </c>
      <c r="CO65" s="15">
        <v>10828.8763</v>
      </c>
      <c r="CP65" s="15">
        <v>9699.2073</v>
      </c>
      <c r="CQ65" s="15">
        <v>9795.3955000000005</v>
      </c>
      <c r="CR65" s="15">
        <v>9882.8042000000005</v>
      </c>
      <c r="CS65" s="15">
        <v>9883.2139000000006</v>
      </c>
      <c r="CT65" s="15">
        <v>10058.6324</v>
      </c>
      <c r="CU65" s="15">
        <v>9651.8493999999992</v>
      </c>
      <c r="CV65" s="15">
        <v>10185.3428</v>
      </c>
      <c r="CW65" s="15">
        <v>10594.332899999999</v>
      </c>
      <c r="CX65" s="15">
        <v>9859.2549999999992</v>
      </c>
      <c r="CY65" s="15">
        <v>9256.8531000000003</v>
      </c>
      <c r="CZ65" s="15">
        <v>8877.7850999999991</v>
      </c>
      <c r="DA65" s="15">
        <v>8676.7530999999999</v>
      </c>
      <c r="DB65" s="15">
        <v>7761.8467000000001</v>
      </c>
      <c r="DC65" s="15">
        <v>7996.7725</v>
      </c>
      <c r="DD65" s="15">
        <v>8416.0612999999994</v>
      </c>
      <c r="DE65" s="15">
        <v>8801.3955000000005</v>
      </c>
      <c r="DF65" s="15">
        <v>8612.3651000000009</v>
      </c>
      <c r="DG65" s="15">
        <v>8333.4964</v>
      </c>
      <c r="DH65" s="15">
        <v>8412.5774000000001</v>
      </c>
      <c r="DI65" s="15">
        <v>8403.8811999999998</v>
      </c>
      <c r="DJ65" s="15">
        <v>8491.2510000000002</v>
      </c>
      <c r="DK65" s="15">
        <v>8068.0536000000002</v>
      </c>
      <c r="DL65" s="15">
        <v>8836.5877</v>
      </c>
      <c r="DM65" s="15">
        <v>9293.0740000000005</v>
      </c>
      <c r="DN65" s="15">
        <v>9815.1260999999995</v>
      </c>
      <c r="DO65" s="15">
        <v>9744.0969999999998</v>
      </c>
      <c r="DP65" s="15">
        <v>9823.3618000000006</v>
      </c>
      <c r="DQ65" s="15">
        <v>9525.5228000000006</v>
      </c>
    </row>
    <row r="66" spans="1:121" hidden="1" x14ac:dyDescent="0.3">
      <c r="A66" t="s">
        <v>508</v>
      </c>
      <c r="B66" s="15">
        <v>1.25</v>
      </c>
      <c r="C66" s="15">
        <v>1.5389999999999999</v>
      </c>
      <c r="D66" s="15">
        <v>1.1399999999999999</v>
      </c>
      <c r="E66" s="15">
        <v>1.026</v>
      </c>
      <c r="F66" s="15">
        <v>0.91200000000000003</v>
      </c>
      <c r="G66" s="15">
        <v>0.85499999999999998</v>
      </c>
      <c r="H66" s="15">
        <v>1.3680000000000001</v>
      </c>
      <c r="I66" s="15">
        <v>0.91200000000000003</v>
      </c>
      <c r="J66" s="15">
        <v>1.1399999999999999</v>
      </c>
      <c r="K66" s="15">
        <v>0.85499999999999998</v>
      </c>
      <c r="L66" s="15">
        <v>0.79800000000000004</v>
      </c>
      <c r="M66" s="15">
        <v>0.79800000000000004</v>
      </c>
      <c r="N66" s="15">
        <v>0.68400000000000005</v>
      </c>
      <c r="O66" s="15">
        <v>0.91200000000000003</v>
      </c>
      <c r="P66" s="15">
        <v>0.56999999999999995</v>
      </c>
      <c r="Q66" s="15">
        <v>0.68400000000000005</v>
      </c>
      <c r="R66" s="15">
        <v>0.627</v>
      </c>
      <c r="S66" s="15">
        <v>0.51300000000000001</v>
      </c>
      <c r="T66" s="15">
        <v>0.45600000000000002</v>
      </c>
      <c r="U66" s="15">
        <v>0.39900000000000002</v>
      </c>
      <c r="V66" s="15">
        <v>0.74099999999999999</v>
      </c>
      <c r="W66" s="15">
        <v>0.627</v>
      </c>
      <c r="X66" s="15">
        <v>0.45600000000000002</v>
      </c>
      <c r="Y66" s="15">
        <v>0.28499999999999998</v>
      </c>
      <c r="Z66" s="15">
        <v>0.28499999999999998</v>
      </c>
      <c r="AA66" s="15">
        <v>0.28499999999999998</v>
      </c>
      <c r="AB66" s="15">
        <v>0.45600000000000002</v>
      </c>
      <c r="AC66" s="15">
        <v>0.51300000000000001</v>
      </c>
      <c r="AD66" s="15">
        <v>0.74099999999999999</v>
      </c>
      <c r="AE66" s="15">
        <v>0.26100000000000001</v>
      </c>
      <c r="AF66" s="15">
        <v>0.68689999999999996</v>
      </c>
      <c r="AG66" s="15">
        <v>0.93220000000000003</v>
      </c>
      <c r="AH66" s="15">
        <v>1.2265999999999999</v>
      </c>
      <c r="AI66" s="15">
        <v>1.2265999999999999</v>
      </c>
      <c r="AJ66" s="15">
        <v>1.2265999999999999</v>
      </c>
      <c r="AK66" s="15">
        <v>3201.0387999999998</v>
      </c>
      <c r="AL66" s="15">
        <v>2954.1015000000002</v>
      </c>
      <c r="AM66" s="15">
        <v>3892.2748000000001</v>
      </c>
      <c r="AN66" s="15">
        <v>4761.4603999999999</v>
      </c>
      <c r="AO66" s="15">
        <v>5583.3807999999999</v>
      </c>
      <c r="AP66" s="15">
        <v>6127.2802000000001</v>
      </c>
      <c r="AQ66" s="15">
        <v>5137.6986999999999</v>
      </c>
      <c r="AR66" s="15">
        <v>4299.0788000000002</v>
      </c>
      <c r="AS66" s="15">
        <v>4792.1135000000004</v>
      </c>
      <c r="AT66" s="15">
        <v>4335.9412000000002</v>
      </c>
      <c r="AU66" s="15">
        <v>3407.2757999999999</v>
      </c>
      <c r="AV66" s="15">
        <v>2979.5843</v>
      </c>
      <c r="AW66" s="15">
        <v>3883.9364</v>
      </c>
      <c r="AX66" s="15">
        <v>3971.3249999999998</v>
      </c>
      <c r="AY66" s="15">
        <v>4583.4360999999999</v>
      </c>
      <c r="AZ66" s="15">
        <v>3475.4063000000001</v>
      </c>
      <c r="BA66" s="15">
        <v>2694.4160999999999</v>
      </c>
      <c r="BB66" s="15">
        <v>3615.1662000000001</v>
      </c>
      <c r="BC66" s="15">
        <v>4450.6956</v>
      </c>
      <c r="BD66" s="15">
        <v>4658.3518999999997</v>
      </c>
      <c r="BE66" s="15">
        <v>7705.9574000000002</v>
      </c>
      <c r="BF66" s="15">
        <v>7480.1166999999996</v>
      </c>
      <c r="BG66" s="15">
        <v>5456.2843000000003</v>
      </c>
      <c r="BH66" s="15">
        <v>7018.4336999999996</v>
      </c>
      <c r="BI66" s="15">
        <v>9352.4542000000001</v>
      </c>
      <c r="BJ66" s="15">
        <v>10051.5798</v>
      </c>
      <c r="BK66" s="15">
        <v>11654.735199999999</v>
      </c>
      <c r="BL66" s="15">
        <v>13996.606400000001</v>
      </c>
      <c r="BM66" s="15">
        <v>13171.8495</v>
      </c>
      <c r="BN66" s="15">
        <v>12192.1446</v>
      </c>
      <c r="BO66" s="15">
        <v>12314.111500000001</v>
      </c>
      <c r="BP66" s="15">
        <v>12278.968500000001</v>
      </c>
      <c r="BQ66" s="15">
        <v>10526.3542</v>
      </c>
      <c r="BR66" s="15">
        <v>10617.7654</v>
      </c>
      <c r="BS66" s="15">
        <v>10835.745999999999</v>
      </c>
      <c r="BT66" s="15">
        <v>8502.6486000000004</v>
      </c>
      <c r="BU66" s="15">
        <v>8587.1118999999999</v>
      </c>
      <c r="BV66" s="15">
        <v>7964.4467999999997</v>
      </c>
      <c r="BW66" s="15">
        <v>6482.5657000000001</v>
      </c>
      <c r="BX66" s="15">
        <v>6294.8501999999999</v>
      </c>
      <c r="BY66" s="15">
        <v>6450.8037000000004</v>
      </c>
      <c r="BZ66" s="15">
        <v>5344.9516000000003</v>
      </c>
      <c r="CA66" s="15">
        <v>5559.6268</v>
      </c>
      <c r="CB66" s="15">
        <v>4622.3716999999997</v>
      </c>
      <c r="CC66" s="15">
        <v>5048.3967000000002</v>
      </c>
      <c r="CD66" s="15">
        <v>5907.5472</v>
      </c>
      <c r="CE66" s="15">
        <v>4863.7578999999996</v>
      </c>
      <c r="CF66" s="15">
        <v>5351.6759000000002</v>
      </c>
      <c r="CG66" s="15">
        <v>6400.6044000000002</v>
      </c>
      <c r="CH66" s="15">
        <v>4160.0361000000003</v>
      </c>
      <c r="CI66" s="15">
        <v>3696.2242000000001</v>
      </c>
      <c r="CJ66" s="15">
        <v>3605.1190999999999</v>
      </c>
      <c r="CK66" s="15">
        <v>2725.3838999999998</v>
      </c>
      <c r="CL66" s="15">
        <v>2463.5848999999998</v>
      </c>
      <c r="CM66" s="15">
        <v>2779.6133</v>
      </c>
      <c r="CN66" s="15">
        <v>2937.6273999999999</v>
      </c>
      <c r="CO66" s="15">
        <v>3512.2244999999998</v>
      </c>
      <c r="CP66" s="15">
        <v>3624.5459999999998</v>
      </c>
      <c r="CQ66" s="15">
        <v>4459.1253999999999</v>
      </c>
      <c r="CR66" s="15">
        <v>2911.8654999999999</v>
      </c>
      <c r="CS66" s="15">
        <v>3406.8825999999999</v>
      </c>
      <c r="CT66" s="15">
        <v>4038.2118</v>
      </c>
      <c r="CU66" s="15">
        <v>5255.2897999999996</v>
      </c>
      <c r="CV66" s="15">
        <v>4772.5264999999999</v>
      </c>
      <c r="CW66" s="15">
        <v>5270.4764999999998</v>
      </c>
      <c r="CX66" s="15">
        <v>6377.8697000000002</v>
      </c>
      <c r="CY66" s="15">
        <v>4672.4438</v>
      </c>
      <c r="CZ66" s="15">
        <v>3894.6118999999999</v>
      </c>
      <c r="DA66" s="15">
        <v>4068.8391999999999</v>
      </c>
      <c r="DB66" s="15">
        <v>2903.6505999999999</v>
      </c>
      <c r="DC66" s="15">
        <v>3058.7354999999998</v>
      </c>
      <c r="DD66" s="15">
        <v>2997.3723</v>
      </c>
      <c r="DE66" s="15">
        <v>2000.8219999999999</v>
      </c>
      <c r="DF66" s="15">
        <v>1666.2526</v>
      </c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</row>
    <row r="67" spans="1:121" x14ac:dyDescent="0.3">
      <c r="A67" t="s">
        <v>509</v>
      </c>
      <c r="B67" s="15">
        <v>18236.240000000002</v>
      </c>
      <c r="C67" s="15">
        <v>16328.595300000001</v>
      </c>
      <c r="D67" s="15">
        <v>17594.945899999999</v>
      </c>
      <c r="E67" s="15">
        <v>18797.206699999999</v>
      </c>
      <c r="F67" s="15">
        <v>16999.501199999999</v>
      </c>
      <c r="G67" s="15">
        <v>16548.003700000001</v>
      </c>
      <c r="H67" s="15">
        <v>15880.661899999999</v>
      </c>
      <c r="I67" s="15">
        <v>15888.9962</v>
      </c>
      <c r="J67" s="15">
        <v>16863.849699999999</v>
      </c>
      <c r="K67" s="15">
        <v>16230.622100000001</v>
      </c>
      <c r="L67" s="15">
        <v>16505.5762</v>
      </c>
      <c r="M67" s="15">
        <v>14580.8977</v>
      </c>
      <c r="N67" s="15">
        <v>14380.9311</v>
      </c>
      <c r="O67" s="15">
        <v>12897.845499999999</v>
      </c>
      <c r="P67" s="15">
        <v>14080.9853</v>
      </c>
      <c r="Q67" s="15">
        <v>16572.2366</v>
      </c>
      <c r="R67" s="15">
        <v>16472.253199999999</v>
      </c>
      <c r="S67" s="15">
        <v>14889.1839</v>
      </c>
      <c r="T67" s="15">
        <v>15572.4033</v>
      </c>
      <c r="U67" s="15">
        <v>15789.033799999999</v>
      </c>
      <c r="V67" s="15">
        <v>15689.050499999999</v>
      </c>
      <c r="W67" s="15">
        <v>16122.3151</v>
      </c>
      <c r="X67" s="15">
        <v>17305.451400000002</v>
      </c>
      <c r="Y67" s="15">
        <v>16913.8586</v>
      </c>
      <c r="Z67" s="15">
        <v>14797.543299999999</v>
      </c>
      <c r="AA67" s="15">
        <v>13997.676100000001</v>
      </c>
      <c r="AB67" s="15">
        <v>12539.596799999999</v>
      </c>
      <c r="AC67" s="15">
        <v>13891.6698</v>
      </c>
      <c r="AD67" s="15">
        <v>14805.7844</v>
      </c>
      <c r="AE67" s="15">
        <v>11746.3398</v>
      </c>
      <c r="AF67" s="15">
        <v>12889.027700000001</v>
      </c>
      <c r="AG67" s="15">
        <v>12004.373900000001</v>
      </c>
      <c r="AH67" s="15">
        <v>15371.0049</v>
      </c>
      <c r="AI67" s="15">
        <v>15383.291800000001</v>
      </c>
      <c r="AJ67" s="15">
        <v>15112.9784</v>
      </c>
      <c r="AK67" s="15">
        <v>14105.4465</v>
      </c>
      <c r="AL67" s="15">
        <v>14412.6209</v>
      </c>
      <c r="AM67" s="15">
        <v>11476.034</v>
      </c>
      <c r="AN67" s="15">
        <v>13479.8246</v>
      </c>
      <c r="AO67" s="15">
        <v>15801.049000000001</v>
      </c>
      <c r="AP67" s="15">
        <v>16808.580900000001</v>
      </c>
      <c r="AQ67" s="15">
        <v>16771.735400000001</v>
      </c>
      <c r="AR67" s="15">
        <v>16034.516299999999</v>
      </c>
      <c r="AS67" s="15">
        <v>14867.252699999999</v>
      </c>
      <c r="AT67" s="15">
        <v>15936.2204</v>
      </c>
      <c r="AU67" s="15">
        <v>13687.701999999999</v>
      </c>
      <c r="AV67" s="15">
        <v>12065.8199</v>
      </c>
      <c r="AW67" s="15">
        <v>11795.5062</v>
      </c>
      <c r="AX67" s="15">
        <v>12606.4473</v>
      </c>
      <c r="AY67" s="15">
        <v>14818.1047</v>
      </c>
      <c r="AZ67" s="15">
        <v>14252.903399999999</v>
      </c>
      <c r="BA67" s="15">
        <v>16317.117</v>
      </c>
      <c r="BB67" s="15">
        <v>13613.980100000001</v>
      </c>
      <c r="BC67" s="15">
        <v>14191.6168</v>
      </c>
      <c r="BD67" s="15">
        <v>15079.83</v>
      </c>
      <c r="BE67" s="15">
        <v>14277.6266</v>
      </c>
      <c r="BF67" s="15">
        <v>15272.882900000001</v>
      </c>
      <c r="BG67" s="15">
        <v>13786.142099999999</v>
      </c>
      <c r="BH67" s="15">
        <v>14425.371800000001</v>
      </c>
      <c r="BI67" s="15">
        <v>16219.3277</v>
      </c>
      <c r="BJ67" s="15">
        <v>14155.0496</v>
      </c>
      <c r="BK67" s="15">
        <v>12127.6337</v>
      </c>
      <c r="BL67" s="15">
        <v>3489.6129000000001</v>
      </c>
      <c r="BM67" s="15">
        <v>6205.3320999999996</v>
      </c>
      <c r="BN67" s="15">
        <v>7372.6718000000001</v>
      </c>
      <c r="BO67" s="15">
        <v>7802.7443000000003</v>
      </c>
      <c r="BP67" s="15">
        <v>7323.5205999999998</v>
      </c>
      <c r="BQ67" s="15">
        <v>7569.2763000000004</v>
      </c>
      <c r="BR67" s="15">
        <v>6377.3611000000001</v>
      </c>
      <c r="BS67" s="15">
        <v>5357.4748</v>
      </c>
      <c r="BT67" s="15">
        <v>7913.3343000000004</v>
      </c>
      <c r="BU67" s="15">
        <v>9523.0342999999993</v>
      </c>
      <c r="BV67" s="15">
        <v>15230.5888</v>
      </c>
      <c r="BW67" s="15">
        <v>19003.081999999999</v>
      </c>
      <c r="BX67" s="15">
        <v>19043.688099999999</v>
      </c>
      <c r="BY67" s="15">
        <v>19305.942299999999</v>
      </c>
      <c r="BZ67" s="15">
        <v>20355.581900000001</v>
      </c>
      <c r="CA67" s="15">
        <v>23926.580999999998</v>
      </c>
      <c r="CB67" s="15">
        <v>21002.323</v>
      </c>
      <c r="CC67" s="15">
        <v>21123.441900000002</v>
      </c>
      <c r="CD67" s="15">
        <v>25763.7395</v>
      </c>
      <c r="CE67" s="15">
        <v>29859.5969</v>
      </c>
      <c r="CF67" s="15">
        <v>30767.490099999999</v>
      </c>
      <c r="CG67" s="15">
        <v>31292.761200000001</v>
      </c>
      <c r="CH67" s="15">
        <v>37000.702799999999</v>
      </c>
      <c r="CI67" s="15">
        <v>39785.193700000003</v>
      </c>
      <c r="CJ67" s="15">
        <v>41316.782500000001</v>
      </c>
      <c r="CK67" s="15">
        <v>47062.138299999999</v>
      </c>
      <c r="CL67" s="15">
        <v>57647.188999999998</v>
      </c>
      <c r="CM67" s="15">
        <v>48236.058400000002</v>
      </c>
      <c r="CN67" s="15">
        <v>47568.228499999997</v>
      </c>
      <c r="CO67" s="15">
        <v>47579.859199999999</v>
      </c>
      <c r="CP67" s="15">
        <v>40975.836600000002</v>
      </c>
      <c r="CQ67" s="15">
        <v>52968.985500000003</v>
      </c>
      <c r="CR67" s="15">
        <v>51328.090400000001</v>
      </c>
      <c r="CS67" s="15">
        <v>50371.678699999997</v>
      </c>
      <c r="CT67" s="15">
        <v>50966.0913</v>
      </c>
      <c r="CU67" s="15">
        <v>48010.989399999999</v>
      </c>
      <c r="CV67" s="15">
        <v>44980.988100000002</v>
      </c>
      <c r="CW67" s="15">
        <v>43396.057399999998</v>
      </c>
      <c r="CX67" s="15">
        <v>41336.286200000002</v>
      </c>
      <c r="CY67" s="15">
        <v>42715.104500000001</v>
      </c>
      <c r="CZ67" s="15">
        <v>47561.753799999999</v>
      </c>
      <c r="DA67" s="15">
        <v>51165.924599999998</v>
      </c>
      <c r="DB67" s="15">
        <v>53407.504200000003</v>
      </c>
      <c r="DC67" s="15">
        <v>49814.080399999999</v>
      </c>
      <c r="DD67" s="15">
        <v>45318.6685</v>
      </c>
      <c r="DE67" s="15">
        <v>41414.768300000003</v>
      </c>
      <c r="DF67" s="15">
        <v>40767.312899999997</v>
      </c>
      <c r="DG67" s="15">
        <v>44188.113400000002</v>
      </c>
      <c r="DH67" s="15">
        <v>50483.48</v>
      </c>
      <c r="DI67" s="15">
        <v>52745.192799999997</v>
      </c>
      <c r="DJ67" s="15">
        <v>52766.749199999998</v>
      </c>
      <c r="DK67" s="15">
        <v>49979.943500000001</v>
      </c>
      <c r="DL67" s="15">
        <v>51537.975299999998</v>
      </c>
      <c r="DM67" s="15">
        <v>46379.2399</v>
      </c>
      <c r="DN67" s="15">
        <v>41557.524700000002</v>
      </c>
      <c r="DO67" s="15">
        <v>40959.789199999999</v>
      </c>
      <c r="DP67" s="15">
        <v>40512.430699999997</v>
      </c>
      <c r="DQ67" s="15">
        <v>39772.245000000003</v>
      </c>
    </row>
    <row r="68" spans="1:121" hidden="1" x14ac:dyDescent="0.3">
      <c r="A68" t="s">
        <v>510</v>
      </c>
      <c r="B68" s="15">
        <v>3209.07</v>
      </c>
      <c r="C68" s="15">
        <v>3422.3114</v>
      </c>
      <c r="D68" s="15">
        <v>3340.0275999999999</v>
      </c>
      <c r="E68" s="15">
        <v>3192.8438999999998</v>
      </c>
      <c r="F68" s="15">
        <v>3700.4539</v>
      </c>
      <c r="G68" s="15">
        <v>3884.7233000000001</v>
      </c>
      <c r="H68" s="15">
        <v>3913.6965</v>
      </c>
      <c r="I68" s="15">
        <v>3855.7501000000002</v>
      </c>
      <c r="J68" s="15">
        <v>4276.4405999999999</v>
      </c>
      <c r="K68" s="15">
        <v>4311.2084000000004</v>
      </c>
      <c r="L68" s="15">
        <v>4498.9546</v>
      </c>
      <c r="M68" s="15">
        <v>4676.2704000000003</v>
      </c>
      <c r="N68" s="15">
        <v>4618.3240999999998</v>
      </c>
      <c r="O68" s="15">
        <v>4459.5510999999997</v>
      </c>
      <c r="P68" s="15">
        <v>4154.7533000000003</v>
      </c>
      <c r="Q68" s="15">
        <v>4162.8657999999996</v>
      </c>
      <c r="R68" s="15">
        <v>4087.5355</v>
      </c>
      <c r="S68" s="15">
        <v>4238.1959999999999</v>
      </c>
      <c r="T68" s="15">
        <v>4206.9049999999997</v>
      </c>
      <c r="U68" s="15">
        <v>4073.6284000000001</v>
      </c>
      <c r="V68" s="15">
        <v>3846.4787000000001</v>
      </c>
      <c r="W68" s="15">
        <v>4308.8905999999997</v>
      </c>
      <c r="X68" s="15">
        <v>4345.9763000000003</v>
      </c>
      <c r="Y68" s="15">
        <v>4443.3261000000002</v>
      </c>
      <c r="Z68" s="15">
        <v>4284.5531000000001</v>
      </c>
      <c r="AA68" s="15">
        <v>4350.6120000000001</v>
      </c>
      <c r="AB68" s="15">
        <v>4533.7223999999997</v>
      </c>
      <c r="AC68" s="15">
        <v>5318.3159999999998</v>
      </c>
      <c r="AD68" s="15">
        <v>4999.6111000000001</v>
      </c>
      <c r="AE68" s="15">
        <v>5318.3159999999998</v>
      </c>
      <c r="AF68" s="15">
        <v>5010.0414000000001</v>
      </c>
      <c r="AG68" s="15">
        <v>5212.8536000000004</v>
      </c>
      <c r="AH68" s="15">
        <v>5565.1674999999996</v>
      </c>
      <c r="AI68" s="15">
        <v>5794.6350000000002</v>
      </c>
      <c r="AJ68" s="15">
        <v>6317.3110999999999</v>
      </c>
      <c r="AK68" s="15">
        <v>6226.9147999999996</v>
      </c>
      <c r="AL68" s="15">
        <v>6783.1997000000001</v>
      </c>
      <c r="AM68" s="15">
        <v>6773.9282999999996</v>
      </c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</row>
    <row r="69" spans="1:121" x14ac:dyDescent="0.3">
      <c r="A69" t="s">
        <v>511</v>
      </c>
      <c r="B69" s="15">
        <v>660.33</v>
      </c>
      <c r="C69" s="15">
        <v>686.82659999999998</v>
      </c>
      <c r="D69" s="15">
        <v>663.26980000000003</v>
      </c>
      <c r="E69" s="15">
        <v>667.68669999999997</v>
      </c>
      <c r="F69" s="15">
        <v>655.04179999999997</v>
      </c>
      <c r="G69" s="15">
        <v>628.16430000000003</v>
      </c>
      <c r="H69" s="15">
        <v>606.66240000000005</v>
      </c>
      <c r="I69" s="15">
        <v>619.71709999999996</v>
      </c>
      <c r="J69" s="15">
        <v>604.35860000000002</v>
      </c>
      <c r="K69" s="15">
        <v>617.41330000000005</v>
      </c>
      <c r="L69" s="15">
        <v>608.19820000000004</v>
      </c>
      <c r="M69" s="15">
        <v>551.37159999999994</v>
      </c>
      <c r="N69" s="15">
        <v>550.6037</v>
      </c>
      <c r="O69" s="15">
        <v>602.0548</v>
      </c>
      <c r="P69" s="15">
        <v>617.41330000000005</v>
      </c>
      <c r="Q69" s="15">
        <v>633.53980000000001</v>
      </c>
      <c r="R69" s="15">
        <v>619.71709999999996</v>
      </c>
      <c r="S69" s="15">
        <v>670.40030000000002</v>
      </c>
      <c r="T69" s="15">
        <v>678.07960000000003</v>
      </c>
      <c r="U69" s="15">
        <v>622.78880000000004</v>
      </c>
      <c r="V69" s="15">
        <v>602.82270000000005</v>
      </c>
      <c r="W69" s="15">
        <v>582.85659999999996</v>
      </c>
      <c r="X69" s="15">
        <v>594.37549999999999</v>
      </c>
      <c r="Y69" s="15">
        <v>655.04179999999997</v>
      </c>
      <c r="Z69" s="15">
        <v>656.57759999999996</v>
      </c>
      <c r="AA69" s="15">
        <v>651.9701</v>
      </c>
      <c r="AB69" s="15">
        <v>631.23599999999999</v>
      </c>
      <c r="AC69" s="15">
        <v>648.13040000000001</v>
      </c>
      <c r="AD69" s="15">
        <v>666.5607</v>
      </c>
      <c r="AE69" s="15">
        <v>668.09649999999999</v>
      </c>
      <c r="AF69" s="15">
        <v>689.59849999999994</v>
      </c>
      <c r="AG69" s="15">
        <v>694.97400000000005</v>
      </c>
      <c r="AH69" s="15">
        <v>698.81359999999995</v>
      </c>
      <c r="AI69" s="15">
        <v>693.43809999999996</v>
      </c>
      <c r="AJ69" s="15">
        <v>678.07960000000003</v>
      </c>
      <c r="AK69" s="15">
        <v>820.19209999999998</v>
      </c>
      <c r="AL69" s="15">
        <v>866.76350000000002</v>
      </c>
      <c r="AM69" s="15">
        <v>878.49980000000005</v>
      </c>
      <c r="AN69" s="15">
        <v>895.47280000000001</v>
      </c>
      <c r="AO69" s="15">
        <v>948.83360000000005</v>
      </c>
      <c r="AP69" s="15">
        <v>1028.7282</v>
      </c>
      <c r="AQ69" s="15">
        <v>1119.3816999999999</v>
      </c>
      <c r="AR69" s="15">
        <v>1125.8897999999999</v>
      </c>
      <c r="AS69" s="15">
        <v>1097.4748</v>
      </c>
      <c r="AT69" s="15">
        <v>1102.9294</v>
      </c>
      <c r="AU69" s="15">
        <v>1066.9287999999999</v>
      </c>
      <c r="AV69" s="15">
        <v>1107.8987</v>
      </c>
      <c r="AW69" s="15">
        <v>1045.3117999999999</v>
      </c>
      <c r="AX69" s="15">
        <v>1186.9558999999999</v>
      </c>
      <c r="AY69" s="15">
        <v>1390.5186000000001</v>
      </c>
      <c r="AZ69" s="15">
        <v>1474.5677000000001</v>
      </c>
      <c r="BA69" s="15">
        <v>1567.6319000000001</v>
      </c>
      <c r="BB69" s="15">
        <v>1575.7965999999999</v>
      </c>
      <c r="BC69" s="15">
        <v>1605.7339999999999</v>
      </c>
      <c r="BD69" s="15">
        <v>1650.6402</v>
      </c>
      <c r="BE69" s="15">
        <v>1713.2366</v>
      </c>
      <c r="BF69" s="15">
        <v>1800.3271999999999</v>
      </c>
      <c r="BG69" s="15">
        <v>1828.9038</v>
      </c>
      <c r="BH69" s="15">
        <v>1906.4690000000001</v>
      </c>
      <c r="BI69" s="15">
        <v>2003.9139</v>
      </c>
      <c r="BJ69" s="15">
        <v>2132.018</v>
      </c>
      <c r="BK69" s="15">
        <v>2156.8020000000001</v>
      </c>
      <c r="BL69" s="15">
        <v>1600.9779000000001</v>
      </c>
      <c r="BM69" s="15">
        <v>1735.6714999999999</v>
      </c>
      <c r="BN69" s="15">
        <v>1732.2615000000001</v>
      </c>
      <c r="BO69" s="15">
        <v>1820.9205999999999</v>
      </c>
      <c r="BP69" s="15">
        <v>1875.48</v>
      </c>
      <c r="BQ69" s="15">
        <v>1906.1695999999999</v>
      </c>
      <c r="BR69" s="15">
        <v>1928.3344</v>
      </c>
      <c r="BS69" s="15">
        <v>2016.9935</v>
      </c>
      <c r="BT69" s="15">
        <v>2172.1468</v>
      </c>
      <c r="BU69" s="15">
        <v>2242.0511000000001</v>
      </c>
      <c r="BV69" s="15">
        <v>2427.8487</v>
      </c>
      <c r="BW69" s="15">
        <v>2466.1428000000001</v>
      </c>
      <c r="BX69" s="15">
        <v>2569.5369999999998</v>
      </c>
      <c r="BY69" s="15">
        <v>2815.3344000000002</v>
      </c>
      <c r="BZ69" s="15">
        <v>2856.6451999999999</v>
      </c>
      <c r="CA69" s="15">
        <v>3156.1489000000001</v>
      </c>
      <c r="CB69" s="15">
        <v>3659.2851999999998</v>
      </c>
      <c r="CC69" s="15">
        <v>3780.1214</v>
      </c>
      <c r="CD69" s="15">
        <v>3693.4841000000001</v>
      </c>
      <c r="CE69" s="15">
        <v>4178.0613999999996</v>
      </c>
      <c r="CF69" s="15">
        <v>4005.5160999999998</v>
      </c>
      <c r="CG69" s="15">
        <v>4244.6145999999999</v>
      </c>
      <c r="CH69" s="15">
        <v>3887.1993000000002</v>
      </c>
      <c r="CI69" s="15">
        <v>4150.9471000000003</v>
      </c>
      <c r="CJ69" s="15">
        <v>4206.1453000000001</v>
      </c>
      <c r="CK69" s="15">
        <v>4033.627</v>
      </c>
      <c r="CL69" s="15">
        <v>3878.5147999999999</v>
      </c>
      <c r="CM69" s="15">
        <v>3297.1469999999999</v>
      </c>
      <c r="CN69" s="15">
        <v>3444.5360000000001</v>
      </c>
      <c r="CO69" s="15">
        <v>3329.9000999999998</v>
      </c>
      <c r="CP69" s="15">
        <v>2928.6743999999999</v>
      </c>
      <c r="CQ69" s="15">
        <v>2988.7217999999998</v>
      </c>
      <c r="CR69" s="15">
        <v>3299.8764000000001</v>
      </c>
      <c r="CS69" s="15">
        <v>3190.6993000000002</v>
      </c>
      <c r="CT69" s="15">
        <v>3821.1968000000002</v>
      </c>
      <c r="CU69" s="15">
        <v>4025.9038</v>
      </c>
      <c r="CV69" s="15">
        <v>4012.2566999999999</v>
      </c>
      <c r="CW69" s="15">
        <v>4050.4686000000002</v>
      </c>
      <c r="CX69" s="15">
        <v>3777.5259999999998</v>
      </c>
      <c r="CY69" s="15">
        <v>3851.2204999999999</v>
      </c>
      <c r="CZ69" s="15">
        <v>3873.0558999999998</v>
      </c>
      <c r="DA69" s="15">
        <v>3946.0590999999999</v>
      </c>
      <c r="DB69" s="15">
        <v>3674.2130999999999</v>
      </c>
      <c r="DC69" s="15">
        <v>3350.8595</v>
      </c>
      <c r="DD69" s="15">
        <v>3574.0594000000001</v>
      </c>
      <c r="DE69" s="15">
        <v>3991.8436999999999</v>
      </c>
      <c r="DF69" s="15">
        <v>3840.1822999999999</v>
      </c>
      <c r="DG69" s="15">
        <v>3637.0131999999999</v>
      </c>
      <c r="DH69" s="15">
        <v>3771.5054</v>
      </c>
      <c r="DI69" s="15">
        <v>3560.7741000000001</v>
      </c>
      <c r="DJ69" s="15">
        <v>3520.6042000000002</v>
      </c>
      <c r="DK69" s="15">
        <v>3651.4078</v>
      </c>
      <c r="DL69" s="15">
        <v>3884.8443000000002</v>
      </c>
      <c r="DM69" s="15">
        <v>3930.9551999999999</v>
      </c>
      <c r="DN69" s="15">
        <v>4161.5096999999996</v>
      </c>
      <c r="DO69" s="15">
        <v>3809.9140000000002</v>
      </c>
      <c r="DP69" s="15">
        <v>3662.9355</v>
      </c>
      <c r="DQ69" s="15">
        <v>3403.5616</v>
      </c>
    </row>
    <row r="70" spans="1:121" x14ac:dyDescent="0.3">
      <c r="A70" t="s">
        <v>512</v>
      </c>
      <c r="B70" s="15">
        <v>551.4</v>
      </c>
      <c r="C70" s="15">
        <v>567.21130000000005</v>
      </c>
      <c r="D70" s="15">
        <v>511.50299999999999</v>
      </c>
      <c r="E70" s="15">
        <v>541.88940000000002</v>
      </c>
      <c r="F70" s="15">
        <v>544.36059999999998</v>
      </c>
      <c r="G70" s="15">
        <v>466.59480000000002</v>
      </c>
      <c r="H70" s="15">
        <v>352.53829999999999</v>
      </c>
      <c r="I70" s="15">
        <v>331.80070000000001</v>
      </c>
      <c r="J70" s="15">
        <v>259.21929999999998</v>
      </c>
      <c r="K70" s="15">
        <v>274.77249999999998</v>
      </c>
      <c r="L70" s="15">
        <v>269.5881</v>
      </c>
      <c r="M70" s="15">
        <v>362.90710000000001</v>
      </c>
      <c r="N70" s="15">
        <v>331.80070000000001</v>
      </c>
      <c r="O70" s="15">
        <v>321.43200000000002</v>
      </c>
      <c r="P70" s="15">
        <v>378.46019999999999</v>
      </c>
      <c r="Q70" s="15">
        <v>394.01339999999999</v>
      </c>
      <c r="R70" s="15">
        <v>336.14690000000002</v>
      </c>
      <c r="S70" s="15">
        <v>378.8322</v>
      </c>
      <c r="T70" s="15">
        <v>373.49650000000003</v>
      </c>
      <c r="U70" s="15">
        <v>346.72239999999999</v>
      </c>
      <c r="V70" s="15">
        <v>325.38560000000001</v>
      </c>
      <c r="W70" s="15">
        <v>288.04629999999997</v>
      </c>
      <c r="X70" s="15">
        <v>304.04880000000003</v>
      </c>
      <c r="Y70" s="15">
        <v>373.39330000000001</v>
      </c>
      <c r="Z70" s="15">
        <v>517.41639999999995</v>
      </c>
      <c r="AA70" s="15">
        <v>458.74029999999999</v>
      </c>
      <c r="AB70" s="15">
        <v>458.43819999999999</v>
      </c>
      <c r="AC70" s="15">
        <v>391.34960000000001</v>
      </c>
      <c r="AD70" s="15">
        <v>335.44260000000003</v>
      </c>
      <c r="AE70" s="15">
        <v>313.08730000000003</v>
      </c>
      <c r="AF70" s="15">
        <v>363.4049</v>
      </c>
      <c r="AG70" s="15">
        <v>341.04149999999998</v>
      </c>
      <c r="AH70" s="15">
        <v>324.26900000000001</v>
      </c>
      <c r="AI70" s="15">
        <v>296.31470000000002</v>
      </c>
      <c r="AJ70" s="15">
        <v>352.22320000000002</v>
      </c>
      <c r="AK70" s="15">
        <v>385.76819999999998</v>
      </c>
      <c r="AL70" s="15">
        <v>352.28539999999998</v>
      </c>
      <c r="AM70" s="15">
        <v>329.91809999999998</v>
      </c>
      <c r="AN70" s="15">
        <v>324.3263</v>
      </c>
      <c r="AO70" s="15">
        <v>329.91809999999998</v>
      </c>
      <c r="AP70" s="15">
        <v>329.91809999999998</v>
      </c>
      <c r="AQ70" s="15">
        <v>357.87729999999999</v>
      </c>
      <c r="AR70" s="15">
        <v>374.65280000000001</v>
      </c>
      <c r="AS70" s="15">
        <v>380.24459999999999</v>
      </c>
      <c r="AT70" s="15">
        <v>475.3057</v>
      </c>
      <c r="AU70" s="15">
        <v>464.12209999999999</v>
      </c>
      <c r="AV70" s="15">
        <v>453.66480000000001</v>
      </c>
      <c r="AW70" s="15">
        <v>371.18029999999999</v>
      </c>
      <c r="AX70" s="15">
        <v>388.85559999999998</v>
      </c>
      <c r="AY70" s="15">
        <v>418.3143</v>
      </c>
      <c r="AZ70" s="15">
        <v>400.60770000000002</v>
      </c>
      <c r="BA70" s="15">
        <v>430.0641</v>
      </c>
      <c r="BB70" s="15">
        <v>424.1728</v>
      </c>
      <c r="BC70" s="15">
        <v>412.68729999999999</v>
      </c>
      <c r="BD70" s="15">
        <v>365.93419999999998</v>
      </c>
      <c r="BE70" s="15">
        <v>360.03199999999998</v>
      </c>
      <c r="BF70" s="15">
        <v>377.73849999999999</v>
      </c>
      <c r="BG70" s="15">
        <v>360.03750000000002</v>
      </c>
      <c r="BH70" s="15">
        <v>336.42849999999999</v>
      </c>
      <c r="BI70" s="15">
        <v>322.48379999999997</v>
      </c>
      <c r="BJ70" s="15">
        <v>274.70839999999998</v>
      </c>
      <c r="BK70" s="15">
        <v>298.59609999999998</v>
      </c>
      <c r="BL70" s="15">
        <v>220.96109999999999</v>
      </c>
      <c r="BM70" s="15">
        <v>375.58789999999999</v>
      </c>
      <c r="BN70" s="15">
        <v>363.06830000000002</v>
      </c>
      <c r="BO70" s="15">
        <v>300.50740000000002</v>
      </c>
      <c r="BP70" s="15">
        <v>388.15539999999999</v>
      </c>
      <c r="BQ70" s="15">
        <v>438.24</v>
      </c>
      <c r="BR70" s="15">
        <v>350.59199999999998</v>
      </c>
      <c r="BS70" s="15">
        <v>318.38010000000003</v>
      </c>
      <c r="BT70" s="15">
        <v>318.50420000000003</v>
      </c>
      <c r="BU70" s="15">
        <v>570.14980000000003</v>
      </c>
      <c r="BV70" s="15">
        <v>576.93730000000005</v>
      </c>
      <c r="BW70" s="15">
        <v>963.94269999999995</v>
      </c>
      <c r="BX70" s="15">
        <v>1086.5981999999999</v>
      </c>
      <c r="BY70" s="15">
        <v>1058.1493</v>
      </c>
      <c r="BZ70" s="15">
        <v>1254.9852000000001</v>
      </c>
      <c r="CA70" s="15">
        <v>1215.0338999999999</v>
      </c>
      <c r="CB70" s="15">
        <v>1110.4283</v>
      </c>
      <c r="CC70" s="15">
        <v>1297.1943000000001</v>
      </c>
      <c r="CD70" s="15">
        <v>1482.5679</v>
      </c>
      <c r="CE70" s="15">
        <v>1692.0612000000001</v>
      </c>
      <c r="CF70" s="15">
        <v>1651.7739999999999</v>
      </c>
      <c r="CG70" s="15">
        <v>1404.8107</v>
      </c>
      <c r="CH70" s="15">
        <v>1251.1422</v>
      </c>
      <c r="CI70" s="15">
        <v>1531.4319</v>
      </c>
      <c r="CJ70" s="15">
        <v>1661.9949999999999</v>
      </c>
      <c r="CK70" s="15">
        <v>1356.6813999999999</v>
      </c>
      <c r="CL70" s="15">
        <v>1291.2991999999999</v>
      </c>
      <c r="CM70" s="15">
        <v>1038.2747999999999</v>
      </c>
      <c r="CN70" s="15">
        <v>1250.8780999999999</v>
      </c>
      <c r="CO70" s="15">
        <v>1521.2682</v>
      </c>
      <c r="CP70" s="15">
        <v>1317.8490999999999</v>
      </c>
      <c r="CQ70" s="15">
        <v>1407.8885</v>
      </c>
      <c r="CR70" s="15">
        <v>1358.7761</v>
      </c>
      <c r="CS70" s="15">
        <v>1277.1506999999999</v>
      </c>
      <c r="CT70" s="15">
        <v>1561.7554</v>
      </c>
      <c r="CU70" s="15">
        <v>1431.5092999999999</v>
      </c>
      <c r="CV70" s="15">
        <v>1227.9657999999999</v>
      </c>
      <c r="CW70" s="15">
        <v>1244.9011</v>
      </c>
      <c r="CX70" s="15">
        <v>1220.0111999999999</v>
      </c>
      <c r="CY70" s="15">
        <v>1387.3813</v>
      </c>
      <c r="CZ70" s="15">
        <v>1437.5545</v>
      </c>
      <c r="DA70" s="15">
        <v>1588.1641</v>
      </c>
      <c r="DB70" s="15">
        <v>1874.4727</v>
      </c>
      <c r="DC70" s="15">
        <v>1972.5422000000001</v>
      </c>
      <c r="DD70" s="15">
        <v>2203.7318</v>
      </c>
      <c r="DE70" s="15">
        <v>2066.7957000000001</v>
      </c>
      <c r="DF70" s="15">
        <v>2405.62</v>
      </c>
      <c r="DG70" s="15">
        <v>2165.0758000000001</v>
      </c>
      <c r="DH70" s="15">
        <v>2361.1404000000002</v>
      </c>
      <c r="DI70" s="15">
        <v>2444.2022000000002</v>
      </c>
      <c r="DJ70" s="15">
        <v>2935.4135000000001</v>
      </c>
      <c r="DK70" s="15">
        <v>2444.8076999999998</v>
      </c>
      <c r="DL70" s="15">
        <v>2409.3624</v>
      </c>
      <c r="DM70" s="15">
        <v>1989.9849999999999</v>
      </c>
      <c r="DN70" s="15">
        <v>2195.7885000000001</v>
      </c>
      <c r="DO70" s="15">
        <v>2615.3090000000002</v>
      </c>
      <c r="DP70" s="15">
        <v>3008.1212999999998</v>
      </c>
      <c r="DQ70" s="15">
        <v>2337.7815999999998</v>
      </c>
    </row>
    <row r="71" spans="1:121" x14ac:dyDescent="0.3">
      <c r="A71" t="s">
        <v>513</v>
      </c>
      <c r="B71" s="15">
        <v>7905.89</v>
      </c>
      <c r="C71" s="15">
        <v>8142.1692000000003</v>
      </c>
      <c r="D71" s="15">
        <v>9173.7780000000002</v>
      </c>
      <c r="E71" s="15">
        <v>8982.3693000000003</v>
      </c>
      <c r="F71" s="15">
        <v>8910.0288999999993</v>
      </c>
      <c r="G71" s="15">
        <v>9792.2356</v>
      </c>
      <c r="H71" s="15">
        <v>9987.8724999999995</v>
      </c>
      <c r="I71" s="15">
        <v>9602.7955000000002</v>
      </c>
      <c r="J71" s="15">
        <v>11521.564899999999</v>
      </c>
      <c r="K71" s="15">
        <v>11231.820100000001</v>
      </c>
      <c r="L71" s="15">
        <v>11252.3117</v>
      </c>
      <c r="M71" s="15">
        <v>9976.3683000000001</v>
      </c>
      <c r="N71" s="15">
        <v>9277.7726000000002</v>
      </c>
      <c r="O71" s="15">
        <v>9626.4493000000002</v>
      </c>
      <c r="P71" s="15">
        <v>11170.152400000001</v>
      </c>
      <c r="Q71" s="15">
        <v>11056.483</v>
      </c>
      <c r="R71" s="15">
        <v>10927.6531</v>
      </c>
      <c r="S71" s="15">
        <v>10803.2971</v>
      </c>
      <c r="T71" s="15">
        <v>11489.4046</v>
      </c>
      <c r="U71" s="15">
        <v>11514.185799999999</v>
      </c>
      <c r="V71" s="15">
        <v>12171.290499999999</v>
      </c>
      <c r="W71" s="15">
        <v>11839.820900000001</v>
      </c>
      <c r="X71" s="15">
        <v>11725.9377</v>
      </c>
      <c r="Y71" s="15">
        <v>11546.369199999999</v>
      </c>
      <c r="Z71" s="15">
        <v>11471.3164</v>
      </c>
      <c r="AA71" s="15">
        <v>11905.492</v>
      </c>
      <c r="AB71" s="15">
        <v>12626.291300000001</v>
      </c>
      <c r="AC71" s="15">
        <v>13653.963599999999</v>
      </c>
      <c r="AD71" s="15">
        <v>14215.7454</v>
      </c>
      <c r="AE71" s="15">
        <v>14077.143599999999</v>
      </c>
      <c r="AF71" s="15">
        <v>13824.422</v>
      </c>
      <c r="AG71" s="15">
        <v>13841.259400000001</v>
      </c>
      <c r="AH71" s="15">
        <v>15337.3241</v>
      </c>
      <c r="AI71" s="15">
        <v>16104.477000000001</v>
      </c>
      <c r="AJ71" s="15">
        <v>17685.655999999999</v>
      </c>
      <c r="AK71" s="15">
        <v>17539.588800000001</v>
      </c>
      <c r="AL71" s="15">
        <v>18689.971000000001</v>
      </c>
      <c r="AM71" s="15">
        <v>16327.816999999999</v>
      </c>
      <c r="AN71" s="15">
        <v>17118.242999999999</v>
      </c>
      <c r="AO71" s="15">
        <v>16158.361999999999</v>
      </c>
      <c r="AP71" s="15">
        <v>16348.119000000001</v>
      </c>
      <c r="AQ71" s="15">
        <v>16701.5834</v>
      </c>
      <c r="AR71" s="15">
        <v>15360.8495</v>
      </c>
      <c r="AS71" s="15">
        <v>16128.892</v>
      </c>
      <c r="AT71" s="15">
        <v>13298.5738</v>
      </c>
      <c r="AU71" s="15">
        <v>11892.1512</v>
      </c>
      <c r="AV71" s="15">
        <v>11236.474399999999</v>
      </c>
      <c r="AW71" s="15">
        <v>10388.619699999999</v>
      </c>
      <c r="AX71" s="15">
        <v>11222.418</v>
      </c>
      <c r="AY71" s="15">
        <v>11212.2598</v>
      </c>
      <c r="AZ71" s="15">
        <v>11218.5301</v>
      </c>
      <c r="BA71" s="15">
        <v>12662.9355</v>
      </c>
      <c r="BB71" s="15">
        <v>13436.0874</v>
      </c>
      <c r="BC71" s="15">
        <v>14500.1168</v>
      </c>
      <c r="BD71" s="15">
        <v>15391.244500000001</v>
      </c>
      <c r="BE71" s="15">
        <v>16038.0488</v>
      </c>
      <c r="BF71" s="15">
        <v>14930.0227</v>
      </c>
      <c r="BG71" s="15">
        <v>13928.9395</v>
      </c>
      <c r="BH71" s="15">
        <v>15274.3663</v>
      </c>
      <c r="BI71" s="15">
        <v>13934.419400000001</v>
      </c>
      <c r="BJ71" s="15">
        <v>14113.778899999999</v>
      </c>
      <c r="BK71" s="15">
        <v>12241.716700000001</v>
      </c>
      <c r="BL71" s="15">
        <v>12111.4197</v>
      </c>
      <c r="BM71" s="15">
        <v>13544.687099999999</v>
      </c>
      <c r="BN71" s="15">
        <v>14490.4773</v>
      </c>
      <c r="BO71" s="15">
        <v>14018.6366</v>
      </c>
      <c r="BP71" s="15">
        <v>15231.141</v>
      </c>
      <c r="BQ71" s="15">
        <v>15842.497100000001</v>
      </c>
      <c r="BR71" s="15">
        <v>15879.8321</v>
      </c>
      <c r="BS71" s="15">
        <v>14276.192300000001</v>
      </c>
      <c r="BT71" s="15">
        <v>16542.367999999999</v>
      </c>
      <c r="BU71" s="15">
        <v>16144.0566</v>
      </c>
      <c r="BV71" s="15">
        <v>15555.924999999999</v>
      </c>
      <c r="BW71" s="15">
        <v>15026.2032</v>
      </c>
      <c r="BX71" s="15">
        <v>17225.992099999999</v>
      </c>
      <c r="BY71" s="15">
        <v>17772.061099999999</v>
      </c>
      <c r="BZ71" s="15">
        <v>16043.9557</v>
      </c>
      <c r="CA71" s="15">
        <v>17339.696100000001</v>
      </c>
      <c r="CB71" s="15">
        <v>17901.4274</v>
      </c>
      <c r="CC71" s="15">
        <v>17424.731</v>
      </c>
      <c r="CD71" s="15">
        <v>16640.269799999998</v>
      </c>
      <c r="CE71" s="15">
        <v>16819.694800000001</v>
      </c>
      <c r="CF71" s="15">
        <v>16591.182700000001</v>
      </c>
      <c r="CG71" s="15">
        <v>18854.285</v>
      </c>
      <c r="CH71" s="15">
        <v>19477.927500000002</v>
      </c>
      <c r="CI71" s="15">
        <v>19179.288799999998</v>
      </c>
      <c r="CJ71" s="15">
        <v>20760.482</v>
      </c>
      <c r="CK71" s="15">
        <v>20912.7451</v>
      </c>
      <c r="CL71" s="15">
        <v>21407.083699999999</v>
      </c>
      <c r="CM71" s="15">
        <v>21628.8583</v>
      </c>
      <c r="CN71" s="15">
        <v>22493.170399999999</v>
      </c>
      <c r="CO71" s="15">
        <v>23046.686600000001</v>
      </c>
      <c r="CP71" s="15">
        <v>22853.500499999998</v>
      </c>
      <c r="CQ71" s="15">
        <v>23277.3076</v>
      </c>
      <c r="CR71" s="15">
        <v>23649.1999</v>
      </c>
      <c r="CS71" s="15">
        <v>22747.238399999998</v>
      </c>
      <c r="CT71" s="15">
        <v>22779.0736</v>
      </c>
      <c r="CU71" s="15">
        <v>22424.735199999999</v>
      </c>
      <c r="CV71" s="15">
        <v>22979.521199999999</v>
      </c>
      <c r="CW71" s="15">
        <v>23948.9401</v>
      </c>
      <c r="CX71" s="15">
        <v>23568.862000000001</v>
      </c>
      <c r="CY71" s="15">
        <v>25606.663799999998</v>
      </c>
      <c r="CZ71" s="15">
        <v>24614.0416</v>
      </c>
      <c r="DA71" s="15">
        <v>24764.2019</v>
      </c>
      <c r="DB71" s="15">
        <v>26451.706600000001</v>
      </c>
      <c r="DC71" s="15">
        <v>26769.848600000001</v>
      </c>
      <c r="DD71" s="15">
        <v>27715.820500000002</v>
      </c>
      <c r="DE71" s="15">
        <v>26855.763200000001</v>
      </c>
      <c r="DF71" s="15">
        <v>27630.752799999998</v>
      </c>
      <c r="DG71" s="15">
        <v>29264.285</v>
      </c>
      <c r="DH71" s="15">
        <v>28765.303500000002</v>
      </c>
      <c r="DI71" s="15">
        <v>32012.8642</v>
      </c>
      <c r="DJ71" s="15">
        <v>35825.980000000003</v>
      </c>
      <c r="DK71" s="15">
        <v>35447.116300000002</v>
      </c>
      <c r="DL71" s="15">
        <v>36532.707600000002</v>
      </c>
      <c r="DM71" s="15">
        <v>38462.523500000003</v>
      </c>
      <c r="DN71" s="15">
        <v>39037.347999999998</v>
      </c>
      <c r="DO71" s="15">
        <v>40728.161099999998</v>
      </c>
      <c r="DP71" s="15">
        <v>40913.2693</v>
      </c>
      <c r="DQ71" s="15">
        <v>39353.493000000002</v>
      </c>
    </row>
    <row r="72" spans="1:121" x14ac:dyDescent="0.3">
      <c r="A72" t="s">
        <v>514</v>
      </c>
      <c r="B72" s="15">
        <v>2592.27</v>
      </c>
      <c r="C72" s="15">
        <v>2735.6601999999998</v>
      </c>
      <c r="D72" s="15">
        <v>2870.62</v>
      </c>
      <c r="E72" s="15">
        <v>3168.9277999999999</v>
      </c>
      <c r="F72" s="15">
        <v>3254.0843</v>
      </c>
      <c r="G72" s="15">
        <v>3451.3661000000002</v>
      </c>
      <c r="H72" s="15">
        <v>3314.2267999999999</v>
      </c>
      <c r="I72" s="15">
        <v>3189.5558999999998</v>
      </c>
      <c r="J72" s="15">
        <v>2962.0446000000002</v>
      </c>
      <c r="K72" s="15">
        <v>2738.0418</v>
      </c>
      <c r="L72" s="15">
        <v>2541.4704000000002</v>
      </c>
      <c r="M72" s="15">
        <v>2299.9605999999999</v>
      </c>
      <c r="N72" s="15">
        <v>1784.3982000000001</v>
      </c>
      <c r="O72" s="15">
        <v>1893.5019</v>
      </c>
      <c r="P72" s="15">
        <v>2233.3768</v>
      </c>
      <c r="Q72" s="15">
        <v>2293.1480999999999</v>
      </c>
      <c r="R72" s="15">
        <v>2303.7228</v>
      </c>
      <c r="S72" s="15">
        <v>2353.2892000000002</v>
      </c>
      <c r="T72" s="15">
        <v>2397.1460999999999</v>
      </c>
      <c r="U72" s="15">
        <v>2741.3674000000001</v>
      </c>
      <c r="V72" s="15">
        <v>2887.6037000000001</v>
      </c>
      <c r="W72" s="15">
        <v>2893.4751999999999</v>
      </c>
      <c r="X72" s="15">
        <v>2623.4886000000001</v>
      </c>
      <c r="Y72" s="15">
        <v>3163.5857999999998</v>
      </c>
      <c r="Z72" s="15">
        <v>2934.2656000000002</v>
      </c>
      <c r="AA72" s="15">
        <v>2905.2465999999999</v>
      </c>
      <c r="AB72" s="15">
        <v>3496.8442</v>
      </c>
      <c r="AC72" s="15">
        <v>3607.1986999999999</v>
      </c>
      <c r="AD72" s="15">
        <v>3674.5436</v>
      </c>
      <c r="AE72" s="15">
        <v>4248.2016999999996</v>
      </c>
      <c r="AF72" s="15">
        <v>4368.7525999999998</v>
      </c>
      <c r="AG72" s="15">
        <v>4540.7426999999998</v>
      </c>
      <c r="AH72" s="15">
        <v>4416.009</v>
      </c>
      <c r="AI72" s="15">
        <v>4744.2555000000002</v>
      </c>
      <c r="AJ72" s="15">
        <v>5624.7416000000003</v>
      </c>
      <c r="AK72" s="15">
        <v>5490.9227000000001</v>
      </c>
      <c r="AL72" s="15">
        <v>5960.9654</v>
      </c>
      <c r="AM72" s="15">
        <v>5274.2619000000004</v>
      </c>
      <c r="AN72" s="15">
        <v>5805.5463</v>
      </c>
      <c r="AO72" s="15">
        <v>6055.7313999999997</v>
      </c>
      <c r="AP72" s="15">
        <v>6998.5991999999997</v>
      </c>
      <c r="AQ72" s="15">
        <v>7290.8298000000004</v>
      </c>
      <c r="AR72" s="15">
        <v>6914.4766</v>
      </c>
      <c r="AS72" s="15">
        <v>7709.1345000000001</v>
      </c>
      <c r="AT72" s="15">
        <v>6856.9650000000001</v>
      </c>
      <c r="AU72" s="15">
        <v>6463.2377999999999</v>
      </c>
      <c r="AV72" s="15">
        <v>5017.2768999999998</v>
      </c>
      <c r="AW72" s="15">
        <v>3432.6729</v>
      </c>
      <c r="AX72" s="15">
        <v>3673.6345000000001</v>
      </c>
      <c r="AY72" s="15">
        <v>3827.3714</v>
      </c>
      <c r="AZ72" s="15">
        <v>3602.0034000000001</v>
      </c>
      <c r="BA72" s="15">
        <v>4044.9681999999998</v>
      </c>
      <c r="BB72" s="15">
        <v>3899.0210999999999</v>
      </c>
      <c r="BC72" s="15">
        <v>4512.2203</v>
      </c>
      <c r="BD72" s="15">
        <v>4191.1364000000003</v>
      </c>
      <c r="BE72" s="15">
        <v>4301.3384999999998</v>
      </c>
      <c r="BF72" s="15">
        <v>4644.6166000000003</v>
      </c>
      <c r="BG72" s="15">
        <v>5290.6579000000002</v>
      </c>
      <c r="BH72" s="15">
        <v>5821.6039000000001</v>
      </c>
      <c r="BI72" s="15">
        <v>5246.3333000000002</v>
      </c>
      <c r="BJ72" s="15">
        <v>6326.4138999999996</v>
      </c>
      <c r="BK72" s="15">
        <v>5153.0870000000004</v>
      </c>
      <c r="BL72" s="15">
        <v>2130.2975999999999</v>
      </c>
      <c r="BM72" s="15">
        <v>3636.8636000000001</v>
      </c>
      <c r="BN72" s="15">
        <v>4162.4017999999996</v>
      </c>
      <c r="BO72" s="15">
        <v>5054.5944</v>
      </c>
      <c r="BP72" s="15">
        <v>5242.9255999999996</v>
      </c>
      <c r="BQ72" s="15">
        <v>6193.8701000000001</v>
      </c>
      <c r="BR72" s="15">
        <v>6160.5226000000002</v>
      </c>
      <c r="BS72" s="15">
        <v>6325.2339000000002</v>
      </c>
      <c r="BT72" s="15">
        <v>6514.0024000000003</v>
      </c>
      <c r="BU72" s="15">
        <v>7393.3341</v>
      </c>
      <c r="BV72" s="15">
        <v>7400.3678</v>
      </c>
      <c r="BW72" s="15">
        <v>7968.4675999999999</v>
      </c>
      <c r="BX72" s="15">
        <v>9361.4032000000007</v>
      </c>
      <c r="BY72" s="15">
        <v>9560.5499</v>
      </c>
      <c r="BZ72" s="15">
        <v>8466.3909000000003</v>
      </c>
      <c r="CA72" s="15">
        <v>8147.0479999999998</v>
      </c>
      <c r="CB72" s="15">
        <v>8329.1648999999998</v>
      </c>
      <c r="CC72" s="15">
        <v>8527.9392000000007</v>
      </c>
      <c r="CD72" s="15">
        <v>9458.2392999999993</v>
      </c>
      <c r="CE72" s="15">
        <v>8809.7487000000001</v>
      </c>
      <c r="CF72" s="15">
        <v>8173.4260999999997</v>
      </c>
      <c r="CG72" s="15">
        <v>9086.1113000000005</v>
      </c>
      <c r="CH72" s="15">
        <v>8664.3606999999993</v>
      </c>
      <c r="CI72" s="15">
        <v>7410.6217999999999</v>
      </c>
      <c r="CJ72" s="15">
        <v>8294.7620000000006</v>
      </c>
      <c r="CK72" s="15">
        <v>8433.3322000000007</v>
      </c>
      <c r="CL72" s="15">
        <v>7792.2812999999996</v>
      </c>
      <c r="CM72" s="15">
        <v>6278.6135999999997</v>
      </c>
      <c r="CN72" s="15">
        <v>7720.5348999999997</v>
      </c>
      <c r="CO72" s="15">
        <v>7220.3647000000001</v>
      </c>
      <c r="CP72" s="15">
        <v>6747.6940999999997</v>
      </c>
      <c r="CQ72" s="15">
        <v>7224.4591</v>
      </c>
      <c r="CR72" s="15">
        <v>7926.5186999999996</v>
      </c>
      <c r="CS72" s="15">
        <v>8129.0081</v>
      </c>
      <c r="CT72" s="15">
        <v>8754.8119999999999</v>
      </c>
      <c r="CU72" s="15">
        <v>9329.1401000000005</v>
      </c>
      <c r="CV72" s="15">
        <v>8345.1733999999997</v>
      </c>
      <c r="CW72" s="15">
        <v>7962.7771000000002</v>
      </c>
      <c r="CX72" s="15">
        <v>7585.0847999999996</v>
      </c>
      <c r="CY72" s="15">
        <v>8741.3538000000008</v>
      </c>
      <c r="CZ72" s="15">
        <v>9416.8369000000002</v>
      </c>
      <c r="DA72" s="15">
        <v>7988.6894000000002</v>
      </c>
      <c r="DB72" s="15">
        <v>7889.2574999999997</v>
      </c>
      <c r="DC72" s="15">
        <v>7146.6064999999999</v>
      </c>
      <c r="DD72" s="15">
        <v>6352.5946999999996</v>
      </c>
      <c r="DE72" s="15">
        <v>7187.9835999999996</v>
      </c>
      <c r="DF72" s="15">
        <v>6388.8651</v>
      </c>
      <c r="DG72" s="15">
        <v>6909.1170000000002</v>
      </c>
      <c r="DH72" s="15">
        <v>7014.7821999999996</v>
      </c>
      <c r="DI72" s="15">
        <v>6942.4682000000003</v>
      </c>
      <c r="DJ72" s="15">
        <v>6501.2402000000002</v>
      </c>
      <c r="DK72" s="15">
        <v>6633.5406000000003</v>
      </c>
      <c r="DL72" s="15">
        <v>7338.8440000000001</v>
      </c>
      <c r="DM72" s="15">
        <v>7176.3499000000002</v>
      </c>
      <c r="DN72" s="15">
        <v>5875.9758000000002</v>
      </c>
      <c r="DO72" s="15">
        <v>5011.7371000000003</v>
      </c>
      <c r="DP72" s="15">
        <v>4993.1646000000001</v>
      </c>
      <c r="DQ72" s="15">
        <v>5345.0735999999997</v>
      </c>
    </row>
    <row r="73" spans="1:121" x14ac:dyDescent="0.3">
      <c r="A73" t="s">
        <v>515</v>
      </c>
      <c r="B73" s="15">
        <v>503.03</v>
      </c>
      <c r="C73" s="15">
        <v>418.72680000000003</v>
      </c>
      <c r="D73" s="15">
        <v>382.1936</v>
      </c>
      <c r="E73" s="15">
        <v>408.89089999999999</v>
      </c>
      <c r="F73" s="15">
        <v>366.73719999999997</v>
      </c>
      <c r="G73" s="15">
        <v>356.90140000000002</v>
      </c>
      <c r="H73" s="15">
        <v>286.64519999999999</v>
      </c>
      <c r="I73" s="15">
        <v>321.77330000000001</v>
      </c>
      <c r="J73" s="15">
        <v>306.31689999999998</v>
      </c>
      <c r="K73" s="15">
        <v>243.0864</v>
      </c>
      <c r="L73" s="15">
        <v>184.0712</v>
      </c>
      <c r="M73" s="15">
        <v>179.85579999999999</v>
      </c>
      <c r="N73" s="15">
        <v>150.34819999999999</v>
      </c>
      <c r="O73" s="15">
        <v>155.96870000000001</v>
      </c>
      <c r="P73" s="15">
        <v>295.07589999999999</v>
      </c>
      <c r="Q73" s="15">
        <v>392.02940000000001</v>
      </c>
      <c r="R73" s="15">
        <v>351.28089999999997</v>
      </c>
      <c r="S73" s="15">
        <v>432.77800000000002</v>
      </c>
      <c r="T73" s="15">
        <v>631.11130000000003</v>
      </c>
      <c r="U73" s="15">
        <v>502.64080000000001</v>
      </c>
      <c r="V73" s="15">
        <v>520.30550000000005</v>
      </c>
      <c r="W73" s="15">
        <v>440.01139999999998</v>
      </c>
      <c r="X73" s="15">
        <v>329.2056</v>
      </c>
      <c r="Y73" s="15">
        <v>361.32330000000002</v>
      </c>
      <c r="Z73" s="15">
        <v>524.58780000000002</v>
      </c>
      <c r="AA73" s="15">
        <v>537.07799999999997</v>
      </c>
      <c r="AB73" s="15">
        <v>503.20280000000002</v>
      </c>
      <c r="AC73" s="15">
        <v>487.1431</v>
      </c>
      <c r="AD73" s="15">
        <v>403.27600000000001</v>
      </c>
      <c r="AE73" s="15">
        <v>431.82650000000001</v>
      </c>
      <c r="AF73" s="15">
        <v>469.29899999999998</v>
      </c>
      <c r="AG73" s="15">
        <v>515.69359999999995</v>
      </c>
      <c r="AH73" s="15">
        <v>478.22109999999998</v>
      </c>
      <c r="AI73" s="15">
        <v>460.37700000000001</v>
      </c>
      <c r="AJ73" s="15">
        <v>528.18449999999996</v>
      </c>
      <c r="AK73" s="15">
        <v>535.38170000000002</v>
      </c>
      <c r="AL73" s="15">
        <v>524.67409999999995</v>
      </c>
      <c r="AM73" s="15">
        <v>546.08929999999998</v>
      </c>
      <c r="AN73" s="15">
        <v>549.6585</v>
      </c>
      <c r="AO73" s="15">
        <v>581.78139999999996</v>
      </c>
      <c r="AP73" s="15">
        <v>606.76589999999999</v>
      </c>
      <c r="AQ73" s="15">
        <v>560.36620000000005</v>
      </c>
      <c r="AR73" s="15">
        <v>551.44309999999996</v>
      </c>
      <c r="AS73" s="15">
        <v>508.76429999999999</v>
      </c>
      <c r="AT73" s="15">
        <v>542.68200000000002</v>
      </c>
      <c r="AU73" s="15">
        <v>614.08749999999998</v>
      </c>
      <c r="AV73" s="15">
        <v>610.5172</v>
      </c>
      <c r="AW73" s="15">
        <v>642.64970000000005</v>
      </c>
      <c r="AX73" s="15">
        <v>758.68370000000004</v>
      </c>
      <c r="AY73" s="15">
        <v>835.44460000000004</v>
      </c>
      <c r="AZ73" s="15">
        <v>790.81619999999998</v>
      </c>
      <c r="BA73" s="15">
        <v>751.54309999999998</v>
      </c>
      <c r="BB73" s="15">
        <v>667.64160000000004</v>
      </c>
      <c r="BC73" s="15">
        <v>871.14739999999995</v>
      </c>
      <c r="BD73" s="15">
        <v>796.17160000000001</v>
      </c>
      <c r="BE73" s="15">
        <v>941.01310000000001</v>
      </c>
      <c r="BF73" s="15">
        <v>799.41300000000001</v>
      </c>
      <c r="BG73" s="15">
        <v>822.71429999999998</v>
      </c>
      <c r="BH73" s="15">
        <v>908.74980000000005</v>
      </c>
      <c r="BI73" s="15">
        <v>1000.1625</v>
      </c>
      <c r="BJ73" s="15">
        <v>1095.1600000000001</v>
      </c>
      <c r="BK73" s="15">
        <v>941.01310000000001</v>
      </c>
      <c r="BL73" s="15">
        <v>795.82820000000004</v>
      </c>
      <c r="BM73" s="15">
        <v>1163.2714000000001</v>
      </c>
      <c r="BN73" s="15">
        <v>1342.5119999999999</v>
      </c>
      <c r="BO73" s="15">
        <v>1668.6105</v>
      </c>
      <c r="BP73" s="15">
        <v>1877.6533999999999</v>
      </c>
      <c r="BQ73" s="15">
        <v>1761.9331999999999</v>
      </c>
      <c r="BR73" s="15">
        <v>1780.5978</v>
      </c>
      <c r="BS73" s="15">
        <v>1649.9459999999999</v>
      </c>
      <c r="BT73" s="15">
        <v>1586.4865</v>
      </c>
      <c r="BU73" s="15">
        <v>1707.8061</v>
      </c>
      <c r="BV73" s="15">
        <v>1517.4277</v>
      </c>
      <c r="BW73" s="15">
        <v>1476.3657000000001</v>
      </c>
      <c r="BX73" s="15">
        <v>1431.5708</v>
      </c>
      <c r="BY73" s="15">
        <v>1651.8124</v>
      </c>
      <c r="BZ73" s="15">
        <v>1669.9511</v>
      </c>
      <c r="CA73" s="15">
        <v>1456.6007999999999</v>
      </c>
      <c r="CB73" s="15">
        <v>1454.8217999999999</v>
      </c>
      <c r="CC73" s="15">
        <v>1497.2139</v>
      </c>
      <c r="CD73" s="15">
        <v>1468.3101999999999</v>
      </c>
      <c r="CE73" s="15">
        <v>1568.5099</v>
      </c>
      <c r="CF73" s="15">
        <v>1566.5829000000001</v>
      </c>
      <c r="CG73" s="15">
        <v>1506.8485000000001</v>
      </c>
      <c r="CH73" s="15">
        <v>1439.4065000000001</v>
      </c>
      <c r="CI73" s="15">
        <v>1445.1872000000001</v>
      </c>
      <c r="CJ73" s="15">
        <v>1437.4794999999999</v>
      </c>
      <c r="CK73" s="15">
        <v>1433.6257000000001</v>
      </c>
      <c r="CL73" s="15">
        <v>1443.2602999999999</v>
      </c>
      <c r="CM73" s="15">
        <v>1235.1532999999999</v>
      </c>
      <c r="CN73" s="15">
        <v>1192.7611999999999</v>
      </c>
      <c r="CO73" s="15">
        <v>1152.2959000000001</v>
      </c>
      <c r="CP73" s="15">
        <v>1183.1266000000001</v>
      </c>
      <c r="CQ73" s="15">
        <v>1190.8343</v>
      </c>
      <c r="CR73" s="15">
        <v>1223.5917999999999</v>
      </c>
      <c r="CS73" s="15">
        <v>1254.4224999999999</v>
      </c>
      <c r="CT73" s="15">
        <v>1674.4902</v>
      </c>
      <c r="CU73" s="15">
        <v>1687.9786999999999</v>
      </c>
      <c r="CV73" s="15">
        <v>1894.1587</v>
      </c>
      <c r="CW73" s="15">
        <v>1915.3548000000001</v>
      </c>
      <c r="CX73" s="15">
        <v>1801.6667</v>
      </c>
      <c r="CY73" s="15">
        <v>1686.0517</v>
      </c>
      <c r="CZ73" s="15">
        <v>1766.9821999999999</v>
      </c>
      <c r="DA73" s="15">
        <v>1680.271</v>
      </c>
      <c r="DB73" s="15">
        <v>1618.6097</v>
      </c>
      <c r="DC73" s="15">
        <v>1751.5669</v>
      </c>
      <c r="DD73" s="15">
        <v>1930.7701</v>
      </c>
      <c r="DE73" s="15">
        <v>1634.0250000000001</v>
      </c>
      <c r="DF73" s="15">
        <v>1562.0751</v>
      </c>
      <c r="DG73" s="15">
        <v>1665.4876999999999</v>
      </c>
      <c r="DH73" s="15">
        <v>1868.6845000000001</v>
      </c>
      <c r="DI73" s="15">
        <v>1890.4556</v>
      </c>
      <c r="DJ73" s="15">
        <v>2041.0389</v>
      </c>
      <c r="DK73" s="15">
        <v>1943.069</v>
      </c>
      <c r="DL73" s="15">
        <v>2101.1914999999999</v>
      </c>
      <c r="DM73" s="15">
        <v>2359.7654000000002</v>
      </c>
      <c r="DN73" s="15">
        <v>2458.1558</v>
      </c>
      <c r="DO73" s="15">
        <v>2535.4441000000002</v>
      </c>
      <c r="DP73" s="15">
        <v>2343.4704999999999</v>
      </c>
      <c r="DQ73" s="15">
        <v>2323.7786000000001</v>
      </c>
    </row>
    <row r="74" spans="1:121" x14ac:dyDescent="0.3">
      <c r="A74" t="s">
        <v>516</v>
      </c>
      <c r="B74" s="15">
        <v>1465.03</v>
      </c>
      <c r="C74" s="15">
        <v>1429.6005</v>
      </c>
      <c r="D74" s="15">
        <v>1441.6774</v>
      </c>
      <c r="E74" s="15">
        <v>1368.4775999999999</v>
      </c>
      <c r="F74" s="15">
        <v>1428.3652999999999</v>
      </c>
      <c r="G74" s="15">
        <v>1513.6747</v>
      </c>
      <c r="H74" s="15">
        <v>1665.5408</v>
      </c>
      <c r="I74" s="15">
        <v>1718.3911000000001</v>
      </c>
      <c r="J74" s="15">
        <v>1784.8315</v>
      </c>
      <c r="K74" s="15">
        <v>1733.393</v>
      </c>
      <c r="L74" s="15">
        <v>2020.5241000000001</v>
      </c>
      <c r="M74" s="15">
        <v>2109.1635999999999</v>
      </c>
      <c r="N74" s="15">
        <v>1889.4590000000001</v>
      </c>
      <c r="O74" s="15">
        <v>1755.3866</v>
      </c>
      <c r="P74" s="15">
        <v>1915.2427</v>
      </c>
      <c r="Q74" s="15">
        <v>1752.3561999999999</v>
      </c>
      <c r="R74" s="15">
        <v>2071.3380999999999</v>
      </c>
      <c r="S74" s="15">
        <v>1872.0835999999999</v>
      </c>
      <c r="T74" s="15">
        <v>1994.8182999999999</v>
      </c>
      <c r="U74" s="15">
        <v>2119.7646</v>
      </c>
      <c r="V74" s="15">
        <v>2140.2345</v>
      </c>
      <c r="W74" s="15">
        <v>2119.1323000000002</v>
      </c>
      <c r="X74" s="15">
        <v>2261.6714000000002</v>
      </c>
      <c r="Y74" s="15">
        <v>2170.6889999999999</v>
      </c>
      <c r="Z74" s="15">
        <v>2154.0088999999998</v>
      </c>
      <c r="AA74" s="15">
        <v>2112.3085999999998</v>
      </c>
      <c r="AB74" s="15">
        <v>2311.9016999999999</v>
      </c>
      <c r="AC74" s="15">
        <v>2392.7179000000001</v>
      </c>
      <c r="AD74" s="15">
        <v>2565.9050999999999</v>
      </c>
      <c r="AE74" s="15">
        <v>2396.8312999999998</v>
      </c>
      <c r="AF74" s="15">
        <v>2376.3195999999998</v>
      </c>
      <c r="AG74" s="15">
        <v>2690.0484999999999</v>
      </c>
      <c r="AH74" s="15">
        <v>2611.0196999999998</v>
      </c>
      <c r="AI74" s="15">
        <v>2871.0295999999998</v>
      </c>
      <c r="AJ74" s="15">
        <v>2748.9724000000001</v>
      </c>
      <c r="AK74" s="15">
        <v>2743.8847999999998</v>
      </c>
      <c r="AL74" s="15">
        <v>2671.7177000000001</v>
      </c>
      <c r="AM74" s="15">
        <v>2610.2988999999998</v>
      </c>
      <c r="AN74" s="15">
        <v>2826.8002000000001</v>
      </c>
      <c r="AO74" s="15">
        <v>2915.1217000000001</v>
      </c>
      <c r="AP74" s="15">
        <v>2971.9645999999998</v>
      </c>
      <c r="AQ74" s="15">
        <v>3289.9778999999999</v>
      </c>
      <c r="AR74" s="15">
        <v>3193.9594000000002</v>
      </c>
      <c r="AS74" s="15">
        <v>3501.9495999999999</v>
      </c>
      <c r="AT74" s="15">
        <v>3367.4366</v>
      </c>
      <c r="AU74" s="15">
        <v>3096.1046999999999</v>
      </c>
      <c r="AV74" s="15">
        <v>3007.7105000000001</v>
      </c>
      <c r="AW74" s="15">
        <v>2769.4303</v>
      </c>
      <c r="AX74" s="15">
        <v>3139.1610999999998</v>
      </c>
      <c r="AY74" s="15">
        <v>3506.9832000000001</v>
      </c>
      <c r="AZ74" s="15">
        <v>3748.4982</v>
      </c>
      <c r="BA74" s="15">
        <v>4131.0744999999997</v>
      </c>
      <c r="BB74" s="15">
        <v>4185.8981000000003</v>
      </c>
      <c r="BC74" s="15">
        <v>4075.7572</v>
      </c>
      <c r="BD74" s="15">
        <v>4033.7916</v>
      </c>
      <c r="BE74" s="15">
        <v>3972.4276</v>
      </c>
      <c r="BF74" s="15">
        <v>4499.0560999999998</v>
      </c>
      <c r="BG74" s="15">
        <v>4312.7605000000003</v>
      </c>
      <c r="BH74" s="15">
        <v>4799.1557000000003</v>
      </c>
      <c r="BI74" s="15">
        <v>4670.4040000000005</v>
      </c>
      <c r="BJ74" s="15">
        <v>4992.8878999999997</v>
      </c>
      <c r="BK74" s="15">
        <v>4689.9315999999999</v>
      </c>
      <c r="BL74" s="15">
        <v>4074.0073000000002</v>
      </c>
      <c r="BM74" s="15">
        <v>4923.9859999999999</v>
      </c>
      <c r="BN74" s="15">
        <v>5524.0205999999998</v>
      </c>
      <c r="BO74" s="15">
        <v>6031.6408000000001</v>
      </c>
      <c r="BP74" s="15">
        <v>6370.0688</v>
      </c>
      <c r="BQ74" s="15">
        <v>6723.1637000000001</v>
      </c>
      <c r="BR74" s="15">
        <v>6407.2367000000004</v>
      </c>
      <c r="BS74" s="15">
        <v>6034.7130999999999</v>
      </c>
      <c r="BT74" s="15">
        <v>6506.1117000000004</v>
      </c>
      <c r="BU74" s="15">
        <v>6289.8326999999999</v>
      </c>
      <c r="BV74" s="15">
        <v>6588.0612000000001</v>
      </c>
      <c r="BW74" s="15">
        <v>6295.6970000000001</v>
      </c>
      <c r="BX74" s="15">
        <v>6478.4124000000002</v>
      </c>
      <c r="BY74" s="15">
        <v>6644.0272999999997</v>
      </c>
      <c r="BZ74" s="15">
        <v>5970.1841000000004</v>
      </c>
      <c r="CA74" s="15">
        <v>7245.4242000000004</v>
      </c>
      <c r="CB74" s="15">
        <v>7657.3375999999998</v>
      </c>
      <c r="CC74" s="15">
        <v>8369.8449000000001</v>
      </c>
      <c r="CD74" s="15">
        <v>8724.8958999999995</v>
      </c>
      <c r="CE74" s="15">
        <v>8553.1059999999998</v>
      </c>
      <c r="CF74" s="15">
        <v>8691.8919000000005</v>
      </c>
      <c r="CG74" s="15">
        <v>8855.8731000000007</v>
      </c>
      <c r="CH74" s="15">
        <v>7829.1351000000004</v>
      </c>
      <c r="CI74" s="15">
        <v>7655.1809000000003</v>
      </c>
      <c r="CJ74" s="15">
        <v>7755.1931999999997</v>
      </c>
      <c r="CK74" s="15">
        <v>6763.7496000000001</v>
      </c>
      <c r="CL74" s="15">
        <v>6361.9426999999996</v>
      </c>
      <c r="CM74" s="15">
        <v>6781.6770999999999</v>
      </c>
      <c r="CN74" s="15">
        <v>7499.777</v>
      </c>
      <c r="CO74" s="15">
        <v>7844.6364000000003</v>
      </c>
      <c r="CP74" s="15">
        <v>7436.9789000000001</v>
      </c>
      <c r="CQ74" s="15">
        <v>7970.3113999999996</v>
      </c>
      <c r="CR74" s="15">
        <v>7921.1525000000001</v>
      </c>
      <c r="CS74" s="15">
        <v>8005.9705000000004</v>
      </c>
      <c r="CT74" s="15">
        <v>8235.9588999999996</v>
      </c>
      <c r="CU74" s="15">
        <v>8536.2949000000008</v>
      </c>
      <c r="CV74" s="15">
        <v>9252.4681999999993</v>
      </c>
      <c r="CW74" s="15">
        <v>9121.8259999999991</v>
      </c>
      <c r="CX74" s="15">
        <v>8921.9894999999997</v>
      </c>
      <c r="CY74" s="15">
        <v>9020.5938000000006</v>
      </c>
      <c r="CZ74" s="15">
        <v>8742.9136999999992</v>
      </c>
      <c r="DA74" s="15">
        <v>8613.5393999999997</v>
      </c>
      <c r="DB74" s="15">
        <v>8475.8044000000009</v>
      </c>
      <c r="DC74" s="15">
        <v>8522.8174999999992</v>
      </c>
      <c r="DD74" s="15">
        <v>9372.2932000000001</v>
      </c>
      <c r="DE74" s="15">
        <v>9466.6794000000009</v>
      </c>
      <c r="DF74" s="15">
        <v>10015.227199999999</v>
      </c>
      <c r="DG74" s="15">
        <v>10011.401</v>
      </c>
      <c r="DH74" s="15">
        <v>10554.230100000001</v>
      </c>
      <c r="DI74" s="15">
        <v>10887.573200000001</v>
      </c>
      <c r="DJ74" s="15">
        <v>10736.924499999999</v>
      </c>
      <c r="DK74" s="15">
        <v>11307.638199999999</v>
      </c>
      <c r="DL74" s="15">
        <v>11989.1736</v>
      </c>
      <c r="DM74" s="15">
        <v>11597.9912</v>
      </c>
      <c r="DN74" s="15">
        <v>11884.9728</v>
      </c>
      <c r="DO74" s="15">
        <v>12359.418600000001</v>
      </c>
      <c r="DP74" s="15">
        <v>14109.0777</v>
      </c>
      <c r="DQ74" s="15">
        <v>13963.799499999999</v>
      </c>
    </row>
    <row r="75" spans="1:121" hidden="1" x14ac:dyDescent="0.3">
      <c r="A75" t="s">
        <v>517</v>
      </c>
      <c r="B75" s="15">
        <v>7.0000000000000007E-2</v>
      </c>
      <c r="C75" s="15">
        <v>7.0199999999999999E-2</v>
      </c>
      <c r="D75" s="15">
        <v>5.8500000000000003E-2</v>
      </c>
      <c r="E75" s="15">
        <v>5.8500000000000003E-2</v>
      </c>
      <c r="F75" s="15">
        <v>5.8500000000000003E-2</v>
      </c>
      <c r="G75" s="15">
        <v>5.8500000000000003E-2</v>
      </c>
      <c r="H75" s="15">
        <v>5.8500000000000003E-2</v>
      </c>
      <c r="I75" s="15">
        <v>5.8500000000000003E-2</v>
      </c>
      <c r="J75" s="15">
        <v>5.8500000000000003E-2</v>
      </c>
      <c r="K75" s="15">
        <v>5.8500000000000003E-2</v>
      </c>
      <c r="L75" s="15">
        <v>5.8500000000000003E-2</v>
      </c>
      <c r="M75" s="15">
        <v>1.17E-2</v>
      </c>
      <c r="N75" s="15">
        <v>1.17E-2</v>
      </c>
      <c r="O75" s="15">
        <v>1.17E-2</v>
      </c>
      <c r="P75" s="15">
        <v>8.77E-2</v>
      </c>
      <c r="Q75" s="15">
        <v>13.068</v>
      </c>
      <c r="R75" s="15">
        <v>14.701499999999999</v>
      </c>
      <c r="S75" s="15">
        <v>14.701499999999999</v>
      </c>
      <c r="T75" s="15">
        <v>14.701499999999999</v>
      </c>
      <c r="U75" s="15">
        <v>16.335000000000001</v>
      </c>
      <c r="V75" s="15">
        <v>21.235499999999998</v>
      </c>
      <c r="W75" s="15">
        <v>19.602</v>
      </c>
      <c r="X75" s="15">
        <v>19.602</v>
      </c>
      <c r="Y75" s="15">
        <v>19.602</v>
      </c>
      <c r="Z75" s="15">
        <v>19.602</v>
      </c>
      <c r="AA75" s="15">
        <v>58.484699999999997</v>
      </c>
      <c r="AB75" s="15">
        <v>52.636200000000002</v>
      </c>
      <c r="AC75" s="15">
        <v>46.787500000000001</v>
      </c>
      <c r="AD75" s="15">
        <v>32.491300000000003</v>
      </c>
      <c r="AE75" s="15">
        <v>32.521999999999998</v>
      </c>
      <c r="AF75" s="15">
        <v>29.920200000000001</v>
      </c>
      <c r="AG75" s="15">
        <v>21.7897</v>
      </c>
      <c r="AH75" s="15">
        <v>22.7654</v>
      </c>
      <c r="AI75" s="15">
        <v>19.513200000000001</v>
      </c>
      <c r="AJ75" s="15">
        <v>26.017600000000002</v>
      </c>
      <c r="AK75" s="15">
        <v>22.7654</v>
      </c>
      <c r="AL75" s="15">
        <v>21.464500000000001</v>
      </c>
      <c r="AM75" s="15">
        <v>19.8384</v>
      </c>
      <c r="AN75" s="15">
        <v>19.513200000000001</v>
      </c>
      <c r="AO75" s="15">
        <v>17.561900000000001</v>
      </c>
      <c r="AP75" s="15">
        <v>12.3584</v>
      </c>
      <c r="AQ75" s="15">
        <v>12.3584</v>
      </c>
      <c r="AR75" s="15">
        <v>13.008800000000001</v>
      </c>
      <c r="AS75" s="15">
        <v>13.008800000000001</v>
      </c>
      <c r="AT75" s="15">
        <v>16.260999999999999</v>
      </c>
      <c r="AU75" s="15">
        <v>14.309699999999999</v>
      </c>
      <c r="AV75" s="15">
        <v>14.309699999999999</v>
      </c>
      <c r="AW75" s="15">
        <v>14.6349</v>
      </c>
      <c r="AX75" s="15">
        <v>38.834499999999998</v>
      </c>
      <c r="AY75" s="15">
        <v>87.023700000000005</v>
      </c>
      <c r="AZ75" s="15">
        <v>75.075100000000006</v>
      </c>
      <c r="BA75" s="15">
        <v>79.2928</v>
      </c>
      <c r="BB75" s="15">
        <v>87.315600000000003</v>
      </c>
      <c r="BC75" s="15">
        <v>139.3955</v>
      </c>
      <c r="BD75" s="15">
        <v>143.80510000000001</v>
      </c>
      <c r="BE75" s="15">
        <v>90.935599999999994</v>
      </c>
      <c r="BF75" s="15">
        <v>71.902600000000007</v>
      </c>
      <c r="BG75" s="15">
        <v>97.289100000000005</v>
      </c>
      <c r="BH75" s="15">
        <v>160.81229999999999</v>
      </c>
      <c r="BI75" s="15">
        <v>262.20999999999998</v>
      </c>
      <c r="BJ75" s="15">
        <v>457.9126</v>
      </c>
      <c r="BK75" s="15">
        <v>671.68880000000001</v>
      </c>
      <c r="BL75" s="15">
        <v>533.87599999999998</v>
      </c>
      <c r="BM75" s="15">
        <v>456.87459999999999</v>
      </c>
      <c r="BN75" s="15">
        <v>519.99540000000002</v>
      </c>
      <c r="BO75" s="15">
        <v>596.18269999999995</v>
      </c>
      <c r="BP75" s="15">
        <v>571.84870000000001</v>
      </c>
      <c r="BQ75" s="15">
        <v>748.84040000000005</v>
      </c>
      <c r="BR75" s="15">
        <v>712.66279999999995</v>
      </c>
      <c r="BS75" s="15">
        <v>719.10820000000001</v>
      </c>
      <c r="BT75" s="15">
        <v>819.10209999999995</v>
      </c>
      <c r="BU75" s="15">
        <v>689.30889999999999</v>
      </c>
      <c r="BV75" s="15">
        <v>614.52539999999999</v>
      </c>
      <c r="BW75" s="15">
        <v>565.77099999999996</v>
      </c>
      <c r="BX75" s="15">
        <v>399.94150000000002</v>
      </c>
      <c r="BY75" s="15">
        <v>584.38670000000002</v>
      </c>
      <c r="BZ75" s="15">
        <v>624.00609999999995</v>
      </c>
      <c r="CA75" s="15">
        <v>685.06330000000003</v>
      </c>
      <c r="CB75" s="15">
        <v>579.85979999999995</v>
      </c>
      <c r="CC75" s="15">
        <v>597.39520000000005</v>
      </c>
      <c r="CD75" s="15">
        <v>609.53750000000002</v>
      </c>
      <c r="CE75" s="15">
        <v>506.35090000000002</v>
      </c>
      <c r="CF75" s="15">
        <v>441.20229999999998</v>
      </c>
      <c r="CG75" s="15">
        <v>393.25869999999998</v>
      </c>
      <c r="CH75" s="15">
        <v>414.1397</v>
      </c>
      <c r="CI75" s="15">
        <v>373.4477</v>
      </c>
      <c r="CJ75" s="15">
        <v>329.88510000000002</v>
      </c>
      <c r="CK75" s="15">
        <v>357.96039999999999</v>
      </c>
      <c r="CL75" s="15">
        <v>417.62049999999999</v>
      </c>
      <c r="CM75" s="15">
        <v>478.64049999999997</v>
      </c>
      <c r="CN75" s="15">
        <v>468.08229999999998</v>
      </c>
      <c r="CO75" s="15">
        <v>411.78629999999998</v>
      </c>
      <c r="CP75" s="15">
        <v>461.0598</v>
      </c>
      <c r="CQ75" s="15">
        <v>418.78379999999999</v>
      </c>
      <c r="CR75" s="15">
        <v>387.17750000000001</v>
      </c>
      <c r="CS75" s="15">
        <v>327.91559999999998</v>
      </c>
      <c r="CT75" s="15">
        <v>323.96480000000003</v>
      </c>
      <c r="CU75" s="15">
        <v>335.81720000000001</v>
      </c>
      <c r="CV75" s="15">
        <v>268.65379999999999</v>
      </c>
      <c r="CW75" s="15">
        <v>249.30369999999999</v>
      </c>
      <c r="CX75" s="15">
        <v>352.19099999999997</v>
      </c>
      <c r="CY75" s="15">
        <v>300.74740000000003</v>
      </c>
      <c r="CZ75" s="15">
        <v>245.43459999999999</v>
      </c>
      <c r="DA75" s="15">
        <v>241.476</v>
      </c>
      <c r="DB75" s="15">
        <v>281.06220000000002</v>
      </c>
      <c r="DC75" s="15">
        <v>341.11020000000002</v>
      </c>
      <c r="DD75" s="15">
        <v>429.08319999999998</v>
      </c>
      <c r="DE75" s="15">
        <v>349.62329999999997</v>
      </c>
      <c r="DF75" s="15">
        <v>389.35320000000002</v>
      </c>
      <c r="DG75" s="15">
        <v>239.50389999999999</v>
      </c>
      <c r="DH75" s="15">
        <v>276.15649999999999</v>
      </c>
      <c r="DI75" s="15">
        <v>380.21550000000002</v>
      </c>
      <c r="DJ75" s="15">
        <v>348.32350000000002</v>
      </c>
      <c r="DK75" s="15">
        <v>284.26400000000001</v>
      </c>
      <c r="DL75" s="15"/>
      <c r="DM75" s="15"/>
      <c r="DN75" s="15"/>
      <c r="DO75" s="15"/>
      <c r="DP75" s="15"/>
      <c r="DQ75" s="15"/>
    </row>
    <row r="76" spans="1:121" x14ac:dyDescent="0.3">
      <c r="A76" t="s">
        <v>518</v>
      </c>
      <c r="B76" s="15">
        <v>355.9</v>
      </c>
      <c r="C76" s="15">
        <v>302.87139999999999</v>
      </c>
      <c r="D76" s="15">
        <v>243.72479999999999</v>
      </c>
      <c r="E76" s="15">
        <v>249.8434</v>
      </c>
      <c r="F76" s="15">
        <v>253.92250000000001</v>
      </c>
      <c r="G76" s="15">
        <v>255.96199999999999</v>
      </c>
      <c r="H76" s="15">
        <v>184.57820000000001</v>
      </c>
      <c r="I76" s="15">
        <v>226.3887</v>
      </c>
      <c r="J76" s="15">
        <v>210.07239999999999</v>
      </c>
      <c r="K76" s="15">
        <v>220.27010000000001</v>
      </c>
      <c r="L76" s="15">
        <v>193.7561</v>
      </c>
      <c r="M76" s="15">
        <v>201.9143</v>
      </c>
      <c r="N76" s="15">
        <v>178.6163</v>
      </c>
      <c r="O76" s="15">
        <v>233.9435</v>
      </c>
      <c r="P76" s="15">
        <v>328.75760000000002</v>
      </c>
      <c r="Q76" s="15">
        <v>560.67809999999997</v>
      </c>
      <c r="R76" s="15">
        <v>461.12419999999997</v>
      </c>
      <c r="S76" s="15">
        <v>587.03729999999996</v>
      </c>
      <c r="T76" s="15">
        <v>730.32989999999995</v>
      </c>
      <c r="U76" s="15">
        <v>711.14210000000003</v>
      </c>
      <c r="V76" s="15">
        <v>844.32420000000002</v>
      </c>
      <c r="W76" s="15">
        <v>741.44600000000003</v>
      </c>
      <c r="X76" s="15">
        <v>650.65089999999998</v>
      </c>
      <c r="Y76" s="15">
        <v>603.63120000000004</v>
      </c>
      <c r="Z76" s="15">
        <v>700.21220000000005</v>
      </c>
      <c r="AA76" s="15">
        <v>730.7115</v>
      </c>
      <c r="AB76" s="15">
        <v>537.54949999999997</v>
      </c>
      <c r="AC76" s="15">
        <v>531.3125</v>
      </c>
      <c r="AD76" s="15">
        <v>499.53550000000001</v>
      </c>
      <c r="AE76" s="15">
        <v>503.45280000000002</v>
      </c>
      <c r="AF76" s="15">
        <v>481.78519999999997</v>
      </c>
      <c r="AG76" s="15">
        <v>393.84030000000001</v>
      </c>
      <c r="AH76" s="15">
        <v>378.5455</v>
      </c>
      <c r="AI76" s="15">
        <v>340.30860000000001</v>
      </c>
      <c r="AJ76" s="15">
        <v>350.50510000000003</v>
      </c>
      <c r="AK76" s="15">
        <v>385.01499999999999</v>
      </c>
      <c r="AL76" s="15">
        <v>374.8159</v>
      </c>
      <c r="AM76" s="15">
        <v>360.79219999999998</v>
      </c>
      <c r="AN76" s="15">
        <v>399.03870000000001</v>
      </c>
      <c r="AO76" s="15">
        <v>492.1053</v>
      </c>
      <c r="AP76" s="15">
        <v>462.78289999999998</v>
      </c>
      <c r="AQ76" s="15">
        <v>526.52710000000002</v>
      </c>
      <c r="AR76" s="15">
        <v>489.95710000000003</v>
      </c>
      <c r="AS76" s="15">
        <v>373.2396</v>
      </c>
      <c r="AT76" s="15">
        <v>383.11489999999998</v>
      </c>
      <c r="AU76" s="15">
        <v>343.5471</v>
      </c>
      <c r="AV76" s="15">
        <v>322.46809999999999</v>
      </c>
      <c r="AW76" s="15">
        <v>383.82839999999999</v>
      </c>
      <c r="AX76" s="15">
        <v>381.88069999999999</v>
      </c>
      <c r="AY76" s="15">
        <v>445.96339999999998</v>
      </c>
      <c r="AZ76" s="15">
        <v>442.87270000000001</v>
      </c>
      <c r="BA76" s="15">
        <v>383.9085</v>
      </c>
      <c r="BB76" s="15">
        <v>315.5412</v>
      </c>
      <c r="BC76" s="15">
        <v>354.98390000000001</v>
      </c>
      <c r="BD76" s="15">
        <v>401.27600000000001</v>
      </c>
      <c r="BE76" s="15">
        <v>482.54169999999999</v>
      </c>
      <c r="BF76" s="15">
        <v>409.8211</v>
      </c>
      <c r="BG76" s="15">
        <v>457.49990000000003</v>
      </c>
      <c r="BH76" s="15">
        <v>407.13290000000001</v>
      </c>
      <c r="BI76" s="15">
        <v>437.91269999999997</v>
      </c>
      <c r="BJ76" s="15">
        <v>397.04930000000002</v>
      </c>
      <c r="BK76" s="15">
        <v>302.37920000000003</v>
      </c>
      <c r="BL76" s="15">
        <v>267.05450000000002</v>
      </c>
      <c r="BM76" s="15">
        <v>322.26949999999999</v>
      </c>
      <c r="BN76" s="15">
        <v>384.04829999999998</v>
      </c>
      <c r="BO76" s="15">
        <v>443.02199999999999</v>
      </c>
      <c r="BP76" s="15">
        <v>903.22220000000004</v>
      </c>
      <c r="BQ76" s="15">
        <v>844.3501</v>
      </c>
      <c r="BR76" s="15">
        <v>725.0566</v>
      </c>
      <c r="BS76" s="15">
        <v>653.7903</v>
      </c>
      <c r="BT76" s="15">
        <v>697.60140000000001</v>
      </c>
      <c r="BU76" s="15">
        <v>1012.5457</v>
      </c>
      <c r="BV76" s="15">
        <v>998.3732</v>
      </c>
      <c r="BW76" s="15">
        <v>1189.6987999999999</v>
      </c>
      <c r="BX76" s="15">
        <v>989.91669999999999</v>
      </c>
      <c r="BY76" s="15">
        <v>1067.2955999999999</v>
      </c>
      <c r="BZ76" s="15">
        <v>1498.8255999999999</v>
      </c>
      <c r="CA76" s="15">
        <v>1288.5489</v>
      </c>
      <c r="CB76" s="15">
        <v>1117.0820000000001</v>
      </c>
      <c r="CC76" s="15">
        <v>1009.8813</v>
      </c>
      <c r="CD76" s="15">
        <v>883.85900000000004</v>
      </c>
      <c r="CE76" s="15">
        <v>1063.6786</v>
      </c>
      <c r="CF76" s="15">
        <v>1035.0704000000001</v>
      </c>
      <c r="CG76" s="15">
        <v>911.96799999999996</v>
      </c>
      <c r="CH76" s="15">
        <v>786.17700000000002</v>
      </c>
      <c r="CI76" s="15">
        <v>912.37459999999999</v>
      </c>
      <c r="CJ76" s="15">
        <v>1043.3889999999999</v>
      </c>
      <c r="CK76" s="15">
        <v>884.75049999999999</v>
      </c>
      <c r="CL76" s="15">
        <v>798.42089999999996</v>
      </c>
      <c r="CM76" s="15">
        <v>731.44749999999999</v>
      </c>
      <c r="CN76" s="15">
        <v>887.46249999999998</v>
      </c>
      <c r="CO76" s="15">
        <v>722.4855</v>
      </c>
      <c r="CP76" s="15">
        <v>788.89710000000002</v>
      </c>
      <c r="CQ76" s="15">
        <v>879.92370000000005</v>
      </c>
      <c r="CR76" s="15">
        <v>862.85619999999994</v>
      </c>
      <c r="CS76" s="15">
        <v>830.64390000000003</v>
      </c>
      <c r="CT76" s="15">
        <v>878.05510000000004</v>
      </c>
      <c r="CU76" s="15">
        <v>758.57889999999998</v>
      </c>
      <c r="CV76" s="15">
        <v>989.94550000000004</v>
      </c>
      <c r="CW76" s="15">
        <v>1009.9394</v>
      </c>
      <c r="CX76" s="15">
        <v>821.55769999999995</v>
      </c>
      <c r="CY76" s="15">
        <v>737.29539999999997</v>
      </c>
      <c r="CZ76" s="15">
        <v>892.41470000000004</v>
      </c>
      <c r="DA76" s="15">
        <v>737.29539999999997</v>
      </c>
      <c r="DB76" s="15">
        <v>661.20529999999997</v>
      </c>
      <c r="DC76" s="15">
        <v>595.07060000000001</v>
      </c>
      <c r="DD76" s="15">
        <v>615.45830000000001</v>
      </c>
      <c r="DE76" s="15">
        <v>536.97699999999998</v>
      </c>
      <c r="DF76" s="15">
        <v>421.32040000000001</v>
      </c>
      <c r="DG76" s="15">
        <v>404.79809999999998</v>
      </c>
      <c r="DH76" s="15">
        <v>673.28660000000002</v>
      </c>
      <c r="DI76" s="15">
        <v>870.02170000000001</v>
      </c>
      <c r="DJ76" s="15">
        <v>1305.0542</v>
      </c>
      <c r="DK76" s="15">
        <v>1182.0477000000001</v>
      </c>
      <c r="DL76" s="15">
        <v>1529.2844</v>
      </c>
      <c r="DM76" s="15">
        <v>1018.5189</v>
      </c>
      <c r="DN76" s="15">
        <v>1313.7418</v>
      </c>
      <c r="DO76" s="15">
        <v>1734.5048999999999</v>
      </c>
      <c r="DP76" s="15">
        <v>1534.9159999999999</v>
      </c>
      <c r="DQ76" s="15">
        <v>1382.4340999999999</v>
      </c>
    </row>
    <row r="77" spans="1:121" x14ac:dyDescent="0.3">
      <c r="A77" t="s">
        <v>519</v>
      </c>
      <c r="B77" s="15">
        <v>3564.8</v>
      </c>
      <c r="C77" s="15">
        <v>4230.2264999999998</v>
      </c>
      <c r="D77" s="15">
        <v>4520.7860000000001</v>
      </c>
      <c r="E77" s="15">
        <v>4568.0463</v>
      </c>
      <c r="F77" s="15">
        <v>4916.8280999999997</v>
      </c>
      <c r="G77" s="15">
        <v>5218.0201999999999</v>
      </c>
      <c r="H77" s="15">
        <v>5236.5144</v>
      </c>
      <c r="I77" s="15">
        <v>4972.3109000000004</v>
      </c>
      <c r="J77" s="15">
        <v>6995.3602000000001</v>
      </c>
      <c r="K77" s="15">
        <v>6492.4007000000001</v>
      </c>
      <c r="L77" s="15">
        <v>6597.1485000000002</v>
      </c>
      <c r="M77" s="15">
        <v>6442.8292000000001</v>
      </c>
      <c r="N77" s="15">
        <v>5703.2073</v>
      </c>
      <c r="O77" s="15">
        <v>5533.3081000000002</v>
      </c>
      <c r="P77" s="15">
        <v>5405.8837000000003</v>
      </c>
      <c r="Q77" s="15">
        <v>5437.0658000000003</v>
      </c>
      <c r="R77" s="15">
        <v>5939.5111999999999</v>
      </c>
      <c r="S77" s="15">
        <v>5293.0724</v>
      </c>
      <c r="T77" s="15">
        <v>5416.7061999999996</v>
      </c>
      <c r="U77" s="15">
        <v>5279.1279000000004</v>
      </c>
      <c r="V77" s="15">
        <v>6350.4234999999999</v>
      </c>
      <c r="W77" s="15">
        <v>5054.8982999999998</v>
      </c>
      <c r="X77" s="15">
        <v>4331.6648999999998</v>
      </c>
      <c r="Y77" s="15">
        <v>4823.3383000000003</v>
      </c>
      <c r="Z77" s="15">
        <v>4897.0258999999996</v>
      </c>
      <c r="AA77" s="15">
        <v>5446.7314999999999</v>
      </c>
      <c r="AB77" s="15">
        <v>4765.4062000000004</v>
      </c>
      <c r="AC77" s="15">
        <v>4662.1220000000003</v>
      </c>
      <c r="AD77" s="15">
        <v>3328.4207000000001</v>
      </c>
      <c r="AE77" s="15">
        <v>3462.3045999999999</v>
      </c>
      <c r="AF77" s="15">
        <v>3672.377</v>
      </c>
      <c r="AG77" s="15">
        <v>3628.8204000000001</v>
      </c>
      <c r="AH77" s="15">
        <v>3586.174</v>
      </c>
      <c r="AI77" s="15">
        <v>3777.3101999999999</v>
      </c>
      <c r="AJ77" s="15">
        <v>3697.5079000000001</v>
      </c>
      <c r="AK77" s="15">
        <v>3610.2003</v>
      </c>
      <c r="AL77" s="15">
        <v>3156.9670000000001</v>
      </c>
      <c r="AM77" s="15">
        <v>1852.3329000000001</v>
      </c>
      <c r="AN77" s="15">
        <v>1578.4766999999999</v>
      </c>
      <c r="AO77" s="15">
        <v>1844.7257999999999</v>
      </c>
      <c r="AP77" s="15">
        <v>2065.3321999999998</v>
      </c>
      <c r="AQ77" s="15">
        <v>2350.5990999999999</v>
      </c>
      <c r="AR77" s="15">
        <v>2382.2478999999998</v>
      </c>
      <c r="AS77" s="15">
        <v>2675.2719000000002</v>
      </c>
      <c r="AT77" s="15">
        <v>2530.6626999999999</v>
      </c>
      <c r="AU77" s="15">
        <v>3304.3153000000002</v>
      </c>
      <c r="AV77" s="15">
        <v>3054.0857000000001</v>
      </c>
      <c r="AW77" s="15">
        <v>2993.4371999999998</v>
      </c>
      <c r="AX77" s="15">
        <v>3067.0875000000001</v>
      </c>
      <c r="AY77" s="15">
        <v>3263.4648999999999</v>
      </c>
      <c r="AZ77" s="15">
        <v>3665.9614000000001</v>
      </c>
      <c r="BA77" s="15">
        <v>3609.2199000000001</v>
      </c>
      <c r="BB77" s="15">
        <v>4247.674</v>
      </c>
      <c r="BC77" s="15">
        <v>4157.1343999999999</v>
      </c>
      <c r="BD77" s="15">
        <v>4365.8608000000004</v>
      </c>
      <c r="BE77" s="15">
        <v>4638.6871000000001</v>
      </c>
      <c r="BF77" s="15">
        <v>4613.2947999999997</v>
      </c>
      <c r="BG77" s="15">
        <v>4874.4246999999996</v>
      </c>
      <c r="BH77" s="15">
        <v>4987.5810000000001</v>
      </c>
      <c r="BI77" s="15">
        <v>4826.5509000000002</v>
      </c>
      <c r="BJ77" s="15">
        <v>5548.0308999999997</v>
      </c>
      <c r="BK77" s="15">
        <v>5482.5545000000002</v>
      </c>
      <c r="BL77" s="15">
        <v>3911.1217000000001</v>
      </c>
      <c r="BM77" s="15">
        <v>4494.9982</v>
      </c>
      <c r="BN77" s="15">
        <v>4284.9107000000004</v>
      </c>
      <c r="BO77" s="15">
        <v>4433.7227000000003</v>
      </c>
      <c r="BP77" s="15">
        <v>4922.5888000000004</v>
      </c>
      <c r="BQ77" s="15">
        <v>4699.2329</v>
      </c>
      <c r="BR77" s="15">
        <v>4852.5164000000004</v>
      </c>
      <c r="BS77" s="15">
        <v>5512.2746999999999</v>
      </c>
      <c r="BT77" s="15">
        <v>5816.7502000000004</v>
      </c>
      <c r="BU77" s="15">
        <v>5891.6061</v>
      </c>
      <c r="BV77" s="15">
        <v>5231.1121999999996</v>
      </c>
      <c r="BW77" s="15">
        <v>5507.5334999999995</v>
      </c>
      <c r="BX77" s="15">
        <v>6021.6746000000003</v>
      </c>
      <c r="BY77" s="15">
        <v>6534.2435999999998</v>
      </c>
      <c r="BZ77" s="15">
        <v>5948.1153999999997</v>
      </c>
      <c r="CA77" s="15">
        <v>6235.1724999999997</v>
      </c>
      <c r="CB77" s="15">
        <v>6157.5562</v>
      </c>
      <c r="CC77" s="15">
        <v>5861.7485999999999</v>
      </c>
      <c r="CD77" s="15">
        <v>5385.5604999999996</v>
      </c>
      <c r="CE77" s="15">
        <v>5586.7860000000001</v>
      </c>
      <c r="CF77" s="15">
        <v>5117.4129000000003</v>
      </c>
      <c r="CG77" s="15">
        <v>5287.2623000000003</v>
      </c>
      <c r="CH77" s="15">
        <v>5245.7501000000002</v>
      </c>
      <c r="CI77" s="15">
        <v>5006.4197000000004</v>
      </c>
      <c r="CJ77" s="15">
        <v>4837.1423999999997</v>
      </c>
      <c r="CK77" s="15">
        <v>4584.4703</v>
      </c>
      <c r="CL77" s="15">
        <v>5619.9937</v>
      </c>
      <c r="CM77" s="15">
        <v>5332.7741999999998</v>
      </c>
      <c r="CN77" s="15">
        <v>5841.4143999999997</v>
      </c>
      <c r="CO77" s="15">
        <v>6535.4682000000003</v>
      </c>
      <c r="CP77" s="15">
        <v>6429.1225999999997</v>
      </c>
      <c r="CQ77" s="15">
        <v>7158.8082999999997</v>
      </c>
      <c r="CR77" s="15">
        <v>7491.6410999999998</v>
      </c>
      <c r="CS77" s="15">
        <v>7241.2443999999996</v>
      </c>
      <c r="CT77" s="15">
        <v>7378.9114</v>
      </c>
      <c r="CU77" s="15">
        <v>7647.0527000000002</v>
      </c>
      <c r="CV77" s="15">
        <v>6964.6459999999997</v>
      </c>
      <c r="CW77" s="15">
        <v>6938.6462000000001</v>
      </c>
      <c r="CX77" s="15">
        <v>8039.1251000000002</v>
      </c>
      <c r="CY77" s="15">
        <v>7871.7429000000002</v>
      </c>
      <c r="CZ77" s="15">
        <v>8288.9928999999993</v>
      </c>
      <c r="DA77" s="15">
        <v>8065.2011000000002</v>
      </c>
      <c r="DB77" s="15">
        <v>7590.6639999999998</v>
      </c>
      <c r="DC77" s="15">
        <v>7301.7353000000003</v>
      </c>
      <c r="DD77" s="15">
        <v>8466.0506000000005</v>
      </c>
      <c r="DE77" s="15">
        <v>8388.2376000000004</v>
      </c>
      <c r="DF77" s="15">
        <v>8826.3469000000005</v>
      </c>
      <c r="DG77" s="15">
        <v>8814.6718000000001</v>
      </c>
      <c r="DH77" s="15">
        <v>8534.4703000000009</v>
      </c>
      <c r="DI77" s="15">
        <v>8544.7075000000004</v>
      </c>
      <c r="DJ77" s="15">
        <v>9419.7913000000008</v>
      </c>
      <c r="DK77" s="15">
        <v>9683.0812999999998</v>
      </c>
      <c r="DL77" s="15">
        <v>10659.301100000001</v>
      </c>
      <c r="DM77" s="15">
        <v>11280.858200000001</v>
      </c>
      <c r="DN77" s="15">
        <v>11607.7811</v>
      </c>
      <c r="DO77" s="15">
        <v>11535.7559</v>
      </c>
      <c r="DP77" s="15">
        <v>12025.691500000001</v>
      </c>
      <c r="DQ77" s="15">
        <v>11767.254300000001</v>
      </c>
    </row>
    <row r="78" spans="1:121" x14ac:dyDescent="0.3">
      <c r="A78" t="s">
        <v>520</v>
      </c>
      <c r="B78" s="15">
        <v>113.57</v>
      </c>
      <c r="C78" s="15">
        <v>118.6913</v>
      </c>
      <c r="D78" s="15">
        <v>111.8021</v>
      </c>
      <c r="E78" s="15">
        <v>117.7072</v>
      </c>
      <c r="F78" s="15">
        <v>109.04640000000001</v>
      </c>
      <c r="G78" s="15">
        <v>246.75569999999999</v>
      </c>
      <c r="H78" s="15">
        <v>226.61160000000001</v>
      </c>
      <c r="I78" s="15">
        <v>205.78579999999999</v>
      </c>
      <c r="J78" s="15">
        <v>176.1678</v>
      </c>
      <c r="K78" s="15">
        <v>160.80959999999999</v>
      </c>
      <c r="L78" s="15">
        <v>113.1604</v>
      </c>
      <c r="M78" s="15">
        <v>185.583</v>
      </c>
      <c r="N78" s="15">
        <v>149.374</v>
      </c>
      <c r="O78" s="15">
        <v>154.97839999999999</v>
      </c>
      <c r="P78" s="15">
        <v>156.74619999999999</v>
      </c>
      <c r="Q78" s="15">
        <v>154.17670000000001</v>
      </c>
      <c r="R78" s="15">
        <v>155.1206</v>
      </c>
      <c r="S78" s="15">
        <v>167.83359999999999</v>
      </c>
      <c r="T78" s="15">
        <v>167.2569</v>
      </c>
      <c r="U78" s="15">
        <v>175.90809999999999</v>
      </c>
      <c r="V78" s="15">
        <v>139.97329999999999</v>
      </c>
      <c r="W78" s="15">
        <v>129.28030000000001</v>
      </c>
      <c r="X78" s="15">
        <v>120.6172</v>
      </c>
      <c r="Y78" s="15">
        <v>147.27289999999999</v>
      </c>
      <c r="Z78" s="15">
        <v>191.25479999999999</v>
      </c>
      <c r="AA78" s="15">
        <v>185.25729999999999</v>
      </c>
      <c r="AB78" s="15">
        <v>191.25479999999999</v>
      </c>
      <c r="AC78" s="15">
        <v>167.17310000000001</v>
      </c>
      <c r="AD78" s="15">
        <v>148.2081</v>
      </c>
      <c r="AE78" s="15">
        <v>145.1216</v>
      </c>
      <c r="AF78" s="15">
        <v>156.39320000000001</v>
      </c>
      <c r="AG78" s="15">
        <v>166.27340000000001</v>
      </c>
      <c r="AH78" s="15">
        <v>142.72389999999999</v>
      </c>
      <c r="AI78" s="15">
        <v>128.1311</v>
      </c>
      <c r="AJ78" s="15">
        <v>162.01259999999999</v>
      </c>
      <c r="AK78" s="15">
        <v>168.06899999999999</v>
      </c>
      <c r="AL78" s="15">
        <v>147.2877</v>
      </c>
      <c r="AM78" s="15">
        <v>143.56829999999999</v>
      </c>
      <c r="AN78" s="15">
        <v>164.21780000000001</v>
      </c>
      <c r="AO78" s="15">
        <v>173.27590000000001</v>
      </c>
      <c r="AP78" s="15">
        <v>182.39570000000001</v>
      </c>
      <c r="AQ78" s="15">
        <v>232.75319999999999</v>
      </c>
      <c r="AR78" s="15">
        <v>331.93630000000002</v>
      </c>
      <c r="AS78" s="15">
        <v>363.3689</v>
      </c>
      <c r="AT78" s="15">
        <v>370.39049999999997</v>
      </c>
      <c r="AU78" s="15">
        <v>394.0224</v>
      </c>
      <c r="AV78" s="15">
        <v>390.44040000000001</v>
      </c>
      <c r="AW78" s="15">
        <v>346.56060000000002</v>
      </c>
      <c r="AX78" s="15">
        <v>344.82679999999999</v>
      </c>
      <c r="AY78" s="15">
        <v>370.43720000000002</v>
      </c>
      <c r="AZ78" s="15">
        <v>405.36829999999998</v>
      </c>
      <c r="BA78" s="15">
        <v>373.42559999999997</v>
      </c>
      <c r="BB78" s="15">
        <v>339.90109999999999</v>
      </c>
      <c r="BC78" s="15">
        <v>380.61970000000002</v>
      </c>
      <c r="BD78" s="15">
        <v>225.0831</v>
      </c>
      <c r="BE78" s="15">
        <v>233.37029999999999</v>
      </c>
      <c r="BF78" s="15">
        <v>249.0692</v>
      </c>
      <c r="BG78" s="15">
        <v>258.99110000000002</v>
      </c>
      <c r="BH78" s="15">
        <v>255.88669999999999</v>
      </c>
      <c r="BI78" s="15">
        <v>245.0189</v>
      </c>
      <c r="BJ78" s="15">
        <v>190.2133</v>
      </c>
      <c r="BK78" s="15">
        <v>183.83019999999999</v>
      </c>
      <c r="BL78" s="15">
        <v>183.83019999999999</v>
      </c>
      <c r="BM78" s="15">
        <v>283.96620000000001</v>
      </c>
      <c r="BN78" s="15">
        <v>273.61930000000001</v>
      </c>
      <c r="BO78" s="15">
        <v>234.5308</v>
      </c>
      <c r="BP78" s="15">
        <v>276.07240000000002</v>
      </c>
      <c r="BQ78" s="15">
        <v>286.92239999999998</v>
      </c>
      <c r="BR78" s="15">
        <v>278.7955</v>
      </c>
      <c r="BS78" s="15">
        <v>251.1671</v>
      </c>
      <c r="BT78" s="15">
        <v>342.43189999999998</v>
      </c>
      <c r="BU78" s="15">
        <v>684.86379999999997</v>
      </c>
      <c r="BV78" s="15">
        <v>618.91390000000001</v>
      </c>
      <c r="BW78" s="15">
        <v>890.62080000000003</v>
      </c>
      <c r="BX78" s="15">
        <v>961.81679999999994</v>
      </c>
      <c r="BY78" s="15">
        <v>906.74069999999995</v>
      </c>
      <c r="BZ78" s="15">
        <v>1124.5360000000001</v>
      </c>
      <c r="CA78" s="15">
        <v>1006.1463</v>
      </c>
      <c r="CB78" s="15">
        <v>877.18769999999995</v>
      </c>
      <c r="CC78" s="15">
        <v>1015.4747</v>
      </c>
      <c r="CD78" s="15">
        <v>1190.1811</v>
      </c>
      <c r="CE78" s="15">
        <v>1311.0799</v>
      </c>
      <c r="CF78" s="15">
        <v>1752.2885000000001</v>
      </c>
      <c r="CG78" s="15">
        <v>1503.2954999999999</v>
      </c>
      <c r="CH78" s="15">
        <v>1055.8492000000001</v>
      </c>
      <c r="CI78" s="15">
        <v>1630.0328999999999</v>
      </c>
      <c r="CJ78" s="15">
        <v>1798.8187</v>
      </c>
      <c r="CK78" s="15">
        <v>1512.8206</v>
      </c>
      <c r="CL78" s="15">
        <v>1269.0189</v>
      </c>
      <c r="CM78" s="15">
        <v>990.83500000000004</v>
      </c>
      <c r="CN78" s="15">
        <v>1342.472</v>
      </c>
      <c r="CO78" s="15">
        <v>1667.5409</v>
      </c>
      <c r="CP78" s="15">
        <v>1317.4666999999999</v>
      </c>
      <c r="CQ78" s="15">
        <v>1540.9516000000001</v>
      </c>
      <c r="CR78" s="15">
        <v>1464.3728000000001</v>
      </c>
      <c r="CS78" s="15">
        <v>1319.7283</v>
      </c>
      <c r="CT78" s="15">
        <v>1546.8656000000001</v>
      </c>
      <c r="CU78" s="15">
        <v>1449.1025</v>
      </c>
      <c r="CV78" s="15">
        <v>1188.3361</v>
      </c>
      <c r="CW78" s="15">
        <v>1216.8264999999999</v>
      </c>
      <c r="CX78" s="15">
        <v>1259.4944</v>
      </c>
      <c r="CY78" s="15">
        <v>1302.337</v>
      </c>
      <c r="CZ78" s="15">
        <v>1337.4684999999999</v>
      </c>
      <c r="DA78" s="15">
        <v>1523.9358999999999</v>
      </c>
      <c r="DB78" s="15">
        <v>1767.1777</v>
      </c>
      <c r="DC78" s="15">
        <v>1779.7505000000001</v>
      </c>
      <c r="DD78" s="15">
        <v>1731.6058</v>
      </c>
      <c r="DE78" s="15">
        <v>1524.5834</v>
      </c>
      <c r="DF78" s="15">
        <v>1644.9781</v>
      </c>
      <c r="DG78" s="15">
        <v>1390.1677999999999</v>
      </c>
      <c r="DH78" s="15">
        <v>1365.9768999999999</v>
      </c>
      <c r="DI78" s="15">
        <v>1149.8720000000001</v>
      </c>
      <c r="DJ78" s="15">
        <v>1548.1469</v>
      </c>
      <c r="DK78" s="15">
        <v>1356.6741999999999</v>
      </c>
      <c r="DL78" s="15">
        <v>1294.4865</v>
      </c>
      <c r="DM78" s="15">
        <v>1071.9199000000001</v>
      </c>
      <c r="DN78" s="15">
        <v>1205.7444</v>
      </c>
      <c r="DO78" s="15">
        <v>1633.2348</v>
      </c>
      <c r="DP78" s="15">
        <v>2003.5891999999999</v>
      </c>
      <c r="DQ78" s="15">
        <v>1457.68</v>
      </c>
    </row>
    <row r="79" spans="1:121" x14ac:dyDescent="0.3">
      <c r="A79" t="s">
        <v>521</v>
      </c>
      <c r="B79" s="15">
        <v>1257.8900000000001</v>
      </c>
      <c r="C79" s="15">
        <v>1250.3685</v>
      </c>
      <c r="D79" s="15">
        <v>1208.6434999999999</v>
      </c>
      <c r="E79" s="15">
        <v>1273.8309999999999</v>
      </c>
      <c r="F79" s="15">
        <v>1116.2517</v>
      </c>
      <c r="G79" s="15">
        <v>1066.4825000000001</v>
      </c>
      <c r="H79" s="15">
        <v>963.61189999999999</v>
      </c>
      <c r="I79" s="15">
        <v>999.97460000000001</v>
      </c>
      <c r="J79" s="15">
        <v>1042.6876999999999</v>
      </c>
      <c r="K79" s="15">
        <v>997.62840000000006</v>
      </c>
      <c r="L79" s="15">
        <v>1109.056</v>
      </c>
      <c r="M79" s="15">
        <v>1051.3090999999999</v>
      </c>
      <c r="N79" s="15">
        <v>1017.1609</v>
      </c>
      <c r="O79" s="15">
        <v>818.58150000000001</v>
      </c>
      <c r="P79" s="15">
        <v>808.48030000000006</v>
      </c>
      <c r="Q79" s="15">
        <v>953.53120000000001</v>
      </c>
      <c r="R79" s="15">
        <v>860.87080000000003</v>
      </c>
      <c r="S79" s="15">
        <v>845.82339999999999</v>
      </c>
      <c r="T79" s="15">
        <v>904.42909999999995</v>
      </c>
      <c r="U79" s="15">
        <v>1058.0712000000001</v>
      </c>
      <c r="V79" s="15">
        <v>1240.2661000000001</v>
      </c>
      <c r="W79" s="15">
        <v>1256.2755999999999</v>
      </c>
      <c r="X79" s="15">
        <v>1504.337</v>
      </c>
      <c r="Y79" s="15">
        <v>1504.0354</v>
      </c>
      <c r="Z79" s="15">
        <v>1618.4807000000001</v>
      </c>
      <c r="AA79" s="15">
        <v>1530.1839</v>
      </c>
      <c r="AB79" s="15">
        <v>1675.8737000000001</v>
      </c>
      <c r="AC79" s="15">
        <v>1702.3136</v>
      </c>
      <c r="AD79" s="15">
        <v>1517.3949</v>
      </c>
      <c r="AE79" s="15">
        <v>1666.1421</v>
      </c>
      <c r="AF79" s="15">
        <v>1526.2641000000001</v>
      </c>
      <c r="AG79" s="15">
        <v>1385.5007000000001</v>
      </c>
      <c r="AH79" s="15">
        <v>1628.9593</v>
      </c>
      <c r="AI79" s="15">
        <v>1553.884</v>
      </c>
      <c r="AJ79" s="15">
        <v>1403.3652999999999</v>
      </c>
      <c r="AK79" s="15">
        <v>1358.2097000000001</v>
      </c>
      <c r="AL79" s="15">
        <v>1295.346</v>
      </c>
      <c r="AM79" s="15">
        <v>1428.1566</v>
      </c>
      <c r="AN79" s="15">
        <v>1359.9804999999999</v>
      </c>
      <c r="AO79" s="15">
        <v>1390.2313999999999</v>
      </c>
      <c r="AP79" s="15">
        <v>1299.8531</v>
      </c>
      <c r="AQ79" s="15">
        <v>1252.8918000000001</v>
      </c>
      <c r="AR79" s="15">
        <v>1305.1694</v>
      </c>
      <c r="AS79" s="15">
        <v>1398.2058999999999</v>
      </c>
      <c r="AT79" s="15">
        <v>1464.6605999999999</v>
      </c>
      <c r="AU79" s="15">
        <v>1410.5445</v>
      </c>
      <c r="AV79" s="15">
        <v>1448.7393999999999</v>
      </c>
      <c r="AW79" s="15">
        <v>1419.4269999999999</v>
      </c>
      <c r="AX79" s="15">
        <v>1546.4917</v>
      </c>
      <c r="AY79" s="15">
        <v>1781.6723999999999</v>
      </c>
      <c r="AZ79" s="15">
        <v>1704.8235999999999</v>
      </c>
      <c r="BA79" s="15">
        <v>1657.3036</v>
      </c>
      <c r="BB79" s="15">
        <v>1464.1153999999999</v>
      </c>
      <c r="BC79" s="15">
        <v>1526.2637999999999</v>
      </c>
      <c r="BD79" s="15">
        <v>1486.8762999999999</v>
      </c>
      <c r="BE79" s="15">
        <v>1093.7044000000001</v>
      </c>
      <c r="BF79" s="15">
        <v>1041.8354999999999</v>
      </c>
      <c r="BG79" s="15">
        <v>925.279</v>
      </c>
      <c r="BH79" s="15">
        <v>1075.9058</v>
      </c>
      <c r="BI79" s="15">
        <v>1096.5273</v>
      </c>
      <c r="BJ79" s="15">
        <v>907.54989999999998</v>
      </c>
      <c r="BK79" s="15">
        <v>663.62350000000004</v>
      </c>
      <c r="BL79" s="15">
        <v>522.82770000000005</v>
      </c>
      <c r="BM79" s="15">
        <v>470.81389999999999</v>
      </c>
      <c r="BN79" s="15">
        <v>495.02719999999999</v>
      </c>
      <c r="BO79" s="15">
        <v>460.94929999999999</v>
      </c>
      <c r="BP79" s="15">
        <v>445.70389999999998</v>
      </c>
      <c r="BQ79" s="15">
        <v>524.62120000000004</v>
      </c>
      <c r="BR79" s="15">
        <v>414.31630000000001</v>
      </c>
      <c r="BS79" s="15">
        <v>429.56169999999997</v>
      </c>
      <c r="BT79" s="15">
        <v>616.9905</v>
      </c>
      <c r="BU79" s="15">
        <v>588.29319999999996</v>
      </c>
      <c r="BV79" s="15">
        <v>590.08680000000004</v>
      </c>
      <c r="BW79" s="15">
        <v>783.79309999999998</v>
      </c>
      <c r="BX79" s="15">
        <v>727.29539999999997</v>
      </c>
      <c r="BY79" s="15">
        <v>735.36649999999997</v>
      </c>
      <c r="BZ79" s="15">
        <v>722.81150000000002</v>
      </c>
      <c r="CA79" s="15">
        <v>752.40549999999996</v>
      </c>
      <c r="CB79" s="15">
        <v>649.27480000000003</v>
      </c>
      <c r="CC79" s="15">
        <v>687.83669999999995</v>
      </c>
      <c r="CD79" s="15">
        <v>832.21969999999999</v>
      </c>
      <c r="CE79" s="15">
        <v>946.11180000000002</v>
      </c>
      <c r="CF79" s="15">
        <v>660.93309999999997</v>
      </c>
      <c r="CG79" s="15">
        <v>686.94</v>
      </c>
      <c r="CH79" s="15">
        <v>645.68769999999995</v>
      </c>
      <c r="CI79" s="15">
        <v>702.18539999999996</v>
      </c>
      <c r="CJ79" s="15">
        <v>718.34450000000004</v>
      </c>
      <c r="CK79" s="15">
        <v>794.57330000000002</v>
      </c>
      <c r="CL79" s="15">
        <v>703.99559999999997</v>
      </c>
      <c r="CM79" s="15">
        <v>545.26030000000003</v>
      </c>
      <c r="CN79" s="15">
        <v>529.11770000000001</v>
      </c>
      <c r="CO79" s="15">
        <v>590.99760000000003</v>
      </c>
      <c r="CP79" s="15">
        <v>531.80809999999997</v>
      </c>
      <c r="CQ79" s="15">
        <v>870.80589999999995</v>
      </c>
      <c r="CR79" s="15">
        <v>1103.3507</v>
      </c>
      <c r="CS79" s="15">
        <v>1056.5177000000001</v>
      </c>
      <c r="CT79" s="15">
        <v>1187.8946000000001</v>
      </c>
      <c r="CU79" s="15">
        <v>1119.8380999999999</v>
      </c>
      <c r="CV79" s="15">
        <v>996.09910000000002</v>
      </c>
      <c r="CW79" s="15">
        <v>1017.1347</v>
      </c>
      <c r="CX79" s="15">
        <v>939.17920000000004</v>
      </c>
      <c r="CY79" s="15">
        <v>1116.6722</v>
      </c>
      <c r="CZ79" s="15">
        <v>1324.6555000000001</v>
      </c>
      <c r="DA79" s="15">
        <v>1033.1974</v>
      </c>
      <c r="DB79" s="15">
        <v>966.29970000000003</v>
      </c>
      <c r="DC79" s="15">
        <v>684.08249999999998</v>
      </c>
      <c r="DD79" s="15">
        <v>721.26089999999999</v>
      </c>
      <c r="DE79" s="15">
        <v>759.73990000000003</v>
      </c>
      <c r="DF79" s="15">
        <v>859.02110000000005</v>
      </c>
      <c r="DG79" s="15">
        <v>979.25919999999996</v>
      </c>
      <c r="DH79" s="15">
        <v>976.78009999999995</v>
      </c>
      <c r="DI79" s="15">
        <v>997.8528</v>
      </c>
      <c r="DJ79" s="15">
        <v>877.84059999999999</v>
      </c>
      <c r="DK79" s="15">
        <v>915.45069999999998</v>
      </c>
      <c r="DL79" s="15">
        <v>958.8664</v>
      </c>
      <c r="DM79" s="15">
        <v>982.43489999999997</v>
      </c>
      <c r="DN79" s="15">
        <v>999.80119999999999</v>
      </c>
      <c r="DO79" s="15">
        <v>1141.2122999999999</v>
      </c>
      <c r="DP79" s="15">
        <v>1586.5331000000001</v>
      </c>
      <c r="DQ79" s="15">
        <v>1775.9315999999999</v>
      </c>
    </row>
    <row r="80" spans="1:121" x14ac:dyDescent="0.3">
      <c r="A80" t="s">
        <v>522</v>
      </c>
      <c r="B80" s="15">
        <v>509.22</v>
      </c>
      <c r="C80" s="15">
        <v>526.70839999999998</v>
      </c>
      <c r="D80" s="15">
        <v>491.27229999999997</v>
      </c>
      <c r="E80" s="15">
        <v>511.5215</v>
      </c>
      <c r="F80" s="15">
        <v>507.14949999999999</v>
      </c>
      <c r="G80" s="15">
        <v>465.2706</v>
      </c>
      <c r="H80" s="15">
        <v>515.43330000000003</v>
      </c>
      <c r="I80" s="15">
        <v>560.07349999999997</v>
      </c>
      <c r="J80" s="15">
        <v>632.51480000000004</v>
      </c>
      <c r="K80" s="15">
        <v>646.05010000000004</v>
      </c>
      <c r="L80" s="15">
        <v>712.68539999999996</v>
      </c>
      <c r="M80" s="15">
        <v>787.82299999999998</v>
      </c>
      <c r="N80" s="15">
        <v>665.96050000000002</v>
      </c>
      <c r="O80" s="15">
        <v>721.50329999999997</v>
      </c>
      <c r="P80" s="15">
        <v>766.26909999999998</v>
      </c>
      <c r="Q80" s="15">
        <v>796.38930000000005</v>
      </c>
      <c r="R80" s="15">
        <v>867.68299999999999</v>
      </c>
      <c r="S80" s="15">
        <v>862.70899999999995</v>
      </c>
      <c r="T80" s="15">
        <v>930.96310000000005</v>
      </c>
      <c r="U80" s="15">
        <v>949.47730000000001</v>
      </c>
      <c r="V80" s="15">
        <v>972.68920000000003</v>
      </c>
      <c r="W80" s="15">
        <v>1040.1143</v>
      </c>
      <c r="X80" s="15">
        <v>1165.5690999999999</v>
      </c>
      <c r="Y80" s="15">
        <v>1153.6867999999999</v>
      </c>
      <c r="Z80" s="15">
        <v>1232.3805</v>
      </c>
      <c r="AA80" s="15">
        <v>1168.3287</v>
      </c>
      <c r="AB80" s="15">
        <v>1202.2022999999999</v>
      </c>
      <c r="AC80" s="15">
        <v>1079.3336999999999</v>
      </c>
      <c r="AD80" s="15">
        <v>1030.3711000000001</v>
      </c>
      <c r="AE80" s="15">
        <v>1018.0534</v>
      </c>
      <c r="AF80" s="15">
        <v>888.10230000000001</v>
      </c>
      <c r="AG80" s="15">
        <v>1024.2122999999999</v>
      </c>
      <c r="AH80" s="15">
        <v>1075.6384</v>
      </c>
      <c r="AI80" s="15">
        <v>1068.5558000000001</v>
      </c>
      <c r="AJ80" s="15">
        <v>1136.9186999999999</v>
      </c>
      <c r="AK80" s="15">
        <v>1106.5024000000001</v>
      </c>
      <c r="AL80" s="15">
        <v>1040.0626</v>
      </c>
      <c r="AM80" s="15">
        <v>1036.0264999999999</v>
      </c>
      <c r="AN80" s="15">
        <v>958.09939999999995</v>
      </c>
      <c r="AO80" s="15">
        <v>941.64469999999994</v>
      </c>
      <c r="AP80" s="15">
        <v>1052.7917</v>
      </c>
      <c r="AQ80" s="15">
        <v>994.73450000000003</v>
      </c>
      <c r="AR80" s="15">
        <v>1032.3009</v>
      </c>
      <c r="AS80" s="15">
        <v>1020.1199</v>
      </c>
      <c r="AT80" s="15">
        <v>1043.4694</v>
      </c>
      <c r="AU80" s="15">
        <v>953.54229999999995</v>
      </c>
      <c r="AV80" s="15">
        <v>980.99369999999999</v>
      </c>
      <c r="AW80" s="15">
        <v>891.69770000000005</v>
      </c>
      <c r="AX80" s="15">
        <v>918.20249999999999</v>
      </c>
      <c r="AY80" s="15">
        <v>1053.8820000000001</v>
      </c>
      <c r="AZ80" s="15">
        <v>1044.1004</v>
      </c>
      <c r="BA80" s="15">
        <v>1120.144</v>
      </c>
      <c r="BB80" s="15">
        <v>1143.4935</v>
      </c>
      <c r="BC80" s="15">
        <v>1205.338</v>
      </c>
      <c r="BD80" s="15">
        <v>1174.4158</v>
      </c>
      <c r="BE80" s="15">
        <v>1214.8041000000001</v>
      </c>
      <c r="BF80" s="15">
        <v>1306.9398000000001</v>
      </c>
      <c r="BG80" s="15">
        <v>1341.7072000000001</v>
      </c>
      <c r="BH80" s="15">
        <v>1524.6829</v>
      </c>
      <c r="BI80" s="15">
        <v>1537.0646999999999</v>
      </c>
      <c r="BJ80" s="15">
        <v>1460.0223000000001</v>
      </c>
      <c r="BK80" s="15">
        <v>1404.3042</v>
      </c>
      <c r="BL80" s="15">
        <v>610.4923</v>
      </c>
      <c r="BM80" s="15">
        <v>1022.5315000000001</v>
      </c>
      <c r="BN80" s="15">
        <v>865.00729999999999</v>
      </c>
      <c r="BO80" s="15">
        <v>920.0376</v>
      </c>
      <c r="BP80" s="15">
        <v>915.22249999999997</v>
      </c>
      <c r="BQ80" s="15">
        <v>1092.6952000000001</v>
      </c>
      <c r="BR80" s="15">
        <v>1044.5436999999999</v>
      </c>
      <c r="BS80" s="15">
        <v>1088.5679</v>
      </c>
      <c r="BT80" s="15">
        <v>1331.0451</v>
      </c>
      <c r="BU80" s="15">
        <v>1260.1936000000001</v>
      </c>
      <c r="BV80" s="15">
        <v>1283.9512999999999</v>
      </c>
      <c r="BW80" s="15">
        <v>1426.5338999999999</v>
      </c>
      <c r="BX80" s="15">
        <v>1423.7035000000001</v>
      </c>
      <c r="BY80" s="15">
        <v>1441.4576</v>
      </c>
      <c r="BZ80" s="15">
        <v>1490.5376000000001</v>
      </c>
      <c r="CA80" s="15">
        <v>1507.5572</v>
      </c>
      <c r="CB80" s="15">
        <v>1557.8596</v>
      </c>
      <c r="CC80" s="15">
        <v>1653.1692</v>
      </c>
      <c r="CD80" s="15">
        <v>1676.6185</v>
      </c>
      <c r="CE80" s="15">
        <v>1613.8495</v>
      </c>
      <c r="CF80" s="15">
        <v>1552.4777999999999</v>
      </c>
      <c r="CG80" s="15">
        <v>1607.3305</v>
      </c>
      <c r="CH80" s="15">
        <v>1586.3521000000001</v>
      </c>
      <c r="CI80" s="15">
        <v>1550.498</v>
      </c>
      <c r="CJ80" s="15">
        <v>1631.7418</v>
      </c>
      <c r="CK80" s="15">
        <v>1581.0120999999999</v>
      </c>
      <c r="CL80" s="15">
        <v>1793.0851</v>
      </c>
      <c r="CM80" s="15">
        <v>1607.3305</v>
      </c>
      <c r="CN80" s="15">
        <v>1788.1266000000001</v>
      </c>
      <c r="CO80" s="15">
        <v>1767.9110000000001</v>
      </c>
      <c r="CP80" s="15">
        <v>1754.5092</v>
      </c>
      <c r="CQ80" s="15">
        <v>1926.4037000000001</v>
      </c>
      <c r="CR80" s="15">
        <v>2048.3386999999998</v>
      </c>
      <c r="CS80" s="15">
        <v>2228.2775000000001</v>
      </c>
      <c r="CT80" s="15">
        <v>2347.2487999999998</v>
      </c>
      <c r="CU80" s="15">
        <v>2148.6810999999998</v>
      </c>
      <c r="CV80" s="15">
        <v>2267.2289999999998</v>
      </c>
      <c r="CW80" s="15">
        <v>2210.4953</v>
      </c>
      <c r="CX80" s="15">
        <v>2214.9077000000002</v>
      </c>
      <c r="CY80" s="15">
        <v>2434.1680999999999</v>
      </c>
      <c r="CZ80" s="15">
        <v>2386.7945</v>
      </c>
      <c r="DA80" s="15">
        <v>2247.4603000000002</v>
      </c>
      <c r="DB80" s="15">
        <v>2082.5816</v>
      </c>
      <c r="DC80" s="15">
        <v>1980.8676</v>
      </c>
      <c r="DD80" s="15">
        <v>2107.1972999999998</v>
      </c>
      <c r="DE80" s="15">
        <v>2094.6572000000001</v>
      </c>
      <c r="DF80" s="15">
        <v>2181.9733000000001</v>
      </c>
      <c r="DG80" s="15">
        <v>2250.7114999999999</v>
      </c>
      <c r="DH80" s="15">
        <v>2299.4784</v>
      </c>
      <c r="DI80" s="15">
        <v>2186.1967</v>
      </c>
      <c r="DJ80" s="15">
        <v>2089.0952000000002</v>
      </c>
      <c r="DK80" s="15">
        <v>2131.5182</v>
      </c>
      <c r="DL80" s="15">
        <v>2307.2878999999998</v>
      </c>
      <c r="DM80" s="15">
        <v>2345.2757999999999</v>
      </c>
      <c r="DN80" s="15">
        <v>2446.6561000000002</v>
      </c>
      <c r="DO80" s="15">
        <v>2607.5038</v>
      </c>
      <c r="DP80" s="15">
        <v>2732.4027000000001</v>
      </c>
      <c r="DQ80" s="15">
        <v>2847.0261</v>
      </c>
    </row>
    <row r="81" spans="1:121" x14ac:dyDescent="0.3">
      <c r="A81" t="s">
        <v>523</v>
      </c>
      <c r="B81" s="15">
        <v>4342.38</v>
      </c>
      <c r="C81" s="15">
        <v>5166.5933999999997</v>
      </c>
      <c r="D81" s="15">
        <v>4163.3714</v>
      </c>
      <c r="E81" s="15">
        <v>4306.6887999999999</v>
      </c>
      <c r="F81" s="15">
        <v>4292.3571000000002</v>
      </c>
      <c r="G81" s="15">
        <v>3711.9214999999999</v>
      </c>
      <c r="H81" s="15">
        <v>3224.6421999999998</v>
      </c>
      <c r="I81" s="15">
        <v>2816.1875</v>
      </c>
      <c r="J81" s="15">
        <v>3066.9929999999999</v>
      </c>
      <c r="K81" s="15">
        <v>3274.8033</v>
      </c>
      <c r="L81" s="15">
        <v>2930.8415</v>
      </c>
      <c r="M81" s="15">
        <v>2938.0073000000002</v>
      </c>
      <c r="N81" s="15">
        <v>2278.7471999999998</v>
      </c>
      <c r="O81" s="15">
        <v>2902.1779999999999</v>
      </c>
      <c r="P81" s="15">
        <v>2923.6756</v>
      </c>
      <c r="Q81" s="15">
        <v>3790.7460999999998</v>
      </c>
      <c r="R81" s="15">
        <v>3998.5563000000002</v>
      </c>
      <c r="S81" s="15">
        <v>4163.3714</v>
      </c>
      <c r="T81" s="15">
        <v>3833.7413000000001</v>
      </c>
      <c r="U81" s="15">
        <v>3009.6660999999999</v>
      </c>
      <c r="V81" s="15">
        <v>3697.5897</v>
      </c>
      <c r="W81" s="15">
        <v>3031.1637000000001</v>
      </c>
      <c r="X81" s="15">
        <v>2651.3724999999999</v>
      </c>
      <c r="Y81" s="15">
        <v>3095.6565000000001</v>
      </c>
      <c r="Z81" s="15">
        <v>3296.3009000000002</v>
      </c>
      <c r="AA81" s="15">
        <v>2909.3438999999998</v>
      </c>
      <c r="AB81" s="15">
        <v>3260.4715999999999</v>
      </c>
      <c r="AC81" s="15">
        <v>3576.9148</v>
      </c>
      <c r="AD81" s="15">
        <v>2931.7799</v>
      </c>
      <c r="AE81" s="15">
        <v>2458.7262000000001</v>
      </c>
      <c r="AF81" s="15">
        <v>2096.1882000000001</v>
      </c>
      <c r="AG81" s="15">
        <v>2040.6074000000001</v>
      </c>
      <c r="AH81" s="15">
        <v>2175.5893000000001</v>
      </c>
      <c r="AI81" s="15">
        <v>1286.2973</v>
      </c>
      <c r="AJ81" s="15">
        <v>1175.1358</v>
      </c>
      <c r="AK81" s="15">
        <v>1445.0994000000001</v>
      </c>
      <c r="AL81" s="15">
        <v>1262.4770000000001</v>
      </c>
      <c r="AM81" s="15">
        <v>1095.7347</v>
      </c>
      <c r="AN81" s="15">
        <v>857.53150000000005</v>
      </c>
      <c r="AO81" s="15">
        <v>968.69299999999998</v>
      </c>
      <c r="AP81" s="15">
        <v>1167.1957</v>
      </c>
      <c r="AQ81" s="15">
        <v>1056.0342000000001</v>
      </c>
      <c r="AR81" s="15">
        <v>1127.4952000000001</v>
      </c>
      <c r="AS81" s="15">
        <v>1000.4535</v>
      </c>
      <c r="AT81" s="15">
        <v>897.23209999999995</v>
      </c>
      <c r="AU81" s="15">
        <v>698.72940000000006</v>
      </c>
      <c r="AV81" s="15">
        <v>603.44809999999995</v>
      </c>
      <c r="AW81" s="15">
        <v>635.20849999999996</v>
      </c>
      <c r="AX81" s="15">
        <v>781.30449999999996</v>
      </c>
      <c r="AY81" s="15">
        <v>906.75779999999997</v>
      </c>
      <c r="AZ81" s="15">
        <v>979.8066</v>
      </c>
      <c r="BA81" s="15">
        <v>886.11360000000002</v>
      </c>
      <c r="BB81" s="15">
        <v>798.77269999999999</v>
      </c>
      <c r="BC81" s="15">
        <v>1208.4811</v>
      </c>
      <c r="BD81" s="15">
        <v>1607.0734</v>
      </c>
      <c r="BE81" s="15">
        <v>1943.7802999999999</v>
      </c>
      <c r="BF81" s="15">
        <v>1629.4739</v>
      </c>
      <c r="BG81" s="15">
        <v>1761.5340000000001</v>
      </c>
      <c r="BH81" s="15">
        <v>1651.9345000000001</v>
      </c>
      <c r="BI81" s="15">
        <v>1656.6996999999999</v>
      </c>
      <c r="BJ81" s="15">
        <v>1586.9472000000001</v>
      </c>
      <c r="BK81" s="15">
        <v>1921.8226999999999</v>
      </c>
      <c r="BL81" s="15">
        <v>1443.4291000000001</v>
      </c>
      <c r="BM81" s="15">
        <v>2219.4450999999999</v>
      </c>
      <c r="BN81" s="15">
        <v>1938.4603</v>
      </c>
      <c r="BO81" s="15">
        <v>2194.3742000000002</v>
      </c>
      <c r="BP81" s="15">
        <v>2930.5778</v>
      </c>
      <c r="BQ81" s="15">
        <v>2594.5104000000001</v>
      </c>
      <c r="BR81" s="15">
        <v>2446.5014000000001</v>
      </c>
      <c r="BS81" s="15">
        <v>2919.1412</v>
      </c>
      <c r="BT81" s="15">
        <v>2665.6828</v>
      </c>
      <c r="BU81" s="15">
        <v>2948.857</v>
      </c>
      <c r="BV81" s="15">
        <v>2508.3638000000001</v>
      </c>
      <c r="BW81" s="15">
        <v>2331.8353000000002</v>
      </c>
      <c r="BX81" s="15">
        <v>2390.6576</v>
      </c>
      <c r="BY81" s="15">
        <v>2207.1372999999999</v>
      </c>
      <c r="BZ81" s="15">
        <v>2601.6586000000002</v>
      </c>
      <c r="CA81" s="15">
        <v>2245.2112999999999</v>
      </c>
      <c r="CB81" s="15">
        <v>2129.047</v>
      </c>
      <c r="CC81" s="15">
        <v>2019.4906000000001</v>
      </c>
      <c r="CD81" s="15">
        <v>1789.422</v>
      </c>
      <c r="CE81" s="15">
        <v>2021.905</v>
      </c>
      <c r="CF81" s="15">
        <v>2098.6169</v>
      </c>
      <c r="CG81" s="15">
        <v>2166.3361</v>
      </c>
      <c r="CH81" s="15">
        <v>2033.1518000000001</v>
      </c>
      <c r="CI81" s="15">
        <v>2542.8098</v>
      </c>
      <c r="CJ81" s="15">
        <v>2567.1466999999998</v>
      </c>
      <c r="CK81" s="15">
        <v>2306.1983</v>
      </c>
      <c r="CL81" s="15">
        <v>1873.7861</v>
      </c>
      <c r="CM81" s="15">
        <v>1516.2560000000001</v>
      </c>
      <c r="CN81" s="15">
        <v>1453.5062</v>
      </c>
      <c r="CO81" s="15">
        <v>1337.1518000000001</v>
      </c>
      <c r="CP81" s="15">
        <v>1542.3241</v>
      </c>
      <c r="CQ81" s="15">
        <v>1405.6391000000001</v>
      </c>
      <c r="CR81" s="15">
        <v>1904.5677000000001</v>
      </c>
      <c r="CS81" s="15">
        <v>2093.4576999999999</v>
      </c>
      <c r="CT81" s="15">
        <v>2354.3593000000001</v>
      </c>
      <c r="CU81" s="15">
        <v>2356.2073</v>
      </c>
      <c r="CV81" s="15">
        <v>2587.2080000000001</v>
      </c>
      <c r="CW81" s="15">
        <v>2767.7694000000001</v>
      </c>
      <c r="CX81" s="15">
        <v>2370.2606999999998</v>
      </c>
      <c r="CY81" s="15">
        <v>2720.0484000000001</v>
      </c>
      <c r="CZ81" s="15">
        <v>2622.5479999999998</v>
      </c>
      <c r="DA81" s="15">
        <v>2638.9439000000002</v>
      </c>
      <c r="DB81" s="15">
        <v>2477.4838</v>
      </c>
      <c r="DC81" s="15">
        <v>3066.4068000000002</v>
      </c>
      <c r="DD81" s="15">
        <v>3640.8470000000002</v>
      </c>
      <c r="DE81" s="15">
        <v>3519.8164999999999</v>
      </c>
      <c r="DF81" s="15">
        <v>3361.1469000000002</v>
      </c>
      <c r="DG81" s="15">
        <v>2866.2820999999999</v>
      </c>
      <c r="DH81" s="15">
        <v>3869.8807999999999</v>
      </c>
      <c r="DI81" s="15">
        <v>4001.7712000000001</v>
      </c>
      <c r="DJ81" s="15">
        <v>4495.3638000000001</v>
      </c>
      <c r="DK81" s="15">
        <v>4136.3225000000002</v>
      </c>
      <c r="DL81" s="15">
        <v>4793.4615000000003</v>
      </c>
      <c r="DM81" s="15">
        <v>4764.8891000000003</v>
      </c>
      <c r="DN81" s="15">
        <v>4815.8217999999997</v>
      </c>
      <c r="DO81" s="15">
        <v>4962.9080000000004</v>
      </c>
      <c r="DP81" s="15">
        <v>4583.8253999999997</v>
      </c>
      <c r="DQ81" s="15">
        <v>4381.1009999999997</v>
      </c>
    </row>
    <row r="82" spans="1:121" x14ac:dyDescent="0.3">
      <c r="A82" t="s">
        <v>524</v>
      </c>
      <c r="B82" s="15">
        <v>5908.56</v>
      </c>
      <c r="C82" s="15">
        <v>5821.8734999999997</v>
      </c>
      <c r="D82" s="15">
        <v>5854.5567000000001</v>
      </c>
      <c r="E82" s="15">
        <v>5777.8221999999996</v>
      </c>
      <c r="F82" s="15">
        <v>5861.6617999999999</v>
      </c>
      <c r="G82" s="15">
        <v>5590.2491</v>
      </c>
      <c r="H82" s="15">
        <v>6198.4408999999996</v>
      </c>
      <c r="I82" s="15">
        <v>6474.1166000000003</v>
      </c>
      <c r="J82" s="15">
        <v>6290.8064000000004</v>
      </c>
      <c r="K82" s="15">
        <v>6087.6022000000003</v>
      </c>
      <c r="L82" s="15">
        <v>6054.9189999999999</v>
      </c>
      <c r="M82" s="15">
        <v>6143.0214999999998</v>
      </c>
      <c r="N82" s="15">
        <v>6347.6468000000004</v>
      </c>
      <c r="O82" s="15">
        <v>6630.1421</v>
      </c>
      <c r="P82" s="15">
        <v>7044.1475</v>
      </c>
      <c r="Q82" s="15">
        <v>6737.4292999999998</v>
      </c>
      <c r="R82" s="15">
        <v>6847.0772999999999</v>
      </c>
      <c r="S82" s="15">
        <v>7205.3168999999998</v>
      </c>
      <c r="T82" s="15">
        <v>7214.2087000000001</v>
      </c>
      <c r="U82" s="15">
        <v>9523.6324000000004</v>
      </c>
      <c r="V82" s="15">
        <v>9484.7613000000001</v>
      </c>
      <c r="W82" s="15">
        <v>9378.5062999999991</v>
      </c>
      <c r="X82" s="15">
        <v>9043.7029000000002</v>
      </c>
      <c r="Y82" s="15">
        <v>9529.3145000000004</v>
      </c>
      <c r="Z82" s="15">
        <v>9543.5079999999998</v>
      </c>
      <c r="AA82" s="15">
        <v>9566.6106999999993</v>
      </c>
      <c r="AB82" s="15">
        <v>9914.9843000000001</v>
      </c>
      <c r="AC82" s="15">
        <v>9971.9670000000006</v>
      </c>
      <c r="AD82" s="15">
        <v>10168.240599999999</v>
      </c>
      <c r="AE82" s="15">
        <v>10174.572399999999</v>
      </c>
      <c r="AF82" s="15">
        <v>9843.1072000000004</v>
      </c>
      <c r="AG82" s="15">
        <v>10144.3403</v>
      </c>
      <c r="AH82" s="15">
        <v>10025.544099999999</v>
      </c>
      <c r="AI82" s="15">
        <v>10309.8063</v>
      </c>
      <c r="AJ82" s="15">
        <v>10301.320900000001</v>
      </c>
      <c r="AK82" s="15">
        <v>10703.0221</v>
      </c>
      <c r="AL82" s="15">
        <v>10386.483099999999</v>
      </c>
      <c r="AM82" s="15">
        <v>9492.4678999999996</v>
      </c>
      <c r="AN82" s="15">
        <v>9395.3711000000003</v>
      </c>
      <c r="AO82" s="15">
        <v>9166.9593999999997</v>
      </c>
      <c r="AP82" s="15">
        <v>9338.9629000000004</v>
      </c>
      <c r="AQ82" s="15">
        <v>9869.3238000000001</v>
      </c>
      <c r="AR82" s="15">
        <v>9703.2978000000003</v>
      </c>
      <c r="AS82" s="15">
        <v>9573.6083999999992</v>
      </c>
      <c r="AT82" s="15">
        <v>9311.6036000000004</v>
      </c>
      <c r="AU82" s="15">
        <v>9418.2603999999992</v>
      </c>
      <c r="AV82" s="15">
        <v>10390.450199999999</v>
      </c>
      <c r="AW82" s="15">
        <v>10183.107099999999</v>
      </c>
      <c r="AX82" s="15">
        <v>10716.6078</v>
      </c>
      <c r="AY82" s="15">
        <v>10907.643</v>
      </c>
      <c r="AZ82" s="15">
        <v>11785.387699999999</v>
      </c>
      <c r="BA82" s="15">
        <v>11865.616099999999</v>
      </c>
      <c r="BB82" s="15">
        <v>12273.636699999999</v>
      </c>
      <c r="BC82" s="15">
        <v>12620.336300000001</v>
      </c>
      <c r="BD82" s="15">
        <v>12924.5828</v>
      </c>
      <c r="BE82" s="15">
        <v>13768.216</v>
      </c>
      <c r="BF82" s="15">
        <v>13988.2065</v>
      </c>
      <c r="BG82" s="15">
        <v>13115.146199999999</v>
      </c>
      <c r="BH82" s="15">
        <v>13136.792299999999</v>
      </c>
      <c r="BI82" s="15">
        <v>13450.7811</v>
      </c>
      <c r="BJ82" s="15">
        <v>14215.0574</v>
      </c>
      <c r="BK82" s="15">
        <v>13636.425499999999</v>
      </c>
      <c r="BL82" s="15">
        <v>13462.236999999999</v>
      </c>
      <c r="BM82" s="15">
        <v>13556.3887</v>
      </c>
      <c r="BN82" s="15">
        <v>13392.4692</v>
      </c>
      <c r="BO82" s="15">
        <v>13073.1059</v>
      </c>
      <c r="BP82" s="15">
        <v>13739.0273</v>
      </c>
      <c r="BQ82" s="15">
        <v>13122.9274</v>
      </c>
      <c r="BR82" s="15">
        <v>13546.8667</v>
      </c>
      <c r="BS82" s="15">
        <v>13204.248600000001</v>
      </c>
      <c r="BT82" s="15">
        <v>13427.6777</v>
      </c>
      <c r="BU82" s="15">
        <v>13581.1031</v>
      </c>
      <c r="BV82" s="15">
        <v>13422.9498</v>
      </c>
      <c r="BW82" s="15">
        <v>12616.145399999999</v>
      </c>
      <c r="BX82" s="15">
        <v>14132.6849</v>
      </c>
      <c r="BY82" s="15">
        <v>14166.4782</v>
      </c>
      <c r="BZ82" s="15">
        <v>14283.1464</v>
      </c>
      <c r="CA82" s="15">
        <v>14270.459199999999</v>
      </c>
      <c r="CB82" s="15">
        <v>14900.718199999999</v>
      </c>
      <c r="CC82" s="15">
        <v>15274.3079</v>
      </c>
      <c r="CD82" s="15">
        <v>14807.433199999999</v>
      </c>
      <c r="CE82" s="15">
        <v>14892.528899999999</v>
      </c>
      <c r="CF82" s="15">
        <v>15179.62</v>
      </c>
      <c r="CG82" s="15">
        <v>16431.544999999998</v>
      </c>
      <c r="CH82" s="15">
        <v>15723.9555</v>
      </c>
      <c r="CI82" s="15">
        <v>15487.609</v>
      </c>
      <c r="CJ82" s="15">
        <v>16248.732400000001</v>
      </c>
      <c r="CK82" s="15">
        <v>16321.74</v>
      </c>
      <c r="CL82" s="15">
        <v>16579.463400000001</v>
      </c>
      <c r="CM82" s="15">
        <v>15987.106400000001</v>
      </c>
      <c r="CN82" s="15">
        <v>16119.5924</v>
      </c>
      <c r="CO82" s="15">
        <v>16152.229600000001</v>
      </c>
      <c r="CP82" s="15">
        <v>14934.3377</v>
      </c>
      <c r="CQ82" s="15">
        <v>13545.851000000001</v>
      </c>
      <c r="CR82" s="15">
        <v>14051.4954</v>
      </c>
      <c r="CS82" s="15">
        <v>13955.1723</v>
      </c>
      <c r="CT82" s="15">
        <v>14301.6494</v>
      </c>
      <c r="CU82" s="15">
        <v>14583.494000000001</v>
      </c>
      <c r="CV82" s="15">
        <v>15067.391799999999</v>
      </c>
      <c r="CW82" s="15">
        <v>15688.337</v>
      </c>
      <c r="CX82" s="15">
        <v>15205.579100000001</v>
      </c>
      <c r="CY82" s="15">
        <v>14889.816500000001</v>
      </c>
      <c r="CZ82" s="15">
        <v>14597.8058</v>
      </c>
      <c r="DA82" s="15">
        <v>13827.45</v>
      </c>
      <c r="DB82" s="15">
        <v>13007.182199999999</v>
      </c>
      <c r="DC82" s="15">
        <v>12458.700999999999</v>
      </c>
      <c r="DD82" s="15">
        <v>13081.361699999999</v>
      </c>
      <c r="DE82" s="15">
        <v>13993.4658</v>
      </c>
      <c r="DF82" s="15">
        <v>13498.4229</v>
      </c>
      <c r="DG82" s="15">
        <v>13530.727800000001</v>
      </c>
      <c r="DH82" s="15">
        <v>13626.454599999999</v>
      </c>
      <c r="DI82" s="15">
        <v>13298.0123</v>
      </c>
      <c r="DJ82" s="15">
        <v>13576.880999999999</v>
      </c>
      <c r="DK82" s="15">
        <v>13151.012500000001</v>
      </c>
      <c r="DL82" s="15">
        <v>14368.518899999999</v>
      </c>
      <c r="DM82" s="15">
        <v>14635.495199999999</v>
      </c>
      <c r="DN82" s="15">
        <v>15493.142099999999</v>
      </c>
      <c r="DO82" s="15">
        <v>15403.5229</v>
      </c>
      <c r="DP82" s="15">
        <v>15647.801299999999</v>
      </c>
      <c r="DQ82" s="15">
        <v>15854.921700000001</v>
      </c>
    </row>
    <row r="83" spans="1:121" x14ac:dyDescent="0.3">
      <c r="A83" t="s">
        <v>525</v>
      </c>
      <c r="B83" s="15">
        <v>8538.7000000000007</v>
      </c>
      <c r="C83" s="15">
        <v>8523.9280999999992</v>
      </c>
      <c r="D83" s="15">
        <v>8151.9178000000002</v>
      </c>
      <c r="E83" s="15">
        <v>8046.6841000000004</v>
      </c>
      <c r="F83" s="15">
        <v>8222.9966999999997</v>
      </c>
      <c r="G83" s="15">
        <v>8120.5322999999999</v>
      </c>
      <c r="H83" s="15">
        <v>8160.2257</v>
      </c>
      <c r="I83" s="15">
        <v>8138.0712000000003</v>
      </c>
      <c r="J83" s="15">
        <v>7601.7488000000003</v>
      </c>
      <c r="K83" s="15">
        <v>7585.1329999999998</v>
      </c>
      <c r="L83" s="15">
        <v>7361.1260000000002</v>
      </c>
      <c r="M83" s="15">
        <v>6992.8972999999996</v>
      </c>
      <c r="N83" s="15">
        <v>7193.9427999999998</v>
      </c>
      <c r="O83" s="15">
        <v>7112.4771000000001</v>
      </c>
      <c r="P83" s="15">
        <v>6112.7094999999999</v>
      </c>
      <c r="Q83" s="15">
        <v>5664.4441999999999</v>
      </c>
      <c r="R83" s="15">
        <v>6104.5592999999999</v>
      </c>
      <c r="S83" s="15">
        <v>5218.8955999999998</v>
      </c>
      <c r="T83" s="15">
        <v>5650.8603999999996</v>
      </c>
      <c r="U83" s="15">
        <v>5860.0509000000002</v>
      </c>
      <c r="V83" s="15">
        <v>5316.6989000000003</v>
      </c>
      <c r="W83" s="15">
        <v>5248.7799000000005</v>
      </c>
      <c r="X83" s="15">
        <v>4955.3698999999997</v>
      </c>
      <c r="Y83" s="15">
        <v>4270.7464</v>
      </c>
      <c r="Z83" s="15">
        <v>4414.7347</v>
      </c>
      <c r="AA83" s="15">
        <v>4545.1391000000003</v>
      </c>
      <c r="AB83" s="15">
        <v>5520.4558999999999</v>
      </c>
      <c r="AC83" s="15">
        <v>5713.3459000000003</v>
      </c>
      <c r="AD83" s="15">
        <v>5566.6408000000001</v>
      </c>
      <c r="AE83" s="15">
        <v>6009.4727000000003</v>
      </c>
      <c r="AF83" s="15">
        <v>5504.1553999999996</v>
      </c>
      <c r="AG83" s="15">
        <v>5702.4787999999999</v>
      </c>
      <c r="AH83" s="15">
        <v>5998.6055999999999</v>
      </c>
      <c r="AI83" s="15">
        <v>6066.5937000000004</v>
      </c>
      <c r="AJ83" s="15">
        <v>6743.0745999999999</v>
      </c>
      <c r="AK83" s="15">
        <v>6653.451</v>
      </c>
      <c r="AL83" s="15">
        <v>6466.0901000000003</v>
      </c>
      <c r="AM83" s="15">
        <v>6455.2395999999999</v>
      </c>
      <c r="AN83" s="15">
        <v>7025.7784000000001</v>
      </c>
      <c r="AO83" s="15">
        <v>6745.9552000000003</v>
      </c>
      <c r="AP83" s="15">
        <v>6781.2884000000004</v>
      </c>
      <c r="AQ83" s="15">
        <v>7169.8212000000003</v>
      </c>
      <c r="AR83" s="15">
        <v>7286.6466</v>
      </c>
      <c r="AS83" s="15">
        <v>6761.6958999999997</v>
      </c>
      <c r="AT83" s="15">
        <v>6397.5522000000001</v>
      </c>
      <c r="AU83" s="15">
        <v>6508.9794000000002</v>
      </c>
      <c r="AV83" s="15">
        <v>6840.6306999999997</v>
      </c>
      <c r="AW83" s="15">
        <v>7835.335</v>
      </c>
      <c r="AX83" s="15">
        <v>8028.4916000000003</v>
      </c>
      <c r="AY83" s="15">
        <v>8308.6777999999995</v>
      </c>
      <c r="AZ83" s="15">
        <v>7862.9390999999996</v>
      </c>
      <c r="BA83" s="15">
        <v>8099.4147000000003</v>
      </c>
      <c r="BB83" s="15">
        <v>8469.1646999999994</v>
      </c>
      <c r="BC83" s="15">
        <v>8963.9820999999993</v>
      </c>
      <c r="BD83" s="15">
        <v>9494.0455000000002</v>
      </c>
      <c r="BE83" s="15">
        <v>9972.6648000000005</v>
      </c>
      <c r="BF83" s="15">
        <v>9736.4076999999997</v>
      </c>
      <c r="BG83" s="15">
        <v>9492.1969000000008</v>
      </c>
      <c r="BH83" s="15">
        <v>9655.0599000000002</v>
      </c>
      <c r="BI83" s="15">
        <v>8233.5300999999999</v>
      </c>
      <c r="BJ83" s="15">
        <v>8298.4035999999996</v>
      </c>
      <c r="BK83" s="15">
        <v>8106.4861000000001</v>
      </c>
      <c r="BL83" s="15">
        <v>7441.5325999999995</v>
      </c>
      <c r="BM83" s="15">
        <v>8306.7021000000004</v>
      </c>
      <c r="BN83" s="15">
        <v>8423.2340000000004</v>
      </c>
      <c r="BO83" s="15">
        <v>8788.1687000000002</v>
      </c>
      <c r="BP83" s="15">
        <v>9301.8415999999997</v>
      </c>
      <c r="BQ83" s="15">
        <v>9179.93</v>
      </c>
      <c r="BR83" s="15">
        <v>10450.9607</v>
      </c>
      <c r="BS83" s="15">
        <v>9832.0416000000005</v>
      </c>
      <c r="BT83" s="15">
        <v>9611.7849000000006</v>
      </c>
      <c r="BU83" s="15">
        <v>9348.3920999999991</v>
      </c>
      <c r="BV83" s="15">
        <v>9507.6250999999993</v>
      </c>
      <c r="BW83" s="15">
        <v>9518.3894999999993</v>
      </c>
      <c r="BX83" s="15">
        <v>10515.080900000001</v>
      </c>
      <c r="BY83" s="15">
        <v>10377.2402</v>
      </c>
      <c r="BZ83" s="15">
        <v>10947.4213</v>
      </c>
      <c r="CA83" s="15">
        <v>10545.574500000001</v>
      </c>
      <c r="CB83" s="15">
        <v>11026.5216</v>
      </c>
      <c r="CC83" s="15">
        <v>10916.641100000001</v>
      </c>
      <c r="CD83" s="15">
        <v>10331.5759</v>
      </c>
      <c r="CE83" s="15">
        <v>9894.3726000000006</v>
      </c>
      <c r="CF83" s="15">
        <v>9795.4289000000008</v>
      </c>
      <c r="CG83" s="15">
        <v>10273.7183</v>
      </c>
      <c r="CH83" s="15">
        <v>10422.526900000001</v>
      </c>
      <c r="CI83" s="15">
        <v>10403.7844</v>
      </c>
      <c r="CJ83" s="15">
        <v>11734.708500000001</v>
      </c>
      <c r="CK83" s="15">
        <v>11234.350899999999</v>
      </c>
      <c r="CL83" s="15">
        <v>10976.3796</v>
      </c>
      <c r="CM83" s="15">
        <v>10483.802299999999</v>
      </c>
      <c r="CN83" s="15">
        <v>10248.6576</v>
      </c>
      <c r="CO83" s="15">
        <v>9842.8171999999995</v>
      </c>
      <c r="CP83" s="15">
        <v>9019.7080999999998</v>
      </c>
      <c r="CQ83" s="15">
        <v>9154.6363000000001</v>
      </c>
      <c r="CR83" s="15">
        <v>9563.6813000000002</v>
      </c>
      <c r="CS83" s="15">
        <v>9290.4380000000001</v>
      </c>
      <c r="CT83" s="15">
        <v>9954.3381000000008</v>
      </c>
      <c r="CU83" s="15">
        <v>9356.3212000000003</v>
      </c>
      <c r="CV83" s="15">
        <v>9343.3297000000002</v>
      </c>
      <c r="CW83" s="15">
        <v>9305.2240000000002</v>
      </c>
      <c r="CX83" s="15">
        <v>8814.2152000000006</v>
      </c>
      <c r="CY83" s="15">
        <v>9697.4331000000002</v>
      </c>
      <c r="CZ83" s="15">
        <v>9035.8819999999996</v>
      </c>
      <c r="DA83" s="15">
        <v>8961.8940999999995</v>
      </c>
      <c r="DB83" s="15">
        <v>9287.2703999999994</v>
      </c>
      <c r="DC83" s="15">
        <v>9527.9379000000008</v>
      </c>
      <c r="DD83" s="15">
        <v>9192.4514999999992</v>
      </c>
      <c r="DE83" s="15">
        <v>8963.5123000000003</v>
      </c>
      <c r="DF83" s="15">
        <v>8615.3176999999996</v>
      </c>
      <c r="DG83" s="15">
        <v>8476.8487000000005</v>
      </c>
      <c r="DH83" s="15">
        <v>8118.2371000000003</v>
      </c>
      <c r="DI83" s="15">
        <v>7858.1143000000002</v>
      </c>
      <c r="DJ83" s="15">
        <v>7874.7749999999996</v>
      </c>
      <c r="DK83" s="15">
        <v>8561.3505999999998</v>
      </c>
      <c r="DL83" s="15">
        <v>8913.9280999999992</v>
      </c>
      <c r="DM83" s="15">
        <v>9093.3953000000001</v>
      </c>
      <c r="DN83" s="15">
        <v>9941.9287999999997</v>
      </c>
      <c r="DO83" s="15">
        <v>9630.6008000000002</v>
      </c>
      <c r="DP83" s="15">
        <v>10034.221100000001</v>
      </c>
      <c r="DQ83" s="15">
        <v>10467.970799999999</v>
      </c>
    </row>
    <row r="84" spans="1:121" x14ac:dyDescent="0.3">
      <c r="A84" t="s">
        <v>526</v>
      </c>
      <c r="B84" s="15">
        <v>52418.71</v>
      </c>
      <c r="C84" s="15">
        <v>49523.946499999998</v>
      </c>
      <c r="D84" s="15">
        <v>52252.9113</v>
      </c>
      <c r="E84" s="15">
        <v>53927.0481</v>
      </c>
      <c r="F84" s="15">
        <v>50957.286399999997</v>
      </c>
      <c r="G84" s="15">
        <v>50049.170599999998</v>
      </c>
      <c r="H84" s="15">
        <v>48841.205399999999</v>
      </c>
      <c r="I84" s="15">
        <v>46579.483200000002</v>
      </c>
      <c r="J84" s="15">
        <v>42450.126799999998</v>
      </c>
      <c r="K84" s="15">
        <v>47881.686900000001</v>
      </c>
      <c r="L84" s="15">
        <v>40963.1783</v>
      </c>
      <c r="M84" s="15">
        <v>39728.150999999998</v>
      </c>
      <c r="N84" s="15">
        <v>42218.041499999999</v>
      </c>
      <c r="O84" s="15">
        <v>41469.3583</v>
      </c>
      <c r="P84" s="15">
        <v>46735.2736</v>
      </c>
      <c r="Q84" s="15">
        <v>48177.263899999998</v>
      </c>
      <c r="R84" s="15">
        <v>48574.026400000002</v>
      </c>
      <c r="S84" s="15">
        <v>50856.633199999997</v>
      </c>
      <c r="T84" s="15">
        <v>49908.821000000004</v>
      </c>
      <c r="U84" s="15">
        <v>48318.589200000002</v>
      </c>
      <c r="V84" s="15">
        <v>54185.579599999997</v>
      </c>
      <c r="W84" s="15">
        <v>54611.009599999998</v>
      </c>
      <c r="X84" s="15">
        <v>53032.8194</v>
      </c>
      <c r="Y84" s="15">
        <v>53054.489699999998</v>
      </c>
      <c r="Z84" s="15">
        <v>52248.418299999998</v>
      </c>
      <c r="AA84" s="15">
        <v>91431.759300000005</v>
      </c>
      <c r="AB84" s="15">
        <v>90237.270099999994</v>
      </c>
      <c r="AC84" s="15">
        <v>92714.873600000006</v>
      </c>
      <c r="AD84" s="15">
        <v>85209.852100000004</v>
      </c>
      <c r="AE84" s="15">
        <v>84667.720100000006</v>
      </c>
      <c r="AF84" s="15">
        <v>84700.498900000006</v>
      </c>
      <c r="AG84" s="15">
        <v>82163.078800000003</v>
      </c>
      <c r="AH84" s="15">
        <v>85784.047900000005</v>
      </c>
      <c r="AI84" s="15">
        <v>81967.755300000004</v>
      </c>
      <c r="AJ84" s="15">
        <v>80430.2399</v>
      </c>
      <c r="AK84" s="15">
        <v>82938.1682</v>
      </c>
      <c r="AL84" s="15">
        <v>76006.307199999996</v>
      </c>
      <c r="AM84" s="15">
        <v>69172.951700000005</v>
      </c>
      <c r="AN84" s="15">
        <v>68681.401700000002</v>
      </c>
      <c r="AO84" s="15">
        <v>66291.993000000002</v>
      </c>
      <c r="AP84" s="15">
        <v>68678.436600000001</v>
      </c>
      <c r="AQ84" s="15">
        <v>80116.319699999993</v>
      </c>
      <c r="AR84" s="15">
        <v>79269.376099999994</v>
      </c>
      <c r="AS84" s="15">
        <v>76353.168799999999</v>
      </c>
      <c r="AT84" s="15">
        <v>71639.463699999993</v>
      </c>
      <c r="AU84" s="15">
        <v>70733.012900000002</v>
      </c>
      <c r="AV84" s="15">
        <v>79827.3554</v>
      </c>
      <c r="AW84" s="15">
        <v>85743.525200000004</v>
      </c>
      <c r="AX84" s="15">
        <v>97086.493199999997</v>
      </c>
      <c r="AY84" s="15">
        <v>98441.376600000003</v>
      </c>
      <c r="AZ84" s="15">
        <v>97919.602299999999</v>
      </c>
      <c r="BA84" s="15">
        <v>100148.1513</v>
      </c>
      <c r="BB84" s="15">
        <v>100694.5243</v>
      </c>
      <c r="BC84" s="15">
        <v>95503.590500000006</v>
      </c>
      <c r="BD84" s="15">
        <v>89209.541599999997</v>
      </c>
      <c r="BE84" s="15">
        <v>90122.007100000003</v>
      </c>
      <c r="BF84" s="15">
        <v>94110.9424</v>
      </c>
      <c r="BG84" s="15">
        <v>97087.077600000004</v>
      </c>
      <c r="BH84" s="15">
        <v>101802.7935</v>
      </c>
      <c r="BI84" s="15">
        <v>104494.59699999999</v>
      </c>
      <c r="BJ84" s="15">
        <v>108906.726</v>
      </c>
      <c r="BK84" s="15">
        <v>101159.708</v>
      </c>
      <c r="BL84" s="15">
        <v>83089.257400000002</v>
      </c>
      <c r="BM84" s="15">
        <v>86369.895900000003</v>
      </c>
      <c r="BN84" s="15">
        <v>90684.034799999994</v>
      </c>
      <c r="BO84" s="15">
        <v>83596.180399999997</v>
      </c>
      <c r="BP84" s="15">
        <v>86820.084199999998</v>
      </c>
      <c r="BQ84" s="15">
        <v>84511.362599999993</v>
      </c>
      <c r="BR84" s="15">
        <v>78780.062399999995</v>
      </c>
      <c r="BS84" s="15">
        <v>74344.886599999998</v>
      </c>
      <c r="BT84" s="15">
        <v>82142.885200000004</v>
      </c>
      <c r="BU84" s="15">
        <v>82446.668099999995</v>
      </c>
      <c r="BV84" s="15">
        <v>87003.410900000003</v>
      </c>
      <c r="BW84" s="15">
        <v>87055.801000000007</v>
      </c>
      <c r="BX84" s="15">
        <v>92729.497900000002</v>
      </c>
      <c r="BY84" s="15">
        <v>96031.137900000002</v>
      </c>
      <c r="BZ84" s="15">
        <v>92973.956099999996</v>
      </c>
      <c r="CA84" s="15">
        <v>100549.6118</v>
      </c>
      <c r="CB84" s="15">
        <v>99484.837599999999</v>
      </c>
      <c r="CC84" s="15">
        <v>100578.7454</v>
      </c>
      <c r="CD84" s="15">
        <v>102219.60709999999</v>
      </c>
      <c r="CE84" s="15">
        <v>105015.1493</v>
      </c>
      <c r="CF84" s="15">
        <v>97104.382899999997</v>
      </c>
      <c r="CG84" s="15">
        <v>100102.80740000001</v>
      </c>
      <c r="CH84" s="15">
        <v>108875.22500000001</v>
      </c>
      <c r="CI84" s="15">
        <v>110958.7794</v>
      </c>
      <c r="CJ84" s="15">
        <v>116613.97100000001</v>
      </c>
      <c r="CK84" s="15">
        <v>113555.3103</v>
      </c>
      <c r="CL84" s="15">
        <v>118664.9595</v>
      </c>
      <c r="CM84" s="15">
        <v>110154.15300000001</v>
      </c>
      <c r="CN84" s="15">
        <v>116445.6364</v>
      </c>
      <c r="CO84" s="15">
        <v>109662.592</v>
      </c>
      <c r="CP84" s="15">
        <v>103709.7113</v>
      </c>
      <c r="CQ84" s="15">
        <v>107475.8195</v>
      </c>
      <c r="CR84" s="15">
        <v>112478.7123</v>
      </c>
      <c r="CS84" s="15">
        <v>107234.43030000001</v>
      </c>
      <c r="CT84" s="15">
        <v>110312.1556</v>
      </c>
      <c r="CU84" s="15">
        <v>103655.0387</v>
      </c>
      <c r="CV84" s="15">
        <v>104081.6507</v>
      </c>
      <c r="CW84" s="15">
        <v>109083.23970000001</v>
      </c>
      <c r="CX84" s="15">
        <v>96759.286300000007</v>
      </c>
      <c r="CY84" s="15">
        <v>99573.586500000005</v>
      </c>
      <c r="CZ84" s="15">
        <v>98156.312999999995</v>
      </c>
      <c r="DA84" s="15">
        <v>95955.016600000003</v>
      </c>
      <c r="DB84" s="15">
        <v>95757.113100000002</v>
      </c>
      <c r="DC84" s="15">
        <v>94460.512900000002</v>
      </c>
      <c r="DD84" s="15">
        <v>100709.7156</v>
      </c>
      <c r="DE84" s="15">
        <v>101815.0143</v>
      </c>
      <c r="DF84" s="15">
        <v>101559.9454</v>
      </c>
      <c r="DG84" s="15">
        <v>99158.603499999997</v>
      </c>
      <c r="DH84" s="15">
        <v>104281.2847</v>
      </c>
      <c r="DI84" s="15">
        <v>104047.4702</v>
      </c>
      <c r="DJ84" s="15">
        <v>105943.1023</v>
      </c>
      <c r="DK84" s="15">
        <v>103476.837</v>
      </c>
      <c r="DL84" s="15">
        <v>112506.8511</v>
      </c>
      <c r="DM84" s="15">
        <v>118059.72</v>
      </c>
      <c r="DN84" s="15">
        <v>119632.0356</v>
      </c>
      <c r="DO84" s="15">
        <v>122430.4806</v>
      </c>
      <c r="DP84" s="15">
        <v>131924.53</v>
      </c>
      <c r="DQ84" s="15">
        <v>132897.39780000001</v>
      </c>
    </row>
    <row r="85" spans="1:121" x14ac:dyDescent="0.3">
      <c r="A85" t="s">
        <v>527</v>
      </c>
      <c r="B85" s="15">
        <v>855.12</v>
      </c>
      <c r="C85" s="15">
        <v>929.22860000000003</v>
      </c>
      <c r="D85" s="15">
        <v>872.41589999999997</v>
      </c>
      <c r="E85" s="15">
        <v>944.12480000000005</v>
      </c>
      <c r="F85" s="15">
        <v>989.60260000000005</v>
      </c>
      <c r="G85" s="15">
        <v>947.24189999999999</v>
      </c>
      <c r="H85" s="15">
        <v>831.65570000000002</v>
      </c>
      <c r="I85" s="15">
        <v>862.90470000000005</v>
      </c>
      <c r="J85" s="15">
        <v>870.19240000000002</v>
      </c>
      <c r="K85" s="15">
        <v>897.57449999999994</v>
      </c>
      <c r="L85" s="15">
        <v>870.40890000000002</v>
      </c>
      <c r="M85" s="15">
        <v>797.04939999999999</v>
      </c>
      <c r="N85" s="15">
        <v>807.85209999999995</v>
      </c>
      <c r="O85" s="15">
        <v>726.63149999999996</v>
      </c>
      <c r="P85" s="15">
        <v>788.95860000000005</v>
      </c>
      <c r="Q85" s="15">
        <v>932.33429999999998</v>
      </c>
      <c r="R85" s="15">
        <v>922.55439999999999</v>
      </c>
      <c r="S85" s="15">
        <v>871.48429999999996</v>
      </c>
      <c r="T85" s="15">
        <v>844.40120000000002</v>
      </c>
      <c r="U85" s="15">
        <v>926.17700000000002</v>
      </c>
      <c r="V85" s="15">
        <v>916.21479999999997</v>
      </c>
      <c r="W85" s="15">
        <v>827.11199999999997</v>
      </c>
      <c r="X85" s="15">
        <v>946.76400000000001</v>
      </c>
      <c r="Y85" s="15">
        <v>994.62750000000005</v>
      </c>
      <c r="Z85" s="15">
        <v>978.54690000000005</v>
      </c>
      <c r="AA85" s="15">
        <v>1158.7838999999999</v>
      </c>
      <c r="AB85" s="15">
        <v>1137.7150999999999</v>
      </c>
      <c r="AC85" s="15">
        <v>601.17819999999995</v>
      </c>
      <c r="AD85" s="15">
        <v>822.43939999999998</v>
      </c>
      <c r="AE85" s="15">
        <v>980.09090000000003</v>
      </c>
      <c r="AF85" s="15">
        <v>902.64589999999998</v>
      </c>
      <c r="AG85" s="15">
        <v>899.67989999999998</v>
      </c>
      <c r="AH85" s="15">
        <v>922.74860000000001</v>
      </c>
      <c r="AI85" s="15">
        <v>988.74199999999996</v>
      </c>
      <c r="AJ85" s="15">
        <v>1112.0052000000001</v>
      </c>
      <c r="AK85" s="15">
        <v>1178.4296999999999</v>
      </c>
      <c r="AL85" s="15">
        <v>1107.7107000000001</v>
      </c>
      <c r="AM85" s="15">
        <v>1013.8061</v>
      </c>
      <c r="AN85" s="15">
        <v>885.90449999999998</v>
      </c>
      <c r="AO85" s="15">
        <v>956.56259999999997</v>
      </c>
      <c r="AP85" s="15">
        <v>902.55780000000004</v>
      </c>
      <c r="AQ85" s="15">
        <v>983.64760000000001</v>
      </c>
      <c r="AR85" s="15">
        <v>1040.7989</v>
      </c>
      <c r="AS85" s="15">
        <v>1073.3445999999999</v>
      </c>
      <c r="AT85" s="15">
        <v>1138.4112</v>
      </c>
      <c r="AU85" s="15">
        <v>1001.4633</v>
      </c>
      <c r="AV85" s="15">
        <v>1152.9242999999999</v>
      </c>
      <c r="AW85" s="15">
        <v>978.62</v>
      </c>
      <c r="AX85" s="15">
        <v>1103.9875</v>
      </c>
      <c r="AY85" s="15">
        <v>1158.9467999999999</v>
      </c>
      <c r="AZ85" s="15">
        <v>1076.3676</v>
      </c>
      <c r="BA85" s="15">
        <v>1215.4152999999999</v>
      </c>
      <c r="BB85" s="15">
        <v>1120.2191</v>
      </c>
      <c r="BC85" s="15">
        <v>1208.8970999999999</v>
      </c>
      <c r="BD85" s="15">
        <v>1536.6877999999999</v>
      </c>
      <c r="BE85" s="15">
        <v>1647.7064</v>
      </c>
      <c r="BF85" s="15">
        <v>1736.7822000000001</v>
      </c>
      <c r="BG85" s="15">
        <v>1897.3453999999999</v>
      </c>
      <c r="BH85" s="15">
        <v>1856.4919</v>
      </c>
      <c r="BI85" s="15">
        <v>1830.8747000000001</v>
      </c>
      <c r="BJ85" s="15">
        <v>1769.6264000000001</v>
      </c>
      <c r="BK85" s="15">
        <v>1496.6655000000001</v>
      </c>
      <c r="BL85" s="15">
        <v>975.43619999999999</v>
      </c>
      <c r="BM85" s="15">
        <v>1142.8976</v>
      </c>
      <c r="BN85" s="15">
        <v>1099.5346999999999</v>
      </c>
      <c r="BO85" s="15">
        <v>1199.8743999999999</v>
      </c>
      <c r="BP85" s="15">
        <v>1303.0713000000001</v>
      </c>
      <c r="BQ85" s="15">
        <v>1299.0374999999999</v>
      </c>
      <c r="BR85" s="15">
        <v>1262.0614</v>
      </c>
      <c r="BS85" s="15">
        <v>1429.9665</v>
      </c>
      <c r="BT85" s="15">
        <v>1599.6271999999999</v>
      </c>
      <c r="BU85" s="15">
        <v>1702.248</v>
      </c>
      <c r="BV85" s="15">
        <v>1743.0346</v>
      </c>
      <c r="BW85" s="15">
        <v>2292.4193</v>
      </c>
      <c r="BX85" s="15">
        <v>2136.3249999999998</v>
      </c>
      <c r="BY85" s="15">
        <v>2258.3764999999999</v>
      </c>
      <c r="BZ85" s="15">
        <v>2377.2496999999998</v>
      </c>
      <c r="CA85" s="15">
        <v>2256.1570000000002</v>
      </c>
      <c r="CB85" s="15">
        <v>2544.9611</v>
      </c>
      <c r="CC85" s="15">
        <v>2599.0839000000001</v>
      </c>
      <c r="CD85" s="15">
        <v>2424.4996000000001</v>
      </c>
      <c r="CE85" s="15">
        <v>2627.7494999999999</v>
      </c>
      <c r="CF85" s="15">
        <v>2535.6134000000002</v>
      </c>
      <c r="CG85" s="15">
        <v>2347.8195000000001</v>
      </c>
      <c r="CH85" s="15">
        <v>2404.0364</v>
      </c>
      <c r="CI85" s="15">
        <v>2580.5230999999999</v>
      </c>
      <c r="CJ85" s="15">
        <v>2445.6116999999999</v>
      </c>
      <c r="CK85" s="15">
        <v>1967.6133</v>
      </c>
      <c r="CL85" s="15">
        <v>2175.5147999999999</v>
      </c>
      <c r="CM85" s="15">
        <v>1814.0667000000001</v>
      </c>
      <c r="CN85" s="15">
        <v>1898.9972</v>
      </c>
      <c r="CO85" s="15">
        <v>1799.0047999999999</v>
      </c>
      <c r="CP85" s="15">
        <v>1586.5352</v>
      </c>
      <c r="CQ85" s="15">
        <v>1649.3952999999999</v>
      </c>
      <c r="CR85" s="15">
        <v>2251.7357000000002</v>
      </c>
      <c r="CS85" s="15">
        <v>2129.2404999999999</v>
      </c>
      <c r="CT85" s="15">
        <v>2476.9776999999999</v>
      </c>
      <c r="CU85" s="15">
        <v>2442.9526000000001</v>
      </c>
      <c r="CV85" s="15">
        <v>2191.9749000000002</v>
      </c>
      <c r="CW85" s="15">
        <v>2259.6516999999999</v>
      </c>
      <c r="CX85" s="15">
        <v>2486.5360999999998</v>
      </c>
      <c r="CY85" s="15">
        <v>2638.1295</v>
      </c>
      <c r="CZ85" s="15">
        <v>2935.7388999999998</v>
      </c>
      <c r="DA85" s="15">
        <v>2935.4665</v>
      </c>
      <c r="DB85" s="15">
        <v>2850.6221999999998</v>
      </c>
      <c r="DC85" s="15">
        <v>2604.2474999999999</v>
      </c>
      <c r="DD85" s="15">
        <v>2891.0855999999999</v>
      </c>
      <c r="DE85" s="15">
        <v>3316.7112000000002</v>
      </c>
      <c r="DF85" s="15">
        <v>3520.0843</v>
      </c>
      <c r="DG85" s="15">
        <v>3289.7833000000001</v>
      </c>
      <c r="DH85" s="15">
        <v>3243.7091999999998</v>
      </c>
      <c r="DI85" s="15">
        <v>3175.5342999999998</v>
      </c>
      <c r="DJ85" s="15">
        <v>3347.8560000000002</v>
      </c>
      <c r="DK85" s="15">
        <v>3569.4913000000001</v>
      </c>
      <c r="DL85" s="15">
        <v>3698.3407000000002</v>
      </c>
      <c r="DM85" s="15">
        <v>3660.9016999999999</v>
      </c>
      <c r="DN85" s="15">
        <v>4002.0853999999999</v>
      </c>
      <c r="DO85" s="15">
        <v>4103.4404999999997</v>
      </c>
      <c r="DP85" s="15">
        <v>4325.6142</v>
      </c>
      <c r="DQ85" s="15">
        <v>3812.0194000000001</v>
      </c>
    </row>
    <row r="86" spans="1:121" x14ac:dyDescent="0.3">
      <c r="A86" t="s">
        <v>528</v>
      </c>
      <c r="B86" s="15">
        <v>33.31</v>
      </c>
      <c r="C86" s="15">
        <v>25.0745</v>
      </c>
      <c r="D86" s="15">
        <v>23.6417</v>
      </c>
      <c r="E86" s="15">
        <v>24.7163</v>
      </c>
      <c r="F86" s="15">
        <v>25.0745</v>
      </c>
      <c r="G86" s="15">
        <v>23.2835</v>
      </c>
      <c r="H86" s="15">
        <v>17.910399999999999</v>
      </c>
      <c r="I86" s="15">
        <v>23.2835</v>
      </c>
      <c r="J86" s="15">
        <v>18.984999999999999</v>
      </c>
      <c r="K86" s="15">
        <v>17.552199999999999</v>
      </c>
      <c r="L86" s="15">
        <v>16.835799999999999</v>
      </c>
      <c r="M86" s="15">
        <v>11.4626</v>
      </c>
      <c r="N86" s="15">
        <v>10.0298</v>
      </c>
      <c r="O86" s="15">
        <v>10.7462</v>
      </c>
      <c r="P86" s="15">
        <v>28.117799999999999</v>
      </c>
      <c r="Q86" s="15">
        <v>26.109400000000001</v>
      </c>
      <c r="R86" s="15">
        <v>24.100999999999999</v>
      </c>
      <c r="S86" s="15">
        <v>33.1389</v>
      </c>
      <c r="T86" s="15">
        <v>31.130500000000001</v>
      </c>
      <c r="U86" s="15">
        <v>29.1221</v>
      </c>
      <c r="V86" s="15">
        <v>34.645200000000003</v>
      </c>
      <c r="W86" s="15">
        <v>30.048400000000001</v>
      </c>
      <c r="X86" s="15">
        <v>114.71980000000001</v>
      </c>
      <c r="Y86" s="15">
        <v>122.8176</v>
      </c>
      <c r="Z86" s="15">
        <v>134.28960000000001</v>
      </c>
      <c r="AA86" s="15">
        <v>118.7687</v>
      </c>
      <c r="AB86" s="15">
        <v>166.81299999999999</v>
      </c>
      <c r="AC86" s="15">
        <v>243.4939</v>
      </c>
      <c r="AD86" s="15">
        <v>200.83799999999999</v>
      </c>
      <c r="AE86" s="15">
        <v>199.0607</v>
      </c>
      <c r="AF86" s="15">
        <v>202.61539999999999</v>
      </c>
      <c r="AG86" s="15">
        <v>190.17410000000001</v>
      </c>
      <c r="AH86" s="15">
        <v>179.51009999999999</v>
      </c>
      <c r="AI86" s="15">
        <v>175.9554</v>
      </c>
      <c r="AJ86" s="15">
        <v>168.84610000000001</v>
      </c>
      <c r="AK86" s="15">
        <v>453.0514</v>
      </c>
      <c r="AL86" s="15">
        <v>507.92110000000002</v>
      </c>
      <c r="AM86" s="15">
        <v>486.7577</v>
      </c>
      <c r="AN86" s="15">
        <v>469.827</v>
      </c>
      <c r="AO86" s="15">
        <v>452.8963</v>
      </c>
      <c r="AP86" s="15">
        <v>448.66359999999997</v>
      </c>
      <c r="AQ86" s="15">
        <v>414.80220000000003</v>
      </c>
      <c r="AR86" s="15">
        <v>451.0027</v>
      </c>
      <c r="AS86" s="15">
        <v>477.89589999999998</v>
      </c>
      <c r="AT86" s="15">
        <v>429.12670000000003</v>
      </c>
      <c r="AU86" s="15">
        <v>452.10449999999997</v>
      </c>
      <c r="AV86" s="15">
        <v>471.19330000000002</v>
      </c>
      <c r="AW86" s="15">
        <v>528.21140000000003</v>
      </c>
      <c r="AX86" s="15">
        <v>570.44550000000004</v>
      </c>
      <c r="AY86" s="15">
        <v>635.72209999999995</v>
      </c>
      <c r="AZ86" s="15">
        <v>691.18190000000004</v>
      </c>
      <c r="BA86" s="15">
        <v>597.29300000000001</v>
      </c>
      <c r="BB86" s="15">
        <v>647.19669999999996</v>
      </c>
      <c r="BC86" s="15">
        <v>658.39139999999998</v>
      </c>
      <c r="BD86" s="15">
        <v>738.87239999999997</v>
      </c>
      <c r="BE86" s="15">
        <v>908.31110000000001</v>
      </c>
      <c r="BF86" s="15">
        <v>797.21320000000003</v>
      </c>
      <c r="BG86" s="15">
        <v>968.44960000000003</v>
      </c>
      <c r="BH86" s="15">
        <v>879.06899999999996</v>
      </c>
      <c r="BI86" s="15">
        <v>1133.1483000000001</v>
      </c>
      <c r="BJ86" s="15">
        <v>1264.9938</v>
      </c>
      <c r="BK86" s="15">
        <v>1103.8915</v>
      </c>
      <c r="BL86" s="15">
        <v>2029.7489</v>
      </c>
      <c r="BM86" s="15">
        <v>2511.2743999999998</v>
      </c>
      <c r="BN86" s="15">
        <v>3009.5839999999998</v>
      </c>
      <c r="BO86" s="15">
        <v>3614.3580000000002</v>
      </c>
      <c r="BP86" s="15">
        <v>3802.4569999999999</v>
      </c>
      <c r="BQ86" s="15">
        <v>4109.6211999999996</v>
      </c>
      <c r="BR86" s="15">
        <v>3748.0709999999999</v>
      </c>
      <c r="BS86" s="15">
        <v>3429.9068000000002</v>
      </c>
      <c r="BT86" s="15">
        <v>3104.9468000000002</v>
      </c>
      <c r="BU86" s="15">
        <v>3187.2291</v>
      </c>
      <c r="BV86" s="15">
        <v>2957.3227000000002</v>
      </c>
      <c r="BW86" s="15">
        <v>2557.0140000000001</v>
      </c>
      <c r="BX86" s="15">
        <v>2431.0823999999998</v>
      </c>
      <c r="BY86" s="15">
        <v>2957.1174000000001</v>
      </c>
      <c r="BZ86" s="15">
        <v>3382.5376999999999</v>
      </c>
      <c r="CA86" s="15">
        <v>2573.2959999999998</v>
      </c>
      <c r="CB86" s="15">
        <v>2594.2170999999998</v>
      </c>
      <c r="CC86" s="15">
        <v>2728.0763000000002</v>
      </c>
      <c r="CD86" s="15">
        <v>2511.7530999999999</v>
      </c>
      <c r="CE86" s="15">
        <v>2759.6363000000001</v>
      </c>
      <c r="CF86" s="15">
        <v>2721.1291000000001</v>
      </c>
      <c r="CG86" s="15">
        <v>2573.4268999999999</v>
      </c>
      <c r="CH86" s="15">
        <v>2196.6563999999998</v>
      </c>
      <c r="CI86" s="15">
        <v>2716.3912</v>
      </c>
      <c r="CJ86" s="15">
        <v>3118.4879999999998</v>
      </c>
      <c r="CK86" s="15">
        <v>2767.9603000000002</v>
      </c>
      <c r="CL86" s="15">
        <v>2258.0455000000002</v>
      </c>
      <c r="CM86" s="15">
        <v>1740.9667999999999</v>
      </c>
      <c r="CN86" s="15">
        <v>1738.2645</v>
      </c>
      <c r="CO86" s="15">
        <v>1397.1554000000001</v>
      </c>
      <c r="CP86" s="15">
        <v>1528.3294000000001</v>
      </c>
      <c r="CQ86" s="15">
        <v>1369.7003999999999</v>
      </c>
      <c r="CR86" s="15">
        <v>1445.9694</v>
      </c>
      <c r="CS86" s="15">
        <v>1351.4558</v>
      </c>
      <c r="CT86" s="15">
        <v>1871.8563999999999</v>
      </c>
      <c r="CU86" s="15">
        <v>1545.0637999999999</v>
      </c>
      <c r="CV86" s="15">
        <v>2166.2107000000001</v>
      </c>
      <c r="CW86" s="15">
        <v>2101.9108999999999</v>
      </c>
      <c r="CX86" s="15">
        <v>1991.9476</v>
      </c>
      <c r="CY86" s="15">
        <v>1899.3942</v>
      </c>
      <c r="CZ86" s="15">
        <v>2165.5414000000001</v>
      </c>
      <c r="DA86" s="15">
        <v>2131.1682999999998</v>
      </c>
      <c r="DB86" s="15">
        <v>1786.9267</v>
      </c>
      <c r="DC86" s="15">
        <v>1899.7943</v>
      </c>
      <c r="DD86" s="15">
        <v>2325.4483</v>
      </c>
      <c r="DE86" s="15">
        <v>2015.7153000000001</v>
      </c>
      <c r="DF86" s="15">
        <v>1889.0023000000001</v>
      </c>
      <c r="DG86" s="15">
        <v>1785.124</v>
      </c>
      <c r="DH86" s="15">
        <v>2647.748</v>
      </c>
      <c r="DI86" s="15">
        <v>2877.355</v>
      </c>
      <c r="DJ86" s="15">
        <v>3168.8438999999998</v>
      </c>
      <c r="DK86" s="15">
        <v>3059.1925000000001</v>
      </c>
      <c r="DL86" s="15">
        <v>3320.9038999999998</v>
      </c>
      <c r="DM86" s="15">
        <v>3295.2044000000001</v>
      </c>
      <c r="DN86" s="15">
        <v>3543.9164999999998</v>
      </c>
      <c r="DO86" s="15">
        <v>3300.6215000000002</v>
      </c>
      <c r="DP86" s="15">
        <v>3624.951</v>
      </c>
      <c r="DQ86" s="15">
        <v>3295.8706000000002</v>
      </c>
    </row>
    <row r="87" spans="1:121" hidden="1" x14ac:dyDescent="0.3">
      <c r="A87" t="s">
        <v>529</v>
      </c>
      <c r="B87" s="15">
        <v>364.06</v>
      </c>
      <c r="C87" s="15">
        <v>462.18709999999999</v>
      </c>
      <c r="D87" s="15">
        <v>565.45309999999995</v>
      </c>
      <c r="E87" s="15">
        <v>611.23630000000003</v>
      </c>
      <c r="F87" s="15">
        <v>639.81359999999995</v>
      </c>
      <c r="G87" s="15">
        <v>666.80319999999995</v>
      </c>
      <c r="H87" s="15">
        <v>675.64520000000005</v>
      </c>
      <c r="I87" s="15">
        <v>802.32870000000003</v>
      </c>
      <c r="J87" s="15">
        <v>827.66539999999998</v>
      </c>
      <c r="K87" s="15">
        <v>726.60239999999999</v>
      </c>
      <c r="L87" s="15">
        <v>736.74099999999999</v>
      </c>
      <c r="M87" s="15">
        <v>1030.7615000000001</v>
      </c>
      <c r="N87" s="15">
        <v>837.92259999999999</v>
      </c>
      <c r="O87" s="15">
        <v>824.38049999999998</v>
      </c>
      <c r="P87" s="15">
        <v>830.30520000000001</v>
      </c>
      <c r="Q87" s="15">
        <v>1092.2811999999999</v>
      </c>
      <c r="R87" s="15">
        <v>1396.4929999999999</v>
      </c>
      <c r="S87" s="15">
        <v>1353.8086000000001</v>
      </c>
      <c r="T87" s="15">
        <v>1560.9353000000001</v>
      </c>
      <c r="U87" s="15">
        <v>1410.5349000000001</v>
      </c>
      <c r="V87" s="15">
        <v>1885.6026999999999</v>
      </c>
      <c r="W87" s="15">
        <v>2119.3901999999998</v>
      </c>
      <c r="X87" s="15">
        <v>1722.9656</v>
      </c>
      <c r="Y87" s="15">
        <v>1655.8501000000001</v>
      </c>
      <c r="Z87" s="15">
        <v>1408.5422000000001</v>
      </c>
      <c r="AA87" s="15">
        <v>1754.2597000000001</v>
      </c>
      <c r="AB87" s="15">
        <v>2020.3938000000001</v>
      </c>
      <c r="AC87" s="15">
        <v>1558.0923</v>
      </c>
      <c r="AD87" s="15">
        <v>1233.2755</v>
      </c>
      <c r="AE87" s="15">
        <v>906.45129999999995</v>
      </c>
      <c r="AF87" s="15">
        <v>1365.9143999999999</v>
      </c>
      <c r="AG87" s="15">
        <v>1375.3523</v>
      </c>
      <c r="AH87" s="15">
        <v>1687.6593</v>
      </c>
      <c r="AI87" s="15">
        <v>1391.1231</v>
      </c>
      <c r="AJ87" s="15">
        <v>1716.4664</v>
      </c>
      <c r="AK87" s="15">
        <v>1675.0434</v>
      </c>
      <c r="AL87" s="15">
        <v>1505.8994</v>
      </c>
      <c r="AM87" s="15">
        <v>1934.8530000000001</v>
      </c>
      <c r="AN87" s="15">
        <v>1773.3257000000001</v>
      </c>
      <c r="AO87" s="15">
        <v>1621.3512000000001</v>
      </c>
      <c r="AP87" s="15">
        <v>1976.2040999999999</v>
      </c>
      <c r="AQ87" s="15">
        <v>1905.6442999999999</v>
      </c>
      <c r="AR87" s="15">
        <v>2138.2332999999999</v>
      </c>
      <c r="AS87" s="15">
        <v>2468.6154999999999</v>
      </c>
      <c r="AT87" s="15">
        <v>2292.8962000000001</v>
      </c>
      <c r="AU87" s="15">
        <v>2213.5572000000002</v>
      </c>
      <c r="AV87" s="15">
        <v>2112.1547999999998</v>
      </c>
      <c r="AW87" s="15">
        <v>1984.8951999999999</v>
      </c>
      <c r="AX87" s="15">
        <v>2041.1485</v>
      </c>
      <c r="AY87" s="15">
        <v>1854.9204</v>
      </c>
      <c r="AZ87" s="15">
        <v>1713.2547</v>
      </c>
      <c r="BA87" s="15">
        <v>1427.9353000000001</v>
      </c>
      <c r="BB87" s="15">
        <v>1636.3073999999999</v>
      </c>
      <c r="BC87" s="15">
        <v>1652.1914999999999</v>
      </c>
      <c r="BD87" s="15">
        <v>1666.6289999999999</v>
      </c>
      <c r="BE87" s="15">
        <v>1419.8359</v>
      </c>
      <c r="BF87" s="15">
        <v>983.65940000000001</v>
      </c>
      <c r="BG87" s="15">
        <v>1146.5469000000001</v>
      </c>
      <c r="BH87" s="15">
        <v>1130.5817999999999</v>
      </c>
      <c r="BI87" s="15">
        <v>1385.5525</v>
      </c>
      <c r="BJ87" s="15">
        <v>1407.3293000000001</v>
      </c>
      <c r="BK87" s="15">
        <v>1551.6498999999999</v>
      </c>
      <c r="BL87" s="15">
        <v>1713.2689</v>
      </c>
      <c r="BM87" s="15">
        <v>2014.1904999999999</v>
      </c>
      <c r="BN87" s="15">
        <v>1974.3362999999999</v>
      </c>
      <c r="BO87" s="15">
        <v>2205.9438</v>
      </c>
      <c r="BP87" s="15">
        <v>2468.4445999999998</v>
      </c>
      <c r="BQ87" s="15">
        <v>2079.5763000000002</v>
      </c>
      <c r="BR87" s="15">
        <v>2485.7411000000002</v>
      </c>
      <c r="BS87" s="15">
        <v>2954.8163</v>
      </c>
      <c r="BT87" s="15">
        <v>2605.2718</v>
      </c>
      <c r="BU87" s="15">
        <v>2188.1675</v>
      </c>
      <c r="BV87" s="15">
        <v>1758.4952000000001</v>
      </c>
      <c r="BW87" s="15">
        <v>1712.9235000000001</v>
      </c>
      <c r="BX87" s="15">
        <v>2146.2766999999999</v>
      </c>
      <c r="BY87" s="15">
        <v>2162.8361</v>
      </c>
      <c r="BZ87" s="15">
        <v>2375.5234999999998</v>
      </c>
      <c r="CA87" s="15">
        <v>2684.0873000000001</v>
      </c>
      <c r="CB87" s="15">
        <v>2884.7383</v>
      </c>
      <c r="CC87" s="15">
        <v>2982.3692999999998</v>
      </c>
      <c r="CD87" s="15">
        <v>3018.0389</v>
      </c>
      <c r="CE87" s="15">
        <v>2786.8348000000001</v>
      </c>
      <c r="CF87" s="15">
        <v>2860.1181999999999</v>
      </c>
      <c r="CG87" s="15">
        <v>3107.8368999999998</v>
      </c>
      <c r="CH87" s="15">
        <v>2641.3054999999999</v>
      </c>
      <c r="CI87" s="15">
        <v>2209.5239000000001</v>
      </c>
      <c r="CJ87" s="15">
        <v>2002.0396000000001</v>
      </c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</row>
    <row r="88" spans="1:121" x14ac:dyDescent="0.3">
      <c r="A88" t="s">
        <v>530</v>
      </c>
      <c r="B88" s="15">
        <v>4216.54</v>
      </c>
      <c r="C88" s="15">
        <v>4338.7677999999996</v>
      </c>
      <c r="D88" s="15">
        <v>4374.7933000000003</v>
      </c>
      <c r="E88" s="15">
        <v>4438.9733999999999</v>
      </c>
      <c r="F88" s="15">
        <v>4174.4588999999996</v>
      </c>
      <c r="G88" s="15">
        <v>3970.1768000000002</v>
      </c>
      <c r="H88" s="15">
        <v>4156.9642999999996</v>
      </c>
      <c r="I88" s="15">
        <v>3902.4719</v>
      </c>
      <c r="J88" s="15">
        <v>4196.8639999999996</v>
      </c>
      <c r="K88" s="15">
        <v>4357.3098</v>
      </c>
      <c r="L88" s="15">
        <v>4414.1190999999999</v>
      </c>
      <c r="M88" s="15">
        <v>4136.2915000000003</v>
      </c>
      <c r="N88" s="15">
        <v>4222.0604000000003</v>
      </c>
      <c r="O88" s="15">
        <v>4420.8437999999996</v>
      </c>
      <c r="P88" s="15">
        <v>4651.0502999999999</v>
      </c>
      <c r="Q88" s="15">
        <v>4655.7074000000002</v>
      </c>
      <c r="R88" s="15">
        <v>4933.8914000000004</v>
      </c>
      <c r="S88" s="15">
        <v>5201.893</v>
      </c>
      <c r="T88" s="15">
        <v>5443.6777000000002</v>
      </c>
      <c r="U88" s="15">
        <v>5388.1313</v>
      </c>
      <c r="V88" s="15">
        <v>5337.1395000000002</v>
      </c>
      <c r="W88" s="15">
        <v>5200.0213999999996</v>
      </c>
      <c r="X88" s="15">
        <v>4949.6229999999996</v>
      </c>
      <c r="Y88" s="15">
        <v>5029.2317999999996</v>
      </c>
      <c r="Z88" s="15">
        <v>5040.9601000000002</v>
      </c>
      <c r="AA88" s="15">
        <v>5094.5355</v>
      </c>
      <c r="AB88" s="15">
        <v>4877.7986000000001</v>
      </c>
      <c r="AC88" s="15">
        <v>4837.6054000000004</v>
      </c>
      <c r="AD88" s="15">
        <v>4908.3163999999997</v>
      </c>
      <c r="AE88" s="15">
        <v>4824.3936000000003</v>
      </c>
      <c r="AF88" s="15">
        <v>4975.7668000000003</v>
      </c>
      <c r="AG88" s="15">
        <v>4948.9367000000002</v>
      </c>
      <c r="AH88" s="15">
        <v>4800.1514999999999</v>
      </c>
      <c r="AI88" s="15">
        <v>4990.9210999999996</v>
      </c>
      <c r="AJ88" s="15">
        <v>5132.4036999999998</v>
      </c>
      <c r="AK88" s="15">
        <v>5057.3266000000003</v>
      </c>
      <c r="AL88" s="15">
        <v>5027.9472999999998</v>
      </c>
      <c r="AM88" s="15">
        <v>4881.7907999999998</v>
      </c>
      <c r="AN88" s="15">
        <v>4974.6841999999997</v>
      </c>
      <c r="AO88" s="15">
        <v>4913.5690999999997</v>
      </c>
      <c r="AP88" s="15">
        <v>5146.1495999999997</v>
      </c>
      <c r="AQ88" s="15">
        <v>5059.4174000000003</v>
      </c>
      <c r="AR88" s="15">
        <v>5167.7088000000003</v>
      </c>
      <c r="AS88" s="15">
        <v>5208.4795999999997</v>
      </c>
      <c r="AT88" s="15">
        <v>4968.6372000000001</v>
      </c>
      <c r="AU88" s="15">
        <v>5004.3389999999999</v>
      </c>
      <c r="AV88" s="15">
        <v>5029.8193000000001</v>
      </c>
      <c r="AW88" s="15">
        <v>4803.0442999999996</v>
      </c>
      <c r="AX88" s="15">
        <v>5229.0672000000004</v>
      </c>
      <c r="AY88" s="15">
        <v>5458.4121999999998</v>
      </c>
      <c r="AZ88" s="15">
        <v>5456.0658000000003</v>
      </c>
      <c r="BA88" s="15">
        <v>5443.3180000000002</v>
      </c>
      <c r="BB88" s="15">
        <v>4554.4323999999997</v>
      </c>
      <c r="BC88" s="15">
        <v>4788.9777000000004</v>
      </c>
      <c r="BD88" s="15">
        <v>4786.7869000000001</v>
      </c>
      <c r="BE88" s="15">
        <v>4859.0816000000004</v>
      </c>
      <c r="BF88" s="15">
        <v>4835.3773000000001</v>
      </c>
      <c r="BG88" s="15">
        <v>4776.3792999999996</v>
      </c>
      <c r="BH88" s="15">
        <v>4728.1773000000003</v>
      </c>
      <c r="BI88" s="15">
        <v>4529.9805999999999</v>
      </c>
      <c r="BJ88" s="15">
        <v>4749.1378999999997</v>
      </c>
      <c r="BK88" s="15">
        <v>4387.5284000000001</v>
      </c>
      <c r="BL88" s="15">
        <v>2987.1134999999999</v>
      </c>
      <c r="BM88" s="15">
        <v>3144.9067</v>
      </c>
      <c r="BN88" s="15">
        <v>2868.7685999999999</v>
      </c>
      <c r="BO88" s="15">
        <v>3041.9027999999998</v>
      </c>
      <c r="BP88" s="15">
        <v>2976.1556</v>
      </c>
      <c r="BQ88" s="15">
        <v>2998.0713999999998</v>
      </c>
      <c r="BR88" s="15">
        <v>2840.2781</v>
      </c>
      <c r="BS88" s="15">
        <v>2590.4389000000001</v>
      </c>
      <c r="BT88" s="15">
        <v>3412.2786000000001</v>
      </c>
      <c r="BU88" s="15">
        <v>2969.5808999999999</v>
      </c>
      <c r="BV88" s="15">
        <v>3230.3780999999999</v>
      </c>
      <c r="BW88" s="15">
        <v>3403.5122999999999</v>
      </c>
      <c r="BX88" s="15">
        <v>3613.9032999999999</v>
      </c>
      <c r="BY88" s="15">
        <v>3881.2750999999998</v>
      </c>
      <c r="BZ88" s="15">
        <v>3914.1487000000002</v>
      </c>
      <c r="CA88" s="15">
        <v>3857.1678000000002</v>
      </c>
      <c r="CB88" s="15">
        <v>3966.7465000000002</v>
      </c>
      <c r="CC88" s="15">
        <v>3949.2139000000002</v>
      </c>
      <c r="CD88" s="15">
        <v>3835.2521000000002</v>
      </c>
      <c r="CE88" s="15">
        <v>3874.7004000000002</v>
      </c>
      <c r="CF88" s="15">
        <v>3839.6352999999999</v>
      </c>
      <c r="CG88" s="15">
        <v>4133.3059999999996</v>
      </c>
      <c r="CH88" s="15">
        <v>3892.2330000000002</v>
      </c>
      <c r="CI88" s="15">
        <v>3977.7042999999999</v>
      </c>
      <c r="CJ88" s="15">
        <v>3933.8728999999998</v>
      </c>
      <c r="CK88" s="15">
        <v>3751.9724000000001</v>
      </c>
      <c r="CL88" s="15">
        <v>3416.6617000000001</v>
      </c>
      <c r="CM88" s="15">
        <v>3282.9758000000002</v>
      </c>
      <c r="CN88" s="15">
        <v>3418.8533000000002</v>
      </c>
      <c r="CO88" s="15">
        <v>3313.6578</v>
      </c>
      <c r="CP88" s="15">
        <v>3313.6578</v>
      </c>
      <c r="CQ88" s="15">
        <v>3473.6426000000001</v>
      </c>
      <c r="CR88" s="15">
        <v>3758.5470999999998</v>
      </c>
      <c r="CS88" s="15">
        <v>3684.0336000000002</v>
      </c>
      <c r="CT88" s="15">
        <v>3933.8728999999998</v>
      </c>
      <c r="CU88" s="15">
        <v>3909.7656000000002</v>
      </c>
      <c r="CV88" s="15">
        <v>3447.3438000000001</v>
      </c>
      <c r="CW88" s="15">
        <v>3486.7921000000001</v>
      </c>
      <c r="CX88" s="15">
        <v>3166.8679999999999</v>
      </c>
      <c r="CY88" s="15">
        <v>3105.2723999999998</v>
      </c>
      <c r="CZ88" s="15">
        <v>3128.6361999999999</v>
      </c>
      <c r="DA88" s="15">
        <v>2918.3613</v>
      </c>
      <c r="DB88" s="15">
        <v>2824.9058</v>
      </c>
      <c r="DC88" s="15">
        <v>2769.6819999999998</v>
      </c>
      <c r="DD88" s="15">
        <v>2971.4609999999998</v>
      </c>
      <c r="DE88" s="15">
        <v>3258.1995999999999</v>
      </c>
      <c r="DF88" s="15">
        <v>3358.0270999999998</v>
      </c>
      <c r="DG88" s="15">
        <v>3300.6794</v>
      </c>
      <c r="DH88" s="15">
        <v>3336.7872000000002</v>
      </c>
      <c r="DI88" s="15">
        <v>3139.2561999999998</v>
      </c>
      <c r="DJ88" s="15">
        <v>3052.1725999999999</v>
      </c>
      <c r="DK88" s="15">
        <v>3122.2642999999998</v>
      </c>
      <c r="DL88" s="15">
        <v>3476.9704999999999</v>
      </c>
      <c r="DM88" s="15">
        <v>3685.1214</v>
      </c>
      <c r="DN88" s="15">
        <v>3982.4798999999998</v>
      </c>
      <c r="DO88" s="15">
        <v>3776.453</v>
      </c>
      <c r="DP88" s="15">
        <v>3810.4367999999999</v>
      </c>
      <c r="DQ88" s="15">
        <v>3602.2858999999999</v>
      </c>
    </row>
    <row r="89" spans="1:121" x14ac:dyDescent="0.3">
      <c r="A89" t="s">
        <v>531</v>
      </c>
      <c r="B89" s="15">
        <v>15129.21</v>
      </c>
      <c r="C89" s="15">
        <v>14703.350700000001</v>
      </c>
      <c r="D89" s="15">
        <v>16730.187300000001</v>
      </c>
      <c r="E89" s="15">
        <v>15528.4414</v>
      </c>
      <c r="F89" s="15">
        <v>14760.031000000001</v>
      </c>
      <c r="G89" s="15">
        <v>14512.3771</v>
      </c>
      <c r="H89" s="15">
        <v>14862.532800000001</v>
      </c>
      <c r="I89" s="15">
        <v>14415.294900000001</v>
      </c>
      <c r="J89" s="15">
        <v>14320.569</v>
      </c>
      <c r="K89" s="15">
        <v>15173.101699999999</v>
      </c>
      <c r="L89" s="15">
        <v>15108.3017</v>
      </c>
      <c r="M89" s="15">
        <v>15491.8683</v>
      </c>
      <c r="N89" s="15">
        <v>17010.6096</v>
      </c>
      <c r="O89" s="15">
        <v>16868.640299999999</v>
      </c>
      <c r="P89" s="15">
        <v>17873.5173</v>
      </c>
      <c r="Q89" s="15">
        <v>16532.026300000001</v>
      </c>
      <c r="R89" s="15">
        <v>16565.705000000002</v>
      </c>
      <c r="S89" s="15">
        <v>17105.546300000002</v>
      </c>
      <c r="T89" s="15">
        <v>17208.303</v>
      </c>
      <c r="U89" s="15">
        <v>18245.948799999998</v>
      </c>
      <c r="V89" s="15">
        <v>18897.396700000001</v>
      </c>
      <c r="W89" s="15">
        <v>16887.249800000001</v>
      </c>
      <c r="X89" s="15">
        <v>15691.781499999999</v>
      </c>
      <c r="Y89" s="15">
        <v>15922.106599999999</v>
      </c>
      <c r="Z89" s="15">
        <v>14927.742200000001</v>
      </c>
      <c r="AA89" s="15">
        <v>14682.2201</v>
      </c>
      <c r="AB89" s="15">
        <v>14858.995999999999</v>
      </c>
      <c r="AC89" s="15">
        <v>15320.577499999999</v>
      </c>
      <c r="AD89" s="15">
        <v>14551.847900000001</v>
      </c>
      <c r="AE89" s="15">
        <v>13798.5859</v>
      </c>
      <c r="AF89" s="15">
        <v>20463.2143</v>
      </c>
      <c r="AG89" s="15">
        <v>19231.007799999999</v>
      </c>
      <c r="AH89" s="15">
        <v>19238.414799999999</v>
      </c>
      <c r="AI89" s="15">
        <v>20129.628100000002</v>
      </c>
      <c r="AJ89" s="15">
        <v>21006.027300000002</v>
      </c>
      <c r="AK89" s="15">
        <v>19750.488499999999</v>
      </c>
      <c r="AL89" s="15">
        <v>19055.962200000002</v>
      </c>
      <c r="AM89" s="15">
        <v>18471.618699999999</v>
      </c>
      <c r="AN89" s="15">
        <v>18601.347699999998</v>
      </c>
      <c r="AO89" s="15">
        <v>20906.356199999998</v>
      </c>
      <c r="AP89" s="15">
        <v>21411.934499999999</v>
      </c>
      <c r="AQ89" s="15">
        <v>21666.047200000001</v>
      </c>
      <c r="AR89" s="15">
        <v>21559.608700000001</v>
      </c>
      <c r="AS89" s="15">
        <v>21015.778600000001</v>
      </c>
      <c r="AT89" s="15">
        <v>20573.250499999998</v>
      </c>
      <c r="AU89" s="15">
        <v>18754.393899999999</v>
      </c>
      <c r="AV89" s="15">
        <v>18416.656500000001</v>
      </c>
      <c r="AW89" s="15">
        <v>17619.2209</v>
      </c>
      <c r="AX89" s="15">
        <v>18199.608</v>
      </c>
      <c r="AY89" s="15">
        <v>19077.452499999999</v>
      </c>
      <c r="AZ89" s="15">
        <v>17960.881700000002</v>
      </c>
      <c r="BA89" s="15">
        <v>18537.719099999998</v>
      </c>
      <c r="BB89" s="15">
        <v>17989.897700000001</v>
      </c>
      <c r="BC89" s="15">
        <v>18650.300999999999</v>
      </c>
      <c r="BD89" s="15">
        <v>17741.8112</v>
      </c>
      <c r="BE89" s="15">
        <v>17213.720600000001</v>
      </c>
      <c r="BF89" s="15">
        <v>16945.323</v>
      </c>
      <c r="BG89" s="15">
        <v>16190.9079</v>
      </c>
      <c r="BH89" s="15">
        <v>17409.868600000002</v>
      </c>
      <c r="BI89" s="15">
        <v>17692.193899999998</v>
      </c>
      <c r="BJ89" s="15">
        <v>17182.383399999999</v>
      </c>
      <c r="BK89" s="15">
        <v>16777.320500000002</v>
      </c>
      <c r="BL89" s="15">
        <v>12518.3573</v>
      </c>
      <c r="BM89" s="15">
        <v>10933.7804</v>
      </c>
      <c r="BN89" s="15">
        <v>11080.0779</v>
      </c>
      <c r="BO89" s="15">
        <v>12150.8015</v>
      </c>
      <c r="BP89" s="15">
        <v>11702.0105</v>
      </c>
      <c r="BQ89" s="15">
        <v>11576.284100000001</v>
      </c>
      <c r="BR89" s="15">
        <v>11288.277099999999</v>
      </c>
      <c r="BS89" s="15">
        <v>10083.157800000001</v>
      </c>
      <c r="BT89" s="15">
        <v>12774.833199999999</v>
      </c>
      <c r="BU89" s="15">
        <v>12443.5594</v>
      </c>
      <c r="BV89" s="15">
        <v>13306.018400000001</v>
      </c>
      <c r="BW89" s="15">
        <v>14863.8997</v>
      </c>
      <c r="BX89" s="15">
        <v>15678.749400000001</v>
      </c>
      <c r="BY89" s="15">
        <v>16051.174999999999</v>
      </c>
      <c r="BZ89" s="15">
        <v>16088.706399999999</v>
      </c>
      <c r="CA89" s="15">
        <v>15511.174800000001</v>
      </c>
      <c r="CB89" s="15">
        <v>14995.8477</v>
      </c>
      <c r="CC89" s="15">
        <v>15935.4779</v>
      </c>
      <c r="CD89" s="15">
        <v>14589.806500000001</v>
      </c>
      <c r="CE89" s="15">
        <v>14302.752699999999</v>
      </c>
      <c r="CF89" s="15">
        <v>16177.447700000001</v>
      </c>
      <c r="CG89" s="15">
        <v>17755.101900000001</v>
      </c>
      <c r="CH89" s="15">
        <v>16286.673500000001</v>
      </c>
      <c r="CI89" s="15">
        <v>16303.9208</v>
      </c>
      <c r="CJ89" s="15">
        <v>18097.099999999999</v>
      </c>
      <c r="CK89" s="15">
        <v>18729.674599999998</v>
      </c>
      <c r="CL89" s="15">
        <v>18626.191299999999</v>
      </c>
      <c r="CM89" s="15">
        <v>18054.484400000001</v>
      </c>
      <c r="CN89" s="15">
        <v>18229.902600000001</v>
      </c>
      <c r="CO89" s="15">
        <v>17287.5016</v>
      </c>
      <c r="CP89" s="15">
        <v>16643.8226</v>
      </c>
      <c r="CQ89" s="15">
        <v>17651.595799999999</v>
      </c>
      <c r="CR89" s="15">
        <v>20261.519499999999</v>
      </c>
      <c r="CS89" s="15">
        <v>21033.381799999999</v>
      </c>
      <c r="CT89" s="15">
        <v>23045.680799999998</v>
      </c>
      <c r="CU89" s="15">
        <v>24883.348699999999</v>
      </c>
      <c r="CV89" s="15">
        <v>23438.425899999998</v>
      </c>
      <c r="CW89" s="15">
        <v>24607.0432</v>
      </c>
      <c r="CX89" s="15">
        <v>25319.064600000002</v>
      </c>
      <c r="CY89" s="15">
        <v>25766.433199999999</v>
      </c>
      <c r="CZ89" s="15">
        <v>27317.939699999999</v>
      </c>
      <c r="DA89" s="15">
        <v>28933.843499999999</v>
      </c>
      <c r="DB89" s="15">
        <v>28719.067800000001</v>
      </c>
      <c r="DC89" s="15">
        <v>29877.112000000001</v>
      </c>
      <c r="DD89" s="15">
        <v>32291.037</v>
      </c>
      <c r="DE89" s="15">
        <v>31612.875100000001</v>
      </c>
      <c r="DF89" s="15">
        <v>36143.527300000002</v>
      </c>
      <c r="DG89" s="15">
        <v>37407.458599999998</v>
      </c>
      <c r="DH89" s="15">
        <v>37567.676500000001</v>
      </c>
      <c r="DI89" s="15">
        <v>38314.596599999997</v>
      </c>
      <c r="DJ89" s="15">
        <v>39277.127</v>
      </c>
      <c r="DK89" s="15">
        <v>39036.049599999998</v>
      </c>
      <c r="DL89" s="15">
        <v>40588.234100000001</v>
      </c>
      <c r="DM89" s="15">
        <v>40542.421199999997</v>
      </c>
      <c r="DN89" s="15">
        <v>42448.5317</v>
      </c>
      <c r="DO89" s="15">
        <v>42856.131399999998</v>
      </c>
      <c r="DP89" s="15">
        <v>49392.550999999999</v>
      </c>
      <c r="DQ89" s="15">
        <v>49466.582000000002</v>
      </c>
    </row>
    <row r="90" spans="1:121" x14ac:dyDescent="0.3">
      <c r="A90" t="s">
        <v>532</v>
      </c>
      <c r="B90" s="15">
        <v>6935.84</v>
      </c>
      <c r="C90" s="15">
        <v>9518.0159000000003</v>
      </c>
      <c r="D90" s="15">
        <v>9217.7631000000001</v>
      </c>
      <c r="E90" s="15">
        <v>11109.356100000001</v>
      </c>
      <c r="F90" s="15">
        <v>9656.1322999999993</v>
      </c>
      <c r="G90" s="15">
        <v>11243.944100000001</v>
      </c>
      <c r="H90" s="15">
        <v>7199.7069000000001</v>
      </c>
      <c r="I90" s="15">
        <v>4726.3146999999999</v>
      </c>
      <c r="J90" s="15">
        <v>3369.0493999999999</v>
      </c>
      <c r="K90" s="15">
        <v>4808.9907999999996</v>
      </c>
      <c r="L90" s="15">
        <v>3350.1489000000001</v>
      </c>
      <c r="M90" s="15">
        <v>3563.8416000000002</v>
      </c>
      <c r="N90" s="15">
        <v>2088.6731</v>
      </c>
      <c r="O90" s="15">
        <v>3398.4020999999998</v>
      </c>
      <c r="P90" s="15">
        <v>4715.0244000000002</v>
      </c>
      <c r="Q90" s="15">
        <v>7368.9489999999996</v>
      </c>
      <c r="R90" s="15">
        <v>5928.2470999999996</v>
      </c>
      <c r="S90" s="15">
        <v>6252.2326999999996</v>
      </c>
      <c r="T90" s="15">
        <v>7782.5475999999999</v>
      </c>
      <c r="U90" s="15">
        <v>6851.9507000000003</v>
      </c>
      <c r="V90" s="15">
        <v>7486.1352999999999</v>
      </c>
      <c r="W90" s="15">
        <v>8782.0776000000005</v>
      </c>
      <c r="X90" s="15">
        <v>10580.576800000001</v>
      </c>
      <c r="Y90" s="15">
        <v>9207.9987000000001</v>
      </c>
      <c r="Z90" s="15">
        <v>11312.6247</v>
      </c>
      <c r="AA90" s="15">
        <v>9527.1465000000007</v>
      </c>
      <c r="AB90" s="15">
        <v>9740.8523999999998</v>
      </c>
      <c r="AC90" s="15">
        <v>8968.7536999999993</v>
      </c>
      <c r="AD90" s="15">
        <v>7851.9679999999998</v>
      </c>
      <c r="AE90" s="15">
        <v>7465.9807000000001</v>
      </c>
      <c r="AF90" s="15">
        <v>9499.6504000000004</v>
      </c>
      <c r="AG90" s="15">
        <v>10375.1625</v>
      </c>
      <c r="AH90" s="15">
        <v>9658.2077000000008</v>
      </c>
      <c r="AI90" s="15">
        <v>9947.8158999999996</v>
      </c>
      <c r="AJ90" s="15">
        <v>10223.5697</v>
      </c>
      <c r="AK90" s="15">
        <v>12140.0581</v>
      </c>
      <c r="AL90" s="15">
        <v>12643.3087</v>
      </c>
      <c r="AM90" s="15">
        <v>14415.026400000001</v>
      </c>
      <c r="AN90" s="15">
        <v>12470.962600000001</v>
      </c>
      <c r="AO90" s="15">
        <v>12753.610199999999</v>
      </c>
      <c r="AP90" s="15">
        <v>14028.9712</v>
      </c>
      <c r="AQ90" s="15">
        <v>13353.3745</v>
      </c>
      <c r="AR90" s="15">
        <v>13987.6461</v>
      </c>
      <c r="AS90" s="15">
        <v>11285.252200000001</v>
      </c>
      <c r="AT90" s="15">
        <v>10140.8711</v>
      </c>
      <c r="AU90" s="15">
        <v>9058.5920000000006</v>
      </c>
      <c r="AV90" s="15">
        <v>8410.5648999999994</v>
      </c>
      <c r="AW90" s="15">
        <v>7610.8717999999999</v>
      </c>
      <c r="AX90" s="15">
        <v>10485.630499999999</v>
      </c>
      <c r="AY90" s="15">
        <v>10402.9036</v>
      </c>
      <c r="AZ90" s="15">
        <v>10444.267099999999</v>
      </c>
      <c r="BA90" s="15">
        <v>9754.8765000000003</v>
      </c>
      <c r="BB90" s="15">
        <v>6783.6031999999996</v>
      </c>
      <c r="BC90" s="15">
        <v>8576.0185999999994</v>
      </c>
      <c r="BD90" s="15">
        <v>8383.0367000000006</v>
      </c>
      <c r="BE90" s="15">
        <v>5625.4588999999996</v>
      </c>
      <c r="BF90" s="15">
        <v>7672.9603999999999</v>
      </c>
      <c r="BG90" s="15">
        <v>7672.9603999999999</v>
      </c>
      <c r="BH90" s="15">
        <v>8376.1427999999996</v>
      </c>
      <c r="BI90" s="15">
        <v>9079.3251</v>
      </c>
      <c r="BJ90" s="15">
        <v>7142.1944000000003</v>
      </c>
      <c r="BK90" s="15">
        <v>6838.8580000000002</v>
      </c>
      <c r="BL90" s="15">
        <v>4956.7932000000001</v>
      </c>
      <c r="BM90" s="15">
        <v>5859.9085999999998</v>
      </c>
      <c r="BN90" s="15">
        <v>5563.4660999999996</v>
      </c>
      <c r="BO90" s="15">
        <v>7459.3189000000002</v>
      </c>
      <c r="BP90" s="15">
        <v>7804.0847999999996</v>
      </c>
      <c r="BQ90" s="15">
        <v>8900.2415999999994</v>
      </c>
      <c r="BR90" s="15">
        <v>8183.2584999999999</v>
      </c>
      <c r="BS90" s="15">
        <v>10554.8179</v>
      </c>
      <c r="BT90" s="15">
        <v>12705.840899999999</v>
      </c>
      <c r="BU90" s="15">
        <v>15753.036599999999</v>
      </c>
      <c r="BV90" s="15">
        <v>14684.4499</v>
      </c>
      <c r="BW90" s="15">
        <v>18936.759300000002</v>
      </c>
      <c r="BX90" s="15">
        <v>16534.924900000002</v>
      </c>
      <c r="BY90" s="15">
        <v>19559.448100000001</v>
      </c>
      <c r="BZ90" s="15">
        <v>20505.316299999999</v>
      </c>
      <c r="CA90" s="15">
        <v>19725.147700000001</v>
      </c>
      <c r="CB90" s="15">
        <v>18447.880499999999</v>
      </c>
      <c r="CC90" s="15">
        <v>18159.131000000001</v>
      </c>
      <c r="CD90" s="15">
        <v>16204.8107</v>
      </c>
      <c r="CE90" s="15">
        <v>20247.375400000001</v>
      </c>
      <c r="CF90" s="15">
        <v>18816.929400000001</v>
      </c>
      <c r="CG90" s="15">
        <v>20917.751100000001</v>
      </c>
      <c r="CH90" s="15">
        <v>21638.4166</v>
      </c>
      <c r="CI90" s="15">
        <v>25690.205900000001</v>
      </c>
      <c r="CJ90" s="15">
        <v>29913.1587</v>
      </c>
      <c r="CK90" s="15">
        <v>25478.352800000001</v>
      </c>
      <c r="CL90" s="15">
        <v>25332.547399999999</v>
      </c>
      <c r="CM90" s="15">
        <v>16893.036</v>
      </c>
      <c r="CN90" s="15">
        <v>16187.8352</v>
      </c>
      <c r="CO90" s="15">
        <v>16077.149100000001</v>
      </c>
      <c r="CP90" s="15">
        <v>16222.424499999999</v>
      </c>
      <c r="CQ90" s="15">
        <v>16623.661499999998</v>
      </c>
      <c r="CR90" s="15">
        <v>22144.650300000001</v>
      </c>
      <c r="CS90" s="15">
        <v>19590.967700000001</v>
      </c>
      <c r="CT90" s="15">
        <v>21377.630700000002</v>
      </c>
      <c r="CU90" s="15">
        <v>20643.5753</v>
      </c>
      <c r="CV90" s="15">
        <v>21516.131700000002</v>
      </c>
      <c r="CW90" s="15">
        <v>22831.891299999999</v>
      </c>
      <c r="CX90" s="15">
        <v>19695.366600000001</v>
      </c>
      <c r="CY90" s="15">
        <v>21717.753700000001</v>
      </c>
      <c r="CZ90" s="15">
        <v>27110.698100000001</v>
      </c>
      <c r="DA90" s="15">
        <v>25164.452499999999</v>
      </c>
      <c r="DB90" s="15">
        <v>22251.0124</v>
      </c>
      <c r="DC90" s="15">
        <v>11142.841</v>
      </c>
      <c r="DD90" s="15">
        <v>7705.8868000000002</v>
      </c>
      <c r="DE90" s="15">
        <v>7525.7569000000003</v>
      </c>
      <c r="DF90" s="15">
        <v>8461.9099000000006</v>
      </c>
      <c r="DG90" s="15">
        <v>8912.7494000000006</v>
      </c>
      <c r="DH90" s="15">
        <v>12136.213900000001</v>
      </c>
      <c r="DI90" s="15">
        <v>14570.124900000001</v>
      </c>
      <c r="DJ90" s="15">
        <v>14595.1309</v>
      </c>
      <c r="DK90" s="15">
        <v>14928.8398</v>
      </c>
      <c r="DL90" s="15">
        <v>14095.444</v>
      </c>
      <c r="DM90" s="15">
        <v>14155.5193</v>
      </c>
      <c r="DN90" s="15">
        <v>15382.7611</v>
      </c>
      <c r="DO90" s="15">
        <v>15007.368399999999</v>
      </c>
      <c r="DP90" s="15">
        <v>15958.3634</v>
      </c>
      <c r="DQ90" s="15">
        <v>15457.8397</v>
      </c>
    </row>
    <row r="91" spans="1:121" x14ac:dyDescent="0.3">
      <c r="A91" t="s">
        <v>533</v>
      </c>
      <c r="B91" s="15">
        <v>11428.84</v>
      </c>
      <c r="C91" s="15">
        <v>10321.434600000001</v>
      </c>
      <c r="D91" s="15">
        <v>9604.7551999999996</v>
      </c>
      <c r="E91" s="15">
        <v>9801.9202999999998</v>
      </c>
      <c r="F91" s="15">
        <v>10008.474200000001</v>
      </c>
      <c r="G91" s="15">
        <v>9321.5260999999991</v>
      </c>
      <c r="H91" s="15">
        <v>8309.0990999999995</v>
      </c>
      <c r="I91" s="15">
        <v>8919.3719000000001</v>
      </c>
      <c r="J91" s="15">
        <v>9226.0730999999996</v>
      </c>
      <c r="K91" s="15">
        <v>10377.7675</v>
      </c>
      <c r="L91" s="15">
        <v>10044.464599999999</v>
      </c>
      <c r="M91" s="15">
        <v>9905.1972999999998</v>
      </c>
      <c r="N91" s="15">
        <v>9690.8194000000003</v>
      </c>
      <c r="O91" s="15">
        <v>14315.5497</v>
      </c>
      <c r="P91" s="15">
        <v>14140.0401</v>
      </c>
      <c r="Q91" s="15">
        <v>15618.5749</v>
      </c>
      <c r="R91" s="15">
        <v>14703.798000000001</v>
      </c>
      <c r="S91" s="15">
        <v>17416.2179</v>
      </c>
      <c r="T91" s="15">
        <v>17861.196599999999</v>
      </c>
      <c r="U91" s="15">
        <v>16244.381600000001</v>
      </c>
      <c r="V91" s="15">
        <v>16249.7001</v>
      </c>
      <c r="W91" s="15">
        <v>15563.617399999999</v>
      </c>
      <c r="X91" s="15">
        <v>13833.341700000001</v>
      </c>
      <c r="Y91" s="15">
        <v>14232.2269</v>
      </c>
      <c r="Z91" s="15">
        <v>15005.178</v>
      </c>
      <c r="AA91" s="15">
        <v>15177.141900000001</v>
      </c>
      <c r="AB91" s="15">
        <v>15561.893599999999</v>
      </c>
      <c r="AC91" s="15">
        <v>16583.634099999999</v>
      </c>
      <c r="AD91" s="15">
        <v>18018.000599999999</v>
      </c>
      <c r="AE91" s="15">
        <v>16714.0311</v>
      </c>
      <c r="AF91" s="15">
        <v>16135.282999999999</v>
      </c>
      <c r="AG91" s="15">
        <v>18248.428100000001</v>
      </c>
      <c r="AH91" s="15">
        <v>17265.9853</v>
      </c>
      <c r="AI91" s="15">
        <v>18312.733400000001</v>
      </c>
      <c r="AJ91" s="15">
        <v>18775.3747</v>
      </c>
      <c r="AK91" s="15">
        <v>18658.207999999999</v>
      </c>
      <c r="AL91" s="15">
        <v>17467.693200000002</v>
      </c>
      <c r="AM91" s="15">
        <v>16700.637699999999</v>
      </c>
      <c r="AN91" s="15">
        <v>16343.276099999999</v>
      </c>
      <c r="AO91" s="15">
        <v>16932.675200000001</v>
      </c>
      <c r="AP91" s="15">
        <v>17010.001499999998</v>
      </c>
      <c r="AQ91" s="15">
        <v>17850.920399999999</v>
      </c>
      <c r="AR91" s="15">
        <v>17752.316999999999</v>
      </c>
      <c r="AS91" s="15">
        <v>15531.0118</v>
      </c>
      <c r="AT91" s="15">
        <v>15043.224099999999</v>
      </c>
      <c r="AU91" s="15">
        <v>15307.597599999999</v>
      </c>
      <c r="AV91" s="15">
        <v>17145.395400000001</v>
      </c>
      <c r="AW91" s="15">
        <v>17840.529399999999</v>
      </c>
      <c r="AX91" s="15">
        <v>18995.98</v>
      </c>
      <c r="AY91" s="15">
        <v>18476.0272</v>
      </c>
      <c r="AZ91" s="15">
        <v>18743.527300000002</v>
      </c>
      <c r="BA91" s="15">
        <v>17957.792000000001</v>
      </c>
      <c r="BB91" s="15">
        <v>19537.6453</v>
      </c>
      <c r="BC91" s="15">
        <v>20808.8279</v>
      </c>
      <c r="BD91" s="15">
        <v>21473.437300000001</v>
      </c>
      <c r="BE91" s="15">
        <v>24374.3603</v>
      </c>
      <c r="BF91" s="15">
        <v>22623.964100000001</v>
      </c>
      <c r="BG91" s="15">
        <v>23950.816900000002</v>
      </c>
      <c r="BH91" s="15">
        <v>24644.362000000001</v>
      </c>
      <c r="BI91" s="15">
        <v>25289.374</v>
      </c>
      <c r="BJ91" s="15">
        <v>28371.098000000002</v>
      </c>
      <c r="BK91" s="15">
        <v>27177.26</v>
      </c>
      <c r="BL91" s="15">
        <v>26630.369500000001</v>
      </c>
      <c r="BM91" s="15">
        <v>34882.061999999998</v>
      </c>
      <c r="BN91" s="15">
        <v>36708.864200000004</v>
      </c>
      <c r="BO91" s="15">
        <v>36023.161</v>
      </c>
      <c r="BP91" s="15">
        <v>40667.328099999999</v>
      </c>
      <c r="BQ91" s="15">
        <v>37387.744299999998</v>
      </c>
      <c r="BR91" s="15">
        <v>35462.800499999998</v>
      </c>
      <c r="BS91" s="15">
        <v>34608.964099999997</v>
      </c>
      <c r="BT91" s="15">
        <v>32989.082199999997</v>
      </c>
      <c r="BU91" s="15">
        <v>30456.7451</v>
      </c>
      <c r="BV91" s="15">
        <v>29069.398300000001</v>
      </c>
      <c r="BW91" s="15">
        <v>26002.7323</v>
      </c>
      <c r="BX91" s="15">
        <v>30073.735400000001</v>
      </c>
      <c r="BY91" s="15">
        <v>32697.4774</v>
      </c>
      <c r="BZ91" s="15">
        <v>34078.574200000003</v>
      </c>
      <c r="CA91" s="15">
        <v>34363.199099999998</v>
      </c>
      <c r="CB91" s="15">
        <v>38118.719100000002</v>
      </c>
      <c r="CC91" s="15">
        <v>35172.993799999997</v>
      </c>
      <c r="CD91" s="15">
        <v>31446.433700000001</v>
      </c>
      <c r="CE91" s="15">
        <v>33747.345699999998</v>
      </c>
      <c r="CF91" s="15">
        <v>33493.0556</v>
      </c>
      <c r="CG91" s="15">
        <v>33704.635399999999</v>
      </c>
      <c r="CH91" s="15">
        <v>32381.033899999999</v>
      </c>
      <c r="CI91" s="15">
        <v>35962.657200000001</v>
      </c>
      <c r="CJ91" s="15">
        <v>38064.063900000001</v>
      </c>
      <c r="CK91" s="15">
        <v>37173.514199999998</v>
      </c>
      <c r="CL91" s="15">
        <v>34261.824500000002</v>
      </c>
      <c r="CM91" s="15">
        <v>32421.6852</v>
      </c>
      <c r="CN91" s="15">
        <v>31397.258000000002</v>
      </c>
      <c r="CO91" s="15">
        <v>30246.7513</v>
      </c>
      <c r="CP91" s="15">
        <v>31606.801500000001</v>
      </c>
      <c r="CQ91" s="15">
        <v>32244.684300000001</v>
      </c>
      <c r="CR91" s="15">
        <v>37638.911699999997</v>
      </c>
      <c r="CS91" s="15">
        <v>35355.559800000003</v>
      </c>
      <c r="CT91" s="15">
        <v>37386.0573</v>
      </c>
      <c r="CU91" s="15">
        <v>33363.373500000002</v>
      </c>
      <c r="CV91" s="15">
        <v>37827.806199999999</v>
      </c>
      <c r="CW91" s="15">
        <v>39449.299400000004</v>
      </c>
      <c r="CX91" s="15">
        <v>37869.591999999997</v>
      </c>
      <c r="CY91" s="15">
        <v>36243.702700000002</v>
      </c>
      <c r="CZ91" s="15">
        <v>36936.673199999997</v>
      </c>
      <c r="DA91" s="15">
        <v>37385.543700000002</v>
      </c>
      <c r="DB91" s="15">
        <v>34825.442499999997</v>
      </c>
      <c r="DC91" s="15">
        <v>32399.780200000001</v>
      </c>
      <c r="DD91" s="15">
        <v>29198.308499999999</v>
      </c>
      <c r="DE91" s="15">
        <v>28197.366399999999</v>
      </c>
      <c r="DF91" s="15">
        <v>27945.69</v>
      </c>
      <c r="DG91" s="15">
        <v>27298.247500000001</v>
      </c>
      <c r="DH91" s="15">
        <v>31017.051800000001</v>
      </c>
      <c r="DI91" s="15">
        <v>31847.248</v>
      </c>
      <c r="DJ91" s="15">
        <v>32225.8328</v>
      </c>
      <c r="DK91" s="15">
        <v>31170.791799999999</v>
      </c>
      <c r="DL91" s="15">
        <v>34236.5579</v>
      </c>
      <c r="DM91" s="15">
        <v>31665.737300000001</v>
      </c>
      <c r="DN91" s="15">
        <v>32323.836599999999</v>
      </c>
      <c r="DO91" s="15">
        <v>35576.5121</v>
      </c>
      <c r="DP91" s="15">
        <v>33000.958899999998</v>
      </c>
      <c r="DQ91" s="15">
        <v>32515.877199999999</v>
      </c>
    </row>
    <row r="92" spans="1:121" x14ac:dyDescent="0.3">
      <c r="A92" t="s">
        <v>534</v>
      </c>
      <c r="B92" s="15">
        <v>1319.72</v>
      </c>
      <c r="C92" s="15">
        <v>1403.4109000000001</v>
      </c>
      <c r="D92" s="15">
        <v>1328.6116999999999</v>
      </c>
      <c r="E92" s="15">
        <v>1319.7247</v>
      </c>
      <c r="F92" s="15">
        <v>1726.5839000000001</v>
      </c>
      <c r="G92" s="15">
        <v>1581.5587</v>
      </c>
      <c r="H92" s="15">
        <v>1269.9504999999999</v>
      </c>
      <c r="I92" s="15">
        <v>1070.0509</v>
      </c>
      <c r="J92" s="15">
        <v>1060.2519</v>
      </c>
      <c r="K92" s="15">
        <v>994.59860000000003</v>
      </c>
      <c r="L92" s="15">
        <v>1141.5835999999999</v>
      </c>
      <c r="M92" s="15">
        <v>1064.1714999999999</v>
      </c>
      <c r="N92" s="15">
        <v>1049.473</v>
      </c>
      <c r="O92" s="15">
        <v>1047.5132000000001</v>
      </c>
      <c r="P92" s="15">
        <v>1032.8146999999999</v>
      </c>
      <c r="Q92" s="15">
        <v>1226.8349000000001</v>
      </c>
      <c r="R92" s="15">
        <v>1361.6786999999999</v>
      </c>
      <c r="S92" s="15">
        <v>1399.2746999999999</v>
      </c>
      <c r="T92" s="15">
        <v>1308.8094000000001</v>
      </c>
      <c r="U92" s="15">
        <v>1326.4324999999999</v>
      </c>
      <c r="V92" s="15">
        <v>1486.2154</v>
      </c>
      <c r="W92" s="15">
        <v>1480.3409999999999</v>
      </c>
      <c r="X92" s="15">
        <v>1567.2817</v>
      </c>
      <c r="Y92" s="15">
        <v>1664.7962</v>
      </c>
      <c r="Z92" s="15">
        <v>1517.9369999999999</v>
      </c>
      <c r="AA92" s="15">
        <v>1599.0033000000001</v>
      </c>
      <c r="AB92" s="15">
        <v>1589.5382999999999</v>
      </c>
      <c r="AC92" s="15">
        <v>1598.9718</v>
      </c>
      <c r="AD92" s="15">
        <v>1523.5041000000001</v>
      </c>
      <c r="AE92" s="15">
        <v>1538.8335</v>
      </c>
      <c r="AF92" s="15">
        <v>1676.7979</v>
      </c>
      <c r="AG92" s="15">
        <v>1647.3182999999999</v>
      </c>
      <c r="AH92" s="15">
        <v>1738.1153999999999</v>
      </c>
      <c r="AI92" s="15">
        <v>1860.7503999999999</v>
      </c>
      <c r="AJ92" s="15">
        <v>1794.7161000000001</v>
      </c>
      <c r="AK92" s="15">
        <v>1659.6937</v>
      </c>
      <c r="AL92" s="15">
        <v>1587.6358</v>
      </c>
      <c r="AM92" s="15">
        <v>1481.3208999999999</v>
      </c>
      <c r="AN92" s="15">
        <v>1458.8767</v>
      </c>
      <c r="AO92" s="15">
        <v>1536.8408999999999</v>
      </c>
      <c r="AP92" s="15">
        <v>1442.3388</v>
      </c>
      <c r="AQ92" s="15">
        <v>1464.7831000000001</v>
      </c>
      <c r="AR92" s="15">
        <v>1450.6078</v>
      </c>
      <c r="AS92" s="15">
        <v>1391.1217999999999</v>
      </c>
      <c r="AT92" s="15">
        <v>1317.7802999999999</v>
      </c>
      <c r="AU92" s="15">
        <v>1143.8901000000001</v>
      </c>
      <c r="AV92" s="15">
        <v>1019.6828</v>
      </c>
      <c r="AW92" s="15">
        <v>978.28039999999999</v>
      </c>
      <c r="AX92" s="15">
        <v>1053.9876999999999</v>
      </c>
      <c r="AY92" s="15">
        <v>1056.3534999999999</v>
      </c>
      <c r="AZ92" s="15">
        <v>994.84130000000005</v>
      </c>
      <c r="BA92" s="15">
        <v>1088.2925</v>
      </c>
      <c r="BB92" s="15">
        <v>956.98770000000002</v>
      </c>
      <c r="BC92" s="15">
        <v>1001.9389</v>
      </c>
      <c r="BD92" s="15">
        <v>964.08519999999999</v>
      </c>
      <c r="BE92" s="15">
        <v>857.62180000000001</v>
      </c>
      <c r="BF92" s="15">
        <v>889.56089999999995</v>
      </c>
      <c r="BG92" s="15">
        <v>765.35360000000003</v>
      </c>
      <c r="BH92" s="15">
        <v>789.01210000000003</v>
      </c>
      <c r="BI92" s="15">
        <v>862.35350000000005</v>
      </c>
      <c r="BJ92" s="15">
        <v>835.14620000000002</v>
      </c>
      <c r="BK92" s="15">
        <v>712.12189999999998</v>
      </c>
      <c r="BL92" s="15">
        <v>347.78039999999999</v>
      </c>
      <c r="BM92" s="15">
        <v>441.23160000000001</v>
      </c>
      <c r="BN92" s="15">
        <v>425.85359999999997</v>
      </c>
      <c r="BO92" s="15">
        <v>416.39019999999999</v>
      </c>
      <c r="BP92" s="15">
        <v>423.48770000000002</v>
      </c>
      <c r="BQ92" s="15">
        <v>492.09750000000003</v>
      </c>
      <c r="BR92" s="15">
        <v>438.17430000000002</v>
      </c>
      <c r="BS92" s="15">
        <v>438.17430000000002</v>
      </c>
      <c r="BT92" s="15">
        <v>602.04430000000002</v>
      </c>
      <c r="BU92" s="15">
        <v>670.26499999999999</v>
      </c>
      <c r="BV92" s="15">
        <v>704.1499</v>
      </c>
      <c r="BW92" s="15">
        <v>887.35670000000005</v>
      </c>
      <c r="BX92" s="15">
        <v>932.36749999999995</v>
      </c>
      <c r="BY92" s="15">
        <v>1035.2494999999999</v>
      </c>
      <c r="BZ92" s="15">
        <v>1161.2798</v>
      </c>
      <c r="CA92" s="15">
        <v>1256.4456</v>
      </c>
      <c r="CB92" s="15">
        <v>1122.6991</v>
      </c>
      <c r="CC92" s="15">
        <v>1336.8761999999999</v>
      </c>
      <c r="CD92" s="15">
        <v>1565.8534999999999</v>
      </c>
      <c r="CE92" s="15">
        <v>1781.0933</v>
      </c>
      <c r="CF92" s="15">
        <v>1638.0637999999999</v>
      </c>
      <c r="CG92" s="15">
        <v>1753.9929</v>
      </c>
      <c r="CH92" s="15">
        <v>1979.8289</v>
      </c>
      <c r="CI92" s="15">
        <v>2130.3863000000001</v>
      </c>
      <c r="CJ92" s="15">
        <v>2154.4753999999998</v>
      </c>
      <c r="CK92" s="15">
        <v>2255.3489</v>
      </c>
      <c r="CL92" s="15">
        <v>2363.7501000000002</v>
      </c>
      <c r="CM92" s="15">
        <v>1918.1004</v>
      </c>
      <c r="CN92" s="15">
        <v>2186.0925000000002</v>
      </c>
      <c r="CO92" s="15">
        <v>2158.9922000000001</v>
      </c>
      <c r="CP92" s="15">
        <v>2165.0145000000002</v>
      </c>
      <c r="CQ92" s="15">
        <v>2551.9468000000002</v>
      </c>
      <c r="CR92" s="15">
        <v>2490.2183</v>
      </c>
      <c r="CS92" s="15">
        <v>2383.3226</v>
      </c>
      <c r="CT92" s="15">
        <v>2420.9618999999998</v>
      </c>
      <c r="CU92" s="15">
        <v>2330.6275000000001</v>
      </c>
      <c r="CV92" s="15">
        <v>2187.5981000000002</v>
      </c>
      <c r="CW92" s="15">
        <v>2220.7206999999999</v>
      </c>
      <c r="CX92" s="15">
        <v>2107.8027000000002</v>
      </c>
      <c r="CY92" s="15">
        <v>2023.4906000000001</v>
      </c>
      <c r="CZ92" s="15">
        <v>2097.2637</v>
      </c>
      <c r="DA92" s="15">
        <v>2165.0145000000002</v>
      </c>
      <c r="DB92" s="15">
        <v>2213.1927999999998</v>
      </c>
      <c r="DC92" s="15">
        <v>2149.9587000000001</v>
      </c>
      <c r="DD92" s="15">
        <v>2097.2637</v>
      </c>
      <c r="DE92" s="15">
        <v>2061.1298999999999</v>
      </c>
      <c r="DF92" s="15">
        <v>2097.2637</v>
      </c>
      <c r="DG92" s="15">
        <v>2071.6689000000001</v>
      </c>
      <c r="DH92" s="15">
        <v>2196.6315</v>
      </c>
      <c r="DI92" s="15">
        <v>2133.3973999999998</v>
      </c>
      <c r="DJ92" s="15">
        <v>2178.5646000000002</v>
      </c>
      <c r="DK92" s="15">
        <v>2050.5909000000001</v>
      </c>
      <c r="DL92" s="15">
        <v>2132.2541000000001</v>
      </c>
      <c r="DM92" s="15">
        <v>2071.9783000000002</v>
      </c>
      <c r="DN92" s="15">
        <v>2117.1851000000001</v>
      </c>
      <c r="DO92" s="15">
        <v>2068.9645999999998</v>
      </c>
      <c r="DP92" s="15">
        <v>2099.1024000000002</v>
      </c>
      <c r="DQ92" s="15">
        <v>2097.0527000000002</v>
      </c>
    </row>
    <row r="93" spans="1:121" hidden="1" x14ac:dyDescent="0.3">
      <c r="A93" t="s">
        <v>535</v>
      </c>
      <c r="B93" s="15">
        <v>979.07</v>
      </c>
      <c r="C93" s="15">
        <v>1202.8714</v>
      </c>
      <c r="D93" s="15">
        <v>1354.6922999999999</v>
      </c>
      <c r="E93" s="15">
        <v>1461.0581999999999</v>
      </c>
      <c r="F93" s="15">
        <v>1494.5261</v>
      </c>
      <c r="G93" s="15">
        <v>1593.9764</v>
      </c>
      <c r="H93" s="15">
        <v>1885.2356</v>
      </c>
      <c r="I93" s="15">
        <v>1937.9306999999999</v>
      </c>
      <c r="J93" s="15">
        <v>1851.4663</v>
      </c>
      <c r="K93" s="15">
        <v>1825.8524</v>
      </c>
      <c r="L93" s="15">
        <v>1849.4747</v>
      </c>
      <c r="M93" s="15">
        <v>1954.8815999999999</v>
      </c>
      <c r="N93" s="15">
        <v>2152.8661999999999</v>
      </c>
      <c r="O93" s="15">
        <v>2127.9468000000002</v>
      </c>
      <c r="P93" s="15">
        <v>2317.3697000000002</v>
      </c>
      <c r="Q93" s="15">
        <v>2265.8681999999999</v>
      </c>
      <c r="R93" s="15">
        <v>2196.0495000000001</v>
      </c>
      <c r="S93" s="15">
        <v>1956.0028</v>
      </c>
      <c r="T93" s="15">
        <v>2099.2390999999998</v>
      </c>
      <c r="U93" s="15">
        <v>2293.9396999999999</v>
      </c>
      <c r="V93" s="15">
        <v>2327.9776999999999</v>
      </c>
      <c r="W93" s="15">
        <v>2742.3182999999999</v>
      </c>
      <c r="X93" s="15">
        <v>2882.1044000000002</v>
      </c>
      <c r="Y93" s="15">
        <v>3049.6887999999999</v>
      </c>
      <c r="Z93" s="15">
        <v>3033.8928999999998</v>
      </c>
      <c r="AA93" s="15">
        <v>2990.4061000000002</v>
      </c>
      <c r="AB93" s="15">
        <v>2887.6232</v>
      </c>
      <c r="AC93" s="15">
        <v>3126.3715000000002</v>
      </c>
      <c r="AD93" s="15">
        <v>2946.6743999999999</v>
      </c>
      <c r="AE93" s="15">
        <v>3224.2838000000002</v>
      </c>
      <c r="AF93" s="15">
        <v>3154.6354999999999</v>
      </c>
      <c r="AG93" s="15">
        <v>3156.7896000000001</v>
      </c>
      <c r="AH93" s="15">
        <v>2942.2701000000002</v>
      </c>
      <c r="AI93" s="15">
        <v>3207.6922</v>
      </c>
      <c r="AJ93" s="15">
        <v>3390.8656999999998</v>
      </c>
      <c r="AK93" s="15">
        <v>3232.7257</v>
      </c>
      <c r="AL93" s="15">
        <v>3277.2655</v>
      </c>
      <c r="AM93" s="15">
        <v>3591.5583000000001</v>
      </c>
      <c r="AN93" s="15">
        <v>3880.7608</v>
      </c>
      <c r="AO93" s="15">
        <v>4014.5180999999998</v>
      </c>
      <c r="AP93" s="15">
        <v>3923.9083000000001</v>
      </c>
      <c r="AQ93" s="15">
        <v>3474.241</v>
      </c>
      <c r="AR93" s="15">
        <v>3625.6858999999999</v>
      </c>
      <c r="AS93" s="15">
        <v>3370.2799</v>
      </c>
      <c r="AT93" s="15">
        <v>3840.87</v>
      </c>
      <c r="AU93" s="15">
        <v>4110.7204000000002</v>
      </c>
      <c r="AV93" s="15">
        <v>4289.9902000000002</v>
      </c>
      <c r="AW93" s="15">
        <v>4200.9832999999999</v>
      </c>
      <c r="AX93" s="15">
        <v>4781.2204000000002</v>
      </c>
      <c r="AY93" s="15">
        <v>4925.0321999999996</v>
      </c>
      <c r="AZ93" s="15">
        <v>5432.1372000000001</v>
      </c>
      <c r="BA93" s="15">
        <v>5607.7401</v>
      </c>
      <c r="BB93" s="15">
        <v>5507.5874000000003</v>
      </c>
      <c r="BC93" s="15">
        <v>4663.9445999999998</v>
      </c>
      <c r="BD93" s="15">
        <v>5155.6548000000003</v>
      </c>
      <c r="BE93" s="15">
        <v>5166.2524000000003</v>
      </c>
      <c r="BF93" s="15">
        <v>5575.8072000000002</v>
      </c>
      <c r="BG93" s="15">
        <v>5702.9875000000002</v>
      </c>
      <c r="BH93" s="15">
        <v>4647.0056000000004</v>
      </c>
      <c r="BI93" s="15">
        <v>5168.0276999999996</v>
      </c>
      <c r="BJ93" s="15">
        <v>5726.1459000000004</v>
      </c>
      <c r="BK93" s="15">
        <v>6118.0595999999996</v>
      </c>
      <c r="BL93" s="15">
        <v>7171.3786</v>
      </c>
      <c r="BM93" s="15">
        <v>7310.5691999999999</v>
      </c>
      <c r="BN93" s="15">
        <v>7870.9223000000002</v>
      </c>
      <c r="BO93" s="15">
        <v>8002.1639999999998</v>
      </c>
      <c r="BP93" s="15">
        <v>7951.9525999999996</v>
      </c>
      <c r="BQ93" s="15">
        <v>7821.7546000000002</v>
      </c>
      <c r="BR93" s="15">
        <v>7842.4066999999995</v>
      </c>
      <c r="BS93" s="15">
        <v>8672.2991000000002</v>
      </c>
      <c r="BT93" s="15">
        <v>8420.3035</v>
      </c>
      <c r="BU93" s="15">
        <v>9012.5324000000001</v>
      </c>
      <c r="BV93" s="15">
        <v>8849.8109000000004</v>
      </c>
      <c r="BW93" s="15">
        <v>9600.9148000000005</v>
      </c>
      <c r="BX93" s="15">
        <v>10493.676600000001</v>
      </c>
      <c r="BY93" s="15">
        <v>10586.302299999999</v>
      </c>
      <c r="BZ93" s="15">
        <v>10349.477500000001</v>
      </c>
      <c r="CA93" s="15">
        <v>11155.7425</v>
      </c>
      <c r="CB93" s="15">
        <v>11096.99</v>
      </c>
      <c r="CC93" s="15">
        <v>11250.2003</v>
      </c>
      <c r="CD93" s="15">
        <v>9189.7062000000005</v>
      </c>
      <c r="CE93" s="15">
        <v>8180.9195</v>
      </c>
      <c r="CF93" s="15">
        <v>8198.6016</v>
      </c>
      <c r="CG93" s="15">
        <v>7291.1093000000001</v>
      </c>
      <c r="CH93" s="15">
        <v>7372.5869000000002</v>
      </c>
      <c r="CI93" s="15">
        <v>7107.2156999999997</v>
      </c>
      <c r="CJ93" s="15">
        <v>7797.7956000000004</v>
      </c>
      <c r="CK93" s="15">
        <v>7478.7478000000001</v>
      </c>
      <c r="CL93" s="15">
        <v>7486.4362000000001</v>
      </c>
      <c r="CM93" s="15">
        <v>7754.1504000000004</v>
      </c>
      <c r="CN93" s="15">
        <v>7934.4476999999997</v>
      </c>
      <c r="CO93" s="15">
        <v>7552.5936000000002</v>
      </c>
      <c r="CP93" s="15">
        <v>8661.7484000000004</v>
      </c>
      <c r="CQ93" s="15">
        <v>8522.4886000000006</v>
      </c>
      <c r="CR93" s="15">
        <v>8735.3785000000007</v>
      </c>
      <c r="CS93" s="15">
        <v>9349.5107000000007</v>
      </c>
      <c r="CT93" s="15">
        <v>9048.4256000000005</v>
      </c>
      <c r="CU93" s="15">
        <v>9367.4784999999993</v>
      </c>
      <c r="CV93" s="15">
        <v>9483.0908999999992</v>
      </c>
      <c r="CW93" s="15">
        <v>9387.0879999999997</v>
      </c>
      <c r="CX93" s="15">
        <v>9076.8094000000001</v>
      </c>
      <c r="CY93" s="15">
        <v>9018.4012999999995</v>
      </c>
      <c r="CZ93" s="15">
        <v>9786.3649000000005</v>
      </c>
      <c r="DA93" s="15">
        <v>9864.9536000000007</v>
      </c>
      <c r="DB93" s="15">
        <v>10352.7474</v>
      </c>
      <c r="DC93" s="15">
        <v>10278.915499999999</v>
      </c>
      <c r="DD93" s="15">
        <v>10382.1209</v>
      </c>
      <c r="DE93" s="15">
        <v>9362.3621000000003</v>
      </c>
      <c r="DF93" s="15">
        <v>9265.1268</v>
      </c>
      <c r="DG93" s="15">
        <v>9640.6766000000007</v>
      </c>
      <c r="DH93" s="15">
        <v>11154.8223</v>
      </c>
      <c r="DI93" s="15">
        <v>11257.857900000001</v>
      </c>
      <c r="DJ93" s="15">
        <v>11470.063599999999</v>
      </c>
      <c r="DK93" s="15">
        <v>11971.0242</v>
      </c>
      <c r="DL93" s="15">
        <v>12688.5038</v>
      </c>
      <c r="DM93" s="15">
        <v>12130.897300000001</v>
      </c>
      <c r="DN93" s="15"/>
      <c r="DO93" s="15"/>
      <c r="DP93" s="15"/>
      <c r="DQ93" s="15"/>
    </row>
    <row r="94" spans="1:121" x14ac:dyDescent="0.3">
      <c r="A94" t="s">
        <v>536</v>
      </c>
      <c r="B94" s="15">
        <v>11567.05</v>
      </c>
      <c r="C94" s="15">
        <v>10929.234</v>
      </c>
      <c r="D94" s="15">
        <v>10661.809300000001</v>
      </c>
      <c r="E94" s="15">
        <v>10896.6209</v>
      </c>
      <c r="F94" s="15">
        <v>10539.1811</v>
      </c>
      <c r="G94" s="15">
        <v>9728.9017999999996</v>
      </c>
      <c r="H94" s="15">
        <v>10434.386200000001</v>
      </c>
      <c r="I94" s="15">
        <v>9945.8492999999999</v>
      </c>
      <c r="J94" s="15">
        <v>10637.632299999999</v>
      </c>
      <c r="K94" s="15">
        <v>10593.689200000001</v>
      </c>
      <c r="L94" s="15">
        <v>10333.7089</v>
      </c>
      <c r="M94" s="15">
        <v>10484.0087</v>
      </c>
      <c r="N94" s="15">
        <v>11397.6549</v>
      </c>
      <c r="O94" s="15">
        <v>10562.841399999999</v>
      </c>
      <c r="P94" s="15">
        <v>11477.8048</v>
      </c>
      <c r="Q94" s="15">
        <v>11265.4004</v>
      </c>
      <c r="R94" s="15">
        <v>11612.728499999999</v>
      </c>
      <c r="S94" s="15">
        <v>12363.799499999999</v>
      </c>
      <c r="T94" s="15">
        <v>12288.262199999999</v>
      </c>
      <c r="U94" s="15">
        <v>11734.3724</v>
      </c>
      <c r="V94" s="15">
        <v>12001.7739</v>
      </c>
      <c r="W94" s="15">
        <v>17652.647499999999</v>
      </c>
      <c r="X94" s="15">
        <v>16009.332</v>
      </c>
      <c r="Y94" s="15">
        <v>16577.115699999998</v>
      </c>
      <c r="Z94" s="15">
        <v>16798.191800000001</v>
      </c>
      <c r="AA94" s="15">
        <v>16914.622899999998</v>
      </c>
      <c r="AB94" s="15">
        <v>18236.9872</v>
      </c>
      <c r="AC94" s="15">
        <v>18459.683400000002</v>
      </c>
      <c r="AD94" s="15">
        <v>18497.940299999998</v>
      </c>
      <c r="AE94" s="15">
        <v>18959.660599999999</v>
      </c>
      <c r="AF94" s="15">
        <v>18997.066699999999</v>
      </c>
      <c r="AG94" s="15">
        <v>19093.180400000001</v>
      </c>
      <c r="AH94" s="15">
        <v>18713.2408</v>
      </c>
      <c r="AI94" s="15">
        <v>19928.049800000001</v>
      </c>
      <c r="AJ94" s="15">
        <v>19923.855299999999</v>
      </c>
      <c r="AK94" s="15">
        <v>19347.702099999999</v>
      </c>
      <c r="AL94" s="15">
        <v>18302.6322</v>
      </c>
      <c r="AM94" s="15">
        <v>17658.7487</v>
      </c>
      <c r="AN94" s="15">
        <v>18398.3488</v>
      </c>
      <c r="AO94" s="15">
        <v>18233.360199999999</v>
      </c>
      <c r="AP94" s="15">
        <v>17526.8704</v>
      </c>
      <c r="AQ94" s="15">
        <v>17776.510600000001</v>
      </c>
      <c r="AR94" s="15">
        <v>18169.8462</v>
      </c>
      <c r="AS94" s="15">
        <v>18148.835800000001</v>
      </c>
      <c r="AT94" s="15">
        <v>17792.1872</v>
      </c>
      <c r="AU94" s="15">
        <v>18559.468000000001</v>
      </c>
      <c r="AV94" s="15">
        <v>19690.102299999999</v>
      </c>
      <c r="AW94" s="15">
        <v>19420.108800000002</v>
      </c>
      <c r="AX94" s="15">
        <v>20077.657200000001</v>
      </c>
      <c r="AY94" s="15">
        <v>20330.448799999998</v>
      </c>
      <c r="AZ94" s="15">
        <v>21167.4673</v>
      </c>
      <c r="BA94" s="15">
        <v>21338.949000000001</v>
      </c>
      <c r="BB94" s="15">
        <v>21998.770199999999</v>
      </c>
      <c r="BC94" s="15">
        <v>22345.5016</v>
      </c>
      <c r="BD94" s="15">
        <v>22672.774300000001</v>
      </c>
      <c r="BE94" s="15">
        <v>23999.901999999998</v>
      </c>
      <c r="BF94" s="15">
        <v>24462.932700000001</v>
      </c>
      <c r="BG94" s="15">
        <v>23982.5311</v>
      </c>
      <c r="BH94" s="15">
        <v>22807.948</v>
      </c>
      <c r="BI94" s="15">
        <v>24876.194800000001</v>
      </c>
      <c r="BJ94" s="15">
        <v>26740.229800000001</v>
      </c>
      <c r="BK94" s="15">
        <v>25173.933099999998</v>
      </c>
      <c r="BL94" s="15">
        <v>25150.761299999998</v>
      </c>
      <c r="BM94" s="15">
        <v>25039.445299999999</v>
      </c>
      <c r="BN94" s="15">
        <v>24612.530900000002</v>
      </c>
      <c r="BO94" s="15">
        <v>23971.797200000001</v>
      </c>
      <c r="BP94" s="15">
        <v>25343.93</v>
      </c>
      <c r="BQ94" s="15">
        <v>24238.5795</v>
      </c>
      <c r="BR94" s="15">
        <v>25294.1806</v>
      </c>
      <c r="BS94" s="15">
        <v>24469.362799999999</v>
      </c>
      <c r="BT94" s="15">
        <v>24316.197499999998</v>
      </c>
      <c r="BU94" s="15">
        <v>24181.34</v>
      </c>
      <c r="BV94" s="15">
        <v>24051.132799999999</v>
      </c>
      <c r="BW94" s="15">
        <v>22871.749199999998</v>
      </c>
      <c r="BX94" s="15">
        <v>25452.9895</v>
      </c>
      <c r="BY94" s="15">
        <v>25736.7153</v>
      </c>
      <c r="BZ94" s="15">
        <v>25733.120900000002</v>
      </c>
      <c r="CA94" s="15">
        <v>25757.257799999999</v>
      </c>
      <c r="CB94" s="15">
        <v>26660.7703</v>
      </c>
      <c r="CC94" s="15">
        <v>27235.640200000002</v>
      </c>
      <c r="CD94" s="15">
        <v>26479.874500000002</v>
      </c>
      <c r="CE94" s="15">
        <v>26052.061000000002</v>
      </c>
      <c r="CF94" s="15">
        <v>26132.055499999999</v>
      </c>
      <c r="CG94" s="15">
        <v>28860.8449</v>
      </c>
      <c r="CH94" s="15">
        <v>28666.195599999999</v>
      </c>
      <c r="CI94" s="15">
        <v>27580.014200000001</v>
      </c>
      <c r="CJ94" s="15">
        <v>29361.173200000001</v>
      </c>
      <c r="CK94" s="15">
        <v>29809.8616</v>
      </c>
      <c r="CL94" s="15">
        <v>30435.064399999999</v>
      </c>
      <c r="CM94" s="15">
        <v>29033.069200000002</v>
      </c>
      <c r="CN94" s="15">
        <v>28956.562999999998</v>
      </c>
      <c r="CO94" s="15">
        <v>27735.1554</v>
      </c>
      <c r="CP94" s="15">
        <v>25121.7785</v>
      </c>
      <c r="CQ94" s="15">
        <v>25638.8668</v>
      </c>
      <c r="CR94" s="15">
        <v>26003.9012</v>
      </c>
      <c r="CS94" s="15">
        <v>26023.113600000001</v>
      </c>
      <c r="CT94" s="15">
        <v>26359.175200000001</v>
      </c>
      <c r="CU94" s="15">
        <v>26036.307499999999</v>
      </c>
      <c r="CV94" s="15">
        <v>27699.996800000001</v>
      </c>
      <c r="CW94" s="15">
        <v>28814.881600000001</v>
      </c>
      <c r="CX94" s="15">
        <v>27662.7749</v>
      </c>
      <c r="CY94" s="15">
        <v>27661.459699999999</v>
      </c>
      <c r="CZ94" s="15">
        <v>27343.209900000002</v>
      </c>
      <c r="DA94" s="15">
        <v>25777.152900000001</v>
      </c>
      <c r="DB94" s="15">
        <v>25096.1185</v>
      </c>
      <c r="DC94" s="15">
        <v>26894.8102</v>
      </c>
      <c r="DD94" s="15">
        <v>26552.94</v>
      </c>
      <c r="DE94" s="15">
        <v>26622.019100000001</v>
      </c>
      <c r="DF94" s="15">
        <v>26462.343799999999</v>
      </c>
      <c r="DG94" s="15">
        <v>25672.7745</v>
      </c>
      <c r="DH94" s="15">
        <v>26385.614699999998</v>
      </c>
      <c r="DI94" s="15">
        <v>26651.837299999999</v>
      </c>
      <c r="DJ94" s="15">
        <v>26874.129499999999</v>
      </c>
      <c r="DK94" s="15">
        <v>26213.992300000002</v>
      </c>
      <c r="DL94" s="15">
        <v>28641.827799999999</v>
      </c>
      <c r="DM94" s="15">
        <v>29365.334599999998</v>
      </c>
      <c r="DN94" s="15">
        <v>30435.8914</v>
      </c>
      <c r="DO94" s="15">
        <v>29951.9905</v>
      </c>
      <c r="DP94" s="15">
        <v>31125.603200000001</v>
      </c>
      <c r="DQ94" s="15">
        <v>29710.054800000002</v>
      </c>
    </row>
    <row r="95" spans="1:121" x14ac:dyDescent="0.3">
      <c r="A95" t="s">
        <v>537</v>
      </c>
      <c r="B95" s="15">
        <v>3611.16</v>
      </c>
      <c r="C95" s="15">
        <v>4342.0690000000004</v>
      </c>
      <c r="D95" s="15">
        <v>4061.1248000000001</v>
      </c>
      <c r="E95" s="15">
        <v>4261.0798000000004</v>
      </c>
      <c r="F95" s="15">
        <v>4288.6596</v>
      </c>
      <c r="G95" s="15">
        <v>4042.1651000000002</v>
      </c>
      <c r="H95" s="15">
        <v>3904.2685000000001</v>
      </c>
      <c r="I95" s="15">
        <v>3824.6835000000001</v>
      </c>
      <c r="J95" s="15">
        <v>3339.2818000000002</v>
      </c>
      <c r="K95" s="15">
        <v>3564.4018999999998</v>
      </c>
      <c r="L95" s="15">
        <v>3320.8973000000001</v>
      </c>
      <c r="M95" s="15">
        <v>3161.7921000000001</v>
      </c>
      <c r="N95" s="15">
        <v>2997.6808000000001</v>
      </c>
      <c r="O95" s="15">
        <v>3147.2287000000001</v>
      </c>
      <c r="P95" s="15">
        <v>3204.3681999999999</v>
      </c>
      <c r="Q95" s="15">
        <v>3747.15</v>
      </c>
      <c r="R95" s="15">
        <v>3713.3182999999999</v>
      </c>
      <c r="S95" s="15">
        <v>3536.8591000000001</v>
      </c>
      <c r="T95" s="15">
        <v>3557.0313000000001</v>
      </c>
      <c r="U95" s="15">
        <v>3910.0448000000001</v>
      </c>
      <c r="V95" s="15">
        <v>4101.6806999999999</v>
      </c>
      <c r="W95" s="15">
        <v>4196.6331</v>
      </c>
      <c r="X95" s="15">
        <v>4549.7151999999996</v>
      </c>
      <c r="Y95" s="15">
        <v>4420.7227000000003</v>
      </c>
      <c r="Z95" s="15">
        <v>4429.5241999999998</v>
      </c>
      <c r="AA95" s="15">
        <v>4147.0033000000003</v>
      </c>
      <c r="AB95" s="15">
        <v>4177.2734</v>
      </c>
      <c r="AC95" s="15">
        <v>4363.4416000000001</v>
      </c>
      <c r="AD95" s="15">
        <v>4319.74</v>
      </c>
      <c r="AE95" s="15">
        <v>4272.9535999999998</v>
      </c>
      <c r="AF95" s="15">
        <v>4217.4825000000001</v>
      </c>
      <c r="AG95" s="15">
        <v>4802.5416999999998</v>
      </c>
      <c r="AH95" s="15">
        <v>4795.8177999999998</v>
      </c>
      <c r="AI95" s="15">
        <v>5288.9844999999996</v>
      </c>
      <c r="AJ95" s="15">
        <v>5196.5196999999998</v>
      </c>
      <c r="AK95" s="15">
        <v>5333.3333000000002</v>
      </c>
      <c r="AL95" s="15">
        <v>5699.1890999999996</v>
      </c>
      <c r="AM95" s="15">
        <v>5751.3518000000004</v>
      </c>
      <c r="AN95" s="15">
        <v>5228.0427</v>
      </c>
      <c r="AO95" s="15">
        <v>5454.5128999999997</v>
      </c>
      <c r="AP95" s="15">
        <v>5430.9367000000002</v>
      </c>
      <c r="AQ95" s="15">
        <v>5464.6169</v>
      </c>
      <c r="AR95" s="15">
        <v>5729.4529000000002</v>
      </c>
      <c r="AS95" s="15">
        <v>5102.0055000000002</v>
      </c>
      <c r="AT95" s="15">
        <v>5307.2295999999997</v>
      </c>
      <c r="AU95" s="15">
        <v>4598.3366999999998</v>
      </c>
      <c r="AV95" s="15">
        <v>4643.7483000000002</v>
      </c>
      <c r="AW95" s="15">
        <v>4002.9413</v>
      </c>
      <c r="AX95" s="15">
        <v>4098.0681000000004</v>
      </c>
      <c r="AY95" s="15">
        <v>4037.1731</v>
      </c>
      <c r="AZ95" s="15">
        <v>3883.8463000000002</v>
      </c>
      <c r="BA95" s="15">
        <v>3931.2501999999999</v>
      </c>
      <c r="BB95" s="15">
        <v>3543.8258999999998</v>
      </c>
      <c r="BC95" s="15">
        <v>3898.2085000000002</v>
      </c>
      <c r="BD95" s="15">
        <v>3726.7330000000002</v>
      </c>
      <c r="BE95" s="15">
        <v>3769.2012</v>
      </c>
      <c r="BF95" s="15">
        <v>3787.1653000000001</v>
      </c>
      <c r="BG95" s="15">
        <v>3663.05</v>
      </c>
      <c r="BH95" s="15">
        <v>3919.4472000000001</v>
      </c>
      <c r="BI95" s="15">
        <v>4131.7506000000003</v>
      </c>
      <c r="BJ95" s="15">
        <v>3738.3746999999998</v>
      </c>
      <c r="BK95" s="15">
        <v>3243.5176999999999</v>
      </c>
      <c r="BL95" s="15">
        <v>2454.027</v>
      </c>
      <c r="BM95" s="15">
        <v>2864.3688999999999</v>
      </c>
      <c r="BN95" s="15">
        <v>2976.2203</v>
      </c>
      <c r="BO95" s="15">
        <v>3000.5358000000001</v>
      </c>
      <c r="BP95" s="15">
        <v>3096.1768999999999</v>
      </c>
      <c r="BQ95" s="15">
        <v>3227.4807000000001</v>
      </c>
      <c r="BR95" s="15">
        <v>3300.4272999999998</v>
      </c>
      <c r="BS95" s="15">
        <v>3284.2170000000001</v>
      </c>
      <c r="BT95" s="15">
        <v>4295.7428</v>
      </c>
      <c r="BU95" s="15">
        <v>4381.6576999999997</v>
      </c>
      <c r="BV95" s="15">
        <v>4328.1634999999997</v>
      </c>
      <c r="BW95" s="15">
        <v>5383.6296000000002</v>
      </c>
      <c r="BX95" s="15">
        <v>5186.9799999999996</v>
      </c>
      <c r="BY95" s="15">
        <v>5191.8489</v>
      </c>
      <c r="BZ95" s="15">
        <v>5011.4476999999997</v>
      </c>
      <c r="CA95" s="15">
        <v>5272.7852000000003</v>
      </c>
      <c r="CB95" s="15">
        <v>5241.9121999999998</v>
      </c>
      <c r="CC95" s="15">
        <v>5301.0009</v>
      </c>
      <c r="CD95" s="15">
        <v>5010.9585999999999</v>
      </c>
      <c r="CE95" s="15">
        <v>5875.2487000000001</v>
      </c>
      <c r="CF95" s="15">
        <v>5219.4143999999997</v>
      </c>
      <c r="CG95" s="15">
        <v>5095.5406000000003</v>
      </c>
      <c r="CH95" s="15">
        <v>5594.8993</v>
      </c>
      <c r="CI95" s="15">
        <v>5816.9781000000003</v>
      </c>
      <c r="CJ95" s="15">
        <v>5936.8508000000002</v>
      </c>
      <c r="CK95" s="15">
        <v>5648.6346999999996</v>
      </c>
      <c r="CL95" s="15">
        <v>5252.0351000000001</v>
      </c>
      <c r="CM95" s="15">
        <v>4216.4690000000001</v>
      </c>
      <c r="CN95" s="15">
        <v>4322.5041000000001</v>
      </c>
      <c r="CO95" s="15">
        <v>4350.3819999999996</v>
      </c>
      <c r="CP95" s="15">
        <v>3729.9263000000001</v>
      </c>
      <c r="CQ95" s="15">
        <v>4450.4103999999998</v>
      </c>
      <c r="CR95" s="15">
        <v>5233.8792999999996</v>
      </c>
      <c r="CS95" s="15">
        <v>5105.1646000000001</v>
      </c>
      <c r="CT95" s="15">
        <v>5673.3316000000004</v>
      </c>
      <c r="CU95" s="15">
        <v>5224.6851999999999</v>
      </c>
      <c r="CV95" s="15">
        <v>5071.5123000000003</v>
      </c>
      <c r="CW95" s="15">
        <v>5255.2824000000001</v>
      </c>
      <c r="CX95" s="15">
        <v>5481.2354999999998</v>
      </c>
      <c r="CY95" s="15">
        <v>6047.9521999999997</v>
      </c>
      <c r="CZ95" s="15">
        <v>6741.0550000000003</v>
      </c>
      <c r="DA95" s="15">
        <v>6194.4206999999997</v>
      </c>
      <c r="DB95" s="15">
        <v>5832.2137000000002</v>
      </c>
      <c r="DC95" s="15">
        <v>5398.0829999999996</v>
      </c>
      <c r="DD95" s="15">
        <v>5009.6358</v>
      </c>
      <c r="DE95" s="15">
        <v>5537.7520000000004</v>
      </c>
      <c r="DF95" s="15">
        <v>5603.3226000000004</v>
      </c>
      <c r="DG95" s="15">
        <v>5123.7784000000001</v>
      </c>
      <c r="DH95" s="15">
        <v>5707.9583000000002</v>
      </c>
      <c r="DI95" s="15">
        <v>6152.6677</v>
      </c>
      <c r="DJ95" s="15">
        <v>5787.9386999999997</v>
      </c>
      <c r="DK95" s="15">
        <v>5683.6396999999997</v>
      </c>
      <c r="DL95" s="15">
        <v>5555.8553000000002</v>
      </c>
      <c r="DM95" s="15">
        <v>5578.5391</v>
      </c>
      <c r="DN95" s="15">
        <v>6144.5245000000004</v>
      </c>
      <c r="DO95" s="15">
        <v>5607.5618999999997</v>
      </c>
      <c r="DP95" s="15">
        <v>5261.6688999999997</v>
      </c>
      <c r="DQ95" s="15">
        <v>5241.9085999999998</v>
      </c>
    </row>
    <row r="96" spans="1:121" x14ac:dyDescent="0.3">
      <c r="A96" t="s">
        <v>538</v>
      </c>
      <c r="B96" s="15">
        <v>791.79</v>
      </c>
      <c r="C96" s="15">
        <v>722.38210000000004</v>
      </c>
      <c r="D96" s="15">
        <v>615.88310000000001</v>
      </c>
      <c r="E96" s="15">
        <v>588.82550000000003</v>
      </c>
      <c r="F96" s="15">
        <v>614.59469999999999</v>
      </c>
      <c r="G96" s="15">
        <v>586.24860000000001</v>
      </c>
      <c r="H96" s="15">
        <v>469.61770000000001</v>
      </c>
      <c r="I96" s="15">
        <v>413.05779999999999</v>
      </c>
      <c r="J96" s="15">
        <v>378.20609999999999</v>
      </c>
      <c r="K96" s="15">
        <v>440.16469999999998</v>
      </c>
      <c r="L96" s="15">
        <v>422.09350000000001</v>
      </c>
      <c r="M96" s="15">
        <v>401.44060000000002</v>
      </c>
      <c r="N96" s="15">
        <v>460.09640000000002</v>
      </c>
      <c r="O96" s="15">
        <v>602.26110000000006</v>
      </c>
      <c r="P96" s="15">
        <v>653.98230000000001</v>
      </c>
      <c r="Q96" s="15">
        <v>1043.7465</v>
      </c>
      <c r="R96" s="15">
        <v>954.50609999999995</v>
      </c>
      <c r="S96" s="15">
        <v>1180.3480999999999</v>
      </c>
      <c r="T96" s="15">
        <v>1487.5262</v>
      </c>
      <c r="U96" s="15">
        <v>1422.7548999999999</v>
      </c>
      <c r="V96" s="15">
        <v>1382.0632000000001</v>
      </c>
      <c r="W96" s="15">
        <v>1337.2745</v>
      </c>
      <c r="X96" s="15">
        <v>1184.1514999999999</v>
      </c>
      <c r="Y96" s="15">
        <v>1114.6914999999999</v>
      </c>
      <c r="Z96" s="15">
        <v>1190.5233000000001</v>
      </c>
      <c r="AA96" s="15">
        <v>1196.155</v>
      </c>
      <c r="AB96" s="15">
        <v>1099.2553</v>
      </c>
      <c r="AC96" s="15">
        <v>998.33130000000006</v>
      </c>
      <c r="AD96" s="15">
        <v>1014.2537</v>
      </c>
      <c r="AE96" s="15">
        <v>1011.0692</v>
      </c>
      <c r="AF96" s="15">
        <v>991.9624</v>
      </c>
      <c r="AG96" s="15">
        <v>961.56119999999999</v>
      </c>
      <c r="AH96" s="15">
        <v>870.66729999999995</v>
      </c>
      <c r="AI96" s="15">
        <v>865.88350000000003</v>
      </c>
      <c r="AJ96" s="15">
        <v>868.42520000000002</v>
      </c>
      <c r="AK96" s="15">
        <v>1047.2185999999999</v>
      </c>
      <c r="AL96" s="15">
        <v>945.05089999999996</v>
      </c>
      <c r="AM96" s="15">
        <v>925.89449999999999</v>
      </c>
      <c r="AN96" s="15">
        <v>1072.7605000000001</v>
      </c>
      <c r="AO96" s="15">
        <v>1163.7536</v>
      </c>
      <c r="AP96" s="15">
        <v>1144.5971999999999</v>
      </c>
      <c r="AQ96" s="15">
        <v>1194.0845999999999</v>
      </c>
      <c r="AR96" s="15">
        <v>1134.5823</v>
      </c>
      <c r="AS96" s="15">
        <v>955.60590000000002</v>
      </c>
      <c r="AT96" s="15">
        <v>901.27380000000005</v>
      </c>
      <c r="AU96" s="15">
        <v>799.59799999999996</v>
      </c>
      <c r="AV96" s="15">
        <v>682.85670000000005</v>
      </c>
      <c r="AW96" s="15">
        <v>799.59799999999996</v>
      </c>
      <c r="AX96" s="15">
        <v>846.08050000000003</v>
      </c>
      <c r="AY96" s="15">
        <v>790.10159999999996</v>
      </c>
      <c r="AZ96" s="15">
        <v>711.73119999999994</v>
      </c>
      <c r="BA96" s="15">
        <v>655.75229999999999</v>
      </c>
      <c r="BB96" s="15">
        <v>558.18920000000003</v>
      </c>
      <c r="BC96" s="15">
        <v>597.44659999999999</v>
      </c>
      <c r="BD96" s="15">
        <v>796.64419999999996</v>
      </c>
      <c r="BE96" s="15">
        <v>881.60350000000005</v>
      </c>
      <c r="BF96" s="15">
        <v>657.19539999999995</v>
      </c>
      <c r="BG96" s="15">
        <v>673.22450000000003</v>
      </c>
      <c r="BH96" s="15">
        <v>698.87120000000004</v>
      </c>
      <c r="BI96" s="15">
        <v>847.94230000000005</v>
      </c>
      <c r="BJ96" s="15">
        <v>831.91319999999996</v>
      </c>
      <c r="BK96" s="15">
        <v>629.94579999999996</v>
      </c>
      <c r="BL96" s="15">
        <v>519.34460000000001</v>
      </c>
      <c r="BM96" s="15">
        <v>672.09069999999997</v>
      </c>
      <c r="BN96" s="15">
        <v>1135.8052</v>
      </c>
      <c r="BO96" s="15">
        <v>1268.1321</v>
      </c>
      <c r="BP96" s="15">
        <v>1650.3373999999999</v>
      </c>
      <c r="BQ96" s="15">
        <v>1747.8489999999999</v>
      </c>
      <c r="BR96" s="15">
        <v>1558.3453</v>
      </c>
      <c r="BS96" s="15">
        <v>1620.8998999999999</v>
      </c>
      <c r="BT96" s="15">
        <v>1523.2987000000001</v>
      </c>
      <c r="BU96" s="15">
        <v>1926.6873000000001</v>
      </c>
      <c r="BV96" s="15">
        <v>1814.3279</v>
      </c>
      <c r="BW96" s="15">
        <v>1762.7530999999999</v>
      </c>
      <c r="BX96" s="15">
        <v>1501.1952000000001</v>
      </c>
      <c r="BY96" s="15">
        <v>1369.9096</v>
      </c>
      <c r="BZ96" s="15">
        <v>1560.3687</v>
      </c>
      <c r="CA96" s="15">
        <v>1280.5400999999999</v>
      </c>
      <c r="CB96" s="15">
        <v>1728.1394</v>
      </c>
      <c r="CC96" s="15">
        <v>1614.4979000000001</v>
      </c>
      <c r="CD96" s="15">
        <v>1451.2996000000001</v>
      </c>
      <c r="CE96" s="15">
        <v>1760.2108000000001</v>
      </c>
      <c r="CF96" s="15">
        <v>1297.7861</v>
      </c>
      <c r="CG96" s="15">
        <v>1440.1549</v>
      </c>
      <c r="CH96" s="15">
        <v>1259.4067</v>
      </c>
      <c r="CI96" s="15">
        <v>1378.9337</v>
      </c>
      <c r="CJ96" s="15">
        <v>1384.7643</v>
      </c>
      <c r="CK96" s="15">
        <v>1310.5391999999999</v>
      </c>
      <c r="CL96" s="15">
        <v>1217.1378</v>
      </c>
      <c r="CM96" s="15">
        <v>1068.6405</v>
      </c>
      <c r="CN96" s="15">
        <v>1071.5603000000001</v>
      </c>
      <c r="CO96" s="15">
        <v>886.03409999999997</v>
      </c>
      <c r="CP96" s="15">
        <v>1008.4467</v>
      </c>
      <c r="CQ96" s="15">
        <v>1104.6279999999999</v>
      </c>
      <c r="CR96" s="15">
        <v>1456.7114999999999</v>
      </c>
      <c r="CS96" s="15">
        <v>1477.0242000000001</v>
      </c>
      <c r="CT96" s="15">
        <v>1491.7409</v>
      </c>
      <c r="CU96" s="15">
        <v>1285.6832999999999</v>
      </c>
      <c r="CV96" s="15">
        <v>1494.8638000000001</v>
      </c>
      <c r="CW96" s="15">
        <v>1472.2885000000001</v>
      </c>
      <c r="CX96" s="15">
        <v>1308.9719</v>
      </c>
      <c r="CY96" s="15">
        <v>1253.7041999999999</v>
      </c>
      <c r="CZ96" s="15">
        <v>1367.1485</v>
      </c>
      <c r="DA96" s="15">
        <v>1221.8425999999999</v>
      </c>
      <c r="DB96" s="15">
        <v>1133.903</v>
      </c>
      <c r="DC96" s="15">
        <v>1192.1305</v>
      </c>
      <c r="DD96" s="15">
        <v>1611.9811</v>
      </c>
      <c r="DE96" s="15">
        <v>1563.5969</v>
      </c>
      <c r="DF96" s="15">
        <v>1257.0092999999999</v>
      </c>
      <c r="DG96" s="15">
        <v>1131.3083999999999</v>
      </c>
      <c r="DH96" s="15">
        <v>1542.1358</v>
      </c>
      <c r="DI96" s="15">
        <v>1910.9002</v>
      </c>
      <c r="DJ96" s="15">
        <v>2611.0540999999998</v>
      </c>
      <c r="DK96" s="15">
        <v>2047.9029</v>
      </c>
      <c r="DL96" s="15">
        <v>2047.9029</v>
      </c>
      <c r="DM96" s="15">
        <v>1945.7844</v>
      </c>
      <c r="DN96" s="15">
        <v>1970.8508999999999</v>
      </c>
      <c r="DO96" s="15">
        <v>2171.3825999999999</v>
      </c>
      <c r="DP96" s="15">
        <v>2114.9830999999999</v>
      </c>
      <c r="DQ96" s="15">
        <v>1894.3639000000001</v>
      </c>
    </row>
    <row r="97" spans="1:121" x14ac:dyDescent="0.3">
      <c r="A97" t="s">
        <v>539</v>
      </c>
      <c r="B97" s="15">
        <v>2814.69</v>
      </c>
      <c r="C97" s="15">
        <v>3297.7015999999999</v>
      </c>
      <c r="D97" s="15">
        <v>3245.4902999999999</v>
      </c>
      <c r="E97" s="15">
        <v>3484.451</v>
      </c>
      <c r="F97" s="15">
        <v>3005.9868000000001</v>
      </c>
      <c r="G97" s="15">
        <v>2832.6370000000002</v>
      </c>
      <c r="H97" s="15">
        <v>2421.9041999999999</v>
      </c>
      <c r="I97" s="15">
        <v>2446.5747000000001</v>
      </c>
      <c r="J97" s="15">
        <v>2109.8553999999999</v>
      </c>
      <c r="K97" s="15">
        <v>2198.1338999999998</v>
      </c>
      <c r="L97" s="15">
        <v>2100.0214999999998</v>
      </c>
      <c r="M97" s="15">
        <v>1743.0808999999999</v>
      </c>
      <c r="N97" s="15">
        <v>1960.1441</v>
      </c>
      <c r="O97" s="15">
        <v>2171.8391999999999</v>
      </c>
      <c r="P97" s="15">
        <v>2170.6035999999999</v>
      </c>
      <c r="Q97" s="15">
        <v>2359.1109999999999</v>
      </c>
      <c r="R97" s="15">
        <v>1943.0809999999999</v>
      </c>
      <c r="S97" s="15">
        <v>2120.3939999999998</v>
      </c>
      <c r="T97" s="15">
        <v>2109.0745999999999</v>
      </c>
      <c r="U97" s="15">
        <v>2531.1134999999999</v>
      </c>
      <c r="V97" s="15">
        <v>2497.1388000000002</v>
      </c>
      <c r="W97" s="15">
        <v>2385.2415999999998</v>
      </c>
      <c r="X97" s="15">
        <v>2586.5016999999998</v>
      </c>
      <c r="Y97" s="15">
        <v>2690.009</v>
      </c>
      <c r="Z97" s="15">
        <v>2683.0063</v>
      </c>
      <c r="AA97" s="15">
        <v>2634.8171000000002</v>
      </c>
      <c r="AB97" s="15">
        <v>2707.1008999999999</v>
      </c>
      <c r="AC97" s="15">
        <v>2639.6075000000001</v>
      </c>
      <c r="AD97" s="15">
        <v>2555.4739</v>
      </c>
      <c r="AE97" s="15">
        <v>2390.4571999999998</v>
      </c>
      <c r="AF97" s="15">
        <v>2314.864</v>
      </c>
      <c r="AG97" s="15">
        <v>2490.7260000000001</v>
      </c>
      <c r="AH97" s="15">
        <v>2528.0082000000002</v>
      </c>
      <c r="AI97" s="15">
        <v>2503.6993000000002</v>
      </c>
      <c r="AJ97" s="15">
        <v>2466.5862999999999</v>
      </c>
      <c r="AK97" s="15">
        <v>2598.6792999999998</v>
      </c>
      <c r="AL97" s="15">
        <v>2543.3099000000002</v>
      </c>
      <c r="AM97" s="15">
        <v>2388.6491999999998</v>
      </c>
      <c r="AN97" s="15">
        <v>2378.6248999999998</v>
      </c>
      <c r="AO97" s="15">
        <v>2383.6759000000002</v>
      </c>
      <c r="AP97" s="15">
        <v>2560.6174999999998</v>
      </c>
      <c r="AQ97" s="15">
        <v>2521.7766000000001</v>
      </c>
      <c r="AR97" s="15">
        <v>2626.0864000000001</v>
      </c>
      <c r="AS97" s="15">
        <v>2793.2795999999998</v>
      </c>
      <c r="AT97" s="15">
        <v>2943.1770000000001</v>
      </c>
      <c r="AU97" s="15">
        <v>3005.2755000000002</v>
      </c>
      <c r="AV97" s="15">
        <v>3085.6345999999999</v>
      </c>
      <c r="AW97" s="15">
        <v>2699.7496999999998</v>
      </c>
      <c r="AX97" s="15">
        <v>2878.1655000000001</v>
      </c>
      <c r="AY97" s="15">
        <v>3077.6565999999998</v>
      </c>
      <c r="AZ97" s="15">
        <v>3321.0054</v>
      </c>
      <c r="BA97" s="15">
        <v>3208.8870000000002</v>
      </c>
      <c r="BB97" s="15">
        <v>3206.4333000000001</v>
      </c>
      <c r="BC97" s="15">
        <v>3392.0663</v>
      </c>
      <c r="BD97" s="15">
        <v>3324.3134</v>
      </c>
      <c r="BE97" s="15">
        <v>3346.1170000000002</v>
      </c>
      <c r="BF97" s="15">
        <v>3309.0891999999999</v>
      </c>
      <c r="BG97" s="15">
        <v>3340.3856999999998</v>
      </c>
      <c r="BH97" s="15">
        <v>3631.36</v>
      </c>
      <c r="BI97" s="15">
        <v>3868.5041000000001</v>
      </c>
      <c r="BJ97" s="15">
        <v>3869.1408000000001</v>
      </c>
      <c r="BK97" s="15">
        <v>3732.2058000000002</v>
      </c>
      <c r="BL97" s="15">
        <v>2367.2266</v>
      </c>
      <c r="BM97" s="15">
        <v>2899.3188</v>
      </c>
      <c r="BN97" s="15">
        <v>3114.2456000000002</v>
      </c>
      <c r="BO97" s="15">
        <v>3089.3901000000001</v>
      </c>
      <c r="BP97" s="15">
        <v>3225.9747000000002</v>
      </c>
      <c r="BQ97" s="15">
        <v>3473.7273</v>
      </c>
      <c r="BR97" s="15">
        <v>3156.3382999999999</v>
      </c>
      <c r="BS97" s="15">
        <v>2869.6644000000001</v>
      </c>
      <c r="BT97" s="15">
        <v>3051.8479000000002</v>
      </c>
      <c r="BU97" s="15">
        <v>3007.9575</v>
      </c>
      <c r="BV97" s="15">
        <v>2833.8588</v>
      </c>
      <c r="BW97" s="15">
        <v>3155.0868999999998</v>
      </c>
      <c r="BX97" s="15">
        <v>3244.0401999999999</v>
      </c>
      <c r="BY97" s="15">
        <v>3288.3544999999999</v>
      </c>
      <c r="BZ97" s="15">
        <v>3450.9413</v>
      </c>
      <c r="CA97" s="15">
        <v>3479.0108</v>
      </c>
      <c r="CB97" s="15">
        <v>3348.6395000000002</v>
      </c>
      <c r="CC97" s="15">
        <v>3334.9382000000001</v>
      </c>
      <c r="CD97" s="15">
        <v>3408.2013000000002</v>
      </c>
      <c r="CE97" s="15">
        <v>3654.3654999999999</v>
      </c>
      <c r="CF97" s="15">
        <v>3386.2224000000001</v>
      </c>
      <c r="CG97" s="15">
        <v>3285.4312</v>
      </c>
      <c r="CH97" s="15">
        <v>3586.4983999999999</v>
      </c>
      <c r="CI97" s="15">
        <v>3627.7345</v>
      </c>
      <c r="CJ97" s="15">
        <v>3667.3258000000001</v>
      </c>
      <c r="CK97" s="15">
        <v>3586.7062000000001</v>
      </c>
      <c r="CL97" s="15">
        <v>3928.3670999999999</v>
      </c>
      <c r="CM97" s="15">
        <v>3495.7921999999999</v>
      </c>
      <c r="CN97" s="15">
        <v>3859.4484000000002</v>
      </c>
      <c r="CO97" s="15">
        <v>3629.8575000000001</v>
      </c>
      <c r="CP97" s="15">
        <v>3216.9411</v>
      </c>
      <c r="CQ97" s="15">
        <v>3430.7204999999999</v>
      </c>
      <c r="CR97" s="15">
        <v>3574.2163</v>
      </c>
      <c r="CS97" s="15">
        <v>3401.5219999999999</v>
      </c>
      <c r="CT97" s="15">
        <v>3430.7975999999999</v>
      </c>
      <c r="CU97" s="15">
        <v>3267.8584000000001</v>
      </c>
      <c r="CV97" s="15">
        <v>3070.7130000000002</v>
      </c>
      <c r="CW97" s="15">
        <v>3276.4007999999999</v>
      </c>
      <c r="CX97" s="15">
        <v>3110.1203</v>
      </c>
      <c r="CY97" s="15">
        <v>3385.3784999999998</v>
      </c>
      <c r="CZ97" s="15">
        <v>3040.7354</v>
      </c>
      <c r="DA97" s="15">
        <v>3284.7599</v>
      </c>
      <c r="DB97" s="15">
        <v>3140.89</v>
      </c>
      <c r="DC97" s="15">
        <v>3406.0576999999998</v>
      </c>
      <c r="DD97" s="15">
        <v>3310.6815999999999</v>
      </c>
      <c r="DE97" s="15">
        <v>3254.1026000000002</v>
      </c>
      <c r="DF97" s="15">
        <v>3469.2217000000001</v>
      </c>
      <c r="DG97" s="15">
        <v>3629.7707999999998</v>
      </c>
      <c r="DH97" s="15">
        <v>3729.2710000000002</v>
      </c>
      <c r="DI97" s="15">
        <v>3670.2413999999999</v>
      </c>
      <c r="DJ97" s="15">
        <v>3702.7501999999999</v>
      </c>
      <c r="DK97" s="15">
        <v>3778.6756999999998</v>
      </c>
      <c r="DL97" s="15">
        <v>3667.4522999999999</v>
      </c>
      <c r="DM97" s="15">
        <v>3616.6034</v>
      </c>
      <c r="DN97" s="15">
        <v>3614.8575000000001</v>
      </c>
      <c r="DO97" s="15">
        <v>3759.7127</v>
      </c>
      <c r="DP97" s="15">
        <v>3846.3004999999998</v>
      </c>
      <c r="DQ97" s="15">
        <v>3991.4875000000002</v>
      </c>
    </row>
    <row r="98" spans="1:121" hidden="1" x14ac:dyDescent="0.3">
      <c r="A98" t="s">
        <v>540</v>
      </c>
      <c r="B98" s="15">
        <v>7106.18</v>
      </c>
      <c r="C98" s="15">
        <v>7889.5896000000002</v>
      </c>
      <c r="D98" s="15">
        <v>8712.17</v>
      </c>
      <c r="E98" s="15">
        <v>8320.4650000000001</v>
      </c>
      <c r="F98" s="15">
        <v>9425.7237000000005</v>
      </c>
      <c r="G98" s="15">
        <v>7741.6261999999997</v>
      </c>
      <c r="H98" s="15">
        <v>9239.6897000000008</v>
      </c>
      <c r="I98" s="15">
        <v>8338.8934000000008</v>
      </c>
      <c r="J98" s="15">
        <v>11553.297200000001</v>
      </c>
      <c r="K98" s="15">
        <v>12111.3802</v>
      </c>
      <c r="L98" s="15">
        <v>11781.7523</v>
      </c>
      <c r="M98" s="15">
        <v>12891.3537</v>
      </c>
      <c r="N98" s="15">
        <v>14327.3526</v>
      </c>
      <c r="O98" s="15">
        <v>13219.619199999999</v>
      </c>
      <c r="P98" s="15">
        <v>12800.5447</v>
      </c>
      <c r="Q98" s="15">
        <v>12987.39</v>
      </c>
      <c r="R98" s="15">
        <v>14246.137500000001</v>
      </c>
      <c r="S98" s="15">
        <v>14642.5672</v>
      </c>
      <c r="T98" s="15">
        <v>15577.9593</v>
      </c>
      <c r="U98" s="15">
        <v>16835.046699999999</v>
      </c>
      <c r="V98" s="15">
        <v>16285.897999999999</v>
      </c>
      <c r="W98" s="15">
        <v>15927.6613</v>
      </c>
      <c r="X98" s="15">
        <v>14127.1122</v>
      </c>
      <c r="Y98" s="15">
        <v>12537.1355</v>
      </c>
      <c r="Z98" s="15">
        <v>13754.99</v>
      </c>
      <c r="AA98" s="15">
        <v>13092.225899999999</v>
      </c>
      <c r="AB98" s="15">
        <v>13211.8863</v>
      </c>
      <c r="AC98" s="15">
        <v>11369.5756</v>
      </c>
      <c r="AD98" s="15">
        <v>12158.177</v>
      </c>
      <c r="AE98" s="15">
        <v>12695.447099999999</v>
      </c>
      <c r="AF98" s="15">
        <v>11978.336300000001</v>
      </c>
      <c r="AG98" s="15">
        <v>12592.522000000001</v>
      </c>
      <c r="AH98" s="15">
        <v>13371.9491</v>
      </c>
      <c r="AI98" s="15">
        <v>13578.197</v>
      </c>
      <c r="AJ98" s="15">
        <v>14084.592500000001</v>
      </c>
      <c r="AK98" s="15">
        <v>14468.161099999999</v>
      </c>
      <c r="AL98" s="15">
        <v>16325.915000000001</v>
      </c>
      <c r="AM98" s="15">
        <v>18166.026600000001</v>
      </c>
      <c r="AN98" s="15">
        <v>18088.613099999999</v>
      </c>
      <c r="AO98" s="15">
        <v>18967.431199999999</v>
      </c>
      <c r="AP98" s="15">
        <v>16623.6054</v>
      </c>
      <c r="AQ98" s="15">
        <v>16165.8379</v>
      </c>
      <c r="AR98" s="15">
        <v>15922.1875</v>
      </c>
      <c r="AS98" s="15">
        <v>14780.900100000001</v>
      </c>
      <c r="AT98" s="15">
        <v>14407.215200000001</v>
      </c>
      <c r="AU98" s="15">
        <v>16912.013599999998</v>
      </c>
      <c r="AV98" s="15">
        <v>16958.431400000001</v>
      </c>
      <c r="AW98" s="15">
        <v>18184.8298</v>
      </c>
      <c r="AX98" s="15">
        <v>17359.767</v>
      </c>
      <c r="AY98" s="15">
        <v>16326.5802</v>
      </c>
      <c r="AZ98" s="15">
        <v>16173.204900000001</v>
      </c>
      <c r="BA98" s="15">
        <v>20062.007799999999</v>
      </c>
      <c r="BB98" s="15">
        <v>20171.204099999999</v>
      </c>
      <c r="BC98" s="15">
        <v>21989.8884</v>
      </c>
      <c r="BD98" s="15">
        <v>20316.0445</v>
      </c>
      <c r="BE98" s="15">
        <v>22914.563200000001</v>
      </c>
      <c r="BF98" s="15">
        <v>26124.5929</v>
      </c>
      <c r="BG98" s="15">
        <v>25208.0095</v>
      </c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</row>
    <row r="99" spans="1:121" x14ac:dyDescent="0.3">
      <c r="A99" t="s">
        <v>541</v>
      </c>
      <c r="B99" s="15">
        <v>15814.62</v>
      </c>
      <c r="C99" s="15">
        <v>16435.275799999999</v>
      </c>
      <c r="D99" s="15">
        <v>16911.3593</v>
      </c>
      <c r="E99" s="15">
        <v>15984.693499999999</v>
      </c>
      <c r="F99" s="15">
        <v>16595.089</v>
      </c>
      <c r="G99" s="15">
        <v>15379.123900000001</v>
      </c>
      <c r="H99" s="15">
        <v>15309.324000000001</v>
      </c>
      <c r="I99" s="15">
        <v>15182.4054</v>
      </c>
      <c r="J99" s="15">
        <v>14966.9308</v>
      </c>
      <c r="K99" s="15">
        <v>15010.3667</v>
      </c>
      <c r="L99" s="15">
        <v>17955.9823</v>
      </c>
      <c r="M99" s="15">
        <v>17181.915700000001</v>
      </c>
      <c r="N99" s="15">
        <v>18709.2101</v>
      </c>
      <c r="O99" s="15">
        <v>17534.8577</v>
      </c>
      <c r="P99" s="15">
        <v>19235.538100000002</v>
      </c>
      <c r="Q99" s="15">
        <v>17372.8894</v>
      </c>
      <c r="R99" s="15">
        <v>18594.710200000001</v>
      </c>
      <c r="S99" s="15">
        <v>16773.8138</v>
      </c>
      <c r="T99" s="15">
        <v>19295.971799999999</v>
      </c>
      <c r="U99" s="15">
        <v>19429.543799999999</v>
      </c>
      <c r="V99" s="15">
        <v>19021.654299999998</v>
      </c>
      <c r="W99" s="15">
        <v>19446.1826</v>
      </c>
      <c r="X99" s="15">
        <v>19430.799599999998</v>
      </c>
      <c r="Y99" s="15">
        <v>19678.150600000001</v>
      </c>
      <c r="Z99" s="15">
        <v>18852.9398</v>
      </c>
      <c r="AA99" s="15">
        <v>18397.9624</v>
      </c>
      <c r="AB99" s="15">
        <v>19094.932400000002</v>
      </c>
      <c r="AC99" s="15">
        <v>19579.392</v>
      </c>
      <c r="AD99" s="15">
        <v>19864.075000000001</v>
      </c>
      <c r="AE99" s="15">
        <v>19653.481299999999</v>
      </c>
      <c r="AF99" s="15">
        <v>19496.6109</v>
      </c>
      <c r="AG99" s="15">
        <v>18786.899099999999</v>
      </c>
      <c r="AH99" s="15">
        <v>19014.986400000002</v>
      </c>
      <c r="AI99" s="15">
        <v>19699.868999999999</v>
      </c>
      <c r="AJ99" s="15">
        <v>19567.6744</v>
      </c>
      <c r="AK99" s="15">
        <v>19676.490000000002</v>
      </c>
      <c r="AL99" s="15">
        <v>20291.318200000002</v>
      </c>
      <c r="AM99" s="15">
        <v>21632.265899999999</v>
      </c>
      <c r="AN99" s="15">
        <v>21430.364799999999</v>
      </c>
      <c r="AO99" s="15">
        <v>21502.3544</v>
      </c>
      <c r="AP99" s="15">
        <v>23039.152300000002</v>
      </c>
      <c r="AQ99" s="15">
        <v>23865.496500000001</v>
      </c>
      <c r="AR99" s="15">
        <v>24009.613000000001</v>
      </c>
      <c r="AS99" s="15">
        <v>24425.158599999999</v>
      </c>
      <c r="AT99" s="15">
        <v>23643.3881</v>
      </c>
      <c r="AU99" s="15">
        <v>23064.637699999999</v>
      </c>
      <c r="AV99" s="15">
        <v>23666.356400000001</v>
      </c>
      <c r="AW99" s="15">
        <v>23176.9604</v>
      </c>
      <c r="AX99" s="15">
        <v>23934.258699999998</v>
      </c>
      <c r="AY99" s="15">
        <v>24198.676800000001</v>
      </c>
      <c r="AZ99" s="15">
        <v>25178.258900000001</v>
      </c>
      <c r="BA99" s="15">
        <v>26434.841700000001</v>
      </c>
      <c r="BB99" s="15">
        <v>27017.881700000002</v>
      </c>
      <c r="BC99" s="15">
        <v>27634.69</v>
      </c>
      <c r="BD99" s="15">
        <v>27358.904399999999</v>
      </c>
      <c r="BE99" s="15">
        <v>28135.0851</v>
      </c>
      <c r="BF99" s="15">
        <v>28226.695199999998</v>
      </c>
      <c r="BG99" s="15">
        <v>27520.068299999999</v>
      </c>
      <c r="BH99" s="15">
        <v>29585.379499999999</v>
      </c>
      <c r="BI99" s="15">
        <v>29244.602200000001</v>
      </c>
      <c r="BJ99" s="15">
        <v>27274.972300000001</v>
      </c>
      <c r="BK99" s="15">
        <v>25395.856299999999</v>
      </c>
      <c r="BL99" s="15">
        <v>20516.491300000002</v>
      </c>
      <c r="BM99" s="15">
        <v>22999.848000000002</v>
      </c>
      <c r="BN99" s="15">
        <v>22797.456300000002</v>
      </c>
      <c r="BO99" s="15">
        <v>22169.610499999999</v>
      </c>
      <c r="BP99" s="15">
        <v>24805.029900000001</v>
      </c>
      <c r="BQ99" s="15">
        <v>23762.3524</v>
      </c>
      <c r="BR99" s="15">
        <v>23456.768599999999</v>
      </c>
      <c r="BS99" s="15">
        <v>21464.156200000001</v>
      </c>
      <c r="BT99" s="15">
        <v>24891.574400000001</v>
      </c>
      <c r="BU99" s="15">
        <v>26034.666799999999</v>
      </c>
      <c r="BV99" s="15">
        <v>26012.125199999999</v>
      </c>
      <c r="BW99" s="15">
        <v>24103.300899999998</v>
      </c>
      <c r="BX99" s="15">
        <v>26086.569200000002</v>
      </c>
      <c r="BY99" s="15">
        <v>27218.116699999999</v>
      </c>
      <c r="BZ99" s="15">
        <v>26879.351299999998</v>
      </c>
      <c r="CA99" s="15">
        <v>27983.820100000001</v>
      </c>
      <c r="CB99" s="15">
        <v>28135.486099999998</v>
      </c>
      <c r="CC99" s="15">
        <v>27958.381300000001</v>
      </c>
      <c r="CD99" s="15">
        <v>26685.584699999999</v>
      </c>
      <c r="CE99" s="15">
        <v>27422.234799999998</v>
      </c>
      <c r="CF99" s="15">
        <v>26159.3855</v>
      </c>
      <c r="CG99" s="15">
        <v>27302.308400000002</v>
      </c>
      <c r="CH99" s="15">
        <v>26409.6901</v>
      </c>
      <c r="CI99" s="15">
        <v>25290.148499999999</v>
      </c>
      <c r="CJ99" s="15">
        <v>24258.500499999998</v>
      </c>
      <c r="CK99" s="15">
        <v>24550.042799999999</v>
      </c>
      <c r="CL99" s="15">
        <v>25899.763299999999</v>
      </c>
      <c r="CM99" s="15">
        <v>24512.915799999999</v>
      </c>
      <c r="CN99" s="15">
        <v>26210.839800000002</v>
      </c>
      <c r="CO99" s="15">
        <v>24829.868900000001</v>
      </c>
      <c r="CP99" s="15">
        <v>24746.5062</v>
      </c>
      <c r="CQ99" s="15">
        <v>26090.4935</v>
      </c>
      <c r="CR99" s="15">
        <v>27927.7284</v>
      </c>
      <c r="CS99" s="15">
        <v>27795.420999999998</v>
      </c>
      <c r="CT99" s="15">
        <v>27181.076400000002</v>
      </c>
      <c r="CU99" s="15">
        <v>29168.862099999998</v>
      </c>
      <c r="CV99" s="15">
        <v>30646.837599999999</v>
      </c>
      <c r="CW99" s="15">
        <v>32373.1993</v>
      </c>
      <c r="CX99" s="15">
        <v>33114.380299999997</v>
      </c>
      <c r="CY99" s="15">
        <v>32872.241600000001</v>
      </c>
      <c r="CZ99" s="15">
        <v>31535.199499999999</v>
      </c>
      <c r="DA99" s="15">
        <v>33163.686999999998</v>
      </c>
      <c r="DB99" s="15">
        <v>31526.589899999999</v>
      </c>
      <c r="DC99" s="15">
        <v>31215.487799999999</v>
      </c>
      <c r="DD99" s="15">
        <v>32077.933499999999</v>
      </c>
      <c r="DE99" s="15">
        <v>33015.418299999998</v>
      </c>
      <c r="DF99" s="15">
        <v>35032.270100000002</v>
      </c>
      <c r="DG99" s="15">
        <v>36276.758800000003</v>
      </c>
      <c r="DH99" s="15">
        <v>34791.418599999997</v>
      </c>
      <c r="DI99" s="15">
        <v>32469.820599999999</v>
      </c>
      <c r="DJ99" s="15">
        <v>31250.423299999999</v>
      </c>
      <c r="DK99" s="15">
        <v>31436.995200000001</v>
      </c>
      <c r="DL99" s="15">
        <v>36244.093000000001</v>
      </c>
      <c r="DM99" s="15">
        <v>34603.6895</v>
      </c>
      <c r="DN99" s="15">
        <v>35448.638599999998</v>
      </c>
      <c r="DO99" s="15">
        <v>35152.328500000003</v>
      </c>
      <c r="DP99" s="15">
        <v>36118.652900000001</v>
      </c>
      <c r="DQ99" s="15">
        <v>35763.512300000002</v>
      </c>
    </row>
    <row r="100" spans="1:121" x14ac:dyDescent="0.3">
      <c r="A100" t="s">
        <v>542</v>
      </c>
      <c r="B100" s="15">
        <v>8972.48</v>
      </c>
      <c r="C100" s="15">
        <v>9196.4436999999998</v>
      </c>
      <c r="D100" s="15">
        <v>9050.7440000000006</v>
      </c>
      <c r="E100" s="15">
        <v>9268.8925999999992</v>
      </c>
      <c r="F100" s="15">
        <v>9547.8845000000001</v>
      </c>
      <c r="G100" s="15">
        <v>10059.3351</v>
      </c>
      <c r="H100" s="15">
        <v>10253.4414</v>
      </c>
      <c r="I100" s="15">
        <v>10039.6566</v>
      </c>
      <c r="J100" s="15">
        <v>9792.7086999999992</v>
      </c>
      <c r="K100" s="15">
        <v>9138.7268999999997</v>
      </c>
      <c r="L100" s="15">
        <v>10072.995000000001</v>
      </c>
      <c r="M100" s="15">
        <v>9592.5298000000003</v>
      </c>
      <c r="N100" s="15">
        <v>8622.1990000000005</v>
      </c>
      <c r="O100" s="15">
        <v>8529.7199999999993</v>
      </c>
      <c r="P100" s="15">
        <v>9647.0067999999992</v>
      </c>
      <c r="Q100" s="15">
        <v>9312.9760999999999</v>
      </c>
      <c r="R100" s="15">
        <v>9211.1023999999998</v>
      </c>
      <c r="S100" s="15">
        <v>8855.5658000000003</v>
      </c>
      <c r="T100" s="15">
        <v>8970.8269999999993</v>
      </c>
      <c r="U100" s="15">
        <v>8948.0336000000007</v>
      </c>
      <c r="V100" s="15">
        <v>8491.4776999999995</v>
      </c>
      <c r="W100" s="15">
        <v>7985.0889999999999</v>
      </c>
      <c r="X100" s="15">
        <v>8465.7903000000006</v>
      </c>
      <c r="Y100" s="15">
        <v>7902.4859999999999</v>
      </c>
      <c r="Z100" s="15">
        <v>7837.3459000000003</v>
      </c>
      <c r="AA100" s="15">
        <v>7747.5526</v>
      </c>
      <c r="AB100" s="15">
        <v>8272.8835999999992</v>
      </c>
      <c r="AC100" s="15">
        <v>8694.2816999999995</v>
      </c>
      <c r="AD100" s="15">
        <v>8804.4352999999992</v>
      </c>
      <c r="AE100" s="15">
        <v>8971.0238000000008</v>
      </c>
      <c r="AF100" s="15">
        <v>8432.9217000000008</v>
      </c>
      <c r="AG100" s="15">
        <v>8778.7883000000002</v>
      </c>
      <c r="AH100" s="15">
        <v>8672.0882999999994</v>
      </c>
      <c r="AI100" s="15">
        <v>8716.5478999999996</v>
      </c>
      <c r="AJ100" s="15">
        <v>8982.8489000000009</v>
      </c>
      <c r="AK100" s="15">
        <v>8901.6276999999991</v>
      </c>
      <c r="AL100" s="15">
        <v>9169.2739000000001</v>
      </c>
      <c r="AM100" s="15">
        <v>8158.9156999999996</v>
      </c>
      <c r="AN100" s="15">
        <v>8156.7236999999996</v>
      </c>
      <c r="AO100" s="15">
        <v>8094.0074999999997</v>
      </c>
      <c r="AP100" s="15">
        <v>8036.2183999999997</v>
      </c>
      <c r="AQ100" s="15">
        <v>7837.8635999999997</v>
      </c>
      <c r="AR100" s="15">
        <v>7012.3747999999996</v>
      </c>
      <c r="AS100" s="15">
        <v>8004.7124999999996</v>
      </c>
      <c r="AT100" s="15">
        <v>8166.1665999999996</v>
      </c>
      <c r="AU100" s="15">
        <v>8158.1732000000002</v>
      </c>
      <c r="AV100" s="15">
        <v>9024.1916000000001</v>
      </c>
      <c r="AW100" s="15">
        <v>8566.9135000000006</v>
      </c>
      <c r="AX100" s="15">
        <v>9193.5602999999992</v>
      </c>
      <c r="AY100" s="15">
        <v>9729.2011999999995</v>
      </c>
      <c r="AZ100" s="15">
        <v>9925.9496999999992</v>
      </c>
      <c r="BA100" s="15">
        <v>10185.6121</v>
      </c>
      <c r="BB100" s="15">
        <v>10055.9103</v>
      </c>
      <c r="BC100" s="15">
        <v>10336.284100000001</v>
      </c>
      <c r="BD100" s="15">
        <v>10587.457700000001</v>
      </c>
      <c r="BE100" s="15">
        <v>9941.7816999999995</v>
      </c>
      <c r="BF100" s="15">
        <v>9577.4848999999995</v>
      </c>
      <c r="BG100" s="15">
        <v>6854.2960999999996</v>
      </c>
      <c r="BH100" s="15">
        <v>7944.0577999999996</v>
      </c>
      <c r="BI100" s="15">
        <v>7653.9811</v>
      </c>
      <c r="BJ100" s="15">
        <v>7298.1133</v>
      </c>
      <c r="BK100" s="15">
        <v>6469.8667999999998</v>
      </c>
      <c r="BL100" s="15">
        <v>3570.2678999999998</v>
      </c>
      <c r="BM100" s="15">
        <v>3848.8872999999999</v>
      </c>
      <c r="BN100" s="15">
        <v>3785.69</v>
      </c>
      <c r="BO100" s="15">
        <v>4168.3945999999996</v>
      </c>
      <c r="BP100" s="15">
        <v>4711.7997999999998</v>
      </c>
      <c r="BQ100" s="15">
        <v>5013.1013000000003</v>
      </c>
      <c r="BR100" s="15">
        <v>5203.3104000000003</v>
      </c>
      <c r="BS100" s="15">
        <v>5473.2816999999995</v>
      </c>
      <c r="BT100" s="15">
        <v>6735.9978000000001</v>
      </c>
      <c r="BU100" s="15">
        <v>7061.2754000000004</v>
      </c>
      <c r="BV100" s="15">
        <v>6339.0769</v>
      </c>
      <c r="BW100" s="15">
        <v>7672.8581999999997</v>
      </c>
      <c r="BX100" s="15">
        <v>7631.3460999999998</v>
      </c>
      <c r="BY100" s="15">
        <v>8464.8732999999993</v>
      </c>
      <c r="BZ100" s="15">
        <v>8578.1211999999996</v>
      </c>
      <c r="CA100" s="15">
        <v>9078.2644</v>
      </c>
      <c r="CB100" s="15">
        <v>8538.3788000000004</v>
      </c>
      <c r="CC100" s="15">
        <v>9628.3922999999995</v>
      </c>
      <c r="CD100" s="15">
        <v>9120.2019999999993</v>
      </c>
      <c r="CE100" s="15">
        <v>8883.4066999999995</v>
      </c>
      <c r="CF100" s="15">
        <v>10035.3979</v>
      </c>
      <c r="CG100" s="15">
        <v>10397.534900000001</v>
      </c>
      <c r="CH100" s="15">
        <v>9741.8245999999999</v>
      </c>
      <c r="CI100" s="15">
        <v>9458.9262999999992</v>
      </c>
      <c r="CJ100" s="15">
        <v>8889.8857000000007</v>
      </c>
      <c r="CK100" s="15">
        <v>8171.3401999999996</v>
      </c>
      <c r="CL100" s="15">
        <v>7440.9845999999998</v>
      </c>
      <c r="CM100" s="15">
        <v>6851.9544999999998</v>
      </c>
      <c r="CN100" s="15">
        <v>6897.7439000000004</v>
      </c>
      <c r="CO100" s="15">
        <v>7097.8834999999999</v>
      </c>
      <c r="CP100" s="15">
        <v>7091.5141999999996</v>
      </c>
      <c r="CQ100" s="15">
        <v>7764.2070999999996</v>
      </c>
      <c r="CR100" s="15">
        <v>6991.9648999999999</v>
      </c>
      <c r="CS100" s="15">
        <v>6663.7295000000004</v>
      </c>
      <c r="CT100" s="15">
        <v>7497.8127999999997</v>
      </c>
      <c r="CU100" s="15">
        <v>7792.7433000000001</v>
      </c>
      <c r="CV100" s="15">
        <v>8069.6878999999999</v>
      </c>
      <c r="CW100" s="15">
        <v>7897.5765000000001</v>
      </c>
      <c r="CX100" s="15">
        <v>6598.7359999999999</v>
      </c>
      <c r="CY100" s="15">
        <v>7573.8280999999997</v>
      </c>
      <c r="CZ100" s="15">
        <v>7237.7945</v>
      </c>
      <c r="DA100" s="15">
        <v>7078.8062</v>
      </c>
      <c r="DB100" s="15">
        <v>6650.5059000000001</v>
      </c>
      <c r="DC100" s="15">
        <v>6856.9376000000002</v>
      </c>
      <c r="DD100" s="15">
        <v>8458.4541000000008</v>
      </c>
      <c r="DE100" s="15">
        <v>7473.5415000000003</v>
      </c>
      <c r="DF100" s="15">
        <v>7561.0856999999996</v>
      </c>
      <c r="DG100" s="15">
        <v>7997.2210999999998</v>
      </c>
      <c r="DH100" s="15">
        <v>8474.5871000000006</v>
      </c>
      <c r="DI100" s="15">
        <v>8044.8973999999998</v>
      </c>
      <c r="DJ100" s="15">
        <v>8790.2803999999996</v>
      </c>
      <c r="DK100" s="15">
        <v>8744.5257999999994</v>
      </c>
      <c r="DL100" s="15">
        <v>9314.3546000000006</v>
      </c>
      <c r="DM100" s="15">
        <v>9969.1468999999997</v>
      </c>
      <c r="DN100" s="15">
        <v>10146.6569</v>
      </c>
      <c r="DO100" s="15">
        <v>10697.7847</v>
      </c>
      <c r="DP100" s="15">
        <v>10722.3071</v>
      </c>
      <c r="DQ100" s="15">
        <v>10343.8328</v>
      </c>
    </row>
    <row r="101" spans="1:121" hidden="1" x14ac:dyDescent="0.3">
      <c r="A101" t="s">
        <v>543</v>
      </c>
      <c r="B101" s="15">
        <v>2.4</v>
      </c>
      <c r="C101" s="15">
        <v>2.4035000000000002</v>
      </c>
      <c r="D101" s="15">
        <v>2.4035000000000002</v>
      </c>
      <c r="E101" s="15">
        <v>2.4035000000000002</v>
      </c>
      <c r="F101" s="15">
        <v>1.9125000000000001</v>
      </c>
      <c r="G101" s="15">
        <v>1.9125000000000001</v>
      </c>
      <c r="H101" s="15">
        <v>2.2949999999999999</v>
      </c>
      <c r="I101" s="15">
        <v>2.2949999999999999</v>
      </c>
      <c r="J101" s="15">
        <v>2.2949999999999999</v>
      </c>
      <c r="K101" s="15">
        <v>2.6775000000000002</v>
      </c>
      <c r="L101" s="15">
        <v>1.855</v>
      </c>
      <c r="M101" s="15">
        <v>9.6999999999999993</v>
      </c>
      <c r="N101" s="15">
        <v>18.672499999999999</v>
      </c>
      <c r="O101" s="15">
        <v>137.1063</v>
      </c>
      <c r="P101" s="15">
        <v>104.9438</v>
      </c>
      <c r="Q101" s="15">
        <v>144.92240000000001</v>
      </c>
      <c r="R101" s="15">
        <v>119.0766</v>
      </c>
      <c r="S101" s="15">
        <v>100.1579</v>
      </c>
      <c r="T101" s="15">
        <v>113.8365</v>
      </c>
      <c r="U101" s="15">
        <v>102.4529</v>
      </c>
      <c r="V101" s="15">
        <v>102.4529</v>
      </c>
      <c r="W101" s="15">
        <v>96.760999999999996</v>
      </c>
      <c r="X101" s="15">
        <v>108.157</v>
      </c>
      <c r="Y101" s="15">
        <v>159.86250000000001</v>
      </c>
      <c r="Z101" s="15">
        <v>199.7499</v>
      </c>
      <c r="AA101" s="15">
        <v>204.44990000000001</v>
      </c>
      <c r="AB101" s="15">
        <v>142.98060000000001</v>
      </c>
      <c r="AC101" s="15">
        <v>176.85820000000001</v>
      </c>
      <c r="AD101" s="15">
        <v>195.72309999999999</v>
      </c>
      <c r="AE101" s="15">
        <v>200.571</v>
      </c>
      <c r="AF101" s="15">
        <v>193.97669999999999</v>
      </c>
      <c r="AG101" s="15">
        <v>172.51949999999999</v>
      </c>
      <c r="AH101" s="15">
        <v>188.6687</v>
      </c>
      <c r="AI101" s="15">
        <v>330.62509999999997</v>
      </c>
      <c r="AJ101" s="15">
        <v>334.81020000000001</v>
      </c>
      <c r="AK101" s="15">
        <v>286.41090000000003</v>
      </c>
      <c r="AL101" s="15">
        <v>290.8861</v>
      </c>
      <c r="AM101" s="15">
        <v>295.36130000000003</v>
      </c>
      <c r="AN101" s="15">
        <v>308.78680000000003</v>
      </c>
      <c r="AO101" s="15">
        <v>380.3895</v>
      </c>
      <c r="AP101" s="15">
        <v>402.7654</v>
      </c>
      <c r="AQ101" s="15">
        <v>460.94260000000003</v>
      </c>
      <c r="AR101" s="15">
        <v>469.8929</v>
      </c>
      <c r="AS101" s="15">
        <v>492.2688</v>
      </c>
      <c r="AT101" s="15">
        <v>487.79360000000003</v>
      </c>
      <c r="AU101" s="15">
        <v>559.3963</v>
      </c>
      <c r="AV101" s="15">
        <v>568.34670000000006</v>
      </c>
      <c r="AW101" s="15">
        <v>505.6943</v>
      </c>
      <c r="AX101" s="15">
        <v>568.34670000000006</v>
      </c>
      <c r="AY101" s="15">
        <v>613.09839999999997</v>
      </c>
      <c r="AZ101" s="15">
        <v>631.05340000000001</v>
      </c>
      <c r="BA101" s="15">
        <v>877.20899999999995</v>
      </c>
      <c r="BB101" s="15">
        <v>827.97789999999998</v>
      </c>
      <c r="BC101" s="15">
        <v>845.88009999999997</v>
      </c>
      <c r="BD101" s="15">
        <v>939.86680000000001</v>
      </c>
      <c r="BE101" s="15">
        <v>935.39120000000003</v>
      </c>
      <c r="BF101" s="15">
        <v>1056.2311999999999</v>
      </c>
      <c r="BG101" s="15">
        <v>1084.2035000000001</v>
      </c>
      <c r="BH101" s="15">
        <v>1832.3042</v>
      </c>
      <c r="BI101" s="15">
        <v>2006.106</v>
      </c>
      <c r="BJ101" s="15">
        <v>2541.3488000000002</v>
      </c>
      <c r="BK101" s="15">
        <v>2280.5880000000002</v>
      </c>
      <c r="BL101" s="15">
        <v>2308.3739999999998</v>
      </c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</row>
    <row r="102" spans="1:121" x14ac:dyDescent="0.3">
      <c r="A102" t="s">
        <v>544</v>
      </c>
      <c r="B102" s="15">
        <v>2096.81</v>
      </c>
      <c r="C102" s="15">
        <v>2130.6617000000001</v>
      </c>
      <c r="D102" s="15">
        <v>2091.1702</v>
      </c>
      <c r="E102" s="15">
        <v>1967.0539000000001</v>
      </c>
      <c r="F102" s="15">
        <v>1897.4736</v>
      </c>
      <c r="G102" s="15">
        <v>2019.7093</v>
      </c>
      <c r="H102" s="15">
        <v>1894.1827000000001</v>
      </c>
      <c r="I102" s="15">
        <v>1808.1476</v>
      </c>
      <c r="J102" s="15">
        <v>1766.7755</v>
      </c>
      <c r="K102" s="15">
        <v>1791.6928</v>
      </c>
      <c r="L102" s="15">
        <v>1912.0479</v>
      </c>
      <c r="M102" s="15">
        <v>1784.6406999999999</v>
      </c>
      <c r="N102" s="15">
        <v>1770.0664999999999</v>
      </c>
      <c r="O102" s="15">
        <v>1798.2746999999999</v>
      </c>
      <c r="P102" s="15">
        <v>1758.7832000000001</v>
      </c>
      <c r="Q102" s="15">
        <v>1757.3728000000001</v>
      </c>
      <c r="R102" s="15">
        <v>1842.9376999999999</v>
      </c>
      <c r="S102" s="15">
        <v>1821.7816</v>
      </c>
      <c r="T102" s="15">
        <v>1910.6375</v>
      </c>
      <c r="U102" s="15">
        <v>1959.5318</v>
      </c>
      <c r="V102" s="15">
        <v>1884.3098</v>
      </c>
      <c r="W102" s="15">
        <v>1983.9789000000001</v>
      </c>
      <c r="X102" s="15">
        <v>2051.2085000000002</v>
      </c>
      <c r="Y102" s="15">
        <v>2107.625</v>
      </c>
      <c r="Z102" s="15">
        <v>2086.4688000000001</v>
      </c>
      <c r="AA102" s="15">
        <v>2162.6309999999999</v>
      </c>
      <c r="AB102" s="15">
        <v>2187.0781000000002</v>
      </c>
      <c r="AC102" s="15">
        <v>2301.7916</v>
      </c>
      <c r="AD102" s="15">
        <v>2405.6918999999998</v>
      </c>
      <c r="AE102" s="15">
        <v>2411.3335000000002</v>
      </c>
      <c r="AF102" s="15">
        <v>2359.6183999999998</v>
      </c>
      <c r="AG102" s="15">
        <v>2390.6475</v>
      </c>
      <c r="AH102" s="15">
        <v>2353.9767999999999</v>
      </c>
      <c r="AI102" s="15">
        <v>2343.1635999999999</v>
      </c>
      <c r="AJ102" s="15">
        <v>2399.5801000000001</v>
      </c>
      <c r="AK102" s="15">
        <v>2315.4254999999998</v>
      </c>
      <c r="AL102" s="15">
        <v>2380.3044</v>
      </c>
      <c r="AM102" s="15">
        <v>2324.3580999999999</v>
      </c>
      <c r="AN102" s="15">
        <v>2388.7669000000001</v>
      </c>
      <c r="AO102" s="15">
        <v>2374.6628000000001</v>
      </c>
      <c r="AP102" s="15">
        <v>2420.7361999999998</v>
      </c>
      <c r="AQ102" s="15">
        <v>2520.8755000000001</v>
      </c>
      <c r="AR102" s="15">
        <v>2536.8600999999999</v>
      </c>
      <c r="AS102" s="15">
        <v>2578.7022999999999</v>
      </c>
      <c r="AT102" s="15">
        <v>2607.8508000000002</v>
      </c>
      <c r="AU102" s="15">
        <v>2555.6655999999998</v>
      </c>
      <c r="AV102" s="15">
        <v>2577.7620000000002</v>
      </c>
      <c r="AW102" s="15">
        <v>2501.5998</v>
      </c>
      <c r="AX102" s="15">
        <v>2800.6071000000002</v>
      </c>
      <c r="AY102" s="15">
        <v>2898.3955999999998</v>
      </c>
      <c r="AZ102" s="15">
        <v>2916.9872999999998</v>
      </c>
      <c r="BA102" s="15">
        <v>3015.5349000000001</v>
      </c>
      <c r="BB102" s="15">
        <v>2986.8579</v>
      </c>
      <c r="BC102" s="15">
        <v>2980.9247</v>
      </c>
      <c r="BD102" s="15">
        <v>3032.8398999999999</v>
      </c>
      <c r="BE102" s="15">
        <v>3150.0201000000002</v>
      </c>
      <c r="BF102" s="15">
        <v>3171.7750999999998</v>
      </c>
      <c r="BG102" s="15">
        <v>3524.6912000000002</v>
      </c>
      <c r="BH102" s="15">
        <v>3704.6547</v>
      </c>
      <c r="BI102" s="15">
        <v>3565.7638999999999</v>
      </c>
      <c r="BJ102" s="15">
        <v>3864.6223</v>
      </c>
      <c r="BK102" s="15">
        <v>3693.8461000000002</v>
      </c>
      <c r="BL102" s="15">
        <v>3141.5255999999999</v>
      </c>
      <c r="BM102" s="15">
        <v>3437.1414</v>
      </c>
      <c r="BN102" s="15">
        <v>3639.9061000000002</v>
      </c>
      <c r="BO102" s="15">
        <v>4052.1435999999999</v>
      </c>
      <c r="BP102" s="15">
        <v>4505.5950000000003</v>
      </c>
      <c r="BQ102" s="15">
        <v>4487.6652000000004</v>
      </c>
      <c r="BR102" s="15">
        <v>4469.7353000000003</v>
      </c>
      <c r="BS102" s="15">
        <v>4320.5128000000004</v>
      </c>
      <c r="BT102" s="15">
        <v>4722.2308999999996</v>
      </c>
      <c r="BU102" s="15">
        <v>4805.5099</v>
      </c>
      <c r="BV102" s="15">
        <v>4620.4453999999996</v>
      </c>
      <c r="BW102" s="15">
        <v>4497.0690000000004</v>
      </c>
      <c r="BX102" s="15">
        <v>4714.2114000000001</v>
      </c>
      <c r="BY102" s="15">
        <v>4854.2435999999998</v>
      </c>
      <c r="BZ102" s="15">
        <v>5020.9751999999999</v>
      </c>
      <c r="CA102" s="15">
        <v>5417.6562000000004</v>
      </c>
      <c r="CB102" s="15">
        <v>5673.8257000000003</v>
      </c>
      <c r="CC102" s="15">
        <v>5982.5428000000002</v>
      </c>
      <c r="CD102" s="15">
        <v>5916.8582999999999</v>
      </c>
      <c r="CE102" s="15">
        <v>6589.4674000000005</v>
      </c>
      <c r="CF102" s="15">
        <v>6473.4709999999995</v>
      </c>
      <c r="CG102" s="15">
        <v>6924.1306999999997</v>
      </c>
      <c r="CH102" s="15">
        <v>6338.1417000000001</v>
      </c>
      <c r="CI102" s="15">
        <v>6166.6808000000001</v>
      </c>
      <c r="CJ102" s="15">
        <v>6331.5923000000003</v>
      </c>
      <c r="CK102" s="15">
        <v>6250.1316999999999</v>
      </c>
      <c r="CL102" s="15">
        <v>6000.0262000000002</v>
      </c>
      <c r="CM102" s="15">
        <v>5200.3741</v>
      </c>
      <c r="CN102" s="15">
        <v>5320.9147000000003</v>
      </c>
      <c r="CO102" s="15">
        <v>4880.3921</v>
      </c>
      <c r="CP102" s="15">
        <v>4361.6050999999998</v>
      </c>
      <c r="CQ102" s="15">
        <v>4554.5964999999997</v>
      </c>
      <c r="CR102" s="15">
        <v>5076.6597000000002</v>
      </c>
      <c r="CS102" s="15">
        <v>4400.7484999999997</v>
      </c>
      <c r="CT102" s="15">
        <v>5187.5065000000004</v>
      </c>
      <c r="CU102" s="15">
        <v>5240.3818000000001</v>
      </c>
      <c r="CV102" s="15">
        <v>5331.7142999999996</v>
      </c>
      <c r="CW102" s="15">
        <v>5368.0277999999998</v>
      </c>
      <c r="CX102" s="15">
        <v>5077.8280999999997</v>
      </c>
      <c r="CY102" s="15">
        <v>4996.2361000000001</v>
      </c>
      <c r="CZ102" s="15">
        <v>4936.3168999999998</v>
      </c>
      <c r="DA102" s="15">
        <v>4798.6354000000001</v>
      </c>
      <c r="DB102" s="15">
        <v>4594.6550999999999</v>
      </c>
      <c r="DC102" s="15">
        <v>4025.4227000000001</v>
      </c>
      <c r="DD102" s="15">
        <v>4379.201</v>
      </c>
      <c r="DE102" s="15">
        <v>4862.3792000000003</v>
      </c>
      <c r="DF102" s="15">
        <v>4616.9655000000002</v>
      </c>
      <c r="DG102" s="15">
        <v>4551.4786000000004</v>
      </c>
      <c r="DH102" s="15">
        <v>4898.0347000000002</v>
      </c>
      <c r="DI102" s="15">
        <v>4311.3602000000001</v>
      </c>
      <c r="DJ102" s="15">
        <v>4271.4461000000001</v>
      </c>
      <c r="DK102" s="15">
        <v>4294.8877000000002</v>
      </c>
      <c r="DL102" s="15">
        <v>4727.6076000000003</v>
      </c>
      <c r="DM102" s="15">
        <v>4849.8842999999997</v>
      </c>
      <c r="DN102" s="15">
        <v>5171.7316000000001</v>
      </c>
      <c r="DO102" s="15">
        <v>4787.0677999999998</v>
      </c>
      <c r="DP102" s="15">
        <v>4800.2987000000003</v>
      </c>
      <c r="DQ102" s="15">
        <v>4395.1809000000003</v>
      </c>
    </row>
    <row r="103" spans="1:121" x14ac:dyDescent="0.3">
      <c r="A103" t="s">
        <v>545</v>
      </c>
      <c r="B103" s="15">
        <v>243.67</v>
      </c>
      <c r="C103" s="15">
        <v>293.25560000000002</v>
      </c>
      <c r="D103" s="15">
        <v>273.50689999999997</v>
      </c>
      <c r="E103" s="15">
        <v>288.68680000000001</v>
      </c>
      <c r="F103" s="15">
        <v>258.35140000000001</v>
      </c>
      <c r="G103" s="15">
        <v>261.97879999999998</v>
      </c>
      <c r="H103" s="15">
        <v>240.14689999999999</v>
      </c>
      <c r="I103" s="15">
        <v>222.78129999999999</v>
      </c>
      <c r="J103" s="15">
        <v>208.1362</v>
      </c>
      <c r="K103" s="15">
        <v>224.74420000000001</v>
      </c>
      <c r="L103" s="15">
        <v>277.24700000000001</v>
      </c>
      <c r="M103" s="15">
        <v>253.8082</v>
      </c>
      <c r="N103" s="15">
        <v>252.8707</v>
      </c>
      <c r="O103" s="15">
        <v>276.33749999999998</v>
      </c>
      <c r="P103" s="15">
        <v>262.07490000000001</v>
      </c>
      <c r="Q103" s="15">
        <v>255.7191</v>
      </c>
      <c r="R103" s="15">
        <v>258.5865</v>
      </c>
      <c r="S103" s="15">
        <v>248.05539999999999</v>
      </c>
      <c r="T103" s="15">
        <v>239.55760000000001</v>
      </c>
      <c r="U103" s="15">
        <v>271.90140000000002</v>
      </c>
      <c r="V103" s="15">
        <v>336.37970000000001</v>
      </c>
      <c r="W103" s="15">
        <v>339.31049999999999</v>
      </c>
      <c r="X103" s="15">
        <v>320.39330000000001</v>
      </c>
      <c r="Y103" s="15">
        <v>325.05599999999998</v>
      </c>
      <c r="Z103" s="15">
        <v>389.03910000000002</v>
      </c>
      <c r="AA103" s="15">
        <v>404.36090000000002</v>
      </c>
      <c r="AB103" s="15">
        <v>408.6</v>
      </c>
      <c r="AC103" s="15">
        <v>424.22289999999998</v>
      </c>
      <c r="AD103" s="15">
        <v>421.1739</v>
      </c>
      <c r="AE103" s="15">
        <v>369.61529999999999</v>
      </c>
      <c r="AF103" s="15">
        <v>374.03460000000001</v>
      </c>
      <c r="AG103" s="15">
        <v>377.17630000000003</v>
      </c>
      <c r="AH103" s="15">
        <v>386.77229999999997</v>
      </c>
      <c r="AI103" s="15">
        <v>416.49329999999998</v>
      </c>
      <c r="AJ103" s="15">
        <v>469.40460000000002</v>
      </c>
      <c r="AK103" s="15">
        <v>500.64409999999998</v>
      </c>
      <c r="AL103" s="15">
        <v>514.9289</v>
      </c>
      <c r="AM103" s="15">
        <v>524.63189999999997</v>
      </c>
      <c r="AN103" s="15">
        <v>511.82940000000002</v>
      </c>
      <c r="AO103" s="15">
        <v>509.70569999999998</v>
      </c>
      <c r="AP103" s="15">
        <v>573.04520000000002</v>
      </c>
      <c r="AQ103" s="15">
        <v>545.72490000000005</v>
      </c>
      <c r="AR103" s="15">
        <v>585.11860000000001</v>
      </c>
      <c r="AS103" s="15">
        <v>721.9973</v>
      </c>
      <c r="AT103" s="15">
        <v>698.61440000000005</v>
      </c>
      <c r="AU103" s="15">
        <v>638.36249999999995</v>
      </c>
      <c r="AV103" s="15">
        <v>608.16869999999994</v>
      </c>
      <c r="AW103" s="15">
        <v>529.42790000000002</v>
      </c>
      <c r="AX103" s="15">
        <v>601.87530000000004</v>
      </c>
      <c r="AY103" s="15">
        <v>644.06439999999998</v>
      </c>
      <c r="AZ103" s="15">
        <v>592.74080000000004</v>
      </c>
      <c r="BA103" s="15">
        <v>704.32180000000005</v>
      </c>
      <c r="BB103" s="15">
        <v>703.18650000000002</v>
      </c>
      <c r="BC103" s="15">
        <v>762.76880000000006</v>
      </c>
      <c r="BD103" s="15">
        <v>817.43889999999999</v>
      </c>
      <c r="BE103" s="15">
        <v>775.50049999999999</v>
      </c>
      <c r="BF103" s="15">
        <v>857.29089999999997</v>
      </c>
      <c r="BG103" s="15">
        <v>863.80020000000002</v>
      </c>
      <c r="BH103" s="15">
        <v>1001.7902</v>
      </c>
      <c r="BI103" s="15">
        <v>997.81359999999995</v>
      </c>
      <c r="BJ103" s="15">
        <v>962.38779999999997</v>
      </c>
      <c r="BK103" s="15">
        <v>898.25729999999999</v>
      </c>
      <c r="BL103" s="15">
        <v>522.35889999999995</v>
      </c>
      <c r="BM103" s="15">
        <v>638.19939999999997</v>
      </c>
      <c r="BN103" s="15">
        <v>773.11360000000002</v>
      </c>
      <c r="BO103" s="15">
        <v>783.42939999999999</v>
      </c>
      <c r="BP103" s="15">
        <v>784.41759999999999</v>
      </c>
      <c r="BQ103" s="15">
        <v>906.5684</v>
      </c>
      <c r="BR103" s="15">
        <v>913.12969999999996</v>
      </c>
      <c r="BS103" s="15">
        <v>963.24639999999999</v>
      </c>
      <c r="BT103" s="15">
        <v>1260.8303000000001</v>
      </c>
      <c r="BU103" s="15">
        <v>1430.5329999999999</v>
      </c>
      <c r="BV103" s="15">
        <v>1382.7252000000001</v>
      </c>
      <c r="BW103" s="15">
        <v>1836.8714</v>
      </c>
      <c r="BX103" s="15">
        <v>1861.7635</v>
      </c>
      <c r="BY103" s="15">
        <v>2169.5155</v>
      </c>
      <c r="BZ103" s="15">
        <v>2431.4382000000001</v>
      </c>
      <c r="CA103" s="15">
        <v>2602.9088999999999</v>
      </c>
      <c r="CB103" s="15">
        <v>2805.8843000000002</v>
      </c>
      <c r="CC103" s="15">
        <v>3229.6561999999999</v>
      </c>
      <c r="CD103" s="15">
        <v>3334.0781000000002</v>
      </c>
      <c r="CE103" s="15">
        <v>3199.3029000000001</v>
      </c>
      <c r="CF103" s="15">
        <v>2866.9014000000002</v>
      </c>
      <c r="CG103" s="15">
        <v>2927.3108999999999</v>
      </c>
      <c r="CH103" s="15">
        <v>2387.4652000000001</v>
      </c>
      <c r="CI103" s="15">
        <v>2417.4121</v>
      </c>
      <c r="CJ103" s="15">
        <v>2237.4207999999999</v>
      </c>
      <c r="CK103" s="15">
        <v>1839.1574000000001</v>
      </c>
      <c r="CL103" s="15">
        <v>1836.9956</v>
      </c>
      <c r="CM103" s="15">
        <v>1549.0917999999999</v>
      </c>
      <c r="CN103" s="15">
        <v>1772.5192999999999</v>
      </c>
      <c r="CO103" s="15">
        <v>1898.6472000000001</v>
      </c>
      <c r="CP103" s="15">
        <v>1705.5817</v>
      </c>
      <c r="CQ103" s="15">
        <v>1753.3290999999999</v>
      </c>
      <c r="CR103" s="15">
        <v>1960.1754000000001</v>
      </c>
      <c r="CS103" s="15">
        <v>1748.2876000000001</v>
      </c>
      <c r="CT103" s="15">
        <v>2040.4492</v>
      </c>
      <c r="CU103" s="15">
        <v>2068.0084000000002</v>
      </c>
      <c r="CV103" s="15">
        <v>1578.6985</v>
      </c>
      <c r="CW103" s="15">
        <v>1534.0604000000001</v>
      </c>
      <c r="CX103" s="15">
        <v>1766.6502</v>
      </c>
      <c r="CY103" s="15">
        <v>1828.664</v>
      </c>
      <c r="CZ103" s="15">
        <v>2103.7581</v>
      </c>
      <c r="DA103" s="15">
        <v>2088.7051999999999</v>
      </c>
      <c r="DB103" s="15">
        <v>1766.5672999999999</v>
      </c>
      <c r="DC103" s="15">
        <v>1822.5966000000001</v>
      </c>
      <c r="DD103" s="15">
        <v>2208.3243000000002</v>
      </c>
      <c r="DE103" s="15">
        <v>2618.9056</v>
      </c>
      <c r="DF103" s="15">
        <v>2545.6093999999998</v>
      </c>
      <c r="DG103" s="15">
        <v>2768.3548999999998</v>
      </c>
      <c r="DH103" s="15">
        <v>2666.6208000000001</v>
      </c>
      <c r="DI103" s="15">
        <v>2945.1781000000001</v>
      </c>
      <c r="DJ103" s="15">
        <v>3053.9241000000002</v>
      </c>
      <c r="DK103" s="15">
        <v>3305.9782</v>
      </c>
      <c r="DL103" s="15">
        <v>3412.6913</v>
      </c>
      <c r="DM103" s="15">
        <v>3186.3227000000002</v>
      </c>
      <c r="DN103" s="15">
        <v>3040.0419000000002</v>
      </c>
      <c r="DO103" s="15">
        <v>2976.0336000000002</v>
      </c>
      <c r="DP103" s="15">
        <v>2914.9146000000001</v>
      </c>
      <c r="DQ103" s="15">
        <v>2788.8074000000001</v>
      </c>
    </row>
    <row r="104" spans="1:121" x14ac:dyDescent="0.3">
      <c r="A104" t="s">
        <v>546</v>
      </c>
      <c r="B104" s="15">
        <v>32174.57</v>
      </c>
      <c r="C104" s="15">
        <v>35221.214899999999</v>
      </c>
      <c r="D104" s="15">
        <v>36499.1299</v>
      </c>
      <c r="E104" s="15">
        <v>36877.875599999999</v>
      </c>
      <c r="F104" s="15">
        <v>35911.0772</v>
      </c>
      <c r="G104" s="15">
        <v>36239.987999999998</v>
      </c>
      <c r="H104" s="15">
        <v>36917.743600000002</v>
      </c>
      <c r="I104" s="15">
        <v>33518.998800000001</v>
      </c>
      <c r="J104" s="15">
        <v>31864.477900000002</v>
      </c>
      <c r="K104" s="15">
        <v>34545.599199999997</v>
      </c>
      <c r="L104" s="15">
        <v>36170.219100000002</v>
      </c>
      <c r="M104" s="15">
        <v>34416.028200000001</v>
      </c>
      <c r="N104" s="15">
        <v>34605.401100000003</v>
      </c>
      <c r="O104" s="15">
        <v>34767.262000000002</v>
      </c>
      <c r="P104" s="15">
        <v>35496.9401</v>
      </c>
      <c r="Q104" s="15">
        <v>36668.933199999999</v>
      </c>
      <c r="R104" s="15">
        <v>35095.195399999997</v>
      </c>
      <c r="S104" s="15">
        <v>33836.770199999999</v>
      </c>
      <c r="T104" s="15">
        <v>33667.983500000002</v>
      </c>
      <c r="U104" s="15">
        <v>31096.468400000002</v>
      </c>
      <c r="V104" s="15">
        <v>32059.5455</v>
      </c>
      <c r="W104" s="15">
        <v>33220.429199999999</v>
      </c>
      <c r="X104" s="15">
        <v>34867.152699999999</v>
      </c>
      <c r="Y104" s="15">
        <v>34679.800999999999</v>
      </c>
      <c r="Z104" s="15">
        <v>35174.963900000002</v>
      </c>
      <c r="AA104" s="15">
        <v>35747.074999999997</v>
      </c>
      <c r="AB104" s="15">
        <v>36348.777900000001</v>
      </c>
      <c r="AC104" s="15">
        <v>36220.5461</v>
      </c>
      <c r="AD104" s="15">
        <v>33244.808700000001</v>
      </c>
      <c r="AE104" s="15">
        <v>34799.340600000003</v>
      </c>
      <c r="AF104" s="15">
        <v>35225.050900000002</v>
      </c>
      <c r="AG104" s="15">
        <v>34235.554100000001</v>
      </c>
      <c r="AH104" s="15">
        <v>35542.027900000001</v>
      </c>
      <c r="AI104" s="15">
        <v>35529.610200000003</v>
      </c>
      <c r="AJ104" s="15">
        <v>34747.760900000001</v>
      </c>
      <c r="AK104" s="15">
        <v>34720.736499999999</v>
      </c>
      <c r="AL104" s="15">
        <v>34387.774100000002</v>
      </c>
      <c r="AM104" s="15">
        <v>33478.1492</v>
      </c>
      <c r="AN104" s="15">
        <v>32509.201000000001</v>
      </c>
      <c r="AO104" s="15">
        <v>33840.532399999996</v>
      </c>
      <c r="AP104" s="15">
        <v>32535.551299999999</v>
      </c>
      <c r="AQ104" s="15">
        <v>31952.264299999999</v>
      </c>
      <c r="AR104" s="15">
        <v>32012.959500000001</v>
      </c>
      <c r="AS104" s="15">
        <v>31488.805400000001</v>
      </c>
      <c r="AT104" s="15">
        <v>30981.600399999999</v>
      </c>
      <c r="AU104" s="15">
        <v>29859.0641</v>
      </c>
      <c r="AV104" s="15">
        <v>30116.043799999999</v>
      </c>
      <c r="AW104" s="15">
        <v>27852.645700000001</v>
      </c>
      <c r="AX104" s="15">
        <v>27854.2513</v>
      </c>
      <c r="AY104" s="15">
        <v>29889.055</v>
      </c>
      <c r="AZ104" s="15">
        <v>31963.5903</v>
      </c>
      <c r="BA104" s="15">
        <v>31247.411</v>
      </c>
      <c r="BB104" s="15">
        <v>28398.3004</v>
      </c>
      <c r="BC104" s="15">
        <v>27980.678400000001</v>
      </c>
      <c r="BD104" s="15">
        <v>26894.861000000001</v>
      </c>
      <c r="BE104" s="15">
        <v>26338.031599999998</v>
      </c>
      <c r="BF104" s="15">
        <v>29521.239799999999</v>
      </c>
      <c r="BG104" s="15">
        <v>29725.410599999999</v>
      </c>
      <c r="BH104" s="15">
        <v>31043.2402</v>
      </c>
      <c r="BI104" s="15">
        <v>30866.910899999999</v>
      </c>
      <c r="BJ104" s="15">
        <v>31796.4719</v>
      </c>
      <c r="BK104" s="15">
        <v>29274.267</v>
      </c>
      <c r="BL104" s="15">
        <v>22542.205600000001</v>
      </c>
      <c r="BM104" s="15">
        <v>21262.4234</v>
      </c>
      <c r="BN104" s="15">
        <v>20798.583500000001</v>
      </c>
      <c r="BO104" s="15">
        <v>22078.781800000001</v>
      </c>
      <c r="BP104" s="15">
        <v>21967.578600000001</v>
      </c>
      <c r="BQ104" s="15">
        <v>24685.695299999999</v>
      </c>
      <c r="BR104" s="15">
        <v>24138.3613</v>
      </c>
      <c r="BS104" s="15">
        <v>25186.645199999999</v>
      </c>
      <c r="BT104" s="15">
        <v>28025.361000000001</v>
      </c>
      <c r="BU104" s="15">
        <v>28156.505499999999</v>
      </c>
      <c r="BV104" s="15">
        <v>27089.6198</v>
      </c>
      <c r="BW104" s="15">
        <v>30224.805499999999</v>
      </c>
      <c r="BX104" s="15">
        <v>31042.9856</v>
      </c>
      <c r="BY104" s="15">
        <v>33085.287199999999</v>
      </c>
      <c r="BZ104" s="15">
        <v>34732.553099999997</v>
      </c>
      <c r="CA104" s="15">
        <v>34195.146200000003</v>
      </c>
      <c r="CB104" s="15">
        <v>34863.818200000002</v>
      </c>
      <c r="CC104" s="15">
        <v>36286.302900000002</v>
      </c>
      <c r="CD104" s="15">
        <v>35830.748500000002</v>
      </c>
      <c r="CE104" s="15">
        <v>33850.481399999997</v>
      </c>
      <c r="CF104" s="15">
        <v>34473.382299999997</v>
      </c>
      <c r="CG104" s="15">
        <v>35330.514900000002</v>
      </c>
      <c r="CH104" s="15">
        <v>36959.4058</v>
      </c>
      <c r="CI104" s="15">
        <v>35493.681799999998</v>
      </c>
      <c r="CJ104" s="15">
        <v>34292.8727</v>
      </c>
      <c r="CK104" s="15">
        <v>33021.975200000001</v>
      </c>
      <c r="CL104" s="15">
        <v>32341.782200000001</v>
      </c>
      <c r="CM104" s="15">
        <v>29285.732599999999</v>
      </c>
      <c r="CN104" s="15">
        <v>28978.2464</v>
      </c>
      <c r="CO104" s="15">
        <v>28745.302199999998</v>
      </c>
      <c r="CP104" s="15">
        <v>27786.825000000001</v>
      </c>
      <c r="CQ104" s="15">
        <v>29389.5527</v>
      </c>
      <c r="CR104" s="15">
        <v>29892.7346</v>
      </c>
      <c r="CS104" s="15">
        <v>29166.598600000001</v>
      </c>
      <c r="CT104" s="15">
        <v>32887.517099999997</v>
      </c>
      <c r="CU104" s="15">
        <v>34696.218200000003</v>
      </c>
      <c r="CV104" s="15">
        <v>33393.648500000003</v>
      </c>
      <c r="CW104" s="15">
        <v>35890.290399999998</v>
      </c>
      <c r="CX104" s="15">
        <v>35785.655400000003</v>
      </c>
      <c r="CY104" s="15">
        <v>35776.343500000003</v>
      </c>
      <c r="CZ104" s="15">
        <v>37033.450900000003</v>
      </c>
      <c r="DA104" s="15">
        <v>36143.173699999999</v>
      </c>
      <c r="DB104" s="15">
        <v>36242.681100000002</v>
      </c>
      <c r="DC104" s="15">
        <v>35829.207999999999</v>
      </c>
      <c r="DD104" s="15">
        <v>40445.412499999999</v>
      </c>
      <c r="DE104" s="15">
        <v>40882.215700000001</v>
      </c>
      <c r="DF104" s="15">
        <v>41844.331899999997</v>
      </c>
      <c r="DG104" s="15">
        <v>38983.285100000001</v>
      </c>
      <c r="DH104" s="15">
        <v>40414.671699999999</v>
      </c>
      <c r="DI104" s="15">
        <v>37976.622100000001</v>
      </c>
      <c r="DJ104" s="15">
        <v>38135.207900000001</v>
      </c>
      <c r="DK104" s="15">
        <v>37213.100400000003</v>
      </c>
      <c r="DL104" s="15">
        <v>39010.049299999999</v>
      </c>
      <c r="DM104" s="15">
        <v>41279.966999999997</v>
      </c>
      <c r="DN104" s="15">
        <v>42929.020100000002</v>
      </c>
      <c r="DO104" s="15">
        <v>43505.893100000001</v>
      </c>
      <c r="DP104" s="15">
        <v>46950.195500000002</v>
      </c>
      <c r="DQ104" s="15">
        <v>44433.571300000003</v>
      </c>
    </row>
    <row r="105" spans="1:121" hidden="1" x14ac:dyDescent="0.3">
      <c r="A105" t="s">
        <v>547</v>
      </c>
      <c r="B105" s="15">
        <v>13417.25</v>
      </c>
      <c r="C105" s="15">
        <v>13262.55</v>
      </c>
      <c r="D105" s="15">
        <v>13232.8</v>
      </c>
      <c r="E105" s="15">
        <v>13762.35</v>
      </c>
      <c r="F105" s="15">
        <v>14464.45</v>
      </c>
      <c r="G105" s="15">
        <v>14018.2</v>
      </c>
      <c r="H105" s="15">
        <v>14541.8</v>
      </c>
      <c r="I105" s="15">
        <v>15446.2</v>
      </c>
      <c r="J105" s="15">
        <v>15428.35</v>
      </c>
      <c r="K105" s="15">
        <v>15600.9</v>
      </c>
      <c r="L105" s="15">
        <v>15428.35</v>
      </c>
      <c r="M105" s="15">
        <v>14559.65</v>
      </c>
      <c r="N105" s="15">
        <v>13732.6</v>
      </c>
      <c r="O105" s="15">
        <v>14030.1</v>
      </c>
      <c r="P105" s="15">
        <v>14309.75</v>
      </c>
      <c r="Q105" s="15">
        <v>14042</v>
      </c>
      <c r="R105" s="15">
        <v>14428.75</v>
      </c>
      <c r="S105" s="15">
        <v>14312.7372</v>
      </c>
      <c r="T105" s="15">
        <v>14134.125700000001</v>
      </c>
      <c r="U105" s="15">
        <v>13830.801100000001</v>
      </c>
      <c r="V105" s="15">
        <v>13312.8159</v>
      </c>
      <c r="W105" s="15">
        <v>13795.1075</v>
      </c>
      <c r="X105" s="15">
        <v>13527.183499999999</v>
      </c>
      <c r="Y105" s="15">
        <v>13580.7683</v>
      </c>
      <c r="Z105" s="15">
        <v>13539.0913</v>
      </c>
      <c r="AA105" s="15">
        <v>13336.659799999999</v>
      </c>
      <c r="AB105" s="15">
        <v>13223.5389</v>
      </c>
      <c r="AC105" s="15">
        <v>12235.196900000001</v>
      </c>
      <c r="AD105" s="15">
        <v>12455.49</v>
      </c>
      <c r="AE105" s="15">
        <v>12149.747300000001</v>
      </c>
      <c r="AF105" s="15">
        <v>11595.5924</v>
      </c>
      <c r="AG105" s="15">
        <v>11941.4841</v>
      </c>
      <c r="AH105" s="15">
        <v>11321.766299999999</v>
      </c>
      <c r="AI105" s="15">
        <v>11488.6134</v>
      </c>
      <c r="AJ105" s="15">
        <v>11703.131100000001</v>
      </c>
      <c r="AK105" s="15">
        <v>11411.1487</v>
      </c>
      <c r="AL105" s="15">
        <v>11715.048699999999</v>
      </c>
      <c r="AM105" s="15">
        <v>12066.6194</v>
      </c>
      <c r="AN105" s="15">
        <v>12270.3835</v>
      </c>
      <c r="AO105" s="15">
        <v>12306.1792</v>
      </c>
      <c r="AP105" s="15">
        <v>12371.7327</v>
      </c>
      <c r="AQ105" s="15">
        <v>12919.998299999999</v>
      </c>
      <c r="AR105" s="15">
        <v>13648.667799999999</v>
      </c>
      <c r="AS105" s="15">
        <v>13623.4807</v>
      </c>
      <c r="AT105" s="15">
        <v>13906.863799999999</v>
      </c>
      <c r="AU105" s="15">
        <v>14724.2127</v>
      </c>
      <c r="AV105" s="15">
        <v>14610.8578</v>
      </c>
      <c r="AW105" s="15">
        <v>14610.8578</v>
      </c>
      <c r="AX105" s="15">
        <v>14927.058499999999</v>
      </c>
      <c r="AY105" s="15">
        <v>14965.362800000001</v>
      </c>
      <c r="AZ105" s="15">
        <v>16054.4159</v>
      </c>
      <c r="BA105" s="15">
        <v>16081.467000000001</v>
      </c>
      <c r="BB105" s="15">
        <v>15129.4205</v>
      </c>
      <c r="BC105" s="15">
        <v>15071.105600000001</v>
      </c>
      <c r="BD105" s="15">
        <v>15930.9468</v>
      </c>
      <c r="BE105" s="15">
        <v>15255.650299999999</v>
      </c>
      <c r="BF105" s="15">
        <v>17054.299200000001</v>
      </c>
      <c r="BG105" s="15">
        <v>16134.0602</v>
      </c>
      <c r="BH105" s="15">
        <v>16863.080699999999</v>
      </c>
      <c r="BI105" s="15">
        <v>17394.907200000001</v>
      </c>
      <c r="BJ105" s="15">
        <v>18106.000899999999</v>
      </c>
      <c r="BK105" s="15">
        <v>17120.030599999998</v>
      </c>
      <c r="BL105" s="15">
        <v>17705.637200000001</v>
      </c>
      <c r="BM105" s="15">
        <v>16147.470499999999</v>
      </c>
      <c r="BN105" s="15">
        <v>17492.097000000002</v>
      </c>
      <c r="BO105" s="15">
        <v>17617.1708</v>
      </c>
      <c r="BP105" s="15">
        <v>18359.2853</v>
      </c>
      <c r="BQ105" s="15">
        <v>17922.586800000001</v>
      </c>
      <c r="BR105" s="15">
        <v>18437.053599999999</v>
      </c>
      <c r="BS105" s="15">
        <v>18784.019499999999</v>
      </c>
      <c r="BT105" s="15">
        <v>17910.626400000001</v>
      </c>
      <c r="BU105" s="15">
        <v>17689.286</v>
      </c>
      <c r="BV105" s="15">
        <v>18682.326700000001</v>
      </c>
      <c r="BW105" s="15">
        <v>19687.3318</v>
      </c>
      <c r="BX105" s="15">
        <v>19645.4643</v>
      </c>
      <c r="BY105" s="15">
        <v>18727.6119</v>
      </c>
      <c r="BZ105" s="15">
        <v>20151.628400000001</v>
      </c>
      <c r="CA105" s="15">
        <v>20779.870999999999</v>
      </c>
      <c r="CB105" s="15">
        <v>21122.643599999999</v>
      </c>
      <c r="CC105" s="15">
        <v>20721.505000000001</v>
      </c>
      <c r="CD105" s="15">
        <v>21404.046200000001</v>
      </c>
      <c r="CE105" s="15">
        <v>21290.290499999999</v>
      </c>
      <c r="CF105" s="15">
        <v>20224.5785</v>
      </c>
      <c r="CG105" s="15">
        <v>20452.090100000001</v>
      </c>
      <c r="CH105" s="15">
        <v>22523.647199999999</v>
      </c>
      <c r="CI105" s="15">
        <v>21715.382300000001</v>
      </c>
      <c r="CJ105" s="15">
        <v>21781.240900000001</v>
      </c>
      <c r="CK105" s="15">
        <v>21200.487700000001</v>
      </c>
      <c r="CL105" s="15">
        <v>23038.541799999999</v>
      </c>
      <c r="CM105" s="15">
        <v>23756.999500000002</v>
      </c>
      <c r="CN105" s="15">
        <v>23178.275699999998</v>
      </c>
      <c r="CO105" s="15">
        <v>22663.069800000001</v>
      </c>
      <c r="CP105" s="15">
        <v>22285.6515</v>
      </c>
      <c r="CQ105" s="15">
        <v>21087.498200000002</v>
      </c>
      <c r="CR105" s="15">
        <v>20716.082399999999</v>
      </c>
      <c r="CS105" s="15">
        <v>21542.808700000001</v>
      </c>
      <c r="CT105" s="15">
        <v>22597.1842</v>
      </c>
      <c r="CU105" s="15">
        <v>23783.3596</v>
      </c>
      <c r="CV105" s="15">
        <v>23903.174999999999</v>
      </c>
      <c r="CW105" s="15">
        <v>24232.667399999998</v>
      </c>
      <c r="CX105" s="15">
        <v>23663.544099999999</v>
      </c>
      <c r="CY105" s="15">
        <v>23100.411700000001</v>
      </c>
      <c r="CZ105" s="15">
        <v>23533.435600000001</v>
      </c>
      <c r="DA105" s="15">
        <v>23887.0965</v>
      </c>
      <c r="DB105" s="15">
        <v>25937.1309</v>
      </c>
      <c r="DC105" s="15">
        <v>27460.110799999999</v>
      </c>
      <c r="DD105" s="15">
        <v>28101.520400000001</v>
      </c>
      <c r="DE105" s="15">
        <v>26872.6783</v>
      </c>
      <c r="DF105" s="15">
        <v>27448.1361</v>
      </c>
      <c r="DG105" s="15">
        <v>26536.994600000002</v>
      </c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</row>
    <row r="106" spans="1:121" x14ac:dyDescent="0.3">
      <c r="A106" t="s">
        <v>548</v>
      </c>
      <c r="B106" s="15">
        <v>2359.52</v>
      </c>
      <c r="C106" s="15">
        <v>2546.4128999999998</v>
      </c>
      <c r="D106" s="15">
        <v>2420.3328999999999</v>
      </c>
      <c r="E106" s="15">
        <v>2787.558</v>
      </c>
      <c r="F106" s="15">
        <v>2613.7970999999998</v>
      </c>
      <c r="G106" s="15">
        <v>2444.5583999999999</v>
      </c>
      <c r="H106" s="15">
        <v>1983.0030999999999</v>
      </c>
      <c r="I106" s="15">
        <v>1550.1768</v>
      </c>
      <c r="J106" s="15">
        <v>1159.6922</v>
      </c>
      <c r="K106" s="15">
        <v>1597.2231999999999</v>
      </c>
      <c r="L106" s="15">
        <v>1394.9239</v>
      </c>
      <c r="M106" s="15">
        <v>1249.0803000000001</v>
      </c>
      <c r="N106" s="15">
        <v>649.23950000000002</v>
      </c>
      <c r="O106" s="15">
        <v>938.57439999999997</v>
      </c>
      <c r="P106" s="15">
        <v>1119.7028</v>
      </c>
      <c r="Q106" s="15">
        <v>1472.5504000000001</v>
      </c>
      <c r="R106" s="15">
        <v>1194.9770000000001</v>
      </c>
      <c r="S106" s="15">
        <v>1457.5495000000001</v>
      </c>
      <c r="T106" s="15">
        <v>1537.8683000000001</v>
      </c>
      <c r="U106" s="15">
        <v>1256.7526</v>
      </c>
      <c r="V106" s="15">
        <v>1226.0425</v>
      </c>
      <c r="W106" s="15">
        <v>1334.7090000000001</v>
      </c>
      <c r="X106" s="15">
        <v>2140.2591000000002</v>
      </c>
      <c r="Y106" s="15">
        <v>1814.2593999999999</v>
      </c>
      <c r="Z106" s="15">
        <v>2417.7935000000002</v>
      </c>
      <c r="AA106" s="15">
        <v>2441.5205999999998</v>
      </c>
      <c r="AB106" s="15">
        <v>2073.7501999999999</v>
      </c>
      <c r="AC106" s="15">
        <v>1933.7601999999999</v>
      </c>
      <c r="AD106" s="15">
        <v>1639.5440000000001</v>
      </c>
      <c r="AE106" s="15">
        <v>1779.5338999999999</v>
      </c>
      <c r="AF106" s="15">
        <v>2296.7851000000001</v>
      </c>
      <c r="AG106" s="15">
        <v>2583.8832000000002</v>
      </c>
      <c r="AH106" s="15">
        <v>2416.7584999999999</v>
      </c>
      <c r="AI106" s="15">
        <v>2505.5907000000002</v>
      </c>
      <c r="AJ106" s="15">
        <v>2448.1109999999999</v>
      </c>
      <c r="AK106" s="15">
        <v>2907.9483</v>
      </c>
      <c r="AL106" s="15">
        <v>2753.7982999999999</v>
      </c>
      <c r="AM106" s="15">
        <v>2578.7465999999999</v>
      </c>
      <c r="AN106" s="15">
        <v>2382.7932000000001</v>
      </c>
      <c r="AO106" s="15">
        <v>2343.6026000000002</v>
      </c>
      <c r="AP106" s="15">
        <v>2176.3890000000001</v>
      </c>
      <c r="AQ106" s="15">
        <v>1915.1178</v>
      </c>
      <c r="AR106" s="15">
        <v>1768.8059000000001</v>
      </c>
      <c r="AS106" s="15">
        <v>1593.7601</v>
      </c>
      <c r="AT106" s="15">
        <v>1708.7199000000001</v>
      </c>
      <c r="AU106" s="15">
        <v>1350.777</v>
      </c>
      <c r="AV106" s="15">
        <v>1760.9743000000001</v>
      </c>
      <c r="AW106" s="15">
        <v>1687.8181</v>
      </c>
      <c r="AX106" s="15">
        <v>2056.2118</v>
      </c>
      <c r="AY106" s="15">
        <v>2312.2584999999999</v>
      </c>
      <c r="AZ106" s="15">
        <v>2495.1475999999998</v>
      </c>
      <c r="BA106" s="15">
        <v>2330.5475999999999</v>
      </c>
      <c r="BB106" s="15">
        <v>1734.8471</v>
      </c>
      <c r="BC106" s="15">
        <v>1852.4195999999999</v>
      </c>
      <c r="BD106" s="15">
        <v>1674.7545</v>
      </c>
      <c r="BE106" s="15">
        <v>1167.8865000000001</v>
      </c>
      <c r="BF106" s="15">
        <v>1248.8809000000001</v>
      </c>
      <c r="BG106" s="15">
        <v>1248.8809000000001</v>
      </c>
      <c r="BH106" s="15">
        <v>1131.3083999999999</v>
      </c>
      <c r="BI106" s="15">
        <v>1405.6442</v>
      </c>
      <c r="BJ106" s="15">
        <v>1060.7648999999999</v>
      </c>
      <c r="BK106" s="15">
        <v>854.35990000000004</v>
      </c>
      <c r="BL106" s="15">
        <v>694.98389999999995</v>
      </c>
      <c r="BM106" s="15">
        <v>888.32529999999997</v>
      </c>
      <c r="BN106" s="15">
        <v>977.15779999999995</v>
      </c>
      <c r="BO106" s="15">
        <v>1073.8285000000001</v>
      </c>
      <c r="BP106" s="15">
        <v>1099.9558</v>
      </c>
      <c r="BQ106" s="15">
        <v>1528.4421</v>
      </c>
      <c r="BR106" s="15">
        <v>1470.9621999999999</v>
      </c>
      <c r="BS106" s="15">
        <v>1570.2456</v>
      </c>
      <c r="BT106" s="15">
        <v>2147.6570999999999</v>
      </c>
      <c r="BU106" s="15">
        <v>2327.9349000000002</v>
      </c>
      <c r="BV106" s="15">
        <v>1902.0613000000001</v>
      </c>
      <c r="BW106" s="15">
        <v>2380.1893</v>
      </c>
      <c r="BX106" s="15">
        <v>2246.9405000000002</v>
      </c>
      <c r="BY106" s="15">
        <v>2399.8377</v>
      </c>
      <c r="BZ106" s="15">
        <v>2371.0814999999998</v>
      </c>
      <c r="CA106" s="15">
        <v>2157.0270999999998</v>
      </c>
      <c r="CB106" s="15">
        <v>2330.1176</v>
      </c>
      <c r="CC106" s="15">
        <v>2018.9122</v>
      </c>
      <c r="CD106" s="15">
        <v>2065.9893000000002</v>
      </c>
      <c r="CE106" s="15">
        <v>2256.8971999999999</v>
      </c>
      <c r="CF106" s="15">
        <v>2254.3481999999999</v>
      </c>
      <c r="CG106" s="15">
        <v>2395.8051999999998</v>
      </c>
      <c r="CH106" s="15">
        <v>2388.3926000000001</v>
      </c>
      <c r="CI106" s="15">
        <v>2702.3463999999999</v>
      </c>
      <c r="CJ106" s="15">
        <v>2568.9295000000002</v>
      </c>
      <c r="CK106" s="15">
        <v>2155.3272000000002</v>
      </c>
      <c r="CL106" s="15">
        <v>1896.0594000000001</v>
      </c>
      <c r="CM106" s="15">
        <v>1372.2934</v>
      </c>
      <c r="CN106" s="15">
        <v>1291.1132</v>
      </c>
      <c r="CO106" s="15">
        <v>1521.5754999999999</v>
      </c>
      <c r="CP106" s="15">
        <v>1456.1814999999999</v>
      </c>
      <c r="CQ106" s="15">
        <v>1354.0392999999999</v>
      </c>
      <c r="CR106" s="15">
        <v>1987.8449000000001</v>
      </c>
      <c r="CS106" s="15">
        <v>1792.2157999999999</v>
      </c>
      <c r="CT106" s="15">
        <v>2025.4135000000001</v>
      </c>
      <c r="CU106" s="15">
        <v>1773.8983000000001</v>
      </c>
      <c r="CV106" s="15">
        <v>1857.7620999999999</v>
      </c>
      <c r="CW106" s="15">
        <v>1779.3440000000001</v>
      </c>
      <c r="CX106" s="15">
        <v>1522.5315000000001</v>
      </c>
      <c r="CY106" s="15">
        <v>2198.5046000000002</v>
      </c>
      <c r="CZ106" s="15">
        <v>2721.3209000000002</v>
      </c>
      <c r="DA106" s="15">
        <v>2326.6361999999999</v>
      </c>
      <c r="DB106" s="15">
        <v>2306.2352999999998</v>
      </c>
      <c r="DC106" s="15">
        <v>2110.8753000000002</v>
      </c>
      <c r="DD106" s="15">
        <v>2149.2723000000001</v>
      </c>
      <c r="DE106" s="15">
        <v>2560.2408</v>
      </c>
      <c r="DF106" s="15">
        <v>2619.9422</v>
      </c>
      <c r="DG106" s="15">
        <v>2802.3249000000001</v>
      </c>
      <c r="DH106" s="15">
        <v>3325.3510000000001</v>
      </c>
      <c r="DI106" s="15">
        <v>4068.0682999999999</v>
      </c>
      <c r="DJ106" s="15">
        <v>5232.5195999999996</v>
      </c>
      <c r="DK106" s="15">
        <v>4872.6019999999999</v>
      </c>
      <c r="DL106" s="15">
        <v>4534.1332000000002</v>
      </c>
      <c r="DM106" s="15">
        <v>4292.5095000000001</v>
      </c>
      <c r="DN106" s="15">
        <v>4896.4713000000002</v>
      </c>
      <c r="DO106" s="15">
        <v>4916.848</v>
      </c>
      <c r="DP106" s="15">
        <v>4916.848</v>
      </c>
      <c r="DQ106" s="15">
        <v>4593.4056</v>
      </c>
    </row>
    <row r="107" spans="1:121" x14ac:dyDescent="0.3">
      <c r="A107" t="s">
        <v>549</v>
      </c>
      <c r="B107" s="15">
        <v>6709.97</v>
      </c>
      <c r="C107" s="15">
        <v>6648.2743</v>
      </c>
      <c r="D107" s="15">
        <v>6422.8640999999998</v>
      </c>
      <c r="E107" s="15">
        <v>6382.3888999999999</v>
      </c>
      <c r="F107" s="15">
        <v>6242.3341</v>
      </c>
      <c r="G107" s="15">
        <v>6195.3993</v>
      </c>
      <c r="H107" s="15">
        <v>6183.5837000000001</v>
      </c>
      <c r="I107" s="15">
        <v>5727.5649999999996</v>
      </c>
      <c r="J107" s="15">
        <v>5705.3759</v>
      </c>
      <c r="K107" s="15">
        <v>5838.1588000000002</v>
      </c>
      <c r="L107" s="15">
        <v>5980.7785000000003</v>
      </c>
      <c r="M107" s="15">
        <v>5596.6355000000003</v>
      </c>
      <c r="N107" s="15">
        <v>5270.6511</v>
      </c>
      <c r="O107" s="15">
        <v>5260.5078999999996</v>
      </c>
      <c r="P107" s="15">
        <v>5889.6967999999997</v>
      </c>
      <c r="Q107" s="15">
        <v>6158.3373000000001</v>
      </c>
      <c r="R107" s="15">
        <v>5973.0983999999999</v>
      </c>
      <c r="S107" s="15">
        <v>6346.6432999999997</v>
      </c>
      <c r="T107" s="15">
        <v>6555.2846</v>
      </c>
      <c r="U107" s="15">
        <v>6598.5032000000001</v>
      </c>
      <c r="V107" s="15">
        <v>6346.6734999999999</v>
      </c>
      <c r="W107" s="15">
        <v>6475.6369999999997</v>
      </c>
      <c r="X107" s="15">
        <v>6201.5285000000003</v>
      </c>
      <c r="Y107" s="15">
        <v>6371.3101999999999</v>
      </c>
      <c r="Z107" s="15">
        <v>6435.9098999999997</v>
      </c>
      <c r="AA107" s="15">
        <v>6732.6008000000002</v>
      </c>
      <c r="AB107" s="15">
        <v>6605.8877000000002</v>
      </c>
      <c r="AC107" s="15">
        <v>6667.3716000000004</v>
      </c>
      <c r="AD107" s="15">
        <v>6607.3446999999996</v>
      </c>
      <c r="AE107" s="15">
        <v>6357.8465999999999</v>
      </c>
      <c r="AF107" s="15">
        <v>6102.3932000000004</v>
      </c>
      <c r="AG107" s="15">
        <v>6187.7096000000001</v>
      </c>
      <c r="AH107" s="15">
        <v>6250.3356999999996</v>
      </c>
      <c r="AI107" s="15">
        <v>6225.9975999999997</v>
      </c>
      <c r="AJ107" s="15">
        <v>6144.6120000000001</v>
      </c>
      <c r="AK107" s="15">
        <v>6218.9422999999997</v>
      </c>
      <c r="AL107" s="15">
        <v>6123.5510000000004</v>
      </c>
      <c r="AM107" s="15">
        <v>5791.3881000000001</v>
      </c>
      <c r="AN107" s="15">
        <v>6095.7403000000004</v>
      </c>
      <c r="AO107" s="15">
        <v>5952.0376999999999</v>
      </c>
      <c r="AP107" s="15">
        <v>5833.6896999999999</v>
      </c>
      <c r="AQ107" s="15">
        <v>5747.3568999999998</v>
      </c>
      <c r="AR107" s="15">
        <v>5764.4961000000003</v>
      </c>
      <c r="AS107" s="15">
        <v>5801.6311999999998</v>
      </c>
      <c r="AT107" s="15">
        <v>5675.9434000000001</v>
      </c>
      <c r="AU107" s="15">
        <v>5687.3696</v>
      </c>
      <c r="AV107" s="15">
        <v>6010.1584999999995</v>
      </c>
      <c r="AW107" s="15">
        <v>5898.7534999999998</v>
      </c>
      <c r="AX107" s="15">
        <v>6338.6605</v>
      </c>
      <c r="AY107" s="15">
        <v>6487.2006000000001</v>
      </c>
      <c r="AZ107" s="15">
        <v>6687.1583000000001</v>
      </c>
      <c r="BA107" s="15">
        <v>6539.1651000000002</v>
      </c>
      <c r="BB107" s="15">
        <v>6513.4540999999999</v>
      </c>
      <c r="BC107" s="15">
        <v>6524.8811999999998</v>
      </c>
      <c r="BD107" s="15">
        <v>6479.1728000000003</v>
      </c>
      <c r="BE107" s="15">
        <v>6464.8888999999999</v>
      </c>
      <c r="BF107" s="15">
        <v>6607.7277999999997</v>
      </c>
      <c r="BG107" s="15">
        <v>6364.9016000000001</v>
      </c>
      <c r="BH107" s="15">
        <v>6164.9272000000001</v>
      </c>
      <c r="BI107" s="15">
        <v>6027.8018000000002</v>
      </c>
      <c r="BJ107" s="15">
        <v>6110.6484</v>
      </c>
      <c r="BK107" s="15">
        <v>5545.0063</v>
      </c>
      <c r="BL107" s="15">
        <v>2551.1028999999999</v>
      </c>
      <c r="BM107" s="15">
        <v>2816.7831999999999</v>
      </c>
      <c r="BN107" s="15">
        <v>2799.6424999999999</v>
      </c>
      <c r="BO107" s="15">
        <v>2798.8543</v>
      </c>
      <c r="BP107" s="15">
        <v>2882.0169999999998</v>
      </c>
      <c r="BQ107" s="15">
        <v>2890.62</v>
      </c>
      <c r="BR107" s="15">
        <v>2773.0452</v>
      </c>
      <c r="BS107" s="15">
        <v>2936.5028000000002</v>
      </c>
      <c r="BT107" s="15">
        <v>4060.6327999999999</v>
      </c>
      <c r="BU107" s="15">
        <v>3811.1448</v>
      </c>
      <c r="BV107" s="15">
        <v>3487.0971</v>
      </c>
      <c r="BW107" s="15">
        <v>3934.4549999999999</v>
      </c>
      <c r="BX107" s="15">
        <v>4089.3096</v>
      </c>
      <c r="BY107" s="15">
        <v>4368.9247999999998</v>
      </c>
      <c r="BZ107" s="15">
        <v>4581.2034000000003</v>
      </c>
      <c r="CA107" s="15">
        <v>4589.8092999999999</v>
      </c>
      <c r="CB107" s="15">
        <v>4827.9057000000003</v>
      </c>
      <c r="CC107" s="15">
        <v>4761.9272000000001</v>
      </c>
      <c r="CD107" s="15">
        <v>4483.67</v>
      </c>
      <c r="CE107" s="15">
        <v>4879.5410000000002</v>
      </c>
      <c r="CF107" s="15">
        <v>4500.8818000000001</v>
      </c>
      <c r="CG107" s="15">
        <v>4661.5250999999998</v>
      </c>
      <c r="CH107" s="15">
        <v>3706.2710000000002</v>
      </c>
      <c r="CI107" s="15">
        <v>3709.1397000000002</v>
      </c>
      <c r="CJ107" s="15">
        <v>3743.5632000000001</v>
      </c>
      <c r="CK107" s="15">
        <v>3666.1102000000001</v>
      </c>
      <c r="CL107" s="15">
        <v>4021.8204000000001</v>
      </c>
      <c r="CM107" s="15">
        <v>3420.4814999999999</v>
      </c>
      <c r="CN107" s="15">
        <v>3706.2084</v>
      </c>
      <c r="CO107" s="15">
        <v>3483.6711</v>
      </c>
      <c r="CP107" s="15">
        <v>2876.5012999999999</v>
      </c>
      <c r="CQ107" s="15">
        <v>3079.8069999999998</v>
      </c>
      <c r="CR107" s="15">
        <v>3417.7341000000001</v>
      </c>
      <c r="CS107" s="15">
        <v>3327.0707000000002</v>
      </c>
      <c r="CT107" s="15">
        <v>3574.3344000000002</v>
      </c>
      <c r="CU107" s="15">
        <v>3601.8081999999999</v>
      </c>
      <c r="CV107" s="15">
        <v>3461.6921000000002</v>
      </c>
      <c r="CW107" s="15">
        <v>3228.1651999999999</v>
      </c>
      <c r="CX107" s="15">
        <v>2783.0904999999998</v>
      </c>
      <c r="CY107" s="15">
        <v>2816.0590000000002</v>
      </c>
      <c r="CZ107" s="15">
        <v>2827.0484999999999</v>
      </c>
      <c r="DA107" s="15">
        <v>2840.7854000000002</v>
      </c>
      <c r="DB107" s="15">
        <v>2535.8267999999998</v>
      </c>
      <c r="DC107" s="15">
        <v>2343.5106000000001</v>
      </c>
      <c r="DD107" s="15">
        <v>2439.6687000000002</v>
      </c>
      <c r="DE107" s="15">
        <v>2719.9009000000001</v>
      </c>
      <c r="DF107" s="15">
        <v>2706.1640000000002</v>
      </c>
      <c r="DG107" s="15">
        <v>2442.4160999999999</v>
      </c>
      <c r="DH107" s="15">
        <v>2541.3216000000002</v>
      </c>
      <c r="DI107" s="15">
        <v>2472.6372000000001</v>
      </c>
      <c r="DJ107" s="15">
        <v>2527.5846999999999</v>
      </c>
      <c r="DK107" s="15">
        <v>2458.9002999999998</v>
      </c>
      <c r="DL107" s="15">
        <v>2640.2269999999999</v>
      </c>
      <c r="DM107" s="15">
        <v>2892.9854999999998</v>
      </c>
      <c r="DN107" s="15">
        <v>3142.9965999999999</v>
      </c>
      <c r="DO107" s="15">
        <v>2903.9749999999999</v>
      </c>
      <c r="DP107" s="15">
        <v>2728.143</v>
      </c>
      <c r="DQ107" s="15">
        <v>2549.5637000000002</v>
      </c>
    </row>
    <row r="108" spans="1:121" x14ac:dyDescent="0.3">
      <c r="A108" t="s">
        <v>550</v>
      </c>
      <c r="B108" s="15">
        <v>79.73</v>
      </c>
      <c r="C108" s="15">
        <v>75.328699999999998</v>
      </c>
      <c r="D108" s="15">
        <v>73.556200000000004</v>
      </c>
      <c r="E108" s="15">
        <v>63.8078</v>
      </c>
      <c r="F108" s="15">
        <v>72.67</v>
      </c>
      <c r="G108" s="15">
        <v>60.262900000000002</v>
      </c>
      <c r="H108" s="15">
        <v>62.921599999999998</v>
      </c>
      <c r="I108" s="15">
        <v>47.855899999999998</v>
      </c>
      <c r="J108" s="15">
        <v>38.107399999999998</v>
      </c>
      <c r="K108" s="15">
        <v>34.119500000000002</v>
      </c>
      <c r="L108" s="15">
        <v>34.562600000000003</v>
      </c>
      <c r="M108" s="15">
        <v>39.879899999999999</v>
      </c>
      <c r="N108" s="15">
        <v>36.335000000000001</v>
      </c>
      <c r="O108" s="15">
        <v>47.855899999999998</v>
      </c>
      <c r="P108" s="15">
        <v>49.628300000000003</v>
      </c>
      <c r="Q108" s="15">
        <v>39.879899999999999</v>
      </c>
      <c r="R108" s="15">
        <v>36.335000000000001</v>
      </c>
      <c r="S108" s="15">
        <v>39.879899999999999</v>
      </c>
      <c r="T108" s="15">
        <v>34.562600000000003</v>
      </c>
      <c r="U108" s="15">
        <v>35.005699999999997</v>
      </c>
      <c r="V108" s="15">
        <v>38.993699999999997</v>
      </c>
      <c r="W108" s="15">
        <v>35.8919</v>
      </c>
      <c r="X108" s="15">
        <v>35.8919</v>
      </c>
      <c r="Y108" s="15">
        <v>49.628300000000003</v>
      </c>
      <c r="Z108" s="15">
        <v>48.742100000000001</v>
      </c>
      <c r="AA108" s="15">
        <v>40.766100000000002</v>
      </c>
      <c r="AB108" s="15">
        <v>35.8919</v>
      </c>
      <c r="AC108" s="15">
        <v>38.993699999999997</v>
      </c>
      <c r="AD108" s="15">
        <v>44.311</v>
      </c>
      <c r="AE108" s="15">
        <v>43.884399999999999</v>
      </c>
      <c r="AF108" s="15">
        <v>49.646999999999998</v>
      </c>
      <c r="AG108" s="15">
        <v>54.079700000000003</v>
      </c>
      <c r="AH108" s="15">
        <v>53.193199999999997</v>
      </c>
      <c r="AI108" s="15">
        <v>53.193199999999997</v>
      </c>
      <c r="AJ108" s="15">
        <v>54.079700000000003</v>
      </c>
      <c r="AK108" s="15">
        <v>54.079700000000003</v>
      </c>
      <c r="AL108" s="15">
        <v>70.037700000000001</v>
      </c>
      <c r="AM108" s="15">
        <v>70.924199999999999</v>
      </c>
      <c r="AN108" s="15">
        <v>62.058700000000002</v>
      </c>
      <c r="AO108" s="15">
        <v>61.172199999999997</v>
      </c>
      <c r="AP108" s="15">
        <v>74.470500000000001</v>
      </c>
      <c r="AQ108" s="15">
        <v>58.512500000000003</v>
      </c>
      <c r="AR108" s="15">
        <v>61.172199999999997</v>
      </c>
      <c r="AS108" s="15">
        <v>60.285600000000002</v>
      </c>
      <c r="AT108" s="15">
        <v>60.285600000000002</v>
      </c>
      <c r="AU108" s="15">
        <v>56.794899999999998</v>
      </c>
      <c r="AV108" s="15">
        <v>74.543300000000002</v>
      </c>
      <c r="AW108" s="15">
        <v>70.993600000000001</v>
      </c>
      <c r="AX108" s="15">
        <v>63.118600000000001</v>
      </c>
      <c r="AY108" s="15">
        <v>62.229599999999998</v>
      </c>
      <c r="AZ108" s="15">
        <v>62.247100000000003</v>
      </c>
      <c r="BA108" s="15">
        <v>64.025599999999997</v>
      </c>
      <c r="BB108" s="15">
        <v>61.357900000000001</v>
      </c>
      <c r="BC108" s="15">
        <v>58.615499999999997</v>
      </c>
      <c r="BD108" s="15">
        <v>59.338999999999999</v>
      </c>
      <c r="BE108" s="15">
        <v>57.2956</v>
      </c>
      <c r="BF108" s="15">
        <v>59.058500000000002</v>
      </c>
      <c r="BG108" s="15">
        <v>65.228800000000007</v>
      </c>
      <c r="BH108" s="15">
        <v>66.991699999999994</v>
      </c>
      <c r="BI108" s="15">
        <v>63.465800000000002</v>
      </c>
      <c r="BJ108" s="15">
        <v>110.18380000000001</v>
      </c>
      <c r="BK108" s="15">
        <v>115.4726</v>
      </c>
      <c r="BL108" s="15">
        <v>166.06610000000001</v>
      </c>
      <c r="BM108" s="15">
        <v>180.40870000000001</v>
      </c>
      <c r="BN108" s="15">
        <v>180.40870000000001</v>
      </c>
      <c r="BO108" s="15">
        <v>178.3289</v>
      </c>
      <c r="BP108" s="15">
        <v>181.3056</v>
      </c>
      <c r="BQ108" s="15">
        <v>200.16139999999999</v>
      </c>
      <c r="BR108" s="15">
        <v>203.06229999999999</v>
      </c>
      <c r="BS108" s="15">
        <v>185.65700000000001</v>
      </c>
      <c r="BT108" s="15">
        <v>274.13409999999999</v>
      </c>
      <c r="BU108" s="15">
        <v>466.15629999999999</v>
      </c>
      <c r="BV108" s="15">
        <v>548.07500000000005</v>
      </c>
      <c r="BW108" s="15">
        <v>740.19560000000001</v>
      </c>
      <c r="BX108" s="15">
        <v>763.6318</v>
      </c>
      <c r="BY108" s="15">
        <v>878.12729999999999</v>
      </c>
      <c r="BZ108" s="15">
        <v>850.82079999999996</v>
      </c>
      <c r="CA108" s="15">
        <v>857.02620000000002</v>
      </c>
      <c r="CB108" s="15">
        <v>797.00490000000002</v>
      </c>
      <c r="CC108" s="15">
        <v>776.77639999999997</v>
      </c>
      <c r="CD108" s="15">
        <v>920.39909999999998</v>
      </c>
      <c r="CE108" s="15">
        <v>991.19899999999996</v>
      </c>
      <c r="CF108" s="15">
        <v>922.42200000000003</v>
      </c>
      <c r="CG108" s="15">
        <v>1043.1984</v>
      </c>
      <c r="CH108" s="15">
        <v>1556.4182000000001</v>
      </c>
      <c r="CI108" s="15">
        <v>1565.9331</v>
      </c>
      <c r="CJ108" s="15">
        <v>1483.3112000000001</v>
      </c>
      <c r="CK108" s="15">
        <v>1483.3112000000001</v>
      </c>
      <c r="CL108" s="15">
        <v>1637.9449</v>
      </c>
      <c r="CM108" s="15">
        <v>1235.4773</v>
      </c>
      <c r="CN108" s="15">
        <v>1427.7303999999999</v>
      </c>
      <c r="CO108" s="15">
        <v>1377.1505999999999</v>
      </c>
      <c r="CP108" s="15">
        <v>1209.3330000000001</v>
      </c>
      <c r="CQ108" s="15">
        <v>1659.9589000000001</v>
      </c>
      <c r="CR108" s="15">
        <v>1489.8245999999999</v>
      </c>
      <c r="CS108" s="15">
        <v>1381.6442</v>
      </c>
      <c r="CT108" s="15">
        <v>1520.4811</v>
      </c>
      <c r="CU108" s="15">
        <v>1401.9217000000001</v>
      </c>
      <c r="CV108" s="15">
        <v>1476.8157000000001</v>
      </c>
      <c r="CW108" s="15">
        <v>1464.1023</v>
      </c>
      <c r="CX108" s="15">
        <v>1526.5174</v>
      </c>
      <c r="CY108" s="15">
        <v>1498.7566999999999</v>
      </c>
      <c r="CZ108" s="15">
        <v>1752.4680000000001</v>
      </c>
      <c r="DA108" s="15">
        <v>1691.76</v>
      </c>
      <c r="DB108" s="15">
        <v>1692.5101999999999</v>
      </c>
      <c r="DC108" s="15">
        <v>1763.4254000000001</v>
      </c>
      <c r="DD108" s="15">
        <v>1678.3271</v>
      </c>
      <c r="DE108" s="15">
        <v>1477.424</v>
      </c>
      <c r="DF108" s="15">
        <v>1492.8172999999999</v>
      </c>
      <c r="DG108" s="15">
        <v>1616.4791</v>
      </c>
      <c r="DH108" s="15">
        <v>1815.2847999999999</v>
      </c>
      <c r="DI108" s="15">
        <v>1774.9294</v>
      </c>
      <c r="DJ108" s="15">
        <v>1811.2393</v>
      </c>
      <c r="DK108" s="15">
        <v>1721.7840000000001</v>
      </c>
      <c r="DL108" s="15">
        <v>1737.2538</v>
      </c>
      <c r="DM108" s="15">
        <v>1627.9328</v>
      </c>
      <c r="DN108" s="15">
        <v>1504.3525</v>
      </c>
      <c r="DO108" s="15">
        <v>1630.3821</v>
      </c>
      <c r="DP108" s="15">
        <v>1635.1353999999999</v>
      </c>
      <c r="DQ108" s="15">
        <v>1570.9657999999999</v>
      </c>
    </row>
    <row r="109" spans="1:121" x14ac:dyDescent="0.3">
      <c r="A109" t="s">
        <v>551</v>
      </c>
      <c r="B109" s="15">
        <v>4077.35</v>
      </c>
      <c r="C109" s="15">
        <v>4277.8955999999998</v>
      </c>
      <c r="D109" s="15">
        <v>4274.3775999999998</v>
      </c>
      <c r="E109" s="15">
        <v>4442.4942000000001</v>
      </c>
      <c r="F109" s="15">
        <v>4340.3742000000002</v>
      </c>
      <c r="G109" s="15">
        <v>4250.3292000000001</v>
      </c>
      <c r="H109" s="15">
        <v>4468.9732000000004</v>
      </c>
      <c r="I109" s="15">
        <v>4263.1509999999998</v>
      </c>
      <c r="J109" s="15">
        <v>4040.9647</v>
      </c>
      <c r="K109" s="15">
        <v>4367.1138000000001</v>
      </c>
      <c r="L109" s="15">
        <v>4611.9034000000001</v>
      </c>
      <c r="M109" s="15">
        <v>4497.6511</v>
      </c>
      <c r="N109" s="15">
        <v>4260.2692999999999</v>
      </c>
      <c r="O109" s="15">
        <v>3728.2501999999999</v>
      </c>
      <c r="P109" s="15">
        <v>4018.4288999999999</v>
      </c>
      <c r="Q109" s="15">
        <v>4275.1233000000002</v>
      </c>
      <c r="R109" s="15">
        <v>4366.6331</v>
      </c>
      <c r="S109" s="15">
        <v>4166.0657000000001</v>
      </c>
      <c r="T109" s="15">
        <v>4359.9555</v>
      </c>
      <c r="U109" s="15">
        <v>4795.1940999999997</v>
      </c>
      <c r="V109" s="15">
        <v>4845.4646000000002</v>
      </c>
      <c r="W109" s="15">
        <v>5345.2592999999997</v>
      </c>
      <c r="X109" s="15">
        <v>5861.8913000000002</v>
      </c>
      <c r="Y109" s="15">
        <v>5642.2812999999996</v>
      </c>
      <c r="Z109" s="15">
        <v>5814.7313999999997</v>
      </c>
      <c r="AA109" s="15">
        <v>5855.0892999999996</v>
      </c>
      <c r="AB109" s="15">
        <v>6124.0457999999999</v>
      </c>
      <c r="AC109" s="15">
        <v>6125.1538</v>
      </c>
      <c r="AD109" s="15">
        <v>5321.0209999999997</v>
      </c>
      <c r="AE109" s="15">
        <v>5986.0156999999999</v>
      </c>
      <c r="AF109" s="15">
        <v>6161.0960999999998</v>
      </c>
      <c r="AG109" s="15">
        <v>5708.8280000000004</v>
      </c>
      <c r="AH109" s="15">
        <v>6019.5586000000003</v>
      </c>
      <c r="AI109" s="15">
        <v>6229.1387000000004</v>
      </c>
      <c r="AJ109" s="15">
        <v>6411.3458000000001</v>
      </c>
      <c r="AK109" s="15">
        <v>6380.8116</v>
      </c>
      <c r="AL109" s="15">
        <v>6286.8819999999996</v>
      </c>
      <c r="AM109" s="15">
        <v>5807.3895000000002</v>
      </c>
      <c r="AN109" s="15">
        <v>5804.7248</v>
      </c>
      <c r="AO109" s="15">
        <v>5909.143</v>
      </c>
      <c r="AP109" s="15">
        <v>5807.2422999999999</v>
      </c>
      <c r="AQ109" s="15">
        <v>5561.8756999999996</v>
      </c>
      <c r="AR109" s="15">
        <v>5864.1409000000003</v>
      </c>
      <c r="AS109" s="15">
        <v>5929.9611000000004</v>
      </c>
      <c r="AT109" s="15">
        <v>5663.0537000000004</v>
      </c>
      <c r="AU109" s="15">
        <v>5103.1976000000004</v>
      </c>
      <c r="AV109" s="15">
        <v>5325.9607999999998</v>
      </c>
      <c r="AW109" s="15">
        <v>4764.5955999999996</v>
      </c>
      <c r="AX109" s="15">
        <v>5299.5565999999999</v>
      </c>
      <c r="AY109" s="15">
        <v>5438.5856999999996</v>
      </c>
      <c r="AZ109" s="15">
        <v>5285.8269</v>
      </c>
      <c r="BA109" s="15">
        <v>5704.4141</v>
      </c>
      <c r="BB109" s="15">
        <v>5417.3828000000003</v>
      </c>
      <c r="BC109" s="15">
        <v>5682.5047999999997</v>
      </c>
      <c r="BD109" s="15">
        <v>5636.0613999999996</v>
      </c>
      <c r="BE109" s="15">
        <v>5886.3901999999998</v>
      </c>
      <c r="BF109" s="15">
        <v>6410.4426999999996</v>
      </c>
      <c r="BG109" s="15">
        <v>6766.9629000000004</v>
      </c>
      <c r="BH109" s="15">
        <v>7256.1405000000004</v>
      </c>
      <c r="BI109" s="15">
        <v>7624.6206000000002</v>
      </c>
      <c r="BJ109" s="15">
        <v>7790.3482999999997</v>
      </c>
      <c r="BK109" s="15">
        <v>6834.0704999999998</v>
      </c>
      <c r="BL109" s="15">
        <v>4737.7588999999998</v>
      </c>
      <c r="BM109" s="15">
        <v>4835.7289000000001</v>
      </c>
      <c r="BN109" s="15">
        <v>4705.1781000000001</v>
      </c>
      <c r="BO109" s="15">
        <v>4864.6212999999998</v>
      </c>
      <c r="BP109" s="15">
        <v>5032.6251000000002</v>
      </c>
      <c r="BQ109" s="15">
        <v>5024.0644000000002</v>
      </c>
      <c r="BR109" s="15">
        <v>4960.7861000000003</v>
      </c>
      <c r="BS109" s="15">
        <v>4968.2781000000004</v>
      </c>
      <c r="BT109" s="15">
        <v>6086.7294000000002</v>
      </c>
      <c r="BU109" s="15">
        <v>5907.7820000000002</v>
      </c>
      <c r="BV109" s="15">
        <v>6100.4969000000001</v>
      </c>
      <c r="BW109" s="15">
        <v>7001.0343999999996</v>
      </c>
      <c r="BX109" s="15">
        <v>7324.3594999999996</v>
      </c>
      <c r="BY109" s="15">
        <v>7430.3500999999997</v>
      </c>
      <c r="BZ109" s="15">
        <v>7431.2846</v>
      </c>
      <c r="CA109" s="15">
        <v>7252.1194999999998</v>
      </c>
      <c r="CB109" s="15">
        <v>7417.0774000000001</v>
      </c>
      <c r="CC109" s="15">
        <v>7518.2322999999997</v>
      </c>
      <c r="CD109" s="15">
        <v>7731.5954000000002</v>
      </c>
      <c r="CE109" s="15">
        <v>7879.6271999999999</v>
      </c>
      <c r="CF109" s="15">
        <v>7305.9567999999999</v>
      </c>
      <c r="CG109" s="15">
        <v>7791.7125999999998</v>
      </c>
      <c r="CH109" s="15">
        <v>8896.0871999999999</v>
      </c>
      <c r="CI109" s="15">
        <v>8105.3424999999997</v>
      </c>
      <c r="CJ109" s="15">
        <v>8186.7996999999996</v>
      </c>
      <c r="CK109" s="15">
        <v>7236.6523999999999</v>
      </c>
      <c r="CL109" s="15">
        <v>7062.0236999999997</v>
      </c>
      <c r="CM109" s="15">
        <v>6855.2129000000004</v>
      </c>
      <c r="CN109" s="15">
        <v>7501.7960999999996</v>
      </c>
      <c r="CO109" s="15">
        <v>7475.2214000000004</v>
      </c>
      <c r="CP109" s="15">
        <v>7416.9466000000002</v>
      </c>
      <c r="CQ109" s="15">
        <v>7992.2137000000002</v>
      </c>
      <c r="CR109" s="15">
        <v>7991.2862999999998</v>
      </c>
      <c r="CS109" s="15">
        <v>8332.3837999999996</v>
      </c>
      <c r="CT109" s="15">
        <v>8604.9879999999994</v>
      </c>
      <c r="CU109" s="15">
        <v>9544.3269</v>
      </c>
      <c r="CV109" s="15">
        <v>8908.8978000000006</v>
      </c>
      <c r="CW109" s="15">
        <v>9415.3768</v>
      </c>
      <c r="CX109" s="15">
        <v>8930.0588000000007</v>
      </c>
      <c r="CY109" s="15">
        <v>9295.5702999999994</v>
      </c>
      <c r="CZ109" s="15">
        <v>9375.8026000000009</v>
      </c>
      <c r="DA109" s="15">
        <v>8686.3996000000006</v>
      </c>
      <c r="DB109" s="15">
        <v>8692.5611000000008</v>
      </c>
      <c r="DC109" s="15">
        <v>8196.1708999999992</v>
      </c>
      <c r="DD109" s="15">
        <v>9145.8747999999996</v>
      </c>
      <c r="DE109" s="15">
        <v>9038.0954000000002</v>
      </c>
      <c r="DF109" s="15">
        <v>9107.3469000000005</v>
      </c>
      <c r="DG109" s="15">
        <v>8354.2893000000004</v>
      </c>
      <c r="DH109" s="15">
        <v>8335.3137000000006</v>
      </c>
      <c r="DI109" s="15">
        <v>8208.3634999999995</v>
      </c>
      <c r="DJ109" s="15">
        <v>8627.2435999999998</v>
      </c>
      <c r="DK109" s="15">
        <v>8262.4060000000009</v>
      </c>
      <c r="DL109" s="15">
        <v>8882.4811000000009</v>
      </c>
      <c r="DM109" s="15">
        <v>9747.4920999999995</v>
      </c>
      <c r="DN109" s="15">
        <v>10523.376</v>
      </c>
      <c r="DO109" s="15">
        <v>10651.777400000001</v>
      </c>
      <c r="DP109" s="15">
        <v>12566.355600000001</v>
      </c>
      <c r="DQ109" s="15">
        <v>12535.1677</v>
      </c>
    </row>
    <row r="110" spans="1:121" x14ac:dyDescent="0.3">
      <c r="A110" t="s">
        <v>552</v>
      </c>
      <c r="B110" s="15">
        <v>11170.64</v>
      </c>
      <c r="C110" s="15">
        <v>11832.3051</v>
      </c>
      <c r="D110" s="15">
        <v>12551.846100000001</v>
      </c>
      <c r="E110" s="15">
        <v>12224.3037</v>
      </c>
      <c r="F110" s="15">
        <v>11732.332399999999</v>
      </c>
      <c r="G110" s="15">
        <v>11416.6288</v>
      </c>
      <c r="H110" s="15">
        <v>11865.1909</v>
      </c>
      <c r="I110" s="15">
        <v>11977.0026</v>
      </c>
      <c r="J110" s="15">
        <v>12328.2228</v>
      </c>
      <c r="K110" s="15">
        <v>12284.8135</v>
      </c>
      <c r="L110" s="15">
        <v>11709.97</v>
      </c>
      <c r="M110" s="15">
        <v>11665.2454</v>
      </c>
      <c r="N110" s="15">
        <v>11049.6235</v>
      </c>
      <c r="O110" s="15">
        <v>11082.5093</v>
      </c>
      <c r="P110" s="15">
        <v>11951.6327</v>
      </c>
      <c r="Q110" s="15">
        <v>12192.674499999999</v>
      </c>
      <c r="R110" s="15">
        <v>12041.322700000001</v>
      </c>
      <c r="S110" s="15">
        <v>12112.7893</v>
      </c>
      <c r="T110" s="15">
        <v>12276.447200000001</v>
      </c>
      <c r="U110" s="15">
        <v>12483.25</v>
      </c>
      <c r="V110" s="15">
        <v>12438.6576</v>
      </c>
      <c r="W110" s="15">
        <v>11955.607400000001</v>
      </c>
      <c r="X110" s="15">
        <v>12257.5638</v>
      </c>
      <c r="Y110" s="15">
        <v>12598.415800000001</v>
      </c>
      <c r="Z110" s="15">
        <v>12451.0738</v>
      </c>
      <c r="AA110" s="15">
        <v>12339.681200000001</v>
      </c>
      <c r="AB110" s="15">
        <v>12392.792799999999</v>
      </c>
      <c r="AC110" s="15">
        <v>12250.2623</v>
      </c>
      <c r="AD110" s="15">
        <v>12565.489600000001</v>
      </c>
      <c r="AE110" s="15">
        <v>13263.027</v>
      </c>
      <c r="AF110" s="15">
        <v>13116.245699999999</v>
      </c>
      <c r="AG110" s="15">
        <v>13942.9756</v>
      </c>
      <c r="AH110" s="15">
        <v>13963.782800000001</v>
      </c>
      <c r="AI110" s="15">
        <v>14677.441500000001</v>
      </c>
      <c r="AJ110" s="15">
        <v>15065.777700000001</v>
      </c>
      <c r="AK110" s="15">
        <v>14613.414699999999</v>
      </c>
      <c r="AL110" s="15">
        <v>14354.523800000001</v>
      </c>
      <c r="AM110" s="15">
        <v>13814.4719</v>
      </c>
      <c r="AN110" s="15">
        <v>13474.851699999999</v>
      </c>
      <c r="AO110" s="15">
        <v>13626.567300000001</v>
      </c>
      <c r="AP110" s="15">
        <v>13647.445599999999</v>
      </c>
      <c r="AQ110" s="15">
        <v>12979.340099999999</v>
      </c>
      <c r="AR110" s="15">
        <v>13813.08</v>
      </c>
      <c r="AS110" s="15">
        <v>14406.0236</v>
      </c>
      <c r="AT110" s="15">
        <v>14948.8593</v>
      </c>
      <c r="AU110" s="15">
        <v>14477.0098</v>
      </c>
      <c r="AV110" s="15">
        <v>14805.495000000001</v>
      </c>
      <c r="AW110" s="15">
        <v>13806.1206</v>
      </c>
      <c r="AX110" s="15">
        <v>14456.1315</v>
      </c>
      <c r="AY110" s="15">
        <v>15310.7497</v>
      </c>
      <c r="AZ110" s="15">
        <v>15739.450699999999</v>
      </c>
      <c r="BA110" s="15">
        <v>15256.466200000001</v>
      </c>
      <c r="BB110" s="15">
        <v>16175.111199999999</v>
      </c>
      <c r="BC110" s="15">
        <v>16844.608499999998</v>
      </c>
      <c r="BD110" s="15">
        <v>17122.985799999999</v>
      </c>
      <c r="BE110" s="15">
        <v>18606.980299999999</v>
      </c>
      <c r="BF110" s="15">
        <v>19067.5386</v>
      </c>
      <c r="BG110" s="15">
        <v>19432.402399999999</v>
      </c>
      <c r="BH110" s="15">
        <v>19587.8452</v>
      </c>
      <c r="BI110" s="15">
        <v>20082.6054</v>
      </c>
      <c r="BJ110" s="15">
        <v>20504.509900000001</v>
      </c>
      <c r="BK110" s="15">
        <v>20807.708299999998</v>
      </c>
      <c r="BL110" s="15">
        <v>17395.295600000001</v>
      </c>
      <c r="BM110" s="15">
        <v>18945.6122</v>
      </c>
      <c r="BN110" s="15">
        <v>18798.303500000002</v>
      </c>
      <c r="BO110" s="15">
        <v>18479.373100000001</v>
      </c>
      <c r="BP110" s="15">
        <v>20914.9719</v>
      </c>
      <c r="BQ110" s="15">
        <v>19981.0635</v>
      </c>
      <c r="BR110" s="15">
        <v>20391.5255</v>
      </c>
      <c r="BS110" s="15">
        <v>19682.155599999998</v>
      </c>
      <c r="BT110" s="15">
        <v>20779.1047</v>
      </c>
      <c r="BU110" s="15">
        <v>21555.693200000002</v>
      </c>
      <c r="BV110" s="15">
        <v>20165.5569</v>
      </c>
      <c r="BW110" s="15">
        <v>20342.899399999998</v>
      </c>
      <c r="BX110" s="15">
        <v>22024.792600000001</v>
      </c>
      <c r="BY110" s="15">
        <v>23366.3027</v>
      </c>
      <c r="BZ110" s="15">
        <v>23346.280200000001</v>
      </c>
      <c r="CA110" s="15">
        <v>29653.962500000001</v>
      </c>
      <c r="CB110" s="15">
        <v>29933.9329</v>
      </c>
      <c r="CC110" s="15">
        <v>30256.162799999998</v>
      </c>
      <c r="CD110" s="15">
        <v>29490.206300000002</v>
      </c>
      <c r="CE110" s="15">
        <v>29213.757699999998</v>
      </c>
      <c r="CF110" s="15">
        <v>27912.511999999999</v>
      </c>
      <c r="CG110" s="15">
        <v>28951.395499999999</v>
      </c>
      <c r="CH110" s="15">
        <v>30326.595600000001</v>
      </c>
      <c r="CI110" s="15">
        <v>32009.9391</v>
      </c>
      <c r="CJ110" s="15">
        <v>32520.1237</v>
      </c>
      <c r="CK110" s="15">
        <v>31629.087800000001</v>
      </c>
      <c r="CL110" s="15">
        <v>32151.384399999999</v>
      </c>
      <c r="CM110" s="15">
        <v>31901.5841</v>
      </c>
      <c r="CN110" s="15">
        <v>33455.163699999997</v>
      </c>
      <c r="CO110" s="15">
        <v>33393.729800000001</v>
      </c>
      <c r="CP110" s="15">
        <v>34271.286999999997</v>
      </c>
      <c r="CQ110" s="15">
        <v>36281.435400000002</v>
      </c>
      <c r="CR110" s="15">
        <v>35272.217400000001</v>
      </c>
      <c r="CS110" s="15">
        <v>34159.335599999999</v>
      </c>
      <c r="CT110" s="15">
        <v>33829.852500000001</v>
      </c>
      <c r="CU110" s="15">
        <v>34373.149100000002</v>
      </c>
      <c r="CV110" s="15">
        <v>33898.202799999999</v>
      </c>
      <c r="CW110" s="15">
        <v>35917.163</v>
      </c>
      <c r="CX110" s="15">
        <v>35061.909</v>
      </c>
      <c r="CY110" s="15">
        <v>35847.0602</v>
      </c>
      <c r="CZ110" s="15">
        <v>34141.8099</v>
      </c>
      <c r="DA110" s="15">
        <v>33386.452400000002</v>
      </c>
      <c r="DB110" s="15">
        <v>35311.494299999998</v>
      </c>
      <c r="DC110" s="15">
        <v>34744.427600000003</v>
      </c>
      <c r="DD110" s="15">
        <v>37501.299099999997</v>
      </c>
      <c r="DE110" s="15">
        <v>36352.899899999997</v>
      </c>
      <c r="DF110" s="15">
        <v>37491.962500000001</v>
      </c>
      <c r="DG110" s="15">
        <v>40243.453500000003</v>
      </c>
      <c r="DH110" s="15">
        <v>39256.211799999997</v>
      </c>
      <c r="DI110" s="15">
        <v>40367.674200000001</v>
      </c>
      <c r="DJ110" s="15">
        <v>40683.450900000003</v>
      </c>
      <c r="DK110" s="15">
        <v>40653.560100000002</v>
      </c>
      <c r="DL110" s="15">
        <v>44751.5196</v>
      </c>
      <c r="DM110" s="15">
        <v>45238.453200000004</v>
      </c>
      <c r="DN110" s="15">
        <v>46321.122499999998</v>
      </c>
      <c r="DO110" s="15">
        <v>47426.979099999997</v>
      </c>
      <c r="DP110" s="15">
        <v>47564.319300000003</v>
      </c>
      <c r="DQ110" s="15">
        <v>46683.201300000001</v>
      </c>
    </row>
    <row r="111" spans="1:121" x14ac:dyDescent="0.3">
      <c r="A111" t="s">
        <v>553</v>
      </c>
      <c r="B111" s="15">
        <v>10966.58</v>
      </c>
      <c r="C111" s="15">
        <v>11130.742099999999</v>
      </c>
      <c r="D111" s="15">
        <v>11315.688200000001</v>
      </c>
      <c r="E111" s="15">
        <v>11426.2718</v>
      </c>
      <c r="F111" s="15">
        <v>10503.538200000001</v>
      </c>
      <c r="G111" s="15">
        <v>9924.7209000000003</v>
      </c>
      <c r="H111" s="15">
        <v>9557.6144000000004</v>
      </c>
      <c r="I111" s="15">
        <v>9303.9575000000004</v>
      </c>
      <c r="J111" s="15">
        <v>8359.4469000000008</v>
      </c>
      <c r="K111" s="15">
        <v>9300.8626000000004</v>
      </c>
      <c r="L111" s="15">
        <v>9359.3557999999994</v>
      </c>
      <c r="M111" s="15">
        <v>8682.2559999999994</v>
      </c>
      <c r="N111" s="15">
        <v>8790.3418000000001</v>
      </c>
      <c r="O111" s="15">
        <v>8746.2909999999993</v>
      </c>
      <c r="P111" s="15">
        <v>9492.3763999999992</v>
      </c>
      <c r="Q111" s="15">
        <v>9551.5249999999996</v>
      </c>
      <c r="R111" s="15">
        <v>9263.9905999999992</v>
      </c>
      <c r="S111" s="15">
        <v>8467.9181000000008</v>
      </c>
      <c r="T111" s="15">
        <v>8740.6761000000006</v>
      </c>
      <c r="U111" s="15">
        <v>8922.1468999999997</v>
      </c>
      <c r="V111" s="15">
        <v>8518.1252000000004</v>
      </c>
      <c r="W111" s="15">
        <v>8657.8698000000004</v>
      </c>
      <c r="X111" s="15">
        <v>9355.8358000000007</v>
      </c>
      <c r="Y111" s="15">
        <v>9187.5640000000003</v>
      </c>
      <c r="Z111" s="15">
        <v>9618.2332999999999</v>
      </c>
      <c r="AA111" s="15">
        <v>9791.4048000000003</v>
      </c>
      <c r="AB111" s="15">
        <v>9540.6118999999999</v>
      </c>
      <c r="AC111" s="15">
        <v>9866.3467000000001</v>
      </c>
      <c r="AD111" s="15">
        <v>9474.3523000000005</v>
      </c>
      <c r="AE111" s="15">
        <v>9676.4462999999996</v>
      </c>
      <c r="AF111" s="15">
        <v>10095.0692</v>
      </c>
      <c r="AG111" s="15">
        <v>9837.6401999999998</v>
      </c>
      <c r="AH111" s="15">
        <v>10090.375899999999</v>
      </c>
      <c r="AI111" s="15">
        <v>10939.788699999999</v>
      </c>
      <c r="AJ111" s="15">
        <v>10725.660400000001</v>
      </c>
      <c r="AK111" s="15">
        <v>10623.8763</v>
      </c>
      <c r="AL111" s="15">
        <v>10572.463100000001</v>
      </c>
      <c r="AM111" s="15">
        <v>9437.0079000000005</v>
      </c>
      <c r="AN111" s="15">
        <v>9070.9897999999994</v>
      </c>
      <c r="AO111" s="15">
        <v>9490.1607999999997</v>
      </c>
      <c r="AP111" s="15">
        <v>9227.6823999999997</v>
      </c>
      <c r="AQ111" s="15">
        <v>9177.2111000000004</v>
      </c>
      <c r="AR111" s="15">
        <v>9404.2492999999995</v>
      </c>
      <c r="AS111" s="15">
        <v>8768.4691000000003</v>
      </c>
      <c r="AT111" s="15">
        <v>8549.6255000000001</v>
      </c>
      <c r="AU111" s="15">
        <v>7786.18</v>
      </c>
      <c r="AV111" s="15">
        <v>8208.4923999999992</v>
      </c>
      <c r="AW111" s="15">
        <v>7474.0266000000001</v>
      </c>
      <c r="AX111" s="15">
        <v>8136.4040000000005</v>
      </c>
      <c r="AY111" s="15">
        <v>8282.5224999999991</v>
      </c>
      <c r="AZ111" s="15">
        <v>8286.4022000000004</v>
      </c>
      <c r="BA111" s="15">
        <v>8917.8848999999991</v>
      </c>
      <c r="BB111" s="15">
        <v>8830.9969000000001</v>
      </c>
      <c r="BC111" s="15">
        <v>8908.5835000000006</v>
      </c>
      <c r="BD111" s="15">
        <v>8687.1615999999995</v>
      </c>
      <c r="BE111" s="15">
        <v>8568.0288</v>
      </c>
      <c r="BF111" s="15">
        <v>8963.5496000000003</v>
      </c>
      <c r="BG111" s="15">
        <v>8856.3300999999992</v>
      </c>
      <c r="BH111" s="15">
        <v>9101.9248000000007</v>
      </c>
      <c r="BI111" s="15">
        <v>8883.4627999999993</v>
      </c>
      <c r="BJ111" s="15">
        <v>9119.5148000000008</v>
      </c>
      <c r="BK111" s="15">
        <v>8528.5455000000002</v>
      </c>
      <c r="BL111" s="15">
        <v>5564.4984000000004</v>
      </c>
      <c r="BM111" s="15">
        <v>7025.3281999999999</v>
      </c>
      <c r="BN111" s="15">
        <v>7792.6809000000003</v>
      </c>
      <c r="BO111" s="15">
        <v>7861.7902999999997</v>
      </c>
      <c r="BP111" s="15">
        <v>7847.4917999999998</v>
      </c>
      <c r="BQ111" s="15">
        <v>7585.3527000000004</v>
      </c>
      <c r="BR111" s="15">
        <v>7275.5519000000004</v>
      </c>
      <c r="BS111" s="15">
        <v>6970.5173000000004</v>
      </c>
      <c r="BT111" s="15">
        <v>8185.8896000000004</v>
      </c>
      <c r="BU111" s="15">
        <v>8224.0188999999991</v>
      </c>
      <c r="BV111" s="15">
        <v>8076.2677000000003</v>
      </c>
      <c r="BW111" s="15">
        <v>8274.0635999999995</v>
      </c>
      <c r="BX111" s="15">
        <v>9127.357</v>
      </c>
      <c r="BY111" s="15">
        <v>10460.2253</v>
      </c>
      <c r="BZ111" s="15">
        <v>10635.0798</v>
      </c>
      <c r="CA111" s="15">
        <v>10448.537899999999</v>
      </c>
      <c r="CB111" s="15">
        <v>10517.6682</v>
      </c>
      <c r="CC111" s="15">
        <v>10990.8027</v>
      </c>
      <c r="CD111" s="15">
        <v>10813.557000000001</v>
      </c>
      <c r="CE111" s="15">
        <v>11743.164500000001</v>
      </c>
      <c r="CF111" s="15">
        <v>11033.4128</v>
      </c>
      <c r="CG111" s="15">
        <v>10932.6584</v>
      </c>
      <c r="CH111" s="15">
        <v>10704.0661</v>
      </c>
      <c r="CI111" s="15">
        <v>10795.637699999999</v>
      </c>
      <c r="CJ111" s="15">
        <v>10591.358</v>
      </c>
      <c r="CK111" s="15">
        <v>9769.4482000000007</v>
      </c>
      <c r="CL111" s="15">
        <v>9326.1131999999998</v>
      </c>
      <c r="CM111" s="15">
        <v>8223.8209000000006</v>
      </c>
      <c r="CN111" s="15">
        <v>8836.0732000000007</v>
      </c>
      <c r="CO111" s="15">
        <v>8496.2242000000006</v>
      </c>
      <c r="CP111" s="15">
        <v>8180.1409000000003</v>
      </c>
      <c r="CQ111" s="15">
        <v>8667.3369999999995</v>
      </c>
      <c r="CR111" s="15">
        <v>9275.8611000000001</v>
      </c>
      <c r="CS111" s="15">
        <v>8983.8526999999995</v>
      </c>
      <c r="CT111" s="15">
        <v>9870.3546000000006</v>
      </c>
      <c r="CU111" s="15">
        <v>9870.5686999999998</v>
      </c>
      <c r="CV111" s="15">
        <v>9607.7176999999992</v>
      </c>
      <c r="CW111" s="15">
        <v>9897.6116999999995</v>
      </c>
      <c r="CX111" s="15">
        <v>9493.1116000000002</v>
      </c>
      <c r="CY111" s="15">
        <v>9600.2304999999997</v>
      </c>
      <c r="CZ111" s="15">
        <v>9782.2101999999995</v>
      </c>
      <c r="DA111" s="15">
        <v>9171.4843000000001</v>
      </c>
      <c r="DB111" s="15">
        <v>8203.4832000000006</v>
      </c>
      <c r="DC111" s="15">
        <v>7434.3770000000004</v>
      </c>
      <c r="DD111" s="15">
        <v>8022.6583000000001</v>
      </c>
      <c r="DE111" s="15">
        <v>8336.9920999999995</v>
      </c>
      <c r="DF111" s="15">
        <v>8660.8513000000003</v>
      </c>
      <c r="DG111" s="15">
        <v>8489.5774000000001</v>
      </c>
      <c r="DH111" s="15">
        <v>8315.3245000000006</v>
      </c>
      <c r="DI111" s="15">
        <v>8182.5883000000003</v>
      </c>
      <c r="DJ111" s="15">
        <v>8642.1761000000006</v>
      </c>
      <c r="DK111" s="15">
        <v>8953.5293999999994</v>
      </c>
      <c r="DL111" s="15">
        <v>9262.4351000000006</v>
      </c>
      <c r="DM111" s="15">
        <v>9390.2055999999993</v>
      </c>
      <c r="DN111" s="15">
        <v>9594.2803999999996</v>
      </c>
      <c r="DO111" s="15">
        <v>9898.2121999999999</v>
      </c>
      <c r="DP111" s="15">
        <v>11201.0221</v>
      </c>
      <c r="DQ111" s="15">
        <v>10928.3496</v>
      </c>
    </row>
    <row r="112" spans="1:121" x14ac:dyDescent="0.3">
      <c r="A112" t="s">
        <v>554</v>
      </c>
      <c r="B112" s="15">
        <v>365.64</v>
      </c>
      <c r="C112" s="15">
        <v>454.68729999999999</v>
      </c>
      <c r="D112" s="15">
        <v>456.7955</v>
      </c>
      <c r="E112" s="15">
        <v>468.74250000000001</v>
      </c>
      <c r="F112" s="15">
        <v>458.09039999999999</v>
      </c>
      <c r="G112" s="15">
        <v>446.09109999999998</v>
      </c>
      <c r="H112" s="15">
        <v>445.38529999999997</v>
      </c>
      <c r="I112" s="15">
        <v>457.38459999999998</v>
      </c>
      <c r="J112" s="15">
        <v>458.7962</v>
      </c>
      <c r="K112" s="15">
        <v>458.7962</v>
      </c>
      <c r="L112" s="15">
        <v>483.50069999999999</v>
      </c>
      <c r="M112" s="15">
        <v>463.03129999999999</v>
      </c>
      <c r="N112" s="15">
        <v>479.97149999999999</v>
      </c>
      <c r="O112" s="15">
        <v>479.26560000000001</v>
      </c>
      <c r="P112" s="15">
        <v>518.08680000000004</v>
      </c>
      <c r="Q112" s="15">
        <v>530.79200000000003</v>
      </c>
      <c r="R112" s="15">
        <v>547.02629999999999</v>
      </c>
      <c r="S112" s="15">
        <v>559.73140000000001</v>
      </c>
      <c r="T112" s="15">
        <v>586.55340000000001</v>
      </c>
      <c r="U112" s="15">
        <v>568.90729999999996</v>
      </c>
      <c r="V112" s="15">
        <v>548.43799999999999</v>
      </c>
      <c r="W112" s="15">
        <v>520.91020000000003</v>
      </c>
      <c r="X112" s="15">
        <v>504.67590000000001</v>
      </c>
      <c r="Y112" s="15">
        <v>526.55690000000004</v>
      </c>
      <c r="Z112" s="15">
        <v>524.43939999999998</v>
      </c>
      <c r="AA112" s="15">
        <v>544.2029</v>
      </c>
      <c r="AB112" s="15">
        <v>637.25699999999995</v>
      </c>
      <c r="AC112" s="15">
        <v>653.87379999999996</v>
      </c>
      <c r="AD112" s="15">
        <v>667.9982</v>
      </c>
      <c r="AE112" s="15">
        <v>672.15239999999994</v>
      </c>
      <c r="AF112" s="15">
        <v>647.22709999999995</v>
      </c>
      <c r="AG112" s="15">
        <v>659.68970000000002</v>
      </c>
      <c r="AH112" s="15">
        <v>668.82899999999995</v>
      </c>
      <c r="AI112" s="15">
        <v>691.26179999999999</v>
      </c>
      <c r="AJ112" s="15">
        <v>731.97310000000004</v>
      </c>
      <c r="AK112" s="15">
        <v>758.56010000000003</v>
      </c>
      <c r="AL112" s="15">
        <v>779.33119999999997</v>
      </c>
      <c r="AM112" s="15">
        <v>797.60979999999995</v>
      </c>
      <c r="AN112" s="15">
        <v>942.06420000000003</v>
      </c>
      <c r="AO112" s="15">
        <v>936.47889999999995</v>
      </c>
      <c r="AP112" s="15">
        <v>996.05610000000001</v>
      </c>
      <c r="AQ112" s="15">
        <v>1023.9829</v>
      </c>
      <c r="AR112" s="15">
        <v>1007.2268</v>
      </c>
      <c r="AS112" s="15">
        <v>1245.9884999999999</v>
      </c>
      <c r="AT112" s="15">
        <v>1280.8717999999999</v>
      </c>
      <c r="AU112" s="15">
        <v>1375.7108000000001</v>
      </c>
      <c r="AV112" s="15">
        <v>1417.1347000000001</v>
      </c>
      <c r="AW112" s="15">
        <v>1422.5853</v>
      </c>
      <c r="AX112" s="15">
        <v>1462.9191000000001</v>
      </c>
      <c r="AY112" s="15">
        <v>1538.1362999999999</v>
      </c>
      <c r="AZ112" s="15">
        <v>1585.0107</v>
      </c>
      <c r="BA112" s="15">
        <v>1481.4509</v>
      </c>
      <c r="BB112" s="15">
        <v>1542.4966999999999</v>
      </c>
      <c r="BC112" s="15">
        <v>1504.3430000000001</v>
      </c>
      <c r="BD112" s="15">
        <v>1831.8405</v>
      </c>
      <c r="BE112" s="15">
        <v>1992.2664</v>
      </c>
      <c r="BF112" s="15">
        <v>2034.5491999999999</v>
      </c>
      <c r="BG112" s="15">
        <v>1941.2782999999999</v>
      </c>
      <c r="BH112" s="15">
        <v>2049.4726000000001</v>
      </c>
      <c r="BI112" s="15">
        <v>1945.0092</v>
      </c>
      <c r="BJ112" s="15">
        <v>2091.7554</v>
      </c>
      <c r="BK112" s="15">
        <v>2063.1523000000002</v>
      </c>
      <c r="BL112" s="15">
        <v>1655.2475999999999</v>
      </c>
      <c r="BM112" s="15">
        <v>1806.9682</v>
      </c>
      <c r="BN112" s="15">
        <v>1819.4043999999999</v>
      </c>
      <c r="BO112" s="15">
        <v>2019.7959000000001</v>
      </c>
      <c r="BP112" s="15">
        <v>1925.3603000000001</v>
      </c>
      <c r="BQ112" s="15">
        <v>1754.8122000000001</v>
      </c>
      <c r="BR112" s="15">
        <v>1775.9546</v>
      </c>
      <c r="BS112" s="15">
        <v>1601.1781000000001</v>
      </c>
      <c r="BT112" s="15">
        <v>1976.1017999999999</v>
      </c>
      <c r="BU112" s="15">
        <v>1929.5887</v>
      </c>
      <c r="BV112" s="15">
        <v>1985.9682</v>
      </c>
      <c r="BW112" s="15">
        <v>1923.9508000000001</v>
      </c>
      <c r="BX112" s="15">
        <v>2084.6324</v>
      </c>
      <c r="BY112" s="15">
        <v>2163.5637000000002</v>
      </c>
      <c r="BZ112" s="15">
        <v>2194.5724</v>
      </c>
      <c r="CA112" s="15">
        <v>2376.3962999999999</v>
      </c>
      <c r="CB112" s="15">
        <v>2534.259</v>
      </c>
      <c r="CC112" s="15">
        <v>2468.0131000000001</v>
      </c>
      <c r="CD112" s="15">
        <v>2358.0729999999999</v>
      </c>
      <c r="CE112" s="15">
        <v>2589.6302000000001</v>
      </c>
      <c r="CF112" s="15">
        <v>2355.3780000000002</v>
      </c>
      <c r="CG112" s="15">
        <v>2472.5041000000001</v>
      </c>
      <c r="CH112" s="15">
        <v>2276.8177000000001</v>
      </c>
      <c r="CI112" s="15">
        <v>2199.6858999999999</v>
      </c>
      <c r="CJ112" s="15">
        <v>2283.9596000000001</v>
      </c>
      <c r="CK112" s="15">
        <v>2015.4265</v>
      </c>
      <c r="CL112" s="15">
        <v>1954.0066999999999</v>
      </c>
      <c r="CM112" s="15">
        <v>1712.6125999999999</v>
      </c>
      <c r="CN112" s="15">
        <v>1914.0124000000001</v>
      </c>
      <c r="CO112" s="15">
        <v>1751.1785</v>
      </c>
      <c r="CP112" s="15">
        <v>1638.3375000000001</v>
      </c>
      <c r="CQ112" s="15">
        <v>1638.3375000000001</v>
      </c>
      <c r="CR112" s="15">
        <v>1789.7444</v>
      </c>
      <c r="CS112" s="15">
        <v>1828.3104000000001</v>
      </c>
      <c r="CT112" s="15">
        <v>2058.2775000000001</v>
      </c>
      <c r="CU112" s="15">
        <v>2102.5569</v>
      </c>
      <c r="CV112" s="15">
        <v>1912.5840000000001</v>
      </c>
      <c r="CW112" s="15">
        <v>1851.1641999999999</v>
      </c>
      <c r="CX112" s="15">
        <v>1911.1581000000001</v>
      </c>
      <c r="CY112" s="15">
        <v>1866.0355999999999</v>
      </c>
      <c r="CZ112" s="15">
        <v>1864.58</v>
      </c>
      <c r="DA112" s="15">
        <v>1790.3461</v>
      </c>
      <c r="DB112" s="15">
        <v>1818.0019</v>
      </c>
      <c r="DC112" s="15">
        <v>1711.7456</v>
      </c>
      <c r="DD112" s="15">
        <v>1759.7792999999999</v>
      </c>
      <c r="DE112" s="15">
        <v>1925.7138</v>
      </c>
      <c r="DF112" s="15">
        <v>1960.6474000000001</v>
      </c>
      <c r="DG112" s="15">
        <v>1976.6586</v>
      </c>
      <c r="DH112" s="15">
        <v>1996.3426999999999</v>
      </c>
      <c r="DI112" s="15">
        <v>1763.7304999999999</v>
      </c>
      <c r="DJ112" s="15">
        <v>1760.7860000000001</v>
      </c>
      <c r="DK112" s="15">
        <v>1753.4249</v>
      </c>
      <c r="DL112" s="15">
        <v>1877.0921000000001</v>
      </c>
      <c r="DM112" s="15">
        <v>1872.6755000000001</v>
      </c>
      <c r="DN112" s="15">
        <v>1869.731</v>
      </c>
      <c r="DO112" s="15">
        <v>1676.8689999999999</v>
      </c>
      <c r="DP112" s="15">
        <v>1603.2574999999999</v>
      </c>
      <c r="DQ112" s="15">
        <v>1494.3126</v>
      </c>
    </row>
    <row r="113" spans="1:121" x14ac:dyDescent="0.3">
      <c r="A113" t="s">
        <v>555</v>
      </c>
      <c r="B113" s="15">
        <v>1281.53</v>
      </c>
      <c r="C113" s="15">
        <v>1196.384</v>
      </c>
      <c r="D113" s="15">
        <v>923.54690000000005</v>
      </c>
      <c r="E113" s="15">
        <v>1056.6062999999999</v>
      </c>
      <c r="F113" s="15">
        <v>990.07920000000001</v>
      </c>
      <c r="G113" s="15">
        <v>978.33920000000001</v>
      </c>
      <c r="H113" s="15">
        <v>778.85850000000005</v>
      </c>
      <c r="I113" s="15">
        <v>864.99</v>
      </c>
      <c r="J113" s="15">
        <v>853.24810000000002</v>
      </c>
      <c r="K113" s="15">
        <v>923.69970000000001</v>
      </c>
      <c r="L113" s="15">
        <v>798.47270000000003</v>
      </c>
      <c r="M113" s="15">
        <v>775.02260000000001</v>
      </c>
      <c r="N113" s="15">
        <v>802.56759999999997</v>
      </c>
      <c r="O113" s="15">
        <v>1291.7743</v>
      </c>
      <c r="P113" s="15">
        <v>1160.9712999999999</v>
      </c>
      <c r="Q113" s="15">
        <v>1733.3512000000001</v>
      </c>
      <c r="R113" s="15">
        <v>1733.3512000000001</v>
      </c>
      <c r="S113" s="15">
        <v>2171.8501999999999</v>
      </c>
      <c r="T113" s="15">
        <v>2736.3476000000001</v>
      </c>
      <c r="U113" s="15">
        <v>2194.7325999999998</v>
      </c>
      <c r="V113" s="15">
        <v>2388.5180999999998</v>
      </c>
      <c r="W113" s="15">
        <v>2420.0645</v>
      </c>
      <c r="X113" s="15">
        <v>2217.2658000000001</v>
      </c>
      <c r="Y113" s="15">
        <v>2354.8814000000002</v>
      </c>
      <c r="Z113" s="15">
        <v>2731.4809</v>
      </c>
      <c r="AA113" s="15">
        <v>2377.5681</v>
      </c>
      <c r="AB113" s="15">
        <v>2471.7557999999999</v>
      </c>
      <c r="AC113" s="15">
        <v>2620.4328</v>
      </c>
      <c r="AD113" s="15">
        <v>2796.9868000000001</v>
      </c>
      <c r="AE113" s="15">
        <v>3108.2793999999999</v>
      </c>
      <c r="AF113" s="15">
        <v>3127.4684000000002</v>
      </c>
      <c r="AG113" s="15">
        <v>3852.4090999999999</v>
      </c>
      <c r="AH113" s="15">
        <v>3545.8181</v>
      </c>
      <c r="AI113" s="15">
        <v>3290.7384999999999</v>
      </c>
      <c r="AJ113" s="15">
        <v>3267.4987999999998</v>
      </c>
      <c r="AK113" s="15">
        <v>3414.8858</v>
      </c>
      <c r="AL113" s="15">
        <v>3372.9567999999999</v>
      </c>
      <c r="AM113" s="15">
        <v>3148.3989000000001</v>
      </c>
      <c r="AN113" s="15">
        <v>3115.7489</v>
      </c>
      <c r="AO113" s="15">
        <v>3274.3595</v>
      </c>
      <c r="AP113" s="15">
        <v>3778.1750999999999</v>
      </c>
      <c r="AQ113" s="15">
        <v>3573.8105</v>
      </c>
      <c r="AR113" s="15">
        <v>3335.8838000000001</v>
      </c>
      <c r="AS113" s="15">
        <v>2482.1374000000001</v>
      </c>
      <c r="AT113" s="15">
        <v>2216.1941000000002</v>
      </c>
      <c r="AU113" s="15">
        <v>2108.8836999999999</v>
      </c>
      <c r="AV113" s="15">
        <v>1880.2656999999999</v>
      </c>
      <c r="AW113" s="15">
        <v>2342.7203</v>
      </c>
      <c r="AX113" s="15">
        <v>2300.6354999999999</v>
      </c>
      <c r="AY113" s="15">
        <v>2063.7487000000001</v>
      </c>
      <c r="AZ113" s="15">
        <v>2166.7021</v>
      </c>
      <c r="BA113" s="15">
        <v>1885.92</v>
      </c>
      <c r="BB113" s="15">
        <v>1577.0596</v>
      </c>
      <c r="BC113" s="15">
        <v>2073.1080999999999</v>
      </c>
      <c r="BD113" s="15">
        <v>2246.2570000000001</v>
      </c>
      <c r="BE113" s="15">
        <v>2325.8751000000002</v>
      </c>
      <c r="BF113" s="15">
        <v>2115.2828</v>
      </c>
      <c r="BG113" s="15">
        <v>2316.5154000000002</v>
      </c>
      <c r="BH113" s="15">
        <v>2265.0373</v>
      </c>
      <c r="BI113" s="15">
        <v>2274.7692000000002</v>
      </c>
      <c r="BJ113" s="15">
        <v>1852.7754</v>
      </c>
      <c r="BK113" s="15">
        <v>1796.52</v>
      </c>
      <c r="BL113" s="15">
        <v>1504.9382000000001</v>
      </c>
      <c r="BM113" s="15">
        <v>2293.7856000000002</v>
      </c>
      <c r="BN113" s="15">
        <v>2420.9564</v>
      </c>
      <c r="BO113" s="15">
        <v>2550.1997999999999</v>
      </c>
      <c r="BP113" s="15">
        <v>3165.4657999999999</v>
      </c>
      <c r="BQ113" s="15">
        <v>2654.4488999999999</v>
      </c>
      <c r="BR113" s="15">
        <v>2421.3418000000001</v>
      </c>
      <c r="BS113" s="15">
        <v>2312.3577</v>
      </c>
      <c r="BT113" s="15">
        <v>2086.6028999999999</v>
      </c>
      <c r="BU113" s="15">
        <v>2219.6891999999998</v>
      </c>
      <c r="BV113" s="15">
        <v>2062.8375000000001</v>
      </c>
      <c r="BW113" s="15">
        <v>1791.942</v>
      </c>
      <c r="BX113" s="15">
        <v>1777.7775999999999</v>
      </c>
      <c r="BY113" s="15">
        <v>1829.6291000000001</v>
      </c>
      <c r="BZ113" s="15">
        <v>2073.0182</v>
      </c>
      <c r="CA113" s="15">
        <v>1739.7871</v>
      </c>
      <c r="CB113" s="15">
        <v>1625.4992</v>
      </c>
      <c r="CC113" s="15">
        <v>1430.058</v>
      </c>
      <c r="CD113" s="15">
        <v>1368.0888</v>
      </c>
      <c r="CE113" s="15">
        <v>1625.4992</v>
      </c>
      <c r="CF113" s="15">
        <v>1874.2170000000001</v>
      </c>
      <c r="CG113" s="15">
        <v>1879.0934</v>
      </c>
      <c r="CH113" s="15">
        <v>1478.6605</v>
      </c>
      <c r="CI113" s="15">
        <v>1774.3925999999999</v>
      </c>
      <c r="CJ113" s="15">
        <v>2070.1246999999998</v>
      </c>
      <c r="CK113" s="15">
        <v>1738.3452</v>
      </c>
      <c r="CL113" s="15">
        <v>1340.8794</v>
      </c>
      <c r="CM113" s="15">
        <v>991.45069999999998</v>
      </c>
      <c r="CN113" s="15">
        <v>1010.6091</v>
      </c>
      <c r="CO113" s="15">
        <v>751.96979999999996</v>
      </c>
      <c r="CP113" s="15">
        <v>713.65290000000005</v>
      </c>
      <c r="CQ113" s="15">
        <v>957.92340000000002</v>
      </c>
      <c r="CR113" s="15">
        <v>1317.1446000000001</v>
      </c>
      <c r="CS113" s="15">
        <v>1662.0450000000001</v>
      </c>
      <c r="CT113" s="15">
        <v>1791.3684000000001</v>
      </c>
      <c r="CU113" s="15">
        <v>1480.0343</v>
      </c>
      <c r="CV113" s="15">
        <v>1743.4709</v>
      </c>
      <c r="CW113" s="15">
        <v>1866.0074999999999</v>
      </c>
      <c r="CX113" s="15">
        <v>1779.2892999999999</v>
      </c>
      <c r="CY113" s="15">
        <v>1673.4938</v>
      </c>
      <c r="CZ113" s="15">
        <v>1731.9671000000001</v>
      </c>
      <c r="DA113" s="15">
        <v>1611.6849999999999</v>
      </c>
      <c r="DB113" s="15">
        <v>1409.7304999999999</v>
      </c>
      <c r="DC113" s="15">
        <v>1708.0952</v>
      </c>
      <c r="DD113" s="15">
        <v>1655.1683</v>
      </c>
      <c r="DE113" s="15">
        <v>1607.0530000000001</v>
      </c>
      <c r="DF113" s="15">
        <v>1540.2014999999999</v>
      </c>
      <c r="DG113" s="15">
        <v>1753.9622999999999</v>
      </c>
      <c r="DH113" s="15">
        <v>2239.5225</v>
      </c>
      <c r="DI113" s="15">
        <v>2428.5403000000001</v>
      </c>
      <c r="DJ113" s="15">
        <v>3049.5716000000002</v>
      </c>
      <c r="DK113" s="15">
        <v>2926.1021000000001</v>
      </c>
      <c r="DL113" s="15">
        <v>3239.3825000000002</v>
      </c>
      <c r="DM113" s="15">
        <v>3798.3274999999999</v>
      </c>
      <c r="DN113" s="15">
        <v>4039.9339</v>
      </c>
      <c r="DO113" s="15">
        <v>4403.1091999999999</v>
      </c>
      <c r="DP113" s="15">
        <v>4409.7812000000004</v>
      </c>
      <c r="DQ113" s="15">
        <v>4244.8732</v>
      </c>
    </row>
    <row r="114" spans="1:121" x14ac:dyDescent="0.3">
      <c r="A114" t="s">
        <v>556</v>
      </c>
      <c r="B114" s="15">
        <v>40040.58</v>
      </c>
      <c r="C114" s="15">
        <v>40888.1757</v>
      </c>
      <c r="D114" s="15">
        <v>42846.129399999998</v>
      </c>
      <c r="E114" s="15">
        <v>45075.3148</v>
      </c>
      <c r="F114" s="15">
        <v>41345.879200000003</v>
      </c>
      <c r="G114" s="15">
        <v>40896.651700000002</v>
      </c>
      <c r="H114" s="15">
        <v>41015.315600000002</v>
      </c>
      <c r="I114" s="15">
        <v>39370.9735</v>
      </c>
      <c r="J114" s="15">
        <v>35836.485699999997</v>
      </c>
      <c r="K114" s="15">
        <v>36879.032399999996</v>
      </c>
      <c r="L114" s="15">
        <v>36768.844599999997</v>
      </c>
      <c r="M114" s="15">
        <v>38209.762900000002</v>
      </c>
      <c r="N114" s="15">
        <v>36404.377</v>
      </c>
      <c r="O114" s="15">
        <v>36607.800799999997</v>
      </c>
      <c r="P114" s="15">
        <v>36777.320599999999</v>
      </c>
      <c r="Q114" s="15">
        <v>35268.594299999997</v>
      </c>
      <c r="R114" s="15">
        <v>35421.162199999999</v>
      </c>
      <c r="S114" s="15">
        <v>34649.847099999999</v>
      </c>
      <c r="T114" s="15">
        <v>34014.147799999999</v>
      </c>
      <c r="U114" s="15">
        <v>33912.436000000002</v>
      </c>
      <c r="V114" s="15">
        <v>34785.462899999999</v>
      </c>
      <c r="W114" s="15">
        <v>36870.556499999999</v>
      </c>
      <c r="X114" s="15">
        <v>38981.078000000001</v>
      </c>
      <c r="Y114" s="15">
        <v>39591.349199999997</v>
      </c>
      <c r="Z114" s="15">
        <v>36260.285199999998</v>
      </c>
      <c r="AA114" s="15">
        <v>35166.8825</v>
      </c>
      <c r="AB114" s="15">
        <v>34344.7114</v>
      </c>
      <c r="AC114" s="15">
        <v>33658.156300000002</v>
      </c>
      <c r="AD114" s="15">
        <v>32395.233700000001</v>
      </c>
      <c r="AE114" s="15">
        <v>32039.242600000001</v>
      </c>
      <c r="AF114" s="15">
        <v>30209.519100000001</v>
      </c>
      <c r="AG114" s="15">
        <v>31121.377100000002</v>
      </c>
      <c r="AH114" s="15">
        <v>33499.792999999998</v>
      </c>
      <c r="AI114" s="15">
        <v>35036.027000000002</v>
      </c>
      <c r="AJ114" s="15">
        <v>33335.736900000004</v>
      </c>
      <c r="AK114" s="15">
        <v>32718.868900000001</v>
      </c>
      <c r="AL114" s="15">
        <v>32144.14</v>
      </c>
      <c r="AM114" s="15">
        <v>28885.6702</v>
      </c>
      <c r="AN114" s="15">
        <v>28361.987499999999</v>
      </c>
      <c r="AO114" s="15">
        <v>32903.790399999998</v>
      </c>
      <c r="AP114" s="15">
        <v>34926.986900000004</v>
      </c>
      <c r="AQ114" s="15">
        <v>35505.600599999998</v>
      </c>
      <c r="AR114" s="15">
        <v>35759.390700000004</v>
      </c>
      <c r="AS114" s="15">
        <v>32507.554700000001</v>
      </c>
      <c r="AT114" s="15">
        <v>33262.781799999997</v>
      </c>
      <c r="AU114" s="15">
        <v>32595.940600000002</v>
      </c>
      <c r="AV114" s="15">
        <v>31227.163400000001</v>
      </c>
      <c r="AW114" s="15">
        <v>27163.5432</v>
      </c>
      <c r="AX114" s="15">
        <v>29276.001499999998</v>
      </c>
      <c r="AY114" s="15">
        <v>27756.645700000001</v>
      </c>
      <c r="AZ114" s="15">
        <v>28418.816599999998</v>
      </c>
      <c r="BA114" s="15">
        <v>30069.145799999998</v>
      </c>
      <c r="BB114" s="15">
        <v>27913.623800000001</v>
      </c>
      <c r="BC114" s="15">
        <v>27763.1885</v>
      </c>
      <c r="BD114" s="15">
        <v>27566.638599999998</v>
      </c>
      <c r="BE114" s="15">
        <v>24807.717000000001</v>
      </c>
      <c r="BF114" s="15">
        <v>26084.318200000002</v>
      </c>
      <c r="BG114" s="15">
        <v>24799.0039</v>
      </c>
      <c r="BH114" s="15">
        <v>24928.9264</v>
      </c>
      <c r="BI114" s="15">
        <v>25633.395400000001</v>
      </c>
      <c r="BJ114" s="15">
        <v>23343.646100000002</v>
      </c>
      <c r="BK114" s="15">
        <v>21762.442500000001</v>
      </c>
      <c r="BL114" s="15">
        <v>11733.749299999999</v>
      </c>
      <c r="BM114" s="15">
        <v>16509.386200000001</v>
      </c>
      <c r="BN114" s="15">
        <v>15789.991</v>
      </c>
      <c r="BO114" s="15">
        <v>16032.2363</v>
      </c>
      <c r="BP114" s="15">
        <v>15378.907999999999</v>
      </c>
      <c r="BQ114" s="15">
        <v>15789.991</v>
      </c>
      <c r="BR114" s="15">
        <v>11701.183499999999</v>
      </c>
      <c r="BS114" s="15">
        <v>13007.840099999999</v>
      </c>
      <c r="BT114" s="15">
        <v>16502.0455</v>
      </c>
      <c r="BU114" s="15">
        <v>17735.294399999999</v>
      </c>
      <c r="BV114" s="15">
        <v>17860.0874</v>
      </c>
      <c r="BW114" s="15">
        <v>20473.400699999998</v>
      </c>
      <c r="BX114" s="15">
        <v>22345.296399999999</v>
      </c>
      <c r="BY114" s="15">
        <v>26059.7248</v>
      </c>
      <c r="BZ114" s="15">
        <v>29810.857</v>
      </c>
      <c r="CA114" s="15">
        <v>27208.07</v>
      </c>
      <c r="CB114" s="15">
        <v>24082.487300000001</v>
      </c>
      <c r="CC114" s="15">
        <v>23426.0687</v>
      </c>
      <c r="CD114" s="15">
        <v>27964.973000000002</v>
      </c>
      <c r="CE114" s="15">
        <v>29271.3557</v>
      </c>
      <c r="CF114" s="15">
        <v>29501.893800000002</v>
      </c>
      <c r="CG114" s="15">
        <v>31280.5082</v>
      </c>
      <c r="CH114" s="15">
        <v>35266.933700000001</v>
      </c>
      <c r="CI114" s="15">
        <v>38067.585899999998</v>
      </c>
      <c r="CJ114" s="15">
        <v>40483.1947</v>
      </c>
      <c r="CK114" s="15">
        <v>43280.215400000001</v>
      </c>
      <c r="CL114" s="15">
        <v>46585.785400000001</v>
      </c>
      <c r="CM114" s="15">
        <v>38633.510699999999</v>
      </c>
      <c r="CN114" s="15">
        <v>39072.817300000002</v>
      </c>
      <c r="CO114" s="15">
        <v>40832.520199999999</v>
      </c>
      <c r="CP114" s="15">
        <v>37173.432000000001</v>
      </c>
      <c r="CQ114" s="15">
        <v>45319.419000000002</v>
      </c>
      <c r="CR114" s="15">
        <v>46288.586799999997</v>
      </c>
      <c r="CS114" s="15">
        <v>38524.871800000001</v>
      </c>
      <c r="CT114" s="15">
        <v>42479.585700000003</v>
      </c>
      <c r="CU114" s="15">
        <v>39424.466899999999</v>
      </c>
      <c r="CV114" s="15">
        <v>40148.816299999999</v>
      </c>
      <c r="CW114" s="15">
        <v>40341.5867</v>
      </c>
      <c r="CX114" s="15">
        <v>35995.4905</v>
      </c>
      <c r="CY114" s="15">
        <v>39593.871200000001</v>
      </c>
      <c r="CZ114" s="15">
        <v>41498.2091</v>
      </c>
      <c r="DA114" s="15">
        <v>44646.807399999998</v>
      </c>
      <c r="DB114" s="15">
        <v>48183.632799999999</v>
      </c>
      <c r="DC114" s="15">
        <v>44783.702299999997</v>
      </c>
      <c r="DD114" s="15">
        <v>42425.551599999999</v>
      </c>
      <c r="DE114" s="15">
        <v>40444.961900000002</v>
      </c>
      <c r="DF114" s="15">
        <v>41554.144099999998</v>
      </c>
      <c r="DG114" s="15">
        <v>45503.261299999998</v>
      </c>
      <c r="DH114" s="15">
        <v>50063.232499999998</v>
      </c>
      <c r="DI114" s="15">
        <v>50716.953399999999</v>
      </c>
      <c r="DJ114" s="15">
        <v>51601.0841</v>
      </c>
      <c r="DK114" s="15">
        <v>49982.857000000004</v>
      </c>
      <c r="DL114" s="15">
        <v>52999.618199999997</v>
      </c>
      <c r="DM114" s="15">
        <v>54131.764999999999</v>
      </c>
      <c r="DN114" s="15">
        <v>50281.1</v>
      </c>
      <c r="DO114" s="15">
        <v>54381.5239</v>
      </c>
      <c r="DP114" s="15">
        <v>53697.000999999997</v>
      </c>
      <c r="DQ114" s="15">
        <v>45408.6855</v>
      </c>
    </row>
    <row r="115" spans="1:121" hidden="1" x14ac:dyDescent="0.3">
      <c r="A115" t="s">
        <v>557</v>
      </c>
      <c r="B115" s="15">
        <v>613.83000000000004</v>
      </c>
      <c r="C115" s="15">
        <v>624.04179999999997</v>
      </c>
      <c r="D115" s="15">
        <v>345.1893</v>
      </c>
      <c r="E115" s="15">
        <v>378.06389999999999</v>
      </c>
      <c r="F115" s="15">
        <v>368.39249999999998</v>
      </c>
      <c r="G115" s="15">
        <v>483.57010000000002</v>
      </c>
      <c r="H115" s="15">
        <v>496.75839999999999</v>
      </c>
      <c r="I115" s="15">
        <v>527.53110000000004</v>
      </c>
      <c r="J115" s="15">
        <v>484.44940000000003</v>
      </c>
      <c r="K115" s="15">
        <v>508.18830000000003</v>
      </c>
      <c r="L115" s="15">
        <v>493.24160000000001</v>
      </c>
      <c r="M115" s="15">
        <v>476.53640000000001</v>
      </c>
      <c r="N115" s="15">
        <v>530.16869999999994</v>
      </c>
      <c r="O115" s="15">
        <v>749.09410000000003</v>
      </c>
      <c r="P115" s="15">
        <v>790.41740000000004</v>
      </c>
      <c r="Q115" s="15">
        <v>760.524</v>
      </c>
      <c r="R115" s="15">
        <v>794.81349999999998</v>
      </c>
      <c r="S115" s="15">
        <v>742.06039999999996</v>
      </c>
      <c r="T115" s="15">
        <v>489.72469999999998</v>
      </c>
      <c r="U115" s="15">
        <v>407.95740000000001</v>
      </c>
      <c r="V115" s="15">
        <v>382.46</v>
      </c>
      <c r="W115" s="15">
        <v>782.58190000000002</v>
      </c>
      <c r="X115" s="15">
        <v>1011.79</v>
      </c>
      <c r="Y115" s="15">
        <v>1022.4318</v>
      </c>
      <c r="Z115" s="15">
        <v>1142.7661000000001</v>
      </c>
      <c r="AA115" s="15">
        <v>947.93920000000003</v>
      </c>
      <c r="AB115" s="15">
        <v>954.48800000000006</v>
      </c>
      <c r="AC115" s="15">
        <v>926.65560000000005</v>
      </c>
      <c r="AD115" s="15">
        <v>740.01469999999995</v>
      </c>
      <c r="AE115" s="15">
        <v>756.38670000000002</v>
      </c>
      <c r="AF115" s="15">
        <v>731.82870000000003</v>
      </c>
      <c r="AG115" s="15">
        <v>947.12059999999997</v>
      </c>
      <c r="AH115" s="15">
        <v>914.00379999999996</v>
      </c>
      <c r="AI115" s="15">
        <v>743.0104</v>
      </c>
      <c r="AJ115" s="15">
        <v>696.62130000000002</v>
      </c>
      <c r="AK115" s="15">
        <v>248.54839999999999</v>
      </c>
      <c r="AL115" s="15">
        <v>337.09379999999999</v>
      </c>
      <c r="AM115" s="15">
        <v>320.0061</v>
      </c>
      <c r="AN115" s="15">
        <v>380.58980000000003</v>
      </c>
      <c r="AO115" s="15">
        <v>400.78429999999997</v>
      </c>
      <c r="AP115" s="15">
        <v>420.97890000000001</v>
      </c>
      <c r="AQ115" s="15">
        <v>372.82260000000002</v>
      </c>
      <c r="AR115" s="15">
        <v>313.79239999999999</v>
      </c>
      <c r="AS115" s="15">
        <v>416.3186</v>
      </c>
      <c r="AT115" s="15">
        <v>436.51310000000001</v>
      </c>
      <c r="AU115" s="15">
        <v>472.24200000000002</v>
      </c>
      <c r="AV115" s="15">
        <v>622.92449999999997</v>
      </c>
      <c r="AW115" s="15">
        <v>646.32989999999995</v>
      </c>
      <c r="AX115" s="15">
        <v>671.18870000000004</v>
      </c>
      <c r="AY115" s="15">
        <v>804.80499999999995</v>
      </c>
      <c r="AZ115" s="15">
        <v>893.3646</v>
      </c>
      <c r="BA115" s="15">
        <v>941.52859999999998</v>
      </c>
      <c r="BB115" s="15">
        <v>856.07629999999995</v>
      </c>
      <c r="BC115" s="15">
        <v>1002.122</v>
      </c>
      <c r="BD115" s="15">
        <v>1086.0206000000001</v>
      </c>
      <c r="BE115" s="15">
        <v>981.92420000000004</v>
      </c>
      <c r="BF115" s="15">
        <v>1098.4503</v>
      </c>
      <c r="BG115" s="15">
        <v>1278.5109</v>
      </c>
      <c r="BH115" s="15">
        <v>1393.595</v>
      </c>
      <c r="BI115" s="15">
        <v>1810.3369</v>
      </c>
      <c r="BJ115" s="15">
        <v>1855.3723</v>
      </c>
      <c r="BK115" s="15">
        <v>2036.5315000000001</v>
      </c>
      <c r="BL115" s="15">
        <v>1855.3723</v>
      </c>
      <c r="BM115" s="15">
        <v>2233.3793999999998</v>
      </c>
      <c r="BN115" s="15">
        <v>1802.1524999999999</v>
      </c>
      <c r="BO115" s="15">
        <v>1517.8221000000001</v>
      </c>
      <c r="BP115" s="15">
        <v>1875.752</v>
      </c>
      <c r="BQ115" s="15">
        <v>2121.4355999999998</v>
      </c>
      <c r="BR115" s="15">
        <v>2119.0626000000002</v>
      </c>
      <c r="BS115" s="15">
        <v>1963.4818</v>
      </c>
      <c r="BT115" s="15">
        <v>1840.4519</v>
      </c>
      <c r="BU115" s="15">
        <v>1734.8632</v>
      </c>
      <c r="BV115" s="15">
        <v>1747.2854</v>
      </c>
      <c r="BW115" s="15">
        <v>1504.4382000000001</v>
      </c>
      <c r="BX115" s="15">
        <v>1429.348</v>
      </c>
      <c r="BY115" s="15">
        <v>1610.3340000000001</v>
      </c>
      <c r="BZ115" s="15">
        <v>1649.8230000000001</v>
      </c>
      <c r="CA115" s="15">
        <v>1683.6789000000001</v>
      </c>
      <c r="CB115" s="15">
        <v>1871.9518</v>
      </c>
      <c r="CC115" s="15">
        <v>2045.5703000000001</v>
      </c>
      <c r="CD115" s="15">
        <v>2022.1053999999999</v>
      </c>
      <c r="CE115" s="15">
        <v>1887.1021000000001</v>
      </c>
      <c r="CF115" s="15">
        <v>1814.7166</v>
      </c>
      <c r="CG115" s="15">
        <v>2020.4247</v>
      </c>
      <c r="CH115" s="15">
        <v>2134.9575</v>
      </c>
      <c r="CI115" s="15">
        <v>2279.0131999999999</v>
      </c>
      <c r="CJ115" s="15">
        <v>2251.2240000000002</v>
      </c>
      <c r="CK115" s="15">
        <v>2455.5758999999998</v>
      </c>
      <c r="CL115" s="15">
        <v>2499.9049</v>
      </c>
      <c r="CM115" s="15">
        <v>1939.9308000000001</v>
      </c>
      <c r="CN115" s="15">
        <v>1912.6964</v>
      </c>
      <c r="CO115" s="15">
        <v>1908.2824000000001</v>
      </c>
      <c r="CP115" s="15">
        <v>2015.2282</v>
      </c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</row>
    <row r="116" spans="1:121" x14ac:dyDescent="0.3">
      <c r="A116" t="s">
        <v>558</v>
      </c>
      <c r="B116" s="15">
        <v>527.23</v>
      </c>
      <c r="C116" s="15">
        <v>583.47280000000001</v>
      </c>
      <c r="D116" s="15">
        <v>646.74099999999999</v>
      </c>
      <c r="E116" s="15">
        <v>905.48119999999994</v>
      </c>
      <c r="F116" s="15">
        <v>936.72280000000001</v>
      </c>
      <c r="G116" s="15">
        <v>702.5421</v>
      </c>
      <c r="H116" s="15">
        <v>554.22760000000005</v>
      </c>
      <c r="I116" s="15">
        <v>623.16780000000006</v>
      </c>
      <c r="J116" s="15">
        <v>506.32389999999998</v>
      </c>
      <c r="K116" s="15">
        <v>545.27179999999998</v>
      </c>
      <c r="L116" s="15">
        <v>514.11350000000004</v>
      </c>
      <c r="M116" s="15">
        <v>475.16550000000001</v>
      </c>
      <c r="N116" s="15">
        <v>529.69269999999995</v>
      </c>
      <c r="O116" s="15">
        <v>534.30349999999999</v>
      </c>
      <c r="P116" s="15">
        <v>654.32619999999997</v>
      </c>
      <c r="Q116" s="15">
        <v>810.1182</v>
      </c>
      <c r="R116" s="15">
        <v>747.80139999999994</v>
      </c>
      <c r="S116" s="15">
        <v>786.74940000000004</v>
      </c>
      <c r="T116" s="15">
        <v>1113.9124999999999</v>
      </c>
      <c r="U116" s="15">
        <v>1448.8652</v>
      </c>
      <c r="V116" s="15">
        <v>1776.0282999999999</v>
      </c>
      <c r="W116" s="15">
        <v>1628.3656000000001</v>
      </c>
      <c r="X116" s="15">
        <v>1838.7286999999999</v>
      </c>
      <c r="Y116" s="15">
        <v>1985.2272</v>
      </c>
      <c r="Z116" s="15">
        <v>3102.8944999999999</v>
      </c>
      <c r="AA116" s="15">
        <v>3009.1042000000002</v>
      </c>
      <c r="AB116" s="15">
        <v>3642.8588</v>
      </c>
      <c r="AC116" s="15">
        <v>3761.2683000000002</v>
      </c>
      <c r="AD116" s="15">
        <v>3034.6206000000002</v>
      </c>
      <c r="AE116" s="15">
        <v>3279.1677</v>
      </c>
      <c r="AF116" s="15">
        <v>3868.9459999999999</v>
      </c>
      <c r="AG116" s="15">
        <v>3562.3179</v>
      </c>
      <c r="AH116" s="15">
        <v>3124.2102</v>
      </c>
      <c r="AI116" s="15">
        <v>3676.3474000000001</v>
      </c>
      <c r="AJ116" s="15">
        <v>3471.6685000000002</v>
      </c>
      <c r="AK116" s="15">
        <v>3338.2518</v>
      </c>
      <c r="AL116" s="15">
        <v>2782.1628000000001</v>
      </c>
      <c r="AM116" s="15">
        <v>2552.9506000000001</v>
      </c>
      <c r="AN116" s="15">
        <v>2149.8530999999998</v>
      </c>
      <c r="AO116" s="15">
        <v>2097.0457000000001</v>
      </c>
      <c r="AP116" s="15">
        <v>2587.7076000000002</v>
      </c>
      <c r="AQ116" s="15">
        <v>2136.6392999999998</v>
      </c>
      <c r="AR116" s="15">
        <v>2049.8501000000001</v>
      </c>
      <c r="AS116" s="15">
        <v>1836.3041000000001</v>
      </c>
      <c r="AT116" s="15">
        <v>2777.9486999999999</v>
      </c>
      <c r="AU116" s="15">
        <v>2505.2975999999999</v>
      </c>
      <c r="AV116" s="15">
        <v>2678.1116000000002</v>
      </c>
      <c r="AW116" s="15">
        <v>2395.1412999999998</v>
      </c>
      <c r="AX116" s="15">
        <v>2882.8296</v>
      </c>
      <c r="AY116" s="15">
        <v>3491.9211</v>
      </c>
      <c r="AZ116" s="15">
        <v>3255.8645000000001</v>
      </c>
      <c r="BA116" s="15">
        <v>3316.9119999999998</v>
      </c>
      <c r="BB116" s="15">
        <v>3319.2132999999999</v>
      </c>
      <c r="BC116" s="15">
        <v>4238.9821000000002</v>
      </c>
      <c r="BD116" s="15">
        <v>4221.5418</v>
      </c>
      <c r="BE116" s="15">
        <v>3797.5689000000002</v>
      </c>
      <c r="BF116" s="15">
        <v>4099.3918999999996</v>
      </c>
      <c r="BG116" s="15">
        <v>3896.8056999999999</v>
      </c>
      <c r="BH116" s="15">
        <v>4182.8096999999998</v>
      </c>
      <c r="BI116" s="15">
        <v>5065.2932000000001</v>
      </c>
      <c r="BJ116" s="15">
        <v>4090.6941000000002</v>
      </c>
      <c r="BK116" s="15">
        <v>3745.9484000000002</v>
      </c>
      <c r="BL116" s="15">
        <v>2802.0423999999998</v>
      </c>
      <c r="BM116" s="15">
        <v>3498.2411000000002</v>
      </c>
      <c r="BN116" s="15">
        <v>3657.0347000000002</v>
      </c>
      <c r="BO116" s="15">
        <v>4619.4414999999999</v>
      </c>
      <c r="BP116" s="15">
        <v>5663.3153000000002</v>
      </c>
      <c r="BQ116" s="15">
        <v>6190.8707000000004</v>
      </c>
      <c r="BR116" s="15">
        <v>5826.6059999999998</v>
      </c>
      <c r="BS116" s="15">
        <v>6308.1436999999996</v>
      </c>
      <c r="BT116" s="15">
        <v>7319.3728000000001</v>
      </c>
      <c r="BU116" s="15">
        <v>8258.3713000000007</v>
      </c>
      <c r="BV116" s="15">
        <v>7355.4880999999996</v>
      </c>
      <c r="BW116" s="15">
        <v>9475.1985000000004</v>
      </c>
      <c r="BX116" s="15">
        <v>7815.3819999999996</v>
      </c>
      <c r="BY116" s="15">
        <v>10472.853499999999</v>
      </c>
      <c r="BZ116" s="15">
        <v>10739.408799999999</v>
      </c>
      <c r="CA116" s="15">
        <v>10816.009400000001</v>
      </c>
      <c r="CB116" s="15">
        <v>11191.7996</v>
      </c>
      <c r="CC116" s="15">
        <v>12303.7279</v>
      </c>
      <c r="CD116" s="15">
        <v>9789.8030999999992</v>
      </c>
      <c r="CE116" s="15">
        <v>11736.7052</v>
      </c>
      <c r="CF116" s="15">
        <v>12256.4563</v>
      </c>
      <c r="CG116" s="15">
        <v>12482.972400000001</v>
      </c>
      <c r="CH116" s="15">
        <v>13173.2562</v>
      </c>
      <c r="CI116" s="15">
        <v>15648.7423</v>
      </c>
      <c r="CJ116" s="15">
        <v>14115.3968</v>
      </c>
      <c r="CK116" s="15">
        <v>12476.228800000001</v>
      </c>
      <c r="CL116" s="15">
        <v>11677.9833</v>
      </c>
      <c r="CM116" s="15">
        <v>8976.5411000000004</v>
      </c>
      <c r="CN116" s="15">
        <v>9731.1206999999995</v>
      </c>
      <c r="CO116" s="15">
        <v>10232.6777</v>
      </c>
      <c r="CP116" s="15">
        <v>10792.2186</v>
      </c>
      <c r="CQ116" s="15">
        <v>11472.066999999999</v>
      </c>
      <c r="CR116" s="15">
        <v>14616.2631</v>
      </c>
      <c r="CS116" s="15">
        <v>12990.566500000001</v>
      </c>
      <c r="CT116" s="15">
        <v>15209.432199999999</v>
      </c>
      <c r="CU116" s="15">
        <v>13901.162899999999</v>
      </c>
      <c r="CV116" s="15">
        <v>14864.688700000001</v>
      </c>
      <c r="CW116" s="15">
        <v>14309.0728</v>
      </c>
      <c r="CX116" s="15">
        <v>12104.8667</v>
      </c>
      <c r="CY116" s="15">
        <v>14736.5744</v>
      </c>
      <c r="CZ116" s="15">
        <v>17035.568800000001</v>
      </c>
      <c r="DA116" s="15">
        <v>14648.9166</v>
      </c>
      <c r="DB116" s="15">
        <v>14207.361500000001</v>
      </c>
      <c r="DC116" s="15">
        <v>12474.161</v>
      </c>
      <c r="DD116" s="15">
        <v>14341.6235</v>
      </c>
      <c r="DE116" s="15">
        <v>16313.151900000001</v>
      </c>
      <c r="DF116" s="15">
        <v>17902.2392</v>
      </c>
      <c r="DG116" s="15">
        <v>18316.127899999999</v>
      </c>
      <c r="DH116" s="15">
        <v>20515.465800000002</v>
      </c>
      <c r="DI116" s="15">
        <v>23488.5867</v>
      </c>
      <c r="DJ116" s="15">
        <v>24911.475900000001</v>
      </c>
      <c r="DK116" s="15">
        <v>22667.334999999999</v>
      </c>
      <c r="DL116" s="15">
        <v>24276.7428</v>
      </c>
      <c r="DM116" s="15">
        <v>24250.022199999999</v>
      </c>
      <c r="DN116" s="15">
        <v>27180.308000000001</v>
      </c>
      <c r="DO116" s="15">
        <v>24938.0344</v>
      </c>
      <c r="DP116" s="15">
        <v>25464.8943</v>
      </c>
      <c r="DQ116" s="15">
        <v>23055.236499999999</v>
      </c>
    </row>
    <row r="117" spans="1:121" hidden="1" x14ac:dyDescent="0.3">
      <c r="A117" t="s">
        <v>559</v>
      </c>
      <c r="B117" s="15">
        <v>691.52</v>
      </c>
      <c r="C117" s="15">
        <v>709.98760000000004</v>
      </c>
      <c r="D117" s="15">
        <v>749.93380000000002</v>
      </c>
      <c r="E117" s="15">
        <v>746.91899999999998</v>
      </c>
      <c r="F117" s="15">
        <v>803.82349999999997</v>
      </c>
      <c r="G117" s="15">
        <v>843.11429999999996</v>
      </c>
      <c r="H117" s="15">
        <v>784.99450000000002</v>
      </c>
      <c r="I117" s="15">
        <v>778.78859999999997</v>
      </c>
      <c r="J117" s="15">
        <v>869.5213</v>
      </c>
      <c r="K117" s="15">
        <v>869.99459999999999</v>
      </c>
      <c r="L117" s="15">
        <v>947.37519999999995</v>
      </c>
      <c r="M117" s="15">
        <v>1012.0245</v>
      </c>
      <c r="N117" s="15">
        <v>942.25009999999997</v>
      </c>
      <c r="O117" s="15">
        <v>986.41210000000001</v>
      </c>
      <c r="P117" s="15">
        <v>1015.241</v>
      </c>
      <c r="Q117" s="15">
        <v>862.53599999999994</v>
      </c>
      <c r="R117" s="15">
        <v>828.26300000000003</v>
      </c>
      <c r="S117" s="15">
        <v>812.26900000000001</v>
      </c>
      <c r="T117" s="15">
        <v>798.94060000000002</v>
      </c>
      <c r="U117" s="15">
        <v>748.5652</v>
      </c>
      <c r="V117" s="15">
        <v>721.3655</v>
      </c>
      <c r="W117" s="15">
        <v>689.69150000000002</v>
      </c>
      <c r="X117" s="15">
        <v>716.89599999999996</v>
      </c>
      <c r="Y117" s="15">
        <v>770.53869999999995</v>
      </c>
      <c r="Z117" s="15">
        <v>790.07989999999995</v>
      </c>
      <c r="AA117" s="15">
        <v>932.92529999999999</v>
      </c>
      <c r="AB117" s="15">
        <v>905.48400000000004</v>
      </c>
      <c r="AC117" s="15">
        <v>924.55089999999996</v>
      </c>
      <c r="AD117" s="15">
        <v>1011.3249</v>
      </c>
      <c r="AE117" s="15">
        <v>1001.986</v>
      </c>
      <c r="AF117" s="15">
        <v>1035.5727999999999</v>
      </c>
      <c r="AG117" s="15">
        <v>1012.7057</v>
      </c>
      <c r="AH117" s="15">
        <v>1010.7944</v>
      </c>
      <c r="AI117" s="15">
        <v>1235.8081</v>
      </c>
      <c r="AJ117" s="15">
        <v>1304.1369</v>
      </c>
      <c r="AK117" s="15">
        <v>1410.6567</v>
      </c>
      <c r="AL117" s="15">
        <v>1529.1280999999999</v>
      </c>
      <c r="AM117" s="15">
        <v>1500.7669000000001</v>
      </c>
      <c r="AN117" s="15">
        <v>1679.2505000000001</v>
      </c>
      <c r="AO117" s="15">
        <v>1535.0644</v>
      </c>
      <c r="AP117" s="15">
        <v>1433.7384</v>
      </c>
      <c r="AQ117" s="15">
        <v>1439.7156</v>
      </c>
      <c r="AR117" s="15">
        <v>1428.5581</v>
      </c>
      <c r="AS117" s="15">
        <v>1379.7374</v>
      </c>
      <c r="AT117" s="15">
        <v>1466.2699</v>
      </c>
      <c r="AU117" s="15">
        <v>1542.5349000000001</v>
      </c>
      <c r="AV117" s="15">
        <v>1498.6712</v>
      </c>
      <c r="AW117" s="15">
        <v>1354.0519999999999</v>
      </c>
      <c r="AX117" s="15">
        <v>1404.3448000000001</v>
      </c>
      <c r="AY117" s="15">
        <v>1413.9828</v>
      </c>
      <c r="AZ117" s="15">
        <v>1460.7366999999999</v>
      </c>
      <c r="BA117" s="15">
        <v>1536.9594999999999</v>
      </c>
      <c r="BB117" s="15">
        <v>1613.1823999999999</v>
      </c>
      <c r="BC117" s="15">
        <v>1620.818</v>
      </c>
      <c r="BD117" s="15">
        <v>1432.8300999999999</v>
      </c>
      <c r="BE117" s="15">
        <v>1328.5393999999999</v>
      </c>
      <c r="BF117" s="15">
        <v>1409.4246000000001</v>
      </c>
      <c r="BG117" s="15">
        <v>1306.6220000000001</v>
      </c>
      <c r="BH117" s="15">
        <v>1390.5274999999999</v>
      </c>
      <c r="BI117" s="15">
        <v>1448.7864</v>
      </c>
      <c r="BJ117" s="15">
        <v>1540.2734</v>
      </c>
      <c r="BK117" s="15">
        <v>1526.3154</v>
      </c>
      <c r="BL117" s="15">
        <v>1396.5871999999999</v>
      </c>
      <c r="BM117" s="15">
        <v>1389.0853999999999</v>
      </c>
      <c r="BN117" s="15">
        <v>1380.5060000000001</v>
      </c>
      <c r="BO117" s="15">
        <v>1462.6195</v>
      </c>
      <c r="BP117" s="15">
        <v>1545.6041</v>
      </c>
      <c r="BQ117" s="15">
        <v>1396.3297</v>
      </c>
      <c r="BR117" s="15">
        <v>1402.6384</v>
      </c>
      <c r="BS117" s="15">
        <v>1401.6057000000001</v>
      </c>
      <c r="BT117" s="15">
        <v>1278.1360999999999</v>
      </c>
      <c r="BU117" s="15">
        <v>1257.8273999999999</v>
      </c>
      <c r="BV117" s="15">
        <v>1276.8588</v>
      </c>
      <c r="BW117" s="15">
        <v>1082.3616999999999</v>
      </c>
      <c r="BX117" s="15">
        <v>1024.5056999999999</v>
      </c>
      <c r="BY117" s="15">
        <v>958.16179999999997</v>
      </c>
      <c r="BZ117" s="15">
        <v>1262.6151</v>
      </c>
      <c r="CA117" s="15">
        <v>1328.3910000000001</v>
      </c>
      <c r="CB117" s="15">
        <v>1283.5254</v>
      </c>
      <c r="CC117" s="15">
        <v>1279.9105</v>
      </c>
      <c r="CD117" s="15">
        <v>1104.6427000000001</v>
      </c>
      <c r="CE117" s="15">
        <v>1083.5110999999999</v>
      </c>
      <c r="CF117" s="15">
        <v>1108.5268000000001</v>
      </c>
      <c r="CG117" s="15">
        <v>1202.6400000000001</v>
      </c>
      <c r="CH117" s="15">
        <v>1355.1887999999999</v>
      </c>
      <c r="CI117" s="15">
        <v>1291.2085</v>
      </c>
      <c r="CJ117" s="15">
        <v>1460.4403</v>
      </c>
      <c r="CK117" s="15">
        <v>1384.3823</v>
      </c>
      <c r="CL117" s="15">
        <v>1514.3357000000001</v>
      </c>
      <c r="CM117" s="15">
        <v>1537.9395</v>
      </c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</row>
    <row r="118" spans="1:121" x14ac:dyDescent="0.3">
      <c r="A118" t="s">
        <v>560</v>
      </c>
      <c r="B118" s="15">
        <v>4933.12</v>
      </c>
      <c r="C118" s="15">
        <v>4028.9407999999999</v>
      </c>
      <c r="D118" s="15">
        <v>3232.3051999999998</v>
      </c>
      <c r="E118" s="15">
        <v>3346.9351999999999</v>
      </c>
      <c r="F118" s="15">
        <v>3369.8593999999998</v>
      </c>
      <c r="G118" s="15">
        <v>3335.4731000000002</v>
      </c>
      <c r="H118" s="15">
        <v>2751.0720999999999</v>
      </c>
      <c r="I118" s="15">
        <v>2693.7581</v>
      </c>
      <c r="J118" s="15">
        <v>2659.6163000000001</v>
      </c>
      <c r="K118" s="15">
        <v>3015.0751</v>
      </c>
      <c r="L118" s="15">
        <v>2992.2599</v>
      </c>
      <c r="M118" s="15">
        <v>2877.768</v>
      </c>
      <c r="N118" s="15">
        <v>2648.5077999999999</v>
      </c>
      <c r="O118" s="15">
        <v>4540.299</v>
      </c>
      <c r="P118" s="15">
        <v>5511.3867</v>
      </c>
      <c r="Q118" s="15">
        <v>8895.5863000000008</v>
      </c>
      <c r="R118" s="15">
        <v>6992.2157999999999</v>
      </c>
      <c r="S118" s="15">
        <v>7888.36</v>
      </c>
      <c r="T118" s="15">
        <v>8399.4151000000002</v>
      </c>
      <c r="U118" s="15">
        <v>6522.3927999999996</v>
      </c>
      <c r="V118" s="15">
        <v>6883.3648999999996</v>
      </c>
      <c r="W118" s="15">
        <v>6461.3352000000004</v>
      </c>
      <c r="X118" s="15">
        <v>5527.8411999999998</v>
      </c>
      <c r="Y118" s="15">
        <v>5216.7321000000002</v>
      </c>
      <c r="Z118" s="15">
        <v>6312.4018999999998</v>
      </c>
      <c r="AA118" s="15">
        <v>5826.8325000000004</v>
      </c>
      <c r="AB118" s="15">
        <v>5847.2557999999999</v>
      </c>
      <c r="AC118" s="15">
        <v>5922.0608000000002</v>
      </c>
      <c r="AD118" s="15">
        <v>7281.2245999999996</v>
      </c>
      <c r="AE118" s="15">
        <v>6571.0536000000002</v>
      </c>
      <c r="AF118" s="15">
        <v>6409.5475999999999</v>
      </c>
      <c r="AG118" s="15">
        <v>7095.3941000000004</v>
      </c>
      <c r="AH118" s="15">
        <v>6596.5965999999999</v>
      </c>
      <c r="AI118" s="15">
        <v>6359.6678000000002</v>
      </c>
      <c r="AJ118" s="15">
        <v>6721.2960000000003</v>
      </c>
      <c r="AK118" s="15">
        <v>6758.7614000000003</v>
      </c>
      <c r="AL118" s="15">
        <v>6659.0010000000002</v>
      </c>
      <c r="AM118" s="15">
        <v>5748.8288000000002</v>
      </c>
      <c r="AN118" s="15">
        <v>6347.4053000000004</v>
      </c>
      <c r="AO118" s="15">
        <v>6212.2109</v>
      </c>
      <c r="AP118" s="15">
        <v>5849.7277999999997</v>
      </c>
      <c r="AQ118" s="15">
        <v>6188.4175999999998</v>
      </c>
      <c r="AR118" s="15">
        <v>5876.0754999999999</v>
      </c>
      <c r="AS118" s="15">
        <v>4875.8923999999997</v>
      </c>
      <c r="AT118" s="15">
        <v>4400.8054000000002</v>
      </c>
      <c r="AU118" s="15">
        <v>4275.7825999999995</v>
      </c>
      <c r="AV118" s="15">
        <v>4500.8238000000001</v>
      </c>
      <c r="AW118" s="15">
        <v>5501.0068000000001</v>
      </c>
      <c r="AX118" s="15">
        <v>5488.5045</v>
      </c>
      <c r="AY118" s="15">
        <v>5488.8651</v>
      </c>
      <c r="AZ118" s="15">
        <v>5760.2213000000002</v>
      </c>
      <c r="BA118" s="15">
        <v>5334.4789000000001</v>
      </c>
      <c r="BB118" s="15">
        <v>5535.1369000000004</v>
      </c>
      <c r="BC118" s="15">
        <v>6336.6046999999999</v>
      </c>
      <c r="BD118" s="15">
        <v>6688.1817000000001</v>
      </c>
      <c r="BE118" s="15">
        <v>8291.8194000000003</v>
      </c>
      <c r="BF118" s="15">
        <v>7645.7183000000005</v>
      </c>
      <c r="BG118" s="15">
        <v>8021.7371999999996</v>
      </c>
      <c r="BH118" s="15">
        <v>7194.4956000000002</v>
      </c>
      <c r="BI118" s="15">
        <v>7720.9220999999998</v>
      </c>
      <c r="BJ118" s="15">
        <v>8412.768</v>
      </c>
      <c r="BK118" s="15">
        <v>8462.9186000000009</v>
      </c>
      <c r="BL118" s="15">
        <v>7103.0761000000002</v>
      </c>
      <c r="BM118" s="15">
        <v>11553.499100000001</v>
      </c>
      <c r="BN118" s="15">
        <v>11251.7755</v>
      </c>
      <c r="BO118" s="15">
        <v>12327.363499999999</v>
      </c>
      <c r="BP118" s="15">
        <v>15726.25</v>
      </c>
      <c r="BQ118" s="15">
        <v>14568.6677</v>
      </c>
      <c r="BR118" s="15">
        <v>14784.7474</v>
      </c>
      <c r="BS118" s="15">
        <v>13337.729600000001</v>
      </c>
      <c r="BT118" s="15">
        <v>11639.160599999999</v>
      </c>
      <c r="BU118" s="15">
        <v>11752.406499999999</v>
      </c>
      <c r="BV118" s="15">
        <v>11236.5085</v>
      </c>
      <c r="BW118" s="15">
        <v>9953.4652000000006</v>
      </c>
      <c r="BX118" s="15">
        <v>10553.0978</v>
      </c>
      <c r="BY118" s="15">
        <v>10908.2844</v>
      </c>
      <c r="BZ118" s="15">
        <v>12271.315000000001</v>
      </c>
      <c r="CA118" s="15">
        <v>9916.3816000000006</v>
      </c>
      <c r="CB118" s="15">
        <v>10309.996999999999</v>
      </c>
      <c r="CC118" s="15">
        <v>9578.0756000000001</v>
      </c>
      <c r="CD118" s="15">
        <v>8568.5287000000008</v>
      </c>
      <c r="CE118" s="15">
        <v>9371.9550999999992</v>
      </c>
      <c r="CF118" s="15">
        <v>9525.84</v>
      </c>
      <c r="CG118" s="15">
        <v>9199.6247000000003</v>
      </c>
      <c r="CH118" s="15">
        <v>8548.5661</v>
      </c>
      <c r="CI118" s="15">
        <v>7951.3119999999999</v>
      </c>
      <c r="CJ118" s="15">
        <v>9505.9485000000004</v>
      </c>
      <c r="CK118" s="15">
        <v>8405.1234000000004</v>
      </c>
      <c r="CL118" s="15">
        <v>7379.4962999999998</v>
      </c>
      <c r="CM118" s="15">
        <v>5966.4526999999998</v>
      </c>
      <c r="CN118" s="15">
        <v>5694</v>
      </c>
      <c r="CO118" s="15">
        <v>5603.1963999999998</v>
      </c>
      <c r="CP118" s="15">
        <v>6799.3383999999996</v>
      </c>
      <c r="CQ118" s="15">
        <v>6349.9094999999998</v>
      </c>
      <c r="CR118" s="15">
        <v>6983.2866999999997</v>
      </c>
      <c r="CS118" s="15">
        <v>6832.1713</v>
      </c>
      <c r="CT118" s="15">
        <v>7563.5074000000004</v>
      </c>
      <c r="CU118" s="15">
        <v>6167.6017000000002</v>
      </c>
      <c r="CV118" s="15">
        <v>7805.1788999999999</v>
      </c>
      <c r="CW118" s="15">
        <v>8384.2554</v>
      </c>
      <c r="CX118" s="15">
        <v>7856.4032999999999</v>
      </c>
      <c r="CY118" s="15">
        <v>7770.4739</v>
      </c>
      <c r="CZ118" s="15">
        <v>8065.1958999999997</v>
      </c>
      <c r="DA118" s="15">
        <v>8421.3359999999993</v>
      </c>
      <c r="DB118" s="15">
        <v>7599.0883999999996</v>
      </c>
      <c r="DC118" s="15">
        <v>8888.5434000000005</v>
      </c>
      <c r="DD118" s="15">
        <v>9821.5949000000001</v>
      </c>
      <c r="DE118" s="15">
        <v>9847.1218000000008</v>
      </c>
      <c r="DF118" s="15">
        <v>9098.2793999999994</v>
      </c>
      <c r="DG118" s="15">
        <v>8152.8441000000003</v>
      </c>
      <c r="DH118" s="15">
        <v>10203.3336</v>
      </c>
      <c r="DI118" s="15">
        <v>10903.2012</v>
      </c>
      <c r="DJ118" s="15">
        <v>13604.8385</v>
      </c>
      <c r="DK118" s="15">
        <v>13998.604300000001</v>
      </c>
      <c r="DL118" s="15">
        <v>15424.274299999999</v>
      </c>
      <c r="DM118" s="15">
        <v>14969.5347</v>
      </c>
      <c r="DN118" s="15">
        <v>15572.0406</v>
      </c>
      <c r="DO118" s="15">
        <v>17268.127100000002</v>
      </c>
      <c r="DP118" s="15">
        <v>16801.088800000001</v>
      </c>
      <c r="DQ118" s="15">
        <v>16408.604500000001</v>
      </c>
    </row>
    <row r="119" spans="1:121" x14ac:dyDescent="0.3">
      <c r="A119" t="s">
        <v>561</v>
      </c>
      <c r="B119" s="15">
        <v>799.68</v>
      </c>
      <c r="C119" s="15">
        <v>1034.5127</v>
      </c>
      <c r="D119" s="15">
        <v>990.2731</v>
      </c>
      <c r="E119" s="15">
        <v>1474.9259999999999</v>
      </c>
      <c r="F119" s="15">
        <v>1367.1977999999999</v>
      </c>
      <c r="G119" s="15">
        <v>1337.0971999999999</v>
      </c>
      <c r="H119" s="15">
        <v>1215.5977</v>
      </c>
      <c r="I119" s="15">
        <v>1062.1727000000001</v>
      </c>
      <c r="J119" s="15">
        <v>962.69939999999997</v>
      </c>
      <c r="K119" s="15">
        <v>810.96050000000002</v>
      </c>
      <c r="L119" s="15">
        <v>750.26490000000001</v>
      </c>
      <c r="M119" s="15">
        <v>714.85910000000001</v>
      </c>
      <c r="N119" s="15">
        <v>654.43320000000006</v>
      </c>
      <c r="O119" s="15">
        <v>605.51940000000002</v>
      </c>
      <c r="P119" s="15">
        <v>668.02269999999999</v>
      </c>
      <c r="Q119" s="15">
        <v>842.73410000000001</v>
      </c>
      <c r="R119" s="15">
        <v>820.09860000000003</v>
      </c>
      <c r="S119" s="15">
        <v>823.67790000000002</v>
      </c>
      <c r="T119" s="15">
        <v>776.71050000000002</v>
      </c>
      <c r="U119" s="15">
        <v>832.68910000000005</v>
      </c>
      <c r="V119" s="15">
        <v>1010.7483999999999</v>
      </c>
      <c r="W119" s="15">
        <v>1035.4281000000001</v>
      </c>
      <c r="X119" s="15">
        <v>1122.1379999999999</v>
      </c>
      <c r="Y119" s="15">
        <v>1188.876</v>
      </c>
      <c r="Z119" s="15">
        <v>1104.9749999999999</v>
      </c>
      <c r="AA119" s="15">
        <v>1052.2735</v>
      </c>
      <c r="AB119" s="15">
        <v>1173.7157</v>
      </c>
      <c r="AC119" s="15">
        <v>1181.3244999999999</v>
      </c>
      <c r="AD119" s="15">
        <v>1104.3092999999999</v>
      </c>
      <c r="AE119" s="15">
        <v>1105.0482</v>
      </c>
      <c r="AF119" s="15">
        <v>1177.3788999999999</v>
      </c>
      <c r="AG119" s="15">
        <v>1059.5063</v>
      </c>
      <c r="AH119" s="15">
        <v>1255.0648000000001</v>
      </c>
      <c r="AI119" s="15">
        <v>1262.9349</v>
      </c>
      <c r="AJ119" s="15">
        <v>1255.7896000000001</v>
      </c>
      <c r="AK119" s="15">
        <v>1285.1928</v>
      </c>
      <c r="AL119" s="15">
        <v>1348.5876000000001</v>
      </c>
      <c r="AM119" s="15">
        <v>1229.3522</v>
      </c>
      <c r="AN119" s="15">
        <v>1240.1676</v>
      </c>
      <c r="AO119" s="15">
        <v>1465.8643</v>
      </c>
      <c r="AP119" s="15">
        <v>1572.7692</v>
      </c>
      <c r="AQ119" s="15">
        <v>1639.0368000000001</v>
      </c>
      <c r="AR119" s="15">
        <v>1826.0693000000001</v>
      </c>
      <c r="AS119" s="15">
        <v>1684.7086999999999</v>
      </c>
      <c r="AT119" s="15">
        <v>1547.1851999999999</v>
      </c>
      <c r="AU119" s="15">
        <v>1118.6026999999999</v>
      </c>
      <c r="AV119" s="15">
        <v>805.86180000000002</v>
      </c>
      <c r="AW119" s="15">
        <v>853.69830000000002</v>
      </c>
      <c r="AX119" s="15">
        <v>829.85500000000002</v>
      </c>
      <c r="AY119" s="15">
        <v>966.05029999999999</v>
      </c>
      <c r="AZ119" s="15">
        <v>1013.8928</v>
      </c>
      <c r="BA119" s="15">
        <v>1019.6072</v>
      </c>
      <c r="BB119" s="15">
        <v>807.95590000000004</v>
      </c>
      <c r="BC119" s="15">
        <v>718.10770000000002</v>
      </c>
      <c r="BD119" s="15">
        <v>770.10379999999998</v>
      </c>
      <c r="BE119" s="15">
        <v>519.5924</v>
      </c>
      <c r="BF119" s="15">
        <v>641.28779999999995</v>
      </c>
      <c r="BG119" s="15">
        <v>530.72090000000003</v>
      </c>
      <c r="BH119" s="15">
        <v>709.53620000000001</v>
      </c>
      <c r="BI119" s="15">
        <v>914.51710000000003</v>
      </c>
      <c r="BJ119" s="15">
        <v>713.58630000000005</v>
      </c>
      <c r="BK119" s="15">
        <v>600.94029999999998</v>
      </c>
      <c r="BL119" s="15">
        <v>206.57320000000001</v>
      </c>
      <c r="BM119" s="15">
        <v>300.47019999999998</v>
      </c>
      <c r="BN119" s="15">
        <v>247.8879</v>
      </c>
      <c r="BO119" s="15">
        <v>263.06779999999998</v>
      </c>
      <c r="BP119" s="15">
        <v>321.3186</v>
      </c>
      <c r="BQ119" s="15">
        <v>311.95440000000002</v>
      </c>
      <c r="BR119" s="15">
        <v>269.33870000000002</v>
      </c>
      <c r="BS119" s="15">
        <v>307.00850000000003</v>
      </c>
      <c r="BT119" s="15">
        <v>356.274</v>
      </c>
      <c r="BU119" s="15">
        <v>339.30860000000001</v>
      </c>
      <c r="BV119" s="15">
        <v>335.5385</v>
      </c>
      <c r="BW119" s="15">
        <v>456.36239999999998</v>
      </c>
      <c r="BX119" s="15">
        <v>501.63479999999998</v>
      </c>
      <c r="BY119" s="15">
        <v>514.84939999999995</v>
      </c>
      <c r="BZ119" s="15">
        <v>612.91589999999997</v>
      </c>
      <c r="CA119" s="15">
        <v>665.99540000000002</v>
      </c>
      <c r="CB119" s="15">
        <v>639.6</v>
      </c>
      <c r="CC119" s="15">
        <v>632.31219999999996</v>
      </c>
      <c r="CD119" s="15">
        <v>858.81209999999999</v>
      </c>
      <c r="CE119" s="15">
        <v>944.60550000000001</v>
      </c>
      <c r="CF119" s="15">
        <v>810.47149999999999</v>
      </c>
      <c r="CG119" s="15">
        <v>911.77179999999998</v>
      </c>
      <c r="CH119" s="15">
        <v>1047.9701</v>
      </c>
      <c r="CI119" s="15">
        <v>1088.6991</v>
      </c>
      <c r="CJ119" s="15">
        <v>1276.1447000000001</v>
      </c>
      <c r="CK119" s="15">
        <v>1261.9495999999999</v>
      </c>
      <c r="CL119" s="15">
        <v>1358.9236000000001</v>
      </c>
      <c r="CM119" s="15">
        <v>1170.3939</v>
      </c>
      <c r="CN119" s="15">
        <v>1318.7841000000001</v>
      </c>
      <c r="CO119" s="15">
        <v>1205.7473</v>
      </c>
      <c r="CP119" s="15">
        <v>1000.0249</v>
      </c>
      <c r="CQ119" s="15">
        <v>1130.5463999999999</v>
      </c>
      <c r="CR119" s="15">
        <v>1044.4738</v>
      </c>
      <c r="CS119" s="15">
        <v>961.95690000000002</v>
      </c>
      <c r="CT119" s="15">
        <v>877.50559999999996</v>
      </c>
      <c r="CU119" s="15">
        <v>902.46749999999997</v>
      </c>
      <c r="CV119" s="15">
        <v>881.36890000000005</v>
      </c>
      <c r="CW119" s="15">
        <v>952.50969999999995</v>
      </c>
      <c r="CX119" s="15">
        <v>1018.2587</v>
      </c>
      <c r="CY119" s="15">
        <v>1076.5420999999999</v>
      </c>
      <c r="CZ119" s="15">
        <v>1227.2027</v>
      </c>
      <c r="DA119" s="15">
        <v>1355.7378000000001</v>
      </c>
      <c r="DB119" s="15">
        <v>1404.8086000000001</v>
      </c>
      <c r="DC119" s="15">
        <v>1529.9099000000001</v>
      </c>
      <c r="DD119" s="15">
        <v>1303.7698</v>
      </c>
      <c r="DE119" s="15">
        <v>1112.4570000000001</v>
      </c>
      <c r="DF119" s="15">
        <v>1044.5001999999999</v>
      </c>
      <c r="DG119" s="15">
        <v>1138.3425999999999</v>
      </c>
      <c r="DH119" s="15">
        <v>1177.2602999999999</v>
      </c>
      <c r="DI119" s="15">
        <v>1220.1122</v>
      </c>
      <c r="DJ119" s="15">
        <v>1232.0340000000001</v>
      </c>
      <c r="DK119" s="15">
        <v>1246.001</v>
      </c>
      <c r="DL119" s="15">
        <v>1184.2274</v>
      </c>
      <c r="DM119" s="15">
        <v>1222.1184000000001</v>
      </c>
      <c r="DN119" s="15">
        <v>1229.1420000000001</v>
      </c>
      <c r="DO119" s="15">
        <v>1282.1560999999999</v>
      </c>
      <c r="DP119" s="15">
        <v>1321.83</v>
      </c>
      <c r="DQ119" s="15">
        <v>1381.1292000000001</v>
      </c>
    </row>
    <row r="120" spans="1:121" x14ac:dyDescent="0.3">
      <c r="A120" t="s">
        <v>562</v>
      </c>
      <c r="B120" s="15">
        <v>6325.4</v>
      </c>
      <c r="C120" s="15">
        <v>7061.6805999999997</v>
      </c>
      <c r="D120" s="15">
        <v>7112.0397000000003</v>
      </c>
      <c r="E120" s="15">
        <v>7170.2866000000004</v>
      </c>
      <c r="F120" s="15">
        <v>6913.6623</v>
      </c>
      <c r="G120" s="15">
        <v>7040.2861999999996</v>
      </c>
      <c r="H120" s="15">
        <v>7256.3909000000003</v>
      </c>
      <c r="I120" s="15">
        <v>6817.4282000000003</v>
      </c>
      <c r="J120" s="15">
        <v>6204.5686999999998</v>
      </c>
      <c r="K120" s="15">
        <v>6812.3631999999998</v>
      </c>
      <c r="L120" s="15">
        <v>6724.5707000000002</v>
      </c>
      <c r="M120" s="15">
        <v>6797.1683999999996</v>
      </c>
      <c r="N120" s="15">
        <v>6483.1412</v>
      </c>
      <c r="O120" s="15">
        <v>6332.8809000000001</v>
      </c>
      <c r="P120" s="15">
        <v>6655.3495999999996</v>
      </c>
      <c r="Q120" s="15">
        <v>6822.4930999999997</v>
      </c>
      <c r="R120" s="15">
        <v>7144.6325999999999</v>
      </c>
      <c r="S120" s="15">
        <v>7217.6860999999999</v>
      </c>
      <c r="T120" s="15">
        <v>6845.1133</v>
      </c>
      <c r="U120" s="15">
        <v>7394.8409000000001</v>
      </c>
      <c r="V120" s="15">
        <v>7747.3239999999996</v>
      </c>
      <c r="W120" s="15">
        <v>7352.8351000000002</v>
      </c>
      <c r="X120" s="15">
        <v>7051.4894000000004</v>
      </c>
      <c r="Y120" s="15">
        <v>7389.3618999999999</v>
      </c>
      <c r="Z120" s="15">
        <v>6976.6095999999998</v>
      </c>
      <c r="AA120" s="15">
        <v>7142.8063000000002</v>
      </c>
      <c r="AB120" s="15">
        <v>7274.5739000000003</v>
      </c>
      <c r="AC120" s="15">
        <v>7045.2039000000004</v>
      </c>
      <c r="AD120" s="15">
        <v>7496.4848000000002</v>
      </c>
      <c r="AE120" s="15">
        <v>7612.1019999999999</v>
      </c>
      <c r="AF120" s="15">
        <v>7265.2497999999996</v>
      </c>
      <c r="AG120" s="15">
        <v>6758.0249000000003</v>
      </c>
      <c r="AH120" s="15">
        <v>7112.3364000000001</v>
      </c>
      <c r="AI120" s="15">
        <v>7082.4997000000003</v>
      </c>
      <c r="AJ120" s="15">
        <v>6780.4025000000001</v>
      </c>
      <c r="AK120" s="15">
        <v>7229.6302999999998</v>
      </c>
      <c r="AL120" s="15">
        <v>7064.2999</v>
      </c>
      <c r="AM120" s="15">
        <v>6674.4468999999999</v>
      </c>
      <c r="AN120" s="15">
        <v>6839.7772999999997</v>
      </c>
      <c r="AO120" s="15">
        <v>7071.1947</v>
      </c>
      <c r="AP120" s="15">
        <v>7501.8832000000002</v>
      </c>
      <c r="AQ120" s="15">
        <v>7549.3504000000003</v>
      </c>
      <c r="AR120" s="15">
        <v>7772.2398999999996</v>
      </c>
      <c r="AS120" s="15">
        <v>7456.1886000000004</v>
      </c>
      <c r="AT120" s="15">
        <v>7176.2704999999996</v>
      </c>
      <c r="AU120" s="15">
        <v>6800.9728999999998</v>
      </c>
      <c r="AV120" s="15">
        <v>6089.9739</v>
      </c>
      <c r="AW120" s="15">
        <v>5401.4511000000002</v>
      </c>
      <c r="AX120" s="15">
        <v>5843.0264999999999</v>
      </c>
      <c r="AY120" s="15">
        <v>6761.7545</v>
      </c>
      <c r="AZ120" s="15">
        <v>6673.7357000000002</v>
      </c>
      <c r="BA120" s="15">
        <v>6557.2471999999998</v>
      </c>
      <c r="BB120" s="15">
        <v>6914.7120000000004</v>
      </c>
      <c r="BC120" s="15">
        <v>7156.8118000000004</v>
      </c>
      <c r="BD120" s="15">
        <v>7131.3275999999996</v>
      </c>
      <c r="BE120" s="15">
        <v>6823.3936000000003</v>
      </c>
      <c r="BF120" s="15">
        <v>6888.4584000000004</v>
      </c>
      <c r="BG120" s="15">
        <v>6537.2905000000001</v>
      </c>
      <c r="BH120" s="15">
        <v>6939.8487999999998</v>
      </c>
      <c r="BI120" s="15">
        <v>7284.5929999999998</v>
      </c>
      <c r="BJ120" s="15">
        <v>7393.7975999999999</v>
      </c>
      <c r="BK120" s="15">
        <v>6899.1647999999996</v>
      </c>
      <c r="BL120" s="15">
        <v>2800.7782000000002</v>
      </c>
      <c r="BM120" s="15">
        <v>4421.7178999999996</v>
      </c>
      <c r="BN120" s="15">
        <v>4672.2462999999998</v>
      </c>
      <c r="BO120" s="15">
        <v>4426.0005000000001</v>
      </c>
      <c r="BP120" s="15">
        <v>4359.6211999999996</v>
      </c>
      <c r="BQ120" s="15">
        <v>5100.4997999999996</v>
      </c>
      <c r="BR120" s="15">
        <v>4303.9481999999998</v>
      </c>
      <c r="BS120" s="15">
        <v>4049.1374000000001</v>
      </c>
      <c r="BT120" s="15">
        <v>4798.5811000000003</v>
      </c>
      <c r="BU120" s="15">
        <v>4843.5477000000001</v>
      </c>
      <c r="BV120" s="15">
        <v>5143.3252000000002</v>
      </c>
      <c r="BW120" s="15">
        <v>5282.5075999999999</v>
      </c>
      <c r="BX120" s="15">
        <v>5592.9913999999999</v>
      </c>
      <c r="BY120" s="15">
        <v>6019.1036999999997</v>
      </c>
      <c r="BZ120" s="15">
        <v>6470.9111999999996</v>
      </c>
      <c r="CA120" s="15">
        <v>7132.5628999999999</v>
      </c>
      <c r="CB120" s="15">
        <v>7151.8343999999997</v>
      </c>
      <c r="CC120" s="15">
        <v>6505.1715000000004</v>
      </c>
      <c r="CD120" s="15">
        <v>6824.2204000000002</v>
      </c>
      <c r="CE120" s="15">
        <v>6792.1013999999996</v>
      </c>
      <c r="CF120" s="15">
        <v>6008.3973999999998</v>
      </c>
      <c r="CG120" s="15">
        <v>6109.0369000000001</v>
      </c>
      <c r="CH120" s="15">
        <v>6404.5319</v>
      </c>
      <c r="CI120" s="15">
        <v>6357.424</v>
      </c>
      <c r="CJ120" s="15">
        <v>6785.6776</v>
      </c>
      <c r="CK120" s="15">
        <v>6824.2204000000002</v>
      </c>
      <c r="CL120" s="15">
        <v>7218.2137000000002</v>
      </c>
      <c r="CM120" s="15">
        <v>6288.9034000000001</v>
      </c>
      <c r="CN120" s="15">
        <v>7106.8676999999998</v>
      </c>
      <c r="CO120" s="15">
        <v>6912.0123999999996</v>
      </c>
      <c r="CP120" s="15">
        <v>6089.7655000000004</v>
      </c>
      <c r="CQ120" s="15">
        <v>6252.5019000000002</v>
      </c>
      <c r="CR120" s="15">
        <v>6710.7331999999997</v>
      </c>
      <c r="CS120" s="15">
        <v>6780.6482999999998</v>
      </c>
      <c r="CT120" s="15">
        <v>6954.8049000000001</v>
      </c>
      <c r="CU120" s="15">
        <v>6899.8081000000002</v>
      </c>
      <c r="CV120" s="15">
        <v>6780.6482999999998</v>
      </c>
      <c r="CW120" s="15">
        <v>7305.4094999999998</v>
      </c>
      <c r="CX120" s="15">
        <v>6943.3472000000002</v>
      </c>
      <c r="CY120" s="15">
        <v>7000.6355000000003</v>
      </c>
      <c r="CZ120" s="15">
        <v>7564.3527999999997</v>
      </c>
      <c r="DA120" s="15">
        <v>7649.1396000000004</v>
      </c>
      <c r="DB120" s="15">
        <v>7307.7011000000002</v>
      </c>
      <c r="DC120" s="15">
        <v>7390.1962999999996</v>
      </c>
      <c r="DD120" s="15">
        <v>7830.1707999999999</v>
      </c>
      <c r="DE120" s="15">
        <v>7339.7825000000003</v>
      </c>
      <c r="DF120" s="15">
        <v>7452.0676999999996</v>
      </c>
      <c r="DG120" s="15">
        <v>7651.4310999999998</v>
      </c>
      <c r="DH120" s="15">
        <v>7995.1611999999996</v>
      </c>
      <c r="DI120" s="15">
        <v>8093.6971000000003</v>
      </c>
      <c r="DJ120" s="15">
        <v>8270.1452000000008</v>
      </c>
      <c r="DK120" s="15">
        <v>8682.6213000000007</v>
      </c>
      <c r="DL120" s="15">
        <v>8925.5239000000001</v>
      </c>
      <c r="DM120" s="15">
        <v>9250.9217000000008</v>
      </c>
      <c r="DN120" s="15">
        <v>9663.3976999999995</v>
      </c>
      <c r="DO120" s="15">
        <v>9798.5982000000004</v>
      </c>
      <c r="DP120" s="15">
        <v>10573.1366</v>
      </c>
      <c r="DQ120" s="15">
        <v>10073.5823</v>
      </c>
    </row>
    <row r="121" spans="1:121" x14ac:dyDescent="0.3">
      <c r="A121" t="s">
        <v>563</v>
      </c>
      <c r="B121" s="15">
        <v>671.89</v>
      </c>
      <c r="C121" s="15">
        <v>659.61069999999995</v>
      </c>
      <c r="D121" s="15">
        <v>670.26160000000004</v>
      </c>
      <c r="E121" s="15">
        <v>669.89269999999999</v>
      </c>
      <c r="F121" s="15">
        <v>644.50189999999998</v>
      </c>
      <c r="G121" s="15">
        <v>631.48789999999997</v>
      </c>
      <c r="H121" s="15">
        <v>622.19590000000005</v>
      </c>
      <c r="I121" s="15">
        <v>622.22810000000004</v>
      </c>
      <c r="J121" s="15">
        <v>622.84100000000001</v>
      </c>
      <c r="K121" s="15">
        <v>652.21839999999997</v>
      </c>
      <c r="L121" s="15">
        <v>669.30600000000004</v>
      </c>
      <c r="M121" s="15">
        <v>659.26949999999999</v>
      </c>
      <c r="N121" s="15">
        <v>682.47879999999998</v>
      </c>
      <c r="O121" s="15">
        <v>637.01400000000001</v>
      </c>
      <c r="P121" s="15">
        <v>681.2269</v>
      </c>
      <c r="Q121" s="15">
        <v>684.7174</v>
      </c>
      <c r="R121" s="15">
        <v>692.28009999999995</v>
      </c>
      <c r="S121" s="15">
        <v>843.82839999999999</v>
      </c>
      <c r="T121" s="15">
        <v>869.09670000000006</v>
      </c>
      <c r="U121" s="15">
        <v>822.5498</v>
      </c>
      <c r="V121" s="15">
        <v>803.93100000000004</v>
      </c>
      <c r="W121" s="15">
        <v>788.63710000000003</v>
      </c>
      <c r="X121" s="15">
        <v>799.94129999999996</v>
      </c>
      <c r="Y121" s="15">
        <v>793.95669999999996</v>
      </c>
      <c r="Z121" s="15">
        <v>822.42949999999996</v>
      </c>
      <c r="AA121" s="15">
        <v>859.01210000000003</v>
      </c>
      <c r="AB121" s="15">
        <v>936.21420000000001</v>
      </c>
      <c r="AC121" s="15">
        <v>948.76599999999996</v>
      </c>
      <c r="AD121" s="15">
        <v>937.69090000000006</v>
      </c>
      <c r="AE121" s="15">
        <v>940.64430000000004</v>
      </c>
      <c r="AF121" s="15">
        <v>905.20399999999995</v>
      </c>
      <c r="AG121" s="15">
        <v>961.31780000000003</v>
      </c>
      <c r="AH121" s="15">
        <v>973.86959999999999</v>
      </c>
      <c r="AI121" s="15">
        <v>975.34619999999995</v>
      </c>
      <c r="AJ121" s="15">
        <v>1136.8044</v>
      </c>
      <c r="AK121" s="15">
        <v>1142.4281000000001</v>
      </c>
      <c r="AL121" s="15">
        <v>1088.6007</v>
      </c>
      <c r="AM121" s="15">
        <v>1094.2244000000001</v>
      </c>
      <c r="AN121" s="15">
        <v>1115.1126999999999</v>
      </c>
      <c r="AO121" s="15">
        <v>1139.2146</v>
      </c>
      <c r="AP121" s="15">
        <v>1222.7677000000001</v>
      </c>
      <c r="AQ121" s="15">
        <v>1271.4786999999999</v>
      </c>
      <c r="AR121" s="15">
        <v>1295.2447</v>
      </c>
      <c r="AS121" s="15">
        <v>1347.0205000000001</v>
      </c>
      <c r="AT121" s="15">
        <v>1369.0889</v>
      </c>
      <c r="AU121" s="15">
        <v>1372.4839999999999</v>
      </c>
      <c r="AV121" s="15">
        <v>1397.9476</v>
      </c>
      <c r="AW121" s="15">
        <v>1352.962</v>
      </c>
      <c r="AX121" s="15">
        <v>1421.7135000000001</v>
      </c>
      <c r="AY121" s="15">
        <v>1519.3236999999999</v>
      </c>
      <c r="AZ121" s="15">
        <v>1744.5822000000001</v>
      </c>
      <c r="BA121" s="15">
        <v>1702.3166000000001</v>
      </c>
      <c r="BB121" s="15">
        <v>1705.9137000000001</v>
      </c>
      <c r="BC121" s="15">
        <v>1689.7267999999999</v>
      </c>
      <c r="BD121" s="15">
        <v>1763.4668999999999</v>
      </c>
      <c r="BE121" s="15">
        <v>1844.4011</v>
      </c>
      <c r="BF121" s="15">
        <v>1801.2362000000001</v>
      </c>
      <c r="BG121" s="15">
        <v>1754.4742000000001</v>
      </c>
      <c r="BH121" s="15">
        <v>1944.0666000000001</v>
      </c>
      <c r="BI121" s="15">
        <v>1849.3532</v>
      </c>
      <c r="BJ121" s="15">
        <v>1968.4773</v>
      </c>
      <c r="BK121" s="15">
        <v>2095.4128000000001</v>
      </c>
      <c r="BL121" s="15">
        <v>1540.8022000000001</v>
      </c>
      <c r="BM121" s="15">
        <v>1633.5626999999999</v>
      </c>
      <c r="BN121" s="15">
        <v>1652.1149</v>
      </c>
      <c r="BO121" s="15">
        <v>1710.7004999999999</v>
      </c>
      <c r="BP121" s="15">
        <v>1779.17</v>
      </c>
      <c r="BQ121" s="15">
        <v>1775.0799</v>
      </c>
      <c r="BR121" s="15">
        <v>1775.0799</v>
      </c>
      <c r="BS121" s="15">
        <v>1637.0409</v>
      </c>
      <c r="BT121" s="15">
        <v>1801.6651999999999</v>
      </c>
      <c r="BU121" s="15">
        <v>1749.5171</v>
      </c>
      <c r="BV121" s="15">
        <v>1795.5301999999999</v>
      </c>
      <c r="BW121" s="15">
        <v>1836.4305999999999</v>
      </c>
      <c r="BX121" s="15">
        <v>1892.6686999999999</v>
      </c>
      <c r="BY121" s="15">
        <v>1936.6367</v>
      </c>
      <c r="BZ121" s="15">
        <v>2090.5927000000001</v>
      </c>
      <c r="CA121" s="15">
        <v>2219.8173999999999</v>
      </c>
      <c r="CB121" s="15">
        <v>2266.9077000000002</v>
      </c>
      <c r="CC121" s="15">
        <v>2355.6127999999999</v>
      </c>
      <c r="CD121" s="15">
        <v>2327.1396</v>
      </c>
      <c r="CE121" s="15">
        <v>2499.7035000000001</v>
      </c>
      <c r="CF121" s="15">
        <v>2422.7557000000002</v>
      </c>
      <c r="CG121" s="15">
        <v>2593.1401000000001</v>
      </c>
      <c r="CH121" s="15">
        <v>2404.0684000000001</v>
      </c>
      <c r="CI121" s="15">
        <v>2445.3863000000001</v>
      </c>
      <c r="CJ121" s="15">
        <v>2455.7044000000001</v>
      </c>
      <c r="CK121" s="15">
        <v>2316.9834999999998</v>
      </c>
      <c r="CL121" s="15">
        <v>2201.1916000000001</v>
      </c>
      <c r="CM121" s="15">
        <v>1966.1686</v>
      </c>
      <c r="CN121" s="15">
        <v>2062.4706999999999</v>
      </c>
      <c r="CO121" s="15">
        <v>1932.9213999999999</v>
      </c>
      <c r="CP121" s="15">
        <v>1748.3423</v>
      </c>
      <c r="CQ121" s="15">
        <v>1810.2508</v>
      </c>
      <c r="CR121" s="15">
        <v>1948.9717000000001</v>
      </c>
      <c r="CS121" s="15">
        <v>1858.4019000000001</v>
      </c>
      <c r="CT121" s="15">
        <v>2109.4753000000001</v>
      </c>
      <c r="CU121" s="15">
        <v>2106.0358999999999</v>
      </c>
      <c r="CV121" s="15">
        <v>1967.3150000000001</v>
      </c>
      <c r="CW121" s="15">
        <v>1929.482</v>
      </c>
      <c r="CX121" s="15">
        <v>2006.2944</v>
      </c>
      <c r="CY121" s="15">
        <v>2024.6377</v>
      </c>
      <c r="CZ121" s="15">
        <v>2075.0817000000002</v>
      </c>
      <c r="DA121" s="15">
        <v>2076.2280999999998</v>
      </c>
      <c r="DB121" s="15">
        <v>1997.1228000000001</v>
      </c>
      <c r="DC121" s="15">
        <v>1796.4934000000001</v>
      </c>
      <c r="DD121" s="15">
        <v>1962.7292</v>
      </c>
      <c r="DE121" s="15">
        <v>2059.0313000000001</v>
      </c>
      <c r="DF121" s="15">
        <v>2147.3083000000001</v>
      </c>
      <c r="DG121" s="15">
        <v>2181.7019</v>
      </c>
      <c r="DH121" s="15">
        <v>2130.1115</v>
      </c>
      <c r="DI121" s="15">
        <v>1970.7544</v>
      </c>
      <c r="DJ121" s="15">
        <v>1977.6331</v>
      </c>
      <c r="DK121" s="15">
        <v>1953.5576000000001</v>
      </c>
      <c r="DL121" s="15">
        <v>2122.0862999999999</v>
      </c>
      <c r="DM121" s="15">
        <v>2284.8827999999999</v>
      </c>
      <c r="DN121" s="15">
        <v>2406.4069</v>
      </c>
      <c r="DO121" s="15">
        <v>2143.8688999999999</v>
      </c>
      <c r="DP121" s="15">
        <v>2126.6720999999998</v>
      </c>
      <c r="DQ121" s="15">
        <v>1960.4363000000001</v>
      </c>
    </row>
    <row r="122" spans="1:121" hidden="1" x14ac:dyDescent="0.3">
      <c r="A122" t="s">
        <v>564</v>
      </c>
      <c r="B122" s="15">
        <v>4.8600000000000003</v>
      </c>
      <c r="C122" s="15">
        <v>82.894000000000005</v>
      </c>
      <c r="D122" s="15">
        <v>176.47819999999999</v>
      </c>
      <c r="E122" s="15">
        <v>138.5146</v>
      </c>
      <c r="F122" s="15">
        <v>145.3912</v>
      </c>
      <c r="G122" s="15">
        <v>135.7278</v>
      </c>
      <c r="H122" s="15">
        <v>106.2829</v>
      </c>
      <c r="I122" s="15">
        <v>115.8437</v>
      </c>
      <c r="J122" s="15">
        <v>134.952</v>
      </c>
      <c r="K122" s="15">
        <v>119.4727</v>
      </c>
      <c r="L122" s="15">
        <v>99.635300000000001</v>
      </c>
      <c r="M122" s="15">
        <v>115.09059999999999</v>
      </c>
      <c r="N122" s="15">
        <v>128.63059999999999</v>
      </c>
      <c r="O122" s="15">
        <v>122.8775</v>
      </c>
      <c r="P122" s="15">
        <v>94.521199999999993</v>
      </c>
      <c r="Q122" s="15">
        <v>83.493700000000004</v>
      </c>
      <c r="R122" s="15">
        <v>72.466200000000001</v>
      </c>
      <c r="S122" s="15">
        <v>73.351600000000005</v>
      </c>
      <c r="T122" s="15">
        <v>69.407899999999998</v>
      </c>
      <c r="U122" s="15">
        <v>88.960800000000006</v>
      </c>
      <c r="V122" s="15">
        <v>71.168599999999998</v>
      </c>
      <c r="W122" s="15">
        <v>76.829800000000006</v>
      </c>
      <c r="X122" s="15">
        <v>114.5244</v>
      </c>
      <c r="Y122" s="15">
        <v>144.4881</v>
      </c>
      <c r="Z122" s="15">
        <v>119.9669</v>
      </c>
      <c r="AA122" s="15">
        <v>161.19450000000001</v>
      </c>
      <c r="AB122" s="15">
        <v>155.03800000000001</v>
      </c>
      <c r="AC122" s="15">
        <v>150.30609999999999</v>
      </c>
      <c r="AD122" s="15">
        <v>155.78309999999999</v>
      </c>
      <c r="AE122" s="15">
        <v>157.7756</v>
      </c>
      <c r="AF122" s="15">
        <v>130.5729</v>
      </c>
      <c r="AG122" s="15">
        <v>152.41900000000001</v>
      </c>
      <c r="AH122" s="15">
        <v>210.97479999999999</v>
      </c>
      <c r="AI122" s="15">
        <v>227.46039999999999</v>
      </c>
      <c r="AJ122" s="15">
        <v>286.01600000000002</v>
      </c>
      <c r="AK122" s="15">
        <v>280.5127</v>
      </c>
      <c r="AL122" s="15">
        <v>347.53550000000001</v>
      </c>
      <c r="AM122" s="15">
        <v>354.63369999999998</v>
      </c>
      <c r="AN122" s="15">
        <v>489.59719999999999</v>
      </c>
      <c r="AO122" s="15">
        <v>433.78149999999999</v>
      </c>
      <c r="AP122" s="15">
        <v>452.9905</v>
      </c>
      <c r="AQ122" s="15">
        <v>478.5111</v>
      </c>
      <c r="AR122" s="15">
        <v>536.24390000000005</v>
      </c>
      <c r="AS122" s="15">
        <v>613.56870000000004</v>
      </c>
      <c r="AT122" s="15">
        <v>820.22199999999998</v>
      </c>
      <c r="AU122" s="15">
        <v>690.26480000000004</v>
      </c>
      <c r="AV122" s="15">
        <v>630.6123</v>
      </c>
      <c r="AW122" s="15">
        <v>688.13430000000005</v>
      </c>
      <c r="AX122" s="15">
        <v>873.48320000000001</v>
      </c>
      <c r="AY122" s="15">
        <v>858.57010000000002</v>
      </c>
      <c r="AZ122" s="15">
        <v>1293.1813</v>
      </c>
      <c r="BA122" s="15">
        <v>1653.2267999999999</v>
      </c>
      <c r="BB122" s="15">
        <v>1478.5300999999999</v>
      </c>
      <c r="BC122" s="15">
        <v>1501.9649999999999</v>
      </c>
      <c r="BD122" s="15">
        <v>1668.1398999999999</v>
      </c>
      <c r="BE122" s="15">
        <v>1668.1126999999999</v>
      </c>
      <c r="BF122" s="15">
        <v>1880.7367999999999</v>
      </c>
      <c r="BG122" s="15">
        <v>1394.1125999999999</v>
      </c>
      <c r="BH122" s="15">
        <v>1391.9205999999999</v>
      </c>
      <c r="BI122" s="15">
        <v>1757.9848</v>
      </c>
      <c r="BJ122" s="15">
        <v>1834.7048</v>
      </c>
      <c r="BK122" s="15">
        <v>1964.0328999999999</v>
      </c>
      <c r="BL122" s="15">
        <v>1997.6205</v>
      </c>
      <c r="BM122" s="15">
        <v>1640.2683999999999</v>
      </c>
      <c r="BN122" s="15">
        <v>1354.5773999999999</v>
      </c>
      <c r="BO122" s="15">
        <v>1605.9193</v>
      </c>
      <c r="BP122" s="15">
        <v>1645.9561000000001</v>
      </c>
      <c r="BQ122" s="15">
        <v>1599.606</v>
      </c>
      <c r="BR122" s="15">
        <v>1414.9504999999999</v>
      </c>
      <c r="BS122" s="15">
        <v>1715.2937999999999</v>
      </c>
      <c r="BT122" s="15">
        <v>2033.4351999999999</v>
      </c>
      <c r="BU122" s="15">
        <v>2035.6599000000001</v>
      </c>
      <c r="BV122" s="15">
        <v>1948.8941</v>
      </c>
      <c r="BW122" s="15">
        <v>1724.1929</v>
      </c>
      <c r="BX122" s="15">
        <v>1820.7772</v>
      </c>
      <c r="BY122" s="15">
        <v>1542.7610999999999</v>
      </c>
      <c r="BZ122" s="15">
        <v>1800.2678000000001</v>
      </c>
      <c r="CA122" s="15">
        <v>1410.5896</v>
      </c>
      <c r="CB122" s="15">
        <v>1761.5278000000001</v>
      </c>
      <c r="CC122" s="15">
        <v>1747.8549</v>
      </c>
      <c r="CD122" s="15">
        <v>1754.6913999999999</v>
      </c>
      <c r="CE122" s="15">
        <v>1737.4467999999999</v>
      </c>
      <c r="CF122" s="15">
        <v>1793.4934000000001</v>
      </c>
      <c r="CG122" s="15">
        <v>1503.9190000000001</v>
      </c>
      <c r="CH122" s="15">
        <v>1403.502</v>
      </c>
      <c r="CI122" s="15">
        <v>1342.7847999999999</v>
      </c>
      <c r="CJ122" s="15">
        <v>1459.6152</v>
      </c>
      <c r="CK122" s="15">
        <v>1497.1013</v>
      </c>
      <c r="CL122" s="15">
        <v>1351.8426999999999</v>
      </c>
      <c r="CM122" s="15">
        <v>1171.6123</v>
      </c>
      <c r="CN122" s="15">
        <v>1391.8753999999999</v>
      </c>
      <c r="CO122" s="15">
        <v>1525.4392</v>
      </c>
      <c r="CP122" s="15">
        <v>1509.0367000000001</v>
      </c>
      <c r="CQ122" s="15">
        <v>1314.549</v>
      </c>
      <c r="CR122" s="15">
        <v>1476.2315000000001</v>
      </c>
      <c r="CS122" s="15">
        <v>1715.2403999999999</v>
      </c>
      <c r="CT122" s="15">
        <v>1802.3421000000001</v>
      </c>
      <c r="CU122" s="15">
        <v>1857.7050999999999</v>
      </c>
      <c r="CV122" s="15">
        <v>1869.5377000000001</v>
      </c>
      <c r="CW122" s="15">
        <v>1746.4794999999999</v>
      </c>
      <c r="CX122" s="15">
        <v>1857.7050999999999</v>
      </c>
      <c r="CY122" s="15">
        <v>2191.3820999999998</v>
      </c>
      <c r="CZ122" s="15">
        <v>2158.2511</v>
      </c>
      <c r="DA122" s="15">
        <v>2065.0311000000002</v>
      </c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</row>
    <row r="123" spans="1:121" x14ac:dyDescent="0.3">
      <c r="A123" t="s">
        <v>565</v>
      </c>
      <c r="B123" s="15">
        <v>451.04</v>
      </c>
      <c r="C123" s="15">
        <v>593.23760000000004</v>
      </c>
      <c r="D123" s="15">
        <v>629.71950000000004</v>
      </c>
      <c r="E123" s="15">
        <v>659.69190000000003</v>
      </c>
      <c r="F123" s="15">
        <v>738.28610000000003</v>
      </c>
      <c r="G123" s="15">
        <v>662.81470000000002</v>
      </c>
      <c r="H123" s="15">
        <v>720.13710000000003</v>
      </c>
      <c r="I123" s="15">
        <v>871.19140000000004</v>
      </c>
      <c r="J123" s="15">
        <v>987.78049999999996</v>
      </c>
      <c r="K123" s="15">
        <v>1101.6646000000001</v>
      </c>
      <c r="L123" s="15">
        <v>1126.6451999999999</v>
      </c>
      <c r="M123" s="15">
        <v>1142.1266000000001</v>
      </c>
      <c r="N123" s="15">
        <v>1148.2284</v>
      </c>
      <c r="O123" s="15">
        <v>962.58140000000003</v>
      </c>
      <c r="P123" s="15">
        <v>1055.4058</v>
      </c>
      <c r="Q123" s="15">
        <v>1018.9775</v>
      </c>
      <c r="R123" s="15">
        <v>1267.5365999999999</v>
      </c>
      <c r="S123" s="15">
        <v>1278.1675</v>
      </c>
      <c r="T123" s="15">
        <v>1524.9772</v>
      </c>
      <c r="U123" s="15">
        <v>1533.9259</v>
      </c>
      <c r="V123" s="15">
        <v>1649.6985</v>
      </c>
      <c r="W123" s="15">
        <v>1627.0961</v>
      </c>
      <c r="X123" s="15">
        <v>1539.7085</v>
      </c>
      <c r="Y123" s="15">
        <v>1554.5072</v>
      </c>
      <c r="Z123" s="15">
        <v>1638.316</v>
      </c>
      <c r="AA123" s="15">
        <v>1805.1654000000001</v>
      </c>
      <c r="AB123" s="15">
        <v>1857.941</v>
      </c>
      <c r="AC123" s="15">
        <v>2069.8440000000001</v>
      </c>
      <c r="AD123" s="15">
        <v>2276.0513000000001</v>
      </c>
      <c r="AE123" s="15">
        <v>2041.8710000000001</v>
      </c>
      <c r="AF123" s="15">
        <v>2037.2384999999999</v>
      </c>
      <c r="AG123" s="15">
        <v>1861.9638</v>
      </c>
      <c r="AH123" s="15">
        <v>1873.8032000000001</v>
      </c>
      <c r="AI123" s="15">
        <v>1636.6799000000001</v>
      </c>
      <c r="AJ123" s="15">
        <v>1862.3498999999999</v>
      </c>
      <c r="AK123" s="15">
        <v>1954.2085999999999</v>
      </c>
      <c r="AL123" s="15">
        <v>2112.8211999999999</v>
      </c>
      <c r="AM123" s="15">
        <v>2217.4036999999998</v>
      </c>
      <c r="AN123" s="15">
        <v>2113.0763000000002</v>
      </c>
      <c r="AO123" s="15">
        <v>2127.8537000000001</v>
      </c>
      <c r="AP123" s="15">
        <v>2187.0154000000002</v>
      </c>
      <c r="AQ123" s="15">
        <v>2278.8463000000002</v>
      </c>
      <c r="AR123" s="15">
        <v>2276.4216999999999</v>
      </c>
      <c r="AS123" s="15">
        <v>2554.0913</v>
      </c>
      <c r="AT123" s="15">
        <v>2525.7341000000001</v>
      </c>
      <c r="AU123" s="15">
        <v>2312.8128000000002</v>
      </c>
      <c r="AV123" s="15">
        <v>1933.8889999999999</v>
      </c>
      <c r="AW123" s="15">
        <v>1715.3352</v>
      </c>
      <c r="AX123" s="15">
        <v>2037.4883</v>
      </c>
      <c r="AY123" s="15">
        <v>2157.9443000000001</v>
      </c>
      <c r="AZ123" s="15">
        <v>2033.8031000000001</v>
      </c>
      <c r="BA123" s="15">
        <v>1912.5696</v>
      </c>
      <c r="BB123" s="15">
        <v>2046.9005</v>
      </c>
      <c r="BC123" s="15">
        <v>2136.0120000000002</v>
      </c>
      <c r="BD123" s="15">
        <v>2172.6122</v>
      </c>
      <c r="BE123" s="15">
        <v>2030.1132</v>
      </c>
      <c r="BF123" s="15">
        <v>2257.8901000000001</v>
      </c>
      <c r="BG123" s="15">
        <v>2205.9315000000001</v>
      </c>
      <c r="BH123" s="15">
        <v>2774.8108000000002</v>
      </c>
      <c r="BI123" s="15">
        <v>2623.2190000000001</v>
      </c>
      <c r="BJ123" s="15">
        <v>2901.1621</v>
      </c>
      <c r="BK123" s="15">
        <v>2980.0727000000002</v>
      </c>
      <c r="BL123" s="15">
        <v>2875.5315000000001</v>
      </c>
      <c r="BM123" s="15">
        <v>3694.9616000000001</v>
      </c>
      <c r="BN123" s="15">
        <v>4694.7560999999996</v>
      </c>
      <c r="BO123" s="15">
        <v>5148.0078000000003</v>
      </c>
      <c r="BP123" s="15">
        <v>5395.7785000000003</v>
      </c>
      <c r="BQ123" s="15">
        <v>5338.8927000000003</v>
      </c>
      <c r="BR123" s="15">
        <v>5282.5856999999996</v>
      </c>
      <c r="BS123" s="15">
        <v>5482.076</v>
      </c>
      <c r="BT123" s="15">
        <v>5278.0075999999999</v>
      </c>
      <c r="BU123" s="15">
        <v>4862.8254999999999</v>
      </c>
      <c r="BV123" s="15">
        <v>4786.5153</v>
      </c>
      <c r="BW123" s="15">
        <v>4658.7785999999996</v>
      </c>
      <c r="BX123" s="15">
        <v>3972.5381000000002</v>
      </c>
      <c r="BY123" s="15">
        <v>4314.2408999999998</v>
      </c>
      <c r="BZ123" s="15">
        <v>3732.2640999999999</v>
      </c>
      <c r="CA123" s="15">
        <v>4438.6247999999996</v>
      </c>
      <c r="CB123" s="15">
        <v>4412.7313999999997</v>
      </c>
      <c r="CC123" s="15">
        <v>5580.1815999999999</v>
      </c>
      <c r="CD123" s="15">
        <v>4990.5545000000002</v>
      </c>
      <c r="CE123" s="15">
        <v>5249.4043000000001</v>
      </c>
      <c r="CF123" s="15">
        <v>5336.0379999999996</v>
      </c>
      <c r="CG123" s="15">
        <v>4854.8037000000004</v>
      </c>
      <c r="CH123" s="15">
        <v>4529.7452999999996</v>
      </c>
      <c r="CI123" s="15">
        <v>3992.8256000000001</v>
      </c>
      <c r="CJ123" s="15">
        <v>4495.9474</v>
      </c>
      <c r="CK123" s="15">
        <v>3921.5931999999998</v>
      </c>
      <c r="CL123" s="15">
        <v>3875.7633999999998</v>
      </c>
      <c r="CM123" s="15">
        <v>3834.1525000000001</v>
      </c>
      <c r="CN123" s="15">
        <v>4225.2929000000004</v>
      </c>
      <c r="CO123" s="15">
        <v>4180.3140000000003</v>
      </c>
      <c r="CP123" s="15">
        <v>3801.2357000000002</v>
      </c>
      <c r="CQ123" s="15">
        <v>4051.4092000000001</v>
      </c>
      <c r="CR123" s="15">
        <v>4240.5919999999996</v>
      </c>
      <c r="CS123" s="15">
        <v>4236.4607999999998</v>
      </c>
      <c r="CT123" s="15">
        <v>4326.8374999999996</v>
      </c>
      <c r="CU123" s="15">
        <v>4448.7613000000001</v>
      </c>
      <c r="CV123" s="15">
        <v>5206.4598999999998</v>
      </c>
      <c r="CW123" s="15">
        <v>5261.2802000000001</v>
      </c>
      <c r="CX123" s="15">
        <v>5135.2995000000001</v>
      </c>
      <c r="CY123" s="15">
        <v>5365.3410999999996</v>
      </c>
      <c r="CZ123" s="15">
        <v>5086.4852000000001</v>
      </c>
      <c r="DA123" s="15">
        <v>4732.8191999999999</v>
      </c>
      <c r="DB123" s="15">
        <v>4363.5830999999998</v>
      </c>
      <c r="DC123" s="15">
        <v>3858.8890000000001</v>
      </c>
      <c r="DD123" s="15">
        <v>4302.8672999999999</v>
      </c>
      <c r="DE123" s="15">
        <v>4220.4557000000004</v>
      </c>
      <c r="DF123" s="15">
        <v>4654.3630000000003</v>
      </c>
      <c r="DG123" s="15">
        <v>3988.8530000000001</v>
      </c>
      <c r="DH123" s="15">
        <v>4362.8967000000002</v>
      </c>
      <c r="DI123" s="15">
        <v>4160.9727000000003</v>
      </c>
      <c r="DJ123" s="15">
        <v>4149.3100000000004</v>
      </c>
      <c r="DK123" s="15">
        <v>4469.1419999999998</v>
      </c>
      <c r="DL123" s="15">
        <v>4793.3284000000003</v>
      </c>
      <c r="DM123" s="15">
        <v>4159.8252000000002</v>
      </c>
      <c r="DN123" s="15">
        <v>4527.5394999999999</v>
      </c>
      <c r="DO123" s="15">
        <v>4343.5817999999999</v>
      </c>
      <c r="DP123" s="15">
        <v>5154.3077999999996</v>
      </c>
      <c r="DQ123" s="15">
        <v>4878.5968999999996</v>
      </c>
    </row>
    <row r="124" spans="1:121" x14ac:dyDescent="0.3">
      <c r="A124" t="s">
        <v>566</v>
      </c>
      <c r="B124" s="15">
        <v>26039.56</v>
      </c>
      <c r="C124" s="15">
        <v>26312.1564</v>
      </c>
      <c r="D124" s="15">
        <v>25540.8171</v>
      </c>
      <c r="E124" s="15">
        <v>25301.498800000001</v>
      </c>
      <c r="F124" s="15">
        <v>26098.722300000001</v>
      </c>
      <c r="G124" s="15">
        <v>26028.5756</v>
      </c>
      <c r="H124" s="15">
        <v>29412.572199999999</v>
      </c>
      <c r="I124" s="15">
        <v>28979.773399999998</v>
      </c>
      <c r="J124" s="15">
        <v>28343.3573</v>
      </c>
      <c r="K124" s="15">
        <v>28414.5635</v>
      </c>
      <c r="L124" s="15">
        <v>27804.684499999999</v>
      </c>
      <c r="M124" s="15">
        <v>26916.0082</v>
      </c>
      <c r="N124" s="15">
        <v>26972.928199999998</v>
      </c>
      <c r="O124" s="15">
        <v>28188.772199999999</v>
      </c>
      <c r="P124" s="15">
        <v>29827.012999999999</v>
      </c>
      <c r="Q124" s="15">
        <v>28205.624100000001</v>
      </c>
      <c r="R124" s="15">
        <v>28955.461800000001</v>
      </c>
      <c r="S124" s="15">
        <v>28159.5579</v>
      </c>
      <c r="T124" s="15">
        <v>29511.139800000001</v>
      </c>
      <c r="U124" s="15">
        <v>28935.312300000001</v>
      </c>
      <c r="V124" s="15">
        <v>27373.981500000002</v>
      </c>
      <c r="W124" s="15">
        <v>26721.037400000001</v>
      </c>
      <c r="X124" s="15">
        <v>28165.3318</v>
      </c>
      <c r="Y124" s="15">
        <v>28585.963500000002</v>
      </c>
      <c r="Z124" s="15">
        <v>27412.754400000002</v>
      </c>
      <c r="AA124" s="15">
        <v>27761.4764</v>
      </c>
      <c r="AB124" s="15">
        <v>28925.2153</v>
      </c>
      <c r="AC124" s="15">
        <v>30521.7719</v>
      </c>
      <c r="AD124" s="15">
        <v>30418.2356</v>
      </c>
      <c r="AE124" s="15">
        <v>28575.977699999999</v>
      </c>
      <c r="AF124" s="15">
        <v>26838.3125</v>
      </c>
      <c r="AG124" s="15">
        <v>26771.662799999998</v>
      </c>
      <c r="AH124" s="15">
        <v>26920.104899999998</v>
      </c>
      <c r="AI124" s="15">
        <v>25932.263999999999</v>
      </c>
      <c r="AJ124" s="15">
        <v>26458.0759</v>
      </c>
      <c r="AK124" s="15">
        <v>26479.643700000001</v>
      </c>
      <c r="AL124" s="15">
        <v>25771.1541</v>
      </c>
      <c r="AM124" s="15">
        <v>25259.4866</v>
      </c>
      <c r="AN124" s="15">
        <v>24941.444</v>
      </c>
      <c r="AO124" s="15">
        <v>24751.915799999999</v>
      </c>
      <c r="AP124" s="15">
        <v>25415.4005</v>
      </c>
      <c r="AQ124" s="15">
        <v>25372.248899999999</v>
      </c>
      <c r="AR124" s="15">
        <v>25768.951799999999</v>
      </c>
      <c r="AS124" s="15">
        <v>25298.433000000001</v>
      </c>
      <c r="AT124" s="15">
        <v>24882.394799999998</v>
      </c>
      <c r="AU124" s="15">
        <v>24700.255300000001</v>
      </c>
      <c r="AV124" s="15">
        <v>22998.9696</v>
      </c>
      <c r="AW124" s="15">
        <v>22931.424900000002</v>
      </c>
      <c r="AX124" s="15">
        <v>23659.3917</v>
      </c>
      <c r="AY124" s="15">
        <v>24181.209500000001</v>
      </c>
      <c r="AZ124" s="15">
        <v>24321.411800000002</v>
      </c>
      <c r="BA124" s="15">
        <v>24225.0749</v>
      </c>
      <c r="BB124" s="15">
        <v>25601.877199999999</v>
      </c>
      <c r="BC124" s="15">
        <v>24640.965499999998</v>
      </c>
      <c r="BD124" s="15">
        <v>25071.4015</v>
      </c>
      <c r="BE124" s="15">
        <v>26681.138999999999</v>
      </c>
      <c r="BF124" s="15">
        <v>27466.8639</v>
      </c>
      <c r="BG124" s="15">
        <v>25566.823700000001</v>
      </c>
      <c r="BH124" s="15">
        <v>26061.853299999999</v>
      </c>
      <c r="BI124" s="15">
        <v>24387.488499999999</v>
      </c>
      <c r="BJ124" s="15">
        <v>24930.8642</v>
      </c>
      <c r="BK124" s="15">
        <v>23944.2876</v>
      </c>
      <c r="BL124" s="15">
        <v>26130.3521</v>
      </c>
      <c r="BM124" s="15">
        <v>24505.675800000001</v>
      </c>
      <c r="BN124" s="15">
        <v>24384.041799999999</v>
      </c>
      <c r="BO124" s="15">
        <v>23653.226200000001</v>
      </c>
      <c r="BP124" s="15">
        <v>24862.5425</v>
      </c>
      <c r="BQ124" s="15">
        <v>24118.347900000001</v>
      </c>
      <c r="BR124" s="15">
        <v>24832.057199999999</v>
      </c>
      <c r="BS124" s="15">
        <v>23617.6973</v>
      </c>
      <c r="BT124" s="15">
        <v>22652.583900000001</v>
      </c>
      <c r="BU124" s="15">
        <v>22162.130799999999</v>
      </c>
      <c r="BV124" s="15">
        <v>21788.116099999999</v>
      </c>
      <c r="BW124" s="15">
        <v>21303.679599999999</v>
      </c>
      <c r="BX124" s="15">
        <v>24384.775900000001</v>
      </c>
      <c r="BY124" s="15">
        <v>23350.025000000001</v>
      </c>
      <c r="BZ124" s="15">
        <v>25238.943500000001</v>
      </c>
      <c r="CA124" s="15">
        <v>26151.906500000001</v>
      </c>
      <c r="CB124" s="15">
        <v>28555.803800000002</v>
      </c>
      <c r="CC124" s="15">
        <v>30060.145400000001</v>
      </c>
      <c r="CD124" s="15">
        <v>29393.945800000001</v>
      </c>
      <c r="CE124" s="15">
        <v>31233.761200000001</v>
      </c>
      <c r="CF124" s="15">
        <v>32314.258699999998</v>
      </c>
      <c r="CG124" s="15">
        <v>34570.465199999999</v>
      </c>
      <c r="CH124" s="15">
        <v>32709.0291</v>
      </c>
      <c r="CI124" s="15">
        <v>32978.471899999997</v>
      </c>
      <c r="CJ124" s="15">
        <v>37420.930699999997</v>
      </c>
      <c r="CK124" s="15">
        <v>39122.533600000002</v>
      </c>
      <c r="CL124" s="15">
        <v>38853.787600000003</v>
      </c>
      <c r="CM124" s="15">
        <v>38092.6109</v>
      </c>
      <c r="CN124" s="15">
        <v>38186.974399999999</v>
      </c>
      <c r="CO124" s="15">
        <v>37991.410499999998</v>
      </c>
      <c r="CP124" s="15">
        <v>35595.470800000003</v>
      </c>
      <c r="CQ124" s="15">
        <v>36263.486100000002</v>
      </c>
      <c r="CR124" s="15">
        <v>39408.7048</v>
      </c>
      <c r="CS124" s="15">
        <v>38875.267099999997</v>
      </c>
      <c r="CT124" s="15">
        <v>38628.262900000002</v>
      </c>
      <c r="CU124" s="15">
        <v>37631.663099999998</v>
      </c>
      <c r="CV124" s="15">
        <v>39710.280500000001</v>
      </c>
      <c r="CW124" s="15">
        <v>40919.522700000001</v>
      </c>
      <c r="CX124" s="15">
        <v>38105.165200000003</v>
      </c>
      <c r="CY124" s="15">
        <v>38748.833500000001</v>
      </c>
      <c r="CZ124" s="15">
        <v>37079.693899999998</v>
      </c>
      <c r="DA124" s="15">
        <v>37184.917300000001</v>
      </c>
      <c r="DB124" s="15">
        <v>36378.627</v>
      </c>
      <c r="DC124" s="15">
        <v>35645.424599999998</v>
      </c>
      <c r="DD124" s="15">
        <v>36722.972099999999</v>
      </c>
      <c r="DE124" s="15">
        <v>40167.710700000003</v>
      </c>
      <c r="DF124" s="15">
        <v>41719.218999999997</v>
      </c>
      <c r="DG124" s="15">
        <v>44902.734700000001</v>
      </c>
      <c r="DH124" s="15">
        <v>46535.154799999997</v>
      </c>
      <c r="DI124" s="15">
        <v>46305.095000000001</v>
      </c>
      <c r="DJ124" s="15">
        <v>48526.633600000001</v>
      </c>
      <c r="DK124" s="15">
        <v>48562.662900000003</v>
      </c>
      <c r="DL124" s="15">
        <v>52084.154000000002</v>
      </c>
      <c r="DM124" s="15">
        <v>53665.415399999998</v>
      </c>
      <c r="DN124" s="15">
        <v>54876.506999999998</v>
      </c>
      <c r="DO124" s="15">
        <v>53475.247199999998</v>
      </c>
      <c r="DP124" s="15">
        <v>55024.041499999999</v>
      </c>
      <c r="DQ124" s="15">
        <v>57155.334799999997</v>
      </c>
    </row>
    <row r="125" spans="1:121" hidden="1" x14ac:dyDescent="0.3">
      <c r="A125" t="s">
        <v>567</v>
      </c>
      <c r="B125" s="15">
        <v>1490.04</v>
      </c>
      <c r="C125" s="15">
        <v>1397.2162000000001</v>
      </c>
      <c r="D125" s="15">
        <v>1373.9803999999999</v>
      </c>
      <c r="E125" s="15">
        <v>948.02070000000003</v>
      </c>
      <c r="F125" s="15">
        <v>1208.3621000000001</v>
      </c>
      <c r="G125" s="15">
        <v>1475.3941</v>
      </c>
      <c r="H125" s="15">
        <v>1324.6235999999999</v>
      </c>
      <c r="I125" s="15">
        <v>1007.669</v>
      </c>
      <c r="J125" s="15">
        <v>791.36120000000005</v>
      </c>
      <c r="K125" s="15">
        <v>815.00149999999996</v>
      </c>
      <c r="L125" s="15">
        <v>723.75750000000005</v>
      </c>
      <c r="M125" s="15">
        <v>795.69730000000004</v>
      </c>
      <c r="N125" s="15">
        <v>1235.5446999999999</v>
      </c>
      <c r="O125" s="15">
        <v>1225.1030000000001</v>
      </c>
      <c r="P125" s="15">
        <v>939.02719999999999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</row>
    <row r="126" spans="1:121" x14ac:dyDescent="0.3">
      <c r="A126" t="s">
        <v>568</v>
      </c>
      <c r="B126" s="15">
        <v>1354.9</v>
      </c>
      <c r="C126" s="15">
        <v>1418.5757000000001</v>
      </c>
      <c r="D126" s="15">
        <v>1367.6332</v>
      </c>
      <c r="E126" s="15">
        <v>1397.7356</v>
      </c>
      <c r="F126" s="15">
        <v>1383.2633000000001</v>
      </c>
      <c r="G126" s="15">
        <v>1393.3939</v>
      </c>
      <c r="H126" s="15">
        <v>1432.7735</v>
      </c>
      <c r="I126" s="15">
        <v>1402.0795000000001</v>
      </c>
      <c r="J126" s="15">
        <v>1457.3866</v>
      </c>
      <c r="K126" s="15">
        <v>1533.8321000000001</v>
      </c>
      <c r="L126" s="15">
        <v>1572.3444</v>
      </c>
      <c r="M126" s="15">
        <v>1459.3661</v>
      </c>
      <c r="N126" s="15">
        <v>1443.4888000000001</v>
      </c>
      <c r="O126" s="15">
        <v>1381.4521</v>
      </c>
      <c r="P126" s="15">
        <v>1443.2034000000001</v>
      </c>
      <c r="Q126" s="15">
        <v>1509.3332</v>
      </c>
      <c r="R126" s="15">
        <v>1531.4667999999999</v>
      </c>
      <c r="S126" s="15">
        <v>1466.1588999999999</v>
      </c>
      <c r="T126" s="15">
        <v>1628.6075000000001</v>
      </c>
      <c r="U126" s="15">
        <v>1653.8389999999999</v>
      </c>
      <c r="V126" s="15">
        <v>1649.1291000000001</v>
      </c>
      <c r="W126" s="15">
        <v>1672.7766999999999</v>
      </c>
      <c r="X126" s="15">
        <v>1800.3356000000001</v>
      </c>
      <c r="Y126" s="15">
        <v>1953.7267999999999</v>
      </c>
      <c r="Z126" s="15">
        <v>1992.057</v>
      </c>
      <c r="AA126" s="15">
        <v>1942.6448</v>
      </c>
      <c r="AB126" s="15">
        <v>1987.9686999999999</v>
      </c>
      <c r="AC126" s="15">
        <v>1895.3860999999999</v>
      </c>
      <c r="AD126" s="15">
        <v>1982.7748999999999</v>
      </c>
      <c r="AE126" s="15">
        <v>2065.3114999999998</v>
      </c>
      <c r="AF126" s="15">
        <v>2072.5309999999999</v>
      </c>
      <c r="AG126" s="15">
        <v>2181.9317000000001</v>
      </c>
      <c r="AH126" s="15">
        <v>2342.7611999999999</v>
      </c>
      <c r="AI126" s="15">
        <v>2330.8026</v>
      </c>
      <c r="AJ126" s="15">
        <v>2346.7298000000001</v>
      </c>
      <c r="AK126" s="15">
        <v>2202.7824000000001</v>
      </c>
      <c r="AL126" s="15">
        <v>2212.7312999999999</v>
      </c>
      <c r="AM126" s="15">
        <v>2113.3247999999999</v>
      </c>
      <c r="AN126" s="15">
        <v>1969.83</v>
      </c>
      <c r="AO126" s="15">
        <v>2057.3301000000001</v>
      </c>
      <c r="AP126" s="15">
        <v>1885.8511000000001</v>
      </c>
      <c r="AQ126" s="15">
        <v>1877.0458000000001</v>
      </c>
      <c r="AR126" s="15">
        <v>1950.7626</v>
      </c>
      <c r="AS126" s="15">
        <v>1946.5781999999999</v>
      </c>
      <c r="AT126" s="15">
        <v>1789.0255999999999</v>
      </c>
      <c r="AU126" s="15">
        <v>1745.4159999999999</v>
      </c>
      <c r="AV126" s="15">
        <v>1750.4557</v>
      </c>
      <c r="AW126" s="15">
        <v>1601.7453</v>
      </c>
      <c r="AX126" s="15">
        <v>1858.4807000000001</v>
      </c>
      <c r="AY126" s="15">
        <v>1704.9046000000001</v>
      </c>
      <c r="AZ126" s="15">
        <v>1710.8150000000001</v>
      </c>
      <c r="BA126" s="15">
        <v>1790.6269</v>
      </c>
      <c r="BB126" s="15">
        <v>1804.9721</v>
      </c>
      <c r="BC126" s="15">
        <v>1903.6902</v>
      </c>
      <c r="BD126" s="15">
        <v>1921.9698000000001</v>
      </c>
      <c r="BE126" s="15">
        <v>1839.0130999999999</v>
      </c>
      <c r="BF126" s="15">
        <v>1912.1341</v>
      </c>
      <c r="BG126" s="15">
        <v>1923.6664000000001</v>
      </c>
      <c r="BH126" s="15">
        <v>1963.5835</v>
      </c>
      <c r="BI126" s="15">
        <v>1893.8331000000001</v>
      </c>
      <c r="BJ126" s="15">
        <v>1830.8046999999999</v>
      </c>
      <c r="BK126" s="15">
        <v>1627.9666999999999</v>
      </c>
      <c r="BL126" s="15">
        <v>1306.3769</v>
      </c>
      <c r="BM126" s="15">
        <v>1329.1032</v>
      </c>
      <c r="BN126" s="15">
        <v>1215.8152</v>
      </c>
      <c r="BO126" s="15">
        <v>1228.0809999999999</v>
      </c>
      <c r="BP126" s="15">
        <v>1140.0542</v>
      </c>
      <c r="BQ126" s="15">
        <v>1201.1015</v>
      </c>
      <c r="BR126" s="15">
        <v>1179.3809000000001</v>
      </c>
      <c r="BS126" s="15">
        <v>1130.279</v>
      </c>
      <c r="BT126" s="15">
        <v>1403.2537</v>
      </c>
      <c r="BU126" s="15">
        <v>1349.0378000000001</v>
      </c>
      <c r="BV126" s="15">
        <v>1336.0663</v>
      </c>
      <c r="BW126" s="15">
        <v>1507.3615</v>
      </c>
      <c r="BX126" s="15">
        <v>1735.0549000000001</v>
      </c>
      <c r="BY126" s="15">
        <v>1843.912</v>
      </c>
      <c r="BZ126" s="15">
        <v>1892.0253</v>
      </c>
      <c r="CA126" s="15">
        <v>1897.1884</v>
      </c>
      <c r="CB126" s="15">
        <v>1841.2317</v>
      </c>
      <c r="CC126" s="15">
        <v>1845.1398999999999</v>
      </c>
      <c r="CD126" s="15">
        <v>1748.9594</v>
      </c>
      <c r="CE126" s="15">
        <v>1812.9139</v>
      </c>
      <c r="CF126" s="15">
        <v>1596.6867999999999</v>
      </c>
      <c r="CG126" s="15">
        <v>1750.8843999999999</v>
      </c>
      <c r="CH126" s="15">
        <v>1928.3164999999999</v>
      </c>
      <c r="CI126" s="15">
        <v>1855.6560999999999</v>
      </c>
      <c r="CJ126" s="15">
        <v>1798.7925</v>
      </c>
      <c r="CK126" s="15">
        <v>1691.0297</v>
      </c>
      <c r="CL126" s="15">
        <v>1668.1778999999999</v>
      </c>
      <c r="CM126" s="15">
        <v>1671.8701000000001</v>
      </c>
      <c r="CN126" s="15">
        <v>1806.3035</v>
      </c>
      <c r="CO126" s="15">
        <v>1555.1759</v>
      </c>
      <c r="CP126" s="15">
        <v>1281.855</v>
      </c>
      <c r="CQ126" s="15">
        <v>1315.6203</v>
      </c>
      <c r="CR126" s="15">
        <v>1437.2286999999999</v>
      </c>
      <c r="CS126" s="15">
        <v>1399.704</v>
      </c>
      <c r="CT126" s="15">
        <v>1550.1047000000001</v>
      </c>
      <c r="CU126" s="15">
        <v>1494.6355000000001</v>
      </c>
      <c r="CV126" s="15">
        <v>1380.7514000000001</v>
      </c>
      <c r="CW126" s="15">
        <v>1398.1358</v>
      </c>
      <c r="CX126" s="15">
        <v>1326.9485</v>
      </c>
      <c r="CY126" s="15">
        <v>1437.4239</v>
      </c>
      <c r="CZ126" s="15">
        <v>1727.4552000000001</v>
      </c>
      <c r="DA126" s="15">
        <v>1598.4930999999999</v>
      </c>
      <c r="DB126" s="15">
        <v>1318.5606</v>
      </c>
      <c r="DC126" s="15">
        <v>1106.4396999999999</v>
      </c>
      <c r="DD126" s="15">
        <v>1126.0419999999999</v>
      </c>
      <c r="DE126" s="15">
        <v>1216.4329</v>
      </c>
      <c r="DF126" s="15">
        <v>1157.9667999999999</v>
      </c>
      <c r="DG126" s="15">
        <v>1151.4196999999999</v>
      </c>
      <c r="DH126" s="15">
        <v>1225.4376999999999</v>
      </c>
      <c r="DI126" s="15">
        <v>1125.2859000000001</v>
      </c>
      <c r="DJ126" s="15">
        <v>1091.1731</v>
      </c>
      <c r="DK126" s="15">
        <v>1163.6106</v>
      </c>
      <c r="DL126" s="15">
        <v>1171.9690000000001</v>
      </c>
      <c r="DM126" s="15">
        <v>1131.2086999999999</v>
      </c>
      <c r="DN126" s="15">
        <v>1197.3521000000001</v>
      </c>
      <c r="DO126" s="15">
        <v>1145.5715</v>
      </c>
      <c r="DP126" s="15">
        <v>1302.3848</v>
      </c>
      <c r="DQ126" s="15">
        <v>1275.7260000000001</v>
      </c>
    </row>
    <row r="127" spans="1:121" x14ac:dyDescent="0.3">
      <c r="A127" t="s">
        <v>569</v>
      </c>
      <c r="B127" s="15">
        <v>1109.76</v>
      </c>
      <c r="C127" s="15">
        <v>1162.24</v>
      </c>
      <c r="D127" s="15">
        <v>864.64</v>
      </c>
      <c r="E127" s="15">
        <v>921.6</v>
      </c>
      <c r="F127" s="15">
        <v>1052.1600000000001</v>
      </c>
      <c r="G127" s="15">
        <v>912.64</v>
      </c>
      <c r="H127" s="15">
        <v>865.92</v>
      </c>
      <c r="I127" s="15">
        <v>931.2</v>
      </c>
      <c r="J127" s="15">
        <v>915.2</v>
      </c>
      <c r="K127" s="15">
        <v>973.44</v>
      </c>
      <c r="L127" s="15">
        <v>822.4</v>
      </c>
      <c r="M127" s="15">
        <v>613.76</v>
      </c>
      <c r="N127" s="15">
        <v>568.32000000000005</v>
      </c>
      <c r="O127" s="15">
        <v>643.84</v>
      </c>
      <c r="P127" s="15">
        <v>752</v>
      </c>
      <c r="Q127" s="15">
        <v>940.8</v>
      </c>
      <c r="R127" s="15">
        <v>755.2</v>
      </c>
      <c r="S127" s="15">
        <v>794.24</v>
      </c>
      <c r="T127" s="15">
        <v>957.44</v>
      </c>
      <c r="U127" s="15">
        <v>832</v>
      </c>
      <c r="V127" s="15">
        <v>889.6</v>
      </c>
      <c r="W127" s="15">
        <v>940.16</v>
      </c>
      <c r="X127" s="15">
        <v>1116.1600000000001</v>
      </c>
      <c r="Y127" s="15">
        <v>1191.68</v>
      </c>
      <c r="Z127" s="15">
        <v>1201.92</v>
      </c>
      <c r="AA127" s="15">
        <v>1219.8399999999999</v>
      </c>
      <c r="AB127" s="15">
        <v>1192.96</v>
      </c>
      <c r="AC127" s="15">
        <v>1134.72</v>
      </c>
      <c r="AD127" s="15">
        <v>1091.2</v>
      </c>
      <c r="AE127" s="15">
        <v>1006.08</v>
      </c>
      <c r="AF127" s="15">
        <v>1102.08</v>
      </c>
      <c r="AG127" s="15">
        <v>1280.6400000000001</v>
      </c>
      <c r="AH127" s="15">
        <v>1267.2</v>
      </c>
      <c r="AI127" s="15">
        <v>1336.32</v>
      </c>
      <c r="AJ127" s="15">
        <v>1470.08</v>
      </c>
      <c r="AK127" s="15">
        <v>1740.8</v>
      </c>
      <c r="AL127" s="15">
        <v>1696</v>
      </c>
      <c r="AM127" s="15">
        <v>1610.88</v>
      </c>
      <c r="AN127" s="15">
        <v>1350.4</v>
      </c>
      <c r="AO127" s="15">
        <v>1398.4</v>
      </c>
      <c r="AP127" s="15">
        <v>1534.72</v>
      </c>
      <c r="AQ127" s="15">
        <v>1541.76</v>
      </c>
      <c r="AR127" s="15">
        <v>1588.48</v>
      </c>
      <c r="AS127" s="15">
        <v>1625.6</v>
      </c>
      <c r="AT127" s="15">
        <v>1799.68</v>
      </c>
      <c r="AU127" s="15">
        <v>1830.4</v>
      </c>
      <c r="AV127" s="15">
        <v>1701.76</v>
      </c>
      <c r="AW127" s="15">
        <v>1551.36</v>
      </c>
      <c r="AX127" s="15">
        <v>1941.76</v>
      </c>
      <c r="AY127" s="15">
        <v>2100.48</v>
      </c>
      <c r="AZ127" s="15">
        <v>1880.32</v>
      </c>
      <c r="BA127" s="15">
        <v>1984</v>
      </c>
      <c r="BB127" s="15">
        <v>2017.28</v>
      </c>
      <c r="BC127" s="15">
        <v>2241.2800000000002</v>
      </c>
      <c r="BD127" s="15">
        <v>2013.44</v>
      </c>
      <c r="BE127" s="15">
        <v>1666.56</v>
      </c>
      <c r="BF127" s="15">
        <v>1576.32</v>
      </c>
      <c r="BG127" s="15">
        <v>1427.84</v>
      </c>
      <c r="BH127" s="15">
        <v>1616.64</v>
      </c>
      <c r="BI127" s="15">
        <v>1575.68</v>
      </c>
      <c r="BJ127" s="15">
        <v>1349.76</v>
      </c>
      <c r="BK127" s="15">
        <v>1246.72</v>
      </c>
      <c r="BL127" s="15">
        <v>1075.8399999999999</v>
      </c>
      <c r="BM127" s="15">
        <v>1263.3599999999999</v>
      </c>
      <c r="BN127" s="15">
        <v>1434.24</v>
      </c>
      <c r="BO127" s="15">
        <v>1553.28</v>
      </c>
      <c r="BP127" s="15">
        <v>1642.24</v>
      </c>
      <c r="BQ127" s="15">
        <v>1752.96</v>
      </c>
      <c r="BR127" s="15">
        <v>1644.16</v>
      </c>
      <c r="BS127" s="15">
        <v>1567.36</v>
      </c>
      <c r="BT127" s="15">
        <v>1682.56</v>
      </c>
      <c r="BU127" s="15">
        <v>2087.04</v>
      </c>
      <c r="BV127" s="15">
        <v>2038.4</v>
      </c>
      <c r="BW127" s="15">
        <v>2334.08</v>
      </c>
      <c r="BX127" s="15">
        <v>2369.92</v>
      </c>
      <c r="BY127" s="15">
        <v>2689.28</v>
      </c>
      <c r="BZ127" s="15">
        <v>2907.52</v>
      </c>
      <c r="CA127" s="15">
        <v>3006.08</v>
      </c>
      <c r="CB127" s="15">
        <v>3175.04</v>
      </c>
      <c r="CC127" s="15">
        <v>2817.92</v>
      </c>
      <c r="CD127" s="15">
        <v>2254.08</v>
      </c>
      <c r="CE127" s="15">
        <v>2293.12</v>
      </c>
      <c r="CF127" s="15">
        <v>2321.2800000000002</v>
      </c>
      <c r="CG127" s="15">
        <v>2401.92</v>
      </c>
      <c r="CH127" s="15">
        <v>2505.6</v>
      </c>
      <c r="CI127" s="15">
        <v>2996.48</v>
      </c>
      <c r="CJ127" s="15">
        <v>2688.64</v>
      </c>
      <c r="CK127" s="15">
        <v>2224.64</v>
      </c>
      <c r="CL127" s="15">
        <v>2050.56</v>
      </c>
      <c r="CM127" s="15">
        <v>1814.4</v>
      </c>
      <c r="CN127" s="15">
        <v>1811.2</v>
      </c>
      <c r="CO127" s="15">
        <v>1868.16</v>
      </c>
      <c r="CP127" s="15">
        <v>1850.24</v>
      </c>
      <c r="CQ127" s="15">
        <v>1807.36</v>
      </c>
      <c r="CR127" s="15">
        <v>2177.2800000000002</v>
      </c>
      <c r="CS127" s="15">
        <v>2149.12</v>
      </c>
      <c r="CT127" s="15">
        <v>2497.92</v>
      </c>
      <c r="CU127" s="15">
        <v>2325.12</v>
      </c>
      <c r="CV127" s="15">
        <v>2048</v>
      </c>
      <c r="CW127" s="15">
        <v>1955.2</v>
      </c>
      <c r="CX127" s="15">
        <v>1934.08</v>
      </c>
      <c r="CY127" s="15">
        <v>1989.12</v>
      </c>
      <c r="CZ127" s="15">
        <v>2026.24</v>
      </c>
      <c r="DA127" s="15">
        <v>2010.24</v>
      </c>
      <c r="DB127" s="15">
        <v>2057.6</v>
      </c>
      <c r="DC127" s="15">
        <v>1952</v>
      </c>
      <c r="DD127" s="15">
        <v>2012.16</v>
      </c>
      <c r="DE127" s="15">
        <v>2041.6</v>
      </c>
      <c r="DF127" s="15">
        <v>2112.64</v>
      </c>
      <c r="DG127" s="15">
        <v>1936</v>
      </c>
      <c r="DH127" s="15">
        <v>1848.32</v>
      </c>
      <c r="DI127" s="15">
        <v>1924.48</v>
      </c>
      <c r="DJ127" s="15">
        <v>1932.8</v>
      </c>
      <c r="DK127" s="15">
        <v>1862.4</v>
      </c>
      <c r="DL127" s="15">
        <v>1963.52</v>
      </c>
      <c r="DM127" s="15">
        <v>1942.4</v>
      </c>
      <c r="DN127" s="15">
        <v>2058.2399999999998</v>
      </c>
      <c r="DO127" s="15">
        <v>1949.44</v>
      </c>
      <c r="DP127" s="15">
        <v>1898.24</v>
      </c>
      <c r="DQ127" s="15">
        <v>1851.52</v>
      </c>
    </row>
    <row r="128" spans="1:121" x14ac:dyDescent="0.3">
      <c r="A128" t="s">
        <v>570</v>
      </c>
      <c r="B128" s="15">
        <v>4737.6099999999997</v>
      </c>
      <c r="C128" s="15">
        <v>5098.7664999999997</v>
      </c>
      <c r="D128" s="15">
        <v>5083.1441000000004</v>
      </c>
      <c r="E128" s="15">
        <v>4665.9373999999998</v>
      </c>
      <c r="F128" s="15">
        <v>5516.3022000000001</v>
      </c>
      <c r="G128" s="15">
        <v>5281.8984</v>
      </c>
      <c r="H128" s="15">
        <v>5196.817</v>
      </c>
      <c r="I128" s="15">
        <v>4500.0879999999997</v>
      </c>
      <c r="J128" s="15">
        <v>4554.7844999999998</v>
      </c>
      <c r="K128" s="15">
        <v>4948.0783000000001</v>
      </c>
      <c r="L128" s="15">
        <v>4907.2139999999999</v>
      </c>
      <c r="M128" s="15">
        <v>4867.3859000000002</v>
      </c>
      <c r="N128" s="15">
        <v>3560.6316999999999</v>
      </c>
      <c r="O128" s="15">
        <v>3852.0450999999998</v>
      </c>
      <c r="P128" s="15">
        <v>4073</v>
      </c>
      <c r="Q128" s="15">
        <v>3541.5187000000001</v>
      </c>
      <c r="R128" s="15">
        <v>3574.8510999999999</v>
      </c>
      <c r="S128" s="15">
        <v>2999.9023999999999</v>
      </c>
      <c r="T128" s="15">
        <v>3378.7575000000002</v>
      </c>
      <c r="U128" s="15">
        <v>3528.1275000000001</v>
      </c>
      <c r="V128" s="15">
        <v>3571.1534999999999</v>
      </c>
      <c r="W128" s="15">
        <v>3556.3777</v>
      </c>
      <c r="X128" s="15">
        <v>3373.5113999999999</v>
      </c>
      <c r="Y128" s="15">
        <v>3761.4587000000001</v>
      </c>
      <c r="Z128" s="15">
        <v>3733.5945999999999</v>
      </c>
      <c r="AA128" s="15">
        <v>3849.1069000000002</v>
      </c>
      <c r="AB128" s="15">
        <v>3948.5771</v>
      </c>
      <c r="AC128" s="15">
        <v>3788.6496999999999</v>
      </c>
      <c r="AD128" s="15">
        <v>4000.2620000000002</v>
      </c>
      <c r="AE128" s="15">
        <v>4172.5969999999998</v>
      </c>
      <c r="AF128" s="15">
        <v>4460.4748</v>
      </c>
      <c r="AG128" s="15">
        <v>4546.2398000000003</v>
      </c>
      <c r="AH128" s="15">
        <v>4971.5151999999998</v>
      </c>
      <c r="AI128" s="15">
        <v>5114.3373000000001</v>
      </c>
      <c r="AJ128" s="15">
        <v>4557.0392000000002</v>
      </c>
      <c r="AK128" s="15">
        <v>4783.6655000000001</v>
      </c>
      <c r="AL128" s="15">
        <v>4746.9003000000002</v>
      </c>
      <c r="AM128" s="15">
        <v>4592.0034999999998</v>
      </c>
      <c r="AN128" s="15">
        <v>4599.8464000000004</v>
      </c>
      <c r="AO128" s="15">
        <v>4702.4574000000002</v>
      </c>
      <c r="AP128" s="15">
        <v>4242.9956000000002</v>
      </c>
      <c r="AQ128" s="15">
        <v>3778.3051999999998</v>
      </c>
      <c r="AR128" s="15">
        <v>3885.4911999999999</v>
      </c>
      <c r="AS128" s="15">
        <v>3750.2015999999999</v>
      </c>
      <c r="AT128" s="15">
        <v>3889.4126000000001</v>
      </c>
      <c r="AU128" s="15">
        <v>3562.6262000000002</v>
      </c>
      <c r="AV128" s="15">
        <v>3148.2609000000002</v>
      </c>
      <c r="AW128" s="15">
        <v>2960.6855</v>
      </c>
      <c r="AX128" s="15">
        <v>3329.3006</v>
      </c>
      <c r="AY128" s="15">
        <v>3382.24</v>
      </c>
      <c r="AZ128" s="15">
        <v>3131.9216000000001</v>
      </c>
      <c r="BA128" s="15">
        <v>3321.4576999999999</v>
      </c>
      <c r="BB128" s="15">
        <v>2816.0441000000001</v>
      </c>
      <c r="BC128" s="15">
        <v>3192.9537999999998</v>
      </c>
      <c r="BD128" s="15">
        <v>2918.1185999999998</v>
      </c>
      <c r="BE128" s="15">
        <v>2638.3984</v>
      </c>
      <c r="BF128" s="15">
        <v>2809.9856</v>
      </c>
      <c r="BG128" s="15">
        <v>2802.1565999999998</v>
      </c>
      <c r="BH128" s="15">
        <v>2913.7208999999998</v>
      </c>
      <c r="BI128" s="15">
        <v>3205.3539999999998</v>
      </c>
      <c r="BJ128" s="15">
        <v>2844.5641000000001</v>
      </c>
      <c r="BK128" s="15">
        <v>2408.7455</v>
      </c>
      <c r="BL128" s="15">
        <v>1892.2505000000001</v>
      </c>
      <c r="BM128" s="15">
        <v>2172.223</v>
      </c>
      <c r="BN128" s="15">
        <v>2484.0252999999998</v>
      </c>
      <c r="BO128" s="15">
        <v>2398.4301999999998</v>
      </c>
      <c r="BP128" s="15">
        <v>2618.0279</v>
      </c>
      <c r="BQ128" s="15">
        <v>2676.9335000000001</v>
      </c>
      <c r="BR128" s="15">
        <v>2592.5021000000002</v>
      </c>
      <c r="BS128" s="15">
        <v>2850.3779</v>
      </c>
      <c r="BT128" s="15">
        <v>3915.2606999999998</v>
      </c>
      <c r="BU128" s="15">
        <v>4412.6859999999997</v>
      </c>
      <c r="BV128" s="15">
        <v>4272.6215000000002</v>
      </c>
      <c r="BW128" s="15">
        <v>4654.1990999999998</v>
      </c>
      <c r="BX128" s="15">
        <v>4849.2421000000004</v>
      </c>
      <c r="BY128" s="15">
        <v>4714.4137000000001</v>
      </c>
      <c r="BZ128" s="15">
        <v>5242.6008000000002</v>
      </c>
      <c r="CA128" s="15">
        <v>5088.7916999999998</v>
      </c>
      <c r="CB128" s="15">
        <v>4831.5704999999998</v>
      </c>
      <c r="CC128" s="15">
        <v>4678.4157999999998</v>
      </c>
      <c r="CD128" s="15">
        <v>4304.6922999999997</v>
      </c>
      <c r="CE128" s="15">
        <v>4455.2289000000001</v>
      </c>
      <c r="CF128" s="15">
        <v>4800.1540999999997</v>
      </c>
      <c r="CG128" s="15">
        <v>4904.2206999999999</v>
      </c>
      <c r="CH128" s="15">
        <v>4611.0015999999996</v>
      </c>
      <c r="CI128" s="15">
        <v>4332.1815999999999</v>
      </c>
      <c r="CJ128" s="15">
        <v>3637.0952000000002</v>
      </c>
      <c r="CK128" s="15">
        <v>3321.0127000000002</v>
      </c>
      <c r="CL128" s="15">
        <v>3637.5794000000001</v>
      </c>
      <c r="CM128" s="15">
        <v>3542.3119999999999</v>
      </c>
      <c r="CN128" s="15">
        <v>3728.6145999999999</v>
      </c>
      <c r="CO128" s="15">
        <v>3948.0383999999999</v>
      </c>
      <c r="CP128" s="15">
        <v>3421.5484999999999</v>
      </c>
      <c r="CQ128" s="15">
        <v>3617.8440999999998</v>
      </c>
      <c r="CR128" s="15">
        <v>4090.6044999999999</v>
      </c>
      <c r="CS128" s="15">
        <v>3768.6109999999999</v>
      </c>
      <c r="CT128" s="15">
        <v>4177.4408000000003</v>
      </c>
      <c r="CU128" s="15">
        <v>4564.7532000000001</v>
      </c>
      <c r="CV128" s="15">
        <v>3994.6729999999998</v>
      </c>
      <c r="CW128" s="15">
        <v>3962.4133000000002</v>
      </c>
      <c r="CX128" s="15">
        <v>3697.8422</v>
      </c>
      <c r="CY128" s="15">
        <v>4283.5902999999998</v>
      </c>
      <c r="CZ128" s="15">
        <v>4708.1346000000003</v>
      </c>
      <c r="DA128" s="15">
        <v>4362.9615999999996</v>
      </c>
      <c r="DB128" s="15">
        <v>4025.7873</v>
      </c>
      <c r="DC128" s="15">
        <v>3689.2283000000002</v>
      </c>
      <c r="DD128" s="15">
        <v>3544.6370999999999</v>
      </c>
      <c r="DE128" s="15">
        <v>3942.2336</v>
      </c>
      <c r="DF128" s="15">
        <v>3926.8391000000001</v>
      </c>
      <c r="DG128" s="15">
        <v>4090.0212000000001</v>
      </c>
      <c r="DH128" s="15">
        <v>4433.6273000000001</v>
      </c>
      <c r="DI128" s="15">
        <v>3992.1118999999999</v>
      </c>
      <c r="DJ128" s="15">
        <v>4372.6648999999998</v>
      </c>
      <c r="DK128" s="15">
        <v>4094.3317000000002</v>
      </c>
      <c r="DL128" s="15">
        <v>4240.8877000000002</v>
      </c>
      <c r="DM128" s="15">
        <v>3891.7395000000001</v>
      </c>
      <c r="DN128" s="15">
        <v>3885.5817000000002</v>
      </c>
      <c r="DO128" s="15">
        <v>3508.1075999999998</v>
      </c>
      <c r="DP128" s="15">
        <v>3785.2093</v>
      </c>
      <c r="DQ128" s="15">
        <v>3483.2289000000001</v>
      </c>
    </row>
    <row r="129" spans="1:121" hidden="1" x14ac:dyDescent="0.3">
      <c r="A129" t="s">
        <v>571</v>
      </c>
      <c r="B129" s="15">
        <v>1725.82</v>
      </c>
      <c r="C129" s="15">
        <v>2092.9958999999999</v>
      </c>
      <c r="D129" s="15">
        <v>2271.0453000000002</v>
      </c>
      <c r="E129" s="15">
        <v>3051.2456999999999</v>
      </c>
      <c r="F129" s="15">
        <v>3356.8604</v>
      </c>
      <c r="G129" s="15">
        <v>3603.2899000000002</v>
      </c>
      <c r="H129" s="15">
        <v>2582.1871999999998</v>
      </c>
      <c r="I129" s="15">
        <v>2898.5819999999999</v>
      </c>
      <c r="J129" s="15">
        <v>2919.2728000000002</v>
      </c>
      <c r="K129" s="15">
        <v>3053.8912999999998</v>
      </c>
      <c r="L129" s="15">
        <v>3777.3271</v>
      </c>
      <c r="M129" s="15">
        <v>3076.5711000000001</v>
      </c>
      <c r="N129" s="15">
        <v>1762.8701000000001</v>
      </c>
      <c r="O129" s="15">
        <v>2442.6291000000001</v>
      </c>
      <c r="P129" s="15">
        <v>3043.7919000000002</v>
      </c>
      <c r="Q129" s="15">
        <v>3024.1039000000001</v>
      </c>
      <c r="R129" s="15">
        <v>3528.5875000000001</v>
      </c>
      <c r="S129" s="15">
        <v>4237.5700999999999</v>
      </c>
      <c r="T129" s="15">
        <v>4938.8854000000001</v>
      </c>
      <c r="U129" s="15">
        <v>4531.1939000000002</v>
      </c>
      <c r="V129" s="15">
        <v>7056.1706999999997</v>
      </c>
      <c r="W129" s="15">
        <v>10583.7552</v>
      </c>
      <c r="X129" s="15">
        <v>8498.4809999999998</v>
      </c>
      <c r="Y129" s="15">
        <v>11129.874299999999</v>
      </c>
      <c r="Z129" s="15">
        <v>10141.4617</v>
      </c>
      <c r="AA129" s="15">
        <v>11262.6806</v>
      </c>
      <c r="AB129" s="15">
        <v>11514.8559</v>
      </c>
      <c r="AC129" s="15">
        <v>13622.988600000001</v>
      </c>
      <c r="AD129" s="15">
        <v>14286.8388</v>
      </c>
      <c r="AE129" s="15">
        <v>19971.257900000001</v>
      </c>
      <c r="AF129" s="15">
        <v>17474.9787</v>
      </c>
      <c r="AG129" s="15">
        <v>17831.812699999999</v>
      </c>
      <c r="AH129" s="15">
        <v>9571.6005000000005</v>
      </c>
      <c r="AI129" s="15">
        <v>7572.0149000000001</v>
      </c>
      <c r="AJ129" s="15">
        <v>6122.7206999999999</v>
      </c>
      <c r="AK129" s="15">
        <v>4942.1854999999996</v>
      </c>
      <c r="AL129" s="15">
        <v>5662.7213000000002</v>
      </c>
      <c r="AM129" s="15">
        <v>4268.0663000000004</v>
      </c>
      <c r="AN129" s="15">
        <v>4897.6319999999996</v>
      </c>
      <c r="AO129" s="15">
        <v>4277.8914000000004</v>
      </c>
      <c r="AP129" s="15">
        <v>4104.7668000000003</v>
      </c>
      <c r="AQ129" s="15">
        <v>3754.5401999999999</v>
      </c>
      <c r="AR129" s="15">
        <v>3650.4371999999998</v>
      </c>
      <c r="AS129" s="15">
        <v>3924.7446</v>
      </c>
      <c r="AT129" s="15">
        <v>3318.7624999999998</v>
      </c>
      <c r="AU129" s="15">
        <v>2911.7338</v>
      </c>
      <c r="AV129" s="15">
        <v>3627.7982000000002</v>
      </c>
      <c r="AW129" s="15">
        <v>3145.0212000000001</v>
      </c>
      <c r="AX129" s="15">
        <v>3101.4268000000002</v>
      </c>
      <c r="AY129" s="15">
        <v>2687.808</v>
      </c>
      <c r="AZ129" s="15">
        <v>2773.0488999999998</v>
      </c>
      <c r="BA129" s="15">
        <v>3403.0399000000002</v>
      </c>
      <c r="BB129" s="15">
        <v>3518.9299000000001</v>
      </c>
      <c r="BC129" s="15">
        <v>3357.2037999999998</v>
      </c>
      <c r="BD129" s="15">
        <v>2906.8537999999999</v>
      </c>
      <c r="BE129" s="15">
        <v>2640.7029000000002</v>
      </c>
      <c r="BF129" s="15">
        <v>3326.3586</v>
      </c>
      <c r="BG129" s="15">
        <v>4249.7645000000002</v>
      </c>
      <c r="BH129" s="15">
        <v>3801.8402000000001</v>
      </c>
      <c r="BI129" s="15">
        <v>2916.3258999999998</v>
      </c>
      <c r="BJ129" s="15">
        <v>2922.0846000000001</v>
      </c>
      <c r="BK129" s="15">
        <v>2768.4634999999998</v>
      </c>
      <c r="BL129" s="15">
        <v>3034.3634000000002</v>
      </c>
      <c r="BM129" s="15">
        <v>2855.8227000000002</v>
      </c>
      <c r="BN129" s="15">
        <v>2800.9881</v>
      </c>
      <c r="BO129" s="15">
        <v>2633.2496999999998</v>
      </c>
      <c r="BP129" s="15">
        <v>3386.0643</v>
      </c>
      <c r="BQ129" s="15">
        <v>3197.7487999999998</v>
      </c>
      <c r="BR129" s="15">
        <v>3987.9769000000001</v>
      </c>
      <c r="BS129" s="15">
        <v>3338.2154</v>
      </c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</row>
    <row r="130" spans="1:121" x14ac:dyDescent="0.3">
      <c r="A130" t="s">
        <v>572</v>
      </c>
      <c r="B130" s="15">
        <v>405.72</v>
      </c>
      <c r="C130" s="15">
        <v>399.6463</v>
      </c>
      <c r="D130" s="15">
        <v>383.4581</v>
      </c>
      <c r="E130" s="15">
        <v>394.58749999999998</v>
      </c>
      <c r="F130" s="15">
        <v>395.63830000000002</v>
      </c>
      <c r="G130" s="15">
        <v>398.6739</v>
      </c>
      <c r="H130" s="15">
        <v>370.5247</v>
      </c>
      <c r="I130" s="15">
        <v>379.63600000000002</v>
      </c>
      <c r="J130" s="15">
        <v>388.7473</v>
      </c>
      <c r="K130" s="15">
        <v>399.97809999999998</v>
      </c>
      <c r="L130" s="15">
        <v>404.02850000000001</v>
      </c>
      <c r="M130" s="15">
        <v>390.8646</v>
      </c>
      <c r="N130" s="15">
        <v>396.94029999999998</v>
      </c>
      <c r="O130" s="15">
        <v>403.01589999999999</v>
      </c>
      <c r="P130" s="15">
        <v>465.79719999999998</v>
      </c>
      <c r="Q130" s="15">
        <v>591.36</v>
      </c>
      <c r="R130" s="15">
        <v>592.37260000000003</v>
      </c>
      <c r="S130" s="15">
        <v>560.9819</v>
      </c>
      <c r="T130" s="15">
        <v>624.28229999999996</v>
      </c>
      <c r="U130" s="15">
        <v>725.46209999999996</v>
      </c>
      <c r="V130" s="15">
        <v>669.74850000000004</v>
      </c>
      <c r="W130" s="15">
        <v>730.73329999999999</v>
      </c>
      <c r="X130" s="15">
        <v>617.16480000000001</v>
      </c>
      <c r="Y130" s="15">
        <v>624.28589999999997</v>
      </c>
      <c r="Z130" s="15">
        <v>673.28719999999998</v>
      </c>
      <c r="AA130" s="15">
        <v>648.35059999999999</v>
      </c>
      <c r="AB130" s="15">
        <v>723.17529999999999</v>
      </c>
      <c r="AC130" s="15">
        <v>715.15409999999997</v>
      </c>
      <c r="AD130" s="15">
        <v>729.55370000000005</v>
      </c>
      <c r="AE130" s="15">
        <v>653.69989999999996</v>
      </c>
      <c r="AF130" s="15">
        <v>548.13739999999996</v>
      </c>
      <c r="AG130" s="15">
        <v>628.91790000000003</v>
      </c>
      <c r="AH130" s="15">
        <v>609.10419999999999</v>
      </c>
      <c r="AI130" s="15">
        <v>591.15419999999995</v>
      </c>
      <c r="AJ130" s="15">
        <v>551.66409999999996</v>
      </c>
      <c r="AK130" s="15">
        <v>542.09079999999994</v>
      </c>
      <c r="AL130" s="15">
        <v>610.30089999999996</v>
      </c>
      <c r="AM130" s="15">
        <v>604.3175</v>
      </c>
      <c r="AN130" s="15">
        <v>617.48090000000002</v>
      </c>
      <c r="AO130" s="15">
        <v>1050.8984</v>
      </c>
      <c r="AP130" s="15">
        <v>1087.1362999999999</v>
      </c>
      <c r="AQ130" s="15">
        <v>976.29100000000005</v>
      </c>
      <c r="AR130" s="15">
        <v>1065.8199</v>
      </c>
      <c r="AS130" s="15">
        <v>1044.5035</v>
      </c>
      <c r="AT130" s="15">
        <v>1029.5820000000001</v>
      </c>
      <c r="AU130" s="15">
        <v>997.60739999999998</v>
      </c>
      <c r="AV130" s="15">
        <v>1012.5289</v>
      </c>
      <c r="AW130" s="15">
        <v>1063.6883</v>
      </c>
      <c r="AX130" s="15">
        <v>1134.0324000000001</v>
      </c>
      <c r="AY130" s="15">
        <v>1172.4019000000001</v>
      </c>
      <c r="AZ130" s="15">
        <v>1142.2131999999999</v>
      </c>
      <c r="BA130" s="15">
        <v>1166.5522000000001</v>
      </c>
      <c r="BB130" s="15">
        <v>1267.5798</v>
      </c>
      <c r="BC130" s="15">
        <v>1461.1357</v>
      </c>
      <c r="BD130" s="15">
        <v>1742.1717000000001</v>
      </c>
      <c r="BE130" s="15">
        <v>1857.2260000000001</v>
      </c>
      <c r="BF130" s="15">
        <v>1707.2696000000001</v>
      </c>
      <c r="BG130" s="15">
        <v>1763.0627999999999</v>
      </c>
      <c r="BH130" s="15">
        <v>1706.3269</v>
      </c>
      <c r="BI130" s="15">
        <v>1860.4322999999999</v>
      </c>
      <c r="BJ130" s="15">
        <v>2354.8366999999998</v>
      </c>
      <c r="BK130" s="15">
        <v>2323.5282999999999</v>
      </c>
      <c r="BL130" s="15">
        <v>1756.7714000000001</v>
      </c>
      <c r="BM130" s="15">
        <v>2326.6563999999998</v>
      </c>
      <c r="BN130" s="15">
        <v>2800.3962999999999</v>
      </c>
      <c r="BO130" s="15">
        <v>2928.4812000000002</v>
      </c>
      <c r="BP130" s="15">
        <v>2742.2903999999999</v>
      </c>
      <c r="BQ130" s="15">
        <v>2554.6435999999999</v>
      </c>
      <c r="BR130" s="15">
        <v>2782.855</v>
      </c>
      <c r="BS130" s="15">
        <v>2552.8670000000002</v>
      </c>
      <c r="BT130" s="15">
        <v>2644.9771999999998</v>
      </c>
      <c r="BU130" s="15">
        <v>2514.172</v>
      </c>
      <c r="BV130" s="15">
        <v>2353.1545999999998</v>
      </c>
      <c r="BW130" s="15">
        <v>2364.8719000000001</v>
      </c>
      <c r="BX130" s="15">
        <v>2279.2937999999999</v>
      </c>
      <c r="BY130" s="15">
        <v>2761.0956999999999</v>
      </c>
      <c r="BZ130" s="15">
        <v>2795.0792000000001</v>
      </c>
      <c r="CA130" s="15">
        <v>2420.7370000000001</v>
      </c>
      <c r="CB130" s="15">
        <v>2630.0225999999998</v>
      </c>
      <c r="CC130" s="15">
        <v>2671.5252</v>
      </c>
      <c r="CD130" s="15">
        <v>2204.8173000000002</v>
      </c>
      <c r="CE130" s="15">
        <v>2637.8647999999998</v>
      </c>
      <c r="CF130" s="15">
        <v>2423.6693</v>
      </c>
      <c r="CG130" s="15">
        <v>2431.6307999999999</v>
      </c>
      <c r="CH130" s="15">
        <v>2146.9292999999998</v>
      </c>
      <c r="CI130" s="15">
        <v>2385.0821000000001</v>
      </c>
      <c r="CJ130" s="15">
        <v>2452.9837000000002</v>
      </c>
      <c r="CK130" s="15">
        <v>2429.5102000000002</v>
      </c>
      <c r="CL130" s="15">
        <v>2319.1846</v>
      </c>
      <c r="CM130" s="15">
        <v>2172.9317999999998</v>
      </c>
      <c r="CN130" s="15">
        <v>2010.6675</v>
      </c>
      <c r="CO130" s="15">
        <v>2062.4038999999998</v>
      </c>
      <c r="CP130" s="15">
        <v>2257.5915</v>
      </c>
      <c r="CQ130" s="15">
        <v>2314.0313000000001</v>
      </c>
      <c r="CR130" s="15">
        <v>3120.7494999999999</v>
      </c>
      <c r="CS130" s="15">
        <v>3113.6552000000001</v>
      </c>
      <c r="CT130" s="15">
        <v>3628.9634000000001</v>
      </c>
      <c r="CU130" s="15">
        <v>3327.5943000000002</v>
      </c>
      <c r="CV130" s="15">
        <v>3727.6453999999999</v>
      </c>
      <c r="CW130" s="15">
        <v>4064.1</v>
      </c>
      <c r="CX130" s="15">
        <v>4072.3314</v>
      </c>
      <c r="CY130" s="15">
        <v>3759.2547</v>
      </c>
      <c r="CZ130" s="15">
        <v>4194.7174999999997</v>
      </c>
      <c r="DA130" s="15">
        <v>3847.1776</v>
      </c>
      <c r="DB130" s="15">
        <v>3622.7646</v>
      </c>
      <c r="DC130" s="15">
        <v>3972.5706</v>
      </c>
      <c r="DD130" s="15">
        <v>3872.9018000000001</v>
      </c>
      <c r="DE130" s="15">
        <v>3931.2723000000001</v>
      </c>
      <c r="DF130" s="15">
        <v>3772.4603999999999</v>
      </c>
      <c r="DG130" s="15">
        <v>3763.0700999999999</v>
      </c>
      <c r="DH130" s="15">
        <v>4534.3064000000004</v>
      </c>
      <c r="DI130" s="15">
        <v>4468.3680999999997</v>
      </c>
      <c r="DJ130" s="15">
        <v>4808.9916000000003</v>
      </c>
      <c r="DK130" s="15">
        <v>4841.6686</v>
      </c>
      <c r="DL130" s="15">
        <v>5716.0916999999999</v>
      </c>
      <c r="DM130" s="15">
        <v>6488.6372000000001</v>
      </c>
      <c r="DN130" s="15">
        <v>7016.5785999999998</v>
      </c>
      <c r="DO130" s="15">
        <v>8081.3747000000003</v>
      </c>
      <c r="DP130" s="15">
        <v>7820.7214999999997</v>
      </c>
      <c r="DQ130" s="15">
        <v>7364.3756000000003</v>
      </c>
    </row>
    <row r="131" spans="1:121" x14ac:dyDescent="0.3">
      <c r="A131" t="s">
        <v>573</v>
      </c>
      <c r="B131" s="15">
        <v>3246.12</v>
      </c>
      <c r="C131" s="15">
        <v>3914.1801</v>
      </c>
      <c r="D131" s="15">
        <v>3670.3528999999999</v>
      </c>
      <c r="E131" s="15">
        <v>4310.3320000000003</v>
      </c>
      <c r="F131" s="15">
        <v>4044.8877000000002</v>
      </c>
      <c r="G131" s="15">
        <v>3690.1426000000001</v>
      </c>
      <c r="H131" s="15">
        <v>3396.0417000000002</v>
      </c>
      <c r="I131" s="15">
        <v>3216.1666</v>
      </c>
      <c r="J131" s="15">
        <v>2712.5614999999998</v>
      </c>
      <c r="K131" s="15">
        <v>3173.4935</v>
      </c>
      <c r="L131" s="15">
        <v>2626.5875999999998</v>
      </c>
      <c r="M131" s="15">
        <v>2734.5295000000001</v>
      </c>
      <c r="N131" s="15">
        <v>2497.1104</v>
      </c>
      <c r="O131" s="15">
        <v>2705.8026</v>
      </c>
      <c r="P131" s="15">
        <v>2943.28</v>
      </c>
      <c r="Q131" s="15">
        <v>3547.788</v>
      </c>
      <c r="R131" s="15">
        <v>3130.4011</v>
      </c>
      <c r="S131" s="15">
        <v>3137.6165999999998</v>
      </c>
      <c r="T131" s="15">
        <v>3936.4358999999999</v>
      </c>
      <c r="U131" s="15">
        <v>3570.6417999999999</v>
      </c>
      <c r="V131" s="15">
        <v>3737.2408999999998</v>
      </c>
      <c r="W131" s="15">
        <v>3780.5248999999999</v>
      </c>
      <c r="X131" s="15">
        <v>4745.8996999999999</v>
      </c>
      <c r="Y131" s="15">
        <v>4633.9219000000003</v>
      </c>
      <c r="Z131" s="15">
        <v>5772.0684000000001</v>
      </c>
      <c r="AA131" s="15">
        <v>5793.8224</v>
      </c>
      <c r="AB131" s="15">
        <v>5440.8971000000001</v>
      </c>
      <c r="AC131" s="15">
        <v>5290.3978999999999</v>
      </c>
      <c r="AD131" s="15">
        <v>5406.6702999999998</v>
      </c>
      <c r="AE131" s="15">
        <v>5356.2093999999997</v>
      </c>
      <c r="AF131" s="15">
        <v>6519.3654999999999</v>
      </c>
      <c r="AG131" s="15">
        <v>6867.3001000000004</v>
      </c>
      <c r="AH131" s="15">
        <v>6227.1280999999999</v>
      </c>
      <c r="AI131" s="15">
        <v>7159.3280000000004</v>
      </c>
      <c r="AJ131" s="15">
        <v>5471.3563000000004</v>
      </c>
      <c r="AK131" s="15">
        <v>6084.5721000000003</v>
      </c>
      <c r="AL131" s="15">
        <v>6475.6415999999999</v>
      </c>
      <c r="AM131" s="15">
        <v>6086.6929</v>
      </c>
      <c r="AN131" s="15">
        <v>6159.5874000000003</v>
      </c>
      <c r="AO131" s="15">
        <v>6213.7096000000001</v>
      </c>
      <c r="AP131" s="15">
        <v>5945.1043</v>
      </c>
      <c r="AQ131" s="15">
        <v>5347.6153000000004</v>
      </c>
      <c r="AR131" s="15">
        <v>5270.2637999999997</v>
      </c>
      <c r="AS131" s="15">
        <v>4553.1710999999996</v>
      </c>
      <c r="AT131" s="15">
        <v>5007.2280000000001</v>
      </c>
      <c r="AU131" s="15">
        <v>3968.1981000000001</v>
      </c>
      <c r="AV131" s="15">
        <v>4246.9255000000003</v>
      </c>
      <c r="AW131" s="15">
        <v>4136.9014999999999</v>
      </c>
      <c r="AX131" s="15">
        <v>4408.9124000000002</v>
      </c>
      <c r="AY131" s="15">
        <v>4908.5891000000001</v>
      </c>
      <c r="AZ131" s="15">
        <v>4562.4040999999997</v>
      </c>
      <c r="BA131" s="15">
        <v>5290.9170000000004</v>
      </c>
      <c r="BB131" s="15">
        <v>4447.3416999999999</v>
      </c>
      <c r="BC131" s="15">
        <v>5302.6399000000001</v>
      </c>
      <c r="BD131" s="15">
        <v>4700.4092000000001</v>
      </c>
      <c r="BE131" s="15">
        <v>4671.3037999999997</v>
      </c>
      <c r="BF131" s="15">
        <v>4575.5007999999998</v>
      </c>
      <c r="BG131" s="15">
        <v>4883.9615000000003</v>
      </c>
      <c r="BH131" s="15">
        <v>5284.2969999999996</v>
      </c>
      <c r="BI131" s="15">
        <v>5703.2190000000001</v>
      </c>
      <c r="BJ131" s="15">
        <v>5095.5815000000002</v>
      </c>
      <c r="BK131" s="15">
        <v>5029.5003999999999</v>
      </c>
      <c r="BL131" s="15">
        <v>3880.6088</v>
      </c>
      <c r="BM131" s="15">
        <v>5012.0816999999997</v>
      </c>
      <c r="BN131" s="15">
        <v>4659.3253000000004</v>
      </c>
      <c r="BO131" s="15">
        <v>5340.8478999999998</v>
      </c>
      <c r="BP131" s="15">
        <v>5502.7766000000001</v>
      </c>
      <c r="BQ131" s="15">
        <v>5993.7812000000004</v>
      </c>
      <c r="BR131" s="15">
        <v>5451.2019</v>
      </c>
      <c r="BS131" s="15">
        <v>5906.0801000000001</v>
      </c>
      <c r="BT131" s="15">
        <v>7621.1788999999999</v>
      </c>
      <c r="BU131" s="15">
        <v>8317.0277000000006</v>
      </c>
      <c r="BV131" s="15">
        <v>8390.6296999999995</v>
      </c>
      <c r="BW131" s="15">
        <v>10726.554700000001</v>
      </c>
      <c r="BX131" s="15">
        <v>9534.6509000000005</v>
      </c>
      <c r="BY131" s="15">
        <v>10963.0201</v>
      </c>
      <c r="BZ131" s="15">
        <v>9473.1846000000005</v>
      </c>
      <c r="CA131" s="15">
        <v>8262.7453999999998</v>
      </c>
      <c r="CB131" s="15">
        <v>8403.2065000000002</v>
      </c>
      <c r="CC131" s="15">
        <v>7511.2524000000003</v>
      </c>
      <c r="CD131" s="15">
        <v>6708.5793999999996</v>
      </c>
      <c r="CE131" s="15">
        <v>7916.7761</v>
      </c>
      <c r="CF131" s="15">
        <v>7372.8193000000001</v>
      </c>
      <c r="CG131" s="15">
        <v>7261.6731</v>
      </c>
      <c r="CH131" s="15">
        <v>7783.5140000000001</v>
      </c>
      <c r="CI131" s="15">
        <v>8998.2952999999998</v>
      </c>
      <c r="CJ131" s="15">
        <v>9333.0831999999991</v>
      </c>
      <c r="CK131" s="15">
        <v>8656.1139000000003</v>
      </c>
      <c r="CL131" s="15">
        <v>8772.4076999999997</v>
      </c>
      <c r="CM131" s="15">
        <v>6360.6415999999999</v>
      </c>
      <c r="CN131" s="15">
        <v>5636.8746000000001</v>
      </c>
      <c r="CO131" s="15">
        <v>5310.3245999999999</v>
      </c>
      <c r="CP131" s="15">
        <v>5390.6983</v>
      </c>
      <c r="CQ131" s="15">
        <v>5510.8950000000004</v>
      </c>
      <c r="CR131" s="15">
        <v>6380.7921999999999</v>
      </c>
      <c r="CS131" s="15">
        <v>6403.9110000000001</v>
      </c>
      <c r="CT131" s="15">
        <v>7761.4175999999998</v>
      </c>
      <c r="CU131" s="15">
        <v>6583.8854000000001</v>
      </c>
      <c r="CV131" s="15">
        <v>7078.0289000000002</v>
      </c>
      <c r="CW131" s="15">
        <v>7989.2096000000001</v>
      </c>
      <c r="CX131" s="15">
        <v>7325.3719000000001</v>
      </c>
      <c r="CY131" s="15">
        <v>8018.4408000000003</v>
      </c>
      <c r="CZ131" s="15">
        <v>9111.7628000000004</v>
      </c>
      <c r="DA131" s="15">
        <v>8132.6550999999999</v>
      </c>
      <c r="DB131" s="15">
        <v>7826.1610000000001</v>
      </c>
      <c r="DC131" s="15">
        <v>6697.6451999999999</v>
      </c>
      <c r="DD131" s="15">
        <v>7270.1333999999997</v>
      </c>
      <c r="DE131" s="15">
        <v>8384.6785</v>
      </c>
      <c r="DF131" s="15">
        <v>8494.8723000000009</v>
      </c>
      <c r="DG131" s="15">
        <v>8303.8590999999997</v>
      </c>
      <c r="DH131" s="15">
        <v>10733.1783</v>
      </c>
      <c r="DI131" s="15">
        <v>12209.1569</v>
      </c>
      <c r="DJ131" s="15">
        <v>12155.5128</v>
      </c>
      <c r="DK131" s="15">
        <v>11851.564</v>
      </c>
      <c r="DL131" s="15">
        <v>10827.553900000001</v>
      </c>
      <c r="DM131" s="15">
        <v>10859.497100000001</v>
      </c>
      <c r="DN131" s="15">
        <v>11007.129300000001</v>
      </c>
      <c r="DO131" s="15">
        <v>10518.7199</v>
      </c>
      <c r="DP131" s="15">
        <v>10674.2896</v>
      </c>
      <c r="DQ131" s="15">
        <v>9610.4341000000004</v>
      </c>
    </row>
    <row r="132" spans="1:121" hidden="1" x14ac:dyDescent="0.3">
      <c r="A132" t="s">
        <v>574</v>
      </c>
      <c r="B132" s="15">
        <v>1907.82</v>
      </c>
      <c r="C132" s="15">
        <v>1758.7741000000001</v>
      </c>
      <c r="D132" s="15">
        <v>1937.6324999999999</v>
      </c>
      <c r="E132" s="15">
        <v>1878.0129999999999</v>
      </c>
      <c r="F132" s="15">
        <v>1885.1673000000001</v>
      </c>
      <c r="G132" s="15">
        <v>1940.0172</v>
      </c>
      <c r="H132" s="15">
        <v>1807.662</v>
      </c>
      <c r="I132" s="15">
        <v>1226.9684999999999</v>
      </c>
      <c r="J132" s="15">
        <v>1132.7697000000001</v>
      </c>
      <c r="K132" s="15">
        <v>1120.8458000000001</v>
      </c>
      <c r="L132" s="15">
        <v>1106.5372</v>
      </c>
      <c r="M132" s="15">
        <v>1230.5456999999999</v>
      </c>
      <c r="N132" s="15">
        <v>1054.0721000000001</v>
      </c>
      <c r="O132" s="15">
        <v>1114.8839</v>
      </c>
      <c r="P132" s="15">
        <v>951.52660000000003</v>
      </c>
      <c r="Q132" s="15">
        <v>1005.1840999999999</v>
      </c>
      <c r="R132" s="15">
        <v>888.33</v>
      </c>
      <c r="S132" s="15">
        <v>865.15869999999995</v>
      </c>
      <c r="T132" s="15">
        <v>798.33270000000005</v>
      </c>
      <c r="U132" s="15">
        <v>775.65949999999998</v>
      </c>
      <c r="V132" s="15">
        <v>763.80759999999998</v>
      </c>
      <c r="W132" s="15">
        <v>823.48009999999999</v>
      </c>
      <c r="X132" s="15">
        <v>969.54459999999995</v>
      </c>
      <c r="Y132" s="15">
        <v>835.8143</v>
      </c>
      <c r="Z132" s="15">
        <v>796.25059999999996</v>
      </c>
      <c r="AA132" s="15">
        <v>1013.5183</v>
      </c>
      <c r="AB132" s="15">
        <v>975.52030000000002</v>
      </c>
      <c r="AC132" s="15">
        <v>996.0145</v>
      </c>
      <c r="AD132" s="15">
        <v>1236.3494000000001</v>
      </c>
      <c r="AE132" s="15">
        <v>1378.3194000000001</v>
      </c>
      <c r="AF132" s="15">
        <v>1371.4416000000001</v>
      </c>
      <c r="AG132" s="15">
        <v>1375.047</v>
      </c>
      <c r="AH132" s="15">
        <v>1377.4384</v>
      </c>
      <c r="AI132" s="15">
        <v>1335.8684000000001</v>
      </c>
      <c r="AJ132" s="15">
        <v>1753.2525000000001</v>
      </c>
      <c r="AK132" s="15">
        <v>1760.6158</v>
      </c>
      <c r="AL132" s="15">
        <v>1705.4668999999999</v>
      </c>
      <c r="AM132" s="15">
        <v>1412.827</v>
      </c>
      <c r="AN132" s="15">
        <v>1638.8787</v>
      </c>
      <c r="AO132" s="15">
        <v>1587.0156999999999</v>
      </c>
      <c r="AP132" s="15">
        <v>1904.1785</v>
      </c>
      <c r="AQ132" s="15">
        <v>2088.5452</v>
      </c>
      <c r="AR132" s="15">
        <v>2566.3825000000002</v>
      </c>
      <c r="AS132" s="15">
        <v>3242.36</v>
      </c>
      <c r="AT132" s="15">
        <v>3568.1903000000002</v>
      </c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</row>
    <row r="133" spans="1:121" x14ac:dyDescent="0.3">
      <c r="A133" t="s">
        <v>575</v>
      </c>
      <c r="B133" s="15">
        <v>37785.629999999997</v>
      </c>
      <c r="C133" s="15">
        <v>42881.747199999998</v>
      </c>
      <c r="D133" s="15">
        <v>42354.755899999996</v>
      </c>
      <c r="E133" s="15">
        <v>43263.684999999998</v>
      </c>
      <c r="F133" s="15">
        <v>44981.272900000004</v>
      </c>
      <c r="G133" s="15">
        <v>45729.975700000003</v>
      </c>
      <c r="H133" s="15">
        <v>45669.563399999999</v>
      </c>
      <c r="I133" s="15">
        <v>42144.098400000003</v>
      </c>
      <c r="J133" s="15">
        <v>40686.728499999997</v>
      </c>
      <c r="K133" s="15">
        <v>42737.340400000001</v>
      </c>
      <c r="L133" s="15">
        <v>43329.2448</v>
      </c>
      <c r="M133" s="15">
        <v>40893.864600000001</v>
      </c>
      <c r="N133" s="15">
        <v>38393.055099999998</v>
      </c>
      <c r="O133" s="15">
        <v>35711.558199999999</v>
      </c>
      <c r="P133" s="15">
        <v>36244.303200000002</v>
      </c>
      <c r="Q133" s="15">
        <v>36484.840900000003</v>
      </c>
      <c r="R133" s="15">
        <v>38500.038</v>
      </c>
      <c r="S133" s="15">
        <v>34857.260900000001</v>
      </c>
      <c r="T133" s="15">
        <v>35096.301800000001</v>
      </c>
      <c r="U133" s="15">
        <v>35275.867100000003</v>
      </c>
      <c r="V133" s="15">
        <v>36518.808799999999</v>
      </c>
      <c r="W133" s="15">
        <v>38336.917500000003</v>
      </c>
      <c r="X133" s="15">
        <v>46150.916899999997</v>
      </c>
      <c r="Y133" s="15">
        <v>47204.483899999999</v>
      </c>
      <c r="Z133" s="15">
        <v>49287.601199999997</v>
      </c>
      <c r="AA133" s="15">
        <v>46877.5461</v>
      </c>
      <c r="AB133" s="15">
        <v>46607.801399999997</v>
      </c>
      <c r="AC133" s="15">
        <v>47322.874799999998</v>
      </c>
      <c r="AD133" s="15">
        <v>46117.381000000001</v>
      </c>
      <c r="AE133" s="15">
        <v>48063.617200000001</v>
      </c>
      <c r="AF133" s="15">
        <v>50780.7431</v>
      </c>
      <c r="AG133" s="15">
        <v>48522.229800000001</v>
      </c>
      <c r="AH133" s="15">
        <v>50072.879399999998</v>
      </c>
      <c r="AI133" s="15">
        <v>51323.886599999998</v>
      </c>
      <c r="AJ133" s="15">
        <v>53638.803599999999</v>
      </c>
      <c r="AK133" s="15">
        <v>51959.276599999997</v>
      </c>
      <c r="AL133" s="15">
        <v>51725.9257</v>
      </c>
      <c r="AM133" s="15">
        <v>48411.034</v>
      </c>
      <c r="AN133" s="15">
        <v>47419.8171</v>
      </c>
      <c r="AO133" s="15">
        <v>48051.595500000003</v>
      </c>
      <c r="AP133" s="15">
        <v>48508.794399999999</v>
      </c>
      <c r="AQ133" s="15">
        <v>46852.118799999997</v>
      </c>
      <c r="AR133" s="15">
        <v>47935.254999999997</v>
      </c>
      <c r="AS133" s="15">
        <v>47379.714</v>
      </c>
      <c r="AT133" s="15">
        <v>45824.632100000003</v>
      </c>
      <c r="AU133" s="15">
        <v>41142.646399999998</v>
      </c>
      <c r="AV133" s="15">
        <v>43604.241800000003</v>
      </c>
      <c r="AW133" s="15">
        <v>38443.976499999997</v>
      </c>
      <c r="AX133" s="15">
        <v>41607.872199999998</v>
      </c>
      <c r="AY133" s="15">
        <v>43672.928500000002</v>
      </c>
      <c r="AZ133" s="15">
        <v>44389.747199999998</v>
      </c>
      <c r="BA133" s="15">
        <v>48455.533799999997</v>
      </c>
      <c r="BB133" s="15">
        <v>44632.975100000003</v>
      </c>
      <c r="BC133" s="15">
        <v>46661.492899999997</v>
      </c>
      <c r="BD133" s="15">
        <v>46857.549599999998</v>
      </c>
      <c r="BE133" s="15">
        <v>43238.745799999997</v>
      </c>
      <c r="BF133" s="15">
        <v>47340.782899999998</v>
      </c>
      <c r="BG133" s="15">
        <v>47884.8243</v>
      </c>
      <c r="BH133" s="15">
        <v>50923.703500000003</v>
      </c>
      <c r="BI133" s="15">
        <v>51371.941200000001</v>
      </c>
      <c r="BJ133" s="15">
        <v>50240.366000000002</v>
      </c>
      <c r="BK133" s="15">
        <v>43965.192300000002</v>
      </c>
      <c r="BL133" s="15">
        <v>34315.410199999998</v>
      </c>
      <c r="BM133" s="15">
        <v>33998.798499999997</v>
      </c>
      <c r="BN133" s="15">
        <v>33164.8292</v>
      </c>
      <c r="BO133" s="15">
        <v>35821.894399999997</v>
      </c>
      <c r="BP133" s="15">
        <v>34813.373299999999</v>
      </c>
      <c r="BQ133" s="15">
        <v>37315.281499999997</v>
      </c>
      <c r="BR133" s="15">
        <v>35924.9764</v>
      </c>
      <c r="BS133" s="15">
        <v>35032.671399999999</v>
      </c>
      <c r="BT133" s="15">
        <v>42928.416599999997</v>
      </c>
      <c r="BU133" s="15">
        <v>43937.127699999997</v>
      </c>
      <c r="BV133" s="15">
        <v>44829.449000000001</v>
      </c>
      <c r="BW133" s="15">
        <v>49229.436900000001</v>
      </c>
      <c r="BX133" s="15">
        <v>52472.198600000003</v>
      </c>
      <c r="BY133" s="15">
        <v>52122.552100000001</v>
      </c>
      <c r="BZ133" s="15">
        <v>49073.975400000003</v>
      </c>
      <c r="CA133" s="15">
        <v>47387.834199999998</v>
      </c>
      <c r="CB133" s="15">
        <v>46844.039400000001</v>
      </c>
      <c r="CC133" s="15">
        <v>47718.085899999998</v>
      </c>
      <c r="CD133" s="15">
        <v>47352.249400000001</v>
      </c>
      <c r="CE133" s="15">
        <v>46830.047100000003</v>
      </c>
      <c r="CF133" s="15">
        <v>44366.1031</v>
      </c>
      <c r="CG133" s="15">
        <v>46836.989099999999</v>
      </c>
      <c r="CH133" s="15">
        <v>51382.760799999996</v>
      </c>
      <c r="CI133" s="15">
        <v>49888.700599999996</v>
      </c>
      <c r="CJ133" s="15">
        <v>51625.002200000003</v>
      </c>
      <c r="CK133" s="15">
        <v>48452.532299999999</v>
      </c>
      <c r="CL133" s="15">
        <v>45090.488599999997</v>
      </c>
      <c r="CM133" s="15">
        <v>42817.750999999997</v>
      </c>
      <c r="CN133" s="15">
        <v>44796.137499999997</v>
      </c>
      <c r="CO133" s="15">
        <v>43241.642999999996</v>
      </c>
      <c r="CP133" s="15">
        <v>41157.281799999997</v>
      </c>
      <c r="CQ133" s="15">
        <v>42635.9084</v>
      </c>
      <c r="CR133" s="15">
        <v>45640.514999999999</v>
      </c>
      <c r="CS133" s="15">
        <v>45277.560100000002</v>
      </c>
      <c r="CT133" s="15">
        <v>49102.757100000003</v>
      </c>
      <c r="CU133" s="15">
        <v>50134.6371</v>
      </c>
      <c r="CV133" s="15">
        <v>46061.949200000003</v>
      </c>
      <c r="CW133" s="15">
        <v>49491.605799999998</v>
      </c>
      <c r="CX133" s="15">
        <v>46424.026299999998</v>
      </c>
      <c r="CY133" s="15">
        <v>46063.635000000002</v>
      </c>
      <c r="CZ133" s="15">
        <v>48323.458899999998</v>
      </c>
      <c r="DA133" s="15">
        <v>45681.860999999997</v>
      </c>
      <c r="DB133" s="15">
        <v>45249.854200000002</v>
      </c>
      <c r="DC133" s="15">
        <v>43876.858200000002</v>
      </c>
      <c r="DD133" s="15">
        <v>48173.347699999998</v>
      </c>
      <c r="DE133" s="15">
        <v>52894.871599999999</v>
      </c>
      <c r="DF133" s="15">
        <v>53675.479700000004</v>
      </c>
      <c r="DG133" s="15">
        <v>58194.886899999998</v>
      </c>
      <c r="DH133" s="15">
        <v>60922.351699999999</v>
      </c>
      <c r="DI133" s="15">
        <v>57834.226999999999</v>
      </c>
      <c r="DJ133" s="15">
        <v>63568.356299999999</v>
      </c>
      <c r="DK133" s="15">
        <v>65199.035600000003</v>
      </c>
      <c r="DL133" s="15">
        <v>65632.631699999998</v>
      </c>
      <c r="DM133" s="15">
        <v>66168.4139</v>
      </c>
      <c r="DN133" s="15">
        <v>70747.457299999995</v>
      </c>
      <c r="DO133" s="15">
        <v>71535.242800000007</v>
      </c>
      <c r="DP133" s="15">
        <v>78957.199699999997</v>
      </c>
      <c r="DQ133" s="15">
        <v>76891.228900000002</v>
      </c>
    </row>
    <row r="134" spans="1:121" x14ac:dyDescent="0.3">
      <c r="A134" t="s">
        <v>576</v>
      </c>
      <c r="B134" s="15">
        <v>2913.44</v>
      </c>
      <c r="C134" s="15">
        <v>3245.1010999999999</v>
      </c>
      <c r="D134" s="15">
        <v>3313.7199000000001</v>
      </c>
      <c r="E134" s="15">
        <v>3309.4313000000002</v>
      </c>
      <c r="F134" s="15">
        <v>3380.9092000000001</v>
      </c>
      <c r="G134" s="15">
        <v>3386.6275000000001</v>
      </c>
      <c r="H134" s="15">
        <v>3203.1379000000002</v>
      </c>
      <c r="I134" s="15">
        <v>3150.9052000000001</v>
      </c>
      <c r="J134" s="15">
        <v>3071.6174999999998</v>
      </c>
      <c r="K134" s="15">
        <v>2897.4105</v>
      </c>
      <c r="L134" s="15">
        <v>3047.3427000000001</v>
      </c>
      <c r="M134" s="15">
        <v>3219.9241000000002</v>
      </c>
      <c r="N134" s="15">
        <v>3072.6466999999998</v>
      </c>
      <c r="O134" s="15">
        <v>3069.5711000000001</v>
      </c>
      <c r="P134" s="15">
        <v>3653.6104999999998</v>
      </c>
      <c r="Q134" s="15">
        <v>3496.1621</v>
      </c>
      <c r="R134" s="15">
        <v>3963.1244999999999</v>
      </c>
      <c r="S134" s="15">
        <v>3715.3544999999999</v>
      </c>
      <c r="T134" s="15">
        <v>4002.4843999999998</v>
      </c>
      <c r="U134" s="15">
        <v>3923.0273000000002</v>
      </c>
      <c r="V134" s="15">
        <v>4055.0068999999999</v>
      </c>
      <c r="W134" s="15">
        <v>4114.2631000000001</v>
      </c>
      <c r="X134" s="15">
        <v>3941.7928999999999</v>
      </c>
      <c r="Y134" s="15">
        <v>3783.7988</v>
      </c>
      <c r="Z134" s="15">
        <v>3956.2064999999998</v>
      </c>
      <c r="AA134" s="15">
        <v>4096.7891</v>
      </c>
      <c r="AB134" s="15">
        <v>4207.6396000000004</v>
      </c>
      <c r="AC134" s="15">
        <v>4440.3351000000002</v>
      </c>
      <c r="AD134" s="15">
        <v>4448.2183999999997</v>
      </c>
      <c r="AE134" s="15">
        <v>4243.8567000000003</v>
      </c>
      <c r="AF134" s="15">
        <v>4457.6418000000003</v>
      </c>
      <c r="AG134" s="15">
        <v>4411.1990999999998</v>
      </c>
      <c r="AH134" s="15">
        <v>4374.3317999999999</v>
      </c>
      <c r="AI134" s="15">
        <v>4286.4966999999997</v>
      </c>
      <c r="AJ134" s="15">
        <v>4464.5668999999998</v>
      </c>
      <c r="AK134" s="15">
        <v>4560.8204999999998</v>
      </c>
      <c r="AL134" s="15">
        <v>4437.1400000000003</v>
      </c>
      <c r="AM134" s="15">
        <v>4108.6514999999999</v>
      </c>
      <c r="AN134" s="15">
        <v>3997.8822</v>
      </c>
      <c r="AO134" s="15">
        <v>3920.1359000000002</v>
      </c>
      <c r="AP134" s="15">
        <v>3827.9760999999999</v>
      </c>
      <c r="AQ134" s="15">
        <v>4229.2511000000004</v>
      </c>
      <c r="AR134" s="15">
        <v>3936.7739999999999</v>
      </c>
      <c r="AS134" s="15">
        <v>3972.6030999999998</v>
      </c>
      <c r="AT134" s="15">
        <v>3882.3537000000001</v>
      </c>
      <c r="AU134" s="15">
        <v>3719.7662</v>
      </c>
      <c r="AV134" s="15">
        <v>3673.9407999999999</v>
      </c>
      <c r="AW134" s="15">
        <v>3399.0792999999999</v>
      </c>
      <c r="AX134" s="15">
        <v>3639.1167</v>
      </c>
      <c r="AY134" s="15">
        <v>3451.3154</v>
      </c>
      <c r="AZ134" s="15">
        <v>3844.3301000000001</v>
      </c>
      <c r="BA134" s="15">
        <v>3887.8602000000001</v>
      </c>
      <c r="BB134" s="15">
        <v>3780.9005000000002</v>
      </c>
      <c r="BC134" s="15">
        <v>3568.8395999999998</v>
      </c>
      <c r="BD134" s="15">
        <v>3851.3105</v>
      </c>
      <c r="BE134" s="15">
        <v>3941.9589000000001</v>
      </c>
      <c r="BF134" s="15">
        <v>3700.4112</v>
      </c>
      <c r="BG134" s="15">
        <v>2859.9746</v>
      </c>
      <c r="BH134" s="15">
        <v>3041.7579000000001</v>
      </c>
      <c r="BI134" s="15">
        <v>3222.2962000000002</v>
      </c>
      <c r="BJ134" s="15">
        <v>3211.2321000000002</v>
      </c>
      <c r="BK134" s="15">
        <v>2772.6610000000001</v>
      </c>
      <c r="BL134" s="15">
        <v>3161.6759999999999</v>
      </c>
      <c r="BM134" s="15">
        <v>3187.6929</v>
      </c>
      <c r="BN134" s="15">
        <v>3269.4603999999999</v>
      </c>
      <c r="BO134" s="15">
        <v>3532.1075000000001</v>
      </c>
      <c r="BP134" s="15">
        <v>3649.8031000000001</v>
      </c>
      <c r="BQ134" s="15">
        <v>3595.2914999999998</v>
      </c>
      <c r="BR134" s="15">
        <v>3364.8685</v>
      </c>
      <c r="BS134" s="15">
        <v>3006.6927999999998</v>
      </c>
      <c r="BT134" s="15">
        <v>3280.5918999999999</v>
      </c>
      <c r="BU134" s="15">
        <v>3497.4803000000002</v>
      </c>
      <c r="BV134" s="15">
        <v>3097.1662999999999</v>
      </c>
      <c r="BW134" s="15">
        <v>3269.4376000000002</v>
      </c>
      <c r="BX134" s="15">
        <v>3550.7728999999999</v>
      </c>
      <c r="BY134" s="15">
        <v>3517.8836000000001</v>
      </c>
      <c r="BZ134" s="15">
        <v>3298.7345</v>
      </c>
      <c r="CA134" s="15">
        <v>3191.1419999999998</v>
      </c>
      <c r="CB134" s="15">
        <v>3064.6374000000001</v>
      </c>
      <c r="CC134" s="15">
        <v>3413.1453000000001</v>
      </c>
      <c r="CD134" s="15">
        <v>3192.3823000000002</v>
      </c>
      <c r="CE134" s="15">
        <v>3346.1723000000002</v>
      </c>
      <c r="CF134" s="15">
        <v>3503.683</v>
      </c>
      <c r="CG134" s="15">
        <v>3648.6658000000002</v>
      </c>
      <c r="CH134" s="15">
        <v>3856.4252000000001</v>
      </c>
      <c r="CI134" s="15">
        <v>3331.9645</v>
      </c>
      <c r="CJ134" s="15">
        <v>3746.0414000000001</v>
      </c>
      <c r="CK134" s="15">
        <v>3533.0716000000002</v>
      </c>
      <c r="CL134" s="15">
        <v>3470.6277</v>
      </c>
      <c r="CM134" s="15">
        <v>3160.9063999999998</v>
      </c>
      <c r="CN134" s="15">
        <v>3395.8172</v>
      </c>
      <c r="CO134" s="15">
        <v>2895.8809000000001</v>
      </c>
      <c r="CP134" s="15">
        <v>2567.3429999999998</v>
      </c>
      <c r="CQ134" s="15">
        <v>2499.2186000000002</v>
      </c>
      <c r="CR134" s="15">
        <v>3146.1208000000001</v>
      </c>
      <c r="CS134" s="15">
        <v>3014.3957999999998</v>
      </c>
      <c r="CT134" s="15">
        <v>3099.261</v>
      </c>
      <c r="CU134" s="15">
        <v>3387.7849000000001</v>
      </c>
      <c r="CV134" s="15">
        <v>3197.5219000000002</v>
      </c>
      <c r="CW134" s="15">
        <v>3391.2311</v>
      </c>
      <c r="CX134" s="15">
        <v>3046.9281000000001</v>
      </c>
      <c r="CY134" s="15">
        <v>3160.4245999999998</v>
      </c>
      <c r="CZ134" s="15">
        <v>3360.6988000000001</v>
      </c>
      <c r="DA134" s="15">
        <v>3552.4247</v>
      </c>
      <c r="DB134" s="15">
        <v>3191.3829000000001</v>
      </c>
      <c r="DC134" s="15">
        <v>3381.4295999999999</v>
      </c>
      <c r="DD134" s="15">
        <v>2955.2298000000001</v>
      </c>
      <c r="DE134" s="15">
        <v>3091.8114</v>
      </c>
      <c r="DF134" s="15">
        <v>3146.1475</v>
      </c>
      <c r="DG134" s="15">
        <v>2833.2505999999998</v>
      </c>
      <c r="DH134" s="15">
        <v>2725.2705000000001</v>
      </c>
      <c r="DI134" s="15">
        <v>2996.1201000000001</v>
      </c>
      <c r="DJ134" s="15">
        <v>2778.511</v>
      </c>
      <c r="DK134" s="15">
        <v>2820.3326999999999</v>
      </c>
      <c r="DL134" s="15">
        <v>3108.4164000000001</v>
      </c>
      <c r="DM134" s="15">
        <v>2722.4845</v>
      </c>
      <c r="DN134" s="15">
        <v>2731.1154999999999</v>
      </c>
      <c r="DO134" s="15">
        <v>2602.1704</v>
      </c>
      <c r="DP134" s="15">
        <v>2810.9866000000002</v>
      </c>
      <c r="DQ134" s="15">
        <v>2513.2073</v>
      </c>
    </row>
    <row r="135" spans="1:121" x14ac:dyDescent="0.3">
      <c r="A135" t="s">
        <v>577</v>
      </c>
      <c r="B135" s="15">
        <v>25048.31</v>
      </c>
      <c r="C135" s="15">
        <v>27878.534599999999</v>
      </c>
      <c r="D135" s="15">
        <v>27828.924599999998</v>
      </c>
      <c r="E135" s="15">
        <v>24974.201400000002</v>
      </c>
      <c r="F135" s="15">
        <v>29358.1891</v>
      </c>
      <c r="G135" s="15">
        <v>28770.778900000001</v>
      </c>
      <c r="H135" s="15">
        <v>29203.849200000001</v>
      </c>
      <c r="I135" s="15">
        <v>26680.7906</v>
      </c>
      <c r="J135" s="15">
        <v>26156.859799999998</v>
      </c>
      <c r="K135" s="15">
        <v>27946.4588</v>
      </c>
      <c r="L135" s="15">
        <v>24562.050800000001</v>
      </c>
      <c r="M135" s="15">
        <v>22664.7029</v>
      </c>
      <c r="N135" s="15">
        <v>19578.198199999999</v>
      </c>
      <c r="O135" s="15">
        <v>21118.87</v>
      </c>
      <c r="P135" s="15">
        <v>22483.014299999999</v>
      </c>
      <c r="Q135" s="15">
        <v>20937.053199999998</v>
      </c>
      <c r="R135" s="15">
        <v>21124.070899999999</v>
      </c>
      <c r="S135" s="15">
        <v>17878.8514</v>
      </c>
      <c r="T135" s="15">
        <v>19607.6499</v>
      </c>
      <c r="U135" s="15">
        <v>20545.159299999999</v>
      </c>
      <c r="V135" s="15">
        <v>21910.686900000001</v>
      </c>
      <c r="W135" s="15">
        <v>21174.359499999999</v>
      </c>
      <c r="X135" s="15">
        <v>20865.735199999999</v>
      </c>
      <c r="Y135" s="15">
        <v>22349.559799999999</v>
      </c>
      <c r="Z135" s="15">
        <v>21533.881399999998</v>
      </c>
      <c r="AA135" s="15">
        <v>21725.1577</v>
      </c>
      <c r="AB135" s="15">
        <v>21949.485700000001</v>
      </c>
      <c r="AC135" s="15">
        <v>21699.089100000001</v>
      </c>
      <c r="AD135" s="15">
        <v>22994.654999999999</v>
      </c>
      <c r="AE135" s="15">
        <v>22742.334800000001</v>
      </c>
      <c r="AF135" s="15">
        <v>22185.696</v>
      </c>
      <c r="AG135" s="15">
        <v>22259.174500000001</v>
      </c>
      <c r="AH135" s="15">
        <v>24491.9869</v>
      </c>
      <c r="AI135" s="15">
        <v>25656.3181</v>
      </c>
      <c r="AJ135" s="15">
        <v>26091.127499999999</v>
      </c>
      <c r="AK135" s="15">
        <v>25599.321100000001</v>
      </c>
      <c r="AL135" s="15">
        <v>25175.942800000001</v>
      </c>
      <c r="AM135" s="15">
        <v>25302.702700000002</v>
      </c>
      <c r="AN135" s="15">
        <v>26008.741300000002</v>
      </c>
      <c r="AO135" s="15">
        <v>27075.072700000001</v>
      </c>
      <c r="AP135" s="15">
        <v>29412.141</v>
      </c>
      <c r="AQ135" s="15">
        <v>26852.475299999998</v>
      </c>
      <c r="AR135" s="15">
        <v>27468.5072</v>
      </c>
      <c r="AS135" s="15">
        <v>24228.5851</v>
      </c>
      <c r="AT135" s="15">
        <v>23069.918600000001</v>
      </c>
      <c r="AU135" s="15">
        <v>21860.048200000001</v>
      </c>
      <c r="AV135" s="15">
        <v>22181.5321</v>
      </c>
      <c r="AW135" s="15">
        <v>20729.747299999999</v>
      </c>
      <c r="AX135" s="15">
        <v>22763.6198</v>
      </c>
      <c r="AY135" s="15">
        <v>22648.4689</v>
      </c>
      <c r="AZ135" s="15">
        <v>21164.6679</v>
      </c>
      <c r="BA135" s="15">
        <v>24254.637900000002</v>
      </c>
      <c r="BB135" s="15">
        <v>18661.2824</v>
      </c>
      <c r="BC135" s="15">
        <v>20685.556700000001</v>
      </c>
      <c r="BD135" s="15">
        <v>21129.997800000001</v>
      </c>
      <c r="BE135" s="15">
        <v>20815.2762</v>
      </c>
      <c r="BF135" s="15">
        <v>21862.603800000001</v>
      </c>
      <c r="BG135" s="15">
        <v>21924.52</v>
      </c>
      <c r="BH135" s="15">
        <v>22386.349099999999</v>
      </c>
      <c r="BI135" s="15">
        <v>21780.6512</v>
      </c>
      <c r="BJ135" s="15">
        <v>20345.077399999998</v>
      </c>
      <c r="BK135" s="15">
        <v>18525.5743</v>
      </c>
      <c r="BL135" s="15">
        <v>13592.5561</v>
      </c>
      <c r="BM135" s="15">
        <v>16416.393800000002</v>
      </c>
      <c r="BN135" s="15">
        <v>17572.563099999999</v>
      </c>
      <c r="BO135" s="15">
        <v>18048.166499999999</v>
      </c>
      <c r="BP135" s="15">
        <v>18481.0121</v>
      </c>
      <c r="BQ135" s="15">
        <v>18968.624199999998</v>
      </c>
      <c r="BR135" s="15">
        <v>18217.496500000001</v>
      </c>
      <c r="BS135" s="15">
        <v>20340.329600000001</v>
      </c>
      <c r="BT135" s="15">
        <v>23833.369699999999</v>
      </c>
      <c r="BU135" s="15">
        <v>26966.661800000002</v>
      </c>
      <c r="BV135" s="15">
        <v>26951.6986</v>
      </c>
      <c r="BW135" s="15">
        <v>32241.658200000002</v>
      </c>
      <c r="BX135" s="15">
        <v>33427.059699999998</v>
      </c>
      <c r="BY135" s="15">
        <v>34918.393700000001</v>
      </c>
      <c r="BZ135" s="15">
        <v>35922.305899999999</v>
      </c>
      <c r="CA135" s="15">
        <v>34615.155400000003</v>
      </c>
      <c r="CB135" s="15">
        <v>31448.5707</v>
      </c>
      <c r="CC135" s="15">
        <v>29954.312600000001</v>
      </c>
      <c r="CD135" s="15">
        <v>28664.372500000001</v>
      </c>
      <c r="CE135" s="15">
        <v>30273.21</v>
      </c>
      <c r="CF135" s="15">
        <v>28797.0975</v>
      </c>
      <c r="CG135" s="15">
        <v>30680.222099999999</v>
      </c>
      <c r="CH135" s="15">
        <v>30505.069100000001</v>
      </c>
      <c r="CI135" s="15">
        <v>28050.603999999999</v>
      </c>
      <c r="CJ135" s="15">
        <v>23675.266299999999</v>
      </c>
      <c r="CK135" s="15">
        <v>22674.455000000002</v>
      </c>
      <c r="CL135" s="15">
        <v>23993.940500000001</v>
      </c>
      <c r="CM135" s="15">
        <v>20555.907999999999</v>
      </c>
      <c r="CN135" s="15">
        <v>23643.1427</v>
      </c>
      <c r="CO135" s="15">
        <v>21923.578600000001</v>
      </c>
      <c r="CP135" s="15">
        <v>18851.018599999999</v>
      </c>
      <c r="CQ135" s="15">
        <v>21725.3472</v>
      </c>
      <c r="CR135" s="15">
        <v>23674.408800000001</v>
      </c>
      <c r="CS135" s="15">
        <v>21742.723999999998</v>
      </c>
      <c r="CT135" s="15">
        <v>24698.807499999999</v>
      </c>
      <c r="CU135" s="15">
        <v>21746.632099999999</v>
      </c>
      <c r="CV135" s="15">
        <v>20709.417099999999</v>
      </c>
      <c r="CW135" s="15">
        <v>20211.373800000001</v>
      </c>
      <c r="CX135" s="15">
        <v>18792.495599999998</v>
      </c>
      <c r="CY135" s="15">
        <v>21399.0674</v>
      </c>
      <c r="CZ135" s="15">
        <v>24269.5173</v>
      </c>
      <c r="DA135" s="15">
        <v>22755.843499999999</v>
      </c>
      <c r="DB135" s="15">
        <v>20841.423299999999</v>
      </c>
      <c r="DC135" s="15">
        <v>19083.131600000001</v>
      </c>
      <c r="DD135" s="15">
        <v>20967.3904</v>
      </c>
      <c r="DE135" s="15">
        <v>22425.2965</v>
      </c>
      <c r="DF135" s="15">
        <v>21895.634999999998</v>
      </c>
      <c r="DG135" s="15">
        <v>21445.426200000002</v>
      </c>
      <c r="DH135" s="15">
        <v>21169.228800000001</v>
      </c>
      <c r="DI135" s="15">
        <v>18903.030299999999</v>
      </c>
      <c r="DJ135" s="15">
        <v>17713.690699999999</v>
      </c>
      <c r="DK135" s="15">
        <v>16475.372899999998</v>
      </c>
      <c r="DL135" s="15">
        <v>17604.570899999999</v>
      </c>
      <c r="DM135" s="15">
        <v>16274.2435</v>
      </c>
      <c r="DN135" s="15">
        <v>15940.943300000001</v>
      </c>
      <c r="DO135" s="15">
        <v>15795.200999999999</v>
      </c>
      <c r="DP135" s="15">
        <v>18283.5844</v>
      </c>
      <c r="DQ135" s="15">
        <v>17129.807199999999</v>
      </c>
    </row>
    <row r="136" spans="1:121" x14ac:dyDescent="0.3">
      <c r="A136" t="s">
        <v>578</v>
      </c>
      <c r="B136" s="15">
        <v>8453.18</v>
      </c>
      <c r="C136" s="15">
        <v>8755.8006000000005</v>
      </c>
      <c r="D136" s="15">
        <v>8656.6528999999991</v>
      </c>
      <c r="E136" s="15">
        <v>8773.8608000000004</v>
      </c>
      <c r="F136" s="15">
        <v>8554.3691999999992</v>
      </c>
      <c r="G136" s="15">
        <v>8342.8122000000003</v>
      </c>
      <c r="H136" s="15">
        <v>8765.3973000000005</v>
      </c>
      <c r="I136" s="15">
        <v>8528.5905000000002</v>
      </c>
      <c r="J136" s="15">
        <v>8900.0465000000004</v>
      </c>
      <c r="K136" s="15">
        <v>9047.7986000000001</v>
      </c>
      <c r="L136" s="15">
        <v>9252.6740000000009</v>
      </c>
      <c r="M136" s="15">
        <v>9274.2368999999999</v>
      </c>
      <c r="N136" s="15">
        <v>9873.652</v>
      </c>
      <c r="O136" s="15">
        <v>10300.7127</v>
      </c>
      <c r="P136" s="15">
        <v>10728.608899999999</v>
      </c>
      <c r="Q136" s="15">
        <v>9997.6540000000005</v>
      </c>
      <c r="R136" s="15">
        <v>10514.911099999999</v>
      </c>
      <c r="S136" s="15">
        <v>10644.7379</v>
      </c>
      <c r="T136" s="15">
        <v>11226.521000000001</v>
      </c>
      <c r="U136" s="15">
        <v>10518.0548</v>
      </c>
      <c r="V136" s="15">
        <v>10170.916499999999</v>
      </c>
      <c r="W136" s="15">
        <v>9712.8482999999997</v>
      </c>
      <c r="X136" s="15">
        <v>9515.8809999999994</v>
      </c>
      <c r="Y136" s="15">
        <v>9341.4269999999997</v>
      </c>
      <c r="Z136" s="15">
        <v>9117.8711000000003</v>
      </c>
      <c r="AA136" s="15">
        <v>8933.3454999999994</v>
      </c>
      <c r="AB136" s="15">
        <v>9318.0342000000001</v>
      </c>
      <c r="AC136" s="15">
        <v>10666.3853</v>
      </c>
      <c r="AD136" s="15">
        <v>10315.2474</v>
      </c>
      <c r="AE136" s="15">
        <v>9731.5373999999993</v>
      </c>
      <c r="AF136" s="15">
        <v>9636.9676999999992</v>
      </c>
      <c r="AG136" s="15">
        <v>9385.6478000000006</v>
      </c>
      <c r="AH136" s="15">
        <v>9771.4262999999992</v>
      </c>
      <c r="AI136" s="15">
        <v>9247.6723999999995</v>
      </c>
      <c r="AJ136" s="15">
        <v>9202.1286</v>
      </c>
      <c r="AK136" s="15">
        <v>9165.6934999999994</v>
      </c>
      <c r="AL136" s="15">
        <v>9372.9179000000004</v>
      </c>
      <c r="AM136" s="15">
        <v>9218.0689000000002</v>
      </c>
      <c r="AN136" s="15">
        <v>9359.2548000000006</v>
      </c>
      <c r="AO136" s="15">
        <v>9289.8750999999993</v>
      </c>
      <c r="AP136" s="15">
        <v>10956.9259</v>
      </c>
      <c r="AQ136" s="15">
        <v>11450.186100000001</v>
      </c>
      <c r="AR136" s="15">
        <v>11238.993700000001</v>
      </c>
      <c r="AS136" s="15">
        <v>10470.252699999999</v>
      </c>
      <c r="AT136" s="15">
        <v>10296.0047</v>
      </c>
      <c r="AU136" s="15">
        <v>10585.8208</v>
      </c>
      <c r="AV136" s="15">
        <v>11736.397800000001</v>
      </c>
      <c r="AW136" s="15">
        <v>12131.027700000001</v>
      </c>
      <c r="AX136" s="15">
        <v>12242.8351</v>
      </c>
      <c r="AY136" s="15">
        <v>12675.960300000001</v>
      </c>
      <c r="AZ136" s="15">
        <v>12610.804599999999</v>
      </c>
      <c r="BA136" s="15">
        <v>12393.433199999999</v>
      </c>
      <c r="BB136" s="15">
        <v>12591.148300000001</v>
      </c>
      <c r="BC136" s="15">
        <v>12527.1927</v>
      </c>
      <c r="BD136" s="15">
        <v>13142.2138</v>
      </c>
      <c r="BE136" s="15">
        <v>14382.0934</v>
      </c>
      <c r="BF136" s="15">
        <v>14843.1095</v>
      </c>
      <c r="BG136" s="15">
        <v>14172.290499999999</v>
      </c>
      <c r="BH136" s="15">
        <v>14791.6649</v>
      </c>
      <c r="BI136" s="15">
        <v>13623.733700000001</v>
      </c>
      <c r="BJ136" s="15">
        <v>13683.123</v>
      </c>
      <c r="BK136" s="15">
        <v>13244.924999999999</v>
      </c>
      <c r="BL136" s="15">
        <v>14378.248100000001</v>
      </c>
      <c r="BM136" s="15">
        <v>14469.2017</v>
      </c>
      <c r="BN136" s="15">
        <v>14507.099</v>
      </c>
      <c r="BO136" s="15">
        <v>14120.0923</v>
      </c>
      <c r="BP136" s="15">
        <v>14816.011200000001</v>
      </c>
      <c r="BQ136" s="15">
        <v>14802.335300000001</v>
      </c>
      <c r="BR136" s="15">
        <v>16043.6176</v>
      </c>
      <c r="BS136" s="15">
        <v>15586.910900000001</v>
      </c>
      <c r="BT136" s="15">
        <v>14938.567300000001</v>
      </c>
      <c r="BU136" s="15">
        <v>14182.752500000001</v>
      </c>
      <c r="BV136" s="15">
        <v>13803.214</v>
      </c>
      <c r="BW136" s="15">
        <v>13124.5157</v>
      </c>
      <c r="BX136" s="15">
        <v>14223.600899999999</v>
      </c>
      <c r="BY136" s="15">
        <v>13840.3328</v>
      </c>
      <c r="BZ136" s="15">
        <v>14224.4202</v>
      </c>
      <c r="CA136" s="15">
        <v>14556.5872</v>
      </c>
      <c r="CB136" s="15">
        <v>15820.6268</v>
      </c>
      <c r="CC136" s="15">
        <v>15716.219800000001</v>
      </c>
      <c r="CD136" s="15">
        <v>15114.7019</v>
      </c>
      <c r="CE136" s="15">
        <v>15163.9285</v>
      </c>
      <c r="CF136" s="15">
        <v>14844.918600000001</v>
      </c>
      <c r="CG136" s="15">
        <v>16258.166800000001</v>
      </c>
      <c r="CH136" s="15">
        <v>16409.9784</v>
      </c>
      <c r="CI136" s="15">
        <v>15958.1073</v>
      </c>
      <c r="CJ136" s="15">
        <v>17357.095000000001</v>
      </c>
      <c r="CK136" s="15">
        <v>16934.2202</v>
      </c>
      <c r="CL136" s="15">
        <v>16756.9064</v>
      </c>
      <c r="CM136" s="15">
        <v>16524.1106</v>
      </c>
      <c r="CN136" s="15">
        <v>16940.822</v>
      </c>
      <c r="CO136" s="15">
        <v>16503.624100000001</v>
      </c>
      <c r="CP136" s="15">
        <v>16525.125700000001</v>
      </c>
      <c r="CQ136" s="15">
        <v>16887.920300000002</v>
      </c>
      <c r="CR136" s="15">
        <v>18229.951799999999</v>
      </c>
      <c r="CS136" s="15">
        <v>17653.3534</v>
      </c>
      <c r="CT136" s="15">
        <v>16991.4431</v>
      </c>
      <c r="CU136" s="15">
        <v>16600.806700000001</v>
      </c>
      <c r="CV136" s="15">
        <v>17339.939900000001</v>
      </c>
      <c r="CW136" s="15">
        <v>18011.705099999999</v>
      </c>
      <c r="CX136" s="15">
        <v>16606.6679</v>
      </c>
      <c r="CY136" s="15">
        <v>17330.9902</v>
      </c>
      <c r="CZ136" s="15">
        <v>16324.6422</v>
      </c>
      <c r="DA136" s="15">
        <v>16018.713299999999</v>
      </c>
      <c r="DB136" s="15">
        <v>16162.737800000001</v>
      </c>
      <c r="DC136" s="15">
        <v>16139.8249</v>
      </c>
      <c r="DD136" s="15">
        <v>15564.5299</v>
      </c>
      <c r="DE136" s="15">
        <v>15661.066199999999</v>
      </c>
      <c r="DF136" s="15">
        <v>16039.738600000001</v>
      </c>
      <c r="DG136" s="15">
        <v>16680.3796</v>
      </c>
      <c r="DH136" s="15">
        <v>16507.855200000002</v>
      </c>
      <c r="DI136" s="15">
        <v>15985.9872</v>
      </c>
      <c r="DJ136" s="15">
        <v>16487.677500000002</v>
      </c>
      <c r="DK136" s="15">
        <v>17082.063300000002</v>
      </c>
      <c r="DL136" s="15">
        <v>18330.852800000001</v>
      </c>
      <c r="DM136" s="15">
        <v>18870.929899999999</v>
      </c>
      <c r="DN136" s="15">
        <v>19054.716499999999</v>
      </c>
      <c r="DO136" s="15">
        <v>18413.171900000001</v>
      </c>
      <c r="DP136" s="15">
        <v>20271.5003</v>
      </c>
      <c r="DQ136" s="15">
        <v>20007.656800000001</v>
      </c>
    </row>
    <row r="137" spans="1:121" x14ac:dyDescent="0.3">
      <c r="A137" t="s">
        <v>579</v>
      </c>
      <c r="B137" s="15">
        <v>1867.94</v>
      </c>
      <c r="C137" s="15">
        <v>1875.3804</v>
      </c>
      <c r="D137" s="15">
        <v>1841.2193</v>
      </c>
      <c r="E137" s="15">
        <v>1917.3606</v>
      </c>
      <c r="F137" s="15">
        <v>1910.9763</v>
      </c>
      <c r="G137" s="15">
        <v>1870.6487999999999</v>
      </c>
      <c r="H137" s="15">
        <v>1749.7375999999999</v>
      </c>
      <c r="I137" s="15">
        <v>1751.6334999999999</v>
      </c>
      <c r="J137" s="15">
        <v>1636.15</v>
      </c>
      <c r="K137" s="15">
        <v>1600.4022</v>
      </c>
      <c r="L137" s="15">
        <v>1440.9119000000001</v>
      </c>
      <c r="M137" s="15">
        <v>1284.1714999999999</v>
      </c>
      <c r="N137" s="15">
        <v>1376.7492</v>
      </c>
      <c r="O137" s="15">
        <v>1330.9186999999999</v>
      </c>
      <c r="P137" s="15">
        <v>1319.0027</v>
      </c>
      <c r="Q137" s="15">
        <v>1339.1681000000001</v>
      </c>
      <c r="R137" s="15">
        <v>1490.5445</v>
      </c>
      <c r="S137" s="15">
        <v>1461.5259000000001</v>
      </c>
      <c r="T137" s="15">
        <v>1627.3728000000001</v>
      </c>
      <c r="U137" s="15">
        <v>1683.3462</v>
      </c>
      <c r="V137" s="15">
        <v>1706.1501000000001</v>
      </c>
      <c r="W137" s="15">
        <v>1926.9338</v>
      </c>
      <c r="X137" s="15">
        <v>1859.5585000000001</v>
      </c>
      <c r="Y137" s="15">
        <v>2055.4652000000001</v>
      </c>
      <c r="Z137" s="15">
        <v>1943.5184999999999</v>
      </c>
      <c r="AA137" s="15">
        <v>1731.0271</v>
      </c>
      <c r="AB137" s="15">
        <v>1751.758</v>
      </c>
      <c r="AC137" s="15">
        <v>1551.7052000000001</v>
      </c>
      <c r="AD137" s="15">
        <v>1545.4858999999999</v>
      </c>
      <c r="AE137" s="15">
        <v>1658.4691</v>
      </c>
      <c r="AF137" s="15">
        <v>1654.3228999999999</v>
      </c>
      <c r="AG137" s="15">
        <v>1586.9476</v>
      </c>
      <c r="AH137" s="15">
        <v>1767.3061</v>
      </c>
      <c r="AI137" s="15">
        <v>1754.8676</v>
      </c>
      <c r="AJ137" s="15">
        <v>1621.1534999999999</v>
      </c>
      <c r="AK137" s="15">
        <v>1631.5189</v>
      </c>
      <c r="AL137" s="15">
        <v>1558.9609</v>
      </c>
      <c r="AM137" s="15">
        <v>1529.9376999999999</v>
      </c>
      <c r="AN137" s="15">
        <v>1526.8280999999999</v>
      </c>
      <c r="AO137" s="15">
        <v>1508.1703</v>
      </c>
      <c r="AP137" s="15">
        <v>1553.0909999999999</v>
      </c>
      <c r="AQ137" s="15">
        <v>1605.9666</v>
      </c>
      <c r="AR137" s="15">
        <v>1680.6451</v>
      </c>
      <c r="AS137" s="15">
        <v>1684.5373</v>
      </c>
      <c r="AT137" s="15">
        <v>1609.0633</v>
      </c>
      <c r="AU137" s="15">
        <v>1436.1021000000001</v>
      </c>
      <c r="AV137" s="15">
        <v>1289.3471999999999</v>
      </c>
      <c r="AW137" s="15">
        <v>1279.9129</v>
      </c>
      <c r="AX137" s="15">
        <v>1262.0926999999999</v>
      </c>
      <c r="AY137" s="15">
        <v>1318.6982</v>
      </c>
      <c r="AZ137" s="15">
        <v>1255.8032000000001</v>
      </c>
      <c r="BA137" s="15">
        <v>1050.3462</v>
      </c>
      <c r="BB137" s="15">
        <v>1022.0435</v>
      </c>
      <c r="BC137" s="15">
        <v>995.83720000000005</v>
      </c>
      <c r="BD137" s="15">
        <v>1057.684</v>
      </c>
      <c r="BE137" s="15">
        <v>939.23180000000002</v>
      </c>
      <c r="BF137" s="15">
        <v>915.12199999999996</v>
      </c>
      <c r="BG137" s="15">
        <v>859.56479999999999</v>
      </c>
      <c r="BH137" s="15">
        <v>862.70950000000005</v>
      </c>
      <c r="BI137" s="15">
        <v>971.72749999999996</v>
      </c>
      <c r="BJ137" s="15">
        <v>946.56949999999995</v>
      </c>
      <c r="BK137" s="15">
        <v>822.87599999999998</v>
      </c>
      <c r="BL137" s="15">
        <v>429.7824</v>
      </c>
      <c r="BM137" s="15">
        <v>605.88829999999996</v>
      </c>
      <c r="BN137" s="15">
        <v>624.7568</v>
      </c>
      <c r="BO137" s="15">
        <v>734.91129999999998</v>
      </c>
      <c r="BP137" s="15">
        <v>956.35379999999998</v>
      </c>
      <c r="BQ137" s="15">
        <v>962.22199999999998</v>
      </c>
      <c r="BR137" s="15">
        <v>880.07169999999996</v>
      </c>
      <c r="BS137" s="15">
        <v>868.32</v>
      </c>
      <c r="BT137" s="15">
        <v>974.92179999999996</v>
      </c>
      <c r="BU137" s="15">
        <v>1055.6873000000001</v>
      </c>
      <c r="BV137" s="15">
        <v>1001.4502</v>
      </c>
      <c r="BW137" s="15">
        <v>970.45749999999998</v>
      </c>
      <c r="BX137" s="15">
        <v>1179.6578999999999</v>
      </c>
      <c r="BY137" s="15">
        <v>1300.9836</v>
      </c>
      <c r="BZ137" s="15">
        <v>1237.2376999999999</v>
      </c>
      <c r="CA137" s="15">
        <v>1292.5153</v>
      </c>
      <c r="CB137" s="15">
        <v>1303.6061</v>
      </c>
      <c r="CC137" s="15">
        <v>1269.7678000000001</v>
      </c>
      <c r="CD137" s="15">
        <v>1229.4729</v>
      </c>
      <c r="CE137" s="15">
        <v>1225.4054000000001</v>
      </c>
      <c r="CF137" s="15">
        <v>1103.8222000000001</v>
      </c>
      <c r="CG137" s="15">
        <v>1103.777</v>
      </c>
      <c r="CH137" s="15">
        <v>1109.8078</v>
      </c>
      <c r="CI137" s="15">
        <v>1163.9967999999999</v>
      </c>
      <c r="CJ137" s="15">
        <v>1254.1948</v>
      </c>
      <c r="CK137" s="15">
        <v>1150.4081000000001</v>
      </c>
      <c r="CL137" s="15">
        <v>1152.8190999999999</v>
      </c>
      <c r="CM137" s="15">
        <v>1052.5465999999999</v>
      </c>
      <c r="CN137" s="15">
        <v>1358.1786</v>
      </c>
      <c r="CO137" s="15">
        <v>1305.4896000000001</v>
      </c>
      <c r="CP137" s="15">
        <v>1322.0845999999999</v>
      </c>
      <c r="CQ137" s="15">
        <v>1270.7035000000001</v>
      </c>
      <c r="CR137" s="15">
        <v>1423.8262</v>
      </c>
      <c r="CS137" s="15">
        <v>1352.4662000000001</v>
      </c>
      <c r="CT137" s="15">
        <v>1308.7782999999999</v>
      </c>
      <c r="CU137" s="15">
        <v>1322.5904</v>
      </c>
      <c r="CV137" s="15">
        <v>1361.9514999999999</v>
      </c>
      <c r="CW137" s="15">
        <v>1383.2238</v>
      </c>
      <c r="CX137" s="15">
        <v>1404.4111</v>
      </c>
      <c r="CY137" s="15">
        <v>1355.0155</v>
      </c>
      <c r="CZ137" s="15">
        <v>1407.4223</v>
      </c>
      <c r="DA137" s="15">
        <v>1268.9873</v>
      </c>
      <c r="DB137" s="15">
        <v>1190.8958</v>
      </c>
      <c r="DC137" s="15">
        <v>1166.3162</v>
      </c>
      <c r="DD137" s="15">
        <v>1160.3193000000001</v>
      </c>
      <c r="DE137" s="15">
        <v>1238.8253999999999</v>
      </c>
      <c r="DF137" s="15">
        <v>1318.4684</v>
      </c>
      <c r="DG137" s="15">
        <v>1320.2615000000001</v>
      </c>
      <c r="DH137" s="15">
        <v>1278.5939000000001</v>
      </c>
      <c r="DI137" s="15">
        <v>1125.374</v>
      </c>
      <c r="DJ137" s="15">
        <v>1145.5268000000001</v>
      </c>
      <c r="DK137" s="15">
        <v>1155.0510999999999</v>
      </c>
      <c r="DL137" s="15">
        <v>1312.2547</v>
      </c>
      <c r="DM137" s="15">
        <v>1250.1935000000001</v>
      </c>
      <c r="DN137" s="15">
        <v>1247.4899</v>
      </c>
      <c r="DO137" s="15">
        <v>1319.9083000000001</v>
      </c>
      <c r="DP137" s="15">
        <v>1355.0074</v>
      </c>
      <c r="DQ137" s="15">
        <v>1278.0246999999999</v>
      </c>
    </row>
    <row r="138" spans="1:121" x14ac:dyDescent="0.3">
      <c r="A138" t="s">
        <v>580</v>
      </c>
      <c r="B138" s="15">
        <v>5198.8599999999997</v>
      </c>
      <c r="C138" s="15">
        <v>6242.4605000000001</v>
      </c>
      <c r="D138" s="15">
        <v>6224.8500999999997</v>
      </c>
      <c r="E138" s="15">
        <v>6644.5129999999999</v>
      </c>
      <c r="F138" s="15">
        <v>6286.6787000000004</v>
      </c>
      <c r="G138" s="15">
        <v>6350.4381999999996</v>
      </c>
      <c r="H138" s="15">
        <v>5335.6127999999999</v>
      </c>
      <c r="I138" s="15">
        <v>4860.098</v>
      </c>
      <c r="J138" s="15">
        <v>3983.4877999999999</v>
      </c>
      <c r="K138" s="15">
        <v>4690.2601999999997</v>
      </c>
      <c r="L138" s="15">
        <v>4703.8991999999998</v>
      </c>
      <c r="M138" s="15">
        <v>4096.5616</v>
      </c>
      <c r="N138" s="15">
        <v>3348.3225000000002</v>
      </c>
      <c r="O138" s="15">
        <v>3838.3788</v>
      </c>
      <c r="P138" s="15">
        <v>3744.2779</v>
      </c>
      <c r="Q138" s="15">
        <v>3940.2591000000002</v>
      </c>
      <c r="R138" s="15">
        <v>3873.8099000000002</v>
      </c>
      <c r="S138" s="15">
        <v>3375.4407000000001</v>
      </c>
      <c r="T138" s="15">
        <v>3288.3384000000001</v>
      </c>
      <c r="U138" s="15">
        <v>3420.3388</v>
      </c>
      <c r="V138" s="15">
        <v>4197.0762999999997</v>
      </c>
      <c r="W138" s="15">
        <v>4378.1514999999999</v>
      </c>
      <c r="X138" s="15">
        <v>5310.7425999999996</v>
      </c>
      <c r="Y138" s="15">
        <v>5289.6373000000003</v>
      </c>
      <c r="Z138" s="15">
        <v>5843.9715999999999</v>
      </c>
      <c r="AA138" s="15">
        <v>6080.2096000000001</v>
      </c>
      <c r="AB138" s="15">
        <v>5598.107</v>
      </c>
      <c r="AC138" s="15">
        <v>5607.9337999999998</v>
      </c>
      <c r="AD138" s="15">
        <v>4922.7484000000004</v>
      </c>
      <c r="AE138" s="15">
        <v>5000.7335999999996</v>
      </c>
      <c r="AF138" s="15">
        <v>4788.5779000000002</v>
      </c>
      <c r="AG138" s="15">
        <v>5497.1714000000002</v>
      </c>
      <c r="AH138" s="15">
        <v>5372.4480999999996</v>
      </c>
      <c r="AI138" s="15">
        <v>5339.8914000000004</v>
      </c>
      <c r="AJ138" s="15">
        <v>5840.1611000000003</v>
      </c>
      <c r="AK138" s="15">
        <v>6379.3585000000003</v>
      </c>
      <c r="AL138" s="15">
        <v>6503.9224999999997</v>
      </c>
      <c r="AM138" s="15">
        <v>5933.4754000000003</v>
      </c>
      <c r="AN138" s="15">
        <v>6539.3181000000004</v>
      </c>
      <c r="AO138" s="15">
        <v>6441.6189000000004</v>
      </c>
      <c r="AP138" s="15">
        <v>7280.2466000000004</v>
      </c>
      <c r="AQ138" s="15">
        <v>7539.3743000000004</v>
      </c>
      <c r="AR138" s="15">
        <v>7193.9350000000004</v>
      </c>
      <c r="AS138" s="15">
        <v>7568.3850000000002</v>
      </c>
      <c r="AT138" s="15">
        <v>8049.2367000000004</v>
      </c>
      <c r="AU138" s="15">
        <v>6691.7215999999999</v>
      </c>
      <c r="AV138" s="15">
        <v>5738.9269999999997</v>
      </c>
      <c r="AW138" s="15">
        <v>5118.4180999999999</v>
      </c>
      <c r="AX138" s="15">
        <v>5532.0502999999999</v>
      </c>
      <c r="AY138" s="15">
        <v>5722.8905999999997</v>
      </c>
      <c r="AZ138" s="15">
        <v>5864.2824000000001</v>
      </c>
      <c r="BA138" s="15">
        <v>5655.3265000000001</v>
      </c>
      <c r="BB138" s="15">
        <v>4332.3621000000003</v>
      </c>
      <c r="BC138" s="15">
        <v>4560.7709999999997</v>
      </c>
      <c r="BD138" s="15">
        <v>3985.4004</v>
      </c>
      <c r="BE138" s="15">
        <v>3290.3492000000001</v>
      </c>
      <c r="BF138" s="15">
        <v>3581.9776999999999</v>
      </c>
      <c r="BG138" s="15">
        <v>3802.9463999999998</v>
      </c>
      <c r="BH138" s="15">
        <v>3766.3721999999998</v>
      </c>
      <c r="BI138" s="15">
        <v>3821.2334000000001</v>
      </c>
      <c r="BJ138" s="15">
        <v>3269.5738000000001</v>
      </c>
      <c r="BK138" s="15">
        <v>2944.2165</v>
      </c>
      <c r="BL138" s="15">
        <v>1305.2389000000001</v>
      </c>
      <c r="BM138" s="15">
        <v>1686.2193</v>
      </c>
      <c r="BN138" s="15">
        <v>1699.9345000000001</v>
      </c>
      <c r="BO138" s="15">
        <v>1866.8040000000001</v>
      </c>
      <c r="BP138" s="15">
        <v>1891.1867</v>
      </c>
      <c r="BQ138" s="15">
        <v>2216.5439999999999</v>
      </c>
      <c r="BR138" s="15">
        <v>2474.0866999999998</v>
      </c>
      <c r="BS138" s="15">
        <v>3009.7451999999998</v>
      </c>
      <c r="BT138" s="15">
        <v>4142.0189</v>
      </c>
      <c r="BU138" s="15">
        <v>4456.7087000000001</v>
      </c>
      <c r="BV138" s="15">
        <v>3227.9159</v>
      </c>
      <c r="BW138" s="15">
        <v>3738.4690999999998</v>
      </c>
      <c r="BX138" s="15">
        <v>3533.8243000000002</v>
      </c>
      <c r="BY138" s="15">
        <v>3420.2725</v>
      </c>
      <c r="BZ138" s="15">
        <v>3269.3780999999999</v>
      </c>
      <c r="CA138" s="15">
        <v>3131.4393</v>
      </c>
      <c r="CB138" s="15">
        <v>3203.8380999999999</v>
      </c>
      <c r="CC138" s="15">
        <v>3523.9171000000001</v>
      </c>
      <c r="CD138" s="15">
        <v>4448.3356999999996</v>
      </c>
      <c r="CE138" s="15">
        <v>4207.8046999999997</v>
      </c>
      <c r="CF138" s="15">
        <v>3888.9596000000001</v>
      </c>
      <c r="CG138" s="15">
        <v>3776.8209999999999</v>
      </c>
      <c r="CH138" s="15">
        <v>4328.1037999999999</v>
      </c>
      <c r="CI138" s="15">
        <v>4899.8163000000004</v>
      </c>
      <c r="CJ138" s="15">
        <v>5025.3972000000003</v>
      </c>
      <c r="CK138" s="15">
        <v>4708.4883</v>
      </c>
      <c r="CL138" s="15">
        <v>4526.2812999999996</v>
      </c>
      <c r="CM138" s="15">
        <v>3533.6966000000002</v>
      </c>
      <c r="CN138" s="15">
        <v>3382.4837000000002</v>
      </c>
      <c r="CO138" s="15">
        <v>3328.9812999999999</v>
      </c>
      <c r="CP138" s="15">
        <v>3085.6368000000002</v>
      </c>
      <c r="CQ138" s="15">
        <v>3334.5916000000002</v>
      </c>
      <c r="CR138" s="15">
        <v>3676.5477999999998</v>
      </c>
      <c r="CS138" s="15">
        <v>3570.9814000000001</v>
      </c>
      <c r="CT138" s="15">
        <v>4363.6837999999998</v>
      </c>
      <c r="CU138" s="15">
        <v>4752.3082000000004</v>
      </c>
      <c r="CV138" s="15">
        <v>4324.0349999999999</v>
      </c>
      <c r="CW138" s="15">
        <v>4128.0976000000001</v>
      </c>
      <c r="CX138" s="15">
        <v>3770.8409000000001</v>
      </c>
      <c r="CY138" s="15">
        <v>3702.4407000000001</v>
      </c>
      <c r="CZ138" s="15">
        <v>4004.2442999999998</v>
      </c>
      <c r="DA138" s="15">
        <v>3874.2058000000002</v>
      </c>
      <c r="DB138" s="15">
        <v>4124.1763000000001</v>
      </c>
      <c r="DC138" s="15">
        <v>3858.0351999999998</v>
      </c>
      <c r="DD138" s="15">
        <v>3902.5043000000001</v>
      </c>
      <c r="DE138" s="15">
        <v>4223.2212</v>
      </c>
      <c r="DF138" s="15">
        <v>4017.6423</v>
      </c>
      <c r="DG138" s="15">
        <v>4090.4207999999999</v>
      </c>
      <c r="DH138" s="15">
        <v>4068.1828999999998</v>
      </c>
      <c r="DI138" s="15">
        <v>4442.1835000000001</v>
      </c>
      <c r="DJ138" s="15">
        <v>4926.6994999999997</v>
      </c>
      <c r="DK138" s="15">
        <v>4450.9438</v>
      </c>
      <c r="DL138" s="15">
        <v>4523.0484999999999</v>
      </c>
      <c r="DM138" s="15">
        <v>4242.0425999999998</v>
      </c>
      <c r="DN138" s="15">
        <v>3765.6131</v>
      </c>
      <c r="DO138" s="15">
        <v>3672.6183000000001</v>
      </c>
      <c r="DP138" s="15">
        <v>4423.3149999999996</v>
      </c>
      <c r="DQ138" s="15">
        <v>4840.4435999999996</v>
      </c>
    </row>
    <row r="139" spans="1:121" x14ac:dyDescent="0.3">
      <c r="A139" t="s">
        <v>581</v>
      </c>
      <c r="B139" s="15">
        <v>14546.02</v>
      </c>
      <c r="C139" s="15">
        <v>15833.507799999999</v>
      </c>
      <c r="D139" s="15">
        <v>15218.4352</v>
      </c>
      <c r="E139" s="15">
        <v>16044.068799999999</v>
      </c>
      <c r="F139" s="15">
        <v>15978.7037</v>
      </c>
      <c r="G139" s="15">
        <v>15454.9738</v>
      </c>
      <c r="H139" s="15">
        <v>15076.480799999999</v>
      </c>
      <c r="I139" s="15">
        <v>14272.551100000001</v>
      </c>
      <c r="J139" s="15">
        <v>14041.8248</v>
      </c>
      <c r="K139" s="15">
        <v>14585.955</v>
      </c>
      <c r="L139" s="15">
        <v>15059.174800000001</v>
      </c>
      <c r="M139" s="15">
        <v>13580.1337</v>
      </c>
      <c r="N139" s="15">
        <v>13478.065000000001</v>
      </c>
      <c r="O139" s="15">
        <v>12430.336499999999</v>
      </c>
      <c r="P139" s="15">
        <v>14329.836799999999</v>
      </c>
      <c r="Q139" s="15">
        <v>15130.0571</v>
      </c>
      <c r="R139" s="15">
        <v>14685.068799999999</v>
      </c>
      <c r="S139" s="15">
        <v>14911.3375</v>
      </c>
      <c r="T139" s="15">
        <v>15095.4512</v>
      </c>
      <c r="U139" s="15">
        <v>15564.247600000001</v>
      </c>
      <c r="V139" s="15">
        <v>15711.1438</v>
      </c>
      <c r="W139" s="15">
        <v>16183.2647</v>
      </c>
      <c r="X139" s="15">
        <v>17008.924800000001</v>
      </c>
      <c r="Y139" s="15">
        <v>18431.968700000001</v>
      </c>
      <c r="Z139" s="15">
        <v>19125.216499999999</v>
      </c>
      <c r="AA139" s="15">
        <v>19298.865399999999</v>
      </c>
      <c r="AB139" s="15">
        <v>19030.939299999998</v>
      </c>
      <c r="AC139" s="15">
        <v>18106.071199999998</v>
      </c>
      <c r="AD139" s="15">
        <v>18191.5949</v>
      </c>
      <c r="AE139" s="15">
        <v>18618.387599999998</v>
      </c>
      <c r="AF139" s="15">
        <v>19182.8629</v>
      </c>
      <c r="AG139" s="15">
        <v>19611.955600000001</v>
      </c>
      <c r="AH139" s="15">
        <v>20489.179499999998</v>
      </c>
      <c r="AI139" s="15">
        <v>21377.920999999998</v>
      </c>
      <c r="AJ139" s="15">
        <v>21705.708999999999</v>
      </c>
      <c r="AK139" s="15">
        <v>21336.8285</v>
      </c>
      <c r="AL139" s="15">
        <v>21820.147000000001</v>
      </c>
      <c r="AM139" s="15">
        <v>21280.112000000001</v>
      </c>
      <c r="AN139" s="15">
        <v>20726.405299999999</v>
      </c>
      <c r="AO139" s="15">
        <v>20705.023799999999</v>
      </c>
      <c r="AP139" s="15">
        <v>21047.228299999999</v>
      </c>
      <c r="AQ139" s="15">
        <v>21421.510300000002</v>
      </c>
      <c r="AR139" s="15">
        <v>21649.768100000001</v>
      </c>
      <c r="AS139" s="15">
        <v>22083.998899999999</v>
      </c>
      <c r="AT139" s="15">
        <v>21818.517800000001</v>
      </c>
      <c r="AU139" s="15">
        <v>20151.601999999999</v>
      </c>
      <c r="AV139" s="15">
        <v>20347.907599999999</v>
      </c>
      <c r="AW139" s="15">
        <v>18820.636900000001</v>
      </c>
      <c r="AX139" s="15">
        <v>20751.462800000001</v>
      </c>
      <c r="AY139" s="15">
        <v>20832.635999999999</v>
      </c>
      <c r="AZ139" s="15">
        <v>20238.758099999999</v>
      </c>
      <c r="BA139" s="15">
        <v>21410.9241</v>
      </c>
      <c r="BB139" s="15">
        <v>20345.249400000001</v>
      </c>
      <c r="BC139" s="15">
        <v>20852.320400000001</v>
      </c>
      <c r="BD139" s="15">
        <v>21436.686000000002</v>
      </c>
      <c r="BE139" s="15">
        <v>20980.3007</v>
      </c>
      <c r="BF139" s="15">
        <v>22131.367600000001</v>
      </c>
      <c r="BG139" s="15">
        <v>22771.093700000001</v>
      </c>
      <c r="BH139" s="15">
        <v>23776.6407</v>
      </c>
      <c r="BI139" s="15">
        <v>24089.209200000001</v>
      </c>
      <c r="BJ139" s="15">
        <v>24637.310700000002</v>
      </c>
      <c r="BK139" s="15">
        <v>23429.943899999998</v>
      </c>
      <c r="BL139" s="15">
        <v>18267.5285</v>
      </c>
      <c r="BM139" s="15">
        <v>18855.286800000002</v>
      </c>
      <c r="BN139" s="15">
        <v>20138.279200000001</v>
      </c>
      <c r="BO139" s="15">
        <v>20637.5736</v>
      </c>
      <c r="BP139" s="15">
        <v>21214.566900000002</v>
      </c>
      <c r="BQ139" s="15">
        <v>24066.8505</v>
      </c>
      <c r="BR139" s="15">
        <v>22209.0308</v>
      </c>
      <c r="BS139" s="15">
        <v>21481.792799999999</v>
      </c>
      <c r="BT139" s="15">
        <v>24169.695</v>
      </c>
      <c r="BU139" s="15">
        <v>24072.3079</v>
      </c>
      <c r="BV139" s="15">
        <v>24149.592000000001</v>
      </c>
      <c r="BW139" s="15">
        <v>26995.6656</v>
      </c>
      <c r="BX139" s="15">
        <v>28758.266500000002</v>
      </c>
      <c r="BY139" s="15">
        <v>30145.629199999999</v>
      </c>
      <c r="BZ139" s="15">
        <v>32052.931799999998</v>
      </c>
      <c r="CA139" s="15">
        <v>31297.2369</v>
      </c>
      <c r="CB139" s="15">
        <v>32226.905999999999</v>
      </c>
      <c r="CC139" s="15">
        <v>33797.811199999996</v>
      </c>
      <c r="CD139" s="15">
        <v>32844.340900000003</v>
      </c>
      <c r="CE139" s="15">
        <v>34608.197399999997</v>
      </c>
      <c r="CF139" s="15">
        <v>33530.702299999997</v>
      </c>
      <c r="CG139" s="15">
        <v>32588.9319</v>
      </c>
      <c r="CH139" s="15">
        <v>34382.272599999997</v>
      </c>
      <c r="CI139" s="15">
        <v>34375.991499999996</v>
      </c>
      <c r="CJ139" s="15">
        <v>32419.794600000001</v>
      </c>
      <c r="CK139" s="15">
        <v>30227.195800000001</v>
      </c>
      <c r="CL139" s="15">
        <v>32658.584500000001</v>
      </c>
      <c r="CM139" s="15">
        <v>28417.140599999999</v>
      </c>
      <c r="CN139" s="15">
        <v>30230.2533</v>
      </c>
      <c r="CO139" s="15">
        <v>29234.6558</v>
      </c>
      <c r="CP139" s="15">
        <v>29135.106299999999</v>
      </c>
      <c r="CQ139" s="15">
        <v>31221.144400000001</v>
      </c>
      <c r="CR139" s="15">
        <v>32288.826799999999</v>
      </c>
      <c r="CS139" s="15">
        <v>30720.594700000001</v>
      </c>
      <c r="CT139" s="15">
        <v>33707.099600000001</v>
      </c>
      <c r="CU139" s="15">
        <v>33799.6878</v>
      </c>
      <c r="CV139" s="15">
        <v>32604.8573</v>
      </c>
      <c r="CW139" s="15">
        <v>34111.422299999998</v>
      </c>
      <c r="CX139" s="15">
        <v>32862.652099999999</v>
      </c>
      <c r="CY139" s="15">
        <v>33347.709499999997</v>
      </c>
      <c r="CZ139" s="15">
        <v>34905.162900000003</v>
      </c>
      <c r="DA139" s="15">
        <v>31826.2896</v>
      </c>
      <c r="DB139" s="15">
        <v>30516.775099999999</v>
      </c>
      <c r="DC139" s="15">
        <v>29163.231100000001</v>
      </c>
      <c r="DD139" s="15">
        <v>30416.150699999998</v>
      </c>
      <c r="DE139" s="15">
        <v>34165.252200000003</v>
      </c>
      <c r="DF139" s="15">
        <v>34175.793299999998</v>
      </c>
      <c r="DG139" s="15">
        <v>35922.587200000002</v>
      </c>
      <c r="DH139" s="15">
        <v>38686.083700000003</v>
      </c>
      <c r="DI139" s="15">
        <v>37566.795700000002</v>
      </c>
      <c r="DJ139" s="15">
        <v>39593.145799999998</v>
      </c>
      <c r="DK139" s="15">
        <v>36902.719299999997</v>
      </c>
      <c r="DL139" s="15">
        <v>39273.117899999997</v>
      </c>
      <c r="DM139" s="15">
        <v>41997.205800000003</v>
      </c>
      <c r="DN139" s="15">
        <v>43480.664700000001</v>
      </c>
      <c r="DO139" s="15">
        <v>45203.008199999997</v>
      </c>
      <c r="DP139" s="15">
        <v>47214.678200000002</v>
      </c>
      <c r="DQ139" s="15">
        <v>44603.932200000003</v>
      </c>
    </row>
    <row r="140" spans="1:121" x14ac:dyDescent="0.3">
      <c r="A140" t="s">
        <v>582</v>
      </c>
      <c r="B140" s="15">
        <v>761.54</v>
      </c>
      <c r="C140" s="15">
        <v>772.10379999999998</v>
      </c>
      <c r="D140" s="15">
        <v>781.54</v>
      </c>
      <c r="E140" s="15">
        <v>794.86170000000004</v>
      </c>
      <c r="F140" s="15">
        <v>865.94529999999997</v>
      </c>
      <c r="G140" s="15">
        <v>859.28420000000006</v>
      </c>
      <c r="H140" s="15">
        <v>904.91669999999999</v>
      </c>
      <c r="I140" s="15">
        <v>1060.9367999999999</v>
      </c>
      <c r="J140" s="15">
        <v>1110.3632</v>
      </c>
      <c r="K140" s="15">
        <v>1052.6545000000001</v>
      </c>
      <c r="L140" s="15">
        <v>1452.9519</v>
      </c>
      <c r="M140" s="15">
        <v>1577.1084000000001</v>
      </c>
      <c r="N140" s="15">
        <v>1487.124</v>
      </c>
      <c r="O140" s="15">
        <v>1444.6496999999999</v>
      </c>
      <c r="P140" s="15">
        <v>1863.7041999999999</v>
      </c>
      <c r="Q140" s="15">
        <v>2206.0016999999998</v>
      </c>
      <c r="R140" s="15">
        <v>2478.5603000000001</v>
      </c>
      <c r="S140" s="15">
        <v>2403.4353000000001</v>
      </c>
      <c r="T140" s="15">
        <v>2480.8375999999998</v>
      </c>
      <c r="U140" s="15">
        <v>2564.3575999999998</v>
      </c>
      <c r="V140" s="15">
        <v>2393.1981000000001</v>
      </c>
      <c r="W140" s="15">
        <v>2289.0095999999999</v>
      </c>
      <c r="X140" s="15">
        <v>2580.2993999999999</v>
      </c>
      <c r="Y140" s="15">
        <v>2491.8308999999999</v>
      </c>
      <c r="Z140" s="15">
        <v>2577.0794999999998</v>
      </c>
      <c r="AA140" s="15">
        <v>2718.6026000000002</v>
      </c>
      <c r="AB140" s="15">
        <v>3033.4587000000001</v>
      </c>
      <c r="AC140" s="15">
        <v>3153.9492</v>
      </c>
      <c r="AD140" s="15">
        <v>3446.5565000000001</v>
      </c>
      <c r="AE140" s="15">
        <v>3382.4989999999998</v>
      </c>
      <c r="AF140" s="15">
        <v>3196.8211000000001</v>
      </c>
      <c r="AG140" s="15">
        <v>3229.5196000000001</v>
      </c>
      <c r="AH140" s="15">
        <v>3240.2134000000001</v>
      </c>
      <c r="AI140" s="15">
        <v>3444.7636000000002</v>
      </c>
      <c r="AJ140" s="15">
        <v>3087.953</v>
      </c>
      <c r="AK140" s="15">
        <v>3398.2575000000002</v>
      </c>
      <c r="AL140" s="15">
        <v>3655.5904</v>
      </c>
      <c r="AM140" s="15">
        <v>3587.0328</v>
      </c>
      <c r="AN140" s="15">
        <v>3686.4976999999999</v>
      </c>
      <c r="AO140" s="15">
        <v>3713.4492</v>
      </c>
      <c r="AP140" s="15">
        <v>3424.5399000000002</v>
      </c>
      <c r="AQ140" s="15">
        <v>3090.2019</v>
      </c>
      <c r="AR140" s="15">
        <v>3143.8398999999999</v>
      </c>
      <c r="AS140" s="15">
        <v>3223.4929999999999</v>
      </c>
      <c r="AT140" s="15">
        <v>3152.5169000000001</v>
      </c>
      <c r="AU140" s="15">
        <v>2770.5585000000001</v>
      </c>
      <c r="AV140" s="15">
        <v>2356.9528</v>
      </c>
      <c r="AW140" s="15">
        <v>2122.5046000000002</v>
      </c>
      <c r="AX140" s="15">
        <v>2101.5882999999999</v>
      </c>
      <c r="AY140" s="15">
        <v>2108.8186999999998</v>
      </c>
      <c r="AZ140" s="15">
        <v>1997.7961</v>
      </c>
      <c r="BA140" s="15">
        <v>2066.7276999999999</v>
      </c>
      <c r="BB140" s="15">
        <v>2048.0790000000002</v>
      </c>
      <c r="BC140" s="15">
        <v>2300.1876000000002</v>
      </c>
      <c r="BD140" s="15">
        <v>1813.9690000000001</v>
      </c>
      <c r="BE140" s="15">
        <v>1812.4844000000001</v>
      </c>
      <c r="BF140" s="15">
        <v>1753.8561999999999</v>
      </c>
      <c r="BG140" s="15">
        <v>1808.2807</v>
      </c>
      <c r="BH140" s="15">
        <v>1679.6974</v>
      </c>
      <c r="BI140" s="15">
        <v>1663.4684</v>
      </c>
      <c r="BJ140" s="15">
        <v>1913.5626</v>
      </c>
      <c r="BK140" s="15">
        <v>1839.9380000000001</v>
      </c>
      <c r="BL140" s="15">
        <v>941.2183</v>
      </c>
      <c r="BM140" s="15">
        <v>995.10410000000002</v>
      </c>
      <c r="BN140" s="15">
        <v>1020.7318</v>
      </c>
      <c r="BO140" s="15">
        <v>1040.7338999999999</v>
      </c>
      <c r="BP140" s="15">
        <v>936.97299999999996</v>
      </c>
      <c r="BQ140" s="15">
        <v>1103.2403999999999</v>
      </c>
      <c r="BR140" s="15">
        <v>1035.3035</v>
      </c>
      <c r="BS140" s="15">
        <v>943.40160000000003</v>
      </c>
      <c r="BT140" s="15">
        <v>1227.3625999999999</v>
      </c>
      <c r="BU140" s="15">
        <v>1506.2234000000001</v>
      </c>
      <c r="BV140" s="15">
        <v>1760.6995999999999</v>
      </c>
      <c r="BW140" s="15">
        <v>1838.3389</v>
      </c>
      <c r="BX140" s="15">
        <v>1985.8675000000001</v>
      </c>
      <c r="BY140" s="15">
        <v>1957.0585000000001</v>
      </c>
      <c r="BZ140" s="15">
        <v>1847.7415000000001</v>
      </c>
      <c r="CA140" s="15">
        <v>1999.6496</v>
      </c>
      <c r="CB140" s="15">
        <v>1923.0722000000001</v>
      </c>
      <c r="CC140" s="15">
        <v>2159.4630999999999</v>
      </c>
      <c r="CD140" s="15">
        <v>1692.3603000000001</v>
      </c>
      <c r="CE140" s="15">
        <v>1780.3858</v>
      </c>
      <c r="CF140" s="15">
        <v>1462.3583000000001</v>
      </c>
      <c r="CG140" s="15">
        <v>1562.0863999999999</v>
      </c>
      <c r="CH140" s="15">
        <v>1473.1973</v>
      </c>
      <c r="CI140" s="15">
        <v>1462.4825000000001</v>
      </c>
      <c r="CJ140" s="15">
        <v>1229.5344</v>
      </c>
      <c r="CK140" s="15">
        <v>909.42349999999999</v>
      </c>
      <c r="CL140" s="15">
        <v>933.40039999999999</v>
      </c>
      <c r="CM140" s="15">
        <v>1032.9115999999999</v>
      </c>
      <c r="CN140" s="15">
        <v>1063.7679000000001</v>
      </c>
      <c r="CO140" s="15">
        <v>1018.3472</v>
      </c>
      <c r="CP140" s="15">
        <v>936.57090000000005</v>
      </c>
      <c r="CQ140" s="15">
        <v>678.89819999999997</v>
      </c>
      <c r="CR140" s="15">
        <v>767.69240000000002</v>
      </c>
      <c r="CS140" s="15">
        <v>734.51580000000001</v>
      </c>
      <c r="CT140" s="15">
        <v>834.04570000000001</v>
      </c>
      <c r="CU140" s="15">
        <v>704.48590000000002</v>
      </c>
      <c r="CV140" s="15">
        <v>635.04039999999998</v>
      </c>
      <c r="CW140" s="15">
        <v>610.34870000000001</v>
      </c>
      <c r="CX140" s="15">
        <v>684.55790000000002</v>
      </c>
      <c r="CY140" s="15">
        <v>881.35860000000002</v>
      </c>
      <c r="CZ140" s="15">
        <v>833.50900000000001</v>
      </c>
      <c r="DA140" s="15">
        <v>953.13300000000004</v>
      </c>
      <c r="DB140" s="15">
        <v>1509.0391</v>
      </c>
      <c r="DC140" s="15">
        <v>1541.5885000000001</v>
      </c>
      <c r="DD140" s="15">
        <v>1541.7465999999999</v>
      </c>
      <c r="DE140" s="15">
        <v>1628.5888</v>
      </c>
      <c r="DF140" s="15">
        <v>1429.9223999999999</v>
      </c>
      <c r="DG140" s="15">
        <v>1441.9395</v>
      </c>
      <c r="DH140" s="15">
        <v>1531.1684</v>
      </c>
      <c r="DI140" s="15">
        <v>1344.3813</v>
      </c>
      <c r="DJ140" s="15">
        <v>1841.6833999999999</v>
      </c>
      <c r="DK140" s="15">
        <v>1884.7913000000001</v>
      </c>
      <c r="DL140" s="15">
        <v>2041.2225000000001</v>
      </c>
      <c r="DM140" s="15">
        <v>2298.4364999999998</v>
      </c>
      <c r="DN140" s="15">
        <v>2152.0317</v>
      </c>
      <c r="DO140" s="15">
        <v>1886.6203</v>
      </c>
      <c r="DP140" s="15">
        <v>1742.6733999999999</v>
      </c>
      <c r="DQ140" s="15">
        <v>1666.491</v>
      </c>
    </row>
    <row r="141" spans="1:121" x14ac:dyDescent="0.3">
      <c r="A141" t="s">
        <v>583</v>
      </c>
      <c r="B141" s="15">
        <v>1534.95</v>
      </c>
      <c r="C141" s="15">
        <v>1477.7451000000001</v>
      </c>
      <c r="D141" s="15">
        <v>1185.6239</v>
      </c>
      <c r="E141" s="15">
        <v>1468.5207</v>
      </c>
      <c r="F141" s="15">
        <v>1611.5585000000001</v>
      </c>
      <c r="G141" s="15">
        <v>1363.6264000000001</v>
      </c>
      <c r="H141" s="15">
        <v>1271.4465</v>
      </c>
      <c r="I141" s="15">
        <v>1563.8792000000001</v>
      </c>
      <c r="J141" s="15">
        <v>1535.2717</v>
      </c>
      <c r="K141" s="15">
        <v>1500.5195000000001</v>
      </c>
      <c r="L141" s="15">
        <v>1595.8915</v>
      </c>
      <c r="M141" s="15">
        <v>1847.0378000000001</v>
      </c>
      <c r="N141" s="15">
        <v>1884.0109</v>
      </c>
      <c r="O141" s="15">
        <v>2139.4699999999998</v>
      </c>
      <c r="P141" s="15">
        <v>2102.7296999999999</v>
      </c>
      <c r="Q141" s="15">
        <v>2605.5812000000001</v>
      </c>
      <c r="R141" s="15">
        <v>2254.9767000000002</v>
      </c>
      <c r="S141" s="15">
        <v>2530.4319</v>
      </c>
      <c r="T141" s="15">
        <v>2905.0156000000002</v>
      </c>
      <c r="U141" s="15">
        <v>2163.2905999999998</v>
      </c>
      <c r="V141" s="15">
        <v>2345.6981999999998</v>
      </c>
      <c r="W141" s="15">
        <v>2147.3060999999998</v>
      </c>
      <c r="X141" s="15">
        <v>1971.2973999999999</v>
      </c>
      <c r="Y141" s="15">
        <v>1964.8970999999999</v>
      </c>
      <c r="Z141" s="15">
        <v>2218.5518999999999</v>
      </c>
      <c r="AA141" s="15">
        <v>2257.1354000000001</v>
      </c>
      <c r="AB141" s="15">
        <v>2077.8761</v>
      </c>
      <c r="AC141" s="15">
        <v>1820.6006</v>
      </c>
      <c r="AD141" s="15">
        <v>1708.0433</v>
      </c>
      <c r="AE141" s="15">
        <v>1891.3925999999999</v>
      </c>
      <c r="AF141" s="15">
        <v>1788.4595999999999</v>
      </c>
      <c r="AG141" s="15">
        <v>1746.8842999999999</v>
      </c>
      <c r="AH141" s="15">
        <v>1640.7272</v>
      </c>
      <c r="AI141" s="15">
        <v>1692.5109</v>
      </c>
      <c r="AJ141" s="15">
        <v>1608.8507</v>
      </c>
      <c r="AK141" s="15">
        <v>1591.7628</v>
      </c>
      <c r="AL141" s="15">
        <v>1466.4417000000001</v>
      </c>
      <c r="AM141" s="15">
        <v>1643.7039</v>
      </c>
      <c r="AN141" s="15">
        <v>1798.4554000000001</v>
      </c>
      <c r="AO141" s="15">
        <v>1985.3916999999999</v>
      </c>
      <c r="AP141" s="15">
        <v>2020.8451</v>
      </c>
      <c r="AQ141" s="15">
        <v>1898.4979000000001</v>
      </c>
      <c r="AR141" s="15">
        <v>1809.4103</v>
      </c>
      <c r="AS141" s="15">
        <v>1548.1585</v>
      </c>
      <c r="AT141" s="15">
        <v>1538.4825000000001</v>
      </c>
      <c r="AU141" s="15">
        <v>1729.5041000000001</v>
      </c>
      <c r="AV141" s="15">
        <v>1582.7891</v>
      </c>
      <c r="AW141" s="15">
        <v>1750.7585999999999</v>
      </c>
      <c r="AX141" s="15">
        <v>1662.2228</v>
      </c>
      <c r="AY141" s="15">
        <v>1696.7733000000001</v>
      </c>
      <c r="AZ141" s="15">
        <v>1810.5417</v>
      </c>
      <c r="BA141" s="15">
        <v>1735.7796000000001</v>
      </c>
      <c r="BB141" s="15">
        <v>1785.7284</v>
      </c>
      <c r="BC141" s="15">
        <v>2507.8262</v>
      </c>
      <c r="BD141" s="15">
        <v>2654.1974</v>
      </c>
      <c r="BE141" s="15">
        <v>3240.5183000000002</v>
      </c>
      <c r="BF141" s="15">
        <v>2627.0063</v>
      </c>
      <c r="BG141" s="15">
        <v>3130.6327999999999</v>
      </c>
      <c r="BH141" s="15">
        <v>3019.5248000000001</v>
      </c>
      <c r="BI141" s="15">
        <v>3797.2811000000002</v>
      </c>
      <c r="BJ141" s="15">
        <v>3960.7946000000002</v>
      </c>
      <c r="BK141" s="15">
        <v>3494.8186999999998</v>
      </c>
      <c r="BL141" s="15">
        <v>3408.5567999999998</v>
      </c>
      <c r="BM141" s="15">
        <v>5132.7272000000003</v>
      </c>
      <c r="BN141" s="15">
        <v>4334.2299999999996</v>
      </c>
      <c r="BO141" s="15">
        <v>4091.0662000000002</v>
      </c>
      <c r="BP141" s="15">
        <v>4037.5727000000002</v>
      </c>
      <c r="BQ141" s="15">
        <v>4564.9291000000003</v>
      </c>
      <c r="BR141" s="15">
        <v>5227.4206000000004</v>
      </c>
      <c r="BS141" s="15">
        <v>4551.7452000000003</v>
      </c>
      <c r="BT141" s="15">
        <v>4288.9069</v>
      </c>
      <c r="BU141" s="15">
        <v>4064.5641000000001</v>
      </c>
      <c r="BV141" s="15">
        <v>3863.1984000000002</v>
      </c>
      <c r="BW141" s="15">
        <v>3538.5041999999999</v>
      </c>
      <c r="BX141" s="15">
        <v>3631.3897999999999</v>
      </c>
      <c r="BY141" s="15">
        <v>3657.8962999999999</v>
      </c>
      <c r="BZ141" s="15">
        <v>4083.5969</v>
      </c>
      <c r="CA141" s="15">
        <v>3294.7203</v>
      </c>
      <c r="CB141" s="15">
        <v>3243.5499</v>
      </c>
      <c r="CC141" s="15">
        <v>3021.3434999999999</v>
      </c>
      <c r="CD141" s="15">
        <v>2891.9994999999999</v>
      </c>
      <c r="CE141" s="15">
        <v>2998.1279</v>
      </c>
      <c r="CF141" s="15">
        <v>2872.1003999999998</v>
      </c>
      <c r="CG141" s="15">
        <v>2882.0428000000002</v>
      </c>
      <c r="CH141" s="15">
        <v>2789.8856000000001</v>
      </c>
      <c r="CI141" s="15">
        <v>2953.0173</v>
      </c>
      <c r="CJ141" s="15">
        <v>3206.69</v>
      </c>
      <c r="CK141" s="15">
        <v>2668.8724999999999</v>
      </c>
      <c r="CL141" s="15">
        <v>2363.1087000000002</v>
      </c>
      <c r="CM141" s="15">
        <v>2050.0243999999998</v>
      </c>
      <c r="CN141" s="15">
        <v>2080.0248000000001</v>
      </c>
      <c r="CO141" s="15">
        <v>1933.3563999999999</v>
      </c>
      <c r="CP141" s="15">
        <v>2173.3591999999999</v>
      </c>
      <c r="CQ141" s="15">
        <v>2097.0246000000002</v>
      </c>
      <c r="CR141" s="15">
        <v>2584.0264000000002</v>
      </c>
      <c r="CS141" s="15">
        <v>2700.3231000000001</v>
      </c>
      <c r="CT141" s="15">
        <v>2805.3119999999999</v>
      </c>
      <c r="CU141" s="15">
        <v>2564.8566999999998</v>
      </c>
      <c r="CV141" s="15">
        <v>2795.4349999999999</v>
      </c>
      <c r="CW141" s="15">
        <v>2451.4328999999998</v>
      </c>
      <c r="CX141" s="15">
        <v>2331.4769000000001</v>
      </c>
      <c r="CY141" s="15">
        <v>1754.1967</v>
      </c>
      <c r="CZ141" s="15">
        <v>1984.7483</v>
      </c>
      <c r="DA141" s="15">
        <v>1868.0726</v>
      </c>
      <c r="DB141" s="15">
        <v>1737.742</v>
      </c>
      <c r="DC141" s="15">
        <v>1614.0949000000001</v>
      </c>
      <c r="DD141" s="15">
        <v>1891.4653000000001</v>
      </c>
      <c r="DE141" s="15">
        <v>1654.5219999999999</v>
      </c>
      <c r="DF141" s="15">
        <v>1146.8933</v>
      </c>
      <c r="DG141" s="15">
        <v>1120.1436000000001</v>
      </c>
      <c r="DH141" s="15">
        <v>1354.2035000000001</v>
      </c>
      <c r="DI141" s="15">
        <v>1337.4848999999999</v>
      </c>
      <c r="DJ141" s="15">
        <v>1802.3314</v>
      </c>
      <c r="DK141" s="15">
        <v>1601.9231</v>
      </c>
      <c r="DL141" s="15">
        <v>2203.8984</v>
      </c>
      <c r="DM141" s="15">
        <v>1910.3786</v>
      </c>
      <c r="DN141" s="15">
        <v>1863.5391999999999</v>
      </c>
      <c r="DO141" s="15">
        <v>1609.2682</v>
      </c>
      <c r="DP141" s="15">
        <v>1723.021</v>
      </c>
      <c r="DQ141" s="15">
        <v>1609.2682</v>
      </c>
    </row>
    <row r="142" spans="1:121" x14ac:dyDescent="0.3">
      <c r="A142" t="s">
        <v>584</v>
      </c>
      <c r="B142" s="15">
        <v>2831.83</v>
      </c>
      <c r="C142" s="15">
        <v>2436.6304</v>
      </c>
      <c r="D142" s="15">
        <v>2157.6597999999999</v>
      </c>
      <c r="E142" s="15">
        <v>2061.7858000000001</v>
      </c>
      <c r="F142" s="15">
        <v>2056.6950000000002</v>
      </c>
      <c r="G142" s="15">
        <v>1710.5186000000001</v>
      </c>
      <c r="H142" s="15">
        <v>1471.2626</v>
      </c>
      <c r="I142" s="15">
        <v>1542.5347999999999</v>
      </c>
      <c r="J142" s="15">
        <v>1532.5337</v>
      </c>
      <c r="K142" s="15">
        <v>1649.6862000000001</v>
      </c>
      <c r="L142" s="15">
        <v>1496.9449</v>
      </c>
      <c r="M142" s="15">
        <v>1639.511</v>
      </c>
      <c r="N142" s="15">
        <v>1757.6686</v>
      </c>
      <c r="O142" s="15">
        <v>2333.3778000000002</v>
      </c>
      <c r="P142" s="15">
        <v>2473.6932000000002</v>
      </c>
      <c r="Q142" s="15">
        <v>3009.3335999999999</v>
      </c>
      <c r="R142" s="15">
        <v>2561.4151999999999</v>
      </c>
      <c r="S142" s="15">
        <v>2890.1060000000002</v>
      </c>
      <c r="T142" s="15">
        <v>3476.9717999999998</v>
      </c>
      <c r="U142" s="15">
        <v>3230.9375</v>
      </c>
      <c r="V142" s="15">
        <v>2918.1007</v>
      </c>
      <c r="W142" s="15">
        <v>2714.6484999999998</v>
      </c>
      <c r="X142" s="15">
        <v>2458.0774999999999</v>
      </c>
      <c r="Y142" s="15">
        <v>2417.9425000000001</v>
      </c>
      <c r="Z142" s="15">
        <v>1782.5706</v>
      </c>
      <c r="AA142" s="15">
        <v>1967.5059000000001</v>
      </c>
      <c r="AB142" s="15">
        <v>2284.5925000000002</v>
      </c>
      <c r="AC142" s="15">
        <v>2227.1365999999998</v>
      </c>
      <c r="AD142" s="15">
        <v>2245.5482999999999</v>
      </c>
      <c r="AE142" s="15">
        <v>2373.4701</v>
      </c>
      <c r="AF142" s="15">
        <v>2402.6635000000001</v>
      </c>
      <c r="AG142" s="15">
        <v>2690.7527</v>
      </c>
      <c r="AH142" s="15">
        <v>2667.7321000000002</v>
      </c>
      <c r="AI142" s="15">
        <v>2465.7851999999998</v>
      </c>
      <c r="AJ142" s="15">
        <v>2338.7424000000001</v>
      </c>
      <c r="AK142" s="15">
        <v>2389.0037000000002</v>
      </c>
      <c r="AL142" s="15">
        <v>2152.5252999999998</v>
      </c>
      <c r="AM142" s="15">
        <v>1868.9938</v>
      </c>
      <c r="AN142" s="15">
        <v>1932.6437000000001</v>
      </c>
      <c r="AO142" s="15">
        <v>1742.0325</v>
      </c>
      <c r="AP142" s="15">
        <v>1742.0325</v>
      </c>
      <c r="AQ142" s="15">
        <v>1585.7704000000001</v>
      </c>
      <c r="AR142" s="15">
        <v>937.57230000000004</v>
      </c>
      <c r="AS142" s="15">
        <v>740.79790000000003</v>
      </c>
      <c r="AT142" s="15">
        <v>590.32330000000002</v>
      </c>
      <c r="AU142" s="15">
        <v>607.68579999999997</v>
      </c>
      <c r="AV142" s="15">
        <v>596.11080000000004</v>
      </c>
      <c r="AW142" s="15">
        <v>607.68579999999997</v>
      </c>
      <c r="AX142" s="15">
        <v>862.8818</v>
      </c>
      <c r="AY142" s="15">
        <v>671.77369999999996</v>
      </c>
      <c r="AZ142" s="15">
        <v>660.19140000000004</v>
      </c>
      <c r="BA142" s="15">
        <v>665.98260000000005</v>
      </c>
      <c r="BB142" s="15">
        <v>498.03919999999999</v>
      </c>
      <c r="BC142" s="15">
        <v>735.47640000000001</v>
      </c>
      <c r="BD142" s="15">
        <v>1019.2429</v>
      </c>
      <c r="BE142" s="15">
        <v>1002.5693</v>
      </c>
      <c r="BF142" s="15">
        <v>894.91079999999999</v>
      </c>
      <c r="BG142" s="15">
        <v>921.82539999999995</v>
      </c>
      <c r="BH142" s="15">
        <v>770.57439999999997</v>
      </c>
      <c r="BI142" s="15">
        <v>777.3338</v>
      </c>
      <c r="BJ142" s="15">
        <v>824.66769999999997</v>
      </c>
      <c r="BK142" s="15">
        <v>696.23580000000004</v>
      </c>
      <c r="BL142" s="15">
        <v>493.44869999999997</v>
      </c>
      <c r="BM142" s="15">
        <v>770.59109999999998</v>
      </c>
      <c r="BN142" s="15">
        <v>1108.662</v>
      </c>
      <c r="BO142" s="15">
        <v>1243.8647000000001</v>
      </c>
      <c r="BP142" s="15">
        <v>1487.2294999999999</v>
      </c>
      <c r="BQ142" s="15">
        <v>1446.692</v>
      </c>
      <c r="BR142" s="15">
        <v>1534.5752</v>
      </c>
      <c r="BS142" s="15">
        <v>1825.2655999999999</v>
      </c>
      <c r="BT142" s="15">
        <v>1615.749</v>
      </c>
      <c r="BU142" s="15">
        <v>1903.6335999999999</v>
      </c>
      <c r="BV142" s="15">
        <v>1645.2834</v>
      </c>
      <c r="BW142" s="15">
        <v>1394.9273000000001</v>
      </c>
      <c r="BX142" s="15">
        <v>1320.5625</v>
      </c>
      <c r="BY142" s="15">
        <v>1375.0648000000001</v>
      </c>
      <c r="BZ142" s="15">
        <v>1742.6929</v>
      </c>
      <c r="CA142" s="15">
        <v>1518.0489</v>
      </c>
      <c r="CB142" s="15">
        <v>1388.9239</v>
      </c>
      <c r="CC142" s="15">
        <v>1034.8844999999999</v>
      </c>
      <c r="CD142" s="15">
        <v>912.33240000000001</v>
      </c>
      <c r="CE142" s="15">
        <v>1184.6704</v>
      </c>
      <c r="CF142" s="15">
        <v>1266.3717999999999</v>
      </c>
      <c r="CG142" s="15">
        <v>1286.9119000000001</v>
      </c>
      <c r="CH142" s="15">
        <v>1369.1042</v>
      </c>
      <c r="CI142" s="15">
        <v>1491.9414999999999</v>
      </c>
      <c r="CJ142" s="15">
        <v>1546.4417000000001</v>
      </c>
      <c r="CK142" s="15">
        <v>1274.5151000000001</v>
      </c>
      <c r="CL142" s="15">
        <v>1118.6645000000001</v>
      </c>
      <c r="CM142" s="15">
        <v>934.4941</v>
      </c>
      <c r="CN142" s="15">
        <v>716.21810000000005</v>
      </c>
      <c r="CO142" s="15">
        <v>579.93539999999996</v>
      </c>
      <c r="CP142" s="15">
        <v>839.20069999999998</v>
      </c>
      <c r="CQ142" s="15">
        <v>825.55510000000004</v>
      </c>
      <c r="CR142" s="15">
        <v>1016.5927</v>
      </c>
      <c r="CS142" s="15">
        <v>907.42840000000001</v>
      </c>
      <c r="CT142" s="15">
        <v>1071.1748</v>
      </c>
      <c r="CU142" s="15">
        <v>853.47739999999999</v>
      </c>
      <c r="CV142" s="15">
        <v>1003.6894</v>
      </c>
      <c r="CW142" s="15">
        <v>1188.0735999999999</v>
      </c>
      <c r="CX142" s="15">
        <v>1134.8551</v>
      </c>
      <c r="CY142" s="15">
        <v>985.35619999999994</v>
      </c>
      <c r="CZ142" s="15">
        <v>1060.6265000000001</v>
      </c>
      <c r="DA142" s="15">
        <v>978.54589999999996</v>
      </c>
      <c r="DB142" s="15">
        <v>855.3723</v>
      </c>
      <c r="DC142" s="15">
        <v>1156.8177000000001</v>
      </c>
      <c r="DD142" s="15">
        <v>1286.8741</v>
      </c>
      <c r="DE142" s="15">
        <v>1318.2414000000001</v>
      </c>
      <c r="DF142" s="15">
        <v>1112.9496999999999</v>
      </c>
      <c r="DG142" s="15">
        <v>1140.7517</v>
      </c>
      <c r="DH142" s="15">
        <v>1572.2876000000001</v>
      </c>
      <c r="DI142" s="15">
        <v>1641.7923000000001</v>
      </c>
      <c r="DJ142" s="15">
        <v>2355.6154000000001</v>
      </c>
      <c r="DK142" s="15">
        <v>2134.4470000000001</v>
      </c>
      <c r="DL142" s="15">
        <v>2521.8096</v>
      </c>
      <c r="DM142" s="15">
        <v>2687.9189999999999</v>
      </c>
      <c r="DN142" s="15">
        <v>3107.9430000000002</v>
      </c>
      <c r="DO142" s="15">
        <v>3029.1509999999998</v>
      </c>
      <c r="DP142" s="15">
        <v>3084.5140999999999</v>
      </c>
      <c r="DQ142" s="15">
        <v>2839.4404</v>
      </c>
    </row>
    <row r="143" spans="1:121" hidden="1" x14ac:dyDescent="0.3">
      <c r="A143" t="s">
        <v>585</v>
      </c>
      <c r="B143" s="15">
        <v>39.93</v>
      </c>
      <c r="C143" s="15">
        <v>56.1571</v>
      </c>
      <c r="D143" s="15">
        <v>43.677799999999998</v>
      </c>
      <c r="E143" s="15">
        <v>36.190199999999997</v>
      </c>
      <c r="F143" s="15">
        <v>46.797600000000003</v>
      </c>
      <c r="G143" s="15">
        <v>48.669499999999999</v>
      </c>
      <c r="H143" s="15">
        <v>38.686</v>
      </c>
      <c r="I143" s="15">
        <v>29.950500000000002</v>
      </c>
      <c r="J143" s="15">
        <v>46.173699999999997</v>
      </c>
      <c r="K143" s="15">
        <v>49.917499999999997</v>
      </c>
      <c r="L143" s="15">
        <v>53.661299999999997</v>
      </c>
      <c r="M143" s="15">
        <v>57.405099999999997</v>
      </c>
      <c r="N143" s="15">
        <v>58.029000000000003</v>
      </c>
      <c r="O143" s="15">
        <v>81.115899999999996</v>
      </c>
      <c r="P143" s="15">
        <v>59.277000000000001</v>
      </c>
      <c r="Q143" s="15">
        <v>67.388599999999997</v>
      </c>
      <c r="R143" s="15">
        <v>67.388599999999997</v>
      </c>
      <c r="S143" s="15">
        <v>71.132400000000004</v>
      </c>
      <c r="T143" s="15">
        <v>81.115899999999996</v>
      </c>
      <c r="U143" s="15">
        <v>68.636499999999998</v>
      </c>
      <c r="V143" s="15">
        <v>74.876199999999997</v>
      </c>
      <c r="W143" s="15">
        <v>89.882400000000004</v>
      </c>
      <c r="X143" s="15">
        <v>88.644599999999997</v>
      </c>
      <c r="Y143" s="15">
        <v>78.662899999999993</v>
      </c>
      <c r="Z143" s="15">
        <v>76.172600000000003</v>
      </c>
      <c r="AA143" s="15">
        <v>102.40649999999999</v>
      </c>
      <c r="AB143" s="15">
        <v>141.14500000000001</v>
      </c>
      <c r="AC143" s="15">
        <v>178.01910000000001</v>
      </c>
      <c r="AD143" s="15">
        <v>289.0249</v>
      </c>
      <c r="AE143" s="15">
        <v>274.14859999999999</v>
      </c>
      <c r="AF143" s="15">
        <v>432.43360000000001</v>
      </c>
      <c r="AG143" s="15">
        <v>477.87049999999999</v>
      </c>
      <c r="AH143" s="15">
        <v>565.64670000000001</v>
      </c>
      <c r="AI143" s="15">
        <v>441.86250000000001</v>
      </c>
      <c r="AJ143" s="15">
        <v>297.82600000000002</v>
      </c>
      <c r="AK143" s="15">
        <v>302.81799999999998</v>
      </c>
      <c r="AL143" s="15">
        <v>353.04860000000002</v>
      </c>
      <c r="AM143" s="15">
        <v>307.74059999999997</v>
      </c>
      <c r="AN143" s="15">
        <v>376.8</v>
      </c>
      <c r="AO143" s="15">
        <v>550.52329999999995</v>
      </c>
      <c r="AP143" s="15">
        <v>530.14049999999997</v>
      </c>
      <c r="AQ143" s="15">
        <v>562.97469999999998</v>
      </c>
      <c r="AR143" s="15">
        <v>561.25310000000002</v>
      </c>
      <c r="AS143" s="15">
        <v>709.31370000000004</v>
      </c>
      <c r="AT143" s="15">
        <v>1056.7773</v>
      </c>
      <c r="AU143" s="15">
        <v>1120.9594999999999</v>
      </c>
      <c r="AV143" s="15">
        <v>1251.2846</v>
      </c>
      <c r="AW143" s="15">
        <v>1212.2348</v>
      </c>
      <c r="AX143" s="15">
        <v>1198.5344</v>
      </c>
      <c r="AY143" s="15">
        <v>1047.7056</v>
      </c>
      <c r="AZ143" s="15">
        <v>1103.633</v>
      </c>
      <c r="BA143" s="15">
        <v>1307.7714000000001</v>
      </c>
      <c r="BB143" s="15">
        <v>1339.5071</v>
      </c>
      <c r="BC143" s="15">
        <v>1548.4498000000001</v>
      </c>
      <c r="BD143" s="15">
        <v>1473.2696000000001</v>
      </c>
      <c r="BE143" s="15">
        <v>1642.1795</v>
      </c>
      <c r="BF143" s="15">
        <v>1822.3501000000001</v>
      </c>
      <c r="BG143" s="15">
        <v>1826.1035999999999</v>
      </c>
      <c r="BH143" s="15">
        <v>1527.317</v>
      </c>
      <c r="BI143" s="15">
        <v>1739.39</v>
      </c>
      <c r="BJ143" s="15">
        <v>2082.7156</v>
      </c>
      <c r="BK143" s="15">
        <v>2121.0992999999999</v>
      </c>
      <c r="BL143" s="15">
        <v>2263.2674000000002</v>
      </c>
      <c r="BM143" s="15">
        <v>2596.7763</v>
      </c>
      <c r="BN143" s="15">
        <v>2775.3932</v>
      </c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</row>
    <row r="144" spans="1:121" x14ac:dyDescent="0.3">
      <c r="A144" t="s">
        <v>586</v>
      </c>
      <c r="B144" s="15">
        <v>2556.4</v>
      </c>
      <c r="C144" s="15">
        <v>2553.0210000000002</v>
      </c>
      <c r="D144" s="15">
        <v>2899.8069</v>
      </c>
      <c r="E144" s="15">
        <v>2893.5963999999999</v>
      </c>
      <c r="F144" s="15">
        <v>2813.1857</v>
      </c>
      <c r="G144" s="15">
        <v>2656.9908999999998</v>
      </c>
      <c r="H144" s="15">
        <v>2693.1111999999998</v>
      </c>
      <c r="I144" s="15">
        <v>2767.9780999999998</v>
      </c>
      <c r="J144" s="15">
        <v>2937.453</v>
      </c>
      <c r="K144" s="15">
        <v>2857.8226</v>
      </c>
      <c r="L144" s="15">
        <v>3084.2354</v>
      </c>
      <c r="M144" s="15">
        <v>3162.0762</v>
      </c>
      <c r="N144" s="15">
        <v>3297.9036000000001</v>
      </c>
      <c r="O144" s="15">
        <v>3230.1359000000002</v>
      </c>
      <c r="P144" s="15">
        <v>3641.569</v>
      </c>
      <c r="Q144" s="15">
        <v>3541.4571000000001</v>
      </c>
      <c r="R144" s="15">
        <v>3769.9634999999998</v>
      </c>
      <c r="S144" s="15">
        <v>3786.1138999999998</v>
      </c>
      <c r="T144" s="15">
        <v>4188.3526000000002</v>
      </c>
      <c r="U144" s="15">
        <v>4062.0645</v>
      </c>
      <c r="V144" s="15">
        <v>4178.3189000000002</v>
      </c>
      <c r="W144" s="15">
        <v>4112.9312</v>
      </c>
      <c r="X144" s="15">
        <v>3726.4061000000002</v>
      </c>
      <c r="Y144" s="15">
        <v>4002.2105000000001</v>
      </c>
      <c r="Z144" s="15">
        <v>4117.0411000000004</v>
      </c>
      <c r="AA144" s="15">
        <v>4206.4672</v>
      </c>
      <c r="AB144" s="15">
        <v>4232.9876999999997</v>
      </c>
      <c r="AC144" s="15">
        <v>4163.6003000000001</v>
      </c>
      <c r="AD144" s="15">
        <v>4033.4976999999999</v>
      </c>
      <c r="AE144" s="15">
        <v>3994.9713999999999</v>
      </c>
      <c r="AF144" s="15">
        <v>4020.6808999999998</v>
      </c>
      <c r="AG144" s="15">
        <v>4152.7248</v>
      </c>
      <c r="AH144" s="15">
        <v>4020.6797000000001</v>
      </c>
      <c r="AI144" s="15">
        <v>4288.0155000000004</v>
      </c>
      <c r="AJ144" s="15">
        <v>4133.3202000000001</v>
      </c>
      <c r="AK144" s="15">
        <v>4068.7957000000001</v>
      </c>
      <c r="AL144" s="15">
        <v>3991.1891000000001</v>
      </c>
      <c r="AM144" s="15">
        <v>3845.4618</v>
      </c>
      <c r="AN144" s="15">
        <v>4018.3503999999998</v>
      </c>
      <c r="AO144" s="15">
        <v>4052.8413999999998</v>
      </c>
      <c r="AP144" s="15">
        <v>4193.8553000000002</v>
      </c>
      <c r="AQ144" s="15">
        <v>4304.0909000000001</v>
      </c>
      <c r="AR144" s="15">
        <v>4177.0835999999999</v>
      </c>
      <c r="AS144" s="15">
        <v>3839.3609000000001</v>
      </c>
      <c r="AT144" s="15">
        <v>3820.7948999999999</v>
      </c>
      <c r="AU144" s="15">
        <v>3569.5021000000002</v>
      </c>
      <c r="AV144" s="15">
        <v>3942.7181999999998</v>
      </c>
      <c r="AW144" s="15">
        <v>3829.7665000000002</v>
      </c>
      <c r="AX144" s="15">
        <v>4277.5456000000004</v>
      </c>
      <c r="AY144" s="15">
        <v>4471.0834999999997</v>
      </c>
      <c r="AZ144" s="15">
        <v>4229.1643999999997</v>
      </c>
      <c r="BA144" s="15">
        <v>4268.5888000000004</v>
      </c>
      <c r="BB144" s="15">
        <v>4473.0950000000003</v>
      </c>
      <c r="BC144" s="15">
        <v>4569.8687</v>
      </c>
      <c r="BD144" s="15">
        <v>4501.7686999999996</v>
      </c>
      <c r="BE144" s="15">
        <v>4529.6424999999999</v>
      </c>
      <c r="BF144" s="15">
        <v>4916.5068000000001</v>
      </c>
      <c r="BG144" s="15">
        <v>5093.8117000000002</v>
      </c>
      <c r="BH144" s="15">
        <v>5329.1223</v>
      </c>
      <c r="BI144" s="15">
        <v>5269.7111000000004</v>
      </c>
      <c r="BJ144" s="15">
        <v>5771.2232000000004</v>
      </c>
      <c r="BK144" s="15">
        <v>5780.9097000000002</v>
      </c>
      <c r="BL144" s="15">
        <v>5442.2744000000002</v>
      </c>
      <c r="BM144" s="15">
        <v>5789.7748000000001</v>
      </c>
      <c r="BN144" s="15">
        <v>6177.8612000000003</v>
      </c>
      <c r="BO144" s="15">
        <v>6593.0817999999999</v>
      </c>
      <c r="BP144" s="15">
        <v>7120.8388000000004</v>
      </c>
      <c r="BQ144" s="15">
        <v>7328.8806999999997</v>
      </c>
      <c r="BR144" s="15">
        <v>8081.2295999999997</v>
      </c>
      <c r="BS144" s="15">
        <v>8644.9896000000008</v>
      </c>
      <c r="BT144" s="15">
        <v>8980.0259999999998</v>
      </c>
      <c r="BU144" s="15">
        <v>9214.0594999999994</v>
      </c>
      <c r="BV144" s="15">
        <v>9452.1280999999999</v>
      </c>
      <c r="BW144" s="15">
        <v>8547.6718999999994</v>
      </c>
      <c r="BX144" s="15">
        <v>9221.9596000000001</v>
      </c>
      <c r="BY144" s="15">
        <v>9531.8986999999997</v>
      </c>
      <c r="BZ144" s="15">
        <v>9143.5311999999994</v>
      </c>
      <c r="CA144" s="15">
        <v>9526.4827999999998</v>
      </c>
      <c r="CB144" s="15">
        <v>9880.5220000000008</v>
      </c>
      <c r="CC144" s="15">
        <v>9427.5455000000002</v>
      </c>
      <c r="CD144" s="15">
        <v>8997.3202999999994</v>
      </c>
      <c r="CE144" s="15">
        <v>9002.6848000000009</v>
      </c>
      <c r="CF144" s="15">
        <v>8651.9896000000008</v>
      </c>
      <c r="CG144" s="15">
        <v>8602.1443999999992</v>
      </c>
      <c r="CH144" s="15">
        <v>8351.5540999999994</v>
      </c>
      <c r="CI144" s="15">
        <v>9150.3022000000001</v>
      </c>
      <c r="CJ144" s="15">
        <v>9445.2875000000004</v>
      </c>
      <c r="CK144" s="15">
        <v>8941.4971999999998</v>
      </c>
      <c r="CL144" s="15">
        <v>8878.1761000000006</v>
      </c>
      <c r="CM144" s="15">
        <v>8915.1419999999998</v>
      </c>
      <c r="CN144" s="15">
        <v>9885.9634000000005</v>
      </c>
      <c r="CO144" s="15">
        <v>10615.1464</v>
      </c>
      <c r="CP144" s="15">
        <v>9550.3263000000006</v>
      </c>
      <c r="CQ144" s="15">
        <v>9677.7088000000003</v>
      </c>
      <c r="CR144" s="15">
        <v>9349.0154999999995</v>
      </c>
      <c r="CS144" s="15">
        <v>9145.8688999999995</v>
      </c>
      <c r="CT144" s="15">
        <v>8935.6203000000005</v>
      </c>
      <c r="CU144" s="15">
        <v>8302.9048999999995</v>
      </c>
      <c r="CV144" s="15">
        <v>8494.6731999999993</v>
      </c>
      <c r="CW144" s="15">
        <v>8380.2721999999994</v>
      </c>
      <c r="CX144" s="15">
        <v>7510.8402999999998</v>
      </c>
      <c r="CY144" s="15">
        <v>6976.3748999999998</v>
      </c>
      <c r="CZ144" s="15">
        <v>6448.7187000000004</v>
      </c>
      <c r="DA144" s="15">
        <v>6525.0464000000002</v>
      </c>
      <c r="DB144" s="15">
        <v>5606.4031000000004</v>
      </c>
      <c r="DC144" s="15">
        <v>4946.5012999999999</v>
      </c>
      <c r="DD144" s="15">
        <v>5598.7592999999997</v>
      </c>
      <c r="DE144" s="15">
        <v>6127.3186999999998</v>
      </c>
      <c r="DF144" s="15">
        <v>6307.2111999999997</v>
      </c>
      <c r="DG144" s="15">
        <v>5891.9854999999998</v>
      </c>
      <c r="DH144" s="15">
        <v>5657.7705999999998</v>
      </c>
      <c r="DI144" s="15">
        <v>5379.4422999999997</v>
      </c>
      <c r="DJ144" s="15">
        <v>5975.1481000000003</v>
      </c>
      <c r="DK144" s="15">
        <v>6042.1578</v>
      </c>
      <c r="DL144" s="15">
        <v>5940.3955999999998</v>
      </c>
      <c r="DM144" s="15">
        <v>5410.7205999999996</v>
      </c>
      <c r="DN144" s="15">
        <v>6021.0081</v>
      </c>
      <c r="DO144" s="15">
        <v>5469.6550999999999</v>
      </c>
      <c r="DP144" s="15">
        <v>5268.9468999999999</v>
      </c>
      <c r="DQ144" s="15">
        <v>4643.7296999999999</v>
      </c>
    </row>
    <row r="145" spans="1:121" hidden="1" x14ac:dyDescent="0.3">
      <c r="A145" t="s">
        <v>587</v>
      </c>
      <c r="B145" s="15">
        <v>41454.11</v>
      </c>
      <c r="C145" s="15">
        <v>40616.7137</v>
      </c>
      <c r="D145" s="15">
        <v>39225.245000000003</v>
      </c>
      <c r="E145" s="15">
        <v>37180.730900000002</v>
      </c>
      <c r="F145" s="15">
        <v>41612.016600000003</v>
      </c>
      <c r="G145" s="15">
        <v>45044.830199999997</v>
      </c>
      <c r="H145" s="15">
        <v>43842.914299999997</v>
      </c>
      <c r="I145" s="15">
        <v>45130.866000000002</v>
      </c>
      <c r="J145" s="15">
        <v>45843.6823</v>
      </c>
      <c r="K145" s="15">
        <v>42661.810100000002</v>
      </c>
      <c r="L145" s="15">
        <v>41896.800000000003</v>
      </c>
      <c r="M145" s="15">
        <v>39283.614999999998</v>
      </c>
      <c r="N145" s="15">
        <v>41703.613100000002</v>
      </c>
      <c r="O145" s="15">
        <v>43248.131800000003</v>
      </c>
      <c r="P145" s="15">
        <v>42553.794999999998</v>
      </c>
      <c r="Q145" s="15">
        <v>43870.016199999998</v>
      </c>
      <c r="R145" s="15">
        <v>38604.464399999997</v>
      </c>
      <c r="S145" s="15">
        <v>40632.972000000002</v>
      </c>
      <c r="T145" s="15">
        <v>41453.01</v>
      </c>
      <c r="U145" s="15">
        <v>38411.060299999997</v>
      </c>
      <c r="V145" s="15">
        <v>37809.195599999999</v>
      </c>
      <c r="W145" s="15">
        <v>36098.140200000002</v>
      </c>
      <c r="X145" s="15">
        <v>35920.842299999997</v>
      </c>
      <c r="Y145" s="15">
        <v>35617.205199999997</v>
      </c>
      <c r="Z145" s="15">
        <v>32365.5393</v>
      </c>
      <c r="AA145" s="15">
        <v>31065.157999999999</v>
      </c>
      <c r="AB145" s="15">
        <v>27549.212</v>
      </c>
      <c r="AC145" s="15">
        <v>28327.272499999999</v>
      </c>
      <c r="AD145" s="15">
        <v>26782.9774</v>
      </c>
      <c r="AE145" s="15">
        <v>24856.8825</v>
      </c>
      <c r="AF145" s="15">
        <v>24856.8825</v>
      </c>
      <c r="AG145" s="15">
        <v>27495.4401</v>
      </c>
      <c r="AH145" s="15">
        <v>29715.1093</v>
      </c>
      <c r="AI145" s="15">
        <v>30824.943800000001</v>
      </c>
      <c r="AJ145" s="15">
        <v>36482.254399999998</v>
      </c>
      <c r="AK145" s="15">
        <v>34854.497100000001</v>
      </c>
      <c r="AL145" s="15">
        <v>35844.811000000002</v>
      </c>
      <c r="AM145" s="15">
        <v>39109.954100000003</v>
      </c>
      <c r="AN145" s="15">
        <v>38585.457699999999</v>
      </c>
      <c r="AO145" s="15">
        <v>38688.828000000001</v>
      </c>
      <c r="AP145" s="15">
        <v>42400.674800000001</v>
      </c>
      <c r="AQ145" s="15">
        <v>42828.330900000001</v>
      </c>
      <c r="AR145" s="15">
        <v>42331.192300000002</v>
      </c>
      <c r="AS145" s="15">
        <v>43771.7889</v>
      </c>
      <c r="AT145" s="15">
        <v>46949.398000000001</v>
      </c>
      <c r="AU145" s="15">
        <v>49399.378799999999</v>
      </c>
      <c r="AV145" s="15">
        <v>48359.993000000002</v>
      </c>
      <c r="AW145" s="15">
        <v>54065.7572</v>
      </c>
      <c r="AX145" s="15">
        <v>49576.842199999999</v>
      </c>
      <c r="AY145" s="15">
        <v>60097.252200000003</v>
      </c>
      <c r="AZ145" s="15">
        <v>71672.629300000001</v>
      </c>
      <c r="BA145" s="15">
        <v>69925.296799999996</v>
      </c>
      <c r="BB145" s="15">
        <v>68164.680600000007</v>
      </c>
      <c r="BC145" s="15">
        <v>56377.305800000002</v>
      </c>
      <c r="BD145" s="15">
        <v>59452.180999999997</v>
      </c>
      <c r="BE145" s="15">
        <v>65021.587099999997</v>
      </c>
      <c r="BF145" s="15">
        <v>62125.626900000003</v>
      </c>
      <c r="BG145" s="15">
        <v>60240.1639</v>
      </c>
      <c r="BH145" s="15">
        <v>56265.996099999997</v>
      </c>
      <c r="BI145" s="15">
        <v>50868.813499999997</v>
      </c>
      <c r="BJ145" s="15">
        <v>55938.575599999996</v>
      </c>
      <c r="BK145" s="15">
        <v>53079.611100000002</v>
      </c>
      <c r="BL145" s="15">
        <v>49911.265899999999</v>
      </c>
      <c r="BM145" s="15">
        <v>46690.350899999998</v>
      </c>
      <c r="BN145" s="15">
        <v>35480.245900000002</v>
      </c>
      <c r="BO145" s="15">
        <v>38671.918599999997</v>
      </c>
      <c r="BP145" s="15">
        <v>44934.880400000002</v>
      </c>
      <c r="BQ145" s="15">
        <v>42324.9761</v>
      </c>
      <c r="BR145" s="15">
        <v>41481.356399999997</v>
      </c>
      <c r="BS145" s="15">
        <v>36832.754200000003</v>
      </c>
      <c r="BT145" s="15">
        <v>35894.245900000002</v>
      </c>
      <c r="BU145" s="15">
        <v>36917.958899999998</v>
      </c>
      <c r="BV145" s="15">
        <v>33154.748</v>
      </c>
      <c r="BW145" s="15">
        <v>35034.8557</v>
      </c>
      <c r="BX145" s="15">
        <v>36396.252399999998</v>
      </c>
      <c r="BY145" s="15">
        <v>35902.210400000004</v>
      </c>
      <c r="BZ145" s="15">
        <v>39504.022599999997</v>
      </c>
      <c r="CA145" s="15">
        <v>34455.061999999998</v>
      </c>
      <c r="CB145" s="15">
        <v>35030.099099999999</v>
      </c>
      <c r="CC145" s="15">
        <v>32292.4732</v>
      </c>
      <c r="CD145" s="15">
        <v>32161.484899999999</v>
      </c>
      <c r="CE145" s="15">
        <v>32788.855799999998</v>
      </c>
      <c r="CF145" s="15">
        <v>32301.705399999999</v>
      </c>
      <c r="CG145" s="15">
        <v>31671.254799999999</v>
      </c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</row>
    <row r="146" spans="1:121" x14ac:dyDescent="0.3">
      <c r="A146" t="s">
        <v>588</v>
      </c>
      <c r="B146" s="15">
        <v>990.15</v>
      </c>
      <c r="C146" s="15">
        <v>1135.8053</v>
      </c>
      <c r="D146" s="15">
        <v>1056.9813999999999</v>
      </c>
      <c r="E146" s="15">
        <v>1366.4192</v>
      </c>
      <c r="F146" s="15">
        <v>1178.0387000000001</v>
      </c>
      <c r="G146" s="15">
        <v>1023.5167</v>
      </c>
      <c r="H146" s="15">
        <v>807.53510000000006</v>
      </c>
      <c r="I146" s="15">
        <v>872.09079999999994</v>
      </c>
      <c r="J146" s="15">
        <v>774.07550000000003</v>
      </c>
      <c r="K146" s="15">
        <v>708.16800000000001</v>
      </c>
      <c r="L146" s="15">
        <v>623.96939999999995</v>
      </c>
      <c r="M146" s="15">
        <v>623.96939999999995</v>
      </c>
      <c r="N146" s="15">
        <v>689.89239999999995</v>
      </c>
      <c r="O146" s="15">
        <v>677.6277</v>
      </c>
      <c r="P146" s="15">
        <v>751.38279999999997</v>
      </c>
      <c r="Q146" s="15">
        <v>910.89599999999996</v>
      </c>
      <c r="R146" s="15">
        <v>1026.0402999999999</v>
      </c>
      <c r="S146" s="15">
        <v>978.92970000000003</v>
      </c>
      <c r="T146" s="15">
        <v>991.46</v>
      </c>
      <c r="U146" s="15">
        <v>1133.8012000000001</v>
      </c>
      <c r="V146" s="15">
        <v>1061.5645999999999</v>
      </c>
      <c r="W146" s="15">
        <v>1175.6223</v>
      </c>
      <c r="X146" s="15">
        <v>1203.9626000000001</v>
      </c>
      <c r="Y146" s="15">
        <v>1197.8918000000001</v>
      </c>
      <c r="Z146" s="15">
        <v>1124.5742</v>
      </c>
      <c r="AA146" s="15">
        <v>1014.0170000000001</v>
      </c>
      <c r="AB146" s="15">
        <v>1062.4949999999999</v>
      </c>
      <c r="AC146" s="15">
        <v>1062.5581999999999</v>
      </c>
      <c r="AD146" s="15">
        <v>1185.8418999999999</v>
      </c>
      <c r="AE146" s="15">
        <v>1134.6749</v>
      </c>
      <c r="AF146" s="15">
        <v>1106.9576</v>
      </c>
      <c r="AG146" s="15">
        <v>1150.4150999999999</v>
      </c>
      <c r="AH146" s="15">
        <v>1308.4829999999999</v>
      </c>
      <c r="AI146" s="15">
        <v>1392.2543000000001</v>
      </c>
      <c r="AJ146" s="15">
        <v>1461.6934000000001</v>
      </c>
      <c r="AK146" s="15">
        <v>1394.9170999999999</v>
      </c>
      <c r="AL146" s="15">
        <v>1513.8312000000001</v>
      </c>
      <c r="AM146" s="15">
        <v>1391.1585</v>
      </c>
      <c r="AN146" s="15">
        <v>1229.2338999999999</v>
      </c>
      <c r="AO146" s="15">
        <v>1468.3732</v>
      </c>
      <c r="AP146" s="15">
        <v>1629.2012</v>
      </c>
      <c r="AQ146" s="15">
        <v>1592.5823</v>
      </c>
      <c r="AR146" s="15">
        <v>1470.7526</v>
      </c>
      <c r="AS146" s="15">
        <v>1349.6822</v>
      </c>
      <c r="AT146" s="15">
        <v>1688.0463999999999</v>
      </c>
      <c r="AU146" s="15">
        <v>1193.2518</v>
      </c>
      <c r="AV146" s="15">
        <v>869.22590000000002</v>
      </c>
      <c r="AW146" s="15">
        <v>918.76729999999998</v>
      </c>
      <c r="AX146" s="15">
        <v>889.95889999999997</v>
      </c>
      <c r="AY146" s="15">
        <v>944.12390000000005</v>
      </c>
      <c r="AZ146" s="15">
        <v>968.90989999999999</v>
      </c>
      <c r="BA146" s="15">
        <v>982.42960000000005</v>
      </c>
      <c r="BB146" s="15">
        <v>662.48019999999997</v>
      </c>
      <c r="BC146" s="15">
        <v>588.48739999999998</v>
      </c>
      <c r="BD146" s="15">
        <v>613.28949999999998</v>
      </c>
      <c r="BE146" s="15">
        <v>363.01330000000002</v>
      </c>
      <c r="BF146" s="15">
        <v>559.17570000000001</v>
      </c>
      <c r="BG146" s="15">
        <v>426.14600000000002</v>
      </c>
      <c r="BH146" s="15">
        <v>561.43050000000005</v>
      </c>
      <c r="BI146" s="15">
        <v>719.26239999999996</v>
      </c>
      <c r="BJ146" s="15">
        <v>480.5104</v>
      </c>
      <c r="BK146" s="15">
        <v>446.67160000000001</v>
      </c>
      <c r="BL146" s="15">
        <v>109.41589999999999</v>
      </c>
      <c r="BM146" s="15">
        <v>184.99180000000001</v>
      </c>
      <c r="BN146" s="15">
        <v>171.45580000000001</v>
      </c>
      <c r="BO146" s="15">
        <v>173.71180000000001</v>
      </c>
      <c r="BP146" s="15">
        <v>146.63980000000001</v>
      </c>
      <c r="BQ146" s="15">
        <v>182.82980000000001</v>
      </c>
      <c r="BR146" s="15">
        <v>144.46100000000001</v>
      </c>
      <c r="BS146" s="15">
        <v>171.54740000000001</v>
      </c>
      <c r="BT146" s="15">
        <v>221.21199999999999</v>
      </c>
      <c r="BU146" s="15">
        <v>207.66839999999999</v>
      </c>
      <c r="BV146" s="15">
        <v>243.78469999999999</v>
      </c>
      <c r="BW146" s="15">
        <v>447.15699999999998</v>
      </c>
      <c r="BX146" s="15">
        <v>535.25099999999998</v>
      </c>
      <c r="BY146" s="15">
        <v>523.9588</v>
      </c>
      <c r="BZ146" s="15">
        <v>691.23620000000005</v>
      </c>
      <c r="CA146" s="15">
        <v>899.05880000000002</v>
      </c>
      <c r="CB146" s="15">
        <v>791.87130000000002</v>
      </c>
      <c r="CC146" s="15">
        <v>819.04849999999999</v>
      </c>
      <c r="CD146" s="15">
        <v>1163.3208999999999</v>
      </c>
      <c r="CE146" s="15">
        <v>1387.3847000000001</v>
      </c>
      <c r="CF146" s="15">
        <v>1400.9643000000001</v>
      </c>
      <c r="CG146" s="15">
        <v>1583.7148999999999</v>
      </c>
      <c r="CH146" s="15">
        <v>2045.8876</v>
      </c>
      <c r="CI146" s="15">
        <v>2198.5857999999998</v>
      </c>
      <c r="CJ146" s="15">
        <v>2414.5113999999999</v>
      </c>
      <c r="CK146" s="15">
        <v>2504.0547999999999</v>
      </c>
      <c r="CL146" s="15">
        <v>2959.5205000000001</v>
      </c>
      <c r="CM146" s="15">
        <v>2381.3265999999999</v>
      </c>
      <c r="CN146" s="15">
        <v>2602.1572999999999</v>
      </c>
      <c r="CO146" s="15">
        <v>2445.1605</v>
      </c>
      <c r="CP146" s="15">
        <v>2221.0207999999998</v>
      </c>
      <c r="CQ146" s="15">
        <v>3030.2532999999999</v>
      </c>
      <c r="CR146" s="15">
        <v>3095.2995000000001</v>
      </c>
      <c r="CS146" s="15">
        <v>2799.2273</v>
      </c>
      <c r="CT146" s="15">
        <v>2445.7118999999998</v>
      </c>
      <c r="CU146" s="15">
        <v>2628.8497000000002</v>
      </c>
      <c r="CV146" s="15">
        <v>2391.0329000000002</v>
      </c>
      <c r="CW146" s="15">
        <v>2572.6667000000002</v>
      </c>
      <c r="CX146" s="15">
        <v>2345.6817000000001</v>
      </c>
      <c r="CY146" s="15">
        <v>2301.6277</v>
      </c>
      <c r="CZ146" s="15">
        <v>2462.6885000000002</v>
      </c>
      <c r="DA146" s="15">
        <v>2675.4823000000001</v>
      </c>
      <c r="DB146" s="15">
        <v>2789.0446000000002</v>
      </c>
      <c r="DC146" s="15">
        <v>2867.6605</v>
      </c>
      <c r="DD146" s="15">
        <v>2476.6228999999998</v>
      </c>
      <c r="DE146" s="15">
        <v>2320.2393999999999</v>
      </c>
      <c r="DF146" s="15">
        <v>2163.0273000000002</v>
      </c>
      <c r="DG146" s="15">
        <v>2411.0789</v>
      </c>
      <c r="DH146" s="15">
        <v>2455.3627999999999</v>
      </c>
      <c r="DI146" s="15">
        <v>2566.7741999999998</v>
      </c>
      <c r="DJ146" s="15">
        <v>2818.9652000000001</v>
      </c>
      <c r="DK146" s="15">
        <v>2926.2161000000001</v>
      </c>
      <c r="DL146" s="15">
        <v>2755.1237999999998</v>
      </c>
      <c r="DM146" s="15">
        <v>2624.0174000000002</v>
      </c>
      <c r="DN146" s="15">
        <v>2283.7076000000002</v>
      </c>
      <c r="DO146" s="15">
        <v>2296.1599000000001</v>
      </c>
      <c r="DP146" s="15">
        <v>2775.0556999999999</v>
      </c>
      <c r="DQ146" s="15">
        <v>2827.2352000000001</v>
      </c>
    </row>
    <row r="147" spans="1:121" x14ac:dyDescent="0.3">
      <c r="A147" t="s">
        <v>589</v>
      </c>
      <c r="B147" s="15">
        <v>1286.33</v>
      </c>
      <c r="C147" s="15">
        <v>1222.8886</v>
      </c>
      <c r="D147" s="15">
        <v>1212.2337</v>
      </c>
      <c r="E147" s="15">
        <v>1199.1573000000001</v>
      </c>
      <c r="F147" s="15">
        <v>1154.2725</v>
      </c>
      <c r="G147" s="15">
        <v>1200.8314</v>
      </c>
      <c r="H147" s="15">
        <v>1334.2031999999999</v>
      </c>
      <c r="I147" s="15">
        <v>1313.8336999999999</v>
      </c>
      <c r="J147" s="15">
        <v>1365.7275</v>
      </c>
      <c r="K147" s="15">
        <v>1406.4665</v>
      </c>
      <c r="L147" s="15">
        <v>1317.2285999999999</v>
      </c>
      <c r="M147" s="15">
        <v>1390.4619</v>
      </c>
      <c r="N147" s="15">
        <v>1480.6696999999999</v>
      </c>
      <c r="O147" s="15">
        <v>1521.8937000000001</v>
      </c>
      <c r="P147" s="15">
        <v>1402.5866000000001</v>
      </c>
      <c r="Q147" s="15">
        <v>1352.6328000000001</v>
      </c>
      <c r="R147" s="15">
        <v>1448.6605</v>
      </c>
      <c r="S147" s="15">
        <v>1428.7759000000001</v>
      </c>
      <c r="T147" s="15">
        <v>1479.2147</v>
      </c>
      <c r="U147" s="15">
        <v>1421.9861000000001</v>
      </c>
      <c r="V147" s="15">
        <v>1253.2101</v>
      </c>
      <c r="W147" s="15">
        <v>1242.0839000000001</v>
      </c>
      <c r="X147" s="15">
        <v>1215.3985</v>
      </c>
      <c r="Y147" s="15">
        <v>1335.2402</v>
      </c>
      <c r="Z147" s="15">
        <v>1420.7635</v>
      </c>
      <c r="AA147" s="15">
        <v>1422.7044000000001</v>
      </c>
      <c r="AB147" s="15">
        <v>1543.701</v>
      </c>
      <c r="AC147" s="15">
        <v>1567.5551</v>
      </c>
      <c r="AD147" s="15">
        <v>1571.4495999999999</v>
      </c>
      <c r="AE147" s="15">
        <v>1521.7548999999999</v>
      </c>
      <c r="AF147" s="15">
        <v>1486.7049</v>
      </c>
      <c r="AG147" s="15">
        <v>1531.491</v>
      </c>
      <c r="AH147" s="15">
        <v>1456.0361</v>
      </c>
      <c r="AI147" s="15">
        <v>1532.4646</v>
      </c>
      <c r="AJ147" s="15">
        <v>1593.3153</v>
      </c>
      <c r="AK147" s="15">
        <v>1463.8487</v>
      </c>
      <c r="AL147" s="15">
        <v>1418.8327999999999</v>
      </c>
      <c r="AM147" s="15">
        <v>1334.5987</v>
      </c>
      <c r="AN147" s="15">
        <v>1316.0963999999999</v>
      </c>
      <c r="AO147" s="15">
        <v>1344.3368</v>
      </c>
      <c r="AP147" s="15">
        <v>1366.2473</v>
      </c>
      <c r="AQ147" s="15">
        <v>1427.597</v>
      </c>
      <c r="AR147" s="15">
        <v>1447.0731000000001</v>
      </c>
      <c r="AS147" s="15">
        <v>1405.9109000000001</v>
      </c>
      <c r="AT147" s="15">
        <v>1369.3875</v>
      </c>
      <c r="AU147" s="15">
        <v>1397.6323</v>
      </c>
      <c r="AV147" s="15">
        <v>1433.6687999999999</v>
      </c>
      <c r="AW147" s="15">
        <v>1530.0907999999999</v>
      </c>
      <c r="AX147" s="15">
        <v>1517.9163000000001</v>
      </c>
      <c r="AY147" s="15">
        <v>1565.1533999999999</v>
      </c>
      <c r="AZ147" s="15">
        <v>1402.9891</v>
      </c>
      <c r="BA147" s="15">
        <v>1390.6224</v>
      </c>
      <c r="BB147" s="15">
        <v>1458.925</v>
      </c>
      <c r="BC147" s="15">
        <v>1468.7528</v>
      </c>
      <c r="BD147" s="15">
        <v>1484.4771000000001</v>
      </c>
      <c r="BE147" s="15">
        <v>1520.3483000000001</v>
      </c>
      <c r="BF147" s="15">
        <v>1390.6224</v>
      </c>
      <c r="BG147" s="15">
        <v>1384.7257</v>
      </c>
      <c r="BH147" s="15">
        <v>1392.3231000000001</v>
      </c>
      <c r="BI147" s="15">
        <v>1343.1766</v>
      </c>
      <c r="BJ147" s="15">
        <v>1354.4802999999999</v>
      </c>
      <c r="BK147" s="15">
        <v>1262.5761</v>
      </c>
      <c r="BL147" s="15">
        <v>1101.8667</v>
      </c>
      <c r="BM147" s="15">
        <v>1292.5555999999999</v>
      </c>
      <c r="BN147" s="15">
        <v>1316.6374000000001</v>
      </c>
      <c r="BO147" s="15">
        <v>1458.6711</v>
      </c>
      <c r="BP147" s="15">
        <v>1464.5687</v>
      </c>
      <c r="BQ147" s="15">
        <v>1400.6781000000001</v>
      </c>
      <c r="BR147" s="15">
        <v>1788.9362000000001</v>
      </c>
      <c r="BS147" s="15">
        <v>1625.3946000000001</v>
      </c>
      <c r="BT147" s="15">
        <v>1639.4815000000001</v>
      </c>
      <c r="BU147" s="15">
        <v>1582.8804</v>
      </c>
      <c r="BV147" s="15">
        <v>1579.4648</v>
      </c>
      <c r="BW147" s="15">
        <v>1513.5482999999999</v>
      </c>
      <c r="BX147" s="15">
        <v>1772.519</v>
      </c>
      <c r="BY147" s="15">
        <v>1715.8104000000001</v>
      </c>
      <c r="BZ147" s="15">
        <v>1740.8716999999999</v>
      </c>
      <c r="CA147" s="15">
        <v>1708.3457000000001</v>
      </c>
      <c r="CB147" s="15">
        <v>1763.1675</v>
      </c>
      <c r="CC147" s="15">
        <v>1728.4204</v>
      </c>
      <c r="CD147" s="15">
        <v>1630.1746000000001</v>
      </c>
      <c r="CE147" s="15">
        <v>1621.0163</v>
      </c>
      <c r="CF147" s="15">
        <v>1622.9444000000001</v>
      </c>
      <c r="CG147" s="15">
        <v>1645.4323999999999</v>
      </c>
      <c r="CH147" s="15">
        <v>1684.1781000000001</v>
      </c>
      <c r="CI147" s="15">
        <v>1724.8884</v>
      </c>
      <c r="CJ147" s="15">
        <v>1833.595</v>
      </c>
      <c r="CK147" s="15">
        <v>1716.4501</v>
      </c>
      <c r="CL147" s="15">
        <v>1741.3791000000001</v>
      </c>
      <c r="CM147" s="15">
        <v>1597.354</v>
      </c>
      <c r="CN147" s="15">
        <v>1654.4538</v>
      </c>
      <c r="CO147" s="15">
        <v>1633.8210999999999</v>
      </c>
      <c r="CP147" s="15">
        <v>1534.9761000000001</v>
      </c>
      <c r="CQ147" s="15">
        <v>1700.9973</v>
      </c>
      <c r="CR147" s="15">
        <v>1805.7083</v>
      </c>
      <c r="CS147" s="15">
        <v>1698.2825</v>
      </c>
      <c r="CT147" s="15">
        <v>1730.2715000000001</v>
      </c>
      <c r="CU147" s="15">
        <v>1689.2129</v>
      </c>
      <c r="CV147" s="15">
        <v>1804.4954</v>
      </c>
      <c r="CW147" s="15">
        <v>1897.6089999999999</v>
      </c>
      <c r="CX147" s="15">
        <v>1843.2148999999999</v>
      </c>
      <c r="CY147" s="15">
        <v>1501.8152</v>
      </c>
      <c r="CZ147" s="15">
        <v>1535.2952</v>
      </c>
      <c r="DA147" s="15">
        <v>1455.8603000000001</v>
      </c>
      <c r="DB147" s="15">
        <v>1630.9431</v>
      </c>
      <c r="DC147" s="15">
        <v>1686.271</v>
      </c>
      <c r="DD147" s="15">
        <v>1705.8435999999999</v>
      </c>
      <c r="DE147" s="15">
        <v>1872.7559000000001</v>
      </c>
      <c r="DF147" s="15">
        <v>1855.499</v>
      </c>
      <c r="DG147" s="15">
        <v>1923.2492</v>
      </c>
      <c r="DH147" s="15">
        <v>1872.9396999999999</v>
      </c>
      <c r="DI147" s="15">
        <v>1861.9646</v>
      </c>
      <c r="DJ147" s="15">
        <v>1794.4641999999999</v>
      </c>
      <c r="DK147" s="15">
        <v>1977.7557999999999</v>
      </c>
      <c r="DL147" s="15">
        <v>2136.9214999999999</v>
      </c>
      <c r="DM147" s="15">
        <v>2183.6107999999999</v>
      </c>
      <c r="DN147" s="15">
        <v>2453.694</v>
      </c>
      <c r="DO147" s="15">
        <v>2505.8901999999998</v>
      </c>
      <c r="DP147" s="15">
        <v>2466.5387999999998</v>
      </c>
      <c r="DQ147" s="15">
        <v>2350.2694000000001</v>
      </c>
    </row>
    <row r="148" spans="1:121" x14ac:dyDescent="0.3">
      <c r="A148" t="s">
        <v>590</v>
      </c>
      <c r="B148" s="15">
        <v>358.93</v>
      </c>
      <c r="C148" s="15">
        <v>388.06369999999998</v>
      </c>
      <c r="D148" s="15">
        <v>354.26839999999999</v>
      </c>
      <c r="E148" s="15">
        <v>348.05309999999997</v>
      </c>
      <c r="F148" s="15">
        <v>496.93150000000003</v>
      </c>
      <c r="G148" s="15">
        <v>455.23500000000001</v>
      </c>
      <c r="H148" s="15">
        <v>450.66550000000001</v>
      </c>
      <c r="I148" s="15">
        <v>478.65359999999998</v>
      </c>
      <c r="J148" s="15">
        <v>456.94850000000002</v>
      </c>
      <c r="K148" s="15">
        <v>488.93490000000003</v>
      </c>
      <c r="L148" s="15">
        <v>499.21629999999999</v>
      </c>
      <c r="M148" s="15">
        <v>470.53910000000002</v>
      </c>
      <c r="N148" s="15">
        <v>460.00069999999999</v>
      </c>
      <c r="O148" s="15">
        <v>480.02359999999999</v>
      </c>
      <c r="P148" s="15">
        <v>507.95030000000003</v>
      </c>
      <c r="Q148" s="15">
        <v>586.64419999999996</v>
      </c>
      <c r="R148" s="15">
        <v>581.7808</v>
      </c>
      <c r="S148" s="15">
        <v>609.74519999999995</v>
      </c>
      <c r="T148" s="15">
        <v>700.84670000000006</v>
      </c>
      <c r="U148" s="15">
        <v>726.93110000000001</v>
      </c>
      <c r="V148" s="15">
        <v>718.00750000000005</v>
      </c>
      <c r="W148" s="15">
        <v>720.75319999999999</v>
      </c>
      <c r="X148" s="15">
        <v>665.15229999999997</v>
      </c>
      <c r="Y148" s="15">
        <v>700.16030000000001</v>
      </c>
      <c r="Z148" s="15">
        <v>778.44979999999998</v>
      </c>
      <c r="AA148" s="15">
        <v>794.01880000000006</v>
      </c>
      <c r="AB148" s="15">
        <v>821.2645</v>
      </c>
      <c r="AC148" s="15">
        <v>940.49159999999995</v>
      </c>
      <c r="AD148" s="15">
        <v>938.74509999999998</v>
      </c>
      <c r="AE148" s="15">
        <v>932.63239999999996</v>
      </c>
      <c r="AF148" s="15">
        <v>927.39279999999997</v>
      </c>
      <c r="AG148" s="15">
        <v>960.57640000000004</v>
      </c>
      <c r="AH148" s="15">
        <v>989.39369999999997</v>
      </c>
      <c r="AI148" s="15">
        <v>1144.2430999999999</v>
      </c>
      <c r="AJ148" s="15">
        <v>1150.2813000000001</v>
      </c>
      <c r="AK148" s="15">
        <v>1144.2430999999999</v>
      </c>
      <c r="AL148" s="15">
        <v>1160.3445999999999</v>
      </c>
      <c r="AM148" s="15">
        <v>1060.7143000000001</v>
      </c>
      <c r="AN148" s="15">
        <v>1134.1790000000001</v>
      </c>
      <c r="AO148" s="15">
        <v>1127.1343999999999</v>
      </c>
      <c r="AP148" s="15">
        <v>1128.1411000000001</v>
      </c>
      <c r="AQ148" s="15">
        <v>1136.1921</v>
      </c>
      <c r="AR148" s="15">
        <v>1123.1093000000001</v>
      </c>
      <c r="AS148" s="15">
        <v>1138.2048</v>
      </c>
      <c r="AT148" s="15">
        <v>1128.1411000000001</v>
      </c>
      <c r="AU148" s="15">
        <v>1067.7589</v>
      </c>
      <c r="AV148" s="15">
        <v>1055.6824999999999</v>
      </c>
      <c r="AW148" s="15">
        <v>954.03909999999996</v>
      </c>
      <c r="AX148" s="15">
        <v>1074.8035</v>
      </c>
      <c r="AY148" s="15">
        <v>1266.9318000000001</v>
      </c>
      <c r="AZ148" s="15">
        <v>1330.8490999999999</v>
      </c>
      <c r="BA148" s="15">
        <v>1308.0215000000001</v>
      </c>
      <c r="BB148" s="15">
        <v>1376.5043000000001</v>
      </c>
      <c r="BC148" s="15">
        <v>1344.5455999999999</v>
      </c>
      <c r="BD148" s="15">
        <v>1554.6786999999999</v>
      </c>
      <c r="BE148" s="15">
        <v>1534.8822</v>
      </c>
      <c r="BF148" s="15">
        <v>1553.3588999999999</v>
      </c>
      <c r="BG148" s="15">
        <v>1578.4344000000001</v>
      </c>
      <c r="BH148" s="15">
        <v>1639.1433999999999</v>
      </c>
      <c r="BI148" s="15">
        <v>1827.5998999999999</v>
      </c>
      <c r="BJ148" s="15">
        <v>1867.4302</v>
      </c>
      <c r="BK148" s="15">
        <v>1829.1318000000001</v>
      </c>
      <c r="BL148" s="15">
        <v>1479.8503000000001</v>
      </c>
      <c r="BM148" s="15">
        <v>1564.8659</v>
      </c>
      <c r="BN148" s="15">
        <v>1854.9141999999999</v>
      </c>
      <c r="BO148" s="15">
        <v>1902.4761000000001</v>
      </c>
      <c r="BP148" s="15">
        <v>1981.7458999999999</v>
      </c>
      <c r="BQ148" s="15">
        <v>2082.1543000000001</v>
      </c>
      <c r="BR148" s="15">
        <v>2001.123</v>
      </c>
      <c r="BS148" s="15">
        <v>2009.9306999999999</v>
      </c>
      <c r="BT148" s="15">
        <v>2145.5702000000001</v>
      </c>
      <c r="BU148" s="15">
        <v>2219.5554000000002</v>
      </c>
      <c r="BV148" s="15">
        <v>2270.6404000000002</v>
      </c>
      <c r="BW148" s="15">
        <v>2208.9861000000001</v>
      </c>
      <c r="BX148" s="15">
        <v>2497.1484999999998</v>
      </c>
      <c r="BY148" s="15">
        <v>2529.6451000000002</v>
      </c>
      <c r="BZ148" s="15">
        <v>2496.7170999999998</v>
      </c>
      <c r="CA148" s="15">
        <v>2676.3584999999998</v>
      </c>
      <c r="CB148" s="15">
        <v>2743.6354000000001</v>
      </c>
      <c r="CC148" s="15">
        <v>2785.6835000000001</v>
      </c>
      <c r="CD148" s="15">
        <v>2714.2017999999998</v>
      </c>
      <c r="CE148" s="15">
        <v>2791.9906999999998</v>
      </c>
      <c r="CF148" s="15">
        <v>2878.4731999999999</v>
      </c>
      <c r="CG148" s="15">
        <v>3009.2138</v>
      </c>
      <c r="CH148" s="15">
        <v>2915.5164</v>
      </c>
      <c r="CI148" s="15">
        <v>2956.9176000000002</v>
      </c>
      <c r="CJ148" s="15">
        <v>3000.4978000000001</v>
      </c>
      <c r="CK148" s="15">
        <v>3135.3162000000002</v>
      </c>
      <c r="CL148" s="15">
        <v>3064.3279000000002</v>
      </c>
      <c r="CM148" s="15">
        <v>2853.7293</v>
      </c>
      <c r="CN148" s="15">
        <v>3143.5030999999999</v>
      </c>
      <c r="CO148" s="15">
        <v>2997.6828</v>
      </c>
      <c r="CP148" s="15">
        <v>2533.9265</v>
      </c>
      <c r="CQ148" s="15">
        <v>2567.3933999999999</v>
      </c>
      <c r="CR148" s="15">
        <v>2423.9636</v>
      </c>
      <c r="CS148" s="15">
        <v>2270.9717999999998</v>
      </c>
      <c r="CT148" s="15">
        <v>2407.2302</v>
      </c>
      <c r="CU148" s="15">
        <v>2280.5338000000002</v>
      </c>
      <c r="CV148" s="15">
        <v>2024.7507000000001</v>
      </c>
      <c r="CW148" s="15">
        <v>1964.1314</v>
      </c>
      <c r="CX148" s="15">
        <v>1802.6629</v>
      </c>
      <c r="CY148" s="15">
        <v>1518.2855999999999</v>
      </c>
      <c r="CZ148" s="15">
        <v>1684.5740000000001</v>
      </c>
      <c r="DA148" s="15">
        <v>1650.366</v>
      </c>
      <c r="DB148" s="15">
        <v>1227.5050000000001</v>
      </c>
      <c r="DC148" s="15">
        <v>968.95569999999998</v>
      </c>
      <c r="DD148" s="15">
        <v>1065.6097</v>
      </c>
      <c r="DE148" s="15">
        <v>1246.8358000000001</v>
      </c>
      <c r="DF148" s="15">
        <v>1184.0107</v>
      </c>
      <c r="DG148" s="15">
        <v>961.70669999999996</v>
      </c>
      <c r="DH148" s="15">
        <v>1133.2674</v>
      </c>
      <c r="DI148" s="15">
        <v>1220.2560000000001</v>
      </c>
      <c r="DJ148" s="15">
        <v>1245.9962</v>
      </c>
      <c r="DK148" s="15">
        <v>1145.2352000000001</v>
      </c>
      <c r="DL148" s="15">
        <v>1238.6234999999999</v>
      </c>
      <c r="DM148" s="15">
        <v>1245.9962</v>
      </c>
      <c r="DN148" s="15">
        <v>1388.5362</v>
      </c>
      <c r="DO148" s="15">
        <v>1265.6569</v>
      </c>
      <c r="DP148" s="15">
        <v>1238.6234999999999</v>
      </c>
      <c r="DQ148" s="15">
        <v>1093.6259</v>
      </c>
    </row>
    <row r="149" spans="1:121" x14ac:dyDescent="0.3">
      <c r="A149" t="s">
        <v>591</v>
      </c>
      <c r="B149" s="15">
        <v>59.77</v>
      </c>
      <c r="C149" s="15">
        <v>75.987499999999997</v>
      </c>
      <c r="D149" s="15">
        <v>101.8964</v>
      </c>
      <c r="E149" s="15">
        <v>100.2337</v>
      </c>
      <c r="F149" s="15">
        <v>129.3288</v>
      </c>
      <c r="G149" s="15">
        <v>196.25489999999999</v>
      </c>
      <c r="H149" s="15">
        <v>172.32159999999999</v>
      </c>
      <c r="I149" s="15">
        <v>179.96520000000001</v>
      </c>
      <c r="J149" s="15">
        <v>157.46270000000001</v>
      </c>
      <c r="K149" s="15">
        <v>185.39959999999999</v>
      </c>
      <c r="L149" s="15">
        <v>162.54220000000001</v>
      </c>
      <c r="M149" s="15">
        <v>206.55690000000001</v>
      </c>
      <c r="N149" s="15">
        <v>227.3982</v>
      </c>
      <c r="O149" s="15">
        <v>282.95740000000001</v>
      </c>
      <c r="P149" s="15">
        <v>519.97450000000003</v>
      </c>
      <c r="Q149" s="15">
        <v>679.43679999999995</v>
      </c>
      <c r="R149" s="15">
        <v>718.7527</v>
      </c>
      <c r="S149" s="15">
        <v>803.02290000000005</v>
      </c>
      <c r="T149" s="15">
        <v>703.48779999999999</v>
      </c>
      <c r="U149" s="15">
        <v>703.89380000000006</v>
      </c>
      <c r="V149" s="15">
        <v>606.80499999999995</v>
      </c>
      <c r="W149" s="15">
        <v>489.28300000000002</v>
      </c>
      <c r="X149" s="15">
        <v>586.91780000000006</v>
      </c>
      <c r="Y149" s="15">
        <v>713.42330000000004</v>
      </c>
      <c r="Z149" s="15">
        <v>1093.0993000000001</v>
      </c>
      <c r="AA149" s="15">
        <v>1172.7088000000001</v>
      </c>
      <c r="AB149" s="15">
        <v>965.31309999999996</v>
      </c>
      <c r="AC149" s="15">
        <v>904.3184</v>
      </c>
      <c r="AD149" s="15">
        <v>938.03880000000004</v>
      </c>
      <c r="AE149" s="15">
        <v>898.23569999999995</v>
      </c>
      <c r="AF149" s="15">
        <v>1065.5079000000001</v>
      </c>
      <c r="AG149" s="15">
        <v>987.95709999999997</v>
      </c>
      <c r="AH149" s="15">
        <v>937.96910000000003</v>
      </c>
      <c r="AI149" s="15">
        <v>819.45320000000004</v>
      </c>
      <c r="AJ149" s="15">
        <v>1059.8713</v>
      </c>
      <c r="AK149" s="15">
        <v>1088.7443000000001</v>
      </c>
      <c r="AL149" s="15">
        <v>956.93700000000001</v>
      </c>
      <c r="AM149" s="15">
        <v>923.53800000000001</v>
      </c>
      <c r="AN149" s="15">
        <v>762.17639999999994</v>
      </c>
      <c r="AO149" s="15">
        <v>878.91890000000001</v>
      </c>
      <c r="AP149" s="15">
        <v>841.21410000000003</v>
      </c>
      <c r="AQ149" s="15">
        <v>837.05740000000003</v>
      </c>
      <c r="AR149" s="15">
        <v>915.62289999999996</v>
      </c>
      <c r="AS149" s="15">
        <v>881.04489999999998</v>
      </c>
      <c r="AT149" s="15">
        <v>909.05629999999996</v>
      </c>
      <c r="AU149" s="15">
        <v>940.86379999999997</v>
      </c>
      <c r="AV149" s="15">
        <v>992.63130000000001</v>
      </c>
      <c r="AW149" s="15">
        <v>844.01110000000006</v>
      </c>
      <c r="AX149" s="15">
        <v>800.82050000000004</v>
      </c>
      <c r="AY149" s="15">
        <v>759.10410000000002</v>
      </c>
      <c r="AZ149" s="15">
        <v>759.98609999999996</v>
      </c>
      <c r="BA149" s="15">
        <v>745.91219999999998</v>
      </c>
      <c r="BB149" s="15">
        <v>718.27459999999996</v>
      </c>
      <c r="BC149" s="15">
        <v>725.75390000000004</v>
      </c>
      <c r="BD149" s="15">
        <v>672.38959999999997</v>
      </c>
      <c r="BE149" s="15">
        <v>619.02539999999999</v>
      </c>
      <c r="BF149" s="15">
        <v>611.91010000000006</v>
      </c>
      <c r="BG149" s="15">
        <v>604.87990000000002</v>
      </c>
      <c r="BH149" s="15">
        <v>619.11239999999998</v>
      </c>
      <c r="BI149" s="15">
        <v>596.19100000000003</v>
      </c>
      <c r="BJ149" s="15">
        <v>489.94080000000002</v>
      </c>
      <c r="BK149" s="15">
        <v>428.69819999999999</v>
      </c>
      <c r="BL149" s="15">
        <v>389.07060000000001</v>
      </c>
      <c r="BM149" s="15">
        <v>662.86109999999996</v>
      </c>
      <c r="BN149" s="15">
        <v>702.48860000000002</v>
      </c>
      <c r="BO149" s="15">
        <v>661.06489999999997</v>
      </c>
      <c r="BP149" s="15">
        <v>888.8895</v>
      </c>
      <c r="BQ149" s="15">
        <v>971.28309999999999</v>
      </c>
      <c r="BR149" s="15">
        <v>870.32870000000003</v>
      </c>
      <c r="BS149" s="15">
        <v>840.18740000000003</v>
      </c>
      <c r="BT149" s="15">
        <v>877.86400000000003</v>
      </c>
      <c r="BU149" s="15">
        <v>1325.4528</v>
      </c>
      <c r="BV149" s="15">
        <v>1363.2149999999999</v>
      </c>
      <c r="BW149" s="15">
        <v>1692.6420000000001</v>
      </c>
      <c r="BX149" s="15">
        <v>2126.0826999999999</v>
      </c>
      <c r="BY149" s="15">
        <v>2177.7094000000002</v>
      </c>
      <c r="BZ149" s="15">
        <v>2423.4998999999998</v>
      </c>
      <c r="CA149" s="15">
        <v>2423.4762000000001</v>
      </c>
      <c r="CB149" s="15">
        <v>2506.3667999999998</v>
      </c>
      <c r="CC149" s="15">
        <v>2823.3703</v>
      </c>
      <c r="CD149" s="15">
        <v>2866.2208000000001</v>
      </c>
      <c r="CE149" s="15">
        <v>3257.5482999999999</v>
      </c>
      <c r="CF149" s="15">
        <v>2851.3323</v>
      </c>
      <c r="CG149" s="15">
        <v>2643.4011999999998</v>
      </c>
      <c r="CH149" s="15">
        <v>2506.2067999999999</v>
      </c>
      <c r="CI149" s="15">
        <v>3225.6770999999999</v>
      </c>
      <c r="CJ149" s="15">
        <v>3393.9625000000001</v>
      </c>
      <c r="CK149" s="15">
        <v>3034.3798000000002</v>
      </c>
      <c r="CL149" s="15">
        <v>2876.1894000000002</v>
      </c>
      <c r="CM149" s="15">
        <v>2214.9380000000001</v>
      </c>
      <c r="CN149" s="15">
        <v>2675.1849000000002</v>
      </c>
      <c r="CO149" s="15">
        <v>2799.8350999999998</v>
      </c>
      <c r="CP149" s="15">
        <v>2407.2096000000001</v>
      </c>
      <c r="CQ149" s="15">
        <v>2744.0201999999999</v>
      </c>
      <c r="CR149" s="15">
        <v>3061.9140000000002</v>
      </c>
      <c r="CS149" s="15">
        <v>2875.6262000000002</v>
      </c>
      <c r="CT149" s="15">
        <v>3097.8434999999999</v>
      </c>
      <c r="CU149" s="15">
        <v>2784.9946</v>
      </c>
      <c r="CV149" s="15">
        <v>2528.5970000000002</v>
      </c>
      <c r="CW149" s="15">
        <v>2563.0958999999998</v>
      </c>
      <c r="CX149" s="15">
        <v>2553.3503000000001</v>
      </c>
      <c r="CY149" s="15">
        <v>3061.3539000000001</v>
      </c>
      <c r="CZ149" s="15">
        <v>3176.4461999999999</v>
      </c>
      <c r="DA149" s="15">
        <v>3493.5513000000001</v>
      </c>
      <c r="DB149" s="15">
        <v>4021.5947999999999</v>
      </c>
      <c r="DC149" s="15">
        <v>4371.4282999999996</v>
      </c>
      <c r="DD149" s="15">
        <v>4622.1194999999998</v>
      </c>
      <c r="DE149" s="15">
        <v>4790.1351999999997</v>
      </c>
      <c r="DF149" s="15">
        <v>5411.0074000000004</v>
      </c>
      <c r="DG149" s="15">
        <v>5156.7911999999997</v>
      </c>
      <c r="DH149" s="15">
        <v>5678.8253999999997</v>
      </c>
      <c r="DI149" s="15">
        <v>5656.7160999999996</v>
      </c>
      <c r="DJ149" s="15">
        <v>5956.9353000000001</v>
      </c>
      <c r="DK149" s="15">
        <v>5349.9696999999996</v>
      </c>
      <c r="DL149" s="15">
        <v>5193.2335999999996</v>
      </c>
      <c r="DM149" s="15">
        <v>4565.6768000000002</v>
      </c>
      <c r="DN149" s="15">
        <v>4980.6152000000002</v>
      </c>
      <c r="DO149" s="15">
        <v>5785.5549000000001</v>
      </c>
      <c r="DP149" s="15">
        <v>6729.0976000000001</v>
      </c>
      <c r="DQ149" s="15">
        <v>5363.6751000000004</v>
      </c>
    </row>
    <row r="150" spans="1:121" x14ac:dyDescent="0.3">
      <c r="A150" t="s">
        <v>592</v>
      </c>
      <c r="B150" s="15">
        <v>843.61</v>
      </c>
      <c r="C150" s="15">
        <v>720.08360000000005</v>
      </c>
      <c r="D150" s="15">
        <v>726.36239999999998</v>
      </c>
      <c r="E150" s="15">
        <v>693.28179999999998</v>
      </c>
      <c r="F150" s="15">
        <v>915.82910000000004</v>
      </c>
      <c r="G150" s="15">
        <v>937.05690000000004</v>
      </c>
      <c r="H150" s="15">
        <v>685.60410000000002</v>
      </c>
      <c r="I150" s="15">
        <v>703.96109999999999</v>
      </c>
      <c r="J150" s="15">
        <v>591.69150000000002</v>
      </c>
      <c r="K150" s="15">
        <v>1507.3441</v>
      </c>
      <c r="L150" s="15">
        <v>1555.5790999999999</v>
      </c>
      <c r="M150" s="15">
        <v>1591.7553</v>
      </c>
      <c r="N150" s="15">
        <v>1743.7456</v>
      </c>
      <c r="O150" s="15">
        <v>2259.6936999999998</v>
      </c>
      <c r="P150" s="15">
        <v>2157.9103</v>
      </c>
      <c r="Q150" s="15">
        <v>2718.9304000000002</v>
      </c>
      <c r="R150" s="15">
        <v>2411.4245000000001</v>
      </c>
      <c r="S150" s="15">
        <v>2991.0349999999999</v>
      </c>
      <c r="T150" s="15">
        <v>2872.1923000000002</v>
      </c>
      <c r="U150" s="15">
        <v>2514.0061999999998</v>
      </c>
      <c r="V150" s="15">
        <v>2398.3497000000002</v>
      </c>
      <c r="W150" s="15">
        <v>2505.2008000000001</v>
      </c>
      <c r="X150" s="15">
        <v>2279.1217000000001</v>
      </c>
      <c r="Y150" s="15">
        <v>2389.1062000000002</v>
      </c>
      <c r="Z150" s="15">
        <v>2761.8312000000001</v>
      </c>
      <c r="AA150" s="15">
        <v>2303.5626999999999</v>
      </c>
      <c r="AB150" s="15">
        <v>2408.9326999999998</v>
      </c>
      <c r="AC150" s="15">
        <v>2731.5061000000001</v>
      </c>
      <c r="AD150" s="15">
        <v>2795.6579000000002</v>
      </c>
      <c r="AE150" s="15">
        <v>2404.7150999999999</v>
      </c>
      <c r="AF150" s="15">
        <v>2097.2613999999999</v>
      </c>
      <c r="AG150" s="15">
        <v>2386.3267000000001</v>
      </c>
      <c r="AH150" s="15">
        <v>2318.8335000000002</v>
      </c>
      <c r="AI150" s="15">
        <v>2128.1907000000001</v>
      </c>
      <c r="AJ150" s="15">
        <v>2042.1314</v>
      </c>
      <c r="AK150" s="15">
        <v>1986.9149</v>
      </c>
      <c r="AL150" s="15">
        <v>2088.0131999999999</v>
      </c>
      <c r="AM150" s="15">
        <v>2106.5477000000001</v>
      </c>
      <c r="AN150" s="15">
        <v>2137.3452000000002</v>
      </c>
      <c r="AO150" s="15">
        <v>2135.1578</v>
      </c>
      <c r="AP150" s="15">
        <v>1968.7328</v>
      </c>
      <c r="AQ150" s="15">
        <v>2253.7716</v>
      </c>
      <c r="AR150" s="15">
        <v>2470.1228000000001</v>
      </c>
      <c r="AS150" s="15">
        <v>2383.6685000000002</v>
      </c>
      <c r="AT150" s="15">
        <v>2411.9140000000002</v>
      </c>
      <c r="AU150" s="15">
        <v>2343.8856999999998</v>
      </c>
      <c r="AV150" s="15">
        <v>2393.5147000000002</v>
      </c>
      <c r="AW150" s="15">
        <v>3080.0266999999999</v>
      </c>
      <c r="AX150" s="15">
        <v>2901.3442</v>
      </c>
      <c r="AY150" s="15">
        <v>2623.3876</v>
      </c>
      <c r="AZ150" s="15">
        <v>2598.6387</v>
      </c>
      <c r="BA150" s="15">
        <v>2326.4004</v>
      </c>
      <c r="BB150" s="15">
        <v>2321.0859</v>
      </c>
      <c r="BC150" s="15">
        <v>2227.7446</v>
      </c>
      <c r="BD150" s="15">
        <v>2227.7467999999999</v>
      </c>
      <c r="BE150" s="15">
        <v>1985.0592999999999</v>
      </c>
      <c r="BF150" s="15">
        <v>2153.0738000000001</v>
      </c>
      <c r="BG150" s="15">
        <v>1966.4481000000001</v>
      </c>
      <c r="BH150" s="15">
        <v>1649.0782999999999</v>
      </c>
      <c r="BI150" s="15">
        <v>1586.8489</v>
      </c>
      <c r="BJ150" s="15">
        <v>1723.8366000000001</v>
      </c>
      <c r="BK150" s="15">
        <v>1219.7544</v>
      </c>
      <c r="BL150" s="15">
        <v>840.13699999999994</v>
      </c>
      <c r="BM150" s="15">
        <v>1319.3262</v>
      </c>
      <c r="BN150" s="15">
        <v>1742.5063</v>
      </c>
      <c r="BO150" s="15">
        <v>1966.5428999999999</v>
      </c>
      <c r="BP150" s="15">
        <v>2184.3562000000002</v>
      </c>
      <c r="BQ150" s="15">
        <v>1873.5485000000001</v>
      </c>
      <c r="BR150" s="15">
        <v>1276.0047999999999</v>
      </c>
      <c r="BS150" s="15">
        <v>1224.9449999999999</v>
      </c>
      <c r="BT150" s="15">
        <v>1140.4659999999999</v>
      </c>
      <c r="BU150" s="15">
        <v>1731.8188</v>
      </c>
      <c r="BV150" s="15">
        <v>1583.9806000000001</v>
      </c>
      <c r="BW150" s="15">
        <v>1295.3441</v>
      </c>
      <c r="BX150" s="15">
        <v>1316.4639</v>
      </c>
      <c r="BY150" s="15">
        <v>1443.1822999999999</v>
      </c>
      <c r="BZ150" s="15">
        <v>1823.3377</v>
      </c>
      <c r="CA150" s="15">
        <v>1654.3797</v>
      </c>
      <c r="CB150" s="15">
        <v>1710.6990000000001</v>
      </c>
      <c r="CC150" s="15">
        <v>1661.4195999999999</v>
      </c>
      <c r="CD150" s="15">
        <v>1457.2620999999999</v>
      </c>
      <c r="CE150" s="15">
        <v>1626.2201</v>
      </c>
      <c r="CF150" s="15">
        <v>1633.26</v>
      </c>
      <c r="CG150" s="15">
        <v>1549.2642000000001</v>
      </c>
      <c r="CH150" s="15">
        <v>1380.2536</v>
      </c>
      <c r="CI150" s="15">
        <v>1683.0643</v>
      </c>
      <c r="CJ150" s="15">
        <v>1950.6645000000001</v>
      </c>
      <c r="CK150" s="15">
        <v>2253.4751999999999</v>
      </c>
      <c r="CL150" s="15">
        <v>2070.3802999999998</v>
      </c>
      <c r="CM150" s="15">
        <v>1739.4012</v>
      </c>
      <c r="CN150" s="15">
        <v>1640.8116</v>
      </c>
      <c r="CO150" s="15">
        <v>1366.1693</v>
      </c>
      <c r="CP150" s="15">
        <v>1584.4747</v>
      </c>
      <c r="CQ150" s="15">
        <v>1394.3378</v>
      </c>
      <c r="CR150" s="15">
        <v>1612.6432</v>
      </c>
      <c r="CS150" s="15">
        <v>1816.8643999999999</v>
      </c>
      <c r="CT150" s="15">
        <v>2028.1277</v>
      </c>
      <c r="CU150" s="15">
        <v>1957.7066</v>
      </c>
      <c r="CV150" s="15">
        <v>2359.1068</v>
      </c>
      <c r="CW150" s="15">
        <v>2195.7541999999999</v>
      </c>
      <c r="CX150" s="15">
        <v>2089.5081</v>
      </c>
      <c r="CY150" s="15">
        <v>1848.6833999999999</v>
      </c>
      <c r="CZ150" s="15">
        <v>1954.9295999999999</v>
      </c>
      <c r="DA150" s="15">
        <v>2068.2588000000001</v>
      </c>
      <c r="DB150" s="15">
        <v>1881.6213</v>
      </c>
      <c r="DC150" s="15">
        <v>1641.1133</v>
      </c>
      <c r="DD150" s="15">
        <v>1683.5559000000001</v>
      </c>
      <c r="DE150" s="15">
        <v>1796.7361000000001</v>
      </c>
      <c r="DF150" s="15">
        <v>1902.8425999999999</v>
      </c>
      <c r="DG150" s="15">
        <v>1591.597</v>
      </c>
      <c r="DH150" s="15">
        <v>2164.5718999999999</v>
      </c>
      <c r="DI150" s="15">
        <v>2107.9818</v>
      </c>
      <c r="DJ150" s="15">
        <v>2226.0344</v>
      </c>
      <c r="DK150" s="15">
        <v>2233.1464000000001</v>
      </c>
      <c r="DL150" s="15">
        <v>2418.2152000000001</v>
      </c>
      <c r="DM150" s="15">
        <v>2496.4515999999999</v>
      </c>
      <c r="DN150" s="15">
        <v>2711.9249</v>
      </c>
      <c r="DO150" s="15">
        <v>2796.8937999999998</v>
      </c>
      <c r="DP150" s="15">
        <v>3129.6887999999999</v>
      </c>
      <c r="DQ150" s="15">
        <v>2818.136</v>
      </c>
    </row>
    <row r="151" spans="1:121" x14ac:dyDescent="0.3">
      <c r="A151" t="s">
        <v>593</v>
      </c>
      <c r="B151" s="15">
        <v>0.49</v>
      </c>
      <c r="C151" s="15">
        <v>0.28260000000000002</v>
      </c>
      <c r="D151" s="15">
        <v>1.395</v>
      </c>
      <c r="E151" s="15">
        <v>0.95909999999999995</v>
      </c>
      <c r="F151" s="15">
        <v>1.2206999999999999</v>
      </c>
      <c r="G151" s="15">
        <v>2.7900999999999998</v>
      </c>
      <c r="H151" s="15">
        <v>2.0053000000000001</v>
      </c>
      <c r="I151" s="15">
        <v>1.7438</v>
      </c>
      <c r="J151" s="15">
        <v>1.7438</v>
      </c>
      <c r="K151" s="15">
        <v>2.0924999999999998</v>
      </c>
      <c r="L151" s="15">
        <v>2.2669000000000001</v>
      </c>
      <c r="M151" s="15">
        <v>2.4413</v>
      </c>
      <c r="N151" s="15">
        <v>1.7438</v>
      </c>
      <c r="O151" s="15">
        <v>2.2265999999999999</v>
      </c>
      <c r="P151" s="15">
        <v>2.5829</v>
      </c>
      <c r="Q151" s="15">
        <v>3.0282</v>
      </c>
      <c r="R151" s="15">
        <v>3.1173000000000002</v>
      </c>
      <c r="S151" s="15">
        <v>8.9064999999999994</v>
      </c>
      <c r="T151" s="15">
        <v>26.404699999999998</v>
      </c>
      <c r="U151" s="15">
        <v>29.911899999999999</v>
      </c>
      <c r="V151" s="15">
        <v>53.646299999999997</v>
      </c>
      <c r="W151" s="15">
        <v>47.137</v>
      </c>
      <c r="X151" s="15">
        <v>45.8185</v>
      </c>
      <c r="Y151" s="15">
        <v>144.82499999999999</v>
      </c>
      <c r="Z151" s="15">
        <v>154.0351</v>
      </c>
      <c r="AA151" s="15">
        <v>145.0283</v>
      </c>
      <c r="AB151" s="15">
        <v>153.88929999999999</v>
      </c>
      <c r="AC151" s="15">
        <v>166.71340000000001</v>
      </c>
      <c r="AD151" s="15">
        <v>152.6069</v>
      </c>
      <c r="AE151" s="15">
        <v>167.9958</v>
      </c>
      <c r="AF151" s="15">
        <v>166.74590000000001</v>
      </c>
      <c r="AG151" s="15">
        <v>151.38759999999999</v>
      </c>
      <c r="AH151" s="15">
        <v>153.95349999999999</v>
      </c>
      <c r="AI151" s="15">
        <v>173.3664</v>
      </c>
      <c r="AJ151" s="15">
        <v>248.43360000000001</v>
      </c>
      <c r="AK151" s="15">
        <v>285.29790000000003</v>
      </c>
      <c r="AL151" s="15">
        <v>263.36579999999998</v>
      </c>
      <c r="AM151" s="15">
        <v>258.9085</v>
      </c>
      <c r="AN151" s="15">
        <v>235.6961</v>
      </c>
      <c r="AO151" s="15">
        <v>242.83840000000001</v>
      </c>
      <c r="AP151" s="15">
        <v>223.66579999999999</v>
      </c>
      <c r="AQ151" s="15">
        <v>222.2261</v>
      </c>
      <c r="AR151" s="15">
        <v>238.3554</v>
      </c>
      <c r="AS151" s="15">
        <v>234.77109999999999</v>
      </c>
      <c r="AT151" s="15">
        <v>229.3947</v>
      </c>
      <c r="AU151" s="15">
        <v>256.27690000000001</v>
      </c>
      <c r="AV151" s="15">
        <v>200.72040000000001</v>
      </c>
      <c r="AW151" s="15">
        <v>188.17529999999999</v>
      </c>
      <c r="AX151" s="15">
        <v>220.55699999999999</v>
      </c>
      <c r="AY151" s="15">
        <v>211.8023</v>
      </c>
      <c r="AZ151" s="15">
        <v>190.26310000000001</v>
      </c>
      <c r="BA151" s="15">
        <v>183.08340000000001</v>
      </c>
      <c r="BB151" s="15">
        <v>186.67330000000001</v>
      </c>
      <c r="BC151" s="15">
        <v>197.44290000000001</v>
      </c>
      <c r="BD151" s="15">
        <v>276.15069999999997</v>
      </c>
      <c r="BE151" s="15">
        <v>296.99919999999997</v>
      </c>
      <c r="BF151" s="15">
        <v>293.2867</v>
      </c>
      <c r="BG151" s="15">
        <v>310.68180000000001</v>
      </c>
      <c r="BH151" s="15">
        <v>318.12329999999997</v>
      </c>
      <c r="BI151" s="15">
        <v>372.07400000000001</v>
      </c>
      <c r="BJ151" s="15">
        <v>477.1105</v>
      </c>
      <c r="BK151" s="15">
        <v>434.077</v>
      </c>
      <c r="BL151" s="15">
        <v>374.36430000000001</v>
      </c>
      <c r="BM151" s="15">
        <v>702.70740000000001</v>
      </c>
      <c r="BN151" s="15">
        <v>774.55219999999997</v>
      </c>
      <c r="BO151" s="15">
        <v>857.62009999999998</v>
      </c>
      <c r="BP151" s="15">
        <v>1279.6949</v>
      </c>
      <c r="BQ151" s="15">
        <v>1324.7139</v>
      </c>
      <c r="BR151" s="15">
        <v>1194.3364999999999</v>
      </c>
      <c r="BS151" s="15">
        <v>1226.3072999999999</v>
      </c>
      <c r="BT151" s="15">
        <v>1481.4124999999999</v>
      </c>
      <c r="BU151" s="15">
        <v>1570.7094</v>
      </c>
      <c r="BV151" s="15">
        <v>1263.8943999999999</v>
      </c>
      <c r="BW151" s="15">
        <v>1009.177</v>
      </c>
      <c r="BX151" s="15">
        <v>1110.5340000000001</v>
      </c>
      <c r="BY151" s="15">
        <v>1052.9535000000001</v>
      </c>
      <c r="BZ151" s="15">
        <v>1342.9317000000001</v>
      </c>
      <c r="CA151" s="15">
        <v>1216.9576</v>
      </c>
      <c r="CB151" s="15">
        <v>1298.9164000000001</v>
      </c>
      <c r="CC151" s="15">
        <v>1228.7246</v>
      </c>
      <c r="CD151" s="15">
        <v>1033.4350999999999</v>
      </c>
      <c r="CE151" s="15">
        <v>1077.9371000000001</v>
      </c>
      <c r="CF151" s="15">
        <v>1352.3661</v>
      </c>
      <c r="CG151" s="15">
        <v>1195.9078</v>
      </c>
      <c r="CH151" s="15">
        <v>1034.9677999999999</v>
      </c>
      <c r="CI151" s="15">
        <v>1248.2692</v>
      </c>
      <c r="CJ151" s="15">
        <v>1481.3803</v>
      </c>
      <c r="CK151" s="15">
        <v>1355.164</v>
      </c>
      <c r="CL151" s="15">
        <v>1205.8910000000001</v>
      </c>
      <c r="CM151" s="15">
        <v>892.4923</v>
      </c>
      <c r="CN151" s="15">
        <v>997.72619999999995</v>
      </c>
      <c r="CO151" s="15">
        <v>1326.5124000000001</v>
      </c>
      <c r="CP151" s="15">
        <v>1362.7724000000001</v>
      </c>
      <c r="CQ151" s="15">
        <v>1299.3173999999999</v>
      </c>
      <c r="CR151" s="15">
        <v>1510.8342</v>
      </c>
      <c r="CS151" s="15">
        <v>1675.1763000000001</v>
      </c>
      <c r="CT151" s="15">
        <v>1755.3443</v>
      </c>
      <c r="CU151" s="15">
        <v>1819.5642</v>
      </c>
      <c r="CV151" s="15">
        <v>1965.6931999999999</v>
      </c>
      <c r="CW151" s="15">
        <v>1884.6371999999999</v>
      </c>
      <c r="CX151" s="15">
        <v>1801.9149</v>
      </c>
      <c r="CY151" s="15">
        <v>1740.1358</v>
      </c>
      <c r="CZ151" s="15">
        <v>1930.4024999999999</v>
      </c>
      <c r="DA151" s="15">
        <v>2018.6715999999999</v>
      </c>
      <c r="DB151" s="15">
        <v>1506.8869</v>
      </c>
      <c r="DC151" s="15">
        <v>1336.2882</v>
      </c>
      <c r="DD151" s="15">
        <v>1279.6923999999999</v>
      </c>
      <c r="DE151" s="15">
        <v>1358.3407999999999</v>
      </c>
      <c r="DF151" s="15">
        <v>1411.5315000000001</v>
      </c>
      <c r="DG151" s="15">
        <v>1408.3807999999999</v>
      </c>
      <c r="DH151" s="15">
        <v>1616.3296</v>
      </c>
      <c r="DI151" s="15">
        <v>1685.6459</v>
      </c>
      <c r="DJ151" s="15">
        <v>1842.7221999999999</v>
      </c>
      <c r="DK151" s="15">
        <v>1676.3969</v>
      </c>
      <c r="DL151" s="15">
        <v>1643.5400999999999</v>
      </c>
      <c r="DM151" s="15">
        <v>1819.0478000000001</v>
      </c>
      <c r="DN151" s="15">
        <v>1742.1866</v>
      </c>
      <c r="DO151" s="15">
        <v>2146.6282999999999</v>
      </c>
      <c r="DP151" s="15">
        <v>2176.6084999999998</v>
      </c>
      <c r="DQ151" s="15">
        <v>2559.5675000000001</v>
      </c>
    </row>
    <row r="152" spans="1:121" x14ac:dyDescent="0.3">
      <c r="A152" t="s">
        <v>594</v>
      </c>
      <c r="B152" s="15">
        <v>7752.63</v>
      </c>
      <c r="C152" s="15">
        <v>7843.7673999999997</v>
      </c>
      <c r="D152" s="15">
        <v>8174.9907000000003</v>
      </c>
      <c r="E152" s="15">
        <v>8074.9567999999999</v>
      </c>
      <c r="F152" s="15">
        <v>7805.9768000000004</v>
      </c>
      <c r="G152" s="15">
        <v>7681.4902000000002</v>
      </c>
      <c r="H152" s="15">
        <v>8340.6023000000005</v>
      </c>
      <c r="I152" s="15">
        <v>8903.0149999999994</v>
      </c>
      <c r="J152" s="15">
        <v>8561.7883999999995</v>
      </c>
      <c r="K152" s="15">
        <v>8811.8729999999996</v>
      </c>
      <c r="L152" s="15">
        <v>9140.8734000000004</v>
      </c>
      <c r="M152" s="15">
        <v>9427.6370999999999</v>
      </c>
      <c r="N152" s="15">
        <v>8874.8423000000003</v>
      </c>
      <c r="O152" s="15">
        <v>8346.7329000000009</v>
      </c>
      <c r="P152" s="15">
        <v>8281.7926000000007</v>
      </c>
      <c r="Q152" s="15">
        <v>8105.2056000000002</v>
      </c>
      <c r="R152" s="15">
        <v>8279.4444000000003</v>
      </c>
      <c r="S152" s="15">
        <v>8173.95</v>
      </c>
      <c r="T152" s="15">
        <v>8384.9550999999992</v>
      </c>
      <c r="U152" s="15">
        <v>8267.3256999999994</v>
      </c>
      <c r="V152" s="15">
        <v>8721.5175999999992</v>
      </c>
      <c r="W152" s="15">
        <v>8926.3539000000001</v>
      </c>
      <c r="X152" s="15">
        <v>9700.2456000000002</v>
      </c>
      <c r="Y152" s="15">
        <v>9401.8714999999993</v>
      </c>
      <c r="Z152" s="15">
        <v>9368.9473999999991</v>
      </c>
      <c r="AA152" s="15">
        <v>9616.9066000000003</v>
      </c>
      <c r="AB152" s="15">
        <v>9820.8127000000004</v>
      </c>
      <c r="AC152" s="15">
        <v>10057.6302</v>
      </c>
      <c r="AD152" s="15">
        <v>10022.586799999999</v>
      </c>
      <c r="AE152" s="15">
        <v>10596.2389</v>
      </c>
      <c r="AF152" s="15">
        <v>10198.152700000001</v>
      </c>
      <c r="AG152" s="15">
        <v>10185.425499999999</v>
      </c>
      <c r="AH152" s="15">
        <v>9808.8902999999991</v>
      </c>
      <c r="AI152" s="15">
        <v>9982.7525000000005</v>
      </c>
      <c r="AJ152" s="15">
        <v>9498.1232</v>
      </c>
      <c r="AK152" s="15">
        <v>9382.6424999999999</v>
      </c>
      <c r="AL152" s="15">
        <v>9362.3564999999999</v>
      </c>
      <c r="AM152" s="15">
        <v>9569.6862000000001</v>
      </c>
      <c r="AN152" s="15">
        <v>9443.6623</v>
      </c>
      <c r="AO152" s="15">
        <v>9641.2168000000001</v>
      </c>
      <c r="AP152" s="15">
        <v>9435.5751999999993</v>
      </c>
      <c r="AQ152" s="15">
        <v>9734.0548999999992</v>
      </c>
      <c r="AR152" s="15">
        <v>9822.8305999999993</v>
      </c>
      <c r="AS152" s="15">
        <v>9444.6939000000002</v>
      </c>
      <c r="AT152" s="15">
        <v>8911.0213000000003</v>
      </c>
      <c r="AU152" s="15">
        <v>8731.4490000000005</v>
      </c>
      <c r="AV152" s="15">
        <v>8307.9202999999998</v>
      </c>
      <c r="AW152" s="15">
        <v>7496.2848999999997</v>
      </c>
      <c r="AX152" s="15">
        <v>7467.4517999999998</v>
      </c>
      <c r="AY152" s="15">
        <v>7922.9196000000002</v>
      </c>
      <c r="AZ152" s="15">
        <v>7545.5424000000003</v>
      </c>
      <c r="BA152" s="15">
        <v>7762.0679</v>
      </c>
      <c r="BB152" s="15">
        <v>7700.2740999999996</v>
      </c>
      <c r="BC152" s="15">
        <v>7909.5978999999998</v>
      </c>
      <c r="BD152" s="15">
        <v>7983.6971999999996</v>
      </c>
      <c r="BE152" s="15">
        <v>7831.8766999999998</v>
      </c>
      <c r="BF152" s="15">
        <v>8223.3703999999998</v>
      </c>
      <c r="BG152" s="15">
        <v>7753.4404999999997</v>
      </c>
      <c r="BH152" s="15">
        <v>7920.6656999999996</v>
      </c>
      <c r="BI152" s="15">
        <v>8228.0795999999991</v>
      </c>
      <c r="BJ152" s="15">
        <v>8503.8508000000002</v>
      </c>
      <c r="BK152" s="15">
        <v>7548.2945</v>
      </c>
      <c r="BL152" s="15">
        <v>5159.4035000000003</v>
      </c>
      <c r="BM152" s="15">
        <v>6362.0569999999998</v>
      </c>
      <c r="BN152" s="15">
        <v>6406.6787000000004</v>
      </c>
      <c r="BO152" s="15">
        <v>6081.4363999999996</v>
      </c>
      <c r="BP152" s="15">
        <v>5903.9413000000004</v>
      </c>
      <c r="BQ152" s="15">
        <v>6084.1670000000004</v>
      </c>
      <c r="BR152" s="15">
        <v>5645.1187</v>
      </c>
      <c r="BS152" s="15">
        <v>5474.0545000000002</v>
      </c>
      <c r="BT152" s="15">
        <v>6280.0313999999998</v>
      </c>
      <c r="BU152" s="15">
        <v>6614.0852999999997</v>
      </c>
      <c r="BV152" s="15">
        <v>6130.6576999999997</v>
      </c>
      <c r="BW152" s="15">
        <v>6435.1469999999999</v>
      </c>
      <c r="BX152" s="15">
        <v>7048.5024999999996</v>
      </c>
      <c r="BY152" s="15">
        <v>7413.1548000000003</v>
      </c>
      <c r="BZ152" s="15">
        <v>7892.1805999999997</v>
      </c>
      <c r="CA152" s="15">
        <v>8096.3662999999997</v>
      </c>
      <c r="CB152" s="15">
        <v>8554.2098999999998</v>
      </c>
      <c r="CC152" s="15">
        <v>7930.5258999999996</v>
      </c>
      <c r="CD152" s="15">
        <v>8032.7973000000002</v>
      </c>
      <c r="CE152" s="15">
        <v>8274.1221999999998</v>
      </c>
      <c r="CF152" s="15">
        <v>8327.0522000000001</v>
      </c>
      <c r="CG152" s="15">
        <v>8675.6067999999996</v>
      </c>
      <c r="CH152" s="15">
        <v>7935.3446999999996</v>
      </c>
      <c r="CI152" s="15">
        <v>7397.3994000000002</v>
      </c>
      <c r="CJ152" s="15">
        <v>7280.9459999999999</v>
      </c>
      <c r="CK152" s="15">
        <v>6650.7255999999998</v>
      </c>
      <c r="CL152" s="15">
        <v>6481.4098000000004</v>
      </c>
      <c r="CM152" s="15">
        <v>5504.9471999999996</v>
      </c>
      <c r="CN152" s="15">
        <v>5867.9270999999999</v>
      </c>
      <c r="CO152" s="15">
        <v>5554.0933000000005</v>
      </c>
      <c r="CP152" s="15">
        <v>5418.1270999999997</v>
      </c>
      <c r="CQ152" s="15">
        <v>5714.6745000000001</v>
      </c>
      <c r="CR152" s="15">
        <v>5833.8468999999996</v>
      </c>
      <c r="CS152" s="15">
        <v>5294.9660000000003</v>
      </c>
      <c r="CT152" s="15">
        <v>5564.0667000000003</v>
      </c>
      <c r="CU152" s="15">
        <v>5903.0726999999997</v>
      </c>
      <c r="CV152" s="15">
        <v>5111.7891</v>
      </c>
      <c r="CW152" s="15">
        <v>5051.2923000000001</v>
      </c>
      <c r="CX152" s="15">
        <v>4976.8062</v>
      </c>
      <c r="CY152" s="15">
        <v>5915.4138999999996</v>
      </c>
      <c r="CZ152" s="15">
        <v>6490.3503000000001</v>
      </c>
      <c r="DA152" s="15">
        <v>6627.4188000000004</v>
      </c>
      <c r="DB152" s="15">
        <v>6336.8887999999997</v>
      </c>
      <c r="DC152" s="15">
        <v>6146.3361000000004</v>
      </c>
      <c r="DD152" s="15">
        <v>7259.0348999999997</v>
      </c>
      <c r="DE152" s="15">
        <v>7170.4336999999996</v>
      </c>
      <c r="DF152" s="15">
        <v>7693.3546999999999</v>
      </c>
      <c r="DG152" s="15">
        <v>7832.5401000000002</v>
      </c>
      <c r="DH152" s="15">
        <v>7836.4708000000001</v>
      </c>
      <c r="DI152" s="15">
        <v>7535.0486000000001</v>
      </c>
      <c r="DJ152" s="15">
        <v>7430.6331</v>
      </c>
      <c r="DK152" s="15">
        <v>7128.8434999999999</v>
      </c>
      <c r="DL152" s="15">
        <v>7217.9669000000004</v>
      </c>
      <c r="DM152" s="15">
        <v>7262.2690000000002</v>
      </c>
      <c r="DN152" s="15">
        <v>7121.7136</v>
      </c>
      <c r="DO152" s="15">
        <v>7425.1428999999998</v>
      </c>
      <c r="DP152" s="15">
        <v>8435.6538999999993</v>
      </c>
      <c r="DQ152" s="15">
        <v>8316.9884999999995</v>
      </c>
    </row>
    <row r="153" spans="1:121" x14ac:dyDescent="0.3">
      <c r="A153" t="s">
        <v>595</v>
      </c>
      <c r="B153" s="15">
        <v>903.91</v>
      </c>
      <c r="C153" s="15">
        <v>1456.7373</v>
      </c>
      <c r="D153" s="15">
        <v>1387.1713999999999</v>
      </c>
      <c r="E153" s="15">
        <v>1520.6846</v>
      </c>
      <c r="F153" s="15">
        <v>1697.3822</v>
      </c>
      <c r="G153" s="15">
        <v>1479.9139</v>
      </c>
      <c r="H153" s="15">
        <v>1363.0853999999999</v>
      </c>
      <c r="I153" s="15">
        <v>1440.5069000000001</v>
      </c>
      <c r="J153" s="15">
        <v>1330.6238000000001</v>
      </c>
      <c r="K153" s="15">
        <v>1281.5512000000001</v>
      </c>
      <c r="L153" s="15">
        <v>1336.4526000000001</v>
      </c>
      <c r="M153" s="15">
        <v>1290.8970999999999</v>
      </c>
      <c r="N153" s="15">
        <v>1346.7946999999999</v>
      </c>
      <c r="O153" s="15">
        <v>1482.1248000000001</v>
      </c>
      <c r="P153" s="15">
        <v>1472.4213</v>
      </c>
      <c r="Q153" s="15">
        <v>1784.3023000000001</v>
      </c>
      <c r="R153" s="15">
        <v>1637.3453999999999</v>
      </c>
      <c r="S153" s="15">
        <v>1797.5102999999999</v>
      </c>
      <c r="T153" s="15">
        <v>1846.15</v>
      </c>
      <c r="U153" s="15">
        <v>1578.8827000000001</v>
      </c>
      <c r="V153" s="15">
        <v>1529.8755000000001</v>
      </c>
      <c r="W153" s="15">
        <v>1505.2018</v>
      </c>
      <c r="X153" s="15">
        <v>1403.2086999999999</v>
      </c>
      <c r="Y153" s="15">
        <v>1395.7447999999999</v>
      </c>
      <c r="Z153" s="15">
        <v>1522.9237000000001</v>
      </c>
      <c r="AA153" s="15">
        <v>1552.7849000000001</v>
      </c>
      <c r="AB153" s="15">
        <v>1570.6324999999999</v>
      </c>
      <c r="AC153" s="15">
        <v>1549.8674000000001</v>
      </c>
      <c r="AD153" s="15">
        <v>1520.5583999999999</v>
      </c>
      <c r="AE153" s="15">
        <v>1690.1016999999999</v>
      </c>
      <c r="AF153" s="15">
        <v>2512.9978999999998</v>
      </c>
      <c r="AG153" s="15">
        <v>2740.5961000000002</v>
      </c>
      <c r="AH153" s="15">
        <v>2527.3261000000002</v>
      </c>
      <c r="AI153" s="15">
        <v>2549.6752000000001</v>
      </c>
      <c r="AJ153" s="15">
        <v>2404.0432999999998</v>
      </c>
      <c r="AK153" s="15">
        <v>2279.9940000000001</v>
      </c>
      <c r="AL153" s="15">
        <v>2180.7572</v>
      </c>
      <c r="AM153" s="15">
        <v>1963.4401</v>
      </c>
      <c r="AN153" s="15">
        <v>1963.4401</v>
      </c>
      <c r="AO153" s="15">
        <v>1957.5081</v>
      </c>
      <c r="AP153" s="15">
        <v>2072.9569000000001</v>
      </c>
      <c r="AQ153" s="15">
        <v>1944.8616</v>
      </c>
      <c r="AR153" s="15">
        <v>1929.2402</v>
      </c>
      <c r="AS153" s="15">
        <v>1617.2699</v>
      </c>
      <c r="AT153" s="15">
        <v>1531.3280999999999</v>
      </c>
      <c r="AU153" s="15">
        <v>1575.0803000000001</v>
      </c>
      <c r="AV153" s="15">
        <v>1559.6147000000001</v>
      </c>
      <c r="AW153" s="15">
        <v>1870.8252</v>
      </c>
      <c r="AX153" s="15">
        <v>2000.85</v>
      </c>
      <c r="AY153" s="15">
        <v>2282.2462999999998</v>
      </c>
      <c r="AZ153" s="15">
        <v>2323.6707999999999</v>
      </c>
      <c r="BA153" s="15">
        <v>2348.846</v>
      </c>
      <c r="BB153" s="15">
        <v>2184.7698999999998</v>
      </c>
      <c r="BC153" s="15">
        <v>1950.5428999999999</v>
      </c>
      <c r="BD153" s="15">
        <v>2225.7174</v>
      </c>
      <c r="BE153" s="15">
        <v>2424.7970999999998</v>
      </c>
      <c r="BF153" s="15">
        <v>1759.9794999999999</v>
      </c>
      <c r="BG153" s="15">
        <v>1866.2538999999999</v>
      </c>
      <c r="BH153" s="15">
        <v>1839.579</v>
      </c>
      <c r="BI153" s="15">
        <v>1987.2633000000001</v>
      </c>
      <c r="BJ153" s="15">
        <v>2078.5956000000001</v>
      </c>
      <c r="BK153" s="15">
        <v>1738.0413000000001</v>
      </c>
      <c r="BL153" s="15">
        <v>1654.7895000000001</v>
      </c>
      <c r="BM153" s="15">
        <v>2101.2968999999998</v>
      </c>
      <c r="BN153" s="15">
        <v>2258.3568</v>
      </c>
      <c r="BO153" s="15">
        <v>2238.6408000000001</v>
      </c>
      <c r="BP153" s="15">
        <v>2591.9366</v>
      </c>
      <c r="BQ153" s="15">
        <v>2666.5509999999999</v>
      </c>
      <c r="BR153" s="15">
        <v>2625.1163000000001</v>
      </c>
      <c r="BS153" s="15">
        <v>2485.6954000000001</v>
      </c>
      <c r="BT153" s="15">
        <v>2354.4746</v>
      </c>
      <c r="BU153" s="15">
        <v>2696.0219999999999</v>
      </c>
      <c r="BV153" s="15">
        <v>2388.4782</v>
      </c>
      <c r="BW153" s="15">
        <v>2125.125</v>
      </c>
      <c r="BX153" s="15">
        <v>2315.8843000000002</v>
      </c>
      <c r="BY153" s="15">
        <v>2482.2619</v>
      </c>
      <c r="BZ153" s="15">
        <v>2877.5477999999998</v>
      </c>
      <c r="CA153" s="15">
        <v>2852.2633000000001</v>
      </c>
      <c r="CB153" s="15">
        <v>2858.99</v>
      </c>
      <c r="CC153" s="15">
        <v>2590.4018999999998</v>
      </c>
      <c r="CD153" s="15">
        <v>2380.9648999999999</v>
      </c>
      <c r="CE153" s="15">
        <v>2602.9288000000001</v>
      </c>
      <c r="CF153" s="15">
        <v>2597.2822999999999</v>
      </c>
      <c r="CG153" s="15">
        <v>2576.7750999999998</v>
      </c>
      <c r="CH153" s="15">
        <v>2337.5700999999999</v>
      </c>
      <c r="CI153" s="15">
        <v>2603.6279</v>
      </c>
      <c r="CJ153" s="15">
        <v>3031.4787000000001</v>
      </c>
      <c r="CK153" s="15">
        <v>2922.0417000000002</v>
      </c>
      <c r="CL153" s="15">
        <v>2637.8314</v>
      </c>
      <c r="CM153" s="15">
        <v>2399.3728999999998</v>
      </c>
      <c r="CN153" s="15">
        <v>2481.3004000000001</v>
      </c>
      <c r="CO153" s="15">
        <v>2343.8798000000002</v>
      </c>
      <c r="CP153" s="15">
        <v>2592.2248</v>
      </c>
      <c r="CQ153" s="15">
        <v>2685.2278999999999</v>
      </c>
      <c r="CR153" s="15">
        <v>3118.6097</v>
      </c>
      <c r="CS153" s="15">
        <v>3001.5974000000001</v>
      </c>
      <c r="CT153" s="15">
        <v>3282.8004000000001</v>
      </c>
      <c r="CU153" s="15">
        <v>3293.7150000000001</v>
      </c>
      <c r="CV153" s="15">
        <v>3934.7736</v>
      </c>
      <c r="CW153" s="15">
        <v>4067.6277</v>
      </c>
      <c r="CX153" s="15">
        <v>3981.9005999999999</v>
      </c>
      <c r="CY153" s="15">
        <v>3766.8265999999999</v>
      </c>
      <c r="CZ153" s="15">
        <v>3617.7476000000001</v>
      </c>
      <c r="DA153" s="15">
        <v>3343.3222000000001</v>
      </c>
      <c r="DB153" s="15">
        <v>2952.7431000000001</v>
      </c>
      <c r="DC153" s="15">
        <v>3137.8681000000001</v>
      </c>
      <c r="DD153" s="15">
        <v>3681.0994000000001</v>
      </c>
      <c r="DE153" s="15">
        <v>3501.4884000000002</v>
      </c>
      <c r="DF153" s="15">
        <v>3625.3780000000002</v>
      </c>
      <c r="DG153" s="15">
        <v>3676.2411000000002</v>
      </c>
      <c r="DH153" s="15">
        <v>4126.1626999999999</v>
      </c>
      <c r="DI153" s="15">
        <v>3931.8768</v>
      </c>
      <c r="DJ153" s="15">
        <v>4228.8658999999998</v>
      </c>
      <c r="DK153" s="15">
        <v>3968.2505000000001</v>
      </c>
      <c r="DL153" s="15">
        <v>4506.9951000000001</v>
      </c>
      <c r="DM153" s="15">
        <v>4342.8645999999999</v>
      </c>
      <c r="DN153" s="15">
        <v>4666.1781000000001</v>
      </c>
      <c r="DO153" s="15">
        <v>5209.9880000000003</v>
      </c>
      <c r="DP153" s="15">
        <v>5072.1233000000002</v>
      </c>
      <c r="DQ153" s="15">
        <v>4857.8617999999997</v>
      </c>
    </row>
    <row r="154" spans="1:121" x14ac:dyDescent="0.3">
      <c r="A154" t="s">
        <v>596</v>
      </c>
      <c r="B154" s="15">
        <v>8799.11</v>
      </c>
      <c r="C154" s="15">
        <v>8895.7909</v>
      </c>
      <c r="D154" s="15">
        <v>8168.84</v>
      </c>
      <c r="E154" s="15">
        <v>7449.7773999999999</v>
      </c>
      <c r="F154" s="15">
        <v>6474.2258000000002</v>
      </c>
      <c r="G154" s="15">
        <v>6200.4431999999997</v>
      </c>
      <c r="H154" s="15">
        <v>7259.3708999999999</v>
      </c>
      <c r="I154" s="15">
        <v>7297.2820000000002</v>
      </c>
      <c r="J154" s="15">
        <v>7314.0843000000004</v>
      </c>
      <c r="K154" s="15">
        <v>7355.1311999999998</v>
      </c>
      <c r="L154" s="15">
        <v>7874.6396999999997</v>
      </c>
      <c r="M154" s="15">
        <v>8051.8433999999997</v>
      </c>
      <c r="N154" s="15">
        <v>8299.8508999999995</v>
      </c>
      <c r="O154" s="15">
        <v>8148.3307000000004</v>
      </c>
      <c r="P154" s="15">
        <v>8155.1837999999998</v>
      </c>
      <c r="Q154" s="15">
        <v>8515.7121000000006</v>
      </c>
      <c r="R154" s="15">
        <v>9318.1144000000004</v>
      </c>
      <c r="S154" s="15">
        <v>9270.0051000000003</v>
      </c>
      <c r="T154" s="15">
        <v>9658.9562000000005</v>
      </c>
      <c r="U154" s="15">
        <v>10016.655199999999</v>
      </c>
      <c r="V154" s="15">
        <v>10320.263800000001</v>
      </c>
      <c r="W154" s="15">
        <v>10117.859200000001</v>
      </c>
      <c r="X154" s="15">
        <v>10402.7994</v>
      </c>
      <c r="Y154" s="15">
        <v>10903.208199999999</v>
      </c>
      <c r="Z154" s="15">
        <v>11713.6258</v>
      </c>
      <c r="AA154" s="15">
        <v>11520.313</v>
      </c>
      <c r="AB154" s="15">
        <v>11907.5332</v>
      </c>
      <c r="AC154" s="15">
        <v>12483.2875</v>
      </c>
      <c r="AD154" s="15">
        <v>11636.497300000001</v>
      </c>
      <c r="AE154" s="15">
        <v>10805.069799999999</v>
      </c>
      <c r="AF154" s="15">
        <v>11011.302</v>
      </c>
      <c r="AG154" s="15">
        <v>10617.2034</v>
      </c>
      <c r="AH154" s="15">
        <v>10680.3259</v>
      </c>
      <c r="AI154" s="15">
        <v>11967.1554</v>
      </c>
      <c r="AJ154" s="15">
        <v>11171.479300000001</v>
      </c>
      <c r="AK154" s="15">
        <v>11872.2183</v>
      </c>
      <c r="AL154" s="15">
        <v>11188.146699999999</v>
      </c>
      <c r="AM154" s="15">
        <v>11966.4295</v>
      </c>
      <c r="AN154" s="15">
        <v>11905.3356</v>
      </c>
      <c r="AO154" s="15">
        <v>12115.1878</v>
      </c>
      <c r="AP154" s="15">
        <v>12097.626399999999</v>
      </c>
      <c r="AQ154" s="15">
        <v>12378.1788</v>
      </c>
      <c r="AR154" s="15">
        <v>12956.989</v>
      </c>
      <c r="AS154" s="15">
        <v>13708.6561</v>
      </c>
      <c r="AT154" s="15">
        <v>13183.9974</v>
      </c>
      <c r="AU154" s="15">
        <v>11924.6554</v>
      </c>
      <c r="AV154" s="15">
        <v>12225.479600000001</v>
      </c>
      <c r="AW154" s="15">
        <v>11948.9094</v>
      </c>
      <c r="AX154" s="15">
        <v>12544.88</v>
      </c>
      <c r="AY154" s="15">
        <v>13406.2107</v>
      </c>
      <c r="AZ154" s="15">
        <v>13790.5507</v>
      </c>
      <c r="BA154" s="15">
        <v>13841.616900000001</v>
      </c>
      <c r="BB154" s="15">
        <v>14470.7947</v>
      </c>
      <c r="BC154" s="15">
        <v>14577.091</v>
      </c>
      <c r="BD154" s="15">
        <v>15188.9807</v>
      </c>
      <c r="BE154" s="15">
        <v>14055.676100000001</v>
      </c>
      <c r="BF154" s="15">
        <v>14581.8532</v>
      </c>
      <c r="BG154" s="15">
        <v>14390.6481</v>
      </c>
      <c r="BH154" s="15">
        <v>15625.061299999999</v>
      </c>
      <c r="BI154" s="15">
        <v>15481.4791</v>
      </c>
      <c r="BJ154" s="15">
        <v>16117.4498</v>
      </c>
      <c r="BK154" s="15">
        <v>15208.2048</v>
      </c>
      <c r="BL154" s="15">
        <v>13324.6947</v>
      </c>
      <c r="BM154" s="15">
        <v>14287.6932</v>
      </c>
      <c r="BN154" s="15">
        <v>15537.1873</v>
      </c>
      <c r="BO154" s="15">
        <v>15659.420400000001</v>
      </c>
      <c r="BP154" s="15">
        <v>16376.5214</v>
      </c>
      <c r="BQ154" s="15">
        <v>16083.998100000001</v>
      </c>
      <c r="BR154" s="15">
        <v>15313.14</v>
      </c>
      <c r="BS154" s="15">
        <v>13318.731400000001</v>
      </c>
      <c r="BT154" s="15">
        <v>15615.2484</v>
      </c>
      <c r="BU154" s="15">
        <v>15754.159600000001</v>
      </c>
      <c r="BV154" s="15">
        <v>15601.6297</v>
      </c>
      <c r="BW154" s="15">
        <v>15461.546899999999</v>
      </c>
      <c r="BX154" s="15">
        <v>16351.4876</v>
      </c>
      <c r="BY154" s="15">
        <v>15799.703</v>
      </c>
      <c r="BZ154" s="15">
        <v>15531.283799999999</v>
      </c>
      <c r="CA154" s="15">
        <v>17197.789199999999</v>
      </c>
      <c r="CB154" s="15">
        <v>17595.840899999999</v>
      </c>
      <c r="CC154" s="15">
        <v>18808.107599999999</v>
      </c>
      <c r="CD154" s="15">
        <v>16799.844099999998</v>
      </c>
      <c r="CE154" s="15">
        <v>16941.156299999999</v>
      </c>
      <c r="CF154" s="15">
        <v>16518.356100000001</v>
      </c>
      <c r="CG154" s="15">
        <v>16304.7621</v>
      </c>
      <c r="CH154" s="15">
        <v>16488.023799999999</v>
      </c>
      <c r="CI154" s="15">
        <v>14958.679899999999</v>
      </c>
      <c r="CJ154" s="15">
        <v>14324.0589</v>
      </c>
      <c r="CK154" s="15">
        <v>13903.3935</v>
      </c>
      <c r="CL154" s="15">
        <v>14021.840700000001</v>
      </c>
      <c r="CM154" s="15">
        <v>13171.0121</v>
      </c>
      <c r="CN154" s="15">
        <v>14117.595799999999</v>
      </c>
      <c r="CO154" s="15">
        <v>11162.4401</v>
      </c>
      <c r="CP154" s="15">
        <v>9851.1165000000001</v>
      </c>
      <c r="CQ154" s="15">
        <v>10649.4951</v>
      </c>
      <c r="CR154" s="15">
        <v>10674.2917</v>
      </c>
      <c r="CS154" s="15">
        <v>10841.837600000001</v>
      </c>
      <c r="CT154" s="15">
        <v>12060.5985</v>
      </c>
      <c r="CU154" s="15">
        <v>12703.652700000001</v>
      </c>
      <c r="CV154" s="15">
        <v>14099.2685</v>
      </c>
      <c r="CW154" s="15">
        <v>13878.2868</v>
      </c>
      <c r="CX154" s="15">
        <v>15280.994699999999</v>
      </c>
      <c r="CY154" s="15">
        <v>14923.7039</v>
      </c>
      <c r="CZ154" s="15">
        <v>15343.9216</v>
      </c>
      <c r="DA154" s="15">
        <v>14766.1387</v>
      </c>
      <c r="DB154" s="15">
        <v>12929.4354</v>
      </c>
      <c r="DC154" s="15">
        <v>12557.8531</v>
      </c>
      <c r="DD154" s="15">
        <v>14724.9643</v>
      </c>
      <c r="DE154" s="15">
        <v>15123.418900000001</v>
      </c>
      <c r="DF154" s="15">
        <v>15938.838400000001</v>
      </c>
      <c r="DG154" s="15">
        <v>14198.7058</v>
      </c>
      <c r="DH154" s="15">
        <v>14325.582899999999</v>
      </c>
      <c r="DI154" s="15">
        <v>13264.1836</v>
      </c>
      <c r="DJ154" s="15">
        <v>10882.0334</v>
      </c>
      <c r="DK154" s="15">
        <v>11087.5301</v>
      </c>
      <c r="DL154" s="15">
        <v>11654.461499999999</v>
      </c>
      <c r="DM154" s="15">
        <v>11499.9848</v>
      </c>
      <c r="DN154" s="15">
        <v>12021.794599999999</v>
      </c>
      <c r="DO154" s="15">
        <v>11089.198399999999</v>
      </c>
      <c r="DP154" s="15">
        <v>11337.349200000001</v>
      </c>
      <c r="DQ154" s="15">
        <v>10758.6427</v>
      </c>
    </row>
    <row r="155" spans="1:121" x14ac:dyDescent="0.3">
      <c r="A155" t="s">
        <v>597</v>
      </c>
      <c r="B155" s="15">
        <v>2256.4499999999998</v>
      </c>
      <c r="C155" s="15">
        <v>1828.8190999999999</v>
      </c>
      <c r="D155" s="15">
        <v>1686.2743</v>
      </c>
      <c r="E155" s="15">
        <v>1745.4151999999999</v>
      </c>
      <c r="F155" s="15">
        <v>1786.3588999999999</v>
      </c>
      <c r="G155" s="15">
        <v>1628.6497999999999</v>
      </c>
      <c r="H155" s="15">
        <v>1235.8934999999999</v>
      </c>
      <c r="I155" s="15">
        <v>1384.5039999999999</v>
      </c>
      <c r="J155" s="15">
        <v>1286.1488999999999</v>
      </c>
      <c r="K155" s="15">
        <v>1504.5515</v>
      </c>
      <c r="L155" s="15">
        <v>1409.0003999999999</v>
      </c>
      <c r="M155" s="15">
        <v>1366.5332000000001</v>
      </c>
      <c r="N155" s="15">
        <v>1412.5187000000001</v>
      </c>
      <c r="O155" s="15">
        <v>1974.2687000000001</v>
      </c>
      <c r="P155" s="15">
        <v>2146.0102999999999</v>
      </c>
      <c r="Q155" s="15">
        <v>2989.9991</v>
      </c>
      <c r="R155" s="15">
        <v>2816.7098999999998</v>
      </c>
      <c r="S155" s="15">
        <v>3235.3721</v>
      </c>
      <c r="T155" s="15">
        <v>3875.2413999999999</v>
      </c>
      <c r="U155" s="15">
        <v>3480.5828999999999</v>
      </c>
      <c r="V155" s="15">
        <v>3515.5866000000001</v>
      </c>
      <c r="W155" s="15">
        <v>3260.9926999999998</v>
      </c>
      <c r="X155" s="15">
        <v>3445.2037999999998</v>
      </c>
      <c r="Y155" s="15">
        <v>3082.8712</v>
      </c>
      <c r="Z155" s="15">
        <v>3863.2069000000001</v>
      </c>
      <c r="AA155" s="15">
        <v>3616.4247</v>
      </c>
      <c r="AB155" s="15">
        <v>3563.3991000000001</v>
      </c>
      <c r="AC155" s="15">
        <v>3504.6113999999998</v>
      </c>
      <c r="AD155" s="15">
        <v>3607.3579</v>
      </c>
      <c r="AE155" s="15">
        <v>3340.3033999999998</v>
      </c>
      <c r="AF155" s="15">
        <v>3216.5443</v>
      </c>
      <c r="AG155" s="15">
        <v>3565.7691</v>
      </c>
      <c r="AH155" s="15">
        <v>3254.9956000000002</v>
      </c>
      <c r="AI155" s="15">
        <v>3228.9557</v>
      </c>
      <c r="AJ155" s="15">
        <v>3005.3182999999999</v>
      </c>
      <c r="AK155" s="15">
        <v>2999.1913</v>
      </c>
      <c r="AL155" s="15">
        <v>3096.7201</v>
      </c>
      <c r="AM155" s="15">
        <v>2977.1437999999998</v>
      </c>
      <c r="AN155" s="15">
        <v>3184.1028000000001</v>
      </c>
      <c r="AO155" s="15">
        <v>3173.6691000000001</v>
      </c>
      <c r="AP155" s="15">
        <v>3514.1768000000002</v>
      </c>
      <c r="AQ155" s="15">
        <v>3605.9256999999998</v>
      </c>
      <c r="AR155" s="15">
        <v>3279.8490000000002</v>
      </c>
      <c r="AS155" s="15">
        <v>3125.5412999999999</v>
      </c>
      <c r="AT155" s="15">
        <v>2919.1678000000002</v>
      </c>
      <c r="AU155" s="15">
        <v>2972.8290000000002</v>
      </c>
      <c r="AV155" s="15">
        <v>2620.2172</v>
      </c>
      <c r="AW155" s="15">
        <v>3055.6424000000002</v>
      </c>
      <c r="AX155" s="15">
        <v>3007.5877999999998</v>
      </c>
      <c r="AY155" s="15">
        <v>3681.9353000000001</v>
      </c>
      <c r="AZ155" s="15">
        <v>3698.6904</v>
      </c>
      <c r="BA155" s="15">
        <v>3573.0270999999998</v>
      </c>
      <c r="BB155" s="15">
        <v>3072.4681999999998</v>
      </c>
      <c r="BC155" s="15">
        <v>3546.5275999999999</v>
      </c>
      <c r="BD155" s="15">
        <v>4210.5851000000002</v>
      </c>
      <c r="BE155" s="15">
        <v>5140.6845000000003</v>
      </c>
      <c r="BF155" s="15">
        <v>4346.7483000000002</v>
      </c>
      <c r="BG155" s="15">
        <v>4688.9724999999999</v>
      </c>
      <c r="BH155" s="15">
        <v>5353.4357</v>
      </c>
      <c r="BI155" s="15">
        <v>6447.5991000000004</v>
      </c>
      <c r="BJ155" s="15">
        <v>6383.1976999999997</v>
      </c>
      <c r="BK155" s="15">
        <v>5575.3307999999997</v>
      </c>
      <c r="BL155" s="15">
        <v>4250.7938999999997</v>
      </c>
      <c r="BM155" s="15">
        <v>6216.0627000000004</v>
      </c>
      <c r="BN155" s="15">
        <v>8502.9856999999993</v>
      </c>
      <c r="BO155" s="15">
        <v>8658.3873000000003</v>
      </c>
      <c r="BP155" s="15">
        <v>10510.606</v>
      </c>
      <c r="BQ155" s="15">
        <v>9896.3318999999992</v>
      </c>
      <c r="BR155" s="15">
        <v>8997.1774999999998</v>
      </c>
      <c r="BS155" s="15">
        <v>8898.7703999999994</v>
      </c>
      <c r="BT155" s="15">
        <v>8032.8531999999996</v>
      </c>
      <c r="BU155" s="15">
        <v>9226.6558999999997</v>
      </c>
      <c r="BV155" s="15">
        <v>8694.9146000000001</v>
      </c>
      <c r="BW155" s="15">
        <v>8841.4974999999995</v>
      </c>
      <c r="BX155" s="15">
        <v>7926.8599000000004</v>
      </c>
      <c r="BY155" s="15">
        <v>8217.0208000000002</v>
      </c>
      <c r="BZ155" s="15">
        <v>8566.8431</v>
      </c>
      <c r="CA155" s="15">
        <v>7443.9431999999997</v>
      </c>
      <c r="CB155" s="15">
        <v>7366.7875000000004</v>
      </c>
      <c r="CC155" s="15">
        <v>6889.4079000000002</v>
      </c>
      <c r="CD155" s="15">
        <v>6201.7289000000001</v>
      </c>
      <c r="CE155" s="15">
        <v>6660.1814999999997</v>
      </c>
      <c r="CF155" s="15">
        <v>6862.5127000000002</v>
      </c>
      <c r="CG155" s="15">
        <v>6637.8450000000003</v>
      </c>
      <c r="CH155" s="15">
        <v>5789.6864999999998</v>
      </c>
      <c r="CI155" s="15">
        <v>6309.5165999999999</v>
      </c>
      <c r="CJ155" s="15">
        <v>7180.8107</v>
      </c>
      <c r="CK155" s="15">
        <v>6703.9299000000001</v>
      </c>
      <c r="CL155" s="15">
        <v>5856.4220999999998</v>
      </c>
      <c r="CM155" s="15">
        <v>5324.2016000000003</v>
      </c>
      <c r="CN155" s="15">
        <v>5486.3065999999999</v>
      </c>
      <c r="CO155" s="15">
        <v>4113.6773000000003</v>
      </c>
      <c r="CP155" s="15">
        <v>4623.1502</v>
      </c>
      <c r="CQ155" s="15">
        <v>4579.2060000000001</v>
      </c>
      <c r="CR155" s="15">
        <v>4650.7889999999998</v>
      </c>
      <c r="CS155" s="15">
        <v>4652.8944000000001</v>
      </c>
      <c r="CT155" s="15">
        <v>5100.5829999999996</v>
      </c>
      <c r="CU155" s="15">
        <v>4255.7528000000002</v>
      </c>
      <c r="CV155" s="15">
        <v>5176.4281000000001</v>
      </c>
      <c r="CW155" s="15">
        <v>8790.2713999999996</v>
      </c>
      <c r="CX155" s="15">
        <v>7540.2452999999996</v>
      </c>
      <c r="CY155" s="15">
        <v>7033.6749</v>
      </c>
      <c r="CZ155" s="15">
        <v>8134.2809999999999</v>
      </c>
      <c r="DA155" s="15">
        <v>8141.5698000000002</v>
      </c>
      <c r="DB155" s="15">
        <v>7164.8729999999996</v>
      </c>
      <c r="DC155" s="15">
        <v>7383.5364</v>
      </c>
      <c r="DD155" s="15">
        <v>7758.9087</v>
      </c>
      <c r="DE155" s="15">
        <v>7882.8180000000002</v>
      </c>
      <c r="DF155" s="15">
        <v>6636.7619999999997</v>
      </c>
      <c r="DG155" s="15">
        <v>6140.8711999999996</v>
      </c>
      <c r="DH155" s="15">
        <v>7446.3532999999998</v>
      </c>
      <c r="DI155" s="15">
        <v>9222.7651999999998</v>
      </c>
      <c r="DJ155" s="15">
        <v>10892.0378</v>
      </c>
      <c r="DK155" s="15">
        <v>9868.9559000000008</v>
      </c>
      <c r="DL155" s="15">
        <v>11538.8068</v>
      </c>
      <c r="DM155" s="15">
        <v>9880.8822</v>
      </c>
      <c r="DN155" s="15">
        <v>10251.143</v>
      </c>
      <c r="DO155" s="15">
        <v>11819.306500000001</v>
      </c>
      <c r="DP155" s="15">
        <v>11274.9401</v>
      </c>
      <c r="DQ155" s="15">
        <v>10556.299000000001</v>
      </c>
    </row>
    <row r="156" spans="1:121" x14ac:dyDescent="0.3">
      <c r="A156" t="s">
        <v>598</v>
      </c>
      <c r="B156" s="15">
        <v>546.88</v>
      </c>
      <c r="C156" s="15">
        <v>592.6028</v>
      </c>
      <c r="D156" s="15">
        <v>664.83249999999998</v>
      </c>
      <c r="E156" s="15">
        <v>743.10910000000001</v>
      </c>
      <c r="F156" s="15">
        <v>756.98059999999998</v>
      </c>
      <c r="G156" s="15">
        <v>812.19079999999997</v>
      </c>
      <c r="H156" s="15">
        <v>852.92690000000005</v>
      </c>
      <c r="I156" s="15">
        <v>791.69849999999997</v>
      </c>
      <c r="J156" s="15">
        <v>793.95690000000002</v>
      </c>
      <c r="K156" s="15">
        <v>870.84460000000001</v>
      </c>
      <c r="L156" s="15">
        <v>960.7921</v>
      </c>
      <c r="M156" s="15">
        <v>967.63319999999999</v>
      </c>
      <c r="N156" s="15">
        <v>1145.2052000000001</v>
      </c>
      <c r="O156" s="15">
        <v>1277.5882999999999</v>
      </c>
      <c r="P156" s="15">
        <v>1494.9235000000001</v>
      </c>
      <c r="Q156" s="15">
        <v>1565.8492000000001</v>
      </c>
      <c r="R156" s="15">
        <v>1525.9377999999999</v>
      </c>
      <c r="S156" s="15">
        <v>1576.0526</v>
      </c>
      <c r="T156" s="15">
        <v>1633.9522999999999</v>
      </c>
      <c r="U156" s="15">
        <v>1834.5169000000001</v>
      </c>
      <c r="V156" s="15">
        <v>1822.1333999999999</v>
      </c>
      <c r="W156" s="15">
        <v>1933.9709</v>
      </c>
      <c r="X156" s="15">
        <v>2103.2046</v>
      </c>
      <c r="Y156" s="15">
        <v>2058.6352999999999</v>
      </c>
      <c r="Z156" s="15">
        <v>2081.625</v>
      </c>
      <c r="AA156" s="15">
        <v>2106.9996999999998</v>
      </c>
      <c r="AB156" s="15">
        <v>2542.5994000000001</v>
      </c>
      <c r="AC156" s="15">
        <v>2551.2588000000001</v>
      </c>
      <c r="AD156" s="15">
        <v>2756.9958999999999</v>
      </c>
      <c r="AE156" s="15">
        <v>2778.1966000000002</v>
      </c>
      <c r="AF156" s="15">
        <v>2688.3881999999999</v>
      </c>
      <c r="AG156" s="15">
        <v>2944.665</v>
      </c>
      <c r="AH156" s="15">
        <v>2978.2543000000001</v>
      </c>
      <c r="AI156" s="15">
        <v>3125.0740000000001</v>
      </c>
      <c r="AJ156" s="15">
        <v>3188.5333999999998</v>
      </c>
      <c r="AK156" s="15">
        <v>3104.4319999999998</v>
      </c>
      <c r="AL156" s="15">
        <v>3311.8827000000001</v>
      </c>
      <c r="AM156" s="15">
        <v>3206.0263</v>
      </c>
      <c r="AN156" s="15">
        <v>3667.8326999999999</v>
      </c>
      <c r="AO156" s="15">
        <v>3752.0610000000001</v>
      </c>
      <c r="AP156" s="15">
        <v>3815.1523999999999</v>
      </c>
      <c r="AQ156" s="15">
        <v>3724.4094</v>
      </c>
      <c r="AR156" s="15">
        <v>3403.1100999999999</v>
      </c>
      <c r="AS156" s="15">
        <v>3261.6336000000001</v>
      </c>
      <c r="AT156" s="15">
        <v>3181.7069999999999</v>
      </c>
      <c r="AU156" s="15">
        <v>2989.2446</v>
      </c>
      <c r="AV156" s="15">
        <v>2620.5272</v>
      </c>
      <c r="AW156" s="15">
        <v>2527.6725000000001</v>
      </c>
      <c r="AX156" s="15">
        <v>2613.7741000000001</v>
      </c>
      <c r="AY156" s="15">
        <v>2497.6214</v>
      </c>
      <c r="AZ156" s="15">
        <v>2599.9303</v>
      </c>
      <c r="BA156" s="15">
        <v>2719.1219000000001</v>
      </c>
      <c r="BB156" s="15">
        <v>3118.6496999999999</v>
      </c>
      <c r="BC156" s="15">
        <v>3349.6448</v>
      </c>
      <c r="BD156" s="15">
        <v>3594.3847999999998</v>
      </c>
      <c r="BE156" s="15">
        <v>3668.4803999999999</v>
      </c>
      <c r="BF156" s="15">
        <v>3485.1125000000002</v>
      </c>
      <c r="BG156" s="15">
        <v>3254.0536000000002</v>
      </c>
      <c r="BH156" s="15">
        <v>3283.2647999999999</v>
      </c>
      <c r="BI156" s="15">
        <v>3406.4762000000001</v>
      </c>
      <c r="BJ156" s="15">
        <v>3659.5635000000002</v>
      </c>
      <c r="BK156" s="15">
        <v>3534.8868000000002</v>
      </c>
      <c r="BL156" s="15">
        <v>2718.8548000000001</v>
      </c>
      <c r="BM156" s="15">
        <v>3152.2192</v>
      </c>
      <c r="BN156" s="15">
        <v>3274.6428000000001</v>
      </c>
      <c r="BO156" s="15">
        <v>3252.1107999999999</v>
      </c>
      <c r="BP156" s="15">
        <v>3709.5257999999999</v>
      </c>
      <c r="BQ156" s="15">
        <v>3818.5587999999998</v>
      </c>
      <c r="BR156" s="15">
        <v>3991.1068</v>
      </c>
      <c r="BS156" s="15">
        <v>3859.0702999999999</v>
      </c>
      <c r="BT156" s="15">
        <v>4039.3715000000002</v>
      </c>
      <c r="BU156" s="15">
        <v>4391.2606999999998</v>
      </c>
      <c r="BV156" s="15">
        <v>4556.0474000000004</v>
      </c>
      <c r="BW156" s="15">
        <v>4490.6558000000005</v>
      </c>
      <c r="BX156" s="15">
        <v>5219.9895999999999</v>
      </c>
      <c r="BY156" s="15">
        <v>5212.5785999999998</v>
      </c>
      <c r="BZ156" s="15">
        <v>5311.1018999999997</v>
      </c>
      <c r="CA156" s="15">
        <v>5489.8388000000004</v>
      </c>
      <c r="CB156" s="15">
        <v>5561.7695000000003</v>
      </c>
      <c r="CC156" s="15">
        <v>5868.6737999999996</v>
      </c>
      <c r="CD156" s="15">
        <v>5647.2143999999998</v>
      </c>
      <c r="CE156" s="15">
        <v>5830.7466999999997</v>
      </c>
      <c r="CF156" s="15">
        <v>5418.7799000000005</v>
      </c>
      <c r="CG156" s="15">
        <v>5566.2350999999999</v>
      </c>
      <c r="CH156" s="15">
        <v>5374.8335999999999</v>
      </c>
      <c r="CI156" s="15">
        <v>5237.7524999999996</v>
      </c>
      <c r="CJ156" s="15">
        <v>4899.5294999999996</v>
      </c>
      <c r="CK156" s="15">
        <v>4698.3876</v>
      </c>
      <c r="CL156" s="15">
        <v>4568.0262000000002</v>
      </c>
      <c r="CM156" s="15">
        <v>4179.1817000000001</v>
      </c>
      <c r="CN156" s="15">
        <v>4609.2401</v>
      </c>
      <c r="CO156" s="15">
        <v>4373.3950999999997</v>
      </c>
      <c r="CP156" s="15">
        <v>3809.1873000000001</v>
      </c>
      <c r="CQ156" s="15">
        <v>3601.6986000000002</v>
      </c>
      <c r="CR156" s="15">
        <v>3801.5689000000002</v>
      </c>
      <c r="CS156" s="15">
        <v>3679.2310000000002</v>
      </c>
      <c r="CT156" s="15">
        <v>4153.9458999999997</v>
      </c>
      <c r="CU156" s="15">
        <v>4471.8640999999998</v>
      </c>
      <c r="CV156" s="15">
        <v>4462.4919</v>
      </c>
      <c r="CW156" s="15">
        <v>4539.2543999999998</v>
      </c>
      <c r="CX156" s="15">
        <v>4462.9381999999996</v>
      </c>
      <c r="CY156" s="15">
        <v>4665.1093000000001</v>
      </c>
      <c r="CZ156" s="15">
        <v>4789.1790000000001</v>
      </c>
      <c r="DA156" s="15">
        <v>4636.1001999999999</v>
      </c>
      <c r="DB156" s="15">
        <v>4244.2542000000003</v>
      </c>
      <c r="DC156" s="15">
        <v>3984.5111999999999</v>
      </c>
      <c r="DD156" s="15">
        <v>3942.1133</v>
      </c>
      <c r="DE156" s="15">
        <v>4196.5007999999998</v>
      </c>
      <c r="DF156" s="15">
        <v>4105.4569000000001</v>
      </c>
      <c r="DG156" s="15">
        <v>4004.5944</v>
      </c>
      <c r="DH156" s="15">
        <v>3949.7003</v>
      </c>
      <c r="DI156" s="15">
        <v>4025.5702999999999</v>
      </c>
      <c r="DJ156" s="15">
        <v>3989.8667999999998</v>
      </c>
      <c r="DK156" s="15">
        <v>4205.4267</v>
      </c>
      <c r="DL156" s="15">
        <v>4167.4916999999996</v>
      </c>
      <c r="DM156" s="15">
        <v>3902.8395</v>
      </c>
      <c r="DN156" s="15">
        <v>4274.1558999999997</v>
      </c>
      <c r="DO156" s="15">
        <v>3880.0785000000001</v>
      </c>
      <c r="DP156" s="15">
        <v>3506.5304999999998</v>
      </c>
      <c r="DQ156" s="15">
        <v>3543.1505999999999</v>
      </c>
    </row>
    <row r="157" spans="1:121" hidden="1" x14ac:dyDescent="0.3">
      <c r="A157" t="s">
        <v>599</v>
      </c>
      <c r="B157" s="15">
        <v>1871.1</v>
      </c>
      <c r="C157" s="15">
        <v>1889.2956999999999</v>
      </c>
      <c r="D157" s="15">
        <v>2421.0974000000001</v>
      </c>
      <c r="E157" s="15">
        <v>2046.7370000000001</v>
      </c>
      <c r="F157" s="15">
        <v>2034.6822</v>
      </c>
      <c r="G157" s="15">
        <v>2348.9486000000002</v>
      </c>
      <c r="H157" s="15">
        <v>2524.6298000000002</v>
      </c>
      <c r="I157" s="15">
        <v>2162.0911000000001</v>
      </c>
      <c r="J157" s="15">
        <v>2159.9243000000001</v>
      </c>
      <c r="K157" s="15">
        <v>2346.4632000000001</v>
      </c>
      <c r="L157" s="15">
        <v>2206.9665</v>
      </c>
      <c r="M157" s="15">
        <v>2308.7184999999999</v>
      </c>
      <c r="N157" s="15">
        <v>2178.1988000000001</v>
      </c>
      <c r="O157" s="15">
        <v>2252.4490999999998</v>
      </c>
      <c r="P157" s="15">
        <v>2366.7293</v>
      </c>
      <c r="Q157" s="15">
        <v>2451.3813</v>
      </c>
      <c r="R157" s="15">
        <v>2590.3995</v>
      </c>
      <c r="S157" s="15">
        <v>2778.9077000000002</v>
      </c>
      <c r="T157" s="15">
        <v>2772.0522000000001</v>
      </c>
      <c r="U157" s="15">
        <v>2824.1538</v>
      </c>
      <c r="V157" s="15">
        <v>3035.6637000000001</v>
      </c>
      <c r="W157" s="15">
        <v>2671.5544</v>
      </c>
      <c r="X157" s="15">
        <v>2576.9531000000002</v>
      </c>
      <c r="Y157" s="15">
        <v>2194.8139999999999</v>
      </c>
      <c r="Z157" s="15">
        <v>2170.9061999999999</v>
      </c>
      <c r="AA157" s="15">
        <v>2179.6460999999999</v>
      </c>
      <c r="AB157" s="15">
        <v>1790.1728000000001</v>
      </c>
      <c r="AC157" s="15">
        <v>1743.0065999999999</v>
      </c>
      <c r="AD157" s="15">
        <v>1775.1654000000001</v>
      </c>
      <c r="AE157" s="15">
        <v>1903.0859</v>
      </c>
      <c r="AF157" s="15">
        <v>2056.7334999999998</v>
      </c>
      <c r="AG157" s="15">
        <v>2228.2471</v>
      </c>
      <c r="AH157" s="15">
        <v>2136.7732000000001</v>
      </c>
      <c r="AI157" s="15">
        <v>2262.5497999999998</v>
      </c>
      <c r="AJ157" s="15">
        <v>2208.2372</v>
      </c>
      <c r="AK157" s="15">
        <v>1920.9567</v>
      </c>
      <c r="AL157" s="15">
        <v>1882.4241</v>
      </c>
      <c r="AM157" s="15">
        <v>1952.5409999999999</v>
      </c>
      <c r="AN157" s="15">
        <v>1744.3367000000001</v>
      </c>
      <c r="AO157" s="15">
        <v>1858.1983</v>
      </c>
      <c r="AP157" s="15">
        <v>1830.8824</v>
      </c>
      <c r="AQ157" s="15">
        <v>1956.0296000000001</v>
      </c>
      <c r="AR157" s="15">
        <v>1797.0907</v>
      </c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</row>
    <row r="158" spans="1:121" x14ac:dyDescent="0.3">
      <c r="A158" t="s">
        <v>600</v>
      </c>
      <c r="B158" s="15">
        <v>4938.8999999999996</v>
      </c>
      <c r="C158" s="15">
        <v>5378.9359999999997</v>
      </c>
      <c r="D158" s="15">
        <v>5227.1666999999998</v>
      </c>
      <c r="E158" s="15">
        <v>5574.6664000000001</v>
      </c>
      <c r="F158" s="15">
        <v>5358.4831999999997</v>
      </c>
      <c r="G158" s="15">
        <v>4852.9958999999999</v>
      </c>
      <c r="H158" s="15">
        <v>4498.5190000000002</v>
      </c>
      <c r="I158" s="15">
        <v>4956.3188</v>
      </c>
      <c r="J158" s="15">
        <v>4411.0919000000004</v>
      </c>
      <c r="K158" s="15">
        <v>4291.8732</v>
      </c>
      <c r="L158" s="15">
        <v>4315.7169999999996</v>
      </c>
      <c r="M158" s="15">
        <v>3953.2921000000001</v>
      </c>
      <c r="N158" s="15">
        <v>4793.9029</v>
      </c>
      <c r="O158" s="15">
        <v>4429.5472</v>
      </c>
      <c r="P158" s="15">
        <v>4600.4305000000004</v>
      </c>
      <c r="Q158" s="15">
        <v>5100.4574000000002</v>
      </c>
      <c r="R158" s="15">
        <v>5659.9795999999997</v>
      </c>
      <c r="S158" s="15">
        <v>5709.3685999999998</v>
      </c>
      <c r="T158" s="15">
        <v>6107.7731999999996</v>
      </c>
      <c r="U158" s="15">
        <v>6204.9049000000005</v>
      </c>
      <c r="V158" s="15">
        <v>6061.6768000000002</v>
      </c>
      <c r="W158" s="15">
        <v>5673.1558000000005</v>
      </c>
      <c r="X158" s="15">
        <v>5442.6734999999999</v>
      </c>
      <c r="Y158" s="15">
        <v>5467.3680000000004</v>
      </c>
      <c r="Z158" s="15">
        <v>4666.4822999999997</v>
      </c>
      <c r="AA158" s="15">
        <v>4478.6365999999998</v>
      </c>
      <c r="AB158" s="15">
        <v>4509.3086999999996</v>
      </c>
      <c r="AC158" s="15">
        <v>4105.3670000000002</v>
      </c>
      <c r="AD158" s="15">
        <v>4037.7685999999999</v>
      </c>
      <c r="AE158" s="15">
        <v>3877.8406</v>
      </c>
      <c r="AF158" s="15">
        <v>3653.6116999999999</v>
      </c>
      <c r="AG158" s="15">
        <v>3533.2536</v>
      </c>
      <c r="AH158" s="15">
        <v>3363.4331999999999</v>
      </c>
      <c r="AI158" s="15">
        <v>2901.7855</v>
      </c>
      <c r="AJ158" s="15">
        <v>2524.2235999999998</v>
      </c>
      <c r="AK158" s="15">
        <v>2478.0589</v>
      </c>
      <c r="AL158" s="15">
        <v>1849.8882000000001</v>
      </c>
      <c r="AM158" s="15">
        <v>1680.0678</v>
      </c>
      <c r="AN158" s="15">
        <v>1780.6411000000001</v>
      </c>
      <c r="AO158" s="15">
        <v>2001.5725</v>
      </c>
      <c r="AP158" s="15">
        <v>1746.0174999999999</v>
      </c>
      <c r="AQ158" s="15">
        <v>1676.7704000000001</v>
      </c>
      <c r="AR158" s="15">
        <v>1767.4512</v>
      </c>
      <c r="AS158" s="15">
        <v>1783.9386</v>
      </c>
      <c r="AT158" s="15">
        <v>1835.0496000000001</v>
      </c>
      <c r="AU158" s="15">
        <v>1770.7485999999999</v>
      </c>
      <c r="AV158" s="15">
        <v>1671.8241</v>
      </c>
      <c r="AW158" s="15">
        <v>1167.3091999999999</v>
      </c>
      <c r="AX158" s="15">
        <v>1114.5494000000001</v>
      </c>
      <c r="AY158" s="15">
        <v>1251.395</v>
      </c>
      <c r="AZ158" s="15">
        <v>1152.4704999999999</v>
      </c>
      <c r="BA158" s="15">
        <v>997.48879999999997</v>
      </c>
      <c r="BB158" s="15">
        <v>776.55740000000003</v>
      </c>
      <c r="BC158" s="15">
        <v>646.30679999999995</v>
      </c>
      <c r="BD158" s="15">
        <v>659.49670000000003</v>
      </c>
      <c r="BE158" s="15">
        <v>527.59739999999999</v>
      </c>
      <c r="BF158" s="15">
        <v>550.67970000000003</v>
      </c>
      <c r="BG158" s="15">
        <v>433.6191</v>
      </c>
      <c r="BH158" s="15">
        <v>458.35019999999997</v>
      </c>
      <c r="BI158" s="15">
        <v>626.52189999999996</v>
      </c>
      <c r="BJ158" s="15">
        <v>476.4864</v>
      </c>
      <c r="BK158" s="15">
        <v>362.72320000000002</v>
      </c>
      <c r="BL158" s="15">
        <v>245.66249999999999</v>
      </c>
      <c r="BM158" s="15">
        <v>463.29640000000001</v>
      </c>
      <c r="BN158" s="15">
        <v>405.59050000000002</v>
      </c>
      <c r="BO158" s="15">
        <v>295.12479999999999</v>
      </c>
      <c r="BP158" s="15">
        <v>328.09960000000001</v>
      </c>
      <c r="BQ158" s="15">
        <v>469.89139999999998</v>
      </c>
      <c r="BR158" s="15">
        <v>410.68029999999999</v>
      </c>
      <c r="BS158" s="15">
        <v>475.00369999999998</v>
      </c>
      <c r="BT158" s="15">
        <v>470.0557</v>
      </c>
      <c r="BU158" s="15">
        <v>481.601</v>
      </c>
      <c r="BV158" s="15">
        <v>582.20939999999996</v>
      </c>
      <c r="BW158" s="15">
        <v>983.81259999999997</v>
      </c>
      <c r="BX158" s="15">
        <v>879.81899999999996</v>
      </c>
      <c r="BY158" s="15">
        <v>884.77110000000005</v>
      </c>
      <c r="BZ158" s="15">
        <v>949.1481</v>
      </c>
      <c r="CA158" s="15">
        <v>1379.3018999999999</v>
      </c>
      <c r="CB158" s="15">
        <v>1198.6038000000001</v>
      </c>
      <c r="CC158" s="15">
        <v>1112.0268000000001</v>
      </c>
      <c r="CD158" s="15">
        <v>1639.8333</v>
      </c>
      <c r="CE158" s="15">
        <v>1623.2021999999999</v>
      </c>
      <c r="CF158" s="15">
        <v>1732.9679000000001</v>
      </c>
      <c r="CG158" s="15">
        <v>1582.2008000000001</v>
      </c>
      <c r="CH158" s="15">
        <v>1674.7861</v>
      </c>
      <c r="CI158" s="15">
        <v>1845.9736</v>
      </c>
      <c r="CJ158" s="15">
        <v>2146.1015000000002</v>
      </c>
      <c r="CK158" s="15">
        <v>2215.4942999999998</v>
      </c>
      <c r="CL158" s="15">
        <v>2620.0039999999999</v>
      </c>
      <c r="CM158" s="15">
        <v>2047.3581999999999</v>
      </c>
      <c r="CN158" s="15">
        <v>2453.5913999999998</v>
      </c>
      <c r="CO158" s="15">
        <v>2089.7606999999998</v>
      </c>
      <c r="CP158" s="15">
        <v>1879.9315999999999</v>
      </c>
      <c r="CQ158" s="15">
        <v>2188.2746000000002</v>
      </c>
      <c r="CR158" s="15">
        <v>2580.5124999999998</v>
      </c>
      <c r="CS158" s="15">
        <v>2394.9708999999998</v>
      </c>
      <c r="CT158" s="15">
        <v>2104.194</v>
      </c>
      <c r="CU158" s="15">
        <v>2072.6412999999998</v>
      </c>
      <c r="CV158" s="15">
        <v>2116.62</v>
      </c>
      <c r="CW158" s="15">
        <v>2156.9434000000001</v>
      </c>
      <c r="CX158" s="15">
        <v>1913.9813999999999</v>
      </c>
      <c r="CY158" s="15">
        <v>1915.7873999999999</v>
      </c>
      <c r="CZ158" s="15">
        <v>1992.1252999999999</v>
      </c>
      <c r="DA158" s="15">
        <v>2200.7125000000001</v>
      </c>
      <c r="DB158" s="15">
        <v>2400.8771999999999</v>
      </c>
      <c r="DC158" s="15">
        <v>2816.6550000000002</v>
      </c>
      <c r="DD158" s="15">
        <v>2416.6080000000002</v>
      </c>
      <c r="DE158" s="15">
        <v>2325.8162000000002</v>
      </c>
      <c r="DF158" s="15">
        <v>2512.0162999999998</v>
      </c>
      <c r="DG158" s="15">
        <v>2738.3465999999999</v>
      </c>
      <c r="DH158" s="15">
        <v>2901.7219</v>
      </c>
      <c r="DI158" s="15">
        <v>2994.0355</v>
      </c>
      <c r="DJ158" s="15">
        <v>2974.5810999999999</v>
      </c>
      <c r="DK158" s="15">
        <v>2844.1552000000001</v>
      </c>
      <c r="DL158" s="15">
        <v>2885.8681000000001</v>
      </c>
      <c r="DM158" s="15">
        <v>2850.6401000000001</v>
      </c>
      <c r="DN158" s="15">
        <v>3018.2260000000001</v>
      </c>
      <c r="DO158" s="15">
        <v>2984.5196999999998</v>
      </c>
      <c r="DP158" s="15">
        <v>3270.404</v>
      </c>
      <c r="DQ158" s="15">
        <v>3388.3627000000001</v>
      </c>
    </row>
    <row r="159" spans="1:121" hidden="1" x14ac:dyDescent="0.3">
      <c r="A159" t="s">
        <v>601</v>
      </c>
      <c r="B159" s="15">
        <v>1392.23</v>
      </c>
      <c r="C159" s="15">
        <v>1405.0048999999999</v>
      </c>
      <c r="D159" s="15">
        <v>1521.9249</v>
      </c>
      <c r="E159" s="15">
        <v>1357.8439000000001</v>
      </c>
      <c r="F159" s="15">
        <v>1383.3894</v>
      </c>
      <c r="G159" s="15">
        <v>1201.6231</v>
      </c>
      <c r="H159" s="15">
        <v>1301.8402000000001</v>
      </c>
      <c r="I159" s="15">
        <v>1310.6829</v>
      </c>
      <c r="J159" s="15">
        <v>1256.6442</v>
      </c>
      <c r="K159" s="15">
        <v>1378.4767999999999</v>
      </c>
      <c r="L159" s="15">
        <v>1472.7988</v>
      </c>
      <c r="M159" s="15">
        <v>1438.4105999999999</v>
      </c>
      <c r="N159" s="15">
        <v>1500.3094000000001</v>
      </c>
      <c r="O159" s="15">
        <v>1497.3619000000001</v>
      </c>
      <c r="P159" s="15">
        <v>1327.3857</v>
      </c>
      <c r="Q159" s="15">
        <v>1312.6478999999999</v>
      </c>
      <c r="R159" s="15">
        <v>1236.9938</v>
      </c>
      <c r="S159" s="15">
        <v>1323.4557</v>
      </c>
      <c r="T159" s="15">
        <v>1310.6829</v>
      </c>
      <c r="U159" s="15">
        <v>1313.6304</v>
      </c>
      <c r="V159" s="15">
        <v>1325.4206999999999</v>
      </c>
      <c r="W159" s="15">
        <v>1221.2735</v>
      </c>
      <c r="X159" s="15">
        <v>1311.6654000000001</v>
      </c>
      <c r="Y159" s="15">
        <v>1317.5663</v>
      </c>
      <c r="Z159" s="15">
        <v>1326.1591000000001</v>
      </c>
      <c r="AA159" s="15">
        <v>1287.9688000000001</v>
      </c>
      <c r="AB159" s="15">
        <v>1331.8877</v>
      </c>
      <c r="AC159" s="15">
        <v>1260.2808</v>
      </c>
      <c r="AD159" s="15">
        <v>1265.0545999999999</v>
      </c>
      <c r="AE159" s="15">
        <v>1266.9640999999999</v>
      </c>
      <c r="AF159" s="15">
        <v>1300.3806</v>
      </c>
      <c r="AG159" s="15">
        <v>1415.9064000000001</v>
      </c>
      <c r="AH159" s="15">
        <v>1561.0296000000001</v>
      </c>
      <c r="AI159" s="15">
        <v>1530.1312</v>
      </c>
      <c r="AJ159" s="15">
        <v>1579.1111000000001</v>
      </c>
      <c r="AK159" s="15">
        <v>1515.4373000000001</v>
      </c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</row>
    <row r="160" spans="1:121" x14ac:dyDescent="0.3">
      <c r="A160" t="s">
        <v>602</v>
      </c>
      <c r="B160" s="15">
        <v>2990.64</v>
      </c>
      <c r="C160" s="15">
        <v>3263.8914</v>
      </c>
      <c r="D160" s="15">
        <v>3273.8986</v>
      </c>
      <c r="E160" s="15">
        <v>3777.6988000000001</v>
      </c>
      <c r="F160" s="15">
        <v>3402.2761</v>
      </c>
      <c r="G160" s="15">
        <v>3047.6069000000002</v>
      </c>
      <c r="H160" s="15">
        <v>2092.8096999999998</v>
      </c>
      <c r="I160" s="15">
        <v>1495.7746</v>
      </c>
      <c r="J160" s="15">
        <v>1045.3425</v>
      </c>
      <c r="K160" s="15">
        <v>1405.4757</v>
      </c>
      <c r="L160" s="15">
        <v>949.7319</v>
      </c>
      <c r="M160" s="15">
        <v>650.15200000000004</v>
      </c>
      <c r="N160" s="15">
        <v>488.6764</v>
      </c>
      <c r="O160" s="15">
        <v>619.3442</v>
      </c>
      <c r="P160" s="15">
        <v>722.39120000000003</v>
      </c>
      <c r="Q160" s="15">
        <v>969.91639999999995</v>
      </c>
      <c r="R160" s="15">
        <v>946.55970000000002</v>
      </c>
      <c r="S160" s="15">
        <v>1138.8610000000001</v>
      </c>
      <c r="T160" s="15">
        <v>1306.7999</v>
      </c>
      <c r="U160" s="15">
        <v>1482.2379000000001</v>
      </c>
      <c r="V160" s="15">
        <v>1566.1783</v>
      </c>
      <c r="W160" s="15">
        <v>1617.5103999999999</v>
      </c>
      <c r="X160" s="15">
        <v>1845.4937</v>
      </c>
      <c r="Y160" s="15">
        <v>1910.1619000000001</v>
      </c>
      <c r="Z160" s="15">
        <v>1768.7574999999999</v>
      </c>
      <c r="AA160" s="15">
        <v>1843.8662999999999</v>
      </c>
      <c r="AB160" s="15">
        <v>1802.2176999999999</v>
      </c>
      <c r="AC160" s="15">
        <v>1849.0360000000001</v>
      </c>
      <c r="AD160" s="15">
        <v>2150.6354000000001</v>
      </c>
      <c r="AE160" s="15">
        <v>2027.2158999999999</v>
      </c>
      <c r="AF160" s="15">
        <v>2121.8838999999998</v>
      </c>
      <c r="AG160" s="15">
        <v>2273.9222</v>
      </c>
      <c r="AH160" s="15">
        <v>3329.3611000000001</v>
      </c>
      <c r="AI160" s="15">
        <v>2977.1513</v>
      </c>
      <c r="AJ160" s="15">
        <v>2873.3285000000001</v>
      </c>
      <c r="AK160" s="15">
        <v>2622.6819</v>
      </c>
      <c r="AL160" s="15">
        <v>2431.0585999999998</v>
      </c>
      <c r="AM160" s="15">
        <v>2328.4139</v>
      </c>
      <c r="AN160" s="15">
        <v>2002.9222</v>
      </c>
      <c r="AO160" s="15">
        <v>2450.0291000000002</v>
      </c>
      <c r="AP160" s="15">
        <v>2118.6235999999999</v>
      </c>
      <c r="AQ160" s="15">
        <v>1990.3032000000001</v>
      </c>
      <c r="AR160" s="15">
        <v>1938.278</v>
      </c>
      <c r="AS160" s="15">
        <v>1899.1104</v>
      </c>
      <c r="AT160" s="15">
        <v>1985.1144999999999</v>
      </c>
      <c r="AU160" s="15">
        <v>1260.1648</v>
      </c>
      <c r="AV160" s="15">
        <v>951.072</v>
      </c>
      <c r="AW160" s="15">
        <v>940.59180000000003</v>
      </c>
      <c r="AX160" s="15">
        <v>1014.4672</v>
      </c>
      <c r="AY160" s="15">
        <v>1175.5155999999999</v>
      </c>
      <c r="AZ160" s="15">
        <v>932.03459999999995</v>
      </c>
      <c r="BA160" s="15">
        <v>1167.6613</v>
      </c>
      <c r="BB160" s="15">
        <v>963.45150000000001</v>
      </c>
      <c r="BC160" s="15">
        <v>854.85810000000004</v>
      </c>
      <c r="BD160" s="15">
        <v>1039.4446</v>
      </c>
      <c r="BE160" s="15">
        <v>742.27340000000004</v>
      </c>
      <c r="BF160" s="15">
        <v>843.07600000000002</v>
      </c>
      <c r="BG160" s="15">
        <v>672.71969999999999</v>
      </c>
      <c r="BH160" s="15">
        <v>832.9769</v>
      </c>
      <c r="BI160" s="15">
        <v>1011.7829</v>
      </c>
      <c r="BJ160" s="15">
        <v>810.54819999999995</v>
      </c>
      <c r="BK160" s="15">
        <v>574.36189999999999</v>
      </c>
      <c r="BL160" s="15">
        <v>151.6446</v>
      </c>
      <c r="BM160" s="15">
        <v>254.9776</v>
      </c>
      <c r="BN160" s="15">
        <v>216.0599</v>
      </c>
      <c r="BO160" s="15">
        <v>213.376</v>
      </c>
      <c r="BP160" s="15">
        <v>252.2936</v>
      </c>
      <c r="BQ160" s="15">
        <v>355.6266</v>
      </c>
      <c r="BR160" s="15">
        <v>279.13330000000002</v>
      </c>
      <c r="BS160" s="15">
        <v>300.60509999999999</v>
      </c>
      <c r="BT160" s="15">
        <v>511.2971</v>
      </c>
      <c r="BU160" s="15">
        <v>670.99360000000001</v>
      </c>
      <c r="BV160" s="15">
        <v>861.55579999999998</v>
      </c>
      <c r="BW160" s="15">
        <v>1449.4001000000001</v>
      </c>
      <c r="BX160" s="15">
        <v>1368.4436000000001</v>
      </c>
      <c r="BY160" s="15">
        <v>1540.6007</v>
      </c>
      <c r="BZ160" s="15">
        <v>1954.7784999999999</v>
      </c>
      <c r="CA160" s="15">
        <v>2311.7849000000001</v>
      </c>
      <c r="CB160" s="15">
        <v>2177.8613999999998</v>
      </c>
      <c r="CC160" s="15">
        <v>1824.6976999999999</v>
      </c>
      <c r="CD160" s="15">
        <v>2529.0198999999998</v>
      </c>
      <c r="CE160" s="15">
        <v>2786.2312000000002</v>
      </c>
      <c r="CF160" s="15">
        <v>2888.5771</v>
      </c>
      <c r="CG160" s="15">
        <v>3330.1464000000001</v>
      </c>
      <c r="CH160" s="15">
        <v>3480.3652000000002</v>
      </c>
      <c r="CI160" s="15">
        <v>3962.1012999999998</v>
      </c>
      <c r="CJ160" s="15">
        <v>4401.2674999999999</v>
      </c>
      <c r="CK160" s="15">
        <v>4395.1162000000004</v>
      </c>
      <c r="CL160" s="15">
        <v>5351.1630999999998</v>
      </c>
      <c r="CM160" s="15">
        <v>4363.1004000000003</v>
      </c>
      <c r="CN160" s="15">
        <v>4517.4749000000002</v>
      </c>
      <c r="CO160" s="15">
        <v>4252.0219999999999</v>
      </c>
      <c r="CP160" s="15">
        <v>3465.2417</v>
      </c>
      <c r="CQ160" s="15">
        <v>4099.2362999999996</v>
      </c>
      <c r="CR160" s="15">
        <v>4270.0652</v>
      </c>
      <c r="CS160" s="15">
        <v>4085.6242999999999</v>
      </c>
      <c r="CT160" s="15">
        <v>4390.4852000000001</v>
      </c>
      <c r="CU160" s="15">
        <v>4257.8927999999996</v>
      </c>
      <c r="CV160" s="15">
        <v>4230.1302999999998</v>
      </c>
      <c r="CW160" s="15">
        <v>4590.8428000000004</v>
      </c>
      <c r="CX160" s="15">
        <v>4085.4159</v>
      </c>
      <c r="CY160" s="15">
        <v>4132.0005000000001</v>
      </c>
      <c r="CZ160" s="15">
        <v>4472.2012000000004</v>
      </c>
      <c r="DA160" s="15">
        <v>4491.2383</v>
      </c>
      <c r="DB160" s="15">
        <v>4631.0924999999997</v>
      </c>
      <c r="DC160" s="15">
        <v>4792.8332</v>
      </c>
      <c r="DD160" s="15">
        <v>3842.3193999999999</v>
      </c>
      <c r="DE160" s="15">
        <v>3747.4553000000001</v>
      </c>
      <c r="DF160" s="15">
        <v>3831.1770999999999</v>
      </c>
      <c r="DG160" s="15">
        <v>4305.7384000000002</v>
      </c>
      <c r="DH160" s="15">
        <v>3979.5216999999998</v>
      </c>
      <c r="DI160" s="15">
        <v>4542.9079000000002</v>
      </c>
      <c r="DJ160" s="15">
        <v>4792.9987000000001</v>
      </c>
      <c r="DK160" s="15">
        <v>4551.9722000000002</v>
      </c>
      <c r="DL160" s="15">
        <v>4398.7047000000002</v>
      </c>
      <c r="DM160" s="15">
        <v>4072.7541999999999</v>
      </c>
      <c r="DN160" s="15">
        <v>3870.1106</v>
      </c>
      <c r="DO160" s="15">
        <v>3945.0144</v>
      </c>
      <c r="DP160" s="15">
        <v>4607.0618000000004</v>
      </c>
      <c r="DQ160" s="15">
        <v>4692.5922</v>
      </c>
    </row>
    <row r="161" spans="1:121" x14ac:dyDescent="0.3">
      <c r="A161" t="s">
        <v>603</v>
      </c>
      <c r="B161" s="15">
        <v>14133.99</v>
      </c>
      <c r="C161" s="15">
        <v>15554.766100000001</v>
      </c>
      <c r="D161" s="15">
        <v>15462.5077</v>
      </c>
      <c r="E161" s="15">
        <v>15277.990900000001</v>
      </c>
      <c r="F161" s="15">
        <v>14848.9894</v>
      </c>
      <c r="G161" s="15">
        <v>14733.6664</v>
      </c>
      <c r="H161" s="15">
        <v>14184.7289</v>
      </c>
      <c r="I161" s="15">
        <v>13285.209500000001</v>
      </c>
      <c r="J161" s="15">
        <v>12763.949500000001</v>
      </c>
      <c r="K161" s="15">
        <v>13557.371800000001</v>
      </c>
      <c r="L161" s="15">
        <v>14452.278200000001</v>
      </c>
      <c r="M161" s="15">
        <v>13349.7904</v>
      </c>
      <c r="N161" s="15">
        <v>13704.985199999999</v>
      </c>
      <c r="O161" s="15">
        <v>13618.699500000001</v>
      </c>
      <c r="P161" s="15">
        <v>13878.103300000001</v>
      </c>
      <c r="Q161" s="15">
        <v>14123.610500000001</v>
      </c>
      <c r="R161" s="15">
        <v>13702.079299999999</v>
      </c>
      <c r="S161" s="15">
        <v>12738.5795</v>
      </c>
      <c r="T161" s="15">
        <v>13174.030699999999</v>
      </c>
      <c r="U161" s="15">
        <v>12840.511</v>
      </c>
      <c r="V161" s="15">
        <v>12872.9365</v>
      </c>
      <c r="W161" s="15">
        <v>13326.894</v>
      </c>
      <c r="X161" s="15">
        <v>13897.547699999999</v>
      </c>
      <c r="Y161" s="15">
        <v>13920.710300000001</v>
      </c>
      <c r="Z161" s="15">
        <v>14145.047200000001</v>
      </c>
      <c r="AA161" s="15">
        <v>14316.474200000001</v>
      </c>
      <c r="AB161" s="15">
        <v>14487.963900000001</v>
      </c>
      <c r="AC161" s="15">
        <v>14669.9735</v>
      </c>
      <c r="AD161" s="15">
        <v>13366.6973</v>
      </c>
      <c r="AE161" s="15">
        <v>13719.1847</v>
      </c>
      <c r="AF161" s="15">
        <v>14062.396199999999</v>
      </c>
      <c r="AG161" s="15">
        <v>14155.156000000001</v>
      </c>
      <c r="AH161" s="15">
        <v>14707.077300000001</v>
      </c>
      <c r="AI161" s="15">
        <v>15349.101699999999</v>
      </c>
      <c r="AJ161" s="15">
        <v>15168.141900000001</v>
      </c>
      <c r="AK161" s="15">
        <v>15028.5501</v>
      </c>
      <c r="AL161" s="15">
        <v>14574.325199999999</v>
      </c>
      <c r="AM161" s="15">
        <v>14131.781000000001</v>
      </c>
      <c r="AN161" s="15">
        <v>13662.425499999999</v>
      </c>
      <c r="AO161" s="15">
        <v>14178.8658</v>
      </c>
      <c r="AP161" s="15">
        <v>14039.4473</v>
      </c>
      <c r="AQ161" s="15">
        <v>13701.995000000001</v>
      </c>
      <c r="AR161" s="15">
        <v>13785.1456</v>
      </c>
      <c r="AS161" s="15">
        <v>13626.7492</v>
      </c>
      <c r="AT161" s="15">
        <v>13072.361800000001</v>
      </c>
      <c r="AU161" s="15">
        <v>12662.3946</v>
      </c>
      <c r="AV161" s="15">
        <v>12346.2168</v>
      </c>
      <c r="AW161" s="15">
        <v>11428.648999999999</v>
      </c>
      <c r="AX161" s="15">
        <v>12170.768599999999</v>
      </c>
      <c r="AY161" s="15">
        <v>13089.123100000001</v>
      </c>
      <c r="AZ161" s="15">
        <v>14522.995999999999</v>
      </c>
      <c r="BA161" s="15">
        <v>13071.041800000001</v>
      </c>
      <c r="BB161" s="15">
        <v>12121.857400000001</v>
      </c>
      <c r="BC161" s="15">
        <v>12002.723599999999</v>
      </c>
      <c r="BD161" s="15">
        <v>11904.863799999999</v>
      </c>
      <c r="BE161" s="15">
        <v>11943.156800000001</v>
      </c>
      <c r="BF161" s="15">
        <v>12985.5769</v>
      </c>
      <c r="BG161" s="15">
        <v>12990.9442</v>
      </c>
      <c r="BH161" s="15">
        <v>13741.9908</v>
      </c>
      <c r="BI161" s="15">
        <v>14258.069</v>
      </c>
      <c r="BJ161" s="15">
        <v>14082.018899999999</v>
      </c>
      <c r="BK161" s="15">
        <v>20091.028900000001</v>
      </c>
      <c r="BL161" s="15">
        <v>15310.452499999999</v>
      </c>
      <c r="BM161" s="15">
        <v>14919.6618</v>
      </c>
      <c r="BN161" s="15">
        <v>15020.1986</v>
      </c>
      <c r="BO161" s="15">
        <v>16005.4593</v>
      </c>
      <c r="BP161" s="15">
        <v>15931.7323</v>
      </c>
      <c r="BQ161" s="15">
        <v>17453.189299999998</v>
      </c>
      <c r="BR161" s="15">
        <v>17486.701499999999</v>
      </c>
      <c r="BS161" s="15">
        <v>17004.124899999999</v>
      </c>
      <c r="BT161" s="15">
        <v>19597.974399999999</v>
      </c>
      <c r="BU161" s="15">
        <v>19617.7081</v>
      </c>
      <c r="BV161" s="15">
        <v>20161.705600000001</v>
      </c>
      <c r="BW161" s="15">
        <v>20784.821800000002</v>
      </c>
      <c r="BX161" s="15">
        <v>22380.855100000001</v>
      </c>
      <c r="BY161" s="15">
        <v>24226.1057</v>
      </c>
      <c r="BZ161" s="15">
        <v>26635.4895</v>
      </c>
      <c r="CA161" s="15">
        <v>26520.4607</v>
      </c>
      <c r="CB161" s="15">
        <v>26939.467400000001</v>
      </c>
      <c r="CC161" s="15">
        <v>29464.101999999999</v>
      </c>
      <c r="CD161" s="15">
        <v>28261.595300000001</v>
      </c>
      <c r="CE161" s="15">
        <v>27883.4846</v>
      </c>
      <c r="CF161" s="15">
        <v>27876.720000000001</v>
      </c>
      <c r="CG161" s="15">
        <v>28277.096699999998</v>
      </c>
      <c r="CH161" s="15">
        <v>27646.5687</v>
      </c>
      <c r="CI161" s="15">
        <v>26442.616999999998</v>
      </c>
      <c r="CJ161" s="15">
        <v>26182.885399999999</v>
      </c>
      <c r="CK161" s="15">
        <v>25469.793900000001</v>
      </c>
      <c r="CL161" s="15">
        <v>24515.331699999999</v>
      </c>
      <c r="CM161" s="15">
        <v>22203.013200000001</v>
      </c>
      <c r="CN161" s="15">
        <v>23299.913100000002</v>
      </c>
      <c r="CO161" s="15">
        <v>22590.2467</v>
      </c>
      <c r="CP161" s="15">
        <v>20809.911</v>
      </c>
      <c r="CQ161" s="15">
        <v>22600.264500000001</v>
      </c>
      <c r="CR161" s="15">
        <v>22584.183099999998</v>
      </c>
      <c r="CS161" s="15">
        <v>21246.517</v>
      </c>
      <c r="CT161" s="15">
        <v>24074.938699999999</v>
      </c>
      <c r="CU161" s="15">
        <v>24295.534599999999</v>
      </c>
      <c r="CV161" s="15">
        <v>23041.399399999998</v>
      </c>
      <c r="CW161" s="15">
        <v>24170.402900000001</v>
      </c>
      <c r="CX161" s="15">
        <v>23404.462800000001</v>
      </c>
      <c r="CY161" s="15">
        <v>23750.800899999998</v>
      </c>
      <c r="CZ161" s="15">
        <v>24808.618299999998</v>
      </c>
      <c r="DA161" s="15">
        <v>24387.0641</v>
      </c>
      <c r="DB161" s="15">
        <v>22814.940900000001</v>
      </c>
      <c r="DC161" s="15">
        <v>22013.973600000001</v>
      </c>
      <c r="DD161" s="15">
        <v>24654.0769</v>
      </c>
      <c r="DE161" s="15">
        <v>24784.734899999999</v>
      </c>
      <c r="DF161" s="15">
        <v>25561.628100000002</v>
      </c>
      <c r="DG161" s="15">
        <v>25516.516199999998</v>
      </c>
      <c r="DH161" s="15">
        <v>24701.3158</v>
      </c>
      <c r="DI161" s="15">
        <v>23840.916300000001</v>
      </c>
      <c r="DJ161" s="15">
        <v>25695.862000000001</v>
      </c>
      <c r="DK161" s="15">
        <v>24692.277999999998</v>
      </c>
      <c r="DL161" s="15">
        <v>25922.4977</v>
      </c>
      <c r="DM161" s="15">
        <v>26789.1387</v>
      </c>
      <c r="DN161" s="15">
        <v>27595.745900000002</v>
      </c>
      <c r="DO161" s="15">
        <v>28445.5108</v>
      </c>
      <c r="DP161" s="15">
        <v>30463.0825</v>
      </c>
      <c r="DQ161" s="15">
        <v>28931.6286</v>
      </c>
    </row>
    <row r="162" spans="1:121" x14ac:dyDescent="0.3">
      <c r="A162" t="s">
        <v>604</v>
      </c>
      <c r="B162" s="15">
        <v>13120.7</v>
      </c>
      <c r="C162" s="15">
        <v>13286.8676</v>
      </c>
      <c r="D162" s="15">
        <v>13306.8079</v>
      </c>
      <c r="E162" s="15">
        <v>13944.8966</v>
      </c>
      <c r="F162" s="15">
        <v>13323.424800000001</v>
      </c>
      <c r="G162" s="15">
        <v>13416.4794</v>
      </c>
      <c r="H162" s="15">
        <v>12960.8948</v>
      </c>
      <c r="I162" s="15">
        <v>12426.389800000001</v>
      </c>
      <c r="J162" s="15">
        <v>10931.818499999999</v>
      </c>
      <c r="K162" s="15">
        <v>11190.559800000001</v>
      </c>
      <c r="L162" s="15">
        <v>11342.4203</v>
      </c>
      <c r="M162" s="15">
        <v>11157.388999999999</v>
      </c>
      <c r="N162" s="15">
        <v>11782.794900000001</v>
      </c>
      <c r="O162" s="15">
        <v>12482.213299999999</v>
      </c>
      <c r="P162" s="15">
        <v>13594.748900000001</v>
      </c>
      <c r="Q162" s="15">
        <v>14593.7364</v>
      </c>
      <c r="R162" s="15">
        <v>14895.7559</v>
      </c>
      <c r="S162" s="15">
        <v>15201.6474</v>
      </c>
      <c r="T162" s="15">
        <v>14737.002</v>
      </c>
      <c r="U162" s="15">
        <v>15279.088299999999</v>
      </c>
      <c r="V162" s="15">
        <v>15480.434600000001</v>
      </c>
      <c r="W162" s="15">
        <v>15956.696099999999</v>
      </c>
      <c r="X162" s="15">
        <v>15282.960300000001</v>
      </c>
      <c r="Y162" s="15">
        <v>16247.0995</v>
      </c>
      <c r="Z162" s="15">
        <v>15631.4444</v>
      </c>
      <c r="AA162" s="15">
        <v>17034.376700000001</v>
      </c>
      <c r="AB162" s="15">
        <v>16724.805</v>
      </c>
      <c r="AC162" s="15">
        <v>17264.570899999999</v>
      </c>
      <c r="AD162" s="15">
        <v>17133.598300000001</v>
      </c>
      <c r="AE162" s="15">
        <v>17129.629300000001</v>
      </c>
      <c r="AF162" s="15">
        <v>16863.715199999999</v>
      </c>
      <c r="AG162" s="15">
        <v>15974.689</v>
      </c>
      <c r="AH162" s="15">
        <v>17375.699000000001</v>
      </c>
      <c r="AI162" s="15">
        <v>21429.440299999998</v>
      </c>
      <c r="AJ162" s="15">
        <v>22575.023499999999</v>
      </c>
      <c r="AK162" s="15">
        <v>22891.590400000001</v>
      </c>
      <c r="AL162" s="15">
        <v>21090.845700000002</v>
      </c>
      <c r="AM162" s="15">
        <v>20753.834800000001</v>
      </c>
      <c r="AN162" s="15">
        <v>20220.653399999999</v>
      </c>
      <c r="AO162" s="15">
        <v>20582.8331</v>
      </c>
      <c r="AP162" s="15">
        <v>22702.024300000001</v>
      </c>
      <c r="AQ162" s="15">
        <v>22918.473699999999</v>
      </c>
      <c r="AR162" s="15">
        <v>23557.754700000001</v>
      </c>
      <c r="AS162" s="15">
        <v>22447.4643</v>
      </c>
      <c r="AT162" s="15">
        <v>22134.7834</v>
      </c>
      <c r="AU162" s="15">
        <v>21474.118900000001</v>
      </c>
      <c r="AV162" s="15">
        <v>22593.7183</v>
      </c>
      <c r="AW162" s="15">
        <v>20430.168000000001</v>
      </c>
      <c r="AX162" s="15">
        <v>23612.4529</v>
      </c>
      <c r="AY162" s="15">
        <v>24288.247200000002</v>
      </c>
      <c r="AZ162" s="15">
        <v>24757.268499999998</v>
      </c>
      <c r="BA162" s="15">
        <v>24414.711500000001</v>
      </c>
      <c r="BB162" s="15">
        <v>24577.815999999999</v>
      </c>
      <c r="BC162" s="15">
        <v>24847.957900000001</v>
      </c>
      <c r="BD162" s="15">
        <v>24409.6145</v>
      </c>
      <c r="BE162" s="15">
        <v>24930.51</v>
      </c>
      <c r="BF162" s="15">
        <v>25119.764999999999</v>
      </c>
      <c r="BG162" s="15">
        <v>23718.255000000001</v>
      </c>
      <c r="BH162" s="15">
        <v>23737.701400000002</v>
      </c>
      <c r="BI162" s="15">
        <v>24633.367200000001</v>
      </c>
      <c r="BJ162" s="15">
        <v>25938.480100000001</v>
      </c>
      <c r="BK162" s="15">
        <v>24745.965199999999</v>
      </c>
      <c r="BL162" s="15">
        <v>14460.7024</v>
      </c>
      <c r="BM162" s="15">
        <v>17484.303800000002</v>
      </c>
      <c r="BN162" s="15">
        <v>18912.569599999999</v>
      </c>
      <c r="BO162" s="15">
        <v>18659.669000000002</v>
      </c>
      <c r="BP162" s="15">
        <v>17895.4692</v>
      </c>
      <c r="BQ162" s="15">
        <v>17759.735100000002</v>
      </c>
      <c r="BR162" s="15">
        <v>15538.393599999999</v>
      </c>
      <c r="BS162" s="15">
        <v>15334.9539</v>
      </c>
      <c r="BT162" s="15">
        <v>18210.6014</v>
      </c>
      <c r="BU162" s="15">
        <v>16550.093700000001</v>
      </c>
      <c r="BV162" s="15">
        <v>18507.5134</v>
      </c>
      <c r="BW162" s="15">
        <v>17796.362099999998</v>
      </c>
      <c r="BX162" s="15">
        <v>19963.4715</v>
      </c>
      <c r="BY162" s="15">
        <v>20865.402399999999</v>
      </c>
      <c r="BZ162" s="15">
        <v>21388.683300000001</v>
      </c>
      <c r="CA162" s="15">
        <v>21668.438999999998</v>
      </c>
      <c r="CB162" s="15">
        <v>22686.124</v>
      </c>
      <c r="CC162" s="15">
        <v>21149.691699999999</v>
      </c>
      <c r="CD162" s="15">
        <v>22084.7886</v>
      </c>
      <c r="CE162" s="15">
        <v>22535.835299999999</v>
      </c>
      <c r="CF162" s="15">
        <v>20799.638999999999</v>
      </c>
      <c r="CG162" s="15">
        <v>21113.284299999999</v>
      </c>
      <c r="CH162" s="15">
        <v>22208.291799999999</v>
      </c>
      <c r="CI162" s="15">
        <v>23715.9905</v>
      </c>
      <c r="CJ162" s="15">
        <v>25850.503400000001</v>
      </c>
      <c r="CK162" s="15">
        <v>26833.073799999998</v>
      </c>
      <c r="CL162" s="15">
        <v>28268.076000000001</v>
      </c>
      <c r="CM162" s="15">
        <v>25219.558000000001</v>
      </c>
      <c r="CN162" s="15">
        <v>27098.553599999999</v>
      </c>
      <c r="CO162" s="15">
        <v>25739.7405</v>
      </c>
      <c r="CP162" s="15">
        <v>23286.751</v>
      </c>
      <c r="CQ162" s="15">
        <v>24962.7755</v>
      </c>
      <c r="CR162" s="15">
        <v>27087.308000000001</v>
      </c>
      <c r="CS162" s="15">
        <v>25349.881399999998</v>
      </c>
      <c r="CT162" s="15">
        <v>26039.3364</v>
      </c>
      <c r="CU162" s="15">
        <v>24710.067200000001</v>
      </c>
      <c r="CV162" s="15">
        <v>24093.7408</v>
      </c>
      <c r="CW162" s="15">
        <v>24546.2389</v>
      </c>
      <c r="CX162" s="15">
        <v>22620.7824</v>
      </c>
      <c r="CY162" s="15">
        <v>22923.493600000002</v>
      </c>
      <c r="CZ162" s="15">
        <v>22978.531999999999</v>
      </c>
      <c r="DA162" s="15">
        <v>23066.315999999999</v>
      </c>
      <c r="DB162" s="15">
        <v>22429.246299999999</v>
      </c>
      <c r="DC162" s="15">
        <v>23439.7706</v>
      </c>
      <c r="DD162" s="15">
        <v>24929.6859</v>
      </c>
      <c r="DE162" s="15">
        <v>26385.767500000002</v>
      </c>
      <c r="DF162" s="15">
        <v>26811.3253</v>
      </c>
      <c r="DG162" s="15">
        <v>27345.4493</v>
      </c>
      <c r="DH162" s="15">
        <v>26265.361700000001</v>
      </c>
      <c r="DI162" s="15">
        <v>26616.5206</v>
      </c>
      <c r="DJ162" s="15">
        <v>27819.868600000002</v>
      </c>
      <c r="DK162" s="15">
        <v>29435.5677</v>
      </c>
      <c r="DL162" s="15">
        <v>31037.904299999998</v>
      </c>
      <c r="DM162" s="15">
        <v>31499.102699999999</v>
      </c>
      <c r="DN162" s="15">
        <v>32353.073700000001</v>
      </c>
      <c r="DO162" s="15">
        <v>33810.450900000003</v>
      </c>
      <c r="DP162" s="15">
        <v>33484.986799999999</v>
      </c>
      <c r="DQ162" s="15">
        <v>30834.157500000001</v>
      </c>
    </row>
    <row r="163" spans="1:121" x14ac:dyDescent="0.3">
      <c r="A163" t="s">
        <v>605</v>
      </c>
      <c r="B163" s="15">
        <v>75.099999999999994</v>
      </c>
      <c r="C163" s="15">
        <v>70.852500000000006</v>
      </c>
      <c r="D163" s="15">
        <v>60.933199999999999</v>
      </c>
      <c r="E163" s="15">
        <v>60.224699999999999</v>
      </c>
      <c r="F163" s="15">
        <v>65.556100000000001</v>
      </c>
      <c r="G163" s="15">
        <v>62.723399999999998</v>
      </c>
      <c r="H163" s="15">
        <v>54.682000000000002</v>
      </c>
      <c r="I163" s="15">
        <v>62.723399999999998</v>
      </c>
      <c r="J163" s="15">
        <v>48.248800000000003</v>
      </c>
      <c r="K163" s="15">
        <v>45.032200000000003</v>
      </c>
      <c r="L163" s="15">
        <v>45.836300000000001</v>
      </c>
      <c r="M163" s="15">
        <v>49.857100000000003</v>
      </c>
      <c r="N163" s="15">
        <v>52.269500000000001</v>
      </c>
      <c r="O163" s="15">
        <v>60.311</v>
      </c>
      <c r="P163" s="15">
        <v>68.572199999999995</v>
      </c>
      <c r="Q163" s="15">
        <v>119.56180000000001</v>
      </c>
      <c r="R163" s="15">
        <v>124.8721</v>
      </c>
      <c r="S163" s="15">
        <v>161.8682</v>
      </c>
      <c r="T163" s="15">
        <v>188.25970000000001</v>
      </c>
      <c r="U163" s="15">
        <v>139.7243</v>
      </c>
      <c r="V163" s="15">
        <v>159.17949999999999</v>
      </c>
      <c r="W163" s="15">
        <v>172.75960000000001</v>
      </c>
      <c r="X163" s="15">
        <v>165.78319999999999</v>
      </c>
      <c r="Y163" s="15">
        <v>156.16679999999999</v>
      </c>
      <c r="Z163" s="15">
        <v>154.80170000000001</v>
      </c>
      <c r="AA163" s="15">
        <v>149.40170000000001</v>
      </c>
      <c r="AB163" s="15">
        <v>144.11259999999999</v>
      </c>
      <c r="AC163" s="15">
        <v>144.11259999999999</v>
      </c>
      <c r="AD163" s="15">
        <v>135.38</v>
      </c>
      <c r="AE163" s="15">
        <v>133.94450000000001</v>
      </c>
      <c r="AF163" s="15">
        <v>141.59299999999999</v>
      </c>
      <c r="AG163" s="15">
        <v>143.45599999999999</v>
      </c>
      <c r="AH163" s="15">
        <v>121.0992</v>
      </c>
      <c r="AI163" s="15">
        <v>145.31909999999999</v>
      </c>
      <c r="AJ163" s="15">
        <v>121.0992</v>
      </c>
      <c r="AK163" s="15">
        <v>109.9502</v>
      </c>
      <c r="AL163" s="15">
        <v>177.0385</v>
      </c>
      <c r="AM163" s="15">
        <v>167.9528</v>
      </c>
      <c r="AN163" s="15">
        <v>175.41739999999999</v>
      </c>
      <c r="AO163" s="15">
        <v>166.40700000000001</v>
      </c>
      <c r="AP163" s="15">
        <v>259.57069999999999</v>
      </c>
      <c r="AQ163" s="15">
        <v>229.4999</v>
      </c>
      <c r="AR163" s="15">
        <v>208.42339999999999</v>
      </c>
      <c r="AS163" s="15">
        <v>211.21090000000001</v>
      </c>
      <c r="AT163" s="15">
        <v>213.6498</v>
      </c>
      <c r="AU163" s="15">
        <v>161.9982</v>
      </c>
      <c r="AV163" s="15">
        <v>150.25919999999999</v>
      </c>
      <c r="AW163" s="15">
        <v>225.3888</v>
      </c>
      <c r="AX163" s="15">
        <v>204.2696</v>
      </c>
      <c r="AY163" s="15">
        <v>205.11269999999999</v>
      </c>
      <c r="AZ163" s="15">
        <v>198.03989999999999</v>
      </c>
      <c r="BA163" s="15">
        <v>167.4051</v>
      </c>
      <c r="BB163" s="15">
        <v>149.48750000000001</v>
      </c>
      <c r="BC163" s="15">
        <v>170.40350000000001</v>
      </c>
      <c r="BD163" s="15">
        <v>194.74690000000001</v>
      </c>
      <c r="BE163" s="15">
        <v>208.27099999999999</v>
      </c>
      <c r="BF163" s="15">
        <v>159.58420000000001</v>
      </c>
      <c r="BG163" s="15">
        <v>137.94569999999999</v>
      </c>
      <c r="BH163" s="15">
        <v>184.04660000000001</v>
      </c>
      <c r="BI163" s="15">
        <v>170.5138</v>
      </c>
      <c r="BJ163" s="15">
        <v>159.964</v>
      </c>
      <c r="BK163" s="15">
        <v>135.56270000000001</v>
      </c>
      <c r="BL163" s="15">
        <v>124.9093</v>
      </c>
      <c r="BM163" s="15">
        <v>171.07149999999999</v>
      </c>
      <c r="BN163" s="15">
        <v>157.49440000000001</v>
      </c>
      <c r="BO163" s="15">
        <v>195.61940000000001</v>
      </c>
      <c r="BP163" s="15">
        <v>423.84210000000002</v>
      </c>
      <c r="BQ163" s="15">
        <v>475.46390000000002</v>
      </c>
      <c r="BR163" s="15">
        <v>655.0548</v>
      </c>
      <c r="BS163" s="15">
        <v>541.13220000000001</v>
      </c>
      <c r="BT163" s="15">
        <v>555.4135</v>
      </c>
      <c r="BU163" s="15">
        <v>579.14909999999998</v>
      </c>
      <c r="BV163" s="15">
        <v>460.97019999999998</v>
      </c>
      <c r="BW163" s="15">
        <v>403.791</v>
      </c>
      <c r="BX163" s="15">
        <v>363.36919999999998</v>
      </c>
      <c r="BY163" s="15">
        <v>446.12610000000001</v>
      </c>
      <c r="BZ163" s="15">
        <v>488.98140000000001</v>
      </c>
      <c r="CA163" s="15">
        <v>468.84379999999999</v>
      </c>
      <c r="CB163" s="15">
        <v>368.53859999999997</v>
      </c>
      <c r="CC163" s="15">
        <v>403.39409999999998</v>
      </c>
      <c r="CD163" s="15">
        <v>396.4744</v>
      </c>
      <c r="CE163" s="15">
        <v>373.18939999999998</v>
      </c>
      <c r="CF163" s="15">
        <v>405.97230000000002</v>
      </c>
      <c r="CG163" s="15">
        <v>379.5369</v>
      </c>
      <c r="CH163" s="15">
        <v>293.30709999999999</v>
      </c>
      <c r="CI163" s="15">
        <v>288.27179999999998</v>
      </c>
      <c r="CJ163" s="15">
        <v>321.63080000000002</v>
      </c>
      <c r="CK163" s="15">
        <v>284.64030000000002</v>
      </c>
      <c r="CL163" s="15">
        <v>277.14659999999998</v>
      </c>
      <c r="CM163" s="15">
        <v>267.06849999999997</v>
      </c>
      <c r="CN163" s="15">
        <v>221.0874</v>
      </c>
      <c r="CO163" s="15">
        <v>212.899</v>
      </c>
      <c r="CP163" s="15">
        <v>177.6258</v>
      </c>
      <c r="CQ163" s="15">
        <v>202.191</v>
      </c>
      <c r="CR163" s="15">
        <v>177.6335</v>
      </c>
      <c r="CS163" s="15">
        <v>248.81290000000001</v>
      </c>
      <c r="CT163" s="15">
        <v>299.93610000000001</v>
      </c>
      <c r="CU163" s="15">
        <v>308.12759999999997</v>
      </c>
      <c r="CV163" s="15">
        <v>379.33089999999999</v>
      </c>
      <c r="CW163" s="15">
        <v>407.20310000000001</v>
      </c>
      <c r="CX163" s="15">
        <v>392.25689999999997</v>
      </c>
      <c r="CY163" s="15">
        <v>306.35199999999998</v>
      </c>
      <c r="CZ163" s="15">
        <v>315.82679999999999</v>
      </c>
      <c r="DA163" s="15">
        <v>282.98079999999999</v>
      </c>
      <c r="DB163" s="15">
        <v>280.45420000000001</v>
      </c>
      <c r="DC163" s="15">
        <v>314.08879999999999</v>
      </c>
      <c r="DD163" s="15">
        <v>272.05149999999998</v>
      </c>
      <c r="DE163" s="15">
        <v>265.09199999999998</v>
      </c>
      <c r="DF163" s="15">
        <v>248.79900000000001</v>
      </c>
      <c r="DG163" s="15">
        <v>252.6464</v>
      </c>
      <c r="DH163" s="15">
        <v>360.37380000000002</v>
      </c>
      <c r="DI163" s="15">
        <v>485.21319999999997</v>
      </c>
      <c r="DJ163" s="15">
        <v>600.59289999999999</v>
      </c>
      <c r="DK163" s="15">
        <v>457.6189</v>
      </c>
      <c r="DL163" s="15">
        <v>603.94970000000001</v>
      </c>
      <c r="DM163" s="15">
        <v>773.85350000000005</v>
      </c>
      <c r="DN163" s="15">
        <v>820.77430000000004</v>
      </c>
      <c r="DO163" s="15">
        <v>952.6078</v>
      </c>
      <c r="DP163" s="15">
        <v>933.91179999999997</v>
      </c>
      <c r="DQ163" s="15">
        <v>1077.8599999999999</v>
      </c>
    </row>
    <row r="164" spans="1:121" x14ac:dyDescent="0.3">
      <c r="A164" t="s">
        <v>606</v>
      </c>
      <c r="B164" s="15">
        <v>4087.12</v>
      </c>
      <c r="C164" s="15">
        <v>4721.7668999999996</v>
      </c>
      <c r="D164" s="15">
        <v>4461.9353000000001</v>
      </c>
      <c r="E164" s="15">
        <v>4935.4603999999999</v>
      </c>
      <c r="F164" s="15">
        <v>4990.2452000000003</v>
      </c>
      <c r="G164" s="15">
        <v>4707.8630999999996</v>
      </c>
      <c r="H164" s="15">
        <v>4184.7201999999997</v>
      </c>
      <c r="I164" s="15">
        <v>4300.0177000000003</v>
      </c>
      <c r="J164" s="15">
        <v>3961.1116000000002</v>
      </c>
      <c r="K164" s="15">
        <v>4022.6311999999998</v>
      </c>
      <c r="L164" s="15">
        <v>4013.1905999999999</v>
      </c>
      <c r="M164" s="15">
        <v>4995.1319999999996</v>
      </c>
      <c r="N164" s="15">
        <v>4550.7199000000001</v>
      </c>
      <c r="O164" s="15">
        <v>5033.9128000000001</v>
      </c>
      <c r="P164" s="15">
        <v>5637.1629000000003</v>
      </c>
      <c r="Q164" s="15">
        <v>6050.3855999999996</v>
      </c>
      <c r="R164" s="15">
        <v>5812.2174999999997</v>
      </c>
      <c r="S164" s="15">
        <v>5612.8212999999996</v>
      </c>
      <c r="T164" s="15">
        <v>5816.5492999999997</v>
      </c>
      <c r="U164" s="15">
        <v>5876.0808999999999</v>
      </c>
      <c r="V164" s="15">
        <v>6116.1543000000001</v>
      </c>
      <c r="W164" s="15">
        <v>6661.6925000000001</v>
      </c>
      <c r="X164" s="15">
        <v>7484.3434999999999</v>
      </c>
      <c r="Y164" s="15">
        <v>7286.6858000000002</v>
      </c>
      <c r="Z164" s="15">
        <v>7236.1337999999996</v>
      </c>
      <c r="AA164" s="15">
        <v>7368.9939999999997</v>
      </c>
      <c r="AB164" s="15">
        <v>6653.1529</v>
      </c>
      <c r="AC164" s="15">
        <v>7049.8494000000001</v>
      </c>
      <c r="AD164" s="15">
        <v>6902.1947</v>
      </c>
      <c r="AE164" s="15">
        <v>6990.8828999999996</v>
      </c>
      <c r="AF164" s="15">
        <v>7324.2855</v>
      </c>
      <c r="AG164" s="15">
        <v>6936.5842000000002</v>
      </c>
      <c r="AH164" s="15">
        <v>7544.415</v>
      </c>
      <c r="AI164" s="15">
        <v>8114.6550999999999</v>
      </c>
      <c r="AJ164" s="15">
        <v>7977.5991999999997</v>
      </c>
      <c r="AK164" s="15">
        <v>7572.47</v>
      </c>
      <c r="AL164" s="15">
        <v>7187.6651000000002</v>
      </c>
      <c r="AM164" s="15">
        <v>6718.0834999999997</v>
      </c>
      <c r="AN164" s="15">
        <v>6647.2923000000001</v>
      </c>
      <c r="AO164" s="15">
        <v>6703.6127999999999</v>
      </c>
      <c r="AP164" s="15">
        <v>6293.9084000000003</v>
      </c>
      <c r="AQ164" s="15">
        <v>6110.2476999999999</v>
      </c>
      <c r="AR164" s="15">
        <v>5803.7978999999996</v>
      </c>
      <c r="AS164" s="15">
        <v>5639.9326000000001</v>
      </c>
      <c r="AT164" s="15">
        <v>5328.1495000000004</v>
      </c>
      <c r="AU164" s="15">
        <v>4692.9557999999997</v>
      </c>
      <c r="AV164" s="15">
        <v>4257.8060999999998</v>
      </c>
      <c r="AW164" s="15">
        <v>4142.9204</v>
      </c>
      <c r="AX164" s="15">
        <v>4444.2545</v>
      </c>
      <c r="AY164" s="15">
        <v>4486.6260000000002</v>
      </c>
      <c r="AZ164" s="15">
        <v>4210.8056999999999</v>
      </c>
      <c r="BA164" s="15">
        <v>4517.2587999999996</v>
      </c>
      <c r="BB164" s="15">
        <v>4173.3762999999999</v>
      </c>
      <c r="BC164" s="15">
        <v>4299.4929000000002</v>
      </c>
      <c r="BD164" s="15">
        <v>4131.2518</v>
      </c>
      <c r="BE164" s="15">
        <v>3937.107</v>
      </c>
      <c r="BF164" s="15">
        <v>4312.8473999999997</v>
      </c>
      <c r="BG164" s="15">
        <v>2999.8611000000001</v>
      </c>
      <c r="BH164" s="15">
        <v>3195.8085000000001</v>
      </c>
      <c r="BI164" s="15">
        <v>3552.7125999999998</v>
      </c>
      <c r="BJ164" s="15">
        <v>3381.8557000000001</v>
      </c>
      <c r="BK164" s="15">
        <v>2901.7301000000002</v>
      </c>
      <c r="BL164" s="15">
        <v>1730.8978999999999</v>
      </c>
      <c r="BM164" s="15">
        <v>2368.2446</v>
      </c>
      <c r="BN164" s="15">
        <v>2112.3438999999998</v>
      </c>
      <c r="BO164" s="15">
        <v>1996.0254</v>
      </c>
      <c r="BP164" s="15">
        <v>1956.4771000000001</v>
      </c>
      <c r="BQ164" s="15">
        <v>2196.0931999999998</v>
      </c>
      <c r="BR164" s="15">
        <v>1893.1874</v>
      </c>
      <c r="BS164" s="15">
        <v>1861.2926</v>
      </c>
      <c r="BT164" s="15">
        <v>2302.223</v>
      </c>
      <c r="BU164" s="15">
        <v>2253.0970000000002</v>
      </c>
      <c r="BV164" s="15">
        <v>2358.0479999999998</v>
      </c>
      <c r="BW164" s="15">
        <v>2880.57</v>
      </c>
      <c r="BX164" s="15">
        <v>3025.7150000000001</v>
      </c>
      <c r="BY164" s="15">
        <v>2943.0940000000001</v>
      </c>
      <c r="BZ164" s="15">
        <v>2965.424</v>
      </c>
      <c r="CA164" s="15">
        <v>3351.7330000000002</v>
      </c>
      <c r="CB164" s="15">
        <v>3108.0196000000001</v>
      </c>
      <c r="CC164" s="15">
        <v>3075.8279000000002</v>
      </c>
      <c r="CD164" s="15">
        <v>2998.1595000000002</v>
      </c>
      <c r="CE164" s="15">
        <v>3379.8643999999999</v>
      </c>
      <c r="CF164" s="15">
        <v>3098.0241000000001</v>
      </c>
      <c r="CG164" s="15">
        <v>3254.8807999999999</v>
      </c>
      <c r="CH164" s="15">
        <v>3906.8121999999998</v>
      </c>
      <c r="CI164" s="15">
        <v>4093.0783000000001</v>
      </c>
      <c r="CJ164" s="15">
        <v>4128.8986999999997</v>
      </c>
      <c r="CK164" s="15">
        <v>4210.0915999999997</v>
      </c>
      <c r="CL164" s="15">
        <v>4522.9231</v>
      </c>
      <c r="CM164" s="15">
        <v>3870.9917999999998</v>
      </c>
      <c r="CN164" s="15">
        <v>4487.1144000000004</v>
      </c>
      <c r="CO164" s="15">
        <v>4274.5794999999998</v>
      </c>
      <c r="CP164" s="15">
        <v>4253.0871999999999</v>
      </c>
      <c r="CQ164" s="15">
        <v>5053.0783000000001</v>
      </c>
      <c r="CR164" s="15">
        <v>5268.0069999999996</v>
      </c>
      <c r="CS164" s="15">
        <v>5182.7930999999999</v>
      </c>
      <c r="CT164" s="15">
        <v>5461.6206000000002</v>
      </c>
      <c r="CU164" s="15">
        <v>5119.9706999999999</v>
      </c>
      <c r="CV164" s="15">
        <v>5112.8225000000002</v>
      </c>
      <c r="CW164" s="15">
        <v>5108.0442000000003</v>
      </c>
      <c r="CX164" s="15">
        <v>5442.5279</v>
      </c>
      <c r="CY164" s="15">
        <v>5533.3163000000004</v>
      </c>
      <c r="CZ164" s="15">
        <v>6262.2808000000005</v>
      </c>
      <c r="DA164" s="15">
        <v>6176.8985000000002</v>
      </c>
      <c r="DB164" s="15">
        <v>5964.2316000000001</v>
      </c>
      <c r="DC164" s="15">
        <v>5818.4710999999998</v>
      </c>
      <c r="DD164" s="15">
        <v>5957.0631000000003</v>
      </c>
      <c r="DE164" s="15">
        <v>5543.6768000000002</v>
      </c>
      <c r="DF164" s="15">
        <v>5299.9555</v>
      </c>
      <c r="DG164" s="15">
        <v>5789.8072000000002</v>
      </c>
      <c r="DH164" s="15">
        <v>6339.3968000000004</v>
      </c>
      <c r="DI164" s="15">
        <v>6267.7111999999997</v>
      </c>
      <c r="DJ164" s="15">
        <v>6621.3600999999999</v>
      </c>
      <c r="DK164" s="15">
        <v>6212.7521999999999</v>
      </c>
      <c r="DL164" s="15">
        <v>6630.9182000000001</v>
      </c>
      <c r="DM164" s="15">
        <v>6671.5382</v>
      </c>
      <c r="DN164" s="15">
        <v>6568.7888000000003</v>
      </c>
      <c r="DO164" s="15">
        <v>6657.201</v>
      </c>
      <c r="DP164" s="15">
        <v>7104.0411999999997</v>
      </c>
      <c r="DQ164" s="15">
        <v>6697.8229000000001</v>
      </c>
    </row>
    <row r="165" spans="1:121" x14ac:dyDescent="0.3">
      <c r="A165" t="s">
        <v>607</v>
      </c>
      <c r="B165" s="15">
        <v>926.62</v>
      </c>
      <c r="C165" s="15">
        <v>1060.364</v>
      </c>
      <c r="D165" s="15">
        <v>1087.5083999999999</v>
      </c>
      <c r="E165" s="15">
        <v>1304.6646000000001</v>
      </c>
      <c r="F165" s="15">
        <v>1524.2453</v>
      </c>
      <c r="G165" s="15">
        <v>1568.6989000000001</v>
      </c>
      <c r="H165" s="15">
        <v>1298.4321</v>
      </c>
      <c r="I165" s="15">
        <v>1361.4774</v>
      </c>
      <c r="J165" s="15">
        <v>1389.3759</v>
      </c>
      <c r="K165" s="15">
        <v>1475.0405000000001</v>
      </c>
      <c r="L165" s="15">
        <v>1642.7764999999999</v>
      </c>
      <c r="M165" s="15">
        <v>1528.4440999999999</v>
      </c>
      <c r="N165" s="15">
        <v>1398.2463</v>
      </c>
      <c r="O165" s="15">
        <v>1480.2312999999999</v>
      </c>
      <c r="P165" s="15">
        <v>1659.0790999999999</v>
      </c>
      <c r="Q165" s="15">
        <v>1907.1503</v>
      </c>
      <c r="R165" s="15">
        <v>2049.6734999999999</v>
      </c>
      <c r="S165" s="15">
        <v>1902.7693999999999</v>
      </c>
      <c r="T165" s="15">
        <v>1927.7093</v>
      </c>
      <c r="U165" s="15">
        <v>2363.5535</v>
      </c>
      <c r="V165" s="15">
        <v>2535.6421</v>
      </c>
      <c r="W165" s="15">
        <v>2355.6417999999999</v>
      </c>
      <c r="X165" s="15">
        <v>2678.1923000000002</v>
      </c>
      <c r="Y165" s="15">
        <v>2581.8701000000001</v>
      </c>
      <c r="Z165" s="15">
        <v>2316.2761</v>
      </c>
      <c r="AA165" s="15">
        <v>2420.3096</v>
      </c>
      <c r="AB165" s="15">
        <v>2601.9250999999999</v>
      </c>
      <c r="AC165" s="15">
        <v>2605.4562999999998</v>
      </c>
      <c r="AD165" s="15">
        <v>2501.4065999999998</v>
      </c>
      <c r="AE165" s="15">
        <v>2277.0626999999999</v>
      </c>
      <c r="AF165" s="15">
        <v>2368.1451999999999</v>
      </c>
      <c r="AG165" s="15">
        <v>1988.037</v>
      </c>
      <c r="AH165" s="15">
        <v>2325.5491999999999</v>
      </c>
      <c r="AI165" s="15">
        <v>2652.1770999999999</v>
      </c>
      <c r="AJ165" s="15">
        <v>2664.5414999999998</v>
      </c>
      <c r="AK165" s="15">
        <v>2815.8072999999999</v>
      </c>
      <c r="AL165" s="15">
        <v>2842.6129999999998</v>
      </c>
      <c r="AM165" s="15">
        <v>2768.3368</v>
      </c>
      <c r="AN165" s="15">
        <v>2803.9274999999998</v>
      </c>
      <c r="AO165" s="15">
        <v>3438.2323999999999</v>
      </c>
      <c r="AP165" s="15">
        <v>3652.6498000000001</v>
      </c>
      <c r="AQ165" s="15">
        <v>3865.5005999999998</v>
      </c>
      <c r="AR165" s="15">
        <v>3572.1048000000001</v>
      </c>
      <c r="AS165" s="15">
        <v>2914.3993</v>
      </c>
      <c r="AT165" s="15">
        <v>3411.7901000000002</v>
      </c>
      <c r="AU165" s="15">
        <v>2979.6817999999998</v>
      </c>
      <c r="AV165" s="15">
        <v>2550.7314999999999</v>
      </c>
      <c r="AW165" s="15">
        <v>2541.4052000000001</v>
      </c>
      <c r="AX165" s="15">
        <v>3053.7739999999999</v>
      </c>
      <c r="AY165" s="15">
        <v>3094.9069</v>
      </c>
      <c r="AZ165" s="15">
        <v>3150.6840999999999</v>
      </c>
      <c r="BA165" s="15">
        <v>3436.8361</v>
      </c>
      <c r="BB165" s="15">
        <v>3054.7096999999999</v>
      </c>
      <c r="BC165" s="15">
        <v>3072.3665999999998</v>
      </c>
      <c r="BD165" s="15">
        <v>3299.0286000000001</v>
      </c>
      <c r="BE165" s="15">
        <v>2948.0038</v>
      </c>
      <c r="BF165" s="15">
        <v>2934.9915000000001</v>
      </c>
      <c r="BG165" s="15">
        <v>2562.0794000000001</v>
      </c>
      <c r="BH165" s="15">
        <v>2820.4404</v>
      </c>
      <c r="BI165" s="15">
        <v>3452.7763</v>
      </c>
      <c r="BJ165" s="15">
        <v>3002.0313999999998</v>
      </c>
      <c r="BK165" s="15">
        <v>2630.8971999999999</v>
      </c>
      <c r="BL165" s="15">
        <v>1693.3607999999999</v>
      </c>
      <c r="BM165" s="15">
        <v>2171.4863</v>
      </c>
      <c r="BN165" s="15">
        <v>2202.7921000000001</v>
      </c>
      <c r="BO165" s="15">
        <v>2328.0154000000002</v>
      </c>
      <c r="BP165" s="15">
        <v>2305.2474999999999</v>
      </c>
      <c r="BQ165" s="15">
        <v>2471.6318999999999</v>
      </c>
      <c r="BR165" s="15">
        <v>1940.1478</v>
      </c>
      <c r="BS165" s="15">
        <v>1793.5650000000001</v>
      </c>
      <c r="BT165" s="15">
        <v>2401.2896000000001</v>
      </c>
      <c r="BU165" s="15">
        <v>2363.5165000000002</v>
      </c>
      <c r="BV165" s="15">
        <v>2610.3906999999999</v>
      </c>
      <c r="BW165" s="15">
        <v>2639.8164000000002</v>
      </c>
      <c r="BX165" s="15">
        <v>2901.6873999999998</v>
      </c>
      <c r="BY165" s="15">
        <v>2976.8272000000002</v>
      </c>
      <c r="BZ165" s="15">
        <v>2703.0805999999998</v>
      </c>
      <c r="CA165" s="15">
        <v>2649.3262</v>
      </c>
      <c r="CB165" s="15">
        <v>2561.2194</v>
      </c>
      <c r="CC165" s="15">
        <v>2405.9353999999998</v>
      </c>
      <c r="CD165" s="15">
        <v>2851.4789000000001</v>
      </c>
      <c r="CE165" s="15">
        <v>2974.0034000000001</v>
      </c>
      <c r="CF165" s="15">
        <v>2534.6480000000001</v>
      </c>
      <c r="CG165" s="15">
        <v>2602.9686000000002</v>
      </c>
      <c r="CH165" s="15">
        <v>3251.9836</v>
      </c>
      <c r="CI165" s="15">
        <v>3330.2993999999999</v>
      </c>
      <c r="CJ165" s="15">
        <v>3027.4254999999998</v>
      </c>
      <c r="CK165" s="15">
        <v>2914.9832000000001</v>
      </c>
      <c r="CL165" s="15">
        <v>3235.3506000000002</v>
      </c>
      <c r="CM165" s="15">
        <v>2501.4346999999998</v>
      </c>
      <c r="CN165" s="15">
        <v>2713.2404999999999</v>
      </c>
      <c r="CO165" s="15">
        <v>2360.7345</v>
      </c>
      <c r="CP165" s="15">
        <v>2266.3501000000001</v>
      </c>
      <c r="CQ165" s="15">
        <v>2271.7323999999999</v>
      </c>
      <c r="CR165" s="15">
        <v>2101.3159000000001</v>
      </c>
      <c r="CS165" s="15">
        <v>2198.4171999999999</v>
      </c>
      <c r="CT165" s="15">
        <v>2475.7579000000001</v>
      </c>
      <c r="CU165" s="15">
        <v>2410.1039000000001</v>
      </c>
      <c r="CV165" s="15">
        <v>2711.9659000000001</v>
      </c>
      <c r="CW165" s="15">
        <v>2955.0875000000001</v>
      </c>
      <c r="CX165" s="15">
        <v>2925.7193000000002</v>
      </c>
      <c r="CY165" s="15">
        <v>2831.6032</v>
      </c>
      <c r="CZ165" s="15">
        <v>3101.9369000000002</v>
      </c>
      <c r="DA165" s="15">
        <v>2705.6217000000001</v>
      </c>
      <c r="DB165" s="15">
        <v>2686.1819999999998</v>
      </c>
      <c r="DC165" s="15">
        <v>2791.2791999999999</v>
      </c>
      <c r="DD165" s="15">
        <v>2922.5470999999998</v>
      </c>
      <c r="DE165" s="15">
        <v>2599.0844000000002</v>
      </c>
      <c r="DF165" s="15">
        <v>2310.8488000000002</v>
      </c>
      <c r="DG165" s="15">
        <v>2270.0770000000002</v>
      </c>
      <c r="DH165" s="15">
        <v>2234.8490999999999</v>
      </c>
      <c r="DI165" s="15">
        <v>2468.9757</v>
      </c>
      <c r="DJ165" s="15">
        <v>2356.9016999999999</v>
      </c>
      <c r="DK165" s="15">
        <v>2236.585</v>
      </c>
      <c r="DL165" s="15">
        <v>2104.4609</v>
      </c>
      <c r="DM165" s="15">
        <v>1368.93</v>
      </c>
      <c r="DN165" s="15">
        <v>1207.2112</v>
      </c>
      <c r="DO165" s="15">
        <v>1293.4013</v>
      </c>
      <c r="DP165" s="15">
        <v>1487.1397999999999</v>
      </c>
      <c r="DQ165" s="15">
        <v>1439.239</v>
      </c>
    </row>
    <row r="166" spans="1:121" x14ac:dyDescent="0.3">
      <c r="A166" t="s">
        <v>608</v>
      </c>
      <c r="B166" s="15">
        <v>3916.34</v>
      </c>
      <c r="C166" s="15">
        <v>3964.9589000000001</v>
      </c>
      <c r="D166" s="15">
        <v>4165.3931000000002</v>
      </c>
      <c r="E166" s="15">
        <v>4075.8717000000001</v>
      </c>
      <c r="F166" s="15">
        <v>3921.0801999999999</v>
      </c>
      <c r="G166" s="15">
        <v>3826.8489</v>
      </c>
      <c r="H166" s="15">
        <v>3791.9942000000001</v>
      </c>
      <c r="I166" s="15">
        <v>3453.6183000000001</v>
      </c>
      <c r="J166" s="15">
        <v>3594.2883000000002</v>
      </c>
      <c r="K166" s="15">
        <v>3786.4843000000001</v>
      </c>
      <c r="L166" s="15">
        <v>4067.0324000000001</v>
      </c>
      <c r="M166" s="15">
        <v>4159.9363999999996</v>
      </c>
      <c r="N166" s="15">
        <v>4364.0631999999996</v>
      </c>
      <c r="O166" s="15">
        <v>4217.2991000000002</v>
      </c>
      <c r="P166" s="15">
        <v>4172.4924000000001</v>
      </c>
      <c r="Q166" s="15">
        <v>4101.6466</v>
      </c>
      <c r="R166" s="15">
        <v>4588.0833000000002</v>
      </c>
      <c r="S166" s="15">
        <v>4540.5896000000002</v>
      </c>
      <c r="T166" s="15">
        <v>4923.3941000000004</v>
      </c>
      <c r="U166" s="15">
        <v>4905.2696999999998</v>
      </c>
      <c r="V166" s="15">
        <v>4877.0708000000004</v>
      </c>
      <c r="W166" s="15">
        <v>4599.1821</v>
      </c>
      <c r="X166" s="15">
        <v>4463.5949000000001</v>
      </c>
      <c r="Y166" s="15">
        <v>4563.5636000000004</v>
      </c>
      <c r="Z166" s="15">
        <v>4780.8572999999997</v>
      </c>
      <c r="AA166" s="15">
        <v>4581.5219999999999</v>
      </c>
      <c r="AB166" s="15">
        <v>4983.3153000000002</v>
      </c>
      <c r="AC166" s="15">
        <v>5063.1445999999996</v>
      </c>
      <c r="AD166" s="15">
        <v>4991.1845999999996</v>
      </c>
      <c r="AE166" s="15">
        <v>5210.7224999999999</v>
      </c>
      <c r="AF166" s="15">
        <v>5232.3735999999999</v>
      </c>
      <c r="AG166" s="15">
        <v>5774.6360000000004</v>
      </c>
      <c r="AH166" s="15">
        <v>5660.2316000000001</v>
      </c>
      <c r="AI166" s="15">
        <v>5868.7728999999999</v>
      </c>
      <c r="AJ166" s="15">
        <v>5932.8640999999998</v>
      </c>
      <c r="AK166" s="15">
        <v>5670.9106000000002</v>
      </c>
      <c r="AL166" s="15">
        <v>5728.8654999999999</v>
      </c>
      <c r="AM166" s="15">
        <v>5723.5030999999999</v>
      </c>
      <c r="AN166" s="15">
        <v>5872.0123000000003</v>
      </c>
      <c r="AO166" s="15">
        <v>5608.8074999999999</v>
      </c>
      <c r="AP166" s="15">
        <v>5839.8320000000003</v>
      </c>
      <c r="AQ166" s="15">
        <v>6278.6806999999999</v>
      </c>
      <c r="AR166" s="15">
        <v>6323.8018000000002</v>
      </c>
      <c r="AS166" s="15">
        <v>6160.9906000000001</v>
      </c>
      <c r="AT166" s="15">
        <v>6026.6229999999996</v>
      </c>
      <c r="AU166" s="15">
        <v>5961.7707</v>
      </c>
      <c r="AV166" s="15">
        <v>7434.6076000000003</v>
      </c>
      <c r="AW166" s="15">
        <v>7401.6415999999999</v>
      </c>
      <c r="AX166" s="15">
        <v>7950.7636000000002</v>
      </c>
      <c r="AY166" s="15">
        <v>8180.4215999999997</v>
      </c>
      <c r="AZ166" s="15">
        <v>8372.5367000000006</v>
      </c>
      <c r="BA166" s="15">
        <v>8541.6897000000008</v>
      </c>
      <c r="BB166" s="15">
        <v>8152.1652000000004</v>
      </c>
      <c r="BC166" s="15">
        <v>7959.6495999999997</v>
      </c>
      <c r="BD166" s="15">
        <v>7640.3311999999996</v>
      </c>
      <c r="BE166" s="15">
        <v>7645.5969999999998</v>
      </c>
      <c r="BF166" s="15">
        <v>7718.8398999999999</v>
      </c>
      <c r="BG166" s="15">
        <v>7794.4463999999998</v>
      </c>
      <c r="BH166" s="15">
        <v>8404.3917000000001</v>
      </c>
      <c r="BI166" s="15">
        <v>8433.7456999999995</v>
      </c>
      <c r="BJ166" s="15">
        <v>8369.5149999999994</v>
      </c>
      <c r="BK166" s="15">
        <v>7966.3238000000001</v>
      </c>
      <c r="BL166" s="15">
        <v>7911.1761999999999</v>
      </c>
      <c r="BM166" s="15">
        <v>7699.6027000000004</v>
      </c>
      <c r="BN166" s="15">
        <v>7680.9552999999996</v>
      </c>
      <c r="BO166" s="15">
        <v>7342.6950999999999</v>
      </c>
      <c r="BP166" s="15">
        <v>7681.5497999999998</v>
      </c>
      <c r="BQ166" s="15">
        <v>8109.3459999999995</v>
      </c>
      <c r="BR166" s="15">
        <v>8339.2731000000003</v>
      </c>
      <c r="BS166" s="15">
        <v>7725.4426999999996</v>
      </c>
      <c r="BT166" s="15">
        <v>8077.7394999999997</v>
      </c>
      <c r="BU166" s="15">
        <v>8147.44</v>
      </c>
      <c r="BV166" s="15">
        <v>7613.8442999999997</v>
      </c>
      <c r="BW166" s="15">
        <v>8174.4638000000004</v>
      </c>
      <c r="BX166" s="15">
        <v>8444.2119000000002</v>
      </c>
      <c r="BY166" s="15">
        <v>8118.4935999999998</v>
      </c>
      <c r="BZ166" s="15">
        <v>8036.2109</v>
      </c>
      <c r="CA166" s="15">
        <v>8083.0559999999996</v>
      </c>
      <c r="CB166" s="15">
        <v>7983.5330000000004</v>
      </c>
      <c r="CC166" s="15">
        <v>7669.4607999999998</v>
      </c>
      <c r="CD166" s="15">
        <v>7405.4953999999998</v>
      </c>
      <c r="CE166" s="15">
        <v>7630.0484999999999</v>
      </c>
      <c r="CF166" s="15">
        <v>6878.9677000000001</v>
      </c>
      <c r="CG166" s="15">
        <v>6865.4456</v>
      </c>
      <c r="CH166" s="15">
        <v>7191.3118000000004</v>
      </c>
      <c r="CI166" s="15">
        <v>6662.2428</v>
      </c>
      <c r="CJ166" s="15">
        <v>7145.2714999999998</v>
      </c>
      <c r="CK166" s="15">
        <v>7338.9751999999999</v>
      </c>
      <c r="CL166" s="15">
        <v>6925.4040999999997</v>
      </c>
      <c r="CM166" s="15">
        <v>6724.1571999999996</v>
      </c>
      <c r="CN166" s="15">
        <v>6686.2988999999998</v>
      </c>
      <c r="CO166" s="15">
        <v>6652.9736000000003</v>
      </c>
      <c r="CP166" s="15">
        <v>5957.7667000000001</v>
      </c>
      <c r="CQ166" s="15">
        <v>6007.4422999999997</v>
      </c>
      <c r="CR166" s="15">
        <v>6781.7456000000002</v>
      </c>
      <c r="CS166" s="15">
        <v>6978.1190999999999</v>
      </c>
      <c r="CT166" s="15">
        <v>7371.4858000000004</v>
      </c>
      <c r="CU166" s="15">
        <v>7482.3311999999996</v>
      </c>
      <c r="CV166" s="15">
        <v>7716.3445000000002</v>
      </c>
      <c r="CW166" s="15">
        <v>8095.0779000000002</v>
      </c>
      <c r="CX166" s="15">
        <v>7510.8077999999996</v>
      </c>
      <c r="CY166" s="15">
        <v>7577.7790999999997</v>
      </c>
      <c r="CZ166" s="15">
        <v>7574.6916000000001</v>
      </c>
      <c r="DA166" s="15">
        <v>7191.3440000000001</v>
      </c>
      <c r="DB166" s="15">
        <v>6789.1653999999999</v>
      </c>
      <c r="DC166" s="15">
        <v>6727.1548000000003</v>
      </c>
      <c r="DD166" s="15">
        <v>7081.3870999999999</v>
      </c>
      <c r="DE166" s="15">
        <v>7392.8351000000002</v>
      </c>
      <c r="DF166" s="15">
        <v>7691.1016</v>
      </c>
      <c r="DG166" s="15">
        <v>7357.6885000000002</v>
      </c>
      <c r="DH166" s="15">
        <v>6862.5628999999999</v>
      </c>
      <c r="DI166" s="15">
        <v>6551.2407000000003</v>
      </c>
      <c r="DJ166" s="15">
        <v>6634.9908999999998</v>
      </c>
      <c r="DK166" s="15">
        <v>6683.3788000000004</v>
      </c>
      <c r="DL166" s="15">
        <v>7283.0514000000003</v>
      </c>
      <c r="DM166" s="15">
        <v>7843.2403999999997</v>
      </c>
      <c r="DN166" s="15">
        <v>8279.8243000000002</v>
      </c>
      <c r="DO166" s="15">
        <v>8142.9893000000002</v>
      </c>
      <c r="DP166" s="15">
        <v>7721.4657999999999</v>
      </c>
      <c r="DQ166" s="15">
        <v>7338.9080999999996</v>
      </c>
    </row>
    <row r="167" spans="1:121" x14ac:dyDescent="0.3">
      <c r="A167" t="s">
        <v>609</v>
      </c>
      <c r="B167" s="15">
        <v>22591.25</v>
      </c>
      <c r="C167" s="15">
        <v>25808.8855</v>
      </c>
      <c r="D167" s="15">
        <v>22685.729200000002</v>
      </c>
      <c r="E167" s="15">
        <v>23007.451499999999</v>
      </c>
      <c r="F167" s="15">
        <v>22507.391100000001</v>
      </c>
      <c r="G167" s="15">
        <v>22371.860700000001</v>
      </c>
      <c r="H167" s="15">
        <v>26448.484899999999</v>
      </c>
      <c r="I167" s="15">
        <v>23597.022199999999</v>
      </c>
      <c r="J167" s="15">
        <v>22456.437099999999</v>
      </c>
      <c r="K167" s="15">
        <v>24532.751199999999</v>
      </c>
      <c r="L167" s="15">
        <v>22782.5942</v>
      </c>
      <c r="M167" s="15">
        <v>24197.002899999999</v>
      </c>
      <c r="N167" s="15">
        <v>21738.207900000001</v>
      </c>
      <c r="O167" s="15">
        <v>21901.576499999999</v>
      </c>
      <c r="P167" s="15">
        <v>23505.394</v>
      </c>
      <c r="Q167" s="15">
        <v>25283.554100000001</v>
      </c>
      <c r="R167" s="15">
        <v>25230.416700000002</v>
      </c>
      <c r="S167" s="15">
        <v>24795.2683</v>
      </c>
      <c r="T167" s="15">
        <v>26936.129700000001</v>
      </c>
      <c r="U167" s="15">
        <v>28853.4954</v>
      </c>
      <c r="V167" s="15">
        <v>26975.4519</v>
      </c>
      <c r="W167" s="15">
        <v>27498.192200000001</v>
      </c>
      <c r="X167" s="15">
        <v>29500.418099999999</v>
      </c>
      <c r="Y167" s="15">
        <v>29499.199400000001</v>
      </c>
      <c r="Z167" s="15">
        <v>29443.869500000001</v>
      </c>
      <c r="AA167" s="15">
        <v>33453.684999999998</v>
      </c>
      <c r="AB167" s="15">
        <v>34231.749000000003</v>
      </c>
      <c r="AC167" s="15">
        <v>35435.011500000001</v>
      </c>
      <c r="AD167" s="15">
        <v>38224.6728</v>
      </c>
      <c r="AE167" s="15">
        <v>37541.380700000002</v>
      </c>
      <c r="AF167" s="15">
        <v>34401.590499999998</v>
      </c>
      <c r="AG167" s="15">
        <v>35304.413500000002</v>
      </c>
      <c r="AH167" s="15">
        <v>36948.811099999999</v>
      </c>
      <c r="AI167" s="15">
        <v>38681.889900000002</v>
      </c>
      <c r="AJ167" s="15">
        <v>37187.520600000003</v>
      </c>
      <c r="AK167" s="15">
        <v>36475.234299999996</v>
      </c>
      <c r="AL167" s="15">
        <v>34975.899799999999</v>
      </c>
      <c r="AM167" s="15">
        <v>34717.412400000001</v>
      </c>
      <c r="AN167" s="15">
        <v>33844.9764</v>
      </c>
      <c r="AO167" s="15">
        <v>32542.470499999999</v>
      </c>
      <c r="AP167" s="15">
        <v>35749.769</v>
      </c>
      <c r="AQ167" s="15">
        <v>37024.378700000001</v>
      </c>
      <c r="AR167" s="15">
        <v>38787.545599999998</v>
      </c>
      <c r="AS167" s="15">
        <v>34997.207900000001</v>
      </c>
      <c r="AT167" s="15">
        <v>35842.832300000002</v>
      </c>
      <c r="AU167" s="15">
        <v>33908.2235</v>
      </c>
      <c r="AV167" s="15">
        <v>35589.139900000002</v>
      </c>
      <c r="AW167" s="15">
        <v>32656.947199999999</v>
      </c>
      <c r="AX167" s="15">
        <v>37717.286</v>
      </c>
      <c r="AY167" s="15">
        <v>38203.523999999998</v>
      </c>
      <c r="AZ167" s="15">
        <v>40029.910499999998</v>
      </c>
      <c r="BA167" s="15">
        <v>40260.126300000004</v>
      </c>
      <c r="BB167" s="15">
        <v>41034.3318</v>
      </c>
      <c r="BC167" s="15">
        <v>42191.575100000002</v>
      </c>
      <c r="BD167" s="15">
        <v>45056.139900000002</v>
      </c>
      <c r="BE167" s="15">
        <v>52755.470800000003</v>
      </c>
      <c r="BF167" s="15">
        <v>43711.6682</v>
      </c>
      <c r="BG167" s="15">
        <v>40038.284099999997</v>
      </c>
      <c r="BH167" s="15">
        <v>40549.3914</v>
      </c>
      <c r="BI167" s="15">
        <v>38463.144500000002</v>
      </c>
      <c r="BJ167" s="15">
        <v>37530.685700000002</v>
      </c>
      <c r="BK167" s="15">
        <v>36773.006500000003</v>
      </c>
      <c r="BL167" s="15">
        <v>26366.285</v>
      </c>
      <c r="BM167" s="15">
        <v>31502.784899999999</v>
      </c>
      <c r="BN167" s="15">
        <v>35002.920299999998</v>
      </c>
      <c r="BO167" s="15">
        <v>34384.0173</v>
      </c>
      <c r="BP167" s="15">
        <v>35420.109700000001</v>
      </c>
      <c r="BQ167" s="15">
        <v>33122.0501</v>
      </c>
      <c r="BR167" s="15">
        <v>35865.125</v>
      </c>
      <c r="BS167" s="15">
        <v>32473.5661</v>
      </c>
      <c r="BT167" s="15">
        <v>34751.2336</v>
      </c>
      <c r="BU167" s="15">
        <v>36544.906199999998</v>
      </c>
      <c r="BV167" s="15">
        <v>34633.846599999997</v>
      </c>
      <c r="BW167" s="15">
        <v>35933.957300000002</v>
      </c>
      <c r="BX167" s="15">
        <v>38589.4274</v>
      </c>
      <c r="BY167" s="15">
        <v>39026.595200000003</v>
      </c>
      <c r="BZ167" s="15">
        <v>38510.071100000001</v>
      </c>
      <c r="CA167" s="15">
        <v>36928.7955</v>
      </c>
      <c r="CB167" s="15">
        <v>39446.900500000003</v>
      </c>
      <c r="CC167" s="15">
        <v>36779.638899999998</v>
      </c>
      <c r="CD167" s="15">
        <v>35209.7209</v>
      </c>
      <c r="CE167" s="15">
        <v>32257.1152</v>
      </c>
      <c r="CF167" s="15">
        <v>32428.334500000001</v>
      </c>
      <c r="CG167" s="15">
        <v>35197.957399999999</v>
      </c>
      <c r="CH167" s="15">
        <v>32323.9359</v>
      </c>
      <c r="CI167" s="15">
        <v>32295.238600000001</v>
      </c>
      <c r="CJ167" s="15">
        <v>33246.571199999998</v>
      </c>
      <c r="CK167" s="15">
        <v>33340.028899999998</v>
      </c>
      <c r="CL167" s="15">
        <v>30058.860100000002</v>
      </c>
      <c r="CM167" s="15">
        <v>29086.550899999998</v>
      </c>
      <c r="CN167" s="15">
        <v>30859.675599999999</v>
      </c>
      <c r="CO167" s="15">
        <v>34854.962399999997</v>
      </c>
      <c r="CP167" s="15">
        <v>33034.2143</v>
      </c>
      <c r="CQ167" s="15">
        <v>36398.2673</v>
      </c>
      <c r="CR167" s="15">
        <v>40214.842299999997</v>
      </c>
      <c r="CS167" s="15">
        <v>39476.904900000001</v>
      </c>
      <c r="CT167" s="15">
        <v>40145.475100000003</v>
      </c>
      <c r="CU167" s="15">
        <v>39728.7811</v>
      </c>
      <c r="CV167" s="15">
        <v>40992.460200000001</v>
      </c>
      <c r="CW167" s="15">
        <v>43137.361100000002</v>
      </c>
      <c r="CX167" s="15">
        <v>44773.092799999999</v>
      </c>
      <c r="CY167" s="15">
        <v>46734.044000000002</v>
      </c>
      <c r="CZ167" s="15">
        <v>45955.044199999997</v>
      </c>
      <c r="DA167" s="15">
        <v>42728.034500000002</v>
      </c>
      <c r="DB167" s="15">
        <v>41189.933199999999</v>
      </c>
      <c r="DC167" s="15">
        <v>42928.455600000001</v>
      </c>
      <c r="DD167" s="15">
        <v>44476.921699999999</v>
      </c>
      <c r="DE167" s="15">
        <v>47960.970300000001</v>
      </c>
      <c r="DF167" s="15">
        <v>47802.726499999997</v>
      </c>
      <c r="DG167" s="15">
        <v>47998.583400000003</v>
      </c>
      <c r="DH167" s="15">
        <v>49342.569499999998</v>
      </c>
      <c r="DI167" s="15">
        <v>47977.550999999999</v>
      </c>
      <c r="DJ167" s="15">
        <v>42935.200900000003</v>
      </c>
      <c r="DK167" s="15">
        <v>44324.669399999999</v>
      </c>
      <c r="DL167" s="15">
        <v>44458.0124</v>
      </c>
      <c r="DM167" s="15">
        <v>43007.433700000001</v>
      </c>
      <c r="DN167" s="15">
        <v>45540.571499999998</v>
      </c>
      <c r="DO167" s="15">
        <v>44282.713400000001</v>
      </c>
      <c r="DP167" s="15">
        <v>43953.225100000003</v>
      </c>
      <c r="DQ167" s="15">
        <v>42243.322899999999</v>
      </c>
    </row>
    <row r="168" spans="1:121" x14ac:dyDescent="0.3">
      <c r="A168" t="s">
        <v>610</v>
      </c>
      <c r="B168" s="15">
        <v>3429.86</v>
      </c>
      <c r="C168" s="15">
        <v>3388.5592000000001</v>
      </c>
      <c r="D168" s="15">
        <v>3407.1311000000001</v>
      </c>
      <c r="E168" s="15">
        <v>3236.5911000000001</v>
      </c>
      <c r="F168" s="15">
        <v>3739.163</v>
      </c>
      <c r="G168" s="15">
        <v>3695.6844000000001</v>
      </c>
      <c r="H168" s="15">
        <v>3779.3449999999998</v>
      </c>
      <c r="I168" s="15">
        <v>3891.2433999999998</v>
      </c>
      <c r="J168" s="15">
        <v>3697.2881000000002</v>
      </c>
      <c r="K168" s="15">
        <v>3637.2741000000001</v>
      </c>
      <c r="L168" s="15">
        <v>3831.2478000000001</v>
      </c>
      <c r="M168" s="15">
        <v>3572.9735000000001</v>
      </c>
      <c r="N168" s="15">
        <v>3428.2710000000002</v>
      </c>
      <c r="O168" s="15">
        <v>3471.6305000000002</v>
      </c>
      <c r="P168" s="15">
        <v>3763.2559999999999</v>
      </c>
      <c r="Q168" s="15">
        <v>3864.4436999999998</v>
      </c>
      <c r="R168" s="15">
        <v>4609.0047000000004</v>
      </c>
      <c r="S168" s="15">
        <v>4645.8841000000002</v>
      </c>
      <c r="T168" s="15">
        <v>4613.4866000000002</v>
      </c>
      <c r="U168" s="15">
        <v>4863.1585999999998</v>
      </c>
      <c r="V168" s="15">
        <v>4901.5434999999998</v>
      </c>
      <c r="W168" s="15">
        <v>4946.9497000000001</v>
      </c>
      <c r="X168" s="15">
        <v>5462.0027</v>
      </c>
      <c r="Y168" s="15">
        <v>4864.9049000000005</v>
      </c>
      <c r="Z168" s="15">
        <v>4505.7519000000002</v>
      </c>
      <c r="AA168" s="15">
        <v>4774.9645</v>
      </c>
      <c r="AB168" s="15">
        <v>4676.0487000000003</v>
      </c>
      <c r="AC168" s="15">
        <v>4787.3035</v>
      </c>
      <c r="AD168" s="15">
        <v>4489.1306000000004</v>
      </c>
      <c r="AE168" s="15">
        <v>3987.6867000000002</v>
      </c>
      <c r="AF168" s="15">
        <v>3769.1635999999999</v>
      </c>
      <c r="AG168" s="15">
        <v>3975.6052</v>
      </c>
      <c r="AH168" s="15">
        <v>4226.1374999999998</v>
      </c>
      <c r="AI168" s="15">
        <v>3877.7986999999998</v>
      </c>
      <c r="AJ168" s="15">
        <v>3663.5808000000002</v>
      </c>
      <c r="AK168" s="15">
        <v>4034.5349000000001</v>
      </c>
      <c r="AL168" s="15">
        <v>4291.8639999999996</v>
      </c>
      <c r="AM168" s="15">
        <v>4464.6361999999999</v>
      </c>
      <c r="AN168" s="15">
        <v>4352.3332</v>
      </c>
      <c r="AO168" s="15">
        <v>4509.5207</v>
      </c>
      <c r="AP168" s="15">
        <v>4761.8406000000004</v>
      </c>
      <c r="AQ168" s="15">
        <v>4831.8834999999999</v>
      </c>
      <c r="AR168" s="15">
        <v>4681.9156999999996</v>
      </c>
      <c r="AS168" s="15">
        <v>5383.067</v>
      </c>
      <c r="AT168" s="15">
        <v>5057.2502999999997</v>
      </c>
      <c r="AU168" s="15">
        <v>4808.8707000000004</v>
      </c>
      <c r="AV168" s="15">
        <v>5018.8924999999999</v>
      </c>
      <c r="AW168" s="15">
        <v>4853.0463</v>
      </c>
      <c r="AX168" s="15">
        <v>5133.0523000000003</v>
      </c>
      <c r="AY168" s="15">
        <v>5298.5352000000003</v>
      </c>
      <c r="AZ168" s="15">
        <v>4932.1818000000003</v>
      </c>
      <c r="BA168" s="15">
        <v>5068.0695999999998</v>
      </c>
      <c r="BB168" s="15">
        <v>4914.1823999999997</v>
      </c>
      <c r="BC168" s="15">
        <v>4729.6995999999999</v>
      </c>
      <c r="BD168" s="15">
        <v>5174.9754999999996</v>
      </c>
      <c r="BE168" s="15">
        <v>5680.6385</v>
      </c>
      <c r="BF168" s="15">
        <v>5694.8553000000002</v>
      </c>
      <c r="BG168" s="15">
        <v>5863.9186</v>
      </c>
      <c r="BH168" s="15">
        <v>6211.2737999999999</v>
      </c>
      <c r="BI168" s="15">
        <v>6029.4804000000004</v>
      </c>
      <c r="BJ168" s="15">
        <v>6108.7024000000001</v>
      </c>
      <c r="BK168" s="15">
        <v>5820.0505999999996</v>
      </c>
      <c r="BL168" s="15">
        <v>5278.6668</v>
      </c>
      <c r="BM168" s="15">
        <v>6561.9321</v>
      </c>
      <c r="BN168" s="15">
        <v>6463.5196999999998</v>
      </c>
      <c r="BO168" s="15">
        <v>5979.8918000000003</v>
      </c>
      <c r="BP168" s="15">
        <v>6700.4648999999999</v>
      </c>
      <c r="BQ168" s="15">
        <v>8305.5228999999999</v>
      </c>
      <c r="BR168" s="15">
        <v>8635.0463999999993</v>
      </c>
      <c r="BS168" s="15">
        <v>8830.7756000000008</v>
      </c>
      <c r="BT168" s="15">
        <v>10219.066999999999</v>
      </c>
      <c r="BU168" s="15">
        <v>9707.3471000000009</v>
      </c>
      <c r="BV168" s="15">
        <v>8284.3781999999992</v>
      </c>
      <c r="BW168" s="15">
        <v>7633.0061999999998</v>
      </c>
      <c r="BX168" s="15">
        <v>8089.5955999999996</v>
      </c>
      <c r="BY168" s="15">
        <v>8625.0275999999994</v>
      </c>
      <c r="BZ168" s="15">
        <v>7881.0192999999999</v>
      </c>
      <c r="CA168" s="15">
        <v>8107.1683999999996</v>
      </c>
      <c r="CB168" s="15">
        <v>8224.2206000000006</v>
      </c>
      <c r="CC168" s="15">
        <v>8729.2158999999992</v>
      </c>
      <c r="CD168" s="15">
        <v>8630.9362999999994</v>
      </c>
      <c r="CE168" s="15">
        <v>9340.9788000000008</v>
      </c>
      <c r="CF168" s="15">
        <v>9585.7145</v>
      </c>
      <c r="CG168" s="15">
        <v>8566.4948000000004</v>
      </c>
      <c r="CH168" s="15">
        <v>8574.9112999999998</v>
      </c>
      <c r="CI168" s="15">
        <v>7352.4519</v>
      </c>
      <c r="CJ168" s="15">
        <v>8172.5883999999996</v>
      </c>
      <c r="CK168" s="15">
        <v>7832.4710999999998</v>
      </c>
      <c r="CL168" s="15">
        <v>8426.8798999999999</v>
      </c>
      <c r="CM168" s="15">
        <v>9282.0427</v>
      </c>
      <c r="CN168" s="15">
        <v>10231.1065</v>
      </c>
      <c r="CO168" s="15">
        <v>10086.030000000001</v>
      </c>
      <c r="CP168" s="15">
        <v>9570.5316000000003</v>
      </c>
      <c r="CQ168" s="15">
        <v>9871.2275000000009</v>
      </c>
      <c r="CR168" s="15">
        <v>8179.9123</v>
      </c>
      <c r="CS168" s="15">
        <v>8674.8979999999992</v>
      </c>
      <c r="CT168" s="15">
        <v>8921.7582000000002</v>
      </c>
      <c r="CU168" s="15">
        <v>9281.4701999999997</v>
      </c>
      <c r="CV168" s="15">
        <v>13803.143099999999</v>
      </c>
      <c r="CW168" s="15">
        <v>14095.521500000001</v>
      </c>
      <c r="CX168" s="15">
        <v>12893.667600000001</v>
      </c>
      <c r="CY168" s="15">
        <v>14461.2135</v>
      </c>
      <c r="CZ168" s="15">
        <v>15491.6667</v>
      </c>
      <c r="DA168" s="15">
        <v>15219.6939</v>
      </c>
      <c r="DB168" s="15">
        <v>15483.0327</v>
      </c>
      <c r="DC168" s="15">
        <v>16531.269899999999</v>
      </c>
      <c r="DD168" s="15">
        <v>15711.5375</v>
      </c>
      <c r="DE168" s="15">
        <v>16152.3714</v>
      </c>
      <c r="DF168" s="15">
        <v>15709.0085</v>
      </c>
      <c r="DG168" s="15">
        <v>18710.623299999999</v>
      </c>
      <c r="DH168" s="15">
        <v>18909.4696</v>
      </c>
      <c r="DI168" s="15">
        <v>18001.3295</v>
      </c>
      <c r="DJ168" s="15">
        <v>18121.266100000001</v>
      </c>
      <c r="DK168" s="15">
        <v>19077.8361</v>
      </c>
      <c r="DL168" s="15">
        <v>20110.8989</v>
      </c>
      <c r="DM168" s="15">
        <v>21228.069500000001</v>
      </c>
      <c r="DN168" s="15">
        <v>20065.716499999999</v>
      </c>
      <c r="DO168" s="15">
        <v>21754.5746</v>
      </c>
      <c r="DP168" s="15">
        <v>25511.956399999999</v>
      </c>
      <c r="DQ168" s="15">
        <v>23966.110700000001</v>
      </c>
    </row>
    <row r="169" spans="1:121" x14ac:dyDescent="0.3">
      <c r="A169" t="s">
        <v>611</v>
      </c>
      <c r="B169" s="15">
        <v>1159.75</v>
      </c>
      <c r="C169" s="15">
        <v>1219.0326</v>
      </c>
      <c r="D169" s="15">
        <v>1234.0944999999999</v>
      </c>
      <c r="E169" s="15">
        <v>1233.9302</v>
      </c>
      <c r="F169" s="15">
        <v>1190.9453000000001</v>
      </c>
      <c r="G169" s="15">
        <v>1218.2783999999999</v>
      </c>
      <c r="H169" s="15">
        <v>1322.8121000000001</v>
      </c>
      <c r="I169" s="15">
        <v>1294.6949999999999</v>
      </c>
      <c r="J169" s="15">
        <v>1295.6880000000001</v>
      </c>
      <c r="K169" s="15">
        <v>1337.5387000000001</v>
      </c>
      <c r="L169" s="15">
        <v>1387.9729</v>
      </c>
      <c r="M169" s="15">
        <v>1326.5183999999999</v>
      </c>
      <c r="N169" s="15">
        <v>1322.2618</v>
      </c>
      <c r="O169" s="15">
        <v>1314.9412</v>
      </c>
      <c r="P169" s="15">
        <v>1284.6887999999999</v>
      </c>
      <c r="Q169" s="15">
        <v>1291.0236</v>
      </c>
      <c r="R169" s="15">
        <v>1440.6032</v>
      </c>
      <c r="S169" s="15">
        <v>1467.5809999999999</v>
      </c>
      <c r="T169" s="15">
        <v>1577.2687000000001</v>
      </c>
      <c r="U169" s="15">
        <v>1485.8480999999999</v>
      </c>
      <c r="V169" s="15">
        <v>1486.4256</v>
      </c>
      <c r="W169" s="15">
        <v>1493.204</v>
      </c>
      <c r="X169" s="15">
        <v>1560.5011</v>
      </c>
      <c r="Y169" s="15">
        <v>1480.4471000000001</v>
      </c>
      <c r="Z169" s="15">
        <v>1578.4227000000001</v>
      </c>
      <c r="AA169" s="15">
        <v>1562.204</v>
      </c>
      <c r="AB169" s="15">
        <v>1593.4259999999999</v>
      </c>
      <c r="AC169" s="15">
        <v>1760.5769</v>
      </c>
      <c r="AD169" s="15">
        <v>1755.0402999999999</v>
      </c>
      <c r="AE169" s="15">
        <v>1739.4117000000001</v>
      </c>
      <c r="AF169" s="15">
        <v>1882.9638</v>
      </c>
      <c r="AG169" s="15">
        <v>1792.0241000000001</v>
      </c>
      <c r="AH169" s="15">
        <v>1822.6034999999999</v>
      </c>
      <c r="AI169" s="15">
        <v>1962.7704000000001</v>
      </c>
      <c r="AJ169" s="15">
        <v>1966.2556</v>
      </c>
      <c r="AK169" s="15">
        <v>1981.8112000000001</v>
      </c>
      <c r="AL169" s="15">
        <v>1834.4574</v>
      </c>
      <c r="AM169" s="15">
        <v>1798.4830999999999</v>
      </c>
      <c r="AN169" s="15">
        <v>1742.3708999999999</v>
      </c>
      <c r="AO169" s="15">
        <v>1599.2643</v>
      </c>
      <c r="AP169" s="15">
        <v>1728.7375999999999</v>
      </c>
      <c r="AQ169" s="15">
        <v>1581.7256</v>
      </c>
      <c r="AR169" s="15">
        <v>1624.7364</v>
      </c>
      <c r="AS169" s="15">
        <v>1786.2699</v>
      </c>
      <c r="AT169" s="15">
        <v>1717.3172</v>
      </c>
      <c r="AU169" s="15">
        <v>1450.9213</v>
      </c>
      <c r="AV169" s="15">
        <v>1454.9504999999999</v>
      </c>
      <c r="AW169" s="15">
        <v>1295.922</v>
      </c>
      <c r="AX169" s="15">
        <v>1342.7556</v>
      </c>
      <c r="AY169" s="15">
        <v>1347.5554</v>
      </c>
      <c r="AZ169" s="15">
        <v>1354.0074999999999</v>
      </c>
      <c r="BA169" s="15">
        <v>1189.71</v>
      </c>
      <c r="BB169" s="15">
        <v>1219.595</v>
      </c>
      <c r="BC169" s="15">
        <v>1257.2340999999999</v>
      </c>
      <c r="BD169" s="15">
        <v>1484.5372</v>
      </c>
      <c r="BE169" s="15">
        <v>1458.4351999999999</v>
      </c>
      <c r="BF169" s="15">
        <v>1451.4911999999999</v>
      </c>
      <c r="BG169" s="15">
        <v>1535.6659999999999</v>
      </c>
      <c r="BH169" s="15">
        <v>1506.8719000000001</v>
      </c>
      <c r="BI169" s="15">
        <v>1525.7919999999999</v>
      </c>
      <c r="BJ169" s="15">
        <v>1643.0925999999999</v>
      </c>
      <c r="BK169" s="15">
        <v>1545.7570000000001</v>
      </c>
      <c r="BL169" s="15">
        <v>1251.2668000000001</v>
      </c>
      <c r="BM169" s="15">
        <v>1488.2363</v>
      </c>
      <c r="BN169" s="15">
        <v>1598.0391999999999</v>
      </c>
      <c r="BO169" s="15">
        <v>1625.9564</v>
      </c>
      <c r="BP169" s="15">
        <v>1869.1742999999999</v>
      </c>
      <c r="BQ169" s="15">
        <v>1962.5123000000001</v>
      </c>
      <c r="BR169" s="15">
        <v>1986.0479</v>
      </c>
      <c r="BS169" s="15">
        <v>2023.6967</v>
      </c>
      <c r="BT169" s="15">
        <v>2136.3541</v>
      </c>
      <c r="BU169" s="15">
        <v>1846.7235000000001</v>
      </c>
      <c r="BV169" s="15">
        <v>2094.3319999999999</v>
      </c>
      <c r="BW169" s="15">
        <v>2042.6713</v>
      </c>
      <c r="BX169" s="15">
        <v>2306.4823999999999</v>
      </c>
      <c r="BY169" s="15">
        <v>2399.0569999999998</v>
      </c>
      <c r="BZ169" s="15">
        <v>2424.6931</v>
      </c>
      <c r="CA169" s="15">
        <v>2247.1053999999999</v>
      </c>
      <c r="CB169" s="15">
        <v>2437.0378000000001</v>
      </c>
      <c r="CC169" s="15">
        <v>2543.0003000000002</v>
      </c>
      <c r="CD169" s="15">
        <v>2324.9735000000001</v>
      </c>
      <c r="CE169" s="15">
        <v>2438.2644</v>
      </c>
      <c r="CF169" s="15">
        <v>2362.3651</v>
      </c>
      <c r="CG169" s="15">
        <v>2436.348</v>
      </c>
      <c r="CH169" s="15">
        <v>2790.9890999999998</v>
      </c>
      <c r="CI169" s="15">
        <v>2709.9058</v>
      </c>
      <c r="CJ169" s="15">
        <v>2554.5034000000001</v>
      </c>
      <c r="CK169" s="15">
        <v>2045.8565000000001</v>
      </c>
      <c r="CL169" s="15">
        <v>2090.2725</v>
      </c>
      <c r="CM169" s="15">
        <v>1882.4404999999999</v>
      </c>
      <c r="CN169" s="15">
        <v>2165.9472999999998</v>
      </c>
      <c r="CO169" s="15">
        <v>1962.5407</v>
      </c>
      <c r="CP169" s="15">
        <v>2142.5288</v>
      </c>
      <c r="CQ169" s="15">
        <v>2044.1502</v>
      </c>
      <c r="CR169" s="15">
        <v>2180.7629999999999</v>
      </c>
      <c r="CS169" s="15">
        <v>2019.9672</v>
      </c>
      <c r="CT169" s="15">
        <v>2206.6127000000001</v>
      </c>
      <c r="CU169" s="15">
        <v>2296.8461000000002</v>
      </c>
      <c r="CV169" s="15">
        <v>2084.0617000000002</v>
      </c>
      <c r="CW169" s="15">
        <v>2274.0453000000002</v>
      </c>
      <c r="CX169" s="15">
        <v>2375.2683000000002</v>
      </c>
      <c r="CY169" s="15">
        <v>2341.3462</v>
      </c>
      <c r="CZ169" s="15">
        <v>2460.3388</v>
      </c>
      <c r="DA169" s="15">
        <v>2421.5329000000002</v>
      </c>
      <c r="DB169" s="15">
        <v>2224.7159999999999</v>
      </c>
      <c r="DC169" s="15">
        <v>2319.9708000000001</v>
      </c>
      <c r="DD169" s="15">
        <v>2405.7195000000002</v>
      </c>
      <c r="DE169" s="15">
        <v>2691.1197999999999</v>
      </c>
      <c r="DF169" s="15">
        <v>2435.7856000000002</v>
      </c>
      <c r="DG169" s="15">
        <v>2449.1374999999998</v>
      </c>
      <c r="DH169" s="15">
        <v>2391.5273999999999</v>
      </c>
      <c r="DI169" s="15">
        <v>2181.0686999999998</v>
      </c>
      <c r="DJ169" s="15">
        <v>2127.6815000000001</v>
      </c>
      <c r="DK169" s="15">
        <v>2293.3611999999998</v>
      </c>
      <c r="DL169" s="15">
        <v>2270.8177999999998</v>
      </c>
      <c r="DM169" s="15">
        <v>2191.5898999999999</v>
      </c>
      <c r="DN169" s="15">
        <v>2234.4801000000002</v>
      </c>
      <c r="DO169" s="15">
        <v>2044.4885999999999</v>
      </c>
      <c r="DP169" s="15">
        <v>2269.6568000000002</v>
      </c>
      <c r="DQ169" s="15">
        <v>2155.7372</v>
      </c>
    </row>
    <row r="170" spans="1:121" x14ac:dyDescent="0.3">
      <c r="A170" t="s">
        <v>612</v>
      </c>
      <c r="B170" s="15">
        <v>23505.84</v>
      </c>
      <c r="C170" s="15">
        <v>22989.673299999999</v>
      </c>
      <c r="D170" s="15">
        <v>21974.808300000001</v>
      </c>
      <c r="E170" s="15">
        <v>22294.0069</v>
      </c>
      <c r="F170" s="15">
        <v>22147.447700000001</v>
      </c>
      <c r="G170" s="15">
        <v>22831.387699999999</v>
      </c>
      <c r="H170" s="15">
        <v>23635.516899999999</v>
      </c>
      <c r="I170" s="15">
        <v>23138.636699999999</v>
      </c>
      <c r="J170" s="15">
        <v>23673.547299999998</v>
      </c>
      <c r="K170" s="15">
        <v>26778.8963</v>
      </c>
      <c r="L170" s="15">
        <v>26470.749899999999</v>
      </c>
      <c r="M170" s="15">
        <v>24583.9503</v>
      </c>
      <c r="N170" s="15">
        <v>24723.880799999999</v>
      </c>
      <c r="O170" s="15">
        <v>25722.294099999999</v>
      </c>
      <c r="P170" s="15">
        <v>26757.831900000001</v>
      </c>
      <c r="Q170" s="15">
        <v>25147.7402</v>
      </c>
      <c r="R170" s="15">
        <v>25804.7821</v>
      </c>
      <c r="S170" s="15">
        <v>27012.306400000001</v>
      </c>
      <c r="T170" s="15">
        <v>29714.668300000001</v>
      </c>
      <c r="U170" s="15">
        <v>29115.015100000001</v>
      </c>
      <c r="V170" s="15">
        <v>28921.717799999999</v>
      </c>
      <c r="W170" s="15">
        <v>27839.750599999999</v>
      </c>
      <c r="X170" s="15">
        <v>26898.402600000001</v>
      </c>
      <c r="Y170" s="15">
        <v>26719.243299999998</v>
      </c>
      <c r="Z170" s="15">
        <v>29190.191800000001</v>
      </c>
      <c r="AA170" s="15">
        <v>28847.339499999998</v>
      </c>
      <c r="AB170" s="15">
        <v>30386.6198</v>
      </c>
      <c r="AC170" s="15">
        <v>32295.0337</v>
      </c>
      <c r="AD170" s="15">
        <v>32514.005399999998</v>
      </c>
      <c r="AE170" s="15">
        <v>31578.239699999998</v>
      </c>
      <c r="AF170" s="15">
        <v>33401.0265</v>
      </c>
      <c r="AG170" s="15">
        <v>33595.350899999998</v>
      </c>
      <c r="AH170" s="15">
        <v>33135.280400000003</v>
      </c>
      <c r="AI170" s="15">
        <v>34524.371299999999</v>
      </c>
      <c r="AJ170" s="15">
        <v>34491.952700000002</v>
      </c>
      <c r="AK170" s="15">
        <v>33010.714899999999</v>
      </c>
      <c r="AL170" s="15">
        <v>30911.9503</v>
      </c>
      <c r="AM170" s="15">
        <v>29797.824400000001</v>
      </c>
      <c r="AN170" s="15">
        <v>29572.744200000001</v>
      </c>
      <c r="AO170" s="15">
        <v>31246.634999999998</v>
      </c>
      <c r="AP170" s="15">
        <v>31287.0088</v>
      </c>
      <c r="AQ170" s="15">
        <v>32168.508900000001</v>
      </c>
      <c r="AR170" s="15">
        <v>34018.992100000003</v>
      </c>
      <c r="AS170" s="15">
        <v>34853.872799999997</v>
      </c>
      <c r="AT170" s="15">
        <v>34180.109499999999</v>
      </c>
      <c r="AU170" s="15">
        <v>34869.139199999998</v>
      </c>
      <c r="AV170" s="15">
        <v>36509.228499999997</v>
      </c>
      <c r="AW170" s="15">
        <v>36032.968099999998</v>
      </c>
      <c r="AX170" s="15">
        <v>36569.542300000001</v>
      </c>
      <c r="AY170" s="15">
        <v>37446.479800000001</v>
      </c>
      <c r="AZ170" s="15">
        <v>37105.184200000003</v>
      </c>
      <c r="BA170" s="15">
        <v>34595.885000000002</v>
      </c>
      <c r="BB170" s="15">
        <v>36432.014000000003</v>
      </c>
      <c r="BC170" s="15">
        <v>35916.056299999997</v>
      </c>
      <c r="BD170" s="15">
        <v>35027.898699999998</v>
      </c>
      <c r="BE170" s="15">
        <v>33742.494899999998</v>
      </c>
      <c r="BF170" s="15">
        <v>33057.172599999998</v>
      </c>
      <c r="BG170" s="15">
        <v>31771.296300000002</v>
      </c>
      <c r="BH170" s="15">
        <v>33069.648999999998</v>
      </c>
      <c r="BI170" s="15">
        <v>33053.599999999999</v>
      </c>
      <c r="BJ170" s="15">
        <v>33528.602200000001</v>
      </c>
      <c r="BK170" s="15">
        <v>31152.437900000001</v>
      </c>
      <c r="BL170" s="15">
        <v>30023.901000000002</v>
      </c>
      <c r="BM170" s="15">
        <v>29599.432100000002</v>
      </c>
      <c r="BN170" s="15">
        <v>29278.6921</v>
      </c>
      <c r="BO170" s="15">
        <v>28069.438399999999</v>
      </c>
      <c r="BP170" s="15">
        <v>27741.6852</v>
      </c>
      <c r="BQ170" s="15">
        <v>27607.330300000001</v>
      </c>
      <c r="BR170" s="15">
        <v>26802.429499999998</v>
      </c>
      <c r="BS170" s="15">
        <v>27492.178899999999</v>
      </c>
      <c r="BT170" s="15">
        <v>31119.5766</v>
      </c>
      <c r="BU170" s="15">
        <v>30141.960899999998</v>
      </c>
      <c r="BV170" s="15">
        <v>29393.784599999999</v>
      </c>
      <c r="BW170" s="15">
        <v>28107.750499999998</v>
      </c>
      <c r="BX170" s="15">
        <v>29489.401099999999</v>
      </c>
      <c r="BY170" s="15">
        <v>30823.834800000001</v>
      </c>
      <c r="BZ170" s="15">
        <v>31388.899300000001</v>
      </c>
      <c r="CA170" s="15">
        <v>33364.612699999998</v>
      </c>
      <c r="CB170" s="15">
        <v>32282.582200000001</v>
      </c>
      <c r="CC170" s="15">
        <v>32503.283899999999</v>
      </c>
      <c r="CD170" s="15">
        <v>30088.6394</v>
      </c>
      <c r="CE170" s="15">
        <v>29450.315200000001</v>
      </c>
      <c r="CF170" s="15">
        <v>29455.090400000001</v>
      </c>
      <c r="CG170" s="15">
        <v>30656.189399999999</v>
      </c>
      <c r="CH170" s="15">
        <v>32618.1158</v>
      </c>
      <c r="CI170" s="15">
        <v>33177.601000000002</v>
      </c>
      <c r="CJ170" s="15">
        <v>35810.769</v>
      </c>
      <c r="CK170" s="15">
        <v>35670.357100000001</v>
      </c>
      <c r="CL170" s="15">
        <v>33157.992299999998</v>
      </c>
      <c r="CM170" s="15">
        <v>31262.726299999998</v>
      </c>
      <c r="CN170" s="15">
        <v>29867.227999999999</v>
      </c>
      <c r="CO170" s="15">
        <v>28814.734</v>
      </c>
      <c r="CP170" s="15">
        <v>27027.1351</v>
      </c>
      <c r="CQ170" s="15">
        <v>28992.224300000002</v>
      </c>
      <c r="CR170" s="15">
        <v>31258.116900000001</v>
      </c>
      <c r="CS170" s="15">
        <v>32278.331999999999</v>
      </c>
      <c r="CT170" s="15">
        <v>32849.242599999998</v>
      </c>
      <c r="CU170" s="15">
        <v>33078.871700000003</v>
      </c>
      <c r="CV170" s="15">
        <v>31779.688600000001</v>
      </c>
      <c r="CW170" s="15">
        <v>35472.291899999997</v>
      </c>
      <c r="CX170" s="15">
        <v>31984.849300000002</v>
      </c>
      <c r="CY170" s="15">
        <v>32172.213400000001</v>
      </c>
      <c r="CZ170" s="15">
        <v>30775.0942</v>
      </c>
      <c r="DA170" s="15">
        <v>29252.0537</v>
      </c>
      <c r="DB170" s="15">
        <v>27586.986799999999</v>
      </c>
      <c r="DC170" s="15">
        <v>27187.771100000002</v>
      </c>
      <c r="DD170" s="15">
        <v>31121.399600000001</v>
      </c>
      <c r="DE170" s="15">
        <v>33104.415300000001</v>
      </c>
      <c r="DF170" s="15">
        <v>33440.925499999998</v>
      </c>
      <c r="DG170" s="15">
        <v>31931.9807</v>
      </c>
      <c r="DH170" s="15">
        <v>29618.565999999999</v>
      </c>
      <c r="DI170" s="15">
        <v>27835.252700000001</v>
      </c>
      <c r="DJ170" s="15">
        <v>29887.946400000001</v>
      </c>
      <c r="DK170" s="15">
        <v>27313.964899999999</v>
      </c>
      <c r="DL170" s="15">
        <v>28722.715800000002</v>
      </c>
      <c r="DM170" s="15">
        <v>29330.238300000001</v>
      </c>
      <c r="DN170" s="15">
        <v>29334.4499</v>
      </c>
      <c r="DO170" s="15">
        <v>27574.896700000001</v>
      </c>
      <c r="DP170" s="15">
        <v>27194.092100000002</v>
      </c>
      <c r="DQ170" s="15">
        <v>24168.265800000001</v>
      </c>
    </row>
    <row r="171" spans="1:121" x14ac:dyDescent="0.3">
      <c r="A171" t="s">
        <v>613</v>
      </c>
      <c r="B171" s="15">
        <v>9060.49</v>
      </c>
      <c r="C171" s="15">
        <v>9008.1676000000007</v>
      </c>
      <c r="D171" s="15">
        <v>8915.8392999999996</v>
      </c>
      <c r="E171" s="15">
        <v>9189.7466999999997</v>
      </c>
      <c r="F171" s="15">
        <v>8524.9827000000005</v>
      </c>
      <c r="G171" s="15">
        <v>8489.4974999999995</v>
      </c>
      <c r="H171" s="15">
        <v>8495.8400999999994</v>
      </c>
      <c r="I171" s="15">
        <v>7709.3644000000004</v>
      </c>
      <c r="J171" s="15">
        <v>8077.232</v>
      </c>
      <c r="K171" s="15">
        <v>8086.7458999999999</v>
      </c>
      <c r="L171" s="15">
        <v>8102.6022000000003</v>
      </c>
      <c r="M171" s="15">
        <v>7512.7455</v>
      </c>
      <c r="N171" s="15">
        <v>7845.7290999999996</v>
      </c>
      <c r="O171" s="15">
        <v>8131.1436999999996</v>
      </c>
      <c r="P171" s="15">
        <v>8435.5859</v>
      </c>
      <c r="Q171" s="15">
        <v>8651.2324000000008</v>
      </c>
      <c r="R171" s="15">
        <v>8698.8014999999996</v>
      </c>
      <c r="S171" s="15">
        <v>9301.3433999999997</v>
      </c>
      <c r="T171" s="15">
        <v>9184.0062999999991</v>
      </c>
      <c r="U171" s="15">
        <v>8733.6854999999996</v>
      </c>
      <c r="V171" s="15">
        <v>8632.2047999999995</v>
      </c>
      <c r="W171" s="15">
        <v>8270.6797000000006</v>
      </c>
      <c r="X171" s="15">
        <v>8492.6687999999995</v>
      </c>
      <c r="Y171" s="15">
        <v>8445.0997000000007</v>
      </c>
      <c r="Z171" s="15">
        <v>8248.4807999999994</v>
      </c>
      <c r="AA171" s="15">
        <v>8460.9560999999994</v>
      </c>
      <c r="AB171" s="15">
        <v>8528.9987000000001</v>
      </c>
      <c r="AC171" s="15">
        <v>8441.1044000000002</v>
      </c>
      <c r="AD171" s="15">
        <v>8236.0177999999996</v>
      </c>
      <c r="AE171" s="15">
        <v>7835.6108999999997</v>
      </c>
      <c r="AF171" s="15">
        <v>7842.1216000000004</v>
      </c>
      <c r="AG171" s="15">
        <v>7747.7165999999997</v>
      </c>
      <c r="AH171" s="15">
        <v>7790.0361000000003</v>
      </c>
      <c r="AI171" s="15">
        <v>7965.8245999999999</v>
      </c>
      <c r="AJ171" s="15">
        <v>8105.8044</v>
      </c>
      <c r="AK171" s="15">
        <v>7930.0159000000003</v>
      </c>
      <c r="AL171" s="15">
        <v>7773.9053999999996</v>
      </c>
      <c r="AM171" s="15">
        <v>7580.2838000000002</v>
      </c>
      <c r="AN171" s="15">
        <v>7552.9862000000003</v>
      </c>
      <c r="AO171" s="15">
        <v>7460.3311000000003</v>
      </c>
      <c r="AP171" s="15">
        <v>7468.6162999999997</v>
      </c>
      <c r="AQ171" s="15">
        <v>7658.8995999999997</v>
      </c>
      <c r="AR171" s="15">
        <v>7741.2739000000001</v>
      </c>
      <c r="AS171" s="15">
        <v>7878.5645000000004</v>
      </c>
      <c r="AT171" s="15">
        <v>7662.3600999999999</v>
      </c>
      <c r="AU171" s="15">
        <v>7363.9727000000003</v>
      </c>
      <c r="AV171" s="15">
        <v>7587.9602000000004</v>
      </c>
      <c r="AW171" s="15">
        <v>7302.6063000000004</v>
      </c>
      <c r="AX171" s="15">
        <v>7649.3266999999996</v>
      </c>
      <c r="AY171" s="15">
        <v>7713.7614000000003</v>
      </c>
      <c r="AZ171" s="15">
        <v>8121.8482999999997</v>
      </c>
      <c r="BA171" s="15">
        <v>7903.9974000000002</v>
      </c>
      <c r="BB171" s="15">
        <v>8002.1836999999996</v>
      </c>
      <c r="BC171" s="15">
        <v>7974.5688</v>
      </c>
      <c r="BD171" s="15">
        <v>7983.7737999999999</v>
      </c>
      <c r="BE171" s="15">
        <v>8124.9165999999996</v>
      </c>
      <c r="BF171" s="15">
        <v>8094.2334000000001</v>
      </c>
      <c r="BG171" s="15">
        <v>8294.6723000000002</v>
      </c>
      <c r="BH171" s="15">
        <v>8517.4955000000009</v>
      </c>
      <c r="BI171" s="15">
        <v>8398.2379999999994</v>
      </c>
      <c r="BJ171" s="15">
        <v>8523.7721999999994</v>
      </c>
      <c r="BK171" s="15">
        <v>7867.8559999999998</v>
      </c>
      <c r="BL171" s="15">
        <v>5062.1665999999996</v>
      </c>
      <c r="BM171" s="15">
        <v>4989.9844999999996</v>
      </c>
      <c r="BN171" s="15">
        <v>4569.4449000000004</v>
      </c>
      <c r="BO171" s="15">
        <v>4872.7002000000002</v>
      </c>
      <c r="BP171" s="15">
        <v>4745.8068999999996</v>
      </c>
      <c r="BQ171" s="15">
        <v>4825.1152000000002</v>
      </c>
      <c r="BR171" s="15">
        <v>4460.2970999999998</v>
      </c>
      <c r="BS171" s="15">
        <v>4561.8117000000002</v>
      </c>
      <c r="BT171" s="15">
        <v>5564.2682999999997</v>
      </c>
      <c r="BU171" s="15">
        <v>5313.6540999999997</v>
      </c>
      <c r="BV171" s="15">
        <v>5402.4794000000002</v>
      </c>
      <c r="BW171" s="15">
        <v>6014.7393000000002</v>
      </c>
      <c r="BX171" s="15">
        <v>6173.3558000000003</v>
      </c>
      <c r="BY171" s="15">
        <v>6668.2394000000004</v>
      </c>
      <c r="BZ171" s="15">
        <v>6734.8584000000001</v>
      </c>
      <c r="CA171" s="15">
        <v>7004.5065000000004</v>
      </c>
      <c r="CB171" s="15">
        <v>7166.2952999999998</v>
      </c>
      <c r="CC171" s="15">
        <v>7109.1934000000001</v>
      </c>
      <c r="CD171" s="15">
        <v>6864.9238999999998</v>
      </c>
      <c r="CE171" s="15">
        <v>7071.1253999999999</v>
      </c>
      <c r="CF171" s="15">
        <v>6741.2030000000004</v>
      </c>
      <c r="CG171" s="15">
        <v>7277.3269</v>
      </c>
      <c r="CH171" s="15">
        <v>6947.8227999999999</v>
      </c>
      <c r="CI171" s="15">
        <v>7886.5479999999998</v>
      </c>
      <c r="CJ171" s="15">
        <v>7921.0830999999998</v>
      </c>
      <c r="CK171" s="15">
        <v>7534.9184999999998</v>
      </c>
      <c r="CL171" s="15">
        <v>7047.8818000000001</v>
      </c>
      <c r="CM171" s="15">
        <v>6202.1359000000002</v>
      </c>
      <c r="CN171" s="15">
        <v>6366.3284000000003</v>
      </c>
      <c r="CO171" s="15">
        <v>6236.2136</v>
      </c>
      <c r="CP171" s="15">
        <v>5768.4201000000003</v>
      </c>
      <c r="CQ171" s="15">
        <v>6013.1598000000004</v>
      </c>
      <c r="CR171" s="15">
        <v>6549.1085999999996</v>
      </c>
      <c r="CS171" s="15">
        <v>6546.0105999999996</v>
      </c>
      <c r="CT171" s="15">
        <v>7150.1148000000003</v>
      </c>
      <c r="CU171" s="15">
        <v>6694.7132000000001</v>
      </c>
      <c r="CV171" s="15">
        <v>6316.7608</v>
      </c>
      <c r="CW171" s="15">
        <v>6301.5317999999997</v>
      </c>
      <c r="CX171" s="15">
        <v>6013.1872000000003</v>
      </c>
      <c r="CY171" s="15">
        <v>5790.9215000000004</v>
      </c>
      <c r="CZ171" s="15">
        <v>6022.1980000000003</v>
      </c>
      <c r="DA171" s="15">
        <v>5799.9323000000004</v>
      </c>
      <c r="DB171" s="15">
        <v>5427.4871000000003</v>
      </c>
      <c r="DC171" s="15">
        <v>5061.0492000000004</v>
      </c>
      <c r="DD171" s="15">
        <v>5247.2717000000002</v>
      </c>
      <c r="DE171" s="15">
        <v>5592.6845999999996</v>
      </c>
      <c r="DF171" s="15">
        <v>5493.5661</v>
      </c>
      <c r="DG171" s="15">
        <v>5370.4188999999997</v>
      </c>
      <c r="DH171" s="15">
        <v>5547.6306999999997</v>
      </c>
      <c r="DI171" s="15">
        <v>5238.2610000000004</v>
      </c>
      <c r="DJ171" s="15">
        <v>5193.2070999999996</v>
      </c>
      <c r="DK171" s="15">
        <v>5049.0348000000004</v>
      </c>
      <c r="DL171" s="15">
        <v>5370.4188999999997</v>
      </c>
      <c r="DM171" s="15">
        <v>5577.6665999999996</v>
      </c>
      <c r="DN171" s="15">
        <v>6121.3163999999997</v>
      </c>
      <c r="DO171" s="15">
        <v>5706.8209999999999</v>
      </c>
      <c r="DP171" s="15">
        <v>5709.8245999999999</v>
      </c>
      <c r="DQ171" s="15">
        <v>5490.5625</v>
      </c>
    </row>
    <row r="172" spans="1:121" x14ac:dyDescent="0.3">
      <c r="A172" t="s">
        <v>614</v>
      </c>
      <c r="B172" s="15">
        <v>1444.41</v>
      </c>
      <c r="C172" s="15">
        <v>1565.2918999999999</v>
      </c>
      <c r="D172" s="15">
        <v>1482.6485</v>
      </c>
      <c r="E172" s="15">
        <v>1702.9649999999999</v>
      </c>
      <c r="F172" s="15">
        <v>1546.8598999999999</v>
      </c>
      <c r="G172" s="15">
        <v>1402.4780000000001</v>
      </c>
      <c r="H172" s="15">
        <v>1197.0116</v>
      </c>
      <c r="I172" s="15">
        <v>1364.223</v>
      </c>
      <c r="J172" s="15">
        <v>1333.3722</v>
      </c>
      <c r="K172" s="15">
        <v>1258.7131999999999</v>
      </c>
      <c r="L172" s="15">
        <v>1053.2467999999999</v>
      </c>
      <c r="M172" s="15">
        <v>991.56010000000003</v>
      </c>
      <c r="N172" s="15">
        <v>969.96420000000001</v>
      </c>
      <c r="O172" s="15">
        <v>1069.3054</v>
      </c>
      <c r="P172" s="15">
        <v>1220.4766</v>
      </c>
      <c r="Q172" s="15">
        <v>1378.4351999999999</v>
      </c>
      <c r="R172" s="15">
        <v>1430.2654</v>
      </c>
      <c r="S172" s="15">
        <v>1411.7546</v>
      </c>
      <c r="T172" s="15">
        <v>1456.204</v>
      </c>
      <c r="U172" s="15">
        <v>1344.5206000000001</v>
      </c>
      <c r="V172" s="15">
        <v>1292.6895999999999</v>
      </c>
      <c r="W172" s="15">
        <v>1317.3710000000001</v>
      </c>
      <c r="X172" s="15">
        <v>1595.037</v>
      </c>
      <c r="Y172" s="15">
        <v>1578.6328000000001</v>
      </c>
      <c r="Z172" s="15">
        <v>1666.8580999999999</v>
      </c>
      <c r="AA172" s="15">
        <v>1637.8424</v>
      </c>
      <c r="AB172" s="15">
        <v>1607.4113</v>
      </c>
      <c r="AC172" s="15">
        <v>1617.7195999999999</v>
      </c>
      <c r="AD172" s="15">
        <v>1556.5454</v>
      </c>
      <c r="AE172" s="15">
        <v>1604.1253999999999</v>
      </c>
      <c r="AF172" s="15">
        <v>1541.0972999999999</v>
      </c>
      <c r="AG172" s="15">
        <v>1607.8329000000001</v>
      </c>
      <c r="AH172" s="15">
        <v>1704.2286999999999</v>
      </c>
      <c r="AI172" s="15">
        <v>1782.0869</v>
      </c>
      <c r="AJ172" s="15">
        <v>1785.7944</v>
      </c>
      <c r="AK172" s="15">
        <v>1802.6561999999999</v>
      </c>
      <c r="AL172" s="15">
        <v>1934.6876</v>
      </c>
      <c r="AM172" s="15">
        <v>1823.9041</v>
      </c>
      <c r="AN172" s="15">
        <v>1736.6388999999999</v>
      </c>
      <c r="AO172" s="15">
        <v>1807.9824000000001</v>
      </c>
      <c r="AP172" s="15">
        <v>1816.213</v>
      </c>
      <c r="AQ172" s="15">
        <v>1665.0169000000001</v>
      </c>
      <c r="AR172" s="15">
        <v>1720.7756999999999</v>
      </c>
      <c r="AS172" s="15">
        <v>1771.0581</v>
      </c>
      <c r="AT172" s="15">
        <v>1663.7452000000001</v>
      </c>
      <c r="AU172" s="15">
        <v>1511.2717</v>
      </c>
      <c r="AV172" s="15">
        <v>1437.3844999999999</v>
      </c>
      <c r="AW172" s="15">
        <v>1324.7401</v>
      </c>
      <c r="AX172" s="15">
        <v>1442.7431999999999</v>
      </c>
      <c r="AY172" s="15">
        <v>1490.5654999999999</v>
      </c>
      <c r="AZ172" s="15">
        <v>1461.4340999999999</v>
      </c>
      <c r="BA172" s="15">
        <v>1465.7817</v>
      </c>
      <c r="BB172" s="15">
        <v>1326.0355999999999</v>
      </c>
      <c r="BC172" s="15">
        <v>1372.6176</v>
      </c>
      <c r="BD172" s="15">
        <v>1299.9495999999999</v>
      </c>
      <c r="BE172" s="15">
        <v>1242.809</v>
      </c>
      <c r="BF172" s="15">
        <v>1314.8559</v>
      </c>
      <c r="BG172" s="15">
        <v>1344.1895999999999</v>
      </c>
      <c r="BH172" s="15">
        <v>1389.5762</v>
      </c>
      <c r="BI172" s="15">
        <v>1378.3849</v>
      </c>
      <c r="BJ172" s="15">
        <v>1335.4853000000001</v>
      </c>
      <c r="BK172" s="15">
        <v>1224.8166000000001</v>
      </c>
      <c r="BL172" s="15">
        <v>813.85019999999997</v>
      </c>
      <c r="BM172" s="15">
        <v>937.57529999999997</v>
      </c>
      <c r="BN172" s="15">
        <v>910.21900000000005</v>
      </c>
      <c r="BO172" s="15">
        <v>1008.453</v>
      </c>
      <c r="BP172" s="15">
        <v>1115.3913</v>
      </c>
      <c r="BQ172" s="15">
        <v>1164.5083</v>
      </c>
      <c r="BR172" s="15">
        <v>1129.9011</v>
      </c>
      <c r="BS172" s="15">
        <v>1102.5397</v>
      </c>
      <c r="BT172" s="15">
        <v>1294.0694000000001</v>
      </c>
      <c r="BU172" s="15">
        <v>1413.4645</v>
      </c>
      <c r="BV172" s="15">
        <v>1427.7671</v>
      </c>
      <c r="BW172" s="15">
        <v>1543.681</v>
      </c>
      <c r="BX172" s="15">
        <v>1556.7630999999999</v>
      </c>
      <c r="BY172" s="15">
        <v>1755.4855</v>
      </c>
      <c r="BZ172" s="15">
        <v>2056.3724999999999</v>
      </c>
      <c r="CA172" s="15">
        <v>2121.1282999999999</v>
      </c>
      <c r="CB172" s="15">
        <v>2206.6734000000001</v>
      </c>
      <c r="CC172" s="15">
        <v>2150.2528000000002</v>
      </c>
      <c r="CD172" s="15">
        <v>1912.5402999999999</v>
      </c>
      <c r="CE172" s="15">
        <v>2054.8629999999998</v>
      </c>
      <c r="CF172" s="15">
        <v>2086.9801000000002</v>
      </c>
      <c r="CG172" s="15">
        <v>2122.0436</v>
      </c>
      <c r="CH172" s="15">
        <v>2001.539</v>
      </c>
      <c r="CI172" s="15">
        <v>1981.3469</v>
      </c>
      <c r="CJ172" s="15">
        <v>2089.8793000000001</v>
      </c>
      <c r="CK172" s="15">
        <v>2160.9367000000002</v>
      </c>
      <c r="CL172" s="15">
        <v>2001.8958</v>
      </c>
      <c r="CM172" s="15">
        <v>1642.18</v>
      </c>
      <c r="CN172" s="15">
        <v>1736.8483000000001</v>
      </c>
      <c r="CO172" s="15">
        <v>1792.3869999999999</v>
      </c>
      <c r="CP172" s="15">
        <v>1621.9840999999999</v>
      </c>
      <c r="CQ172" s="15">
        <v>1764.5771999999999</v>
      </c>
      <c r="CR172" s="15">
        <v>1807.6180999999999</v>
      </c>
      <c r="CS172" s="15">
        <v>1793.5871999999999</v>
      </c>
      <c r="CT172" s="15">
        <v>2013.0571</v>
      </c>
      <c r="CU172" s="15">
        <v>2209.3317000000002</v>
      </c>
      <c r="CV172" s="15">
        <v>2141.1507000000001</v>
      </c>
      <c r="CW172" s="15">
        <v>2153.7777999999998</v>
      </c>
      <c r="CX172" s="15">
        <v>2223.6975000000002</v>
      </c>
      <c r="CY172" s="15">
        <v>2268.0293999999999</v>
      </c>
      <c r="CZ172" s="15">
        <v>2379.3373000000001</v>
      </c>
      <c r="DA172" s="15">
        <v>2463.9414000000002</v>
      </c>
      <c r="DB172" s="15">
        <v>2323.9659000000001</v>
      </c>
      <c r="DC172" s="15">
        <v>2099.9050000000002</v>
      </c>
      <c r="DD172" s="15">
        <v>2326.6095999999998</v>
      </c>
      <c r="DE172" s="15">
        <v>2736.866</v>
      </c>
      <c r="DF172" s="15">
        <v>2662.5257000000001</v>
      </c>
      <c r="DG172" s="15">
        <v>2685.2775999999999</v>
      </c>
      <c r="DH172" s="15">
        <v>2719.7053000000001</v>
      </c>
      <c r="DI172" s="15">
        <v>2329.4926</v>
      </c>
      <c r="DJ172" s="15">
        <v>2197.1266000000001</v>
      </c>
      <c r="DK172" s="15">
        <v>2215.5608000000002</v>
      </c>
      <c r="DL172" s="15">
        <v>2354.8989999999999</v>
      </c>
      <c r="DM172" s="15">
        <v>2206.9400999999998</v>
      </c>
      <c r="DN172" s="15">
        <v>2394.817</v>
      </c>
      <c r="DO172" s="15">
        <v>2227.3838999999998</v>
      </c>
      <c r="DP172" s="15">
        <v>2639.0794000000001</v>
      </c>
      <c r="DQ172" s="15">
        <v>2410.877</v>
      </c>
    </row>
    <row r="173" spans="1:121" x14ac:dyDescent="0.3">
      <c r="A173" t="s">
        <v>615</v>
      </c>
      <c r="B173" s="15">
        <v>103479.05</v>
      </c>
      <c r="C173" s="15">
        <v>112969.39230000001</v>
      </c>
      <c r="D173" s="15">
        <v>110147.0097</v>
      </c>
      <c r="E173" s="15">
        <v>115632.5199</v>
      </c>
      <c r="F173" s="15">
        <v>114106.0502</v>
      </c>
      <c r="G173" s="15">
        <v>110195.24460000001</v>
      </c>
      <c r="H173" s="15">
        <v>110052.6753</v>
      </c>
      <c r="I173" s="15">
        <v>105843.6756</v>
      </c>
      <c r="J173" s="15">
        <v>106494.6522</v>
      </c>
      <c r="K173" s="15">
        <v>107523.1345</v>
      </c>
      <c r="L173" s="15">
        <v>112981.9948</v>
      </c>
      <c r="M173" s="15">
        <v>110115.8637</v>
      </c>
      <c r="N173" s="15">
        <v>107091.6283</v>
      </c>
      <c r="O173" s="15">
        <v>102681.6103</v>
      </c>
      <c r="P173" s="15">
        <v>111279.5065</v>
      </c>
      <c r="Q173" s="15">
        <v>115918.137</v>
      </c>
      <c r="R173" s="15">
        <v>117316.3322</v>
      </c>
      <c r="S173" s="15">
        <v>113619.6027</v>
      </c>
      <c r="T173" s="15">
        <v>118267.7962</v>
      </c>
      <c r="U173" s="15">
        <v>121078.95699999999</v>
      </c>
      <c r="V173" s="15">
        <v>120677.9841</v>
      </c>
      <c r="W173" s="15">
        <v>124465.423</v>
      </c>
      <c r="X173" s="15">
        <v>129348.0707</v>
      </c>
      <c r="Y173" s="15">
        <v>135002.17129999999</v>
      </c>
      <c r="Z173" s="15">
        <v>138964.61550000001</v>
      </c>
      <c r="AA173" s="15">
        <v>143301.68979999999</v>
      </c>
      <c r="AB173" s="15">
        <v>142865.74979999999</v>
      </c>
      <c r="AC173" s="15">
        <v>136687.1986</v>
      </c>
      <c r="AD173" s="15">
        <v>136067.21650000001</v>
      </c>
      <c r="AE173" s="15">
        <v>136874.55239999999</v>
      </c>
      <c r="AF173" s="15">
        <v>135588.9969</v>
      </c>
      <c r="AG173" s="15">
        <v>135121.31020000001</v>
      </c>
      <c r="AH173" s="15">
        <v>140754.6188</v>
      </c>
      <c r="AI173" s="15">
        <v>147038.0863</v>
      </c>
      <c r="AJ173" s="15">
        <v>147008.93239999999</v>
      </c>
      <c r="AK173" s="15">
        <v>149154.486</v>
      </c>
      <c r="AL173" s="15">
        <v>153055.09599999999</v>
      </c>
      <c r="AM173" s="15">
        <v>146035.83960000001</v>
      </c>
      <c r="AN173" s="15">
        <v>143767.79860000001</v>
      </c>
      <c r="AO173" s="15">
        <v>140899.42079999999</v>
      </c>
      <c r="AP173" s="15">
        <v>141316.93059999999</v>
      </c>
      <c r="AQ173" s="15">
        <v>142744.51999999999</v>
      </c>
      <c r="AR173" s="15">
        <v>146345.44680000001</v>
      </c>
      <c r="AS173" s="15">
        <v>149386.204</v>
      </c>
      <c r="AT173" s="15">
        <v>149234.05480000001</v>
      </c>
      <c r="AU173" s="15">
        <v>138218.64730000001</v>
      </c>
      <c r="AV173" s="15">
        <v>140380.11489999999</v>
      </c>
      <c r="AW173" s="15">
        <v>134464.7752</v>
      </c>
      <c r="AX173" s="15">
        <v>143586.91579999999</v>
      </c>
      <c r="AY173" s="15">
        <v>147641.64050000001</v>
      </c>
      <c r="AZ173" s="15">
        <v>144727.56630000001</v>
      </c>
      <c r="BA173" s="15">
        <v>153309.5612</v>
      </c>
      <c r="BB173" s="15">
        <v>145857.31229999999</v>
      </c>
      <c r="BC173" s="15">
        <v>149436.50320000001</v>
      </c>
      <c r="BD173" s="15">
        <v>149651.8916</v>
      </c>
      <c r="BE173" s="15">
        <v>142807.06109999999</v>
      </c>
      <c r="BF173" s="15">
        <v>154171.47440000001</v>
      </c>
      <c r="BG173" s="15">
        <v>152239.0325</v>
      </c>
      <c r="BH173" s="15">
        <v>155557.62289999999</v>
      </c>
      <c r="BI173" s="15">
        <v>147002.16819999999</v>
      </c>
      <c r="BJ173" s="15">
        <v>149204.13399999999</v>
      </c>
      <c r="BK173" s="15">
        <v>142135.49470000001</v>
      </c>
      <c r="BL173" s="15">
        <v>124122.932</v>
      </c>
      <c r="BM173" s="15">
        <v>121930.0983</v>
      </c>
      <c r="BN173" s="15">
        <v>126821.84329999999</v>
      </c>
      <c r="BO173" s="15">
        <v>131106.1727</v>
      </c>
      <c r="BP173" s="15">
        <v>131518.9486</v>
      </c>
      <c r="BQ173" s="15">
        <v>141382.86979999999</v>
      </c>
      <c r="BR173" s="15">
        <v>133098.9302</v>
      </c>
      <c r="BS173" s="15">
        <v>132629.11900000001</v>
      </c>
      <c r="BT173" s="15">
        <v>151014.7267</v>
      </c>
      <c r="BU173" s="15">
        <v>148921.65059999999</v>
      </c>
      <c r="BV173" s="15">
        <v>147369.64189999999</v>
      </c>
      <c r="BW173" s="15">
        <v>154343.33319999999</v>
      </c>
      <c r="BX173" s="15">
        <v>165053.872</v>
      </c>
      <c r="BY173" s="15">
        <v>167121.41819999999</v>
      </c>
      <c r="BZ173" s="15">
        <v>176959.65349999999</v>
      </c>
      <c r="CA173" s="15">
        <v>178925.71350000001</v>
      </c>
      <c r="CB173" s="15">
        <v>179802.81039999999</v>
      </c>
      <c r="CC173" s="15">
        <v>184679.01190000001</v>
      </c>
      <c r="CD173" s="15">
        <v>179591.78909999999</v>
      </c>
      <c r="CE173" s="15">
        <v>183567.51790000001</v>
      </c>
      <c r="CF173" s="15">
        <v>179976.53709999999</v>
      </c>
      <c r="CG173" s="15">
        <v>191343.7193</v>
      </c>
      <c r="CH173" s="15">
        <v>205966.71470000001</v>
      </c>
      <c r="CI173" s="15">
        <v>198750.95790000001</v>
      </c>
      <c r="CJ173" s="15">
        <v>195107.9227</v>
      </c>
      <c r="CK173" s="15">
        <v>182202.65700000001</v>
      </c>
      <c r="CL173" s="15">
        <v>185504.32810000001</v>
      </c>
      <c r="CM173" s="15">
        <v>174830.05110000001</v>
      </c>
      <c r="CN173" s="15">
        <v>174124.5422</v>
      </c>
      <c r="CO173" s="15">
        <v>170105.7904</v>
      </c>
      <c r="CP173" s="15">
        <v>173225.71969999999</v>
      </c>
      <c r="CQ173" s="15">
        <v>174728.22709999999</v>
      </c>
      <c r="CR173" s="15">
        <v>185364.397</v>
      </c>
      <c r="CS173" s="15">
        <v>176396.96599999999</v>
      </c>
      <c r="CT173" s="15">
        <v>188689.06959999999</v>
      </c>
      <c r="CU173" s="15">
        <v>191996.73879999999</v>
      </c>
      <c r="CV173" s="15">
        <v>181001.55189999999</v>
      </c>
      <c r="CW173" s="15">
        <v>187050.69709999999</v>
      </c>
      <c r="CX173" s="15">
        <v>168872.55249999999</v>
      </c>
      <c r="CY173" s="15">
        <v>176733.62880000001</v>
      </c>
      <c r="CZ173" s="15">
        <v>182518.68100000001</v>
      </c>
      <c r="DA173" s="15">
        <v>169859.69200000001</v>
      </c>
      <c r="DB173" s="15">
        <v>166456.50690000001</v>
      </c>
      <c r="DC173" s="15">
        <v>155325.72779999999</v>
      </c>
      <c r="DD173" s="15">
        <v>171957.7531</v>
      </c>
      <c r="DE173" s="15">
        <v>187916.64430000001</v>
      </c>
      <c r="DF173" s="15">
        <v>184852.26699999999</v>
      </c>
      <c r="DG173" s="15">
        <v>185683.47529999999</v>
      </c>
      <c r="DH173" s="15">
        <v>193274.26199999999</v>
      </c>
      <c r="DI173" s="15">
        <v>188743.5741</v>
      </c>
      <c r="DJ173" s="15">
        <v>210798.2457</v>
      </c>
      <c r="DK173" s="15">
        <v>206105.60939999999</v>
      </c>
      <c r="DL173" s="15">
        <v>218317.7028</v>
      </c>
      <c r="DM173" s="15">
        <v>230628.85149999999</v>
      </c>
      <c r="DN173" s="15">
        <v>238864.58540000001</v>
      </c>
      <c r="DO173" s="15">
        <v>238284.40479999999</v>
      </c>
      <c r="DP173" s="15">
        <v>249279.53409999999</v>
      </c>
      <c r="DQ173" s="15">
        <v>245260.7224</v>
      </c>
    </row>
    <row r="174" spans="1:121" x14ac:dyDescent="0.3">
      <c r="A174" t="s">
        <v>616</v>
      </c>
      <c r="B174" s="15">
        <v>14284.19</v>
      </c>
      <c r="C174" s="15">
        <v>14203.2448</v>
      </c>
      <c r="D174" s="15">
        <v>13636.369199999999</v>
      </c>
      <c r="E174" s="15">
        <v>14022.045099999999</v>
      </c>
      <c r="F174" s="15">
        <v>13278.6301</v>
      </c>
      <c r="G174" s="15">
        <v>11857.742099999999</v>
      </c>
      <c r="H174" s="15">
        <v>11774.054</v>
      </c>
      <c r="I174" s="15">
        <v>11904.752399999999</v>
      </c>
      <c r="J174" s="15">
        <v>11490.1558</v>
      </c>
      <c r="K174" s="15">
        <v>12228.1608</v>
      </c>
      <c r="L174" s="15">
        <v>12822.061900000001</v>
      </c>
      <c r="M174" s="15">
        <v>12998.6391</v>
      </c>
      <c r="N174" s="15">
        <v>13514.1294</v>
      </c>
      <c r="O174" s="15">
        <v>15481.881799999999</v>
      </c>
      <c r="P174" s="15">
        <v>16346.2961</v>
      </c>
      <c r="Q174" s="15">
        <v>15484.9413</v>
      </c>
      <c r="R174" s="15">
        <v>15693.242200000001</v>
      </c>
      <c r="S174" s="15">
        <v>15078.301100000001</v>
      </c>
      <c r="T174" s="15">
        <v>15405.825000000001</v>
      </c>
      <c r="U174" s="15">
        <v>17127.6708</v>
      </c>
      <c r="V174" s="15">
        <v>17909.415400000002</v>
      </c>
      <c r="W174" s="15">
        <v>18904.156800000001</v>
      </c>
      <c r="X174" s="15">
        <v>17821.2304</v>
      </c>
      <c r="Y174" s="15">
        <v>18637.1705</v>
      </c>
      <c r="Z174" s="15">
        <v>18654.407999999999</v>
      </c>
      <c r="AA174" s="15">
        <v>17758.871800000001</v>
      </c>
      <c r="AB174" s="15">
        <v>17743.530699999999</v>
      </c>
      <c r="AC174" s="15">
        <v>17334.196</v>
      </c>
      <c r="AD174" s="15">
        <v>17425.402399999999</v>
      </c>
      <c r="AE174" s="15">
        <v>15937.868399999999</v>
      </c>
      <c r="AF174" s="15">
        <v>16314.052600000001</v>
      </c>
      <c r="AG174" s="15">
        <v>16280.8807</v>
      </c>
      <c r="AH174" s="15">
        <v>16687.789400000001</v>
      </c>
      <c r="AI174" s="15">
        <v>18001.487499999999</v>
      </c>
      <c r="AJ174" s="15">
        <v>16919.388599999998</v>
      </c>
      <c r="AK174" s="15">
        <v>17472.132900000001</v>
      </c>
      <c r="AL174" s="15">
        <v>16381.450999999999</v>
      </c>
      <c r="AM174" s="15">
        <v>15875.2736</v>
      </c>
      <c r="AN174" s="15">
        <v>16006.890100000001</v>
      </c>
      <c r="AO174" s="15">
        <v>16127.770200000001</v>
      </c>
      <c r="AP174" s="15">
        <v>17464.267899999999</v>
      </c>
      <c r="AQ174" s="15">
        <v>16923.564299999998</v>
      </c>
      <c r="AR174" s="15">
        <v>16835.018400000001</v>
      </c>
      <c r="AS174" s="15">
        <v>15518.948200000001</v>
      </c>
      <c r="AT174" s="15">
        <v>14926.3909</v>
      </c>
      <c r="AU174" s="15">
        <v>15585.7565</v>
      </c>
      <c r="AV174" s="15">
        <v>16049.6461</v>
      </c>
      <c r="AW174" s="15">
        <v>15236.07</v>
      </c>
      <c r="AX174" s="15">
        <v>14981.085999999999</v>
      </c>
      <c r="AY174" s="15">
        <v>16688.7955</v>
      </c>
      <c r="AZ174" s="15">
        <v>17739.379000000001</v>
      </c>
      <c r="BA174" s="15">
        <v>17874.988099999999</v>
      </c>
      <c r="BB174" s="15">
        <v>17575.822100000001</v>
      </c>
      <c r="BC174" s="15">
        <v>15322.236999999999</v>
      </c>
      <c r="BD174" s="15">
        <v>15584.075500000001</v>
      </c>
      <c r="BE174" s="15">
        <v>15648.061600000001</v>
      </c>
      <c r="BF174" s="15">
        <v>16601.259099999999</v>
      </c>
      <c r="BG174" s="15">
        <v>15575.8537</v>
      </c>
      <c r="BH174" s="15">
        <v>16371.4323</v>
      </c>
      <c r="BI174" s="15">
        <v>16398.165700000001</v>
      </c>
      <c r="BJ174" s="15">
        <v>16587.8541</v>
      </c>
      <c r="BK174" s="15">
        <v>15241.5699</v>
      </c>
      <c r="BL174" s="15">
        <v>13817.641900000001</v>
      </c>
      <c r="BM174" s="15">
        <v>14302.3431</v>
      </c>
      <c r="BN174" s="15">
        <v>13827.1967</v>
      </c>
      <c r="BO174" s="15">
        <v>13230.5718</v>
      </c>
      <c r="BP174" s="15">
        <v>13398.150900000001</v>
      </c>
      <c r="BQ174" s="15">
        <v>13320.1059</v>
      </c>
      <c r="BR174" s="15">
        <v>13673.504000000001</v>
      </c>
      <c r="BS174" s="15">
        <v>13277.638300000001</v>
      </c>
      <c r="BT174" s="15">
        <v>14777.499599999999</v>
      </c>
      <c r="BU174" s="15">
        <v>14616.902</v>
      </c>
      <c r="BV174" s="15">
        <v>13755.395</v>
      </c>
      <c r="BW174" s="15">
        <v>14728.7971</v>
      </c>
      <c r="BX174" s="15">
        <v>15544.1337</v>
      </c>
      <c r="BY174" s="15">
        <v>16105.749299999999</v>
      </c>
      <c r="BZ174" s="15">
        <v>17021.5985</v>
      </c>
      <c r="CA174" s="15">
        <v>15258.403899999999</v>
      </c>
      <c r="CB174" s="15">
        <v>14890.1459</v>
      </c>
      <c r="CC174" s="15">
        <v>14679.5746</v>
      </c>
      <c r="CD174" s="15">
        <v>13325.6553</v>
      </c>
      <c r="CE174" s="15">
        <v>12248.4977</v>
      </c>
      <c r="CF174" s="15">
        <v>11718.1162</v>
      </c>
      <c r="CG174" s="15">
        <v>11810.174199999999</v>
      </c>
      <c r="CH174" s="15">
        <v>11828.5569</v>
      </c>
      <c r="CI174" s="15">
        <v>12895.5766</v>
      </c>
      <c r="CJ174" s="15">
        <v>12307.731299999999</v>
      </c>
      <c r="CK174" s="15">
        <v>11443.6266</v>
      </c>
      <c r="CL174" s="15">
        <v>10601.2359</v>
      </c>
      <c r="CM174" s="15">
        <v>11702.105600000001</v>
      </c>
      <c r="CN174" s="15">
        <v>13214.562900000001</v>
      </c>
      <c r="CO174" s="15">
        <v>13936.1788</v>
      </c>
      <c r="CP174" s="15">
        <v>13768.6458</v>
      </c>
      <c r="CQ174" s="15">
        <v>13891.9182</v>
      </c>
      <c r="CR174" s="15">
        <v>13993.133400000001</v>
      </c>
      <c r="CS174" s="15">
        <v>14048.173199999999</v>
      </c>
      <c r="CT174" s="15">
        <v>15400.9035</v>
      </c>
      <c r="CU174" s="15">
        <v>15347.5777</v>
      </c>
      <c r="CV174" s="15">
        <v>14702.0293</v>
      </c>
      <c r="CW174" s="15">
        <v>14789.898300000001</v>
      </c>
      <c r="CX174" s="15">
        <v>14809.539199999999</v>
      </c>
      <c r="CY174" s="15">
        <v>12517.403200000001</v>
      </c>
      <c r="CZ174" s="15">
        <v>11766.4728</v>
      </c>
      <c r="DA174" s="15">
        <v>12345.4982</v>
      </c>
      <c r="DB174" s="15">
        <v>12003.979300000001</v>
      </c>
      <c r="DC174" s="15">
        <v>11854.5841</v>
      </c>
      <c r="DD174" s="15">
        <v>11168.9166</v>
      </c>
      <c r="DE174" s="15">
        <v>11359.534100000001</v>
      </c>
      <c r="DF174" s="15">
        <v>11757.686</v>
      </c>
      <c r="DG174" s="15">
        <v>11711.0285</v>
      </c>
      <c r="DH174" s="15">
        <v>11307.6515</v>
      </c>
      <c r="DI174" s="15">
        <v>11231.9202</v>
      </c>
      <c r="DJ174" s="15">
        <v>11702.922500000001</v>
      </c>
      <c r="DK174" s="15">
        <v>13035.307500000001</v>
      </c>
      <c r="DL174" s="15">
        <v>13464.0777</v>
      </c>
      <c r="DM174" s="15">
        <v>12717.6391</v>
      </c>
      <c r="DN174" s="15">
        <v>12386.803900000001</v>
      </c>
      <c r="DO174" s="15">
        <v>11270.9607</v>
      </c>
      <c r="DP174" s="15">
        <v>11075.755800000001</v>
      </c>
      <c r="DQ174" s="15">
        <v>10595.538500000001</v>
      </c>
    </row>
    <row r="175" spans="1:121" hidden="1" x14ac:dyDescent="0.3">
      <c r="A175" t="s">
        <v>617</v>
      </c>
      <c r="B175" s="15">
        <v>5818.64</v>
      </c>
      <c r="C175" s="15">
        <v>4777.4540999999999</v>
      </c>
      <c r="D175" s="15">
        <v>4591.0690999999997</v>
      </c>
      <c r="E175" s="15">
        <v>5081.6686</v>
      </c>
      <c r="F175" s="15">
        <v>5060.2451000000001</v>
      </c>
      <c r="G175" s="15">
        <v>6088.576</v>
      </c>
      <c r="H175" s="15">
        <v>6806.2653</v>
      </c>
      <c r="I175" s="15">
        <v>7860.3045000000002</v>
      </c>
      <c r="J175" s="15">
        <v>6904.8136000000004</v>
      </c>
      <c r="K175" s="15">
        <v>6941.2336999999998</v>
      </c>
      <c r="L175" s="15">
        <v>6641.3037999999997</v>
      </c>
      <c r="M175" s="15">
        <v>5773.6495999999997</v>
      </c>
      <c r="N175" s="15">
        <v>5895.7638999999999</v>
      </c>
      <c r="O175" s="15">
        <v>6821.2618000000002</v>
      </c>
      <c r="P175" s="15">
        <v>6750.5640000000003</v>
      </c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</row>
    <row r="176" spans="1:121" x14ac:dyDescent="0.3">
      <c r="A176" t="s">
        <v>618</v>
      </c>
      <c r="B176" s="15">
        <v>568.05999999999995</v>
      </c>
      <c r="C176" s="15">
        <v>471.31029999999998</v>
      </c>
      <c r="D176" s="15">
        <v>337.13459999999998</v>
      </c>
      <c r="E176" s="15">
        <v>383.9162</v>
      </c>
      <c r="F176" s="15">
        <v>385.92360000000002</v>
      </c>
      <c r="G176" s="15">
        <v>383.9162</v>
      </c>
      <c r="H176" s="15">
        <v>265.47930000000002</v>
      </c>
      <c r="I176" s="15">
        <v>426.09989999999999</v>
      </c>
      <c r="J176" s="15">
        <v>390.13499999999999</v>
      </c>
      <c r="K176" s="15">
        <v>537.44110000000001</v>
      </c>
      <c r="L176" s="15">
        <v>550.43409999999994</v>
      </c>
      <c r="M176" s="15">
        <v>596.26020000000005</v>
      </c>
      <c r="N176" s="15">
        <v>452.57190000000003</v>
      </c>
      <c r="O176" s="15">
        <v>650.70249999999999</v>
      </c>
      <c r="P176" s="15">
        <v>740.90409999999997</v>
      </c>
      <c r="Q176" s="15">
        <v>942.93200000000002</v>
      </c>
      <c r="R176" s="15">
        <v>838.54330000000004</v>
      </c>
      <c r="S176" s="15">
        <v>1023.1451</v>
      </c>
      <c r="T176" s="15">
        <v>931.45579999999995</v>
      </c>
      <c r="U176" s="15">
        <v>748.14949999999999</v>
      </c>
      <c r="V176" s="15">
        <v>783.3374</v>
      </c>
      <c r="W176" s="15">
        <v>792.5883</v>
      </c>
      <c r="X176" s="15">
        <v>676.73180000000002</v>
      </c>
      <c r="Y176" s="15">
        <v>598.20839999999998</v>
      </c>
      <c r="Z176" s="15">
        <v>694.23260000000005</v>
      </c>
      <c r="AA176" s="15">
        <v>738.77639999999997</v>
      </c>
      <c r="AB176" s="15">
        <v>794.72789999999998</v>
      </c>
      <c r="AC176" s="15">
        <v>780.33889999999997</v>
      </c>
      <c r="AD176" s="15">
        <v>783.70619999999997</v>
      </c>
      <c r="AE176" s="15">
        <v>800.2713</v>
      </c>
      <c r="AF176" s="15">
        <v>830.10220000000004</v>
      </c>
      <c r="AG176" s="15">
        <v>880.01160000000004</v>
      </c>
      <c r="AH176" s="15">
        <v>876.37350000000004</v>
      </c>
      <c r="AI176" s="15">
        <v>1003.3759</v>
      </c>
      <c r="AJ176" s="15">
        <v>805.11429999999996</v>
      </c>
      <c r="AK176" s="15">
        <v>822.90980000000002</v>
      </c>
      <c r="AL176" s="15">
        <v>844.39300000000003</v>
      </c>
      <c r="AM176" s="15">
        <v>792.48360000000002</v>
      </c>
      <c r="AN176" s="15">
        <v>806.3261</v>
      </c>
      <c r="AO176" s="15">
        <v>777.80399999999997</v>
      </c>
      <c r="AP176" s="15">
        <v>862.21780000000001</v>
      </c>
      <c r="AQ176" s="15">
        <v>878.85609999999997</v>
      </c>
      <c r="AR176" s="15">
        <v>902.625</v>
      </c>
      <c r="AS176" s="15">
        <v>879.45029999999997</v>
      </c>
      <c r="AT176" s="15">
        <v>992.94690000000003</v>
      </c>
      <c r="AU176" s="15">
        <v>988.99419999999998</v>
      </c>
      <c r="AV176" s="15">
        <v>927.77639999999997</v>
      </c>
      <c r="AW176" s="15">
        <v>1100.4782</v>
      </c>
      <c r="AX176" s="15">
        <v>1116.9609</v>
      </c>
      <c r="AY176" s="15">
        <v>1166.9897000000001</v>
      </c>
      <c r="AZ176" s="15">
        <v>1022.8865</v>
      </c>
      <c r="BA176" s="15">
        <v>991.47940000000006</v>
      </c>
      <c r="BB176" s="15">
        <v>1002.7374</v>
      </c>
      <c r="BC176" s="15">
        <v>1094.2325000000001</v>
      </c>
      <c r="BD176" s="15">
        <v>1118.961</v>
      </c>
      <c r="BE176" s="15">
        <v>1323.9762000000001</v>
      </c>
      <c r="BF176" s="15">
        <v>1056.4333999999999</v>
      </c>
      <c r="BG176" s="15">
        <v>1073.8515</v>
      </c>
      <c r="BH176" s="15">
        <v>1107.3896</v>
      </c>
      <c r="BI176" s="15">
        <v>1136.4981</v>
      </c>
      <c r="BJ176" s="15">
        <v>1173.5614</v>
      </c>
      <c r="BK176" s="15">
        <v>839.52819999999997</v>
      </c>
      <c r="BL176" s="15">
        <v>833.81280000000004</v>
      </c>
      <c r="BM176" s="15">
        <v>1261.0888</v>
      </c>
      <c r="BN176" s="15">
        <v>1408.1457</v>
      </c>
      <c r="BO176" s="15">
        <v>1577.5077000000001</v>
      </c>
      <c r="BP176" s="15">
        <v>1725.0681999999999</v>
      </c>
      <c r="BQ176" s="15">
        <v>1644.3400999999999</v>
      </c>
      <c r="BR176" s="15">
        <v>1656.9124999999999</v>
      </c>
      <c r="BS176" s="15">
        <v>1699.2617</v>
      </c>
      <c r="BT176" s="15">
        <v>1628.9736</v>
      </c>
      <c r="BU176" s="15">
        <v>1983.8259</v>
      </c>
      <c r="BV176" s="15">
        <v>1837.2063000000001</v>
      </c>
      <c r="BW176" s="15">
        <v>1611.6404</v>
      </c>
      <c r="BX176" s="15">
        <v>1511.9893999999999</v>
      </c>
      <c r="BY176" s="15">
        <v>1555.2512999999999</v>
      </c>
      <c r="BZ176" s="15">
        <v>1738.8385000000001</v>
      </c>
      <c r="CA176" s="15">
        <v>1644.6880000000001</v>
      </c>
      <c r="CB176" s="15">
        <v>1734.9902999999999</v>
      </c>
      <c r="CC176" s="15">
        <v>1746.7693999999999</v>
      </c>
      <c r="CD176" s="15">
        <v>1507.5170000000001</v>
      </c>
      <c r="CE176" s="15">
        <v>1765.5953</v>
      </c>
      <c r="CF176" s="15">
        <v>1931.0841</v>
      </c>
      <c r="CG176" s="15">
        <v>1644.143</v>
      </c>
      <c r="CH176" s="15">
        <v>1610.3073999999999</v>
      </c>
      <c r="CI176" s="15">
        <v>1732.7756999999999</v>
      </c>
      <c r="CJ176" s="15">
        <v>1832.4241999999999</v>
      </c>
      <c r="CK176" s="15">
        <v>1809.5741</v>
      </c>
      <c r="CL176" s="15">
        <v>1432.4351999999999</v>
      </c>
      <c r="CM176" s="15">
        <v>1279.3887</v>
      </c>
      <c r="CN176" s="15">
        <v>1410.4694</v>
      </c>
      <c r="CO176" s="15">
        <v>1277.2094</v>
      </c>
      <c r="CP176" s="15">
        <v>1318.9535000000001</v>
      </c>
      <c r="CQ176" s="15">
        <v>1168.2728</v>
      </c>
      <c r="CR176" s="15">
        <v>1349.0896</v>
      </c>
      <c r="CS176" s="15">
        <v>1378.4481000000001</v>
      </c>
      <c r="CT176" s="15">
        <v>1423.2752</v>
      </c>
      <c r="CU176" s="15">
        <v>1221.9745</v>
      </c>
      <c r="CV176" s="15">
        <v>1423.0492999999999</v>
      </c>
      <c r="CW176" s="15">
        <v>1547.9640999999999</v>
      </c>
      <c r="CX176" s="15">
        <v>1519.7451000000001</v>
      </c>
      <c r="CY176" s="15">
        <v>1321.2191</v>
      </c>
      <c r="CZ176" s="15">
        <v>1393.5224000000001</v>
      </c>
      <c r="DA176" s="15">
        <v>1324.4139</v>
      </c>
      <c r="DB176" s="15">
        <v>1188.6099999999999</v>
      </c>
      <c r="DC176" s="15">
        <v>1273.0171</v>
      </c>
      <c r="DD176" s="15">
        <v>1408.1231</v>
      </c>
      <c r="DE176" s="15">
        <v>1361.7579000000001</v>
      </c>
      <c r="DF176" s="15">
        <v>1216.7063000000001</v>
      </c>
      <c r="DG176" s="15">
        <v>1324.3413</v>
      </c>
      <c r="DH176" s="15">
        <v>1771.2858000000001</v>
      </c>
      <c r="DI176" s="15">
        <v>1796.8887</v>
      </c>
      <c r="DJ176" s="15">
        <v>1896.9652000000001</v>
      </c>
      <c r="DK176" s="15">
        <v>1656.393</v>
      </c>
      <c r="DL176" s="15">
        <v>2033.2035000000001</v>
      </c>
      <c r="DM176" s="15">
        <v>2120.0382</v>
      </c>
      <c r="DN176" s="15">
        <v>2041.5562</v>
      </c>
      <c r="DO176" s="15">
        <v>2194.8454000000002</v>
      </c>
      <c r="DP176" s="15">
        <v>1849.3140000000001</v>
      </c>
      <c r="DQ176" s="15">
        <v>1499.7135000000001</v>
      </c>
    </row>
    <row r="177" spans="1:121" x14ac:dyDescent="0.3">
      <c r="A177" t="s">
        <v>619</v>
      </c>
      <c r="B177" s="15">
        <v>1790.13</v>
      </c>
      <c r="C177" s="15">
        <v>1854.8214</v>
      </c>
      <c r="D177" s="15">
        <v>2184.5644000000002</v>
      </c>
      <c r="E177" s="15">
        <v>2317.1677</v>
      </c>
      <c r="F177" s="15">
        <v>1999.4129</v>
      </c>
      <c r="G177" s="15">
        <v>1739.4484</v>
      </c>
      <c r="H177" s="15">
        <v>1476.9160999999999</v>
      </c>
      <c r="I177" s="15">
        <v>1458.9743000000001</v>
      </c>
      <c r="J177" s="15">
        <v>1231.8107</v>
      </c>
      <c r="K177" s="15">
        <v>1193.1177</v>
      </c>
      <c r="L177" s="15">
        <v>1074.7019</v>
      </c>
      <c r="M177" s="15">
        <v>1148.9141</v>
      </c>
      <c r="N177" s="15">
        <v>1031.4339</v>
      </c>
      <c r="O177" s="15">
        <v>1022.7459</v>
      </c>
      <c r="P177" s="15">
        <v>1301.1153999999999</v>
      </c>
      <c r="Q177" s="15">
        <v>1426.1310000000001</v>
      </c>
      <c r="R177" s="15">
        <v>1468.6081999999999</v>
      </c>
      <c r="S177" s="15">
        <v>1403.2837</v>
      </c>
      <c r="T177" s="15">
        <v>1250.6721</v>
      </c>
      <c r="U177" s="15">
        <v>1398.6652999999999</v>
      </c>
      <c r="V177" s="15">
        <v>1478.4067</v>
      </c>
      <c r="W177" s="15">
        <v>1314.6283000000001</v>
      </c>
      <c r="X177" s="15">
        <v>1526.8588</v>
      </c>
      <c r="Y177" s="15">
        <v>1878.2456999999999</v>
      </c>
      <c r="Z177" s="15">
        <v>1735.0440000000001</v>
      </c>
      <c r="AA177" s="15">
        <v>1645.0788</v>
      </c>
      <c r="AB177" s="15">
        <v>1589.8888999999999</v>
      </c>
      <c r="AC177" s="15">
        <v>1445.3415</v>
      </c>
      <c r="AD177" s="15">
        <v>1482.3209999999999</v>
      </c>
      <c r="AE177" s="15">
        <v>1441.5543</v>
      </c>
      <c r="AF177" s="15">
        <v>1534.9811</v>
      </c>
      <c r="AG177" s="15">
        <v>1218.6493</v>
      </c>
      <c r="AH177" s="15">
        <v>1413.9709</v>
      </c>
      <c r="AI177" s="15">
        <v>1373.2311</v>
      </c>
      <c r="AJ177" s="15">
        <v>1289.9555</v>
      </c>
      <c r="AK177" s="15">
        <v>1430.9494</v>
      </c>
      <c r="AL177" s="15">
        <v>1453.8379</v>
      </c>
      <c r="AM177" s="15">
        <v>1326.4229</v>
      </c>
      <c r="AN177" s="15">
        <v>1199.0079000000001</v>
      </c>
      <c r="AO177" s="15">
        <v>1325.8747000000001</v>
      </c>
      <c r="AP177" s="15">
        <v>1293.3408999999999</v>
      </c>
      <c r="AQ177" s="15">
        <v>1194.6125999999999</v>
      </c>
      <c r="AR177" s="15">
        <v>1287.8372999999999</v>
      </c>
      <c r="AS177" s="15">
        <v>1328.6950999999999</v>
      </c>
      <c r="AT177" s="15">
        <v>1369.8395</v>
      </c>
      <c r="AU177" s="15">
        <v>1389.4909</v>
      </c>
      <c r="AV177" s="15">
        <v>1166.0064</v>
      </c>
      <c r="AW177" s="15">
        <v>1130.5148999999999</v>
      </c>
      <c r="AX177" s="15">
        <v>1293.3061</v>
      </c>
      <c r="AY177" s="15">
        <v>1360.9603</v>
      </c>
      <c r="AZ177" s="15">
        <v>1312.8131000000001</v>
      </c>
      <c r="BA177" s="15">
        <v>1287.1346000000001</v>
      </c>
      <c r="BB177" s="15">
        <v>1121.8293000000001</v>
      </c>
      <c r="BC177" s="15">
        <v>1152.6636000000001</v>
      </c>
      <c r="BD177" s="15">
        <v>1133.2910999999999</v>
      </c>
      <c r="BE177" s="15">
        <v>880.0675</v>
      </c>
      <c r="BF177" s="15">
        <v>884.8075</v>
      </c>
      <c r="BG177" s="15">
        <v>669.83479999999997</v>
      </c>
      <c r="BH177" s="15">
        <v>671.41459999999995</v>
      </c>
      <c r="BI177" s="15">
        <v>799.37829999999997</v>
      </c>
      <c r="BJ177" s="15">
        <v>711.89369999999997</v>
      </c>
      <c r="BK177" s="15">
        <v>627.40520000000004</v>
      </c>
      <c r="BL177" s="15">
        <v>145.50790000000001</v>
      </c>
      <c r="BM177" s="15">
        <v>198.05520000000001</v>
      </c>
      <c r="BN177" s="15">
        <v>183.7953</v>
      </c>
      <c r="BO177" s="15">
        <v>264.60180000000003</v>
      </c>
      <c r="BP177" s="15">
        <v>261.43290000000002</v>
      </c>
      <c r="BQ177" s="15">
        <v>239.40029999999999</v>
      </c>
      <c r="BR177" s="15">
        <v>217.2987</v>
      </c>
      <c r="BS177" s="15">
        <v>236.3322</v>
      </c>
      <c r="BT177" s="15">
        <v>344.22669999999999</v>
      </c>
      <c r="BU177" s="15">
        <v>390.22930000000002</v>
      </c>
      <c r="BV177" s="15">
        <v>407.67860000000002</v>
      </c>
      <c r="BW177" s="15">
        <v>520.20939999999996</v>
      </c>
      <c r="BX177" s="15">
        <v>579.25160000000005</v>
      </c>
      <c r="BY177" s="15">
        <v>666.17259999999999</v>
      </c>
      <c r="BZ177" s="15">
        <v>685.42960000000005</v>
      </c>
      <c r="CA177" s="15">
        <v>674.21929999999998</v>
      </c>
      <c r="CB177" s="15">
        <v>1299.9768999999999</v>
      </c>
      <c r="CC177" s="15">
        <v>1303.0573999999999</v>
      </c>
      <c r="CD177" s="15">
        <v>1466.3245999999999</v>
      </c>
      <c r="CE177" s="15">
        <v>1765.4728</v>
      </c>
      <c r="CF177" s="15">
        <v>1605.2553</v>
      </c>
      <c r="CG177" s="15">
        <v>1620.9006999999999</v>
      </c>
      <c r="CH177" s="15">
        <v>1861.2784999999999</v>
      </c>
      <c r="CI177" s="15">
        <v>1892.6768</v>
      </c>
      <c r="CJ177" s="15">
        <v>1648.7592</v>
      </c>
      <c r="CK177" s="15">
        <v>2041.5876000000001</v>
      </c>
      <c r="CL177" s="15">
        <v>2286.3303000000001</v>
      </c>
      <c r="CM177" s="15">
        <v>1858.8051</v>
      </c>
      <c r="CN177" s="15">
        <v>1989.3562999999999</v>
      </c>
      <c r="CO177" s="15">
        <v>1769.3496</v>
      </c>
      <c r="CP177" s="15">
        <v>1787.9418000000001</v>
      </c>
      <c r="CQ177" s="15">
        <v>2216.2321000000002</v>
      </c>
      <c r="CR177" s="15">
        <v>2321.7923000000001</v>
      </c>
      <c r="CS177" s="15">
        <v>2179.2932000000001</v>
      </c>
      <c r="CT177" s="15">
        <v>2505.9897999999998</v>
      </c>
      <c r="CU177" s="15">
        <v>2643.1680999999999</v>
      </c>
      <c r="CV177" s="15">
        <v>1926.3177000000001</v>
      </c>
      <c r="CW177" s="15">
        <v>1898.1668999999999</v>
      </c>
      <c r="CX177" s="15">
        <v>1748.3602000000001</v>
      </c>
      <c r="CY177" s="15">
        <v>1868.3076000000001</v>
      </c>
      <c r="CZ177" s="15">
        <v>2023.1096</v>
      </c>
      <c r="DA177" s="15">
        <v>2196.3512000000001</v>
      </c>
      <c r="DB177" s="15">
        <v>2169.0826000000002</v>
      </c>
      <c r="DC177" s="15">
        <v>2238.8654000000001</v>
      </c>
      <c r="DD177" s="15">
        <v>2358.0776999999998</v>
      </c>
      <c r="DE177" s="15">
        <v>2726.0079999999998</v>
      </c>
      <c r="DF177" s="15">
        <v>2965.44</v>
      </c>
      <c r="DG177" s="15">
        <v>3276.0778</v>
      </c>
      <c r="DH177" s="15">
        <v>3111.5158999999999</v>
      </c>
      <c r="DI177" s="15">
        <v>3253.9708999999998</v>
      </c>
      <c r="DJ177" s="15">
        <v>2972.9969000000001</v>
      </c>
      <c r="DK177" s="15">
        <v>3186.2424999999998</v>
      </c>
      <c r="DL177" s="15">
        <v>2944.6527999999998</v>
      </c>
      <c r="DM177" s="15">
        <v>2986.7172999999998</v>
      </c>
      <c r="DN177" s="15">
        <v>2921.0268000000001</v>
      </c>
      <c r="DO177" s="15">
        <v>3673.5499</v>
      </c>
      <c r="DP177" s="15">
        <v>3750.1819999999998</v>
      </c>
      <c r="DQ177" s="15">
        <v>3847.2203</v>
      </c>
    </row>
    <row r="178" spans="1:121" hidden="1" x14ac:dyDescent="0.3">
      <c r="A178" t="s">
        <v>620</v>
      </c>
      <c r="B178" s="15">
        <v>2533.86</v>
      </c>
      <c r="C178" s="15">
        <v>3203.6066999999998</v>
      </c>
      <c r="D178" s="15">
        <v>3683.0547000000001</v>
      </c>
      <c r="E178" s="15">
        <v>2784.5536999999999</v>
      </c>
      <c r="F178" s="15">
        <v>3801.8852999999999</v>
      </c>
      <c r="G178" s="15">
        <v>3431.7519000000002</v>
      </c>
      <c r="H178" s="15">
        <v>2728.0128</v>
      </c>
      <c r="I178" s="15">
        <v>2763.1570000000002</v>
      </c>
      <c r="J178" s="15">
        <v>2522.5340999999999</v>
      </c>
      <c r="K178" s="15">
        <v>2414.0958000000001</v>
      </c>
      <c r="L178" s="15">
        <v>3025.7338</v>
      </c>
      <c r="M178" s="15">
        <v>3467.4600999999998</v>
      </c>
      <c r="N178" s="15">
        <v>3123.5331999999999</v>
      </c>
      <c r="O178" s="15">
        <v>3359.5201000000002</v>
      </c>
      <c r="P178" s="15">
        <v>3800.9387999999999</v>
      </c>
      <c r="Q178" s="15">
        <v>4955.3045000000002</v>
      </c>
      <c r="R178" s="15">
        <v>5127.4648999999999</v>
      </c>
      <c r="S178" s="15">
        <v>4946.3609999999999</v>
      </c>
      <c r="T178" s="15">
        <v>5021.4741000000004</v>
      </c>
      <c r="U178" s="15">
        <v>5139.0397000000003</v>
      </c>
      <c r="V178" s="15">
        <v>5949.5826999999999</v>
      </c>
      <c r="W178" s="15">
        <v>7105.4449999999997</v>
      </c>
      <c r="X178" s="15">
        <v>8233.1748000000007</v>
      </c>
      <c r="Y178" s="15">
        <v>9463.0313000000006</v>
      </c>
      <c r="Z178" s="15">
        <v>12003.327799999999</v>
      </c>
      <c r="AA178" s="15">
        <v>10995.329</v>
      </c>
      <c r="AB178" s="15">
        <v>11323.0964</v>
      </c>
      <c r="AC178" s="15">
        <v>13605.400799999999</v>
      </c>
      <c r="AD178" s="15">
        <v>14377.3928</v>
      </c>
      <c r="AE178" s="15">
        <v>12732.666499999999</v>
      </c>
      <c r="AF178" s="15">
        <v>13417.645399999999</v>
      </c>
      <c r="AG178" s="15">
        <v>12698.2256</v>
      </c>
      <c r="AH178" s="15">
        <v>15730.75</v>
      </c>
      <c r="AI178" s="15">
        <v>18671.224300000002</v>
      </c>
      <c r="AJ178" s="15">
        <v>16864.0602</v>
      </c>
      <c r="AK178" s="15">
        <v>18157.085299999999</v>
      </c>
      <c r="AL178" s="15">
        <v>20330.9879</v>
      </c>
      <c r="AM178" s="15">
        <v>20351.363300000001</v>
      </c>
      <c r="AN178" s="15">
        <v>19274.5134</v>
      </c>
      <c r="AO178" s="15">
        <v>20211.715800000002</v>
      </c>
      <c r="AP178" s="15">
        <v>22684.160100000001</v>
      </c>
      <c r="AQ178" s="15">
        <v>19455.032899999998</v>
      </c>
      <c r="AR178" s="15">
        <v>21638.957999999999</v>
      </c>
      <c r="AS178" s="15">
        <v>20836.048900000002</v>
      </c>
      <c r="AT178" s="15">
        <v>24766.369500000001</v>
      </c>
      <c r="AU178" s="15">
        <v>27501.986499999999</v>
      </c>
      <c r="AV178" s="15">
        <v>30672.333500000001</v>
      </c>
      <c r="AW178" s="15">
        <v>36302.719799999999</v>
      </c>
      <c r="AX178" s="15">
        <v>41447.521500000003</v>
      </c>
      <c r="AY178" s="15">
        <v>44181.867200000001</v>
      </c>
      <c r="AZ178" s="15">
        <v>47197.878199999999</v>
      </c>
      <c r="BA178" s="15">
        <v>57709.6777</v>
      </c>
      <c r="BB178" s="15">
        <v>47504.2791</v>
      </c>
      <c r="BC178" s="15">
        <v>47849.4663</v>
      </c>
      <c r="BD178" s="15">
        <v>51637.453099999999</v>
      </c>
      <c r="BE178" s="15">
        <v>59850.5265</v>
      </c>
      <c r="BF178" s="15">
        <v>71959.887100000007</v>
      </c>
      <c r="BG178" s="15">
        <v>72551.3511</v>
      </c>
      <c r="BH178" s="15">
        <v>69024.063399999999</v>
      </c>
      <c r="BI178" s="15">
        <v>103482.60550000001</v>
      </c>
      <c r="BJ178" s="15">
        <v>124723.7549</v>
      </c>
      <c r="BK178" s="15">
        <v>153980.9172</v>
      </c>
      <c r="BL178" s="15">
        <v>164533.04380000001</v>
      </c>
      <c r="BM178" s="15">
        <v>167423.24950000001</v>
      </c>
      <c r="BN178" s="15">
        <v>165839.0282</v>
      </c>
      <c r="BO178" s="15">
        <v>149735.99909999999</v>
      </c>
      <c r="BP178" s="15">
        <v>170448.4209</v>
      </c>
      <c r="BQ178" s="15">
        <v>176317.56940000001</v>
      </c>
      <c r="BR178" s="15">
        <v>171215.45180000001</v>
      </c>
      <c r="BS178" s="15">
        <v>203985.8284</v>
      </c>
      <c r="BT178" s="15">
        <v>171488.3523</v>
      </c>
      <c r="BU178" s="15">
        <v>180386.49119999999</v>
      </c>
      <c r="BV178" s="15">
        <v>184194.7861</v>
      </c>
      <c r="BW178" s="15">
        <v>226001.8265</v>
      </c>
      <c r="BX178" s="15">
        <v>233681.91560000001</v>
      </c>
      <c r="BY178" s="15">
        <v>240569.86009999999</v>
      </c>
      <c r="BZ178" s="15">
        <v>215002.2732</v>
      </c>
      <c r="CA178" s="15">
        <v>226916.81839999999</v>
      </c>
      <c r="CB178" s="15">
        <v>243745.14509999999</v>
      </c>
      <c r="CC178" s="15">
        <v>217872.89569999999</v>
      </c>
      <c r="CD178" s="15">
        <v>154434.86040000001</v>
      </c>
      <c r="CE178" s="15">
        <v>110814.3636</v>
      </c>
      <c r="CF178" s="15">
        <v>106564.4837</v>
      </c>
      <c r="CG178" s="15">
        <v>67255.109400000001</v>
      </c>
      <c r="CH178" s="15">
        <v>59898.441800000001</v>
      </c>
      <c r="CI178" s="15">
        <v>46356.7664</v>
      </c>
      <c r="CJ178" s="15">
        <v>56309.532299999999</v>
      </c>
      <c r="CK178" s="15">
        <v>52406.985099999998</v>
      </c>
      <c r="CL178" s="15">
        <v>40210.868000000002</v>
      </c>
      <c r="CM178" s="15">
        <v>50417.188499999997</v>
      </c>
      <c r="CN178" s="15">
        <v>59716.902199999997</v>
      </c>
      <c r="CO178" s="15">
        <v>50882.797100000003</v>
      </c>
      <c r="CP178" s="15">
        <v>70933.600699999995</v>
      </c>
      <c r="CQ178" s="15">
        <v>79337.254400000005</v>
      </c>
      <c r="CR178" s="15">
        <v>91544.767200000002</v>
      </c>
      <c r="CS178" s="15">
        <v>92999.747000000003</v>
      </c>
      <c r="CT178" s="15">
        <v>98693.784100000004</v>
      </c>
      <c r="CU178" s="15">
        <v>109691.122</v>
      </c>
      <c r="CV178" s="15">
        <v>114260.62790000001</v>
      </c>
      <c r="CW178" s="15">
        <v>115279.079</v>
      </c>
      <c r="CX178" s="15">
        <v>95183.130900000004</v>
      </c>
      <c r="CY178" s="15">
        <v>84109.996299999999</v>
      </c>
      <c r="CZ178" s="15">
        <v>127027.3688</v>
      </c>
      <c r="DA178" s="15">
        <v>132674.02220000001</v>
      </c>
      <c r="DB178" s="15">
        <v>138466.95850000001</v>
      </c>
      <c r="DC178" s="15">
        <v>133463.4498</v>
      </c>
      <c r="DD178" s="15">
        <v>135210.45680000001</v>
      </c>
      <c r="DE178" s="15">
        <v>125565.8155</v>
      </c>
      <c r="DF178" s="15">
        <v>103955.2386</v>
      </c>
      <c r="DG178" s="15">
        <v>116552.92</v>
      </c>
      <c r="DH178" s="15">
        <v>109061.6857</v>
      </c>
      <c r="DI178" s="15">
        <v>128790.3847</v>
      </c>
      <c r="DJ178" s="15">
        <v>139846.8659</v>
      </c>
      <c r="DK178" s="15">
        <v>140693.52669999999</v>
      </c>
      <c r="DL178" s="15">
        <v>209110.70559999999</v>
      </c>
      <c r="DM178" s="15">
        <v>197812.77799999999</v>
      </c>
      <c r="DN178" s="15"/>
      <c r="DO178" s="15"/>
      <c r="DP178" s="15"/>
      <c r="DQ178" s="15"/>
    </row>
    <row r="179" spans="1:121" x14ac:dyDescent="0.3">
      <c r="A179" t="s">
        <v>621</v>
      </c>
      <c r="B179" s="15">
        <v>521.15</v>
      </c>
      <c r="C179" s="15">
        <v>540.37580000000003</v>
      </c>
      <c r="D179" s="15">
        <v>537.83720000000005</v>
      </c>
      <c r="E179" s="15">
        <v>560.73099999999999</v>
      </c>
      <c r="F179" s="15">
        <v>564.20759999999996</v>
      </c>
      <c r="G179" s="15">
        <v>562.02499999999998</v>
      </c>
      <c r="H179" s="15">
        <v>563.69060000000002</v>
      </c>
      <c r="I179" s="15">
        <v>577.89790000000005</v>
      </c>
      <c r="J179" s="15">
        <v>613.08879999999999</v>
      </c>
      <c r="K179" s="15">
        <v>632.62390000000005</v>
      </c>
      <c r="L179" s="15">
        <v>623.37019999999995</v>
      </c>
      <c r="M179" s="15">
        <v>588.37390000000005</v>
      </c>
      <c r="N179" s="15">
        <v>583.66189999999995</v>
      </c>
      <c r="O179" s="15">
        <v>588.64179999999999</v>
      </c>
      <c r="P179" s="15">
        <v>606.61789999999996</v>
      </c>
      <c r="Q179" s="15">
        <v>588.00369999999998</v>
      </c>
      <c r="R179" s="15">
        <v>788.90049999999997</v>
      </c>
      <c r="S179" s="15">
        <v>776.01760000000002</v>
      </c>
      <c r="T179" s="15">
        <v>793.23339999999996</v>
      </c>
      <c r="U179" s="15">
        <v>784.73220000000003</v>
      </c>
      <c r="V179" s="15">
        <v>780.13239999999996</v>
      </c>
      <c r="W179" s="15">
        <v>735.28890000000001</v>
      </c>
      <c r="X179" s="15">
        <v>733.67809999999997</v>
      </c>
      <c r="Y179" s="15">
        <v>751.06619999999998</v>
      </c>
      <c r="Z179" s="15">
        <v>786.95699999999999</v>
      </c>
      <c r="AA179" s="15">
        <v>803.09259999999995</v>
      </c>
      <c r="AB179" s="15">
        <v>798.77070000000003</v>
      </c>
      <c r="AC179" s="15">
        <v>793.55650000000003</v>
      </c>
      <c r="AD179" s="15">
        <v>813.89850000000001</v>
      </c>
      <c r="AE179" s="15">
        <v>831.0598</v>
      </c>
      <c r="AF179" s="15">
        <v>795.97680000000003</v>
      </c>
      <c r="AG179" s="15">
        <v>829.80010000000004</v>
      </c>
      <c r="AH179" s="15">
        <v>837.69629999999995</v>
      </c>
      <c r="AI179" s="15">
        <v>824.24300000000005</v>
      </c>
      <c r="AJ179" s="15">
        <v>989.56579999999997</v>
      </c>
      <c r="AK179" s="15">
        <v>966.15779999999995</v>
      </c>
      <c r="AL179" s="15">
        <v>939.06719999999996</v>
      </c>
      <c r="AM179" s="15">
        <v>1092.5001</v>
      </c>
      <c r="AN179" s="15">
        <v>1131.8580999999999</v>
      </c>
      <c r="AO179" s="15">
        <v>1108.7448999999999</v>
      </c>
      <c r="AP179" s="15">
        <v>1076.4112</v>
      </c>
      <c r="AQ179" s="15">
        <v>1087.5623000000001</v>
      </c>
      <c r="AR179" s="15">
        <v>1076.6609000000001</v>
      </c>
      <c r="AS179" s="15">
        <v>1150.8453999999999</v>
      </c>
      <c r="AT179" s="15">
        <v>1126.1424</v>
      </c>
      <c r="AU179" s="15">
        <v>1093.1615999999999</v>
      </c>
      <c r="AV179" s="15">
        <v>1103.6981000000001</v>
      </c>
      <c r="AW179" s="15">
        <v>1036.5279</v>
      </c>
      <c r="AX179" s="15">
        <v>1141.4848</v>
      </c>
      <c r="AY179" s="15">
        <v>1196.9075</v>
      </c>
      <c r="AZ179" s="15">
        <v>1251.7933</v>
      </c>
      <c r="BA179" s="15">
        <v>1222.0359000000001</v>
      </c>
      <c r="BB179" s="15">
        <v>1263.942</v>
      </c>
      <c r="BC179" s="15">
        <v>1291.7243000000001</v>
      </c>
      <c r="BD179" s="15">
        <v>1314.9686999999999</v>
      </c>
      <c r="BE179" s="15">
        <v>1247.518</v>
      </c>
      <c r="BF179" s="15">
        <v>1267.4783</v>
      </c>
      <c r="BG179" s="15">
        <v>1265.7695000000001</v>
      </c>
      <c r="BH179" s="15">
        <v>1249.7724000000001</v>
      </c>
      <c r="BI179" s="15">
        <v>1217.1116999999999</v>
      </c>
      <c r="BJ179" s="15">
        <v>1257.9102</v>
      </c>
      <c r="BK179" s="15">
        <v>1143.6155000000001</v>
      </c>
      <c r="BL179" s="15">
        <v>819.67399999999998</v>
      </c>
      <c r="BM179" s="15">
        <v>888.26840000000004</v>
      </c>
      <c r="BN179" s="15">
        <v>640.22360000000003</v>
      </c>
      <c r="BO179" s="15">
        <v>620.11189999999999</v>
      </c>
      <c r="BP179" s="15">
        <v>689.16219999999998</v>
      </c>
      <c r="BQ179" s="15">
        <v>749.49739999999997</v>
      </c>
      <c r="BR179" s="15">
        <v>750.83820000000003</v>
      </c>
      <c r="BS179" s="15">
        <v>778.32420000000002</v>
      </c>
      <c r="BT179" s="15">
        <v>903.68740000000003</v>
      </c>
      <c r="BU179" s="15">
        <v>947.93320000000006</v>
      </c>
      <c r="BV179" s="15">
        <v>881.56449999999995</v>
      </c>
      <c r="BW179" s="15">
        <v>940.55889999999999</v>
      </c>
      <c r="BX179" s="15">
        <v>960.00019999999995</v>
      </c>
      <c r="BY179" s="15">
        <v>981.45280000000002</v>
      </c>
      <c r="BZ179" s="15">
        <v>1086.0337999999999</v>
      </c>
      <c r="CA179" s="15">
        <v>1102.1232</v>
      </c>
      <c r="CB179" s="15">
        <v>1066.5924</v>
      </c>
      <c r="CC179" s="15">
        <v>1069.9444000000001</v>
      </c>
      <c r="CD179" s="15">
        <v>964.02260000000001</v>
      </c>
      <c r="CE179" s="15">
        <v>951.28520000000003</v>
      </c>
      <c r="CF179" s="15">
        <v>909.05050000000006</v>
      </c>
      <c r="CG179" s="15">
        <v>1007.598</v>
      </c>
      <c r="CH179" s="15">
        <v>990.83820000000003</v>
      </c>
      <c r="CI179" s="15">
        <v>1035.0841</v>
      </c>
      <c r="CJ179" s="15">
        <v>1114.4014999999999</v>
      </c>
      <c r="CK179" s="15">
        <v>1011.0409</v>
      </c>
      <c r="CL179" s="15">
        <v>990.21540000000005</v>
      </c>
      <c r="CM179" s="15">
        <v>946.96460000000002</v>
      </c>
      <c r="CN179" s="15">
        <v>989.97529999999995</v>
      </c>
      <c r="CO179" s="15">
        <v>971.75049999999999</v>
      </c>
      <c r="CP179" s="15">
        <v>858.75620000000004</v>
      </c>
      <c r="CQ179" s="15">
        <v>856.56920000000002</v>
      </c>
      <c r="CR179" s="15">
        <v>853.65329999999994</v>
      </c>
      <c r="CS179" s="15">
        <v>795.04539999999997</v>
      </c>
      <c r="CT179" s="15">
        <v>889.8673</v>
      </c>
      <c r="CU179" s="15">
        <v>823.49189999999999</v>
      </c>
      <c r="CV179" s="15">
        <v>783.375</v>
      </c>
      <c r="CW179" s="15">
        <v>795.04539999999997</v>
      </c>
      <c r="CX179" s="15">
        <v>813.28030000000001</v>
      </c>
      <c r="CY179" s="15">
        <v>840.58180000000004</v>
      </c>
      <c r="CZ179" s="15">
        <v>837.66309999999999</v>
      </c>
      <c r="DA179" s="15">
        <v>856.6345</v>
      </c>
      <c r="DB179" s="15">
        <v>780.01900000000001</v>
      </c>
      <c r="DC179" s="15">
        <v>731.86069999999995</v>
      </c>
      <c r="DD179" s="15">
        <v>779.28930000000003</v>
      </c>
      <c r="DE179" s="15">
        <v>838.39269999999999</v>
      </c>
      <c r="DF179" s="15">
        <v>878.52470000000005</v>
      </c>
      <c r="DG179" s="15">
        <v>970.4633</v>
      </c>
      <c r="DH179" s="15">
        <v>979.21939999999995</v>
      </c>
      <c r="DI179" s="15">
        <v>977.76</v>
      </c>
      <c r="DJ179" s="15">
        <v>1047.8085000000001</v>
      </c>
      <c r="DK179" s="15">
        <v>1040.2428</v>
      </c>
      <c r="DL179" s="15">
        <v>1132.9521</v>
      </c>
      <c r="DM179" s="15">
        <v>1281.8045</v>
      </c>
      <c r="DN179" s="15">
        <v>1387.5202999999999</v>
      </c>
      <c r="DO179" s="15">
        <v>1422.2083</v>
      </c>
      <c r="DP179" s="15">
        <v>1402.3866</v>
      </c>
      <c r="DQ179" s="15">
        <v>1290.0635</v>
      </c>
    </row>
    <row r="180" spans="1:121" x14ac:dyDescent="0.3">
      <c r="A180" t="s">
        <v>622</v>
      </c>
      <c r="B180" s="15">
        <v>695.32</v>
      </c>
      <c r="C180" s="15">
        <v>618.34249999999997</v>
      </c>
      <c r="D180" s="15">
        <v>670.49570000000006</v>
      </c>
      <c r="E180" s="15">
        <v>658.07910000000004</v>
      </c>
      <c r="F180" s="15">
        <v>640.69590000000005</v>
      </c>
      <c r="G180" s="15">
        <v>613.37940000000003</v>
      </c>
      <c r="H180" s="15">
        <v>521.49659999999994</v>
      </c>
      <c r="I180" s="15">
        <v>558.74639999999999</v>
      </c>
      <c r="J180" s="15">
        <v>588.86869999999999</v>
      </c>
      <c r="K180" s="15">
        <v>641.04690000000005</v>
      </c>
      <c r="L180" s="15">
        <v>531.72109999999998</v>
      </c>
      <c r="M180" s="15">
        <v>591.35329999999999</v>
      </c>
      <c r="N180" s="15">
        <v>477.0582</v>
      </c>
      <c r="O180" s="15">
        <v>484.51220000000001</v>
      </c>
      <c r="P180" s="15">
        <v>631.10820000000001</v>
      </c>
      <c r="Q180" s="15">
        <v>678.31709999999998</v>
      </c>
      <c r="R180" s="15">
        <v>631.10820000000001</v>
      </c>
      <c r="S180" s="15">
        <v>638.56219999999996</v>
      </c>
      <c r="T180" s="15">
        <v>613.71540000000005</v>
      </c>
      <c r="U180" s="15">
        <v>603.77670000000001</v>
      </c>
      <c r="V180" s="15">
        <v>601.29200000000003</v>
      </c>
      <c r="W180" s="15">
        <v>554.08320000000003</v>
      </c>
      <c r="X180" s="15">
        <v>638.56219999999996</v>
      </c>
      <c r="Y180" s="15">
        <v>623.65409999999997</v>
      </c>
      <c r="Z180" s="15">
        <v>571.49950000000001</v>
      </c>
      <c r="AA180" s="15">
        <v>561.56039999999996</v>
      </c>
      <c r="AB180" s="15">
        <v>554.10599999999999</v>
      </c>
      <c r="AC180" s="15">
        <v>583.94899999999996</v>
      </c>
      <c r="AD180" s="15">
        <v>569.23689999999999</v>
      </c>
      <c r="AE180" s="15">
        <v>566.75120000000004</v>
      </c>
      <c r="AF180" s="15">
        <v>558.21699999999998</v>
      </c>
      <c r="AG180" s="15">
        <v>514.33969999999999</v>
      </c>
      <c r="AH180" s="15">
        <v>514.33969999999999</v>
      </c>
      <c r="AI180" s="15">
        <v>519.24120000000005</v>
      </c>
      <c r="AJ180" s="15">
        <v>565.55849999999998</v>
      </c>
      <c r="AK180" s="15">
        <v>594.8116</v>
      </c>
      <c r="AL180" s="15">
        <v>697.19719999999995</v>
      </c>
      <c r="AM180" s="15">
        <v>830.05740000000003</v>
      </c>
      <c r="AN180" s="15">
        <v>779.90279999999996</v>
      </c>
      <c r="AO180" s="15">
        <v>855.05370000000005</v>
      </c>
      <c r="AP180" s="15">
        <v>785.5634</v>
      </c>
      <c r="AQ180" s="15">
        <v>765.42070000000001</v>
      </c>
      <c r="AR180" s="15">
        <v>758.697</v>
      </c>
      <c r="AS180" s="15">
        <v>819.19110000000001</v>
      </c>
      <c r="AT180" s="15">
        <v>758.697</v>
      </c>
      <c r="AU180" s="15">
        <v>760.46159999999998</v>
      </c>
      <c r="AV180" s="15">
        <v>697.38310000000001</v>
      </c>
      <c r="AW180" s="15">
        <v>649.37490000000003</v>
      </c>
      <c r="AX180" s="15">
        <v>647.28030000000001</v>
      </c>
      <c r="AY180" s="15">
        <v>647.28030000000001</v>
      </c>
      <c r="AZ180" s="15">
        <v>767.59529999999995</v>
      </c>
      <c r="BA180" s="15">
        <v>759.99530000000004</v>
      </c>
      <c r="BB180" s="15">
        <v>775.1952</v>
      </c>
      <c r="BC180" s="15">
        <v>853.72810000000004</v>
      </c>
      <c r="BD180" s="15">
        <v>982.92729999999995</v>
      </c>
      <c r="BE180" s="15">
        <v>952.52750000000003</v>
      </c>
      <c r="BF180" s="15">
        <v>790.39520000000005</v>
      </c>
      <c r="BG180" s="15">
        <v>770.12860000000001</v>
      </c>
      <c r="BH180" s="15">
        <v>730.95699999999999</v>
      </c>
      <c r="BI180" s="15">
        <v>756.3374</v>
      </c>
      <c r="BJ180" s="15">
        <v>810.42849999999999</v>
      </c>
      <c r="BK180" s="15">
        <v>711.03629999999998</v>
      </c>
      <c r="BL180" s="15">
        <v>583.61040000000003</v>
      </c>
      <c r="BM180" s="15">
        <v>869.0444</v>
      </c>
      <c r="BN180" s="15">
        <v>934.61059999999998</v>
      </c>
      <c r="BO180" s="15">
        <v>1237.1039000000001</v>
      </c>
      <c r="BP180" s="15">
        <v>1297.8779</v>
      </c>
      <c r="BQ180" s="15">
        <v>1414.1972000000001</v>
      </c>
      <c r="BR180" s="15">
        <v>1159.5379</v>
      </c>
      <c r="BS180" s="15">
        <v>1016.4135</v>
      </c>
      <c r="BT180" s="15">
        <v>1004.2089</v>
      </c>
      <c r="BU180" s="15">
        <v>942.97659999999996</v>
      </c>
      <c r="BV180" s="15">
        <v>926.39290000000005</v>
      </c>
      <c r="BW180" s="15">
        <v>1132.4953</v>
      </c>
      <c r="BX180" s="15">
        <v>1220.4362000000001</v>
      </c>
      <c r="BY180" s="15">
        <v>1421.9664</v>
      </c>
      <c r="BZ180" s="15">
        <v>1436.5914</v>
      </c>
      <c r="CA180" s="15">
        <v>1419.9761000000001</v>
      </c>
      <c r="CB180" s="15">
        <v>1181.8941</v>
      </c>
      <c r="CC180" s="15">
        <v>1090.643</v>
      </c>
      <c r="CD180" s="15">
        <v>1197.0597</v>
      </c>
      <c r="CE180" s="15">
        <v>1294.2228</v>
      </c>
      <c r="CF180" s="15">
        <v>1425.83</v>
      </c>
      <c r="CG180" s="15">
        <v>1467.9022</v>
      </c>
      <c r="CH180" s="15">
        <v>1150.1958</v>
      </c>
      <c r="CI180" s="15">
        <v>1346.7524000000001</v>
      </c>
      <c r="CJ180" s="15">
        <v>1621.5148999999999</v>
      </c>
      <c r="CK180" s="15">
        <v>1538.0418999999999</v>
      </c>
      <c r="CL180" s="15">
        <v>1206.5673999999999</v>
      </c>
      <c r="CM180" s="15">
        <v>1162.6306999999999</v>
      </c>
      <c r="CN180" s="15">
        <v>1256.7953</v>
      </c>
      <c r="CO180" s="15">
        <v>1288.1763000000001</v>
      </c>
      <c r="CP180" s="15">
        <v>1202.0731000000001</v>
      </c>
      <c r="CQ180" s="15">
        <v>1266.4503</v>
      </c>
      <c r="CR180" s="15">
        <v>1244.8815</v>
      </c>
      <c r="CS180" s="15">
        <v>1167.4228000000001</v>
      </c>
      <c r="CT180" s="15">
        <v>1366.0814</v>
      </c>
      <c r="CU180" s="15">
        <v>1225.6577</v>
      </c>
      <c r="CV180" s="15">
        <v>1281.9829</v>
      </c>
      <c r="CW180" s="15">
        <v>1263.4989</v>
      </c>
      <c r="CX180" s="15">
        <v>1192.7139</v>
      </c>
      <c r="CY180" s="15">
        <v>1111.7841000000001</v>
      </c>
      <c r="CZ180" s="15">
        <v>1136.9092000000001</v>
      </c>
      <c r="DA180" s="15">
        <v>1162.5188000000001</v>
      </c>
      <c r="DB180" s="15">
        <v>1070.1283000000001</v>
      </c>
      <c r="DC180" s="15">
        <v>1039.4929999999999</v>
      </c>
      <c r="DD180" s="15">
        <v>1144.1919</v>
      </c>
      <c r="DE180" s="15">
        <v>1160.2199000000001</v>
      </c>
      <c r="DF180" s="15">
        <v>1220.2183</v>
      </c>
      <c r="DG180" s="15">
        <v>1297.5488</v>
      </c>
      <c r="DH180" s="15">
        <v>1292.6348</v>
      </c>
      <c r="DI180" s="15">
        <v>1395.8282999999999</v>
      </c>
      <c r="DJ180" s="15">
        <v>1584.6285</v>
      </c>
      <c r="DK180" s="15">
        <v>1467.2103</v>
      </c>
      <c r="DL180" s="15">
        <v>1591.3529000000001</v>
      </c>
      <c r="DM180" s="15">
        <v>1422.2085999999999</v>
      </c>
      <c r="DN180" s="15">
        <v>1515.8327999999999</v>
      </c>
      <c r="DO180" s="15">
        <v>1593.422</v>
      </c>
      <c r="DP180" s="15">
        <v>1596.2669000000001</v>
      </c>
      <c r="DQ180" s="15">
        <v>1564.5915</v>
      </c>
    </row>
    <row r="181" spans="1:121" x14ac:dyDescent="0.3">
      <c r="A181" t="s">
        <v>623</v>
      </c>
      <c r="B181" s="15">
        <v>2501.4699999999998</v>
      </c>
      <c r="C181" s="15">
        <v>2704.1824000000001</v>
      </c>
      <c r="D181" s="15">
        <v>2741.4149000000002</v>
      </c>
      <c r="E181" s="15">
        <v>2999.8438000000001</v>
      </c>
      <c r="F181" s="15">
        <v>3085.393</v>
      </c>
      <c r="G181" s="15">
        <v>2863.9731000000002</v>
      </c>
      <c r="H181" s="15">
        <v>3063.5920999999998</v>
      </c>
      <c r="I181" s="15">
        <v>3084.9868000000001</v>
      </c>
      <c r="J181" s="15">
        <v>2969.7312000000002</v>
      </c>
      <c r="K181" s="15">
        <v>3323.9409999999998</v>
      </c>
      <c r="L181" s="15">
        <v>3557.4180999999999</v>
      </c>
      <c r="M181" s="15">
        <v>3629.6568000000002</v>
      </c>
      <c r="N181" s="15">
        <v>2926.5844000000002</v>
      </c>
      <c r="O181" s="15">
        <v>3305.4571999999998</v>
      </c>
      <c r="P181" s="15">
        <v>3214.8872000000001</v>
      </c>
      <c r="Q181" s="15">
        <v>3316.7829999999999</v>
      </c>
      <c r="R181" s="15">
        <v>3409.4344000000001</v>
      </c>
      <c r="S181" s="15">
        <v>3328.6279</v>
      </c>
      <c r="T181" s="15">
        <v>3223.4877000000001</v>
      </c>
      <c r="U181" s="15">
        <v>3078.7597000000001</v>
      </c>
      <c r="V181" s="15">
        <v>3151.4699000000001</v>
      </c>
      <c r="W181" s="15">
        <v>3296.1979999999999</v>
      </c>
      <c r="X181" s="15">
        <v>3126.2221</v>
      </c>
      <c r="Y181" s="15">
        <v>3018.8512999999998</v>
      </c>
      <c r="Z181" s="15">
        <v>2772.1323000000002</v>
      </c>
      <c r="AA181" s="15">
        <v>2844.9007000000001</v>
      </c>
      <c r="AB181" s="15">
        <v>2709.7593000000002</v>
      </c>
      <c r="AC181" s="15">
        <v>3011.2916</v>
      </c>
      <c r="AD181" s="15">
        <v>3098.6596</v>
      </c>
      <c r="AE181" s="15">
        <v>3068.1581999999999</v>
      </c>
      <c r="AF181" s="15">
        <v>3024.4857999999999</v>
      </c>
      <c r="AG181" s="15">
        <v>3297.9740000000002</v>
      </c>
      <c r="AH181" s="15">
        <v>3329.172</v>
      </c>
      <c r="AI181" s="15">
        <v>3494.5205999999998</v>
      </c>
      <c r="AJ181" s="15">
        <v>3564.5497</v>
      </c>
      <c r="AK181" s="15">
        <v>3501.4542000000001</v>
      </c>
      <c r="AL181" s="15">
        <v>3591.2271000000001</v>
      </c>
      <c r="AM181" s="15">
        <v>3311.085</v>
      </c>
      <c r="AN181" s="15">
        <v>3155.7586999999999</v>
      </c>
      <c r="AO181" s="15">
        <v>3226.7972</v>
      </c>
      <c r="AP181" s="15">
        <v>3244.8279000000002</v>
      </c>
      <c r="AQ181" s="15">
        <v>3321.1115</v>
      </c>
      <c r="AR181" s="15">
        <v>3027.4063000000001</v>
      </c>
      <c r="AS181" s="15">
        <v>3098.1498000000001</v>
      </c>
      <c r="AT181" s="15">
        <v>2998.9702000000002</v>
      </c>
      <c r="AU181" s="15">
        <v>2924.3948</v>
      </c>
      <c r="AV181" s="15">
        <v>2784.2791000000002</v>
      </c>
      <c r="AW181" s="15">
        <v>2747.5160999999998</v>
      </c>
      <c r="AX181" s="15">
        <v>2941.0421999999999</v>
      </c>
      <c r="AY181" s="15">
        <v>2856.6012999999998</v>
      </c>
      <c r="AZ181" s="15">
        <v>3128.1307999999999</v>
      </c>
      <c r="BA181" s="15">
        <v>3162.6579999999999</v>
      </c>
      <c r="BB181" s="15">
        <v>3128.8163</v>
      </c>
      <c r="BC181" s="15">
        <v>3267.076</v>
      </c>
      <c r="BD181" s="15">
        <v>2846.4128999999998</v>
      </c>
      <c r="BE181" s="15">
        <v>2709.5196000000001</v>
      </c>
      <c r="BF181" s="15">
        <v>2676.3334</v>
      </c>
      <c r="BG181" s="15">
        <v>2497.2655</v>
      </c>
      <c r="BH181" s="15">
        <v>2589.7188000000001</v>
      </c>
      <c r="BI181" s="15">
        <v>2550.9648000000002</v>
      </c>
      <c r="BJ181" s="15">
        <v>2527.3029000000001</v>
      </c>
      <c r="BK181" s="15">
        <v>2299.9400999999998</v>
      </c>
      <c r="BL181" s="15">
        <v>2068.5293000000001</v>
      </c>
      <c r="BM181" s="15">
        <v>2341.4351000000001</v>
      </c>
      <c r="BN181" s="15">
        <v>2260.4632999999999</v>
      </c>
      <c r="BO181" s="15">
        <v>2303.6482999999998</v>
      </c>
      <c r="BP181" s="15">
        <v>2744.9447</v>
      </c>
      <c r="BQ181" s="15">
        <v>3057.2170000000001</v>
      </c>
      <c r="BR181" s="15">
        <v>3043.9832999999999</v>
      </c>
      <c r="BS181" s="15">
        <v>2912.7474999999999</v>
      </c>
      <c r="BT181" s="15">
        <v>2953.2819</v>
      </c>
      <c r="BU181" s="15">
        <v>3077.9897000000001</v>
      </c>
      <c r="BV181" s="15">
        <v>3056.7071000000001</v>
      </c>
      <c r="BW181" s="15">
        <v>3027.7847000000002</v>
      </c>
      <c r="BX181" s="15">
        <v>3339.9618</v>
      </c>
      <c r="BY181" s="15">
        <v>3361.1718999999998</v>
      </c>
      <c r="BZ181" s="15">
        <v>3027.0527999999999</v>
      </c>
      <c r="CA181" s="15">
        <v>2918.5</v>
      </c>
      <c r="CB181" s="15">
        <v>2947.3114999999998</v>
      </c>
      <c r="CC181" s="15">
        <v>2793.9834999999998</v>
      </c>
      <c r="CD181" s="15">
        <v>2749.9387999999999</v>
      </c>
      <c r="CE181" s="15">
        <v>2865.0972999999999</v>
      </c>
      <c r="CF181" s="15">
        <v>2580.7156</v>
      </c>
      <c r="CG181" s="15">
        <v>2570.2782999999999</v>
      </c>
      <c r="CH181" s="15">
        <v>2541.3640999999998</v>
      </c>
      <c r="CI181" s="15">
        <v>2521.6880999999998</v>
      </c>
      <c r="CJ181" s="15">
        <v>2369.6176999999998</v>
      </c>
      <c r="CK181" s="15">
        <v>2230.4218000000001</v>
      </c>
      <c r="CL181" s="15">
        <v>2255.3506000000002</v>
      </c>
      <c r="CM181" s="15">
        <v>2019.7179000000001</v>
      </c>
      <c r="CN181" s="15">
        <v>2340.2501999999999</v>
      </c>
      <c r="CO181" s="15">
        <v>2438.9926999999998</v>
      </c>
      <c r="CP181" s="15">
        <v>2345.1037999999999</v>
      </c>
      <c r="CQ181" s="15">
        <v>2462.462</v>
      </c>
      <c r="CR181" s="15">
        <v>2841.7458000000001</v>
      </c>
      <c r="CS181" s="15">
        <v>2879.4578000000001</v>
      </c>
      <c r="CT181" s="15">
        <v>2863.3353999999999</v>
      </c>
      <c r="CU181" s="15">
        <v>2909.9254999999998</v>
      </c>
      <c r="CV181" s="15">
        <v>3041.3530999999998</v>
      </c>
      <c r="CW181" s="15">
        <v>3113.5844999999999</v>
      </c>
      <c r="CX181" s="15">
        <v>3506.6997999999999</v>
      </c>
      <c r="CY181" s="15">
        <v>3973.4706000000001</v>
      </c>
      <c r="CZ181" s="15">
        <v>3885.3906999999999</v>
      </c>
      <c r="DA181" s="15">
        <v>3792.8535999999999</v>
      </c>
      <c r="DB181" s="15">
        <v>3762.2728000000002</v>
      </c>
      <c r="DC181" s="15">
        <v>4165.9306999999999</v>
      </c>
      <c r="DD181" s="15">
        <v>4464.8454000000002</v>
      </c>
      <c r="DE181" s="15">
        <v>4397.4913999999999</v>
      </c>
      <c r="DF181" s="15">
        <v>4523.1782999999996</v>
      </c>
      <c r="DG181" s="15">
        <v>4334.5936000000002</v>
      </c>
      <c r="DH181" s="15">
        <v>4483.2371999999996</v>
      </c>
      <c r="DI181" s="15">
        <v>4533.7356</v>
      </c>
      <c r="DJ181" s="15">
        <v>4607.2588999999998</v>
      </c>
      <c r="DK181" s="15">
        <v>5044.1273000000001</v>
      </c>
      <c r="DL181" s="15">
        <v>5238.0677999999998</v>
      </c>
      <c r="DM181" s="15">
        <v>5223.3495999999996</v>
      </c>
      <c r="DN181" s="15">
        <v>4994.0177999999996</v>
      </c>
      <c r="DO181" s="15">
        <v>4698.6037999999999</v>
      </c>
      <c r="DP181" s="15">
        <v>4008.3343</v>
      </c>
      <c r="DQ181" s="15">
        <v>3979.0925999999999</v>
      </c>
    </row>
    <row r="182" spans="1:121" x14ac:dyDescent="0.3">
      <c r="A182" t="s">
        <v>624</v>
      </c>
      <c r="B182" s="15">
        <v>14.7</v>
      </c>
      <c r="C182" s="15">
        <v>14.703799999999999</v>
      </c>
      <c r="D182" s="15">
        <v>11.436299999999999</v>
      </c>
      <c r="E182" s="15">
        <v>10.619400000000001</v>
      </c>
      <c r="F182" s="15">
        <v>10.819000000000001</v>
      </c>
      <c r="G182" s="15">
        <v>21.331399999999999</v>
      </c>
      <c r="H182" s="15">
        <v>26.425899999999999</v>
      </c>
      <c r="I182" s="15">
        <v>21.140699999999999</v>
      </c>
      <c r="J182" s="15">
        <v>18.498100000000001</v>
      </c>
      <c r="K182" s="15">
        <v>19.819400000000002</v>
      </c>
      <c r="L182" s="15">
        <v>19.524100000000001</v>
      </c>
      <c r="M182" s="15">
        <v>21.1511</v>
      </c>
      <c r="N182" s="15">
        <v>17.897099999999998</v>
      </c>
      <c r="O182" s="15">
        <v>21.1511</v>
      </c>
      <c r="P182" s="15">
        <v>27.659099999999999</v>
      </c>
      <c r="Q182" s="15">
        <v>27.8291</v>
      </c>
      <c r="R182" s="15">
        <v>29.9541</v>
      </c>
      <c r="S182" s="15">
        <v>33.478099999999998</v>
      </c>
      <c r="T182" s="15">
        <v>63.982599999999998</v>
      </c>
      <c r="U182" s="15">
        <v>53.814700000000002</v>
      </c>
      <c r="V182" s="15">
        <v>77.786100000000005</v>
      </c>
      <c r="W182" s="15">
        <v>55.155799999999999</v>
      </c>
      <c r="X182" s="15">
        <v>34.305</v>
      </c>
      <c r="Y182" s="15">
        <v>36.943899999999999</v>
      </c>
      <c r="Z182" s="15">
        <v>50.9084</v>
      </c>
      <c r="AA182" s="15">
        <v>40.190800000000003</v>
      </c>
      <c r="AB182" s="15">
        <v>34.832000000000001</v>
      </c>
      <c r="AC182" s="15">
        <v>32.152700000000003</v>
      </c>
      <c r="AD182" s="15">
        <v>26.793900000000001</v>
      </c>
      <c r="AE182" s="15">
        <v>28.9511</v>
      </c>
      <c r="AF182" s="15">
        <v>35.453499999999998</v>
      </c>
      <c r="AG182" s="15">
        <v>41.8996</v>
      </c>
      <c r="AH182" s="15">
        <v>38.676499999999997</v>
      </c>
      <c r="AI182" s="15">
        <v>32.941200000000002</v>
      </c>
      <c r="AJ182" s="15">
        <v>42.549100000000003</v>
      </c>
      <c r="AK182" s="15">
        <v>52.391300000000001</v>
      </c>
      <c r="AL182" s="15">
        <v>61.542400000000001</v>
      </c>
      <c r="AM182" s="15">
        <v>50.772500000000001</v>
      </c>
      <c r="AN182" s="15">
        <v>46.156799999999997</v>
      </c>
      <c r="AO182" s="15">
        <v>43.357700000000001</v>
      </c>
      <c r="AP182" s="15">
        <v>39.292900000000003</v>
      </c>
      <c r="AQ182" s="15">
        <v>35.228099999999998</v>
      </c>
      <c r="AR182" s="15">
        <v>34.324800000000003</v>
      </c>
      <c r="AS182" s="15">
        <v>48.7774</v>
      </c>
      <c r="AT182" s="15">
        <v>42.4544</v>
      </c>
      <c r="AU182" s="15">
        <v>35.225200000000001</v>
      </c>
      <c r="AV182" s="15">
        <v>29.843599999999999</v>
      </c>
      <c r="AW182" s="15">
        <v>29.354399999999998</v>
      </c>
      <c r="AX182" s="15">
        <v>28.865100000000002</v>
      </c>
      <c r="AY182" s="15">
        <v>26.908200000000001</v>
      </c>
      <c r="AZ182" s="15">
        <v>42.563800000000001</v>
      </c>
      <c r="BA182" s="15">
        <v>51.521299999999997</v>
      </c>
      <c r="BB182" s="15">
        <v>43.793100000000003</v>
      </c>
      <c r="BC182" s="15">
        <v>37.095399999999998</v>
      </c>
      <c r="BD182" s="15">
        <v>39.802599999999998</v>
      </c>
      <c r="BE182" s="15">
        <v>46.000700000000002</v>
      </c>
      <c r="BF182" s="15">
        <v>51.880400000000002</v>
      </c>
      <c r="BG182" s="15">
        <v>63.409300000000002</v>
      </c>
      <c r="BH182" s="15">
        <v>74.938299999999998</v>
      </c>
      <c r="BI182" s="15">
        <v>83.906499999999994</v>
      </c>
      <c r="BJ182" s="15">
        <v>123.3999</v>
      </c>
      <c r="BK182" s="15">
        <v>99.403300000000002</v>
      </c>
      <c r="BL182" s="15">
        <v>99.563299999999998</v>
      </c>
      <c r="BM182" s="15">
        <v>147.23769999999999</v>
      </c>
      <c r="BN182" s="15">
        <v>176.84719999999999</v>
      </c>
      <c r="BO182" s="15">
        <v>332.38049999999998</v>
      </c>
      <c r="BP182" s="15">
        <v>474.75150000000002</v>
      </c>
      <c r="BQ182" s="15">
        <v>507.8485</v>
      </c>
      <c r="BR182" s="15">
        <v>468.38729999999998</v>
      </c>
      <c r="BS182" s="15">
        <v>459.94690000000003</v>
      </c>
      <c r="BT182" s="15">
        <v>533.37440000000004</v>
      </c>
      <c r="BU182" s="15">
        <v>745.22490000000005</v>
      </c>
      <c r="BV182" s="15">
        <v>673.73530000000005</v>
      </c>
      <c r="BW182" s="15">
        <v>674.06700000000001</v>
      </c>
      <c r="BX182" s="15">
        <v>696.64679999999998</v>
      </c>
      <c r="BY182" s="15">
        <v>794.0924</v>
      </c>
      <c r="BZ182" s="15">
        <v>924.12019999999995</v>
      </c>
      <c r="CA182" s="15">
        <v>807.20820000000003</v>
      </c>
      <c r="CB182" s="15">
        <v>1022.0498</v>
      </c>
      <c r="CC182" s="15">
        <v>900.0421</v>
      </c>
      <c r="CD182" s="15">
        <v>791.14030000000002</v>
      </c>
      <c r="CE182" s="15">
        <v>818.22559999999999</v>
      </c>
      <c r="CF182" s="15">
        <v>781.72950000000003</v>
      </c>
      <c r="CG182" s="15">
        <v>860.70159999999998</v>
      </c>
      <c r="CH182" s="15">
        <v>915.49310000000003</v>
      </c>
      <c r="CI182" s="15">
        <v>866.58989999999994</v>
      </c>
      <c r="CJ182" s="15">
        <v>911.13120000000004</v>
      </c>
      <c r="CK182" s="15">
        <v>814.72040000000004</v>
      </c>
      <c r="CL182" s="15">
        <v>595.58399999999995</v>
      </c>
      <c r="CM182" s="15">
        <v>474.58519999999999</v>
      </c>
      <c r="CN182" s="15">
        <v>492.03320000000002</v>
      </c>
      <c r="CO182" s="15">
        <v>436.89760000000001</v>
      </c>
      <c r="CP182" s="15">
        <v>487.69400000000002</v>
      </c>
      <c r="CQ182" s="15">
        <v>463.80220000000003</v>
      </c>
      <c r="CR182" s="15">
        <v>564.25120000000004</v>
      </c>
      <c r="CS182" s="15">
        <v>557.82759999999996</v>
      </c>
      <c r="CT182" s="15">
        <v>615.81110000000001</v>
      </c>
      <c r="CU182" s="15">
        <v>548.73</v>
      </c>
      <c r="CV182" s="15">
        <v>644.10509999999999</v>
      </c>
      <c r="CW182" s="15">
        <v>709.44899999999996</v>
      </c>
      <c r="CX182" s="15">
        <v>638.05650000000003</v>
      </c>
      <c r="CY182" s="15">
        <v>563.37289999999996</v>
      </c>
      <c r="CZ182" s="15">
        <v>600.40210000000002</v>
      </c>
      <c r="DA182" s="15">
        <v>591.5856</v>
      </c>
      <c r="DB182" s="15">
        <v>547.50319999999999</v>
      </c>
      <c r="DC182" s="15">
        <v>444.56290000000001</v>
      </c>
      <c r="DD182" s="15">
        <v>540.87959999999998</v>
      </c>
      <c r="DE182" s="15">
        <v>581.91359999999997</v>
      </c>
      <c r="DF182" s="15">
        <v>551.70910000000003</v>
      </c>
      <c r="DG182" s="15">
        <v>451.48050000000001</v>
      </c>
      <c r="DH182" s="15">
        <v>562.84580000000005</v>
      </c>
      <c r="DI182" s="15">
        <v>587.37419999999997</v>
      </c>
      <c r="DJ182" s="15">
        <v>547.48580000000004</v>
      </c>
      <c r="DK182" s="15">
        <v>779.76009999999997</v>
      </c>
      <c r="DL182" s="15">
        <v>956.5779</v>
      </c>
      <c r="DM182" s="15">
        <v>1099.0418</v>
      </c>
      <c r="DN182" s="15">
        <v>1225.5655999999999</v>
      </c>
      <c r="DO182" s="15">
        <v>1452.6376</v>
      </c>
      <c r="DP182" s="15">
        <v>1418.2810999999999</v>
      </c>
      <c r="DQ182" s="15">
        <v>1344.6157000000001</v>
      </c>
    </row>
    <row r="183" spans="1:121" x14ac:dyDescent="0.3">
      <c r="A183" t="s">
        <v>625</v>
      </c>
      <c r="B183" s="15">
        <v>23823.94</v>
      </c>
      <c r="C183" s="15">
        <v>23605.568599999999</v>
      </c>
      <c r="D183" s="15">
        <v>23920.971000000001</v>
      </c>
      <c r="E183" s="15">
        <v>23632.081900000001</v>
      </c>
      <c r="F183" s="15">
        <v>24299.499100000001</v>
      </c>
      <c r="G183" s="15">
        <v>25548.1384</v>
      </c>
      <c r="H183" s="15">
        <v>26098.629499999999</v>
      </c>
      <c r="I183" s="15">
        <v>25535.387999999999</v>
      </c>
      <c r="J183" s="15">
        <v>26281.5285</v>
      </c>
      <c r="K183" s="15">
        <v>26953.934000000001</v>
      </c>
      <c r="L183" s="15">
        <v>26918.823700000001</v>
      </c>
      <c r="M183" s="15">
        <v>26374.823899999999</v>
      </c>
      <c r="N183" s="15">
        <v>24425.834599999998</v>
      </c>
      <c r="O183" s="15">
        <v>24701.5455</v>
      </c>
      <c r="P183" s="15">
        <v>25659.786100000001</v>
      </c>
      <c r="Q183" s="15">
        <v>26218.223600000001</v>
      </c>
      <c r="R183" s="15">
        <v>27827.1463</v>
      </c>
      <c r="S183" s="15">
        <v>26007.379099999998</v>
      </c>
      <c r="T183" s="15">
        <v>26363.4012</v>
      </c>
      <c r="U183" s="15">
        <v>25358.966700000001</v>
      </c>
      <c r="V183" s="15">
        <v>26161.776000000002</v>
      </c>
      <c r="W183" s="15">
        <v>27511.125800000002</v>
      </c>
      <c r="X183" s="15">
        <v>31611.371599999999</v>
      </c>
      <c r="Y183" s="15">
        <v>31624.339199999999</v>
      </c>
      <c r="Z183" s="15">
        <v>31513.4728</v>
      </c>
      <c r="AA183" s="15">
        <v>29574.559799999999</v>
      </c>
      <c r="AB183" s="15">
        <v>29799.488300000001</v>
      </c>
      <c r="AC183" s="15">
        <v>29585.350600000002</v>
      </c>
      <c r="AD183" s="15">
        <v>27216.672500000001</v>
      </c>
      <c r="AE183" s="15">
        <v>28450.168300000001</v>
      </c>
      <c r="AF183" s="15">
        <v>29321.855599999999</v>
      </c>
      <c r="AG183" s="15">
        <v>29426.628100000002</v>
      </c>
      <c r="AH183" s="15">
        <v>30453.530900000002</v>
      </c>
      <c r="AI183" s="15">
        <v>30750.1266</v>
      </c>
      <c r="AJ183" s="15">
        <v>31198.5736</v>
      </c>
      <c r="AK183" s="15">
        <v>31715.269199999999</v>
      </c>
      <c r="AL183" s="15">
        <v>32581.245900000002</v>
      </c>
      <c r="AM183" s="15">
        <v>32269.9018</v>
      </c>
      <c r="AN183" s="15">
        <v>32300.4257</v>
      </c>
      <c r="AO183" s="15">
        <v>32307.501</v>
      </c>
      <c r="AP183" s="15">
        <v>32562.434399999998</v>
      </c>
      <c r="AQ183" s="15">
        <v>32100.642</v>
      </c>
      <c r="AR183" s="15">
        <v>32293.036599999999</v>
      </c>
      <c r="AS183" s="15">
        <v>31485.7107</v>
      </c>
      <c r="AT183" s="15">
        <v>31036.1859</v>
      </c>
      <c r="AU183" s="15">
        <v>29083.539000000001</v>
      </c>
      <c r="AV183" s="15">
        <v>29560.120599999998</v>
      </c>
      <c r="AW183" s="15">
        <v>27321.997200000002</v>
      </c>
      <c r="AX183" s="15">
        <v>28367.107899999999</v>
      </c>
      <c r="AY183" s="15">
        <v>29815.386500000001</v>
      </c>
      <c r="AZ183" s="15">
        <v>30725.048999999999</v>
      </c>
      <c r="BA183" s="15">
        <v>33094.769699999997</v>
      </c>
      <c r="BB183" s="15">
        <v>31192.088100000001</v>
      </c>
      <c r="BC183" s="15">
        <v>32112.3292</v>
      </c>
      <c r="BD183" s="15">
        <v>32473.541000000001</v>
      </c>
      <c r="BE183" s="15">
        <v>32253.046699999999</v>
      </c>
      <c r="BF183" s="15">
        <v>35013.203000000001</v>
      </c>
      <c r="BG183" s="15">
        <v>34722.311600000001</v>
      </c>
      <c r="BH183" s="15">
        <v>35615.49</v>
      </c>
      <c r="BI183" s="15">
        <v>34792.825700000001</v>
      </c>
      <c r="BJ183" s="15">
        <v>36575.634299999998</v>
      </c>
      <c r="BK183" s="15">
        <v>34089.055500000002</v>
      </c>
      <c r="BL183" s="15">
        <v>26611.683799999999</v>
      </c>
      <c r="BM183" s="15">
        <v>28046.022400000002</v>
      </c>
      <c r="BN183" s="15">
        <v>27609.980299999999</v>
      </c>
      <c r="BO183" s="15">
        <v>29164.9781</v>
      </c>
      <c r="BP183" s="15">
        <v>30521.216799999998</v>
      </c>
      <c r="BQ183" s="15">
        <v>31824.842799999999</v>
      </c>
      <c r="BR183" s="15">
        <v>31731.068200000002</v>
      </c>
      <c r="BS183" s="15">
        <v>31000.072400000001</v>
      </c>
      <c r="BT183" s="15">
        <v>33730.258099999999</v>
      </c>
      <c r="BU183" s="15">
        <v>33104.4323</v>
      </c>
      <c r="BV183" s="15">
        <v>34566.642200000002</v>
      </c>
      <c r="BW183" s="15">
        <v>35829.5723</v>
      </c>
      <c r="BX183" s="15">
        <v>37166.078200000004</v>
      </c>
      <c r="BY183" s="15">
        <v>38814.106599999999</v>
      </c>
      <c r="BZ183" s="15">
        <v>37870.229200000002</v>
      </c>
      <c r="CA183" s="15">
        <v>37425.248099999997</v>
      </c>
      <c r="CB183" s="15">
        <v>38053.1875</v>
      </c>
      <c r="CC183" s="15">
        <v>38044.823799999998</v>
      </c>
      <c r="CD183" s="15">
        <v>38190.727200000001</v>
      </c>
      <c r="CE183" s="15">
        <v>41312.760499999997</v>
      </c>
      <c r="CF183" s="15">
        <v>39731.242700000003</v>
      </c>
      <c r="CG183" s="15">
        <v>41261.2788</v>
      </c>
      <c r="CH183" s="15">
        <v>42188.425000000003</v>
      </c>
      <c r="CI183" s="15">
        <v>39065.879399999998</v>
      </c>
      <c r="CJ183" s="15">
        <v>40906.066400000003</v>
      </c>
      <c r="CK183" s="15">
        <v>37455.6414</v>
      </c>
      <c r="CL183" s="15">
        <v>36207.568099999997</v>
      </c>
      <c r="CM183" s="15">
        <v>34566.564700000003</v>
      </c>
      <c r="CN183" s="15">
        <v>34848.0556</v>
      </c>
      <c r="CO183" s="15">
        <v>33910.583899999998</v>
      </c>
      <c r="CP183" s="15">
        <v>32193.3698</v>
      </c>
      <c r="CQ183" s="15">
        <v>33912.5674</v>
      </c>
      <c r="CR183" s="15">
        <v>37373.063399999999</v>
      </c>
      <c r="CS183" s="15">
        <v>36854.467299999997</v>
      </c>
      <c r="CT183" s="15">
        <v>39206.497300000003</v>
      </c>
      <c r="CU183" s="15">
        <v>38667.023099999999</v>
      </c>
      <c r="CV183" s="15">
        <v>37025.111299999997</v>
      </c>
      <c r="CW183" s="15">
        <v>38995.397799999999</v>
      </c>
      <c r="CX183" s="15">
        <v>38579.051399999997</v>
      </c>
      <c r="CY183" s="15">
        <v>40521.388500000001</v>
      </c>
      <c r="CZ183" s="15">
        <v>40731.031600000002</v>
      </c>
      <c r="DA183" s="15">
        <v>38692.801599999999</v>
      </c>
      <c r="DB183" s="15">
        <v>38889.110999999997</v>
      </c>
      <c r="DC183" s="15">
        <v>37008.847099999999</v>
      </c>
      <c r="DD183" s="15">
        <v>40035.462599999999</v>
      </c>
      <c r="DE183" s="15">
        <v>40152.320399999997</v>
      </c>
      <c r="DF183" s="15">
        <v>40741.9588</v>
      </c>
      <c r="DG183" s="15">
        <v>42139.193399999996</v>
      </c>
      <c r="DH183" s="15">
        <v>43094.589599999999</v>
      </c>
      <c r="DI183" s="15">
        <v>40941.203399999999</v>
      </c>
      <c r="DJ183" s="15">
        <v>39695.617599999998</v>
      </c>
      <c r="DK183" s="15">
        <v>38890.579700000002</v>
      </c>
      <c r="DL183" s="15">
        <v>39643.883999999998</v>
      </c>
      <c r="DM183" s="15">
        <v>42428.133699999998</v>
      </c>
      <c r="DN183" s="15">
        <v>45278.7886</v>
      </c>
      <c r="DO183" s="15">
        <v>44505.118199999997</v>
      </c>
      <c r="DP183" s="15">
        <v>49608.347999999998</v>
      </c>
      <c r="DQ183" s="15">
        <v>49104.3197</v>
      </c>
    </row>
    <row r="184" spans="1:121" hidden="1" x14ac:dyDescent="0.3">
      <c r="A184" t="s">
        <v>626</v>
      </c>
      <c r="B184" s="15">
        <v>6069.3</v>
      </c>
      <c r="C184" s="15">
        <v>7217.2231000000002</v>
      </c>
      <c r="D184" s="15">
        <v>7671.8023000000003</v>
      </c>
      <c r="E184" s="15">
        <v>7040.7883000000002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</row>
    <row r="185" spans="1:121" x14ac:dyDescent="0.3">
      <c r="A185" t="s">
        <v>627</v>
      </c>
      <c r="B185" s="15">
        <v>1539.46</v>
      </c>
      <c r="C185" s="15">
        <v>1678.2611999999999</v>
      </c>
      <c r="D185" s="15">
        <v>1790.5659000000001</v>
      </c>
      <c r="E185" s="15">
        <v>1750.1867</v>
      </c>
      <c r="F185" s="15">
        <v>1731.2589</v>
      </c>
      <c r="G185" s="15">
        <v>1584.8842</v>
      </c>
      <c r="H185" s="15">
        <v>1424.6292000000001</v>
      </c>
      <c r="I185" s="15">
        <v>1448.6043999999999</v>
      </c>
      <c r="J185" s="15">
        <v>1386.7737</v>
      </c>
      <c r="K185" s="15">
        <v>1501.2675999999999</v>
      </c>
      <c r="L185" s="15">
        <v>1454.8802000000001</v>
      </c>
      <c r="M185" s="15">
        <v>1512.5130999999999</v>
      </c>
      <c r="N185" s="15">
        <v>1466.1256000000001</v>
      </c>
      <c r="O185" s="15">
        <v>1218.7257</v>
      </c>
      <c r="P185" s="15">
        <v>1298.8495</v>
      </c>
      <c r="Q185" s="15">
        <v>1535.0039999999999</v>
      </c>
      <c r="R185" s="15">
        <v>1543.4381000000001</v>
      </c>
      <c r="S185" s="15">
        <v>1498.4563000000001</v>
      </c>
      <c r="T185" s="15">
        <v>1603.8824</v>
      </c>
      <c r="U185" s="15">
        <v>1651.6755000000001</v>
      </c>
      <c r="V185" s="15">
        <v>1658.7039</v>
      </c>
      <c r="W185" s="15">
        <v>1678.3834999999999</v>
      </c>
      <c r="X185" s="15">
        <v>1686.8176000000001</v>
      </c>
      <c r="Y185" s="15">
        <v>1792.2437</v>
      </c>
      <c r="Z185" s="15">
        <v>1807.7062000000001</v>
      </c>
      <c r="AA185" s="15">
        <v>1731.7994000000001</v>
      </c>
      <c r="AB185" s="15">
        <v>1813.3289</v>
      </c>
      <c r="AC185" s="15">
        <v>1866.9556</v>
      </c>
      <c r="AD185" s="15">
        <v>1705.5433</v>
      </c>
      <c r="AE185" s="15">
        <v>1631.2650000000001</v>
      </c>
      <c r="AF185" s="15">
        <v>1561.2719999999999</v>
      </c>
      <c r="AG185" s="15">
        <v>1691.259</v>
      </c>
      <c r="AH185" s="15">
        <v>1805.5332000000001</v>
      </c>
      <c r="AI185" s="15">
        <v>1855.5282</v>
      </c>
      <c r="AJ185" s="15">
        <v>1738.3970999999999</v>
      </c>
      <c r="AK185" s="15">
        <v>1695.5443</v>
      </c>
      <c r="AL185" s="15">
        <v>1709.8286000000001</v>
      </c>
      <c r="AM185" s="15">
        <v>1804.1048000000001</v>
      </c>
      <c r="AN185" s="15">
        <v>1762.6804</v>
      </c>
      <c r="AO185" s="15">
        <v>1776.9647</v>
      </c>
      <c r="AP185" s="15">
        <v>1766.9657</v>
      </c>
      <c r="AQ185" s="15">
        <v>2224.4920000000002</v>
      </c>
      <c r="AR185" s="15">
        <v>2239.7365</v>
      </c>
      <c r="AS185" s="15">
        <v>2262.4661000000001</v>
      </c>
      <c r="AT185" s="15">
        <v>2217.0070000000001</v>
      </c>
      <c r="AU185" s="15">
        <v>2068.3906000000002</v>
      </c>
      <c r="AV185" s="15">
        <v>1818.3652999999999</v>
      </c>
      <c r="AW185" s="15">
        <v>1692.4784999999999</v>
      </c>
      <c r="AX185" s="15">
        <v>1898.7929999999999</v>
      </c>
      <c r="AY185" s="15">
        <v>1977.4722999999999</v>
      </c>
      <c r="AZ185" s="15">
        <v>2001.9503</v>
      </c>
      <c r="BA185" s="15">
        <v>2042.1641</v>
      </c>
      <c r="BB185" s="15">
        <v>2145.3213999999998</v>
      </c>
      <c r="BC185" s="15">
        <v>2335.9000999999998</v>
      </c>
      <c r="BD185" s="15">
        <v>2304.4283999999998</v>
      </c>
      <c r="BE185" s="15">
        <v>2026.4283</v>
      </c>
      <c r="BF185" s="15">
        <v>2101.6107000000002</v>
      </c>
      <c r="BG185" s="15">
        <v>2078.8811000000001</v>
      </c>
      <c r="BH185" s="15">
        <v>2197.7741999999998</v>
      </c>
      <c r="BI185" s="15">
        <v>2196.0257999999999</v>
      </c>
      <c r="BJ185" s="15">
        <v>2019.4346</v>
      </c>
      <c r="BK185" s="15">
        <v>1753.6735000000001</v>
      </c>
      <c r="BL185" s="15">
        <v>1444.2017000000001</v>
      </c>
      <c r="BM185" s="15">
        <v>1727.4471000000001</v>
      </c>
      <c r="BN185" s="15">
        <v>1652.2646</v>
      </c>
      <c r="BO185" s="15">
        <v>1944.2521999999999</v>
      </c>
      <c r="BP185" s="15">
        <v>2040.4157</v>
      </c>
      <c r="BQ185" s="15">
        <v>2112.1012999999998</v>
      </c>
      <c r="BR185" s="15">
        <v>2056.1516000000001</v>
      </c>
      <c r="BS185" s="15">
        <v>2071.8874000000001</v>
      </c>
      <c r="BT185" s="15">
        <v>2140.6669000000002</v>
      </c>
      <c r="BU185" s="15">
        <v>2144.1876999999999</v>
      </c>
      <c r="BV185" s="15">
        <v>2130.1044000000002</v>
      </c>
      <c r="BW185" s="15">
        <v>2330.7919000000002</v>
      </c>
      <c r="BX185" s="15">
        <v>2503.3128000000002</v>
      </c>
      <c r="BY185" s="15">
        <v>2644.1460999999999</v>
      </c>
      <c r="BZ185" s="15">
        <v>2682.8753000000002</v>
      </c>
      <c r="CA185" s="15">
        <v>2688.1565999999998</v>
      </c>
      <c r="CB185" s="15">
        <v>2760.3337000000001</v>
      </c>
      <c r="CC185" s="15">
        <v>2612.4585999999999</v>
      </c>
      <c r="CD185" s="15">
        <v>2381.8440000000001</v>
      </c>
      <c r="CE185" s="15">
        <v>2424.0940000000001</v>
      </c>
      <c r="CF185" s="15">
        <v>2346.6356999999998</v>
      </c>
      <c r="CG185" s="15">
        <v>2288.5419000000002</v>
      </c>
      <c r="CH185" s="15">
        <v>2274.4585999999999</v>
      </c>
      <c r="CI185" s="15">
        <v>2012.1565000000001</v>
      </c>
      <c r="CJ185" s="15">
        <v>2020.9585999999999</v>
      </c>
      <c r="CK185" s="15">
        <v>2285.3968</v>
      </c>
      <c r="CL185" s="15">
        <v>2499.2114999999999</v>
      </c>
      <c r="CM185" s="15">
        <v>2291.4481999999998</v>
      </c>
      <c r="CN185" s="15">
        <v>2333.8076999999998</v>
      </c>
      <c r="CO185" s="15">
        <v>2222.8661000000002</v>
      </c>
      <c r="CP185" s="15">
        <v>2021.1541</v>
      </c>
      <c r="CQ185" s="15">
        <v>2089.7361999999998</v>
      </c>
      <c r="CR185" s="15">
        <v>2057.4623000000001</v>
      </c>
      <c r="CS185" s="15">
        <v>2265.2256000000002</v>
      </c>
      <c r="CT185" s="15">
        <v>2170.4209999999998</v>
      </c>
      <c r="CU185" s="15">
        <v>2243.0373</v>
      </c>
      <c r="CV185" s="15">
        <v>2247.0715</v>
      </c>
      <c r="CW185" s="15">
        <v>2027.2055</v>
      </c>
      <c r="CX185" s="15">
        <v>1938.4521999999999</v>
      </c>
      <c r="CY185" s="15">
        <v>2366.0225999999998</v>
      </c>
      <c r="CZ185" s="15">
        <v>2463.2564000000002</v>
      </c>
      <c r="DA185" s="15">
        <v>2545.5311000000002</v>
      </c>
      <c r="DB185" s="15">
        <v>2557.9969999999998</v>
      </c>
      <c r="DC185" s="15">
        <v>2323.6386000000002</v>
      </c>
      <c r="DD185" s="15">
        <v>2468.2426999999998</v>
      </c>
      <c r="DE185" s="15">
        <v>2400.9270000000001</v>
      </c>
      <c r="DF185" s="15">
        <v>2298.7067999999999</v>
      </c>
      <c r="DG185" s="15">
        <v>2380.9816000000001</v>
      </c>
      <c r="DH185" s="15">
        <v>2515.6129999999998</v>
      </c>
      <c r="DI185" s="15">
        <v>2326.1318000000001</v>
      </c>
      <c r="DJ185" s="15">
        <v>2343.5839999999998</v>
      </c>
      <c r="DK185" s="15">
        <v>2211.4457000000002</v>
      </c>
      <c r="DL185" s="15">
        <v>1988.4709</v>
      </c>
      <c r="DM185" s="15">
        <v>1921.36</v>
      </c>
      <c r="DN185" s="15">
        <v>1849.2779</v>
      </c>
      <c r="DO185" s="15">
        <v>1640.4884999999999</v>
      </c>
      <c r="DP185" s="15">
        <v>1645.4595999999999</v>
      </c>
      <c r="DQ185" s="15">
        <v>1556.0489</v>
      </c>
    </row>
    <row r="186" spans="1:121" hidden="1" x14ac:dyDescent="0.3">
      <c r="A186" t="s">
        <v>628</v>
      </c>
      <c r="B186" s="15">
        <v>4236.2299999999996</v>
      </c>
      <c r="C186" s="15">
        <v>4061.3368999999998</v>
      </c>
      <c r="D186" s="15">
        <v>3885.1053000000002</v>
      </c>
      <c r="E186" s="15">
        <v>4335.0504000000001</v>
      </c>
      <c r="F186" s="15">
        <v>4102.3341</v>
      </c>
      <c r="G186" s="15">
        <v>4103.7530999999999</v>
      </c>
      <c r="H186" s="15">
        <v>4299.5753000000004</v>
      </c>
      <c r="I186" s="15">
        <v>4433.1983</v>
      </c>
      <c r="J186" s="15">
        <v>4631.6093000000001</v>
      </c>
      <c r="K186" s="15">
        <v>4704.3095000000003</v>
      </c>
      <c r="L186" s="15">
        <v>4918.9825000000001</v>
      </c>
      <c r="M186" s="15">
        <v>4592.7443000000003</v>
      </c>
      <c r="N186" s="15">
        <v>4709.8828999999996</v>
      </c>
      <c r="O186" s="15">
        <v>4910.6217999999999</v>
      </c>
      <c r="P186" s="15">
        <v>5199.0330999999996</v>
      </c>
      <c r="Q186" s="15">
        <v>5277.8248000000003</v>
      </c>
      <c r="R186" s="15">
        <v>5843.8523999999998</v>
      </c>
      <c r="S186" s="15">
        <v>5888.2166999999999</v>
      </c>
      <c r="T186" s="15">
        <v>5434.6561000000002</v>
      </c>
      <c r="U186" s="15">
        <v>5420.8554999999997</v>
      </c>
      <c r="V186" s="15">
        <v>5129.4940999999999</v>
      </c>
      <c r="W186" s="15">
        <v>4772.1931000000004</v>
      </c>
      <c r="X186" s="15">
        <v>4953.4907999999996</v>
      </c>
      <c r="Y186" s="15">
        <v>4912.0711000000001</v>
      </c>
      <c r="Z186" s="15">
        <v>5128.3739999999998</v>
      </c>
      <c r="AA186" s="15">
        <v>5011.7852000000003</v>
      </c>
      <c r="AB186" s="15">
        <v>4964.2291999999998</v>
      </c>
      <c r="AC186" s="15">
        <v>4721.8472000000002</v>
      </c>
      <c r="AD186" s="15">
        <v>4927.4117999999999</v>
      </c>
      <c r="AE186" s="15">
        <v>4810.8230000000003</v>
      </c>
      <c r="AF186" s="15">
        <v>4668.1550999999999</v>
      </c>
      <c r="AG186" s="15">
        <v>4516.2828</v>
      </c>
      <c r="AH186" s="15">
        <v>4488.6768000000002</v>
      </c>
      <c r="AI186" s="15">
        <v>4510.3612999999996</v>
      </c>
      <c r="AJ186" s="15">
        <v>4786.9476999999997</v>
      </c>
      <c r="AK186" s="15">
        <v>4684.7353000000003</v>
      </c>
      <c r="AL186" s="15">
        <v>4553.0981000000002</v>
      </c>
      <c r="AM186" s="15">
        <v>4508.1866</v>
      </c>
      <c r="AN186" s="15">
        <v>4460.1777000000002</v>
      </c>
      <c r="AO186" s="15">
        <v>4603.4615000000003</v>
      </c>
      <c r="AP186" s="15">
        <v>4777.1475</v>
      </c>
      <c r="AQ186" s="15">
        <v>4747.4174999999996</v>
      </c>
      <c r="AR186" s="15">
        <v>4842.8665000000001</v>
      </c>
      <c r="AS186" s="15">
        <v>4774.018</v>
      </c>
      <c r="AT186" s="15">
        <v>4706.7343000000001</v>
      </c>
      <c r="AU186" s="15">
        <v>4917.9740000000002</v>
      </c>
      <c r="AV186" s="15">
        <v>4824.0897000000004</v>
      </c>
      <c r="AW186" s="15">
        <v>5455.6680999999999</v>
      </c>
      <c r="AX186" s="15">
        <v>5531.0316999999995</v>
      </c>
      <c r="AY186" s="15">
        <v>5735.8240999999998</v>
      </c>
      <c r="AZ186" s="15">
        <v>5550.6917999999996</v>
      </c>
      <c r="BA186" s="15">
        <v>5350.8145000000004</v>
      </c>
      <c r="BB186" s="15">
        <v>5440.9231</v>
      </c>
      <c r="BC186" s="15">
        <v>5306.5793000000003</v>
      </c>
      <c r="BD186" s="15">
        <v>5186.9805999999999</v>
      </c>
      <c r="BE186" s="15">
        <v>5324.6009999999997</v>
      </c>
      <c r="BF186" s="15">
        <v>5216.7497999999996</v>
      </c>
      <c r="BG186" s="15">
        <v>5247.88</v>
      </c>
      <c r="BH186" s="15">
        <v>5113.5290000000005</v>
      </c>
      <c r="BI186" s="15">
        <v>5146.2974999999997</v>
      </c>
      <c r="BJ186" s="15">
        <v>4924.3501999999999</v>
      </c>
      <c r="BK186" s="15">
        <v>3223.5844000000002</v>
      </c>
      <c r="BL186" s="15">
        <v>3647.9203000000002</v>
      </c>
      <c r="BM186" s="15">
        <v>3439.1743999999999</v>
      </c>
      <c r="BN186" s="15">
        <v>3577.768</v>
      </c>
      <c r="BO186" s="15">
        <v>3469.973</v>
      </c>
      <c r="BP186" s="15">
        <v>3514.4598000000001</v>
      </c>
      <c r="BQ186" s="15">
        <v>3422.0567999999998</v>
      </c>
      <c r="BR186" s="15">
        <v>3603.4335000000001</v>
      </c>
      <c r="BS186" s="15">
        <v>4121.8761999999997</v>
      </c>
      <c r="BT186" s="15">
        <v>3949.0619000000002</v>
      </c>
      <c r="BU186" s="15">
        <v>4026.0583999999999</v>
      </c>
      <c r="BV186" s="15">
        <v>4498.3032000000003</v>
      </c>
      <c r="BW186" s="15">
        <v>4594.1210000000001</v>
      </c>
      <c r="BX186" s="15">
        <v>4896.9736999999996</v>
      </c>
      <c r="BY186" s="15">
        <v>5013.3239000000003</v>
      </c>
      <c r="BZ186" s="15">
        <v>5025.3010999999997</v>
      </c>
      <c r="CA186" s="15">
        <v>5160.4726000000001</v>
      </c>
      <c r="CB186" s="15">
        <v>5220.3588</v>
      </c>
      <c r="CC186" s="15">
        <v>5074.9210000000003</v>
      </c>
      <c r="CD186" s="15">
        <v>5336.7088999999996</v>
      </c>
      <c r="CE186" s="15">
        <v>5102.2974999999997</v>
      </c>
      <c r="CF186" s="15">
        <v>5507.8121000000001</v>
      </c>
      <c r="CG186" s="15">
        <v>5259.7124999999996</v>
      </c>
      <c r="CH186" s="15">
        <v>5442.7929000000004</v>
      </c>
      <c r="CI186" s="15">
        <v>5617.3181999999997</v>
      </c>
      <c r="CJ186" s="15">
        <v>5353.8193000000001</v>
      </c>
      <c r="CK186" s="15">
        <v>5033.8563000000004</v>
      </c>
      <c r="CL186" s="15">
        <v>4703.6270999999997</v>
      </c>
      <c r="CM186" s="15">
        <v>4999.6355999999996</v>
      </c>
      <c r="CN186" s="15">
        <v>4785.7565999999997</v>
      </c>
      <c r="CO186" s="15">
        <v>4440.1280999999999</v>
      </c>
      <c r="CP186" s="15">
        <v>4568.4555</v>
      </c>
      <c r="CQ186" s="15">
        <v>4705.3380999999999</v>
      </c>
      <c r="CR186" s="15">
        <v>4582.1437999999998</v>
      </c>
      <c r="CS186" s="15">
        <v>4825.1103999999996</v>
      </c>
      <c r="CT186" s="15">
        <v>4736.1367</v>
      </c>
      <c r="CU186" s="15">
        <v>4546.2120999999997</v>
      </c>
      <c r="CV186" s="15">
        <v>4479.4818999999998</v>
      </c>
      <c r="CW186" s="15">
        <v>4335.7551999999996</v>
      </c>
      <c r="CX186" s="15">
        <v>4156.0968000000003</v>
      </c>
      <c r="CY186" s="15">
        <v>4262.1808000000001</v>
      </c>
      <c r="CZ186" s="15">
        <v>4115.0321000000004</v>
      </c>
      <c r="DA186" s="15">
        <v>3894.3089</v>
      </c>
      <c r="DB186" s="15">
        <v>3677.0079000000001</v>
      </c>
      <c r="DC186" s="15">
        <v>3949.0619000000002</v>
      </c>
      <c r="DD186" s="15">
        <v>4258.7587000000003</v>
      </c>
      <c r="DE186" s="15">
        <v>4219.4049999999997</v>
      </c>
      <c r="DF186" s="15">
        <v>3971.3054000000002</v>
      </c>
      <c r="DG186" s="15">
        <v>3974.7274000000002</v>
      </c>
      <c r="DH186" s="15">
        <v>3812.1794</v>
      </c>
      <c r="DI186" s="15">
        <v>3825.8676</v>
      </c>
      <c r="DJ186" s="15">
        <v>3762.5594999999998</v>
      </c>
      <c r="DK186" s="15">
        <v>4103.0547999999999</v>
      </c>
      <c r="DL186" s="15">
        <v>4369.9758000000002</v>
      </c>
      <c r="DM186" s="15">
        <v>4563.3225000000002</v>
      </c>
      <c r="DN186" s="15">
        <v>4262.1808000000001</v>
      </c>
      <c r="DO186" s="15">
        <v>4399.0634</v>
      </c>
      <c r="DP186" s="15">
        <v>4185.1844000000001</v>
      </c>
      <c r="DQ186" s="15"/>
    </row>
    <row r="187" spans="1:121" x14ac:dyDescent="0.3">
      <c r="A187" t="s">
        <v>629</v>
      </c>
      <c r="B187" s="15">
        <v>632.30999999999995</v>
      </c>
      <c r="C187" s="15">
        <v>530.5566</v>
      </c>
      <c r="D187" s="15">
        <v>461.91539999999998</v>
      </c>
      <c r="E187" s="15">
        <v>529.7491</v>
      </c>
      <c r="F187" s="15">
        <v>624.23180000000002</v>
      </c>
      <c r="G187" s="15">
        <v>633.92229999999995</v>
      </c>
      <c r="H187" s="15">
        <v>607.27329999999995</v>
      </c>
      <c r="I187" s="15">
        <v>683.99</v>
      </c>
      <c r="J187" s="15">
        <v>702.56359999999995</v>
      </c>
      <c r="K187" s="15">
        <v>727.59739999999999</v>
      </c>
      <c r="L187" s="15">
        <v>567.40189999999996</v>
      </c>
      <c r="M187" s="15">
        <v>578.71759999999995</v>
      </c>
      <c r="N187" s="15">
        <v>493.04160000000002</v>
      </c>
      <c r="O187" s="15">
        <v>633.67960000000005</v>
      </c>
      <c r="P187" s="15">
        <v>584.37549999999999</v>
      </c>
      <c r="Q187" s="15">
        <v>952.13599999999997</v>
      </c>
      <c r="R187" s="15">
        <v>958.97619999999995</v>
      </c>
      <c r="S187" s="15">
        <v>1985.4597000000001</v>
      </c>
      <c r="T187" s="15">
        <v>2166.0664000000002</v>
      </c>
      <c r="U187" s="15">
        <v>1831.8834999999999</v>
      </c>
      <c r="V187" s="15">
        <v>1881.8765000000001</v>
      </c>
      <c r="W187" s="15">
        <v>1756.8163</v>
      </c>
      <c r="X187" s="15">
        <v>1586.8498</v>
      </c>
      <c r="Y187" s="15">
        <v>1434.0155999999999</v>
      </c>
      <c r="Z187" s="15">
        <v>1641.7746999999999</v>
      </c>
      <c r="AA187" s="15">
        <v>1757.5944</v>
      </c>
      <c r="AB187" s="15">
        <v>1686.2887000000001</v>
      </c>
      <c r="AC187" s="15">
        <v>1682.3862999999999</v>
      </c>
      <c r="AD187" s="15">
        <v>1533.3656000000001</v>
      </c>
      <c r="AE187" s="15">
        <v>1504.8921</v>
      </c>
      <c r="AF187" s="15">
        <v>1449.2491</v>
      </c>
      <c r="AG187" s="15">
        <v>1559.2581</v>
      </c>
      <c r="AH187" s="15">
        <v>1580.8807999999999</v>
      </c>
      <c r="AI187" s="15">
        <v>1483.0841</v>
      </c>
      <c r="AJ187" s="15">
        <v>1293.0767000000001</v>
      </c>
      <c r="AK187" s="15">
        <v>1326.6320000000001</v>
      </c>
      <c r="AL187" s="15">
        <v>1273.9217000000001</v>
      </c>
      <c r="AM187" s="15">
        <v>1280.2556999999999</v>
      </c>
      <c r="AN187" s="15">
        <v>1487.6378999999999</v>
      </c>
      <c r="AO187" s="15">
        <v>1576.4033999999999</v>
      </c>
      <c r="AP187" s="15">
        <v>1592.2726</v>
      </c>
      <c r="AQ187" s="15">
        <v>1556.2755</v>
      </c>
      <c r="AR187" s="15">
        <v>1625.5183999999999</v>
      </c>
      <c r="AS187" s="15">
        <v>1365.8202000000001</v>
      </c>
      <c r="AT187" s="15">
        <v>1350.2183</v>
      </c>
      <c r="AU187" s="15">
        <v>1551.0075999999999</v>
      </c>
      <c r="AV187" s="15">
        <v>1695.2873999999999</v>
      </c>
      <c r="AW187" s="15">
        <v>1983.847</v>
      </c>
      <c r="AX187" s="15">
        <v>2175.7557000000002</v>
      </c>
      <c r="AY187" s="15">
        <v>2204.7336</v>
      </c>
      <c r="AZ187" s="15">
        <v>2045.7988</v>
      </c>
      <c r="BA187" s="15">
        <v>1869.1854000000001</v>
      </c>
      <c r="BB187" s="15">
        <v>1912.8530000000001</v>
      </c>
      <c r="BC187" s="15">
        <v>2172.7939000000001</v>
      </c>
      <c r="BD187" s="15">
        <v>2472.2806</v>
      </c>
      <c r="BE187" s="15">
        <v>2655.9346</v>
      </c>
      <c r="BF187" s="15">
        <v>2362.6019999999999</v>
      </c>
      <c r="BG187" s="15">
        <v>2395.8087999999998</v>
      </c>
      <c r="BH187" s="15">
        <v>2540.9348</v>
      </c>
      <c r="BI187" s="15">
        <v>3073.4733999999999</v>
      </c>
      <c r="BJ187" s="15">
        <v>2983.5617999999999</v>
      </c>
      <c r="BK187" s="15">
        <v>2584.7730999999999</v>
      </c>
      <c r="BL187" s="15">
        <v>1975.5052000000001</v>
      </c>
      <c r="BM187" s="15">
        <v>3005.8674999999998</v>
      </c>
      <c r="BN187" s="15">
        <v>3263.4427999999998</v>
      </c>
      <c r="BO187" s="15">
        <v>3565.3852000000002</v>
      </c>
      <c r="BP187" s="15">
        <v>3958.5931</v>
      </c>
      <c r="BQ187" s="15">
        <v>3451.0459000000001</v>
      </c>
      <c r="BR187" s="15">
        <v>5442.8383000000003</v>
      </c>
      <c r="BS187" s="15">
        <v>5404.2578000000003</v>
      </c>
      <c r="BT187" s="15">
        <v>5273.5245000000004</v>
      </c>
      <c r="BU187" s="15">
        <v>5609.7375000000002</v>
      </c>
      <c r="BV187" s="15">
        <v>4933.7597999999998</v>
      </c>
      <c r="BW187" s="15">
        <v>3968.2993999999999</v>
      </c>
      <c r="BX187" s="15">
        <v>3950.5625</v>
      </c>
      <c r="BY187" s="15">
        <v>4293.4267</v>
      </c>
      <c r="BZ187" s="15">
        <v>4877.2965000000004</v>
      </c>
      <c r="CA187" s="15">
        <v>4263.0659999999998</v>
      </c>
      <c r="CB187" s="15">
        <v>4393.0290000000005</v>
      </c>
      <c r="CC187" s="15">
        <v>4517.4836999999998</v>
      </c>
      <c r="CD187" s="15">
        <v>3947.4407000000001</v>
      </c>
      <c r="CE187" s="15">
        <v>4183.1727000000001</v>
      </c>
      <c r="CF187" s="15">
        <v>4969.6606000000002</v>
      </c>
      <c r="CG187" s="15">
        <v>4743.4080000000004</v>
      </c>
      <c r="CH187" s="15">
        <v>4434.6261000000004</v>
      </c>
      <c r="CI187" s="15">
        <v>5328.6143000000002</v>
      </c>
      <c r="CJ187" s="15">
        <v>5772.4885000000004</v>
      </c>
      <c r="CK187" s="15">
        <v>6006.8595999999998</v>
      </c>
      <c r="CL187" s="15">
        <v>5230.7043999999996</v>
      </c>
      <c r="CM187" s="15">
        <v>4571.7263000000003</v>
      </c>
      <c r="CN187" s="15">
        <v>4471.9844000000003</v>
      </c>
      <c r="CO187" s="15">
        <v>3698.8897000000002</v>
      </c>
      <c r="CP187" s="15">
        <v>4237.1376</v>
      </c>
      <c r="CQ187" s="15">
        <v>3875.5798</v>
      </c>
      <c r="CR187" s="15">
        <v>4210.6702999999998</v>
      </c>
      <c r="CS187" s="15">
        <v>4378.0227000000004</v>
      </c>
      <c r="CT187" s="15">
        <v>4645.5573999999997</v>
      </c>
      <c r="CU187" s="15">
        <v>3862.3301000000001</v>
      </c>
      <c r="CV187" s="15">
        <v>4226.2326999999996</v>
      </c>
      <c r="CW187" s="15">
        <v>4011.1994</v>
      </c>
      <c r="CX187" s="15">
        <v>4114.0514999999996</v>
      </c>
      <c r="CY187" s="15">
        <v>3834.9445000000001</v>
      </c>
      <c r="CZ187" s="15">
        <v>3916.3555999999999</v>
      </c>
      <c r="DA187" s="15">
        <v>4085.5682000000002</v>
      </c>
      <c r="DB187" s="15">
        <v>3678.056</v>
      </c>
      <c r="DC187" s="15">
        <v>3912.6106</v>
      </c>
      <c r="DD187" s="15">
        <v>3264.2467999999999</v>
      </c>
      <c r="DE187" s="15">
        <v>2899.2873</v>
      </c>
      <c r="DF187" s="15">
        <v>2569.3685999999998</v>
      </c>
      <c r="DG187" s="15">
        <v>1181.1789000000001</v>
      </c>
      <c r="DH187" s="15">
        <v>1217.461</v>
      </c>
      <c r="DI187" s="15">
        <v>1491.4229</v>
      </c>
      <c r="DJ187" s="15">
        <v>1469.194</v>
      </c>
      <c r="DK187" s="15">
        <v>1248.9538</v>
      </c>
      <c r="DL187" s="15">
        <v>1552.0979</v>
      </c>
      <c r="DM187" s="15">
        <v>1418.7145</v>
      </c>
      <c r="DN187" s="15">
        <v>1552.1451999999999</v>
      </c>
      <c r="DO187" s="15">
        <v>1738.1397999999999</v>
      </c>
      <c r="DP187" s="15">
        <v>1665.5011999999999</v>
      </c>
      <c r="DQ187" s="15">
        <v>2031.7900999999999</v>
      </c>
    </row>
    <row r="188" spans="1:121" x14ac:dyDescent="0.3">
      <c r="A188" t="s">
        <v>630</v>
      </c>
      <c r="B188" s="15">
        <v>2932.31</v>
      </c>
      <c r="C188" s="15">
        <v>2995.3413</v>
      </c>
      <c r="D188" s="15">
        <v>2844.3413999999998</v>
      </c>
      <c r="E188" s="15">
        <v>3061.2538</v>
      </c>
      <c r="F188" s="15">
        <v>3232.7696000000001</v>
      </c>
      <c r="G188" s="15">
        <v>3430.1188999999999</v>
      </c>
      <c r="H188" s="15">
        <v>3423.5504000000001</v>
      </c>
      <c r="I188" s="15">
        <v>2906.9315999999999</v>
      </c>
      <c r="J188" s="15">
        <v>2754.5277999999998</v>
      </c>
      <c r="K188" s="15">
        <v>3096.6372999999999</v>
      </c>
      <c r="L188" s="15">
        <v>3259.0036</v>
      </c>
      <c r="M188" s="15">
        <v>3240.3618000000001</v>
      </c>
      <c r="N188" s="15">
        <v>3224.0416</v>
      </c>
      <c r="O188" s="15">
        <v>2649.1262000000002</v>
      </c>
      <c r="P188" s="15">
        <v>3097.9326999999998</v>
      </c>
      <c r="Q188" s="15">
        <v>3661.1183000000001</v>
      </c>
      <c r="R188" s="15">
        <v>3914.9920999999999</v>
      </c>
      <c r="S188" s="15">
        <v>3568.1923000000002</v>
      </c>
      <c r="T188" s="15">
        <v>3785.1302999999998</v>
      </c>
      <c r="U188" s="15">
        <v>3562.5619999999999</v>
      </c>
      <c r="V188" s="15">
        <v>3512.4331999999999</v>
      </c>
      <c r="W188" s="15">
        <v>3400.1257999999998</v>
      </c>
      <c r="X188" s="15">
        <v>4084.9367000000002</v>
      </c>
      <c r="Y188" s="15">
        <v>3867.7537000000002</v>
      </c>
      <c r="Z188" s="15">
        <v>3979.1532999999999</v>
      </c>
      <c r="AA188" s="15">
        <v>3907.2820999999999</v>
      </c>
      <c r="AB188" s="15">
        <v>3939.0376999999999</v>
      </c>
      <c r="AC188" s="15">
        <v>3999.8973000000001</v>
      </c>
      <c r="AD188" s="15">
        <v>3568.5236</v>
      </c>
      <c r="AE188" s="15">
        <v>3715.6233999999999</v>
      </c>
      <c r="AF188" s="15">
        <v>3610.2595000000001</v>
      </c>
      <c r="AG188" s="15">
        <v>3949.6248000000001</v>
      </c>
      <c r="AH188" s="15">
        <v>3942.5623000000001</v>
      </c>
      <c r="AI188" s="15">
        <v>4198.3244000000004</v>
      </c>
      <c r="AJ188" s="15">
        <v>3988.0792999999999</v>
      </c>
      <c r="AK188" s="15">
        <v>4007.0279999999998</v>
      </c>
      <c r="AL188" s="15">
        <v>4078.6221999999998</v>
      </c>
      <c r="AM188" s="15">
        <v>3671.6718999999998</v>
      </c>
      <c r="AN188" s="15">
        <v>3623.7954</v>
      </c>
      <c r="AO188" s="15">
        <v>3727.2732999999998</v>
      </c>
      <c r="AP188" s="15">
        <v>3725.9746</v>
      </c>
      <c r="AQ188" s="15">
        <v>3851.2748999999999</v>
      </c>
      <c r="AR188" s="15">
        <v>3865.6671000000001</v>
      </c>
      <c r="AS188" s="15">
        <v>3749.1774999999998</v>
      </c>
      <c r="AT188" s="15">
        <v>3658.8883000000001</v>
      </c>
      <c r="AU188" s="15">
        <v>3898.1395000000002</v>
      </c>
      <c r="AV188" s="15">
        <v>3602.3087</v>
      </c>
      <c r="AW188" s="15">
        <v>3374.6804999999999</v>
      </c>
      <c r="AX188" s="15">
        <v>3494.5097000000001</v>
      </c>
      <c r="AY188" s="15">
        <v>3622.0302000000001</v>
      </c>
      <c r="AZ188" s="15">
        <v>3531.4992000000002</v>
      </c>
      <c r="BA188" s="15">
        <v>3746.1244000000002</v>
      </c>
      <c r="BB188" s="15">
        <v>3497.1271999999999</v>
      </c>
      <c r="BC188" s="15">
        <v>3509.9333999999999</v>
      </c>
      <c r="BD188" s="15">
        <v>3511.0500999999999</v>
      </c>
      <c r="BE188" s="15">
        <v>3237.0722999999998</v>
      </c>
      <c r="BF188" s="15">
        <v>3275.0504000000001</v>
      </c>
      <c r="BG188" s="15">
        <v>3127.3364000000001</v>
      </c>
      <c r="BH188" s="15">
        <v>3924.1950999999999</v>
      </c>
      <c r="BI188" s="15">
        <v>4083.2507999999998</v>
      </c>
      <c r="BJ188" s="15">
        <v>4376.2305999999999</v>
      </c>
      <c r="BK188" s="15">
        <v>4459.6403</v>
      </c>
      <c r="BL188" s="15">
        <v>4003.6671000000001</v>
      </c>
      <c r="BM188" s="15">
        <v>4558.5801000000001</v>
      </c>
      <c r="BN188" s="15">
        <v>4621.9090999999999</v>
      </c>
      <c r="BO188" s="15">
        <v>4656.3512000000001</v>
      </c>
      <c r="BP188" s="15">
        <v>4789.6755000000003</v>
      </c>
      <c r="BQ188" s="15">
        <v>4733.4530000000004</v>
      </c>
      <c r="BR188" s="15">
        <v>4531.1103999999996</v>
      </c>
      <c r="BS188" s="15">
        <v>4287.9120000000003</v>
      </c>
      <c r="BT188" s="15">
        <v>4387.7698</v>
      </c>
      <c r="BU188" s="15">
        <v>4584.0609000000004</v>
      </c>
      <c r="BV188" s="15">
        <v>5041.5787</v>
      </c>
      <c r="BW188" s="15">
        <v>5558.0376999999999</v>
      </c>
      <c r="BX188" s="15">
        <v>5986.2858999999999</v>
      </c>
      <c r="BY188" s="15">
        <v>6403.5456000000004</v>
      </c>
      <c r="BZ188" s="15">
        <v>6015.3986999999997</v>
      </c>
      <c r="CA188" s="15">
        <v>6177.3431</v>
      </c>
      <c r="CB188" s="15">
        <v>6447.2152999999998</v>
      </c>
      <c r="CC188" s="15">
        <v>6761.2506999999996</v>
      </c>
      <c r="CD188" s="15">
        <v>6606.9044999999996</v>
      </c>
      <c r="CE188" s="15">
        <v>7595.1642000000002</v>
      </c>
      <c r="CF188" s="15">
        <v>7689.6414999999997</v>
      </c>
      <c r="CG188" s="15">
        <v>7905.9402</v>
      </c>
      <c r="CH188" s="15">
        <v>7507.2165000000005</v>
      </c>
      <c r="CI188" s="15">
        <v>7015.6878999999999</v>
      </c>
      <c r="CJ188" s="15">
        <v>6984.5021999999999</v>
      </c>
      <c r="CK188" s="15">
        <v>6556.4836999999998</v>
      </c>
      <c r="CL188" s="15">
        <v>6374.6601000000001</v>
      </c>
      <c r="CM188" s="15">
        <v>6258.1316999999999</v>
      </c>
      <c r="CN188" s="15">
        <v>6997.0348000000004</v>
      </c>
      <c r="CO188" s="15">
        <v>6901.8068999999996</v>
      </c>
      <c r="CP188" s="15">
        <v>6708.0293000000001</v>
      </c>
      <c r="CQ188" s="15">
        <v>7382.2977000000001</v>
      </c>
      <c r="CR188" s="15">
        <v>7371.4897000000001</v>
      </c>
      <c r="CS188" s="15">
        <v>7188.4129999999996</v>
      </c>
      <c r="CT188" s="15">
        <v>7685.7136</v>
      </c>
      <c r="CU188" s="15">
        <v>8785.6666000000005</v>
      </c>
      <c r="CV188" s="15">
        <v>8765.5283999999992</v>
      </c>
      <c r="CW188" s="15">
        <v>9035.1175000000003</v>
      </c>
      <c r="CX188" s="15">
        <v>8727.4817999999996</v>
      </c>
      <c r="CY188" s="15">
        <v>9596.8045999999995</v>
      </c>
      <c r="CZ188" s="15">
        <v>9908.5980999999992</v>
      </c>
      <c r="DA188" s="15">
        <v>10015.1183</v>
      </c>
      <c r="DB188" s="15">
        <v>9778.7765999999992</v>
      </c>
      <c r="DC188" s="15">
        <v>9414.8325000000004</v>
      </c>
      <c r="DD188" s="15">
        <v>11330.274600000001</v>
      </c>
      <c r="DE188" s="15">
        <v>12134.446900000001</v>
      </c>
      <c r="DF188" s="15">
        <v>12322.657499999999</v>
      </c>
      <c r="DG188" s="15">
        <v>12926.071900000001</v>
      </c>
      <c r="DH188" s="15">
        <v>12827.9743</v>
      </c>
      <c r="DI188" s="15">
        <v>12623.7943</v>
      </c>
      <c r="DJ188" s="15">
        <v>12547.369500000001</v>
      </c>
      <c r="DK188" s="15">
        <v>13064.0929</v>
      </c>
      <c r="DL188" s="15">
        <v>13856.8586</v>
      </c>
      <c r="DM188" s="15">
        <v>12589.574199999999</v>
      </c>
      <c r="DN188" s="15">
        <v>12405.9264</v>
      </c>
      <c r="DO188" s="15">
        <v>12882.7264</v>
      </c>
      <c r="DP188" s="15">
        <v>13832.904500000001</v>
      </c>
      <c r="DQ188" s="15">
        <v>12864.475700000001</v>
      </c>
    </row>
    <row r="189" spans="1:121" x14ac:dyDescent="0.3">
      <c r="A189" t="s">
        <v>631</v>
      </c>
      <c r="B189" s="15">
        <v>54735.78</v>
      </c>
      <c r="C189" s="15">
        <v>54207.073100000001</v>
      </c>
      <c r="D189" s="15">
        <v>53487.532399999996</v>
      </c>
      <c r="E189" s="15">
        <v>56741.272199999999</v>
      </c>
      <c r="F189" s="15">
        <v>52549.591399999998</v>
      </c>
      <c r="G189" s="15">
        <v>49701.649299999997</v>
      </c>
      <c r="H189" s="15">
        <v>53260.314700000003</v>
      </c>
      <c r="I189" s="15">
        <v>53869.195299999999</v>
      </c>
      <c r="J189" s="15">
        <v>51627.074999999997</v>
      </c>
      <c r="K189" s="15">
        <v>56249.748500000002</v>
      </c>
      <c r="L189" s="15">
        <v>53340.431900000003</v>
      </c>
      <c r="M189" s="15">
        <v>51620.239200000004</v>
      </c>
      <c r="N189" s="15">
        <v>47978.7336</v>
      </c>
      <c r="O189" s="15">
        <v>52018.991399999999</v>
      </c>
      <c r="P189" s="15">
        <v>57217.310599999997</v>
      </c>
      <c r="Q189" s="15">
        <v>58265.469100000002</v>
      </c>
      <c r="R189" s="15">
        <v>57303.0023</v>
      </c>
      <c r="S189" s="15">
        <v>59649.1</v>
      </c>
      <c r="T189" s="15">
        <v>58486.364800000003</v>
      </c>
      <c r="U189" s="15">
        <v>59188.161500000002</v>
      </c>
      <c r="V189" s="15">
        <v>60619.5962</v>
      </c>
      <c r="W189" s="15">
        <v>67746.277799999996</v>
      </c>
      <c r="X189" s="15">
        <v>71234.214600000007</v>
      </c>
      <c r="Y189" s="15">
        <v>73583.304600000003</v>
      </c>
      <c r="Z189" s="15">
        <v>67316.991899999994</v>
      </c>
      <c r="AA189" s="15">
        <v>68968.226299999995</v>
      </c>
      <c r="AB189" s="15">
        <v>68125.004499999995</v>
      </c>
      <c r="AC189" s="15">
        <v>71409.021500000003</v>
      </c>
      <c r="AD189" s="15">
        <v>70581.546600000001</v>
      </c>
      <c r="AE189" s="15">
        <v>63185.060100000002</v>
      </c>
      <c r="AF189" s="15">
        <v>67657.702600000004</v>
      </c>
      <c r="AG189" s="15">
        <v>64921.941400000003</v>
      </c>
      <c r="AH189" s="15">
        <v>72511.446200000006</v>
      </c>
      <c r="AI189" s="15">
        <v>72567.285399999993</v>
      </c>
      <c r="AJ189" s="15">
        <v>74141.233300000007</v>
      </c>
      <c r="AK189" s="15">
        <v>76011.941900000005</v>
      </c>
      <c r="AL189" s="15">
        <v>73129.158500000005</v>
      </c>
      <c r="AM189" s="15">
        <v>69321.715800000005</v>
      </c>
      <c r="AN189" s="15">
        <v>73014.278699999995</v>
      </c>
      <c r="AO189" s="15">
        <v>80472.003500000006</v>
      </c>
      <c r="AP189" s="15">
        <v>84384.305800000002</v>
      </c>
      <c r="AQ189" s="15">
        <v>87414.537599999996</v>
      </c>
      <c r="AR189" s="15">
        <v>89430.962799999994</v>
      </c>
      <c r="AS189" s="15">
        <v>87442.9908</v>
      </c>
      <c r="AT189" s="15">
        <v>80845.051300000006</v>
      </c>
      <c r="AU189" s="15">
        <v>71430.921700000006</v>
      </c>
      <c r="AV189" s="15">
        <v>69295.758199999997</v>
      </c>
      <c r="AW189" s="15">
        <v>60813.845800000003</v>
      </c>
      <c r="AX189" s="15">
        <v>67172.052599999995</v>
      </c>
      <c r="AY189" s="15">
        <v>71895.335200000001</v>
      </c>
      <c r="AZ189" s="15">
        <v>68646.097200000004</v>
      </c>
      <c r="BA189" s="15">
        <v>69534.121499999994</v>
      </c>
      <c r="BB189" s="15">
        <v>65431.465300000003</v>
      </c>
      <c r="BC189" s="15">
        <v>64001.340799999998</v>
      </c>
      <c r="BD189" s="15">
        <v>58986.829400000002</v>
      </c>
      <c r="BE189" s="15">
        <v>60575.744100000004</v>
      </c>
      <c r="BF189" s="15">
        <v>65009.253900000003</v>
      </c>
      <c r="BG189" s="15">
        <v>60405.818700000003</v>
      </c>
      <c r="BH189" s="15">
        <v>64092.486400000002</v>
      </c>
      <c r="BI189" s="15">
        <v>65650.450599999996</v>
      </c>
      <c r="BJ189" s="15">
        <v>61973.595800000003</v>
      </c>
      <c r="BK189" s="15">
        <v>56672.516900000002</v>
      </c>
      <c r="BL189" s="15">
        <v>34411.049800000001</v>
      </c>
      <c r="BM189" s="15">
        <v>38026.814599999998</v>
      </c>
      <c r="BN189" s="15">
        <v>36100.319300000003</v>
      </c>
      <c r="BO189" s="15">
        <v>34910.701699999998</v>
      </c>
      <c r="BP189" s="15">
        <v>32134.927199999998</v>
      </c>
      <c r="BQ189" s="15">
        <v>31921.4061</v>
      </c>
      <c r="BR189" s="15">
        <v>24798.9519</v>
      </c>
      <c r="BS189" s="15">
        <v>22923.0164</v>
      </c>
      <c r="BT189" s="15">
        <v>31677.382000000001</v>
      </c>
      <c r="BU189" s="15">
        <v>32561.969499999999</v>
      </c>
      <c r="BV189" s="15">
        <v>32622.9755</v>
      </c>
      <c r="BW189" s="15">
        <v>38540.560599999997</v>
      </c>
      <c r="BX189" s="15">
        <v>39986.872499999998</v>
      </c>
      <c r="BY189" s="15">
        <v>40017.315499999997</v>
      </c>
      <c r="BZ189" s="15">
        <v>42249.400300000001</v>
      </c>
      <c r="CA189" s="15">
        <v>44703.659800000001</v>
      </c>
      <c r="CB189" s="15">
        <v>37243.643199999999</v>
      </c>
      <c r="CC189" s="15">
        <v>34938.365100000003</v>
      </c>
      <c r="CD189" s="15">
        <v>38942.337399999997</v>
      </c>
      <c r="CE189" s="15">
        <v>47427.1319</v>
      </c>
      <c r="CF189" s="15">
        <v>46149.487399999998</v>
      </c>
      <c r="CG189" s="15">
        <v>46064.521999999997</v>
      </c>
      <c r="CH189" s="15">
        <v>52616.082999999999</v>
      </c>
      <c r="CI189" s="15">
        <v>55670.9568</v>
      </c>
      <c r="CJ189" s="15">
        <v>58457.377200000003</v>
      </c>
      <c r="CK189" s="15">
        <v>65718.081900000005</v>
      </c>
      <c r="CL189" s="15">
        <v>72044.7981</v>
      </c>
      <c r="CM189" s="15">
        <v>63272.014600000002</v>
      </c>
      <c r="CN189" s="15">
        <v>59979.969400000002</v>
      </c>
      <c r="CO189" s="15">
        <v>58142.462</v>
      </c>
      <c r="CP189" s="15">
        <v>53154.9182</v>
      </c>
      <c r="CQ189" s="15">
        <v>63405.6011</v>
      </c>
      <c r="CR189" s="15">
        <v>59686.061099999999</v>
      </c>
      <c r="CS189" s="15">
        <v>57864.250999999997</v>
      </c>
      <c r="CT189" s="15">
        <v>61775.209499999997</v>
      </c>
      <c r="CU189" s="15">
        <v>61063.651700000002</v>
      </c>
      <c r="CV189" s="15">
        <v>55870.7114</v>
      </c>
      <c r="CW189" s="15">
        <v>56483.212</v>
      </c>
      <c r="CX189" s="15">
        <v>49897.602200000001</v>
      </c>
      <c r="CY189" s="15">
        <v>50742.167800000003</v>
      </c>
      <c r="CZ189" s="15">
        <v>53725.320299999999</v>
      </c>
      <c r="DA189" s="15">
        <v>59520.133000000002</v>
      </c>
      <c r="DB189" s="15">
        <v>60703.117400000003</v>
      </c>
      <c r="DC189" s="15">
        <v>58363.883600000001</v>
      </c>
      <c r="DD189" s="15">
        <v>58036.898999999998</v>
      </c>
      <c r="DE189" s="15">
        <v>55116.232000000004</v>
      </c>
      <c r="DF189" s="15">
        <v>57450.0317</v>
      </c>
      <c r="DG189" s="15">
        <v>60076.190199999997</v>
      </c>
      <c r="DH189" s="15">
        <v>64390.693800000001</v>
      </c>
      <c r="DI189" s="15">
        <v>67619.461299999995</v>
      </c>
      <c r="DJ189" s="15">
        <v>71492.588600000003</v>
      </c>
      <c r="DK189" s="15">
        <v>66830.780400000003</v>
      </c>
      <c r="DL189" s="15">
        <v>69219.652600000001</v>
      </c>
      <c r="DM189" s="15">
        <v>69444.059899999993</v>
      </c>
      <c r="DN189" s="15">
        <v>63219.560700000002</v>
      </c>
      <c r="DO189" s="15">
        <v>66318.409499999994</v>
      </c>
      <c r="DP189" s="15">
        <v>70093.429099999994</v>
      </c>
      <c r="DQ189" s="15">
        <v>64245.418599999997</v>
      </c>
    </row>
    <row r="190" spans="1:121" x14ac:dyDescent="0.3">
      <c r="A190" t="s">
        <v>632</v>
      </c>
      <c r="B190" s="15">
        <v>290.5</v>
      </c>
      <c r="C190" s="15">
        <v>283.6671</v>
      </c>
      <c r="D190" s="15">
        <v>251.19919999999999</v>
      </c>
      <c r="E190" s="15">
        <v>258.03449999999998</v>
      </c>
      <c r="F190" s="15">
        <v>242.655</v>
      </c>
      <c r="G190" s="15">
        <v>227.27549999999999</v>
      </c>
      <c r="H190" s="15">
        <v>181.13679999999999</v>
      </c>
      <c r="I190" s="15">
        <v>158.92189999999999</v>
      </c>
      <c r="J190" s="15">
        <v>144.80520000000001</v>
      </c>
      <c r="K190" s="15">
        <v>170.35910000000001</v>
      </c>
      <c r="L190" s="15">
        <v>140.32939999999999</v>
      </c>
      <c r="M190" s="15">
        <v>111.5872</v>
      </c>
      <c r="N190" s="15">
        <v>119.6782</v>
      </c>
      <c r="O190" s="15">
        <v>195.53059999999999</v>
      </c>
      <c r="P190" s="15">
        <v>308.66579999999999</v>
      </c>
      <c r="Q190" s="15">
        <v>503.87599999999998</v>
      </c>
      <c r="R190" s="15">
        <v>363.7251</v>
      </c>
      <c r="S190" s="15">
        <v>490.96559999999999</v>
      </c>
      <c r="T190" s="15">
        <v>646.29679999999996</v>
      </c>
      <c r="U190" s="15">
        <v>582.83619999999996</v>
      </c>
      <c r="V190" s="15">
        <v>699.73739999999998</v>
      </c>
      <c r="W190" s="15">
        <v>586.40020000000004</v>
      </c>
      <c r="X190" s="15">
        <v>570.03210000000001</v>
      </c>
      <c r="Y190" s="15">
        <v>523.41010000000006</v>
      </c>
      <c r="Z190" s="15">
        <v>655.84469999999999</v>
      </c>
      <c r="AA190" s="15">
        <v>856.61350000000004</v>
      </c>
      <c r="AB190" s="15">
        <v>773.36969999999997</v>
      </c>
      <c r="AC190" s="15">
        <v>721.92539999999997</v>
      </c>
      <c r="AD190" s="15">
        <v>661.48519999999996</v>
      </c>
      <c r="AE190" s="15">
        <v>696.74199999999996</v>
      </c>
      <c r="AF190" s="15">
        <v>616.16369999999995</v>
      </c>
      <c r="AG190" s="15">
        <v>655.13660000000004</v>
      </c>
      <c r="AH190" s="15">
        <v>568.49659999999994</v>
      </c>
      <c r="AI190" s="15">
        <v>529.81190000000004</v>
      </c>
      <c r="AJ190" s="15">
        <v>533.17579999999998</v>
      </c>
      <c r="AK190" s="15">
        <v>552.09540000000004</v>
      </c>
      <c r="AL190" s="15">
        <v>546.59199999999998</v>
      </c>
      <c r="AM190" s="15">
        <v>544.9153</v>
      </c>
      <c r="AN190" s="15">
        <v>581.80190000000005</v>
      </c>
      <c r="AO190" s="15">
        <v>585.04639999999995</v>
      </c>
      <c r="AP190" s="15">
        <v>633.33140000000003</v>
      </c>
      <c r="AQ190" s="15">
        <v>579.85749999999996</v>
      </c>
      <c r="AR190" s="15">
        <v>590.23720000000003</v>
      </c>
      <c r="AS190" s="15">
        <v>591.91399999999999</v>
      </c>
      <c r="AT190" s="15">
        <v>532.07960000000003</v>
      </c>
      <c r="AU190" s="15">
        <v>483.37790000000001</v>
      </c>
      <c r="AV190" s="15">
        <v>436.21910000000003</v>
      </c>
      <c r="AW190" s="15">
        <v>480.00940000000003</v>
      </c>
      <c r="AX190" s="15">
        <v>520.9239</v>
      </c>
      <c r="AY190" s="15">
        <v>580.31259999999997</v>
      </c>
      <c r="AZ190" s="15">
        <v>582.00940000000003</v>
      </c>
      <c r="BA190" s="15">
        <v>510.74290000000002</v>
      </c>
      <c r="BB190" s="15">
        <v>502.25880000000001</v>
      </c>
      <c r="BC190" s="15">
        <v>550.80179999999996</v>
      </c>
      <c r="BD190" s="15">
        <v>690.20219999999995</v>
      </c>
      <c r="BE190" s="15">
        <v>955.23500000000001</v>
      </c>
      <c r="BF190" s="15">
        <v>873.86500000000001</v>
      </c>
      <c r="BG190" s="15">
        <v>945.84720000000004</v>
      </c>
      <c r="BH190" s="15">
        <v>1161.204</v>
      </c>
      <c r="BI190" s="15">
        <v>1262.8524</v>
      </c>
      <c r="BJ190" s="15">
        <v>1192.5863999999999</v>
      </c>
      <c r="BK190" s="15">
        <v>739.09199999999998</v>
      </c>
      <c r="BL190" s="15">
        <v>797.94240000000002</v>
      </c>
      <c r="BM190" s="15">
        <v>907.32389999999998</v>
      </c>
      <c r="BN190" s="15">
        <v>1058.5445</v>
      </c>
      <c r="BO190" s="15">
        <v>1261.9102</v>
      </c>
      <c r="BP190" s="15">
        <v>1687.7615000000001</v>
      </c>
      <c r="BQ190" s="15">
        <v>1962.4993999999999</v>
      </c>
      <c r="BR190" s="15">
        <v>1680.51</v>
      </c>
      <c r="BS190" s="15">
        <v>1570.3413</v>
      </c>
      <c r="BT190" s="15">
        <v>1361.3154</v>
      </c>
      <c r="BU190" s="15">
        <v>1490.9645</v>
      </c>
      <c r="BV190" s="15">
        <v>1445.4121</v>
      </c>
      <c r="BW190" s="15">
        <v>1297.5829000000001</v>
      </c>
      <c r="BX190" s="15">
        <v>1087.7276999999999</v>
      </c>
      <c r="BY190" s="15">
        <v>1135.173</v>
      </c>
      <c r="BZ190" s="15">
        <v>1380.413</v>
      </c>
      <c r="CA190" s="15">
        <v>1195.7718</v>
      </c>
      <c r="CB190" s="15">
        <v>1092.0368000000001</v>
      </c>
      <c r="CC190" s="15">
        <v>977.54899999999998</v>
      </c>
      <c r="CD190" s="15">
        <v>852.06799999999998</v>
      </c>
      <c r="CE190" s="15">
        <v>924.39670000000001</v>
      </c>
      <c r="CF190" s="15">
        <v>910.97140000000002</v>
      </c>
      <c r="CG190" s="15">
        <v>837.2079</v>
      </c>
      <c r="CH190" s="15">
        <v>742.07330000000002</v>
      </c>
      <c r="CI190" s="15">
        <v>832.39729999999997</v>
      </c>
      <c r="CJ190" s="15">
        <v>807.60239999999999</v>
      </c>
      <c r="CK190" s="15">
        <v>687.17049999999995</v>
      </c>
      <c r="CL190" s="15">
        <v>614.93849999999998</v>
      </c>
      <c r="CM190" s="15">
        <v>565.63379999999995</v>
      </c>
      <c r="CN190" s="15">
        <v>601.74959999999999</v>
      </c>
      <c r="CO190" s="15">
        <v>529.1857</v>
      </c>
      <c r="CP190" s="15">
        <v>571.66210000000001</v>
      </c>
      <c r="CQ190" s="15">
        <v>587.59079999999994</v>
      </c>
      <c r="CR190" s="15">
        <v>665.46429999999998</v>
      </c>
      <c r="CS190" s="15">
        <v>704.40099999999995</v>
      </c>
      <c r="CT190" s="15">
        <v>818.45100000000002</v>
      </c>
      <c r="CU190" s="15">
        <v>742.4393</v>
      </c>
      <c r="CV190" s="15">
        <v>908.60429999999997</v>
      </c>
      <c r="CW190" s="15">
        <v>876.78549999999996</v>
      </c>
      <c r="CX190" s="15">
        <v>723.67039999999997</v>
      </c>
      <c r="CY190" s="15">
        <v>667.08519999999999</v>
      </c>
      <c r="CZ190" s="15">
        <v>731.06389999999999</v>
      </c>
      <c r="DA190" s="15">
        <v>622.39400000000001</v>
      </c>
      <c r="DB190" s="15">
        <v>558.74009999999998</v>
      </c>
      <c r="DC190" s="15">
        <v>544.60559999999998</v>
      </c>
      <c r="DD190" s="15">
        <v>691.36620000000005</v>
      </c>
      <c r="DE190" s="15">
        <v>610.029</v>
      </c>
      <c r="DF190" s="15">
        <v>564.74599999999998</v>
      </c>
      <c r="DG190" s="15">
        <v>577.13850000000002</v>
      </c>
      <c r="DH190" s="15">
        <v>782.25329999999997</v>
      </c>
      <c r="DI190" s="15">
        <v>774.85209999999995</v>
      </c>
      <c r="DJ190" s="15">
        <v>966.19399999999996</v>
      </c>
      <c r="DK190" s="15">
        <v>813.74400000000003</v>
      </c>
      <c r="DL190" s="15">
        <v>909.68759999999997</v>
      </c>
      <c r="DM190" s="15">
        <v>1110.6477</v>
      </c>
      <c r="DN190" s="15">
        <v>1276.7607</v>
      </c>
      <c r="DO190" s="15">
        <v>1418.6959999999999</v>
      </c>
      <c r="DP190" s="15">
        <v>1000.7852</v>
      </c>
      <c r="DQ190" s="15">
        <v>940.48040000000003</v>
      </c>
    </row>
    <row r="191" spans="1:121" x14ac:dyDescent="0.3">
      <c r="A191" t="s">
        <v>633</v>
      </c>
      <c r="B191" s="15">
        <v>26547.64</v>
      </c>
      <c r="C191" s="15">
        <v>27047.417099999999</v>
      </c>
      <c r="D191" s="15">
        <v>25592.8213</v>
      </c>
      <c r="E191" s="15">
        <v>25267.555799999998</v>
      </c>
      <c r="F191" s="15">
        <v>25636.9113</v>
      </c>
      <c r="G191" s="15">
        <v>26030.487000000001</v>
      </c>
      <c r="H191" s="15">
        <v>26898.8616</v>
      </c>
      <c r="I191" s="15">
        <v>25928.936300000001</v>
      </c>
      <c r="J191" s="15">
        <v>25266.701400000002</v>
      </c>
      <c r="K191" s="15">
        <v>26188.333600000002</v>
      </c>
      <c r="L191" s="15">
        <v>25468.214499999998</v>
      </c>
      <c r="M191" s="15">
        <v>22952.663</v>
      </c>
      <c r="N191" s="15">
        <v>23160.201099999998</v>
      </c>
      <c r="O191" s="15">
        <v>23382.3181</v>
      </c>
      <c r="P191" s="15">
        <v>25078.5301</v>
      </c>
      <c r="Q191" s="15">
        <v>23597.552299999999</v>
      </c>
      <c r="R191" s="15">
        <v>24659.636600000002</v>
      </c>
      <c r="S191" s="15">
        <v>24678.278300000002</v>
      </c>
      <c r="T191" s="15">
        <v>25918.124500000002</v>
      </c>
      <c r="U191" s="15">
        <v>25456.541499999999</v>
      </c>
      <c r="V191" s="15">
        <v>25616.310600000001</v>
      </c>
      <c r="W191" s="15">
        <v>25683.238600000001</v>
      </c>
      <c r="X191" s="15">
        <v>24814.371599999999</v>
      </c>
      <c r="Y191" s="15">
        <v>25311.8897</v>
      </c>
      <c r="Z191" s="15">
        <v>25648.2948</v>
      </c>
      <c r="AA191" s="15">
        <v>25518.400099999999</v>
      </c>
      <c r="AB191" s="15">
        <v>25497.391899999999</v>
      </c>
      <c r="AC191" s="15">
        <v>26826.894400000001</v>
      </c>
      <c r="AD191" s="15">
        <v>27260.326099999998</v>
      </c>
      <c r="AE191" s="15">
        <v>26567.676899999999</v>
      </c>
      <c r="AF191" s="15">
        <v>26722.947100000001</v>
      </c>
      <c r="AG191" s="15">
        <v>26827.428</v>
      </c>
      <c r="AH191" s="15">
        <v>26658.8387</v>
      </c>
      <c r="AI191" s="15">
        <v>27752.179</v>
      </c>
      <c r="AJ191" s="15">
        <v>28322.429199999999</v>
      </c>
      <c r="AK191" s="15">
        <v>28312.726299999998</v>
      </c>
      <c r="AL191" s="15">
        <v>27534.679899999999</v>
      </c>
      <c r="AM191" s="15">
        <v>27540.625599999999</v>
      </c>
      <c r="AN191" s="15">
        <v>26898.486700000001</v>
      </c>
      <c r="AO191" s="15">
        <v>27346.115399999999</v>
      </c>
      <c r="AP191" s="15">
        <v>27153.5432</v>
      </c>
      <c r="AQ191" s="15">
        <v>27814.6626</v>
      </c>
      <c r="AR191" s="15">
        <v>28401.0514</v>
      </c>
      <c r="AS191" s="15">
        <v>28923.115900000001</v>
      </c>
      <c r="AT191" s="15">
        <v>28479.974600000001</v>
      </c>
      <c r="AU191" s="15">
        <v>26966.900699999998</v>
      </c>
      <c r="AV191" s="15">
        <v>28528.205300000001</v>
      </c>
      <c r="AW191" s="15">
        <v>27068.594799999999</v>
      </c>
      <c r="AX191" s="15">
        <v>27589.850900000001</v>
      </c>
      <c r="AY191" s="15">
        <v>28692.156200000001</v>
      </c>
      <c r="AZ191" s="15">
        <v>29688.578399999999</v>
      </c>
      <c r="BA191" s="15">
        <v>29638.922399999999</v>
      </c>
      <c r="BB191" s="15">
        <v>29993.411899999999</v>
      </c>
      <c r="BC191" s="15">
        <v>29112.230200000002</v>
      </c>
      <c r="BD191" s="15">
        <v>28528.9031</v>
      </c>
      <c r="BE191" s="15">
        <v>29026.962</v>
      </c>
      <c r="BF191" s="15">
        <v>28376.9699</v>
      </c>
      <c r="BG191" s="15">
        <v>28196.6443</v>
      </c>
      <c r="BH191" s="15">
        <v>30182.747299999999</v>
      </c>
      <c r="BI191" s="15">
        <v>30260.987700000001</v>
      </c>
      <c r="BJ191" s="15">
        <v>32073.313900000001</v>
      </c>
      <c r="BK191" s="15">
        <v>30678.820199999998</v>
      </c>
      <c r="BL191" s="15">
        <v>28237.628499999999</v>
      </c>
      <c r="BM191" s="15">
        <v>28937.2912</v>
      </c>
      <c r="BN191" s="15">
        <v>30349.176599999999</v>
      </c>
      <c r="BO191" s="15">
        <v>28962.730599999999</v>
      </c>
      <c r="BP191" s="15">
        <v>29827.32</v>
      </c>
      <c r="BQ191" s="15">
        <v>30702.363099999999</v>
      </c>
      <c r="BR191" s="15">
        <v>30094.74</v>
      </c>
      <c r="BS191" s="15">
        <v>29259.845399999998</v>
      </c>
      <c r="BT191" s="15">
        <v>32325.512599999998</v>
      </c>
      <c r="BU191" s="15">
        <v>32539.996200000001</v>
      </c>
      <c r="BV191" s="15">
        <v>34063.089999999997</v>
      </c>
      <c r="BW191" s="15">
        <v>33086.097500000003</v>
      </c>
      <c r="BX191" s="15">
        <v>33774.012600000002</v>
      </c>
      <c r="BY191" s="15">
        <v>34394.4617</v>
      </c>
      <c r="BZ191" s="15">
        <v>36719.966999999997</v>
      </c>
      <c r="CA191" s="15">
        <v>37668.453200000004</v>
      </c>
      <c r="CB191" s="15">
        <v>37546.7448</v>
      </c>
      <c r="CC191" s="15">
        <v>39557.803099999997</v>
      </c>
      <c r="CD191" s="15">
        <v>37884.128499999999</v>
      </c>
      <c r="CE191" s="15">
        <v>38632.557699999998</v>
      </c>
      <c r="CF191" s="15">
        <v>39734.789900000003</v>
      </c>
      <c r="CG191" s="15">
        <v>40818.618300000002</v>
      </c>
      <c r="CH191" s="15">
        <v>40989.337</v>
      </c>
      <c r="CI191" s="15">
        <v>44038.966800000002</v>
      </c>
      <c r="CJ191" s="15">
        <v>44933.228900000002</v>
      </c>
      <c r="CK191" s="15">
        <v>44218.299700000003</v>
      </c>
      <c r="CL191" s="15">
        <v>43703.840700000001</v>
      </c>
      <c r="CM191" s="15">
        <v>39588.913500000002</v>
      </c>
      <c r="CN191" s="15">
        <v>40749.030400000003</v>
      </c>
      <c r="CO191" s="15">
        <v>41023.780200000001</v>
      </c>
      <c r="CP191" s="15">
        <v>38956.5694</v>
      </c>
      <c r="CQ191" s="15">
        <v>40405.426200000002</v>
      </c>
      <c r="CR191" s="15">
        <v>40856.619100000004</v>
      </c>
      <c r="CS191" s="15">
        <v>37381.259899999997</v>
      </c>
      <c r="CT191" s="15">
        <v>41015.027900000001</v>
      </c>
      <c r="CU191" s="15">
        <v>39059.023999999998</v>
      </c>
      <c r="CV191" s="15">
        <v>38627.230199999998</v>
      </c>
      <c r="CW191" s="15">
        <v>41348.268799999998</v>
      </c>
      <c r="CX191" s="15">
        <v>37211.3413</v>
      </c>
      <c r="CY191" s="15">
        <v>37298.148500000003</v>
      </c>
      <c r="CZ191" s="15">
        <v>33971.393100000001</v>
      </c>
      <c r="DA191" s="15">
        <v>34513.659899999999</v>
      </c>
      <c r="DB191" s="15">
        <v>32259.439299999998</v>
      </c>
      <c r="DC191" s="15">
        <v>32521.418699999998</v>
      </c>
      <c r="DD191" s="15">
        <v>35524.4732</v>
      </c>
      <c r="DE191" s="15">
        <v>34500.291499999999</v>
      </c>
      <c r="DF191" s="15">
        <v>35344.287799999998</v>
      </c>
      <c r="DG191" s="15">
        <v>34683.784099999997</v>
      </c>
      <c r="DH191" s="15">
        <v>31993.7369</v>
      </c>
      <c r="DI191" s="15">
        <v>32628.679100000001</v>
      </c>
      <c r="DJ191" s="15">
        <v>33216.264499999997</v>
      </c>
      <c r="DK191" s="15">
        <v>30698.221300000001</v>
      </c>
      <c r="DL191" s="15">
        <v>33040.311399999999</v>
      </c>
      <c r="DM191" s="15">
        <v>32488.8989</v>
      </c>
      <c r="DN191" s="15">
        <v>33876.261100000003</v>
      </c>
      <c r="DO191" s="15">
        <v>32832.163200000003</v>
      </c>
      <c r="DP191" s="15">
        <v>32707.532800000001</v>
      </c>
      <c r="DQ191" s="15">
        <v>29348.839800000002</v>
      </c>
    </row>
    <row r="192" spans="1:121" x14ac:dyDescent="0.3">
      <c r="A192" t="s">
        <v>634</v>
      </c>
      <c r="B192" s="15">
        <v>3058.78</v>
      </c>
      <c r="C192" s="15">
        <v>3262.9457000000002</v>
      </c>
      <c r="D192" s="15">
        <v>3251.8661000000002</v>
      </c>
      <c r="E192" s="15">
        <v>3323.8834999999999</v>
      </c>
      <c r="F192" s="15">
        <v>3009.6401000000001</v>
      </c>
      <c r="G192" s="15">
        <v>2694.7426</v>
      </c>
      <c r="H192" s="15">
        <v>2310.1774</v>
      </c>
      <c r="I192" s="15">
        <v>1846.4529</v>
      </c>
      <c r="J192" s="15">
        <v>1739.8188</v>
      </c>
      <c r="K192" s="15">
        <v>1711.7572</v>
      </c>
      <c r="L192" s="15">
        <v>1509.7137</v>
      </c>
      <c r="M192" s="15">
        <v>1394.7208000000001</v>
      </c>
      <c r="N192" s="15">
        <v>1397.5614</v>
      </c>
      <c r="O192" s="15">
        <v>1707.2675999999999</v>
      </c>
      <c r="P192" s="15">
        <v>1741.816</v>
      </c>
      <c r="Q192" s="15">
        <v>1888.6468</v>
      </c>
      <c r="R192" s="15">
        <v>1813.7918999999999</v>
      </c>
      <c r="S192" s="15">
        <v>1934.7112999999999</v>
      </c>
      <c r="T192" s="15">
        <v>1793.6386</v>
      </c>
      <c r="U192" s="15">
        <v>1635.2917</v>
      </c>
      <c r="V192" s="15">
        <v>1678.4772</v>
      </c>
      <c r="W192" s="15">
        <v>1701.5094999999999</v>
      </c>
      <c r="X192" s="15">
        <v>2116.0904999999998</v>
      </c>
      <c r="Y192" s="15">
        <v>2139.1228000000001</v>
      </c>
      <c r="Z192" s="15">
        <v>2216.8566999999998</v>
      </c>
      <c r="AA192" s="15">
        <v>2046.9937</v>
      </c>
      <c r="AB192" s="15">
        <v>2251.4052000000001</v>
      </c>
      <c r="AC192" s="15">
        <v>2012.4453000000001</v>
      </c>
      <c r="AD192" s="15">
        <v>2193.8245000000002</v>
      </c>
      <c r="AE192" s="15">
        <v>2386.7197000000001</v>
      </c>
      <c r="AF192" s="15">
        <v>2340.6552000000001</v>
      </c>
      <c r="AG192" s="15">
        <v>2208.2195999999999</v>
      </c>
      <c r="AH192" s="15">
        <v>2101.6952999999999</v>
      </c>
      <c r="AI192" s="15">
        <v>2196.7035000000001</v>
      </c>
      <c r="AJ192" s="15">
        <v>2237.0099</v>
      </c>
      <c r="AK192" s="15">
        <v>2144.8807999999999</v>
      </c>
      <c r="AL192" s="15">
        <v>1957.7436</v>
      </c>
      <c r="AM192" s="15">
        <v>2061.3888000000002</v>
      </c>
      <c r="AN192" s="15">
        <v>2009.5662</v>
      </c>
      <c r="AO192" s="15">
        <v>1946.2274</v>
      </c>
      <c r="AP192" s="15">
        <v>1919.1762000000001</v>
      </c>
      <c r="AQ192" s="15">
        <v>1899.0349000000001</v>
      </c>
      <c r="AR192" s="15">
        <v>2132.0983000000001</v>
      </c>
      <c r="AS192" s="15">
        <v>2203.7150000000001</v>
      </c>
      <c r="AT192" s="15">
        <v>2081.8092999999999</v>
      </c>
      <c r="AU192" s="15">
        <v>1990.1754000000001</v>
      </c>
      <c r="AV192" s="15">
        <v>2036.2934</v>
      </c>
      <c r="AW192" s="15">
        <v>1598.7191</v>
      </c>
      <c r="AX192" s="15">
        <v>2042.3241</v>
      </c>
      <c r="AY192" s="15">
        <v>2281.5922</v>
      </c>
      <c r="AZ192" s="15">
        <v>2795.1547</v>
      </c>
      <c r="BA192" s="15">
        <v>2573.1363000000001</v>
      </c>
      <c r="BB192" s="15">
        <v>2544.6723999999999</v>
      </c>
      <c r="BC192" s="15">
        <v>2424.1197000000002</v>
      </c>
      <c r="BD192" s="15">
        <v>2301.7757000000001</v>
      </c>
      <c r="BE192" s="15">
        <v>2419.3049999999998</v>
      </c>
      <c r="BF192" s="15">
        <v>2433.4198999999999</v>
      </c>
      <c r="BG192" s="15">
        <v>2196.2885000000001</v>
      </c>
      <c r="BH192" s="15">
        <v>2522.8161</v>
      </c>
      <c r="BI192" s="15">
        <v>2597.9522000000002</v>
      </c>
      <c r="BJ192" s="15">
        <v>2739.3845000000001</v>
      </c>
      <c r="BK192" s="15">
        <v>2786.5196999999998</v>
      </c>
      <c r="BL192" s="15">
        <v>2039.2774999999999</v>
      </c>
      <c r="BM192" s="15">
        <v>2258.6279</v>
      </c>
      <c r="BN192" s="15">
        <v>2220.0189</v>
      </c>
      <c r="BO192" s="15">
        <v>2220.0189</v>
      </c>
      <c r="BP192" s="15">
        <v>2401.9920000000002</v>
      </c>
      <c r="BQ192" s="15">
        <v>2300.5073000000002</v>
      </c>
      <c r="BR192" s="15">
        <v>2245.9137000000001</v>
      </c>
      <c r="BS192" s="15">
        <v>2166.3881000000001</v>
      </c>
      <c r="BT192" s="15">
        <v>2468.0371</v>
      </c>
      <c r="BU192" s="15">
        <v>2633.2341999999999</v>
      </c>
      <c r="BV192" s="15">
        <v>3055.3141999999998</v>
      </c>
      <c r="BW192" s="15">
        <v>3001.0999000000002</v>
      </c>
      <c r="BX192" s="15">
        <v>3211.6087000000002</v>
      </c>
      <c r="BY192" s="15">
        <v>3260.1876999999999</v>
      </c>
      <c r="BZ192" s="15">
        <v>2949.8220999999999</v>
      </c>
      <c r="CA192" s="15">
        <v>3333.0560999999998</v>
      </c>
      <c r="CB192" s="15">
        <v>3525.5075000000002</v>
      </c>
      <c r="CC192" s="15">
        <v>3349.3676</v>
      </c>
      <c r="CD192" s="15">
        <v>3625.7784000000001</v>
      </c>
      <c r="CE192" s="15">
        <v>3761.2709</v>
      </c>
      <c r="CF192" s="15">
        <v>3520.0943000000002</v>
      </c>
      <c r="CG192" s="15">
        <v>3807.7597999999998</v>
      </c>
      <c r="CH192" s="15">
        <v>3737.5717</v>
      </c>
      <c r="CI192" s="15">
        <v>3490.5990999999999</v>
      </c>
      <c r="CJ192" s="15">
        <v>3509.5844999999999</v>
      </c>
      <c r="CK192" s="15">
        <v>3731.6700999999998</v>
      </c>
      <c r="CL192" s="15">
        <v>3902.1003000000001</v>
      </c>
      <c r="CM192" s="15">
        <v>3975.1632</v>
      </c>
      <c r="CN192" s="15">
        <v>3968.9432999999999</v>
      </c>
      <c r="CO192" s="15">
        <v>3338.1358</v>
      </c>
      <c r="CP192" s="15">
        <v>3305.6478999999999</v>
      </c>
      <c r="CQ192" s="15">
        <v>3249.1278000000002</v>
      </c>
      <c r="CR192" s="15">
        <v>3383.9056999999998</v>
      </c>
      <c r="CS192" s="15">
        <v>3257.4247</v>
      </c>
      <c r="CT192" s="15">
        <v>3466.3184000000001</v>
      </c>
      <c r="CU192" s="15">
        <v>2958.7867999999999</v>
      </c>
      <c r="CV192" s="15">
        <v>3175.3834000000002</v>
      </c>
      <c r="CW192" s="15">
        <v>3245.2311</v>
      </c>
      <c r="CX192" s="15">
        <v>3456.5454</v>
      </c>
      <c r="CY192" s="15">
        <v>3265.8697000000002</v>
      </c>
      <c r="CZ192" s="15">
        <v>3542.4151000000002</v>
      </c>
      <c r="DA192" s="15">
        <v>3415.9942999999998</v>
      </c>
      <c r="DB192" s="15">
        <v>3115.7449999999999</v>
      </c>
      <c r="DC192" s="15">
        <v>3145.1322</v>
      </c>
      <c r="DD192" s="15">
        <v>3420.9122000000002</v>
      </c>
      <c r="DE192" s="15">
        <v>3414.7148999999999</v>
      </c>
      <c r="DF192" s="15">
        <v>3007.5408000000002</v>
      </c>
      <c r="DG192" s="15">
        <v>2874.7642999999998</v>
      </c>
      <c r="DH192" s="15">
        <v>2672.3685999999998</v>
      </c>
      <c r="DI192" s="15">
        <v>2801.3903</v>
      </c>
      <c r="DJ192" s="15">
        <v>2971.5934999999999</v>
      </c>
      <c r="DK192" s="15">
        <v>2934.7995000000001</v>
      </c>
      <c r="DL192" s="15">
        <v>3126.2595999999999</v>
      </c>
      <c r="DM192" s="15">
        <v>3543.2925</v>
      </c>
      <c r="DN192" s="15">
        <v>4185.0851000000002</v>
      </c>
      <c r="DO192" s="15">
        <v>4344.9580999999998</v>
      </c>
      <c r="DP192" s="15">
        <v>4735.8849</v>
      </c>
      <c r="DQ192" s="15">
        <v>6059.8508000000002</v>
      </c>
    </row>
    <row r="193" spans="1:121" x14ac:dyDescent="0.3">
      <c r="A193" t="s">
        <v>635</v>
      </c>
      <c r="B193" s="15">
        <v>1184.2</v>
      </c>
      <c r="C193" s="15">
        <v>1306.6681000000001</v>
      </c>
      <c r="D193" s="15">
        <v>1367.4590000000001</v>
      </c>
      <c r="E193" s="15">
        <v>1449.8387</v>
      </c>
      <c r="F193" s="15">
        <v>1424.8951</v>
      </c>
      <c r="G193" s="15">
        <v>1198.7130999999999</v>
      </c>
      <c r="H193" s="15">
        <v>1145.5948000000001</v>
      </c>
      <c r="I193" s="15">
        <v>1117.3567</v>
      </c>
      <c r="J193" s="15">
        <v>1487.7537</v>
      </c>
      <c r="K193" s="15">
        <v>1574.2260000000001</v>
      </c>
      <c r="L193" s="15">
        <v>1688.8986</v>
      </c>
      <c r="M193" s="15">
        <v>1351.1442</v>
      </c>
      <c r="N193" s="15">
        <v>1430.5609999999999</v>
      </c>
      <c r="O193" s="15">
        <v>1486.2819999999999</v>
      </c>
      <c r="P193" s="15">
        <v>1596.5667000000001</v>
      </c>
      <c r="Q193" s="15">
        <v>1530.7479000000001</v>
      </c>
      <c r="R193" s="15">
        <v>1514.1578999999999</v>
      </c>
      <c r="S193" s="15">
        <v>1360.9556</v>
      </c>
      <c r="T193" s="15">
        <v>1454.2161000000001</v>
      </c>
      <c r="U193" s="15">
        <v>1484.2550000000001</v>
      </c>
      <c r="V193" s="15">
        <v>1363.3588999999999</v>
      </c>
      <c r="W193" s="15">
        <v>1386.7860000000001</v>
      </c>
      <c r="X193" s="15">
        <v>1432.9313</v>
      </c>
      <c r="Y193" s="15">
        <v>1708.0476000000001</v>
      </c>
      <c r="Z193" s="15">
        <v>1675.2806</v>
      </c>
      <c r="AA193" s="15">
        <v>1565.8471</v>
      </c>
      <c r="AB193" s="15">
        <v>1901.3361</v>
      </c>
      <c r="AC193" s="15">
        <v>1883.7106000000001</v>
      </c>
      <c r="AD193" s="15">
        <v>1833.5418999999999</v>
      </c>
      <c r="AE193" s="15">
        <v>1984.963</v>
      </c>
      <c r="AF193" s="15">
        <v>1967.0771999999999</v>
      </c>
      <c r="AG193" s="15">
        <v>1877.4603</v>
      </c>
      <c r="AH193" s="15">
        <v>1998.0906</v>
      </c>
      <c r="AI193" s="15">
        <v>2216.3505</v>
      </c>
      <c r="AJ193" s="15">
        <v>2164.0807</v>
      </c>
      <c r="AK193" s="15">
        <v>1925.7091</v>
      </c>
      <c r="AL193" s="15">
        <v>1928.8748000000001</v>
      </c>
      <c r="AM193" s="15">
        <v>1867.2655999999999</v>
      </c>
      <c r="AN193" s="15">
        <v>1968.0003999999999</v>
      </c>
      <c r="AO193" s="15">
        <v>2376.7793000000001</v>
      </c>
      <c r="AP193" s="15">
        <v>2570.2575000000002</v>
      </c>
      <c r="AQ193" s="15">
        <v>2681.9627999999998</v>
      </c>
      <c r="AR193" s="15">
        <v>2720.3121000000001</v>
      </c>
      <c r="AS193" s="15">
        <v>2796.2680999999998</v>
      </c>
      <c r="AT193" s="15">
        <v>2015.5719999999999</v>
      </c>
      <c r="AU193" s="15">
        <v>1905.4395</v>
      </c>
      <c r="AV193" s="15">
        <v>1754.9494999999999</v>
      </c>
      <c r="AW193" s="15">
        <v>1685.3896999999999</v>
      </c>
      <c r="AX193" s="15">
        <v>1823.7002</v>
      </c>
      <c r="AY193" s="15">
        <v>1681.1035999999999</v>
      </c>
      <c r="AZ193" s="15">
        <v>1457.9891</v>
      </c>
      <c r="BA193" s="15">
        <v>1404.7822000000001</v>
      </c>
      <c r="BB193" s="15">
        <v>1244.8787</v>
      </c>
      <c r="BC193" s="15">
        <v>1277.0921000000001</v>
      </c>
      <c r="BD193" s="15">
        <v>1325.827</v>
      </c>
      <c r="BE193" s="15">
        <v>1249.6035999999999</v>
      </c>
      <c r="BF193" s="15">
        <v>1351.8893</v>
      </c>
      <c r="BG193" s="15">
        <v>1313.8788999999999</v>
      </c>
      <c r="BH193" s="15">
        <v>1282.0862</v>
      </c>
      <c r="BI193" s="15">
        <v>1386.2316000000001</v>
      </c>
      <c r="BJ193" s="15">
        <v>1361.0496000000001</v>
      </c>
      <c r="BK193" s="15">
        <v>1407.0352</v>
      </c>
      <c r="BL193" s="15">
        <v>1066.8144</v>
      </c>
      <c r="BM193" s="15">
        <v>1100.1829</v>
      </c>
      <c r="BN193" s="15">
        <v>1042.1106</v>
      </c>
      <c r="BO193" s="15">
        <v>1312.8222000000001</v>
      </c>
      <c r="BP193" s="15">
        <v>1344.7867000000001</v>
      </c>
      <c r="BQ193" s="15">
        <v>1342.7926</v>
      </c>
      <c r="BR193" s="15">
        <v>1432.7901999999999</v>
      </c>
      <c r="BS193" s="15">
        <v>1374.7945</v>
      </c>
      <c r="BT193" s="15">
        <v>1687.6284000000001</v>
      </c>
      <c r="BU193" s="15">
        <v>1786.8429000000001</v>
      </c>
      <c r="BV193" s="15">
        <v>1787.4336000000001</v>
      </c>
      <c r="BW193" s="15">
        <v>1900.0263</v>
      </c>
      <c r="BX193" s="15">
        <v>1923.3198</v>
      </c>
      <c r="BY193" s="15">
        <v>2033.1822999999999</v>
      </c>
      <c r="BZ193" s="15">
        <v>1960.3281999999999</v>
      </c>
      <c r="CA193" s="15">
        <v>2029.0074999999999</v>
      </c>
      <c r="CB193" s="15">
        <v>2143.7815999999998</v>
      </c>
      <c r="CC193" s="15">
        <v>2152.5637000000002</v>
      </c>
      <c r="CD193" s="15">
        <v>1756.2334000000001</v>
      </c>
      <c r="CE193" s="15">
        <v>1703.7455</v>
      </c>
      <c r="CF193" s="15">
        <v>1617.4514999999999</v>
      </c>
      <c r="CG193" s="15">
        <v>1771.5636999999999</v>
      </c>
      <c r="CH193" s="15">
        <v>1831.9233999999999</v>
      </c>
      <c r="CI193" s="15">
        <v>1770.5902000000001</v>
      </c>
      <c r="CJ193" s="15">
        <v>1516.3172999999999</v>
      </c>
      <c r="CK193" s="15">
        <v>1398.9110000000001</v>
      </c>
      <c r="CL193" s="15">
        <v>1410.9567999999999</v>
      </c>
      <c r="CM193" s="15">
        <v>1329.9725000000001</v>
      </c>
      <c r="CN193" s="15">
        <v>1425.4196999999999</v>
      </c>
      <c r="CO193" s="15">
        <v>1431.018</v>
      </c>
      <c r="CP193" s="15">
        <v>1383.4874</v>
      </c>
      <c r="CQ193" s="15">
        <v>1367.7360000000001</v>
      </c>
      <c r="CR193" s="15">
        <v>1467.6917000000001</v>
      </c>
      <c r="CS193" s="15">
        <v>1342.5367000000001</v>
      </c>
      <c r="CT193" s="15">
        <v>1300.3434</v>
      </c>
      <c r="CU193" s="15">
        <v>1364.8309999999999</v>
      </c>
      <c r="CV193" s="15">
        <v>1214.1079</v>
      </c>
      <c r="CW193" s="15">
        <v>1252.92</v>
      </c>
      <c r="CX193" s="15">
        <v>1237.3416</v>
      </c>
      <c r="CY193" s="15">
        <v>1264.3104000000001</v>
      </c>
      <c r="CZ193" s="15">
        <v>1135.4128000000001</v>
      </c>
      <c r="DA193" s="15">
        <v>1142.8964000000001</v>
      </c>
      <c r="DB193" s="15">
        <v>995.33150000000001</v>
      </c>
      <c r="DC193" s="15">
        <v>887.64030000000002</v>
      </c>
      <c r="DD193" s="15">
        <v>971.41330000000005</v>
      </c>
      <c r="DE193" s="15">
        <v>1181.8061</v>
      </c>
      <c r="DF193" s="15">
        <v>1169.8866</v>
      </c>
      <c r="DG193" s="15">
        <v>1242.1905999999999</v>
      </c>
      <c r="DH193" s="15">
        <v>1280.7902999999999</v>
      </c>
      <c r="DI193" s="15">
        <v>1186.3601000000001</v>
      </c>
      <c r="DJ193" s="15">
        <v>1197.2449999999999</v>
      </c>
      <c r="DK193" s="15">
        <v>1309.3565000000001</v>
      </c>
      <c r="DL193" s="15">
        <v>1407.6847</v>
      </c>
      <c r="DM193" s="15">
        <v>1430.8711000000001</v>
      </c>
      <c r="DN193" s="15">
        <v>1521.2336</v>
      </c>
      <c r="DO193" s="15">
        <v>1459.5925999999999</v>
      </c>
      <c r="DP193" s="15">
        <v>1441.8296</v>
      </c>
      <c r="DQ193" s="15">
        <v>1561.5915</v>
      </c>
    </row>
    <row r="194" spans="1:121" x14ac:dyDescent="0.3">
      <c r="A194" t="s">
        <v>636</v>
      </c>
      <c r="B194" s="15">
        <v>93455.78</v>
      </c>
      <c r="C194" s="15">
        <v>101333.4347</v>
      </c>
      <c r="D194" s="15">
        <v>100265.0677</v>
      </c>
      <c r="E194" s="15">
        <v>103011.81299999999</v>
      </c>
      <c r="F194" s="15">
        <v>100277.7423</v>
      </c>
      <c r="G194" s="15">
        <v>98314.78</v>
      </c>
      <c r="H194" s="15">
        <v>97724.107199999999</v>
      </c>
      <c r="I194" s="15">
        <v>97294.210800000001</v>
      </c>
      <c r="J194" s="15">
        <v>97517.876600000003</v>
      </c>
      <c r="K194" s="15">
        <v>99532.896399999998</v>
      </c>
      <c r="L194" s="15">
        <v>101127.4994</v>
      </c>
      <c r="M194" s="15">
        <v>100679.8351</v>
      </c>
      <c r="N194" s="15">
        <v>98361.019199999995</v>
      </c>
      <c r="O194" s="15">
        <v>97064.66</v>
      </c>
      <c r="P194" s="15">
        <v>103790.7582</v>
      </c>
      <c r="Q194" s="15">
        <v>103441.454</v>
      </c>
      <c r="R194" s="15">
        <v>105867.6764</v>
      </c>
      <c r="S194" s="15">
        <v>102851.4883</v>
      </c>
      <c r="T194" s="15">
        <v>105465.414</v>
      </c>
      <c r="U194" s="15">
        <v>108585.62450000001</v>
      </c>
      <c r="V194" s="15">
        <v>108066.076</v>
      </c>
      <c r="W194" s="15">
        <v>112963.3217</v>
      </c>
      <c r="X194" s="15">
        <v>118086.82339999999</v>
      </c>
      <c r="Y194" s="15">
        <v>123013.2613</v>
      </c>
      <c r="Z194" s="15">
        <v>125255.2929</v>
      </c>
      <c r="AA194" s="15">
        <v>127206.30989999999</v>
      </c>
      <c r="AB194" s="15">
        <v>123886.63959999999</v>
      </c>
      <c r="AC194" s="15">
        <v>119412.9316</v>
      </c>
      <c r="AD194" s="15">
        <v>118959.5747</v>
      </c>
      <c r="AE194" s="15">
        <v>120345.6703</v>
      </c>
      <c r="AF194" s="15">
        <v>118735.7536</v>
      </c>
      <c r="AG194" s="15">
        <v>123985.8499</v>
      </c>
      <c r="AH194" s="15">
        <v>129884.98119999999</v>
      </c>
      <c r="AI194" s="15">
        <v>135611.86979999999</v>
      </c>
      <c r="AJ194" s="15">
        <v>135426.9614</v>
      </c>
      <c r="AK194" s="15">
        <v>135699.14550000001</v>
      </c>
      <c r="AL194" s="15">
        <v>137919.3584</v>
      </c>
      <c r="AM194" s="15">
        <v>136499.9798</v>
      </c>
      <c r="AN194" s="15">
        <v>134767.23190000001</v>
      </c>
      <c r="AO194" s="15">
        <v>133067.3468</v>
      </c>
      <c r="AP194" s="15">
        <v>139714.3328</v>
      </c>
      <c r="AQ194" s="15">
        <v>140434.1292</v>
      </c>
      <c r="AR194" s="15">
        <v>141671.5472</v>
      </c>
      <c r="AS194" s="15">
        <v>143821.848</v>
      </c>
      <c r="AT194" s="15">
        <v>143530.14170000001</v>
      </c>
      <c r="AU194" s="15">
        <v>133569.50080000001</v>
      </c>
      <c r="AV194" s="15">
        <v>134909.13339999999</v>
      </c>
      <c r="AW194" s="15">
        <v>124455.3262</v>
      </c>
      <c r="AX194" s="15">
        <v>135857.25210000001</v>
      </c>
      <c r="AY194" s="15">
        <v>138306.6545</v>
      </c>
      <c r="AZ194" s="15">
        <v>132918.08360000001</v>
      </c>
      <c r="BA194" s="15">
        <v>139675.2917</v>
      </c>
      <c r="BB194" s="15">
        <v>135069.40669999999</v>
      </c>
      <c r="BC194" s="15">
        <v>139985.21590000001</v>
      </c>
      <c r="BD194" s="15">
        <v>141137.7341</v>
      </c>
      <c r="BE194" s="15">
        <v>131392.47519999999</v>
      </c>
      <c r="BF194" s="15">
        <v>140582.6691</v>
      </c>
      <c r="BG194" s="15">
        <v>136870.1948</v>
      </c>
      <c r="BH194" s="15">
        <v>139381.57449999999</v>
      </c>
      <c r="BI194" s="15">
        <v>132538.97469999999</v>
      </c>
      <c r="BJ194" s="15">
        <v>132614.60759999999</v>
      </c>
      <c r="BK194" s="15">
        <v>125180.6468</v>
      </c>
      <c r="BL194" s="15">
        <v>108481.4325</v>
      </c>
      <c r="BM194" s="15">
        <v>104830.21859999999</v>
      </c>
      <c r="BN194" s="15">
        <v>106308.22380000001</v>
      </c>
      <c r="BO194" s="15">
        <v>109210.16069999999</v>
      </c>
      <c r="BP194" s="15">
        <v>106912.1378</v>
      </c>
      <c r="BQ194" s="15">
        <v>117374.26700000001</v>
      </c>
      <c r="BR194" s="15">
        <v>111830.87360000001</v>
      </c>
      <c r="BS194" s="15">
        <v>106631.24860000001</v>
      </c>
      <c r="BT194" s="15">
        <v>126764.3297</v>
      </c>
      <c r="BU194" s="15">
        <v>130619.4342</v>
      </c>
      <c r="BV194" s="15">
        <v>131600.1697</v>
      </c>
      <c r="BW194" s="15">
        <v>140276.44699999999</v>
      </c>
      <c r="BX194" s="15">
        <v>149052.11060000001</v>
      </c>
      <c r="BY194" s="15">
        <v>153671.34390000001</v>
      </c>
      <c r="BZ194" s="15">
        <v>158190.9633</v>
      </c>
      <c r="CA194" s="15">
        <v>158136.35190000001</v>
      </c>
      <c r="CB194" s="15">
        <v>151077.50229999999</v>
      </c>
      <c r="CC194" s="15">
        <v>149318.84150000001</v>
      </c>
      <c r="CD194" s="15">
        <v>152829.15820000001</v>
      </c>
      <c r="CE194" s="15">
        <v>163746.82860000001</v>
      </c>
      <c r="CF194" s="15">
        <v>167228.08910000001</v>
      </c>
      <c r="CG194" s="15">
        <v>176887.21660000001</v>
      </c>
      <c r="CH194" s="15">
        <v>185040.05100000001</v>
      </c>
      <c r="CI194" s="15">
        <v>186025.97390000001</v>
      </c>
      <c r="CJ194" s="15">
        <v>180515.0362</v>
      </c>
      <c r="CK194" s="15">
        <v>167529.66469999999</v>
      </c>
      <c r="CL194" s="15">
        <v>174639.6158</v>
      </c>
      <c r="CM194" s="15">
        <v>152507.21969999999</v>
      </c>
      <c r="CN194" s="15">
        <v>150286.70250000001</v>
      </c>
      <c r="CO194" s="15">
        <v>153291.9178</v>
      </c>
      <c r="CP194" s="15">
        <v>153709.2114</v>
      </c>
      <c r="CQ194" s="15">
        <v>157165.0552</v>
      </c>
      <c r="CR194" s="15">
        <v>163094.0067</v>
      </c>
      <c r="CS194" s="15">
        <v>159706.9768</v>
      </c>
      <c r="CT194" s="15">
        <v>167889.94260000001</v>
      </c>
      <c r="CU194" s="15">
        <v>166256.24619999999</v>
      </c>
      <c r="CV194" s="15">
        <v>148143.32819999999</v>
      </c>
      <c r="CW194" s="15">
        <v>150192.995</v>
      </c>
      <c r="CX194" s="15">
        <v>141353.20699999999</v>
      </c>
      <c r="CY194" s="15">
        <v>151051.06349999999</v>
      </c>
      <c r="CZ194" s="15">
        <v>159649.13219999999</v>
      </c>
      <c r="DA194" s="15">
        <v>150618.99460000001</v>
      </c>
      <c r="DB194" s="15">
        <v>148252.6361</v>
      </c>
      <c r="DC194" s="15">
        <v>139586.1085</v>
      </c>
      <c r="DD194" s="15">
        <v>149100.88579999999</v>
      </c>
      <c r="DE194" s="15">
        <v>154290.76439999999</v>
      </c>
      <c r="DF194" s="15">
        <v>144945.14170000001</v>
      </c>
      <c r="DG194" s="15">
        <v>144625.6838</v>
      </c>
      <c r="DH194" s="15">
        <v>144313.0031</v>
      </c>
      <c r="DI194" s="15">
        <v>143999.64379999999</v>
      </c>
      <c r="DJ194" s="15">
        <v>134080.2789</v>
      </c>
      <c r="DK194" s="15">
        <v>131401.7751</v>
      </c>
      <c r="DL194" s="15">
        <v>142407.3995</v>
      </c>
      <c r="DM194" s="15">
        <v>141175.79120000001</v>
      </c>
      <c r="DN194" s="15">
        <v>149515.2157</v>
      </c>
      <c r="DO194" s="15">
        <v>134793.2138</v>
      </c>
      <c r="DP194" s="15">
        <v>138674.02830000001</v>
      </c>
      <c r="DQ194" s="15">
        <v>133916.50260000001</v>
      </c>
    </row>
    <row r="195" spans="1:121" x14ac:dyDescent="0.3">
      <c r="A195" t="s">
        <v>637</v>
      </c>
      <c r="B195" s="15">
        <v>9501.2099999999991</v>
      </c>
      <c r="C195" s="15">
        <v>11588.4568</v>
      </c>
      <c r="D195" s="15">
        <v>10038.3447</v>
      </c>
      <c r="E195" s="15">
        <v>10579.5954</v>
      </c>
      <c r="F195" s="15">
        <v>8356.8399000000009</v>
      </c>
      <c r="G195" s="15">
        <v>7151.9862000000003</v>
      </c>
      <c r="H195" s="15">
        <v>5564.7004999999999</v>
      </c>
      <c r="I195" s="15">
        <v>5459.6055999999999</v>
      </c>
      <c r="J195" s="15">
        <v>3702.9238</v>
      </c>
      <c r="K195" s="15">
        <v>4436.3797999999997</v>
      </c>
      <c r="L195" s="15">
        <v>3298.8784999999998</v>
      </c>
      <c r="M195" s="15">
        <v>3100.5237999999999</v>
      </c>
      <c r="N195" s="15">
        <v>3037.3346000000001</v>
      </c>
      <c r="O195" s="15">
        <v>4539.6574000000001</v>
      </c>
      <c r="P195" s="15">
        <v>5736.2191999999995</v>
      </c>
      <c r="Q195" s="15">
        <v>8868.1164000000008</v>
      </c>
      <c r="R195" s="15">
        <v>7287.5182000000004</v>
      </c>
      <c r="S195" s="15">
        <v>9812.5699000000004</v>
      </c>
      <c r="T195" s="15">
        <v>11906.3328</v>
      </c>
      <c r="U195" s="15">
        <v>12251.095499999999</v>
      </c>
      <c r="V195" s="15">
        <v>13630.1276</v>
      </c>
      <c r="W195" s="15">
        <v>16697.68</v>
      </c>
      <c r="X195" s="15">
        <v>19610.932100000002</v>
      </c>
      <c r="Y195" s="15">
        <v>15538.675999999999</v>
      </c>
      <c r="Z195" s="15">
        <v>18407.255000000001</v>
      </c>
      <c r="AA195" s="15">
        <v>15325.486699999999</v>
      </c>
      <c r="AB195" s="15">
        <v>16796.852200000001</v>
      </c>
      <c r="AC195" s="15">
        <v>16363.0383</v>
      </c>
      <c r="AD195" s="15">
        <v>13897.8339</v>
      </c>
      <c r="AE195" s="15">
        <v>12989.3223</v>
      </c>
      <c r="AF195" s="15">
        <v>15640.619199999999</v>
      </c>
      <c r="AG195" s="15">
        <v>17960.942999999999</v>
      </c>
      <c r="AH195" s="15">
        <v>15194.068600000001</v>
      </c>
      <c r="AI195" s="15">
        <v>15245.9139</v>
      </c>
      <c r="AJ195" s="15">
        <v>17140.518899999999</v>
      </c>
      <c r="AK195" s="15">
        <v>18969.811699999998</v>
      </c>
      <c r="AL195" s="15">
        <v>20476.359400000001</v>
      </c>
      <c r="AM195" s="15">
        <v>21040.6659</v>
      </c>
      <c r="AN195" s="15">
        <v>19023.952799999999</v>
      </c>
      <c r="AO195" s="15">
        <v>18512.724999999999</v>
      </c>
      <c r="AP195" s="15">
        <v>20172.125100000001</v>
      </c>
      <c r="AQ195" s="15">
        <v>19223.165799999999</v>
      </c>
      <c r="AR195" s="15">
        <v>19496.221799999999</v>
      </c>
      <c r="AS195" s="15">
        <v>16904.0854</v>
      </c>
      <c r="AT195" s="15">
        <v>17891.1741</v>
      </c>
      <c r="AU195" s="15">
        <v>15641.325500000001</v>
      </c>
      <c r="AV195" s="15">
        <v>15470.7984</v>
      </c>
      <c r="AW195" s="15">
        <v>16896.621500000001</v>
      </c>
      <c r="AX195" s="15">
        <v>18261.0314</v>
      </c>
      <c r="AY195" s="15">
        <v>16830.610100000002</v>
      </c>
      <c r="AZ195" s="15">
        <v>17646.469000000001</v>
      </c>
      <c r="BA195" s="15">
        <v>17912.4516</v>
      </c>
      <c r="BB195" s="15">
        <v>15532.8122</v>
      </c>
      <c r="BC195" s="15">
        <v>17005.731899999999</v>
      </c>
      <c r="BD195" s="15">
        <v>15078.75</v>
      </c>
      <c r="BE195" s="15">
        <v>12641.4751</v>
      </c>
      <c r="BF195" s="15">
        <v>11979.4239</v>
      </c>
      <c r="BG195" s="15">
        <v>11537.081399999999</v>
      </c>
      <c r="BH195" s="15">
        <v>11526.464900000001</v>
      </c>
      <c r="BI195" s="15">
        <v>12482.113300000001</v>
      </c>
      <c r="BJ195" s="15">
        <v>9375.4102000000003</v>
      </c>
      <c r="BK195" s="15">
        <v>7407.7947999999997</v>
      </c>
      <c r="BL195" s="15">
        <v>5865.6309000000001</v>
      </c>
      <c r="BM195" s="15">
        <v>6542.1400999999996</v>
      </c>
      <c r="BN195" s="15">
        <v>6962.6349</v>
      </c>
      <c r="BO195" s="15">
        <v>7566.0532999999996</v>
      </c>
      <c r="BP195" s="15">
        <v>7218.2035999999998</v>
      </c>
      <c r="BQ195" s="15">
        <v>8002.3370000000004</v>
      </c>
      <c r="BR195" s="15">
        <v>9862.8359999999993</v>
      </c>
      <c r="BS195" s="15">
        <v>9313.8839000000007</v>
      </c>
      <c r="BT195" s="15">
        <v>10941.149799999999</v>
      </c>
      <c r="BU195" s="15">
        <v>12295.170700000001</v>
      </c>
      <c r="BV195" s="15">
        <v>12428.986199999999</v>
      </c>
      <c r="BW195" s="15">
        <v>14103.680200000001</v>
      </c>
      <c r="BX195" s="15">
        <v>12850.755999999999</v>
      </c>
      <c r="BY195" s="15">
        <v>13877.7837</v>
      </c>
      <c r="BZ195" s="15">
        <v>15692.6441</v>
      </c>
      <c r="CA195" s="15">
        <v>15239.7228</v>
      </c>
      <c r="CB195" s="15">
        <v>15218.8359</v>
      </c>
      <c r="CC195" s="15">
        <v>15189.6903</v>
      </c>
      <c r="CD195" s="15">
        <v>16811.53</v>
      </c>
      <c r="CE195" s="15">
        <v>18439.815999999999</v>
      </c>
      <c r="CF195" s="15">
        <v>18067.144899999999</v>
      </c>
      <c r="CG195" s="15">
        <v>19451.489099999999</v>
      </c>
      <c r="CH195" s="15">
        <v>20991.025000000001</v>
      </c>
      <c r="CI195" s="15">
        <v>24426.746500000001</v>
      </c>
      <c r="CJ195" s="15">
        <v>27032.891299999999</v>
      </c>
      <c r="CK195" s="15">
        <v>27402.687699999999</v>
      </c>
      <c r="CL195" s="15">
        <v>28291.976900000001</v>
      </c>
      <c r="CM195" s="15">
        <v>21221.507600000001</v>
      </c>
      <c r="CN195" s="15">
        <v>19939.652999999998</v>
      </c>
      <c r="CO195" s="15">
        <v>23561.987099999998</v>
      </c>
      <c r="CP195" s="15">
        <v>22263.157899999998</v>
      </c>
      <c r="CQ195" s="15">
        <v>21257.6931</v>
      </c>
      <c r="CR195" s="15">
        <v>25555.624800000001</v>
      </c>
      <c r="CS195" s="15">
        <v>26254.277999999998</v>
      </c>
      <c r="CT195" s="15">
        <v>29575.262699999999</v>
      </c>
      <c r="CU195" s="15">
        <v>28139.0573</v>
      </c>
      <c r="CV195" s="15">
        <v>25562.474099999999</v>
      </c>
      <c r="CW195" s="15">
        <v>32780.033000000003</v>
      </c>
      <c r="CX195" s="15">
        <v>27570.4591</v>
      </c>
      <c r="CY195" s="15">
        <v>29090.668300000001</v>
      </c>
      <c r="CZ195" s="15">
        <v>30446.2932</v>
      </c>
      <c r="DA195" s="15">
        <v>29002.587200000002</v>
      </c>
      <c r="DB195" s="15">
        <v>30384.836800000001</v>
      </c>
      <c r="DC195" s="15">
        <v>25479.901999999998</v>
      </c>
      <c r="DD195" s="15">
        <v>26579.4614</v>
      </c>
      <c r="DE195" s="15">
        <v>29127.772799999999</v>
      </c>
      <c r="DF195" s="15">
        <v>27837.033500000001</v>
      </c>
      <c r="DG195" s="15">
        <v>26931.7961</v>
      </c>
      <c r="DH195" s="15">
        <v>32097.7837</v>
      </c>
      <c r="DI195" s="15">
        <v>35156.019200000002</v>
      </c>
      <c r="DJ195" s="15">
        <v>36795.911</v>
      </c>
      <c r="DK195" s="15">
        <v>33988.142800000001</v>
      </c>
      <c r="DL195" s="15">
        <v>35170.2284</v>
      </c>
      <c r="DM195" s="15">
        <v>33503.609900000003</v>
      </c>
      <c r="DN195" s="15">
        <v>36472.789799999999</v>
      </c>
      <c r="DO195" s="15">
        <v>33285.108500000002</v>
      </c>
      <c r="DP195" s="15">
        <v>33386.799800000001</v>
      </c>
      <c r="DQ195" s="15">
        <v>29658.619200000001</v>
      </c>
    </row>
    <row r="196" spans="1:121" x14ac:dyDescent="0.3">
      <c r="A196" t="s">
        <v>638</v>
      </c>
      <c r="B196" s="15">
        <v>2951.02</v>
      </c>
      <c r="C196" s="15">
        <v>3120.5367999999999</v>
      </c>
      <c r="D196" s="15">
        <v>3071.3449999999998</v>
      </c>
      <c r="E196" s="15">
        <v>2791.1430999999998</v>
      </c>
      <c r="F196" s="15">
        <v>2716.7642999999998</v>
      </c>
      <c r="G196" s="15">
        <v>2563.7111</v>
      </c>
      <c r="H196" s="15">
        <v>2514.4297999999999</v>
      </c>
      <c r="I196" s="15">
        <v>2371.3217</v>
      </c>
      <c r="J196" s="15">
        <v>2391.9504999999999</v>
      </c>
      <c r="K196" s="15">
        <v>2504.8269</v>
      </c>
      <c r="L196" s="15">
        <v>2492.3121000000001</v>
      </c>
      <c r="M196" s="15">
        <v>2306.2188999999998</v>
      </c>
      <c r="N196" s="15">
        <v>2041.7862</v>
      </c>
      <c r="O196" s="15">
        <v>2107.2309</v>
      </c>
      <c r="P196" s="15">
        <v>2180.6704</v>
      </c>
      <c r="Q196" s="15">
        <v>2247.3434999999999</v>
      </c>
      <c r="R196" s="15">
        <v>2286.1711</v>
      </c>
      <c r="S196" s="15">
        <v>2234.8247000000001</v>
      </c>
      <c r="T196" s="15">
        <v>2376.7458000000001</v>
      </c>
      <c r="U196" s="15">
        <v>2486.0551999999998</v>
      </c>
      <c r="V196" s="15">
        <v>2523.2021</v>
      </c>
      <c r="W196" s="15">
        <v>2778.6682000000001</v>
      </c>
      <c r="X196" s="15">
        <v>3122.8143</v>
      </c>
      <c r="Y196" s="15">
        <v>3184.8872000000001</v>
      </c>
      <c r="Z196" s="15">
        <v>3225.2827000000002</v>
      </c>
      <c r="AA196" s="15">
        <v>3032.9744999999998</v>
      </c>
      <c r="AB196" s="15">
        <v>2844.3346000000001</v>
      </c>
      <c r="AC196" s="15">
        <v>2723.3737000000001</v>
      </c>
      <c r="AD196" s="15">
        <v>2529.1088</v>
      </c>
      <c r="AE196" s="15">
        <v>2563.0135</v>
      </c>
      <c r="AF196" s="15">
        <v>2650.1435000000001</v>
      </c>
      <c r="AG196" s="15">
        <v>2742.8157999999999</v>
      </c>
      <c r="AH196" s="15">
        <v>2889.7809000000002</v>
      </c>
      <c r="AI196" s="15">
        <v>2800.3245000000002</v>
      </c>
      <c r="AJ196" s="15">
        <v>2919.9272999999998</v>
      </c>
      <c r="AK196" s="15">
        <v>2956.5293999999999</v>
      </c>
      <c r="AL196" s="15">
        <v>2834.1300999999999</v>
      </c>
      <c r="AM196" s="15">
        <v>2909.7384000000002</v>
      </c>
      <c r="AN196" s="15">
        <v>2953.4468999999999</v>
      </c>
      <c r="AO196" s="15">
        <v>3288.7262999999998</v>
      </c>
      <c r="AP196" s="15">
        <v>3470.3852999999999</v>
      </c>
      <c r="AQ196" s="15">
        <v>3555.5491000000002</v>
      </c>
      <c r="AR196" s="15">
        <v>3779.8881999999999</v>
      </c>
      <c r="AS196" s="15">
        <v>4228.3941000000004</v>
      </c>
      <c r="AT196" s="15">
        <v>4122.0573999999997</v>
      </c>
      <c r="AU196" s="15">
        <v>3853.9456</v>
      </c>
      <c r="AV196" s="15">
        <v>3869.395</v>
      </c>
      <c r="AW196" s="15">
        <v>3085.1349</v>
      </c>
      <c r="AX196" s="15">
        <v>3341.8587000000002</v>
      </c>
      <c r="AY196" s="15">
        <v>3461.1001999999999</v>
      </c>
      <c r="AZ196" s="15">
        <v>3351.165</v>
      </c>
      <c r="BA196" s="15">
        <v>3716.6428999999998</v>
      </c>
      <c r="BB196" s="15">
        <v>3483.1352999999999</v>
      </c>
      <c r="BC196" s="15">
        <v>3339.4137000000001</v>
      </c>
      <c r="BD196" s="15">
        <v>3485.2487000000001</v>
      </c>
      <c r="BE196" s="15">
        <v>3221.4784</v>
      </c>
      <c r="BF196" s="15">
        <v>3346.9729000000002</v>
      </c>
      <c r="BG196" s="15">
        <v>3438.7532999999999</v>
      </c>
      <c r="BH196" s="15">
        <v>3571.5138999999999</v>
      </c>
      <c r="BI196" s="15">
        <v>3565.7662999999998</v>
      </c>
      <c r="BJ196" s="15">
        <v>3451.8647999999998</v>
      </c>
      <c r="BK196" s="15">
        <v>3657.7035000000001</v>
      </c>
      <c r="BL196" s="15">
        <v>2741.3656999999998</v>
      </c>
      <c r="BM196" s="15">
        <v>3363.6381000000001</v>
      </c>
      <c r="BN196" s="15">
        <v>3633.7748999999999</v>
      </c>
      <c r="BO196" s="15">
        <v>4199.3191999999999</v>
      </c>
      <c r="BP196" s="15">
        <v>5109.0744999999997</v>
      </c>
      <c r="BQ196" s="15">
        <v>5371.6777000000002</v>
      </c>
      <c r="BR196" s="15">
        <v>5198.0187999999998</v>
      </c>
      <c r="BS196" s="15">
        <v>5538.2619999999997</v>
      </c>
      <c r="BT196" s="15">
        <v>6152.8287</v>
      </c>
      <c r="BU196" s="15">
        <v>6119.2556000000004</v>
      </c>
      <c r="BV196" s="15">
        <v>7931.7803999999996</v>
      </c>
      <c r="BW196" s="15">
        <v>8303.5491999999995</v>
      </c>
      <c r="BX196" s="15">
        <v>8805.9033999999992</v>
      </c>
      <c r="BY196" s="15">
        <v>10041.463400000001</v>
      </c>
      <c r="BZ196" s="15">
        <v>10816.502</v>
      </c>
      <c r="CA196" s="15">
        <v>10557.783100000001</v>
      </c>
      <c r="CB196" s="15">
        <v>12991.015100000001</v>
      </c>
      <c r="CC196" s="15">
        <v>13248.295599999999</v>
      </c>
      <c r="CD196" s="15">
        <v>12054.880800000001</v>
      </c>
      <c r="CE196" s="15">
        <v>12768.8251</v>
      </c>
      <c r="CF196" s="15">
        <v>11778.806200000001</v>
      </c>
      <c r="CG196" s="15">
        <v>13141.6867</v>
      </c>
      <c r="CH196" s="15">
        <v>11274.906499999999</v>
      </c>
      <c r="CI196" s="15">
        <v>12175.2402</v>
      </c>
      <c r="CJ196" s="15">
        <v>12249.4638</v>
      </c>
      <c r="CK196" s="15">
        <v>9465.8772000000008</v>
      </c>
      <c r="CL196" s="15">
        <v>9497.6378000000004</v>
      </c>
      <c r="CM196" s="15">
        <v>9349.1911</v>
      </c>
      <c r="CN196" s="15">
        <v>11395.189200000001</v>
      </c>
      <c r="CO196" s="15">
        <v>11593.321099999999</v>
      </c>
      <c r="CP196" s="15">
        <v>11038.07</v>
      </c>
      <c r="CQ196" s="15">
        <v>10811.0455</v>
      </c>
      <c r="CR196" s="15">
        <v>12703.571400000001</v>
      </c>
      <c r="CS196" s="15">
        <v>11729.6481</v>
      </c>
      <c r="CT196" s="15">
        <v>12824.297200000001</v>
      </c>
      <c r="CU196" s="15">
        <v>14401.610699999999</v>
      </c>
      <c r="CV196" s="15">
        <v>13967.139300000001</v>
      </c>
      <c r="CW196" s="15">
        <v>12670.3302</v>
      </c>
      <c r="CX196" s="15">
        <v>12404.5645</v>
      </c>
      <c r="CY196" s="15">
        <v>12968.264800000001</v>
      </c>
      <c r="CZ196" s="15">
        <v>14457.609700000001</v>
      </c>
      <c r="DA196" s="15">
        <v>15798.3812</v>
      </c>
      <c r="DB196" s="15">
        <v>14980.7232</v>
      </c>
      <c r="DC196" s="15">
        <v>13182.7821</v>
      </c>
      <c r="DD196" s="15">
        <v>13726.722400000001</v>
      </c>
      <c r="DE196" s="15">
        <v>15275.276900000001</v>
      </c>
      <c r="DF196" s="15">
        <v>14920.0098</v>
      </c>
      <c r="DG196" s="15">
        <v>16934.6587</v>
      </c>
      <c r="DH196" s="15">
        <v>18251.366699999999</v>
      </c>
      <c r="DI196" s="15">
        <v>15159.058000000001</v>
      </c>
      <c r="DJ196" s="15">
        <v>15248.686600000001</v>
      </c>
      <c r="DK196" s="15">
        <v>16775.0334</v>
      </c>
      <c r="DL196" s="15">
        <v>18182.349399999999</v>
      </c>
      <c r="DM196" s="15">
        <v>16874.364099999999</v>
      </c>
      <c r="DN196" s="15">
        <v>15673.351000000001</v>
      </c>
      <c r="DO196" s="15">
        <v>15770.0118</v>
      </c>
      <c r="DP196" s="15">
        <v>18041.589899999999</v>
      </c>
      <c r="DQ196" s="15">
        <v>16439.733</v>
      </c>
    </row>
    <row r="197" spans="1:121" hidden="1" x14ac:dyDescent="0.3">
      <c r="A197" t="s">
        <v>639</v>
      </c>
      <c r="B197" s="15">
        <v>2482.15</v>
      </c>
      <c r="C197" s="15">
        <v>2516.2761</v>
      </c>
      <c r="D197" s="15">
        <v>2294.471</v>
      </c>
      <c r="E197" s="15">
        <v>2069.5535</v>
      </c>
      <c r="F197" s="15">
        <v>1796.2162000000001</v>
      </c>
      <c r="G197" s="15">
        <v>1718.1198999999999</v>
      </c>
      <c r="H197" s="15">
        <v>2291.3512999999998</v>
      </c>
      <c r="I197" s="15">
        <v>2370.7620000000002</v>
      </c>
      <c r="J197" s="15">
        <v>2362.3962000000001</v>
      </c>
      <c r="K197" s="15">
        <v>2416.9639000000002</v>
      </c>
      <c r="L197" s="15">
        <v>2809.9985999999999</v>
      </c>
      <c r="M197" s="15">
        <v>2880.0949999999998</v>
      </c>
      <c r="N197" s="15">
        <v>2482.2487000000001</v>
      </c>
      <c r="O197" s="15">
        <v>2621.1048999999998</v>
      </c>
      <c r="P197" s="15">
        <v>2352.6297</v>
      </c>
      <c r="Q197" s="15">
        <v>2505.5194999999999</v>
      </c>
      <c r="R197" s="15">
        <v>2723.9333999999999</v>
      </c>
      <c r="S197" s="15">
        <v>2378.4043000000001</v>
      </c>
      <c r="T197" s="15">
        <v>2665.1138999999998</v>
      </c>
      <c r="U197" s="15">
        <v>2922.2739999999999</v>
      </c>
      <c r="V197" s="15">
        <v>3617.1831000000002</v>
      </c>
      <c r="W197" s="15">
        <v>3718.5007999999998</v>
      </c>
      <c r="X197" s="15">
        <v>4041.7613999999999</v>
      </c>
      <c r="Y197" s="15">
        <v>4399.1552000000001</v>
      </c>
      <c r="Z197" s="15">
        <v>3875.1116000000002</v>
      </c>
      <c r="AA197" s="15">
        <v>3660.2737999999999</v>
      </c>
      <c r="AB197" s="15">
        <v>3652.2678999999998</v>
      </c>
      <c r="AC197" s="15">
        <v>3761.0657999999999</v>
      </c>
      <c r="AD197" s="15">
        <v>3587.7330999999999</v>
      </c>
      <c r="AE197" s="15">
        <v>3555.4657000000002</v>
      </c>
      <c r="AF197" s="15">
        <v>3817.7312999999999</v>
      </c>
      <c r="AG197" s="15">
        <v>3555.6905999999999</v>
      </c>
      <c r="AH197" s="15">
        <v>3469.3287999999998</v>
      </c>
      <c r="AI197" s="15">
        <v>3465.3017</v>
      </c>
      <c r="AJ197" s="15">
        <v>3934.9567999999999</v>
      </c>
      <c r="AK197" s="15">
        <v>4463.7731000000003</v>
      </c>
      <c r="AL197" s="15">
        <v>4528.0495000000001</v>
      </c>
      <c r="AM197" s="15">
        <v>4271.8082999999997</v>
      </c>
      <c r="AN197" s="15">
        <v>4303.6493</v>
      </c>
      <c r="AO197" s="15">
        <v>4458.7902000000004</v>
      </c>
      <c r="AP197" s="15">
        <v>4412.4494000000004</v>
      </c>
      <c r="AQ197" s="15">
        <v>4783.6499999999996</v>
      </c>
      <c r="AR197" s="15">
        <v>4677.2705999999998</v>
      </c>
      <c r="AS197" s="15">
        <v>4349.2969999999996</v>
      </c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</row>
    <row r="198" spans="1:121" x14ac:dyDescent="0.3">
      <c r="A198" t="s">
        <v>640</v>
      </c>
      <c r="B198" s="15">
        <v>2128.7199999999998</v>
      </c>
      <c r="C198" s="15">
        <v>2410.8051</v>
      </c>
      <c r="D198" s="15">
        <v>2537.2953000000002</v>
      </c>
      <c r="E198" s="15">
        <v>2436.6568000000002</v>
      </c>
      <c r="F198" s="15">
        <v>2421.9616999999998</v>
      </c>
      <c r="G198" s="15">
        <v>2423.5131999999999</v>
      </c>
      <c r="H198" s="15">
        <v>2839.9376000000002</v>
      </c>
      <c r="I198" s="15">
        <v>2721.9521</v>
      </c>
      <c r="J198" s="15">
        <v>2527.6866</v>
      </c>
      <c r="K198" s="15">
        <v>2650.2692999999999</v>
      </c>
      <c r="L198" s="15">
        <v>2432.2042000000001</v>
      </c>
      <c r="M198" s="15">
        <v>2457.2208000000001</v>
      </c>
      <c r="N198" s="15">
        <v>2217.1997000000001</v>
      </c>
      <c r="O198" s="15">
        <v>2477.1505000000002</v>
      </c>
      <c r="P198" s="15">
        <v>2670.9915999999998</v>
      </c>
      <c r="Q198" s="15">
        <v>2931.8317000000002</v>
      </c>
      <c r="R198" s="15">
        <v>2871.9486999999999</v>
      </c>
      <c r="S198" s="15">
        <v>2940.1862000000001</v>
      </c>
      <c r="T198" s="15">
        <v>3062.0430000000001</v>
      </c>
      <c r="U198" s="15">
        <v>3099.9881999999998</v>
      </c>
      <c r="V198" s="15">
        <v>3057.8009000000002</v>
      </c>
      <c r="W198" s="15">
        <v>3084.9002</v>
      </c>
      <c r="X198" s="15">
        <v>3448.1981000000001</v>
      </c>
      <c r="Y198" s="15">
        <v>3319.6003000000001</v>
      </c>
      <c r="Z198" s="15">
        <v>3304.4947999999999</v>
      </c>
      <c r="AA198" s="15">
        <v>3632.2003</v>
      </c>
      <c r="AB198" s="15">
        <v>3648.4384</v>
      </c>
      <c r="AC198" s="15">
        <v>3810.5070000000001</v>
      </c>
      <c r="AD198" s="15">
        <v>3571.1732000000002</v>
      </c>
      <c r="AE198" s="15">
        <v>3746.3899000000001</v>
      </c>
      <c r="AF198" s="15">
        <v>3632.8604999999998</v>
      </c>
      <c r="AG198" s="15">
        <v>4219.8600999999999</v>
      </c>
      <c r="AH198" s="15">
        <v>4491.4507999999996</v>
      </c>
      <c r="AI198" s="15">
        <v>4472.6293999999998</v>
      </c>
      <c r="AJ198" s="15">
        <v>4463.1917999999996</v>
      </c>
      <c r="AK198" s="15">
        <v>4459.1151</v>
      </c>
      <c r="AL198" s="15">
        <v>4347.8148000000001</v>
      </c>
      <c r="AM198" s="15">
        <v>4663.5191000000004</v>
      </c>
      <c r="AN198" s="15">
        <v>4527.5234</v>
      </c>
      <c r="AO198" s="15">
        <v>4552.2717000000002</v>
      </c>
      <c r="AP198" s="15">
        <v>4717.0411999999997</v>
      </c>
      <c r="AQ198" s="15">
        <v>4607.6441000000004</v>
      </c>
      <c r="AR198" s="15">
        <v>5424.3828000000003</v>
      </c>
      <c r="AS198" s="15">
        <v>5304.3005999999996</v>
      </c>
      <c r="AT198" s="15">
        <v>5438.2605999999996</v>
      </c>
      <c r="AU198" s="15">
        <v>5048.1262999999999</v>
      </c>
      <c r="AV198" s="15">
        <v>4727.2224999999999</v>
      </c>
      <c r="AW198" s="15">
        <v>4419.3503000000001</v>
      </c>
      <c r="AX198" s="15">
        <v>4742.8085000000001</v>
      </c>
      <c r="AY198" s="15">
        <v>5564.2127</v>
      </c>
      <c r="AZ198" s="15">
        <v>5543.9053999999996</v>
      </c>
      <c r="BA198" s="15">
        <v>5676.9657999999999</v>
      </c>
      <c r="BB198" s="15">
        <v>4840.9435000000003</v>
      </c>
      <c r="BC198" s="15">
        <v>5059.8779999999997</v>
      </c>
      <c r="BD198" s="15">
        <v>5396.5510000000004</v>
      </c>
      <c r="BE198" s="15">
        <v>5202.0452999999998</v>
      </c>
      <c r="BF198" s="15">
        <v>5220.8076000000001</v>
      </c>
      <c r="BG198" s="15">
        <v>5547.9237999999996</v>
      </c>
      <c r="BH198" s="15">
        <v>5620.5255999999999</v>
      </c>
      <c r="BI198" s="15">
        <v>5758.3876</v>
      </c>
      <c r="BJ198" s="15">
        <v>5589.1482999999998</v>
      </c>
      <c r="BK198" s="15">
        <v>5442.3459999999995</v>
      </c>
      <c r="BL198" s="15">
        <v>5056.0673999999999</v>
      </c>
      <c r="BM198" s="15">
        <v>5361.5330999999996</v>
      </c>
      <c r="BN198" s="15">
        <v>5445.1532999999999</v>
      </c>
      <c r="BO198" s="15">
        <v>5523.0348999999997</v>
      </c>
      <c r="BP198" s="15">
        <v>5994.6037999999999</v>
      </c>
      <c r="BQ198" s="15">
        <v>6059.4591</v>
      </c>
      <c r="BR198" s="15">
        <v>6553.9809999999998</v>
      </c>
      <c r="BS198" s="15">
        <v>6822.9508999999998</v>
      </c>
      <c r="BT198" s="15">
        <v>7312.6992</v>
      </c>
      <c r="BU198" s="15">
        <v>7349.616</v>
      </c>
      <c r="BV198" s="15">
        <v>7072.7695000000003</v>
      </c>
      <c r="BW198" s="15">
        <v>7645.4008000000003</v>
      </c>
      <c r="BX198" s="15">
        <v>7936.3730999999998</v>
      </c>
      <c r="BY198" s="15">
        <v>8085.7112999999999</v>
      </c>
      <c r="BZ198" s="15">
        <v>8877.4102000000003</v>
      </c>
      <c r="CA198" s="15">
        <v>8924.2608</v>
      </c>
      <c r="CB198" s="15">
        <v>8714.3233</v>
      </c>
      <c r="CC198" s="15">
        <v>8768.0491000000002</v>
      </c>
      <c r="CD198" s="15">
        <v>8752.4490000000005</v>
      </c>
      <c r="CE198" s="15">
        <v>9115.0303000000004</v>
      </c>
      <c r="CF198" s="15">
        <v>8882.4153999999999</v>
      </c>
      <c r="CG198" s="15">
        <v>9414.9280999999992</v>
      </c>
      <c r="CH198" s="15">
        <v>8845.4092000000001</v>
      </c>
      <c r="CI198" s="15">
        <v>8857.7973000000002</v>
      </c>
      <c r="CJ198" s="15">
        <v>9770.4537999999993</v>
      </c>
      <c r="CK198" s="15">
        <v>9332.4339</v>
      </c>
      <c r="CL198" s="15">
        <v>9258.1682000000001</v>
      </c>
      <c r="CM198" s="15">
        <v>8588.9130000000005</v>
      </c>
      <c r="CN198" s="15">
        <v>8865.8117000000002</v>
      </c>
      <c r="CO198" s="15">
        <v>8345.7800000000007</v>
      </c>
      <c r="CP198" s="15">
        <v>7906.2596000000003</v>
      </c>
      <c r="CQ198" s="15">
        <v>8611.2356</v>
      </c>
      <c r="CR198" s="15">
        <v>8420.4280999999992</v>
      </c>
      <c r="CS198" s="15">
        <v>8040.9093999999996</v>
      </c>
      <c r="CT198" s="15">
        <v>8749.5971000000009</v>
      </c>
      <c r="CU198" s="15">
        <v>9264.0856000000003</v>
      </c>
      <c r="CV198" s="15">
        <v>9115.9128999999994</v>
      </c>
      <c r="CW198" s="15">
        <v>9012.1919999999991</v>
      </c>
      <c r="CX198" s="15">
        <v>8647.8243000000002</v>
      </c>
      <c r="CY198" s="15">
        <v>8953.4745000000003</v>
      </c>
      <c r="CZ198" s="15">
        <v>9233.0328000000009</v>
      </c>
      <c r="DA198" s="15">
        <v>9109.2775999999994</v>
      </c>
      <c r="DB198" s="15">
        <v>9108.8577999999998</v>
      </c>
      <c r="DC198" s="15">
        <v>8597.5987999999998</v>
      </c>
      <c r="DD198" s="15">
        <v>9053.8315000000002</v>
      </c>
      <c r="DE198" s="15">
        <v>9561.1227999999992</v>
      </c>
      <c r="DF198" s="15">
        <v>9691.3348999999998</v>
      </c>
      <c r="DG198" s="15">
        <v>10258.363600000001</v>
      </c>
      <c r="DH198" s="15">
        <v>10736.853999999999</v>
      </c>
      <c r="DI198" s="15">
        <v>10358.874</v>
      </c>
      <c r="DJ198" s="15">
        <v>9786.6695999999993</v>
      </c>
      <c r="DK198" s="15">
        <v>9936.2492000000002</v>
      </c>
      <c r="DL198" s="15">
        <v>10518.987800000001</v>
      </c>
      <c r="DM198" s="15">
        <v>9885.7185000000009</v>
      </c>
      <c r="DN198" s="15">
        <v>10813.4755</v>
      </c>
      <c r="DO198" s="15">
        <v>10078.3091</v>
      </c>
      <c r="DP198" s="15">
        <v>9423.0393000000004</v>
      </c>
      <c r="DQ198" s="15">
        <v>9267.5776999999998</v>
      </c>
    </row>
    <row r="199" spans="1:121" x14ac:dyDescent="0.3">
      <c r="A199" t="s">
        <v>641</v>
      </c>
      <c r="B199" s="15">
        <v>201.85</v>
      </c>
      <c r="C199" s="15">
        <v>237.33519999999999</v>
      </c>
      <c r="D199" s="15">
        <v>177.4469</v>
      </c>
      <c r="E199" s="15">
        <v>224.02670000000001</v>
      </c>
      <c r="F199" s="15">
        <v>179.66499999999999</v>
      </c>
      <c r="G199" s="15">
        <v>150.82990000000001</v>
      </c>
      <c r="H199" s="15">
        <v>141.95779999999999</v>
      </c>
      <c r="I199" s="15">
        <v>139.7397</v>
      </c>
      <c r="J199" s="15">
        <v>121.995</v>
      </c>
      <c r="K199" s="15">
        <v>146.3939</v>
      </c>
      <c r="L199" s="15">
        <v>106.4683</v>
      </c>
      <c r="M199" s="15">
        <v>107.5774</v>
      </c>
      <c r="N199" s="15">
        <v>117.5586</v>
      </c>
      <c r="O199" s="15">
        <v>105.3591</v>
      </c>
      <c r="P199" s="15">
        <v>159.7022</v>
      </c>
      <c r="Q199" s="15">
        <v>179.67230000000001</v>
      </c>
      <c r="R199" s="15">
        <v>139.74510000000001</v>
      </c>
      <c r="S199" s="15">
        <v>139.7508</v>
      </c>
      <c r="T199" s="15">
        <v>159.71520000000001</v>
      </c>
      <c r="U199" s="15">
        <v>133.10140000000001</v>
      </c>
      <c r="V199" s="15">
        <v>139.75640000000001</v>
      </c>
      <c r="W199" s="15">
        <v>130.88300000000001</v>
      </c>
      <c r="X199" s="15">
        <v>197.43369999999999</v>
      </c>
      <c r="Y199" s="15">
        <v>257.33980000000003</v>
      </c>
      <c r="Z199" s="15">
        <v>425.98489999999998</v>
      </c>
      <c r="AA199" s="15">
        <v>386.04880000000003</v>
      </c>
      <c r="AB199" s="15">
        <v>396.25900000000001</v>
      </c>
      <c r="AC199" s="15">
        <v>339.22070000000002</v>
      </c>
      <c r="AD199" s="15">
        <v>398.01900000000001</v>
      </c>
      <c r="AE199" s="15">
        <v>370.97309999999999</v>
      </c>
      <c r="AF199" s="15">
        <v>420.78429999999997</v>
      </c>
      <c r="AG199" s="15">
        <v>545.20979999999997</v>
      </c>
      <c r="AH199" s="15">
        <v>529.99630000000002</v>
      </c>
      <c r="AI199" s="15">
        <v>641.18219999999997</v>
      </c>
      <c r="AJ199" s="15">
        <v>611.72860000000003</v>
      </c>
      <c r="AK199" s="15">
        <v>667.07960000000003</v>
      </c>
      <c r="AL199" s="15">
        <v>494.85939999999999</v>
      </c>
      <c r="AM199" s="15">
        <v>358.65960000000001</v>
      </c>
      <c r="AN199" s="15">
        <v>345.03960000000001</v>
      </c>
      <c r="AO199" s="15">
        <v>347.4855</v>
      </c>
      <c r="AP199" s="15">
        <v>313.46089999999998</v>
      </c>
      <c r="AQ199" s="15">
        <v>319.30579999999998</v>
      </c>
      <c r="AR199" s="15">
        <v>264.5677</v>
      </c>
      <c r="AS199" s="15">
        <v>232.93719999999999</v>
      </c>
      <c r="AT199" s="15">
        <v>232.93719999999999</v>
      </c>
      <c r="AU199" s="15">
        <v>205.5608</v>
      </c>
      <c r="AV199" s="15">
        <v>196.4247</v>
      </c>
      <c r="AW199" s="15">
        <v>148.4605</v>
      </c>
      <c r="AX199" s="15">
        <v>173.60740000000001</v>
      </c>
      <c r="AY199" s="15">
        <v>213.78620000000001</v>
      </c>
      <c r="AZ199" s="15">
        <v>191.6704</v>
      </c>
      <c r="BA199" s="15">
        <v>233.65940000000001</v>
      </c>
      <c r="BB199" s="15">
        <v>157.4126</v>
      </c>
      <c r="BC199" s="15">
        <v>169.874</v>
      </c>
      <c r="BD199" s="15">
        <v>150.17850000000001</v>
      </c>
      <c r="BE199" s="15">
        <v>140.33070000000001</v>
      </c>
      <c r="BF199" s="15">
        <v>137.86879999999999</v>
      </c>
      <c r="BG199" s="15">
        <v>128.02099999999999</v>
      </c>
      <c r="BH199" s="15">
        <v>132.94489999999999</v>
      </c>
      <c r="BI199" s="15">
        <v>155.10239999999999</v>
      </c>
      <c r="BJ199" s="15">
        <v>152.6404</v>
      </c>
      <c r="BK199" s="15">
        <v>113.24930000000001</v>
      </c>
      <c r="BL199" s="15">
        <v>91.091899999999995</v>
      </c>
      <c r="BM199" s="15">
        <v>120.6352</v>
      </c>
      <c r="BN199" s="15">
        <v>135.4068</v>
      </c>
      <c r="BO199" s="15">
        <v>164.95009999999999</v>
      </c>
      <c r="BP199" s="15">
        <v>211.727</v>
      </c>
      <c r="BQ199" s="15">
        <v>305.2808</v>
      </c>
      <c r="BR199" s="15">
        <v>347.34109999999998</v>
      </c>
      <c r="BS199" s="15">
        <v>304.16899999999998</v>
      </c>
      <c r="BT199" s="15">
        <v>346.21339999999998</v>
      </c>
      <c r="BU199" s="15">
        <v>467.47829999999999</v>
      </c>
      <c r="BV199" s="15">
        <v>436.50080000000003</v>
      </c>
      <c r="BW199" s="15">
        <v>602.07100000000003</v>
      </c>
      <c r="BX199" s="15">
        <v>608.5154</v>
      </c>
      <c r="BY199" s="15">
        <v>696.46789999999999</v>
      </c>
      <c r="BZ199" s="15">
        <v>835.42830000000004</v>
      </c>
      <c r="CA199" s="15">
        <v>737.33450000000005</v>
      </c>
      <c r="CB199" s="15">
        <v>635.87149999999997</v>
      </c>
      <c r="CC199" s="15">
        <v>635.87149999999997</v>
      </c>
      <c r="CD199" s="15">
        <v>675.61339999999996</v>
      </c>
      <c r="CE199" s="15">
        <v>740.90380000000005</v>
      </c>
      <c r="CF199" s="15">
        <v>749.64430000000004</v>
      </c>
      <c r="CG199" s="15">
        <v>738.4049</v>
      </c>
      <c r="CH199" s="15">
        <v>692.28830000000005</v>
      </c>
      <c r="CI199" s="15">
        <v>687.08879999999999</v>
      </c>
      <c r="CJ199" s="15">
        <v>821.08540000000005</v>
      </c>
      <c r="CK199" s="15">
        <v>712.8569</v>
      </c>
      <c r="CL199" s="15">
        <v>569.79060000000004</v>
      </c>
      <c r="CM199" s="15">
        <v>392.2679</v>
      </c>
      <c r="CN199" s="15">
        <v>409.51900000000001</v>
      </c>
      <c r="CO199" s="15">
        <v>392.33640000000003</v>
      </c>
      <c r="CP199" s="15">
        <v>452.47550000000001</v>
      </c>
      <c r="CQ199" s="15">
        <v>435.29289999999997</v>
      </c>
      <c r="CR199" s="15">
        <v>541.29960000000005</v>
      </c>
      <c r="CS199" s="15">
        <v>567.22029999999995</v>
      </c>
      <c r="CT199" s="15">
        <v>678.98820000000001</v>
      </c>
      <c r="CU199" s="15">
        <v>671.84519999999998</v>
      </c>
      <c r="CV199" s="15">
        <v>645.89409999999998</v>
      </c>
      <c r="CW199" s="15">
        <v>643.01070000000004</v>
      </c>
      <c r="CX199" s="15">
        <v>473.00319999999999</v>
      </c>
      <c r="CY199" s="15">
        <v>548.36289999999997</v>
      </c>
      <c r="CZ199" s="15">
        <v>580.16049999999996</v>
      </c>
      <c r="DA199" s="15">
        <v>559.99490000000003</v>
      </c>
      <c r="DB199" s="15">
        <v>490.7749</v>
      </c>
      <c r="DC199" s="15">
        <v>427.31619999999998</v>
      </c>
      <c r="DD199" s="15">
        <v>473.51249999999999</v>
      </c>
      <c r="DE199" s="15">
        <v>537.03250000000003</v>
      </c>
      <c r="DF199" s="15">
        <v>568.39919999999995</v>
      </c>
      <c r="DG199" s="15">
        <v>617.69910000000004</v>
      </c>
      <c r="DH199" s="15">
        <v>845.29560000000004</v>
      </c>
      <c r="DI199" s="15">
        <v>988.40020000000004</v>
      </c>
      <c r="DJ199" s="15">
        <v>1087.2885000000001</v>
      </c>
      <c r="DK199" s="15">
        <v>985.31690000000003</v>
      </c>
      <c r="DL199" s="15">
        <v>883.62270000000001</v>
      </c>
      <c r="DM199" s="15">
        <v>900.45060000000001</v>
      </c>
      <c r="DN199" s="15">
        <v>1017.6387</v>
      </c>
      <c r="DO199" s="15">
        <v>927.60969999999998</v>
      </c>
      <c r="DP199" s="15">
        <v>870.93629999999996</v>
      </c>
      <c r="DQ199" s="15">
        <v>852.70690000000002</v>
      </c>
    </row>
    <row r="200" spans="1:121" x14ac:dyDescent="0.3">
      <c r="A200" t="s">
        <v>642</v>
      </c>
      <c r="B200" s="15">
        <v>7093.8</v>
      </c>
      <c r="C200" s="15">
        <v>7899.8343000000004</v>
      </c>
      <c r="D200" s="15">
        <v>7816.6220000000003</v>
      </c>
      <c r="E200" s="15">
        <v>8772.6990000000005</v>
      </c>
      <c r="F200" s="15">
        <v>8487.1276999999991</v>
      </c>
      <c r="G200" s="15">
        <v>8106.6696000000002</v>
      </c>
      <c r="H200" s="15">
        <v>7018.1975000000002</v>
      </c>
      <c r="I200" s="15">
        <v>7322.8329000000003</v>
      </c>
      <c r="J200" s="15">
        <v>6845.9447</v>
      </c>
      <c r="K200" s="15">
        <v>6008.3189000000002</v>
      </c>
      <c r="L200" s="15">
        <v>5618.6950999999999</v>
      </c>
      <c r="M200" s="15">
        <v>4946.1799000000001</v>
      </c>
      <c r="N200" s="15">
        <v>6181.9123</v>
      </c>
      <c r="O200" s="15">
        <v>5523.9530999999997</v>
      </c>
      <c r="P200" s="15">
        <v>6088.5254000000004</v>
      </c>
      <c r="Q200" s="15">
        <v>6710.3689000000004</v>
      </c>
      <c r="R200" s="15">
        <v>7320.2249000000002</v>
      </c>
      <c r="S200" s="15">
        <v>7946.5302000000001</v>
      </c>
      <c r="T200" s="15">
        <v>7815.6846999999998</v>
      </c>
      <c r="U200" s="15">
        <v>8643.9452999999994</v>
      </c>
      <c r="V200" s="15">
        <v>8329.8757000000005</v>
      </c>
      <c r="W200" s="15">
        <v>8290.3523999999998</v>
      </c>
      <c r="X200" s="15">
        <v>9035.2204999999994</v>
      </c>
      <c r="Y200" s="15">
        <v>9628.1265999999996</v>
      </c>
      <c r="Z200" s="15">
        <v>8185.1337999999996</v>
      </c>
      <c r="AA200" s="15">
        <v>7910.6814999999997</v>
      </c>
      <c r="AB200" s="15">
        <v>7979.2694000000001</v>
      </c>
      <c r="AC200" s="15">
        <v>7219.1111000000001</v>
      </c>
      <c r="AD200" s="15">
        <v>7270.2532000000001</v>
      </c>
      <c r="AE200" s="15">
        <v>7511.7254999999996</v>
      </c>
      <c r="AF200" s="15">
        <v>7459.5261</v>
      </c>
      <c r="AG200" s="15">
        <v>6571.9368999999997</v>
      </c>
      <c r="AH200" s="15">
        <v>6844.4187000000002</v>
      </c>
      <c r="AI200" s="15">
        <v>6369.5990000000002</v>
      </c>
      <c r="AJ200" s="15">
        <v>6253.5919000000004</v>
      </c>
      <c r="AK200" s="15">
        <v>6175.2923000000001</v>
      </c>
      <c r="AL200" s="15">
        <v>5386.4380000000001</v>
      </c>
      <c r="AM200" s="15">
        <v>5061.1373000000003</v>
      </c>
      <c r="AN200" s="15">
        <v>5923.1841999999997</v>
      </c>
      <c r="AO200" s="15">
        <v>6546.6773000000003</v>
      </c>
      <c r="AP200" s="15">
        <v>7036.0907999999999</v>
      </c>
      <c r="AQ200" s="15">
        <v>6391.2519000000002</v>
      </c>
      <c r="AR200" s="15">
        <v>6992.5573999999997</v>
      </c>
      <c r="AS200" s="15">
        <v>5784.5047000000004</v>
      </c>
      <c r="AT200" s="15">
        <v>6186.1805000000004</v>
      </c>
      <c r="AU200" s="15">
        <v>5223.1603999999998</v>
      </c>
      <c r="AV200" s="15">
        <v>5005.5286999999998</v>
      </c>
      <c r="AW200" s="15">
        <v>4619.2323999999999</v>
      </c>
      <c r="AX200" s="15">
        <v>4874.9497000000001</v>
      </c>
      <c r="AY200" s="15">
        <v>5432.6309000000001</v>
      </c>
      <c r="AZ200" s="15">
        <v>5614.8973999999998</v>
      </c>
      <c r="BA200" s="15">
        <v>5449.1647000000003</v>
      </c>
      <c r="BB200" s="15">
        <v>4679.2627000000002</v>
      </c>
      <c r="BC200" s="15">
        <v>4537.7966999999999</v>
      </c>
      <c r="BD200" s="15">
        <v>4733.6728000000003</v>
      </c>
      <c r="BE200" s="15">
        <v>3433.2730000000001</v>
      </c>
      <c r="BF200" s="15">
        <v>3566.5776000000001</v>
      </c>
      <c r="BG200" s="15">
        <v>3074.1668</v>
      </c>
      <c r="BH200" s="15">
        <v>3365.2604999999999</v>
      </c>
      <c r="BI200" s="15">
        <v>4140.6034</v>
      </c>
      <c r="BJ200" s="15">
        <v>3617.8121000000001</v>
      </c>
      <c r="BK200" s="15">
        <v>3021.6183000000001</v>
      </c>
      <c r="BL200" s="15">
        <v>2341.4155000000001</v>
      </c>
      <c r="BM200" s="15">
        <v>3736.7026999999998</v>
      </c>
      <c r="BN200" s="15">
        <v>3704.2096999999999</v>
      </c>
      <c r="BO200" s="15">
        <v>3214.1059</v>
      </c>
      <c r="BP200" s="15">
        <v>3687.9630999999999</v>
      </c>
      <c r="BQ200" s="15">
        <v>4486.7510000000002</v>
      </c>
      <c r="BR200" s="15">
        <v>4405.5455000000002</v>
      </c>
      <c r="BS200" s="15">
        <v>4673.6148999999996</v>
      </c>
      <c r="BT200" s="15">
        <v>4922.7722999999996</v>
      </c>
      <c r="BU200" s="15">
        <v>5088.5981000000002</v>
      </c>
      <c r="BV200" s="15">
        <v>5402.9287000000004</v>
      </c>
      <c r="BW200" s="15">
        <v>6872.2999</v>
      </c>
      <c r="BX200" s="15">
        <v>7100.5353999999998</v>
      </c>
      <c r="BY200" s="15">
        <v>7872.3326999999999</v>
      </c>
      <c r="BZ200" s="15">
        <v>8747.2405999999992</v>
      </c>
      <c r="CA200" s="15">
        <v>10523.4205</v>
      </c>
      <c r="CB200" s="15">
        <v>11093.4056</v>
      </c>
      <c r="CC200" s="15">
        <v>11004.474200000001</v>
      </c>
      <c r="CD200" s="15">
        <v>14430.729799999999</v>
      </c>
      <c r="CE200" s="15">
        <v>14587.2665</v>
      </c>
      <c r="CF200" s="15">
        <v>13863.284100000001</v>
      </c>
      <c r="CG200" s="15">
        <v>13460.797399999999</v>
      </c>
      <c r="CH200" s="15">
        <v>14994.589400000001</v>
      </c>
      <c r="CI200" s="15">
        <v>16580.8076</v>
      </c>
      <c r="CJ200" s="15">
        <v>19101.0903</v>
      </c>
      <c r="CK200" s="15">
        <v>21903.975200000001</v>
      </c>
      <c r="CL200" s="15">
        <v>26146.2006</v>
      </c>
      <c r="CM200" s="15">
        <v>22412.4643</v>
      </c>
      <c r="CN200" s="15">
        <v>26950.407299999999</v>
      </c>
      <c r="CO200" s="15">
        <v>26094.636299999998</v>
      </c>
      <c r="CP200" s="15">
        <v>24125.356599999999</v>
      </c>
      <c r="CQ200" s="15">
        <v>25846.445599999999</v>
      </c>
      <c r="CR200" s="15">
        <v>27673.441299999999</v>
      </c>
      <c r="CS200" s="15">
        <v>23124.046200000001</v>
      </c>
      <c r="CT200" s="15">
        <v>21001.838800000001</v>
      </c>
      <c r="CU200" s="15">
        <v>20260.853599999999</v>
      </c>
      <c r="CV200" s="15">
        <v>19081.793900000001</v>
      </c>
      <c r="CW200" s="15">
        <v>20637.787899999999</v>
      </c>
      <c r="CX200" s="15">
        <v>19246.248899999999</v>
      </c>
      <c r="CY200" s="15">
        <v>21171.447700000001</v>
      </c>
      <c r="CZ200" s="15">
        <v>23195.275300000001</v>
      </c>
      <c r="DA200" s="15">
        <v>23543.6862</v>
      </c>
      <c r="DB200" s="15">
        <v>23242.290400000002</v>
      </c>
      <c r="DC200" s="15">
        <v>24972.0821</v>
      </c>
      <c r="DD200" s="15">
        <v>23046.1695</v>
      </c>
      <c r="DE200" s="15">
        <v>20909.275900000001</v>
      </c>
      <c r="DF200" s="15">
        <v>20424.019</v>
      </c>
      <c r="DG200" s="15">
        <v>21579.963</v>
      </c>
      <c r="DH200" s="15">
        <v>22258.8194</v>
      </c>
      <c r="DI200" s="15">
        <v>23652.418000000001</v>
      </c>
      <c r="DJ200" s="15">
        <v>23775.413499999999</v>
      </c>
      <c r="DK200" s="15">
        <v>21841.509099999999</v>
      </c>
      <c r="DL200" s="15">
        <v>21406.784</v>
      </c>
      <c r="DM200" s="15">
        <v>21646.551299999999</v>
      </c>
      <c r="DN200" s="15">
        <v>22136.435799999999</v>
      </c>
      <c r="DO200" s="15">
        <v>23835.052800000001</v>
      </c>
      <c r="DP200" s="15">
        <v>24512.0798</v>
      </c>
      <c r="DQ200" s="15">
        <v>24853.780699999999</v>
      </c>
    </row>
    <row r="201" spans="1:121" hidden="1" x14ac:dyDescent="0.3">
      <c r="A201" t="s">
        <v>643</v>
      </c>
      <c r="B201" s="15">
        <v>1441.3</v>
      </c>
      <c r="C201" s="15">
        <v>1586.6546000000001</v>
      </c>
      <c r="D201" s="15">
        <v>1529.3056999999999</v>
      </c>
      <c r="E201" s="15">
        <v>1591.1525999999999</v>
      </c>
      <c r="F201" s="15">
        <v>1623.7628</v>
      </c>
      <c r="G201" s="15">
        <v>1637.2566999999999</v>
      </c>
      <c r="H201" s="15">
        <v>1629.3851999999999</v>
      </c>
      <c r="I201" s="15">
        <v>1638.3811000000001</v>
      </c>
      <c r="J201" s="15">
        <v>2227.1383000000001</v>
      </c>
      <c r="K201" s="15">
        <v>2055.9189999999999</v>
      </c>
      <c r="L201" s="15">
        <v>2028.8842999999999</v>
      </c>
      <c r="M201" s="15">
        <v>2216.8393999999998</v>
      </c>
      <c r="N201" s="15">
        <v>2518.6736999999998</v>
      </c>
      <c r="O201" s="15">
        <v>2465.8829000000001</v>
      </c>
      <c r="P201" s="15">
        <v>2479.7752</v>
      </c>
      <c r="Q201" s="15">
        <v>2517.2844</v>
      </c>
      <c r="R201" s="15">
        <v>2759.0104000000001</v>
      </c>
      <c r="S201" s="15">
        <v>2903.4902999999999</v>
      </c>
      <c r="T201" s="15">
        <v>3161.8870999999999</v>
      </c>
      <c r="U201" s="15">
        <v>3284.1392999999998</v>
      </c>
      <c r="V201" s="15">
        <v>2821.5257999999999</v>
      </c>
      <c r="W201" s="15">
        <v>3114.6532999999999</v>
      </c>
      <c r="X201" s="15">
        <v>2872.9272999999998</v>
      </c>
      <c r="Y201" s="15">
        <v>2892.3764999999999</v>
      </c>
      <c r="Z201" s="15">
        <v>3200.7855</v>
      </c>
      <c r="AA201" s="15">
        <v>3271.6361999999999</v>
      </c>
      <c r="AB201" s="15">
        <v>2935.4425999999999</v>
      </c>
      <c r="AC201" s="15">
        <v>2874.3164999999999</v>
      </c>
      <c r="AD201" s="15">
        <v>2787.7991000000002</v>
      </c>
      <c r="AE201" s="15">
        <v>2754.6453999999999</v>
      </c>
      <c r="AF201" s="15">
        <v>2797.8894</v>
      </c>
      <c r="AG201" s="15">
        <v>2976.7917000000002</v>
      </c>
      <c r="AH201" s="15">
        <v>2978.2352999999998</v>
      </c>
      <c r="AI201" s="15">
        <v>3096.614</v>
      </c>
      <c r="AJ201" s="15">
        <v>3135.5924</v>
      </c>
      <c r="AK201" s="15">
        <v>3093.7267000000002</v>
      </c>
      <c r="AL201" s="15">
        <v>3060.5228999999999</v>
      </c>
      <c r="AM201" s="15">
        <v>2809.3290999999999</v>
      </c>
      <c r="AN201" s="15">
        <v>2797.7799</v>
      </c>
      <c r="AO201" s="15">
        <v>2806.4418000000001</v>
      </c>
      <c r="AP201" s="15">
        <v>2893.0603999999998</v>
      </c>
      <c r="AQ201" s="15">
        <v>3219.3236999999999</v>
      </c>
      <c r="AR201" s="15">
        <v>3290.0621999999998</v>
      </c>
      <c r="AS201" s="15">
        <v>3308.8294999999998</v>
      </c>
      <c r="AT201" s="15">
        <v>3464.7429999999999</v>
      </c>
      <c r="AU201" s="15">
        <v>3765.3811999999998</v>
      </c>
      <c r="AV201" s="15">
        <v>3868.2447000000002</v>
      </c>
      <c r="AW201" s="15">
        <v>3745.0983000000001</v>
      </c>
      <c r="AX201" s="15">
        <v>4091.6316000000002</v>
      </c>
      <c r="AY201" s="15">
        <v>4264.7331999999997</v>
      </c>
      <c r="AZ201" s="15">
        <v>4272.0412999999999</v>
      </c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</row>
    <row r="202" spans="1:121" x14ac:dyDescent="0.3">
      <c r="A202" t="s">
        <v>644</v>
      </c>
      <c r="B202" s="15">
        <v>38813.75</v>
      </c>
      <c r="C202" s="15">
        <v>39052.556499999999</v>
      </c>
      <c r="D202" s="15">
        <v>40875.433700000001</v>
      </c>
      <c r="E202" s="15">
        <v>39240.503299999997</v>
      </c>
      <c r="F202" s="15">
        <v>38956.9182</v>
      </c>
      <c r="G202" s="15">
        <v>37317.3701</v>
      </c>
      <c r="H202" s="15">
        <v>41319.893199999999</v>
      </c>
      <c r="I202" s="15">
        <v>39938.661599999999</v>
      </c>
      <c r="J202" s="15">
        <v>41858.339399999997</v>
      </c>
      <c r="K202" s="15">
        <v>41211.5717</v>
      </c>
      <c r="L202" s="15">
        <v>41464.921499999997</v>
      </c>
      <c r="M202" s="15">
        <v>40236.558700000001</v>
      </c>
      <c r="N202" s="15">
        <v>40228.881500000003</v>
      </c>
      <c r="O202" s="15">
        <v>37748.396099999998</v>
      </c>
      <c r="P202" s="15">
        <v>39911.123399999997</v>
      </c>
      <c r="Q202" s="15">
        <v>38939.938800000004</v>
      </c>
      <c r="R202" s="15">
        <v>41428.925000000003</v>
      </c>
      <c r="S202" s="15">
        <v>39223.109400000001</v>
      </c>
      <c r="T202" s="15">
        <v>41279.189700000003</v>
      </c>
      <c r="U202" s="15">
        <v>40475.667800000003</v>
      </c>
      <c r="V202" s="15">
        <v>40430.951500000003</v>
      </c>
      <c r="W202" s="15">
        <v>38934.422700000003</v>
      </c>
      <c r="X202" s="15">
        <v>42612.332600000002</v>
      </c>
      <c r="Y202" s="15">
        <v>42847.444799999997</v>
      </c>
      <c r="Z202" s="15">
        <v>42431.767599999999</v>
      </c>
      <c r="AA202" s="15">
        <v>40853.215600000003</v>
      </c>
      <c r="AB202" s="15">
        <v>41626.491999999998</v>
      </c>
      <c r="AC202" s="15">
        <v>44798.835299999999</v>
      </c>
      <c r="AD202" s="15">
        <v>42425.341699999997</v>
      </c>
      <c r="AE202" s="15">
        <v>43121.067300000002</v>
      </c>
      <c r="AF202" s="15">
        <v>40905.976199999997</v>
      </c>
      <c r="AG202" s="15">
        <v>40809.620199999998</v>
      </c>
      <c r="AH202" s="15">
        <v>40894.040999999997</v>
      </c>
      <c r="AI202" s="15">
        <v>43005.3053</v>
      </c>
      <c r="AJ202" s="15">
        <v>40509.9709</v>
      </c>
      <c r="AK202" s="15">
        <v>38892.112500000003</v>
      </c>
      <c r="AL202" s="15">
        <v>37756.149899999997</v>
      </c>
      <c r="AM202" s="15">
        <v>35862.313399999999</v>
      </c>
      <c r="AN202" s="15">
        <v>35316.150800000003</v>
      </c>
      <c r="AO202" s="15">
        <v>36635.180899999999</v>
      </c>
      <c r="AP202" s="15">
        <v>35873.820399999997</v>
      </c>
      <c r="AQ202" s="15">
        <v>37752.552600000003</v>
      </c>
      <c r="AR202" s="15">
        <v>38183.040099999998</v>
      </c>
      <c r="AS202" s="15">
        <v>40771.757700000002</v>
      </c>
      <c r="AT202" s="15">
        <v>41258.009899999997</v>
      </c>
      <c r="AU202" s="15">
        <v>34465.728600000002</v>
      </c>
      <c r="AV202" s="15">
        <v>33895.0524</v>
      </c>
      <c r="AW202" s="15">
        <v>33291.796300000002</v>
      </c>
      <c r="AX202" s="15">
        <v>34457.596899999997</v>
      </c>
      <c r="AY202" s="15">
        <v>35886.852500000001</v>
      </c>
      <c r="AZ202" s="15">
        <v>39653.066299999999</v>
      </c>
      <c r="BA202" s="15">
        <v>41420.1057</v>
      </c>
      <c r="BB202" s="15">
        <v>43028.195599999999</v>
      </c>
      <c r="BC202" s="15">
        <v>42316.905100000004</v>
      </c>
      <c r="BD202" s="15">
        <v>44400.6921</v>
      </c>
      <c r="BE202" s="15">
        <v>45850.877800000002</v>
      </c>
      <c r="BF202" s="15">
        <v>44377.4755</v>
      </c>
      <c r="BG202" s="15">
        <v>44243.385699999999</v>
      </c>
      <c r="BH202" s="15">
        <v>46427.812299999998</v>
      </c>
      <c r="BI202" s="15">
        <v>46432.811000000002</v>
      </c>
      <c r="BJ202" s="15">
        <v>52924.721100000002</v>
      </c>
      <c r="BK202" s="15">
        <v>49601.691299999999</v>
      </c>
      <c r="BL202" s="15">
        <v>47463.597300000001</v>
      </c>
      <c r="BM202" s="15">
        <v>48609.9617</v>
      </c>
      <c r="BN202" s="15">
        <v>45719.392500000002</v>
      </c>
      <c r="BO202" s="15">
        <v>45729.307800000002</v>
      </c>
      <c r="BP202" s="15">
        <v>46397.766199999998</v>
      </c>
      <c r="BQ202" s="15">
        <v>49511.529199999997</v>
      </c>
      <c r="BR202" s="15">
        <v>52782.260399999999</v>
      </c>
      <c r="BS202" s="15">
        <v>51451.0308</v>
      </c>
      <c r="BT202" s="15">
        <v>51157.864399999999</v>
      </c>
      <c r="BU202" s="15">
        <v>51777.843200000003</v>
      </c>
      <c r="BV202" s="15">
        <v>51822.573499999999</v>
      </c>
      <c r="BW202" s="15">
        <v>54824.753100000002</v>
      </c>
      <c r="BX202" s="15">
        <v>54474.910199999998</v>
      </c>
      <c r="BY202" s="15">
        <v>56404.714399999997</v>
      </c>
      <c r="BZ202" s="15">
        <v>57882.5412</v>
      </c>
      <c r="CA202" s="15">
        <v>61029.947699999997</v>
      </c>
      <c r="CB202" s="15">
        <v>65539.3033</v>
      </c>
      <c r="CC202" s="15">
        <v>73098.365000000005</v>
      </c>
      <c r="CD202" s="15">
        <v>69097.472200000004</v>
      </c>
      <c r="CE202" s="15">
        <v>73449.058900000004</v>
      </c>
      <c r="CF202" s="15">
        <v>74422.498399999997</v>
      </c>
      <c r="CG202" s="15">
        <v>73500.276899999997</v>
      </c>
      <c r="CH202" s="15">
        <v>66332.232199999999</v>
      </c>
      <c r="CI202" s="15">
        <v>62310.342100000002</v>
      </c>
      <c r="CJ202" s="15">
        <v>65990.814100000003</v>
      </c>
      <c r="CK202" s="15">
        <v>62547.259700000002</v>
      </c>
      <c r="CL202" s="15">
        <v>60979.374100000001</v>
      </c>
      <c r="CM202" s="15">
        <v>65363.225599999998</v>
      </c>
      <c r="CN202" s="15">
        <v>69741.588199999998</v>
      </c>
      <c r="CO202" s="15">
        <v>69925.145799999998</v>
      </c>
      <c r="CP202" s="15">
        <v>68360.246899999998</v>
      </c>
      <c r="CQ202" s="15">
        <v>69849.902400000006</v>
      </c>
      <c r="CR202" s="15">
        <v>75961.733500000002</v>
      </c>
      <c r="CS202" s="15">
        <v>73755.469700000001</v>
      </c>
      <c r="CT202" s="15">
        <v>75350.635899999994</v>
      </c>
      <c r="CU202" s="15">
        <v>78345.456200000001</v>
      </c>
      <c r="CV202" s="15">
        <v>85417.308399999994</v>
      </c>
      <c r="CW202" s="15">
        <v>83908.486799999999</v>
      </c>
      <c r="CX202" s="15">
        <v>81299.298299999995</v>
      </c>
      <c r="CY202" s="15">
        <v>81201.971399999995</v>
      </c>
      <c r="CZ202" s="15">
        <v>80822.39</v>
      </c>
      <c r="DA202" s="15">
        <v>79122.718500000003</v>
      </c>
      <c r="DB202" s="15">
        <v>75659.641199999998</v>
      </c>
      <c r="DC202" s="15">
        <v>75649.812000000005</v>
      </c>
      <c r="DD202" s="15">
        <v>86351.999299999996</v>
      </c>
      <c r="DE202" s="15">
        <v>88242.287299999996</v>
      </c>
      <c r="DF202" s="15">
        <v>90415.910900000003</v>
      </c>
      <c r="DG202" s="15">
        <v>97042.757100000003</v>
      </c>
      <c r="DH202" s="15">
        <v>95158.510299999994</v>
      </c>
      <c r="DI202" s="15">
        <v>93835.917700000005</v>
      </c>
      <c r="DJ202" s="15">
        <v>105679.3848</v>
      </c>
      <c r="DK202" s="15">
        <v>103686.52439999999</v>
      </c>
      <c r="DL202" s="15">
        <v>100712.2945</v>
      </c>
      <c r="DM202" s="15">
        <v>103802.6649</v>
      </c>
      <c r="DN202" s="15">
        <v>103751.03569999999</v>
      </c>
      <c r="DO202" s="15">
        <v>102528.0163</v>
      </c>
      <c r="DP202" s="15">
        <v>102778.25780000001</v>
      </c>
      <c r="DQ202" s="15">
        <v>103855.2491</v>
      </c>
    </row>
    <row r="203" spans="1:121" x14ac:dyDescent="0.3">
      <c r="A203" t="s">
        <v>645</v>
      </c>
      <c r="B203" s="15">
        <v>40067.81</v>
      </c>
      <c r="C203" s="15">
        <v>38827.647100000002</v>
      </c>
      <c r="D203" s="15">
        <v>38372.593099999998</v>
      </c>
      <c r="E203" s="15">
        <v>39699.296900000001</v>
      </c>
      <c r="F203" s="15">
        <v>38211.912199999999</v>
      </c>
      <c r="G203" s="15">
        <v>35985.837899999999</v>
      </c>
      <c r="H203" s="15">
        <v>36035.463799999998</v>
      </c>
      <c r="I203" s="15">
        <v>32540.385300000002</v>
      </c>
      <c r="J203" s="15">
        <v>29917.304199999999</v>
      </c>
      <c r="K203" s="15">
        <v>31193.993900000001</v>
      </c>
      <c r="L203" s="15">
        <v>29875.3387</v>
      </c>
      <c r="M203" s="15">
        <v>32039.8727</v>
      </c>
      <c r="N203" s="15">
        <v>34182.174700000003</v>
      </c>
      <c r="O203" s="15">
        <v>34870.546000000002</v>
      </c>
      <c r="P203" s="15">
        <v>35861.693700000003</v>
      </c>
      <c r="Q203" s="15">
        <v>41624.982000000004</v>
      </c>
      <c r="R203" s="15">
        <v>43414.616600000001</v>
      </c>
      <c r="S203" s="15">
        <v>46731.363899999997</v>
      </c>
      <c r="T203" s="15">
        <v>48378.075299999997</v>
      </c>
      <c r="U203" s="15">
        <v>47567.230499999998</v>
      </c>
      <c r="V203" s="15">
        <v>49982.785199999998</v>
      </c>
      <c r="W203" s="15">
        <v>48829.956400000003</v>
      </c>
      <c r="X203" s="15">
        <v>52104.219499999999</v>
      </c>
      <c r="Y203" s="15">
        <v>52288.295299999998</v>
      </c>
      <c r="Z203" s="15">
        <v>53026.1708</v>
      </c>
      <c r="AA203" s="15">
        <v>52741.124499999998</v>
      </c>
      <c r="AB203" s="15">
        <v>53202.2667</v>
      </c>
      <c r="AC203" s="15">
        <v>54964.783900000002</v>
      </c>
      <c r="AD203" s="15">
        <v>54614.013599999998</v>
      </c>
      <c r="AE203" s="15">
        <v>53843.550900000002</v>
      </c>
      <c r="AF203" s="15">
        <v>55489.324800000002</v>
      </c>
      <c r="AG203" s="15">
        <v>55434.734100000001</v>
      </c>
      <c r="AH203" s="15">
        <v>53918.759400000003</v>
      </c>
      <c r="AI203" s="15">
        <v>53552.773800000003</v>
      </c>
      <c r="AJ203" s="15">
        <v>54103.602299999999</v>
      </c>
      <c r="AK203" s="15">
        <v>53688.631399999998</v>
      </c>
      <c r="AL203" s="15">
        <v>49912.322899999999</v>
      </c>
      <c r="AM203" s="15">
        <v>48916.345800000003</v>
      </c>
      <c r="AN203" s="15">
        <v>46959.692000000003</v>
      </c>
      <c r="AO203" s="15">
        <v>48230.3557</v>
      </c>
      <c r="AP203" s="15">
        <v>48363.078999999998</v>
      </c>
      <c r="AQ203" s="15">
        <v>50679.659800000001</v>
      </c>
      <c r="AR203" s="15">
        <v>52131.977800000001</v>
      </c>
      <c r="AS203" s="15">
        <v>50427.869400000003</v>
      </c>
      <c r="AT203" s="15">
        <v>47740.155200000001</v>
      </c>
      <c r="AU203" s="15">
        <v>45346.752899999999</v>
      </c>
      <c r="AV203" s="15">
        <v>49741.676299999999</v>
      </c>
      <c r="AW203" s="15">
        <v>44534.558700000001</v>
      </c>
      <c r="AX203" s="15">
        <v>51303.228999999999</v>
      </c>
      <c r="AY203" s="15">
        <v>54266.859199999999</v>
      </c>
      <c r="AZ203" s="15">
        <v>55410.178099999997</v>
      </c>
      <c r="BA203" s="15">
        <v>59051.498399999997</v>
      </c>
      <c r="BB203" s="15">
        <v>60833.941200000001</v>
      </c>
      <c r="BC203" s="15">
        <v>60296.980300000003</v>
      </c>
      <c r="BD203" s="15">
        <v>60018.3436</v>
      </c>
      <c r="BE203" s="15">
        <v>63634.756399999998</v>
      </c>
      <c r="BF203" s="15">
        <v>63989.215600000003</v>
      </c>
      <c r="BG203" s="15">
        <v>62034.470399999998</v>
      </c>
      <c r="BH203" s="15">
        <v>62791.330199999997</v>
      </c>
      <c r="BI203" s="15">
        <v>64622.743999999999</v>
      </c>
      <c r="BJ203" s="15">
        <v>68099.652199999997</v>
      </c>
      <c r="BK203" s="15">
        <v>65650.429399999994</v>
      </c>
      <c r="BL203" s="15">
        <v>58696.8891</v>
      </c>
      <c r="BM203" s="15">
        <v>60209.012999999999</v>
      </c>
      <c r="BN203" s="15">
        <v>58319.844799999999</v>
      </c>
      <c r="BO203" s="15">
        <v>54513.311800000003</v>
      </c>
      <c r="BP203" s="15">
        <v>57387</v>
      </c>
      <c r="BQ203" s="15">
        <v>57325.450900000003</v>
      </c>
      <c r="BR203" s="15">
        <v>52544.471100000002</v>
      </c>
      <c r="BS203" s="15">
        <v>49293.599999999999</v>
      </c>
      <c r="BT203" s="15">
        <v>53700.6374</v>
      </c>
      <c r="BU203" s="15">
        <v>48648.314200000001</v>
      </c>
      <c r="BV203" s="15">
        <v>51524.910100000001</v>
      </c>
      <c r="BW203" s="15">
        <v>50105.413399999998</v>
      </c>
      <c r="BX203" s="15">
        <v>56353.936500000003</v>
      </c>
      <c r="BY203" s="15">
        <v>59484.167300000001</v>
      </c>
      <c r="BZ203" s="15">
        <v>59622.4493</v>
      </c>
      <c r="CA203" s="15">
        <v>60033.503599999996</v>
      </c>
      <c r="CB203" s="15">
        <v>59554.883699999998</v>
      </c>
      <c r="CC203" s="15">
        <v>58654.020600000003</v>
      </c>
      <c r="CD203" s="15">
        <v>59691.9715</v>
      </c>
      <c r="CE203" s="15">
        <v>65557.373600000006</v>
      </c>
      <c r="CF203" s="15">
        <v>58673.604599999999</v>
      </c>
      <c r="CG203" s="15">
        <v>57697.898699999998</v>
      </c>
      <c r="CH203" s="15">
        <v>64380.757400000002</v>
      </c>
      <c r="CI203" s="15">
        <v>66794.381800000003</v>
      </c>
      <c r="CJ203" s="15">
        <v>69158.177100000001</v>
      </c>
      <c r="CK203" s="15">
        <v>66677.395199999999</v>
      </c>
      <c r="CL203" s="15">
        <v>71996.506599999993</v>
      </c>
      <c r="CM203" s="15">
        <v>65574.744699999996</v>
      </c>
      <c r="CN203" s="15">
        <v>67177.679999999993</v>
      </c>
      <c r="CO203" s="15">
        <v>64116.3367</v>
      </c>
      <c r="CP203" s="15">
        <v>56304.182099999998</v>
      </c>
      <c r="CQ203" s="15">
        <v>60554.739699999998</v>
      </c>
      <c r="CR203" s="15">
        <v>60665.1149</v>
      </c>
      <c r="CS203" s="15">
        <v>54949.489000000001</v>
      </c>
      <c r="CT203" s="15">
        <v>58359.7376</v>
      </c>
      <c r="CU203" s="15">
        <v>55542.710899999998</v>
      </c>
      <c r="CV203" s="15">
        <v>53763.223100000003</v>
      </c>
      <c r="CW203" s="15">
        <v>57588.1129</v>
      </c>
      <c r="CX203" s="15">
        <v>54397.278700000003</v>
      </c>
      <c r="CY203" s="15">
        <v>55118.014999999999</v>
      </c>
      <c r="CZ203" s="15">
        <v>48653.013899999998</v>
      </c>
      <c r="DA203" s="15">
        <v>50629.4061</v>
      </c>
      <c r="DB203" s="15">
        <v>48461.056499999999</v>
      </c>
      <c r="DC203" s="15">
        <v>49550.418700000002</v>
      </c>
      <c r="DD203" s="15">
        <v>52797.755599999997</v>
      </c>
      <c r="DE203" s="15">
        <v>53700.37</v>
      </c>
      <c r="DF203" s="15">
        <v>55028.354500000001</v>
      </c>
      <c r="DG203" s="15">
        <v>55692.346700000002</v>
      </c>
      <c r="DH203" s="15">
        <v>56480.837399999997</v>
      </c>
      <c r="DI203" s="15">
        <v>51168.899700000002</v>
      </c>
      <c r="DJ203" s="15">
        <v>54530.3603</v>
      </c>
      <c r="DK203" s="15">
        <v>53804.118799999997</v>
      </c>
      <c r="DL203" s="15">
        <v>60817.536500000002</v>
      </c>
      <c r="DM203" s="15">
        <v>64761.051899999999</v>
      </c>
      <c r="DN203" s="15">
        <v>66716.094400000002</v>
      </c>
      <c r="DO203" s="15">
        <v>67211.246599999999</v>
      </c>
      <c r="DP203" s="15">
        <v>70850.940400000007</v>
      </c>
      <c r="DQ203" s="15">
        <v>69588.790399999998</v>
      </c>
    </row>
    <row r="204" spans="1:121" hidden="1" x14ac:dyDescent="0.3">
      <c r="A204" t="s">
        <v>646</v>
      </c>
      <c r="B204" s="15">
        <v>119.6</v>
      </c>
      <c r="C204" s="15">
        <v>125.86</v>
      </c>
      <c r="D204" s="15">
        <v>149.00200000000001</v>
      </c>
      <c r="E204" s="15">
        <v>142.1</v>
      </c>
      <c r="F204" s="15">
        <v>154.28</v>
      </c>
      <c r="G204" s="15">
        <v>167.33</v>
      </c>
      <c r="H204" s="15">
        <v>153.584</v>
      </c>
      <c r="I204" s="15">
        <v>174.5626</v>
      </c>
      <c r="J204" s="15">
        <v>166.3366</v>
      </c>
      <c r="K204" s="15">
        <v>167.13120000000001</v>
      </c>
      <c r="L204" s="15">
        <v>170.50829999999999</v>
      </c>
      <c r="M204" s="15">
        <v>163.88659999999999</v>
      </c>
      <c r="N204" s="15">
        <v>172.82579999999999</v>
      </c>
      <c r="O204" s="15">
        <v>176.2029</v>
      </c>
      <c r="P204" s="15">
        <v>185.40700000000001</v>
      </c>
      <c r="Q204" s="15">
        <v>185.40700000000001</v>
      </c>
      <c r="R204" s="15">
        <v>182.4273</v>
      </c>
      <c r="S204" s="15">
        <v>172.03120000000001</v>
      </c>
      <c r="T204" s="15">
        <v>179.77860000000001</v>
      </c>
      <c r="U204" s="15">
        <v>172.82579999999999</v>
      </c>
      <c r="V204" s="15">
        <v>178.78540000000001</v>
      </c>
      <c r="W204" s="15">
        <v>183.7516</v>
      </c>
      <c r="X204" s="15">
        <v>198.98150000000001</v>
      </c>
      <c r="Y204" s="15">
        <v>188.65170000000001</v>
      </c>
      <c r="Z204" s="15">
        <v>199.1139</v>
      </c>
      <c r="AA204" s="15">
        <v>197.3261</v>
      </c>
      <c r="AB204" s="15">
        <v>196.0017</v>
      </c>
      <c r="AC204" s="15">
        <v>183.7516</v>
      </c>
      <c r="AD204" s="15">
        <v>256.82139999999998</v>
      </c>
      <c r="AE204" s="15">
        <v>278.25900000000001</v>
      </c>
      <c r="AF204" s="15">
        <v>355.16609999999997</v>
      </c>
      <c r="AG204" s="15">
        <v>355.16609999999997</v>
      </c>
      <c r="AH204" s="15">
        <v>383.5652</v>
      </c>
      <c r="AI204" s="15">
        <v>426.42860000000002</v>
      </c>
      <c r="AJ204" s="15">
        <v>361.428</v>
      </c>
      <c r="AK204" s="15">
        <v>357.63560000000001</v>
      </c>
      <c r="AL204" s="15">
        <v>533.98119999999994</v>
      </c>
      <c r="AM204" s="15">
        <v>628.96820000000002</v>
      </c>
      <c r="AN204" s="15">
        <v>818.73689999999999</v>
      </c>
      <c r="AO204" s="15">
        <v>903.96849999999995</v>
      </c>
      <c r="AP204" s="15">
        <v>870.28660000000002</v>
      </c>
      <c r="AQ204" s="15">
        <v>895.34270000000004</v>
      </c>
      <c r="AR204" s="15">
        <v>843.07410000000004</v>
      </c>
      <c r="AS204" s="15">
        <v>914.64819999999997</v>
      </c>
      <c r="AT204" s="15">
        <v>884.56039999999996</v>
      </c>
      <c r="AU204" s="15">
        <v>1270.2591</v>
      </c>
      <c r="AV204" s="15">
        <v>1222.0980999999999</v>
      </c>
      <c r="AW204" s="15">
        <v>1346.146</v>
      </c>
      <c r="AX204" s="15">
        <v>1637.9114</v>
      </c>
      <c r="AY204" s="15">
        <v>1706.3000999999999</v>
      </c>
      <c r="AZ204" s="15">
        <v>1918.7239</v>
      </c>
      <c r="BA204" s="15">
        <v>1871.4477999999999</v>
      </c>
      <c r="BB204" s="15">
        <v>1781.2327</v>
      </c>
      <c r="BC204" s="15">
        <v>1723.1489999999999</v>
      </c>
      <c r="BD204" s="15">
        <v>1803.4775</v>
      </c>
      <c r="BE204" s="15">
        <v>1964.5463999999999</v>
      </c>
      <c r="BF204" s="15">
        <v>1770.5749000000001</v>
      </c>
      <c r="BG204" s="15">
        <v>1431.3006</v>
      </c>
      <c r="BH204" s="15">
        <v>1416.8722</v>
      </c>
      <c r="BI204" s="15">
        <v>1274.7374</v>
      </c>
      <c r="BJ204" s="15">
        <v>1437.3293000000001</v>
      </c>
      <c r="BK204" s="15">
        <v>1375.4287999999999</v>
      </c>
      <c r="BL204" s="15">
        <v>1635.6833999999999</v>
      </c>
      <c r="BM204" s="15">
        <v>1595.3877</v>
      </c>
      <c r="BN204" s="15">
        <v>1532.5446999999999</v>
      </c>
      <c r="BO204" s="15">
        <v>1817.8613</v>
      </c>
      <c r="BP204" s="15">
        <v>1967.8588999999999</v>
      </c>
      <c r="BQ204" s="15">
        <v>2077.9612000000002</v>
      </c>
      <c r="BR204" s="15">
        <v>1922.8825999999999</v>
      </c>
      <c r="BS204" s="15">
        <v>1590.7025000000001</v>
      </c>
      <c r="BT204" s="15">
        <v>1518.2101</v>
      </c>
      <c r="BU204" s="15">
        <v>1438.9774</v>
      </c>
      <c r="BV204" s="15">
        <v>1582.3696</v>
      </c>
      <c r="BW204" s="15">
        <v>1726.6809000000001</v>
      </c>
      <c r="BX204" s="15">
        <v>1551.577</v>
      </c>
      <c r="BY204" s="15">
        <v>1524.9081000000001</v>
      </c>
      <c r="BZ204" s="15">
        <v>1433.5563</v>
      </c>
      <c r="CA204" s="15">
        <v>1450.6848</v>
      </c>
      <c r="CB204" s="15">
        <v>1611.5019</v>
      </c>
      <c r="CC204" s="15">
        <v>1617.6872000000001</v>
      </c>
      <c r="CD204" s="15">
        <v>1784.6895999999999</v>
      </c>
      <c r="CE204" s="15">
        <v>2081.5828000000001</v>
      </c>
      <c r="CF204" s="15">
        <v>1981.6668</v>
      </c>
      <c r="CG204" s="15">
        <v>2004.6654000000001</v>
      </c>
      <c r="CH204" s="15">
        <v>1922.6672000000001</v>
      </c>
      <c r="CI204" s="15">
        <v>1973.9657</v>
      </c>
      <c r="CJ204" s="15">
        <v>2204.9031</v>
      </c>
      <c r="CK204" s="15">
        <v>1996.7311999999999</v>
      </c>
      <c r="CL204" s="15">
        <v>2062.143</v>
      </c>
      <c r="CM204" s="15">
        <v>1968.4956999999999</v>
      </c>
      <c r="CN204" s="15">
        <v>1925.9722999999999</v>
      </c>
      <c r="CO204" s="15">
        <v>1862.4262000000001</v>
      </c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</row>
    <row r="205" spans="1:121" x14ac:dyDescent="0.3">
      <c r="A205" t="s">
        <v>647</v>
      </c>
      <c r="B205" s="15">
        <v>272.10000000000002</v>
      </c>
      <c r="C205" s="15">
        <v>331.9753</v>
      </c>
      <c r="D205" s="15">
        <v>320.286</v>
      </c>
      <c r="E205" s="15">
        <v>353.01600000000002</v>
      </c>
      <c r="F205" s="15">
        <v>292.23180000000002</v>
      </c>
      <c r="G205" s="15">
        <v>344.94369999999998</v>
      </c>
      <c r="H205" s="15">
        <v>268.72379999999998</v>
      </c>
      <c r="I205" s="15">
        <v>266.82299999999998</v>
      </c>
      <c r="J205" s="15">
        <v>234.8443</v>
      </c>
      <c r="K205" s="15">
        <v>266.82299999999998</v>
      </c>
      <c r="L205" s="15">
        <v>286.8098</v>
      </c>
      <c r="M205" s="15">
        <v>298.91430000000003</v>
      </c>
      <c r="N205" s="15">
        <v>307.9117</v>
      </c>
      <c r="O205" s="15">
        <v>305.91230000000002</v>
      </c>
      <c r="P205" s="15">
        <v>444.80779999999999</v>
      </c>
      <c r="Q205" s="15">
        <v>456.30160000000001</v>
      </c>
      <c r="R205" s="15">
        <v>437.91160000000002</v>
      </c>
      <c r="S205" s="15">
        <v>421.82029999999997</v>
      </c>
      <c r="T205" s="15">
        <v>465.79820000000001</v>
      </c>
      <c r="U205" s="15">
        <v>460.31830000000002</v>
      </c>
      <c r="V205" s="15">
        <v>494.56810000000002</v>
      </c>
      <c r="W205" s="15">
        <v>458.94830000000002</v>
      </c>
      <c r="X205" s="15">
        <v>483.70699999999999</v>
      </c>
      <c r="Y205" s="15">
        <v>474.11509999999998</v>
      </c>
      <c r="Z205" s="15">
        <v>730.82190000000003</v>
      </c>
      <c r="AA205" s="15">
        <v>673.90430000000003</v>
      </c>
      <c r="AB205" s="15">
        <v>662.52080000000001</v>
      </c>
      <c r="AC205" s="15">
        <v>591.94299999999998</v>
      </c>
      <c r="AD205" s="15">
        <v>509.98169999999999</v>
      </c>
      <c r="AE205" s="15">
        <v>507.70490000000001</v>
      </c>
      <c r="AF205" s="15">
        <v>532.74869999999999</v>
      </c>
      <c r="AG205" s="15">
        <v>525.91859999999997</v>
      </c>
      <c r="AH205" s="15">
        <v>644.30719999999997</v>
      </c>
      <c r="AI205" s="15">
        <v>687.63400000000001</v>
      </c>
      <c r="AJ205" s="15">
        <v>623.87990000000002</v>
      </c>
      <c r="AK205" s="15">
        <v>653.52539999999999</v>
      </c>
      <c r="AL205" s="15">
        <v>648.95529999999997</v>
      </c>
      <c r="AM205" s="15">
        <v>596.399</v>
      </c>
      <c r="AN205" s="15">
        <v>639.81510000000003</v>
      </c>
      <c r="AO205" s="15">
        <v>813.84699999999998</v>
      </c>
      <c r="AP205" s="15">
        <v>985.00469999999996</v>
      </c>
      <c r="AQ205" s="15">
        <v>1053.5664999999999</v>
      </c>
      <c r="AR205" s="15">
        <v>1096.2313999999999</v>
      </c>
      <c r="AS205" s="15">
        <v>1105.0427999999999</v>
      </c>
      <c r="AT205" s="15">
        <v>1141.8838000000001</v>
      </c>
      <c r="AU205" s="15">
        <v>809.57640000000004</v>
      </c>
      <c r="AV205" s="15">
        <v>499.42880000000002</v>
      </c>
      <c r="AW205" s="15">
        <v>537.06489999999997</v>
      </c>
      <c r="AX205" s="15">
        <v>490.89429999999999</v>
      </c>
      <c r="AY205" s="15">
        <v>629.52650000000006</v>
      </c>
      <c r="AZ205" s="15">
        <v>552.08500000000004</v>
      </c>
      <c r="BA205" s="15">
        <v>622.37300000000005</v>
      </c>
      <c r="BB205" s="15">
        <v>481.54410000000001</v>
      </c>
      <c r="BC205" s="15">
        <v>473.81439999999998</v>
      </c>
      <c r="BD205" s="15">
        <v>489.68369999999999</v>
      </c>
      <c r="BE205" s="15">
        <v>425.75130000000001</v>
      </c>
      <c r="BF205" s="15">
        <v>459.7208</v>
      </c>
      <c r="BG205" s="15">
        <v>383.68700000000001</v>
      </c>
      <c r="BH205" s="15">
        <v>408.5138</v>
      </c>
      <c r="BI205" s="15">
        <v>451.3965</v>
      </c>
      <c r="BJ205" s="15">
        <v>377.31319999999999</v>
      </c>
      <c r="BK205" s="15">
        <v>287.20319999999998</v>
      </c>
      <c r="BL205" s="15">
        <v>107.9795</v>
      </c>
      <c r="BM205" s="15">
        <v>178.07849999999999</v>
      </c>
      <c r="BN205" s="15">
        <v>162.4966</v>
      </c>
      <c r="BO205" s="15">
        <v>198.1123</v>
      </c>
      <c r="BP205" s="15">
        <v>182.53049999999999</v>
      </c>
      <c r="BQ205" s="15">
        <v>209.2422</v>
      </c>
      <c r="BR205" s="15">
        <v>160.27070000000001</v>
      </c>
      <c r="BS205" s="15">
        <v>171.4006</v>
      </c>
      <c r="BT205" s="15">
        <v>215.92019999999999</v>
      </c>
      <c r="BU205" s="15">
        <v>334.67439999999999</v>
      </c>
      <c r="BV205" s="15">
        <v>350.48579999999998</v>
      </c>
      <c r="BW205" s="15">
        <v>566.57470000000001</v>
      </c>
      <c r="BX205" s="15">
        <v>707.95460000000003</v>
      </c>
      <c r="BY205" s="15">
        <v>775.4855</v>
      </c>
      <c r="BZ205" s="15">
        <v>802.64260000000002</v>
      </c>
      <c r="CA205" s="15">
        <v>1046.2140999999999</v>
      </c>
      <c r="CB205" s="15">
        <v>1095.0645999999999</v>
      </c>
      <c r="CC205" s="15">
        <v>985.15099999999995</v>
      </c>
      <c r="CD205" s="15">
        <v>1298.6081999999999</v>
      </c>
      <c r="CE205" s="15">
        <v>1465.5138999999999</v>
      </c>
      <c r="CF205" s="15">
        <v>1396.3090999999999</v>
      </c>
      <c r="CG205" s="15">
        <v>1567.2856999999999</v>
      </c>
      <c r="CH205" s="15">
        <v>2009.7846999999999</v>
      </c>
      <c r="CI205" s="15">
        <v>2239.2471</v>
      </c>
      <c r="CJ205" s="15">
        <v>2152.4546</v>
      </c>
      <c r="CK205" s="15">
        <v>2182.8319999999999</v>
      </c>
      <c r="CL205" s="15">
        <v>2291.3226</v>
      </c>
      <c r="CM205" s="15">
        <v>1918.0569</v>
      </c>
      <c r="CN205" s="15">
        <v>1971.2131999999999</v>
      </c>
      <c r="CO205" s="15">
        <v>1856.0411999999999</v>
      </c>
      <c r="CP205" s="15">
        <v>1824.1396999999999</v>
      </c>
      <c r="CQ205" s="15">
        <v>2946.8427000000001</v>
      </c>
      <c r="CR205" s="15">
        <v>2907.5513999999998</v>
      </c>
      <c r="CS205" s="15">
        <v>2503.413</v>
      </c>
      <c r="CT205" s="15">
        <v>2705.4821999999999</v>
      </c>
      <c r="CU205" s="15">
        <v>2436.0565999999999</v>
      </c>
      <c r="CV205" s="15">
        <v>2205.9222</v>
      </c>
      <c r="CW205" s="15">
        <v>2099.2746000000002</v>
      </c>
      <c r="CX205" s="15">
        <v>1885.9793</v>
      </c>
      <c r="CY205" s="15">
        <v>1801.7837999999999</v>
      </c>
      <c r="CZ205" s="15">
        <v>2026.3051</v>
      </c>
      <c r="DA205" s="15">
        <v>2048.7573000000002</v>
      </c>
      <c r="DB205" s="15">
        <v>2189.0830999999998</v>
      </c>
      <c r="DC205" s="15">
        <v>2351.8611000000001</v>
      </c>
      <c r="DD205" s="15">
        <v>2065.5963999999999</v>
      </c>
      <c r="DE205" s="15">
        <v>1709.8078</v>
      </c>
      <c r="DF205" s="15">
        <v>1720.9467</v>
      </c>
      <c r="DG205" s="15">
        <v>1866.2806</v>
      </c>
      <c r="DH205" s="15">
        <v>2123.5639999999999</v>
      </c>
      <c r="DI205" s="15">
        <v>2049.5520999999999</v>
      </c>
      <c r="DJ205" s="15">
        <v>2107.6745000000001</v>
      </c>
      <c r="DK205" s="15">
        <v>2045.9638</v>
      </c>
      <c r="DL205" s="15">
        <v>2244.0996</v>
      </c>
      <c r="DM205" s="15">
        <v>2158.5506999999998</v>
      </c>
      <c r="DN205" s="15">
        <v>2107.3341999999998</v>
      </c>
      <c r="DO205" s="15">
        <v>2222.0787999999998</v>
      </c>
      <c r="DP205" s="15">
        <v>2369.5808999999999</v>
      </c>
      <c r="DQ205" s="15">
        <v>2536.2249999999999</v>
      </c>
    </row>
    <row r="206" spans="1:121" x14ac:dyDescent="0.3">
      <c r="A206" t="s">
        <v>648</v>
      </c>
      <c r="B206" s="15">
        <v>99.76</v>
      </c>
      <c r="C206" s="15">
        <v>102.1464</v>
      </c>
      <c r="D206" s="15">
        <v>108.474</v>
      </c>
      <c r="E206" s="15">
        <v>108.474</v>
      </c>
      <c r="F206" s="15">
        <v>114.8017</v>
      </c>
      <c r="G206" s="15">
        <v>117.51349999999999</v>
      </c>
      <c r="H206" s="15">
        <v>110.4627</v>
      </c>
      <c r="I206" s="15">
        <v>110.28189999999999</v>
      </c>
      <c r="J206" s="15">
        <v>106.80549999999999</v>
      </c>
      <c r="K206" s="15">
        <v>111.4592</v>
      </c>
      <c r="L206" s="15">
        <v>116.21769999999999</v>
      </c>
      <c r="M206" s="15">
        <v>129.77379999999999</v>
      </c>
      <c r="N206" s="15">
        <v>114.1812</v>
      </c>
      <c r="O206" s="15">
        <v>108.51009999999999</v>
      </c>
      <c r="P206" s="15">
        <v>112.887</v>
      </c>
      <c r="Q206" s="15">
        <v>109.7867</v>
      </c>
      <c r="R206" s="15">
        <v>122.5526</v>
      </c>
      <c r="S206" s="15">
        <v>119.2567</v>
      </c>
      <c r="T206" s="15">
        <v>123.4701</v>
      </c>
      <c r="U206" s="15">
        <v>121.8214</v>
      </c>
      <c r="V206" s="15">
        <v>137.75890000000001</v>
      </c>
      <c r="W206" s="15">
        <v>145.4529</v>
      </c>
      <c r="X206" s="15">
        <v>147.65110000000001</v>
      </c>
      <c r="Y206" s="15">
        <v>163.03020000000001</v>
      </c>
      <c r="Z206" s="15">
        <v>155.69210000000001</v>
      </c>
      <c r="AA206" s="15">
        <v>159.7218</v>
      </c>
      <c r="AB206" s="15">
        <v>175.5615</v>
      </c>
      <c r="AC206" s="15">
        <v>175.3991</v>
      </c>
      <c r="AD206" s="15">
        <v>172.7764</v>
      </c>
      <c r="AE206" s="15">
        <v>183.2294</v>
      </c>
      <c r="AF206" s="15">
        <v>176.75120000000001</v>
      </c>
      <c r="AG206" s="15">
        <v>171.6173</v>
      </c>
      <c r="AH206" s="15">
        <v>170.1463</v>
      </c>
      <c r="AI206" s="15">
        <v>176.02610000000001</v>
      </c>
      <c r="AJ206" s="15">
        <v>176.39359999999999</v>
      </c>
      <c r="AK206" s="15">
        <v>171.7664</v>
      </c>
      <c r="AL206" s="15">
        <v>171.50960000000001</v>
      </c>
      <c r="AM206" s="15">
        <v>178.81569999999999</v>
      </c>
      <c r="AN206" s="15">
        <v>180.45949999999999</v>
      </c>
      <c r="AO206" s="15">
        <v>184.4213</v>
      </c>
      <c r="AP206" s="15">
        <v>171.59530000000001</v>
      </c>
      <c r="AQ206" s="15">
        <v>175.42439999999999</v>
      </c>
      <c r="AR206" s="15">
        <v>182.5668</v>
      </c>
      <c r="AS206" s="15">
        <v>177.18260000000001</v>
      </c>
      <c r="AT206" s="15">
        <v>189.1</v>
      </c>
      <c r="AU206" s="15">
        <v>186.00399999999999</v>
      </c>
      <c r="AV206" s="15">
        <v>188.11959999999999</v>
      </c>
      <c r="AW206" s="15">
        <v>179.12799999999999</v>
      </c>
      <c r="AX206" s="15">
        <v>183.33580000000001</v>
      </c>
      <c r="AY206" s="15">
        <v>211.30520000000001</v>
      </c>
      <c r="AZ206" s="15">
        <v>221.70840000000001</v>
      </c>
      <c r="BA206" s="15">
        <v>217.3775</v>
      </c>
      <c r="BB206" s="15">
        <v>222.50309999999999</v>
      </c>
      <c r="BC206" s="15">
        <v>230.21809999999999</v>
      </c>
      <c r="BD206" s="15">
        <v>223.9913</v>
      </c>
      <c r="BE206" s="15">
        <v>215.59800000000001</v>
      </c>
      <c r="BF206" s="15">
        <v>226.5078</v>
      </c>
      <c r="BG206" s="15">
        <v>217.0026</v>
      </c>
      <c r="BH206" s="15">
        <v>220.35470000000001</v>
      </c>
      <c r="BI206" s="15">
        <v>229.35239999999999</v>
      </c>
      <c r="BJ206" s="15">
        <v>268.06189999999998</v>
      </c>
      <c r="BK206" s="15">
        <v>296.99209999999999</v>
      </c>
      <c r="BL206" s="15">
        <v>249.01929999999999</v>
      </c>
      <c r="BM206" s="15">
        <v>289.11840000000001</v>
      </c>
      <c r="BN206" s="15">
        <v>300.36079999999998</v>
      </c>
      <c r="BO206" s="15">
        <v>287.61939999999998</v>
      </c>
      <c r="BP206" s="15">
        <v>285.82310000000001</v>
      </c>
      <c r="BQ206" s="15">
        <v>271.99900000000002</v>
      </c>
      <c r="BR206" s="15">
        <v>282.27370000000002</v>
      </c>
      <c r="BS206" s="15">
        <v>269.94409999999999</v>
      </c>
      <c r="BT206" s="15">
        <v>286.4067</v>
      </c>
      <c r="BU206" s="15">
        <v>295.27600000000001</v>
      </c>
      <c r="BV206" s="15">
        <v>290.47179999999997</v>
      </c>
      <c r="BW206" s="15">
        <v>319.85160000000002</v>
      </c>
      <c r="BX206" s="15">
        <v>309.31920000000002</v>
      </c>
      <c r="BY206" s="15">
        <v>332.60129999999998</v>
      </c>
      <c r="BZ206" s="15">
        <v>322.42140000000001</v>
      </c>
      <c r="CA206" s="15">
        <v>349.6352</v>
      </c>
      <c r="CB206" s="15">
        <v>351.1739</v>
      </c>
      <c r="CC206" s="15">
        <v>380.33589999999998</v>
      </c>
      <c r="CD206" s="15">
        <v>426.714</v>
      </c>
      <c r="CE206" s="15">
        <v>455.87610000000001</v>
      </c>
      <c r="CF206" s="15">
        <v>505.065</v>
      </c>
      <c r="CG206" s="15">
        <v>492.69220000000001</v>
      </c>
      <c r="CH206" s="15">
        <v>435.49829999999997</v>
      </c>
      <c r="CI206" s="15">
        <v>426.3544</v>
      </c>
      <c r="CJ206" s="15">
        <v>450.91730000000001</v>
      </c>
      <c r="CK206" s="15">
        <v>399.8193</v>
      </c>
      <c r="CL206" s="15">
        <v>412.36970000000002</v>
      </c>
      <c r="CM206" s="15">
        <v>412.0111</v>
      </c>
      <c r="CN206" s="15">
        <v>424.93779999999998</v>
      </c>
      <c r="CO206" s="15">
        <v>450.72770000000003</v>
      </c>
      <c r="CP206" s="15">
        <v>437.31310000000002</v>
      </c>
      <c r="CQ206" s="15">
        <v>423.89859999999999</v>
      </c>
      <c r="CR206" s="15">
        <v>451.56389999999999</v>
      </c>
      <c r="CS206" s="15">
        <v>491.96609999999998</v>
      </c>
      <c r="CT206" s="15">
        <v>485.01179999999999</v>
      </c>
      <c r="CU206" s="15">
        <v>471.10340000000002</v>
      </c>
      <c r="CV206" s="15">
        <v>491.0745</v>
      </c>
      <c r="CW206" s="15">
        <v>478.77089999999998</v>
      </c>
      <c r="CX206" s="15">
        <v>475.21859999999998</v>
      </c>
      <c r="CY206" s="15">
        <v>519.46249999999998</v>
      </c>
      <c r="CZ206" s="15">
        <v>617.98119999999994</v>
      </c>
      <c r="DA206" s="15">
        <v>634.99810000000002</v>
      </c>
      <c r="DB206" s="15">
        <v>680.67499999999995</v>
      </c>
      <c r="DC206" s="15">
        <v>586.45519999999999</v>
      </c>
      <c r="DD206" s="15">
        <v>674.56169999999997</v>
      </c>
      <c r="DE206" s="15">
        <v>801.54020000000003</v>
      </c>
      <c r="DF206" s="15">
        <v>880.3356</v>
      </c>
      <c r="DG206" s="15">
        <v>1009.6689</v>
      </c>
      <c r="DH206" s="15">
        <v>1086.8341</v>
      </c>
      <c r="DI206" s="15">
        <v>1311.2563</v>
      </c>
      <c r="DJ206" s="15">
        <v>1449.1514999999999</v>
      </c>
      <c r="DK206" s="15">
        <v>1409.7585999999999</v>
      </c>
      <c r="DL206" s="15">
        <v>1596.7773</v>
      </c>
      <c r="DM206" s="15">
        <v>1885.2035000000001</v>
      </c>
      <c r="DN206" s="15">
        <v>1874.2827</v>
      </c>
      <c r="DO206" s="15">
        <v>1944.8779</v>
      </c>
      <c r="DP206" s="15">
        <v>2233.3040999999998</v>
      </c>
      <c r="DQ206" s="15">
        <v>2180.2602000000002</v>
      </c>
    </row>
    <row r="207" spans="1:121" x14ac:dyDescent="0.3">
      <c r="A207" t="s">
        <v>649</v>
      </c>
      <c r="B207" s="15">
        <v>1138.3499999999999</v>
      </c>
      <c r="C207" s="15">
        <v>903.17769999999996</v>
      </c>
      <c r="D207" s="15">
        <v>824.64049999999997</v>
      </c>
      <c r="E207" s="15">
        <v>879.61659999999995</v>
      </c>
      <c r="F207" s="15">
        <v>871.76289999999995</v>
      </c>
      <c r="G207" s="15">
        <v>887.47029999999995</v>
      </c>
      <c r="H207" s="15">
        <v>879.61659999999995</v>
      </c>
      <c r="I207" s="15">
        <v>973.86120000000005</v>
      </c>
      <c r="J207" s="15">
        <v>973.95420000000001</v>
      </c>
      <c r="K207" s="15">
        <v>973.95420000000001</v>
      </c>
      <c r="L207" s="15">
        <v>926.82730000000004</v>
      </c>
      <c r="M207" s="15">
        <v>989.66309999999999</v>
      </c>
      <c r="N207" s="15">
        <v>989.66309999999999</v>
      </c>
      <c r="O207" s="15">
        <v>1416.4939999999999</v>
      </c>
      <c r="P207" s="15">
        <v>1432.2692</v>
      </c>
      <c r="Q207" s="15">
        <v>1754.9232999999999</v>
      </c>
      <c r="R207" s="15">
        <v>1487.3565000000001</v>
      </c>
      <c r="S207" s="15">
        <v>1821.2175999999999</v>
      </c>
      <c r="T207" s="15">
        <v>2122.9263999999998</v>
      </c>
      <c r="U207" s="15">
        <v>2378.3991999999998</v>
      </c>
      <c r="V207" s="15">
        <v>2246.9697000000001</v>
      </c>
      <c r="W207" s="15">
        <v>1985.9429</v>
      </c>
      <c r="X207" s="15">
        <v>1602.5054</v>
      </c>
      <c r="Y207" s="15">
        <v>1656.0244</v>
      </c>
      <c r="Z207" s="15">
        <v>2198.4935</v>
      </c>
      <c r="AA207" s="15">
        <v>2047.1479999999999</v>
      </c>
      <c r="AB207" s="15">
        <v>2091.0018</v>
      </c>
      <c r="AC207" s="15">
        <v>1843.9190000000001</v>
      </c>
      <c r="AD207" s="15">
        <v>1801.1610000000001</v>
      </c>
      <c r="AE207" s="15">
        <v>1972.6622</v>
      </c>
      <c r="AF207" s="15">
        <v>1813.1262999999999</v>
      </c>
      <c r="AG207" s="15">
        <v>1682.1621</v>
      </c>
      <c r="AH207" s="15">
        <v>1561.0283999999999</v>
      </c>
      <c r="AI207" s="15">
        <v>1420.5627999999999</v>
      </c>
      <c r="AJ207" s="15">
        <v>1019.707</v>
      </c>
      <c r="AK207" s="15">
        <v>952.65309999999999</v>
      </c>
      <c r="AL207" s="15">
        <v>1013.3567</v>
      </c>
      <c r="AM207" s="15">
        <v>848.80250000000001</v>
      </c>
      <c r="AN207" s="15">
        <v>671.40269999999998</v>
      </c>
      <c r="AO207" s="15">
        <v>1120.4494999999999</v>
      </c>
      <c r="AP207" s="15">
        <v>1074.7796000000001</v>
      </c>
      <c r="AQ207" s="15">
        <v>994.12869999999998</v>
      </c>
      <c r="AR207" s="15">
        <v>815.84770000000003</v>
      </c>
      <c r="AS207" s="15">
        <v>748.08010000000002</v>
      </c>
      <c r="AT207" s="15">
        <v>931.49130000000002</v>
      </c>
      <c r="AU207" s="15">
        <v>1018.1021</v>
      </c>
      <c r="AV207" s="15">
        <v>885.69060000000002</v>
      </c>
      <c r="AW207" s="15">
        <v>1103.0797</v>
      </c>
      <c r="AX207" s="15">
        <v>1213.4726000000001</v>
      </c>
      <c r="AY207" s="15">
        <v>1354.7895000000001</v>
      </c>
      <c r="AZ207" s="15">
        <v>1431.3794</v>
      </c>
      <c r="BA207" s="15">
        <v>1090.8390999999999</v>
      </c>
      <c r="BB207" s="15">
        <v>1055.9254000000001</v>
      </c>
      <c r="BC207" s="15">
        <v>1147.7902999999999</v>
      </c>
      <c r="BD207" s="15">
        <v>1449.6608000000001</v>
      </c>
      <c r="BE207" s="15">
        <v>1823.1125</v>
      </c>
      <c r="BF207" s="15">
        <v>1400.1641</v>
      </c>
      <c r="BG207" s="15">
        <v>1643.1889000000001</v>
      </c>
      <c r="BH207" s="15">
        <v>1704.5845999999999</v>
      </c>
      <c r="BI207" s="15">
        <v>1749.7787000000001</v>
      </c>
      <c r="BJ207" s="15">
        <v>1554.923</v>
      </c>
      <c r="BK207" s="15">
        <v>1518.2059999999999</v>
      </c>
      <c r="BL207" s="15">
        <v>1163.8441</v>
      </c>
      <c r="BM207" s="15">
        <v>1694.0772999999999</v>
      </c>
      <c r="BN207" s="15">
        <v>1624.8090999999999</v>
      </c>
      <c r="BO207" s="15">
        <v>1829.193</v>
      </c>
      <c r="BP207" s="15">
        <v>2008.7771</v>
      </c>
      <c r="BQ207" s="15">
        <v>1722.2976000000001</v>
      </c>
      <c r="BR207" s="15">
        <v>1610.55</v>
      </c>
      <c r="BS207" s="15">
        <v>1536.1379999999999</v>
      </c>
      <c r="BT207" s="15">
        <v>1532.7166999999999</v>
      </c>
      <c r="BU207" s="15">
        <v>1632.7881</v>
      </c>
      <c r="BV207" s="15">
        <v>1440.3432</v>
      </c>
      <c r="BW207" s="15">
        <v>1320.9748999999999</v>
      </c>
      <c r="BX207" s="15">
        <v>1359.6301000000001</v>
      </c>
      <c r="BY207" s="15">
        <v>1274.8137999999999</v>
      </c>
      <c r="BZ207" s="15">
        <v>1512.9716000000001</v>
      </c>
      <c r="CA207" s="15">
        <v>1224.0925999999999</v>
      </c>
      <c r="CB207" s="15">
        <v>1202.8209999999999</v>
      </c>
      <c r="CC207" s="15">
        <v>1209.0635</v>
      </c>
      <c r="CD207" s="15">
        <v>1085.5847000000001</v>
      </c>
      <c r="CE207" s="15">
        <v>1233.9306999999999</v>
      </c>
      <c r="CF207" s="15">
        <v>1199.6311000000001</v>
      </c>
      <c r="CG207" s="15">
        <v>1127.6017999999999</v>
      </c>
      <c r="CH207" s="15">
        <v>1068.4348</v>
      </c>
      <c r="CI207" s="15">
        <v>1379.84</v>
      </c>
      <c r="CJ207" s="15">
        <v>1347.2318</v>
      </c>
      <c r="CK207" s="15">
        <v>1234.3388</v>
      </c>
      <c r="CL207" s="15">
        <v>1066.1578</v>
      </c>
      <c r="CM207" s="15">
        <v>853.26959999999997</v>
      </c>
      <c r="CN207" s="15">
        <v>836.97709999999995</v>
      </c>
      <c r="CO207" s="15">
        <v>836.97709999999995</v>
      </c>
      <c r="CP207" s="15">
        <v>855.86279999999999</v>
      </c>
      <c r="CQ207" s="15">
        <v>796.63049999999998</v>
      </c>
      <c r="CR207" s="15">
        <v>1068.7554</v>
      </c>
      <c r="CS207" s="15">
        <v>1334.8712</v>
      </c>
      <c r="CT207" s="15">
        <v>1570.0832</v>
      </c>
      <c r="CU207" s="15">
        <v>1442.7268999999999</v>
      </c>
      <c r="CV207" s="15">
        <v>1931.3647000000001</v>
      </c>
      <c r="CW207" s="15">
        <v>1909.0368000000001</v>
      </c>
      <c r="CX207" s="15">
        <v>1822.4893</v>
      </c>
      <c r="CY207" s="15">
        <v>1616.3642</v>
      </c>
      <c r="CZ207" s="15">
        <v>1588.8809000000001</v>
      </c>
      <c r="DA207" s="15">
        <v>1340.6719000000001</v>
      </c>
      <c r="DB207" s="15">
        <v>1213.5615</v>
      </c>
      <c r="DC207" s="15">
        <v>1148.2885000000001</v>
      </c>
      <c r="DD207" s="15">
        <v>1253.9276</v>
      </c>
      <c r="DE207" s="15">
        <v>1255.6452999999999</v>
      </c>
      <c r="DF207" s="15">
        <v>1186.0780999999999</v>
      </c>
      <c r="DG207" s="15">
        <v>1219.5734</v>
      </c>
      <c r="DH207" s="15">
        <v>1714.2135000000001</v>
      </c>
      <c r="DI207" s="15">
        <v>1667.7905000000001</v>
      </c>
      <c r="DJ207" s="15">
        <v>1844.373</v>
      </c>
      <c r="DK207" s="15">
        <v>1822.8768</v>
      </c>
      <c r="DL207" s="15">
        <v>1882.2063000000001</v>
      </c>
      <c r="DM207" s="15">
        <v>2235.6037000000001</v>
      </c>
      <c r="DN207" s="15">
        <v>2219.2665999999999</v>
      </c>
      <c r="DO207" s="15">
        <v>2582.1777999999999</v>
      </c>
      <c r="DP207" s="15">
        <v>2553.8130000000001</v>
      </c>
      <c r="DQ207" s="15">
        <v>2435.1509999999998</v>
      </c>
    </row>
    <row r="208" spans="1:121" x14ac:dyDescent="0.3">
      <c r="A208" t="s">
        <v>650</v>
      </c>
      <c r="B208" s="15">
        <v>6005.77</v>
      </c>
      <c r="C208" s="15">
        <v>6040.8434999999999</v>
      </c>
      <c r="D208" s="15">
        <v>5721.7168000000001</v>
      </c>
      <c r="E208" s="15">
        <v>6256.2873</v>
      </c>
      <c r="F208" s="15">
        <v>5831.2861000000003</v>
      </c>
      <c r="G208" s="15">
        <v>5894.6578</v>
      </c>
      <c r="H208" s="15">
        <v>4818.8119999999999</v>
      </c>
      <c r="I208" s="15">
        <v>5018.6235999999999</v>
      </c>
      <c r="J208" s="15">
        <v>4746.2067999999999</v>
      </c>
      <c r="K208" s="15">
        <v>5098.7376000000004</v>
      </c>
      <c r="L208" s="15">
        <v>4431.6130999999996</v>
      </c>
      <c r="M208" s="15">
        <v>4181.6944000000003</v>
      </c>
      <c r="N208" s="15">
        <v>4195.2002000000002</v>
      </c>
      <c r="O208" s="15">
        <v>4121.2857999999997</v>
      </c>
      <c r="P208" s="15">
        <v>4312.1383999999998</v>
      </c>
      <c r="Q208" s="15">
        <v>4895.4153999999999</v>
      </c>
      <c r="R208" s="15">
        <v>5004.6176999999998</v>
      </c>
      <c r="S208" s="15">
        <v>4762.6556</v>
      </c>
      <c r="T208" s="15">
        <v>5035.8657999999996</v>
      </c>
      <c r="U208" s="15">
        <v>5526.1938</v>
      </c>
      <c r="V208" s="15">
        <v>5926.1695</v>
      </c>
      <c r="W208" s="15">
        <v>6174.4856</v>
      </c>
      <c r="X208" s="15">
        <v>6413.0691999999999</v>
      </c>
      <c r="Y208" s="15">
        <v>6665.1097</v>
      </c>
      <c r="Z208" s="15">
        <v>6348.3423000000003</v>
      </c>
      <c r="AA208" s="15">
        <v>5973.4494999999997</v>
      </c>
      <c r="AB208" s="15">
        <v>5908.9345000000003</v>
      </c>
      <c r="AC208" s="15">
        <v>5721.3362999999999</v>
      </c>
      <c r="AD208" s="15">
        <v>5092.6229999999996</v>
      </c>
      <c r="AE208" s="15">
        <v>4963.5024000000003</v>
      </c>
      <c r="AF208" s="15">
        <v>4966.0817999999999</v>
      </c>
      <c r="AG208" s="15">
        <v>4932.0088999999998</v>
      </c>
      <c r="AH208" s="15">
        <v>5383.6719000000003</v>
      </c>
      <c r="AI208" s="15">
        <v>5353.3912</v>
      </c>
      <c r="AJ208" s="15">
        <v>5532.1212999999998</v>
      </c>
      <c r="AK208" s="15">
        <v>5562.0096999999996</v>
      </c>
      <c r="AL208" s="15">
        <v>5678.5322999999999</v>
      </c>
      <c r="AM208" s="15">
        <v>5161.9690000000001</v>
      </c>
      <c r="AN208" s="15">
        <v>5085.8370000000004</v>
      </c>
      <c r="AO208" s="15">
        <v>5313.5610999999999</v>
      </c>
      <c r="AP208" s="15">
        <v>6847.0614999999998</v>
      </c>
      <c r="AQ208" s="15">
        <v>7207.3666999999996</v>
      </c>
      <c r="AR208" s="15">
        <v>6822.7420000000002</v>
      </c>
      <c r="AS208" s="15">
        <v>6315.7817999999997</v>
      </c>
      <c r="AT208" s="15">
        <v>6486.4786000000004</v>
      </c>
      <c r="AU208" s="15">
        <v>5323.6252000000004</v>
      </c>
      <c r="AV208" s="15">
        <v>5041.5081</v>
      </c>
      <c r="AW208" s="15">
        <v>4385.7766000000001</v>
      </c>
      <c r="AX208" s="15">
        <v>4914.0879999999997</v>
      </c>
      <c r="AY208" s="15">
        <v>5136.9007000000001</v>
      </c>
      <c r="AZ208" s="15">
        <v>5043.9947000000002</v>
      </c>
      <c r="BA208" s="15">
        <v>5241.4231</v>
      </c>
      <c r="BB208" s="15">
        <v>4342.0617000000002</v>
      </c>
      <c r="BC208" s="15">
        <v>4406.7945</v>
      </c>
      <c r="BD208" s="15">
        <v>3668.1149999999998</v>
      </c>
      <c r="BE208" s="15">
        <v>2940.3096999999998</v>
      </c>
      <c r="BF208" s="15">
        <v>3424.4135000000001</v>
      </c>
      <c r="BG208" s="15">
        <v>2699.8094999999998</v>
      </c>
      <c r="BH208" s="15">
        <v>2977.3912</v>
      </c>
      <c r="BI208" s="15">
        <v>3309.4249</v>
      </c>
      <c r="BJ208" s="15">
        <v>2985.1309000000001</v>
      </c>
      <c r="BK208" s="15">
        <v>2103.6577000000002</v>
      </c>
      <c r="BL208" s="15">
        <v>675.17100000000005</v>
      </c>
      <c r="BM208" s="15">
        <v>1075.5903000000001</v>
      </c>
      <c r="BN208" s="15">
        <v>1077.1605</v>
      </c>
      <c r="BO208" s="15">
        <v>948.40369999999996</v>
      </c>
      <c r="BP208" s="15">
        <v>864.31799999999998</v>
      </c>
      <c r="BQ208" s="15">
        <v>820.02980000000002</v>
      </c>
      <c r="BR208" s="15">
        <v>492.33449999999999</v>
      </c>
      <c r="BS208" s="15">
        <v>520.8297</v>
      </c>
      <c r="BT208" s="15">
        <v>824.779</v>
      </c>
      <c r="BU208" s="15">
        <v>900.71529999999996</v>
      </c>
      <c r="BV208" s="15">
        <v>888.02919999999995</v>
      </c>
      <c r="BW208" s="15">
        <v>1265.3539000000001</v>
      </c>
      <c r="BX208" s="15">
        <v>1450.3343</v>
      </c>
      <c r="BY208" s="15">
        <v>1448.7457999999999</v>
      </c>
      <c r="BZ208" s="15">
        <v>1514.2338</v>
      </c>
      <c r="CA208" s="15">
        <v>1756.8994</v>
      </c>
      <c r="CB208" s="15">
        <v>1452.1762000000001</v>
      </c>
      <c r="CC208" s="15">
        <v>1363.6016</v>
      </c>
      <c r="CD208" s="15">
        <v>2027.8389</v>
      </c>
      <c r="CE208" s="15">
        <v>2173.8362000000002</v>
      </c>
      <c r="CF208" s="15">
        <v>2070.9479999999999</v>
      </c>
      <c r="CG208" s="15">
        <v>2579.7907</v>
      </c>
      <c r="CH208" s="15">
        <v>3209.5223999999998</v>
      </c>
      <c r="CI208" s="15">
        <v>3846.0590000000002</v>
      </c>
      <c r="CJ208" s="15">
        <v>4259.8753999999999</v>
      </c>
      <c r="CK208" s="15">
        <v>4074.4805000000001</v>
      </c>
      <c r="CL208" s="15">
        <v>4519.8104000000003</v>
      </c>
      <c r="CM208" s="15">
        <v>4047.4767999999999</v>
      </c>
      <c r="CN208" s="15">
        <v>5470.4993000000004</v>
      </c>
      <c r="CO208" s="15">
        <v>5762.8900999999996</v>
      </c>
      <c r="CP208" s="15">
        <v>4857.7155000000002</v>
      </c>
      <c r="CQ208" s="15">
        <v>5197.9327000000003</v>
      </c>
      <c r="CR208" s="15">
        <v>4338.8113000000003</v>
      </c>
      <c r="CS208" s="15">
        <v>3911.4956999999999</v>
      </c>
      <c r="CT208" s="15">
        <v>3329.8229999999999</v>
      </c>
      <c r="CU208" s="15">
        <v>2975.9254000000001</v>
      </c>
      <c r="CV208" s="15">
        <v>2844.5009</v>
      </c>
      <c r="CW208" s="15">
        <v>2782.8402999999998</v>
      </c>
      <c r="CX208" s="15">
        <v>2440.7318</v>
      </c>
      <c r="CY208" s="15">
        <v>2721.7399</v>
      </c>
      <c r="CZ208" s="15">
        <v>3019.7248</v>
      </c>
      <c r="DA208" s="15">
        <v>3227.52</v>
      </c>
      <c r="DB208" s="15">
        <v>3255.0319</v>
      </c>
      <c r="DC208" s="15">
        <v>3274.9513999999999</v>
      </c>
      <c r="DD208" s="15">
        <v>2805.2307000000001</v>
      </c>
      <c r="DE208" s="15">
        <v>2604.9245000000001</v>
      </c>
      <c r="DF208" s="15">
        <v>2344.817</v>
      </c>
      <c r="DG208" s="15">
        <v>2447.0477999999998</v>
      </c>
      <c r="DH208" s="15">
        <v>2709.4447</v>
      </c>
      <c r="DI208" s="15">
        <v>2535.3688000000002</v>
      </c>
      <c r="DJ208" s="15">
        <v>2701.2404999999999</v>
      </c>
      <c r="DK208" s="15">
        <v>2393.7154999999998</v>
      </c>
      <c r="DL208" s="15">
        <v>2348.8854999999999</v>
      </c>
      <c r="DM208" s="15">
        <v>2181.6493</v>
      </c>
      <c r="DN208" s="15">
        <v>2076.2633000000001</v>
      </c>
      <c r="DO208" s="15">
        <v>2016.4228000000001</v>
      </c>
      <c r="DP208" s="15">
        <v>2230.0691999999999</v>
      </c>
      <c r="DQ208" s="15">
        <v>2092.9647</v>
      </c>
    </row>
    <row r="209" spans="1:121" x14ac:dyDescent="0.3">
      <c r="A209" t="s">
        <v>651</v>
      </c>
      <c r="B209" s="15">
        <v>191.47</v>
      </c>
      <c r="C209" s="15">
        <v>193.1532</v>
      </c>
      <c r="D209" s="15">
        <v>180.55629999999999</v>
      </c>
      <c r="E209" s="15">
        <v>170.4787</v>
      </c>
      <c r="F209" s="15">
        <v>104.1348</v>
      </c>
      <c r="G209" s="15">
        <v>101.61539999999999</v>
      </c>
      <c r="H209" s="15">
        <v>80.620500000000007</v>
      </c>
      <c r="I209" s="15">
        <v>112.53270000000001</v>
      </c>
      <c r="J209" s="15">
        <v>100.7756</v>
      </c>
      <c r="K209" s="15">
        <v>102.4552</v>
      </c>
      <c r="L209" s="15">
        <v>92.377600000000001</v>
      </c>
      <c r="M209" s="15">
        <v>101.61539999999999</v>
      </c>
      <c r="N209" s="15">
        <v>117.9914</v>
      </c>
      <c r="O209" s="15">
        <v>138.56639999999999</v>
      </c>
      <c r="P209" s="15">
        <v>155.36240000000001</v>
      </c>
      <c r="Q209" s="15">
        <v>170.4787</v>
      </c>
      <c r="R209" s="15">
        <v>180.55629999999999</v>
      </c>
      <c r="S209" s="15">
        <v>170.4787</v>
      </c>
      <c r="T209" s="15">
        <v>167.95930000000001</v>
      </c>
      <c r="U209" s="15">
        <v>151.1634</v>
      </c>
      <c r="V209" s="15">
        <v>143.6052</v>
      </c>
      <c r="W209" s="15">
        <v>141.08580000000001</v>
      </c>
      <c r="X209" s="15">
        <v>152.00319999999999</v>
      </c>
      <c r="Y209" s="15">
        <v>150.25960000000001</v>
      </c>
      <c r="Z209" s="15">
        <v>148.28800000000001</v>
      </c>
      <c r="AA209" s="15">
        <v>150.8014</v>
      </c>
      <c r="AB209" s="15">
        <v>162.86609999999999</v>
      </c>
      <c r="AC209" s="15">
        <v>162.68100000000001</v>
      </c>
      <c r="AD209" s="15">
        <v>257.42770000000002</v>
      </c>
      <c r="AE209" s="15">
        <v>269.09109999999998</v>
      </c>
      <c r="AF209" s="15">
        <v>259.82819999999998</v>
      </c>
      <c r="AG209" s="15">
        <v>274.03100000000001</v>
      </c>
      <c r="AH209" s="15">
        <v>272.67840000000001</v>
      </c>
      <c r="AI209" s="15">
        <v>258.41520000000003</v>
      </c>
      <c r="AJ209" s="15">
        <v>236.6009</v>
      </c>
      <c r="AK209" s="15">
        <v>251.70310000000001</v>
      </c>
      <c r="AL209" s="15">
        <v>209.7526</v>
      </c>
      <c r="AM209" s="15">
        <v>239.11799999999999</v>
      </c>
      <c r="AN209" s="15">
        <v>251.70310000000001</v>
      </c>
      <c r="AO209" s="15">
        <v>251.7894</v>
      </c>
      <c r="AP209" s="15">
        <v>290.39710000000002</v>
      </c>
      <c r="AQ209" s="15">
        <v>282.24099999999999</v>
      </c>
      <c r="AR209" s="15">
        <v>284.84879999999998</v>
      </c>
      <c r="AS209" s="15">
        <v>300.92349999999999</v>
      </c>
      <c r="AT209" s="15">
        <v>278.23059999999998</v>
      </c>
      <c r="AU209" s="15">
        <v>251.8466</v>
      </c>
      <c r="AV209" s="15">
        <v>248.75280000000001</v>
      </c>
      <c r="AW209" s="15">
        <v>262.29039999999998</v>
      </c>
      <c r="AX209" s="15">
        <v>272.44349999999997</v>
      </c>
      <c r="AY209" s="15">
        <v>283.44279999999998</v>
      </c>
      <c r="AZ209" s="15">
        <v>304.59519999999998</v>
      </c>
      <c r="BA209" s="15">
        <v>308.57249999999999</v>
      </c>
      <c r="BB209" s="15">
        <v>238.41319999999999</v>
      </c>
      <c r="BC209" s="15">
        <v>223.4462</v>
      </c>
      <c r="BD209" s="15">
        <v>185.02160000000001</v>
      </c>
      <c r="BE209" s="15">
        <v>196.68960000000001</v>
      </c>
      <c r="BF209" s="15">
        <v>182.64940000000001</v>
      </c>
      <c r="BG209" s="15">
        <v>183.48339999999999</v>
      </c>
      <c r="BH209" s="15">
        <v>176.81129999999999</v>
      </c>
      <c r="BI209" s="15">
        <v>205.1678</v>
      </c>
      <c r="BJ209" s="15">
        <v>175.97730000000001</v>
      </c>
      <c r="BK209" s="15">
        <v>170.13919999999999</v>
      </c>
      <c r="BL209" s="15">
        <v>129.2724</v>
      </c>
      <c r="BM209" s="15">
        <v>140.4716</v>
      </c>
      <c r="BN209" s="15">
        <v>140.31829999999999</v>
      </c>
      <c r="BO209" s="15">
        <v>132.7433</v>
      </c>
      <c r="BP209" s="15">
        <v>143.24420000000001</v>
      </c>
      <c r="BQ209" s="15">
        <v>150.47290000000001</v>
      </c>
      <c r="BR209" s="15">
        <v>146.99860000000001</v>
      </c>
      <c r="BS209" s="15">
        <v>159.97049999999999</v>
      </c>
      <c r="BT209" s="15">
        <v>203.0976</v>
      </c>
      <c r="BU209" s="15">
        <v>242.01929999999999</v>
      </c>
      <c r="BV209" s="15">
        <v>297.61840000000001</v>
      </c>
      <c r="BW209" s="15">
        <v>385.20589999999999</v>
      </c>
      <c r="BX209" s="15">
        <v>374.7998</v>
      </c>
      <c r="BY209" s="15">
        <v>335.37439999999998</v>
      </c>
      <c r="BZ209" s="15">
        <v>244.2047</v>
      </c>
      <c r="CA209" s="15">
        <v>240.18620000000001</v>
      </c>
      <c r="CB209" s="15">
        <v>216.89259999999999</v>
      </c>
      <c r="CC209" s="15">
        <v>233.2003</v>
      </c>
      <c r="CD209" s="15">
        <v>225.78440000000001</v>
      </c>
      <c r="CE209" s="15">
        <v>252.03710000000001</v>
      </c>
      <c r="CF209" s="15">
        <v>204.0428</v>
      </c>
      <c r="CG209" s="15">
        <v>210.226</v>
      </c>
      <c r="CH209" s="15">
        <v>202.27619999999999</v>
      </c>
      <c r="CI209" s="15">
        <v>205.80940000000001</v>
      </c>
      <c r="CJ209" s="15">
        <v>211.99260000000001</v>
      </c>
      <c r="CK209" s="15">
        <v>173.12729999999999</v>
      </c>
      <c r="CL209" s="15">
        <v>139.56180000000001</v>
      </c>
      <c r="CM209" s="15">
        <v>121.89570000000001</v>
      </c>
      <c r="CN209" s="15">
        <v>156.34450000000001</v>
      </c>
      <c r="CO209" s="15">
        <v>148.3948</v>
      </c>
      <c r="CP209" s="15">
        <v>147.51150000000001</v>
      </c>
      <c r="CQ209" s="15">
        <v>208.45939999999999</v>
      </c>
      <c r="CR209" s="15">
        <v>264.9907</v>
      </c>
      <c r="CS209" s="15">
        <v>257.041</v>
      </c>
      <c r="CT209" s="15">
        <v>279.12349999999998</v>
      </c>
      <c r="CU209" s="15">
        <v>233.1918</v>
      </c>
      <c r="CV209" s="15">
        <v>304.0727</v>
      </c>
      <c r="CW209" s="15">
        <v>269.5994</v>
      </c>
      <c r="CX209" s="15">
        <v>268.9024</v>
      </c>
      <c r="CY209" s="15">
        <v>288.36239999999998</v>
      </c>
      <c r="CZ209" s="15">
        <v>327.28250000000003</v>
      </c>
      <c r="DA209" s="15">
        <v>311.36059999999998</v>
      </c>
      <c r="DB209" s="15">
        <v>310.4665</v>
      </c>
      <c r="DC209" s="15">
        <v>292.72559999999999</v>
      </c>
      <c r="DD209" s="15">
        <v>292.72559999999999</v>
      </c>
      <c r="DE209" s="15">
        <v>335.3039</v>
      </c>
      <c r="DF209" s="15">
        <v>324.65929999999997</v>
      </c>
      <c r="DG209" s="15">
        <v>390.30079999999998</v>
      </c>
      <c r="DH209" s="15">
        <v>443.52359999999999</v>
      </c>
      <c r="DI209" s="15">
        <v>414.64879999999999</v>
      </c>
      <c r="DJ209" s="15">
        <v>512.31769999999995</v>
      </c>
      <c r="DK209" s="15">
        <v>555.82470000000001</v>
      </c>
      <c r="DL209" s="15">
        <v>537.06349999999998</v>
      </c>
      <c r="DM209" s="15">
        <v>617.9787</v>
      </c>
      <c r="DN209" s="15">
        <v>595.74929999999995</v>
      </c>
      <c r="DO209" s="15">
        <v>632.20389999999998</v>
      </c>
      <c r="DP209" s="15">
        <v>577.88779999999997</v>
      </c>
      <c r="DQ209" s="15">
        <v>657.13589999999999</v>
      </c>
    </row>
    <row r="210" spans="1:121" hidden="1" x14ac:dyDescent="0.3">
      <c r="A210" t="s">
        <v>652</v>
      </c>
      <c r="B210" s="15">
        <v>1.66</v>
      </c>
      <c r="C210" s="15">
        <v>1.655</v>
      </c>
      <c r="D210" s="15">
        <v>1.4895</v>
      </c>
      <c r="E210" s="15">
        <v>1.5998000000000001</v>
      </c>
      <c r="F210" s="15">
        <v>3.02</v>
      </c>
      <c r="G210" s="15">
        <v>3.2212999999999998</v>
      </c>
      <c r="H210" s="15">
        <v>2.8187000000000002</v>
      </c>
      <c r="I210" s="15">
        <v>3.02</v>
      </c>
      <c r="J210" s="15">
        <v>5.1656000000000004</v>
      </c>
      <c r="K210" s="15">
        <v>6.3319999999999999</v>
      </c>
      <c r="L210" s="15">
        <v>10.9976</v>
      </c>
      <c r="M210" s="15">
        <v>8.9986999999999995</v>
      </c>
      <c r="N210" s="15">
        <v>13.073499999999999</v>
      </c>
      <c r="O210" s="15">
        <v>18.560400000000001</v>
      </c>
      <c r="P210" s="15">
        <v>34.438499999999998</v>
      </c>
      <c r="Q210" s="15">
        <v>36.054699999999997</v>
      </c>
      <c r="R210" s="15">
        <v>23.2942</v>
      </c>
      <c r="S210" s="15">
        <v>17.234100000000002</v>
      </c>
      <c r="T210" s="15">
        <v>24.706600000000002</v>
      </c>
      <c r="U210" s="15">
        <v>27.3109</v>
      </c>
      <c r="V210" s="15">
        <v>55.2453</v>
      </c>
      <c r="W210" s="15">
        <v>182.40459999999999</v>
      </c>
      <c r="X210" s="15">
        <v>127.4808</v>
      </c>
      <c r="Y210" s="15">
        <v>107.2948</v>
      </c>
      <c r="Z210" s="15">
        <v>104.2597</v>
      </c>
      <c r="AA210" s="15">
        <v>108.01009999999999</v>
      </c>
      <c r="AB210" s="15">
        <v>158.52549999999999</v>
      </c>
      <c r="AC210" s="15">
        <v>143.9485</v>
      </c>
      <c r="AD210" s="15">
        <v>132.29509999999999</v>
      </c>
      <c r="AE210" s="15">
        <v>152.0232</v>
      </c>
      <c r="AF210" s="15">
        <v>175.48349999999999</v>
      </c>
      <c r="AG210" s="15">
        <v>223.88</v>
      </c>
      <c r="AH210" s="15">
        <v>324.10079999999999</v>
      </c>
      <c r="AI210" s="15">
        <v>327.46730000000002</v>
      </c>
      <c r="AJ210" s="15">
        <v>318.40699999999998</v>
      </c>
      <c r="AK210" s="15">
        <v>313.02089999999998</v>
      </c>
      <c r="AL210" s="15">
        <v>380.10649999999998</v>
      </c>
      <c r="AM210" s="15">
        <v>431.87189999999998</v>
      </c>
      <c r="AN210" s="15">
        <v>447.3107</v>
      </c>
      <c r="AO210" s="15">
        <v>363.29230000000001</v>
      </c>
      <c r="AP210" s="15">
        <v>404.8272</v>
      </c>
      <c r="AQ210" s="15">
        <v>373.68669999999997</v>
      </c>
      <c r="AR210" s="15">
        <v>305.47399999999999</v>
      </c>
      <c r="AS210" s="15">
        <v>275.6789</v>
      </c>
      <c r="AT210" s="15">
        <v>210.6311</v>
      </c>
      <c r="AU210" s="15">
        <v>243.155</v>
      </c>
      <c r="AV210" s="15">
        <v>230.76490000000001</v>
      </c>
      <c r="AW210" s="15">
        <v>244.7038</v>
      </c>
      <c r="AX210" s="15">
        <v>243.155</v>
      </c>
      <c r="AY210" s="15">
        <v>226.11869999999999</v>
      </c>
      <c r="AZ210" s="15">
        <v>240.0575</v>
      </c>
      <c r="BA210" s="15">
        <v>287.48930000000001</v>
      </c>
      <c r="BB210" s="15">
        <v>325.9119</v>
      </c>
      <c r="BC210" s="15">
        <v>374.79860000000002</v>
      </c>
      <c r="BD210" s="15">
        <v>353.45359999999999</v>
      </c>
      <c r="BE210" s="15">
        <v>300.88869999999997</v>
      </c>
      <c r="BF210" s="15">
        <v>334.78070000000002</v>
      </c>
      <c r="BG210" s="15">
        <v>312</v>
      </c>
      <c r="BH210" s="15">
        <v>305.7509</v>
      </c>
      <c r="BI210" s="15">
        <v>303.67099999999999</v>
      </c>
      <c r="BJ210" s="15">
        <v>297.43119999999999</v>
      </c>
      <c r="BK210" s="15">
        <v>347.34969999999998</v>
      </c>
      <c r="BL210" s="15">
        <v>347.34969999999998</v>
      </c>
      <c r="BM210" s="15">
        <v>401.77760000000001</v>
      </c>
      <c r="BN210" s="15">
        <v>311.01960000000003</v>
      </c>
      <c r="BO210" s="15">
        <v>410.32850000000002</v>
      </c>
      <c r="BP210" s="15">
        <v>414.1028</v>
      </c>
      <c r="BQ210" s="15">
        <v>583.04</v>
      </c>
      <c r="BR210" s="15">
        <v>574.77819999999997</v>
      </c>
      <c r="BS210" s="15">
        <v>955.91589999999997</v>
      </c>
      <c r="BT210" s="15">
        <v>916.49670000000003</v>
      </c>
      <c r="BU210" s="15">
        <v>703.77639999999997</v>
      </c>
      <c r="BV210" s="15">
        <v>786.86180000000002</v>
      </c>
      <c r="BW210" s="15">
        <v>702.45410000000004</v>
      </c>
      <c r="BX210" s="15">
        <v>677.36649999999997</v>
      </c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</row>
    <row r="211" spans="1:121" x14ac:dyDescent="0.3">
      <c r="A211" t="s">
        <v>653</v>
      </c>
      <c r="B211" s="15">
        <v>4176.41</v>
      </c>
      <c r="C211" s="15">
        <v>4022.0709999999999</v>
      </c>
      <c r="D211" s="15">
        <v>4283.5285999999996</v>
      </c>
      <c r="E211" s="15">
        <v>4016.3119999999999</v>
      </c>
      <c r="F211" s="15">
        <v>4001.3386</v>
      </c>
      <c r="G211" s="15">
        <v>3858.5160000000001</v>
      </c>
      <c r="H211" s="15">
        <v>4100.3931000000002</v>
      </c>
      <c r="I211" s="15">
        <v>3969.7761</v>
      </c>
      <c r="J211" s="15">
        <v>3857.1970999999999</v>
      </c>
      <c r="K211" s="15">
        <v>3436.3921</v>
      </c>
      <c r="L211" s="15">
        <v>3451.6941000000002</v>
      </c>
      <c r="M211" s="15">
        <v>3563.1801</v>
      </c>
      <c r="N211" s="15">
        <v>4305.3271000000004</v>
      </c>
      <c r="O211" s="15">
        <v>4418.9991</v>
      </c>
      <c r="P211" s="15">
        <v>4413.5340999999999</v>
      </c>
      <c r="Q211" s="15">
        <v>4414.2112999999999</v>
      </c>
      <c r="R211" s="15">
        <v>4525.7143999999998</v>
      </c>
      <c r="S211" s="15">
        <v>16367.519899999999</v>
      </c>
      <c r="T211" s="15">
        <v>17058.413799999998</v>
      </c>
      <c r="U211" s="15">
        <v>17551.786</v>
      </c>
      <c r="V211" s="15">
        <v>17164.124199999998</v>
      </c>
      <c r="W211" s="15">
        <v>17629.736700000001</v>
      </c>
      <c r="X211" s="15">
        <v>17966.008300000001</v>
      </c>
      <c r="Y211" s="15">
        <v>18449.3986</v>
      </c>
      <c r="Z211" s="15">
        <v>18277.759999999998</v>
      </c>
      <c r="AA211" s="15">
        <v>20305.885699999999</v>
      </c>
      <c r="AB211" s="15">
        <v>20634.3469</v>
      </c>
      <c r="AC211" s="15">
        <v>22068.312699999999</v>
      </c>
      <c r="AD211" s="15">
        <v>22588.062600000001</v>
      </c>
      <c r="AE211" s="15">
        <v>22021.252499999999</v>
      </c>
      <c r="AF211" s="15">
        <v>21362.425899999998</v>
      </c>
      <c r="AG211" s="15">
        <v>21963.516</v>
      </c>
      <c r="AH211" s="15">
        <v>23004.878199999999</v>
      </c>
      <c r="AI211" s="15">
        <v>24030.879099999998</v>
      </c>
      <c r="AJ211" s="15">
        <v>23416.595499999999</v>
      </c>
      <c r="AK211" s="15">
        <v>23507.5239</v>
      </c>
      <c r="AL211" s="15">
        <v>23307.313999999998</v>
      </c>
      <c r="AM211" s="15">
        <v>23956.656500000001</v>
      </c>
      <c r="AN211" s="15">
        <v>24373.248200000002</v>
      </c>
      <c r="AO211" s="15">
        <v>24449.759900000001</v>
      </c>
      <c r="AP211" s="15">
        <v>26268.081699999999</v>
      </c>
      <c r="AQ211" s="15">
        <v>26091.556</v>
      </c>
      <c r="AR211" s="15">
        <v>26592.356</v>
      </c>
      <c r="AS211" s="15">
        <v>27287.302</v>
      </c>
      <c r="AT211" s="15">
        <v>27126.587</v>
      </c>
      <c r="AU211" s="15">
        <v>26519.332399999999</v>
      </c>
      <c r="AV211" s="15">
        <v>27478.4974</v>
      </c>
      <c r="AW211" s="15">
        <v>26701.1522</v>
      </c>
      <c r="AX211" s="15">
        <v>28893.529399999999</v>
      </c>
      <c r="AY211" s="15">
        <v>28884.9935</v>
      </c>
      <c r="AZ211" s="15">
        <v>31165.041300000001</v>
      </c>
      <c r="BA211" s="15">
        <v>32786.339099999997</v>
      </c>
      <c r="BB211" s="15">
        <v>33717.14</v>
      </c>
      <c r="BC211" s="15">
        <v>32986.7382</v>
      </c>
      <c r="BD211" s="15">
        <v>31563.473900000001</v>
      </c>
      <c r="BE211" s="15">
        <v>32246.369200000001</v>
      </c>
      <c r="BF211" s="15">
        <v>32090.806100000002</v>
      </c>
      <c r="BG211" s="15">
        <v>32078.923999999999</v>
      </c>
      <c r="BH211" s="15">
        <v>31580.574799999999</v>
      </c>
      <c r="BI211" s="15">
        <v>31100.6829</v>
      </c>
      <c r="BJ211" s="15">
        <v>33631.980600000003</v>
      </c>
      <c r="BK211" s="15">
        <v>34079.248699999996</v>
      </c>
      <c r="BL211" s="15">
        <v>28794.9084</v>
      </c>
      <c r="BM211" s="15">
        <v>31618.814200000001</v>
      </c>
      <c r="BN211" s="15">
        <v>34065.544300000001</v>
      </c>
      <c r="BO211" s="15">
        <v>33437.232499999998</v>
      </c>
      <c r="BP211" s="15">
        <v>35989.913699999997</v>
      </c>
      <c r="BQ211" s="15">
        <v>34292.085899999998</v>
      </c>
      <c r="BR211" s="15">
        <v>36384.733899999999</v>
      </c>
      <c r="BS211" s="15">
        <v>34718.276299999998</v>
      </c>
      <c r="BT211" s="15">
        <v>35493.824699999997</v>
      </c>
      <c r="BU211" s="15">
        <v>34313.413800000002</v>
      </c>
      <c r="BV211" s="15">
        <v>33119.858</v>
      </c>
      <c r="BW211" s="15">
        <v>32587.7039</v>
      </c>
      <c r="BX211" s="15">
        <v>35603.3842</v>
      </c>
      <c r="BY211" s="15">
        <v>38315.8704</v>
      </c>
      <c r="BZ211" s="15">
        <v>37923.343399999998</v>
      </c>
      <c r="CA211" s="15">
        <v>38755.500699999997</v>
      </c>
      <c r="CB211" s="15">
        <v>41359.263200000001</v>
      </c>
      <c r="CC211" s="15">
        <v>42472.234700000001</v>
      </c>
      <c r="CD211" s="15">
        <v>41589.078999999998</v>
      </c>
      <c r="CE211" s="15">
        <v>43872.729099999997</v>
      </c>
      <c r="CF211" s="15">
        <v>44326.045899999997</v>
      </c>
      <c r="CG211" s="15">
        <v>44914.8367</v>
      </c>
      <c r="CH211" s="15">
        <v>41285.697099999998</v>
      </c>
      <c r="CI211" s="15">
        <v>40272.548900000002</v>
      </c>
      <c r="CJ211" s="15">
        <v>44989.455099999999</v>
      </c>
      <c r="CK211" s="15">
        <v>45575.280599999998</v>
      </c>
      <c r="CL211" s="15">
        <v>41506.428099999997</v>
      </c>
      <c r="CM211" s="15">
        <v>41043.5311</v>
      </c>
      <c r="CN211" s="15">
        <v>43890.347500000003</v>
      </c>
      <c r="CO211" s="15">
        <v>47028.177300000003</v>
      </c>
      <c r="CP211" s="15">
        <v>48002.894500000002</v>
      </c>
      <c r="CQ211" s="15">
        <v>46243.7742</v>
      </c>
      <c r="CR211" s="15">
        <v>49933.0697</v>
      </c>
      <c r="CS211" s="15">
        <v>46162.497900000002</v>
      </c>
      <c r="CT211" s="15">
        <v>45411.47</v>
      </c>
      <c r="CU211" s="15">
        <v>46999.301299999999</v>
      </c>
      <c r="CV211" s="15">
        <v>48383.146699999998</v>
      </c>
      <c r="CW211" s="15">
        <v>48539.105900000002</v>
      </c>
      <c r="CX211" s="15">
        <v>47781.8897</v>
      </c>
      <c r="CY211" s="15">
        <v>48763.180099999998</v>
      </c>
      <c r="CZ211" s="15">
        <v>47964.754800000002</v>
      </c>
      <c r="DA211" s="15">
        <v>47723.506999999998</v>
      </c>
      <c r="DB211" s="15">
        <v>46984.106899999999</v>
      </c>
      <c r="DC211" s="15">
        <v>46262.438300000002</v>
      </c>
      <c r="DD211" s="15">
        <v>47352.2696</v>
      </c>
      <c r="DE211" s="15">
        <v>50977.311500000003</v>
      </c>
      <c r="DF211" s="15">
        <v>53772.741699999999</v>
      </c>
      <c r="DG211" s="15">
        <v>58189.269099999998</v>
      </c>
      <c r="DH211" s="15">
        <v>60005.912300000004</v>
      </c>
      <c r="DI211" s="15">
        <v>57590.330300000001</v>
      </c>
      <c r="DJ211" s="15">
        <v>57750.303399999997</v>
      </c>
      <c r="DK211" s="15">
        <v>61932.826999999997</v>
      </c>
      <c r="DL211" s="15">
        <v>63357.606599999999</v>
      </c>
      <c r="DM211" s="15">
        <v>64850.5173</v>
      </c>
      <c r="DN211" s="15">
        <v>62381.078099999999</v>
      </c>
      <c r="DO211" s="15">
        <v>63516.821199999998</v>
      </c>
      <c r="DP211" s="15">
        <v>70043.492299999998</v>
      </c>
      <c r="DQ211" s="15">
        <v>63639.251199999999</v>
      </c>
    </row>
    <row r="212" spans="1:121" x14ac:dyDescent="0.3">
      <c r="A212" t="s">
        <v>654</v>
      </c>
      <c r="B212" s="15">
        <v>3143.49</v>
      </c>
      <c r="C212" s="15">
        <v>3419.5940999999998</v>
      </c>
      <c r="D212" s="15">
        <v>3640.8507</v>
      </c>
      <c r="E212" s="15">
        <v>3791.2375000000002</v>
      </c>
      <c r="F212" s="15">
        <v>4082.9132</v>
      </c>
      <c r="G212" s="15">
        <v>3927.9413</v>
      </c>
      <c r="H212" s="15">
        <v>3397.4540000000002</v>
      </c>
      <c r="I212" s="15">
        <v>3389.1089999999999</v>
      </c>
      <c r="J212" s="15">
        <v>3147.2431000000001</v>
      </c>
      <c r="K212" s="15">
        <v>3469.8600999999999</v>
      </c>
      <c r="L212" s="15">
        <v>3422.7662</v>
      </c>
      <c r="M212" s="15">
        <v>2711.3092000000001</v>
      </c>
      <c r="N212" s="15">
        <v>2302.7100999999998</v>
      </c>
      <c r="O212" s="15">
        <v>2299.7040000000002</v>
      </c>
      <c r="P212" s="15">
        <v>2433.4965999999999</v>
      </c>
      <c r="Q212" s="15">
        <v>2958.5533</v>
      </c>
      <c r="R212" s="15">
        <v>3189.7674000000002</v>
      </c>
      <c r="S212" s="15">
        <v>3613.1149</v>
      </c>
      <c r="T212" s="15">
        <v>3543.6318999999999</v>
      </c>
      <c r="U212" s="15">
        <v>3657.846</v>
      </c>
      <c r="V212" s="15">
        <v>4029.1448999999998</v>
      </c>
      <c r="W212" s="15">
        <v>3941.2655</v>
      </c>
      <c r="X212" s="15">
        <v>4408.5140000000001</v>
      </c>
      <c r="Y212" s="15">
        <v>4478.4903999999997</v>
      </c>
      <c r="Z212" s="15">
        <v>3816.1129999999998</v>
      </c>
      <c r="AA212" s="15">
        <v>4003.9719</v>
      </c>
      <c r="AB212" s="15">
        <v>3818.3182999999999</v>
      </c>
      <c r="AC212" s="15">
        <v>3564.9719</v>
      </c>
      <c r="AD212" s="15">
        <v>3381.3364999999999</v>
      </c>
      <c r="AE212" s="15">
        <v>3419.1179999999999</v>
      </c>
      <c r="AF212" s="15">
        <v>3405.8330999999998</v>
      </c>
      <c r="AG212" s="15">
        <v>3321.3053</v>
      </c>
      <c r="AH212" s="15">
        <v>3587.2053999999998</v>
      </c>
      <c r="AI212" s="15">
        <v>3424.5164</v>
      </c>
      <c r="AJ212" s="15">
        <v>3250.7019</v>
      </c>
      <c r="AK212" s="15">
        <v>3742.2799</v>
      </c>
      <c r="AL212" s="15">
        <v>3745.5421000000001</v>
      </c>
      <c r="AM212" s="15">
        <v>3155.2819</v>
      </c>
      <c r="AN212" s="15">
        <v>3293.1949</v>
      </c>
      <c r="AO212" s="15">
        <v>3880.4731000000002</v>
      </c>
      <c r="AP212" s="15">
        <v>3918.0261</v>
      </c>
      <c r="AQ212" s="15">
        <v>3717.0996</v>
      </c>
      <c r="AR212" s="15">
        <v>3586.1963999999998</v>
      </c>
      <c r="AS212" s="15">
        <v>3369.1042000000002</v>
      </c>
      <c r="AT212" s="15">
        <v>3270.2453</v>
      </c>
      <c r="AU212" s="15">
        <v>2681.9755</v>
      </c>
      <c r="AV212" s="15">
        <v>1954.0844</v>
      </c>
      <c r="AW212" s="15">
        <v>1808.5673999999999</v>
      </c>
      <c r="AX212" s="15">
        <v>1834.2988</v>
      </c>
      <c r="AY212" s="15">
        <v>1995.7834</v>
      </c>
      <c r="AZ212" s="15">
        <v>1904.6351</v>
      </c>
      <c r="BA212" s="15">
        <v>2226.9232000000002</v>
      </c>
      <c r="BB212" s="15">
        <v>1867.4755</v>
      </c>
      <c r="BC212" s="15">
        <v>1754.1206999999999</v>
      </c>
      <c r="BD212" s="15">
        <v>1749.9934000000001</v>
      </c>
      <c r="BE212" s="15">
        <v>1515.6790000000001</v>
      </c>
      <c r="BF212" s="15">
        <v>1888.4386</v>
      </c>
      <c r="BG212" s="15">
        <v>1506.7635</v>
      </c>
      <c r="BH212" s="15">
        <v>1679.1076</v>
      </c>
      <c r="BI212" s="15">
        <v>2272.9382999999998</v>
      </c>
      <c r="BJ212" s="15">
        <v>1974.3646000000001</v>
      </c>
      <c r="BK212" s="15">
        <v>1613.8996999999999</v>
      </c>
      <c r="BL212" s="15">
        <v>477.34249999999997</v>
      </c>
      <c r="BM212" s="15">
        <v>746.63940000000002</v>
      </c>
      <c r="BN212" s="15">
        <v>828.23929999999996</v>
      </c>
      <c r="BO212" s="15">
        <v>909.83920000000001</v>
      </c>
      <c r="BP212" s="15">
        <v>902.08090000000004</v>
      </c>
      <c r="BQ212" s="15">
        <v>1049.0262</v>
      </c>
      <c r="BR212" s="15">
        <v>987.98519999999996</v>
      </c>
      <c r="BS212" s="15">
        <v>992.06780000000003</v>
      </c>
      <c r="BT212" s="15">
        <v>1600.3726999999999</v>
      </c>
      <c r="BU212" s="15">
        <v>1984.1355000000001</v>
      </c>
      <c r="BV212" s="15">
        <v>2136.9639000000002</v>
      </c>
      <c r="BW212" s="15">
        <v>3398.5183999999999</v>
      </c>
      <c r="BX212" s="15">
        <v>3297.0162</v>
      </c>
      <c r="BY212" s="15">
        <v>3213.3962000000001</v>
      </c>
      <c r="BZ212" s="15">
        <v>3862.0327000000002</v>
      </c>
      <c r="CA212" s="15">
        <v>3893.6369</v>
      </c>
      <c r="CB212" s="15">
        <v>3625.1392999999998</v>
      </c>
      <c r="CC212" s="15">
        <v>3418.3890999999999</v>
      </c>
      <c r="CD212" s="15">
        <v>4429.6760999999997</v>
      </c>
      <c r="CE212" s="15">
        <v>4695.6994999999997</v>
      </c>
      <c r="CF212" s="15">
        <v>4297.5446000000002</v>
      </c>
      <c r="CG212" s="15">
        <v>4754.0842000000002</v>
      </c>
      <c r="CH212" s="15">
        <v>5617.1562000000004</v>
      </c>
      <c r="CI212" s="15">
        <v>6055.6161000000002</v>
      </c>
      <c r="CJ212" s="15">
        <v>6475.1905999999999</v>
      </c>
      <c r="CK212" s="15">
        <v>6594.8667999999998</v>
      </c>
      <c r="CL212" s="15">
        <v>6956.8818000000001</v>
      </c>
      <c r="CM212" s="15">
        <v>5519.7388000000001</v>
      </c>
      <c r="CN212" s="15">
        <v>6056.5346</v>
      </c>
      <c r="CO212" s="15">
        <v>5843.7502999999997</v>
      </c>
      <c r="CP212" s="15">
        <v>5336.9255000000003</v>
      </c>
      <c r="CQ212" s="15">
        <v>6448.0333000000001</v>
      </c>
      <c r="CR212" s="15">
        <v>6552.7191999999995</v>
      </c>
      <c r="CS212" s="15">
        <v>6559.4435999999996</v>
      </c>
      <c r="CT212" s="15">
        <v>6750.1605</v>
      </c>
      <c r="CU212" s="15">
        <v>6343.2885999999999</v>
      </c>
      <c r="CV212" s="15">
        <v>6337.3338000000003</v>
      </c>
      <c r="CW212" s="15">
        <v>6476.8158000000003</v>
      </c>
      <c r="CX212" s="15">
        <v>5616.0030999999999</v>
      </c>
      <c r="CY212" s="15">
        <v>5613.3832000000002</v>
      </c>
      <c r="CZ212" s="15">
        <v>6379.0667999999996</v>
      </c>
      <c r="DA212" s="15">
        <v>6695.2575999999999</v>
      </c>
      <c r="DB212" s="15">
        <v>6951.0003999999999</v>
      </c>
      <c r="DC212" s="15">
        <v>6491.6990999999998</v>
      </c>
      <c r="DD212" s="15">
        <v>5672.0291999999999</v>
      </c>
      <c r="DE212" s="15">
        <v>5363.6352999999999</v>
      </c>
      <c r="DF212" s="15">
        <v>5202.3368</v>
      </c>
      <c r="DG212" s="15">
        <v>5632.875</v>
      </c>
      <c r="DH212" s="15">
        <v>6129.1899000000003</v>
      </c>
      <c r="DI212" s="15">
        <v>6242.8041999999996</v>
      </c>
      <c r="DJ212" s="15">
        <v>6380.4594999999999</v>
      </c>
      <c r="DK212" s="15">
        <v>5996.7467999999999</v>
      </c>
      <c r="DL212" s="15">
        <v>6592.7053999999998</v>
      </c>
      <c r="DM212" s="15">
        <v>6114.0537999999997</v>
      </c>
      <c r="DN212" s="15">
        <v>5967.6824999999999</v>
      </c>
      <c r="DO212" s="15">
        <v>6109.5693000000001</v>
      </c>
      <c r="DP212" s="15">
        <v>6006.4245000000001</v>
      </c>
      <c r="DQ212" s="15">
        <v>5989.4492</v>
      </c>
    </row>
    <row r="213" spans="1:121" x14ac:dyDescent="0.3">
      <c r="A213" t="s">
        <v>655</v>
      </c>
      <c r="B213" s="15">
        <v>144.24</v>
      </c>
      <c r="C213" s="15">
        <v>141.06270000000001</v>
      </c>
      <c r="D213" s="15">
        <v>127.73390000000001</v>
      </c>
      <c r="E213" s="15">
        <v>127.7569</v>
      </c>
      <c r="F213" s="15">
        <v>122.2022</v>
      </c>
      <c r="G213" s="15">
        <v>114.42570000000001</v>
      </c>
      <c r="H213" s="15">
        <v>107.76009999999999</v>
      </c>
      <c r="I213" s="15">
        <v>105.53830000000001</v>
      </c>
      <c r="J213" s="15">
        <v>107.88200000000001</v>
      </c>
      <c r="K213" s="15">
        <v>118.54300000000001</v>
      </c>
      <c r="L213" s="15">
        <v>145.2732</v>
      </c>
      <c r="M213" s="15">
        <v>149.9067</v>
      </c>
      <c r="N213" s="15">
        <v>156.9889</v>
      </c>
      <c r="O213" s="15">
        <v>193.6602</v>
      </c>
      <c r="P213" s="15">
        <v>200.30840000000001</v>
      </c>
      <c r="Q213" s="15">
        <v>219.5402</v>
      </c>
      <c r="R213" s="15">
        <v>224.3338</v>
      </c>
      <c r="S213" s="15">
        <v>258.14510000000001</v>
      </c>
      <c r="T213" s="15">
        <v>251.6591</v>
      </c>
      <c r="U213" s="15">
        <v>323.43630000000002</v>
      </c>
      <c r="V213" s="15">
        <v>346.81729999999999</v>
      </c>
      <c r="W213" s="15">
        <v>339.53250000000003</v>
      </c>
      <c r="X213" s="15">
        <v>316.2647</v>
      </c>
      <c r="Y213" s="15">
        <v>272.28750000000002</v>
      </c>
      <c r="Z213" s="15">
        <v>341.41239999999999</v>
      </c>
      <c r="AA213" s="15">
        <v>484.75349999999997</v>
      </c>
      <c r="AB213" s="15">
        <v>525.10559999999998</v>
      </c>
      <c r="AC213" s="15">
        <v>449.34609999999998</v>
      </c>
      <c r="AD213" s="15">
        <v>414.88299999999998</v>
      </c>
      <c r="AE213" s="15">
        <v>407.95080000000002</v>
      </c>
      <c r="AF213" s="15">
        <v>329.28280000000001</v>
      </c>
      <c r="AG213" s="15">
        <v>321.33550000000002</v>
      </c>
      <c r="AH213" s="15">
        <v>291.87979999999999</v>
      </c>
      <c r="AI213" s="15">
        <v>239.6627</v>
      </c>
      <c r="AJ213" s="15">
        <v>234.30709999999999</v>
      </c>
      <c r="AK213" s="15">
        <v>282.50749999999999</v>
      </c>
      <c r="AL213" s="15">
        <v>261.08510000000001</v>
      </c>
      <c r="AM213" s="15">
        <v>250.37389999999999</v>
      </c>
      <c r="AN213" s="15">
        <v>262.42399999999998</v>
      </c>
      <c r="AO213" s="15">
        <v>253.6413</v>
      </c>
      <c r="AP213" s="15">
        <v>299.28100000000001</v>
      </c>
      <c r="AQ213" s="15">
        <v>412.0147</v>
      </c>
      <c r="AR213" s="15">
        <v>491.19670000000002</v>
      </c>
      <c r="AS213" s="15">
        <v>441.3186</v>
      </c>
      <c r="AT213" s="15">
        <v>476.30110000000002</v>
      </c>
      <c r="AU213" s="15">
        <v>510.70569999999998</v>
      </c>
      <c r="AV213" s="15">
        <v>495.88310000000001</v>
      </c>
      <c r="AW213" s="15">
        <v>597.95809999999994</v>
      </c>
      <c r="AX213" s="15">
        <v>685.92070000000001</v>
      </c>
      <c r="AY213" s="15">
        <v>653.51499999999999</v>
      </c>
      <c r="AZ213" s="15">
        <v>573.14459999999997</v>
      </c>
      <c r="BA213" s="15">
        <v>576.56020000000001</v>
      </c>
      <c r="BB213" s="15">
        <v>636.53340000000003</v>
      </c>
      <c r="BC213" s="15">
        <v>735.74469999999997</v>
      </c>
      <c r="BD213" s="15">
        <v>917.2921</v>
      </c>
      <c r="BE213" s="15">
        <v>996.46249999999998</v>
      </c>
      <c r="BF213" s="15">
        <v>818.27800000000002</v>
      </c>
      <c r="BG213" s="15">
        <v>1104.6210000000001</v>
      </c>
      <c r="BH213" s="15">
        <v>1198.8471999999999</v>
      </c>
      <c r="BI213" s="15">
        <v>1396.5952</v>
      </c>
      <c r="BJ213" s="15">
        <v>1244.6919</v>
      </c>
      <c r="BK213" s="15">
        <v>1178.4555</v>
      </c>
      <c r="BL213" s="15">
        <v>1019.7642</v>
      </c>
      <c r="BM213" s="15">
        <v>1475.8208</v>
      </c>
      <c r="BN213" s="15">
        <v>1593.4989</v>
      </c>
      <c r="BO213" s="15">
        <v>1623.9567</v>
      </c>
      <c r="BP213" s="15">
        <v>1903.9645</v>
      </c>
      <c r="BQ213" s="15">
        <v>2002.5651</v>
      </c>
      <c r="BR213" s="15">
        <v>1748.2769000000001</v>
      </c>
      <c r="BS213" s="15">
        <v>1834.5084999999999</v>
      </c>
      <c r="BT213" s="15">
        <v>1585.5494000000001</v>
      </c>
      <c r="BU213" s="15">
        <v>1477.5318</v>
      </c>
      <c r="BV213" s="15">
        <v>1357.8823</v>
      </c>
      <c r="BW213" s="15">
        <v>1191.9749999999999</v>
      </c>
      <c r="BX213" s="15">
        <v>1162.6985</v>
      </c>
      <c r="BY213" s="15">
        <v>1263.0753</v>
      </c>
      <c r="BZ213" s="15">
        <v>1554.5710999999999</v>
      </c>
      <c r="CA213" s="15">
        <v>1642.5655999999999</v>
      </c>
      <c r="CB213" s="15">
        <v>1767.1171999999999</v>
      </c>
      <c r="CC213" s="15">
        <v>1738.1886999999999</v>
      </c>
      <c r="CD213" s="15">
        <v>1429.1224</v>
      </c>
      <c r="CE213" s="15">
        <v>1567.9994999999999</v>
      </c>
      <c r="CF213" s="15">
        <v>1761.0056999999999</v>
      </c>
      <c r="CG213" s="15">
        <v>1621.5340000000001</v>
      </c>
      <c r="CH213" s="15">
        <v>1548.0219</v>
      </c>
      <c r="CI213" s="15">
        <v>2021.0679</v>
      </c>
      <c r="CJ213" s="15">
        <v>2222.2303000000002</v>
      </c>
      <c r="CK213" s="15">
        <v>1867.1234999999999</v>
      </c>
      <c r="CL213" s="15">
        <v>1657.0300999999999</v>
      </c>
      <c r="CM213" s="15">
        <v>1588.6690000000001</v>
      </c>
      <c r="CN213" s="15">
        <v>1467.6112000000001</v>
      </c>
      <c r="CO213" s="15">
        <v>1094.2964999999999</v>
      </c>
      <c r="CP213" s="15">
        <v>1330.8242</v>
      </c>
      <c r="CQ213" s="15">
        <v>1164.1149</v>
      </c>
      <c r="CR213" s="15">
        <v>1293.7777000000001</v>
      </c>
      <c r="CS213" s="15">
        <v>1065.7991999999999</v>
      </c>
      <c r="CT213" s="15">
        <v>888.97619999999995</v>
      </c>
      <c r="CU213" s="15">
        <v>937.96360000000004</v>
      </c>
      <c r="CV213" s="15">
        <v>1109.4193</v>
      </c>
      <c r="CW213" s="15">
        <v>1220.3612000000001</v>
      </c>
      <c r="CX213" s="15">
        <v>1144.8</v>
      </c>
      <c r="CY213" s="15">
        <v>1017.9278</v>
      </c>
      <c r="CZ213" s="15">
        <v>1034.1557</v>
      </c>
      <c r="DA213" s="15">
        <v>1246.5927999999999</v>
      </c>
      <c r="DB213" s="15">
        <v>1045.9576999999999</v>
      </c>
      <c r="DC213" s="15">
        <v>1105.222</v>
      </c>
      <c r="DD213" s="15">
        <v>1304.8172999999999</v>
      </c>
      <c r="DE213" s="15">
        <v>1148.4179999999999</v>
      </c>
      <c r="DF213" s="15">
        <v>1181.3062</v>
      </c>
      <c r="DG213" s="15">
        <v>1348.1488999999999</v>
      </c>
      <c r="DH213" s="15">
        <v>1505.1695999999999</v>
      </c>
      <c r="DI213" s="15">
        <v>1539.0264</v>
      </c>
      <c r="DJ213" s="15">
        <v>1662.9084</v>
      </c>
      <c r="DK213" s="15">
        <v>1648.2415000000001</v>
      </c>
      <c r="DL213" s="15">
        <v>1987.8235</v>
      </c>
      <c r="DM213" s="15">
        <v>1929.1741</v>
      </c>
      <c r="DN213" s="15">
        <v>1899.2411999999999</v>
      </c>
      <c r="DO213" s="15">
        <v>1828.4581000000001</v>
      </c>
      <c r="DP213" s="15">
        <v>1832.9543000000001</v>
      </c>
      <c r="DQ213" s="15">
        <v>1934.8683000000001</v>
      </c>
    </row>
    <row r="214" spans="1:121" x14ac:dyDescent="0.3">
      <c r="A214" t="s">
        <v>656</v>
      </c>
      <c r="B214" s="15">
        <v>6335.29</v>
      </c>
      <c r="C214" s="15">
        <v>5908.2317000000003</v>
      </c>
      <c r="D214" s="15">
        <v>5625.2758999999996</v>
      </c>
      <c r="E214" s="15">
        <v>5389.1531999999997</v>
      </c>
      <c r="F214" s="15">
        <v>5728.4531999999999</v>
      </c>
      <c r="G214" s="15">
        <v>5732.6297000000004</v>
      </c>
      <c r="H214" s="15">
        <v>4807.1606000000002</v>
      </c>
      <c r="I214" s="15">
        <v>4279.3077999999996</v>
      </c>
      <c r="J214" s="15">
        <v>3505.5947000000001</v>
      </c>
      <c r="K214" s="15">
        <v>3815.1442000000002</v>
      </c>
      <c r="L214" s="15">
        <v>4520.1253999999999</v>
      </c>
      <c r="M214" s="15">
        <v>4331.3519999999999</v>
      </c>
      <c r="N214" s="15">
        <v>3970.2831999999999</v>
      </c>
      <c r="O214" s="15">
        <v>3449.1945000000001</v>
      </c>
      <c r="P214" s="15">
        <v>4296.9121999999998</v>
      </c>
      <c r="Q214" s="15">
        <v>3380.8157000000001</v>
      </c>
      <c r="R214" s="15">
        <v>3663.7770999999998</v>
      </c>
      <c r="S214" s="15">
        <v>3049.4454000000001</v>
      </c>
      <c r="T214" s="15">
        <v>3621.8724000000002</v>
      </c>
      <c r="U214" s="15">
        <v>3524.6662999999999</v>
      </c>
      <c r="V214" s="15">
        <v>3227.6842000000001</v>
      </c>
      <c r="W214" s="15">
        <v>3607.0794999999998</v>
      </c>
      <c r="X214" s="15">
        <v>3761.8775999999998</v>
      </c>
      <c r="Y214" s="15">
        <v>3771.3562999999999</v>
      </c>
      <c r="Z214" s="15">
        <v>3473.5444000000002</v>
      </c>
      <c r="AA214" s="15">
        <v>4309.1022999999996</v>
      </c>
      <c r="AB214" s="15">
        <v>4347.5101000000004</v>
      </c>
      <c r="AC214" s="15">
        <v>4794.6556</v>
      </c>
      <c r="AD214" s="15">
        <v>4596.9423999999999</v>
      </c>
      <c r="AE214" s="15">
        <v>4797.8798999999999</v>
      </c>
      <c r="AF214" s="15">
        <v>5178.5969999999998</v>
      </c>
      <c r="AG214" s="15">
        <v>5064.5231000000003</v>
      </c>
      <c r="AH214" s="15">
        <v>5628.1675999999998</v>
      </c>
      <c r="AI214" s="15">
        <v>6114.6993000000002</v>
      </c>
      <c r="AJ214" s="15">
        <v>6353.9260999999997</v>
      </c>
      <c r="AK214" s="15">
        <v>6044.6211999999996</v>
      </c>
      <c r="AL214" s="15">
        <v>6708.0358999999999</v>
      </c>
      <c r="AM214" s="15">
        <v>6966.8167000000003</v>
      </c>
      <c r="AN214" s="15">
        <v>6672.9601000000002</v>
      </c>
      <c r="AO214" s="15">
        <v>6773.3707999999997</v>
      </c>
      <c r="AP214" s="15">
        <v>7278.1686</v>
      </c>
      <c r="AQ214" s="15">
        <v>6893.85</v>
      </c>
      <c r="AR214" s="15">
        <v>6155.6313</v>
      </c>
      <c r="AS214" s="15">
        <v>6374.3611000000001</v>
      </c>
      <c r="AT214" s="15">
        <v>5412.7213000000002</v>
      </c>
      <c r="AU214" s="15">
        <v>4733.4175999999998</v>
      </c>
      <c r="AV214" s="15">
        <v>4874.1965</v>
      </c>
      <c r="AW214" s="15">
        <v>4739.9539999999997</v>
      </c>
      <c r="AX214" s="15">
        <v>5464.7205000000004</v>
      </c>
      <c r="AY214" s="15">
        <v>4500.8777</v>
      </c>
      <c r="AZ214" s="15">
        <v>4507.6549999999997</v>
      </c>
      <c r="BA214" s="15">
        <v>4766.6126000000004</v>
      </c>
      <c r="BB214" s="15">
        <v>3641.4791</v>
      </c>
      <c r="BC214" s="15">
        <v>4098.6706999999997</v>
      </c>
      <c r="BD214" s="15">
        <v>3541.8831</v>
      </c>
      <c r="BE214" s="15">
        <v>3219.9920999999999</v>
      </c>
      <c r="BF214" s="15">
        <v>3638.797</v>
      </c>
      <c r="BG214" s="15">
        <v>4181.3516</v>
      </c>
      <c r="BH214" s="15">
        <v>3966.5151000000001</v>
      </c>
      <c r="BI214" s="15">
        <v>3932.9382000000001</v>
      </c>
      <c r="BJ214" s="15">
        <v>3640.4998999999998</v>
      </c>
      <c r="BK214" s="15">
        <v>3441.3779</v>
      </c>
      <c r="BL214" s="15">
        <v>1842.9087</v>
      </c>
      <c r="BM214" s="15">
        <v>2660.1797999999999</v>
      </c>
      <c r="BN214" s="15">
        <v>2558.5518999999999</v>
      </c>
      <c r="BO214" s="15">
        <v>3276.8141999999998</v>
      </c>
      <c r="BP214" s="15">
        <v>4554.3796000000002</v>
      </c>
      <c r="BQ214" s="15">
        <v>4803.6619000000001</v>
      </c>
      <c r="BR214" s="15">
        <v>4248.2457999999997</v>
      </c>
      <c r="BS214" s="15">
        <v>4243.4385000000002</v>
      </c>
      <c r="BT214" s="15">
        <v>4938.4312</v>
      </c>
      <c r="BU214" s="15">
        <v>5616.4795999999997</v>
      </c>
      <c r="BV214" s="15">
        <v>5627.4681</v>
      </c>
      <c r="BW214" s="15">
        <v>10715.236199999999</v>
      </c>
      <c r="BX214" s="15">
        <v>11133.9256</v>
      </c>
      <c r="BY214" s="15">
        <v>11686.8658</v>
      </c>
      <c r="BZ214" s="15">
        <v>11360.323200000001</v>
      </c>
      <c r="CA214" s="15">
        <v>10821.613799999999</v>
      </c>
      <c r="CB214" s="15">
        <v>10624.7588</v>
      </c>
      <c r="CC214" s="15">
        <v>10561.9233</v>
      </c>
      <c r="CD214" s="15">
        <v>11523.9445</v>
      </c>
      <c r="CE214" s="15">
        <v>10589.6055</v>
      </c>
      <c r="CF214" s="15">
        <v>11248.7906</v>
      </c>
      <c r="CG214" s="15">
        <v>12821.4845</v>
      </c>
      <c r="CH214" s="15">
        <v>12463.5748</v>
      </c>
      <c r="CI214" s="15">
        <v>13368.143599999999</v>
      </c>
      <c r="CJ214" s="15">
        <v>10868.2204</v>
      </c>
      <c r="CK214" s="15">
        <v>11669.769</v>
      </c>
      <c r="CL214" s="15">
        <v>11862.9319</v>
      </c>
      <c r="CM214" s="15">
        <v>10040.289500000001</v>
      </c>
      <c r="CN214" s="15">
        <v>10470.735000000001</v>
      </c>
      <c r="CO214" s="15">
        <v>10148.7395</v>
      </c>
      <c r="CP214" s="15">
        <v>8614.5967000000001</v>
      </c>
      <c r="CQ214" s="15">
        <v>8818.0436000000009</v>
      </c>
      <c r="CR214" s="15">
        <v>8822.5550999999996</v>
      </c>
      <c r="CS214" s="15">
        <v>8176.3732</v>
      </c>
      <c r="CT214" s="15">
        <v>9666.5257999999994</v>
      </c>
      <c r="CU214" s="15">
        <v>8564.4298999999992</v>
      </c>
      <c r="CV214" s="15">
        <v>8054.7419</v>
      </c>
      <c r="CW214" s="15">
        <v>8188.4681</v>
      </c>
      <c r="CX214" s="15">
        <v>7654.5465999999997</v>
      </c>
      <c r="CY214" s="15">
        <v>9509.4853000000003</v>
      </c>
      <c r="CZ214" s="15">
        <v>9283.0490000000009</v>
      </c>
      <c r="DA214" s="15">
        <v>8534.3891000000003</v>
      </c>
      <c r="DB214" s="15">
        <v>8239.4370999999992</v>
      </c>
      <c r="DC214" s="15">
        <v>7788.1664000000001</v>
      </c>
      <c r="DD214" s="15">
        <v>8223.5614999999998</v>
      </c>
      <c r="DE214" s="15">
        <v>9471.8850999999995</v>
      </c>
      <c r="DF214" s="15">
        <v>8736.7916999999998</v>
      </c>
      <c r="DG214" s="15">
        <v>8924.2669999999998</v>
      </c>
      <c r="DH214" s="15">
        <v>9556.6954000000005</v>
      </c>
      <c r="DI214" s="15">
        <v>8606.2584999999999</v>
      </c>
      <c r="DJ214" s="15">
        <v>8889.3246999999992</v>
      </c>
      <c r="DK214" s="15">
        <v>8526.2288000000008</v>
      </c>
      <c r="DL214" s="15">
        <v>9892.2865999999995</v>
      </c>
      <c r="DM214" s="15">
        <v>9635.3441000000003</v>
      </c>
      <c r="DN214" s="15">
        <v>10576.626700000001</v>
      </c>
      <c r="DO214" s="15">
        <v>10090.9159</v>
      </c>
      <c r="DP214" s="15">
        <v>11035.409600000001</v>
      </c>
      <c r="DQ214" s="15">
        <v>9994.6208999999999</v>
      </c>
    </row>
    <row r="215" spans="1:121" x14ac:dyDescent="0.3">
      <c r="A215" t="s">
        <v>657</v>
      </c>
      <c r="B215" s="15">
        <v>12882.21</v>
      </c>
      <c r="C215" s="15">
        <v>13563.9254</v>
      </c>
      <c r="D215" s="15">
        <v>12831.0514</v>
      </c>
      <c r="E215" s="15">
        <v>12746.7727</v>
      </c>
      <c r="F215" s="15">
        <v>12928.730799999999</v>
      </c>
      <c r="G215" s="15">
        <v>12550.0918</v>
      </c>
      <c r="H215" s="15">
        <v>14051.657800000001</v>
      </c>
      <c r="I215" s="15">
        <v>13946.7565</v>
      </c>
      <c r="J215" s="15">
        <v>13820.608099999999</v>
      </c>
      <c r="K215" s="15">
        <v>14097.122600000001</v>
      </c>
      <c r="L215" s="15">
        <v>13969.802100000001</v>
      </c>
      <c r="M215" s="15">
        <v>13676.926100000001</v>
      </c>
      <c r="N215" s="15">
        <v>13815.738300000001</v>
      </c>
      <c r="O215" s="15">
        <v>14089.488600000001</v>
      </c>
      <c r="P215" s="15">
        <v>14873.588100000001</v>
      </c>
      <c r="Q215" s="15">
        <v>13927.0406</v>
      </c>
      <c r="R215" s="15">
        <v>14505.045899999999</v>
      </c>
      <c r="S215" s="15">
        <v>14305.692499999999</v>
      </c>
      <c r="T215" s="15">
        <v>14864.818499999999</v>
      </c>
      <c r="U215" s="15">
        <v>14439.526900000001</v>
      </c>
      <c r="V215" s="15">
        <v>13997.0046</v>
      </c>
      <c r="W215" s="15">
        <v>13979.8521</v>
      </c>
      <c r="X215" s="15">
        <v>14289.7127</v>
      </c>
      <c r="Y215" s="15">
        <v>14528.9611</v>
      </c>
      <c r="Z215" s="15">
        <v>14194.1847</v>
      </c>
      <c r="AA215" s="15">
        <v>14235.1122</v>
      </c>
      <c r="AB215" s="15">
        <v>14840.100899999999</v>
      </c>
      <c r="AC215" s="15">
        <v>15679.715700000001</v>
      </c>
      <c r="AD215" s="15">
        <v>15618.322</v>
      </c>
      <c r="AE215" s="15">
        <v>15016.133900000001</v>
      </c>
      <c r="AF215" s="15">
        <v>13928.842500000001</v>
      </c>
      <c r="AG215" s="15">
        <v>13883.0308</v>
      </c>
      <c r="AH215" s="15">
        <v>13898.381100000001</v>
      </c>
      <c r="AI215" s="15">
        <v>13853.4599</v>
      </c>
      <c r="AJ215" s="15">
        <v>14056.811100000001</v>
      </c>
      <c r="AK215" s="15">
        <v>13960.8907</v>
      </c>
      <c r="AL215" s="15">
        <v>13777.9892</v>
      </c>
      <c r="AM215" s="15">
        <v>13418.574500000001</v>
      </c>
      <c r="AN215" s="15">
        <v>13266.366900000001</v>
      </c>
      <c r="AO215" s="15">
        <v>13459.7125</v>
      </c>
      <c r="AP215" s="15">
        <v>13468.0731</v>
      </c>
      <c r="AQ215" s="15">
        <v>13725.2781</v>
      </c>
      <c r="AR215" s="15">
        <v>13852.62</v>
      </c>
      <c r="AS215" s="15">
        <v>13010.3521</v>
      </c>
      <c r="AT215" s="15">
        <v>12514.9756</v>
      </c>
      <c r="AU215" s="15">
        <v>12202.1204</v>
      </c>
      <c r="AV215" s="15">
        <v>14798.039699999999</v>
      </c>
      <c r="AW215" s="15">
        <v>13870.7554</v>
      </c>
      <c r="AX215" s="15">
        <v>14637.643099999999</v>
      </c>
      <c r="AY215" s="15">
        <v>14386.116099999999</v>
      </c>
      <c r="AZ215" s="15">
        <v>14737.1775</v>
      </c>
      <c r="BA215" s="15">
        <v>15341.4494</v>
      </c>
      <c r="BB215" s="15">
        <v>15501.840099999999</v>
      </c>
      <c r="BC215" s="15">
        <v>15256.1934</v>
      </c>
      <c r="BD215" s="15">
        <v>16029.520500000001</v>
      </c>
      <c r="BE215" s="15">
        <v>16611.546600000001</v>
      </c>
      <c r="BF215" s="15">
        <v>17150.7114</v>
      </c>
      <c r="BG215" s="15">
        <v>16227.868899999999</v>
      </c>
      <c r="BH215" s="15">
        <v>16626.448100000001</v>
      </c>
      <c r="BI215" s="15">
        <v>15853.9123</v>
      </c>
      <c r="BJ215" s="15">
        <v>16388.665499999999</v>
      </c>
      <c r="BK215" s="15">
        <v>15528.126099999999</v>
      </c>
      <c r="BL215" s="15">
        <v>15463.5857</v>
      </c>
      <c r="BM215" s="15">
        <v>15173.431399999999</v>
      </c>
      <c r="BN215" s="15">
        <v>15284.074199999999</v>
      </c>
      <c r="BO215" s="15">
        <v>15282.5375</v>
      </c>
      <c r="BP215" s="15">
        <v>15546.850899999999</v>
      </c>
      <c r="BQ215" s="15">
        <v>14480.377200000001</v>
      </c>
      <c r="BR215" s="15">
        <v>15045.8848</v>
      </c>
      <c r="BS215" s="15">
        <v>14357.440699999999</v>
      </c>
      <c r="BT215" s="15">
        <v>14769.2778</v>
      </c>
      <c r="BU215" s="15">
        <v>14610.997100000001</v>
      </c>
      <c r="BV215" s="15">
        <v>14223.747300000001</v>
      </c>
      <c r="BW215" s="15">
        <v>14242.4367</v>
      </c>
      <c r="BX215" s="15">
        <v>16956.224999999999</v>
      </c>
      <c r="BY215" s="15">
        <v>16537.195400000001</v>
      </c>
      <c r="BZ215" s="15">
        <v>17889.160599999999</v>
      </c>
      <c r="CA215" s="15">
        <v>17951.455099999999</v>
      </c>
      <c r="CB215" s="15">
        <v>19659.006000000001</v>
      </c>
      <c r="CC215" s="15">
        <v>20379.1976</v>
      </c>
      <c r="CD215" s="15">
        <v>20472.102699999999</v>
      </c>
      <c r="CE215" s="15">
        <v>20037.546300000002</v>
      </c>
      <c r="CF215" s="15">
        <v>20202.378100000002</v>
      </c>
      <c r="CG215" s="15">
        <v>21727.395499999999</v>
      </c>
      <c r="CH215" s="15">
        <v>20353.741399999999</v>
      </c>
      <c r="CI215" s="15">
        <v>20183.498599999999</v>
      </c>
      <c r="CJ215" s="15">
        <v>22608.044300000001</v>
      </c>
      <c r="CK215" s="15">
        <v>23427.703000000001</v>
      </c>
      <c r="CL215" s="15">
        <v>22680.3397</v>
      </c>
      <c r="CM215" s="15">
        <v>21839.807199999999</v>
      </c>
      <c r="CN215" s="15">
        <v>22099.808400000002</v>
      </c>
      <c r="CO215" s="15">
        <v>21628.120599999998</v>
      </c>
      <c r="CP215" s="15">
        <v>20720.431100000002</v>
      </c>
      <c r="CQ215" s="15">
        <v>21482.6014</v>
      </c>
      <c r="CR215" s="15">
        <v>23896.097699999998</v>
      </c>
      <c r="CS215" s="15">
        <v>23727.021000000001</v>
      </c>
      <c r="CT215" s="15">
        <v>24090.113499999999</v>
      </c>
      <c r="CU215" s="15">
        <v>23992.925200000001</v>
      </c>
      <c r="CV215" s="15">
        <v>25061.685399999998</v>
      </c>
      <c r="CW215" s="15">
        <v>25456.291499999999</v>
      </c>
      <c r="CX215" s="15">
        <v>22208.338</v>
      </c>
      <c r="CY215" s="15">
        <v>21742.0272</v>
      </c>
      <c r="CZ215" s="15">
        <v>20912.764999999999</v>
      </c>
      <c r="DA215" s="15">
        <v>20556.958900000001</v>
      </c>
      <c r="DB215" s="15">
        <v>20559.375</v>
      </c>
      <c r="DC215" s="15">
        <v>20426.6554</v>
      </c>
      <c r="DD215" s="15">
        <v>21612.167399999998</v>
      </c>
      <c r="DE215" s="15">
        <v>22338.683799999999</v>
      </c>
      <c r="DF215" s="15">
        <v>23047.829300000001</v>
      </c>
      <c r="DG215" s="15">
        <v>23879.700099999998</v>
      </c>
      <c r="DH215" s="15">
        <v>24576.346099999999</v>
      </c>
      <c r="DI215" s="15">
        <v>24231.590199999999</v>
      </c>
      <c r="DJ215" s="15">
        <v>25738.852999999999</v>
      </c>
      <c r="DK215" s="15">
        <v>26077.882699999998</v>
      </c>
      <c r="DL215" s="15">
        <v>28223.486099999998</v>
      </c>
      <c r="DM215" s="15">
        <v>28867.559499999999</v>
      </c>
      <c r="DN215" s="15">
        <v>29832.257399999999</v>
      </c>
      <c r="DO215" s="15">
        <v>28943.342199999999</v>
      </c>
      <c r="DP215" s="15">
        <v>29381.425500000001</v>
      </c>
      <c r="DQ215" s="15">
        <v>29098.5867</v>
      </c>
    </row>
    <row r="216" spans="1:121" x14ac:dyDescent="0.3">
      <c r="A216" t="s">
        <v>658</v>
      </c>
      <c r="B216" s="15">
        <v>2457</v>
      </c>
      <c r="C216" s="15">
        <v>2509</v>
      </c>
      <c r="D216" s="15">
        <v>2587</v>
      </c>
      <c r="E216" s="15">
        <v>2548.65</v>
      </c>
      <c r="F216" s="15">
        <v>2559.0500000000002</v>
      </c>
      <c r="G216" s="15">
        <v>2462.1999999999998</v>
      </c>
      <c r="H216" s="15">
        <v>2886.65</v>
      </c>
      <c r="I216" s="15">
        <v>2598.0500000000002</v>
      </c>
      <c r="J216" s="15">
        <v>2619.5</v>
      </c>
      <c r="K216" s="15">
        <v>2568.15</v>
      </c>
      <c r="L216" s="15">
        <v>2939.95</v>
      </c>
      <c r="M216" s="15">
        <v>2961.4</v>
      </c>
      <c r="N216" s="15">
        <v>2907.45</v>
      </c>
      <c r="O216" s="15">
        <v>2898.35</v>
      </c>
      <c r="P216" s="15">
        <v>3251.3</v>
      </c>
      <c r="Q216" s="15">
        <v>2813.85</v>
      </c>
      <c r="R216" s="15">
        <v>3195.4</v>
      </c>
      <c r="S216" s="15">
        <v>3085.55</v>
      </c>
      <c r="T216" s="15">
        <v>2895.75</v>
      </c>
      <c r="U216" s="15">
        <v>2847</v>
      </c>
      <c r="V216" s="15">
        <v>2848.95</v>
      </c>
      <c r="W216" s="15">
        <v>2979.6</v>
      </c>
      <c r="X216" s="15">
        <v>3043.95</v>
      </c>
      <c r="Y216" s="15">
        <v>2952.3</v>
      </c>
      <c r="Z216" s="15">
        <v>3049.15</v>
      </c>
      <c r="AA216" s="15">
        <v>3246.75</v>
      </c>
      <c r="AB216" s="15">
        <v>3451.5</v>
      </c>
      <c r="AC216" s="15">
        <v>3792.1</v>
      </c>
      <c r="AD216" s="15">
        <v>3824.6</v>
      </c>
      <c r="AE216" s="15">
        <v>3784.3</v>
      </c>
      <c r="AF216" s="15">
        <v>3479.45</v>
      </c>
      <c r="AG216" s="15">
        <v>3456.7</v>
      </c>
      <c r="AH216" s="15">
        <v>3337.1</v>
      </c>
      <c r="AI216" s="15">
        <v>3237</v>
      </c>
      <c r="AJ216" s="15">
        <v>3186.95</v>
      </c>
      <c r="AK216" s="15">
        <v>3042</v>
      </c>
      <c r="AL216" s="15">
        <v>2897.05</v>
      </c>
      <c r="AM216" s="15">
        <v>3177.85</v>
      </c>
      <c r="AN216" s="15">
        <v>3149.25</v>
      </c>
      <c r="AO216" s="15">
        <v>3097.9</v>
      </c>
      <c r="AP216" s="15">
        <v>2872.35</v>
      </c>
      <c r="AQ216" s="15">
        <v>2860</v>
      </c>
      <c r="AR216" s="15">
        <v>3065.4</v>
      </c>
      <c r="AS216" s="15">
        <v>3200.6</v>
      </c>
      <c r="AT216" s="15">
        <v>3096.6</v>
      </c>
      <c r="AU216" s="15">
        <v>2968.55</v>
      </c>
      <c r="AV216" s="15">
        <v>3054.35</v>
      </c>
      <c r="AW216" s="15">
        <v>3103.75</v>
      </c>
      <c r="AX216" s="15">
        <v>3045.9</v>
      </c>
      <c r="AY216" s="15">
        <v>2786.55</v>
      </c>
      <c r="AZ216" s="15">
        <v>2803.45</v>
      </c>
      <c r="BA216" s="15">
        <v>2869.1</v>
      </c>
      <c r="BB216" s="15">
        <v>2846.35</v>
      </c>
      <c r="BC216" s="15">
        <v>2808</v>
      </c>
      <c r="BD216" s="15">
        <v>2954.9</v>
      </c>
      <c r="BE216" s="15">
        <v>3039.4</v>
      </c>
      <c r="BF216" s="15">
        <v>2852.85</v>
      </c>
      <c r="BG216" s="15">
        <v>3031.6</v>
      </c>
      <c r="BH216" s="15">
        <v>3012.1</v>
      </c>
      <c r="BI216" s="15">
        <v>3053.7</v>
      </c>
      <c r="BJ216" s="15">
        <v>3143.4</v>
      </c>
      <c r="BK216" s="15">
        <v>2858.05</v>
      </c>
      <c r="BL216" s="15">
        <v>2827.5</v>
      </c>
      <c r="BM216" s="15">
        <v>3012.75</v>
      </c>
      <c r="BN216" s="15">
        <v>2997.8</v>
      </c>
      <c r="BO216" s="15">
        <v>2703.35</v>
      </c>
      <c r="BP216" s="15">
        <v>3051.75</v>
      </c>
      <c r="BQ216" s="15">
        <v>2851.55</v>
      </c>
      <c r="BR216" s="15">
        <v>2954.25</v>
      </c>
      <c r="BS216" s="15">
        <v>2675.4</v>
      </c>
      <c r="BT216" s="15">
        <v>2740.4</v>
      </c>
      <c r="BU216" s="15">
        <v>2783.3</v>
      </c>
      <c r="BV216" s="15">
        <v>2614.9499999999998</v>
      </c>
      <c r="BW216" s="15">
        <v>2581.8000000000002</v>
      </c>
      <c r="BX216" s="15">
        <v>2929.55</v>
      </c>
      <c r="BY216" s="15">
        <v>2774.2</v>
      </c>
      <c r="BZ216" s="15">
        <v>2614.9499999999998</v>
      </c>
      <c r="CA216" s="15">
        <v>2513.5500000000002</v>
      </c>
      <c r="CB216" s="15">
        <v>2650.05</v>
      </c>
      <c r="CC216" s="15">
        <v>2782</v>
      </c>
      <c r="CD216" s="15">
        <v>2661.75</v>
      </c>
      <c r="CE216" s="15">
        <v>2517.4499999999998</v>
      </c>
      <c r="CF216" s="15">
        <v>2269.15</v>
      </c>
      <c r="CG216" s="15">
        <v>2416.0500000000002</v>
      </c>
      <c r="CH216" s="15">
        <v>2450.5</v>
      </c>
      <c r="CI216" s="15">
        <v>2483</v>
      </c>
      <c r="CJ216" s="15">
        <v>2496</v>
      </c>
      <c r="CK216" s="15">
        <v>2761.85</v>
      </c>
      <c r="CL216" s="15">
        <v>2668.25</v>
      </c>
      <c r="CM216" s="15">
        <v>2859.35</v>
      </c>
      <c r="CN216" s="15">
        <v>3015.35</v>
      </c>
      <c r="CO216" s="15">
        <v>2822.95</v>
      </c>
      <c r="CP216" s="15">
        <v>2920.45</v>
      </c>
      <c r="CQ216" s="15">
        <v>2698.8</v>
      </c>
      <c r="CR216" s="15">
        <v>2827.5</v>
      </c>
      <c r="CS216" s="15">
        <v>2733.9</v>
      </c>
      <c r="CT216" s="15">
        <v>2701.4</v>
      </c>
      <c r="CU216" s="15">
        <v>2637.05</v>
      </c>
      <c r="CV216" s="15">
        <v>2777.45</v>
      </c>
      <c r="CW216" s="15">
        <v>2937.35</v>
      </c>
      <c r="CX216" s="15">
        <v>2774.85</v>
      </c>
      <c r="CY216" s="15">
        <v>2678.65</v>
      </c>
      <c r="CZ216" s="15">
        <v>2636.4</v>
      </c>
      <c r="DA216" s="15">
        <v>2596.75</v>
      </c>
      <c r="DB216" s="15">
        <v>2510.9499999999998</v>
      </c>
      <c r="DC216" s="15">
        <v>2454.4</v>
      </c>
      <c r="DD216" s="15">
        <v>2547.35</v>
      </c>
      <c r="DE216" s="15">
        <v>2658.5</v>
      </c>
      <c r="DF216" s="15">
        <v>2741.7</v>
      </c>
      <c r="DG216" s="15">
        <v>2618.85</v>
      </c>
      <c r="DH216" s="15">
        <v>2635.1</v>
      </c>
      <c r="DI216" s="15">
        <v>2778.6106</v>
      </c>
      <c r="DJ216" s="15">
        <v>2811.39</v>
      </c>
      <c r="DK216" s="15">
        <v>2815.1824999999999</v>
      </c>
      <c r="DL216" s="15">
        <v>2998.6579999999999</v>
      </c>
      <c r="DM216" s="15">
        <v>2876.3409999999999</v>
      </c>
      <c r="DN216" s="15">
        <v>2995.5055000000002</v>
      </c>
      <c r="DO216" s="15">
        <v>3127.9105</v>
      </c>
      <c r="DP216" s="15">
        <v>3058.0560999999998</v>
      </c>
      <c r="DQ216" s="15">
        <v>2984.5315999999998</v>
      </c>
    </row>
    <row r="217" spans="1:121" x14ac:dyDescent="0.3">
      <c r="A217" t="s">
        <v>659</v>
      </c>
      <c r="B217" s="15">
        <v>10647.87</v>
      </c>
      <c r="C217" s="15">
        <v>9849.0038999999997</v>
      </c>
      <c r="D217" s="15">
        <v>9713.2124999999996</v>
      </c>
      <c r="E217" s="15">
        <v>9614.4670999999998</v>
      </c>
      <c r="F217" s="15">
        <v>9597.3243999999995</v>
      </c>
      <c r="G217" s="15">
        <v>8748.7188999999998</v>
      </c>
      <c r="H217" s="15">
        <v>6918.1554999999998</v>
      </c>
      <c r="I217" s="15">
        <v>6521.0172000000002</v>
      </c>
      <c r="J217" s="15">
        <v>6484.6320999999998</v>
      </c>
      <c r="K217" s="15">
        <v>7187.5034999999998</v>
      </c>
      <c r="L217" s="15">
        <v>7087.1926999999996</v>
      </c>
      <c r="M217" s="15">
        <v>6945.8527000000004</v>
      </c>
      <c r="N217" s="15">
        <v>6670.6849000000002</v>
      </c>
      <c r="O217" s="15">
        <v>8611.7098000000005</v>
      </c>
      <c r="P217" s="15">
        <v>8674.3860000000004</v>
      </c>
      <c r="Q217" s="15">
        <v>11564.130800000001</v>
      </c>
      <c r="R217" s="15">
        <v>10758.1209</v>
      </c>
      <c r="S217" s="15">
        <v>13380.550300000001</v>
      </c>
      <c r="T217" s="15">
        <v>16045.5674</v>
      </c>
      <c r="U217" s="15">
        <v>14632.6836</v>
      </c>
      <c r="V217" s="15">
        <v>15601.152400000001</v>
      </c>
      <c r="W217" s="15">
        <v>14261.0087</v>
      </c>
      <c r="X217" s="15">
        <v>10784.005300000001</v>
      </c>
      <c r="Y217" s="15">
        <v>11445.8714</v>
      </c>
      <c r="Z217" s="15">
        <v>12700.695100000001</v>
      </c>
      <c r="AA217" s="15">
        <v>11420.472100000001</v>
      </c>
      <c r="AB217" s="15">
        <v>12233.541300000001</v>
      </c>
      <c r="AC217" s="15">
        <v>12026.9239</v>
      </c>
      <c r="AD217" s="15">
        <v>12193.266100000001</v>
      </c>
      <c r="AE217" s="15">
        <v>11380.7165</v>
      </c>
      <c r="AF217" s="15">
        <v>11173.8966</v>
      </c>
      <c r="AG217" s="15">
        <v>11465.620199999999</v>
      </c>
      <c r="AH217" s="15">
        <v>10519.7286</v>
      </c>
      <c r="AI217" s="15">
        <v>11842.4545</v>
      </c>
      <c r="AJ217" s="15">
        <v>11939.777599999999</v>
      </c>
      <c r="AK217" s="15">
        <v>12293.679899999999</v>
      </c>
      <c r="AL217" s="15">
        <v>11763.1849</v>
      </c>
      <c r="AM217" s="15">
        <v>10842.318300000001</v>
      </c>
      <c r="AN217" s="15">
        <v>11621.5131</v>
      </c>
      <c r="AO217" s="15">
        <v>11798.602800000001</v>
      </c>
      <c r="AP217" s="15">
        <v>12548.795700000001</v>
      </c>
      <c r="AQ217" s="15">
        <v>12860.7027</v>
      </c>
      <c r="AR217" s="15">
        <v>12091.443499999999</v>
      </c>
      <c r="AS217" s="15">
        <v>9917.9999000000007</v>
      </c>
      <c r="AT217" s="15">
        <v>10024.4542</v>
      </c>
      <c r="AU217" s="15">
        <v>9607.2736999999997</v>
      </c>
      <c r="AV217" s="15">
        <v>9260.9856</v>
      </c>
      <c r="AW217" s="15">
        <v>11832.308199999999</v>
      </c>
      <c r="AX217" s="15">
        <v>12299.2305</v>
      </c>
      <c r="AY217" s="15">
        <v>12716.9067</v>
      </c>
      <c r="AZ217" s="15">
        <v>14134.339599999999</v>
      </c>
      <c r="BA217" s="15">
        <v>12902.4542</v>
      </c>
      <c r="BB217" s="15">
        <v>13307.6037</v>
      </c>
      <c r="BC217" s="15">
        <v>14112.2644</v>
      </c>
      <c r="BD217" s="15">
        <v>15373.322399999999</v>
      </c>
      <c r="BE217" s="15">
        <v>17476.016500000002</v>
      </c>
      <c r="BF217" s="15">
        <v>15503.493700000001</v>
      </c>
      <c r="BG217" s="15">
        <v>16498.6738</v>
      </c>
      <c r="BH217" s="15">
        <v>16323.084999999999</v>
      </c>
      <c r="BI217" s="15">
        <v>17280.109700000001</v>
      </c>
      <c r="BJ217" s="15">
        <v>17445.174999999999</v>
      </c>
      <c r="BK217" s="15">
        <v>17091.435600000001</v>
      </c>
      <c r="BL217" s="15">
        <v>17342.652399999999</v>
      </c>
      <c r="BM217" s="15">
        <v>23709.030900000002</v>
      </c>
      <c r="BN217" s="15">
        <v>26591.4107</v>
      </c>
      <c r="BO217" s="15">
        <v>26766.236199999999</v>
      </c>
      <c r="BP217" s="15">
        <v>32624.923699999999</v>
      </c>
      <c r="BQ217" s="15">
        <v>31273.595499999999</v>
      </c>
      <c r="BR217" s="15">
        <v>29331.291399999998</v>
      </c>
      <c r="BS217" s="15">
        <v>27450.101900000001</v>
      </c>
      <c r="BT217" s="15">
        <v>22722.434700000002</v>
      </c>
      <c r="BU217" s="15">
        <v>23867.311300000001</v>
      </c>
      <c r="BV217" s="15">
        <v>23579.969700000001</v>
      </c>
      <c r="BW217" s="15">
        <v>20459.346099999999</v>
      </c>
      <c r="BX217" s="15">
        <v>21574.386900000001</v>
      </c>
      <c r="BY217" s="15">
        <v>22936.962899999999</v>
      </c>
      <c r="BZ217" s="15">
        <v>25774.310399999998</v>
      </c>
      <c r="CA217" s="15">
        <v>24590.6813</v>
      </c>
      <c r="CB217" s="15">
        <v>25949.1459</v>
      </c>
      <c r="CC217" s="15">
        <v>25602.436900000001</v>
      </c>
      <c r="CD217" s="15">
        <v>21469.282899999998</v>
      </c>
      <c r="CE217" s="15">
        <v>22507.345300000001</v>
      </c>
      <c r="CF217" s="15">
        <v>24066.100600000002</v>
      </c>
      <c r="CG217" s="15">
        <v>24453.536899999999</v>
      </c>
      <c r="CH217" s="15">
        <v>23106.7775</v>
      </c>
      <c r="CI217" s="15">
        <v>25040.983899999999</v>
      </c>
      <c r="CJ217" s="15">
        <v>26803.8619</v>
      </c>
      <c r="CK217" s="15">
        <v>25984.7755</v>
      </c>
      <c r="CL217" s="15">
        <v>23585.004099999998</v>
      </c>
      <c r="CM217" s="15">
        <v>20939.3662</v>
      </c>
      <c r="CN217" s="15">
        <v>19847.354899999998</v>
      </c>
      <c r="CO217" s="15">
        <v>18108.34</v>
      </c>
      <c r="CP217" s="15">
        <v>20204.191699999999</v>
      </c>
      <c r="CQ217" s="15">
        <v>20216.303199999998</v>
      </c>
      <c r="CR217" s="15">
        <v>23728.055400000001</v>
      </c>
      <c r="CS217" s="15">
        <v>23911.595399999998</v>
      </c>
      <c r="CT217" s="15">
        <v>27500.594700000001</v>
      </c>
      <c r="CU217" s="15">
        <v>25714.308199999999</v>
      </c>
      <c r="CV217" s="15">
        <v>29441.412899999999</v>
      </c>
      <c r="CW217" s="15">
        <v>30237.4935</v>
      </c>
      <c r="CX217" s="15">
        <v>27858.4123</v>
      </c>
      <c r="CY217" s="15">
        <v>25906.693299999999</v>
      </c>
      <c r="CZ217" s="15">
        <v>26776.136600000002</v>
      </c>
      <c r="DA217" s="15">
        <v>26698.0124</v>
      </c>
      <c r="DB217" s="15">
        <v>24960.268</v>
      </c>
      <c r="DC217" s="15">
        <v>26531.984</v>
      </c>
      <c r="DD217" s="15">
        <v>30056.294000000002</v>
      </c>
      <c r="DE217" s="15">
        <v>29612.3577</v>
      </c>
      <c r="DF217" s="15">
        <v>28552.4244</v>
      </c>
      <c r="DG217" s="15">
        <v>25340.163400000001</v>
      </c>
      <c r="DH217" s="15">
        <v>28905.8184</v>
      </c>
      <c r="DI217" s="15">
        <v>32564.761600000002</v>
      </c>
      <c r="DJ217" s="15">
        <v>33912.575700000001</v>
      </c>
      <c r="DK217" s="15">
        <v>32531.569500000001</v>
      </c>
      <c r="DL217" s="15">
        <v>37447.589599999999</v>
      </c>
      <c r="DM217" s="15">
        <v>37783.279600000002</v>
      </c>
      <c r="DN217" s="15">
        <v>37470.2713</v>
      </c>
      <c r="DO217" s="15">
        <v>41714.563199999997</v>
      </c>
      <c r="DP217" s="15">
        <v>39523.546000000002</v>
      </c>
      <c r="DQ217" s="15">
        <v>36706.268400000001</v>
      </c>
    </row>
    <row r="218" spans="1:121" x14ac:dyDescent="0.3">
      <c r="A218" t="s">
        <v>660</v>
      </c>
      <c r="B218" s="15">
        <v>3063.45</v>
      </c>
      <c r="C218" s="15">
        <v>3408.3859000000002</v>
      </c>
      <c r="D218" s="15">
        <v>3736.3896</v>
      </c>
      <c r="E218" s="15">
        <v>3854.1936000000001</v>
      </c>
      <c r="F218" s="15">
        <v>3829.9928</v>
      </c>
      <c r="G218" s="15">
        <v>3523.45</v>
      </c>
      <c r="H218" s="15">
        <v>3949.9819000000002</v>
      </c>
      <c r="I218" s="15">
        <v>3803.9533999999999</v>
      </c>
      <c r="J218" s="15">
        <v>4427.7356</v>
      </c>
      <c r="K218" s="15">
        <v>4474.9228000000003</v>
      </c>
      <c r="L218" s="15">
        <v>4471.4764999999998</v>
      </c>
      <c r="M218" s="15">
        <v>4219.3666000000003</v>
      </c>
      <c r="N218" s="15">
        <v>3996.0409</v>
      </c>
      <c r="O218" s="15">
        <v>3600.5693000000001</v>
      </c>
      <c r="P218" s="15">
        <v>3839.9423000000002</v>
      </c>
      <c r="Q218" s="15">
        <v>4209.9731000000002</v>
      </c>
      <c r="R218" s="15">
        <v>4277.6692000000003</v>
      </c>
      <c r="S218" s="15">
        <v>3963.7393999999999</v>
      </c>
      <c r="T218" s="15">
        <v>3925.6266000000001</v>
      </c>
      <c r="U218" s="15">
        <v>4348.1641</v>
      </c>
      <c r="V218" s="15">
        <v>4167.6628000000001</v>
      </c>
      <c r="W218" s="15">
        <v>4381.4408000000003</v>
      </c>
      <c r="X218" s="15">
        <v>4828.3073999999997</v>
      </c>
      <c r="Y218" s="15">
        <v>4530.2762000000002</v>
      </c>
      <c r="Z218" s="15">
        <v>4640.7708000000002</v>
      </c>
      <c r="AA218" s="15">
        <v>4552.5779000000002</v>
      </c>
      <c r="AB218" s="15">
        <v>4784.3116</v>
      </c>
      <c r="AC218" s="15">
        <v>5065.4421000000002</v>
      </c>
      <c r="AD218" s="15">
        <v>5144.6379999999999</v>
      </c>
      <c r="AE218" s="15">
        <v>5504.7321000000002</v>
      </c>
      <c r="AF218" s="15">
        <v>5180.6048000000001</v>
      </c>
      <c r="AG218" s="15">
        <v>5319.4943999999996</v>
      </c>
      <c r="AH218" s="15">
        <v>5333.8797999999997</v>
      </c>
      <c r="AI218" s="15">
        <v>5941.1468000000004</v>
      </c>
      <c r="AJ218" s="15">
        <v>6149.7343000000001</v>
      </c>
      <c r="AK218" s="15">
        <v>6179.8041000000003</v>
      </c>
      <c r="AL218" s="15">
        <v>6144.2448999999997</v>
      </c>
      <c r="AM218" s="15">
        <v>6127.5807999999997</v>
      </c>
      <c r="AN218" s="15">
        <v>6141.0343999999996</v>
      </c>
      <c r="AO218" s="15">
        <v>6579.8536999999997</v>
      </c>
      <c r="AP218" s="15">
        <v>7078.6032999999998</v>
      </c>
      <c r="AQ218" s="15">
        <v>7187.2048999999997</v>
      </c>
      <c r="AR218" s="15">
        <v>7677.2888000000003</v>
      </c>
      <c r="AS218" s="15">
        <v>7315.4137000000001</v>
      </c>
      <c r="AT218" s="15">
        <v>7360.1849000000002</v>
      </c>
      <c r="AU218" s="15">
        <v>6843.3701000000001</v>
      </c>
      <c r="AV218" s="15">
        <v>6832.5573999999997</v>
      </c>
      <c r="AW218" s="15">
        <v>6127.5779000000002</v>
      </c>
      <c r="AX218" s="15">
        <v>7043.5290999999997</v>
      </c>
      <c r="AY218" s="15">
        <v>7301.1584000000003</v>
      </c>
      <c r="AZ218" s="15">
        <v>7651.0775999999996</v>
      </c>
      <c r="BA218" s="15">
        <v>7578.9777000000004</v>
      </c>
      <c r="BB218" s="15">
        <v>7488.8597</v>
      </c>
      <c r="BC218" s="15">
        <v>7573.3833000000004</v>
      </c>
      <c r="BD218" s="15">
        <v>7820.2614999999996</v>
      </c>
      <c r="BE218" s="15">
        <v>7592.9031999999997</v>
      </c>
      <c r="BF218" s="15">
        <v>8156.4718999999996</v>
      </c>
      <c r="BG218" s="15">
        <v>8682.2911999999997</v>
      </c>
      <c r="BH218" s="15">
        <v>9080.6599000000006</v>
      </c>
      <c r="BI218" s="15">
        <v>9392.9729000000007</v>
      </c>
      <c r="BJ218" s="15">
        <v>9962.9838</v>
      </c>
      <c r="BK218" s="15">
        <v>9388.2988999999998</v>
      </c>
      <c r="BL218" s="15">
        <v>8480.9861999999994</v>
      </c>
      <c r="BM218" s="15">
        <v>9912.5239999999994</v>
      </c>
      <c r="BN218" s="15">
        <v>9429.6851000000006</v>
      </c>
      <c r="BO218" s="15">
        <v>9405.9169000000002</v>
      </c>
      <c r="BP218" s="15">
        <v>9501.9418000000005</v>
      </c>
      <c r="BQ218" s="15">
        <v>10021.664699999999</v>
      </c>
      <c r="BR218" s="15">
        <v>9903.1370999999999</v>
      </c>
      <c r="BS218" s="15">
        <v>9544.1144000000004</v>
      </c>
      <c r="BT218" s="15">
        <v>10949.3498</v>
      </c>
      <c r="BU218" s="15">
        <v>13689.8091</v>
      </c>
      <c r="BV218" s="15">
        <v>13520.659</v>
      </c>
      <c r="BW218" s="15">
        <v>12538.340399999999</v>
      </c>
      <c r="BX218" s="15">
        <v>13600.834500000001</v>
      </c>
      <c r="BY218" s="15">
        <v>14946.1576</v>
      </c>
      <c r="BZ218" s="15">
        <v>15830.463</v>
      </c>
      <c r="CA218" s="15">
        <v>16974.161</v>
      </c>
      <c r="CB218" s="15">
        <v>17371.8279</v>
      </c>
      <c r="CC218" s="15">
        <v>19351.690399999999</v>
      </c>
      <c r="CD218" s="15">
        <v>17816.289400000001</v>
      </c>
      <c r="CE218" s="15">
        <v>19719.910599999999</v>
      </c>
      <c r="CF218" s="15">
        <v>20884.675800000001</v>
      </c>
      <c r="CG218" s="15">
        <v>21610.8361</v>
      </c>
      <c r="CH218" s="15">
        <v>19943.020100000002</v>
      </c>
      <c r="CI218" s="15">
        <v>18337.1927</v>
      </c>
      <c r="CJ218" s="15">
        <v>19563.5242</v>
      </c>
      <c r="CK218" s="15">
        <v>17667.632000000001</v>
      </c>
      <c r="CL218" s="15">
        <v>16484.465700000001</v>
      </c>
      <c r="CM218" s="15">
        <v>17183.4202</v>
      </c>
      <c r="CN218" s="15">
        <v>18210.6001</v>
      </c>
      <c r="CO218" s="15">
        <v>19451.7395</v>
      </c>
      <c r="CP218" s="15">
        <v>18906.634399999999</v>
      </c>
      <c r="CQ218" s="15">
        <v>20812.353500000001</v>
      </c>
      <c r="CR218" s="15">
        <v>20080.607199999999</v>
      </c>
      <c r="CS218" s="15">
        <v>19550.434399999998</v>
      </c>
      <c r="CT218" s="15">
        <v>21117.306700000001</v>
      </c>
      <c r="CU218" s="15">
        <v>21348.786599999999</v>
      </c>
      <c r="CV218" s="15">
        <v>22048.746800000001</v>
      </c>
      <c r="CW218" s="15">
        <v>22270.4424</v>
      </c>
      <c r="CX218" s="15">
        <v>20965.5327</v>
      </c>
      <c r="CY218" s="15">
        <v>21811.731199999998</v>
      </c>
      <c r="CZ218" s="15">
        <v>22637.989699999998</v>
      </c>
      <c r="DA218" s="15">
        <v>23586.380099999998</v>
      </c>
      <c r="DB218" s="15">
        <v>23891.879400000002</v>
      </c>
      <c r="DC218" s="15">
        <v>22619.388500000001</v>
      </c>
      <c r="DD218" s="15">
        <v>23409.552899999999</v>
      </c>
      <c r="DE218" s="15">
        <v>23155.0821</v>
      </c>
      <c r="DF218" s="15">
        <v>24622.376799999998</v>
      </c>
      <c r="DG218" s="15">
        <v>26856.034199999998</v>
      </c>
      <c r="DH218" s="15">
        <v>28145.103899999998</v>
      </c>
      <c r="DI218" s="15">
        <v>26046.0249</v>
      </c>
      <c r="DJ218" s="15">
        <v>25560.989600000001</v>
      </c>
      <c r="DK218" s="15">
        <v>26562.232199999999</v>
      </c>
      <c r="DL218" s="15">
        <v>28595.889500000001</v>
      </c>
      <c r="DM218" s="15">
        <v>28012.3508</v>
      </c>
      <c r="DN218" s="15">
        <v>29965.698700000001</v>
      </c>
      <c r="DO218" s="15">
        <v>31036.9712</v>
      </c>
      <c r="DP218" s="15">
        <v>32451.793699999998</v>
      </c>
      <c r="DQ218" s="15">
        <v>33002.887300000002</v>
      </c>
    </row>
    <row r="219" spans="1:121" x14ac:dyDescent="0.3">
      <c r="A219" t="s">
        <v>661</v>
      </c>
      <c r="B219" s="15">
        <v>2549.89</v>
      </c>
      <c r="C219" s="15">
        <v>2727.0284999999999</v>
      </c>
      <c r="D219" s="15">
        <v>2948.0511000000001</v>
      </c>
      <c r="E219" s="15">
        <v>2912.8391999999999</v>
      </c>
      <c r="F219" s="15">
        <v>2794.7438000000002</v>
      </c>
      <c r="G219" s="15">
        <v>2879.2523999999999</v>
      </c>
      <c r="H219" s="15">
        <v>2666.3555999999999</v>
      </c>
      <c r="I219" s="15">
        <v>2635.4775</v>
      </c>
      <c r="J219" s="15">
        <v>2538.5093000000002</v>
      </c>
      <c r="K219" s="15">
        <v>2498.9636</v>
      </c>
      <c r="L219" s="15">
        <v>2533.5911999999998</v>
      </c>
      <c r="M219" s="15">
        <v>1946.6987999999999</v>
      </c>
      <c r="N219" s="15">
        <v>2211.5889999999999</v>
      </c>
      <c r="O219" s="15">
        <v>2194.7274000000002</v>
      </c>
      <c r="P219" s="15">
        <v>2550.9967000000001</v>
      </c>
      <c r="Q219" s="15">
        <v>2825.7163999999998</v>
      </c>
      <c r="R219" s="15">
        <v>2864.6087000000002</v>
      </c>
      <c r="S219" s="15">
        <v>2925.3171000000002</v>
      </c>
      <c r="T219" s="15">
        <v>3172.2781</v>
      </c>
      <c r="U219" s="15">
        <v>3101.1711</v>
      </c>
      <c r="V219" s="15">
        <v>3283.7532000000001</v>
      </c>
      <c r="W219" s="15">
        <v>3396.9708999999998</v>
      </c>
      <c r="X219" s="15">
        <v>3718.9531000000002</v>
      </c>
      <c r="Y219" s="15">
        <v>3934.7559999999999</v>
      </c>
      <c r="Z219" s="15">
        <v>3789.8856000000001</v>
      </c>
      <c r="AA219" s="15">
        <v>3861.4137000000001</v>
      </c>
      <c r="AB219" s="15">
        <v>3719.0007999999998</v>
      </c>
      <c r="AC219" s="15">
        <v>4262.3089</v>
      </c>
      <c r="AD219" s="15">
        <v>3944.8915999999999</v>
      </c>
      <c r="AE219" s="15">
        <v>3901.3571000000002</v>
      </c>
      <c r="AF219" s="15">
        <v>3657.6350000000002</v>
      </c>
      <c r="AG219" s="15">
        <v>3672.4643000000001</v>
      </c>
      <c r="AH219" s="15">
        <v>3901.7121999999999</v>
      </c>
      <c r="AI219" s="15">
        <v>3901.87</v>
      </c>
      <c r="AJ219" s="15">
        <v>3847.0700999999999</v>
      </c>
      <c r="AK219" s="15">
        <v>3900.9477999999999</v>
      </c>
      <c r="AL219" s="15">
        <v>4285.0397000000003</v>
      </c>
      <c r="AM219" s="15">
        <v>4249.6898000000001</v>
      </c>
      <c r="AN219" s="15">
        <v>4141.1068999999998</v>
      </c>
      <c r="AO219" s="15">
        <v>4298.5298000000003</v>
      </c>
      <c r="AP219" s="15">
        <v>4515.1554999999998</v>
      </c>
      <c r="AQ219" s="15">
        <v>4792.3378000000002</v>
      </c>
      <c r="AR219" s="15">
        <v>4657.5842000000002</v>
      </c>
      <c r="AS219" s="15">
        <v>4873.3626000000004</v>
      </c>
      <c r="AT219" s="15">
        <v>4834.3881000000001</v>
      </c>
      <c r="AU219" s="15">
        <v>4617.7354999999998</v>
      </c>
      <c r="AV219" s="15">
        <v>4399.1075000000001</v>
      </c>
      <c r="AW219" s="15">
        <v>3945.84</v>
      </c>
      <c r="AX219" s="15">
        <v>4416.3797999999997</v>
      </c>
      <c r="AY219" s="15">
        <v>4609.4151000000002</v>
      </c>
      <c r="AZ219" s="15">
        <v>4808.7110000000002</v>
      </c>
      <c r="BA219" s="15">
        <v>4779.6980000000003</v>
      </c>
      <c r="BB219" s="15">
        <v>5046.5528999999997</v>
      </c>
      <c r="BC219" s="15">
        <v>5106.2628999999997</v>
      </c>
      <c r="BD219" s="15">
        <v>5494.9105</v>
      </c>
      <c r="BE219" s="15">
        <v>6464.1719000000003</v>
      </c>
      <c r="BF219" s="15">
        <v>6422.6140999999998</v>
      </c>
      <c r="BG219" s="15">
        <v>6467.4112999999998</v>
      </c>
      <c r="BH219" s="15">
        <v>6000.9574000000002</v>
      </c>
      <c r="BI219" s="15">
        <v>6320.1805000000004</v>
      </c>
      <c r="BJ219" s="15">
        <v>6885.8446000000004</v>
      </c>
      <c r="BK219" s="15">
        <v>6284.3037999999997</v>
      </c>
      <c r="BL219" s="15">
        <v>5899.2146000000002</v>
      </c>
      <c r="BM219" s="15">
        <v>6795.9996000000001</v>
      </c>
      <c r="BN219" s="15">
        <v>7778.2852999999996</v>
      </c>
      <c r="BO219" s="15">
        <v>7579.0492999999997</v>
      </c>
      <c r="BP219" s="15">
        <v>7740.0886</v>
      </c>
      <c r="BQ219" s="15">
        <v>7757.4996000000001</v>
      </c>
      <c r="BR219" s="15">
        <v>7752.2538000000004</v>
      </c>
      <c r="BS219" s="15">
        <v>7333.5726999999997</v>
      </c>
      <c r="BT219" s="15">
        <v>7238.9714999999997</v>
      </c>
      <c r="BU219" s="15">
        <v>7203.4546</v>
      </c>
      <c r="BV219" s="15">
        <v>6988.1554999999998</v>
      </c>
      <c r="BW219" s="15">
        <v>6832.7767999999996</v>
      </c>
      <c r="BX219" s="15">
        <v>7349.5681000000004</v>
      </c>
      <c r="BY219" s="15">
        <v>7609.7968000000001</v>
      </c>
      <c r="BZ219" s="15">
        <v>7472.5843000000004</v>
      </c>
      <c r="CA219" s="15">
        <v>7365.6677</v>
      </c>
      <c r="CB219" s="15">
        <v>7688.2178999999996</v>
      </c>
      <c r="CC219" s="15">
        <v>7769.8635000000004</v>
      </c>
      <c r="CD219" s="15">
        <v>7650.3577999999998</v>
      </c>
      <c r="CE219" s="15">
        <v>7506.2033000000001</v>
      </c>
      <c r="CF219" s="15">
        <v>6944.8765999999996</v>
      </c>
      <c r="CG219" s="15">
        <v>7167.7570999999998</v>
      </c>
      <c r="CH219" s="15">
        <v>7226.1187</v>
      </c>
      <c r="CI219" s="15">
        <v>7162.2386999999999</v>
      </c>
      <c r="CJ219" s="15">
        <v>7192.8089</v>
      </c>
      <c r="CK219" s="15">
        <v>7310.8640999999998</v>
      </c>
      <c r="CL219" s="15">
        <v>7690.5510999999997</v>
      </c>
      <c r="CM219" s="15">
        <v>7312.9759999999997</v>
      </c>
      <c r="CN219" s="15">
        <v>7305.2709000000004</v>
      </c>
      <c r="CO219" s="15">
        <v>7333.6268</v>
      </c>
      <c r="CP219" s="15">
        <v>7066.4377000000004</v>
      </c>
      <c r="CQ219" s="15">
        <v>7284.6369000000004</v>
      </c>
      <c r="CR219" s="15">
        <v>7844.3806000000004</v>
      </c>
      <c r="CS219" s="15">
        <v>7545.7768999999998</v>
      </c>
      <c r="CT219" s="15">
        <v>7301.924</v>
      </c>
      <c r="CU219" s="15">
        <v>7584.3230999999996</v>
      </c>
      <c r="CV219" s="15">
        <v>7610.5806000000002</v>
      </c>
      <c r="CW219" s="15">
        <v>7650.7242999999999</v>
      </c>
      <c r="CX219" s="15">
        <v>8227.0936000000002</v>
      </c>
      <c r="CY219" s="15">
        <v>8306.7597999999998</v>
      </c>
      <c r="CZ219" s="15">
        <v>8164.6448</v>
      </c>
      <c r="DA219" s="15">
        <v>8318.1453000000001</v>
      </c>
      <c r="DB219" s="15">
        <v>8127.2978000000003</v>
      </c>
      <c r="DC219" s="15">
        <v>8027.0838999999996</v>
      </c>
      <c r="DD219" s="15">
        <v>8132.3410000000003</v>
      </c>
      <c r="DE219" s="15">
        <v>8865.7409000000007</v>
      </c>
      <c r="DF219" s="15">
        <v>9197.7183999999997</v>
      </c>
      <c r="DG219" s="15">
        <v>9848.0048999999999</v>
      </c>
      <c r="DH219" s="15">
        <v>9894.3449999999993</v>
      </c>
      <c r="DI219" s="15">
        <v>10098.7353</v>
      </c>
      <c r="DJ219" s="15">
        <v>10137.394899999999</v>
      </c>
      <c r="DK219" s="15">
        <v>10564.338100000001</v>
      </c>
      <c r="DL219" s="15">
        <v>11647.182699999999</v>
      </c>
      <c r="DM219" s="15">
        <v>11933.432199999999</v>
      </c>
      <c r="DN219" s="15">
        <v>11772.736699999999</v>
      </c>
      <c r="DO219" s="15">
        <v>12078.6409</v>
      </c>
      <c r="DP219" s="15">
        <v>12295.2732</v>
      </c>
      <c r="DQ219" s="15">
        <v>12301.078299999999</v>
      </c>
    </row>
  </sheetData>
  <autoFilter ref="A1:DQ219" xr:uid="{D300C864-120F-4113-9CED-2D112F6F0756}">
    <filterColumn colId="12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6A07-540A-4BB5-9E9E-27FF8C26B035}">
  <sheetPr filterMode="1">
    <tabColor theme="6"/>
  </sheetPr>
  <dimension ref="A1:DQ219"/>
  <sheetViews>
    <sheetView workbookViewId="0">
      <selection activeCell="DQ25" sqref="DQ25"/>
    </sheetView>
  </sheetViews>
  <sheetFormatPr defaultRowHeight="14.4" x14ac:dyDescent="0.3"/>
  <cols>
    <col min="1" max="1" width="16.6640625" bestFit="1" customWidth="1"/>
    <col min="2" max="121" width="10.44140625" bestFit="1" customWidth="1"/>
  </cols>
  <sheetData>
    <row r="1" spans="1:121" x14ac:dyDescent="0.3">
      <c r="A1" t="s">
        <v>0</v>
      </c>
      <c r="B1" t="s">
        <v>683</v>
      </c>
      <c r="C1" t="s">
        <v>684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700</v>
      </c>
      <c r="T1" t="s">
        <v>701</v>
      </c>
      <c r="U1" t="s">
        <v>702</v>
      </c>
      <c r="V1" t="s">
        <v>703</v>
      </c>
      <c r="W1" t="s">
        <v>704</v>
      </c>
      <c r="X1" t="s">
        <v>705</v>
      </c>
      <c r="Y1" t="s">
        <v>706</v>
      </c>
      <c r="Z1" t="s">
        <v>707</v>
      </c>
      <c r="AA1" t="s">
        <v>708</v>
      </c>
      <c r="AB1" t="s">
        <v>709</v>
      </c>
      <c r="AC1" t="s">
        <v>710</v>
      </c>
      <c r="AD1" t="s">
        <v>711</v>
      </c>
      <c r="AE1" t="s">
        <v>712</v>
      </c>
      <c r="AF1" t="s">
        <v>713</v>
      </c>
      <c r="AG1" t="s">
        <v>714</v>
      </c>
      <c r="AH1" t="s">
        <v>715</v>
      </c>
      <c r="AI1" t="s">
        <v>716</v>
      </c>
      <c r="AJ1" t="s">
        <v>717</v>
      </c>
      <c r="AK1" t="s">
        <v>718</v>
      </c>
      <c r="AL1" t="s">
        <v>719</v>
      </c>
      <c r="AM1" t="s">
        <v>720</v>
      </c>
      <c r="AN1" t="s">
        <v>721</v>
      </c>
      <c r="AO1" t="s">
        <v>722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 hidden="1" x14ac:dyDescent="0.3">
      <c r="A2" t="s">
        <v>444</v>
      </c>
      <c r="B2" s="6">
        <v>2.99</v>
      </c>
      <c r="C2" s="6">
        <v>2.2218</v>
      </c>
      <c r="D2" s="6">
        <v>2.125</v>
      </c>
      <c r="E2" s="6">
        <v>1.7554000000000001</v>
      </c>
      <c r="F2" s="6">
        <v>2.8315000000000001</v>
      </c>
      <c r="G2" s="6">
        <v>2.254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121" x14ac:dyDescent="0.3">
      <c r="A3" s="18" t="s">
        <v>445</v>
      </c>
      <c r="B3" s="6">
        <v>1.06</v>
      </c>
      <c r="C3" s="6">
        <v>1.2263999999999999</v>
      </c>
      <c r="D3" s="6">
        <v>1.0742</v>
      </c>
      <c r="E3" s="6">
        <v>1.0704</v>
      </c>
      <c r="F3" s="6">
        <v>1.0658000000000001</v>
      </c>
      <c r="G3" s="6">
        <v>1.1048</v>
      </c>
      <c r="H3" s="6">
        <v>1.3973</v>
      </c>
      <c r="I3" s="6">
        <v>1.3937999999999999</v>
      </c>
      <c r="J3" s="6">
        <v>1.2970999999999999</v>
      </c>
      <c r="K3" s="6">
        <v>1.2813000000000001</v>
      </c>
      <c r="L3" s="6">
        <v>1.1289</v>
      </c>
      <c r="M3" s="6">
        <v>0.76559999999999995</v>
      </c>
      <c r="N3" s="6">
        <v>0.53549999999999998</v>
      </c>
      <c r="O3" s="6">
        <v>0.58460000000000001</v>
      </c>
      <c r="P3" s="6">
        <v>0.51300000000000001</v>
      </c>
      <c r="Q3" s="6">
        <v>0.27639999999999998</v>
      </c>
      <c r="R3" s="6">
        <v>0.30649999999999999</v>
      </c>
      <c r="S3" s="6">
        <v>0.2273</v>
      </c>
      <c r="T3" s="6">
        <v>0.30549999999999999</v>
      </c>
      <c r="U3" s="6">
        <v>0.3906</v>
      </c>
      <c r="V3" s="6">
        <v>0.25409999999999999</v>
      </c>
      <c r="W3" s="6">
        <v>0.30199999999999999</v>
      </c>
      <c r="X3" s="6">
        <v>0.3246</v>
      </c>
      <c r="Y3" s="6">
        <v>0.30930000000000002</v>
      </c>
      <c r="Z3" s="6">
        <v>0.42809999999999998</v>
      </c>
      <c r="AA3" s="6">
        <v>0.91869999999999996</v>
      </c>
      <c r="AB3" s="6">
        <v>1.1143000000000001</v>
      </c>
      <c r="AC3" s="6">
        <v>0.97</v>
      </c>
      <c r="AD3" s="6">
        <v>1.1234999999999999</v>
      </c>
      <c r="AE3" s="6">
        <v>0.94789999999999996</v>
      </c>
      <c r="AF3" s="6">
        <v>1.1571</v>
      </c>
      <c r="AG3" s="6">
        <v>1.0399</v>
      </c>
      <c r="AH3" s="6">
        <v>0.8387</v>
      </c>
      <c r="AI3" s="6">
        <v>0.94440000000000002</v>
      </c>
      <c r="AJ3" s="6">
        <v>0.99280000000000002</v>
      </c>
      <c r="AK3" s="6">
        <v>0.88919999999999999</v>
      </c>
      <c r="AL3" s="6">
        <v>1.0141</v>
      </c>
      <c r="AM3" s="6">
        <v>1.0685</v>
      </c>
      <c r="AN3" s="6">
        <v>0.9748</v>
      </c>
      <c r="AO3" s="6">
        <v>1.0063</v>
      </c>
      <c r="AP3" s="6"/>
      <c r="AQ3" s="6"/>
      <c r="AR3" s="6"/>
    </row>
    <row r="4" spans="1:121" x14ac:dyDescent="0.3">
      <c r="A4" s="18" t="s">
        <v>446</v>
      </c>
      <c r="B4" s="6">
        <v>1.25</v>
      </c>
      <c r="C4" s="6">
        <v>1.2249000000000001</v>
      </c>
      <c r="D4" s="6">
        <v>0.75509999999999999</v>
      </c>
      <c r="E4" s="6">
        <v>1.202</v>
      </c>
      <c r="F4" s="6">
        <v>2.2082999999999999</v>
      </c>
      <c r="G4" s="6">
        <v>3.3727999999999998</v>
      </c>
      <c r="H4" s="6">
        <v>2.7454000000000001</v>
      </c>
      <c r="I4" s="6">
        <v>2.347</v>
      </c>
      <c r="J4" s="6">
        <v>2.5787</v>
      </c>
      <c r="K4" s="6">
        <v>1.9204000000000001</v>
      </c>
      <c r="L4" s="6">
        <v>1.9512</v>
      </c>
      <c r="M4" s="6">
        <v>1.8231999999999999</v>
      </c>
      <c r="N4" s="6">
        <v>1.5314000000000001</v>
      </c>
      <c r="O4" s="6">
        <v>1.639</v>
      </c>
      <c r="P4" s="6">
        <v>1.4477</v>
      </c>
      <c r="Q4" s="6">
        <v>2.0806</v>
      </c>
      <c r="R4" s="6">
        <v>1.5394000000000001</v>
      </c>
      <c r="S4" s="6">
        <v>1.7572000000000001</v>
      </c>
      <c r="T4" s="6">
        <v>1.5273000000000001</v>
      </c>
      <c r="U4" s="6">
        <v>1.5418000000000001</v>
      </c>
      <c r="V4" s="6">
        <v>1.4944999999999999</v>
      </c>
      <c r="W4" s="6">
        <v>2.1652</v>
      </c>
      <c r="X4" s="6">
        <v>2.1913</v>
      </c>
      <c r="Y4" s="6">
        <v>1.7302999999999999</v>
      </c>
      <c r="Z4" s="6">
        <v>1.4895</v>
      </c>
      <c r="AA4" s="6">
        <v>1.552</v>
      </c>
      <c r="AB4" s="6">
        <v>1.3580000000000001</v>
      </c>
      <c r="AC4" s="6">
        <v>1.4180999999999999</v>
      </c>
      <c r="AD4" s="6">
        <v>1.7997000000000001</v>
      </c>
      <c r="AE4" s="6">
        <v>1.2987</v>
      </c>
      <c r="AF4" s="6">
        <v>1.1468</v>
      </c>
      <c r="AG4" s="6">
        <v>1.3224</v>
      </c>
      <c r="AH4" s="6">
        <v>1.4339</v>
      </c>
      <c r="AI4" s="6">
        <v>1.3031999999999999</v>
      </c>
      <c r="AJ4" s="6">
        <v>1.1108</v>
      </c>
      <c r="AK4" s="6">
        <v>1.3633999999999999</v>
      </c>
      <c r="AL4" s="6">
        <v>1.2453000000000001</v>
      </c>
      <c r="AM4" s="6">
        <v>1.2384999999999999</v>
      </c>
      <c r="AN4" s="6">
        <v>1.4602999999999999</v>
      </c>
      <c r="AO4" s="6">
        <v>1.1013999999999999</v>
      </c>
      <c r="AP4" s="6"/>
      <c r="AQ4" s="6"/>
      <c r="AR4" s="6"/>
    </row>
    <row r="5" spans="1:121" hidden="1" x14ac:dyDescent="0.3">
      <c r="A5" t="s">
        <v>447</v>
      </c>
      <c r="B5" s="6">
        <v>222.09</v>
      </c>
      <c r="C5" s="6">
        <v>192.5094</v>
      </c>
      <c r="D5" s="6">
        <v>17.960699999999999</v>
      </c>
      <c r="E5" s="6">
        <v>3.0638000000000001</v>
      </c>
      <c r="F5" s="6">
        <v>4.0728999999999997</v>
      </c>
      <c r="G5" s="6">
        <v>3.9437000000000002</v>
      </c>
      <c r="H5" s="6">
        <v>2.3445</v>
      </c>
      <c r="I5" s="6">
        <v>2.0651999999999999</v>
      </c>
      <c r="J5" s="6">
        <v>2.7614999999999998</v>
      </c>
      <c r="K5" s="6">
        <v>1.4818</v>
      </c>
      <c r="L5" s="6">
        <v>1.9191</v>
      </c>
      <c r="M5" s="6">
        <v>2.1446999999999998</v>
      </c>
      <c r="N5" s="6">
        <v>2.6373000000000002</v>
      </c>
      <c r="O5" s="6">
        <v>3.1450999999999998</v>
      </c>
      <c r="P5" s="6">
        <v>2.8439000000000001</v>
      </c>
      <c r="Q5" s="6">
        <v>2.9085999999999999</v>
      </c>
      <c r="R5" s="6">
        <v>0.96450000000000002</v>
      </c>
      <c r="S5" s="6">
        <v>2.4615999999999998</v>
      </c>
      <c r="T5" s="6">
        <v>2.4344000000000001</v>
      </c>
      <c r="U5" s="6">
        <v>4.4101999999999997</v>
      </c>
      <c r="V5" s="6">
        <v>9.7234999999999996</v>
      </c>
      <c r="W5" s="6">
        <v>15.8096</v>
      </c>
      <c r="X5" s="6">
        <v>57.067100000000003</v>
      </c>
      <c r="Y5" s="6">
        <v>839.73559999999998</v>
      </c>
      <c r="Z5" s="6">
        <v>967.36580000000004</v>
      </c>
      <c r="AA5" s="6">
        <v>12.6311</v>
      </c>
      <c r="AB5" s="6">
        <v>8.4168000000000003</v>
      </c>
      <c r="AC5" s="6">
        <v>9.9711999999999996</v>
      </c>
      <c r="AD5" s="6">
        <v>5.5082000000000004</v>
      </c>
      <c r="AE5" s="6">
        <v>1.9003000000000001</v>
      </c>
      <c r="AF5" s="6">
        <v>3.1678000000000002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121" x14ac:dyDescent="0.3">
      <c r="A6" s="18" t="s">
        <v>448</v>
      </c>
      <c r="B6" s="6">
        <v>1.6</v>
      </c>
      <c r="C6" s="6">
        <v>1.397</v>
      </c>
      <c r="D6" s="6">
        <v>1.3653</v>
      </c>
      <c r="E6" s="6">
        <v>1.2236</v>
      </c>
      <c r="F6" s="6">
        <v>1.3414999999999999</v>
      </c>
      <c r="G6" s="6">
        <v>1.5479000000000001</v>
      </c>
      <c r="H6" s="6">
        <v>1.5749</v>
      </c>
      <c r="I6" s="6">
        <v>1.444</v>
      </c>
      <c r="J6" s="6">
        <v>1.6469</v>
      </c>
      <c r="K6" s="6">
        <v>1.6214</v>
      </c>
      <c r="L6" s="6">
        <v>1.4525999999999999</v>
      </c>
      <c r="M6" s="6">
        <v>1.3754999999999999</v>
      </c>
      <c r="N6" s="6">
        <v>1.3236000000000001</v>
      </c>
      <c r="O6" s="6">
        <v>1.3049999999999999</v>
      </c>
      <c r="P6" s="6">
        <v>1.1926000000000001</v>
      </c>
      <c r="Q6" s="6">
        <v>1.1331</v>
      </c>
      <c r="R6" s="6">
        <v>1.3715999999999999</v>
      </c>
      <c r="S6" s="6">
        <v>1.3232999999999999</v>
      </c>
      <c r="T6" s="6">
        <v>1.4028</v>
      </c>
      <c r="U6" s="6">
        <v>1.4267000000000001</v>
      </c>
      <c r="V6" s="6">
        <v>1.0838000000000001</v>
      </c>
      <c r="W6" s="6">
        <v>1.1433</v>
      </c>
      <c r="X6" s="6">
        <v>1.093</v>
      </c>
      <c r="Y6" s="6">
        <v>1.0315000000000001</v>
      </c>
      <c r="Z6" s="6">
        <v>1.1608000000000001</v>
      </c>
      <c r="AA6" s="6">
        <v>1.2459</v>
      </c>
      <c r="AB6" s="6">
        <v>1.1396999999999999</v>
      </c>
      <c r="AC6" s="6">
        <v>1.1880999999999999</v>
      </c>
      <c r="AD6" s="6">
        <v>1.1593</v>
      </c>
      <c r="AE6" s="6">
        <v>1.1778999999999999</v>
      </c>
      <c r="AF6" s="6">
        <v>1.1191</v>
      </c>
      <c r="AG6" s="6">
        <v>1.1032</v>
      </c>
      <c r="AH6" s="6">
        <v>1.1095999999999999</v>
      </c>
      <c r="AI6" s="6">
        <v>1.0072000000000001</v>
      </c>
      <c r="AJ6" s="6">
        <v>0.8901</v>
      </c>
      <c r="AK6" s="6">
        <v>0.98060000000000003</v>
      </c>
      <c r="AL6" s="6">
        <v>0.93820000000000003</v>
      </c>
      <c r="AM6" s="6">
        <v>0.96960000000000002</v>
      </c>
      <c r="AN6" s="6">
        <v>1.1950000000000001</v>
      </c>
      <c r="AO6" s="6">
        <v>1.1529</v>
      </c>
      <c r="AP6" s="6"/>
      <c r="AQ6" s="6"/>
      <c r="AR6" s="6"/>
    </row>
    <row r="7" spans="1:121" x14ac:dyDescent="0.3">
      <c r="A7" s="18" t="s">
        <v>449</v>
      </c>
      <c r="B7" s="6">
        <v>1.46</v>
      </c>
      <c r="C7" s="6">
        <v>1.4821</v>
      </c>
      <c r="D7" s="6">
        <v>1.3210999999999999</v>
      </c>
      <c r="E7" s="6">
        <v>1.3824000000000001</v>
      </c>
      <c r="F7" s="6">
        <v>1.8764000000000001</v>
      </c>
      <c r="G7" s="6">
        <v>2.7183999999999999</v>
      </c>
      <c r="H7" s="6">
        <v>2.7254</v>
      </c>
      <c r="I7" s="6">
        <v>2.1063999999999998</v>
      </c>
      <c r="J7" s="6">
        <v>2.0432000000000001</v>
      </c>
      <c r="K7" s="6">
        <v>2.1459999999999999</v>
      </c>
      <c r="L7" s="6">
        <v>2.1272000000000002</v>
      </c>
      <c r="M7" s="6">
        <v>2.1802999999999999</v>
      </c>
      <c r="N7" s="6">
        <v>1.9850000000000001</v>
      </c>
      <c r="O7" s="6">
        <v>2.1684000000000001</v>
      </c>
      <c r="P7" s="6">
        <v>1.6161000000000001</v>
      </c>
      <c r="Q7" s="6">
        <v>2.0840000000000001</v>
      </c>
      <c r="R7" s="6">
        <v>2.2345000000000002</v>
      </c>
      <c r="S7" s="6">
        <v>2.6154999999999999</v>
      </c>
      <c r="T7" s="6">
        <v>2.68</v>
      </c>
      <c r="U7" s="6">
        <v>2.8889999999999998</v>
      </c>
      <c r="V7" s="6">
        <v>1.8882000000000001</v>
      </c>
      <c r="W7" s="6">
        <v>2.9455</v>
      </c>
      <c r="X7" s="6">
        <v>3.5125000000000002</v>
      </c>
      <c r="Y7" s="6">
        <v>2.9988000000000001</v>
      </c>
      <c r="Z7" s="6">
        <v>2.4683999999999999</v>
      </c>
      <c r="AA7" s="6">
        <v>2.5105</v>
      </c>
      <c r="AB7" s="6">
        <v>2.1467000000000001</v>
      </c>
      <c r="AC7" s="6">
        <v>2.1690999999999998</v>
      </c>
      <c r="AD7" s="6">
        <v>1.7143999999999999</v>
      </c>
      <c r="AE7" s="6">
        <v>1.2822</v>
      </c>
      <c r="AF7" s="6">
        <v>1.1947000000000001</v>
      </c>
      <c r="AG7" s="6">
        <v>1.4616</v>
      </c>
      <c r="AH7" s="6">
        <v>1.27</v>
      </c>
      <c r="AI7" s="6">
        <v>1.2402</v>
      </c>
      <c r="AJ7" s="6">
        <v>1.1339999999999999</v>
      </c>
      <c r="AK7" s="6">
        <v>1.4084000000000001</v>
      </c>
      <c r="AL7" s="6">
        <v>1.5133000000000001</v>
      </c>
      <c r="AM7" s="6">
        <v>1.6357999999999999</v>
      </c>
      <c r="AN7" s="6">
        <v>1.9729000000000001</v>
      </c>
      <c r="AO7" s="6">
        <v>1.8822000000000001</v>
      </c>
      <c r="AP7" s="6"/>
      <c r="AQ7" s="6"/>
      <c r="AR7" s="6"/>
    </row>
    <row r="8" spans="1:121" x14ac:dyDescent="0.3">
      <c r="A8" s="18" t="s">
        <v>450</v>
      </c>
      <c r="B8" s="6">
        <v>1.21</v>
      </c>
      <c r="C8" s="6">
        <v>1.0909</v>
      </c>
      <c r="D8" s="6">
        <v>0.71879999999999999</v>
      </c>
      <c r="E8" s="6">
        <v>0.93159999999999998</v>
      </c>
      <c r="F8" s="6">
        <v>1.8738999999999999</v>
      </c>
      <c r="G8" s="6">
        <v>3.6747999999999998</v>
      </c>
      <c r="H8" s="6">
        <v>2.7303000000000002</v>
      </c>
      <c r="I8" s="6">
        <v>2.0179</v>
      </c>
      <c r="J8" s="6">
        <v>2.1280999999999999</v>
      </c>
      <c r="K8" s="6">
        <v>2.1606999999999998</v>
      </c>
      <c r="L8" s="6">
        <v>1.778</v>
      </c>
      <c r="M8" s="6">
        <v>1.9271</v>
      </c>
      <c r="N8" s="6">
        <v>1.696</v>
      </c>
      <c r="O8" s="6">
        <v>1.9737</v>
      </c>
      <c r="P8" s="6">
        <v>1.4504999999999999</v>
      </c>
      <c r="Q8" s="6">
        <v>1.9195</v>
      </c>
      <c r="R8" s="6">
        <v>2.0706000000000002</v>
      </c>
      <c r="S8" s="6">
        <v>2.4975999999999998</v>
      </c>
      <c r="T8" s="6">
        <v>2.7875999999999999</v>
      </c>
      <c r="U8" s="6">
        <v>3.8569</v>
      </c>
      <c r="V8" s="6">
        <v>1.9938</v>
      </c>
      <c r="W8" s="6">
        <v>3.2242000000000002</v>
      </c>
      <c r="X8" s="6">
        <v>2.6088</v>
      </c>
      <c r="Y8" s="6">
        <v>3.4923000000000002</v>
      </c>
      <c r="Z8" s="6">
        <v>4.0427</v>
      </c>
      <c r="AA8" s="6">
        <v>2.8774000000000002</v>
      </c>
      <c r="AB8" s="6">
        <v>2.0821999999999998</v>
      </c>
      <c r="AC8" s="6">
        <v>2.0501</v>
      </c>
      <c r="AD8" s="6">
        <v>2.3925999999999998</v>
      </c>
      <c r="AE8" s="6">
        <v>1.3815999999999999</v>
      </c>
      <c r="AF8" s="6">
        <v>1.4981</v>
      </c>
      <c r="AG8" s="6">
        <v>1.6102000000000001</v>
      </c>
      <c r="AH8" s="6">
        <v>1.4874000000000001</v>
      </c>
      <c r="AI8" s="6">
        <v>1.1800999999999999</v>
      </c>
      <c r="AJ8" s="6">
        <v>1.1006</v>
      </c>
      <c r="AK8" s="6">
        <v>1.3019000000000001</v>
      </c>
      <c r="AL8" s="6">
        <v>1.2589999999999999</v>
      </c>
      <c r="AM8" s="6">
        <v>1.2842</v>
      </c>
      <c r="AN8" s="6">
        <v>1.3169999999999999</v>
      </c>
      <c r="AO8" s="6">
        <v>1.2009000000000001</v>
      </c>
      <c r="AP8" s="6"/>
      <c r="AQ8" s="6"/>
      <c r="AR8" s="6"/>
    </row>
    <row r="9" spans="1:121" x14ac:dyDescent="0.3">
      <c r="A9" s="18" t="s">
        <v>451</v>
      </c>
      <c r="B9" s="6">
        <v>0.95</v>
      </c>
      <c r="C9" s="6">
        <v>0.94710000000000005</v>
      </c>
      <c r="D9" s="6">
        <v>0.52869999999999995</v>
      </c>
      <c r="E9" s="6">
        <v>0.49059999999999998</v>
      </c>
      <c r="F9" s="6">
        <v>0.79349999999999998</v>
      </c>
      <c r="G9" s="6">
        <v>1.2868999999999999</v>
      </c>
      <c r="H9" s="6">
        <v>1.2355</v>
      </c>
      <c r="I9" s="6">
        <v>1.0529999999999999</v>
      </c>
      <c r="J9" s="6">
        <v>1.1966000000000001</v>
      </c>
      <c r="K9" s="6">
        <v>1.0553999999999999</v>
      </c>
      <c r="L9" s="6">
        <v>0.98870000000000002</v>
      </c>
      <c r="M9" s="6">
        <v>0.94879999999999998</v>
      </c>
      <c r="N9" s="6">
        <v>0.75449999999999995</v>
      </c>
      <c r="O9" s="6">
        <v>0.83279999999999998</v>
      </c>
      <c r="P9" s="6">
        <v>0.66910000000000003</v>
      </c>
      <c r="Q9" s="6">
        <v>0.54179999999999995</v>
      </c>
      <c r="R9" s="6">
        <v>0.755</v>
      </c>
      <c r="S9" s="6">
        <v>0.89249999999999996</v>
      </c>
      <c r="T9" s="6">
        <v>0.85609999999999997</v>
      </c>
      <c r="U9" s="6">
        <v>0.87539999999999996</v>
      </c>
      <c r="V9" s="6">
        <v>0.73360000000000003</v>
      </c>
      <c r="W9" s="6">
        <v>1.3547</v>
      </c>
      <c r="X9" s="6">
        <v>1.2495000000000001</v>
      </c>
      <c r="Y9" s="6">
        <v>1.1996</v>
      </c>
      <c r="Z9" s="6">
        <v>1.0609</v>
      </c>
      <c r="AA9" s="6">
        <v>1.1062000000000001</v>
      </c>
      <c r="AB9" s="6">
        <v>1.0354000000000001</v>
      </c>
      <c r="AC9" s="6">
        <v>1.1020000000000001</v>
      </c>
      <c r="AD9" s="6">
        <v>1.2126999999999999</v>
      </c>
      <c r="AE9" s="6">
        <v>1.0177</v>
      </c>
      <c r="AF9" s="6">
        <v>1.0902000000000001</v>
      </c>
      <c r="AG9" s="6">
        <v>1.4642999999999999</v>
      </c>
      <c r="AH9" s="6">
        <v>1.7387999999999999</v>
      </c>
      <c r="AI9" s="6">
        <v>1.6561999999999999</v>
      </c>
      <c r="AJ9" s="6">
        <v>1.5583</v>
      </c>
      <c r="AK9" s="6">
        <v>1.8321000000000001</v>
      </c>
      <c r="AL9" s="6">
        <v>1.9811000000000001</v>
      </c>
      <c r="AM9" s="6">
        <v>2.0474000000000001</v>
      </c>
      <c r="AN9" s="6">
        <v>2.3900999999999999</v>
      </c>
      <c r="AO9" s="6">
        <v>2.1615000000000002</v>
      </c>
      <c r="AP9" s="6"/>
      <c r="AQ9" s="6"/>
      <c r="AR9" s="6"/>
    </row>
    <row r="10" spans="1:121" x14ac:dyDescent="0.3">
      <c r="A10" s="18" t="s">
        <v>452</v>
      </c>
      <c r="B10" s="6">
        <v>2.17</v>
      </c>
      <c r="C10" s="6">
        <v>1.9973000000000001</v>
      </c>
      <c r="D10" s="6">
        <v>2.2031000000000001</v>
      </c>
      <c r="E10" s="6">
        <v>2.0167999999999999</v>
      </c>
      <c r="F10" s="6">
        <v>2.3052999999999999</v>
      </c>
      <c r="G10" s="6">
        <v>2.4502000000000002</v>
      </c>
      <c r="H10" s="6">
        <v>3.2719999999999998</v>
      </c>
      <c r="I10" s="6">
        <v>3.3773</v>
      </c>
      <c r="J10" s="6">
        <v>3.2555000000000001</v>
      </c>
      <c r="K10" s="6">
        <v>2.5615000000000001</v>
      </c>
      <c r="L10" s="6">
        <v>2.9359999999999999</v>
      </c>
      <c r="M10" s="6">
        <v>3.4459</v>
      </c>
      <c r="N10" s="6">
        <v>3.2595999999999998</v>
      </c>
      <c r="O10" s="6">
        <v>3.0541</v>
      </c>
      <c r="P10" s="6">
        <v>3.3039999999999998</v>
      </c>
      <c r="Q10" s="6">
        <v>2.5762999999999998</v>
      </c>
      <c r="R10" s="6">
        <v>2.9428000000000001</v>
      </c>
      <c r="S10" s="6">
        <v>3.5802999999999998</v>
      </c>
      <c r="T10" s="6">
        <v>4.3906999999999998</v>
      </c>
      <c r="U10" s="6">
        <v>4.2035999999999998</v>
      </c>
      <c r="V10" s="6">
        <v>3.9034</v>
      </c>
      <c r="W10" s="6">
        <v>4.3898999999999999</v>
      </c>
      <c r="X10" s="6">
        <v>5.7718999999999996</v>
      </c>
      <c r="Y10" s="6">
        <v>5.1810999999999998</v>
      </c>
      <c r="Z10" s="6">
        <v>6.4855</v>
      </c>
      <c r="AA10" s="6">
        <v>5.8064999999999998</v>
      </c>
      <c r="AB10" s="6">
        <v>6.1276000000000002</v>
      </c>
      <c r="AC10" s="6">
        <v>5.3117000000000001</v>
      </c>
      <c r="AD10" s="6">
        <v>4.0274000000000001</v>
      </c>
      <c r="AE10" s="6">
        <v>3.6008</v>
      </c>
      <c r="AF10" s="6">
        <v>3.4586000000000001</v>
      </c>
      <c r="AG10" s="6">
        <v>4.0420999999999996</v>
      </c>
      <c r="AH10" s="6">
        <v>4.3003</v>
      </c>
      <c r="AI10" s="6">
        <v>3.2791999999999999</v>
      </c>
      <c r="AJ10" s="6">
        <v>3.5670999999999999</v>
      </c>
      <c r="AK10" s="6">
        <v>3.1787000000000001</v>
      </c>
      <c r="AL10" s="6">
        <v>3.8902999999999999</v>
      </c>
      <c r="AM10" s="6">
        <v>3.7631999999999999</v>
      </c>
      <c r="AN10" s="6">
        <v>4.0830000000000002</v>
      </c>
      <c r="AO10" s="6">
        <v>4.1740000000000004</v>
      </c>
      <c r="AP10" s="6"/>
      <c r="AQ10" s="6"/>
      <c r="AR10" s="6"/>
    </row>
    <row r="11" spans="1:121" x14ac:dyDescent="0.3">
      <c r="A11" s="18" t="s">
        <v>453</v>
      </c>
      <c r="B11" s="6">
        <v>1.96</v>
      </c>
      <c r="C11" s="6">
        <v>1.8257000000000001</v>
      </c>
      <c r="D11" s="6">
        <v>1.4931000000000001</v>
      </c>
      <c r="E11" s="6">
        <v>1.4202999999999999</v>
      </c>
      <c r="F11" s="6">
        <v>1.6002000000000001</v>
      </c>
      <c r="G11" s="6">
        <v>1.3190999999999999</v>
      </c>
      <c r="H11" s="6">
        <v>1.5786</v>
      </c>
      <c r="I11" s="6">
        <v>1.5736000000000001</v>
      </c>
      <c r="J11" s="6">
        <v>1.4614</v>
      </c>
      <c r="K11" s="6">
        <v>1.4662999999999999</v>
      </c>
      <c r="L11" s="6">
        <v>1.4923</v>
      </c>
      <c r="M11" s="6">
        <v>1.5223</v>
      </c>
      <c r="N11" s="6">
        <v>1.2514000000000001</v>
      </c>
      <c r="O11" s="6">
        <v>1.3057000000000001</v>
      </c>
      <c r="P11" s="6">
        <v>0.71379999999999999</v>
      </c>
      <c r="Q11" s="6">
        <v>0.67100000000000004</v>
      </c>
      <c r="R11" s="6">
        <v>0.76849999999999996</v>
      </c>
      <c r="S11" s="6">
        <v>0.89029999999999998</v>
      </c>
      <c r="T11" s="6">
        <v>0.86929999999999996</v>
      </c>
      <c r="U11" s="6">
        <v>0.92969999999999997</v>
      </c>
      <c r="V11" s="6">
        <v>0.50880000000000003</v>
      </c>
      <c r="W11" s="6">
        <v>0.65800000000000003</v>
      </c>
      <c r="X11" s="6">
        <v>0.70599999999999996</v>
      </c>
      <c r="Y11" s="6">
        <v>0.87729999999999997</v>
      </c>
      <c r="Z11" s="6">
        <v>0.95760000000000001</v>
      </c>
      <c r="AA11" s="6">
        <v>1.2267999999999999</v>
      </c>
      <c r="AB11" s="6">
        <v>1.1393</v>
      </c>
      <c r="AC11" s="6">
        <v>1.3033999999999999</v>
      </c>
      <c r="AD11" s="6">
        <v>1.3016000000000001</v>
      </c>
      <c r="AE11" s="6">
        <v>1.2150000000000001</v>
      </c>
      <c r="AF11" s="6">
        <v>1.0632999999999999</v>
      </c>
      <c r="AG11" s="6">
        <v>0.95799999999999996</v>
      </c>
      <c r="AH11" s="6">
        <v>0.87749999999999995</v>
      </c>
      <c r="AI11" s="6">
        <v>0.9466</v>
      </c>
      <c r="AJ11" s="6">
        <v>1.0263</v>
      </c>
      <c r="AK11" s="6">
        <v>1.1205000000000001</v>
      </c>
      <c r="AL11" s="6">
        <v>1.1234999999999999</v>
      </c>
      <c r="AM11" s="6">
        <v>1.1656</v>
      </c>
      <c r="AN11" s="6">
        <v>1.3064</v>
      </c>
      <c r="AO11" s="6">
        <v>1.1929000000000001</v>
      </c>
      <c r="AP11" s="6"/>
      <c r="AQ11" s="6"/>
      <c r="AR11" s="6"/>
    </row>
    <row r="12" spans="1:121" x14ac:dyDescent="0.3">
      <c r="A12" s="18" t="s">
        <v>454</v>
      </c>
      <c r="B12" s="6">
        <v>1.31</v>
      </c>
      <c r="C12" s="6">
        <v>1.1046</v>
      </c>
      <c r="D12" s="6">
        <v>1.0638000000000001</v>
      </c>
      <c r="E12" s="6">
        <v>0.95540000000000003</v>
      </c>
      <c r="F12" s="6">
        <v>1.0558000000000001</v>
      </c>
      <c r="G12" s="6">
        <v>1.1501999999999999</v>
      </c>
      <c r="H12" s="6">
        <v>1.1051</v>
      </c>
      <c r="I12" s="6">
        <v>1.0082</v>
      </c>
      <c r="J12" s="6">
        <v>0.99729999999999996</v>
      </c>
      <c r="K12" s="6">
        <v>1.048</v>
      </c>
      <c r="L12" s="6">
        <v>1.0512999999999999</v>
      </c>
      <c r="M12" s="6">
        <v>1.1019000000000001</v>
      </c>
      <c r="N12" s="6">
        <v>1.0484</v>
      </c>
      <c r="O12" s="6">
        <v>1.0593999999999999</v>
      </c>
      <c r="P12" s="6">
        <v>1.0466</v>
      </c>
      <c r="Q12" s="6">
        <v>1.0522</v>
      </c>
      <c r="R12" s="6">
        <v>1.1433</v>
      </c>
      <c r="S12" s="6">
        <v>1.0817000000000001</v>
      </c>
      <c r="T12" s="6">
        <v>1.2053</v>
      </c>
      <c r="U12" s="6">
        <v>1.1187</v>
      </c>
      <c r="V12" s="6">
        <v>0.92879999999999996</v>
      </c>
      <c r="W12" s="6">
        <v>0.84409999999999996</v>
      </c>
      <c r="X12" s="6">
        <v>0.74250000000000005</v>
      </c>
      <c r="Y12" s="6">
        <v>0.77939999999999998</v>
      </c>
      <c r="Z12" s="6">
        <v>0.83420000000000005</v>
      </c>
      <c r="AA12" s="6">
        <v>0.91800000000000004</v>
      </c>
      <c r="AB12" s="6">
        <v>0.81259999999999999</v>
      </c>
      <c r="AC12" s="6">
        <v>0.87370000000000003</v>
      </c>
      <c r="AD12" s="6">
        <v>0.90880000000000005</v>
      </c>
      <c r="AE12" s="6">
        <v>0.70199999999999996</v>
      </c>
      <c r="AF12" s="6">
        <v>0.53069999999999995</v>
      </c>
      <c r="AG12" s="6">
        <v>0.54369999999999996</v>
      </c>
      <c r="AH12" s="6">
        <v>0.52329999999999999</v>
      </c>
      <c r="AI12" s="6">
        <v>0.40610000000000002</v>
      </c>
      <c r="AJ12" s="6">
        <v>0.3397</v>
      </c>
      <c r="AK12" s="6">
        <v>0.4597</v>
      </c>
      <c r="AL12" s="6">
        <v>0.37319999999999998</v>
      </c>
      <c r="AM12" s="6">
        <v>0.32490000000000002</v>
      </c>
      <c r="AN12" s="6">
        <v>0.44019999999999998</v>
      </c>
      <c r="AO12" s="6">
        <v>0.39450000000000002</v>
      </c>
      <c r="AP12" s="6"/>
      <c r="AQ12" s="6"/>
      <c r="AR12" s="6"/>
    </row>
    <row r="13" spans="1:121" x14ac:dyDescent="0.3">
      <c r="A13" s="18" t="s">
        <v>455</v>
      </c>
      <c r="B13" s="6">
        <v>1.21</v>
      </c>
      <c r="C13" s="6">
        <v>1.2446999999999999</v>
      </c>
      <c r="D13" s="6">
        <v>1.1104000000000001</v>
      </c>
      <c r="E13" s="6">
        <v>1.6217999999999999</v>
      </c>
      <c r="F13" s="6">
        <v>1.3353999999999999</v>
      </c>
      <c r="G13" s="6">
        <v>1.5686</v>
      </c>
      <c r="H13" s="6">
        <v>1.522</v>
      </c>
      <c r="I13" s="6">
        <v>1.8259000000000001</v>
      </c>
      <c r="J13" s="6">
        <v>1.3217000000000001</v>
      </c>
      <c r="K13" s="6">
        <v>1.5038</v>
      </c>
      <c r="L13" s="6">
        <v>1.5637000000000001</v>
      </c>
      <c r="M13" s="6">
        <v>1.8998999999999999</v>
      </c>
      <c r="N13" s="6">
        <v>1.7113</v>
      </c>
      <c r="O13" s="6">
        <v>1.5915999999999999</v>
      </c>
      <c r="P13" s="6">
        <v>1.6931</v>
      </c>
      <c r="Q13" s="6">
        <v>1.6457999999999999</v>
      </c>
      <c r="R13" s="6">
        <v>1.8146</v>
      </c>
      <c r="S13" s="6">
        <v>1.8907</v>
      </c>
      <c r="T13" s="6">
        <v>2.1084999999999998</v>
      </c>
      <c r="U13" s="6">
        <v>2.0105</v>
      </c>
      <c r="V13" s="6">
        <v>2.0007999999999999</v>
      </c>
      <c r="W13" s="6">
        <v>1.7923</v>
      </c>
      <c r="X13" s="6">
        <v>1.8995</v>
      </c>
      <c r="Y13" s="6">
        <v>1.9520999999999999</v>
      </c>
      <c r="Z13" s="6">
        <v>1.8887</v>
      </c>
      <c r="AA13" s="6">
        <v>1.8422000000000001</v>
      </c>
      <c r="AB13" s="6">
        <v>1.8608</v>
      </c>
      <c r="AC13" s="6">
        <v>1.7102999999999999</v>
      </c>
      <c r="AD13" s="6">
        <v>1.8635999999999999</v>
      </c>
      <c r="AE13" s="6">
        <v>1.6741999999999999</v>
      </c>
      <c r="AF13" s="6">
        <v>1.4438</v>
      </c>
      <c r="AG13" s="6">
        <v>0.89</v>
      </c>
      <c r="AH13" s="6">
        <v>1.0911999999999999</v>
      </c>
      <c r="AI13" s="6">
        <v>1.1399999999999999</v>
      </c>
      <c r="AJ13" s="6">
        <v>0.86370000000000002</v>
      </c>
      <c r="AK13" s="6">
        <v>0.89859999999999995</v>
      </c>
      <c r="AL13" s="6">
        <v>0.93059999999999998</v>
      </c>
      <c r="AM13" s="6">
        <v>0.75219999999999998</v>
      </c>
      <c r="AN13" s="6">
        <v>0.90090000000000003</v>
      </c>
      <c r="AO13" s="6">
        <v>0.75209999999999999</v>
      </c>
      <c r="AP13" s="6"/>
      <c r="AQ13" s="6"/>
      <c r="AR13" s="6"/>
    </row>
    <row r="14" spans="1:121" x14ac:dyDescent="0.3">
      <c r="A14" s="18" t="s">
        <v>456</v>
      </c>
      <c r="B14" s="6">
        <v>0.96</v>
      </c>
      <c r="C14" s="6">
        <v>1.0428999999999999</v>
      </c>
      <c r="D14" s="6">
        <v>1.1012</v>
      </c>
      <c r="E14" s="6">
        <v>1.2178</v>
      </c>
      <c r="F14" s="6">
        <v>1.3220000000000001</v>
      </c>
      <c r="G14" s="6">
        <v>1.4386000000000001</v>
      </c>
      <c r="H14" s="6">
        <v>1.4372</v>
      </c>
      <c r="I14" s="6">
        <v>1.1709000000000001</v>
      </c>
      <c r="J14" s="6">
        <v>1.3654999999999999</v>
      </c>
      <c r="K14" s="6">
        <v>1.2954000000000001</v>
      </c>
      <c r="L14" s="6">
        <v>1.3740000000000001</v>
      </c>
      <c r="M14" s="6">
        <v>1.5641</v>
      </c>
      <c r="N14" s="6">
        <v>1.4815</v>
      </c>
      <c r="O14" s="6">
        <v>1.2417</v>
      </c>
      <c r="P14" s="6">
        <v>1.2262</v>
      </c>
      <c r="Q14" s="6">
        <v>1.2907999999999999</v>
      </c>
      <c r="R14" s="6">
        <v>1.3149</v>
      </c>
      <c r="S14" s="6">
        <v>1.4312</v>
      </c>
      <c r="T14" s="6">
        <v>1.2999000000000001</v>
      </c>
      <c r="U14" s="6">
        <v>1.2398</v>
      </c>
      <c r="V14" s="6">
        <v>0.89710000000000001</v>
      </c>
      <c r="W14" s="6">
        <v>1.0987</v>
      </c>
      <c r="X14" s="6">
        <v>0.94640000000000002</v>
      </c>
      <c r="Y14" s="6">
        <v>1.1271</v>
      </c>
      <c r="Z14" s="6">
        <v>1.3801000000000001</v>
      </c>
      <c r="AA14" s="6">
        <v>1.2634000000000001</v>
      </c>
      <c r="AB14" s="6">
        <v>1.2794000000000001</v>
      </c>
      <c r="AC14" s="6">
        <v>1.1237999999999999</v>
      </c>
      <c r="AD14" s="6">
        <v>1.1558999999999999</v>
      </c>
      <c r="AE14" s="6">
        <v>0.88900000000000001</v>
      </c>
      <c r="AF14" s="6">
        <v>0.61109999999999998</v>
      </c>
      <c r="AG14" s="6">
        <v>0.58760000000000001</v>
      </c>
      <c r="AH14" s="6">
        <v>0.90400000000000003</v>
      </c>
      <c r="AI14" s="6">
        <v>0.80469999999999997</v>
      </c>
      <c r="AJ14" s="6">
        <v>0.65049999999999997</v>
      </c>
      <c r="AK14" s="6">
        <v>0.76459999999999995</v>
      </c>
      <c r="AL14" s="6">
        <v>1.0054000000000001</v>
      </c>
      <c r="AM14" s="6">
        <v>1.1536999999999999</v>
      </c>
      <c r="AN14" s="6">
        <v>1.365</v>
      </c>
      <c r="AO14" s="6">
        <v>1.7887999999999999</v>
      </c>
      <c r="AP14" s="6"/>
      <c r="AQ14" s="6"/>
      <c r="AR14" s="6"/>
    </row>
    <row r="15" spans="1:121" x14ac:dyDescent="0.3">
      <c r="A15" s="18" t="s">
        <v>457</v>
      </c>
      <c r="B15" s="6">
        <v>0.04</v>
      </c>
      <c r="C15" s="6">
        <v>2.9700000000000001E-2</v>
      </c>
      <c r="D15" s="6">
        <v>2.3E-2</v>
      </c>
      <c r="E15" s="6">
        <v>1.4500000000000001E-2</v>
      </c>
      <c r="F15" s="6">
        <v>5.0799999999999998E-2</v>
      </c>
      <c r="G15" s="6">
        <v>5.8599999999999999E-2</v>
      </c>
      <c r="H15" s="6">
        <v>0.1212</v>
      </c>
      <c r="I15" s="6">
        <v>0.1045</v>
      </c>
      <c r="J15" s="6">
        <v>7.9000000000000008E-3</v>
      </c>
      <c r="K15" s="6">
        <v>0.10299999999999999</v>
      </c>
      <c r="L15" s="6">
        <v>0.14860000000000001</v>
      </c>
      <c r="M15" s="6">
        <v>0.14549999999999999</v>
      </c>
      <c r="N15" s="6">
        <v>0.17100000000000001</v>
      </c>
      <c r="O15" s="6">
        <v>0.30430000000000001</v>
      </c>
      <c r="P15" s="6">
        <v>0.1103</v>
      </c>
      <c r="Q15" s="6">
        <v>0.13789999999999999</v>
      </c>
      <c r="R15" s="6">
        <v>0.50890000000000002</v>
      </c>
      <c r="S15" s="6">
        <v>0.60519999999999996</v>
      </c>
      <c r="T15" s="6">
        <v>0.77239999999999998</v>
      </c>
      <c r="U15" s="6">
        <v>0.99450000000000005</v>
      </c>
      <c r="V15" s="6">
        <v>1.2794000000000001</v>
      </c>
      <c r="W15" s="6">
        <v>2.2913000000000001</v>
      </c>
      <c r="X15" s="6">
        <v>1.7178</v>
      </c>
      <c r="Y15" s="6">
        <v>2.5398999999999998</v>
      </c>
      <c r="Z15" s="6">
        <v>0.94810000000000005</v>
      </c>
      <c r="AA15" s="6">
        <v>0.85970000000000002</v>
      </c>
      <c r="AB15" s="6">
        <v>0.75929999999999997</v>
      </c>
      <c r="AC15" s="6">
        <v>0.86299999999999999</v>
      </c>
      <c r="AD15" s="6">
        <v>0.92730000000000001</v>
      </c>
      <c r="AE15" s="6">
        <v>0.52470000000000006</v>
      </c>
      <c r="AF15" s="6">
        <v>0.71060000000000001</v>
      </c>
      <c r="AG15" s="6">
        <v>0.67190000000000005</v>
      </c>
      <c r="AH15" s="6">
        <v>0.68940000000000001</v>
      </c>
      <c r="AI15" s="6">
        <v>0.57899999999999996</v>
      </c>
      <c r="AJ15" s="6">
        <v>0.52310000000000001</v>
      </c>
      <c r="AK15" s="6">
        <v>0.72870000000000001</v>
      </c>
      <c r="AL15" s="6">
        <v>0.80269999999999997</v>
      </c>
      <c r="AM15" s="6">
        <v>0.78549999999999998</v>
      </c>
      <c r="AN15" s="6">
        <v>0.97919999999999996</v>
      </c>
      <c r="AO15" s="6">
        <v>0.75009999999999999</v>
      </c>
      <c r="AP15" s="6"/>
      <c r="AQ15" s="6"/>
      <c r="AR15" s="6"/>
    </row>
    <row r="16" spans="1:121" x14ac:dyDescent="0.3">
      <c r="A16" s="18" t="s">
        <v>458</v>
      </c>
      <c r="B16" s="6">
        <v>1.9</v>
      </c>
      <c r="C16" s="6">
        <v>1.9296</v>
      </c>
      <c r="D16" s="6">
        <v>1.7376</v>
      </c>
      <c r="E16" s="6">
        <v>1.7105999999999999</v>
      </c>
      <c r="F16" s="6">
        <v>1.9277</v>
      </c>
      <c r="G16" s="6">
        <v>2.2948</v>
      </c>
      <c r="H16" s="6">
        <v>2.4981</v>
      </c>
      <c r="I16" s="6">
        <v>2.3429000000000002</v>
      </c>
      <c r="J16" s="6">
        <v>1.8828</v>
      </c>
      <c r="K16" s="6">
        <v>1.6423000000000001</v>
      </c>
      <c r="L16" s="6">
        <v>1.6660999999999999</v>
      </c>
      <c r="M16" s="6">
        <v>1.4212</v>
      </c>
      <c r="N16" s="6">
        <v>1.3516999999999999</v>
      </c>
      <c r="O16" s="6">
        <v>1.3431999999999999</v>
      </c>
      <c r="P16" s="6">
        <v>1.4262999999999999</v>
      </c>
      <c r="Q16" s="6">
        <v>0.77880000000000005</v>
      </c>
      <c r="R16" s="6">
        <v>0.90310000000000001</v>
      </c>
      <c r="S16" s="6">
        <v>0.62739999999999996</v>
      </c>
      <c r="T16" s="6">
        <v>0.63680000000000003</v>
      </c>
      <c r="U16" s="6">
        <v>0.84040000000000004</v>
      </c>
      <c r="V16" s="6">
        <v>0.50390000000000001</v>
      </c>
      <c r="W16" s="6">
        <v>0.58040000000000003</v>
      </c>
      <c r="X16" s="6">
        <v>0.78159999999999996</v>
      </c>
      <c r="Y16" s="6">
        <v>0.75980000000000003</v>
      </c>
      <c r="Z16" s="6">
        <v>0.92530000000000001</v>
      </c>
      <c r="AA16" s="6">
        <v>1.3385</v>
      </c>
      <c r="AB16" s="6">
        <v>1.5299</v>
      </c>
      <c r="AC16" s="6">
        <v>1.3454999999999999</v>
      </c>
      <c r="AD16" s="6">
        <v>2.0516000000000001</v>
      </c>
      <c r="AE16" s="6">
        <v>1.8160000000000001</v>
      </c>
      <c r="AF16" s="6">
        <v>1.8979999999999999</v>
      </c>
      <c r="AG16" s="6">
        <v>1.7031000000000001</v>
      </c>
      <c r="AH16" s="6">
        <v>1.3395999999999999</v>
      </c>
      <c r="AI16" s="6">
        <v>1.5105</v>
      </c>
      <c r="AJ16" s="6">
        <v>1.8347</v>
      </c>
      <c r="AK16" s="6">
        <v>1.6123000000000001</v>
      </c>
      <c r="AL16" s="6">
        <v>1.9218</v>
      </c>
      <c r="AM16" s="6">
        <v>1.9092</v>
      </c>
      <c r="AN16" s="6">
        <v>1.7602</v>
      </c>
      <c r="AO16" s="6">
        <v>1.9369000000000001</v>
      </c>
      <c r="AP16" s="6"/>
      <c r="AQ16" s="6"/>
      <c r="AR16" s="6"/>
    </row>
    <row r="17" spans="1:44" x14ac:dyDescent="0.3">
      <c r="A17" s="18" t="s">
        <v>459</v>
      </c>
      <c r="B17" s="6">
        <v>5.85</v>
      </c>
      <c r="C17" s="6">
        <v>6.3249000000000004</v>
      </c>
      <c r="D17" s="6">
        <v>6.2930000000000001</v>
      </c>
      <c r="E17" s="6">
        <v>5.3891</v>
      </c>
      <c r="F17" s="6">
        <v>5.468</v>
      </c>
      <c r="G17" s="6">
        <v>4.8457999999999997</v>
      </c>
      <c r="H17" s="6">
        <v>5.2594000000000003</v>
      </c>
      <c r="I17" s="6">
        <v>4.8093000000000004</v>
      </c>
      <c r="J17" s="6">
        <v>4.5648</v>
      </c>
      <c r="K17" s="6">
        <v>4.5362</v>
      </c>
      <c r="L17" s="6">
        <v>4.0140000000000002</v>
      </c>
      <c r="M17" s="6">
        <v>4.2662000000000004</v>
      </c>
      <c r="N17" s="6">
        <v>3.3854000000000002</v>
      </c>
      <c r="O17" s="6">
        <v>3.2757999999999998</v>
      </c>
      <c r="P17" s="6">
        <v>3.6088</v>
      </c>
      <c r="Q17" s="6">
        <v>3.3992</v>
      </c>
      <c r="R17" s="6">
        <v>3.7824</v>
      </c>
      <c r="S17" s="6">
        <v>3.9851000000000001</v>
      </c>
      <c r="T17" s="6">
        <v>3.6871</v>
      </c>
      <c r="U17" s="6">
        <v>3.7016</v>
      </c>
      <c r="V17" s="6">
        <v>2.6484999999999999</v>
      </c>
      <c r="W17" s="6">
        <v>3.5508000000000002</v>
      </c>
      <c r="X17" s="6">
        <v>3.4952999999999999</v>
      </c>
      <c r="Y17" s="6">
        <v>3.181</v>
      </c>
      <c r="Z17" s="6">
        <v>2.2473000000000001</v>
      </c>
      <c r="AA17" s="6">
        <v>3.2944</v>
      </c>
      <c r="AB17" s="6">
        <v>3.3184</v>
      </c>
      <c r="AC17" s="6">
        <v>3.4676999999999998</v>
      </c>
      <c r="AD17" s="6">
        <v>3.6955</v>
      </c>
      <c r="AE17" s="6">
        <v>3.2393999999999998</v>
      </c>
      <c r="AF17" s="6">
        <v>3.3325999999999998</v>
      </c>
      <c r="AG17" s="6">
        <v>3.4967000000000001</v>
      </c>
      <c r="AH17" s="6">
        <v>4.1245000000000003</v>
      </c>
      <c r="AI17" s="6">
        <v>4.0103999999999997</v>
      </c>
      <c r="AJ17" s="6">
        <v>3.7456999999999998</v>
      </c>
      <c r="AK17" s="6">
        <v>4.359</v>
      </c>
      <c r="AL17" s="6">
        <v>4.1299000000000001</v>
      </c>
      <c r="AM17" s="6">
        <v>4.0738000000000003</v>
      </c>
      <c r="AN17" s="6">
        <v>3.8105000000000002</v>
      </c>
      <c r="AO17" s="6">
        <v>3.7587000000000002</v>
      </c>
      <c r="AP17" s="6"/>
      <c r="AQ17" s="6"/>
      <c r="AR17" s="6"/>
    </row>
    <row r="18" spans="1:44" x14ac:dyDescent="0.3">
      <c r="A18" s="18" t="s">
        <v>460</v>
      </c>
      <c r="B18" s="6">
        <v>0.27</v>
      </c>
      <c r="C18" s="6">
        <v>0.26369999999999999</v>
      </c>
      <c r="D18" s="6">
        <v>0.1661</v>
      </c>
      <c r="E18" s="6">
        <v>0.2492</v>
      </c>
      <c r="F18" s="6">
        <v>0.17230000000000001</v>
      </c>
      <c r="G18" s="6">
        <v>0.24560000000000001</v>
      </c>
      <c r="H18" s="6">
        <v>0.22459999999999999</v>
      </c>
      <c r="I18" s="6">
        <v>0.53520000000000001</v>
      </c>
      <c r="J18" s="6">
        <v>0.45729999999999998</v>
      </c>
      <c r="K18" s="6">
        <v>0.29820000000000002</v>
      </c>
      <c r="L18" s="6">
        <v>0.32969999999999999</v>
      </c>
      <c r="M18" s="6">
        <v>0.35799999999999998</v>
      </c>
      <c r="N18" s="6">
        <v>0.4234</v>
      </c>
      <c r="O18" s="6">
        <v>0.65439999999999998</v>
      </c>
      <c r="P18" s="6">
        <v>0.5645</v>
      </c>
      <c r="Q18" s="6">
        <v>0.52869999999999995</v>
      </c>
      <c r="R18" s="6">
        <v>0.37419999999999998</v>
      </c>
      <c r="S18" s="6">
        <v>0.314</v>
      </c>
      <c r="T18" s="6">
        <v>0.27289999999999998</v>
      </c>
      <c r="U18" s="6">
        <v>0.25309999999999999</v>
      </c>
      <c r="V18" s="6">
        <v>0.1077</v>
      </c>
      <c r="W18" s="6">
        <v>0.14910000000000001</v>
      </c>
      <c r="X18" s="6">
        <v>0.1108</v>
      </c>
      <c r="Y18" s="6">
        <v>0.15909999999999999</v>
      </c>
      <c r="Z18" s="6">
        <v>0.5141</v>
      </c>
      <c r="AA18" s="6">
        <v>0.97330000000000005</v>
      </c>
      <c r="AB18" s="6">
        <v>0.76219999999999999</v>
      </c>
      <c r="AC18" s="6">
        <v>0.61570000000000003</v>
      </c>
      <c r="AD18" s="6">
        <v>1.1866000000000001</v>
      </c>
      <c r="AE18" s="6">
        <v>1.3747</v>
      </c>
      <c r="AF18" s="6">
        <v>1.0253000000000001</v>
      </c>
      <c r="AG18" s="6">
        <v>0.82630000000000003</v>
      </c>
      <c r="AH18" s="6">
        <v>1.145</v>
      </c>
      <c r="AI18" s="6">
        <v>1.0095000000000001</v>
      </c>
      <c r="AJ18" s="6">
        <v>1.5885</v>
      </c>
      <c r="AK18" s="6">
        <v>1.5155000000000001</v>
      </c>
      <c r="AL18" s="6">
        <v>1.8774999999999999</v>
      </c>
      <c r="AM18" s="6">
        <v>1.8055000000000001</v>
      </c>
      <c r="AN18" s="6">
        <v>1.6405000000000001</v>
      </c>
      <c r="AO18" s="6">
        <v>1.5790999999999999</v>
      </c>
      <c r="AP18" s="6"/>
      <c r="AQ18" s="6"/>
      <c r="AR18" s="6"/>
    </row>
    <row r="19" spans="1:44" x14ac:dyDescent="0.3">
      <c r="A19" s="18" t="s">
        <v>461</v>
      </c>
      <c r="B19" s="6">
        <v>1.68</v>
      </c>
      <c r="C19" s="6">
        <v>1.8554999999999999</v>
      </c>
      <c r="D19" s="6">
        <v>1.5215000000000001</v>
      </c>
      <c r="E19" s="6">
        <v>1.5921000000000001</v>
      </c>
      <c r="F19" s="6">
        <v>1.8408</v>
      </c>
      <c r="G19" s="6">
        <v>2.1621000000000001</v>
      </c>
      <c r="H19" s="6">
        <v>2.0724</v>
      </c>
      <c r="I19" s="6">
        <v>2.2433999999999998</v>
      </c>
      <c r="J19" s="6">
        <v>2.0198</v>
      </c>
      <c r="K19" s="6">
        <v>2.1036999999999999</v>
      </c>
      <c r="L19" s="6">
        <v>1.9390000000000001</v>
      </c>
      <c r="M19" s="6">
        <v>1.9159999999999999</v>
      </c>
      <c r="N19" s="6">
        <v>1.9618</v>
      </c>
      <c r="O19" s="6">
        <v>2.0291999999999999</v>
      </c>
      <c r="P19" s="6">
        <v>1.8751</v>
      </c>
      <c r="Q19" s="6">
        <v>2.2081</v>
      </c>
      <c r="R19" s="6">
        <v>1.7264999999999999</v>
      </c>
      <c r="S19" s="6">
        <v>4.2092000000000001</v>
      </c>
      <c r="T19" s="6">
        <v>0.84809999999999997</v>
      </c>
      <c r="U19" s="6">
        <v>1.4153</v>
      </c>
      <c r="V19" s="6">
        <v>0.87109999999999999</v>
      </c>
      <c r="W19" s="6">
        <v>1.1727000000000001</v>
      </c>
      <c r="X19" s="6">
        <v>1.1025</v>
      </c>
      <c r="Y19" s="6">
        <v>1.4916</v>
      </c>
      <c r="Z19" s="6">
        <v>1.7813000000000001</v>
      </c>
      <c r="AA19" s="6">
        <v>2.0605000000000002</v>
      </c>
      <c r="AB19" s="6">
        <v>2.1901000000000002</v>
      </c>
      <c r="AC19" s="6">
        <v>1.825</v>
      </c>
      <c r="AD19" s="6">
        <v>1.8283</v>
      </c>
      <c r="AE19" s="6">
        <v>1.3199000000000001</v>
      </c>
      <c r="AF19" s="6">
        <v>1.3513999999999999</v>
      </c>
      <c r="AG19" s="6">
        <v>1.4597</v>
      </c>
      <c r="AH19" s="6">
        <v>1.9608000000000001</v>
      </c>
      <c r="AI19" s="6">
        <v>2.069</v>
      </c>
      <c r="AJ19" s="6">
        <v>2.5874999999999999</v>
      </c>
      <c r="AK19" s="6">
        <v>2.3673000000000002</v>
      </c>
      <c r="AL19" s="6">
        <v>2.9662999999999999</v>
      </c>
      <c r="AM19" s="6">
        <v>3.0585</v>
      </c>
      <c r="AN19" s="6">
        <v>2.6856</v>
      </c>
      <c r="AO19" s="6">
        <v>3.5268000000000002</v>
      </c>
      <c r="AP19" s="6"/>
      <c r="AQ19" s="6"/>
      <c r="AR19" s="6"/>
    </row>
    <row r="20" spans="1:44" x14ac:dyDescent="0.3">
      <c r="A20" s="18" t="s">
        <v>462</v>
      </c>
      <c r="B20" s="6">
        <v>2.1800000000000002</v>
      </c>
      <c r="C20" s="6">
        <v>2.42</v>
      </c>
      <c r="D20" s="6">
        <v>1.8694999999999999</v>
      </c>
      <c r="E20" s="6">
        <v>1.59</v>
      </c>
      <c r="F20" s="6">
        <v>1.5028999999999999</v>
      </c>
      <c r="G20" s="6">
        <v>1.3683000000000001</v>
      </c>
      <c r="H20" s="6">
        <v>1.5149999999999999</v>
      </c>
      <c r="I20" s="6">
        <v>1.7402</v>
      </c>
      <c r="J20" s="6">
        <v>1.8522000000000001</v>
      </c>
      <c r="K20" s="6">
        <v>1.7551000000000001</v>
      </c>
      <c r="L20" s="6">
        <v>1.7324999999999999</v>
      </c>
      <c r="M20" s="6">
        <v>1.9966999999999999</v>
      </c>
      <c r="N20" s="6">
        <v>2.1924000000000001</v>
      </c>
      <c r="O20" s="6">
        <v>2.4102000000000001</v>
      </c>
      <c r="P20" s="6">
        <v>2.915</v>
      </c>
      <c r="Q20" s="6">
        <v>1.6738</v>
      </c>
      <c r="R20" s="6">
        <v>2.2869000000000002</v>
      </c>
      <c r="S20" s="6">
        <v>2.4344999999999999</v>
      </c>
      <c r="T20" s="6">
        <v>2.0392999999999999</v>
      </c>
      <c r="U20" s="6">
        <v>2.3934000000000002</v>
      </c>
      <c r="V20" s="6">
        <v>1.7465999999999999</v>
      </c>
      <c r="W20" s="6">
        <v>2.0146000000000002</v>
      </c>
      <c r="X20" s="6">
        <v>1.7874000000000001</v>
      </c>
      <c r="Y20" s="6">
        <v>2.2770000000000001</v>
      </c>
      <c r="Z20" s="6">
        <v>2.7223999999999999</v>
      </c>
      <c r="AA20" s="6">
        <v>3.5318000000000001</v>
      </c>
      <c r="AB20" s="6">
        <v>3.8090000000000002</v>
      </c>
      <c r="AC20" s="6">
        <v>4.7862999999999998</v>
      </c>
      <c r="AD20" s="6">
        <v>4.2393000000000001</v>
      </c>
      <c r="AE20" s="6">
        <v>3.3136999999999999</v>
      </c>
      <c r="AF20" s="6">
        <v>3.3210999999999999</v>
      </c>
      <c r="AG20" s="6">
        <v>3.5693999999999999</v>
      </c>
      <c r="AH20" s="6">
        <v>4.6002000000000001</v>
      </c>
      <c r="AI20" s="6">
        <v>3.9363999999999999</v>
      </c>
      <c r="AJ20" s="6">
        <v>3.6286</v>
      </c>
      <c r="AK20" s="6">
        <v>3.4982000000000002</v>
      </c>
      <c r="AL20" s="6">
        <v>2.6637</v>
      </c>
      <c r="AM20" s="6">
        <v>2.5552000000000001</v>
      </c>
      <c r="AN20" s="6">
        <v>2.2570000000000001</v>
      </c>
      <c r="AO20" s="6">
        <v>2.4498000000000002</v>
      </c>
      <c r="AP20" s="6"/>
      <c r="AQ20" s="6"/>
      <c r="AR20" s="6"/>
    </row>
    <row r="21" spans="1:44" hidden="1" x14ac:dyDescent="0.3">
      <c r="A21" t="s">
        <v>463</v>
      </c>
      <c r="B21" s="6">
        <v>10.18</v>
      </c>
      <c r="C21" s="6">
        <v>8.3788</v>
      </c>
      <c r="D21" s="6">
        <v>7.6073000000000004</v>
      </c>
      <c r="E21" s="6">
        <v>7.2538999999999998</v>
      </c>
      <c r="F21" s="6">
        <v>5.3973000000000004</v>
      </c>
      <c r="G21" s="6">
        <v>4.7290999999999999</v>
      </c>
      <c r="H21" s="6">
        <v>5.8061999999999996</v>
      </c>
      <c r="I21" s="6">
        <v>6.0659000000000001</v>
      </c>
      <c r="J21" s="6">
        <v>5.2958999999999996</v>
      </c>
      <c r="K21" s="6">
        <v>5.4062000000000001</v>
      </c>
      <c r="L21" s="6">
        <v>7.43</v>
      </c>
      <c r="M21" s="6">
        <v>6.8445999999999998</v>
      </c>
      <c r="N21" s="6">
        <v>6.7737999999999996</v>
      </c>
      <c r="O21" s="6">
        <v>4.0537000000000001</v>
      </c>
      <c r="P21" s="6">
        <v>6.7984999999999998</v>
      </c>
      <c r="Q21" s="6">
        <v>6.2027000000000001</v>
      </c>
      <c r="R21" s="6">
        <v>8.3027999999999995</v>
      </c>
      <c r="S21" s="6">
        <v>8.9120000000000008</v>
      </c>
      <c r="T21" s="6">
        <v>10.727499999999999</v>
      </c>
      <c r="U21" s="6">
        <v>10.450699999999999</v>
      </c>
      <c r="V21" s="6">
        <v>11.6668</v>
      </c>
      <c r="W21" s="6">
        <v>10.682499999999999</v>
      </c>
      <c r="X21" s="6">
        <v>7.3986999999999998</v>
      </c>
      <c r="Y21" s="6">
        <v>8.9556000000000004</v>
      </c>
      <c r="Z21" s="6">
        <v>8.1571999999999996</v>
      </c>
      <c r="AA21" s="6">
        <v>6.9844999999999997</v>
      </c>
      <c r="AB21" s="6">
        <v>5.5796000000000001</v>
      </c>
      <c r="AC21" s="6">
        <v>3.6053999999999999</v>
      </c>
      <c r="AD21" s="6">
        <v>3.9380000000000002</v>
      </c>
      <c r="AE21" s="6">
        <v>5.1485000000000003</v>
      </c>
      <c r="AF21" s="6">
        <v>5.1802000000000001</v>
      </c>
      <c r="AG21" s="6">
        <v>6.5586000000000002</v>
      </c>
      <c r="AH21" s="6">
        <v>6.3041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1:44" x14ac:dyDescent="0.3">
      <c r="A22" s="18" t="s">
        <v>464</v>
      </c>
      <c r="B22" s="6">
        <v>3.89</v>
      </c>
      <c r="C22" s="6">
        <v>4.9622999999999999</v>
      </c>
      <c r="D22" s="6">
        <v>1.6758</v>
      </c>
      <c r="E22" s="6">
        <v>1.2108000000000001</v>
      </c>
      <c r="F22" s="6">
        <v>1.3691</v>
      </c>
      <c r="G22" s="6">
        <v>1.6806000000000001</v>
      </c>
      <c r="H22" s="6">
        <v>1.8379000000000001</v>
      </c>
      <c r="I22" s="6">
        <v>1.6391</v>
      </c>
      <c r="J22" s="6">
        <v>1.6724000000000001</v>
      </c>
      <c r="K22" s="6">
        <v>2.4098999999999999</v>
      </c>
      <c r="L22" s="6">
        <v>5.1928999999999998</v>
      </c>
      <c r="M22" s="6">
        <v>4.0444000000000004</v>
      </c>
      <c r="N22" s="6">
        <v>4.4851999999999999</v>
      </c>
      <c r="O22" s="6">
        <v>2.8913000000000002</v>
      </c>
      <c r="P22" s="6">
        <v>2.6884000000000001</v>
      </c>
      <c r="Q22" s="6">
        <v>2.0556000000000001</v>
      </c>
      <c r="R22" s="6">
        <v>2.7141000000000002</v>
      </c>
      <c r="S22" s="6">
        <v>2.7040000000000002</v>
      </c>
      <c r="T22" s="6">
        <v>2.464</v>
      </c>
      <c r="U22" s="6">
        <v>2.9540999999999999</v>
      </c>
      <c r="V22" s="6">
        <v>1.4847999999999999</v>
      </c>
      <c r="W22" s="6">
        <v>2.2273999999999998</v>
      </c>
      <c r="X22" s="6">
        <v>2.7717999999999998</v>
      </c>
      <c r="Y22" s="6">
        <v>4.5541999999999998</v>
      </c>
      <c r="Z22" s="6">
        <v>5.3838999999999997</v>
      </c>
      <c r="AA22" s="6">
        <v>9.0632999999999999</v>
      </c>
      <c r="AB22" s="6">
        <v>4.8563000000000001</v>
      </c>
      <c r="AC22" s="6">
        <v>5.9557000000000002</v>
      </c>
      <c r="AD22" s="6">
        <v>5.6246</v>
      </c>
      <c r="AE22" s="6">
        <v>4.1169000000000002</v>
      </c>
      <c r="AF22" s="6">
        <v>4.9493</v>
      </c>
      <c r="AG22" s="6">
        <v>5.5689000000000002</v>
      </c>
      <c r="AH22" s="6">
        <v>4.8939000000000004</v>
      </c>
      <c r="AI22" s="6">
        <v>3.7176</v>
      </c>
      <c r="AJ22" s="6">
        <v>2.9891000000000001</v>
      </c>
      <c r="AK22" s="6">
        <v>4.0763999999999996</v>
      </c>
      <c r="AL22" s="6">
        <v>4.1717000000000004</v>
      </c>
      <c r="AM22" s="6">
        <v>4.7225999999999999</v>
      </c>
      <c r="AN22" s="6">
        <v>6.0461999999999998</v>
      </c>
      <c r="AO22" s="6">
        <v>3.9598</v>
      </c>
      <c r="AP22" s="6"/>
      <c r="AQ22" s="6"/>
      <c r="AR22" s="6"/>
    </row>
    <row r="23" spans="1:44" hidden="1" x14ac:dyDescent="0.3">
      <c r="A23" t="s">
        <v>465</v>
      </c>
      <c r="B23" s="6">
        <v>4.78</v>
      </c>
      <c r="C23" s="6">
        <v>5.8198999999999996</v>
      </c>
      <c r="D23" s="6">
        <v>6.0613000000000001</v>
      </c>
      <c r="E23" s="6">
        <v>6.3921000000000001</v>
      </c>
      <c r="F23" s="6">
        <v>8.0145999999999997</v>
      </c>
      <c r="G23" s="6">
        <v>7.4782000000000002</v>
      </c>
      <c r="H23" s="6">
        <v>5.2195</v>
      </c>
      <c r="I23" s="6">
        <v>6.1722999999999999</v>
      </c>
      <c r="J23" s="6">
        <v>7.0117000000000003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1:44" x14ac:dyDescent="0.3">
      <c r="A24" s="18" t="s">
        <v>466</v>
      </c>
      <c r="B24" s="6">
        <v>1.37</v>
      </c>
      <c r="C24" s="6">
        <v>1.2327999999999999</v>
      </c>
      <c r="D24" s="6">
        <v>0.90600000000000003</v>
      </c>
      <c r="E24" s="6">
        <v>1.4133</v>
      </c>
      <c r="F24" s="6">
        <v>1.3196000000000001</v>
      </c>
      <c r="G24" s="6">
        <v>1.3666</v>
      </c>
      <c r="H24" s="6">
        <v>1.8992</v>
      </c>
      <c r="I24" s="6">
        <v>1.7403</v>
      </c>
      <c r="J24" s="6">
        <v>1.9967999999999999</v>
      </c>
      <c r="K24" s="6">
        <v>1.9365000000000001</v>
      </c>
      <c r="L24" s="6">
        <v>2.1482000000000001</v>
      </c>
      <c r="M24" s="6">
        <v>2.4081999999999999</v>
      </c>
      <c r="N24" s="6">
        <v>2.4594999999999998</v>
      </c>
      <c r="O24" s="6">
        <v>2.1806000000000001</v>
      </c>
      <c r="P24" s="6">
        <v>2.4903</v>
      </c>
      <c r="Q24" s="6">
        <v>1.5479000000000001</v>
      </c>
      <c r="R24" s="6">
        <v>2.0924999999999998</v>
      </c>
      <c r="S24" s="6">
        <v>1.5727</v>
      </c>
      <c r="T24" s="6">
        <v>1.1217999999999999</v>
      </c>
      <c r="U24" s="6">
        <v>1.3942000000000001</v>
      </c>
      <c r="V24" s="6">
        <v>0.89129999999999998</v>
      </c>
      <c r="W24" s="6">
        <v>1.4185000000000001</v>
      </c>
      <c r="X24" s="6">
        <v>1.3345</v>
      </c>
      <c r="Y24" s="6">
        <v>2.0605000000000002</v>
      </c>
      <c r="Z24" s="6">
        <v>3.1520000000000001</v>
      </c>
      <c r="AA24" s="6">
        <v>4.7484999999999999</v>
      </c>
      <c r="AB24" s="6">
        <v>4.1809000000000003</v>
      </c>
      <c r="AC24" s="6">
        <v>3.8317999999999999</v>
      </c>
      <c r="AD24" s="6">
        <v>2.7503000000000002</v>
      </c>
      <c r="AE24" s="6">
        <v>2.2467999999999999</v>
      </c>
      <c r="AF24" s="6">
        <v>2.0503</v>
      </c>
      <c r="AG24" s="6">
        <v>1.4127000000000001</v>
      </c>
      <c r="AH24" s="6">
        <v>3.1143999999999998</v>
      </c>
      <c r="AI24" s="6">
        <v>3.7671999999999999</v>
      </c>
      <c r="AJ24" s="6">
        <v>3.3424</v>
      </c>
      <c r="AK24" s="6">
        <v>2.4765999999999999</v>
      </c>
      <c r="AL24" s="6">
        <v>2.0834000000000001</v>
      </c>
      <c r="AM24" s="6">
        <v>1.9892000000000001</v>
      </c>
      <c r="AN24" s="6">
        <v>2.1467999999999998</v>
      </c>
      <c r="AO24" s="6">
        <v>3.0960999999999999</v>
      </c>
      <c r="AP24" s="6"/>
      <c r="AQ24" s="6"/>
      <c r="AR24" s="6"/>
    </row>
    <row r="25" spans="1:44" hidden="1" x14ac:dyDescent="0.3">
      <c r="A25" t="s">
        <v>467</v>
      </c>
      <c r="B25" s="6">
        <v>21.96</v>
      </c>
      <c r="C25" s="6">
        <v>3.6960000000000002</v>
      </c>
      <c r="D25" s="6">
        <v>2.5230000000000001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1:44" hidden="1" x14ac:dyDescent="0.3">
      <c r="A26" t="s">
        <v>468</v>
      </c>
      <c r="B26" s="6">
        <v>0.15</v>
      </c>
      <c r="C26" s="6">
        <v>0.1847</v>
      </c>
      <c r="D26" s="6">
        <v>0.24329999999999999</v>
      </c>
      <c r="E26" s="6">
        <v>0.3029</v>
      </c>
      <c r="F26" s="6">
        <v>0.22270000000000001</v>
      </c>
      <c r="G26" s="6">
        <v>0.2233</v>
      </c>
      <c r="H26" s="6">
        <v>0.31469999999999998</v>
      </c>
      <c r="I26" s="6">
        <v>0.3931</v>
      </c>
      <c r="J26" s="6">
        <v>0.44629999999999997</v>
      </c>
      <c r="K26" s="6">
        <v>0.3775</v>
      </c>
      <c r="L26" s="6">
        <v>0.25230000000000002</v>
      </c>
      <c r="M26" s="6">
        <v>0.33279999999999998</v>
      </c>
      <c r="N26" s="6">
        <v>0.28070000000000001</v>
      </c>
      <c r="O26" s="6">
        <v>0.26119999999999999</v>
      </c>
      <c r="P26" s="6">
        <v>0.2266</v>
      </c>
      <c r="Q26" s="6">
        <v>0.16700000000000001</v>
      </c>
      <c r="R26" s="6">
        <v>0.18659999999999999</v>
      </c>
      <c r="S26" s="6">
        <v>0.1734</v>
      </c>
      <c r="T26" s="6">
        <v>0.19409999999999999</v>
      </c>
      <c r="U26" s="6">
        <v>0.185</v>
      </c>
      <c r="V26" s="6">
        <v>0.25019999999999998</v>
      </c>
      <c r="W26" s="6">
        <v>0.24660000000000001</v>
      </c>
      <c r="X26" s="6">
        <v>0.20449999999999999</v>
      </c>
      <c r="Y26" s="6">
        <v>0.19939999999999999</v>
      </c>
      <c r="Z26" s="6">
        <v>0.1245</v>
      </c>
      <c r="AA26" s="6">
        <v>9.8400000000000001E-2</v>
      </c>
      <c r="AB26" s="6">
        <v>7.3800000000000004E-2</v>
      </c>
      <c r="AC26" s="6">
        <v>7.8799999999999995E-2</v>
      </c>
      <c r="AD26" s="6">
        <v>7.3999999999999996E-2</v>
      </c>
      <c r="AE26" s="6">
        <v>6.4799999999999996E-2</v>
      </c>
      <c r="AF26" s="6">
        <v>9.1899999999999996E-2</v>
      </c>
      <c r="AG26" s="6">
        <v>9.7199999999999995E-2</v>
      </c>
      <c r="AH26" s="6">
        <v>8.4000000000000005E-2</v>
      </c>
      <c r="AI26" s="6">
        <v>9.7900000000000001E-2</v>
      </c>
      <c r="AJ26" s="6">
        <v>0.11169999999999999</v>
      </c>
      <c r="AK26" s="6"/>
      <c r="AL26" s="6"/>
      <c r="AM26" s="6"/>
      <c r="AN26" s="6"/>
      <c r="AO26" s="6"/>
      <c r="AP26" s="6"/>
      <c r="AQ26" s="6"/>
      <c r="AR26" s="6"/>
    </row>
    <row r="27" spans="1:44" x14ac:dyDescent="0.3">
      <c r="A27" s="18" t="s">
        <v>469</v>
      </c>
      <c r="B27" s="6">
        <v>4.0999999999999996</v>
      </c>
      <c r="C27" s="6">
        <v>3.7349000000000001</v>
      </c>
      <c r="D27" s="6">
        <v>3.8105000000000002</v>
      </c>
      <c r="E27" s="6">
        <v>3.5545</v>
      </c>
      <c r="F27" s="6">
        <v>4.1094999999999997</v>
      </c>
      <c r="G27" s="6">
        <v>4.2704000000000004</v>
      </c>
      <c r="H27" s="6">
        <v>4.2393999999999998</v>
      </c>
      <c r="I27" s="6">
        <v>3.7328000000000001</v>
      </c>
      <c r="J27" s="6">
        <v>3.5611000000000002</v>
      </c>
      <c r="K27" s="6">
        <v>3.5653000000000001</v>
      </c>
      <c r="L27" s="6">
        <v>3.4373</v>
      </c>
      <c r="M27" s="6">
        <v>3.3380000000000001</v>
      </c>
      <c r="N27" s="6">
        <v>3.1145999999999998</v>
      </c>
      <c r="O27" s="6">
        <v>2.915</v>
      </c>
      <c r="P27" s="6">
        <v>2.7947000000000002</v>
      </c>
      <c r="Q27" s="6">
        <v>2.9611000000000001</v>
      </c>
      <c r="R27" s="6">
        <v>3.2871000000000001</v>
      </c>
      <c r="S27" s="6">
        <v>3.3250999999999999</v>
      </c>
      <c r="T27" s="6">
        <v>3.4218999999999999</v>
      </c>
      <c r="U27" s="6">
        <v>3.1857000000000002</v>
      </c>
      <c r="V27" s="6">
        <v>2.7362000000000002</v>
      </c>
      <c r="W27" s="6">
        <v>3.0505</v>
      </c>
      <c r="X27" s="6">
        <v>2.9857</v>
      </c>
      <c r="Y27" s="6">
        <v>2.8980999999999999</v>
      </c>
      <c r="Z27" s="6">
        <v>2.8469000000000002</v>
      </c>
      <c r="AA27" s="6">
        <v>3.0047000000000001</v>
      </c>
      <c r="AB27" s="6">
        <v>3.0102000000000002</v>
      </c>
      <c r="AC27" s="6">
        <v>3.2107000000000001</v>
      </c>
      <c r="AD27" s="6">
        <v>3.2269000000000001</v>
      </c>
      <c r="AE27" s="6">
        <v>2.9508999999999999</v>
      </c>
      <c r="AF27" s="6">
        <v>2.8159999999999998</v>
      </c>
      <c r="AG27" s="6">
        <v>2.9594</v>
      </c>
      <c r="AH27" s="6">
        <v>3.0495999999999999</v>
      </c>
      <c r="AI27" s="6">
        <v>3.1774</v>
      </c>
      <c r="AJ27" s="6">
        <v>2.7456999999999998</v>
      </c>
      <c r="AK27" s="6">
        <v>2.8736999999999999</v>
      </c>
      <c r="AL27" s="6">
        <v>2.5550999999999999</v>
      </c>
      <c r="AM27" s="6">
        <v>2.5055000000000001</v>
      </c>
      <c r="AN27" s="6">
        <v>3.0381999999999998</v>
      </c>
      <c r="AO27" s="6">
        <v>2.2452999999999999</v>
      </c>
      <c r="AP27" s="6"/>
      <c r="AQ27" s="6"/>
      <c r="AR27" s="6"/>
    </row>
    <row r="28" spans="1:44" x14ac:dyDescent="0.3">
      <c r="A28" s="18" t="s">
        <v>470</v>
      </c>
      <c r="B28" s="6">
        <v>4.1500000000000004</v>
      </c>
      <c r="C28" s="6">
        <v>4.3007999999999997</v>
      </c>
      <c r="D28" s="6">
        <v>2.9302000000000001</v>
      </c>
      <c r="E28" s="6">
        <v>3.3845999999999998</v>
      </c>
      <c r="F28" s="6">
        <v>3.1362000000000001</v>
      </c>
      <c r="G28" s="6">
        <v>3.1758999999999999</v>
      </c>
      <c r="H28" s="6">
        <v>3.8643000000000001</v>
      </c>
      <c r="I28" s="6">
        <v>4.2675000000000001</v>
      </c>
      <c r="J28" s="6">
        <v>4.6624999999999996</v>
      </c>
      <c r="K28" s="6">
        <v>3.4622999999999999</v>
      </c>
      <c r="L28" s="6">
        <v>3.3835000000000002</v>
      </c>
      <c r="M28" s="6">
        <v>3.1661000000000001</v>
      </c>
      <c r="N28" s="6">
        <v>2.9176000000000002</v>
      </c>
      <c r="O28" s="6">
        <v>3.4842</v>
      </c>
      <c r="P28" s="6">
        <v>3.0903</v>
      </c>
      <c r="Q28" s="6">
        <v>3.2646000000000002</v>
      </c>
      <c r="R28" s="6">
        <v>4.2523</v>
      </c>
      <c r="S28" s="6">
        <v>5.0506000000000002</v>
      </c>
      <c r="T28" s="6">
        <v>4.258</v>
      </c>
      <c r="U28" s="6">
        <v>3.7113</v>
      </c>
      <c r="V28" s="6">
        <v>2.2323</v>
      </c>
      <c r="W28" s="6">
        <v>3.0314999999999999</v>
      </c>
      <c r="X28" s="6">
        <v>3.8355000000000001</v>
      </c>
      <c r="Y28" s="6">
        <v>4.0347</v>
      </c>
      <c r="Z28" s="6">
        <v>3.887</v>
      </c>
      <c r="AA28" s="6">
        <v>4.5319000000000003</v>
      </c>
      <c r="AB28" s="6">
        <v>3.1303000000000001</v>
      </c>
      <c r="AC28" s="6">
        <v>3.8972000000000002</v>
      </c>
      <c r="AD28" s="6">
        <v>4.0884999999999998</v>
      </c>
      <c r="AE28" s="6">
        <v>3.5630999999999999</v>
      </c>
      <c r="AF28" s="6">
        <v>3.1631999999999998</v>
      </c>
      <c r="AG28" s="6">
        <v>3.0482</v>
      </c>
      <c r="AH28" s="6">
        <v>3.7743000000000002</v>
      </c>
      <c r="AI28" s="6">
        <v>3.1053999999999999</v>
      </c>
      <c r="AJ28" s="6">
        <v>3.5872000000000002</v>
      </c>
      <c r="AK28" s="6">
        <v>4.3373999999999997</v>
      </c>
      <c r="AL28" s="6">
        <v>5.2834000000000003</v>
      </c>
      <c r="AM28" s="6">
        <v>4.1631</v>
      </c>
      <c r="AN28" s="6">
        <v>3.5203000000000002</v>
      </c>
      <c r="AO28" s="6">
        <v>3.3058000000000001</v>
      </c>
      <c r="AP28" s="6"/>
      <c r="AQ28" s="6"/>
      <c r="AR28" s="6"/>
    </row>
    <row r="29" spans="1:44" x14ac:dyDescent="0.3">
      <c r="A29" s="18" t="s">
        <v>471</v>
      </c>
      <c r="B29" s="6">
        <v>2.25</v>
      </c>
      <c r="C29" s="6">
        <v>2.6166</v>
      </c>
      <c r="D29" s="6">
        <v>3.0484</v>
      </c>
      <c r="E29" s="6">
        <v>3.2343000000000002</v>
      </c>
      <c r="F29" s="6">
        <v>2.7357999999999998</v>
      </c>
      <c r="G29" s="6">
        <v>3.3851</v>
      </c>
      <c r="H29" s="6">
        <v>2.9098999999999999</v>
      </c>
      <c r="I29" s="6">
        <v>2.355</v>
      </c>
      <c r="J29" s="6">
        <v>2.6888000000000001</v>
      </c>
      <c r="K29" s="6">
        <v>2.3126000000000002</v>
      </c>
      <c r="L29" s="6">
        <v>2.677</v>
      </c>
      <c r="M29" s="6">
        <v>2.8028</v>
      </c>
      <c r="N29" s="6">
        <v>2.5373999999999999</v>
      </c>
      <c r="O29" s="6">
        <v>2.3075000000000001</v>
      </c>
      <c r="P29" s="6">
        <v>2.5034999999999998</v>
      </c>
      <c r="Q29" s="6">
        <v>1.9069</v>
      </c>
      <c r="R29" s="6">
        <v>2.7090000000000001</v>
      </c>
      <c r="S29" s="6">
        <v>1.9843999999999999</v>
      </c>
      <c r="T29" s="6">
        <v>1.9525999999999999</v>
      </c>
      <c r="U29" s="6">
        <v>2.3801999999999999</v>
      </c>
      <c r="V29" s="6">
        <v>1.5552999999999999</v>
      </c>
      <c r="W29" s="6">
        <v>2.0059999999999998</v>
      </c>
      <c r="X29" s="6">
        <v>1.7399</v>
      </c>
      <c r="Y29" s="6">
        <v>1.9957</v>
      </c>
      <c r="Z29" s="6">
        <v>2.1878000000000002</v>
      </c>
      <c r="AA29" s="6">
        <v>2.0758999999999999</v>
      </c>
      <c r="AB29" s="6">
        <v>2.2136</v>
      </c>
      <c r="AC29" s="6">
        <v>2.1656</v>
      </c>
      <c r="AD29" s="6">
        <v>2.0013000000000001</v>
      </c>
      <c r="AE29" s="6">
        <v>1.5817000000000001</v>
      </c>
      <c r="AF29" s="6">
        <v>1.2170000000000001</v>
      </c>
      <c r="AG29" s="6">
        <v>1.5972</v>
      </c>
      <c r="AH29" s="6">
        <v>1.7867999999999999</v>
      </c>
      <c r="AI29" s="6">
        <v>1.6127</v>
      </c>
      <c r="AJ29" s="6">
        <v>1.8180000000000001</v>
      </c>
      <c r="AK29" s="6">
        <v>2.4011</v>
      </c>
      <c r="AL29" s="6">
        <v>3.0625</v>
      </c>
      <c r="AM29" s="6">
        <v>4.2274000000000003</v>
      </c>
      <c r="AN29" s="6">
        <v>3.2721</v>
      </c>
      <c r="AO29" s="6">
        <v>3.3542999999999998</v>
      </c>
      <c r="AP29" s="6"/>
      <c r="AQ29" s="6"/>
      <c r="AR29" s="6"/>
    </row>
    <row r="30" spans="1:44" x14ac:dyDescent="0.3">
      <c r="A30" s="18" t="s">
        <v>472</v>
      </c>
      <c r="B30" s="6">
        <v>0.9</v>
      </c>
      <c r="C30" s="6">
        <v>0.8619</v>
      </c>
      <c r="D30" s="6">
        <v>0.89019999999999999</v>
      </c>
      <c r="E30" s="6">
        <v>0.75849999999999995</v>
      </c>
      <c r="F30" s="6">
        <v>0.81810000000000005</v>
      </c>
      <c r="G30" s="6">
        <v>0.9143</v>
      </c>
      <c r="H30" s="6">
        <v>0.83830000000000005</v>
      </c>
      <c r="I30" s="6">
        <v>0.81699999999999995</v>
      </c>
      <c r="J30" s="6">
        <v>0.79449999999999998</v>
      </c>
      <c r="K30" s="6">
        <v>0.79120000000000001</v>
      </c>
      <c r="L30" s="6">
        <v>0.62870000000000004</v>
      </c>
      <c r="M30" s="6">
        <v>0.73529999999999995</v>
      </c>
      <c r="N30" s="6">
        <v>0.74119999999999997</v>
      </c>
      <c r="O30" s="6">
        <v>0.75339999999999996</v>
      </c>
      <c r="P30" s="6">
        <v>0.82199999999999995</v>
      </c>
      <c r="Q30" s="6">
        <v>0.61509999999999998</v>
      </c>
      <c r="R30" s="6">
        <v>0.66759999999999997</v>
      </c>
      <c r="S30" s="6">
        <v>0.63990000000000002</v>
      </c>
      <c r="T30" s="6">
        <v>0.69850000000000001</v>
      </c>
      <c r="U30" s="6">
        <v>0.75029999999999997</v>
      </c>
      <c r="V30" s="6">
        <v>0.36909999999999998</v>
      </c>
      <c r="W30" s="6">
        <v>0.48509999999999998</v>
      </c>
      <c r="X30" s="6">
        <v>0.45529999999999998</v>
      </c>
      <c r="Y30" s="6">
        <v>0.59850000000000003</v>
      </c>
      <c r="Z30" s="6">
        <v>0.64019999999999999</v>
      </c>
      <c r="AA30" s="6">
        <v>0.71099999999999997</v>
      </c>
      <c r="AB30" s="6">
        <v>0.7641</v>
      </c>
      <c r="AC30" s="6">
        <v>0.85299999999999998</v>
      </c>
      <c r="AD30" s="6">
        <v>0.89829999999999999</v>
      </c>
      <c r="AE30" s="6">
        <v>0.61309999999999998</v>
      </c>
      <c r="AF30" s="6">
        <v>0.67010000000000003</v>
      </c>
      <c r="AG30" s="6">
        <v>0.7157</v>
      </c>
      <c r="AH30" s="6">
        <v>0.753</v>
      </c>
      <c r="AI30" s="6">
        <v>0.80159999999999998</v>
      </c>
      <c r="AJ30" s="6">
        <v>0.85540000000000005</v>
      </c>
      <c r="AK30" s="6">
        <v>0.88949999999999996</v>
      </c>
      <c r="AL30" s="6">
        <v>0.91180000000000005</v>
      </c>
      <c r="AM30" s="6">
        <v>0.79859999999999998</v>
      </c>
      <c r="AN30" s="6">
        <v>0.96309999999999996</v>
      </c>
      <c r="AO30" s="6">
        <v>0.71409999999999996</v>
      </c>
      <c r="AP30" s="6"/>
      <c r="AQ30" s="6"/>
      <c r="AR30" s="6"/>
    </row>
    <row r="31" spans="1:44" x14ac:dyDescent="0.3">
      <c r="A31" s="18" t="s">
        <v>473</v>
      </c>
      <c r="B31" s="6">
        <v>1.25</v>
      </c>
      <c r="C31" s="6">
        <v>1.1727000000000001</v>
      </c>
      <c r="D31" s="6">
        <v>1.212</v>
      </c>
      <c r="E31" s="6">
        <v>1.0591999999999999</v>
      </c>
      <c r="F31" s="6">
        <v>1.1785000000000001</v>
      </c>
      <c r="G31" s="6">
        <v>1.1071</v>
      </c>
      <c r="H31" s="6">
        <v>1.1798</v>
      </c>
      <c r="I31" s="6">
        <v>1.143</v>
      </c>
      <c r="J31" s="6">
        <v>0.98580000000000001</v>
      </c>
      <c r="K31" s="6">
        <v>1.0923</v>
      </c>
      <c r="L31" s="6">
        <v>1.1486000000000001</v>
      </c>
      <c r="M31" s="6">
        <v>1.1115999999999999</v>
      </c>
      <c r="N31" s="6">
        <v>0.9577</v>
      </c>
      <c r="O31" s="6">
        <v>0.98319999999999996</v>
      </c>
      <c r="P31" s="6">
        <v>1.0308999999999999</v>
      </c>
      <c r="Q31" s="6">
        <v>0.70369999999999999</v>
      </c>
      <c r="R31" s="6">
        <v>0.85089999999999999</v>
      </c>
      <c r="S31" s="6">
        <v>0.93700000000000006</v>
      </c>
      <c r="T31" s="6">
        <v>1.1598999999999999</v>
      </c>
      <c r="U31" s="6">
        <v>1.2099</v>
      </c>
      <c r="V31" s="6">
        <v>1.1625000000000001</v>
      </c>
      <c r="W31" s="6">
        <v>1.3701000000000001</v>
      </c>
      <c r="X31" s="6">
        <v>2.2684000000000002</v>
      </c>
      <c r="Y31" s="6">
        <v>2.3997000000000002</v>
      </c>
      <c r="Z31" s="6">
        <v>3.7831000000000001</v>
      </c>
      <c r="AA31" s="6">
        <v>3.7250000000000001</v>
      </c>
      <c r="AB31" s="6">
        <v>3.8839999999999999</v>
      </c>
      <c r="AC31" s="6">
        <v>1.7521</v>
      </c>
      <c r="AD31" s="6">
        <v>2.0125999999999999</v>
      </c>
      <c r="AE31" s="6">
        <v>1.2737000000000001</v>
      </c>
      <c r="AF31" s="6">
        <v>1.2094</v>
      </c>
      <c r="AG31" s="6">
        <v>1.2668999999999999</v>
      </c>
      <c r="AH31" s="6">
        <v>1.5941000000000001</v>
      </c>
      <c r="AI31" s="6">
        <v>1.4883999999999999</v>
      </c>
      <c r="AJ31" s="6">
        <v>1.1273</v>
      </c>
      <c r="AK31" s="6">
        <v>1.4095</v>
      </c>
      <c r="AL31" s="6">
        <v>1.2873000000000001</v>
      </c>
      <c r="AM31" s="6">
        <v>1.4444999999999999</v>
      </c>
      <c r="AN31" s="6">
        <v>1.7283999999999999</v>
      </c>
      <c r="AO31" s="6">
        <v>1.2911999999999999</v>
      </c>
      <c r="AP31" s="6"/>
      <c r="AQ31" s="6"/>
      <c r="AR31" s="6"/>
    </row>
    <row r="32" spans="1:44" hidden="1" x14ac:dyDescent="0.3">
      <c r="A32" t="s">
        <v>474</v>
      </c>
      <c r="B32" s="6">
        <v>10.47</v>
      </c>
      <c r="C32" s="6">
        <v>11.8392</v>
      </c>
      <c r="D32" s="6">
        <v>9.6175999999999995</v>
      </c>
      <c r="E32" s="6">
        <v>5.8316999999999997</v>
      </c>
      <c r="F32" s="6">
        <v>1.5911</v>
      </c>
      <c r="G32" s="6">
        <v>1.2997000000000001</v>
      </c>
      <c r="H32" s="6">
        <v>2.0474000000000001</v>
      </c>
      <c r="I32" s="6">
        <v>1.5973999999999999</v>
      </c>
      <c r="J32" s="6">
        <v>0.98670000000000002</v>
      </c>
      <c r="K32" s="6">
        <v>1.5383</v>
      </c>
      <c r="L32" s="6">
        <v>0.93520000000000003</v>
      </c>
      <c r="M32" s="6">
        <v>1.2468999999999999</v>
      </c>
      <c r="N32" s="6">
        <v>1.2547999999999999</v>
      </c>
      <c r="O32" s="6">
        <v>2.3473999999999999</v>
      </c>
      <c r="P32" s="6">
        <v>2.8437000000000001</v>
      </c>
      <c r="Q32" s="6">
        <v>2.3725999999999998</v>
      </c>
      <c r="R32" s="6">
        <v>3.2227999999999999</v>
      </c>
      <c r="S32" s="6">
        <v>3.4175</v>
      </c>
      <c r="T32" s="6">
        <v>3.0988000000000002</v>
      </c>
      <c r="U32" s="6">
        <v>9.9337</v>
      </c>
      <c r="V32" s="6">
        <v>7.5819999999999999</v>
      </c>
      <c r="W32" s="6">
        <v>13.660399999999999</v>
      </c>
      <c r="X32" s="6">
        <v>9.4055</v>
      </c>
      <c r="Y32" s="6">
        <v>13.7416</v>
      </c>
      <c r="Z32" s="6">
        <v>20.625299999999999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1:44" x14ac:dyDescent="0.3">
      <c r="A33" s="18" t="s">
        <v>475</v>
      </c>
      <c r="B33" s="6">
        <v>1.8</v>
      </c>
      <c r="C33" s="6">
        <v>1.6375</v>
      </c>
      <c r="D33" s="6">
        <v>1.4778</v>
      </c>
      <c r="E33" s="6">
        <v>1.2732000000000001</v>
      </c>
      <c r="F33" s="6">
        <v>1.5083</v>
      </c>
      <c r="G33" s="6">
        <v>1.5963000000000001</v>
      </c>
      <c r="H33" s="6">
        <v>1.7891999999999999</v>
      </c>
      <c r="I33" s="6">
        <v>1.5644</v>
      </c>
      <c r="J33" s="6">
        <v>1.7781</v>
      </c>
      <c r="K33" s="6">
        <v>1.9709000000000001</v>
      </c>
      <c r="L33" s="6">
        <v>2.0705</v>
      </c>
      <c r="M33" s="6">
        <v>2.0171000000000001</v>
      </c>
      <c r="N33" s="6">
        <v>1.8069999999999999</v>
      </c>
      <c r="O33" s="6">
        <v>1.8079000000000001</v>
      </c>
      <c r="P33" s="6">
        <v>1.9023000000000001</v>
      </c>
      <c r="Q33" s="6">
        <v>1.5857000000000001</v>
      </c>
      <c r="R33" s="6">
        <v>0.6855</v>
      </c>
      <c r="S33" s="6">
        <v>0.70989999999999998</v>
      </c>
      <c r="T33" s="6">
        <v>0.85460000000000003</v>
      </c>
      <c r="U33" s="6">
        <v>0.59630000000000005</v>
      </c>
      <c r="V33" s="6">
        <v>0.57099999999999995</v>
      </c>
      <c r="W33" s="6">
        <v>0.67900000000000005</v>
      </c>
      <c r="X33" s="6">
        <v>0.72189999999999999</v>
      </c>
      <c r="Y33" s="6">
        <v>0.70920000000000005</v>
      </c>
      <c r="Z33" s="6">
        <v>0.7641</v>
      </c>
      <c r="AA33" s="6">
        <v>0.81430000000000002</v>
      </c>
      <c r="AB33" s="6">
        <v>0.68510000000000004</v>
      </c>
      <c r="AC33" s="6">
        <v>1.0295000000000001</v>
      </c>
      <c r="AD33" s="6">
        <v>0.78610000000000002</v>
      </c>
      <c r="AE33" s="6">
        <v>3.2126999999999999</v>
      </c>
      <c r="AF33" s="6">
        <v>3.1503000000000001</v>
      </c>
      <c r="AG33" s="6">
        <v>3.4220000000000002</v>
      </c>
      <c r="AH33" s="6">
        <v>3.0137</v>
      </c>
      <c r="AI33" s="6">
        <v>2.7126999999999999</v>
      </c>
      <c r="AJ33" s="6">
        <v>0.41489999999999999</v>
      </c>
      <c r="AK33" s="6">
        <v>2.7157</v>
      </c>
      <c r="AL33" s="6">
        <v>2.778</v>
      </c>
      <c r="AM33" s="6">
        <v>2.5750999999999999</v>
      </c>
      <c r="AN33" s="6">
        <v>3.4767999999999999</v>
      </c>
      <c r="AO33" s="6">
        <v>3.0973000000000002</v>
      </c>
      <c r="AP33" s="6"/>
      <c r="AQ33" s="6"/>
      <c r="AR33" s="6"/>
    </row>
    <row r="34" spans="1:44" x14ac:dyDescent="0.3">
      <c r="A34" s="18" t="s">
        <v>476</v>
      </c>
      <c r="B34" s="6">
        <v>0.97</v>
      </c>
      <c r="C34" s="6">
        <v>1.0016</v>
      </c>
      <c r="D34" s="6">
        <v>0.91190000000000004</v>
      </c>
      <c r="E34" s="6">
        <v>0.58209999999999995</v>
      </c>
      <c r="F34" s="6">
        <v>0.77059999999999995</v>
      </c>
      <c r="G34" s="6">
        <v>1.0246999999999999</v>
      </c>
      <c r="H34" s="6">
        <v>1.4254</v>
      </c>
      <c r="I34" s="6">
        <v>1.4442999999999999</v>
      </c>
      <c r="J34" s="6">
        <v>1.1554</v>
      </c>
      <c r="K34" s="6">
        <v>0.92249999999999999</v>
      </c>
      <c r="L34" s="6">
        <v>0.98399999999999999</v>
      </c>
      <c r="M34" s="6">
        <v>0.70679999999999998</v>
      </c>
      <c r="N34" s="6">
        <v>0.5958</v>
      </c>
      <c r="O34" s="6">
        <v>0.76929999999999998</v>
      </c>
      <c r="P34" s="6">
        <v>0.82920000000000005</v>
      </c>
      <c r="Q34" s="6">
        <v>0.46629999999999999</v>
      </c>
      <c r="R34" s="6">
        <v>0.54279999999999995</v>
      </c>
      <c r="S34" s="6">
        <v>0.39950000000000002</v>
      </c>
      <c r="T34" s="6">
        <v>0.33910000000000001</v>
      </c>
      <c r="U34" s="6">
        <v>0.41639999999999999</v>
      </c>
      <c r="V34" s="6">
        <v>0.12939999999999999</v>
      </c>
      <c r="W34" s="6">
        <v>0.19389999999999999</v>
      </c>
      <c r="X34" s="6">
        <v>0.26319999999999999</v>
      </c>
      <c r="Y34" s="6">
        <v>0.29680000000000001</v>
      </c>
      <c r="Z34" s="6">
        <v>0.43169999999999997</v>
      </c>
      <c r="AA34" s="6">
        <v>0.83889999999999998</v>
      </c>
      <c r="AB34" s="6">
        <v>1.0449999999999999</v>
      </c>
      <c r="AC34" s="6">
        <v>0.91169999999999995</v>
      </c>
      <c r="AD34" s="6">
        <v>1.1132</v>
      </c>
      <c r="AE34" s="6">
        <v>1.0705</v>
      </c>
      <c r="AF34" s="6">
        <v>1.0868</v>
      </c>
      <c r="AG34" s="6">
        <v>1.0399</v>
      </c>
      <c r="AH34" s="6">
        <v>0.87990000000000002</v>
      </c>
      <c r="AI34" s="6">
        <v>0.90359999999999996</v>
      </c>
      <c r="AJ34" s="6">
        <v>0.90590000000000004</v>
      </c>
      <c r="AK34" s="6">
        <v>0.69389999999999996</v>
      </c>
      <c r="AL34" s="6">
        <v>0.65459999999999996</v>
      </c>
      <c r="AM34" s="6">
        <v>0.73050000000000004</v>
      </c>
      <c r="AN34" s="6">
        <v>0.70469999999999999</v>
      </c>
      <c r="AO34" s="6">
        <v>0.66990000000000005</v>
      </c>
      <c r="AP34" s="6"/>
      <c r="AQ34" s="6"/>
      <c r="AR34" s="6"/>
    </row>
    <row r="35" spans="1:44" hidden="1" x14ac:dyDescent="0.3">
      <c r="A35" t="s">
        <v>477</v>
      </c>
      <c r="B35" s="6">
        <v>2.0099999999999998</v>
      </c>
      <c r="C35" s="6">
        <v>1.147</v>
      </c>
      <c r="D35" s="6">
        <v>0.94340000000000002</v>
      </c>
      <c r="E35" s="6">
        <v>0.98399999999999999</v>
      </c>
      <c r="F35" s="6">
        <v>1.0159</v>
      </c>
      <c r="G35" s="6">
        <v>11.2737</v>
      </c>
      <c r="H35" s="6">
        <v>5.0719000000000003</v>
      </c>
      <c r="I35" s="6">
        <v>3.1661000000000001</v>
      </c>
      <c r="J35" s="6">
        <v>2.625</v>
      </c>
      <c r="K35" s="6">
        <v>2.3252000000000002</v>
      </c>
      <c r="L35" s="6">
        <v>1.6548</v>
      </c>
      <c r="M35" s="6">
        <v>0.68869999999999998</v>
      </c>
      <c r="N35" s="6">
        <v>0.79110000000000003</v>
      </c>
      <c r="O35" s="6">
        <v>0.36330000000000001</v>
      </c>
      <c r="P35" s="6">
        <v>0.77759999999999996</v>
      </c>
      <c r="Q35" s="6">
        <v>1.4029</v>
      </c>
      <c r="R35" s="6">
        <v>1.0410999999999999</v>
      </c>
      <c r="S35" s="6">
        <v>3.3047</v>
      </c>
      <c r="T35" s="6">
        <v>2.1680000000000001</v>
      </c>
      <c r="U35" s="6">
        <v>2.3199000000000001</v>
      </c>
      <c r="V35" s="6">
        <v>1.8665</v>
      </c>
      <c r="W35" s="6">
        <v>1.1505000000000001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1:44" x14ac:dyDescent="0.3">
      <c r="A36" s="18" t="s">
        <v>478</v>
      </c>
      <c r="B36" s="6">
        <v>1.74</v>
      </c>
      <c r="C36" s="6">
        <v>1.6971000000000001</v>
      </c>
      <c r="D36" s="6">
        <v>1.5168999999999999</v>
      </c>
      <c r="E36" s="6">
        <v>1.7211000000000001</v>
      </c>
      <c r="F36" s="6">
        <v>1.9604999999999999</v>
      </c>
      <c r="G36" s="6">
        <v>2.5026000000000002</v>
      </c>
      <c r="H36" s="6">
        <v>2.4964</v>
      </c>
      <c r="I36" s="6">
        <v>2.5236999999999998</v>
      </c>
      <c r="J36" s="6">
        <v>2.4182999999999999</v>
      </c>
      <c r="K36" s="6">
        <v>2.4575</v>
      </c>
      <c r="L36" s="6">
        <v>2.4557000000000002</v>
      </c>
      <c r="M36" s="6">
        <v>2.6160000000000001</v>
      </c>
      <c r="N36" s="6">
        <v>2.3811</v>
      </c>
      <c r="O36" s="6">
        <v>2.3953000000000002</v>
      </c>
      <c r="P36" s="6">
        <v>1.6003000000000001</v>
      </c>
      <c r="Q36" s="6">
        <v>1.7144999999999999</v>
      </c>
      <c r="R36" s="6">
        <v>2.0447000000000002</v>
      </c>
      <c r="S36" s="6">
        <v>2.2161</v>
      </c>
      <c r="T36" s="6">
        <v>2.7235999999999998</v>
      </c>
      <c r="U36" s="6">
        <v>2.7435999999999998</v>
      </c>
      <c r="V36" s="6">
        <v>2.871</v>
      </c>
      <c r="W36" s="6">
        <v>3.7259000000000002</v>
      </c>
      <c r="X36" s="6">
        <v>4.0732999999999997</v>
      </c>
      <c r="Y36" s="6">
        <v>4.9015000000000004</v>
      </c>
      <c r="Z36" s="6">
        <v>3.8187000000000002</v>
      </c>
      <c r="AA36" s="6">
        <v>3.7942</v>
      </c>
      <c r="AB36" s="6">
        <v>3.8534000000000002</v>
      </c>
      <c r="AC36" s="6">
        <v>3.5552999999999999</v>
      </c>
      <c r="AD36" s="6">
        <v>3.7262</v>
      </c>
      <c r="AE36" s="6">
        <v>2.5996000000000001</v>
      </c>
      <c r="AF36" s="6">
        <v>2.6962999999999999</v>
      </c>
      <c r="AG36" s="6">
        <v>2.4464999999999999</v>
      </c>
      <c r="AH36" s="6">
        <v>2.5261999999999998</v>
      </c>
      <c r="AI36" s="6">
        <v>2.1907999999999999</v>
      </c>
      <c r="AJ36" s="6">
        <v>1.7464999999999999</v>
      </c>
      <c r="AK36" s="6">
        <v>2.1246999999999998</v>
      </c>
      <c r="AL36" s="6">
        <v>1.7342</v>
      </c>
      <c r="AM36" s="6">
        <v>2.0280999999999998</v>
      </c>
      <c r="AN36" s="6">
        <v>2.3052000000000001</v>
      </c>
      <c r="AO36" s="6">
        <v>1.8429</v>
      </c>
      <c r="AP36" s="6"/>
      <c r="AQ36" s="6"/>
      <c r="AR36" s="6"/>
    </row>
    <row r="37" spans="1:44" x14ac:dyDescent="0.3">
      <c r="A37" s="18" t="s">
        <v>479</v>
      </c>
      <c r="B37" s="6">
        <v>1.44</v>
      </c>
      <c r="C37" s="6">
        <v>1.4333</v>
      </c>
      <c r="D37" s="6">
        <v>1.3146</v>
      </c>
      <c r="E37" s="6">
        <v>1.3867</v>
      </c>
      <c r="F37" s="6">
        <v>1.3230999999999999</v>
      </c>
      <c r="G37" s="6">
        <v>1.4732000000000001</v>
      </c>
      <c r="H37" s="6">
        <v>1.4807999999999999</v>
      </c>
      <c r="I37" s="6">
        <v>1.6213</v>
      </c>
      <c r="J37" s="6">
        <v>1.6691</v>
      </c>
      <c r="K37" s="6">
        <v>1.5304</v>
      </c>
      <c r="L37" s="6">
        <v>1.5831</v>
      </c>
      <c r="M37" s="6">
        <v>1.6245000000000001</v>
      </c>
      <c r="N37" s="6">
        <v>1.6284000000000001</v>
      </c>
      <c r="O37" s="6">
        <v>1.6478999999999999</v>
      </c>
      <c r="P37" s="6">
        <v>1.6827000000000001</v>
      </c>
      <c r="Q37" s="6">
        <v>1.3779999999999999</v>
      </c>
      <c r="R37" s="6">
        <v>1.4842</v>
      </c>
      <c r="S37" s="6">
        <v>1.4134</v>
      </c>
      <c r="T37" s="6">
        <v>1.3767</v>
      </c>
      <c r="U37" s="6">
        <v>1.4068000000000001</v>
      </c>
      <c r="V37" s="6">
        <v>0.97060000000000002</v>
      </c>
      <c r="W37" s="6">
        <v>0.92649999999999999</v>
      </c>
      <c r="X37" s="6">
        <v>1.0162</v>
      </c>
      <c r="Y37" s="6">
        <v>1.2503</v>
      </c>
      <c r="Z37" s="6">
        <v>1.4406000000000001</v>
      </c>
      <c r="AA37" s="6">
        <v>1.6560999999999999</v>
      </c>
      <c r="AB37" s="6">
        <v>1.5806</v>
      </c>
      <c r="AC37" s="6">
        <v>1.6986000000000001</v>
      </c>
      <c r="AD37" s="6">
        <v>1.7584</v>
      </c>
      <c r="AE37" s="6">
        <v>1.3882000000000001</v>
      </c>
      <c r="AF37" s="6">
        <v>1.3323</v>
      </c>
      <c r="AG37" s="6">
        <v>1.2830999999999999</v>
      </c>
      <c r="AH37" s="6">
        <v>1.2821</v>
      </c>
      <c r="AI37" s="6">
        <v>1.2545999999999999</v>
      </c>
      <c r="AJ37" s="6">
        <v>1.2217</v>
      </c>
      <c r="AK37" s="6">
        <v>1.3816999999999999</v>
      </c>
      <c r="AL37" s="6">
        <v>1.365</v>
      </c>
      <c r="AM37" s="6">
        <v>1.1757</v>
      </c>
      <c r="AN37" s="6">
        <v>1.1958</v>
      </c>
      <c r="AO37" s="6">
        <v>1.3366</v>
      </c>
      <c r="AP37" s="6"/>
      <c r="AQ37" s="6"/>
      <c r="AR37" s="6"/>
    </row>
    <row r="38" spans="1:44" x14ac:dyDescent="0.3">
      <c r="A38" s="18" t="s">
        <v>480</v>
      </c>
      <c r="B38" s="6">
        <v>1.34</v>
      </c>
      <c r="C38" s="6">
        <v>1.2347999999999999</v>
      </c>
      <c r="D38" s="6">
        <v>1.1669</v>
      </c>
      <c r="E38" s="6">
        <v>1.1113</v>
      </c>
      <c r="F38" s="6">
        <v>1.2045999999999999</v>
      </c>
      <c r="G38" s="6">
        <v>1.1712</v>
      </c>
      <c r="H38" s="6">
        <v>1.2065999999999999</v>
      </c>
      <c r="I38" s="6">
        <v>1.1254</v>
      </c>
      <c r="J38" s="6">
        <v>1.2443</v>
      </c>
      <c r="K38" s="6">
        <v>1.3524</v>
      </c>
      <c r="L38" s="6">
        <v>1.3871</v>
      </c>
      <c r="M38" s="6">
        <v>1.4632000000000001</v>
      </c>
      <c r="N38" s="6">
        <v>1.2254</v>
      </c>
      <c r="O38" s="6">
        <v>1.2819</v>
      </c>
      <c r="P38" s="6">
        <v>1.5105999999999999</v>
      </c>
      <c r="Q38" s="6">
        <v>1.1507000000000001</v>
      </c>
      <c r="R38" s="6">
        <v>1.3563000000000001</v>
      </c>
      <c r="S38" s="6">
        <v>1.3803000000000001</v>
      </c>
      <c r="T38" s="6">
        <v>1.4631000000000001</v>
      </c>
      <c r="U38" s="6">
        <v>1.5162</v>
      </c>
      <c r="V38" s="6">
        <v>1.2437</v>
      </c>
      <c r="W38" s="6">
        <v>1.429</v>
      </c>
      <c r="X38" s="6">
        <v>1.3885000000000001</v>
      </c>
      <c r="Y38" s="6">
        <v>1.5806</v>
      </c>
      <c r="Z38" s="6">
        <v>1.6392</v>
      </c>
      <c r="AA38" s="6">
        <v>1.8653</v>
      </c>
      <c r="AB38" s="6">
        <v>1.752</v>
      </c>
      <c r="AC38" s="6">
        <v>1.8194999999999999</v>
      </c>
      <c r="AD38" s="6">
        <v>1.6566000000000001</v>
      </c>
      <c r="AE38" s="6">
        <v>1.3522000000000001</v>
      </c>
      <c r="AF38" s="6">
        <v>1.2957000000000001</v>
      </c>
      <c r="AG38" s="6">
        <v>1.2502</v>
      </c>
      <c r="AH38" s="6">
        <v>1.3354999999999999</v>
      </c>
      <c r="AI38" s="6">
        <v>1.302</v>
      </c>
      <c r="AJ38" s="6">
        <v>1.2105999999999999</v>
      </c>
      <c r="AK38" s="6">
        <v>1.4712000000000001</v>
      </c>
      <c r="AL38" s="6">
        <v>1.5649999999999999</v>
      </c>
      <c r="AM38" s="6">
        <v>1.522</v>
      </c>
      <c r="AN38" s="6">
        <v>1.8943000000000001</v>
      </c>
      <c r="AO38" s="6">
        <v>2.0657000000000001</v>
      </c>
      <c r="AP38" s="6"/>
      <c r="AQ38" s="6"/>
      <c r="AR38" s="6"/>
    </row>
    <row r="39" spans="1:44" x14ac:dyDescent="0.3">
      <c r="A39" s="18" t="s">
        <v>481</v>
      </c>
      <c r="B39" s="6">
        <v>1.64</v>
      </c>
      <c r="C39" s="6">
        <v>1.6697</v>
      </c>
      <c r="D39" s="6">
        <v>1.4598</v>
      </c>
      <c r="E39" s="6">
        <v>1.3716999999999999</v>
      </c>
      <c r="F39" s="6">
        <v>1.4997</v>
      </c>
      <c r="G39" s="6">
        <v>1.5557000000000001</v>
      </c>
      <c r="H39" s="6">
        <v>1.6498999999999999</v>
      </c>
      <c r="I39" s="6">
        <v>1.7149000000000001</v>
      </c>
      <c r="J39" s="6">
        <v>1.7734000000000001</v>
      </c>
      <c r="K39" s="6">
        <v>1.7013</v>
      </c>
      <c r="L39" s="6">
        <v>1.8004</v>
      </c>
      <c r="M39" s="6">
        <v>1.7539</v>
      </c>
      <c r="N39" s="6">
        <v>1.7261</v>
      </c>
      <c r="O39" s="6">
        <v>1.5587</v>
      </c>
      <c r="P39" s="6">
        <v>1.5612999999999999</v>
      </c>
      <c r="Q39" s="6">
        <v>1.3677999999999999</v>
      </c>
      <c r="R39" s="6">
        <v>1.3747</v>
      </c>
      <c r="S39" s="6">
        <v>1.3521000000000001</v>
      </c>
      <c r="T39" s="6">
        <v>1.4450000000000001</v>
      </c>
      <c r="U39" s="6">
        <v>1.4016999999999999</v>
      </c>
      <c r="V39" s="6">
        <v>1.0948</v>
      </c>
      <c r="W39" s="6">
        <v>1.0595000000000001</v>
      </c>
      <c r="X39" s="6">
        <v>1.0653999999999999</v>
      </c>
      <c r="Y39" s="6">
        <v>1.3268</v>
      </c>
      <c r="Z39" s="6">
        <v>1.5033000000000001</v>
      </c>
      <c r="AA39" s="6">
        <v>1.5409999999999999</v>
      </c>
      <c r="AB39" s="6">
        <v>1.4636</v>
      </c>
      <c r="AC39" s="6">
        <v>1.6808000000000001</v>
      </c>
      <c r="AD39" s="6">
        <v>1.6397999999999999</v>
      </c>
      <c r="AE39" s="6">
        <v>1.4077</v>
      </c>
      <c r="AF39" s="6">
        <v>1.2051000000000001</v>
      </c>
      <c r="AG39" s="6">
        <v>1.2139</v>
      </c>
      <c r="AH39" s="6">
        <v>1.2275</v>
      </c>
      <c r="AI39" s="6">
        <v>1.1495</v>
      </c>
      <c r="AJ39" s="6">
        <v>1.0790999999999999</v>
      </c>
      <c r="AK39" s="6">
        <v>1.1387</v>
      </c>
      <c r="AL39" s="6">
        <v>1.2236</v>
      </c>
      <c r="AM39" s="6">
        <v>1.0906</v>
      </c>
      <c r="AN39" s="6">
        <v>1.2534000000000001</v>
      </c>
      <c r="AO39" s="6">
        <v>1.3052999999999999</v>
      </c>
      <c r="AP39" s="6"/>
      <c r="AQ39" s="6"/>
      <c r="AR39" s="6"/>
    </row>
    <row r="40" spans="1:44" x14ac:dyDescent="0.3">
      <c r="A40" s="18" t="s">
        <v>482</v>
      </c>
      <c r="B40" s="6">
        <v>1.33</v>
      </c>
      <c r="C40" s="6">
        <v>1.3161</v>
      </c>
      <c r="D40" s="6">
        <v>0.32740000000000002</v>
      </c>
      <c r="E40" s="6">
        <v>0.39069999999999999</v>
      </c>
      <c r="F40" s="6">
        <v>0.47810000000000002</v>
      </c>
      <c r="G40" s="6">
        <v>0.72370000000000001</v>
      </c>
      <c r="H40" s="6">
        <v>0.54300000000000004</v>
      </c>
      <c r="I40" s="6">
        <v>0.77390000000000003</v>
      </c>
      <c r="J40" s="6">
        <v>0.53800000000000003</v>
      </c>
      <c r="K40" s="6">
        <v>0.38240000000000002</v>
      </c>
      <c r="L40" s="6">
        <v>0.48199999999999998</v>
      </c>
      <c r="M40" s="6">
        <v>0.46360000000000001</v>
      </c>
      <c r="N40" s="6">
        <v>0.43309999999999998</v>
      </c>
      <c r="O40" s="6">
        <v>0.5393</v>
      </c>
      <c r="P40" s="6">
        <v>0.65849999999999997</v>
      </c>
      <c r="Q40" s="6">
        <v>0.437</v>
      </c>
      <c r="R40" s="6">
        <v>0.41720000000000002</v>
      </c>
      <c r="S40" s="6">
        <v>0.36899999999999999</v>
      </c>
      <c r="T40" s="6">
        <v>0.35199999999999998</v>
      </c>
      <c r="U40" s="6">
        <v>0.35420000000000001</v>
      </c>
      <c r="V40" s="6">
        <v>0.30030000000000001</v>
      </c>
      <c r="W40" s="6">
        <v>0.88780000000000003</v>
      </c>
      <c r="X40" s="6">
        <v>0.67169999999999996</v>
      </c>
      <c r="Y40" s="6">
        <v>0.66969999999999996</v>
      </c>
      <c r="Z40" s="6">
        <v>1.3754999999999999</v>
      </c>
      <c r="AA40" s="6">
        <v>0.84709999999999996</v>
      </c>
      <c r="AB40" s="6">
        <v>1.1781999999999999</v>
      </c>
      <c r="AC40" s="6">
        <v>0.99760000000000004</v>
      </c>
      <c r="AD40" s="6">
        <v>1.3837999999999999</v>
      </c>
      <c r="AE40" s="6">
        <v>1.4469000000000001</v>
      </c>
      <c r="AF40" s="6">
        <v>1.1762999999999999</v>
      </c>
      <c r="AG40" s="6">
        <v>1.0932999999999999</v>
      </c>
      <c r="AH40" s="6">
        <v>0.89670000000000005</v>
      </c>
      <c r="AI40" s="6">
        <v>0.8095</v>
      </c>
      <c r="AJ40" s="6">
        <v>1.07</v>
      </c>
      <c r="AK40" s="6">
        <v>0.97529999999999994</v>
      </c>
      <c r="AL40" s="6">
        <v>1.0295000000000001</v>
      </c>
      <c r="AM40" s="6">
        <v>0.96399999999999997</v>
      </c>
      <c r="AN40" s="6">
        <v>0.79930000000000001</v>
      </c>
      <c r="AO40" s="6">
        <v>0.68440000000000001</v>
      </c>
      <c r="AP40" s="6"/>
      <c r="AQ40" s="6"/>
      <c r="AR40" s="6"/>
    </row>
    <row r="41" spans="1:44" x14ac:dyDescent="0.3">
      <c r="A41" s="18" t="s">
        <v>483</v>
      </c>
      <c r="B41" s="6">
        <v>0.95</v>
      </c>
      <c r="C41" s="6">
        <v>0.98860000000000003</v>
      </c>
      <c r="D41" s="6">
        <v>0.68700000000000006</v>
      </c>
      <c r="E41" s="6">
        <v>0.71479999999999999</v>
      </c>
      <c r="F41" s="6">
        <v>1.1693</v>
      </c>
      <c r="G41" s="6">
        <v>1.7658</v>
      </c>
      <c r="H41" s="6">
        <v>1.7701</v>
      </c>
      <c r="I41" s="6">
        <v>1.5788</v>
      </c>
      <c r="J41" s="6">
        <v>1.8960999999999999</v>
      </c>
      <c r="K41" s="6">
        <v>1.8386</v>
      </c>
      <c r="L41" s="6">
        <v>1.7836000000000001</v>
      </c>
      <c r="M41" s="6">
        <v>1.9575</v>
      </c>
      <c r="N41" s="6">
        <v>1.6662999999999999</v>
      </c>
      <c r="O41" s="6">
        <v>1.5596000000000001</v>
      </c>
      <c r="P41" s="6">
        <v>1.3576999999999999</v>
      </c>
      <c r="Q41" s="6">
        <v>1.8082</v>
      </c>
      <c r="R41" s="6">
        <v>1.6936</v>
      </c>
      <c r="S41" s="6">
        <v>1.7924</v>
      </c>
      <c r="T41" s="6">
        <v>1.8463000000000001</v>
      </c>
      <c r="U41" s="6">
        <v>2.0783999999999998</v>
      </c>
      <c r="V41" s="6">
        <v>1.5036</v>
      </c>
      <c r="W41" s="6">
        <v>2.7073999999999998</v>
      </c>
      <c r="X41" s="6">
        <v>2.8077000000000001</v>
      </c>
      <c r="Y41" s="6">
        <v>2.2822</v>
      </c>
      <c r="Z41" s="6">
        <v>1.7254</v>
      </c>
      <c r="AA41" s="6">
        <v>1.6591</v>
      </c>
      <c r="AB41" s="6">
        <v>1.3097000000000001</v>
      </c>
      <c r="AC41" s="6">
        <v>1.454</v>
      </c>
      <c r="AD41" s="6">
        <v>1.6744000000000001</v>
      </c>
      <c r="AE41" s="6">
        <v>1.2359</v>
      </c>
      <c r="AF41" s="6">
        <v>1.1993</v>
      </c>
      <c r="AG41" s="6">
        <v>1.2701</v>
      </c>
      <c r="AH41" s="6">
        <v>1.3959999999999999</v>
      </c>
      <c r="AI41" s="6">
        <v>1.1492</v>
      </c>
      <c r="AJ41" s="6">
        <v>0.94630000000000003</v>
      </c>
      <c r="AK41" s="6">
        <v>1.0844</v>
      </c>
      <c r="AL41" s="6">
        <v>0.89470000000000005</v>
      </c>
      <c r="AM41" s="6">
        <v>0.93669999999999998</v>
      </c>
      <c r="AN41" s="6">
        <v>1.3378000000000001</v>
      </c>
      <c r="AO41" s="6">
        <v>1.0839000000000001</v>
      </c>
      <c r="AP41" s="6"/>
      <c r="AQ41" s="6"/>
      <c r="AR41" s="6"/>
    </row>
    <row r="42" spans="1:44" x14ac:dyDescent="0.3">
      <c r="A42" s="18" t="s">
        <v>484</v>
      </c>
      <c r="B42" s="6">
        <v>5.77</v>
      </c>
      <c r="C42" s="6">
        <v>5.6641000000000004</v>
      </c>
      <c r="D42" s="6">
        <v>5.8144</v>
      </c>
      <c r="E42" s="6">
        <v>6.0007000000000001</v>
      </c>
      <c r="F42" s="6">
        <v>5.6863000000000001</v>
      </c>
      <c r="G42" s="6">
        <v>5.2073</v>
      </c>
      <c r="H42" s="6">
        <v>5.5678999999999998</v>
      </c>
      <c r="I42" s="6">
        <v>5.5095999999999998</v>
      </c>
      <c r="J42" s="6">
        <v>5.2838000000000003</v>
      </c>
      <c r="K42" s="6">
        <v>6.2473000000000001</v>
      </c>
      <c r="L42" s="6">
        <v>5.1062000000000003</v>
      </c>
      <c r="M42" s="6">
        <v>4.476</v>
      </c>
      <c r="N42" s="6">
        <v>4.3017000000000003</v>
      </c>
      <c r="O42" s="6">
        <v>4.6502999999999997</v>
      </c>
      <c r="P42" s="6">
        <v>4.6760999999999999</v>
      </c>
      <c r="Q42" s="6">
        <v>3.9205999999999999</v>
      </c>
      <c r="R42" s="6">
        <v>4.7980999999999998</v>
      </c>
      <c r="S42" s="6">
        <v>5.8175999999999997</v>
      </c>
      <c r="T42" s="6">
        <v>5.9880000000000004</v>
      </c>
      <c r="U42" s="6">
        <v>6.6096000000000004</v>
      </c>
      <c r="V42" s="6">
        <v>4.1078000000000001</v>
      </c>
      <c r="W42" s="6">
        <v>4.766</v>
      </c>
      <c r="X42" s="6">
        <v>4.8219000000000003</v>
      </c>
      <c r="Y42" s="6">
        <v>5.2027999999999999</v>
      </c>
      <c r="Z42" s="6">
        <v>5.0560999999999998</v>
      </c>
      <c r="AA42" s="6">
        <v>5.3472999999999997</v>
      </c>
      <c r="AB42" s="6">
        <v>5.5003000000000002</v>
      </c>
      <c r="AC42" s="6">
        <v>4.6646999999999998</v>
      </c>
      <c r="AD42" s="6">
        <v>3.9106000000000001</v>
      </c>
      <c r="AE42" s="6">
        <v>3.1528999999999998</v>
      </c>
      <c r="AF42" s="6">
        <v>3.6981000000000002</v>
      </c>
      <c r="AG42" s="6">
        <v>4.4459999999999997</v>
      </c>
      <c r="AH42" s="6">
        <v>4.4820000000000002</v>
      </c>
      <c r="AI42" s="6">
        <v>5.1727999999999996</v>
      </c>
      <c r="AJ42" s="6">
        <v>4.7385999999999999</v>
      </c>
      <c r="AK42" s="6">
        <v>5.4661</v>
      </c>
      <c r="AL42" s="6">
        <v>5.4696999999999996</v>
      </c>
      <c r="AM42" s="6">
        <v>4.8167</v>
      </c>
      <c r="AN42" s="6">
        <v>3.8757000000000001</v>
      </c>
      <c r="AO42" s="6">
        <v>3.8933</v>
      </c>
      <c r="AP42" s="6"/>
      <c r="AQ42" s="6"/>
      <c r="AR42" s="6"/>
    </row>
    <row r="43" spans="1:44" x14ac:dyDescent="0.3">
      <c r="A43" s="18" t="s">
        <v>485</v>
      </c>
      <c r="B43" s="6">
        <v>2.41</v>
      </c>
      <c r="C43" s="6">
        <v>2.3649</v>
      </c>
      <c r="D43" s="6">
        <v>2.1107999999999998</v>
      </c>
      <c r="E43" s="6">
        <v>2.1917</v>
      </c>
      <c r="F43" s="6">
        <v>2.1442999999999999</v>
      </c>
      <c r="G43" s="6">
        <v>2.2658999999999998</v>
      </c>
      <c r="H43" s="6">
        <v>2.6404999999999998</v>
      </c>
      <c r="I43" s="6">
        <v>2.5619999999999998</v>
      </c>
      <c r="J43" s="6">
        <v>2.6987999999999999</v>
      </c>
      <c r="K43" s="6">
        <v>2.9138000000000002</v>
      </c>
      <c r="L43" s="6">
        <v>2.8565999999999998</v>
      </c>
      <c r="M43" s="6">
        <v>2.9436</v>
      </c>
      <c r="N43" s="6">
        <v>2.8803000000000001</v>
      </c>
      <c r="O43" s="6">
        <v>3.2614999999999998</v>
      </c>
      <c r="P43" s="6">
        <v>3.1657000000000002</v>
      </c>
      <c r="Q43" s="6">
        <v>2.9045999999999998</v>
      </c>
      <c r="R43" s="6">
        <v>3.3715000000000002</v>
      </c>
      <c r="S43" s="6">
        <v>4.0987999999999998</v>
      </c>
      <c r="T43" s="6">
        <v>3.9430999999999998</v>
      </c>
      <c r="U43" s="6">
        <v>3.8693</v>
      </c>
      <c r="V43" s="6">
        <v>1.8979999999999999</v>
      </c>
      <c r="W43" s="6">
        <v>2.5981000000000001</v>
      </c>
      <c r="X43" s="6">
        <v>2.2875999999999999</v>
      </c>
      <c r="Y43" s="6">
        <v>3.5848</v>
      </c>
      <c r="Z43" s="6">
        <v>3.3450000000000002</v>
      </c>
      <c r="AA43" s="6">
        <v>3.5354000000000001</v>
      </c>
      <c r="AB43" s="6">
        <v>3.0390999999999999</v>
      </c>
      <c r="AC43" s="6">
        <v>2.5682</v>
      </c>
      <c r="AD43" s="6">
        <v>2.5728</v>
      </c>
      <c r="AE43" s="6">
        <v>2.4701</v>
      </c>
      <c r="AF43" s="6">
        <v>1.5891</v>
      </c>
      <c r="AG43" s="6">
        <v>1.9035</v>
      </c>
      <c r="AH43" s="6">
        <v>2.1551999999999998</v>
      </c>
      <c r="AI43" s="6">
        <v>2.0962999999999998</v>
      </c>
      <c r="AJ43" s="6">
        <v>2.1783999999999999</v>
      </c>
      <c r="AK43" s="6">
        <v>1.9581999999999999</v>
      </c>
      <c r="AL43" s="6">
        <v>2.1073</v>
      </c>
      <c r="AM43" s="6">
        <v>1.8720000000000001</v>
      </c>
      <c r="AN43" s="6">
        <v>1.8459000000000001</v>
      </c>
      <c r="AO43" s="6">
        <v>2.4946000000000002</v>
      </c>
      <c r="AP43" s="6"/>
      <c r="AQ43" s="6"/>
      <c r="AR43" s="6"/>
    </row>
    <row r="44" spans="1:44" x14ac:dyDescent="0.3">
      <c r="A44" s="18" t="s">
        <v>486</v>
      </c>
      <c r="B44" s="6">
        <v>1.07</v>
      </c>
      <c r="C44" s="6">
        <v>0.97430000000000005</v>
      </c>
      <c r="D44" s="6">
        <v>1.012</v>
      </c>
      <c r="E44" s="6">
        <v>0.93240000000000001</v>
      </c>
      <c r="F44" s="6">
        <v>0.99080000000000001</v>
      </c>
      <c r="G44" s="6">
        <v>1.1198999999999999</v>
      </c>
      <c r="H44" s="6">
        <v>1.0088999999999999</v>
      </c>
      <c r="I44" s="6">
        <v>1.0139</v>
      </c>
      <c r="J44" s="6">
        <v>1.0507</v>
      </c>
      <c r="K44" s="6">
        <v>1.0429999999999999</v>
      </c>
      <c r="L44" s="6">
        <v>1.0077</v>
      </c>
      <c r="M44" s="6">
        <v>1.0378000000000001</v>
      </c>
      <c r="N44" s="6">
        <v>1.0201</v>
      </c>
      <c r="O44" s="6">
        <v>1.1267</v>
      </c>
      <c r="P44" s="6">
        <v>1.2457</v>
      </c>
      <c r="Q44" s="6">
        <v>1.0215000000000001</v>
      </c>
      <c r="R44" s="6">
        <v>1.1619999999999999</v>
      </c>
      <c r="S44" s="6">
        <v>1.0746</v>
      </c>
      <c r="T44" s="6">
        <v>1.1700999999999999</v>
      </c>
      <c r="U44" s="6">
        <v>1.0714999999999999</v>
      </c>
      <c r="V44" s="6">
        <v>0.85</v>
      </c>
      <c r="W44" s="6">
        <v>0.97230000000000005</v>
      </c>
      <c r="X44" s="6">
        <v>0.90129999999999999</v>
      </c>
      <c r="Y44" s="6">
        <v>0.92579999999999996</v>
      </c>
      <c r="Z44" s="6">
        <v>1.0011000000000001</v>
      </c>
      <c r="AA44" s="6">
        <v>1.0367999999999999</v>
      </c>
      <c r="AB44" s="6">
        <v>1.0396000000000001</v>
      </c>
      <c r="AC44" s="6">
        <v>0.99980000000000002</v>
      </c>
      <c r="AD44" s="6">
        <v>0.9002</v>
      </c>
      <c r="AE44" s="6">
        <v>0.77869999999999995</v>
      </c>
      <c r="AF44" s="6">
        <v>0.72870000000000001</v>
      </c>
      <c r="AG44" s="6">
        <v>0.7228</v>
      </c>
      <c r="AH44" s="6">
        <v>0.81269999999999998</v>
      </c>
      <c r="AI44" s="6">
        <v>0.87590000000000001</v>
      </c>
      <c r="AJ44" s="6">
        <v>0.81169999999999998</v>
      </c>
      <c r="AK44" s="6">
        <v>0.88160000000000005</v>
      </c>
      <c r="AL44" s="6">
        <v>0.82869999999999999</v>
      </c>
      <c r="AM44" s="6">
        <v>0.78779999999999994</v>
      </c>
      <c r="AN44" s="6">
        <v>0.97299999999999998</v>
      </c>
      <c r="AO44" s="6">
        <v>0.75819999999999999</v>
      </c>
      <c r="AP44" s="6"/>
      <c r="AQ44" s="6"/>
      <c r="AR44" s="6"/>
    </row>
    <row r="45" spans="1:44" x14ac:dyDescent="0.3">
      <c r="A45" s="18" t="s">
        <v>487</v>
      </c>
      <c r="B45" s="6">
        <v>2.06</v>
      </c>
      <c r="C45" s="6">
        <v>2.1316000000000002</v>
      </c>
      <c r="D45" s="6">
        <v>1.8131999999999999</v>
      </c>
      <c r="E45" s="6">
        <v>1.6931</v>
      </c>
      <c r="F45" s="6">
        <v>1.8512</v>
      </c>
      <c r="G45" s="6">
        <v>2.3347000000000002</v>
      </c>
      <c r="H45" s="6">
        <v>2.3241999999999998</v>
      </c>
      <c r="I45" s="6">
        <v>2.2789999999999999</v>
      </c>
      <c r="J45" s="6">
        <v>2.347</v>
      </c>
      <c r="K45" s="6">
        <v>2.5230999999999999</v>
      </c>
      <c r="L45" s="6">
        <v>2.8090999999999999</v>
      </c>
      <c r="M45" s="6">
        <v>2.5985999999999998</v>
      </c>
      <c r="N45" s="6">
        <v>1.5972999999999999</v>
      </c>
      <c r="O45" s="6">
        <v>1.6934</v>
      </c>
      <c r="P45" s="6">
        <v>1.6140000000000001</v>
      </c>
      <c r="Q45" s="6">
        <v>1.5949</v>
      </c>
      <c r="R45" s="6">
        <v>2.0377999999999998</v>
      </c>
      <c r="S45" s="6">
        <v>2.1459999999999999</v>
      </c>
      <c r="T45" s="6">
        <v>2.4076</v>
      </c>
      <c r="U45" s="6">
        <v>2.4878999999999998</v>
      </c>
      <c r="V45" s="6">
        <v>2.0691999999999999</v>
      </c>
      <c r="W45" s="6">
        <v>2.0792999999999999</v>
      </c>
      <c r="X45" s="6">
        <v>2.3161999999999998</v>
      </c>
      <c r="Y45" s="6">
        <v>1.3541000000000001</v>
      </c>
      <c r="Z45" s="6">
        <v>1.5975999999999999</v>
      </c>
      <c r="AA45" s="6">
        <v>1.6373</v>
      </c>
      <c r="AB45" s="6">
        <v>2.1916000000000002</v>
      </c>
      <c r="AC45" s="6">
        <v>1.8983000000000001</v>
      </c>
      <c r="AD45" s="6">
        <v>1.2461</v>
      </c>
      <c r="AE45" s="6">
        <v>1.0078</v>
      </c>
      <c r="AF45" s="6">
        <v>1.2042999999999999</v>
      </c>
      <c r="AG45" s="6">
        <v>1.2274</v>
      </c>
      <c r="AH45" s="6">
        <v>1.0266999999999999</v>
      </c>
      <c r="AI45" s="6">
        <v>1.0869</v>
      </c>
      <c r="AJ45" s="6">
        <v>0.94969999999999999</v>
      </c>
      <c r="AK45" s="6">
        <v>0.88190000000000002</v>
      </c>
      <c r="AL45" s="6">
        <v>0.86829999999999996</v>
      </c>
      <c r="AM45" s="6">
        <v>0.73580000000000001</v>
      </c>
      <c r="AN45" s="6">
        <v>1.0181</v>
      </c>
      <c r="AO45" s="6">
        <v>0.91410000000000002</v>
      </c>
      <c r="AP45" s="6"/>
      <c r="AQ45" s="6"/>
      <c r="AR45" s="6"/>
    </row>
    <row r="46" spans="1:44" x14ac:dyDescent="0.3">
      <c r="A46" s="18" t="s">
        <v>488</v>
      </c>
      <c r="B46" s="6">
        <v>3.76</v>
      </c>
      <c r="C46" s="6">
        <v>3.6053000000000002</v>
      </c>
      <c r="D46" s="6">
        <v>4.3795000000000002</v>
      </c>
      <c r="E46" s="6">
        <v>4.8552999999999997</v>
      </c>
      <c r="F46" s="6">
        <v>5.2769000000000004</v>
      </c>
      <c r="G46" s="6">
        <v>4.8094000000000001</v>
      </c>
      <c r="H46" s="6">
        <v>5.0971000000000002</v>
      </c>
      <c r="I46" s="6">
        <v>4.8773999999999997</v>
      </c>
      <c r="J46" s="6">
        <v>5.5163000000000002</v>
      </c>
      <c r="K46" s="6">
        <v>5.9480000000000004</v>
      </c>
      <c r="L46" s="6">
        <v>5.3636999999999997</v>
      </c>
      <c r="M46" s="6">
        <v>4.7583000000000002</v>
      </c>
      <c r="N46" s="6">
        <v>4.7988999999999997</v>
      </c>
      <c r="O46" s="6">
        <v>4.7374000000000001</v>
      </c>
      <c r="P46" s="6">
        <v>4.2563000000000004</v>
      </c>
      <c r="Q46" s="6">
        <v>3.3277999999999999</v>
      </c>
      <c r="R46" s="6">
        <v>3.5264000000000002</v>
      </c>
      <c r="S46" s="6">
        <v>4.1653000000000002</v>
      </c>
      <c r="T46" s="6">
        <v>3.3940000000000001</v>
      </c>
      <c r="U46" s="6">
        <v>3.4097</v>
      </c>
      <c r="V46" s="6">
        <v>2.4817</v>
      </c>
      <c r="W46" s="6">
        <v>2.5598999999999998</v>
      </c>
      <c r="X46" s="6">
        <v>2.8895</v>
      </c>
      <c r="Y46" s="6">
        <v>2.9474</v>
      </c>
      <c r="Z46" s="6">
        <v>3.7151000000000001</v>
      </c>
      <c r="AA46" s="6">
        <v>3.2993000000000001</v>
      </c>
      <c r="AB46" s="6">
        <v>3.2256</v>
      </c>
      <c r="AC46" s="6">
        <v>3.2621000000000002</v>
      </c>
      <c r="AD46" s="6">
        <v>2.5306000000000002</v>
      </c>
      <c r="AE46" s="6">
        <v>2.8531</v>
      </c>
      <c r="AF46" s="6">
        <v>2.8199000000000001</v>
      </c>
      <c r="AG46" s="6">
        <v>2.4003000000000001</v>
      </c>
      <c r="AH46" s="6">
        <v>2.5097</v>
      </c>
      <c r="AI46" s="6">
        <v>2.5838000000000001</v>
      </c>
      <c r="AJ46" s="6">
        <v>2.0409999999999999</v>
      </c>
      <c r="AK46" s="6">
        <v>2.2917000000000001</v>
      </c>
      <c r="AL46" s="6">
        <v>2.3791000000000002</v>
      </c>
      <c r="AM46" s="6">
        <v>2.5497000000000001</v>
      </c>
      <c r="AN46" s="6">
        <v>2.859</v>
      </c>
      <c r="AO46" s="6">
        <v>2.4759000000000002</v>
      </c>
      <c r="AP46" s="6"/>
      <c r="AQ46" s="6"/>
      <c r="AR46" s="6"/>
    </row>
    <row r="47" spans="1:44" x14ac:dyDescent="0.3">
      <c r="A47" s="18" t="s">
        <v>489</v>
      </c>
      <c r="B47" s="6">
        <v>1.28</v>
      </c>
      <c r="C47" s="6">
        <v>1.2847999999999999</v>
      </c>
      <c r="D47" s="6">
        <v>1.169</v>
      </c>
      <c r="E47" s="6">
        <v>1.218</v>
      </c>
      <c r="F47" s="6">
        <v>1.1976</v>
      </c>
      <c r="G47" s="6">
        <v>1.0567</v>
      </c>
      <c r="H47" s="6">
        <v>0.8145</v>
      </c>
      <c r="I47" s="6">
        <v>1.0568</v>
      </c>
      <c r="J47" s="6">
        <v>1.1153999999999999</v>
      </c>
      <c r="K47" s="6">
        <v>0.90820000000000001</v>
      </c>
      <c r="L47" s="6">
        <v>0.96389999999999998</v>
      </c>
      <c r="M47" s="6">
        <v>0.9456</v>
      </c>
      <c r="N47" s="6">
        <v>0.94210000000000005</v>
      </c>
      <c r="O47" s="6">
        <v>1.2101999999999999</v>
      </c>
      <c r="P47" s="6">
        <v>1.206</v>
      </c>
      <c r="Q47" s="6">
        <v>1.2270000000000001</v>
      </c>
      <c r="R47" s="6">
        <v>1.2566999999999999</v>
      </c>
      <c r="S47" s="6">
        <v>1.1261000000000001</v>
      </c>
      <c r="T47" s="6">
        <v>1.0153000000000001</v>
      </c>
      <c r="U47" s="6">
        <v>0.91449999999999998</v>
      </c>
      <c r="V47" s="6">
        <v>0.86509999999999998</v>
      </c>
      <c r="W47" s="6">
        <v>1.1204000000000001</v>
      </c>
      <c r="X47" s="6">
        <v>1.0923</v>
      </c>
      <c r="Y47" s="6">
        <v>1.3626</v>
      </c>
      <c r="Z47" s="6">
        <v>1.6657999999999999</v>
      </c>
      <c r="AA47" s="6">
        <v>1.9137</v>
      </c>
      <c r="AB47" s="6">
        <v>2.2536</v>
      </c>
      <c r="AC47" s="6">
        <v>2.2654999999999998</v>
      </c>
      <c r="AD47" s="6">
        <v>2.9683000000000002</v>
      </c>
      <c r="AE47" s="6">
        <v>2.1775000000000002</v>
      </c>
      <c r="AF47" s="6">
        <v>2.9874000000000001</v>
      </c>
      <c r="AG47" s="6">
        <v>2.2745000000000002</v>
      </c>
      <c r="AH47" s="6">
        <v>2.5728</v>
      </c>
      <c r="AI47" s="6">
        <v>3.0093000000000001</v>
      </c>
      <c r="AJ47" s="6">
        <v>3.8260999999999998</v>
      </c>
      <c r="AK47" s="6">
        <v>4.0701000000000001</v>
      </c>
      <c r="AL47" s="6">
        <v>4.1660000000000004</v>
      </c>
      <c r="AM47" s="6">
        <v>4.7343000000000002</v>
      </c>
      <c r="AN47" s="6">
        <v>4.5229999999999997</v>
      </c>
      <c r="AO47" s="6">
        <v>5.0553999999999997</v>
      </c>
      <c r="AP47" s="6"/>
      <c r="AQ47" s="6"/>
      <c r="AR47" s="6"/>
    </row>
    <row r="48" spans="1:44" x14ac:dyDescent="0.3">
      <c r="A48" s="18" t="s">
        <v>490</v>
      </c>
      <c r="B48" s="6">
        <v>1.93</v>
      </c>
      <c r="C48" s="6">
        <v>2.6911999999999998</v>
      </c>
      <c r="D48" s="6">
        <v>2.1587999999999998</v>
      </c>
      <c r="E48" s="6">
        <v>1.6087</v>
      </c>
      <c r="F48" s="6">
        <v>1.5146999999999999</v>
      </c>
      <c r="G48" s="6">
        <v>1.9558</v>
      </c>
      <c r="H48" s="6">
        <v>2.4582000000000002</v>
      </c>
      <c r="I48" s="6">
        <v>3.5322</v>
      </c>
      <c r="J48" s="6">
        <v>3.2812999999999999</v>
      </c>
      <c r="K48" s="6">
        <v>2.6326999999999998</v>
      </c>
      <c r="L48" s="6">
        <v>2.8327</v>
      </c>
      <c r="M48" s="6">
        <v>2.9495</v>
      </c>
      <c r="N48" s="6">
        <v>2.5036999999999998</v>
      </c>
      <c r="O48" s="6">
        <v>1.8225</v>
      </c>
      <c r="P48" s="6">
        <v>1.7574000000000001</v>
      </c>
      <c r="Q48" s="6">
        <v>1.2007000000000001</v>
      </c>
      <c r="R48" s="6">
        <v>1.0638000000000001</v>
      </c>
      <c r="S48" s="6">
        <v>0.95740000000000003</v>
      </c>
      <c r="T48" s="6">
        <v>0.79330000000000001</v>
      </c>
      <c r="U48" s="6">
        <v>0.90539999999999998</v>
      </c>
      <c r="V48" s="6">
        <v>0.4118</v>
      </c>
      <c r="W48" s="6">
        <v>0.61050000000000004</v>
      </c>
      <c r="X48" s="6">
        <v>0.46229999999999999</v>
      </c>
      <c r="Y48" s="6">
        <v>0.72550000000000003</v>
      </c>
      <c r="Z48" s="6">
        <v>0.91810000000000003</v>
      </c>
      <c r="AA48" s="6">
        <v>1.1039000000000001</v>
      </c>
      <c r="AB48" s="6">
        <v>1.0277000000000001</v>
      </c>
      <c r="AC48" s="6">
        <v>1.0588</v>
      </c>
      <c r="AD48" s="6">
        <v>1.2624</v>
      </c>
      <c r="AE48" s="6">
        <v>1.1451</v>
      </c>
      <c r="AF48" s="6">
        <v>0.95430000000000004</v>
      </c>
      <c r="AG48" s="6">
        <v>1.1534</v>
      </c>
      <c r="AH48" s="6">
        <v>1.0817000000000001</v>
      </c>
      <c r="AI48" s="6">
        <v>1.0343</v>
      </c>
      <c r="AJ48" s="6">
        <v>1.4265000000000001</v>
      </c>
      <c r="AK48" s="6">
        <v>1.2376</v>
      </c>
      <c r="AL48" s="6">
        <v>1.5595000000000001</v>
      </c>
      <c r="AM48" s="6">
        <v>2.3769999999999998</v>
      </c>
      <c r="AN48" s="6">
        <v>2.3005</v>
      </c>
      <c r="AO48" s="6">
        <v>2.7452000000000001</v>
      </c>
      <c r="AP48" s="6"/>
      <c r="AQ48" s="6"/>
      <c r="AR48" s="6"/>
    </row>
    <row r="49" spans="1:44" x14ac:dyDescent="0.3">
      <c r="A49" s="18" t="s">
        <v>491</v>
      </c>
      <c r="B49" s="6">
        <v>0.8</v>
      </c>
      <c r="C49" s="6">
        <v>0.92920000000000003</v>
      </c>
      <c r="D49" s="6">
        <v>0.93520000000000003</v>
      </c>
      <c r="E49" s="6">
        <v>0.79790000000000005</v>
      </c>
      <c r="F49" s="6">
        <v>0.77459999999999996</v>
      </c>
      <c r="G49" s="6">
        <v>0.99160000000000004</v>
      </c>
      <c r="H49" s="6">
        <v>0.88</v>
      </c>
      <c r="I49" s="6">
        <v>0.74670000000000003</v>
      </c>
      <c r="J49" s="6">
        <v>0.89019999999999999</v>
      </c>
      <c r="K49" s="6">
        <v>0.83340000000000003</v>
      </c>
      <c r="L49" s="6">
        <v>1.0801000000000001</v>
      </c>
      <c r="M49" s="6">
        <v>0.74060000000000004</v>
      </c>
      <c r="N49" s="6">
        <v>0.81879999999999997</v>
      </c>
      <c r="O49" s="6">
        <v>0.77539999999999998</v>
      </c>
      <c r="P49" s="6">
        <v>0.5524</v>
      </c>
      <c r="Q49" s="6">
        <v>0.5847</v>
      </c>
      <c r="R49" s="6">
        <v>0.6966</v>
      </c>
      <c r="S49" s="6">
        <v>0.92</v>
      </c>
      <c r="T49" s="6">
        <v>1.2023999999999999</v>
      </c>
      <c r="U49" s="6">
        <v>1.1315999999999999</v>
      </c>
      <c r="V49" s="6">
        <v>0.83809999999999996</v>
      </c>
      <c r="W49" s="6">
        <v>1.5222</v>
      </c>
      <c r="X49" s="6">
        <v>1.4519</v>
      </c>
      <c r="Y49" s="6">
        <v>1.3849</v>
      </c>
      <c r="Z49" s="6">
        <v>0.99939999999999996</v>
      </c>
      <c r="AA49" s="6">
        <v>1.2771999999999999</v>
      </c>
      <c r="AB49" s="6">
        <v>1.1348</v>
      </c>
      <c r="AC49" s="6">
        <v>1.1205000000000001</v>
      </c>
      <c r="AD49" s="6">
        <v>1.3804000000000001</v>
      </c>
      <c r="AE49" s="6">
        <v>0.95209999999999995</v>
      </c>
      <c r="AF49" s="6">
        <v>0.49490000000000001</v>
      </c>
      <c r="AG49" s="6">
        <v>0.62509999999999999</v>
      </c>
      <c r="AH49" s="6">
        <v>0.81910000000000005</v>
      </c>
      <c r="AI49" s="6">
        <v>0.7802</v>
      </c>
      <c r="AJ49" s="6">
        <v>0.61709999999999998</v>
      </c>
      <c r="AK49" s="6">
        <v>0.77090000000000003</v>
      </c>
      <c r="AL49" s="6">
        <v>0.73740000000000006</v>
      </c>
      <c r="AM49" s="6">
        <v>0.82750000000000001</v>
      </c>
      <c r="AN49" s="6">
        <v>0.87250000000000005</v>
      </c>
      <c r="AO49" s="6">
        <v>0.72099999999999997</v>
      </c>
      <c r="AP49" s="6"/>
      <c r="AQ49" s="6"/>
      <c r="AR49" s="6"/>
    </row>
    <row r="50" spans="1:44" x14ac:dyDescent="0.3">
      <c r="A50" s="18" t="s">
        <v>492</v>
      </c>
      <c r="B50" s="6">
        <v>5.53</v>
      </c>
      <c r="C50" s="6">
        <v>4.4316000000000004</v>
      </c>
      <c r="D50" s="6">
        <v>5.8028000000000004</v>
      </c>
      <c r="E50" s="6">
        <v>5.7645</v>
      </c>
      <c r="F50" s="6">
        <v>7.3025000000000002</v>
      </c>
      <c r="G50" s="6">
        <v>47.614800000000002</v>
      </c>
      <c r="H50" s="6">
        <v>17.4145</v>
      </c>
      <c r="I50" s="6">
        <v>9.7127999999999997</v>
      </c>
      <c r="J50" s="6">
        <v>9.7637</v>
      </c>
      <c r="K50" s="6">
        <v>9.2927</v>
      </c>
      <c r="L50" s="6">
        <v>6.0529000000000002</v>
      </c>
      <c r="M50" s="6">
        <v>5.9450000000000003</v>
      </c>
      <c r="N50" s="6">
        <v>3.1196000000000002</v>
      </c>
      <c r="O50" s="6">
        <v>2.4967999999999999</v>
      </c>
      <c r="P50" s="6">
        <v>2.4710000000000001</v>
      </c>
      <c r="Q50" s="6">
        <v>2.2040999999999999</v>
      </c>
      <c r="R50" s="6">
        <v>3.6947000000000001</v>
      </c>
      <c r="S50" s="6">
        <v>3.0752000000000002</v>
      </c>
      <c r="T50" s="6">
        <v>3.5417000000000001</v>
      </c>
      <c r="U50" s="6">
        <v>3.1520999999999999</v>
      </c>
      <c r="V50" s="6">
        <v>2.6898</v>
      </c>
      <c r="W50" s="6">
        <v>2.7793000000000001</v>
      </c>
      <c r="X50" s="6">
        <v>2.6503000000000001</v>
      </c>
      <c r="Y50" s="6">
        <v>2.6751999999999998</v>
      </c>
      <c r="Z50" s="6">
        <v>2.8908</v>
      </c>
      <c r="AA50" s="6">
        <v>3.0173999999999999</v>
      </c>
      <c r="AB50" s="6">
        <v>2.9203999999999999</v>
      </c>
      <c r="AC50" s="6">
        <v>3.3195000000000001</v>
      </c>
      <c r="AD50" s="6">
        <v>3.0762</v>
      </c>
      <c r="AE50" s="6">
        <v>2.8424999999999998</v>
      </c>
      <c r="AF50" s="6">
        <v>2.0409000000000002</v>
      </c>
      <c r="AG50" s="6">
        <v>2.7927</v>
      </c>
      <c r="AH50" s="6">
        <v>2.6095000000000002</v>
      </c>
      <c r="AI50" s="6">
        <v>2.1781000000000001</v>
      </c>
      <c r="AJ50" s="6">
        <v>1.8782000000000001</v>
      </c>
      <c r="AK50" s="6">
        <v>2.3108</v>
      </c>
      <c r="AL50" s="6">
        <v>2.2408000000000001</v>
      </c>
      <c r="AM50" s="6">
        <v>1.8967000000000001</v>
      </c>
      <c r="AN50" s="6">
        <v>2.6259000000000001</v>
      </c>
      <c r="AO50" s="6">
        <v>1.9718</v>
      </c>
      <c r="AP50" s="6"/>
      <c r="AQ50" s="6"/>
      <c r="AR50" s="6"/>
    </row>
    <row r="51" spans="1:44" x14ac:dyDescent="0.3">
      <c r="A51" s="18" t="s">
        <v>493</v>
      </c>
      <c r="B51" s="6">
        <v>7.31</v>
      </c>
      <c r="C51" s="6">
        <v>14.4223</v>
      </c>
      <c r="D51" s="6">
        <v>15.1043</v>
      </c>
      <c r="E51" s="6">
        <v>12.131399999999999</v>
      </c>
      <c r="F51" s="6">
        <v>10.0976</v>
      </c>
      <c r="G51" s="6">
        <v>8.2044999999999995</v>
      </c>
      <c r="H51" s="6">
        <v>9.1637000000000004</v>
      </c>
      <c r="I51" s="6">
        <v>6.9123999999999999</v>
      </c>
      <c r="J51" s="6">
        <v>8.5619999999999994</v>
      </c>
      <c r="K51" s="6">
        <v>9.5505999999999993</v>
      </c>
      <c r="L51" s="6">
        <v>7.8902999999999999</v>
      </c>
      <c r="M51" s="6">
        <v>7.8982000000000001</v>
      </c>
      <c r="N51" s="6">
        <v>8.5935000000000006</v>
      </c>
      <c r="O51" s="6">
        <v>9.1302000000000003</v>
      </c>
      <c r="P51" s="6">
        <v>8.9131</v>
      </c>
      <c r="Q51" s="6">
        <v>5.5915999999999997</v>
      </c>
      <c r="R51" s="6">
        <v>6.5797999999999996</v>
      </c>
      <c r="S51" s="6">
        <v>6.6608000000000001</v>
      </c>
      <c r="T51" s="6">
        <v>6.5914000000000001</v>
      </c>
      <c r="U51" s="6">
        <v>6.0521000000000003</v>
      </c>
      <c r="V51" s="6">
        <v>3.8386999999999998</v>
      </c>
      <c r="W51" s="6">
        <v>4.6201999999999996</v>
      </c>
      <c r="X51" s="6">
        <v>5.0469999999999997</v>
      </c>
      <c r="Y51" s="6">
        <v>6.1223000000000001</v>
      </c>
      <c r="Z51" s="6">
        <v>6.6654</v>
      </c>
      <c r="AA51" s="6">
        <v>9.4971999999999994</v>
      </c>
      <c r="AB51" s="6">
        <v>10.454599999999999</v>
      </c>
      <c r="AC51" s="6">
        <v>11.281000000000001</v>
      </c>
      <c r="AD51" s="6">
        <v>10.848000000000001</v>
      </c>
      <c r="AE51" s="6">
        <v>9.7805999999999997</v>
      </c>
      <c r="AF51" s="6">
        <v>8.3171999999999997</v>
      </c>
      <c r="AG51" s="6">
        <v>8.0596999999999994</v>
      </c>
      <c r="AH51" s="6">
        <v>9.3163</v>
      </c>
      <c r="AI51" s="6">
        <v>6.4974999999999996</v>
      </c>
      <c r="AJ51" s="6">
        <v>6.0217999999999998</v>
      </c>
      <c r="AK51" s="6">
        <v>7.1158000000000001</v>
      </c>
      <c r="AL51" s="6">
        <v>5.1509999999999998</v>
      </c>
      <c r="AM51" s="6">
        <v>4.7027999999999999</v>
      </c>
      <c r="AN51" s="6">
        <v>6.1093999999999999</v>
      </c>
      <c r="AO51" s="6">
        <v>5.1893000000000002</v>
      </c>
      <c r="AP51" s="6"/>
      <c r="AQ51" s="6"/>
      <c r="AR51" s="6"/>
    </row>
    <row r="52" spans="1:44" x14ac:dyDescent="0.3">
      <c r="A52" s="18" t="s">
        <v>494</v>
      </c>
      <c r="B52" s="6">
        <v>4.3</v>
      </c>
      <c r="C52" s="6">
        <v>4.9477000000000002</v>
      </c>
      <c r="D52" s="6">
        <v>3.7303999999999999</v>
      </c>
      <c r="E52" s="6">
        <v>4.7747999999999999</v>
      </c>
      <c r="F52" s="6">
        <v>4.3674999999999997</v>
      </c>
      <c r="G52" s="6">
        <v>5.2934000000000001</v>
      </c>
      <c r="H52" s="6">
        <v>6.7542999999999997</v>
      </c>
      <c r="I52" s="6">
        <v>7.3097000000000003</v>
      </c>
      <c r="J52" s="6">
        <v>7.3155999999999999</v>
      </c>
      <c r="K52" s="6">
        <v>4.8665000000000003</v>
      </c>
      <c r="L52" s="6">
        <v>4.6429</v>
      </c>
      <c r="M52" s="6">
        <v>5.0769000000000002</v>
      </c>
      <c r="N52" s="6">
        <v>5.8928000000000003</v>
      </c>
      <c r="O52" s="6">
        <v>5.5121000000000002</v>
      </c>
      <c r="P52" s="6">
        <v>7.3933999999999997</v>
      </c>
      <c r="Q52" s="6">
        <v>6.0388999999999999</v>
      </c>
      <c r="R52" s="6">
        <v>6.9286000000000003</v>
      </c>
      <c r="S52" s="6">
        <v>7.0643000000000002</v>
      </c>
      <c r="T52" s="6">
        <v>7.5720999999999998</v>
      </c>
      <c r="U52" s="6">
        <v>5.8268000000000004</v>
      </c>
      <c r="V52" s="6">
        <v>5.8289999999999997</v>
      </c>
      <c r="W52" s="6">
        <v>11.2209</v>
      </c>
      <c r="X52" s="6">
        <v>14.9473</v>
      </c>
      <c r="Y52" s="6">
        <v>19.1251</v>
      </c>
      <c r="Z52" s="6">
        <v>4.5949</v>
      </c>
      <c r="AA52" s="6">
        <v>5.3502000000000001</v>
      </c>
      <c r="AB52" s="6">
        <v>6.0636000000000001</v>
      </c>
      <c r="AC52" s="6">
        <v>4.2663000000000002</v>
      </c>
      <c r="AD52" s="6">
        <v>5.3501000000000003</v>
      </c>
      <c r="AE52" s="6">
        <v>3.2511999999999999</v>
      </c>
      <c r="AF52" s="6">
        <v>2.3024</v>
      </c>
      <c r="AG52" s="6">
        <v>2.4070999999999998</v>
      </c>
      <c r="AH52" s="6">
        <v>2.21</v>
      </c>
      <c r="AI52" s="6">
        <v>1.8737999999999999</v>
      </c>
      <c r="AJ52" s="6">
        <v>1.742</v>
      </c>
      <c r="AK52" s="6">
        <v>2.5621999999999998</v>
      </c>
      <c r="AL52" s="6">
        <v>2.3431999999999999</v>
      </c>
      <c r="AM52" s="6">
        <v>3.2014</v>
      </c>
      <c r="AN52" s="6">
        <v>3.0764</v>
      </c>
      <c r="AO52" s="6">
        <v>2.3092000000000001</v>
      </c>
      <c r="AP52" s="6"/>
      <c r="AQ52" s="6"/>
      <c r="AR52" s="6"/>
    </row>
    <row r="53" spans="1:44" x14ac:dyDescent="0.3">
      <c r="A53" s="18" t="s">
        <v>495</v>
      </c>
      <c r="B53" s="6">
        <v>1.34</v>
      </c>
      <c r="C53" s="6">
        <v>1.5290999999999999</v>
      </c>
      <c r="D53" s="6">
        <v>1.6879999999999999</v>
      </c>
      <c r="E53" s="6">
        <v>1.4542999999999999</v>
      </c>
      <c r="F53" s="6">
        <v>1.4087000000000001</v>
      </c>
      <c r="G53" s="6">
        <v>1.1213</v>
      </c>
      <c r="H53" s="6">
        <v>1.2575000000000001</v>
      </c>
      <c r="I53" s="6">
        <v>1.3445</v>
      </c>
      <c r="J53" s="6">
        <v>1.6336999999999999</v>
      </c>
      <c r="K53" s="6">
        <v>1.4736</v>
      </c>
      <c r="L53" s="6">
        <v>1.3091999999999999</v>
      </c>
      <c r="M53" s="6">
        <v>1.0888</v>
      </c>
      <c r="N53" s="6">
        <v>0.94669999999999999</v>
      </c>
      <c r="O53" s="6">
        <v>1.2836000000000001</v>
      </c>
      <c r="P53" s="6">
        <v>1.1529</v>
      </c>
      <c r="Q53" s="6">
        <v>0.89810000000000001</v>
      </c>
      <c r="R53" s="6">
        <v>0.82920000000000005</v>
      </c>
      <c r="S53" s="6">
        <v>0.65500000000000003</v>
      </c>
      <c r="T53" s="6">
        <v>0.57720000000000005</v>
      </c>
      <c r="U53" s="6">
        <v>0.78810000000000002</v>
      </c>
      <c r="V53" s="6">
        <v>0.33560000000000001</v>
      </c>
      <c r="W53" s="6">
        <v>0.64870000000000005</v>
      </c>
      <c r="X53" s="6">
        <v>0.6371</v>
      </c>
      <c r="Y53" s="6">
        <v>0.73699999999999999</v>
      </c>
      <c r="Z53" s="6">
        <v>0.76019999999999999</v>
      </c>
      <c r="AA53" s="6">
        <v>0.69540000000000002</v>
      </c>
      <c r="AB53" s="6">
        <v>0.75260000000000005</v>
      </c>
      <c r="AC53" s="6">
        <v>0.95009999999999994</v>
      </c>
      <c r="AD53" s="6">
        <v>0.97950000000000004</v>
      </c>
      <c r="AE53" s="6">
        <v>0.78339999999999999</v>
      </c>
      <c r="AF53" s="6">
        <v>0.65949999999999998</v>
      </c>
      <c r="AG53" s="6">
        <v>0.8175</v>
      </c>
      <c r="AH53" s="6">
        <v>0.93969999999999998</v>
      </c>
      <c r="AI53" s="6">
        <v>1.0319</v>
      </c>
      <c r="AJ53" s="6">
        <v>1.6876</v>
      </c>
      <c r="AK53" s="6">
        <v>1.9752000000000001</v>
      </c>
      <c r="AL53" s="6">
        <v>3.1206999999999998</v>
      </c>
      <c r="AM53" s="6">
        <v>3.7675000000000001</v>
      </c>
      <c r="AN53" s="6">
        <v>3.2743000000000002</v>
      </c>
      <c r="AO53" s="6">
        <v>5.6451000000000002</v>
      </c>
      <c r="AP53" s="6"/>
      <c r="AQ53" s="6"/>
      <c r="AR53" s="6"/>
    </row>
    <row r="54" spans="1:44" x14ac:dyDescent="0.3">
      <c r="A54" s="18" t="s">
        <v>496</v>
      </c>
      <c r="B54" s="6">
        <v>2</v>
      </c>
      <c r="C54" s="6">
        <v>1.9560999999999999</v>
      </c>
      <c r="D54" s="6">
        <v>1.9182999999999999</v>
      </c>
      <c r="E54" s="6">
        <v>1.7794000000000001</v>
      </c>
      <c r="F54" s="6">
        <v>1.8459000000000001</v>
      </c>
      <c r="G54" s="6">
        <v>1.8606</v>
      </c>
      <c r="H54" s="6">
        <v>1.8653999999999999</v>
      </c>
      <c r="I54" s="6">
        <v>1.9358</v>
      </c>
      <c r="J54" s="6">
        <v>1.9470000000000001</v>
      </c>
      <c r="K54" s="6">
        <v>1.7158</v>
      </c>
      <c r="L54" s="6">
        <v>1.6964999999999999</v>
      </c>
      <c r="M54" s="6">
        <v>1.8411</v>
      </c>
      <c r="N54" s="6">
        <v>1.6884999999999999</v>
      </c>
      <c r="O54" s="6">
        <v>1.6339999999999999</v>
      </c>
      <c r="P54" s="6">
        <v>1.6714</v>
      </c>
      <c r="Q54" s="6">
        <v>1.3772</v>
      </c>
      <c r="R54" s="6">
        <v>1.4058999999999999</v>
      </c>
      <c r="S54" s="6">
        <v>1.329</v>
      </c>
      <c r="T54" s="6">
        <v>1.391</v>
      </c>
      <c r="U54" s="6">
        <v>1.353</v>
      </c>
      <c r="V54" s="6">
        <v>1.0076000000000001</v>
      </c>
      <c r="W54" s="6">
        <v>1.0868</v>
      </c>
      <c r="X54" s="6">
        <v>1.1967000000000001</v>
      </c>
      <c r="Y54" s="6">
        <v>1.2930999999999999</v>
      </c>
      <c r="Z54" s="6">
        <v>1.4435</v>
      </c>
      <c r="AA54" s="6">
        <v>1.6275999999999999</v>
      </c>
      <c r="AB54" s="6">
        <v>1.5657000000000001</v>
      </c>
      <c r="AC54" s="6">
        <v>1.6081000000000001</v>
      </c>
      <c r="AD54" s="6">
        <v>1.5996999999999999</v>
      </c>
      <c r="AE54" s="6">
        <v>1.3</v>
      </c>
      <c r="AF54" s="6">
        <v>1.2345999999999999</v>
      </c>
      <c r="AG54" s="6">
        <v>1.0964</v>
      </c>
      <c r="AH54" s="6">
        <v>1.1624000000000001</v>
      </c>
      <c r="AI54" s="6">
        <v>1.1194999999999999</v>
      </c>
      <c r="AJ54" s="6">
        <v>1.0475000000000001</v>
      </c>
      <c r="AK54" s="6">
        <v>1.2367999999999999</v>
      </c>
      <c r="AL54" s="6">
        <v>1.3089999999999999</v>
      </c>
      <c r="AM54" s="6">
        <v>1.2193000000000001</v>
      </c>
      <c r="AN54" s="6">
        <v>1.4903999999999999</v>
      </c>
      <c r="AO54" s="6">
        <v>1.5929</v>
      </c>
      <c r="AP54" s="6"/>
      <c r="AQ54" s="6"/>
      <c r="AR54" s="6"/>
    </row>
    <row r="55" spans="1:44" x14ac:dyDescent="0.3">
      <c r="A55" s="18" t="s">
        <v>497</v>
      </c>
      <c r="B55" s="6">
        <v>1.47</v>
      </c>
      <c r="C55" s="6">
        <v>1.3191999999999999</v>
      </c>
      <c r="D55" s="6">
        <v>1.0209999999999999</v>
      </c>
      <c r="E55" s="6">
        <v>1.1928000000000001</v>
      </c>
      <c r="F55" s="6">
        <v>1.4072</v>
      </c>
      <c r="G55" s="6">
        <v>1.6839999999999999</v>
      </c>
      <c r="H55" s="6">
        <v>1.8057000000000001</v>
      </c>
      <c r="I55" s="6">
        <v>1.8098000000000001</v>
      </c>
      <c r="J55" s="6">
        <v>1.8512</v>
      </c>
      <c r="K55" s="6">
        <v>1.4684999999999999</v>
      </c>
      <c r="L55" s="6">
        <v>1.6227</v>
      </c>
      <c r="M55" s="6">
        <v>1.7353000000000001</v>
      </c>
      <c r="N55" s="6">
        <v>1.5463</v>
      </c>
      <c r="O55" s="6">
        <v>1.7874000000000001</v>
      </c>
      <c r="P55" s="6">
        <v>1.5321</v>
      </c>
      <c r="Q55" s="6">
        <v>1.2382</v>
      </c>
      <c r="R55" s="6">
        <v>1.3666</v>
      </c>
      <c r="S55" s="6">
        <v>1.2242</v>
      </c>
      <c r="T55" s="6">
        <v>1.1997</v>
      </c>
      <c r="U55" s="6">
        <v>1.4246000000000001</v>
      </c>
      <c r="V55" s="6">
        <v>0.67420000000000002</v>
      </c>
      <c r="W55" s="6">
        <v>0.86019999999999996</v>
      </c>
      <c r="X55" s="6">
        <v>0.78359999999999996</v>
      </c>
      <c r="Y55" s="6">
        <v>1.1184000000000001</v>
      </c>
      <c r="Z55" s="6">
        <v>1.3862000000000001</v>
      </c>
      <c r="AA55" s="6">
        <v>1.5597000000000001</v>
      </c>
      <c r="AB55" s="6">
        <v>1.5326</v>
      </c>
      <c r="AC55" s="6">
        <v>1.6902999999999999</v>
      </c>
      <c r="AD55" s="6">
        <v>2.3422999999999998</v>
      </c>
      <c r="AE55" s="6">
        <v>1.9945999999999999</v>
      </c>
      <c r="AF55" s="6">
        <v>1.8705000000000001</v>
      </c>
      <c r="AG55" s="6">
        <v>2.1718000000000002</v>
      </c>
      <c r="AH55" s="6">
        <v>2.1271</v>
      </c>
      <c r="AI55" s="6">
        <v>2.1040000000000001</v>
      </c>
      <c r="AJ55" s="6">
        <v>2.4098000000000002</v>
      </c>
      <c r="AK55" s="6">
        <v>4.6528999999999998</v>
      </c>
      <c r="AL55" s="6">
        <v>2.7985000000000002</v>
      </c>
      <c r="AM55" s="6">
        <v>2.6269</v>
      </c>
      <c r="AN55" s="6">
        <v>2.3786</v>
      </c>
      <c r="AO55" s="6">
        <v>2.3647</v>
      </c>
      <c r="AP55" s="6"/>
      <c r="AQ55" s="6"/>
      <c r="AR55" s="6"/>
    </row>
    <row r="56" spans="1:44" x14ac:dyDescent="0.3">
      <c r="A56" s="18" t="s">
        <v>498</v>
      </c>
      <c r="B56" s="6">
        <v>4.96</v>
      </c>
      <c r="C56" s="6">
        <v>4.1264000000000003</v>
      </c>
      <c r="D56" s="6">
        <v>4.1506999999999996</v>
      </c>
      <c r="E56" s="6">
        <v>4.0728999999999997</v>
      </c>
      <c r="F56" s="6">
        <v>4.2870999999999997</v>
      </c>
      <c r="G56" s="6">
        <v>3.9826999999999999</v>
      </c>
      <c r="H56" s="6">
        <v>4.3567</v>
      </c>
      <c r="I56" s="6">
        <v>4.6399999999999997</v>
      </c>
      <c r="J56" s="6">
        <v>4.9943999999999997</v>
      </c>
      <c r="K56" s="6">
        <v>5.2521000000000004</v>
      </c>
      <c r="L56" s="6">
        <v>5.1207000000000003</v>
      </c>
      <c r="M56" s="6">
        <v>4.6212</v>
      </c>
      <c r="N56" s="6">
        <v>4.1818</v>
      </c>
      <c r="O56" s="6">
        <v>4.5429000000000004</v>
      </c>
      <c r="P56" s="6">
        <v>4.8013000000000003</v>
      </c>
      <c r="Q56" s="6">
        <v>4.1570999999999998</v>
      </c>
      <c r="R56" s="6">
        <v>4.9303999999999997</v>
      </c>
      <c r="S56" s="6">
        <v>4.8460999999999999</v>
      </c>
      <c r="T56" s="6">
        <v>4.6028000000000002</v>
      </c>
      <c r="U56" s="6">
        <v>4.6379999999999999</v>
      </c>
      <c r="V56" s="6">
        <v>4.1543000000000001</v>
      </c>
      <c r="W56" s="6">
        <v>4.5498000000000003</v>
      </c>
      <c r="X56" s="6">
        <v>5.2243000000000004</v>
      </c>
      <c r="Y56" s="6">
        <v>5.0582000000000003</v>
      </c>
      <c r="Z56" s="6">
        <v>5.2035</v>
      </c>
      <c r="AA56" s="6">
        <v>4.5594999999999999</v>
      </c>
      <c r="AB56" s="6">
        <v>4.8005000000000004</v>
      </c>
      <c r="AC56" s="6">
        <v>4.7882999999999996</v>
      </c>
      <c r="AD56" s="6">
        <v>5.3282999999999996</v>
      </c>
      <c r="AE56" s="6">
        <v>4.5686999999999998</v>
      </c>
      <c r="AF56" s="6">
        <v>4.6029</v>
      </c>
      <c r="AG56" s="6">
        <v>5.0468999999999999</v>
      </c>
      <c r="AH56" s="6">
        <v>5.0763999999999996</v>
      </c>
      <c r="AI56" s="6">
        <v>5.1708999999999996</v>
      </c>
      <c r="AJ56" s="6">
        <v>4.7858999999999998</v>
      </c>
      <c r="AK56" s="6">
        <v>5.3209999999999997</v>
      </c>
      <c r="AL56" s="6">
        <v>5.7282999999999999</v>
      </c>
      <c r="AM56" s="6">
        <v>5.2595000000000001</v>
      </c>
      <c r="AN56" s="6">
        <v>5.1177999999999999</v>
      </c>
      <c r="AO56" s="6">
        <v>4.3539000000000003</v>
      </c>
      <c r="AP56" s="6"/>
      <c r="AQ56" s="6"/>
      <c r="AR56" s="6"/>
    </row>
    <row r="57" spans="1:44" x14ac:dyDescent="0.3">
      <c r="A57" s="18" t="s">
        <v>499</v>
      </c>
      <c r="B57" s="6">
        <v>7.02</v>
      </c>
      <c r="C57" s="6">
        <v>6.1441999999999997</v>
      </c>
      <c r="D57" s="6">
        <v>7.3795000000000002</v>
      </c>
      <c r="E57" s="6">
        <v>5.6379999999999999</v>
      </c>
      <c r="F57" s="6">
        <v>4.9905999999999997</v>
      </c>
      <c r="G57" s="6">
        <v>5.2618999999999998</v>
      </c>
      <c r="H57" s="6">
        <v>6.2728000000000002</v>
      </c>
      <c r="I57" s="6">
        <v>6.0582000000000003</v>
      </c>
      <c r="J57" s="6">
        <v>5.6882999999999999</v>
      </c>
      <c r="K57" s="6">
        <v>5.7161</v>
      </c>
      <c r="L57" s="6">
        <v>5.4607999999999999</v>
      </c>
      <c r="M57" s="6">
        <v>5.1698000000000004</v>
      </c>
      <c r="N57" s="6">
        <v>5.0743999999999998</v>
      </c>
      <c r="O57" s="6">
        <v>5.2222999999999997</v>
      </c>
      <c r="P57" s="6">
        <v>5.4676</v>
      </c>
      <c r="Q57" s="6">
        <v>5.1288</v>
      </c>
      <c r="R57" s="6">
        <v>5.649</v>
      </c>
      <c r="S57" s="6">
        <v>5.9945000000000004</v>
      </c>
      <c r="T57" s="6">
        <v>5.6109</v>
      </c>
      <c r="U57" s="6">
        <v>6.4154999999999998</v>
      </c>
      <c r="V57" s="6">
        <v>6.0547000000000004</v>
      </c>
      <c r="W57" s="6">
        <v>6.2679999999999998</v>
      </c>
      <c r="X57" s="6">
        <v>7.1882000000000001</v>
      </c>
      <c r="Y57" s="6">
        <v>8.0414999999999992</v>
      </c>
      <c r="Z57" s="6">
        <v>8.1341999999999999</v>
      </c>
      <c r="AA57" s="6">
        <v>7.0896999999999997</v>
      </c>
      <c r="AB57" s="6">
        <v>5.8258999999999999</v>
      </c>
      <c r="AC57" s="6">
        <v>2.5003000000000002</v>
      </c>
      <c r="AD57" s="6">
        <v>2.8231999999999999</v>
      </c>
      <c r="AE57" s="6">
        <v>2.3611</v>
      </c>
      <c r="AF57" s="6">
        <v>2.2681</v>
      </c>
      <c r="AG57" s="6">
        <v>2.4178000000000002</v>
      </c>
      <c r="AH57" s="6">
        <v>2.4514</v>
      </c>
      <c r="AI57" s="6">
        <v>2.4866000000000001</v>
      </c>
      <c r="AJ57" s="6">
        <v>2.2770000000000001</v>
      </c>
      <c r="AK57" s="6">
        <v>2.3460000000000001</v>
      </c>
      <c r="AL57" s="6">
        <v>2.6012</v>
      </c>
      <c r="AM57" s="6">
        <v>2.2907999999999999</v>
      </c>
      <c r="AN57" s="6">
        <v>2.4456000000000002</v>
      </c>
      <c r="AO57" s="6">
        <v>2.0287000000000002</v>
      </c>
      <c r="AP57" s="6"/>
      <c r="AQ57" s="6"/>
      <c r="AR57" s="6"/>
    </row>
    <row r="58" spans="1:44" x14ac:dyDescent="0.3">
      <c r="A58" s="18" t="s">
        <v>500</v>
      </c>
      <c r="B58" s="6">
        <v>1.01</v>
      </c>
      <c r="C58" s="6">
        <v>0.90859999999999996</v>
      </c>
      <c r="D58" s="6">
        <v>0.81120000000000003</v>
      </c>
      <c r="E58" s="6">
        <v>0.75760000000000005</v>
      </c>
      <c r="F58" s="6">
        <v>0.64780000000000004</v>
      </c>
      <c r="G58" s="6">
        <v>0.70960000000000001</v>
      </c>
      <c r="H58" s="6">
        <v>0.74580000000000002</v>
      </c>
      <c r="I58" s="6">
        <v>1.0232000000000001</v>
      </c>
      <c r="J58" s="6">
        <v>0.87560000000000004</v>
      </c>
      <c r="K58" s="6">
        <v>0.83899999999999997</v>
      </c>
      <c r="L58" s="6">
        <v>0.83440000000000003</v>
      </c>
      <c r="M58" s="6">
        <v>1.1575</v>
      </c>
      <c r="N58" s="6">
        <v>0.85860000000000003</v>
      </c>
      <c r="O58" s="6">
        <v>0.88019999999999998</v>
      </c>
      <c r="P58" s="6">
        <v>0.99170000000000003</v>
      </c>
      <c r="Q58" s="6">
        <v>1.2296</v>
      </c>
      <c r="R58" s="6">
        <v>1.0703</v>
      </c>
      <c r="S58" s="6">
        <v>1.0342</v>
      </c>
      <c r="T58" s="6">
        <v>1.1617999999999999</v>
      </c>
      <c r="U58" s="6">
        <v>1.7168000000000001</v>
      </c>
      <c r="V58" s="6">
        <v>0.97099999999999997</v>
      </c>
      <c r="W58" s="6">
        <v>1.0305</v>
      </c>
      <c r="X58" s="6">
        <v>1.0759000000000001</v>
      </c>
      <c r="Y58" s="6">
        <v>1.9077</v>
      </c>
      <c r="Z58" s="6">
        <v>1.3088</v>
      </c>
      <c r="AA58" s="6">
        <v>1.5525</v>
      </c>
      <c r="AB58" s="6">
        <v>1.6228</v>
      </c>
      <c r="AC58" s="6">
        <v>2.1959</v>
      </c>
      <c r="AD58" s="6">
        <v>1.6155999999999999</v>
      </c>
      <c r="AE58" s="6">
        <v>1.7551000000000001</v>
      </c>
      <c r="AF58" s="6">
        <v>1.9429000000000001</v>
      </c>
      <c r="AG58" s="6">
        <v>2.9256000000000002</v>
      </c>
      <c r="AH58" s="6">
        <v>1.7379</v>
      </c>
      <c r="AI58" s="6">
        <v>1.7799</v>
      </c>
      <c r="AJ58" s="6">
        <v>1.3801000000000001</v>
      </c>
      <c r="AK58" s="6">
        <v>1.7213000000000001</v>
      </c>
      <c r="AL58" s="6">
        <v>1.2347999999999999</v>
      </c>
      <c r="AM58" s="6">
        <v>1.3046</v>
      </c>
      <c r="AN58" s="6">
        <v>1.6980999999999999</v>
      </c>
      <c r="AO58" s="6">
        <v>2.1478999999999999</v>
      </c>
      <c r="AP58" s="6"/>
      <c r="AQ58" s="6"/>
      <c r="AR58" s="6"/>
    </row>
    <row r="59" spans="1:44" x14ac:dyDescent="0.3">
      <c r="A59" s="18" t="s">
        <v>501</v>
      </c>
      <c r="B59" s="6">
        <v>1.47</v>
      </c>
      <c r="C59" s="6">
        <v>1.3711</v>
      </c>
      <c r="D59" s="6">
        <v>1.4252</v>
      </c>
      <c r="E59" s="6">
        <v>1.4350000000000001</v>
      </c>
      <c r="F59" s="6">
        <v>1.5551999999999999</v>
      </c>
      <c r="G59" s="6">
        <v>1.6076999999999999</v>
      </c>
      <c r="H59" s="6">
        <v>1.5057</v>
      </c>
      <c r="I59" s="6">
        <v>1.4282999999999999</v>
      </c>
      <c r="J59" s="6">
        <v>1.4778</v>
      </c>
      <c r="K59" s="6">
        <v>1.4201999999999999</v>
      </c>
      <c r="L59" s="6">
        <v>1.3865000000000001</v>
      </c>
      <c r="M59" s="6">
        <v>1.4034</v>
      </c>
      <c r="N59" s="6">
        <v>1.2874000000000001</v>
      </c>
      <c r="O59" s="6">
        <v>1.2882</v>
      </c>
      <c r="P59" s="6">
        <v>1.3346</v>
      </c>
      <c r="Q59" s="6">
        <v>1.2971999999999999</v>
      </c>
      <c r="R59" s="6">
        <v>1.4649000000000001</v>
      </c>
      <c r="S59" s="6">
        <v>1.5459000000000001</v>
      </c>
      <c r="T59" s="6">
        <v>1.6256999999999999</v>
      </c>
      <c r="U59" s="6">
        <v>1.6418999999999999</v>
      </c>
      <c r="V59" s="6">
        <v>1.2667999999999999</v>
      </c>
      <c r="W59" s="6">
        <v>1.3281000000000001</v>
      </c>
      <c r="X59" s="6">
        <v>1.3805000000000001</v>
      </c>
      <c r="Y59" s="6">
        <v>1.5226</v>
      </c>
      <c r="Z59" s="6">
        <v>1.6794</v>
      </c>
      <c r="AA59" s="6">
        <v>1.8573999999999999</v>
      </c>
      <c r="AB59" s="6">
        <v>1.8334999999999999</v>
      </c>
      <c r="AC59" s="6">
        <v>1.9077999999999999</v>
      </c>
      <c r="AD59" s="6">
        <v>1.8050999999999999</v>
      </c>
      <c r="AE59" s="6">
        <v>1.5873999999999999</v>
      </c>
      <c r="AF59" s="6">
        <v>1.409</v>
      </c>
      <c r="AG59" s="6">
        <v>1.5226</v>
      </c>
      <c r="AH59" s="6">
        <v>1.4734</v>
      </c>
      <c r="AI59" s="6">
        <v>1.3326</v>
      </c>
      <c r="AJ59" s="6">
        <v>1.2222</v>
      </c>
      <c r="AK59" s="6">
        <v>1.3640000000000001</v>
      </c>
      <c r="AL59" s="6">
        <v>1.3615999999999999</v>
      </c>
      <c r="AM59" s="6">
        <v>1.2743</v>
      </c>
      <c r="AN59" s="6">
        <v>1.5986</v>
      </c>
      <c r="AO59" s="6">
        <v>1.3048</v>
      </c>
      <c r="AP59" s="6"/>
      <c r="AQ59" s="6"/>
      <c r="AR59" s="6"/>
    </row>
    <row r="60" spans="1:44" x14ac:dyDescent="0.3">
      <c r="A60" s="18" t="s">
        <v>502</v>
      </c>
      <c r="B60" s="6">
        <v>2.42</v>
      </c>
      <c r="C60" s="6">
        <v>2.2743000000000002</v>
      </c>
      <c r="D60" s="6">
        <v>2.3855</v>
      </c>
      <c r="E60" s="6">
        <v>2.3763999999999998</v>
      </c>
      <c r="F60" s="6">
        <v>2.6337000000000002</v>
      </c>
      <c r="G60" s="6">
        <v>2.8778999999999999</v>
      </c>
      <c r="H60" s="6">
        <v>2.9489000000000001</v>
      </c>
      <c r="I60" s="6">
        <v>2.8355999999999999</v>
      </c>
      <c r="J60" s="6">
        <v>2.8241999999999998</v>
      </c>
      <c r="K60" s="6">
        <v>2.7189999999999999</v>
      </c>
      <c r="L60" s="6">
        <v>2.5966999999999998</v>
      </c>
      <c r="M60" s="6">
        <v>2.6516999999999999</v>
      </c>
      <c r="N60" s="6">
        <v>2.4018000000000002</v>
      </c>
      <c r="O60" s="6">
        <v>2.2993000000000001</v>
      </c>
      <c r="P60" s="6">
        <v>2.2686999999999999</v>
      </c>
      <c r="Q60" s="6">
        <v>1.9439</v>
      </c>
      <c r="R60" s="6">
        <v>2.3940999999999999</v>
      </c>
      <c r="S60" s="6">
        <v>2.3416000000000001</v>
      </c>
      <c r="T60" s="6">
        <v>2.3622000000000001</v>
      </c>
      <c r="U60" s="6">
        <v>2.5144000000000002</v>
      </c>
      <c r="V60" s="6">
        <v>1.431</v>
      </c>
      <c r="W60" s="6">
        <v>2.0996000000000001</v>
      </c>
      <c r="X60" s="6">
        <v>2.1478000000000002</v>
      </c>
      <c r="Y60" s="6">
        <v>2.4424000000000001</v>
      </c>
      <c r="Z60" s="6">
        <v>2.5268000000000002</v>
      </c>
      <c r="AA60" s="6">
        <v>2.4297</v>
      </c>
      <c r="AB60" s="6">
        <v>2.5049999999999999</v>
      </c>
      <c r="AC60" s="6">
        <v>2.4893999999999998</v>
      </c>
      <c r="AD60" s="6">
        <v>2.5091999999999999</v>
      </c>
      <c r="AE60" s="6">
        <v>2.3283999999999998</v>
      </c>
      <c r="AF60" s="6">
        <v>2.0908000000000002</v>
      </c>
      <c r="AG60" s="6">
        <v>2.1545000000000001</v>
      </c>
      <c r="AH60" s="6">
        <v>2.2006999999999999</v>
      </c>
      <c r="AI60" s="6">
        <v>2.0425</v>
      </c>
      <c r="AJ60" s="6">
        <v>1.8715999999999999</v>
      </c>
      <c r="AK60" s="6">
        <v>2.0209000000000001</v>
      </c>
      <c r="AL60" s="6">
        <v>1.9361999999999999</v>
      </c>
      <c r="AM60" s="6">
        <v>1.7644</v>
      </c>
      <c r="AN60" s="6">
        <v>2.1046999999999998</v>
      </c>
      <c r="AO60" s="6">
        <v>1.8522000000000001</v>
      </c>
      <c r="AP60" s="6"/>
      <c r="AQ60" s="6"/>
      <c r="AR60" s="6"/>
    </row>
    <row r="61" spans="1:44" hidden="1" x14ac:dyDescent="0.3">
      <c r="A61" t="s">
        <v>503</v>
      </c>
      <c r="B61" s="6">
        <v>1.44</v>
      </c>
      <c r="C61" s="6">
        <v>0.63339999999999996</v>
      </c>
      <c r="D61" s="6">
        <v>0.58950000000000002</v>
      </c>
      <c r="E61" s="6">
        <v>0.91790000000000005</v>
      </c>
      <c r="F61" s="6">
        <v>1.1412</v>
      </c>
      <c r="G61" s="6">
        <v>1.1652</v>
      </c>
      <c r="H61" s="6">
        <v>1.1039000000000001</v>
      </c>
      <c r="I61" s="6">
        <v>1.2777000000000001</v>
      </c>
      <c r="J61" s="6">
        <v>1.6455</v>
      </c>
      <c r="K61" s="6">
        <v>1.8145</v>
      </c>
      <c r="L61" s="6">
        <v>1.9854000000000001</v>
      </c>
      <c r="M61" s="6">
        <v>1.5408999999999999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x14ac:dyDescent="0.3">
      <c r="A62" s="18" t="s">
        <v>504</v>
      </c>
      <c r="B62" s="6">
        <v>4.96</v>
      </c>
      <c r="C62" s="6">
        <v>2.6427</v>
      </c>
      <c r="D62" s="6">
        <v>2.9281999999999999</v>
      </c>
      <c r="E62" s="6">
        <v>3.0709</v>
      </c>
      <c r="F62" s="6">
        <v>3.6133999999999999</v>
      </c>
      <c r="G62" s="6">
        <v>3.5146000000000002</v>
      </c>
      <c r="H62" s="6">
        <v>3.6070000000000002</v>
      </c>
      <c r="I62" s="6">
        <v>3.3757000000000001</v>
      </c>
      <c r="J62" s="6">
        <v>3.7141999999999999</v>
      </c>
      <c r="K62" s="6">
        <v>3.7614999999999998</v>
      </c>
      <c r="L62" s="6">
        <v>3.6795</v>
      </c>
      <c r="M62" s="6">
        <v>3.3719000000000001</v>
      </c>
      <c r="N62" s="6">
        <v>3.2818000000000001</v>
      </c>
      <c r="O62" s="6">
        <v>3.2804000000000002</v>
      </c>
      <c r="P62" s="6">
        <v>3.1909000000000001</v>
      </c>
      <c r="Q62" s="6">
        <v>3.0897000000000001</v>
      </c>
      <c r="R62" s="6">
        <v>3.4285999999999999</v>
      </c>
      <c r="S62" s="6">
        <v>3.5670000000000002</v>
      </c>
      <c r="T62" s="6">
        <v>3.5815999999999999</v>
      </c>
      <c r="U62" s="6">
        <v>3.5358000000000001</v>
      </c>
      <c r="V62" s="6">
        <v>2.3189000000000002</v>
      </c>
      <c r="W62" s="6">
        <v>2.5316000000000001</v>
      </c>
      <c r="X62" s="6">
        <v>2.8717999999999999</v>
      </c>
      <c r="Y62" s="6">
        <v>3.2637999999999998</v>
      </c>
      <c r="Z62" s="6">
        <v>3.5998999999999999</v>
      </c>
      <c r="AA62" s="6">
        <v>4.2926000000000002</v>
      </c>
      <c r="AB62" s="6">
        <v>3.3342000000000001</v>
      </c>
      <c r="AC62" s="6">
        <v>3.3083999999999998</v>
      </c>
      <c r="AD62" s="6">
        <v>3.613</v>
      </c>
      <c r="AE62" s="6">
        <v>3.3639999999999999</v>
      </c>
      <c r="AF62" s="6">
        <v>2.8967000000000001</v>
      </c>
      <c r="AG62" s="6">
        <v>2.5737999999999999</v>
      </c>
      <c r="AH62" s="6">
        <v>2.7475999999999998</v>
      </c>
      <c r="AI62" s="6">
        <v>3.2078000000000002</v>
      </c>
      <c r="AJ62" s="6">
        <v>2.9436</v>
      </c>
      <c r="AK62" s="6">
        <v>3.5367000000000002</v>
      </c>
      <c r="AL62" s="6">
        <v>3.8816999999999999</v>
      </c>
      <c r="AM62" s="6">
        <v>3.2202000000000002</v>
      </c>
      <c r="AN62" s="6">
        <v>3.9363999999999999</v>
      </c>
      <c r="AO62" s="6">
        <v>3.8349000000000002</v>
      </c>
      <c r="AP62" s="6"/>
      <c r="AQ62" s="6"/>
      <c r="AR62" s="6"/>
    </row>
    <row r="63" spans="1:44" x14ac:dyDescent="0.3">
      <c r="A63" s="18" t="s">
        <v>505</v>
      </c>
      <c r="B63" s="6">
        <v>27.49</v>
      </c>
      <c r="C63" s="6">
        <v>30.147500000000001</v>
      </c>
      <c r="D63" s="6">
        <v>29.308199999999999</v>
      </c>
      <c r="E63" s="6">
        <v>25.5489</v>
      </c>
      <c r="F63" s="6">
        <v>25.014600000000002</v>
      </c>
      <c r="G63" s="6">
        <v>21.398299999999999</v>
      </c>
      <c r="H63" s="6">
        <v>22.012</v>
      </c>
      <c r="I63" s="6">
        <v>20.4801</v>
      </c>
      <c r="J63" s="6">
        <v>21.166899999999998</v>
      </c>
      <c r="K63" s="6">
        <v>20.952500000000001</v>
      </c>
      <c r="L63" s="6">
        <v>20.521699999999999</v>
      </c>
      <c r="M63" s="6">
        <v>20.8001</v>
      </c>
      <c r="N63" s="6">
        <v>21.937200000000001</v>
      </c>
      <c r="O63" s="6">
        <v>24.051400000000001</v>
      </c>
      <c r="P63" s="6">
        <v>21.2806</v>
      </c>
      <c r="Q63" s="6">
        <v>15.2988</v>
      </c>
      <c r="R63" s="6">
        <v>34.722700000000003</v>
      </c>
      <c r="S63" s="6">
        <v>34.5242</v>
      </c>
      <c r="T63" s="6">
        <v>33.671900000000001</v>
      </c>
      <c r="U63" s="6">
        <v>29.217600000000001</v>
      </c>
      <c r="V63" s="6">
        <v>25.901700000000002</v>
      </c>
      <c r="W63" s="6">
        <v>29.287400000000002</v>
      </c>
      <c r="X63" s="6">
        <v>25.455100000000002</v>
      </c>
      <c r="Y63" s="6">
        <v>25.669599999999999</v>
      </c>
      <c r="Z63" s="6">
        <v>35.470100000000002</v>
      </c>
      <c r="AA63" s="6">
        <v>34.940899999999999</v>
      </c>
      <c r="AB63" s="6">
        <v>34.968800000000002</v>
      </c>
      <c r="AC63" s="6">
        <v>36.305</v>
      </c>
      <c r="AD63" s="6">
        <v>24.563400000000001</v>
      </c>
      <c r="AE63" s="6">
        <v>21.0227</v>
      </c>
      <c r="AF63" s="6">
        <v>19.246700000000001</v>
      </c>
      <c r="AG63" s="6">
        <v>18.946999999999999</v>
      </c>
      <c r="AH63" s="6">
        <v>27.903199999999998</v>
      </c>
      <c r="AI63" s="6">
        <v>28.6632</v>
      </c>
      <c r="AJ63" s="6">
        <v>25.7758</v>
      </c>
      <c r="AK63" s="6">
        <v>28.099399999999999</v>
      </c>
      <c r="AL63" s="6">
        <v>24.906500000000001</v>
      </c>
      <c r="AM63" s="6">
        <v>24.851700000000001</v>
      </c>
      <c r="AN63" s="6">
        <v>25.971699999999998</v>
      </c>
      <c r="AO63" s="6">
        <v>23.419799999999999</v>
      </c>
      <c r="AP63" s="6"/>
      <c r="AQ63" s="6"/>
      <c r="AR63" s="6"/>
    </row>
    <row r="64" spans="1:44" x14ac:dyDescent="0.3">
      <c r="A64" s="18" t="s">
        <v>506</v>
      </c>
      <c r="B64" s="6">
        <v>2.06</v>
      </c>
      <c r="C64" s="6">
        <v>2.1032999999999999</v>
      </c>
      <c r="D64" s="6">
        <v>1.8785000000000001</v>
      </c>
      <c r="E64" s="6">
        <v>1.7523</v>
      </c>
      <c r="F64" s="6">
        <v>2.0047999999999999</v>
      </c>
      <c r="G64" s="6">
        <v>2.1345000000000001</v>
      </c>
      <c r="H64" s="6">
        <v>1.9603999999999999</v>
      </c>
      <c r="I64" s="6">
        <v>1.9951000000000001</v>
      </c>
      <c r="J64" s="6">
        <v>2.2900999999999998</v>
      </c>
      <c r="K64" s="6">
        <v>2.1385000000000001</v>
      </c>
      <c r="L64" s="6">
        <v>2.2355999999999998</v>
      </c>
      <c r="M64" s="6">
        <v>2.2976999999999999</v>
      </c>
      <c r="N64" s="6">
        <v>2.5611999999999999</v>
      </c>
      <c r="O64" s="6">
        <v>2.5737000000000001</v>
      </c>
      <c r="P64" s="6">
        <v>2.2570999999999999</v>
      </c>
      <c r="Q64" s="6">
        <v>2.0564</v>
      </c>
      <c r="R64" s="6">
        <v>2.2904</v>
      </c>
      <c r="S64" s="6">
        <v>2.2521</v>
      </c>
      <c r="T64" s="6">
        <v>2.2934000000000001</v>
      </c>
      <c r="U64" s="6">
        <v>2.0516000000000001</v>
      </c>
      <c r="V64" s="6">
        <v>1.2678</v>
      </c>
      <c r="W64" s="6">
        <v>1.8167</v>
      </c>
      <c r="X64" s="6">
        <v>1.9769000000000001</v>
      </c>
      <c r="Y64" s="6">
        <v>2.2614999999999998</v>
      </c>
      <c r="Z64" s="6">
        <v>2.4102000000000001</v>
      </c>
      <c r="AA64" s="6">
        <v>2.5977000000000001</v>
      </c>
      <c r="AB64" s="6">
        <v>2.2839999999999998</v>
      </c>
      <c r="AC64" s="6">
        <v>2.1299000000000001</v>
      </c>
      <c r="AD64" s="6">
        <v>2.2158000000000002</v>
      </c>
      <c r="AE64" s="6">
        <v>1.8604000000000001</v>
      </c>
      <c r="AF64" s="6">
        <v>1.5942000000000001</v>
      </c>
      <c r="AG64" s="6">
        <v>1.4532</v>
      </c>
      <c r="AH64" s="6">
        <v>1.8938999999999999</v>
      </c>
      <c r="AI64" s="6">
        <v>1.9995000000000001</v>
      </c>
      <c r="AJ64" s="6">
        <v>1.6131</v>
      </c>
      <c r="AK64" s="6">
        <v>1.4108000000000001</v>
      </c>
      <c r="AL64" s="6">
        <v>1.3551</v>
      </c>
      <c r="AM64" s="6">
        <v>1.333</v>
      </c>
      <c r="AN64" s="6">
        <v>1.4792000000000001</v>
      </c>
      <c r="AO64" s="6">
        <v>1.3665</v>
      </c>
      <c r="AP64" s="6"/>
      <c r="AQ64" s="6"/>
      <c r="AR64" s="6"/>
    </row>
    <row r="65" spans="1:44" x14ac:dyDescent="0.3">
      <c r="A65" s="18" t="s">
        <v>507</v>
      </c>
      <c r="B65" s="6">
        <v>2.39</v>
      </c>
      <c r="C65" s="6">
        <v>2.1657000000000002</v>
      </c>
      <c r="D65" s="6">
        <v>2.1644999999999999</v>
      </c>
      <c r="E65" s="6">
        <v>1.8847</v>
      </c>
      <c r="F65" s="6">
        <v>2.1459999999999999</v>
      </c>
      <c r="G65" s="6">
        <v>2.2345000000000002</v>
      </c>
      <c r="H65" s="6">
        <v>2.2097000000000002</v>
      </c>
      <c r="I65" s="6">
        <v>2.0526</v>
      </c>
      <c r="J65" s="6">
        <v>2.1425000000000001</v>
      </c>
      <c r="K65" s="6">
        <v>2.3123</v>
      </c>
      <c r="L65" s="6">
        <v>2.1608000000000001</v>
      </c>
      <c r="M65" s="6">
        <v>2.1717</v>
      </c>
      <c r="N65" s="6">
        <v>1.9702999999999999</v>
      </c>
      <c r="O65" s="6">
        <v>1.9382999999999999</v>
      </c>
      <c r="P65" s="6">
        <v>1.8171999999999999</v>
      </c>
      <c r="Q65" s="6">
        <v>1.7486999999999999</v>
      </c>
      <c r="R65" s="6">
        <v>2.0356000000000001</v>
      </c>
      <c r="S65" s="6">
        <v>2.0171000000000001</v>
      </c>
      <c r="T65" s="6">
        <v>2.0510999999999999</v>
      </c>
      <c r="U65" s="6">
        <v>2.0383</v>
      </c>
      <c r="V65" s="6">
        <v>1.7007000000000001</v>
      </c>
      <c r="W65" s="6">
        <v>1.7829999999999999</v>
      </c>
      <c r="X65" s="6">
        <v>1.6891</v>
      </c>
      <c r="Y65" s="6">
        <v>1.6511</v>
      </c>
      <c r="Z65" s="6">
        <v>1.7518</v>
      </c>
      <c r="AA65" s="6">
        <v>1.8369</v>
      </c>
      <c r="AB65" s="6">
        <v>1.8269</v>
      </c>
      <c r="AC65" s="6">
        <v>1.9515</v>
      </c>
      <c r="AD65" s="6">
        <v>1.9826999999999999</v>
      </c>
      <c r="AE65" s="6">
        <v>1.9811000000000001</v>
      </c>
      <c r="AF65" s="6">
        <v>1.8528</v>
      </c>
      <c r="AG65" s="6">
        <v>1.8635999999999999</v>
      </c>
      <c r="AH65" s="6">
        <v>1.8887</v>
      </c>
      <c r="AI65" s="6">
        <v>1.7239</v>
      </c>
      <c r="AJ65" s="6">
        <v>1.4917</v>
      </c>
      <c r="AK65" s="6">
        <v>1.6080000000000001</v>
      </c>
      <c r="AL65" s="6">
        <v>1.5358000000000001</v>
      </c>
      <c r="AM65" s="6">
        <v>1.4943</v>
      </c>
      <c r="AN65" s="6">
        <v>1.8379000000000001</v>
      </c>
      <c r="AO65" s="6">
        <v>1.7728999999999999</v>
      </c>
      <c r="AP65" s="6"/>
      <c r="AQ65" s="6"/>
      <c r="AR65" s="6"/>
    </row>
    <row r="66" spans="1:44" hidden="1" x14ac:dyDescent="0.3">
      <c r="A66" t="s">
        <v>508</v>
      </c>
      <c r="B66" s="6">
        <v>5.15</v>
      </c>
      <c r="C66" s="6">
        <v>6.8613</v>
      </c>
      <c r="D66" s="6">
        <v>5.9101999999999997</v>
      </c>
      <c r="E66" s="6">
        <v>6.9771000000000001</v>
      </c>
      <c r="F66" s="6">
        <v>10.710800000000001</v>
      </c>
      <c r="G66" s="6">
        <v>144.09020000000001</v>
      </c>
      <c r="H66" s="6">
        <v>57.883299999999998</v>
      </c>
      <c r="I66" s="6">
        <v>3.9517000000000002</v>
      </c>
      <c r="J66" s="6">
        <v>4.2561999999999998</v>
      </c>
      <c r="K66" s="6">
        <v>4.9211999999999998</v>
      </c>
      <c r="L66" s="6">
        <v>9.6766000000000005</v>
      </c>
      <c r="M66" s="6">
        <v>7.5532000000000004</v>
      </c>
      <c r="N66" s="6">
        <v>5.8775000000000004</v>
      </c>
      <c r="O66" s="6">
        <v>7.2485999999999997</v>
      </c>
      <c r="P66" s="6">
        <v>3.0596000000000001</v>
      </c>
      <c r="Q66" s="6">
        <v>4.7701000000000002</v>
      </c>
      <c r="R66" s="6">
        <v>3.4664999999999999</v>
      </c>
      <c r="S66" s="6">
        <v>5.7356999999999996</v>
      </c>
      <c r="T66" s="6">
        <v>6.5408999999999997</v>
      </c>
      <c r="U66" s="6">
        <v>5.4832999999999998</v>
      </c>
      <c r="V66" s="6">
        <v>4.8958000000000004</v>
      </c>
      <c r="W66" s="6">
        <v>3.6011000000000002</v>
      </c>
      <c r="X66" s="6">
        <v>2.9653</v>
      </c>
      <c r="Y66" s="6">
        <v>2.0969000000000002</v>
      </c>
      <c r="Z66" s="6">
        <v>2.1419000000000001</v>
      </c>
      <c r="AA66" s="6">
        <v>2.4159000000000002</v>
      </c>
      <c r="AB66" s="6">
        <v>1.6355</v>
      </c>
      <c r="AC66" s="6">
        <v>1.8987000000000001</v>
      </c>
      <c r="AD66" s="6">
        <v>3.0179999999999998</v>
      </c>
      <c r="AE66" s="6">
        <v>2.9083000000000001</v>
      </c>
      <c r="AF66" s="6">
        <v>3.8767999999999998</v>
      </c>
      <c r="AG66" s="6">
        <v>2.8704000000000001</v>
      </c>
      <c r="AH66" s="6">
        <v>2.3658999999999999</v>
      </c>
      <c r="AI66" s="6">
        <v>1.3556999999999999</v>
      </c>
      <c r="AJ66" s="6"/>
      <c r="AK66" s="6"/>
      <c r="AL66" s="6"/>
      <c r="AM66" s="6"/>
      <c r="AN66" s="6"/>
      <c r="AO66" s="6"/>
      <c r="AP66" s="6"/>
      <c r="AQ66" s="6"/>
      <c r="AR66" s="6"/>
    </row>
    <row r="67" spans="1:44" x14ac:dyDescent="0.3">
      <c r="A67" s="18" t="s">
        <v>509</v>
      </c>
      <c r="B67" s="6">
        <v>1.59</v>
      </c>
      <c r="C67" s="6">
        <v>1.5002</v>
      </c>
      <c r="D67" s="6">
        <v>1.2961</v>
      </c>
      <c r="E67" s="6">
        <v>1.1769000000000001</v>
      </c>
      <c r="F67" s="6">
        <v>1.1760999999999999</v>
      </c>
      <c r="G67" s="6">
        <v>1.2751999999999999</v>
      </c>
      <c r="H67" s="6">
        <v>1.3727</v>
      </c>
      <c r="I67" s="6">
        <v>1.4595</v>
      </c>
      <c r="J67" s="6">
        <v>1.0703</v>
      </c>
      <c r="K67" s="6">
        <v>0.40439999999999998</v>
      </c>
      <c r="L67" s="6">
        <v>0.53639999999999999</v>
      </c>
      <c r="M67" s="6">
        <v>0.70599999999999996</v>
      </c>
      <c r="N67" s="6">
        <v>0.69550000000000001</v>
      </c>
      <c r="O67" s="6">
        <v>0.88260000000000005</v>
      </c>
      <c r="P67" s="6">
        <v>0.85570000000000002</v>
      </c>
      <c r="Q67" s="6">
        <v>0.67530000000000001</v>
      </c>
      <c r="R67" s="6">
        <v>0.81830000000000003</v>
      </c>
      <c r="S67" s="6">
        <v>0.745</v>
      </c>
      <c r="T67" s="6">
        <v>0.7944</v>
      </c>
      <c r="U67" s="6">
        <v>0.8448</v>
      </c>
      <c r="V67" s="6">
        <v>0.1968</v>
      </c>
      <c r="W67" s="6">
        <v>0.45079999999999998</v>
      </c>
      <c r="X67" s="6">
        <v>0.3745</v>
      </c>
      <c r="Y67" s="6">
        <v>0.56999999999999995</v>
      </c>
      <c r="Z67" s="6">
        <v>0.82450000000000001</v>
      </c>
      <c r="AA67" s="6">
        <v>1.0354000000000001</v>
      </c>
      <c r="AB67" s="6">
        <v>1.0801000000000001</v>
      </c>
      <c r="AC67" s="6">
        <v>1.345</v>
      </c>
      <c r="AD67" s="6">
        <v>1.714</v>
      </c>
      <c r="AE67" s="6">
        <v>1.8537999999999999</v>
      </c>
      <c r="AF67" s="6">
        <v>1.4976</v>
      </c>
      <c r="AG67" s="6">
        <v>1.8536999999999999</v>
      </c>
      <c r="AH67" s="6">
        <v>1.6404000000000001</v>
      </c>
      <c r="AI67" s="6">
        <v>1.5946</v>
      </c>
      <c r="AJ67" s="6">
        <v>1.8846000000000001</v>
      </c>
      <c r="AK67" s="6">
        <v>1.4666999999999999</v>
      </c>
      <c r="AL67" s="6">
        <v>1.7272000000000001</v>
      </c>
      <c r="AM67" s="6">
        <v>1.6921999999999999</v>
      </c>
      <c r="AN67" s="6">
        <v>1.4235</v>
      </c>
      <c r="AO67" s="6">
        <v>1.3527</v>
      </c>
      <c r="AP67" s="6"/>
      <c r="AQ67" s="6"/>
      <c r="AR67" s="6"/>
    </row>
    <row r="68" spans="1:44" hidden="1" x14ac:dyDescent="0.3">
      <c r="A68" t="s">
        <v>510</v>
      </c>
      <c r="B68" s="6">
        <v>1.43</v>
      </c>
      <c r="C68" s="6">
        <v>1.5683</v>
      </c>
      <c r="D68" s="6">
        <v>1.7178</v>
      </c>
      <c r="E68" s="6">
        <v>2.0078</v>
      </c>
      <c r="F68" s="6">
        <v>1.7264999999999999</v>
      </c>
      <c r="G68" s="6">
        <v>1.5394000000000001</v>
      </c>
      <c r="H68" s="6">
        <v>1.5004999999999999</v>
      </c>
      <c r="I68" s="6">
        <v>1.6388</v>
      </c>
      <c r="J68" s="6">
        <v>1.5146999999999999</v>
      </c>
      <c r="K68" s="6">
        <v>1.6980999999999999</v>
      </c>
      <c r="L68" s="6">
        <v>1.7186999999999999</v>
      </c>
      <c r="M68" s="6">
        <v>2.0219</v>
      </c>
      <c r="N68" s="6">
        <v>2.0070999999999999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x14ac:dyDescent="0.3">
      <c r="A69" s="18" t="s">
        <v>511</v>
      </c>
      <c r="B69" s="6">
        <v>0.84</v>
      </c>
      <c r="C69" s="6">
        <v>0.74109999999999998</v>
      </c>
      <c r="D69" s="6">
        <v>0.70750000000000002</v>
      </c>
      <c r="E69" s="6">
        <v>0.67169999999999996</v>
      </c>
      <c r="F69" s="6">
        <v>0.77529999999999999</v>
      </c>
      <c r="G69" s="6">
        <v>0.85640000000000005</v>
      </c>
      <c r="H69" s="6">
        <v>0.76539999999999997</v>
      </c>
      <c r="I69" s="6">
        <v>0.86050000000000004</v>
      </c>
      <c r="J69" s="6">
        <v>0.82689999999999997</v>
      </c>
      <c r="K69" s="6">
        <v>0.90249999999999997</v>
      </c>
      <c r="L69" s="6">
        <v>0.94689999999999996</v>
      </c>
      <c r="M69" s="6">
        <v>0.92789999999999995</v>
      </c>
      <c r="N69" s="6">
        <v>0.95950000000000002</v>
      </c>
      <c r="O69" s="6">
        <v>1.0329999999999999</v>
      </c>
      <c r="P69" s="6">
        <v>0.999</v>
      </c>
      <c r="Q69" s="6">
        <v>0.88590000000000002</v>
      </c>
      <c r="R69" s="6">
        <v>1.1487000000000001</v>
      </c>
      <c r="S69" s="6">
        <v>1.0809</v>
      </c>
      <c r="T69" s="6">
        <v>1.2290000000000001</v>
      </c>
      <c r="U69" s="6">
        <v>1.1357999999999999</v>
      </c>
      <c r="V69" s="6">
        <v>0.77359999999999995</v>
      </c>
      <c r="W69" s="6">
        <v>0.8992</v>
      </c>
      <c r="X69" s="6">
        <v>0.92769999999999997</v>
      </c>
      <c r="Y69" s="6">
        <v>1.054</v>
      </c>
      <c r="Z69" s="6">
        <v>1.0518000000000001</v>
      </c>
      <c r="AA69" s="6">
        <v>1.1282000000000001</v>
      </c>
      <c r="AB69" s="6">
        <v>1.1404000000000001</v>
      </c>
      <c r="AC69" s="6">
        <v>1.1508</v>
      </c>
      <c r="AD69" s="6">
        <v>0.97789999999999999</v>
      </c>
      <c r="AE69" s="6">
        <v>0.71160000000000001</v>
      </c>
      <c r="AF69" s="6">
        <v>0.6129</v>
      </c>
      <c r="AG69" s="6">
        <v>0.67369999999999997</v>
      </c>
      <c r="AH69" s="6">
        <v>0.85489999999999999</v>
      </c>
      <c r="AI69" s="6">
        <v>0.82450000000000001</v>
      </c>
      <c r="AJ69" s="6">
        <v>0.75539999999999996</v>
      </c>
      <c r="AK69" s="6">
        <v>0.83320000000000005</v>
      </c>
      <c r="AL69" s="6">
        <v>0.78039999999999998</v>
      </c>
      <c r="AM69" s="6">
        <v>0.74850000000000005</v>
      </c>
      <c r="AN69" s="6">
        <v>0.85719999999999996</v>
      </c>
      <c r="AO69" s="6">
        <v>0.69350000000000001</v>
      </c>
      <c r="AP69" s="6"/>
      <c r="AQ69" s="6"/>
      <c r="AR69" s="6"/>
    </row>
    <row r="70" spans="1:44" x14ac:dyDescent="0.3">
      <c r="A70" s="18" t="s">
        <v>512</v>
      </c>
      <c r="B70" s="6">
        <v>1.77</v>
      </c>
      <c r="C70" s="6">
        <v>1.5813999999999999</v>
      </c>
      <c r="D70" s="6">
        <v>0.92159999999999997</v>
      </c>
      <c r="E70" s="6">
        <v>1.571</v>
      </c>
      <c r="F70" s="6">
        <v>1.6665000000000001</v>
      </c>
      <c r="G70" s="6">
        <v>1.621</v>
      </c>
      <c r="H70" s="6">
        <v>1.3519000000000001</v>
      </c>
      <c r="I70" s="6">
        <v>1.6294</v>
      </c>
      <c r="J70" s="6">
        <v>1.8573</v>
      </c>
      <c r="K70" s="6">
        <v>1.3107</v>
      </c>
      <c r="L70" s="6">
        <v>1.3973</v>
      </c>
      <c r="M70" s="6">
        <v>1.6744000000000001</v>
      </c>
      <c r="N70" s="6">
        <v>1.4534</v>
      </c>
      <c r="O70" s="6">
        <v>1.6411</v>
      </c>
      <c r="P70" s="6">
        <v>2.2141999999999999</v>
      </c>
      <c r="Q70" s="6">
        <v>1.6700999999999999</v>
      </c>
      <c r="R70" s="6">
        <v>1.8416999999999999</v>
      </c>
      <c r="S70" s="6">
        <v>1.9329000000000001</v>
      </c>
      <c r="T70" s="6">
        <v>1.8180000000000001</v>
      </c>
      <c r="U70" s="6">
        <v>1.5345</v>
      </c>
      <c r="V70" s="6">
        <v>1.0833999999999999</v>
      </c>
      <c r="W70" s="6">
        <v>1.4295</v>
      </c>
      <c r="X70" s="6">
        <v>1.7085999999999999</v>
      </c>
      <c r="Y70" s="6">
        <v>2.5093999999999999</v>
      </c>
      <c r="Z70" s="6">
        <v>3.0909</v>
      </c>
      <c r="AA70" s="6">
        <v>3.4205000000000001</v>
      </c>
      <c r="AB70" s="6">
        <v>3.8062</v>
      </c>
      <c r="AC70" s="6">
        <v>3.5634999999999999</v>
      </c>
      <c r="AD70" s="6">
        <v>3.7136999999999998</v>
      </c>
      <c r="AE70" s="6">
        <v>2.3927</v>
      </c>
      <c r="AF70" s="6">
        <v>3.0392999999999999</v>
      </c>
      <c r="AG70" s="6">
        <v>2.9375</v>
      </c>
      <c r="AH70" s="6">
        <v>2.7271000000000001</v>
      </c>
      <c r="AI70" s="6">
        <v>3.0712999999999999</v>
      </c>
      <c r="AJ70" s="6">
        <v>3.5546000000000002</v>
      </c>
      <c r="AK70" s="6">
        <v>3.2208000000000001</v>
      </c>
      <c r="AL70" s="6">
        <v>3.7909000000000002</v>
      </c>
      <c r="AM70" s="6">
        <v>4.0132000000000003</v>
      </c>
      <c r="AN70" s="6">
        <v>3.7541000000000002</v>
      </c>
      <c r="AO70" s="6">
        <v>4.1426999999999996</v>
      </c>
      <c r="AP70" s="6"/>
      <c r="AQ70" s="6"/>
      <c r="AR70" s="6"/>
    </row>
    <row r="71" spans="1:44" hidden="1" x14ac:dyDescent="0.3">
      <c r="A71" t="s">
        <v>513</v>
      </c>
      <c r="B71" s="6">
        <v>12.41</v>
      </c>
      <c r="C71" s="6">
        <v>13.305400000000001</v>
      </c>
      <c r="D71" s="6">
        <v>15.627800000000001</v>
      </c>
      <c r="E71" s="6">
        <v>16.116199999999999</v>
      </c>
      <c r="F71" s="6">
        <v>23.926500000000001</v>
      </c>
      <c r="G71" s="6">
        <v>33.322800000000001</v>
      </c>
      <c r="H71" s="6">
        <v>48.406199999999998</v>
      </c>
      <c r="I71" s="6">
        <v>57.610199999999999</v>
      </c>
      <c r="J71" s="6">
        <v>126.43899999999999</v>
      </c>
      <c r="K71" s="6">
        <v>395.72550000000001</v>
      </c>
      <c r="L71" s="6">
        <v>397.57780000000002</v>
      </c>
      <c r="M71" s="6">
        <v>1356.5546999999999</v>
      </c>
      <c r="N71" s="6">
        <v>138.5626</v>
      </c>
      <c r="O71" s="6">
        <v>61.533799999999999</v>
      </c>
      <c r="P71" s="6">
        <v>51.443300000000001</v>
      </c>
      <c r="Q71" s="6">
        <v>123.423</v>
      </c>
      <c r="R71" s="6">
        <v>121.40949999999999</v>
      </c>
      <c r="S71" s="6">
        <v>1034.2239999999999</v>
      </c>
      <c r="T71" s="6">
        <v>1029.1599000000001</v>
      </c>
      <c r="U71" s="6">
        <v>557.27080000000001</v>
      </c>
      <c r="V71" s="6">
        <v>808.85329999999999</v>
      </c>
      <c r="W71" s="6">
        <v>117.3347</v>
      </c>
      <c r="X71" s="6">
        <v>129.9264</v>
      </c>
      <c r="Y71" s="6">
        <v>82.385400000000004</v>
      </c>
      <c r="Z71" s="6">
        <v>75.529600000000002</v>
      </c>
      <c r="AA71" s="6">
        <v>81.141499999999994</v>
      </c>
      <c r="AB71" s="6">
        <v>32.930700000000002</v>
      </c>
      <c r="AC71" s="6">
        <v>31.227599999999999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hidden="1" x14ac:dyDescent="0.3">
      <c r="A72" t="s">
        <v>514</v>
      </c>
      <c r="B72" s="6">
        <v>76.12</v>
      </c>
      <c r="C72" s="6">
        <v>74.761600000000001</v>
      </c>
      <c r="D72" s="6">
        <v>292.7</v>
      </c>
      <c r="E72" s="6">
        <v>220.7029</v>
      </c>
      <c r="F72" s="6">
        <v>64.216700000000003</v>
      </c>
      <c r="G72" s="6">
        <v>67.323400000000007</v>
      </c>
      <c r="H72" s="6">
        <v>536.20100000000002</v>
      </c>
      <c r="I72" s="6">
        <v>500.45420000000001</v>
      </c>
      <c r="J72" s="6">
        <v>27.0307</v>
      </c>
      <c r="K72" s="6">
        <v>27.941500000000001</v>
      </c>
      <c r="L72" s="6">
        <v>1218.0229999999999</v>
      </c>
      <c r="M72" s="6">
        <v>48.939799999999998</v>
      </c>
      <c r="N72" s="6">
        <v>15.6014</v>
      </c>
      <c r="O72" s="6">
        <v>15.3634</v>
      </c>
      <c r="P72" s="6">
        <v>10.2303</v>
      </c>
      <c r="Q72" s="6">
        <v>10.245100000000001</v>
      </c>
      <c r="R72" s="6">
        <v>8.4278999999999993</v>
      </c>
      <c r="S72" s="6">
        <v>10.0914</v>
      </c>
      <c r="T72" s="6">
        <v>10.8392</v>
      </c>
      <c r="U72" s="6">
        <v>10.0717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x14ac:dyDescent="0.3">
      <c r="A73" s="18" t="s">
        <v>515</v>
      </c>
      <c r="B73" s="6">
        <v>0.43</v>
      </c>
      <c r="C73" s="6">
        <v>0.40629999999999999</v>
      </c>
      <c r="D73" s="6">
        <v>0.33139999999999997</v>
      </c>
      <c r="E73" s="6">
        <v>0.2041</v>
      </c>
      <c r="F73" s="6">
        <v>0.35349999999999998</v>
      </c>
      <c r="G73" s="6">
        <v>0.52010000000000001</v>
      </c>
      <c r="H73" s="6">
        <v>0.59299999999999997</v>
      </c>
      <c r="I73" s="6">
        <v>0.48680000000000001</v>
      </c>
      <c r="J73" s="6">
        <v>0.6462</v>
      </c>
      <c r="K73" s="6">
        <v>0.54339999999999999</v>
      </c>
      <c r="L73" s="6">
        <v>0.61919999999999997</v>
      </c>
      <c r="M73" s="6">
        <v>0.68269999999999997</v>
      </c>
      <c r="N73" s="6">
        <v>0.68469999999999998</v>
      </c>
      <c r="O73" s="6">
        <v>0.68540000000000001</v>
      </c>
      <c r="P73" s="6">
        <v>0.65949999999999998</v>
      </c>
      <c r="Q73" s="6">
        <v>0.74650000000000005</v>
      </c>
      <c r="R73" s="6">
        <v>0.93759999999999999</v>
      </c>
      <c r="S73" s="6">
        <v>1.0221</v>
      </c>
      <c r="T73" s="6">
        <v>0.90890000000000004</v>
      </c>
      <c r="U73" s="6">
        <v>1.3231999999999999</v>
      </c>
      <c r="V73" s="6">
        <v>0.97089999999999999</v>
      </c>
      <c r="W73" s="6">
        <v>1.7943</v>
      </c>
      <c r="X73" s="6">
        <v>1.7931999999999999</v>
      </c>
      <c r="Y73" s="6">
        <v>1.6276999999999999</v>
      </c>
      <c r="Z73" s="6">
        <v>1.4340999999999999</v>
      </c>
      <c r="AA73" s="6">
        <v>1.2713000000000001</v>
      </c>
      <c r="AB73" s="6">
        <v>1.1979</v>
      </c>
      <c r="AC73" s="6">
        <v>1.1782999999999999</v>
      </c>
      <c r="AD73" s="6">
        <v>1.1172</v>
      </c>
      <c r="AE73" s="6">
        <v>0.92169999999999996</v>
      </c>
      <c r="AF73" s="6">
        <v>0.88719999999999999</v>
      </c>
      <c r="AG73" s="6">
        <v>0.92049999999999998</v>
      </c>
      <c r="AH73" s="6">
        <v>1.3314999999999999</v>
      </c>
      <c r="AI73" s="6">
        <v>1.153</v>
      </c>
      <c r="AJ73" s="6">
        <v>1.0667</v>
      </c>
      <c r="AK73" s="6">
        <v>1.0396000000000001</v>
      </c>
      <c r="AL73" s="6">
        <v>1.1891</v>
      </c>
      <c r="AM73" s="6">
        <v>1.1722999999999999</v>
      </c>
      <c r="AN73" s="6">
        <v>1.4825999999999999</v>
      </c>
      <c r="AO73" s="6">
        <v>1.2444</v>
      </c>
      <c r="AP73" s="6"/>
      <c r="AQ73" s="6"/>
      <c r="AR73" s="6"/>
    </row>
    <row r="74" spans="1:44" x14ac:dyDescent="0.3">
      <c r="A74" s="18" t="s">
        <v>516</v>
      </c>
      <c r="B74" s="6">
        <v>2.91</v>
      </c>
      <c r="C74" s="6">
        <v>3.0402</v>
      </c>
      <c r="D74" s="6">
        <v>3.3237999999999999</v>
      </c>
      <c r="E74" s="6">
        <v>3.7669000000000001</v>
      </c>
      <c r="F74" s="6">
        <v>3.6713</v>
      </c>
      <c r="G74" s="6">
        <v>3.4247999999999998</v>
      </c>
      <c r="H74" s="6">
        <v>3.8893</v>
      </c>
      <c r="I74" s="6">
        <v>3.8273999999999999</v>
      </c>
      <c r="J74" s="6">
        <v>4.0359999999999996</v>
      </c>
      <c r="K74" s="6">
        <v>4.2104999999999997</v>
      </c>
      <c r="L74" s="6">
        <v>4.5347999999999997</v>
      </c>
      <c r="M74" s="6">
        <v>4.5491999999999999</v>
      </c>
      <c r="N74" s="6">
        <v>4.3924000000000003</v>
      </c>
      <c r="O74" s="6">
        <v>4.91</v>
      </c>
      <c r="P74" s="6">
        <v>5.0469999999999997</v>
      </c>
      <c r="Q74" s="6">
        <v>3.8889999999999998</v>
      </c>
      <c r="R74" s="6">
        <v>5.2361000000000004</v>
      </c>
      <c r="S74" s="6">
        <v>5.2047999999999996</v>
      </c>
      <c r="T74" s="6">
        <v>4.2666000000000004</v>
      </c>
      <c r="U74" s="6">
        <v>4.4493999999999998</v>
      </c>
      <c r="V74" s="6">
        <v>3.4950000000000001</v>
      </c>
      <c r="W74" s="6">
        <v>5.4189999999999996</v>
      </c>
      <c r="X74" s="6">
        <v>5.6238000000000001</v>
      </c>
      <c r="Y74" s="6">
        <v>5.6573000000000002</v>
      </c>
      <c r="Z74" s="6">
        <v>5.6554000000000002</v>
      </c>
      <c r="AA74" s="6">
        <v>6.1912000000000003</v>
      </c>
      <c r="AB74" s="6">
        <v>7.1426999999999996</v>
      </c>
      <c r="AC74" s="6">
        <v>7.0625</v>
      </c>
      <c r="AD74" s="6">
        <v>6.2141999999999999</v>
      </c>
      <c r="AE74" s="6">
        <v>5.1932999999999998</v>
      </c>
      <c r="AF74" s="6">
        <v>5.1951999999999998</v>
      </c>
      <c r="AG74" s="6">
        <v>5.6452999999999998</v>
      </c>
      <c r="AH74" s="6">
        <v>6.2233000000000001</v>
      </c>
      <c r="AI74" s="6">
        <v>6.0277000000000003</v>
      </c>
      <c r="AJ74" s="6">
        <v>5.3356000000000003</v>
      </c>
      <c r="AK74" s="6">
        <v>6.0438999999999998</v>
      </c>
      <c r="AL74" s="6">
        <v>6.2975000000000003</v>
      </c>
      <c r="AM74" s="6">
        <v>6.5347999999999997</v>
      </c>
      <c r="AN74" s="6">
        <v>6.7141999999999999</v>
      </c>
      <c r="AO74" s="6">
        <v>7.1616999999999997</v>
      </c>
      <c r="AP74" s="6"/>
      <c r="AQ74" s="6"/>
      <c r="AR74" s="6"/>
    </row>
    <row r="75" spans="1:44" hidden="1" x14ac:dyDescent="0.3">
      <c r="A75" t="s">
        <v>517</v>
      </c>
      <c r="B75" s="6">
        <v>14.08</v>
      </c>
      <c r="C75" s="6">
        <v>15.963699999999999</v>
      </c>
      <c r="D75" s="6">
        <v>22.3522</v>
      </c>
      <c r="E75" s="6">
        <v>3.4868999999999999</v>
      </c>
      <c r="F75" s="6">
        <v>2.7610000000000001</v>
      </c>
      <c r="G75" s="6">
        <v>1.9327000000000001</v>
      </c>
      <c r="H75" s="6">
        <v>1.9327000000000001</v>
      </c>
      <c r="I75" s="6">
        <v>1.9752000000000001</v>
      </c>
      <c r="J75" s="6">
        <v>1.5282</v>
      </c>
      <c r="K75" s="6">
        <v>2.3273999999999999</v>
      </c>
      <c r="L75" s="6">
        <v>2.6747000000000001</v>
      </c>
      <c r="M75" s="6">
        <v>1.952</v>
      </c>
      <c r="N75" s="6">
        <v>2.6444000000000001</v>
      </c>
      <c r="O75" s="6">
        <v>1.5258</v>
      </c>
      <c r="P75" s="6">
        <v>3.7618</v>
      </c>
      <c r="Q75" s="6">
        <v>4.8402000000000003</v>
      </c>
      <c r="R75" s="6">
        <v>5.4081000000000001</v>
      </c>
      <c r="S75" s="6">
        <v>5.84</v>
      </c>
      <c r="T75" s="6">
        <v>5.9897999999999998</v>
      </c>
      <c r="U75" s="6">
        <v>3.7214999999999998</v>
      </c>
      <c r="V75" s="6">
        <v>6.4653999999999998</v>
      </c>
      <c r="W75" s="6">
        <v>6.2165999999999997</v>
      </c>
      <c r="X75" s="6">
        <v>3.9624999999999999</v>
      </c>
      <c r="Y75" s="6">
        <v>3.3862000000000001</v>
      </c>
      <c r="Z75" s="6">
        <v>5.3684000000000003</v>
      </c>
      <c r="AA75" s="6">
        <v>5.3033000000000001</v>
      </c>
      <c r="AB75" s="6">
        <v>2.4594999999999998</v>
      </c>
      <c r="AC75" s="6">
        <v>2.0247000000000002</v>
      </c>
      <c r="AD75" s="6">
        <v>2.3246000000000002</v>
      </c>
      <c r="AE75" s="6">
        <v>2.1427999999999998</v>
      </c>
      <c r="AF75" s="6">
        <v>2.8144999999999998</v>
      </c>
      <c r="AG75" s="6">
        <v>2.3481000000000001</v>
      </c>
      <c r="AH75" s="6">
        <v>2.5388999999999999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x14ac:dyDescent="0.3">
      <c r="A76" s="18" t="s">
        <v>518</v>
      </c>
      <c r="B76" s="6">
        <v>0.99</v>
      </c>
      <c r="C76" s="6">
        <v>1.052</v>
      </c>
      <c r="D76" s="6">
        <v>0.84450000000000003</v>
      </c>
      <c r="E76" s="6">
        <v>2.8925999999999998</v>
      </c>
      <c r="F76" s="6">
        <v>4.2747000000000002</v>
      </c>
      <c r="G76" s="6">
        <v>4.4077999999999999</v>
      </c>
      <c r="H76" s="6">
        <v>4.8521000000000001</v>
      </c>
      <c r="I76" s="6">
        <v>3.3679000000000001</v>
      </c>
      <c r="J76" s="6">
        <v>2.8915000000000002</v>
      </c>
      <c r="K76" s="6">
        <v>2.738</v>
      </c>
      <c r="L76" s="6">
        <v>2.1179999999999999</v>
      </c>
      <c r="M76" s="6">
        <v>2.0977000000000001</v>
      </c>
      <c r="N76" s="6">
        <v>2.0716000000000001</v>
      </c>
      <c r="O76" s="6">
        <v>2.7475999999999998</v>
      </c>
      <c r="P76" s="6">
        <v>2.0476000000000001</v>
      </c>
      <c r="Q76" s="6">
        <v>1.9493</v>
      </c>
      <c r="R76" s="6">
        <v>2.4739</v>
      </c>
      <c r="S76" s="6">
        <v>2.1150000000000002</v>
      </c>
      <c r="T76" s="6">
        <v>2.2967</v>
      </c>
      <c r="U76" s="6">
        <v>2.7825000000000002</v>
      </c>
      <c r="V76" s="6">
        <v>1.7428999999999999</v>
      </c>
      <c r="W76" s="6">
        <v>2.7309000000000001</v>
      </c>
      <c r="X76" s="6">
        <v>4.0335999999999999</v>
      </c>
      <c r="Y76" s="6">
        <v>4.9996999999999998</v>
      </c>
      <c r="Z76" s="6">
        <v>3.9628000000000001</v>
      </c>
      <c r="AA76" s="6">
        <v>4.3380999999999998</v>
      </c>
      <c r="AB76" s="6">
        <v>2.9420000000000002</v>
      </c>
      <c r="AC76" s="6">
        <v>3.0381999999999998</v>
      </c>
      <c r="AD76" s="6">
        <v>2.8730000000000002</v>
      </c>
      <c r="AE76" s="6">
        <v>2.0114000000000001</v>
      </c>
      <c r="AF76" s="6">
        <v>1.8657999999999999</v>
      </c>
      <c r="AG76" s="6">
        <v>1.9471000000000001</v>
      </c>
      <c r="AH76" s="6">
        <v>2.2831999999999999</v>
      </c>
      <c r="AI76" s="6">
        <v>1.7235</v>
      </c>
      <c r="AJ76" s="6">
        <v>1.4204000000000001</v>
      </c>
      <c r="AK76" s="6">
        <v>1.107</v>
      </c>
      <c r="AL76" s="6">
        <v>1.3611</v>
      </c>
      <c r="AM76" s="6">
        <v>2.0148000000000001</v>
      </c>
      <c r="AN76" s="6">
        <v>2.3549000000000002</v>
      </c>
      <c r="AO76" s="6">
        <v>1.9831000000000001</v>
      </c>
      <c r="AP76" s="6"/>
      <c r="AQ76" s="6"/>
      <c r="AR76" s="6"/>
    </row>
    <row r="77" spans="1:44" x14ac:dyDescent="0.3">
      <c r="A77" s="18" t="s">
        <v>519</v>
      </c>
      <c r="B77" s="6">
        <v>1.35</v>
      </c>
      <c r="C77" s="6">
        <v>1.5553999999999999</v>
      </c>
      <c r="D77" s="6">
        <v>1.1559999999999999</v>
      </c>
      <c r="E77" s="6">
        <v>0.9909</v>
      </c>
      <c r="F77" s="6">
        <v>0.88460000000000005</v>
      </c>
      <c r="G77" s="6">
        <v>0.86</v>
      </c>
      <c r="H77" s="6">
        <v>1.5225</v>
      </c>
      <c r="I77" s="6">
        <v>1.399</v>
      </c>
      <c r="J77" s="6">
        <v>1.3894</v>
      </c>
      <c r="K77" s="6">
        <v>1.0357000000000001</v>
      </c>
      <c r="L77" s="6">
        <v>1.1317999999999999</v>
      </c>
      <c r="M77" s="6">
        <v>1.181</v>
      </c>
      <c r="N77" s="6">
        <v>0.50509999999999999</v>
      </c>
      <c r="O77" s="6">
        <v>0.73560000000000003</v>
      </c>
      <c r="P77" s="6">
        <v>0.91359999999999997</v>
      </c>
      <c r="Q77" s="6">
        <v>0.90849999999999997</v>
      </c>
      <c r="R77" s="6">
        <v>1.1206</v>
      </c>
      <c r="S77" s="6">
        <v>1.2764</v>
      </c>
      <c r="T77" s="6">
        <v>1.3946000000000001</v>
      </c>
      <c r="U77" s="6">
        <v>1.5455000000000001</v>
      </c>
      <c r="V77" s="6">
        <v>1.2000999999999999</v>
      </c>
      <c r="W77" s="6">
        <v>1.3871</v>
      </c>
      <c r="X77" s="6">
        <v>1.5101</v>
      </c>
      <c r="Y77" s="6">
        <v>1.8003</v>
      </c>
      <c r="Z77" s="6">
        <v>1.8784000000000001</v>
      </c>
      <c r="AA77" s="6">
        <v>2.008</v>
      </c>
      <c r="AB77" s="6">
        <v>1.7657</v>
      </c>
      <c r="AC77" s="6">
        <v>1.7751999999999999</v>
      </c>
      <c r="AD77" s="6">
        <v>1.635</v>
      </c>
      <c r="AE77" s="6">
        <v>1.7484</v>
      </c>
      <c r="AF77" s="6">
        <v>1.9934000000000001</v>
      </c>
      <c r="AG77" s="6">
        <v>2.1839</v>
      </c>
      <c r="AH77" s="6">
        <v>1.9899</v>
      </c>
      <c r="AI77" s="6">
        <v>2.2121</v>
      </c>
      <c r="AJ77" s="6">
        <v>2.1105</v>
      </c>
      <c r="AK77" s="6">
        <v>2.3012999999999999</v>
      </c>
      <c r="AL77" s="6">
        <v>2.2799</v>
      </c>
      <c r="AM77" s="6">
        <v>2.6086999999999998</v>
      </c>
      <c r="AN77" s="6">
        <v>3.0975000000000001</v>
      </c>
      <c r="AO77" s="6">
        <v>2.9443999999999999</v>
      </c>
      <c r="AP77" s="6"/>
      <c r="AQ77" s="6"/>
      <c r="AR77" s="6"/>
    </row>
    <row r="78" spans="1:44" x14ac:dyDescent="0.3">
      <c r="A78" s="18" t="s">
        <v>520</v>
      </c>
      <c r="B78" s="6">
        <v>0.92</v>
      </c>
      <c r="C78" s="6">
        <v>0.99070000000000003</v>
      </c>
      <c r="D78" s="6">
        <v>0.64729999999999999</v>
      </c>
      <c r="E78" s="6">
        <v>1.0192000000000001</v>
      </c>
      <c r="F78" s="6">
        <v>0.84730000000000005</v>
      </c>
      <c r="G78" s="6">
        <v>0.92079999999999995</v>
      </c>
      <c r="H78" s="6">
        <v>0.74609999999999999</v>
      </c>
      <c r="I78" s="6">
        <v>0.81110000000000004</v>
      </c>
      <c r="J78" s="6">
        <v>1.147</v>
      </c>
      <c r="K78" s="6">
        <v>0.87409999999999999</v>
      </c>
      <c r="L78" s="6">
        <v>0.91769999999999996</v>
      </c>
      <c r="M78" s="6">
        <v>1.0873999999999999</v>
      </c>
      <c r="N78" s="6">
        <v>1.1036999999999999</v>
      </c>
      <c r="O78" s="6">
        <v>1.3571</v>
      </c>
      <c r="P78" s="6">
        <v>2.0714000000000001</v>
      </c>
      <c r="Q78" s="6">
        <v>1.8411</v>
      </c>
      <c r="R78" s="6">
        <v>2.3285999999999998</v>
      </c>
      <c r="S78" s="6">
        <v>2.2761999999999998</v>
      </c>
      <c r="T78" s="6">
        <v>1.4545999999999999</v>
      </c>
      <c r="U78" s="6">
        <v>1.5167999999999999</v>
      </c>
      <c r="V78" s="6">
        <v>0.94720000000000004</v>
      </c>
      <c r="W78" s="6">
        <v>1.2710999999999999</v>
      </c>
      <c r="X78" s="6">
        <v>1.4432</v>
      </c>
      <c r="Y78" s="6">
        <v>3.6930999999999998</v>
      </c>
      <c r="Z78" s="6">
        <v>4.5804</v>
      </c>
      <c r="AA78" s="6">
        <v>4.2336</v>
      </c>
      <c r="AB78" s="6">
        <v>4.3864999999999998</v>
      </c>
      <c r="AC78" s="6">
        <v>4.0928000000000004</v>
      </c>
      <c r="AD78" s="6">
        <v>5.1192000000000002</v>
      </c>
      <c r="AE78" s="6">
        <v>2.9114</v>
      </c>
      <c r="AF78" s="6">
        <v>3.7648000000000001</v>
      </c>
      <c r="AG78" s="6">
        <v>4.0621</v>
      </c>
      <c r="AH78" s="6">
        <v>2.4752000000000001</v>
      </c>
      <c r="AI78" s="6">
        <v>2.8031000000000001</v>
      </c>
      <c r="AJ78" s="6">
        <v>3.4841000000000002</v>
      </c>
      <c r="AK78" s="6">
        <v>3.1179999999999999</v>
      </c>
      <c r="AL78" s="6">
        <v>2.6684000000000001</v>
      </c>
      <c r="AM78" s="6">
        <v>2.6193</v>
      </c>
      <c r="AN78" s="6">
        <v>2.4302999999999999</v>
      </c>
      <c r="AO78" s="6">
        <v>1.9331</v>
      </c>
      <c r="AP78" s="6"/>
      <c r="AQ78" s="6"/>
      <c r="AR78" s="6"/>
    </row>
    <row r="79" spans="1:44" x14ac:dyDescent="0.3">
      <c r="A79" s="18" t="s">
        <v>521</v>
      </c>
      <c r="B79" s="6">
        <v>1.1299999999999999</v>
      </c>
      <c r="C79" s="6">
        <v>0.97440000000000004</v>
      </c>
      <c r="D79" s="6">
        <v>0.90110000000000001</v>
      </c>
      <c r="E79" s="6">
        <v>0.91159999999999997</v>
      </c>
      <c r="F79" s="6">
        <v>0.79790000000000005</v>
      </c>
      <c r="G79" s="6">
        <v>0.8266</v>
      </c>
      <c r="H79" s="6">
        <v>1.0726</v>
      </c>
      <c r="I79" s="6">
        <v>1.3502000000000001</v>
      </c>
      <c r="J79" s="6">
        <v>1.4769000000000001</v>
      </c>
      <c r="K79" s="6">
        <v>1.4791000000000001</v>
      </c>
      <c r="L79" s="6">
        <v>1.4638</v>
      </c>
      <c r="M79" s="6">
        <v>1.1986000000000001</v>
      </c>
      <c r="N79" s="6">
        <v>1.1661999999999999</v>
      </c>
      <c r="O79" s="6">
        <v>1.0529999999999999</v>
      </c>
      <c r="P79" s="6">
        <v>1.2234</v>
      </c>
      <c r="Q79" s="6">
        <v>1.1112</v>
      </c>
      <c r="R79" s="6">
        <v>1.3458000000000001</v>
      </c>
      <c r="S79" s="6">
        <v>1.1969000000000001</v>
      </c>
      <c r="T79" s="6">
        <v>0.77900000000000003</v>
      </c>
      <c r="U79" s="6">
        <v>0.81769999999999998</v>
      </c>
      <c r="V79" s="6">
        <v>0.35880000000000001</v>
      </c>
      <c r="W79" s="6">
        <v>0.32350000000000001</v>
      </c>
      <c r="X79" s="6">
        <v>0.29249999999999998</v>
      </c>
      <c r="Y79" s="6">
        <v>0.42120000000000002</v>
      </c>
      <c r="Z79" s="6">
        <v>0.52800000000000002</v>
      </c>
      <c r="AA79" s="6">
        <v>0.55230000000000001</v>
      </c>
      <c r="AB79" s="6">
        <v>0.59699999999999998</v>
      </c>
      <c r="AC79" s="6">
        <v>0.50739999999999996</v>
      </c>
      <c r="AD79" s="6">
        <v>0.53520000000000001</v>
      </c>
      <c r="AE79" s="6">
        <v>0.39539999999999997</v>
      </c>
      <c r="AF79" s="6">
        <v>0.51659999999999995</v>
      </c>
      <c r="AG79" s="6">
        <v>0.68489999999999995</v>
      </c>
      <c r="AH79" s="6">
        <v>0.64119999999999999</v>
      </c>
      <c r="AI79" s="6">
        <v>0.73340000000000005</v>
      </c>
      <c r="AJ79" s="6">
        <v>0.62470000000000003</v>
      </c>
      <c r="AK79" s="6">
        <v>0.54510000000000003</v>
      </c>
      <c r="AL79" s="6">
        <v>0.70399999999999996</v>
      </c>
      <c r="AM79" s="6">
        <v>0.6542</v>
      </c>
      <c r="AN79" s="6">
        <v>0.70030000000000003</v>
      </c>
      <c r="AO79" s="6">
        <v>1.1769000000000001</v>
      </c>
      <c r="AP79" s="6"/>
      <c r="AQ79" s="6"/>
      <c r="AR79" s="6"/>
    </row>
    <row r="80" spans="1:44" x14ac:dyDescent="0.3">
      <c r="A80" s="18" t="s">
        <v>522</v>
      </c>
      <c r="B80" s="6">
        <v>1.54</v>
      </c>
      <c r="C80" s="6">
        <v>1.4498</v>
      </c>
      <c r="D80" s="6">
        <v>1.5246</v>
      </c>
      <c r="E80" s="6">
        <v>1.764</v>
      </c>
      <c r="F80" s="6">
        <v>1.7948999999999999</v>
      </c>
      <c r="G80" s="6">
        <v>1.9273</v>
      </c>
      <c r="H80" s="6">
        <v>2.1286999999999998</v>
      </c>
      <c r="I80" s="6">
        <v>2.4727999999999999</v>
      </c>
      <c r="J80" s="6">
        <v>2.1337000000000002</v>
      </c>
      <c r="K80" s="6">
        <v>1.8153999999999999</v>
      </c>
      <c r="L80" s="6">
        <v>1.9439</v>
      </c>
      <c r="M80" s="6">
        <v>1.9327000000000001</v>
      </c>
      <c r="N80" s="6">
        <v>1.6626000000000001</v>
      </c>
      <c r="O80" s="6">
        <v>1.6816</v>
      </c>
      <c r="P80" s="6">
        <v>1.7372000000000001</v>
      </c>
      <c r="Q80" s="6">
        <v>1.4338</v>
      </c>
      <c r="R80" s="6">
        <v>1.7223999999999999</v>
      </c>
      <c r="S80" s="6">
        <v>1.9732000000000001</v>
      </c>
      <c r="T80" s="6">
        <v>2.0838000000000001</v>
      </c>
      <c r="U80" s="6">
        <v>2.125</v>
      </c>
      <c r="V80" s="6">
        <v>0.8337</v>
      </c>
      <c r="W80" s="6">
        <v>1.3172999999999999</v>
      </c>
      <c r="X80" s="6">
        <v>1.5137</v>
      </c>
      <c r="Y80" s="6">
        <v>1.8947000000000001</v>
      </c>
      <c r="Z80" s="6">
        <v>2.1257000000000001</v>
      </c>
      <c r="AA80" s="6">
        <v>2.0099</v>
      </c>
      <c r="AB80" s="6">
        <v>2.1718000000000002</v>
      </c>
      <c r="AC80" s="6">
        <v>2.0398999999999998</v>
      </c>
      <c r="AD80" s="6">
        <v>2.1204999999999998</v>
      </c>
      <c r="AE80" s="6">
        <v>1.9843</v>
      </c>
      <c r="AF80" s="6">
        <v>1.7248000000000001</v>
      </c>
      <c r="AG80" s="6">
        <v>2.1939000000000002</v>
      </c>
      <c r="AH80" s="6">
        <v>2.2709000000000001</v>
      </c>
      <c r="AI80" s="6">
        <v>2.0125000000000002</v>
      </c>
      <c r="AJ80" s="6">
        <v>1.6753</v>
      </c>
      <c r="AK80" s="6">
        <v>1.7069000000000001</v>
      </c>
      <c r="AL80" s="6">
        <v>1.8845000000000001</v>
      </c>
      <c r="AM80" s="6">
        <v>1.71</v>
      </c>
      <c r="AN80" s="6">
        <v>1.9236</v>
      </c>
      <c r="AO80" s="6">
        <v>2.0708000000000002</v>
      </c>
      <c r="AP80" s="6"/>
      <c r="AQ80" s="6"/>
      <c r="AR80" s="6"/>
    </row>
    <row r="81" spans="1:44" x14ac:dyDescent="0.3">
      <c r="A81" s="18" t="s">
        <v>523</v>
      </c>
      <c r="B81" s="6">
        <v>0.62</v>
      </c>
      <c r="C81" s="6">
        <v>0.5867</v>
      </c>
      <c r="D81" s="6">
        <v>0.4612</v>
      </c>
      <c r="E81" s="6">
        <v>0.56630000000000003</v>
      </c>
      <c r="F81" s="6">
        <v>0.64700000000000002</v>
      </c>
      <c r="G81" s="6">
        <v>0.91590000000000005</v>
      </c>
      <c r="H81" s="6">
        <v>0.80010000000000003</v>
      </c>
      <c r="I81" s="6">
        <v>0.66090000000000004</v>
      </c>
      <c r="J81" s="6">
        <v>0.70169999999999999</v>
      </c>
      <c r="K81" s="6">
        <v>0.53979999999999995</v>
      </c>
      <c r="L81" s="6">
        <v>0.47549999999999998</v>
      </c>
      <c r="M81" s="6">
        <v>0.31659999999999999</v>
      </c>
      <c r="N81" s="6">
        <v>0.18190000000000001</v>
      </c>
      <c r="O81" s="6">
        <v>0.22140000000000001</v>
      </c>
      <c r="P81" s="6">
        <v>0.19800000000000001</v>
      </c>
      <c r="Q81" s="6">
        <v>0.14199999999999999</v>
      </c>
      <c r="R81" s="6">
        <v>0.2243</v>
      </c>
      <c r="S81" s="6">
        <v>0.28129999999999999</v>
      </c>
      <c r="T81" s="6">
        <v>0.37440000000000001</v>
      </c>
      <c r="U81" s="6">
        <v>0.38829999999999998</v>
      </c>
      <c r="V81" s="6">
        <v>0.30070000000000002</v>
      </c>
      <c r="W81" s="6">
        <v>0.47270000000000001</v>
      </c>
      <c r="X81" s="6">
        <v>0.51370000000000005</v>
      </c>
      <c r="Y81" s="6">
        <v>0.63390000000000002</v>
      </c>
      <c r="Z81" s="6">
        <v>0.52310000000000001</v>
      </c>
      <c r="AA81" s="6">
        <v>0.49270000000000003</v>
      </c>
      <c r="AB81" s="6">
        <v>0.38869999999999999</v>
      </c>
      <c r="AC81" s="6">
        <v>0.47970000000000002</v>
      </c>
      <c r="AD81" s="6">
        <v>0.63690000000000002</v>
      </c>
      <c r="AE81" s="6">
        <v>0.36530000000000001</v>
      </c>
      <c r="AF81" s="6">
        <v>0.35399999999999998</v>
      </c>
      <c r="AG81" s="6">
        <v>0.48299999999999998</v>
      </c>
      <c r="AH81" s="6">
        <v>0.58940000000000003</v>
      </c>
      <c r="AI81" s="6">
        <v>0.6018</v>
      </c>
      <c r="AJ81" s="6">
        <v>0.53210000000000002</v>
      </c>
      <c r="AK81" s="6">
        <v>0.752</v>
      </c>
      <c r="AL81" s="6">
        <v>0.80030000000000001</v>
      </c>
      <c r="AM81" s="6">
        <v>0.8246</v>
      </c>
      <c r="AN81" s="6">
        <v>0.94550000000000001</v>
      </c>
      <c r="AO81" s="6">
        <v>0.78149999999999997</v>
      </c>
      <c r="AP81" s="6"/>
      <c r="AQ81" s="6"/>
      <c r="AR81" s="6"/>
    </row>
    <row r="82" spans="1:44" x14ac:dyDescent="0.3">
      <c r="A82" s="18" t="s">
        <v>524</v>
      </c>
      <c r="B82" s="6">
        <v>1.99</v>
      </c>
      <c r="C82" s="6">
        <v>1.9178999999999999</v>
      </c>
      <c r="D82" s="6">
        <v>2.0991</v>
      </c>
      <c r="E82" s="6">
        <v>1.8231999999999999</v>
      </c>
      <c r="F82" s="6">
        <v>2.0851999999999999</v>
      </c>
      <c r="G82" s="6">
        <v>2.0482</v>
      </c>
      <c r="H82" s="6">
        <v>1.7493000000000001</v>
      </c>
      <c r="I82" s="6">
        <v>1.5901000000000001</v>
      </c>
      <c r="J82" s="6">
        <v>1.5943000000000001</v>
      </c>
      <c r="K82" s="6">
        <v>1.6682999999999999</v>
      </c>
      <c r="L82" s="6">
        <v>1.7269000000000001</v>
      </c>
      <c r="M82" s="6">
        <v>1.6846000000000001</v>
      </c>
      <c r="N82" s="6">
        <v>1.3908</v>
      </c>
      <c r="O82" s="6">
        <v>1.4373</v>
      </c>
      <c r="P82" s="6">
        <v>1.3945000000000001</v>
      </c>
      <c r="Q82" s="6">
        <v>1.3993</v>
      </c>
      <c r="R82" s="6">
        <v>1.5848</v>
      </c>
      <c r="S82" s="6">
        <v>1.7296</v>
      </c>
      <c r="T82" s="6">
        <v>1.9079999999999999</v>
      </c>
      <c r="U82" s="6">
        <v>1.7888999999999999</v>
      </c>
      <c r="V82" s="6">
        <v>1.5669999999999999</v>
      </c>
      <c r="W82" s="6">
        <v>1.6008</v>
      </c>
      <c r="X82" s="6">
        <v>1.6444000000000001</v>
      </c>
      <c r="Y82" s="6">
        <v>1.6588000000000001</v>
      </c>
      <c r="Z82" s="6">
        <v>1.6968000000000001</v>
      </c>
      <c r="AA82" s="6">
        <v>1.7555000000000001</v>
      </c>
      <c r="AB82" s="6">
        <v>1.7814000000000001</v>
      </c>
      <c r="AC82" s="6">
        <v>1.8984000000000001</v>
      </c>
      <c r="AD82" s="6">
        <v>1.8371</v>
      </c>
      <c r="AE82" s="6">
        <v>1.7664</v>
      </c>
      <c r="AF82" s="6">
        <v>1.5449999999999999</v>
      </c>
      <c r="AG82" s="6">
        <v>1.3963000000000001</v>
      </c>
      <c r="AH82" s="6">
        <v>1.4413</v>
      </c>
      <c r="AI82" s="6">
        <v>1.4635</v>
      </c>
      <c r="AJ82" s="6">
        <v>1.2546999999999999</v>
      </c>
      <c r="AK82" s="6">
        <v>1.3413999999999999</v>
      </c>
      <c r="AL82" s="6">
        <v>1.2404999999999999</v>
      </c>
      <c r="AM82" s="6">
        <v>1.1793</v>
      </c>
      <c r="AN82" s="6">
        <v>1.4046000000000001</v>
      </c>
      <c r="AO82" s="6">
        <v>1.3412999999999999</v>
      </c>
      <c r="AP82" s="6"/>
      <c r="AQ82" s="6"/>
      <c r="AR82" s="6"/>
    </row>
    <row r="83" spans="1:44" x14ac:dyDescent="0.3">
      <c r="A83" s="18" t="s">
        <v>525</v>
      </c>
      <c r="B83" s="6">
        <v>1.38</v>
      </c>
      <c r="C83" s="6">
        <v>1.3573999999999999</v>
      </c>
      <c r="D83" s="6">
        <v>1.2512000000000001</v>
      </c>
      <c r="E83" s="6">
        <v>1.1653</v>
      </c>
      <c r="F83" s="6">
        <v>1.3249</v>
      </c>
      <c r="G83" s="6">
        <v>1.4400999999999999</v>
      </c>
      <c r="H83" s="6">
        <v>1.4519</v>
      </c>
      <c r="I83" s="6">
        <v>1.1698999999999999</v>
      </c>
      <c r="J83" s="6">
        <v>1.4955000000000001</v>
      </c>
      <c r="K83" s="6">
        <v>1.6491</v>
      </c>
      <c r="L83" s="6">
        <v>1.6285000000000001</v>
      </c>
      <c r="M83" s="6">
        <v>1.8274999999999999</v>
      </c>
      <c r="N83" s="6">
        <v>1.9159999999999999</v>
      </c>
      <c r="O83" s="6">
        <v>1.9362999999999999</v>
      </c>
      <c r="P83" s="6">
        <v>1.6923999999999999</v>
      </c>
      <c r="Q83" s="6">
        <v>2.0354000000000001</v>
      </c>
      <c r="R83" s="6">
        <v>2.0358999999999998</v>
      </c>
      <c r="S83" s="6">
        <v>2.2391000000000001</v>
      </c>
      <c r="T83" s="6">
        <v>2.6869999999999998</v>
      </c>
      <c r="U83" s="6">
        <v>2.2120000000000002</v>
      </c>
      <c r="V83" s="6">
        <v>1.9644999999999999</v>
      </c>
      <c r="W83" s="6">
        <v>2.2279</v>
      </c>
      <c r="X83" s="6">
        <v>2.5589</v>
      </c>
      <c r="Y83" s="6">
        <v>2.2320000000000002</v>
      </c>
      <c r="Z83" s="6">
        <v>2.4456000000000002</v>
      </c>
      <c r="AA83" s="6">
        <v>2.3733</v>
      </c>
      <c r="AB83" s="6">
        <v>2.2336</v>
      </c>
      <c r="AC83" s="6">
        <v>2.1701999999999999</v>
      </c>
      <c r="AD83" s="6">
        <v>2.4335</v>
      </c>
      <c r="AE83" s="6">
        <v>2.0868000000000002</v>
      </c>
      <c r="AF83" s="6">
        <v>1.7756000000000001</v>
      </c>
      <c r="AG83" s="6">
        <v>1.7867999999999999</v>
      </c>
      <c r="AH83" s="6">
        <v>1.8031999999999999</v>
      </c>
      <c r="AI83" s="6">
        <v>1.8329</v>
      </c>
      <c r="AJ83" s="6">
        <v>1.7441</v>
      </c>
      <c r="AK83" s="6">
        <v>1.6645000000000001</v>
      </c>
      <c r="AL83" s="6">
        <v>1.5236000000000001</v>
      </c>
      <c r="AM83" s="6">
        <v>1.5835999999999999</v>
      </c>
      <c r="AN83" s="6">
        <v>1.8360000000000001</v>
      </c>
      <c r="AO83" s="6">
        <v>1.9247000000000001</v>
      </c>
      <c r="AP83" s="6"/>
      <c r="AQ83" s="6"/>
      <c r="AR83" s="6"/>
    </row>
    <row r="84" spans="1:44" x14ac:dyDescent="0.3">
      <c r="A84" s="18" t="s">
        <v>526</v>
      </c>
      <c r="B84" s="6">
        <v>4.8899999999999997</v>
      </c>
      <c r="C84" s="6">
        <v>4.4572000000000003</v>
      </c>
      <c r="D84" s="6">
        <v>3.7307999999999999</v>
      </c>
      <c r="E84" s="6">
        <v>3.2244000000000002</v>
      </c>
      <c r="F84" s="6">
        <v>3.3169</v>
      </c>
      <c r="G84" s="6">
        <v>3.7301000000000002</v>
      </c>
      <c r="H84" s="6">
        <v>4.1136999999999997</v>
      </c>
      <c r="I84" s="6">
        <v>3.7704</v>
      </c>
      <c r="J84" s="6">
        <v>1.7238</v>
      </c>
      <c r="K84" s="6">
        <v>1.6525000000000001</v>
      </c>
      <c r="L84" s="6">
        <v>1.7141999999999999</v>
      </c>
      <c r="M84" s="6">
        <v>1.6536999999999999</v>
      </c>
      <c r="N84" s="6">
        <v>1.2868999999999999</v>
      </c>
      <c r="O84" s="6">
        <v>1.4821</v>
      </c>
      <c r="P84" s="6">
        <v>1.4125000000000001</v>
      </c>
      <c r="Q84" s="6">
        <v>1.3893</v>
      </c>
      <c r="R84" s="6">
        <v>1.5659000000000001</v>
      </c>
      <c r="S84" s="6">
        <v>1.5504</v>
      </c>
      <c r="T84" s="6">
        <v>1.5293000000000001</v>
      </c>
      <c r="U84" s="6">
        <v>1.7934000000000001</v>
      </c>
      <c r="V84" s="6">
        <v>1.3599000000000001</v>
      </c>
      <c r="W84" s="6">
        <v>1.4197</v>
      </c>
      <c r="X84" s="6">
        <v>1.371</v>
      </c>
      <c r="Y84" s="6">
        <v>1.5382</v>
      </c>
      <c r="Z84" s="6">
        <v>1.6769000000000001</v>
      </c>
      <c r="AA84" s="6">
        <v>1.8528</v>
      </c>
      <c r="AB84" s="6">
        <v>1.8813</v>
      </c>
      <c r="AC84" s="6">
        <v>1.8859999999999999</v>
      </c>
      <c r="AD84" s="6">
        <v>2.1312000000000002</v>
      </c>
      <c r="AE84" s="6">
        <v>1.9948999999999999</v>
      </c>
      <c r="AF84" s="6">
        <v>1.7887</v>
      </c>
      <c r="AG84" s="6">
        <v>2.0207999999999999</v>
      </c>
      <c r="AH84" s="6">
        <v>1.9020999999999999</v>
      </c>
      <c r="AI84" s="6">
        <v>1.8492999999999999</v>
      </c>
      <c r="AJ84" s="6">
        <v>1.6435999999999999</v>
      </c>
      <c r="AK84" s="6">
        <v>1.863</v>
      </c>
      <c r="AL84" s="6">
        <v>1.8157000000000001</v>
      </c>
      <c r="AM84" s="6">
        <v>1.7539</v>
      </c>
      <c r="AN84" s="6">
        <v>2.0291999999999999</v>
      </c>
      <c r="AO84" s="6">
        <v>2.2490999999999999</v>
      </c>
      <c r="AP84" s="6"/>
      <c r="AQ84" s="6"/>
      <c r="AR84" s="6"/>
    </row>
    <row r="85" spans="1:44" x14ac:dyDescent="0.3">
      <c r="A85" s="18" t="s">
        <v>527</v>
      </c>
      <c r="B85" s="6">
        <v>1.34</v>
      </c>
      <c r="C85" s="6">
        <v>1.3988</v>
      </c>
      <c r="D85" s="6">
        <v>1.2578</v>
      </c>
      <c r="E85" s="6">
        <v>1.1060000000000001</v>
      </c>
      <c r="F85" s="6">
        <v>1.0618000000000001</v>
      </c>
      <c r="G85" s="6">
        <v>1.1298999999999999</v>
      </c>
      <c r="H85" s="6">
        <v>1.1380999999999999</v>
      </c>
      <c r="I85" s="6">
        <v>1.1001000000000001</v>
      </c>
      <c r="J85" s="6">
        <v>1.1973</v>
      </c>
      <c r="K85" s="6">
        <v>0.99170000000000003</v>
      </c>
      <c r="L85" s="6">
        <v>0.89959999999999996</v>
      </c>
      <c r="M85" s="6">
        <v>1.1073999999999999</v>
      </c>
      <c r="N85" s="6">
        <v>0.79949999999999999</v>
      </c>
      <c r="O85" s="6">
        <v>0.86280000000000001</v>
      </c>
      <c r="P85" s="6">
        <v>0.96020000000000005</v>
      </c>
      <c r="Q85" s="6">
        <v>0.8105</v>
      </c>
      <c r="R85" s="6">
        <v>0.86780000000000002</v>
      </c>
      <c r="S85" s="6">
        <v>0.94</v>
      </c>
      <c r="T85" s="6">
        <v>1.2981</v>
      </c>
      <c r="U85" s="6">
        <v>1.3166</v>
      </c>
      <c r="V85" s="6">
        <v>0.70820000000000005</v>
      </c>
      <c r="W85" s="6">
        <v>0.84089999999999998</v>
      </c>
      <c r="X85" s="6">
        <v>0.84140000000000004</v>
      </c>
      <c r="Y85" s="6">
        <v>1.0819000000000001</v>
      </c>
      <c r="Z85" s="6">
        <v>1.2873000000000001</v>
      </c>
      <c r="AA85" s="6">
        <v>1.3049999999999999</v>
      </c>
      <c r="AB85" s="6">
        <v>1.3507</v>
      </c>
      <c r="AC85" s="6">
        <v>1.2475000000000001</v>
      </c>
      <c r="AD85" s="6">
        <v>1.2547999999999999</v>
      </c>
      <c r="AE85" s="6">
        <v>0.8962</v>
      </c>
      <c r="AF85" s="6">
        <v>0.75960000000000005</v>
      </c>
      <c r="AG85" s="6">
        <v>0.90539999999999998</v>
      </c>
      <c r="AH85" s="6">
        <v>0.90229999999999999</v>
      </c>
      <c r="AI85" s="6">
        <v>1.0404</v>
      </c>
      <c r="AJ85" s="6">
        <v>1.1207</v>
      </c>
      <c r="AK85" s="6">
        <v>1.2403</v>
      </c>
      <c r="AL85" s="6">
        <v>1.1908000000000001</v>
      </c>
      <c r="AM85" s="6">
        <v>1.2623</v>
      </c>
      <c r="AN85" s="6">
        <v>1.3147</v>
      </c>
      <c r="AO85" s="6">
        <v>1.2185999999999999</v>
      </c>
      <c r="AP85" s="6"/>
      <c r="AQ85" s="6"/>
      <c r="AR85" s="6"/>
    </row>
    <row r="86" spans="1:44" x14ac:dyDescent="0.3">
      <c r="A86" s="18" t="s">
        <v>528</v>
      </c>
      <c r="B86" s="6">
        <v>3.24</v>
      </c>
      <c r="C86" s="6">
        <v>4.468</v>
      </c>
      <c r="D86" s="6">
        <v>8.4284999999999997</v>
      </c>
      <c r="E86" s="6">
        <v>4.9089999999999998</v>
      </c>
      <c r="F86" s="6">
        <v>9.0640000000000001</v>
      </c>
      <c r="G86" s="6">
        <v>22.753900000000002</v>
      </c>
      <c r="H86" s="6">
        <v>0.77800000000000002</v>
      </c>
      <c r="I86" s="6">
        <v>1.3786</v>
      </c>
      <c r="J86" s="6">
        <v>1.046</v>
      </c>
      <c r="K86" s="6">
        <v>0.73029999999999995</v>
      </c>
      <c r="L86" s="6">
        <v>0.70479999999999998</v>
      </c>
      <c r="M86" s="6">
        <v>1.0121</v>
      </c>
      <c r="N86" s="6">
        <v>0.99519999999999997</v>
      </c>
      <c r="O86" s="6">
        <v>0.92569999999999997</v>
      </c>
      <c r="P86" s="6">
        <v>0.96199999999999997</v>
      </c>
      <c r="Q86" s="6">
        <v>0.2094</v>
      </c>
      <c r="R86" s="6">
        <v>1.0386</v>
      </c>
      <c r="S86" s="6">
        <v>0.98089999999999999</v>
      </c>
      <c r="T86" s="6">
        <v>7.3460999999999999</v>
      </c>
      <c r="U86" s="6">
        <v>2.1667000000000001</v>
      </c>
      <c r="V86" s="6">
        <v>1.1709000000000001</v>
      </c>
      <c r="W86" s="6">
        <v>1.9578</v>
      </c>
      <c r="X86" s="6">
        <v>2.0508000000000002</v>
      </c>
      <c r="Y86" s="6">
        <v>1.7277</v>
      </c>
      <c r="Z86" s="6">
        <v>1.2875000000000001</v>
      </c>
      <c r="AA86" s="6">
        <v>0.88719999999999999</v>
      </c>
      <c r="AB86" s="6">
        <v>0.85040000000000004</v>
      </c>
      <c r="AC86" s="6">
        <v>0.78869999999999996</v>
      </c>
      <c r="AD86" s="6">
        <v>0.99129999999999996</v>
      </c>
      <c r="AE86" s="6">
        <v>0.56569999999999998</v>
      </c>
      <c r="AF86" s="6">
        <v>0.48120000000000002</v>
      </c>
      <c r="AG86" s="6">
        <v>0.42770000000000002</v>
      </c>
      <c r="AH86" s="6">
        <v>0.67159999999999997</v>
      </c>
      <c r="AI86" s="6">
        <v>0.59719999999999995</v>
      </c>
      <c r="AJ86" s="6">
        <v>0.5554</v>
      </c>
      <c r="AK86" s="6">
        <v>0.63490000000000002</v>
      </c>
      <c r="AL86" s="6">
        <v>0.82689999999999997</v>
      </c>
      <c r="AM86" s="6">
        <v>0.69579999999999997</v>
      </c>
      <c r="AN86" s="6">
        <v>0.80820000000000003</v>
      </c>
      <c r="AO86" s="6">
        <v>0.67410000000000003</v>
      </c>
      <c r="AP86" s="6"/>
      <c r="AQ86" s="6"/>
      <c r="AR86" s="6"/>
    </row>
    <row r="87" spans="1:44" hidden="1" x14ac:dyDescent="0.3">
      <c r="A87" t="s">
        <v>529</v>
      </c>
      <c r="B87" s="6">
        <v>3.7</v>
      </c>
      <c r="C87" s="6">
        <v>4.3048000000000002</v>
      </c>
      <c r="D87" s="6">
        <v>6.9417999999999997</v>
      </c>
      <c r="E87" s="6">
        <v>7.7178000000000004</v>
      </c>
      <c r="F87" s="6">
        <v>5.8937999999999997</v>
      </c>
      <c r="G87" s="6">
        <v>8.4719999999999995</v>
      </c>
      <c r="H87" s="6">
        <v>10.343999999999999</v>
      </c>
      <c r="I87" s="6">
        <v>8.6288</v>
      </c>
      <c r="J87" s="6">
        <v>7.8655999999999997</v>
      </c>
      <c r="K87" s="6">
        <v>6.5335999999999999</v>
      </c>
      <c r="L87" s="6">
        <v>13.0932</v>
      </c>
      <c r="M87" s="6">
        <v>10.194699999999999</v>
      </c>
      <c r="N87" s="6">
        <v>6.6075999999999997</v>
      </c>
      <c r="O87" s="6">
        <v>6.7869999999999999</v>
      </c>
      <c r="P87" s="6">
        <v>5.2248999999999999</v>
      </c>
      <c r="Q87" s="6">
        <v>4.4973000000000001</v>
      </c>
      <c r="R87" s="6">
        <v>3.5017</v>
      </c>
      <c r="S87" s="6">
        <v>2.4881000000000002</v>
      </c>
      <c r="T87" s="6">
        <v>1.536</v>
      </c>
      <c r="U87" s="6">
        <v>2.0781999999999998</v>
      </c>
      <c r="V87" s="6">
        <v>2.3580000000000001</v>
      </c>
      <c r="W87" s="6">
        <v>2.8014000000000001</v>
      </c>
      <c r="X87" s="6">
        <v>2.8727</v>
      </c>
      <c r="Y87" s="6">
        <v>2.5491999999999999</v>
      </c>
      <c r="Z87" s="6">
        <v>2.0266000000000002</v>
      </c>
      <c r="AA87" s="6">
        <v>2.5609999999999999</v>
      </c>
      <c r="AB87" s="6">
        <v>3.3702000000000001</v>
      </c>
      <c r="AC87" s="6">
        <v>3.2345999999999999</v>
      </c>
      <c r="AD87" s="6">
        <v>2.3754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x14ac:dyDescent="0.3">
      <c r="A88" s="18" t="s">
        <v>530</v>
      </c>
      <c r="B88" s="6">
        <v>1.23</v>
      </c>
      <c r="C88" s="6">
        <v>1.0959000000000001</v>
      </c>
      <c r="D88" s="6">
        <v>1.1549</v>
      </c>
      <c r="E88" s="6">
        <v>1.137</v>
      </c>
      <c r="F88" s="6">
        <v>1.2719</v>
      </c>
      <c r="G88" s="6">
        <v>1.3153999999999999</v>
      </c>
      <c r="H88" s="6">
        <v>1.2809999999999999</v>
      </c>
      <c r="I88" s="6">
        <v>1.1998</v>
      </c>
      <c r="J88" s="6">
        <v>1.1220000000000001</v>
      </c>
      <c r="K88" s="6">
        <v>1.0528999999999999</v>
      </c>
      <c r="L88" s="6">
        <v>1.0396000000000001</v>
      </c>
      <c r="M88" s="6">
        <v>1.0898000000000001</v>
      </c>
      <c r="N88" s="6">
        <v>1.0669</v>
      </c>
      <c r="O88" s="6">
        <v>1.0762</v>
      </c>
      <c r="P88" s="6">
        <v>0.99739999999999995</v>
      </c>
      <c r="Q88" s="6">
        <v>0.92549999999999999</v>
      </c>
      <c r="R88" s="6">
        <v>1.0961000000000001</v>
      </c>
      <c r="S88" s="6">
        <v>1.1263000000000001</v>
      </c>
      <c r="T88" s="6">
        <v>1.1316999999999999</v>
      </c>
      <c r="U88" s="6">
        <v>1.0177</v>
      </c>
      <c r="V88" s="6">
        <v>0.69199999999999995</v>
      </c>
      <c r="W88" s="6">
        <v>0.71530000000000005</v>
      </c>
      <c r="X88" s="6">
        <v>0.67120000000000002</v>
      </c>
      <c r="Y88" s="6">
        <v>0.70299999999999996</v>
      </c>
      <c r="Z88" s="6">
        <v>0.85029999999999994</v>
      </c>
      <c r="AA88" s="6">
        <v>0.86870000000000003</v>
      </c>
      <c r="AB88" s="6">
        <v>0.83360000000000001</v>
      </c>
      <c r="AC88" s="6">
        <v>0.89600000000000002</v>
      </c>
      <c r="AD88" s="6">
        <v>0.84530000000000005</v>
      </c>
      <c r="AE88" s="6">
        <v>0.70940000000000003</v>
      </c>
      <c r="AF88" s="6">
        <v>0.75309999999999999</v>
      </c>
      <c r="AG88" s="6">
        <v>0.8387</v>
      </c>
      <c r="AH88" s="6">
        <v>0.78300000000000003</v>
      </c>
      <c r="AI88" s="6">
        <v>0.73960000000000004</v>
      </c>
      <c r="AJ88" s="6">
        <v>0.73839999999999995</v>
      </c>
      <c r="AK88" s="6">
        <v>0.82750000000000001</v>
      </c>
      <c r="AL88" s="6">
        <v>0.84030000000000005</v>
      </c>
      <c r="AM88" s="6">
        <v>0.79300000000000004</v>
      </c>
      <c r="AN88" s="6">
        <v>1.0058</v>
      </c>
      <c r="AO88" s="6">
        <v>0.91249999999999998</v>
      </c>
      <c r="AP88" s="6"/>
      <c r="AQ88" s="6"/>
      <c r="AR88" s="6"/>
    </row>
    <row r="89" spans="1:44" x14ac:dyDescent="0.3">
      <c r="A89" s="18" t="s">
        <v>531</v>
      </c>
      <c r="B89" s="6">
        <v>1.42</v>
      </c>
      <c r="C89" s="6">
        <v>1.2730999999999999</v>
      </c>
      <c r="D89" s="6">
        <v>1.135</v>
      </c>
      <c r="E89" s="6">
        <v>1.1788000000000001</v>
      </c>
      <c r="F89" s="6">
        <v>1.4049</v>
      </c>
      <c r="G89" s="6">
        <v>1.3202</v>
      </c>
      <c r="H89" s="6">
        <v>1.4412</v>
      </c>
      <c r="I89" s="6">
        <v>1.3123</v>
      </c>
      <c r="J89" s="6">
        <v>1.2602</v>
      </c>
      <c r="K89" s="6">
        <v>1.1446000000000001</v>
      </c>
      <c r="L89" s="6">
        <v>1.2519</v>
      </c>
      <c r="M89" s="6">
        <v>1.1886000000000001</v>
      </c>
      <c r="N89" s="6">
        <v>1.0975999999999999</v>
      </c>
      <c r="O89" s="6">
        <v>1.2343999999999999</v>
      </c>
      <c r="P89" s="6">
        <v>1.2012</v>
      </c>
      <c r="Q89" s="6">
        <v>1.02</v>
      </c>
      <c r="R89" s="6">
        <v>1.0267999999999999</v>
      </c>
      <c r="S89" s="6">
        <v>1.0561</v>
      </c>
      <c r="T89" s="6">
        <v>0.9526</v>
      </c>
      <c r="U89" s="6">
        <v>0.96650000000000003</v>
      </c>
      <c r="V89" s="6">
        <v>0.72060000000000002</v>
      </c>
      <c r="W89" s="6">
        <v>0.70799999999999996</v>
      </c>
      <c r="X89" s="6">
        <v>0.66620000000000001</v>
      </c>
      <c r="Y89" s="6">
        <v>0.71040000000000003</v>
      </c>
      <c r="Z89" s="6">
        <v>0.87970000000000004</v>
      </c>
      <c r="AA89" s="6">
        <v>0.81040000000000001</v>
      </c>
      <c r="AB89" s="6">
        <v>0.71730000000000005</v>
      </c>
      <c r="AC89" s="6">
        <v>0.78010000000000002</v>
      </c>
      <c r="AD89" s="6">
        <v>0.87360000000000004</v>
      </c>
      <c r="AE89" s="6">
        <v>0.90439999999999998</v>
      </c>
      <c r="AF89" s="6">
        <v>0.80300000000000005</v>
      </c>
      <c r="AG89" s="6">
        <v>0.77769999999999995</v>
      </c>
      <c r="AH89" s="6">
        <v>0.82909999999999995</v>
      </c>
      <c r="AI89" s="6">
        <v>0.89949999999999997</v>
      </c>
      <c r="AJ89" s="6">
        <v>0.93389999999999995</v>
      </c>
      <c r="AK89" s="6">
        <v>0.98509999999999998</v>
      </c>
      <c r="AL89" s="6">
        <v>1.1479999999999999</v>
      </c>
      <c r="AM89" s="6">
        <v>1.1773</v>
      </c>
      <c r="AN89" s="6">
        <v>1.2237</v>
      </c>
      <c r="AO89" s="6">
        <v>1.3117000000000001</v>
      </c>
      <c r="AP89" s="6"/>
      <c r="AQ89" s="6"/>
      <c r="AR89" s="6"/>
    </row>
    <row r="90" spans="1:44" x14ac:dyDescent="0.3">
      <c r="A90" s="18" t="s">
        <v>532</v>
      </c>
      <c r="B90" s="6">
        <v>0.83</v>
      </c>
      <c r="C90" s="6">
        <v>0.9153</v>
      </c>
      <c r="D90" s="6">
        <v>0.2671</v>
      </c>
      <c r="E90" s="6">
        <v>0.26939999999999997</v>
      </c>
      <c r="F90" s="6">
        <v>0.39069999999999999</v>
      </c>
      <c r="G90" s="6">
        <v>0.51160000000000005</v>
      </c>
      <c r="H90" s="6">
        <v>0.60619999999999996</v>
      </c>
      <c r="I90" s="6">
        <v>0.74419999999999997</v>
      </c>
      <c r="J90" s="6">
        <v>0.80830000000000002</v>
      </c>
      <c r="K90" s="6">
        <v>0.63019999999999998</v>
      </c>
      <c r="L90" s="6">
        <v>0.85419999999999996</v>
      </c>
      <c r="M90" s="6">
        <v>1.0815999999999999</v>
      </c>
      <c r="N90" s="6">
        <v>1.0638000000000001</v>
      </c>
      <c r="O90" s="6">
        <v>1.0973999999999999</v>
      </c>
      <c r="P90" s="6">
        <v>0.84030000000000005</v>
      </c>
      <c r="Q90" s="6">
        <v>0.58760000000000001</v>
      </c>
      <c r="R90" s="6">
        <v>0.81989999999999996</v>
      </c>
      <c r="S90" s="6">
        <v>0.67930000000000001</v>
      </c>
      <c r="T90" s="6">
        <v>0.60760000000000003</v>
      </c>
      <c r="U90" s="6">
        <v>0.74029999999999996</v>
      </c>
      <c r="V90" s="6">
        <v>0.36330000000000001</v>
      </c>
      <c r="W90" s="6">
        <v>0.59389999999999998</v>
      </c>
      <c r="X90" s="6">
        <v>0.67390000000000005</v>
      </c>
      <c r="Y90" s="6">
        <v>1.393</v>
      </c>
      <c r="Z90" s="6">
        <v>1.4769000000000001</v>
      </c>
      <c r="AA90" s="6">
        <v>1.7318</v>
      </c>
      <c r="AB90" s="6">
        <v>1.3133999999999999</v>
      </c>
      <c r="AC90" s="6">
        <v>1.6509</v>
      </c>
      <c r="AD90" s="6">
        <v>2.3077999999999999</v>
      </c>
      <c r="AE90" s="6">
        <v>1.2152000000000001</v>
      </c>
      <c r="AF90" s="6">
        <v>1.0896999999999999</v>
      </c>
      <c r="AG90" s="6">
        <v>1.3283</v>
      </c>
      <c r="AH90" s="6">
        <v>1.4622999999999999</v>
      </c>
      <c r="AI90" s="6">
        <v>1.4339999999999999</v>
      </c>
      <c r="AJ90" s="6">
        <v>1.4051</v>
      </c>
      <c r="AK90" s="6">
        <v>0.55610000000000004</v>
      </c>
      <c r="AL90" s="6">
        <v>0.80079999999999996</v>
      </c>
      <c r="AM90" s="6">
        <v>0.97519999999999996</v>
      </c>
      <c r="AN90" s="6">
        <v>1.0079</v>
      </c>
      <c r="AO90" s="6">
        <v>0.93659999999999999</v>
      </c>
      <c r="AP90" s="6"/>
      <c r="AQ90" s="6"/>
      <c r="AR90" s="6"/>
    </row>
    <row r="91" spans="1:44" x14ac:dyDescent="0.3">
      <c r="A91" s="18" t="s">
        <v>533</v>
      </c>
      <c r="B91" s="6">
        <v>2.29</v>
      </c>
      <c r="C91" s="6">
        <v>2.2524999999999999</v>
      </c>
      <c r="D91" s="6">
        <v>2.1288999999999998</v>
      </c>
      <c r="E91" s="6">
        <v>2.2873999999999999</v>
      </c>
      <c r="F91" s="6">
        <v>2.6429</v>
      </c>
      <c r="G91" s="6">
        <v>3.2422</v>
      </c>
      <c r="H91" s="6">
        <v>2.9742999999999999</v>
      </c>
      <c r="I91" s="6">
        <v>2.5691999999999999</v>
      </c>
      <c r="J91" s="6">
        <v>2.8349000000000002</v>
      </c>
      <c r="K91" s="6">
        <v>2.9209000000000001</v>
      </c>
      <c r="L91" s="6">
        <v>3.0832999999999999</v>
      </c>
      <c r="M91" s="6">
        <v>3.1688000000000001</v>
      </c>
      <c r="N91" s="6">
        <v>2.7042000000000002</v>
      </c>
      <c r="O91" s="6">
        <v>2.8913000000000002</v>
      </c>
      <c r="P91" s="6">
        <v>2.4527000000000001</v>
      </c>
      <c r="Q91" s="6">
        <v>2.8321000000000001</v>
      </c>
      <c r="R91" s="6">
        <v>2.9676</v>
      </c>
      <c r="S91" s="6">
        <v>3.3109000000000002</v>
      </c>
      <c r="T91" s="6">
        <v>3.5047999999999999</v>
      </c>
      <c r="U91" s="6">
        <v>3.8654999999999999</v>
      </c>
      <c r="V91" s="6">
        <v>3.8609</v>
      </c>
      <c r="W91" s="6">
        <v>5.2355</v>
      </c>
      <c r="X91" s="6">
        <v>5.0999999999999996</v>
      </c>
      <c r="Y91" s="6">
        <v>4.4042000000000003</v>
      </c>
      <c r="Z91" s="6">
        <v>4.2704000000000004</v>
      </c>
      <c r="AA91" s="6">
        <v>4.7774000000000001</v>
      </c>
      <c r="AB91" s="6">
        <v>4.2539999999999996</v>
      </c>
      <c r="AC91" s="6">
        <v>4.3918999999999997</v>
      </c>
      <c r="AD91" s="6">
        <v>4.9177999999999997</v>
      </c>
      <c r="AE91" s="6">
        <v>4.0467000000000004</v>
      </c>
      <c r="AF91" s="6">
        <v>3.6698</v>
      </c>
      <c r="AG91" s="6">
        <v>4.0789999999999997</v>
      </c>
      <c r="AH91" s="6">
        <v>4.2881</v>
      </c>
      <c r="AI91" s="6">
        <v>4.1037999999999997</v>
      </c>
      <c r="AJ91" s="6">
        <v>3.7982999999999998</v>
      </c>
      <c r="AK91" s="6">
        <v>3.7019000000000002</v>
      </c>
      <c r="AL91" s="6">
        <v>3.94</v>
      </c>
      <c r="AM91" s="6">
        <v>3.9047000000000001</v>
      </c>
      <c r="AN91" s="6">
        <v>3.9986999999999999</v>
      </c>
      <c r="AO91" s="6">
        <v>3.7692999999999999</v>
      </c>
      <c r="AP91" s="6"/>
      <c r="AQ91" s="6"/>
      <c r="AR91" s="6"/>
    </row>
    <row r="92" spans="1:44" x14ac:dyDescent="0.3">
      <c r="A92" s="18" t="s">
        <v>534</v>
      </c>
      <c r="B92" s="6">
        <v>3.13</v>
      </c>
      <c r="C92" s="6">
        <v>1.958</v>
      </c>
      <c r="D92" s="6">
        <v>1.3905000000000001</v>
      </c>
      <c r="E92" s="6">
        <v>1.4469000000000001</v>
      </c>
      <c r="F92" s="6">
        <v>1.4541999999999999</v>
      </c>
      <c r="G92" s="6">
        <v>1.5392999999999999</v>
      </c>
      <c r="H92" s="6">
        <v>1.6636</v>
      </c>
      <c r="I92" s="6">
        <v>1.8887</v>
      </c>
      <c r="J92" s="6">
        <v>1.8134999999999999</v>
      </c>
      <c r="K92" s="6">
        <v>1.7643</v>
      </c>
      <c r="L92" s="6">
        <v>2.0327000000000002</v>
      </c>
      <c r="M92" s="6">
        <v>1.9966999999999999</v>
      </c>
      <c r="N92" s="6">
        <v>1.7827999999999999</v>
      </c>
      <c r="O92" s="6">
        <v>1.8186</v>
      </c>
      <c r="P92" s="6">
        <v>1.6543000000000001</v>
      </c>
      <c r="Q92" s="6">
        <v>1.2641</v>
      </c>
      <c r="R92" s="6">
        <v>1.3285</v>
      </c>
      <c r="S92" s="6">
        <v>1.3654999999999999</v>
      </c>
      <c r="T92" s="6">
        <v>1.2390000000000001</v>
      </c>
      <c r="U92" s="6">
        <v>1.2222999999999999</v>
      </c>
      <c r="V92" s="6">
        <v>0.51270000000000004</v>
      </c>
      <c r="W92" s="6">
        <v>0.62380000000000002</v>
      </c>
      <c r="X92" s="6">
        <v>0.65910000000000002</v>
      </c>
      <c r="Y92" s="6">
        <v>0.9385</v>
      </c>
      <c r="Z92" s="6">
        <v>1.3320000000000001</v>
      </c>
      <c r="AA92" s="6">
        <v>1.7996000000000001</v>
      </c>
      <c r="AB92" s="6">
        <v>1.7690999999999999</v>
      </c>
      <c r="AC92" s="6">
        <v>1.9694</v>
      </c>
      <c r="AD92" s="6">
        <v>2.4009</v>
      </c>
      <c r="AE92" s="6">
        <v>2.0684999999999998</v>
      </c>
      <c r="AF92" s="6">
        <v>2.2536</v>
      </c>
      <c r="AG92" s="6">
        <v>2.4836</v>
      </c>
      <c r="AH92" s="6">
        <v>2.3028</v>
      </c>
      <c r="AI92" s="6">
        <v>2.1787999999999998</v>
      </c>
      <c r="AJ92" s="6">
        <v>2.3664999999999998</v>
      </c>
      <c r="AK92" s="6">
        <v>2.2332000000000001</v>
      </c>
      <c r="AL92" s="6">
        <v>2.3814000000000002</v>
      </c>
      <c r="AM92" s="6">
        <v>2.2204000000000002</v>
      </c>
      <c r="AN92" s="6">
        <v>2.3403</v>
      </c>
      <c r="AO92" s="6">
        <v>1.9074</v>
      </c>
      <c r="AP92" s="6"/>
      <c r="AQ92" s="6"/>
      <c r="AR92" s="6"/>
    </row>
    <row r="93" spans="1:44" hidden="1" x14ac:dyDescent="0.3">
      <c r="A93" t="s">
        <v>535</v>
      </c>
      <c r="B93" s="6">
        <v>6.62</v>
      </c>
      <c r="C93" s="6">
        <v>6.7935999999999996</v>
      </c>
      <c r="D93" s="6">
        <v>8.6982999999999997</v>
      </c>
      <c r="E93" s="6">
        <v>8.9991000000000003</v>
      </c>
      <c r="F93" s="6">
        <v>9.4652999999999992</v>
      </c>
      <c r="G93" s="6">
        <v>9.0374999999999996</v>
      </c>
      <c r="H93" s="6">
        <v>9.3829999999999991</v>
      </c>
      <c r="I93" s="6">
        <v>12.1633</v>
      </c>
      <c r="J93" s="6">
        <v>11.829800000000001</v>
      </c>
      <c r="K93" s="6">
        <v>12.084199999999999</v>
      </c>
      <c r="L93" s="6">
        <v>13.111000000000001</v>
      </c>
      <c r="M93" s="6">
        <v>13.736000000000001</v>
      </c>
      <c r="N93" s="6">
        <v>12.979100000000001</v>
      </c>
      <c r="O93" s="6">
        <v>12.9658</v>
      </c>
      <c r="P93" s="6">
        <v>10.4742</v>
      </c>
      <c r="Q93" s="6">
        <v>13.4038</v>
      </c>
      <c r="R93" s="6">
        <v>17.653300000000002</v>
      </c>
      <c r="S93" s="6">
        <v>17.5197</v>
      </c>
      <c r="T93" s="6">
        <v>9.0760000000000005</v>
      </c>
      <c r="U93" s="6">
        <v>7.4768999999999997</v>
      </c>
      <c r="V93" s="6">
        <v>7.2432999999999996</v>
      </c>
      <c r="W93" s="6">
        <v>9.0168999999999997</v>
      </c>
      <c r="X93" s="6">
        <v>9.0060000000000002</v>
      </c>
      <c r="Y93" s="6">
        <v>9.4459999999999997</v>
      </c>
      <c r="Z93" s="6">
        <v>10.381</v>
      </c>
      <c r="AA93" s="6">
        <v>10.323</v>
      </c>
      <c r="AB93" s="6">
        <v>10.8165</v>
      </c>
      <c r="AC93" s="6">
        <v>7.7861000000000002</v>
      </c>
      <c r="AD93" s="6">
        <v>6.3186999999999998</v>
      </c>
      <c r="AE93" s="6">
        <v>6.0494000000000003</v>
      </c>
      <c r="AF93" s="6">
        <v>5.9725999999999999</v>
      </c>
      <c r="AG93" s="6">
        <v>6.6582999999999997</v>
      </c>
      <c r="AH93" s="6">
        <v>6.9580000000000002</v>
      </c>
      <c r="AI93" s="6">
        <v>6.3998999999999997</v>
      </c>
      <c r="AJ93" s="6">
        <v>7.0909000000000004</v>
      </c>
      <c r="AK93" s="6">
        <v>7.1029</v>
      </c>
      <c r="AL93" s="6">
        <v>6.3367000000000004</v>
      </c>
      <c r="AM93" s="6">
        <v>7.1853999999999996</v>
      </c>
      <c r="AN93" s="6">
        <v>6.8966000000000003</v>
      </c>
      <c r="AO93" s="6"/>
      <c r="AP93" s="6"/>
      <c r="AQ93" s="6"/>
      <c r="AR93" s="6"/>
    </row>
    <row r="94" spans="1:44" x14ac:dyDescent="0.3">
      <c r="A94" s="18" t="s">
        <v>536</v>
      </c>
      <c r="B94" s="6">
        <v>1.46</v>
      </c>
      <c r="C94" s="6">
        <v>1.2959000000000001</v>
      </c>
      <c r="D94" s="6">
        <v>1.3673</v>
      </c>
      <c r="E94" s="6">
        <v>1.3069</v>
      </c>
      <c r="F94" s="6">
        <v>1.4590000000000001</v>
      </c>
      <c r="G94" s="6">
        <v>1.5452999999999999</v>
      </c>
      <c r="H94" s="6">
        <v>1.4972000000000001</v>
      </c>
      <c r="I94" s="6">
        <v>1.2829999999999999</v>
      </c>
      <c r="J94" s="6">
        <v>1.3479000000000001</v>
      </c>
      <c r="K94" s="6">
        <v>1.3913</v>
      </c>
      <c r="L94" s="6">
        <v>1.3908</v>
      </c>
      <c r="M94" s="6">
        <v>1.4512</v>
      </c>
      <c r="N94" s="6">
        <v>1.3267</v>
      </c>
      <c r="O94" s="6">
        <v>1.2403999999999999</v>
      </c>
      <c r="P94" s="6">
        <v>1.2441</v>
      </c>
      <c r="Q94" s="6">
        <v>1.3079000000000001</v>
      </c>
      <c r="R94" s="6">
        <v>1.4017999999999999</v>
      </c>
      <c r="S94" s="6">
        <v>1.4412</v>
      </c>
      <c r="T94" s="6">
        <v>1.5579000000000001</v>
      </c>
      <c r="U94" s="6">
        <v>1.4763999999999999</v>
      </c>
      <c r="V94" s="6">
        <v>1.3922000000000001</v>
      </c>
      <c r="W94" s="6">
        <v>1.3399000000000001</v>
      </c>
      <c r="X94" s="6">
        <v>1.4462999999999999</v>
      </c>
      <c r="Y94" s="6">
        <v>1.4217</v>
      </c>
      <c r="Z94" s="6">
        <v>1.4925999999999999</v>
      </c>
      <c r="AA94" s="6">
        <v>1.4919</v>
      </c>
      <c r="AB94" s="6">
        <v>1.5161</v>
      </c>
      <c r="AC94" s="6">
        <v>1.6404000000000001</v>
      </c>
      <c r="AD94" s="6">
        <v>1.6615</v>
      </c>
      <c r="AE94" s="6">
        <v>1.5707</v>
      </c>
      <c r="AF94" s="6">
        <v>1.2926</v>
      </c>
      <c r="AG94" s="6">
        <v>1.3462000000000001</v>
      </c>
      <c r="AH94" s="6">
        <v>1.4167000000000001</v>
      </c>
      <c r="AI94" s="6">
        <v>1.4056</v>
      </c>
      <c r="AJ94" s="6">
        <v>1.2558</v>
      </c>
      <c r="AK94" s="6">
        <v>1.3448</v>
      </c>
      <c r="AL94" s="6">
        <v>1.286</v>
      </c>
      <c r="AM94" s="6">
        <v>1.2463</v>
      </c>
      <c r="AN94" s="6">
        <v>1.4638</v>
      </c>
      <c r="AO94" s="6">
        <v>1.3443000000000001</v>
      </c>
      <c r="AP94" s="6"/>
      <c r="AQ94" s="6"/>
      <c r="AR94" s="6"/>
    </row>
    <row r="95" spans="1:44" x14ac:dyDescent="0.3">
      <c r="A95" s="18" t="s">
        <v>537</v>
      </c>
      <c r="B95" s="6">
        <v>1.79</v>
      </c>
      <c r="C95" s="6">
        <v>1.7627999999999999</v>
      </c>
      <c r="D95" s="6">
        <v>1.4256</v>
      </c>
      <c r="E95" s="6">
        <v>1.5310999999999999</v>
      </c>
      <c r="F95" s="6">
        <v>1.6500999999999999</v>
      </c>
      <c r="G95" s="6">
        <v>1.8714</v>
      </c>
      <c r="H95" s="6">
        <v>2.1648999999999998</v>
      </c>
      <c r="I95" s="6">
        <v>2.3087</v>
      </c>
      <c r="J95" s="6">
        <v>2.1768000000000001</v>
      </c>
      <c r="K95" s="6">
        <v>2.206</v>
      </c>
      <c r="L95" s="6">
        <v>2.4903</v>
      </c>
      <c r="M95" s="6">
        <v>2.7039</v>
      </c>
      <c r="N95" s="6">
        <v>2.5398999999999998</v>
      </c>
      <c r="O95" s="6">
        <v>2.5754999999999999</v>
      </c>
      <c r="P95" s="6">
        <v>2.5101</v>
      </c>
      <c r="Q95" s="6">
        <v>1.855</v>
      </c>
      <c r="R95" s="6">
        <v>1.8984000000000001</v>
      </c>
      <c r="S95" s="6">
        <v>1.8996999999999999</v>
      </c>
      <c r="T95" s="6">
        <v>1.8017000000000001</v>
      </c>
      <c r="U95" s="6">
        <v>1.9537</v>
      </c>
      <c r="V95" s="6">
        <v>1.0962000000000001</v>
      </c>
      <c r="W95" s="6">
        <v>1.4107000000000001</v>
      </c>
      <c r="X95" s="6">
        <v>1.5112000000000001</v>
      </c>
      <c r="Y95" s="6">
        <v>1.9863</v>
      </c>
      <c r="Z95" s="6">
        <v>2.3128000000000002</v>
      </c>
      <c r="AA95" s="6">
        <v>2.3260000000000001</v>
      </c>
      <c r="AB95" s="6">
        <v>2.1796000000000002</v>
      </c>
      <c r="AC95" s="6">
        <v>2.1657000000000002</v>
      </c>
      <c r="AD95" s="6">
        <v>2.6084999999999998</v>
      </c>
      <c r="AE95" s="6">
        <v>1.819</v>
      </c>
      <c r="AF95" s="6">
        <v>1.5348999999999999</v>
      </c>
      <c r="AG95" s="6">
        <v>2.0811000000000002</v>
      </c>
      <c r="AH95" s="6">
        <v>2.0590999999999999</v>
      </c>
      <c r="AI95" s="6">
        <v>2.5230999999999999</v>
      </c>
      <c r="AJ95" s="6">
        <v>2.3153000000000001</v>
      </c>
      <c r="AK95" s="6">
        <v>2.1951000000000001</v>
      </c>
      <c r="AL95" s="6">
        <v>2.2153999999999998</v>
      </c>
      <c r="AM95" s="6">
        <v>2.1867000000000001</v>
      </c>
      <c r="AN95" s="6">
        <v>2.3763999999999998</v>
      </c>
      <c r="AO95" s="6">
        <v>1.97</v>
      </c>
      <c r="AP95" s="6"/>
      <c r="AQ95" s="6"/>
      <c r="AR95" s="6"/>
    </row>
    <row r="96" spans="1:44" x14ac:dyDescent="0.3">
      <c r="A96" s="18" t="s">
        <v>538</v>
      </c>
      <c r="B96" s="6">
        <v>1.75</v>
      </c>
      <c r="C96" s="6">
        <v>1.6919</v>
      </c>
      <c r="D96" s="6">
        <v>1.0061</v>
      </c>
      <c r="E96" s="6">
        <v>1.1003000000000001</v>
      </c>
      <c r="F96" s="6">
        <v>1.8898999999999999</v>
      </c>
      <c r="G96" s="6">
        <v>3.3780999999999999</v>
      </c>
      <c r="H96" s="6">
        <v>2.6038999999999999</v>
      </c>
      <c r="I96" s="6">
        <v>1.9601</v>
      </c>
      <c r="J96" s="6">
        <v>1.6303000000000001</v>
      </c>
      <c r="K96" s="6">
        <v>1.5052000000000001</v>
      </c>
      <c r="L96" s="6">
        <v>1.3184</v>
      </c>
      <c r="M96" s="6">
        <v>1.4833000000000001</v>
      </c>
      <c r="N96" s="6">
        <v>1.4389000000000001</v>
      </c>
      <c r="O96" s="6">
        <v>1.5382</v>
      </c>
      <c r="P96" s="6">
        <v>1.1619999999999999</v>
      </c>
      <c r="Q96" s="6">
        <v>0.97370000000000001</v>
      </c>
      <c r="R96" s="6">
        <v>0.88</v>
      </c>
      <c r="S96" s="6">
        <v>0.74019999999999997</v>
      </c>
      <c r="T96" s="6">
        <v>0.81330000000000002</v>
      </c>
      <c r="U96" s="6">
        <v>1.0282</v>
      </c>
      <c r="V96" s="6">
        <v>0.58209999999999995</v>
      </c>
      <c r="W96" s="6">
        <v>1.3472999999999999</v>
      </c>
      <c r="X96" s="6">
        <v>1.6584000000000001</v>
      </c>
      <c r="Y96" s="6">
        <v>2.0792000000000002</v>
      </c>
      <c r="Z96" s="6">
        <v>1.5938000000000001</v>
      </c>
      <c r="AA96" s="6">
        <v>1.3393999999999999</v>
      </c>
      <c r="AB96" s="6">
        <v>0.84119999999999995</v>
      </c>
      <c r="AC96" s="6">
        <v>0.82789999999999997</v>
      </c>
      <c r="AD96" s="6">
        <v>0.79290000000000005</v>
      </c>
      <c r="AE96" s="6">
        <v>0.59289999999999998</v>
      </c>
      <c r="AF96" s="6">
        <v>0.52459999999999996</v>
      </c>
      <c r="AG96" s="6">
        <v>0.87709999999999999</v>
      </c>
      <c r="AH96" s="6">
        <v>0.88100000000000001</v>
      </c>
      <c r="AI96" s="6">
        <v>0.752</v>
      </c>
      <c r="AJ96" s="6">
        <v>0.62770000000000004</v>
      </c>
      <c r="AK96" s="6">
        <v>0.95599999999999996</v>
      </c>
      <c r="AL96" s="6">
        <v>0.90100000000000002</v>
      </c>
      <c r="AM96" s="6">
        <v>1.1217999999999999</v>
      </c>
      <c r="AN96" s="6">
        <v>1.0271999999999999</v>
      </c>
      <c r="AO96" s="6">
        <v>0.93740000000000001</v>
      </c>
      <c r="AP96" s="6"/>
      <c r="AQ96" s="6"/>
      <c r="AR96" s="6"/>
    </row>
    <row r="97" spans="1:44" x14ac:dyDescent="0.3">
      <c r="A97" s="18" t="s">
        <v>539</v>
      </c>
      <c r="B97" s="6">
        <v>2.25</v>
      </c>
      <c r="C97" s="6">
        <v>2.0226999999999999</v>
      </c>
      <c r="D97" s="6">
        <v>1.5202</v>
      </c>
      <c r="E97" s="6">
        <v>1.4937</v>
      </c>
      <c r="F97" s="6">
        <v>1.9160999999999999</v>
      </c>
      <c r="G97" s="6">
        <v>1.7778</v>
      </c>
      <c r="H97" s="6">
        <v>2.2223000000000002</v>
      </c>
      <c r="I97" s="6">
        <v>2.5448</v>
      </c>
      <c r="J97" s="6">
        <v>2.3586</v>
      </c>
      <c r="K97" s="6">
        <v>2.1760999999999999</v>
      </c>
      <c r="L97" s="6">
        <v>2.4476</v>
      </c>
      <c r="M97" s="6">
        <v>2.859</v>
      </c>
      <c r="N97" s="6">
        <v>2.7509000000000001</v>
      </c>
      <c r="O97" s="6">
        <v>3.0533000000000001</v>
      </c>
      <c r="P97" s="6">
        <v>3.7555999999999998</v>
      </c>
      <c r="Q97" s="6">
        <v>3.5613999999999999</v>
      </c>
      <c r="R97" s="6">
        <v>4.2990000000000004</v>
      </c>
      <c r="S97" s="6">
        <v>4.4313000000000002</v>
      </c>
      <c r="T97" s="6">
        <v>4.2854999999999999</v>
      </c>
      <c r="U97" s="6">
        <v>5.0926</v>
      </c>
      <c r="V97" s="6">
        <v>3.0415999999999999</v>
      </c>
      <c r="W97" s="6">
        <v>4.0065</v>
      </c>
      <c r="X97" s="6">
        <v>4.2667000000000002</v>
      </c>
      <c r="Y97" s="6">
        <v>4.4036999999999997</v>
      </c>
      <c r="Z97" s="6">
        <v>4.8940000000000001</v>
      </c>
      <c r="AA97" s="6">
        <v>5.3674999999999997</v>
      </c>
      <c r="AB97" s="6">
        <v>5.2857000000000003</v>
      </c>
      <c r="AC97" s="6">
        <v>5.1036000000000001</v>
      </c>
      <c r="AD97" s="6">
        <v>5.7667000000000002</v>
      </c>
      <c r="AE97" s="6">
        <v>5.7835000000000001</v>
      </c>
      <c r="AF97" s="6">
        <v>5.1574</v>
      </c>
      <c r="AG97" s="6">
        <v>5.8978999999999999</v>
      </c>
      <c r="AH97" s="6">
        <v>5.2819000000000003</v>
      </c>
      <c r="AI97" s="6">
        <v>5.3063000000000002</v>
      </c>
      <c r="AJ97" s="6">
        <v>3.2764000000000002</v>
      </c>
      <c r="AK97" s="6">
        <v>3.5663999999999998</v>
      </c>
      <c r="AL97" s="6">
        <v>3.9975999999999998</v>
      </c>
      <c r="AM97" s="6">
        <v>3.9447000000000001</v>
      </c>
      <c r="AN97" s="6">
        <v>3.9016999999999999</v>
      </c>
      <c r="AO97" s="6">
        <v>4.1064999999999996</v>
      </c>
      <c r="AP97" s="6"/>
      <c r="AQ97" s="6"/>
      <c r="AR97" s="6"/>
    </row>
    <row r="98" spans="1:44" hidden="1" x14ac:dyDescent="0.3">
      <c r="A98" t="s">
        <v>540</v>
      </c>
      <c r="B98" s="6">
        <v>1.1200000000000001</v>
      </c>
      <c r="C98" s="6">
        <v>1.4278</v>
      </c>
      <c r="D98" s="6">
        <v>1.6319999999999999</v>
      </c>
      <c r="E98" s="6">
        <v>2.6493000000000002</v>
      </c>
      <c r="F98" s="6">
        <v>3.2553000000000001</v>
      </c>
      <c r="G98" s="6">
        <v>2.9487999999999999</v>
      </c>
      <c r="H98" s="6">
        <v>3.4588999999999999</v>
      </c>
      <c r="I98" s="6">
        <v>3.6789999999999998</v>
      </c>
      <c r="J98" s="6">
        <v>3.1781000000000001</v>
      </c>
      <c r="K98" s="6">
        <v>2.4005000000000001</v>
      </c>
      <c r="L98" s="6">
        <v>2.4506999999999999</v>
      </c>
      <c r="M98" s="6">
        <v>2.9264000000000001</v>
      </c>
      <c r="N98" s="6">
        <v>2.726</v>
      </c>
      <c r="O98" s="6">
        <v>2.9308999999999998</v>
      </c>
      <c r="P98" s="6">
        <v>2.7458</v>
      </c>
      <c r="Q98" s="6">
        <v>2.5981000000000001</v>
      </c>
      <c r="R98" s="6">
        <v>2.6667999999999998</v>
      </c>
      <c r="S98" s="6">
        <v>3.7355</v>
      </c>
      <c r="T98" s="6">
        <v>3.3815</v>
      </c>
      <c r="U98" s="6">
        <v>3.7831000000000001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x14ac:dyDescent="0.3">
      <c r="A99" s="18" t="s">
        <v>541</v>
      </c>
      <c r="B99" s="6">
        <v>3.07</v>
      </c>
      <c r="C99" s="6">
        <v>2.6415999999999999</v>
      </c>
      <c r="D99" s="6">
        <v>2.4567999999999999</v>
      </c>
      <c r="E99" s="6">
        <v>2.6778</v>
      </c>
      <c r="F99" s="6">
        <v>3.1387999999999998</v>
      </c>
      <c r="G99" s="6">
        <v>2.7484000000000002</v>
      </c>
      <c r="H99" s="6">
        <v>2.9464000000000001</v>
      </c>
      <c r="I99" s="6">
        <v>3.0495000000000001</v>
      </c>
      <c r="J99" s="6">
        <v>2.9510999999999998</v>
      </c>
      <c r="K99" s="6">
        <v>2.9504000000000001</v>
      </c>
      <c r="L99" s="6">
        <v>2.9933000000000001</v>
      </c>
      <c r="M99" s="6">
        <v>2.9996999999999998</v>
      </c>
      <c r="N99" s="6">
        <v>3.0928</v>
      </c>
      <c r="O99" s="6">
        <v>3.4857999999999998</v>
      </c>
      <c r="P99" s="6">
        <v>3.4803999999999999</v>
      </c>
      <c r="Q99" s="6">
        <v>3.3188</v>
      </c>
      <c r="R99" s="6">
        <v>3.6070000000000002</v>
      </c>
      <c r="S99" s="6">
        <v>4.0650000000000004</v>
      </c>
      <c r="T99" s="6">
        <v>4.0906000000000002</v>
      </c>
      <c r="U99" s="6">
        <v>4.1287000000000003</v>
      </c>
      <c r="V99" s="6">
        <v>2.9203999999999999</v>
      </c>
      <c r="W99" s="6">
        <v>3.1913999999999998</v>
      </c>
      <c r="X99" s="6">
        <v>3.2303999999999999</v>
      </c>
      <c r="Y99" s="6">
        <v>3.5945999999999998</v>
      </c>
      <c r="Z99" s="6">
        <v>3.9502999999999999</v>
      </c>
      <c r="AA99" s="6">
        <v>4.1730999999999998</v>
      </c>
      <c r="AB99" s="6">
        <v>3.7826</v>
      </c>
      <c r="AC99" s="6">
        <v>3.9054000000000002</v>
      </c>
      <c r="AD99" s="6">
        <v>3.5150000000000001</v>
      </c>
      <c r="AE99" s="6">
        <v>3.5066999999999999</v>
      </c>
      <c r="AF99" s="6">
        <v>3.3995000000000002</v>
      </c>
      <c r="AG99" s="6">
        <v>3.5247999999999999</v>
      </c>
      <c r="AH99" s="6">
        <v>3.8209</v>
      </c>
      <c r="AI99" s="6">
        <v>3.9942000000000002</v>
      </c>
      <c r="AJ99" s="6">
        <v>3.7562000000000002</v>
      </c>
      <c r="AK99" s="6">
        <v>3.8407</v>
      </c>
      <c r="AL99" s="6">
        <v>3.9072</v>
      </c>
      <c r="AM99" s="6">
        <v>3.4975999999999998</v>
      </c>
      <c r="AN99" s="6">
        <v>3.7616999999999998</v>
      </c>
      <c r="AO99" s="6">
        <v>3.6278999999999999</v>
      </c>
      <c r="AP99" s="6"/>
      <c r="AQ99" s="6"/>
      <c r="AR99" s="6"/>
    </row>
    <row r="100" spans="1:44" x14ac:dyDescent="0.3">
      <c r="A100" s="18" t="s">
        <v>542</v>
      </c>
      <c r="B100" s="6">
        <v>3.56</v>
      </c>
      <c r="C100" s="6">
        <v>4.1631</v>
      </c>
      <c r="D100" s="6">
        <v>3.5954000000000002</v>
      </c>
      <c r="E100" s="6">
        <v>3.1663999999999999</v>
      </c>
      <c r="F100" s="6">
        <v>3.3965999999999998</v>
      </c>
      <c r="G100" s="6">
        <v>3.3327</v>
      </c>
      <c r="H100" s="6">
        <v>3.0945</v>
      </c>
      <c r="I100" s="6">
        <v>2.7528000000000001</v>
      </c>
      <c r="J100" s="6">
        <v>2.9283000000000001</v>
      </c>
      <c r="K100" s="6">
        <v>3.286</v>
      </c>
      <c r="L100" s="6">
        <v>3.3302</v>
      </c>
      <c r="M100" s="6">
        <v>3.464</v>
      </c>
      <c r="N100" s="6">
        <v>3.0996999999999999</v>
      </c>
      <c r="O100" s="6">
        <v>3.0933000000000002</v>
      </c>
      <c r="P100" s="6">
        <v>3.234</v>
      </c>
      <c r="Q100" s="6">
        <v>3.2479</v>
      </c>
      <c r="R100" s="6">
        <v>3.8690000000000002</v>
      </c>
      <c r="S100" s="6">
        <v>4.1905000000000001</v>
      </c>
      <c r="T100" s="6">
        <v>3.6855000000000002</v>
      </c>
      <c r="U100" s="6">
        <v>3.2090000000000001</v>
      </c>
      <c r="V100" s="6">
        <v>1.5257000000000001</v>
      </c>
      <c r="W100" s="6">
        <v>2.1707999999999998</v>
      </c>
      <c r="X100" s="6">
        <v>2.6493000000000002</v>
      </c>
      <c r="Y100" s="6">
        <v>3.5476999999999999</v>
      </c>
      <c r="Z100" s="6">
        <v>3.8932000000000002</v>
      </c>
      <c r="AA100" s="6">
        <v>4.3707000000000003</v>
      </c>
      <c r="AB100" s="6">
        <v>4.0162000000000004</v>
      </c>
      <c r="AC100" s="6">
        <v>4.2470999999999997</v>
      </c>
      <c r="AD100" s="6">
        <v>3.7629999999999999</v>
      </c>
      <c r="AE100" s="6">
        <v>2.8369</v>
      </c>
      <c r="AF100" s="6">
        <v>2.7507000000000001</v>
      </c>
      <c r="AG100" s="6">
        <v>2.6166999999999998</v>
      </c>
      <c r="AH100" s="6">
        <v>3.1265999999999998</v>
      </c>
      <c r="AI100" s="6">
        <v>2.915</v>
      </c>
      <c r="AJ100" s="6">
        <v>2.4537</v>
      </c>
      <c r="AK100" s="6">
        <v>2.8845999999999998</v>
      </c>
      <c r="AL100" s="6">
        <v>3.4441999999999999</v>
      </c>
      <c r="AM100" s="6">
        <v>3.3900999999999999</v>
      </c>
      <c r="AN100" s="6">
        <v>4.7211999999999996</v>
      </c>
      <c r="AO100" s="6">
        <v>4.9188999999999998</v>
      </c>
      <c r="AP100" s="6"/>
      <c r="AQ100" s="6"/>
      <c r="AR100" s="6"/>
    </row>
    <row r="101" spans="1:44" hidden="1" x14ac:dyDescent="0.3">
      <c r="A101" t="s">
        <v>543</v>
      </c>
      <c r="B101" s="6">
        <v>1.94</v>
      </c>
      <c r="C101" s="6">
        <v>1.9964999999999999</v>
      </c>
      <c r="D101" s="6">
        <v>1.8722000000000001</v>
      </c>
      <c r="E101" s="6">
        <v>1.0502</v>
      </c>
      <c r="F101" s="6">
        <v>1.1039000000000001</v>
      </c>
      <c r="G101" s="6">
        <v>1.8165</v>
      </c>
      <c r="H101" s="6">
        <v>1.3102</v>
      </c>
      <c r="I101" s="6">
        <v>1.6176999999999999</v>
      </c>
      <c r="J101" s="6">
        <v>1.4124000000000001</v>
      </c>
      <c r="K101" s="6">
        <v>1.6702999999999999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x14ac:dyDescent="0.3">
      <c r="A102" s="18" t="s">
        <v>544</v>
      </c>
      <c r="B102" s="6">
        <v>1.24</v>
      </c>
      <c r="C102" s="6">
        <v>1.1791</v>
      </c>
      <c r="D102" s="6">
        <v>0.97540000000000004</v>
      </c>
      <c r="E102" s="6">
        <v>0.96519999999999995</v>
      </c>
      <c r="F102" s="6">
        <v>0.96919999999999995</v>
      </c>
      <c r="G102" s="6">
        <v>0.99760000000000004</v>
      </c>
      <c r="H102" s="6">
        <v>0.95799999999999996</v>
      </c>
      <c r="I102" s="6">
        <v>1.0843</v>
      </c>
      <c r="J102" s="6">
        <v>1.1203000000000001</v>
      </c>
      <c r="K102" s="6">
        <v>1.232</v>
      </c>
      <c r="L102" s="6">
        <v>1.2145999999999999</v>
      </c>
      <c r="M102" s="6">
        <v>1.0810999999999999</v>
      </c>
      <c r="N102" s="6">
        <v>1.0736000000000001</v>
      </c>
      <c r="O102" s="6">
        <v>1.0717000000000001</v>
      </c>
      <c r="P102" s="6">
        <v>1.0634999999999999</v>
      </c>
      <c r="Q102" s="6">
        <v>0.97409999999999997</v>
      </c>
      <c r="R102" s="6">
        <v>1.1605000000000001</v>
      </c>
      <c r="S102" s="6">
        <v>1.0814999999999999</v>
      </c>
      <c r="T102" s="6">
        <v>1.1149</v>
      </c>
      <c r="U102" s="6">
        <v>1.1335999999999999</v>
      </c>
      <c r="V102" s="6">
        <v>0.92500000000000004</v>
      </c>
      <c r="W102" s="6">
        <v>1.1265000000000001</v>
      </c>
      <c r="X102" s="6">
        <v>1.2347999999999999</v>
      </c>
      <c r="Y102" s="6">
        <v>1.2259</v>
      </c>
      <c r="Z102" s="6">
        <v>1.1665000000000001</v>
      </c>
      <c r="AA102" s="6">
        <v>1.1758999999999999</v>
      </c>
      <c r="AB102" s="6">
        <v>1.1769000000000001</v>
      </c>
      <c r="AC102" s="6">
        <v>1.3019000000000001</v>
      </c>
      <c r="AD102" s="6">
        <v>1.1100000000000001</v>
      </c>
      <c r="AE102" s="6">
        <v>0.91890000000000005</v>
      </c>
      <c r="AF102" s="6">
        <v>0.75390000000000001</v>
      </c>
      <c r="AG102" s="6">
        <v>0.80379999999999996</v>
      </c>
      <c r="AH102" s="6">
        <v>0.97860000000000003</v>
      </c>
      <c r="AI102" s="6">
        <v>0.93120000000000003</v>
      </c>
      <c r="AJ102" s="6">
        <v>0.85160000000000002</v>
      </c>
      <c r="AK102" s="6">
        <v>0.91579999999999995</v>
      </c>
      <c r="AL102" s="6">
        <v>0.90900000000000003</v>
      </c>
      <c r="AM102" s="6">
        <v>0.78339999999999999</v>
      </c>
      <c r="AN102" s="6">
        <v>0.9405</v>
      </c>
      <c r="AO102" s="6">
        <v>0.76390000000000002</v>
      </c>
      <c r="AP102" s="6"/>
      <c r="AQ102" s="6"/>
      <c r="AR102" s="6"/>
    </row>
    <row r="103" spans="1:44" x14ac:dyDescent="0.3">
      <c r="A103" s="18" t="s">
        <v>545</v>
      </c>
      <c r="B103" s="6">
        <v>1.72</v>
      </c>
      <c r="C103" s="6">
        <v>1.6003000000000001</v>
      </c>
      <c r="D103" s="6">
        <v>1.2327999999999999</v>
      </c>
      <c r="E103" s="6">
        <v>1.4435</v>
      </c>
      <c r="F103" s="6">
        <v>1.4581999999999999</v>
      </c>
      <c r="G103" s="6">
        <v>1.3250999999999999</v>
      </c>
      <c r="H103" s="6">
        <v>1.7887999999999999</v>
      </c>
      <c r="I103" s="6">
        <v>1.6586000000000001</v>
      </c>
      <c r="J103" s="6">
        <v>2.0158</v>
      </c>
      <c r="K103" s="6">
        <v>1.7362</v>
      </c>
      <c r="L103" s="6">
        <v>1.742</v>
      </c>
      <c r="M103" s="6">
        <v>2.1934</v>
      </c>
      <c r="N103" s="6">
        <v>2.3456000000000001</v>
      </c>
      <c r="O103" s="6">
        <v>2.3580999999999999</v>
      </c>
      <c r="P103" s="6">
        <v>2.8218000000000001</v>
      </c>
      <c r="Q103" s="6">
        <v>1.7088000000000001</v>
      </c>
      <c r="R103" s="6">
        <v>1.9575</v>
      </c>
      <c r="S103" s="6">
        <v>2.3923999999999999</v>
      </c>
      <c r="T103" s="6">
        <v>2.5310999999999999</v>
      </c>
      <c r="U103" s="6">
        <v>3.0017</v>
      </c>
      <c r="V103" s="6">
        <v>1.4908999999999999</v>
      </c>
      <c r="W103" s="6">
        <v>2.1604999999999999</v>
      </c>
      <c r="X103" s="6">
        <v>2.3723000000000001</v>
      </c>
      <c r="Y103" s="6">
        <v>3.2288999999999999</v>
      </c>
      <c r="Z103" s="6">
        <v>3.3919999999999999</v>
      </c>
      <c r="AA103" s="6">
        <v>3.4944000000000002</v>
      </c>
      <c r="AB103" s="6">
        <v>4.1296999999999997</v>
      </c>
      <c r="AC103" s="6">
        <v>3.6762999999999999</v>
      </c>
      <c r="AD103" s="6">
        <v>2.9781</v>
      </c>
      <c r="AE103" s="6">
        <v>2.0209999999999999</v>
      </c>
      <c r="AF103" s="6">
        <v>2.2229000000000001</v>
      </c>
      <c r="AG103" s="6">
        <v>2.0129000000000001</v>
      </c>
      <c r="AH103" s="6">
        <v>1.7501</v>
      </c>
      <c r="AI103" s="6">
        <v>1.9182999999999999</v>
      </c>
      <c r="AJ103" s="6">
        <v>1.7417</v>
      </c>
      <c r="AK103" s="6">
        <v>2.4929000000000001</v>
      </c>
      <c r="AL103" s="6">
        <v>2.4169999999999998</v>
      </c>
      <c r="AM103" s="6">
        <v>2.8917999999999999</v>
      </c>
      <c r="AN103" s="6">
        <v>2.5468999999999999</v>
      </c>
      <c r="AO103" s="6">
        <v>2.3105000000000002</v>
      </c>
      <c r="AP103" s="6"/>
      <c r="AQ103" s="6"/>
      <c r="AR103" s="6"/>
    </row>
    <row r="104" spans="1:44" x14ac:dyDescent="0.3">
      <c r="A104" s="18" t="s">
        <v>546</v>
      </c>
      <c r="B104" s="6">
        <v>2.0699999999999998</v>
      </c>
      <c r="C104" s="6">
        <v>1.9888999999999999</v>
      </c>
      <c r="D104" s="6">
        <v>1.6483000000000001</v>
      </c>
      <c r="E104" s="6">
        <v>1.7202</v>
      </c>
      <c r="F104" s="6">
        <v>1.8526</v>
      </c>
      <c r="G104" s="6">
        <v>1.7902</v>
      </c>
      <c r="H104" s="6">
        <v>1.6832</v>
      </c>
      <c r="I104" s="6">
        <v>1.7802</v>
      </c>
      <c r="J104" s="6">
        <v>1.8438000000000001</v>
      </c>
      <c r="K104" s="6">
        <v>1.7619</v>
      </c>
      <c r="L104" s="6">
        <v>1.8025</v>
      </c>
      <c r="M104" s="6">
        <v>1.7410000000000001</v>
      </c>
      <c r="N104" s="6">
        <v>1.5648</v>
      </c>
      <c r="O104" s="6">
        <v>1.5228999999999999</v>
      </c>
      <c r="P104" s="6">
        <v>1.4748000000000001</v>
      </c>
      <c r="Q104" s="6">
        <v>1.2776000000000001</v>
      </c>
      <c r="R104" s="6">
        <v>1.4662999999999999</v>
      </c>
      <c r="S104" s="6">
        <v>1.4453</v>
      </c>
      <c r="T104" s="6">
        <v>1.5119</v>
      </c>
      <c r="U104" s="6">
        <v>1.5449999999999999</v>
      </c>
      <c r="V104" s="6">
        <v>1.0880000000000001</v>
      </c>
      <c r="W104" s="6">
        <v>1.0827</v>
      </c>
      <c r="X104" s="6">
        <v>1.1526000000000001</v>
      </c>
      <c r="Y104" s="6">
        <v>1.3212999999999999</v>
      </c>
      <c r="Z104" s="6">
        <v>1.4313</v>
      </c>
      <c r="AA104" s="6">
        <v>1.5537000000000001</v>
      </c>
      <c r="AB104" s="6">
        <v>1.4817</v>
      </c>
      <c r="AC104" s="6">
        <v>1.4424999999999999</v>
      </c>
      <c r="AD104" s="6">
        <v>1.407</v>
      </c>
      <c r="AE104" s="6">
        <v>1.1813</v>
      </c>
      <c r="AF104" s="6">
        <v>1.0952999999999999</v>
      </c>
      <c r="AG104" s="6">
        <v>1.2578</v>
      </c>
      <c r="AH104" s="6">
        <v>1.4294</v>
      </c>
      <c r="AI104" s="6">
        <v>1.5469999999999999</v>
      </c>
      <c r="AJ104" s="6">
        <v>1.5170999999999999</v>
      </c>
      <c r="AK104" s="6">
        <v>1.6958</v>
      </c>
      <c r="AL104" s="6">
        <v>1.6442000000000001</v>
      </c>
      <c r="AM104" s="6">
        <v>1.48</v>
      </c>
      <c r="AN104" s="6">
        <v>1.6839999999999999</v>
      </c>
      <c r="AO104" s="6">
        <v>1.6567000000000001</v>
      </c>
      <c r="AP104" s="6"/>
      <c r="AQ104" s="6"/>
      <c r="AR104" s="6"/>
    </row>
    <row r="105" spans="1:44" hidden="1" x14ac:dyDescent="0.3">
      <c r="A105" t="s">
        <v>547</v>
      </c>
      <c r="B105" s="6">
        <v>1.41</v>
      </c>
      <c r="C105" s="6">
        <v>1.5319</v>
      </c>
      <c r="D105" s="6">
        <v>1.6302000000000001</v>
      </c>
      <c r="E105" s="6">
        <v>1.6088</v>
      </c>
      <c r="F105" s="6">
        <v>1.4616</v>
      </c>
      <c r="G105" s="6">
        <v>1.4955000000000001</v>
      </c>
      <c r="H105" s="6">
        <v>1.4338</v>
      </c>
      <c r="I105" s="6">
        <v>1.3896999999999999</v>
      </c>
      <c r="J105" s="6">
        <v>1.3660000000000001</v>
      </c>
      <c r="K105" s="6">
        <v>1.2632000000000001</v>
      </c>
      <c r="L105" s="6">
        <v>1.2027000000000001</v>
      </c>
      <c r="M105" s="6">
        <v>1.1714</v>
      </c>
      <c r="N105" s="6">
        <v>1.3182</v>
      </c>
      <c r="O105" s="6">
        <v>1.3468</v>
      </c>
      <c r="P105" s="6">
        <v>1.4804999999999999</v>
      </c>
      <c r="Q105" s="6">
        <v>1.5709</v>
      </c>
      <c r="R105" s="6">
        <v>1.5971</v>
      </c>
      <c r="S105" s="6">
        <v>1.6032</v>
      </c>
      <c r="T105" s="6">
        <v>1.4701</v>
      </c>
      <c r="U105" s="6">
        <v>1.6036999999999999</v>
      </c>
      <c r="V105" s="6">
        <v>1.6254</v>
      </c>
      <c r="W105" s="6">
        <v>1.6428</v>
      </c>
      <c r="X105" s="6">
        <v>1.6697</v>
      </c>
      <c r="Y105" s="6">
        <v>1.6463000000000001</v>
      </c>
      <c r="Z105" s="6">
        <v>1.8082</v>
      </c>
      <c r="AA105" s="6">
        <v>1.8237000000000001</v>
      </c>
      <c r="AB105" s="6">
        <v>1.8579000000000001</v>
      </c>
      <c r="AC105" s="6">
        <v>1.7918000000000001</v>
      </c>
      <c r="AD105" s="6">
        <v>1.9207000000000001</v>
      </c>
      <c r="AE105" s="6">
        <v>2.0179</v>
      </c>
      <c r="AF105" s="6">
        <v>1.9712000000000001</v>
      </c>
      <c r="AG105" s="6">
        <v>1.7739</v>
      </c>
      <c r="AH105" s="6">
        <v>2.0362</v>
      </c>
      <c r="AI105" s="6">
        <v>2.0053999999999998</v>
      </c>
      <c r="AJ105" s="6">
        <v>2.0065</v>
      </c>
      <c r="AK105" s="6">
        <v>2.3256999999999999</v>
      </c>
      <c r="AL105" s="6">
        <v>2.1951000000000001</v>
      </c>
      <c r="AM105" s="6"/>
      <c r="AN105" s="6"/>
      <c r="AO105" s="6"/>
      <c r="AP105" s="6"/>
      <c r="AQ105" s="6"/>
      <c r="AR105" s="6"/>
    </row>
    <row r="106" spans="1:44" x14ac:dyDescent="0.3">
      <c r="A106" s="18" t="s">
        <v>548</v>
      </c>
      <c r="B106" s="6">
        <v>0.73</v>
      </c>
      <c r="C106" s="6">
        <v>0.76300000000000001</v>
      </c>
      <c r="D106" s="6">
        <v>0.42780000000000001</v>
      </c>
      <c r="E106" s="6">
        <v>0.50539999999999996</v>
      </c>
      <c r="F106" s="6">
        <v>0.48730000000000001</v>
      </c>
      <c r="G106" s="6">
        <v>0.63400000000000001</v>
      </c>
      <c r="H106" s="6">
        <v>0.52</v>
      </c>
      <c r="I106" s="6">
        <v>0.76839999999999997</v>
      </c>
      <c r="J106" s="6">
        <v>0.88429999999999997</v>
      </c>
      <c r="K106" s="6">
        <v>0.76339999999999997</v>
      </c>
      <c r="L106" s="6">
        <v>0.94540000000000002</v>
      </c>
      <c r="M106" s="6">
        <v>1.0989</v>
      </c>
      <c r="N106" s="6">
        <v>0.8609</v>
      </c>
      <c r="O106" s="6">
        <v>0.67200000000000004</v>
      </c>
      <c r="P106" s="6">
        <v>0.60160000000000002</v>
      </c>
      <c r="Q106" s="6">
        <v>0.56859999999999999</v>
      </c>
      <c r="R106" s="6">
        <v>0.86380000000000001</v>
      </c>
      <c r="S106" s="6">
        <v>0.66400000000000003</v>
      </c>
      <c r="T106" s="6">
        <v>0.50780000000000003</v>
      </c>
      <c r="U106" s="6">
        <v>0.58609999999999995</v>
      </c>
      <c r="V106" s="6">
        <v>0.27550000000000002</v>
      </c>
      <c r="W106" s="6">
        <v>0.4622</v>
      </c>
      <c r="X106" s="6">
        <v>0.65600000000000003</v>
      </c>
      <c r="Y106" s="6">
        <v>1.0726</v>
      </c>
      <c r="Z106" s="6">
        <v>1.077</v>
      </c>
      <c r="AA106" s="6">
        <v>1.0482</v>
      </c>
      <c r="AB106" s="6">
        <v>1.0928</v>
      </c>
      <c r="AC106" s="6">
        <v>1.2827999999999999</v>
      </c>
      <c r="AD106" s="6">
        <v>1.3190999999999999</v>
      </c>
      <c r="AE106" s="6">
        <v>0.66590000000000005</v>
      </c>
      <c r="AF106" s="6">
        <v>0.67249999999999999</v>
      </c>
      <c r="AG106" s="6">
        <v>0.8427</v>
      </c>
      <c r="AH106" s="6">
        <v>0.87260000000000004</v>
      </c>
      <c r="AI106" s="6">
        <v>0.83009999999999995</v>
      </c>
      <c r="AJ106" s="6">
        <v>0.8327</v>
      </c>
      <c r="AK106" s="6">
        <v>0.92459999999999998</v>
      </c>
      <c r="AL106" s="6">
        <v>1.1662999999999999</v>
      </c>
      <c r="AM106" s="6">
        <v>1.4353</v>
      </c>
      <c r="AN106" s="6">
        <v>1.4286000000000001</v>
      </c>
      <c r="AO106" s="6">
        <v>1.2534000000000001</v>
      </c>
      <c r="AP106" s="6"/>
      <c r="AQ106" s="6"/>
      <c r="AR106" s="6"/>
    </row>
    <row r="107" spans="1:44" x14ac:dyDescent="0.3">
      <c r="A107" s="18" t="s">
        <v>549</v>
      </c>
      <c r="B107" s="6">
        <v>0.75</v>
      </c>
      <c r="C107" s="6">
        <v>0.72489999999999999</v>
      </c>
      <c r="D107" s="6">
        <v>0.64990000000000003</v>
      </c>
      <c r="E107" s="6">
        <v>0.64139999999999997</v>
      </c>
      <c r="F107" s="6">
        <v>0.68759999999999999</v>
      </c>
      <c r="G107" s="6">
        <v>0.73850000000000005</v>
      </c>
      <c r="H107" s="6">
        <v>0.73129999999999995</v>
      </c>
      <c r="I107" s="6">
        <v>0.7208</v>
      </c>
      <c r="J107" s="6">
        <v>0.74409999999999998</v>
      </c>
      <c r="K107" s="6">
        <v>0.71</v>
      </c>
      <c r="L107" s="6">
        <v>0.70520000000000005</v>
      </c>
      <c r="M107" s="6">
        <v>0.67669999999999997</v>
      </c>
      <c r="N107" s="6">
        <v>0.66369999999999996</v>
      </c>
      <c r="O107" s="6">
        <v>0.62980000000000003</v>
      </c>
      <c r="P107" s="6">
        <v>0.62439999999999996</v>
      </c>
      <c r="Q107" s="6">
        <v>0.63970000000000005</v>
      </c>
      <c r="R107" s="6">
        <v>0.74180000000000001</v>
      </c>
      <c r="S107" s="6">
        <v>0.72689999999999999</v>
      </c>
      <c r="T107" s="6">
        <v>0.73709999999999998</v>
      </c>
      <c r="U107" s="6">
        <v>0.67049999999999998</v>
      </c>
      <c r="V107" s="6">
        <v>0.32440000000000002</v>
      </c>
      <c r="W107" s="6">
        <v>0.36259999999999998</v>
      </c>
      <c r="X107" s="6">
        <v>0.35189999999999999</v>
      </c>
      <c r="Y107" s="6">
        <v>0.49030000000000001</v>
      </c>
      <c r="Z107" s="6">
        <v>0.51890000000000003</v>
      </c>
      <c r="AA107" s="6">
        <v>0.58379999999999999</v>
      </c>
      <c r="AB107" s="6">
        <v>0.55520000000000003</v>
      </c>
      <c r="AC107" s="6">
        <v>0.76659999999999995</v>
      </c>
      <c r="AD107" s="6">
        <v>0.65639999999999998</v>
      </c>
      <c r="AE107" s="6">
        <v>0.59460000000000002</v>
      </c>
      <c r="AF107" s="6">
        <v>0.48620000000000002</v>
      </c>
      <c r="AG107" s="6">
        <v>0.58679999999999999</v>
      </c>
      <c r="AH107" s="6">
        <v>0.60819999999999996</v>
      </c>
      <c r="AI107" s="6">
        <v>0.51029999999999998</v>
      </c>
      <c r="AJ107" s="6">
        <v>0.4476</v>
      </c>
      <c r="AK107" s="6">
        <v>0.49930000000000002</v>
      </c>
      <c r="AL107" s="6">
        <v>0.45850000000000002</v>
      </c>
      <c r="AM107" s="6">
        <v>0.46550000000000002</v>
      </c>
      <c r="AN107" s="6">
        <v>0.60860000000000003</v>
      </c>
      <c r="AO107" s="6">
        <v>0.46060000000000001</v>
      </c>
      <c r="AP107" s="6"/>
      <c r="AQ107" s="6"/>
      <c r="AR107" s="6"/>
    </row>
    <row r="108" spans="1:44" x14ac:dyDescent="0.3">
      <c r="A108" s="18" t="s">
        <v>550</v>
      </c>
      <c r="B108" s="6">
        <v>0.47</v>
      </c>
      <c r="C108" s="6">
        <v>0.3821</v>
      </c>
      <c r="D108" s="6">
        <v>0.2432</v>
      </c>
      <c r="E108" s="6">
        <v>0.32469999999999999</v>
      </c>
      <c r="F108" s="6">
        <v>0.39960000000000001</v>
      </c>
      <c r="G108" s="6">
        <v>0.48259999999999997</v>
      </c>
      <c r="H108" s="6">
        <v>0.47889999999999999</v>
      </c>
      <c r="I108" s="6">
        <v>0.52910000000000001</v>
      </c>
      <c r="J108" s="6">
        <v>0.37509999999999999</v>
      </c>
      <c r="K108" s="6">
        <v>0.46539999999999998</v>
      </c>
      <c r="L108" s="6">
        <v>0.54190000000000005</v>
      </c>
      <c r="M108" s="6">
        <v>0.48399999999999999</v>
      </c>
      <c r="N108" s="6">
        <v>0.52890000000000004</v>
      </c>
      <c r="O108" s="6">
        <v>0.54579999999999995</v>
      </c>
      <c r="P108" s="6">
        <v>0.57210000000000005</v>
      </c>
      <c r="Q108" s="6">
        <v>0.63670000000000004</v>
      </c>
      <c r="R108" s="6">
        <v>0.54239999999999999</v>
      </c>
      <c r="S108" s="6">
        <v>0.51060000000000005</v>
      </c>
      <c r="T108" s="6">
        <v>0.52359999999999995</v>
      </c>
      <c r="U108" s="6">
        <v>0.55520000000000003</v>
      </c>
      <c r="V108" s="6">
        <v>0.91790000000000005</v>
      </c>
      <c r="W108" s="6">
        <v>1.1408</v>
      </c>
      <c r="X108" s="6">
        <v>1.3088</v>
      </c>
      <c r="Y108" s="6">
        <v>0.78310000000000002</v>
      </c>
      <c r="Z108" s="6">
        <v>2.9701</v>
      </c>
      <c r="AA108" s="6">
        <v>3.2886000000000002</v>
      </c>
      <c r="AB108" s="6">
        <v>3.1172</v>
      </c>
      <c r="AC108" s="6">
        <v>2.5259</v>
      </c>
      <c r="AD108" s="6">
        <v>3.2715000000000001</v>
      </c>
      <c r="AE108" s="6">
        <v>2.5272999999999999</v>
      </c>
      <c r="AF108" s="6">
        <v>2.1808999999999998</v>
      </c>
      <c r="AG108" s="6">
        <v>2.5487000000000002</v>
      </c>
      <c r="AH108" s="6">
        <v>2.6947999999999999</v>
      </c>
      <c r="AI108" s="6">
        <v>2.6798000000000002</v>
      </c>
      <c r="AJ108" s="6">
        <v>2.8815</v>
      </c>
      <c r="AK108" s="6">
        <v>2.4220000000000002</v>
      </c>
      <c r="AL108" s="6">
        <v>2.9089</v>
      </c>
      <c r="AM108" s="6">
        <v>2.6166999999999998</v>
      </c>
      <c r="AN108" s="6">
        <v>2.1979000000000002</v>
      </c>
      <c r="AO108" s="6">
        <v>2.2467999999999999</v>
      </c>
      <c r="AP108" s="6"/>
      <c r="AQ108" s="6"/>
      <c r="AR108" s="6"/>
    </row>
    <row r="109" spans="1:44" x14ac:dyDescent="0.3">
      <c r="A109" s="18" t="s">
        <v>551</v>
      </c>
      <c r="B109" s="6">
        <v>1.21</v>
      </c>
      <c r="C109" s="6">
        <v>1.1629</v>
      </c>
      <c r="D109" s="6">
        <v>1.0923</v>
      </c>
      <c r="E109" s="6">
        <v>1.2010000000000001</v>
      </c>
      <c r="F109" s="6">
        <v>1.0746</v>
      </c>
      <c r="G109" s="6">
        <v>1.0795999999999999</v>
      </c>
      <c r="H109" s="6">
        <v>1.2228000000000001</v>
      </c>
      <c r="I109" s="6">
        <v>1.3031999999999999</v>
      </c>
      <c r="J109" s="6">
        <v>1.3762000000000001</v>
      </c>
      <c r="K109" s="6">
        <v>1.3313999999999999</v>
      </c>
      <c r="L109" s="6">
        <v>1.3050999999999999</v>
      </c>
      <c r="M109" s="6">
        <v>1.3697999999999999</v>
      </c>
      <c r="N109" s="6">
        <v>1.1759999999999999</v>
      </c>
      <c r="O109" s="6">
        <v>1.0901000000000001</v>
      </c>
      <c r="P109" s="6">
        <v>1.0942000000000001</v>
      </c>
      <c r="Q109" s="6">
        <v>0.92020000000000002</v>
      </c>
      <c r="R109" s="6">
        <v>1.0104</v>
      </c>
      <c r="S109" s="6">
        <v>1.0734999999999999</v>
      </c>
      <c r="T109" s="6">
        <v>1.1869000000000001</v>
      </c>
      <c r="U109" s="6">
        <v>1.3714999999999999</v>
      </c>
      <c r="V109" s="6">
        <v>0.84609999999999996</v>
      </c>
      <c r="W109" s="6">
        <v>0.85419999999999996</v>
      </c>
      <c r="X109" s="6">
        <v>0.85060000000000002</v>
      </c>
      <c r="Y109" s="6">
        <v>0.99339999999999995</v>
      </c>
      <c r="Z109" s="6">
        <v>1.2002999999999999</v>
      </c>
      <c r="AA109" s="6">
        <v>1.1549</v>
      </c>
      <c r="AB109" s="6">
        <v>1.1819</v>
      </c>
      <c r="AC109" s="6">
        <v>1.1668000000000001</v>
      </c>
      <c r="AD109" s="6">
        <v>1.2457</v>
      </c>
      <c r="AE109" s="6">
        <v>1.0605</v>
      </c>
      <c r="AF109" s="6">
        <v>1.1253</v>
      </c>
      <c r="AG109" s="6">
        <v>1.258</v>
      </c>
      <c r="AH109" s="6">
        <v>1.3237000000000001</v>
      </c>
      <c r="AI109" s="6">
        <v>1.3805000000000001</v>
      </c>
      <c r="AJ109" s="6">
        <v>1.4269000000000001</v>
      </c>
      <c r="AK109" s="6">
        <v>1.3509</v>
      </c>
      <c r="AL109" s="6">
        <v>1.2201</v>
      </c>
      <c r="AM109" s="6">
        <v>1.2293000000000001</v>
      </c>
      <c r="AN109" s="6">
        <v>1.5649999999999999</v>
      </c>
      <c r="AO109" s="6">
        <v>1.8149</v>
      </c>
      <c r="AP109" s="6"/>
      <c r="AQ109" s="6"/>
      <c r="AR109" s="6"/>
    </row>
    <row r="110" spans="1:44" x14ac:dyDescent="0.3">
      <c r="A110" s="18" t="s">
        <v>552</v>
      </c>
      <c r="B110" s="6">
        <v>2.4500000000000002</v>
      </c>
      <c r="C110" s="6">
        <v>2.2121</v>
      </c>
      <c r="D110" s="6">
        <v>2.4765000000000001</v>
      </c>
      <c r="E110" s="6">
        <v>2.2282999999999999</v>
      </c>
      <c r="F110" s="6">
        <v>2.2696000000000001</v>
      </c>
      <c r="G110" s="6">
        <v>2.2747000000000002</v>
      </c>
      <c r="H110" s="6">
        <v>2.2871999999999999</v>
      </c>
      <c r="I110" s="6">
        <v>2.2492999999999999</v>
      </c>
      <c r="J110" s="6">
        <v>2.1922000000000001</v>
      </c>
      <c r="K110" s="6">
        <v>2.3233000000000001</v>
      </c>
      <c r="L110" s="6">
        <v>2.2136</v>
      </c>
      <c r="M110" s="6">
        <v>2.1876000000000002</v>
      </c>
      <c r="N110" s="6">
        <v>2.0457000000000001</v>
      </c>
      <c r="O110" s="6">
        <v>1.9172</v>
      </c>
      <c r="P110" s="6">
        <v>2.1798000000000002</v>
      </c>
      <c r="Q110" s="6">
        <v>2.0356999999999998</v>
      </c>
      <c r="R110" s="6">
        <v>2.2524000000000002</v>
      </c>
      <c r="S110" s="6">
        <v>2.4253999999999998</v>
      </c>
      <c r="T110" s="6">
        <v>2.6040999999999999</v>
      </c>
      <c r="U110" s="6">
        <v>2.6017000000000001</v>
      </c>
      <c r="V110" s="6">
        <v>2.3519999999999999</v>
      </c>
      <c r="W110" s="6">
        <v>2.3948999999999998</v>
      </c>
      <c r="X110" s="6">
        <v>2.5363000000000002</v>
      </c>
      <c r="Y110" s="6">
        <v>2.5636999999999999</v>
      </c>
      <c r="Z110" s="6">
        <v>2.4763999999999999</v>
      </c>
      <c r="AA110" s="6">
        <v>2.1682999999999999</v>
      </c>
      <c r="AB110" s="6">
        <v>2.1143000000000001</v>
      </c>
      <c r="AC110" s="6">
        <v>1.9967999999999999</v>
      </c>
      <c r="AD110" s="6">
        <v>2.2473999999999998</v>
      </c>
      <c r="AE110" s="6">
        <v>2.2454000000000001</v>
      </c>
      <c r="AF110" s="6">
        <v>2.4777999999999998</v>
      </c>
      <c r="AG110" s="6">
        <v>2.3523999999999998</v>
      </c>
      <c r="AH110" s="6">
        <v>2.4885000000000002</v>
      </c>
      <c r="AI110" s="6">
        <v>2.6812</v>
      </c>
      <c r="AJ110" s="6">
        <v>2.5638000000000001</v>
      </c>
      <c r="AK110" s="6">
        <v>2.4948999999999999</v>
      </c>
      <c r="AL110" s="6">
        <v>2.5960999999999999</v>
      </c>
      <c r="AM110" s="6">
        <v>2.5910000000000002</v>
      </c>
      <c r="AN110" s="6">
        <v>2.8662000000000001</v>
      </c>
      <c r="AO110" s="6">
        <v>2.8243</v>
      </c>
      <c r="AP110" s="6"/>
      <c r="AQ110" s="6"/>
      <c r="AR110" s="6"/>
    </row>
    <row r="111" spans="1:44" x14ac:dyDescent="0.3">
      <c r="A111" s="18" t="s">
        <v>553</v>
      </c>
      <c r="B111" s="6">
        <v>2.4</v>
      </c>
      <c r="C111" s="6">
        <v>2.1113</v>
      </c>
      <c r="D111" s="6">
        <v>1.7808999999999999</v>
      </c>
      <c r="E111" s="6">
        <v>1.8902000000000001</v>
      </c>
      <c r="F111" s="6">
        <v>2.048</v>
      </c>
      <c r="G111" s="6">
        <v>1.8968</v>
      </c>
      <c r="H111" s="6">
        <v>1.8646</v>
      </c>
      <c r="I111" s="6">
        <v>1.9986999999999999</v>
      </c>
      <c r="J111" s="6">
        <v>2.0501</v>
      </c>
      <c r="K111" s="6">
        <v>2.0598999999999998</v>
      </c>
      <c r="L111" s="6">
        <v>2.1326000000000001</v>
      </c>
      <c r="M111" s="6">
        <v>2.2728000000000002</v>
      </c>
      <c r="N111" s="6">
        <v>2.1179999999999999</v>
      </c>
      <c r="O111" s="6">
        <v>2.1019999999999999</v>
      </c>
      <c r="P111" s="6">
        <v>1.9427000000000001</v>
      </c>
      <c r="Q111" s="6">
        <v>1.6791</v>
      </c>
      <c r="R111" s="6">
        <v>1.8861000000000001</v>
      </c>
      <c r="S111" s="6">
        <v>2.0261999999999998</v>
      </c>
      <c r="T111" s="6">
        <v>2.0251999999999999</v>
      </c>
      <c r="U111" s="6">
        <v>1.9744999999999999</v>
      </c>
      <c r="V111" s="6">
        <v>1.1988000000000001</v>
      </c>
      <c r="W111" s="6">
        <v>1.6971000000000001</v>
      </c>
      <c r="X111" s="6">
        <v>1.4796</v>
      </c>
      <c r="Y111" s="6">
        <v>1.6468</v>
      </c>
      <c r="Z111" s="6">
        <v>1.5378000000000001</v>
      </c>
      <c r="AA111" s="6">
        <v>1.7221</v>
      </c>
      <c r="AB111" s="6">
        <v>1.7316</v>
      </c>
      <c r="AC111" s="6">
        <v>1.6953</v>
      </c>
      <c r="AD111" s="6">
        <v>1.6652</v>
      </c>
      <c r="AE111" s="6">
        <v>1.4026000000000001</v>
      </c>
      <c r="AF111" s="6">
        <v>1.3804000000000001</v>
      </c>
      <c r="AG111" s="6">
        <v>1.4817</v>
      </c>
      <c r="AH111" s="6">
        <v>1.5198</v>
      </c>
      <c r="AI111" s="6">
        <v>1.554</v>
      </c>
      <c r="AJ111" s="6">
        <v>1.2959000000000001</v>
      </c>
      <c r="AK111" s="6">
        <v>1.2517</v>
      </c>
      <c r="AL111" s="6">
        <v>1.2061999999999999</v>
      </c>
      <c r="AM111" s="6">
        <v>1.2657</v>
      </c>
      <c r="AN111" s="6">
        <v>1.2766999999999999</v>
      </c>
      <c r="AO111" s="6">
        <v>1.4</v>
      </c>
      <c r="AP111" s="6"/>
      <c r="AQ111" s="6"/>
      <c r="AR111" s="6"/>
    </row>
    <row r="112" spans="1:44" x14ac:dyDescent="0.3">
      <c r="A112" s="18" t="s">
        <v>554</v>
      </c>
      <c r="B112" s="6">
        <v>0.98</v>
      </c>
      <c r="C112" s="6">
        <v>0.93940000000000001</v>
      </c>
      <c r="D112" s="6">
        <v>0.92459999999999998</v>
      </c>
      <c r="E112" s="6">
        <v>0.9194</v>
      </c>
      <c r="F112" s="6">
        <v>1.0306</v>
      </c>
      <c r="G112" s="6">
        <v>1.1093999999999999</v>
      </c>
      <c r="H112" s="6">
        <v>1.0707</v>
      </c>
      <c r="I112" s="6">
        <v>1.0025999999999999</v>
      </c>
      <c r="J112" s="6">
        <v>1.0266999999999999</v>
      </c>
      <c r="K112" s="6">
        <v>1.0263</v>
      </c>
      <c r="L112" s="6">
        <v>0.88009999999999999</v>
      </c>
      <c r="M112" s="6">
        <v>0.95250000000000001</v>
      </c>
      <c r="N112" s="6">
        <v>1.0801000000000001</v>
      </c>
      <c r="O112" s="6">
        <v>1.1109</v>
      </c>
      <c r="P112" s="6">
        <v>1.1047</v>
      </c>
      <c r="Q112" s="6">
        <v>1.19</v>
      </c>
      <c r="R112" s="6">
        <v>1.3184</v>
      </c>
      <c r="S112" s="6">
        <v>1.2205999999999999</v>
      </c>
      <c r="T112" s="6">
        <v>1.3564000000000001</v>
      </c>
      <c r="U112" s="6">
        <v>1.1033999999999999</v>
      </c>
      <c r="V112" s="6">
        <v>0.92349999999999999</v>
      </c>
      <c r="W112" s="6">
        <v>0.9909</v>
      </c>
      <c r="X112" s="6">
        <v>0.86209999999999998</v>
      </c>
      <c r="Y112" s="6">
        <v>0.91600000000000004</v>
      </c>
      <c r="Z112" s="6">
        <v>0.94720000000000004</v>
      </c>
      <c r="AA112" s="6">
        <v>1.0557000000000001</v>
      </c>
      <c r="AB112" s="6">
        <v>1.0054000000000001</v>
      </c>
      <c r="AC112" s="6">
        <v>1.0026999999999999</v>
      </c>
      <c r="AD112" s="6">
        <v>0.89590000000000003</v>
      </c>
      <c r="AE112" s="6">
        <v>0.6552</v>
      </c>
      <c r="AF112" s="6">
        <v>0.62260000000000004</v>
      </c>
      <c r="AG112" s="6">
        <v>0.72719999999999996</v>
      </c>
      <c r="AH112" s="6">
        <v>0.74050000000000005</v>
      </c>
      <c r="AI112" s="6">
        <v>0.70530000000000004</v>
      </c>
      <c r="AJ112" s="6">
        <v>0.70579999999999998</v>
      </c>
      <c r="AK112" s="6">
        <v>0.74429999999999996</v>
      </c>
      <c r="AL112" s="6">
        <v>0.75970000000000004</v>
      </c>
      <c r="AM112" s="6">
        <v>0.67500000000000004</v>
      </c>
      <c r="AN112" s="6">
        <v>0.745</v>
      </c>
      <c r="AO112" s="6">
        <v>0.62519999999999998</v>
      </c>
      <c r="AP112" s="6"/>
      <c r="AQ112" s="6"/>
      <c r="AR112" s="6"/>
    </row>
    <row r="113" spans="1:44" x14ac:dyDescent="0.3">
      <c r="A113" s="18" t="s">
        <v>555</v>
      </c>
      <c r="B113" s="6">
        <v>0.27</v>
      </c>
      <c r="C113" s="6">
        <v>0.29449999999999998</v>
      </c>
      <c r="D113" s="6">
        <v>0.24740000000000001</v>
      </c>
      <c r="E113" s="6">
        <v>0.29559999999999997</v>
      </c>
      <c r="F113" s="6">
        <v>0.44979999999999998</v>
      </c>
      <c r="G113" s="6">
        <v>0.84140000000000004</v>
      </c>
      <c r="H113" s="6">
        <v>0.81950000000000001</v>
      </c>
      <c r="I113" s="6">
        <v>0.78820000000000001</v>
      </c>
      <c r="J113" s="6">
        <v>0.82679999999999998</v>
      </c>
      <c r="K113" s="6">
        <v>0.86750000000000005</v>
      </c>
      <c r="L113" s="6">
        <v>1.0154000000000001</v>
      </c>
      <c r="M113" s="6">
        <v>0.97660000000000002</v>
      </c>
      <c r="N113" s="6">
        <v>0.8538</v>
      </c>
      <c r="O113" s="6">
        <v>0.96689999999999998</v>
      </c>
      <c r="P113" s="6">
        <v>0.60899999999999999</v>
      </c>
      <c r="Q113" s="6">
        <v>0.62819999999999998</v>
      </c>
      <c r="R113" s="6">
        <v>0.59689999999999999</v>
      </c>
      <c r="S113" s="6">
        <v>0.58640000000000003</v>
      </c>
      <c r="T113" s="6">
        <v>0.59550000000000003</v>
      </c>
      <c r="U113" s="6">
        <v>0.74709999999999999</v>
      </c>
      <c r="V113" s="6">
        <v>0.47139999999999999</v>
      </c>
      <c r="W113" s="6">
        <v>0.80640000000000001</v>
      </c>
      <c r="X113" s="6">
        <v>0.77470000000000006</v>
      </c>
      <c r="Y113" s="6">
        <v>0.70720000000000005</v>
      </c>
      <c r="Z113" s="6">
        <v>0.56520000000000004</v>
      </c>
      <c r="AA113" s="6">
        <v>0.55769999999999997</v>
      </c>
      <c r="AB113" s="6">
        <v>0.44040000000000001</v>
      </c>
      <c r="AC113" s="6">
        <v>0.66339999999999999</v>
      </c>
      <c r="AD113" s="6">
        <v>0.73070000000000002</v>
      </c>
      <c r="AE113" s="6">
        <v>0.3392</v>
      </c>
      <c r="AF113" s="6">
        <v>0.24179999999999999</v>
      </c>
      <c r="AG113" s="6">
        <v>0.57650000000000001</v>
      </c>
      <c r="AH113" s="6">
        <v>0.60950000000000004</v>
      </c>
      <c r="AI113" s="6">
        <v>0.56999999999999995</v>
      </c>
      <c r="AJ113" s="6">
        <v>0.46839999999999998</v>
      </c>
      <c r="AK113" s="6">
        <v>0.55179999999999996</v>
      </c>
      <c r="AL113" s="6">
        <v>0.73070000000000002</v>
      </c>
      <c r="AM113" s="6">
        <v>0.68379999999999996</v>
      </c>
      <c r="AN113" s="6">
        <v>0.91979999999999995</v>
      </c>
      <c r="AO113" s="6">
        <v>0.88419999999999999</v>
      </c>
      <c r="AP113" s="6"/>
      <c r="AQ113" s="6"/>
      <c r="AR113" s="6"/>
    </row>
    <row r="114" spans="1:44" x14ac:dyDescent="0.3">
      <c r="A114" s="18" t="s">
        <v>556</v>
      </c>
      <c r="B114" s="6">
        <v>1.89</v>
      </c>
      <c r="C114" s="6">
        <v>1.7978000000000001</v>
      </c>
      <c r="D114" s="6">
        <v>1.548</v>
      </c>
      <c r="E114" s="6">
        <v>1.6312</v>
      </c>
      <c r="F114" s="6">
        <v>1.5761000000000001</v>
      </c>
      <c r="G114" s="6">
        <v>1.5024999999999999</v>
      </c>
      <c r="H114" s="6">
        <v>1.4512</v>
      </c>
      <c r="I114" s="6">
        <v>1.5823</v>
      </c>
      <c r="J114" s="6">
        <v>1.3573</v>
      </c>
      <c r="K114" s="6">
        <v>1.2761</v>
      </c>
      <c r="L114" s="6">
        <v>1.3343</v>
      </c>
      <c r="M114" s="6">
        <v>1.3345</v>
      </c>
      <c r="N114" s="6">
        <v>1.1436999999999999</v>
      </c>
      <c r="O114" s="6">
        <v>1.476</v>
      </c>
      <c r="P114" s="6">
        <v>1.3817999999999999</v>
      </c>
      <c r="Q114" s="6">
        <v>1.1053999999999999</v>
      </c>
      <c r="R114" s="6">
        <v>1.1589</v>
      </c>
      <c r="S114" s="6">
        <v>1.1053999999999999</v>
      </c>
      <c r="T114" s="6">
        <v>1.0405</v>
      </c>
      <c r="U114" s="6">
        <v>1.0526</v>
      </c>
      <c r="V114" s="6">
        <v>0.4955</v>
      </c>
      <c r="W114" s="6">
        <v>0.6996</v>
      </c>
      <c r="X114" s="6">
        <v>0.51339999999999997</v>
      </c>
      <c r="Y114" s="6">
        <v>0.82809999999999995</v>
      </c>
      <c r="Z114" s="6">
        <v>1.028</v>
      </c>
      <c r="AA114" s="6">
        <v>1.2817000000000001</v>
      </c>
      <c r="AB114" s="6">
        <v>1.3129</v>
      </c>
      <c r="AC114" s="6">
        <v>1.4232</v>
      </c>
      <c r="AD114" s="6">
        <v>1.8172999999999999</v>
      </c>
      <c r="AE114" s="6">
        <v>1.7585999999999999</v>
      </c>
      <c r="AF114" s="6">
        <v>1.6395</v>
      </c>
      <c r="AG114" s="6">
        <v>1.7189000000000001</v>
      </c>
      <c r="AH114" s="6">
        <v>1.7132000000000001</v>
      </c>
      <c r="AI114" s="6">
        <v>1.6617</v>
      </c>
      <c r="AJ114" s="6">
        <v>1.9912000000000001</v>
      </c>
      <c r="AK114" s="6">
        <v>1.82</v>
      </c>
      <c r="AL114" s="6">
        <v>2.1661000000000001</v>
      </c>
      <c r="AM114" s="6">
        <v>2.0882000000000001</v>
      </c>
      <c r="AN114" s="6">
        <v>2.1067999999999998</v>
      </c>
      <c r="AO114" s="6">
        <v>1.9037999999999999</v>
      </c>
      <c r="AP114" s="6"/>
      <c r="AQ114" s="6"/>
      <c r="AR114" s="6"/>
    </row>
    <row r="115" spans="1:44" hidden="1" x14ac:dyDescent="0.3">
      <c r="A115" t="s">
        <v>557</v>
      </c>
      <c r="B115" s="6" t="s">
        <v>772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x14ac:dyDescent="0.3">
      <c r="A116" s="18" t="s">
        <v>558</v>
      </c>
      <c r="B116" s="6">
        <v>1.64</v>
      </c>
      <c r="C116" s="6">
        <v>1.4550000000000001</v>
      </c>
      <c r="D116" s="6">
        <v>0.99919999999999998</v>
      </c>
      <c r="E116" s="6">
        <v>0.31319999999999998</v>
      </c>
      <c r="F116" s="6">
        <v>0.46089999999999998</v>
      </c>
      <c r="G116" s="6">
        <v>0.55679999999999996</v>
      </c>
      <c r="H116" s="6">
        <v>1.2399</v>
      </c>
      <c r="I116" s="6">
        <v>1.3576999999999999</v>
      </c>
      <c r="J116" s="6">
        <v>2.5127000000000002</v>
      </c>
      <c r="K116" s="6">
        <v>2.3283999999999998</v>
      </c>
      <c r="L116" s="6">
        <v>2.3391000000000002</v>
      </c>
      <c r="M116" s="6">
        <v>2.0905</v>
      </c>
      <c r="N116" s="6">
        <v>1.2971999999999999</v>
      </c>
      <c r="O116" s="6">
        <v>1.2964</v>
      </c>
      <c r="P116" s="6">
        <v>1.1529</v>
      </c>
      <c r="Q116" s="6">
        <v>0.93100000000000005</v>
      </c>
      <c r="R116" s="6">
        <v>1.2797000000000001</v>
      </c>
      <c r="S116" s="6">
        <v>1.6897</v>
      </c>
      <c r="T116" s="6">
        <v>1.2809999999999999</v>
      </c>
      <c r="U116" s="6">
        <v>1.6002000000000001</v>
      </c>
      <c r="V116" s="6">
        <v>0.82830000000000004</v>
      </c>
      <c r="W116" s="6">
        <v>1.4169</v>
      </c>
      <c r="X116" s="6">
        <v>1.8218000000000001</v>
      </c>
      <c r="Y116" s="6">
        <v>2.6545999999999998</v>
      </c>
      <c r="Z116" s="6">
        <v>2.5200999999999998</v>
      </c>
      <c r="AA116" s="6">
        <v>3.6667999999999998</v>
      </c>
      <c r="AB116" s="6">
        <v>3.1433</v>
      </c>
      <c r="AC116" s="6">
        <v>3.9575</v>
      </c>
      <c r="AD116" s="6">
        <v>4.4405999999999999</v>
      </c>
      <c r="AE116" s="6">
        <v>2.4380999999999999</v>
      </c>
      <c r="AF116" s="6">
        <v>2.7241</v>
      </c>
      <c r="AG116" s="6">
        <v>3.2789999999999999</v>
      </c>
      <c r="AH116" s="6">
        <v>3.6452</v>
      </c>
      <c r="AI116" s="6">
        <v>3.5802999999999998</v>
      </c>
      <c r="AJ116" s="6">
        <v>3.2473999999999998</v>
      </c>
      <c r="AK116" s="6">
        <v>3.3403999999999998</v>
      </c>
      <c r="AL116" s="6">
        <v>4.1711999999999998</v>
      </c>
      <c r="AM116" s="6">
        <v>3.6844999999999999</v>
      </c>
      <c r="AN116" s="6">
        <v>4.0890000000000004</v>
      </c>
      <c r="AO116" s="6">
        <v>3.2115999999999998</v>
      </c>
      <c r="AP116" s="6"/>
      <c r="AQ116" s="6"/>
      <c r="AR116" s="6"/>
    </row>
    <row r="117" spans="1:44" hidden="1" x14ac:dyDescent="0.3">
      <c r="A117" t="s">
        <v>559</v>
      </c>
      <c r="B117" s="6">
        <v>3.44</v>
      </c>
      <c r="C117" s="6">
        <v>3.8180000000000001</v>
      </c>
      <c r="D117" s="6">
        <v>3.9618000000000002</v>
      </c>
      <c r="E117" s="6">
        <v>4.5186000000000002</v>
      </c>
      <c r="F117" s="6">
        <v>4.4497999999999998</v>
      </c>
      <c r="G117" s="6">
        <v>3.3855</v>
      </c>
      <c r="H117" s="6">
        <v>2.9691999999999998</v>
      </c>
      <c r="I117" s="6">
        <v>3.1211000000000002</v>
      </c>
      <c r="J117" s="6">
        <v>3.6244000000000001</v>
      </c>
      <c r="K117" s="6">
        <v>3.8738999999999999</v>
      </c>
      <c r="L117" s="6">
        <v>3.7652000000000001</v>
      </c>
      <c r="M117" s="6">
        <v>5.1181999999999999</v>
      </c>
      <c r="N117" s="6">
        <v>5.8982999999999999</v>
      </c>
      <c r="O117" s="6">
        <v>4.9268000000000001</v>
      </c>
      <c r="P117" s="6">
        <v>4.9253</v>
      </c>
      <c r="Q117" s="6">
        <v>4.4039000000000001</v>
      </c>
      <c r="R117" s="6">
        <v>4.5099</v>
      </c>
      <c r="S117" s="6">
        <v>4.7422000000000004</v>
      </c>
      <c r="T117" s="6">
        <v>4.0220000000000002</v>
      </c>
      <c r="U117" s="6">
        <v>4.0457999999999998</v>
      </c>
      <c r="V117" s="6">
        <v>3.3570000000000002</v>
      </c>
      <c r="W117" s="6">
        <v>3.3898999999999999</v>
      </c>
      <c r="X117" s="6">
        <v>3.2395999999999998</v>
      </c>
      <c r="Y117" s="6">
        <v>2.8313000000000001</v>
      </c>
      <c r="Z117" s="6">
        <v>2.258</v>
      </c>
      <c r="AA117" s="6">
        <v>3.0036999999999998</v>
      </c>
      <c r="AB117" s="6">
        <v>2.5394000000000001</v>
      </c>
      <c r="AC117" s="6">
        <v>2.7235999999999998</v>
      </c>
      <c r="AD117" s="6">
        <v>3.3111000000000002</v>
      </c>
      <c r="AE117" s="6">
        <v>3.0194000000000001</v>
      </c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x14ac:dyDescent="0.3">
      <c r="A118" s="18" t="s">
        <v>560</v>
      </c>
      <c r="B118" s="6">
        <v>0.53</v>
      </c>
      <c r="C118" s="6">
        <v>0.56000000000000005</v>
      </c>
      <c r="D118" s="6">
        <v>0.42149999999999999</v>
      </c>
      <c r="E118" s="6">
        <v>0.53510000000000002</v>
      </c>
      <c r="F118" s="6">
        <v>1.0132000000000001</v>
      </c>
      <c r="G118" s="6">
        <v>1.4233</v>
      </c>
      <c r="H118" s="6">
        <v>1.2236</v>
      </c>
      <c r="I118" s="6">
        <v>0.93559999999999999</v>
      </c>
      <c r="J118" s="6">
        <v>1.0225</v>
      </c>
      <c r="K118" s="6">
        <v>1.1698</v>
      </c>
      <c r="L118" s="6">
        <v>1.2064999999999999</v>
      </c>
      <c r="M118" s="6">
        <v>1.1771</v>
      </c>
      <c r="N118" s="6">
        <v>1.0566</v>
      </c>
      <c r="O118" s="6">
        <v>1.0204</v>
      </c>
      <c r="P118" s="6">
        <v>0.74650000000000005</v>
      </c>
      <c r="Q118" s="6">
        <v>0.89590000000000003</v>
      </c>
      <c r="R118" s="6">
        <v>0.93879999999999997</v>
      </c>
      <c r="S118" s="6">
        <v>1.0299</v>
      </c>
      <c r="T118" s="6">
        <v>1.2117</v>
      </c>
      <c r="U118" s="6">
        <v>1.1189</v>
      </c>
      <c r="V118" s="6">
        <v>0.93830000000000002</v>
      </c>
      <c r="W118" s="6">
        <v>1.6151</v>
      </c>
      <c r="X118" s="6">
        <v>1.9076</v>
      </c>
      <c r="Y118" s="6">
        <v>1.3954</v>
      </c>
      <c r="Z118" s="6">
        <v>1.2522</v>
      </c>
      <c r="AA118" s="6">
        <v>1.1721999999999999</v>
      </c>
      <c r="AB118" s="6">
        <v>1.0066999999999999</v>
      </c>
      <c r="AC118" s="6">
        <v>1.0972</v>
      </c>
      <c r="AD118" s="6">
        <v>1.198</v>
      </c>
      <c r="AE118" s="6">
        <v>0.74099999999999999</v>
      </c>
      <c r="AF118" s="6">
        <v>0.78949999999999998</v>
      </c>
      <c r="AG118" s="6">
        <v>0.85599999999999998</v>
      </c>
      <c r="AH118" s="6">
        <v>0.98070000000000002</v>
      </c>
      <c r="AI118" s="6">
        <v>0.97929999999999995</v>
      </c>
      <c r="AJ118" s="6">
        <v>0.92579999999999996</v>
      </c>
      <c r="AK118" s="6">
        <v>1.2256</v>
      </c>
      <c r="AL118" s="6">
        <v>1.2263999999999999</v>
      </c>
      <c r="AM118" s="6">
        <v>1.6196999999999999</v>
      </c>
      <c r="AN118" s="6">
        <v>1.7346999999999999</v>
      </c>
      <c r="AO118" s="6">
        <v>1.6617999999999999</v>
      </c>
      <c r="AP118" s="6"/>
      <c r="AQ118" s="6"/>
      <c r="AR118" s="6"/>
    </row>
    <row r="119" spans="1:44" x14ac:dyDescent="0.3">
      <c r="A119" s="18" t="s">
        <v>561</v>
      </c>
      <c r="B119" s="6">
        <v>1.57</v>
      </c>
      <c r="C119" s="6">
        <v>1.5322</v>
      </c>
      <c r="D119" s="6">
        <v>1.0245</v>
      </c>
      <c r="E119" s="6">
        <v>0.84460000000000002</v>
      </c>
      <c r="F119" s="6">
        <v>0.81589999999999996</v>
      </c>
      <c r="G119" s="6">
        <v>0.98619999999999997</v>
      </c>
      <c r="H119" s="6">
        <v>1.2271000000000001</v>
      </c>
      <c r="I119" s="6">
        <v>1.4103000000000001</v>
      </c>
      <c r="J119" s="6">
        <v>1.3940999999999999</v>
      </c>
      <c r="K119" s="6">
        <v>1.3165</v>
      </c>
      <c r="L119" s="6">
        <v>1.5117</v>
      </c>
      <c r="M119" s="6">
        <v>1.5206</v>
      </c>
      <c r="N119" s="6">
        <v>1.4491000000000001</v>
      </c>
      <c r="O119" s="6">
        <v>1.8581000000000001</v>
      </c>
      <c r="P119" s="6">
        <v>1.7399</v>
      </c>
      <c r="Q119" s="6">
        <v>0.95520000000000005</v>
      </c>
      <c r="R119" s="6">
        <v>1.1207</v>
      </c>
      <c r="S119" s="6">
        <v>0.79010000000000002</v>
      </c>
      <c r="T119" s="6">
        <v>0.70620000000000005</v>
      </c>
      <c r="U119" s="6">
        <v>0.99070000000000003</v>
      </c>
      <c r="V119" s="6">
        <v>0.2429</v>
      </c>
      <c r="W119" s="6">
        <v>0.43890000000000001</v>
      </c>
      <c r="X119" s="6">
        <v>0.46729999999999999</v>
      </c>
      <c r="Y119" s="6">
        <v>0.56230000000000002</v>
      </c>
      <c r="Z119" s="6">
        <v>0.82609999999999995</v>
      </c>
      <c r="AA119" s="6">
        <v>1.0041</v>
      </c>
      <c r="AB119" s="6">
        <v>1.2868999999999999</v>
      </c>
      <c r="AC119" s="6">
        <v>1.2616000000000001</v>
      </c>
      <c r="AD119" s="6">
        <v>1.7343999999999999</v>
      </c>
      <c r="AE119" s="6">
        <v>1.4328000000000001</v>
      </c>
      <c r="AF119" s="6">
        <v>1.1835</v>
      </c>
      <c r="AG119" s="6">
        <v>1.0671999999999999</v>
      </c>
      <c r="AH119" s="6">
        <v>0.96020000000000005</v>
      </c>
      <c r="AI119" s="6">
        <v>1.1357999999999999</v>
      </c>
      <c r="AJ119" s="6">
        <v>1.4419999999999999</v>
      </c>
      <c r="AK119" s="6">
        <v>1.1085</v>
      </c>
      <c r="AL119" s="6">
        <v>1.1595</v>
      </c>
      <c r="AM119" s="6">
        <v>1.2068000000000001</v>
      </c>
      <c r="AN119" s="6">
        <v>1.1751</v>
      </c>
      <c r="AO119" s="6">
        <v>1.2994000000000001</v>
      </c>
      <c r="AP119" s="6"/>
      <c r="AQ119" s="6"/>
      <c r="AR119" s="6"/>
    </row>
    <row r="120" spans="1:44" x14ac:dyDescent="0.3">
      <c r="A120" s="18" t="s">
        <v>562</v>
      </c>
      <c r="B120" s="6">
        <v>5.33</v>
      </c>
      <c r="C120" s="6">
        <v>5.3677999999999999</v>
      </c>
      <c r="D120" s="6">
        <v>4.4706999999999999</v>
      </c>
      <c r="E120" s="6">
        <v>4.9438000000000004</v>
      </c>
      <c r="F120" s="6">
        <v>4.7168000000000001</v>
      </c>
      <c r="G120" s="6">
        <v>3.9996999999999998</v>
      </c>
      <c r="H120" s="6">
        <v>4.2634999999999996</v>
      </c>
      <c r="I120" s="6">
        <v>4.0796999999999999</v>
      </c>
      <c r="J120" s="6">
        <v>3.8176999999999999</v>
      </c>
      <c r="K120" s="6">
        <v>3.9481000000000002</v>
      </c>
      <c r="L120" s="6">
        <v>3.7042000000000002</v>
      </c>
      <c r="M120" s="6">
        <v>2.9222000000000001</v>
      </c>
      <c r="N120" s="6">
        <v>2.7303999999999999</v>
      </c>
      <c r="O120" s="6">
        <v>2.9239000000000002</v>
      </c>
      <c r="P120" s="6">
        <v>2.7919999999999998</v>
      </c>
      <c r="Q120" s="6">
        <v>1.9393</v>
      </c>
      <c r="R120" s="6">
        <v>2.4658000000000002</v>
      </c>
      <c r="S120" s="6">
        <v>2.5038999999999998</v>
      </c>
      <c r="T120" s="6">
        <v>2.3182</v>
      </c>
      <c r="U120" s="6">
        <v>2.4276</v>
      </c>
      <c r="V120" s="6">
        <v>0.91790000000000005</v>
      </c>
      <c r="W120" s="6">
        <v>1.5009999999999999</v>
      </c>
      <c r="X120" s="6">
        <v>1.5004</v>
      </c>
      <c r="Y120" s="6">
        <v>1.8106</v>
      </c>
      <c r="Z120" s="6">
        <v>2.1114000000000002</v>
      </c>
      <c r="AA120" s="6">
        <v>2.7263000000000002</v>
      </c>
      <c r="AB120" s="6">
        <v>2.6301999999999999</v>
      </c>
      <c r="AC120" s="6">
        <v>2.3727</v>
      </c>
      <c r="AD120" s="6">
        <v>2.6345000000000001</v>
      </c>
      <c r="AE120" s="6">
        <v>2.3664999999999998</v>
      </c>
      <c r="AF120" s="6">
        <v>2.2517</v>
      </c>
      <c r="AG120" s="6">
        <v>2.4056000000000002</v>
      </c>
      <c r="AH120" s="6">
        <v>2.3818999999999999</v>
      </c>
      <c r="AI120" s="6">
        <v>2.4275000000000002</v>
      </c>
      <c r="AJ120" s="6">
        <v>2.5562999999999998</v>
      </c>
      <c r="AK120" s="6">
        <v>2.6406999999999998</v>
      </c>
      <c r="AL120" s="6">
        <v>2.9123000000000001</v>
      </c>
      <c r="AM120" s="6">
        <v>3.1263000000000001</v>
      </c>
      <c r="AN120" s="6">
        <v>3.4051</v>
      </c>
      <c r="AO120" s="6">
        <v>3.5577999999999999</v>
      </c>
      <c r="AP120" s="6"/>
      <c r="AQ120" s="6"/>
      <c r="AR120" s="6"/>
    </row>
    <row r="121" spans="1:44" x14ac:dyDescent="0.3">
      <c r="A121" s="18" t="s">
        <v>563</v>
      </c>
      <c r="B121" s="6">
        <v>1.04</v>
      </c>
      <c r="C121" s="6">
        <v>0.95599999999999996</v>
      </c>
      <c r="D121" s="6">
        <v>0.93100000000000005</v>
      </c>
      <c r="E121" s="6">
        <v>0.98660000000000003</v>
      </c>
      <c r="F121" s="6">
        <v>1.0477000000000001</v>
      </c>
      <c r="G121" s="6">
        <v>1.1536999999999999</v>
      </c>
      <c r="H121" s="6">
        <v>1.0855999999999999</v>
      </c>
      <c r="I121" s="6">
        <v>1.08</v>
      </c>
      <c r="J121" s="6">
        <v>1.1284000000000001</v>
      </c>
      <c r="K121" s="6">
        <v>1.1031</v>
      </c>
      <c r="L121" s="6">
        <v>1.1376999999999999</v>
      </c>
      <c r="M121" s="6">
        <v>1.1839999999999999</v>
      </c>
      <c r="N121" s="6">
        <v>1.0924</v>
      </c>
      <c r="O121" s="6">
        <v>1.1491</v>
      </c>
      <c r="P121" s="6">
        <v>1.2218</v>
      </c>
      <c r="Q121" s="6">
        <v>1.1736</v>
      </c>
      <c r="R121" s="6">
        <v>1.3972</v>
      </c>
      <c r="S121" s="6">
        <v>1.284</v>
      </c>
      <c r="T121" s="6">
        <v>1.3362000000000001</v>
      </c>
      <c r="U121" s="6">
        <v>1.1568000000000001</v>
      </c>
      <c r="V121" s="6">
        <v>0.95050000000000001</v>
      </c>
      <c r="W121" s="6">
        <v>1.0523</v>
      </c>
      <c r="X121" s="6">
        <v>1.0314000000000001</v>
      </c>
      <c r="Y121" s="6">
        <v>0.99880000000000002</v>
      </c>
      <c r="Z121" s="6">
        <v>1.0747</v>
      </c>
      <c r="AA121" s="6">
        <v>1.1057999999999999</v>
      </c>
      <c r="AB121" s="6">
        <v>1.1432</v>
      </c>
      <c r="AC121" s="6">
        <v>1.2353000000000001</v>
      </c>
      <c r="AD121" s="6">
        <v>1.0996999999999999</v>
      </c>
      <c r="AE121" s="6">
        <v>0.86219999999999997</v>
      </c>
      <c r="AF121" s="6">
        <v>0.77259999999999995</v>
      </c>
      <c r="AG121" s="6">
        <v>0.83289999999999997</v>
      </c>
      <c r="AH121" s="6">
        <v>0.85840000000000005</v>
      </c>
      <c r="AI121" s="6">
        <v>0.84989999999999999</v>
      </c>
      <c r="AJ121" s="6">
        <v>0.82269999999999999</v>
      </c>
      <c r="AK121" s="6">
        <v>0.85580000000000001</v>
      </c>
      <c r="AL121" s="6">
        <v>0.84960000000000002</v>
      </c>
      <c r="AM121" s="6">
        <v>0.75249999999999995</v>
      </c>
      <c r="AN121" s="6">
        <v>0.9133</v>
      </c>
      <c r="AO121" s="6">
        <v>0.66200000000000003</v>
      </c>
      <c r="AP121" s="6"/>
      <c r="AQ121" s="6"/>
      <c r="AR121" s="6"/>
    </row>
    <row r="122" spans="1:44" hidden="1" x14ac:dyDescent="0.3">
      <c r="A122" t="s">
        <v>564</v>
      </c>
      <c r="B122" s="6">
        <v>23.56</v>
      </c>
      <c r="C122" s="6">
        <v>15.0564</v>
      </c>
      <c r="D122" s="6">
        <v>7.6079999999999997</v>
      </c>
      <c r="E122" s="6">
        <v>4.1288</v>
      </c>
      <c r="F122" s="6">
        <v>2.8835000000000002</v>
      </c>
      <c r="G122" s="6">
        <v>3.4944000000000002</v>
      </c>
      <c r="H122" s="6">
        <v>3.1198000000000001</v>
      </c>
      <c r="I122" s="6">
        <v>3.4617</v>
      </c>
      <c r="J122" s="6">
        <v>3.4552999999999998</v>
      </c>
      <c r="K122" s="6">
        <v>1.6264000000000001</v>
      </c>
      <c r="L122" s="6">
        <v>2.8125</v>
      </c>
      <c r="M122" s="6">
        <v>3.1861000000000002</v>
      </c>
      <c r="N122" s="6">
        <v>3.387</v>
      </c>
      <c r="O122" s="6">
        <v>3.7915999999999999</v>
      </c>
      <c r="P122" s="6">
        <v>3.3719000000000001</v>
      </c>
      <c r="Q122" s="6">
        <v>4.2144000000000004</v>
      </c>
      <c r="R122" s="6">
        <v>6.9485000000000001</v>
      </c>
      <c r="S122" s="6">
        <v>7.1981000000000002</v>
      </c>
      <c r="T122" s="6">
        <v>5.9321999999999999</v>
      </c>
      <c r="U122" s="6">
        <v>8.1022999999999996</v>
      </c>
      <c r="V122" s="6">
        <v>5.1696</v>
      </c>
      <c r="W122" s="6">
        <v>5.6616999999999997</v>
      </c>
      <c r="X122" s="6">
        <v>6.7896999999999998</v>
      </c>
      <c r="Y122" s="6">
        <v>5.3810000000000002</v>
      </c>
      <c r="Z122" s="6">
        <v>4.5263999999999998</v>
      </c>
      <c r="AA122" s="6">
        <v>4.2773000000000003</v>
      </c>
      <c r="AB122" s="6">
        <v>4.1982999999999997</v>
      </c>
      <c r="AC122" s="6">
        <v>3.1143000000000001</v>
      </c>
      <c r="AD122" s="6">
        <v>3.0383</v>
      </c>
      <c r="AE122" s="6">
        <v>3.2995000000000001</v>
      </c>
      <c r="AF122" s="6">
        <v>3.0785</v>
      </c>
      <c r="AG122" s="6">
        <v>3.7214999999999998</v>
      </c>
      <c r="AH122" s="6">
        <v>3.3331</v>
      </c>
      <c r="AI122" s="6">
        <v>3.0297999999999998</v>
      </c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x14ac:dyDescent="0.3">
      <c r="A123" s="18" t="s">
        <v>565</v>
      </c>
      <c r="B123" s="6">
        <v>9.92</v>
      </c>
      <c r="C123" s="6">
        <v>9.3858999999999995</v>
      </c>
      <c r="D123" s="6">
        <v>11.928699999999999</v>
      </c>
      <c r="E123" s="6">
        <v>12.6303</v>
      </c>
      <c r="F123" s="6">
        <v>11.353999999999999</v>
      </c>
      <c r="G123" s="6">
        <v>12.6082</v>
      </c>
      <c r="H123" s="6">
        <v>15.0672</v>
      </c>
      <c r="I123" s="6">
        <v>13.237299999999999</v>
      </c>
      <c r="J123" s="6">
        <v>14.420999999999999</v>
      </c>
      <c r="K123" s="6">
        <v>14.654999999999999</v>
      </c>
      <c r="L123" s="6">
        <v>12.8832</v>
      </c>
      <c r="M123" s="6">
        <v>12.5303</v>
      </c>
      <c r="N123" s="6">
        <v>10.3207</v>
      </c>
      <c r="O123" s="6">
        <v>10.257199999999999</v>
      </c>
      <c r="P123" s="6">
        <v>10.963200000000001</v>
      </c>
      <c r="Q123" s="6">
        <v>6.8301999999999996</v>
      </c>
      <c r="R123" s="6">
        <v>7.7903000000000002</v>
      </c>
      <c r="S123" s="6">
        <v>7.9875999999999996</v>
      </c>
      <c r="T123" s="6">
        <v>7.9592000000000001</v>
      </c>
      <c r="U123" s="6">
        <v>8.8432999999999993</v>
      </c>
      <c r="V123" s="6">
        <v>8.3282000000000007</v>
      </c>
      <c r="W123" s="6">
        <v>14.5174</v>
      </c>
      <c r="X123" s="6">
        <v>14.4002</v>
      </c>
      <c r="Y123" s="6">
        <v>13.578099999999999</v>
      </c>
      <c r="Z123" s="6">
        <v>11.04</v>
      </c>
      <c r="AA123" s="6">
        <v>12.0054</v>
      </c>
      <c r="AB123" s="6">
        <v>12.741199999999999</v>
      </c>
      <c r="AC123" s="6">
        <v>11.985900000000001</v>
      </c>
      <c r="AD123" s="6">
        <v>10.436299999999999</v>
      </c>
      <c r="AE123" s="6">
        <v>8.5653000000000006</v>
      </c>
      <c r="AF123" s="6">
        <v>7.5045999999999999</v>
      </c>
      <c r="AG123" s="6">
        <v>7.8460999999999999</v>
      </c>
      <c r="AH123" s="6">
        <v>9.0300999999999991</v>
      </c>
      <c r="AI123" s="6">
        <v>9.0684000000000005</v>
      </c>
      <c r="AJ123" s="6">
        <v>6.9381000000000004</v>
      </c>
      <c r="AK123" s="6">
        <v>7.0380000000000003</v>
      </c>
      <c r="AL123" s="6">
        <v>7.1562000000000001</v>
      </c>
      <c r="AM123" s="6">
        <v>7.8235000000000001</v>
      </c>
      <c r="AN123" s="6">
        <v>8.0451999999999995</v>
      </c>
      <c r="AO123" s="6">
        <v>8.5348000000000006</v>
      </c>
      <c r="AP123" s="6"/>
      <c r="AQ123" s="6"/>
      <c r="AR123" s="6"/>
    </row>
    <row r="124" spans="1:44" x14ac:dyDescent="0.3">
      <c r="A124" s="18" t="s">
        <v>566</v>
      </c>
      <c r="B124" s="6">
        <v>1.6</v>
      </c>
      <c r="C124" s="6">
        <v>1.6217999999999999</v>
      </c>
      <c r="D124" s="6">
        <v>1.7665</v>
      </c>
      <c r="E124" s="6">
        <v>1.6695</v>
      </c>
      <c r="F124" s="6">
        <v>1.8802000000000001</v>
      </c>
      <c r="G124" s="6">
        <v>1.7905</v>
      </c>
      <c r="H124" s="6">
        <v>1.7486999999999999</v>
      </c>
      <c r="I124" s="6">
        <v>1.7847</v>
      </c>
      <c r="J124" s="6">
        <v>1.8103</v>
      </c>
      <c r="K124" s="6">
        <v>1.7948999999999999</v>
      </c>
      <c r="L124" s="6">
        <v>1.6943999999999999</v>
      </c>
      <c r="M124" s="6">
        <v>1.6446000000000001</v>
      </c>
      <c r="N124" s="6">
        <v>1.5765</v>
      </c>
      <c r="O124" s="6">
        <v>1.6606000000000001</v>
      </c>
      <c r="P124" s="6">
        <v>1.6301000000000001</v>
      </c>
      <c r="Q124" s="6">
        <v>1.9057999999999999</v>
      </c>
      <c r="R124" s="6">
        <v>2.1882999999999999</v>
      </c>
      <c r="S124" s="6">
        <v>2.2139000000000002</v>
      </c>
      <c r="T124" s="6">
        <v>2.4916</v>
      </c>
      <c r="U124" s="6">
        <v>2.1838000000000002</v>
      </c>
      <c r="V124" s="6">
        <v>2.3576999999999999</v>
      </c>
      <c r="W124" s="6">
        <v>2.1467999999999998</v>
      </c>
      <c r="X124" s="6">
        <v>2.2643</v>
      </c>
      <c r="Y124" s="6">
        <v>2.0224000000000002</v>
      </c>
      <c r="Z124" s="6">
        <v>2.2682000000000002</v>
      </c>
      <c r="AA124" s="6">
        <v>2.3887999999999998</v>
      </c>
      <c r="AB124" s="6">
        <v>2.7216</v>
      </c>
      <c r="AC124" s="6">
        <v>3.0396000000000001</v>
      </c>
      <c r="AD124" s="6">
        <v>3.2742</v>
      </c>
      <c r="AE124" s="6">
        <v>3.4683000000000002</v>
      </c>
      <c r="AF124" s="6">
        <v>3.2679</v>
      </c>
      <c r="AG124" s="6">
        <v>3.4889000000000001</v>
      </c>
      <c r="AH124" s="6">
        <v>3.5192999999999999</v>
      </c>
      <c r="AI124" s="6">
        <v>3.4666000000000001</v>
      </c>
      <c r="AJ124" s="6">
        <v>3.2986</v>
      </c>
      <c r="AK124" s="6">
        <v>3.5286</v>
      </c>
      <c r="AL124" s="6">
        <v>4.2396000000000003</v>
      </c>
      <c r="AM124" s="6">
        <v>4.4085999999999999</v>
      </c>
      <c r="AN124" s="6">
        <v>5.0025000000000004</v>
      </c>
      <c r="AO124" s="6">
        <v>5.1296999999999997</v>
      </c>
      <c r="AP124" s="6"/>
      <c r="AQ124" s="6"/>
      <c r="AR124" s="6"/>
    </row>
    <row r="125" spans="1:44" hidden="1" x14ac:dyDescent="0.3">
      <c r="A125" t="s">
        <v>567</v>
      </c>
      <c r="B125" s="6">
        <v>4912461.83</v>
      </c>
      <c r="C125" s="6">
        <v>2.6816</v>
      </c>
      <c r="D125" s="6">
        <v>0.87309999999999999</v>
      </c>
      <c r="E125" s="6">
        <v>0.89559999999999995</v>
      </c>
      <c r="F125" s="6">
        <v>1.0290999999999999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x14ac:dyDescent="0.3">
      <c r="A126" s="18" t="s">
        <v>568</v>
      </c>
      <c r="B126" s="6">
        <v>0.99</v>
      </c>
      <c r="C126" s="6">
        <v>1.0125</v>
      </c>
      <c r="D126" s="6">
        <v>1.0331999999999999</v>
      </c>
      <c r="E126" s="6">
        <v>1.0227999999999999</v>
      </c>
      <c r="F126" s="6">
        <v>1.0035000000000001</v>
      </c>
      <c r="G126" s="6">
        <v>1.0133000000000001</v>
      </c>
      <c r="H126" s="6">
        <v>1.0081</v>
      </c>
      <c r="I126" s="6">
        <v>1.1961999999999999</v>
      </c>
      <c r="J126" s="6">
        <v>1.1897</v>
      </c>
      <c r="K126" s="6">
        <v>1.089</v>
      </c>
      <c r="L126" s="6">
        <v>1.2057</v>
      </c>
      <c r="M126" s="6">
        <v>1.1075999999999999</v>
      </c>
      <c r="N126" s="6">
        <v>0.91590000000000005</v>
      </c>
      <c r="O126" s="6">
        <v>0.85340000000000005</v>
      </c>
      <c r="P126" s="6">
        <v>0.79869999999999997</v>
      </c>
      <c r="Q126" s="6">
        <v>0.71120000000000005</v>
      </c>
      <c r="R126" s="6">
        <v>0.75490000000000002</v>
      </c>
      <c r="S126" s="6">
        <v>0.82499999999999996</v>
      </c>
      <c r="T126" s="6">
        <v>0.81820000000000004</v>
      </c>
      <c r="U126" s="6">
        <v>0.81499999999999995</v>
      </c>
      <c r="V126" s="6">
        <v>0.56079999999999997</v>
      </c>
      <c r="W126" s="6">
        <v>0.52700000000000002</v>
      </c>
      <c r="X126" s="6">
        <v>0.50429999999999997</v>
      </c>
      <c r="Y126" s="6">
        <v>0.56989999999999996</v>
      </c>
      <c r="Z126" s="6">
        <v>0.72260000000000002</v>
      </c>
      <c r="AA126" s="6">
        <v>0.77200000000000002</v>
      </c>
      <c r="AB126" s="6">
        <v>0.66620000000000001</v>
      </c>
      <c r="AC126" s="6">
        <v>0.69510000000000005</v>
      </c>
      <c r="AD126" s="6">
        <v>0.70930000000000004</v>
      </c>
      <c r="AE126" s="6">
        <v>0.6512</v>
      </c>
      <c r="AF126" s="6">
        <v>0.49170000000000003</v>
      </c>
      <c r="AG126" s="6">
        <v>0.52639999999999998</v>
      </c>
      <c r="AH126" s="6">
        <v>0.51390000000000002</v>
      </c>
      <c r="AI126" s="6">
        <v>0.52769999999999995</v>
      </c>
      <c r="AJ126" s="6">
        <v>0.48709999999999998</v>
      </c>
      <c r="AK126" s="6">
        <v>0.4446</v>
      </c>
      <c r="AL126" s="6">
        <v>0.44330000000000003</v>
      </c>
      <c r="AM126" s="6">
        <v>0.44369999999999998</v>
      </c>
      <c r="AN126" s="6">
        <v>0.44819999999999999</v>
      </c>
      <c r="AO126" s="6">
        <v>0.47139999999999999</v>
      </c>
      <c r="AP126" s="6"/>
      <c r="AQ126" s="6"/>
      <c r="AR126" s="6"/>
    </row>
    <row r="127" spans="1:44" x14ac:dyDescent="0.3">
      <c r="A127" s="18" t="s">
        <v>569</v>
      </c>
      <c r="B127" s="6">
        <v>1.51</v>
      </c>
      <c r="C127" s="6">
        <v>1.6003000000000001</v>
      </c>
      <c r="D127" s="6">
        <v>1.5975999999999999</v>
      </c>
      <c r="E127" s="6">
        <v>1.0787</v>
      </c>
      <c r="F127" s="6">
        <v>1.3338000000000001</v>
      </c>
      <c r="G127" s="6">
        <v>1.429</v>
      </c>
      <c r="H127" s="6">
        <v>1.5867</v>
      </c>
      <c r="I127" s="6">
        <v>2.0411000000000001</v>
      </c>
      <c r="J127" s="6">
        <v>2.0061</v>
      </c>
      <c r="K127" s="6">
        <v>1.7098</v>
      </c>
      <c r="L127" s="6">
        <v>2.2305999999999999</v>
      </c>
      <c r="M127" s="6">
        <v>3.0348999999999999</v>
      </c>
      <c r="N127" s="6">
        <v>2.3226</v>
      </c>
      <c r="O127" s="6">
        <v>2.7423999999999999</v>
      </c>
      <c r="P127" s="6">
        <v>3.0695000000000001</v>
      </c>
      <c r="Q127" s="6">
        <v>2.6255999999999999</v>
      </c>
      <c r="R127" s="6">
        <v>3.3336000000000001</v>
      </c>
      <c r="S127" s="6">
        <v>3.9643000000000002</v>
      </c>
      <c r="T127" s="6">
        <v>2.8218000000000001</v>
      </c>
      <c r="U127" s="6">
        <v>2.9323999999999999</v>
      </c>
      <c r="V127" s="6">
        <v>1.9165000000000001</v>
      </c>
      <c r="W127" s="6">
        <v>2.6726000000000001</v>
      </c>
      <c r="X127" s="6">
        <v>2.7058</v>
      </c>
      <c r="Y127" s="6">
        <v>3.6850000000000001</v>
      </c>
      <c r="Z127" s="6">
        <v>4.0235000000000003</v>
      </c>
      <c r="AA127" s="6">
        <v>5.0922000000000001</v>
      </c>
      <c r="AB127" s="6">
        <v>4.0201000000000002</v>
      </c>
      <c r="AC127" s="6">
        <v>4.2583000000000002</v>
      </c>
      <c r="AD127" s="6">
        <v>4.5164</v>
      </c>
      <c r="AE127" s="6">
        <v>2.9182999999999999</v>
      </c>
      <c r="AF127" s="6">
        <v>2.9049</v>
      </c>
      <c r="AG127" s="6">
        <v>3.3714</v>
      </c>
      <c r="AH127" s="6">
        <v>3.1555</v>
      </c>
      <c r="AI127" s="6">
        <v>3.0649999999999999</v>
      </c>
      <c r="AJ127" s="6">
        <v>3.2271000000000001</v>
      </c>
      <c r="AK127" s="6">
        <v>3.0964999999999998</v>
      </c>
      <c r="AL127" s="6">
        <v>2.6793</v>
      </c>
      <c r="AM127" s="6">
        <v>2.778</v>
      </c>
      <c r="AN127" s="6">
        <v>3.1221999999999999</v>
      </c>
      <c r="AO127" s="6">
        <v>2.8797999999999999</v>
      </c>
      <c r="AP127" s="6"/>
      <c r="AQ127" s="6"/>
      <c r="AR127" s="6"/>
    </row>
    <row r="128" spans="1:44" x14ac:dyDescent="0.3">
      <c r="A128" s="18" t="s">
        <v>570</v>
      </c>
      <c r="B128" s="6">
        <v>2.75</v>
      </c>
      <c r="C128" s="6">
        <v>2.7118000000000002</v>
      </c>
      <c r="D128" s="6">
        <v>2.1295000000000002</v>
      </c>
      <c r="E128" s="6">
        <v>2.1562999999999999</v>
      </c>
      <c r="F128" s="6">
        <v>1.7674000000000001</v>
      </c>
      <c r="G128" s="6">
        <v>1.2565</v>
      </c>
      <c r="H128" s="6">
        <v>1.4200999999999999</v>
      </c>
      <c r="I128" s="6">
        <v>1.4538</v>
      </c>
      <c r="J128" s="6">
        <v>1.4317</v>
      </c>
      <c r="K128" s="6">
        <v>1.4301999999999999</v>
      </c>
      <c r="L128" s="6">
        <v>1.6758999999999999</v>
      </c>
      <c r="M128" s="6">
        <v>1.5370999999999999</v>
      </c>
      <c r="N128" s="6">
        <v>1.3552</v>
      </c>
      <c r="O128" s="6">
        <v>1.0763</v>
      </c>
      <c r="P128" s="6">
        <v>1.0934999999999999</v>
      </c>
      <c r="Q128" s="6">
        <v>0.77849999999999997</v>
      </c>
      <c r="R128" s="6">
        <v>0.80889999999999995</v>
      </c>
      <c r="S128" s="6">
        <v>0.81020000000000003</v>
      </c>
      <c r="T128" s="6">
        <v>0.71060000000000001</v>
      </c>
      <c r="U128" s="6">
        <v>0.7954</v>
      </c>
      <c r="V128" s="6">
        <v>0.45590000000000003</v>
      </c>
      <c r="W128" s="6">
        <v>0.58840000000000003</v>
      </c>
      <c r="X128" s="6">
        <v>0.61099999999999999</v>
      </c>
      <c r="Y128" s="6">
        <v>1.0136000000000001</v>
      </c>
      <c r="Z128" s="6">
        <v>1.101</v>
      </c>
      <c r="AA128" s="6">
        <v>1.1326000000000001</v>
      </c>
      <c r="AB128" s="6">
        <v>0.93959999999999999</v>
      </c>
      <c r="AC128" s="6">
        <v>1.0664</v>
      </c>
      <c r="AD128" s="6">
        <v>0.78100000000000003</v>
      </c>
      <c r="AE128" s="6">
        <v>0.75360000000000005</v>
      </c>
      <c r="AF128" s="6">
        <v>0.71779999999999999</v>
      </c>
      <c r="AG128" s="6">
        <v>0.78390000000000004</v>
      </c>
      <c r="AH128" s="6">
        <v>0.79990000000000006</v>
      </c>
      <c r="AI128" s="6">
        <v>0.84430000000000005</v>
      </c>
      <c r="AJ128" s="6">
        <v>0.77749999999999997</v>
      </c>
      <c r="AK128" s="6">
        <v>0.74070000000000003</v>
      </c>
      <c r="AL128" s="6">
        <v>0.80710000000000004</v>
      </c>
      <c r="AM128" s="6">
        <v>0.73099999999999998</v>
      </c>
      <c r="AN128" s="6">
        <v>0.67459999999999998</v>
      </c>
      <c r="AO128" s="6">
        <v>0.6371</v>
      </c>
      <c r="AP128" s="6"/>
      <c r="AQ128" s="6"/>
      <c r="AR128" s="6"/>
    </row>
    <row r="129" spans="1:44" hidden="1" x14ac:dyDescent="0.3">
      <c r="A129" t="s">
        <v>571</v>
      </c>
      <c r="B129" s="6">
        <v>6.57</v>
      </c>
      <c r="C129" s="6">
        <v>12.324400000000001</v>
      </c>
      <c r="D129" s="6">
        <v>10.1065</v>
      </c>
      <c r="E129" s="6">
        <v>12.4177</v>
      </c>
      <c r="F129" s="6">
        <v>3.5960999999999999</v>
      </c>
      <c r="G129" s="6">
        <v>6.4813000000000001</v>
      </c>
      <c r="H129" s="6">
        <v>5.1342999999999996</v>
      </c>
      <c r="I129" s="6">
        <v>6.1158000000000001</v>
      </c>
      <c r="J129" s="6">
        <v>4.1767000000000003</v>
      </c>
      <c r="K129" s="6">
        <v>5.3673999999999999</v>
      </c>
      <c r="L129" s="6">
        <v>4.5476000000000001</v>
      </c>
      <c r="M129" s="6">
        <v>1.7357</v>
      </c>
      <c r="N129" s="6">
        <v>1.3360000000000001</v>
      </c>
      <c r="O129" s="6">
        <v>0.99609999999999999</v>
      </c>
      <c r="P129" s="6">
        <v>0.80220000000000002</v>
      </c>
      <c r="Q129" s="6">
        <v>0.8488</v>
      </c>
      <c r="R129" s="6">
        <v>0.91979999999999995</v>
      </c>
      <c r="S129" s="6">
        <v>1.0414000000000001</v>
      </c>
      <c r="T129" s="6">
        <v>0.87770000000000004</v>
      </c>
      <c r="U129" s="6">
        <v>1.325</v>
      </c>
      <c r="V129" s="6">
        <v>0.89570000000000005</v>
      </c>
      <c r="W129" s="6">
        <v>0.88160000000000005</v>
      </c>
      <c r="X129" s="6">
        <v>1.071</v>
      </c>
      <c r="Y129" s="6">
        <v>1.0049999999999999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x14ac:dyDescent="0.3">
      <c r="A130" s="18" t="s">
        <v>572</v>
      </c>
      <c r="B130" s="6">
        <v>1</v>
      </c>
      <c r="C130" s="6">
        <v>1.0666</v>
      </c>
      <c r="D130" s="6">
        <v>1.0590999999999999</v>
      </c>
      <c r="E130" s="6">
        <v>1.0834999999999999</v>
      </c>
      <c r="F130" s="6">
        <v>1.4520999999999999</v>
      </c>
      <c r="G130" s="6">
        <v>1.8349</v>
      </c>
      <c r="H130" s="6">
        <v>1.7393000000000001</v>
      </c>
      <c r="I130" s="6">
        <v>1.7206999999999999</v>
      </c>
      <c r="J130" s="6">
        <v>2.0550000000000002</v>
      </c>
      <c r="K130" s="6">
        <v>1.8934</v>
      </c>
      <c r="L130" s="6">
        <v>1.9212</v>
      </c>
      <c r="M130" s="6">
        <v>1.8426</v>
      </c>
      <c r="N130" s="6">
        <v>1.4822</v>
      </c>
      <c r="O130" s="6">
        <v>1.2275</v>
      </c>
      <c r="P130" s="6">
        <v>1.3129</v>
      </c>
      <c r="Q130" s="6">
        <v>1.3055000000000001</v>
      </c>
      <c r="R130" s="6">
        <v>1.3959999999999999</v>
      </c>
      <c r="S130" s="6">
        <v>1.9739</v>
      </c>
      <c r="T130" s="6">
        <v>2.4773999999999998</v>
      </c>
      <c r="U130" s="6">
        <v>3.0748000000000002</v>
      </c>
      <c r="V130" s="6">
        <v>2.3144</v>
      </c>
      <c r="W130" s="6">
        <v>3.7932999999999999</v>
      </c>
      <c r="X130" s="6">
        <v>3.5053000000000001</v>
      </c>
      <c r="Y130" s="6">
        <v>3.3563000000000001</v>
      </c>
      <c r="Z130" s="6">
        <v>2.7088000000000001</v>
      </c>
      <c r="AA130" s="6">
        <v>2.6667999999999998</v>
      </c>
      <c r="AB130" s="6">
        <v>2.2168000000000001</v>
      </c>
      <c r="AC130" s="6">
        <v>2.3603000000000001</v>
      </c>
      <c r="AD130" s="6">
        <v>2.3226</v>
      </c>
      <c r="AE130" s="6">
        <v>1.8547</v>
      </c>
      <c r="AF130" s="6">
        <v>1.7779</v>
      </c>
      <c r="AG130" s="6">
        <v>2.7042000000000002</v>
      </c>
      <c r="AH130" s="6">
        <v>3.1168999999999998</v>
      </c>
      <c r="AI130" s="6">
        <v>3.0712000000000002</v>
      </c>
      <c r="AJ130" s="6">
        <v>2.8071000000000002</v>
      </c>
      <c r="AK130" s="6">
        <v>3.1166</v>
      </c>
      <c r="AL130" s="6">
        <v>3.4590000000000001</v>
      </c>
      <c r="AM130" s="6">
        <v>3.371</v>
      </c>
      <c r="AN130" s="6">
        <v>4.5376000000000003</v>
      </c>
      <c r="AO130" s="6">
        <v>4.2076000000000002</v>
      </c>
      <c r="AP130" s="6"/>
      <c r="AQ130" s="6"/>
      <c r="AR130" s="6"/>
    </row>
    <row r="131" spans="1:44" x14ac:dyDescent="0.3">
      <c r="A131" s="18" t="s">
        <v>573</v>
      </c>
      <c r="B131" s="6">
        <v>0.7</v>
      </c>
      <c r="C131" s="6">
        <v>0.69610000000000005</v>
      </c>
      <c r="D131" s="6">
        <v>0.48060000000000003</v>
      </c>
      <c r="E131" s="6">
        <v>0.51849999999999996</v>
      </c>
      <c r="F131" s="6">
        <v>0.59230000000000005</v>
      </c>
      <c r="G131" s="6">
        <v>0.80130000000000001</v>
      </c>
      <c r="H131" s="6">
        <v>0.94640000000000002</v>
      </c>
      <c r="I131" s="6">
        <v>1.0904</v>
      </c>
      <c r="J131" s="6">
        <v>1.2529999999999999</v>
      </c>
      <c r="K131" s="6">
        <v>1.2212000000000001</v>
      </c>
      <c r="L131" s="6">
        <v>1.4140999999999999</v>
      </c>
      <c r="M131" s="6">
        <v>1.3251999999999999</v>
      </c>
      <c r="N131" s="6">
        <v>1.3001</v>
      </c>
      <c r="O131" s="6">
        <v>1.1022000000000001</v>
      </c>
      <c r="P131" s="6">
        <v>1.0515000000000001</v>
      </c>
      <c r="Q131" s="6">
        <v>0.82269999999999999</v>
      </c>
      <c r="R131" s="6">
        <v>0.91879999999999995</v>
      </c>
      <c r="S131" s="6">
        <v>1.0946</v>
      </c>
      <c r="T131" s="6">
        <v>0.94450000000000001</v>
      </c>
      <c r="U131" s="6">
        <v>1.1636</v>
      </c>
      <c r="V131" s="6">
        <v>0.75900000000000001</v>
      </c>
      <c r="W131" s="6">
        <v>1.0737000000000001</v>
      </c>
      <c r="X131" s="6">
        <v>1.0768</v>
      </c>
      <c r="Y131" s="6">
        <v>1.6375999999999999</v>
      </c>
      <c r="Z131" s="6">
        <v>1.8811</v>
      </c>
      <c r="AA131" s="6">
        <v>1.5653999999999999</v>
      </c>
      <c r="AB131" s="6">
        <v>1.2362</v>
      </c>
      <c r="AC131" s="6">
        <v>1.2915000000000001</v>
      </c>
      <c r="AD131" s="6">
        <v>1.6062000000000001</v>
      </c>
      <c r="AE131" s="6">
        <v>1.0183</v>
      </c>
      <c r="AF131" s="6">
        <v>0.83599999999999997</v>
      </c>
      <c r="AG131" s="6">
        <v>0.9738</v>
      </c>
      <c r="AH131" s="6">
        <v>1.052</v>
      </c>
      <c r="AI131" s="6">
        <v>1.2178</v>
      </c>
      <c r="AJ131" s="6">
        <v>1.1734</v>
      </c>
      <c r="AK131" s="6">
        <v>1.2799</v>
      </c>
      <c r="AL131" s="6">
        <v>1.6218999999999999</v>
      </c>
      <c r="AM131" s="6">
        <v>1.7436</v>
      </c>
      <c r="AN131" s="6">
        <v>1.6216999999999999</v>
      </c>
      <c r="AO131" s="6">
        <v>1.5047999999999999</v>
      </c>
      <c r="AP131" s="6"/>
      <c r="AQ131" s="6"/>
      <c r="AR131" s="6"/>
    </row>
    <row r="132" spans="1:44" hidden="1" x14ac:dyDescent="0.3">
      <c r="A132" t="s">
        <v>574</v>
      </c>
      <c r="B132" s="6">
        <v>2.0699999999999998</v>
      </c>
      <c r="C132" s="6">
        <v>2.0562999999999998</v>
      </c>
      <c r="D132" s="6">
        <v>1.0797000000000001</v>
      </c>
      <c r="E132" s="6">
        <v>1.2626999999999999</v>
      </c>
      <c r="F132" s="6">
        <v>0.96589999999999998</v>
      </c>
      <c r="G132" s="6">
        <v>0.86219999999999997</v>
      </c>
      <c r="H132" s="6">
        <v>0.76119999999999999</v>
      </c>
      <c r="I132" s="6">
        <v>0.81869999999999998</v>
      </c>
      <c r="J132" s="6">
        <v>0.94230000000000003</v>
      </c>
      <c r="K132" s="6">
        <v>1.3066</v>
      </c>
      <c r="L132" s="6">
        <v>1.2930999999999999</v>
      </c>
      <c r="M132" s="6">
        <v>1.611</v>
      </c>
      <c r="N132" s="6">
        <v>1.4943</v>
      </c>
      <c r="O132" s="6">
        <v>1.8312999999999999</v>
      </c>
      <c r="P132" s="6">
        <v>3.0154999999999998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x14ac:dyDescent="0.3">
      <c r="A133" s="18" t="s">
        <v>575</v>
      </c>
      <c r="B133" s="6">
        <v>1.17</v>
      </c>
      <c r="C133" s="6">
        <v>1.2975000000000001</v>
      </c>
      <c r="D133" s="6">
        <v>1.0875999999999999</v>
      </c>
      <c r="E133" s="6">
        <v>1.0632999999999999</v>
      </c>
      <c r="F133" s="6">
        <v>0.96809999999999996</v>
      </c>
      <c r="G133" s="6">
        <v>0.90659999999999996</v>
      </c>
      <c r="H133" s="6">
        <v>0.92910000000000004</v>
      </c>
      <c r="I133" s="6">
        <v>1.2343999999999999</v>
      </c>
      <c r="J133" s="6">
        <v>1.1859999999999999</v>
      </c>
      <c r="K133" s="6">
        <v>1.2148000000000001</v>
      </c>
      <c r="L133" s="6">
        <v>1.2855000000000001</v>
      </c>
      <c r="M133" s="6">
        <v>1.3882000000000001</v>
      </c>
      <c r="N133" s="6">
        <v>1.2129000000000001</v>
      </c>
      <c r="O133" s="6">
        <v>1.1621999999999999</v>
      </c>
      <c r="P133" s="6">
        <v>1.1405000000000001</v>
      </c>
      <c r="Q133" s="6">
        <v>0.90590000000000004</v>
      </c>
      <c r="R133" s="6">
        <v>1.0113000000000001</v>
      </c>
      <c r="S133" s="6">
        <v>1.0415000000000001</v>
      </c>
      <c r="T133" s="6">
        <v>1.0406</v>
      </c>
      <c r="U133" s="6">
        <v>1.1336999999999999</v>
      </c>
      <c r="V133" s="6">
        <v>0.66620000000000001</v>
      </c>
      <c r="W133" s="6">
        <v>0.73450000000000004</v>
      </c>
      <c r="X133" s="6">
        <v>0.72650000000000003</v>
      </c>
      <c r="Y133" s="6">
        <v>0.90580000000000005</v>
      </c>
      <c r="Z133" s="6">
        <v>1.1554</v>
      </c>
      <c r="AA133" s="6">
        <v>0.98560000000000003</v>
      </c>
      <c r="AB133" s="6">
        <v>0.9456</v>
      </c>
      <c r="AC133" s="6">
        <v>0.90039999999999998</v>
      </c>
      <c r="AD133" s="6">
        <v>1.0125999999999999</v>
      </c>
      <c r="AE133" s="6">
        <v>0.87329999999999997</v>
      </c>
      <c r="AF133" s="6">
        <v>0.83440000000000003</v>
      </c>
      <c r="AG133" s="6">
        <v>1.1198999999999999</v>
      </c>
      <c r="AH133" s="6">
        <v>1.1269</v>
      </c>
      <c r="AI133" s="6">
        <v>1.1812</v>
      </c>
      <c r="AJ133" s="6">
        <v>1.1073999999999999</v>
      </c>
      <c r="AK133" s="6">
        <v>1.3096000000000001</v>
      </c>
      <c r="AL133" s="6">
        <v>1.4650000000000001</v>
      </c>
      <c r="AM133" s="6">
        <v>1.544</v>
      </c>
      <c r="AN133" s="6">
        <v>1.6384000000000001</v>
      </c>
      <c r="AO133" s="6">
        <v>1.7231000000000001</v>
      </c>
      <c r="AP133" s="6"/>
      <c r="AQ133" s="6"/>
      <c r="AR133" s="6"/>
    </row>
    <row r="134" spans="1:44" x14ac:dyDescent="0.3">
      <c r="A134" s="18" t="s">
        <v>576</v>
      </c>
      <c r="B134" s="6">
        <v>1.31</v>
      </c>
      <c r="C134" s="6">
        <v>1.3644000000000001</v>
      </c>
      <c r="D134" s="6">
        <v>1.2863</v>
      </c>
      <c r="E134" s="6">
        <v>1.3962000000000001</v>
      </c>
      <c r="F134" s="6">
        <v>1.5522</v>
      </c>
      <c r="G134" s="6">
        <v>1.5854999999999999</v>
      </c>
      <c r="H134" s="6">
        <v>1.6882999999999999</v>
      </c>
      <c r="I134" s="6">
        <v>1.5807</v>
      </c>
      <c r="J134" s="6">
        <v>1.8048</v>
      </c>
      <c r="K134" s="6">
        <v>1.8325</v>
      </c>
      <c r="L134" s="6">
        <v>1.8984000000000001</v>
      </c>
      <c r="M134" s="6">
        <v>1.9623999999999999</v>
      </c>
      <c r="N134" s="6">
        <v>1.7022999999999999</v>
      </c>
      <c r="O134" s="6">
        <v>1.8148</v>
      </c>
      <c r="P134" s="6">
        <v>1.7111000000000001</v>
      </c>
      <c r="Q134" s="6">
        <v>1.4939</v>
      </c>
      <c r="R134" s="6">
        <v>1.6947000000000001</v>
      </c>
      <c r="S134" s="6">
        <v>1.6303000000000001</v>
      </c>
      <c r="T134" s="6">
        <v>1.6917</v>
      </c>
      <c r="U134" s="6">
        <v>1.4499</v>
      </c>
      <c r="V134" s="6">
        <v>1.466</v>
      </c>
      <c r="W134" s="6">
        <v>1.6648000000000001</v>
      </c>
      <c r="X134" s="6">
        <v>1.5419</v>
      </c>
      <c r="Y134" s="6">
        <v>1.5984</v>
      </c>
      <c r="Z134" s="6">
        <v>1.5284</v>
      </c>
      <c r="AA134" s="6">
        <v>1.3997999999999999</v>
      </c>
      <c r="AB134" s="6">
        <v>1.3724000000000001</v>
      </c>
      <c r="AC134" s="6">
        <v>1.5819000000000001</v>
      </c>
      <c r="AD134" s="6">
        <v>1.5898000000000001</v>
      </c>
      <c r="AE134" s="6">
        <v>1.3917999999999999</v>
      </c>
      <c r="AF134" s="6">
        <v>1.3187</v>
      </c>
      <c r="AG134" s="6">
        <v>1.5920000000000001</v>
      </c>
      <c r="AH134" s="6">
        <v>1.7734000000000001</v>
      </c>
      <c r="AI134" s="6">
        <v>1.8072999999999999</v>
      </c>
      <c r="AJ134" s="6">
        <v>1.8358000000000001</v>
      </c>
      <c r="AK134" s="6">
        <v>1.8143</v>
      </c>
      <c r="AL134" s="6">
        <v>1.5565</v>
      </c>
      <c r="AM134" s="6">
        <v>1.5891999999999999</v>
      </c>
      <c r="AN134" s="6">
        <v>1.6056999999999999</v>
      </c>
      <c r="AO134" s="6">
        <v>1.4540999999999999</v>
      </c>
      <c r="AP134" s="6"/>
      <c r="AQ134" s="6"/>
      <c r="AR134" s="6"/>
    </row>
    <row r="135" spans="1:44" x14ac:dyDescent="0.3">
      <c r="A135" s="18" t="s">
        <v>577</v>
      </c>
      <c r="B135" s="6">
        <v>2.56</v>
      </c>
      <c r="C135" s="6">
        <v>2.548</v>
      </c>
      <c r="D135" s="6">
        <v>2.1840999999999999</v>
      </c>
      <c r="E135" s="6">
        <v>1.8208</v>
      </c>
      <c r="F135" s="6">
        <v>1.8050999999999999</v>
      </c>
      <c r="G135" s="6">
        <v>1.4252</v>
      </c>
      <c r="H135" s="6">
        <v>1.6846000000000001</v>
      </c>
      <c r="I135" s="6">
        <v>1.6962999999999999</v>
      </c>
      <c r="J135" s="6">
        <v>1.5861000000000001</v>
      </c>
      <c r="K135" s="6">
        <v>1.6036999999999999</v>
      </c>
      <c r="L135" s="6">
        <v>1.7641</v>
      </c>
      <c r="M135" s="6">
        <v>1.8165</v>
      </c>
      <c r="N135" s="6">
        <v>1.7038</v>
      </c>
      <c r="O135" s="6">
        <v>1.8046</v>
      </c>
      <c r="P135" s="6">
        <v>1.6031</v>
      </c>
      <c r="Q135" s="6">
        <v>1.3914</v>
      </c>
      <c r="R135" s="6">
        <v>1.3655999999999999</v>
      </c>
      <c r="S135" s="6">
        <v>1.3568</v>
      </c>
      <c r="T135" s="6">
        <v>1.5511999999999999</v>
      </c>
      <c r="U135" s="6">
        <v>1.536</v>
      </c>
      <c r="V135" s="6">
        <v>0.92110000000000003</v>
      </c>
      <c r="W135" s="6">
        <v>1.3697999999999999</v>
      </c>
      <c r="X135" s="6">
        <v>1.3411</v>
      </c>
      <c r="Y135" s="6">
        <v>1.8653999999999999</v>
      </c>
      <c r="Z135" s="6">
        <v>2.2660999999999998</v>
      </c>
      <c r="AA135" s="6">
        <v>2.3062999999999998</v>
      </c>
      <c r="AB135" s="6">
        <v>1.9181999999999999</v>
      </c>
      <c r="AC135" s="6">
        <v>2.0364</v>
      </c>
      <c r="AD135" s="6">
        <v>1.6152</v>
      </c>
      <c r="AE135" s="6">
        <v>1.4477</v>
      </c>
      <c r="AF135" s="6">
        <v>1.3017000000000001</v>
      </c>
      <c r="AG135" s="6">
        <v>1.4699</v>
      </c>
      <c r="AH135" s="6">
        <v>1.3815</v>
      </c>
      <c r="AI135" s="6">
        <v>1.4332</v>
      </c>
      <c r="AJ135" s="6">
        <v>1.3523000000000001</v>
      </c>
      <c r="AK135" s="6">
        <v>1.4294</v>
      </c>
      <c r="AL135" s="6">
        <v>1.3592</v>
      </c>
      <c r="AM135" s="6">
        <v>1.0365</v>
      </c>
      <c r="AN135" s="6">
        <v>0.96160000000000001</v>
      </c>
      <c r="AO135" s="6">
        <v>1.0249999999999999</v>
      </c>
      <c r="AP135" s="6"/>
      <c r="AQ135" s="6"/>
      <c r="AR135" s="6"/>
    </row>
    <row r="136" spans="1:44" x14ac:dyDescent="0.3">
      <c r="A136" s="18" t="s">
        <v>578</v>
      </c>
      <c r="B136" s="6">
        <v>3.16</v>
      </c>
      <c r="C136" s="6">
        <v>3.0853999999999999</v>
      </c>
      <c r="D136" s="6">
        <v>3.3325999999999998</v>
      </c>
      <c r="E136" s="6">
        <v>3.5487000000000002</v>
      </c>
      <c r="F136" s="6">
        <v>4.0503999999999998</v>
      </c>
      <c r="G136" s="6">
        <v>3.9565999999999999</v>
      </c>
      <c r="H136" s="6">
        <v>3.7572999999999999</v>
      </c>
      <c r="I136" s="6">
        <v>3.4138000000000002</v>
      </c>
      <c r="J136" s="6">
        <v>3.4624999999999999</v>
      </c>
      <c r="K136" s="6">
        <v>3.5263</v>
      </c>
      <c r="L136" s="6">
        <v>3.3481000000000001</v>
      </c>
      <c r="M136" s="6">
        <v>2.1808999999999998</v>
      </c>
      <c r="N136" s="6">
        <v>2.1953999999999998</v>
      </c>
      <c r="O136" s="6">
        <v>2.3871000000000002</v>
      </c>
      <c r="P136" s="6">
        <v>1.8204</v>
      </c>
      <c r="Q136" s="6">
        <v>2.1027</v>
      </c>
      <c r="R136" s="6">
        <v>2.1698</v>
      </c>
      <c r="S136" s="6">
        <v>2.1671</v>
      </c>
      <c r="T136" s="6">
        <v>2.4864999999999999</v>
      </c>
      <c r="U136" s="6">
        <v>2.3054999999999999</v>
      </c>
      <c r="V136" s="6">
        <v>2.4138999999999999</v>
      </c>
      <c r="W136" s="6">
        <v>2.3753000000000002</v>
      </c>
      <c r="X136" s="6">
        <v>2.6030000000000002</v>
      </c>
      <c r="Y136" s="6">
        <v>2.2749000000000001</v>
      </c>
      <c r="Z136" s="6">
        <v>2.2593999999999999</v>
      </c>
      <c r="AA136" s="6">
        <v>2.3422000000000001</v>
      </c>
      <c r="AB136" s="6">
        <v>2.3494000000000002</v>
      </c>
      <c r="AC136" s="6">
        <v>2.5222000000000002</v>
      </c>
      <c r="AD136" s="6">
        <v>2.6608000000000001</v>
      </c>
      <c r="AE136" s="6">
        <v>2.5547</v>
      </c>
      <c r="AF136" s="6">
        <v>2.4779</v>
      </c>
      <c r="AG136" s="6">
        <v>2.6360999999999999</v>
      </c>
      <c r="AH136" s="6">
        <v>2.6027999999999998</v>
      </c>
      <c r="AI136" s="6">
        <v>2.5625</v>
      </c>
      <c r="AJ136" s="6">
        <v>2.3715000000000002</v>
      </c>
      <c r="AK136" s="6">
        <v>2.2795000000000001</v>
      </c>
      <c r="AL136" s="6">
        <v>2.3948</v>
      </c>
      <c r="AM136" s="6">
        <v>2.4958999999999998</v>
      </c>
      <c r="AN136" s="6">
        <v>2.7079</v>
      </c>
      <c r="AO136" s="6">
        <v>2.7999000000000001</v>
      </c>
      <c r="AP136" s="6"/>
      <c r="AQ136" s="6"/>
      <c r="AR136" s="6"/>
    </row>
    <row r="137" spans="1:44" x14ac:dyDescent="0.3">
      <c r="A137" s="18" t="s">
        <v>579</v>
      </c>
      <c r="B137" s="6">
        <v>2.1</v>
      </c>
      <c r="C137" s="6">
        <v>2.1978</v>
      </c>
      <c r="D137" s="6">
        <v>1.9678</v>
      </c>
      <c r="E137" s="6">
        <v>1.5920000000000001</v>
      </c>
      <c r="F137" s="6">
        <v>1.6357999999999999</v>
      </c>
      <c r="G137" s="6">
        <v>1.5197000000000001</v>
      </c>
      <c r="H137" s="6">
        <v>1.7587999999999999</v>
      </c>
      <c r="I137" s="6">
        <v>2.1402000000000001</v>
      </c>
      <c r="J137" s="6">
        <v>1.8137000000000001</v>
      </c>
      <c r="K137" s="6">
        <v>1.6986000000000001</v>
      </c>
      <c r="L137" s="6">
        <v>1.7793000000000001</v>
      </c>
      <c r="M137" s="6">
        <v>1.6484000000000001</v>
      </c>
      <c r="N137" s="6">
        <v>1.5641</v>
      </c>
      <c r="O137" s="6">
        <v>1.6448</v>
      </c>
      <c r="P137" s="6">
        <v>1.6180000000000001</v>
      </c>
      <c r="Q137" s="6">
        <v>1.4252</v>
      </c>
      <c r="R137" s="6">
        <v>1.4043000000000001</v>
      </c>
      <c r="S137" s="6">
        <v>1.0827</v>
      </c>
      <c r="T137" s="6">
        <v>0.98939999999999995</v>
      </c>
      <c r="U137" s="6">
        <v>1.0586</v>
      </c>
      <c r="V137" s="6">
        <v>0.47189999999999999</v>
      </c>
      <c r="W137" s="6">
        <v>0.80330000000000001</v>
      </c>
      <c r="X137" s="6">
        <v>0.97509999999999997</v>
      </c>
      <c r="Y137" s="6">
        <v>1.1777</v>
      </c>
      <c r="Z137" s="6">
        <v>1.3150999999999999</v>
      </c>
      <c r="AA137" s="6">
        <v>1.4870000000000001</v>
      </c>
      <c r="AB137" s="6">
        <v>1.3743000000000001</v>
      </c>
      <c r="AC137" s="6">
        <v>1.2371000000000001</v>
      </c>
      <c r="AD137" s="6">
        <v>1.4147000000000001</v>
      </c>
      <c r="AE137" s="6">
        <v>1.161</v>
      </c>
      <c r="AF137" s="6">
        <v>1.4258999999999999</v>
      </c>
      <c r="AG137" s="6">
        <v>1.3894</v>
      </c>
      <c r="AH137" s="6">
        <v>1.4157</v>
      </c>
      <c r="AI137" s="6">
        <v>1.423</v>
      </c>
      <c r="AJ137" s="6">
        <v>1.2294</v>
      </c>
      <c r="AK137" s="6">
        <v>1.2684</v>
      </c>
      <c r="AL137" s="6">
        <v>1.3025</v>
      </c>
      <c r="AM137" s="6">
        <v>1.1605000000000001</v>
      </c>
      <c r="AN137" s="6">
        <v>1.2295</v>
      </c>
      <c r="AO137" s="6">
        <v>1.2569999999999999</v>
      </c>
      <c r="AP137" s="6"/>
      <c r="AQ137" s="6"/>
      <c r="AR137" s="6"/>
    </row>
    <row r="138" spans="1:44" x14ac:dyDescent="0.3">
      <c r="A138" s="18" t="s">
        <v>580</v>
      </c>
      <c r="B138" s="6">
        <v>2.83</v>
      </c>
      <c r="C138" s="6">
        <v>2.8955000000000002</v>
      </c>
      <c r="D138" s="6">
        <v>1.6921999999999999</v>
      </c>
      <c r="E138" s="6">
        <v>1.7233000000000001</v>
      </c>
      <c r="F138" s="6">
        <v>1.7394000000000001</v>
      </c>
      <c r="G138" s="6">
        <v>1.5790999999999999</v>
      </c>
      <c r="H138" s="6">
        <v>2.0076999999999998</v>
      </c>
      <c r="I138" s="6">
        <v>2.4628999999999999</v>
      </c>
      <c r="J138" s="6">
        <v>2.5181</v>
      </c>
      <c r="K138" s="6">
        <v>2.3811</v>
      </c>
      <c r="L138" s="6">
        <v>2.7976999999999999</v>
      </c>
      <c r="M138" s="6">
        <v>3.3936000000000002</v>
      </c>
      <c r="N138" s="6">
        <v>3.1318000000000001</v>
      </c>
      <c r="O138" s="6">
        <v>3.8536999999999999</v>
      </c>
      <c r="P138" s="6">
        <v>4.2492999999999999</v>
      </c>
      <c r="Q138" s="6">
        <v>2.464</v>
      </c>
      <c r="R138" s="6">
        <v>2.9459</v>
      </c>
      <c r="S138" s="6">
        <v>2.3885000000000001</v>
      </c>
      <c r="T138" s="6">
        <v>1.9443999999999999</v>
      </c>
      <c r="U138" s="6">
        <v>2.2109999999999999</v>
      </c>
      <c r="V138" s="6">
        <v>0.67689999999999995</v>
      </c>
      <c r="W138" s="6">
        <v>1.0774999999999999</v>
      </c>
      <c r="X138" s="6">
        <v>1.5570999999999999</v>
      </c>
      <c r="Y138" s="6">
        <v>3.0379</v>
      </c>
      <c r="Z138" s="6">
        <v>2.2078000000000002</v>
      </c>
      <c r="AA138" s="6">
        <v>1.7847999999999999</v>
      </c>
      <c r="AB138" s="6">
        <v>2.2435</v>
      </c>
      <c r="AC138" s="6">
        <v>1.7569999999999999</v>
      </c>
      <c r="AD138" s="6">
        <v>1.9792000000000001</v>
      </c>
      <c r="AE138" s="6">
        <v>1.3058000000000001</v>
      </c>
      <c r="AF138" s="6">
        <v>1.0411999999999999</v>
      </c>
      <c r="AG138" s="6">
        <v>1.242</v>
      </c>
      <c r="AH138" s="6">
        <v>1.5753999999999999</v>
      </c>
      <c r="AI138" s="6">
        <v>1.4279999999999999</v>
      </c>
      <c r="AJ138" s="6">
        <v>1.5373000000000001</v>
      </c>
      <c r="AK138" s="6">
        <v>1.6563000000000001</v>
      </c>
      <c r="AL138" s="6">
        <v>1.5256000000000001</v>
      </c>
      <c r="AM138" s="6">
        <v>1.62</v>
      </c>
      <c r="AN138" s="6">
        <v>1.3925000000000001</v>
      </c>
      <c r="AO138" s="6">
        <v>1.6069</v>
      </c>
      <c r="AP138" s="6"/>
      <c r="AQ138" s="6"/>
      <c r="AR138" s="6"/>
    </row>
    <row r="139" spans="1:44" x14ac:dyDescent="0.3">
      <c r="A139" s="18" t="s">
        <v>581</v>
      </c>
      <c r="B139" s="6">
        <v>1.76</v>
      </c>
      <c r="C139" s="6">
        <v>1.7372000000000001</v>
      </c>
      <c r="D139" s="6">
        <v>1.5432999999999999</v>
      </c>
      <c r="E139" s="6">
        <v>1.4262999999999999</v>
      </c>
      <c r="F139" s="6">
        <v>1.5298</v>
      </c>
      <c r="G139" s="6">
        <v>1.5923</v>
      </c>
      <c r="H139" s="6">
        <v>1.6387</v>
      </c>
      <c r="I139" s="6">
        <v>1.9117999999999999</v>
      </c>
      <c r="J139" s="6">
        <v>1.8920999999999999</v>
      </c>
      <c r="K139" s="6">
        <v>1.8196000000000001</v>
      </c>
      <c r="L139" s="6">
        <v>1.9468000000000001</v>
      </c>
      <c r="M139" s="6">
        <v>1.9905999999999999</v>
      </c>
      <c r="N139" s="6">
        <v>1.9097999999999999</v>
      </c>
      <c r="O139" s="6">
        <v>1.9337</v>
      </c>
      <c r="P139" s="6">
        <v>1.9027000000000001</v>
      </c>
      <c r="Q139" s="6">
        <v>1.6294</v>
      </c>
      <c r="R139" s="6">
        <v>1.7303999999999999</v>
      </c>
      <c r="S139" s="6">
        <v>1.7531000000000001</v>
      </c>
      <c r="T139" s="6">
        <v>1.8252999999999999</v>
      </c>
      <c r="U139" s="6">
        <v>1.9539</v>
      </c>
      <c r="V139" s="6">
        <v>1.4472</v>
      </c>
      <c r="W139" s="6">
        <v>1.5878000000000001</v>
      </c>
      <c r="X139" s="6">
        <v>1.6999</v>
      </c>
      <c r="Y139" s="6">
        <v>1.7923</v>
      </c>
      <c r="Z139" s="6">
        <v>2.0579999999999998</v>
      </c>
      <c r="AA139" s="6">
        <v>2.1282000000000001</v>
      </c>
      <c r="AB139" s="6">
        <v>2.1147999999999998</v>
      </c>
      <c r="AC139" s="6">
        <v>2.0331000000000001</v>
      </c>
      <c r="AD139" s="6">
        <v>1.9077999999999999</v>
      </c>
      <c r="AE139" s="6">
        <v>1.5993999999999999</v>
      </c>
      <c r="AF139" s="6">
        <v>1.5792999999999999</v>
      </c>
      <c r="AG139" s="6">
        <v>1.6514</v>
      </c>
      <c r="AH139" s="6">
        <v>1.7286999999999999</v>
      </c>
      <c r="AI139" s="6">
        <v>1.712</v>
      </c>
      <c r="AJ139" s="6">
        <v>1.5357000000000001</v>
      </c>
      <c r="AK139" s="6">
        <v>1.6721999999999999</v>
      </c>
      <c r="AL139" s="6">
        <v>1.8644000000000001</v>
      </c>
      <c r="AM139" s="6">
        <v>1.7423</v>
      </c>
      <c r="AN139" s="6">
        <v>1.9762</v>
      </c>
      <c r="AO139" s="6">
        <v>1.9934000000000001</v>
      </c>
      <c r="AP139" s="6"/>
      <c r="AQ139" s="6"/>
      <c r="AR139" s="6"/>
    </row>
    <row r="140" spans="1:44" x14ac:dyDescent="0.3">
      <c r="A140" s="18" t="s">
        <v>582</v>
      </c>
      <c r="B140" s="6">
        <v>1.35</v>
      </c>
      <c r="C140" s="6">
        <v>1.4852000000000001</v>
      </c>
      <c r="D140" s="6">
        <v>1.748</v>
      </c>
      <c r="E140" s="6">
        <v>2.3593000000000002</v>
      </c>
      <c r="F140" s="6">
        <v>2.9651999999999998</v>
      </c>
      <c r="G140" s="6">
        <v>3.3445999999999998</v>
      </c>
      <c r="H140" s="6">
        <v>3.1423000000000001</v>
      </c>
      <c r="I140" s="6">
        <v>2.9777999999999998</v>
      </c>
      <c r="J140" s="6">
        <v>3.4693999999999998</v>
      </c>
      <c r="K140" s="6">
        <v>3.7896999999999998</v>
      </c>
      <c r="L140" s="6">
        <v>3.6423999999999999</v>
      </c>
      <c r="M140" s="6">
        <v>3.5341999999999998</v>
      </c>
      <c r="N140" s="6">
        <v>3.6413000000000002</v>
      </c>
      <c r="O140" s="6">
        <v>2.8921999999999999</v>
      </c>
      <c r="P140" s="6">
        <v>2.9798</v>
      </c>
      <c r="Q140" s="6">
        <v>1.9372</v>
      </c>
      <c r="R140" s="6">
        <v>1.8942000000000001</v>
      </c>
      <c r="S140" s="6">
        <v>2.1850999999999998</v>
      </c>
      <c r="T140" s="6">
        <v>1.7178</v>
      </c>
      <c r="U140" s="6">
        <v>1.5704</v>
      </c>
      <c r="V140" s="6">
        <v>0.91959999999999997</v>
      </c>
      <c r="W140" s="6">
        <v>1.2173</v>
      </c>
      <c r="X140" s="6">
        <v>1.2917000000000001</v>
      </c>
      <c r="Y140" s="6">
        <v>1.9016999999999999</v>
      </c>
      <c r="Z140" s="6">
        <v>1.9155</v>
      </c>
      <c r="AA140" s="6">
        <v>1.9785999999999999</v>
      </c>
      <c r="AB140" s="6">
        <v>1.6949000000000001</v>
      </c>
      <c r="AC140" s="6">
        <v>1.2867999999999999</v>
      </c>
      <c r="AD140" s="6">
        <v>1.026</v>
      </c>
      <c r="AE140" s="6">
        <v>1.0237000000000001</v>
      </c>
      <c r="AF140" s="6">
        <v>0.9556</v>
      </c>
      <c r="AG140" s="6">
        <v>0.94030000000000002</v>
      </c>
      <c r="AH140" s="6">
        <v>0.87980000000000003</v>
      </c>
      <c r="AI140" s="6">
        <v>1.3454999999999999</v>
      </c>
      <c r="AJ140" s="6">
        <v>1.6042000000000001</v>
      </c>
      <c r="AK140" s="6">
        <v>1.7543</v>
      </c>
      <c r="AL140" s="6">
        <v>1.6215999999999999</v>
      </c>
      <c r="AM140" s="6">
        <v>1.9581999999999999</v>
      </c>
      <c r="AN140" s="6">
        <v>2.2770000000000001</v>
      </c>
      <c r="AO140" s="6">
        <v>1.6363000000000001</v>
      </c>
      <c r="AP140" s="6"/>
      <c r="AQ140" s="6"/>
      <c r="AR140" s="6"/>
    </row>
    <row r="141" spans="1:44" hidden="1" x14ac:dyDescent="0.3">
      <c r="A141" t="s">
        <v>583</v>
      </c>
      <c r="B141" s="6">
        <v>2.54</v>
      </c>
      <c r="C141" s="6">
        <v>3.0188000000000001</v>
      </c>
      <c r="D141" s="6">
        <v>3.3774000000000002</v>
      </c>
      <c r="E141" s="6">
        <v>4.0561999999999996</v>
      </c>
      <c r="F141" s="6">
        <v>5.1318999999999999</v>
      </c>
      <c r="G141" s="6">
        <v>6.1163999999999996</v>
      </c>
      <c r="H141" s="6">
        <v>5.7104999999999997</v>
      </c>
      <c r="I141" s="6">
        <v>4.8651</v>
      </c>
      <c r="J141" s="6">
        <v>5.2523</v>
      </c>
      <c r="K141" s="6">
        <v>5.0903999999999998</v>
      </c>
      <c r="L141" s="6">
        <v>4.3764000000000003</v>
      </c>
      <c r="M141" s="6">
        <v>4.4734999999999996</v>
      </c>
      <c r="N141" s="6">
        <v>4.9866000000000001</v>
      </c>
      <c r="O141" s="6">
        <v>5.3795000000000002</v>
      </c>
      <c r="P141" s="6">
        <v>7.1835000000000004</v>
      </c>
      <c r="Q141" s="6">
        <v>8.0016999999999996</v>
      </c>
      <c r="R141" s="6">
        <v>8.7277000000000005</v>
      </c>
      <c r="S141" s="6">
        <v>12.783799999999999</v>
      </c>
      <c r="T141" s="6">
        <v>13.7735</v>
      </c>
      <c r="U141" s="6">
        <v>21.264099999999999</v>
      </c>
      <c r="V141" s="6">
        <v>18.3523</v>
      </c>
      <c r="W141" s="6">
        <v>24.238600000000002</v>
      </c>
      <c r="X141" s="6">
        <v>33.9343</v>
      </c>
      <c r="Y141" s="6">
        <v>28.793199999999999</v>
      </c>
      <c r="Z141" s="6">
        <v>27.543800000000001</v>
      </c>
      <c r="AA141" s="6">
        <v>27.065000000000001</v>
      </c>
      <c r="AB141" s="6">
        <v>26.224</v>
      </c>
      <c r="AC141" s="6">
        <v>29.104600000000001</v>
      </c>
      <c r="AD141" s="6">
        <v>37.540599999999998</v>
      </c>
      <c r="AE141" s="6">
        <v>28.616</v>
      </c>
      <c r="AF141" s="6">
        <v>38.570599999999999</v>
      </c>
      <c r="AG141" s="6">
        <v>66.745500000000007</v>
      </c>
      <c r="AH141" s="6">
        <v>97.0321</v>
      </c>
      <c r="AI141" s="6">
        <v>150.58330000000001</v>
      </c>
      <c r="AJ141" s="6">
        <v>31291.201000000001</v>
      </c>
      <c r="AK141" s="6">
        <v>34618.964099999997</v>
      </c>
      <c r="AL141" s="6"/>
      <c r="AM141" s="6"/>
      <c r="AN141" s="6"/>
      <c r="AO141" s="6"/>
      <c r="AP141" s="6"/>
      <c r="AQ141" s="6"/>
      <c r="AR141" s="6"/>
    </row>
    <row r="142" spans="1:44" x14ac:dyDescent="0.3">
      <c r="A142" s="18" t="s">
        <v>584</v>
      </c>
      <c r="B142" s="6">
        <v>0.76</v>
      </c>
      <c r="C142" s="6">
        <v>0.60629999999999995</v>
      </c>
      <c r="D142" s="6">
        <v>0.54320000000000002</v>
      </c>
      <c r="E142" s="6">
        <v>0.56499999999999995</v>
      </c>
      <c r="F142" s="6">
        <v>0.89359999999999995</v>
      </c>
      <c r="G142" s="6">
        <v>1.0549999999999999</v>
      </c>
      <c r="H142" s="6">
        <v>1.0542</v>
      </c>
      <c r="I142" s="6">
        <v>0.86370000000000002</v>
      </c>
      <c r="J142" s="6">
        <v>0.74980000000000002</v>
      </c>
      <c r="K142" s="6">
        <v>0.79159999999999997</v>
      </c>
      <c r="L142" s="6">
        <v>0.91779999999999995</v>
      </c>
      <c r="M142" s="6">
        <v>0.89170000000000005</v>
      </c>
      <c r="N142" s="6">
        <v>0.70830000000000004</v>
      </c>
      <c r="O142" s="6">
        <v>0.66359999999999997</v>
      </c>
      <c r="P142" s="6">
        <v>0.27179999999999999</v>
      </c>
      <c r="Q142" s="6">
        <v>0.47249999999999998</v>
      </c>
      <c r="R142" s="6">
        <v>0.53139999999999998</v>
      </c>
      <c r="S142" s="6">
        <v>0.62880000000000003</v>
      </c>
      <c r="T142" s="6">
        <v>0.70589999999999997</v>
      </c>
      <c r="U142" s="6">
        <v>0.62309999999999999</v>
      </c>
      <c r="V142" s="6">
        <v>0.3705</v>
      </c>
      <c r="W142" s="6">
        <v>1.0905</v>
      </c>
      <c r="X142" s="6">
        <v>1.3620000000000001</v>
      </c>
      <c r="Y142" s="6">
        <v>1.89</v>
      </c>
      <c r="Z142" s="6">
        <v>1.2497</v>
      </c>
      <c r="AA142" s="6">
        <v>1.4944</v>
      </c>
      <c r="AB142" s="6">
        <v>0.86829999999999996</v>
      </c>
      <c r="AC142" s="6">
        <v>1.0647</v>
      </c>
      <c r="AD142" s="6">
        <v>1.3274999999999999</v>
      </c>
      <c r="AE142" s="6">
        <v>0.72709999999999997</v>
      </c>
      <c r="AF142" s="6">
        <v>0.59499999999999997</v>
      </c>
      <c r="AG142" s="6">
        <v>0.69899999999999995</v>
      </c>
      <c r="AH142" s="6">
        <v>0.84560000000000002</v>
      </c>
      <c r="AI142" s="6">
        <v>0.83950000000000002</v>
      </c>
      <c r="AJ142" s="6">
        <v>0.71489999999999998</v>
      </c>
      <c r="AK142" s="6">
        <v>1.2655000000000001</v>
      </c>
      <c r="AL142" s="6">
        <v>1.5778000000000001</v>
      </c>
      <c r="AM142" s="6">
        <v>1.6382000000000001</v>
      </c>
      <c r="AN142" s="6">
        <v>2.3077000000000001</v>
      </c>
      <c r="AO142" s="6">
        <v>1.8751</v>
      </c>
      <c r="AP142" s="6"/>
      <c r="AQ142" s="6"/>
      <c r="AR142" s="6"/>
    </row>
    <row r="143" spans="1:44" hidden="1" x14ac:dyDescent="0.3">
      <c r="A143" t="s">
        <v>585</v>
      </c>
      <c r="B143" s="6">
        <v>4.9000000000000004</v>
      </c>
      <c r="C143" s="6">
        <v>4.7030000000000003</v>
      </c>
      <c r="D143" s="6">
        <v>3.0099</v>
      </c>
      <c r="E143" s="6">
        <v>7.7721999999999998</v>
      </c>
      <c r="F143" s="6">
        <v>15.273099999999999</v>
      </c>
      <c r="G143" s="6">
        <v>14.9602</v>
      </c>
      <c r="H143" s="6">
        <v>18.400600000000001</v>
      </c>
      <c r="I143" s="6">
        <v>29.7852</v>
      </c>
      <c r="J143" s="6">
        <v>77.068799999999996</v>
      </c>
      <c r="K143" s="6">
        <v>12.193</v>
      </c>
      <c r="L143" s="6">
        <v>30.6783</v>
      </c>
      <c r="M143" s="6">
        <v>50.145000000000003</v>
      </c>
      <c r="N143" s="6">
        <v>233.8466</v>
      </c>
      <c r="O143" s="6">
        <v>21.7685</v>
      </c>
      <c r="P143" s="6">
        <v>73.132099999999994</v>
      </c>
      <c r="Q143" s="6">
        <v>1048.6061</v>
      </c>
      <c r="R143" s="6">
        <v>12.335100000000001</v>
      </c>
      <c r="S143" s="6">
        <v>17.9786</v>
      </c>
      <c r="T143" s="6">
        <v>28.7378</v>
      </c>
      <c r="U143" s="6">
        <v>29.148800000000001</v>
      </c>
      <c r="V143" s="6">
        <v>43.676000000000002</v>
      </c>
      <c r="W143" s="6">
        <v>14.034800000000001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x14ac:dyDescent="0.3">
      <c r="A144" s="18" t="s">
        <v>586</v>
      </c>
      <c r="B144" s="6">
        <v>3.71</v>
      </c>
      <c r="C144" s="6">
        <v>3.2037</v>
      </c>
      <c r="D144" s="6">
        <v>3.8872</v>
      </c>
      <c r="E144" s="6">
        <v>4.3239999999999998</v>
      </c>
      <c r="F144" s="6">
        <v>5.7706</v>
      </c>
      <c r="G144" s="6">
        <v>6.1620999999999997</v>
      </c>
      <c r="H144" s="6">
        <v>7.3944999999999999</v>
      </c>
      <c r="I144" s="6">
        <v>5.9485999999999999</v>
      </c>
      <c r="J144" s="6">
        <v>5.9775999999999998</v>
      </c>
      <c r="K144" s="6">
        <v>5.6199000000000003</v>
      </c>
      <c r="L144" s="6">
        <v>5.9227999999999996</v>
      </c>
      <c r="M144" s="6">
        <v>5.9466999999999999</v>
      </c>
      <c r="N144" s="6">
        <v>5.2359</v>
      </c>
      <c r="O144" s="6">
        <v>5.7428999999999997</v>
      </c>
      <c r="P144" s="6">
        <v>4.8887999999999998</v>
      </c>
      <c r="Q144" s="6">
        <v>4.8227000000000002</v>
      </c>
      <c r="R144" s="6">
        <v>5.3048999999999999</v>
      </c>
      <c r="S144" s="6">
        <v>5.8132999999999999</v>
      </c>
      <c r="T144" s="6">
        <v>5.8898999999999999</v>
      </c>
      <c r="U144" s="6">
        <v>6.1142000000000003</v>
      </c>
      <c r="V144" s="6">
        <v>4.8087999999999997</v>
      </c>
      <c r="W144" s="6">
        <v>5.2435</v>
      </c>
      <c r="X144" s="6">
        <v>6.4150999999999998</v>
      </c>
      <c r="Y144" s="6">
        <v>7.0259999999999998</v>
      </c>
      <c r="Z144" s="6">
        <v>6.8131000000000004</v>
      </c>
      <c r="AA144" s="6">
        <v>4.2546999999999997</v>
      </c>
      <c r="AB144" s="6">
        <v>4.0895000000000001</v>
      </c>
      <c r="AC144" s="6">
        <v>3.4496000000000002</v>
      </c>
      <c r="AD144" s="6">
        <v>3.2728999999999999</v>
      </c>
      <c r="AE144" s="6">
        <v>2.7465000000000002</v>
      </c>
      <c r="AF144" s="6">
        <v>2.5905999999999998</v>
      </c>
      <c r="AG144" s="6">
        <v>2.1861999999999999</v>
      </c>
      <c r="AH144" s="6">
        <v>1.9702</v>
      </c>
      <c r="AI144" s="6">
        <v>1.6284000000000001</v>
      </c>
      <c r="AJ144" s="6">
        <v>1.3033999999999999</v>
      </c>
      <c r="AK144" s="6">
        <v>1.5187999999999999</v>
      </c>
      <c r="AL144" s="6">
        <v>1.3841000000000001</v>
      </c>
      <c r="AM144" s="6">
        <v>1.4518</v>
      </c>
      <c r="AN144" s="6">
        <v>1.5228999999999999</v>
      </c>
      <c r="AO144" s="6">
        <v>1.1514</v>
      </c>
      <c r="AP144" s="6"/>
      <c r="AQ144" s="6"/>
      <c r="AR144" s="6"/>
    </row>
    <row r="145" spans="1:44" hidden="1" x14ac:dyDescent="0.3">
      <c r="A145" t="s">
        <v>587</v>
      </c>
      <c r="B145" s="6">
        <v>1.28</v>
      </c>
      <c r="C145" s="6">
        <v>1.4218999999999999</v>
      </c>
      <c r="D145" s="6">
        <v>1.6012999999999999</v>
      </c>
      <c r="E145" s="6">
        <v>1.1726000000000001</v>
      </c>
      <c r="F145" s="6">
        <v>1.3194999999999999</v>
      </c>
      <c r="G145" s="6">
        <v>1.3182</v>
      </c>
      <c r="H145" s="6">
        <v>1.2375</v>
      </c>
      <c r="I145" s="6">
        <v>1.2001999999999999</v>
      </c>
      <c r="J145" s="6">
        <v>0.87450000000000006</v>
      </c>
      <c r="K145" s="6">
        <v>0.80020000000000002</v>
      </c>
      <c r="L145" s="6">
        <v>1.0138</v>
      </c>
      <c r="M145" s="6">
        <v>1.2208000000000001</v>
      </c>
      <c r="N145" s="6">
        <v>1.377</v>
      </c>
      <c r="O145" s="6">
        <v>1.4841</v>
      </c>
      <c r="P145" s="6">
        <v>1.5686</v>
      </c>
      <c r="Q145" s="6">
        <v>1.7718</v>
      </c>
      <c r="R145" s="6">
        <v>2.3454999999999999</v>
      </c>
      <c r="S145" s="6">
        <v>1.6220000000000001</v>
      </c>
      <c r="T145" s="6">
        <v>1.6794</v>
      </c>
      <c r="U145" s="6">
        <v>1.4354</v>
      </c>
      <c r="V145" s="6">
        <v>1.4507000000000001</v>
      </c>
      <c r="W145" s="6">
        <v>1.1504000000000001</v>
      </c>
      <c r="X145" s="6">
        <v>1.2179</v>
      </c>
      <c r="Y145" s="6">
        <v>1.1112</v>
      </c>
      <c r="Z145" s="6">
        <v>1.0774999999999999</v>
      </c>
      <c r="AA145" s="6">
        <v>1.0027999999999999</v>
      </c>
      <c r="AB145" s="6">
        <v>0.95179999999999998</v>
      </c>
      <c r="AC145" s="6">
        <v>0.8992</v>
      </c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x14ac:dyDescent="0.3">
      <c r="A146" s="18" t="s">
        <v>588</v>
      </c>
      <c r="B146" s="6">
        <v>1.55</v>
      </c>
      <c r="C146" s="6">
        <v>1.3301000000000001</v>
      </c>
      <c r="D146" s="6">
        <v>1.1101000000000001</v>
      </c>
      <c r="E146" s="6">
        <v>0.99099999999999999</v>
      </c>
      <c r="F146" s="6">
        <v>1.1863999999999999</v>
      </c>
      <c r="G146" s="6">
        <v>1.5123</v>
      </c>
      <c r="H146" s="6">
        <v>1.6267</v>
      </c>
      <c r="I146" s="6">
        <v>1.5857000000000001</v>
      </c>
      <c r="J146" s="6">
        <v>1.3351</v>
      </c>
      <c r="K146" s="6">
        <v>1.3751</v>
      </c>
      <c r="L146" s="6">
        <v>1.5907</v>
      </c>
      <c r="M146" s="6">
        <v>1.6160000000000001</v>
      </c>
      <c r="N146" s="6">
        <v>1.3835999999999999</v>
      </c>
      <c r="O146" s="6">
        <v>1.7712000000000001</v>
      </c>
      <c r="P146" s="6">
        <v>1.3</v>
      </c>
      <c r="Q146" s="6">
        <v>0.65429999999999999</v>
      </c>
      <c r="R146" s="6">
        <v>0.70669999999999999</v>
      </c>
      <c r="S146" s="6">
        <v>0.42570000000000002</v>
      </c>
      <c r="T146" s="6">
        <v>0.40620000000000001</v>
      </c>
      <c r="U146" s="6">
        <v>0.53359999999999996</v>
      </c>
      <c r="V146" s="6">
        <v>0.1948</v>
      </c>
      <c r="W146" s="6">
        <v>0.3599</v>
      </c>
      <c r="X146" s="6">
        <v>0.32829999999999998</v>
      </c>
      <c r="Y146" s="6">
        <v>0.17960000000000001</v>
      </c>
      <c r="Z146" s="6">
        <v>0.45600000000000002</v>
      </c>
      <c r="AA146" s="6">
        <v>0.77359999999999995</v>
      </c>
      <c r="AB146" s="6">
        <v>0.88470000000000004</v>
      </c>
      <c r="AC146" s="6">
        <v>1.1032</v>
      </c>
      <c r="AD146" s="6">
        <v>1.593</v>
      </c>
      <c r="AE146" s="6">
        <v>1.4047000000000001</v>
      </c>
      <c r="AF146" s="6">
        <v>1.1828000000000001</v>
      </c>
      <c r="AG146" s="6">
        <v>1.4142999999999999</v>
      </c>
      <c r="AH146" s="6">
        <v>1.1916</v>
      </c>
      <c r="AI146" s="6">
        <v>1.1195999999999999</v>
      </c>
      <c r="AJ146" s="6">
        <v>1.3052999999999999</v>
      </c>
      <c r="AK146" s="6">
        <v>1.0834999999999999</v>
      </c>
      <c r="AL146" s="6">
        <v>1.1459999999999999</v>
      </c>
      <c r="AM146" s="6">
        <v>1.3129999999999999</v>
      </c>
      <c r="AN146" s="6">
        <v>1.0012000000000001</v>
      </c>
      <c r="AO146" s="6">
        <v>1.1942999999999999</v>
      </c>
      <c r="AP146" s="6"/>
      <c r="AQ146" s="6"/>
      <c r="AR146" s="6"/>
    </row>
    <row r="147" spans="1:44" x14ac:dyDescent="0.3">
      <c r="A147" s="18" t="s">
        <v>589</v>
      </c>
      <c r="B147" s="6">
        <v>3.69</v>
      </c>
      <c r="C147" s="6">
        <v>3.6787000000000001</v>
      </c>
      <c r="D147" s="6">
        <v>4.0411999999999999</v>
      </c>
      <c r="E147" s="6">
        <v>4.0411000000000001</v>
      </c>
      <c r="F147" s="6">
        <v>3.9241000000000001</v>
      </c>
      <c r="G147" s="6">
        <v>4.13</v>
      </c>
      <c r="H147" s="6">
        <v>3.6535000000000002</v>
      </c>
      <c r="I147" s="6">
        <v>3.7103999999999999</v>
      </c>
      <c r="J147" s="6">
        <v>4.1852999999999998</v>
      </c>
      <c r="K147" s="6">
        <v>4.1059999999999999</v>
      </c>
      <c r="L147" s="6">
        <v>3.9807000000000001</v>
      </c>
      <c r="M147" s="6">
        <v>3.9073000000000002</v>
      </c>
      <c r="N147" s="6">
        <v>3.5575000000000001</v>
      </c>
      <c r="O147" s="6">
        <v>3.8948</v>
      </c>
      <c r="P147" s="6">
        <v>3.6894</v>
      </c>
      <c r="Q147" s="6">
        <v>3.7818000000000001</v>
      </c>
      <c r="R147" s="6">
        <v>3.5249999999999999</v>
      </c>
      <c r="S147" s="6">
        <v>3.5407000000000002</v>
      </c>
      <c r="T147" s="6">
        <v>3.4318</v>
      </c>
      <c r="U147" s="6">
        <v>3.2208999999999999</v>
      </c>
      <c r="V147" s="6">
        <v>2.6406999999999998</v>
      </c>
      <c r="W147" s="6">
        <v>3.4607000000000001</v>
      </c>
      <c r="X147" s="6">
        <v>3.8378000000000001</v>
      </c>
      <c r="Y147" s="6">
        <v>3.3085</v>
      </c>
      <c r="Z147" s="6">
        <v>3.6126</v>
      </c>
      <c r="AA147" s="6">
        <v>3.3359999999999999</v>
      </c>
      <c r="AB147" s="6">
        <v>3.0815999999999999</v>
      </c>
      <c r="AC147" s="6">
        <v>3.0354000000000001</v>
      </c>
      <c r="AD147" s="6">
        <v>3.2528999999999999</v>
      </c>
      <c r="AE147" s="6">
        <v>2.7366999999999999</v>
      </c>
      <c r="AF147" s="6">
        <v>2.5669</v>
      </c>
      <c r="AG147" s="6">
        <v>2.7284999999999999</v>
      </c>
      <c r="AH147" s="6">
        <v>2.8639000000000001</v>
      </c>
      <c r="AI147" s="6">
        <v>2.3622999999999998</v>
      </c>
      <c r="AJ147" s="6">
        <v>2.5499999999999998</v>
      </c>
      <c r="AK147" s="6">
        <v>2.7604000000000002</v>
      </c>
      <c r="AL147" s="6">
        <v>2.7275999999999998</v>
      </c>
      <c r="AM147" s="6">
        <v>2.8252000000000002</v>
      </c>
      <c r="AN147" s="6">
        <v>3.4209999999999998</v>
      </c>
      <c r="AO147" s="6">
        <v>3.1873999999999998</v>
      </c>
      <c r="AP147" s="6"/>
      <c r="AQ147" s="6"/>
      <c r="AR147" s="6"/>
    </row>
    <row r="148" spans="1:44" x14ac:dyDescent="0.3">
      <c r="A148" s="18" t="s">
        <v>590</v>
      </c>
      <c r="B148" s="6">
        <v>0.78</v>
      </c>
      <c r="C148" s="6">
        <v>0.86570000000000003</v>
      </c>
      <c r="D148" s="6">
        <v>0.89219999999999999</v>
      </c>
      <c r="E148" s="6">
        <v>0.91279999999999994</v>
      </c>
      <c r="F148" s="6">
        <v>1.0526</v>
      </c>
      <c r="G148" s="6">
        <v>1.0886</v>
      </c>
      <c r="H148" s="6">
        <v>1.1054999999999999</v>
      </c>
      <c r="I148" s="6">
        <v>1.0056</v>
      </c>
      <c r="J148" s="6">
        <v>0.97099999999999997</v>
      </c>
      <c r="K148" s="6">
        <v>0.97409999999999997</v>
      </c>
      <c r="L148" s="6">
        <v>1.2209000000000001</v>
      </c>
      <c r="M148" s="6">
        <v>1.2122999999999999</v>
      </c>
      <c r="N148" s="6">
        <v>1.1533</v>
      </c>
      <c r="O148" s="6">
        <v>1.6067</v>
      </c>
      <c r="P148" s="6">
        <v>1.5972</v>
      </c>
      <c r="Q148" s="6">
        <v>1.036</v>
      </c>
      <c r="R148" s="6">
        <v>1.3885000000000001</v>
      </c>
      <c r="S148" s="6">
        <v>1.8358000000000001</v>
      </c>
      <c r="T148" s="6">
        <v>1.5107999999999999</v>
      </c>
      <c r="U148" s="6">
        <v>1.3892</v>
      </c>
      <c r="V148" s="6">
        <v>1.1168</v>
      </c>
      <c r="W148" s="6">
        <v>1.2541</v>
      </c>
      <c r="X148" s="6">
        <v>1.3380000000000001</v>
      </c>
      <c r="Y148" s="6">
        <v>1.3532999999999999</v>
      </c>
      <c r="Z148" s="6">
        <v>1.4026000000000001</v>
      </c>
      <c r="AA148" s="6">
        <v>1.2972999999999999</v>
      </c>
      <c r="AB148" s="6">
        <v>1.2612000000000001</v>
      </c>
      <c r="AC148" s="6">
        <v>1.2939000000000001</v>
      </c>
      <c r="AD148" s="6">
        <v>1.2467999999999999</v>
      </c>
      <c r="AE148" s="6">
        <v>1.1413</v>
      </c>
      <c r="AF148" s="6">
        <v>1.0219</v>
      </c>
      <c r="AG148" s="6">
        <v>0.93049999999999999</v>
      </c>
      <c r="AH148" s="6">
        <v>0.87460000000000004</v>
      </c>
      <c r="AI148" s="6">
        <v>0.68330000000000002</v>
      </c>
      <c r="AJ148" s="6">
        <v>0.5857</v>
      </c>
      <c r="AK148" s="6">
        <v>0.62949999999999995</v>
      </c>
      <c r="AL148" s="6">
        <v>0.60419999999999996</v>
      </c>
      <c r="AM148" s="6">
        <v>0.65259999999999996</v>
      </c>
      <c r="AN148" s="6">
        <v>0.84930000000000005</v>
      </c>
      <c r="AO148" s="6">
        <v>0.69950000000000001</v>
      </c>
      <c r="AP148" s="6"/>
      <c r="AQ148" s="6"/>
      <c r="AR148" s="6"/>
    </row>
    <row r="149" spans="1:44" x14ac:dyDescent="0.3">
      <c r="A149" s="18" t="s">
        <v>591</v>
      </c>
      <c r="B149" s="6">
        <v>1.86</v>
      </c>
      <c r="C149" s="6">
        <v>2.4546999999999999</v>
      </c>
      <c r="D149" s="6">
        <v>1.9406000000000001</v>
      </c>
      <c r="E149" s="6">
        <v>2.0623999999999998</v>
      </c>
      <c r="F149" s="6">
        <v>4.8625999999999996</v>
      </c>
      <c r="G149" s="6">
        <v>7.4330999999999996</v>
      </c>
      <c r="H149" s="6">
        <v>5.1512000000000002</v>
      </c>
      <c r="I149" s="6">
        <v>6.4858000000000002</v>
      </c>
      <c r="J149" s="6">
        <v>11.051</v>
      </c>
      <c r="K149" s="6">
        <v>9.9667999999999992</v>
      </c>
      <c r="L149" s="6">
        <v>5.8507999999999996</v>
      </c>
      <c r="M149" s="6">
        <v>7.9904000000000002</v>
      </c>
      <c r="N149" s="6">
        <v>4.4771999999999998</v>
      </c>
      <c r="O149" s="6">
        <v>5.4142999999999999</v>
      </c>
      <c r="P149" s="6">
        <v>6.4832999999999998</v>
      </c>
      <c r="Q149" s="6">
        <v>5.1210000000000004</v>
      </c>
      <c r="R149" s="6">
        <v>4.3112000000000004</v>
      </c>
      <c r="S149" s="6">
        <v>4.2534999999999998</v>
      </c>
      <c r="T149" s="6">
        <v>3.5520999999999998</v>
      </c>
      <c r="U149" s="6">
        <v>3.6528</v>
      </c>
      <c r="V149" s="6">
        <v>2.3708999999999998</v>
      </c>
      <c r="W149" s="6">
        <v>4.0814000000000004</v>
      </c>
      <c r="X149" s="6">
        <v>6.2225999999999999</v>
      </c>
      <c r="Y149" s="6">
        <v>14.2197</v>
      </c>
      <c r="Z149" s="6">
        <v>4.9801000000000002</v>
      </c>
      <c r="AA149" s="6">
        <v>5.5324</v>
      </c>
      <c r="AB149" s="6">
        <v>6.6585999999999999</v>
      </c>
      <c r="AC149" s="6">
        <v>6.1224999999999996</v>
      </c>
      <c r="AD149" s="6">
        <v>8.1823999999999995</v>
      </c>
      <c r="AE149" s="6">
        <v>5.1067</v>
      </c>
      <c r="AF149" s="6">
        <v>5.7205000000000004</v>
      </c>
      <c r="AG149" s="6">
        <v>6.9168000000000003</v>
      </c>
      <c r="AH149" s="6">
        <v>5.6753</v>
      </c>
      <c r="AI149" s="6">
        <v>6.9390999999999998</v>
      </c>
      <c r="AJ149" s="6">
        <v>6.6955</v>
      </c>
      <c r="AK149" s="6">
        <v>5.8682999999999996</v>
      </c>
      <c r="AL149" s="6">
        <v>6.1189999999999998</v>
      </c>
      <c r="AM149" s="6">
        <v>4.5109000000000004</v>
      </c>
      <c r="AN149" s="6">
        <v>4.1021000000000001</v>
      </c>
      <c r="AO149" s="6">
        <v>4.5757000000000003</v>
      </c>
      <c r="AP149" s="6"/>
      <c r="AQ149" s="6"/>
      <c r="AR149" s="6"/>
    </row>
    <row r="150" spans="1:44" x14ac:dyDescent="0.3">
      <c r="A150" s="18" t="s">
        <v>592</v>
      </c>
      <c r="B150" s="6">
        <v>0.82</v>
      </c>
      <c r="C150" s="6">
        <v>1.0964</v>
      </c>
      <c r="D150" s="6">
        <v>0.64900000000000002</v>
      </c>
      <c r="E150" s="6">
        <v>1.0111000000000001</v>
      </c>
      <c r="F150" s="6">
        <v>1.4435</v>
      </c>
      <c r="G150" s="6">
        <v>1.8523000000000001</v>
      </c>
      <c r="H150" s="6">
        <v>1.3886000000000001</v>
      </c>
      <c r="I150" s="6">
        <v>1.3303</v>
      </c>
      <c r="J150" s="6">
        <v>1.3293999999999999</v>
      </c>
      <c r="K150" s="6">
        <v>1.3351999999999999</v>
      </c>
      <c r="L150" s="6">
        <v>1.3212999999999999</v>
      </c>
      <c r="M150" s="6">
        <v>1.0651999999999999</v>
      </c>
      <c r="N150" s="6">
        <v>1.0872999999999999</v>
      </c>
      <c r="O150" s="6">
        <v>1.1046</v>
      </c>
      <c r="P150" s="6">
        <v>1.1847000000000001</v>
      </c>
      <c r="Q150" s="6">
        <v>1.4433</v>
      </c>
      <c r="R150" s="6">
        <v>1.2470000000000001</v>
      </c>
      <c r="S150" s="6">
        <v>1.0762</v>
      </c>
      <c r="T150" s="6">
        <v>1.0566</v>
      </c>
      <c r="U150" s="6">
        <v>0.78200000000000003</v>
      </c>
      <c r="V150" s="6">
        <v>0.39269999999999999</v>
      </c>
      <c r="W150" s="6">
        <v>0.96240000000000003</v>
      </c>
      <c r="X150" s="6">
        <v>0.67810000000000004</v>
      </c>
      <c r="Y150" s="6">
        <v>0.86680000000000001</v>
      </c>
      <c r="Z150" s="6">
        <v>0.66259999999999997</v>
      </c>
      <c r="AA150" s="6">
        <v>0.82699999999999996</v>
      </c>
      <c r="AB150" s="6">
        <v>0.69820000000000004</v>
      </c>
      <c r="AC150" s="6">
        <v>0.79079999999999995</v>
      </c>
      <c r="AD150" s="6">
        <v>0.95650000000000002</v>
      </c>
      <c r="AE150" s="6">
        <v>0.8286</v>
      </c>
      <c r="AF150" s="6">
        <v>0.71970000000000001</v>
      </c>
      <c r="AG150" s="6">
        <v>0.80249999999999999</v>
      </c>
      <c r="AH150" s="6">
        <v>1.0311999999999999</v>
      </c>
      <c r="AI150" s="6">
        <v>0.79059999999999997</v>
      </c>
      <c r="AJ150" s="6">
        <v>0.79590000000000005</v>
      </c>
      <c r="AK150" s="6">
        <v>0.78500000000000003</v>
      </c>
      <c r="AL150" s="6">
        <v>0.94379999999999997</v>
      </c>
      <c r="AM150" s="6">
        <v>0.94099999999999995</v>
      </c>
      <c r="AN150" s="6">
        <v>1.1231</v>
      </c>
      <c r="AO150" s="6">
        <v>1.0676000000000001</v>
      </c>
      <c r="AP150" s="6"/>
      <c r="AQ150" s="6"/>
      <c r="AR150" s="6"/>
    </row>
    <row r="151" spans="1:44" x14ac:dyDescent="0.3">
      <c r="A151" s="18" t="s">
        <v>593</v>
      </c>
      <c r="B151" s="6">
        <v>0.83</v>
      </c>
      <c r="C151" s="6">
        <v>2.2591999999999999</v>
      </c>
      <c r="D151" s="6">
        <v>1.9212</v>
      </c>
      <c r="E151" s="6">
        <v>2.6013000000000002</v>
      </c>
      <c r="F151" s="6">
        <v>3.3109999999999999</v>
      </c>
      <c r="G151" s="6">
        <v>13.2662</v>
      </c>
      <c r="H151" s="6">
        <v>7.6451000000000002</v>
      </c>
      <c r="I151" s="6">
        <v>1.0680000000000001</v>
      </c>
      <c r="J151" s="6">
        <v>1.1403000000000001</v>
      </c>
      <c r="K151" s="6">
        <v>1.2868999999999999</v>
      </c>
      <c r="L151" s="6">
        <v>1.2352000000000001</v>
      </c>
      <c r="M151" s="6">
        <v>1.7795000000000001</v>
      </c>
      <c r="N151" s="6">
        <v>1.1382000000000001</v>
      </c>
      <c r="O151" s="6">
        <v>1.0887</v>
      </c>
      <c r="P151" s="6">
        <v>1.1299999999999999</v>
      </c>
      <c r="Q151" s="6">
        <v>1.0609999999999999</v>
      </c>
      <c r="R151" s="6">
        <v>0.85629999999999995</v>
      </c>
      <c r="S151" s="6">
        <v>1.2454000000000001</v>
      </c>
      <c r="T151" s="6">
        <v>1.4126000000000001</v>
      </c>
      <c r="U151" s="6">
        <v>2.2997000000000001</v>
      </c>
      <c r="V151" s="6">
        <v>2.4321999999999999</v>
      </c>
      <c r="W151" s="6">
        <v>3.9531000000000001</v>
      </c>
      <c r="X151" s="6">
        <v>5.6535000000000002</v>
      </c>
      <c r="Y151" s="6">
        <v>7.6715999999999998</v>
      </c>
      <c r="Z151" s="6">
        <v>5.3667999999999996</v>
      </c>
      <c r="AA151" s="6">
        <v>5.8898999999999999</v>
      </c>
      <c r="AB151" s="6">
        <v>4.3190999999999997</v>
      </c>
      <c r="AC151" s="6">
        <v>5.1266999999999996</v>
      </c>
      <c r="AD151" s="6">
        <v>5.8173000000000004</v>
      </c>
      <c r="AE151" s="6">
        <v>3.2513999999999998</v>
      </c>
      <c r="AF151" s="6">
        <v>2.6436999999999999</v>
      </c>
      <c r="AG151" s="6">
        <v>3.12</v>
      </c>
      <c r="AH151" s="6">
        <v>3.5217000000000001</v>
      </c>
      <c r="AI151" s="6">
        <v>2.9279999999999999</v>
      </c>
      <c r="AJ151" s="6">
        <v>2.4397000000000002</v>
      </c>
      <c r="AK151" s="6">
        <v>2.573</v>
      </c>
      <c r="AL151" s="6">
        <v>2.8572000000000002</v>
      </c>
      <c r="AM151" s="6">
        <v>2.6930999999999998</v>
      </c>
      <c r="AN151" s="6">
        <v>2.6882000000000001</v>
      </c>
      <c r="AO151" s="6">
        <v>3.5066000000000002</v>
      </c>
      <c r="AP151" s="6"/>
      <c r="AQ151" s="6"/>
      <c r="AR151" s="6"/>
    </row>
    <row r="152" spans="1:44" hidden="1" x14ac:dyDescent="0.3">
      <c r="A152" t="s">
        <v>594</v>
      </c>
      <c r="B152" s="6">
        <v>11.61</v>
      </c>
      <c r="C152" s="6">
        <v>49.547600000000003</v>
      </c>
      <c r="D152" s="6">
        <v>37.698099999999997</v>
      </c>
      <c r="E152" s="6">
        <v>40.076000000000001</v>
      </c>
      <c r="F152" s="6">
        <v>3.9527000000000001</v>
      </c>
      <c r="G152" s="6">
        <v>3.0472999999999999</v>
      </c>
      <c r="H152" s="6">
        <v>2.5853999999999999</v>
      </c>
      <c r="I152" s="6">
        <v>2.5272999999999999</v>
      </c>
      <c r="J152" s="6">
        <v>3.145</v>
      </c>
      <c r="K152" s="6">
        <v>3.6613000000000002</v>
      </c>
      <c r="L152" s="6">
        <v>2.1408</v>
      </c>
      <c r="M152" s="6">
        <v>0.87680000000000002</v>
      </c>
      <c r="N152" s="6">
        <v>0.90080000000000005</v>
      </c>
      <c r="O152" s="6">
        <v>0.91410000000000002</v>
      </c>
      <c r="P152" s="6">
        <v>0.90820000000000001</v>
      </c>
      <c r="Q152" s="6">
        <v>0.60980000000000001</v>
      </c>
      <c r="R152" s="6">
        <v>0.67710000000000004</v>
      </c>
      <c r="S152" s="6">
        <v>0.60819999999999996</v>
      </c>
      <c r="T152" s="6">
        <v>0.71430000000000005</v>
      </c>
      <c r="U152" s="6">
        <v>0.73629999999999995</v>
      </c>
      <c r="V152" s="6">
        <v>0.83679999999999999</v>
      </c>
      <c r="W152" s="6">
        <v>0.75270000000000004</v>
      </c>
      <c r="X152" s="6">
        <v>0.81459999999999999</v>
      </c>
      <c r="Y152" s="6">
        <v>0.68189999999999995</v>
      </c>
      <c r="Z152" s="6">
        <v>0.51659999999999995</v>
      </c>
      <c r="AA152" s="6">
        <v>0.48199999999999998</v>
      </c>
      <c r="AB152" s="6">
        <v>0.47320000000000001</v>
      </c>
      <c r="AC152" s="6">
        <v>0.47189999999999999</v>
      </c>
      <c r="AD152" s="6">
        <v>0.54700000000000004</v>
      </c>
      <c r="AE152" s="6">
        <v>0.55900000000000005</v>
      </c>
      <c r="AF152" s="6">
        <v>0.63400000000000001</v>
      </c>
      <c r="AG152" s="6">
        <v>0.67689999999999995</v>
      </c>
      <c r="AH152" s="6">
        <v>0.60019999999999996</v>
      </c>
      <c r="AI152" s="6">
        <v>0.6028</v>
      </c>
      <c r="AJ152" s="6">
        <v>0.66559999999999997</v>
      </c>
      <c r="AK152" s="6"/>
      <c r="AL152" s="6"/>
      <c r="AM152" s="6"/>
      <c r="AN152" s="6"/>
      <c r="AO152" s="6"/>
      <c r="AP152" s="6"/>
      <c r="AQ152" s="6"/>
      <c r="AR152" s="6"/>
    </row>
    <row r="153" spans="1:44" x14ac:dyDescent="0.3">
      <c r="A153" s="18" t="s">
        <v>595</v>
      </c>
      <c r="B153" s="6">
        <v>1.65</v>
      </c>
      <c r="C153" s="6">
        <v>1.5653999999999999</v>
      </c>
      <c r="D153" s="6">
        <v>1.3905000000000001</v>
      </c>
      <c r="E153" s="6">
        <v>1.3815</v>
      </c>
      <c r="F153" s="6">
        <v>1.3097000000000001</v>
      </c>
      <c r="G153" s="6">
        <v>1.5498000000000001</v>
      </c>
      <c r="H153" s="6">
        <v>1.2767999999999999</v>
      </c>
      <c r="I153" s="6">
        <v>1.1497999999999999</v>
      </c>
      <c r="J153" s="6">
        <v>1.2910999999999999</v>
      </c>
      <c r="K153" s="6">
        <v>1.3907</v>
      </c>
      <c r="L153" s="6">
        <v>1.3096000000000001</v>
      </c>
      <c r="M153" s="6">
        <v>1.2095</v>
      </c>
      <c r="N153" s="6">
        <v>1.0336000000000001</v>
      </c>
      <c r="O153" s="6">
        <v>1.0322</v>
      </c>
      <c r="P153" s="6">
        <v>0.81969999999999998</v>
      </c>
      <c r="Q153" s="6">
        <v>1.0503</v>
      </c>
      <c r="R153" s="6">
        <v>1.3481000000000001</v>
      </c>
      <c r="S153" s="6">
        <v>1.2708999999999999</v>
      </c>
      <c r="T153" s="6">
        <v>1.1768000000000001</v>
      </c>
      <c r="U153" s="6">
        <v>1.3263</v>
      </c>
      <c r="V153" s="6">
        <v>1.1613</v>
      </c>
      <c r="W153" s="6">
        <v>1.3914</v>
      </c>
      <c r="X153" s="6">
        <v>1.5989</v>
      </c>
      <c r="Y153" s="6">
        <v>1.5551999999999999</v>
      </c>
      <c r="Z153" s="6">
        <v>1.3638999999999999</v>
      </c>
      <c r="AA153" s="6">
        <v>1.706</v>
      </c>
      <c r="AB153" s="6">
        <v>1.4311</v>
      </c>
      <c r="AC153" s="6">
        <v>1.5767</v>
      </c>
      <c r="AD153" s="6">
        <v>1.5911</v>
      </c>
      <c r="AE153" s="6">
        <v>1.2761</v>
      </c>
      <c r="AF153" s="6">
        <v>1.4970000000000001</v>
      </c>
      <c r="AG153" s="6">
        <v>1.7289000000000001</v>
      </c>
      <c r="AH153" s="6">
        <v>2.2431000000000001</v>
      </c>
      <c r="AI153" s="6">
        <v>2.1553</v>
      </c>
      <c r="AJ153" s="6">
        <v>1.6994</v>
      </c>
      <c r="AK153" s="6">
        <v>2.1265999999999998</v>
      </c>
      <c r="AL153" s="6">
        <v>1.8714</v>
      </c>
      <c r="AM153" s="6">
        <v>2.3864000000000001</v>
      </c>
      <c r="AN153" s="6">
        <v>2.0768</v>
      </c>
      <c r="AO153" s="6">
        <v>2.8401999999999998</v>
      </c>
      <c r="AP153" s="6"/>
      <c r="AQ153" s="6"/>
      <c r="AR153" s="6"/>
    </row>
    <row r="154" spans="1:44" x14ac:dyDescent="0.3">
      <c r="A154" s="18" t="s">
        <v>596</v>
      </c>
      <c r="B154" s="6">
        <v>3.62</v>
      </c>
      <c r="C154" s="6">
        <v>2.7168999999999999</v>
      </c>
      <c r="D154" s="6">
        <v>2.9912000000000001</v>
      </c>
      <c r="E154" s="6">
        <v>3.1347999999999998</v>
      </c>
      <c r="F154" s="6">
        <v>3.2909000000000002</v>
      </c>
      <c r="G154" s="6">
        <v>3.6113</v>
      </c>
      <c r="H154" s="6">
        <v>2.7343000000000002</v>
      </c>
      <c r="I154" s="6">
        <v>2.3231999999999999</v>
      </c>
      <c r="J154" s="6">
        <v>2.5583</v>
      </c>
      <c r="K154" s="6">
        <v>2.3552</v>
      </c>
      <c r="L154" s="6">
        <v>2.4005999999999998</v>
      </c>
      <c r="M154" s="6">
        <v>2.6131000000000002</v>
      </c>
      <c r="N154" s="6">
        <v>2.512</v>
      </c>
      <c r="O154" s="6">
        <v>2.5352000000000001</v>
      </c>
      <c r="P154" s="6">
        <v>2.7357</v>
      </c>
      <c r="Q154" s="6">
        <v>2.3176999999999999</v>
      </c>
      <c r="R154" s="6">
        <v>2.6937000000000002</v>
      </c>
      <c r="S154" s="6">
        <v>2.8677999999999999</v>
      </c>
      <c r="T154" s="6">
        <v>2.8224999999999998</v>
      </c>
      <c r="U154" s="6">
        <v>2.9843000000000002</v>
      </c>
      <c r="V154" s="6">
        <v>2.3574999999999999</v>
      </c>
      <c r="W154" s="6">
        <v>2.8738000000000001</v>
      </c>
      <c r="X154" s="6">
        <v>2.83</v>
      </c>
      <c r="Y154" s="6">
        <v>3.0857000000000001</v>
      </c>
      <c r="Z154" s="6">
        <v>3.2277</v>
      </c>
      <c r="AA154" s="6">
        <v>3.3616999999999999</v>
      </c>
      <c r="AB154" s="6">
        <v>3.1562000000000001</v>
      </c>
      <c r="AC154" s="6">
        <v>3.1156000000000001</v>
      </c>
      <c r="AD154" s="6">
        <v>2.8304</v>
      </c>
      <c r="AE154" s="6">
        <v>2.5291000000000001</v>
      </c>
      <c r="AF154" s="6">
        <v>1.8571</v>
      </c>
      <c r="AG154" s="6">
        <v>1.9449000000000001</v>
      </c>
      <c r="AH154" s="6">
        <v>2.5207000000000002</v>
      </c>
      <c r="AI154" s="6">
        <v>2.8062999999999998</v>
      </c>
      <c r="AJ154" s="6">
        <v>2.3786999999999998</v>
      </c>
      <c r="AK154" s="6">
        <v>2.8452999999999999</v>
      </c>
      <c r="AL154" s="6">
        <v>2.5629</v>
      </c>
      <c r="AM154" s="6">
        <v>1.9162999999999999</v>
      </c>
      <c r="AN154" s="6">
        <v>2.1402999999999999</v>
      </c>
      <c r="AO154" s="6">
        <v>1.7625999999999999</v>
      </c>
      <c r="AP154" s="6"/>
      <c r="AQ154" s="6"/>
      <c r="AR154" s="6"/>
    </row>
    <row r="155" spans="1:44" x14ac:dyDescent="0.3">
      <c r="A155" s="18" t="s">
        <v>597</v>
      </c>
      <c r="B155" s="6">
        <v>0.87</v>
      </c>
      <c r="C155" s="6">
        <v>0.86380000000000001</v>
      </c>
      <c r="D155" s="6">
        <v>0.66859999999999997</v>
      </c>
      <c r="E155" s="6">
        <v>0.76290000000000002</v>
      </c>
      <c r="F155" s="6">
        <v>1.2736000000000001</v>
      </c>
      <c r="G155" s="6">
        <v>1.8701000000000001</v>
      </c>
      <c r="H155" s="6">
        <v>1.9473</v>
      </c>
      <c r="I155" s="6">
        <v>1.6426000000000001</v>
      </c>
      <c r="J155" s="6">
        <v>1.883</v>
      </c>
      <c r="K155" s="6">
        <v>1.7675000000000001</v>
      </c>
      <c r="L155" s="6">
        <v>1.7758</v>
      </c>
      <c r="M155" s="6">
        <v>1.5797000000000001</v>
      </c>
      <c r="N155" s="6">
        <v>1.5831</v>
      </c>
      <c r="O155" s="6">
        <v>1.7244999999999999</v>
      </c>
      <c r="P155" s="6">
        <v>1.4309000000000001</v>
      </c>
      <c r="Q155" s="6">
        <v>1.4883</v>
      </c>
      <c r="R155" s="6">
        <v>1.1520999999999999</v>
      </c>
      <c r="S155" s="6">
        <v>1.1224000000000001</v>
      </c>
      <c r="T155" s="6">
        <v>1.3432999999999999</v>
      </c>
      <c r="U155" s="6">
        <v>2.0192000000000001</v>
      </c>
      <c r="V155" s="6">
        <v>1.2602</v>
      </c>
      <c r="W155" s="6">
        <v>2.6623999999999999</v>
      </c>
      <c r="X155" s="6">
        <v>2.7637999999999998</v>
      </c>
      <c r="Y155" s="6">
        <v>2.7778</v>
      </c>
      <c r="Z155" s="6">
        <v>2.4439000000000002</v>
      </c>
      <c r="AA155" s="6">
        <v>2.2759</v>
      </c>
      <c r="AB155" s="6">
        <v>1.8549</v>
      </c>
      <c r="AC155" s="6">
        <v>1.9954000000000001</v>
      </c>
      <c r="AD155" s="6">
        <v>2.1442999999999999</v>
      </c>
      <c r="AE155" s="6">
        <v>1.6729000000000001</v>
      </c>
      <c r="AF155" s="6">
        <v>1.4226000000000001</v>
      </c>
      <c r="AG155" s="6">
        <v>1.5673999999999999</v>
      </c>
      <c r="AH155" s="6">
        <v>1.325</v>
      </c>
      <c r="AI155" s="6">
        <v>1.0829</v>
      </c>
      <c r="AJ155" s="6">
        <v>1.091</v>
      </c>
      <c r="AK155" s="6">
        <v>1.2544999999999999</v>
      </c>
      <c r="AL155" s="6">
        <v>1.1726000000000001</v>
      </c>
      <c r="AM155" s="6">
        <v>1.5651999999999999</v>
      </c>
      <c r="AN155" s="6">
        <v>1.6385000000000001</v>
      </c>
      <c r="AO155" s="6">
        <v>1.5598000000000001</v>
      </c>
      <c r="AP155" s="6"/>
      <c r="AQ155" s="6"/>
      <c r="AR155" s="6"/>
    </row>
    <row r="156" spans="1:44" x14ac:dyDescent="0.3">
      <c r="A156" s="18" t="s">
        <v>598</v>
      </c>
      <c r="B156" s="6">
        <v>2.97</v>
      </c>
      <c r="C156" s="6">
        <v>3.2810000000000001</v>
      </c>
      <c r="D156" s="6">
        <v>3.0406</v>
      </c>
      <c r="E156" s="6">
        <v>3.2576000000000001</v>
      </c>
      <c r="F156" s="6">
        <v>4.5660999999999996</v>
      </c>
      <c r="G156" s="6">
        <v>4.2388000000000003</v>
      </c>
      <c r="H156" s="6">
        <v>4.5030999999999999</v>
      </c>
      <c r="I156" s="6">
        <v>4.8250999999999999</v>
      </c>
      <c r="J156" s="6">
        <v>5.9573</v>
      </c>
      <c r="K156" s="6">
        <v>6.4622999999999999</v>
      </c>
      <c r="L156" s="6">
        <v>6.7266000000000004</v>
      </c>
      <c r="M156" s="6">
        <v>6.3840000000000003</v>
      </c>
      <c r="N156" s="6">
        <v>7.0507999999999997</v>
      </c>
      <c r="O156" s="6">
        <v>5.0471000000000004</v>
      </c>
      <c r="P156" s="6">
        <v>3.9394</v>
      </c>
      <c r="Q156" s="6">
        <v>3.0619999999999998</v>
      </c>
      <c r="R156" s="6">
        <v>3.2648000000000001</v>
      </c>
      <c r="S156" s="6">
        <v>3.1627000000000001</v>
      </c>
      <c r="T156" s="6">
        <v>3.2534999999999998</v>
      </c>
      <c r="U156" s="6">
        <v>3.1673</v>
      </c>
      <c r="V156" s="6">
        <v>2.4821</v>
      </c>
      <c r="W156" s="6">
        <v>3.0320999999999998</v>
      </c>
      <c r="X156" s="6">
        <v>2.8075999999999999</v>
      </c>
      <c r="Y156" s="6">
        <v>2.742</v>
      </c>
      <c r="Z156" s="6">
        <v>3.2785000000000002</v>
      </c>
      <c r="AA156" s="6">
        <v>3.488</v>
      </c>
      <c r="AB156" s="6">
        <v>3.5125999999999999</v>
      </c>
      <c r="AC156" s="6">
        <v>3.1789999999999998</v>
      </c>
      <c r="AD156" s="6">
        <v>2.7812999999999999</v>
      </c>
      <c r="AE156" s="6">
        <v>2.3207</v>
      </c>
      <c r="AF156" s="6">
        <v>2.0836000000000001</v>
      </c>
      <c r="AG156" s="6">
        <v>2.0150000000000001</v>
      </c>
      <c r="AH156" s="6">
        <v>2.5011000000000001</v>
      </c>
      <c r="AI156" s="6">
        <v>2.6334</v>
      </c>
      <c r="AJ156" s="6">
        <v>2.3633000000000002</v>
      </c>
      <c r="AK156" s="6">
        <v>2.3633999999999999</v>
      </c>
      <c r="AL156" s="6">
        <v>2.2589000000000001</v>
      </c>
      <c r="AM156" s="6">
        <v>2.3906000000000001</v>
      </c>
      <c r="AN156" s="6">
        <v>2.4451000000000001</v>
      </c>
      <c r="AO156" s="6">
        <v>1.9935</v>
      </c>
      <c r="AP156" s="6"/>
      <c r="AQ156" s="6"/>
      <c r="AR156" s="6"/>
    </row>
    <row r="157" spans="1:44" hidden="1" x14ac:dyDescent="0.3">
      <c r="A157" t="s">
        <v>599</v>
      </c>
      <c r="B157" s="6">
        <v>7372.47</v>
      </c>
      <c r="C157" s="6">
        <v>203.4203</v>
      </c>
      <c r="D157" s="6">
        <v>62.919899999999998</v>
      </c>
      <c r="E157" s="6">
        <v>37.581800000000001</v>
      </c>
      <c r="F157" s="6">
        <v>29.4999</v>
      </c>
      <c r="G157" s="6">
        <v>32.451900000000002</v>
      </c>
      <c r="H157" s="6">
        <v>20.130099999999999</v>
      </c>
      <c r="I157" s="6">
        <v>17.866599999999998</v>
      </c>
      <c r="J157" s="6">
        <v>18.597200000000001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1:44" x14ac:dyDescent="0.3">
      <c r="A158" s="18" t="s">
        <v>600</v>
      </c>
      <c r="B158" s="6">
        <v>3.42</v>
      </c>
      <c r="C158" s="6">
        <v>2.9580000000000002</v>
      </c>
      <c r="D158" s="6">
        <v>2.7229999999999999</v>
      </c>
      <c r="E158" s="6">
        <v>2.4350000000000001</v>
      </c>
      <c r="F158" s="6">
        <v>2.7795999999999998</v>
      </c>
      <c r="G158" s="6">
        <v>3.4456000000000002</v>
      </c>
      <c r="H158" s="6">
        <v>3.6987000000000001</v>
      </c>
      <c r="I158" s="6">
        <v>3.5480999999999998</v>
      </c>
      <c r="J158" s="6">
        <v>2.7624</v>
      </c>
      <c r="K158" s="6">
        <v>2.3542999999999998</v>
      </c>
      <c r="L158" s="6">
        <v>2.0154999999999998</v>
      </c>
      <c r="M158" s="6">
        <v>1.4381999999999999</v>
      </c>
      <c r="N158" s="6">
        <v>1.0322</v>
      </c>
      <c r="O158" s="6">
        <v>1.0034000000000001</v>
      </c>
      <c r="P158" s="6">
        <v>1.1141000000000001</v>
      </c>
      <c r="Q158" s="6">
        <v>0.6946</v>
      </c>
      <c r="R158" s="6">
        <v>0.69669999999999999</v>
      </c>
      <c r="S158" s="6">
        <v>0.37059999999999998</v>
      </c>
      <c r="T158" s="6">
        <v>0.31990000000000002</v>
      </c>
      <c r="U158" s="6">
        <v>0.36549999999999999</v>
      </c>
      <c r="V158" s="6">
        <v>0.1497</v>
      </c>
      <c r="W158" s="6">
        <v>0.18260000000000001</v>
      </c>
      <c r="X158" s="6">
        <v>0.26090000000000002</v>
      </c>
      <c r="Y158" s="6">
        <v>0.28710000000000002</v>
      </c>
      <c r="Z158" s="6">
        <v>0.51759999999999995</v>
      </c>
      <c r="AA158" s="6">
        <v>0.84699999999999998</v>
      </c>
      <c r="AB158" s="6">
        <v>1.0465</v>
      </c>
      <c r="AC158" s="6">
        <v>0.91039999999999999</v>
      </c>
      <c r="AD158" s="6">
        <v>1.3138000000000001</v>
      </c>
      <c r="AE158" s="6">
        <v>1.1725000000000001</v>
      </c>
      <c r="AF158" s="6">
        <v>1.0527</v>
      </c>
      <c r="AG158" s="6">
        <v>1.167</v>
      </c>
      <c r="AH158" s="6">
        <v>0.91830000000000001</v>
      </c>
      <c r="AI158" s="6">
        <v>0.83079999999999998</v>
      </c>
      <c r="AJ158" s="6">
        <v>1.052</v>
      </c>
      <c r="AK158" s="6">
        <v>0.8589</v>
      </c>
      <c r="AL158" s="6">
        <v>1.0822000000000001</v>
      </c>
      <c r="AM158" s="6">
        <v>1.0590999999999999</v>
      </c>
      <c r="AN158" s="6">
        <v>1.1068</v>
      </c>
      <c r="AO158" s="6">
        <v>1.2576000000000001</v>
      </c>
      <c r="AP158" s="6"/>
      <c r="AQ158" s="6"/>
      <c r="AR158" s="6"/>
    </row>
    <row r="159" spans="1:44" hidden="1" x14ac:dyDescent="0.3">
      <c r="A159" t="s">
        <v>601</v>
      </c>
      <c r="B159" s="6">
        <v>0.68</v>
      </c>
      <c r="C159" s="6">
        <v>0.54310000000000003</v>
      </c>
      <c r="D159" s="6">
        <v>0.58309999999999995</v>
      </c>
      <c r="E159" s="6">
        <v>0.68899999999999995</v>
      </c>
      <c r="F159" s="6">
        <v>0.63319999999999999</v>
      </c>
      <c r="G159" s="6">
        <v>0.62880000000000003</v>
      </c>
      <c r="H159" s="6">
        <v>0.6321</v>
      </c>
      <c r="I159" s="6">
        <v>0.62619999999999998</v>
      </c>
      <c r="J159" s="6">
        <v>0.62590000000000001</v>
      </c>
      <c r="K159" s="6">
        <v>0.59209999999999996</v>
      </c>
      <c r="L159" s="6">
        <v>0.748</v>
      </c>
      <c r="M159" s="6">
        <v>0.70130000000000003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1:44" x14ac:dyDescent="0.3">
      <c r="A160" s="18" t="s">
        <v>602</v>
      </c>
      <c r="B160" s="6">
        <v>2.35</v>
      </c>
      <c r="C160" s="6">
        <v>2.2187000000000001</v>
      </c>
      <c r="D160" s="6">
        <v>0.85609999999999997</v>
      </c>
      <c r="E160" s="6">
        <v>1.1109</v>
      </c>
      <c r="F160" s="6">
        <v>1.3307</v>
      </c>
      <c r="G160" s="6">
        <v>2.1438000000000001</v>
      </c>
      <c r="H160" s="6">
        <v>0.94910000000000005</v>
      </c>
      <c r="I160" s="6">
        <v>1.0965</v>
      </c>
      <c r="J160" s="6">
        <v>1.0852999999999999</v>
      </c>
      <c r="K160" s="6">
        <v>1.1868000000000001</v>
      </c>
      <c r="L160" s="6">
        <v>1.3077000000000001</v>
      </c>
      <c r="M160" s="6">
        <v>0.98119999999999996</v>
      </c>
      <c r="N160" s="6">
        <v>0.84589999999999999</v>
      </c>
      <c r="O160" s="6">
        <v>0.88800000000000001</v>
      </c>
      <c r="P160" s="6">
        <v>0.91259999999999997</v>
      </c>
      <c r="Q160" s="6">
        <v>0.4158</v>
      </c>
      <c r="R160" s="6">
        <v>0.42930000000000001</v>
      </c>
      <c r="S160" s="6">
        <v>0.41899999999999998</v>
      </c>
      <c r="T160" s="6">
        <v>0.40439999999999998</v>
      </c>
      <c r="U160" s="6">
        <v>0.48259999999999997</v>
      </c>
      <c r="V160" s="6">
        <v>8.7800000000000003E-2</v>
      </c>
      <c r="W160" s="6">
        <v>0.1234</v>
      </c>
      <c r="X160" s="6">
        <v>0.16320000000000001</v>
      </c>
      <c r="Y160" s="6">
        <v>0.3246</v>
      </c>
      <c r="Z160" s="6">
        <v>0.66339999999999999</v>
      </c>
      <c r="AA160" s="6">
        <v>1.1134999999999999</v>
      </c>
      <c r="AB160" s="6">
        <v>1.0376000000000001</v>
      </c>
      <c r="AC160" s="6">
        <v>1.3133999999999999</v>
      </c>
      <c r="AD160" s="6">
        <v>1.5875999999999999</v>
      </c>
      <c r="AE160" s="6">
        <v>1.502</v>
      </c>
      <c r="AF160" s="6">
        <v>1.1258999999999999</v>
      </c>
      <c r="AG160" s="6">
        <v>1.2039</v>
      </c>
      <c r="AH160" s="6">
        <v>1.2662</v>
      </c>
      <c r="AI160" s="6">
        <v>1.2302</v>
      </c>
      <c r="AJ160" s="6">
        <v>1.3349</v>
      </c>
      <c r="AK160" s="6">
        <v>1.0686</v>
      </c>
      <c r="AL160" s="6">
        <v>1.1236999999999999</v>
      </c>
      <c r="AM160" s="6">
        <v>1.244</v>
      </c>
      <c r="AN160" s="6">
        <v>1.0702</v>
      </c>
      <c r="AO160" s="6">
        <v>1.2648999999999999</v>
      </c>
      <c r="AP160" s="6"/>
      <c r="AQ160" s="6"/>
      <c r="AR160" s="6"/>
    </row>
    <row r="161" spans="1:44" x14ac:dyDescent="0.3">
      <c r="A161" s="18" t="s">
        <v>603</v>
      </c>
      <c r="B161" s="6">
        <v>1.32</v>
      </c>
      <c r="C161" s="6">
        <v>1.2225999999999999</v>
      </c>
      <c r="D161" s="6">
        <v>1.0205</v>
      </c>
      <c r="E161" s="6">
        <v>1.0266</v>
      </c>
      <c r="F161" s="6">
        <v>1.1204000000000001</v>
      </c>
      <c r="G161" s="6">
        <v>1.0447</v>
      </c>
      <c r="H161" s="6">
        <v>1.0201</v>
      </c>
      <c r="I161" s="6">
        <v>1.0791999999999999</v>
      </c>
      <c r="J161" s="6">
        <v>1.0999000000000001</v>
      </c>
      <c r="K161" s="6">
        <v>1.0348999999999999</v>
      </c>
      <c r="L161" s="6">
        <v>1.1004</v>
      </c>
      <c r="M161" s="6">
        <v>1.1011</v>
      </c>
      <c r="N161" s="6">
        <v>0.96399999999999997</v>
      </c>
      <c r="O161" s="6">
        <v>0.96499999999999997</v>
      </c>
      <c r="P161" s="6">
        <v>0.93359999999999999</v>
      </c>
      <c r="Q161" s="6">
        <v>0.8075</v>
      </c>
      <c r="R161" s="6">
        <v>0.92490000000000006</v>
      </c>
      <c r="S161" s="6">
        <v>0.93479999999999996</v>
      </c>
      <c r="T161" s="6">
        <v>1.0059</v>
      </c>
      <c r="U161" s="6">
        <v>1.0795999999999999</v>
      </c>
      <c r="V161" s="6">
        <v>0.77529999999999999</v>
      </c>
      <c r="W161" s="6">
        <v>0.8115</v>
      </c>
      <c r="X161" s="6">
        <v>0.8629</v>
      </c>
      <c r="Y161" s="6">
        <v>0.93149999999999999</v>
      </c>
      <c r="Z161" s="6">
        <v>1.0599000000000001</v>
      </c>
      <c r="AA161" s="6">
        <v>1.1709000000000001</v>
      </c>
      <c r="AB161" s="6">
        <v>1.2255</v>
      </c>
      <c r="AC161" s="6">
        <v>1.2094</v>
      </c>
      <c r="AD161" s="6">
        <v>1.1568000000000001</v>
      </c>
      <c r="AE161" s="6">
        <v>0.99709999999999999</v>
      </c>
      <c r="AF161" s="6">
        <v>0.93200000000000005</v>
      </c>
      <c r="AG161" s="6">
        <v>1.0153000000000001</v>
      </c>
      <c r="AH161" s="6">
        <v>1.0855999999999999</v>
      </c>
      <c r="AI161" s="6">
        <v>1.1344000000000001</v>
      </c>
      <c r="AJ161" s="6">
        <v>1.0672999999999999</v>
      </c>
      <c r="AK161" s="6">
        <v>1.1660999999999999</v>
      </c>
      <c r="AL161" s="6">
        <v>1.1496</v>
      </c>
      <c r="AM161" s="6">
        <v>1.1339999999999999</v>
      </c>
      <c r="AN161" s="6">
        <v>1.2546999999999999</v>
      </c>
      <c r="AO161" s="6">
        <v>1.2608999999999999</v>
      </c>
      <c r="AP161" s="6"/>
      <c r="AQ161" s="6"/>
      <c r="AR161" s="6"/>
    </row>
    <row r="162" spans="1:44" x14ac:dyDescent="0.3">
      <c r="A162" s="18" t="s">
        <v>604</v>
      </c>
      <c r="B162" s="6">
        <v>2.4700000000000002</v>
      </c>
      <c r="C162" s="6">
        <v>2.5169000000000001</v>
      </c>
      <c r="D162" s="6">
        <v>1.9817</v>
      </c>
      <c r="E162" s="6">
        <v>1.7783</v>
      </c>
      <c r="F162" s="6">
        <v>2.0358999999999998</v>
      </c>
      <c r="G162" s="6">
        <v>2.2877000000000001</v>
      </c>
      <c r="H162" s="6">
        <v>2.3347000000000002</v>
      </c>
      <c r="I162" s="6">
        <v>2.4544000000000001</v>
      </c>
      <c r="J162" s="6">
        <v>2.4365000000000001</v>
      </c>
      <c r="K162" s="6">
        <v>2.5081000000000002</v>
      </c>
      <c r="L162" s="6">
        <v>2.5855000000000001</v>
      </c>
      <c r="M162" s="6">
        <v>2.0156000000000001</v>
      </c>
      <c r="N162" s="6">
        <v>1.7571000000000001</v>
      </c>
      <c r="O162" s="6">
        <v>1.9856</v>
      </c>
      <c r="P162" s="6">
        <v>1.9175</v>
      </c>
      <c r="Q162" s="6">
        <v>1.7262999999999999</v>
      </c>
      <c r="R162" s="6">
        <v>2.097</v>
      </c>
      <c r="S162" s="6">
        <v>2.0371999999999999</v>
      </c>
      <c r="T162" s="6">
        <v>2.0388999999999999</v>
      </c>
      <c r="U162" s="6">
        <v>1.9040999999999999</v>
      </c>
      <c r="V162" s="6">
        <v>1.0188999999999999</v>
      </c>
      <c r="W162" s="6">
        <v>1.3411</v>
      </c>
      <c r="X162" s="6">
        <v>1.1296999999999999</v>
      </c>
      <c r="Y162" s="6">
        <v>1.3785000000000001</v>
      </c>
      <c r="Z162" s="6">
        <v>1.6777</v>
      </c>
      <c r="AA162" s="6">
        <v>1.8476999999999999</v>
      </c>
      <c r="AB162" s="6">
        <v>1.8306</v>
      </c>
      <c r="AC162" s="6">
        <v>1.7906</v>
      </c>
      <c r="AD162" s="6">
        <v>2.1728999999999998</v>
      </c>
      <c r="AE162" s="6">
        <v>2.0670000000000002</v>
      </c>
      <c r="AF162" s="6">
        <v>1.6817</v>
      </c>
      <c r="AG162" s="6">
        <v>1.8694999999999999</v>
      </c>
      <c r="AH162" s="6">
        <v>1.7849999999999999</v>
      </c>
      <c r="AI162" s="6">
        <v>1.7152000000000001</v>
      </c>
      <c r="AJ162" s="6">
        <v>1.6768000000000001</v>
      </c>
      <c r="AK162" s="6">
        <v>1.8381000000000001</v>
      </c>
      <c r="AL162" s="6">
        <v>1.9127000000000001</v>
      </c>
      <c r="AM162" s="6">
        <v>1.9575</v>
      </c>
      <c r="AN162" s="6">
        <v>2.1802000000000001</v>
      </c>
      <c r="AO162" s="6">
        <v>2.0106999999999999</v>
      </c>
      <c r="AP162" s="6"/>
      <c r="AQ162" s="6"/>
      <c r="AR162" s="6"/>
    </row>
    <row r="163" spans="1:44" x14ac:dyDescent="0.3">
      <c r="A163" s="18" t="s">
        <v>605</v>
      </c>
      <c r="B163" s="6">
        <v>0.23</v>
      </c>
      <c r="C163" s="6">
        <v>0.2364</v>
      </c>
      <c r="D163" s="6">
        <v>0.1694</v>
      </c>
      <c r="E163" s="6">
        <v>0.47599999999999998</v>
      </c>
      <c r="F163" s="6">
        <v>0.69269999999999998</v>
      </c>
      <c r="G163" s="6">
        <v>3.427</v>
      </c>
      <c r="H163" s="6">
        <v>3.2845</v>
      </c>
      <c r="I163" s="6">
        <v>3.1031</v>
      </c>
      <c r="J163" s="6">
        <v>2.8730000000000002</v>
      </c>
      <c r="K163" s="6">
        <v>2.5337999999999998</v>
      </c>
      <c r="L163" s="6">
        <v>2.5451999999999999</v>
      </c>
      <c r="M163" s="6">
        <v>2.5529000000000002</v>
      </c>
      <c r="N163" s="6">
        <v>27.626999999999999</v>
      </c>
      <c r="O163" s="6">
        <v>4.9678000000000004</v>
      </c>
      <c r="P163" s="6">
        <v>5.0994000000000002</v>
      </c>
      <c r="Q163" s="6">
        <v>6.2060000000000004</v>
      </c>
      <c r="R163" s="6">
        <v>5.3470000000000004</v>
      </c>
      <c r="S163" s="6">
        <v>2.6892</v>
      </c>
      <c r="T163" s="6">
        <v>2.7618999999999998</v>
      </c>
      <c r="U163" s="6">
        <v>4.0195999999999996</v>
      </c>
      <c r="V163" s="6">
        <v>2.6821000000000002</v>
      </c>
      <c r="W163" s="6">
        <v>3.3868999999999998</v>
      </c>
      <c r="X163" s="6">
        <v>7.9013999999999998</v>
      </c>
      <c r="Y163" s="6">
        <v>7.8723000000000001</v>
      </c>
      <c r="Z163" s="6">
        <v>5.2530999999999999</v>
      </c>
      <c r="AA163" s="6">
        <v>5.2271000000000001</v>
      </c>
      <c r="AB163" s="6">
        <v>2.5848</v>
      </c>
      <c r="AC163" s="6">
        <v>2.6899000000000002</v>
      </c>
      <c r="AD163" s="6">
        <v>2.4314</v>
      </c>
      <c r="AE163" s="6">
        <v>2.0619000000000001</v>
      </c>
      <c r="AF163" s="6">
        <v>1.3481000000000001</v>
      </c>
      <c r="AG163" s="6">
        <v>2.1433</v>
      </c>
      <c r="AH163" s="6">
        <v>3.4230999999999998</v>
      </c>
      <c r="AI163" s="6">
        <v>3.0768</v>
      </c>
      <c r="AJ163" s="6">
        <v>2.8252000000000002</v>
      </c>
      <c r="AK163" s="6">
        <v>2.7650999999999999</v>
      </c>
      <c r="AL163" s="6">
        <v>3.7835000000000001</v>
      </c>
      <c r="AM163" s="6">
        <v>4.8803000000000001</v>
      </c>
      <c r="AN163" s="6">
        <v>7.8094000000000001</v>
      </c>
      <c r="AO163" s="6">
        <v>6.8898999999999999</v>
      </c>
      <c r="AP163" s="6"/>
      <c r="AQ163" s="6"/>
      <c r="AR163" s="6"/>
    </row>
    <row r="164" spans="1:44" x14ac:dyDescent="0.3">
      <c r="A164" s="18" t="s">
        <v>606</v>
      </c>
      <c r="B164" s="6">
        <v>4.78</v>
      </c>
      <c r="C164" s="6">
        <v>5.14</v>
      </c>
      <c r="D164" s="6">
        <v>3.6589999999999998</v>
      </c>
      <c r="E164" s="6">
        <v>1.8456999999999999</v>
      </c>
      <c r="F164" s="6">
        <v>2.1171000000000002</v>
      </c>
      <c r="G164" s="6">
        <v>2.1474000000000002</v>
      </c>
      <c r="H164" s="6">
        <v>2.3776999999999999</v>
      </c>
      <c r="I164" s="6">
        <v>2.8727</v>
      </c>
      <c r="J164" s="6">
        <v>2.3881999999999999</v>
      </c>
      <c r="K164" s="6">
        <v>2.5228000000000002</v>
      </c>
      <c r="L164" s="6">
        <v>2.7587000000000002</v>
      </c>
      <c r="M164" s="6">
        <v>2.7816999999999998</v>
      </c>
      <c r="N164" s="6">
        <v>2.4752000000000001</v>
      </c>
      <c r="O164" s="6">
        <v>2.3014999999999999</v>
      </c>
      <c r="P164" s="6">
        <v>2.0306000000000002</v>
      </c>
      <c r="Q164" s="6">
        <v>1.6080000000000001</v>
      </c>
      <c r="R164" s="6">
        <v>1.6519999999999999</v>
      </c>
      <c r="S164" s="6">
        <v>1.6902999999999999</v>
      </c>
      <c r="T164" s="6">
        <v>1.7181999999999999</v>
      </c>
      <c r="U164" s="6">
        <v>1.4281999999999999</v>
      </c>
      <c r="V164" s="6">
        <v>0.70709999999999995</v>
      </c>
      <c r="W164" s="6">
        <v>0.82120000000000004</v>
      </c>
      <c r="X164" s="6">
        <v>0.79279999999999995</v>
      </c>
      <c r="Y164" s="6">
        <v>0.96220000000000006</v>
      </c>
      <c r="Z164" s="6">
        <v>1.29</v>
      </c>
      <c r="AA164" s="6">
        <v>1.4226000000000001</v>
      </c>
      <c r="AB164" s="6">
        <v>1.2739</v>
      </c>
      <c r="AC164" s="6">
        <v>1.2544999999999999</v>
      </c>
      <c r="AD164" s="6">
        <v>1.57</v>
      </c>
      <c r="AE164" s="6">
        <v>1.4278</v>
      </c>
      <c r="AF164" s="6">
        <v>1.5416000000000001</v>
      </c>
      <c r="AG164" s="6">
        <v>1.8727</v>
      </c>
      <c r="AH164" s="6">
        <v>1.8471</v>
      </c>
      <c r="AI164" s="6">
        <v>2.0057999999999998</v>
      </c>
      <c r="AJ164" s="6">
        <v>2.1642999999999999</v>
      </c>
      <c r="AK164" s="6">
        <v>2.0043000000000002</v>
      </c>
      <c r="AL164" s="6">
        <v>2.3022</v>
      </c>
      <c r="AM164" s="6">
        <v>2.2557</v>
      </c>
      <c r="AN164" s="6">
        <v>2.3957999999999999</v>
      </c>
      <c r="AO164" s="6">
        <v>2.4424999999999999</v>
      </c>
      <c r="AP164" s="6"/>
      <c r="AQ164" s="6"/>
      <c r="AR164" s="6"/>
    </row>
    <row r="165" spans="1:44" x14ac:dyDescent="0.3">
      <c r="A165" s="18" t="s">
        <v>607</v>
      </c>
      <c r="B165" s="6">
        <v>1.32</v>
      </c>
      <c r="C165" s="6">
        <v>1.6509</v>
      </c>
      <c r="D165" s="6">
        <v>1.4052</v>
      </c>
      <c r="E165" s="6">
        <v>1.5002</v>
      </c>
      <c r="F165" s="6">
        <v>1.7356</v>
      </c>
      <c r="G165" s="6">
        <v>1.9761</v>
      </c>
      <c r="H165" s="6">
        <v>2.569</v>
      </c>
      <c r="I165" s="6">
        <v>2.6930999999999998</v>
      </c>
      <c r="J165" s="6">
        <v>2.5718000000000001</v>
      </c>
      <c r="K165" s="6">
        <v>2.2719999999999998</v>
      </c>
      <c r="L165" s="6">
        <v>2.2389999999999999</v>
      </c>
      <c r="M165" s="6">
        <v>2.5253999999999999</v>
      </c>
      <c r="N165" s="6">
        <v>2.2759999999999998</v>
      </c>
      <c r="O165" s="6">
        <v>2.5861999999999998</v>
      </c>
      <c r="P165" s="6">
        <v>2.1515</v>
      </c>
      <c r="Q165" s="6">
        <v>1.4613</v>
      </c>
      <c r="R165" s="6">
        <v>1.8393999999999999</v>
      </c>
      <c r="S165" s="6">
        <v>1.79</v>
      </c>
      <c r="T165" s="6">
        <v>1.6653</v>
      </c>
      <c r="U165" s="6">
        <v>1.9013</v>
      </c>
      <c r="V165" s="6">
        <v>0.86799999999999999</v>
      </c>
      <c r="W165" s="6">
        <v>1.2290000000000001</v>
      </c>
      <c r="X165" s="6">
        <v>1.0633999999999999</v>
      </c>
      <c r="Y165" s="6">
        <v>1.3396999999999999</v>
      </c>
      <c r="Z165" s="6">
        <v>1.7119</v>
      </c>
      <c r="AA165" s="6">
        <v>1.5370999999999999</v>
      </c>
      <c r="AB165" s="6">
        <v>1.6273</v>
      </c>
      <c r="AC165" s="6">
        <v>1.4742999999999999</v>
      </c>
      <c r="AD165" s="6">
        <v>1.66</v>
      </c>
      <c r="AE165" s="6">
        <v>1.2754000000000001</v>
      </c>
      <c r="AF165" s="6">
        <v>1.0772999999999999</v>
      </c>
      <c r="AG165" s="6">
        <v>0.94750000000000001</v>
      </c>
      <c r="AH165" s="6">
        <v>1.1352</v>
      </c>
      <c r="AI165" s="6">
        <v>1.1807000000000001</v>
      </c>
      <c r="AJ165" s="6">
        <v>1.0550999999999999</v>
      </c>
      <c r="AK165" s="6">
        <v>1.0028999999999999</v>
      </c>
      <c r="AL165" s="6">
        <v>0.83420000000000005</v>
      </c>
      <c r="AM165" s="6">
        <v>0.84589999999999999</v>
      </c>
      <c r="AN165" s="6">
        <v>0.45729999999999998</v>
      </c>
      <c r="AO165" s="6">
        <v>0.54410000000000003</v>
      </c>
      <c r="AP165" s="6"/>
      <c r="AQ165" s="6"/>
      <c r="AR165" s="6"/>
    </row>
    <row r="166" spans="1:44" hidden="1" x14ac:dyDescent="0.3">
      <c r="A166" t="s">
        <v>608</v>
      </c>
      <c r="B166" s="6">
        <v>7.82</v>
      </c>
      <c r="C166" s="6">
        <v>6.6826999999999996</v>
      </c>
      <c r="D166" s="6">
        <v>9.2180999999999997</v>
      </c>
      <c r="E166" s="6">
        <v>13.8811</v>
      </c>
      <c r="F166" s="6">
        <v>12.2639</v>
      </c>
      <c r="G166" s="6">
        <v>13.321199999999999</v>
      </c>
      <c r="H166" s="6">
        <v>15.5647</v>
      </c>
      <c r="I166" s="6">
        <v>7.5932000000000004</v>
      </c>
      <c r="J166" s="6">
        <v>11.5954</v>
      </c>
      <c r="K166" s="6">
        <v>9.2492999999999999</v>
      </c>
      <c r="L166" s="6">
        <v>7.8223000000000003</v>
      </c>
      <c r="M166" s="6">
        <v>6.5541</v>
      </c>
      <c r="N166" s="6">
        <v>7.3167999999999997</v>
      </c>
      <c r="O166" s="6">
        <v>7.9347000000000003</v>
      </c>
      <c r="P166" s="6">
        <v>15.391299999999999</v>
      </c>
      <c r="Q166" s="6">
        <v>13.782400000000001</v>
      </c>
      <c r="R166" s="6">
        <v>10.440899999999999</v>
      </c>
      <c r="S166" s="6">
        <v>8.4350000000000005</v>
      </c>
      <c r="T166" s="6">
        <v>8.6326000000000001</v>
      </c>
      <c r="U166" s="6">
        <v>7.3586999999999998</v>
      </c>
      <c r="V166" s="6">
        <v>6.7923999999999998</v>
      </c>
      <c r="W166" s="6">
        <v>7.6597</v>
      </c>
      <c r="X166" s="6">
        <v>7.3072999999999997</v>
      </c>
      <c r="Y166" s="6">
        <v>6.8815</v>
      </c>
      <c r="Z166" s="6">
        <v>6.6894999999999998</v>
      </c>
      <c r="AA166" s="6">
        <v>5.8807</v>
      </c>
      <c r="AB166" s="6">
        <v>5.4402999999999997</v>
      </c>
      <c r="AC166" s="6">
        <v>5.3160999999999996</v>
      </c>
      <c r="AD166" s="6">
        <v>4.6082999999999998</v>
      </c>
      <c r="AE166" s="6">
        <v>4.2846000000000002</v>
      </c>
      <c r="AF166" s="6">
        <v>5.1383000000000001</v>
      </c>
      <c r="AG166" s="6">
        <v>5.44</v>
      </c>
      <c r="AH166" s="6">
        <v>4.9356</v>
      </c>
      <c r="AI166" s="6">
        <v>4.01</v>
      </c>
      <c r="AJ166" s="6">
        <v>4.2103999999999999</v>
      </c>
      <c r="AK166" s="6">
        <v>3.6652</v>
      </c>
      <c r="AL166" s="6">
        <v>3.2008000000000001</v>
      </c>
      <c r="AM166" s="6">
        <v>3.7999000000000001</v>
      </c>
      <c r="AN166" s="6">
        <v>3.3908999999999998</v>
      </c>
      <c r="AO166" s="6"/>
      <c r="AP166" s="6"/>
      <c r="AQ166" s="6"/>
      <c r="AR166" s="6"/>
    </row>
    <row r="167" spans="1:44" x14ac:dyDescent="0.3">
      <c r="A167" s="18" t="s">
        <v>609</v>
      </c>
      <c r="B167" s="6">
        <v>5.07</v>
      </c>
      <c r="C167" s="6">
        <v>5.0255999999999998</v>
      </c>
      <c r="D167" s="6">
        <v>4.9915000000000003</v>
      </c>
      <c r="E167" s="6">
        <v>6.3197000000000001</v>
      </c>
      <c r="F167" s="6">
        <v>5.6523000000000003</v>
      </c>
      <c r="G167" s="6">
        <v>5.6919000000000004</v>
      </c>
      <c r="H167" s="6">
        <v>6.1116000000000001</v>
      </c>
      <c r="I167" s="6">
        <v>6.5415999999999999</v>
      </c>
      <c r="J167" s="6">
        <v>7.3930999999999996</v>
      </c>
      <c r="K167" s="6">
        <v>7.6753</v>
      </c>
      <c r="L167" s="6">
        <v>7.0949999999999998</v>
      </c>
      <c r="M167" s="6">
        <v>6.7572999999999999</v>
      </c>
      <c r="N167" s="6">
        <v>6.6700999999999997</v>
      </c>
      <c r="O167" s="6">
        <v>7.2495000000000003</v>
      </c>
      <c r="P167" s="6">
        <v>6.7919999999999998</v>
      </c>
      <c r="Q167" s="6">
        <v>8.1734000000000009</v>
      </c>
      <c r="R167" s="6">
        <v>9.5484000000000009</v>
      </c>
      <c r="S167" s="6">
        <v>9.4215</v>
      </c>
      <c r="T167" s="6">
        <v>8.9938000000000002</v>
      </c>
      <c r="U167" s="6">
        <v>7.6409000000000002</v>
      </c>
      <c r="V167" s="6">
        <v>5.4844999999999997</v>
      </c>
      <c r="W167" s="6">
        <v>7.1871</v>
      </c>
      <c r="X167" s="6">
        <v>7.4518000000000004</v>
      </c>
      <c r="Y167" s="6">
        <v>8.5716000000000001</v>
      </c>
      <c r="Z167" s="6">
        <v>8.4192999999999998</v>
      </c>
      <c r="AA167" s="6">
        <v>7.7424999999999997</v>
      </c>
      <c r="AB167" s="6">
        <v>7.6593999999999998</v>
      </c>
      <c r="AC167" s="6">
        <v>8.3765999999999998</v>
      </c>
      <c r="AD167" s="6">
        <v>7.8878000000000004</v>
      </c>
      <c r="AE167" s="6">
        <v>6.9272999999999998</v>
      </c>
      <c r="AF167" s="6">
        <v>7.0487000000000002</v>
      </c>
      <c r="AG167" s="6">
        <v>7.9547999999999996</v>
      </c>
      <c r="AH167" s="6">
        <v>8.1077999999999992</v>
      </c>
      <c r="AI167" s="6">
        <v>8.3173999999999992</v>
      </c>
      <c r="AJ167" s="6">
        <v>7.2986000000000004</v>
      </c>
      <c r="AK167" s="6">
        <v>8.5907999999999998</v>
      </c>
      <c r="AL167" s="6">
        <v>8.4678000000000004</v>
      </c>
      <c r="AM167" s="6">
        <v>7.2813999999999997</v>
      </c>
      <c r="AN167" s="6">
        <v>7.2275</v>
      </c>
      <c r="AO167" s="6">
        <v>6.7919</v>
      </c>
      <c r="AP167" s="6"/>
      <c r="AQ167" s="6"/>
      <c r="AR167" s="6"/>
    </row>
    <row r="168" spans="1:44" x14ac:dyDescent="0.3">
      <c r="A168" s="18" t="s">
        <v>610</v>
      </c>
      <c r="B168" s="6">
        <v>4.09</v>
      </c>
      <c r="C168" s="6">
        <v>4.2245999999999997</v>
      </c>
      <c r="D168" s="6">
        <v>3.9283000000000001</v>
      </c>
      <c r="E168" s="6">
        <v>3.6757</v>
      </c>
      <c r="F168" s="6">
        <v>4.2340999999999998</v>
      </c>
      <c r="G168" s="6">
        <v>5.0362</v>
      </c>
      <c r="H168" s="6">
        <v>5.3935000000000004</v>
      </c>
      <c r="I168" s="6">
        <v>5.2352999999999996</v>
      </c>
      <c r="J168" s="6">
        <v>5.09</v>
      </c>
      <c r="K168" s="6">
        <v>4.3155999999999999</v>
      </c>
      <c r="L168" s="6">
        <v>4.6913</v>
      </c>
      <c r="M168" s="6">
        <v>4.3049999999999997</v>
      </c>
      <c r="N168" s="6">
        <v>4.3876999999999997</v>
      </c>
      <c r="O168" s="6">
        <v>4.6176000000000004</v>
      </c>
      <c r="P168" s="6">
        <v>4.7920999999999996</v>
      </c>
      <c r="Q168" s="6">
        <v>4.2843</v>
      </c>
      <c r="R168" s="6">
        <v>4.4607999999999999</v>
      </c>
      <c r="S168" s="6">
        <v>4.3125</v>
      </c>
      <c r="T168" s="6">
        <v>5.1490999999999998</v>
      </c>
      <c r="U168" s="6">
        <v>5.2053000000000003</v>
      </c>
      <c r="V168" s="6">
        <v>4.3775000000000004</v>
      </c>
      <c r="W168" s="6">
        <v>4.9046000000000003</v>
      </c>
      <c r="X168" s="6">
        <v>6.7633000000000001</v>
      </c>
      <c r="Y168" s="6">
        <v>7.5594999999999999</v>
      </c>
      <c r="Z168" s="6">
        <v>6.4168000000000003</v>
      </c>
      <c r="AA168" s="6">
        <v>6.1882000000000001</v>
      </c>
      <c r="AB168" s="6">
        <v>6.4085999999999999</v>
      </c>
      <c r="AC168" s="6">
        <v>6.3228</v>
      </c>
      <c r="AD168" s="6">
        <v>5.3476999999999997</v>
      </c>
      <c r="AE168" s="6">
        <v>5.7961</v>
      </c>
      <c r="AF168" s="6">
        <v>5.6048999999999998</v>
      </c>
      <c r="AG168" s="6">
        <v>4.9701000000000004</v>
      </c>
      <c r="AH168" s="6">
        <v>2.1025999999999998</v>
      </c>
      <c r="AI168" s="6">
        <v>2.2229000000000001</v>
      </c>
      <c r="AJ168" s="6">
        <v>2.3294999999999999</v>
      </c>
      <c r="AK168" s="6">
        <v>2.4470000000000001</v>
      </c>
      <c r="AL168" s="6">
        <v>2.7621000000000002</v>
      </c>
      <c r="AM168" s="6">
        <v>2.7267999999999999</v>
      </c>
      <c r="AN168" s="6">
        <v>2.8529</v>
      </c>
      <c r="AO168" s="6">
        <v>3.1882999999999999</v>
      </c>
      <c r="AP168" s="6"/>
      <c r="AQ168" s="6"/>
      <c r="AR168" s="6"/>
    </row>
    <row r="169" spans="1:44" x14ac:dyDescent="0.3">
      <c r="A169" s="18" t="s">
        <v>611</v>
      </c>
      <c r="B169" s="6">
        <v>3.82</v>
      </c>
      <c r="C169" s="6">
        <v>3.7195999999999998</v>
      </c>
      <c r="D169" s="6">
        <v>3.7576000000000001</v>
      </c>
      <c r="E169" s="6">
        <v>3.6555</v>
      </c>
      <c r="F169" s="6">
        <v>3.6545000000000001</v>
      </c>
      <c r="G169" s="6">
        <v>4.0297000000000001</v>
      </c>
      <c r="H169" s="6">
        <v>3.9725000000000001</v>
      </c>
      <c r="I169" s="6">
        <v>3.7549000000000001</v>
      </c>
      <c r="J169" s="6">
        <v>3.9693000000000001</v>
      </c>
      <c r="K169" s="6">
        <v>4.1871</v>
      </c>
      <c r="L169" s="6">
        <v>4.2919999999999998</v>
      </c>
      <c r="M169" s="6">
        <v>4.5654000000000003</v>
      </c>
      <c r="N169" s="6">
        <v>3.9578000000000002</v>
      </c>
      <c r="O169" s="6">
        <v>3.4723000000000002</v>
      </c>
      <c r="P169" s="6">
        <v>3.7063000000000001</v>
      </c>
      <c r="Q169" s="6">
        <v>2.7557</v>
      </c>
      <c r="R169" s="6">
        <v>2.8452000000000002</v>
      </c>
      <c r="S169" s="6">
        <v>2.5573000000000001</v>
      </c>
      <c r="T169" s="6">
        <v>2.9026999999999998</v>
      </c>
      <c r="U169" s="6">
        <v>3.0615000000000001</v>
      </c>
      <c r="V169" s="6">
        <v>2.4575999999999998</v>
      </c>
      <c r="W169" s="6">
        <v>3.0607000000000002</v>
      </c>
      <c r="X169" s="6">
        <v>3.6006999999999998</v>
      </c>
      <c r="Y169" s="6">
        <v>3.351</v>
      </c>
      <c r="Z169" s="6">
        <v>4.1269</v>
      </c>
      <c r="AA169" s="6">
        <v>3.8115000000000001</v>
      </c>
      <c r="AB169" s="6">
        <v>3.7361</v>
      </c>
      <c r="AC169" s="6">
        <v>3.6558000000000002</v>
      </c>
      <c r="AD169" s="6">
        <v>3.6808999999999998</v>
      </c>
      <c r="AE169" s="6">
        <v>2.5937000000000001</v>
      </c>
      <c r="AF169" s="6">
        <v>2.7673999999999999</v>
      </c>
      <c r="AG169" s="6">
        <v>2.4744999999999999</v>
      </c>
      <c r="AH169" s="6">
        <v>2.4990000000000001</v>
      </c>
      <c r="AI169" s="6">
        <v>2.726</v>
      </c>
      <c r="AJ169" s="6">
        <v>2.5257999999999998</v>
      </c>
      <c r="AK169" s="6">
        <v>2.9579</v>
      </c>
      <c r="AL169" s="6">
        <v>2.6185999999999998</v>
      </c>
      <c r="AM169" s="6">
        <v>2.5146999999999999</v>
      </c>
      <c r="AN169" s="6">
        <v>2.4155000000000002</v>
      </c>
      <c r="AO169" s="6">
        <v>2.3267000000000002</v>
      </c>
      <c r="AP169" s="6"/>
      <c r="AQ169" s="6"/>
      <c r="AR169" s="6"/>
    </row>
    <row r="170" spans="1:44" x14ac:dyDescent="0.3">
      <c r="A170" s="18" t="s">
        <v>612</v>
      </c>
      <c r="B170" s="6">
        <v>4.01</v>
      </c>
      <c r="C170" s="6">
        <v>4.1703000000000001</v>
      </c>
      <c r="D170" s="6">
        <v>4.1176000000000004</v>
      </c>
      <c r="E170" s="6">
        <v>4.3583999999999996</v>
      </c>
      <c r="F170" s="6">
        <v>4.6917999999999997</v>
      </c>
      <c r="G170" s="6">
        <v>4.5437000000000003</v>
      </c>
      <c r="H170" s="6">
        <v>4.9226000000000001</v>
      </c>
      <c r="I170" s="6">
        <v>5.0601000000000003</v>
      </c>
      <c r="J170" s="6">
        <v>5.6665999999999999</v>
      </c>
      <c r="K170" s="6">
        <v>5.4648000000000003</v>
      </c>
      <c r="L170" s="6">
        <v>5.266</v>
      </c>
      <c r="M170" s="6">
        <v>4.3987999999999996</v>
      </c>
      <c r="N170" s="6">
        <v>4.0757000000000003</v>
      </c>
      <c r="O170" s="6">
        <v>4.3175999999999997</v>
      </c>
      <c r="P170" s="6">
        <v>4.3906999999999998</v>
      </c>
      <c r="Q170" s="6">
        <v>4.4035000000000002</v>
      </c>
      <c r="R170" s="6">
        <v>4.4568000000000003</v>
      </c>
      <c r="S170" s="6">
        <v>4.0713999999999997</v>
      </c>
      <c r="T170" s="6">
        <v>3.4165000000000001</v>
      </c>
      <c r="U170" s="6">
        <v>3.4577</v>
      </c>
      <c r="V170" s="6">
        <v>2.9081000000000001</v>
      </c>
      <c r="W170" s="6">
        <v>2.7618</v>
      </c>
      <c r="X170" s="6">
        <v>2.6574</v>
      </c>
      <c r="Y170" s="6">
        <v>3.1257000000000001</v>
      </c>
      <c r="Z170" s="6">
        <v>2.9054000000000002</v>
      </c>
      <c r="AA170" s="6">
        <v>3.2945000000000002</v>
      </c>
      <c r="AB170" s="6">
        <v>2.8374000000000001</v>
      </c>
      <c r="AC170" s="6">
        <v>2.8875000000000002</v>
      </c>
      <c r="AD170" s="6">
        <v>3.2149999999999999</v>
      </c>
      <c r="AE170" s="6">
        <v>2.8792</v>
      </c>
      <c r="AF170" s="6">
        <v>2.7806999999999999</v>
      </c>
      <c r="AG170" s="6">
        <v>2.4725999999999999</v>
      </c>
      <c r="AH170" s="6">
        <v>3.0552999999999999</v>
      </c>
      <c r="AI170" s="6">
        <v>2.7631000000000001</v>
      </c>
      <c r="AJ170" s="6">
        <v>2.5133999999999999</v>
      </c>
      <c r="AK170" s="6">
        <v>3.1745000000000001</v>
      </c>
      <c r="AL170" s="6">
        <v>2.7793000000000001</v>
      </c>
      <c r="AM170" s="6">
        <v>2.0095999999999998</v>
      </c>
      <c r="AN170" s="6">
        <v>2.5798000000000001</v>
      </c>
      <c r="AO170" s="6">
        <v>2.2772999999999999</v>
      </c>
      <c r="AP170" s="6"/>
      <c r="AQ170" s="6"/>
      <c r="AR170" s="6"/>
    </row>
    <row r="171" spans="1:44" x14ac:dyDescent="0.3">
      <c r="A171" s="18" t="s">
        <v>613</v>
      </c>
      <c r="B171" s="6">
        <v>1.19</v>
      </c>
      <c r="C171" s="6">
        <v>1.1065</v>
      </c>
      <c r="D171" s="6">
        <v>1.0361</v>
      </c>
      <c r="E171" s="6">
        <v>0.99729999999999996</v>
      </c>
      <c r="F171" s="6">
        <v>1.1209</v>
      </c>
      <c r="G171" s="6">
        <v>1.2432000000000001</v>
      </c>
      <c r="H171" s="6">
        <v>1.1392</v>
      </c>
      <c r="I171" s="6">
        <v>1.1059000000000001</v>
      </c>
      <c r="J171" s="6">
        <v>1.0806</v>
      </c>
      <c r="K171" s="6">
        <v>0.98870000000000002</v>
      </c>
      <c r="L171" s="6">
        <v>0.97509999999999997</v>
      </c>
      <c r="M171" s="6">
        <v>0.98029999999999995</v>
      </c>
      <c r="N171" s="6">
        <v>0.94779999999999998</v>
      </c>
      <c r="O171" s="6">
        <v>0.9677</v>
      </c>
      <c r="P171" s="6">
        <v>0.98580000000000001</v>
      </c>
      <c r="Q171" s="6">
        <v>0.94720000000000004</v>
      </c>
      <c r="R171" s="6">
        <v>1.0448</v>
      </c>
      <c r="S171" s="6">
        <v>1.0082</v>
      </c>
      <c r="T171" s="6">
        <v>1.0141</v>
      </c>
      <c r="U171" s="6">
        <v>1.0237000000000001</v>
      </c>
      <c r="V171" s="6">
        <v>0.62219999999999998</v>
      </c>
      <c r="W171" s="6">
        <v>0.62819999999999998</v>
      </c>
      <c r="X171" s="6">
        <v>0.57430000000000003</v>
      </c>
      <c r="Y171" s="6">
        <v>0.68810000000000004</v>
      </c>
      <c r="Z171" s="6">
        <v>0.79330000000000001</v>
      </c>
      <c r="AA171" s="6">
        <v>0.89119999999999999</v>
      </c>
      <c r="AB171" s="6">
        <v>0.86570000000000003</v>
      </c>
      <c r="AC171" s="6">
        <v>0.89829999999999999</v>
      </c>
      <c r="AD171" s="6">
        <v>0.97170000000000001</v>
      </c>
      <c r="AE171" s="6">
        <v>0.76570000000000005</v>
      </c>
      <c r="AF171" s="6">
        <v>0.71840000000000004</v>
      </c>
      <c r="AG171" s="6">
        <v>0.82120000000000004</v>
      </c>
      <c r="AH171" s="6">
        <v>0.78939999999999999</v>
      </c>
      <c r="AI171" s="6">
        <v>0.74160000000000004</v>
      </c>
      <c r="AJ171" s="6">
        <v>0.70889999999999997</v>
      </c>
      <c r="AK171" s="6">
        <v>0.75219999999999998</v>
      </c>
      <c r="AL171" s="6">
        <v>0.74219999999999997</v>
      </c>
      <c r="AM171" s="6">
        <v>0.67179999999999995</v>
      </c>
      <c r="AN171" s="6">
        <v>0.81499999999999995</v>
      </c>
      <c r="AO171" s="6">
        <v>0.72640000000000005</v>
      </c>
      <c r="AP171" s="6"/>
      <c r="AQ171" s="6"/>
      <c r="AR171" s="6"/>
    </row>
    <row r="172" spans="1:44" x14ac:dyDescent="0.3">
      <c r="A172" s="18" t="s">
        <v>614</v>
      </c>
      <c r="B172" s="6">
        <v>1.49</v>
      </c>
      <c r="C172" s="6">
        <v>1.4205000000000001</v>
      </c>
      <c r="D172" s="6">
        <v>1.3214999999999999</v>
      </c>
      <c r="E172" s="6">
        <v>1.1412</v>
      </c>
      <c r="F172" s="6">
        <v>1.4903999999999999</v>
      </c>
      <c r="G172" s="6">
        <v>1.7501</v>
      </c>
      <c r="H172" s="6">
        <v>1.6042000000000001</v>
      </c>
      <c r="I172" s="6">
        <v>1.9135</v>
      </c>
      <c r="J172" s="6">
        <v>1.9363999999999999</v>
      </c>
      <c r="K172" s="6">
        <v>1.9567000000000001</v>
      </c>
      <c r="L172" s="6">
        <v>2.0785999999999998</v>
      </c>
      <c r="M172" s="6">
        <v>2.1835</v>
      </c>
      <c r="N172" s="6">
        <v>2.0236999999999998</v>
      </c>
      <c r="O172" s="6">
        <v>1.8164</v>
      </c>
      <c r="P172" s="6">
        <v>1.7363999999999999</v>
      </c>
      <c r="Q172" s="6">
        <v>1.3183</v>
      </c>
      <c r="R172" s="6">
        <v>1.4796</v>
      </c>
      <c r="S172" s="6">
        <v>1.4003000000000001</v>
      </c>
      <c r="T172" s="6">
        <v>1.3383</v>
      </c>
      <c r="U172" s="6">
        <v>1.4592000000000001</v>
      </c>
      <c r="V172" s="6">
        <v>0.83040000000000003</v>
      </c>
      <c r="W172" s="6">
        <v>1.0833999999999999</v>
      </c>
      <c r="X172" s="6">
        <v>1.2315</v>
      </c>
      <c r="Y172" s="6">
        <v>1.6375</v>
      </c>
      <c r="Z172" s="6">
        <v>1.6709000000000001</v>
      </c>
      <c r="AA172" s="6">
        <v>2.0627</v>
      </c>
      <c r="AB172" s="6">
        <v>1.6411</v>
      </c>
      <c r="AC172" s="6">
        <v>1.7</v>
      </c>
      <c r="AD172" s="6">
        <v>1.5809</v>
      </c>
      <c r="AE172" s="6">
        <v>1.1369</v>
      </c>
      <c r="AF172" s="6">
        <v>1.0405</v>
      </c>
      <c r="AG172" s="6">
        <v>1.1464000000000001</v>
      </c>
      <c r="AH172" s="6">
        <v>1.3252999999999999</v>
      </c>
      <c r="AI172" s="6">
        <v>1.3896999999999999</v>
      </c>
      <c r="AJ172" s="6">
        <v>1.3920999999999999</v>
      </c>
      <c r="AK172" s="6">
        <v>1.6581999999999999</v>
      </c>
      <c r="AL172" s="6">
        <v>1.6147</v>
      </c>
      <c r="AM172" s="6">
        <v>1.3206</v>
      </c>
      <c r="AN172" s="6">
        <v>1.4695</v>
      </c>
      <c r="AO172" s="6">
        <v>1.4503999999999999</v>
      </c>
      <c r="AP172" s="6"/>
      <c r="AQ172" s="6"/>
      <c r="AR172" s="6"/>
    </row>
    <row r="173" spans="1:44" x14ac:dyDescent="0.3">
      <c r="A173" s="18" t="s">
        <v>615</v>
      </c>
      <c r="B173" s="6">
        <v>2.15</v>
      </c>
      <c r="C173" s="6">
        <v>2.1261999999999999</v>
      </c>
      <c r="D173" s="6">
        <v>1.9301999999999999</v>
      </c>
      <c r="E173" s="6">
        <v>1.8762000000000001</v>
      </c>
      <c r="F173" s="6">
        <v>1.7628999999999999</v>
      </c>
      <c r="G173" s="6">
        <v>1.8677999999999999</v>
      </c>
      <c r="H173" s="6">
        <v>1.9296</v>
      </c>
      <c r="I173" s="6">
        <v>2.0991</v>
      </c>
      <c r="J173" s="6">
        <v>2.202</v>
      </c>
      <c r="K173" s="6">
        <v>2.0779000000000001</v>
      </c>
      <c r="L173" s="6">
        <v>2.1467999999999998</v>
      </c>
      <c r="M173" s="6">
        <v>2.2122000000000002</v>
      </c>
      <c r="N173" s="6">
        <v>2.1629</v>
      </c>
      <c r="O173" s="6">
        <v>2.0636000000000001</v>
      </c>
      <c r="P173" s="6">
        <v>2.0876999999999999</v>
      </c>
      <c r="Q173" s="6">
        <v>1.8278000000000001</v>
      </c>
      <c r="R173" s="6">
        <v>1.9513</v>
      </c>
      <c r="S173" s="6">
        <v>1.9613</v>
      </c>
      <c r="T173" s="6">
        <v>2.0133999999999999</v>
      </c>
      <c r="U173" s="6">
        <v>1.8883000000000001</v>
      </c>
      <c r="V173" s="6">
        <v>1.5852999999999999</v>
      </c>
      <c r="W173" s="6">
        <v>1.6536999999999999</v>
      </c>
      <c r="X173" s="6">
        <v>1.6869000000000001</v>
      </c>
      <c r="Y173" s="6">
        <v>1.8431</v>
      </c>
      <c r="Z173" s="6">
        <v>1.9896</v>
      </c>
      <c r="AA173" s="6">
        <v>2.0916999999999999</v>
      </c>
      <c r="AB173" s="6">
        <v>2.0215999999999998</v>
      </c>
      <c r="AC173" s="6">
        <v>2.0790999999999999</v>
      </c>
      <c r="AD173" s="6">
        <v>2.0630999999999999</v>
      </c>
      <c r="AE173" s="6">
        <v>1.8009999999999999</v>
      </c>
      <c r="AF173" s="6">
        <v>1.7909999999999999</v>
      </c>
      <c r="AG173" s="6">
        <v>1.7474000000000001</v>
      </c>
      <c r="AH173" s="6">
        <v>1.8381000000000001</v>
      </c>
      <c r="AI173" s="6">
        <v>1.6926000000000001</v>
      </c>
      <c r="AJ173" s="6">
        <v>1.577</v>
      </c>
      <c r="AK173" s="6">
        <v>1.742</v>
      </c>
      <c r="AL173" s="6">
        <v>1.7755000000000001</v>
      </c>
      <c r="AM173" s="6">
        <v>1.8382000000000001</v>
      </c>
      <c r="AN173" s="6">
        <v>2.0768</v>
      </c>
      <c r="AO173" s="6">
        <v>2.0766</v>
      </c>
      <c r="AP173" s="6"/>
      <c r="AQ173" s="6"/>
      <c r="AR173" s="6"/>
    </row>
    <row r="174" spans="1:44" x14ac:dyDescent="0.3">
      <c r="A174" s="18" t="s">
        <v>616</v>
      </c>
      <c r="B174" s="6">
        <v>3.83</v>
      </c>
      <c r="C174" s="6">
        <v>3.2863000000000002</v>
      </c>
      <c r="D174" s="6">
        <v>2.9424000000000001</v>
      </c>
      <c r="E174" s="6">
        <v>3.1086</v>
      </c>
      <c r="F174" s="6">
        <v>4.0842999999999998</v>
      </c>
      <c r="G174" s="6">
        <v>3.6825999999999999</v>
      </c>
      <c r="H174" s="6">
        <v>4.1920999999999999</v>
      </c>
      <c r="I174" s="6">
        <v>4.2843</v>
      </c>
      <c r="J174" s="6">
        <v>4.1001000000000003</v>
      </c>
      <c r="K174" s="6">
        <v>3.6758999999999999</v>
      </c>
      <c r="L174" s="6">
        <v>3.8767999999999998</v>
      </c>
      <c r="M174" s="6">
        <v>3.7869999999999999</v>
      </c>
      <c r="N174" s="6">
        <v>3.339</v>
      </c>
      <c r="O174" s="6">
        <v>3.4645000000000001</v>
      </c>
      <c r="P174" s="6">
        <v>3.0651999999999999</v>
      </c>
      <c r="Q174" s="6">
        <v>2.7942</v>
      </c>
      <c r="R174" s="6">
        <v>3.2789000000000001</v>
      </c>
      <c r="S174" s="6">
        <v>2.8677999999999999</v>
      </c>
      <c r="T174" s="6">
        <v>2.7393000000000001</v>
      </c>
      <c r="U174" s="6">
        <v>2.6669</v>
      </c>
      <c r="V174" s="6">
        <v>2.1082999999999998</v>
      </c>
      <c r="W174" s="6">
        <v>2.0571000000000002</v>
      </c>
      <c r="X174" s="6">
        <v>2.1038000000000001</v>
      </c>
      <c r="Y174" s="6">
        <v>2.2593999999999999</v>
      </c>
      <c r="Z174" s="6">
        <v>2.4180999999999999</v>
      </c>
      <c r="AA174" s="6">
        <v>2.4001000000000001</v>
      </c>
      <c r="AB174" s="6">
        <v>2.0568</v>
      </c>
      <c r="AC174" s="6">
        <v>1.7939000000000001</v>
      </c>
      <c r="AD174" s="6">
        <v>1.8969</v>
      </c>
      <c r="AE174" s="6">
        <v>1.7849999999999999</v>
      </c>
      <c r="AF174" s="6">
        <v>1.9890000000000001</v>
      </c>
      <c r="AG174" s="6">
        <v>1.9842</v>
      </c>
      <c r="AH174" s="6">
        <v>2.0649000000000002</v>
      </c>
      <c r="AI174" s="6">
        <v>1.7755000000000001</v>
      </c>
      <c r="AJ174" s="6">
        <v>1.6737</v>
      </c>
      <c r="AK174" s="6">
        <v>1.6606000000000001</v>
      </c>
      <c r="AL174" s="6">
        <v>1.6040000000000001</v>
      </c>
      <c r="AM174" s="6">
        <v>1.7975000000000001</v>
      </c>
      <c r="AN174" s="6">
        <v>1.6692</v>
      </c>
      <c r="AO174" s="6">
        <v>1.5098</v>
      </c>
      <c r="AP174" s="6"/>
      <c r="AQ174" s="6"/>
      <c r="AR174" s="6"/>
    </row>
    <row r="175" spans="1:44" hidden="1" x14ac:dyDescent="0.3">
      <c r="A175" t="s">
        <v>617</v>
      </c>
      <c r="B175" s="6">
        <v>0.86</v>
      </c>
      <c r="C175" s="6">
        <v>1.1215999999999999</v>
      </c>
      <c r="D175" s="6">
        <v>1.2210000000000001</v>
      </c>
      <c r="E175" s="6">
        <v>0.99729999999999996</v>
      </c>
      <c r="F175" s="6">
        <v>1.159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1:44" x14ac:dyDescent="0.3">
      <c r="A176" s="18" t="s">
        <v>618</v>
      </c>
      <c r="B176" s="6">
        <v>1.31</v>
      </c>
      <c r="C176" s="6">
        <v>1.4231</v>
      </c>
      <c r="D176" s="6">
        <v>1.4544999999999999</v>
      </c>
      <c r="E176" s="6">
        <v>2.1171000000000002</v>
      </c>
      <c r="F176" s="6">
        <v>2.6391</v>
      </c>
      <c r="G176" s="6">
        <v>3.2944</v>
      </c>
      <c r="H176" s="6">
        <v>2.5011999999999999</v>
      </c>
      <c r="I176" s="6">
        <v>1.9260999999999999</v>
      </c>
      <c r="J176" s="6">
        <v>2.5505</v>
      </c>
      <c r="K176" s="6">
        <v>2.2593000000000001</v>
      </c>
      <c r="L176" s="6">
        <v>2.4611999999999998</v>
      </c>
      <c r="M176" s="6">
        <v>2.3142999999999998</v>
      </c>
      <c r="N176" s="6">
        <v>2.306</v>
      </c>
      <c r="O176" s="6">
        <v>2.3917000000000002</v>
      </c>
      <c r="P176" s="6">
        <v>2.7183999999999999</v>
      </c>
      <c r="Q176" s="6">
        <v>2.8544999999999998</v>
      </c>
      <c r="R176" s="6">
        <v>2.6263000000000001</v>
      </c>
      <c r="S176" s="6">
        <v>2.8056999999999999</v>
      </c>
      <c r="T176" s="6">
        <v>2.5636999999999999</v>
      </c>
      <c r="U176" s="6">
        <v>2.7484000000000002</v>
      </c>
      <c r="V176" s="6">
        <v>1.9919</v>
      </c>
      <c r="W176" s="6">
        <v>3.4565999999999999</v>
      </c>
      <c r="X176" s="6">
        <v>3.5524</v>
      </c>
      <c r="Y176" s="6">
        <v>3.2309000000000001</v>
      </c>
      <c r="Z176" s="6">
        <v>2.4377</v>
      </c>
      <c r="AA176" s="6">
        <v>2.4805000000000001</v>
      </c>
      <c r="AB176" s="6">
        <v>2.2054</v>
      </c>
      <c r="AC176" s="6">
        <v>2.3500999999999999</v>
      </c>
      <c r="AD176" s="6">
        <v>2.5895000000000001</v>
      </c>
      <c r="AE176" s="6">
        <v>1.6855</v>
      </c>
      <c r="AF176" s="6">
        <v>1.7212000000000001</v>
      </c>
      <c r="AG176" s="6">
        <v>1.8673</v>
      </c>
      <c r="AH176" s="6">
        <v>1.9479</v>
      </c>
      <c r="AI176" s="6">
        <v>1.7231000000000001</v>
      </c>
      <c r="AJ176" s="6">
        <v>1.597</v>
      </c>
      <c r="AK176" s="6">
        <v>1.8946000000000001</v>
      </c>
      <c r="AL176" s="6">
        <v>2.4746999999999999</v>
      </c>
      <c r="AM176" s="6">
        <v>1.9617</v>
      </c>
      <c r="AN176" s="6">
        <v>2.3822000000000001</v>
      </c>
      <c r="AO176" s="6">
        <v>1.7881</v>
      </c>
      <c r="AP176" s="6"/>
      <c r="AQ176" s="6"/>
      <c r="AR176" s="6"/>
    </row>
    <row r="177" spans="1:44" x14ac:dyDescent="0.3">
      <c r="A177" s="18" t="s">
        <v>619</v>
      </c>
      <c r="B177" s="6">
        <v>2.27</v>
      </c>
      <c r="C177" s="6">
        <v>1.8326</v>
      </c>
      <c r="D177" s="6">
        <v>1.3496999999999999</v>
      </c>
      <c r="E177" s="6">
        <v>1.2295</v>
      </c>
      <c r="F177" s="6">
        <v>1.3738999999999999</v>
      </c>
      <c r="G177" s="6">
        <v>1.5064</v>
      </c>
      <c r="H177" s="6">
        <v>1.5949</v>
      </c>
      <c r="I177" s="6">
        <v>2.0293000000000001</v>
      </c>
      <c r="J177" s="6">
        <v>1.7125999999999999</v>
      </c>
      <c r="K177" s="6">
        <v>1.5831999999999999</v>
      </c>
      <c r="L177" s="6">
        <v>1.5678000000000001</v>
      </c>
      <c r="M177" s="6">
        <v>1.6363000000000001</v>
      </c>
      <c r="N177" s="6">
        <v>1.3748</v>
      </c>
      <c r="O177" s="6">
        <v>1.3788</v>
      </c>
      <c r="P177" s="6">
        <v>1.6162000000000001</v>
      </c>
      <c r="Q177" s="6">
        <v>1.3224</v>
      </c>
      <c r="R177" s="6">
        <v>1.5787</v>
      </c>
      <c r="S177" s="6">
        <v>1.4103000000000001</v>
      </c>
      <c r="T177" s="6">
        <v>1.1135999999999999</v>
      </c>
      <c r="U177" s="6">
        <v>1.0154000000000001</v>
      </c>
      <c r="V177" s="6">
        <v>0.19259999999999999</v>
      </c>
      <c r="W177" s="6">
        <v>0.36020000000000002</v>
      </c>
      <c r="X177" s="6">
        <v>0.2984</v>
      </c>
      <c r="Y177" s="6">
        <v>0.56830000000000003</v>
      </c>
      <c r="Z177" s="6">
        <v>0.85309999999999997</v>
      </c>
      <c r="AA177" s="6">
        <v>1.0135000000000001</v>
      </c>
      <c r="AB177" s="6">
        <v>1.1512</v>
      </c>
      <c r="AC177" s="6">
        <v>1.4656</v>
      </c>
      <c r="AD177" s="6">
        <v>1.4448000000000001</v>
      </c>
      <c r="AE177" s="6">
        <v>1.5468</v>
      </c>
      <c r="AF177" s="6">
        <v>1.4116</v>
      </c>
      <c r="AG177" s="6">
        <v>1.718</v>
      </c>
      <c r="AH177" s="6">
        <v>1.5571999999999999</v>
      </c>
      <c r="AI177" s="6">
        <v>1.579</v>
      </c>
      <c r="AJ177" s="6">
        <v>1.8431999999999999</v>
      </c>
      <c r="AK177" s="6">
        <v>2.2869999999999999</v>
      </c>
      <c r="AL177" s="6">
        <v>2.1196000000000002</v>
      </c>
      <c r="AM177" s="6">
        <v>2.8191000000000002</v>
      </c>
      <c r="AN177" s="6">
        <v>2.7509000000000001</v>
      </c>
      <c r="AO177" s="6">
        <v>3.6528</v>
      </c>
      <c r="AP177" s="6"/>
      <c r="AQ177" s="6"/>
      <c r="AR177" s="6"/>
    </row>
    <row r="178" spans="1:44" hidden="1" x14ac:dyDescent="0.3">
      <c r="A178" t="s">
        <v>620</v>
      </c>
      <c r="B178" s="6">
        <v>12.88</v>
      </c>
      <c r="C178" s="6">
        <v>13.442399999999999</v>
      </c>
      <c r="D178" s="6">
        <v>10.556699999999999</v>
      </c>
      <c r="E178" s="6">
        <v>12.0068</v>
      </c>
      <c r="F178" s="6">
        <v>13.273300000000001</v>
      </c>
      <c r="G178" s="6">
        <v>9.2743000000000002</v>
      </c>
      <c r="H178" s="6">
        <v>9.3438999999999997</v>
      </c>
      <c r="I178" s="6">
        <v>15.156599999999999</v>
      </c>
      <c r="J178" s="6">
        <v>8.7370000000000001</v>
      </c>
      <c r="K178" s="6">
        <v>11.680999999999999</v>
      </c>
      <c r="L178" s="6">
        <v>10.1233</v>
      </c>
      <c r="M178" s="6">
        <v>7.9553000000000003</v>
      </c>
      <c r="N178" s="6">
        <v>9.3667999999999996</v>
      </c>
      <c r="O178" s="6">
        <v>10.496600000000001</v>
      </c>
      <c r="P178" s="6">
        <v>7.3166000000000002</v>
      </c>
      <c r="Q178" s="6">
        <v>10.811999999999999</v>
      </c>
      <c r="R178" s="6">
        <v>15.652100000000001</v>
      </c>
      <c r="S178" s="6">
        <v>12.735799999999999</v>
      </c>
      <c r="T178" s="6">
        <v>15.359</v>
      </c>
      <c r="U178" s="6">
        <v>16.0227</v>
      </c>
      <c r="V178" s="6">
        <v>24.575800000000001</v>
      </c>
      <c r="W178" s="6">
        <v>20.1906</v>
      </c>
      <c r="X178" s="6">
        <v>21.549600000000002</v>
      </c>
      <c r="Y178" s="6">
        <v>13.5627</v>
      </c>
      <c r="Z178" s="6">
        <v>18.011399999999998</v>
      </c>
      <c r="AA178" s="6">
        <v>14.965999999999999</v>
      </c>
      <c r="AB178" s="6">
        <v>15.5108</v>
      </c>
      <c r="AC178" s="6">
        <v>8.7274999999999991</v>
      </c>
      <c r="AD178" s="6">
        <v>4.5176999999999996</v>
      </c>
      <c r="AE178" s="6">
        <v>3.9550999999999998</v>
      </c>
      <c r="AF178" s="6">
        <v>5.3775000000000004</v>
      </c>
      <c r="AG178" s="6">
        <v>7.2241</v>
      </c>
      <c r="AH178" s="6">
        <v>11.122</v>
      </c>
      <c r="AI178" s="6">
        <v>8.4856999999999996</v>
      </c>
      <c r="AJ178" s="6">
        <v>11.0847</v>
      </c>
      <c r="AK178" s="6">
        <v>11.235099999999999</v>
      </c>
      <c r="AL178" s="6">
        <v>9.2971000000000004</v>
      </c>
      <c r="AM178" s="6">
        <v>10.241099999999999</v>
      </c>
      <c r="AN178" s="6">
        <v>11.908300000000001</v>
      </c>
      <c r="AO178" s="6"/>
      <c r="AP178" s="6"/>
      <c r="AQ178" s="6"/>
      <c r="AR178" s="6"/>
    </row>
    <row r="179" spans="1:44" x14ac:dyDescent="0.3">
      <c r="A179" s="18" t="s">
        <v>621</v>
      </c>
      <c r="B179" s="6">
        <v>2.8</v>
      </c>
      <c r="C179" s="6">
        <v>3.0217999999999998</v>
      </c>
      <c r="D179" s="6">
        <v>3.3692000000000002</v>
      </c>
      <c r="E179" s="6">
        <v>3.3287</v>
      </c>
      <c r="F179" s="6">
        <v>3.5731000000000002</v>
      </c>
      <c r="G179" s="6">
        <v>3.6861999999999999</v>
      </c>
      <c r="H179" s="6">
        <v>2.5606</v>
      </c>
      <c r="I179" s="6">
        <v>2.5034000000000001</v>
      </c>
      <c r="J179" s="6">
        <v>2.7044999999999999</v>
      </c>
      <c r="K179" s="6">
        <v>2.8298000000000001</v>
      </c>
      <c r="L179" s="6">
        <v>2.8786999999999998</v>
      </c>
      <c r="M179" s="6">
        <v>2.4398</v>
      </c>
      <c r="N179" s="6">
        <v>2.0121000000000002</v>
      </c>
      <c r="O179" s="6">
        <v>1.8575999999999999</v>
      </c>
      <c r="P179" s="6">
        <v>1.9462999999999999</v>
      </c>
      <c r="Q179" s="6">
        <v>1.8317000000000001</v>
      </c>
      <c r="R179" s="6">
        <v>2.2538999999999998</v>
      </c>
      <c r="S179" s="6">
        <v>2.3633999999999999</v>
      </c>
      <c r="T179" s="6">
        <v>2.3538999999999999</v>
      </c>
      <c r="U179" s="6">
        <v>2.3007</v>
      </c>
      <c r="V179" s="6">
        <v>1.5906</v>
      </c>
      <c r="W179" s="6">
        <v>1.2563</v>
      </c>
      <c r="X179" s="6">
        <v>1.5921000000000001</v>
      </c>
      <c r="Y179" s="6">
        <v>2.1185999999999998</v>
      </c>
      <c r="Z179" s="6">
        <v>2.1701000000000001</v>
      </c>
      <c r="AA179" s="6">
        <v>2.5749</v>
      </c>
      <c r="AB179" s="6">
        <v>2.3125</v>
      </c>
      <c r="AC179" s="6">
        <v>2.4826999999999999</v>
      </c>
      <c r="AD179" s="6">
        <v>2.2321</v>
      </c>
      <c r="AE179" s="6">
        <v>2.0038999999999998</v>
      </c>
      <c r="AF179" s="6">
        <v>1.8752</v>
      </c>
      <c r="AG179" s="6">
        <v>1.829</v>
      </c>
      <c r="AH179" s="6">
        <v>1.8773</v>
      </c>
      <c r="AI179" s="6">
        <v>2.0754999999999999</v>
      </c>
      <c r="AJ179" s="6">
        <v>1.998</v>
      </c>
      <c r="AK179" s="6">
        <v>2.2431000000000001</v>
      </c>
      <c r="AL179" s="6">
        <v>2.6013000000000002</v>
      </c>
      <c r="AM179" s="6">
        <v>2.8428</v>
      </c>
      <c r="AN179" s="6">
        <v>2.8256999999999999</v>
      </c>
      <c r="AO179" s="6">
        <v>2.6859000000000002</v>
      </c>
      <c r="AP179" s="6"/>
      <c r="AQ179" s="6"/>
      <c r="AR179" s="6"/>
    </row>
    <row r="180" spans="1:44" x14ac:dyDescent="0.3">
      <c r="A180" s="18" t="s">
        <v>622</v>
      </c>
      <c r="B180" s="6">
        <v>1.56</v>
      </c>
      <c r="C180" s="6">
        <v>1.4383999999999999</v>
      </c>
      <c r="D180" s="6">
        <v>1.5716000000000001</v>
      </c>
      <c r="E180" s="6">
        <v>1.621</v>
      </c>
      <c r="F180" s="6">
        <v>1.7729999999999999</v>
      </c>
      <c r="G180" s="6">
        <v>1.7413000000000001</v>
      </c>
      <c r="H180" s="6">
        <v>1.6154999999999999</v>
      </c>
      <c r="I180" s="6">
        <v>1.6940999999999999</v>
      </c>
      <c r="J180" s="6">
        <v>1.5052000000000001</v>
      </c>
      <c r="K180" s="6">
        <v>1.6316999999999999</v>
      </c>
      <c r="L180" s="6">
        <v>1.4255</v>
      </c>
      <c r="M180" s="6">
        <v>1.6611</v>
      </c>
      <c r="N180" s="6">
        <v>2.0419</v>
      </c>
      <c r="O180" s="6">
        <v>1.9850000000000001</v>
      </c>
      <c r="P180" s="6">
        <v>1.9850000000000001</v>
      </c>
      <c r="Q180" s="6">
        <v>1.6763999999999999</v>
      </c>
      <c r="R180" s="6">
        <v>1.4885999999999999</v>
      </c>
      <c r="S180" s="6">
        <v>2.2422</v>
      </c>
      <c r="T180" s="6">
        <v>2.0935000000000001</v>
      </c>
      <c r="U180" s="6">
        <v>2.0640999999999998</v>
      </c>
      <c r="V180" s="6">
        <v>1.5584</v>
      </c>
      <c r="W180" s="6">
        <v>3.2746</v>
      </c>
      <c r="X180" s="6">
        <v>3.0175000000000001</v>
      </c>
      <c r="Y180" s="6">
        <v>2.4661</v>
      </c>
      <c r="Z180" s="6">
        <v>3.2654000000000001</v>
      </c>
      <c r="AA180" s="6">
        <v>3.2946</v>
      </c>
      <c r="AB180" s="6">
        <v>3.1307</v>
      </c>
      <c r="AC180" s="6">
        <v>3.8725999999999998</v>
      </c>
      <c r="AD180" s="6">
        <v>4.2407000000000004</v>
      </c>
      <c r="AE180" s="6">
        <v>3.0354000000000001</v>
      </c>
      <c r="AF180" s="6">
        <v>3.0989</v>
      </c>
      <c r="AG180" s="6">
        <v>3.0406</v>
      </c>
      <c r="AH180" s="6">
        <v>3.3062</v>
      </c>
      <c r="AI180" s="6">
        <v>2.7416999999999998</v>
      </c>
      <c r="AJ180" s="6">
        <v>2.5948000000000002</v>
      </c>
      <c r="AK180" s="6">
        <v>2.8246000000000002</v>
      </c>
      <c r="AL180" s="6">
        <v>3.0501</v>
      </c>
      <c r="AM180" s="6">
        <v>3.3359000000000001</v>
      </c>
      <c r="AN180" s="6">
        <v>3.3386999999999998</v>
      </c>
      <c r="AO180" s="6">
        <v>3.3573</v>
      </c>
      <c r="AP180" s="6"/>
      <c r="AQ180" s="6"/>
      <c r="AR180" s="6"/>
    </row>
    <row r="181" spans="1:44" x14ac:dyDescent="0.3">
      <c r="A181" s="18" t="s">
        <v>623</v>
      </c>
      <c r="B181" s="6">
        <v>3.59</v>
      </c>
      <c r="C181" s="6">
        <v>3.6259999999999999</v>
      </c>
      <c r="D181" s="6">
        <v>3.4512999999999998</v>
      </c>
      <c r="E181" s="6">
        <v>3.9741</v>
      </c>
      <c r="F181" s="6">
        <v>3.5867</v>
      </c>
      <c r="G181" s="6">
        <v>3.5508000000000002</v>
      </c>
      <c r="H181" s="6">
        <v>3.1863000000000001</v>
      </c>
      <c r="I181" s="6">
        <v>2.9424999999999999</v>
      </c>
      <c r="J181" s="6">
        <v>2.6145999999999998</v>
      </c>
      <c r="K181" s="6">
        <v>2.9016999999999999</v>
      </c>
      <c r="L181" s="6">
        <v>3.1282999999999999</v>
      </c>
      <c r="M181" s="6">
        <v>3.1391</v>
      </c>
      <c r="N181" s="6">
        <v>2.7315999999999998</v>
      </c>
      <c r="O181" s="6">
        <v>2.7353000000000001</v>
      </c>
      <c r="P181" s="6">
        <v>2.4220000000000002</v>
      </c>
      <c r="Q181" s="6">
        <v>2.1412</v>
      </c>
      <c r="R181" s="6">
        <v>2.4451000000000001</v>
      </c>
      <c r="S181" s="6">
        <v>2.5177999999999998</v>
      </c>
      <c r="T181" s="6">
        <v>2.0028000000000001</v>
      </c>
      <c r="U181" s="6">
        <v>1.9649000000000001</v>
      </c>
      <c r="V181" s="6">
        <v>1.4947999999999999</v>
      </c>
      <c r="W181" s="6">
        <v>1.6434</v>
      </c>
      <c r="X181" s="6">
        <v>2.1082999999999998</v>
      </c>
      <c r="Y181" s="6">
        <v>2.2309999999999999</v>
      </c>
      <c r="Z181" s="6">
        <v>2.4316</v>
      </c>
      <c r="AA181" s="6">
        <v>2.0093999999999999</v>
      </c>
      <c r="AB181" s="6">
        <v>1.8696999999999999</v>
      </c>
      <c r="AC181" s="6">
        <v>1.7621</v>
      </c>
      <c r="AD181" s="6">
        <v>1.6369</v>
      </c>
      <c r="AE181" s="6">
        <v>1.3194999999999999</v>
      </c>
      <c r="AF181" s="6">
        <v>1.5592999999999999</v>
      </c>
      <c r="AG181" s="6">
        <v>1.8422000000000001</v>
      </c>
      <c r="AH181" s="6">
        <v>1.9327000000000001</v>
      </c>
      <c r="AI181" s="6">
        <v>2.4741</v>
      </c>
      <c r="AJ181" s="6">
        <v>2.2930000000000001</v>
      </c>
      <c r="AK181" s="6">
        <v>2.6547000000000001</v>
      </c>
      <c r="AL181" s="6">
        <v>2.5825</v>
      </c>
      <c r="AM181" s="6">
        <v>2.7644000000000002</v>
      </c>
      <c r="AN181" s="6">
        <v>2.7606000000000002</v>
      </c>
      <c r="AO181" s="6">
        <v>2.0474999999999999</v>
      </c>
      <c r="AP181" s="6"/>
      <c r="AQ181" s="6"/>
      <c r="AR181" s="6"/>
    </row>
    <row r="182" spans="1:44" x14ac:dyDescent="0.3">
      <c r="A182" s="18" t="s">
        <v>624</v>
      </c>
      <c r="B182" s="6">
        <v>1.58</v>
      </c>
      <c r="C182" s="6">
        <v>1.4249000000000001</v>
      </c>
      <c r="D182" s="6">
        <v>2.4967000000000001</v>
      </c>
      <c r="E182" s="6">
        <v>2.3184</v>
      </c>
      <c r="F182" s="6">
        <v>2.9068999999999998</v>
      </c>
      <c r="G182" s="6">
        <v>2.8845999999999998</v>
      </c>
      <c r="H182" s="6">
        <v>3.7431000000000001</v>
      </c>
      <c r="I182" s="6">
        <v>1.8484</v>
      </c>
      <c r="J182" s="6">
        <v>1.8196000000000001</v>
      </c>
      <c r="K182" s="6">
        <v>1.2870999999999999</v>
      </c>
      <c r="L182" s="6">
        <v>1.9944999999999999</v>
      </c>
      <c r="M182" s="6">
        <v>2.4365000000000001</v>
      </c>
      <c r="N182" s="6">
        <v>1.9427000000000001</v>
      </c>
      <c r="O182" s="6">
        <v>1.5213000000000001</v>
      </c>
      <c r="P182" s="6">
        <v>2.1080000000000001</v>
      </c>
      <c r="Q182" s="6">
        <v>1.5810999999999999</v>
      </c>
      <c r="R182" s="6">
        <v>2.4902000000000002</v>
      </c>
      <c r="S182" s="6">
        <v>2.1821000000000002</v>
      </c>
      <c r="T182" s="6">
        <v>3.6983000000000001</v>
      </c>
      <c r="U182" s="6">
        <v>7.8974000000000002</v>
      </c>
      <c r="V182" s="6">
        <v>6.8461999999999996</v>
      </c>
      <c r="W182" s="6">
        <v>8.6888000000000005</v>
      </c>
      <c r="X182" s="6">
        <v>21.9483</v>
      </c>
      <c r="Y182" s="6">
        <v>6.8433999999999999</v>
      </c>
      <c r="Z182" s="6">
        <v>7.3000999999999996</v>
      </c>
      <c r="AA182" s="6">
        <v>5.6753999999999998</v>
      </c>
      <c r="AB182" s="6">
        <v>6.3209999999999997</v>
      </c>
      <c r="AC182" s="6">
        <v>6.9706999999999999</v>
      </c>
      <c r="AD182" s="6">
        <v>6.8680000000000003</v>
      </c>
      <c r="AE182" s="6">
        <v>3.7328999999999999</v>
      </c>
      <c r="AF182" s="6">
        <v>3.6617999999999999</v>
      </c>
      <c r="AG182" s="6">
        <v>4.0800999999999998</v>
      </c>
      <c r="AH182" s="6">
        <v>5.2111000000000001</v>
      </c>
      <c r="AI182" s="6">
        <v>3.1768999999999998</v>
      </c>
      <c r="AJ182" s="6">
        <v>3.9100999999999999</v>
      </c>
      <c r="AK182" s="6">
        <v>4.6767000000000003</v>
      </c>
      <c r="AL182" s="6">
        <v>5.5469999999999997</v>
      </c>
      <c r="AM182" s="6">
        <v>4.5909000000000004</v>
      </c>
      <c r="AN182" s="6">
        <v>13.645899999999999</v>
      </c>
      <c r="AO182" s="6">
        <v>14.846500000000001</v>
      </c>
      <c r="AP182" s="6"/>
      <c r="AQ182" s="6"/>
      <c r="AR182" s="6"/>
    </row>
    <row r="183" spans="1:44" x14ac:dyDescent="0.3">
      <c r="A183" s="18" t="s">
        <v>625</v>
      </c>
      <c r="B183" s="6">
        <v>1.36</v>
      </c>
      <c r="C183" s="6">
        <v>1.4367000000000001</v>
      </c>
      <c r="D183" s="6">
        <v>1.4334</v>
      </c>
      <c r="E183" s="6">
        <v>1.3911</v>
      </c>
      <c r="F183" s="6">
        <v>1.389</v>
      </c>
      <c r="G183" s="6">
        <v>1.3952</v>
      </c>
      <c r="H183" s="6">
        <v>1.3524</v>
      </c>
      <c r="I183" s="6">
        <v>1.6056999999999999</v>
      </c>
      <c r="J183" s="6">
        <v>1.4924999999999999</v>
      </c>
      <c r="K183" s="6">
        <v>1.4184000000000001</v>
      </c>
      <c r="L183" s="6">
        <v>1.5172000000000001</v>
      </c>
      <c r="M183" s="6">
        <v>1.5786</v>
      </c>
      <c r="N183" s="6">
        <v>1.5646</v>
      </c>
      <c r="O183" s="6">
        <v>1.53</v>
      </c>
      <c r="P183" s="6">
        <v>1.5055000000000001</v>
      </c>
      <c r="Q183" s="6">
        <v>1.2637</v>
      </c>
      <c r="R183" s="6">
        <v>1.4181999999999999</v>
      </c>
      <c r="S183" s="6">
        <v>1.4958</v>
      </c>
      <c r="T183" s="6">
        <v>1.6657999999999999</v>
      </c>
      <c r="U183" s="6">
        <v>1.6468</v>
      </c>
      <c r="V183" s="6">
        <v>1.2071000000000001</v>
      </c>
      <c r="W183" s="6">
        <v>1.3289</v>
      </c>
      <c r="X183" s="6">
        <v>1.4218999999999999</v>
      </c>
      <c r="Y183" s="6">
        <v>1.4906999999999999</v>
      </c>
      <c r="Z183" s="6">
        <v>1.6887000000000001</v>
      </c>
      <c r="AA183" s="6">
        <v>1.6671</v>
      </c>
      <c r="AB183" s="6">
        <v>1.6318999999999999</v>
      </c>
      <c r="AC183" s="6">
        <v>2.0924999999999998</v>
      </c>
      <c r="AD183" s="6">
        <v>1.7291000000000001</v>
      </c>
      <c r="AE183" s="6">
        <v>1.4509000000000001</v>
      </c>
      <c r="AF183" s="6">
        <v>1.3022</v>
      </c>
      <c r="AG183" s="6">
        <v>1.8151999999999999</v>
      </c>
      <c r="AH183" s="6">
        <v>1.7866</v>
      </c>
      <c r="AI183" s="6">
        <v>1.9805999999999999</v>
      </c>
      <c r="AJ183" s="6">
        <v>1.8452999999999999</v>
      </c>
      <c r="AK183" s="6">
        <v>1.8835999999999999</v>
      </c>
      <c r="AL183" s="6">
        <v>1.9775</v>
      </c>
      <c r="AM183" s="6">
        <v>1.7968</v>
      </c>
      <c r="AN183" s="6">
        <v>1.9673</v>
      </c>
      <c r="AO183" s="6">
        <v>2.101</v>
      </c>
      <c r="AP183" s="6"/>
      <c r="AQ183" s="6"/>
      <c r="AR183" s="6"/>
    </row>
    <row r="184" spans="1:44" hidden="1" x14ac:dyDescent="0.3">
      <c r="A184" t="s">
        <v>626</v>
      </c>
      <c r="B184" s="6">
        <v>1.88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1:44" x14ac:dyDescent="0.3">
      <c r="A185" s="18" t="s">
        <v>627</v>
      </c>
      <c r="B185" s="6">
        <v>3.21</v>
      </c>
      <c r="C185" s="6">
        <v>2.7806000000000002</v>
      </c>
      <c r="D185" s="6">
        <v>2.5270999999999999</v>
      </c>
      <c r="E185" s="6">
        <v>2.1196999999999999</v>
      </c>
      <c r="F185" s="6">
        <v>1.7108000000000001</v>
      </c>
      <c r="G185" s="6">
        <v>2.0607000000000002</v>
      </c>
      <c r="H185" s="6">
        <v>1.7413000000000001</v>
      </c>
      <c r="I185" s="6">
        <v>1.9607000000000001</v>
      </c>
      <c r="J185" s="6">
        <v>1.9316</v>
      </c>
      <c r="K185" s="6">
        <v>1.784</v>
      </c>
      <c r="L185" s="6">
        <v>2.3999000000000001</v>
      </c>
      <c r="M185" s="6">
        <v>2.1842999999999999</v>
      </c>
      <c r="N185" s="6">
        <v>2.1884000000000001</v>
      </c>
      <c r="O185" s="6">
        <v>2.2679</v>
      </c>
      <c r="P185" s="6">
        <v>2.0257000000000001</v>
      </c>
      <c r="Q185" s="6">
        <v>1.5548</v>
      </c>
      <c r="R185" s="6">
        <v>1.6840999999999999</v>
      </c>
      <c r="S185" s="6">
        <v>2.1440999999999999</v>
      </c>
      <c r="T185" s="6">
        <v>2.0739000000000001</v>
      </c>
      <c r="U185" s="6">
        <v>2.1143000000000001</v>
      </c>
      <c r="V185" s="6">
        <v>1.2626999999999999</v>
      </c>
      <c r="W185" s="6">
        <v>1.8293999999999999</v>
      </c>
      <c r="X185" s="6">
        <v>2.1522000000000001</v>
      </c>
      <c r="Y185" s="6">
        <v>2.2584</v>
      </c>
      <c r="Z185" s="6">
        <v>2.5348999999999999</v>
      </c>
      <c r="AA185" s="6">
        <v>2.5764999999999998</v>
      </c>
      <c r="AB185" s="6">
        <v>2.3824999999999998</v>
      </c>
      <c r="AC185" s="6">
        <v>2.3260999999999998</v>
      </c>
      <c r="AD185" s="6">
        <v>1.8836999999999999</v>
      </c>
      <c r="AE185" s="6">
        <v>1.806</v>
      </c>
      <c r="AF185" s="6">
        <v>1.7910999999999999</v>
      </c>
      <c r="AG185" s="6">
        <v>2.0339999999999998</v>
      </c>
      <c r="AH185" s="6">
        <v>1.3675999999999999</v>
      </c>
      <c r="AI185" s="6">
        <v>1.5047999999999999</v>
      </c>
      <c r="AJ185" s="6">
        <v>1.3037000000000001</v>
      </c>
      <c r="AK185" s="6">
        <v>1.6826000000000001</v>
      </c>
      <c r="AL185" s="6">
        <v>1.6420999999999999</v>
      </c>
      <c r="AM185" s="6">
        <v>1.5416000000000001</v>
      </c>
      <c r="AN185" s="6">
        <v>1.4530000000000001</v>
      </c>
      <c r="AO185" s="6">
        <v>1.1951000000000001</v>
      </c>
      <c r="AP185" s="6"/>
      <c r="AQ185" s="6"/>
      <c r="AR185" s="6"/>
    </row>
    <row r="186" spans="1:44" x14ac:dyDescent="0.3">
      <c r="A186" s="18" t="s">
        <v>628</v>
      </c>
      <c r="B186" s="6">
        <v>1.2</v>
      </c>
      <c r="C186" s="6">
        <v>1.2191000000000001</v>
      </c>
      <c r="D186" s="6">
        <v>1.2803</v>
      </c>
      <c r="E186" s="6">
        <v>1.2549999999999999</v>
      </c>
      <c r="F186" s="6">
        <v>1.3993</v>
      </c>
      <c r="G186" s="6">
        <v>1.5701000000000001</v>
      </c>
      <c r="H186" s="6">
        <v>1.4538</v>
      </c>
      <c r="I186" s="6">
        <v>1.3018000000000001</v>
      </c>
      <c r="J186" s="6">
        <v>1.3181</v>
      </c>
      <c r="K186" s="6">
        <v>1.2791999999999999</v>
      </c>
      <c r="L186" s="6">
        <v>1.1711</v>
      </c>
      <c r="M186" s="6">
        <v>1.2199</v>
      </c>
      <c r="N186" s="6">
        <v>1.1412</v>
      </c>
      <c r="O186" s="6">
        <v>1.1888000000000001</v>
      </c>
      <c r="P186" s="6">
        <v>1.1816</v>
      </c>
      <c r="Q186" s="6">
        <v>1.1863999999999999</v>
      </c>
      <c r="R186" s="6">
        <v>1.3364</v>
      </c>
      <c r="S186" s="6">
        <v>1.2622</v>
      </c>
      <c r="T186" s="6">
        <v>1.2302</v>
      </c>
      <c r="U186" s="6">
        <v>1.1753</v>
      </c>
      <c r="V186" s="6">
        <v>0.71130000000000004</v>
      </c>
      <c r="W186" s="6">
        <v>0.82310000000000005</v>
      </c>
      <c r="X186" s="6">
        <v>0.7833</v>
      </c>
      <c r="Y186" s="6">
        <v>0.90939999999999999</v>
      </c>
      <c r="Z186" s="6">
        <v>1.0623</v>
      </c>
      <c r="AA186" s="6">
        <v>1.1580999999999999</v>
      </c>
      <c r="AB186" s="6">
        <v>1.1476999999999999</v>
      </c>
      <c r="AC186" s="6">
        <v>1.1231</v>
      </c>
      <c r="AD186" s="6">
        <v>1.0933999999999999</v>
      </c>
      <c r="AE186" s="6">
        <v>0.90410000000000001</v>
      </c>
      <c r="AF186" s="6">
        <v>0.86419999999999997</v>
      </c>
      <c r="AG186" s="6">
        <v>0.88929999999999998</v>
      </c>
      <c r="AH186" s="6">
        <v>0.87839999999999996</v>
      </c>
      <c r="AI186" s="6">
        <v>0.79239999999999999</v>
      </c>
      <c r="AJ186" s="6">
        <v>0.72750000000000004</v>
      </c>
      <c r="AK186" s="6">
        <v>0.80389999999999995</v>
      </c>
      <c r="AL186" s="6">
        <v>0.76239999999999997</v>
      </c>
      <c r="AM186" s="6">
        <v>0.71660000000000001</v>
      </c>
      <c r="AN186" s="6">
        <v>0.87470000000000003</v>
      </c>
      <c r="AO186" s="6">
        <v>0.79479999999999995</v>
      </c>
      <c r="AP186" s="6"/>
      <c r="AQ186" s="6"/>
      <c r="AR186" s="6"/>
    </row>
    <row r="187" spans="1:44" x14ac:dyDescent="0.3">
      <c r="A187" s="18" t="s">
        <v>629</v>
      </c>
      <c r="B187" s="6">
        <v>0.63</v>
      </c>
      <c r="C187" s="6">
        <v>0.88039999999999996</v>
      </c>
      <c r="D187" s="6">
        <v>0.99639999999999995</v>
      </c>
      <c r="E187" s="6">
        <v>0.93589999999999995</v>
      </c>
      <c r="F187" s="6">
        <v>0.98699999999999999</v>
      </c>
      <c r="G187" s="6">
        <v>1.7222999999999999</v>
      </c>
      <c r="H187" s="6">
        <v>1.5632999999999999</v>
      </c>
      <c r="I187" s="6">
        <v>1.1821999999999999</v>
      </c>
      <c r="J187" s="6">
        <v>1.3302</v>
      </c>
      <c r="K187" s="6">
        <v>1.1883999999999999</v>
      </c>
      <c r="L187" s="6">
        <v>1.3093999999999999</v>
      </c>
      <c r="M187" s="6">
        <v>1.0581</v>
      </c>
      <c r="N187" s="6">
        <v>1.1997</v>
      </c>
      <c r="O187" s="6">
        <v>1.2238</v>
      </c>
      <c r="P187" s="6">
        <v>1.0710999999999999</v>
      </c>
      <c r="Q187" s="6">
        <v>1.5011000000000001</v>
      </c>
      <c r="R187" s="6">
        <v>1.4902</v>
      </c>
      <c r="S187" s="6">
        <v>1.5894999999999999</v>
      </c>
      <c r="T187" s="6">
        <v>1.6228</v>
      </c>
      <c r="U187" s="6">
        <v>2.0901000000000001</v>
      </c>
      <c r="V187" s="6">
        <v>1.2253000000000001</v>
      </c>
      <c r="W187" s="6">
        <v>2.2652999999999999</v>
      </c>
      <c r="X187" s="6">
        <v>1.2287999999999999</v>
      </c>
      <c r="Y187" s="6">
        <v>1.2830999999999999</v>
      </c>
      <c r="Z187" s="6">
        <v>0.90310000000000001</v>
      </c>
      <c r="AA187" s="6">
        <v>0.97589999999999999</v>
      </c>
      <c r="AB187" s="6">
        <v>0.89739999999999998</v>
      </c>
      <c r="AC187" s="6">
        <v>1.0601</v>
      </c>
      <c r="AD187" s="6">
        <v>1.288</v>
      </c>
      <c r="AE187" s="6">
        <v>0.97650000000000003</v>
      </c>
      <c r="AF187" s="6">
        <v>0.86990000000000001</v>
      </c>
      <c r="AG187" s="6">
        <v>0.90410000000000001</v>
      </c>
      <c r="AH187" s="6">
        <v>0.86899999999999999</v>
      </c>
      <c r="AI187" s="6">
        <v>0.80130000000000001</v>
      </c>
      <c r="AJ187" s="6">
        <v>0.75109999999999999</v>
      </c>
      <c r="AK187" s="6">
        <v>0.64780000000000004</v>
      </c>
      <c r="AL187" s="6">
        <v>0.29239999999999999</v>
      </c>
      <c r="AM187" s="6">
        <v>0.29570000000000002</v>
      </c>
      <c r="AN187" s="6">
        <v>0.37069999999999997</v>
      </c>
      <c r="AO187" s="6">
        <v>0.45440000000000003</v>
      </c>
      <c r="AP187" s="6"/>
      <c r="AQ187" s="6"/>
      <c r="AR187" s="6"/>
    </row>
    <row r="188" spans="1:44" x14ac:dyDescent="0.3">
      <c r="A188" s="18" t="s">
        <v>630</v>
      </c>
      <c r="B188" s="6">
        <v>2.44</v>
      </c>
      <c r="C188" s="6">
        <v>2.8708999999999998</v>
      </c>
      <c r="D188" s="6">
        <v>2.1713</v>
      </c>
      <c r="E188" s="6">
        <v>2.4493</v>
      </c>
      <c r="F188" s="6">
        <v>2.4415</v>
      </c>
      <c r="G188" s="6">
        <v>1.9182999999999999</v>
      </c>
      <c r="H188" s="6">
        <v>1.8208</v>
      </c>
      <c r="I188" s="6">
        <v>1.9585999999999999</v>
      </c>
      <c r="J188" s="6">
        <v>2.0815000000000001</v>
      </c>
      <c r="K188" s="6">
        <v>1.9437</v>
      </c>
      <c r="L188" s="6">
        <v>2.0960999999999999</v>
      </c>
      <c r="M188" s="6">
        <v>2.1135999999999999</v>
      </c>
      <c r="N188" s="6">
        <v>1.8653</v>
      </c>
      <c r="O188" s="6">
        <v>1.9475</v>
      </c>
      <c r="P188" s="6">
        <v>1.9218</v>
      </c>
      <c r="Q188" s="6">
        <v>1.7544999999999999</v>
      </c>
      <c r="R188" s="6">
        <v>1.8947000000000001</v>
      </c>
      <c r="S188" s="6">
        <v>1.8965000000000001</v>
      </c>
      <c r="T188" s="6">
        <v>1.7284999999999999</v>
      </c>
      <c r="U188" s="6">
        <v>2.1762000000000001</v>
      </c>
      <c r="V188" s="6">
        <v>1.9982</v>
      </c>
      <c r="W188" s="6">
        <v>2.3075999999999999</v>
      </c>
      <c r="X188" s="6">
        <v>2.2090999999999998</v>
      </c>
      <c r="Y188" s="6">
        <v>2.3761000000000001</v>
      </c>
      <c r="Z188" s="6">
        <v>3.0728</v>
      </c>
      <c r="AA188" s="6">
        <v>3.2088000000000001</v>
      </c>
      <c r="AB188" s="6">
        <v>3.2875999999999999</v>
      </c>
      <c r="AC188" s="6">
        <v>3.9529000000000001</v>
      </c>
      <c r="AD188" s="6">
        <v>3.5081000000000002</v>
      </c>
      <c r="AE188" s="6">
        <v>3.1101999999999999</v>
      </c>
      <c r="AF188" s="6">
        <v>3.0548000000000002</v>
      </c>
      <c r="AG188" s="6">
        <v>3.1448999999999998</v>
      </c>
      <c r="AH188" s="6">
        <v>3.76</v>
      </c>
      <c r="AI188" s="6">
        <v>4.0994000000000002</v>
      </c>
      <c r="AJ188" s="6">
        <v>3.9699</v>
      </c>
      <c r="AK188" s="6">
        <v>4.4020000000000001</v>
      </c>
      <c r="AL188" s="6">
        <v>4.4893999999999998</v>
      </c>
      <c r="AM188" s="6">
        <v>4.4093999999999998</v>
      </c>
      <c r="AN188" s="6">
        <v>4.5388000000000002</v>
      </c>
      <c r="AO188" s="6">
        <v>4.3681000000000001</v>
      </c>
      <c r="AP188" s="6"/>
      <c r="AQ188" s="6"/>
      <c r="AR188" s="6"/>
    </row>
    <row r="189" spans="1:44" x14ac:dyDescent="0.3">
      <c r="A189" s="18" t="s">
        <v>631</v>
      </c>
      <c r="B189" s="6">
        <v>1.3</v>
      </c>
      <c r="C189" s="6">
        <v>1.1943999999999999</v>
      </c>
      <c r="D189" s="6">
        <v>1.2537</v>
      </c>
      <c r="E189" s="6">
        <v>1.3227</v>
      </c>
      <c r="F189" s="6">
        <v>1.3327</v>
      </c>
      <c r="G189" s="6">
        <v>1.3419000000000001</v>
      </c>
      <c r="H189" s="6">
        <v>1.3785000000000001</v>
      </c>
      <c r="I189" s="6">
        <v>1.65</v>
      </c>
      <c r="J189" s="6">
        <v>1.4974000000000001</v>
      </c>
      <c r="K189" s="6">
        <v>1.4036999999999999</v>
      </c>
      <c r="L189" s="6">
        <v>1.5963000000000001</v>
      </c>
      <c r="M189" s="6">
        <v>1.6687000000000001</v>
      </c>
      <c r="N189" s="6">
        <v>1.5981000000000001</v>
      </c>
      <c r="O189" s="6">
        <v>1.9115</v>
      </c>
      <c r="P189" s="6">
        <v>1.7582</v>
      </c>
      <c r="Q189" s="6">
        <v>1.3729</v>
      </c>
      <c r="R189" s="6">
        <v>1.5397000000000001</v>
      </c>
      <c r="S189" s="6">
        <v>1.4009</v>
      </c>
      <c r="T189" s="6">
        <v>1.4261999999999999</v>
      </c>
      <c r="U189" s="6">
        <v>1.5507</v>
      </c>
      <c r="V189" s="6">
        <v>0.90229999999999999</v>
      </c>
      <c r="W189" s="6">
        <v>0.95599999999999996</v>
      </c>
      <c r="X189" s="6">
        <v>0.68230000000000002</v>
      </c>
      <c r="Y189" s="6">
        <v>0.91059999999999997</v>
      </c>
      <c r="Z189" s="6">
        <v>1.0943000000000001</v>
      </c>
      <c r="AA189" s="6">
        <v>1.222</v>
      </c>
      <c r="AB189" s="6">
        <v>1.0577000000000001</v>
      </c>
      <c r="AC189" s="6">
        <v>1.2459</v>
      </c>
      <c r="AD189" s="6">
        <v>1.5123</v>
      </c>
      <c r="AE189" s="6">
        <v>1.5649</v>
      </c>
      <c r="AF189" s="6">
        <v>1.3792</v>
      </c>
      <c r="AG189" s="6">
        <v>1.4592000000000001</v>
      </c>
      <c r="AH189" s="6">
        <v>1.3847</v>
      </c>
      <c r="AI189" s="6">
        <v>1.2396</v>
      </c>
      <c r="AJ189" s="6">
        <v>1.4513</v>
      </c>
      <c r="AK189" s="6">
        <v>1.2657</v>
      </c>
      <c r="AL189" s="6">
        <v>1.4520999999999999</v>
      </c>
      <c r="AM189" s="6">
        <v>1.4951000000000001</v>
      </c>
      <c r="AN189" s="6">
        <v>1.3969</v>
      </c>
      <c r="AO189" s="6">
        <v>1.4342999999999999</v>
      </c>
      <c r="AP189" s="6"/>
      <c r="AQ189" s="6"/>
      <c r="AR189" s="6"/>
    </row>
    <row r="190" spans="1:44" x14ac:dyDescent="0.3">
      <c r="A190" s="18" t="s">
        <v>632</v>
      </c>
      <c r="B190" s="6">
        <v>0.83</v>
      </c>
      <c r="C190" s="6">
        <v>0.75529999999999997</v>
      </c>
      <c r="D190" s="6">
        <v>0.45750000000000002</v>
      </c>
      <c r="E190" s="6">
        <v>0.34770000000000001</v>
      </c>
      <c r="F190" s="6">
        <v>1.0185999999999999</v>
      </c>
      <c r="G190" s="6">
        <v>1.6267</v>
      </c>
      <c r="H190" s="6">
        <v>2.1861999999999999</v>
      </c>
      <c r="I190" s="6">
        <v>1.581</v>
      </c>
      <c r="J190" s="6">
        <v>2.2160000000000002</v>
      </c>
      <c r="K190" s="6">
        <v>1.9294</v>
      </c>
      <c r="L190" s="6">
        <v>1.5324</v>
      </c>
      <c r="M190" s="6">
        <v>1.4047000000000001</v>
      </c>
      <c r="N190" s="6">
        <v>1.3645</v>
      </c>
      <c r="O190" s="6">
        <v>1.3603000000000001</v>
      </c>
      <c r="P190" s="6">
        <v>1.2527999999999999</v>
      </c>
      <c r="Q190" s="6">
        <v>1.071</v>
      </c>
      <c r="R190" s="6">
        <v>1.2543</v>
      </c>
      <c r="S190" s="6">
        <v>1.1852</v>
      </c>
      <c r="T190" s="6">
        <v>1.8456999999999999</v>
      </c>
      <c r="U190" s="6">
        <v>2.5718999999999999</v>
      </c>
      <c r="V190" s="6">
        <v>1.5321</v>
      </c>
      <c r="W190" s="6">
        <v>2.3231999999999999</v>
      </c>
      <c r="X190" s="6">
        <v>2.9167000000000001</v>
      </c>
      <c r="Y190" s="6">
        <v>2.5459999999999998</v>
      </c>
      <c r="Z190" s="6">
        <v>1.8505</v>
      </c>
      <c r="AA190" s="6">
        <v>1.966</v>
      </c>
      <c r="AB190" s="6">
        <v>1.3493999999999999</v>
      </c>
      <c r="AC190" s="6">
        <v>1.2995000000000001</v>
      </c>
      <c r="AD190" s="6">
        <v>1.2626999999999999</v>
      </c>
      <c r="AE190" s="6">
        <v>0.88580000000000003</v>
      </c>
      <c r="AF190" s="6">
        <v>0.89370000000000005</v>
      </c>
      <c r="AG190" s="6">
        <v>1.0692999999999999</v>
      </c>
      <c r="AH190" s="6">
        <v>1.3738999999999999</v>
      </c>
      <c r="AI190" s="6">
        <v>1.0446</v>
      </c>
      <c r="AJ190" s="6">
        <v>0.84319999999999995</v>
      </c>
      <c r="AK190" s="6">
        <v>0.90459999999999996</v>
      </c>
      <c r="AL190" s="6">
        <v>1.1387</v>
      </c>
      <c r="AM190" s="6">
        <v>1.135</v>
      </c>
      <c r="AN190" s="6">
        <v>1.3439000000000001</v>
      </c>
      <c r="AO190" s="6">
        <v>0.92030000000000001</v>
      </c>
      <c r="AP190" s="6"/>
      <c r="AQ190" s="6"/>
      <c r="AR190" s="6"/>
    </row>
    <row r="191" spans="1:44" x14ac:dyDescent="0.3">
      <c r="A191" s="18" t="s">
        <v>633</v>
      </c>
      <c r="B191" s="6">
        <v>3.32</v>
      </c>
      <c r="C191" s="6">
        <v>3.4373999999999998</v>
      </c>
      <c r="D191" s="6">
        <v>3.4007999999999998</v>
      </c>
      <c r="E191" s="6">
        <v>2.9638</v>
      </c>
      <c r="F191" s="6">
        <v>3.274</v>
      </c>
      <c r="G191" s="6">
        <v>3.0506000000000002</v>
      </c>
      <c r="H191" s="6">
        <v>3.0895000000000001</v>
      </c>
      <c r="I191" s="6">
        <v>2.8014000000000001</v>
      </c>
      <c r="J191" s="6">
        <v>3.1413000000000002</v>
      </c>
      <c r="K191" s="6">
        <v>3.1707000000000001</v>
      </c>
      <c r="L191" s="6">
        <v>3.1518999999999999</v>
      </c>
      <c r="M191" s="6">
        <v>3.0091000000000001</v>
      </c>
      <c r="N191" s="6">
        <v>2.8311000000000002</v>
      </c>
      <c r="O191" s="6">
        <v>2.8755999999999999</v>
      </c>
      <c r="P191" s="6">
        <v>2.8689</v>
      </c>
      <c r="Q191" s="6">
        <v>2.6419999999999999</v>
      </c>
      <c r="R191" s="6">
        <v>2.8921000000000001</v>
      </c>
      <c r="S191" s="6">
        <v>2.7698</v>
      </c>
      <c r="T191" s="6">
        <v>2.6394000000000002</v>
      </c>
      <c r="U191" s="6">
        <v>2.8839000000000001</v>
      </c>
      <c r="V191" s="6">
        <v>2.2117</v>
      </c>
      <c r="W191" s="6">
        <v>2.4157000000000002</v>
      </c>
      <c r="X191" s="6">
        <v>2.4788999999999999</v>
      </c>
      <c r="Y191" s="6">
        <v>2.7031999999999998</v>
      </c>
      <c r="Z191" s="6">
        <v>2.3206000000000002</v>
      </c>
      <c r="AA191" s="6">
        <v>2.5528</v>
      </c>
      <c r="AB191" s="6">
        <v>2.5236999999999998</v>
      </c>
      <c r="AC191" s="6">
        <v>2.6999</v>
      </c>
      <c r="AD191" s="6">
        <v>2.9085999999999999</v>
      </c>
      <c r="AE191" s="6">
        <v>2.5192999999999999</v>
      </c>
      <c r="AF191" s="6">
        <v>2.3212999999999999</v>
      </c>
      <c r="AG191" s="6">
        <v>2.2566999999999999</v>
      </c>
      <c r="AH191" s="6">
        <v>2.3264</v>
      </c>
      <c r="AI191" s="6">
        <v>2.2736000000000001</v>
      </c>
      <c r="AJ191" s="6">
        <v>1.9778</v>
      </c>
      <c r="AK191" s="6">
        <v>2.1484000000000001</v>
      </c>
      <c r="AL191" s="6">
        <v>1.9981</v>
      </c>
      <c r="AM191" s="6">
        <v>1.9414</v>
      </c>
      <c r="AN191" s="6">
        <v>2.1484999999999999</v>
      </c>
      <c r="AO191" s="6">
        <v>1.8794999999999999</v>
      </c>
      <c r="AP191" s="6"/>
      <c r="AQ191" s="6"/>
      <c r="AR191" s="6"/>
    </row>
    <row r="192" spans="1:44" x14ac:dyDescent="0.3">
      <c r="A192" s="18" t="s">
        <v>634</v>
      </c>
      <c r="B192" s="6">
        <v>1.34</v>
      </c>
      <c r="C192" s="6">
        <v>1.2205999999999999</v>
      </c>
      <c r="D192" s="6">
        <v>0.69279999999999997</v>
      </c>
      <c r="E192" s="6">
        <v>0.57650000000000001</v>
      </c>
      <c r="F192" s="6">
        <v>0.71499999999999997</v>
      </c>
      <c r="G192" s="6">
        <v>0.7792</v>
      </c>
      <c r="H192" s="6">
        <v>0.68059999999999998</v>
      </c>
      <c r="I192" s="6">
        <v>0.8327</v>
      </c>
      <c r="J192" s="6">
        <v>0.86760000000000004</v>
      </c>
      <c r="K192" s="6">
        <v>0.94189999999999996</v>
      </c>
      <c r="L192" s="6">
        <v>0.85750000000000004</v>
      </c>
      <c r="M192" s="6">
        <v>0.89970000000000006</v>
      </c>
      <c r="N192" s="6">
        <v>0.82620000000000005</v>
      </c>
      <c r="O192" s="6">
        <v>0.80610000000000004</v>
      </c>
      <c r="P192" s="6">
        <v>0.93959999999999999</v>
      </c>
      <c r="Q192" s="6">
        <v>0.7742</v>
      </c>
      <c r="R192" s="6">
        <v>1.4442999999999999</v>
      </c>
      <c r="S192" s="6">
        <v>1.2546999999999999</v>
      </c>
      <c r="T192" s="6">
        <v>1.2365999999999999</v>
      </c>
      <c r="U192" s="6">
        <v>1.2732000000000001</v>
      </c>
      <c r="V192" s="6">
        <v>0.98980000000000001</v>
      </c>
      <c r="W192" s="6">
        <v>1.1203000000000001</v>
      </c>
      <c r="X192" s="6">
        <v>1.3048999999999999</v>
      </c>
      <c r="Y192" s="6">
        <v>1.8503000000000001</v>
      </c>
      <c r="Z192" s="6">
        <v>2.2974000000000001</v>
      </c>
      <c r="AA192" s="6">
        <v>2.6753</v>
      </c>
      <c r="AB192" s="6">
        <v>5.2779999999999996</v>
      </c>
      <c r="AC192" s="6">
        <v>5.9493</v>
      </c>
      <c r="AD192" s="6">
        <v>4.6501999999999999</v>
      </c>
      <c r="AE192" s="6">
        <v>6.2920999999999996</v>
      </c>
      <c r="AF192" s="6">
        <v>5.5190999999999999</v>
      </c>
      <c r="AG192" s="6">
        <v>19.534600000000001</v>
      </c>
      <c r="AH192" s="6">
        <v>7.0015000000000001</v>
      </c>
      <c r="AI192" s="6">
        <v>6.1279000000000003</v>
      </c>
      <c r="AJ192" s="6">
        <v>3.3386</v>
      </c>
      <c r="AK192" s="6">
        <v>5.6840999999999999</v>
      </c>
      <c r="AL192" s="6">
        <v>3.0505</v>
      </c>
      <c r="AM192" s="6">
        <v>3.4058999999999999</v>
      </c>
      <c r="AN192" s="6">
        <v>4.7992999999999997</v>
      </c>
      <c r="AO192" s="6">
        <v>7.5225999999999997</v>
      </c>
      <c r="AP192" s="6"/>
      <c r="AQ192" s="6"/>
      <c r="AR192" s="6"/>
    </row>
    <row r="193" spans="1:44" x14ac:dyDescent="0.3">
      <c r="A193" s="18" t="s">
        <v>635</v>
      </c>
      <c r="B193" s="6">
        <v>1.63</v>
      </c>
      <c r="C193" s="6">
        <v>1.3405</v>
      </c>
      <c r="D193" s="6">
        <v>1.5839000000000001</v>
      </c>
      <c r="E193" s="6">
        <v>1.3275999999999999</v>
      </c>
      <c r="F193" s="6">
        <v>1.5452999999999999</v>
      </c>
      <c r="G193" s="6">
        <v>1.3579000000000001</v>
      </c>
      <c r="H193" s="6">
        <v>1.3066</v>
      </c>
      <c r="I193" s="6">
        <v>1.5980000000000001</v>
      </c>
      <c r="J193" s="6">
        <v>1.7141999999999999</v>
      </c>
      <c r="K193" s="6">
        <v>1.7197</v>
      </c>
      <c r="L193" s="6">
        <v>1.7310000000000001</v>
      </c>
      <c r="M193" s="6">
        <v>1.5807</v>
      </c>
      <c r="N193" s="6">
        <v>1.5906</v>
      </c>
      <c r="O193" s="6">
        <v>1.7344999999999999</v>
      </c>
      <c r="P193" s="6">
        <v>1.2587999999999999</v>
      </c>
      <c r="Q193" s="6">
        <v>1.0316000000000001</v>
      </c>
      <c r="R193" s="6">
        <v>0.88390000000000002</v>
      </c>
      <c r="S193" s="6">
        <v>0.76459999999999995</v>
      </c>
      <c r="T193" s="6">
        <v>0.8337</v>
      </c>
      <c r="U193" s="6">
        <v>0.8216</v>
      </c>
      <c r="V193" s="6">
        <v>0.65200000000000002</v>
      </c>
      <c r="W193" s="6">
        <v>0.76160000000000005</v>
      </c>
      <c r="X193" s="6">
        <v>0.8357</v>
      </c>
      <c r="Y193" s="6">
        <v>1.0298</v>
      </c>
      <c r="Z193" s="6">
        <v>1.1248</v>
      </c>
      <c r="AA193" s="6">
        <v>1.1718999999999999</v>
      </c>
      <c r="AB193" s="6">
        <v>1.0042</v>
      </c>
      <c r="AC193" s="6">
        <v>1.0047999999999999</v>
      </c>
      <c r="AD193" s="6">
        <v>0.8478</v>
      </c>
      <c r="AE193" s="6">
        <v>0.72929999999999995</v>
      </c>
      <c r="AF193" s="6">
        <v>0.76690000000000003</v>
      </c>
      <c r="AG193" s="6">
        <v>0.70509999999999995</v>
      </c>
      <c r="AH193" s="6">
        <v>0.65849999999999997</v>
      </c>
      <c r="AI193" s="6">
        <v>0.68200000000000005</v>
      </c>
      <c r="AJ193" s="6">
        <v>0.53480000000000005</v>
      </c>
      <c r="AK193" s="6">
        <v>0.62419999999999998</v>
      </c>
      <c r="AL193" s="6">
        <v>0.68079999999999996</v>
      </c>
      <c r="AM193" s="6">
        <v>0.69550000000000001</v>
      </c>
      <c r="AN193" s="6">
        <v>0.81379999999999997</v>
      </c>
      <c r="AO193" s="6">
        <v>0.82240000000000002</v>
      </c>
      <c r="AP193" s="6"/>
      <c r="AQ193" s="6"/>
      <c r="AR193" s="6"/>
    </row>
    <row r="194" spans="1:44" x14ac:dyDescent="0.3">
      <c r="A194" s="18" t="s">
        <v>636</v>
      </c>
      <c r="B194" s="6">
        <v>1.72</v>
      </c>
      <c r="C194" s="6">
        <v>1.7185999999999999</v>
      </c>
      <c r="D194" s="6">
        <v>1.5821000000000001</v>
      </c>
      <c r="E194" s="6">
        <v>1.6052999999999999</v>
      </c>
      <c r="F194" s="6">
        <v>1.5586</v>
      </c>
      <c r="G194" s="6">
        <v>1.6372</v>
      </c>
      <c r="H194" s="6">
        <v>1.6331</v>
      </c>
      <c r="I194" s="6">
        <v>1.8046</v>
      </c>
      <c r="J194" s="6">
        <v>1.8379000000000001</v>
      </c>
      <c r="K194" s="6">
        <v>1.7111000000000001</v>
      </c>
      <c r="L194" s="6">
        <v>1.9346000000000001</v>
      </c>
      <c r="M194" s="6">
        <v>1.9537</v>
      </c>
      <c r="N194" s="6">
        <v>1.9987999999999999</v>
      </c>
      <c r="O194" s="6">
        <v>1.9906999999999999</v>
      </c>
      <c r="P194" s="6">
        <v>1.9950000000000001</v>
      </c>
      <c r="Q194" s="6">
        <v>1.6775</v>
      </c>
      <c r="R194" s="6">
        <v>1.7396</v>
      </c>
      <c r="S194" s="6">
        <v>1.7595000000000001</v>
      </c>
      <c r="T194" s="6">
        <v>1.7445999999999999</v>
      </c>
      <c r="U194" s="6">
        <v>1.6117999999999999</v>
      </c>
      <c r="V194" s="6">
        <v>1.3065</v>
      </c>
      <c r="W194" s="6">
        <v>1.2484999999999999</v>
      </c>
      <c r="X194" s="6">
        <v>1.2903</v>
      </c>
      <c r="Y194" s="6">
        <v>1.4537</v>
      </c>
      <c r="Z194" s="6">
        <v>1.6578999999999999</v>
      </c>
      <c r="AA194" s="6">
        <v>1.7656000000000001</v>
      </c>
      <c r="AB194" s="6">
        <v>1.6395</v>
      </c>
      <c r="AC194" s="6">
        <v>1.8794</v>
      </c>
      <c r="AD194" s="6">
        <v>1.8726</v>
      </c>
      <c r="AE194" s="6">
        <v>1.6396999999999999</v>
      </c>
      <c r="AF194" s="6">
        <v>1.6128</v>
      </c>
      <c r="AG194" s="6">
        <v>1.595</v>
      </c>
      <c r="AH194" s="6">
        <v>1.4718</v>
      </c>
      <c r="AI194" s="6">
        <v>1.4396</v>
      </c>
      <c r="AJ194" s="6">
        <v>1.4745999999999999</v>
      </c>
      <c r="AK194" s="6">
        <v>1.5146999999999999</v>
      </c>
      <c r="AL194" s="6">
        <v>1.4260999999999999</v>
      </c>
      <c r="AM194" s="6">
        <v>1.3037000000000001</v>
      </c>
      <c r="AN194" s="6">
        <v>1.4849000000000001</v>
      </c>
      <c r="AO194" s="6">
        <v>1.2841</v>
      </c>
      <c r="AP194" s="6"/>
      <c r="AQ194" s="6"/>
      <c r="AR194" s="6"/>
    </row>
    <row r="195" spans="1:44" x14ac:dyDescent="0.3">
      <c r="A195" s="18" t="s">
        <v>637</v>
      </c>
      <c r="B195" s="6">
        <v>0.53</v>
      </c>
      <c r="C195" s="6">
        <v>0.3795</v>
      </c>
      <c r="D195" s="6">
        <v>0.21920000000000001</v>
      </c>
      <c r="E195" s="6">
        <v>0.18759999999999999</v>
      </c>
      <c r="F195" s="6">
        <v>0.34770000000000001</v>
      </c>
      <c r="G195" s="6">
        <v>0.59909999999999997</v>
      </c>
      <c r="H195" s="6">
        <v>0.81879999999999997</v>
      </c>
      <c r="I195" s="6">
        <v>0.88870000000000005</v>
      </c>
      <c r="J195" s="6">
        <v>0.93130000000000002</v>
      </c>
      <c r="K195" s="6">
        <v>0.70299999999999996</v>
      </c>
      <c r="L195" s="6">
        <v>0.80020000000000002</v>
      </c>
      <c r="M195" s="6">
        <v>0.94930000000000003</v>
      </c>
      <c r="N195" s="6">
        <v>0.92059999999999997</v>
      </c>
      <c r="O195" s="6">
        <v>0.90580000000000005</v>
      </c>
      <c r="P195" s="6">
        <v>0.80110000000000003</v>
      </c>
      <c r="Q195" s="6">
        <v>0.73299999999999998</v>
      </c>
      <c r="R195" s="6">
        <v>0.75249999999999995</v>
      </c>
      <c r="S195" s="6">
        <v>0.71919999999999995</v>
      </c>
      <c r="T195" s="6">
        <v>0.50870000000000004</v>
      </c>
      <c r="U195" s="6">
        <v>0.57850000000000001</v>
      </c>
      <c r="V195" s="6">
        <v>0.2631</v>
      </c>
      <c r="W195" s="6">
        <v>0.35749999999999998</v>
      </c>
      <c r="X195" s="6">
        <v>0.47389999999999999</v>
      </c>
      <c r="Y195" s="6">
        <v>0.61219999999999997</v>
      </c>
      <c r="Z195" s="6">
        <v>0.62809999999999999</v>
      </c>
      <c r="AA195" s="6">
        <v>0.73939999999999995</v>
      </c>
      <c r="AB195" s="6">
        <v>0.78059999999999996</v>
      </c>
      <c r="AC195" s="6">
        <v>0.84589999999999999</v>
      </c>
      <c r="AD195" s="6">
        <v>1.1253</v>
      </c>
      <c r="AE195" s="6">
        <v>0.81930000000000003</v>
      </c>
      <c r="AF195" s="6">
        <v>0.85340000000000005</v>
      </c>
      <c r="AG195" s="6">
        <v>1.0328999999999999</v>
      </c>
      <c r="AH195" s="6">
        <v>0.96330000000000005</v>
      </c>
      <c r="AI195" s="6">
        <v>1.0982000000000001</v>
      </c>
      <c r="AJ195" s="6">
        <v>1.1251</v>
      </c>
      <c r="AK195" s="6">
        <v>1.0736000000000001</v>
      </c>
      <c r="AL195" s="6">
        <v>1.2254</v>
      </c>
      <c r="AM195" s="6">
        <v>1.2849999999999999</v>
      </c>
      <c r="AN195" s="6">
        <v>1.4595</v>
      </c>
      <c r="AO195" s="6">
        <v>1.1315</v>
      </c>
      <c r="AP195" s="6"/>
      <c r="AQ195" s="6"/>
      <c r="AR195" s="6"/>
    </row>
    <row r="196" spans="1:44" x14ac:dyDescent="0.3">
      <c r="A196" s="18" t="s">
        <v>638</v>
      </c>
      <c r="B196" s="6">
        <v>2.98</v>
      </c>
      <c r="C196" s="6">
        <v>2.4769000000000001</v>
      </c>
      <c r="D196" s="6">
        <v>2.2770000000000001</v>
      </c>
      <c r="E196" s="6">
        <v>2.2604000000000002</v>
      </c>
      <c r="F196" s="6">
        <v>1.4674</v>
      </c>
      <c r="G196" s="6">
        <v>1.5685</v>
      </c>
      <c r="H196" s="6">
        <v>1.7462</v>
      </c>
      <c r="I196" s="6">
        <v>2.1903999999999999</v>
      </c>
      <c r="J196" s="6">
        <v>2.0106000000000002</v>
      </c>
      <c r="K196" s="6">
        <v>1.7810999999999999</v>
      </c>
      <c r="L196" s="6">
        <v>2.0436999999999999</v>
      </c>
      <c r="M196" s="6">
        <v>2.0695000000000001</v>
      </c>
      <c r="N196" s="6">
        <v>2.0287000000000002</v>
      </c>
      <c r="O196" s="6">
        <v>2.3893</v>
      </c>
      <c r="P196" s="6">
        <v>2.6697000000000002</v>
      </c>
      <c r="Q196" s="6">
        <v>1.9340999999999999</v>
      </c>
      <c r="R196" s="6">
        <v>2.2443</v>
      </c>
      <c r="S196" s="6">
        <v>2.2431999999999999</v>
      </c>
      <c r="T196" s="6">
        <v>2.2755000000000001</v>
      </c>
      <c r="U196" s="6">
        <v>2.3696000000000002</v>
      </c>
      <c r="V196" s="6">
        <v>1.4487000000000001</v>
      </c>
      <c r="W196" s="6">
        <v>1.64</v>
      </c>
      <c r="X196" s="6">
        <v>1.7351000000000001</v>
      </c>
      <c r="Y196" s="6">
        <v>2.6777000000000002</v>
      </c>
      <c r="Z196" s="6">
        <v>3.8795000000000002</v>
      </c>
      <c r="AA196" s="6">
        <v>4.1988000000000003</v>
      </c>
      <c r="AB196" s="6">
        <v>4.4875999999999996</v>
      </c>
      <c r="AC196" s="6">
        <v>4.718</v>
      </c>
      <c r="AD196" s="6">
        <v>4.2884000000000002</v>
      </c>
      <c r="AE196" s="6">
        <v>3.0072000000000001</v>
      </c>
      <c r="AF196" s="6">
        <v>3.3963999999999999</v>
      </c>
      <c r="AG196" s="6">
        <v>3.5215000000000001</v>
      </c>
      <c r="AH196" s="6">
        <v>4.0873999999999997</v>
      </c>
      <c r="AI196" s="6">
        <v>3.8481000000000001</v>
      </c>
      <c r="AJ196" s="6">
        <v>4.2194000000000003</v>
      </c>
      <c r="AK196" s="6">
        <v>4.4470000000000001</v>
      </c>
      <c r="AL196" s="6">
        <v>5.2144000000000004</v>
      </c>
      <c r="AM196" s="6">
        <v>4.6733000000000002</v>
      </c>
      <c r="AN196" s="6">
        <v>4.2168000000000001</v>
      </c>
      <c r="AO196" s="6">
        <v>4.2621000000000002</v>
      </c>
      <c r="AP196" s="6"/>
      <c r="AQ196" s="6"/>
      <c r="AR196" s="6"/>
    </row>
    <row r="197" spans="1:44" hidden="1" x14ac:dyDescent="0.3">
      <c r="A197" t="s">
        <v>639</v>
      </c>
      <c r="B197" s="6">
        <v>1.45</v>
      </c>
      <c r="C197" s="6">
        <v>1.0976999999999999</v>
      </c>
      <c r="D197" s="6">
        <v>1.4463999999999999</v>
      </c>
      <c r="E197" s="6">
        <v>1.7269000000000001</v>
      </c>
      <c r="F197" s="6">
        <v>1.5567</v>
      </c>
      <c r="G197" s="6">
        <v>1.506</v>
      </c>
      <c r="H197" s="6">
        <v>1.6364000000000001</v>
      </c>
      <c r="I197" s="6">
        <v>1.637</v>
      </c>
      <c r="J197" s="6">
        <v>1.5115000000000001</v>
      </c>
      <c r="K197" s="6">
        <v>1.4318</v>
      </c>
      <c r="L197" s="6">
        <v>1.4852000000000001</v>
      </c>
      <c r="M197" s="6">
        <v>1.6019000000000001</v>
      </c>
      <c r="N197" s="6">
        <v>1.8382000000000001</v>
      </c>
      <c r="O197" s="6">
        <v>1.9103000000000001</v>
      </c>
      <c r="P197" s="6">
        <v>1.7401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1:44" x14ac:dyDescent="0.3">
      <c r="A198" s="18" t="s">
        <v>640</v>
      </c>
      <c r="B198" s="6">
        <v>3.71</v>
      </c>
      <c r="C198" s="6">
        <v>3.4293999999999998</v>
      </c>
      <c r="D198" s="6">
        <v>3.3997999999999999</v>
      </c>
      <c r="E198" s="6">
        <v>3.1703999999999999</v>
      </c>
      <c r="F198" s="6">
        <v>3.4205000000000001</v>
      </c>
      <c r="G198" s="6">
        <v>3.6333000000000002</v>
      </c>
      <c r="H198" s="6">
        <v>3.6236000000000002</v>
      </c>
      <c r="I198" s="6">
        <v>3.7498</v>
      </c>
      <c r="J198" s="6">
        <v>4.0586000000000002</v>
      </c>
      <c r="K198" s="6">
        <v>4.0556000000000001</v>
      </c>
      <c r="L198" s="6">
        <v>4.6760999999999999</v>
      </c>
      <c r="M198" s="6">
        <v>3.9657</v>
      </c>
      <c r="N198" s="6">
        <v>3.9453</v>
      </c>
      <c r="O198" s="6">
        <v>3.8071000000000002</v>
      </c>
      <c r="P198" s="6">
        <v>4.2290999999999999</v>
      </c>
      <c r="Q198" s="6">
        <v>3.3195999999999999</v>
      </c>
      <c r="R198" s="6">
        <v>4.1624999999999996</v>
      </c>
      <c r="S198" s="6">
        <v>3.6913</v>
      </c>
      <c r="T198" s="6">
        <v>3.6120000000000001</v>
      </c>
      <c r="U198" s="6">
        <v>3.7742</v>
      </c>
      <c r="V198" s="6">
        <v>3.2082999999999999</v>
      </c>
      <c r="W198" s="6">
        <v>3.5451999999999999</v>
      </c>
      <c r="X198" s="6">
        <v>4.0250000000000004</v>
      </c>
      <c r="Y198" s="6">
        <v>4.3308999999999997</v>
      </c>
      <c r="Z198" s="6">
        <v>4.5122</v>
      </c>
      <c r="AA198" s="6">
        <v>4.8682999999999996</v>
      </c>
      <c r="AB198" s="6">
        <v>4.6555999999999997</v>
      </c>
      <c r="AC198" s="6">
        <v>4.8268000000000004</v>
      </c>
      <c r="AD198" s="6">
        <v>4.8940999999999999</v>
      </c>
      <c r="AE198" s="6">
        <v>4.1376999999999997</v>
      </c>
      <c r="AF198" s="6">
        <v>3.5870000000000002</v>
      </c>
      <c r="AG198" s="6">
        <v>3.4590000000000001</v>
      </c>
      <c r="AH198" s="6">
        <v>3.8174999999999999</v>
      </c>
      <c r="AI198" s="6">
        <v>3.6234000000000002</v>
      </c>
      <c r="AJ198" s="6">
        <v>3.4893000000000001</v>
      </c>
      <c r="AK198" s="6">
        <v>3.5600999999999998</v>
      </c>
      <c r="AL198" s="6">
        <v>3.8902000000000001</v>
      </c>
      <c r="AM198" s="6">
        <v>3.5278999999999998</v>
      </c>
      <c r="AN198" s="6">
        <v>3.7307000000000001</v>
      </c>
      <c r="AO198" s="6">
        <v>3.1261000000000001</v>
      </c>
      <c r="AP198" s="6"/>
      <c r="AQ198" s="6"/>
      <c r="AR198" s="6"/>
    </row>
    <row r="199" spans="1:44" x14ac:dyDescent="0.3">
      <c r="A199" s="18" t="s">
        <v>641</v>
      </c>
      <c r="B199" s="6">
        <v>0.44</v>
      </c>
      <c r="C199" s="6">
        <v>0.373</v>
      </c>
      <c r="D199" s="6">
        <v>0.31190000000000001</v>
      </c>
      <c r="E199" s="6">
        <v>0.29049999999999998</v>
      </c>
      <c r="F199" s="6">
        <v>0.43890000000000001</v>
      </c>
      <c r="G199" s="6">
        <v>0.4047</v>
      </c>
      <c r="H199" s="6">
        <v>0.42220000000000002</v>
      </c>
      <c r="I199" s="6">
        <v>0.75929999999999997</v>
      </c>
      <c r="J199" s="6">
        <v>1.1099000000000001</v>
      </c>
      <c r="K199" s="6">
        <v>1.0250999999999999</v>
      </c>
      <c r="L199" s="6">
        <v>1.4059999999999999</v>
      </c>
      <c r="M199" s="6">
        <v>1.8181</v>
      </c>
      <c r="N199" s="6">
        <v>0.98160000000000003</v>
      </c>
      <c r="O199" s="6">
        <v>0.90769999999999995</v>
      </c>
      <c r="P199" s="6">
        <v>0.65580000000000005</v>
      </c>
      <c r="Q199" s="6">
        <v>0.42770000000000002</v>
      </c>
      <c r="R199" s="6">
        <v>0.54800000000000004</v>
      </c>
      <c r="S199" s="6">
        <v>0.50480000000000003</v>
      </c>
      <c r="T199" s="6">
        <v>0.43830000000000002</v>
      </c>
      <c r="U199" s="6">
        <v>0.5141</v>
      </c>
      <c r="V199" s="6">
        <v>0.33760000000000001</v>
      </c>
      <c r="W199" s="6">
        <v>0.57289999999999996</v>
      </c>
      <c r="X199" s="6">
        <v>1.2130000000000001</v>
      </c>
      <c r="Y199" s="6">
        <v>1.4756</v>
      </c>
      <c r="Z199" s="6">
        <v>1.9924999999999999</v>
      </c>
      <c r="AA199" s="6">
        <v>2.3243999999999998</v>
      </c>
      <c r="AB199" s="6">
        <v>1.954</v>
      </c>
      <c r="AC199" s="6">
        <v>2.0661</v>
      </c>
      <c r="AD199" s="6">
        <v>2.2787000000000002</v>
      </c>
      <c r="AE199" s="6">
        <v>1.0784</v>
      </c>
      <c r="AF199" s="6">
        <v>1.2577</v>
      </c>
      <c r="AG199" s="6">
        <v>1.5915999999999999</v>
      </c>
      <c r="AH199" s="6">
        <v>1.7925</v>
      </c>
      <c r="AI199" s="6">
        <v>1.5078</v>
      </c>
      <c r="AJ199" s="6">
        <v>1.3087</v>
      </c>
      <c r="AK199" s="6">
        <v>1.2423999999999999</v>
      </c>
      <c r="AL199" s="6">
        <v>1.8187</v>
      </c>
      <c r="AM199" s="6">
        <v>2.1352000000000002</v>
      </c>
      <c r="AN199" s="6">
        <v>2.1385000000000001</v>
      </c>
      <c r="AO199" s="6">
        <v>1.6953</v>
      </c>
      <c r="AP199" s="6"/>
      <c r="AQ199" s="6"/>
      <c r="AR199" s="6"/>
    </row>
    <row r="200" spans="1:44" x14ac:dyDescent="0.3">
      <c r="A200" s="18" t="s">
        <v>642</v>
      </c>
      <c r="B200" s="6">
        <v>1.74</v>
      </c>
      <c r="C200" s="6">
        <v>1.6349</v>
      </c>
      <c r="D200" s="6">
        <v>1.3343</v>
      </c>
      <c r="E200" s="6">
        <v>0.95069999999999999</v>
      </c>
      <c r="F200" s="6">
        <v>1.1757</v>
      </c>
      <c r="G200" s="6">
        <v>1.4604999999999999</v>
      </c>
      <c r="H200" s="6">
        <v>1.5152000000000001</v>
      </c>
      <c r="I200" s="6">
        <v>1.4309000000000001</v>
      </c>
      <c r="J200" s="6">
        <v>1.1620999999999999</v>
      </c>
      <c r="K200" s="6">
        <v>1.0744</v>
      </c>
      <c r="L200" s="6">
        <v>0.96950000000000003</v>
      </c>
      <c r="M200" s="6">
        <v>0.85909999999999997</v>
      </c>
      <c r="N200" s="6">
        <v>0.81110000000000004</v>
      </c>
      <c r="O200" s="6">
        <v>0.86819999999999997</v>
      </c>
      <c r="P200" s="6">
        <v>0.83919999999999995</v>
      </c>
      <c r="Q200" s="6">
        <v>0.61240000000000006</v>
      </c>
      <c r="R200" s="6">
        <v>0.73780000000000001</v>
      </c>
      <c r="S200" s="6">
        <v>0.58630000000000004</v>
      </c>
      <c r="T200" s="6">
        <v>0.46129999999999999</v>
      </c>
      <c r="U200" s="6">
        <v>0.52980000000000005</v>
      </c>
      <c r="V200" s="6">
        <v>0.30309999999999998</v>
      </c>
      <c r="W200" s="6">
        <v>0.41549999999999998</v>
      </c>
      <c r="X200" s="6">
        <v>0.57099999999999995</v>
      </c>
      <c r="Y200" s="6">
        <v>0.57769999999999999</v>
      </c>
      <c r="Z200" s="6">
        <v>0.78749999999999998</v>
      </c>
      <c r="AA200" s="6">
        <v>1.1100000000000001</v>
      </c>
      <c r="AB200" s="6">
        <v>1.3722000000000001</v>
      </c>
      <c r="AC200" s="6">
        <v>1.1641999999999999</v>
      </c>
      <c r="AD200" s="6">
        <v>1.6768000000000001</v>
      </c>
      <c r="AE200" s="6">
        <v>1.9091</v>
      </c>
      <c r="AF200" s="6">
        <v>1.6706000000000001</v>
      </c>
      <c r="AG200" s="6">
        <v>1.6906000000000001</v>
      </c>
      <c r="AH200" s="6">
        <v>1.4468000000000001</v>
      </c>
      <c r="AI200" s="6">
        <v>1.6114999999999999</v>
      </c>
      <c r="AJ200" s="6">
        <v>1.7846</v>
      </c>
      <c r="AK200" s="6">
        <v>1.4938</v>
      </c>
      <c r="AL200" s="6">
        <v>1.5883</v>
      </c>
      <c r="AM200" s="6">
        <v>1.5572999999999999</v>
      </c>
      <c r="AN200" s="6">
        <v>1.5674999999999999</v>
      </c>
      <c r="AO200" s="6">
        <v>1.5992</v>
      </c>
      <c r="AP200" s="6"/>
      <c r="AQ200" s="6"/>
      <c r="AR200" s="6"/>
    </row>
    <row r="201" spans="1:44" hidden="1" x14ac:dyDescent="0.3">
      <c r="A201" t="s">
        <v>643</v>
      </c>
      <c r="B201" s="6">
        <v>1.52</v>
      </c>
      <c r="C201" s="6">
        <v>1.6553</v>
      </c>
      <c r="D201" s="6">
        <v>1.8724000000000001</v>
      </c>
      <c r="E201" s="6">
        <v>1.8987000000000001</v>
      </c>
      <c r="F201" s="6">
        <v>1.8772</v>
      </c>
      <c r="G201" s="6">
        <v>2.2387999999999999</v>
      </c>
      <c r="H201" s="6">
        <v>2.0853999999999999</v>
      </c>
      <c r="I201" s="6">
        <v>2.1692999999999998</v>
      </c>
      <c r="J201" s="6">
        <v>2.2368000000000001</v>
      </c>
      <c r="K201" s="6">
        <v>2.0758999999999999</v>
      </c>
      <c r="L201" s="6">
        <v>2.2995999999999999</v>
      </c>
      <c r="M201" s="6">
        <v>2.4516</v>
      </c>
      <c r="N201" s="6">
        <v>2.2553000000000001</v>
      </c>
      <c r="O201" s="6">
        <v>2.6787000000000001</v>
      </c>
      <c r="P201" s="6">
        <v>2.9502000000000002</v>
      </c>
      <c r="Q201" s="6">
        <v>3.2547999999999999</v>
      </c>
      <c r="R201" s="6">
        <v>3.2467999999999999</v>
      </c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1:44" x14ac:dyDescent="0.3">
      <c r="A202" s="18" t="s">
        <v>644</v>
      </c>
      <c r="B202" s="6">
        <v>2.39</v>
      </c>
      <c r="C202" s="6">
        <v>2.1871999999999998</v>
      </c>
      <c r="D202" s="6">
        <v>2.4047000000000001</v>
      </c>
      <c r="E202" s="6">
        <v>2.3178000000000001</v>
      </c>
      <c r="F202" s="6">
        <v>2.6006999999999998</v>
      </c>
      <c r="G202" s="6">
        <v>2.5381</v>
      </c>
      <c r="H202" s="6">
        <v>2.6778</v>
      </c>
      <c r="I202" s="6">
        <v>2.5097</v>
      </c>
      <c r="J202" s="6">
        <v>2.4554999999999998</v>
      </c>
      <c r="K202" s="6">
        <v>2.6133999999999999</v>
      </c>
      <c r="L202" s="6">
        <v>2.5605000000000002</v>
      </c>
      <c r="M202" s="6">
        <v>2.3925000000000001</v>
      </c>
      <c r="N202" s="6">
        <v>2.1341999999999999</v>
      </c>
      <c r="O202" s="6">
        <v>2.4575</v>
      </c>
      <c r="P202" s="6">
        <v>2.6547000000000001</v>
      </c>
      <c r="Q202" s="6">
        <v>3.5467</v>
      </c>
      <c r="R202" s="6">
        <v>3.3069999999999999</v>
      </c>
      <c r="S202" s="6">
        <v>3.5510000000000002</v>
      </c>
      <c r="T202" s="6">
        <v>3.8990999999999998</v>
      </c>
      <c r="U202" s="6">
        <v>3.79</v>
      </c>
      <c r="V202" s="6">
        <v>3.6280999999999999</v>
      </c>
      <c r="W202" s="6">
        <v>3.6088</v>
      </c>
      <c r="X202" s="6">
        <v>4.1474000000000002</v>
      </c>
      <c r="Y202" s="6">
        <v>4.1032000000000002</v>
      </c>
      <c r="Z202" s="6">
        <v>2.9281999999999999</v>
      </c>
      <c r="AA202" s="6">
        <v>3.1177999999999999</v>
      </c>
      <c r="AB202" s="6">
        <v>3.8451</v>
      </c>
      <c r="AC202" s="6">
        <v>4.2968999999999999</v>
      </c>
      <c r="AD202" s="6">
        <v>3.6164000000000001</v>
      </c>
      <c r="AE202" s="6">
        <v>3.8012999999999999</v>
      </c>
      <c r="AF202" s="6">
        <v>4.0458999999999996</v>
      </c>
      <c r="AG202" s="6">
        <v>4.6889000000000003</v>
      </c>
      <c r="AH202" s="6">
        <v>5.0743</v>
      </c>
      <c r="AI202" s="6">
        <v>5.6684000000000001</v>
      </c>
      <c r="AJ202" s="6">
        <v>4.9908999999999999</v>
      </c>
      <c r="AK202" s="6">
        <v>6.2005999999999997</v>
      </c>
      <c r="AL202" s="6">
        <v>6.3781999999999996</v>
      </c>
      <c r="AM202" s="6">
        <v>6.5362</v>
      </c>
      <c r="AN202" s="6">
        <v>6.4696999999999996</v>
      </c>
      <c r="AO202" s="6">
        <v>6.0740999999999996</v>
      </c>
      <c r="AP202" s="6"/>
      <c r="AQ202" s="6"/>
      <c r="AR202" s="6"/>
    </row>
    <row r="203" spans="1:44" x14ac:dyDescent="0.3">
      <c r="A203" s="18" t="s">
        <v>645</v>
      </c>
      <c r="B203" s="6">
        <v>2.06</v>
      </c>
      <c r="C203" s="6">
        <v>1.9578</v>
      </c>
      <c r="D203" s="6">
        <v>1.6136999999999999</v>
      </c>
      <c r="E203" s="6">
        <v>2.0762</v>
      </c>
      <c r="F203" s="6">
        <v>2.3845000000000001</v>
      </c>
      <c r="G203" s="6">
        <v>2.7075</v>
      </c>
      <c r="H203" s="6">
        <v>2.5813999999999999</v>
      </c>
      <c r="I203" s="6">
        <v>2.2208000000000001</v>
      </c>
      <c r="J203" s="6">
        <v>2.3628999999999998</v>
      </c>
      <c r="K203" s="6">
        <v>2.3921000000000001</v>
      </c>
      <c r="L203" s="6">
        <v>2.3967000000000001</v>
      </c>
      <c r="M203" s="6">
        <v>2.3315999999999999</v>
      </c>
      <c r="N203" s="6">
        <v>1.9463999999999999</v>
      </c>
      <c r="O203" s="6">
        <v>2.0118999999999998</v>
      </c>
      <c r="P203" s="6">
        <v>1.8181</v>
      </c>
      <c r="Q203" s="6">
        <v>1.6076999999999999</v>
      </c>
      <c r="R203" s="6">
        <v>1.9691000000000001</v>
      </c>
      <c r="S203" s="6">
        <v>2.1103999999999998</v>
      </c>
      <c r="T203" s="6">
        <v>2.1960999999999999</v>
      </c>
      <c r="U203" s="6">
        <v>2.2065000000000001</v>
      </c>
      <c r="V203" s="6">
        <v>1.8956</v>
      </c>
      <c r="W203" s="6">
        <v>1.744</v>
      </c>
      <c r="X203" s="6">
        <v>1.6960999999999999</v>
      </c>
      <c r="Y203" s="6">
        <v>1.6163000000000001</v>
      </c>
      <c r="Z203" s="6">
        <v>1.867</v>
      </c>
      <c r="AA203" s="6">
        <v>1.9179999999999999</v>
      </c>
      <c r="AB203" s="6">
        <v>1.8808</v>
      </c>
      <c r="AC203" s="6">
        <v>1.7652000000000001</v>
      </c>
      <c r="AD203" s="6">
        <v>2.1526999999999998</v>
      </c>
      <c r="AE203" s="6">
        <v>1.9821</v>
      </c>
      <c r="AF203" s="6">
        <v>1.5416000000000001</v>
      </c>
      <c r="AG203" s="6">
        <v>1.5896999999999999</v>
      </c>
      <c r="AH203" s="6">
        <v>1.5275000000000001</v>
      </c>
      <c r="AI203" s="6">
        <v>1.6014999999999999</v>
      </c>
      <c r="AJ203" s="6">
        <v>1.4169</v>
      </c>
      <c r="AK203" s="6">
        <v>1.8073999999999999</v>
      </c>
      <c r="AL203" s="6">
        <v>1.8632</v>
      </c>
      <c r="AM203" s="6">
        <v>1.7737000000000001</v>
      </c>
      <c r="AN203" s="6">
        <v>2.1745000000000001</v>
      </c>
      <c r="AO203" s="6">
        <v>2.7738</v>
      </c>
      <c r="AP203" s="6"/>
      <c r="AQ203" s="6"/>
      <c r="AR203" s="6"/>
    </row>
    <row r="204" spans="1:44" hidden="1" x14ac:dyDescent="0.3">
      <c r="A204" t="s">
        <v>646</v>
      </c>
      <c r="B204" s="6">
        <v>1.19</v>
      </c>
      <c r="C204" s="6">
        <v>1.4729000000000001</v>
      </c>
      <c r="D204" s="6">
        <v>1.4226000000000001</v>
      </c>
      <c r="E204" s="6">
        <v>1.3964000000000001</v>
      </c>
      <c r="F204" s="6">
        <v>1.4089</v>
      </c>
      <c r="G204" s="6">
        <v>1.4417</v>
      </c>
      <c r="H204" s="6">
        <v>1.3465</v>
      </c>
      <c r="I204" s="6">
        <v>1.4897</v>
      </c>
      <c r="J204" s="6">
        <v>1.5434000000000001</v>
      </c>
      <c r="K204" s="6">
        <v>1.4079999999999999</v>
      </c>
      <c r="L204" s="6">
        <v>1.8661000000000001</v>
      </c>
      <c r="M204" s="6">
        <v>1.9305000000000001</v>
      </c>
      <c r="N204" s="6">
        <v>2.3344</v>
      </c>
      <c r="O204" s="6">
        <v>3.1547000000000001</v>
      </c>
      <c r="P204" s="6">
        <v>3.1554000000000002</v>
      </c>
      <c r="Q204" s="6">
        <v>3.9554999999999998</v>
      </c>
      <c r="R204" s="6">
        <v>5.1567999999999996</v>
      </c>
      <c r="S204" s="6">
        <v>5.0853000000000002</v>
      </c>
      <c r="T204" s="6">
        <v>5.4717000000000002</v>
      </c>
      <c r="U204" s="6">
        <v>3.9632000000000001</v>
      </c>
      <c r="V204" s="6">
        <v>3.8546999999999998</v>
      </c>
      <c r="W204" s="6">
        <v>2.9049</v>
      </c>
      <c r="X204" s="6">
        <v>4.2687999999999997</v>
      </c>
      <c r="Y204" s="6">
        <v>2.9594</v>
      </c>
      <c r="Z204" s="6">
        <v>3.2490999999999999</v>
      </c>
      <c r="AA204" s="6">
        <v>2.3866000000000001</v>
      </c>
      <c r="AB204" s="6">
        <v>2.5539000000000001</v>
      </c>
      <c r="AC204" s="6">
        <v>2.9863</v>
      </c>
      <c r="AD204" s="6">
        <v>2.8304999999999998</v>
      </c>
      <c r="AE204" s="6">
        <v>2.7501000000000002</v>
      </c>
      <c r="AF204" s="6">
        <v>2.3681000000000001</v>
      </c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1:44" x14ac:dyDescent="0.3">
      <c r="A205" s="18" t="s">
        <v>647</v>
      </c>
      <c r="B205" s="6">
        <v>1.07</v>
      </c>
      <c r="C205" s="6">
        <v>0.93069999999999997</v>
      </c>
      <c r="D205" s="6">
        <v>0.64339999999999997</v>
      </c>
      <c r="E205" s="6">
        <v>0.80530000000000002</v>
      </c>
      <c r="F205" s="6">
        <v>1.0881000000000001</v>
      </c>
      <c r="G205" s="6">
        <v>1.0557000000000001</v>
      </c>
      <c r="H205" s="6">
        <v>1.0407999999999999</v>
      </c>
      <c r="I205" s="6">
        <v>1.0129999999999999</v>
      </c>
      <c r="J205" s="6">
        <v>0.84540000000000004</v>
      </c>
      <c r="K205" s="6">
        <v>0.64400000000000002</v>
      </c>
      <c r="L205" s="6">
        <v>0.82279999999999998</v>
      </c>
      <c r="M205" s="6">
        <v>0.84450000000000003</v>
      </c>
      <c r="N205" s="6">
        <v>0.82169999999999999</v>
      </c>
      <c r="O205" s="6">
        <v>1.3486</v>
      </c>
      <c r="P205" s="6">
        <v>1.4434</v>
      </c>
      <c r="Q205" s="6">
        <v>0.65659999999999996</v>
      </c>
      <c r="R205" s="6">
        <v>0.68030000000000002</v>
      </c>
      <c r="S205" s="6">
        <v>0.57089999999999996</v>
      </c>
      <c r="T205" s="6">
        <v>0.55200000000000005</v>
      </c>
      <c r="U205" s="6">
        <v>0.57589999999999997</v>
      </c>
      <c r="V205" s="6">
        <v>0.2059</v>
      </c>
      <c r="W205" s="6">
        <v>0.40510000000000002</v>
      </c>
      <c r="X205" s="6">
        <v>0.33119999999999999</v>
      </c>
      <c r="Y205" s="6">
        <v>0.65500000000000003</v>
      </c>
      <c r="Z205" s="6">
        <v>1.2012</v>
      </c>
      <c r="AA205" s="6">
        <v>0.9466</v>
      </c>
      <c r="AB205" s="6">
        <v>1.1536</v>
      </c>
      <c r="AC205" s="6">
        <v>1.2427999999999999</v>
      </c>
      <c r="AD205" s="6">
        <v>1.5523</v>
      </c>
      <c r="AE205" s="6">
        <v>1.2208000000000001</v>
      </c>
      <c r="AF205" s="6">
        <v>1.0013000000000001</v>
      </c>
      <c r="AG205" s="6">
        <v>1.1472</v>
      </c>
      <c r="AH205" s="6">
        <v>1.0188999999999999</v>
      </c>
      <c r="AI205" s="6">
        <v>0.82989999999999997</v>
      </c>
      <c r="AJ205" s="6">
        <v>1.0141</v>
      </c>
      <c r="AK205" s="6">
        <v>0.78510000000000002</v>
      </c>
      <c r="AL205" s="6">
        <v>1.0045999999999999</v>
      </c>
      <c r="AM205" s="6">
        <v>0.94240000000000002</v>
      </c>
      <c r="AN205" s="6">
        <v>0.9546</v>
      </c>
      <c r="AO205" s="6">
        <v>1.1789000000000001</v>
      </c>
      <c r="AP205" s="6"/>
      <c r="AQ205" s="6"/>
      <c r="AR205" s="6"/>
    </row>
    <row r="206" spans="1:44" x14ac:dyDescent="0.3">
      <c r="A206" s="18" t="s">
        <v>648</v>
      </c>
      <c r="B206" s="6">
        <v>1.33</v>
      </c>
      <c r="C206" s="6">
        <v>1.3835</v>
      </c>
      <c r="D206" s="6">
        <v>1.2040999999999999</v>
      </c>
      <c r="E206" s="6">
        <v>1.3974</v>
      </c>
      <c r="F206" s="6">
        <v>1.2399</v>
      </c>
      <c r="G206" s="6">
        <v>1.3903000000000001</v>
      </c>
      <c r="H206" s="6">
        <v>1.6065</v>
      </c>
      <c r="I206" s="6">
        <v>1.8517999999999999</v>
      </c>
      <c r="J206" s="6">
        <v>2.0499000000000001</v>
      </c>
      <c r="K206" s="6">
        <v>2.1633</v>
      </c>
      <c r="L206" s="6">
        <v>1.9751000000000001</v>
      </c>
      <c r="M206" s="6">
        <v>1.9268000000000001</v>
      </c>
      <c r="N206" s="6">
        <v>2.0030000000000001</v>
      </c>
      <c r="O206" s="6">
        <v>2.1684000000000001</v>
      </c>
      <c r="P206" s="6">
        <v>2.1678999999999999</v>
      </c>
      <c r="Q206" s="6">
        <v>1.9881</v>
      </c>
      <c r="R206" s="6">
        <v>2.4472999999999998</v>
      </c>
      <c r="S206" s="6">
        <v>2.4420999999999999</v>
      </c>
      <c r="T206" s="6">
        <v>2.2961</v>
      </c>
      <c r="U206" s="6">
        <v>2.1930999999999998</v>
      </c>
      <c r="V206" s="6">
        <v>2.1469</v>
      </c>
      <c r="W206" s="6">
        <v>2.4437000000000002</v>
      </c>
      <c r="X206" s="6">
        <v>2.2414999999999998</v>
      </c>
      <c r="Y206" s="6">
        <v>2.2462</v>
      </c>
      <c r="Z206" s="6">
        <v>2.2145000000000001</v>
      </c>
      <c r="AA206" s="6">
        <v>2.7646999999999999</v>
      </c>
      <c r="AB206" s="6">
        <v>3.2313000000000001</v>
      </c>
      <c r="AC206" s="6">
        <v>3.2867000000000002</v>
      </c>
      <c r="AD206" s="6">
        <v>2.8894000000000002</v>
      </c>
      <c r="AE206" s="6">
        <v>2.4967999999999999</v>
      </c>
      <c r="AF206" s="6">
        <v>2.3822000000000001</v>
      </c>
      <c r="AG206" s="6">
        <v>2.5676999999999999</v>
      </c>
      <c r="AH206" s="6">
        <v>2.4714</v>
      </c>
      <c r="AI206" s="6">
        <v>2.5619999999999998</v>
      </c>
      <c r="AJ206" s="6">
        <v>3.1356999999999999</v>
      </c>
      <c r="AK206" s="6">
        <v>3.3752</v>
      </c>
      <c r="AL206" s="6">
        <v>4.2473000000000001</v>
      </c>
      <c r="AM206" s="6">
        <v>3.9403999999999999</v>
      </c>
      <c r="AN206" s="6">
        <v>5.0979999999999999</v>
      </c>
      <c r="AO206" s="6">
        <v>5.4673999999999996</v>
      </c>
      <c r="AP206" s="6"/>
      <c r="AQ206" s="6"/>
      <c r="AR206" s="6"/>
    </row>
    <row r="207" spans="1:44" x14ac:dyDescent="0.3">
      <c r="A207" s="18" t="s">
        <v>649</v>
      </c>
      <c r="B207" s="6">
        <v>0.95</v>
      </c>
      <c r="C207" s="6">
        <v>1.0551999999999999</v>
      </c>
      <c r="D207" s="6">
        <v>1.0854999999999999</v>
      </c>
      <c r="E207" s="6">
        <v>1.0680000000000001</v>
      </c>
      <c r="F207" s="6">
        <v>1.744</v>
      </c>
      <c r="G207" s="6">
        <v>2.1852</v>
      </c>
      <c r="H207" s="6">
        <v>2.5636999999999999</v>
      </c>
      <c r="I207" s="6">
        <v>1.8004</v>
      </c>
      <c r="J207" s="6">
        <v>2.2568999999999999</v>
      </c>
      <c r="K207" s="6">
        <v>2.1608000000000001</v>
      </c>
      <c r="L207" s="6">
        <v>1.7793000000000001</v>
      </c>
      <c r="M207" s="6">
        <v>1.1194999999999999</v>
      </c>
      <c r="N207" s="6">
        <v>0.70189999999999997</v>
      </c>
      <c r="O207" s="6">
        <v>1.0348999999999999</v>
      </c>
      <c r="P207" s="6">
        <v>0.9516</v>
      </c>
      <c r="Q207" s="6">
        <v>1.0659000000000001</v>
      </c>
      <c r="R207" s="6">
        <v>1.4137999999999999</v>
      </c>
      <c r="S207" s="6">
        <v>1.1396999999999999</v>
      </c>
      <c r="T207" s="6">
        <v>1.3260000000000001</v>
      </c>
      <c r="U207" s="6">
        <v>1.6173</v>
      </c>
      <c r="V207" s="6">
        <v>1.052</v>
      </c>
      <c r="W207" s="6">
        <v>1.7116</v>
      </c>
      <c r="X207" s="6">
        <v>1.4314</v>
      </c>
      <c r="Y207" s="6">
        <v>1.3516999999999999</v>
      </c>
      <c r="Z207" s="6">
        <v>1.0781000000000001</v>
      </c>
      <c r="AA207" s="6">
        <v>0.92710000000000004</v>
      </c>
      <c r="AB207" s="6">
        <v>0.77769999999999995</v>
      </c>
      <c r="AC207" s="6">
        <v>0.81010000000000004</v>
      </c>
      <c r="AD207" s="6">
        <v>0.94610000000000005</v>
      </c>
      <c r="AE207" s="6">
        <v>0.54710000000000003</v>
      </c>
      <c r="AF207" s="6">
        <v>0.4945</v>
      </c>
      <c r="AG207" s="6">
        <v>0.76470000000000005</v>
      </c>
      <c r="AH207" s="6">
        <v>1.0510999999999999</v>
      </c>
      <c r="AI207" s="6">
        <v>0.85189999999999999</v>
      </c>
      <c r="AJ207" s="6">
        <v>0.62019999999999997</v>
      </c>
      <c r="AK207" s="6">
        <v>0.63590000000000002</v>
      </c>
      <c r="AL207" s="6">
        <v>0.82279999999999998</v>
      </c>
      <c r="AM207" s="6">
        <v>0.8649</v>
      </c>
      <c r="AN207" s="6">
        <v>1.0463</v>
      </c>
      <c r="AO207" s="6">
        <v>1.4932000000000001</v>
      </c>
      <c r="AP207" s="6"/>
      <c r="AQ207" s="6"/>
      <c r="AR207" s="6"/>
    </row>
    <row r="208" spans="1:44" x14ac:dyDescent="0.3">
      <c r="A208" s="18" t="s">
        <v>650</v>
      </c>
      <c r="B208" s="6">
        <v>2.94</v>
      </c>
      <c r="C208" s="6">
        <v>2.9964</v>
      </c>
      <c r="D208" s="6">
        <v>2.3978999999999999</v>
      </c>
      <c r="E208" s="6">
        <v>2.2660999999999998</v>
      </c>
      <c r="F208" s="6">
        <v>2.4762</v>
      </c>
      <c r="G208" s="6">
        <v>2.9260999999999999</v>
      </c>
      <c r="H208" s="6">
        <v>3.6177999999999999</v>
      </c>
      <c r="I208" s="6">
        <v>4.2324000000000002</v>
      </c>
      <c r="J208" s="6">
        <v>3.6833</v>
      </c>
      <c r="K208" s="6">
        <v>3.0183</v>
      </c>
      <c r="L208" s="6">
        <v>3.4529999999999998</v>
      </c>
      <c r="M208" s="6">
        <v>3.6156000000000001</v>
      </c>
      <c r="N208" s="6">
        <v>3.2541000000000002</v>
      </c>
      <c r="O208" s="6">
        <v>2.7252999999999998</v>
      </c>
      <c r="P208" s="6">
        <v>2.5695999999999999</v>
      </c>
      <c r="Q208" s="6">
        <v>1.5589</v>
      </c>
      <c r="R208" s="6">
        <v>1.8466</v>
      </c>
      <c r="S208" s="6">
        <v>1.6698999999999999</v>
      </c>
      <c r="T208" s="6">
        <v>1.3543000000000001</v>
      </c>
      <c r="U208" s="6">
        <v>1.3525</v>
      </c>
      <c r="V208" s="6">
        <v>0.58860000000000001</v>
      </c>
      <c r="W208" s="6">
        <v>0.92769999999999997</v>
      </c>
      <c r="X208" s="6">
        <v>0.50280000000000002</v>
      </c>
      <c r="Y208" s="6">
        <v>0.97419999999999995</v>
      </c>
      <c r="Z208" s="6">
        <v>1.0314000000000001</v>
      </c>
      <c r="AA208" s="6">
        <v>0.94430000000000003</v>
      </c>
      <c r="AB208" s="6">
        <v>1.1687000000000001</v>
      </c>
      <c r="AC208" s="6">
        <v>1.2486999999999999</v>
      </c>
      <c r="AD208" s="6">
        <v>1.8351</v>
      </c>
      <c r="AE208" s="6">
        <v>1.5096000000000001</v>
      </c>
      <c r="AF208" s="6">
        <v>1.6666000000000001</v>
      </c>
      <c r="AG208" s="6">
        <v>1.1504000000000001</v>
      </c>
      <c r="AH208" s="6">
        <v>0.75260000000000005</v>
      </c>
      <c r="AI208" s="6">
        <v>0.70989999999999998</v>
      </c>
      <c r="AJ208" s="6">
        <v>0.84419999999999995</v>
      </c>
      <c r="AK208" s="6">
        <v>0.8548</v>
      </c>
      <c r="AL208" s="6">
        <v>0.90269999999999995</v>
      </c>
      <c r="AM208" s="6">
        <v>0.84150000000000003</v>
      </c>
      <c r="AN208" s="6">
        <v>0.71240000000000003</v>
      </c>
      <c r="AO208" s="6">
        <v>0.7429</v>
      </c>
      <c r="AP208" s="6"/>
      <c r="AQ208" s="6"/>
      <c r="AR208" s="6"/>
    </row>
    <row r="209" spans="1:44" x14ac:dyDescent="0.3">
      <c r="A209" s="18" t="s">
        <v>651</v>
      </c>
      <c r="B209" s="6">
        <v>0.74</v>
      </c>
      <c r="C209" s="6">
        <v>0.46610000000000001</v>
      </c>
      <c r="D209" s="6">
        <v>0.53029999999999999</v>
      </c>
      <c r="E209" s="6">
        <v>0.76049999999999995</v>
      </c>
      <c r="F209" s="6">
        <v>1.2686999999999999</v>
      </c>
      <c r="G209" s="6">
        <v>1.4098999999999999</v>
      </c>
      <c r="H209" s="6">
        <v>1.24</v>
      </c>
      <c r="I209" s="6">
        <v>1.2595000000000001</v>
      </c>
      <c r="J209" s="6">
        <v>1.3199000000000001</v>
      </c>
      <c r="K209" s="6">
        <v>2.1476000000000002</v>
      </c>
      <c r="L209" s="6">
        <v>2.1863000000000001</v>
      </c>
      <c r="M209" s="6">
        <v>1.9055</v>
      </c>
      <c r="N209" s="6">
        <v>1.7805</v>
      </c>
      <c r="O209" s="6">
        <v>1.9093</v>
      </c>
      <c r="P209" s="6">
        <v>1.8642000000000001</v>
      </c>
      <c r="Q209" s="6">
        <v>1.6083000000000001</v>
      </c>
      <c r="R209" s="6">
        <v>1.9283999999999999</v>
      </c>
      <c r="S209" s="6">
        <v>1.4671000000000001</v>
      </c>
      <c r="T209" s="6">
        <v>1.1859</v>
      </c>
      <c r="U209" s="6">
        <v>1.3478000000000001</v>
      </c>
      <c r="V209" s="6">
        <v>0.76870000000000005</v>
      </c>
      <c r="W209" s="6">
        <v>0.82179999999999997</v>
      </c>
      <c r="X209" s="6">
        <v>0.91100000000000003</v>
      </c>
      <c r="Y209" s="6">
        <v>1.5991</v>
      </c>
      <c r="Z209" s="6">
        <v>2.5116000000000001</v>
      </c>
      <c r="AA209" s="6">
        <v>1.5965</v>
      </c>
      <c r="AB209" s="6">
        <v>1.4726999999999999</v>
      </c>
      <c r="AC209" s="6">
        <v>1.2198</v>
      </c>
      <c r="AD209" s="6">
        <v>1.2914000000000001</v>
      </c>
      <c r="AE209" s="6">
        <v>0.73750000000000004</v>
      </c>
      <c r="AF209" s="6">
        <v>0.8962</v>
      </c>
      <c r="AG209" s="6">
        <v>1.6846000000000001</v>
      </c>
      <c r="AH209" s="6">
        <v>1.9558</v>
      </c>
      <c r="AI209" s="6">
        <v>1.7572000000000001</v>
      </c>
      <c r="AJ209" s="6">
        <v>1.8224</v>
      </c>
      <c r="AK209" s="6">
        <v>1.9742999999999999</v>
      </c>
      <c r="AL209" s="6">
        <v>2.5148999999999999</v>
      </c>
      <c r="AM209" s="6">
        <v>3.0072000000000001</v>
      </c>
      <c r="AN209" s="6">
        <v>3.0728</v>
      </c>
      <c r="AO209" s="6">
        <v>3.2848999999999999</v>
      </c>
      <c r="AP209" s="6"/>
      <c r="AQ209" s="6"/>
      <c r="AR209" s="6"/>
    </row>
    <row r="210" spans="1:44" hidden="1" x14ac:dyDescent="0.3">
      <c r="A210" t="s">
        <v>652</v>
      </c>
      <c r="B210" s="6">
        <v>1.85</v>
      </c>
      <c r="C210" s="6">
        <v>1.873</v>
      </c>
      <c r="D210" s="6">
        <v>1.9795</v>
      </c>
      <c r="E210" s="6">
        <v>2.7991999999999999</v>
      </c>
      <c r="F210" s="6">
        <v>9.1849000000000007</v>
      </c>
      <c r="G210" s="6">
        <v>1.8915</v>
      </c>
      <c r="H210" s="6">
        <v>5.6273999999999997</v>
      </c>
      <c r="I210" s="6">
        <v>3.0013000000000001</v>
      </c>
      <c r="J210" s="6">
        <v>3.7568999999999999</v>
      </c>
      <c r="K210" s="6">
        <v>3.7286999999999999</v>
      </c>
      <c r="L210" s="6">
        <v>6.1054000000000004</v>
      </c>
      <c r="M210" s="6">
        <v>2.5625</v>
      </c>
      <c r="N210" s="6">
        <v>3.0653999999999999</v>
      </c>
      <c r="O210" s="6">
        <v>2.5937000000000001</v>
      </c>
      <c r="P210" s="6">
        <v>1.3521000000000001</v>
      </c>
      <c r="Q210" s="6">
        <v>1.5942000000000001</v>
      </c>
      <c r="R210" s="6">
        <v>1.5745</v>
      </c>
      <c r="S210" s="6">
        <v>2.0386000000000002</v>
      </c>
      <c r="T210" s="6">
        <v>1.4420999999999999</v>
      </c>
      <c r="U210" s="6">
        <v>1.2739</v>
      </c>
      <c r="V210" s="6">
        <v>1.5133000000000001</v>
      </c>
      <c r="W210" s="6">
        <v>1.6113</v>
      </c>
      <c r="X210" s="6">
        <v>2.0920999999999998</v>
      </c>
      <c r="Y210" s="6">
        <v>2.3290000000000002</v>
      </c>
      <c r="Z210" s="6">
        <v>1.9179999999999999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1:44" x14ac:dyDescent="0.3">
      <c r="A211" s="18" t="s">
        <v>653</v>
      </c>
      <c r="B211" s="6">
        <v>1.62</v>
      </c>
      <c r="C211" s="6">
        <v>1.4608000000000001</v>
      </c>
      <c r="D211" s="6">
        <v>1.6724000000000001</v>
      </c>
      <c r="E211" s="6">
        <v>1.4533</v>
      </c>
      <c r="F211" s="6">
        <v>1.9003000000000001</v>
      </c>
      <c r="G211" s="6">
        <v>2.2677999999999998</v>
      </c>
      <c r="H211" s="6">
        <v>2.3271999999999999</v>
      </c>
      <c r="I211" s="6">
        <v>2.4297</v>
      </c>
      <c r="J211" s="6">
        <v>2.7446999999999999</v>
      </c>
      <c r="K211" s="6">
        <v>2.9201999999999999</v>
      </c>
      <c r="L211" s="6">
        <v>3.0749</v>
      </c>
      <c r="M211" s="6">
        <v>2.9916999999999998</v>
      </c>
      <c r="N211" s="6">
        <v>3.0065</v>
      </c>
      <c r="O211" s="6">
        <v>3.1288999999999998</v>
      </c>
      <c r="P211" s="6">
        <v>3.2244000000000002</v>
      </c>
      <c r="Q211" s="6">
        <v>3.0322</v>
      </c>
      <c r="R211" s="6">
        <v>3.5565000000000002</v>
      </c>
      <c r="S211" s="6">
        <v>3.7578</v>
      </c>
      <c r="T211" s="6">
        <v>3.5682</v>
      </c>
      <c r="U211" s="6">
        <v>3.4554999999999998</v>
      </c>
      <c r="V211" s="6">
        <v>3.0274000000000001</v>
      </c>
      <c r="W211" s="6">
        <v>3.7814999999999999</v>
      </c>
      <c r="X211" s="6">
        <v>4.1018999999999997</v>
      </c>
      <c r="Y211" s="6">
        <v>3.9169</v>
      </c>
      <c r="Z211" s="6">
        <v>4.0857000000000001</v>
      </c>
      <c r="AA211" s="6">
        <v>4.5284000000000004</v>
      </c>
      <c r="AB211" s="6">
        <v>4.7644000000000002</v>
      </c>
      <c r="AC211" s="6">
        <v>5.0746000000000002</v>
      </c>
      <c r="AD211" s="6">
        <v>5.3314000000000004</v>
      </c>
      <c r="AE211" s="6">
        <v>4.6436000000000002</v>
      </c>
      <c r="AF211" s="6">
        <v>5.0175999999999998</v>
      </c>
      <c r="AG211" s="6">
        <v>4.7984999999999998</v>
      </c>
      <c r="AH211" s="6">
        <v>4.9509999999999996</v>
      </c>
      <c r="AI211" s="6">
        <v>4.9447000000000001</v>
      </c>
      <c r="AJ211" s="6">
        <v>4.5716000000000001</v>
      </c>
      <c r="AK211" s="6">
        <v>5.0167000000000002</v>
      </c>
      <c r="AL211" s="6">
        <v>5.6988000000000003</v>
      </c>
      <c r="AM211" s="6">
        <v>5.6718000000000002</v>
      </c>
      <c r="AN211" s="6">
        <v>5.5896999999999997</v>
      </c>
      <c r="AO211" s="6">
        <v>5.6253000000000002</v>
      </c>
      <c r="AP211" s="6"/>
      <c r="AQ211" s="6"/>
      <c r="AR211" s="6"/>
    </row>
    <row r="212" spans="1:44" x14ac:dyDescent="0.3">
      <c r="A212" s="18" t="s">
        <v>654</v>
      </c>
      <c r="B212" s="6">
        <v>1.47</v>
      </c>
      <c r="C212" s="6">
        <v>1.2847</v>
      </c>
      <c r="D212" s="6">
        <v>1.1932</v>
      </c>
      <c r="E212" s="6">
        <v>1.0876999999999999</v>
      </c>
      <c r="F212" s="6">
        <v>0.94710000000000005</v>
      </c>
      <c r="G212" s="6">
        <v>1.2196</v>
      </c>
      <c r="H212" s="6">
        <v>1.359</v>
      </c>
      <c r="I212" s="6">
        <v>1.43</v>
      </c>
      <c r="J212" s="6">
        <v>1.2039</v>
      </c>
      <c r="K212" s="6">
        <v>1.0714999999999999</v>
      </c>
      <c r="L212" s="6">
        <v>1.1288</v>
      </c>
      <c r="M212" s="6">
        <v>1.1225000000000001</v>
      </c>
      <c r="N212" s="6">
        <v>0.99929999999999997</v>
      </c>
      <c r="O212" s="6">
        <v>1.143</v>
      </c>
      <c r="P212" s="6">
        <v>0.99319999999999997</v>
      </c>
      <c r="Q212" s="6">
        <v>0.55769999999999997</v>
      </c>
      <c r="R212" s="6">
        <v>0.60509999999999997</v>
      </c>
      <c r="S212" s="6">
        <v>0.55369999999999997</v>
      </c>
      <c r="T212" s="6">
        <v>0.5968</v>
      </c>
      <c r="U212" s="6">
        <v>0.77639999999999998</v>
      </c>
      <c r="V212" s="6">
        <v>0.61350000000000005</v>
      </c>
      <c r="W212" s="6">
        <v>1.3328</v>
      </c>
      <c r="X212" s="6">
        <v>1.4527000000000001</v>
      </c>
      <c r="Y212" s="6">
        <v>1.9950000000000001</v>
      </c>
      <c r="Z212" s="6">
        <v>1.6408</v>
      </c>
      <c r="AA212" s="6">
        <v>1.7827</v>
      </c>
      <c r="AB212" s="6">
        <v>1.2070000000000001</v>
      </c>
      <c r="AC212" s="6">
        <v>1.2335</v>
      </c>
      <c r="AD212" s="6">
        <v>1.4555</v>
      </c>
      <c r="AE212" s="6">
        <v>1.1879</v>
      </c>
      <c r="AF212" s="6">
        <v>1.1012</v>
      </c>
      <c r="AG212" s="6">
        <v>1.2946</v>
      </c>
      <c r="AH212" s="6">
        <v>1.2129000000000001</v>
      </c>
      <c r="AI212" s="6">
        <v>1.0585</v>
      </c>
      <c r="AJ212" s="6">
        <v>1.2937000000000001</v>
      </c>
      <c r="AK212" s="6">
        <v>0.96850000000000003</v>
      </c>
      <c r="AL212" s="6">
        <v>1.1282000000000001</v>
      </c>
      <c r="AM212" s="6">
        <v>1.0768</v>
      </c>
      <c r="AN212" s="6">
        <v>1.0553999999999999</v>
      </c>
      <c r="AO212" s="6">
        <v>1.0427</v>
      </c>
      <c r="AP212" s="6"/>
      <c r="AQ212" s="6"/>
      <c r="AR212" s="6"/>
    </row>
    <row r="213" spans="1:44" x14ac:dyDescent="0.3">
      <c r="A213" s="18" t="s">
        <v>655</v>
      </c>
      <c r="B213" s="6">
        <v>1.34</v>
      </c>
      <c r="C213" s="6">
        <v>1.2059</v>
      </c>
      <c r="D213" s="6">
        <v>1.1874</v>
      </c>
      <c r="E213" s="6">
        <v>1.5067999999999999</v>
      </c>
      <c r="F213" s="6">
        <v>2.0670999999999999</v>
      </c>
      <c r="G213" s="6">
        <v>2.2185999999999999</v>
      </c>
      <c r="H213" s="6">
        <v>2.7993000000000001</v>
      </c>
      <c r="I213" s="6">
        <v>2.1377000000000002</v>
      </c>
      <c r="J213" s="6">
        <v>4.0157999999999996</v>
      </c>
      <c r="K213" s="6">
        <v>2.9708999999999999</v>
      </c>
      <c r="L213" s="6">
        <v>2.1099000000000001</v>
      </c>
      <c r="M213" s="6">
        <v>2.0438999999999998</v>
      </c>
      <c r="N213" s="6">
        <v>1.8502000000000001</v>
      </c>
      <c r="O213" s="6">
        <v>2.7682000000000002</v>
      </c>
      <c r="P213" s="6">
        <v>3.1034999999999999</v>
      </c>
      <c r="Q213" s="6">
        <v>3.8048000000000002</v>
      </c>
      <c r="R213" s="6">
        <v>3.4176000000000002</v>
      </c>
      <c r="S213" s="6">
        <v>4.1311</v>
      </c>
      <c r="T213" s="6">
        <v>4.2586000000000004</v>
      </c>
      <c r="U213" s="6">
        <v>6.7960000000000003</v>
      </c>
      <c r="V213" s="6">
        <v>4.6696</v>
      </c>
      <c r="W213" s="6">
        <v>6.8548999999999998</v>
      </c>
      <c r="X213" s="6">
        <v>6.8994999999999997</v>
      </c>
      <c r="Y213" s="6">
        <v>5.6287000000000003</v>
      </c>
      <c r="Z213" s="6">
        <v>4.3049999999999997</v>
      </c>
      <c r="AA213" s="6">
        <v>4.5678000000000001</v>
      </c>
      <c r="AB213" s="6">
        <v>3.7808000000000002</v>
      </c>
      <c r="AC213" s="6">
        <v>4.1253000000000002</v>
      </c>
      <c r="AD213" s="6">
        <v>5.5095999999999998</v>
      </c>
      <c r="AE213" s="6">
        <v>4.0564</v>
      </c>
      <c r="AF213" s="6">
        <v>3.4279999999999999</v>
      </c>
      <c r="AG213" s="6">
        <v>2.7042999999999999</v>
      </c>
      <c r="AH213" s="6">
        <v>2.7023999999999999</v>
      </c>
      <c r="AI213" s="6">
        <v>2.4043999999999999</v>
      </c>
      <c r="AJ213" s="6">
        <v>2.4885000000000002</v>
      </c>
      <c r="AK213" s="6">
        <v>2.6879</v>
      </c>
      <c r="AL213" s="6">
        <v>3.4123999999999999</v>
      </c>
      <c r="AM213" s="6">
        <v>3.4929999999999999</v>
      </c>
      <c r="AN213" s="6">
        <v>3.7044999999999999</v>
      </c>
      <c r="AO213" s="6">
        <v>3.39</v>
      </c>
      <c r="AP213" s="6"/>
      <c r="AQ213" s="6"/>
      <c r="AR213" s="6"/>
    </row>
    <row r="214" spans="1:44" x14ac:dyDescent="0.3">
      <c r="A214" s="18" t="s">
        <v>656</v>
      </c>
      <c r="B214" s="6">
        <v>2.0499999999999998</v>
      </c>
      <c r="C214" s="6">
        <v>2.1541000000000001</v>
      </c>
      <c r="D214" s="6">
        <v>1.2297</v>
      </c>
      <c r="E214" s="6">
        <v>1.4590000000000001</v>
      </c>
      <c r="F214" s="6">
        <v>1.6015999999999999</v>
      </c>
      <c r="G214" s="6">
        <v>1.1495</v>
      </c>
      <c r="H214" s="6">
        <v>1.1524000000000001</v>
      </c>
      <c r="I214" s="6">
        <v>1.2450000000000001</v>
      </c>
      <c r="J214" s="6">
        <v>1.3818999999999999</v>
      </c>
      <c r="K214" s="6">
        <v>1.5105</v>
      </c>
      <c r="L214" s="6">
        <v>1.7597</v>
      </c>
      <c r="M214" s="6">
        <v>1.7706</v>
      </c>
      <c r="N214" s="6">
        <v>1.7808999999999999</v>
      </c>
      <c r="O214" s="6">
        <v>1.6926000000000001</v>
      </c>
      <c r="P214" s="6">
        <v>1.3462000000000001</v>
      </c>
      <c r="Q214" s="6">
        <v>1.1934</v>
      </c>
      <c r="R214" s="6">
        <v>1.2065999999999999</v>
      </c>
      <c r="S214" s="6">
        <v>1.1943999999999999</v>
      </c>
      <c r="T214" s="6">
        <v>1.0648</v>
      </c>
      <c r="U214" s="6">
        <v>1.2249000000000001</v>
      </c>
      <c r="V214" s="6">
        <v>0.49419999999999997</v>
      </c>
      <c r="W214" s="6">
        <v>0.97440000000000004</v>
      </c>
      <c r="X214" s="6">
        <v>1.1334</v>
      </c>
      <c r="Y214" s="6">
        <v>1.3943000000000001</v>
      </c>
      <c r="Z214" s="6">
        <v>1.3229</v>
      </c>
      <c r="AA214" s="6">
        <v>1.0862000000000001</v>
      </c>
      <c r="AB214" s="6">
        <v>1.212</v>
      </c>
      <c r="AC214" s="6">
        <v>1.3201000000000001</v>
      </c>
      <c r="AD214" s="6">
        <v>0.97850000000000004</v>
      </c>
      <c r="AE214" s="6">
        <v>0.85299999999999998</v>
      </c>
      <c r="AF214" s="6">
        <v>0.79210000000000003</v>
      </c>
      <c r="AG214" s="6">
        <v>0.79249999999999998</v>
      </c>
      <c r="AH214" s="6">
        <v>0.78649999999999998</v>
      </c>
      <c r="AI214" s="6">
        <v>0.96919999999999995</v>
      </c>
      <c r="AJ214" s="6">
        <v>0.80740000000000001</v>
      </c>
      <c r="AK214" s="6">
        <v>0.97109999999999996</v>
      </c>
      <c r="AL214" s="6">
        <v>0.97489999999999999</v>
      </c>
      <c r="AM214" s="6">
        <v>0.85709999999999997</v>
      </c>
      <c r="AN214" s="6">
        <v>1.0998000000000001</v>
      </c>
      <c r="AO214" s="6">
        <v>0.99560000000000004</v>
      </c>
      <c r="AP214" s="6"/>
      <c r="AQ214" s="6"/>
      <c r="AR214" s="6"/>
    </row>
    <row r="215" spans="1:44" x14ac:dyDescent="0.3">
      <c r="A215" s="18" t="s">
        <v>657</v>
      </c>
      <c r="B215" s="6">
        <v>1.94</v>
      </c>
      <c r="C215" s="6">
        <v>1.9057999999999999</v>
      </c>
      <c r="D215" s="6">
        <v>2.0972</v>
      </c>
      <c r="E215" s="6">
        <v>1.9885999999999999</v>
      </c>
      <c r="F215" s="6">
        <v>2.2241</v>
      </c>
      <c r="G215" s="6">
        <v>2.1303999999999998</v>
      </c>
      <c r="H215" s="6">
        <v>2.0851999999999999</v>
      </c>
      <c r="I215" s="6">
        <v>2.0869</v>
      </c>
      <c r="J215" s="6">
        <v>2.1315</v>
      </c>
      <c r="K215" s="6">
        <v>2.1537999999999999</v>
      </c>
      <c r="L215" s="6">
        <v>1.9935</v>
      </c>
      <c r="M215" s="6">
        <v>1.7565999999999999</v>
      </c>
      <c r="N215" s="6">
        <v>1.8712</v>
      </c>
      <c r="O215" s="6">
        <v>1.9543999999999999</v>
      </c>
      <c r="P215" s="6">
        <v>1.7815000000000001</v>
      </c>
      <c r="Q215" s="6">
        <v>1.9106000000000001</v>
      </c>
      <c r="R215" s="6">
        <v>2.2633999999999999</v>
      </c>
      <c r="S215" s="6">
        <v>2.3227000000000002</v>
      </c>
      <c r="T215" s="6">
        <v>2.6053000000000002</v>
      </c>
      <c r="U215" s="6">
        <v>2.3294999999999999</v>
      </c>
      <c r="V215" s="6">
        <v>2.1021000000000001</v>
      </c>
      <c r="W215" s="6">
        <v>2.2097000000000002</v>
      </c>
      <c r="X215" s="6">
        <v>2.1755</v>
      </c>
      <c r="Y215" s="6">
        <v>2.0680000000000001</v>
      </c>
      <c r="Z215" s="6">
        <v>2.5047000000000001</v>
      </c>
      <c r="AA215" s="6">
        <v>2.7610999999999999</v>
      </c>
      <c r="AB215" s="6">
        <v>3.1928000000000001</v>
      </c>
      <c r="AC215" s="6">
        <v>3.5017</v>
      </c>
      <c r="AD215" s="6">
        <v>3.6852</v>
      </c>
      <c r="AE215" s="6">
        <v>3.5034000000000001</v>
      </c>
      <c r="AF215" s="6">
        <v>3.3696000000000002</v>
      </c>
      <c r="AG215" s="6">
        <v>3.9203000000000001</v>
      </c>
      <c r="AH215" s="6">
        <v>4.0743</v>
      </c>
      <c r="AI215" s="6">
        <v>3.4992000000000001</v>
      </c>
      <c r="AJ215" s="6">
        <v>3.3654000000000002</v>
      </c>
      <c r="AK215" s="6">
        <v>3.7747999999999999</v>
      </c>
      <c r="AL215" s="6">
        <v>4.3372999999999999</v>
      </c>
      <c r="AM215" s="6">
        <v>4.0435999999999996</v>
      </c>
      <c r="AN215" s="6">
        <v>4.6643999999999997</v>
      </c>
      <c r="AO215" s="6">
        <v>5.3550000000000004</v>
      </c>
      <c r="AP215" s="6"/>
      <c r="AQ215" s="6"/>
      <c r="AR215" s="6"/>
    </row>
    <row r="216" spans="1:44" x14ac:dyDescent="0.3">
      <c r="A216" s="18" t="s">
        <v>658</v>
      </c>
      <c r="B216" s="6">
        <v>3.38</v>
      </c>
      <c r="C216" s="6">
        <v>3.1278999999999999</v>
      </c>
      <c r="D216" s="6">
        <v>3.3896999999999999</v>
      </c>
      <c r="E216" s="6">
        <v>3.5436999999999999</v>
      </c>
      <c r="F216" s="6">
        <v>3.9702999999999999</v>
      </c>
      <c r="G216" s="6">
        <v>3.6278000000000001</v>
      </c>
      <c r="H216" s="6">
        <v>3.206</v>
      </c>
      <c r="I216" s="6">
        <v>3.1107</v>
      </c>
      <c r="J216" s="6">
        <v>3.5409000000000002</v>
      </c>
      <c r="K216" s="6">
        <v>3.8443999999999998</v>
      </c>
      <c r="L216" s="6">
        <v>3.42</v>
      </c>
      <c r="M216" s="6">
        <v>2.9670999999999998</v>
      </c>
      <c r="N216" s="6">
        <v>2.8976000000000002</v>
      </c>
      <c r="O216" s="6">
        <v>2.5049999999999999</v>
      </c>
      <c r="P216" s="6">
        <v>2.6722999999999999</v>
      </c>
      <c r="Q216" s="6">
        <v>2.4756999999999998</v>
      </c>
      <c r="R216" s="6">
        <v>2.2107999999999999</v>
      </c>
      <c r="S216" s="6">
        <v>2.1819000000000002</v>
      </c>
      <c r="T216" s="6">
        <v>2.1413000000000002</v>
      </c>
      <c r="U216" s="6">
        <v>2.2738999999999998</v>
      </c>
      <c r="V216" s="6">
        <v>1.8894</v>
      </c>
      <c r="W216" s="6">
        <v>1.8325</v>
      </c>
      <c r="X216" s="6">
        <v>2.0011000000000001</v>
      </c>
      <c r="Y216" s="6">
        <v>1.9232</v>
      </c>
      <c r="Z216" s="6">
        <v>2.0148000000000001</v>
      </c>
      <c r="AA216" s="6">
        <v>1.9785999999999999</v>
      </c>
      <c r="AB216" s="6">
        <v>2.0131000000000001</v>
      </c>
      <c r="AC216" s="6">
        <v>1.7692000000000001</v>
      </c>
      <c r="AD216" s="6">
        <v>1.7972999999999999</v>
      </c>
      <c r="AE216" s="6">
        <v>1.9414</v>
      </c>
      <c r="AF216" s="6">
        <v>1.8086</v>
      </c>
      <c r="AG216" s="6">
        <v>1.68</v>
      </c>
      <c r="AH216" s="6">
        <v>1.6545000000000001</v>
      </c>
      <c r="AI216" s="6">
        <v>1.5803</v>
      </c>
      <c r="AJ216" s="6">
        <v>1.4124000000000001</v>
      </c>
      <c r="AK216" s="6">
        <v>1.4910000000000001</v>
      </c>
      <c r="AL216" s="6">
        <v>1.4298</v>
      </c>
      <c r="AM216" s="6">
        <v>1.5187999999999999</v>
      </c>
      <c r="AN216" s="6">
        <v>1.6419999999999999</v>
      </c>
      <c r="AO216" s="6">
        <v>1.6403000000000001</v>
      </c>
      <c r="AP216" s="6"/>
      <c r="AQ216" s="6"/>
      <c r="AR216" s="6"/>
    </row>
    <row r="217" spans="1:44" x14ac:dyDescent="0.3">
      <c r="A217" s="18" t="s">
        <v>659</v>
      </c>
      <c r="B217" s="6">
        <v>1.73</v>
      </c>
      <c r="C217" s="6">
        <v>1.5694999999999999</v>
      </c>
      <c r="D217" s="6">
        <v>1.115</v>
      </c>
      <c r="E217" s="6">
        <v>1.2108000000000001</v>
      </c>
      <c r="F217" s="6">
        <v>1.6052999999999999</v>
      </c>
      <c r="G217" s="6">
        <v>2.1314000000000002</v>
      </c>
      <c r="H217" s="6">
        <v>2.4020000000000001</v>
      </c>
      <c r="I217" s="6">
        <v>1.7235</v>
      </c>
      <c r="J217" s="6">
        <v>1.8482000000000001</v>
      </c>
      <c r="K217" s="6">
        <v>1.7422</v>
      </c>
      <c r="L217" s="6">
        <v>1.6642999999999999</v>
      </c>
      <c r="M217" s="6">
        <v>2.0045000000000002</v>
      </c>
      <c r="N217" s="6">
        <v>1.829</v>
      </c>
      <c r="O217" s="6">
        <v>1.8707</v>
      </c>
      <c r="P217" s="6">
        <v>1.4936</v>
      </c>
      <c r="Q217" s="6">
        <v>1.6806000000000001</v>
      </c>
      <c r="R217" s="6">
        <v>2.0274000000000001</v>
      </c>
      <c r="S217" s="6">
        <v>2.1116000000000001</v>
      </c>
      <c r="T217" s="6">
        <v>2.2557</v>
      </c>
      <c r="U217" s="6">
        <v>2.5032000000000001</v>
      </c>
      <c r="V217" s="6">
        <v>2.3363999999999998</v>
      </c>
      <c r="W217" s="6">
        <v>3.6343999999999999</v>
      </c>
      <c r="X217" s="6">
        <v>3.9721000000000002</v>
      </c>
      <c r="Y217" s="6">
        <v>3.2747000000000002</v>
      </c>
      <c r="Z217" s="6">
        <v>2.9489999999999998</v>
      </c>
      <c r="AA217" s="6">
        <v>3.3361999999999998</v>
      </c>
      <c r="AB217" s="6">
        <v>2.8197999999999999</v>
      </c>
      <c r="AC217" s="6">
        <v>3.0956000000000001</v>
      </c>
      <c r="AD217" s="6">
        <v>3.3852000000000002</v>
      </c>
      <c r="AE217" s="6">
        <v>2.5363000000000002</v>
      </c>
      <c r="AF217" s="6">
        <v>2.2393999999999998</v>
      </c>
      <c r="AG217" s="6">
        <v>2.6326000000000001</v>
      </c>
      <c r="AH217" s="6">
        <v>3.1989999999999998</v>
      </c>
      <c r="AI217" s="6">
        <v>2.8612000000000002</v>
      </c>
      <c r="AJ217" s="6">
        <v>2.6938</v>
      </c>
      <c r="AK217" s="6">
        <v>3.2103000000000002</v>
      </c>
      <c r="AL217" s="6">
        <v>3.0177999999999998</v>
      </c>
      <c r="AM217" s="6">
        <v>3.3233999999999999</v>
      </c>
      <c r="AN217" s="6">
        <v>3.8212000000000002</v>
      </c>
      <c r="AO217" s="6">
        <v>3.5139</v>
      </c>
      <c r="AP217" s="6"/>
      <c r="AQ217" s="6"/>
      <c r="AR217" s="6"/>
    </row>
    <row r="218" spans="1:44" x14ac:dyDescent="0.3">
      <c r="A218" s="18" t="s">
        <v>660</v>
      </c>
      <c r="B218" s="6">
        <v>1.66</v>
      </c>
      <c r="C218" s="6">
        <v>1.5044999999999999</v>
      </c>
      <c r="D218" s="6">
        <v>1.5744</v>
      </c>
      <c r="E218" s="6">
        <v>1.4468000000000001</v>
      </c>
      <c r="F218" s="6">
        <v>1.3616999999999999</v>
      </c>
      <c r="G218" s="6">
        <v>1.4221999999999999</v>
      </c>
      <c r="H218" s="6">
        <v>1.4737</v>
      </c>
      <c r="I218" s="6">
        <v>1.5842000000000001</v>
      </c>
      <c r="J218" s="6">
        <v>1.6495</v>
      </c>
      <c r="K218" s="6">
        <v>1.8836999999999999</v>
      </c>
      <c r="L218" s="6">
        <v>1.8284</v>
      </c>
      <c r="M218" s="6">
        <v>2.0886999999999998</v>
      </c>
      <c r="N218" s="6">
        <v>1.9953000000000001</v>
      </c>
      <c r="O218" s="6">
        <v>2.3136999999999999</v>
      </c>
      <c r="P218" s="6">
        <v>2.3675999999999999</v>
      </c>
      <c r="Q218" s="6">
        <v>1.8802000000000001</v>
      </c>
      <c r="R218" s="6">
        <v>2.3620000000000001</v>
      </c>
      <c r="S218" s="6">
        <v>2.34</v>
      </c>
      <c r="T218" s="6">
        <v>2.4925000000000002</v>
      </c>
      <c r="U218" s="6">
        <v>2.8201000000000001</v>
      </c>
      <c r="V218" s="6">
        <v>2.4761000000000002</v>
      </c>
      <c r="W218" s="6">
        <v>2.3471000000000002</v>
      </c>
      <c r="X218" s="6">
        <v>2.4355000000000002</v>
      </c>
      <c r="Y218" s="6">
        <v>3.3553000000000002</v>
      </c>
      <c r="Z218" s="6">
        <v>3.3180999999999998</v>
      </c>
      <c r="AA218" s="6">
        <v>3.8466</v>
      </c>
      <c r="AB218" s="6">
        <v>3.8715000000000002</v>
      </c>
      <c r="AC218" s="6">
        <v>4.6368</v>
      </c>
      <c r="AD218" s="6">
        <v>4.1894</v>
      </c>
      <c r="AE218" s="6">
        <v>3.6232000000000002</v>
      </c>
      <c r="AF218" s="6">
        <v>3.2555000000000001</v>
      </c>
      <c r="AG218" s="6">
        <v>3.2551999999999999</v>
      </c>
      <c r="AH218" s="6">
        <v>3.6257000000000001</v>
      </c>
      <c r="AI218" s="6">
        <v>3.5634999999999999</v>
      </c>
      <c r="AJ218" s="6">
        <v>3.8090000000000002</v>
      </c>
      <c r="AK218" s="6">
        <v>3.6585999999999999</v>
      </c>
      <c r="AL218" s="6">
        <v>4.3765999999999998</v>
      </c>
      <c r="AM218" s="6">
        <v>4.0092999999999996</v>
      </c>
      <c r="AN218" s="6">
        <v>4.3906000000000001</v>
      </c>
      <c r="AO218" s="6">
        <v>3.9899</v>
      </c>
      <c r="AP218" s="6"/>
      <c r="AQ218" s="6"/>
      <c r="AR218" s="6"/>
    </row>
    <row r="219" spans="1:44" x14ac:dyDescent="0.3">
      <c r="A219" s="18" t="s">
        <v>661</v>
      </c>
      <c r="B219" s="6">
        <v>1.01</v>
      </c>
      <c r="C219" s="6">
        <v>0.98219999999999996</v>
      </c>
      <c r="D219" s="6">
        <v>0.86050000000000004</v>
      </c>
      <c r="E219" s="6">
        <v>0.69820000000000004</v>
      </c>
      <c r="F219" s="6">
        <v>0.9083</v>
      </c>
      <c r="G219" s="6">
        <v>1.0290999999999999</v>
      </c>
      <c r="H219" s="6">
        <v>1.1380999999999999</v>
      </c>
      <c r="I219" s="6">
        <v>1.3472999999999999</v>
      </c>
      <c r="J219" s="6">
        <v>1.2685999999999999</v>
      </c>
      <c r="K219" s="6">
        <v>1.3024</v>
      </c>
      <c r="L219" s="6">
        <v>1.2910999999999999</v>
      </c>
      <c r="M219" s="6">
        <v>1.2257</v>
      </c>
      <c r="N219" s="6">
        <v>1.272</v>
      </c>
      <c r="O219" s="6">
        <v>1.4572000000000001</v>
      </c>
      <c r="P219" s="6">
        <v>1.4703999999999999</v>
      </c>
      <c r="Q219" s="6">
        <v>1.1672</v>
      </c>
      <c r="R219" s="6">
        <v>1.4168000000000001</v>
      </c>
      <c r="S219" s="6">
        <v>1.492</v>
      </c>
      <c r="T219" s="6">
        <v>1.8688</v>
      </c>
      <c r="U219" s="6">
        <v>1.8071999999999999</v>
      </c>
      <c r="V219" s="6">
        <v>1.6613</v>
      </c>
      <c r="W219" s="6">
        <v>2.133</v>
      </c>
      <c r="X219" s="6">
        <v>2.1478999999999999</v>
      </c>
      <c r="Y219" s="6">
        <v>1.982</v>
      </c>
      <c r="Z219" s="6">
        <v>2.0116000000000001</v>
      </c>
      <c r="AA219" s="6">
        <v>2.0255999999999998</v>
      </c>
      <c r="AB219" s="6">
        <v>2.0817999999999999</v>
      </c>
      <c r="AC219" s="6">
        <v>1.9338</v>
      </c>
      <c r="AD219" s="6">
        <v>1.8505</v>
      </c>
      <c r="AE219" s="6">
        <v>1.9121999999999999</v>
      </c>
      <c r="AF219" s="6">
        <v>9.0890000000000004</v>
      </c>
      <c r="AG219" s="6">
        <v>1.8925000000000001</v>
      </c>
      <c r="AH219" s="6">
        <v>1.8826000000000001</v>
      </c>
      <c r="AI219" s="6">
        <v>2.0299999999999998</v>
      </c>
      <c r="AJ219" s="6">
        <v>1.9838</v>
      </c>
      <c r="AK219" s="6">
        <v>2.1583999999999999</v>
      </c>
      <c r="AL219" s="6">
        <v>2.3271999999999999</v>
      </c>
      <c r="AM219" s="6">
        <v>2.4392999999999998</v>
      </c>
      <c r="AN219" s="6">
        <v>2.6745000000000001</v>
      </c>
      <c r="AO219" s="6">
        <v>2.6875</v>
      </c>
      <c r="AP219" s="6"/>
      <c r="AQ219" s="6"/>
      <c r="AR219" s="6"/>
    </row>
  </sheetData>
  <autoFilter ref="A1:AO219" xr:uid="{C6706A07-540A-4BB5-9E9E-27FF8C26B035}">
    <filterColumn colId="0">
      <colorFilter dxfId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0D54-B465-4E7E-B3A8-6439019DEF0C}">
  <sheetPr filterMode="1">
    <tabColor theme="6"/>
  </sheetPr>
  <dimension ref="A1:AS219"/>
  <sheetViews>
    <sheetView workbookViewId="0">
      <selection activeCell="DQ25" sqref="DQ25"/>
    </sheetView>
  </sheetViews>
  <sheetFormatPr defaultRowHeight="14.4" x14ac:dyDescent="0.3"/>
  <cols>
    <col min="1" max="1" width="16.6640625" bestFit="1" customWidth="1"/>
    <col min="2" max="2" width="16.6640625" customWidth="1"/>
    <col min="3" max="42" width="10.44140625" bestFit="1" customWidth="1"/>
  </cols>
  <sheetData>
    <row r="1" spans="1:45" x14ac:dyDescent="0.3">
      <c r="A1" t="s">
        <v>0</v>
      </c>
      <c r="C1" s="2" t="s">
        <v>683</v>
      </c>
      <c r="D1" s="2" t="s">
        <v>684</v>
      </c>
      <c r="E1" s="2" t="s">
        <v>685</v>
      </c>
      <c r="F1" s="2" t="s">
        <v>686</v>
      </c>
      <c r="G1" s="2" t="s">
        <v>687</v>
      </c>
      <c r="H1" s="2" t="s">
        <v>688</v>
      </c>
      <c r="I1" s="2" t="s">
        <v>689</v>
      </c>
      <c r="J1" s="2" t="s">
        <v>690</v>
      </c>
      <c r="K1" s="2" t="s">
        <v>691</v>
      </c>
      <c r="L1" s="2" t="s">
        <v>692</v>
      </c>
      <c r="M1" s="2" t="s">
        <v>693</v>
      </c>
      <c r="N1" s="2" t="s">
        <v>694</v>
      </c>
      <c r="O1" s="2" t="s">
        <v>695</v>
      </c>
      <c r="P1" s="2" t="s">
        <v>696</v>
      </c>
      <c r="Q1" s="2" t="s">
        <v>697</v>
      </c>
      <c r="R1" s="2" t="s">
        <v>698</v>
      </c>
      <c r="S1" s="2" t="s">
        <v>699</v>
      </c>
      <c r="T1" s="2" t="s">
        <v>700</v>
      </c>
      <c r="U1" s="2" t="s">
        <v>701</v>
      </c>
      <c r="V1" s="2" t="s">
        <v>702</v>
      </c>
      <c r="W1" s="2" t="s">
        <v>703</v>
      </c>
      <c r="X1" s="2" t="s">
        <v>704</v>
      </c>
      <c r="Y1" s="2" t="s">
        <v>705</v>
      </c>
      <c r="Z1" s="2" t="s">
        <v>706</v>
      </c>
      <c r="AA1" s="2" t="s">
        <v>707</v>
      </c>
      <c r="AB1" s="2" t="s">
        <v>708</v>
      </c>
      <c r="AC1" s="2" t="s">
        <v>709</v>
      </c>
      <c r="AD1" s="2" t="s">
        <v>710</v>
      </c>
      <c r="AE1" s="2" t="s">
        <v>711</v>
      </c>
      <c r="AF1" s="2" t="s">
        <v>712</v>
      </c>
      <c r="AG1" s="2" t="s">
        <v>713</v>
      </c>
      <c r="AH1" s="2" t="s">
        <v>714</v>
      </c>
      <c r="AI1" s="2" t="s">
        <v>715</v>
      </c>
      <c r="AJ1" s="2" t="s">
        <v>716</v>
      </c>
      <c r="AK1" s="2" t="s">
        <v>717</v>
      </c>
      <c r="AL1" s="2" t="s">
        <v>718</v>
      </c>
      <c r="AM1" s="2" t="s">
        <v>719</v>
      </c>
      <c r="AN1" s="2" t="s">
        <v>720</v>
      </c>
      <c r="AO1" s="2" t="s">
        <v>721</v>
      </c>
      <c r="AP1" s="2" t="s">
        <v>722</v>
      </c>
    </row>
    <row r="2" spans="1:45" hidden="1" x14ac:dyDescent="0.3">
      <c r="A2" t="s">
        <v>444</v>
      </c>
      <c r="B2" t="e">
        <f>VLOOKUP(A2,'COMBINED DATA'!$A$7162:$A$7709,1,FALSE)</f>
        <v>#N/A</v>
      </c>
      <c r="C2" s="4">
        <v>-10.16</v>
      </c>
    </row>
    <row r="3" spans="1:45" x14ac:dyDescent="0.3">
      <c r="A3" s="20" t="s">
        <v>445</v>
      </c>
      <c r="B3" s="20"/>
      <c r="C3" s="4">
        <v>6.89</v>
      </c>
      <c r="D3" s="4">
        <v>5.0444000000000004</v>
      </c>
      <c r="E3" s="4">
        <v>4.3886000000000003</v>
      </c>
      <c r="F3" s="4">
        <v>1.4384999999999999</v>
      </c>
      <c r="G3" s="4">
        <v>2.0895999999999999</v>
      </c>
      <c r="H3" s="4">
        <v>0.2863</v>
      </c>
      <c r="I3" s="4">
        <v>0.36420000000000002</v>
      </c>
      <c r="J3" s="4">
        <v>-1.0441</v>
      </c>
      <c r="K3" s="4">
        <v>0.7661</v>
      </c>
      <c r="L3" s="4">
        <v>3.9336000000000002</v>
      </c>
      <c r="M3" s="4">
        <v>4.1561000000000003</v>
      </c>
      <c r="N3" s="4">
        <v>5.9630000000000001</v>
      </c>
      <c r="O3" s="4">
        <v>3.859</v>
      </c>
      <c r="P3" s="4">
        <v>1.8013999999999999</v>
      </c>
      <c r="Q3" s="4">
        <v>0.44400000000000001</v>
      </c>
      <c r="R3" s="4">
        <v>0.6139</v>
      </c>
      <c r="S3" s="4">
        <v>6.83E-2</v>
      </c>
      <c r="T3" s="4">
        <v>1.1442000000000001</v>
      </c>
      <c r="U3" s="4">
        <v>0.1066</v>
      </c>
      <c r="V3" s="4">
        <v>-1.3751</v>
      </c>
      <c r="W3" s="4">
        <v>-17.4282</v>
      </c>
      <c r="X3" s="4">
        <v>-19.060199999999998</v>
      </c>
      <c r="Y3" s="4">
        <v>-18.764800000000001</v>
      </c>
      <c r="Z3" s="4">
        <v>-16.946999999999999</v>
      </c>
      <c r="AA3" s="4">
        <v>-1.1508</v>
      </c>
      <c r="AB3" s="4">
        <v>0.69440000000000002</v>
      </c>
      <c r="AC3" s="4">
        <v>4.8141999999999996</v>
      </c>
      <c r="AD3" s="4">
        <v>23.324300000000001</v>
      </c>
      <c r="AE3" s="4">
        <v>23.895700000000001</v>
      </c>
      <c r="AF3" s="4">
        <v>31.265599999999999</v>
      </c>
      <c r="AG3" s="4">
        <v>30.757899999999999</v>
      </c>
      <c r="AH3" s="4">
        <v>16.081299999999999</v>
      </c>
      <c r="AI3" s="4">
        <v>16.368500000000001</v>
      </c>
      <c r="AJ3" s="4">
        <v>8.4976000000000003</v>
      </c>
      <c r="AK3" s="4">
        <v>7.7911000000000001</v>
      </c>
      <c r="AL3" s="4">
        <v>4.4993999999999996</v>
      </c>
      <c r="AM3" s="4">
        <v>4.1665000000000001</v>
      </c>
      <c r="AN3" s="4">
        <v>3.1848000000000001</v>
      </c>
      <c r="AO3" s="4">
        <v>1.7776000000000001</v>
      </c>
      <c r="AP3" s="4">
        <v>0.82820000000000005</v>
      </c>
      <c r="AQ3" s="3"/>
      <c r="AR3" s="3"/>
      <c r="AS3" s="3"/>
    </row>
    <row r="4" spans="1:45" x14ac:dyDescent="0.3">
      <c r="A4" s="20" t="s">
        <v>446</v>
      </c>
      <c r="B4" s="20"/>
      <c r="C4" s="4">
        <v>-8.24</v>
      </c>
      <c r="D4">
        <v>-7.5834000000000001</v>
      </c>
      <c r="E4">
        <v>-8.7769999999999992</v>
      </c>
      <c r="F4">
        <v>-9.4306000000000001</v>
      </c>
      <c r="G4">
        <v>-10.115</v>
      </c>
      <c r="H4">
        <v>-9.6296999999999997</v>
      </c>
      <c r="I4">
        <v>-8.2446999999999999</v>
      </c>
      <c r="J4">
        <v>2.5400999999999998</v>
      </c>
      <c r="K4">
        <v>5.4734999999999996</v>
      </c>
      <c r="L4">
        <v>9.1926000000000005</v>
      </c>
      <c r="M4">
        <v>8.5877999999999997</v>
      </c>
      <c r="N4">
        <v>5.6868999999999996</v>
      </c>
      <c r="O4">
        <v>3.5400999999999998</v>
      </c>
      <c r="P4">
        <v>-1.0249999999999999</v>
      </c>
      <c r="Q4">
        <v>-2.6916000000000002</v>
      </c>
      <c r="R4">
        <v>-6.4457000000000004</v>
      </c>
      <c r="S4">
        <v>-5.4873000000000003</v>
      </c>
      <c r="T4">
        <v>-4.5180999999999996</v>
      </c>
      <c r="U4">
        <v>4.0743999999999998</v>
      </c>
      <c r="V4">
        <v>11.8437</v>
      </c>
      <c r="W4">
        <v>10.9788</v>
      </c>
      <c r="X4">
        <v>11.367699999999999</v>
      </c>
      <c r="Y4">
        <v>6.7256999999999998</v>
      </c>
      <c r="Z4">
        <v>5.1134000000000004</v>
      </c>
      <c r="AA4">
        <v>5.3646000000000003</v>
      </c>
      <c r="AB4">
        <v>5.4870000000000001</v>
      </c>
      <c r="AC4">
        <v>4.2717000000000001</v>
      </c>
      <c r="AD4">
        <v>4.3299000000000003</v>
      </c>
      <c r="AE4">
        <v>4.0827</v>
      </c>
      <c r="AF4">
        <v>4.2819000000000003</v>
      </c>
      <c r="AG4">
        <v>4.0675999999999997</v>
      </c>
      <c r="AH4">
        <v>0.93049999999999999</v>
      </c>
      <c r="AI4">
        <v>0.24399999999999999</v>
      </c>
      <c r="AJ4">
        <v>-0.14979999999999999</v>
      </c>
      <c r="AK4">
        <v>0.126</v>
      </c>
      <c r="AL4">
        <v>2.7719999999999998</v>
      </c>
      <c r="AM4">
        <v>3.1457999999999999</v>
      </c>
      <c r="AN4">
        <v>3.3047</v>
      </c>
      <c r="AO4">
        <v>3.5007999999999999</v>
      </c>
      <c r="AP4">
        <v>4.5891999999999999</v>
      </c>
    </row>
    <row r="5" spans="1:45" x14ac:dyDescent="0.3">
      <c r="A5" s="20" t="s">
        <v>447</v>
      </c>
      <c r="B5" s="20"/>
      <c r="C5" s="4">
        <v>1.23</v>
      </c>
      <c r="D5">
        <v>1.7907</v>
      </c>
      <c r="E5">
        <v>2.7382</v>
      </c>
      <c r="F5">
        <v>2.5489000000000002</v>
      </c>
      <c r="G5">
        <v>5.6928999999999998</v>
      </c>
      <c r="H5">
        <v>4.4960000000000004</v>
      </c>
      <c r="I5">
        <v>6.7958999999999996</v>
      </c>
      <c r="J5">
        <v>6.2037000000000004</v>
      </c>
      <c r="K5">
        <v>5.1894999999999998</v>
      </c>
      <c r="L5">
        <v>5.6863999999999999</v>
      </c>
      <c r="M5">
        <v>11.415800000000001</v>
      </c>
      <c r="N5">
        <v>12.335800000000001</v>
      </c>
      <c r="O5">
        <v>9.7856000000000005</v>
      </c>
      <c r="P5">
        <v>7.7511000000000001</v>
      </c>
      <c r="Q5">
        <v>2.0274999999999999</v>
      </c>
      <c r="R5">
        <v>0.18659999999999999</v>
      </c>
      <c r="S5">
        <v>2.39</v>
      </c>
      <c r="T5">
        <v>4.3098999999999998</v>
      </c>
      <c r="U5">
        <v>3.8538999999999999</v>
      </c>
      <c r="V5">
        <v>5.9466000000000001</v>
      </c>
      <c r="W5">
        <v>0.29509999999999997</v>
      </c>
      <c r="X5">
        <v>-7.0551000000000004</v>
      </c>
      <c r="Y5">
        <v>-11.895200000000001</v>
      </c>
      <c r="Z5">
        <v>-16.3996</v>
      </c>
      <c r="AA5">
        <v>-17.569900000000001</v>
      </c>
      <c r="AB5">
        <v>-15.4358</v>
      </c>
      <c r="AC5">
        <v>-14.5093</v>
      </c>
      <c r="AD5">
        <v>-11.752700000000001</v>
      </c>
      <c r="AE5">
        <v>-11.0792</v>
      </c>
      <c r="AF5">
        <v>-8.4018999999999995</v>
      </c>
      <c r="AG5">
        <v>-7.5166000000000004</v>
      </c>
      <c r="AH5">
        <v>-5.6553000000000004</v>
      </c>
      <c r="AI5">
        <v>-2.3986999999999998</v>
      </c>
      <c r="AJ5">
        <v>1.6418999999999999</v>
      </c>
      <c r="AK5">
        <v>7.6029</v>
      </c>
      <c r="AL5">
        <v>7.6276000000000002</v>
      </c>
      <c r="AM5">
        <v>7.2803000000000004</v>
      </c>
      <c r="AN5">
        <v>5.7679999999999998</v>
      </c>
      <c r="AO5">
        <v>8.3277000000000001</v>
      </c>
      <c r="AP5">
        <v>5.6044999999999998</v>
      </c>
    </row>
    <row r="6" spans="1:45" x14ac:dyDescent="0.3">
      <c r="A6" s="20" t="s">
        <v>448</v>
      </c>
      <c r="B6" s="20"/>
      <c r="C6" s="4">
        <v>2.25</v>
      </c>
      <c r="D6">
        <v>1.8853</v>
      </c>
      <c r="E6">
        <v>1.3767</v>
      </c>
      <c r="F6">
        <v>0.83819999999999995</v>
      </c>
      <c r="G6">
        <v>0.91210000000000002</v>
      </c>
      <c r="H6">
        <v>1.1827000000000001</v>
      </c>
      <c r="I6">
        <v>1.2514000000000001</v>
      </c>
      <c r="J6">
        <v>1.7535000000000001</v>
      </c>
      <c r="K6">
        <v>1.6918</v>
      </c>
      <c r="L6">
        <v>1.5792999999999999</v>
      </c>
      <c r="M6">
        <v>1.431</v>
      </c>
      <c r="N6">
        <v>1.0551999999999999</v>
      </c>
      <c r="O6">
        <v>0.98650000000000004</v>
      </c>
      <c r="P6">
        <v>0.7379</v>
      </c>
      <c r="Q6">
        <v>1.0409999999999999</v>
      </c>
      <c r="R6">
        <v>1.4536</v>
      </c>
      <c r="S6">
        <v>1.5235000000000001</v>
      </c>
      <c r="T6">
        <v>2.2925</v>
      </c>
      <c r="U6">
        <v>2.4668999999999999</v>
      </c>
      <c r="V6">
        <v>2.2776000000000001</v>
      </c>
      <c r="W6">
        <v>2.1465000000000001</v>
      </c>
      <c r="X6">
        <v>1.6573</v>
      </c>
      <c r="Y6">
        <v>1.1886000000000001</v>
      </c>
      <c r="Z6">
        <v>1.1479999999999999</v>
      </c>
      <c r="AA6">
        <v>1.1238999999999999</v>
      </c>
      <c r="AB6">
        <v>0.98329999999999995</v>
      </c>
      <c r="AC6">
        <v>0.95699999999999996</v>
      </c>
      <c r="AD6">
        <v>1.0884</v>
      </c>
      <c r="AE6">
        <v>1.2806</v>
      </c>
      <c r="AF6">
        <v>1.6266</v>
      </c>
      <c r="AG6">
        <v>1.6855</v>
      </c>
      <c r="AH6">
        <v>1.5697000000000001</v>
      </c>
      <c r="AI6">
        <v>1.6955</v>
      </c>
      <c r="AJ6">
        <v>1.651</v>
      </c>
      <c r="AK6">
        <v>1.7157</v>
      </c>
      <c r="AL6">
        <v>1.7456</v>
      </c>
      <c r="AM6">
        <v>1.6347</v>
      </c>
      <c r="AN6">
        <v>1.5306999999999999</v>
      </c>
      <c r="AO6">
        <v>1.5133000000000001</v>
      </c>
      <c r="AP6">
        <v>1.6512</v>
      </c>
    </row>
    <row r="7" spans="1:45" x14ac:dyDescent="0.3">
      <c r="A7" s="20" t="s">
        <v>449</v>
      </c>
      <c r="B7" s="20"/>
      <c r="C7" s="4">
        <v>0.25</v>
      </c>
      <c r="D7">
        <v>3.6999999999999998E-2</v>
      </c>
      <c r="E7">
        <v>0.27950000000000003</v>
      </c>
      <c r="F7">
        <v>0.3644</v>
      </c>
      <c r="G7">
        <v>0.35049999999999998</v>
      </c>
      <c r="H7">
        <v>0.47239999999999999</v>
      </c>
      <c r="I7">
        <v>1.1536999999999999</v>
      </c>
      <c r="J7">
        <v>2.3033000000000001</v>
      </c>
      <c r="K7">
        <v>2.9331</v>
      </c>
      <c r="L7">
        <v>3.3001</v>
      </c>
      <c r="M7">
        <v>3.5347</v>
      </c>
      <c r="N7">
        <v>3.1842000000000001</v>
      </c>
      <c r="O7">
        <v>2.7153999999999998</v>
      </c>
      <c r="P7">
        <v>1.9716</v>
      </c>
      <c r="Q7">
        <v>1.2575000000000001</v>
      </c>
      <c r="R7">
        <v>-4.1569000000000003</v>
      </c>
      <c r="S7">
        <v>-4.2382999999999997</v>
      </c>
      <c r="T7">
        <v>-3.8094999999999999</v>
      </c>
      <c r="U7">
        <v>-3.0270000000000001</v>
      </c>
      <c r="V7">
        <v>5.6862000000000004</v>
      </c>
      <c r="W7">
        <v>4.7085999999999997</v>
      </c>
      <c r="X7">
        <v>5.7388000000000003</v>
      </c>
      <c r="Y7">
        <v>7.2889999999999997</v>
      </c>
      <c r="Z7">
        <v>5.5594999999999999</v>
      </c>
      <c r="AA7">
        <v>7.0488999999999997</v>
      </c>
      <c r="AB7">
        <v>8.1094000000000008</v>
      </c>
      <c r="AC7">
        <v>6.9164000000000003</v>
      </c>
      <c r="AD7">
        <v>5.6673999999999998</v>
      </c>
      <c r="AE7">
        <v>3.2587000000000002</v>
      </c>
      <c r="AF7">
        <v>3.8047</v>
      </c>
      <c r="AG7">
        <v>3.4659</v>
      </c>
      <c r="AH7">
        <v>3.9765000000000001</v>
      </c>
      <c r="AI7">
        <v>8.94</v>
      </c>
      <c r="AJ7">
        <v>9.1484000000000005</v>
      </c>
      <c r="AK7">
        <v>9.5745000000000005</v>
      </c>
      <c r="AL7">
        <v>7.4287999999999998</v>
      </c>
      <c r="AM7">
        <v>1.603</v>
      </c>
      <c r="AN7">
        <v>2.105</v>
      </c>
      <c r="AO7">
        <v>3.4054000000000002</v>
      </c>
      <c r="AP7">
        <v>6.4615999999999998</v>
      </c>
    </row>
    <row r="8" spans="1:45" x14ac:dyDescent="0.3">
      <c r="A8" s="20" t="s">
        <v>450</v>
      </c>
      <c r="B8" s="20"/>
      <c r="C8" s="4">
        <v>-8.43</v>
      </c>
      <c r="D8">
        <v>-9.4984000000000002</v>
      </c>
      <c r="E8">
        <v>-8.6144999999999996</v>
      </c>
      <c r="F8">
        <v>-13.8912</v>
      </c>
      <c r="G8">
        <v>-14.7905</v>
      </c>
      <c r="H8">
        <v>-13.2041</v>
      </c>
      <c r="I8">
        <v>-11.960900000000001</v>
      </c>
      <c r="J8">
        <v>1.0445</v>
      </c>
      <c r="K8">
        <v>2.2837999999999998</v>
      </c>
      <c r="L8">
        <v>1.6778999999999999</v>
      </c>
      <c r="M8">
        <v>0.54579999999999995</v>
      </c>
      <c r="N8">
        <v>-6.5021000000000004</v>
      </c>
      <c r="O8">
        <v>-6.9698000000000002</v>
      </c>
      <c r="P8">
        <v>-10.4754</v>
      </c>
      <c r="Q8">
        <v>-9.8272999999999993</v>
      </c>
      <c r="R8">
        <v>-23.9131</v>
      </c>
      <c r="S8">
        <v>-20.7408</v>
      </c>
      <c r="T8">
        <v>-15.9366</v>
      </c>
      <c r="U8">
        <v>-15.6035</v>
      </c>
      <c r="V8">
        <v>-4.1425999999999998</v>
      </c>
      <c r="W8">
        <v>-7.5448000000000004</v>
      </c>
      <c r="X8">
        <v>-7.4085999999999999</v>
      </c>
      <c r="Y8">
        <v>-4.6910999999999996</v>
      </c>
      <c r="Z8">
        <v>2.0381999999999998</v>
      </c>
      <c r="AA8">
        <v>5.0416999999999996</v>
      </c>
      <c r="AB8">
        <v>5.4352</v>
      </c>
      <c r="AC8">
        <v>2.0731999999999999</v>
      </c>
      <c r="AD8">
        <v>-0.2928</v>
      </c>
      <c r="AE8">
        <v>3.0099999999999998E-2</v>
      </c>
      <c r="AF8">
        <v>-4.8753000000000002</v>
      </c>
      <c r="AG8">
        <v>-4.9421999999999997</v>
      </c>
      <c r="AH8">
        <v>-5.3967000000000001</v>
      </c>
      <c r="AI8">
        <v>-10.795199999999999</v>
      </c>
      <c r="AJ8">
        <v>-7.6914999999999996</v>
      </c>
      <c r="AK8">
        <v>-8.0969999999999995</v>
      </c>
      <c r="AL8">
        <v>-6.6128</v>
      </c>
      <c r="AM8">
        <v>-2.4377</v>
      </c>
      <c r="AN8">
        <v>-3.9356</v>
      </c>
      <c r="AO8">
        <v>-3.9786000000000001</v>
      </c>
      <c r="AP8">
        <v>-5.1506999999999996</v>
      </c>
    </row>
    <row r="9" spans="1:45" x14ac:dyDescent="0.3">
      <c r="A9" s="20" t="s">
        <v>451</v>
      </c>
      <c r="B9" s="20"/>
      <c r="C9" s="4">
        <v>-16.29</v>
      </c>
      <c r="D9">
        <v>-59.560299999999998</v>
      </c>
      <c r="E9">
        <v>-32.559199999999997</v>
      </c>
      <c r="F9">
        <v>-21.446000000000002</v>
      </c>
      <c r="G9">
        <v>-27.4968</v>
      </c>
      <c r="H9">
        <v>-5.7011000000000003</v>
      </c>
      <c r="I9">
        <v>-2.2944</v>
      </c>
      <c r="J9">
        <v>-0.72260000000000002</v>
      </c>
      <c r="K9">
        <v>-1.0497000000000001</v>
      </c>
      <c r="L9">
        <v>-0.54100000000000004</v>
      </c>
      <c r="M9">
        <v>0.43020000000000003</v>
      </c>
      <c r="N9">
        <v>0.9153</v>
      </c>
      <c r="O9">
        <v>0.89200000000000002</v>
      </c>
      <c r="P9">
        <v>0.54930000000000001</v>
      </c>
      <c r="Q9">
        <v>-0.2001</v>
      </c>
      <c r="R9">
        <v>-2.2025000000000001</v>
      </c>
      <c r="S9">
        <v>-1.7117</v>
      </c>
      <c r="T9">
        <v>-0.72119999999999995</v>
      </c>
      <c r="U9">
        <v>-0.40210000000000001</v>
      </c>
      <c r="V9">
        <v>2.8820999999999999</v>
      </c>
      <c r="W9">
        <v>1.9803999999999999</v>
      </c>
      <c r="X9">
        <v>1.6197999999999999</v>
      </c>
      <c r="Y9">
        <v>3.0312000000000001</v>
      </c>
      <c r="Z9">
        <v>4.1006999999999998</v>
      </c>
      <c r="AA9">
        <v>5.7789000000000001</v>
      </c>
      <c r="AB9">
        <v>0.66959999999999997</v>
      </c>
      <c r="AC9">
        <v>-0.53859999999999997</v>
      </c>
      <c r="AD9">
        <v>-1.8380000000000001</v>
      </c>
      <c r="AE9">
        <v>-3.4811999999999999</v>
      </c>
      <c r="AF9">
        <v>1.4789000000000001</v>
      </c>
      <c r="AG9">
        <v>0.72740000000000005</v>
      </c>
      <c r="AH9">
        <v>1.0169999999999999</v>
      </c>
      <c r="AI9">
        <v>2.5706000000000002</v>
      </c>
      <c r="AJ9">
        <v>4.3784999999999998</v>
      </c>
      <c r="AK9">
        <v>5.4198000000000004</v>
      </c>
      <c r="AL9">
        <v>5.4720000000000004</v>
      </c>
      <c r="AM9">
        <v>5.2584999999999997</v>
      </c>
      <c r="AN9">
        <v>4.9611999999999998</v>
      </c>
      <c r="AO9">
        <v>5.2984</v>
      </c>
      <c r="AP9">
        <v>6.0895999999999999</v>
      </c>
    </row>
    <row r="10" spans="1:45" x14ac:dyDescent="0.3">
      <c r="A10" s="20" t="s">
        <v>452</v>
      </c>
      <c r="B10" s="20"/>
      <c r="C10" s="4">
        <v>1.78</v>
      </c>
      <c r="D10">
        <v>2.4249999999999998</v>
      </c>
      <c r="E10">
        <v>1.4625999999999999</v>
      </c>
      <c r="F10">
        <v>1.6121000000000001</v>
      </c>
      <c r="G10">
        <v>1.1212</v>
      </c>
      <c r="H10">
        <v>2.8582999999999998</v>
      </c>
      <c r="I10">
        <v>2.0663</v>
      </c>
      <c r="J10">
        <v>2.4009</v>
      </c>
      <c r="K10">
        <v>2.9243999999999999</v>
      </c>
      <c r="L10">
        <v>17.1877</v>
      </c>
      <c r="M10">
        <v>19.215</v>
      </c>
      <c r="N10">
        <v>16.616499999999998</v>
      </c>
      <c r="O10">
        <v>16.3507</v>
      </c>
      <c r="P10">
        <v>0.27510000000000001</v>
      </c>
      <c r="Q10">
        <v>-1.0236000000000001</v>
      </c>
      <c r="R10">
        <v>-2.6640000000000001</v>
      </c>
      <c r="S10">
        <v>-2.3527</v>
      </c>
      <c r="T10">
        <v>-0.49409999999999998</v>
      </c>
      <c r="U10">
        <v>0.44740000000000002</v>
      </c>
      <c r="V10">
        <v>2.6116000000000001</v>
      </c>
      <c r="W10">
        <v>2.0489000000000002</v>
      </c>
      <c r="X10">
        <v>1.7853000000000001</v>
      </c>
      <c r="Y10">
        <v>2.3241999999999998</v>
      </c>
      <c r="Z10">
        <v>2.915</v>
      </c>
      <c r="AA10">
        <v>3.7477999999999998</v>
      </c>
      <c r="AB10">
        <v>3.8209</v>
      </c>
      <c r="AC10">
        <v>2.6793999999999998</v>
      </c>
      <c r="AD10">
        <v>2.6556000000000002</v>
      </c>
      <c r="AE10">
        <v>1.2361</v>
      </c>
      <c r="AF10">
        <v>0.71640000000000004</v>
      </c>
      <c r="AG10">
        <v>1.3609</v>
      </c>
      <c r="AH10">
        <v>-7.1900000000000006E-2</v>
      </c>
      <c r="AI10">
        <v>0.6825</v>
      </c>
      <c r="AJ10">
        <v>0.60540000000000005</v>
      </c>
      <c r="AK10">
        <v>0.13139999999999999</v>
      </c>
      <c r="AL10">
        <v>0.8256</v>
      </c>
      <c r="AM10">
        <v>1.0001</v>
      </c>
      <c r="AN10">
        <v>0.2349</v>
      </c>
      <c r="AO10">
        <v>0.21629999999999999</v>
      </c>
      <c r="AP10">
        <v>1.0889</v>
      </c>
    </row>
    <row r="11" spans="1:45" x14ac:dyDescent="0.3">
      <c r="A11" s="20" t="s">
        <v>453</v>
      </c>
      <c r="B11" s="20"/>
      <c r="C11" s="4">
        <v>1.99</v>
      </c>
      <c r="D11">
        <v>1.4172</v>
      </c>
      <c r="E11">
        <v>1.3438000000000001</v>
      </c>
      <c r="F11">
        <v>0.5504</v>
      </c>
      <c r="G11">
        <v>0.45989999999999998</v>
      </c>
      <c r="H11">
        <v>0.88919999999999999</v>
      </c>
      <c r="I11">
        <v>1.1633</v>
      </c>
      <c r="J11">
        <v>2.0049000000000001</v>
      </c>
      <c r="K11">
        <v>1.8527</v>
      </c>
      <c r="L11">
        <v>1.6194999999999999</v>
      </c>
      <c r="M11">
        <v>1.3698999999999999</v>
      </c>
      <c r="N11">
        <v>0.90549999999999997</v>
      </c>
      <c r="O11">
        <v>1.1056999999999999</v>
      </c>
      <c r="P11">
        <v>1.1566000000000001</v>
      </c>
      <c r="Q11">
        <v>-3.7768999999999999</v>
      </c>
      <c r="R11">
        <v>-2.5960999999999999</v>
      </c>
      <c r="S11">
        <v>2.0550000000000002</v>
      </c>
      <c r="T11">
        <v>2.3001999999999998</v>
      </c>
      <c r="U11">
        <v>5.109</v>
      </c>
      <c r="V11">
        <v>3.8492000000000002</v>
      </c>
      <c r="W11">
        <v>2.2873000000000001</v>
      </c>
      <c r="X11">
        <v>2.2793000000000001</v>
      </c>
      <c r="Y11">
        <v>1.9626999999999999</v>
      </c>
      <c r="Z11">
        <v>2.6714000000000002</v>
      </c>
      <c r="AA11">
        <v>1.9951000000000001</v>
      </c>
      <c r="AB11">
        <v>2.0834000000000001</v>
      </c>
      <c r="AC11">
        <v>2.3794</v>
      </c>
      <c r="AD11">
        <v>1.3125</v>
      </c>
      <c r="AE11">
        <v>1.4614</v>
      </c>
      <c r="AF11">
        <v>1.5098</v>
      </c>
      <c r="AG11">
        <v>1.4238999999999999</v>
      </c>
      <c r="AH11">
        <v>2.2959999999999998</v>
      </c>
      <c r="AI11">
        <v>2.7151000000000001</v>
      </c>
      <c r="AJ11">
        <v>3.1648000000000001</v>
      </c>
      <c r="AK11">
        <v>2.6703000000000001</v>
      </c>
      <c r="AL11">
        <v>2.8374999999999999</v>
      </c>
      <c r="AM11">
        <v>2.7631000000000001</v>
      </c>
      <c r="AN11">
        <v>2.0146999999999999</v>
      </c>
      <c r="AO11">
        <v>2.1861999999999999</v>
      </c>
      <c r="AP11">
        <v>2.4049999999999998</v>
      </c>
    </row>
    <row r="12" spans="1:45" x14ac:dyDescent="0.3">
      <c r="A12" s="20" t="s">
        <v>454</v>
      </c>
      <c r="B12" s="20"/>
      <c r="C12" s="4">
        <v>3.5</v>
      </c>
      <c r="D12">
        <v>6.0620000000000003</v>
      </c>
      <c r="E12">
        <v>7.0742000000000003</v>
      </c>
      <c r="F12">
        <v>6.0644999999999998</v>
      </c>
      <c r="G12">
        <v>6.9047000000000001</v>
      </c>
      <c r="H12">
        <v>5.1783999999999999</v>
      </c>
      <c r="I12">
        <v>4.3323999999999998</v>
      </c>
      <c r="J12">
        <v>6.7076000000000002</v>
      </c>
      <c r="K12">
        <v>7.4223999999999997</v>
      </c>
      <c r="L12">
        <v>7.8823999999999996</v>
      </c>
      <c r="M12">
        <v>8.4136000000000006</v>
      </c>
      <c r="N12">
        <v>6.4862000000000002</v>
      </c>
      <c r="O12">
        <v>6.4341999999999997</v>
      </c>
      <c r="P12">
        <v>6.2458999999999998</v>
      </c>
      <c r="Q12">
        <v>7.6485000000000003</v>
      </c>
      <c r="R12">
        <v>8.6785999999999994</v>
      </c>
      <c r="S12">
        <v>9.2487999999999992</v>
      </c>
      <c r="T12">
        <v>8.6684000000000001</v>
      </c>
      <c r="U12">
        <v>7.0705</v>
      </c>
      <c r="V12">
        <v>8.4252000000000002</v>
      </c>
      <c r="W12">
        <v>9.3981999999999992</v>
      </c>
      <c r="X12">
        <v>8.8765000000000001</v>
      </c>
      <c r="Y12">
        <v>7.9581999999999997</v>
      </c>
      <c r="Z12">
        <v>5.6546000000000003</v>
      </c>
      <c r="AA12">
        <v>3.5068000000000001</v>
      </c>
      <c r="AB12">
        <v>3.4883000000000002</v>
      </c>
      <c r="AC12">
        <v>3.7825000000000002</v>
      </c>
      <c r="AD12">
        <v>4.4795999999999996</v>
      </c>
      <c r="AE12">
        <v>5.2461000000000002</v>
      </c>
      <c r="AF12">
        <v>5.1753999999999998</v>
      </c>
      <c r="AG12">
        <v>4.4981999999999998</v>
      </c>
      <c r="AH12">
        <v>3.3094000000000001</v>
      </c>
      <c r="AI12">
        <v>1.4132</v>
      </c>
      <c r="AJ12">
        <v>1.6077999999999999</v>
      </c>
      <c r="AK12">
        <v>0.98329999999999995</v>
      </c>
      <c r="AL12">
        <v>-3.7814999999999999</v>
      </c>
      <c r="AM12">
        <v>-3.8142</v>
      </c>
      <c r="AN12">
        <v>-4.5237999999999996</v>
      </c>
      <c r="AO12">
        <v>-5.2619999999999996</v>
      </c>
      <c r="AP12">
        <v>-3.2294</v>
      </c>
    </row>
    <row r="13" spans="1:45" x14ac:dyDescent="0.3">
      <c r="A13" s="20" t="s">
        <v>455</v>
      </c>
      <c r="B13" s="20"/>
      <c r="C13" s="4">
        <v>2.0299999999999998</v>
      </c>
      <c r="D13">
        <v>2.2187999999999999</v>
      </c>
      <c r="E13">
        <v>2.5924</v>
      </c>
      <c r="F13">
        <v>2.8170999999999999</v>
      </c>
      <c r="G13">
        <v>2.1063999999999998</v>
      </c>
      <c r="H13">
        <v>2.2454999999999998</v>
      </c>
      <c r="I13">
        <v>2.0969000000000002</v>
      </c>
      <c r="J13">
        <v>2.4039999999999999</v>
      </c>
      <c r="K13">
        <v>1.1709000000000001</v>
      </c>
      <c r="L13">
        <v>1.3318000000000001</v>
      </c>
      <c r="M13">
        <v>1.6787000000000001</v>
      </c>
      <c r="N13">
        <v>1.917</v>
      </c>
      <c r="O13">
        <v>1.3895</v>
      </c>
      <c r="P13">
        <v>1.7261</v>
      </c>
      <c r="Q13">
        <v>1.8380000000000001</v>
      </c>
      <c r="R13">
        <v>2.0775999999999999</v>
      </c>
      <c r="S13">
        <v>2.7271000000000001</v>
      </c>
      <c r="T13">
        <v>3.6398000000000001</v>
      </c>
      <c r="U13">
        <v>4.0909000000000004</v>
      </c>
      <c r="V13">
        <v>5.2278000000000002</v>
      </c>
      <c r="W13">
        <v>3.7010000000000001</v>
      </c>
      <c r="X13">
        <v>4.8087999999999997</v>
      </c>
      <c r="Y13">
        <v>4.0286</v>
      </c>
      <c r="Z13">
        <v>6.484</v>
      </c>
      <c r="AA13">
        <v>6.5697999999999999</v>
      </c>
      <c r="AB13">
        <v>4.8998999999999997</v>
      </c>
      <c r="AC13">
        <v>4.1734</v>
      </c>
      <c r="AD13">
        <v>1.7645</v>
      </c>
      <c r="AE13">
        <v>2.0747</v>
      </c>
      <c r="AF13">
        <v>1.2007000000000001</v>
      </c>
      <c r="AG13">
        <v>0.2213</v>
      </c>
      <c r="AH13">
        <v>-1.2316</v>
      </c>
      <c r="AI13">
        <v>-0.18440000000000001</v>
      </c>
      <c r="AJ13">
        <v>-1.4152</v>
      </c>
      <c r="AK13">
        <v>-1.3022</v>
      </c>
      <c r="AL13">
        <v>0.1593</v>
      </c>
      <c r="AM13">
        <v>-1.8246</v>
      </c>
      <c r="AN13">
        <v>0.66979999999999995</v>
      </c>
      <c r="AO13">
        <v>-5.6345999999999998</v>
      </c>
      <c r="AP13">
        <v>-7.8137999999999996</v>
      </c>
    </row>
    <row r="14" spans="1:45" x14ac:dyDescent="0.3">
      <c r="A14" s="20" t="s">
        <v>456</v>
      </c>
      <c r="B14" s="20"/>
      <c r="C14" s="4">
        <v>2.08</v>
      </c>
      <c r="D14">
        <v>3.4001999999999999</v>
      </c>
      <c r="E14">
        <v>2.4253</v>
      </c>
      <c r="F14">
        <v>3.7075999999999998</v>
      </c>
      <c r="G14">
        <v>3.6520000000000001</v>
      </c>
      <c r="H14">
        <v>3.3424999999999998</v>
      </c>
      <c r="I14">
        <v>3.1996000000000002</v>
      </c>
      <c r="J14">
        <v>2.4102000000000001</v>
      </c>
      <c r="K14">
        <v>2.0385</v>
      </c>
      <c r="L14">
        <v>1.7225999999999999</v>
      </c>
      <c r="M14">
        <v>1.5450999999999999</v>
      </c>
      <c r="N14">
        <v>1.2548999999999999</v>
      </c>
      <c r="O14">
        <v>1.0913999999999999</v>
      </c>
      <c r="P14">
        <v>1.3124</v>
      </c>
      <c r="Q14">
        <v>1.7679</v>
      </c>
      <c r="R14">
        <v>2.1785000000000001</v>
      </c>
      <c r="S14">
        <v>2.5741999999999998</v>
      </c>
      <c r="T14">
        <v>2.8515999999999999</v>
      </c>
      <c r="U14">
        <v>2.5295999999999998</v>
      </c>
      <c r="V14">
        <v>2.4095</v>
      </c>
      <c r="W14">
        <v>2.3765999999999998</v>
      </c>
      <c r="X14">
        <v>1.4646999999999999</v>
      </c>
      <c r="Y14">
        <v>2.3271000000000002</v>
      </c>
      <c r="Z14">
        <v>2.7501000000000002</v>
      </c>
      <c r="AA14">
        <v>2.5724999999999998</v>
      </c>
      <c r="AB14">
        <v>3.2742</v>
      </c>
      <c r="AC14">
        <v>2.0524</v>
      </c>
      <c r="AD14">
        <v>1.5114000000000001</v>
      </c>
      <c r="AE14">
        <v>1.5792999999999999</v>
      </c>
      <c r="AF14">
        <v>0.79339999999999999</v>
      </c>
      <c r="AG14">
        <v>0.64439999999999997</v>
      </c>
      <c r="AH14">
        <v>0.88649999999999995</v>
      </c>
      <c r="AI14">
        <v>1.1154999999999999</v>
      </c>
      <c r="AJ14">
        <v>2.0729000000000002</v>
      </c>
      <c r="AK14">
        <v>5.0601000000000003</v>
      </c>
      <c r="AL14">
        <v>4.7877999999999998</v>
      </c>
      <c r="AM14">
        <v>4.9539999999999997</v>
      </c>
      <c r="AN14">
        <v>0.39319999999999999</v>
      </c>
      <c r="AO14">
        <v>-1.9792000000000001</v>
      </c>
      <c r="AP14">
        <v>-1.8513999999999999</v>
      </c>
    </row>
    <row r="15" spans="1:45" x14ac:dyDescent="0.3">
      <c r="A15" s="20" t="s">
        <v>457</v>
      </c>
      <c r="B15" s="20"/>
      <c r="C15" s="4">
        <v>0.74</v>
      </c>
      <c r="D15">
        <v>4.7945000000000002</v>
      </c>
      <c r="E15">
        <v>3.8578999999999999</v>
      </c>
      <c r="F15">
        <v>-3.0943000000000001</v>
      </c>
      <c r="G15">
        <v>0.26619999999999999</v>
      </c>
      <c r="H15">
        <v>-0.43419999999999997</v>
      </c>
      <c r="I15">
        <v>-0.1105</v>
      </c>
      <c r="J15">
        <v>0.97670000000000001</v>
      </c>
      <c r="K15">
        <v>-2.0051999999999999</v>
      </c>
      <c r="L15">
        <v>6.6778000000000004</v>
      </c>
      <c r="M15">
        <v>4.3882000000000003</v>
      </c>
      <c r="N15">
        <v>8.8667999999999996</v>
      </c>
      <c r="O15">
        <v>9.7310999999999996</v>
      </c>
      <c r="P15">
        <v>-5.2389999999999999</v>
      </c>
      <c r="Q15">
        <v>-1.9101999999999999</v>
      </c>
      <c r="R15">
        <v>-0.4007</v>
      </c>
      <c r="S15">
        <v>0.157</v>
      </c>
      <c r="T15">
        <v>6.7488000000000001</v>
      </c>
      <c r="U15">
        <v>5.7081999999999997</v>
      </c>
      <c r="V15">
        <v>-32.415199999999999</v>
      </c>
      <c r="W15">
        <v>-28.8093</v>
      </c>
      <c r="X15">
        <v>-31.656300000000002</v>
      </c>
      <c r="Y15">
        <v>-23.4404</v>
      </c>
      <c r="Z15">
        <v>-0.9214</v>
      </c>
      <c r="AA15">
        <v>23.587900000000001</v>
      </c>
      <c r="AB15">
        <v>26.734000000000002</v>
      </c>
      <c r="AC15">
        <v>18.949200000000001</v>
      </c>
      <c r="AD15">
        <v>22.587199999999999</v>
      </c>
      <c r="AE15">
        <v>8.9466000000000001</v>
      </c>
      <c r="AF15">
        <v>8.9893999999999998</v>
      </c>
      <c r="AG15">
        <v>0.21870000000000001</v>
      </c>
      <c r="AH15">
        <v>5.5500000000000001E-2</v>
      </c>
      <c r="AI15">
        <v>-0.92720000000000002</v>
      </c>
      <c r="AJ15">
        <v>-3.7532999999999999</v>
      </c>
      <c r="AK15">
        <v>1.6152</v>
      </c>
      <c r="AL15">
        <v>0.91259999999999997</v>
      </c>
      <c r="AM15">
        <v>1.2907</v>
      </c>
      <c r="AN15">
        <v>0.98</v>
      </c>
      <c r="AO15">
        <v>-6.3500000000000001E-2</v>
      </c>
      <c r="AP15">
        <v>1.4686999999999999</v>
      </c>
    </row>
    <row r="16" spans="1:45" x14ac:dyDescent="0.3">
      <c r="A16" s="20" t="s">
        <v>458</v>
      </c>
      <c r="B16" s="20"/>
      <c r="C16" s="4">
        <v>5.58</v>
      </c>
      <c r="D16">
        <v>2.4531999999999998</v>
      </c>
      <c r="E16">
        <v>-2.86</v>
      </c>
      <c r="F16">
        <v>-5.5915999999999997</v>
      </c>
      <c r="G16">
        <v>-4.4366000000000003</v>
      </c>
      <c r="H16">
        <v>-4.6416000000000004</v>
      </c>
      <c r="I16">
        <v>-0.34379999999999999</v>
      </c>
      <c r="J16">
        <v>3.3767999999999998</v>
      </c>
      <c r="K16">
        <v>4.6372999999999998</v>
      </c>
      <c r="L16">
        <v>7.6406999999999998</v>
      </c>
      <c r="M16">
        <v>7.9779</v>
      </c>
      <c r="N16">
        <v>6.3677999999999999</v>
      </c>
      <c r="O16">
        <v>4.8577000000000004</v>
      </c>
      <c r="P16">
        <v>2.1442000000000001</v>
      </c>
      <c r="Q16">
        <v>2.1402000000000001</v>
      </c>
      <c r="R16">
        <v>3.4933999999999998</v>
      </c>
      <c r="S16">
        <v>1.7115</v>
      </c>
      <c r="T16">
        <v>4.0975999999999999</v>
      </c>
      <c r="U16">
        <v>2.4397000000000002</v>
      </c>
      <c r="V16">
        <v>-0.46800000000000003</v>
      </c>
      <c r="W16">
        <v>-9.5533000000000001</v>
      </c>
      <c r="X16">
        <v>-12.1517</v>
      </c>
      <c r="Y16">
        <v>-12.556800000000001</v>
      </c>
      <c r="Z16">
        <v>-10.197100000000001</v>
      </c>
      <c r="AA16">
        <v>3.3835000000000002</v>
      </c>
      <c r="AB16">
        <v>1.3555999999999999</v>
      </c>
      <c r="AC16">
        <v>2.8363</v>
      </c>
      <c r="AD16">
        <v>9.6311</v>
      </c>
      <c r="AE16">
        <v>6.1863000000000001</v>
      </c>
      <c r="AF16">
        <v>12.658300000000001</v>
      </c>
      <c r="AG16">
        <v>19.717700000000001</v>
      </c>
      <c r="AH16">
        <v>20.016300000000001</v>
      </c>
      <c r="AI16">
        <v>25.695799999999998</v>
      </c>
      <c r="AJ16">
        <v>21.374300000000002</v>
      </c>
      <c r="AK16">
        <v>15.620799999999999</v>
      </c>
      <c r="AL16">
        <v>13.3004</v>
      </c>
      <c r="AM16">
        <v>10.126300000000001</v>
      </c>
      <c r="AN16">
        <v>9.6626999999999992</v>
      </c>
      <c r="AO16">
        <v>10.151400000000001</v>
      </c>
      <c r="AP16">
        <v>8.8224999999999998</v>
      </c>
    </row>
    <row r="17" spans="1:42" hidden="1" x14ac:dyDescent="0.3">
      <c r="A17" t="s">
        <v>459</v>
      </c>
      <c r="B17" t="e">
        <f>VLOOKUP(A17,'COMBINED DATA'!$A$7162:$A$7709,1,FALSE)</f>
        <v>#N/A</v>
      </c>
      <c r="C17" s="4">
        <v>8.6199999999999992</v>
      </c>
      <c r="D17">
        <v>8.8690999999999995</v>
      </c>
      <c r="E17">
        <v>10.2746</v>
      </c>
      <c r="F17">
        <v>11.086399999999999</v>
      </c>
      <c r="G17">
        <v>10.2279</v>
      </c>
      <c r="H17">
        <v>10.2783</v>
      </c>
      <c r="I17">
        <v>9.1308000000000007</v>
      </c>
      <c r="J17">
        <v>9.1068999999999996</v>
      </c>
      <c r="K17">
        <v>9.1598000000000006</v>
      </c>
      <c r="L17">
        <v>7.6829000000000001</v>
      </c>
      <c r="M17">
        <v>7.9537000000000004</v>
      </c>
      <c r="N17">
        <v>8.4797999999999991</v>
      </c>
      <c r="O17">
        <v>8.9474999999999998</v>
      </c>
      <c r="P17">
        <v>8.2014999999999993</v>
      </c>
      <c r="Q17">
        <v>8.2908000000000008</v>
      </c>
      <c r="R17">
        <v>8.5497999999999994</v>
      </c>
      <c r="S17">
        <v>8.0145</v>
      </c>
      <c r="T17">
        <v>7.9427000000000003</v>
      </c>
      <c r="U17">
        <v>8.4129000000000005</v>
      </c>
      <c r="V17">
        <v>8.7941000000000003</v>
      </c>
      <c r="W17">
        <v>9.7483000000000004</v>
      </c>
      <c r="X17">
        <v>10.0253</v>
      </c>
      <c r="Y17">
        <v>10.651899999999999</v>
      </c>
      <c r="Z17">
        <v>10.382199999999999</v>
      </c>
      <c r="AA17">
        <v>10.0067</v>
      </c>
      <c r="AB17">
        <v>9.7189999999999994</v>
      </c>
      <c r="AC17">
        <v>9.375</v>
      </c>
      <c r="AD17">
        <v>9.8306000000000004</v>
      </c>
      <c r="AE17">
        <v>9.2550000000000008</v>
      </c>
      <c r="AF17">
        <v>9.5449000000000002</v>
      </c>
      <c r="AG17">
        <v>9.9446999999999992</v>
      </c>
      <c r="AH17">
        <v>10.141999999999999</v>
      </c>
      <c r="AI17">
        <v>10.5402</v>
      </c>
      <c r="AJ17">
        <v>10.230499999999999</v>
      </c>
      <c r="AK17">
        <v>10.289300000000001</v>
      </c>
      <c r="AL17">
        <v>9.1301000000000005</v>
      </c>
      <c r="AM17">
        <v>8.2372999999999994</v>
      </c>
      <c r="AN17">
        <v>7.9482999999999997</v>
      </c>
      <c r="AO17">
        <v>7.6318000000000001</v>
      </c>
    </row>
    <row r="18" spans="1:42" hidden="1" x14ac:dyDescent="0.3">
      <c r="A18" t="s">
        <v>460</v>
      </c>
      <c r="B18" t="e">
        <f>VLOOKUP(A18,'COMBINED DATA'!$A$7162:$A$7709,1,FALSE)</f>
        <v>#N/A</v>
      </c>
      <c r="C18" s="4">
        <v>-5.4</v>
      </c>
      <c r="D18">
        <v>-4.7239000000000004</v>
      </c>
      <c r="E18">
        <v>-5.1851000000000003</v>
      </c>
      <c r="F18">
        <v>-17.9574</v>
      </c>
      <c r="G18">
        <v>-19.290500000000002</v>
      </c>
      <c r="H18">
        <v>-21.295300000000001</v>
      </c>
      <c r="I18">
        <v>-21.224399999999999</v>
      </c>
      <c r="J18">
        <v>-32.751100000000001</v>
      </c>
      <c r="K18">
        <v>-30.438800000000001</v>
      </c>
      <c r="L18">
        <v>-29.625800000000002</v>
      </c>
      <c r="M18">
        <v>-28.253</v>
      </c>
      <c r="N18">
        <v>-9.1415000000000006</v>
      </c>
      <c r="O18">
        <v>-11.298500000000001</v>
      </c>
      <c r="P18">
        <v>-13.2498</v>
      </c>
      <c r="Q18">
        <v>-12.0662</v>
      </c>
      <c r="R18">
        <v>-27.458600000000001</v>
      </c>
      <c r="S18">
        <v>-12.292400000000001</v>
      </c>
      <c r="T18">
        <v>-8.8491999999999997</v>
      </c>
      <c r="U18">
        <v>-10.5778</v>
      </c>
      <c r="V18">
        <v>12.598000000000001</v>
      </c>
      <c r="W18">
        <v>-25.985700000000001</v>
      </c>
      <c r="X18">
        <v>-33.8611</v>
      </c>
      <c r="Y18">
        <v>-34.750300000000003</v>
      </c>
      <c r="Z18">
        <v>-37.365200000000002</v>
      </c>
      <c r="AA18">
        <v>-10.417999999999999</v>
      </c>
      <c r="AB18">
        <v>-7.3014000000000001</v>
      </c>
      <c r="AC18">
        <v>1.1336999999999999</v>
      </c>
      <c r="AD18">
        <v>28.888300000000001</v>
      </c>
      <c r="AE18">
        <v>21.822500000000002</v>
      </c>
      <c r="AF18">
        <v>25.387499999999999</v>
      </c>
      <c r="AG18">
        <v>28.1601</v>
      </c>
      <c r="AH18">
        <v>28.811699999999998</v>
      </c>
      <c r="AI18">
        <v>31.563400000000001</v>
      </c>
      <c r="AJ18">
        <v>32.444499999999998</v>
      </c>
      <c r="AK18">
        <v>21.0411</v>
      </c>
      <c r="AL18">
        <v>2.4449999999999998</v>
      </c>
      <c r="AM18">
        <v>4.3239000000000001</v>
      </c>
      <c r="AN18">
        <v>11.273899999999999</v>
      </c>
    </row>
    <row r="19" spans="1:42" x14ac:dyDescent="0.3">
      <c r="A19" s="20" t="s">
        <v>461</v>
      </c>
      <c r="B19" s="20"/>
      <c r="C19" s="4">
        <v>11.94</v>
      </c>
      <c r="D19">
        <v>11.944100000000001</v>
      </c>
      <c r="E19">
        <v>11.286199999999999</v>
      </c>
      <c r="F19">
        <v>3.9005000000000001</v>
      </c>
      <c r="G19">
        <v>4.2405999999999997</v>
      </c>
      <c r="H19">
        <v>5.0304000000000002</v>
      </c>
      <c r="I19">
        <v>3.1354000000000002</v>
      </c>
      <c r="J19">
        <v>2.5811999999999999</v>
      </c>
      <c r="K19">
        <v>2.3275999999999999</v>
      </c>
      <c r="L19">
        <v>2.7176</v>
      </c>
      <c r="M19">
        <v>2.8759999999999999</v>
      </c>
      <c r="N19">
        <v>3.3132999999999999</v>
      </c>
      <c r="O19">
        <v>3.2296</v>
      </c>
      <c r="P19">
        <v>2.6282000000000001</v>
      </c>
      <c r="Q19">
        <v>2.4123999999999999</v>
      </c>
      <c r="R19">
        <v>-9.8635999999999999</v>
      </c>
      <c r="S19">
        <v>-10.344200000000001</v>
      </c>
      <c r="T19">
        <v>-28.602399999999999</v>
      </c>
      <c r="U19">
        <v>-7.6486999999999998</v>
      </c>
      <c r="V19">
        <v>2.6701000000000001</v>
      </c>
      <c r="W19">
        <v>2.1080000000000001</v>
      </c>
      <c r="X19">
        <v>19.7422</v>
      </c>
      <c r="Y19">
        <v>-4.8513999999999999</v>
      </c>
      <c r="Z19">
        <v>-8.7827999999999999</v>
      </c>
      <c r="AA19">
        <v>-7.1524999999999999</v>
      </c>
      <c r="AB19">
        <v>-6.2081999999999997</v>
      </c>
      <c r="AC19">
        <v>0.1598</v>
      </c>
      <c r="AD19">
        <v>6.5942999999999996</v>
      </c>
      <c r="AE19">
        <v>6.3017000000000003</v>
      </c>
      <c r="AF19">
        <v>5.8891999999999998</v>
      </c>
      <c r="AG19">
        <v>0.11509999999999999</v>
      </c>
      <c r="AH19">
        <v>0.1008</v>
      </c>
      <c r="AI19">
        <v>0.13869999999999999</v>
      </c>
      <c r="AJ19">
        <v>0.77049999999999996</v>
      </c>
      <c r="AK19">
        <v>1.4329000000000001</v>
      </c>
      <c r="AL19">
        <v>2.9262999999999999</v>
      </c>
      <c r="AM19">
        <v>2.9821</v>
      </c>
      <c r="AN19">
        <v>3.1574</v>
      </c>
      <c r="AO19">
        <v>3.0670000000000002</v>
      </c>
      <c r="AP19">
        <v>2.6459999999999999</v>
      </c>
    </row>
    <row r="20" spans="1:42" x14ac:dyDescent="0.3">
      <c r="A20" s="20" t="s">
        <v>462</v>
      </c>
      <c r="B20" s="20"/>
      <c r="C20" s="4">
        <v>5.5</v>
      </c>
      <c r="D20">
        <v>4.8611000000000004</v>
      </c>
      <c r="E20">
        <v>3.6953999999999998</v>
      </c>
      <c r="F20">
        <v>4.125</v>
      </c>
      <c r="G20">
        <v>3.0537000000000001</v>
      </c>
      <c r="H20">
        <v>3.1755</v>
      </c>
      <c r="I20">
        <v>2.7521</v>
      </c>
      <c r="J20">
        <v>2.0678999999999998</v>
      </c>
      <c r="K20">
        <v>2.5520999999999998</v>
      </c>
      <c r="L20">
        <v>2.4740000000000002</v>
      </c>
      <c r="M20">
        <v>2.8525</v>
      </c>
      <c r="N20">
        <v>2.8469000000000002</v>
      </c>
      <c r="O20">
        <v>3.2370000000000001</v>
      </c>
      <c r="P20">
        <v>3.5636000000000001</v>
      </c>
      <c r="Q20">
        <v>3.3639999999999999</v>
      </c>
      <c r="R20">
        <v>4.3316999999999997</v>
      </c>
      <c r="S20">
        <v>4.3789999999999996</v>
      </c>
      <c r="T20">
        <v>4.3189000000000002</v>
      </c>
      <c r="U20">
        <v>4.8278999999999996</v>
      </c>
      <c r="V20">
        <v>3.3826000000000001</v>
      </c>
      <c r="W20">
        <v>2.7919999999999998</v>
      </c>
      <c r="X20">
        <v>2.4272</v>
      </c>
      <c r="Y20">
        <v>2.1402000000000001</v>
      </c>
      <c r="Z20">
        <v>2.92</v>
      </c>
      <c r="AA20">
        <v>2.9851000000000001</v>
      </c>
      <c r="AB20">
        <v>3.7749999999999999</v>
      </c>
      <c r="AC20">
        <v>4.7633999999999999</v>
      </c>
      <c r="AD20">
        <v>4.327</v>
      </c>
      <c r="AE20">
        <v>4.3022</v>
      </c>
      <c r="AF20">
        <v>4.1569000000000003</v>
      </c>
      <c r="AG20">
        <v>4.0759999999999996</v>
      </c>
      <c r="AH20">
        <v>3.6996000000000002</v>
      </c>
      <c r="AI20">
        <v>3.8538999999999999</v>
      </c>
      <c r="AJ20">
        <v>4.0373999999999999</v>
      </c>
      <c r="AK20">
        <v>4.4478999999999997</v>
      </c>
      <c r="AL20">
        <v>4.5198</v>
      </c>
      <c r="AM20">
        <v>5.0765000000000002</v>
      </c>
      <c r="AN20">
        <v>4.6509999999999998</v>
      </c>
      <c r="AO20">
        <v>3.1690999999999998</v>
      </c>
      <c r="AP20">
        <v>2.0186000000000002</v>
      </c>
    </row>
    <row r="21" spans="1:42" hidden="1" x14ac:dyDescent="0.3">
      <c r="A21" t="s">
        <v>463</v>
      </c>
      <c r="B21" t="str">
        <f>VLOOKUP(A21,'COMBINED DATA'!$A$7162:$A$7709,1,FALSE)</f>
        <v>ATZ CN Equity</v>
      </c>
      <c r="C21" s="4">
        <v>-12.64</v>
      </c>
      <c r="D21">
        <v>-12.6112</v>
      </c>
      <c r="E21">
        <v>3.5508000000000002</v>
      </c>
      <c r="F21">
        <v>10.1812</v>
      </c>
      <c r="G21">
        <v>10.828200000000001</v>
      </c>
      <c r="H21">
        <v>11.475</v>
      </c>
      <c r="I21">
        <v>13.236499999999999</v>
      </c>
      <c r="J21">
        <v>12.6615</v>
      </c>
      <c r="K21">
        <v>13.153600000000001</v>
      </c>
      <c r="L21">
        <v>10.7037</v>
      </c>
      <c r="M21">
        <v>11.045400000000001</v>
      </c>
      <c r="N21">
        <v>10.5207</v>
      </c>
      <c r="O21">
        <v>10.875</v>
      </c>
      <c r="P21">
        <v>4.4734999999999996</v>
      </c>
      <c r="Q21">
        <v>2.6718999999999999</v>
      </c>
      <c r="R21">
        <v>2.2780999999999998</v>
      </c>
      <c r="S21">
        <v>1.766</v>
      </c>
      <c r="T21">
        <v>5.4706000000000001</v>
      </c>
      <c r="U21">
        <v>8.5045000000000002</v>
      </c>
      <c r="V21">
        <v>10.723599999999999</v>
      </c>
      <c r="W21">
        <v>12.233700000000001</v>
      </c>
      <c r="X21">
        <v>13.483499999999999</v>
      </c>
      <c r="Y21">
        <v>12.9518</v>
      </c>
      <c r="Z21">
        <v>11.6158</v>
      </c>
      <c r="AA21">
        <v>11.5045</v>
      </c>
      <c r="AB21">
        <v>10.573399999999999</v>
      </c>
      <c r="AC21">
        <v>6.9065000000000003</v>
      </c>
      <c r="AD21">
        <v>4.9779</v>
      </c>
      <c r="AE21">
        <v>4.1653000000000002</v>
      </c>
      <c r="AF21">
        <v>4.0518000000000001</v>
      </c>
      <c r="AG21">
        <v>4.8728999999999996</v>
      </c>
      <c r="AH21">
        <v>6.1059000000000001</v>
      </c>
    </row>
    <row r="22" spans="1:42" x14ac:dyDescent="0.3">
      <c r="A22" s="20" t="s">
        <v>464</v>
      </c>
      <c r="B22" s="20"/>
      <c r="C22" s="4">
        <v>-46.38</v>
      </c>
      <c r="D22">
        <v>-46.297400000000003</v>
      </c>
      <c r="E22">
        <v>-55.982999999999997</v>
      </c>
      <c r="F22">
        <v>-30.306100000000001</v>
      </c>
      <c r="G22">
        <v>-24.078099999999999</v>
      </c>
      <c r="H22">
        <v>-28.236999999999998</v>
      </c>
      <c r="I22">
        <v>-10.6693</v>
      </c>
      <c r="J22">
        <v>-14.680999999999999</v>
      </c>
      <c r="K22">
        <v>-14.9908</v>
      </c>
      <c r="L22">
        <v>-13.8879</v>
      </c>
      <c r="M22">
        <v>-16.2866</v>
      </c>
      <c r="N22">
        <v>-5.8971</v>
      </c>
      <c r="O22">
        <v>-4.8403</v>
      </c>
      <c r="P22">
        <v>-8.3398000000000003</v>
      </c>
      <c r="Q22">
        <v>-8.8760999999999992</v>
      </c>
      <c r="R22">
        <v>-6.2930000000000001</v>
      </c>
      <c r="S22">
        <v>-4.8540999999999999</v>
      </c>
      <c r="T22">
        <v>2.0154999999999998</v>
      </c>
      <c r="U22">
        <v>3.7145000000000001</v>
      </c>
      <c r="V22">
        <v>-1.3948</v>
      </c>
      <c r="W22">
        <v>-2.93</v>
      </c>
      <c r="X22">
        <v>-6.7201000000000004</v>
      </c>
      <c r="Y22">
        <v>-9.5317000000000007</v>
      </c>
      <c r="Z22">
        <v>-3.7997999999999998</v>
      </c>
      <c r="AA22">
        <v>-2.5682999999999998</v>
      </c>
      <c r="AB22">
        <v>-1.198</v>
      </c>
      <c r="AC22">
        <v>1.7958000000000001</v>
      </c>
      <c r="AD22">
        <v>-0.26279999999999998</v>
      </c>
      <c r="AE22">
        <v>-2.2799999999999998</v>
      </c>
      <c r="AF22">
        <v>-1.6369</v>
      </c>
      <c r="AG22">
        <v>-1.5103</v>
      </c>
      <c r="AH22">
        <v>0.2928</v>
      </c>
      <c r="AI22">
        <v>1.9041999999999999</v>
      </c>
      <c r="AJ22">
        <v>1.4311</v>
      </c>
      <c r="AK22">
        <v>1.4957</v>
      </c>
      <c r="AL22">
        <v>2.2471999999999999</v>
      </c>
      <c r="AM22">
        <v>0.60780000000000001</v>
      </c>
      <c r="AN22">
        <v>2.7654000000000001</v>
      </c>
      <c r="AO22">
        <v>2.1585999999999999</v>
      </c>
      <c r="AP22">
        <v>-5.8968999999999996</v>
      </c>
    </row>
    <row r="23" spans="1:42" hidden="1" x14ac:dyDescent="0.3">
      <c r="A23" t="s">
        <v>465</v>
      </c>
      <c r="B23" t="str">
        <f>VLOOKUP(A23,'COMBINED DATA'!$A$7162:$A$7709,1,FALSE)</f>
        <v>BAM CN Equity</v>
      </c>
      <c r="C23" s="4">
        <v>14.17</v>
      </c>
      <c r="D23">
        <v>23.5746</v>
      </c>
      <c r="E23">
        <v>31.3613</v>
      </c>
      <c r="F23">
        <v>30.958100000000002</v>
      </c>
      <c r="G23">
        <v>32.960099999999997</v>
      </c>
    </row>
    <row r="24" spans="1:42" hidden="1" x14ac:dyDescent="0.3">
      <c r="A24" t="s">
        <v>466</v>
      </c>
      <c r="B24" t="e">
        <f>VLOOKUP(A24,'COMBINED DATA'!$A$7162:$A$7709,1,FALSE)</f>
        <v>#N/A</v>
      </c>
      <c r="C24" s="4">
        <v>-3.98</v>
      </c>
      <c r="D24">
        <v>-1.6199999999999999E-2</v>
      </c>
      <c r="E24">
        <v>0.93589999999999995</v>
      </c>
      <c r="F24">
        <v>-3.4403000000000001</v>
      </c>
      <c r="G24">
        <v>-17.3339</v>
      </c>
      <c r="H24">
        <v>-26.9223</v>
      </c>
      <c r="I24">
        <v>-30.238099999999999</v>
      </c>
      <c r="J24">
        <v>-27.315999999999999</v>
      </c>
      <c r="K24">
        <v>3.0878000000000001</v>
      </c>
      <c r="L24">
        <v>12.5837</v>
      </c>
      <c r="M24">
        <v>10.083600000000001</v>
      </c>
      <c r="N24">
        <v>11.447100000000001</v>
      </c>
      <c r="O24">
        <v>-8.4400999999999993</v>
      </c>
      <c r="P24">
        <v>-7.8299000000000003</v>
      </c>
      <c r="Q24">
        <v>0.83950000000000002</v>
      </c>
      <c r="R24">
        <v>2.4005999999999998</v>
      </c>
      <c r="S24">
        <v>3.0609999999999999</v>
      </c>
      <c r="T24">
        <v>0.81200000000000006</v>
      </c>
      <c r="U24">
        <v>-1.5811999999999999</v>
      </c>
      <c r="V24">
        <v>-3.8696999999999999</v>
      </c>
      <c r="W24">
        <v>-20.861599999999999</v>
      </c>
      <c r="X24">
        <v>-20.6081</v>
      </c>
      <c r="Y24">
        <v>-24.472899999999999</v>
      </c>
      <c r="Z24">
        <v>-32.925699999999999</v>
      </c>
      <c r="AA24">
        <v>-17.857099999999999</v>
      </c>
      <c r="AB24">
        <v>-22.436699999999998</v>
      </c>
      <c r="AC24">
        <v>-16.346699999999998</v>
      </c>
      <c r="AD24">
        <v>0.44569999999999999</v>
      </c>
      <c r="AE24">
        <v>-4.1304999999999996</v>
      </c>
      <c r="AF24">
        <v>-0.67820000000000003</v>
      </c>
      <c r="AG24">
        <v>-3.9641000000000002</v>
      </c>
      <c r="AH24">
        <v>-34.573700000000002</v>
      </c>
      <c r="AI24">
        <v>-27.285900000000002</v>
      </c>
      <c r="AJ24">
        <v>-27.641500000000001</v>
      </c>
      <c r="AK24">
        <v>-31.663900000000002</v>
      </c>
      <c r="AL24">
        <v>-8.4710000000000001</v>
      </c>
      <c r="AM24">
        <v>-10.7174</v>
      </c>
      <c r="AN24">
        <v>-9.4985999999999997</v>
      </c>
      <c r="AO24">
        <v>-9.4720999999999993</v>
      </c>
    </row>
    <row r="25" spans="1:42" x14ac:dyDescent="0.3">
      <c r="A25" s="20" t="s">
        <v>467</v>
      </c>
      <c r="B25" s="20"/>
      <c r="C25" s="4">
        <v>-4.28</v>
      </c>
      <c r="D25">
        <v>-4.4189999999999996</v>
      </c>
      <c r="E25">
        <v>-23.511700000000001</v>
      </c>
      <c r="F25">
        <v>-21.1691</v>
      </c>
      <c r="G25">
        <v>-21.030100000000001</v>
      </c>
      <c r="H25">
        <v>-23.785</v>
      </c>
      <c r="I25">
        <v>-6.0747</v>
      </c>
      <c r="J25">
        <v>-4.4698000000000002</v>
      </c>
      <c r="K25">
        <v>-3.6555</v>
      </c>
      <c r="L25">
        <v>-2.3315000000000001</v>
      </c>
      <c r="M25">
        <v>-2.3327</v>
      </c>
      <c r="N25">
        <v>-2.0695000000000001</v>
      </c>
      <c r="O25">
        <v>-1.8540000000000001</v>
      </c>
      <c r="P25">
        <v>-0.68969999999999998</v>
      </c>
      <c r="Q25">
        <v>0.11260000000000001</v>
      </c>
      <c r="R25">
        <v>0.93030000000000002</v>
      </c>
      <c r="S25">
        <v>1.4557</v>
      </c>
      <c r="T25">
        <v>0.9204</v>
      </c>
      <c r="U25">
        <v>-4.7399999999999998E-2</v>
      </c>
      <c r="V25">
        <v>-7.1981000000000002</v>
      </c>
      <c r="W25">
        <v>-8.8503000000000007</v>
      </c>
      <c r="X25">
        <v>-9.8274000000000008</v>
      </c>
      <c r="Y25">
        <v>-8.7771000000000008</v>
      </c>
      <c r="Z25">
        <v>-3.6120000000000001</v>
      </c>
      <c r="AA25">
        <v>22.684100000000001</v>
      </c>
      <c r="AB25">
        <v>26.046700000000001</v>
      </c>
      <c r="AC25">
        <v>23.907599999999999</v>
      </c>
      <c r="AD25">
        <v>28.119599999999998</v>
      </c>
      <c r="AE25">
        <v>-2.0924</v>
      </c>
      <c r="AF25">
        <v>-4.2348999999999997</v>
      </c>
      <c r="AG25">
        <v>-1.208</v>
      </c>
      <c r="AH25">
        <v>-1.1798</v>
      </c>
      <c r="AI25">
        <v>3.5373000000000001</v>
      </c>
      <c r="AJ25">
        <v>4.3051000000000004</v>
      </c>
      <c r="AK25">
        <v>3.7692000000000001</v>
      </c>
      <c r="AL25">
        <v>3.5912999999999999</v>
      </c>
      <c r="AM25">
        <v>1.9633</v>
      </c>
      <c r="AN25">
        <v>2.4018999999999999</v>
      </c>
      <c r="AO25">
        <v>3.6198999999999999</v>
      </c>
      <c r="AP25">
        <v>2.9054000000000002</v>
      </c>
    </row>
    <row r="26" spans="1:42" hidden="1" x14ac:dyDescent="0.3">
      <c r="A26" t="s">
        <v>468</v>
      </c>
      <c r="B26" t="str">
        <f>VLOOKUP(A26,'COMBINED DATA'!$A$7162:$A$7709,1,FALSE)</f>
        <v>BBU-U CN Equity</v>
      </c>
      <c r="C26" s="4">
        <v>-3.1</v>
      </c>
      <c r="D26">
        <v>-2.5720000000000001</v>
      </c>
      <c r="E26">
        <v>-1.0648</v>
      </c>
      <c r="F26">
        <v>-1.1395999999999999</v>
      </c>
      <c r="G26">
        <v>-0.4834</v>
      </c>
      <c r="H26">
        <v>-1.0199</v>
      </c>
      <c r="I26">
        <v>-0.52170000000000005</v>
      </c>
      <c r="J26">
        <v>-0.34439999999999998</v>
      </c>
      <c r="K26">
        <v>0.34320000000000001</v>
      </c>
      <c r="L26">
        <v>0.63560000000000005</v>
      </c>
      <c r="M26">
        <v>0.4773</v>
      </c>
      <c r="N26">
        <v>0.45050000000000001</v>
      </c>
      <c r="O26">
        <v>0.10879999999999999</v>
      </c>
      <c r="P26">
        <v>-0.1447</v>
      </c>
      <c r="Q26">
        <v>-0.3448</v>
      </c>
      <c r="R26">
        <v>-0.38290000000000002</v>
      </c>
      <c r="S26">
        <v>-0.1709</v>
      </c>
      <c r="T26">
        <v>0.49359999999999998</v>
      </c>
      <c r="U26">
        <v>0.51249999999999996</v>
      </c>
      <c r="V26">
        <v>0.60340000000000005</v>
      </c>
      <c r="W26">
        <v>0.43369999999999997</v>
      </c>
      <c r="X26">
        <v>-2.4799999999999999E-2</v>
      </c>
      <c r="Y26">
        <v>0.12839999999999999</v>
      </c>
      <c r="Z26">
        <v>3.8899999999999997E-2</v>
      </c>
      <c r="AA26">
        <v>5.3400000000000003E-2</v>
      </c>
      <c r="AB26">
        <v>7.4200000000000002E-2</v>
      </c>
      <c r="AC26">
        <v>-8.3999999999999995E-3</v>
      </c>
      <c r="AD26">
        <v>-1.2699999999999999E-2</v>
      </c>
      <c r="AE26">
        <v>0.56169999999999998</v>
      </c>
      <c r="AF26">
        <v>0.55230000000000001</v>
      </c>
      <c r="AG26">
        <v>0.56220000000000003</v>
      </c>
      <c r="AH26">
        <v>0.71299999999999997</v>
      </c>
      <c r="AI26">
        <v>-4.6899999999999997E-2</v>
      </c>
    </row>
    <row r="27" spans="1:42" x14ac:dyDescent="0.3">
      <c r="A27" s="20" t="s">
        <v>469</v>
      </c>
      <c r="B27" s="20"/>
      <c r="C27" s="4">
        <v>5.25</v>
      </c>
      <c r="D27">
        <v>5.6021999999999998</v>
      </c>
      <c r="E27">
        <v>5.7830000000000004</v>
      </c>
      <c r="F27">
        <v>5.6802999999999999</v>
      </c>
      <c r="G27">
        <v>6.0027999999999997</v>
      </c>
      <c r="H27">
        <v>6.0239000000000003</v>
      </c>
      <c r="I27">
        <v>5.9004000000000003</v>
      </c>
      <c r="J27">
        <v>6.1792999999999996</v>
      </c>
      <c r="K27">
        <v>5.8155999999999999</v>
      </c>
      <c r="L27">
        <v>5.7805</v>
      </c>
      <c r="M27">
        <v>5.6859000000000002</v>
      </c>
      <c r="N27">
        <v>5.6539000000000001</v>
      </c>
      <c r="O27">
        <v>5.4626000000000001</v>
      </c>
      <c r="P27">
        <v>5.3743999999999996</v>
      </c>
      <c r="Q27">
        <v>5.2571000000000003</v>
      </c>
      <c r="R27">
        <v>5.1886000000000001</v>
      </c>
      <c r="S27">
        <v>5.1679000000000004</v>
      </c>
      <c r="T27">
        <v>5.2580999999999998</v>
      </c>
      <c r="U27">
        <v>5.2824</v>
      </c>
      <c r="V27">
        <v>5.4432999999999998</v>
      </c>
      <c r="W27">
        <v>4.9954000000000001</v>
      </c>
      <c r="X27">
        <v>4.2881999999999998</v>
      </c>
      <c r="Y27">
        <v>3.9641000000000002</v>
      </c>
      <c r="Z27">
        <v>4.3605</v>
      </c>
      <c r="AA27">
        <v>3.9918999999999998</v>
      </c>
      <c r="AB27">
        <v>4.8451000000000004</v>
      </c>
      <c r="AC27">
        <v>4.8499999999999996</v>
      </c>
      <c r="AD27">
        <v>4.4573999999999998</v>
      </c>
      <c r="AE27">
        <v>4.6768999999999998</v>
      </c>
      <c r="AF27">
        <v>4.5263</v>
      </c>
      <c r="AG27">
        <v>4.3796999999999997</v>
      </c>
      <c r="AH27">
        <v>4.2148000000000003</v>
      </c>
      <c r="AI27">
        <v>3.9735</v>
      </c>
      <c r="AJ27">
        <v>3.5806</v>
      </c>
      <c r="AK27">
        <v>3.4621</v>
      </c>
      <c r="AL27">
        <v>3.2038000000000002</v>
      </c>
      <c r="AM27">
        <v>2.7233999999999998</v>
      </c>
      <c r="AN27">
        <v>2.9786000000000001</v>
      </c>
      <c r="AO27">
        <v>0.37740000000000001</v>
      </c>
      <c r="AP27">
        <v>0.47310000000000002</v>
      </c>
    </row>
    <row r="28" spans="1:42" x14ac:dyDescent="0.3">
      <c r="A28" s="20" t="s">
        <v>470</v>
      </c>
      <c r="B28" s="20"/>
      <c r="C28" s="4">
        <v>14.3</v>
      </c>
      <c r="D28">
        <v>8.4801000000000002</v>
      </c>
      <c r="E28">
        <v>8.0928000000000004</v>
      </c>
      <c r="F28">
        <v>8.6394000000000002</v>
      </c>
      <c r="G28">
        <v>6.9390000000000001</v>
      </c>
      <c r="H28">
        <v>10.851900000000001</v>
      </c>
      <c r="I28">
        <v>9.3076000000000008</v>
      </c>
      <c r="J28">
        <v>6.3891999999999998</v>
      </c>
      <c r="K28">
        <v>6.5742000000000003</v>
      </c>
      <c r="L28">
        <v>8.3726000000000003</v>
      </c>
      <c r="M28">
        <v>9.0472000000000001</v>
      </c>
      <c r="N28">
        <v>13.7235</v>
      </c>
      <c r="O28">
        <v>14.3537</v>
      </c>
      <c r="P28">
        <v>13.0411</v>
      </c>
      <c r="Q28">
        <v>14.4658</v>
      </c>
      <c r="R28">
        <v>12.2719</v>
      </c>
      <c r="S28">
        <v>11.7006</v>
      </c>
      <c r="T28">
        <v>11.501799999999999</v>
      </c>
      <c r="U28">
        <v>10.8767</v>
      </c>
      <c r="V28">
        <v>9.3855000000000004</v>
      </c>
      <c r="W28">
        <v>8.4139999999999997</v>
      </c>
      <c r="X28">
        <v>7.4589999999999996</v>
      </c>
      <c r="Y28">
        <v>5.7756999999999996</v>
      </c>
      <c r="Z28">
        <v>3.8315999999999999</v>
      </c>
      <c r="AA28">
        <v>0.52639999999999998</v>
      </c>
      <c r="AB28">
        <v>4.6300000000000001E-2</v>
      </c>
      <c r="AC28">
        <v>-0.49530000000000002</v>
      </c>
      <c r="AD28">
        <v>-1.8237000000000001</v>
      </c>
      <c r="AE28">
        <v>-0.45710000000000001</v>
      </c>
      <c r="AF28">
        <v>0.95309999999999995</v>
      </c>
      <c r="AG28">
        <v>1.6079000000000001</v>
      </c>
      <c r="AH28">
        <v>3.6131000000000002</v>
      </c>
      <c r="AI28">
        <v>5.1916000000000002</v>
      </c>
      <c r="AJ28">
        <v>5.8846999999999996</v>
      </c>
      <c r="AK28">
        <v>7.0631000000000004</v>
      </c>
      <c r="AL28">
        <v>7.1647999999999996</v>
      </c>
      <c r="AM28">
        <v>6.8776999999999999</v>
      </c>
      <c r="AN28">
        <v>6.6681999999999997</v>
      </c>
      <c r="AO28">
        <v>6.3093000000000004</v>
      </c>
      <c r="AP28">
        <v>7.3512000000000004</v>
      </c>
    </row>
    <row r="29" spans="1:42" hidden="1" x14ac:dyDescent="0.3">
      <c r="A29" t="s">
        <v>471</v>
      </c>
      <c r="B29" t="e">
        <f>VLOOKUP(A29,'COMBINED DATA'!$A$7162:$A$7709,1,FALSE)</f>
        <v>#N/A</v>
      </c>
      <c r="C29" s="4">
        <v>6.7</v>
      </c>
      <c r="D29">
        <v>6.5692000000000004</v>
      </c>
      <c r="E29">
        <v>3.4367000000000001</v>
      </c>
      <c r="F29">
        <v>3.1331000000000002</v>
      </c>
      <c r="G29">
        <v>3.9174000000000002</v>
      </c>
      <c r="H29">
        <v>2.7494999999999998</v>
      </c>
      <c r="I29">
        <v>4.1105</v>
      </c>
      <c r="J29">
        <v>3.2231999999999998</v>
      </c>
      <c r="K29">
        <v>1.8597999999999999</v>
      </c>
      <c r="L29">
        <v>0.79990000000000006</v>
      </c>
      <c r="M29">
        <v>1.0974999999999999</v>
      </c>
      <c r="N29">
        <v>1.2572000000000001</v>
      </c>
      <c r="O29">
        <v>2.3934000000000002</v>
      </c>
      <c r="P29">
        <v>3.0184000000000002</v>
      </c>
      <c r="Q29">
        <v>2.4136000000000002</v>
      </c>
      <c r="R29">
        <v>3.7635000000000001</v>
      </c>
      <c r="S29">
        <v>4.7563000000000004</v>
      </c>
      <c r="T29">
        <v>5.6303000000000001</v>
      </c>
      <c r="U29">
        <v>4.5057</v>
      </c>
      <c r="V29">
        <v>3.8912</v>
      </c>
      <c r="W29">
        <v>4.1494</v>
      </c>
      <c r="X29">
        <v>4.0723000000000003</v>
      </c>
      <c r="Y29">
        <v>3.7761</v>
      </c>
      <c r="Z29">
        <v>4.2187000000000001</v>
      </c>
      <c r="AA29">
        <v>4.2552000000000003</v>
      </c>
      <c r="AB29">
        <v>4.0903999999999998</v>
      </c>
      <c r="AC29">
        <v>4.8601000000000001</v>
      </c>
      <c r="AD29">
        <v>5.3968999999999996</v>
      </c>
      <c r="AE29">
        <v>5.8227000000000002</v>
      </c>
      <c r="AF29">
        <v>6.0643000000000002</v>
      </c>
      <c r="AG29">
        <v>5.8135000000000003</v>
      </c>
      <c r="AH29">
        <v>6.1961000000000004</v>
      </c>
    </row>
    <row r="30" spans="1:42" x14ac:dyDescent="0.3">
      <c r="A30" s="20" t="s">
        <v>472</v>
      </c>
      <c r="B30" s="20"/>
      <c r="C30" s="4">
        <v>3.28</v>
      </c>
      <c r="D30">
        <v>2.4459</v>
      </c>
      <c r="E30">
        <v>-1.6947000000000001</v>
      </c>
      <c r="F30">
        <v>0.48870000000000002</v>
      </c>
      <c r="G30">
        <v>0.23269999999999999</v>
      </c>
      <c r="H30">
        <v>-0.2424</v>
      </c>
      <c r="I30">
        <v>2.4357000000000002</v>
      </c>
      <c r="J30">
        <v>-0.99009999999999998</v>
      </c>
      <c r="K30">
        <v>-1.6641999999999999</v>
      </c>
      <c r="L30">
        <v>-0.66279999999999994</v>
      </c>
      <c r="M30">
        <v>0.68120000000000003</v>
      </c>
      <c r="N30">
        <v>0.98429999999999995</v>
      </c>
      <c r="O30">
        <v>1.8571</v>
      </c>
      <c r="P30">
        <v>1.7038</v>
      </c>
      <c r="Q30">
        <v>1.5175000000000001</v>
      </c>
      <c r="R30">
        <v>3.2269000000000001</v>
      </c>
      <c r="S30">
        <v>1.9065000000000001</v>
      </c>
      <c r="T30">
        <v>2.1267999999999998</v>
      </c>
      <c r="U30">
        <v>2.8559999999999999</v>
      </c>
      <c r="V30">
        <v>0.40250000000000002</v>
      </c>
      <c r="W30">
        <v>1.4552</v>
      </c>
      <c r="X30">
        <v>-0.26069999999999999</v>
      </c>
      <c r="Y30">
        <v>-2.0127999999999999</v>
      </c>
      <c r="Z30">
        <v>-3.1859999999999999</v>
      </c>
      <c r="AA30">
        <v>-3.6615000000000002</v>
      </c>
      <c r="AB30">
        <v>-2.2452000000000001</v>
      </c>
      <c r="AC30">
        <v>1.9803999999999999</v>
      </c>
      <c r="AD30">
        <v>6.9901999999999997</v>
      </c>
      <c r="AE30">
        <v>7.5175999999999998</v>
      </c>
      <c r="AF30">
        <v>8.9428999999999998</v>
      </c>
      <c r="AG30">
        <v>5.9169</v>
      </c>
      <c r="AH30">
        <v>4.1243999999999996</v>
      </c>
      <c r="AI30">
        <v>6.1650999999999998</v>
      </c>
      <c r="AJ30">
        <v>7.0982000000000003</v>
      </c>
      <c r="AK30">
        <v>6.9217000000000004</v>
      </c>
      <c r="AL30">
        <v>8.7591999999999999</v>
      </c>
      <c r="AM30">
        <v>9.5619999999999994</v>
      </c>
      <c r="AN30">
        <v>8.4178999999999995</v>
      </c>
      <c r="AO30">
        <v>8.5372000000000003</v>
      </c>
      <c r="AP30">
        <v>7.0157999999999996</v>
      </c>
    </row>
    <row r="31" spans="1:42" x14ac:dyDescent="0.3">
      <c r="A31" s="20" t="s">
        <v>473</v>
      </c>
      <c r="B31" s="20"/>
      <c r="C31" s="4">
        <v>0.19</v>
      </c>
      <c r="D31">
        <v>0.11940000000000001</v>
      </c>
      <c r="E31">
        <v>0.16639999999999999</v>
      </c>
      <c r="F31">
        <v>1.0200000000000001E-2</v>
      </c>
      <c r="G31">
        <v>5.5100000000000003E-2</v>
      </c>
      <c r="H31">
        <v>-3.32E-2</v>
      </c>
      <c r="I31">
        <v>-5.1299999999999998E-2</v>
      </c>
      <c r="J31">
        <v>-0.15240000000000001</v>
      </c>
      <c r="K31">
        <v>-0.17</v>
      </c>
      <c r="L31">
        <v>-2.53E-2</v>
      </c>
      <c r="M31">
        <v>-3.5700000000000003E-2</v>
      </c>
      <c r="N31">
        <v>-0.1091</v>
      </c>
      <c r="O31">
        <v>-0.1125</v>
      </c>
      <c r="P31">
        <v>-0.18149999999999999</v>
      </c>
      <c r="Q31">
        <v>-0.2001</v>
      </c>
      <c r="R31">
        <v>0.19070000000000001</v>
      </c>
      <c r="S31">
        <v>0.25409999999999999</v>
      </c>
      <c r="T31">
        <v>0.29149999999999998</v>
      </c>
      <c r="U31">
        <v>0.28089999999999998</v>
      </c>
      <c r="V31">
        <v>-0.21920000000000001</v>
      </c>
      <c r="W31">
        <v>-0.30080000000000001</v>
      </c>
      <c r="X31">
        <v>-0.38979999999999998</v>
      </c>
      <c r="Y31">
        <v>-0.47189999999999999</v>
      </c>
      <c r="Z31">
        <v>-0.38369999999999999</v>
      </c>
      <c r="AA31">
        <v>-0.81140000000000001</v>
      </c>
      <c r="AB31">
        <v>-0.92600000000000005</v>
      </c>
      <c r="AC31">
        <v>-0.7893</v>
      </c>
      <c r="AD31">
        <v>-0.58909999999999996</v>
      </c>
      <c r="AE31">
        <v>-0.46850000000000003</v>
      </c>
      <c r="AF31">
        <v>-0.37359999999999999</v>
      </c>
      <c r="AG31">
        <v>-0.3952</v>
      </c>
      <c r="AH31">
        <v>-0.39510000000000001</v>
      </c>
      <c r="AI31">
        <v>-0.31009999999999999</v>
      </c>
      <c r="AJ31">
        <v>-0.3417</v>
      </c>
      <c r="AK31">
        <v>-0.29770000000000002</v>
      </c>
      <c r="AL31">
        <v>-9.7000000000000003E-2</v>
      </c>
      <c r="AM31">
        <v>-0.1472</v>
      </c>
      <c r="AN31">
        <v>-0.2205</v>
      </c>
      <c r="AO31">
        <v>-0.2913</v>
      </c>
      <c r="AP31">
        <v>-0.2984</v>
      </c>
    </row>
    <row r="32" spans="1:42" x14ac:dyDescent="0.3">
      <c r="A32" s="20" t="s">
        <v>474</v>
      </c>
      <c r="B32" s="20"/>
      <c r="C32" s="4">
        <v>3.11</v>
      </c>
      <c r="D32">
        <v>2.2429999999999999</v>
      </c>
      <c r="E32">
        <v>1.6661999999999999</v>
      </c>
      <c r="F32">
        <v>-0.64359999999999995</v>
      </c>
      <c r="G32">
        <v>-1.6294999999999999</v>
      </c>
      <c r="H32">
        <v>-2.0059</v>
      </c>
      <c r="I32">
        <v>-4.7347000000000001</v>
      </c>
      <c r="J32">
        <v>-5.2089999999999996</v>
      </c>
      <c r="K32">
        <v>-3.081</v>
      </c>
      <c r="L32">
        <v>-2.5571999999999999</v>
      </c>
      <c r="M32">
        <v>3.2099000000000002</v>
      </c>
      <c r="N32">
        <v>5.9339000000000004</v>
      </c>
      <c r="O32">
        <v>-2.3473000000000002</v>
      </c>
      <c r="P32">
        <v>-4.5995999999999997</v>
      </c>
      <c r="Q32">
        <v>-9.2283000000000008</v>
      </c>
      <c r="R32">
        <v>-12.173299999999999</v>
      </c>
      <c r="S32">
        <v>-4.7374999999999998</v>
      </c>
      <c r="T32">
        <v>-2.7454000000000001</v>
      </c>
      <c r="U32">
        <v>-1.8825000000000001</v>
      </c>
      <c r="V32">
        <v>-5.3891999999999998</v>
      </c>
      <c r="W32">
        <v>-5.8619000000000003</v>
      </c>
      <c r="X32">
        <v>-6.4093999999999998</v>
      </c>
      <c r="Y32">
        <v>-6.0827</v>
      </c>
      <c r="Z32">
        <v>-1.7214</v>
      </c>
      <c r="AA32">
        <v>-3.2806000000000002</v>
      </c>
      <c r="AB32">
        <v>-4.1896000000000004</v>
      </c>
      <c r="AC32">
        <v>-3.8477999999999999</v>
      </c>
      <c r="AD32">
        <v>-3.1389999999999998</v>
      </c>
      <c r="AE32">
        <v>-1.373</v>
      </c>
      <c r="AF32">
        <v>0.1477</v>
      </c>
      <c r="AG32">
        <v>0.91449999999999998</v>
      </c>
      <c r="AH32">
        <v>-0.81989999999999996</v>
      </c>
      <c r="AI32">
        <v>-1.3092999999999999</v>
      </c>
      <c r="AJ32">
        <v>-0.69310000000000005</v>
      </c>
      <c r="AK32">
        <v>-3.6093000000000002</v>
      </c>
      <c r="AL32">
        <v>-2.2324000000000002</v>
      </c>
      <c r="AM32">
        <v>-1.738</v>
      </c>
      <c r="AN32">
        <v>-1.8116000000000001</v>
      </c>
      <c r="AO32">
        <v>-0.66410000000000002</v>
      </c>
      <c r="AP32">
        <v>-0.17080000000000001</v>
      </c>
    </row>
    <row r="33" spans="1:42" x14ac:dyDescent="0.3">
      <c r="A33" s="20" t="s">
        <v>475</v>
      </c>
      <c r="B33" s="20"/>
      <c r="C33" s="4">
        <v>1.77</v>
      </c>
      <c r="D33">
        <v>1.7381</v>
      </c>
      <c r="E33">
        <v>2.1173999999999999</v>
      </c>
      <c r="F33">
        <v>1.7412000000000001</v>
      </c>
      <c r="G33">
        <v>1.3926000000000001</v>
      </c>
      <c r="H33">
        <v>2.0430999999999999</v>
      </c>
      <c r="I33">
        <v>1.8167</v>
      </c>
      <c r="J33">
        <v>2.4300999999999999</v>
      </c>
      <c r="K33">
        <v>2.0360999999999998</v>
      </c>
      <c r="L33">
        <v>1.1283000000000001</v>
      </c>
      <c r="M33">
        <v>0.83399999999999996</v>
      </c>
      <c r="N33">
        <v>0.46110000000000001</v>
      </c>
      <c r="O33">
        <v>1.1812</v>
      </c>
      <c r="P33">
        <v>1.4561999999999999</v>
      </c>
      <c r="Q33">
        <v>1.4112</v>
      </c>
      <c r="R33">
        <v>1.2414000000000001</v>
      </c>
      <c r="S33">
        <v>0.65259999999999996</v>
      </c>
      <c r="T33">
        <v>0.58040000000000003</v>
      </c>
      <c r="U33">
        <v>0.80259999999999998</v>
      </c>
      <c r="V33">
        <v>0.50170000000000003</v>
      </c>
      <c r="W33">
        <v>0.69599999999999995</v>
      </c>
      <c r="X33">
        <v>0.3513</v>
      </c>
      <c r="Y33">
        <v>0.17399999999999999</v>
      </c>
      <c r="Z33">
        <v>0.66979999999999995</v>
      </c>
      <c r="AA33">
        <v>0.82930000000000004</v>
      </c>
      <c r="AB33">
        <v>1.5734999999999999</v>
      </c>
      <c r="AC33">
        <v>1.9398</v>
      </c>
      <c r="AD33">
        <v>1.6157999999999999</v>
      </c>
      <c r="AE33">
        <v>1.4106000000000001</v>
      </c>
      <c r="AF33">
        <v>1.1879999999999999</v>
      </c>
      <c r="AG33">
        <v>0.67889999999999995</v>
      </c>
      <c r="AH33">
        <v>0.55400000000000005</v>
      </c>
      <c r="AI33">
        <v>0.45390000000000003</v>
      </c>
      <c r="AJ33">
        <v>0.72250000000000003</v>
      </c>
      <c r="AK33">
        <v>0.65169999999999995</v>
      </c>
      <c r="AL33">
        <v>0.49730000000000002</v>
      </c>
      <c r="AM33">
        <v>0.62529999999999997</v>
      </c>
      <c r="AN33">
        <v>0.22900000000000001</v>
      </c>
      <c r="AO33">
        <v>0.10349999999999999</v>
      </c>
      <c r="AP33">
        <v>0.38080000000000003</v>
      </c>
    </row>
    <row r="34" spans="1:42" x14ac:dyDescent="0.3">
      <c r="A34" s="20" t="s">
        <v>476</v>
      </c>
      <c r="B34" s="20"/>
      <c r="C34" s="4">
        <v>3.84</v>
      </c>
      <c r="D34">
        <v>2.0668000000000002</v>
      </c>
      <c r="E34">
        <v>0.73509999999999998</v>
      </c>
      <c r="F34">
        <v>-0.61660000000000004</v>
      </c>
      <c r="G34">
        <v>-1.0265</v>
      </c>
      <c r="H34">
        <v>-1.9598</v>
      </c>
      <c r="I34">
        <v>-1.9358</v>
      </c>
      <c r="J34">
        <v>-1.0277000000000001</v>
      </c>
      <c r="K34">
        <v>0.72689999999999999</v>
      </c>
      <c r="L34">
        <v>2.3919999999999999</v>
      </c>
      <c r="M34">
        <v>-2.2831000000000001</v>
      </c>
      <c r="N34">
        <v>-1.7604</v>
      </c>
      <c r="O34">
        <v>-2.2488999999999999</v>
      </c>
      <c r="P34">
        <v>-2.5908000000000002</v>
      </c>
      <c r="Q34">
        <v>2.1076999999999999</v>
      </c>
      <c r="R34">
        <v>3.7926000000000002</v>
      </c>
      <c r="S34">
        <v>3.7404999999999999</v>
      </c>
      <c r="T34">
        <v>3.17</v>
      </c>
      <c r="U34">
        <v>1.2477</v>
      </c>
      <c r="V34">
        <v>-1.9855</v>
      </c>
      <c r="W34">
        <v>-4.0617000000000001</v>
      </c>
      <c r="X34">
        <v>-5.0765000000000002</v>
      </c>
      <c r="Y34">
        <v>-4.0888</v>
      </c>
      <c r="Z34">
        <v>-2.0222000000000002</v>
      </c>
      <c r="AA34">
        <v>0.32850000000000001</v>
      </c>
      <c r="AB34">
        <v>3.1366999999999998</v>
      </c>
      <c r="AC34">
        <v>8.4334000000000007</v>
      </c>
      <c r="AD34">
        <v>10.7361</v>
      </c>
      <c r="AE34">
        <v>14.067500000000001</v>
      </c>
      <c r="AF34">
        <v>19.4101</v>
      </c>
      <c r="AG34">
        <v>22.4741</v>
      </c>
      <c r="AH34">
        <v>21.432400000000001</v>
      </c>
      <c r="AI34">
        <v>15.8574</v>
      </c>
      <c r="AJ34">
        <v>10.119899999999999</v>
      </c>
      <c r="AK34">
        <v>2.6642999999999999</v>
      </c>
      <c r="AL34">
        <v>0.30819999999999997</v>
      </c>
      <c r="AM34">
        <v>1.175</v>
      </c>
      <c r="AN34">
        <v>1.2767999999999999</v>
      </c>
      <c r="AO34">
        <v>0.47049999999999997</v>
      </c>
      <c r="AP34">
        <v>1.6974</v>
      </c>
    </row>
    <row r="35" spans="1:42" hidden="1" x14ac:dyDescent="0.3">
      <c r="A35" t="s">
        <v>477</v>
      </c>
      <c r="B35" t="e">
        <f>VLOOKUP(A35,'COMBINED DATA'!$A$7162:$A$7709,1,FALSE)</f>
        <v>#N/A</v>
      </c>
      <c r="C35" s="4">
        <v>4.1900000000000004</v>
      </c>
      <c r="D35">
        <v>-2.4449999999999998</v>
      </c>
      <c r="E35">
        <v>-20.1035</v>
      </c>
      <c r="F35">
        <v>-31.1572</v>
      </c>
      <c r="G35">
        <v>-20.005400000000002</v>
      </c>
      <c r="H35">
        <v>-15.358000000000001</v>
      </c>
      <c r="I35">
        <v>3.8435999999999999</v>
      </c>
      <c r="J35">
        <v>-39.6629</v>
      </c>
      <c r="K35">
        <v>-36.127899999999997</v>
      </c>
      <c r="L35">
        <v>-17.033100000000001</v>
      </c>
      <c r="M35">
        <v>7.6899999999999996E-2</v>
      </c>
      <c r="N35">
        <v>-28.6633</v>
      </c>
      <c r="O35">
        <v>-26.261600000000001</v>
      </c>
      <c r="P35">
        <v>-24.6631</v>
      </c>
      <c r="Q35">
        <v>-27.492699999999999</v>
      </c>
      <c r="R35">
        <v>-10.3337</v>
      </c>
    </row>
    <row r="36" spans="1:42" x14ac:dyDescent="0.3">
      <c r="A36" s="20" t="s">
        <v>478</v>
      </c>
      <c r="B36" s="20"/>
      <c r="C36" s="4">
        <v>-0.85</v>
      </c>
      <c r="D36">
        <v>-0.93420000000000003</v>
      </c>
      <c r="E36">
        <v>-1.2194</v>
      </c>
      <c r="F36">
        <v>-0.49340000000000001</v>
      </c>
      <c r="G36">
        <v>0.18740000000000001</v>
      </c>
      <c r="H36">
        <v>0.14169999999999999</v>
      </c>
      <c r="I36">
        <v>0.35560000000000003</v>
      </c>
      <c r="J36">
        <v>-8.3900000000000002E-2</v>
      </c>
      <c r="K36">
        <v>-0.2397</v>
      </c>
      <c r="L36">
        <v>-7.46E-2</v>
      </c>
      <c r="M36">
        <v>-0.25609999999999999</v>
      </c>
      <c r="N36">
        <v>0.69399999999999995</v>
      </c>
      <c r="O36">
        <v>0.72940000000000005</v>
      </c>
      <c r="P36">
        <v>4.9200000000000001E-2</v>
      </c>
      <c r="Q36">
        <v>-0.31040000000000001</v>
      </c>
      <c r="R36">
        <v>-0.69040000000000001</v>
      </c>
      <c r="S36">
        <v>-0.54400000000000004</v>
      </c>
      <c r="T36">
        <v>-0.1966</v>
      </c>
      <c r="U36">
        <v>-0.15090000000000001</v>
      </c>
      <c r="V36">
        <v>-0.83679999999999999</v>
      </c>
      <c r="W36">
        <v>-0.50460000000000005</v>
      </c>
      <c r="X36">
        <v>-0.36170000000000002</v>
      </c>
      <c r="Y36">
        <v>0.12970000000000001</v>
      </c>
      <c r="Z36">
        <v>1.1144000000000001</v>
      </c>
      <c r="AA36">
        <v>0.94689999999999996</v>
      </c>
      <c r="AB36">
        <v>0.77490000000000003</v>
      </c>
      <c r="AC36">
        <v>0.50570000000000004</v>
      </c>
      <c r="AD36">
        <v>0.30730000000000002</v>
      </c>
      <c r="AE36">
        <v>0.53120000000000001</v>
      </c>
      <c r="AF36">
        <v>0.94910000000000005</v>
      </c>
      <c r="AG36">
        <v>0.54830000000000001</v>
      </c>
      <c r="AH36">
        <v>0.48820000000000002</v>
      </c>
      <c r="AI36">
        <v>0.20660000000000001</v>
      </c>
      <c r="AJ36">
        <v>0.33889999999999998</v>
      </c>
      <c r="AK36">
        <v>0.9002</v>
      </c>
      <c r="AL36">
        <v>0.96089999999999998</v>
      </c>
      <c r="AM36">
        <v>1.2604</v>
      </c>
      <c r="AN36">
        <v>1.137</v>
      </c>
      <c r="AO36">
        <v>1.0803</v>
      </c>
      <c r="AP36">
        <v>0.50780000000000003</v>
      </c>
    </row>
    <row r="37" spans="1:42" hidden="1" x14ac:dyDescent="0.3">
      <c r="A37" t="s">
        <v>479</v>
      </c>
      <c r="B37" t="e">
        <f>VLOOKUP(A37,'COMBINED DATA'!$A$7162:$A$7709,1,FALSE)</f>
        <v>#N/A</v>
      </c>
      <c r="C37" s="4">
        <v>0.68</v>
      </c>
      <c r="D37">
        <v>0.6704</v>
      </c>
      <c r="E37">
        <v>0.71030000000000004</v>
      </c>
      <c r="F37">
        <v>0.64800000000000002</v>
      </c>
      <c r="G37">
        <v>0.67300000000000004</v>
      </c>
      <c r="H37">
        <v>0.65739999999999998</v>
      </c>
      <c r="I37">
        <v>0.69510000000000005</v>
      </c>
      <c r="J37">
        <v>0.72560000000000002</v>
      </c>
      <c r="K37">
        <v>0.76019999999999999</v>
      </c>
      <c r="L37">
        <v>0.78049999999999997</v>
      </c>
      <c r="M37">
        <v>0.83489999999999998</v>
      </c>
      <c r="N37">
        <v>0.74909999999999999</v>
      </c>
      <c r="O37">
        <v>0.72740000000000005</v>
      </c>
      <c r="P37">
        <v>0.74209999999999998</v>
      </c>
      <c r="Q37">
        <v>0.74060000000000004</v>
      </c>
      <c r="R37">
        <v>0.78559999999999997</v>
      </c>
      <c r="S37">
        <v>0.79779999999999995</v>
      </c>
      <c r="T37">
        <v>0.78520000000000001</v>
      </c>
      <c r="U37">
        <v>0.70850000000000002</v>
      </c>
      <c r="V37">
        <v>0.69259999999999999</v>
      </c>
      <c r="W37">
        <v>0.55369999999999997</v>
      </c>
      <c r="X37">
        <v>0.51929999999999998</v>
      </c>
      <c r="Y37">
        <v>0.56589999999999996</v>
      </c>
      <c r="Z37">
        <v>0.59599999999999997</v>
      </c>
      <c r="AA37">
        <v>0.63360000000000005</v>
      </c>
      <c r="AB37">
        <v>0.73829999999999996</v>
      </c>
      <c r="AC37">
        <v>0.8004</v>
      </c>
      <c r="AD37">
        <v>0.85629999999999995</v>
      </c>
      <c r="AE37">
        <v>1.1991000000000001</v>
      </c>
      <c r="AF37">
        <v>1.0762</v>
      </c>
      <c r="AG37">
        <v>1.2726</v>
      </c>
      <c r="AH37">
        <v>0.95920000000000005</v>
      </c>
      <c r="AI37">
        <v>0.58620000000000005</v>
      </c>
      <c r="AJ37">
        <v>0.61029999999999995</v>
      </c>
      <c r="AK37">
        <v>0.35599999999999998</v>
      </c>
      <c r="AL37">
        <v>0.44450000000000001</v>
      </c>
      <c r="AM37">
        <v>0.47670000000000001</v>
      </c>
      <c r="AN37">
        <v>0.50739999999999996</v>
      </c>
      <c r="AO37">
        <v>0.53090000000000004</v>
      </c>
    </row>
    <row r="38" spans="1:42" hidden="1" x14ac:dyDescent="0.3">
      <c r="A38" t="s">
        <v>480</v>
      </c>
      <c r="B38" t="e">
        <f>VLOOKUP(A38,'COMBINED DATA'!$A$7162:$A$7709,1,FALSE)</f>
        <v>#N/A</v>
      </c>
      <c r="C38" s="4">
        <v>2.7</v>
      </c>
      <c r="D38">
        <v>2.5310999999999999</v>
      </c>
      <c r="E38">
        <v>2.1392000000000002</v>
      </c>
      <c r="F38">
        <v>1.7405999999999999</v>
      </c>
      <c r="G38">
        <v>1.3250999999999999</v>
      </c>
      <c r="H38">
        <v>0.98</v>
      </c>
      <c r="I38">
        <v>1.4604999999999999</v>
      </c>
      <c r="J38">
        <v>1.1031</v>
      </c>
      <c r="K38">
        <v>0.85140000000000005</v>
      </c>
      <c r="L38">
        <v>0.8347</v>
      </c>
      <c r="M38">
        <v>0.34200000000000003</v>
      </c>
      <c r="N38">
        <v>1.4524999999999999</v>
      </c>
      <c r="O38">
        <v>1.2609999999999999</v>
      </c>
      <c r="P38">
        <v>1.4637</v>
      </c>
      <c r="Q38">
        <v>0.96750000000000003</v>
      </c>
      <c r="R38">
        <v>0.65849999999999997</v>
      </c>
      <c r="S38">
        <v>0.28000000000000003</v>
      </c>
      <c r="T38">
        <v>2.23E-2</v>
      </c>
      <c r="U38">
        <v>-4.0099999999999997E-2</v>
      </c>
      <c r="V38">
        <v>0.42399999999999999</v>
      </c>
      <c r="W38">
        <v>0.86109999999999998</v>
      </c>
      <c r="X38">
        <v>1.0082</v>
      </c>
      <c r="Y38">
        <v>1.0795999999999999</v>
      </c>
      <c r="Z38">
        <v>1.0951</v>
      </c>
      <c r="AA38">
        <v>1.0154000000000001</v>
      </c>
      <c r="AB38">
        <v>0.88970000000000005</v>
      </c>
      <c r="AC38">
        <v>0.49409999999999998</v>
      </c>
      <c r="AD38">
        <v>0.1903</v>
      </c>
      <c r="AE38">
        <v>7.0400000000000004E-2</v>
      </c>
      <c r="AF38">
        <v>2.5700000000000001E-2</v>
      </c>
      <c r="AG38">
        <v>0.2427</v>
      </c>
      <c r="AH38">
        <v>0.23449999999999999</v>
      </c>
      <c r="AI38">
        <v>0.22359999999999999</v>
      </c>
      <c r="AJ38">
        <v>0.18459999999999999</v>
      </c>
      <c r="AK38">
        <v>0.13070000000000001</v>
      </c>
    </row>
    <row r="39" spans="1:42" hidden="1" x14ac:dyDescent="0.3">
      <c r="A39" t="s">
        <v>481</v>
      </c>
      <c r="B39" t="e">
        <f>VLOOKUP(A39,'COMBINED DATA'!$A$7162:$A$7709,1,FALSE)</f>
        <v>#N/A</v>
      </c>
      <c r="C39" s="4">
        <v>0.87</v>
      </c>
      <c r="D39">
        <v>0.79830000000000001</v>
      </c>
      <c r="E39">
        <v>0.84399999999999997</v>
      </c>
      <c r="F39">
        <v>0.80079999999999996</v>
      </c>
      <c r="G39">
        <v>0.79200000000000004</v>
      </c>
      <c r="H39">
        <v>0.78659999999999997</v>
      </c>
      <c r="I39">
        <v>0.81210000000000004</v>
      </c>
      <c r="J39">
        <v>0.80889999999999995</v>
      </c>
      <c r="K39">
        <v>0.85670000000000002</v>
      </c>
      <c r="L39">
        <v>0.87460000000000004</v>
      </c>
      <c r="M39">
        <v>0.88380000000000003</v>
      </c>
      <c r="N39">
        <v>0.92100000000000004</v>
      </c>
      <c r="O39">
        <v>0.91410000000000002</v>
      </c>
      <c r="P39">
        <v>0.90490000000000004</v>
      </c>
      <c r="Q39">
        <v>0.89329999999999998</v>
      </c>
      <c r="R39">
        <v>0.85880000000000001</v>
      </c>
      <c r="S39">
        <v>0.85529999999999995</v>
      </c>
      <c r="T39">
        <v>0.83120000000000005</v>
      </c>
      <c r="U39">
        <v>0.80489999999999995</v>
      </c>
      <c r="V39">
        <v>0.78059999999999996</v>
      </c>
      <c r="W39">
        <v>0.66469999999999996</v>
      </c>
      <c r="X39">
        <v>0.63949999999999996</v>
      </c>
      <c r="Y39">
        <v>0.6099</v>
      </c>
      <c r="Z39">
        <v>0.58660000000000001</v>
      </c>
      <c r="AA39">
        <v>0.6623</v>
      </c>
      <c r="AB39">
        <v>0.76819999999999999</v>
      </c>
      <c r="AC39">
        <v>0.82920000000000005</v>
      </c>
      <c r="AD39">
        <v>0.82740000000000002</v>
      </c>
      <c r="AE39">
        <v>0.85099999999999998</v>
      </c>
      <c r="AF39">
        <v>0.84299999999999997</v>
      </c>
      <c r="AG39">
        <v>0.78259999999999996</v>
      </c>
      <c r="AH39">
        <v>0.68669999999999998</v>
      </c>
      <c r="AI39">
        <v>0.63570000000000004</v>
      </c>
      <c r="AJ39">
        <v>0.60350000000000004</v>
      </c>
      <c r="AK39">
        <v>0.53459999999999996</v>
      </c>
      <c r="AL39">
        <v>0.56520000000000004</v>
      </c>
      <c r="AM39">
        <v>0.55930000000000002</v>
      </c>
      <c r="AN39">
        <v>0.53159999999999996</v>
      </c>
      <c r="AO39">
        <v>0.54959999999999998</v>
      </c>
    </row>
    <row r="40" spans="1:42" x14ac:dyDescent="0.3">
      <c r="A40" s="20" t="s">
        <v>482</v>
      </c>
      <c r="B40" s="20"/>
      <c r="C40" s="4">
        <v>-7.67</v>
      </c>
      <c r="D40">
        <v>-6.6313000000000004</v>
      </c>
      <c r="E40">
        <v>-17.580100000000002</v>
      </c>
      <c r="F40">
        <v>-19.5046</v>
      </c>
      <c r="G40">
        <v>-16.6358</v>
      </c>
      <c r="H40">
        <v>-18.1996</v>
      </c>
      <c r="I40">
        <v>-10.0375</v>
      </c>
      <c r="J40">
        <v>-9.6242000000000001</v>
      </c>
      <c r="K40">
        <v>-9.5894999999999992</v>
      </c>
      <c r="L40">
        <v>-7.8270999999999997</v>
      </c>
      <c r="M40">
        <v>-7.4504000000000001</v>
      </c>
      <c r="N40">
        <v>1.9444999999999999</v>
      </c>
      <c r="O40">
        <v>0.29239999999999999</v>
      </c>
      <c r="P40">
        <v>-1.2070000000000001</v>
      </c>
      <c r="Q40">
        <v>-0.33260000000000001</v>
      </c>
      <c r="R40">
        <v>-6.0526</v>
      </c>
      <c r="S40">
        <v>-4.6561000000000003</v>
      </c>
      <c r="T40">
        <v>-2.1246999999999998</v>
      </c>
      <c r="U40">
        <v>-1.9791000000000001</v>
      </c>
      <c r="V40">
        <v>-0.20269999999999999</v>
      </c>
      <c r="W40">
        <v>-51.468600000000002</v>
      </c>
      <c r="X40">
        <v>-57.730200000000004</v>
      </c>
      <c r="Y40">
        <v>-59.165300000000002</v>
      </c>
      <c r="Z40">
        <v>-52.326000000000001</v>
      </c>
      <c r="AA40">
        <v>0.70509999999999995</v>
      </c>
      <c r="AB40">
        <v>31.543399999999998</v>
      </c>
      <c r="AC40">
        <v>33.415399999999998</v>
      </c>
      <c r="AD40">
        <v>39.152000000000001</v>
      </c>
      <c r="AE40">
        <v>41.734400000000001</v>
      </c>
      <c r="AF40">
        <v>18.030999999999999</v>
      </c>
      <c r="AG40">
        <v>22.735900000000001</v>
      </c>
      <c r="AH40">
        <v>17.2181</v>
      </c>
      <c r="AI40">
        <v>16.976199999999999</v>
      </c>
      <c r="AJ40">
        <v>13.1493</v>
      </c>
      <c r="AK40">
        <v>10.7468</v>
      </c>
      <c r="AL40">
        <v>-3.7145000000000001</v>
      </c>
      <c r="AM40">
        <v>-4.6341000000000001</v>
      </c>
      <c r="AN40">
        <v>-4.9858000000000002</v>
      </c>
      <c r="AO40">
        <v>-4.2361000000000004</v>
      </c>
      <c r="AP40">
        <v>3.1089000000000002</v>
      </c>
    </row>
    <row r="41" spans="1:42" x14ac:dyDescent="0.3">
      <c r="A41" s="20" t="s">
        <v>483</v>
      </c>
      <c r="B41" s="20"/>
      <c r="C41" s="4">
        <v>-29.05</v>
      </c>
      <c r="D41">
        <v>-29.248100000000001</v>
      </c>
      <c r="E41">
        <v>-16.493099999999998</v>
      </c>
      <c r="F41">
        <v>-7.2385999999999999</v>
      </c>
      <c r="G41">
        <v>-7.0926</v>
      </c>
      <c r="H41">
        <v>-6.4885999999999999</v>
      </c>
      <c r="I41">
        <v>-4.0376000000000003</v>
      </c>
      <c r="J41">
        <v>1.7948</v>
      </c>
      <c r="K41">
        <v>1.1227</v>
      </c>
      <c r="L41">
        <v>2.4485999999999999</v>
      </c>
      <c r="M41">
        <v>1.3793</v>
      </c>
      <c r="N41">
        <v>2.2644000000000002</v>
      </c>
      <c r="O41">
        <v>4.6721000000000004</v>
      </c>
      <c r="P41">
        <v>4.6356000000000002</v>
      </c>
      <c r="Q41">
        <v>4.3400999999999996</v>
      </c>
      <c r="R41">
        <v>1.1060000000000001</v>
      </c>
      <c r="S41">
        <v>-0.1988</v>
      </c>
      <c r="T41">
        <v>0.45269999999999999</v>
      </c>
      <c r="U41">
        <v>2.0775999999999999</v>
      </c>
      <c r="V41">
        <v>11.2173</v>
      </c>
      <c r="W41">
        <v>12.695399999999999</v>
      </c>
      <c r="X41">
        <v>14.7171</v>
      </c>
      <c r="Y41">
        <v>21.876000000000001</v>
      </c>
      <c r="Z41">
        <v>20.777999999999999</v>
      </c>
      <c r="AA41">
        <v>20.822299999999998</v>
      </c>
      <c r="AB41">
        <v>18.076799999999999</v>
      </c>
      <c r="AC41">
        <v>13.7119</v>
      </c>
      <c r="AD41">
        <v>12.1342</v>
      </c>
      <c r="AE41">
        <v>11.715400000000001</v>
      </c>
      <c r="AF41">
        <v>11.035299999999999</v>
      </c>
      <c r="AG41">
        <v>6.7050999999999998</v>
      </c>
      <c r="AH41">
        <v>6.9829999999999997</v>
      </c>
      <c r="AI41">
        <v>7.0213000000000001</v>
      </c>
      <c r="AJ41">
        <v>7.0796000000000001</v>
      </c>
      <c r="AK41">
        <v>6.7168999999999999</v>
      </c>
      <c r="AL41">
        <v>0.23599999999999999</v>
      </c>
      <c r="AM41">
        <v>-0.79710000000000003</v>
      </c>
      <c r="AN41">
        <v>-2.7793000000000001</v>
      </c>
      <c r="AO41">
        <v>-15.170199999999999</v>
      </c>
      <c r="AP41">
        <v>-13.002700000000001</v>
      </c>
    </row>
    <row r="42" spans="1:42" x14ac:dyDescent="0.3">
      <c r="A42" s="20" t="s">
        <v>484</v>
      </c>
      <c r="B42" s="20"/>
      <c r="C42" s="4">
        <v>-5.2</v>
      </c>
      <c r="D42">
        <v>-0.47160000000000002</v>
      </c>
      <c r="E42">
        <v>-5.63</v>
      </c>
      <c r="F42">
        <v>-3.8982999999999999</v>
      </c>
      <c r="G42">
        <v>-2.2431999999999999</v>
      </c>
      <c r="H42">
        <v>-1.1216999999999999</v>
      </c>
      <c r="I42">
        <v>2.9834999999999998</v>
      </c>
      <c r="J42">
        <v>4.4122000000000003</v>
      </c>
      <c r="K42">
        <v>6.5693000000000001</v>
      </c>
      <c r="L42">
        <v>4.3840000000000003</v>
      </c>
      <c r="M42">
        <v>5.3285999999999998</v>
      </c>
      <c r="N42">
        <v>6.6825000000000001</v>
      </c>
      <c r="O42">
        <v>6.9108000000000001</v>
      </c>
      <c r="P42">
        <v>8.1669999999999998</v>
      </c>
      <c r="Q42">
        <v>7.0872999999999999</v>
      </c>
      <c r="R42">
        <v>6.9169999999999998</v>
      </c>
      <c r="S42">
        <v>5.7060000000000004</v>
      </c>
      <c r="T42">
        <v>5.6776999999999997</v>
      </c>
      <c r="U42">
        <v>5.4211</v>
      </c>
      <c r="V42">
        <v>4.0926999999999998</v>
      </c>
      <c r="W42">
        <v>2.9845000000000002</v>
      </c>
      <c r="X42">
        <v>2.1131000000000002</v>
      </c>
      <c r="Y42">
        <v>2.5874999999999999</v>
      </c>
      <c r="Z42">
        <v>2.9590999999999998</v>
      </c>
      <c r="AA42">
        <v>2.0242</v>
      </c>
      <c r="AB42">
        <v>2.8595999999999999</v>
      </c>
      <c r="AC42">
        <v>1.9789000000000001</v>
      </c>
      <c r="AD42">
        <v>1.3099000000000001</v>
      </c>
      <c r="AE42">
        <v>0.94879999999999998</v>
      </c>
      <c r="AF42">
        <v>1.0603</v>
      </c>
      <c r="AG42">
        <v>1.5634999999999999</v>
      </c>
      <c r="AH42">
        <v>1.9837</v>
      </c>
      <c r="AI42">
        <v>2.8231000000000002</v>
      </c>
      <c r="AJ42">
        <v>3.3820000000000001</v>
      </c>
      <c r="AK42">
        <v>3.7360000000000002</v>
      </c>
      <c r="AL42">
        <v>3.8639999999999999</v>
      </c>
      <c r="AM42">
        <v>3.2288999999999999</v>
      </c>
      <c r="AN42">
        <v>2.5051000000000001</v>
      </c>
      <c r="AO42">
        <v>1.7108000000000001</v>
      </c>
      <c r="AP42">
        <v>1.0127999999999999</v>
      </c>
    </row>
    <row r="43" spans="1:42" x14ac:dyDescent="0.3">
      <c r="A43" s="20" t="s">
        <v>485</v>
      </c>
      <c r="B43" s="20"/>
      <c r="C43" s="4">
        <v>4.54</v>
      </c>
      <c r="D43">
        <v>4.6332000000000004</v>
      </c>
      <c r="E43">
        <v>4.9832000000000001</v>
      </c>
      <c r="F43">
        <v>4.9181999999999997</v>
      </c>
      <c r="G43">
        <v>4.7587999999999999</v>
      </c>
      <c r="H43">
        <v>5.2808000000000002</v>
      </c>
      <c r="I43">
        <v>4.6412000000000004</v>
      </c>
      <c r="J43">
        <v>4.7157</v>
      </c>
      <c r="K43">
        <v>4.8592000000000004</v>
      </c>
      <c r="L43">
        <v>4.7145000000000001</v>
      </c>
      <c r="M43">
        <v>4.9375</v>
      </c>
      <c r="N43">
        <v>6.2058</v>
      </c>
      <c r="O43">
        <v>6.2145999999999999</v>
      </c>
      <c r="P43">
        <v>6.4142999999999999</v>
      </c>
      <c r="Q43">
        <v>6.4633000000000003</v>
      </c>
      <c r="R43">
        <v>4.9268999999999998</v>
      </c>
      <c r="S43">
        <v>5.0982000000000003</v>
      </c>
      <c r="T43">
        <v>4.8791000000000002</v>
      </c>
      <c r="U43">
        <v>5.0979999999999999</v>
      </c>
      <c r="V43">
        <v>5.1721000000000004</v>
      </c>
      <c r="W43">
        <v>3.9798</v>
      </c>
      <c r="X43">
        <v>1.8546</v>
      </c>
      <c r="Y43">
        <v>0.81699999999999995</v>
      </c>
      <c r="Z43">
        <v>0.14979999999999999</v>
      </c>
      <c r="AA43">
        <v>-0.54779999999999995</v>
      </c>
      <c r="AB43">
        <v>1.3613999999999999</v>
      </c>
      <c r="AC43">
        <v>1.5548</v>
      </c>
      <c r="AD43">
        <v>1.2522</v>
      </c>
      <c r="AE43">
        <v>1.5463</v>
      </c>
      <c r="AF43">
        <v>1.0613999999999999</v>
      </c>
      <c r="AG43">
        <v>1.3244</v>
      </c>
      <c r="AH43">
        <v>1.8411999999999999</v>
      </c>
      <c r="AI43">
        <v>2.2252999999999998</v>
      </c>
      <c r="AJ43">
        <v>2.8521000000000001</v>
      </c>
      <c r="AK43">
        <v>2.9051999999999998</v>
      </c>
      <c r="AL43">
        <v>2.6861000000000002</v>
      </c>
      <c r="AM43">
        <v>-2.9994000000000001</v>
      </c>
      <c r="AN43">
        <v>-3.1505999999999998</v>
      </c>
      <c r="AO43">
        <v>-3.1597</v>
      </c>
      <c r="AP43">
        <v>-1.9930000000000001</v>
      </c>
    </row>
    <row r="44" spans="1:42" x14ac:dyDescent="0.3">
      <c r="A44" s="20" t="s">
        <v>486</v>
      </c>
      <c r="B44" s="20"/>
      <c r="C44" s="4">
        <v>5.59</v>
      </c>
      <c r="D44">
        <v>6.9379999999999997</v>
      </c>
      <c r="E44">
        <v>4.5686</v>
      </c>
      <c r="F44">
        <v>5.3056000000000001</v>
      </c>
      <c r="G44">
        <v>5.7026000000000003</v>
      </c>
      <c r="H44">
        <v>4.6166999999999998</v>
      </c>
      <c r="I44">
        <v>6.2045000000000003</v>
      </c>
      <c r="J44">
        <v>5.8605</v>
      </c>
      <c r="K44">
        <v>6.4344000000000001</v>
      </c>
      <c r="L44">
        <v>6.2480000000000002</v>
      </c>
      <c r="M44">
        <v>7.0308999999999999</v>
      </c>
      <c r="N44">
        <v>9.4504999999999999</v>
      </c>
      <c r="O44">
        <v>8.8236000000000008</v>
      </c>
      <c r="P44">
        <v>10.4032</v>
      </c>
      <c r="Q44">
        <v>8.9951000000000008</v>
      </c>
      <c r="R44">
        <v>12.0549</v>
      </c>
      <c r="S44">
        <v>12.660500000000001</v>
      </c>
      <c r="T44">
        <v>11.338200000000001</v>
      </c>
      <c r="U44">
        <v>8.6882000000000001</v>
      </c>
      <c r="V44">
        <v>5.8577000000000004</v>
      </c>
      <c r="W44">
        <v>4.6555</v>
      </c>
      <c r="X44">
        <v>3.7317</v>
      </c>
      <c r="Y44">
        <v>6.6120999999999999</v>
      </c>
      <c r="Z44">
        <v>6.0601000000000003</v>
      </c>
      <c r="AA44">
        <v>6.1814999999999998</v>
      </c>
      <c r="AB44">
        <v>8.4867000000000008</v>
      </c>
      <c r="AC44">
        <v>7.4890999999999996</v>
      </c>
      <c r="AD44">
        <v>8.2894000000000005</v>
      </c>
      <c r="AE44">
        <v>7.8573000000000004</v>
      </c>
      <c r="AF44">
        <v>3.6046</v>
      </c>
      <c r="AG44">
        <v>2.8092000000000001</v>
      </c>
      <c r="AH44">
        <v>-2.9499999999999998E-2</v>
      </c>
      <c r="AI44">
        <v>-0.56479999999999997</v>
      </c>
      <c r="AJ44">
        <v>1.1274</v>
      </c>
      <c r="AK44">
        <v>-1.3626</v>
      </c>
      <c r="AL44">
        <v>-1.7511000000000001</v>
      </c>
      <c r="AM44">
        <v>-0.3952</v>
      </c>
      <c r="AN44">
        <v>2.3199999999999998E-2</v>
      </c>
      <c r="AO44">
        <v>2.4963000000000002</v>
      </c>
      <c r="AP44">
        <v>1.4551000000000001</v>
      </c>
    </row>
    <row r="45" spans="1:42" hidden="1" x14ac:dyDescent="0.3">
      <c r="A45" t="s">
        <v>487</v>
      </c>
      <c r="B45" t="e">
        <f>VLOOKUP(A45,'COMBINED DATA'!$A$7162:$A$7709,1,FALSE)</f>
        <v>#N/A</v>
      </c>
      <c r="C45" s="4">
        <v>4.57</v>
      </c>
      <c r="D45">
        <v>4.6077000000000004</v>
      </c>
      <c r="E45">
        <v>4.7073999999999998</v>
      </c>
      <c r="F45">
        <v>4.6718999999999999</v>
      </c>
      <c r="G45">
        <v>-3.4466000000000001</v>
      </c>
      <c r="H45">
        <v>-3.3422999999999998</v>
      </c>
      <c r="I45">
        <v>-3.125</v>
      </c>
      <c r="J45">
        <v>-2.8788</v>
      </c>
      <c r="K45">
        <v>5.6574999999999998</v>
      </c>
      <c r="L45">
        <v>5.5968999999999998</v>
      </c>
      <c r="M45">
        <v>5.6398000000000001</v>
      </c>
      <c r="N45">
        <v>5.85</v>
      </c>
      <c r="O45">
        <v>5.6567999999999996</v>
      </c>
      <c r="P45">
        <v>5.5956999999999999</v>
      </c>
      <c r="Q45">
        <v>5.4715999999999996</v>
      </c>
      <c r="R45">
        <v>3.8974000000000002</v>
      </c>
      <c r="S45">
        <v>5.7039999999999997</v>
      </c>
      <c r="T45">
        <v>5.8785999999999996</v>
      </c>
      <c r="U45">
        <v>6.0137</v>
      </c>
      <c r="V45">
        <v>6.5221</v>
      </c>
      <c r="W45">
        <v>5.3273999999999999</v>
      </c>
      <c r="X45">
        <v>5.4550000000000001</v>
      </c>
      <c r="Y45">
        <v>5.7450000000000001</v>
      </c>
      <c r="Z45">
        <v>5.5827</v>
      </c>
      <c r="AA45">
        <v>5.5885999999999996</v>
      </c>
      <c r="AB45">
        <v>5.6727999999999996</v>
      </c>
      <c r="AC45">
        <v>5.0894000000000004</v>
      </c>
      <c r="AD45">
        <v>5.1482999999999999</v>
      </c>
      <c r="AE45">
        <v>5.1830999999999996</v>
      </c>
      <c r="AF45">
        <v>5.0907</v>
      </c>
      <c r="AG45">
        <v>4.6219999999999999</v>
      </c>
      <c r="AH45">
        <v>4.4794999999999998</v>
      </c>
      <c r="AI45">
        <v>4.3800999999999997</v>
      </c>
      <c r="AJ45">
        <v>4.1189999999999998</v>
      </c>
      <c r="AK45">
        <v>3.8793000000000002</v>
      </c>
      <c r="AL45">
        <v>3.8001999999999998</v>
      </c>
      <c r="AM45">
        <v>3.4781</v>
      </c>
      <c r="AN45">
        <v>3.4514</v>
      </c>
      <c r="AO45">
        <v>3.5699000000000001</v>
      </c>
    </row>
    <row r="46" spans="1:42" x14ac:dyDescent="0.3">
      <c r="A46" s="20" t="s">
        <v>488</v>
      </c>
      <c r="B46" s="20"/>
      <c r="C46" s="4">
        <v>8.4700000000000006</v>
      </c>
      <c r="D46">
        <v>9.0404999999999998</v>
      </c>
      <c r="E46">
        <v>9.4739000000000004</v>
      </c>
      <c r="F46">
        <v>9.5175999999999998</v>
      </c>
      <c r="G46">
        <v>9.9202999999999992</v>
      </c>
      <c r="H46">
        <v>8.4351000000000003</v>
      </c>
      <c r="I46">
        <v>8.2798999999999996</v>
      </c>
      <c r="J46">
        <v>8.3901000000000003</v>
      </c>
      <c r="K46">
        <v>7.1456999999999997</v>
      </c>
      <c r="L46">
        <v>7.1223999999999998</v>
      </c>
      <c r="M46">
        <v>7.4981</v>
      </c>
      <c r="N46">
        <v>8.7592999999999996</v>
      </c>
      <c r="O46">
        <v>8.0364000000000004</v>
      </c>
      <c r="P46">
        <v>7.9819000000000004</v>
      </c>
      <c r="Q46">
        <v>8.1851000000000003</v>
      </c>
      <c r="R46">
        <v>7.0865</v>
      </c>
      <c r="S46">
        <v>6.9558999999999997</v>
      </c>
      <c r="T46">
        <v>6.8376000000000001</v>
      </c>
      <c r="U46">
        <v>7.0848000000000004</v>
      </c>
      <c r="V46">
        <v>6.7824999999999998</v>
      </c>
      <c r="W46">
        <v>6.6002000000000001</v>
      </c>
      <c r="X46">
        <v>6.4423000000000004</v>
      </c>
      <c r="Y46">
        <v>6.7175000000000002</v>
      </c>
      <c r="Z46">
        <v>7.3699000000000003</v>
      </c>
      <c r="AA46">
        <v>7.5172999999999996</v>
      </c>
      <c r="AB46">
        <v>8.1599000000000004</v>
      </c>
      <c r="AC46">
        <v>7.9999000000000002</v>
      </c>
      <c r="AD46">
        <v>8.0083000000000002</v>
      </c>
      <c r="AE46">
        <v>8.0249000000000006</v>
      </c>
      <c r="AF46">
        <v>7.8932000000000002</v>
      </c>
      <c r="AG46">
        <v>7.7214999999999998</v>
      </c>
      <c r="AH46">
        <v>7.6440999999999999</v>
      </c>
      <c r="AI46">
        <v>7.7316000000000003</v>
      </c>
      <c r="AJ46">
        <v>7.5282</v>
      </c>
      <c r="AK46">
        <v>7.1818999999999997</v>
      </c>
      <c r="AL46">
        <v>6.0289000000000001</v>
      </c>
      <c r="AM46">
        <v>6.1783999999999999</v>
      </c>
      <c r="AN46">
        <v>7.4638999999999998</v>
      </c>
      <c r="AO46">
        <v>7.4343000000000004</v>
      </c>
      <c r="AP46">
        <v>8.9771000000000001</v>
      </c>
    </row>
    <row r="47" spans="1:42" x14ac:dyDescent="0.3">
      <c r="A47" s="20" t="s">
        <v>489</v>
      </c>
      <c r="B47" s="20"/>
      <c r="C47" s="4">
        <v>0.53</v>
      </c>
      <c r="D47">
        <v>6.7799999999999999E-2</v>
      </c>
      <c r="E47">
        <v>1.7411000000000001</v>
      </c>
      <c r="F47">
        <v>0.75619999999999998</v>
      </c>
      <c r="G47">
        <v>1.7457</v>
      </c>
      <c r="H47">
        <v>-0.85780000000000001</v>
      </c>
      <c r="I47">
        <v>0.8488</v>
      </c>
      <c r="J47">
        <v>-0.72299999999999998</v>
      </c>
      <c r="K47">
        <v>-1.8769</v>
      </c>
      <c r="L47">
        <v>-0.26550000000000001</v>
      </c>
      <c r="M47">
        <v>-3.548</v>
      </c>
      <c r="N47">
        <v>-2.5573000000000001</v>
      </c>
      <c r="O47">
        <v>-1.6661999999999999</v>
      </c>
      <c r="P47">
        <v>-2.6434000000000002</v>
      </c>
      <c r="Q47">
        <v>-0.70750000000000002</v>
      </c>
      <c r="R47">
        <v>2.1057000000000001</v>
      </c>
      <c r="S47">
        <v>1.1879999999999999</v>
      </c>
      <c r="T47">
        <v>1.8624000000000001</v>
      </c>
      <c r="U47">
        <v>1.37</v>
      </c>
      <c r="V47">
        <v>0.95820000000000005</v>
      </c>
      <c r="W47">
        <v>0.94950000000000001</v>
      </c>
      <c r="X47">
        <v>0.54669999999999996</v>
      </c>
      <c r="Y47">
        <v>-6.1499999999999999E-2</v>
      </c>
      <c r="Z47">
        <v>-0.70850000000000002</v>
      </c>
      <c r="AA47">
        <v>-0.52310000000000001</v>
      </c>
      <c r="AB47">
        <v>-0.30209999999999998</v>
      </c>
      <c r="AC47">
        <v>-0.45369999999999999</v>
      </c>
      <c r="AD47">
        <v>-1.3588</v>
      </c>
      <c r="AE47">
        <v>-0.76859999999999995</v>
      </c>
      <c r="AF47">
        <v>0.85560000000000003</v>
      </c>
      <c r="AG47">
        <v>1.5596000000000001</v>
      </c>
      <c r="AH47">
        <v>1.1069</v>
      </c>
      <c r="AI47">
        <v>2.0882999999999998</v>
      </c>
      <c r="AJ47">
        <v>1.2176</v>
      </c>
      <c r="AK47">
        <v>3.2778</v>
      </c>
      <c r="AL47">
        <v>3.887</v>
      </c>
      <c r="AM47">
        <v>2.5937000000000001</v>
      </c>
      <c r="AN47">
        <v>2.8498999999999999</v>
      </c>
      <c r="AO47">
        <v>1.2937000000000001</v>
      </c>
      <c r="AP47">
        <v>1.7323</v>
      </c>
    </row>
    <row r="48" spans="1:42" x14ac:dyDescent="0.3">
      <c r="A48" s="20" t="s">
        <v>490</v>
      </c>
      <c r="B48" s="20"/>
      <c r="C48" s="4">
        <v>6.27</v>
      </c>
      <c r="D48">
        <v>6.0179999999999998</v>
      </c>
      <c r="E48">
        <v>3.8917999999999999</v>
      </c>
      <c r="F48">
        <v>-9.1379999999999999</v>
      </c>
      <c r="G48">
        <v>-13.234999999999999</v>
      </c>
      <c r="H48">
        <v>-16.331399999999999</v>
      </c>
      <c r="I48">
        <v>-17.410599999999999</v>
      </c>
      <c r="J48">
        <v>-6.7573999999999996</v>
      </c>
      <c r="K48">
        <v>-3.4451000000000001</v>
      </c>
      <c r="L48">
        <v>-0.12540000000000001</v>
      </c>
      <c r="M48">
        <v>2.8765999999999998</v>
      </c>
      <c r="N48">
        <v>3.4196</v>
      </c>
      <c r="O48">
        <v>3.6930999999999998</v>
      </c>
      <c r="P48">
        <v>4.2588999999999997</v>
      </c>
      <c r="Q48">
        <v>2.9295</v>
      </c>
      <c r="R48">
        <v>3.8769999999999998</v>
      </c>
      <c r="S48">
        <v>2.9651000000000001</v>
      </c>
      <c r="T48">
        <v>2.6187</v>
      </c>
      <c r="U48">
        <v>2.6810999999999998</v>
      </c>
      <c r="V48">
        <v>2.3691</v>
      </c>
      <c r="W48">
        <v>-16.753499999999999</v>
      </c>
      <c r="X48">
        <v>-22.213699999999999</v>
      </c>
      <c r="Y48">
        <v>-24.225100000000001</v>
      </c>
      <c r="Z48">
        <v>-21.457100000000001</v>
      </c>
      <c r="AA48">
        <v>0.8125</v>
      </c>
      <c r="AB48">
        <v>4.5708000000000002</v>
      </c>
      <c r="AC48">
        <v>7.1679000000000004</v>
      </c>
      <c r="AD48">
        <v>5.1281999999999996</v>
      </c>
      <c r="AE48">
        <v>5.3817000000000004</v>
      </c>
      <c r="AF48">
        <v>6.3922999999999996</v>
      </c>
      <c r="AG48">
        <v>6.6680999999999999</v>
      </c>
      <c r="AH48">
        <v>7.6216999999999997</v>
      </c>
      <c r="AI48">
        <v>9.2314000000000007</v>
      </c>
      <c r="AJ48">
        <v>10.1778</v>
      </c>
      <c r="AK48">
        <v>10.667299999999999</v>
      </c>
      <c r="AL48">
        <v>11.0923</v>
      </c>
      <c r="AM48">
        <v>12.5572</v>
      </c>
      <c r="AN48">
        <v>13.9091</v>
      </c>
      <c r="AO48">
        <v>14.0947</v>
      </c>
      <c r="AP48">
        <v>13.104699999999999</v>
      </c>
    </row>
    <row r="49" spans="1:42" x14ac:dyDescent="0.3">
      <c r="A49" s="20" t="s">
        <v>491</v>
      </c>
      <c r="B49" s="20"/>
      <c r="C49" s="4">
        <v>-0.33</v>
      </c>
      <c r="D49">
        <v>2.8982000000000001</v>
      </c>
      <c r="E49">
        <v>2.016</v>
      </c>
      <c r="F49">
        <v>2.5310000000000001</v>
      </c>
      <c r="G49">
        <v>1.1358999999999999</v>
      </c>
      <c r="H49">
        <v>1E-4</v>
      </c>
      <c r="I49">
        <v>4.7359</v>
      </c>
      <c r="J49">
        <v>7.0231000000000003</v>
      </c>
      <c r="K49">
        <v>8.7347999999999999</v>
      </c>
      <c r="L49">
        <v>9.6326000000000001</v>
      </c>
      <c r="M49">
        <v>6.2535999999999996</v>
      </c>
      <c r="N49">
        <v>7.7220000000000004</v>
      </c>
      <c r="O49">
        <v>5.8253000000000004</v>
      </c>
      <c r="P49">
        <v>6.5848000000000004</v>
      </c>
      <c r="Q49">
        <v>6.7662000000000004</v>
      </c>
      <c r="R49">
        <v>3.8410000000000002</v>
      </c>
      <c r="S49">
        <v>5.1779000000000002</v>
      </c>
      <c r="T49">
        <v>4.8383000000000003</v>
      </c>
      <c r="U49">
        <v>-1.1500999999999999</v>
      </c>
      <c r="V49">
        <v>-3.3822999999999999</v>
      </c>
      <c r="W49">
        <v>-4.3617999999999997</v>
      </c>
      <c r="X49">
        <v>-2.7078000000000002</v>
      </c>
      <c r="Y49">
        <v>10.3439</v>
      </c>
      <c r="Z49">
        <v>13.762499999999999</v>
      </c>
      <c r="AA49">
        <v>17.942499999999999</v>
      </c>
      <c r="AB49">
        <v>-15.0367</v>
      </c>
      <c r="AC49">
        <v>-21.060600000000001</v>
      </c>
      <c r="AD49">
        <v>-13.135899999999999</v>
      </c>
      <c r="AE49">
        <v>-15.1722</v>
      </c>
      <c r="AF49">
        <v>15.767200000000001</v>
      </c>
      <c r="AG49">
        <v>13.685700000000001</v>
      </c>
      <c r="AH49">
        <v>-3.0807000000000002</v>
      </c>
      <c r="AI49">
        <v>-9.6940000000000008</v>
      </c>
      <c r="AJ49">
        <v>-11.640700000000001</v>
      </c>
      <c r="AK49">
        <v>-7.8616999999999999</v>
      </c>
      <c r="AL49">
        <v>-3.5211000000000001</v>
      </c>
      <c r="AM49">
        <v>2.5777000000000001</v>
      </c>
      <c r="AN49">
        <v>6.1307999999999998</v>
      </c>
      <c r="AO49">
        <v>4.5975000000000001</v>
      </c>
      <c r="AP49">
        <v>3.5369999999999999</v>
      </c>
    </row>
    <row r="50" spans="1:42" x14ac:dyDescent="0.3">
      <c r="A50" s="20" t="s">
        <v>492</v>
      </c>
      <c r="B50" s="20"/>
      <c r="C50" s="4">
        <v>-0.04</v>
      </c>
      <c r="D50">
        <v>2.3111000000000002</v>
      </c>
      <c r="E50">
        <v>-1.327</v>
      </c>
      <c r="F50">
        <v>-1.8163</v>
      </c>
      <c r="G50">
        <v>-0.91039999999999999</v>
      </c>
      <c r="H50">
        <v>-9.4786000000000001</v>
      </c>
      <c r="I50">
        <v>-4.9356999999999998</v>
      </c>
      <c r="J50">
        <v>-2.4325000000000001</v>
      </c>
      <c r="K50">
        <v>-0.73070000000000002</v>
      </c>
      <c r="L50">
        <v>5.7957999999999998</v>
      </c>
      <c r="M50">
        <v>6.6220999999999997</v>
      </c>
      <c r="N50">
        <v>4.1780999999999997</v>
      </c>
      <c r="O50">
        <v>9.8253000000000004</v>
      </c>
      <c r="P50">
        <v>5.1485000000000003</v>
      </c>
      <c r="Q50">
        <v>3.1884999999999999</v>
      </c>
      <c r="R50">
        <v>5.1002000000000001</v>
      </c>
      <c r="S50">
        <v>-6.5606</v>
      </c>
      <c r="T50">
        <v>-2.0453999999999999</v>
      </c>
      <c r="U50">
        <v>-3.8113999999999999</v>
      </c>
      <c r="V50">
        <v>-3.7355999999999998</v>
      </c>
      <c r="W50">
        <v>4.2138999999999998</v>
      </c>
      <c r="X50">
        <v>2.0632000000000001</v>
      </c>
      <c r="Y50">
        <v>4.0652999999999997</v>
      </c>
      <c r="Z50">
        <v>2.8868</v>
      </c>
      <c r="AA50">
        <v>0.3589</v>
      </c>
      <c r="AB50">
        <v>1.5161</v>
      </c>
      <c r="AC50">
        <v>1.9198999999999999</v>
      </c>
      <c r="AD50">
        <v>0.14460000000000001</v>
      </c>
      <c r="AE50">
        <v>2.9358</v>
      </c>
      <c r="AF50">
        <v>2.3374000000000001</v>
      </c>
      <c r="AG50">
        <v>7.1154000000000002</v>
      </c>
      <c r="AH50">
        <v>4.5117000000000003</v>
      </c>
      <c r="AI50">
        <v>3.7608999999999999</v>
      </c>
      <c r="AJ50">
        <v>7.0613999999999999</v>
      </c>
      <c r="AK50">
        <v>3.9363999999999999</v>
      </c>
      <c r="AL50">
        <v>4.6688000000000001</v>
      </c>
      <c r="AM50">
        <v>3.9483999999999999</v>
      </c>
      <c r="AN50">
        <v>3.7155999999999998</v>
      </c>
      <c r="AO50">
        <v>-2.6145999999999998</v>
      </c>
      <c r="AP50">
        <v>4.4996999999999998</v>
      </c>
    </row>
    <row r="51" spans="1:42" x14ac:dyDescent="0.3">
      <c r="A51" s="20" t="s">
        <v>493</v>
      </c>
      <c r="B51" s="20"/>
      <c r="C51" s="4">
        <v>3.76</v>
      </c>
      <c r="D51">
        <v>1.6693</v>
      </c>
      <c r="E51">
        <v>0.36890000000000001</v>
      </c>
      <c r="F51">
        <v>1.7092000000000001</v>
      </c>
      <c r="G51">
        <v>0.76390000000000002</v>
      </c>
      <c r="H51">
        <v>5.2575000000000003</v>
      </c>
      <c r="I51">
        <v>5.4074</v>
      </c>
      <c r="J51">
        <v>5.9545000000000003</v>
      </c>
      <c r="K51">
        <v>6.4275000000000002</v>
      </c>
      <c r="L51">
        <v>5.3357000000000001</v>
      </c>
      <c r="M51">
        <v>4.9679000000000002</v>
      </c>
      <c r="N51">
        <v>3.8077000000000001</v>
      </c>
      <c r="O51">
        <v>3.8742999999999999</v>
      </c>
      <c r="P51">
        <v>4.5891999999999999</v>
      </c>
      <c r="Q51">
        <v>4.1954000000000002</v>
      </c>
      <c r="R51">
        <v>5.0533000000000001</v>
      </c>
      <c r="S51">
        <v>4.4995000000000003</v>
      </c>
      <c r="T51">
        <v>4.6219000000000001</v>
      </c>
      <c r="U51">
        <v>4.5350999999999999</v>
      </c>
      <c r="V51">
        <v>3.92</v>
      </c>
      <c r="W51">
        <v>3.9691999999999998</v>
      </c>
      <c r="X51">
        <v>2.7210000000000001</v>
      </c>
      <c r="Y51">
        <v>2.2004999999999999</v>
      </c>
      <c r="Z51">
        <v>1.5869</v>
      </c>
      <c r="AA51">
        <v>1.6538999999999999</v>
      </c>
      <c r="AB51">
        <v>-13.281000000000001</v>
      </c>
      <c r="AC51">
        <v>-12.025399999999999</v>
      </c>
      <c r="AD51">
        <v>-10.894299999999999</v>
      </c>
      <c r="AE51">
        <v>-12.191599999999999</v>
      </c>
      <c r="AF51">
        <v>1.9832000000000001</v>
      </c>
      <c r="AG51">
        <v>1.7</v>
      </c>
      <c r="AH51">
        <v>1.0310999999999999</v>
      </c>
      <c r="AI51">
        <v>1.0162</v>
      </c>
      <c r="AJ51">
        <v>0.1588</v>
      </c>
      <c r="AK51">
        <v>0.42059999999999997</v>
      </c>
      <c r="AL51">
        <v>1.2390000000000001</v>
      </c>
      <c r="AM51">
        <v>1.8768</v>
      </c>
      <c r="AN51">
        <v>2.5874999999999999</v>
      </c>
      <c r="AO51">
        <v>2.6838000000000002</v>
      </c>
      <c r="AP51">
        <v>2.7925</v>
      </c>
    </row>
    <row r="52" spans="1:42" x14ac:dyDescent="0.3">
      <c r="A52" s="20" t="s">
        <v>494</v>
      </c>
      <c r="B52" s="20"/>
      <c r="C52" s="4">
        <v>-6.55</v>
      </c>
      <c r="D52">
        <v>-7.0205000000000002</v>
      </c>
      <c r="E52">
        <v>-6.3808999999999996</v>
      </c>
      <c r="F52">
        <v>-4.9017999999999997</v>
      </c>
      <c r="G52">
        <v>-1.2594000000000001</v>
      </c>
      <c r="H52">
        <v>1.0492999999999999</v>
      </c>
      <c r="I52">
        <v>0.42</v>
      </c>
      <c r="J52">
        <v>0.52559999999999996</v>
      </c>
      <c r="K52">
        <v>0.12509999999999999</v>
      </c>
      <c r="L52">
        <v>0.24890000000000001</v>
      </c>
      <c r="M52">
        <v>2.2591999999999999</v>
      </c>
      <c r="N52">
        <v>4.3478000000000003</v>
      </c>
      <c r="O52">
        <v>4.5595999999999997</v>
      </c>
      <c r="P52">
        <v>4.3372999999999999</v>
      </c>
      <c r="Q52">
        <v>3.8037000000000001</v>
      </c>
      <c r="R52">
        <v>2.7286000000000001</v>
      </c>
      <c r="S52">
        <v>2.0737000000000001</v>
      </c>
      <c r="T52">
        <v>1.9135</v>
      </c>
      <c r="U52">
        <v>2.4719000000000002</v>
      </c>
      <c r="V52">
        <v>1.1890000000000001</v>
      </c>
      <c r="W52">
        <v>0.98260000000000003</v>
      </c>
      <c r="X52">
        <v>-3.8458000000000001</v>
      </c>
      <c r="Y52">
        <v>-6.5586000000000002</v>
      </c>
      <c r="Z52">
        <v>-7.5617999999999999</v>
      </c>
      <c r="AA52">
        <v>0.26579999999999998</v>
      </c>
      <c r="AB52">
        <v>2.8990999999999998</v>
      </c>
      <c r="AC52">
        <v>3.4241999999999999</v>
      </c>
      <c r="AD52">
        <v>12.337400000000001</v>
      </c>
      <c r="AE52">
        <v>1.3993</v>
      </c>
      <c r="AF52">
        <v>12.0084</v>
      </c>
      <c r="AG52">
        <v>17.290299999999998</v>
      </c>
      <c r="AH52">
        <v>10.9778</v>
      </c>
      <c r="AI52">
        <v>15.2173</v>
      </c>
      <c r="AJ52">
        <v>7.7369000000000003</v>
      </c>
      <c r="AK52">
        <v>3.7633000000000001</v>
      </c>
      <c r="AL52">
        <v>1.8495999999999999</v>
      </c>
      <c r="AM52">
        <v>2.0259999999999998</v>
      </c>
      <c r="AN52">
        <v>-0.87229999999999996</v>
      </c>
      <c r="AO52">
        <v>0.1164</v>
      </c>
      <c r="AP52">
        <v>5.4720000000000004</v>
      </c>
    </row>
    <row r="53" spans="1:42" x14ac:dyDescent="0.3">
      <c r="A53" s="20" t="s">
        <v>495</v>
      </c>
      <c r="B53" s="20"/>
      <c r="C53" s="4">
        <v>3.5</v>
      </c>
      <c r="D53">
        <v>2.7896999999999998</v>
      </c>
      <c r="E53">
        <v>1.9127000000000001</v>
      </c>
      <c r="F53">
        <v>2.5752999999999999</v>
      </c>
      <c r="G53">
        <v>2.7993999999999999</v>
      </c>
      <c r="H53">
        <v>3.1732</v>
      </c>
      <c r="I53">
        <v>4.7070999999999996</v>
      </c>
      <c r="J53">
        <v>5.0163000000000002</v>
      </c>
      <c r="K53">
        <v>4.9001999999999999</v>
      </c>
      <c r="L53">
        <v>4.7187000000000001</v>
      </c>
      <c r="M53">
        <v>3.9681000000000002</v>
      </c>
      <c r="N53">
        <v>3.6463999999999999</v>
      </c>
      <c r="O53">
        <v>3.3536999999999999</v>
      </c>
      <c r="P53">
        <v>2.5897999999999999</v>
      </c>
      <c r="Q53">
        <v>1.6937</v>
      </c>
      <c r="R53">
        <v>2.9514</v>
      </c>
      <c r="S53">
        <v>5.2549999999999999</v>
      </c>
      <c r="T53">
        <v>4.4668999999999999</v>
      </c>
      <c r="U53">
        <v>3.9977999999999998</v>
      </c>
      <c r="V53">
        <v>1.9263999999999999</v>
      </c>
      <c r="W53">
        <v>-0.6421</v>
      </c>
      <c r="X53">
        <v>-0.1024</v>
      </c>
      <c r="Y53">
        <v>0.91190000000000004</v>
      </c>
      <c r="Z53">
        <v>1.6776</v>
      </c>
      <c r="AA53">
        <v>2.0956000000000001</v>
      </c>
      <c r="AB53">
        <v>2.3176000000000001</v>
      </c>
      <c r="AC53">
        <v>2.3569</v>
      </c>
      <c r="AD53">
        <v>2.4943</v>
      </c>
      <c r="AE53">
        <v>2.7423999999999999</v>
      </c>
      <c r="AF53">
        <v>2.8022</v>
      </c>
      <c r="AG53">
        <v>2.8803000000000001</v>
      </c>
      <c r="AH53">
        <v>2.8266</v>
      </c>
      <c r="AI53">
        <v>2.8771</v>
      </c>
      <c r="AJ53">
        <v>3.1631999999999998</v>
      </c>
      <c r="AK53">
        <v>3.6562999999999999</v>
      </c>
      <c r="AL53">
        <v>4.3756000000000004</v>
      </c>
      <c r="AM53">
        <v>5.7058</v>
      </c>
      <c r="AN53">
        <v>6.3815</v>
      </c>
      <c r="AO53">
        <v>6.3826999999999998</v>
      </c>
      <c r="AP53">
        <v>7.2835999999999999</v>
      </c>
    </row>
    <row r="54" spans="1:42" hidden="1" x14ac:dyDescent="0.3">
      <c r="A54" t="s">
        <v>496</v>
      </c>
      <c r="B54" t="e">
        <f>VLOOKUP(A54,'COMBINED DATA'!$A$7162:$A$7709,1,FALSE)</f>
        <v>#N/A</v>
      </c>
      <c r="C54" s="4">
        <v>0.85</v>
      </c>
      <c r="D54">
        <v>0.83609999999999995</v>
      </c>
      <c r="E54">
        <v>0.81440000000000001</v>
      </c>
      <c r="F54">
        <v>0.78610000000000002</v>
      </c>
      <c r="G54">
        <v>0.7984</v>
      </c>
      <c r="H54">
        <v>0.86609999999999998</v>
      </c>
      <c r="I54">
        <v>0.88629999999999998</v>
      </c>
      <c r="J54">
        <v>0.94730000000000003</v>
      </c>
      <c r="K54">
        <v>0.95540000000000003</v>
      </c>
      <c r="L54">
        <v>0.84650000000000003</v>
      </c>
      <c r="M54">
        <v>0.88109999999999999</v>
      </c>
      <c r="N54">
        <v>0.83979999999999999</v>
      </c>
      <c r="O54">
        <v>0.87350000000000005</v>
      </c>
      <c r="P54">
        <v>0.89280000000000004</v>
      </c>
      <c r="Q54">
        <v>0.90629999999999999</v>
      </c>
      <c r="R54">
        <v>0.85250000000000004</v>
      </c>
      <c r="S54">
        <v>0.84109999999999996</v>
      </c>
      <c r="T54">
        <v>0.8367</v>
      </c>
      <c r="U54">
        <v>0.81620000000000004</v>
      </c>
      <c r="V54">
        <v>0.79630000000000001</v>
      </c>
      <c r="W54">
        <v>0.60029999999999994</v>
      </c>
      <c r="X54">
        <v>0.56130000000000002</v>
      </c>
      <c r="Y54">
        <v>0.53339999999999999</v>
      </c>
      <c r="Z54">
        <v>0.57809999999999995</v>
      </c>
      <c r="AA54">
        <v>0.70730000000000004</v>
      </c>
      <c r="AB54">
        <v>0.7631</v>
      </c>
      <c r="AC54">
        <v>0.8</v>
      </c>
      <c r="AD54">
        <v>0.81140000000000001</v>
      </c>
      <c r="AE54">
        <v>0.78029999999999999</v>
      </c>
      <c r="AF54">
        <v>0.76080000000000003</v>
      </c>
      <c r="AG54">
        <v>0.69840000000000002</v>
      </c>
      <c r="AH54">
        <v>0.53590000000000004</v>
      </c>
      <c r="AI54">
        <v>0.53990000000000005</v>
      </c>
      <c r="AJ54">
        <v>0.51070000000000004</v>
      </c>
      <c r="AK54">
        <v>0.52049999999999996</v>
      </c>
      <c r="AL54">
        <v>0.66410000000000002</v>
      </c>
      <c r="AM54">
        <v>0.65569999999999995</v>
      </c>
      <c r="AN54">
        <v>0.68379999999999996</v>
      </c>
      <c r="AO54">
        <v>0.70530000000000004</v>
      </c>
    </row>
    <row r="55" spans="1:42" x14ac:dyDescent="0.3">
      <c r="A55" s="20" t="s">
        <v>497</v>
      </c>
      <c r="B55" s="20"/>
      <c r="C55" s="4">
        <v>5.36</v>
      </c>
      <c r="D55">
        <v>2.6659000000000002</v>
      </c>
      <c r="E55">
        <v>0.71879999999999999</v>
      </c>
      <c r="F55">
        <v>-1.0663</v>
      </c>
      <c r="G55">
        <v>-0.82310000000000005</v>
      </c>
      <c r="H55">
        <v>-0.71419999999999995</v>
      </c>
      <c r="I55">
        <v>-1.0777000000000001</v>
      </c>
      <c r="J55">
        <v>-0.34599999999999997</v>
      </c>
      <c r="K55">
        <v>0.25109999999999999</v>
      </c>
      <c r="L55">
        <v>2.3847</v>
      </c>
      <c r="M55">
        <v>3.9205999999999999</v>
      </c>
      <c r="N55">
        <v>3.6177000000000001</v>
      </c>
      <c r="O55">
        <v>4.1707000000000001</v>
      </c>
      <c r="P55">
        <v>3.6215999999999999</v>
      </c>
      <c r="Q55">
        <v>5.1430999999999996</v>
      </c>
      <c r="R55">
        <v>3.5632999999999999</v>
      </c>
      <c r="S55">
        <v>4.0345000000000004</v>
      </c>
      <c r="T55">
        <v>6.3131000000000004</v>
      </c>
      <c r="U55">
        <v>5.3240999999999996</v>
      </c>
      <c r="V55">
        <v>7.2367999999999997</v>
      </c>
      <c r="W55">
        <v>4.2293000000000003</v>
      </c>
      <c r="X55">
        <v>4.1599999999999998E-2</v>
      </c>
      <c r="Y55">
        <v>-0.77100000000000002</v>
      </c>
      <c r="Z55">
        <v>-0.56720000000000004</v>
      </c>
      <c r="AA55">
        <v>2.9417</v>
      </c>
      <c r="AB55">
        <v>5.4550000000000001</v>
      </c>
      <c r="AC55">
        <v>7.8902000000000001</v>
      </c>
      <c r="AD55">
        <v>10.088100000000001</v>
      </c>
      <c r="AE55">
        <v>12.2608</v>
      </c>
      <c r="AF55">
        <v>14.8035</v>
      </c>
      <c r="AG55">
        <v>15.6457</v>
      </c>
      <c r="AH55">
        <v>14.3148</v>
      </c>
      <c r="AI55">
        <v>12.5724</v>
      </c>
      <c r="AJ55">
        <v>9.9084000000000003</v>
      </c>
      <c r="AK55">
        <v>9.2670999999999992</v>
      </c>
      <c r="AL55">
        <v>10.826000000000001</v>
      </c>
      <c r="AM55">
        <v>9.8134999999999994</v>
      </c>
      <c r="AN55">
        <v>10.156000000000001</v>
      </c>
      <c r="AO55">
        <v>10.0334</v>
      </c>
      <c r="AP55">
        <v>7.5702999999999996</v>
      </c>
    </row>
    <row r="56" spans="1:42" x14ac:dyDescent="0.3">
      <c r="A56" s="20" t="s">
        <v>498</v>
      </c>
      <c r="B56" s="20"/>
      <c r="C56" s="4">
        <v>10.09</v>
      </c>
      <c r="D56">
        <v>10.233700000000001</v>
      </c>
      <c r="E56">
        <v>10.196199999999999</v>
      </c>
      <c r="F56">
        <v>10.392300000000001</v>
      </c>
      <c r="G56">
        <v>10.4648</v>
      </c>
      <c r="H56">
        <v>10.324400000000001</v>
      </c>
      <c r="I56">
        <v>9.7761999999999993</v>
      </c>
      <c r="J56">
        <v>9.9102999999999994</v>
      </c>
      <c r="K56">
        <v>10.206099999999999</v>
      </c>
      <c r="L56">
        <v>10.6492</v>
      </c>
      <c r="M56">
        <v>10.4918</v>
      </c>
      <c r="N56">
        <v>14.685499999999999</v>
      </c>
      <c r="O56">
        <v>14.039</v>
      </c>
      <c r="P56">
        <v>14.587899999999999</v>
      </c>
      <c r="Q56">
        <v>14.993600000000001</v>
      </c>
      <c r="R56">
        <v>10.9788</v>
      </c>
      <c r="S56">
        <v>10.748799999999999</v>
      </c>
      <c r="T56">
        <v>10.6875</v>
      </c>
      <c r="U56">
        <v>10.642300000000001</v>
      </c>
      <c r="V56">
        <v>9.9201999999999995</v>
      </c>
      <c r="W56">
        <v>9.9748000000000001</v>
      </c>
      <c r="X56">
        <v>8.2175999999999991</v>
      </c>
      <c r="Y56">
        <v>7.6501000000000001</v>
      </c>
      <c r="Z56">
        <v>8.0417000000000005</v>
      </c>
      <c r="AA56">
        <v>7.7178000000000004</v>
      </c>
      <c r="AB56">
        <v>8.7825000000000006</v>
      </c>
      <c r="AC56">
        <v>10.150700000000001</v>
      </c>
      <c r="AD56">
        <v>10.490500000000001</v>
      </c>
      <c r="AE56">
        <v>10.382</v>
      </c>
      <c r="AF56">
        <v>10.736800000000001</v>
      </c>
      <c r="AG56">
        <v>9.9001999999999999</v>
      </c>
      <c r="AH56">
        <v>10.3185</v>
      </c>
      <c r="AI56">
        <v>10.934100000000001</v>
      </c>
      <c r="AJ56">
        <v>10.507099999999999</v>
      </c>
      <c r="AK56">
        <v>9.5164000000000009</v>
      </c>
      <c r="AL56">
        <v>10.887700000000001</v>
      </c>
      <c r="AM56">
        <v>10.548999999999999</v>
      </c>
      <c r="AN56">
        <v>10.404</v>
      </c>
      <c r="AO56">
        <v>10.1942</v>
      </c>
      <c r="AP56">
        <v>8.1069999999999993</v>
      </c>
    </row>
    <row r="57" spans="1:42" x14ac:dyDescent="0.3">
      <c r="A57" s="20" t="s">
        <v>499</v>
      </c>
      <c r="B57" s="20"/>
      <c r="C57" s="4">
        <v>8.92</v>
      </c>
      <c r="D57">
        <v>9.0751000000000008</v>
      </c>
      <c r="E57">
        <v>8.3239999999999998</v>
      </c>
      <c r="F57">
        <v>7.4722999999999997</v>
      </c>
      <c r="G57">
        <v>8.5906000000000002</v>
      </c>
      <c r="H57">
        <v>8.2835000000000001</v>
      </c>
      <c r="I57">
        <v>8.1052999999999997</v>
      </c>
      <c r="J57">
        <v>8.23</v>
      </c>
      <c r="K57">
        <v>7.6910999999999996</v>
      </c>
      <c r="L57">
        <v>8.5067000000000004</v>
      </c>
      <c r="M57">
        <v>9.2802000000000007</v>
      </c>
      <c r="N57">
        <v>12.2218</v>
      </c>
      <c r="O57">
        <v>11.693300000000001</v>
      </c>
      <c r="P57">
        <v>11.3271</v>
      </c>
      <c r="Q57">
        <v>11.776899999999999</v>
      </c>
      <c r="R57">
        <v>9.4276</v>
      </c>
      <c r="S57">
        <v>9.6476000000000006</v>
      </c>
      <c r="T57">
        <v>10.9109</v>
      </c>
      <c r="U57">
        <v>10.6351</v>
      </c>
      <c r="V57">
        <v>11.1873</v>
      </c>
      <c r="W57">
        <v>10.639200000000001</v>
      </c>
      <c r="X57">
        <v>10.225300000000001</v>
      </c>
      <c r="Y57">
        <v>9.9555000000000007</v>
      </c>
      <c r="Z57">
        <v>10.624499999999999</v>
      </c>
      <c r="AA57">
        <v>11.0777</v>
      </c>
      <c r="AB57">
        <v>13.4587</v>
      </c>
      <c r="AC57">
        <v>12.430300000000001</v>
      </c>
      <c r="AD57">
        <v>6.2123999999999997</v>
      </c>
      <c r="AE57">
        <v>7.5758000000000001</v>
      </c>
      <c r="AF57">
        <v>6.3905000000000003</v>
      </c>
      <c r="AG57">
        <v>6.8301999999999996</v>
      </c>
      <c r="AH57">
        <v>5.8628</v>
      </c>
      <c r="AI57">
        <v>5.2234999999999996</v>
      </c>
      <c r="AJ57">
        <v>5.6559999999999997</v>
      </c>
      <c r="AK57">
        <v>5.3537999999999997</v>
      </c>
      <c r="AL57">
        <v>5.0627000000000004</v>
      </c>
      <c r="AM57">
        <v>5.0293000000000001</v>
      </c>
      <c r="AN57">
        <v>4.3010000000000002</v>
      </c>
      <c r="AO57">
        <v>4.3376999999999999</v>
      </c>
      <c r="AP57">
        <v>4.4355000000000002</v>
      </c>
    </row>
    <row r="58" spans="1:42" x14ac:dyDescent="0.3">
      <c r="A58" s="20" t="s">
        <v>500</v>
      </c>
      <c r="B58" s="20"/>
      <c r="C58" s="4">
        <v>1</v>
      </c>
      <c r="D58">
        <v>0</v>
      </c>
      <c r="E58">
        <v>1.7738</v>
      </c>
      <c r="F58">
        <v>1.6647000000000001</v>
      </c>
      <c r="G58">
        <v>0.81689999999999996</v>
      </c>
      <c r="H58">
        <v>1.8996999999999999</v>
      </c>
      <c r="I58">
        <v>2.2212000000000001</v>
      </c>
      <c r="J58">
        <v>1.9379999999999999</v>
      </c>
      <c r="K58">
        <v>2.9445000000000001</v>
      </c>
      <c r="L58">
        <v>4.0853000000000002</v>
      </c>
      <c r="M58">
        <v>2.9944000000000002</v>
      </c>
      <c r="N58">
        <v>2.2222</v>
      </c>
      <c r="O58">
        <v>2.0895000000000001</v>
      </c>
      <c r="P58">
        <v>1.3433999999999999</v>
      </c>
      <c r="Q58">
        <v>1.6919999999999999</v>
      </c>
      <c r="R58">
        <v>3.6082000000000001</v>
      </c>
      <c r="S58">
        <v>3.9799000000000002</v>
      </c>
      <c r="T58">
        <v>4.0831999999999997</v>
      </c>
      <c r="U58">
        <v>0.99770000000000003</v>
      </c>
      <c r="V58">
        <v>1.5479000000000001</v>
      </c>
      <c r="W58">
        <v>0.81820000000000004</v>
      </c>
      <c r="X58">
        <v>-0.2122</v>
      </c>
      <c r="Y58">
        <v>3.6107</v>
      </c>
      <c r="Z58">
        <v>1.5548999999999999</v>
      </c>
      <c r="AA58">
        <v>2.6909999999999998</v>
      </c>
      <c r="AB58">
        <v>2.6562000000000001</v>
      </c>
      <c r="AC58">
        <v>1.8668</v>
      </c>
      <c r="AD58">
        <v>1.0899000000000001</v>
      </c>
      <c r="AE58">
        <v>1.3110999999999999</v>
      </c>
      <c r="AF58">
        <v>1.9928999999999999</v>
      </c>
      <c r="AG58">
        <v>1.8352999999999999</v>
      </c>
      <c r="AH58">
        <v>1.4369000000000001</v>
      </c>
      <c r="AI58">
        <v>3.2164000000000001</v>
      </c>
      <c r="AJ58">
        <v>3.3130000000000002</v>
      </c>
      <c r="AK58">
        <v>5.6082999999999998</v>
      </c>
      <c r="AL58">
        <v>6.9889000000000001</v>
      </c>
      <c r="AM58">
        <v>6.2713000000000001</v>
      </c>
      <c r="AN58">
        <v>6.0677000000000003</v>
      </c>
      <c r="AO58">
        <v>5.0999999999999996</v>
      </c>
      <c r="AP58">
        <v>5.8041999999999998</v>
      </c>
    </row>
    <row r="59" spans="1:42" x14ac:dyDescent="0.3">
      <c r="A59" s="20" t="s">
        <v>501</v>
      </c>
      <c r="B59" s="20"/>
      <c r="C59" s="4">
        <v>2.13</v>
      </c>
      <c r="D59">
        <v>2.1408</v>
      </c>
      <c r="E59">
        <v>2.1991999999999998</v>
      </c>
      <c r="F59">
        <v>1.9108000000000001</v>
      </c>
      <c r="G59">
        <v>2.7326999999999999</v>
      </c>
      <c r="H59">
        <v>2.7656999999999998</v>
      </c>
      <c r="I59">
        <v>3.0112999999999999</v>
      </c>
      <c r="J59">
        <v>3.3740999999999999</v>
      </c>
      <c r="K59">
        <v>2.7686999999999999</v>
      </c>
      <c r="L59">
        <v>4.3040000000000003</v>
      </c>
      <c r="M59">
        <v>4.1896000000000004</v>
      </c>
      <c r="N59">
        <v>4.0705</v>
      </c>
      <c r="O59">
        <v>4.2614000000000001</v>
      </c>
      <c r="P59">
        <v>3.0586000000000002</v>
      </c>
      <c r="Q59">
        <v>2.8113999999999999</v>
      </c>
      <c r="R59">
        <v>2.6431</v>
      </c>
      <c r="S59">
        <v>3.2017000000000002</v>
      </c>
      <c r="T59">
        <v>3.0019999999999998</v>
      </c>
      <c r="U59">
        <v>3.4201000000000001</v>
      </c>
      <c r="V59">
        <v>4.0172999999999996</v>
      </c>
      <c r="W59">
        <v>3.3696000000000002</v>
      </c>
      <c r="X59">
        <v>2.6996000000000002</v>
      </c>
      <c r="Y59">
        <v>2.4275000000000002</v>
      </c>
      <c r="Z59">
        <v>1.7045999999999999</v>
      </c>
      <c r="AA59">
        <v>1.8926000000000001</v>
      </c>
      <c r="AB59">
        <v>2.1400999999999999</v>
      </c>
      <c r="AC59">
        <v>2.2519999999999998</v>
      </c>
      <c r="AD59">
        <v>3.7505000000000002</v>
      </c>
      <c r="AE59">
        <v>3.5293999999999999</v>
      </c>
      <c r="AF59">
        <v>3.8071999999999999</v>
      </c>
      <c r="AG59">
        <v>3.9337</v>
      </c>
      <c r="AH59">
        <v>4.1997999999999998</v>
      </c>
      <c r="AI59">
        <v>4.1536999999999997</v>
      </c>
      <c r="AJ59">
        <v>3.8965000000000001</v>
      </c>
      <c r="AK59">
        <v>3.9289999999999998</v>
      </c>
      <c r="AL59">
        <v>2.4487999999999999</v>
      </c>
      <c r="AM59">
        <v>2.4624000000000001</v>
      </c>
      <c r="AN59">
        <v>2.6745999999999999</v>
      </c>
      <c r="AO59">
        <v>2.5266000000000002</v>
      </c>
      <c r="AP59">
        <v>3.6959</v>
      </c>
    </row>
    <row r="60" spans="1:42" x14ac:dyDescent="0.3">
      <c r="A60" s="20" t="s">
        <v>502</v>
      </c>
      <c r="B60" s="20"/>
      <c r="C60" s="4">
        <v>2.57</v>
      </c>
      <c r="D60">
        <v>2.6046999999999998</v>
      </c>
      <c r="E60">
        <v>2.6396999999999999</v>
      </c>
      <c r="F60">
        <v>2.6953</v>
      </c>
      <c r="G60">
        <v>2.6798000000000002</v>
      </c>
      <c r="H60">
        <v>2.4847999999999999</v>
      </c>
      <c r="I60">
        <v>2.5406</v>
      </c>
      <c r="J60">
        <v>3.2650000000000001</v>
      </c>
      <c r="K60">
        <v>3.2852000000000001</v>
      </c>
      <c r="L60">
        <v>3.2059000000000002</v>
      </c>
      <c r="M60">
        <v>3.1454</v>
      </c>
      <c r="N60">
        <v>3.6627000000000001</v>
      </c>
      <c r="O60">
        <v>3.5605000000000002</v>
      </c>
      <c r="P60">
        <v>3.5070999999999999</v>
      </c>
      <c r="Q60">
        <v>3.5286</v>
      </c>
      <c r="R60">
        <v>3.0535999999999999</v>
      </c>
      <c r="S60">
        <v>2.9973999999999998</v>
      </c>
      <c r="T60">
        <v>3.0217999999999998</v>
      </c>
      <c r="U60">
        <v>3.016</v>
      </c>
      <c r="V60">
        <v>2.3296000000000001</v>
      </c>
      <c r="W60">
        <v>2.0954999999999999</v>
      </c>
      <c r="X60">
        <v>1.9689000000000001</v>
      </c>
      <c r="Y60">
        <v>1.8502000000000001</v>
      </c>
      <c r="Z60">
        <v>1.3720000000000001</v>
      </c>
      <c r="AA60">
        <v>1.599</v>
      </c>
      <c r="AB60">
        <v>2.4298999999999999</v>
      </c>
      <c r="AC60">
        <v>2.5184000000000002</v>
      </c>
      <c r="AD60">
        <v>3.2844000000000002</v>
      </c>
      <c r="AE60">
        <v>3.3919999999999999</v>
      </c>
      <c r="AF60">
        <v>2.6375000000000002</v>
      </c>
      <c r="AG60">
        <v>2.6082999999999998</v>
      </c>
      <c r="AH60">
        <v>2.222</v>
      </c>
      <c r="AI60">
        <v>2.0522999999999998</v>
      </c>
      <c r="AJ60">
        <v>2.2250000000000001</v>
      </c>
      <c r="AK60">
        <v>1.7766999999999999</v>
      </c>
      <c r="AL60">
        <v>1.5246</v>
      </c>
      <c r="AM60">
        <v>1.7203999999999999</v>
      </c>
      <c r="AN60">
        <v>1.669</v>
      </c>
      <c r="AO60">
        <v>2.2065000000000001</v>
      </c>
      <c r="AP60">
        <v>2.8092999999999999</v>
      </c>
    </row>
    <row r="61" spans="1:42" hidden="1" x14ac:dyDescent="0.3">
      <c r="A61" t="s">
        <v>503</v>
      </c>
      <c r="B61" t="str">
        <f>VLOOKUP(A61,'COMBINED DATA'!$A$7162:$A$7709,1,FALSE)</f>
        <v>CS CN Equity</v>
      </c>
      <c r="C61" s="4">
        <v>5.39</v>
      </c>
      <c r="D61">
        <v>5.3521000000000001</v>
      </c>
      <c r="E61">
        <v>3.4379</v>
      </c>
      <c r="F61">
        <v>1.2370000000000001</v>
      </c>
      <c r="G61">
        <v>-0.79330000000000001</v>
      </c>
      <c r="H61">
        <v>-1.9994000000000001</v>
      </c>
      <c r="I61">
        <v>-1.8067</v>
      </c>
      <c r="J61">
        <v>-1.5042</v>
      </c>
      <c r="K61">
        <v>-0.35099999999999998</v>
      </c>
      <c r="L61">
        <v>0.4078</v>
      </c>
      <c r="M61">
        <v>1.3548</v>
      </c>
    </row>
    <row r="62" spans="1:42" x14ac:dyDescent="0.3">
      <c r="A62" s="20" t="s">
        <v>504</v>
      </c>
      <c r="B62" s="20"/>
      <c r="C62" s="4">
        <v>0.7</v>
      </c>
      <c r="D62">
        <v>14.3698</v>
      </c>
      <c r="E62">
        <v>13.5306</v>
      </c>
      <c r="F62">
        <v>13.6572</v>
      </c>
      <c r="G62">
        <v>12.1746</v>
      </c>
      <c r="H62">
        <v>-0.63670000000000004</v>
      </c>
      <c r="I62">
        <v>-0.37469999999999998</v>
      </c>
      <c r="J62">
        <v>0.17780000000000001</v>
      </c>
      <c r="K62">
        <v>0.74819999999999998</v>
      </c>
      <c r="L62">
        <v>0.69259999999999999</v>
      </c>
      <c r="M62">
        <v>0.95699999999999996</v>
      </c>
      <c r="N62">
        <v>0.45029999999999998</v>
      </c>
      <c r="O62">
        <v>1.1234</v>
      </c>
      <c r="P62">
        <v>1.0726</v>
      </c>
      <c r="Q62">
        <v>1.0307999999999999</v>
      </c>
      <c r="R62">
        <v>0.58489999999999998</v>
      </c>
      <c r="S62">
        <v>0.55920000000000003</v>
      </c>
      <c r="T62">
        <v>0.27900000000000003</v>
      </c>
      <c r="U62">
        <v>-1.6299999999999999E-2</v>
      </c>
      <c r="V62">
        <v>3.1300000000000001E-2</v>
      </c>
      <c r="W62">
        <v>-7.0599999999999996E-2</v>
      </c>
      <c r="X62">
        <v>-8.1299999999999997E-2</v>
      </c>
      <c r="Y62">
        <v>-0.25340000000000001</v>
      </c>
      <c r="Z62">
        <v>0.42609999999999998</v>
      </c>
      <c r="AA62">
        <v>-4.07E-2</v>
      </c>
      <c r="AB62">
        <v>-0.11749999999999999</v>
      </c>
      <c r="AC62">
        <v>0.1028</v>
      </c>
      <c r="AD62">
        <v>0.29339999999999999</v>
      </c>
      <c r="AE62">
        <v>0.33789999999999998</v>
      </c>
      <c r="AF62">
        <v>0.49840000000000001</v>
      </c>
      <c r="AG62">
        <v>0.59509999999999996</v>
      </c>
      <c r="AH62">
        <v>1.43</v>
      </c>
      <c r="AI62">
        <v>1.2531000000000001</v>
      </c>
      <c r="AJ62">
        <v>0.99350000000000005</v>
      </c>
      <c r="AK62">
        <v>5.5460000000000003</v>
      </c>
      <c r="AL62">
        <v>3.8037999999999998</v>
      </c>
      <c r="AM62">
        <v>4.0446999999999997</v>
      </c>
      <c r="AN62">
        <v>4.024</v>
      </c>
      <c r="AO62">
        <v>0.16270000000000001</v>
      </c>
      <c r="AP62">
        <v>0.61209999999999998</v>
      </c>
    </row>
    <row r="63" spans="1:42" x14ac:dyDescent="0.3">
      <c r="A63" s="20" t="s">
        <v>505</v>
      </c>
      <c r="B63" s="20"/>
      <c r="C63" s="4">
        <v>8.26</v>
      </c>
      <c r="D63">
        <v>8.8102</v>
      </c>
      <c r="E63">
        <v>9.8328000000000007</v>
      </c>
      <c r="F63">
        <v>11.5379</v>
      </c>
      <c r="G63">
        <v>10.0223</v>
      </c>
      <c r="H63">
        <v>11.118</v>
      </c>
      <c r="I63">
        <v>11.935600000000001</v>
      </c>
      <c r="J63">
        <v>11.739800000000001</v>
      </c>
      <c r="K63">
        <v>11.9335</v>
      </c>
      <c r="L63">
        <v>11.641500000000001</v>
      </c>
      <c r="M63">
        <v>10.5488</v>
      </c>
      <c r="N63">
        <v>10.6417</v>
      </c>
      <c r="O63">
        <v>11.3094</v>
      </c>
      <c r="P63">
        <v>11.3788</v>
      </c>
      <c r="Q63">
        <v>11.2714</v>
      </c>
      <c r="R63">
        <v>14.5504</v>
      </c>
      <c r="S63">
        <v>12.967599999999999</v>
      </c>
      <c r="T63">
        <v>14.790900000000001</v>
      </c>
      <c r="U63">
        <v>14.1206</v>
      </c>
      <c r="V63">
        <v>10.369</v>
      </c>
      <c r="W63">
        <v>9.5349000000000004</v>
      </c>
      <c r="X63">
        <v>10.125400000000001</v>
      </c>
      <c r="Y63">
        <v>10.652100000000001</v>
      </c>
      <c r="Z63">
        <v>11.0899</v>
      </c>
      <c r="AA63">
        <v>7.8863000000000003</v>
      </c>
      <c r="AB63">
        <v>7.7058999999999997</v>
      </c>
      <c r="AC63">
        <v>7.1727999999999996</v>
      </c>
      <c r="AD63">
        <v>6.1138000000000003</v>
      </c>
      <c r="AE63">
        <v>7.1612999999999998</v>
      </c>
      <c r="AF63">
        <v>7.1585999999999999</v>
      </c>
      <c r="AG63">
        <v>7.5868000000000002</v>
      </c>
      <c r="AH63">
        <v>7.3124000000000002</v>
      </c>
      <c r="AI63">
        <v>6.4440999999999997</v>
      </c>
      <c r="AJ63">
        <v>5.6837</v>
      </c>
      <c r="AK63">
        <v>6.4847000000000001</v>
      </c>
      <c r="AL63">
        <v>6.0286</v>
      </c>
      <c r="AM63">
        <v>5.5425000000000004</v>
      </c>
      <c r="AN63">
        <v>6.1021000000000001</v>
      </c>
      <c r="AO63">
        <v>5.1919000000000004</v>
      </c>
      <c r="AP63">
        <v>6.1623000000000001</v>
      </c>
    </row>
    <row r="64" spans="1:42" x14ac:dyDescent="0.3">
      <c r="A64" s="20" t="s">
        <v>506</v>
      </c>
      <c r="B64" s="20"/>
      <c r="C64" s="4">
        <v>4.28</v>
      </c>
      <c r="D64">
        <v>4.2828999999999997</v>
      </c>
      <c r="E64">
        <v>4.2423999999999999</v>
      </c>
      <c r="F64">
        <v>4.4642999999999997</v>
      </c>
      <c r="G64">
        <v>4.4687000000000001</v>
      </c>
      <c r="H64">
        <v>4.4992000000000001</v>
      </c>
      <c r="I64">
        <v>4.2313000000000001</v>
      </c>
      <c r="J64">
        <v>4.4179000000000004</v>
      </c>
      <c r="K64">
        <v>4.5660999999999996</v>
      </c>
      <c r="L64">
        <v>4.6340000000000003</v>
      </c>
      <c r="M64">
        <v>4.5071000000000003</v>
      </c>
      <c r="N64">
        <v>4.7526999999999999</v>
      </c>
      <c r="O64">
        <v>4.7137000000000002</v>
      </c>
      <c r="P64">
        <v>4.4486999999999997</v>
      </c>
      <c r="Q64">
        <v>4.2530999999999999</v>
      </c>
      <c r="R64">
        <v>4.2054999999999998</v>
      </c>
      <c r="S64">
        <v>3.9538000000000002</v>
      </c>
      <c r="T64">
        <v>4.0820999999999996</v>
      </c>
      <c r="U64">
        <v>3.7671999999999999</v>
      </c>
      <c r="V64">
        <v>4.2298</v>
      </c>
      <c r="W64">
        <v>3.5958999999999999</v>
      </c>
      <c r="X64">
        <v>2.5350999999999999</v>
      </c>
      <c r="Y64">
        <v>3.0165000000000002</v>
      </c>
      <c r="Z64">
        <v>3.7688999999999999</v>
      </c>
      <c r="AA64">
        <v>4.5298999999999996</v>
      </c>
      <c r="AB64">
        <v>5.6341999999999999</v>
      </c>
      <c r="AC64">
        <v>5.3349000000000002</v>
      </c>
      <c r="AD64">
        <v>5.3467000000000002</v>
      </c>
      <c r="AE64">
        <v>5.4607000000000001</v>
      </c>
      <c r="AF64">
        <v>5.1157000000000004</v>
      </c>
      <c r="AG64">
        <v>4.6635999999999997</v>
      </c>
      <c r="AH64">
        <v>4.7561999999999998</v>
      </c>
      <c r="AI64">
        <v>3.9878999999999998</v>
      </c>
      <c r="AJ64">
        <v>3.8414999999999999</v>
      </c>
      <c r="AK64">
        <v>2.5495999999999999</v>
      </c>
      <c r="AL64">
        <v>0.96779999999999999</v>
      </c>
      <c r="AM64">
        <v>1.2662</v>
      </c>
      <c r="AN64">
        <v>1.8601000000000001</v>
      </c>
      <c r="AO64">
        <v>2.9584000000000001</v>
      </c>
      <c r="AP64">
        <v>4.1266999999999996</v>
      </c>
    </row>
    <row r="65" spans="1:42" x14ac:dyDescent="0.3">
      <c r="A65" s="20" t="s">
        <v>507</v>
      </c>
      <c r="B65" s="20"/>
      <c r="C65" s="4">
        <v>4.1399999999999997</v>
      </c>
      <c r="D65">
        <v>3.6324999999999998</v>
      </c>
      <c r="E65">
        <v>2.7202999999999999</v>
      </c>
      <c r="F65">
        <v>2.0707</v>
      </c>
      <c r="G65">
        <v>2.1518000000000002</v>
      </c>
      <c r="H65">
        <v>2.4897</v>
      </c>
      <c r="I65">
        <v>2.6396999999999999</v>
      </c>
      <c r="J65">
        <v>3.3976000000000002</v>
      </c>
      <c r="K65">
        <v>3.5448</v>
      </c>
      <c r="L65">
        <v>3.4060000000000001</v>
      </c>
      <c r="M65">
        <v>3.1884999999999999</v>
      </c>
      <c r="N65">
        <v>2.6046999999999998</v>
      </c>
      <c r="O65">
        <v>2.3081999999999998</v>
      </c>
      <c r="P65">
        <v>1.8642000000000001</v>
      </c>
      <c r="Q65">
        <v>2.3481999999999998</v>
      </c>
      <c r="R65">
        <v>2.9725000000000001</v>
      </c>
      <c r="S65">
        <v>3.0991</v>
      </c>
      <c r="T65">
        <v>4.5533999999999999</v>
      </c>
      <c r="U65">
        <v>4.9435000000000002</v>
      </c>
      <c r="V65">
        <v>4.5434000000000001</v>
      </c>
      <c r="W65">
        <v>4.2431000000000001</v>
      </c>
      <c r="X65">
        <v>3.1825999999999999</v>
      </c>
      <c r="Y65">
        <v>2.2719999999999998</v>
      </c>
      <c r="Z65">
        <v>2.117</v>
      </c>
      <c r="AA65">
        <v>2.0154000000000001</v>
      </c>
      <c r="AB65">
        <v>1.6982999999999999</v>
      </c>
      <c r="AC65">
        <v>1.5764</v>
      </c>
      <c r="AD65">
        <v>1.8998999999999999</v>
      </c>
      <c r="AE65">
        <v>2.3056000000000001</v>
      </c>
      <c r="AF65">
        <v>3.0129000000000001</v>
      </c>
      <c r="AG65">
        <v>3.1547999999999998</v>
      </c>
      <c r="AH65">
        <v>2.9361999999999999</v>
      </c>
      <c r="AI65">
        <v>3.1627999999999998</v>
      </c>
      <c r="AJ65">
        <v>2.9605999999999999</v>
      </c>
      <c r="AK65">
        <v>3.0061</v>
      </c>
      <c r="AL65">
        <v>3.133</v>
      </c>
      <c r="AM65">
        <v>2.8582999999999998</v>
      </c>
      <c r="AN65">
        <v>2.6810999999999998</v>
      </c>
      <c r="AO65">
        <v>2.1728999999999998</v>
      </c>
      <c r="AP65">
        <v>2.0449000000000002</v>
      </c>
    </row>
    <row r="66" spans="1:42" hidden="1" x14ac:dyDescent="0.3">
      <c r="A66" t="s">
        <v>508</v>
      </c>
      <c r="B66" t="e">
        <f>VLOOKUP(A66,'COMBINED DATA'!$A$7162:$A$7709,1,FALSE)</f>
        <v>#N/A</v>
      </c>
      <c r="C66" s="4">
        <v>-145.94999999999999</v>
      </c>
      <c r="D66">
        <v>-171.7912</v>
      </c>
      <c r="E66">
        <v>-194.0172</v>
      </c>
      <c r="F66">
        <v>-311.65260000000001</v>
      </c>
      <c r="G66">
        <v>-115.69329999999999</v>
      </c>
      <c r="H66">
        <v>-130.83000000000001</v>
      </c>
      <c r="I66">
        <v>-155.946</v>
      </c>
      <c r="J66">
        <v>772.18619999999999</v>
      </c>
      <c r="K66">
        <v>870.94320000000005</v>
      </c>
      <c r="L66">
        <v>-1042.009</v>
      </c>
      <c r="M66">
        <v>-2008.1479999999999</v>
      </c>
      <c r="N66">
        <v>-28.254300000000001</v>
      </c>
      <c r="O66">
        <v>-20.421299999999999</v>
      </c>
      <c r="P66">
        <v>-22.136299999999999</v>
      </c>
      <c r="Q66">
        <v>-27.749199999999998</v>
      </c>
      <c r="R66">
        <v>-13.259499999999999</v>
      </c>
      <c r="S66">
        <v>-10.4297</v>
      </c>
      <c r="T66">
        <v>-7.6950000000000003</v>
      </c>
      <c r="U66">
        <v>-5.0827999999999998</v>
      </c>
      <c r="V66">
        <v>-3.4514</v>
      </c>
      <c r="W66">
        <v>-4.0953999999999997</v>
      </c>
      <c r="X66">
        <v>-3.1802000000000001</v>
      </c>
      <c r="Y66">
        <v>-3.0516999999999999</v>
      </c>
      <c r="Z66">
        <v>-4.1936999999999998</v>
      </c>
      <c r="AA66">
        <v>-3.7852999999999999</v>
      </c>
      <c r="AB66">
        <v>-4.1130000000000004</v>
      </c>
      <c r="AC66">
        <v>-4.2817999999999996</v>
      </c>
      <c r="AD66">
        <v>-4.0853000000000002</v>
      </c>
      <c r="AE66">
        <v>-11.085699999999999</v>
      </c>
      <c r="AF66">
        <v>-11.2216</v>
      </c>
      <c r="AG66">
        <v>-12.824199999999999</v>
      </c>
      <c r="AH66">
        <v>-14.122</v>
      </c>
      <c r="AI66">
        <v>-8.6373999999999995</v>
      </c>
      <c r="AJ66">
        <v>-8.5361999999999991</v>
      </c>
      <c r="AK66">
        <v>-7.9160000000000004</v>
      </c>
      <c r="AL66">
        <v>-6.3837999999999999</v>
      </c>
      <c r="AM66">
        <v>-7.1271000000000004</v>
      </c>
    </row>
    <row r="67" spans="1:42" hidden="1" x14ac:dyDescent="0.3">
      <c r="A67" t="s">
        <v>509</v>
      </c>
      <c r="B67" t="e">
        <f>VLOOKUP(A67,'COMBINED DATA'!$A$7162:$A$7709,1,FALSE)</f>
        <v>#N/A</v>
      </c>
      <c r="C67" s="4">
        <v>-0.67</v>
      </c>
      <c r="D67">
        <v>-2.6246999999999998</v>
      </c>
      <c r="E67">
        <v>3.0169000000000001</v>
      </c>
      <c r="F67">
        <v>4.6395</v>
      </c>
      <c r="G67">
        <v>3.2517</v>
      </c>
      <c r="H67">
        <v>-4.8476999999999997</v>
      </c>
      <c r="I67">
        <v>-2.1352000000000002</v>
      </c>
      <c r="J67">
        <v>-0.87050000000000005</v>
      </c>
      <c r="K67">
        <v>7.6098999999999997</v>
      </c>
      <c r="L67">
        <v>8.3552999999999997</v>
      </c>
      <c r="M67">
        <v>10.1706</v>
      </c>
      <c r="N67">
        <v>7.7031999999999998</v>
      </c>
      <c r="O67">
        <v>-1.2601</v>
      </c>
      <c r="P67">
        <v>-1.6841999999999999</v>
      </c>
      <c r="Q67">
        <v>-7.0137999999999998</v>
      </c>
      <c r="R67">
        <v>-5.0263</v>
      </c>
      <c r="S67">
        <v>0.78510000000000002</v>
      </c>
      <c r="T67">
        <v>1.9205000000000001</v>
      </c>
      <c r="U67">
        <v>6.1901000000000002</v>
      </c>
      <c r="V67">
        <v>0.82720000000000005</v>
      </c>
      <c r="W67">
        <v>-5.0000999999999998</v>
      </c>
      <c r="X67">
        <v>-6.1570999999999998</v>
      </c>
      <c r="Y67">
        <v>-6.9477000000000002</v>
      </c>
      <c r="Z67">
        <v>-0.8377</v>
      </c>
      <c r="AA67">
        <v>0.22309999999999999</v>
      </c>
      <c r="AB67">
        <v>1.9332</v>
      </c>
      <c r="AC67">
        <v>1.3513999999999999</v>
      </c>
      <c r="AD67">
        <v>3.6656</v>
      </c>
      <c r="AE67">
        <v>7.7114000000000003</v>
      </c>
      <c r="AF67">
        <v>9.6180000000000003</v>
      </c>
      <c r="AG67">
        <v>11.7302</v>
      </c>
      <c r="AH67">
        <v>9.9603000000000002</v>
      </c>
      <c r="AI67">
        <v>7.1050000000000004</v>
      </c>
      <c r="AJ67">
        <v>7.5789999999999997</v>
      </c>
      <c r="AK67">
        <v>7.4855999999999998</v>
      </c>
      <c r="AL67">
        <v>8.5306999999999995</v>
      </c>
      <c r="AM67">
        <v>8.7164000000000001</v>
      </c>
      <c r="AN67">
        <v>6.8537999999999997</v>
      </c>
      <c r="AO67">
        <v>5.6891999999999996</v>
      </c>
    </row>
    <row r="68" spans="1:42" hidden="1" x14ac:dyDescent="0.3">
      <c r="A68" t="s">
        <v>510</v>
      </c>
      <c r="B68" t="str">
        <f>VLOOKUP(A68,'COMBINED DATA'!$A$7162:$A$7709,1,FALSE)</f>
        <v>DFY CN Equity</v>
      </c>
      <c r="C68" s="4">
        <v>-0.53</v>
      </c>
      <c r="D68">
        <v>1.5077</v>
      </c>
      <c r="E68">
        <v>3.4281000000000001</v>
      </c>
      <c r="F68">
        <v>5.3739999999999997</v>
      </c>
      <c r="G68">
        <v>4.1582999999999997</v>
      </c>
      <c r="H68">
        <v>4.9733000000000001</v>
      </c>
      <c r="I68">
        <v>5.0801999999999996</v>
      </c>
      <c r="J68">
        <v>5.4748000000000001</v>
      </c>
      <c r="K68">
        <v>7.4648000000000003</v>
      </c>
      <c r="L68">
        <v>5.7568000000000001</v>
      </c>
    </row>
    <row r="69" spans="1:42" x14ac:dyDescent="0.3">
      <c r="A69" s="20" t="s">
        <v>511</v>
      </c>
      <c r="B69" s="20"/>
      <c r="C69" s="4">
        <v>4.08</v>
      </c>
      <c r="D69">
        <v>4.8468</v>
      </c>
      <c r="E69">
        <v>4.2568999999999999</v>
      </c>
      <c r="F69">
        <v>2.0318999999999998</v>
      </c>
      <c r="G69">
        <v>1.3541000000000001</v>
      </c>
      <c r="H69">
        <v>-0.36049999999999999</v>
      </c>
      <c r="I69">
        <v>-0.45650000000000002</v>
      </c>
      <c r="J69">
        <v>-0.15920000000000001</v>
      </c>
      <c r="K69">
        <v>1.0726</v>
      </c>
      <c r="L69">
        <v>0.6391</v>
      </c>
      <c r="M69">
        <v>0.33239999999999997</v>
      </c>
      <c r="N69">
        <v>2</v>
      </c>
      <c r="O69">
        <v>3.6989999999999998</v>
      </c>
      <c r="P69">
        <v>4.7176</v>
      </c>
      <c r="Q69">
        <v>5.8501000000000003</v>
      </c>
      <c r="R69">
        <v>7.9393000000000002</v>
      </c>
      <c r="S69">
        <v>4.7930000000000001</v>
      </c>
      <c r="T69">
        <v>7.3182999999999998</v>
      </c>
      <c r="U69">
        <v>6.0942999999999996</v>
      </c>
      <c r="V69">
        <v>7.1013000000000002</v>
      </c>
      <c r="W69">
        <v>8.4415999999999993</v>
      </c>
      <c r="X69">
        <v>5.3712999999999997</v>
      </c>
      <c r="Y69">
        <v>8.0815000000000001</v>
      </c>
      <c r="Z69">
        <v>6.2404000000000002</v>
      </c>
      <c r="AA69">
        <v>7.5541</v>
      </c>
      <c r="AB69">
        <v>9.4864999999999995</v>
      </c>
      <c r="AC69">
        <v>11.8689</v>
      </c>
      <c r="AD69">
        <v>12.707100000000001</v>
      </c>
      <c r="AE69">
        <v>18.380700000000001</v>
      </c>
      <c r="AF69">
        <v>15.298</v>
      </c>
      <c r="AG69">
        <v>14.9199</v>
      </c>
      <c r="AH69">
        <v>10.5877</v>
      </c>
      <c r="AI69">
        <v>3.3782000000000001</v>
      </c>
      <c r="AJ69">
        <v>2.0903</v>
      </c>
      <c r="AK69">
        <v>1.0535000000000001</v>
      </c>
      <c r="AL69">
        <v>1.3778999999999999</v>
      </c>
      <c r="AM69">
        <v>2.4874000000000001</v>
      </c>
      <c r="AN69">
        <v>2.2504</v>
      </c>
      <c r="AO69">
        <v>1.7719</v>
      </c>
      <c r="AP69">
        <v>3.2490000000000001</v>
      </c>
    </row>
    <row r="70" spans="1:42" x14ac:dyDescent="0.3">
      <c r="A70" s="20" t="s">
        <v>512</v>
      </c>
      <c r="B70" s="20"/>
      <c r="C70" s="4">
        <v>-9.76</v>
      </c>
      <c r="D70">
        <v>-6.9599000000000002</v>
      </c>
      <c r="E70">
        <v>-13.854200000000001</v>
      </c>
      <c r="F70">
        <v>-19.676100000000002</v>
      </c>
      <c r="G70">
        <v>-20.459900000000001</v>
      </c>
      <c r="H70">
        <v>-19.950500000000002</v>
      </c>
      <c r="I70">
        <v>-9.6568000000000005</v>
      </c>
      <c r="J70">
        <v>-8.0631000000000004</v>
      </c>
      <c r="K70">
        <v>-3.4615</v>
      </c>
      <c r="L70">
        <v>-4.3467000000000002</v>
      </c>
      <c r="M70">
        <v>-9.2857000000000003</v>
      </c>
      <c r="N70">
        <v>-5.9344000000000001</v>
      </c>
      <c r="O70">
        <v>-7.4109999999999996</v>
      </c>
      <c r="P70">
        <v>-6.6234999999999999</v>
      </c>
      <c r="Q70">
        <v>-5.7108999999999996</v>
      </c>
      <c r="R70">
        <v>-9.4289000000000005</v>
      </c>
      <c r="S70">
        <v>-9.1194000000000006</v>
      </c>
      <c r="T70">
        <v>-9.0759000000000007</v>
      </c>
      <c r="U70">
        <v>-10.116199999999999</v>
      </c>
      <c r="V70">
        <v>-5.9265999999999996</v>
      </c>
      <c r="W70">
        <v>-6.49</v>
      </c>
      <c r="X70">
        <v>-5.2225999999999999</v>
      </c>
      <c r="Y70">
        <v>-4.9779999999999998</v>
      </c>
      <c r="Z70">
        <v>-5.2468000000000004</v>
      </c>
      <c r="AA70">
        <v>-4.8678999999999997</v>
      </c>
      <c r="AB70">
        <v>-5.1188000000000002</v>
      </c>
      <c r="AC70">
        <v>4.6138000000000003</v>
      </c>
      <c r="AD70">
        <v>4.5674000000000001</v>
      </c>
      <c r="AE70">
        <v>13.6778</v>
      </c>
      <c r="AF70">
        <v>11.317299999999999</v>
      </c>
      <c r="AG70">
        <v>3.3641999999999999</v>
      </c>
      <c r="AH70">
        <v>2.7978000000000001</v>
      </c>
      <c r="AI70">
        <v>-5.6018999999999997</v>
      </c>
      <c r="AJ70">
        <v>-2.7378</v>
      </c>
      <c r="AK70">
        <v>8.7888000000000002</v>
      </c>
      <c r="AL70">
        <v>14.548500000000001</v>
      </c>
      <c r="AM70">
        <v>11.708600000000001</v>
      </c>
      <c r="AN70">
        <v>9.2614000000000001</v>
      </c>
      <c r="AO70">
        <v>-4.2211999999999996</v>
      </c>
      <c r="AP70">
        <v>-13.108599999999999</v>
      </c>
    </row>
    <row r="71" spans="1:42" hidden="1" x14ac:dyDescent="0.3">
      <c r="A71" t="s">
        <v>513</v>
      </c>
      <c r="B71" t="e">
        <f>VLOOKUP(A71,'COMBINED DATA'!$A$7162:$A$7709,1,FALSE)</f>
        <v>#N/A</v>
      </c>
      <c r="C71" s="4">
        <v>18.59</v>
      </c>
      <c r="D71">
        <v>20.159500000000001</v>
      </c>
      <c r="E71">
        <v>21.297699999999999</v>
      </c>
      <c r="F71">
        <v>21.9162</v>
      </c>
      <c r="G71">
        <v>22.924900000000001</v>
      </c>
      <c r="H71">
        <v>23.0427</v>
      </c>
      <c r="I71">
        <v>23.200700000000001</v>
      </c>
      <c r="J71">
        <v>24.236999999999998</v>
      </c>
      <c r="K71">
        <v>25.043800000000001</v>
      </c>
      <c r="L71">
        <v>25.946999999999999</v>
      </c>
      <c r="M71">
        <v>26.3705</v>
      </c>
      <c r="N71">
        <v>21.0608</v>
      </c>
      <c r="O71">
        <v>26.738900000000001</v>
      </c>
      <c r="P71">
        <v>26.320599999999999</v>
      </c>
      <c r="Q71">
        <v>26.244900000000001</v>
      </c>
      <c r="R71">
        <v>16.954799999999999</v>
      </c>
      <c r="S71">
        <v>19.999600000000001</v>
      </c>
      <c r="T71">
        <v>19.263300000000001</v>
      </c>
      <c r="U71">
        <v>19.0581</v>
      </c>
      <c r="V71">
        <v>15.942</v>
      </c>
      <c r="W71">
        <v>14.394</v>
      </c>
      <c r="X71">
        <v>14.716900000000001</v>
      </c>
      <c r="Y71">
        <v>14.5</v>
      </c>
      <c r="Z71">
        <v>14.215</v>
      </c>
      <c r="AA71">
        <v>14.6967</v>
      </c>
      <c r="AB71">
        <v>15.209</v>
      </c>
      <c r="AC71">
        <v>15.138</v>
      </c>
      <c r="AD71">
        <v>16.0044</v>
      </c>
      <c r="AE71">
        <v>17.2257</v>
      </c>
      <c r="AF71">
        <v>17.781600000000001</v>
      </c>
      <c r="AG71">
        <v>16.5731</v>
      </c>
      <c r="AH71">
        <v>18.0534</v>
      </c>
      <c r="AI71">
        <v>18.202500000000001</v>
      </c>
      <c r="AJ71">
        <v>18.903500000000001</v>
      </c>
      <c r="AK71">
        <v>17.467600000000001</v>
      </c>
      <c r="AL71">
        <v>20.042300000000001</v>
      </c>
      <c r="AM71">
        <v>19.964500000000001</v>
      </c>
      <c r="AN71">
        <v>19.2087</v>
      </c>
      <c r="AO71">
        <v>18.180199999999999</v>
      </c>
    </row>
    <row r="72" spans="1:42" hidden="1" x14ac:dyDescent="0.3">
      <c r="A72" t="s">
        <v>514</v>
      </c>
      <c r="B72" t="e">
        <f>VLOOKUP(A72,'COMBINED DATA'!$A$7162:$A$7709,1,FALSE)</f>
        <v>#N/A</v>
      </c>
      <c r="C72" s="4">
        <v>5.9</v>
      </c>
      <c r="D72">
        <v>2.9373</v>
      </c>
      <c r="E72">
        <v>3.9790000000000001</v>
      </c>
      <c r="F72">
        <v>2.1530999999999998</v>
      </c>
      <c r="G72">
        <v>3.5059999999999998</v>
      </c>
      <c r="H72">
        <v>3.5543999999999998</v>
      </c>
      <c r="I72">
        <v>3.8500999999999999</v>
      </c>
      <c r="J72">
        <v>10.2049</v>
      </c>
      <c r="K72">
        <v>5.8396999999999997</v>
      </c>
      <c r="L72">
        <v>14.0953</v>
      </c>
      <c r="M72">
        <v>12.207599999999999</v>
      </c>
      <c r="N72">
        <v>9.1547999999999998</v>
      </c>
      <c r="O72">
        <v>9.9166000000000007</v>
      </c>
      <c r="P72">
        <v>7.8842999999999996</v>
      </c>
      <c r="Q72">
        <v>7.7314999999999996</v>
      </c>
      <c r="R72">
        <v>7.9638</v>
      </c>
      <c r="S72">
        <v>7.9210000000000003</v>
      </c>
      <c r="T72">
        <v>9.4025999999999996</v>
      </c>
      <c r="U72">
        <v>9.9062000000000001</v>
      </c>
      <c r="V72">
        <v>10.8528</v>
      </c>
      <c r="W72">
        <v>3.1968999999999999</v>
      </c>
      <c r="X72">
        <v>3.9843999999999999</v>
      </c>
      <c r="Y72">
        <v>5.1005000000000003</v>
      </c>
      <c r="Z72">
        <v>8.3994</v>
      </c>
      <c r="AA72">
        <v>19.237500000000001</v>
      </c>
      <c r="AB72">
        <v>21.661999999999999</v>
      </c>
      <c r="AC72">
        <v>18.258700000000001</v>
      </c>
      <c r="AD72">
        <v>16.011199999999999</v>
      </c>
      <c r="AE72">
        <v>13.9124</v>
      </c>
      <c r="AF72">
        <v>14.4199</v>
      </c>
      <c r="AG72">
        <v>13.2064</v>
      </c>
      <c r="AH72">
        <v>15.030200000000001</v>
      </c>
      <c r="AI72">
        <v>15.050700000000001</v>
      </c>
      <c r="AJ72">
        <v>16.590499999999999</v>
      </c>
      <c r="AK72">
        <v>14.1126</v>
      </c>
      <c r="AL72">
        <v>11.2295</v>
      </c>
      <c r="AM72">
        <v>8.7101000000000006</v>
      </c>
      <c r="AN72">
        <v>3.8435000000000001</v>
      </c>
      <c r="AO72">
        <v>2.9053</v>
      </c>
    </row>
    <row r="73" spans="1:42" x14ac:dyDescent="0.3">
      <c r="A73" s="20" t="s">
        <v>515</v>
      </c>
      <c r="B73" s="20"/>
      <c r="C73" s="4">
        <v>-13.96</v>
      </c>
      <c r="D73">
        <v>-6.0475000000000003</v>
      </c>
      <c r="E73">
        <v>-4.6612</v>
      </c>
      <c r="F73">
        <v>-4.9821</v>
      </c>
      <c r="G73">
        <v>-5.3007</v>
      </c>
      <c r="H73">
        <v>-6.1920000000000002</v>
      </c>
      <c r="I73">
        <v>-9.5694999999999997</v>
      </c>
      <c r="J73">
        <v>-18.480799999999999</v>
      </c>
      <c r="K73">
        <v>-18.959599999999998</v>
      </c>
      <c r="L73">
        <v>-17.071300000000001</v>
      </c>
      <c r="M73">
        <v>-12.7761</v>
      </c>
      <c r="N73">
        <v>2.75E-2</v>
      </c>
      <c r="O73">
        <v>1.9149</v>
      </c>
      <c r="P73">
        <v>2.5522</v>
      </c>
      <c r="Q73">
        <v>4.5984999999999996</v>
      </c>
      <c r="R73">
        <v>4.4725000000000001</v>
      </c>
      <c r="S73">
        <v>3.9230999999999998</v>
      </c>
      <c r="T73">
        <v>3.7841999999999998</v>
      </c>
      <c r="U73">
        <v>2.3573</v>
      </c>
      <c r="V73">
        <v>-8.1033000000000008</v>
      </c>
      <c r="W73">
        <v>-2.4011</v>
      </c>
      <c r="X73">
        <v>1.4497</v>
      </c>
      <c r="Y73">
        <v>6.6821000000000002</v>
      </c>
      <c r="Z73">
        <v>22.627600000000001</v>
      </c>
      <c r="AA73">
        <v>20.234400000000001</v>
      </c>
      <c r="AB73">
        <v>20.746300000000002</v>
      </c>
      <c r="AC73">
        <v>18.8063</v>
      </c>
      <c r="AD73">
        <v>17.799900000000001</v>
      </c>
      <c r="AE73">
        <v>18.1693</v>
      </c>
      <c r="AF73">
        <v>14.704499999999999</v>
      </c>
      <c r="AG73">
        <v>4.9714</v>
      </c>
      <c r="AH73">
        <v>3.0893000000000002</v>
      </c>
      <c r="AI73">
        <v>4.6322999999999999</v>
      </c>
      <c r="AJ73">
        <v>6.9691000000000001</v>
      </c>
      <c r="AK73">
        <v>14.5473</v>
      </c>
      <c r="AL73">
        <v>15.766299999999999</v>
      </c>
      <c r="AM73">
        <v>15.0936</v>
      </c>
      <c r="AN73">
        <v>14.7967</v>
      </c>
      <c r="AO73">
        <v>14.980700000000001</v>
      </c>
      <c r="AP73">
        <v>17.398900000000001</v>
      </c>
    </row>
    <row r="74" spans="1:42" hidden="1" x14ac:dyDescent="0.3">
      <c r="A74" t="s">
        <v>516</v>
      </c>
      <c r="B74" t="e">
        <f>VLOOKUP(A74,'COMBINED DATA'!$A$7162:$A$7709,1,FALSE)</f>
        <v>#N/A</v>
      </c>
      <c r="C74" s="4">
        <v>4.0599999999999996</v>
      </c>
      <c r="D74">
        <v>3.9106999999999998</v>
      </c>
      <c r="E74">
        <v>4.1707999999999998</v>
      </c>
      <c r="F74">
        <v>4.5846999999999998</v>
      </c>
      <c r="G74">
        <v>4.6188000000000002</v>
      </c>
      <c r="H74">
        <v>4.7945000000000002</v>
      </c>
      <c r="I74">
        <v>4.9195000000000002</v>
      </c>
      <c r="J74">
        <v>5.0010000000000003</v>
      </c>
      <c r="K74">
        <v>4.9436</v>
      </c>
      <c r="L74">
        <v>4.9302000000000001</v>
      </c>
      <c r="M74">
        <v>4.7628000000000004</v>
      </c>
      <c r="N74">
        <v>4.7766999999999999</v>
      </c>
      <c r="O74">
        <v>4.6325000000000003</v>
      </c>
      <c r="P74">
        <v>4.5696000000000003</v>
      </c>
      <c r="Q74">
        <v>4.681</v>
      </c>
      <c r="R74">
        <v>4.8939000000000004</v>
      </c>
      <c r="S74">
        <v>4.0559000000000003</v>
      </c>
      <c r="T74">
        <v>3.9458000000000002</v>
      </c>
      <c r="U74">
        <v>4.1614000000000004</v>
      </c>
      <c r="V74">
        <v>4.6364000000000001</v>
      </c>
      <c r="W74">
        <v>4.4013999999999998</v>
      </c>
      <c r="X74">
        <v>4.4276</v>
      </c>
      <c r="Y74">
        <v>4.7614000000000001</v>
      </c>
      <c r="Z74">
        <v>5.1947999999999999</v>
      </c>
      <c r="AA74">
        <v>5.8240999999999996</v>
      </c>
      <c r="AB74">
        <v>6.8011999999999997</v>
      </c>
      <c r="AC74">
        <v>7.7644000000000002</v>
      </c>
      <c r="AD74">
        <v>7.6740000000000004</v>
      </c>
      <c r="AE74">
        <v>7.8734000000000002</v>
      </c>
      <c r="AF74">
        <v>7.6258999999999997</v>
      </c>
      <c r="AG74">
        <v>7.5654000000000003</v>
      </c>
      <c r="AH74">
        <v>8.1740999999999993</v>
      </c>
      <c r="AI74">
        <v>8.3805999999999994</v>
      </c>
      <c r="AJ74">
        <v>8.5388000000000002</v>
      </c>
      <c r="AK74">
        <v>8.4657</v>
      </c>
      <c r="AL74">
        <v>8.3078000000000003</v>
      </c>
      <c r="AM74">
        <v>8.3132999999999999</v>
      </c>
      <c r="AN74">
        <v>8.5717999999999996</v>
      </c>
      <c r="AO74">
        <v>9.0263000000000009</v>
      </c>
    </row>
    <row r="75" spans="1:42" hidden="1" x14ac:dyDescent="0.3">
      <c r="A75" t="s">
        <v>517</v>
      </c>
      <c r="B75" t="e">
        <f>VLOOKUP(A75,'COMBINED DATA'!$A$7162:$A$7709,1,FALSE)</f>
        <v>#N/A</v>
      </c>
      <c r="C75" s="4">
        <v>-41519.24</v>
      </c>
      <c r="D75">
        <v>-26557.597000000002</v>
      </c>
      <c r="E75">
        <v>-29803.416000000001</v>
      </c>
      <c r="F75">
        <v>-34002.580600000001</v>
      </c>
      <c r="G75">
        <v>-168015.92920000001</v>
      </c>
      <c r="H75">
        <v>884.50829999999996</v>
      </c>
      <c r="I75">
        <v>732.02599999999995</v>
      </c>
      <c r="J75">
        <v>804.11950000000002</v>
      </c>
      <c r="K75">
        <v>1077.9482</v>
      </c>
      <c r="L75">
        <v>-42.288400000000003</v>
      </c>
      <c r="M75">
        <v>-62.453600000000002</v>
      </c>
      <c r="N75">
        <v>-110.2222</v>
      </c>
      <c r="O75">
        <v>-171.95140000000001</v>
      </c>
      <c r="P75">
        <v>-60.795299999999997</v>
      </c>
      <c r="Q75">
        <v>-67.002799999999993</v>
      </c>
      <c r="R75">
        <v>-62.514099999999999</v>
      </c>
      <c r="S75">
        <v>-28.9467</v>
      </c>
      <c r="T75">
        <v>-31.7988</v>
      </c>
      <c r="U75">
        <v>-50.171700000000001</v>
      </c>
      <c r="V75">
        <v>-38.415900000000001</v>
      </c>
      <c r="W75">
        <v>-20.930399999999999</v>
      </c>
      <c r="X75">
        <v>-21.511199999999999</v>
      </c>
      <c r="Y75">
        <v>-27.843900000000001</v>
      </c>
      <c r="Z75">
        <v>-32.952300000000001</v>
      </c>
      <c r="AA75">
        <v>-31.079799999999999</v>
      </c>
      <c r="AB75">
        <v>-32.337000000000003</v>
      </c>
      <c r="AC75">
        <v>-33.745600000000003</v>
      </c>
      <c r="AD75">
        <v>-37.4251</v>
      </c>
      <c r="AE75">
        <v>-35.852200000000003</v>
      </c>
      <c r="AF75">
        <v>-41.224800000000002</v>
      </c>
      <c r="AG75">
        <v>-33.857399999999998</v>
      </c>
      <c r="AH75">
        <v>-18.9985</v>
      </c>
      <c r="AI75">
        <v>-16.270199999999999</v>
      </c>
      <c r="AJ75">
        <v>-13.2569</v>
      </c>
      <c r="AK75">
        <v>-10.5069</v>
      </c>
      <c r="AL75">
        <v>-9.7444000000000006</v>
      </c>
      <c r="AM75">
        <v>-11.124499999999999</v>
      </c>
      <c r="AN75">
        <v>-13.085800000000001</v>
      </c>
    </row>
    <row r="76" spans="1:42" x14ac:dyDescent="0.3">
      <c r="A76" s="20" t="s">
        <v>518</v>
      </c>
      <c r="B76" s="20"/>
      <c r="C76" s="4">
        <v>-24.44</v>
      </c>
      <c r="D76">
        <v>-24.696100000000001</v>
      </c>
      <c r="E76">
        <v>-26.715</v>
      </c>
      <c r="F76">
        <v>-78.901799999999994</v>
      </c>
      <c r="G76">
        <v>-79.346500000000006</v>
      </c>
      <c r="H76">
        <v>-70.209800000000001</v>
      </c>
      <c r="I76">
        <v>-59.366500000000002</v>
      </c>
      <c r="J76">
        <v>2.6532</v>
      </c>
      <c r="K76">
        <v>5.4176000000000002</v>
      </c>
      <c r="L76">
        <v>3.8056999999999999</v>
      </c>
      <c r="M76">
        <v>1.0045999999999999</v>
      </c>
      <c r="N76">
        <v>5.3936000000000002</v>
      </c>
      <c r="O76">
        <v>3.2932999999999999</v>
      </c>
      <c r="P76">
        <v>0.18959999999999999</v>
      </c>
      <c r="Q76">
        <v>-3.4182000000000001</v>
      </c>
      <c r="R76">
        <v>-6.9954999999999998</v>
      </c>
      <c r="S76">
        <v>-16.345099999999999</v>
      </c>
      <c r="T76">
        <v>-18.998899999999999</v>
      </c>
      <c r="U76">
        <v>-19.378399999999999</v>
      </c>
      <c r="V76">
        <v>-28.211099999999998</v>
      </c>
      <c r="W76">
        <v>-32.203400000000002</v>
      </c>
      <c r="X76">
        <v>-26.473400000000002</v>
      </c>
      <c r="Y76">
        <v>-20.6309</v>
      </c>
      <c r="Z76">
        <v>0.61929999999999996</v>
      </c>
      <c r="AA76">
        <v>14.5344</v>
      </c>
      <c r="AB76">
        <v>17.302199999999999</v>
      </c>
      <c r="AC76">
        <v>14.766500000000001</v>
      </c>
      <c r="AD76">
        <v>5.5308999999999999</v>
      </c>
      <c r="AE76">
        <v>4.3921999999999999</v>
      </c>
      <c r="AF76">
        <v>-1.6533</v>
      </c>
      <c r="AG76">
        <v>-0.68089999999999995</v>
      </c>
      <c r="AH76">
        <v>1.7884</v>
      </c>
      <c r="AI76">
        <v>0.26279999999999998</v>
      </c>
      <c r="AJ76">
        <v>3.17</v>
      </c>
      <c r="AK76">
        <v>2.7387000000000001</v>
      </c>
      <c r="AL76">
        <v>1.4008</v>
      </c>
      <c r="AM76">
        <v>-0.33479999999999999</v>
      </c>
      <c r="AN76">
        <v>-2.9317000000000002</v>
      </c>
      <c r="AO76">
        <v>-5.6391999999999998</v>
      </c>
      <c r="AP76">
        <v>-5.2721</v>
      </c>
    </row>
    <row r="77" spans="1:42" x14ac:dyDescent="0.3">
      <c r="A77" s="20" t="s">
        <v>519</v>
      </c>
      <c r="B77" s="20"/>
      <c r="C77" s="4">
        <v>1.05</v>
      </c>
      <c r="D77">
        <v>0.97989999999999999</v>
      </c>
      <c r="E77">
        <v>0.68820000000000003</v>
      </c>
      <c r="F77">
        <v>0.95730000000000004</v>
      </c>
      <c r="G77">
        <v>1.2406999999999999</v>
      </c>
      <c r="H77">
        <v>1.5317000000000001</v>
      </c>
      <c r="I77">
        <v>1.4298</v>
      </c>
      <c r="J77">
        <v>1.8972</v>
      </c>
      <c r="K77">
        <v>1.7037</v>
      </c>
      <c r="L77">
        <v>1.4060999999999999</v>
      </c>
      <c r="M77">
        <v>1.5803</v>
      </c>
      <c r="N77">
        <v>0.85940000000000005</v>
      </c>
      <c r="O77">
        <v>0.67610000000000003</v>
      </c>
      <c r="P77">
        <v>0.88949999999999996</v>
      </c>
      <c r="Q77">
        <v>-1.3757999999999999</v>
      </c>
      <c r="R77">
        <v>-1.0900000000000001</v>
      </c>
      <c r="S77">
        <v>-0.76849999999999996</v>
      </c>
      <c r="T77">
        <v>-0.85419999999999996</v>
      </c>
      <c r="U77">
        <v>1.4463999999999999</v>
      </c>
      <c r="V77">
        <v>0.53690000000000004</v>
      </c>
      <c r="W77">
        <v>0.52639999999999998</v>
      </c>
      <c r="X77">
        <v>0.52590000000000003</v>
      </c>
      <c r="Y77">
        <v>0.54649999999999999</v>
      </c>
      <c r="Z77">
        <v>1.7709999999999999</v>
      </c>
      <c r="AA77">
        <v>1.8805000000000001</v>
      </c>
      <c r="AB77">
        <v>2.1440999999999999</v>
      </c>
      <c r="AC77">
        <v>2.3576000000000001</v>
      </c>
      <c r="AD77">
        <v>2.5461</v>
      </c>
      <c r="AE77">
        <v>2.6373000000000002</v>
      </c>
      <c r="AF77">
        <v>2.8843000000000001</v>
      </c>
      <c r="AG77">
        <v>3.0072000000000001</v>
      </c>
      <c r="AH77">
        <v>3.0004</v>
      </c>
      <c r="AI77">
        <v>3.0306999999999999</v>
      </c>
      <c r="AJ77">
        <v>2.9729999999999999</v>
      </c>
      <c r="AK77">
        <v>3.0392999999999999</v>
      </c>
      <c r="AL77">
        <v>3.0268000000000002</v>
      </c>
      <c r="AM77">
        <v>2.9474999999999998</v>
      </c>
      <c r="AN77">
        <v>3.0091000000000001</v>
      </c>
      <c r="AO77">
        <v>3.0488</v>
      </c>
      <c r="AP77">
        <v>3.0756999999999999</v>
      </c>
    </row>
    <row r="78" spans="1:42" x14ac:dyDescent="0.3">
      <c r="A78" s="20" t="s">
        <v>520</v>
      </c>
      <c r="B78" s="20"/>
      <c r="C78" s="4">
        <v>-53.9</v>
      </c>
      <c r="D78">
        <v>-26.5915</v>
      </c>
      <c r="E78">
        <v>-30.872399999999999</v>
      </c>
      <c r="F78">
        <v>-53.4848</v>
      </c>
      <c r="G78">
        <v>-57.633699999999997</v>
      </c>
      <c r="H78">
        <v>-42.375100000000003</v>
      </c>
      <c r="I78">
        <v>-43.217500000000001</v>
      </c>
      <c r="J78">
        <v>-20.2775</v>
      </c>
      <c r="K78">
        <v>-21.155000000000001</v>
      </c>
      <c r="L78">
        <v>-18.049299999999999</v>
      </c>
      <c r="M78">
        <v>-16.2729</v>
      </c>
      <c r="N78">
        <v>-14.545</v>
      </c>
      <c r="O78">
        <v>-15.212899999999999</v>
      </c>
      <c r="P78">
        <v>-8.4220000000000006</v>
      </c>
      <c r="Q78">
        <v>-13.3553</v>
      </c>
      <c r="R78">
        <v>-13.213699999999999</v>
      </c>
      <c r="S78">
        <v>-14.6187</v>
      </c>
      <c r="T78">
        <v>-22.2606</v>
      </c>
      <c r="U78">
        <v>-19.056799999999999</v>
      </c>
      <c r="V78">
        <v>-20.3916</v>
      </c>
      <c r="W78">
        <v>-16.792200000000001</v>
      </c>
      <c r="X78">
        <v>-16.3474</v>
      </c>
      <c r="Y78">
        <v>-17.498999999999999</v>
      </c>
      <c r="Z78">
        <v>-15.476000000000001</v>
      </c>
      <c r="AA78">
        <v>-16.844200000000001</v>
      </c>
      <c r="AB78">
        <v>-16.557600000000001</v>
      </c>
      <c r="AC78">
        <v>-15.186</v>
      </c>
      <c r="AD78">
        <v>0.61799999999999999</v>
      </c>
      <c r="AE78">
        <v>-0.88829999999999998</v>
      </c>
      <c r="AF78">
        <v>-3.6008</v>
      </c>
      <c r="AG78">
        <v>-3.9706000000000001</v>
      </c>
      <c r="AH78">
        <v>-20.308700000000002</v>
      </c>
      <c r="AI78">
        <v>20.290400000000002</v>
      </c>
      <c r="AJ78">
        <v>24.938300000000002</v>
      </c>
      <c r="AK78">
        <v>30.0077</v>
      </c>
      <c r="AL78">
        <v>29.55</v>
      </c>
      <c r="AM78">
        <v>-2.7555999999999998</v>
      </c>
      <c r="AN78">
        <v>-3.1777000000000002</v>
      </c>
      <c r="AO78">
        <v>-8.7186000000000003</v>
      </c>
      <c r="AP78">
        <v>-9.4220000000000006</v>
      </c>
    </row>
    <row r="79" spans="1:42" x14ac:dyDescent="0.3">
      <c r="A79" s="20" t="s">
        <v>521</v>
      </c>
      <c r="B79" s="20"/>
      <c r="C79" s="4">
        <v>4.8</v>
      </c>
      <c r="D79">
        <v>5.0551000000000004</v>
      </c>
      <c r="E79">
        <v>4.9741</v>
      </c>
      <c r="F79">
        <v>2.1012</v>
      </c>
      <c r="G79">
        <v>-3.3290000000000002</v>
      </c>
      <c r="H79">
        <v>-3.915</v>
      </c>
      <c r="I79">
        <v>-4.5015999999999998</v>
      </c>
      <c r="J79">
        <v>-5.1185</v>
      </c>
      <c r="K79">
        <v>0.64980000000000004</v>
      </c>
      <c r="L79">
        <v>0.92269999999999996</v>
      </c>
      <c r="M79">
        <v>1.2584</v>
      </c>
      <c r="N79">
        <v>4.8658999999999999</v>
      </c>
      <c r="O79">
        <v>4.1158000000000001</v>
      </c>
      <c r="P79">
        <v>4.0510999999999999</v>
      </c>
      <c r="Q79">
        <v>4.5263999999999998</v>
      </c>
      <c r="R79">
        <v>4.3784000000000001</v>
      </c>
      <c r="S79">
        <v>4.7980999999999998</v>
      </c>
      <c r="T79">
        <v>5.6897000000000002</v>
      </c>
      <c r="U79">
        <v>6.6440999999999999</v>
      </c>
      <c r="V79">
        <v>6.1677999999999997</v>
      </c>
      <c r="W79">
        <v>7.0682999999999998</v>
      </c>
      <c r="X79">
        <v>5.9001000000000001</v>
      </c>
      <c r="Y79">
        <v>3.6777000000000002</v>
      </c>
      <c r="Z79">
        <v>3.8178999999999998</v>
      </c>
      <c r="AA79">
        <v>2.3414999999999999</v>
      </c>
      <c r="AB79">
        <v>2.2848999999999999</v>
      </c>
      <c r="AC79">
        <v>2.1219999999999999</v>
      </c>
      <c r="AD79">
        <v>-0.84440000000000004</v>
      </c>
      <c r="AE79">
        <v>-1.0062</v>
      </c>
      <c r="AF79">
        <v>-0.58599999999999997</v>
      </c>
      <c r="AG79">
        <v>-2.2869999999999999</v>
      </c>
      <c r="AH79">
        <v>-3.1303000000000001</v>
      </c>
      <c r="AI79">
        <v>-2.6743000000000001</v>
      </c>
      <c r="AJ79">
        <v>-3.1972999999999998</v>
      </c>
      <c r="AK79">
        <v>-1.9454</v>
      </c>
      <c r="AL79">
        <v>-2.7153999999999998</v>
      </c>
      <c r="AM79">
        <v>-3.5876999999999999</v>
      </c>
      <c r="AN79">
        <v>-3.3612000000000002</v>
      </c>
      <c r="AO79">
        <v>-2.5396999999999998</v>
      </c>
      <c r="AP79">
        <v>1.1124000000000001</v>
      </c>
    </row>
    <row r="80" spans="1:42" x14ac:dyDescent="0.3">
      <c r="A80" s="20" t="s">
        <v>522</v>
      </c>
      <c r="B80" s="20"/>
      <c r="C80" s="4">
        <v>0.85</v>
      </c>
      <c r="D80">
        <v>1.7201</v>
      </c>
      <c r="E80">
        <v>2.5245000000000002</v>
      </c>
      <c r="F80">
        <v>4.1390000000000002</v>
      </c>
      <c r="G80">
        <v>4.1961000000000004</v>
      </c>
      <c r="H80">
        <v>4.4382000000000001</v>
      </c>
      <c r="I80">
        <v>4.4646999999999997</v>
      </c>
      <c r="J80">
        <v>4.6345000000000001</v>
      </c>
      <c r="K80">
        <v>4.1761999999999997</v>
      </c>
      <c r="L80">
        <v>4.7013999999999996</v>
      </c>
      <c r="M80">
        <v>4.7679</v>
      </c>
      <c r="N80">
        <v>4.5472999999999999</v>
      </c>
      <c r="O80">
        <v>4.6055000000000001</v>
      </c>
      <c r="P80">
        <v>3.9668000000000001</v>
      </c>
      <c r="Q80">
        <v>3.9982000000000002</v>
      </c>
      <c r="R80">
        <v>3.8186</v>
      </c>
      <c r="S80">
        <v>3.5874999999999999</v>
      </c>
      <c r="T80">
        <v>3.5299</v>
      </c>
      <c r="U80">
        <v>3.7366000000000001</v>
      </c>
      <c r="V80">
        <v>3.9601999999999999</v>
      </c>
      <c r="W80">
        <v>3.1103000000000001</v>
      </c>
      <c r="X80">
        <v>2.3285999999999998</v>
      </c>
      <c r="Y80">
        <v>1.7356</v>
      </c>
      <c r="Z80">
        <v>1.2302999999999999</v>
      </c>
      <c r="AA80">
        <v>1.6967000000000001</v>
      </c>
      <c r="AB80">
        <v>2.3538999999999999</v>
      </c>
      <c r="AC80">
        <v>2.4161999999999999</v>
      </c>
      <c r="AD80">
        <v>2.8092999999999999</v>
      </c>
      <c r="AE80">
        <v>2.6373000000000002</v>
      </c>
      <c r="AF80">
        <v>2.8289</v>
      </c>
      <c r="AG80">
        <v>3.5491999999999999</v>
      </c>
      <c r="AH80">
        <v>3.5737000000000001</v>
      </c>
      <c r="AI80">
        <v>3.6511999999999998</v>
      </c>
      <c r="AJ80">
        <v>3.3936999999999999</v>
      </c>
      <c r="AK80">
        <v>3.2477999999999998</v>
      </c>
      <c r="AL80">
        <v>3.2065000000000001</v>
      </c>
      <c r="AM80">
        <v>3.157</v>
      </c>
      <c r="AN80">
        <v>2.8963999999999999</v>
      </c>
      <c r="AO80">
        <v>2.9561000000000002</v>
      </c>
      <c r="AP80">
        <v>2.7938000000000001</v>
      </c>
    </row>
    <row r="81" spans="1:42" x14ac:dyDescent="0.3">
      <c r="A81" s="20" t="s">
        <v>523</v>
      </c>
      <c r="B81" s="20"/>
      <c r="C81" s="4">
        <v>0.86</v>
      </c>
      <c r="D81">
        <v>-2.3952</v>
      </c>
      <c r="E81">
        <v>-3.9986999999999999</v>
      </c>
      <c r="F81">
        <v>-23.966899999999999</v>
      </c>
      <c r="G81">
        <v>-25.208300000000001</v>
      </c>
      <c r="H81">
        <v>-27.102499999999999</v>
      </c>
      <c r="I81">
        <v>-25.4267</v>
      </c>
      <c r="J81">
        <v>-6.7068000000000003</v>
      </c>
      <c r="K81">
        <v>-7.0244</v>
      </c>
      <c r="L81">
        <v>6.5199999999999994E-2</v>
      </c>
      <c r="M81">
        <v>-0.42580000000000001</v>
      </c>
      <c r="N81">
        <v>-0.2009</v>
      </c>
      <c r="O81">
        <v>-0.1019</v>
      </c>
      <c r="P81">
        <v>-0.82530000000000003</v>
      </c>
      <c r="Q81">
        <v>-3.2810000000000001</v>
      </c>
      <c r="R81">
        <v>-7.4466999999999999</v>
      </c>
      <c r="S81">
        <v>-8.2283000000000008</v>
      </c>
      <c r="T81">
        <v>-7.5692000000000004</v>
      </c>
      <c r="U81">
        <v>-4.8544</v>
      </c>
      <c r="V81">
        <v>1.7372000000000001</v>
      </c>
      <c r="W81">
        <v>2.1875</v>
      </c>
      <c r="X81">
        <v>2.9832999999999998</v>
      </c>
      <c r="Y81">
        <v>3.8763000000000001</v>
      </c>
      <c r="Z81">
        <v>2.8048999999999999</v>
      </c>
      <c r="AA81">
        <v>3.1101999999999999</v>
      </c>
      <c r="AB81">
        <v>0.95340000000000003</v>
      </c>
      <c r="AC81">
        <v>-1.0821000000000001</v>
      </c>
      <c r="AD81">
        <v>-2.7587000000000002</v>
      </c>
      <c r="AE81">
        <v>-9.8844999999999992</v>
      </c>
      <c r="AF81">
        <v>-9.2546999999999997</v>
      </c>
      <c r="AG81">
        <v>-9.3695000000000004</v>
      </c>
      <c r="AH81">
        <v>-7.6424000000000003</v>
      </c>
      <c r="AI81">
        <v>-0.44009999999999999</v>
      </c>
      <c r="AJ81">
        <v>8.14E-2</v>
      </c>
      <c r="AK81">
        <v>1.0931</v>
      </c>
      <c r="AL81">
        <v>2.2153999999999998</v>
      </c>
      <c r="AM81">
        <v>2.4437000000000002</v>
      </c>
      <c r="AN81">
        <v>3.4224000000000001</v>
      </c>
      <c r="AO81">
        <v>5.2899000000000003</v>
      </c>
      <c r="AP81">
        <v>5.3426</v>
      </c>
    </row>
    <row r="82" spans="1:42" x14ac:dyDescent="0.3">
      <c r="A82" s="20" t="s">
        <v>524</v>
      </c>
      <c r="B82" s="20"/>
      <c r="C82" s="4">
        <v>4.03</v>
      </c>
      <c r="D82">
        <v>4.0090000000000003</v>
      </c>
      <c r="E82">
        <v>3.7959000000000001</v>
      </c>
      <c r="F82">
        <v>3.9121000000000001</v>
      </c>
      <c r="G82">
        <v>2.8733</v>
      </c>
      <c r="H82">
        <v>3.5192000000000001</v>
      </c>
      <c r="I82">
        <v>1.9375</v>
      </c>
      <c r="J82">
        <v>1.2369000000000001</v>
      </c>
      <c r="K82">
        <v>2.5895000000000001</v>
      </c>
      <c r="L82">
        <v>1.7488999999999999</v>
      </c>
      <c r="M82">
        <v>2.1204999999999998</v>
      </c>
      <c r="N82">
        <v>7.1631</v>
      </c>
      <c r="O82">
        <v>6.9926000000000004</v>
      </c>
      <c r="P82">
        <v>6.9048999999999996</v>
      </c>
      <c r="Q82">
        <v>7.1144999999999996</v>
      </c>
      <c r="R82">
        <v>2.4424999999999999</v>
      </c>
      <c r="S82">
        <v>2.5897999999999999</v>
      </c>
      <c r="T82">
        <v>2.6555</v>
      </c>
      <c r="U82">
        <v>2.4114</v>
      </c>
      <c r="V82">
        <v>2.2071000000000001</v>
      </c>
      <c r="W82">
        <v>2.7995000000000001</v>
      </c>
      <c r="X82">
        <v>2.8212000000000002</v>
      </c>
      <c r="Y82">
        <v>2.8102</v>
      </c>
      <c r="Z82">
        <v>3.1168999999999998</v>
      </c>
      <c r="AA82">
        <v>2.2475000000000001</v>
      </c>
      <c r="AB82">
        <v>2.0430000000000001</v>
      </c>
      <c r="AC82">
        <v>1.5530999999999999</v>
      </c>
      <c r="AD82">
        <v>1.7104999999999999</v>
      </c>
      <c r="AE82">
        <v>1.9905999999999999</v>
      </c>
      <c r="AF82">
        <v>1.7989999999999999</v>
      </c>
      <c r="AG82">
        <v>2.3191000000000002</v>
      </c>
      <c r="AH82">
        <v>2.7248000000000001</v>
      </c>
      <c r="AI82">
        <v>3.2972000000000001</v>
      </c>
      <c r="AJ82">
        <v>3.4857999999999998</v>
      </c>
      <c r="AK82">
        <v>3.1311</v>
      </c>
      <c r="AL82">
        <v>2.6356000000000002</v>
      </c>
      <c r="AM82">
        <v>1.7578</v>
      </c>
      <c r="AN82">
        <v>2.0343</v>
      </c>
      <c r="AO82">
        <v>1.7786999999999999</v>
      </c>
      <c r="AP82">
        <v>1.3756999999999999</v>
      </c>
    </row>
    <row r="83" spans="1:42" hidden="1" x14ac:dyDescent="0.3">
      <c r="A83" t="s">
        <v>525</v>
      </c>
      <c r="B83" t="e">
        <f>VLOOKUP(A83,'COMBINED DATA'!$A$7162:$A$7709,1,FALSE)</f>
        <v>#N/A</v>
      </c>
      <c r="C83" s="4">
        <v>3.54</v>
      </c>
      <c r="D83">
        <v>3.4104000000000001</v>
      </c>
      <c r="E83">
        <v>3.0005000000000002</v>
      </c>
      <c r="F83">
        <v>-10.281700000000001</v>
      </c>
      <c r="G83">
        <v>-20.690100000000001</v>
      </c>
      <c r="H83">
        <v>-21.239799999999999</v>
      </c>
      <c r="I83">
        <v>-21.6325</v>
      </c>
      <c r="J83">
        <v>-8.6084999999999994</v>
      </c>
      <c r="K83">
        <v>1.7775000000000001</v>
      </c>
      <c r="L83">
        <v>1.6780999999999999</v>
      </c>
      <c r="M83">
        <v>1.036</v>
      </c>
      <c r="N83">
        <v>1.3555999999999999</v>
      </c>
      <c r="O83">
        <v>1.8378000000000001</v>
      </c>
      <c r="P83">
        <v>2.3069000000000002</v>
      </c>
      <c r="Q83">
        <v>3.7826</v>
      </c>
      <c r="R83">
        <v>3.7431999999999999</v>
      </c>
      <c r="S83">
        <v>4.2409999999999997</v>
      </c>
      <c r="T83">
        <v>3.72</v>
      </c>
      <c r="U83">
        <v>4.2031999999999998</v>
      </c>
      <c r="V83">
        <v>4.5305999999999997</v>
      </c>
      <c r="W83">
        <v>4.8152999999999997</v>
      </c>
      <c r="X83">
        <v>4.4842000000000004</v>
      </c>
      <c r="Y83">
        <v>4.5976999999999997</v>
      </c>
      <c r="Z83">
        <v>4.8895</v>
      </c>
      <c r="AA83">
        <v>4.7069999999999999</v>
      </c>
      <c r="AB83">
        <v>4.5445000000000002</v>
      </c>
      <c r="AC83">
        <v>4.6622000000000003</v>
      </c>
      <c r="AD83">
        <v>4.7088999999999999</v>
      </c>
      <c r="AE83">
        <v>4.6954000000000002</v>
      </c>
      <c r="AF83">
        <v>4.6226000000000003</v>
      </c>
      <c r="AG83">
        <v>4.6417999999999999</v>
      </c>
      <c r="AH83">
        <v>4.1574999999999998</v>
      </c>
      <c r="AI83">
        <v>4.1478999999999999</v>
      </c>
      <c r="AJ83">
        <v>4.6291000000000002</v>
      </c>
      <c r="AK83">
        <v>4.5250000000000004</v>
      </c>
      <c r="AL83">
        <v>4.6204000000000001</v>
      </c>
      <c r="AM83">
        <v>4.359</v>
      </c>
      <c r="AN83">
        <v>4.0198999999999998</v>
      </c>
      <c r="AO83">
        <v>3.9864000000000002</v>
      </c>
    </row>
    <row r="84" spans="1:42" x14ac:dyDescent="0.3">
      <c r="A84" s="20" t="s">
        <v>526</v>
      </c>
      <c r="B84" s="20"/>
      <c r="C84" s="4">
        <v>0.93</v>
      </c>
      <c r="D84">
        <v>0.68359999999999999</v>
      </c>
      <c r="E84">
        <v>-5.6500000000000002E-2</v>
      </c>
      <c r="F84">
        <v>0.31900000000000001</v>
      </c>
      <c r="G84">
        <v>2.3109999999999999</v>
      </c>
      <c r="H84">
        <v>1.9501999999999999</v>
      </c>
      <c r="I84">
        <v>2.5173999999999999</v>
      </c>
      <c r="J84">
        <v>2.4380999999999999</v>
      </c>
      <c r="K84">
        <v>1.1890000000000001</v>
      </c>
      <c r="L84">
        <v>1.6878</v>
      </c>
      <c r="M84">
        <v>2.4352</v>
      </c>
      <c r="N84">
        <v>2.3121999999999998</v>
      </c>
      <c r="O84">
        <v>1.5999000000000001</v>
      </c>
      <c r="P84">
        <v>1.6934</v>
      </c>
      <c r="Q84">
        <v>1.2178</v>
      </c>
      <c r="R84">
        <v>1.752</v>
      </c>
      <c r="S84">
        <v>2.6267</v>
      </c>
      <c r="T84">
        <v>3.0314999999999999</v>
      </c>
      <c r="U84">
        <v>3.6663999999999999</v>
      </c>
      <c r="V84">
        <v>3.4558</v>
      </c>
      <c r="W84">
        <v>1.417</v>
      </c>
      <c r="X84">
        <v>1.3929</v>
      </c>
      <c r="Y84">
        <v>1.4182999999999999</v>
      </c>
      <c r="Z84">
        <v>2.0788000000000002</v>
      </c>
      <c r="AA84">
        <v>4.0416999999999996</v>
      </c>
      <c r="AB84">
        <v>3.9523999999999999</v>
      </c>
      <c r="AC84">
        <v>3.7471999999999999</v>
      </c>
      <c r="AD84">
        <v>3.7606999999999999</v>
      </c>
      <c r="AE84">
        <v>3.7724000000000002</v>
      </c>
      <c r="AF84">
        <v>3.2002000000000002</v>
      </c>
      <c r="AG84">
        <v>3.4184000000000001</v>
      </c>
      <c r="AH84">
        <v>1.7235</v>
      </c>
      <c r="AI84">
        <v>1.6111</v>
      </c>
      <c r="AJ84">
        <v>2.3826000000000001</v>
      </c>
      <c r="AK84">
        <v>1.8824000000000001</v>
      </c>
      <c r="AL84">
        <v>3.4401999999999999</v>
      </c>
      <c r="AM84">
        <v>3.2008000000000001</v>
      </c>
      <c r="AN84">
        <v>3.1417000000000002</v>
      </c>
      <c r="AO84">
        <v>3.4691999999999998</v>
      </c>
      <c r="AP84">
        <v>2.7252999999999998</v>
      </c>
    </row>
    <row r="85" spans="1:42" hidden="1" x14ac:dyDescent="0.3">
      <c r="A85" t="s">
        <v>527</v>
      </c>
      <c r="B85" t="e">
        <f>VLOOKUP(A85,'COMBINED DATA'!$A$7162:$A$7709,1,FALSE)</f>
        <v>#N/A</v>
      </c>
      <c r="C85" s="4">
        <v>0.88</v>
      </c>
      <c r="D85">
        <v>0.90090000000000003</v>
      </c>
      <c r="E85">
        <v>0.89790000000000003</v>
      </c>
      <c r="F85">
        <v>0.88690000000000002</v>
      </c>
      <c r="G85">
        <v>0.83499999999999996</v>
      </c>
      <c r="H85">
        <v>0.78979999999999995</v>
      </c>
      <c r="I85">
        <v>0.77890000000000004</v>
      </c>
      <c r="J85">
        <v>0.80189999999999995</v>
      </c>
      <c r="K85">
        <v>0.86080000000000001</v>
      </c>
      <c r="L85">
        <v>0.8619</v>
      </c>
      <c r="M85">
        <v>0.84550000000000003</v>
      </c>
      <c r="N85">
        <v>0.81100000000000005</v>
      </c>
      <c r="O85">
        <v>0.78</v>
      </c>
      <c r="P85">
        <v>0.74760000000000004</v>
      </c>
      <c r="Q85">
        <v>0.76529999999999998</v>
      </c>
      <c r="R85">
        <v>0.72529999999999994</v>
      </c>
      <c r="S85">
        <v>0.70540000000000003</v>
      </c>
      <c r="T85">
        <v>0.76019999999999999</v>
      </c>
      <c r="U85">
        <v>0.75249999999999995</v>
      </c>
      <c r="V85">
        <v>0.77290000000000003</v>
      </c>
      <c r="W85">
        <v>0.68779999999999997</v>
      </c>
      <c r="X85">
        <v>0.67210000000000003</v>
      </c>
      <c r="Y85">
        <v>0.71809999999999996</v>
      </c>
      <c r="Z85">
        <v>0.75690000000000002</v>
      </c>
      <c r="AA85">
        <v>0.88260000000000005</v>
      </c>
      <c r="AB85">
        <v>0.91600000000000004</v>
      </c>
      <c r="AC85">
        <v>0.87519999999999998</v>
      </c>
      <c r="AD85">
        <v>0.87450000000000006</v>
      </c>
      <c r="AE85">
        <v>0.90880000000000005</v>
      </c>
      <c r="AF85">
        <v>0.83420000000000005</v>
      </c>
      <c r="AG85">
        <v>0.81640000000000001</v>
      </c>
      <c r="AH85">
        <v>0.61890000000000001</v>
      </c>
      <c r="AI85">
        <v>0.63360000000000005</v>
      </c>
      <c r="AJ85">
        <v>0.69540000000000002</v>
      </c>
      <c r="AK85">
        <v>0.75490000000000002</v>
      </c>
    </row>
    <row r="86" spans="1:42" x14ac:dyDescent="0.3">
      <c r="A86" s="20" t="s">
        <v>528</v>
      </c>
      <c r="B86" s="20"/>
      <c r="C86" s="4">
        <v>-54.79</v>
      </c>
      <c r="D86">
        <v>-75.954999999999998</v>
      </c>
      <c r="E86">
        <v>-128.6046</v>
      </c>
      <c r="F86">
        <v>-119.078</v>
      </c>
      <c r="G86">
        <v>-112.4487</v>
      </c>
      <c r="H86">
        <v>-110.2634</v>
      </c>
      <c r="I86">
        <v>-14.367800000000001</v>
      </c>
      <c r="J86">
        <v>-5.2378</v>
      </c>
      <c r="K86">
        <v>1.0915999999999999</v>
      </c>
      <c r="L86">
        <v>9.6776</v>
      </c>
      <c r="M86">
        <v>5.5168999999999997</v>
      </c>
      <c r="N86">
        <v>-6.0189000000000004</v>
      </c>
      <c r="O86">
        <v>-6.3075999999999999</v>
      </c>
      <c r="P86">
        <v>-16.331399999999999</v>
      </c>
      <c r="Q86">
        <v>-17.306899999999999</v>
      </c>
      <c r="R86">
        <v>-10.6716</v>
      </c>
      <c r="S86">
        <v>-11.047800000000001</v>
      </c>
      <c r="T86">
        <v>-8.0843000000000007</v>
      </c>
      <c r="U86">
        <v>-5.3433000000000002</v>
      </c>
      <c r="V86">
        <v>-2.6417999999999999</v>
      </c>
      <c r="W86">
        <v>-0.47060000000000002</v>
      </c>
      <c r="X86">
        <v>-4.2564000000000002</v>
      </c>
      <c r="Y86">
        <v>-4.7628000000000004</v>
      </c>
      <c r="Z86">
        <v>-0.69799999999999995</v>
      </c>
      <c r="AA86">
        <v>1.2134</v>
      </c>
      <c r="AB86">
        <v>13.408799999999999</v>
      </c>
      <c r="AC86">
        <v>13.6373</v>
      </c>
      <c r="AD86">
        <v>14.454000000000001</v>
      </c>
      <c r="AE86">
        <v>12.4224</v>
      </c>
      <c r="AF86">
        <v>0.14230000000000001</v>
      </c>
      <c r="AG86">
        <v>-0.53369999999999995</v>
      </c>
      <c r="AH86">
        <v>-2.71</v>
      </c>
      <c r="AI86">
        <v>-1.7505999999999999</v>
      </c>
      <c r="AJ86">
        <v>0.39340000000000003</v>
      </c>
      <c r="AK86">
        <v>1.1933</v>
      </c>
      <c r="AL86">
        <v>0.70399999999999996</v>
      </c>
      <c r="AM86">
        <v>-0.75149999999999995</v>
      </c>
      <c r="AN86">
        <v>5.8981000000000003</v>
      </c>
      <c r="AO86">
        <v>5.6589</v>
      </c>
      <c r="AP86">
        <v>7.3929999999999998</v>
      </c>
    </row>
    <row r="87" spans="1:42" hidden="1" x14ac:dyDescent="0.3">
      <c r="A87" t="s">
        <v>529</v>
      </c>
      <c r="B87" t="str">
        <f>VLOOKUP(A87,'COMBINED DATA'!$A$7162:$A$7709,1,FALSE)</f>
        <v>ERO CN Equity</v>
      </c>
      <c r="C87" s="4">
        <v>1.47</v>
      </c>
      <c r="D87">
        <v>-1.6980999999999999</v>
      </c>
      <c r="E87">
        <v>2.7320000000000002</v>
      </c>
      <c r="F87">
        <v>11.787800000000001</v>
      </c>
      <c r="G87">
        <v>14.138199999999999</v>
      </c>
      <c r="H87">
        <v>22.325700000000001</v>
      </c>
      <c r="I87">
        <v>5.9703999999999997</v>
      </c>
      <c r="J87">
        <v>3.9167999999999998</v>
      </c>
      <c r="K87">
        <v>7.2618999999999998</v>
      </c>
      <c r="L87">
        <v>10.757099999999999</v>
      </c>
      <c r="M87">
        <v>29.728899999999999</v>
      </c>
      <c r="N87">
        <v>40.430199999999999</v>
      </c>
      <c r="O87">
        <v>38.8994</v>
      </c>
      <c r="P87">
        <v>33.879800000000003</v>
      </c>
      <c r="Q87">
        <v>26.482600000000001</v>
      </c>
      <c r="R87">
        <v>18.434699999999999</v>
      </c>
      <c r="S87">
        <v>16.132400000000001</v>
      </c>
      <c r="T87">
        <v>10.845599999999999</v>
      </c>
      <c r="U87">
        <v>6.1879</v>
      </c>
      <c r="V87">
        <v>6.4671000000000003</v>
      </c>
      <c r="W87">
        <v>6.5175999999999998</v>
      </c>
      <c r="X87">
        <v>6.875</v>
      </c>
      <c r="Y87">
        <v>4.5187999999999997</v>
      </c>
      <c r="Z87">
        <v>-1.5402</v>
      </c>
      <c r="AA87">
        <v>1.2092000000000001</v>
      </c>
      <c r="AB87">
        <v>-4.6116000000000001</v>
      </c>
    </row>
    <row r="88" spans="1:42" x14ac:dyDescent="0.3">
      <c r="A88" s="20" t="s">
        <v>530</v>
      </c>
      <c r="B88" s="20"/>
      <c r="C88" s="4">
        <v>2.62</v>
      </c>
      <c r="D88">
        <v>2.7753000000000001</v>
      </c>
      <c r="E88">
        <v>2.5752000000000002</v>
      </c>
      <c r="F88">
        <v>2.5188999999999999</v>
      </c>
      <c r="G88">
        <v>2.7412999999999998</v>
      </c>
      <c r="H88">
        <v>3.5708000000000002</v>
      </c>
      <c r="I88">
        <v>4.2118000000000002</v>
      </c>
      <c r="J88">
        <v>4.4032999999999998</v>
      </c>
      <c r="K88">
        <v>5.8620000000000001</v>
      </c>
      <c r="L88">
        <v>6.7622</v>
      </c>
      <c r="M88">
        <v>6.5080999999999998</v>
      </c>
      <c r="N88">
        <v>6.6386000000000003</v>
      </c>
      <c r="O88">
        <v>5.1294000000000004</v>
      </c>
      <c r="P88">
        <v>3.0948000000000002</v>
      </c>
      <c r="Q88">
        <v>3.51</v>
      </c>
      <c r="R88">
        <v>3.3651</v>
      </c>
      <c r="S88">
        <v>3.3241000000000001</v>
      </c>
      <c r="T88">
        <v>3.3172999999999999</v>
      </c>
      <c r="U88">
        <v>2.6139999999999999</v>
      </c>
      <c r="V88">
        <v>3.8938000000000001</v>
      </c>
      <c r="W88">
        <v>2.7324000000000002</v>
      </c>
      <c r="X88">
        <v>2.0783</v>
      </c>
      <c r="Y88">
        <v>1.5329999999999999</v>
      </c>
      <c r="Z88">
        <v>2.6800000000000001E-2</v>
      </c>
      <c r="AA88">
        <v>0.96040000000000003</v>
      </c>
      <c r="AB88">
        <v>2.9516</v>
      </c>
      <c r="AC88">
        <v>4.6414</v>
      </c>
      <c r="AD88">
        <v>4.569</v>
      </c>
      <c r="AE88">
        <v>4.6276000000000002</v>
      </c>
      <c r="AF88">
        <v>2.0992000000000002</v>
      </c>
      <c r="AG88">
        <v>-1.736</v>
      </c>
      <c r="AH88">
        <v>-1.6251</v>
      </c>
      <c r="AI88">
        <v>-1.57</v>
      </c>
      <c r="AJ88">
        <v>-1.4517</v>
      </c>
      <c r="AK88">
        <v>-2.7955000000000001</v>
      </c>
      <c r="AL88">
        <v>-1.4286000000000001</v>
      </c>
      <c r="AM88">
        <v>-1.1435999999999999</v>
      </c>
      <c r="AN88">
        <v>-0.65010000000000001</v>
      </c>
      <c r="AO88">
        <v>3.782</v>
      </c>
      <c r="AP88">
        <v>2.2315999999999998</v>
      </c>
    </row>
    <row r="89" spans="1:42" x14ac:dyDescent="0.3">
      <c r="A89" s="20" t="s">
        <v>531</v>
      </c>
      <c r="B89" s="20"/>
      <c r="C89" s="4">
        <v>2.9</v>
      </c>
      <c r="D89">
        <v>1.3112999999999999</v>
      </c>
      <c r="E89">
        <v>1.2211000000000001</v>
      </c>
      <c r="F89">
        <v>1.462</v>
      </c>
      <c r="G89">
        <v>0.72070000000000001</v>
      </c>
      <c r="H89">
        <v>1.6616</v>
      </c>
      <c r="I89">
        <v>0.67410000000000003</v>
      </c>
      <c r="J89">
        <v>-1.2071000000000001</v>
      </c>
      <c r="K89">
        <v>-0.86870000000000003</v>
      </c>
      <c r="L89">
        <v>-0.68930000000000002</v>
      </c>
      <c r="M89">
        <v>0.31430000000000002</v>
      </c>
      <c r="N89">
        <v>3.2391000000000001</v>
      </c>
      <c r="O89">
        <v>4.3055000000000003</v>
      </c>
      <c r="P89">
        <v>3.8010999999999999</v>
      </c>
      <c r="Q89">
        <v>2.6882000000000001</v>
      </c>
      <c r="R89">
        <v>0.58540000000000003</v>
      </c>
      <c r="S89">
        <v>0.69059999999999999</v>
      </c>
      <c r="T89">
        <v>1.3152999999999999</v>
      </c>
      <c r="U89">
        <v>1.2746999999999999</v>
      </c>
      <c r="V89">
        <v>2.9716999999999998</v>
      </c>
      <c r="W89">
        <v>-3.5400000000000001E-2</v>
      </c>
      <c r="X89">
        <v>-0.1187</v>
      </c>
      <c r="Y89">
        <v>-2.6499999999999999E-2</v>
      </c>
      <c r="Z89">
        <v>0.30220000000000002</v>
      </c>
      <c r="AA89">
        <v>3.1368999999999998</v>
      </c>
      <c r="AB89">
        <v>4.0445000000000002</v>
      </c>
      <c r="AC89">
        <v>4.3356000000000003</v>
      </c>
      <c r="AD89">
        <v>4.2328999999999999</v>
      </c>
      <c r="AE89">
        <v>3.8593999999999999</v>
      </c>
      <c r="AF89">
        <v>2.3121</v>
      </c>
      <c r="AG89">
        <v>2.2919</v>
      </c>
      <c r="AH89">
        <v>4.0785</v>
      </c>
      <c r="AI89">
        <v>4.7545000000000002</v>
      </c>
      <c r="AJ89">
        <v>5.6239999999999997</v>
      </c>
      <c r="AK89">
        <v>6.2011000000000003</v>
      </c>
      <c r="AL89">
        <v>5.1307999999999998</v>
      </c>
      <c r="AM89">
        <v>4.5162000000000004</v>
      </c>
      <c r="AN89">
        <v>4.6524999999999999</v>
      </c>
      <c r="AO89">
        <v>4.4775999999999998</v>
      </c>
      <c r="AP89">
        <v>4.1055999999999999</v>
      </c>
    </row>
    <row r="90" spans="1:42" x14ac:dyDescent="0.3">
      <c r="A90" s="20" t="s">
        <v>532</v>
      </c>
      <c r="B90" s="20"/>
      <c r="C90" s="4">
        <v>3.68</v>
      </c>
      <c r="D90">
        <v>2.2383999999999999</v>
      </c>
      <c r="E90">
        <v>-0.879</v>
      </c>
      <c r="F90">
        <v>-2.6627000000000001</v>
      </c>
      <c r="G90">
        <v>-3.468</v>
      </c>
      <c r="H90">
        <v>-2.2119</v>
      </c>
      <c r="I90">
        <v>0.30869999999999997</v>
      </c>
      <c r="J90">
        <v>-0.23130000000000001</v>
      </c>
      <c r="K90">
        <v>0.30459999999999998</v>
      </c>
      <c r="L90">
        <v>-0.52470000000000006</v>
      </c>
      <c r="M90">
        <v>-0.9667</v>
      </c>
      <c r="N90">
        <v>-1.5375000000000001</v>
      </c>
      <c r="O90">
        <v>-0.74050000000000005</v>
      </c>
      <c r="P90">
        <v>7.0199999999999999E-2</v>
      </c>
      <c r="Q90">
        <v>0.59019999999999995</v>
      </c>
      <c r="R90">
        <v>1.9531000000000001</v>
      </c>
      <c r="S90">
        <v>1.9244000000000001</v>
      </c>
      <c r="T90">
        <v>1.6409</v>
      </c>
      <c r="U90">
        <v>1.0821000000000001</v>
      </c>
      <c r="V90">
        <v>-0.2361</v>
      </c>
      <c r="W90">
        <v>-0.69669999999999999</v>
      </c>
      <c r="X90">
        <v>-1.6561999999999999</v>
      </c>
      <c r="Y90">
        <v>-1.2524</v>
      </c>
      <c r="Z90">
        <v>-0.7349</v>
      </c>
      <c r="AA90">
        <v>9.7299999999999998E-2</v>
      </c>
      <c r="AB90">
        <v>1.3046</v>
      </c>
      <c r="AC90">
        <v>2.4100999999999999</v>
      </c>
      <c r="AD90">
        <v>3.3612000000000002</v>
      </c>
      <c r="AE90">
        <v>4.3164999999999996</v>
      </c>
      <c r="AF90">
        <v>5.4020999999999999</v>
      </c>
      <c r="AG90">
        <v>4.6406000000000001</v>
      </c>
      <c r="AH90">
        <v>4.1071999999999997</v>
      </c>
      <c r="AI90">
        <v>2.8936999999999999</v>
      </c>
      <c r="AJ90">
        <v>1.6082000000000001</v>
      </c>
      <c r="AK90">
        <v>2.4495</v>
      </c>
      <c r="AL90">
        <v>-3.9068000000000001</v>
      </c>
      <c r="AM90">
        <v>-4.9531999999999998</v>
      </c>
      <c r="AN90">
        <v>-5.5312000000000001</v>
      </c>
      <c r="AO90">
        <v>-6.3300999999999998</v>
      </c>
      <c r="AP90">
        <v>8.3999999999999995E-3</v>
      </c>
    </row>
    <row r="91" spans="1:42" x14ac:dyDescent="0.3">
      <c r="A91" s="20" t="s">
        <v>533</v>
      </c>
      <c r="B91" s="20"/>
      <c r="C91" s="4">
        <v>2.83</v>
      </c>
      <c r="D91">
        <v>2.3186</v>
      </c>
      <c r="E91">
        <v>1.6731</v>
      </c>
      <c r="F91">
        <v>0.68899999999999995</v>
      </c>
      <c r="G91">
        <v>0.93730000000000002</v>
      </c>
      <c r="H91">
        <v>1.4761</v>
      </c>
      <c r="I91">
        <v>2.5203000000000002</v>
      </c>
      <c r="J91">
        <v>3.0952999999999999</v>
      </c>
      <c r="K91">
        <v>3.2696999999999998</v>
      </c>
      <c r="L91">
        <v>3.1831999999999998</v>
      </c>
      <c r="M91">
        <v>3.2614999999999998</v>
      </c>
      <c r="N91">
        <v>4.3219000000000003</v>
      </c>
      <c r="O91">
        <v>4.7385999999999999</v>
      </c>
      <c r="P91">
        <v>4.6982999999999997</v>
      </c>
      <c r="Q91">
        <v>4.4638</v>
      </c>
      <c r="R91">
        <v>2.86</v>
      </c>
      <c r="S91">
        <v>2.8557000000000001</v>
      </c>
      <c r="T91">
        <v>2.9584000000000001</v>
      </c>
      <c r="U91">
        <v>3.9487000000000001</v>
      </c>
      <c r="V91">
        <v>6.7389000000000001</v>
      </c>
      <c r="W91">
        <v>3.6067999999999998</v>
      </c>
      <c r="X91">
        <v>3.9940000000000002</v>
      </c>
      <c r="Y91">
        <v>4.9455999999999998</v>
      </c>
      <c r="Z91">
        <v>5.9999000000000002</v>
      </c>
      <c r="AA91">
        <v>11.1195</v>
      </c>
      <c r="AB91">
        <v>12.1645</v>
      </c>
      <c r="AC91">
        <v>12.158099999999999</v>
      </c>
      <c r="AD91">
        <v>12.432600000000001</v>
      </c>
      <c r="AE91">
        <v>12.252599999999999</v>
      </c>
      <c r="AF91">
        <v>12.3795</v>
      </c>
      <c r="AG91">
        <v>12.1737</v>
      </c>
      <c r="AH91">
        <v>10.9156</v>
      </c>
      <c r="AI91">
        <v>10.2745</v>
      </c>
      <c r="AJ91">
        <v>9.9581999999999997</v>
      </c>
      <c r="AK91">
        <v>10.1433</v>
      </c>
      <c r="AL91">
        <v>-7.3909000000000002</v>
      </c>
      <c r="AM91">
        <v>-7.4748999999999999</v>
      </c>
      <c r="AN91">
        <v>-8.9420999999999999</v>
      </c>
      <c r="AO91">
        <v>-9.1196999999999999</v>
      </c>
      <c r="AP91">
        <v>8.9594000000000005</v>
      </c>
    </row>
    <row r="92" spans="1:42" x14ac:dyDescent="0.3">
      <c r="A92" s="20" t="s">
        <v>534</v>
      </c>
      <c r="B92" s="20"/>
      <c r="C92" s="4">
        <v>12.52</v>
      </c>
      <c r="D92">
        <v>6.94</v>
      </c>
      <c r="E92">
        <v>1.7847999999999999</v>
      </c>
      <c r="F92">
        <v>-0.51229999999999998</v>
      </c>
      <c r="G92">
        <v>-4.2805</v>
      </c>
      <c r="H92">
        <v>-3.8856000000000002</v>
      </c>
      <c r="I92">
        <v>-2.0167000000000002</v>
      </c>
      <c r="J92">
        <v>-1.1468</v>
      </c>
      <c r="K92">
        <v>0.4677</v>
      </c>
      <c r="L92">
        <v>1.9552</v>
      </c>
      <c r="M92">
        <v>2.2204999999999999</v>
      </c>
      <c r="N92">
        <v>1.2444</v>
      </c>
      <c r="O92">
        <v>0.97260000000000002</v>
      </c>
      <c r="P92">
        <v>0.1958</v>
      </c>
      <c r="Q92">
        <v>1.0962000000000001</v>
      </c>
      <c r="R92">
        <v>1.5214000000000001</v>
      </c>
      <c r="S92">
        <v>0.27929999999999999</v>
      </c>
      <c r="T92">
        <v>6.4000000000000001E-2</v>
      </c>
      <c r="U92">
        <v>-0.57330000000000003</v>
      </c>
      <c r="V92">
        <v>0.60099999999999998</v>
      </c>
      <c r="W92">
        <v>0.38900000000000001</v>
      </c>
      <c r="X92">
        <v>-0.67700000000000005</v>
      </c>
      <c r="Y92">
        <v>-0.995</v>
      </c>
      <c r="Z92">
        <v>-1.6686000000000001</v>
      </c>
      <c r="AA92">
        <v>8.8599999999999998E-2</v>
      </c>
      <c r="AB92">
        <v>2.339</v>
      </c>
      <c r="AC92">
        <v>4.5294999999999996</v>
      </c>
      <c r="AD92">
        <v>7.5861000000000001</v>
      </c>
      <c r="AE92">
        <v>11.116099999999999</v>
      </c>
      <c r="AF92">
        <v>16.863600000000002</v>
      </c>
      <c r="AG92">
        <v>17.540199999999999</v>
      </c>
      <c r="AH92">
        <v>18.329699999999999</v>
      </c>
      <c r="AI92">
        <v>18.030100000000001</v>
      </c>
      <c r="AJ92">
        <v>14.3461</v>
      </c>
      <c r="AK92">
        <v>11.603899999999999</v>
      </c>
      <c r="AL92">
        <v>11.3202</v>
      </c>
      <c r="AM92">
        <v>11.2029</v>
      </c>
      <c r="AN92">
        <v>12.6745</v>
      </c>
      <c r="AO92">
        <v>11.406700000000001</v>
      </c>
      <c r="AP92">
        <v>11.491899999999999</v>
      </c>
    </row>
    <row r="93" spans="1:42" hidden="1" x14ac:dyDescent="0.3">
      <c r="A93" t="s">
        <v>535</v>
      </c>
      <c r="B93" t="str">
        <f>VLOOKUP(A93,'COMBINED DATA'!$A$7162:$A$7709,1,FALSE)</f>
        <v>FSV CN Equity</v>
      </c>
      <c r="C93" s="4">
        <v>4.22</v>
      </c>
      <c r="D93">
        <v>4.4414999999999996</v>
      </c>
      <c r="E93">
        <v>4.8994999999999997</v>
      </c>
      <c r="F93">
        <v>5.7039999999999997</v>
      </c>
      <c r="G93">
        <v>5.7839</v>
      </c>
      <c r="H93">
        <v>5.5762999999999998</v>
      </c>
      <c r="I93">
        <v>6.3551000000000002</v>
      </c>
      <c r="J93">
        <v>6.3792999999999997</v>
      </c>
      <c r="K93">
        <v>6.5970000000000004</v>
      </c>
      <c r="L93">
        <v>7.4863999999999997</v>
      </c>
      <c r="M93">
        <v>7.0984999999999996</v>
      </c>
      <c r="N93">
        <v>6.1040000000000001</v>
      </c>
      <c r="O93">
        <v>-16.960100000000001</v>
      </c>
      <c r="P93">
        <v>-17.0549</v>
      </c>
      <c r="Q93">
        <v>-16.983799999999999</v>
      </c>
      <c r="R93">
        <v>-16.241800000000001</v>
      </c>
      <c r="S93">
        <v>2.9348999999999998</v>
      </c>
      <c r="T93">
        <v>3.5112000000000001</v>
      </c>
      <c r="U93">
        <v>4.2031999999999998</v>
      </c>
      <c r="V93">
        <v>5.0751999999999997</v>
      </c>
      <c r="W93">
        <v>5.22</v>
      </c>
      <c r="X93">
        <v>5.5895999999999999</v>
      </c>
      <c r="Y93">
        <v>5.7469000000000001</v>
      </c>
      <c r="Z93">
        <v>5.4623999999999997</v>
      </c>
      <c r="AA93">
        <v>5.1772</v>
      </c>
      <c r="AB93">
        <v>4.5602</v>
      </c>
      <c r="AC93">
        <v>4.5831</v>
      </c>
      <c r="AD93">
        <v>4.5168999999999997</v>
      </c>
      <c r="AE93">
        <v>4.7986000000000004</v>
      </c>
      <c r="AF93">
        <v>4.6867999999999999</v>
      </c>
      <c r="AG93">
        <v>3.1371000000000002</v>
      </c>
      <c r="AH93">
        <v>2.7444999999999999</v>
      </c>
      <c r="AI93">
        <v>2.2612999999999999</v>
      </c>
      <c r="AJ93">
        <v>3.0177999999999998</v>
      </c>
      <c r="AK93">
        <v>3.4363999999999999</v>
      </c>
    </row>
    <row r="94" spans="1:42" x14ac:dyDescent="0.3">
      <c r="A94" s="20" t="s">
        <v>536</v>
      </c>
      <c r="B94" s="20"/>
      <c r="C94" s="4">
        <v>1.89</v>
      </c>
      <c r="D94">
        <v>2.7564000000000002</v>
      </c>
      <c r="E94">
        <v>2.8315000000000001</v>
      </c>
      <c r="F94">
        <v>2.9253</v>
      </c>
      <c r="G94">
        <v>2.7427999999999999</v>
      </c>
      <c r="H94">
        <v>2.2225000000000001</v>
      </c>
      <c r="I94">
        <v>2.1061999999999999</v>
      </c>
      <c r="J94">
        <v>1.7208000000000001</v>
      </c>
      <c r="K94">
        <v>2.0745</v>
      </c>
      <c r="L94">
        <v>2.4618000000000002</v>
      </c>
      <c r="M94">
        <v>2.8487</v>
      </c>
      <c r="N94">
        <v>2.1478000000000002</v>
      </c>
      <c r="O94">
        <v>2.1764000000000001</v>
      </c>
      <c r="P94">
        <v>2.1261000000000001</v>
      </c>
      <c r="Q94">
        <v>2.1381999999999999</v>
      </c>
      <c r="R94">
        <v>2.3117999999999999</v>
      </c>
      <c r="S94">
        <v>2.2671999999999999</v>
      </c>
      <c r="T94">
        <v>3.2075</v>
      </c>
      <c r="U94">
        <v>3.1772999999999998</v>
      </c>
      <c r="V94">
        <v>3.2351999999999999</v>
      </c>
      <c r="W94">
        <v>3.1358999999999999</v>
      </c>
      <c r="X94">
        <v>2.3651</v>
      </c>
      <c r="Y94">
        <v>2.3605999999999998</v>
      </c>
      <c r="Z94">
        <v>2.3401000000000001</v>
      </c>
      <c r="AA94">
        <v>2.3386</v>
      </c>
      <c r="AB94">
        <v>2.3104</v>
      </c>
      <c r="AC94">
        <v>2.2879999999999998</v>
      </c>
      <c r="AD94">
        <v>2.2873999999999999</v>
      </c>
      <c r="AE94">
        <v>2.2650999999999999</v>
      </c>
      <c r="AF94">
        <v>2.2787999999999999</v>
      </c>
      <c r="AG94">
        <v>2.2290000000000001</v>
      </c>
      <c r="AH94">
        <v>2.2869000000000002</v>
      </c>
      <c r="AI94">
        <v>2.4114</v>
      </c>
      <c r="AJ94">
        <v>2.4058000000000002</v>
      </c>
      <c r="AK94">
        <v>2.3946999999999998</v>
      </c>
      <c r="AL94">
        <v>2.4167999999999998</v>
      </c>
      <c r="AM94">
        <v>2.4157999999999999</v>
      </c>
      <c r="AN94">
        <v>2.4613999999999998</v>
      </c>
      <c r="AO94">
        <v>2.4468999999999999</v>
      </c>
      <c r="AP94">
        <v>2.4102000000000001</v>
      </c>
    </row>
    <row r="95" spans="1:42" x14ac:dyDescent="0.3">
      <c r="A95" s="20" t="s">
        <v>537</v>
      </c>
      <c r="B95" s="20"/>
      <c r="C95" s="4">
        <v>5.67</v>
      </c>
      <c r="D95">
        <v>5.3025000000000002</v>
      </c>
      <c r="E95">
        <v>4.7434000000000003</v>
      </c>
      <c r="F95">
        <v>-3.1019000000000001</v>
      </c>
      <c r="G95">
        <v>-3.8927999999999998</v>
      </c>
      <c r="H95">
        <v>-5.0804</v>
      </c>
      <c r="I95">
        <v>-4.8627000000000002</v>
      </c>
      <c r="J95">
        <v>1.2999000000000001</v>
      </c>
      <c r="K95">
        <v>1.9855</v>
      </c>
      <c r="L95">
        <v>3.0051999999999999</v>
      </c>
      <c r="M95">
        <v>3.2115999999999998</v>
      </c>
      <c r="N95">
        <v>4.3365</v>
      </c>
      <c r="O95">
        <v>4.7267000000000001</v>
      </c>
      <c r="P95">
        <v>5.0734000000000004</v>
      </c>
      <c r="Q95">
        <v>4.5674000000000001</v>
      </c>
      <c r="R95">
        <v>4.3102999999999998</v>
      </c>
      <c r="S95">
        <v>3.2271999999999998</v>
      </c>
      <c r="T95">
        <v>3.2858000000000001</v>
      </c>
      <c r="U95">
        <v>4.2344999999999997</v>
      </c>
      <c r="V95">
        <v>4.1417000000000002</v>
      </c>
      <c r="W95">
        <v>4.2157999999999998</v>
      </c>
      <c r="X95">
        <v>3.2488000000000001</v>
      </c>
      <c r="Y95">
        <v>3.5629</v>
      </c>
      <c r="Z95">
        <v>4.0530999999999997</v>
      </c>
      <c r="AA95">
        <v>4.2108999999999996</v>
      </c>
      <c r="AB95">
        <v>5.6658999999999997</v>
      </c>
      <c r="AC95">
        <v>5.7885</v>
      </c>
      <c r="AD95">
        <v>6.3697999999999997</v>
      </c>
      <c r="AE95">
        <v>6.4733000000000001</v>
      </c>
      <c r="AF95">
        <v>6.9508000000000001</v>
      </c>
      <c r="AG95">
        <v>7.2530999999999999</v>
      </c>
      <c r="AH95">
        <v>7.5982000000000003</v>
      </c>
      <c r="AI95">
        <v>7.8338000000000001</v>
      </c>
      <c r="AJ95">
        <v>8.1271000000000004</v>
      </c>
      <c r="AK95">
        <v>7.7903000000000002</v>
      </c>
      <c r="AL95">
        <v>7.0552000000000001</v>
      </c>
      <c r="AM95">
        <v>6.5506000000000002</v>
      </c>
      <c r="AN95">
        <v>6.5118</v>
      </c>
      <c r="AO95">
        <v>5.7843</v>
      </c>
      <c r="AP95">
        <v>6.6588000000000003</v>
      </c>
    </row>
    <row r="96" spans="1:42" x14ac:dyDescent="0.3">
      <c r="A96" s="20" t="s">
        <v>538</v>
      </c>
      <c r="B96" s="20"/>
      <c r="C96" s="4">
        <v>4.3600000000000003</v>
      </c>
      <c r="D96">
        <v>3.3102</v>
      </c>
      <c r="E96">
        <v>1.8187</v>
      </c>
      <c r="F96">
        <v>-2.9064000000000001</v>
      </c>
      <c r="G96">
        <v>-3.1970999999999998</v>
      </c>
      <c r="H96">
        <v>-3.4632000000000001</v>
      </c>
      <c r="I96">
        <v>-1.2622</v>
      </c>
      <c r="J96">
        <v>3.4369999999999998</v>
      </c>
      <c r="K96">
        <v>5.1665000000000001</v>
      </c>
      <c r="L96">
        <v>7.1977000000000002</v>
      </c>
      <c r="M96">
        <v>6.1890000000000001</v>
      </c>
      <c r="N96">
        <v>10.4453</v>
      </c>
      <c r="O96">
        <v>9.9658999999999995</v>
      </c>
      <c r="P96">
        <v>10.200900000000001</v>
      </c>
      <c r="Q96">
        <v>9.4735999999999994</v>
      </c>
      <c r="R96">
        <v>4.5526999999999997</v>
      </c>
      <c r="S96">
        <v>2.9887999999999999</v>
      </c>
      <c r="T96">
        <v>2.798</v>
      </c>
      <c r="U96">
        <v>0.87509999999999999</v>
      </c>
      <c r="V96">
        <v>2.7627999999999999</v>
      </c>
      <c r="W96">
        <v>1.9441999999999999</v>
      </c>
      <c r="X96">
        <v>0.1258</v>
      </c>
      <c r="Y96">
        <v>2.3578999999999999</v>
      </c>
      <c r="Z96">
        <v>2.1646000000000001</v>
      </c>
      <c r="AA96">
        <v>5.1759000000000004</v>
      </c>
      <c r="AB96">
        <v>7.2740999999999998</v>
      </c>
      <c r="AC96">
        <v>4.0635000000000003</v>
      </c>
      <c r="AD96">
        <v>3.8605</v>
      </c>
      <c r="AE96">
        <v>3.7746</v>
      </c>
      <c r="AF96">
        <v>2.8767</v>
      </c>
      <c r="AG96">
        <v>2.0773999999999999</v>
      </c>
      <c r="AH96">
        <v>-6.5739999999999998</v>
      </c>
      <c r="AI96">
        <v>-7.1543999999999999</v>
      </c>
      <c r="AJ96">
        <v>-7.0350000000000001</v>
      </c>
      <c r="AK96">
        <v>-5.4565000000000001</v>
      </c>
      <c r="AL96">
        <v>-2.6448999999999998</v>
      </c>
      <c r="AM96">
        <v>-1.8218000000000001</v>
      </c>
      <c r="AN96">
        <v>0.1009</v>
      </c>
      <c r="AO96">
        <v>1.2141</v>
      </c>
      <c r="AP96">
        <v>6.3052999999999999</v>
      </c>
    </row>
    <row r="97" spans="1:42" x14ac:dyDescent="0.3">
      <c r="A97" s="20" t="s">
        <v>539</v>
      </c>
      <c r="B97" s="20"/>
      <c r="C97" s="4">
        <v>0.76</v>
      </c>
      <c r="D97">
        <v>-0.1522</v>
      </c>
      <c r="E97">
        <v>-1.5682</v>
      </c>
      <c r="F97">
        <v>-8.1870999999999992</v>
      </c>
      <c r="G97">
        <v>-6.5210999999999997</v>
      </c>
      <c r="H97">
        <v>-10.0519</v>
      </c>
      <c r="I97">
        <v>-10.019600000000001</v>
      </c>
      <c r="J97">
        <v>-4.8810000000000002</v>
      </c>
      <c r="K97">
        <v>-1.8261000000000001</v>
      </c>
      <c r="L97">
        <v>2.3269000000000002</v>
      </c>
      <c r="M97">
        <v>3.0657999999999999</v>
      </c>
      <c r="N97">
        <v>1.4177999999999999</v>
      </c>
      <c r="O97">
        <v>-3.62</v>
      </c>
      <c r="P97">
        <v>1.1674</v>
      </c>
      <c r="Q97">
        <v>1.6240000000000001</v>
      </c>
      <c r="R97">
        <v>5.2320000000000002</v>
      </c>
      <c r="S97">
        <v>7.2206999999999999</v>
      </c>
      <c r="T97">
        <v>3.8599000000000001</v>
      </c>
      <c r="U97">
        <v>5.1275000000000004</v>
      </c>
      <c r="V97">
        <v>6.3219000000000003</v>
      </c>
      <c r="W97">
        <v>5.8106</v>
      </c>
      <c r="X97">
        <v>5.7160000000000002</v>
      </c>
      <c r="Y97">
        <v>4.5399000000000003</v>
      </c>
      <c r="Z97">
        <v>4.0143000000000004</v>
      </c>
      <c r="AA97">
        <v>3.3696000000000002</v>
      </c>
      <c r="AB97">
        <v>2.9992999999999999</v>
      </c>
      <c r="AC97">
        <v>3.5699000000000001</v>
      </c>
      <c r="AD97">
        <v>4.4638999999999998</v>
      </c>
      <c r="AE97">
        <v>4.7653999999999996</v>
      </c>
      <c r="AF97">
        <v>4.8078000000000003</v>
      </c>
      <c r="AG97">
        <v>6.0350000000000001</v>
      </c>
      <c r="AH97">
        <v>6.7377000000000002</v>
      </c>
      <c r="AI97">
        <v>7.5716000000000001</v>
      </c>
      <c r="AJ97">
        <v>7.484</v>
      </c>
      <c r="AK97">
        <v>5.3624999999999998</v>
      </c>
      <c r="AL97">
        <v>5.2619999999999996</v>
      </c>
      <c r="AM97">
        <v>3.9169</v>
      </c>
      <c r="AN97">
        <v>4.0373999999999999</v>
      </c>
      <c r="AO97">
        <v>4.3324999999999996</v>
      </c>
      <c r="AP97">
        <v>3.0684999999999998</v>
      </c>
    </row>
    <row r="98" spans="1:42" hidden="1" x14ac:dyDescent="0.3">
      <c r="A98" t="s">
        <v>540</v>
      </c>
      <c r="B98" t="str">
        <f>VLOOKUP(A98,'COMBINED DATA'!$A$7162:$A$7709,1,FALSE)</f>
        <v>GFL CN Equity</v>
      </c>
      <c r="C98" s="4">
        <v>-3.87</v>
      </c>
      <c r="D98">
        <v>-5.1292</v>
      </c>
      <c r="E98">
        <v>-5.4222999999999999</v>
      </c>
      <c r="F98">
        <v>-5.1959</v>
      </c>
      <c r="G98">
        <v>-7.8587999999999996</v>
      </c>
      <c r="H98">
        <v>-7.5750000000000002</v>
      </c>
      <c r="I98">
        <v>-6.2744999999999997</v>
      </c>
      <c r="J98">
        <v>-6.8315000000000001</v>
      </c>
      <c r="K98">
        <v>-3.5562</v>
      </c>
      <c r="L98">
        <v>-1.7781</v>
      </c>
      <c r="M98">
        <v>-1.6984999999999999</v>
      </c>
      <c r="N98">
        <v>-0.88729999999999998</v>
      </c>
      <c r="O98">
        <v>-1.6339999999999999</v>
      </c>
      <c r="P98">
        <v>-2.9577</v>
      </c>
      <c r="Q98">
        <v>-1.7414000000000001</v>
      </c>
      <c r="R98">
        <v>-0.61350000000000005</v>
      </c>
      <c r="S98">
        <v>0.22900000000000001</v>
      </c>
      <c r="T98">
        <v>0.46139999999999998</v>
      </c>
      <c r="U98">
        <v>-3.4718</v>
      </c>
      <c r="V98">
        <v>-2.9268999999999998</v>
      </c>
      <c r="W98">
        <v>-3.5179</v>
      </c>
    </row>
    <row r="99" spans="1:42" x14ac:dyDescent="0.3">
      <c r="A99" s="20" t="s">
        <v>541</v>
      </c>
      <c r="B99" s="20"/>
      <c r="C99" s="4">
        <v>8.2200000000000006</v>
      </c>
      <c r="D99">
        <v>8.5751000000000008</v>
      </c>
      <c r="E99">
        <v>8.4925999999999995</v>
      </c>
      <c r="F99">
        <v>8.4027999999999992</v>
      </c>
      <c r="G99">
        <v>9.0214999999999996</v>
      </c>
      <c r="H99">
        <v>9.0801999999999996</v>
      </c>
      <c r="I99">
        <v>9.1029999999999998</v>
      </c>
      <c r="J99">
        <v>9.3521999999999998</v>
      </c>
      <c r="K99">
        <v>9.5742999999999991</v>
      </c>
      <c r="L99">
        <v>9.4656000000000002</v>
      </c>
      <c r="M99">
        <v>8.9667999999999992</v>
      </c>
      <c r="N99">
        <v>8.8945000000000007</v>
      </c>
      <c r="O99">
        <v>8.7463999999999995</v>
      </c>
      <c r="P99">
        <v>8.8077000000000005</v>
      </c>
      <c r="Q99">
        <v>9.7910000000000004</v>
      </c>
      <c r="R99">
        <v>9.4048999999999996</v>
      </c>
      <c r="S99">
        <v>9.6638999999999999</v>
      </c>
      <c r="T99">
        <v>9.8731000000000009</v>
      </c>
      <c r="U99">
        <v>10.294700000000001</v>
      </c>
      <c r="V99">
        <v>9.2903000000000002</v>
      </c>
      <c r="W99">
        <v>9.0709999999999997</v>
      </c>
      <c r="X99">
        <v>8.4527999999999999</v>
      </c>
      <c r="Y99">
        <v>7.9359000000000002</v>
      </c>
      <c r="Z99">
        <v>8.0394000000000005</v>
      </c>
      <c r="AA99">
        <v>8.1692</v>
      </c>
      <c r="AB99">
        <v>8.5166000000000004</v>
      </c>
      <c r="AC99">
        <v>8.9565999999999999</v>
      </c>
      <c r="AD99">
        <v>9.2946000000000009</v>
      </c>
      <c r="AE99">
        <v>9.7538</v>
      </c>
      <c r="AF99">
        <v>9.8232999999999997</v>
      </c>
      <c r="AG99">
        <v>9.7106999999999992</v>
      </c>
      <c r="AH99">
        <v>9.6736000000000004</v>
      </c>
      <c r="AI99">
        <v>9.9976000000000003</v>
      </c>
      <c r="AJ99">
        <v>10.1891</v>
      </c>
      <c r="AK99">
        <v>10.5327</v>
      </c>
      <c r="AL99">
        <v>10.4276</v>
      </c>
      <c r="AM99">
        <v>10.340199999999999</v>
      </c>
      <c r="AN99">
        <v>10.486700000000001</v>
      </c>
      <c r="AO99">
        <v>10.4215</v>
      </c>
      <c r="AP99">
        <v>10.416499999999999</v>
      </c>
    </row>
    <row r="100" spans="1:42" x14ac:dyDescent="0.3">
      <c r="A100" s="20" t="s">
        <v>542</v>
      </c>
      <c r="B100" s="20"/>
      <c r="C100" s="4">
        <v>16.46</v>
      </c>
      <c r="D100">
        <v>15.1486</v>
      </c>
      <c r="E100">
        <v>15.135300000000001</v>
      </c>
      <c r="F100">
        <v>12.755599999999999</v>
      </c>
      <c r="G100">
        <v>12.1005</v>
      </c>
      <c r="H100">
        <v>11.543900000000001</v>
      </c>
      <c r="I100">
        <v>11.2727</v>
      </c>
      <c r="J100">
        <v>11.902900000000001</v>
      </c>
      <c r="K100">
        <v>11.9772</v>
      </c>
      <c r="L100">
        <v>12.2616</v>
      </c>
      <c r="M100">
        <v>12.2911</v>
      </c>
      <c r="N100">
        <v>12.136799999999999</v>
      </c>
      <c r="O100">
        <v>11.058400000000001</v>
      </c>
      <c r="P100">
        <v>11.167999999999999</v>
      </c>
      <c r="Q100">
        <v>11.0503</v>
      </c>
      <c r="R100">
        <v>11.7212</v>
      </c>
      <c r="S100">
        <v>9.6143999999999998</v>
      </c>
      <c r="T100">
        <v>9.1450999999999993</v>
      </c>
      <c r="U100">
        <v>8.7280999999999995</v>
      </c>
      <c r="V100">
        <v>8.3597999999999999</v>
      </c>
      <c r="W100">
        <v>3.9739</v>
      </c>
      <c r="X100">
        <v>-6.4222999999999999</v>
      </c>
      <c r="Y100">
        <v>-8.1875</v>
      </c>
      <c r="Z100">
        <v>-7.2298</v>
      </c>
      <c r="AA100">
        <v>-0.80669999999999997</v>
      </c>
      <c r="AB100">
        <v>11.9657</v>
      </c>
      <c r="AC100">
        <v>16.599799999999998</v>
      </c>
      <c r="AD100">
        <v>19.721299999999999</v>
      </c>
      <c r="AE100">
        <v>20.280100000000001</v>
      </c>
      <c r="AF100">
        <v>21.282900000000001</v>
      </c>
      <c r="AG100">
        <v>19.384899999999998</v>
      </c>
      <c r="AH100">
        <v>16.468</v>
      </c>
      <c r="AI100">
        <v>14.122400000000001</v>
      </c>
      <c r="AJ100">
        <v>13.9415</v>
      </c>
      <c r="AK100">
        <v>13.238799999999999</v>
      </c>
      <c r="AL100">
        <v>15.3436</v>
      </c>
      <c r="AM100">
        <v>14.068899999999999</v>
      </c>
      <c r="AN100">
        <v>11.2736</v>
      </c>
      <c r="AO100">
        <v>11.5458</v>
      </c>
      <c r="AP100">
        <v>11.088900000000001</v>
      </c>
    </row>
    <row r="101" spans="1:42" hidden="1" x14ac:dyDescent="0.3">
      <c r="A101" t="s">
        <v>543</v>
      </c>
      <c r="B101" t="e">
        <f>VLOOKUP(A101,'COMBINED DATA'!$A$7162:$A$7709,1,FALSE)</f>
        <v>#N/A</v>
      </c>
      <c r="C101" s="4">
        <v>-4.96</v>
      </c>
      <c r="D101">
        <v>-4.3506</v>
      </c>
      <c r="E101">
        <v>-1.2150000000000001</v>
      </c>
      <c r="F101">
        <v>-0.93500000000000005</v>
      </c>
      <c r="G101">
        <v>-1.4781</v>
      </c>
      <c r="H101">
        <v>-1.4794</v>
      </c>
      <c r="I101">
        <v>-1.8149999999999999</v>
      </c>
      <c r="J101">
        <v>-1.7008000000000001</v>
      </c>
      <c r="K101">
        <v>-1.7074</v>
      </c>
      <c r="L101">
        <v>-2.2393999999999998</v>
      </c>
      <c r="M101">
        <v>1.2408999999999999</v>
      </c>
      <c r="N101">
        <v>6.0164</v>
      </c>
    </row>
    <row r="102" spans="1:42" x14ac:dyDescent="0.3">
      <c r="A102" s="20" t="s">
        <v>544</v>
      </c>
      <c r="B102" s="20"/>
      <c r="C102" s="4">
        <v>4.37</v>
      </c>
      <c r="D102">
        <v>4.9926000000000004</v>
      </c>
      <c r="E102">
        <v>6.6858000000000004</v>
      </c>
      <c r="F102">
        <v>7.4652000000000003</v>
      </c>
      <c r="G102">
        <v>6.9664000000000001</v>
      </c>
      <c r="H102">
        <v>7.3486000000000002</v>
      </c>
      <c r="I102">
        <v>10.6053</v>
      </c>
      <c r="J102">
        <v>9.8989999999999991</v>
      </c>
      <c r="K102">
        <v>9.5197000000000003</v>
      </c>
      <c r="L102">
        <v>8.9504999999999999</v>
      </c>
      <c r="M102">
        <v>5.2728000000000002</v>
      </c>
      <c r="N102">
        <v>11.693300000000001</v>
      </c>
      <c r="O102">
        <v>12.9411</v>
      </c>
      <c r="P102">
        <v>15.7822</v>
      </c>
      <c r="Q102">
        <v>19.085999999999999</v>
      </c>
      <c r="R102">
        <v>12.58</v>
      </c>
      <c r="S102">
        <v>12.7126</v>
      </c>
      <c r="T102">
        <v>10.669600000000001</v>
      </c>
      <c r="U102">
        <v>9.4749999999999996</v>
      </c>
      <c r="V102">
        <v>8.4975000000000005</v>
      </c>
      <c r="W102">
        <v>8.3088999999999995</v>
      </c>
      <c r="X102">
        <v>7.0427999999999997</v>
      </c>
      <c r="Y102">
        <v>6.7747999999999999</v>
      </c>
      <c r="Z102">
        <v>7.4406999999999996</v>
      </c>
      <c r="AA102">
        <v>9.9049999999999994</v>
      </c>
      <c r="AB102">
        <v>12.6022</v>
      </c>
      <c r="AC102">
        <v>16.1099</v>
      </c>
      <c r="AD102">
        <v>17.1083</v>
      </c>
      <c r="AE102">
        <v>20.282800000000002</v>
      </c>
      <c r="AF102">
        <v>13.990500000000001</v>
      </c>
      <c r="AG102">
        <v>7.0206</v>
      </c>
      <c r="AH102">
        <v>1.7461</v>
      </c>
      <c r="AI102">
        <v>-3.6394000000000002</v>
      </c>
      <c r="AJ102">
        <v>-1.6138999999999999</v>
      </c>
      <c r="AK102">
        <v>-0.22320000000000001</v>
      </c>
      <c r="AL102">
        <v>1.4906999999999999</v>
      </c>
      <c r="AM102">
        <v>2.3374000000000001</v>
      </c>
      <c r="AN102">
        <v>2.4950999999999999</v>
      </c>
      <c r="AO102">
        <v>3.3264</v>
      </c>
      <c r="AP102">
        <v>3.859</v>
      </c>
    </row>
    <row r="103" spans="1:42" x14ac:dyDescent="0.3">
      <c r="A103" s="20" t="s">
        <v>545</v>
      </c>
      <c r="B103" s="20"/>
      <c r="C103" s="4">
        <v>6.91</v>
      </c>
      <c r="D103">
        <v>6.6219999999999999</v>
      </c>
      <c r="E103">
        <v>6.7211999999999996</v>
      </c>
      <c r="F103">
        <v>6.4306000000000001</v>
      </c>
      <c r="G103">
        <v>6.7685000000000004</v>
      </c>
      <c r="H103">
        <v>7.7478999999999996</v>
      </c>
      <c r="I103">
        <v>6.85</v>
      </c>
      <c r="J103">
        <v>6.7382999999999997</v>
      </c>
      <c r="K103">
        <v>7.0711000000000004</v>
      </c>
      <c r="L103">
        <v>6.2492000000000001</v>
      </c>
      <c r="M103">
        <v>7.1858000000000004</v>
      </c>
      <c r="N103">
        <v>5.7687999999999997</v>
      </c>
      <c r="O103">
        <v>5.7630999999999997</v>
      </c>
      <c r="P103">
        <v>5.7613000000000003</v>
      </c>
      <c r="Q103">
        <v>5.3579999999999997</v>
      </c>
      <c r="R103">
        <v>5.8853999999999997</v>
      </c>
      <c r="S103">
        <v>6.4989999999999997</v>
      </c>
      <c r="T103">
        <v>7.0716000000000001</v>
      </c>
      <c r="U103">
        <v>6.6090999999999998</v>
      </c>
      <c r="V103">
        <v>5.4204999999999997</v>
      </c>
      <c r="W103">
        <v>5.4256000000000002</v>
      </c>
      <c r="X103">
        <v>6.5549999999999997</v>
      </c>
      <c r="Y103">
        <v>7.2301000000000002</v>
      </c>
      <c r="Z103">
        <v>9.6793999999999993</v>
      </c>
      <c r="AA103">
        <v>15.0023</v>
      </c>
      <c r="AB103">
        <v>11.2226</v>
      </c>
      <c r="AC103">
        <v>12.706</v>
      </c>
      <c r="AD103">
        <v>11.9541</v>
      </c>
      <c r="AE103">
        <v>7.3979999999999997</v>
      </c>
      <c r="AF103">
        <v>6.6540999999999997</v>
      </c>
      <c r="AG103">
        <v>5.7678000000000003</v>
      </c>
      <c r="AH103">
        <v>4.7519999999999998</v>
      </c>
      <c r="AI103">
        <v>5.3540000000000001</v>
      </c>
      <c r="AJ103">
        <v>5.5579000000000001</v>
      </c>
      <c r="AK103">
        <v>5.7140000000000004</v>
      </c>
      <c r="AL103">
        <v>6.6398000000000001</v>
      </c>
      <c r="AM103">
        <v>6.4577</v>
      </c>
      <c r="AN103">
        <v>6.3869999999999996</v>
      </c>
      <c r="AO103">
        <v>6.4313000000000002</v>
      </c>
      <c r="AP103">
        <v>6.0502000000000002</v>
      </c>
    </row>
    <row r="104" spans="1:42" x14ac:dyDescent="0.3">
      <c r="A104" s="20" t="s">
        <v>546</v>
      </c>
      <c r="B104" s="20"/>
      <c r="C104" s="4">
        <v>0.77</v>
      </c>
      <c r="D104">
        <v>0.78520000000000001</v>
      </c>
      <c r="E104">
        <v>0.77459999999999996</v>
      </c>
      <c r="F104">
        <v>0.76339999999999997</v>
      </c>
      <c r="G104">
        <v>0.72760000000000002</v>
      </c>
      <c r="H104">
        <v>0.73509999999999998</v>
      </c>
      <c r="I104">
        <v>0.70030000000000003</v>
      </c>
      <c r="J104">
        <v>0.69130000000000003</v>
      </c>
      <c r="K104">
        <v>0.68730000000000002</v>
      </c>
      <c r="L104">
        <v>0.66220000000000001</v>
      </c>
      <c r="M104">
        <v>0.63329999999999997</v>
      </c>
      <c r="N104">
        <v>0.55589999999999995</v>
      </c>
      <c r="O104">
        <v>0.57740000000000002</v>
      </c>
      <c r="P104">
        <v>0.6351</v>
      </c>
      <c r="Q104">
        <v>0.66400000000000003</v>
      </c>
      <c r="R104">
        <v>0.73009999999999997</v>
      </c>
      <c r="S104">
        <v>0.69020000000000004</v>
      </c>
      <c r="T104">
        <v>0.60719999999999996</v>
      </c>
      <c r="U104">
        <v>0.61409999999999998</v>
      </c>
      <c r="V104">
        <v>0.56710000000000005</v>
      </c>
      <c r="W104">
        <v>0.49509999999999998</v>
      </c>
      <c r="X104">
        <v>0.5736</v>
      </c>
      <c r="Y104">
        <v>0.58169999999999999</v>
      </c>
      <c r="Z104">
        <v>0.58499999999999996</v>
      </c>
      <c r="AA104">
        <v>0.66839999999999999</v>
      </c>
      <c r="AB104">
        <v>0.63290000000000002</v>
      </c>
      <c r="AC104">
        <v>0.62590000000000001</v>
      </c>
      <c r="AD104">
        <v>0.53</v>
      </c>
      <c r="AE104">
        <v>0.65169999999999995</v>
      </c>
      <c r="AF104">
        <v>0.61629999999999996</v>
      </c>
      <c r="AG104">
        <v>0.62760000000000005</v>
      </c>
      <c r="AH104">
        <v>0.57199999999999995</v>
      </c>
      <c r="AI104">
        <v>0.4652</v>
      </c>
      <c r="AJ104">
        <v>0.39419999999999999</v>
      </c>
      <c r="AK104">
        <v>0.38879999999999998</v>
      </c>
      <c r="AL104">
        <v>0.42120000000000002</v>
      </c>
      <c r="AM104">
        <v>0.46689999999999998</v>
      </c>
      <c r="AN104">
        <v>0.53380000000000005</v>
      </c>
      <c r="AO104">
        <v>0.51580000000000004</v>
      </c>
      <c r="AP104">
        <v>0.53720000000000001</v>
      </c>
    </row>
    <row r="105" spans="1:42" x14ac:dyDescent="0.3">
      <c r="A105" s="20" t="s">
        <v>547</v>
      </c>
      <c r="B105" s="20"/>
      <c r="C105" s="4">
        <v>3.31</v>
      </c>
      <c r="D105">
        <v>3.3542999999999998</v>
      </c>
      <c r="E105">
        <v>3.4390999999999998</v>
      </c>
      <c r="F105">
        <v>3.0015000000000001</v>
      </c>
      <c r="G105">
        <v>2.8896999999999999</v>
      </c>
      <c r="H105">
        <v>2.9619</v>
      </c>
      <c r="I105">
        <v>3.1478000000000002</v>
      </c>
      <c r="J105">
        <v>2.9811999999999999</v>
      </c>
      <c r="K105">
        <v>2.7964000000000002</v>
      </c>
      <c r="L105">
        <v>2.6549999999999998</v>
      </c>
      <c r="M105">
        <v>2.5434999999999999</v>
      </c>
      <c r="N105">
        <v>2.6482999999999999</v>
      </c>
      <c r="O105">
        <v>2.8557999999999999</v>
      </c>
      <c r="P105">
        <v>3.0819999999999999</v>
      </c>
      <c r="Q105">
        <v>2.9727999999999999</v>
      </c>
      <c r="R105">
        <v>-0.27650000000000002</v>
      </c>
      <c r="S105">
        <v>-0.4763</v>
      </c>
      <c r="T105">
        <v>-0.63060000000000005</v>
      </c>
      <c r="U105">
        <v>-0.45600000000000002</v>
      </c>
      <c r="V105">
        <v>3.0198</v>
      </c>
      <c r="W105">
        <v>3.1737000000000002</v>
      </c>
      <c r="X105">
        <v>6.6927000000000003</v>
      </c>
      <c r="Y105">
        <v>6.7744</v>
      </c>
      <c r="Z105">
        <v>6.2348999999999997</v>
      </c>
      <c r="AA105">
        <v>6.2786999999999997</v>
      </c>
      <c r="AB105">
        <v>3.2749999999999999</v>
      </c>
      <c r="AC105">
        <v>3.2368000000000001</v>
      </c>
      <c r="AD105">
        <v>3.1808000000000001</v>
      </c>
      <c r="AE105">
        <v>3.3424</v>
      </c>
      <c r="AF105">
        <v>3.3620000000000001</v>
      </c>
      <c r="AG105">
        <v>3.3250999999999999</v>
      </c>
      <c r="AH105">
        <v>3.3959000000000001</v>
      </c>
      <c r="AI105">
        <v>3.3151999999999999</v>
      </c>
      <c r="AJ105">
        <v>3.306</v>
      </c>
      <c r="AK105">
        <v>3.4150999999999998</v>
      </c>
      <c r="AL105">
        <v>3.3742999999999999</v>
      </c>
      <c r="AM105">
        <v>3.3445</v>
      </c>
      <c r="AN105">
        <v>3.3996</v>
      </c>
      <c r="AO105">
        <v>3.3633999999999999</v>
      </c>
      <c r="AP105">
        <v>3.3250000000000002</v>
      </c>
    </row>
    <row r="106" spans="1:42" x14ac:dyDescent="0.3">
      <c r="A106" s="20" t="s">
        <v>548</v>
      </c>
      <c r="B106" s="20"/>
      <c r="C106" s="4">
        <v>1.31</v>
      </c>
      <c r="D106">
        <v>0.43880000000000002</v>
      </c>
      <c r="E106">
        <v>-0.67469999999999997</v>
      </c>
      <c r="F106">
        <v>-7.3156999999999996</v>
      </c>
      <c r="G106">
        <v>-5.7949999999999999</v>
      </c>
      <c r="H106">
        <v>-5.1007999999999996</v>
      </c>
      <c r="I106">
        <v>-4.8365</v>
      </c>
      <c r="J106">
        <v>-0.78769999999999996</v>
      </c>
      <c r="K106">
        <v>-0.65959999999999996</v>
      </c>
      <c r="L106">
        <v>-0.1031</v>
      </c>
      <c r="M106">
        <v>-4.1000000000000002E-2</v>
      </c>
      <c r="N106">
        <v>3.0419</v>
      </c>
      <c r="O106">
        <v>4.2252999999999998</v>
      </c>
      <c r="P106">
        <v>4.3461999999999996</v>
      </c>
      <c r="Q106">
        <v>3.9510000000000001</v>
      </c>
      <c r="R106">
        <v>1.8147</v>
      </c>
      <c r="S106">
        <v>0.64990000000000003</v>
      </c>
      <c r="T106">
        <v>-1.0236000000000001</v>
      </c>
      <c r="U106">
        <v>-7.6276000000000002</v>
      </c>
      <c r="V106">
        <v>-7.5218999999999996</v>
      </c>
      <c r="W106">
        <v>-8.9542999999999999</v>
      </c>
      <c r="X106">
        <v>-8.7538</v>
      </c>
      <c r="Y106">
        <v>-3.4186000000000001</v>
      </c>
      <c r="Z106">
        <v>-3.1698</v>
      </c>
      <c r="AA106">
        <v>-2.8837999999999999</v>
      </c>
      <c r="AB106">
        <v>-1.7618</v>
      </c>
      <c r="AC106">
        <v>-4.9805999999999999</v>
      </c>
      <c r="AD106">
        <v>-5.2647000000000004</v>
      </c>
      <c r="AE106">
        <v>-2.6507000000000001</v>
      </c>
      <c r="AF106">
        <v>-1.8929</v>
      </c>
      <c r="AG106">
        <v>1.76</v>
      </c>
      <c r="AH106">
        <v>1.5742</v>
      </c>
      <c r="AI106">
        <v>0.27</v>
      </c>
      <c r="AJ106">
        <v>-0.72829999999999995</v>
      </c>
      <c r="AK106">
        <v>0.38179999999999997</v>
      </c>
      <c r="AL106">
        <v>1.3771</v>
      </c>
      <c r="AM106">
        <v>1.7349000000000001</v>
      </c>
      <c r="AN106">
        <v>1.5278</v>
      </c>
      <c r="AO106">
        <v>1.6033999999999999</v>
      </c>
      <c r="AP106">
        <v>1.4202999999999999</v>
      </c>
    </row>
    <row r="107" spans="1:42" x14ac:dyDescent="0.3">
      <c r="A107" s="20" t="s">
        <v>549</v>
      </c>
      <c r="B107" s="20"/>
      <c r="C107" s="4">
        <v>2.97</v>
      </c>
      <c r="D107">
        <v>3.6053000000000002</v>
      </c>
      <c r="E107">
        <v>3.7698</v>
      </c>
      <c r="F107">
        <v>2.4866000000000001</v>
      </c>
      <c r="G107">
        <v>2.0169000000000001</v>
      </c>
      <c r="H107">
        <v>1.8871</v>
      </c>
      <c r="I107">
        <v>1.4984999999999999</v>
      </c>
      <c r="J107">
        <v>2.7624</v>
      </c>
      <c r="K107">
        <v>3.3599000000000001</v>
      </c>
      <c r="L107">
        <v>3.6840000000000002</v>
      </c>
      <c r="M107">
        <v>3.4506000000000001</v>
      </c>
      <c r="N107">
        <v>4.6519000000000004</v>
      </c>
      <c r="O107">
        <v>4.3373999999999997</v>
      </c>
      <c r="P107">
        <v>4.0631000000000004</v>
      </c>
      <c r="Q107">
        <v>4.2647000000000004</v>
      </c>
      <c r="R107">
        <v>2.3106</v>
      </c>
      <c r="S107">
        <v>1.8773</v>
      </c>
      <c r="T107">
        <v>1.9172</v>
      </c>
      <c r="U107">
        <v>1.6694</v>
      </c>
      <c r="V107">
        <v>2.3328000000000002</v>
      </c>
      <c r="W107">
        <v>-4.8430999999999997</v>
      </c>
      <c r="X107">
        <v>-5.4210000000000003</v>
      </c>
      <c r="Y107">
        <v>-4.1561000000000003</v>
      </c>
      <c r="Z107">
        <v>-4.4870000000000001</v>
      </c>
      <c r="AA107">
        <v>4.1675000000000004</v>
      </c>
      <c r="AB107">
        <v>4.6455000000000002</v>
      </c>
      <c r="AC107">
        <v>3.7957000000000001</v>
      </c>
      <c r="AD107">
        <v>5.0125000000000002</v>
      </c>
      <c r="AE107">
        <v>11.474299999999999</v>
      </c>
      <c r="AF107">
        <v>11.491199999999999</v>
      </c>
      <c r="AG107">
        <v>9.4167000000000005</v>
      </c>
      <c r="AH107">
        <v>7.7103999999999999</v>
      </c>
      <c r="AI107">
        <v>-0.26619999999999999</v>
      </c>
      <c r="AJ107">
        <v>-1.7766999999999999</v>
      </c>
      <c r="AK107">
        <v>-0.37869999999999998</v>
      </c>
      <c r="AL107">
        <v>0.55600000000000005</v>
      </c>
      <c r="AM107">
        <v>-1.18E-2</v>
      </c>
      <c r="AN107">
        <v>-2.0053000000000001</v>
      </c>
      <c r="AO107">
        <v>-2.4613</v>
      </c>
      <c r="AP107">
        <v>-1.1189</v>
      </c>
    </row>
    <row r="108" spans="1:42" x14ac:dyDescent="0.3">
      <c r="A108" s="20" t="s">
        <v>550</v>
      </c>
      <c r="B108" s="20"/>
      <c r="C108" s="4">
        <v>-10.24</v>
      </c>
      <c r="D108">
        <v>-13.8056</v>
      </c>
      <c r="E108">
        <v>-13.8698</v>
      </c>
      <c r="F108">
        <v>-21.3</v>
      </c>
      <c r="G108">
        <v>-22.681000000000001</v>
      </c>
      <c r="H108">
        <v>-57.909100000000002</v>
      </c>
      <c r="I108">
        <v>-58.468400000000003</v>
      </c>
      <c r="J108">
        <v>-24.646999999999998</v>
      </c>
      <c r="K108">
        <v>-23.983499999999999</v>
      </c>
      <c r="L108">
        <v>11.5848</v>
      </c>
      <c r="M108">
        <v>16.4572</v>
      </c>
      <c r="N108">
        <v>15.4941</v>
      </c>
      <c r="O108">
        <v>18.421600000000002</v>
      </c>
      <c r="P108">
        <v>11.6287</v>
      </c>
      <c r="Q108">
        <v>6.4021999999999997</v>
      </c>
      <c r="R108">
        <v>-0.2515</v>
      </c>
      <c r="S108">
        <v>-2.2850000000000001</v>
      </c>
      <c r="T108">
        <v>5.6529999999999996</v>
      </c>
      <c r="U108">
        <v>6.1478999999999999</v>
      </c>
      <c r="V108">
        <v>2.2201</v>
      </c>
      <c r="W108">
        <v>-4.6749000000000001</v>
      </c>
      <c r="X108">
        <v>-5.6337000000000002</v>
      </c>
      <c r="Y108">
        <v>-5.9340000000000002</v>
      </c>
      <c r="Z108">
        <v>3.1271</v>
      </c>
      <c r="AA108">
        <v>0.28210000000000002</v>
      </c>
      <c r="AB108">
        <v>2.6781999999999999</v>
      </c>
      <c r="AC108">
        <v>12.014900000000001</v>
      </c>
      <c r="AD108">
        <v>11.609500000000001</v>
      </c>
      <c r="AE108">
        <v>22.375499999999999</v>
      </c>
      <c r="AF108">
        <v>29.6021</v>
      </c>
      <c r="AG108">
        <v>27.398</v>
      </c>
      <c r="AH108">
        <v>26.498200000000001</v>
      </c>
      <c r="AI108">
        <v>22.8368</v>
      </c>
      <c r="AJ108">
        <v>19.0351</v>
      </c>
      <c r="AK108">
        <v>19.978100000000001</v>
      </c>
      <c r="AL108">
        <v>19.868200000000002</v>
      </c>
      <c r="AM108">
        <v>20.1965</v>
      </c>
      <c r="AN108">
        <v>22.401299999999999</v>
      </c>
      <c r="AO108">
        <v>20.997199999999999</v>
      </c>
      <c r="AP108">
        <v>21.020800000000001</v>
      </c>
    </row>
    <row r="109" spans="1:42" x14ac:dyDescent="0.3">
      <c r="A109" s="20" t="s">
        <v>551</v>
      </c>
      <c r="B109" s="20"/>
      <c r="C109" s="4">
        <v>0.92</v>
      </c>
      <c r="D109">
        <v>0.96840000000000004</v>
      </c>
      <c r="E109">
        <v>0.99860000000000004</v>
      </c>
      <c r="F109">
        <v>0.74750000000000005</v>
      </c>
      <c r="G109">
        <v>0.69510000000000005</v>
      </c>
      <c r="H109">
        <v>0.68520000000000003</v>
      </c>
      <c r="I109">
        <v>0.72870000000000001</v>
      </c>
      <c r="J109">
        <v>1.0074000000000001</v>
      </c>
      <c r="K109">
        <v>0.99839999999999995</v>
      </c>
      <c r="L109">
        <v>0.95069999999999999</v>
      </c>
      <c r="M109">
        <v>0.93300000000000005</v>
      </c>
      <c r="N109">
        <v>0.89280000000000004</v>
      </c>
      <c r="O109">
        <v>0.91610000000000003</v>
      </c>
      <c r="P109">
        <v>0.95209999999999995</v>
      </c>
      <c r="Q109">
        <v>0.9899</v>
      </c>
      <c r="R109">
        <v>1.0124</v>
      </c>
      <c r="S109">
        <v>0.98670000000000002</v>
      </c>
      <c r="T109">
        <v>0.99509999999999998</v>
      </c>
      <c r="U109">
        <v>1.0078</v>
      </c>
      <c r="V109">
        <v>1.0374000000000001</v>
      </c>
      <c r="W109">
        <v>0.84350000000000003</v>
      </c>
      <c r="X109">
        <v>0.81159999999999999</v>
      </c>
      <c r="Y109">
        <v>0.82699999999999996</v>
      </c>
      <c r="Z109">
        <v>0.80640000000000001</v>
      </c>
      <c r="AA109">
        <v>0.97840000000000005</v>
      </c>
      <c r="AB109">
        <v>0.96640000000000004</v>
      </c>
      <c r="AC109">
        <v>0.93899999999999995</v>
      </c>
      <c r="AD109">
        <v>0.94189999999999996</v>
      </c>
      <c r="AE109">
        <v>0.74270000000000003</v>
      </c>
      <c r="AF109">
        <v>0.66290000000000004</v>
      </c>
      <c r="AG109">
        <v>0.45090000000000002</v>
      </c>
      <c r="AH109">
        <v>0.4199</v>
      </c>
      <c r="AI109">
        <v>0.74319999999999997</v>
      </c>
      <c r="AJ109">
        <v>0.81689999999999996</v>
      </c>
      <c r="AK109">
        <v>0.87570000000000003</v>
      </c>
      <c r="AL109">
        <v>0.90759999999999996</v>
      </c>
      <c r="AM109">
        <v>0.82589999999999997</v>
      </c>
      <c r="AN109">
        <v>0.81669999999999998</v>
      </c>
      <c r="AO109">
        <v>1.0417000000000001</v>
      </c>
      <c r="AP109">
        <v>0.94450000000000001</v>
      </c>
    </row>
    <row r="110" spans="1:42" x14ac:dyDescent="0.3">
      <c r="A110" s="20" t="s">
        <v>552</v>
      </c>
      <c r="B110" s="20"/>
      <c r="C110" s="4">
        <v>3.96</v>
      </c>
      <c r="D110">
        <v>3.7860999999999998</v>
      </c>
      <c r="E110">
        <v>3.4016000000000002</v>
      </c>
      <c r="F110">
        <v>3.3702999999999999</v>
      </c>
      <c r="G110">
        <v>3.2635999999999998</v>
      </c>
      <c r="H110">
        <v>2.6648999999999998</v>
      </c>
      <c r="I110">
        <v>2.58</v>
      </c>
      <c r="J110">
        <v>2.4489999999999998</v>
      </c>
      <c r="K110">
        <v>2.4508999999999999</v>
      </c>
      <c r="L110">
        <v>2.9906000000000001</v>
      </c>
      <c r="M110">
        <v>2.8439999999999999</v>
      </c>
      <c r="N110">
        <v>3.1240000000000001</v>
      </c>
      <c r="O110">
        <v>3.0034999999999998</v>
      </c>
      <c r="P110">
        <v>2.5592000000000001</v>
      </c>
      <c r="Q110">
        <v>2.4346999999999999</v>
      </c>
      <c r="R110">
        <v>2.5116000000000001</v>
      </c>
      <c r="S110">
        <v>2.7183999999999999</v>
      </c>
      <c r="T110">
        <v>2.6556000000000002</v>
      </c>
      <c r="U110">
        <v>2.5851000000000002</v>
      </c>
      <c r="V110">
        <v>2.4822000000000002</v>
      </c>
      <c r="W110">
        <v>2.3003</v>
      </c>
      <c r="X110">
        <v>2.5396999999999998</v>
      </c>
      <c r="Y110">
        <v>2.9401999999999999</v>
      </c>
      <c r="Z110">
        <v>3.2101999999999999</v>
      </c>
      <c r="AA110">
        <v>4.4123000000000001</v>
      </c>
      <c r="AB110">
        <v>3.6320999999999999</v>
      </c>
      <c r="AC110">
        <v>3.4961000000000002</v>
      </c>
      <c r="AD110">
        <v>4.0742000000000003</v>
      </c>
      <c r="AE110">
        <v>4.0788000000000002</v>
      </c>
      <c r="AF110">
        <v>4.2035999999999998</v>
      </c>
      <c r="AG110">
        <v>4.2869000000000002</v>
      </c>
      <c r="AH110">
        <v>4.0869</v>
      </c>
      <c r="AI110">
        <v>3.9178000000000002</v>
      </c>
      <c r="AJ110">
        <v>2.3041999999999998</v>
      </c>
      <c r="AK110">
        <v>1.9051</v>
      </c>
      <c r="AL110">
        <v>2.3988</v>
      </c>
      <c r="AM110">
        <v>2.9272999999999998</v>
      </c>
      <c r="AN110">
        <v>3.8437000000000001</v>
      </c>
      <c r="AO110">
        <v>3.7688000000000001</v>
      </c>
      <c r="AP110">
        <v>7.3312999999999997</v>
      </c>
    </row>
    <row r="111" spans="1:42" x14ac:dyDescent="0.3">
      <c r="A111" s="20" t="s">
        <v>553</v>
      </c>
      <c r="B111" s="20"/>
      <c r="C111" s="4">
        <v>5.59</v>
      </c>
      <c r="D111">
        <v>5.5708000000000002</v>
      </c>
      <c r="E111">
        <v>5.2851999999999997</v>
      </c>
      <c r="F111">
        <v>5.3372999999999999</v>
      </c>
      <c r="G111">
        <v>5.1166</v>
      </c>
      <c r="H111">
        <v>4.8750999999999998</v>
      </c>
      <c r="I111">
        <v>4.8384</v>
      </c>
      <c r="J111">
        <v>5.1173999999999999</v>
      </c>
      <c r="K111">
        <v>5.1002999999999998</v>
      </c>
      <c r="L111">
        <v>5.2369000000000003</v>
      </c>
      <c r="M111">
        <v>5.1125999999999996</v>
      </c>
      <c r="N111">
        <v>3.8025000000000002</v>
      </c>
      <c r="O111">
        <v>3.8866999999999998</v>
      </c>
      <c r="P111">
        <v>3.9155000000000002</v>
      </c>
      <c r="Q111">
        <v>4.1402000000000001</v>
      </c>
      <c r="R111">
        <v>4.8346999999999998</v>
      </c>
      <c r="S111">
        <v>4.7884000000000002</v>
      </c>
      <c r="T111">
        <v>4.6997</v>
      </c>
      <c r="U111">
        <v>4.7747999999999999</v>
      </c>
      <c r="V111">
        <v>4.8319000000000001</v>
      </c>
      <c r="W111">
        <v>4.6957000000000004</v>
      </c>
      <c r="X111">
        <v>4.7408999999999999</v>
      </c>
      <c r="Y111">
        <v>4.6247999999999996</v>
      </c>
      <c r="Z111">
        <v>4.8605</v>
      </c>
      <c r="AA111">
        <v>4.9706000000000001</v>
      </c>
      <c r="AB111">
        <v>5.3148</v>
      </c>
      <c r="AC111">
        <v>5.7183999999999999</v>
      </c>
      <c r="AD111">
        <v>5.7599</v>
      </c>
      <c r="AE111">
        <v>5.7401999999999997</v>
      </c>
      <c r="AF111">
        <v>5.6615000000000002</v>
      </c>
      <c r="AG111">
        <v>5.2435999999999998</v>
      </c>
      <c r="AH111">
        <v>4.7652999999999999</v>
      </c>
      <c r="AI111">
        <v>5.6295000000000002</v>
      </c>
      <c r="AJ111">
        <v>5.2797000000000001</v>
      </c>
      <c r="AK111">
        <v>5.1833999999999998</v>
      </c>
      <c r="AL111">
        <v>6.1436999999999999</v>
      </c>
      <c r="AM111">
        <v>5.2949999999999999</v>
      </c>
      <c r="AN111">
        <v>5.6115000000000004</v>
      </c>
      <c r="AO111">
        <v>5.7088999999999999</v>
      </c>
      <c r="AP111">
        <v>4.7450999999999999</v>
      </c>
    </row>
    <row r="112" spans="1:42" hidden="1" x14ac:dyDescent="0.3">
      <c r="A112" t="s">
        <v>554</v>
      </c>
      <c r="B112" t="e">
        <f>VLOOKUP(A112,'COMBINED DATA'!$A$7162:$A$7709,1,FALSE)</f>
        <v>#N/A</v>
      </c>
      <c r="C112" s="4">
        <v>2.68</v>
      </c>
      <c r="D112">
        <v>3.0238999999999998</v>
      </c>
      <c r="E112">
        <v>4.3825000000000003</v>
      </c>
      <c r="F112">
        <v>4.6280000000000001</v>
      </c>
      <c r="G112">
        <v>4.5069999999999997</v>
      </c>
      <c r="H112">
        <v>3.8637000000000001</v>
      </c>
      <c r="I112">
        <v>2.6875</v>
      </c>
      <c r="J112">
        <v>3.0247999999999999</v>
      </c>
      <c r="K112">
        <v>3.3346</v>
      </c>
      <c r="L112">
        <v>5.6703000000000001</v>
      </c>
      <c r="M112">
        <v>12.158200000000001</v>
      </c>
      <c r="N112">
        <v>13.4887</v>
      </c>
      <c r="O112">
        <v>11.5427</v>
      </c>
      <c r="P112">
        <v>12.1457</v>
      </c>
      <c r="Q112">
        <v>9.2242999999999995</v>
      </c>
      <c r="R112">
        <v>8.9130000000000003</v>
      </c>
      <c r="S112">
        <v>9.8231000000000002</v>
      </c>
      <c r="T112">
        <v>8.4773999999999994</v>
      </c>
      <c r="U112">
        <v>7.1112000000000002</v>
      </c>
      <c r="V112">
        <v>15.6782</v>
      </c>
      <c r="W112">
        <v>16.329799999999999</v>
      </c>
      <c r="X112">
        <v>15.159599999999999</v>
      </c>
      <c r="Y112">
        <v>12.7469</v>
      </c>
      <c r="Z112">
        <v>5.0167000000000002</v>
      </c>
      <c r="AA112">
        <v>6.9149000000000003</v>
      </c>
      <c r="AB112">
        <v>7.7251000000000003</v>
      </c>
      <c r="AC112">
        <v>9.4702999999999999</v>
      </c>
      <c r="AD112">
        <v>10.0832</v>
      </c>
      <c r="AE112">
        <v>9.3696999999999999</v>
      </c>
      <c r="AF112">
        <v>9.3865999999999996</v>
      </c>
      <c r="AG112">
        <v>-0.81779999999999997</v>
      </c>
      <c r="AH112">
        <v>2.1078999999999999</v>
      </c>
      <c r="AI112">
        <v>0.81740000000000002</v>
      </c>
      <c r="AJ112">
        <v>-3.8100000000000002E-2</v>
      </c>
      <c r="AK112">
        <v>-0.48970000000000002</v>
      </c>
      <c r="AL112">
        <v>-3.6063999999999998</v>
      </c>
    </row>
    <row r="113" spans="1:42" x14ac:dyDescent="0.3">
      <c r="A113" s="20" t="s">
        <v>555</v>
      </c>
      <c r="B113" s="20"/>
      <c r="C113" s="4">
        <v>-4.46</v>
      </c>
      <c r="D113">
        <v>-4.5663</v>
      </c>
      <c r="E113">
        <v>-4.9043000000000001</v>
      </c>
      <c r="F113">
        <v>-20.210899999999999</v>
      </c>
      <c r="G113">
        <v>-19.563600000000001</v>
      </c>
      <c r="H113">
        <v>-19.444400000000002</v>
      </c>
      <c r="I113">
        <v>-16.646699999999999</v>
      </c>
      <c r="J113">
        <v>1.5814999999999999</v>
      </c>
      <c r="K113">
        <v>-0.51839999999999997</v>
      </c>
      <c r="L113">
        <v>13.898899999999999</v>
      </c>
      <c r="M113">
        <v>14.0054</v>
      </c>
      <c r="N113">
        <v>13.6167</v>
      </c>
      <c r="O113">
        <v>14.271699999999999</v>
      </c>
      <c r="P113">
        <v>0.74139999999999995</v>
      </c>
      <c r="Q113">
        <v>-0.28029999999999999</v>
      </c>
      <c r="R113">
        <v>-0.71140000000000003</v>
      </c>
      <c r="S113">
        <v>-2.8048999999999999</v>
      </c>
      <c r="T113">
        <v>-2.5165000000000002</v>
      </c>
      <c r="U113">
        <v>-2.3589000000000002</v>
      </c>
      <c r="V113">
        <v>-10.5482</v>
      </c>
      <c r="W113">
        <v>-10.390599999999999</v>
      </c>
      <c r="X113">
        <v>-9.2931000000000008</v>
      </c>
      <c r="Y113">
        <v>-9.4159000000000006</v>
      </c>
      <c r="Z113">
        <v>1.0628</v>
      </c>
      <c r="AA113">
        <v>2.3923000000000001</v>
      </c>
      <c r="AB113">
        <v>1.6325000000000001</v>
      </c>
      <c r="AC113">
        <v>6.7299999999999999E-2</v>
      </c>
      <c r="AD113">
        <v>-6.2614999999999998</v>
      </c>
      <c r="AE113">
        <v>-6.0193000000000003</v>
      </c>
      <c r="AF113">
        <v>-6.1069000000000004</v>
      </c>
      <c r="AG113">
        <v>-6.7309999999999999</v>
      </c>
      <c r="AH113">
        <v>-1.6697</v>
      </c>
      <c r="AI113">
        <v>-2.0011999999999999</v>
      </c>
      <c r="AJ113">
        <v>0.4713</v>
      </c>
      <c r="AK113">
        <v>2.9205000000000001</v>
      </c>
      <c r="AL113">
        <v>2.1042000000000001</v>
      </c>
      <c r="AM113">
        <v>3.1324999999999998</v>
      </c>
      <c r="AN113">
        <v>2.7360000000000002</v>
      </c>
      <c r="AO113">
        <v>14.3909</v>
      </c>
      <c r="AP113">
        <v>16.536999999999999</v>
      </c>
    </row>
    <row r="114" spans="1:42" x14ac:dyDescent="0.3">
      <c r="A114" s="20" t="s">
        <v>556</v>
      </c>
      <c r="B114" s="20"/>
      <c r="C114" s="4">
        <v>8.11</v>
      </c>
      <c r="D114">
        <v>5.2241999999999997</v>
      </c>
      <c r="E114">
        <v>4.0408999999999997</v>
      </c>
      <c r="F114">
        <v>2.6714000000000002</v>
      </c>
      <c r="G114">
        <v>1.4152</v>
      </c>
      <c r="H114">
        <v>0.69469999999999998</v>
      </c>
      <c r="I114">
        <v>1.9240999999999999</v>
      </c>
      <c r="J114">
        <v>5.1047000000000002</v>
      </c>
      <c r="K114">
        <v>6.1445999999999996</v>
      </c>
      <c r="L114">
        <v>6.4090999999999996</v>
      </c>
      <c r="M114">
        <v>4.9626000000000001</v>
      </c>
      <c r="N114">
        <v>1.2467999999999999</v>
      </c>
      <c r="O114">
        <v>1.6918</v>
      </c>
      <c r="P114">
        <v>2.3637999999999999</v>
      </c>
      <c r="Q114">
        <v>3.2528000000000001</v>
      </c>
      <c r="R114">
        <v>5.5720999999999998</v>
      </c>
      <c r="S114">
        <v>4.9740000000000002</v>
      </c>
      <c r="T114">
        <v>7.4581</v>
      </c>
      <c r="U114">
        <v>6.6455000000000002</v>
      </c>
      <c r="V114">
        <v>5.2605000000000004</v>
      </c>
      <c r="W114">
        <v>4.1467000000000001</v>
      </c>
      <c r="X114">
        <v>-4.6699999999999998E-2</v>
      </c>
      <c r="Y114">
        <v>-1.0826</v>
      </c>
      <c r="Z114">
        <v>-4.6299000000000001</v>
      </c>
      <c r="AA114">
        <v>-3.2158000000000002</v>
      </c>
      <c r="AB114">
        <v>-0.98170000000000002</v>
      </c>
      <c r="AC114">
        <v>1.2958000000000001</v>
      </c>
      <c r="AD114">
        <v>6.2907999999999999</v>
      </c>
      <c r="AE114">
        <v>7.8727999999999998</v>
      </c>
      <c r="AF114">
        <v>12.6516</v>
      </c>
      <c r="AG114">
        <v>15.3254</v>
      </c>
      <c r="AH114">
        <v>17.412800000000001</v>
      </c>
      <c r="AI114">
        <v>17.2592</v>
      </c>
      <c r="AJ114">
        <v>13.0571</v>
      </c>
      <c r="AK114">
        <v>12.1309</v>
      </c>
      <c r="AL114">
        <v>11.5411</v>
      </c>
      <c r="AM114">
        <v>11.428800000000001</v>
      </c>
      <c r="AN114">
        <v>12.2744</v>
      </c>
      <c r="AO114">
        <v>11.4498</v>
      </c>
      <c r="AP114">
        <v>11.386200000000001</v>
      </c>
    </row>
    <row r="115" spans="1:42" hidden="1" x14ac:dyDescent="0.3">
      <c r="A115" t="s">
        <v>557</v>
      </c>
      <c r="B115" t="str">
        <f>VLOOKUP(A115,'COMBINED DATA'!$A$7162:$A$7709,1,FALSE)</f>
        <v>IPCO CN Equity</v>
      </c>
      <c r="C115" s="4">
        <v>5.72</v>
      </c>
      <c r="D115">
        <v>8.0311000000000003</v>
      </c>
      <c r="E115">
        <v>11.172000000000001</v>
      </c>
      <c r="F115">
        <v>11.0655</v>
      </c>
      <c r="G115">
        <v>9.5757999999999992</v>
      </c>
      <c r="H115">
        <v>10.1272</v>
      </c>
      <c r="I115">
        <v>8.4183000000000003</v>
      </c>
      <c r="J115">
        <v>7.8228999999999997</v>
      </c>
      <c r="K115">
        <v>2.2887</v>
      </c>
      <c r="L115">
        <v>0.23430000000000001</v>
      </c>
      <c r="M115">
        <v>0.4199</v>
      </c>
      <c r="N115">
        <v>-5.7717000000000001</v>
      </c>
      <c r="O115">
        <v>-0.81120000000000003</v>
      </c>
      <c r="P115">
        <v>0.89770000000000005</v>
      </c>
      <c r="Q115">
        <v>2.5280999999999998</v>
      </c>
      <c r="R115">
        <v>11.2036</v>
      </c>
      <c r="S115">
        <v>13.6776</v>
      </c>
      <c r="T115">
        <v>18.604800000000001</v>
      </c>
      <c r="U115">
        <v>23.877500000000001</v>
      </c>
      <c r="V115">
        <v>22.868300000000001</v>
      </c>
      <c r="W115">
        <v>18.024999999999999</v>
      </c>
      <c r="X115">
        <v>13.1473</v>
      </c>
      <c r="Y115">
        <v>11.605600000000001</v>
      </c>
      <c r="Z115">
        <v>9.2423000000000002</v>
      </c>
      <c r="AA115">
        <v>9.1135999999999999</v>
      </c>
      <c r="AB115">
        <v>9.7241999999999997</v>
      </c>
      <c r="AC115">
        <v>6.6391999999999998</v>
      </c>
      <c r="AD115">
        <v>5.0888999999999998</v>
      </c>
    </row>
    <row r="116" spans="1:42" x14ac:dyDescent="0.3">
      <c r="A116" s="20" t="s">
        <v>558</v>
      </c>
      <c r="B116" s="20"/>
      <c r="C116" s="4">
        <v>-83.17</v>
      </c>
      <c r="D116">
        <v>-22.504899999999999</v>
      </c>
      <c r="E116">
        <v>-18.6128</v>
      </c>
      <c r="F116">
        <v>109.80759999999999</v>
      </c>
      <c r="G116">
        <v>114.5218</v>
      </c>
      <c r="H116">
        <v>109.37130000000001</v>
      </c>
      <c r="I116">
        <v>109.2131</v>
      </c>
      <c r="J116">
        <v>-3.1766000000000001</v>
      </c>
      <c r="K116">
        <v>-3.4380000000000002</v>
      </c>
      <c r="L116">
        <v>-3.8214999999999999</v>
      </c>
      <c r="M116">
        <v>-4.0782999999999996</v>
      </c>
      <c r="N116">
        <v>14.973800000000001</v>
      </c>
      <c r="O116">
        <v>15.0974</v>
      </c>
      <c r="P116">
        <v>15.6541</v>
      </c>
      <c r="Q116">
        <v>12.994300000000001</v>
      </c>
      <c r="R116">
        <v>1.6537999999999999</v>
      </c>
      <c r="S116">
        <v>2.3891</v>
      </c>
      <c r="T116">
        <v>3.0586000000000002</v>
      </c>
      <c r="U116">
        <v>2.4567999999999999</v>
      </c>
      <c r="V116">
        <v>0.88800000000000001</v>
      </c>
      <c r="W116">
        <v>0.1923</v>
      </c>
      <c r="X116">
        <v>-0.19309999999999999</v>
      </c>
      <c r="Y116">
        <v>-0.33529999999999999</v>
      </c>
      <c r="Z116">
        <v>-0.81769999999999998</v>
      </c>
      <c r="AA116">
        <v>0.49980000000000002</v>
      </c>
      <c r="AB116">
        <v>-3.242</v>
      </c>
      <c r="AC116">
        <v>0.14660000000000001</v>
      </c>
      <c r="AD116">
        <v>1.9605999999999999</v>
      </c>
      <c r="AE116">
        <v>1.8203</v>
      </c>
      <c r="AF116">
        <v>14.729200000000001</v>
      </c>
      <c r="AG116">
        <v>12.2318</v>
      </c>
      <c r="AH116">
        <v>11.4328</v>
      </c>
      <c r="AI116">
        <v>12.7089</v>
      </c>
      <c r="AJ116">
        <v>6.3742000000000001</v>
      </c>
      <c r="AK116">
        <v>8.1137999999999995</v>
      </c>
      <c r="AL116">
        <v>7.1113999999999997</v>
      </c>
      <c r="AM116">
        <v>3.6486999999999998</v>
      </c>
      <c r="AN116">
        <v>3.1631</v>
      </c>
      <c r="AO116">
        <v>3.1190000000000002</v>
      </c>
      <c r="AP116">
        <v>4.2492000000000001</v>
      </c>
    </row>
    <row r="117" spans="1:42" hidden="1" x14ac:dyDescent="0.3">
      <c r="A117" t="s">
        <v>559</v>
      </c>
      <c r="B117" t="str">
        <f>VLOOKUP(A117,'COMBINED DATA'!$A$7162:$A$7709,1,FALSE)</f>
        <v>JWEL CN Equity</v>
      </c>
      <c r="C117" s="4">
        <v>-9.15</v>
      </c>
      <c r="D117">
        <v>-8.8712</v>
      </c>
      <c r="E117">
        <v>-5.1839000000000004</v>
      </c>
      <c r="F117">
        <v>0.49149999999999999</v>
      </c>
      <c r="G117">
        <v>2.7783000000000002</v>
      </c>
      <c r="H117">
        <v>3.8567999999999998</v>
      </c>
      <c r="I117">
        <v>5.0251999999999999</v>
      </c>
      <c r="J117">
        <v>5.2028999999999996</v>
      </c>
      <c r="K117">
        <v>5.7366000000000001</v>
      </c>
      <c r="L117">
        <v>5.1185</v>
      </c>
      <c r="M117">
        <v>5.7005999999999997</v>
      </c>
      <c r="N117">
        <v>6.0933000000000002</v>
      </c>
      <c r="O117">
        <v>5.6534000000000004</v>
      </c>
      <c r="P117">
        <v>6.6222000000000003</v>
      </c>
      <c r="Q117">
        <v>7.1040000000000001</v>
      </c>
      <c r="R117">
        <v>6.5480999999999998</v>
      </c>
      <c r="S117">
        <v>7.3624000000000001</v>
      </c>
      <c r="T117">
        <v>7.4303999999999997</v>
      </c>
      <c r="U117">
        <v>8.2551000000000005</v>
      </c>
      <c r="V117">
        <v>8.6531000000000002</v>
      </c>
      <c r="W117">
        <v>8.2655999999999992</v>
      </c>
      <c r="X117">
        <v>5.7805999999999997</v>
      </c>
      <c r="Y117">
        <v>6.0018000000000002</v>
      </c>
      <c r="Z117">
        <v>5.7895000000000003</v>
      </c>
      <c r="AA117">
        <v>5.1162999999999998</v>
      </c>
      <c r="AB117">
        <v>3.9910000000000001</v>
      </c>
      <c r="AC117">
        <v>4.1673</v>
      </c>
      <c r="AD117">
        <v>3.2322000000000002</v>
      </c>
      <c r="AE117">
        <v>3.2221000000000002</v>
      </c>
      <c r="AF117">
        <v>3.4756</v>
      </c>
      <c r="AG117">
        <v>4.4138000000000002</v>
      </c>
    </row>
    <row r="118" spans="1:42" x14ac:dyDescent="0.3">
      <c r="A118" s="20" t="s">
        <v>560</v>
      </c>
      <c r="B118" s="20"/>
      <c r="C118" s="4">
        <v>-12.68</v>
      </c>
      <c r="D118">
        <v>-14.0837</v>
      </c>
      <c r="E118">
        <v>-14.755599999999999</v>
      </c>
      <c r="F118">
        <v>-11.7997</v>
      </c>
      <c r="G118">
        <v>-11.1335</v>
      </c>
      <c r="H118">
        <v>-10.396800000000001</v>
      </c>
      <c r="I118">
        <v>-10.007999999999999</v>
      </c>
      <c r="J118">
        <v>-0.70130000000000003</v>
      </c>
      <c r="K118">
        <v>0.55149999999999999</v>
      </c>
      <c r="L118">
        <v>1.2557</v>
      </c>
      <c r="M118">
        <v>1.9899</v>
      </c>
      <c r="N118">
        <v>5.5204000000000004</v>
      </c>
      <c r="O118">
        <v>5.1356999999999999</v>
      </c>
      <c r="P118">
        <v>4.7507999999999999</v>
      </c>
      <c r="Q118">
        <v>2.7271999999999998</v>
      </c>
      <c r="R118">
        <v>-0.29099999999999998</v>
      </c>
      <c r="S118">
        <v>-0.7903</v>
      </c>
      <c r="T118">
        <v>4.9299999999999997E-2</v>
      </c>
      <c r="U118">
        <v>2.0392999999999999</v>
      </c>
      <c r="V118">
        <v>8.3851999999999993</v>
      </c>
      <c r="W118">
        <v>8.6079000000000008</v>
      </c>
      <c r="X118">
        <v>9.5973000000000006</v>
      </c>
      <c r="Y118">
        <v>11.7126</v>
      </c>
      <c r="Z118">
        <v>13.4178</v>
      </c>
      <c r="AA118">
        <v>13.2874</v>
      </c>
      <c r="AB118">
        <v>12.414300000000001</v>
      </c>
      <c r="AC118">
        <v>9.8651999999999997</v>
      </c>
      <c r="AD118">
        <v>2.0710000000000002</v>
      </c>
      <c r="AE118">
        <v>-4.1279000000000003</v>
      </c>
      <c r="AF118">
        <v>-5.7184999999999997</v>
      </c>
      <c r="AG118">
        <v>-4.7911999999999999</v>
      </c>
      <c r="AH118">
        <v>-5.8124000000000002</v>
      </c>
      <c r="AI118">
        <v>8.14E-2</v>
      </c>
      <c r="AJ118">
        <v>1.8633</v>
      </c>
      <c r="AK118">
        <v>2.3176999999999999</v>
      </c>
      <c r="AL118">
        <v>3.9762</v>
      </c>
      <c r="AM118">
        <v>4.1143000000000001</v>
      </c>
      <c r="AN118">
        <v>4.6539999999999999</v>
      </c>
      <c r="AO118">
        <v>6.9184999999999999</v>
      </c>
      <c r="AP118">
        <v>8.8635999999999999</v>
      </c>
    </row>
    <row r="119" spans="1:42" x14ac:dyDescent="0.3">
      <c r="A119" s="20" t="s">
        <v>561</v>
      </c>
      <c r="B119" s="20"/>
      <c r="C119" s="4">
        <v>-1.32</v>
      </c>
      <c r="D119">
        <v>-2.3631000000000002</v>
      </c>
      <c r="E119">
        <v>-4.2828999999999997</v>
      </c>
      <c r="F119">
        <v>-12.891</v>
      </c>
      <c r="G119">
        <v>-13.462300000000001</v>
      </c>
      <c r="H119">
        <v>-12.248200000000001</v>
      </c>
      <c r="I119">
        <v>-11.906599999999999</v>
      </c>
      <c r="J119">
        <v>-3.9262999999999999</v>
      </c>
      <c r="K119">
        <v>-2.1221999999999999</v>
      </c>
      <c r="L119">
        <v>-0.8589</v>
      </c>
      <c r="M119">
        <v>-0.48230000000000001</v>
      </c>
      <c r="N119">
        <v>-1.8304</v>
      </c>
      <c r="O119">
        <v>-1.6539999999999999</v>
      </c>
      <c r="P119">
        <v>-1.1266</v>
      </c>
      <c r="Q119">
        <v>-6.0000000000000001E-3</v>
      </c>
      <c r="R119">
        <v>0.60399999999999998</v>
      </c>
      <c r="S119">
        <v>1.23</v>
      </c>
      <c r="T119">
        <v>1.2708999999999999</v>
      </c>
      <c r="U119">
        <v>0.80810000000000004</v>
      </c>
      <c r="V119">
        <v>0.43390000000000001</v>
      </c>
      <c r="W119">
        <v>-4.9218999999999999</v>
      </c>
      <c r="X119">
        <v>-23.1251</v>
      </c>
      <c r="Y119">
        <v>-29.123000000000001</v>
      </c>
      <c r="Z119">
        <v>-27.462599999999998</v>
      </c>
      <c r="AA119">
        <v>-20.795100000000001</v>
      </c>
      <c r="AB119">
        <v>5.5598999999999998</v>
      </c>
      <c r="AC119">
        <v>10.2865</v>
      </c>
      <c r="AD119">
        <v>13.6549</v>
      </c>
      <c r="AE119">
        <v>14.0197</v>
      </c>
      <c r="AF119">
        <v>14.716900000000001</v>
      </c>
      <c r="AG119">
        <v>16.148599999999998</v>
      </c>
      <c r="AH119">
        <v>15.552300000000001</v>
      </c>
      <c r="AI119">
        <v>15.3505</v>
      </c>
      <c r="AJ119">
        <v>10.8111</v>
      </c>
      <c r="AK119">
        <v>10.120100000000001</v>
      </c>
      <c r="AL119">
        <v>7.1993</v>
      </c>
      <c r="AM119">
        <v>6.633</v>
      </c>
      <c r="AN119">
        <v>5.3213999999999997</v>
      </c>
      <c r="AO119">
        <v>4.26</v>
      </c>
      <c r="AP119">
        <v>3.3511000000000002</v>
      </c>
    </row>
    <row r="120" spans="1:42" x14ac:dyDescent="0.3">
      <c r="A120" s="20" t="s">
        <v>562</v>
      </c>
      <c r="B120" s="20"/>
      <c r="C120" s="4">
        <v>6.54</v>
      </c>
      <c r="D120">
        <v>4.8090999999999999</v>
      </c>
      <c r="E120">
        <v>5.3353000000000002</v>
      </c>
      <c r="F120">
        <v>4.9566999999999997</v>
      </c>
      <c r="G120">
        <v>5.2603999999999997</v>
      </c>
      <c r="H120">
        <v>6.1083999999999996</v>
      </c>
      <c r="I120">
        <v>4.5597000000000003</v>
      </c>
      <c r="J120">
        <v>4.6868999999999996</v>
      </c>
      <c r="K120">
        <v>5.2103999999999999</v>
      </c>
      <c r="L120">
        <v>5.1531000000000002</v>
      </c>
      <c r="M120">
        <v>4.6782000000000004</v>
      </c>
      <c r="N120">
        <v>5.3535000000000004</v>
      </c>
      <c r="O120">
        <v>5.0616000000000003</v>
      </c>
      <c r="P120">
        <v>5.4108000000000001</v>
      </c>
      <c r="Q120">
        <v>5.2606999999999999</v>
      </c>
      <c r="R120">
        <v>6.4442000000000004</v>
      </c>
      <c r="S120">
        <v>5.2881</v>
      </c>
      <c r="T120">
        <v>6.6349999999999998</v>
      </c>
      <c r="U120">
        <v>8.2410999999999994</v>
      </c>
      <c r="V120">
        <v>6.3787000000000003</v>
      </c>
      <c r="W120">
        <v>6.8479999999999999</v>
      </c>
      <c r="X120">
        <v>3.8769999999999998</v>
      </c>
      <c r="Y120">
        <v>2.2926000000000002</v>
      </c>
      <c r="Z120">
        <v>0.82289999999999996</v>
      </c>
      <c r="AA120">
        <v>0.81899999999999995</v>
      </c>
      <c r="AB120">
        <v>1.5857000000000001</v>
      </c>
      <c r="AC120">
        <v>2.0203000000000002</v>
      </c>
      <c r="AD120">
        <v>4.1318999999999999</v>
      </c>
      <c r="AE120">
        <v>4.3507999999999996</v>
      </c>
      <c r="AF120">
        <v>5.4653</v>
      </c>
      <c r="AG120">
        <v>5.9362000000000004</v>
      </c>
      <c r="AH120">
        <v>3.9319999999999999</v>
      </c>
      <c r="AI120">
        <v>4.0536000000000003</v>
      </c>
      <c r="AJ120">
        <v>3.8902999999999999</v>
      </c>
      <c r="AK120">
        <v>3.3361000000000001</v>
      </c>
      <c r="AL120">
        <v>4.8884999999999996</v>
      </c>
      <c r="AM120">
        <v>4.0647000000000002</v>
      </c>
      <c r="AN120">
        <v>3.8654999999999999</v>
      </c>
      <c r="AO120">
        <v>5.0914999999999999</v>
      </c>
      <c r="AP120">
        <v>5.5500999999999996</v>
      </c>
    </row>
    <row r="121" spans="1:42" x14ac:dyDescent="0.3">
      <c r="A121" s="20" t="s">
        <v>563</v>
      </c>
      <c r="B121" s="20"/>
      <c r="C121" s="4">
        <v>1.88</v>
      </c>
      <c r="D121">
        <v>1.5649999999999999</v>
      </c>
      <c r="E121">
        <v>1.0164</v>
      </c>
      <c r="F121">
        <v>1.8928</v>
      </c>
      <c r="G121">
        <v>3.8963000000000001</v>
      </c>
      <c r="H121">
        <v>3.3441000000000001</v>
      </c>
      <c r="I121">
        <v>3.6985000000000001</v>
      </c>
      <c r="J121">
        <v>3.5186000000000002</v>
      </c>
      <c r="K121">
        <v>2.0261999999999998</v>
      </c>
      <c r="L121">
        <v>3.6381000000000001</v>
      </c>
      <c r="M121">
        <v>3.4535</v>
      </c>
      <c r="N121">
        <v>4.8722000000000003</v>
      </c>
      <c r="O121">
        <v>6.7129000000000003</v>
      </c>
      <c r="P121">
        <v>6.6113999999999997</v>
      </c>
      <c r="Q121">
        <v>6.8795999999999999</v>
      </c>
      <c r="R121">
        <v>6.8208000000000002</v>
      </c>
      <c r="S121">
        <v>4.9340999999999999</v>
      </c>
      <c r="T121">
        <v>6.3586</v>
      </c>
      <c r="U121">
        <v>6.8211000000000004</v>
      </c>
      <c r="V121">
        <v>9.1396999999999995</v>
      </c>
      <c r="W121">
        <v>9.2927999999999997</v>
      </c>
      <c r="X121">
        <v>7.0312000000000001</v>
      </c>
      <c r="Y121">
        <v>6.5865</v>
      </c>
      <c r="Z121">
        <v>4.0808</v>
      </c>
      <c r="AA121">
        <v>3.6676000000000002</v>
      </c>
      <c r="AB121">
        <v>6.3865999999999996</v>
      </c>
      <c r="AC121">
        <v>6.5027999999999997</v>
      </c>
      <c r="AD121">
        <v>6.8345000000000002</v>
      </c>
      <c r="AE121">
        <v>7.4282000000000004</v>
      </c>
      <c r="AF121">
        <v>5.4835000000000003</v>
      </c>
      <c r="AG121">
        <v>4.5048000000000004</v>
      </c>
      <c r="AH121">
        <v>2.5962000000000001</v>
      </c>
      <c r="AI121">
        <v>3.0312999999999999</v>
      </c>
      <c r="AJ121">
        <v>3.8877000000000002</v>
      </c>
      <c r="AK121">
        <v>5.1627000000000001</v>
      </c>
      <c r="AL121">
        <v>5.3560999999999996</v>
      </c>
      <c r="AM121">
        <v>6.0857000000000001</v>
      </c>
      <c r="AN121">
        <v>5.9825999999999997</v>
      </c>
      <c r="AO121">
        <v>5.8009000000000004</v>
      </c>
      <c r="AP121">
        <v>12.690099999999999</v>
      </c>
    </row>
    <row r="122" spans="1:42" hidden="1" x14ac:dyDescent="0.3">
      <c r="A122" t="s">
        <v>564</v>
      </c>
      <c r="B122" t="str">
        <f>VLOOKUP(A122,'COMBINED DATA'!$A$7162:$A$7709,1,FALSE)</f>
        <v>KNT CN Equity</v>
      </c>
      <c r="C122" s="4">
        <v>-194.66</v>
      </c>
      <c r="D122">
        <v>-86.065899999999999</v>
      </c>
      <c r="E122">
        <v>-282.19119999999998</v>
      </c>
      <c r="F122">
        <v>-131.94139999999999</v>
      </c>
      <c r="G122">
        <v>-97.410799999999995</v>
      </c>
      <c r="H122">
        <v>-115.782</v>
      </c>
      <c r="I122">
        <v>-137.0686</v>
      </c>
      <c r="J122">
        <v>-96.868799999999993</v>
      </c>
      <c r="K122">
        <v>-91.310100000000006</v>
      </c>
      <c r="L122">
        <v>-37.762900000000002</v>
      </c>
      <c r="M122">
        <v>-7.9964000000000004</v>
      </c>
      <c r="N122">
        <v>4.1341000000000001</v>
      </c>
      <c r="O122">
        <v>7.8080999999999996</v>
      </c>
      <c r="P122">
        <v>60.177799999999998</v>
      </c>
      <c r="Q122">
        <v>58.525300000000001</v>
      </c>
      <c r="R122">
        <v>53.662500000000001</v>
      </c>
      <c r="S122">
        <v>46.476500000000001</v>
      </c>
      <c r="T122">
        <v>26.810199999999998</v>
      </c>
      <c r="U122">
        <v>25.597999999999999</v>
      </c>
      <c r="V122">
        <v>30.900099999999998</v>
      </c>
      <c r="W122">
        <v>32.848399999999998</v>
      </c>
      <c r="X122">
        <v>22.690100000000001</v>
      </c>
      <c r="Y122">
        <v>20.851800000000001</v>
      </c>
      <c r="Z122">
        <v>13.2698</v>
      </c>
      <c r="AA122">
        <v>10.496499999999999</v>
      </c>
      <c r="AB122">
        <v>11.151999999999999</v>
      </c>
      <c r="AC122">
        <v>15.1914</v>
      </c>
      <c r="AD122">
        <v>15.117000000000001</v>
      </c>
      <c r="AE122">
        <v>13.2141</v>
      </c>
      <c r="AF122">
        <v>11.0365</v>
      </c>
      <c r="AG122">
        <v>7.8872</v>
      </c>
      <c r="AH122">
        <v>8.7179000000000002</v>
      </c>
      <c r="AI122">
        <v>7.2167000000000003</v>
      </c>
      <c r="AJ122">
        <v>8.4648000000000003</v>
      </c>
      <c r="AK122">
        <v>7.8684000000000003</v>
      </c>
      <c r="AL122">
        <v>6.6635999999999997</v>
      </c>
      <c r="AM122">
        <v>16.071200000000001</v>
      </c>
      <c r="AN122">
        <v>21.366599999999998</v>
      </c>
    </row>
    <row r="123" spans="1:42" x14ac:dyDescent="0.3">
      <c r="A123" s="20" t="s">
        <v>565</v>
      </c>
      <c r="B123" s="20"/>
      <c r="C123" s="4">
        <v>0.27</v>
      </c>
      <c r="D123">
        <v>10.8843</v>
      </c>
      <c r="E123">
        <v>11.595800000000001</v>
      </c>
      <c r="F123">
        <v>11.561999999999999</v>
      </c>
      <c r="G123">
        <v>11.030099999999999</v>
      </c>
      <c r="H123">
        <v>9.1624999999999996</v>
      </c>
      <c r="I123">
        <v>7.2363999999999997</v>
      </c>
      <c r="J123">
        <v>7.2506000000000004</v>
      </c>
      <c r="K123">
        <v>6.6089000000000002</v>
      </c>
      <c r="L123">
        <v>7.8350999999999997</v>
      </c>
      <c r="M123">
        <v>9.2783999999999995</v>
      </c>
      <c r="N123">
        <v>10.700200000000001</v>
      </c>
      <c r="O123">
        <v>9.7036999999999995</v>
      </c>
      <c r="P123">
        <v>8.8458000000000006</v>
      </c>
      <c r="Q123">
        <v>7.2629000000000001</v>
      </c>
      <c r="R123">
        <v>5.6452</v>
      </c>
      <c r="S123">
        <v>5.9856999999999996</v>
      </c>
      <c r="T123">
        <v>5.7518000000000002</v>
      </c>
      <c r="U123">
        <v>6.4180999999999999</v>
      </c>
      <c r="V123">
        <v>7.1954000000000002</v>
      </c>
      <c r="W123">
        <v>6.6101000000000001</v>
      </c>
      <c r="X123">
        <v>7.7217000000000002</v>
      </c>
      <c r="Y123">
        <v>6.7157</v>
      </c>
      <c r="Z123">
        <v>3.5243000000000002</v>
      </c>
      <c r="AA123">
        <v>1.6576</v>
      </c>
      <c r="AB123">
        <v>0.1676</v>
      </c>
      <c r="AC123">
        <v>3.9199999999999999E-2</v>
      </c>
      <c r="AD123">
        <v>-0.24560000000000001</v>
      </c>
      <c r="AE123">
        <v>2.5648</v>
      </c>
      <c r="AF123">
        <v>1.4480999999999999</v>
      </c>
      <c r="AG123">
        <v>1.6497999999999999</v>
      </c>
      <c r="AH123">
        <v>3.4367999999999999</v>
      </c>
      <c r="AI123">
        <v>1.4330000000000001</v>
      </c>
      <c r="AJ123">
        <v>1.4504999999999999</v>
      </c>
      <c r="AK123">
        <v>2.371</v>
      </c>
      <c r="AL123">
        <v>1.5012000000000001</v>
      </c>
      <c r="AM123">
        <v>2.2534000000000001</v>
      </c>
      <c r="AN123">
        <v>3.0653000000000001</v>
      </c>
      <c r="AO123">
        <v>2.9801000000000002</v>
      </c>
      <c r="AP123">
        <v>8.0999999999999996E-3</v>
      </c>
    </row>
    <row r="124" spans="1:42" hidden="1" x14ac:dyDescent="0.3">
      <c r="A124" t="s">
        <v>566</v>
      </c>
      <c r="B124" t="e">
        <f>VLOOKUP(A124,'COMBINED DATA'!$A$7162:$A$7709,1,FALSE)</f>
        <v>#N/A</v>
      </c>
      <c r="C124" s="4">
        <v>2.12</v>
      </c>
      <c r="D124">
        <v>2.2042999999999999</v>
      </c>
      <c r="E124">
        <v>1.8556999999999999</v>
      </c>
      <c r="F124">
        <v>2.0350999999999999</v>
      </c>
      <c r="G124">
        <v>1.9503999999999999</v>
      </c>
      <c r="H124">
        <v>2.6920999999999999</v>
      </c>
      <c r="I124">
        <v>2.8578000000000001</v>
      </c>
      <c r="J124">
        <v>3.0529000000000002</v>
      </c>
      <c r="K124">
        <v>3.6141999999999999</v>
      </c>
      <c r="L124">
        <v>4.9762000000000004</v>
      </c>
      <c r="M124">
        <v>4.3602999999999996</v>
      </c>
      <c r="N124">
        <v>4.8274999999999997</v>
      </c>
      <c r="O124">
        <v>3.6534</v>
      </c>
      <c r="P124">
        <v>1.5444</v>
      </c>
      <c r="Q124">
        <v>2.3460999999999999</v>
      </c>
      <c r="R124">
        <v>1.6654</v>
      </c>
      <c r="S124">
        <v>2.1806999999999999</v>
      </c>
      <c r="T124">
        <v>2.7646000000000002</v>
      </c>
      <c r="U124">
        <v>3.2530000000000001</v>
      </c>
      <c r="V124">
        <v>3.1503000000000001</v>
      </c>
      <c r="W124">
        <v>2.8096000000000001</v>
      </c>
      <c r="X124">
        <v>2.8515000000000001</v>
      </c>
      <c r="Y124">
        <v>3.0701000000000001</v>
      </c>
      <c r="Z124">
        <v>3.3119000000000001</v>
      </c>
      <c r="AA124">
        <v>3.8742999999999999</v>
      </c>
      <c r="AB124">
        <v>4.1098999999999997</v>
      </c>
      <c r="AC124">
        <v>5.1736000000000004</v>
      </c>
      <c r="AD124">
        <v>5.5635000000000003</v>
      </c>
      <c r="AE124">
        <v>5.5719000000000003</v>
      </c>
      <c r="AF124">
        <v>5.8002000000000002</v>
      </c>
      <c r="AG124">
        <v>5.1390000000000002</v>
      </c>
      <c r="AH124">
        <v>5.1165000000000003</v>
      </c>
      <c r="AI124">
        <v>5.4084000000000003</v>
      </c>
      <c r="AJ124">
        <v>5.4985999999999997</v>
      </c>
      <c r="AK124">
        <v>5.4455999999999998</v>
      </c>
      <c r="AL124">
        <v>5.6365999999999996</v>
      </c>
      <c r="AM124">
        <v>5.4492000000000003</v>
      </c>
      <c r="AN124">
        <v>5.7952000000000004</v>
      </c>
      <c r="AO124">
        <v>5.4371</v>
      </c>
    </row>
    <row r="125" spans="1:42" hidden="1" x14ac:dyDescent="0.3">
      <c r="A125" t="s">
        <v>567</v>
      </c>
      <c r="B125" t="e">
        <f>VLOOKUP(A125,'COMBINED DATA'!$A$7162:$A$7709,1,FALSE)</f>
        <v>#N/A</v>
      </c>
      <c r="C125" s="4" t="s">
        <v>776</v>
      </c>
    </row>
    <row r="126" spans="1:42" hidden="1" x14ac:dyDescent="0.3">
      <c r="A126" t="s">
        <v>568</v>
      </c>
      <c r="B126" t="e">
        <f>VLOOKUP(A126,'COMBINED DATA'!$A$7162:$A$7709,1,FALSE)</f>
        <v>#N/A</v>
      </c>
      <c r="C126" s="4">
        <v>0.41</v>
      </c>
      <c r="D126">
        <v>0.4194</v>
      </c>
      <c r="E126">
        <v>0.26919999999999999</v>
      </c>
      <c r="F126">
        <v>0.28139999999999998</v>
      </c>
      <c r="G126">
        <v>0.28939999999999999</v>
      </c>
      <c r="H126">
        <v>0.28749999999999998</v>
      </c>
      <c r="I126">
        <v>0.36749999999999999</v>
      </c>
      <c r="J126">
        <v>0.37819999999999998</v>
      </c>
      <c r="K126">
        <v>0.36230000000000001</v>
      </c>
      <c r="L126">
        <v>0.38869999999999999</v>
      </c>
      <c r="M126">
        <v>0.46039999999999998</v>
      </c>
      <c r="N126">
        <v>0.48099999999999998</v>
      </c>
      <c r="O126">
        <v>0.49990000000000001</v>
      </c>
      <c r="P126">
        <v>0.50629999999999997</v>
      </c>
      <c r="Q126">
        <v>0.48530000000000001</v>
      </c>
      <c r="R126">
        <v>0.44340000000000002</v>
      </c>
      <c r="S126">
        <v>0.4103</v>
      </c>
      <c r="T126">
        <v>0.40050000000000002</v>
      </c>
      <c r="U126">
        <v>0.38269999999999998</v>
      </c>
      <c r="V126">
        <v>0.36830000000000002</v>
      </c>
      <c r="W126">
        <v>0.28889999999999999</v>
      </c>
      <c r="X126">
        <v>0.26769999999999999</v>
      </c>
      <c r="Y126">
        <v>0.25779999999999997</v>
      </c>
      <c r="Z126">
        <v>0.2833</v>
      </c>
      <c r="AA126">
        <v>0.37959999999999999</v>
      </c>
      <c r="AB126">
        <v>0.44140000000000001</v>
      </c>
      <c r="AC126">
        <v>0.12790000000000001</v>
      </c>
      <c r="AD126">
        <v>0.14849999999999999</v>
      </c>
      <c r="AE126">
        <v>0.1598</v>
      </c>
      <c r="AF126">
        <v>0.14380000000000001</v>
      </c>
      <c r="AG126">
        <v>0.47310000000000002</v>
      </c>
      <c r="AH126">
        <v>0.46239999999999998</v>
      </c>
      <c r="AI126">
        <v>0.42970000000000003</v>
      </c>
      <c r="AJ126">
        <v>0.41039999999999999</v>
      </c>
      <c r="AK126">
        <v>0.36</v>
      </c>
      <c r="AL126">
        <v>0.3382</v>
      </c>
      <c r="AM126">
        <v>-8.0000000000000004E-4</v>
      </c>
      <c r="AN126">
        <v>-3.1699999999999999E-2</v>
      </c>
      <c r="AO126">
        <v>-1.1299999999999999E-2</v>
      </c>
    </row>
    <row r="127" spans="1:42" x14ac:dyDescent="0.3">
      <c r="A127" s="20" t="s">
        <v>569</v>
      </c>
      <c r="B127" s="20"/>
      <c r="C127" s="4">
        <v>11.92</v>
      </c>
      <c r="D127">
        <v>9.0516000000000005</v>
      </c>
      <c r="E127">
        <v>7.6664000000000003</v>
      </c>
      <c r="F127">
        <v>7.5648999999999997</v>
      </c>
      <c r="G127">
        <v>7.8183999999999996</v>
      </c>
      <c r="H127">
        <v>6.8162000000000003</v>
      </c>
      <c r="I127">
        <v>7.0734000000000004</v>
      </c>
      <c r="J127">
        <v>10.774699999999999</v>
      </c>
      <c r="K127">
        <v>14.9053</v>
      </c>
      <c r="L127">
        <v>18.207599999999999</v>
      </c>
      <c r="M127">
        <v>21.1356</v>
      </c>
      <c r="N127">
        <v>21.150400000000001</v>
      </c>
      <c r="O127">
        <v>19.154699999999998</v>
      </c>
      <c r="P127">
        <v>14.813599999999999</v>
      </c>
      <c r="Q127">
        <v>16.181999999999999</v>
      </c>
      <c r="R127">
        <v>16.9742</v>
      </c>
      <c r="S127">
        <v>18.259399999999999</v>
      </c>
      <c r="T127">
        <v>27.403700000000001</v>
      </c>
      <c r="U127">
        <v>26.481999999999999</v>
      </c>
      <c r="V127">
        <v>27.258299999999998</v>
      </c>
      <c r="W127">
        <v>28.596800000000002</v>
      </c>
      <c r="X127">
        <v>26.226700000000001</v>
      </c>
      <c r="Y127">
        <v>25.917200000000001</v>
      </c>
      <c r="Z127">
        <v>29.011399999999998</v>
      </c>
      <c r="AA127">
        <v>35.128599999999999</v>
      </c>
      <c r="AB127">
        <v>40.559199999999997</v>
      </c>
      <c r="AC127">
        <v>45.984099999999998</v>
      </c>
      <c r="AD127">
        <v>47.102499999999999</v>
      </c>
      <c r="AE127">
        <v>45.509599999999999</v>
      </c>
      <c r="AF127">
        <v>38.558100000000003</v>
      </c>
      <c r="AG127">
        <v>35.228900000000003</v>
      </c>
      <c r="AH127">
        <v>32.871400000000001</v>
      </c>
      <c r="AI127">
        <v>30.834599999999998</v>
      </c>
      <c r="AJ127">
        <v>25.1494</v>
      </c>
      <c r="AK127">
        <v>21.2532</v>
      </c>
      <c r="AL127">
        <v>22.4086</v>
      </c>
      <c r="AM127">
        <v>23.743300000000001</v>
      </c>
      <c r="AN127">
        <v>24.283799999999999</v>
      </c>
      <c r="AO127">
        <v>23.011900000000001</v>
      </c>
      <c r="AP127">
        <v>20.922999999999998</v>
      </c>
    </row>
    <row r="128" spans="1:42" x14ac:dyDescent="0.3">
      <c r="A128" s="20" t="s">
        <v>570</v>
      </c>
      <c r="B128" s="20"/>
      <c r="C128" s="4">
        <v>11.01</v>
      </c>
      <c r="D128">
        <v>11.9734</v>
      </c>
      <c r="E128">
        <v>12.3431</v>
      </c>
      <c r="F128">
        <v>12.941599999999999</v>
      </c>
      <c r="G128">
        <v>10.005000000000001</v>
      </c>
      <c r="H128">
        <v>10.797599999999999</v>
      </c>
      <c r="I128">
        <v>10.838699999999999</v>
      </c>
      <c r="J128">
        <v>11.568</v>
      </c>
      <c r="K128">
        <v>9.7788000000000004</v>
      </c>
      <c r="L128">
        <v>9.6766000000000005</v>
      </c>
      <c r="M128">
        <v>9.3673999999999999</v>
      </c>
      <c r="N128">
        <v>9.9178999999999995</v>
      </c>
      <c r="O128">
        <v>8.2612000000000005</v>
      </c>
      <c r="P128">
        <v>8.5649999999999995</v>
      </c>
      <c r="Q128">
        <v>8.7273999999999994</v>
      </c>
      <c r="R128">
        <v>8.4589999999999996</v>
      </c>
      <c r="S128">
        <v>6.9595000000000002</v>
      </c>
      <c r="T128">
        <v>6.4130000000000003</v>
      </c>
      <c r="U128">
        <v>6.3250000000000002</v>
      </c>
      <c r="V128">
        <v>5.4790999999999999</v>
      </c>
      <c r="W128">
        <v>4.6268000000000002</v>
      </c>
      <c r="X128">
        <v>2.4472999999999998</v>
      </c>
      <c r="Y128">
        <v>2.7869000000000002</v>
      </c>
      <c r="Z128">
        <v>3.6884999999999999</v>
      </c>
      <c r="AA128">
        <v>4.6455000000000002</v>
      </c>
      <c r="AB128">
        <v>6.9101999999999997</v>
      </c>
      <c r="AC128">
        <v>6.5537999999999998</v>
      </c>
      <c r="AD128">
        <v>5.6273</v>
      </c>
      <c r="AE128">
        <v>4.8752000000000004</v>
      </c>
      <c r="AF128">
        <v>4.7077999999999998</v>
      </c>
      <c r="AG128">
        <v>4.8808999999999996</v>
      </c>
      <c r="AH128">
        <v>5.3384999999999998</v>
      </c>
      <c r="AI128">
        <v>5.4065000000000003</v>
      </c>
      <c r="AJ128">
        <v>5.4154</v>
      </c>
      <c r="AK128">
        <v>5.4535</v>
      </c>
      <c r="AL128">
        <v>5.46</v>
      </c>
      <c r="AM128">
        <v>5.6226000000000003</v>
      </c>
      <c r="AN128">
        <v>5.8052999999999999</v>
      </c>
      <c r="AO128">
        <v>5.7644000000000002</v>
      </c>
      <c r="AP128">
        <v>2.5381</v>
      </c>
    </row>
    <row r="129" spans="1:42" hidden="1" x14ac:dyDescent="0.3">
      <c r="A129" t="s">
        <v>571</v>
      </c>
      <c r="B129" t="str">
        <f>VLOOKUP(A129,'COMBINED DATA'!$A$7162:$A$7709,1,FALSE)</f>
        <v>LSPD CN Equity</v>
      </c>
      <c r="C129" s="4">
        <v>-114.76</v>
      </c>
      <c r="D129">
        <v>-77.215999999999994</v>
      </c>
      <c r="E129">
        <v>-14.5814</v>
      </c>
      <c r="F129">
        <v>-17.622</v>
      </c>
      <c r="G129">
        <v>-13.977600000000001</v>
      </c>
      <c r="H129">
        <v>-11.050599999999999</v>
      </c>
      <c r="I129">
        <v>-9.6199999999999992</v>
      </c>
      <c r="J129">
        <v>-11.1371</v>
      </c>
      <c r="K129">
        <v>-9.5966000000000005</v>
      </c>
      <c r="L129">
        <v>-8.2948000000000004</v>
      </c>
      <c r="M129">
        <v>-10.075699999999999</v>
      </c>
      <c r="N129">
        <v>-11.6433</v>
      </c>
      <c r="O129">
        <v>-10.7357</v>
      </c>
      <c r="P129">
        <v>-34.868600000000001</v>
      </c>
      <c r="Q129">
        <v>-34.029499999999999</v>
      </c>
      <c r="R129">
        <v>-32.934899999999999</v>
      </c>
      <c r="S129">
        <v>-32.206400000000002</v>
      </c>
      <c r="T129">
        <v>-7.7530999999999999</v>
      </c>
      <c r="U129">
        <v>-6.2534999999999998</v>
      </c>
      <c r="V129">
        <v>-5.8502000000000001</v>
      </c>
      <c r="W129">
        <v>-5.3715999999999999</v>
      </c>
      <c r="X129">
        <v>-4.8714000000000004</v>
      </c>
    </row>
    <row r="130" spans="1:42" x14ac:dyDescent="0.3">
      <c r="A130" s="20" t="s">
        <v>572</v>
      </c>
      <c r="B130" s="20"/>
      <c r="C130" s="4">
        <v>-2.63</v>
      </c>
      <c r="D130">
        <v>-12.1045</v>
      </c>
      <c r="E130">
        <v>-20.140799999999999</v>
      </c>
      <c r="F130">
        <v>-15.4839</v>
      </c>
      <c r="G130">
        <v>-19.688600000000001</v>
      </c>
      <c r="H130">
        <v>-18.926600000000001</v>
      </c>
      <c r="I130">
        <v>-17.880299999999998</v>
      </c>
      <c r="J130">
        <v>-22.995799999999999</v>
      </c>
      <c r="K130">
        <v>-19.836400000000001</v>
      </c>
      <c r="L130">
        <v>-11.6195</v>
      </c>
      <c r="M130">
        <v>-12.397600000000001</v>
      </c>
      <c r="N130">
        <v>-10.817299999999999</v>
      </c>
      <c r="O130">
        <v>-9.3938000000000006</v>
      </c>
      <c r="P130">
        <v>-5.6868999999999996</v>
      </c>
      <c r="Q130">
        <v>-2.5087999999999999</v>
      </c>
      <c r="R130">
        <v>-2.9538000000000002</v>
      </c>
      <c r="S130">
        <v>-0.40849999999999997</v>
      </c>
      <c r="T130">
        <v>-4.6809000000000003</v>
      </c>
      <c r="U130">
        <v>-8.6462000000000003</v>
      </c>
      <c r="V130">
        <v>-9.8244000000000007</v>
      </c>
      <c r="W130">
        <v>-9.7776999999999994</v>
      </c>
      <c r="X130">
        <v>-11.206099999999999</v>
      </c>
      <c r="Y130">
        <v>-6.1997</v>
      </c>
      <c r="Z130">
        <v>-3.2363</v>
      </c>
      <c r="AA130">
        <v>3.3140999999999998</v>
      </c>
      <c r="AB130">
        <v>10.840999999999999</v>
      </c>
      <c r="AC130">
        <v>12.4171</v>
      </c>
      <c r="AD130">
        <v>13.8804</v>
      </c>
      <c r="AE130">
        <v>9.7980999999999998</v>
      </c>
      <c r="AF130">
        <v>10.1144</v>
      </c>
      <c r="AG130">
        <v>10.449299999999999</v>
      </c>
      <c r="AH130">
        <v>4.3863000000000003</v>
      </c>
      <c r="AI130">
        <v>6.3605999999999998</v>
      </c>
      <c r="AJ130">
        <v>6.8724999999999996</v>
      </c>
      <c r="AK130">
        <v>6.3548999999999998</v>
      </c>
      <c r="AL130">
        <v>11.441000000000001</v>
      </c>
      <c r="AM130">
        <v>11.417199999999999</v>
      </c>
      <c r="AN130">
        <v>15.559799999999999</v>
      </c>
      <c r="AO130">
        <v>21.379200000000001</v>
      </c>
      <c r="AP130">
        <v>28.444199999999999</v>
      </c>
    </row>
    <row r="131" spans="1:42" x14ac:dyDescent="0.3">
      <c r="A131" s="20" t="s">
        <v>573</v>
      </c>
      <c r="B131" s="20"/>
      <c r="C131" s="4">
        <v>2.93</v>
      </c>
      <c r="D131">
        <v>2.9933000000000001</v>
      </c>
      <c r="E131">
        <v>1.8653999999999999</v>
      </c>
      <c r="F131">
        <v>-4.1694000000000004</v>
      </c>
      <c r="G131">
        <v>-5.5427</v>
      </c>
      <c r="H131">
        <v>-18.482099999999999</v>
      </c>
      <c r="I131">
        <v>-18.201899999999998</v>
      </c>
      <c r="J131">
        <v>-10.2417</v>
      </c>
      <c r="K131">
        <v>-8.3859999999999992</v>
      </c>
      <c r="L131">
        <v>5.0834000000000001</v>
      </c>
      <c r="M131">
        <v>7.2450999999999999</v>
      </c>
      <c r="N131">
        <v>6.8628</v>
      </c>
      <c r="O131">
        <v>6.5664999999999996</v>
      </c>
      <c r="P131">
        <v>6.7297000000000002</v>
      </c>
      <c r="Q131">
        <v>4.6440999999999999</v>
      </c>
      <c r="R131">
        <v>3.2050999999999998</v>
      </c>
      <c r="S131">
        <v>2.6920000000000002</v>
      </c>
      <c r="T131">
        <v>1.2977000000000001</v>
      </c>
      <c r="U131">
        <v>1.5079</v>
      </c>
      <c r="V131">
        <v>2.6027999999999998</v>
      </c>
      <c r="W131">
        <v>6.4000000000000001E-2</v>
      </c>
      <c r="X131">
        <v>0.77929999999999999</v>
      </c>
      <c r="Y131">
        <v>2.1225999999999998</v>
      </c>
      <c r="Z131">
        <v>2.4156</v>
      </c>
      <c r="AA131">
        <v>5.9523999999999999</v>
      </c>
      <c r="AB131">
        <v>8.6643000000000008</v>
      </c>
      <c r="AC131">
        <v>9.4349000000000007</v>
      </c>
      <c r="AD131">
        <v>10.6203</v>
      </c>
      <c r="AE131">
        <v>13.149800000000001</v>
      </c>
      <c r="AF131">
        <v>9.0356000000000005</v>
      </c>
      <c r="AG131">
        <v>6.7923999999999998</v>
      </c>
      <c r="AH131">
        <v>5.3998999999999997</v>
      </c>
      <c r="AI131">
        <v>2.7991000000000001</v>
      </c>
      <c r="AJ131">
        <v>4.1199000000000003</v>
      </c>
      <c r="AK131">
        <v>3.7721</v>
      </c>
      <c r="AL131">
        <v>2.5381999999999998</v>
      </c>
      <c r="AM131">
        <v>1.1301000000000001</v>
      </c>
      <c r="AN131">
        <v>1.7733000000000001</v>
      </c>
      <c r="AO131">
        <v>2.5299999999999998</v>
      </c>
      <c r="AP131">
        <v>-1.9137999999999999</v>
      </c>
    </row>
    <row r="132" spans="1:42" hidden="1" x14ac:dyDescent="0.3">
      <c r="A132" t="s">
        <v>574</v>
      </c>
      <c r="B132" t="str">
        <f>VLOOKUP(A132,'COMBINED DATA'!$A$7162:$A$7709,1,FALSE)</f>
        <v>MDA CN Equity</v>
      </c>
      <c r="C132" s="4">
        <v>0.85</v>
      </c>
      <c r="D132">
        <v>0.27150000000000002</v>
      </c>
      <c r="E132">
        <v>1.1393</v>
      </c>
      <c r="F132">
        <v>1.601</v>
      </c>
      <c r="G132">
        <v>2.0270000000000001</v>
      </c>
      <c r="H132">
        <v>3.1076000000000001</v>
      </c>
      <c r="I132">
        <v>2.4885000000000002</v>
      </c>
      <c r="J132">
        <v>2.4946000000000002</v>
      </c>
      <c r="K132">
        <v>2.2900999999999998</v>
      </c>
      <c r="L132">
        <v>2.2728000000000002</v>
      </c>
      <c r="M132">
        <v>3.0529000000000002</v>
      </c>
      <c r="N132">
        <v>3.3367</v>
      </c>
    </row>
    <row r="133" spans="1:42" x14ac:dyDescent="0.3">
      <c r="A133" s="20" t="s">
        <v>575</v>
      </c>
      <c r="B133" s="20"/>
      <c r="C133" s="4">
        <v>0.55000000000000004</v>
      </c>
      <c r="D133">
        <v>0.51219999999999999</v>
      </c>
      <c r="E133">
        <v>0.41749999999999998</v>
      </c>
      <c r="F133">
        <v>0.3417</v>
      </c>
      <c r="G133">
        <v>0.3624</v>
      </c>
      <c r="H133">
        <v>0.37769999999999998</v>
      </c>
      <c r="I133">
        <v>0.43669999999999998</v>
      </c>
      <c r="J133">
        <v>0.41149999999999998</v>
      </c>
      <c r="K133">
        <v>0.45369999999999999</v>
      </c>
      <c r="L133">
        <v>0.52139999999999997</v>
      </c>
      <c r="M133">
        <v>0.51839999999999997</v>
      </c>
      <c r="N133">
        <v>0.29020000000000001</v>
      </c>
      <c r="O133">
        <v>0.28960000000000002</v>
      </c>
      <c r="P133">
        <v>0.28860000000000002</v>
      </c>
      <c r="Q133">
        <v>0.35599999999999998</v>
      </c>
      <c r="R133">
        <v>0.64870000000000005</v>
      </c>
      <c r="S133">
        <v>0.73750000000000004</v>
      </c>
      <c r="T133">
        <v>0.75449999999999995</v>
      </c>
      <c r="U133">
        <v>0.63690000000000002</v>
      </c>
      <c r="V133">
        <v>0.71850000000000003</v>
      </c>
      <c r="W133">
        <v>0.58609999999999995</v>
      </c>
      <c r="X133">
        <v>0.48010000000000003</v>
      </c>
      <c r="Y133">
        <v>0.63009999999999999</v>
      </c>
      <c r="Z133">
        <v>0.69499999999999995</v>
      </c>
      <c r="AA133">
        <v>0.63390000000000002</v>
      </c>
      <c r="AB133">
        <v>0.83399999999999996</v>
      </c>
      <c r="AC133">
        <v>0.76639999999999997</v>
      </c>
      <c r="AD133">
        <v>0.7903</v>
      </c>
      <c r="AE133">
        <v>0.59179999999999999</v>
      </c>
      <c r="AF133">
        <v>3.9699999999999999E-2</v>
      </c>
      <c r="AG133">
        <v>-8.8200000000000001E-2</v>
      </c>
      <c r="AH133">
        <v>-0.22070000000000001</v>
      </c>
      <c r="AI133">
        <v>8.0199999999999994E-2</v>
      </c>
      <c r="AJ133">
        <v>0.45900000000000002</v>
      </c>
      <c r="AK133">
        <v>0.52180000000000004</v>
      </c>
      <c r="AL133">
        <v>0.59709999999999996</v>
      </c>
      <c r="AM133">
        <v>0.51580000000000004</v>
      </c>
      <c r="AN133">
        <v>0.51849999999999996</v>
      </c>
      <c r="AO133">
        <v>0.60450000000000004</v>
      </c>
      <c r="AP133">
        <v>0.58079999999999998</v>
      </c>
    </row>
    <row r="134" spans="1:42" x14ac:dyDescent="0.3">
      <c r="A134" s="20" t="s">
        <v>576</v>
      </c>
      <c r="B134" s="20"/>
      <c r="C134" s="4">
        <v>24.77</v>
      </c>
      <c r="D134">
        <v>-2.2905000000000002</v>
      </c>
      <c r="E134">
        <v>-0.71519999999999995</v>
      </c>
      <c r="F134">
        <v>1.5132000000000001</v>
      </c>
      <c r="G134">
        <v>3.1614</v>
      </c>
      <c r="H134">
        <v>4.6409000000000002</v>
      </c>
      <c r="I134">
        <v>5.2488999999999999</v>
      </c>
      <c r="J134">
        <v>6.9198000000000004</v>
      </c>
      <c r="K134">
        <v>6.4555999999999996</v>
      </c>
      <c r="L134">
        <v>6.7032999999999996</v>
      </c>
      <c r="M134">
        <v>6.9379</v>
      </c>
      <c r="N134">
        <v>6.2329999999999997</v>
      </c>
      <c r="O134">
        <v>6.0766</v>
      </c>
      <c r="P134">
        <v>5.9882</v>
      </c>
      <c r="Q134">
        <v>5.5256999999999996</v>
      </c>
      <c r="R134">
        <v>3.5114000000000001</v>
      </c>
      <c r="S134">
        <v>4.0053999999999998</v>
      </c>
      <c r="T134">
        <v>2.6634000000000002</v>
      </c>
      <c r="U134">
        <v>2.2263999999999999</v>
      </c>
      <c r="V134">
        <v>2.2431000000000001</v>
      </c>
      <c r="W134">
        <v>0.58540000000000003</v>
      </c>
      <c r="X134">
        <v>1.4833000000000001</v>
      </c>
      <c r="Y134">
        <v>2.9272</v>
      </c>
      <c r="Z134">
        <v>3.0722</v>
      </c>
      <c r="AA134">
        <v>4.2023999999999999</v>
      </c>
      <c r="AB134">
        <v>3.7467000000000001</v>
      </c>
      <c r="AC134">
        <v>3.1219999999999999</v>
      </c>
      <c r="AD134">
        <v>2.4939</v>
      </c>
      <c r="AE134">
        <v>1.5790999999999999</v>
      </c>
      <c r="AF134">
        <v>0.1235</v>
      </c>
      <c r="AG134">
        <v>-6.1311</v>
      </c>
      <c r="AH134">
        <v>-7.0682</v>
      </c>
      <c r="AI134">
        <v>-8.4669000000000008</v>
      </c>
      <c r="AJ134">
        <v>-8.3568999999999996</v>
      </c>
      <c r="AK134">
        <v>-3.4701</v>
      </c>
      <c r="AL134">
        <v>-2.7642000000000002</v>
      </c>
      <c r="AM134">
        <v>-0.34229999999999999</v>
      </c>
      <c r="AN134">
        <v>0.25659999999999999</v>
      </c>
      <c r="AO134">
        <v>0.74419999999999997</v>
      </c>
      <c r="AP134">
        <v>2.1387</v>
      </c>
    </row>
    <row r="135" spans="1:42" x14ac:dyDescent="0.3">
      <c r="A135" s="20" t="s">
        <v>577</v>
      </c>
      <c r="B135" s="20"/>
      <c r="C135" s="4">
        <v>10.7</v>
      </c>
      <c r="D135">
        <v>10.1713</v>
      </c>
      <c r="E135">
        <v>11.0541</v>
      </c>
      <c r="F135">
        <v>10.661799999999999</v>
      </c>
      <c r="G135">
        <v>10.1075</v>
      </c>
      <c r="H135">
        <v>10.278700000000001</v>
      </c>
      <c r="I135">
        <v>9.7687000000000008</v>
      </c>
      <c r="J135">
        <v>9.6135000000000002</v>
      </c>
      <c r="K135">
        <v>9.2094000000000005</v>
      </c>
      <c r="L135">
        <v>8.9932999999999996</v>
      </c>
      <c r="M135">
        <v>8.8055000000000003</v>
      </c>
      <c r="N135">
        <v>9.1434999999999995</v>
      </c>
      <c r="O135">
        <v>8.9969000000000001</v>
      </c>
      <c r="P135">
        <v>9.3131000000000004</v>
      </c>
      <c r="Q135">
        <v>9.2706</v>
      </c>
      <c r="R135">
        <v>8.9315999999999995</v>
      </c>
      <c r="S135">
        <v>9.9583999999999993</v>
      </c>
      <c r="T135">
        <v>9.5114999999999998</v>
      </c>
      <c r="U135">
        <v>6.7239000000000004</v>
      </c>
      <c r="V135">
        <v>6.8231999999999999</v>
      </c>
      <c r="W135">
        <v>3.4514</v>
      </c>
      <c r="X135">
        <v>-0.68969999999999998</v>
      </c>
      <c r="Y135">
        <v>1.7396</v>
      </c>
      <c r="Z135">
        <v>2.7833000000000001</v>
      </c>
      <c r="AA135">
        <v>4.0373999999999999</v>
      </c>
      <c r="AB135">
        <v>8.1075999999999997</v>
      </c>
      <c r="AC135">
        <v>6.5049000000000001</v>
      </c>
      <c r="AD135">
        <v>5.2487000000000004</v>
      </c>
      <c r="AE135">
        <v>4.3159999999999998</v>
      </c>
      <c r="AF135">
        <v>2.4037000000000002</v>
      </c>
      <c r="AG135">
        <v>3.4830999999999999</v>
      </c>
      <c r="AH135">
        <v>2.0817999999999999</v>
      </c>
      <c r="AI135">
        <v>1.4695</v>
      </c>
      <c r="AJ135">
        <v>3.1528999999999998</v>
      </c>
      <c r="AK135">
        <v>3.5548999999999999</v>
      </c>
      <c r="AL135">
        <v>4.0404</v>
      </c>
      <c r="AM135">
        <v>3.1989999999999998</v>
      </c>
      <c r="AN135">
        <v>3.0929000000000002</v>
      </c>
      <c r="AO135">
        <v>3.3412999999999999</v>
      </c>
      <c r="AP135">
        <v>3.1882999999999999</v>
      </c>
    </row>
    <row r="136" spans="1:42" hidden="1" x14ac:dyDescent="0.3">
      <c r="A136" t="s">
        <v>578</v>
      </c>
      <c r="B136" t="e">
        <f>VLOOKUP(A136,'COMBINED DATA'!$A$7162:$A$7709,1,FALSE)</f>
        <v>#N/A</v>
      </c>
      <c r="C136" s="4">
        <v>9.5299999999999994</v>
      </c>
      <c r="D136">
        <v>9.4893999999999998</v>
      </c>
      <c r="E136">
        <v>9.5202000000000009</v>
      </c>
      <c r="F136">
        <v>10.0564</v>
      </c>
      <c r="G136">
        <v>10.3155</v>
      </c>
      <c r="H136">
        <v>10.3973</v>
      </c>
      <c r="I136">
        <v>9.9616000000000007</v>
      </c>
      <c r="J136">
        <v>10.203900000000001</v>
      </c>
      <c r="K136">
        <v>10.225899999999999</v>
      </c>
      <c r="L136">
        <v>10.151999999999999</v>
      </c>
      <c r="M136">
        <v>24.196400000000001</v>
      </c>
      <c r="N136">
        <v>24.104099999999999</v>
      </c>
      <c r="O136">
        <v>20.3947</v>
      </c>
      <c r="P136">
        <v>20.226400000000002</v>
      </c>
      <c r="Q136">
        <v>6.3559000000000001</v>
      </c>
      <c r="R136">
        <v>6.5842000000000001</v>
      </c>
      <c r="S136">
        <v>6.3033000000000001</v>
      </c>
      <c r="T136">
        <v>6.4702000000000002</v>
      </c>
      <c r="U136">
        <v>5.6745999999999999</v>
      </c>
      <c r="V136">
        <v>6.1863000000000001</v>
      </c>
      <c r="W136">
        <v>6.4404000000000003</v>
      </c>
      <c r="X136">
        <v>6.492</v>
      </c>
      <c r="Y136">
        <v>6.1487999999999996</v>
      </c>
      <c r="Z136">
        <v>6.2904</v>
      </c>
      <c r="AA136">
        <v>6.1238000000000001</v>
      </c>
      <c r="AB136">
        <v>6.0926999999999998</v>
      </c>
      <c r="AC136">
        <v>6.1890999999999998</v>
      </c>
      <c r="AD136">
        <v>6.3518999999999997</v>
      </c>
      <c r="AE136">
        <v>6.5103999999999997</v>
      </c>
      <c r="AF136">
        <v>6.2689000000000004</v>
      </c>
      <c r="AG136">
        <v>6.3609999999999998</v>
      </c>
      <c r="AH136">
        <v>6.5749000000000004</v>
      </c>
      <c r="AI136">
        <v>7.1018999999999997</v>
      </c>
      <c r="AJ136">
        <v>7.4435000000000002</v>
      </c>
      <c r="AK136">
        <v>7.2873000000000001</v>
      </c>
      <c r="AL136">
        <v>7.1296999999999997</v>
      </c>
      <c r="AM136">
        <v>6.7506000000000004</v>
      </c>
      <c r="AN136">
        <v>6.6329000000000002</v>
      </c>
      <c r="AO136">
        <v>6.7237999999999998</v>
      </c>
    </row>
    <row r="137" spans="1:42" x14ac:dyDescent="0.3">
      <c r="A137" s="20" t="s">
        <v>579</v>
      </c>
      <c r="B137" s="20"/>
      <c r="C137" s="4">
        <v>3.5</v>
      </c>
      <c r="D137">
        <v>2.1244000000000001</v>
      </c>
      <c r="E137">
        <v>1.925</v>
      </c>
      <c r="F137">
        <v>0.72660000000000002</v>
      </c>
      <c r="G137">
        <v>1.7603</v>
      </c>
      <c r="H137">
        <v>2.4236</v>
      </c>
      <c r="I137">
        <v>2.9493999999999998</v>
      </c>
      <c r="J137">
        <v>2.8203999999999998</v>
      </c>
      <c r="K137">
        <v>2.4891000000000001</v>
      </c>
      <c r="L137">
        <v>2.7357</v>
      </c>
      <c r="M137">
        <v>3.2610000000000001</v>
      </c>
      <c r="N137">
        <v>3.6156000000000001</v>
      </c>
      <c r="O137">
        <v>2.8860999999999999</v>
      </c>
      <c r="P137">
        <v>2.6272000000000002</v>
      </c>
      <c r="Q137">
        <v>2.4424999999999999</v>
      </c>
      <c r="R137">
        <v>-2.5783999999999998</v>
      </c>
      <c r="S137">
        <v>-1.9645999999999999</v>
      </c>
      <c r="T137">
        <v>-0.91910000000000003</v>
      </c>
      <c r="U137">
        <v>-0.98080000000000001</v>
      </c>
      <c r="V137">
        <v>4.2554999999999996</v>
      </c>
      <c r="W137">
        <v>3.7934999999999999</v>
      </c>
      <c r="X137">
        <v>3.2361</v>
      </c>
      <c r="Y137">
        <v>3.5261999999999998</v>
      </c>
      <c r="Z137">
        <v>3.6905000000000001</v>
      </c>
      <c r="AA137">
        <v>4.1567999999999996</v>
      </c>
      <c r="AB137">
        <v>3.9213</v>
      </c>
      <c r="AC137">
        <v>3.3843000000000001</v>
      </c>
      <c r="AD137">
        <v>3.9801000000000002</v>
      </c>
      <c r="AE137">
        <v>4.1390000000000002</v>
      </c>
      <c r="AF137">
        <v>4.9493999999999998</v>
      </c>
      <c r="AG137">
        <v>5.9088000000000003</v>
      </c>
      <c r="AH137">
        <v>8.0967000000000002</v>
      </c>
      <c r="AI137">
        <v>8.7388999999999992</v>
      </c>
      <c r="AJ137">
        <v>8.1943000000000001</v>
      </c>
      <c r="AK137">
        <v>8.1455000000000002</v>
      </c>
      <c r="AL137">
        <v>6.7720000000000002</v>
      </c>
      <c r="AM137">
        <v>6.2382999999999997</v>
      </c>
      <c r="AN137">
        <v>5.7324000000000002</v>
      </c>
      <c r="AO137">
        <v>5.2530000000000001</v>
      </c>
      <c r="AP137">
        <v>5.1329000000000002</v>
      </c>
    </row>
    <row r="138" spans="1:42" x14ac:dyDescent="0.3">
      <c r="A138" s="20" t="s">
        <v>580</v>
      </c>
      <c r="B138" s="20"/>
      <c r="C138" s="4">
        <v>7.2</v>
      </c>
      <c r="D138">
        <v>6.7633999999999999</v>
      </c>
      <c r="E138">
        <v>7.4782000000000002</v>
      </c>
      <c r="F138">
        <v>4.2999000000000001</v>
      </c>
      <c r="G138">
        <v>3.7530999999999999</v>
      </c>
      <c r="H138">
        <v>1.3359000000000001</v>
      </c>
      <c r="I138">
        <v>-0.62180000000000002</v>
      </c>
      <c r="J138">
        <v>-0.27529999999999999</v>
      </c>
      <c r="K138">
        <v>3.1383000000000001</v>
      </c>
      <c r="L138">
        <v>5.0301</v>
      </c>
      <c r="M138">
        <v>6.016</v>
      </c>
      <c r="N138">
        <v>6.8968999999999996</v>
      </c>
      <c r="O138">
        <v>7.4652000000000003</v>
      </c>
      <c r="P138">
        <v>8.1537000000000006</v>
      </c>
      <c r="Q138">
        <v>10.308400000000001</v>
      </c>
      <c r="R138">
        <v>12.342700000000001</v>
      </c>
      <c r="S138">
        <v>8.9967000000000006</v>
      </c>
      <c r="T138">
        <v>7.8703000000000003</v>
      </c>
      <c r="U138">
        <v>4.7297000000000002</v>
      </c>
      <c r="V138">
        <v>1.7901</v>
      </c>
      <c r="W138">
        <v>1.3485</v>
      </c>
      <c r="X138">
        <v>-0.8256</v>
      </c>
      <c r="Y138">
        <v>-2.1240000000000001</v>
      </c>
      <c r="Z138">
        <v>-2.8767999999999998</v>
      </c>
      <c r="AA138">
        <v>-1.2915000000000001</v>
      </c>
      <c r="AB138">
        <v>1.7112000000000001</v>
      </c>
      <c r="AC138">
        <v>4.3181000000000003</v>
      </c>
      <c r="AD138">
        <v>8.1854999999999993</v>
      </c>
      <c r="AE138">
        <v>8.0876999999999999</v>
      </c>
      <c r="AF138">
        <v>8.4169</v>
      </c>
      <c r="AG138">
        <v>8.1460000000000008</v>
      </c>
      <c r="AH138">
        <v>5.5629</v>
      </c>
      <c r="AI138">
        <v>4.5326000000000004</v>
      </c>
      <c r="AJ138">
        <v>3.5278999999999998</v>
      </c>
      <c r="AK138">
        <v>2.7728999999999999</v>
      </c>
      <c r="AL138">
        <v>2.6671999999999998</v>
      </c>
      <c r="AM138">
        <v>2.5714999999999999</v>
      </c>
      <c r="AN138">
        <v>2.2675000000000001</v>
      </c>
      <c r="AO138">
        <v>2.3635000000000002</v>
      </c>
      <c r="AP138">
        <v>2.5183</v>
      </c>
    </row>
    <row r="139" spans="1:42" hidden="1" x14ac:dyDescent="0.3">
      <c r="A139" t="s">
        <v>581</v>
      </c>
      <c r="B139" t="e">
        <f>VLOOKUP(A139,'COMBINED DATA'!$A$7162:$A$7709,1,FALSE)</f>
        <v>#N/A</v>
      </c>
      <c r="C139" s="4">
        <v>0.76</v>
      </c>
      <c r="D139">
        <v>0.7399</v>
      </c>
      <c r="E139">
        <v>0.73499999999999999</v>
      </c>
      <c r="F139">
        <v>0.64129999999999998</v>
      </c>
      <c r="G139">
        <v>0.55910000000000004</v>
      </c>
      <c r="H139">
        <v>0.54779999999999995</v>
      </c>
      <c r="I139">
        <v>0.52690000000000003</v>
      </c>
      <c r="J139">
        <v>0.62639999999999996</v>
      </c>
      <c r="K139">
        <v>0.73470000000000002</v>
      </c>
      <c r="L139">
        <v>0.73319999999999996</v>
      </c>
      <c r="M139">
        <v>0.81169999999999998</v>
      </c>
      <c r="N139">
        <v>0.81989999999999996</v>
      </c>
      <c r="O139">
        <v>0.82740000000000002</v>
      </c>
      <c r="P139">
        <v>0.84430000000000005</v>
      </c>
      <c r="Q139">
        <v>0.84399999999999997</v>
      </c>
      <c r="R139">
        <v>0.83740000000000003</v>
      </c>
      <c r="S139">
        <v>0.82650000000000001</v>
      </c>
      <c r="T139">
        <v>0.83</v>
      </c>
      <c r="U139">
        <v>0.82950000000000002</v>
      </c>
      <c r="V139">
        <v>0.83760000000000001</v>
      </c>
      <c r="W139">
        <v>0.73129999999999995</v>
      </c>
      <c r="X139">
        <v>0.71509999999999996</v>
      </c>
      <c r="Y139">
        <v>0.66579999999999995</v>
      </c>
      <c r="Z139">
        <v>0.69779999999999998</v>
      </c>
      <c r="AA139">
        <v>0.79110000000000003</v>
      </c>
      <c r="AB139">
        <v>0.85470000000000002</v>
      </c>
      <c r="AC139">
        <v>0.92249999999999999</v>
      </c>
      <c r="AD139">
        <v>0.93989999999999996</v>
      </c>
      <c r="AE139">
        <v>0.95150000000000001</v>
      </c>
      <c r="AF139">
        <v>0.92159999999999997</v>
      </c>
      <c r="AG139">
        <v>0.89129999999999998</v>
      </c>
      <c r="AH139">
        <v>0.84819999999999995</v>
      </c>
      <c r="AI139">
        <v>0.83130000000000004</v>
      </c>
      <c r="AJ139">
        <v>0.80630000000000002</v>
      </c>
      <c r="AK139">
        <v>0.79979999999999996</v>
      </c>
      <c r="AL139">
        <v>0.78710000000000002</v>
      </c>
      <c r="AM139">
        <v>0.79779999999999995</v>
      </c>
      <c r="AN139">
        <v>0.82499999999999996</v>
      </c>
      <c r="AO139">
        <v>0.8619</v>
      </c>
    </row>
    <row r="140" spans="1:42" hidden="1" x14ac:dyDescent="0.3">
      <c r="A140" t="s">
        <v>582</v>
      </c>
      <c r="B140" t="e">
        <f>VLOOKUP(A140,'COMBINED DATA'!$A$7162:$A$7709,1,FALSE)</f>
        <v>#N/A</v>
      </c>
      <c r="C140" s="4">
        <v>3.71</v>
      </c>
      <c r="D140">
        <v>4.17</v>
      </c>
      <c r="E140">
        <v>3.6892</v>
      </c>
      <c r="F140">
        <v>4.5392000000000001</v>
      </c>
      <c r="G140">
        <v>6.1306000000000003</v>
      </c>
      <c r="H140">
        <v>6.6429</v>
      </c>
      <c r="I140">
        <v>6.9230999999999998</v>
      </c>
      <c r="J140">
        <v>7.8132000000000001</v>
      </c>
      <c r="K140">
        <v>8.2979000000000003</v>
      </c>
      <c r="L140">
        <v>8.6109000000000009</v>
      </c>
      <c r="M140">
        <v>10.08</v>
      </c>
      <c r="N140">
        <v>9.5637000000000008</v>
      </c>
      <c r="O140">
        <v>9.9093</v>
      </c>
      <c r="P140">
        <v>9.9260999999999999</v>
      </c>
      <c r="Q140">
        <v>7.9009</v>
      </c>
      <c r="R140">
        <v>6.8573000000000004</v>
      </c>
      <c r="S140">
        <v>4.2248999999999999</v>
      </c>
      <c r="T140">
        <v>2.6574</v>
      </c>
      <c r="U140">
        <v>2.2942</v>
      </c>
      <c r="V140">
        <v>-1.0107999999999999</v>
      </c>
      <c r="W140">
        <v>-3.9032</v>
      </c>
      <c r="X140">
        <v>-4.6805000000000003</v>
      </c>
      <c r="Y140">
        <v>-5.5232999999999999</v>
      </c>
      <c r="Z140">
        <v>-2.9929999999999999</v>
      </c>
      <c r="AA140">
        <v>-0.25640000000000002</v>
      </c>
      <c r="AB140">
        <v>9.7500000000000003E-2</v>
      </c>
      <c r="AC140">
        <v>-0.54090000000000005</v>
      </c>
      <c r="AD140">
        <v>-1.8636999999999999</v>
      </c>
      <c r="AE140">
        <v>-4.0987</v>
      </c>
      <c r="AF140">
        <v>-4.8693</v>
      </c>
      <c r="AG140">
        <v>-10.662599999999999</v>
      </c>
      <c r="AH140">
        <v>-11.024100000000001</v>
      </c>
      <c r="AI140">
        <v>-10.520099999999999</v>
      </c>
      <c r="AJ140">
        <v>-10.4293</v>
      </c>
      <c r="AK140">
        <v>-5.1535000000000002</v>
      </c>
      <c r="AL140">
        <v>-3.6497999999999999</v>
      </c>
      <c r="AM140">
        <v>-1.7452000000000001</v>
      </c>
      <c r="AN140">
        <v>-0.84750000000000003</v>
      </c>
      <c r="AO140">
        <v>-0.1174</v>
      </c>
    </row>
    <row r="141" spans="1:42" hidden="1" x14ac:dyDescent="0.3">
      <c r="A141" t="s">
        <v>583</v>
      </c>
      <c r="B141" t="e">
        <f>VLOOKUP(A141,'COMBINED DATA'!$A$7162:$A$7709,1,FALSE)</f>
        <v>#N/A</v>
      </c>
      <c r="C141" s="4">
        <v>-7.37</v>
      </c>
      <c r="D141">
        <v>-6.4501999999999997</v>
      </c>
      <c r="E141">
        <v>-6.6696999999999997</v>
      </c>
      <c r="F141">
        <v>-7.2126999999999999</v>
      </c>
      <c r="G141">
        <v>-7.3308999999999997</v>
      </c>
      <c r="H141">
        <v>-7.8029999999999999</v>
      </c>
      <c r="I141">
        <v>-8.0409000000000006</v>
      </c>
      <c r="J141">
        <v>-8.2518999999999991</v>
      </c>
      <c r="K141">
        <v>-8.1353000000000009</v>
      </c>
      <c r="L141">
        <v>-8.7195999999999998</v>
      </c>
      <c r="M141">
        <v>-9.6677999999999997</v>
      </c>
      <c r="N141">
        <v>-9.2807999999999993</v>
      </c>
      <c r="O141">
        <v>-9.8027999999999995</v>
      </c>
      <c r="P141">
        <v>-34.439700000000002</v>
      </c>
      <c r="Q141">
        <v>-34.181699999999999</v>
      </c>
      <c r="R141">
        <v>-34.145099999999999</v>
      </c>
      <c r="S141">
        <v>-33.485999999999997</v>
      </c>
      <c r="T141">
        <v>-10.2089</v>
      </c>
      <c r="U141">
        <v>-10.956200000000001</v>
      </c>
      <c r="V141">
        <v>-11.3201</v>
      </c>
      <c r="W141">
        <v>-12.204800000000001</v>
      </c>
      <c r="X141">
        <v>-14.38</v>
      </c>
      <c r="Y141">
        <v>-14.2742</v>
      </c>
      <c r="Z141">
        <v>-15.2559</v>
      </c>
      <c r="AA141">
        <v>-17.046900000000001</v>
      </c>
      <c r="AB141">
        <v>-17.2059</v>
      </c>
      <c r="AC141">
        <v>-19.152699999999999</v>
      </c>
      <c r="AD141">
        <v>-20.9496</v>
      </c>
      <c r="AE141">
        <v>-24.003499999999999</v>
      </c>
      <c r="AF141">
        <v>-27.702500000000001</v>
      </c>
      <c r="AG141">
        <v>-29.7971</v>
      </c>
      <c r="AH141">
        <v>-31.790099999999999</v>
      </c>
      <c r="AI141">
        <v>-33.409300000000002</v>
      </c>
      <c r="AJ141">
        <v>-31.922999999999998</v>
      </c>
      <c r="AK141">
        <v>-32.004300000000001</v>
      </c>
      <c r="AL141">
        <v>-33.396500000000003</v>
      </c>
      <c r="AM141">
        <v>-34.421300000000002</v>
      </c>
      <c r="AN141">
        <v>-35.736199999999997</v>
      </c>
      <c r="AO141">
        <v>-37.541499999999999</v>
      </c>
    </row>
    <row r="142" spans="1:42" x14ac:dyDescent="0.3">
      <c r="A142" s="20" t="s">
        <v>584</v>
      </c>
      <c r="B142" s="20"/>
      <c r="C142" s="4">
        <v>-12.74</v>
      </c>
      <c r="D142">
        <v>-12.842599999999999</v>
      </c>
      <c r="E142">
        <v>-15.276899999999999</v>
      </c>
      <c r="F142">
        <v>-5.3379000000000003</v>
      </c>
      <c r="G142">
        <v>-3.4618000000000002</v>
      </c>
      <c r="H142">
        <v>-4.0499000000000001</v>
      </c>
      <c r="I142">
        <v>0.16259999999999999</v>
      </c>
      <c r="J142">
        <v>-0.17050000000000001</v>
      </c>
      <c r="K142">
        <v>0.13719999999999999</v>
      </c>
      <c r="L142">
        <v>1.0710999999999999</v>
      </c>
      <c r="M142">
        <v>1.6019000000000001</v>
      </c>
      <c r="N142">
        <v>-2.7118000000000002</v>
      </c>
      <c r="O142">
        <v>-4.3262999999999998</v>
      </c>
      <c r="P142">
        <v>-13.0566</v>
      </c>
      <c r="Q142">
        <v>-18.400099999999998</v>
      </c>
      <c r="R142">
        <v>-40.100900000000003</v>
      </c>
      <c r="S142">
        <v>-40.011099999999999</v>
      </c>
      <c r="T142">
        <v>-33.697899999999997</v>
      </c>
      <c r="U142">
        <v>-29.923999999999999</v>
      </c>
      <c r="V142">
        <v>-3.3963999999999999</v>
      </c>
      <c r="W142">
        <v>-3.8214999999999999</v>
      </c>
      <c r="X142">
        <v>-3.9954000000000001</v>
      </c>
      <c r="Y142">
        <v>-2.4933000000000001</v>
      </c>
      <c r="Z142">
        <v>-3.5975000000000001</v>
      </c>
      <c r="AA142">
        <v>-1.5345</v>
      </c>
      <c r="AB142">
        <v>-0.24229999999999999</v>
      </c>
      <c r="AC142">
        <v>-1.4193</v>
      </c>
      <c r="AD142">
        <v>5.9489000000000001</v>
      </c>
      <c r="AE142">
        <v>5.0560999999999998</v>
      </c>
      <c r="AF142">
        <v>4.1764999999999999</v>
      </c>
      <c r="AG142">
        <v>4.5392000000000001</v>
      </c>
      <c r="AH142">
        <v>-2.8302999999999998</v>
      </c>
      <c r="AI142">
        <v>-3.8942000000000001</v>
      </c>
      <c r="AJ142">
        <v>-2.4487999999999999</v>
      </c>
      <c r="AK142">
        <v>-2.3961999999999999</v>
      </c>
      <c r="AL142">
        <v>-2.8479999999999999</v>
      </c>
      <c r="AM142">
        <v>-3.3965999999999998</v>
      </c>
      <c r="AN142">
        <v>-0.96519999999999995</v>
      </c>
      <c r="AO142">
        <v>0.94920000000000004</v>
      </c>
      <c r="AP142">
        <v>4.7834000000000003</v>
      </c>
    </row>
    <row r="143" spans="1:42" hidden="1" x14ac:dyDescent="0.3">
      <c r="A143" t="s">
        <v>585</v>
      </c>
      <c r="B143" t="str">
        <f>VLOOKUP(A143,'COMBINED DATA'!$A$7162:$A$7709,1,FALSE)</f>
        <v>NGEX CN Equity</v>
      </c>
      <c r="C143" s="4">
        <v>-67.33</v>
      </c>
      <c r="D143">
        <v>-72.671000000000006</v>
      </c>
      <c r="E143">
        <v>-64.466499999999996</v>
      </c>
      <c r="F143">
        <v>-70.846000000000004</v>
      </c>
      <c r="G143">
        <v>-72.809600000000003</v>
      </c>
      <c r="H143">
        <v>-35.078899999999997</v>
      </c>
      <c r="I143">
        <v>-100.0594</v>
      </c>
      <c r="J143">
        <v>-268.89060000000001</v>
      </c>
      <c r="K143">
        <v>-501.01130000000001</v>
      </c>
      <c r="L143">
        <v>-111.69110000000001</v>
      </c>
      <c r="M143">
        <v>-171.33580000000001</v>
      </c>
      <c r="N143">
        <v>-333.399</v>
      </c>
      <c r="O143">
        <v>-79.585499999999996</v>
      </c>
      <c r="P143">
        <v>-66.402699999999996</v>
      </c>
      <c r="Q143">
        <v>-89.312100000000001</v>
      </c>
      <c r="R143">
        <v>-112.6808</v>
      </c>
      <c r="S143">
        <v>-64.316800000000001</v>
      </c>
      <c r="T143">
        <v>-43.881599999999999</v>
      </c>
    </row>
    <row r="144" spans="1:42" x14ac:dyDescent="0.3">
      <c r="A144" s="20" t="s">
        <v>586</v>
      </c>
      <c r="B144" s="20"/>
      <c r="C144" s="4">
        <v>-3.02</v>
      </c>
      <c r="D144">
        <v>0.3483</v>
      </c>
      <c r="E144">
        <v>-0.8629</v>
      </c>
      <c r="F144">
        <v>1.8499999999999999E-2</v>
      </c>
      <c r="G144">
        <v>-0.54120000000000001</v>
      </c>
      <c r="H144">
        <v>-1.2514000000000001</v>
      </c>
      <c r="I144">
        <v>-0.48570000000000002</v>
      </c>
      <c r="J144">
        <v>1.5155000000000001</v>
      </c>
      <c r="K144">
        <v>2.7549000000000001</v>
      </c>
      <c r="L144">
        <v>2.5874000000000001</v>
      </c>
      <c r="M144">
        <v>3.0343</v>
      </c>
      <c r="N144">
        <v>1.7010000000000001</v>
      </c>
      <c r="O144">
        <v>2.2136</v>
      </c>
      <c r="P144">
        <v>2.4047999999999998</v>
      </c>
      <c r="Q144">
        <v>2.8338000000000001</v>
      </c>
      <c r="R144">
        <v>2.6981000000000002</v>
      </c>
      <c r="S144">
        <v>2.9232</v>
      </c>
      <c r="T144">
        <v>3.0158999999999998</v>
      </c>
      <c r="U144">
        <v>3.0861000000000001</v>
      </c>
      <c r="V144">
        <v>3.0821000000000001</v>
      </c>
      <c r="W144">
        <v>3.3437000000000001</v>
      </c>
      <c r="X144">
        <v>3.4780000000000002</v>
      </c>
      <c r="Y144">
        <v>3.4605000000000001</v>
      </c>
      <c r="Z144">
        <v>3.2995000000000001</v>
      </c>
      <c r="AA144">
        <v>2.1996000000000002</v>
      </c>
      <c r="AB144">
        <v>1.6515</v>
      </c>
      <c r="AC144">
        <v>0.78300000000000003</v>
      </c>
      <c r="AD144">
        <v>1.5620000000000001</v>
      </c>
      <c r="AE144">
        <v>2.6701999999999999</v>
      </c>
      <c r="AF144">
        <v>4.7157</v>
      </c>
      <c r="AG144">
        <v>4.9696999999999996</v>
      </c>
      <c r="AH144">
        <v>6.11</v>
      </c>
      <c r="AI144">
        <v>4.8895999999999997</v>
      </c>
      <c r="AJ144">
        <v>3.1863000000000001</v>
      </c>
      <c r="AK144">
        <v>2.7174</v>
      </c>
      <c r="AL144">
        <v>-1.2582</v>
      </c>
      <c r="AM144">
        <v>-1.2107000000000001</v>
      </c>
      <c r="AN144">
        <v>0.51029999999999998</v>
      </c>
      <c r="AO144">
        <v>-1.0008999999999999</v>
      </c>
      <c r="AP144">
        <v>1.9964999999999999</v>
      </c>
    </row>
    <row r="145" spans="1:42" hidden="1" x14ac:dyDescent="0.3">
      <c r="A145" t="s">
        <v>587</v>
      </c>
      <c r="B145" t="str">
        <f>VLOOKUP(A145,'COMBINED DATA'!$A$7162:$A$7709,1,FALSE)</f>
        <v>NTR CN Equity</v>
      </c>
      <c r="C145" s="4">
        <v>1.4</v>
      </c>
      <c r="D145">
        <v>3.1114999999999999</v>
      </c>
      <c r="E145">
        <v>0.71240000000000003</v>
      </c>
      <c r="F145">
        <v>8.8834</v>
      </c>
      <c r="G145">
        <v>7.8327999999999998</v>
      </c>
      <c r="H145">
        <v>6.5900999999999996</v>
      </c>
      <c r="I145">
        <v>9.3584999999999994</v>
      </c>
      <c r="J145">
        <v>2.1495000000000002</v>
      </c>
      <c r="K145">
        <v>1.9056999999999999</v>
      </c>
      <c r="L145">
        <v>1.7603</v>
      </c>
      <c r="M145">
        <v>0.20949999999999999</v>
      </c>
      <c r="N145">
        <v>0.97670000000000001</v>
      </c>
      <c r="O145">
        <v>1.2704</v>
      </c>
      <c r="P145">
        <v>1.9843999999999999</v>
      </c>
      <c r="Q145">
        <v>4.8468</v>
      </c>
      <c r="R145">
        <v>6.4912999999999998</v>
      </c>
      <c r="S145">
        <v>8.7068999999999992</v>
      </c>
      <c r="T145">
        <v>13.1732</v>
      </c>
      <c r="U145">
        <v>15.173299999999999</v>
      </c>
      <c r="V145">
        <v>14.6547</v>
      </c>
      <c r="W145">
        <v>12.475899999999999</v>
      </c>
      <c r="X145">
        <v>6.7789999999999999</v>
      </c>
      <c r="Y145">
        <v>4.1451000000000002</v>
      </c>
      <c r="Z145">
        <v>2.3441000000000001</v>
      </c>
      <c r="AA145">
        <v>1.534</v>
      </c>
      <c r="AB145">
        <v>1.4778</v>
      </c>
      <c r="AC145">
        <v>1.4077</v>
      </c>
      <c r="AD145">
        <v>1.2888999999999999</v>
      </c>
    </row>
    <row r="146" spans="1:42" x14ac:dyDescent="0.3">
      <c r="A146" s="20" t="s">
        <v>588</v>
      </c>
      <c r="B146" s="20"/>
      <c r="C146" s="4">
        <v>-5.89</v>
      </c>
      <c r="D146">
        <v>-6.7843999999999998</v>
      </c>
      <c r="E146">
        <v>-13.830299999999999</v>
      </c>
      <c r="F146">
        <v>-17.243200000000002</v>
      </c>
      <c r="G146">
        <v>-15.440200000000001</v>
      </c>
      <c r="H146">
        <v>-14.8911</v>
      </c>
      <c r="I146">
        <v>-7.3064999999999998</v>
      </c>
      <c r="J146">
        <v>-0.17019999999999999</v>
      </c>
      <c r="K146">
        <v>3.3069000000000002</v>
      </c>
      <c r="L146">
        <v>6.6356000000000002</v>
      </c>
      <c r="M146">
        <v>5.8170999999999999</v>
      </c>
      <c r="N146">
        <v>8.7880000000000003</v>
      </c>
      <c r="O146">
        <v>6.7149000000000001</v>
      </c>
      <c r="P146">
        <v>4.8426999999999998</v>
      </c>
      <c r="Q146">
        <v>4.1451000000000002</v>
      </c>
      <c r="R146">
        <v>8.0922999999999998</v>
      </c>
      <c r="S146">
        <v>4.4435000000000002</v>
      </c>
      <c r="T146">
        <v>4.5209999999999999</v>
      </c>
      <c r="U146">
        <v>3.1461999999999999</v>
      </c>
      <c r="V146">
        <v>-2.8292999999999999</v>
      </c>
      <c r="W146">
        <v>-42.953000000000003</v>
      </c>
      <c r="X146">
        <v>-48.273699999999998</v>
      </c>
      <c r="Y146">
        <v>-49.208500000000001</v>
      </c>
      <c r="Z146">
        <v>-8.8157999999999994</v>
      </c>
      <c r="AA146">
        <v>32.662500000000001</v>
      </c>
      <c r="AB146">
        <v>37.084699999999998</v>
      </c>
      <c r="AC146">
        <v>45.498600000000003</v>
      </c>
      <c r="AD146">
        <v>11.634399999999999</v>
      </c>
      <c r="AE146">
        <v>13.7675</v>
      </c>
      <c r="AF146">
        <v>21.3904</v>
      </c>
      <c r="AG146">
        <v>22.920400000000001</v>
      </c>
      <c r="AH146">
        <v>24.2074</v>
      </c>
      <c r="AI146">
        <v>23.814</v>
      </c>
      <c r="AJ146">
        <v>19.938500000000001</v>
      </c>
      <c r="AK146">
        <v>15.1936</v>
      </c>
      <c r="AL146">
        <v>12.5067</v>
      </c>
      <c r="AM146">
        <v>10.7272</v>
      </c>
      <c r="AN146">
        <v>11.156599999999999</v>
      </c>
      <c r="AO146">
        <v>9.3263999999999996</v>
      </c>
      <c r="AP146">
        <v>9.3945000000000007</v>
      </c>
    </row>
    <row r="147" spans="1:42" hidden="1" x14ac:dyDescent="0.3">
      <c r="A147" t="s">
        <v>589</v>
      </c>
      <c r="B147" t="e">
        <f>VLOOKUP(A147,'COMBINED DATA'!$A$7162:$A$7709,1,FALSE)</f>
        <v>#N/A</v>
      </c>
      <c r="C147" s="4">
        <v>9.4700000000000006</v>
      </c>
      <c r="D147">
        <v>9.3332999999999995</v>
      </c>
      <c r="E147">
        <v>9.3757000000000001</v>
      </c>
      <c r="F147">
        <v>9.1929999999999996</v>
      </c>
      <c r="G147">
        <v>9.7558000000000007</v>
      </c>
      <c r="H147">
        <v>9.0713000000000008</v>
      </c>
      <c r="I147">
        <v>9.5458999999999996</v>
      </c>
      <c r="J147">
        <v>9.6367999999999991</v>
      </c>
      <c r="K147">
        <v>8.2018000000000004</v>
      </c>
      <c r="L147">
        <v>8.6608999999999998</v>
      </c>
      <c r="M147">
        <v>7.3861999999999997</v>
      </c>
      <c r="N147">
        <v>7.7332000000000001</v>
      </c>
      <c r="O147">
        <v>7.7767999999999997</v>
      </c>
      <c r="P147">
        <v>7.0462999999999996</v>
      </c>
      <c r="Q147">
        <v>8.8140999999999998</v>
      </c>
      <c r="R147">
        <v>8.3369999999999997</v>
      </c>
      <c r="S147">
        <v>8.2820999999999998</v>
      </c>
      <c r="T147">
        <v>8.1167999999999996</v>
      </c>
      <c r="U147">
        <v>6.8834</v>
      </c>
      <c r="V147">
        <v>6.9945000000000004</v>
      </c>
      <c r="W147">
        <v>5.6424000000000003</v>
      </c>
      <c r="X147">
        <v>9.3994</v>
      </c>
      <c r="Y147">
        <v>10.097</v>
      </c>
      <c r="Z147">
        <v>11.623699999999999</v>
      </c>
      <c r="AA147">
        <v>13.8978</v>
      </c>
      <c r="AB147">
        <v>12.1998</v>
      </c>
      <c r="AC147">
        <v>12.478400000000001</v>
      </c>
      <c r="AD147">
        <v>12.8443</v>
      </c>
      <c r="AE147">
        <v>11.778700000000001</v>
      </c>
      <c r="AF147">
        <v>10.638</v>
      </c>
      <c r="AG147">
        <v>9.6064000000000007</v>
      </c>
      <c r="AH147">
        <v>9.5603999999999996</v>
      </c>
      <c r="AI147">
        <v>8.8262</v>
      </c>
      <c r="AJ147">
        <v>9.0891000000000002</v>
      </c>
      <c r="AK147">
        <v>9.3374000000000006</v>
      </c>
      <c r="AL147">
        <v>9.4690999999999992</v>
      </c>
      <c r="AM147">
        <v>9.5210000000000008</v>
      </c>
      <c r="AN147">
        <v>9.3096999999999994</v>
      </c>
      <c r="AO147">
        <v>8.9476999999999993</v>
      </c>
    </row>
    <row r="148" spans="1:42" x14ac:dyDescent="0.3">
      <c r="A148" s="20" t="s">
        <v>590</v>
      </c>
      <c r="B148" s="20"/>
      <c r="C148" s="4">
        <v>-3.29</v>
      </c>
      <c r="D148">
        <v>4.1330999999999998</v>
      </c>
      <c r="E148">
        <v>4.8973000000000004</v>
      </c>
      <c r="F148">
        <v>6.5902000000000003</v>
      </c>
      <c r="G148">
        <v>5.5313999999999997</v>
      </c>
      <c r="H148">
        <v>-0.32550000000000001</v>
      </c>
      <c r="I148">
        <v>-0.57340000000000002</v>
      </c>
      <c r="J148">
        <v>1.8897999999999999</v>
      </c>
      <c r="K148">
        <v>3.6120999999999999</v>
      </c>
      <c r="L148">
        <v>5.2537000000000003</v>
      </c>
      <c r="M148">
        <v>2.8988</v>
      </c>
      <c r="N148">
        <v>1.6819999999999999</v>
      </c>
      <c r="O148">
        <v>0.44140000000000001</v>
      </c>
      <c r="P148">
        <v>-0.52890000000000004</v>
      </c>
      <c r="Q148">
        <v>0.59899999999999998</v>
      </c>
      <c r="R148">
        <v>1.3472</v>
      </c>
      <c r="S148">
        <v>0.13669999999999999</v>
      </c>
      <c r="T148">
        <v>0.69389999999999996</v>
      </c>
      <c r="U148">
        <v>1.6786000000000001</v>
      </c>
      <c r="V148">
        <v>-3.5299999999999998E-2</v>
      </c>
      <c r="W148">
        <v>3.2271999999999998</v>
      </c>
      <c r="X148">
        <v>2.9943</v>
      </c>
      <c r="Y148">
        <v>2.9175</v>
      </c>
      <c r="Z148">
        <v>5.5244</v>
      </c>
      <c r="AA148">
        <v>4.5406000000000004</v>
      </c>
      <c r="AB148">
        <v>5.1021000000000001</v>
      </c>
      <c r="AC148">
        <v>7.1176000000000004</v>
      </c>
      <c r="AD148">
        <v>6.7042000000000002</v>
      </c>
      <c r="AE148">
        <v>7.0526999999999997</v>
      </c>
      <c r="AF148">
        <v>6.3121999999999998</v>
      </c>
      <c r="AG148">
        <v>4.0358000000000001</v>
      </c>
      <c r="AH148">
        <v>0.82540000000000002</v>
      </c>
      <c r="AI148">
        <v>-1.5172000000000001</v>
      </c>
      <c r="AJ148">
        <v>-2.7576000000000001</v>
      </c>
      <c r="AK148">
        <v>-3.8601000000000001</v>
      </c>
      <c r="AL148">
        <v>-4.3076999999999996</v>
      </c>
      <c r="AM148">
        <v>-3.7692999999999999</v>
      </c>
      <c r="AN148">
        <v>-5.1391999999999998</v>
      </c>
      <c r="AO148">
        <v>-6.2775999999999996</v>
      </c>
      <c r="AP148">
        <v>-4.3826000000000001</v>
      </c>
    </row>
    <row r="149" spans="1:42" x14ac:dyDescent="0.3">
      <c r="A149" s="20" t="s">
        <v>591</v>
      </c>
      <c r="B149" s="20"/>
      <c r="C149" s="4">
        <v>-15.63</v>
      </c>
      <c r="D149">
        <v>-13.3078</v>
      </c>
      <c r="E149">
        <v>-13.5024</v>
      </c>
      <c r="F149">
        <v>-5.8766999999999996</v>
      </c>
      <c r="G149">
        <v>-6.4177999999999997</v>
      </c>
      <c r="H149">
        <v>-8.7060999999999993</v>
      </c>
      <c r="I149">
        <v>-2.6242000000000001</v>
      </c>
      <c r="J149">
        <v>-11.505800000000001</v>
      </c>
      <c r="K149">
        <v>-26.822500000000002</v>
      </c>
      <c r="L149">
        <v>-15.426299999999999</v>
      </c>
      <c r="M149">
        <v>-14.900600000000001</v>
      </c>
      <c r="N149">
        <v>-21.7074</v>
      </c>
      <c r="O149">
        <v>-9.1499999999999998E-2</v>
      </c>
      <c r="P149">
        <v>-10.7912</v>
      </c>
      <c r="Q149">
        <v>-13.7563</v>
      </c>
      <c r="R149">
        <v>0.69840000000000002</v>
      </c>
      <c r="S149">
        <v>-6.2980999999999998</v>
      </c>
      <c r="T149">
        <v>-2.7059000000000002</v>
      </c>
      <c r="U149">
        <v>3.0116000000000001</v>
      </c>
      <c r="V149">
        <v>-4.8506999999999998</v>
      </c>
      <c r="W149">
        <v>-10.195399999999999</v>
      </c>
      <c r="X149">
        <v>-11.545</v>
      </c>
      <c r="Y149">
        <v>-17.7378</v>
      </c>
      <c r="Z149">
        <v>-32.739699999999999</v>
      </c>
      <c r="AA149">
        <v>-40.024900000000002</v>
      </c>
      <c r="AB149">
        <v>-37.746699999999997</v>
      </c>
      <c r="AC149">
        <v>-35.9497</v>
      </c>
      <c r="AD149">
        <v>-26.9741</v>
      </c>
      <c r="AE149">
        <v>-15.2928</v>
      </c>
      <c r="AF149">
        <v>-9.1212999999999997</v>
      </c>
      <c r="AG149">
        <v>-9.6987000000000005</v>
      </c>
      <c r="AH149">
        <v>-9.8515999999999995</v>
      </c>
      <c r="AI149">
        <v>-6.2632000000000003</v>
      </c>
      <c r="AJ149">
        <v>-12.1031</v>
      </c>
      <c r="AK149">
        <v>-13.7415</v>
      </c>
      <c r="AL149">
        <v>10.484500000000001</v>
      </c>
      <c r="AM149">
        <v>6.3163</v>
      </c>
      <c r="AN149">
        <v>7.6445999999999996</v>
      </c>
      <c r="AO149">
        <v>11.5875</v>
      </c>
      <c r="AP149">
        <v>-5.8212999999999999</v>
      </c>
    </row>
    <row r="150" spans="1:42" x14ac:dyDescent="0.3">
      <c r="A150" s="20" t="s">
        <v>592</v>
      </c>
      <c r="B150" s="20"/>
      <c r="C150" s="4">
        <v>8.3000000000000007</v>
      </c>
      <c r="D150">
        <v>8.4905000000000008</v>
      </c>
      <c r="E150">
        <v>7.5556999999999999</v>
      </c>
      <c r="F150">
        <v>4.3090000000000002</v>
      </c>
      <c r="G150">
        <v>4.1410999999999998</v>
      </c>
      <c r="H150">
        <v>6.9745999999999997</v>
      </c>
      <c r="I150">
        <v>8.3817000000000004</v>
      </c>
      <c r="J150">
        <v>7.8883999999999999</v>
      </c>
      <c r="K150">
        <v>8.3666</v>
      </c>
      <c r="L150">
        <v>7.2276999999999996</v>
      </c>
      <c r="M150">
        <v>6.5110999999999999</v>
      </c>
      <c r="N150">
        <v>8.6706000000000003</v>
      </c>
      <c r="O150">
        <v>8.9640000000000004</v>
      </c>
      <c r="P150">
        <v>9.8422000000000001</v>
      </c>
      <c r="Q150">
        <v>9.9003999999999994</v>
      </c>
      <c r="R150">
        <v>5.9791999999999996</v>
      </c>
      <c r="S150">
        <v>4.3879000000000001</v>
      </c>
      <c r="T150">
        <v>2.9186999999999999</v>
      </c>
      <c r="U150">
        <v>0.82030000000000003</v>
      </c>
      <c r="V150">
        <v>0.70779999999999998</v>
      </c>
      <c r="W150">
        <v>-1.1439999999999999</v>
      </c>
      <c r="X150">
        <v>-3.3494000000000002</v>
      </c>
      <c r="Y150">
        <v>-6.9846000000000004</v>
      </c>
      <c r="Z150">
        <v>-6.9494999999999996</v>
      </c>
      <c r="AA150">
        <v>-4.9099000000000004</v>
      </c>
      <c r="AB150">
        <v>-2.0571000000000002</v>
      </c>
      <c r="AC150">
        <v>4.2996999999999996</v>
      </c>
      <c r="AD150">
        <v>-0.16400000000000001</v>
      </c>
      <c r="AE150">
        <v>2.5670999999999999</v>
      </c>
      <c r="AF150">
        <v>2.0781999999999998</v>
      </c>
      <c r="AG150">
        <v>-0.19450000000000001</v>
      </c>
      <c r="AH150">
        <v>5.8292999999999999</v>
      </c>
      <c r="AI150">
        <v>3.9882</v>
      </c>
      <c r="AJ150">
        <v>6.1283000000000003</v>
      </c>
      <c r="AK150">
        <v>6.2718999999999996</v>
      </c>
      <c r="AL150">
        <v>3.5085999999999999</v>
      </c>
      <c r="AM150">
        <v>1.6376999999999999</v>
      </c>
      <c r="AN150">
        <v>0.1757</v>
      </c>
      <c r="AO150">
        <v>2.8260000000000001</v>
      </c>
      <c r="AP150">
        <v>7.5941000000000001</v>
      </c>
    </row>
    <row r="151" spans="1:42" x14ac:dyDescent="0.3">
      <c r="A151" s="20" t="s">
        <v>593</v>
      </c>
      <c r="B151" s="20"/>
      <c r="C151" s="4">
        <v>-6.89</v>
      </c>
      <c r="D151">
        <v>-5.1757</v>
      </c>
      <c r="E151">
        <v>-15.5025</v>
      </c>
      <c r="F151">
        <v>-35.504600000000003</v>
      </c>
      <c r="G151">
        <v>-38.758299999999998</v>
      </c>
      <c r="H151">
        <v>-56.9345</v>
      </c>
      <c r="I151">
        <v>-18.426600000000001</v>
      </c>
      <c r="J151">
        <v>-4.1266999999999996</v>
      </c>
      <c r="K151">
        <v>-5.8510999999999997</v>
      </c>
      <c r="L151">
        <v>-10.9796</v>
      </c>
      <c r="M151">
        <v>-14.0108</v>
      </c>
      <c r="N151">
        <v>-12.3927</v>
      </c>
      <c r="O151">
        <v>-13.7575</v>
      </c>
      <c r="P151">
        <v>-15.800700000000001</v>
      </c>
      <c r="Q151">
        <v>-19.6419</v>
      </c>
      <c r="R151">
        <v>-25.629799999999999</v>
      </c>
      <c r="S151">
        <v>-21.418399999999998</v>
      </c>
      <c r="T151">
        <v>-24.9438</v>
      </c>
      <c r="U151">
        <v>-20.8537</v>
      </c>
      <c r="V151">
        <v>-15.308299999999999</v>
      </c>
      <c r="W151">
        <v>-15.803000000000001</v>
      </c>
      <c r="X151">
        <v>-14.458</v>
      </c>
      <c r="Y151">
        <v>-14.071400000000001</v>
      </c>
      <c r="Z151">
        <v>-14.1843</v>
      </c>
      <c r="AA151">
        <v>-13.348699999999999</v>
      </c>
      <c r="AB151">
        <v>-10.1189</v>
      </c>
      <c r="AC151">
        <v>-10.3599</v>
      </c>
      <c r="AD151">
        <v>-8.6999999999999993</v>
      </c>
      <c r="AE151">
        <v>0.97130000000000005</v>
      </c>
      <c r="AF151">
        <v>0.94650000000000001</v>
      </c>
      <c r="AG151">
        <v>4.5805999999999996</v>
      </c>
      <c r="AH151">
        <v>9.3530999999999995</v>
      </c>
      <c r="AI151">
        <v>8.1167999999999996</v>
      </c>
      <c r="AJ151">
        <v>10.2417</v>
      </c>
      <c r="AK151">
        <v>8.0886999999999993</v>
      </c>
      <c r="AL151">
        <v>-4.6990999999999996</v>
      </c>
      <c r="AM151">
        <v>-3.9403000000000001</v>
      </c>
      <c r="AN151">
        <v>-1.8486</v>
      </c>
      <c r="AO151">
        <v>0.70309999999999995</v>
      </c>
      <c r="AP151">
        <v>15.6915</v>
      </c>
    </row>
    <row r="152" spans="1:42" x14ac:dyDescent="0.3">
      <c r="A152" s="20" t="s">
        <v>594</v>
      </c>
      <c r="B152" s="20"/>
      <c r="C152" s="4">
        <v>-0.51</v>
      </c>
      <c r="D152">
        <v>-1.1556</v>
      </c>
      <c r="E152">
        <v>-1.8342000000000001</v>
      </c>
      <c r="F152">
        <v>-1.77</v>
      </c>
      <c r="G152">
        <v>-1.8745000000000001</v>
      </c>
      <c r="H152">
        <v>-7.0999999999999994E-2</v>
      </c>
      <c r="I152">
        <v>-0.91659999999999997</v>
      </c>
      <c r="J152">
        <v>-0.33029999999999998</v>
      </c>
      <c r="K152">
        <v>-2.1177000000000001</v>
      </c>
      <c r="L152">
        <v>3.9794</v>
      </c>
      <c r="M152">
        <v>4.9055999999999997</v>
      </c>
      <c r="N152">
        <v>5.4835000000000003</v>
      </c>
      <c r="O152">
        <v>6.9680999999999997</v>
      </c>
      <c r="P152">
        <v>0.43330000000000002</v>
      </c>
      <c r="Q152">
        <v>-1.2584</v>
      </c>
      <c r="R152">
        <v>-1.4715</v>
      </c>
      <c r="S152">
        <v>12.300800000000001</v>
      </c>
      <c r="T152">
        <v>14.222899999999999</v>
      </c>
      <c r="U152">
        <v>15.908200000000001</v>
      </c>
      <c r="V152">
        <v>16.138999999999999</v>
      </c>
      <c r="W152">
        <v>-6.9383999999999997</v>
      </c>
      <c r="X152">
        <v>-1.1520999999999999</v>
      </c>
      <c r="Y152">
        <v>4.4522000000000004</v>
      </c>
      <c r="Z152">
        <v>9.4743999999999993</v>
      </c>
      <c r="AA152">
        <v>29.822500000000002</v>
      </c>
      <c r="AB152">
        <v>22.0869</v>
      </c>
      <c r="AC152">
        <v>22.4651</v>
      </c>
      <c r="AD152">
        <v>16.571300000000001</v>
      </c>
      <c r="AE152">
        <v>11.2624</v>
      </c>
      <c r="AF152">
        <v>9.2995999999999999</v>
      </c>
      <c r="AG152">
        <v>0.16250000000000001</v>
      </c>
      <c r="AH152">
        <v>2.6394000000000002</v>
      </c>
      <c r="AI152">
        <v>-1.5580000000000001</v>
      </c>
      <c r="AJ152">
        <v>1.8044</v>
      </c>
      <c r="AK152">
        <v>6.9435000000000002</v>
      </c>
      <c r="AL152">
        <v>5.9774000000000003</v>
      </c>
      <c r="AM152">
        <v>8.9329000000000001</v>
      </c>
      <c r="AN152">
        <v>9.2255000000000003</v>
      </c>
      <c r="AO152">
        <v>7.6866000000000003</v>
      </c>
      <c r="AP152">
        <v>3.3980000000000001</v>
      </c>
    </row>
    <row r="153" spans="1:42" hidden="1" x14ac:dyDescent="0.3">
      <c r="A153" t="s">
        <v>595</v>
      </c>
      <c r="B153" t="e">
        <f>VLOOKUP(A153,'COMBINED DATA'!$A$7162:$A$7709,1,FALSE)</f>
        <v>#N/A</v>
      </c>
      <c r="C153" s="4">
        <v>2.82</v>
      </c>
      <c r="D153">
        <v>3.4011</v>
      </c>
      <c r="E153">
        <v>4.2546999999999997</v>
      </c>
      <c r="F153">
        <v>1.5389999999999999</v>
      </c>
      <c r="G153">
        <v>2.4746999999999999</v>
      </c>
      <c r="H153">
        <v>3.0474999999999999</v>
      </c>
      <c r="I153">
        <v>3.3721000000000001</v>
      </c>
      <c r="J153">
        <v>3.3826000000000001</v>
      </c>
      <c r="K153">
        <v>2.9752999999999998</v>
      </c>
      <c r="L153">
        <v>1.6412</v>
      </c>
      <c r="M153">
        <v>-2.1614</v>
      </c>
      <c r="N153">
        <v>-2.2563</v>
      </c>
      <c r="O153">
        <v>-2.8123</v>
      </c>
      <c r="P153">
        <v>-2.3538999999999999</v>
      </c>
      <c r="Q153">
        <v>-4.4447999999999999</v>
      </c>
      <c r="R153">
        <v>-5.7664</v>
      </c>
      <c r="S153">
        <v>-6.2868000000000004</v>
      </c>
      <c r="T153">
        <v>-8.7881999999999998</v>
      </c>
      <c r="U153">
        <v>-11.2004</v>
      </c>
      <c r="V153">
        <v>-10.58</v>
      </c>
      <c r="W153">
        <v>-9.6544000000000008</v>
      </c>
      <c r="X153">
        <v>-6.8909000000000002</v>
      </c>
      <c r="Y153">
        <v>0.77690000000000003</v>
      </c>
      <c r="Z153">
        <v>1.8307</v>
      </c>
      <c r="AA153">
        <v>0.57030000000000003</v>
      </c>
      <c r="AB153">
        <v>9.69E-2</v>
      </c>
      <c r="AC153">
        <v>-0.98960000000000004</v>
      </c>
      <c r="AD153">
        <v>-1.2695000000000001</v>
      </c>
      <c r="AE153">
        <v>-7.1400000000000005E-2</v>
      </c>
      <c r="AF153">
        <v>-7.1740000000000004</v>
      </c>
      <c r="AG153">
        <v>-5.4387999999999996</v>
      </c>
      <c r="AH153">
        <v>-4.0083000000000002</v>
      </c>
      <c r="AI153">
        <v>-3.8098999999999998</v>
      </c>
      <c r="AJ153">
        <v>1.9118999999999999</v>
      </c>
      <c r="AK153">
        <v>-2.5225</v>
      </c>
      <c r="AL153">
        <v>-2.4174000000000002</v>
      </c>
      <c r="AM153">
        <v>-4.4137000000000004</v>
      </c>
      <c r="AN153">
        <v>-2.1812999999999998</v>
      </c>
      <c r="AO153">
        <v>1.4256</v>
      </c>
    </row>
    <row r="154" spans="1:42" x14ac:dyDescent="0.3">
      <c r="A154" s="20" t="s">
        <v>596</v>
      </c>
      <c r="B154" s="20"/>
      <c r="C154" s="4">
        <v>6.13</v>
      </c>
      <c r="D154">
        <v>5.6786000000000003</v>
      </c>
      <c r="E154">
        <v>5.1879</v>
      </c>
      <c r="F154">
        <v>5.4614000000000003</v>
      </c>
      <c r="G154">
        <v>6.1059999999999999</v>
      </c>
      <c r="H154">
        <v>5.9843000000000002</v>
      </c>
      <c r="I154">
        <v>22.367100000000001</v>
      </c>
      <c r="J154">
        <v>19.877099999999999</v>
      </c>
      <c r="K154">
        <v>17.9801</v>
      </c>
      <c r="L154">
        <v>16.235600000000002</v>
      </c>
      <c r="M154">
        <v>2.1697000000000002</v>
      </c>
      <c r="N154">
        <v>2.5914999999999999</v>
      </c>
      <c r="O154">
        <v>2.9714999999999998</v>
      </c>
      <c r="P154">
        <v>3.1776</v>
      </c>
      <c r="Q154">
        <v>3.1596000000000002</v>
      </c>
      <c r="R154">
        <v>3.3780999999999999</v>
      </c>
      <c r="S154">
        <v>3.5095000000000001</v>
      </c>
      <c r="T154">
        <v>3.6372</v>
      </c>
      <c r="U154">
        <v>4.1382000000000003</v>
      </c>
      <c r="V154">
        <v>3.7917000000000001</v>
      </c>
      <c r="W154">
        <v>3.1044999999999998</v>
      </c>
      <c r="X154">
        <v>2.5783</v>
      </c>
      <c r="Y154">
        <v>2.8953000000000002</v>
      </c>
      <c r="Z154">
        <v>0.93689999999999996</v>
      </c>
      <c r="AA154">
        <v>1.58</v>
      </c>
      <c r="AB154">
        <v>3.1311</v>
      </c>
      <c r="AC154">
        <v>3.4470999999999998</v>
      </c>
      <c r="AD154">
        <v>4.9462999999999999</v>
      </c>
      <c r="AE154">
        <v>4.8296000000000001</v>
      </c>
      <c r="AF154">
        <v>4.0133999999999999</v>
      </c>
      <c r="AG154">
        <v>1.5129999999999999</v>
      </c>
      <c r="AH154">
        <v>2.9784000000000002</v>
      </c>
      <c r="AI154">
        <v>2.1842000000000001</v>
      </c>
      <c r="AJ154">
        <v>1.103</v>
      </c>
      <c r="AK154">
        <v>2.6151</v>
      </c>
      <c r="AL154">
        <v>0.92110000000000003</v>
      </c>
      <c r="AM154">
        <v>0.99419999999999997</v>
      </c>
      <c r="AN154">
        <v>2.9723000000000002</v>
      </c>
      <c r="AO154">
        <v>3.0893999999999999</v>
      </c>
      <c r="AP154">
        <v>4.3794000000000004</v>
      </c>
    </row>
    <row r="155" spans="1:42" x14ac:dyDescent="0.3">
      <c r="A155" s="20" t="s">
        <v>597</v>
      </c>
      <c r="B155" s="20"/>
      <c r="C155" s="4">
        <v>-24.27</v>
      </c>
      <c r="D155">
        <v>-24.4682</v>
      </c>
      <c r="E155">
        <v>-27.282399999999999</v>
      </c>
      <c r="F155">
        <v>-12.1433</v>
      </c>
      <c r="G155">
        <v>-11.1332</v>
      </c>
      <c r="H155">
        <v>-8.8388000000000009</v>
      </c>
      <c r="I155">
        <v>-2.9218999999999999</v>
      </c>
      <c r="J155">
        <v>5.54</v>
      </c>
      <c r="K155">
        <v>6.5182000000000002</v>
      </c>
      <c r="L155">
        <v>6.4839000000000002</v>
      </c>
      <c r="M155">
        <v>4.9795999999999996</v>
      </c>
      <c r="N155">
        <v>6.2183000000000002</v>
      </c>
      <c r="O155">
        <v>7.6467999999999998</v>
      </c>
      <c r="P155">
        <v>7.5768000000000004</v>
      </c>
      <c r="Q155">
        <v>6.2865000000000002</v>
      </c>
      <c r="R155">
        <v>0.52380000000000004</v>
      </c>
      <c r="S155">
        <v>-1.2676000000000001</v>
      </c>
      <c r="T155">
        <v>-1.9117</v>
      </c>
      <c r="U155">
        <v>-0.18310000000000001</v>
      </c>
      <c r="V155">
        <v>4.1020000000000003</v>
      </c>
      <c r="W155">
        <v>0.91859999999999997</v>
      </c>
      <c r="X155">
        <v>0.97770000000000001</v>
      </c>
      <c r="Y155">
        <v>1.8023</v>
      </c>
      <c r="Z155">
        <v>5.1593</v>
      </c>
      <c r="AA155">
        <v>7.3384999999999998</v>
      </c>
      <c r="AB155">
        <v>8.8216000000000001</v>
      </c>
      <c r="AC155">
        <v>7.4375999999999998</v>
      </c>
      <c r="AD155">
        <v>2.8027000000000002</v>
      </c>
      <c r="AE155">
        <v>5.2656999999999998</v>
      </c>
      <c r="AF155">
        <v>-1.8640000000000001</v>
      </c>
      <c r="AG155">
        <v>-4.6402000000000001</v>
      </c>
      <c r="AH155">
        <v>-10.100300000000001</v>
      </c>
      <c r="AI155">
        <v>-6.3521000000000001</v>
      </c>
      <c r="AJ155">
        <v>-4.2370999999999999</v>
      </c>
      <c r="AK155">
        <v>-3.9232999999999998</v>
      </c>
      <c r="AL155">
        <v>-2.0226000000000002</v>
      </c>
      <c r="AM155">
        <v>-1.891</v>
      </c>
      <c r="AN155">
        <v>-1.7818000000000001</v>
      </c>
      <c r="AO155">
        <v>-0.87290000000000001</v>
      </c>
      <c r="AP155">
        <v>1.5468999999999999</v>
      </c>
    </row>
    <row r="156" spans="1:42" hidden="1" x14ac:dyDescent="0.3">
      <c r="A156" t="s">
        <v>598</v>
      </c>
      <c r="B156" t="e">
        <f>VLOOKUP(A156,'COMBINED DATA'!$A$7162:$A$7709,1,FALSE)</f>
        <v>#N/A</v>
      </c>
      <c r="C156" s="4">
        <v>-0.15</v>
      </c>
      <c r="D156">
        <v>0.5292</v>
      </c>
      <c r="E156">
        <v>1.4533</v>
      </c>
      <c r="F156">
        <v>2.1758000000000002</v>
      </c>
      <c r="G156">
        <v>5.2647000000000004</v>
      </c>
      <c r="H156">
        <v>6.2610000000000001</v>
      </c>
      <c r="I156">
        <v>6.9691999999999998</v>
      </c>
      <c r="J156">
        <v>7.5911</v>
      </c>
      <c r="K156">
        <v>7.5838000000000001</v>
      </c>
      <c r="L156">
        <v>7.4852999999999996</v>
      </c>
      <c r="M156">
        <v>6.2389000000000001</v>
      </c>
      <c r="N156">
        <v>5.7610999999999999</v>
      </c>
      <c r="O156">
        <v>4.9568000000000003</v>
      </c>
      <c r="P156">
        <v>5.3902999999999999</v>
      </c>
      <c r="Q156">
        <v>5.0128000000000004</v>
      </c>
      <c r="R156">
        <v>4.3798000000000004</v>
      </c>
      <c r="S156">
        <v>3.8858999999999999</v>
      </c>
      <c r="T156">
        <v>3.2902999999999998</v>
      </c>
      <c r="U156">
        <v>3.1294</v>
      </c>
      <c r="V156">
        <v>2.9331999999999998</v>
      </c>
      <c r="W156">
        <v>2.3443999999999998</v>
      </c>
      <c r="X156">
        <v>2.5026000000000002</v>
      </c>
      <c r="Y156">
        <v>2.5836999999999999</v>
      </c>
      <c r="Z156">
        <v>2.5087000000000002</v>
      </c>
      <c r="AA156">
        <v>3.0150999999999999</v>
      </c>
      <c r="AB156">
        <v>3.2404999999999999</v>
      </c>
      <c r="AC156">
        <v>3.3380000000000001</v>
      </c>
      <c r="AD156">
        <v>3.1076000000000001</v>
      </c>
      <c r="AE156">
        <v>3.8549000000000002</v>
      </c>
      <c r="AF156">
        <v>3.6840000000000002</v>
      </c>
      <c r="AG156">
        <v>3.375</v>
      </c>
      <c r="AH156">
        <v>2.9594</v>
      </c>
      <c r="AI156">
        <v>2.262</v>
      </c>
      <c r="AJ156">
        <v>2.1463000000000001</v>
      </c>
      <c r="AK156">
        <v>1.8404</v>
      </c>
      <c r="AL156">
        <v>1.8169</v>
      </c>
      <c r="AM156">
        <v>2.1440000000000001</v>
      </c>
      <c r="AN156">
        <v>1.8833</v>
      </c>
      <c r="AO156">
        <v>2.2168000000000001</v>
      </c>
    </row>
    <row r="157" spans="1:42" hidden="1" x14ac:dyDescent="0.3">
      <c r="A157" t="s">
        <v>599</v>
      </c>
      <c r="B157" t="str">
        <f>VLOOKUP(A157,'COMBINED DATA'!$A$7162:$A$7709,1,FALSE)</f>
        <v>PET CN Equity</v>
      </c>
      <c r="C157" s="4">
        <v>20.59</v>
      </c>
      <c r="D157">
        <v>16.622399999999999</v>
      </c>
      <c r="E157">
        <v>16.398</v>
      </c>
      <c r="F157">
        <v>15.047000000000001</v>
      </c>
      <c r="G157">
        <v>14.622</v>
      </c>
      <c r="H157">
        <v>13.1092</v>
      </c>
      <c r="I157">
        <v>11.3637</v>
      </c>
      <c r="J157">
        <v>10.8079</v>
      </c>
      <c r="K157">
        <v>10.6793</v>
      </c>
      <c r="L157">
        <v>9.3567</v>
      </c>
      <c r="M157">
        <v>9.7531999999999996</v>
      </c>
      <c r="N157">
        <v>9.2614000000000001</v>
      </c>
    </row>
    <row r="158" spans="1:42" x14ac:dyDescent="0.3">
      <c r="A158" s="20" t="s">
        <v>600</v>
      </c>
      <c r="B158" s="20"/>
      <c r="C158" s="4">
        <v>8.35</v>
      </c>
      <c r="D158">
        <v>6.5198</v>
      </c>
      <c r="E158">
        <v>5.2731000000000003</v>
      </c>
      <c r="F158">
        <v>4.2427000000000001</v>
      </c>
      <c r="G158">
        <v>4.0498000000000003</v>
      </c>
      <c r="H158">
        <v>4.0129000000000001</v>
      </c>
      <c r="I158">
        <v>3.4986000000000002</v>
      </c>
      <c r="J158">
        <v>3.2944</v>
      </c>
      <c r="K158">
        <v>3.1406999999999998</v>
      </c>
      <c r="L158">
        <v>4.0467000000000004</v>
      </c>
      <c r="M158">
        <v>4.5831</v>
      </c>
      <c r="N158">
        <v>4.8324999999999996</v>
      </c>
      <c r="O158">
        <v>5.0385999999999997</v>
      </c>
      <c r="P158">
        <v>4.8265000000000002</v>
      </c>
      <c r="Q158">
        <v>4.3757000000000001</v>
      </c>
      <c r="R158">
        <v>3.4276</v>
      </c>
      <c r="S158">
        <v>2.8673000000000002</v>
      </c>
      <c r="T158">
        <v>4.8198999999999996</v>
      </c>
      <c r="U158">
        <v>4.2236000000000002</v>
      </c>
      <c r="V158">
        <v>3.6644000000000001</v>
      </c>
      <c r="W158">
        <v>1.1394</v>
      </c>
      <c r="X158">
        <v>-2.2654000000000001</v>
      </c>
      <c r="Y158">
        <v>-2.7599</v>
      </c>
      <c r="Z158">
        <v>-0.9879</v>
      </c>
      <c r="AA158">
        <v>1.9685999999999999</v>
      </c>
      <c r="AB158">
        <v>2.9657</v>
      </c>
      <c r="AC158">
        <v>4.0404999999999998</v>
      </c>
      <c r="AD158">
        <v>4.1230000000000002</v>
      </c>
      <c r="AE158">
        <v>5.6315999999999997</v>
      </c>
      <c r="AF158">
        <v>7.758</v>
      </c>
      <c r="AG158">
        <v>9.0985999999999994</v>
      </c>
      <c r="AH158">
        <v>10.0212</v>
      </c>
      <c r="AI158">
        <v>9.6049000000000007</v>
      </c>
      <c r="AJ158">
        <v>8.6494999999999997</v>
      </c>
      <c r="AK158">
        <v>7.7062999999999997</v>
      </c>
      <c r="AL158">
        <v>6.1463999999999999</v>
      </c>
      <c r="AM158">
        <v>6.3742000000000001</v>
      </c>
      <c r="AN158">
        <v>6.2518000000000002</v>
      </c>
      <c r="AO158">
        <v>5.8522999999999996</v>
      </c>
      <c r="AP158">
        <v>5.0941000000000001</v>
      </c>
    </row>
    <row r="159" spans="1:42" hidden="1" x14ac:dyDescent="0.3">
      <c r="A159" t="s">
        <v>601</v>
      </c>
      <c r="B159" t="str">
        <f>VLOOKUP(A159,'COMBINED DATA'!$A$7162:$A$7709,1,FALSE)</f>
        <v>PMZ-U CN Equity</v>
      </c>
      <c r="C159" s="4">
        <v>-0.37</v>
      </c>
      <c r="D159">
        <v>-0.19969999999999999</v>
      </c>
      <c r="E159">
        <v>0.67249999999999999</v>
      </c>
      <c r="F159">
        <v>1.8732</v>
      </c>
      <c r="G159">
        <v>2.8803000000000001</v>
      </c>
      <c r="H159">
        <v>3.1240000000000001</v>
      </c>
      <c r="I159">
        <v>3.3671000000000002</v>
      </c>
      <c r="J159">
        <v>1.8612</v>
      </c>
      <c r="K159">
        <v>1.9461999999999999</v>
      </c>
    </row>
    <row r="160" spans="1:42" x14ac:dyDescent="0.3">
      <c r="A160" s="20" t="s">
        <v>602</v>
      </c>
      <c r="B160" s="20"/>
      <c r="C160" s="4">
        <v>-4.45</v>
      </c>
      <c r="D160">
        <v>-7.7100999999999997</v>
      </c>
      <c r="E160">
        <v>-12.6592</v>
      </c>
      <c r="F160">
        <v>-30.141500000000001</v>
      </c>
      <c r="G160">
        <v>-28.846499999999999</v>
      </c>
      <c r="H160">
        <v>-29.833200000000001</v>
      </c>
      <c r="I160">
        <v>12.872199999999999</v>
      </c>
      <c r="J160">
        <v>48.151899999999998</v>
      </c>
      <c r="K160">
        <v>52.155500000000004</v>
      </c>
      <c r="L160">
        <v>62.132599999999996</v>
      </c>
      <c r="M160">
        <v>14.0375</v>
      </c>
      <c r="N160">
        <v>10.3032</v>
      </c>
      <c r="O160">
        <v>7.1981999999999999</v>
      </c>
      <c r="P160">
        <v>2.4578000000000002</v>
      </c>
      <c r="Q160">
        <v>-3.0068000000000001</v>
      </c>
      <c r="R160">
        <v>-7.5544000000000002</v>
      </c>
      <c r="S160">
        <v>-7.4142000000000001</v>
      </c>
      <c r="T160">
        <v>-7.4671000000000003</v>
      </c>
      <c r="U160">
        <v>-4.2567000000000004</v>
      </c>
      <c r="V160">
        <v>-2.2970999999999999</v>
      </c>
      <c r="W160">
        <v>-6.9199000000000002</v>
      </c>
      <c r="X160">
        <v>-5.6623999999999999</v>
      </c>
      <c r="Y160">
        <v>-10.7232</v>
      </c>
      <c r="Z160">
        <v>-0.64580000000000004</v>
      </c>
      <c r="AA160">
        <v>3.9411</v>
      </c>
      <c r="AB160">
        <v>3.9083000000000001</v>
      </c>
      <c r="AC160">
        <v>12.920500000000001</v>
      </c>
      <c r="AD160">
        <v>6.4181999999999997</v>
      </c>
      <c r="AE160">
        <v>8.7509999999999994</v>
      </c>
      <c r="AF160">
        <v>15.325200000000001</v>
      </c>
      <c r="AG160">
        <v>12.8116</v>
      </c>
      <c r="AH160">
        <v>16.5548</v>
      </c>
      <c r="AI160">
        <v>20.9742</v>
      </c>
      <c r="AJ160">
        <v>18.404499999999999</v>
      </c>
      <c r="AK160">
        <v>14.435499999999999</v>
      </c>
      <c r="AL160">
        <v>10.776999999999999</v>
      </c>
      <c r="AM160">
        <v>7.9617000000000004</v>
      </c>
      <c r="AN160">
        <v>8.0867000000000004</v>
      </c>
      <c r="AO160">
        <v>8.1408000000000005</v>
      </c>
      <c r="AP160">
        <v>7.3451000000000004</v>
      </c>
    </row>
    <row r="161" spans="1:42" x14ac:dyDescent="0.3">
      <c r="A161" s="20" t="s">
        <v>603</v>
      </c>
      <c r="B161" s="20"/>
      <c r="C161" s="4">
        <v>0.38</v>
      </c>
      <c r="D161">
        <v>0.45629999999999998</v>
      </c>
      <c r="E161">
        <v>0.48559999999999998</v>
      </c>
      <c r="F161">
        <v>0.45910000000000001</v>
      </c>
      <c r="G161">
        <v>0.37569999999999998</v>
      </c>
      <c r="H161">
        <v>0.29289999999999999</v>
      </c>
      <c r="I161">
        <v>0.2351</v>
      </c>
      <c r="J161">
        <v>0.26819999999999999</v>
      </c>
      <c r="K161">
        <v>0.31909999999999999</v>
      </c>
      <c r="L161">
        <v>0.33539999999999998</v>
      </c>
      <c r="M161">
        <v>0.37090000000000001</v>
      </c>
      <c r="N161">
        <v>0.30819999999999997</v>
      </c>
      <c r="O161">
        <v>0.36170000000000002</v>
      </c>
      <c r="P161">
        <v>0.35970000000000002</v>
      </c>
      <c r="Q161">
        <v>0.29770000000000002</v>
      </c>
      <c r="R161">
        <v>0.29830000000000001</v>
      </c>
      <c r="S161">
        <v>0.2389</v>
      </c>
      <c r="T161">
        <v>0.22459999999999999</v>
      </c>
      <c r="U161">
        <v>0.26140000000000002</v>
      </c>
      <c r="V161">
        <v>0.24959999999999999</v>
      </c>
      <c r="W161">
        <v>0.22919999999999999</v>
      </c>
      <c r="X161">
        <v>0.30570000000000003</v>
      </c>
      <c r="Y161">
        <v>0.3291</v>
      </c>
      <c r="Z161">
        <v>0.36990000000000001</v>
      </c>
      <c r="AA161">
        <v>0.44269999999999998</v>
      </c>
      <c r="AB161">
        <v>0.48749999999999999</v>
      </c>
      <c r="AC161">
        <v>0.51729999999999998</v>
      </c>
      <c r="AD161">
        <v>0.46</v>
      </c>
      <c r="AE161">
        <v>0.52290000000000003</v>
      </c>
      <c r="AF161">
        <v>0.43159999999999998</v>
      </c>
      <c r="AG161">
        <v>0.4128</v>
      </c>
      <c r="AH161">
        <v>0.32900000000000001</v>
      </c>
      <c r="AI161">
        <v>0.25040000000000001</v>
      </c>
      <c r="AJ161">
        <v>0.22439999999999999</v>
      </c>
      <c r="AK161">
        <v>0.27210000000000001</v>
      </c>
      <c r="AL161">
        <v>0.30909999999999999</v>
      </c>
      <c r="AM161">
        <v>0.3523</v>
      </c>
      <c r="AN161">
        <v>0.37919999999999998</v>
      </c>
      <c r="AO161">
        <v>0.29499999999999998</v>
      </c>
      <c r="AP161">
        <v>0.34920000000000001</v>
      </c>
    </row>
    <row r="162" spans="1:42" x14ac:dyDescent="0.3">
      <c r="A162" s="20" t="s">
        <v>604</v>
      </c>
      <c r="B162" s="20"/>
      <c r="C162" s="4">
        <v>3.35</v>
      </c>
      <c r="D162">
        <v>2.9194</v>
      </c>
      <c r="E162">
        <v>3.1701000000000001</v>
      </c>
      <c r="F162">
        <v>3.3603999999999998</v>
      </c>
      <c r="G162">
        <v>3.0811000000000002</v>
      </c>
      <c r="H162">
        <v>3.4813000000000001</v>
      </c>
      <c r="I162">
        <v>3.4314</v>
      </c>
      <c r="J162">
        <v>3.3382000000000001</v>
      </c>
      <c r="K162">
        <v>3.9487000000000001</v>
      </c>
      <c r="L162">
        <v>3.8435999999999999</v>
      </c>
      <c r="M162">
        <v>3.6863000000000001</v>
      </c>
      <c r="N162">
        <v>4.3516000000000004</v>
      </c>
      <c r="O162">
        <v>4.8263999999999996</v>
      </c>
      <c r="P162">
        <v>5.4138000000000002</v>
      </c>
      <c r="Q162">
        <v>6.3914999999999997</v>
      </c>
      <c r="R162">
        <v>4.8936999999999999</v>
      </c>
      <c r="S162">
        <v>4.7446000000000002</v>
      </c>
      <c r="T162">
        <v>6.2816000000000001</v>
      </c>
      <c r="U162">
        <v>6.3037999999999998</v>
      </c>
      <c r="V162">
        <v>5.0724999999999998</v>
      </c>
      <c r="W162">
        <v>4.9341999999999997</v>
      </c>
      <c r="X162">
        <v>3.6082000000000001</v>
      </c>
      <c r="Y162">
        <v>3.4043999999999999</v>
      </c>
      <c r="Z162">
        <v>-0.93810000000000004</v>
      </c>
      <c r="AA162">
        <v>-0.91700000000000004</v>
      </c>
      <c r="AB162">
        <v>-0.93269999999999997</v>
      </c>
      <c r="AC162">
        <v>-0.1187</v>
      </c>
      <c r="AD162">
        <v>3.9508999999999999</v>
      </c>
      <c r="AE162">
        <v>4.4752999999999998</v>
      </c>
      <c r="AF162">
        <v>4.9683000000000002</v>
      </c>
      <c r="AG162">
        <v>8.8386999999999993</v>
      </c>
      <c r="AH162">
        <v>9.4420999999999999</v>
      </c>
      <c r="AI162">
        <v>9.1614000000000004</v>
      </c>
      <c r="AJ162">
        <v>8.9731000000000005</v>
      </c>
      <c r="AK162">
        <v>4.2092000000000001</v>
      </c>
      <c r="AL162">
        <v>5.5419</v>
      </c>
      <c r="AM162">
        <v>5.7420999999999998</v>
      </c>
      <c r="AN162">
        <v>5.9039000000000001</v>
      </c>
      <c r="AO162">
        <v>6.0259999999999998</v>
      </c>
      <c r="AP162">
        <v>5.4648000000000003</v>
      </c>
    </row>
    <row r="163" spans="1:42" x14ac:dyDescent="0.3">
      <c r="A163" s="20" t="s">
        <v>605</v>
      </c>
      <c r="B163" s="20"/>
      <c r="C163" s="4">
        <v>-1.23</v>
      </c>
      <c r="D163">
        <v>-1.3104</v>
      </c>
      <c r="E163">
        <v>-2.9350000000000001</v>
      </c>
      <c r="F163">
        <v>-6.0171000000000001</v>
      </c>
      <c r="G163">
        <v>-5.6303000000000001</v>
      </c>
      <c r="H163">
        <v>-30.059100000000001</v>
      </c>
      <c r="I163">
        <v>-29.2744</v>
      </c>
      <c r="J163">
        <v>-49.739699999999999</v>
      </c>
      <c r="K163">
        <v>-39.228400000000001</v>
      </c>
      <c r="L163">
        <v>-3.3672</v>
      </c>
      <c r="M163">
        <v>-5.3093000000000004</v>
      </c>
      <c r="N163">
        <v>-8.3058999999999994</v>
      </c>
      <c r="O163">
        <v>-40.2881</v>
      </c>
      <c r="P163">
        <v>-41.305500000000002</v>
      </c>
      <c r="Q163">
        <v>-43.937800000000003</v>
      </c>
      <c r="R163">
        <v>-49.106999999999999</v>
      </c>
      <c r="S163">
        <v>-18.8156</v>
      </c>
      <c r="T163">
        <v>-3.4085999999999999</v>
      </c>
      <c r="U163">
        <v>-5.5769000000000002</v>
      </c>
      <c r="V163">
        <v>-11.742900000000001</v>
      </c>
      <c r="W163">
        <v>-11.045500000000001</v>
      </c>
      <c r="X163">
        <v>-56.403700000000001</v>
      </c>
      <c r="Y163">
        <v>-221.64760000000001</v>
      </c>
      <c r="Z163">
        <v>-233.92310000000001</v>
      </c>
      <c r="AA163">
        <v>-214.85339999999999</v>
      </c>
      <c r="AB163">
        <v>-199.6387</v>
      </c>
      <c r="AC163">
        <v>-25.503799999999998</v>
      </c>
      <c r="AD163">
        <v>-32.190199999999997</v>
      </c>
      <c r="AE163">
        <v>-35.799799999999998</v>
      </c>
      <c r="AF163">
        <v>-29.7803</v>
      </c>
      <c r="AG163">
        <v>-23.915600000000001</v>
      </c>
      <c r="AH163">
        <v>-25.643599999999999</v>
      </c>
      <c r="AI163">
        <v>-25.2851</v>
      </c>
      <c r="AJ163">
        <v>-27.540700000000001</v>
      </c>
      <c r="AK163">
        <v>-26.285399999999999</v>
      </c>
      <c r="AL163">
        <v>-20.567499999999999</v>
      </c>
      <c r="AM163">
        <v>-19.585999999999999</v>
      </c>
      <c r="AN163">
        <v>-15.204000000000001</v>
      </c>
      <c r="AO163">
        <v>-15.9702</v>
      </c>
      <c r="AP163">
        <v>-14.432700000000001</v>
      </c>
    </row>
    <row r="164" spans="1:42" hidden="1" x14ac:dyDescent="0.3">
      <c r="A164" t="s">
        <v>606</v>
      </c>
      <c r="B164" t="e">
        <f>VLOOKUP(A164,'COMBINED DATA'!$A$7162:$A$7709,1,FALSE)</f>
        <v>#N/A</v>
      </c>
      <c r="C164" s="4">
        <v>22.66</v>
      </c>
      <c r="D164">
        <v>13.8439</v>
      </c>
      <c r="E164">
        <v>3.1046999999999998</v>
      </c>
      <c r="F164">
        <v>2.3973</v>
      </c>
      <c r="G164">
        <v>0.93410000000000004</v>
      </c>
      <c r="H164">
        <v>0.59519999999999995</v>
      </c>
      <c r="I164">
        <v>0.70069999999999999</v>
      </c>
      <c r="J164">
        <v>1.3189</v>
      </c>
      <c r="K164">
        <v>2.9234</v>
      </c>
      <c r="L164">
        <v>3.3582000000000001</v>
      </c>
      <c r="M164">
        <v>4.2005999999999997</v>
      </c>
      <c r="N164">
        <v>4.0110000000000001</v>
      </c>
      <c r="O164">
        <v>3.5345</v>
      </c>
      <c r="P164">
        <v>3.879</v>
      </c>
      <c r="Q164">
        <v>2.7433000000000001</v>
      </c>
      <c r="R164">
        <v>2.9908999999999999</v>
      </c>
      <c r="S164">
        <v>3.7063000000000001</v>
      </c>
      <c r="T164">
        <v>3.3222999999999998</v>
      </c>
      <c r="U164">
        <v>4.0243000000000002</v>
      </c>
      <c r="V164">
        <v>3.4011</v>
      </c>
      <c r="W164">
        <v>1.8153999999999999</v>
      </c>
      <c r="X164">
        <v>1.5608</v>
      </c>
      <c r="Y164">
        <v>1.1900999999999999</v>
      </c>
      <c r="Z164">
        <v>1.5570999999999999</v>
      </c>
      <c r="AA164">
        <v>2.6335999999999999</v>
      </c>
      <c r="AB164">
        <v>3.4599000000000002</v>
      </c>
      <c r="AC164">
        <v>4.0307000000000004</v>
      </c>
      <c r="AD164">
        <v>5.4646999999999997</v>
      </c>
      <c r="AE164">
        <v>8.1883999999999997</v>
      </c>
      <c r="AF164">
        <v>9.4229000000000003</v>
      </c>
      <c r="AG164">
        <v>9.1685999999999996</v>
      </c>
      <c r="AH164">
        <v>8.9315999999999995</v>
      </c>
      <c r="AI164">
        <v>7.2309999999999999</v>
      </c>
      <c r="AJ164">
        <v>6.7001999999999997</v>
      </c>
      <c r="AK164">
        <v>6.7706999999999997</v>
      </c>
      <c r="AL164">
        <v>6.4828000000000001</v>
      </c>
      <c r="AM164">
        <v>6.9775999999999998</v>
      </c>
      <c r="AN164">
        <v>6.7889999999999997</v>
      </c>
      <c r="AO164">
        <v>6.6082000000000001</v>
      </c>
    </row>
    <row r="165" spans="1:42" x14ac:dyDescent="0.3">
      <c r="A165" s="20" t="s">
        <v>607</v>
      </c>
      <c r="B165" s="20"/>
      <c r="C165" s="4">
        <v>-14.16</v>
      </c>
      <c r="D165">
        <v>-12.6045</v>
      </c>
      <c r="E165">
        <v>-16.543500000000002</v>
      </c>
      <c r="F165">
        <v>-4.4791999999999996</v>
      </c>
      <c r="G165">
        <v>-3.7574999999999998</v>
      </c>
      <c r="H165">
        <v>-3.9239000000000002</v>
      </c>
      <c r="I165">
        <v>-0.45910000000000001</v>
      </c>
      <c r="J165">
        <v>-4.9497</v>
      </c>
      <c r="K165">
        <v>0.13400000000000001</v>
      </c>
      <c r="L165">
        <v>0.51629999999999998</v>
      </c>
      <c r="M165">
        <v>5.3577000000000004</v>
      </c>
      <c r="N165">
        <v>15.199400000000001</v>
      </c>
      <c r="O165">
        <v>16.840199999999999</v>
      </c>
      <c r="P165">
        <v>28.562000000000001</v>
      </c>
      <c r="Q165">
        <v>29.556000000000001</v>
      </c>
      <c r="R165">
        <v>29.153400000000001</v>
      </c>
      <c r="S165">
        <v>27.643000000000001</v>
      </c>
      <c r="T165">
        <v>20.647500000000001</v>
      </c>
      <c r="U165">
        <v>18.005700000000001</v>
      </c>
      <c r="V165">
        <v>19.718900000000001</v>
      </c>
      <c r="W165">
        <v>14.367599999999999</v>
      </c>
      <c r="X165">
        <v>10.295400000000001</v>
      </c>
      <c r="Y165">
        <v>8.2964000000000002</v>
      </c>
      <c r="Z165">
        <v>6.1581999999999999</v>
      </c>
      <c r="AA165">
        <v>9.5267999999999997</v>
      </c>
      <c r="AB165">
        <v>14.2372</v>
      </c>
      <c r="AC165">
        <v>16.3629</v>
      </c>
      <c r="AD165">
        <v>18.2302</v>
      </c>
      <c r="AE165">
        <v>23.503900000000002</v>
      </c>
      <c r="AF165">
        <v>24.954999999999998</v>
      </c>
      <c r="AG165">
        <v>24.342199999999998</v>
      </c>
      <c r="AH165">
        <v>29.833100000000002</v>
      </c>
      <c r="AI165">
        <v>26.3523</v>
      </c>
      <c r="AJ165">
        <v>24.1816</v>
      </c>
      <c r="AK165">
        <v>26.442399999999999</v>
      </c>
      <c r="AL165">
        <v>19.4223</v>
      </c>
      <c r="AM165">
        <v>17.640999999999998</v>
      </c>
      <c r="AN165">
        <v>13.9533</v>
      </c>
      <c r="AO165">
        <v>11.5724</v>
      </c>
      <c r="AP165">
        <v>2.6554000000000002</v>
      </c>
    </row>
    <row r="166" spans="1:42" x14ac:dyDescent="0.3">
      <c r="A166" s="20" t="s">
        <v>608</v>
      </c>
      <c r="B166" s="20"/>
      <c r="C166" s="4">
        <v>-0.44</v>
      </c>
      <c r="D166">
        <v>0.99539999999999995</v>
      </c>
      <c r="E166">
        <v>1.4121999999999999</v>
      </c>
      <c r="F166">
        <v>1.6540999999999999</v>
      </c>
      <c r="G166">
        <v>2.0901000000000001</v>
      </c>
      <c r="H166">
        <v>1.4368000000000001</v>
      </c>
      <c r="I166">
        <v>0.39729999999999999</v>
      </c>
      <c r="J166">
        <v>2.0735000000000001</v>
      </c>
      <c r="K166">
        <v>1.4041999999999999</v>
      </c>
      <c r="L166">
        <v>2.7761999999999998</v>
      </c>
      <c r="M166">
        <v>4.7267999999999999</v>
      </c>
      <c r="N166">
        <v>3.9822000000000002</v>
      </c>
      <c r="O166">
        <v>4.6151999999999997</v>
      </c>
      <c r="P166">
        <v>3.7667000000000002</v>
      </c>
      <c r="Q166">
        <v>3.8260999999999998</v>
      </c>
      <c r="R166">
        <v>4.0848000000000004</v>
      </c>
      <c r="S166">
        <v>5.5164999999999997</v>
      </c>
      <c r="T166">
        <v>6.7332999999999998</v>
      </c>
      <c r="U166">
        <v>6.6596000000000002</v>
      </c>
      <c r="V166">
        <v>6.7356999999999996</v>
      </c>
      <c r="W166">
        <v>6.1135999999999999</v>
      </c>
      <c r="X166">
        <v>6.4390999999999998</v>
      </c>
      <c r="Y166">
        <v>6.0572999999999997</v>
      </c>
      <c r="Z166">
        <v>6.1999000000000004</v>
      </c>
      <c r="AA166">
        <v>5.7502000000000004</v>
      </c>
      <c r="AB166">
        <v>4.9865000000000004</v>
      </c>
      <c r="AC166">
        <v>5.6574</v>
      </c>
      <c r="AD166">
        <v>5.6087999999999996</v>
      </c>
      <c r="AE166">
        <v>5.4314</v>
      </c>
      <c r="AF166">
        <v>5.4044999999999996</v>
      </c>
      <c r="AG166">
        <v>5.7785000000000002</v>
      </c>
      <c r="AH166">
        <v>5.6077000000000004</v>
      </c>
      <c r="AI166">
        <v>5.7632000000000003</v>
      </c>
      <c r="AJ166">
        <v>5.2851999999999997</v>
      </c>
      <c r="AK166">
        <v>5.4950000000000001</v>
      </c>
      <c r="AL166">
        <v>5.5678000000000001</v>
      </c>
      <c r="AM166">
        <v>6.1074999999999999</v>
      </c>
      <c r="AN166">
        <v>5.7716000000000003</v>
      </c>
      <c r="AO166">
        <v>5.6085000000000003</v>
      </c>
      <c r="AP166">
        <v>5.8080999999999996</v>
      </c>
    </row>
    <row r="167" spans="1:42" hidden="1" x14ac:dyDescent="0.3">
      <c r="A167" t="s">
        <v>609</v>
      </c>
      <c r="B167" t="e">
        <f>VLOOKUP(A167,'COMBINED DATA'!$A$7162:$A$7709,1,FALSE)</f>
        <v>#N/A</v>
      </c>
      <c r="C167" s="4">
        <v>1.89</v>
      </c>
      <c r="D167">
        <v>2.2555999999999998</v>
      </c>
      <c r="E167">
        <v>2.6852</v>
      </c>
      <c r="F167">
        <v>2.8717000000000001</v>
      </c>
      <c r="G167">
        <v>3.2801</v>
      </c>
      <c r="H167">
        <v>3.0960999999999999</v>
      </c>
      <c r="I167">
        <v>2.9009</v>
      </c>
      <c r="J167">
        <v>2.8733</v>
      </c>
      <c r="K167">
        <v>3.2160000000000002</v>
      </c>
      <c r="L167">
        <v>3.2663000000000002</v>
      </c>
      <c r="M167">
        <v>3.1429</v>
      </c>
      <c r="N167">
        <v>2.956</v>
      </c>
      <c r="O167">
        <v>2.9571000000000001</v>
      </c>
      <c r="P167">
        <v>2.8469000000000002</v>
      </c>
      <c r="Q167">
        <v>2.7094999999999998</v>
      </c>
      <c r="R167">
        <v>2.9651999999999998</v>
      </c>
      <c r="S167">
        <v>3.0257999999999998</v>
      </c>
      <c r="T167">
        <v>2.9689000000000001</v>
      </c>
      <c r="U167">
        <v>2.8166000000000002</v>
      </c>
      <c r="V167">
        <v>2.5009999999999999</v>
      </c>
      <c r="W167">
        <v>2.1534</v>
      </c>
      <c r="X167">
        <v>2.2907999999999999</v>
      </c>
      <c r="Y167">
        <v>2.9784999999999999</v>
      </c>
      <c r="Z167">
        <v>3.2995000000000001</v>
      </c>
      <c r="AA167">
        <v>3.6417000000000002</v>
      </c>
      <c r="AB167">
        <v>3.6585999999999999</v>
      </c>
      <c r="AC167">
        <v>3.5613000000000001</v>
      </c>
      <c r="AD167">
        <v>4.2123999999999997</v>
      </c>
      <c r="AE167">
        <v>4.3834</v>
      </c>
      <c r="AF167">
        <v>4.4378000000000002</v>
      </c>
      <c r="AG167">
        <v>4.4413</v>
      </c>
      <c r="AH167">
        <v>3.9925999999999999</v>
      </c>
      <c r="AI167">
        <v>5.1585000000000001</v>
      </c>
      <c r="AJ167">
        <v>5.3906999999999998</v>
      </c>
      <c r="AK167">
        <v>5.2937000000000003</v>
      </c>
      <c r="AL167">
        <v>5.2754000000000003</v>
      </c>
      <c r="AM167">
        <v>4.2521000000000004</v>
      </c>
    </row>
    <row r="168" spans="1:42" x14ac:dyDescent="0.3">
      <c r="A168" s="20" t="s">
        <v>610</v>
      </c>
      <c r="B168" s="20"/>
      <c r="C168" s="4">
        <v>8.44</v>
      </c>
      <c r="D168">
        <v>8.6440999999999999</v>
      </c>
      <c r="E168">
        <v>9.8071999999999999</v>
      </c>
      <c r="F168">
        <v>12.1531</v>
      </c>
      <c r="G168">
        <v>11.352600000000001</v>
      </c>
      <c r="H168">
        <v>10.6486</v>
      </c>
      <c r="I168">
        <v>8.8411000000000008</v>
      </c>
      <c r="J168">
        <v>6.7531999999999996</v>
      </c>
      <c r="K168">
        <v>4.6821000000000002</v>
      </c>
      <c r="L168">
        <v>2.9897</v>
      </c>
      <c r="M168">
        <v>3.87</v>
      </c>
      <c r="N168">
        <v>4.1487999999999996</v>
      </c>
      <c r="O168">
        <v>4.2046999999999999</v>
      </c>
      <c r="P168">
        <v>5.2497999999999996</v>
      </c>
      <c r="Q168">
        <v>5.7100999999999997</v>
      </c>
      <c r="R168">
        <v>5.9699</v>
      </c>
      <c r="S168">
        <v>5.6510999999999996</v>
      </c>
      <c r="T168">
        <v>5.8239000000000001</v>
      </c>
      <c r="U168">
        <v>5.8734000000000002</v>
      </c>
      <c r="V168">
        <v>6.9615</v>
      </c>
      <c r="W168">
        <v>6.9112</v>
      </c>
      <c r="X168">
        <v>6.2918000000000003</v>
      </c>
      <c r="Y168">
        <v>7.0595999999999997</v>
      </c>
      <c r="Z168">
        <v>7.4261999999999997</v>
      </c>
      <c r="AA168">
        <v>7.2294999999999998</v>
      </c>
      <c r="AB168">
        <v>7.2039999999999997</v>
      </c>
      <c r="AC168">
        <v>6.6529999999999996</v>
      </c>
      <c r="AD168">
        <v>5.1096000000000004</v>
      </c>
      <c r="AE168">
        <v>9.2937999999999992</v>
      </c>
      <c r="AF168">
        <v>10.703200000000001</v>
      </c>
      <c r="AG168">
        <v>11.2972</v>
      </c>
      <c r="AH168">
        <v>9.9016999999999999</v>
      </c>
      <c r="AI168">
        <v>1.4420999999999999</v>
      </c>
      <c r="AJ168">
        <v>1.9858</v>
      </c>
      <c r="AK168">
        <v>2.258</v>
      </c>
      <c r="AL168">
        <v>2.7715999999999998</v>
      </c>
      <c r="AM168">
        <v>2.8603000000000001</v>
      </c>
      <c r="AN168">
        <v>3.0529000000000002</v>
      </c>
      <c r="AO168">
        <v>3.1648000000000001</v>
      </c>
      <c r="AP168">
        <v>3.4649999999999999</v>
      </c>
    </row>
    <row r="169" spans="1:42" hidden="1" x14ac:dyDescent="0.3">
      <c r="A169" t="s">
        <v>611</v>
      </c>
      <c r="B169" t="e">
        <f>VLOOKUP(A169,'COMBINED DATA'!$A$7162:$A$7709,1,FALSE)</f>
        <v>#N/A</v>
      </c>
      <c r="C169" s="4">
        <v>14.59</v>
      </c>
      <c r="D169">
        <v>14.1433</v>
      </c>
      <c r="E169">
        <v>13.976900000000001</v>
      </c>
      <c r="F169">
        <v>14.070600000000001</v>
      </c>
      <c r="G169">
        <v>14.073</v>
      </c>
      <c r="H169">
        <v>13.5557</v>
      </c>
      <c r="I169">
        <v>13.424099999999999</v>
      </c>
      <c r="J169">
        <v>13.7255</v>
      </c>
      <c r="K169">
        <v>13.765599999999999</v>
      </c>
      <c r="L169">
        <v>13.559699999999999</v>
      </c>
      <c r="M169">
        <v>13.1629</v>
      </c>
      <c r="N169">
        <v>13.422700000000001</v>
      </c>
      <c r="O169">
        <v>13.0304</v>
      </c>
      <c r="P169">
        <v>12.8725</v>
      </c>
      <c r="Q169">
        <v>12.192500000000001</v>
      </c>
      <c r="R169">
        <v>11.615399999999999</v>
      </c>
      <c r="S169">
        <v>11.306699999999999</v>
      </c>
      <c r="T169">
        <v>11.3347</v>
      </c>
      <c r="U169">
        <v>10.632999999999999</v>
      </c>
      <c r="V169">
        <v>10.567600000000001</v>
      </c>
      <c r="W169">
        <v>9.8074999999999992</v>
      </c>
      <c r="X169">
        <v>11.1759</v>
      </c>
      <c r="Y169">
        <v>11.8101</v>
      </c>
      <c r="Z169">
        <v>12.895300000000001</v>
      </c>
      <c r="AA169">
        <v>14.811299999999999</v>
      </c>
      <c r="AB169">
        <v>15.0867</v>
      </c>
      <c r="AC169">
        <v>16.339400000000001</v>
      </c>
      <c r="AD169">
        <v>16.736699999999999</v>
      </c>
      <c r="AE169">
        <v>16.791899999999998</v>
      </c>
      <c r="AF169">
        <v>16.223199999999999</v>
      </c>
      <c r="AG169">
        <v>14.981</v>
      </c>
      <c r="AH169">
        <v>13.493499999999999</v>
      </c>
      <c r="AI169">
        <v>11.9102</v>
      </c>
      <c r="AJ169">
        <v>10.2774</v>
      </c>
      <c r="AK169">
        <v>8.5787999999999993</v>
      </c>
      <c r="AL169">
        <v>7.7504999999999997</v>
      </c>
      <c r="AM169">
        <v>7.1680000000000001</v>
      </c>
      <c r="AN169">
        <v>6.7180999999999997</v>
      </c>
      <c r="AO169">
        <v>6.3308</v>
      </c>
    </row>
    <row r="170" spans="1:42" x14ac:dyDescent="0.3">
      <c r="A170" s="20" t="s">
        <v>612</v>
      </c>
      <c r="B170" s="20"/>
      <c r="C170" s="4">
        <v>5.0199999999999996</v>
      </c>
      <c r="D170">
        <v>4.7815000000000003</v>
      </c>
      <c r="E170">
        <v>5.1025999999999998</v>
      </c>
      <c r="F170">
        <v>4.9577</v>
      </c>
      <c r="G170">
        <v>4.8609</v>
      </c>
      <c r="H170">
        <v>4.9329999999999998</v>
      </c>
      <c r="I170">
        <v>3.9887000000000001</v>
      </c>
      <c r="J170">
        <v>2.9028</v>
      </c>
      <c r="K170">
        <v>3.2132999999999998</v>
      </c>
      <c r="L170">
        <v>3.6642999999999999</v>
      </c>
      <c r="M170">
        <v>4.6760000000000002</v>
      </c>
      <c r="N170">
        <v>6.2721</v>
      </c>
      <c r="O170">
        <v>6.7211999999999996</v>
      </c>
      <c r="P170">
        <v>6.7217000000000002</v>
      </c>
      <c r="Q170">
        <v>7.0084999999999997</v>
      </c>
      <c r="R170">
        <v>6.5984999999999996</v>
      </c>
      <c r="S170">
        <v>6.3952</v>
      </c>
      <c r="T170">
        <v>6.3217999999999996</v>
      </c>
      <c r="U170">
        <v>6.2588999999999997</v>
      </c>
      <c r="V170">
        <v>5.9272</v>
      </c>
      <c r="W170">
        <v>5.4732000000000003</v>
      </c>
      <c r="X170">
        <v>4.5686999999999998</v>
      </c>
      <c r="Y170">
        <v>4.2919</v>
      </c>
      <c r="Z170">
        <v>4.1965000000000003</v>
      </c>
      <c r="AA170">
        <v>4.1300999999999997</v>
      </c>
      <c r="AB170">
        <v>4.2617000000000003</v>
      </c>
      <c r="AC170">
        <v>4.0667</v>
      </c>
      <c r="AD170">
        <v>3.8555999999999999</v>
      </c>
      <c r="AE170">
        <v>3.4356</v>
      </c>
      <c r="AF170">
        <v>3.6692</v>
      </c>
      <c r="AG170">
        <v>3.3353999999999999</v>
      </c>
      <c r="AH170">
        <v>3.4420000000000002</v>
      </c>
      <c r="AI170">
        <v>3.2362000000000002</v>
      </c>
      <c r="AJ170">
        <v>2.4079000000000002</v>
      </c>
      <c r="AK170">
        <v>1.6261000000000001</v>
      </c>
      <c r="AL170">
        <v>1.3591</v>
      </c>
      <c r="AM170">
        <v>0.94630000000000003</v>
      </c>
      <c r="AN170">
        <v>1.2642</v>
      </c>
      <c r="AO170">
        <v>2.1252</v>
      </c>
      <c r="AP170">
        <v>2.4649000000000001</v>
      </c>
    </row>
    <row r="171" spans="1:42" x14ac:dyDescent="0.3">
      <c r="A171" s="20" t="s">
        <v>613</v>
      </c>
      <c r="B171" s="20"/>
      <c r="C171" s="4">
        <v>4.03</v>
      </c>
      <c r="D171">
        <v>3.5019999999999998</v>
      </c>
      <c r="E171">
        <v>3.3161999999999998</v>
      </c>
      <c r="F171">
        <v>0.92430000000000001</v>
      </c>
      <c r="G171">
        <v>1.2906</v>
      </c>
      <c r="H171">
        <v>2.6915</v>
      </c>
      <c r="I171">
        <v>3.3315999999999999</v>
      </c>
      <c r="J171">
        <v>5.5071000000000003</v>
      </c>
      <c r="K171">
        <v>5.6315999999999997</v>
      </c>
      <c r="L171">
        <v>5.2892999999999999</v>
      </c>
      <c r="M171">
        <v>4.7134999999999998</v>
      </c>
      <c r="N171">
        <v>5.0106999999999999</v>
      </c>
      <c r="O171">
        <v>4.7930000000000001</v>
      </c>
      <c r="P171">
        <v>4.5075000000000003</v>
      </c>
      <c r="Q171">
        <v>4.1273999999999997</v>
      </c>
      <c r="R171">
        <v>3.7216</v>
      </c>
      <c r="S171">
        <v>4.1006</v>
      </c>
      <c r="T171">
        <v>5.0433000000000003</v>
      </c>
      <c r="U171">
        <v>5.2819000000000003</v>
      </c>
      <c r="V171">
        <v>5.3154000000000003</v>
      </c>
      <c r="W171">
        <v>4.6364000000000001</v>
      </c>
      <c r="X171">
        <v>0.5423</v>
      </c>
      <c r="Y171">
        <v>0.1346</v>
      </c>
      <c r="Z171">
        <v>-0.4254</v>
      </c>
      <c r="AA171">
        <v>-0.39829999999999999</v>
      </c>
      <c r="AB171">
        <v>2.8717999999999999</v>
      </c>
      <c r="AC171">
        <v>2.9929999999999999</v>
      </c>
      <c r="AD171">
        <v>3.9308999999999998</v>
      </c>
      <c r="AE171">
        <v>4.2706</v>
      </c>
      <c r="AF171">
        <v>3.8092999999999999</v>
      </c>
      <c r="AG171">
        <v>2.9430000000000001</v>
      </c>
      <c r="AH171">
        <v>1.5639000000000001</v>
      </c>
      <c r="AI171">
        <v>1.2758</v>
      </c>
      <c r="AJ171">
        <v>1.4725999999999999</v>
      </c>
      <c r="AK171">
        <v>0.99639999999999995</v>
      </c>
      <c r="AL171">
        <v>0.25919999999999999</v>
      </c>
      <c r="AM171">
        <v>0.32690000000000002</v>
      </c>
      <c r="AN171">
        <v>0.38890000000000002</v>
      </c>
      <c r="AO171">
        <v>1.5156000000000001</v>
      </c>
      <c r="AP171">
        <v>3.1236999999999999</v>
      </c>
    </row>
    <row r="172" spans="1:42" x14ac:dyDescent="0.3">
      <c r="A172" s="20" t="s">
        <v>614</v>
      </c>
      <c r="B172" s="20"/>
      <c r="C172" s="4">
        <v>5.85</v>
      </c>
      <c r="D172">
        <v>5.2035</v>
      </c>
      <c r="E172">
        <v>4.0439999999999996</v>
      </c>
      <c r="F172">
        <v>-4.8003</v>
      </c>
      <c r="G172">
        <v>-5.5795000000000003</v>
      </c>
      <c r="H172">
        <v>-5.6654</v>
      </c>
      <c r="I172">
        <v>-5.5446</v>
      </c>
      <c r="J172">
        <v>4.0315000000000003</v>
      </c>
      <c r="K172">
        <v>5.3659999999999997</v>
      </c>
      <c r="L172">
        <v>6.2267999999999999</v>
      </c>
      <c r="M172">
        <v>7.0674999999999999</v>
      </c>
      <c r="N172">
        <v>7.5773999999999999</v>
      </c>
      <c r="O172">
        <v>7.5065</v>
      </c>
      <c r="P172">
        <v>8.9331999999999994</v>
      </c>
      <c r="Q172">
        <v>10.1991</v>
      </c>
      <c r="R172">
        <v>11.261100000000001</v>
      </c>
      <c r="S172">
        <v>10.4186</v>
      </c>
      <c r="T172">
        <v>8.6014999999999997</v>
      </c>
      <c r="U172">
        <v>6.1387999999999998</v>
      </c>
      <c r="V172">
        <v>3.7778</v>
      </c>
      <c r="W172">
        <v>2.5085000000000002</v>
      </c>
      <c r="X172">
        <v>1.3501000000000001</v>
      </c>
      <c r="Y172">
        <v>1.3825000000000001</v>
      </c>
      <c r="Z172">
        <v>1.3915999999999999</v>
      </c>
      <c r="AA172">
        <v>4.9737</v>
      </c>
      <c r="AB172">
        <v>10.901300000000001</v>
      </c>
      <c r="AC172">
        <v>16.044799999999999</v>
      </c>
      <c r="AD172">
        <v>22.102900000000002</v>
      </c>
      <c r="AE172">
        <v>21.715900000000001</v>
      </c>
      <c r="AF172">
        <v>20.201799999999999</v>
      </c>
      <c r="AG172">
        <v>17.287600000000001</v>
      </c>
      <c r="AH172">
        <v>15.427099999999999</v>
      </c>
      <c r="AI172">
        <v>13.927199999999999</v>
      </c>
      <c r="AJ172">
        <v>11.898999999999999</v>
      </c>
      <c r="AK172">
        <v>10.605399999999999</v>
      </c>
      <c r="AL172">
        <v>10.5062</v>
      </c>
      <c r="AM172">
        <v>9.2885000000000009</v>
      </c>
      <c r="AN172">
        <v>8.1681000000000008</v>
      </c>
      <c r="AO172">
        <v>7.0869999999999997</v>
      </c>
      <c r="AP172">
        <v>6.5490000000000004</v>
      </c>
    </row>
    <row r="173" spans="1:42" hidden="1" x14ac:dyDescent="0.3">
      <c r="A173" t="s">
        <v>615</v>
      </c>
      <c r="B173" t="e">
        <f>VLOOKUP(A173,'COMBINED DATA'!$A$7162:$A$7709,1,FALSE)</f>
        <v>#N/A</v>
      </c>
      <c r="C173" s="4">
        <v>0.99</v>
      </c>
      <c r="D173">
        <v>0.9677</v>
      </c>
      <c r="E173">
        <v>0.98519999999999996</v>
      </c>
      <c r="F173">
        <v>0.86719999999999997</v>
      </c>
      <c r="G173">
        <v>0.91669999999999996</v>
      </c>
      <c r="H173">
        <v>0.9143</v>
      </c>
      <c r="I173">
        <v>0.92310000000000003</v>
      </c>
      <c r="J173">
        <v>0.93089999999999995</v>
      </c>
      <c r="K173">
        <v>0.95479999999999998</v>
      </c>
      <c r="L173">
        <v>0.92769999999999997</v>
      </c>
      <c r="M173">
        <v>0.95509999999999995</v>
      </c>
      <c r="N173">
        <v>0.93630000000000002</v>
      </c>
      <c r="O173">
        <v>0.9415</v>
      </c>
      <c r="P173">
        <v>0.96109999999999995</v>
      </c>
      <c r="Q173">
        <v>0.97350000000000003</v>
      </c>
      <c r="R173">
        <v>0.95130000000000003</v>
      </c>
      <c r="S173">
        <v>0.96050000000000002</v>
      </c>
      <c r="T173">
        <v>0.95630000000000004</v>
      </c>
      <c r="U173">
        <v>0.93059999999999998</v>
      </c>
      <c r="V173">
        <v>0.92830000000000001</v>
      </c>
      <c r="W173">
        <v>0.74980000000000002</v>
      </c>
      <c r="X173">
        <v>0.73699999999999999</v>
      </c>
      <c r="Y173">
        <v>0.74880000000000002</v>
      </c>
      <c r="Z173">
        <v>0.74809999999999999</v>
      </c>
      <c r="AA173">
        <v>0.86919999999999997</v>
      </c>
      <c r="AB173">
        <v>0.91200000000000003</v>
      </c>
      <c r="AC173">
        <v>0.96299999999999997</v>
      </c>
      <c r="AD173">
        <v>0.95140000000000002</v>
      </c>
      <c r="AE173">
        <v>0.95399999999999996</v>
      </c>
      <c r="AF173">
        <v>0.89400000000000002</v>
      </c>
      <c r="AG173">
        <v>0.87170000000000003</v>
      </c>
      <c r="AH173">
        <v>0.80449999999999999</v>
      </c>
      <c r="AI173">
        <v>0.75280000000000002</v>
      </c>
      <c r="AJ173">
        <v>0.76549999999999996</v>
      </c>
      <c r="AK173">
        <v>0.74439999999999995</v>
      </c>
      <c r="AL173">
        <v>0.7702</v>
      </c>
      <c r="AM173">
        <v>0.77170000000000005</v>
      </c>
      <c r="AN173">
        <v>0.79069999999999996</v>
      </c>
      <c r="AO173">
        <v>0.77690000000000003</v>
      </c>
    </row>
    <row r="174" spans="1:42" x14ac:dyDescent="0.3">
      <c r="A174" s="20" t="s">
        <v>616</v>
      </c>
      <c r="B174" s="20"/>
      <c r="C174" s="4">
        <v>9.24</v>
      </c>
      <c r="D174">
        <v>9.0527999999999995</v>
      </c>
      <c r="E174">
        <v>8.6075999999999997</v>
      </c>
      <c r="F174">
        <v>8.5943000000000005</v>
      </c>
      <c r="G174">
        <v>8.6034000000000006</v>
      </c>
      <c r="H174">
        <v>8.9957999999999991</v>
      </c>
      <c r="I174">
        <v>9.3051999999999992</v>
      </c>
      <c r="J174">
        <v>9.1783000000000001</v>
      </c>
      <c r="K174">
        <v>9.8558000000000003</v>
      </c>
      <c r="L174">
        <v>10.2493</v>
      </c>
      <c r="M174">
        <v>9.9994999999999994</v>
      </c>
      <c r="N174">
        <v>11.335000000000001</v>
      </c>
      <c r="O174">
        <v>10.9298</v>
      </c>
      <c r="P174">
        <v>9.0922999999999998</v>
      </c>
      <c r="Q174">
        <v>8.9639000000000006</v>
      </c>
      <c r="R174">
        <v>8.4342000000000006</v>
      </c>
      <c r="S174">
        <v>8.4444999999999997</v>
      </c>
      <c r="T174">
        <v>6.7304000000000004</v>
      </c>
      <c r="U174">
        <v>6.9672000000000001</v>
      </c>
      <c r="V174">
        <v>5.3230000000000004</v>
      </c>
      <c r="W174">
        <v>4.9226000000000001</v>
      </c>
      <c r="X174">
        <v>4.6013999999999999</v>
      </c>
      <c r="Y174">
        <v>4.5791000000000004</v>
      </c>
      <c r="Z174">
        <v>4.6054000000000004</v>
      </c>
      <c r="AA174">
        <v>4.6500000000000004</v>
      </c>
      <c r="AB174">
        <v>4.0240999999999998</v>
      </c>
      <c r="AC174">
        <v>3.4243000000000001</v>
      </c>
      <c r="AD174">
        <v>2.5152000000000001</v>
      </c>
      <c r="AE174">
        <v>2.0442999999999998</v>
      </c>
      <c r="AF174">
        <v>2.6888999999999998</v>
      </c>
      <c r="AG174">
        <v>2.9432</v>
      </c>
      <c r="AH174">
        <v>3.5653000000000001</v>
      </c>
      <c r="AI174">
        <v>4.4257999999999997</v>
      </c>
      <c r="AJ174">
        <v>4.4823000000000004</v>
      </c>
      <c r="AK174">
        <v>4.4535</v>
      </c>
      <c r="AL174">
        <v>2.3414999999999999</v>
      </c>
      <c r="AM174">
        <v>1.8476999999999999</v>
      </c>
      <c r="AN174">
        <v>1.8727</v>
      </c>
      <c r="AO174">
        <v>1.6363000000000001</v>
      </c>
      <c r="AP174">
        <v>-1.1345000000000001</v>
      </c>
    </row>
    <row r="175" spans="1:42" hidden="1" x14ac:dyDescent="0.3">
      <c r="A175" t="s">
        <v>617</v>
      </c>
      <c r="B175" t="e">
        <f>VLOOKUP(A175,'COMBINED DATA'!$A$7162:$A$7709,1,FALSE)</f>
        <v>#N/A</v>
      </c>
      <c r="C175" s="4">
        <v>7.7</v>
      </c>
      <c r="D175">
        <v>5.6224999999999996</v>
      </c>
    </row>
    <row r="176" spans="1:42" x14ac:dyDescent="0.3">
      <c r="A176" s="20" t="s">
        <v>618</v>
      </c>
      <c r="B176" s="20"/>
      <c r="C176" s="4">
        <v>-4.82</v>
      </c>
      <c r="D176">
        <v>-3.9163000000000001</v>
      </c>
      <c r="E176">
        <v>-3.7452000000000001</v>
      </c>
      <c r="F176">
        <v>-3.1322000000000001</v>
      </c>
      <c r="G176">
        <v>-3.1553</v>
      </c>
      <c r="H176">
        <v>-3.0038</v>
      </c>
      <c r="I176">
        <v>-2.2435999999999998</v>
      </c>
      <c r="J176">
        <v>-2.2831000000000001</v>
      </c>
      <c r="K176">
        <v>-2.0857999999999999</v>
      </c>
      <c r="L176">
        <v>-1.7858000000000001</v>
      </c>
      <c r="M176">
        <v>-2.109</v>
      </c>
      <c r="N176">
        <v>-2.8540000000000001</v>
      </c>
      <c r="O176">
        <v>-5.2759999999999998</v>
      </c>
      <c r="P176">
        <v>-4.9943999999999997</v>
      </c>
      <c r="Q176">
        <v>-5.3160999999999996</v>
      </c>
      <c r="R176">
        <v>-4.9455999999999998</v>
      </c>
      <c r="S176">
        <v>-3.2805</v>
      </c>
      <c r="T176">
        <v>-3.1124999999999998</v>
      </c>
      <c r="U176">
        <v>-2.9538000000000002</v>
      </c>
      <c r="V176">
        <v>-2.661</v>
      </c>
      <c r="W176">
        <v>-2.4357000000000002</v>
      </c>
      <c r="X176">
        <v>-2.7639</v>
      </c>
      <c r="Y176">
        <v>-1.0899000000000001</v>
      </c>
      <c r="Z176">
        <v>-2.7237</v>
      </c>
      <c r="AA176">
        <v>-2.8868999999999998</v>
      </c>
      <c r="AB176">
        <v>0.42649999999999999</v>
      </c>
      <c r="AC176">
        <v>-0.51529999999999998</v>
      </c>
      <c r="AD176">
        <v>0.1283</v>
      </c>
      <c r="AE176">
        <v>-0.1303</v>
      </c>
      <c r="AF176">
        <v>0.38429999999999997</v>
      </c>
      <c r="AG176">
        <v>1.0164</v>
      </c>
      <c r="AH176">
        <v>-0.80220000000000002</v>
      </c>
      <c r="AI176">
        <v>-1.1140000000000001</v>
      </c>
      <c r="AJ176">
        <v>-1.8285</v>
      </c>
      <c r="AK176">
        <v>-2.6513</v>
      </c>
      <c r="AL176">
        <v>-2.3923999999999999</v>
      </c>
      <c r="AM176">
        <v>-2.1810999999999998</v>
      </c>
      <c r="AN176">
        <v>0.70009999999999994</v>
      </c>
      <c r="AO176">
        <v>-0.91420000000000001</v>
      </c>
      <c r="AP176">
        <v>-2.2290000000000001</v>
      </c>
    </row>
    <row r="177" spans="1:42" hidden="1" x14ac:dyDescent="0.3">
      <c r="A177" t="s">
        <v>619</v>
      </c>
      <c r="B177" t="e">
        <f>VLOOKUP(A177,'COMBINED DATA'!$A$7162:$A$7709,1,FALSE)</f>
        <v>#N/A</v>
      </c>
      <c r="C177" s="4">
        <v>0.34</v>
      </c>
      <c r="D177">
        <v>-1.4669000000000001</v>
      </c>
      <c r="E177">
        <v>-6.1288999999999998</v>
      </c>
      <c r="F177">
        <v>-2.6533000000000002</v>
      </c>
      <c r="G177">
        <v>-2.0265</v>
      </c>
      <c r="H177">
        <v>-1.4054</v>
      </c>
      <c r="I177">
        <v>-2.2892999999999999</v>
      </c>
      <c r="J177">
        <v>-2.1162000000000001</v>
      </c>
      <c r="K177">
        <v>-1.6876</v>
      </c>
      <c r="L177">
        <v>-1.1654</v>
      </c>
      <c r="M177">
        <v>1.2667999999999999</v>
      </c>
      <c r="N177">
        <v>0.93610000000000004</v>
      </c>
      <c r="O177">
        <v>1.2935000000000001</v>
      </c>
      <c r="P177">
        <v>0.79859999999999998</v>
      </c>
      <c r="Q177">
        <v>9.9000000000000005E-2</v>
      </c>
      <c r="R177">
        <v>-1.341</v>
      </c>
      <c r="S177">
        <v>-2.6337000000000002</v>
      </c>
      <c r="T177">
        <v>-2.9098000000000002</v>
      </c>
      <c r="U177">
        <v>-5.6223000000000001</v>
      </c>
      <c r="V177">
        <v>-4.2171000000000003</v>
      </c>
      <c r="W177">
        <v>-3.6198999999999999</v>
      </c>
      <c r="X177">
        <v>-3.1295000000000002</v>
      </c>
      <c r="Y177">
        <v>-9.2972000000000001</v>
      </c>
      <c r="Z177">
        <v>-7.4100999999999999</v>
      </c>
      <c r="AA177">
        <v>-4.2587999999999999</v>
      </c>
      <c r="AB177">
        <v>-0.44419999999999998</v>
      </c>
      <c r="AC177">
        <v>6.3700999999999999</v>
      </c>
      <c r="AD177">
        <v>6.931</v>
      </c>
      <c r="AE177">
        <v>6.3209</v>
      </c>
      <c r="AF177">
        <v>5.7881</v>
      </c>
      <c r="AG177">
        <v>6.8613999999999997</v>
      </c>
      <c r="AH177">
        <v>20.529699999999998</v>
      </c>
      <c r="AI177">
        <v>21.926400000000001</v>
      </c>
      <c r="AJ177">
        <v>24.011099999999999</v>
      </c>
      <c r="AK177">
        <v>22.712199999999999</v>
      </c>
    </row>
    <row r="178" spans="1:42" hidden="1" x14ac:dyDescent="0.3">
      <c r="A178" t="s">
        <v>620</v>
      </c>
      <c r="B178" t="str">
        <f>VLOOKUP(A178,'COMBINED DATA'!$A$7162:$A$7709,1,FALSE)</f>
        <v>SHOP CN Equity</v>
      </c>
      <c r="C178" s="4">
        <v>-11.09</v>
      </c>
      <c r="D178">
        <v>-13.537100000000001</v>
      </c>
      <c r="E178">
        <v>-11.611700000000001</v>
      </c>
      <c r="F178">
        <v>-9.0846999999999998</v>
      </c>
      <c r="G178">
        <v>-9.6300000000000008</v>
      </c>
      <c r="H178">
        <v>-10.721500000000001</v>
      </c>
      <c r="I178">
        <v>-6.8680000000000003</v>
      </c>
      <c r="J178">
        <v>-5.7786</v>
      </c>
      <c r="K178">
        <v>-4.9865000000000004</v>
      </c>
      <c r="L178">
        <v>-3.7040999999999999</v>
      </c>
      <c r="M178">
        <v>-3.6185999999999998</v>
      </c>
      <c r="N178">
        <v>-4.4867999999999997</v>
      </c>
      <c r="O178">
        <v>-3.8329</v>
      </c>
      <c r="P178">
        <v>-3.4788999999999999</v>
      </c>
      <c r="Q178">
        <v>-3.6257999999999999</v>
      </c>
      <c r="R178">
        <v>-5.0541</v>
      </c>
      <c r="S178">
        <v>-4.3467000000000002</v>
      </c>
      <c r="T178">
        <v>-4.4987000000000004</v>
      </c>
      <c r="U178">
        <v>-1.7828999999999999</v>
      </c>
      <c r="V178">
        <v>3.6880999999999999</v>
      </c>
      <c r="W178">
        <v>5.6790000000000003</v>
      </c>
      <c r="X178">
        <v>22.515499999999999</v>
      </c>
      <c r="Y178">
        <v>28.761099999999999</v>
      </c>
      <c r="Z178">
        <v>32.476900000000001</v>
      </c>
      <c r="AA178">
        <v>27.623100000000001</v>
      </c>
      <c r="AB178">
        <v>1.6047</v>
      </c>
      <c r="AC178">
        <v>-16.748200000000001</v>
      </c>
      <c r="AD178">
        <v>-25.934200000000001</v>
      </c>
      <c r="AE178">
        <v>-28.720400000000001</v>
      </c>
      <c r="AF178">
        <v>-16.825800000000001</v>
      </c>
      <c r="AG178">
        <v>-19.8048</v>
      </c>
      <c r="AH178">
        <v>-10.603</v>
      </c>
      <c r="AI178">
        <v>1.1969000000000001</v>
      </c>
      <c r="AJ178">
        <v>-1.8935</v>
      </c>
      <c r="AK178">
        <v>12.095599999999999</v>
      </c>
      <c r="AL178">
        <v>12.135300000000001</v>
      </c>
      <c r="AM178">
        <v>16.0092</v>
      </c>
    </row>
    <row r="179" spans="1:42" x14ac:dyDescent="0.3">
      <c r="A179" s="20" t="s">
        <v>621</v>
      </c>
      <c r="B179" s="20"/>
      <c r="C179" s="4">
        <v>0.27</v>
      </c>
      <c r="D179">
        <v>0.36980000000000002</v>
      </c>
      <c r="E179">
        <v>0.55400000000000005</v>
      </c>
      <c r="F179">
        <v>0.76249999999999996</v>
      </c>
      <c r="G179">
        <v>0.75749999999999995</v>
      </c>
      <c r="H179">
        <v>1.292</v>
      </c>
      <c r="I179">
        <v>0.85519999999999996</v>
      </c>
      <c r="J179">
        <v>1.0489999999999999</v>
      </c>
      <c r="K179">
        <v>1.4567000000000001</v>
      </c>
      <c r="L179">
        <v>1.3402000000000001</v>
      </c>
      <c r="M179">
        <v>1.7899</v>
      </c>
      <c r="N179">
        <v>1.6469</v>
      </c>
      <c r="O179">
        <v>1.2017</v>
      </c>
      <c r="P179">
        <v>0.98070000000000002</v>
      </c>
      <c r="Q179">
        <v>0.92210000000000003</v>
      </c>
      <c r="R179">
        <v>0.62790000000000001</v>
      </c>
      <c r="S179">
        <v>0.53129999999999999</v>
      </c>
      <c r="T179">
        <v>0.45350000000000001</v>
      </c>
      <c r="U179">
        <v>0.39</v>
      </c>
      <c r="V179">
        <v>0.438</v>
      </c>
      <c r="W179">
        <v>0.2666</v>
      </c>
      <c r="X179">
        <v>-0.24779999999999999</v>
      </c>
      <c r="Y179">
        <v>-0.85099999999999998</v>
      </c>
      <c r="Z179">
        <v>-1.4529000000000001</v>
      </c>
      <c r="AA179">
        <v>-0.71050000000000002</v>
      </c>
      <c r="AB179">
        <v>-0.219</v>
      </c>
      <c r="AC179">
        <v>0.43490000000000001</v>
      </c>
      <c r="AD179">
        <v>1.2562</v>
      </c>
      <c r="AE179">
        <v>2.2012</v>
      </c>
      <c r="AF179">
        <v>1.4381999999999999</v>
      </c>
      <c r="AG179">
        <v>1.3159000000000001</v>
      </c>
      <c r="AH179">
        <v>0.64859999999999995</v>
      </c>
      <c r="AI179">
        <v>-0.92759999999999998</v>
      </c>
      <c r="AJ179">
        <v>-2E-3</v>
      </c>
      <c r="AK179">
        <v>-4.0000000000000001E-3</v>
      </c>
      <c r="AL179">
        <v>0.41699999999999998</v>
      </c>
      <c r="AM179">
        <v>1.6033999999999999</v>
      </c>
      <c r="AN179">
        <v>1.6957</v>
      </c>
      <c r="AO179">
        <v>1.7253000000000001</v>
      </c>
      <c r="AP179">
        <v>2.1604000000000001</v>
      </c>
    </row>
    <row r="180" spans="1:42" x14ac:dyDescent="0.3">
      <c r="A180" s="20" t="s">
        <v>622</v>
      </c>
      <c r="B180" s="20"/>
      <c r="C180" s="4">
        <v>3.53</v>
      </c>
      <c r="D180">
        <v>3.7441</v>
      </c>
      <c r="E180">
        <v>-8.0862999999999996</v>
      </c>
      <c r="F180">
        <v>-8.4802</v>
      </c>
      <c r="G180">
        <v>-10.4476</v>
      </c>
      <c r="H180">
        <v>-7.5679999999999996</v>
      </c>
      <c r="I180">
        <v>6.1277999999999997</v>
      </c>
      <c r="J180">
        <v>7.2178000000000004</v>
      </c>
      <c r="K180">
        <v>9.3056000000000001</v>
      </c>
      <c r="L180">
        <v>4.5336999999999996</v>
      </c>
      <c r="M180">
        <v>8.5236000000000001</v>
      </c>
      <c r="N180">
        <v>8.8323999999999998</v>
      </c>
      <c r="O180">
        <v>10.1638</v>
      </c>
      <c r="P180">
        <v>13.1113</v>
      </c>
      <c r="Q180">
        <v>5.9463999999999997</v>
      </c>
      <c r="R180">
        <v>7.5063000000000004</v>
      </c>
      <c r="S180">
        <v>4.3101000000000003</v>
      </c>
      <c r="T180">
        <v>4.0429000000000004</v>
      </c>
      <c r="U180">
        <v>4.6936999999999998</v>
      </c>
      <c r="V180">
        <v>2.7105999999999999</v>
      </c>
      <c r="W180">
        <v>1.8286</v>
      </c>
      <c r="X180">
        <v>4.7933000000000003</v>
      </c>
      <c r="Y180">
        <v>6.3465999999999996</v>
      </c>
      <c r="Z180">
        <v>7.6829000000000001</v>
      </c>
      <c r="AA180">
        <v>8.6293000000000006</v>
      </c>
      <c r="AB180">
        <v>8.4908000000000001</v>
      </c>
      <c r="AC180">
        <v>8.1006</v>
      </c>
      <c r="AD180">
        <v>8.93</v>
      </c>
      <c r="AE180">
        <v>9.8767999999999994</v>
      </c>
      <c r="AF180">
        <v>7.0854999999999997</v>
      </c>
      <c r="AG180">
        <v>5.4504000000000001</v>
      </c>
      <c r="AH180">
        <v>4.7042000000000002</v>
      </c>
      <c r="AI180">
        <v>4.8975999999999997</v>
      </c>
      <c r="AJ180">
        <v>9.4407999999999994</v>
      </c>
      <c r="AK180">
        <v>10.505599999999999</v>
      </c>
      <c r="AL180">
        <v>10.9625</v>
      </c>
      <c r="AM180">
        <v>11.774699999999999</v>
      </c>
      <c r="AN180">
        <v>10.498799999999999</v>
      </c>
      <c r="AO180">
        <v>11.993</v>
      </c>
      <c r="AP180">
        <v>12.8431</v>
      </c>
    </row>
    <row r="181" spans="1:42" x14ac:dyDescent="0.3">
      <c r="A181" s="20" t="s">
        <v>623</v>
      </c>
      <c r="B181" s="20"/>
      <c r="C181" s="4">
        <v>8.6199999999999992</v>
      </c>
      <c r="D181">
        <v>8.9495000000000005</v>
      </c>
      <c r="E181">
        <v>9.1654</v>
      </c>
      <c r="F181">
        <v>9.2210999999999999</v>
      </c>
      <c r="G181">
        <v>9.1872000000000007</v>
      </c>
      <c r="H181">
        <v>9.4719999999999995</v>
      </c>
      <c r="I181">
        <v>9.6742000000000008</v>
      </c>
      <c r="J181">
        <v>8.2302</v>
      </c>
      <c r="K181">
        <v>7.7365000000000004</v>
      </c>
      <c r="L181">
        <v>7.1711</v>
      </c>
      <c r="M181">
        <v>7.3506999999999998</v>
      </c>
      <c r="N181">
        <v>8.9613999999999994</v>
      </c>
      <c r="O181">
        <v>8.2935999999999996</v>
      </c>
      <c r="P181">
        <v>8.1649999999999991</v>
      </c>
      <c r="Q181">
        <v>8.8260000000000005</v>
      </c>
      <c r="R181">
        <v>7.1513</v>
      </c>
      <c r="S181">
        <v>6.7694999999999999</v>
      </c>
      <c r="T181">
        <v>6.7422000000000004</v>
      </c>
      <c r="U181">
        <v>7.2911999999999999</v>
      </c>
      <c r="V181">
        <v>7.5095000000000001</v>
      </c>
      <c r="W181">
        <v>6.6044</v>
      </c>
      <c r="X181">
        <v>7.3564999999999996</v>
      </c>
      <c r="Y181">
        <v>8.5767000000000007</v>
      </c>
      <c r="Z181">
        <v>8.9228000000000005</v>
      </c>
      <c r="AA181">
        <v>8.9946999999999999</v>
      </c>
      <c r="AB181">
        <v>11.0678</v>
      </c>
      <c r="AC181">
        <v>9.5427999999999997</v>
      </c>
      <c r="AD181">
        <v>8.9177</v>
      </c>
      <c r="AE181">
        <v>7.8282999999999996</v>
      </c>
      <c r="AF181">
        <v>7.1455000000000002</v>
      </c>
      <c r="AG181">
        <v>8.3119999999999994</v>
      </c>
      <c r="AH181">
        <v>8.4001000000000001</v>
      </c>
      <c r="AI181">
        <v>8.1994000000000007</v>
      </c>
      <c r="AJ181">
        <v>8.3666999999999998</v>
      </c>
      <c r="AK181">
        <v>9.4357000000000006</v>
      </c>
      <c r="AL181">
        <v>9.6151</v>
      </c>
      <c r="AM181">
        <v>9.3536999999999999</v>
      </c>
      <c r="AN181">
        <v>9.5807000000000002</v>
      </c>
      <c r="AO181">
        <v>8.6828000000000003</v>
      </c>
      <c r="AP181">
        <v>8.1679999999999993</v>
      </c>
    </row>
    <row r="182" spans="1:42" x14ac:dyDescent="0.3">
      <c r="A182" s="20" t="s">
        <v>624</v>
      </c>
      <c r="B182" s="20"/>
      <c r="C182" s="4">
        <v>-82.2</v>
      </c>
      <c r="D182">
        <v>-50.912700000000001</v>
      </c>
      <c r="E182">
        <v>-142.88570000000001</v>
      </c>
      <c r="F182">
        <v>-67.786900000000003</v>
      </c>
      <c r="G182">
        <v>-76.749300000000005</v>
      </c>
      <c r="H182">
        <v>-72.836299999999994</v>
      </c>
      <c r="I182">
        <v>-75.317099999999996</v>
      </c>
      <c r="J182">
        <v>-77.288600000000002</v>
      </c>
      <c r="K182">
        <v>-90.025599999999997</v>
      </c>
      <c r="L182">
        <v>-66.308700000000002</v>
      </c>
      <c r="M182">
        <v>-35.7361</v>
      </c>
      <c r="N182">
        <v>-41.595999999999997</v>
      </c>
      <c r="O182">
        <v>-42.654200000000003</v>
      </c>
      <c r="P182">
        <v>-57.157200000000003</v>
      </c>
      <c r="Q182">
        <v>-60.520400000000002</v>
      </c>
      <c r="R182">
        <v>-61.651699999999998</v>
      </c>
      <c r="S182">
        <v>-47.836500000000001</v>
      </c>
      <c r="T182">
        <v>-47.691899999999997</v>
      </c>
      <c r="U182">
        <v>-75.898200000000003</v>
      </c>
      <c r="V182">
        <v>-110.5813</v>
      </c>
      <c r="W182">
        <v>-104.0955</v>
      </c>
      <c r="X182">
        <v>-70.897900000000007</v>
      </c>
      <c r="Y182">
        <v>-110.6532</v>
      </c>
      <c r="Z182">
        <v>-74.336699999999993</v>
      </c>
      <c r="AA182">
        <v>-103.2894</v>
      </c>
      <c r="AB182">
        <v>-100.6784</v>
      </c>
      <c r="AC182">
        <v>-123.5715</v>
      </c>
      <c r="AD182">
        <v>-80.305800000000005</v>
      </c>
      <c r="AE182">
        <v>-71.362200000000001</v>
      </c>
      <c r="AF182">
        <v>-67.055700000000002</v>
      </c>
      <c r="AG182">
        <v>-67.857900000000001</v>
      </c>
      <c r="AH182">
        <v>-55.0501</v>
      </c>
      <c r="AI182">
        <v>-54.225099999999998</v>
      </c>
      <c r="AJ182">
        <v>-45.961599999999997</v>
      </c>
      <c r="AK182">
        <v>-53.824800000000003</v>
      </c>
      <c r="AL182">
        <v>-60.049500000000002</v>
      </c>
      <c r="AM182">
        <v>-75.061899999999994</v>
      </c>
      <c r="AN182">
        <v>-59.857599999999998</v>
      </c>
      <c r="AO182">
        <v>-87.560299999999998</v>
      </c>
      <c r="AP182">
        <v>-64.740600000000001</v>
      </c>
    </row>
    <row r="183" spans="1:42" x14ac:dyDescent="0.3">
      <c r="A183" s="20" t="s">
        <v>625</v>
      </c>
      <c r="B183" s="20"/>
      <c r="C183" s="4">
        <v>0.86</v>
      </c>
      <c r="D183">
        <v>0.98640000000000005</v>
      </c>
      <c r="E183">
        <v>0.98909999999999998</v>
      </c>
      <c r="F183">
        <v>0.97189999999999999</v>
      </c>
      <c r="G183">
        <v>0.98219999999999996</v>
      </c>
      <c r="H183">
        <v>0.87660000000000005</v>
      </c>
      <c r="I183">
        <v>0.95669999999999999</v>
      </c>
      <c r="J183">
        <v>1.022</v>
      </c>
      <c r="K183">
        <v>1.0206</v>
      </c>
      <c r="L183">
        <v>1.0428999999999999</v>
      </c>
      <c r="M183">
        <v>1.0612999999999999</v>
      </c>
      <c r="N183">
        <v>0.85029999999999994</v>
      </c>
      <c r="O183">
        <v>0.88959999999999995</v>
      </c>
      <c r="P183">
        <v>0.92810000000000004</v>
      </c>
      <c r="Q183">
        <v>0.84370000000000001</v>
      </c>
      <c r="R183">
        <v>0.96719999999999995</v>
      </c>
      <c r="S183">
        <v>0.93100000000000005</v>
      </c>
      <c r="T183">
        <v>0.87949999999999995</v>
      </c>
      <c r="U183">
        <v>0.91279999999999994</v>
      </c>
      <c r="V183">
        <v>0.9536</v>
      </c>
      <c r="W183">
        <v>0.86509999999999998</v>
      </c>
      <c r="X183">
        <v>0.80920000000000003</v>
      </c>
      <c r="Y183">
        <v>0.81630000000000003</v>
      </c>
      <c r="Z183">
        <v>0.80549999999999999</v>
      </c>
      <c r="AA183">
        <v>1</v>
      </c>
      <c r="AB183">
        <v>1.0741000000000001</v>
      </c>
      <c r="AC183">
        <v>1.1466000000000001</v>
      </c>
      <c r="AD183">
        <v>1.2005999999999999</v>
      </c>
      <c r="AE183">
        <v>1.1606000000000001</v>
      </c>
      <c r="AF183">
        <v>1.1728000000000001</v>
      </c>
      <c r="AG183">
        <v>0.87729999999999997</v>
      </c>
      <c r="AH183">
        <v>0.87429999999999997</v>
      </c>
      <c r="AI183">
        <v>0.93030000000000002</v>
      </c>
      <c r="AJ183">
        <v>0.88759999999999994</v>
      </c>
      <c r="AK183">
        <v>1.1261000000000001</v>
      </c>
      <c r="AL183">
        <v>0.9637</v>
      </c>
      <c r="AM183">
        <v>0.94359999999999999</v>
      </c>
      <c r="AN183">
        <v>0.95209999999999995</v>
      </c>
      <c r="AO183">
        <v>1.0787</v>
      </c>
      <c r="AP183">
        <v>0.88900000000000001</v>
      </c>
    </row>
    <row r="184" spans="1:42" hidden="1" x14ac:dyDescent="0.3">
      <c r="A184" t="s">
        <v>626</v>
      </c>
      <c r="B184" t="str">
        <f>VLOOKUP(A184,'COMBINED DATA'!$A$7162:$A$7709,1,FALSE)</f>
        <v>SOBO CN Equity</v>
      </c>
      <c r="C184" s="4" t="s">
        <v>776</v>
      </c>
    </row>
    <row r="185" spans="1:42" x14ac:dyDescent="0.3">
      <c r="A185" s="20" t="s">
        <v>627</v>
      </c>
      <c r="B185" s="20"/>
      <c r="C185" s="4">
        <v>-0.14000000000000001</v>
      </c>
      <c r="D185">
        <v>1.5851999999999999</v>
      </c>
      <c r="E185">
        <v>1.8512</v>
      </c>
      <c r="F185">
        <v>1.2447999999999999</v>
      </c>
      <c r="G185">
        <v>6.7599</v>
      </c>
      <c r="H185">
        <v>4.5629999999999997</v>
      </c>
      <c r="I185">
        <v>18.4223</v>
      </c>
      <c r="J185">
        <v>14.7654</v>
      </c>
      <c r="K185">
        <v>11.3276</v>
      </c>
      <c r="L185">
        <v>11.7477</v>
      </c>
      <c r="M185">
        <v>-5.3395999999999999</v>
      </c>
      <c r="N185">
        <v>-1.3335999999999999</v>
      </c>
      <c r="O185">
        <v>-1.607</v>
      </c>
      <c r="P185">
        <v>-1.0813999999999999</v>
      </c>
      <c r="Q185">
        <v>2.1736</v>
      </c>
      <c r="R185">
        <v>-1.1351</v>
      </c>
      <c r="S185">
        <v>2.597</v>
      </c>
      <c r="T185">
        <v>1.3057000000000001</v>
      </c>
      <c r="U185">
        <v>0.57709999999999995</v>
      </c>
      <c r="V185">
        <v>3.9110999999999998</v>
      </c>
      <c r="W185">
        <v>-6.9599999999999995E-2</v>
      </c>
      <c r="X185">
        <v>0.97470000000000001</v>
      </c>
      <c r="Y185">
        <v>1.8375999999999999</v>
      </c>
      <c r="Z185">
        <v>2.0122</v>
      </c>
      <c r="AA185">
        <v>3.7212000000000001</v>
      </c>
      <c r="AB185">
        <v>7.5575000000000001</v>
      </c>
      <c r="AC185">
        <v>6.7945000000000002</v>
      </c>
      <c r="AD185">
        <v>4.9520999999999997</v>
      </c>
      <c r="AE185">
        <v>6.1304999999999996</v>
      </c>
      <c r="AF185">
        <v>0.66090000000000004</v>
      </c>
      <c r="AG185">
        <v>-3.8395000000000001</v>
      </c>
      <c r="AH185">
        <v>-2.7993999999999999</v>
      </c>
      <c r="AI185">
        <v>-2.3852000000000002</v>
      </c>
      <c r="AJ185">
        <v>-1.0580000000000001</v>
      </c>
      <c r="AK185">
        <v>0.87070000000000003</v>
      </c>
      <c r="AL185">
        <v>1.3125</v>
      </c>
      <c r="AM185">
        <v>0.57740000000000002</v>
      </c>
      <c r="AN185">
        <v>-3.9699999999999999E-2</v>
      </c>
      <c r="AO185">
        <v>0.38200000000000001</v>
      </c>
      <c r="AP185">
        <v>-0.96919999999999995</v>
      </c>
    </row>
    <row r="186" spans="1:42" x14ac:dyDescent="0.3">
      <c r="A186" s="20" t="s">
        <v>628</v>
      </c>
      <c r="B186" s="20"/>
      <c r="C186" s="4">
        <v>3.17</v>
      </c>
      <c r="D186">
        <v>3.0897000000000001</v>
      </c>
      <c r="E186">
        <v>3.1244999999999998</v>
      </c>
      <c r="F186">
        <v>3.4481000000000002</v>
      </c>
      <c r="G186">
        <v>3.8616000000000001</v>
      </c>
      <c r="H186">
        <v>3.5287999999999999</v>
      </c>
      <c r="I186">
        <v>3.1463999999999999</v>
      </c>
      <c r="J186">
        <v>3.7372999999999998</v>
      </c>
      <c r="K186">
        <v>3.3218999999999999</v>
      </c>
      <c r="L186">
        <v>3.7774999999999999</v>
      </c>
      <c r="M186">
        <v>3.8969999999999998</v>
      </c>
      <c r="N186">
        <v>3.2765</v>
      </c>
      <c r="O186">
        <v>3.6069</v>
      </c>
      <c r="P186">
        <v>3.4041000000000001</v>
      </c>
      <c r="Q186">
        <v>3.6562000000000001</v>
      </c>
      <c r="R186">
        <v>3.5512999999999999</v>
      </c>
      <c r="S186">
        <v>3.3437000000000001</v>
      </c>
      <c r="T186">
        <v>3.2524999999999999</v>
      </c>
      <c r="U186">
        <v>3.2623000000000002</v>
      </c>
      <c r="V186">
        <v>3.2395999999999998</v>
      </c>
      <c r="W186">
        <v>3.0047000000000001</v>
      </c>
      <c r="X186">
        <v>1.0814999999999999</v>
      </c>
      <c r="Y186">
        <v>1.2149000000000001</v>
      </c>
      <c r="Z186">
        <v>0.72909999999999997</v>
      </c>
      <c r="AA186">
        <v>0.69520000000000004</v>
      </c>
      <c r="AB186">
        <v>2.6049000000000002</v>
      </c>
      <c r="AC186">
        <v>3.1332</v>
      </c>
      <c r="AD186">
        <v>7.5209999999999999</v>
      </c>
      <c r="AE186">
        <v>9.7777999999999992</v>
      </c>
      <c r="AF186">
        <v>10.2796</v>
      </c>
      <c r="AG186">
        <v>8.8978000000000002</v>
      </c>
      <c r="AH186">
        <v>4.4882999999999997</v>
      </c>
      <c r="AI186">
        <v>2.6204000000000001</v>
      </c>
      <c r="AJ186">
        <v>2.6276999999999999</v>
      </c>
      <c r="AK186">
        <v>4.0514000000000001</v>
      </c>
      <c r="AL186">
        <v>3.5047999999999999</v>
      </c>
      <c r="AM186">
        <v>2.5872000000000002</v>
      </c>
      <c r="AN186">
        <v>2.2974999999999999</v>
      </c>
      <c r="AO186">
        <v>1.1126</v>
      </c>
      <c r="AP186">
        <v>1.9858</v>
      </c>
    </row>
    <row r="187" spans="1:42" x14ac:dyDescent="0.3">
      <c r="A187" s="20" t="s">
        <v>629</v>
      </c>
      <c r="B187" s="20"/>
      <c r="C187" s="4">
        <v>-9.57</v>
      </c>
      <c r="D187">
        <v>-9.1960999999999995</v>
      </c>
      <c r="E187">
        <v>-13.526199999999999</v>
      </c>
      <c r="F187">
        <v>-13.380699999999999</v>
      </c>
      <c r="G187">
        <v>-14.023</v>
      </c>
      <c r="H187">
        <v>-9.1640999999999995</v>
      </c>
      <c r="I187">
        <v>-1.1480999999999999</v>
      </c>
      <c r="J187">
        <v>5.6231</v>
      </c>
      <c r="K187">
        <v>6.5719000000000003</v>
      </c>
      <c r="L187">
        <v>6.9593999999999996</v>
      </c>
      <c r="M187">
        <v>4.4394</v>
      </c>
      <c r="N187">
        <v>4.6581000000000001</v>
      </c>
      <c r="O187">
        <v>3.5398000000000001</v>
      </c>
      <c r="P187">
        <v>1.3539000000000001</v>
      </c>
      <c r="Q187">
        <v>1.7149000000000001</v>
      </c>
      <c r="R187">
        <v>0.41710000000000003</v>
      </c>
      <c r="S187">
        <v>0.93430000000000002</v>
      </c>
      <c r="T187">
        <v>1.2666999999999999</v>
      </c>
      <c r="U187">
        <v>2.1520999999999999</v>
      </c>
      <c r="V187">
        <v>3.5042</v>
      </c>
      <c r="W187">
        <v>4.6489000000000003</v>
      </c>
      <c r="X187">
        <v>3.5264000000000002</v>
      </c>
      <c r="Y187">
        <v>1.8889</v>
      </c>
      <c r="Z187">
        <v>3.8168000000000002</v>
      </c>
      <c r="AA187">
        <v>6.3434999999999997</v>
      </c>
      <c r="AB187">
        <v>8.7165999999999997</v>
      </c>
      <c r="AC187">
        <v>6.4173</v>
      </c>
      <c r="AD187">
        <v>8.5028000000000006</v>
      </c>
      <c r="AE187">
        <v>7.6913</v>
      </c>
      <c r="AF187">
        <v>7.4409999999999998</v>
      </c>
      <c r="AG187">
        <v>5.9705000000000004</v>
      </c>
      <c r="AH187">
        <v>3.7099000000000002</v>
      </c>
      <c r="AI187">
        <v>2.9937999999999998</v>
      </c>
      <c r="AJ187">
        <v>3.1678999999999999</v>
      </c>
      <c r="AK187">
        <v>3.9781</v>
      </c>
      <c r="AL187">
        <v>-1.8422000000000001</v>
      </c>
      <c r="AM187">
        <v>-7.9130000000000003</v>
      </c>
      <c r="AN187">
        <v>-8.7965999999999998</v>
      </c>
      <c r="AO187">
        <v>-8.8984000000000005</v>
      </c>
      <c r="AP187">
        <v>-4.9414999999999996</v>
      </c>
    </row>
    <row r="188" spans="1:42" x14ac:dyDescent="0.3">
      <c r="A188" s="20" t="s">
        <v>630</v>
      </c>
      <c r="B188" s="20"/>
      <c r="C188" s="4">
        <v>8.4600000000000009</v>
      </c>
      <c r="D188">
        <v>8.1846999999999994</v>
      </c>
      <c r="E188">
        <v>7.9466999999999999</v>
      </c>
      <c r="F188">
        <v>7.27</v>
      </c>
      <c r="G188">
        <v>6.556</v>
      </c>
      <c r="H188">
        <v>4.0237999999999996</v>
      </c>
      <c r="I188">
        <v>3.8763999999999998</v>
      </c>
      <c r="J188">
        <v>3.9401999999999999</v>
      </c>
      <c r="K188">
        <v>1.2762</v>
      </c>
      <c r="L188">
        <v>2.9531000000000001</v>
      </c>
      <c r="M188">
        <v>2.8477000000000001</v>
      </c>
      <c r="N188">
        <v>2.3752</v>
      </c>
      <c r="O188">
        <v>4.6650999999999998</v>
      </c>
      <c r="P188">
        <v>3.3197000000000001</v>
      </c>
      <c r="Q188">
        <v>1.7421</v>
      </c>
      <c r="R188">
        <v>1.2011000000000001</v>
      </c>
      <c r="S188">
        <v>1.2887999999999999</v>
      </c>
      <c r="T188">
        <v>1.4983</v>
      </c>
      <c r="U188">
        <v>3.2269000000000001</v>
      </c>
      <c r="V188">
        <v>4.5359999999999996</v>
      </c>
      <c r="W188">
        <v>4.0663</v>
      </c>
      <c r="X188">
        <v>4.1722000000000001</v>
      </c>
      <c r="Y188">
        <v>4.3113000000000001</v>
      </c>
      <c r="Z188">
        <v>3.8233000000000001</v>
      </c>
      <c r="AA188">
        <v>4.0331000000000001</v>
      </c>
      <c r="AB188">
        <v>4.2690000000000001</v>
      </c>
      <c r="AC188">
        <v>4.4809999999999999</v>
      </c>
      <c r="AD188">
        <v>4.1745999999999999</v>
      </c>
      <c r="AE188">
        <v>4.0785</v>
      </c>
      <c r="AF188">
        <v>3.9647999999999999</v>
      </c>
      <c r="AG188">
        <v>3.7785000000000002</v>
      </c>
      <c r="AH188">
        <v>4.5407000000000002</v>
      </c>
      <c r="AI188">
        <v>4.9375999999999998</v>
      </c>
      <c r="AJ188">
        <v>5.2085999999999997</v>
      </c>
      <c r="AK188">
        <v>5.6054000000000004</v>
      </c>
      <c r="AL188">
        <v>5.6029</v>
      </c>
      <c r="AM188">
        <v>5.5266999999999999</v>
      </c>
      <c r="AN188">
        <v>5.1527000000000003</v>
      </c>
      <c r="AO188">
        <v>5.2091000000000003</v>
      </c>
      <c r="AP188">
        <v>5.569</v>
      </c>
    </row>
    <row r="189" spans="1:42" x14ac:dyDescent="0.3">
      <c r="A189" s="20" t="s">
        <v>631</v>
      </c>
      <c r="B189" s="20"/>
      <c r="C189" s="4">
        <v>1.0900000000000001</v>
      </c>
      <c r="D189">
        <v>12.0167</v>
      </c>
      <c r="E189">
        <v>10.386900000000001</v>
      </c>
      <c r="F189">
        <v>7.9314</v>
      </c>
      <c r="G189">
        <v>8.1902000000000008</v>
      </c>
      <c r="H189">
        <v>-3.3898999999999999</v>
      </c>
      <c r="I189">
        <v>-2.4741</v>
      </c>
      <c r="J189">
        <v>0.5222</v>
      </c>
      <c r="K189">
        <v>1.7606999999999999</v>
      </c>
      <c r="L189">
        <v>3.0781000000000001</v>
      </c>
      <c r="M189">
        <v>4.0689000000000002</v>
      </c>
      <c r="N189">
        <v>5.0034999999999998</v>
      </c>
      <c r="O189">
        <v>4.3365</v>
      </c>
      <c r="P189">
        <v>4.9318</v>
      </c>
      <c r="Q189">
        <v>5.5266999999999999</v>
      </c>
      <c r="R189">
        <v>3.6778</v>
      </c>
      <c r="S189">
        <v>4.3091999999999997</v>
      </c>
      <c r="T189">
        <v>6.1612999999999998</v>
      </c>
      <c r="U189">
        <v>5.3643000000000001</v>
      </c>
      <c r="V189">
        <v>3.2389000000000001</v>
      </c>
      <c r="W189">
        <v>-2.3492999999999999</v>
      </c>
      <c r="X189">
        <v>-6.1308999999999996</v>
      </c>
      <c r="Y189">
        <v>-7.3356000000000003</v>
      </c>
      <c r="Z189">
        <v>-4.9629000000000003</v>
      </c>
      <c r="AA189">
        <v>3.2099999999999997E-2</v>
      </c>
      <c r="AB189">
        <v>1.7971999999999999</v>
      </c>
      <c r="AC189">
        <v>2.8607</v>
      </c>
      <c r="AD189">
        <v>4.8932000000000002</v>
      </c>
      <c r="AE189">
        <v>7.4261999999999997</v>
      </c>
      <c r="AF189">
        <v>11</v>
      </c>
      <c r="AG189">
        <v>9.3276000000000003</v>
      </c>
      <c r="AH189">
        <v>10.782999999999999</v>
      </c>
      <c r="AI189">
        <v>9.6335999999999995</v>
      </c>
      <c r="AJ189">
        <v>7.0772000000000004</v>
      </c>
      <c r="AK189">
        <v>9.6435999999999993</v>
      </c>
      <c r="AL189">
        <v>9.5808999999999997</v>
      </c>
      <c r="AM189">
        <v>9.0273000000000003</v>
      </c>
      <c r="AN189">
        <v>8.6013000000000002</v>
      </c>
      <c r="AO189">
        <v>9.1087000000000007</v>
      </c>
      <c r="AP189">
        <v>6.7473000000000001</v>
      </c>
    </row>
    <row r="190" spans="1:42" x14ac:dyDescent="0.3">
      <c r="A190" s="20" t="s">
        <v>632</v>
      </c>
      <c r="B190" s="20"/>
      <c r="C190" s="4">
        <v>-24.56</v>
      </c>
      <c r="D190">
        <v>-23.8855</v>
      </c>
      <c r="E190">
        <v>-24.287299999999998</v>
      </c>
      <c r="F190">
        <v>-25.281300000000002</v>
      </c>
      <c r="G190">
        <v>1.7021999999999999</v>
      </c>
      <c r="H190">
        <v>2.2827000000000002</v>
      </c>
      <c r="I190">
        <v>4.8727</v>
      </c>
      <c r="J190">
        <v>7.5532000000000004</v>
      </c>
      <c r="K190">
        <v>11.344099999999999</v>
      </c>
      <c r="L190">
        <v>12.6243</v>
      </c>
      <c r="M190">
        <v>11.672599999999999</v>
      </c>
      <c r="N190">
        <v>11.2074</v>
      </c>
      <c r="O190">
        <v>10.7432</v>
      </c>
      <c r="P190">
        <v>10.5745</v>
      </c>
      <c r="Q190">
        <v>9.5756999999999994</v>
      </c>
      <c r="R190">
        <v>8.3542000000000005</v>
      </c>
      <c r="S190">
        <v>8.1405999999999992</v>
      </c>
      <c r="T190">
        <v>8.4484999999999992</v>
      </c>
      <c r="U190">
        <v>9.2279999999999998</v>
      </c>
      <c r="V190">
        <v>8.4672999999999998</v>
      </c>
      <c r="W190">
        <v>6.7746000000000004</v>
      </c>
      <c r="X190">
        <v>7.0107999999999997</v>
      </c>
      <c r="Y190">
        <v>7.2441000000000004</v>
      </c>
      <c r="Z190">
        <v>7.1131000000000002</v>
      </c>
      <c r="AA190">
        <v>7.9588000000000001</v>
      </c>
      <c r="AB190">
        <v>6.9512</v>
      </c>
      <c r="AC190">
        <v>5.6746999999999996</v>
      </c>
      <c r="AD190">
        <v>4.8925999999999998</v>
      </c>
      <c r="AE190">
        <v>4.452</v>
      </c>
      <c r="AF190">
        <v>4.1071999999999997</v>
      </c>
      <c r="AG190">
        <v>2.5924</v>
      </c>
      <c r="AH190">
        <v>3.4716999999999998</v>
      </c>
      <c r="AI190">
        <v>2.9432999999999998</v>
      </c>
      <c r="AJ190">
        <v>2.8662000000000001</v>
      </c>
      <c r="AK190">
        <v>4.8796999999999997</v>
      </c>
      <c r="AL190">
        <v>4.4302999999999999</v>
      </c>
      <c r="AM190">
        <v>5.2632000000000003</v>
      </c>
      <c r="AN190">
        <v>6.9974999999999996</v>
      </c>
      <c r="AO190">
        <v>6.7011000000000003</v>
      </c>
      <c r="AP190">
        <v>7.7618999999999998</v>
      </c>
    </row>
    <row r="191" spans="1:42" x14ac:dyDescent="0.3">
      <c r="A191" s="20" t="s">
        <v>633</v>
      </c>
      <c r="B191" s="20"/>
      <c r="C191" s="4">
        <v>6.2</v>
      </c>
      <c r="D191">
        <v>5.8322000000000003</v>
      </c>
      <c r="E191">
        <v>5.7975000000000003</v>
      </c>
      <c r="F191">
        <v>5.57</v>
      </c>
      <c r="G191">
        <v>5.1733000000000002</v>
      </c>
      <c r="H191">
        <v>5.3676000000000004</v>
      </c>
      <c r="I191">
        <v>5.2323000000000004</v>
      </c>
      <c r="J191">
        <v>4.4085999999999999</v>
      </c>
      <c r="K191">
        <v>4.5552000000000001</v>
      </c>
      <c r="L191">
        <v>4.3823999999999996</v>
      </c>
      <c r="M191">
        <v>4.4954000000000001</v>
      </c>
      <c r="N191">
        <v>5.1853999999999996</v>
      </c>
      <c r="O191">
        <v>5.1966999999999999</v>
      </c>
      <c r="P191">
        <v>5.0972999999999997</v>
      </c>
      <c r="Q191">
        <v>5.1524999999999999</v>
      </c>
      <c r="R191">
        <v>4.9913999999999996</v>
      </c>
      <c r="S191">
        <v>4.9029999999999996</v>
      </c>
      <c r="T191">
        <v>5.1481000000000003</v>
      </c>
      <c r="U191">
        <v>5.0209000000000001</v>
      </c>
      <c r="V191">
        <v>4.9154</v>
      </c>
      <c r="W191">
        <v>4.4020000000000001</v>
      </c>
      <c r="X191">
        <v>3.7890999999999999</v>
      </c>
      <c r="Y191">
        <v>3.3746</v>
      </c>
      <c r="Z191">
        <v>2.9708000000000001</v>
      </c>
      <c r="AA191">
        <v>2.7498999999999998</v>
      </c>
      <c r="AB191">
        <v>2.8567</v>
      </c>
      <c r="AC191">
        <v>2.8647</v>
      </c>
      <c r="AD191">
        <v>3.6267</v>
      </c>
      <c r="AE191">
        <v>3.6442999999999999</v>
      </c>
      <c r="AF191">
        <v>3.8834</v>
      </c>
      <c r="AG191">
        <v>3.9512999999999998</v>
      </c>
      <c r="AH191">
        <v>3.1646999999999998</v>
      </c>
      <c r="AI191">
        <v>2.7761999999999998</v>
      </c>
      <c r="AJ191">
        <v>2.2559</v>
      </c>
      <c r="AK191">
        <v>1.4469000000000001</v>
      </c>
      <c r="AL191">
        <v>1.5262</v>
      </c>
      <c r="AM191">
        <v>1.3246</v>
      </c>
      <c r="AN191">
        <v>1.3789</v>
      </c>
      <c r="AO191">
        <v>1.6272</v>
      </c>
      <c r="AP191">
        <v>1.7397</v>
      </c>
    </row>
    <row r="192" spans="1:42" hidden="1" x14ac:dyDescent="0.3">
      <c r="A192" t="s">
        <v>634</v>
      </c>
      <c r="B192" t="e">
        <f>VLOOKUP(A192,'COMBINED DATA'!$A$7162:$A$7709,1,FALSE)</f>
        <v>#N/A</v>
      </c>
      <c r="C192" s="4">
        <v>-0.24</v>
      </c>
      <c r="D192">
        <v>0.74739999999999995</v>
      </c>
      <c r="E192">
        <v>2.0619999999999998</v>
      </c>
      <c r="F192">
        <v>0.42049999999999998</v>
      </c>
      <c r="G192">
        <v>1.5404</v>
      </c>
      <c r="H192">
        <v>0.87949999999999995</v>
      </c>
      <c r="I192">
        <v>0.6774</v>
      </c>
      <c r="J192">
        <v>0.53310000000000002</v>
      </c>
      <c r="K192">
        <v>-1.5023</v>
      </c>
      <c r="L192">
        <v>-0.80910000000000004</v>
      </c>
      <c r="M192">
        <v>-1.7190000000000001</v>
      </c>
      <c r="N192">
        <v>-2.3355000000000001</v>
      </c>
      <c r="O192">
        <v>-2.0068999999999999</v>
      </c>
      <c r="P192">
        <v>-3.5042</v>
      </c>
      <c r="Q192">
        <v>-2.4798</v>
      </c>
      <c r="R192">
        <v>-1.0277000000000001</v>
      </c>
      <c r="S192">
        <v>0.86609999999999998</v>
      </c>
      <c r="T192">
        <v>1.9605999999999999</v>
      </c>
      <c r="U192">
        <v>1.3355999999999999</v>
      </c>
      <c r="V192">
        <v>-0.68140000000000001</v>
      </c>
      <c r="W192">
        <v>-2.9809999999999999</v>
      </c>
      <c r="X192">
        <v>-3.7538</v>
      </c>
      <c r="Y192">
        <v>-3.2664</v>
      </c>
      <c r="Z192">
        <v>-6.7492999999999999</v>
      </c>
      <c r="AA192">
        <v>-5.6607000000000003</v>
      </c>
      <c r="AB192">
        <v>-3.4068999999999998</v>
      </c>
      <c r="AC192">
        <v>-4.1051000000000002</v>
      </c>
      <c r="AD192">
        <v>1.3323</v>
      </c>
      <c r="AE192">
        <v>0.50080000000000002</v>
      </c>
      <c r="AF192">
        <v>1.6388</v>
      </c>
      <c r="AG192">
        <v>3.1511</v>
      </c>
      <c r="AH192">
        <v>6.2969999999999997</v>
      </c>
      <c r="AI192">
        <v>7.1649000000000003</v>
      </c>
      <c r="AJ192">
        <v>6.6957000000000004</v>
      </c>
      <c r="AK192">
        <v>6.8182</v>
      </c>
      <c r="AL192">
        <v>2.2999999999999998</v>
      </c>
      <c r="AM192">
        <v>2.5223</v>
      </c>
    </row>
    <row r="193" spans="1:42" hidden="1" x14ac:dyDescent="0.3">
      <c r="A193" t="s">
        <v>635</v>
      </c>
      <c r="B193" t="e">
        <f>VLOOKUP(A193,'COMBINED DATA'!$A$7162:$A$7709,1,FALSE)</f>
        <v>#N/A</v>
      </c>
      <c r="C193" s="4">
        <v>9.31</v>
      </c>
      <c r="D193">
        <v>8.8040000000000003</v>
      </c>
      <c r="E193">
        <v>12.73</v>
      </c>
      <c r="F193">
        <v>12.8918</v>
      </c>
      <c r="G193">
        <v>9.5254999999999992</v>
      </c>
      <c r="H193">
        <v>9.6792999999999996</v>
      </c>
      <c r="I193">
        <v>7.0332999999999997</v>
      </c>
      <c r="J193">
        <v>7.4863999999999997</v>
      </c>
      <c r="K193">
        <v>9.6390999999999991</v>
      </c>
      <c r="L193">
        <v>9.8503000000000007</v>
      </c>
      <c r="M193">
        <v>4.3918999999999997</v>
      </c>
      <c r="N193">
        <v>3.8332000000000002</v>
      </c>
      <c r="O193">
        <v>4.0015000000000001</v>
      </c>
      <c r="P193">
        <v>5.3423999999999996</v>
      </c>
      <c r="Q193">
        <v>3.569</v>
      </c>
      <c r="R193">
        <v>4.2417999999999996</v>
      </c>
      <c r="S193">
        <v>4.6475999999999997</v>
      </c>
      <c r="T193">
        <v>3.9209000000000001</v>
      </c>
      <c r="U193">
        <v>3.6221000000000001</v>
      </c>
      <c r="V193">
        <v>3.5087999999999999</v>
      </c>
      <c r="W193">
        <v>3.2907000000000002</v>
      </c>
      <c r="X193">
        <v>3.2625999999999999</v>
      </c>
      <c r="Y193">
        <v>3.8090999999999999</v>
      </c>
      <c r="Z193">
        <v>3.4516</v>
      </c>
      <c r="AA193">
        <v>3.2469000000000001</v>
      </c>
      <c r="AB193">
        <v>2.8792</v>
      </c>
      <c r="AC193">
        <v>2.2875999999999999</v>
      </c>
      <c r="AD193">
        <v>2.7664</v>
      </c>
      <c r="AE193">
        <v>2.5741999999999998</v>
      </c>
      <c r="AF193">
        <v>3.2223999999999999</v>
      </c>
      <c r="AG193">
        <v>3.3045</v>
      </c>
    </row>
    <row r="194" spans="1:42" hidden="1" x14ac:dyDescent="0.3">
      <c r="A194" t="s">
        <v>636</v>
      </c>
      <c r="B194" t="e">
        <f>VLOOKUP(A194,'COMBINED DATA'!$A$7162:$A$7709,1,FALSE)</f>
        <v>#N/A</v>
      </c>
      <c r="C194" s="4">
        <v>0.8</v>
      </c>
      <c r="D194">
        <v>0.77400000000000002</v>
      </c>
      <c r="E194">
        <v>0.76629999999999998</v>
      </c>
      <c r="F194">
        <v>0.71640000000000004</v>
      </c>
      <c r="G194">
        <v>0.76690000000000003</v>
      </c>
      <c r="H194">
        <v>0.73250000000000004</v>
      </c>
      <c r="I194">
        <v>0.77329999999999999</v>
      </c>
      <c r="J194">
        <v>0.77370000000000005</v>
      </c>
      <c r="K194">
        <v>0.80630000000000002</v>
      </c>
      <c r="L194">
        <v>0.83809999999999996</v>
      </c>
      <c r="M194">
        <v>0.84660000000000002</v>
      </c>
      <c r="N194">
        <v>0.83550000000000002</v>
      </c>
      <c r="O194">
        <v>0.84</v>
      </c>
      <c r="P194">
        <v>0.88160000000000005</v>
      </c>
      <c r="Q194">
        <v>0.86170000000000002</v>
      </c>
      <c r="R194">
        <v>0.87609999999999999</v>
      </c>
      <c r="S194">
        <v>0.87809999999999999</v>
      </c>
      <c r="T194">
        <v>0.87129999999999996</v>
      </c>
      <c r="U194">
        <v>0.84850000000000003</v>
      </c>
      <c r="V194">
        <v>0.88239999999999996</v>
      </c>
      <c r="W194">
        <v>0.70009999999999994</v>
      </c>
      <c r="X194">
        <v>0.61929999999999996</v>
      </c>
      <c r="Y194">
        <v>0.75980000000000003</v>
      </c>
      <c r="Z194">
        <v>0.7631</v>
      </c>
      <c r="AA194">
        <v>0.85929999999999995</v>
      </c>
      <c r="AB194">
        <v>0.92110000000000003</v>
      </c>
      <c r="AC194">
        <v>0.83020000000000005</v>
      </c>
      <c r="AD194">
        <v>0.8397</v>
      </c>
      <c r="AE194">
        <v>0.85109999999999997</v>
      </c>
      <c r="AF194">
        <v>0.82050000000000001</v>
      </c>
      <c r="AG194">
        <v>0.95599999999999996</v>
      </c>
      <c r="AH194">
        <v>0.82430000000000003</v>
      </c>
      <c r="AI194">
        <v>0.78749999999999998</v>
      </c>
      <c r="AJ194">
        <v>0.77459999999999996</v>
      </c>
      <c r="AK194">
        <v>0.55020000000000002</v>
      </c>
      <c r="AL194">
        <v>0.61980000000000002</v>
      </c>
      <c r="AM194">
        <v>0.57310000000000005</v>
      </c>
      <c r="AN194">
        <v>0.42</v>
      </c>
      <c r="AO194">
        <v>0.44019999999999998</v>
      </c>
    </row>
    <row r="195" spans="1:42" x14ac:dyDescent="0.3">
      <c r="A195" s="20" t="s">
        <v>637</v>
      </c>
      <c r="B195" s="20"/>
      <c r="C195" s="4">
        <v>0.98</v>
      </c>
      <c r="D195">
        <v>0.93589999999999995</v>
      </c>
      <c r="E195">
        <v>-5.3051000000000004</v>
      </c>
      <c r="F195">
        <v>-6.9177</v>
      </c>
      <c r="G195">
        <v>-6.859</v>
      </c>
      <c r="H195">
        <v>-7.0152999999999999</v>
      </c>
      <c r="I195">
        <v>-0.3357</v>
      </c>
      <c r="J195">
        <v>2.9580000000000002</v>
      </c>
      <c r="K195">
        <v>4.3747999999999996</v>
      </c>
      <c r="L195">
        <v>6.0079000000000002</v>
      </c>
      <c r="M195">
        <v>6.9135999999999997</v>
      </c>
      <c r="N195">
        <v>6.7714999999999996</v>
      </c>
      <c r="O195">
        <v>7.3215000000000003</v>
      </c>
      <c r="P195">
        <v>7.39</v>
      </c>
      <c r="Q195">
        <v>9.2469000000000001</v>
      </c>
      <c r="R195">
        <v>8.1066000000000003</v>
      </c>
      <c r="S195">
        <v>7.4450000000000003</v>
      </c>
      <c r="T195">
        <v>6.4497</v>
      </c>
      <c r="U195">
        <v>4.1475999999999997</v>
      </c>
      <c r="V195">
        <v>-1.5321</v>
      </c>
      <c r="W195">
        <v>-3.8254000000000001</v>
      </c>
      <c r="X195">
        <v>-4.7904</v>
      </c>
      <c r="Y195">
        <v>-5.4455999999999998</v>
      </c>
      <c r="Z195">
        <v>-2.1432000000000002</v>
      </c>
      <c r="AA195">
        <v>-0.61380000000000001</v>
      </c>
      <c r="AB195">
        <v>0.39500000000000002</v>
      </c>
      <c r="AC195">
        <v>2.1524999999999999</v>
      </c>
      <c r="AD195">
        <v>6.4706999999999999</v>
      </c>
      <c r="AE195">
        <v>9.1323000000000008</v>
      </c>
      <c r="AF195">
        <v>12.009</v>
      </c>
      <c r="AG195">
        <v>9.5275999999999996</v>
      </c>
      <c r="AH195">
        <v>6.6521999999999997</v>
      </c>
      <c r="AI195">
        <v>5.6266999999999996</v>
      </c>
      <c r="AJ195">
        <v>3.3506999999999998</v>
      </c>
      <c r="AK195">
        <v>4.1707999999999998</v>
      </c>
      <c r="AL195">
        <v>4.4383999999999997</v>
      </c>
      <c r="AM195">
        <v>2.8763999999999998</v>
      </c>
      <c r="AN195">
        <v>2.6189</v>
      </c>
      <c r="AO195">
        <v>0.98719999999999997</v>
      </c>
      <c r="AP195">
        <v>0.78659999999999997</v>
      </c>
    </row>
    <row r="196" spans="1:42" x14ac:dyDescent="0.3">
      <c r="A196" s="20" t="s">
        <v>638</v>
      </c>
      <c r="B196" s="20"/>
      <c r="C196" s="4">
        <v>4.6500000000000004</v>
      </c>
      <c r="D196">
        <v>5.6302000000000003</v>
      </c>
      <c r="E196">
        <v>5.2805</v>
      </c>
      <c r="F196">
        <v>4.7953999999999999</v>
      </c>
      <c r="G196">
        <v>19.954899999999999</v>
      </c>
      <c r="H196">
        <v>19.385400000000001</v>
      </c>
      <c r="I196">
        <v>19.9665</v>
      </c>
      <c r="J196">
        <v>17.274799999999999</v>
      </c>
      <c r="K196">
        <v>4.4184000000000001</v>
      </c>
      <c r="L196">
        <v>1.0624</v>
      </c>
      <c r="M196">
        <v>2.4672000000000001</v>
      </c>
      <c r="N196">
        <v>4.0747</v>
      </c>
      <c r="O196">
        <v>5.1359000000000004</v>
      </c>
      <c r="P196">
        <v>9.1189999999999998</v>
      </c>
      <c r="Q196">
        <v>8.8065999999999995</v>
      </c>
      <c r="R196">
        <v>7.5086000000000004</v>
      </c>
      <c r="S196">
        <v>7.4721000000000002</v>
      </c>
      <c r="T196">
        <v>7.4657</v>
      </c>
      <c r="U196">
        <v>7.3521999999999998</v>
      </c>
      <c r="V196">
        <v>17.5351</v>
      </c>
      <c r="W196">
        <v>16.053699999999999</v>
      </c>
      <c r="X196">
        <v>13.540800000000001</v>
      </c>
      <c r="Y196">
        <v>13.491400000000001</v>
      </c>
      <c r="Z196">
        <v>7.1067</v>
      </c>
      <c r="AA196">
        <v>7.5795000000000003</v>
      </c>
      <c r="AB196">
        <v>12.8512</v>
      </c>
      <c r="AC196">
        <v>13.3238</v>
      </c>
      <c r="AD196">
        <v>17.158100000000001</v>
      </c>
      <c r="AE196">
        <v>17.799299999999999</v>
      </c>
      <c r="AF196">
        <v>13.2692</v>
      </c>
      <c r="AG196">
        <v>16.005700000000001</v>
      </c>
      <c r="AH196">
        <v>14.6236</v>
      </c>
      <c r="AI196">
        <v>13.7684</v>
      </c>
      <c r="AJ196">
        <v>11.0413</v>
      </c>
      <c r="AK196">
        <v>9.1203000000000003</v>
      </c>
      <c r="AL196">
        <v>8.5648999999999997</v>
      </c>
      <c r="AM196">
        <v>7.8322000000000003</v>
      </c>
      <c r="AN196">
        <v>7.3137999999999996</v>
      </c>
      <c r="AO196">
        <v>6.9031000000000002</v>
      </c>
      <c r="AP196">
        <v>6.2603999999999997</v>
      </c>
    </row>
    <row r="197" spans="1:42" hidden="1" x14ac:dyDescent="0.3">
      <c r="A197" t="s">
        <v>639</v>
      </c>
      <c r="B197" t="str">
        <f>VLOOKUP(A197,'COMBINED DATA'!$A$7162:$A$7709,1,FALSE)</f>
        <v>TFPM CN Equity</v>
      </c>
      <c r="C197" s="4">
        <v>4.0199999999999996</v>
      </c>
      <c r="D197">
        <v>3.4535</v>
      </c>
      <c r="E197">
        <v>4.0414000000000003</v>
      </c>
      <c r="F197">
        <v>4.1725000000000003</v>
      </c>
      <c r="G197">
        <v>3.4445999999999999</v>
      </c>
      <c r="H197">
        <v>3.7545999999999999</v>
      </c>
      <c r="I197">
        <v>2.5988000000000002</v>
      </c>
      <c r="J197">
        <v>2.2454999999999998</v>
      </c>
      <c r="K197">
        <v>1.9420999999999999</v>
      </c>
      <c r="L197">
        <v>-4.9295</v>
      </c>
      <c r="M197">
        <v>-2.9687000000000001</v>
      </c>
      <c r="N197">
        <v>-1.2599</v>
      </c>
    </row>
    <row r="198" spans="1:42" x14ac:dyDescent="0.3">
      <c r="A198" s="20" t="s">
        <v>640</v>
      </c>
      <c r="B198" s="20"/>
      <c r="C198" s="4">
        <v>12.31</v>
      </c>
      <c r="D198">
        <v>12.1999</v>
      </c>
      <c r="E198">
        <v>11.810600000000001</v>
      </c>
      <c r="F198">
        <v>12.2209</v>
      </c>
      <c r="G198">
        <v>12.248799999999999</v>
      </c>
      <c r="H198">
        <v>11.5901</v>
      </c>
      <c r="I198">
        <v>10.912000000000001</v>
      </c>
      <c r="J198">
        <v>11.6653</v>
      </c>
      <c r="K198">
        <v>11.7468</v>
      </c>
      <c r="L198">
        <v>11.318199999999999</v>
      </c>
      <c r="M198">
        <v>11.0639</v>
      </c>
      <c r="N198">
        <v>8.2592999999999996</v>
      </c>
      <c r="O198">
        <v>8.3138000000000005</v>
      </c>
      <c r="P198">
        <v>8.9860000000000007</v>
      </c>
      <c r="Q198">
        <v>9.7767999999999997</v>
      </c>
      <c r="R198">
        <v>8.2598000000000003</v>
      </c>
      <c r="S198">
        <v>8.5521999999999991</v>
      </c>
      <c r="T198">
        <v>8.3689999999999998</v>
      </c>
      <c r="U198">
        <v>8.6419999999999995</v>
      </c>
      <c r="V198">
        <v>8.6831999999999994</v>
      </c>
      <c r="W198">
        <v>8.5809999999999995</v>
      </c>
      <c r="X198">
        <v>7.5891999999999999</v>
      </c>
      <c r="Y198">
        <v>7.5658000000000003</v>
      </c>
      <c r="Z198">
        <v>7.5888999999999998</v>
      </c>
      <c r="AA198">
        <v>7.8369</v>
      </c>
      <c r="AB198">
        <v>8.7035</v>
      </c>
      <c r="AC198">
        <v>9.2179000000000002</v>
      </c>
      <c r="AD198">
        <v>9.6012000000000004</v>
      </c>
      <c r="AE198">
        <v>9.8894000000000002</v>
      </c>
      <c r="AF198">
        <v>10.226699999999999</v>
      </c>
      <c r="AG198">
        <v>10.736499999999999</v>
      </c>
      <c r="AH198">
        <v>11.6972</v>
      </c>
      <c r="AI198">
        <v>12.7537</v>
      </c>
      <c r="AJ198">
        <v>12.909700000000001</v>
      </c>
      <c r="AK198">
        <v>12.9312</v>
      </c>
      <c r="AL198">
        <v>12.2164</v>
      </c>
      <c r="AM198">
        <v>11.9815</v>
      </c>
      <c r="AN198">
        <v>11.6472</v>
      </c>
      <c r="AO198">
        <v>11.0838</v>
      </c>
      <c r="AP198">
        <v>10.7309</v>
      </c>
    </row>
    <row r="199" spans="1:42" x14ac:dyDescent="0.3">
      <c r="A199" s="20" t="s">
        <v>641</v>
      </c>
      <c r="B199" s="20"/>
      <c r="C199" s="4">
        <v>-6.99</v>
      </c>
      <c r="D199">
        <v>-6.9541000000000004</v>
      </c>
      <c r="E199">
        <v>-6.5210999999999997</v>
      </c>
      <c r="F199">
        <v>-6.2895000000000003</v>
      </c>
      <c r="G199">
        <v>-3.8794</v>
      </c>
      <c r="H199">
        <v>-6.2870999999999997</v>
      </c>
      <c r="I199">
        <v>-6.0053999999999998</v>
      </c>
      <c r="J199">
        <v>-3.2372999999999998</v>
      </c>
      <c r="K199">
        <v>-1.3364</v>
      </c>
      <c r="L199">
        <v>1.1397999999999999</v>
      </c>
      <c r="M199">
        <v>4.7706</v>
      </c>
      <c r="N199">
        <v>3.5354999999999999</v>
      </c>
      <c r="O199">
        <v>-6.93E-2</v>
      </c>
      <c r="P199">
        <v>-1.0730999999999999</v>
      </c>
      <c r="Q199">
        <v>-2.3898999999999999</v>
      </c>
      <c r="R199">
        <v>-3.6476999999999999</v>
      </c>
      <c r="S199">
        <v>-2.5788000000000002</v>
      </c>
      <c r="T199">
        <v>-3.2282000000000002</v>
      </c>
      <c r="U199">
        <v>-6.4699</v>
      </c>
      <c r="V199">
        <v>-5.7500999999999998</v>
      </c>
      <c r="W199">
        <v>-10.1251</v>
      </c>
      <c r="X199">
        <v>-6.9728000000000003</v>
      </c>
      <c r="Y199">
        <v>-4.2153</v>
      </c>
      <c r="Z199">
        <v>-2.6219999999999999</v>
      </c>
      <c r="AA199">
        <v>1.4460999999999999</v>
      </c>
      <c r="AB199">
        <v>0.89710000000000001</v>
      </c>
      <c r="AC199">
        <v>2.9777</v>
      </c>
      <c r="AD199">
        <v>3.4842</v>
      </c>
      <c r="AE199">
        <v>4.7058999999999997</v>
      </c>
      <c r="AF199">
        <v>2.9641000000000002</v>
      </c>
      <c r="AG199">
        <v>-1.0039</v>
      </c>
      <c r="AH199">
        <v>-2.1099000000000001</v>
      </c>
      <c r="AI199">
        <v>0.21229999999999999</v>
      </c>
      <c r="AJ199">
        <v>1.3711</v>
      </c>
      <c r="AK199">
        <v>3.1482999999999999</v>
      </c>
      <c r="AL199">
        <v>7.8296999999999999</v>
      </c>
      <c r="AM199">
        <v>6.0212000000000003</v>
      </c>
      <c r="AN199">
        <v>4.4892000000000003</v>
      </c>
      <c r="AO199">
        <v>4.2877999999999998</v>
      </c>
      <c r="AP199">
        <v>-0.71150000000000002</v>
      </c>
    </row>
    <row r="200" spans="1:42" x14ac:dyDescent="0.3">
      <c r="A200" s="20" t="s">
        <v>642</v>
      </c>
      <c r="B200" s="20"/>
      <c r="C200" s="4">
        <v>7.09</v>
      </c>
      <c r="D200">
        <v>5.5845000000000002</v>
      </c>
      <c r="E200">
        <v>4.6196000000000002</v>
      </c>
      <c r="F200">
        <v>1.123</v>
      </c>
      <c r="G200">
        <v>0.26679999999999998</v>
      </c>
      <c r="H200">
        <v>-0.72060000000000002</v>
      </c>
      <c r="I200">
        <v>-0.74639999999999995</v>
      </c>
      <c r="J200">
        <v>-0.37619999999999998</v>
      </c>
      <c r="K200">
        <v>1.2139</v>
      </c>
      <c r="L200">
        <v>3.3763999999999998</v>
      </c>
      <c r="M200">
        <v>3.5952000000000002</v>
      </c>
      <c r="N200">
        <v>3.5495000000000001</v>
      </c>
      <c r="O200">
        <v>3.8016000000000001</v>
      </c>
      <c r="P200">
        <v>2.9661</v>
      </c>
      <c r="Q200">
        <v>2.9352</v>
      </c>
      <c r="R200">
        <v>3.8388</v>
      </c>
      <c r="S200">
        <v>3.4020000000000001</v>
      </c>
      <c r="T200">
        <v>4.6505999999999998</v>
      </c>
      <c r="U200">
        <v>4.1847000000000003</v>
      </c>
      <c r="V200">
        <v>2.9182999999999999</v>
      </c>
      <c r="W200">
        <v>1.7813000000000001</v>
      </c>
      <c r="X200">
        <v>0.55610000000000004</v>
      </c>
      <c r="Y200">
        <v>0.45279999999999998</v>
      </c>
      <c r="Z200">
        <v>5.1589</v>
      </c>
      <c r="AA200">
        <v>7.5683999999999996</v>
      </c>
      <c r="AB200">
        <v>10.6812</v>
      </c>
      <c r="AC200">
        <v>12.678000000000001</v>
      </c>
      <c r="AD200">
        <v>14.429</v>
      </c>
      <c r="AE200">
        <v>17.3918</v>
      </c>
      <c r="AF200">
        <v>26.163399999999999</v>
      </c>
      <c r="AG200">
        <v>31.5288</v>
      </c>
      <c r="AH200">
        <v>34.063400000000001</v>
      </c>
      <c r="AI200">
        <v>32.201500000000003</v>
      </c>
      <c r="AJ200">
        <v>24.933800000000002</v>
      </c>
      <c r="AK200">
        <v>12.370799999999999</v>
      </c>
      <c r="AL200">
        <v>8.9040999999999997</v>
      </c>
      <c r="AM200">
        <v>9.0955999999999992</v>
      </c>
      <c r="AN200">
        <v>7.8601000000000001</v>
      </c>
      <c r="AO200">
        <v>8.1866000000000003</v>
      </c>
      <c r="AP200">
        <v>5.9615</v>
      </c>
    </row>
    <row r="201" spans="1:42" hidden="1" x14ac:dyDescent="0.3">
      <c r="A201" t="s">
        <v>643</v>
      </c>
      <c r="B201" t="str">
        <f>VLOOKUP(A201,'COMBINED DATA'!$A$7162:$A$7709,1,FALSE)</f>
        <v>TPZ CN Equity</v>
      </c>
      <c r="C201" s="4">
        <v>1.1200000000000001</v>
      </c>
      <c r="D201">
        <v>1.7483</v>
      </c>
      <c r="E201">
        <v>2.1038999999999999</v>
      </c>
      <c r="F201">
        <v>2.6200999999999999</v>
      </c>
      <c r="G201">
        <v>5.5761000000000003</v>
      </c>
      <c r="H201">
        <v>5.7962999999999996</v>
      </c>
      <c r="I201">
        <v>5.7638999999999996</v>
      </c>
      <c r="J201">
        <v>5.7477</v>
      </c>
      <c r="K201">
        <v>3.3349000000000002</v>
      </c>
      <c r="L201">
        <v>2.6413000000000002</v>
      </c>
      <c r="M201">
        <v>2.7359</v>
      </c>
      <c r="N201">
        <v>2.7292000000000001</v>
      </c>
      <c r="O201">
        <v>3.2309999999999999</v>
      </c>
      <c r="P201">
        <v>3.7161</v>
      </c>
      <c r="Q201">
        <v>2.6194000000000002</v>
      </c>
    </row>
    <row r="202" spans="1:42" x14ac:dyDescent="0.3">
      <c r="A202" s="20" t="s">
        <v>644</v>
      </c>
      <c r="B202" s="20"/>
      <c r="C202" s="4">
        <v>6.29</v>
      </c>
      <c r="D202">
        <v>6.3154000000000003</v>
      </c>
      <c r="E202">
        <v>6.5692000000000004</v>
      </c>
      <c r="F202">
        <v>4.2037000000000004</v>
      </c>
      <c r="G202">
        <v>4.1199000000000003</v>
      </c>
      <c r="H202">
        <v>4.3905000000000003</v>
      </c>
      <c r="I202">
        <v>4.4551999999999996</v>
      </c>
      <c r="J202">
        <v>10.877000000000001</v>
      </c>
      <c r="K202">
        <v>11.258800000000001</v>
      </c>
      <c r="L202">
        <v>10.8406</v>
      </c>
      <c r="M202">
        <v>11.037000000000001</v>
      </c>
      <c r="N202">
        <v>5.1351000000000004</v>
      </c>
      <c r="O202">
        <v>2.8340000000000001</v>
      </c>
      <c r="P202">
        <v>4.4566999999999997</v>
      </c>
      <c r="Q202">
        <v>4.2381000000000002</v>
      </c>
      <c r="R202">
        <v>18.083600000000001</v>
      </c>
      <c r="S202">
        <v>20.158000000000001</v>
      </c>
      <c r="T202">
        <v>18.1035</v>
      </c>
      <c r="U202">
        <v>16.919</v>
      </c>
      <c r="V202">
        <v>9.1160999999999994</v>
      </c>
      <c r="W202">
        <v>9.9055999999999997</v>
      </c>
      <c r="X202">
        <v>9.5875000000000004</v>
      </c>
      <c r="Y202">
        <v>11.410600000000001</v>
      </c>
      <c r="Z202">
        <v>6.3792999999999997</v>
      </c>
      <c r="AA202">
        <v>29.314900000000002</v>
      </c>
      <c r="AB202">
        <v>33.315600000000003</v>
      </c>
      <c r="AC202">
        <v>32.020299999999999</v>
      </c>
      <c r="AD202">
        <v>28.4237</v>
      </c>
      <c r="AE202">
        <v>7.1231</v>
      </c>
      <c r="AF202">
        <v>2.0577999999999999</v>
      </c>
      <c r="AG202">
        <v>4.2701000000000002</v>
      </c>
      <c r="AH202">
        <v>6.1012000000000004</v>
      </c>
      <c r="AI202">
        <v>4.9561999999999999</v>
      </c>
      <c r="AJ202">
        <v>9.8201000000000001</v>
      </c>
      <c r="AK202">
        <v>11.034000000000001</v>
      </c>
      <c r="AL202">
        <v>13.3432</v>
      </c>
      <c r="AM202">
        <v>12.145200000000001</v>
      </c>
      <c r="AN202">
        <v>12.055899999999999</v>
      </c>
      <c r="AO202">
        <v>12.180999999999999</v>
      </c>
      <c r="AP202">
        <v>11.907</v>
      </c>
    </row>
    <row r="203" spans="1:42" x14ac:dyDescent="0.3">
      <c r="A203" s="20" t="s">
        <v>645</v>
      </c>
      <c r="B203" s="20"/>
      <c r="C203" s="4">
        <v>3.04</v>
      </c>
      <c r="D203">
        <v>3.1166</v>
      </c>
      <c r="E203">
        <v>2.8839999999999999</v>
      </c>
      <c r="F203">
        <v>-1.8646</v>
      </c>
      <c r="G203">
        <v>-2.0066999999999999</v>
      </c>
      <c r="H203">
        <v>-1.9156</v>
      </c>
      <c r="I203">
        <v>-2.4525000000000001</v>
      </c>
      <c r="J203">
        <v>0.30570000000000003</v>
      </c>
      <c r="K203">
        <v>0.8427</v>
      </c>
      <c r="L203">
        <v>1.4274</v>
      </c>
      <c r="M203">
        <v>2.2225999999999999</v>
      </c>
      <c r="N203">
        <v>3.6255999999999999</v>
      </c>
      <c r="O203">
        <v>3.6555</v>
      </c>
      <c r="P203">
        <v>3.5249000000000001</v>
      </c>
      <c r="Q203">
        <v>3.843</v>
      </c>
      <c r="R203">
        <v>4.0016999999999996</v>
      </c>
      <c r="S203">
        <v>4.2186000000000003</v>
      </c>
      <c r="T203">
        <v>4.5159000000000002</v>
      </c>
      <c r="U203">
        <v>4.2561999999999998</v>
      </c>
      <c r="V203">
        <v>4.1776</v>
      </c>
      <c r="W203">
        <v>4.1360000000000001</v>
      </c>
      <c r="X203">
        <v>4.4340000000000002</v>
      </c>
      <c r="Y203">
        <v>4.5683999999999996</v>
      </c>
      <c r="Z203">
        <v>4.6257000000000001</v>
      </c>
      <c r="AA203">
        <v>2.3180999999999998</v>
      </c>
      <c r="AB203">
        <v>2.0699999999999998</v>
      </c>
      <c r="AC203">
        <v>1.9071</v>
      </c>
      <c r="AD203">
        <v>1.9117999999999999</v>
      </c>
      <c r="AE203">
        <v>3.2789000000000001</v>
      </c>
      <c r="AF203">
        <v>3.1103000000000001</v>
      </c>
      <c r="AG203">
        <v>3.0028000000000001</v>
      </c>
      <c r="AH203">
        <v>0.6845</v>
      </c>
      <c r="AI203">
        <v>1.5107999999999999</v>
      </c>
      <c r="AJ203">
        <v>0.92500000000000004</v>
      </c>
      <c r="AK203">
        <v>8.3999999999999995E-3</v>
      </c>
      <c r="AL203">
        <v>2.4413</v>
      </c>
      <c r="AM203">
        <v>2.2747999999999999</v>
      </c>
      <c r="AN203">
        <v>2.8807999999999998</v>
      </c>
      <c r="AO203">
        <v>4.0210999999999997</v>
      </c>
      <c r="AP203">
        <v>3.8622999999999998</v>
      </c>
    </row>
    <row r="204" spans="1:42" hidden="1" x14ac:dyDescent="0.3">
      <c r="A204" t="s">
        <v>646</v>
      </c>
      <c r="B204" t="str">
        <f>VLOOKUP(A204,'COMBINED DATA'!$A$7162:$A$7709,1,FALSE)</f>
        <v>TSU CN Equity</v>
      </c>
      <c r="C204" s="4">
        <v>-0.37</v>
      </c>
      <c r="D204">
        <v>-7.5399999999999995E-2</v>
      </c>
      <c r="E204">
        <v>1.2405999999999999</v>
      </c>
      <c r="F204">
        <v>0.95750000000000002</v>
      </c>
      <c r="G204">
        <v>1.3405</v>
      </c>
      <c r="H204">
        <v>1.5859000000000001</v>
      </c>
      <c r="I204">
        <v>1.6105</v>
      </c>
      <c r="J204">
        <v>0.6522</v>
      </c>
      <c r="K204">
        <v>0.35339999999999999</v>
      </c>
      <c r="L204">
        <v>0.64510000000000001</v>
      </c>
      <c r="M204">
        <v>1.2091000000000001</v>
      </c>
      <c r="N204">
        <v>2.0859000000000001</v>
      </c>
      <c r="O204">
        <v>2.1347999999999998</v>
      </c>
      <c r="P204">
        <v>2.4163999999999999</v>
      </c>
      <c r="Q204">
        <v>2.8641999999999999</v>
      </c>
      <c r="R204">
        <v>3.0411000000000001</v>
      </c>
      <c r="S204">
        <v>3.0886999999999998</v>
      </c>
      <c r="T204">
        <v>2.6581000000000001</v>
      </c>
      <c r="U204">
        <v>2.6251000000000002</v>
      </c>
      <c r="V204">
        <v>2.3748999999999998</v>
      </c>
      <c r="W204">
        <v>2.2336</v>
      </c>
      <c r="X204">
        <v>0.95860000000000001</v>
      </c>
      <c r="Y204">
        <v>0.69199999999999995</v>
      </c>
      <c r="Z204">
        <v>0.82709999999999995</v>
      </c>
      <c r="AA204">
        <v>0.48680000000000001</v>
      </c>
      <c r="AB204">
        <v>2.0973999999999999</v>
      </c>
      <c r="AC204">
        <v>2.6631</v>
      </c>
      <c r="AD204">
        <v>2.5493999999999999</v>
      </c>
      <c r="AE204">
        <v>2.9531999999999998</v>
      </c>
      <c r="AF204">
        <v>2.9087999999999998</v>
      </c>
    </row>
    <row r="205" spans="1:42" x14ac:dyDescent="0.3">
      <c r="A205" s="20" t="s">
        <v>647</v>
      </c>
      <c r="B205" s="20"/>
      <c r="C205" s="4">
        <v>-8.35</v>
      </c>
      <c r="D205">
        <v>-8.9856999999999996</v>
      </c>
      <c r="E205">
        <v>-11.434100000000001</v>
      </c>
      <c r="F205">
        <v>-3.3111999999999999</v>
      </c>
      <c r="G205">
        <v>-3.4618000000000002</v>
      </c>
      <c r="H205">
        <v>-4.7332999999999998</v>
      </c>
      <c r="I205">
        <v>-2.3239999999999998</v>
      </c>
      <c r="J205">
        <v>-4.5888999999999998</v>
      </c>
      <c r="K205">
        <v>-2.2648999999999999</v>
      </c>
      <c r="L205">
        <v>-0.72919999999999996</v>
      </c>
      <c r="M205">
        <v>-1.0416000000000001</v>
      </c>
      <c r="N205">
        <v>-1.4881</v>
      </c>
      <c r="O205">
        <v>-1.0649</v>
      </c>
      <c r="P205">
        <v>-1.069</v>
      </c>
      <c r="Q205">
        <v>0.54710000000000003</v>
      </c>
      <c r="R205">
        <v>3.0996999999999999</v>
      </c>
      <c r="S205">
        <v>2.3313999999999999</v>
      </c>
      <c r="T205">
        <v>3.3879999999999999</v>
      </c>
      <c r="U205">
        <v>2.2913999999999999</v>
      </c>
      <c r="V205">
        <v>-3.1070000000000002</v>
      </c>
      <c r="W205">
        <v>-24.4696</v>
      </c>
      <c r="X205">
        <v>-29.7547</v>
      </c>
      <c r="Y205">
        <v>-29.4633</v>
      </c>
      <c r="Z205">
        <v>-27.377800000000001</v>
      </c>
      <c r="AA205">
        <v>-5.516</v>
      </c>
      <c r="AB205">
        <v>13.2233</v>
      </c>
      <c r="AC205">
        <v>14.519</v>
      </c>
      <c r="AD205">
        <v>23.273900000000001</v>
      </c>
      <c r="AE205">
        <v>21.6813</v>
      </c>
      <c r="AF205">
        <v>13.1906</v>
      </c>
      <c r="AG205">
        <v>17.1694</v>
      </c>
      <c r="AH205">
        <v>9.9367999999999999</v>
      </c>
      <c r="AI205">
        <v>8.8719000000000001</v>
      </c>
      <c r="AJ205">
        <v>5.5068000000000001</v>
      </c>
      <c r="AK205">
        <v>2.3978000000000002</v>
      </c>
      <c r="AL205">
        <v>2.1341000000000001</v>
      </c>
      <c r="AM205">
        <v>1.3535999999999999</v>
      </c>
      <c r="AN205">
        <v>2.9830000000000001</v>
      </c>
      <c r="AO205">
        <v>5.0498000000000003</v>
      </c>
      <c r="AP205">
        <v>3.9581</v>
      </c>
    </row>
    <row r="206" spans="1:42" x14ac:dyDescent="0.3">
      <c r="A206" s="20" t="s">
        <v>648</v>
      </c>
      <c r="B206" s="20"/>
      <c r="C206" s="4">
        <v>7.3</v>
      </c>
      <c r="D206">
        <v>7.0338000000000003</v>
      </c>
      <c r="E206">
        <v>8.2303999999999995</v>
      </c>
      <c r="F206">
        <v>8.3938000000000006</v>
      </c>
      <c r="G206">
        <v>7.8468999999999998</v>
      </c>
      <c r="H206">
        <v>6.3666</v>
      </c>
      <c r="I206">
        <v>4.1234999999999999</v>
      </c>
      <c r="J206">
        <v>3.5065</v>
      </c>
      <c r="K206">
        <v>3.2696000000000001</v>
      </c>
      <c r="L206">
        <v>4.0305999999999997</v>
      </c>
      <c r="M206">
        <v>4.8832000000000004</v>
      </c>
      <c r="N206">
        <v>5.5406000000000004</v>
      </c>
      <c r="O206">
        <v>5.5319000000000003</v>
      </c>
      <c r="P206">
        <v>5.8967000000000001</v>
      </c>
      <c r="Q206">
        <v>7.6468999999999996</v>
      </c>
      <c r="R206">
        <v>7.8846999999999996</v>
      </c>
      <c r="S206">
        <v>8.6747999999999994</v>
      </c>
      <c r="T206">
        <v>9.9361999999999995</v>
      </c>
      <c r="U206">
        <v>8.6892999999999994</v>
      </c>
      <c r="V206">
        <v>7.7956000000000003</v>
      </c>
      <c r="W206">
        <v>7.8478000000000003</v>
      </c>
      <c r="X206">
        <v>7.7274000000000003</v>
      </c>
      <c r="Y206">
        <v>9.0486000000000004</v>
      </c>
      <c r="Z206">
        <v>10.0215</v>
      </c>
      <c r="AA206">
        <v>12.094099999999999</v>
      </c>
      <c r="AB206">
        <v>12.325699999999999</v>
      </c>
      <c r="AC206">
        <v>10.088100000000001</v>
      </c>
      <c r="AD206">
        <v>8.7894000000000005</v>
      </c>
      <c r="AE206">
        <v>7.8196000000000003</v>
      </c>
      <c r="AF206">
        <v>8.8625000000000007</v>
      </c>
      <c r="AG206">
        <v>8.8655000000000008</v>
      </c>
      <c r="AH206">
        <v>8.4390000000000001</v>
      </c>
      <c r="AI206">
        <v>8.0404</v>
      </c>
      <c r="AJ206">
        <v>7.5799000000000003</v>
      </c>
      <c r="AK206">
        <v>6.6391</v>
      </c>
      <c r="AL206">
        <v>6.7016999999999998</v>
      </c>
      <c r="AM206">
        <v>8.5197000000000003</v>
      </c>
      <c r="AN206">
        <v>8.7690999999999999</v>
      </c>
      <c r="AO206">
        <v>8.3605</v>
      </c>
      <c r="AP206">
        <v>8.7800999999999991</v>
      </c>
    </row>
    <row r="207" spans="1:42" x14ac:dyDescent="0.3">
      <c r="A207" s="20" t="s">
        <v>649</v>
      </c>
      <c r="B207" s="20"/>
      <c r="C207" s="4">
        <v>-3.91</v>
      </c>
      <c r="D207">
        <v>-4.1189999999999998</v>
      </c>
      <c r="E207">
        <v>-4.2153999999999998</v>
      </c>
      <c r="F207">
        <v>-2.7501000000000002</v>
      </c>
      <c r="G207">
        <v>-5.1448</v>
      </c>
      <c r="H207">
        <v>-3.3706999999999998</v>
      </c>
      <c r="I207">
        <v>-0.66390000000000005</v>
      </c>
      <c r="J207">
        <v>0.27139999999999997</v>
      </c>
      <c r="K207">
        <v>4.3301999999999996</v>
      </c>
      <c r="L207">
        <v>4.1147999999999998</v>
      </c>
      <c r="M207">
        <v>1.9475</v>
      </c>
      <c r="N207">
        <v>-1.0612999999999999</v>
      </c>
      <c r="O207">
        <v>-0.93240000000000001</v>
      </c>
      <c r="P207">
        <v>-2.3780999999999999</v>
      </c>
      <c r="Q207">
        <v>-0.26019999999999999</v>
      </c>
      <c r="R207">
        <v>1.9019999999999999</v>
      </c>
      <c r="S207">
        <v>0.94450000000000001</v>
      </c>
      <c r="T207">
        <v>2.7761999999999998</v>
      </c>
      <c r="U207">
        <v>2.9803000000000002</v>
      </c>
      <c r="V207">
        <v>5.6936999999999998</v>
      </c>
      <c r="W207">
        <v>2.1193</v>
      </c>
      <c r="X207">
        <v>1.5857000000000001</v>
      </c>
      <c r="Y207">
        <v>4.2144000000000004</v>
      </c>
      <c r="Z207">
        <v>8.7832000000000008</v>
      </c>
      <c r="AA207">
        <v>17.581900000000001</v>
      </c>
      <c r="AB207">
        <v>21.5458</v>
      </c>
      <c r="AC207">
        <v>19.3003</v>
      </c>
      <c r="AD207">
        <v>11.6187</v>
      </c>
      <c r="AE207">
        <v>10.4992</v>
      </c>
      <c r="AF207">
        <v>10.7728</v>
      </c>
      <c r="AG207">
        <v>10.922800000000001</v>
      </c>
      <c r="AH207">
        <v>12.7905</v>
      </c>
      <c r="AI207">
        <v>14.577500000000001</v>
      </c>
      <c r="AJ207">
        <v>14.2125</v>
      </c>
      <c r="AK207">
        <v>11.739800000000001</v>
      </c>
      <c r="AL207">
        <v>11.9215</v>
      </c>
      <c r="AM207">
        <v>10.1365</v>
      </c>
      <c r="AN207">
        <v>5.7872000000000003</v>
      </c>
      <c r="AO207">
        <v>6.6101000000000001</v>
      </c>
      <c r="AP207">
        <v>7.0528000000000004</v>
      </c>
    </row>
    <row r="208" spans="1:42" x14ac:dyDescent="0.3">
      <c r="A208" s="20" t="s">
        <v>650</v>
      </c>
      <c r="B208" s="20"/>
      <c r="C208" s="4">
        <v>4.0199999999999996</v>
      </c>
      <c r="D208">
        <v>2.7374999999999998</v>
      </c>
      <c r="E208">
        <v>-0.37090000000000001</v>
      </c>
      <c r="F208">
        <v>-5.0563000000000002</v>
      </c>
      <c r="G208">
        <v>-7.1337999999999999</v>
      </c>
      <c r="H208">
        <v>-8.7640999999999991</v>
      </c>
      <c r="I208">
        <v>-7.0823</v>
      </c>
      <c r="J208">
        <v>-3.8582999999999998</v>
      </c>
      <c r="K208">
        <v>-0.73640000000000005</v>
      </c>
      <c r="L208">
        <v>1.8673</v>
      </c>
      <c r="M208">
        <v>1.2509999999999999</v>
      </c>
      <c r="N208">
        <v>1.5445</v>
      </c>
      <c r="O208">
        <v>1.0394000000000001</v>
      </c>
      <c r="P208">
        <v>-1.3855999999999999</v>
      </c>
      <c r="Q208">
        <v>-0.86770000000000003</v>
      </c>
      <c r="R208">
        <v>5.2727000000000004</v>
      </c>
      <c r="S208">
        <v>5.4729999999999999</v>
      </c>
      <c r="T208">
        <v>5.9447999999999999</v>
      </c>
      <c r="U208">
        <v>5.9465000000000003</v>
      </c>
      <c r="V208">
        <v>0.54049999999999998</v>
      </c>
      <c r="W208">
        <v>-25.0106</v>
      </c>
      <c r="X208">
        <v>-26.903400000000001</v>
      </c>
      <c r="Y208">
        <v>-28.9175</v>
      </c>
      <c r="Z208">
        <v>-30.4238</v>
      </c>
      <c r="AA208">
        <v>6.6170999999999998</v>
      </c>
      <c r="AB208">
        <v>16.860700000000001</v>
      </c>
      <c r="AC208">
        <v>15.115399999999999</v>
      </c>
      <c r="AD208">
        <v>22.9407</v>
      </c>
      <c r="AE208">
        <v>17.0733</v>
      </c>
      <c r="AF208">
        <v>14.4415</v>
      </c>
      <c r="AG208">
        <v>20.427600000000002</v>
      </c>
      <c r="AH208">
        <v>20.363299999999999</v>
      </c>
      <c r="AI208">
        <v>20.904900000000001</v>
      </c>
      <c r="AJ208">
        <v>17.453099999999999</v>
      </c>
      <c r="AK208">
        <v>13.9575</v>
      </c>
      <c r="AL208">
        <v>-3.5924999999999998</v>
      </c>
      <c r="AM208">
        <v>-9.0465999999999998</v>
      </c>
      <c r="AN208">
        <v>-12.3619</v>
      </c>
      <c r="AO208">
        <v>-12.5563</v>
      </c>
      <c r="AP208">
        <v>-0.75680000000000003</v>
      </c>
    </row>
    <row r="209" spans="1:42" x14ac:dyDescent="0.3">
      <c r="A209" s="20" t="s">
        <v>651</v>
      </c>
      <c r="B209" s="20"/>
      <c r="C209" s="4">
        <v>1.1200000000000001</v>
      </c>
      <c r="D209">
        <v>-5.6996000000000002</v>
      </c>
      <c r="E209">
        <v>-17.2484</v>
      </c>
      <c r="F209">
        <v>-31.340599999999998</v>
      </c>
      <c r="G209">
        <v>-32.515799999999999</v>
      </c>
      <c r="H209">
        <v>-28.208200000000001</v>
      </c>
      <c r="I209">
        <v>-19.7912</v>
      </c>
      <c r="J209">
        <v>-2.6808000000000001</v>
      </c>
      <c r="K209">
        <v>7.46E-2</v>
      </c>
      <c r="L209">
        <v>1.5853999999999999</v>
      </c>
      <c r="M209">
        <v>4.3971999999999998</v>
      </c>
      <c r="N209">
        <v>5.1825000000000001</v>
      </c>
      <c r="O209">
        <v>4.7175000000000002</v>
      </c>
      <c r="P209">
        <v>4.6266999999999996</v>
      </c>
      <c r="Q209">
        <v>5.1128999999999998</v>
      </c>
      <c r="R209">
        <v>5.7976000000000001</v>
      </c>
      <c r="S209">
        <v>4.0148999999999999</v>
      </c>
      <c r="T209">
        <v>3.3923000000000001</v>
      </c>
      <c r="U209">
        <v>2.4106000000000001</v>
      </c>
      <c r="V209">
        <v>0.76449999999999996</v>
      </c>
      <c r="W209">
        <v>1.4843</v>
      </c>
      <c r="X209">
        <v>1.5285</v>
      </c>
      <c r="Y209">
        <v>2.2610000000000001</v>
      </c>
      <c r="Z209">
        <v>0.95750000000000002</v>
      </c>
      <c r="AA209">
        <v>1.0354000000000001</v>
      </c>
      <c r="AB209">
        <v>1.2324999999999999</v>
      </c>
      <c r="AC209">
        <v>-0.31929999999999997</v>
      </c>
      <c r="AD209">
        <v>1.0362</v>
      </c>
      <c r="AE209">
        <v>-1.1628000000000001</v>
      </c>
      <c r="AF209">
        <v>-2.6389999999999998</v>
      </c>
      <c r="AG209">
        <v>-4.8074000000000003</v>
      </c>
      <c r="AH209">
        <v>-6.3746999999999998</v>
      </c>
      <c r="AI209">
        <v>-4.4470999999999998</v>
      </c>
      <c r="AJ209">
        <v>-1.0016</v>
      </c>
      <c r="AK209">
        <v>1.4507000000000001</v>
      </c>
      <c r="AL209">
        <v>4.4111000000000002</v>
      </c>
      <c r="AM209">
        <v>4.5945999999999998</v>
      </c>
      <c r="AN209">
        <v>3.1171000000000002</v>
      </c>
      <c r="AO209">
        <v>4.4337999999999997</v>
      </c>
      <c r="AP209">
        <v>4.0357000000000003</v>
      </c>
    </row>
    <row r="210" spans="1:42" hidden="1" x14ac:dyDescent="0.3">
      <c r="A210" t="s">
        <v>652</v>
      </c>
      <c r="B210" t="e">
        <f>VLOOKUP(A210,'COMBINED DATA'!$A$7162:$A$7709,1,FALSE)</f>
        <v>#N/A</v>
      </c>
      <c r="C210" s="4">
        <v>-78.05</v>
      </c>
      <c r="D210">
        <v>-94.811899999999994</v>
      </c>
      <c r="E210">
        <v>-59.4146</v>
      </c>
      <c r="F210">
        <v>-74.784999999999997</v>
      </c>
      <c r="G210">
        <v>-25.697700000000001</v>
      </c>
      <c r="H210">
        <v>-53.115299999999998</v>
      </c>
      <c r="I210">
        <v>-49.107799999999997</v>
      </c>
      <c r="J210">
        <v>-53.590600000000002</v>
      </c>
      <c r="K210">
        <v>-21.271699999999999</v>
      </c>
      <c r="L210">
        <v>-17.8612</v>
      </c>
      <c r="M210">
        <v>-20.963200000000001</v>
      </c>
      <c r="N210">
        <v>-14.868399999999999</v>
      </c>
      <c r="O210">
        <v>-9.9884000000000004</v>
      </c>
      <c r="P210">
        <v>-5.6679000000000004</v>
      </c>
      <c r="Q210">
        <v>-3.3883999999999999</v>
      </c>
      <c r="R210">
        <v>-6.7195999999999998</v>
      </c>
      <c r="S210">
        <v>-7.2561</v>
      </c>
      <c r="T210">
        <v>-8.5548000000000002</v>
      </c>
      <c r="U210">
        <v>-8.5279000000000007</v>
      </c>
      <c r="V210">
        <v>-6.2373000000000003</v>
      </c>
      <c r="W210">
        <v>-1.4076</v>
      </c>
      <c r="X210">
        <v>-1.6296999999999999</v>
      </c>
    </row>
    <row r="211" spans="1:42" x14ac:dyDescent="0.3">
      <c r="A211" s="20" t="s">
        <v>653</v>
      </c>
      <c r="B211" s="20"/>
      <c r="C211" s="4">
        <v>4.5599999999999996</v>
      </c>
      <c r="D211">
        <v>4.4433999999999996</v>
      </c>
      <c r="E211">
        <v>-1.7573000000000001</v>
      </c>
      <c r="F211">
        <v>-1.8474999999999999</v>
      </c>
      <c r="G211">
        <v>-1.9883</v>
      </c>
      <c r="H211">
        <v>-1.6194999999999999</v>
      </c>
      <c r="I211">
        <v>2.6621999999999999</v>
      </c>
      <c r="J211">
        <v>3.0388999999999999</v>
      </c>
      <c r="K211">
        <v>2.6212</v>
      </c>
      <c r="L211">
        <v>2.7494999999999998</v>
      </c>
      <c r="M211">
        <v>3.0076000000000001</v>
      </c>
      <c r="N211">
        <v>4.9903000000000004</v>
      </c>
      <c r="O211">
        <v>5.8621999999999996</v>
      </c>
      <c r="P211">
        <v>5.9279000000000002</v>
      </c>
      <c r="Q211">
        <v>6.0532000000000004</v>
      </c>
      <c r="R211">
        <v>4.4385000000000003</v>
      </c>
      <c r="S211">
        <v>4.3994999999999997</v>
      </c>
      <c r="T211">
        <v>4.4321000000000002</v>
      </c>
      <c r="U211">
        <v>4.4462000000000002</v>
      </c>
      <c r="V211">
        <v>4.2999000000000001</v>
      </c>
      <c r="W211">
        <v>4.2942</v>
      </c>
      <c r="X211">
        <v>1.5582</v>
      </c>
      <c r="Y211">
        <v>1.5286</v>
      </c>
      <c r="Z211">
        <v>1.4762</v>
      </c>
      <c r="AA211">
        <v>1.5672999999999999</v>
      </c>
      <c r="AB211">
        <v>4.5202999999999998</v>
      </c>
      <c r="AC211">
        <v>4.1416000000000004</v>
      </c>
      <c r="AD211">
        <v>4.3080999999999996</v>
      </c>
      <c r="AE211">
        <v>4.3320999999999996</v>
      </c>
      <c r="AF211">
        <v>4.6410999999999998</v>
      </c>
      <c r="AG211">
        <v>5.3122999999999996</v>
      </c>
      <c r="AH211">
        <v>5.25</v>
      </c>
      <c r="AI211">
        <v>5.2274000000000003</v>
      </c>
      <c r="AJ211">
        <v>5.1153000000000004</v>
      </c>
      <c r="AK211">
        <v>4.9046000000000003</v>
      </c>
      <c r="AL211">
        <v>4.3525999999999998</v>
      </c>
      <c r="AM211">
        <v>4.3792</v>
      </c>
      <c r="AN211">
        <v>4.6988000000000003</v>
      </c>
      <c r="AO211">
        <v>4.9718</v>
      </c>
      <c r="AP211">
        <v>3.2732999999999999</v>
      </c>
    </row>
    <row r="212" spans="1:42" x14ac:dyDescent="0.3">
      <c r="A212" s="20" t="s">
        <v>654</v>
      </c>
      <c r="B212" s="20"/>
      <c r="C212" s="4">
        <v>12.8</v>
      </c>
      <c r="D212">
        <v>5.3757000000000001</v>
      </c>
      <c r="E212">
        <v>-6.4188999999999998</v>
      </c>
      <c r="F212">
        <v>-12.436400000000001</v>
      </c>
      <c r="G212">
        <v>-11.763299999999999</v>
      </c>
      <c r="H212">
        <v>-10.4053</v>
      </c>
      <c r="I212">
        <v>-2.4022999999999999</v>
      </c>
      <c r="J212">
        <v>3.6648999999999998</v>
      </c>
      <c r="K212">
        <v>4.9203000000000001</v>
      </c>
      <c r="L212">
        <v>6.0174000000000003</v>
      </c>
      <c r="M212">
        <v>5.9813999999999998</v>
      </c>
      <c r="N212">
        <v>-2.2343999999999999</v>
      </c>
      <c r="O212">
        <v>-3.3643999999999998</v>
      </c>
      <c r="P212">
        <v>-4.2256</v>
      </c>
      <c r="Q212">
        <v>-3.0619000000000001</v>
      </c>
      <c r="R212">
        <v>1.0927</v>
      </c>
      <c r="S212">
        <v>0.33079999999999998</v>
      </c>
      <c r="T212">
        <v>1.3595999999999999</v>
      </c>
      <c r="U212">
        <v>0.90090000000000003</v>
      </c>
      <c r="V212">
        <v>-2.7545999999999999</v>
      </c>
      <c r="W212">
        <v>-47.4191</v>
      </c>
      <c r="X212">
        <v>-51.776400000000002</v>
      </c>
      <c r="Y212">
        <v>-51.764200000000002</v>
      </c>
      <c r="Z212">
        <v>-42.219700000000003</v>
      </c>
      <c r="AA212">
        <v>6.6478000000000002</v>
      </c>
      <c r="AB212">
        <v>8.8922000000000008</v>
      </c>
      <c r="AC212">
        <v>37.690399999999997</v>
      </c>
      <c r="AD212">
        <v>34.634099999999997</v>
      </c>
      <c r="AE212">
        <v>36.497</v>
      </c>
      <c r="AF212">
        <v>42.005800000000001</v>
      </c>
      <c r="AG212">
        <v>19.2441</v>
      </c>
      <c r="AH212">
        <v>20.430199999999999</v>
      </c>
      <c r="AI212">
        <v>15.152900000000001</v>
      </c>
      <c r="AJ212">
        <v>12.834</v>
      </c>
      <c r="AK212">
        <v>9.6930999999999994</v>
      </c>
      <c r="AL212">
        <v>9.2933000000000003</v>
      </c>
      <c r="AM212">
        <v>7.2916999999999996</v>
      </c>
      <c r="AN212">
        <v>8.0205000000000002</v>
      </c>
      <c r="AO212">
        <v>9.2124000000000006</v>
      </c>
      <c r="AP212">
        <v>8.3089999999999993</v>
      </c>
    </row>
    <row r="213" spans="1:42" x14ac:dyDescent="0.3">
      <c r="A213" s="20" t="s">
        <v>655</v>
      </c>
      <c r="B213" s="20"/>
      <c r="C213" s="4">
        <v>6.21</v>
      </c>
      <c r="D213">
        <v>2.915</v>
      </c>
      <c r="E213">
        <v>-2.8302</v>
      </c>
      <c r="F213">
        <v>-3.8376000000000001</v>
      </c>
      <c r="G213">
        <v>-5.9013999999999998</v>
      </c>
      <c r="H213">
        <v>-3.4885999999999999</v>
      </c>
      <c r="I213">
        <v>5.3243</v>
      </c>
      <c r="J213">
        <v>5.8620000000000001</v>
      </c>
      <c r="K213">
        <v>8.4743999999999993</v>
      </c>
      <c r="L213">
        <v>7.2782999999999998</v>
      </c>
      <c r="M213">
        <v>2.5750000000000002</v>
      </c>
      <c r="N213">
        <v>0.75080000000000002</v>
      </c>
      <c r="O213">
        <v>1.9293</v>
      </c>
      <c r="P213">
        <v>4.5998000000000001</v>
      </c>
      <c r="Q213">
        <v>6.2337999999999996</v>
      </c>
      <c r="R213">
        <v>7.6283000000000003</v>
      </c>
      <c r="S213">
        <v>9.6867999999999999</v>
      </c>
      <c r="T213">
        <v>10.5153</v>
      </c>
      <c r="U213">
        <v>13.453200000000001</v>
      </c>
      <c r="V213">
        <v>16.531600000000001</v>
      </c>
      <c r="W213">
        <v>16.818899999999999</v>
      </c>
      <c r="X213">
        <v>18.439499999999999</v>
      </c>
      <c r="Y213">
        <v>17.5884</v>
      </c>
      <c r="Z213">
        <v>15.742599999999999</v>
      </c>
      <c r="AA213">
        <v>13.675800000000001</v>
      </c>
      <c r="AB213">
        <v>28.010899999999999</v>
      </c>
      <c r="AC213">
        <v>26.001000000000001</v>
      </c>
      <c r="AD213">
        <v>28.781700000000001</v>
      </c>
      <c r="AE213">
        <v>27.633900000000001</v>
      </c>
      <c r="AF213">
        <v>6.0956000000000001</v>
      </c>
      <c r="AG213">
        <v>2.4449999999999998</v>
      </c>
      <c r="AH213">
        <v>-2.5076999999999998</v>
      </c>
      <c r="AI213">
        <v>-3.7046999999999999</v>
      </c>
      <c r="AJ213">
        <v>-2.214</v>
      </c>
      <c r="AK213">
        <v>-2.0493999999999999</v>
      </c>
      <c r="AL213">
        <v>-0.99939999999999996</v>
      </c>
      <c r="AM213">
        <v>0.77549999999999997</v>
      </c>
      <c r="AN213">
        <v>6.2644000000000002</v>
      </c>
      <c r="AO213">
        <v>12.597799999999999</v>
      </c>
      <c r="AP213">
        <v>19.840399999999999</v>
      </c>
    </row>
    <row r="214" spans="1:42" x14ac:dyDescent="0.3">
      <c r="A214" s="20" t="s">
        <v>656</v>
      </c>
      <c r="B214" s="20"/>
      <c r="C214" s="4">
        <v>6.91</v>
      </c>
      <c r="D214">
        <v>5.2412000000000001</v>
      </c>
      <c r="E214">
        <v>4.7675000000000001</v>
      </c>
      <c r="F214">
        <v>2.9579</v>
      </c>
      <c r="G214">
        <v>2.6732999999999998</v>
      </c>
      <c r="H214">
        <v>5.1928999999999998</v>
      </c>
      <c r="I214">
        <v>6.6069000000000004</v>
      </c>
      <c r="J214">
        <v>9.0116999999999994</v>
      </c>
      <c r="K214">
        <v>10.717599999999999</v>
      </c>
      <c r="L214">
        <v>12.300599999999999</v>
      </c>
      <c r="M214">
        <v>11.9785</v>
      </c>
      <c r="N214">
        <v>14.6852</v>
      </c>
      <c r="O214">
        <v>15.5129</v>
      </c>
      <c r="P214">
        <v>19.883400000000002</v>
      </c>
      <c r="Q214">
        <v>21.815000000000001</v>
      </c>
      <c r="R214">
        <v>17.404399999999999</v>
      </c>
      <c r="S214">
        <v>12.5129</v>
      </c>
      <c r="T214">
        <v>4.2549000000000001</v>
      </c>
      <c r="U214">
        <v>-1.6688000000000001</v>
      </c>
      <c r="V214">
        <v>-3.1716000000000002</v>
      </c>
      <c r="W214">
        <v>-2.6842999999999999</v>
      </c>
      <c r="X214">
        <v>-0.90759999999999996</v>
      </c>
      <c r="Y214">
        <v>5.4766000000000004</v>
      </c>
      <c r="Z214">
        <v>13.456099999999999</v>
      </c>
      <c r="AA214">
        <v>17.545300000000001</v>
      </c>
      <c r="AB214">
        <v>35.911700000000003</v>
      </c>
      <c r="AC214">
        <v>39.215400000000002</v>
      </c>
      <c r="AD214">
        <v>37.415100000000002</v>
      </c>
      <c r="AE214">
        <v>31.9575</v>
      </c>
      <c r="AF214">
        <v>25.373999999999999</v>
      </c>
      <c r="AG214">
        <v>23.6173</v>
      </c>
      <c r="AH214">
        <v>19.357099999999999</v>
      </c>
      <c r="AI214">
        <v>8.0259</v>
      </c>
      <c r="AJ214">
        <v>-0.50349999999999995</v>
      </c>
      <c r="AK214">
        <v>-1.0750999999999999</v>
      </c>
      <c r="AL214">
        <v>-1.7226999999999999</v>
      </c>
      <c r="AM214">
        <v>-0.93469999999999998</v>
      </c>
      <c r="AN214">
        <v>1.5318000000000001</v>
      </c>
      <c r="AO214">
        <v>-1.0091000000000001</v>
      </c>
      <c r="AP214">
        <v>-5.5E-2</v>
      </c>
    </row>
    <row r="215" spans="1:42" hidden="1" x14ac:dyDescent="0.3">
      <c r="A215" t="s">
        <v>657</v>
      </c>
      <c r="B215" t="e">
        <f>VLOOKUP(A215,'COMBINED DATA'!$A$7162:$A$7709,1,FALSE)</f>
        <v>#N/A</v>
      </c>
      <c r="C215" s="4">
        <v>1.1599999999999999</v>
      </c>
      <c r="D215">
        <v>1.4439</v>
      </c>
      <c r="E215">
        <v>1.3985000000000001</v>
      </c>
      <c r="F215">
        <v>1.0909</v>
      </c>
      <c r="G215">
        <v>1.3453999999999999</v>
      </c>
      <c r="H215">
        <v>1.6076999999999999</v>
      </c>
      <c r="I215">
        <v>1.4441999999999999</v>
      </c>
      <c r="J215">
        <v>1.6694</v>
      </c>
      <c r="K215">
        <v>1.7446999999999999</v>
      </c>
      <c r="L215">
        <v>2.1612</v>
      </c>
      <c r="M215">
        <v>2.0030000000000001</v>
      </c>
      <c r="N215">
        <v>2.2147000000000001</v>
      </c>
      <c r="O215">
        <v>1.7446999999999999</v>
      </c>
      <c r="P215">
        <v>0.82840000000000003</v>
      </c>
      <c r="Q215">
        <v>1.3939999999999999</v>
      </c>
      <c r="R215">
        <v>-0.221</v>
      </c>
      <c r="S215">
        <v>0.1371</v>
      </c>
      <c r="T215">
        <v>0.17680000000000001</v>
      </c>
      <c r="U215">
        <v>0.5282</v>
      </c>
      <c r="V215">
        <v>2.7881999999999998</v>
      </c>
      <c r="W215">
        <v>1.8447</v>
      </c>
      <c r="X215">
        <v>2.3411</v>
      </c>
      <c r="Y215">
        <v>2.0085999999999999</v>
      </c>
      <c r="Z215">
        <v>0.66969999999999996</v>
      </c>
      <c r="AA215">
        <v>1.4263999999999999</v>
      </c>
      <c r="AB215">
        <v>1.0597000000000001</v>
      </c>
      <c r="AC215">
        <v>0.90590000000000004</v>
      </c>
      <c r="AD215">
        <v>1.8079000000000001</v>
      </c>
      <c r="AE215">
        <v>2.9041000000000001</v>
      </c>
      <c r="AF215">
        <v>4.5004</v>
      </c>
      <c r="AG215">
        <v>3.7816999999999998</v>
      </c>
      <c r="AH215">
        <v>3.9258000000000002</v>
      </c>
      <c r="AI215">
        <v>3.6234000000000002</v>
      </c>
      <c r="AJ215">
        <v>3.0089999999999999</v>
      </c>
      <c r="AK215">
        <v>3.1196999999999999</v>
      </c>
      <c r="AL215">
        <v>2.7755000000000001</v>
      </c>
      <c r="AM215">
        <v>2.5398999999999998</v>
      </c>
      <c r="AN215">
        <v>1.3278000000000001</v>
      </c>
      <c r="AO215">
        <v>2.6856</v>
      </c>
    </row>
    <row r="216" spans="1:42" hidden="1" x14ac:dyDescent="0.3">
      <c r="A216" t="s">
        <v>658</v>
      </c>
      <c r="B216" t="e">
        <f>VLOOKUP(A216,'COMBINED DATA'!$A$7162:$A$7709,1,FALSE)</f>
        <v>#N/A</v>
      </c>
      <c r="C216" s="4">
        <v>12.48</v>
      </c>
      <c r="D216">
        <v>12.4764</v>
      </c>
      <c r="E216">
        <v>13.228899999999999</v>
      </c>
      <c r="F216">
        <v>13.501799999999999</v>
      </c>
      <c r="G216">
        <v>12.806800000000001</v>
      </c>
      <c r="H216">
        <v>12.561999999999999</v>
      </c>
      <c r="I216">
        <v>12.722099999999999</v>
      </c>
      <c r="J216">
        <v>12.581300000000001</v>
      </c>
      <c r="K216">
        <v>12.259499999999999</v>
      </c>
      <c r="L216">
        <v>12.0799</v>
      </c>
      <c r="M216">
        <v>12.8956</v>
      </c>
      <c r="N216">
        <v>12.2301</v>
      </c>
      <c r="O216">
        <v>12.103899999999999</v>
      </c>
      <c r="P216">
        <v>12.1195</v>
      </c>
      <c r="Q216">
        <v>10.5496</v>
      </c>
      <c r="R216">
        <v>10.4697</v>
      </c>
      <c r="S216">
        <v>10.427199999999999</v>
      </c>
      <c r="T216">
        <v>10.24</v>
      </c>
      <c r="U216">
        <v>9.9743999999999993</v>
      </c>
      <c r="V216">
        <v>9.3452999999999999</v>
      </c>
      <c r="W216">
        <v>8.8714999999999993</v>
      </c>
      <c r="X216">
        <v>8.5202000000000009</v>
      </c>
      <c r="Y216">
        <v>8.3552999999999997</v>
      </c>
      <c r="Z216">
        <v>8.3186</v>
      </c>
      <c r="AA216">
        <v>7.9839000000000002</v>
      </c>
      <c r="AB216">
        <v>7.8818000000000001</v>
      </c>
      <c r="AC216">
        <v>7.8217999999999996</v>
      </c>
      <c r="AD216">
        <v>8.2850000000000001</v>
      </c>
      <c r="AE216">
        <v>8.3773999999999997</v>
      </c>
      <c r="AF216">
        <v>9.4183000000000003</v>
      </c>
      <c r="AG216">
        <v>9.2194000000000003</v>
      </c>
      <c r="AH216">
        <v>9.3961000000000006</v>
      </c>
      <c r="AI216">
        <v>9.5932999999999993</v>
      </c>
      <c r="AJ216">
        <v>9.7309000000000001</v>
      </c>
      <c r="AK216">
        <v>9.7647999999999993</v>
      </c>
      <c r="AL216">
        <v>9.3660999999999994</v>
      </c>
      <c r="AM216">
        <v>9.2972999999999999</v>
      </c>
      <c r="AN216">
        <v>9.3338999999999999</v>
      </c>
      <c r="AO216">
        <v>9.2871000000000006</v>
      </c>
    </row>
    <row r="217" spans="1:42" x14ac:dyDescent="0.3">
      <c r="A217" s="20" t="s">
        <v>659</v>
      </c>
      <c r="B217" s="20"/>
      <c r="C217" s="4">
        <v>3.48</v>
      </c>
      <c r="D217">
        <v>3.2837000000000001</v>
      </c>
      <c r="E217">
        <v>1.2309000000000001</v>
      </c>
      <c r="F217">
        <v>-3.1526000000000001</v>
      </c>
      <c r="G217">
        <v>-3.1478999999999999</v>
      </c>
      <c r="H217">
        <v>-3.0451000000000001</v>
      </c>
      <c r="I217">
        <v>0.26490000000000002</v>
      </c>
      <c r="J217">
        <v>3.3115999999999999</v>
      </c>
      <c r="K217">
        <v>3.6979000000000002</v>
      </c>
      <c r="L217">
        <v>3.8536999999999999</v>
      </c>
      <c r="M217">
        <v>3.3645999999999998</v>
      </c>
      <c r="N217">
        <v>0.97499999999999998</v>
      </c>
      <c r="O217">
        <v>1.1021000000000001</v>
      </c>
      <c r="P217">
        <v>5.1609999999999996</v>
      </c>
      <c r="Q217">
        <v>4.5133999999999999</v>
      </c>
      <c r="R217">
        <v>7.0288000000000004</v>
      </c>
      <c r="S217">
        <v>6.8723000000000001</v>
      </c>
      <c r="T217">
        <v>-0.4254</v>
      </c>
      <c r="U217">
        <v>0.24049999999999999</v>
      </c>
      <c r="V217">
        <v>1.3513999999999999</v>
      </c>
      <c r="W217">
        <v>1.9702</v>
      </c>
      <c r="X217">
        <v>5.7244000000000002</v>
      </c>
      <c r="Y217">
        <v>6.9329000000000001</v>
      </c>
      <c r="Z217">
        <v>8.3007000000000009</v>
      </c>
      <c r="AA217">
        <v>9.5776000000000003</v>
      </c>
      <c r="AB217">
        <v>10.4861</v>
      </c>
      <c r="AC217">
        <v>10.220599999999999</v>
      </c>
      <c r="AD217">
        <v>12.321199999999999</v>
      </c>
      <c r="AE217">
        <v>12.103899999999999</v>
      </c>
      <c r="AF217">
        <v>11.7987</v>
      </c>
      <c r="AG217">
        <v>12.582000000000001</v>
      </c>
      <c r="AH217">
        <v>10.25</v>
      </c>
      <c r="AI217">
        <v>9.3163</v>
      </c>
      <c r="AJ217">
        <v>9.2346000000000004</v>
      </c>
      <c r="AK217">
        <v>7.9490999999999996</v>
      </c>
      <c r="AL217">
        <v>7.7912999999999997</v>
      </c>
      <c r="AM217">
        <v>8.3757999999999999</v>
      </c>
      <c r="AN217">
        <v>8.0806000000000004</v>
      </c>
      <c r="AO217">
        <v>8.5373000000000001</v>
      </c>
      <c r="AP217">
        <v>7.3209</v>
      </c>
    </row>
    <row r="218" spans="1:42" hidden="1" x14ac:dyDescent="0.3">
      <c r="A218" t="s">
        <v>660</v>
      </c>
      <c r="B218" t="e">
        <f>VLOOKUP(A218,'COMBINED DATA'!$A$7162:$A$7709,1,FALSE)</f>
        <v>#N/A</v>
      </c>
      <c r="C218" s="4">
        <v>3.78</v>
      </c>
      <c r="D218">
        <v>3.9058999999999999</v>
      </c>
      <c r="E218">
        <v>3.4077000000000002</v>
      </c>
      <c r="F218">
        <v>3.3557000000000001</v>
      </c>
      <c r="G218">
        <v>2.5794999999999999</v>
      </c>
      <c r="H218">
        <v>2.7174999999999998</v>
      </c>
      <c r="I218">
        <v>3.2385000000000002</v>
      </c>
      <c r="J218">
        <v>3.6396999999999999</v>
      </c>
      <c r="K218">
        <v>3.8205</v>
      </c>
      <c r="L218">
        <v>3.9529999999999998</v>
      </c>
      <c r="M218">
        <v>3.3717000000000001</v>
      </c>
      <c r="N218">
        <v>3.3416999999999999</v>
      </c>
      <c r="O218">
        <v>3.4283000000000001</v>
      </c>
      <c r="P218">
        <v>3.7042999999999999</v>
      </c>
      <c r="Q218">
        <v>3.4723000000000002</v>
      </c>
      <c r="R218">
        <v>3.4129999999999998</v>
      </c>
      <c r="S218">
        <v>3.6776</v>
      </c>
      <c r="T218">
        <v>3.8414999999999999</v>
      </c>
      <c r="U218">
        <v>3.4847999999999999</v>
      </c>
      <c r="V218">
        <v>2.5821000000000001</v>
      </c>
      <c r="W218">
        <v>2.6196999999999999</v>
      </c>
      <c r="X218">
        <v>2.8109999999999999</v>
      </c>
      <c r="Y218">
        <v>3.1518999999999999</v>
      </c>
      <c r="Z218">
        <v>3.6998000000000002</v>
      </c>
      <c r="AA218">
        <v>3.7696000000000001</v>
      </c>
      <c r="AB218">
        <v>4.1223999999999998</v>
      </c>
      <c r="AC218">
        <v>4.7153</v>
      </c>
      <c r="AD218">
        <v>4.7514000000000003</v>
      </c>
      <c r="AE218">
        <v>4.0938999999999997</v>
      </c>
      <c r="AF218">
        <v>3.4352</v>
      </c>
      <c r="AG218">
        <v>3.3098000000000001</v>
      </c>
      <c r="AH218">
        <v>3.4508000000000001</v>
      </c>
      <c r="AI218">
        <v>3.8551000000000002</v>
      </c>
      <c r="AJ218">
        <v>3.7305999999999999</v>
      </c>
      <c r="AK218">
        <v>3.7475999999999998</v>
      </c>
      <c r="AL218">
        <v>3.7936999999999999</v>
      </c>
      <c r="AM218">
        <v>3.8793000000000002</v>
      </c>
      <c r="AN218">
        <v>3.7494000000000001</v>
      </c>
      <c r="AO218">
        <v>3.8086000000000002</v>
      </c>
    </row>
    <row r="219" spans="1:42" x14ac:dyDescent="0.3">
      <c r="A219" s="20" t="s">
        <v>661</v>
      </c>
      <c r="B219" s="20"/>
      <c r="C219" s="4">
        <v>0.62</v>
      </c>
      <c r="D219">
        <v>0.91400000000000003</v>
      </c>
      <c r="E219">
        <v>0.84889999999999999</v>
      </c>
      <c r="F219">
        <v>-0.3271</v>
      </c>
      <c r="G219">
        <v>-0.2167</v>
      </c>
      <c r="H219">
        <v>-9.2200000000000004E-2</v>
      </c>
      <c r="I219">
        <v>-7.1800000000000003E-2</v>
      </c>
      <c r="J219">
        <v>1.0016</v>
      </c>
      <c r="K219">
        <v>0.72770000000000001</v>
      </c>
      <c r="L219">
        <v>0.77939999999999998</v>
      </c>
      <c r="M219">
        <v>1.0251999999999999</v>
      </c>
      <c r="N219">
        <v>1.5388999999999999</v>
      </c>
      <c r="O219">
        <v>1.534</v>
      </c>
      <c r="P219">
        <v>1.3728</v>
      </c>
      <c r="Q219">
        <v>1.8681000000000001</v>
      </c>
      <c r="R219">
        <v>0.99850000000000005</v>
      </c>
      <c r="S219">
        <v>0.90439999999999998</v>
      </c>
      <c r="T219">
        <v>0.85619999999999996</v>
      </c>
      <c r="U219">
        <v>0.872</v>
      </c>
      <c r="V219">
        <v>0.77349999999999997</v>
      </c>
      <c r="W219">
        <v>0.60270000000000001</v>
      </c>
      <c r="X219">
        <v>0.6643</v>
      </c>
      <c r="Y219">
        <v>0.67159999999999997</v>
      </c>
      <c r="Z219">
        <v>0.81710000000000005</v>
      </c>
      <c r="AA219">
        <v>0.75890000000000002</v>
      </c>
      <c r="AB219">
        <v>0.76619999999999999</v>
      </c>
      <c r="AC219">
        <v>0.79400000000000004</v>
      </c>
      <c r="AD219">
        <v>0.68179999999999996</v>
      </c>
      <c r="AE219">
        <v>1.2208000000000001</v>
      </c>
      <c r="AF219">
        <v>1.1119000000000001</v>
      </c>
      <c r="AG219">
        <v>1.0166999999999999</v>
      </c>
      <c r="AH219">
        <v>0.91069999999999995</v>
      </c>
      <c r="AI219">
        <v>0.72599999999999998</v>
      </c>
      <c r="AJ219">
        <v>0.65659999999999996</v>
      </c>
      <c r="AK219">
        <v>0.62039999999999995</v>
      </c>
      <c r="AL219">
        <v>0.59179999999999999</v>
      </c>
      <c r="AM219">
        <v>0.78580000000000005</v>
      </c>
      <c r="AN219">
        <v>0.77749999999999997</v>
      </c>
      <c r="AO219">
        <v>0.73770000000000002</v>
      </c>
      <c r="AP219">
        <v>0.92110000000000003</v>
      </c>
    </row>
  </sheetData>
  <autoFilter ref="A1:AP219" xr:uid="{BCA20D54-B465-4E7E-B3A8-6439019DEF0C}">
    <filterColumn colId="0">
      <colorFilter dxfId="0"/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BDB5-CA1D-46EB-8B92-C31553E47683}">
  <sheetPr>
    <tabColor theme="6"/>
  </sheetPr>
  <dimension ref="A1:AO219"/>
  <sheetViews>
    <sheetView topLeftCell="E16" workbookViewId="0"/>
  </sheetViews>
  <sheetFormatPr defaultRowHeight="14.4" x14ac:dyDescent="0.3"/>
  <cols>
    <col min="1" max="1" width="16.6640625" bestFit="1" customWidth="1"/>
    <col min="2" max="41" width="10.44140625" bestFit="1" customWidth="1"/>
  </cols>
  <sheetData>
    <row r="1" spans="1:41" x14ac:dyDescent="0.3">
      <c r="A1" t="s">
        <v>0</v>
      </c>
      <c r="B1" s="2" t="s">
        <v>683</v>
      </c>
      <c r="C1" s="2" t="s">
        <v>684</v>
      </c>
      <c r="D1" s="2" t="s">
        <v>685</v>
      </c>
      <c r="E1" s="2" t="s">
        <v>686</v>
      </c>
      <c r="F1" s="2" t="s">
        <v>687</v>
      </c>
      <c r="G1" s="2" t="s">
        <v>688</v>
      </c>
      <c r="H1" s="2" t="s">
        <v>689</v>
      </c>
      <c r="I1" s="2" t="s">
        <v>690</v>
      </c>
      <c r="J1" s="2" t="s">
        <v>691</v>
      </c>
      <c r="K1" s="2" t="s">
        <v>692</v>
      </c>
      <c r="L1" s="2" t="s">
        <v>693</v>
      </c>
      <c r="M1" s="2" t="s">
        <v>694</v>
      </c>
      <c r="N1" s="2" t="s">
        <v>695</v>
      </c>
      <c r="O1" s="2" t="s">
        <v>696</v>
      </c>
      <c r="P1" s="2" t="s">
        <v>697</v>
      </c>
      <c r="Q1" s="2" t="s">
        <v>698</v>
      </c>
      <c r="R1" s="2" t="s">
        <v>699</v>
      </c>
      <c r="S1" s="2" t="s">
        <v>700</v>
      </c>
      <c r="T1" s="2" t="s">
        <v>701</v>
      </c>
      <c r="U1" s="2" t="s">
        <v>702</v>
      </c>
      <c r="V1" s="2" t="s">
        <v>703</v>
      </c>
      <c r="W1" s="2" t="s">
        <v>704</v>
      </c>
      <c r="X1" s="2" t="s">
        <v>705</v>
      </c>
      <c r="Y1" s="2" t="s">
        <v>706</v>
      </c>
      <c r="Z1" s="2" t="s">
        <v>707</v>
      </c>
      <c r="AA1" s="2" t="s">
        <v>708</v>
      </c>
      <c r="AB1" s="2" t="s">
        <v>709</v>
      </c>
      <c r="AC1" s="2" t="s">
        <v>710</v>
      </c>
      <c r="AD1" s="2" t="s">
        <v>711</v>
      </c>
      <c r="AE1" s="2" t="s">
        <v>712</v>
      </c>
      <c r="AF1" s="2" t="s">
        <v>713</v>
      </c>
      <c r="AG1" s="2" t="s">
        <v>714</v>
      </c>
      <c r="AH1" s="2" t="s">
        <v>715</v>
      </c>
      <c r="AI1" s="2" t="s">
        <v>716</v>
      </c>
      <c r="AJ1" s="2" t="s">
        <v>717</v>
      </c>
      <c r="AK1" s="2" t="s">
        <v>718</v>
      </c>
      <c r="AL1" s="2" t="s">
        <v>719</v>
      </c>
      <c r="AM1" s="2" t="s">
        <v>720</v>
      </c>
      <c r="AN1" s="2" t="s">
        <v>721</v>
      </c>
      <c r="AO1" s="2" t="s">
        <v>722</v>
      </c>
    </row>
    <row r="2" spans="1:41" x14ac:dyDescent="0.3">
      <c r="A2" t="s">
        <v>444</v>
      </c>
      <c r="B2">
        <v>47.196399999999997</v>
      </c>
      <c r="C2">
        <v>13.3857</v>
      </c>
      <c r="D2">
        <v>38.018799999999999</v>
      </c>
    </row>
    <row r="3" spans="1:41" x14ac:dyDescent="0.3">
      <c r="A3" t="s">
        <v>445</v>
      </c>
      <c r="B3">
        <v>17.355699999999999</v>
      </c>
      <c r="C3">
        <v>16.957799999999999</v>
      </c>
      <c r="D3">
        <v>13.6745</v>
      </c>
      <c r="E3">
        <v>4.3083</v>
      </c>
      <c r="F3">
        <v>3.0297999999999998</v>
      </c>
      <c r="G3">
        <v>0.76019999999999999</v>
      </c>
      <c r="H3">
        <v>-0.45229999999999998</v>
      </c>
      <c r="I3">
        <v>-1.3829</v>
      </c>
      <c r="J3">
        <v>-1.3917999999999999</v>
      </c>
      <c r="K3">
        <v>2.4258999999999999</v>
      </c>
      <c r="L3">
        <v>6.1279000000000003</v>
      </c>
      <c r="M3">
        <v>13.0123</v>
      </c>
      <c r="N3">
        <v>12.6945</v>
      </c>
      <c r="O3">
        <v>10.714499999999999</v>
      </c>
      <c r="P3">
        <v>7.2138</v>
      </c>
      <c r="Q3">
        <v>4.7313000000000001</v>
      </c>
      <c r="R3">
        <v>4.1994999999999996</v>
      </c>
      <c r="S3">
        <v>3.4761000000000002</v>
      </c>
      <c r="T3">
        <v>2.7332000000000001</v>
      </c>
      <c r="U3">
        <v>2.6680999999999999</v>
      </c>
      <c r="V3">
        <v>-13.8725</v>
      </c>
      <c r="W3">
        <v>-12.6625</v>
      </c>
      <c r="X3">
        <v>-13.020099999999999</v>
      </c>
      <c r="Y3">
        <v>-15.6586</v>
      </c>
      <c r="Z3">
        <v>1.2777000000000001</v>
      </c>
      <c r="AA3">
        <v>2.8144</v>
      </c>
      <c r="AB3">
        <v>4.4386000000000001</v>
      </c>
      <c r="AC3">
        <v>30.0762</v>
      </c>
      <c r="AD3">
        <v>30.0867</v>
      </c>
      <c r="AE3">
        <v>36.805</v>
      </c>
      <c r="AF3">
        <v>36.802999999999997</v>
      </c>
      <c r="AG3">
        <v>11.126300000000001</v>
      </c>
      <c r="AH3">
        <v>8.7119999999999997</v>
      </c>
      <c r="AI3">
        <v>2.8570000000000002</v>
      </c>
      <c r="AJ3">
        <v>3.9674999999999998</v>
      </c>
      <c r="AK3">
        <v>3.7019000000000002</v>
      </c>
      <c r="AL3">
        <v>5.5072000000000001</v>
      </c>
      <c r="AM3">
        <v>26.289899999999999</v>
      </c>
      <c r="AN3">
        <v>24.726099999999999</v>
      </c>
      <c r="AO3">
        <v>28.139299999999999</v>
      </c>
    </row>
    <row r="4" spans="1:41" x14ac:dyDescent="0.3">
      <c r="A4" t="s">
        <v>446</v>
      </c>
      <c r="B4">
        <v>-11.354100000000001</v>
      </c>
      <c r="C4">
        <v>-11.3316</v>
      </c>
      <c r="D4">
        <v>-13.585000000000001</v>
      </c>
      <c r="E4">
        <v>-22.347200000000001</v>
      </c>
      <c r="F4">
        <v>-24.318999999999999</v>
      </c>
      <c r="G4">
        <v>-22.863299999999999</v>
      </c>
      <c r="H4">
        <v>-20.893899999999999</v>
      </c>
      <c r="I4">
        <v>-3.9683999999999999</v>
      </c>
      <c r="J4">
        <v>4.1196999999999999</v>
      </c>
      <c r="K4">
        <v>0.79279999999999995</v>
      </c>
      <c r="L4">
        <v>-2.1695000000000002</v>
      </c>
      <c r="M4">
        <v>0.17419999999999999</v>
      </c>
      <c r="N4">
        <v>-3.8431000000000002</v>
      </c>
      <c r="O4">
        <v>-2.6543000000000001</v>
      </c>
      <c r="P4">
        <v>-3.8050000000000002</v>
      </c>
      <c r="Q4">
        <v>-10.5777</v>
      </c>
      <c r="R4">
        <v>28.480899999999998</v>
      </c>
      <c r="S4">
        <v>29.774699999999999</v>
      </c>
      <c r="T4">
        <v>81.884900000000002</v>
      </c>
      <c r="U4">
        <v>96.155699999999996</v>
      </c>
      <c r="V4">
        <v>37.727200000000003</v>
      </c>
      <c r="W4">
        <v>38.580500000000001</v>
      </c>
      <c r="X4">
        <v>5.1269</v>
      </c>
      <c r="Y4">
        <v>4.7621000000000002</v>
      </c>
      <c r="Z4">
        <v>4.2480000000000002</v>
      </c>
      <c r="AA4">
        <v>2.9836</v>
      </c>
      <c r="AB4">
        <v>1.1233</v>
      </c>
      <c r="AC4">
        <v>0.82569999999999999</v>
      </c>
      <c r="AD4">
        <v>0.97760000000000002</v>
      </c>
      <c r="AE4">
        <v>0.67490000000000006</v>
      </c>
      <c r="AF4">
        <v>-0.41170000000000001</v>
      </c>
      <c r="AG4">
        <v>-1.9726999999999999</v>
      </c>
      <c r="AH4">
        <v>-2.4394</v>
      </c>
      <c r="AI4">
        <v>-3.3218000000000001</v>
      </c>
      <c r="AJ4">
        <v>-1.8238000000000001</v>
      </c>
      <c r="AK4">
        <v>-0.33500000000000002</v>
      </c>
      <c r="AL4">
        <v>-0.66949999999999998</v>
      </c>
      <c r="AM4">
        <v>2.0602</v>
      </c>
      <c r="AN4">
        <v>3.8578999999999999</v>
      </c>
      <c r="AO4">
        <v>3.9619</v>
      </c>
    </row>
    <row r="5" spans="1:41" x14ac:dyDescent="0.3">
      <c r="A5" t="s">
        <v>447</v>
      </c>
      <c r="B5">
        <v>16.228400000000001</v>
      </c>
      <c r="C5">
        <v>17.601199999999999</v>
      </c>
      <c r="D5">
        <v>20.957799999999999</v>
      </c>
      <c r="E5">
        <v>23.281400000000001</v>
      </c>
      <c r="F5">
        <v>16.5961</v>
      </c>
      <c r="G5">
        <v>17.496400000000001</v>
      </c>
      <c r="H5">
        <v>16.424900000000001</v>
      </c>
      <c r="I5">
        <v>15.136699999999999</v>
      </c>
      <c r="J5">
        <v>17.484999999999999</v>
      </c>
      <c r="K5">
        <v>14.5746</v>
      </c>
      <c r="L5">
        <v>17.313099999999999</v>
      </c>
      <c r="M5">
        <v>17.6525</v>
      </c>
      <c r="N5">
        <v>36.926400000000001</v>
      </c>
      <c r="O5">
        <v>20.884899999999998</v>
      </c>
      <c r="P5">
        <v>29.326699999999999</v>
      </c>
      <c r="Q5">
        <v>23.0626</v>
      </c>
      <c r="R5">
        <v>25.3614</v>
      </c>
      <c r="S5">
        <v>37.359099999999998</v>
      </c>
      <c r="T5">
        <v>22.046199999999999</v>
      </c>
      <c r="U5">
        <v>26.851900000000001</v>
      </c>
      <c r="V5">
        <v>4.0579000000000001</v>
      </c>
      <c r="W5">
        <v>6.3087</v>
      </c>
      <c r="X5">
        <v>3.8622000000000001</v>
      </c>
      <c r="Y5">
        <v>4.1571999999999996</v>
      </c>
      <c r="Z5">
        <v>-3.0773999999999999</v>
      </c>
      <c r="AA5">
        <v>-9.8657000000000004</v>
      </c>
      <c r="AB5">
        <v>6.0961999999999996</v>
      </c>
      <c r="AC5">
        <v>5.8832000000000004</v>
      </c>
      <c r="AD5">
        <v>8.2289999999999992</v>
      </c>
      <c r="AE5">
        <v>14.563800000000001</v>
      </c>
      <c r="AF5">
        <v>-1.802</v>
      </c>
      <c r="AG5">
        <v>-3.6160000000000001</v>
      </c>
      <c r="AH5">
        <v>2.5299</v>
      </c>
      <c r="AI5">
        <v>1.3798999999999999</v>
      </c>
      <c r="AJ5">
        <v>-0.19159999999999999</v>
      </c>
      <c r="AK5">
        <v>2.2503000000000002</v>
      </c>
      <c r="AL5">
        <v>-2.5003000000000002</v>
      </c>
      <c r="AM5">
        <v>-1.4164000000000001</v>
      </c>
      <c r="AN5">
        <v>6.0579000000000001</v>
      </c>
      <c r="AO5">
        <v>3.4371</v>
      </c>
    </row>
    <row r="6" spans="1:41" x14ac:dyDescent="0.3">
      <c r="A6" t="s">
        <v>448</v>
      </c>
      <c r="B6">
        <v>9.1888000000000005</v>
      </c>
      <c r="C6">
        <v>8.3269000000000002</v>
      </c>
      <c r="D6">
        <v>6.5669000000000004</v>
      </c>
      <c r="E6">
        <v>7.7222999999999997</v>
      </c>
      <c r="F6">
        <v>6.3937999999999997</v>
      </c>
      <c r="G6">
        <v>6.8602999999999996</v>
      </c>
      <c r="H6">
        <v>4.6726000000000001</v>
      </c>
      <c r="I6">
        <v>3.5108999999999999</v>
      </c>
      <c r="J6">
        <v>4.8369</v>
      </c>
      <c r="K6">
        <v>3.7435999999999998</v>
      </c>
      <c r="L6">
        <v>5.3445</v>
      </c>
      <c r="M6">
        <v>10.4543</v>
      </c>
      <c r="N6">
        <v>11.5844</v>
      </c>
      <c r="O6">
        <v>8.8224999999999998</v>
      </c>
      <c r="P6">
        <v>10.0641</v>
      </c>
      <c r="Q6">
        <v>7.1513999999999998</v>
      </c>
      <c r="R6">
        <v>5.6025</v>
      </c>
      <c r="S6">
        <v>7.2074999999999996</v>
      </c>
      <c r="T6">
        <v>2.2429000000000001</v>
      </c>
      <c r="U6">
        <v>-7.0296000000000003</v>
      </c>
      <c r="V6">
        <v>-7.3266</v>
      </c>
      <c r="W6">
        <v>-7.2000999999999999</v>
      </c>
      <c r="X6">
        <v>-4.5343</v>
      </c>
      <c r="Y6">
        <v>2.29</v>
      </c>
      <c r="Z6">
        <v>1.7924</v>
      </c>
      <c r="AA6">
        <v>0.75749999999999995</v>
      </c>
      <c r="AB6">
        <v>1.3615999999999999</v>
      </c>
      <c r="AC6">
        <v>3.6215999999999999</v>
      </c>
      <c r="AD6">
        <v>4.1416000000000004</v>
      </c>
      <c r="AE6">
        <v>6.7252999999999998</v>
      </c>
      <c r="AF6">
        <v>5.4622999999999999</v>
      </c>
      <c r="AG6">
        <v>4.9339000000000004</v>
      </c>
      <c r="AH6">
        <v>8.0917999999999992</v>
      </c>
      <c r="AI6">
        <v>5.8319000000000001</v>
      </c>
      <c r="AJ6">
        <v>6.1864999999999997</v>
      </c>
      <c r="AK6">
        <v>5.0499000000000001</v>
      </c>
      <c r="AL6">
        <v>1.1453</v>
      </c>
      <c r="AM6">
        <v>2.9287000000000001</v>
      </c>
      <c r="AN6">
        <v>3.8176000000000001</v>
      </c>
      <c r="AO6">
        <v>5.3868999999999998</v>
      </c>
    </row>
    <row r="7" spans="1:41" x14ac:dyDescent="0.3">
      <c r="A7" t="s">
        <v>449</v>
      </c>
      <c r="B7">
        <v>35.474600000000002</v>
      </c>
      <c r="C7">
        <v>0.61619999999999997</v>
      </c>
      <c r="D7">
        <v>1.9587000000000001</v>
      </c>
      <c r="E7">
        <v>-1.8514999999999999</v>
      </c>
      <c r="F7">
        <v>-0.74719999999999998</v>
      </c>
      <c r="G7">
        <v>4.0650000000000004</v>
      </c>
      <c r="H7">
        <v>5.3966000000000003</v>
      </c>
      <c r="I7">
        <v>6.3558000000000003</v>
      </c>
      <c r="J7">
        <v>10.1347</v>
      </c>
      <c r="K7">
        <v>9.5504999999999995</v>
      </c>
      <c r="L7">
        <v>9.7912999999999997</v>
      </c>
      <c r="M7">
        <v>10.6592</v>
      </c>
      <c r="N7">
        <v>6.4776999999999996</v>
      </c>
      <c r="O7">
        <v>7.5846999999999998</v>
      </c>
      <c r="P7">
        <v>6.1032000000000002</v>
      </c>
      <c r="Q7">
        <v>-0.16220000000000001</v>
      </c>
      <c r="R7">
        <v>0.46339999999999998</v>
      </c>
      <c r="S7">
        <v>-2.2709999999999999</v>
      </c>
      <c r="T7">
        <v>-0.58799999999999997</v>
      </c>
      <c r="U7">
        <v>11.932499999999999</v>
      </c>
      <c r="V7">
        <v>22.532499999999999</v>
      </c>
      <c r="W7">
        <v>11.9687</v>
      </c>
      <c r="X7">
        <v>10.772</v>
      </c>
      <c r="Y7">
        <v>9.3842999999999996</v>
      </c>
      <c r="Z7">
        <v>-1.476</v>
      </c>
      <c r="AA7">
        <v>9.4929000000000006</v>
      </c>
      <c r="AB7">
        <v>9.2369000000000003</v>
      </c>
      <c r="AC7">
        <v>6.2542999999999997</v>
      </c>
      <c r="AD7">
        <v>144.22659999999999</v>
      </c>
      <c r="AE7">
        <v>133.75470000000001</v>
      </c>
      <c r="AF7">
        <v>131.54640000000001</v>
      </c>
      <c r="AG7">
        <v>129.9785</v>
      </c>
      <c r="AH7">
        <v>27.071400000000001</v>
      </c>
      <c r="AI7">
        <v>26.419</v>
      </c>
      <c r="AJ7">
        <v>25.573599999999999</v>
      </c>
      <c r="AK7">
        <v>22.090599999999998</v>
      </c>
      <c r="AL7">
        <v>-2.8468</v>
      </c>
      <c r="AM7">
        <v>-6.9800000000000001E-2</v>
      </c>
      <c r="AN7">
        <v>2.0215000000000001</v>
      </c>
      <c r="AO7">
        <v>4.5392000000000001</v>
      </c>
    </row>
    <row r="8" spans="1:41" x14ac:dyDescent="0.3">
      <c r="A8" t="s">
        <v>450</v>
      </c>
      <c r="B8">
        <v>-12.797499999999999</v>
      </c>
      <c r="C8">
        <v>-13.9923</v>
      </c>
      <c r="D8">
        <v>-14.271800000000001</v>
      </c>
      <c r="E8">
        <v>2.38</v>
      </c>
      <c r="F8">
        <v>4.9481000000000002</v>
      </c>
      <c r="G8">
        <v>9.6746999999999996</v>
      </c>
      <c r="H8">
        <v>14.282400000000001</v>
      </c>
      <c r="I8">
        <v>8.5443999999999996</v>
      </c>
      <c r="J8">
        <v>6.6901999999999999</v>
      </c>
      <c r="K8">
        <v>-0.56479999999999997</v>
      </c>
      <c r="L8">
        <v>-2.3414000000000001</v>
      </c>
      <c r="M8">
        <v>-8.8353000000000002</v>
      </c>
      <c r="N8">
        <v>8.4557000000000002</v>
      </c>
      <c r="O8">
        <v>35.401299999999999</v>
      </c>
      <c r="P8">
        <v>32.786999999999999</v>
      </c>
      <c r="Q8">
        <v>18.513100000000001</v>
      </c>
      <c r="R8">
        <v>5.2407000000000004</v>
      </c>
      <c r="S8">
        <v>-14.073700000000001</v>
      </c>
      <c r="T8">
        <v>-9.8779000000000003</v>
      </c>
      <c r="U8">
        <v>10.9937</v>
      </c>
      <c r="V8">
        <v>7.6325000000000003</v>
      </c>
      <c r="W8">
        <v>4.8987999999999996</v>
      </c>
      <c r="X8">
        <v>18.645499999999998</v>
      </c>
      <c r="Y8">
        <v>20.389900000000001</v>
      </c>
      <c r="Z8">
        <v>18.5549</v>
      </c>
      <c r="AA8">
        <v>99.279899999999998</v>
      </c>
      <c r="AB8">
        <v>72.506299999999996</v>
      </c>
      <c r="AC8">
        <v>71.713899999999995</v>
      </c>
      <c r="AD8">
        <v>72.788600000000002</v>
      </c>
      <c r="AE8">
        <v>0.1193</v>
      </c>
      <c r="AF8">
        <v>7.8899999999999998E-2</v>
      </c>
      <c r="AG8">
        <v>-0.70489999999999997</v>
      </c>
      <c r="AH8">
        <v>-7.0223000000000004</v>
      </c>
      <c r="AI8">
        <v>-1.0208999999999999</v>
      </c>
      <c r="AJ8">
        <v>-4.9071999999999996</v>
      </c>
      <c r="AK8">
        <v>-6.3342999999999998</v>
      </c>
      <c r="AL8">
        <v>-1.4063000000000001</v>
      </c>
      <c r="AM8">
        <v>-1.3378000000000001</v>
      </c>
      <c r="AN8">
        <v>1.2877000000000001</v>
      </c>
      <c r="AO8">
        <v>0.17369999999999999</v>
      </c>
    </row>
    <row r="9" spans="1:41" x14ac:dyDescent="0.3">
      <c r="A9" t="s">
        <v>451</v>
      </c>
      <c r="B9">
        <v>-1.7995000000000001</v>
      </c>
      <c r="C9">
        <v>-1.7265999999999999</v>
      </c>
      <c r="D9">
        <v>183.34030000000001</v>
      </c>
      <c r="E9">
        <v>7.9059999999999997</v>
      </c>
      <c r="F9">
        <v>182.46170000000001</v>
      </c>
      <c r="G9">
        <v>185.25020000000001</v>
      </c>
      <c r="H9">
        <v>-0.55420000000000003</v>
      </c>
      <c r="I9">
        <v>1.2183999999999999</v>
      </c>
      <c r="J9">
        <v>10.3416</v>
      </c>
      <c r="K9">
        <v>-2.8071999999999999</v>
      </c>
      <c r="L9">
        <v>-1.9743999999999999</v>
      </c>
      <c r="M9">
        <v>33.227699999999999</v>
      </c>
      <c r="N9">
        <v>21.065999999999999</v>
      </c>
      <c r="O9">
        <v>37.374200000000002</v>
      </c>
      <c r="P9">
        <v>35.360999999999997</v>
      </c>
      <c r="Q9">
        <v>-1.4487000000000001</v>
      </c>
      <c r="R9">
        <v>-1.9534</v>
      </c>
      <c r="S9">
        <v>-0.92810000000000004</v>
      </c>
      <c r="T9">
        <v>-6.9000000000000006E-2</v>
      </c>
      <c r="U9">
        <v>3.7987000000000002</v>
      </c>
      <c r="V9">
        <v>7.3962000000000003</v>
      </c>
      <c r="W9">
        <v>6.2512999999999996</v>
      </c>
      <c r="X9">
        <v>8.5737000000000005</v>
      </c>
      <c r="Y9">
        <v>7.0660999999999996</v>
      </c>
      <c r="Z9">
        <v>5.1543999999999999</v>
      </c>
      <c r="AA9">
        <v>0.26250000000000001</v>
      </c>
      <c r="AB9">
        <v>-1.8608</v>
      </c>
      <c r="AC9">
        <v>-0.41249999999999998</v>
      </c>
      <c r="AD9">
        <v>-2.9041000000000001</v>
      </c>
      <c r="AE9">
        <v>2.0461999999999998</v>
      </c>
      <c r="AF9">
        <v>1.4058999999999999</v>
      </c>
      <c r="AG9">
        <v>1.4552</v>
      </c>
      <c r="AH9">
        <v>4.4333999999999998</v>
      </c>
      <c r="AI9">
        <v>7.2535999999999996</v>
      </c>
      <c r="AJ9">
        <v>8.6378000000000004</v>
      </c>
      <c r="AK9">
        <v>8.8999000000000006</v>
      </c>
      <c r="AL9">
        <v>7.3742000000000001</v>
      </c>
      <c r="AM9">
        <v>8.2763000000000009</v>
      </c>
      <c r="AN9">
        <v>35.353700000000003</v>
      </c>
      <c r="AO9">
        <v>33.362499999999997</v>
      </c>
    </row>
    <row r="10" spans="1:41" x14ac:dyDescent="0.3">
      <c r="A10" t="s">
        <v>452</v>
      </c>
      <c r="B10">
        <v>24.0337</v>
      </c>
      <c r="C10">
        <v>24.4542</v>
      </c>
      <c r="D10">
        <v>18.354500000000002</v>
      </c>
      <c r="E10">
        <v>8.7312999999999992</v>
      </c>
      <c r="F10">
        <v>1.4437</v>
      </c>
      <c r="G10">
        <v>1.4312</v>
      </c>
      <c r="H10">
        <v>-0.2424</v>
      </c>
      <c r="I10">
        <v>-1.1498999999999999</v>
      </c>
      <c r="J10">
        <v>5.1300999999999997</v>
      </c>
      <c r="K10">
        <v>21.639600000000002</v>
      </c>
      <c r="L10">
        <v>19.9709</v>
      </c>
      <c r="M10">
        <v>22.8931</v>
      </c>
      <c r="N10">
        <v>18.309799999999999</v>
      </c>
      <c r="O10">
        <v>2.2416999999999998</v>
      </c>
      <c r="P10">
        <v>1.0302</v>
      </c>
      <c r="Q10">
        <v>-9.3557000000000006</v>
      </c>
      <c r="R10">
        <v>-0.82379999999999998</v>
      </c>
      <c r="S10">
        <v>1.6874</v>
      </c>
      <c r="T10">
        <v>5.1361999999999997</v>
      </c>
      <c r="U10">
        <v>11.690200000000001</v>
      </c>
      <c r="V10">
        <v>8.3475000000000001</v>
      </c>
      <c r="W10">
        <v>4.2081</v>
      </c>
      <c r="X10">
        <v>3.5655999999999999</v>
      </c>
      <c r="Y10">
        <v>3.7400000000000003E-2</v>
      </c>
      <c r="Z10">
        <v>-4.8682999999999996</v>
      </c>
      <c r="AA10">
        <v>24.892399999999999</v>
      </c>
      <c r="AB10">
        <v>26.189399999999999</v>
      </c>
      <c r="AC10">
        <v>63.067700000000002</v>
      </c>
      <c r="AD10">
        <v>58.464399999999998</v>
      </c>
      <c r="AE10">
        <v>29.253599999999999</v>
      </c>
      <c r="AF10">
        <v>27.9923</v>
      </c>
      <c r="AG10">
        <v>5.3940999999999999</v>
      </c>
      <c r="AH10">
        <v>10.5176</v>
      </c>
      <c r="AI10">
        <v>3.2511999999999999</v>
      </c>
      <c r="AJ10">
        <v>6.3200000000000006E-2</v>
      </c>
      <c r="AK10">
        <v>-3.8921999999999999</v>
      </c>
      <c r="AL10">
        <v>-2.42</v>
      </c>
      <c r="AM10">
        <v>-2.7946</v>
      </c>
      <c r="AN10">
        <v>-0.79920000000000002</v>
      </c>
      <c r="AO10">
        <v>2.9857999999999998</v>
      </c>
    </row>
    <row r="11" spans="1:41" x14ac:dyDescent="0.3">
      <c r="A11" t="s">
        <v>453</v>
      </c>
      <c r="B11">
        <v>16.8233</v>
      </c>
      <c r="C11">
        <v>18.025600000000001</v>
      </c>
      <c r="D11">
        <v>10.0375</v>
      </c>
      <c r="E11">
        <v>20.295200000000001</v>
      </c>
      <c r="F11">
        <v>10.917199999999999</v>
      </c>
      <c r="G11">
        <v>16.046299999999999</v>
      </c>
      <c r="H11">
        <v>11.0825</v>
      </c>
      <c r="I11">
        <v>1.0009999999999999</v>
      </c>
      <c r="J11">
        <v>5.0713999999999997</v>
      </c>
      <c r="K11">
        <v>2.4478</v>
      </c>
      <c r="L11">
        <v>-0.20200000000000001</v>
      </c>
      <c r="M11">
        <v>-1.6509</v>
      </c>
      <c r="N11">
        <v>0.61829999999999996</v>
      </c>
      <c r="O11">
        <v>7.6927000000000003</v>
      </c>
      <c r="P11">
        <v>131.1498</v>
      </c>
      <c r="Q11">
        <v>134.12309999999999</v>
      </c>
      <c r="R11">
        <v>113.36490000000001</v>
      </c>
      <c r="S11">
        <v>93.0839</v>
      </c>
      <c r="T11">
        <v>-9.8933999999999997</v>
      </c>
      <c r="U11">
        <v>-15.724</v>
      </c>
      <c r="V11">
        <v>-1.9955000000000001</v>
      </c>
      <c r="W11">
        <v>-4.7476000000000003</v>
      </c>
      <c r="X11">
        <v>-4.2901999999999996</v>
      </c>
      <c r="Y11">
        <v>8.7776999999999994</v>
      </c>
      <c r="Z11">
        <v>-0.29339999999999999</v>
      </c>
      <c r="AA11">
        <v>1.5598000000000001</v>
      </c>
      <c r="AB11">
        <v>7.5963000000000003</v>
      </c>
      <c r="AC11">
        <v>0.2833</v>
      </c>
      <c r="AD11">
        <v>3.2984</v>
      </c>
      <c r="AE11">
        <v>9.3084000000000007</v>
      </c>
      <c r="AF11">
        <v>10.331899999999999</v>
      </c>
      <c r="AG11">
        <v>10.984999999999999</v>
      </c>
      <c r="AH11">
        <v>1.0245</v>
      </c>
      <c r="AI11">
        <v>-3.9178999999999999</v>
      </c>
      <c r="AJ11">
        <v>-5.6203000000000003</v>
      </c>
      <c r="AK11">
        <v>-2.0613000000000001</v>
      </c>
      <c r="AL11">
        <v>8.6952999999999996</v>
      </c>
      <c r="AM11">
        <v>12.167199999999999</v>
      </c>
      <c r="AN11">
        <v>11.562900000000001</v>
      </c>
      <c r="AO11">
        <v>11.167</v>
      </c>
    </row>
    <row r="12" spans="1:41" x14ac:dyDescent="0.3">
      <c r="A12" t="s">
        <v>454</v>
      </c>
      <c r="B12">
        <v>11.5921</v>
      </c>
      <c r="C12">
        <v>17.566400000000002</v>
      </c>
      <c r="D12">
        <v>14.9664</v>
      </c>
      <c r="E12">
        <v>13.304500000000001</v>
      </c>
      <c r="F12">
        <v>14.191800000000001</v>
      </c>
      <c r="G12">
        <v>13.6189</v>
      </c>
      <c r="H12">
        <v>15.3864</v>
      </c>
      <c r="I12">
        <v>17.008900000000001</v>
      </c>
      <c r="J12">
        <v>16.560099999999998</v>
      </c>
      <c r="K12">
        <v>13.4125</v>
      </c>
      <c r="L12">
        <v>14.267099999999999</v>
      </c>
      <c r="M12">
        <v>11.6953</v>
      </c>
      <c r="N12">
        <v>12.0395</v>
      </c>
      <c r="O12">
        <v>10.1389</v>
      </c>
      <c r="P12">
        <v>9.6221999999999994</v>
      </c>
      <c r="Q12">
        <v>13.796200000000001</v>
      </c>
      <c r="R12">
        <v>17.294899999999998</v>
      </c>
      <c r="S12">
        <v>21.325800000000001</v>
      </c>
      <c r="T12">
        <v>22.592500000000001</v>
      </c>
      <c r="U12">
        <v>25.3901</v>
      </c>
      <c r="V12">
        <v>25.607900000000001</v>
      </c>
      <c r="W12">
        <v>23.529499999999999</v>
      </c>
      <c r="X12">
        <v>19.3139</v>
      </c>
      <c r="Y12">
        <v>13.130100000000001</v>
      </c>
      <c r="Z12">
        <v>10.054500000000001</v>
      </c>
      <c r="AA12">
        <v>6.3221999999999996</v>
      </c>
      <c r="AB12">
        <v>8.1989000000000001</v>
      </c>
      <c r="AC12">
        <v>10.4664</v>
      </c>
      <c r="AD12">
        <v>18.134699999999999</v>
      </c>
      <c r="AE12">
        <v>19.581099999999999</v>
      </c>
      <c r="AF12">
        <v>15.7967</v>
      </c>
      <c r="AG12">
        <v>14.652900000000001</v>
      </c>
      <c r="AH12">
        <v>4.8596000000000004</v>
      </c>
      <c r="AI12">
        <v>4.8616999999999999</v>
      </c>
      <c r="AJ12">
        <v>-3.4746999999999999</v>
      </c>
      <c r="AK12">
        <v>-10.8939</v>
      </c>
      <c r="AL12">
        <v>-12.4742</v>
      </c>
      <c r="AM12">
        <v>-9.8835999999999995</v>
      </c>
      <c r="AN12">
        <v>-3.0444</v>
      </c>
      <c r="AO12">
        <v>-0.05</v>
      </c>
    </row>
    <row r="13" spans="1:41" x14ac:dyDescent="0.3">
      <c r="A13" t="s">
        <v>455</v>
      </c>
      <c r="B13">
        <v>24.0562</v>
      </c>
      <c r="C13">
        <v>23.431100000000001</v>
      </c>
      <c r="D13">
        <v>24.957599999999999</v>
      </c>
      <c r="E13">
        <v>4.7481</v>
      </c>
      <c r="F13">
        <v>23.923300000000001</v>
      </c>
      <c r="G13">
        <v>26.349299999999999</v>
      </c>
      <c r="H13">
        <v>26.514700000000001</v>
      </c>
      <c r="I13">
        <v>65.262699999999995</v>
      </c>
      <c r="J13">
        <v>93.763300000000001</v>
      </c>
      <c r="K13">
        <v>89.535300000000007</v>
      </c>
      <c r="L13">
        <v>71.184700000000007</v>
      </c>
      <c r="M13">
        <v>27.688800000000001</v>
      </c>
      <c r="N13">
        <v>-17.819900000000001</v>
      </c>
      <c r="O13">
        <v>-15.2719</v>
      </c>
      <c r="P13">
        <v>-11.974600000000001</v>
      </c>
      <c r="Q13">
        <v>11.7682</v>
      </c>
      <c r="R13">
        <v>8.1587999999999994</v>
      </c>
      <c r="S13">
        <v>12.484</v>
      </c>
      <c r="T13">
        <v>17.0442</v>
      </c>
      <c r="U13">
        <v>16.096900000000002</v>
      </c>
      <c r="V13">
        <v>12.711</v>
      </c>
      <c r="W13">
        <v>11.4975</v>
      </c>
      <c r="X13">
        <v>10.5571</v>
      </c>
      <c r="Y13">
        <v>21.192699999999999</v>
      </c>
      <c r="Z13">
        <v>40.231699999999996</v>
      </c>
      <c r="AA13">
        <v>47.064799999999998</v>
      </c>
      <c r="AB13">
        <v>42.240499999999997</v>
      </c>
      <c r="AC13">
        <v>27.023800000000001</v>
      </c>
      <c r="AD13">
        <v>15.594099999999999</v>
      </c>
      <c r="AE13">
        <v>7.8051000000000004</v>
      </c>
      <c r="AF13">
        <v>5.7152000000000003</v>
      </c>
      <c r="AG13">
        <v>4.9419000000000004</v>
      </c>
      <c r="AH13">
        <v>1.4558</v>
      </c>
      <c r="AI13">
        <v>1.3013999999999999</v>
      </c>
      <c r="AJ13">
        <v>1.8661000000000001</v>
      </c>
      <c r="AK13">
        <v>4.234</v>
      </c>
      <c r="AL13">
        <v>2.1234999999999999</v>
      </c>
      <c r="AM13">
        <v>4.9957000000000003</v>
      </c>
      <c r="AN13">
        <v>-1.0794999999999999</v>
      </c>
      <c r="AO13">
        <v>-7.6859000000000002</v>
      </c>
    </row>
    <row r="14" spans="1:41" x14ac:dyDescent="0.3">
      <c r="A14" t="s">
        <v>456</v>
      </c>
      <c r="B14">
        <v>2.6100000000000002E-2</v>
      </c>
      <c r="C14">
        <v>2.6025999999999998</v>
      </c>
      <c r="D14">
        <v>6.2169999999999996</v>
      </c>
      <c r="E14">
        <v>2.4180000000000001</v>
      </c>
      <c r="F14">
        <v>1.6811</v>
      </c>
      <c r="G14">
        <v>0.98099999999999998</v>
      </c>
      <c r="H14">
        <v>-6.0534999999999997</v>
      </c>
      <c r="I14">
        <v>6.9955999999999996</v>
      </c>
      <c r="J14">
        <v>33.220799999999997</v>
      </c>
      <c r="K14">
        <v>36.395200000000003</v>
      </c>
      <c r="L14">
        <v>36.670900000000003</v>
      </c>
      <c r="M14">
        <v>23.919699999999999</v>
      </c>
      <c r="N14">
        <v>-2.6554000000000002</v>
      </c>
      <c r="O14">
        <v>3.835</v>
      </c>
      <c r="P14">
        <v>18.428999999999998</v>
      </c>
      <c r="Q14">
        <v>18.006799999999998</v>
      </c>
      <c r="R14">
        <v>15.6448</v>
      </c>
      <c r="S14">
        <v>8.2850000000000001</v>
      </c>
      <c r="T14">
        <v>-1.2674000000000001</v>
      </c>
      <c r="U14">
        <v>6.2041000000000004</v>
      </c>
      <c r="V14">
        <v>10.308199999999999</v>
      </c>
      <c r="W14">
        <v>8.3902999999999999</v>
      </c>
      <c r="X14">
        <v>7.1855000000000002</v>
      </c>
      <c r="Y14">
        <v>5.5467000000000004</v>
      </c>
      <c r="Z14">
        <v>0.29399999999999998</v>
      </c>
      <c r="AA14">
        <v>1.4467000000000001</v>
      </c>
      <c r="AB14">
        <v>3.9300000000000002E-2</v>
      </c>
      <c r="AC14">
        <v>-1.77E-2</v>
      </c>
      <c r="AD14">
        <v>3.323</v>
      </c>
      <c r="AE14">
        <v>8.8701000000000008</v>
      </c>
      <c r="AF14">
        <v>8.3607999999999993</v>
      </c>
      <c r="AG14">
        <v>8.5250000000000004</v>
      </c>
      <c r="AH14">
        <v>11.152200000000001</v>
      </c>
      <c r="AI14">
        <v>0.54990000000000006</v>
      </c>
      <c r="AJ14">
        <v>-15.139900000000001</v>
      </c>
      <c r="AK14">
        <v>-10.411799999999999</v>
      </c>
      <c r="AL14">
        <v>-15.9069</v>
      </c>
      <c r="AM14">
        <v>-11.0101</v>
      </c>
      <c r="AN14">
        <v>6.9062000000000001</v>
      </c>
      <c r="AO14">
        <v>0.95740000000000003</v>
      </c>
    </row>
    <row r="15" spans="1:41" x14ac:dyDescent="0.3">
      <c r="A15" t="s">
        <v>457</v>
      </c>
      <c r="B15">
        <v>-15.841900000000001</v>
      </c>
      <c r="C15">
        <v>-18.0382</v>
      </c>
      <c r="D15">
        <v>-19.255700000000001</v>
      </c>
      <c r="E15">
        <v>-18.321899999999999</v>
      </c>
      <c r="F15">
        <v>-13.012</v>
      </c>
      <c r="G15">
        <v>-8.1761999999999997</v>
      </c>
      <c r="H15">
        <v>0.34010000000000001</v>
      </c>
      <c r="I15">
        <v>0.74299999999999999</v>
      </c>
      <c r="J15">
        <v>1.1288</v>
      </c>
      <c r="K15">
        <v>6.5237999999999996</v>
      </c>
      <c r="L15">
        <v>7.7987000000000002</v>
      </c>
      <c r="M15">
        <v>18.060500000000001</v>
      </c>
      <c r="N15">
        <v>22.952500000000001</v>
      </c>
      <c r="O15">
        <v>9.6587999999999994</v>
      </c>
      <c r="P15">
        <v>6.7225999999999999</v>
      </c>
      <c r="Q15">
        <v>-3.0200000000000001E-2</v>
      </c>
      <c r="R15">
        <v>-4.4504000000000001</v>
      </c>
      <c r="S15">
        <v>7.0900000000000005E-2</v>
      </c>
      <c r="T15">
        <v>-1.4048</v>
      </c>
      <c r="U15">
        <v>-20.103000000000002</v>
      </c>
      <c r="V15">
        <v>-29.174900000000001</v>
      </c>
      <c r="W15">
        <v>-25.436900000000001</v>
      </c>
      <c r="X15">
        <v>10.186</v>
      </c>
      <c r="Y15">
        <v>81.004099999999994</v>
      </c>
      <c r="Z15">
        <v>45.316899999999997</v>
      </c>
      <c r="AA15">
        <v>97.938999999999993</v>
      </c>
      <c r="AB15">
        <v>88.652900000000002</v>
      </c>
      <c r="AC15">
        <v>53.464300000000001</v>
      </c>
      <c r="AD15">
        <v>112.1562</v>
      </c>
      <c r="AE15">
        <v>39.814100000000003</v>
      </c>
      <c r="AF15">
        <v>27.796900000000001</v>
      </c>
      <c r="AG15">
        <v>24.4129</v>
      </c>
      <c r="AH15">
        <v>33.135800000000003</v>
      </c>
      <c r="AI15">
        <v>25.1707</v>
      </c>
      <c r="AJ15">
        <v>1.1306</v>
      </c>
      <c r="AK15">
        <v>8.9162999999999997</v>
      </c>
      <c r="AL15">
        <v>0</v>
      </c>
      <c r="AM15">
        <v>46.566699999999997</v>
      </c>
      <c r="AN15">
        <v>43.364100000000001</v>
      </c>
      <c r="AO15">
        <v>47.427500000000002</v>
      </c>
    </row>
    <row r="16" spans="1:41" x14ac:dyDescent="0.3">
      <c r="A16" t="s">
        <v>458</v>
      </c>
      <c r="B16">
        <v>10.7454</v>
      </c>
      <c r="C16">
        <v>5.9661999999999997</v>
      </c>
      <c r="D16">
        <v>-0.379</v>
      </c>
      <c r="E16">
        <v>-6.2176999999999998</v>
      </c>
      <c r="F16">
        <v>-10.5497</v>
      </c>
      <c r="G16">
        <v>-7.1683000000000003</v>
      </c>
      <c r="H16">
        <v>-1.7126999999999999</v>
      </c>
      <c r="I16">
        <v>0.98280000000000001</v>
      </c>
      <c r="J16">
        <v>4.6761999999999997</v>
      </c>
      <c r="K16">
        <v>5.1891999999999996</v>
      </c>
      <c r="L16">
        <v>2.4563000000000001</v>
      </c>
      <c r="M16">
        <v>3.8978000000000002</v>
      </c>
      <c r="N16">
        <v>1.0763</v>
      </c>
      <c r="O16">
        <v>-2.2107999999999999</v>
      </c>
      <c r="P16">
        <v>-4.3940999999999999</v>
      </c>
      <c r="Q16">
        <v>-3.3386999999999998</v>
      </c>
      <c r="R16">
        <v>-4.5431999999999997</v>
      </c>
      <c r="S16">
        <v>-2.9851999999999999</v>
      </c>
      <c r="T16">
        <v>-0.46350000000000002</v>
      </c>
      <c r="U16">
        <v>-3.9542999999999999</v>
      </c>
      <c r="V16">
        <v>-13.1006</v>
      </c>
      <c r="W16">
        <v>-12.623100000000001</v>
      </c>
      <c r="X16">
        <v>-14.3714</v>
      </c>
      <c r="Y16">
        <v>-14.262</v>
      </c>
      <c r="Z16">
        <v>16.2104</v>
      </c>
      <c r="AA16">
        <v>115.0677</v>
      </c>
      <c r="AB16">
        <v>124.6262</v>
      </c>
      <c r="AC16">
        <v>129.71010000000001</v>
      </c>
      <c r="AD16">
        <v>90.000200000000007</v>
      </c>
      <c r="AE16">
        <v>3.8126000000000002</v>
      </c>
      <c r="AF16">
        <v>2.9285999999999999</v>
      </c>
      <c r="AG16">
        <v>2.1404999999999998</v>
      </c>
      <c r="AH16">
        <v>0.80820000000000003</v>
      </c>
      <c r="AI16">
        <v>0.91549999999999998</v>
      </c>
      <c r="AJ16">
        <v>3.5085000000000002</v>
      </c>
      <c r="AK16">
        <v>6.5297000000000001</v>
      </c>
      <c r="AL16">
        <v>7.0534999999999997</v>
      </c>
      <c r="AM16">
        <v>8.8095999999999997</v>
      </c>
      <c r="AN16">
        <v>8.1870999999999992</v>
      </c>
      <c r="AO16">
        <v>5.7885999999999997</v>
      </c>
    </row>
    <row r="17" spans="1:41" x14ac:dyDescent="0.3">
      <c r="A17" t="s">
        <v>459</v>
      </c>
      <c r="B17">
        <v>4.5842000000000001</v>
      </c>
      <c r="C17">
        <v>6.8888999999999996</v>
      </c>
      <c r="D17">
        <v>8.843</v>
      </c>
      <c r="E17">
        <v>26.1051</v>
      </c>
      <c r="F17">
        <v>11.2111</v>
      </c>
      <c r="G17">
        <v>12.1333</v>
      </c>
      <c r="H17">
        <v>23.359200000000001</v>
      </c>
      <c r="I17">
        <v>23.076000000000001</v>
      </c>
      <c r="J17">
        <v>15.661099999999999</v>
      </c>
      <c r="K17">
        <v>60.764899999999997</v>
      </c>
      <c r="L17">
        <v>51.677599999999998</v>
      </c>
      <c r="M17">
        <v>66.428700000000006</v>
      </c>
      <c r="N17">
        <v>63.240900000000003</v>
      </c>
      <c r="O17">
        <v>13.559100000000001</v>
      </c>
      <c r="P17">
        <v>10.650700000000001</v>
      </c>
      <c r="Q17">
        <v>-3.0293999999999999</v>
      </c>
      <c r="R17">
        <v>-2.3708</v>
      </c>
      <c r="S17">
        <v>11.3399</v>
      </c>
      <c r="T17">
        <v>10.5671</v>
      </c>
      <c r="U17">
        <v>11.6496</v>
      </c>
      <c r="V17">
        <v>13.587400000000001</v>
      </c>
      <c r="W17">
        <v>3.3191000000000002</v>
      </c>
      <c r="X17">
        <v>6.0163000000000002</v>
      </c>
      <c r="Y17">
        <v>10.7867</v>
      </c>
      <c r="Z17">
        <v>10.5726</v>
      </c>
      <c r="AA17">
        <v>10.890700000000001</v>
      </c>
      <c r="AB17">
        <v>9.6585000000000001</v>
      </c>
      <c r="AC17">
        <v>4.7529000000000003</v>
      </c>
      <c r="AD17">
        <v>4.2160000000000002</v>
      </c>
      <c r="AE17">
        <v>0.73209999999999997</v>
      </c>
      <c r="AF17">
        <v>-0.8306</v>
      </c>
      <c r="AG17">
        <v>-1.7533000000000001</v>
      </c>
      <c r="AH17">
        <v>-1.8019000000000001</v>
      </c>
      <c r="AI17">
        <v>3.3229000000000002</v>
      </c>
      <c r="AJ17">
        <v>4.4282000000000004</v>
      </c>
      <c r="AK17">
        <v>27.9757</v>
      </c>
      <c r="AL17">
        <v>28.08</v>
      </c>
      <c r="AM17">
        <v>22.901499999999999</v>
      </c>
      <c r="AN17">
        <v>22.079000000000001</v>
      </c>
    </row>
    <row r="18" spans="1:41" x14ac:dyDescent="0.3">
      <c r="A18" t="s">
        <v>460</v>
      </c>
      <c r="B18">
        <v>-1.9251</v>
      </c>
      <c r="C18">
        <v>-6.4180000000000001</v>
      </c>
      <c r="D18">
        <v>-5.7451999999999996</v>
      </c>
      <c r="E18">
        <v>-19.436900000000001</v>
      </c>
      <c r="F18">
        <v>-20.0288</v>
      </c>
      <c r="G18">
        <v>-27.428100000000001</v>
      </c>
      <c r="H18">
        <v>-27.475100000000001</v>
      </c>
      <c r="I18">
        <v>-34.789200000000001</v>
      </c>
      <c r="J18">
        <v>-25.635999999999999</v>
      </c>
      <c r="K18">
        <v>-17.8261</v>
      </c>
      <c r="L18">
        <v>-17.1858</v>
      </c>
      <c r="M18">
        <v>2.9091</v>
      </c>
      <c r="N18">
        <v>-8.1498000000000008</v>
      </c>
      <c r="O18">
        <v>-7.7092999999999998</v>
      </c>
      <c r="P18">
        <v>-7.1196999999999999</v>
      </c>
      <c r="Q18">
        <v>-21.4297</v>
      </c>
      <c r="R18">
        <v>-10.852499999999999</v>
      </c>
      <c r="S18">
        <v>-9.94</v>
      </c>
      <c r="T18">
        <v>-10.2949</v>
      </c>
      <c r="U18">
        <v>14.670299999999999</v>
      </c>
      <c r="V18">
        <v>-22.5946</v>
      </c>
      <c r="W18">
        <v>-29.028199999999998</v>
      </c>
      <c r="X18">
        <v>-31.536799999999999</v>
      </c>
      <c r="Y18">
        <v>-31.884</v>
      </c>
      <c r="Z18">
        <v>-9.7891999999999992</v>
      </c>
      <c r="AA18">
        <v>-0.1462</v>
      </c>
      <c r="AB18">
        <v>6.0042</v>
      </c>
      <c r="AC18">
        <v>22.170400000000001</v>
      </c>
      <c r="AD18">
        <v>25.7348</v>
      </c>
      <c r="AE18">
        <v>23.824300000000001</v>
      </c>
      <c r="AF18">
        <v>19.372299999999999</v>
      </c>
      <c r="AG18">
        <v>28.0245</v>
      </c>
      <c r="AH18">
        <v>21.8126</v>
      </c>
      <c r="AI18">
        <v>19.097899999999999</v>
      </c>
      <c r="AJ18">
        <v>16.561900000000001</v>
      </c>
      <c r="AK18">
        <v>-0.10829999999999999</v>
      </c>
      <c r="AL18">
        <v>3.1709000000000001</v>
      </c>
      <c r="AM18">
        <v>6.2935999999999996</v>
      </c>
    </row>
    <row r="19" spans="1:41" x14ac:dyDescent="0.3">
      <c r="A19" t="s">
        <v>461</v>
      </c>
      <c r="B19">
        <v>-21.860499999999998</v>
      </c>
      <c r="C19">
        <v>-24.727499999999999</v>
      </c>
      <c r="D19">
        <v>-38.892699999999998</v>
      </c>
      <c r="E19">
        <v>2.6987000000000001</v>
      </c>
      <c r="F19">
        <v>1.6949000000000001</v>
      </c>
      <c r="G19">
        <v>7.2599999999999998E-2</v>
      </c>
      <c r="H19">
        <v>-8.4146999999999998</v>
      </c>
      <c r="I19">
        <v>-11.4712</v>
      </c>
      <c r="J19">
        <v>-8.9280000000000008</v>
      </c>
      <c r="K19">
        <v>7.2332000000000001</v>
      </c>
      <c r="L19">
        <v>49.2089</v>
      </c>
      <c r="M19">
        <v>48.0107</v>
      </c>
      <c r="N19">
        <v>50.9681</v>
      </c>
      <c r="O19">
        <v>33.723199999999999</v>
      </c>
      <c r="P19">
        <v>0.86339999999999995</v>
      </c>
      <c r="Q19">
        <v>-5.9786999999999999</v>
      </c>
      <c r="R19">
        <v>-2.1027</v>
      </c>
      <c r="S19">
        <v>-16.930900000000001</v>
      </c>
      <c r="T19">
        <v>-16.251000000000001</v>
      </c>
      <c r="U19">
        <v>-10.0077</v>
      </c>
      <c r="V19">
        <v>-3.6375000000000002</v>
      </c>
      <c r="W19">
        <v>2.0045999999999999</v>
      </c>
      <c r="X19">
        <v>-3.4137</v>
      </c>
      <c r="Y19">
        <v>-11.202</v>
      </c>
      <c r="Z19">
        <v>-22.4618</v>
      </c>
      <c r="AA19">
        <v>-15.7</v>
      </c>
      <c r="AB19">
        <v>-13.8095</v>
      </c>
      <c r="AC19">
        <v>-4.4903000000000004</v>
      </c>
      <c r="AD19">
        <v>-5.5773000000000001</v>
      </c>
      <c r="AE19">
        <v>-2.2376999999999998</v>
      </c>
      <c r="AF19">
        <v>0.96509999999999996</v>
      </c>
      <c r="AG19">
        <v>-4.2119999999999997</v>
      </c>
      <c r="AH19">
        <v>3.2494000000000001</v>
      </c>
      <c r="AI19">
        <v>3.7618999999999998</v>
      </c>
      <c r="AJ19">
        <v>3.6030000000000002</v>
      </c>
      <c r="AK19">
        <v>7.4969999999999999</v>
      </c>
      <c r="AL19">
        <v>7.4101999999999997</v>
      </c>
      <c r="AM19">
        <v>4.3772000000000002</v>
      </c>
      <c r="AN19">
        <v>6.5837000000000003</v>
      </c>
      <c r="AO19">
        <v>10.9953</v>
      </c>
    </row>
    <row r="20" spans="1:41" x14ac:dyDescent="0.3">
      <c r="A20" t="s">
        <v>462</v>
      </c>
      <c r="B20">
        <v>56.821599999999997</v>
      </c>
      <c r="C20">
        <v>62.570099999999996</v>
      </c>
      <c r="D20">
        <v>9.4571000000000005</v>
      </c>
      <c r="E20">
        <v>12.2058</v>
      </c>
      <c r="F20">
        <v>12.0252</v>
      </c>
      <c r="G20">
        <v>11.016299999999999</v>
      </c>
      <c r="H20">
        <v>3.2736000000000001</v>
      </c>
      <c r="I20">
        <v>-1.6567000000000001</v>
      </c>
      <c r="J20">
        <v>0.51970000000000005</v>
      </c>
      <c r="K20">
        <v>0.85980000000000001</v>
      </c>
      <c r="L20">
        <v>1.8722000000000001</v>
      </c>
      <c r="M20">
        <v>5.4181999999999997</v>
      </c>
      <c r="N20">
        <v>12.1965</v>
      </c>
      <c r="O20">
        <v>10.5936</v>
      </c>
      <c r="P20">
        <v>8.4345999999999997</v>
      </c>
      <c r="Q20">
        <v>16.025500000000001</v>
      </c>
      <c r="R20">
        <v>9.5073000000000008</v>
      </c>
      <c r="S20">
        <v>11.4259</v>
      </c>
      <c r="T20">
        <v>14.684799999999999</v>
      </c>
      <c r="U20">
        <v>4.6421999999999999</v>
      </c>
      <c r="V20">
        <v>24.2255</v>
      </c>
      <c r="W20">
        <v>21.0396</v>
      </c>
      <c r="X20">
        <v>5.8731</v>
      </c>
      <c r="Y20">
        <v>8.7325999999999997</v>
      </c>
      <c r="Z20">
        <v>4.6772</v>
      </c>
      <c r="AA20">
        <v>23.2133</v>
      </c>
      <c r="AB20">
        <v>38.506100000000004</v>
      </c>
      <c r="AC20">
        <v>67.458500000000001</v>
      </c>
      <c r="AD20">
        <v>39.765799999999999</v>
      </c>
      <c r="AE20">
        <v>23.409600000000001</v>
      </c>
      <c r="AF20">
        <v>28.227599999999999</v>
      </c>
      <c r="AG20">
        <v>11.3756</v>
      </c>
      <c r="AH20">
        <v>15.4557</v>
      </c>
      <c r="AI20">
        <v>12.4529</v>
      </c>
      <c r="AJ20">
        <v>14.4816</v>
      </c>
      <c r="AK20">
        <v>17.5608</v>
      </c>
      <c r="AL20">
        <v>15.379200000000001</v>
      </c>
      <c r="AM20">
        <v>19.148099999999999</v>
      </c>
      <c r="AN20">
        <v>17.6279</v>
      </c>
      <c r="AO20">
        <v>11.687099999999999</v>
      </c>
    </row>
    <row r="21" spans="1:41" x14ac:dyDescent="0.3">
      <c r="A21" t="s">
        <v>463</v>
      </c>
      <c r="B21">
        <v>21.372</v>
      </c>
      <c r="C21">
        <v>18.011199999999999</v>
      </c>
      <c r="D21">
        <v>19.4819</v>
      </c>
      <c r="E21">
        <v>19.071000000000002</v>
      </c>
      <c r="F21">
        <v>16.603400000000001</v>
      </c>
      <c r="G21">
        <v>23.1617</v>
      </c>
      <c r="H21">
        <v>12.5328</v>
      </c>
      <c r="I21">
        <v>13.0076</v>
      </c>
      <c r="J21">
        <v>10.8681</v>
      </c>
      <c r="K21">
        <v>61.9253</v>
      </c>
      <c r="L21">
        <v>70.7821</v>
      </c>
      <c r="M21">
        <v>61.7971</v>
      </c>
      <c r="N21">
        <v>64.721599999999995</v>
      </c>
      <c r="O21">
        <v>24.7697</v>
      </c>
      <c r="P21">
        <v>23.909700000000001</v>
      </c>
      <c r="Q21">
        <v>12.1555</v>
      </c>
      <c r="R21">
        <v>10.033799999999999</v>
      </c>
      <c r="S21">
        <v>-4.6700999999999997</v>
      </c>
      <c r="T21">
        <v>3.0158</v>
      </c>
      <c r="U21">
        <v>24.198699999999999</v>
      </c>
      <c r="V21">
        <v>24.882899999999999</v>
      </c>
      <c r="W21">
        <v>25.178599999999999</v>
      </c>
      <c r="X21">
        <v>21.6464</v>
      </c>
      <c r="Y21">
        <v>21.552499999999998</v>
      </c>
      <c r="Z21">
        <v>28.9177</v>
      </c>
      <c r="AA21">
        <v>28.759699999999999</v>
      </c>
      <c r="AB21">
        <v>28.6004</v>
      </c>
      <c r="AC21">
        <v>11.905099999999999</v>
      </c>
      <c r="AD21">
        <v>5.9672000000000001</v>
      </c>
      <c r="AE21">
        <v>8.1851000000000003</v>
      </c>
      <c r="AF21">
        <v>13.6571</v>
      </c>
      <c r="AG21">
        <v>22.310500000000001</v>
      </c>
    </row>
    <row r="22" spans="1:41" x14ac:dyDescent="0.3">
      <c r="A22" t="s">
        <v>464</v>
      </c>
      <c r="B22">
        <v>-34.020699999999998</v>
      </c>
      <c r="C22">
        <v>-28.366099999999999</v>
      </c>
      <c r="D22">
        <v>-27.631799999999998</v>
      </c>
      <c r="E22">
        <v>1.4521999999999999</v>
      </c>
      <c r="F22">
        <v>21.547699999999999</v>
      </c>
      <c r="G22">
        <v>12.517899999999999</v>
      </c>
      <c r="H22">
        <v>11.459199999999999</v>
      </c>
      <c r="I22">
        <v>54.7286</v>
      </c>
      <c r="J22">
        <v>21.610499999999998</v>
      </c>
      <c r="K22">
        <v>23.0839</v>
      </c>
      <c r="L22">
        <v>-7.9675000000000002</v>
      </c>
      <c r="M22">
        <v>13.1174</v>
      </c>
      <c r="N22">
        <v>0.32040000000000002</v>
      </c>
      <c r="O22">
        <v>63.413899999999998</v>
      </c>
      <c r="P22">
        <v>111.9914</v>
      </c>
      <c r="Q22">
        <v>38.436199999999999</v>
      </c>
      <c r="R22">
        <v>42.818899999999999</v>
      </c>
      <c r="S22">
        <v>4.6748000000000003</v>
      </c>
      <c r="T22">
        <v>0.6915</v>
      </c>
      <c r="U22">
        <v>3.9062000000000001</v>
      </c>
      <c r="V22">
        <v>-6.9741</v>
      </c>
      <c r="W22">
        <v>-8.3544</v>
      </c>
      <c r="X22">
        <v>30.818000000000001</v>
      </c>
      <c r="Y22">
        <v>49.654899999999998</v>
      </c>
      <c r="Z22">
        <v>85.935299999999998</v>
      </c>
      <c r="AA22">
        <v>124.5949</v>
      </c>
      <c r="AB22">
        <v>148.6284</v>
      </c>
      <c r="AC22">
        <v>123.7345</v>
      </c>
      <c r="AD22">
        <v>97.546800000000005</v>
      </c>
      <c r="AE22">
        <v>57.928400000000003</v>
      </c>
      <c r="AF22">
        <v>-3.5672999999999999</v>
      </c>
      <c r="AG22">
        <v>-2.7616999999999998</v>
      </c>
      <c r="AH22">
        <v>40.672600000000003</v>
      </c>
      <c r="AI22">
        <v>54.325200000000002</v>
      </c>
      <c r="AJ22">
        <v>90.490700000000004</v>
      </c>
      <c r="AK22">
        <v>112.4029</v>
      </c>
      <c r="AL22">
        <v>74.491399999999999</v>
      </c>
      <c r="AM22">
        <v>73.284999999999997</v>
      </c>
      <c r="AN22">
        <v>50.067599999999999</v>
      </c>
      <c r="AO22">
        <v>20.131699999999999</v>
      </c>
    </row>
    <row r="23" spans="1:41" x14ac:dyDescent="0.3">
      <c r="A23" t="s">
        <v>465</v>
      </c>
      <c r="B23">
        <v>1.3919999999999999</v>
      </c>
      <c r="C23">
        <v>-2.9376000000000002</v>
      </c>
      <c r="D23">
        <v>32.1023</v>
      </c>
      <c r="E23">
        <v>36.403799999999997</v>
      </c>
      <c r="F23">
        <v>36.848700000000001</v>
      </c>
    </row>
    <row r="24" spans="1:41" x14ac:dyDescent="0.3">
      <c r="A24" t="s">
        <v>466</v>
      </c>
      <c r="B24">
        <v>-9.1843000000000004</v>
      </c>
      <c r="C24">
        <v>-10.924099999999999</v>
      </c>
      <c r="D24">
        <v>-9.4835999999999991</v>
      </c>
      <c r="E24">
        <v>-15.6145</v>
      </c>
      <c r="F24">
        <v>-23.667200000000001</v>
      </c>
      <c r="G24">
        <v>-25.317799999999998</v>
      </c>
      <c r="H24">
        <v>-43.097299999999997</v>
      </c>
      <c r="I24">
        <v>-40.440899999999999</v>
      </c>
      <c r="J24">
        <v>-14.941800000000001</v>
      </c>
      <c r="K24">
        <v>-7.7276999999999996</v>
      </c>
      <c r="L24">
        <v>17.8156</v>
      </c>
      <c r="M24">
        <v>14.6845</v>
      </c>
      <c r="N24">
        <v>-7.7880000000000003</v>
      </c>
      <c r="O24">
        <v>-7.7267999999999999</v>
      </c>
      <c r="P24">
        <v>-6.8895999999999997</v>
      </c>
      <c r="Q24">
        <v>4.9734999999999996</v>
      </c>
      <c r="R24">
        <v>8.0410000000000004</v>
      </c>
      <c r="S24">
        <v>6.2398999999999996</v>
      </c>
      <c r="T24">
        <v>6.4471999999999996</v>
      </c>
      <c r="U24">
        <v>-2.0160999999999998</v>
      </c>
      <c r="V24">
        <v>-19.705300000000001</v>
      </c>
      <c r="W24">
        <v>-19.374500000000001</v>
      </c>
      <c r="X24">
        <v>-26.654699999999998</v>
      </c>
      <c r="Y24">
        <v>-27.520600000000002</v>
      </c>
      <c r="Z24">
        <v>-15.365500000000001</v>
      </c>
      <c r="AA24">
        <v>-16.997800000000002</v>
      </c>
      <c r="AB24">
        <v>-9.4425000000000008</v>
      </c>
      <c r="AC24">
        <v>-8.907</v>
      </c>
      <c r="AD24">
        <v>-9.5921000000000003</v>
      </c>
      <c r="AE24">
        <v>-9.5365000000000002</v>
      </c>
      <c r="AF24">
        <v>-15.5829</v>
      </c>
      <c r="AG24">
        <v>-34.5929</v>
      </c>
      <c r="AH24">
        <v>-31.9512</v>
      </c>
      <c r="AI24">
        <v>-32.255400000000002</v>
      </c>
      <c r="AJ24">
        <v>-36.189599999999999</v>
      </c>
      <c r="AK24">
        <v>-16.9148</v>
      </c>
      <c r="AL24">
        <v>-20.967700000000001</v>
      </c>
      <c r="AM24">
        <v>-19.466799999999999</v>
      </c>
      <c r="AN24">
        <v>-6.5</v>
      </c>
    </row>
    <row r="25" spans="1:41" x14ac:dyDescent="0.3">
      <c r="A25" t="s">
        <v>467</v>
      </c>
      <c r="B25">
        <v>-0.1179</v>
      </c>
      <c r="C25">
        <v>-4.0789</v>
      </c>
      <c r="D25">
        <v>-18.750399999999999</v>
      </c>
      <c r="E25">
        <v>-17.060199999999998</v>
      </c>
      <c r="F25">
        <v>-20.1707</v>
      </c>
      <c r="G25">
        <v>-17.0685</v>
      </c>
      <c r="H25">
        <v>5.45E-2</v>
      </c>
      <c r="I25">
        <v>-0.3362</v>
      </c>
      <c r="J25">
        <v>-2.3450000000000002</v>
      </c>
      <c r="K25">
        <v>-1.9941</v>
      </c>
      <c r="L25">
        <v>-0.69940000000000002</v>
      </c>
      <c r="M25">
        <v>9.1562000000000001</v>
      </c>
      <c r="N25">
        <v>15.636900000000001</v>
      </c>
      <c r="O25">
        <v>6.9843999999999999</v>
      </c>
      <c r="P25">
        <v>2.3620000000000001</v>
      </c>
      <c r="Q25">
        <v>0.1686</v>
      </c>
      <c r="R25">
        <v>-2.6200000000000001E-2</v>
      </c>
      <c r="S25">
        <v>6.6283000000000003</v>
      </c>
      <c r="T25">
        <v>8.6282999999999994</v>
      </c>
      <c r="U25">
        <v>5.6099999999999997E-2</v>
      </c>
      <c r="V25">
        <v>-9.7010000000000005</v>
      </c>
      <c r="W25">
        <v>-12.027900000000001</v>
      </c>
      <c r="X25">
        <v>-8.5498999999999992</v>
      </c>
      <c r="Y25">
        <v>-7.5364000000000004</v>
      </c>
      <c r="Z25">
        <v>-38.0777</v>
      </c>
      <c r="AA25">
        <v>-40.791400000000003</v>
      </c>
      <c r="AB25">
        <v>-48.019399999999997</v>
      </c>
      <c r="AC25">
        <v>-44.720700000000001</v>
      </c>
      <c r="AD25">
        <v>-16.378799999999998</v>
      </c>
      <c r="AE25">
        <v>-11.4452</v>
      </c>
      <c r="AF25">
        <v>-0.51070000000000004</v>
      </c>
      <c r="AG25">
        <v>-3.4472</v>
      </c>
      <c r="AH25">
        <v>-0.41620000000000001</v>
      </c>
      <c r="AI25">
        <v>1.9009</v>
      </c>
      <c r="AJ25">
        <v>0.4491</v>
      </c>
      <c r="AK25">
        <v>1.0872999999999999</v>
      </c>
      <c r="AL25">
        <v>3.0625</v>
      </c>
      <c r="AM25">
        <v>0.4703</v>
      </c>
      <c r="AN25">
        <v>1.1657999999999999</v>
      </c>
      <c r="AO25">
        <v>1.6857</v>
      </c>
    </row>
    <row r="26" spans="1:41" x14ac:dyDescent="0.3">
      <c r="A26" t="s">
        <v>468</v>
      </c>
      <c r="B26">
        <v>7.3083999999999998</v>
      </c>
      <c r="C26">
        <v>0.79449999999999998</v>
      </c>
      <c r="D26">
        <v>76.653999999999996</v>
      </c>
      <c r="E26">
        <v>96.327299999999994</v>
      </c>
      <c r="F26">
        <v>92.8964</v>
      </c>
      <c r="G26">
        <v>101.92140000000001</v>
      </c>
      <c r="H26">
        <v>18.406099999999999</v>
      </c>
      <c r="I26">
        <v>73.421199999999999</v>
      </c>
      <c r="J26">
        <v>72.855000000000004</v>
      </c>
      <c r="K26">
        <v>70.623400000000004</v>
      </c>
      <c r="L26">
        <v>183.60419999999999</v>
      </c>
      <c r="M26">
        <v>73.199200000000005</v>
      </c>
      <c r="N26">
        <v>89.4392</v>
      </c>
      <c r="O26">
        <v>76.673100000000005</v>
      </c>
      <c r="P26">
        <v>4.0327999999999999</v>
      </c>
      <c r="Q26">
        <v>10.713100000000001</v>
      </c>
      <c r="R26">
        <v>5.7873000000000001</v>
      </c>
      <c r="S26">
        <v>10.696300000000001</v>
      </c>
      <c r="T26">
        <v>6.4581</v>
      </c>
      <c r="U26">
        <v>1.4837</v>
      </c>
      <c r="V26">
        <v>17.3035</v>
      </c>
      <c r="W26">
        <v>20.943200000000001</v>
      </c>
      <c r="X26">
        <v>44.409199999999998</v>
      </c>
      <c r="Y26">
        <v>58.028300000000002</v>
      </c>
      <c r="Z26">
        <v>38.977600000000002</v>
      </c>
      <c r="AA26">
        <v>36.4</v>
      </c>
      <c r="AB26">
        <v>16.843299999999999</v>
      </c>
      <c r="AC26">
        <v>3.9621</v>
      </c>
      <c r="AD26">
        <v>-7.6919000000000004</v>
      </c>
      <c r="AE26">
        <v>-9.7844999999999995</v>
      </c>
      <c r="AF26">
        <v>-9.7360000000000007</v>
      </c>
      <c r="AG26">
        <v>-9.1325000000000003</v>
      </c>
      <c r="AH26">
        <v>-8.3887</v>
      </c>
    </row>
    <row r="27" spans="1:41" x14ac:dyDescent="0.3">
      <c r="A27" t="s">
        <v>469</v>
      </c>
      <c r="B27">
        <v>4.2358000000000002</v>
      </c>
      <c r="C27">
        <v>3.7503000000000002</v>
      </c>
      <c r="D27">
        <v>2.1974999999999998</v>
      </c>
      <c r="E27">
        <v>3.6633</v>
      </c>
      <c r="F27">
        <v>1.8481000000000001</v>
      </c>
      <c r="G27">
        <v>2.8752</v>
      </c>
      <c r="H27">
        <v>4.3655999999999997</v>
      </c>
      <c r="I27">
        <v>4.4069000000000003</v>
      </c>
      <c r="J27">
        <v>12.3118</v>
      </c>
      <c r="K27">
        <v>11.030099999999999</v>
      </c>
      <c r="L27">
        <v>11.6907</v>
      </c>
      <c r="M27">
        <v>11.3635</v>
      </c>
      <c r="N27">
        <v>5.1978999999999997</v>
      </c>
      <c r="O27">
        <v>5.5362999999999998</v>
      </c>
      <c r="P27">
        <v>3.7595999999999998</v>
      </c>
      <c r="Q27">
        <v>2.3260999999999998</v>
      </c>
      <c r="R27">
        <v>5.6348000000000003</v>
      </c>
      <c r="S27">
        <v>6.4604999999999997</v>
      </c>
      <c r="T27">
        <v>5.1548999999999996</v>
      </c>
      <c r="U27">
        <v>5.3345000000000002</v>
      </c>
      <c r="V27">
        <v>9.4835999999999991</v>
      </c>
      <c r="W27">
        <v>1.6242000000000001</v>
      </c>
      <c r="X27">
        <v>1.6429</v>
      </c>
      <c r="Y27">
        <v>0.8629</v>
      </c>
      <c r="Z27">
        <v>-1.9323999999999999</v>
      </c>
      <c r="AA27">
        <v>4.8045999999999998</v>
      </c>
      <c r="AB27">
        <v>7.6498999999999997</v>
      </c>
      <c r="AC27">
        <v>10.053599999999999</v>
      </c>
      <c r="AD27">
        <v>4.8032000000000004</v>
      </c>
      <c r="AE27">
        <v>6.0796999999999999</v>
      </c>
      <c r="AF27">
        <v>3.3525999999999998</v>
      </c>
      <c r="AG27">
        <v>3.8418999999999999</v>
      </c>
      <c r="AH27">
        <v>3.9207000000000001</v>
      </c>
      <c r="AI27">
        <v>2.9678</v>
      </c>
      <c r="AJ27">
        <v>2.6429</v>
      </c>
      <c r="AK27">
        <v>3.7660999999999998</v>
      </c>
      <c r="AL27">
        <v>3.7042000000000002</v>
      </c>
      <c r="AM27">
        <v>5.9928999999999997</v>
      </c>
      <c r="AN27">
        <v>3.3309000000000002</v>
      </c>
      <c r="AO27">
        <v>2.1476000000000002</v>
      </c>
    </row>
    <row r="28" spans="1:41" x14ac:dyDescent="0.3">
      <c r="A28" t="s">
        <v>470</v>
      </c>
      <c r="B28">
        <v>28.3215</v>
      </c>
      <c r="C28">
        <v>20.337299999999999</v>
      </c>
      <c r="D28">
        <v>11.0862</v>
      </c>
      <c r="E28">
        <v>0.53700000000000003</v>
      </c>
      <c r="F28">
        <v>-8.4987999999999992</v>
      </c>
      <c r="G28">
        <v>-1.5747</v>
      </c>
      <c r="H28">
        <v>-1.7491000000000001</v>
      </c>
      <c r="I28">
        <v>2.6107999999999998</v>
      </c>
      <c r="J28">
        <v>8.1641999999999992</v>
      </c>
      <c r="K28">
        <v>8.7680000000000007</v>
      </c>
      <c r="L28">
        <v>7.1239999999999997</v>
      </c>
      <c r="M28">
        <v>9.3818000000000001</v>
      </c>
      <c r="N28">
        <v>13.887600000000001</v>
      </c>
      <c r="O28">
        <v>15.993600000000001</v>
      </c>
      <c r="P28">
        <v>17.866800000000001</v>
      </c>
      <c r="Q28">
        <v>20.453299999999999</v>
      </c>
      <c r="R28">
        <v>15.778</v>
      </c>
      <c r="S28">
        <v>14.457800000000001</v>
      </c>
      <c r="T28">
        <v>18.823699999999999</v>
      </c>
      <c r="U28">
        <v>10.775499999999999</v>
      </c>
      <c r="V28">
        <v>31.568999999999999</v>
      </c>
      <c r="W28">
        <v>8.8093000000000004</v>
      </c>
      <c r="X28">
        <v>0.1575</v>
      </c>
      <c r="Y28">
        <v>-6.8878000000000004</v>
      </c>
      <c r="Z28">
        <v>4.3403999999999998</v>
      </c>
      <c r="AA28">
        <v>-13.799200000000001</v>
      </c>
      <c r="AB28">
        <v>23.98</v>
      </c>
      <c r="AC28">
        <v>-2.6456</v>
      </c>
      <c r="AD28">
        <v>-19.392800000000001</v>
      </c>
      <c r="AE28">
        <v>8.9489000000000001</v>
      </c>
      <c r="AF28">
        <v>-14.0465</v>
      </c>
      <c r="AG28">
        <v>11.174899999999999</v>
      </c>
      <c r="AH28">
        <v>15.4727</v>
      </c>
      <c r="AI28">
        <v>15.446400000000001</v>
      </c>
      <c r="AJ28">
        <v>17.064599999999999</v>
      </c>
      <c r="AK28">
        <v>18.764399999999998</v>
      </c>
      <c r="AL28">
        <v>18.2804</v>
      </c>
      <c r="AM28">
        <v>11.0509</v>
      </c>
      <c r="AN28">
        <v>9.6555999999999997</v>
      </c>
      <c r="AO28">
        <v>5.7507000000000001</v>
      </c>
    </row>
    <row r="29" spans="1:41" x14ac:dyDescent="0.3">
      <c r="A29" t="s">
        <v>471</v>
      </c>
      <c r="B29">
        <v>2.0427</v>
      </c>
      <c r="C29">
        <v>4.4348999999999998</v>
      </c>
      <c r="D29">
        <v>10.3002</v>
      </c>
      <c r="E29">
        <v>15.1752</v>
      </c>
      <c r="F29">
        <v>20.590800000000002</v>
      </c>
      <c r="G29">
        <v>19.4758</v>
      </c>
      <c r="H29">
        <v>14.987500000000001</v>
      </c>
      <c r="I29">
        <v>11.3613</v>
      </c>
      <c r="J29">
        <v>-1.5290999999999999</v>
      </c>
      <c r="K29">
        <v>-8.0488999999999997</v>
      </c>
      <c r="L29">
        <v>-8.9723000000000006</v>
      </c>
      <c r="M29">
        <v>-13.5372</v>
      </c>
      <c r="N29">
        <v>-5.2077999999999998</v>
      </c>
      <c r="O29">
        <v>-3.2017000000000002</v>
      </c>
      <c r="P29">
        <v>-11.019600000000001</v>
      </c>
      <c r="Q29">
        <v>-7.7413999999999996</v>
      </c>
      <c r="R29">
        <v>-11.0053</v>
      </c>
      <c r="S29">
        <v>-4.8289999999999997</v>
      </c>
      <c r="T29">
        <v>16.308399999999999</v>
      </c>
      <c r="U29">
        <v>31.404800000000002</v>
      </c>
      <c r="V29">
        <v>35.786299999999997</v>
      </c>
      <c r="W29">
        <v>23.579000000000001</v>
      </c>
      <c r="X29">
        <v>60.810499999999998</v>
      </c>
      <c r="Y29">
        <v>23.927700000000002</v>
      </c>
      <c r="Z29">
        <v>15.4621</v>
      </c>
      <c r="AA29">
        <v>23.995899999999999</v>
      </c>
      <c r="AB29">
        <v>-4.5401999999999996</v>
      </c>
      <c r="AC29">
        <v>7.0967000000000002</v>
      </c>
      <c r="AD29">
        <v>13.5282</v>
      </c>
      <c r="AE29">
        <v>11.8475</v>
      </c>
      <c r="AF29">
        <v>5.1881000000000004</v>
      </c>
      <c r="AG29">
        <v>7.8780999999999999</v>
      </c>
      <c r="AH29">
        <v>12.321</v>
      </c>
      <c r="AI29">
        <v>14.132099999999999</v>
      </c>
      <c r="AJ29">
        <v>11.5205</v>
      </c>
      <c r="AK29">
        <v>16.110299999999999</v>
      </c>
      <c r="AL29">
        <v>16.861999999999998</v>
      </c>
      <c r="AM29">
        <v>20.4206</v>
      </c>
      <c r="AN29">
        <v>31.740400000000001</v>
      </c>
      <c r="AO29">
        <v>26.8386</v>
      </c>
    </row>
    <row r="30" spans="1:41" x14ac:dyDescent="0.3">
      <c r="A30" t="s">
        <v>472</v>
      </c>
      <c r="B30">
        <v>-1.5374000000000001</v>
      </c>
      <c r="C30">
        <v>-1.0840000000000001</v>
      </c>
      <c r="D30">
        <v>-4.5029000000000003</v>
      </c>
      <c r="E30">
        <v>-2.3075999999999999</v>
      </c>
      <c r="F30">
        <v>-2.1676000000000002</v>
      </c>
      <c r="G30">
        <v>-0.60840000000000005</v>
      </c>
      <c r="H30">
        <v>1.5309999999999999</v>
      </c>
      <c r="I30">
        <v>-1.1181000000000001</v>
      </c>
      <c r="J30">
        <v>0.1895</v>
      </c>
      <c r="K30">
        <v>1.6733</v>
      </c>
      <c r="L30">
        <v>2.0461999999999998</v>
      </c>
      <c r="M30">
        <v>1.6721999999999999</v>
      </c>
      <c r="N30">
        <v>2.9510999999999998</v>
      </c>
      <c r="O30">
        <v>9.9699999999999997E-2</v>
      </c>
      <c r="P30">
        <v>1.2398</v>
      </c>
      <c r="Q30">
        <v>4.1604999999999999</v>
      </c>
      <c r="R30">
        <v>4.1273999999999997</v>
      </c>
      <c r="S30">
        <v>4.3935000000000004</v>
      </c>
      <c r="T30">
        <v>5.2819000000000003</v>
      </c>
      <c r="U30">
        <v>2.7383999999999999</v>
      </c>
      <c r="V30">
        <v>0.1051</v>
      </c>
      <c r="W30">
        <v>-0.94030000000000002</v>
      </c>
      <c r="X30">
        <v>-1.5469999999999999</v>
      </c>
      <c r="Y30">
        <v>-2.6869000000000001</v>
      </c>
      <c r="Z30">
        <v>-1.5443</v>
      </c>
      <c r="AA30">
        <v>0.45519999999999999</v>
      </c>
      <c r="AB30">
        <v>3.8319999999999999</v>
      </c>
      <c r="AC30">
        <v>9.0526</v>
      </c>
      <c r="AD30">
        <v>11.2721</v>
      </c>
      <c r="AE30">
        <v>10.1853</v>
      </c>
      <c r="AF30">
        <v>7.5007999999999999</v>
      </c>
      <c r="AG30">
        <v>6.1048</v>
      </c>
      <c r="AH30">
        <v>6.9493</v>
      </c>
      <c r="AI30">
        <v>10.170400000000001</v>
      </c>
      <c r="AJ30">
        <v>9.1344999999999992</v>
      </c>
      <c r="AK30">
        <v>15.205299999999999</v>
      </c>
      <c r="AL30">
        <v>15.773400000000001</v>
      </c>
      <c r="AM30">
        <v>12.329499999999999</v>
      </c>
      <c r="AN30">
        <v>13.064</v>
      </c>
      <c r="AO30">
        <v>5.9520999999999997</v>
      </c>
    </row>
    <row r="31" spans="1:41" x14ac:dyDescent="0.3">
      <c r="A31" t="s">
        <v>473</v>
      </c>
      <c r="B31">
        <v>13.8651</v>
      </c>
      <c r="C31">
        <v>7.8418000000000001</v>
      </c>
      <c r="D31">
        <v>0.76529999999999998</v>
      </c>
      <c r="E31">
        <v>-1.7230000000000001</v>
      </c>
      <c r="F31">
        <v>39.588500000000003</v>
      </c>
      <c r="G31">
        <v>40.971899999999998</v>
      </c>
      <c r="H31">
        <v>50.093600000000002</v>
      </c>
      <c r="I31">
        <v>42.19</v>
      </c>
      <c r="J31">
        <v>1.2737000000000001</v>
      </c>
      <c r="K31">
        <v>-3.3690000000000002</v>
      </c>
      <c r="L31">
        <v>-0.13539999999999999</v>
      </c>
      <c r="M31">
        <v>11.417999999999999</v>
      </c>
      <c r="N31">
        <v>10.8093</v>
      </c>
      <c r="O31">
        <v>10.543699999999999</v>
      </c>
      <c r="P31">
        <v>6.8368000000000002</v>
      </c>
      <c r="Q31">
        <v>10.3514</v>
      </c>
      <c r="R31">
        <v>11.820600000000001</v>
      </c>
      <c r="S31">
        <v>14.3436</v>
      </c>
      <c r="T31">
        <v>11.669600000000001</v>
      </c>
      <c r="U31">
        <v>35.4602</v>
      </c>
      <c r="V31">
        <v>-5.2725</v>
      </c>
      <c r="W31">
        <v>-3.1419000000000001</v>
      </c>
      <c r="X31">
        <v>31.9665</v>
      </c>
      <c r="Y31">
        <v>7.6326999999999998</v>
      </c>
      <c r="Z31">
        <v>55.8369</v>
      </c>
      <c r="AA31">
        <v>53.401400000000002</v>
      </c>
      <c r="AB31">
        <v>13.063499999999999</v>
      </c>
      <c r="AC31">
        <v>12.358700000000001</v>
      </c>
      <c r="AD31">
        <v>14.6952</v>
      </c>
      <c r="AE31">
        <v>11.5589</v>
      </c>
      <c r="AF31">
        <v>15.036</v>
      </c>
      <c r="AG31">
        <v>14.756500000000001</v>
      </c>
      <c r="AH31">
        <v>10.9899</v>
      </c>
      <c r="AI31">
        <v>15.555</v>
      </c>
      <c r="AJ31">
        <v>14.245100000000001</v>
      </c>
      <c r="AK31">
        <v>18.7441</v>
      </c>
      <c r="AL31">
        <v>15.915900000000001</v>
      </c>
      <c r="AM31">
        <v>11.9846</v>
      </c>
      <c r="AN31">
        <v>14.6577</v>
      </c>
      <c r="AO31">
        <v>24.538900000000002</v>
      </c>
    </row>
    <row r="32" spans="1:41" x14ac:dyDescent="0.3">
      <c r="A32" t="s">
        <v>474</v>
      </c>
      <c r="B32">
        <v>37.789499999999997</v>
      </c>
      <c r="C32">
        <v>73.300399999999996</v>
      </c>
      <c r="D32">
        <v>79.066199999999995</v>
      </c>
      <c r="E32">
        <v>86.143500000000003</v>
      </c>
      <c r="F32">
        <v>27.1068</v>
      </c>
      <c r="G32">
        <v>-1.4087000000000001</v>
      </c>
      <c r="H32">
        <v>-5.5586000000000002</v>
      </c>
      <c r="I32">
        <v>-11.100899999999999</v>
      </c>
      <c r="J32">
        <v>-13.6412</v>
      </c>
      <c r="K32">
        <v>-12.44</v>
      </c>
      <c r="L32">
        <v>-12.6465</v>
      </c>
      <c r="M32">
        <v>-13.8574</v>
      </c>
      <c r="N32">
        <v>-15.437099999999999</v>
      </c>
      <c r="O32">
        <v>-17.456199999999999</v>
      </c>
      <c r="P32">
        <v>-15.502599999999999</v>
      </c>
      <c r="Q32">
        <v>-13.3477</v>
      </c>
      <c r="R32">
        <v>-9.0702999999999996</v>
      </c>
      <c r="S32">
        <v>-6.0787000000000004</v>
      </c>
      <c r="T32">
        <v>-6.2469000000000001</v>
      </c>
      <c r="U32">
        <v>4.2195</v>
      </c>
      <c r="V32">
        <v>-2.1074999999999999</v>
      </c>
      <c r="W32">
        <v>-2.9609999999999999</v>
      </c>
      <c r="X32">
        <v>-0.33160000000000001</v>
      </c>
      <c r="Y32">
        <v>-7.867</v>
      </c>
      <c r="Z32">
        <v>-5.2346000000000004</v>
      </c>
      <c r="AA32">
        <v>-4.3127000000000004</v>
      </c>
      <c r="AB32">
        <v>-7.3189000000000002</v>
      </c>
      <c r="AC32">
        <v>-6.4008000000000003</v>
      </c>
      <c r="AD32">
        <v>-3.6659000000000002</v>
      </c>
      <c r="AE32">
        <v>-6.2279</v>
      </c>
      <c r="AF32">
        <v>-10.0985</v>
      </c>
      <c r="AG32">
        <v>-12.0403</v>
      </c>
      <c r="AH32">
        <v>-12.530099999999999</v>
      </c>
      <c r="AI32">
        <v>-9.4707000000000008</v>
      </c>
      <c r="AJ32">
        <v>2.9127999999999998</v>
      </c>
      <c r="AK32">
        <v>6.4782000000000002</v>
      </c>
      <c r="AL32">
        <v>5.7693000000000003</v>
      </c>
      <c r="AM32">
        <v>3.8896999999999999</v>
      </c>
      <c r="AN32">
        <v>-1.9361999999999999</v>
      </c>
      <c r="AO32">
        <v>-3.0238</v>
      </c>
    </row>
    <row r="33" spans="1:41" x14ac:dyDescent="0.3">
      <c r="A33" t="s">
        <v>475</v>
      </c>
      <c r="B33">
        <v>3.3704000000000001</v>
      </c>
      <c r="C33">
        <v>3.9872000000000001</v>
      </c>
      <c r="D33">
        <v>-0.8125</v>
      </c>
      <c r="E33">
        <v>7.5174000000000003</v>
      </c>
      <c r="F33">
        <v>15.166399999999999</v>
      </c>
      <c r="G33">
        <v>20.593399999999999</v>
      </c>
      <c r="H33">
        <v>31.997199999999999</v>
      </c>
      <c r="I33">
        <v>19.9605</v>
      </c>
      <c r="J33">
        <v>18.911300000000001</v>
      </c>
      <c r="K33">
        <v>38.453299999999999</v>
      </c>
      <c r="L33">
        <v>36.306800000000003</v>
      </c>
      <c r="M33">
        <v>38.552300000000002</v>
      </c>
      <c r="N33">
        <v>30.7806</v>
      </c>
      <c r="O33">
        <v>1.8584000000000001</v>
      </c>
      <c r="P33">
        <v>1.9428000000000001</v>
      </c>
      <c r="Q33">
        <v>24.096800000000002</v>
      </c>
      <c r="R33">
        <v>42.707799999999999</v>
      </c>
      <c r="S33">
        <v>43.825899999999997</v>
      </c>
      <c r="T33">
        <v>38.728999999999999</v>
      </c>
      <c r="U33">
        <v>53.931100000000001</v>
      </c>
      <c r="V33">
        <v>22.291899999999998</v>
      </c>
      <c r="W33">
        <v>23.771899999999999</v>
      </c>
      <c r="X33">
        <v>42.8782</v>
      </c>
      <c r="Y33">
        <v>8.9206000000000003</v>
      </c>
      <c r="Z33">
        <v>20.308800000000002</v>
      </c>
      <c r="AA33">
        <v>17.450600000000001</v>
      </c>
      <c r="AB33">
        <v>28.0564</v>
      </c>
      <c r="AC33">
        <v>20.5932</v>
      </c>
      <c r="AD33">
        <v>25.255500000000001</v>
      </c>
      <c r="AE33">
        <v>22.597000000000001</v>
      </c>
      <c r="AF33">
        <v>-3.3471000000000002</v>
      </c>
      <c r="AG33">
        <v>-1.3411999999999999</v>
      </c>
      <c r="AH33">
        <v>6.7996999999999996</v>
      </c>
      <c r="AI33">
        <v>10.517099999999999</v>
      </c>
      <c r="AJ33">
        <v>35.822699999999998</v>
      </c>
      <c r="AK33">
        <v>38.118899999999996</v>
      </c>
      <c r="AL33">
        <v>26.042100000000001</v>
      </c>
      <c r="AM33">
        <v>23.534700000000001</v>
      </c>
      <c r="AN33">
        <v>7.6797000000000004</v>
      </c>
      <c r="AO33">
        <v>3.7764000000000002</v>
      </c>
    </row>
    <row r="34" spans="1:41" x14ac:dyDescent="0.3">
      <c r="A34" t="s">
        <v>476</v>
      </c>
      <c r="B34">
        <v>14.639099999999999</v>
      </c>
      <c r="C34">
        <v>13.425000000000001</v>
      </c>
      <c r="D34">
        <v>9.5536999999999992</v>
      </c>
      <c r="E34">
        <v>5.5608000000000004</v>
      </c>
      <c r="F34">
        <v>3.5236000000000001</v>
      </c>
      <c r="G34">
        <v>2.4910999999999999</v>
      </c>
      <c r="H34">
        <v>33.727499999999999</v>
      </c>
      <c r="I34">
        <v>33.825099999999999</v>
      </c>
      <c r="J34">
        <v>36.245899999999999</v>
      </c>
      <c r="K34">
        <v>39.430199999999999</v>
      </c>
      <c r="L34">
        <v>-3.3029000000000002</v>
      </c>
      <c r="M34">
        <v>-3.0750999999999999</v>
      </c>
      <c r="N34">
        <v>-3.5764999999999998</v>
      </c>
      <c r="O34">
        <v>-5.4349999999999996</v>
      </c>
      <c r="P34">
        <v>3.5354999999999999</v>
      </c>
      <c r="Q34">
        <v>5.1696</v>
      </c>
      <c r="R34">
        <v>6.0296000000000003</v>
      </c>
      <c r="S34">
        <v>4.5868000000000002</v>
      </c>
      <c r="T34">
        <v>4.2275</v>
      </c>
      <c r="U34">
        <v>1.9459</v>
      </c>
      <c r="V34">
        <v>0.39829999999999999</v>
      </c>
      <c r="W34">
        <v>3.1379000000000001</v>
      </c>
      <c r="X34">
        <v>3.1947000000000001</v>
      </c>
      <c r="Y34">
        <v>3.0304000000000002</v>
      </c>
      <c r="Z34">
        <v>2.4150999999999998</v>
      </c>
      <c r="AA34">
        <v>2.3056999999999999</v>
      </c>
      <c r="AB34">
        <v>2.7892999999999999</v>
      </c>
      <c r="AC34">
        <v>1.996</v>
      </c>
      <c r="AD34">
        <v>2.2383999999999999</v>
      </c>
      <c r="AE34">
        <v>2.3210000000000002</v>
      </c>
      <c r="AF34">
        <v>6.5098000000000003</v>
      </c>
      <c r="AG34">
        <v>7.0743</v>
      </c>
      <c r="AH34">
        <v>4.4882</v>
      </c>
      <c r="AI34">
        <v>3.2561</v>
      </c>
      <c r="AJ34">
        <v>-0.39300000000000002</v>
      </c>
      <c r="AK34">
        <v>0.23810000000000001</v>
      </c>
      <c r="AL34">
        <v>2.0693000000000001</v>
      </c>
      <c r="AM34">
        <v>2.4836999999999998</v>
      </c>
      <c r="AN34">
        <v>5.5008999999999997</v>
      </c>
      <c r="AO34">
        <v>8.0688999999999993</v>
      </c>
    </row>
    <row r="35" spans="1:41" x14ac:dyDescent="0.3">
      <c r="A35" t="s">
        <v>477</v>
      </c>
      <c r="B35">
        <v>8668.4423000000006</v>
      </c>
      <c r="C35">
        <v>50.390500000000003</v>
      </c>
      <c r="D35">
        <v>6.2282999999999999</v>
      </c>
      <c r="E35">
        <v>-10.805999999999999</v>
      </c>
      <c r="F35">
        <v>-2.1795</v>
      </c>
      <c r="G35">
        <v>223.8</v>
      </c>
      <c r="H35">
        <v>385.21429999999998</v>
      </c>
      <c r="I35">
        <v>602.06420000000003</v>
      </c>
      <c r="J35">
        <v>949.41010000000006</v>
      </c>
      <c r="K35">
        <v>289.71980000000002</v>
      </c>
      <c r="L35">
        <v>104.6219</v>
      </c>
      <c r="M35">
        <v>16.912199999999999</v>
      </c>
      <c r="N35">
        <v>-36.766300000000001</v>
      </c>
      <c r="O35">
        <v>-40.742800000000003</v>
      </c>
      <c r="P35">
        <v>-31.174600000000002</v>
      </c>
      <c r="Q35">
        <v>-11.7156</v>
      </c>
      <c r="R35">
        <v>10.383900000000001</v>
      </c>
      <c r="S35">
        <v>12.6076</v>
      </c>
      <c r="T35">
        <v>64.580200000000005</v>
      </c>
      <c r="U35">
        <v>76.271100000000004</v>
      </c>
      <c r="V35">
        <v>76.279899999999998</v>
      </c>
    </row>
    <row r="36" spans="1:41" x14ac:dyDescent="0.3">
      <c r="A36" t="s">
        <v>478</v>
      </c>
      <c r="B36">
        <v>32.185600000000001</v>
      </c>
      <c r="C36">
        <v>43.414400000000001</v>
      </c>
      <c r="D36">
        <v>54.541699999999999</v>
      </c>
      <c r="E36">
        <v>25.241299999999999</v>
      </c>
      <c r="F36">
        <v>44.996899999999997</v>
      </c>
      <c r="G36">
        <v>33.068199999999997</v>
      </c>
      <c r="H36">
        <v>9.5985999999999994</v>
      </c>
      <c r="I36">
        <v>10.6503</v>
      </c>
      <c r="J36">
        <v>30.502500000000001</v>
      </c>
      <c r="K36">
        <v>36.197499999999998</v>
      </c>
      <c r="L36">
        <v>52.535400000000003</v>
      </c>
      <c r="M36">
        <v>45.299799999999998</v>
      </c>
      <c r="N36">
        <v>10.702500000000001</v>
      </c>
      <c r="O36">
        <v>16.360700000000001</v>
      </c>
      <c r="P36">
        <v>21.9131</v>
      </c>
      <c r="Q36">
        <v>21.344899999999999</v>
      </c>
      <c r="R36">
        <v>18.715900000000001</v>
      </c>
      <c r="S36">
        <v>9.3506999999999998</v>
      </c>
      <c r="T36">
        <v>1.6953</v>
      </c>
      <c r="U36">
        <v>-4.3451000000000004</v>
      </c>
      <c r="V36">
        <v>-1.3573</v>
      </c>
      <c r="W36">
        <v>-3.4497</v>
      </c>
      <c r="X36">
        <v>-2.2227000000000001</v>
      </c>
      <c r="Y36">
        <v>16.611799999999999</v>
      </c>
      <c r="Z36">
        <v>23.560500000000001</v>
      </c>
      <c r="AA36">
        <v>23.56</v>
      </c>
      <c r="AB36">
        <v>24.765000000000001</v>
      </c>
      <c r="AC36">
        <v>8.2235999999999994</v>
      </c>
      <c r="AD36">
        <v>-3.4299999999999997E-2</v>
      </c>
      <c r="AE36">
        <v>10.4977</v>
      </c>
      <c r="AF36">
        <v>10.8795</v>
      </c>
      <c r="AG36">
        <v>13.702</v>
      </c>
      <c r="AH36">
        <v>15.629799999999999</v>
      </c>
      <c r="AI36">
        <v>5.9001000000000001</v>
      </c>
      <c r="AJ36">
        <v>3.6025</v>
      </c>
      <c r="AK36">
        <v>0.5353</v>
      </c>
      <c r="AL36">
        <v>-8.8900000000000007E-2</v>
      </c>
      <c r="AM36">
        <v>2.8456000000000001</v>
      </c>
      <c r="AN36">
        <v>0.4728</v>
      </c>
      <c r="AO36">
        <v>15.6678</v>
      </c>
    </row>
    <row r="37" spans="1:41" x14ac:dyDescent="0.3">
      <c r="A37" t="s">
        <v>479</v>
      </c>
      <c r="B37">
        <v>8.8017000000000003</v>
      </c>
      <c r="C37">
        <v>14.5885</v>
      </c>
      <c r="D37">
        <v>9.0411999999999999</v>
      </c>
      <c r="E37">
        <v>3.9980000000000002</v>
      </c>
      <c r="F37">
        <v>7.6085000000000003</v>
      </c>
      <c r="G37">
        <v>2.8612000000000002</v>
      </c>
      <c r="H37">
        <v>7.1749000000000001</v>
      </c>
      <c r="I37">
        <v>-0.98799999999999999</v>
      </c>
      <c r="J37">
        <v>5.5007000000000001</v>
      </c>
      <c r="K37">
        <v>2.4483999999999999</v>
      </c>
      <c r="L37">
        <v>3.1463999999999999</v>
      </c>
      <c r="M37">
        <v>5.1342999999999996</v>
      </c>
      <c r="N37">
        <v>3.4253</v>
      </c>
      <c r="O37">
        <v>8.0015999999999998</v>
      </c>
      <c r="P37">
        <v>8.9789999999999992</v>
      </c>
      <c r="Q37">
        <v>10.8065</v>
      </c>
      <c r="R37">
        <v>11.686999999999999</v>
      </c>
      <c r="S37">
        <v>9.6511999999999993</v>
      </c>
      <c r="T37">
        <v>10.2034</v>
      </c>
      <c r="U37">
        <v>9.0655999999999999</v>
      </c>
      <c r="V37">
        <v>18.856400000000001</v>
      </c>
      <c r="W37">
        <v>16.007100000000001</v>
      </c>
      <c r="X37">
        <v>11.3901</v>
      </c>
      <c r="Y37">
        <v>10.6274</v>
      </c>
      <c r="Z37">
        <v>-3.7715999999999998</v>
      </c>
      <c r="AA37">
        <v>-0.22090000000000001</v>
      </c>
      <c r="AB37">
        <v>4.0994000000000002</v>
      </c>
      <c r="AC37">
        <v>8.0634999999999994</v>
      </c>
      <c r="AD37">
        <v>12.873699999999999</v>
      </c>
      <c r="AE37">
        <v>14.531499999999999</v>
      </c>
      <c r="AF37">
        <v>15.283099999999999</v>
      </c>
      <c r="AG37">
        <v>12.8651</v>
      </c>
      <c r="AH37">
        <v>22.971499999999999</v>
      </c>
      <c r="AI37">
        <v>12.2285</v>
      </c>
      <c r="AJ37">
        <v>18.241499999999998</v>
      </c>
      <c r="AK37">
        <v>11.607200000000001</v>
      </c>
      <c r="AL37">
        <v>4.2213000000000003</v>
      </c>
      <c r="AM37">
        <v>12.167400000000001</v>
      </c>
      <c r="AN37">
        <v>4.6504000000000003</v>
      </c>
    </row>
    <row r="38" spans="1:41" x14ac:dyDescent="0.3">
      <c r="A38" t="s">
        <v>480</v>
      </c>
      <c r="B38">
        <v>12.152799999999999</v>
      </c>
      <c r="C38">
        <v>10.5114</v>
      </c>
      <c r="D38">
        <v>14.532400000000001</v>
      </c>
      <c r="E38">
        <v>7.7495000000000003</v>
      </c>
      <c r="F38">
        <v>18.1751</v>
      </c>
      <c r="G38">
        <v>19.500299999999999</v>
      </c>
      <c r="H38">
        <v>18.035799999999998</v>
      </c>
      <c r="I38">
        <v>14.559100000000001</v>
      </c>
      <c r="J38">
        <v>8.6425000000000001</v>
      </c>
      <c r="K38">
        <v>13.823700000000001</v>
      </c>
      <c r="L38">
        <v>15.478300000000001</v>
      </c>
      <c r="M38">
        <v>18.036000000000001</v>
      </c>
      <c r="N38">
        <v>11.777200000000001</v>
      </c>
      <c r="O38">
        <v>26.755199999999999</v>
      </c>
      <c r="P38">
        <v>34.853400000000001</v>
      </c>
      <c r="Q38">
        <v>43.766100000000002</v>
      </c>
      <c r="R38">
        <v>24.554099999999998</v>
      </c>
      <c r="S38">
        <v>26.4116</v>
      </c>
      <c r="T38">
        <v>18.3018</v>
      </c>
      <c r="U38">
        <v>10.511799999999999</v>
      </c>
      <c r="V38">
        <v>12.2423</v>
      </c>
      <c r="W38">
        <v>6.0891999999999999</v>
      </c>
      <c r="X38">
        <v>10.378</v>
      </c>
      <c r="Y38">
        <v>10.3598</v>
      </c>
      <c r="Z38">
        <v>11.722099999999999</v>
      </c>
      <c r="AA38">
        <v>13.764200000000001</v>
      </c>
      <c r="AB38">
        <v>16.500299999999999</v>
      </c>
      <c r="AC38">
        <v>17.939800000000002</v>
      </c>
      <c r="AD38">
        <v>14.702400000000001</v>
      </c>
      <c r="AE38">
        <v>12.859500000000001</v>
      </c>
      <c r="AF38">
        <v>13.630699999999999</v>
      </c>
      <c r="AG38">
        <v>12.447699999999999</v>
      </c>
      <c r="AH38">
        <v>13.519</v>
      </c>
      <c r="AI38">
        <v>11.0611</v>
      </c>
      <c r="AJ38">
        <v>7.6877000000000004</v>
      </c>
      <c r="AK38">
        <v>7.3802000000000003</v>
      </c>
      <c r="AL38">
        <v>6.7944000000000004</v>
      </c>
      <c r="AM38">
        <v>6.7100000000000007E-2</v>
      </c>
    </row>
    <row r="39" spans="1:41" x14ac:dyDescent="0.3">
      <c r="A39" t="s">
        <v>481</v>
      </c>
      <c r="B39">
        <v>5.7325999999999997</v>
      </c>
      <c r="C39">
        <v>9.0403000000000002</v>
      </c>
      <c r="D39">
        <v>6.3091999999999997</v>
      </c>
      <c r="E39">
        <v>7.9519000000000002</v>
      </c>
      <c r="F39">
        <v>6.9043000000000001</v>
      </c>
      <c r="G39">
        <v>5.0726000000000004</v>
      </c>
      <c r="H39">
        <v>4.6432000000000002</v>
      </c>
      <c r="I39">
        <v>-3.5472999999999999</v>
      </c>
      <c r="J39">
        <v>2.9817</v>
      </c>
      <c r="K39">
        <v>-5.6500000000000002E-2</v>
      </c>
      <c r="L39">
        <v>2.1206999999999998</v>
      </c>
      <c r="M39">
        <v>4.0766999999999998</v>
      </c>
      <c r="N39">
        <v>0.50609999999999999</v>
      </c>
      <c r="O39">
        <v>4.4542999999999999</v>
      </c>
      <c r="P39">
        <v>9.0923999999999996</v>
      </c>
      <c r="Q39">
        <v>12.0382</v>
      </c>
      <c r="R39">
        <v>14.2349</v>
      </c>
      <c r="S39">
        <v>12.679500000000001</v>
      </c>
      <c r="T39">
        <v>8.7799999999999994</v>
      </c>
      <c r="U39">
        <v>11.577</v>
      </c>
      <c r="V39">
        <v>17.852</v>
      </c>
      <c r="W39">
        <v>9.6679999999999993</v>
      </c>
      <c r="X39">
        <v>4.6314000000000002</v>
      </c>
      <c r="Y39">
        <v>0.86899999999999999</v>
      </c>
      <c r="Z39">
        <v>-9.7689000000000004</v>
      </c>
      <c r="AA39">
        <v>-0.55069999999999997</v>
      </c>
      <c r="AB39">
        <v>4.2568999999999999</v>
      </c>
      <c r="AC39">
        <v>6.9949000000000003</v>
      </c>
      <c r="AD39">
        <v>14.508599999999999</v>
      </c>
      <c r="AE39">
        <v>11.059799999999999</v>
      </c>
      <c r="AF39">
        <v>13.889900000000001</v>
      </c>
      <c r="AG39">
        <v>10.3546</v>
      </c>
      <c r="AH39">
        <v>6.5728999999999997</v>
      </c>
      <c r="AI39">
        <v>8.0486000000000004</v>
      </c>
      <c r="AJ39">
        <v>4.5667999999999997</v>
      </c>
      <c r="AK39">
        <v>1.3422000000000001</v>
      </c>
      <c r="AL39">
        <v>1.9103000000000001</v>
      </c>
      <c r="AM39">
        <v>0.44900000000000001</v>
      </c>
      <c r="AN39">
        <v>6.9699999999999998E-2</v>
      </c>
    </row>
    <row r="40" spans="1:41" x14ac:dyDescent="0.3">
      <c r="A40" t="s">
        <v>482</v>
      </c>
      <c r="B40">
        <v>123.1528</v>
      </c>
      <c r="C40">
        <v>-4.5940000000000003</v>
      </c>
      <c r="D40">
        <v>-8.4484999999999992</v>
      </c>
      <c r="E40">
        <v>-11.910500000000001</v>
      </c>
      <c r="F40">
        <v>-19.034600000000001</v>
      </c>
      <c r="G40">
        <v>-17.7745</v>
      </c>
      <c r="H40">
        <v>-15.234500000000001</v>
      </c>
      <c r="I40">
        <v>-16.296099999999999</v>
      </c>
      <c r="J40">
        <v>-9.5325000000000006</v>
      </c>
      <c r="K40">
        <v>-9.9666999999999994</v>
      </c>
      <c r="L40">
        <v>-12.855399999999999</v>
      </c>
      <c r="M40">
        <v>-4.8316999999999997</v>
      </c>
      <c r="N40">
        <v>-5.7279</v>
      </c>
      <c r="O40">
        <v>-2.2947000000000002</v>
      </c>
      <c r="P40">
        <v>49.100700000000003</v>
      </c>
      <c r="Q40">
        <v>45.860799999999998</v>
      </c>
      <c r="R40">
        <v>43.448</v>
      </c>
      <c r="S40">
        <v>38.984200000000001</v>
      </c>
      <c r="T40">
        <v>-3.9657</v>
      </c>
      <c r="U40">
        <v>-7.2619999999999996</v>
      </c>
      <c r="V40">
        <v>-45.888399999999997</v>
      </c>
      <c r="W40">
        <v>-47.481200000000001</v>
      </c>
      <c r="X40">
        <v>-49.366700000000002</v>
      </c>
      <c r="Y40">
        <v>-42.373199999999997</v>
      </c>
      <c r="Z40">
        <v>-2.9826000000000001</v>
      </c>
      <c r="AA40">
        <v>35.8142</v>
      </c>
      <c r="AB40">
        <v>41.108600000000003</v>
      </c>
      <c r="AC40">
        <v>41.857599999999998</v>
      </c>
      <c r="AD40">
        <v>44.865099999999998</v>
      </c>
      <c r="AE40">
        <v>8.3816000000000006</v>
      </c>
      <c r="AF40">
        <v>10.5444</v>
      </c>
      <c r="AG40">
        <v>5.5666000000000002</v>
      </c>
      <c r="AH40">
        <v>7.1104000000000003</v>
      </c>
      <c r="AI40">
        <v>79.151300000000006</v>
      </c>
      <c r="AJ40">
        <v>81.699399999999997</v>
      </c>
      <c r="AK40">
        <v>46.184699999999999</v>
      </c>
      <c r="AL40">
        <v>48.984699999999997</v>
      </c>
      <c r="AM40">
        <v>-9.8232999999999997</v>
      </c>
      <c r="AN40">
        <v>-14.8893</v>
      </c>
      <c r="AO40">
        <v>4.0049999999999999</v>
      </c>
    </row>
    <row r="41" spans="1:41" x14ac:dyDescent="0.3">
      <c r="A41" t="s">
        <v>483</v>
      </c>
      <c r="B41">
        <v>-10.9183</v>
      </c>
      <c r="C41">
        <v>-11.153499999999999</v>
      </c>
      <c r="D41">
        <v>-20.097000000000001</v>
      </c>
      <c r="E41">
        <v>-4.4470999999999998</v>
      </c>
      <c r="F41">
        <v>2.4493999999999998</v>
      </c>
      <c r="G41">
        <v>3.6714000000000002</v>
      </c>
      <c r="H41">
        <v>7.5685000000000002</v>
      </c>
      <c r="I41">
        <v>15.399900000000001</v>
      </c>
      <c r="J41">
        <v>13.689299999999999</v>
      </c>
      <c r="K41">
        <v>15.302</v>
      </c>
      <c r="L41">
        <v>15.4452</v>
      </c>
      <c r="M41">
        <v>14.940099999999999</v>
      </c>
      <c r="N41">
        <v>12.019500000000001</v>
      </c>
      <c r="O41">
        <v>6.4279999999999999</v>
      </c>
      <c r="P41">
        <v>10.4062</v>
      </c>
      <c r="Q41">
        <v>-5.1153000000000004</v>
      </c>
      <c r="R41">
        <v>-3.5205000000000002</v>
      </c>
      <c r="S41">
        <v>-1.6015999999999999</v>
      </c>
      <c r="T41">
        <v>-7.2401</v>
      </c>
      <c r="U41">
        <v>5.3091999999999997</v>
      </c>
      <c r="V41">
        <v>8.6159999999999997</v>
      </c>
      <c r="W41">
        <v>25.044799999999999</v>
      </c>
      <c r="X41">
        <v>20.4816</v>
      </c>
      <c r="Y41">
        <v>25.318300000000001</v>
      </c>
      <c r="Z41">
        <v>20.764800000000001</v>
      </c>
      <c r="AA41">
        <v>1.5386</v>
      </c>
      <c r="AB41">
        <v>6.9718999999999998</v>
      </c>
      <c r="AC41">
        <v>5.9158999999999997</v>
      </c>
      <c r="AD41">
        <v>5.4025999999999996</v>
      </c>
      <c r="AE41">
        <v>8.1536000000000008</v>
      </c>
      <c r="AF41">
        <v>3.3277999999999999</v>
      </c>
      <c r="AG41">
        <v>3.3679000000000001</v>
      </c>
      <c r="AH41">
        <v>5.0915999999999997</v>
      </c>
      <c r="AI41">
        <v>38.313200000000002</v>
      </c>
      <c r="AJ41">
        <v>37.924900000000001</v>
      </c>
      <c r="AK41">
        <v>32.418100000000003</v>
      </c>
      <c r="AL41">
        <v>40.5762</v>
      </c>
      <c r="AM41">
        <v>5.1100000000000003</v>
      </c>
      <c r="AN41">
        <v>-1.2967</v>
      </c>
      <c r="AO41">
        <v>-1.2436</v>
      </c>
    </row>
    <row r="42" spans="1:41" x14ac:dyDescent="0.3">
      <c r="A42" t="s">
        <v>484</v>
      </c>
      <c r="B42">
        <v>82.021799999999999</v>
      </c>
      <c r="C42">
        <v>37.742800000000003</v>
      </c>
      <c r="D42">
        <v>27.414000000000001</v>
      </c>
      <c r="E42">
        <v>30.976800000000001</v>
      </c>
      <c r="F42">
        <v>15.460699999999999</v>
      </c>
      <c r="G42">
        <v>18.2654</v>
      </c>
      <c r="H42">
        <v>15.8132</v>
      </c>
      <c r="I42">
        <v>15.4282</v>
      </c>
      <c r="J42">
        <v>16.9602</v>
      </c>
      <c r="K42">
        <v>13.928699999999999</v>
      </c>
      <c r="L42">
        <v>36.493000000000002</v>
      </c>
      <c r="M42">
        <v>37.138800000000003</v>
      </c>
      <c r="N42">
        <v>41.493699999999997</v>
      </c>
      <c r="O42">
        <v>46.689599999999999</v>
      </c>
      <c r="P42">
        <v>11.5267</v>
      </c>
      <c r="Q42">
        <v>21.9588</v>
      </c>
      <c r="R42">
        <v>70.080600000000004</v>
      </c>
      <c r="S42">
        <v>66.157700000000006</v>
      </c>
      <c r="T42">
        <v>79.071399999999997</v>
      </c>
      <c r="U42">
        <v>54.136899999999997</v>
      </c>
      <c r="V42">
        <v>46.110199999999999</v>
      </c>
      <c r="W42">
        <v>35.313099999999999</v>
      </c>
      <c r="X42">
        <v>8.4533000000000005</v>
      </c>
      <c r="Y42">
        <v>5.2413999999999996</v>
      </c>
      <c r="Z42">
        <v>-13.461499999999999</v>
      </c>
      <c r="AA42">
        <v>-3.1562999999999999</v>
      </c>
      <c r="AB42">
        <v>28.433199999999999</v>
      </c>
      <c r="AC42">
        <v>29.354600000000001</v>
      </c>
      <c r="AD42">
        <v>31.123200000000001</v>
      </c>
      <c r="AE42">
        <v>21.0794</v>
      </c>
      <c r="AF42">
        <v>4.9889000000000001</v>
      </c>
      <c r="AG42">
        <v>3.7345999999999999</v>
      </c>
      <c r="AH42">
        <v>4.8099999999999996</v>
      </c>
      <c r="AI42">
        <v>6.8746</v>
      </c>
      <c r="AJ42">
        <v>10.9169</v>
      </c>
      <c r="AK42">
        <v>13.2956</v>
      </c>
      <c r="AL42">
        <v>10.7081</v>
      </c>
      <c r="AM42">
        <v>9.9581</v>
      </c>
      <c r="AN42">
        <v>9.0569000000000006</v>
      </c>
      <c r="AO42">
        <v>3.4323999999999999</v>
      </c>
    </row>
    <row r="43" spans="1:41" x14ac:dyDescent="0.3">
      <c r="A43" t="s">
        <v>485</v>
      </c>
      <c r="B43">
        <v>9.9181000000000008</v>
      </c>
      <c r="C43">
        <v>10.4895</v>
      </c>
      <c r="D43">
        <v>15.298999999999999</v>
      </c>
      <c r="E43">
        <v>17.4209</v>
      </c>
      <c r="F43">
        <v>7.2967000000000004</v>
      </c>
      <c r="G43">
        <v>7.6196000000000002</v>
      </c>
      <c r="H43">
        <v>3.2789000000000001</v>
      </c>
      <c r="I43">
        <v>0.18410000000000001</v>
      </c>
      <c r="J43">
        <v>7.1666999999999996</v>
      </c>
      <c r="K43">
        <v>6.3918999999999997</v>
      </c>
      <c r="L43">
        <v>1.5727</v>
      </c>
      <c r="M43">
        <v>5.9394999999999998</v>
      </c>
      <c r="N43">
        <v>7.9443000000000001</v>
      </c>
      <c r="O43">
        <v>9.2004999999999999</v>
      </c>
      <c r="P43">
        <v>12.269399999999999</v>
      </c>
      <c r="Q43">
        <v>14.913500000000001</v>
      </c>
      <c r="R43">
        <v>23.9663</v>
      </c>
      <c r="S43">
        <v>27.999099999999999</v>
      </c>
      <c r="T43">
        <v>25.572500000000002</v>
      </c>
      <c r="U43">
        <v>18.2715</v>
      </c>
      <c r="V43">
        <v>18.395099999999999</v>
      </c>
      <c r="W43">
        <v>2.6604000000000001</v>
      </c>
      <c r="X43">
        <v>1.6543000000000001</v>
      </c>
      <c r="Y43">
        <v>4.4904999999999999</v>
      </c>
      <c r="Z43">
        <v>3.1213000000000002</v>
      </c>
      <c r="AA43">
        <v>11.984999999999999</v>
      </c>
      <c r="AB43">
        <v>22.9924</v>
      </c>
      <c r="AC43">
        <v>18.464099999999998</v>
      </c>
      <c r="AD43">
        <v>9.4920000000000009</v>
      </c>
      <c r="AE43">
        <v>14.4869</v>
      </c>
      <c r="AF43">
        <v>10.365399999999999</v>
      </c>
      <c r="AG43">
        <v>11.4724</v>
      </c>
      <c r="AH43">
        <v>8.9541000000000004</v>
      </c>
      <c r="AI43">
        <v>5.7820999999999998</v>
      </c>
      <c r="AJ43">
        <v>4.5934999999999997</v>
      </c>
      <c r="AK43">
        <v>1.9392</v>
      </c>
      <c r="AL43">
        <v>-5.7721</v>
      </c>
      <c r="AM43">
        <v>-2.5503999999999998</v>
      </c>
      <c r="AN43">
        <v>-4.1504000000000003</v>
      </c>
      <c r="AO43">
        <v>5.8425000000000002</v>
      </c>
    </row>
    <row r="44" spans="1:41" x14ac:dyDescent="0.3">
      <c r="A44" t="s">
        <v>486</v>
      </c>
      <c r="B44">
        <v>7.9280999999999997</v>
      </c>
      <c r="C44">
        <v>9.5082000000000004</v>
      </c>
      <c r="D44">
        <v>19.017900000000001</v>
      </c>
      <c r="E44">
        <v>19.855499999999999</v>
      </c>
      <c r="F44">
        <v>19.820599999999999</v>
      </c>
      <c r="G44">
        <v>21.817699999999999</v>
      </c>
      <c r="H44">
        <v>10.6996</v>
      </c>
      <c r="I44">
        <v>11.124700000000001</v>
      </c>
      <c r="J44">
        <v>10.8714</v>
      </c>
      <c r="K44">
        <v>8.3772000000000002</v>
      </c>
      <c r="L44">
        <v>13.2415</v>
      </c>
      <c r="M44">
        <v>16.3965</v>
      </c>
      <c r="N44">
        <v>16.108499999999999</v>
      </c>
      <c r="O44">
        <v>16.621700000000001</v>
      </c>
      <c r="P44">
        <v>12.0901</v>
      </c>
      <c r="Q44">
        <v>18.0153</v>
      </c>
      <c r="R44">
        <v>22.343299999999999</v>
      </c>
      <c r="S44">
        <v>24.410399999999999</v>
      </c>
      <c r="T44">
        <v>30.626100000000001</v>
      </c>
      <c r="U44">
        <v>28.554200000000002</v>
      </c>
      <c r="V44">
        <v>25.664200000000001</v>
      </c>
      <c r="W44">
        <v>21.7455</v>
      </c>
      <c r="X44">
        <v>17.605599999999999</v>
      </c>
      <c r="Y44">
        <v>11.1991</v>
      </c>
      <c r="Z44">
        <v>7.2348999999999997</v>
      </c>
      <c r="AA44">
        <v>12.786</v>
      </c>
      <c r="AB44">
        <v>13.873799999999999</v>
      </c>
      <c r="AC44">
        <v>14.2837</v>
      </c>
      <c r="AD44">
        <v>17.8916</v>
      </c>
      <c r="AE44">
        <v>7.4438000000000004</v>
      </c>
      <c r="AF44">
        <v>2.5760999999999998</v>
      </c>
      <c r="AG44">
        <v>0.16320000000000001</v>
      </c>
      <c r="AH44">
        <v>-3.1978</v>
      </c>
      <c r="AI44">
        <v>-0.60750000000000004</v>
      </c>
      <c r="AJ44">
        <v>-2.9211999999999998</v>
      </c>
      <c r="AK44">
        <v>-4.3582999999999998</v>
      </c>
      <c r="AL44">
        <v>-2.456</v>
      </c>
      <c r="AM44">
        <v>-1.8637999999999999</v>
      </c>
      <c r="AN44">
        <v>1.3347</v>
      </c>
      <c r="AO44">
        <v>-8.2065999999999999</v>
      </c>
    </row>
    <row r="45" spans="1:41" x14ac:dyDescent="0.3">
      <c r="A45" t="s">
        <v>487</v>
      </c>
      <c r="B45">
        <v>4.9223999999999997</v>
      </c>
      <c r="C45">
        <v>16.241599999999998</v>
      </c>
      <c r="D45">
        <v>12.3849</v>
      </c>
      <c r="E45">
        <v>8.2646999999999995</v>
      </c>
      <c r="F45">
        <v>-2.1711</v>
      </c>
      <c r="G45">
        <v>-11.32</v>
      </c>
      <c r="H45">
        <v>-9.1926000000000005</v>
      </c>
      <c r="I45">
        <v>-10.430899999999999</v>
      </c>
      <c r="J45">
        <v>9.2499999999999999E-2</v>
      </c>
      <c r="K45">
        <v>0.48859999999999998</v>
      </c>
      <c r="L45">
        <v>-0.82410000000000005</v>
      </c>
      <c r="M45">
        <v>35.8919</v>
      </c>
      <c r="N45">
        <v>31.660499999999999</v>
      </c>
      <c r="O45">
        <v>33.973399999999998</v>
      </c>
      <c r="P45">
        <v>37.327300000000001</v>
      </c>
      <c r="Q45">
        <v>-7.0000000000000001E-3</v>
      </c>
      <c r="R45">
        <v>-2.194</v>
      </c>
      <c r="S45">
        <v>-3.1888999999999998</v>
      </c>
      <c r="T45">
        <v>-4.0914000000000001</v>
      </c>
      <c r="U45">
        <v>-2.6539000000000001</v>
      </c>
      <c r="V45">
        <v>3.9106000000000001</v>
      </c>
      <c r="W45">
        <v>-2.1131000000000002</v>
      </c>
      <c r="X45">
        <v>-1.9607000000000001</v>
      </c>
      <c r="Y45">
        <v>0.3785</v>
      </c>
      <c r="Z45">
        <v>-1.9152</v>
      </c>
      <c r="AA45">
        <v>8.0464000000000002</v>
      </c>
      <c r="AB45">
        <v>30.315200000000001</v>
      </c>
      <c r="AC45">
        <v>26.8674</v>
      </c>
      <c r="AD45">
        <v>27.8706</v>
      </c>
      <c r="AE45">
        <v>26.209199999999999</v>
      </c>
      <c r="AF45">
        <v>7.3465999999999996</v>
      </c>
      <c r="AG45">
        <v>8.0524000000000004</v>
      </c>
      <c r="AH45">
        <v>8.9145000000000003</v>
      </c>
      <c r="AI45">
        <v>5.2794999999999996</v>
      </c>
      <c r="AJ45">
        <v>-0.89600000000000002</v>
      </c>
      <c r="AK45">
        <v>-0.10290000000000001</v>
      </c>
      <c r="AL45">
        <v>1.6E-2</v>
      </c>
      <c r="AM45">
        <v>-0.95569999999999999</v>
      </c>
      <c r="AN45">
        <v>4.3815</v>
      </c>
    </row>
    <row r="46" spans="1:41" x14ac:dyDescent="0.3">
      <c r="A46" t="s">
        <v>488</v>
      </c>
      <c r="B46">
        <v>7.9368999999999996</v>
      </c>
      <c r="C46">
        <v>10.762600000000001</v>
      </c>
      <c r="D46">
        <v>17.5121</v>
      </c>
      <c r="E46">
        <v>36.814100000000003</v>
      </c>
      <c r="F46">
        <v>24.394400000000001</v>
      </c>
      <c r="G46">
        <v>57.4482</v>
      </c>
      <c r="H46">
        <v>52.207099999999997</v>
      </c>
      <c r="I46">
        <v>30.6098</v>
      </c>
      <c r="J46">
        <v>72.558800000000005</v>
      </c>
      <c r="K46">
        <v>34.447299999999998</v>
      </c>
      <c r="L46">
        <v>30.325700000000001</v>
      </c>
      <c r="M46">
        <v>31.314599999999999</v>
      </c>
      <c r="N46">
        <v>5.7573999999999996</v>
      </c>
      <c r="O46">
        <v>10.1058</v>
      </c>
      <c r="P46">
        <v>9.7002000000000006</v>
      </c>
      <c r="Q46">
        <v>14.381500000000001</v>
      </c>
      <c r="R46">
        <v>9.9512</v>
      </c>
      <c r="S46">
        <v>3.6358999999999999</v>
      </c>
      <c r="T46">
        <v>5.9913999999999996</v>
      </c>
      <c r="U46">
        <v>0.14799999999999999</v>
      </c>
      <c r="V46">
        <v>4.8244999999999996</v>
      </c>
      <c r="W46">
        <v>4.4821999999999997</v>
      </c>
      <c r="X46">
        <v>5.5621999999999998</v>
      </c>
      <c r="Y46">
        <v>4.2441000000000004</v>
      </c>
      <c r="Z46">
        <v>-3.1006</v>
      </c>
      <c r="AA46">
        <v>0.40610000000000002</v>
      </c>
      <c r="AB46">
        <v>0.96189999999999998</v>
      </c>
      <c r="AC46">
        <v>3.9676999999999998</v>
      </c>
      <c r="AD46">
        <v>7.8663999999999996</v>
      </c>
      <c r="AE46">
        <v>10.467000000000001</v>
      </c>
      <c r="AF46">
        <v>13.9902</v>
      </c>
      <c r="AG46">
        <v>13.5898</v>
      </c>
      <c r="AH46">
        <v>12.4171</v>
      </c>
      <c r="AI46">
        <v>6.0952999999999999</v>
      </c>
      <c r="AJ46">
        <v>6.3723000000000001</v>
      </c>
      <c r="AK46">
        <v>2.9984999999999999</v>
      </c>
      <c r="AL46">
        <v>5.7382999999999997</v>
      </c>
      <c r="AM46">
        <v>10.8544</v>
      </c>
      <c r="AN46">
        <v>6.7051999999999996</v>
      </c>
      <c r="AO46">
        <v>10.476000000000001</v>
      </c>
    </row>
    <row r="47" spans="1:41" x14ac:dyDescent="0.3">
      <c r="A47" t="s">
        <v>489</v>
      </c>
      <c r="B47">
        <v>7.4699</v>
      </c>
      <c r="C47">
        <v>-1.4601</v>
      </c>
      <c r="D47">
        <v>3.9582999999999999</v>
      </c>
      <c r="E47">
        <v>3.8001</v>
      </c>
      <c r="F47">
        <v>-0.78620000000000001</v>
      </c>
      <c r="G47">
        <v>0.2258</v>
      </c>
      <c r="H47">
        <v>-1.7490000000000001</v>
      </c>
      <c r="I47">
        <v>-6.202</v>
      </c>
      <c r="J47">
        <v>-6.5441000000000003</v>
      </c>
      <c r="K47">
        <v>-7.1397000000000004</v>
      </c>
      <c r="L47">
        <v>-9.3818000000000001</v>
      </c>
      <c r="M47">
        <v>-5.7031999999999998</v>
      </c>
      <c r="N47">
        <v>-4.6513999999999998</v>
      </c>
      <c r="O47">
        <v>-2.5411999999999999</v>
      </c>
      <c r="P47">
        <v>2.2824</v>
      </c>
      <c r="Q47">
        <v>3.0842000000000001</v>
      </c>
      <c r="R47">
        <v>2.7772000000000001</v>
      </c>
      <c r="S47">
        <v>4.3514999999999997</v>
      </c>
      <c r="T47">
        <v>-4.6829999999999998</v>
      </c>
      <c r="U47">
        <v>-7.3752000000000004</v>
      </c>
      <c r="V47">
        <v>-6.4897999999999998</v>
      </c>
      <c r="W47">
        <v>-6.5103</v>
      </c>
      <c r="X47">
        <v>0.65910000000000002</v>
      </c>
      <c r="Y47">
        <v>2.0678000000000001</v>
      </c>
      <c r="Z47">
        <v>-0.1678</v>
      </c>
      <c r="AA47">
        <v>-1.3245</v>
      </c>
      <c r="AB47">
        <v>-2.0756000000000001</v>
      </c>
      <c r="AC47">
        <v>-0.83220000000000005</v>
      </c>
      <c r="AD47">
        <v>0.80920000000000003</v>
      </c>
      <c r="AE47">
        <v>-0.72829999999999995</v>
      </c>
      <c r="AF47">
        <v>0.79769999999999996</v>
      </c>
      <c r="AG47">
        <v>14.8322</v>
      </c>
      <c r="AH47">
        <v>14.9444</v>
      </c>
      <c r="AI47">
        <v>17.258900000000001</v>
      </c>
      <c r="AJ47">
        <v>16.755099999999999</v>
      </c>
      <c r="AK47">
        <v>15.073499999999999</v>
      </c>
      <c r="AL47">
        <v>10.4489</v>
      </c>
      <c r="AM47">
        <v>8.3110999999999997</v>
      </c>
      <c r="AN47">
        <v>6.5044000000000004</v>
      </c>
      <c r="AO47">
        <v>-0.27229999999999999</v>
      </c>
    </row>
    <row r="48" spans="1:41" x14ac:dyDescent="0.3">
      <c r="A48" t="s">
        <v>490</v>
      </c>
      <c r="B48">
        <v>27.1694</v>
      </c>
      <c r="C48">
        <v>24.697099999999999</v>
      </c>
      <c r="D48">
        <v>2.5939999999999999</v>
      </c>
      <c r="E48">
        <v>-14.3871</v>
      </c>
      <c r="F48">
        <v>-23.162800000000001</v>
      </c>
      <c r="G48">
        <v>-11.7392</v>
      </c>
      <c r="H48">
        <v>-11.3513</v>
      </c>
      <c r="I48">
        <v>5.0907</v>
      </c>
      <c r="J48">
        <v>26.0367</v>
      </c>
      <c r="K48">
        <v>18.741299999999999</v>
      </c>
      <c r="L48">
        <v>17.785599999999999</v>
      </c>
      <c r="M48">
        <v>16.5184</v>
      </c>
      <c r="N48">
        <v>10.3285</v>
      </c>
      <c r="O48">
        <v>12.7281</v>
      </c>
      <c r="P48">
        <v>14.4655</v>
      </c>
      <c r="Q48">
        <v>15.8804</v>
      </c>
      <c r="R48">
        <v>8.8132000000000001</v>
      </c>
      <c r="S48">
        <v>1.6565000000000001</v>
      </c>
      <c r="T48">
        <v>-2.8129</v>
      </c>
      <c r="U48">
        <v>-7.7195</v>
      </c>
      <c r="V48">
        <v>-16.853400000000001</v>
      </c>
      <c r="W48">
        <v>-30.5184</v>
      </c>
      <c r="X48">
        <v>-32.268799999999999</v>
      </c>
      <c r="Y48">
        <v>-29.668199999999999</v>
      </c>
      <c r="Z48">
        <v>-17.710699999999999</v>
      </c>
      <c r="AA48">
        <v>2.7216999999999998</v>
      </c>
      <c r="AB48">
        <v>18.399899999999999</v>
      </c>
      <c r="AC48">
        <v>26.776199999999999</v>
      </c>
      <c r="AD48">
        <v>31.741199999999999</v>
      </c>
      <c r="AE48">
        <v>44.430300000000003</v>
      </c>
      <c r="AF48">
        <v>40.347799999999999</v>
      </c>
      <c r="AG48">
        <v>29.735700000000001</v>
      </c>
      <c r="AH48">
        <v>19.911100000000001</v>
      </c>
      <c r="AI48">
        <v>4.6117999999999997</v>
      </c>
      <c r="AJ48">
        <v>-3.6738</v>
      </c>
      <c r="AK48">
        <v>-2.3910999999999998</v>
      </c>
      <c r="AL48">
        <v>1.2544</v>
      </c>
      <c r="AM48">
        <v>6.758</v>
      </c>
      <c r="AN48">
        <v>9.8526000000000007</v>
      </c>
      <c r="AO48">
        <v>11.767200000000001</v>
      </c>
    </row>
    <row r="49" spans="1:41" x14ac:dyDescent="0.3">
      <c r="A49" t="s">
        <v>491</v>
      </c>
      <c r="B49">
        <v>1.0343</v>
      </c>
      <c r="C49">
        <v>3.8919000000000001</v>
      </c>
      <c r="D49">
        <v>2.7012</v>
      </c>
      <c r="E49">
        <v>1.9337</v>
      </c>
      <c r="F49">
        <v>5.62E-2</v>
      </c>
      <c r="G49">
        <v>1.1644000000000001</v>
      </c>
      <c r="H49">
        <v>15.2303</v>
      </c>
      <c r="I49">
        <v>59.868499999999997</v>
      </c>
      <c r="J49">
        <v>60.442999999999998</v>
      </c>
      <c r="K49">
        <v>55.878599999999999</v>
      </c>
      <c r="L49">
        <v>38.187600000000003</v>
      </c>
      <c r="M49">
        <v>4.4231999999999996</v>
      </c>
      <c r="N49">
        <v>6.5807000000000002</v>
      </c>
      <c r="O49">
        <v>6.8255999999999997</v>
      </c>
      <c r="P49">
        <v>9.7668999999999997</v>
      </c>
      <c r="Q49">
        <v>1.9673</v>
      </c>
      <c r="R49">
        <v>0.92210000000000003</v>
      </c>
      <c r="S49">
        <v>1.3132999999999999</v>
      </c>
      <c r="T49">
        <v>-7.4854000000000003</v>
      </c>
      <c r="U49">
        <v>-4.4241999999999999</v>
      </c>
      <c r="V49">
        <v>-3.3368000000000002</v>
      </c>
      <c r="W49">
        <v>-4.1059999999999999</v>
      </c>
      <c r="X49">
        <v>10.894500000000001</v>
      </c>
      <c r="Y49">
        <v>16.077400000000001</v>
      </c>
      <c r="Z49">
        <v>19.162800000000001</v>
      </c>
      <c r="AA49">
        <v>-15.914899999999999</v>
      </c>
      <c r="AB49">
        <v>-21.788699999999999</v>
      </c>
      <c r="AC49">
        <v>-14.650499999999999</v>
      </c>
      <c r="AD49">
        <v>-17.881399999999999</v>
      </c>
      <c r="AE49">
        <v>12.018599999999999</v>
      </c>
      <c r="AF49">
        <v>4.6985000000000001</v>
      </c>
      <c r="AG49">
        <v>-12.727499999999999</v>
      </c>
      <c r="AH49">
        <v>-18.777200000000001</v>
      </c>
      <c r="AI49">
        <v>-17.4864</v>
      </c>
      <c r="AJ49">
        <v>-10.390499999999999</v>
      </c>
      <c r="AK49">
        <v>-2.3607</v>
      </c>
      <c r="AL49">
        <v>4.8287000000000004</v>
      </c>
      <c r="AM49">
        <v>6.0648999999999997</v>
      </c>
      <c r="AN49">
        <v>6.3315000000000001</v>
      </c>
      <c r="AO49">
        <v>-0.68540000000000001</v>
      </c>
    </row>
    <row r="50" spans="1:41" x14ac:dyDescent="0.3">
      <c r="A50" t="s">
        <v>492</v>
      </c>
      <c r="B50">
        <v>10.157400000000001</v>
      </c>
      <c r="C50">
        <v>9.6661999999999999</v>
      </c>
      <c r="D50">
        <v>10.6523</v>
      </c>
      <c r="E50">
        <v>8.7087000000000003</v>
      </c>
      <c r="F50">
        <v>6.9901</v>
      </c>
      <c r="G50">
        <v>5.7270000000000003</v>
      </c>
      <c r="H50">
        <v>6.4290000000000003</v>
      </c>
      <c r="I50">
        <v>5.9447999999999999</v>
      </c>
      <c r="J50">
        <v>7.4490999999999996</v>
      </c>
      <c r="K50">
        <v>6.2858999999999998</v>
      </c>
      <c r="L50">
        <v>5.9673999999999996</v>
      </c>
      <c r="M50">
        <v>5.1741000000000001</v>
      </c>
      <c r="N50">
        <v>18.559899999999999</v>
      </c>
      <c r="O50">
        <v>63.227400000000003</v>
      </c>
      <c r="P50">
        <v>61.244799999999998</v>
      </c>
      <c r="Q50">
        <v>56.6907</v>
      </c>
      <c r="R50">
        <v>41.1021</v>
      </c>
      <c r="S50">
        <v>1.5889</v>
      </c>
      <c r="T50">
        <v>-0.92030000000000001</v>
      </c>
      <c r="U50">
        <v>0.17349999999999999</v>
      </c>
      <c r="V50">
        <v>-2.3363999999999998</v>
      </c>
      <c r="W50">
        <v>-3.7073</v>
      </c>
      <c r="X50">
        <v>-0.87339999999999995</v>
      </c>
      <c r="Y50">
        <v>0.45610000000000001</v>
      </c>
      <c r="Z50">
        <v>2.6962000000000002</v>
      </c>
      <c r="AA50">
        <v>5.1344000000000003</v>
      </c>
      <c r="AB50">
        <v>5.2047999999999996</v>
      </c>
      <c r="AC50">
        <v>3.3574999999999999</v>
      </c>
      <c r="AD50">
        <v>4.3906000000000001</v>
      </c>
      <c r="AE50">
        <v>1.3532</v>
      </c>
      <c r="AF50">
        <v>1.7395</v>
      </c>
      <c r="AG50">
        <v>4.0000999999999998</v>
      </c>
      <c r="AH50">
        <v>3.2879999999999998</v>
      </c>
      <c r="AI50">
        <v>5.7226999999999997</v>
      </c>
      <c r="AJ50">
        <v>4.9497</v>
      </c>
      <c r="AK50">
        <v>2.9085000000000001</v>
      </c>
      <c r="AL50">
        <v>-0.55930000000000002</v>
      </c>
      <c r="AM50">
        <v>3.1385000000000001</v>
      </c>
      <c r="AN50">
        <v>0.84219999999999995</v>
      </c>
      <c r="AO50">
        <v>1.4375</v>
      </c>
    </row>
    <row r="51" spans="1:41" x14ac:dyDescent="0.3">
      <c r="A51" t="s">
        <v>493</v>
      </c>
      <c r="B51">
        <v>7.4752000000000001</v>
      </c>
      <c r="C51">
        <v>-30.289899999999999</v>
      </c>
      <c r="D51">
        <v>-29.380600000000001</v>
      </c>
      <c r="E51">
        <v>-33.365699999999997</v>
      </c>
      <c r="F51">
        <v>-26.241099999999999</v>
      </c>
      <c r="G51">
        <v>6.7731000000000003</v>
      </c>
      <c r="H51">
        <v>11.8811</v>
      </c>
      <c r="I51">
        <v>8.9572000000000003</v>
      </c>
      <c r="J51">
        <v>12.0299</v>
      </c>
      <c r="K51">
        <v>20.324200000000001</v>
      </c>
      <c r="L51">
        <v>19.4068</v>
      </c>
      <c r="M51">
        <v>26.6569</v>
      </c>
      <c r="N51">
        <v>25.4283</v>
      </c>
      <c r="O51">
        <v>16.067799999999998</v>
      </c>
      <c r="P51">
        <v>66.244799999999998</v>
      </c>
      <c r="Q51">
        <v>56.383800000000001</v>
      </c>
      <c r="R51">
        <v>65.169200000000004</v>
      </c>
      <c r="S51">
        <v>57.8065</v>
      </c>
      <c r="T51">
        <v>5.9340999999999999</v>
      </c>
      <c r="U51">
        <v>22.698399999999999</v>
      </c>
      <c r="V51">
        <v>4.9471999999999996</v>
      </c>
      <c r="W51">
        <v>12.147399999999999</v>
      </c>
      <c r="X51">
        <v>36.371499999999997</v>
      </c>
      <c r="Y51">
        <v>13.8089</v>
      </c>
      <c r="Z51">
        <v>16.4648</v>
      </c>
      <c r="AA51">
        <v>13.807700000000001</v>
      </c>
      <c r="AB51">
        <v>-6.6000000000000003E-2</v>
      </c>
      <c r="AC51">
        <v>17.665099999999999</v>
      </c>
      <c r="AD51">
        <v>12.8742</v>
      </c>
      <c r="AE51">
        <v>31.476299999999998</v>
      </c>
      <c r="AF51">
        <v>37.186100000000003</v>
      </c>
      <c r="AG51">
        <v>31.609000000000002</v>
      </c>
      <c r="AH51">
        <v>44.827599999999997</v>
      </c>
      <c r="AI51">
        <v>26.690300000000001</v>
      </c>
      <c r="AJ51">
        <v>14.8683</v>
      </c>
      <c r="AK51">
        <v>7.5311000000000003</v>
      </c>
      <c r="AL51">
        <v>1.2211000000000001</v>
      </c>
      <c r="AM51">
        <v>7.0472999999999999</v>
      </c>
      <c r="AN51">
        <v>19.074400000000001</v>
      </c>
      <c r="AO51">
        <v>11.282</v>
      </c>
    </row>
    <row r="52" spans="1:41" x14ac:dyDescent="0.3">
      <c r="A52" t="s">
        <v>494</v>
      </c>
      <c r="B52">
        <v>213.381</v>
      </c>
      <c r="C52">
        <v>98.391999999999996</v>
      </c>
      <c r="D52">
        <v>79.4756</v>
      </c>
      <c r="E52">
        <v>57.990099999999998</v>
      </c>
      <c r="F52">
        <v>25.508400000000002</v>
      </c>
      <c r="G52">
        <v>11.2506</v>
      </c>
      <c r="H52">
        <v>9.5017999999999994</v>
      </c>
      <c r="I52">
        <v>2.5954000000000002</v>
      </c>
      <c r="J52">
        <v>3.1758999999999999</v>
      </c>
      <c r="K52">
        <v>11.379099999999999</v>
      </c>
      <c r="L52">
        <v>16.371700000000001</v>
      </c>
      <c r="M52">
        <v>35.718899999999998</v>
      </c>
      <c r="N52">
        <v>30.433</v>
      </c>
      <c r="O52">
        <v>35.098399999999998</v>
      </c>
      <c r="P52">
        <v>38.0047</v>
      </c>
      <c r="Q52">
        <v>35.877000000000002</v>
      </c>
      <c r="R52">
        <v>38.2316</v>
      </c>
      <c r="S52">
        <v>33.017600000000002</v>
      </c>
      <c r="T52">
        <v>37.785400000000003</v>
      </c>
      <c r="U52">
        <v>28.772400000000001</v>
      </c>
      <c r="V52">
        <v>27.031600000000001</v>
      </c>
      <c r="W52">
        <v>25.588799999999999</v>
      </c>
      <c r="X52">
        <v>8.4840999999999998</v>
      </c>
      <c r="Y52">
        <v>11.4359</v>
      </c>
      <c r="Z52">
        <v>29.235700000000001</v>
      </c>
      <c r="AA52">
        <v>25.041399999999999</v>
      </c>
      <c r="AB52">
        <v>30.185199999999998</v>
      </c>
      <c r="AC52">
        <v>21.7256</v>
      </c>
      <c r="AD52">
        <v>14.039099999999999</v>
      </c>
      <c r="AE52">
        <v>25.2651</v>
      </c>
      <c r="AF52">
        <v>26.3215</v>
      </c>
      <c r="AG52">
        <v>33.326599999999999</v>
      </c>
      <c r="AH52">
        <v>21.8858</v>
      </c>
      <c r="AI52">
        <v>12.468</v>
      </c>
      <c r="AJ52">
        <v>11.886200000000001</v>
      </c>
      <c r="AK52">
        <v>2.5171999999999999</v>
      </c>
      <c r="AL52">
        <v>-6.9928999999999997</v>
      </c>
      <c r="AM52">
        <v>-8.1397999999999993</v>
      </c>
      <c r="AN52">
        <v>-11.424899999999999</v>
      </c>
      <c r="AO52">
        <v>-5.4314</v>
      </c>
    </row>
    <row r="53" spans="1:41" x14ac:dyDescent="0.3">
      <c r="A53" t="s">
        <v>495</v>
      </c>
      <c r="B53">
        <v>-0.44</v>
      </c>
      <c r="C53">
        <v>-1.8180000000000001</v>
      </c>
      <c r="D53">
        <v>-2.3515999999999999</v>
      </c>
      <c r="E53">
        <v>1.0992</v>
      </c>
      <c r="F53">
        <v>1.6516</v>
      </c>
      <c r="G53">
        <v>3.6347</v>
      </c>
      <c r="H53">
        <v>8.0695999999999994</v>
      </c>
      <c r="I53">
        <v>8.0512999999999995</v>
      </c>
      <c r="J53">
        <v>7.3495999999999997</v>
      </c>
      <c r="K53">
        <v>5.0586000000000002</v>
      </c>
      <c r="L53">
        <v>2.0613000000000001</v>
      </c>
      <c r="M53">
        <v>5.0278</v>
      </c>
      <c r="N53">
        <v>5.7343999999999999</v>
      </c>
      <c r="O53">
        <v>12.405099999999999</v>
      </c>
      <c r="P53">
        <v>15.475199999999999</v>
      </c>
      <c r="Q53">
        <v>26.0947</v>
      </c>
      <c r="R53">
        <v>23.928100000000001</v>
      </c>
      <c r="S53">
        <v>13.1218</v>
      </c>
      <c r="T53">
        <v>7.2827000000000002</v>
      </c>
      <c r="U53">
        <v>-4.7355</v>
      </c>
      <c r="V53">
        <v>-4.0753000000000004</v>
      </c>
      <c r="W53">
        <v>4.2491000000000003</v>
      </c>
      <c r="X53">
        <v>6.5128000000000004</v>
      </c>
      <c r="Y53">
        <v>2.9039000000000001</v>
      </c>
      <c r="Z53">
        <v>0.441</v>
      </c>
      <c r="AA53">
        <v>-1.1272</v>
      </c>
      <c r="AB53">
        <v>6.2492000000000001</v>
      </c>
      <c r="AC53">
        <v>27.368200000000002</v>
      </c>
      <c r="AD53">
        <v>36.432699999999997</v>
      </c>
      <c r="AE53">
        <v>37.248399999999997</v>
      </c>
      <c r="AF53">
        <v>32.830800000000004</v>
      </c>
      <c r="AG53">
        <v>20.594000000000001</v>
      </c>
      <c r="AH53">
        <v>12.790800000000001</v>
      </c>
      <c r="AI53">
        <v>7.0031999999999996</v>
      </c>
      <c r="AJ53">
        <v>7.431</v>
      </c>
      <c r="AK53">
        <v>4.6642000000000001</v>
      </c>
      <c r="AL53">
        <v>4.5537000000000001</v>
      </c>
      <c r="AM53">
        <v>6.9429999999999996</v>
      </c>
      <c r="AN53">
        <v>3.1591</v>
      </c>
      <c r="AO53">
        <v>1.6586000000000001</v>
      </c>
    </row>
    <row r="54" spans="1:41" x14ac:dyDescent="0.3">
      <c r="A54" t="s">
        <v>496</v>
      </c>
      <c r="B54">
        <v>10.6021</v>
      </c>
      <c r="C54">
        <v>12.9297</v>
      </c>
      <c r="D54">
        <v>11.6668</v>
      </c>
      <c r="E54">
        <v>7.5937000000000001</v>
      </c>
      <c r="F54">
        <v>8.8663000000000007</v>
      </c>
      <c r="G54">
        <v>8.0045000000000002</v>
      </c>
      <c r="H54">
        <v>8.2121999999999993</v>
      </c>
      <c r="I54">
        <v>7.1523000000000003</v>
      </c>
      <c r="J54">
        <v>10.550599999999999</v>
      </c>
      <c r="K54">
        <v>13.432399999999999</v>
      </c>
      <c r="L54">
        <v>12.7468</v>
      </c>
      <c r="M54">
        <v>14.3452</v>
      </c>
      <c r="N54">
        <v>11.719099999999999</v>
      </c>
      <c r="O54">
        <v>6.0816999999999997</v>
      </c>
      <c r="P54">
        <v>5.6318999999999999</v>
      </c>
      <c r="Q54">
        <v>4.7229000000000001</v>
      </c>
      <c r="R54">
        <v>7.3784000000000001</v>
      </c>
      <c r="S54">
        <v>7.9824000000000002</v>
      </c>
      <c r="T54">
        <v>9.1282999999999994</v>
      </c>
      <c r="U54">
        <v>9.3501999999999992</v>
      </c>
      <c r="V54">
        <v>19.716999999999999</v>
      </c>
      <c r="W54">
        <v>19.613800000000001</v>
      </c>
      <c r="X54">
        <v>18.100999999999999</v>
      </c>
      <c r="Y54">
        <v>16.483699999999999</v>
      </c>
      <c r="Z54">
        <v>3.1274999999999999</v>
      </c>
      <c r="AA54">
        <v>4.8822000000000001</v>
      </c>
      <c r="AB54">
        <v>8.8535000000000004</v>
      </c>
      <c r="AC54">
        <v>10.0594</v>
      </c>
      <c r="AD54">
        <v>14.212899999999999</v>
      </c>
      <c r="AE54">
        <v>11.255000000000001</v>
      </c>
      <c r="AF54">
        <v>12.643700000000001</v>
      </c>
      <c r="AG54">
        <v>7.0011999999999999</v>
      </c>
      <c r="AH54">
        <v>4.5955000000000004</v>
      </c>
      <c r="AI54">
        <v>5.1528999999999998</v>
      </c>
      <c r="AJ54">
        <v>3.4011</v>
      </c>
      <c r="AK54">
        <v>5.3879000000000001</v>
      </c>
      <c r="AL54">
        <v>7.1124999999999998</v>
      </c>
      <c r="AM54">
        <v>8.3145000000000007</v>
      </c>
      <c r="AN54">
        <v>6.7946999999999997</v>
      </c>
    </row>
    <row r="55" spans="1:41" x14ac:dyDescent="0.3">
      <c r="A55" t="s">
        <v>497</v>
      </c>
      <c r="B55">
        <v>13.993</v>
      </c>
      <c r="C55">
        <v>4.4043000000000001</v>
      </c>
      <c r="D55">
        <v>2.7315</v>
      </c>
      <c r="E55">
        <v>-1.5365</v>
      </c>
      <c r="F55">
        <v>-3.8500999999999999</v>
      </c>
      <c r="G55">
        <v>-3.8782000000000001</v>
      </c>
      <c r="H55">
        <v>-4.4005999999999998</v>
      </c>
      <c r="I55">
        <v>-1.0578000000000001</v>
      </c>
      <c r="J55">
        <v>-0.72309999999999997</v>
      </c>
      <c r="K55">
        <v>24.392099999999999</v>
      </c>
      <c r="L55">
        <v>25.9282</v>
      </c>
      <c r="M55">
        <v>25.9497</v>
      </c>
      <c r="N55">
        <v>26.361799999999999</v>
      </c>
      <c r="O55">
        <v>1.7806</v>
      </c>
      <c r="P55">
        <v>0.48780000000000001</v>
      </c>
      <c r="Q55">
        <v>-3.1244999999999998</v>
      </c>
      <c r="R55">
        <v>1.0299</v>
      </c>
      <c r="S55">
        <v>7.1608000000000001</v>
      </c>
      <c r="T55">
        <v>7.0735000000000001</v>
      </c>
      <c r="U55">
        <v>9.1700999999999997</v>
      </c>
      <c r="V55">
        <v>2.8538999999999999</v>
      </c>
      <c r="W55">
        <v>-5.3322000000000003</v>
      </c>
      <c r="X55">
        <v>-6.1147</v>
      </c>
      <c r="Y55">
        <v>-3.6417999999999999</v>
      </c>
      <c r="Z55">
        <v>-1.2513000000000001</v>
      </c>
      <c r="AA55">
        <v>0.37730000000000002</v>
      </c>
      <c r="AB55">
        <v>2.1172</v>
      </c>
      <c r="AC55">
        <v>1.8452</v>
      </c>
      <c r="AD55">
        <v>3.8401999999999998</v>
      </c>
      <c r="AE55">
        <v>4.1837999999999997</v>
      </c>
      <c r="AF55">
        <v>2.9060999999999999</v>
      </c>
      <c r="AG55">
        <v>-0.68220000000000003</v>
      </c>
      <c r="AH55">
        <v>-3.5276999999999998</v>
      </c>
      <c r="AI55">
        <v>-3.8469000000000002</v>
      </c>
      <c r="AJ55">
        <v>-1.5048999999999999</v>
      </c>
      <c r="AK55">
        <v>-0.24560000000000001</v>
      </c>
      <c r="AL55">
        <v>0.95669999999999999</v>
      </c>
      <c r="AM55">
        <v>1.0445</v>
      </c>
      <c r="AN55">
        <v>-1.6144000000000001</v>
      </c>
      <c r="AO55">
        <v>12.381</v>
      </c>
    </row>
    <row r="56" spans="1:41" x14ac:dyDescent="0.3">
      <c r="A56" t="s">
        <v>498</v>
      </c>
      <c r="B56">
        <v>8.4259000000000004</v>
      </c>
      <c r="C56">
        <v>9.6983999999999995</v>
      </c>
      <c r="D56">
        <v>13.102600000000001</v>
      </c>
      <c r="E56">
        <v>14.879899999999999</v>
      </c>
      <c r="F56">
        <v>6.8874000000000004</v>
      </c>
      <c r="G56">
        <v>7.4066000000000001</v>
      </c>
      <c r="H56">
        <v>3.4754</v>
      </c>
      <c r="I56">
        <v>1.7994000000000001</v>
      </c>
      <c r="J56">
        <v>4.2649999999999997</v>
      </c>
      <c r="K56">
        <v>3.1888999999999998</v>
      </c>
      <c r="L56">
        <v>9.7100000000000006E-2</v>
      </c>
      <c r="M56">
        <v>1.5436000000000001</v>
      </c>
      <c r="N56">
        <v>3.8252999999999999</v>
      </c>
      <c r="O56">
        <v>6.8734000000000002</v>
      </c>
      <c r="P56">
        <v>8.3683999999999994</v>
      </c>
      <c r="Q56">
        <v>9.5272000000000006</v>
      </c>
      <c r="R56">
        <v>9.9359999999999999</v>
      </c>
      <c r="S56">
        <v>8.0317000000000007</v>
      </c>
      <c r="T56">
        <v>9.6669999999999998</v>
      </c>
      <c r="U56">
        <v>6.2356999999999996</v>
      </c>
      <c r="V56">
        <v>8.9793000000000003</v>
      </c>
      <c r="W56">
        <v>5.1090999999999998</v>
      </c>
      <c r="X56">
        <v>2.4083999999999999</v>
      </c>
      <c r="Y56">
        <v>2.3296000000000001</v>
      </c>
      <c r="Z56">
        <v>-3.1678999999999999</v>
      </c>
      <c r="AA56">
        <v>2.3384999999999998</v>
      </c>
      <c r="AB56">
        <v>5.7664</v>
      </c>
      <c r="AC56">
        <v>8.3340999999999994</v>
      </c>
      <c r="AD56">
        <v>7.2769000000000004</v>
      </c>
      <c r="AE56">
        <v>6.5483000000000002</v>
      </c>
      <c r="AF56">
        <v>7.2107999999999999</v>
      </c>
      <c r="AG56">
        <v>4.3760000000000003</v>
      </c>
      <c r="AH56">
        <v>5.5290999999999997</v>
      </c>
      <c r="AI56">
        <v>3.2282000000000002</v>
      </c>
      <c r="AJ56">
        <v>1.7243999999999999</v>
      </c>
      <c r="AK56">
        <v>3.9556</v>
      </c>
      <c r="AL56">
        <v>5.149</v>
      </c>
      <c r="AM56">
        <v>6.1167999999999996</v>
      </c>
      <c r="AN56">
        <v>4.5921000000000003</v>
      </c>
      <c r="AO56">
        <v>8.3564000000000007</v>
      </c>
    </row>
    <row r="57" spans="1:41" x14ac:dyDescent="0.3">
      <c r="A57" t="s">
        <v>499</v>
      </c>
      <c r="B57">
        <v>-0.38119999999999998</v>
      </c>
      <c r="C57">
        <v>2.222</v>
      </c>
      <c r="D57">
        <v>7.0015000000000001</v>
      </c>
      <c r="E57">
        <v>18.6526</v>
      </c>
      <c r="F57">
        <v>12.1746</v>
      </c>
      <c r="G57">
        <v>9.6492000000000004</v>
      </c>
      <c r="H57">
        <v>5.3714000000000004</v>
      </c>
      <c r="I57">
        <v>-2.1183999999999998</v>
      </c>
      <c r="J57">
        <v>0.24809999999999999</v>
      </c>
      <c r="K57">
        <v>2.4596</v>
      </c>
      <c r="L57">
        <v>0.29859999999999998</v>
      </c>
      <c r="M57">
        <v>4.7552000000000003</v>
      </c>
      <c r="N57">
        <v>4.7481999999999998</v>
      </c>
      <c r="O57">
        <v>5.8760000000000003</v>
      </c>
      <c r="P57">
        <v>8.3680000000000003</v>
      </c>
      <c r="Q57">
        <v>5.5575000000000001</v>
      </c>
      <c r="R57">
        <v>7.8353999999999999</v>
      </c>
      <c r="S57">
        <v>6.0334000000000003</v>
      </c>
      <c r="T57">
        <v>6.7744</v>
      </c>
      <c r="U57">
        <v>5.2366999999999999</v>
      </c>
      <c r="V57">
        <v>7.2022000000000004</v>
      </c>
      <c r="W57">
        <v>7.4272</v>
      </c>
      <c r="X57">
        <v>5.5370999999999997</v>
      </c>
      <c r="Y57">
        <v>5.6913999999999998</v>
      </c>
      <c r="Z57">
        <v>2.6949999999999998</v>
      </c>
      <c r="AA57">
        <v>4.8468</v>
      </c>
      <c r="AB57">
        <v>11.174200000000001</v>
      </c>
      <c r="AC57">
        <v>188.39680000000001</v>
      </c>
      <c r="AD57">
        <v>180.22059999999999</v>
      </c>
      <c r="AE57">
        <v>182.8449</v>
      </c>
      <c r="AF57">
        <v>177.68950000000001</v>
      </c>
      <c r="AG57">
        <v>7.8003</v>
      </c>
      <c r="AH57">
        <v>8.7436000000000007</v>
      </c>
      <c r="AI57">
        <v>13.306800000000001</v>
      </c>
      <c r="AJ57">
        <v>10.297499999999999</v>
      </c>
      <c r="AK57">
        <v>8.7175999999999991</v>
      </c>
      <c r="AL57">
        <v>11.1099</v>
      </c>
      <c r="AM57">
        <v>4.5723000000000003</v>
      </c>
      <c r="AN57">
        <v>1.5161</v>
      </c>
      <c r="AO57">
        <v>9.8145000000000007</v>
      </c>
    </row>
    <row r="58" spans="1:41" x14ac:dyDescent="0.3">
      <c r="A58" t="s">
        <v>500</v>
      </c>
      <c r="B58">
        <v>5.3781999999999996</v>
      </c>
      <c r="C58">
        <v>3.9723999999999999</v>
      </c>
      <c r="D58">
        <v>4.1017000000000001</v>
      </c>
      <c r="E58">
        <v>-0.49819999999999998</v>
      </c>
      <c r="F58">
        <v>-5.7168999999999999</v>
      </c>
      <c r="G58">
        <v>-3.7467999999999999</v>
      </c>
      <c r="H58">
        <v>-3.4590999999999998</v>
      </c>
      <c r="I58">
        <v>12.404999999999999</v>
      </c>
      <c r="J58">
        <v>16.9663</v>
      </c>
      <c r="K58">
        <v>37.507199999999997</v>
      </c>
      <c r="L58">
        <v>32.918199999999999</v>
      </c>
      <c r="M58">
        <v>13.790800000000001</v>
      </c>
      <c r="N58">
        <v>11.3164</v>
      </c>
      <c r="O58">
        <v>-4.8529</v>
      </c>
      <c r="P58">
        <v>-0.63429999999999997</v>
      </c>
      <c r="Q58">
        <v>9.7274999999999991</v>
      </c>
      <c r="R58">
        <v>7.4481999999999999</v>
      </c>
      <c r="S58">
        <v>30.441199999999998</v>
      </c>
      <c r="T58">
        <v>23.9373</v>
      </c>
      <c r="U58">
        <v>13.3835</v>
      </c>
      <c r="V58">
        <v>20.577000000000002</v>
      </c>
      <c r="W58">
        <v>1.2472000000000001</v>
      </c>
      <c r="X58">
        <v>4.2374000000000001</v>
      </c>
      <c r="Y58">
        <v>3.8336000000000001</v>
      </c>
      <c r="Z58">
        <v>-0.27210000000000001</v>
      </c>
      <c r="AA58">
        <v>-4.4722999999999997</v>
      </c>
      <c r="AB58">
        <v>-0.29199999999999998</v>
      </c>
      <c r="AC58">
        <v>1.8180000000000001</v>
      </c>
      <c r="AD58">
        <v>2.9335</v>
      </c>
      <c r="AE58">
        <v>6.3545999999999996</v>
      </c>
      <c r="AF58">
        <v>9.8772000000000002</v>
      </c>
      <c r="AG58">
        <v>11.7051</v>
      </c>
      <c r="AH58">
        <v>7.4340000000000002</v>
      </c>
      <c r="AI58">
        <v>3.7574999999999998</v>
      </c>
      <c r="AJ58">
        <v>0.67649999999999999</v>
      </c>
      <c r="AK58">
        <v>10.074</v>
      </c>
      <c r="AL58">
        <v>17.396699999999999</v>
      </c>
      <c r="AM58">
        <v>25.897500000000001</v>
      </c>
      <c r="AN58">
        <v>21.991399999999999</v>
      </c>
      <c r="AO58">
        <v>15.9018</v>
      </c>
    </row>
    <row r="59" spans="1:41" x14ac:dyDescent="0.3">
      <c r="A59" t="s">
        <v>501</v>
      </c>
      <c r="B59">
        <v>2.2081</v>
      </c>
      <c r="C59">
        <v>2.0390000000000001</v>
      </c>
      <c r="D59">
        <v>2.4693999999999998</v>
      </c>
      <c r="E59">
        <v>1.722</v>
      </c>
      <c r="F59">
        <v>-1.6917</v>
      </c>
      <c r="G59">
        <v>15.329700000000001</v>
      </c>
      <c r="H59">
        <v>15.2081</v>
      </c>
      <c r="I59">
        <v>14.144500000000001</v>
      </c>
      <c r="J59">
        <v>17.5932</v>
      </c>
      <c r="K59">
        <v>1.0234000000000001</v>
      </c>
      <c r="L59">
        <v>3.4157999999999999</v>
      </c>
      <c r="M59">
        <v>3.117</v>
      </c>
      <c r="N59">
        <v>2.4628000000000001</v>
      </c>
      <c r="O59">
        <v>1.8920999999999999</v>
      </c>
      <c r="P59">
        <v>-0.34789999999999999</v>
      </c>
      <c r="Q59">
        <v>-0.3861</v>
      </c>
      <c r="R59">
        <v>-4.7300000000000002E-2</v>
      </c>
      <c r="S59">
        <v>-3.6503000000000001</v>
      </c>
      <c r="T59">
        <v>-3.3988999999999998</v>
      </c>
      <c r="U59">
        <v>-3.6810999999999998</v>
      </c>
      <c r="V59">
        <v>-0.23269999999999999</v>
      </c>
      <c r="W59">
        <v>1.1443000000000001</v>
      </c>
      <c r="X59">
        <v>1.3894</v>
      </c>
      <c r="Y59">
        <v>4.6981000000000002</v>
      </c>
      <c r="Z59">
        <v>2.4068000000000001</v>
      </c>
      <c r="AA59">
        <v>4.2598000000000003</v>
      </c>
      <c r="AB59">
        <v>3.1642999999999999</v>
      </c>
      <c r="AC59">
        <v>-2.0070000000000001</v>
      </c>
      <c r="AD59">
        <v>-0.35520000000000002</v>
      </c>
      <c r="AE59">
        <v>0.74019999999999997</v>
      </c>
      <c r="AF59">
        <v>0.15709999999999999</v>
      </c>
      <c r="AG59">
        <v>1.3759999999999999</v>
      </c>
      <c r="AH59">
        <v>-0.84989999999999999</v>
      </c>
      <c r="AI59">
        <v>-1.2444</v>
      </c>
      <c r="AJ59">
        <v>0.1205</v>
      </c>
      <c r="AK59">
        <v>1.7204999999999999</v>
      </c>
      <c r="AL59">
        <v>1.3393999999999999</v>
      </c>
      <c r="AM59">
        <v>1.3859999999999999</v>
      </c>
      <c r="AN59">
        <v>1.0648</v>
      </c>
      <c r="AO59">
        <v>6.7927</v>
      </c>
    </row>
    <row r="60" spans="1:41" x14ac:dyDescent="0.3">
      <c r="A60" t="s">
        <v>502</v>
      </c>
      <c r="B60">
        <v>9.4642999999999997</v>
      </c>
      <c r="C60">
        <v>11.6843</v>
      </c>
      <c r="D60">
        <v>8.7928999999999995</v>
      </c>
      <c r="E60">
        <v>8.3009000000000004</v>
      </c>
      <c r="F60">
        <v>7.7743000000000002</v>
      </c>
      <c r="G60">
        <v>13.597099999999999</v>
      </c>
      <c r="H60">
        <v>13.665900000000001</v>
      </c>
      <c r="I60">
        <v>15.254300000000001</v>
      </c>
      <c r="J60">
        <v>15.2628</v>
      </c>
      <c r="K60">
        <v>6.9606000000000003</v>
      </c>
      <c r="L60">
        <v>7.1189</v>
      </c>
      <c r="M60">
        <v>8.7903000000000002</v>
      </c>
      <c r="N60">
        <v>8.7208000000000006</v>
      </c>
      <c r="O60">
        <v>7.2622</v>
      </c>
      <c r="P60">
        <v>7.8178000000000001</v>
      </c>
      <c r="Q60">
        <v>4.6429999999999998</v>
      </c>
      <c r="R60">
        <v>5.3636999999999997</v>
      </c>
      <c r="S60">
        <v>5.9977999999999998</v>
      </c>
      <c r="T60">
        <v>5.7290999999999999</v>
      </c>
      <c r="U60">
        <v>5.5323000000000002</v>
      </c>
      <c r="V60">
        <v>3.6859000000000002</v>
      </c>
      <c r="W60">
        <v>3.1179000000000001</v>
      </c>
      <c r="X60">
        <v>2.2936999999999999</v>
      </c>
      <c r="Y60">
        <v>2.5169000000000001</v>
      </c>
      <c r="Z60">
        <v>1.9156</v>
      </c>
      <c r="AA60">
        <v>3.3961000000000001</v>
      </c>
      <c r="AB60">
        <v>3.6840999999999999</v>
      </c>
      <c r="AC60">
        <v>5.2453000000000003</v>
      </c>
      <c r="AD60">
        <v>6.5814000000000004</v>
      </c>
      <c r="AE60">
        <v>6.0461999999999998</v>
      </c>
      <c r="AF60">
        <v>6.2503000000000002</v>
      </c>
      <c r="AG60">
        <v>5.3028000000000004</v>
      </c>
      <c r="AH60">
        <v>4.117</v>
      </c>
      <c r="AI60">
        <v>3.6922999999999999</v>
      </c>
      <c r="AJ60">
        <v>2.8580999999999999</v>
      </c>
      <c r="AK60">
        <v>1.7790999999999999</v>
      </c>
      <c r="AL60">
        <v>2.4291999999999998</v>
      </c>
      <c r="AM60">
        <v>1.3761000000000001</v>
      </c>
      <c r="AN60">
        <v>2.0112000000000001</v>
      </c>
      <c r="AO60">
        <v>4.0571000000000002</v>
      </c>
    </row>
    <row r="61" spans="1:41" x14ac:dyDescent="0.3">
      <c r="A61" t="s">
        <v>503</v>
      </c>
      <c r="B61">
        <v>234.9324</v>
      </c>
      <c r="C61">
        <v>221.24289999999999</v>
      </c>
      <c r="D61">
        <v>211.40199999999999</v>
      </c>
      <c r="E61">
        <v>-0.37840000000000001</v>
      </c>
      <c r="F61">
        <v>6.5263</v>
      </c>
      <c r="G61">
        <v>9.9376999999999995</v>
      </c>
      <c r="H61">
        <v>9.1622000000000003</v>
      </c>
      <c r="I61">
        <v>8.9831000000000003</v>
      </c>
      <c r="J61">
        <v>8.5489999999999995</v>
      </c>
      <c r="K61">
        <v>10.020899999999999</v>
      </c>
      <c r="L61">
        <v>8.3610000000000007</v>
      </c>
    </row>
    <row r="62" spans="1:41" x14ac:dyDescent="0.3">
      <c r="A62" t="s">
        <v>504</v>
      </c>
      <c r="B62">
        <v>-2.1659000000000002</v>
      </c>
      <c r="C62">
        <v>-7.1430999999999996</v>
      </c>
      <c r="D62">
        <v>-10.6327</v>
      </c>
      <c r="E62">
        <v>-3.9131</v>
      </c>
      <c r="F62">
        <v>-5.1658999999999997</v>
      </c>
      <c r="G62">
        <v>7.2960000000000003</v>
      </c>
      <c r="H62">
        <v>14.756600000000001</v>
      </c>
      <c r="I62">
        <v>7.5909000000000004</v>
      </c>
      <c r="J62">
        <v>6.9002999999999997</v>
      </c>
      <c r="K62">
        <v>6.3339999999999996</v>
      </c>
      <c r="L62">
        <v>7.2667999999999999</v>
      </c>
      <c r="M62">
        <v>7.766</v>
      </c>
      <c r="N62">
        <v>6.0094000000000003</v>
      </c>
      <c r="O62">
        <v>13.3705</v>
      </c>
      <c r="P62">
        <v>11.5114</v>
      </c>
      <c r="Q62">
        <v>10.1181</v>
      </c>
      <c r="R62">
        <v>13.967700000000001</v>
      </c>
      <c r="S62">
        <v>3.6251000000000002</v>
      </c>
      <c r="T62">
        <v>2.9489999999999998</v>
      </c>
      <c r="U62">
        <v>5.2893999999999997</v>
      </c>
      <c r="V62">
        <v>6.0968</v>
      </c>
      <c r="W62">
        <v>3.4864000000000002</v>
      </c>
      <c r="X62">
        <v>3.7033</v>
      </c>
      <c r="Y62">
        <v>-0.14549999999999999</v>
      </c>
      <c r="Z62">
        <v>-4.0632999999999999</v>
      </c>
      <c r="AA62">
        <v>-3.3898000000000001</v>
      </c>
      <c r="AB62">
        <v>-2.6194000000000002</v>
      </c>
      <c r="AC62">
        <v>-2.0649999999999999</v>
      </c>
      <c r="AD62">
        <v>-0.24510000000000001</v>
      </c>
      <c r="AE62">
        <v>4.0106000000000002</v>
      </c>
      <c r="AF62">
        <v>3.3193000000000001</v>
      </c>
      <c r="AG62">
        <v>2.7241</v>
      </c>
      <c r="AH62">
        <v>0.33</v>
      </c>
      <c r="AI62">
        <v>-2.3532999999999999</v>
      </c>
      <c r="AJ62">
        <v>-8.2334999999999994</v>
      </c>
      <c r="AK62">
        <v>-7.8700999999999999</v>
      </c>
      <c r="AL62">
        <v>-7.6497000000000002</v>
      </c>
      <c r="AM62">
        <v>2.1899999999999999E-2</v>
      </c>
      <c r="AN62">
        <v>14.717700000000001</v>
      </c>
      <c r="AO62">
        <v>26.3752</v>
      </c>
    </row>
    <row r="63" spans="1:41" x14ac:dyDescent="0.3">
      <c r="A63" t="s">
        <v>505</v>
      </c>
      <c r="B63">
        <v>-6.5193000000000003</v>
      </c>
      <c r="C63">
        <v>3.0674999999999999</v>
      </c>
      <c r="D63">
        <v>13.271599999999999</v>
      </c>
      <c r="E63">
        <v>14.3878</v>
      </c>
      <c r="F63">
        <v>18.752600000000001</v>
      </c>
      <c r="G63">
        <v>11.4795</v>
      </c>
      <c r="H63">
        <v>13.271800000000001</v>
      </c>
      <c r="I63">
        <v>14.892799999999999</v>
      </c>
      <c r="J63">
        <v>16.927600000000002</v>
      </c>
      <c r="K63">
        <v>19.654199999999999</v>
      </c>
      <c r="L63">
        <v>17.5867</v>
      </c>
      <c r="M63">
        <v>21.490100000000002</v>
      </c>
      <c r="N63">
        <v>26.1968</v>
      </c>
      <c r="O63">
        <v>21.431999999999999</v>
      </c>
      <c r="P63">
        <v>26.280899999999999</v>
      </c>
      <c r="Q63">
        <v>28.265799999999999</v>
      </c>
      <c r="R63">
        <v>27.578099999999999</v>
      </c>
      <c r="S63">
        <v>14.7026</v>
      </c>
      <c r="T63">
        <v>18.284300000000002</v>
      </c>
      <c r="U63">
        <v>18.8416</v>
      </c>
      <c r="V63">
        <v>7.6113</v>
      </c>
      <c r="W63">
        <v>28.610399999999998</v>
      </c>
      <c r="X63">
        <v>19.833200000000001</v>
      </c>
      <c r="Y63">
        <v>25.43</v>
      </c>
      <c r="Z63">
        <v>43.891500000000001</v>
      </c>
      <c r="AA63">
        <v>40.456600000000002</v>
      </c>
      <c r="AB63">
        <v>40.087699999999998</v>
      </c>
      <c r="AC63">
        <v>31.7943</v>
      </c>
      <c r="AD63">
        <v>26.267700000000001</v>
      </c>
      <c r="AE63">
        <v>40.256999999999998</v>
      </c>
      <c r="AF63">
        <v>34.799399999999999</v>
      </c>
      <c r="AG63">
        <v>36.697899999999997</v>
      </c>
      <c r="AH63">
        <v>36.3902</v>
      </c>
      <c r="AI63">
        <v>23.8108</v>
      </c>
      <c r="AJ63">
        <v>37.051200000000001</v>
      </c>
      <c r="AK63">
        <v>37.807699999999997</v>
      </c>
      <c r="AL63">
        <v>34.4878</v>
      </c>
      <c r="AM63">
        <v>31.867699999999999</v>
      </c>
      <c r="AN63">
        <v>25.241599999999998</v>
      </c>
      <c r="AO63">
        <v>18.422000000000001</v>
      </c>
    </row>
    <row r="64" spans="1:41" x14ac:dyDescent="0.3">
      <c r="A64" t="s">
        <v>506</v>
      </c>
      <c r="B64">
        <v>6.9722999999999997</v>
      </c>
      <c r="C64">
        <v>14.2605</v>
      </c>
      <c r="D64">
        <v>8.5919000000000008</v>
      </c>
      <c r="E64">
        <v>2.9863</v>
      </c>
      <c r="F64">
        <v>2.4398</v>
      </c>
      <c r="G64">
        <v>0.23369999999999999</v>
      </c>
      <c r="H64">
        <v>-0.63249999999999995</v>
      </c>
      <c r="I64">
        <v>2.1017000000000001</v>
      </c>
      <c r="J64">
        <v>3.0211000000000001</v>
      </c>
      <c r="K64">
        <v>4.1081000000000003</v>
      </c>
      <c r="L64">
        <v>5.4070999999999998</v>
      </c>
      <c r="M64">
        <v>2.1185999999999998</v>
      </c>
      <c r="N64">
        <v>0.69169999999999998</v>
      </c>
      <c r="O64">
        <v>-1.4537</v>
      </c>
      <c r="P64">
        <v>8.6715999999999998</v>
      </c>
      <c r="Q64">
        <v>10.6214</v>
      </c>
      <c r="R64">
        <v>23.9574</v>
      </c>
      <c r="S64">
        <v>25.619900000000001</v>
      </c>
      <c r="T64">
        <v>12.2599</v>
      </c>
      <c r="U64">
        <v>12.9087</v>
      </c>
      <c r="V64">
        <v>2.0272000000000001</v>
      </c>
      <c r="W64">
        <v>4.2298</v>
      </c>
      <c r="X64">
        <v>1.8225</v>
      </c>
      <c r="Y64">
        <v>4.4000000000000004</v>
      </c>
      <c r="Z64">
        <v>7.2508999999999997</v>
      </c>
      <c r="AA64">
        <v>5.4496000000000002</v>
      </c>
      <c r="AB64">
        <v>7.9538000000000002</v>
      </c>
      <c r="AC64">
        <v>6.9935999999999998</v>
      </c>
      <c r="AD64">
        <v>2.4350000000000001</v>
      </c>
      <c r="AE64">
        <v>-0.39729999999999999</v>
      </c>
      <c r="AF64">
        <v>3.0142000000000002</v>
      </c>
      <c r="AG64">
        <v>1.3765000000000001</v>
      </c>
      <c r="AH64">
        <v>3.2793000000000001</v>
      </c>
      <c r="AI64">
        <v>3.7080000000000002</v>
      </c>
      <c r="AJ64">
        <v>2.2574000000000001</v>
      </c>
      <c r="AK64">
        <v>-0.56100000000000005</v>
      </c>
      <c r="AL64">
        <v>1.1879999999999999</v>
      </c>
      <c r="AM64">
        <v>6.9099999999999995E-2</v>
      </c>
      <c r="AN64">
        <v>0.435</v>
      </c>
      <c r="AO64">
        <v>1.1934</v>
      </c>
    </row>
    <row r="65" spans="1:41" x14ac:dyDescent="0.3">
      <c r="A65" t="s">
        <v>507</v>
      </c>
      <c r="B65">
        <v>9.5510999999999999</v>
      </c>
      <c r="C65">
        <v>8.8575999999999997</v>
      </c>
      <c r="D65">
        <v>6.2748999999999997</v>
      </c>
      <c r="E65">
        <v>8.1845999999999997</v>
      </c>
      <c r="F65">
        <v>6.5431999999999997</v>
      </c>
      <c r="G65">
        <v>6.6791</v>
      </c>
      <c r="H65">
        <v>5.6092000000000004</v>
      </c>
      <c r="I65">
        <v>3.9405000000000001</v>
      </c>
      <c r="J65">
        <v>5.4737</v>
      </c>
      <c r="K65">
        <v>4.6003999999999996</v>
      </c>
      <c r="L65">
        <v>5.6928999999999998</v>
      </c>
      <c r="M65">
        <v>10.9579</v>
      </c>
      <c r="N65">
        <v>11.692399999999999</v>
      </c>
      <c r="O65">
        <v>8.8377999999999997</v>
      </c>
      <c r="P65">
        <v>7.9344999999999999</v>
      </c>
      <c r="Q65">
        <v>4.7027000000000001</v>
      </c>
      <c r="R65">
        <v>3.1288</v>
      </c>
      <c r="S65">
        <v>4.5861000000000001</v>
      </c>
      <c r="T65">
        <v>1.3242</v>
      </c>
      <c r="U65">
        <v>-8.1350999999999996</v>
      </c>
      <c r="V65">
        <v>-8.6157000000000004</v>
      </c>
      <c r="W65">
        <v>-8.3401999999999994</v>
      </c>
      <c r="X65">
        <v>-5.9436</v>
      </c>
      <c r="Y65">
        <v>1.2572000000000001</v>
      </c>
      <c r="Z65">
        <v>1.2225999999999999</v>
      </c>
      <c r="AA65">
        <v>0.32429999999999998</v>
      </c>
      <c r="AB65">
        <v>1.3696999999999999</v>
      </c>
      <c r="AC65">
        <v>3.8382000000000001</v>
      </c>
      <c r="AD65">
        <v>4.0114000000000001</v>
      </c>
      <c r="AE65">
        <v>6.2950999999999997</v>
      </c>
      <c r="AF65">
        <v>5.0193000000000003</v>
      </c>
      <c r="AG65">
        <v>4.2656999999999998</v>
      </c>
      <c r="AH65">
        <v>8.0579999999999998</v>
      </c>
      <c r="AI65">
        <v>5.7257999999999996</v>
      </c>
      <c r="AJ65">
        <v>6.1124000000000001</v>
      </c>
      <c r="AK65">
        <v>5.3882000000000003</v>
      </c>
      <c r="AL65">
        <v>0.82569999999999999</v>
      </c>
      <c r="AM65">
        <v>2.6547000000000001</v>
      </c>
      <c r="AN65">
        <v>1.8472</v>
      </c>
      <c r="AO65">
        <v>2.7161</v>
      </c>
    </row>
    <row r="66" spans="1:41" x14ac:dyDescent="0.3">
      <c r="A66" t="s">
        <v>508</v>
      </c>
      <c r="B66">
        <v>121.045</v>
      </c>
      <c r="C66">
        <v>249.8826</v>
      </c>
      <c r="D66">
        <v>251.2105</v>
      </c>
      <c r="E66">
        <v>134.92760000000001</v>
      </c>
      <c r="F66">
        <v>-69.553899999999999</v>
      </c>
      <c r="G66">
        <v>-71.260999999999996</v>
      </c>
      <c r="H66">
        <v>-72.423599999999993</v>
      </c>
      <c r="I66">
        <v>-48.850099999999998</v>
      </c>
      <c r="J66">
        <v>-35.035600000000002</v>
      </c>
      <c r="K66">
        <v>504.45639999999997</v>
      </c>
      <c r="L66">
        <v>361.9323</v>
      </c>
      <c r="M66">
        <v>722348.97959999996</v>
      </c>
      <c r="N66">
        <v>1714269.0711999999</v>
      </c>
      <c r="O66">
        <v>258058.0491</v>
      </c>
      <c r="P66">
        <v>507520.79019999999</v>
      </c>
      <c r="Q66">
        <v>181.79050000000001</v>
      </c>
      <c r="R66">
        <v>29.322500000000002</v>
      </c>
      <c r="S66">
        <v>115.6765</v>
      </c>
      <c r="T66">
        <v>103.4284</v>
      </c>
      <c r="U66">
        <v>230.7765</v>
      </c>
      <c r="V66">
        <v>220.99629999999999</v>
      </c>
      <c r="W66">
        <v>106.77549999999999</v>
      </c>
      <c r="X66">
        <v>136.73609999999999</v>
      </c>
      <c r="Y66">
        <v>34.5702</v>
      </c>
      <c r="Z66">
        <v>37.918900000000001</v>
      </c>
      <c r="AA66">
        <v>32.467199999999998</v>
      </c>
      <c r="AB66">
        <v>11.4887</v>
      </c>
      <c r="AC66">
        <v>11.734400000000001</v>
      </c>
      <c r="AD66">
        <v>4.6615000000000002</v>
      </c>
      <c r="AE66">
        <v>-5.3164999999999996</v>
      </c>
      <c r="AF66">
        <v>-6.0758000000000001</v>
      </c>
      <c r="AG66">
        <v>-9.0459999999999994</v>
      </c>
      <c r="AH66">
        <v>-9.3125999999999998</v>
      </c>
      <c r="AI66">
        <v>-8.3255999999999997</v>
      </c>
      <c r="AJ66">
        <v>-6.6742999999999997</v>
      </c>
      <c r="AK66">
        <v>-4.7076000000000002</v>
      </c>
      <c r="AL66">
        <v>-4.7484999999999999</v>
      </c>
    </row>
    <row r="67" spans="1:41" x14ac:dyDescent="0.3">
      <c r="A67" t="s">
        <v>509</v>
      </c>
      <c r="B67">
        <v>3.4455</v>
      </c>
      <c r="C67">
        <v>0.17119999999999999</v>
      </c>
      <c r="D67">
        <v>5.0221999999999998</v>
      </c>
      <c r="E67">
        <v>-5.2224000000000004</v>
      </c>
      <c r="F67">
        <v>-1.8</v>
      </c>
      <c r="G67">
        <v>-8.4191000000000003</v>
      </c>
      <c r="H67">
        <v>-2.0666000000000002</v>
      </c>
      <c r="I67">
        <v>2.5510000000000002</v>
      </c>
      <c r="J67">
        <v>79.894000000000005</v>
      </c>
      <c r="K67">
        <v>73.940799999999996</v>
      </c>
      <c r="L67">
        <v>62.0595</v>
      </c>
      <c r="M67">
        <v>58.443800000000003</v>
      </c>
      <c r="N67">
        <v>-9.3568999999999996</v>
      </c>
      <c r="O67">
        <v>-6.6944999999999997</v>
      </c>
      <c r="P67">
        <v>-14.0693</v>
      </c>
      <c r="Q67">
        <v>-9.5858000000000008</v>
      </c>
      <c r="R67">
        <v>-12.2584</v>
      </c>
      <c r="S67">
        <v>-9.9265000000000008</v>
      </c>
      <c r="T67">
        <v>1.5324</v>
      </c>
      <c r="U67">
        <v>-7.2153</v>
      </c>
      <c r="V67">
        <v>-4.0724999999999998</v>
      </c>
      <c r="W67">
        <v>-8.1668000000000003</v>
      </c>
      <c r="X67">
        <v>-8.2407000000000004</v>
      </c>
      <c r="Y67">
        <v>58.797499999999999</v>
      </c>
      <c r="Z67">
        <v>56.357799999999997</v>
      </c>
      <c r="AA67">
        <v>65.112499999999997</v>
      </c>
      <c r="AB67">
        <v>65.102199999999996</v>
      </c>
      <c r="AC67">
        <v>4.9461000000000004</v>
      </c>
      <c r="AD67">
        <v>5.3907999999999996</v>
      </c>
      <c r="AE67">
        <v>1.5390999999999999</v>
      </c>
      <c r="AF67">
        <v>3.2622</v>
      </c>
      <c r="AG67">
        <v>-2.9737</v>
      </c>
      <c r="AH67">
        <v>-3.8412000000000002</v>
      </c>
      <c r="AI67">
        <v>-1.1962999999999999</v>
      </c>
      <c r="AJ67">
        <v>-3.4975000000000001</v>
      </c>
      <c r="AK67">
        <v>1.8407</v>
      </c>
      <c r="AL67">
        <v>4.1919000000000004</v>
      </c>
      <c r="AM67">
        <v>0.46479999999999999</v>
      </c>
      <c r="AN67">
        <v>4.8669000000000002</v>
      </c>
    </row>
    <row r="68" spans="1:41" x14ac:dyDescent="0.3">
      <c r="A68" t="s">
        <v>510</v>
      </c>
      <c r="B68">
        <v>9.5399999999999991</v>
      </c>
      <c r="C68">
        <v>-13.5806</v>
      </c>
      <c r="D68">
        <v>-10.367100000000001</v>
      </c>
      <c r="E68">
        <v>-11.678800000000001</v>
      </c>
      <c r="F68">
        <v>-12.7804</v>
      </c>
      <c r="G68">
        <v>6.4489999999999998</v>
      </c>
      <c r="H68">
        <v>7.0198</v>
      </c>
      <c r="I68">
        <v>5.7831999999999999</v>
      </c>
      <c r="J68">
        <v>8.7108000000000008</v>
      </c>
      <c r="K68">
        <v>5.9756</v>
      </c>
    </row>
    <row r="69" spans="1:41" x14ac:dyDescent="0.3">
      <c r="A69" t="s">
        <v>511</v>
      </c>
      <c r="B69">
        <v>9.2826000000000004</v>
      </c>
      <c r="C69">
        <v>9.2758000000000003</v>
      </c>
      <c r="D69">
        <v>0.62980000000000003</v>
      </c>
      <c r="E69">
        <v>-1.2504</v>
      </c>
      <c r="F69">
        <v>-1.0898000000000001</v>
      </c>
      <c r="G69">
        <v>-1.8791</v>
      </c>
      <c r="H69">
        <v>-4.1848999999999998</v>
      </c>
      <c r="I69">
        <v>-3.6518000000000002</v>
      </c>
      <c r="J69">
        <v>-3.7061000000000002</v>
      </c>
      <c r="K69">
        <v>-4.0551000000000004</v>
      </c>
      <c r="L69">
        <v>0.70960000000000001</v>
      </c>
      <c r="M69">
        <v>9.0269999999999992</v>
      </c>
      <c r="N69">
        <v>16.373799999999999</v>
      </c>
      <c r="O69">
        <v>30.069299999999998</v>
      </c>
      <c r="P69">
        <v>23.876100000000001</v>
      </c>
      <c r="Q69">
        <v>19.517299999999999</v>
      </c>
      <c r="R69">
        <v>25.872699999999998</v>
      </c>
      <c r="S69">
        <v>18.932700000000001</v>
      </c>
      <c r="T69">
        <v>18.5395</v>
      </c>
      <c r="U69">
        <v>33.894500000000001</v>
      </c>
      <c r="V69">
        <v>24.1889</v>
      </c>
      <c r="W69">
        <v>16.523499999999999</v>
      </c>
      <c r="X69">
        <v>24.910399999999999</v>
      </c>
      <c r="Y69">
        <v>21.723600000000001</v>
      </c>
      <c r="Z69">
        <v>22.520800000000001</v>
      </c>
      <c r="AA69">
        <v>90.737499999999997</v>
      </c>
      <c r="AB69">
        <v>72.064599999999999</v>
      </c>
      <c r="AC69">
        <v>71.9114</v>
      </c>
      <c r="AD69">
        <v>81.611099999999993</v>
      </c>
      <c r="AE69">
        <v>22.572199999999999</v>
      </c>
      <c r="AF69">
        <v>34.011800000000001</v>
      </c>
      <c r="AG69">
        <v>20.267800000000001</v>
      </c>
      <c r="AH69">
        <v>16.458600000000001</v>
      </c>
      <c r="AI69">
        <v>11.7927</v>
      </c>
      <c r="AJ69">
        <v>9.9893000000000001</v>
      </c>
      <c r="AK69">
        <v>7.9368999999999996</v>
      </c>
      <c r="AL69">
        <v>2.3487</v>
      </c>
      <c r="AM69">
        <v>3.0211000000000001</v>
      </c>
      <c r="AN69">
        <v>2.9026000000000001</v>
      </c>
      <c r="AO69">
        <v>3.3622000000000001</v>
      </c>
    </row>
    <row r="70" spans="1:41" x14ac:dyDescent="0.3">
      <c r="A70" t="s">
        <v>512</v>
      </c>
      <c r="B70">
        <v>-11.0436</v>
      </c>
      <c r="C70">
        <v>-12.2333</v>
      </c>
      <c r="D70">
        <v>-19.822099999999999</v>
      </c>
      <c r="E70">
        <v>-31.6616</v>
      </c>
      <c r="F70">
        <v>-19.381699999999999</v>
      </c>
      <c r="G70">
        <v>-20.317</v>
      </c>
      <c r="H70">
        <v>-10.2842</v>
      </c>
      <c r="I70">
        <v>2.1926000000000001</v>
      </c>
      <c r="J70">
        <v>16.060400000000001</v>
      </c>
      <c r="K70">
        <v>13.0198</v>
      </c>
      <c r="L70">
        <v>14.1227</v>
      </c>
      <c r="M70">
        <v>19.613800000000001</v>
      </c>
      <c r="N70">
        <v>-8.6473999999999993</v>
      </c>
      <c r="O70">
        <v>-8.0798000000000005</v>
      </c>
      <c r="P70">
        <v>-7.9960000000000004</v>
      </c>
      <c r="Q70">
        <v>-4.1745999999999999</v>
      </c>
      <c r="R70">
        <v>-2.6829000000000001</v>
      </c>
      <c r="S70">
        <v>-2.2134</v>
      </c>
      <c r="T70">
        <v>-1.9168000000000001</v>
      </c>
      <c r="U70">
        <v>-3.9043999999999999</v>
      </c>
      <c r="V70">
        <v>-4.9924999999999997</v>
      </c>
      <c r="W70">
        <v>-2.0106999999999999</v>
      </c>
      <c r="X70">
        <v>-0.98419999999999996</v>
      </c>
      <c r="Y70">
        <v>6.8974000000000002</v>
      </c>
      <c r="Z70">
        <v>60.084699999999998</v>
      </c>
      <c r="AA70">
        <v>61.419600000000003</v>
      </c>
      <c r="AB70">
        <v>73.626199999999997</v>
      </c>
      <c r="AC70">
        <v>59.120600000000003</v>
      </c>
      <c r="AD70">
        <v>20.2516</v>
      </c>
      <c r="AE70">
        <v>9.5480999999999998</v>
      </c>
      <c r="AF70">
        <v>3.4769999999999999</v>
      </c>
      <c r="AG70">
        <v>1.0802</v>
      </c>
      <c r="AH70">
        <v>-5.4123000000000001</v>
      </c>
      <c r="AI70">
        <v>1.6893</v>
      </c>
      <c r="AJ70">
        <v>16.4192</v>
      </c>
      <c r="AK70">
        <v>40.870199999999997</v>
      </c>
      <c r="AL70">
        <v>33.944299999999998</v>
      </c>
      <c r="AM70">
        <v>30.552800000000001</v>
      </c>
      <c r="AN70">
        <v>9.4259000000000004</v>
      </c>
      <c r="AO70">
        <v>-8.6691000000000003</v>
      </c>
    </row>
    <row r="71" spans="1:41" x14ac:dyDescent="0.3">
      <c r="A71" t="s">
        <v>513</v>
      </c>
      <c r="B71">
        <v>13.1816</v>
      </c>
      <c r="C71">
        <v>14.751300000000001</v>
      </c>
      <c r="D71">
        <v>12.789199999999999</v>
      </c>
      <c r="E71">
        <v>6.6459000000000001</v>
      </c>
      <c r="F71">
        <v>0.8266</v>
      </c>
      <c r="G71">
        <v>3.4209000000000001</v>
      </c>
      <c r="H71">
        <v>3.8216000000000001</v>
      </c>
      <c r="I71">
        <v>2.7332000000000001</v>
      </c>
      <c r="J71">
        <v>6.5719000000000003</v>
      </c>
      <c r="K71">
        <v>3.4327000000000001</v>
      </c>
      <c r="L71">
        <v>4.5777000000000001</v>
      </c>
      <c r="M71">
        <v>64.696399999999997</v>
      </c>
      <c r="N71">
        <v>8.9786000000000001</v>
      </c>
      <c r="O71">
        <v>14.854699999999999</v>
      </c>
      <c r="P71">
        <v>9.9140999999999995</v>
      </c>
      <c r="Q71">
        <v>9.4697999999999993</v>
      </c>
      <c r="R71">
        <v>66.465199999999996</v>
      </c>
      <c r="S71">
        <v>62.763100000000001</v>
      </c>
      <c r="T71">
        <v>72.561700000000002</v>
      </c>
      <c r="U71">
        <v>10.6197</v>
      </c>
      <c r="V71">
        <v>22.267099999999999</v>
      </c>
      <c r="W71">
        <v>9.8214000000000006</v>
      </c>
      <c r="X71">
        <v>12.391500000000001</v>
      </c>
      <c r="Y71">
        <v>13.649800000000001</v>
      </c>
      <c r="Z71">
        <v>-7.2214</v>
      </c>
      <c r="AA71">
        <v>1.6919999999999999</v>
      </c>
      <c r="AB71">
        <v>-3.7423000000000002</v>
      </c>
      <c r="AC71">
        <v>-3.7925</v>
      </c>
      <c r="AD71">
        <v>8.2063000000000006</v>
      </c>
      <c r="AE71">
        <v>11.4465</v>
      </c>
      <c r="AF71">
        <v>29.518799999999999</v>
      </c>
      <c r="AG71">
        <v>18.6067</v>
      </c>
      <c r="AH71">
        <v>19.063400000000001</v>
      </c>
      <c r="AI71">
        <v>13.610300000000001</v>
      </c>
      <c r="AJ71">
        <v>9.5717999999999996</v>
      </c>
      <c r="AK71">
        <v>9.2112999999999996</v>
      </c>
      <c r="AL71">
        <v>9.9158000000000008</v>
      </c>
      <c r="AM71">
        <v>26.285799999999998</v>
      </c>
      <c r="AN71">
        <v>13.5008</v>
      </c>
    </row>
    <row r="72" spans="1:41" x14ac:dyDescent="0.3">
      <c r="A72" t="s">
        <v>514</v>
      </c>
      <c r="B72">
        <v>10.4124</v>
      </c>
      <c r="C72">
        <v>17.279399999999999</v>
      </c>
      <c r="D72">
        <v>10.9856</v>
      </c>
      <c r="E72">
        <v>4.1440999999999999</v>
      </c>
      <c r="F72">
        <v>2.8565</v>
      </c>
      <c r="G72">
        <v>-0.84099999999999997</v>
      </c>
      <c r="H72">
        <v>3.3264</v>
      </c>
      <c r="I72">
        <v>6.1467000000000001</v>
      </c>
      <c r="J72">
        <v>10.9823</v>
      </c>
      <c r="K72">
        <v>2.1408</v>
      </c>
      <c r="L72">
        <v>6.1748000000000003</v>
      </c>
      <c r="M72">
        <v>1.0826</v>
      </c>
      <c r="N72">
        <v>3.8536999999999999</v>
      </c>
      <c r="O72">
        <v>18.636800000000001</v>
      </c>
      <c r="P72">
        <v>15.416600000000001</v>
      </c>
      <c r="Q72">
        <v>17.289200000000001</v>
      </c>
      <c r="R72">
        <v>27.0227</v>
      </c>
      <c r="S72">
        <v>31.2011</v>
      </c>
      <c r="T72">
        <v>27.979399999999998</v>
      </c>
      <c r="U72">
        <v>22.419699999999999</v>
      </c>
      <c r="V72">
        <v>26.166599999999999</v>
      </c>
      <c r="W72">
        <v>20.959700000000002</v>
      </c>
      <c r="X72">
        <v>24.157</v>
      </c>
      <c r="Y72">
        <v>29.699200000000001</v>
      </c>
      <c r="Z72">
        <v>4.5506000000000002</v>
      </c>
      <c r="AA72">
        <v>0.31130000000000002</v>
      </c>
      <c r="AB72">
        <v>-3.2008000000000001</v>
      </c>
      <c r="AC72">
        <v>2.9676999999999998</v>
      </c>
      <c r="AD72">
        <v>17.633600000000001</v>
      </c>
      <c r="AE72">
        <v>26.476500000000001</v>
      </c>
      <c r="AF72">
        <v>34.518700000000003</v>
      </c>
      <c r="AG72">
        <v>28.497900000000001</v>
      </c>
      <c r="AH72">
        <v>28.806100000000001</v>
      </c>
      <c r="AI72">
        <v>23.742899999999999</v>
      </c>
      <c r="AJ72">
        <v>12.011100000000001</v>
      </c>
      <c r="AK72">
        <v>4.8093000000000004</v>
      </c>
      <c r="AL72">
        <v>-1.0250999999999999</v>
      </c>
      <c r="AM72">
        <v>-4.1779000000000002</v>
      </c>
      <c r="AN72">
        <v>-5.5632999999999999</v>
      </c>
    </row>
    <row r="73" spans="1:41" x14ac:dyDescent="0.3">
      <c r="A73" t="s">
        <v>515</v>
      </c>
      <c r="B73">
        <v>-6.6348000000000003</v>
      </c>
      <c r="C73">
        <v>-1.3931</v>
      </c>
      <c r="D73">
        <v>-0.7994</v>
      </c>
      <c r="E73">
        <v>-7.55</v>
      </c>
      <c r="F73">
        <v>-5.8817000000000004</v>
      </c>
      <c r="G73">
        <v>-8.0841999999999992</v>
      </c>
      <c r="H73">
        <v>-6.4261999999999997</v>
      </c>
      <c r="I73">
        <v>-19.003299999999999</v>
      </c>
      <c r="J73">
        <v>-17.7178</v>
      </c>
      <c r="K73">
        <v>-13.835699999999999</v>
      </c>
      <c r="L73">
        <v>-13.551600000000001</v>
      </c>
      <c r="M73">
        <v>15.0961</v>
      </c>
      <c r="N73">
        <v>14.350300000000001</v>
      </c>
      <c r="O73">
        <v>12.470800000000001</v>
      </c>
      <c r="P73">
        <v>10.3627</v>
      </c>
      <c r="Q73">
        <v>1.7561</v>
      </c>
      <c r="R73">
        <v>0.96940000000000004</v>
      </c>
      <c r="S73">
        <v>5.5324</v>
      </c>
      <c r="T73">
        <v>3.8769999999999998</v>
      </c>
      <c r="U73">
        <v>-8.7105999999999995</v>
      </c>
      <c r="V73">
        <v>-13.683999999999999</v>
      </c>
      <c r="W73">
        <v>-8.1556999999999995</v>
      </c>
      <c r="X73">
        <v>-0.52129999999999999</v>
      </c>
      <c r="Y73">
        <v>24.2319</v>
      </c>
      <c r="Z73">
        <v>29.476099999999999</v>
      </c>
      <c r="AA73">
        <v>23.3748</v>
      </c>
      <c r="AB73">
        <v>23.773900000000001</v>
      </c>
      <c r="AC73">
        <v>19.854099999999999</v>
      </c>
      <c r="AD73">
        <v>23.187100000000001</v>
      </c>
      <c r="AE73">
        <v>14.9261</v>
      </c>
      <c r="AF73">
        <v>-1.8311999999999999</v>
      </c>
      <c r="AG73">
        <v>-0.95479999999999998</v>
      </c>
      <c r="AH73">
        <v>1.0650999999999999</v>
      </c>
      <c r="AI73">
        <v>3.3978999999999999</v>
      </c>
      <c r="AJ73">
        <v>12.82</v>
      </c>
      <c r="AK73">
        <v>11.491199999999999</v>
      </c>
      <c r="AL73">
        <v>10.5616</v>
      </c>
      <c r="AM73">
        <v>12.7547</v>
      </c>
      <c r="AN73">
        <v>19.114799999999999</v>
      </c>
      <c r="AO73">
        <v>10.1508</v>
      </c>
    </row>
    <row r="74" spans="1:41" x14ac:dyDescent="0.3">
      <c r="A74" t="s">
        <v>516</v>
      </c>
      <c r="B74">
        <v>28.7715</v>
      </c>
      <c r="C74">
        <v>-1.0799000000000001</v>
      </c>
      <c r="D74">
        <v>1.3317000000000001</v>
      </c>
      <c r="E74">
        <v>1.9329000000000001</v>
      </c>
      <c r="F74">
        <v>8.5503</v>
      </c>
      <c r="G74">
        <v>7.3422000000000001</v>
      </c>
      <c r="H74">
        <v>7.0831</v>
      </c>
      <c r="I74">
        <v>10.5465</v>
      </c>
      <c r="J74">
        <v>4.2018000000000004</v>
      </c>
      <c r="K74">
        <v>18.517099999999999</v>
      </c>
      <c r="L74">
        <v>27.371200000000002</v>
      </c>
      <c r="M74">
        <v>24.840800000000002</v>
      </c>
      <c r="N74">
        <v>28.574000000000002</v>
      </c>
      <c r="O74">
        <v>16.127400000000002</v>
      </c>
      <c r="P74">
        <v>7.4973000000000001</v>
      </c>
      <c r="Q74">
        <v>4.5537999999999998</v>
      </c>
      <c r="R74">
        <v>37.898400000000002</v>
      </c>
      <c r="S74">
        <v>41.164400000000001</v>
      </c>
      <c r="T74">
        <v>41.704099999999997</v>
      </c>
      <c r="U74">
        <v>44.273200000000003</v>
      </c>
      <c r="V74">
        <v>4.8057999999999996</v>
      </c>
      <c r="W74">
        <v>5.1369999999999996</v>
      </c>
      <c r="X74">
        <v>6.4941000000000004</v>
      </c>
      <c r="Y74">
        <v>12.8018</v>
      </c>
      <c r="Z74">
        <v>15.6724</v>
      </c>
      <c r="AA74">
        <v>14.5326</v>
      </c>
      <c r="AB74">
        <v>16.310199999999998</v>
      </c>
      <c r="AC74">
        <v>11.4909</v>
      </c>
      <c r="AD74">
        <v>10.977</v>
      </c>
      <c r="AE74">
        <v>10.132099999999999</v>
      </c>
      <c r="AF74">
        <v>7.6006999999999998</v>
      </c>
      <c r="AG74">
        <v>11.0182</v>
      </c>
      <c r="AH74">
        <v>12.9558</v>
      </c>
      <c r="AI74">
        <v>13.586399999999999</v>
      </c>
      <c r="AJ74">
        <v>14.0564</v>
      </c>
      <c r="AK74">
        <v>12.023999999999999</v>
      </c>
      <c r="AL74">
        <v>12.3904</v>
      </c>
      <c r="AM74">
        <v>10.5427</v>
      </c>
      <c r="AN74">
        <v>13.0138</v>
      </c>
    </row>
    <row r="75" spans="1:41" x14ac:dyDescent="0.3">
      <c r="A75" t="s">
        <v>517</v>
      </c>
      <c r="B75">
        <v>-85.035600000000002</v>
      </c>
      <c r="C75">
        <v>-89.273799999999994</v>
      </c>
      <c r="D75">
        <v>-94.107399999999998</v>
      </c>
      <c r="E75">
        <v>-99.784499999999994</v>
      </c>
      <c r="F75">
        <v>-80.423299999999998</v>
      </c>
      <c r="G75">
        <v>273784.49609999999</v>
      </c>
      <c r="H75">
        <v>513319.30690000003</v>
      </c>
      <c r="I75">
        <v>13445900</v>
      </c>
      <c r="J75">
        <v>602382.88289999997</v>
      </c>
      <c r="K75">
        <v>1401.2403999999999</v>
      </c>
      <c r="L75">
        <v>1070.2973999999999</v>
      </c>
      <c r="M75">
        <v>972.79240000000004</v>
      </c>
      <c r="N75">
        <v>1147.3632</v>
      </c>
      <c r="O75">
        <v>-54.646500000000003</v>
      </c>
      <c r="P75">
        <v>-45.607700000000001</v>
      </c>
      <c r="Q75">
        <v>-42.533000000000001</v>
      </c>
      <c r="R75">
        <v>368.41930000000002</v>
      </c>
      <c r="S75">
        <v>641.5924</v>
      </c>
      <c r="T75">
        <v>626.58119999999997</v>
      </c>
      <c r="U75">
        <v>1112.5092999999999</v>
      </c>
      <c r="V75">
        <v>188.3323</v>
      </c>
      <c r="W75">
        <v>108.46</v>
      </c>
      <c r="X75">
        <v>157.8184</v>
      </c>
      <c r="Y75">
        <v>66.185199999999995</v>
      </c>
      <c r="Z75">
        <v>-3.0512000000000001</v>
      </c>
      <c r="AA75">
        <v>-3.3828999999999998</v>
      </c>
      <c r="AB75">
        <v>-19.570900000000002</v>
      </c>
      <c r="AC75">
        <v>-12.9498</v>
      </c>
      <c r="AD75">
        <v>-7.3417000000000003</v>
      </c>
      <c r="AE75">
        <v>-15.036</v>
      </c>
      <c r="AF75">
        <v>-10.2629</v>
      </c>
      <c r="AG75">
        <v>46.587200000000003</v>
      </c>
      <c r="AH75">
        <v>48.970999999999997</v>
      </c>
      <c r="AI75">
        <v>59.489699999999999</v>
      </c>
      <c r="AJ75">
        <v>65.162599999999998</v>
      </c>
      <c r="AK75">
        <v>-11.6485</v>
      </c>
      <c r="AL75">
        <v>-17.029699999999998</v>
      </c>
      <c r="AM75">
        <v>-15.871700000000001</v>
      </c>
    </row>
    <row r="76" spans="1:41" x14ac:dyDescent="0.3">
      <c r="A76" t="s">
        <v>518</v>
      </c>
      <c r="B76">
        <v>-29.380199999999999</v>
      </c>
      <c r="C76">
        <v>-29.188500000000001</v>
      </c>
      <c r="D76">
        <v>-29.822600000000001</v>
      </c>
      <c r="E76">
        <v>-57.0289</v>
      </c>
      <c r="F76">
        <v>-55.930100000000003</v>
      </c>
      <c r="G76">
        <v>-40.106099999999998</v>
      </c>
      <c r="H76">
        <v>-27.8597</v>
      </c>
      <c r="I76">
        <v>58.019100000000002</v>
      </c>
      <c r="J76">
        <v>59.983499999999999</v>
      </c>
      <c r="K76">
        <v>14.755000000000001</v>
      </c>
      <c r="L76">
        <v>0.88080000000000003</v>
      </c>
      <c r="M76">
        <v>-1.0691999999999999</v>
      </c>
      <c r="N76">
        <v>-3.2250000000000001</v>
      </c>
      <c r="O76">
        <v>-1.0130999999999999</v>
      </c>
      <c r="P76">
        <v>-2.5956999999999999</v>
      </c>
      <c r="Q76">
        <v>-0.85840000000000005</v>
      </c>
      <c r="R76">
        <v>-7.6950000000000003</v>
      </c>
      <c r="S76">
        <v>-7.6356000000000002</v>
      </c>
      <c r="T76">
        <v>-2.0337999999999998</v>
      </c>
      <c r="U76">
        <v>-7.5312999999999999</v>
      </c>
      <c r="V76">
        <v>-8.7634000000000007</v>
      </c>
      <c r="W76">
        <v>1.7141</v>
      </c>
      <c r="X76">
        <v>5.6920999999999999</v>
      </c>
      <c r="Y76">
        <v>28.634899999999998</v>
      </c>
      <c r="Z76">
        <v>68.625900000000001</v>
      </c>
      <c r="AA76">
        <v>71.616399999999999</v>
      </c>
      <c r="AB76">
        <v>54.757199999999997</v>
      </c>
      <c r="AC76">
        <v>39.617800000000003</v>
      </c>
      <c r="AD76">
        <v>40.234200000000001</v>
      </c>
      <c r="AE76">
        <v>19.7425</v>
      </c>
      <c r="AF76">
        <v>31.8779</v>
      </c>
      <c r="AG76">
        <v>35.851799999999997</v>
      </c>
      <c r="AH76">
        <v>13.118499999999999</v>
      </c>
      <c r="AI76">
        <v>17.903400000000001</v>
      </c>
      <c r="AJ76">
        <v>16.2196</v>
      </c>
      <c r="AK76">
        <v>18.8691</v>
      </c>
      <c r="AL76">
        <v>26.9298</v>
      </c>
      <c r="AM76">
        <v>43.904800000000002</v>
      </c>
      <c r="AN76">
        <v>41.149500000000003</v>
      </c>
      <c r="AO76">
        <v>51.482399999999998</v>
      </c>
    </row>
    <row r="77" spans="1:41" x14ac:dyDescent="0.3">
      <c r="A77" t="s">
        <v>519</v>
      </c>
      <c r="B77">
        <v>195.89410000000001</v>
      </c>
      <c r="C77">
        <v>178.7681</v>
      </c>
      <c r="D77">
        <v>125.58450000000001</v>
      </c>
      <c r="E77">
        <v>122.77589999999999</v>
      </c>
      <c r="F77">
        <v>90.994399999999999</v>
      </c>
      <c r="G77">
        <v>57.028300000000002</v>
      </c>
      <c r="H77">
        <v>3.1888999999999998</v>
      </c>
      <c r="I77">
        <v>-26.764099999999999</v>
      </c>
      <c r="J77">
        <v>-21.506599999999999</v>
      </c>
      <c r="K77">
        <v>-21.531400000000001</v>
      </c>
      <c r="L77">
        <v>-27.534099999999999</v>
      </c>
      <c r="M77">
        <v>-4.62</v>
      </c>
      <c r="N77">
        <v>-3.8641000000000001</v>
      </c>
      <c r="O77">
        <v>-1.1437999999999999</v>
      </c>
      <c r="P77">
        <v>-0.66110000000000002</v>
      </c>
      <c r="Q77">
        <v>7.9363000000000001</v>
      </c>
      <c r="R77">
        <v>2.3068</v>
      </c>
      <c r="S77">
        <v>-4.5472000000000001</v>
      </c>
      <c r="T77">
        <v>2.0209999999999999</v>
      </c>
      <c r="U77">
        <v>-8.0911000000000008</v>
      </c>
      <c r="V77">
        <v>-1.3887</v>
      </c>
      <c r="W77">
        <v>-5.0042</v>
      </c>
      <c r="X77">
        <v>-12.047599999999999</v>
      </c>
      <c r="Y77">
        <v>-13.988899999999999</v>
      </c>
      <c r="Z77">
        <v>-22.977900000000002</v>
      </c>
      <c r="AA77">
        <v>-20.135400000000001</v>
      </c>
      <c r="AB77">
        <v>-16.588699999999999</v>
      </c>
      <c r="AC77">
        <v>-13.460900000000001</v>
      </c>
      <c r="AD77">
        <v>-8.6653000000000002</v>
      </c>
      <c r="AE77">
        <v>-2.3515000000000001</v>
      </c>
      <c r="AF77">
        <v>4.5598999999999998</v>
      </c>
      <c r="AG77">
        <v>10.473800000000001</v>
      </c>
      <c r="AH77">
        <v>17.538</v>
      </c>
      <c r="AI77">
        <v>20.4344</v>
      </c>
      <c r="AJ77">
        <v>19.232199999999999</v>
      </c>
      <c r="AK77">
        <v>14.9339</v>
      </c>
      <c r="AL77">
        <v>19.702000000000002</v>
      </c>
      <c r="AM77">
        <v>7.4099000000000004</v>
      </c>
      <c r="AN77">
        <v>4.7736999999999998</v>
      </c>
      <c r="AO77">
        <v>1.8253999999999999</v>
      </c>
    </row>
    <row r="78" spans="1:41" x14ac:dyDescent="0.3">
      <c r="A78" t="s">
        <v>520</v>
      </c>
      <c r="B78">
        <v>-24.741299999999999</v>
      </c>
      <c r="C78">
        <v>84.5017</v>
      </c>
      <c r="D78">
        <v>85.646000000000001</v>
      </c>
      <c r="E78">
        <v>49.530700000000003</v>
      </c>
      <c r="F78">
        <v>45.7012</v>
      </c>
      <c r="G78">
        <v>-25.209599999999998</v>
      </c>
      <c r="H78">
        <v>-23.0047</v>
      </c>
      <c r="I78">
        <v>2.1724000000000001</v>
      </c>
      <c r="J78">
        <v>2.1989999999999998</v>
      </c>
      <c r="K78">
        <v>-6.5385</v>
      </c>
      <c r="L78">
        <v>-10.193300000000001</v>
      </c>
      <c r="M78">
        <v>-5.6597999999999997</v>
      </c>
      <c r="N78">
        <v>-12.0425</v>
      </c>
      <c r="O78">
        <v>7.69</v>
      </c>
      <c r="P78">
        <v>6.1959</v>
      </c>
      <c r="Q78">
        <v>6.1660000000000004</v>
      </c>
      <c r="R78">
        <v>10.153</v>
      </c>
      <c r="S78">
        <v>-9.4606999999999992</v>
      </c>
      <c r="T78">
        <v>-7.8304999999999998</v>
      </c>
      <c r="U78">
        <v>-10.696</v>
      </c>
      <c r="V78">
        <v>-2.8437999999999999</v>
      </c>
      <c r="W78">
        <v>2.4691000000000001</v>
      </c>
      <c r="X78">
        <v>4.1571999999999996</v>
      </c>
      <c r="Y78">
        <v>4.2773000000000003</v>
      </c>
      <c r="Z78">
        <v>12.053900000000001</v>
      </c>
      <c r="AA78">
        <v>28.733599999999999</v>
      </c>
      <c r="AB78">
        <v>41.485500000000002</v>
      </c>
      <c r="AC78">
        <v>72.152900000000002</v>
      </c>
      <c r="AD78">
        <v>47.7196</v>
      </c>
      <c r="AE78">
        <v>19.026299999999999</v>
      </c>
      <c r="AF78">
        <v>4.4151999999999996</v>
      </c>
      <c r="AG78">
        <v>-13.1557</v>
      </c>
      <c r="AH78">
        <v>22.655100000000001</v>
      </c>
      <c r="AI78">
        <v>29.077100000000002</v>
      </c>
      <c r="AJ78">
        <v>43.753900000000002</v>
      </c>
      <c r="AK78">
        <v>46.721400000000003</v>
      </c>
      <c r="AL78">
        <v>8.0799000000000003</v>
      </c>
      <c r="AM78">
        <v>8.4177</v>
      </c>
      <c r="AN78">
        <v>-0.19689999999999999</v>
      </c>
      <c r="AO78">
        <v>52.254199999999997</v>
      </c>
    </row>
    <row r="79" spans="1:41" x14ac:dyDescent="0.3">
      <c r="A79" t="s">
        <v>521</v>
      </c>
      <c r="B79">
        <v>41.223700000000001</v>
      </c>
      <c r="C79">
        <v>7.6020000000000003</v>
      </c>
      <c r="D79">
        <v>10.599399999999999</v>
      </c>
      <c r="E79">
        <v>2.9965999999999999</v>
      </c>
      <c r="F79">
        <v>-6.74</v>
      </c>
      <c r="G79">
        <v>-8.4446999999999992</v>
      </c>
      <c r="H79">
        <v>-13.6151</v>
      </c>
      <c r="I79">
        <v>-14.815799999999999</v>
      </c>
      <c r="J79">
        <v>0.34489999999999998</v>
      </c>
      <c r="K79">
        <v>1.4498</v>
      </c>
      <c r="L79">
        <v>7.8249000000000004</v>
      </c>
      <c r="M79">
        <v>13.212899999999999</v>
      </c>
      <c r="N79">
        <v>3.9952999999999999</v>
      </c>
      <c r="O79">
        <v>8.9291</v>
      </c>
      <c r="P79">
        <v>4.1863999999999999</v>
      </c>
      <c r="Q79">
        <v>16.533200000000001</v>
      </c>
      <c r="R79">
        <v>14.662000000000001</v>
      </c>
      <c r="S79">
        <v>9.3332999999999995</v>
      </c>
      <c r="T79">
        <v>13.1532</v>
      </c>
      <c r="U79">
        <v>-1.9475</v>
      </c>
      <c r="V79">
        <v>4.2072000000000003</v>
      </c>
      <c r="W79">
        <v>1.5155000000000001</v>
      </c>
      <c r="X79">
        <v>-6.6303999999999998</v>
      </c>
      <c r="Y79">
        <v>-10.471500000000001</v>
      </c>
      <c r="Z79">
        <v>-15.017200000000001</v>
      </c>
      <c r="AA79">
        <v>-13.0236</v>
      </c>
      <c r="AB79">
        <v>-5.9417</v>
      </c>
      <c r="AC79">
        <v>0.5444</v>
      </c>
      <c r="AD79">
        <v>5.4611000000000001</v>
      </c>
      <c r="AE79">
        <v>11.092000000000001</v>
      </c>
      <c r="AF79">
        <v>14.400700000000001</v>
      </c>
      <c r="AG79">
        <v>94.304400000000001</v>
      </c>
      <c r="AH79">
        <v>92.325900000000004</v>
      </c>
      <c r="AI79">
        <v>81.6066</v>
      </c>
      <c r="AJ79">
        <v>71.377200000000002</v>
      </c>
      <c r="AK79">
        <v>-8.1278000000000006</v>
      </c>
      <c r="AL79">
        <v>-7.4610000000000003</v>
      </c>
      <c r="AM79">
        <v>-6.6271000000000004</v>
      </c>
      <c r="AN79">
        <v>-5.6257000000000001</v>
      </c>
      <c r="AO79">
        <v>-5.7778999999999998</v>
      </c>
    </row>
    <row r="80" spans="1:41" x14ac:dyDescent="0.3">
      <c r="A80" t="s">
        <v>522</v>
      </c>
      <c r="B80">
        <v>7.0369000000000002</v>
      </c>
      <c r="C80">
        <v>11.850300000000001</v>
      </c>
      <c r="D80">
        <v>20.092700000000001</v>
      </c>
      <c r="E80">
        <v>71.871200000000002</v>
      </c>
      <c r="F80">
        <v>14.501200000000001</v>
      </c>
      <c r="G80">
        <v>12.641299999999999</v>
      </c>
      <c r="H80">
        <v>7.7215999999999996</v>
      </c>
      <c r="I80">
        <v>15.9046</v>
      </c>
      <c r="J80">
        <v>18.8614</v>
      </c>
      <c r="K80">
        <v>21.078499999999998</v>
      </c>
      <c r="L80">
        <v>16.533200000000001</v>
      </c>
      <c r="M80">
        <v>22.791</v>
      </c>
      <c r="N80">
        <v>19.645499999999998</v>
      </c>
      <c r="O80">
        <v>27.0791</v>
      </c>
      <c r="P80">
        <v>22.167200000000001</v>
      </c>
      <c r="Q80">
        <v>11.8969</v>
      </c>
      <c r="R80">
        <v>18.213699999999999</v>
      </c>
      <c r="S80">
        <v>9.5025999999999993</v>
      </c>
      <c r="T80">
        <v>15.8161</v>
      </c>
      <c r="U80">
        <v>15.8003</v>
      </c>
      <c r="V80">
        <v>16.604199999999999</v>
      </c>
      <c r="W80">
        <v>7.9526000000000003</v>
      </c>
      <c r="X80">
        <v>8.2172999999999998</v>
      </c>
      <c r="Y80">
        <v>1.2189000000000001</v>
      </c>
      <c r="Z80">
        <v>-5.4386999999999999</v>
      </c>
      <c r="AA80">
        <v>0.72760000000000002</v>
      </c>
      <c r="AB80">
        <v>4.6215000000000002</v>
      </c>
      <c r="AC80">
        <v>12.8361</v>
      </c>
      <c r="AD80">
        <v>13.246600000000001</v>
      </c>
      <c r="AE80">
        <v>40.069499999999998</v>
      </c>
      <c r="AF80">
        <v>38.564599999999999</v>
      </c>
      <c r="AG80">
        <v>37.091299999999997</v>
      </c>
      <c r="AH80">
        <v>35.211199999999998</v>
      </c>
      <c r="AI80">
        <v>17.2712</v>
      </c>
      <c r="AJ80">
        <v>14.014200000000001</v>
      </c>
      <c r="AK80">
        <v>14.9618</v>
      </c>
      <c r="AL80">
        <v>14.0319</v>
      </c>
      <c r="AM80">
        <v>9.9049999999999994</v>
      </c>
      <c r="AN80">
        <v>9.3473000000000006</v>
      </c>
      <c r="AO80">
        <v>12.7256</v>
      </c>
    </row>
    <row r="81" spans="1:41" x14ac:dyDescent="0.3">
      <c r="A81" t="s">
        <v>523</v>
      </c>
      <c r="B81">
        <v>1.37</v>
      </c>
      <c r="C81">
        <v>-2.2749000000000001</v>
      </c>
      <c r="D81">
        <v>-3.2568000000000001</v>
      </c>
      <c r="E81">
        <v>-26.0868</v>
      </c>
      <c r="F81">
        <v>-35.002099999999999</v>
      </c>
      <c r="G81">
        <v>-27.899899999999999</v>
      </c>
      <c r="H81">
        <v>-28.530200000000001</v>
      </c>
      <c r="I81">
        <v>-12.2044</v>
      </c>
      <c r="J81">
        <v>0.48449999999999999</v>
      </c>
      <c r="K81">
        <v>-7.0041000000000002</v>
      </c>
      <c r="L81">
        <v>0.43640000000000001</v>
      </c>
      <c r="M81">
        <v>6.0945</v>
      </c>
      <c r="N81">
        <v>5.5457000000000001</v>
      </c>
      <c r="O81">
        <v>5.6628999999999996</v>
      </c>
      <c r="P81">
        <v>-3.4462999999999999</v>
      </c>
      <c r="Q81">
        <v>-9.0642999999999994</v>
      </c>
      <c r="R81">
        <v>-10.0937</v>
      </c>
      <c r="S81">
        <v>-11.557700000000001</v>
      </c>
      <c r="T81">
        <v>-8.7055000000000007</v>
      </c>
      <c r="U81">
        <v>0.43190000000000001</v>
      </c>
      <c r="V81">
        <v>5.1826999999999996</v>
      </c>
      <c r="W81">
        <v>9.0482999999999993</v>
      </c>
      <c r="X81">
        <v>9.3154000000000003</v>
      </c>
      <c r="Y81">
        <v>6.0579000000000001</v>
      </c>
      <c r="Z81">
        <v>2.0081000000000002</v>
      </c>
      <c r="AA81">
        <v>-0.89319999999999999</v>
      </c>
      <c r="AB81">
        <v>-0.88670000000000004</v>
      </c>
      <c r="AC81">
        <v>3.8E-3</v>
      </c>
      <c r="AD81">
        <v>-8.0928000000000004</v>
      </c>
      <c r="AE81">
        <v>-6.8136999999999999</v>
      </c>
      <c r="AF81">
        <v>-9.4682999999999993</v>
      </c>
      <c r="AG81">
        <v>-9.5891999999999999</v>
      </c>
      <c r="AH81">
        <v>-0.1862</v>
      </c>
      <c r="AI81">
        <v>5.1703000000000001</v>
      </c>
      <c r="AJ81">
        <v>9.0789000000000009</v>
      </c>
      <c r="AK81">
        <v>11.8826</v>
      </c>
      <c r="AL81">
        <v>12.492699999999999</v>
      </c>
      <c r="AM81">
        <v>11.3561</v>
      </c>
      <c r="AN81">
        <v>15.6464</v>
      </c>
      <c r="AO81">
        <v>17.001200000000001</v>
      </c>
    </row>
    <row r="82" spans="1:41" x14ac:dyDescent="0.3">
      <c r="A82" t="s">
        <v>524</v>
      </c>
      <c r="B82">
        <v>9.7013999999999996</v>
      </c>
      <c r="C82">
        <v>9.0132999999999992</v>
      </c>
      <c r="D82">
        <v>16.647200000000002</v>
      </c>
      <c r="E82">
        <v>21.9102</v>
      </c>
      <c r="F82">
        <v>12.332599999999999</v>
      </c>
      <c r="G82">
        <v>92.049499999999995</v>
      </c>
      <c r="H82">
        <v>154.7526</v>
      </c>
      <c r="I82">
        <v>143.25899999999999</v>
      </c>
      <c r="J82">
        <v>152.83439999999999</v>
      </c>
      <c r="K82">
        <v>50.531599999999997</v>
      </c>
      <c r="L82">
        <v>-0.2576</v>
      </c>
      <c r="M82">
        <v>-1.54</v>
      </c>
      <c r="N82">
        <v>1.1780999999999999</v>
      </c>
      <c r="O82">
        <v>5.1986999999999997</v>
      </c>
      <c r="P82">
        <v>8.7044999999999995</v>
      </c>
      <c r="Q82">
        <v>12.314500000000001</v>
      </c>
      <c r="R82">
        <v>8.5771999999999995</v>
      </c>
      <c r="S82">
        <v>2.6272000000000002</v>
      </c>
      <c r="T82">
        <v>4.1440000000000001</v>
      </c>
      <c r="U82">
        <v>-1.4607000000000001</v>
      </c>
      <c r="V82">
        <v>6.4687999999999999</v>
      </c>
      <c r="W82">
        <v>3.302</v>
      </c>
      <c r="X82">
        <v>1.1183000000000001</v>
      </c>
      <c r="Y82">
        <v>-1.9094</v>
      </c>
      <c r="Z82">
        <v>-7.3399000000000001</v>
      </c>
      <c r="AA82">
        <v>-1.6217999999999999</v>
      </c>
      <c r="AB82">
        <v>4.1481000000000003</v>
      </c>
      <c r="AC82">
        <v>9.6369000000000007</v>
      </c>
      <c r="AD82">
        <v>9.4545999999999992</v>
      </c>
      <c r="AE82">
        <v>15.5252</v>
      </c>
      <c r="AF82">
        <v>19.740100000000002</v>
      </c>
      <c r="AG82">
        <v>16.055399999999999</v>
      </c>
      <c r="AH82">
        <v>13.0472</v>
      </c>
      <c r="AI82">
        <v>6.1852999999999998</v>
      </c>
      <c r="AJ82">
        <v>-1.6506000000000001</v>
      </c>
      <c r="AK82">
        <v>-0.6593</v>
      </c>
      <c r="AL82">
        <v>3.1274999999999999</v>
      </c>
      <c r="AM82">
        <v>3.4102999999999999</v>
      </c>
      <c r="AN82">
        <v>1.3462000000000001</v>
      </c>
      <c r="AO82">
        <v>8.7918000000000003</v>
      </c>
    </row>
    <row r="83" spans="1:41" x14ac:dyDescent="0.3">
      <c r="A83" t="s">
        <v>525</v>
      </c>
      <c r="B83">
        <v>-6.3951000000000002</v>
      </c>
      <c r="C83">
        <v>-3.8715999999999999</v>
      </c>
      <c r="D83">
        <v>-4.3037999999999998</v>
      </c>
      <c r="E83">
        <v>-14.9366</v>
      </c>
      <c r="F83">
        <v>-20.2623</v>
      </c>
      <c r="G83">
        <v>-23.9832</v>
      </c>
      <c r="H83">
        <v>-24.0806</v>
      </c>
      <c r="I83">
        <v>-13.4064</v>
      </c>
      <c r="J83">
        <v>-4.8475999999999999</v>
      </c>
      <c r="K83">
        <v>-1.7382</v>
      </c>
      <c r="L83">
        <v>-2.0630999999999999</v>
      </c>
      <c r="M83">
        <v>-1.5389999999999999</v>
      </c>
      <c r="N83">
        <v>-0.38529999999999998</v>
      </c>
      <c r="O83">
        <v>0.66059999999999997</v>
      </c>
      <c r="P83">
        <v>1.1453</v>
      </c>
      <c r="Q83">
        <v>7.9794999999999998</v>
      </c>
      <c r="R83">
        <v>10.8566</v>
      </c>
      <c r="S83">
        <v>59.593899999999998</v>
      </c>
      <c r="T83">
        <v>57.749699999999997</v>
      </c>
      <c r="U83">
        <v>49.822499999999998</v>
      </c>
      <c r="V83">
        <v>52.387900000000002</v>
      </c>
      <c r="W83">
        <v>6.0315000000000003</v>
      </c>
      <c r="X83">
        <v>5.7287999999999997</v>
      </c>
      <c r="Y83">
        <v>7.0815999999999999</v>
      </c>
      <c r="Z83">
        <v>3.6970999999999998</v>
      </c>
      <c r="AA83">
        <v>7.5830000000000002</v>
      </c>
      <c r="AB83">
        <v>9.7041000000000004</v>
      </c>
      <c r="AC83">
        <v>9.8339999999999996</v>
      </c>
      <c r="AD83">
        <v>9.3561999999999994</v>
      </c>
      <c r="AE83">
        <v>2.3828</v>
      </c>
      <c r="AF83">
        <v>4.7220000000000004</v>
      </c>
      <c r="AG83">
        <v>-0.47770000000000001</v>
      </c>
      <c r="AH83">
        <v>-0.6623</v>
      </c>
      <c r="AI83">
        <v>1.2876000000000001</v>
      </c>
      <c r="AJ83">
        <v>-1.7335</v>
      </c>
      <c r="AK83">
        <v>0.93359999999999999</v>
      </c>
      <c r="AL83">
        <v>1.86</v>
      </c>
      <c r="AM83">
        <v>2.48</v>
      </c>
      <c r="AN83">
        <v>2.5411999999999999</v>
      </c>
    </row>
    <row r="84" spans="1:41" x14ac:dyDescent="0.3">
      <c r="A84" t="s">
        <v>526</v>
      </c>
      <c r="B84">
        <v>23.874600000000001</v>
      </c>
      <c r="C84">
        <v>23.344999999999999</v>
      </c>
      <c r="D84">
        <v>21.591999999999999</v>
      </c>
      <c r="E84">
        <v>16.001200000000001</v>
      </c>
      <c r="F84">
        <v>6.4519000000000002</v>
      </c>
      <c r="G84">
        <v>7.5686</v>
      </c>
      <c r="H84">
        <v>2.5891999999999999</v>
      </c>
      <c r="I84">
        <v>0.82120000000000004</v>
      </c>
      <c r="J84">
        <v>106.7946</v>
      </c>
      <c r="K84">
        <v>102.20099999999999</v>
      </c>
      <c r="L84">
        <v>95.311999999999998</v>
      </c>
      <c r="M84">
        <v>90.229900000000001</v>
      </c>
      <c r="N84">
        <v>-4.1254</v>
      </c>
      <c r="O84">
        <v>-2.1297000000000001</v>
      </c>
      <c r="P84">
        <v>-0.13339999999999999</v>
      </c>
      <c r="Q84">
        <v>2.9687000000000001</v>
      </c>
      <c r="R84">
        <v>1.8434999999999999</v>
      </c>
      <c r="S84">
        <v>-0.36749999999999999</v>
      </c>
      <c r="T84">
        <v>2.0941000000000001</v>
      </c>
      <c r="U84">
        <v>-2.1785000000000001</v>
      </c>
      <c r="V84">
        <v>2.2496999999999998</v>
      </c>
      <c r="W84">
        <v>-8.1299999999999997E-2</v>
      </c>
      <c r="X84">
        <v>-2.4922</v>
      </c>
      <c r="Y84">
        <v>-1.8331999999999999</v>
      </c>
      <c r="Z84">
        <v>-5.6146000000000003</v>
      </c>
      <c r="AA84">
        <v>-2.4087000000000001</v>
      </c>
      <c r="AB84">
        <v>1.2579</v>
      </c>
      <c r="AC84">
        <v>5.3582999999999998</v>
      </c>
      <c r="AD84">
        <v>5.4115000000000002</v>
      </c>
      <c r="AE84">
        <v>7.5213999999999999</v>
      </c>
      <c r="AF84">
        <v>10.48</v>
      </c>
      <c r="AG84">
        <v>6.3624999999999998</v>
      </c>
      <c r="AH84">
        <v>4.5332999999999997</v>
      </c>
      <c r="AI84">
        <v>0.65159999999999996</v>
      </c>
      <c r="AJ84">
        <v>-1.8512</v>
      </c>
      <c r="AK84">
        <v>0.3947</v>
      </c>
      <c r="AL84">
        <v>7.7049000000000003</v>
      </c>
      <c r="AM84">
        <v>15.707000000000001</v>
      </c>
      <c r="AN84">
        <v>15.3371</v>
      </c>
      <c r="AO84">
        <v>21.437799999999999</v>
      </c>
    </row>
    <row r="85" spans="1:41" x14ac:dyDescent="0.3">
      <c r="A85" t="s">
        <v>527</v>
      </c>
      <c r="B85">
        <v>12.631500000000001</v>
      </c>
      <c r="C85">
        <v>21.5898</v>
      </c>
      <c r="D85">
        <v>21.604199999999999</v>
      </c>
      <c r="E85">
        <v>20.7911</v>
      </c>
      <c r="F85">
        <v>22.5824</v>
      </c>
      <c r="G85">
        <v>19.665500000000002</v>
      </c>
      <c r="H85">
        <v>21.818999999999999</v>
      </c>
      <c r="I85">
        <v>22.192799999999998</v>
      </c>
      <c r="J85">
        <v>17.605</v>
      </c>
      <c r="K85">
        <v>15.4429</v>
      </c>
      <c r="L85">
        <v>11.949199999999999</v>
      </c>
      <c r="M85">
        <v>8.7524999999999995</v>
      </c>
      <c r="N85">
        <v>9.0897000000000006</v>
      </c>
      <c r="O85">
        <v>10.8544</v>
      </c>
      <c r="P85">
        <v>14.472</v>
      </c>
      <c r="Q85">
        <v>21.337800000000001</v>
      </c>
      <c r="R85">
        <v>25.0428</v>
      </c>
      <c r="S85">
        <v>20.125499999999999</v>
      </c>
      <c r="T85">
        <v>18.997</v>
      </c>
      <c r="U85">
        <v>13.401300000000001</v>
      </c>
      <c r="V85">
        <v>10.7356</v>
      </c>
      <c r="W85">
        <v>13.641400000000001</v>
      </c>
      <c r="X85">
        <v>10.5359</v>
      </c>
      <c r="Y85">
        <v>8.2904999999999998</v>
      </c>
      <c r="Z85">
        <v>7.5484</v>
      </c>
      <c r="AA85">
        <v>7.9614000000000003</v>
      </c>
      <c r="AB85">
        <v>13.065200000000001</v>
      </c>
      <c r="AC85">
        <v>17.604600000000001</v>
      </c>
      <c r="AD85">
        <v>18.483499999999999</v>
      </c>
      <c r="AE85">
        <v>21.876999999999999</v>
      </c>
      <c r="AF85">
        <v>16.630400000000002</v>
      </c>
      <c r="AG85">
        <v>41.444299999999998</v>
      </c>
      <c r="AH85">
        <v>39.4161</v>
      </c>
      <c r="AI85">
        <v>35.265700000000002</v>
      </c>
      <c r="AJ85">
        <v>3.4969000000000001</v>
      </c>
      <c r="AK85">
        <v>2.5213000000000001</v>
      </c>
      <c r="AL85">
        <v>1.1656</v>
      </c>
      <c r="AM85">
        <v>0.56759999999999999</v>
      </c>
    </row>
    <row r="86" spans="1:41" x14ac:dyDescent="0.3">
      <c r="A86" t="s">
        <v>528</v>
      </c>
      <c r="B86">
        <v>-33.171500000000002</v>
      </c>
      <c r="C86">
        <v>-47.9373</v>
      </c>
      <c r="D86">
        <v>-76.707700000000003</v>
      </c>
      <c r="E86">
        <v>-73.574799999999996</v>
      </c>
      <c r="F86">
        <v>-39.628100000000003</v>
      </c>
      <c r="G86">
        <v>-29.599299999999999</v>
      </c>
      <c r="H86">
        <v>2014.8715999999999</v>
      </c>
      <c r="I86">
        <v>4714.0792000000001</v>
      </c>
      <c r="J86">
        <v>8273.2366000000002</v>
      </c>
      <c r="K86">
        <v>8997.1574999999993</v>
      </c>
      <c r="L86">
        <v>639.06979999999999</v>
      </c>
      <c r="M86">
        <v>440.79750000000001</v>
      </c>
      <c r="N86">
        <v>66.647800000000004</v>
      </c>
      <c r="O86">
        <v>71.594499999999996</v>
      </c>
      <c r="P86">
        <v>72.884600000000006</v>
      </c>
      <c r="Q86">
        <v>52.547400000000003</v>
      </c>
      <c r="R86">
        <v>53.254300000000001</v>
      </c>
      <c r="S86">
        <v>59.492100000000001</v>
      </c>
      <c r="T86">
        <v>62.8202</v>
      </c>
      <c r="U86">
        <v>13.1393</v>
      </c>
      <c r="V86">
        <v>244.73779999999999</v>
      </c>
      <c r="W86">
        <v>258.4194</v>
      </c>
      <c r="X86">
        <v>228.95660000000001</v>
      </c>
      <c r="Y86">
        <v>218.32140000000001</v>
      </c>
      <c r="Z86">
        <v>6.5487000000000002</v>
      </c>
      <c r="AA86">
        <v>32.749699999999997</v>
      </c>
      <c r="AB86">
        <v>40.739100000000001</v>
      </c>
      <c r="AC86">
        <v>48.488500000000002</v>
      </c>
      <c r="AD86">
        <v>38.844799999999999</v>
      </c>
      <c r="AE86">
        <v>-0.49869999999999998</v>
      </c>
      <c r="AF86">
        <v>0.51700000000000002</v>
      </c>
      <c r="AG86">
        <v>-2.7968999999999999</v>
      </c>
      <c r="AH86">
        <v>5.0682</v>
      </c>
      <c r="AI86">
        <v>10.013400000000001</v>
      </c>
      <c r="AJ86">
        <v>16.489999999999998</v>
      </c>
      <c r="AK86">
        <v>12.8094</v>
      </c>
      <c r="AL86">
        <v>6.5519999999999996</v>
      </c>
      <c r="AM86">
        <v>64.620699999999999</v>
      </c>
      <c r="AN86">
        <v>59.327399999999997</v>
      </c>
      <c r="AO86">
        <v>54.322099999999999</v>
      </c>
    </row>
    <row r="87" spans="1:41" x14ac:dyDescent="0.3">
      <c r="A87" t="s">
        <v>529</v>
      </c>
      <c r="B87">
        <v>4.3757999999999999</v>
      </c>
      <c r="C87">
        <v>-5.4817</v>
      </c>
      <c r="D87">
        <v>3.9744000000000002</v>
      </c>
      <c r="E87">
        <v>22.4924</v>
      </c>
      <c r="F87">
        <v>14.9984</v>
      </c>
      <c r="G87">
        <v>28.364000000000001</v>
      </c>
      <c r="H87">
        <v>5.6154000000000002</v>
      </c>
      <c r="I87">
        <v>3.0207999999999999</v>
      </c>
      <c r="J87">
        <v>6.0094000000000003</v>
      </c>
      <c r="K87">
        <v>7.4404000000000003</v>
      </c>
      <c r="L87">
        <v>23.554300000000001</v>
      </c>
      <c r="M87">
        <v>49.519399999999997</v>
      </c>
      <c r="N87">
        <v>42.249299999999998</v>
      </c>
      <c r="O87">
        <v>38.7575</v>
      </c>
      <c r="P87">
        <v>130.3759</v>
      </c>
      <c r="Q87">
        <v>79.329800000000006</v>
      </c>
      <c r="R87">
        <v>76.638400000000004</v>
      </c>
      <c r="S87">
        <v>72.244299999999996</v>
      </c>
      <c r="T87">
        <v>4.7892999999999999</v>
      </c>
      <c r="U87">
        <v>18.5121</v>
      </c>
      <c r="V87">
        <v>17.936399999999999</v>
      </c>
      <c r="W87">
        <v>27.238299999999999</v>
      </c>
      <c r="X87">
        <v>22.8095</v>
      </c>
      <c r="Y87">
        <v>7.2117000000000004</v>
      </c>
      <c r="Z87">
        <v>16.158300000000001</v>
      </c>
      <c r="AA87">
        <v>-3.5497000000000001</v>
      </c>
    </row>
    <row r="88" spans="1:41" x14ac:dyDescent="0.3">
      <c r="A88" t="s">
        <v>530</v>
      </c>
      <c r="B88">
        <v>3.0539000000000001</v>
      </c>
      <c r="C88">
        <v>1.3294999999999999</v>
      </c>
      <c r="D88">
        <v>1.6947000000000001</v>
      </c>
      <c r="E88">
        <v>4.6829999999999998</v>
      </c>
      <c r="F88">
        <v>4.5503999999999998</v>
      </c>
      <c r="G88">
        <v>6.9715999999999996</v>
      </c>
      <c r="H88">
        <v>10.4285</v>
      </c>
      <c r="I88">
        <v>9.9779</v>
      </c>
      <c r="J88">
        <v>11.286300000000001</v>
      </c>
      <c r="K88">
        <v>11.4802</v>
      </c>
      <c r="L88">
        <v>8.7378999999999998</v>
      </c>
      <c r="M88">
        <v>9.4896999999999991</v>
      </c>
      <c r="N88">
        <v>6.9212999999999996</v>
      </c>
      <c r="O88">
        <v>3.9441000000000002</v>
      </c>
      <c r="P88">
        <v>4.6218000000000004</v>
      </c>
      <c r="Q88">
        <v>4.8602999999999996</v>
      </c>
      <c r="R88">
        <v>4.8597999999999999</v>
      </c>
      <c r="S88">
        <v>3.0278999999999998</v>
      </c>
      <c r="T88">
        <v>2.5985</v>
      </c>
      <c r="U88">
        <v>-2.7905000000000002</v>
      </c>
      <c r="V88">
        <v>-2.1802000000000001</v>
      </c>
      <c r="W88">
        <v>-3.258</v>
      </c>
      <c r="X88">
        <v>-5.4008000000000003</v>
      </c>
      <c r="Y88">
        <v>-1.2685</v>
      </c>
      <c r="Z88">
        <v>-2.5891000000000002</v>
      </c>
      <c r="AA88">
        <v>1.5159</v>
      </c>
      <c r="AB88">
        <v>1.7257</v>
      </c>
      <c r="AC88">
        <v>0.76359999999999995</v>
      </c>
      <c r="AD88">
        <v>2.2256999999999998</v>
      </c>
      <c r="AE88">
        <v>-1.2970999999999999</v>
      </c>
      <c r="AF88">
        <v>-3.5015999999999998</v>
      </c>
      <c r="AG88">
        <v>-5.2145000000000001</v>
      </c>
      <c r="AH88">
        <v>-5.4191000000000003</v>
      </c>
      <c r="AI88">
        <v>-4.5808</v>
      </c>
      <c r="AJ88">
        <v>-6.7725999999999997</v>
      </c>
      <c r="AK88">
        <v>-4.1379000000000001</v>
      </c>
      <c r="AL88">
        <v>-4.1052999999999997</v>
      </c>
      <c r="AM88">
        <v>-1.256</v>
      </c>
      <c r="AN88">
        <v>4.2299999999999997E-2</v>
      </c>
      <c r="AO88">
        <v>-4.6600000000000003E-2</v>
      </c>
    </row>
    <row r="89" spans="1:41" x14ac:dyDescent="0.3">
      <c r="A89" t="s">
        <v>531</v>
      </c>
      <c r="B89">
        <v>2.1688000000000001</v>
      </c>
      <c r="C89">
        <v>13.3926</v>
      </c>
      <c r="D89">
        <v>14.5025</v>
      </c>
      <c r="E89">
        <v>14.939399999999999</v>
      </c>
      <c r="F89">
        <v>16.006599999999999</v>
      </c>
      <c r="G89">
        <v>2.7484000000000002</v>
      </c>
      <c r="H89">
        <v>3.347</v>
      </c>
      <c r="I89">
        <v>4.4676999999999998</v>
      </c>
      <c r="J89">
        <v>0.79890000000000005</v>
      </c>
      <c r="K89">
        <v>3.2984</v>
      </c>
      <c r="L89">
        <v>44.765700000000002</v>
      </c>
      <c r="M89">
        <v>47.726100000000002</v>
      </c>
      <c r="N89">
        <v>48.457500000000003</v>
      </c>
      <c r="O89">
        <v>44.223599999999998</v>
      </c>
      <c r="P89">
        <v>0.83919999999999995</v>
      </c>
      <c r="Q89">
        <v>0.44</v>
      </c>
      <c r="R89">
        <v>5.3156999999999996</v>
      </c>
      <c r="S89">
        <v>8.5059000000000005</v>
      </c>
      <c r="T89">
        <v>8.2873000000000001</v>
      </c>
      <c r="U89">
        <v>9.5327000000000002</v>
      </c>
      <c r="V89">
        <v>1.0624</v>
      </c>
      <c r="W89">
        <v>-1.47E-2</v>
      </c>
      <c r="X89">
        <v>2.3515999999999999</v>
      </c>
      <c r="Y89">
        <v>5.0285000000000002</v>
      </c>
      <c r="Z89">
        <v>10.417</v>
      </c>
      <c r="AA89">
        <v>13.694800000000001</v>
      </c>
      <c r="AB89">
        <v>18.485600000000002</v>
      </c>
      <c r="AC89">
        <v>17.003</v>
      </c>
      <c r="AD89">
        <v>15.944100000000001</v>
      </c>
      <c r="AE89">
        <v>10.2315</v>
      </c>
      <c r="AF89">
        <v>5.1725000000000003</v>
      </c>
      <c r="AG89">
        <v>-9.0333000000000006</v>
      </c>
      <c r="AH89">
        <v>-8.3728999999999996</v>
      </c>
      <c r="AI89">
        <v>-6.9573999999999998</v>
      </c>
      <c r="AJ89">
        <v>-5.1311</v>
      </c>
      <c r="AK89">
        <v>16.704999999999998</v>
      </c>
      <c r="AL89">
        <v>13.2323</v>
      </c>
      <c r="AM89">
        <v>13.5808</v>
      </c>
      <c r="AN89">
        <v>14.557399999999999</v>
      </c>
      <c r="AO89">
        <v>5.2098000000000004</v>
      </c>
    </row>
    <row r="90" spans="1:41" x14ac:dyDescent="0.3">
      <c r="A90" t="s">
        <v>532</v>
      </c>
      <c r="B90">
        <v>12.7172</v>
      </c>
      <c r="C90">
        <v>9.4374000000000002</v>
      </c>
      <c r="D90">
        <v>5.7916999999999996</v>
      </c>
      <c r="E90">
        <v>9.0140999999999991</v>
      </c>
      <c r="F90">
        <v>1.8414999999999999</v>
      </c>
      <c r="G90">
        <v>0.99650000000000005</v>
      </c>
      <c r="H90">
        <v>1.3522000000000001</v>
      </c>
      <c r="I90">
        <v>0.2676</v>
      </c>
      <c r="J90">
        <v>7.4179000000000004</v>
      </c>
      <c r="K90">
        <v>8.7119</v>
      </c>
      <c r="L90">
        <v>10.350199999999999</v>
      </c>
      <c r="M90">
        <v>10.9839</v>
      </c>
      <c r="N90">
        <v>12.2699</v>
      </c>
      <c r="O90">
        <v>13.0055</v>
      </c>
      <c r="P90">
        <v>11.461</v>
      </c>
      <c r="Q90">
        <v>8.8516999999999992</v>
      </c>
      <c r="R90">
        <v>9.7998999999999992</v>
      </c>
      <c r="S90">
        <v>9.7613000000000003</v>
      </c>
      <c r="T90">
        <v>6.9497999999999998</v>
      </c>
      <c r="U90">
        <v>5.1407999999999996</v>
      </c>
      <c r="V90">
        <v>3.0889000000000002</v>
      </c>
      <c r="W90">
        <v>-2.8906999999999998</v>
      </c>
      <c r="X90">
        <v>-1.4762999999999999</v>
      </c>
      <c r="Y90">
        <v>-2.0649000000000002</v>
      </c>
      <c r="Z90">
        <v>-3.1878000000000002</v>
      </c>
      <c r="AA90">
        <v>3.1092</v>
      </c>
      <c r="AB90">
        <v>4.5990000000000002</v>
      </c>
      <c r="AC90">
        <v>4.2664</v>
      </c>
      <c r="AD90">
        <v>5.2709999999999999</v>
      </c>
      <c r="AE90">
        <v>1.2808999999999999</v>
      </c>
      <c r="AF90">
        <v>-0.92859999999999998</v>
      </c>
      <c r="AG90">
        <v>-0.75190000000000001</v>
      </c>
      <c r="AH90">
        <v>-4.1066000000000003</v>
      </c>
      <c r="AI90">
        <v>-3.7742</v>
      </c>
      <c r="AJ90">
        <v>-0.50070000000000003</v>
      </c>
      <c r="AK90">
        <v>-5.2710999999999997</v>
      </c>
      <c r="AL90">
        <v>-4.1681999999999997</v>
      </c>
      <c r="AM90">
        <v>-2.3153999999999999</v>
      </c>
      <c r="AN90">
        <v>-3.6190000000000002</v>
      </c>
      <c r="AO90">
        <v>1.4690000000000001</v>
      </c>
    </row>
    <row r="91" spans="1:41" x14ac:dyDescent="0.3">
      <c r="A91" t="s">
        <v>533</v>
      </c>
      <c r="B91">
        <v>11.406599999999999</v>
      </c>
      <c r="C91">
        <v>9.5696999999999992</v>
      </c>
      <c r="D91">
        <v>-6.0804</v>
      </c>
      <c r="E91">
        <v>5.9823000000000004</v>
      </c>
      <c r="F91">
        <v>23.979199999999999</v>
      </c>
      <c r="G91">
        <v>24.134599999999999</v>
      </c>
      <c r="H91">
        <v>28.363099999999999</v>
      </c>
      <c r="I91">
        <v>14.8954</v>
      </c>
      <c r="J91">
        <v>1.5928</v>
      </c>
      <c r="K91">
        <v>10.5846</v>
      </c>
      <c r="L91">
        <v>11.616099999999999</v>
      </c>
      <c r="M91">
        <v>13.4262</v>
      </c>
      <c r="N91">
        <v>12.335800000000001</v>
      </c>
      <c r="O91">
        <v>2.7172000000000001</v>
      </c>
      <c r="P91">
        <v>1.8905000000000001</v>
      </c>
      <c r="Q91">
        <v>2.9946999999999999</v>
      </c>
      <c r="R91">
        <v>4.8891</v>
      </c>
      <c r="S91">
        <v>12.059799999999999</v>
      </c>
      <c r="T91">
        <v>9.0101999999999993</v>
      </c>
      <c r="U91">
        <v>7.0724999999999998</v>
      </c>
      <c r="V91">
        <v>-0.46750000000000003</v>
      </c>
      <c r="W91">
        <v>-3.2936999999999999</v>
      </c>
      <c r="X91">
        <v>1.6584000000000001</v>
      </c>
      <c r="Y91">
        <v>5.9141000000000004</v>
      </c>
      <c r="Z91">
        <v>15.366199999999999</v>
      </c>
      <c r="AA91">
        <v>14.9145</v>
      </c>
      <c r="AB91">
        <v>11.707000000000001</v>
      </c>
      <c r="AC91">
        <v>11.0318</v>
      </c>
      <c r="AD91">
        <v>11.365500000000001</v>
      </c>
      <c r="AE91">
        <v>7.6471999999999998</v>
      </c>
      <c r="AF91">
        <v>7.6696</v>
      </c>
      <c r="AG91">
        <v>6.7134999999999998</v>
      </c>
      <c r="AH91">
        <v>5.32</v>
      </c>
      <c r="AI91">
        <v>7.7481999999999998</v>
      </c>
      <c r="AJ91">
        <v>8.4144000000000005</v>
      </c>
      <c r="AK91">
        <v>-9.5475999999999992</v>
      </c>
      <c r="AL91">
        <v>-10.1114</v>
      </c>
      <c r="AM91">
        <v>-11.0899</v>
      </c>
      <c r="AN91">
        <v>-9.8240999999999996</v>
      </c>
      <c r="AO91">
        <v>5.6105</v>
      </c>
    </row>
    <row r="92" spans="1:41" x14ac:dyDescent="0.3">
      <c r="A92" t="s">
        <v>534</v>
      </c>
      <c r="B92">
        <v>58.704500000000003</v>
      </c>
      <c r="C92">
        <v>85.356999999999999</v>
      </c>
      <c r="D92">
        <v>49.414999999999999</v>
      </c>
      <c r="E92">
        <v>43.797199999999997</v>
      </c>
      <c r="F92">
        <v>32.847999999999999</v>
      </c>
      <c r="G92">
        <v>3.9897999999999998</v>
      </c>
      <c r="H92">
        <v>7.1166999999999998</v>
      </c>
      <c r="I92">
        <v>7.2446999999999999</v>
      </c>
      <c r="J92">
        <v>11.2247</v>
      </c>
      <c r="K92">
        <v>-8.7373999999999992</v>
      </c>
      <c r="L92">
        <v>-9.7200000000000006</v>
      </c>
      <c r="M92">
        <v>-5.0788000000000002</v>
      </c>
      <c r="N92">
        <v>-6.7625000000000002</v>
      </c>
      <c r="O92">
        <v>-4.4027000000000003</v>
      </c>
      <c r="P92">
        <v>-2.4226000000000001</v>
      </c>
      <c r="Q92">
        <v>-7.1093000000000002</v>
      </c>
      <c r="R92">
        <v>-8.8739000000000008</v>
      </c>
      <c r="S92">
        <v>-6.2153</v>
      </c>
      <c r="T92">
        <v>-5.835</v>
      </c>
      <c r="U92">
        <v>-5.4493</v>
      </c>
      <c r="V92">
        <v>-6.5666000000000002</v>
      </c>
      <c r="W92">
        <v>-9.5002999999999993</v>
      </c>
      <c r="X92">
        <v>-8.6433</v>
      </c>
      <c r="Y92">
        <v>-1.1887000000000001</v>
      </c>
      <c r="Z92">
        <v>3.0371000000000001</v>
      </c>
      <c r="AA92">
        <v>3.3380999999999998</v>
      </c>
      <c r="AB92">
        <v>31.872</v>
      </c>
      <c r="AC92">
        <v>28.9909</v>
      </c>
      <c r="AD92">
        <v>26.851400000000002</v>
      </c>
      <c r="AE92">
        <v>32.405999999999999</v>
      </c>
      <c r="AF92">
        <v>19.581399999999999</v>
      </c>
      <c r="AG92">
        <v>13.217700000000001</v>
      </c>
      <c r="AH92">
        <v>12.262499999999999</v>
      </c>
      <c r="AI92">
        <v>6.4012000000000002</v>
      </c>
      <c r="AJ92">
        <v>-7.6675000000000004</v>
      </c>
      <c r="AK92">
        <v>-7.7210999999999999</v>
      </c>
      <c r="AL92">
        <v>3.3338000000000001</v>
      </c>
      <c r="AM92">
        <v>6.7191999999999998</v>
      </c>
      <c r="AN92">
        <v>3.2042999999999999</v>
      </c>
      <c r="AO92">
        <v>32.550199999999997</v>
      </c>
    </row>
    <row r="93" spans="1:41" x14ac:dyDescent="0.3">
      <c r="A93" t="s">
        <v>535</v>
      </c>
      <c r="B93">
        <v>21.680299999999999</v>
      </c>
      <c r="C93">
        <v>21.546399999999998</v>
      </c>
      <c r="D93">
        <v>28.390599999999999</v>
      </c>
      <c r="E93">
        <v>26.2515</v>
      </c>
      <c r="F93">
        <v>10.2255</v>
      </c>
      <c r="G93">
        <v>13.5192</v>
      </c>
      <c r="H93">
        <v>10.0267</v>
      </c>
      <c r="I93">
        <v>15.734500000000001</v>
      </c>
      <c r="J93">
        <v>15.579000000000001</v>
      </c>
      <c r="K93">
        <v>17.032499999999999</v>
      </c>
      <c r="L93">
        <v>18.768599999999999</v>
      </c>
      <c r="M93">
        <v>27.261500000000002</v>
      </c>
      <c r="N93">
        <v>100.5022</v>
      </c>
      <c r="O93">
        <v>91.641300000000001</v>
      </c>
      <c r="P93">
        <v>94.096199999999996</v>
      </c>
      <c r="Q93">
        <v>68.679000000000002</v>
      </c>
      <c r="R93">
        <v>7.9240000000000004</v>
      </c>
      <c r="S93">
        <v>12.176399999999999</v>
      </c>
      <c r="T93">
        <v>12.327999999999999</v>
      </c>
      <c r="U93">
        <v>12.9259</v>
      </c>
      <c r="V93">
        <v>13.6892</v>
      </c>
      <c r="W93">
        <v>12.8247</v>
      </c>
      <c r="X93">
        <v>14.226100000000001</v>
      </c>
      <c r="Y93">
        <v>14.895200000000001</v>
      </c>
      <c r="Z93">
        <v>9.2744999999999997</v>
      </c>
      <c r="AA93">
        <v>8.5082000000000004</v>
      </c>
      <c r="AB93">
        <v>10.5814</v>
      </c>
      <c r="AC93">
        <v>18.552399999999999</v>
      </c>
      <c r="AD93">
        <v>20.856300000000001</v>
      </c>
      <c r="AE93">
        <v>17.4206</v>
      </c>
      <c r="AF93">
        <v>30.680299999999999</v>
      </c>
      <c r="AG93">
        <v>23.245999999999999</v>
      </c>
      <c r="AH93">
        <v>32.490299999999998</v>
      </c>
      <c r="AI93">
        <v>34.970199999999998</v>
      </c>
      <c r="AJ93">
        <v>15.696300000000001</v>
      </c>
    </row>
    <row r="94" spans="1:41" x14ac:dyDescent="0.3">
      <c r="A94" t="s">
        <v>536</v>
      </c>
      <c r="B94">
        <v>50.543300000000002</v>
      </c>
      <c r="C94">
        <v>51.022300000000001</v>
      </c>
      <c r="D94">
        <v>7.0941999999999998</v>
      </c>
      <c r="E94">
        <v>9.8005999999999993</v>
      </c>
      <c r="F94">
        <v>0.1072</v>
      </c>
      <c r="G94">
        <v>1.9737</v>
      </c>
      <c r="H94">
        <v>1.9346000000000001</v>
      </c>
      <c r="I94">
        <v>66.310199999999995</v>
      </c>
      <c r="J94">
        <v>71.505600000000001</v>
      </c>
      <c r="K94">
        <v>66.233400000000003</v>
      </c>
      <c r="L94">
        <v>60.477499999999999</v>
      </c>
      <c r="M94">
        <v>-0.17119999999999999</v>
      </c>
      <c r="N94">
        <v>2.1520000000000001</v>
      </c>
      <c r="O94">
        <v>5.6073000000000004</v>
      </c>
      <c r="P94">
        <v>7.2557999999999998</v>
      </c>
      <c r="Q94">
        <v>10.9343</v>
      </c>
      <c r="R94">
        <v>7.5831</v>
      </c>
      <c r="S94">
        <v>2.8856000000000002</v>
      </c>
      <c r="T94">
        <v>5.0872000000000002</v>
      </c>
      <c r="U94">
        <v>0.66539999999999999</v>
      </c>
      <c r="V94">
        <v>7.9802999999999997</v>
      </c>
      <c r="W94">
        <v>8.7157999999999998</v>
      </c>
      <c r="X94">
        <v>6.8371000000000004</v>
      </c>
      <c r="Y94">
        <v>3.8892000000000002</v>
      </c>
      <c r="Z94">
        <v>-2.4641000000000002</v>
      </c>
      <c r="AA94">
        <v>-0.55159999999999998</v>
      </c>
      <c r="AB94">
        <v>1.2887999999999999</v>
      </c>
      <c r="AC94">
        <v>3.9257</v>
      </c>
      <c r="AD94">
        <v>4.6535000000000002</v>
      </c>
      <c r="AE94">
        <v>7.2618</v>
      </c>
      <c r="AF94">
        <v>12.1585</v>
      </c>
      <c r="AG94">
        <v>11.4345</v>
      </c>
      <c r="AH94">
        <v>11.0443</v>
      </c>
      <c r="AI94">
        <v>6.8836000000000004</v>
      </c>
      <c r="AJ94">
        <v>3.4346000000000001</v>
      </c>
      <c r="AK94">
        <v>2.5960000000000001</v>
      </c>
      <c r="AL94">
        <v>4.5705999999999998</v>
      </c>
      <c r="AM94">
        <v>7.3204000000000002</v>
      </c>
      <c r="AN94">
        <v>5.0644999999999998</v>
      </c>
      <c r="AO94">
        <v>11.477499999999999</v>
      </c>
    </row>
    <row r="95" spans="1:41" x14ac:dyDescent="0.3">
      <c r="A95" t="s">
        <v>537</v>
      </c>
      <c r="B95">
        <v>1.34E-2</v>
      </c>
      <c r="C95">
        <v>2.4573</v>
      </c>
      <c r="D95">
        <v>5.3960999999999997</v>
      </c>
      <c r="E95">
        <v>-3.1232000000000002</v>
      </c>
      <c r="F95">
        <v>-9.0381</v>
      </c>
      <c r="G95">
        <v>-10.704000000000001</v>
      </c>
      <c r="H95">
        <v>-11.4811</v>
      </c>
      <c r="I95">
        <v>-4.2091000000000003</v>
      </c>
      <c r="J95">
        <v>0.63660000000000005</v>
      </c>
      <c r="K95">
        <v>5.7846000000000002</v>
      </c>
      <c r="L95">
        <v>5.1985000000000001</v>
      </c>
      <c r="M95">
        <v>3.597</v>
      </c>
      <c r="N95">
        <v>7.2026000000000003</v>
      </c>
      <c r="O95">
        <v>8.5106000000000002</v>
      </c>
      <c r="P95">
        <v>5.3113000000000001</v>
      </c>
      <c r="Q95">
        <v>12.369300000000001</v>
      </c>
      <c r="R95">
        <v>22.934899999999999</v>
      </c>
      <c r="S95">
        <v>18.618300000000001</v>
      </c>
      <c r="T95">
        <v>15.5182</v>
      </c>
      <c r="U95">
        <v>5.1615000000000002</v>
      </c>
      <c r="V95">
        <v>-3.1583999999999999</v>
      </c>
      <c r="W95">
        <v>-11.694699999999999</v>
      </c>
      <c r="X95">
        <v>-11.4825</v>
      </c>
      <c r="Y95">
        <v>-8.8815000000000008</v>
      </c>
      <c r="Z95">
        <v>-11.6867</v>
      </c>
      <c r="AA95">
        <v>-1.7669999999999999</v>
      </c>
      <c r="AB95">
        <v>7.2447999999999997</v>
      </c>
      <c r="AC95">
        <v>9.3989999999999991</v>
      </c>
      <c r="AD95">
        <v>15.894299999999999</v>
      </c>
      <c r="AE95">
        <v>15.2271</v>
      </c>
      <c r="AF95">
        <v>18.328800000000001</v>
      </c>
      <c r="AG95">
        <v>21.738399999999999</v>
      </c>
      <c r="AH95">
        <v>17.3383</v>
      </c>
      <c r="AI95">
        <v>16.043299999999999</v>
      </c>
      <c r="AJ95">
        <v>10.165100000000001</v>
      </c>
      <c r="AK95">
        <v>3.9620000000000002</v>
      </c>
      <c r="AL95">
        <v>7.2816999999999998</v>
      </c>
      <c r="AM95">
        <v>6.9924999999999997</v>
      </c>
      <c r="AN95">
        <v>2.4165999999999999</v>
      </c>
      <c r="AO95">
        <v>2.3025000000000002</v>
      </c>
    </row>
    <row r="96" spans="1:41" x14ac:dyDescent="0.3">
      <c r="A96" t="s">
        <v>538</v>
      </c>
      <c r="B96">
        <v>10.337999999999999</v>
      </c>
      <c r="C96">
        <v>18.651399999999999</v>
      </c>
      <c r="D96">
        <v>16.423100000000002</v>
      </c>
      <c r="E96">
        <v>8.3765999999999998</v>
      </c>
      <c r="F96">
        <v>11.645200000000001</v>
      </c>
      <c r="G96">
        <v>-1.2165999999999999</v>
      </c>
      <c r="H96">
        <v>36.299700000000001</v>
      </c>
      <c r="I96">
        <v>48.270499999999998</v>
      </c>
      <c r="J96">
        <v>62.759300000000003</v>
      </c>
      <c r="K96">
        <v>64.504400000000004</v>
      </c>
      <c r="L96">
        <v>20.158999999999999</v>
      </c>
      <c r="M96">
        <v>25.5337</v>
      </c>
      <c r="N96">
        <v>10.8445</v>
      </c>
      <c r="O96">
        <v>13.067</v>
      </c>
      <c r="P96">
        <v>13.0824</v>
      </c>
      <c r="Q96">
        <v>11.3025</v>
      </c>
      <c r="R96">
        <v>12.6097</v>
      </c>
      <c r="S96">
        <v>14.166700000000001</v>
      </c>
      <c r="T96">
        <v>18.0383</v>
      </c>
      <c r="U96">
        <v>19.013999999999999</v>
      </c>
      <c r="V96">
        <v>20.210999999999999</v>
      </c>
      <c r="W96">
        <v>16.527999999999999</v>
      </c>
      <c r="X96">
        <v>13.3491</v>
      </c>
      <c r="Y96">
        <v>12.742000000000001</v>
      </c>
      <c r="Z96">
        <v>11.6243</v>
      </c>
      <c r="AA96">
        <v>12.9056</v>
      </c>
      <c r="AB96">
        <v>102.6833</v>
      </c>
      <c r="AC96">
        <v>91.59</v>
      </c>
      <c r="AD96">
        <v>92.726500000000001</v>
      </c>
      <c r="AE96">
        <v>90.176299999999998</v>
      </c>
      <c r="AF96">
        <v>1.5227999999999999</v>
      </c>
      <c r="AG96">
        <v>-7.2058999999999997</v>
      </c>
      <c r="AH96">
        <v>-5.5490000000000004</v>
      </c>
      <c r="AI96">
        <v>-3.3248000000000002</v>
      </c>
      <c r="AJ96">
        <v>0.6865</v>
      </c>
      <c r="AK96">
        <v>4.8841999999999999</v>
      </c>
      <c r="AL96">
        <v>6.7900000000000002E-2</v>
      </c>
      <c r="AM96">
        <v>1.6729000000000001</v>
      </c>
      <c r="AN96">
        <v>1.8089999999999999</v>
      </c>
      <c r="AO96">
        <v>7.5039999999999996</v>
      </c>
    </row>
    <row r="97" spans="1:41" x14ac:dyDescent="0.3">
      <c r="A97" t="s">
        <v>539</v>
      </c>
      <c r="B97">
        <v>8.2369000000000003</v>
      </c>
      <c r="C97">
        <v>1.8741000000000001</v>
      </c>
      <c r="D97">
        <v>-2.3167</v>
      </c>
      <c r="E97">
        <v>-8.1175999999999995</v>
      </c>
      <c r="F97">
        <v>-8.9347999999999992</v>
      </c>
      <c r="G97">
        <v>-5.3272000000000004</v>
      </c>
      <c r="H97">
        <v>-7.1063999999999998</v>
      </c>
      <c r="I97">
        <v>-0.65910000000000002</v>
      </c>
      <c r="J97">
        <v>-5.8789999999999996</v>
      </c>
      <c r="K97">
        <v>-12.1096</v>
      </c>
      <c r="L97">
        <v>-9.9032</v>
      </c>
      <c r="M97">
        <v>-9.1039999999999992</v>
      </c>
      <c r="N97">
        <v>2.6309</v>
      </c>
      <c r="O97">
        <v>2.0106999999999999</v>
      </c>
      <c r="P97">
        <v>5.5163000000000002</v>
      </c>
      <c r="Q97">
        <v>-5.2239000000000004</v>
      </c>
      <c r="R97">
        <v>-1.4757</v>
      </c>
      <c r="S97">
        <v>4.3410000000000002</v>
      </c>
      <c r="T97">
        <v>8.1991999999999994</v>
      </c>
      <c r="U97">
        <v>5.9480000000000004</v>
      </c>
      <c r="V97">
        <v>-4.6268000000000002</v>
      </c>
      <c r="W97">
        <v>-2.8986999999999998</v>
      </c>
      <c r="X97">
        <v>-8.0754999999999999</v>
      </c>
      <c r="Y97">
        <v>3.0392999999999999</v>
      </c>
      <c r="Z97">
        <v>15.5115</v>
      </c>
      <c r="AA97">
        <v>10.1381</v>
      </c>
      <c r="AB97">
        <v>8.8970000000000002</v>
      </c>
      <c r="AC97">
        <v>11.8872</v>
      </c>
      <c r="AD97">
        <v>8.1814</v>
      </c>
      <c r="AE97">
        <v>9.9458000000000002</v>
      </c>
      <c r="AF97">
        <v>3.0813000000000001</v>
      </c>
      <c r="AG97">
        <v>-6.8990999999999998</v>
      </c>
      <c r="AH97">
        <v>-8.6237999999999992</v>
      </c>
      <c r="AI97">
        <v>1.5</v>
      </c>
      <c r="AJ97">
        <v>45.200899999999997</v>
      </c>
      <c r="AK97">
        <v>54.831899999999997</v>
      </c>
      <c r="AL97">
        <v>59.652999999999999</v>
      </c>
      <c r="AM97">
        <v>37.317100000000003</v>
      </c>
      <c r="AN97">
        <v>-3.7801</v>
      </c>
      <c r="AO97">
        <v>0.49859999999999999</v>
      </c>
    </row>
    <row r="98" spans="1:41" x14ac:dyDescent="0.3">
      <c r="A98" t="s">
        <v>540</v>
      </c>
      <c r="B98">
        <v>11.309799999999999</v>
      </c>
      <c r="C98">
        <v>22.696100000000001</v>
      </c>
      <c r="D98">
        <v>22.118300000000001</v>
      </c>
      <c r="E98">
        <v>25.203199999999999</v>
      </c>
      <c r="F98">
        <v>27.639199999999999</v>
      </c>
      <c r="G98">
        <v>13.183</v>
      </c>
      <c r="H98">
        <v>12.9338</v>
      </c>
      <c r="I98">
        <v>22.7257</v>
      </c>
      <c r="J98">
        <v>16.951699999999999</v>
      </c>
      <c r="K98">
        <v>15.690099999999999</v>
      </c>
      <c r="L98">
        <v>21.7697</v>
      </c>
      <c r="M98">
        <v>10.4206</v>
      </c>
      <c r="N98">
        <v>7.4530000000000003</v>
      </c>
      <c r="O98">
        <v>10.520799999999999</v>
      </c>
      <c r="P98">
        <v>-2.8997000000000002</v>
      </c>
      <c r="Q98">
        <v>-0.61960000000000004</v>
      </c>
      <c r="R98">
        <v>0.56459999999999999</v>
      </c>
      <c r="S98">
        <v>1.1003000000000001</v>
      </c>
      <c r="T98">
        <v>9.2553999999999998</v>
      </c>
      <c r="U98">
        <v>1.2478</v>
      </c>
      <c r="V98">
        <v>6.6814</v>
      </c>
    </row>
    <row r="99" spans="1:41" x14ac:dyDescent="0.3">
      <c r="A99" t="s">
        <v>541</v>
      </c>
      <c r="B99">
        <v>-4.9706999999999999</v>
      </c>
      <c r="C99">
        <v>0.253</v>
      </c>
      <c r="D99">
        <v>4.9245000000000001</v>
      </c>
      <c r="E99">
        <v>8.5786999999999995</v>
      </c>
      <c r="F99">
        <v>3.9331</v>
      </c>
      <c r="G99">
        <v>2.1770999999999998</v>
      </c>
      <c r="H99">
        <v>-0.79690000000000005</v>
      </c>
      <c r="I99">
        <v>-4.8998999999999997</v>
      </c>
      <c r="J99">
        <v>0.94699999999999995</v>
      </c>
      <c r="K99">
        <v>3.4862000000000002</v>
      </c>
      <c r="L99">
        <v>-2.5409000000000002</v>
      </c>
      <c r="M99">
        <v>3.6549</v>
      </c>
      <c r="N99">
        <v>7.2675000000000001</v>
      </c>
      <c r="O99">
        <v>2.7244999999999999</v>
      </c>
      <c r="P99">
        <v>4.5880000000000001</v>
      </c>
      <c r="Q99">
        <v>7.6516999999999999</v>
      </c>
      <c r="R99">
        <v>2.7966000000000002</v>
      </c>
      <c r="S99">
        <v>5.4207999999999998</v>
      </c>
      <c r="T99">
        <v>5.8954000000000004</v>
      </c>
      <c r="U99">
        <v>7.6999000000000004</v>
      </c>
      <c r="V99">
        <v>14.8537</v>
      </c>
      <c r="W99">
        <v>19.7392</v>
      </c>
      <c r="X99">
        <v>23.2029</v>
      </c>
      <c r="Y99">
        <v>10.151899999999999</v>
      </c>
      <c r="Z99">
        <v>0.84050000000000002</v>
      </c>
      <c r="AA99">
        <v>-4.8486000000000002</v>
      </c>
      <c r="AB99">
        <v>-3.4039999999999999</v>
      </c>
      <c r="AC99">
        <v>-3.7075</v>
      </c>
      <c r="AD99">
        <v>-1.659</v>
      </c>
      <c r="AE99">
        <v>2.1714000000000002</v>
      </c>
      <c r="AF99">
        <v>1.0279</v>
      </c>
      <c r="AG99">
        <v>8.2359000000000009</v>
      </c>
      <c r="AH99">
        <v>11.2325</v>
      </c>
      <c r="AI99">
        <v>7.8021000000000003</v>
      </c>
      <c r="AJ99">
        <v>4.1124000000000001</v>
      </c>
      <c r="AK99">
        <v>-2.5287999999999999</v>
      </c>
      <c r="AL99">
        <v>-2.2624</v>
      </c>
      <c r="AM99">
        <v>-1.7801</v>
      </c>
      <c r="AN99">
        <v>5.6075999999999997</v>
      </c>
      <c r="AO99">
        <v>15.5383</v>
      </c>
    </row>
    <row r="100" spans="1:41" x14ac:dyDescent="0.3">
      <c r="A100" t="s">
        <v>542</v>
      </c>
      <c r="B100">
        <v>34.902999999999999</v>
      </c>
      <c r="C100">
        <v>29.223099999999999</v>
      </c>
      <c r="D100">
        <v>21.804500000000001</v>
      </c>
      <c r="E100">
        <v>9.3032000000000004</v>
      </c>
      <c r="F100">
        <v>3.8088000000000002</v>
      </c>
      <c r="G100">
        <v>5.9021999999999997</v>
      </c>
      <c r="H100">
        <v>7.1726000000000001</v>
      </c>
      <c r="I100">
        <v>5.4992000000000001</v>
      </c>
      <c r="J100">
        <v>5.9724000000000004</v>
      </c>
      <c r="K100">
        <v>-0.52370000000000005</v>
      </c>
      <c r="L100">
        <v>-0.95540000000000003</v>
      </c>
      <c r="M100">
        <v>-0.31569999999999998</v>
      </c>
      <c r="N100">
        <v>-1.0931</v>
      </c>
      <c r="O100">
        <v>1.6628000000000001</v>
      </c>
      <c r="P100">
        <v>2.7382</v>
      </c>
      <c r="Q100">
        <v>0.80149999999999999</v>
      </c>
      <c r="R100">
        <v>3.9079999999999999</v>
      </c>
      <c r="S100">
        <v>6.2403000000000004</v>
      </c>
      <c r="T100">
        <v>7.0232999999999999</v>
      </c>
      <c r="U100">
        <v>6.8719000000000001</v>
      </c>
      <c r="V100">
        <v>14.049799999999999</v>
      </c>
      <c r="W100">
        <v>-2.5830000000000002</v>
      </c>
      <c r="X100">
        <v>-13.003500000000001</v>
      </c>
      <c r="Y100">
        <v>-5.9207999999999998</v>
      </c>
      <c r="Z100">
        <v>-15.8348</v>
      </c>
      <c r="AA100">
        <v>-10.478999999999999</v>
      </c>
      <c r="AB100">
        <v>4.0458999999999996</v>
      </c>
      <c r="AC100">
        <v>3.831</v>
      </c>
      <c r="AD100">
        <v>7.7153</v>
      </c>
      <c r="AE100">
        <v>15.266999999999999</v>
      </c>
      <c r="AF100">
        <v>11.8429</v>
      </c>
      <c r="AG100">
        <v>9.6768000000000001</v>
      </c>
      <c r="AH100">
        <v>8.3404000000000007</v>
      </c>
      <c r="AI100">
        <v>9.4352999999999998</v>
      </c>
      <c r="AJ100">
        <v>3.8464999999999998</v>
      </c>
      <c r="AK100">
        <v>2.1701999999999999</v>
      </c>
      <c r="AL100">
        <v>1.5871</v>
      </c>
      <c r="AM100">
        <v>1.8367</v>
      </c>
      <c r="AN100">
        <v>4.5591999999999997</v>
      </c>
      <c r="AO100">
        <v>5.6971999999999996</v>
      </c>
    </row>
    <row r="101" spans="1:41" x14ac:dyDescent="0.3">
      <c r="A101" t="s">
        <v>543</v>
      </c>
      <c r="B101">
        <v>219.63550000000001</v>
      </c>
      <c r="C101">
        <v>245.27680000000001</v>
      </c>
      <c r="D101">
        <v>498.36840000000001</v>
      </c>
      <c r="E101">
        <v>71.926400000000001</v>
      </c>
      <c r="F101">
        <v>182.39689999999999</v>
      </c>
      <c r="G101">
        <v>251.23509999999999</v>
      </c>
      <c r="H101">
        <v>122.19540000000001</v>
      </c>
      <c r="I101">
        <v>129.03720000000001</v>
      </c>
      <c r="J101">
        <v>60.819899999999997</v>
      </c>
      <c r="K101">
        <v>20.331099999999999</v>
      </c>
      <c r="L101">
        <v>177.08019999999999</v>
      </c>
      <c r="M101">
        <v>150.7226</v>
      </c>
    </row>
    <row r="102" spans="1:41" x14ac:dyDescent="0.3">
      <c r="A102" t="s">
        <v>544</v>
      </c>
      <c r="B102">
        <v>-0.4612</v>
      </c>
      <c r="C102">
        <v>3.1181000000000001</v>
      </c>
      <c r="D102">
        <v>13.8203</v>
      </c>
      <c r="E102">
        <v>11.605700000000001</v>
      </c>
      <c r="F102">
        <v>7.1405000000000003</v>
      </c>
      <c r="G102">
        <v>5.1673999999999998</v>
      </c>
      <c r="H102">
        <v>6.0105000000000004</v>
      </c>
      <c r="I102">
        <v>6.5818000000000003</v>
      </c>
      <c r="J102">
        <v>8.3732000000000006</v>
      </c>
      <c r="K102">
        <v>10.4055</v>
      </c>
      <c r="L102">
        <v>3.3824000000000001</v>
      </c>
      <c r="M102">
        <v>10.124599999999999</v>
      </c>
      <c r="N102">
        <v>11.666499999999999</v>
      </c>
      <c r="O102">
        <v>16.342500000000001</v>
      </c>
      <c r="P102">
        <v>16.9574</v>
      </c>
      <c r="Q102">
        <v>30.635999999999999</v>
      </c>
      <c r="R102">
        <v>27.335100000000001</v>
      </c>
      <c r="S102">
        <v>28.5486</v>
      </c>
      <c r="T102">
        <v>30.035499999999999</v>
      </c>
      <c r="U102">
        <v>14.686999999999999</v>
      </c>
      <c r="V102">
        <v>23.3308</v>
      </c>
      <c r="W102">
        <v>31.925799999999999</v>
      </c>
      <c r="X102">
        <v>31.323799999999999</v>
      </c>
      <c r="Y102">
        <v>40.456600000000002</v>
      </c>
      <c r="Z102">
        <v>28.2118</v>
      </c>
      <c r="AA102">
        <v>22.437799999999999</v>
      </c>
      <c r="AB102">
        <v>38.6205</v>
      </c>
      <c r="AC102">
        <v>26.961600000000001</v>
      </c>
      <c r="AD102">
        <v>37.0092</v>
      </c>
      <c r="AE102">
        <v>27.216899999999999</v>
      </c>
      <c r="AF102">
        <v>16.6586</v>
      </c>
      <c r="AG102">
        <v>8.3306000000000004</v>
      </c>
      <c r="AH102">
        <v>2.9965000000000002</v>
      </c>
      <c r="AI102">
        <v>0.40489999999999998</v>
      </c>
      <c r="AJ102">
        <v>-3.61</v>
      </c>
      <c r="AK102">
        <v>-2.3056999999999999</v>
      </c>
      <c r="AL102">
        <v>-0.36409999999999998</v>
      </c>
      <c r="AM102">
        <v>1.3525</v>
      </c>
      <c r="AN102">
        <v>1.1037999999999999</v>
      </c>
      <c r="AO102">
        <v>6.1035000000000004</v>
      </c>
    </row>
    <row r="103" spans="1:41" x14ac:dyDescent="0.3">
      <c r="A103" t="s">
        <v>545</v>
      </c>
      <c r="B103">
        <v>34.514400000000002</v>
      </c>
      <c r="C103">
        <v>34.573900000000002</v>
      </c>
      <c r="D103">
        <v>35.861199999999997</v>
      </c>
      <c r="E103">
        <v>30.998000000000001</v>
      </c>
      <c r="F103">
        <v>31.322399999999998</v>
      </c>
      <c r="G103">
        <v>29.13</v>
      </c>
      <c r="H103">
        <v>20.995100000000001</v>
      </c>
      <c r="I103">
        <v>20.205400000000001</v>
      </c>
      <c r="J103">
        <v>20.444099999999999</v>
      </c>
      <c r="K103">
        <v>26.0687</v>
      </c>
      <c r="L103">
        <v>25.178899999999999</v>
      </c>
      <c r="M103">
        <v>49.0105</v>
      </c>
      <c r="N103">
        <v>43.477499999999999</v>
      </c>
      <c r="O103">
        <v>39.083599999999997</v>
      </c>
      <c r="P103">
        <v>62.8123</v>
      </c>
      <c r="Q103">
        <v>40.829099999999997</v>
      </c>
      <c r="R103">
        <v>45.761099999999999</v>
      </c>
      <c r="S103">
        <v>39.119799999999998</v>
      </c>
      <c r="T103">
        <v>25.931999999999999</v>
      </c>
      <c r="U103">
        <v>24.907800000000002</v>
      </c>
      <c r="V103">
        <v>27.852399999999999</v>
      </c>
      <c r="W103">
        <v>20.727900000000002</v>
      </c>
      <c r="X103">
        <v>10.2067</v>
      </c>
      <c r="Y103">
        <v>13.900399999999999</v>
      </c>
      <c r="Z103">
        <v>14.507300000000001</v>
      </c>
      <c r="AA103">
        <v>81.278400000000005</v>
      </c>
      <c r="AB103">
        <v>80.778300000000002</v>
      </c>
      <c r="AC103">
        <v>72.856099999999998</v>
      </c>
      <c r="AD103">
        <v>66.781199999999998</v>
      </c>
      <c r="AE103">
        <v>18.132000000000001</v>
      </c>
      <c r="AF103">
        <v>26.6282</v>
      </c>
      <c r="AG103">
        <v>27.2224</v>
      </c>
      <c r="AH103">
        <v>29.971800000000002</v>
      </c>
      <c r="AI103">
        <v>27.102699999999999</v>
      </c>
      <c r="AJ103">
        <v>25.7532</v>
      </c>
      <c r="AK103">
        <v>26.076499999999999</v>
      </c>
      <c r="AL103">
        <v>26.386800000000001</v>
      </c>
      <c r="AM103">
        <v>25.675799999999999</v>
      </c>
      <c r="AN103">
        <v>24.297699999999999</v>
      </c>
      <c r="AO103">
        <v>24.7437</v>
      </c>
    </row>
    <row r="104" spans="1:41" x14ac:dyDescent="0.3">
      <c r="A104" t="s">
        <v>546</v>
      </c>
      <c r="B104">
        <v>11.220599999999999</v>
      </c>
      <c r="C104">
        <v>9.3059999999999992</v>
      </c>
      <c r="D104">
        <v>11.706200000000001</v>
      </c>
      <c r="E104">
        <v>12.118</v>
      </c>
      <c r="F104">
        <v>2.3376000000000001</v>
      </c>
      <c r="G104">
        <v>3.6720999999999999</v>
      </c>
      <c r="H104">
        <v>2.9630999999999998</v>
      </c>
      <c r="I104">
        <v>-5.0500000000000003E-2</v>
      </c>
      <c r="J104">
        <v>3.9428999999999998</v>
      </c>
      <c r="K104">
        <v>5.0023999999999997</v>
      </c>
      <c r="L104">
        <v>1.3754</v>
      </c>
      <c r="M104">
        <v>5.0296000000000003</v>
      </c>
      <c r="N104">
        <v>6.6609999999999996</v>
      </c>
      <c r="O104">
        <v>5.1058000000000003</v>
      </c>
      <c r="P104">
        <v>5.4226999999999999</v>
      </c>
      <c r="Q104">
        <v>1.87</v>
      </c>
      <c r="R104">
        <v>2.2746</v>
      </c>
      <c r="S104">
        <v>2.6009000000000002</v>
      </c>
      <c r="T104">
        <v>4.0887000000000002</v>
      </c>
      <c r="U104">
        <v>5.4894999999999996</v>
      </c>
      <c r="V104">
        <v>-1.2630999999999999</v>
      </c>
      <c r="W104">
        <v>3.6432000000000002</v>
      </c>
      <c r="X104">
        <v>6.0701999999999998</v>
      </c>
      <c r="Y104">
        <v>33.097099999999998</v>
      </c>
      <c r="Z104">
        <v>35.672899999999998</v>
      </c>
      <c r="AA104">
        <v>31.917300000000001</v>
      </c>
      <c r="AB104">
        <v>29.8108</v>
      </c>
      <c r="AC104">
        <v>4.9955999999999996</v>
      </c>
      <c r="AD104">
        <v>1.2989999999999999</v>
      </c>
      <c r="AE104">
        <v>10.9453</v>
      </c>
      <c r="AF104">
        <v>9.3993000000000002</v>
      </c>
      <c r="AG104">
        <v>6.6167999999999996</v>
      </c>
      <c r="AH104">
        <v>15.220700000000001</v>
      </c>
      <c r="AI104">
        <v>2.9386999999999999</v>
      </c>
      <c r="AJ104">
        <v>1.077</v>
      </c>
      <c r="AK104">
        <v>6.1029</v>
      </c>
      <c r="AL104">
        <v>6.4852999999999996</v>
      </c>
      <c r="AM104">
        <v>8.6317000000000004</v>
      </c>
      <c r="AN104">
        <v>14.6661</v>
      </c>
      <c r="AO104">
        <v>12.468999999999999</v>
      </c>
    </row>
    <row r="105" spans="1:41" x14ac:dyDescent="0.3">
      <c r="A105" t="s">
        <v>547</v>
      </c>
      <c r="B105">
        <v>4.8456999999999999</v>
      </c>
      <c r="C105">
        <v>4.0419</v>
      </c>
      <c r="D105">
        <v>1.3789</v>
      </c>
      <c r="E105">
        <v>7.7339000000000002</v>
      </c>
      <c r="F105">
        <v>7.0984999999999996</v>
      </c>
      <c r="G105">
        <v>5.4819000000000004</v>
      </c>
      <c r="H105">
        <v>8.4101999999999997</v>
      </c>
      <c r="I105">
        <v>4.3509000000000002</v>
      </c>
      <c r="J105">
        <v>3.6219999999999999</v>
      </c>
      <c r="K105">
        <v>4.3745000000000003</v>
      </c>
      <c r="L105">
        <v>5.8777999999999997</v>
      </c>
      <c r="M105">
        <v>1.3806</v>
      </c>
      <c r="N105">
        <v>1.5115000000000001</v>
      </c>
      <c r="O105">
        <v>7.0964</v>
      </c>
      <c r="P105">
        <v>2.2557</v>
      </c>
      <c r="Q105">
        <v>-0.17119999999999999</v>
      </c>
      <c r="R105">
        <v>-1.3688</v>
      </c>
      <c r="S105">
        <v>-6.11</v>
      </c>
      <c r="T105">
        <v>-3.879</v>
      </c>
      <c r="U105">
        <v>5.4722</v>
      </c>
      <c r="V105">
        <v>10.5913</v>
      </c>
      <c r="W105">
        <v>9.4982000000000006</v>
      </c>
      <c r="X105">
        <v>10.928100000000001</v>
      </c>
      <c r="Y105">
        <v>11.947100000000001</v>
      </c>
      <c r="Z105">
        <v>6.7721</v>
      </c>
      <c r="AA105">
        <v>8.1044999999999998</v>
      </c>
      <c r="AB105">
        <v>8.8065999999999995</v>
      </c>
      <c r="AC105">
        <v>0.29380000000000001</v>
      </c>
      <c r="AD105">
        <v>0.62260000000000004</v>
      </c>
      <c r="AE105">
        <v>0.6522</v>
      </c>
      <c r="AF105">
        <v>-0.82220000000000004</v>
      </c>
      <c r="AG105">
        <v>3.5348999999999999</v>
      </c>
      <c r="AH105">
        <v>4.0069999999999997</v>
      </c>
      <c r="AI105">
        <v>4.3099999999999996</v>
      </c>
      <c r="AJ105">
        <v>5.2073999999999998</v>
      </c>
      <c r="AK105">
        <v>4.4345999999999997</v>
      </c>
      <c r="AL105">
        <v>8.5069999999999997</v>
      </c>
      <c r="AM105">
        <v>7.2724000000000002</v>
      </c>
      <c r="AN105">
        <v>8.1140000000000008</v>
      </c>
      <c r="AO105">
        <v>11.658300000000001</v>
      </c>
    </row>
    <row r="106" spans="1:41" x14ac:dyDescent="0.3">
      <c r="A106" t="s">
        <v>548</v>
      </c>
      <c r="B106">
        <v>56.032899999999998</v>
      </c>
      <c r="C106">
        <v>50.756500000000003</v>
      </c>
      <c r="D106">
        <v>-10.059200000000001</v>
      </c>
      <c r="E106">
        <v>7.2541000000000002</v>
      </c>
      <c r="F106">
        <v>-26.593399999999999</v>
      </c>
      <c r="G106">
        <v>-26.486799999999999</v>
      </c>
      <c r="H106">
        <v>-9.7225000000000001</v>
      </c>
      <c r="I106">
        <v>-0.5141</v>
      </c>
      <c r="J106">
        <v>-4.5749000000000004</v>
      </c>
      <c r="K106">
        <v>-4.2127999999999997</v>
      </c>
      <c r="L106">
        <v>2.3820000000000001</v>
      </c>
      <c r="M106">
        <v>6.0913000000000004</v>
      </c>
      <c r="N106">
        <v>7.64</v>
      </c>
      <c r="O106">
        <v>7.6135000000000002</v>
      </c>
      <c r="P106">
        <v>1.9719</v>
      </c>
      <c r="Q106">
        <v>-0.89639999999999997</v>
      </c>
      <c r="R106">
        <v>0.49349999999999999</v>
      </c>
      <c r="S106">
        <v>0.98419999999999996</v>
      </c>
      <c r="T106">
        <v>-6.3139000000000003</v>
      </c>
      <c r="U106">
        <v>-4.9016999999999999</v>
      </c>
      <c r="V106">
        <v>-7.3754999999999997</v>
      </c>
      <c r="W106">
        <v>-5.0453999999999999</v>
      </c>
      <c r="X106">
        <v>4.6538000000000004</v>
      </c>
      <c r="Y106">
        <v>4.7281000000000004</v>
      </c>
      <c r="Z106">
        <v>4.1905999999999999</v>
      </c>
      <c r="AA106">
        <v>1.9767999999999999</v>
      </c>
      <c r="AB106">
        <v>-1.8738999999999999</v>
      </c>
      <c r="AC106">
        <v>-1.0803</v>
      </c>
      <c r="AD106">
        <v>-0.2414</v>
      </c>
      <c r="AE106">
        <v>-4.4705000000000004</v>
      </c>
      <c r="AF106">
        <v>-4.8143000000000002</v>
      </c>
      <c r="AG106">
        <v>-6.2884000000000002</v>
      </c>
      <c r="AH106">
        <v>-3.7511000000000001</v>
      </c>
      <c r="AI106">
        <v>19.609100000000002</v>
      </c>
      <c r="AJ106">
        <v>22.454499999999999</v>
      </c>
      <c r="AK106">
        <v>22.808700000000002</v>
      </c>
      <c r="AL106">
        <v>19.764299999999999</v>
      </c>
      <c r="AM106">
        <v>3.8206000000000002</v>
      </c>
      <c r="AN106">
        <v>4.9038000000000004</v>
      </c>
      <c r="AO106">
        <v>3.2934000000000001</v>
      </c>
    </row>
    <row r="107" spans="1:41" x14ac:dyDescent="0.3">
      <c r="A107" t="s">
        <v>549</v>
      </c>
      <c r="B107">
        <v>-1.9625999999999999</v>
      </c>
      <c r="C107">
        <v>1.5459000000000001</v>
      </c>
      <c r="D107">
        <v>1.585</v>
      </c>
      <c r="E107">
        <v>4.6523000000000003</v>
      </c>
      <c r="F107">
        <v>2.6137000000000001</v>
      </c>
      <c r="G107">
        <v>2.7021999999999999</v>
      </c>
      <c r="H107">
        <v>1.3788</v>
      </c>
      <c r="I107">
        <v>1.1772</v>
      </c>
      <c r="J107">
        <v>1.3985000000000001</v>
      </c>
      <c r="K107">
        <v>0.96970000000000001</v>
      </c>
      <c r="L107">
        <v>-0.22090000000000001</v>
      </c>
      <c r="M107">
        <v>2.8531</v>
      </c>
      <c r="N107">
        <v>3.2907000000000002</v>
      </c>
      <c r="O107">
        <v>0.29139999999999999</v>
      </c>
      <c r="P107">
        <v>1.8048999999999999</v>
      </c>
      <c r="Q107">
        <v>0.90769999999999995</v>
      </c>
      <c r="R107">
        <v>4.07E-2</v>
      </c>
      <c r="S107">
        <v>1.7387999999999999</v>
      </c>
      <c r="T107">
        <v>0.1951</v>
      </c>
      <c r="U107">
        <v>-1.4136</v>
      </c>
      <c r="V107">
        <v>-7.5098000000000003</v>
      </c>
      <c r="W107">
        <v>-7.8471000000000002</v>
      </c>
      <c r="X107">
        <v>-6.8418999999999999</v>
      </c>
      <c r="Y107">
        <v>-7.7876000000000003</v>
      </c>
      <c r="Z107">
        <v>-1.9544999999999999</v>
      </c>
      <c r="AA107">
        <v>-1.1951000000000001</v>
      </c>
      <c r="AB107">
        <v>-1.2841</v>
      </c>
      <c r="AC107">
        <v>-21.3718</v>
      </c>
      <c r="AD107">
        <v>-13.764699999999999</v>
      </c>
      <c r="AE107">
        <v>-11.0534</v>
      </c>
      <c r="AF107">
        <v>-10.7835</v>
      </c>
      <c r="AG107">
        <v>8.6796000000000006</v>
      </c>
      <c r="AH107">
        <v>0.72440000000000004</v>
      </c>
      <c r="AI107">
        <v>-5.1581999999999999</v>
      </c>
      <c r="AJ107">
        <v>-5.4935</v>
      </c>
      <c r="AK107">
        <v>-5.5636999999999999</v>
      </c>
      <c r="AL107">
        <v>-5.0208000000000004</v>
      </c>
      <c r="AM107">
        <v>-6.85</v>
      </c>
      <c r="AN107">
        <v>-7.6638000000000002</v>
      </c>
      <c r="AO107">
        <v>-1.4581999999999999</v>
      </c>
    </row>
    <row r="108" spans="1:41" x14ac:dyDescent="0.3">
      <c r="A108" t="s">
        <v>550</v>
      </c>
      <c r="B108">
        <v>-8.7284000000000006</v>
      </c>
      <c r="C108">
        <v>-11.9937</v>
      </c>
      <c r="D108">
        <v>-18.551200000000001</v>
      </c>
      <c r="E108">
        <v>-19.968499999999999</v>
      </c>
      <c r="F108">
        <v>-19.950500000000002</v>
      </c>
      <c r="G108">
        <v>-44.703200000000002</v>
      </c>
      <c r="H108">
        <v>-44.592700000000001</v>
      </c>
      <c r="I108">
        <v>-21.378900000000002</v>
      </c>
      <c r="J108">
        <v>-21.6539</v>
      </c>
      <c r="K108">
        <v>11.559200000000001</v>
      </c>
      <c r="L108">
        <v>17.037600000000001</v>
      </c>
      <c r="M108">
        <v>18.8706</v>
      </c>
      <c r="N108">
        <v>21.463999999999999</v>
      </c>
      <c r="O108">
        <v>13.781499999999999</v>
      </c>
      <c r="P108">
        <v>7.9741</v>
      </c>
      <c r="Q108">
        <v>0.77680000000000005</v>
      </c>
      <c r="R108">
        <v>4.7000000000000002E-3</v>
      </c>
      <c r="S108">
        <v>8.1809999999999992</v>
      </c>
      <c r="T108">
        <v>8.7393999999999998</v>
      </c>
      <c r="U108">
        <v>2.3498999999999999</v>
      </c>
      <c r="V108">
        <v>32.591200000000001</v>
      </c>
      <c r="W108">
        <v>32.939799999999998</v>
      </c>
      <c r="X108">
        <v>33.2988</v>
      </c>
      <c r="Y108">
        <v>134.41390000000001</v>
      </c>
      <c r="Z108">
        <v>102.57810000000001</v>
      </c>
      <c r="AA108">
        <v>108.2255</v>
      </c>
      <c r="AB108">
        <v>143.39269999999999</v>
      </c>
      <c r="AC108">
        <v>62.564500000000002</v>
      </c>
      <c r="AD108">
        <v>62.688499999999998</v>
      </c>
      <c r="AE108">
        <v>77.405000000000001</v>
      </c>
      <c r="AF108">
        <v>66.968699999999998</v>
      </c>
      <c r="AG108">
        <v>50.313299999999998</v>
      </c>
      <c r="AH108">
        <v>34.564799999999998</v>
      </c>
      <c r="AI108">
        <v>22.101299999999998</v>
      </c>
      <c r="AJ108">
        <v>19.486599999999999</v>
      </c>
      <c r="AK108">
        <v>13.827</v>
      </c>
      <c r="AL108">
        <v>15.514799999999999</v>
      </c>
      <c r="AM108">
        <v>18.108799999999999</v>
      </c>
      <c r="AN108">
        <v>14.519299999999999</v>
      </c>
      <c r="AO108">
        <v>13.906000000000001</v>
      </c>
    </row>
    <row r="109" spans="1:41" x14ac:dyDescent="0.3">
      <c r="A109" t="s">
        <v>551</v>
      </c>
      <c r="B109">
        <v>16.009499999999999</v>
      </c>
      <c r="C109">
        <v>9.2178000000000004</v>
      </c>
      <c r="D109">
        <v>5.9275000000000002</v>
      </c>
      <c r="E109">
        <v>5.1630000000000003</v>
      </c>
      <c r="F109">
        <v>2.1776</v>
      </c>
      <c r="G109">
        <v>8.9266000000000005</v>
      </c>
      <c r="H109">
        <v>13.349600000000001</v>
      </c>
      <c r="I109">
        <v>7.7675999999999998</v>
      </c>
      <c r="J109">
        <v>8.4787999999999997</v>
      </c>
      <c r="K109">
        <v>5.8949999999999996</v>
      </c>
      <c r="L109">
        <v>2.9546000000000001</v>
      </c>
      <c r="M109">
        <v>8.5117999999999991</v>
      </c>
      <c r="N109">
        <v>7.2312000000000003</v>
      </c>
      <c r="O109">
        <v>8.1593</v>
      </c>
      <c r="P109">
        <v>6.2100999999999997</v>
      </c>
      <c r="Q109">
        <v>2.6395</v>
      </c>
      <c r="R109">
        <v>7.9512999999999998</v>
      </c>
      <c r="S109">
        <v>7.6902999999999997</v>
      </c>
      <c r="T109">
        <v>13.0014</v>
      </c>
      <c r="U109">
        <v>15.1212</v>
      </c>
      <c r="V109">
        <v>7.2938999999999998</v>
      </c>
      <c r="W109">
        <v>14.5844</v>
      </c>
      <c r="X109">
        <v>14.3439</v>
      </c>
      <c r="Y109">
        <v>18.206900000000001</v>
      </c>
      <c r="Z109">
        <v>16.928899999999999</v>
      </c>
      <c r="AA109">
        <v>11.2407</v>
      </c>
      <c r="AB109">
        <v>10.0054</v>
      </c>
      <c r="AC109">
        <v>9.4754000000000005</v>
      </c>
      <c r="AD109">
        <v>5.8745000000000003</v>
      </c>
      <c r="AE109">
        <v>-5.0608000000000004</v>
      </c>
      <c r="AF109">
        <v>-6.2538</v>
      </c>
      <c r="AG109">
        <v>-10.808299999999999</v>
      </c>
      <c r="AH109">
        <v>-1.83</v>
      </c>
      <c r="AI109">
        <v>7.1840000000000002</v>
      </c>
      <c r="AJ109">
        <v>-0.78910000000000002</v>
      </c>
      <c r="AK109">
        <v>11.155099999999999</v>
      </c>
      <c r="AL109">
        <v>9.3848000000000003</v>
      </c>
      <c r="AM109">
        <v>10.929399999999999</v>
      </c>
      <c r="AN109">
        <v>24.758099999999999</v>
      </c>
      <c r="AO109">
        <v>17.065200000000001</v>
      </c>
    </row>
    <row r="110" spans="1:41" x14ac:dyDescent="0.3">
      <c r="A110" t="s">
        <v>552</v>
      </c>
      <c r="B110">
        <v>3.5455000000000001</v>
      </c>
      <c r="C110">
        <v>2.7067000000000001</v>
      </c>
      <c r="D110">
        <v>2.0874000000000001</v>
      </c>
      <c r="E110">
        <v>3.5714000000000001</v>
      </c>
      <c r="F110">
        <v>2.6848000000000001</v>
      </c>
      <c r="G110">
        <v>5.2896999999999998</v>
      </c>
      <c r="H110">
        <v>7.9189999999999996</v>
      </c>
      <c r="I110">
        <v>7.2766000000000002</v>
      </c>
      <c r="J110">
        <v>6.7876000000000003</v>
      </c>
      <c r="K110">
        <v>7.3414000000000001</v>
      </c>
      <c r="L110">
        <v>24.932200000000002</v>
      </c>
      <c r="M110">
        <v>21.7441</v>
      </c>
      <c r="N110">
        <v>21.2242</v>
      </c>
      <c r="O110">
        <v>19.7925</v>
      </c>
      <c r="P110">
        <v>-4.2000000000000003E-2</v>
      </c>
      <c r="Q110">
        <v>2.2378999999999998</v>
      </c>
      <c r="R110">
        <v>5.4006999999999996</v>
      </c>
      <c r="S110">
        <v>4.1182999999999996</v>
      </c>
      <c r="T110">
        <v>5.4764999999999997</v>
      </c>
      <c r="U110">
        <v>13.4605</v>
      </c>
      <c r="V110">
        <v>11.882899999999999</v>
      </c>
      <c r="W110">
        <v>12.1839</v>
      </c>
      <c r="X110">
        <v>13.311</v>
      </c>
      <c r="Y110">
        <v>8.7545000000000002</v>
      </c>
      <c r="Z110">
        <v>9.4169999999999998</v>
      </c>
      <c r="AA110">
        <v>97.357200000000006</v>
      </c>
      <c r="AB110">
        <v>93.998800000000003</v>
      </c>
      <c r="AC110">
        <v>88.926199999999994</v>
      </c>
      <c r="AD110">
        <v>85.327799999999996</v>
      </c>
      <c r="AE110">
        <v>-2.3957000000000002</v>
      </c>
      <c r="AF110">
        <v>-2.5901999999999998</v>
      </c>
      <c r="AG110">
        <v>-19.002500000000001</v>
      </c>
      <c r="AH110">
        <v>-17.8444</v>
      </c>
      <c r="AI110">
        <v>-16.6875</v>
      </c>
      <c r="AJ110">
        <v>-14.663600000000001</v>
      </c>
      <c r="AK110">
        <v>4.1643999999999997</v>
      </c>
      <c r="AL110">
        <v>5.1237000000000004</v>
      </c>
      <c r="AM110">
        <v>6.1589999999999998</v>
      </c>
      <c r="AN110">
        <v>7.8045</v>
      </c>
      <c r="AO110">
        <v>6.3362999999999996</v>
      </c>
    </row>
    <row r="111" spans="1:41" x14ac:dyDescent="0.3">
      <c r="A111" t="s">
        <v>553</v>
      </c>
      <c r="B111">
        <v>10.2151</v>
      </c>
      <c r="C111">
        <v>8.3277000000000001</v>
      </c>
      <c r="D111">
        <v>4.2245999999999997</v>
      </c>
      <c r="E111">
        <v>2.8736999999999999</v>
      </c>
      <c r="F111">
        <v>2.6154999999999999</v>
      </c>
      <c r="G111">
        <v>4.2937000000000003</v>
      </c>
      <c r="H111">
        <v>4.0076999999999998</v>
      </c>
      <c r="I111">
        <v>5.3521000000000001</v>
      </c>
      <c r="J111">
        <v>9.2952999999999992</v>
      </c>
      <c r="K111">
        <v>6.556</v>
      </c>
      <c r="L111">
        <v>4.4362000000000004</v>
      </c>
      <c r="M111">
        <v>5.5945</v>
      </c>
      <c r="N111">
        <v>-2.9113000000000002</v>
      </c>
      <c r="O111">
        <v>-2.6781999999999999</v>
      </c>
      <c r="P111">
        <v>-2.8469000000000002</v>
      </c>
      <c r="Q111">
        <v>-5.3986000000000001</v>
      </c>
      <c r="R111">
        <v>1.7504999999999999</v>
      </c>
      <c r="S111">
        <v>0.21640000000000001</v>
      </c>
      <c r="T111">
        <v>1.1415999999999999</v>
      </c>
      <c r="U111">
        <v>-1.3917999999999999</v>
      </c>
      <c r="V111">
        <v>-2.6154999999999999</v>
      </c>
      <c r="W111">
        <v>-1.6358999999999999</v>
      </c>
      <c r="X111">
        <v>1.8539000000000001</v>
      </c>
      <c r="Y111">
        <v>4.3587999999999996</v>
      </c>
      <c r="Z111">
        <v>8.4481999999999999</v>
      </c>
      <c r="AA111">
        <v>9.3695000000000004</v>
      </c>
      <c r="AB111">
        <v>7.1375000000000002</v>
      </c>
      <c r="AC111">
        <v>9.9502000000000006</v>
      </c>
      <c r="AD111">
        <v>4.1669999999999998</v>
      </c>
      <c r="AE111">
        <v>0.30509999999999998</v>
      </c>
      <c r="AF111">
        <v>2.7296</v>
      </c>
      <c r="AG111">
        <v>6.0979000000000001</v>
      </c>
      <c r="AH111">
        <v>8.1285000000000007</v>
      </c>
      <c r="AI111">
        <v>14.649900000000001</v>
      </c>
      <c r="AJ111">
        <v>10.8332</v>
      </c>
      <c r="AK111">
        <v>-0.3962</v>
      </c>
      <c r="AL111">
        <v>-2.9748999999999999</v>
      </c>
      <c r="AM111">
        <v>-3.9363000000000001</v>
      </c>
      <c r="AN111">
        <v>-1.1528</v>
      </c>
      <c r="AO111">
        <v>10.8217</v>
      </c>
    </row>
    <row r="112" spans="1:41" x14ac:dyDescent="0.3">
      <c r="A112" t="s">
        <v>554</v>
      </c>
      <c r="B112">
        <v>21.982700000000001</v>
      </c>
      <c r="C112">
        <v>33.33</v>
      </c>
      <c r="D112">
        <v>31.464400000000001</v>
      </c>
      <c r="E112">
        <v>33.781399999999998</v>
      </c>
      <c r="F112">
        <v>29.149000000000001</v>
      </c>
      <c r="G112">
        <v>21.410799999999998</v>
      </c>
      <c r="H112">
        <v>14.610900000000001</v>
      </c>
      <c r="I112">
        <v>7.2965</v>
      </c>
      <c r="J112">
        <v>8.2307000000000006</v>
      </c>
      <c r="K112">
        <v>6.9819000000000004</v>
      </c>
      <c r="L112">
        <v>23.460799999999999</v>
      </c>
      <c r="M112">
        <v>25.494900000000001</v>
      </c>
      <c r="N112">
        <v>30.8218</v>
      </c>
      <c r="O112">
        <v>32.3994</v>
      </c>
      <c r="P112">
        <v>28.0611</v>
      </c>
      <c r="Q112">
        <v>27.709499999999998</v>
      </c>
      <c r="R112">
        <v>22.370100000000001</v>
      </c>
      <c r="S112">
        <v>20.9163</v>
      </c>
      <c r="T112">
        <v>22.2956</v>
      </c>
      <c r="U112">
        <v>31.816199999999998</v>
      </c>
      <c r="V112">
        <v>30.714500000000001</v>
      </c>
      <c r="W112">
        <v>31.922999999999998</v>
      </c>
      <c r="X112">
        <v>24.017399999999999</v>
      </c>
      <c r="Y112">
        <v>15.122199999999999</v>
      </c>
      <c r="Z112">
        <v>21.511199999999999</v>
      </c>
      <c r="AA112">
        <v>23.360199999999999</v>
      </c>
      <c r="AB112">
        <v>22.557500000000001</v>
      </c>
      <c r="AC112">
        <v>28.146799999999999</v>
      </c>
      <c r="AD112">
        <v>22.4938</v>
      </c>
      <c r="AE112">
        <v>19.125</v>
      </c>
      <c r="AF112">
        <v>15.311</v>
      </c>
      <c r="AG112">
        <v>4.7805</v>
      </c>
      <c r="AH112">
        <v>4.5914000000000001</v>
      </c>
      <c r="AI112">
        <v>2.1802999999999999</v>
      </c>
      <c r="AJ112">
        <v>6.3E-2</v>
      </c>
      <c r="AK112">
        <v>2.7978999999999998</v>
      </c>
      <c r="AL112">
        <v>0.26800000000000002</v>
      </c>
      <c r="AM112">
        <v>-1.7044999999999999</v>
      </c>
      <c r="AN112">
        <v>-2.4718</v>
      </c>
      <c r="AO112">
        <v>-5.4329999999999998</v>
      </c>
    </row>
    <row r="113" spans="1:41" x14ac:dyDescent="0.3">
      <c r="A113" t="s">
        <v>555</v>
      </c>
      <c r="B113">
        <v>-2.1619999999999999</v>
      </c>
      <c r="C113">
        <v>-3.8077999999999999</v>
      </c>
      <c r="D113">
        <v>-4.1165000000000003</v>
      </c>
      <c r="E113">
        <v>-23.003699999999998</v>
      </c>
      <c r="F113">
        <v>-20.4831</v>
      </c>
      <c r="G113">
        <v>-18.891300000000001</v>
      </c>
      <c r="H113">
        <v>-15.3148</v>
      </c>
      <c r="I113">
        <v>4.5857000000000001</v>
      </c>
      <c r="J113">
        <v>16.999600000000001</v>
      </c>
      <c r="K113">
        <v>17.3809</v>
      </c>
      <c r="L113">
        <v>15.5907</v>
      </c>
      <c r="M113">
        <v>16.656400000000001</v>
      </c>
      <c r="N113">
        <v>4.6336000000000004</v>
      </c>
      <c r="O113">
        <v>2.6758999999999999</v>
      </c>
      <c r="P113">
        <v>1.2502</v>
      </c>
      <c r="Q113">
        <v>-0.1487</v>
      </c>
      <c r="R113">
        <v>-2.0093000000000001</v>
      </c>
      <c r="S113">
        <v>-0.83950000000000002</v>
      </c>
      <c r="T113">
        <v>-1.0515000000000001</v>
      </c>
      <c r="U113">
        <v>-2.4967999999999999</v>
      </c>
      <c r="V113">
        <v>-2.0733000000000001</v>
      </c>
      <c r="W113">
        <v>-1.0538000000000001</v>
      </c>
      <c r="X113">
        <v>1.7019</v>
      </c>
      <c r="Y113">
        <v>7.5658000000000003</v>
      </c>
      <c r="Z113">
        <v>8.8078000000000003</v>
      </c>
      <c r="AA113">
        <v>8.0808999999999997</v>
      </c>
      <c r="AB113">
        <v>7.6262999999999996</v>
      </c>
      <c r="AC113">
        <v>-4.3978999999999999</v>
      </c>
      <c r="AD113">
        <v>-2.3288000000000002</v>
      </c>
      <c r="AE113">
        <v>-2.5001000000000002</v>
      </c>
      <c r="AF113">
        <v>-1.571</v>
      </c>
      <c r="AG113">
        <v>11.4186</v>
      </c>
      <c r="AH113">
        <v>-0.41649999999999998</v>
      </c>
      <c r="AI113">
        <v>7.7412000000000001</v>
      </c>
      <c r="AJ113">
        <v>5.8712999999999997</v>
      </c>
      <c r="AK113">
        <v>2.5491000000000001</v>
      </c>
      <c r="AL113">
        <v>14.231199999999999</v>
      </c>
      <c r="AM113">
        <v>12.2936</v>
      </c>
      <c r="AN113">
        <v>23.736999999999998</v>
      </c>
      <c r="AO113">
        <v>18.433599999999998</v>
      </c>
    </row>
    <row r="114" spans="1:41" x14ac:dyDescent="0.3">
      <c r="A114" t="s">
        <v>556</v>
      </c>
      <c r="B114">
        <v>7.3893000000000004</v>
      </c>
      <c r="C114">
        <v>8.7212999999999994</v>
      </c>
      <c r="D114">
        <v>7.9767000000000001</v>
      </c>
      <c r="E114">
        <v>5.7310999999999996</v>
      </c>
      <c r="F114">
        <v>3.7900999999999998</v>
      </c>
      <c r="G114">
        <v>0.95720000000000005</v>
      </c>
      <c r="H114">
        <v>-3.1253000000000002</v>
      </c>
      <c r="I114">
        <v>-3.5116999999999998</v>
      </c>
      <c r="J114">
        <v>-4.1101999999999999</v>
      </c>
      <c r="K114">
        <v>-4.9463999999999997</v>
      </c>
      <c r="L114">
        <v>-1.72</v>
      </c>
      <c r="M114">
        <v>-0.12720000000000001</v>
      </c>
      <c r="N114">
        <v>0.41049999999999998</v>
      </c>
      <c r="O114">
        <v>0.69330000000000003</v>
      </c>
      <c r="P114">
        <v>1.0852999999999999</v>
      </c>
      <c r="Q114">
        <v>-0.34849999999999998</v>
      </c>
      <c r="R114">
        <v>2.2054</v>
      </c>
      <c r="S114">
        <v>1.3022</v>
      </c>
      <c r="T114">
        <v>0.2104</v>
      </c>
      <c r="U114">
        <v>1.7633000000000001</v>
      </c>
      <c r="V114">
        <v>-4.9039000000000001</v>
      </c>
      <c r="W114">
        <v>-5.7930999999999999</v>
      </c>
      <c r="X114">
        <v>-6.0251999999999999</v>
      </c>
      <c r="Y114">
        <v>-9.8513999999999999</v>
      </c>
      <c r="Z114">
        <v>-3.4790999999999999</v>
      </c>
      <c r="AA114">
        <v>-1.4202999999999999</v>
      </c>
      <c r="AB114">
        <v>3.7911000000000001</v>
      </c>
      <c r="AC114">
        <v>7.2336</v>
      </c>
      <c r="AD114">
        <v>12.3132</v>
      </c>
      <c r="AE114">
        <v>15.288</v>
      </c>
      <c r="AF114">
        <v>5.1645000000000003</v>
      </c>
      <c r="AG114">
        <v>6.7236000000000002</v>
      </c>
      <c r="AH114">
        <v>-3.8690000000000002</v>
      </c>
      <c r="AI114">
        <v>-6.1615000000000002</v>
      </c>
      <c r="AJ114">
        <v>1.3957999999999999</v>
      </c>
      <c r="AK114">
        <v>-5.3418999999999999</v>
      </c>
      <c r="AL114">
        <v>0.94499999999999995</v>
      </c>
      <c r="AM114">
        <v>4.7690000000000001</v>
      </c>
      <c r="AN114">
        <v>-2.4251</v>
      </c>
      <c r="AO114">
        <v>4.2210000000000001</v>
      </c>
    </row>
    <row r="115" spans="1:41" x14ac:dyDescent="0.3">
      <c r="A115" t="s">
        <v>557</v>
      </c>
      <c r="B115">
        <v>80.024600000000007</v>
      </c>
      <c r="C115">
        <v>73.0779</v>
      </c>
      <c r="D115">
        <v>60.893599999999999</v>
      </c>
      <c r="E115">
        <v>117.5783</v>
      </c>
      <c r="F115">
        <v>30.231999999999999</v>
      </c>
      <c r="G115">
        <v>43.467399999999998</v>
      </c>
      <c r="H115">
        <v>44.382199999999997</v>
      </c>
      <c r="I115">
        <v>6.3563999999999998</v>
      </c>
      <c r="J115">
        <v>3.3683999999999998</v>
      </c>
      <c r="K115">
        <v>1.6873</v>
      </c>
      <c r="L115">
        <v>3.8416000000000001</v>
      </c>
      <c r="M115">
        <v>-2.3098000000000001</v>
      </c>
      <c r="N115">
        <v>-0.55640000000000001</v>
      </c>
      <c r="O115">
        <v>0.999</v>
      </c>
      <c r="P115">
        <v>-5.1429999999999998</v>
      </c>
      <c r="Q115">
        <v>-4.4592000000000001</v>
      </c>
      <c r="R115">
        <v>17.976800000000001</v>
      </c>
      <c r="S115">
        <v>22.2775</v>
      </c>
      <c r="T115">
        <v>20.046099999999999</v>
      </c>
      <c r="U115">
        <v>31.8718</v>
      </c>
      <c r="V115">
        <v>7.8505000000000003</v>
      </c>
      <c r="W115">
        <v>2.6038999999999999</v>
      </c>
      <c r="X115">
        <v>24.513400000000001</v>
      </c>
      <c r="Y115">
        <v>22.8247</v>
      </c>
      <c r="Z115">
        <v>14.871600000000001</v>
      </c>
      <c r="AA115">
        <v>15.5962</v>
      </c>
      <c r="AB115">
        <v>2.7288000000000001</v>
      </c>
      <c r="AC115">
        <v>-5.2983000000000002</v>
      </c>
    </row>
    <row r="116" spans="1:41" x14ac:dyDescent="0.3">
      <c r="A116" t="s">
        <v>558</v>
      </c>
      <c r="B116">
        <v>-5.3483999999999998</v>
      </c>
      <c r="C116">
        <v>-13.151899999999999</v>
      </c>
      <c r="D116">
        <v>-4.5739000000000001</v>
      </c>
      <c r="E116">
        <v>304.05810000000002</v>
      </c>
      <c r="F116">
        <v>347.74459999999999</v>
      </c>
      <c r="G116">
        <v>233.81720000000001</v>
      </c>
      <c r="H116">
        <v>248.3074</v>
      </c>
      <c r="I116">
        <v>-1.9899</v>
      </c>
      <c r="J116">
        <v>-1.2991999999999999</v>
      </c>
      <c r="K116">
        <v>-1.2091000000000001</v>
      </c>
      <c r="L116">
        <v>-3.1524000000000001</v>
      </c>
      <c r="M116">
        <v>26.848199999999999</v>
      </c>
      <c r="N116">
        <v>27.0824</v>
      </c>
      <c r="O116">
        <v>24.770499999999998</v>
      </c>
      <c r="P116">
        <v>89.615499999999997</v>
      </c>
      <c r="Q116">
        <v>48.255499999999998</v>
      </c>
      <c r="R116">
        <v>49.3782</v>
      </c>
      <c r="S116">
        <v>54.583300000000001</v>
      </c>
      <c r="T116">
        <v>30.159500000000001</v>
      </c>
      <c r="U116">
        <v>29.708100000000002</v>
      </c>
      <c r="V116">
        <v>24.730899999999998</v>
      </c>
      <c r="W116">
        <v>23.9864</v>
      </c>
      <c r="X116">
        <v>-1.2248000000000001</v>
      </c>
      <c r="Y116">
        <v>-1.1302000000000001</v>
      </c>
      <c r="Z116">
        <v>25.8033</v>
      </c>
      <c r="AA116">
        <v>26.022300000000001</v>
      </c>
      <c r="AB116">
        <v>26.668900000000001</v>
      </c>
      <c r="AC116">
        <v>33.143799999999999</v>
      </c>
      <c r="AD116">
        <v>12.5763</v>
      </c>
      <c r="AE116">
        <v>17.616299999999999</v>
      </c>
      <c r="AF116">
        <v>25.4069</v>
      </c>
      <c r="AG116">
        <v>23.3384</v>
      </c>
      <c r="AH116">
        <v>21.2804</v>
      </c>
      <c r="AI116">
        <v>20.7151</v>
      </c>
      <c r="AJ116">
        <v>17.5685</v>
      </c>
      <c r="AK116">
        <v>25.973800000000001</v>
      </c>
      <c r="AL116">
        <v>24.923300000000001</v>
      </c>
      <c r="AM116">
        <v>25.480699999999999</v>
      </c>
      <c r="AN116">
        <v>26.243600000000001</v>
      </c>
      <c r="AO116">
        <v>14.745100000000001</v>
      </c>
    </row>
    <row r="117" spans="1:41" x14ac:dyDescent="0.3">
      <c r="A117" t="s">
        <v>559</v>
      </c>
      <c r="B117">
        <v>0</v>
      </c>
      <c r="C117">
        <v>0</v>
      </c>
      <c r="D117">
        <v>26.500900000000001</v>
      </c>
      <c r="E117">
        <v>0.75409999999999999</v>
      </c>
      <c r="F117">
        <v>2.8740000000000001</v>
      </c>
      <c r="G117">
        <v>2.5459999999999998</v>
      </c>
      <c r="H117">
        <v>7.1146000000000003</v>
      </c>
      <c r="I117">
        <v>7.3707000000000003</v>
      </c>
      <c r="J117">
        <v>6.8305999999999996</v>
      </c>
      <c r="K117">
        <v>8.6544000000000008</v>
      </c>
      <c r="L117">
        <v>2.323</v>
      </c>
      <c r="M117">
        <v>6.1353</v>
      </c>
      <c r="N117">
        <v>4.8093000000000004</v>
      </c>
      <c r="O117">
        <v>4.6547000000000001</v>
      </c>
      <c r="P117">
        <v>8.4671000000000003</v>
      </c>
      <c r="Q117">
        <v>9.3780000000000001</v>
      </c>
      <c r="R117">
        <v>10.822100000000001</v>
      </c>
      <c r="S117">
        <v>9.4473000000000003</v>
      </c>
      <c r="T117">
        <v>7.0788000000000002</v>
      </c>
      <c r="U117">
        <v>3.0746000000000002</v>
      </c>
      <c r="V117">
        <v>3.7898999999999998</v>
      </c>
      <c r="W117">
        <v>64.760800000000003</v>
      </c>
      <c r="X117">
        <v>69.701999999999998</v>
      </c>
      <c r="Y117">
        <v>65.091499999999996</v>
      </c>
      <c r="Z117">
        <v>75.934899999999999</v>
      </c>
      <c r="AA117">
        <v>3.839</v>
      </c>
      <c r="AB117">
        <v>3.2793000000000001</v>
      </c>
      <c r="AC117">
        <v>4.9446000000000003</v>
      </c>
      <c r="AD117">
        <v>-4.0488</v>
      </c>
      <c r="AE117">
        <v>-0.2346</v>
      </c>
      <c r="AF117">
        <v>5.7031000000000001</v>
      </c>
    </row>
    <row r="118" spans="1:41" x14ac:dyDescent="0.3">
      <c r="A118" t="s">
        <v>560</v>
      </c>
      <c r="B118">
        <v>-13.4061</v>
      </c>
      <c r="C118">
        <v>-14.4293</v>
      </c>
      <c r="D118">
        <v>-15.3177</v>
      </c>
      <c r="E118">
        <v>-13.5845</v>
      </c>
      <c r="F118">
        <v>-7.6163999999999996</v>
      </c>
      <c r="G118">
        <v>-4.6269</v>
      </c>
      <c r="H118">
        <v>-6.4245999999999999</v>
      </c>
      <c r="I118">
        <v>3.153</v>
      </c>
      <c r="J118">
        <v>-1.5873999999999999</v>
      </c>
      <c r="K118">
        <v>-3.2791999999999999</v>
      </c>
      <c r="L118">
        <v>0.95850000000000002</v>
      </c>
      <c r="M118">
        <v>2.2294999999999998</v>
      </c>
      <c r="N118">
        <v>2.8449</v>
      </c>
      <c r="O118">
        <v>2.3561000000000001</v>
      </c>
      <c r="P118">
        <v>0.99019999999999997</v>
      </c>
      <c r="Q118">
        <v>-1.145</v>
      </c>
      <c r="R118">
        <v>-0.17249999999999999</v>
      </c>
      <c r="S118">
        <v>2.2313000000000001</v>
      </c>
      <c r="T118">
        <v>3.3639000000000001</v>
      </c>
      <c r="U118">
        <v>12.5524</v>
      </c>
      <c r="V118">
        <v>19.584299999999999</v>
      </c>
      <c r="W118">
        <v>23.2821</v>
      </c>
      <c r="X118">
        <v>18.521999999999998</v>
      </c>
      <c r="Y118">
        <v>20.462800000000001</v>
      </c>
      <c r="Z118">
        <v>9.7266999999999992</v>
      </c>
      <c r="AA118">
        <v>0.94740000000000002</v>
      </c>
      <c r="AB118">
        <v>4.0288000000000004</v>
      </c>
      <c r="AC118">
        <v>-4.6199000000000003</v>
      </c>
      <c r="AD118">
        <v>3.1496</v>
      </c>
      <c r="AE118">
        <v>4.4720000000000004</v>
      </c>
      <c r="AF118">
        <v>1.2323</v>
      </c>
      <c r="AG118">
        <v>-0.30399999999999999</v>
      </c>
      <c r="AH118">
        <v>-5.5888999999999998</v>
      </c>
      <c r="AI118">
        <v>-3.5139</v>
      </c>
      <c r="AJ118">
        <v>0.50860000000000005</v>
      </c>
      <c r="AK118">
        <v>1.413</v>
      </c>
      <c r="AL118">
        <v>0.5</v>
      </c>
      <c r="AM118">
        <v>0.87709999999999999</v>
      </c>
      <c r="AN118">
        <v>1.5604</v>
      </c>
      <c r="AO118">
        <v>3.0569000000000002</v>
      </c>
    </row>
    <row r="119" spans="1:41" x14ac:dyDescent="0.3">
      <c r="A119" t="s">
        <v>561</v>
      </c>
      <c r="B119">
        <v>45.081099999999999</v>
      </c>
      <c r="C119">
        <v>104.2565</v>
      </c>
      <c r="D119">
        <v>66.415400000000005</v>
      </c>
      <c r="E119">
        <v>40.801400000000001</v>
      </c>
      <c r="F119">
        <v>31.2074</v>
      </c>
      <c r="G119">
        <v>-7.7876000000000003</v>
      </c>
      <c r="H119">
        <v>-9.7332999999999998</v>
      </c>
      <c r="I119">
        <v>-1.8380000000000001</v>
      </c>
      <c r="J119">
        <v>-5.8838999999999997</v>
      </c>
      <c r="K119">
        <v>-4.5286</v>
      </c>
      <c r="L119">
        <v>-0.3397</v>
      </c>
      <c r="M119">
        <v>1.6409</v>
      </c>
      <c r="N119">
        <v>12.067600000000001</v>
      </c>
      <c r="O119">
        <v>11.929</v>
      </c>
      <c r="P119">
        <v>12.2277</v>
      </c>
      <c r="Q119">
        <v>11.511699999999999</v>
      </c>
      <c r="R119">
        <v>13.2721</v>
      </c>
      <c r="S119">
        <v>17.162199999999999</v>
      </c>
      <c r="T119">
        <v>16.286899999999999</v>
      </c>
      <c r="U119">
        <v>12.7813</v>
      </c>
      <c r="V119">
        <v>6.1801000000000004</v>
      </c>
      <c r="W119">
        <v>-17.863800000000001</v>
      </c>
      <c r="X119">
        <v>-48.535600000000002</v>
      </c>
      <c r="Y119">
        <v>-52.662500000000001</v>
      </c>
      <c r="Z119">
        <v>-51.827500000000001</v>
      </c>
      <c r="AA119">
        <v>-34.994100000000003</v>
      </c>
      <c r="AB119">
        <v>5.7545999999999999</v>
      </c>
      <c r="AC119">
        <v>20.199000000000002</v>
      </c>
      <c r="AD119">
        <v>24.784199999999998</v>
      </c>
      <c r="AE119">
        <v>22.8995</v>
      </c>
      <c r="AF119">
        <v>23.6648</v>
      </c>
      <c r="AG119">
        <v>23.492899999999999</v>
      </c>
      <c r="AH119">
        <v>21.442</v>
      </c>
      <c r="AI119">
        <v>13.448</v>
      </c>
      <c r="AJ119">
        <v>13.331200000000001</v>
      </c>
      <c r="AK119">
        <v>11.717700000000001</v>
      </c>
      <c r="AL119">
        <v>9.1927000000000003</v>
      </c>
      <c r="AM119">
        <v>13.0715</v>
      </c>
      <c r="AN119">
        <v>12.7788</v>
      </c>
      <c r="AO119">
        <v>15.1066</v>
      </c>
    </row>
    <row r="120" spans="1:41" x14ac:dyDescent="0.3">
      <c r="A120" t="s">
        <v>562</v>
      </c>
      <c r="B120">
        <v>23.382899999999999</v>
      </c>
      <c r="C120">
        <v>11.335599999999999</v>
      </c>
      <c r="D120">
        <v>11.789</v>
      </c>
      <c r="E120">
        <v>11.5753</v>
      </c>
      <c r="F120">
        <v>9.5992999999999995</v>
      </c>
      <c r="G120">
        <v>10.821400000000001</v>
      </c>
      <c r="H120">
        <v>12.599500000000001</v>
      </c>
      <c r="I120">
        <v>15.370200000000001</v>
      </c>
      <c r="J120">
        <v>17.8017</v>
      </c>
      <c r="K120">
        <v>17.578099999999999</v>
      </c>
      <c r="L120">
        <v>14.972799999999999</v>
      </c>
      <c r="M120">
        <v>18.502600000000001</v>
      </c>
      <c r="N120">
        <v>20.257999999999999</v>
      </c>
      <c r="O120">
        <v>25.887699999999999</v>
      </c>
      <c r="P120">
        <v>23.0366</v>
      </c>
      <c r="Q120">
        <v>12.8306</v>
      </c>
      <c r="R120">
        <v>18.1706</v>
      </c>
      <c r="S120">
        <v>13.2493</v>
      </c>
      <c r="T120">
        <v>14.3291</v>
      </c>
      <c r="U120">
        <v>13.3736</v>
      </c>
      <c r="V120">
        <v>4.3208000000000002</v>
      </c>
      <c r="W120">
        <v>3.1741000000000001</v>
      </c>
      <c r="X120">
        <v>-0.48759999999999998</v>
      </c>
      <c r="Y120">
        <v>0.64410000000000001</v>
      </c>
      <c r="Z120">
        <v>3.1899000000000002</v>
      </c>
      <c r="AA120">
        <v>0.92159999999999997</v>
      </c>
      <c r="AB120">
        <v>8.5294000000000008</v>
      </c>
      <c r="AC120">
        <v>7.5069999999999997</v>
      </c>
      <c r="AD120">
        <v>9.7088999999999999</v>
      </c>
      <c r="AE120">
        <v>9.5884</v>
      </c>
      <c r="AF120">
        <v>5.1421999999999999</v>
      </c>
      <c r="AG120">
        <v>5.3857999999999997</v>
      </c>
      <c r="AH120">
        <v>5.2302</v>
      </c>
      <c r="AI120">
        <v>3.4820000000000002</v>
      </c>
      <c r="AJ120">
        <v>3.3353999999999999</v>
      </c>
      <c r="AK120">
        <v>2.4722</v>
      </c>
      <c r="AL120">
        <v>-2.8119000000000001</v>
      </c>
      <c r="AM120">
        <v>-0.83350000000000002</v>
      </c>
      <c r="AN120">
        <v>-3.3041</v>
      </c>
      <c r="AO120">
        <v>-0.27510000000000001</v>
      </c>
    </row>
    <row r="121" spans="1:41" x14ac:dyDescent="0.3">
      <c r="A121" t="s">
        <v>563</v>
      </c>
      <c r="B121">
        <v>17.830100000000002</v>
      </c>
      <c r="C121">
        <v>15.889799999999999</v>
      </c>
      <c r="D121">
        <v>13.478400000000001</v>
      </c>
      <c r="E121">
        <v>5.6917999999999997</v>
      </c>
      <c r="F121">
        <v>3.7730000000000001</v>
      </c>
      <c r="G121">
        <v>8.1896000000000004</v>
      </c>
      <c r="H121">
        <v>4.6127000000000002</v>
      </c>
      <c r="I121">
        <v>5.9508000000000001</v>
      </c>
      <c r="J121">
        <v>11.9108</v>
      </c>
      <c r="K121">
        <v>6.0963000000000003</v>
      </c>
      <c r="L121">
        <v>11.8041</v>
      </c>
      <c r="M121">
        <v>16.2622</v>
      </c>
      <c r="N121">
        <v>18.985600000000002</v>
      </c>
      <c r="O121">
        <v>23.0837</v>
      </c>
      <c r="P121">
        <v>24.262699999999999</v>
      </c>
      <c r="Q121">
        <v>22.204599999999999</v>
      </c>
      <c r="R121">
        <v>14.01</v>
      </c>
      <c r="S121">
        <v>18.614100000000001</v>
      </c>
      <c r="T121">
        <v>16.809699999999999</v>
      </c>
      <c r="U121">
        <v>19.674700000000001</v>
      </c>
      <c r="V121">
        <v>20.4848</v>
      </c>
      <c r="W121">
        <v>14.881600000000001</v>
      </c>
      <c r="X121">
        <v>14.536</v>
      </c>
      <c r="Y121">
        <v>11.729200000000001</v>
      </c>
      <c r="Z121">
        <v>12.140599999999999</v>
      </c>
      <c r="AA121">
        <v>20.413799999999998</v>
      </c>
      <c r="AB121">
        <v>19.312000000000001</v>
      </c>
      <c r="AC121">
        <v>21.2349</v>
      </c>
      <c r="AD121">
        <v>20.186599999999999</v>
      </c>
      <c r="AE121">
        <v>13.237</v>
      </c>
      <c r="AF121">
        <v>11.968999999999999</v>
      </c>
      <c r="AG121">
        <v>6.1379000000000001</v>
      </c>
      <c r="AH121">
        <v>5.9688999999999997</v>
      </c>
      <c r="AI121">
        <v>3.6101000000000001</v>
      </c>
      <c r="AJ121">
        <v>4.5801999999999996</v>
      </c>
      <c r="AK121">
        <v>4.6421000000000001</v>
      </c>
      <c r="AL121">
        <v>5.7092999999999998</v>
      </c>
      <c r="AM121">
        <v>6.4485999999999999</v>
      </c>
      <c r="AN121">
        <v>6.5990000000000002</v>
      </c>
      <c r="AO121">
        <v>6.9858000000000002</v>
      </c>
    </row>
    <row r="122" spans="1:41" x14ac:dyDescent="0.3">
      <c r="A122" t="s">
        <v>564</v>
      </c>
      <c r="B122">
        <v>3091.4193</v>
      </c>
      <c r="C122">
        <v>13209.3514</v>
      </c>
      <c r="D122">
        <v>8209.4297999999999</v>
      </c>
      <c r="E122">
        <v>108.7681</v>
      </c>
      <c r="F122">
        <v>564.68190000000004</v>
      </c>
      <c r="G122">
        <v>371.07100000000003</v>
      </c>
      <c r="H122">
        <v>2117.5038</v>
      </c>
      <c r="I122">
        <v>2254.3674999999998</v>
      </c>
      <c r="J122">
        <v>347.90140000000002</v>
      </c>
      <c r="K122">
        <v>92.095200000000006</v>
      </c>
      <c r="L122">
        <v>66.011700000000005</v>
      </c>
      <c r="M122">
        <v>21.359400000000001</v>
      </c>
      <c r="N122">
        <v>43.3033</v>
      </c>
      <c r="O122">
        <v>108.79</v>
      </c>
      <c r="P122">
        <v>87.096299999999999</v>
      </c>
      <c r="Q122">
        <v>96.577399999999997</v>
      </c>
      <c r="R122">
        <v>139.851</v>
      </c>
      <c r="S122">
        <v>76.589500000000001</v>
      </c>
      <c r="T122">
        <v>77.324700000000007</v>
      </c>
      <c r="U122">
        <v>73.482299999999995</v>
      </c>
      <c r="V122">
        <v>47.299399999999999</v>
      </c>
      <c r="W122">
        <v>39.050899999999999</v>
      </c>
      <c r="X122">
        <v>34.204099999999997</v>
      </c>
      <c r="Y122">
        <v>24.764199999999999</v>
      </c>
      <c r="Z122">
        <v>19.0656</v>
      </c>
      <c r="AA122">
        <v>26.684000000000001</v>
      </c>
      <c r="AB122">
        <v>38.0428</v>
      </c>
      <c r="AC122">
        <v>34.556100000000001</v>
      </c>
      <c r="AD122">
        <v>48.6021</v>
      </c>
      <c r="AE122">
        <v>35.781599999999997</v>
      </c>
      <c r="AF122">
        <v>24.479900000000001</v>
      </c>
      <c r="AG122">
        <v>28.264600000000002</v>
      </c>
      <c r="AH122">
        <v>12.7685</v>
      </c>
      <c r="AI122">
        <v>11.361000000000001</v>
      </c>
      <c r="AJ122">
        <v>13.3704</v>
      </c>
      <c r="AK122">
        <v>20.902999999999999</v>
      </c>
      <c r="AL122">
        <v>42.565100000000001</v>
      </c>
      <c r="AM122">
        <v>52.185200000000002</v>
      </c>
    </row>
    <row r="123" spans="1:41" x14ac:dyDescent="0.3">
      <c r="A123" t="s">
        <v>565</v>
      </c>
      <c r="B123">
        <v>152.01249999999999</v>
      </c>
      <c r="C123">
        <v>31.6051</v>
      </c>
      <c r="D123">
        <v>52.534399999999998</v>
      </c>
      <c r="E123">
        <v>40.442300000000003</v>
      </c>
      <c r="F123">
        <v>20.364799999999999</v>
      </c>
      <c r="G123">
        <v>28.999199999999998</v>
      </c>
      <c r="H123">
        <v>28.61</v>
      </c>
      <c r="I123">
        <v>31.3796</v>
      </c>
      <c r="J123">
        <v>37.170900000000003</v>
      </c>
      <c r="K123">
        <v>30.6753</v>
      </c>
      <c r="L123">
        <v>23.119299999999999</v>
      </c>
      <c r="M123">
        <v>26.383299999999998</v>
      </c>
      <c r="N123">
        <v>41.137700000000002</v>
      </c>
      <c r="O123">
        <v>44.540500000000002</v>
      </c>
      <c r="P123">
        <v>36.514699999999998</v>
      </c>
      <c r="Q123">
        <v>39.994700000000002</v>
      </c>
      <c r="R123">
        <v>14.6038</v>
      </c>
      <c r="S123">
        <v>11.849600000000001</v>
      </c>
      <c r="T123">
        <v>12.8924</v>
      </c>
      <c r="U123">
        <v>17.7943</v>
      </c>
      <c r="V123">
        <v>21.232099999999999</v>
      </c>
      <c r="W123">
        <v>29.639700000000001</v>
      </c>
      <c r="X123">
        <v>26.4117</v>
      </c>
      <c r="Y123">
        <v>22.143599999999999</v>
      </c>
      <c r="Z123">
        <v>19.346900000000002</v>
      </c>
      <c r="AA123">
        <v>11.7158</v>
      </c>
      <c r="AB123">
        <v>22.9621</v>
      </c>
      <c r="AC123">
        <v>21.441800000000001</v>
      </c>
      <c r="AD123">
        <v>31.472999999999999</v>
      </c>
      <c r="AE123">
        <v>24.977599999999999</v>
      </c>
      <c r="AF123">
        <v>20.262899999999998</v>
      </c>
      <c r="AG123">
        <v>24.603400000000001</v>
      </c>
      <c r="AH123">
        <v>13.8246</v>
      </c>
      <c r="AI123">
        <v>21.517499999999998</v>
      </c>
      <c r="AJ123">
        <v>16.402100000000001</v>
      </c>
      <c r="AK123">
        <v>6.7422000000000004</v>
      </c>
      <c r="AL123">
        <v>5.6479999999999997</v>
      </c>
      <c r="AM123">
        <v>5.2582000000000004</v>
      </c>
      <c r="AN123">
        <v>6.5845000000000002</v>
      </c>
      <c r="AO123">
        <v>-0.96030000000000004</v>
      </c>
    </row>
    <row r="124" spans="1:41" x14ac:dyDescent="0.3">
      <c r="A124" t="s">
        <v>566</v>
      </c>
      <c r="B124">
        <v>-0.66590000000000005</v>
      </c>
      <c r="C124">
        <v>0.63260000000000005</v>
      </c>
      <c r="D124">
        <v>1.7714000000000001</v>
      </c>
      <c r="E124">
        <v>-0.85870000000000002</v>
      </c>
      <c r="F124">
        <v>-0.75009999999999999</v>
      </c>
      <c r="G124">
        <v>-1.4041999999999999</v>
      </c>
      <c r="H124">
        <v>0.22989999999999999</v>
      </c>
      <c r="I124">
        <v>0.65329999999999999</v>
      </c>
      <c r="J124">
        <v>1.3596999999999999</v>
      </c>
      <c r="K124">
        <v>2.0171000000000001</v>
      </c>
      <c r="L124">
        <v>2.0647000000000002</v>
      </c>
      <c r="M124">
        <v>5.0171000000000001</v>
      </c>
      <c r="N124">
        <v>17.415700000000001</v>
      </c>
      <c r="O124">
        <v>17.8505</v>
      </c>
      <c r="P124">
        <v>-14.2089</v>
      </c>
      <c r="Q124">
        <v>-0.13039999999999999</v>
      </c>
      <c r="R124">
        <v>-11.3</v>
      </c>
      <c r="S124">
        <v>-12.1159</v>
      </c>
      <c r="T124">
        <v>20.415900000000001</v>
      </c>
      <c r="U124">
        <v>2.4045999999999998</v>
      </c>
      <c r="V124">
        <v>1.8348</v>
      </c>
      <c r="W124">
        <v>1.1419999999999999</v>
      </c>
      <c r="X124">
        <v>-1.2091000000000001</v>
      </c>
      <c r="Y124">
        <v>-2.2816000000000001</v>
      </c>
      <c r="Z124">
        <v>-1.8322000000000001</v>
      </c>
      <c r="AA124">
        <v>0.25090000000000001</v>
      </c>
      <c r="AB124">
        <v>2.0741999999999998</v>
      </c>
      <c r="AC124">
        <v>3.8725999999999998</v>
      </c>
      <c r="AD124">
        <v>3.5101</v>
      </c>
      <c r="AE124">
        <v>4.8305999999999996</v>
      </c>
      <c r="AF124">
        <v>4.1868999999999996</v>
      </c>
      <c r="AG124">
        <v>3.0617999999999999</v>
      </c>
      <c r="AH124">
        <v>3.7642000000000002</v>
      </c>
      <c r="AI124">
        <v>1.4776</v>
      </c>
      <c r="AJ124">
        <v>2.181</v>
      </c>
      <c r="AK124">
        <v>1.3250999999999999</v>
      </c>
      <c r="AL124">
        <v>1.3545</v>
      </c>
      <c r="AM124">
        <v>2.6377999999999999</v>
      </c>
      <c r="AN124">
        <v>4.8769999999999998</v>
      </c>
    </row>
    <row r="125" spans="1:41" x14ac:dyDescent="0.3">
      <c r="A125" t="s">
        <v>567</v>
      </c>
      <c r="B125">
        <v>2.4264000000000001</v>
      </c>
      <c r="C125">
        <v>90.642099999999999</v>
      </c>
    </row>
    <row r="126" spans="1:41" x14ac:dyDescent="0.3">
      <c r="A126" t="s">
        <v>568</v>
      </c>
      <c r="B126">
        <v>4.7983000000000002</v>
      </c>
      <c r="C126">
        <v>15.2341</v>
      </c>
      <c r="D126">
        <v>8.7073999999999998</v>
      </c>
      <c r="E126">
        <v>7.5658000000000003</v>
      </c>
      <c r="F126">
        <v>8.9445999999999994</v>
      </c>
      <c r="G126">
        <v>1.8704000000000001</v>
      </c>
      <c r="H126">
        <v>8.4389000000000003</v>
      </c>
      <c r="I126">
        <v>7.0721999999999996</v>
      </c>
      <c r="J126">
        <v>10.656700000000001</v>
      </c>
      <c r="K126">
        <v>12.1951</v>
      </c>
      <c r="L126">
        <v>8.5482999999999993</v>
      </c>
      <c r="M126">
        <v>9.9940999999999995</v>
      </c>
      <c r="N126">
        <v>4.7789000000000001</v>
      </c>
      <c r="O126">
        <v>3.1381000000000001</v>
      </c>
      <c r="P126">
        <v>-1.6879</v>
      </c>
      <c r="Q126">
        <v>-4.8578000000000001</v>
      </c>
      <c r="R126">
        <v>-6.0380000000000003</v>
      </c>
      <c r="S126">
        <v>-4.9184000000000001</v>
      </c>
      <c r="T126">
        <v>-3.3589000000000002</v>
      </c>
      <c r="U126">
        <v>-1.8547</v>
      </c>
      <c r="V126">
        <v>1.6843999999999999</v>
      </c>
      <c r="W126">
        <v>-9.4399999999999998E-2</v>
      </c>
      <c r="X126">
        <v>-0.41820000000000002</v>
      </c>
      <c r="Y126">
        <v>2.0489000000000002</v>
      </c>
      <c r="Z126">
        <v>-1.8494999999999999</v>
      </c>
      <c r="AA126">
        <v>1.2591000000000001</v>
      </c>
      <c r="AB126">
        <v>2.0589</v>
      </c>
      <c r="AC126">
        <v>1.9796</v>
      </c>
      <c r="AD126">
        <v>8.3224999999999998</v>
      </c>
      <c r="AE126">
        <v>11.019299999999999</v>
      </c>
      <c r="AF126">
        <v>12.5113</v>
      </c>
      <c r="AG126">
        <v>9.2782</v>
      </c>
      <c r="AH126">
        <v>4.9267000000000003</v>
      </c>
      <c r="AI126">
        <v>1.6924999999999999</v>
      </c>
      <c r="AJ126">
        <v>-1.6247</v>
      </c>
      <c r="AK126">
        <v>-4.5378999999999996</v>
      </c>
      <c r="AL126">
        <v>-4.5606999999999998</v>
      </c>
      <c r="AM126">
        <v>-6.2744</v>
      </c>
      <c r="AN126">
        <v>-4.9935999999999998</v>
      </c>
    </row>
    <row r="127" spans="1:41" x14ac:dyDescent="0.3">
      <c r="A127" t="s">
        <v>569</v>
      </c>
      <c r="B127">
        <v>-3.6423999999999999</v>
      </c>
      <c r="C127">
        <v>-5.0839999999999996</v>
      </c>
      <c r="D127">
        <v>-4.5484</v>
      </c>
      <c r="E127">
        <v>-2.3168000000000002</v>
      </c>
      <c r="F127">
        <v>-1.1576</v>
      </c>
      <c r="G127">
        <v>-1.3452999999999999</v>
      </c>
      <c r="H127">
        <v>-1.3309</v>
      </c>
      <c r="I127">
        <v>3.2098</v>
      </c>
      <c r="J127">
        <v>8.5958000000000006</v>
      </c>
      <c r="K127">
        <v>8.4893999999999998</v>
      </c>
      <c r="L127">
        <v>8.4985999999999997</v>
      </c>
      <c r="M127">
        <v>1.8093999999999999</v>
      </c>
      <c r="N127">
        <v>-3.6425000000000001</v>
      </c>
      <c r="O127">
        <v>-7.6932</v>
      </c>
      <c r="P127">
        <v>-2.2646000000000002</v>
      </c>
      <c r="Q127">
        <v>1.7699</v>
      </c>
      <c r="R127">
        <v>3.3715999999999999</v>
      </c>
      <c r="S127">
        <v>8.2702000000000009</v>
      </c>
      <c r="T127">
        <v>1.5866</v>
      </c>
      <c r="U127">
        <v>-2.6934999999999998</v>
      </c>
      <c r="V127">
        <v>-5.8528000000000002</v>
      </c>
      <c r="W127">
        <v>-0.48630000000000001</v>
      </c>
      <c r="X127">
        <v>2.1181000000000001</v>
      </c>
      <c r="Y127">
        <v>10.793200000000001</v>
      </c>
      <c r="Z127">
        <v>10.940799999999999</v>
      </c>
      <c r="AA127">
        <v>12.5124</v>
      </c>
      <c r="AB127">
        <v>8.7772000000000006</v>
      </c>
      <c r="AC127">
        <v>-4.1193</v>
      </c>
      <c r="AD127">
        <v>-4.2493999999999996</v>
      </c>
      <c r="AE127">
        <v>-3.6541999999999999</v>
      </c>
      <c r="AF127">
        <v>-0.48270000000000002</v>
      </c>
      <c r="AG127">
        <v>4.6185</v>
      </c>
      <c r="AH127">
        <v>8.09</v>
      </c>
      <c r="AI127">
        <v>1.3480000000000001</v>
      </c>
      <c r="AJ127">
        <v>-0.62819999999999998</v>
      </c>
      <c r="AK127">
        <v>1.3658999999999999</v>
      </c>
      <c r="AL127">
        <v>5.5583999999999998</v>
      </c>
      <c r="AM127">
        <v>6.9076000000000004</v>
      </c>
      <c r="AN127">
        <v>0.93</v>
      </c>
      <c r="AO127">
        <v>-0.1096</v>
      </c>
    </row>
    <row r="128" spans="1:41" x14ac:dyDescent="0.3">
      <c r="A128" t="s">
        <v>570</v>
      </c>
      <c r="B128">
        <v>23.8766</v>
      </c>
      <c r="C128">
        <v>28.194199999999999</v>
      </c>
      <c r="D128">
        <v>30.546900000000001</v>
      </c>
      <c r="E128">
        <v>28.8797</v>
      </c>
      <c r="F128">
        <v>52.156300000000002</v>
      </c>
      <c r="G128">
        <v>49.530999999999999</v>
      </c>
      <c r="H128">
        <v>43.999099999999999</v>
      </c>
      <c r="I128">
        <v>37.560600000000001</v>
      </c>
      <c r="J128">
        <v>4.0246000000000004</v>
      </c>
      <c r="K128">
        <v>8.6738999999999997</v>
      </c>
      <c r="L128">
        <v>7.4377000000000004</v>
      </c>
      <c r="M128">
        <v>11.938599999999999</v>
      </c>
      <c r="N128">
        <v>40.7896</v>
      </c>
      <c r="O128">
        <v>37.111699999999999</v>
      </c>
      <c r="P128">
        <v>35.229599999999998</v>
      </c>
      <c r="Q128">
        <v>39.003799999999998</v>
      </c>
      <c r="R128">
        <v>5.2887000000000004</v>
      </c>
      <c r="S128">
        <v>1.5642</v>
      </c>
      <c r="T128">
        <v>1.4342999999999999</v>
      </c>
      <c r="U128">
        <v>-6.819</v>
      </c>
      <c r="V128">
        <v>-5.2663000000000002</v>
      </c>
      <c r="W128">
        <v>-11.536099999999999</v>
      </c>
      <c r="X128">
        <v>-7.5289999999999999</v>
      </c>
      <c r="Y128">
        <v>-0.2918</v>
      </c>
      <c r="Z128">
        <v>-7.4543999999999997</v>
      </c>
      <c r="AA128">
        <v>0.1308</v>
      </c>
      <c r="AB128">
        <v>-1.7038</v>
      </c>
      <c r="AC128">
        <v>-2.2006999999999999</v>
      </c>
      <c r="AD128">
        <v>3.3668</v>
      </c>
      <c r="AE128">
        <v>11.106</v>
      </c>
      <c r="AF128">
        <v>15.2994</v>
      </c>
      <c r="AG128">
        <v>16.047899999999998</v>
      </c>
      <c r="AH128">
        <v>18.2212</v>
      </c>
      <c r="AI128">
        <v>19.153700000000001</v>
      </c>
      <c r="AJ128">
        <v>13.523400000000001</v>
      </c>
      <c r="AK128">
        <v>14.856</v>
      </c>
      <c r="AL128">
        <v>24.2257</v>
      </c>
      <c r="AM128">
        <v>16.949000000000002</v>
      </c>
      <c r="AN128">
        <v>15.6531</v>
      </c>
      <c r="AO128">
        <v>6.5919999999999996</v>
      </c>
    </row>
    <row r="129" spans="1:41" x14ac:dyDescent="0.3">
      <c r="A129" t="s">
        <v>571</v>
      </c>
      <c r="B129">
        <v>299.54860000000002</v>
      </c>
      <c r="C129">
        <v>354.66669999999999</v>
      </c>
      <c r="D129">
        <v>87.024000000000001</v>
      </c>
      <c r="E129">
        <v>79.787899999999993</v>
      </c>
      <c r="F129">
        <v>183.36349999999999</v>
      </c>
      <c r="G129">
        <v>456.06310000000002</v>
      </c>
      <c r="H129">
        <v>340.04930000000002</v>
      </c>
      <c r="I129">
        <v>385.54509999999999</v>
      </c>
      <c r="J129">
        <v>314.66559999999998</v>
      </c>
      <c r="K129">
        <v>136.6583</v>
      </c>
      <c r="L129">
        <v>71.944500000000005</v>
      </c>
      <c r="M129">
        <v>55.424799999999998</v>
      </c>
      <c r="N129">
        <v>7.2472000000000003</v>
      </c>
      <c r="O129">
        <v>-26.056899999999999</v>
      </c>
      <c r="P129">
        <v>-26.277699999999999</v>
      </c>
      <c r="Q129">
        <v>-26.0061</v>
      </c>
      <c r="R129">
        <v>-24.927199999999999</v>
      </c>
      <c r="S129">
        <v>-3.7707999999999999</v>
      </c>
      <c r="T129">
        <v>-3.5065</v>
      </c>
      <c r="U129">
        <v>-4.5689000000000002</v>
      </c>
      <c r="V129">
        <v>-4.0069999999999997</v>
      </c>
      <c r="W129">
        <v>-4.8654000000000002</v>
      </c>
    </row>
    <row r="130" spans="1:41" x14ac:dyDescent="0.3">
      <c r="A130" t="s">
        <v>572</v>
      </c>
      <c r="B130">
        <v>1477.2991</v>
      </c>
      <c r="C130">
        <v>1382.443</v>
      </c>
      <c r="D130">
        <v>1430.0274999999999</v>
      </c>
      <c r="E130">
        <v>-15.9208</v>
      </c>
      <c r="F130">
        <v>-16.790199999999999</v>
      </c>
      <c r="G130">
        <v>-15.2662</v>
      </c>
      <c r="H130">
        <v>8.0065000000000008</v>
      </c>
      <c r="I130">
        <v>4.3032000000000004</v>
      </c>
      <c r="J130">
        <v>16.630700000000001</v>
      </c>
      <c r="K130">
        <v>84.603999999999999</v>
      </c>
      <c r="L130">
        <v>44.638800000000003</v>
      </c>
      <c r="M130">
        <v>72.720799999999997</v>
      </c>
      <c r="N130">
        <v>234.31559999999999</v>
      </c>
      <c r="O130">
        <v>115.8207</v>
      </c>
      <c r="P130">
        <v>131.9881</v>
      </c>
      <c r="Q130">
        <v>110.17230000000001</v>
      </c>
      <c r="R130">
        <v>7.4874000000000001</v>
      </c>
      <c r="S130">
        <v>35.111800000000002</v>
      </c>
      <c r="T130">
        <v>33.4801</v>
      </c>
      <c r="U130">
        <v>39.161999999999999</v>
      </c>
      <c r="V130">
        <v>32.011600000000001</v>
      </c>
      <c r="W130">
        <v>4.7202999999999999</v>
      </c>
      <c r="X130">
        <v>7.9984999999999999</v>
      </c>
      <c r="Y130">
        <v>6.8418999999999999</v>
      </c>
      <c r="Z130">
        <v>7.0926</v>
      </c>
      <c r="AA130">
        <v>13.0482</v>
      </c>
      <c r="AB130">
        <v>12.310700000000001</v>
      </c>
      <c r="AC130">
        <v>11.940899999999999</v>
      </c>
      <c r="AD130">
        <v>15.4725</v>
      </c>
      <c r="AE130">
        <v>4.6001000000000003</v>
      </c>
      <c r="AF130">
        <v>0.2306</v>
      </c>
      <c r="AG130">
        <v>-0.96419999999999995</v>
      </c>
      <c r="AH130">
        <v>-15.4552</v>
      </c>
      <c r="AI130">
        <v>-9.3267000000000007</v>
      </c>
      <c r="AJ130">
        <v>-7.2020999999999997</v>
      </c>
      <c r="AK130">
        <v>-12.0235</v>
      </c>
      <c r="AL130">
        <v>2.8593000000000002</v>
      </c>
      <c r="AM130">
        <v>-7.4451999999999998</v>
      </c>
      <c r="AN130">
        <v>-10.0708</v>
      </c>
      <c r="AO130">
        <v>4.0369999999999999</v>
      </c>
    </row>
    <row r="131" spans="1:41" x14ac:dyDescent="0.3">
      <c r="A131" t="s">
        <v>573</v>
      </c>
      <c r="B131">
        <v>61.4895</v>
      </c>
      <c r="C131">
        <v>59.710500000000003</v>
      </c>
      <c r="D131">
        <v>61.591500000000003</v>
      </c>
      <c r="E131">
        <v>-7.4607999999999999</v>
      </c>
      <c r="F131">
        <v>-5.8192000000000004</v>
      </c>
      <c r="G131">
        <v>-18.397500000000001</v>
      </c>
      <c r="H131">
        <v>-17.795000000000002</v>
      </c>
      <c r="I131">
        <v>-9.4029000000000007</v>
      </c>
      <c r="J131">
        <v>-7.5034999999999998</v>
      </c>
      <c r="K131">
        <v>6.7584999999999997</v>
      </c>
      <c r="L131">
        <v>11.335599999999999</v>
      </c>
      <c r="M131">
        <v>2.3426999999999998</v>
      </c>
      <c r="N131">
        <v>1.7968</v>
      </c>
      <c r="O131">
        <v>-1.5144</v>
      </c>
      <c r="P131">
        <v>-5.2256999999999998</v>
      </c>
      <c r="Q131">
        <v>-5.5940000000000003</v>
      </c>
      <c r="R131">
        <v>-6.7762000000000002</v>
      </c>
      <c r="S131">
        <v>-4.0362999999999998</v>
      </c>
      <c r="T131">
        <v>8.7909000000000006</v>
      </c>
      <c r="U131">
        <v>16.5547</v>
      </c>
      <c r="V131">
        <v>15.2812</v>
      </c>
      <c r="W131">
        <v>16.097100000000001</v>
      </c>
      <c r="X131">
        <v>1.9012</v>
      </c>
      <c r="Y131">
        <v>2.0417000000000001</v>
      </c>
      <c r="Z131">
        <v>3.1806999999999999</v>
      </c>
      <c r="AA131">
        <v>4.8183999999999996</v>
      </c>
      <c r="AB131">
        <v>3.9321000000000002</v>
      </c>
      <c r="AC131">
        <v>8.1948000000000008</v>
      </c>
      <c r="AD131">
        <v>12.4521</v>
      </c>
      <c r="AE131">
        <v>10.2546</v>
      </c>
      <c r="AF131">
        <v>7.2563000000000004</v>
      </c>
      <c r="AG131">
        <v>7.0171999999999999</v>
      </c>
      <c r="AH131">
        <v>4.7061999999999999</v>
      </c>
      <c r="AI131">
        <v>4.6440999999999999</v>
      </c>
      <c r="AJ131">
        <v>37.618699999999997</v>
      </c>
      <c r="AK131">
        <v>32.894399999999997</v>
      </c>
      <c r="AL131">
        <v>30.728000000000002</v>
      </c>
      <c r="AM131">
        <v>28.879899999999999</v>
      </c>
      <c r="AN131">
        <v>3.5663999999999998</v>
      </c>
      <c r="AO131">
        <v>-4.1844999999999999</v>
      </c>
    </row>
    <row r="132" spans="1:41" x14ac:dyDescent="0.3">
      <c r="A132" t="s">
        <v>574</v>
      </c>
      <c r="B132">
        <v>5.0430999999999999</v>
      </c>
      <c r="C132">
        <v>4.6835000000000004</v>
      </c>
      <c r="D132">
        <v>11.1303</v>
      </c>
      <c r="E132">
        <v>14.0884</v>
      </c>
      <c r="F132">
        <v>16.767900000000001</v>
      </c>
      <c r="G132">
        <v>14.3254</v>
      </c>
      <c r="H132">
        <v>11.929</v>
      </c>
      <c r="I132">
        <v>23.4693</v>
      </c>
      <c r="J132">
        <v>24.724699999999999</v>
      </c>
      <c r="K132">
        <v>31.5167</v>
      </c>
      <c r="L132">
        <v>37.283000000000001</v>
      </c>
      <c r="M132">
        <v>20.1601</v>
      </c>
    </row>
    <row r="133" spans="1:41" x14ac:dyDescent="0.3">
      <c r="A133" t="s">
        <v>575</v>
      </c>
      <c r="B133">
        <v>27.983000000000001</v>
      </c>
      <c r="C133">
        <v>22.942599999999999</v>
      </c>
      <c r="D133">
        <v>22.982099999999999</v>
      </c>
      <c r="E133">
        <v>21.308900000000001</v>
      </c>
      <c r="F133">
        <v>1.1143000000000001</v>
      </c>
      <c r="G133">
        <v>10.1173</v>
      </c>
      <c r="H133">
        <v>8.6903000000000006</v>
      </c>
      <c r="I133">
        <v>2.5339</v>
      </c>
      <c r="J133">
        <v>4.4447999999999999</v>
      </c>
      <c r="K133">
        <v>-6.6000000000000003E-2</v>
      </c>
      <c r="L133">
        <v>-3.8963999999999999</v>
      </c>
      <c r="M133">
        <v>1.2282999999999999</v>
      </c>
      <c r="N133">
        <v>1.5755999999999999</v>
      </c>
      <c r="O133">
        <v>3.6484999999999999</v>
      </c>
      <c r="P133">
        <v>4.8308</v>
      </c>
      <c r="Q133">
        <v>2.8426</v>
      </c>
      <c r="R133">
        <v>5.4189999999999996</v>
      </c>
      <c r="S133">
        <v>4.9732000000000003</v>
      </c>
      <c r="T133">
        <v>8.5564</v>
      </c>
      <c r="U133">
        <v>7.8449999999999998</v>
      </c>
      <c r="V133">
        <v>6.6052999999999997</v>
      </c>
      <c r="W133">
        <v>9.6579999999999995</v>
      </c>
      <c r="X133">
        <v>7.9554999999999998</v>
      </c>
      <c r="Y133">
        <v>8.8018999999999998</v>
      </c>
      <c r="Z133">
        <v>3.3174000000000001</v>
      </c>
      <c r="AA133">
        <v>1.5248999999999999</v>
      </c>
      <c r="AB133">
        <v>2.4964</v>
      </c>
      <c r="AC133">
        <v>4.2363</v>
      </c>
      <c r="AD133">
        <v>0.71079999999999999</v>
      </c>
      <c r="AE133">
        <v>-6.6635999999999997</v>
      </c>
      <c r="AF133">
        <v>-7.0763999999999996</v>
      </c>
      <c r="AG133">
        <v>-9.1488999999999994</v>
      </c>
      <c r="AH133">
        <v>-0.3463</v>
      </c>
      <c r="AI133">
        <v>3.7524000000000002</v>
      </c>
      <c r="AJ133">
        <v>0.13789999999999999</v>
      </c>
      <c r="AK133">
        <v>5.0240999999999998</v>
      </c>
      <c r="AL133">
        <v>5.2309000000000001</v>
      </c>
      <c r="AM133">
        <v>7.5133999999999999</v>
      </c>
      <c r="AN133">
        <v>13.9681</v>
      </c>
      <c r="AO133">
        <v>11.791600000000001</v>
      </c>
    </row>
    <row r="134" spans="1:41" x14ac:dyDescent="0.3">
      <c r="A134" t="s">
        <v>576</v>
      </c>
      <c r="B134">
        <v>-28.434799999999999</v>
      </c>
      <c r="C134">
        <v>-6.1807999999999996</v>
      </c>
      <c r="D134">
        <v>-8.8316999999999997</v>
      </c>
      <c r="E134">
        <v>-8.9498999999999995</v>
      </c>
      <c r="F134">
        <v>-6.0877999999999997</v>
      </c>
      <c r="G134">
        <v>-3.9809999999999999</v>
      </c>
      <c r="H134">
        <v>-0.69210000000000005</v>
      </c>
      <c r="I134">
        <v>0.51819999999999999</v>
      </c>
      <c r="J134">
        <v>-2.2886000000000002</v>
      </c>
      <c r="K134">
        <v>-2.5354000000000001</v>
      </c>
      <c r="L134">
        <v>-1.6715</v>
      </c>
      <c r="M134">
        <v>-1.9E-3</v>
      </c>
      <c r="N134">
        <v>5.2805999999999997</v>
      </c>
      <c r="O134">
        <v>6.0989000000000004</v>
      </c>
      <c r="P134">
        <v>7.4366000000000003</v>
      </c>
      <c r="Q134">
        <v>19.274999999999999</v>
      </c>
      <c r="R134">
        <v>25.704699999999999</v>
      </c>
      <c r="S134">
        <v>25.282299999999999</v>
      </c>
      <c r="T134">
        <v>23.098299999999998</v>
      </c>
      <c r="U134">
        <v>11.912000000000001</v>
      </c>
      <c r="V134">
        <v>6.9763999999999999</v>
      </c>
      <c r="W134">
        <v>7.2803000000000004</v>
      </c>
      <c r="X134">
        <v>10.1661</v>
      </c>
      <c r="Y134">
        <v>9.8511000000000006</v>
      </c>
      <c r="Z134">
        <v>13.2613</v>
      </c>
      <c r="AA134">
        <v>14.0664</v>
      </c>
      <c r="AB134">
        <v>14.3705</v>
      </c>
      <c r="AC134">
        <v>13.6159</v>
      </c>
      <c r="AD134">
        <v>9.4017999999999997</v>
      </c>
      <c r="AE134">
        <v>9.3056000000000001</v>
      </c>
      <c r="AF134">
        <v>2.9228000000000001</v>
      </c>
      <c r="AG134">
        <v>1.2228000000000001</v>
      </c>
      <c r="AH134">
        <v>-1.1828000000000001</v>
      </c>
      <c r="AI134">
        <v>-0.86299999999999999</v>
      </c>
      <c r="AJ134">
        <v>3.8643999999999998</v>
      </c>
      <c r="AK134">
        <v>3.6871</v>
      </c>
      <c r="AL134">
        <v>4.1199000000000003</v>
      </c>
      <c r="AM134">
        <v>1.6274999999999999</v>
      </c>
      <c r="AN134">
        <v>-3.4725000000000001</v>
      </c>
      <c r="AO134">
        <v>-3.7496999999999998</v>
      </c>
    </row>
    <row r="135" spans="1:41" x14ac:dyDescent="0.3">
      <c r="A135" t="s">
        <v>577</v>
      </c>
      <c r="B135">
        <v>-3.03</v>
      </c>
      <c r="C135">
        <v>-3.9174000000000002</v>
      </c>
      <c r="D135">
        <v>0.91180000000000005</v>
      </c>
      <c r="E135">
        <v>8.9244000000000003</v>
      </c>
      <c r="F135">
        <v>24.430099999999999</v>
      </c>
      <c r="G135">
        <v>21.645900000000001</v>
      </c>
      <c r="H135">
        <v>23.422799999999999</v>
      </c>
      <c r="I135">
        <v>14.623900000000001</v>
      </c>
      <c r="J135">
        <v>5.3307000000000002</v>
      </c>
      <c r="K135">
        <v>7.3630000000000004</v>
      </c>
      <c r="L135">
        <v>9.3340999999999994</v>
      </c>
      <c r="M135">
        <v>12.860099999999999</v>
      </c>
      <c r="N135">
        <v>14.9154</v>
      </c>
      <c r="O135">
        <v>8.7385000000000002</v>
      </c>
      <c r="P135">
        <v>6.2774000000000001</v>
      </c>
      <c r="Q135">
        <v>1.8729</v>
      </c>
      <c r="R135">
        <v>3.2892000000000001</v>
      </c>
      <c r="S135">
        <v>4.7861000000000002</v>
      </c>
      <c r="T135">
        <v>-1.3312999999999999</v>
      </c>
      <c r="U135">
        <v>-0.59740000000000004</v>
      </c>
      <c r="V135">
        <v>-9.4674999999999994</v>
      </c>
      <c r="W135">
        <v>-12.124499999999999</v>
      </c>
      <c r="X135">
        <v>0.57010000000000005</v>
      </c>
      <c r="Y135">
        <v>10.915100000000001</v>
      </c>
      <c r="Z135">
        <v>17.267399999999999</v>
      </c>
      <c r="AA135">
        <v>21.688600000000001</v>
      </c>
      <c r="AB135">
        <v>7.7626999999999997</v>
      </c>
      <c r="AC135">
        <v>1.6815</v>
      </c>
      <c r="AD135">
        <v>-2.9725999999999999</v>
      </c>
      <c r="AE135">
        <v>-7.6592000000000002</v>
      </c>
      <c r="AF135">
        <v>-6.4775</v>
      </c>
      <c r="AG135">
        <v>-4.4592000000000001</v>
      </c>
      <c r="AH135">
        <v>6.3563000000000001</v>
      </c>
      <c r="AI135">
        <v>16.695399999999999</v>
      </c>
      <c r="AJ135">
        <v>18.779800000000002</v>
      </c>
      <c r="AK135">
        <v>16.071100000000001</v>
      </c>
      <c r="AL135">
        <v>6.6026999999999996</v>
      </c>
      <c r="AM135">
        <v>0.46489999999999998</v>
      </c>
      <c r="AN135">
        <v>3.5200999999999998</v>
      </c>
      <c r="AO135">
        <v>-3.77</v>
      </c>
    </row>
    <row r="136" spans="1:41" x14ac:dyDescent="0.3">
      <c r="A136" t="s">
        <v>578</v>
      </c>
      <c r="B136">
        <v>4.7050000000000001</v>
      </c>
      <c r="C136">
        <v>2.0381</v>
      </c>
      <c r="D136">
        <v>0.95860000000000001</v>
      </c>
      <c r="E136">
        <v>4.6073000000000004</v>
      </c>
      <c r="F136">
        <v>5.0393999999999997</v>
      </c>
      <c r="G136">
        <v>4.0652999999999997</v>
      </c>
      <c r="H136">
        <v>3.2946</v>
      </c>
      <c r="I136">
        <v>3.9047999999999998</v>
      </c>
      <c r="J136">
        <v>5.6637000000000004</v>
      </c>
      <c r="K136">
        <v>7.9306000000000001</v>
      </c>
      <c r="L136">
        <v>49.695300000000003</v>
      </c>
      <c r="M136">
        <v>49.496600000000001</v>
      </c>
      <c r="N136">
        <v>88.340599999999995</v>
      </c>
      <c r="O136">
        <v>80.511300000000006</v>
      </c>
      <c r="P136">
        <v>24.728899999999999</v>
      </c>
      <c r="Q136">
        <v>24.1022</v>
      </c>
      <c r="R136">
        <v>-1.7343999999999999</v>
      </c>
      <c r="S136">
        <v>1.3889</v>
      </c>
      <c r="T136">
        <v>20.552600000000002</v>
      </c>
      <c r="U136">
        <v>21.954799999999999</v>
      </c>
      <c r="V136">
        <v>22.369700000000002</v>
      </c>
      <c r="W136">
        <v>21.2211</v>
      </c>
      <c r="X136">
        <v>2.9702000000000002</v>
      </c>
      <c r="Y136">
        <v>1.8665</v>
      </c>
      <c r="Z136">
        <v>0.81510000000000005</v>
      </c>
      <c r="AA136">
        <v>1.2529999999999999</v>
      </c>
      <c r="AB136">
        <v>1.3984000000000001</v>
      </c>
      <c r="AC136">
        <v>1.3933</v>
      </c>
      <c r="AD136">
        <v>0.32229999999999998</v>
      </c>
      <c r="AE136">
        <v>-1.4037999999999999</v>
      </c>
      <c r="AF136">
        <v>0.1641</v>
      </c>
      <c r="AG136">
        <v>1.1312</v>
      </c>
      <c r="AH136">
        <v>1.7944</v>
      </c>
      <c r="AI136">
        <v>3.4624000000000001</v>
      </c>
      <c r="AJ136">
        <v>3.0916000000000001</v>
      </c>
      <c r="AK136">
        <v>2.0293000000000001</v>
      </c>
      <c r="AL136">
        <v>2.0030000000000001</v>
      </c>
      <c r="AM136">
        <v>1.9855</v>
      </c>
      <c r="AN136">
        <v>2.6676000000000002</v>
      </c>
    </row>
    <row r="137" spans="1:41" x14ac:dyDescent="0.3">
      <c r="A137" t="s">
        <v>579</v>
      </c>
      <c r="B137">
        <v>16.2316</v>
      </c>
      <c r="C137">
        <v>15.947900000000001</v>
      </c>
      <c r="D137">
        <v>14.3489</v>
      </c>
      <c r="E137">
        <v>-2.4220999999999999</v>
      </c>
      <c r="F137">
        <v>-6.5429000000000004</v>
      </c>
      <c r="G137">
        <v>0.99429999999999996</v>
      </c>
      <c r="H137">
        <v>2.2890999999999999</v>
      </c>
      <c r="I137">
        <v>3.0815000000000001</v>
      </c>
      <c r="J137">
        <v>7.3000999999999996</v>
      </c>
      <c r="K137">
        <v>0.85370000000000001</v>
      </c>
      <c r="L137">
        <v>-6.4852999999999996</v>
      </c>
      <c r="M137">
        <v>-6.5332999999999997</v>
      </c>
      <c r="N137">
        <v>-6.7386999999999997</v>
      </c>
      <c r="O137">
        <v>-10.1258</v>
      </c>
      <c r="P137">
        <v>-1.9881</v>
      </c>
      <c r="Q137">
        <v>-5.9866000000000001</v>
      </c>
      <c r="R137">
        <v>-4.4139999999999997</v>
      </c>
      <c r="S137">
        <v>4.3864000000000001</v>
      </c>
      <c r="T137">
        <v>3.2088999999999999</v>
      </c>
      <c r="U137">
        <v>6.2849000000000004</v>
      </c>
      <c r="V137">
        <v>5.4687999999999999</v>
      </c>
      <c r="W137">
        <v>-1.2656000000000001</v>
      </c>
      <c r="X137">
        <v>-2.0851999999999999</v>
      </c>
      <c r="Y137">
        <v>-1.7925</v>
      </c>
      <c r="Z137">
        <v>-3.3014999999999999</v>
      </c>
      <c r="AA137">
        <v>8.5884999999999998</v>
      </c>
      <c r="AB137">
        <v>10.5274</v>
      </c>
      <c r="AC137">
        <v>11.8782</v>
      </c>
      <c r="AD137">
        <v>14.6004</v>
      </c>
      <c r="AE137">
        <v>7.5553999999999997</v>
      </c>
      <c r="AF137">
        <v>5.7426000000000004</v>
      </c>
      <c r="AG137">
        <v>3.8572000000000002</v>
      </c>
      <c r="AH137">
        <v>3.1278999999999999</v>
      </c>
      <c r="AI137">
        <v>1.9781</v>
      </c>
      <c r="AJ137">
        <v>2.9563000000000001</v>
      </c>
      <c r="AK137">
        <v>2.2810000000000001</v>
      </c>
      <c r="AL137">
        <v>1.869</v>
      </c>
      <c r="AM137">
        <v>8.5528999999999993</v>
      </c>
      <c r="AN137">
        <v>22.447800000000001</v>
      </c>
      <c r="AO137">
        <v>14.2446</v>
      </c>
    </row>
    <row r="138" spans="1:41" x14ac:dyDescent="0.3">
      <c r="A138" t="s">
        <v>580</v>
      </c>
      <c r="B138">
        <v>7.9863999999999997</v>
      </c>
      <c r="C138">
        <v>12.473800000000001</v>
      </c>
      <c r="D138">
        <v>10.1113</v>
      </c>
      <c r="E138">
        <v>-4.5948000000000002</v>
      </c>
      <c r="F138">
        <v>-4.1294000000000004</v>
      </c>
      <c r="G138">
        <v>-3.8454999999999999</v>
      </c>
      <c r="H138">
        <v>-1.421</v>
      </c>
      <c r="I138">
        <v>1.6199999999999999E-2</v>
      </c>
      <c r="J138">
        <v>6.4389000000000003</v>
      </c>
      <c r="K138">
        <v>3.4228000000000001</v>
      </c>
      <c r="L138">
        <v>2.4133</v>
      </c>
      <c r="M138">
        <v>1.1868000000000001</v>
      </c>
      <c r="N138">
        <v>2.2305999999999999</v>
      </c>
      <c r="O138">
        <v>1.2078</v>
      </c>
      <c r="P138">
        <v>1.2216</v>
      </c>
      <c r="Q138">
        <v>-3.78E-2</v>
      </c>
      <c r="R138">
        <v>3.8782999999999999</v>
      </c>
      <c r="S138">
        <v>4.4279999999999999</v>
      </c>
      <c r="T138">
        <v>18.082999999999998</v>
      </c>
      <c r="U138">
        <v>12.7493</v>
      </c>
      <c r="V138">
        <v>15.0877</v>
      </c>
      <c r="W138">
        <v>12.067500000000001</v>
      </c>
      <c r="X138">
        <v>7.4214000000000002</v>
      </c>
      <c r="Y138">
        <v>9.6107999999999993</v>
      </c>
      <c r="Z138">
        <v>2.4198</v>
      </c>
      <c r="AA138">
        <v>5.4015000000000004</v>
      </c>
      <c r="AB138">
        <v>0.32600000000000001</v>
      </c>
      <c r="AC138">
        <v>6.9095000000000004</v>
      </c>
      <c r="AD138">
        <v>9.4664999999999999</v>
      </c>
      <c r="AE138">
        <v>11.2204</v>
      </c>
      <c r="AF138">
        <v>13.1379</v>
      </c>
      <c r="AG138">
        <v>8.8980999999999995</v>
      </c>
      <c r="AH138">
        <v>3.0505</v>
      </c>
      <c r="AI138">
        <v>-0.4506</v>
      </c>
      <c r="AJ138">
        <v>-4.1463000000000001</v>
      </c>
      <c r="AK138">
        <v>-3.0901999999999998</v>
      </c>
      <c r="AL138">
        <v>-3.4588000000000001</v>
      </c>
      <c r="AM138">
        <v>0.1983</v>
      </c>
      <c r="AN138">
        <v>1.0879000000000001</v>
      </c>
      <c r="AO138">
        <v>2.6541999999999999</v>
      </c>
    </row>
    <row r="139" spans="1:41" x14ac:dyDescent="0.3">
      <c r="A139" t="s">
        <v>581</v>
      </c>
      <c r="B139">
        <v>6.6055999999999999</v>
      </c>
      <c r="C139">
        <v>8.4185999999999996</v>
      </c>
      <c r="D139">
        <v>5.1896000000000004</v>
      </c>
      <c r="E139">
        <v>2.2505999999999999</v>
      </c>
      <c r="F139">
        <v>6.5715000000000003</v>
      </c>
      <c r="G139">
        <v>6.6505999999999998</v>
      </c>
      <c r="H139">
        <v>7.4580000000000002</v>
      </c>
      <c r="I139">
        <v>6.7568999999999999</v>
      </c>
      <c r="J139">
        <v>8.2842000000000002</v>
      </c>
      <c r="K139">
        <v>4.4263000000000003</v>
      </c>
      <c r="L139">
        <v>5.8658999999999999</v>
      </c>
      <c r="M139">
        <v>7.2382</v>
      </c>
      <c r="N139">
        <v>7.2123999999999997</v>
      </c>
      <c r="O139">
        <v>7.3166000000000002</v>
      </c>
      <c r="P139">
        <v>6.7706</v>
      </c>
      <c r="Q139">
        <v>4.8951000000000002</v>
      </c>
      <c r="R139">
        <v>5.0133000000000001</v>
      </c>
      <c r="S139">
        <v>7.2485999999999997</v>
      </c>
      <c r="T139">
        <v>7.2339000000000002</v>
      </c>
      <c r="U139">
        <v>9.8102999999999998</v>
      </c>
      <c r="V139">
        <v>17.7789</v>
      </c>
      <c r="W139">
        <v>16.698899999999998</v>
      </c>
      <c r="X139">
        <v>17.824000000000002</v>
      </c>
      <c r="Y139">
        <v>18.827000000000002</v>
      </c>
      <c r="Z139">
        <v>10.6616</v>
      </c>
      <c r="AA139">
        <v>9.7957999999999998</v>
      </c>
      <c r="AB139">
        <v>7.2359</v>
      </c>
      <c r="AC139">
        <v>6.7662000000000004</v>
      </c>
      <c r="AD139">
        <v>5.4292999999999996</v>
      </c>
      <c r="AE139">
        <v>9.3240999999999996</v>
      </c>
      <c r="AF139">
        <v>13.531000000000001</v>
      </c>
      <c r="AG139">
        <v>14.0244</v>
      </c>
      <c r="AH139">
        <v>12.953200000000001</v>
      </c>
      <c r="AI139">
        <v>10.0669</v>
      </c>
      <c r="AJ139">
        <v>4.8884999999999996</v>
      </c>
      <c r="AK139">
        <v>3.7254</v>
      </c>
      <c r="AL139">
        <v>5.7473999999999998</v>
      </c>
      <c r="AM139">
        <v>6.5533000000000001</v>
      </c>
      <c r="AN139">
        <v>9.1501999999999999</v>
      </c>
    </row>
    <row r="140" spans="1:41" x14ac:dyDescent="0.3">
      <c r="A140" t="s">
        <v>582</v>
      </c>
      <c r="B140">
        <v>1.5958000000000001</v>
      </c>
      <c r="C140">
        <v>0.53669999999999995</v>
      </c>
      <c r="D140">
        <v>57.1708</v>
      </c>
      <c r="E140">
        <v>62.537799999999997</v>
      </c>
      <c r="F140">
        <v>58.367699999999999</v>
      </c>
      <c r="G140">
        <v>58.445599999999999</v>
      </c>
      <c r="H140">
        <v>2.0588000000000002</v>
      </c>
      <c r="I140">
        <v>0.48630000000000001</v>
      </c>
      <c r="J140">
        <v>3.0253000000000001</v>
      </c>
      <c r="K140">
        <v>2.4914999999999998</v>
      </c>
      <c r="L140">
        <v>8.3506999999999998</v>
      </c>
      <c r="M140">
        <v>13.6966</v>
      </c>
      <c r="N140">
        <v>12.395</v>
      </c>
      <c r="O140">
        <v>11.214700000000001</v>
      </c>
      <c r="P140">
        <v>5.0415999999999999</v>
      </c>
      <c r="Q140">
        <v>7.8223000000000003</v>
      </c>
      <c r="R140">
        <v>42.769100000000002</v>
      </c>
      <c r="S140">
        <v>43.701999999999998</v>
      </c>
      <c r="T140">
        <v>42.505600000000001</v>
      </c>
      <c r="U140">
        <v>30.492599999999999</v>
      </c>
      <c r="V140">
        <v>-9.3463999999999992</v>
      </c>
      <c r="W140">
        <v>-8.4436</v>
      </c>
      <c r="X140">
        <v>-6.7611999999999997</v>
      </c>
      <c r="Y140">
        <v>-6.1863000000000001</v>
      </c>
      <c r="Z140">
        <v>1.9348000000000001</v>
      </c>
      <c r="AA140">
        <v>3.0604</v>
      </c>
      <c r="AB140">
        <v>-5.6712999999999996</v>
      </c>
      <c r="AC140">
        <v>-2.8957999999999999</v>
      </c>
      <c r="AD140">
        <v>-2.3138000000000001</v>
      </c>
      <c r="AE140">
        <v>-2.5116000000000001</v>
      </c>
      <c r="AF140">
        <v>-0.58560000000000001</v>
      </c>
      <c r="AG140">
        <v>3.6522999999999999</v>
      </c>
      <c r="AH140">
        <v>6.7743000000000002</v>
      </c>
      <c r="AI140">
        <v>1.9419999999999999</v>
      </c>
      <c r="AJ140">
        <v>4.4715999999999996</v>
      </c>
      <c r="AK140">
        <v>0.8911</v>
      </c>
      <c r="AL140">
        <v>0.1232</v>
      </c>
      <c r="AM140">
        <v>5.2858000000000001</v>
      </c>
      <c r="AN140">
        <v>7.9324000000000003</v>
      </c>
    </row>
    <row r="141" spans="1:41" x14ac:dyDescent="0.3">
      <c r="A141" t="s">
        <v>583</v>
      </c>
      <c r="B141">
        <v>-16.282800000000002</v>
      </c>
      <c r="C141">
        <v>-19.003</v>
      </c>
      <c r="D141">
        <v>-17.341100000000001</v>
      </c>
      <c r="E141">
        <v>-13.7248</v>
      </c>
      <c r="F141">
        <v>-8.7524999999999995</v>
      </c>
      <c r="G141">
        <v>-4.9870000000000001</v>
      </c>
      <c r="H141">
        <v>-5.8403999999999998</v>
      </c>
      <c r="I141">
        <v>-3.2892000000000001</v>
      </c>
      <c r="J141">
        <v>-6.774</v>
      </c>
      <c r="K141">
        <v>-1.6819999999999999</v>
      </c>
      <c r="L141">
        <v>-2.3005</v>
      </c>
      <c r="M141">
        <v>-2.7926000000000002</v>
      </c>
      <c r="N141">
        <v>-2.5996000000000001</v>
      </c>
      <c r="O141">
        <v>-36.3294</v>
      </c>
      <c r="P141">
        <v>-34.582799999999999</v>
      </c>
      <c r="Q141">
        <v>-35.155799999999999</v>
      </c>
      <c r="R141">
        <v>-34.4377</v>
      </c>
      <c r="S141">
        <v>-5.0475000000000003</v>
      </c>
      <c r="T141">
        <v>-5.7847</v>
      </c>
      <c r="U141">
        <v>-6.1242000000000001</v>
      </c>
      <c r="V141">
        <v>-6.9173</v>
      </c>
      <c r="W141">
        <v>-8.3580000000000005</v>
      </c>
      <c r="X141">
        <v>-8.7026000000000003</v>
      </c>
      <c r="Y141">
        <v>-9.0802999999999994</v>
      </c>
      <c r="Z141">
        <v>-9.2477</v>
      </c>
      <c r="AA141">
        <v>-10.83</v>
      </c>
      <c r="AB141">
        <v>-11.401199999999999</v>
      </c>
      <c r="AC141">
        <v>-13.588800000000001</v>
      </c>
      <c r="AD141">
        <v>-16.306899999999999</v>
      </c>
      <c r="AE141">
        <v>-18.420200000000001</v>
      </c>
      <c r="AF141">
        <v>-19.946000000000002</v>
      </c>
      <c r="AG141">
        <v>-19.6645</v>
      </c>
      <c r="AH141">
        <v>-19.967099999999999</v>
      </c>
      <c r="AI141">
        <v>-17.0776</v>
      </c>
      <c r="AJ141">
        <v>-16.269300000000001</v>
      </c>
      <c r="AK141">
        <v>-16.171299999999999</v>
      </c>
      <c r="AL141">
        <v>-14.9038</v>
      </c>
      <c r="AM141">
        <v>-16.941600000000001</v>
      </c>
      <c r="AN141">
        <v>-17.6585</v>
      </c>
    </row>
    <row r="142" spans="1:41" x14ac:dyDescent="0.3">
      <c r="A142" t="s">
        <v>584</v>
      </c>
      <c r="B142">
        <v>-7.8392999999999997</v>
      </c>
      <c r="C142">
        <v>-8.6204000000000001</v>
      </c>
      <c r="D142">
        <v>-7.7846000000000002</v>
      </c>
      <c r="E142">
        <v>-5.3144999999999998</v>
      </c>
      <c r="F142">
        <v>-4.4066000000000001</v>
      </c>
      <c r="G142">
        <v>-3.4983</v>
      </c>
      <c r="H142">
        <v>-2.2526999999999999</v>
      </c>
      <c r="I142">
        <v>7.4139999999999997</v>
      </c>
      <c r="J142">
        <v>10.7881</v>
      </c>
      <c r="K142">
        <v>9.7967999999999993</v>
      </c>
      <c r="L142">
        <v>12.780900000000001</v>
      </c>
      <c r="M142">
        <v>1.7553000000000001</v>
      </c>
      <c r="N142">
        <v>-4.5209000000000001</v>
      </c>
      <c r="O142">
        <v>-15.115600000000001</v>
      </c>
      <c r="P142">
        <v>-25.708100000000002</v>
      </c>
      <c r="Q142">
        <v>-45.993600000000001</v>
      </c>
      <c r="R142">
        <v>-45.1145</v>
      </c>
      <c r="S142">
        <v>-38.321300000000001</v>
      </c>
      <c r="T142">
        <v>-29.9069</v>
      </c>
      <c r="U142">
        <v>-0.51160000000000005</v>
      </c>
      <c r="V142">
        <v>13.3207</v>
      </c>
      <c r="W142">
        <v>26.828900000000001</v>
      </c>
      <c r="X142">
        <v>6.4039000000000001</v>
      </c>
      <c r="Y142">
        <v>4.2436999999999996</v>
      </c>
      <c r="Z142">
        <v>-9.6227999999999998</v>
      </c>
      <c r="AA142">
        <v>-16.977399999999999</v>
      </c>
      <c r="AB142">
        <v>-5.1872999999999996</v>
      </c>
      <c r="AC142">
        <v>10.075100000000001</v>
      </c>
      <c r="AD142">
        <v>9.6074000000000002</v>
      </c>
      <c r="AE142">
        <v>0.42030000000000001</v>
      </c>
      <c r="AF142">
        <v>-0.66959999999999997</v>
      </c>
      <c r="AG142">
        <v>-9.4193999999999996</v>
      </c>
      <c r="AH142">
        <v>-8.4530999999999992</v>
      </c>
      <c r="AI142">
        <v>-2.3889999999999998</v>
      </c>
      <c r="AJ142">
        <v>-0.1153</v>
      </c>
      <c r="AK142">
        <v>1.8944000000000001</v>
      </c>
      <c r="AL142">
        <v>1.3146</v>
      </c>
      <c r="AM142">
        <v>-10.272399999999999</v>
      </c>
      <c r="AN142">
        <v>-11.9567</v>
      </c>
      <c r="AO142">
        <v>-12.3447</v>
      </c>
    </row>
    <row r="143" spans="1:41" x14ac:dyDescent="0.3">
      <c r="A143" t="s">
        <v>585</v>
      </c>
      <c r="B143">
        <v>878038500</v>
      </c>
      <c r="C143">
        <v>-48.604700000000001</v>
      </c>
      <c r="D143">
        <v>-50.382899999999999</v>
      </c>
      <c r="E143">
        <v>-36.914400000000001</v>
      </c>
      <c r="F143">
        <v>-30.220099999999999</v>
      </c>
      <c r="G143">
        <v>-6.1424000000000003</v>
      </c>
      <c r="H143">
        <v>378.45620000000002</v>
      </c>
      <c r="I143">
        <v>281.38740000000001</v>
      </c>
      <c r="J143">
        <v>112.426</v>
      </c>
      <c r="K143">
        <v>-15.997299999999999</v>
      </c>
      <c r="L143">
        <v>25.565100000000001</v>
      </c>
      <c r="M143">
        <v>14.973800000000001</v>
      </c>
      <c r="N143">
        <v>8.1793999999999993</v>
      </c>
      <c r="O143">
        <v>1711.2193</v>
      </c>
      <c r="P143">
        <v>151.5908</v>
      </c>
      <c r="Q143">
        <v>189.94290000000001</v>
      </c>
      <c r="R143">
        <v>386.63639999999998</v>
      </c>
      <c r="S143">
        <v>-38.968499999999999</v>
      </c>
      <c r="T143">
        <v>156.55789999999999</v>
      </c>
    </row>
    <row r="144" spans="1:41" x14ac:dyDescent="0.3">
      <c r="A144" t="s">
        <v>586</v>
      </c>
      <c r="B144">
        <v>69.582899999999995</v>
      </c>
      <c r="C144">
        <v>54.4298</v>
      </c>
      <c r="D144">
        <v>59.1599</v>
      </c>
      <c r="E144">
        <v>47.354599999999998</v>
      </c>
      <c r="F144">
        <v>36.492800000000003</v>
      </c>
      <c r="G144">
        <v>31.046199999999999</v>
      </c>
      <c r="H144">
        <v>16.537500000000001</v>
      </c>
      <c r="I144">
        <v>17.607500000000002</v>
      </c>
      <c r="J144">
        <v>14.4072</v>
      </c>
      <c r="K144">
        <v>9.6234999999999999</v>
      </c>
      <c r="L144">
        <v>14.476900000000001</v>
      </c>
      <c r="M144">
        <v>18.665700000000001</v>
      </c>
      <c r="N144">
        <v>21.701000000000001</v>
      </c>
      <c r="O144">
        <v>13.0909</v>
      </c>
      <c r="P144">
        <v>3.1107</v>
      </c>
      <c r="Q144">
        <v>0.53920000000000001</v>
      </c>
      <c r="R144">
        <v>-2.7378999999999998</v>
      </c>
      <c r="S144">
        <v>-1.1140000000000001</v>
      </c>
      <c r="T144">
        <v>4.0936000000000003</v>
      </c>
      <c r="U144">
        <v>1.3808</v>
      </c>
      <c r="V144">
        <v>14.605700000000001</v>
      </c>
      <c r="W144">
        <v>11.536</v>
      </c>
      <c r="X144">
        <v>9.7459000000000007</v>
      </c>
      <c r="Y144">
        <v>8.7873999999999999</v>
      </c>
      <c r="Z144">
        <v>-7.3310000000000004</v>
      </c>
      <c r="AA144">
        <v>-1.1344000000000001</v>
      </c>
      <c r="AB144">
        <v>10.9978</v>
      </c>
      <c r="AC144">
        <v>12.915900000000001</v>
      </c>
      <c r="AD144">
        <v>19.653400000000001</v>
      </c>
      <c r="AE144">
        <v>15.8461</v>
      </c>
      <c r="AF144">
        <v>9.1539999999999999</v>
      </c>
      <c r="AG144">
        <v>10.494199999999999</v>
      </c>
      <c r="AH144">
        <v>5.3426999999999998</v>
      </c>
      <c r="AI144">
        <v>8.2522000000000002</v>
      </c>
      <c r="AJ144">
        <v>4.5754000000000001</v>
      </c>
      <c r="AK144">
        <v>-4.1927000000000003</v>
      </c>
      <c r="AL144">
        <v>-0.4</v>
      </c>
      <c r="AM144">
        <v>-0.35809999999999997</v>
      </c>
      <c r="AN144">
        <v>-6.1919000000000004</v>
      </c>
      <c r="AO144">
        <v>-0.16120000000000001</v>
      </c>
    </row>
    <row r="145" spans="1:41" x14ac:dyDescent="0.3">
      <c r="A145" t="s">
        <v>587</v>
      </c>
      <c r="B145">
        <v>31.278300000000002</v>
      </c>
      <c r="C145">
        <v>34.936799999999998</v>
      </c>
      <c r="D145">
        <v>32.165399999999998</v>
      </c>
      <c r="E145">
        <v>30.228999999999999</v>
      </c>
      <c r="F145">
        <v>0.49519999999999997</v>
      </c>
      <c r="G145">
        <v>-2.8978000000000002</v>
      </c>
      <c r="H145">
        <v>0.4466</v>
      </c>
      <c r="I145">
        <v>2.8504</v>
      </c>
      <c r="J145">
        <v>7.7854000000000001</v>
      </c>
      <c r="K145">
        <v>4.5835999999999997</v>
      </c>
      <c r="L145">
        <v>-0.3478</v>
      </c>
      <c r="M145">
        <v>0.83979999999999999</v>
      </c>
      <c r="N145">
        <v>-3.9605000000000001</v>
      </c>
      <c r="O145">
        <v>3.2530999999999999</v>
      </c>
      <c r="P145">
        <v>6.7262000000000004</v>
      </c>
      <c r="Q145">
        <v>5.8526999999999996</v>
      </c>
      <c r="R145">
        <v>11.222899999999999</v>
      </c>
      <c r="S145">
        <v>11.9114</v>
      </c>
      <c r="T145">
        <v>11.4</v>
      </c>
      <c r="U145">
        <v>9.2725000000000009</v>
      </c>
      <c r="V145">
        <v>6.2401</v>
      </c>
      <c r="W145">
        <v>-2.3698999999999999</v>
      </c>
      <c r="X145">
        <v>-2.9634</v>
      </c>
      <c r="Y145">
        <v>-3.3653</v>
      </c>
      <c r="Z145">
        <v>-5.3311000000000002</v>
      </c>
      <c r="AA145">
        <v>-1.7339</v>
      </c>
      <c r="AB145">
        <v>-0.6089</v>
      </c>
      <c r="AC145">
        <v>-1.7233000000000001</v>
      </c>
    </row>
    <row r="146" spans="1:41" x14ac:dyDescent="0.3">
      <c r="A146" t="s">
        <v>588</v>
      </c>
      <c r="B146">
        <v>7.5006000000000004</v>
      </c>
      <c r="C146">
        <v>3.8405</v>
      </c>
      <c r="D146">
        <v>-4.2914000000000003</v>
      </c>
      <c r="E146">
        <v>-4.1444999999999999</v>
      </c>
      <c r="F146">
        <v>-7.2573999999999996</v>
      </c>
      <c r="G146">
        <v>-14.430400000000001</v>
      </c>
      <c r="H146">
        <v>-9.9206000000000003</v>
      </c>
      <c r="I146">
        <v>-2.0779000000000001</v>
      </c>
      <c r="J146">
        <v>3.8925000000000001</v>
      </c>
      <c r="K146">
        <v>20.143599999999999</v>
      </c>
      <c r="L146">
        <v>24.442699999999999</v>
      </c>
      <c r="M146">
        <v>23.425899999999999</v>
      </c>
      <c r="N146">
        <v>21.550699999999999</v>
      </c>
      <c r="O146">
        <v>20.028199999999998</v>
      </c>
      <c r="P146">
        <v>77.888199999999998</v>
      </c>
      <c r="Q146">
        <v>83.819900000000004</v>
      </c>
      <c r="R146">
        <v>73.772300000000001</v>
      </c>
      <c r="S146">
        <v>69.436099999999996</v>
      </c>
      <c r="T146">
        <v>15.0528</v>
      </c>
      <c r="U146">
        <v>6.9002999999999997</v>
      </c>
      <c r="V146">
        <v>-29.241</v>
      </c>
      <c r="W146">
        <v>-33.2027</v>
      </c>
      <c r="X146">
        <v>-38.591099999999997</v>
      </c>
      <c r="Y146">
        <v>-7.4432999999999998</v>
      </c>
      <c r="Z146">
        <v>35.594000000000001</v>
      </c>
      <c r="AA146">
        <v>42.3352</v>
      </c>
      <c r="AB146">
        <v>61.384300000000003</v>
      </c>
      <c r="AC146">
        <v>10.8514</v>
      </c>
      <c r="AD146">
        <v>17.261800000000001</v>
      </c>
      <c r="AE146">
        <v>22.093499999999999</v>
      </c>
      <c r="AF146">
        <v>16.8858</v>
      </c>
      <c r="AG146">
        <v>17.9634</v>
      </c>
      <c r="AH146">
        <v>15.0426</v>
      </c>
      <c r="AI146">
        <v>11.3649</v>
      </c>
      <c r="AJ146">
        <v>9.4198000000000004</v>
      </c>
      <c r="AK146">
        <v>8.3775999999999993</v>
      </c>
      <c r="AL146">
        <v>8.7691999999999997</v>
      </c>
      <c r="AM146">
        <v>13.4764</v>
      </c>
      <c r="AN146">
        <v>10.9886</v>
      </c>
      <c r="AO146">
        <v>12.8306</v>
      </c>
    </row>
    <row r="147" spans="1:41" x14ac:dyDescent="0.3">
      <c r="A147" t="s">
        <v>589</v>
      </c>
      <c r="B147">
        <v>4.1078999999999999</v>
      </c>
      <c r="C147">
        <v>8.9922000000000004</v>
      </c>
      <c r="D147">
        <v>8.4140999999999995</v>
      </c>
      <c r="E147">
        <v>9.5949000000000009</v>
      </c>
      <c r="F147">
        <v>7.5096999999999996</v>
      </c>
      <c r="G147">
        <v>6.0797999999999996</v>
      </c>
      <c r="H147">
        <v>9.8895999999999997</v>
      </c>
      <c r="I147">
        <v>1.5149999999999999</v>
      </c>
      <c r="J147">
        <v>16.148800000000001</v>
      </c>
      <c r="K147">
        <v>14.472</v>
      </c>
      <c r="L147">
        <v>13.184799999999999</v>
      </c>
      <c r="M147">
        <v>15.527900000000001</v>
      </c>
      <c r="N147">
        <v>21.7469</v>
      </c>
      <c r="O147">
        <v>22.301300000000001</v>
      </c>
      <c r="P147">
        <v>10.626099999999999</v>
      </c>
      <c r="Q147">
        <v>23.5151</v>
      </c>
      <c r="R147">
        <v>10.678000000000001</v>
      </c>
      <c r="S147">
        <v>7.0046999999999997</v>
      </c>
      <c r="T147">
        <v>17.456499999999998</v>
      </c>
      <c r="U147">
        <v>5.7115999999999998</v>
      </c>
      <c r="V147">
        <v>4.3315000000000001</v>
      </c>
      <c r="W147">
        <v>2.6930000000000001</v>
      </c>
      <c r="X147">
        <v>-2.7568999999999999</v>
      </c>
      <c r="Y147">
        <v>-2.0047000000000001</v>
      </c>
      <c r="Z147">
        <v>-5.7515000000000001</v>
      </c>
      <c r="AA147">
        <v>-1.7274</v>
      </c>
      <c r="AB147">
        <v>1.3013999999999999</v>
      </c>
      <c r="AC147">
        <v>2.3593999999999999</v>
      </c>
      <c r="AD147">
        <v>5.9935</v>
      </c>
      <c r="AE147">
        <v>6.2297000000000002</v>
      </c>
      <c r="AF147">
        <v>8.2222000000000008</v>
      </c>
      <c r="AG147">
        <v>9.6464999999999996</v>
      </c>
      <c r="AH147">
        <v>10.548</v>
      </c>
      <c r="AI147">
        <v>8.3204999999999991</v>
      </c>
      <c r="AJ147">
        <v>7.5940000000000003</v>
      </c>
      <c r="AK147">
        <v>4.4222000000000001</v>
      </c>
      <c r="AL147">
        <v>4.5163000000000002</v>
      </c>
      <c r="AM147">
        <v>5.5319000000000003</v>
      </c>
      <c r="AN147">
        <v>4.2591999999999999</v>
      </c>
    </row>
    <row r="148" spans="1:41" x14ac:dyDescent="0.3">
      <c r="A148" t="s">
        <v>590</v>
      </c>
      <c r="B148">
        <v>-2.4499</v>
      </c>
      <c r="C148">
        <v>102.4</v>
      </c>
      <c r="D148">
        <v>100.764</v>
      </c>
      <c r="E148">
        <v>219.04820000000001</v>
      </c>
      <c r="F148">
        <v>112.116</v>
      </c>
      <c r="G148">
        <v>14.7601</v>
      </c>
      <c r="H148">
        <v>25.612200000000001</v>
      </c>
      <c r="I148">
        <v>23.278600000000001</v>
      </c>
      <c r="J148">
        <v>34.447099999999999</v>
      </c>
      <c r="K148">
        <v>42.784199999999998</v>
      </c>
      <c r="L148">
        <v>40.640799999999999</v>
      </c>
      <c r="M148">
        <v>40.723500000000001</v>
      </c>
      <c r="N148">
        <v>30.532499999999999</v>
      </c>
      <c r="O148">
        <v>18.7043</v>
      </c>
      <c r="P148">
        <v>5.0639000000000003</v>
      </c>
      <c r="Q148">
        <v>8.2753999999999994</v>
      </c>
      <c r="R148">
        <v>8.0744000000000007</v>
      </c>
      <c r="S148">
        <v>4.6685999999999996</v>
      </c>
      <c r="T148">
        <v>11.1479</v>
      </c>
      <c r="U148">
        <v>9.1420999999999992</v>
      </c>
      <c r="V148">
        <v>5.8650000000000002</v>
      </c>
      <c r="W148">
        <v>3.0425</v>
      </c>
      <c r="X148">
        <v>8.9450000000000003</v>
      </c>
      <c r="Y148">
        <v>5.5991999999999997</v>
      </c>
      <c r="Z148">
        <v>4.3554000000000004</v>
      </c>
      <c r="AA148">
        <v>19.038</v>
      </c>
      <c r="AB148">
        <v>17.785299999999999</v>
      </c>
      <c r="AC148">
        <v>20.857399999999998</v>
      </c>
      <c r="AD148">
        <v>33.609099999999998</v>
      </c>
      <c r="AE148">
        <v>28.087599999999998</v>
      </c>
      <c r="AF148">
        <v>24.0869</v>
      </c>
      <c r="AG148">
        <v>20.5198</v>
      </c>
      <c r="AH148">
        <v>10.898199999999999</v>
      </c>
      <c r="AI148">
        <v>-0.77280000000000004</v>
      </c>
      <c r="AJ148">
        <v>-5.4074</v>
      </c>
      <c r="AK148">
        <v>-10.3992</v>
      </c>
      <c r="AL148">
        <v>-12.292199999999999</v>
      </c>
      <c r="AM148">
        <v>-12.657400000000001</v>
      </c>
      <c r="AN148">
        <v>-19.018799999999999</v>
      </c>
      <c r="AO148">
        <v>-20.698899999999998</v>
      </c>
    </row>
    <row r="149" spans="1:41" x14ac:dyDescent="0.3">
      <c r="A149" t="s">
        <v>591</v>
      </c>
      <c r="B149">
        <v>9.0500000000000007</v>
      </c>
      <c r="C149">
        <v>56.970199999999998</v>
      </c>
      <c r="D149">
        <v>61.106000000000002</v>
      </c>
      <c r="E149">
        <v>77.452500000000001</v>
      </c>
      <c r="F149">
        <v>93.431299999999993</v>
      </c>
      <c r="G149">
        <v>133.23099999999999</v>
      </c>
      <c r="H149">
        <v>132.52459999999999</v>
      </c>
      <c r="I149">
        <v>90.297600000000003</v>
      </c>
      <c r="J149">
        <v>72.7453</v>
      </c>
      <c r="K149">
        <v>-0.73150000000000004</v>
      </c>
      <c r="L149">
        <v>68.923400000000001</v>
      </c>
      <c r="M149">
        <v>67.836600000000004</v>
      </c>
      <c r="N149">
        <v>71.929100000000005</v>
      </c>
      <c r="O149">
        <v>69.747600000000006</v>
      </c>
      <c r="P149">
        <v>-0.61650000000000005</v>
      </c>
      <c r="Q149">
        <v>1.1725000000000001</v>
      </c>
      <c r="R149">
        <v>-1.0920000000000001</v>
      </c>
      <c r="S149">
        <v>-1.139</v>
      </c>
      <c r="T149">
        <v>-1.8903000000000001</v>
      </c>
      <c r="U149">
        <v>-4.0816999999999997</v>
      </c>
      <c r="V149">
        <v>-4.1024000000000003</v>
      </c>
      <c r="W149">
        <v>8.3033999999999999</v>
      </c>
      <c r="X149">
        <v>10.5379</v>
      </c>
      <c r="Y149">
        <v>13.991199999999999</v>
      </c>
      <c r="Z149">
        <v>64.0989</v>
      </c>
      <c r="AA149">
        <v>53.6935</v>
      </c>
      <c r="AB149">
        <v>55.814900000000002</v>
      </c>
      <c r="AC149">
        <v>52.930900000000001</v>
      </c>
      <c r="AD149">
        <v>6.8251999999999997</v>
      </c>
      <c r="AE149">
        <v>1.3723000000000001</v>
      </c>
      <c r="AF149">
        <v>-1.1439999999999999</v>
      </c>
      <c r="AG149">
        <v>1.4631000000000001</v>
      </c>
      <c r="AH149">
        <v>4.3170000000000002</v>
      </c>
      <c r="AI149">
        <v>7.2415000000000003</v>
      </c>
      <c r="AJ149">
        <v>62.225299999999997</v>
      </c>
      <c r="AK149">
        <v>81.662000000000006</v>
      </c>
      <c r="AL149">
        <v>97.302000000000007</v>
      </c>
      <c r="AM149">
        <v>188.77969999999999</v>
      </c>
      <c r="AN149">
        <v>90.337199999999996</v>
      </c>
      <c r="AO149">
        <v>64.502899999999997</v>
      </c>
    </row>
    <row r="150" spans="1:41" x14ac:dyDescent="0.3">
      <c r="A150" t="s">
        <v>592</v>
      </c>
      <c r="B150">
        <v>-3.4275000000000002</v>
      </c>
      <c r="C150">
        <v>-3.2376</v>
      </c>
      <c r="D150">
        <v>-1.5013000000000001</v>
      </c>
      <c r="E150">
        <v>67.957300000000004</v>
      </c>
      <c r="F150">
        <v>75.990499999999997</v>
      </c>
      <c r="G150">
        <v>93.599800000000002</v>
      </c>
      <c r="H150">
        <v>110.1811</v>
      </c>
      <c r="I150">
        <v>24.086600000000001</v>
      </c>
      <c r="J150">
        <v>21.736499999999999</v>
      </c>
      <c r="K150">
        <v>12.399900000000001</v>
      </c>
      <c r="L150">
        <v>4.9032</v>
      </c>
      <c r="M150">
        <v>6.7907000000000002</v>
      </c>
      <c r="N150">
        <v>5.7507000000000001</v>
      </c>
      <c r="O150">
        <v>5.6191000000000004</v>
      </c>
      <c r="P150">
        <v>3.8412999999999999</v>
      </c>
      <c r="Q150">
        <v>-1.0172000000000001</v>
      </c>
      <c r="R150">
        <v>-2.4094000000000002</v>
      </c>
      <c r="S150">
        <v>-1.556</v>
      </c>
      <c r="T150">
        <v>-1.6079000000000001</v>
      </c>
      <c r="U150">
        <v>2.3309000000000002</v>
      </c>
      <c r="V150">
        <v>7.1439000000000004</v>
      </c>
      <c r="W150">
        <v>5.6639999999999997</v>
      </c>
      <c r="X150">
        <v>6.3137999999999996</v>
      </c>
      <c r="Y150">
        <v>8.7394999999999996</v>
      </c>
      <c r="Z150">
        <v>4.1227</v>
      </c>
      <c r="AA150">
        <v>4.2477</v>
      </c>
      <c r="AB150">
        <v>8.4260999999999999</v>
      </c>
      <c r="AC150">
        <v>0.24410000000000001</v>
      </c>
      <c r="AD150">
        <v>3.9239000000000002</v>
      </c>
      <c r="AE150">
        <v>-0.1019</v>
      </c>
      <c r="AF150">
        <v>-5.5975999999999999</v>
      </c>
      <c r="AG150">
        <v>1.4077999999999999</v>
      </c>
      <c r="AH150">
        <v>-0.79110000000000003</v>
      </c>
      <c r="AI150">
        <v>5.5994000000000002</v>
      </c>
      <c r="AJ150">
        <v>7.5084999999999997</v>
      </c>
      <c r="AK150">
        <v>6.7972999999999999</v>
      </c>
      <c r="AL150">
        <v>4.7626999999999997</v>
      </c>
      <c r="AM150">
        <v>5.4661999999999997</v>
      </c>
      <c r="AN150">
        <v>8.7914999999999992</v>
      </c>
      <c r="AO150">
        <v>1.7496</v>
      </c>
    </row>
    <row r="151" spans="1:41" x14ac:dyDescent="0.3">
      <c r="A151" t="s">
        <v>593</v>
      </c>
      <c r="B151">
        <v>63.296399999999998</v>
      </c>
      <c r="C151">
        <v>71.858699999999999</v>
      </c>
      <c r="D151">
        <v>81.435599999999994</v>
      </c>
      <c r="E151">
        <v>72.290700000000001</v>
      </c>
      <c r="F151">
        <v>-33.978700000000003</v>
      </c>
      <c r="G151">
        <v>-38.752499999999998</v>
      </c>
      <c r="H151">
        <v>583.85749999999996</v>
      </c>
      <c r="I151">
        <v>13476.1273</v>
      </c>
      <c r="J151">
        <v>14444.2994</v>
      </c>
      <c r="K151">
        <v>15882.3135</v>
      </c>
      <c r="L151">
        <v>1620.6155000000001</v>
      </c>
      <c r="M151">
        <v>17.039100000000001</v>
      </c>
      <c r="N151">
        <v>55.458199999999998</v>
      </c>
      <c r="O151">
        <v>57.830199999999998</v>
      </c>
      <c r="P151">
        <v>66.475300000000004</v>
      </c>
      <c r="Q151">
        <v>15.4946</v>
      </c>
      <c r="R151">
        <v>8.4426000000000005</v>
      </c>
      <c r="S151">
        <v>-18.062100000000001</v>
      </c>
      <c r="T151">
        <v>5.8183999999999996</v>
      </c>
      <c r="U151">
        <v>4.4691000000000001</v>
      </c>
      <c r="V151">
        <v>-24.159600000000001</v>
      </c>
      <c r="W151">
        <v>43.083599999999997</v>
      </c>
      <c r="X151">
        <v>8.4329999999999998</v>
      </c>
      <c r="Y151">
        <v>58.1004</v>
      </c>
      <c r="Z151">
        <v>113.22790000000001</v>
      </c>
      <c r="AA151">
        <v>85.403499999999994</v>
      </c>
      <c r="AB151">
        <v>99.503</v>
      </c>
      <c r="AC151">
        <v>52.551299999999998</v>
      </c>
      <c r="AD151">
        <v>36.093899999999998</v>
      </c>
      <c r="AE151">
        <v>20.207999999999998</v>
      </c>
      <c r="AF151">
        <v>59.1511</v>
      </c>
      <c r="AG151">
        <v>68.217200000000005</v>
      </c>
      <c r="AH151">
        <v>52.193800000000003</v>
      </c>
      <c r="AI151">
        <v>51.371099999999998</v>
      </c>
      <c r="AJ151">
        <v>9.4939</v>
      </c>
      <c r="AK151">
        <v>-12.7136</v>
      </c>
      <c r="AL151">
        <v>-6.8526999999999996</v>
      </c>
      <c r="AM151">
        <v>-5.8330000000000002</v>
      </c>
      <c r="AN151">
        <v>-4.4828999999999999</v>
      </c>
      <c r="AO151">
        <v>11.6785</v>
      </c>
    </row>
    <row r="152" spans="1:41" x14ac:dyDescent="0.3">
      <c r="A152" t="s">
        <v>594</v>
      </c>
      <c r="B152">
        <v>-10.1067</v>
      </c>
      <c r="C152">
        <v>3.3092000000000001</v>
      </c>
      <c r="D152">
        <v>33.5276</v>
      </c>
      <c r="E152">
        <v>23.7559</v>
      </c>
      <c r="F152">
        <v>5.2164999999999999</v>
      </c>
      <c r="G152">
        <v>0.70109999999999995</v>
      </c>
      <c r="H152">
        <v>6.8296999999999999</v>
      </c>
      <c r="I152">
        <v>19.8352</v>
      </c>
      <c r="J152">
        <v>25.786000000000001</v>
      </c>
      <c r="K152">
        <v>18.6099</v>
      </c>
      <c r="L152">
        <v>11.212</v>
      </c>
      <c r="M152">
        <v>4.1548999999999996</v>
      </c>
      <c r="N152">
        <v>1.5379</v>
      </c>
      <c r="O152">
        <v>8.1336999999999993</v>
      </c>
      <c r="P152">
        <v>8.2332999999999998</v>
      </c>
      <c r="Q152">
        <v>1.6131</v>
      </c>
      <c r="R152">
        <v>-84.996600000000001</v>
      </c>
      <c r="S152">
        <v>-84.020700000000005</v>
      </c>
      <c r="T152">
        <v>-84.144000000000005</v>
      </c>
      <c r="U152">
        <v>-83.299199999999999</v>
      </c>
      <c r="V152">
        <v>-9.6567000000000007</v>
      </c>
      <c r="W152">
        <v>-5.8409000000000004</v>
      </c>
      <c r="X152">
        <v>-4.0217999999999998</v>
      </c>
      <c r="Y152">
        <v>3.1640999999999999</v>
      </c>
      <c r="Z152">
        <v>32.292999999999999</v>
      </c>
      <c r="AA152">
        <v>24.021100000000001</v>
      </c>
      <c r="AB152">
        <v>26.108000000000001</v>
      </c>
      <c r="AC152">
        <v>16.7029</v>
      </c>
      <c r="AD152">
        <v>50.494999999999997</v>
      </c>
      <c r="AE152">
        <v>2.4239999999999999</v>
      </c>
      <c r="AF152">
        <v>-5.8684000000000003</v>
      </c>
      <c r="AG152">
        <v>-5.0044000000000004</v>
      </c>
      <c r="AH152">
        <v>-32.131300000000003</v>
      </c>
      <c r="AI152">
        <v>-1.6624000000000001</v>
      </c>
      <c r="AJ152">
        <v>3.6974999999999998</v>
      </c>
      <c r="AK152">
        <v>4.0346000000000002</v>
      </c>
      <c r="AL152">
        <v>6.5820999999999996</v>
      </c>
      <c r="AM152">
        <v>5.3886000000000003</v>
      </c>
      <c r="AN152">
        <v>3.5657000000000001</v>
      </c>
      <c r="AO152">
        <v>-2.3934000000000002</v>
      </c>
    </row>
    <row r="153" spans="1:41" x14ac:dyDescent="0.3">
      <c r="A153" t="s">
        <v>595</v>
      </c>
      <c r="B153">
        <v>472.09370000000001</v>
      </c>
      <c r="C153">
        <v>469.16340000000002</v>
      </c>
      <c r="D153">
        <v>300.58269999999999</v>
      </c>
      <c r="E153">
        <v>21.525600000000001</v>
      </c>
      <c r="F153">
        <v>25.108499999999999</v>
      </c>
      <c r="G153">
        <v>27.4131</v>
      </c>
      <c r="H153">
        <v>30.965499999999999</v>
      </c>
      <c r="I153">
        <v>8.2745999999999995</v>
      </c>
      <c r="J153">
        <v>6.1788999999999996</v>
      </c>
      <c r="K153">
        <v>65.897800000000004</v>
      </c>
      <c r="L153">
        <v>77.669700000000006</v>
      </c>
      <c r="M153">
        <v>76.019099999999995</v>
      </c>
      <c r="N153">
        <v>70.915700000000001</v>
      </c>
      <c r="O153">
        <v>5.2020999999999997</v>
      </c>
      <c r="P153">
        <v>-11.194699999999999</v>
      </c>
      <c r="Q153">
        <v>-13.644500000000001</v>
      </c>
      <c r="R153">
        <v>-16.9069</v>
      </c>
      <c r="S153">
        <v>-20.203900000000001</v>
      </c>
      <c r="T153">
        <v>-12.860799999999999</v>
      </c>
      <c r="U153">
        <v>-6.6932</v>
      </c>
      <c r="V153">
        <v>4.1913999999999998</v>
      </c>
      <c r="W153">
        <v>12.9194</v>
      </c>
      <c r="X153">
        <v>23.101800000000001</v>
      </c>
      <c r="Y153">
        <v>20.815100000000001</v>
      </c>
      <c r="Z153">
        <v>13.2547</v>
      </c>
      <c r="AA153">
        <v>8.6477000000000004</v>
      </c>
      <c r="AB153">
        <v>-1.1047</v>
      </c>
      <c r="AC153">
        <v>18.755299999999998</v>
      </c>
      <c r="AD153">
        <v>21.267700000000001</v>
      </c>
      <c r="AE153">
        <v>-10.6562</v>
      </c>
      <c r="AF153">
        <v>-15.79</v>
      </c>
      <c r="AG153">
        <v>-30.558700000000002</v>
      </c>
      <c r="AH153">
        <v>-25.049499999999998</v>
      </c>
      <c r="AI153">
        <v>1.8969</v>
      </c>
      <c r="AJ153">
        <v>0.74590000000000001</v>
      </c>
      <c r="AK153">
        <v>31.720199999999998</v>
      </c>
      <c r="AL153">
        <v>-13.6676</v>
      </c>
      <c r="AM153">
        <v>16.4283</v>
      </c>
      <c r="AN153">
        <v>-7.3219000000000003</v>
      </c>
    </row>
    <row r="154" spans="1:41" x14ac:dyDescent="0.3">
      <c r="A154" t="s">
        <v>596</v>
      </c>
      <c r="B154">
        <v>9.2051999999999996</v>
      </c>
      <c r="C154">
        <v>11.6325</v>
      </c>
      <c r="D154">
        <v>10.2384</v>
      </c>
      <c r="E154">
        <v>10.893800000000001</v>
      </c>
      <c r="F154">
        <v>2.4272999999999998</v>
      </c>
      <c r="G154">
        <v>18.395399999999999</v>
      </c>
      <c r="H154">
        <v>42.375700000000002</v>
      </c>
      <c r="I154">
        <v>59.281500000000001</v>
      </c>
      <c r="J154">
        <v>68.044600000000003</v>
      </c>
      <c r="K154">
        <v>45.136800000000001</v>
      </c>
      <c r="L154">
        <v>26.746200000000002</v>
      </c>
      <c r="M154">
        <v>12.4529</v>
      </c>
      <c r="N154">
        <v>5.2150999999999996</v>
      </c>
      <c r="O154">
        <v>3.8027000000000002</v>
      </c>
      <c r="P154">
        <v>-1.0053000000000001</v>
      </c>
      <c r="Q154">
        <v>-0.12690000000000001</v>
      </c>
      <c r="R154">
        <v>0.5595</v>
      </c>
      <c r="S154">
        <v>2.1757</v>
      </c>
      <c r="T154">
        <v>5.2560000000000002</v>
      </c>
      <c r="U154">
        <v>22.884399999999999</v>
      </c>
      <c r="V154">
        <v>29.212199999999999</v>
      </c>
      <c r="W154">
        <v>28.9999</v>
      </c>
      <c r="X154">
        <v>26.713699999999999</v>
      </c>
      <c r="Y154">
        <v>2.8517000000000001</v>
      </c>
      <c r="Z154">
        <v>-5.9579000000000004</v>
      </c>
      <c r="AA154">
        <v>-6.1113999999999997</v>
      </c>
      <c r="AB154">
        <v>-6.3221999999999996</v>
      </c>
      <c r="AC154">
        <v>4.0477999999999996</v>
      </c>
      <c r="AD154">
        <v>6.3413000000000004</v>
      </c>
      <c r="AE154">
        <v>5.9279999999999999</v>
      </c>
      <c r="AF154">
        <v>5.8587999999999996</v>
      </c>
      <c r="AG154">
        <v>10.366199999999999</v>
      </c>
      <c r="AH154">
        <v>71.486400000000003</v>
      </c>
      <c r="AI154">
        <v>67.887299999999996</v>
      </c>
      <c r="AJ154">
        <v>64.272400000000005</v>
      </c>
      <c r="AK154">
        <v>46.576599999999999</v>
      </c>
      <c r="AL154">
        <v>-5.9381000000000004</v>
      </c>
      <c r="AM154">
        <v>-16.873200000000001</v>
      </c>
      <c r="AN154">
        <v>-16.760899999999999</v>
      </c>
      <c r="AO154">
        <v>-16.490300000000001</v>
      </c>
    </row>
    <row r="155" spans="1:41" x14ac:dyDescent="0.3">
      <c r="A155" t="s">
        <v>597</v>
      </c>
      <c r="B155">
        <v>-27.435600000000001</v>
      </c>
      <c r="C155">
        <v>-28.204599999999999</v>
      </c>
      <c r="D155">
        <v>-29.811299999999999</v>
      </c>
      <c r="E155">
        <v>-15.0077</v>
      </c>
      <c r="F155">
        <v>-13.6752</v>
      </c>
      <c r="G155">
        <v>-10.1464</v>
      </c>
      <c r="H155">
        <v>-0.75800000000000001</v>
      </c>
      <c r="I155">
        <v>10.676399999999999</v>
      </c>
      <c r="J155">
        <v>11.1396</v>
      </c>
      <c r="K155">
        <v>9.1476000000000006</v>
      </c>
      <c r="L155">
        <v>2.5373000000000001</v>
      </c>
      <c r="M155">
        <v>5.0149999999999997</v>
      </c>
      <c r="N155">
        <v>4.9668000000000001</v>
      </c>
      <c r="O155">
        <v>5.6307</v>
      </c>
      <c r="P155">
        <v>4.9960000000000004</v>
      </c>
      <c r="Q155">
        <v>-2.8020999999999998</v>
      </c>
      <c r="R155">
        <v>71.155799999999999</v>
      </c>
      <c r="S155">
        <v>68.573999999999998</v>
      </c>
      <c r="T155">
        <v>72.445499999999996</v>
      </c>
      <c r="U155">
        <v>78.669700000000006</v>
      </c>
      <c r="V155">
        <v>-1.4554</v>
      </c>
      <c r="W155">
        <v>-3.6896</v>
      </c>
      <c r="X155">
        <v>-4.3882000000000003</v>
      </c>
      <c r="Y155">
        <v>-0.80330000000000001</v>
      </c>
      <c r="Z155">
        <v>-0.10199999999999999</v>
      </c>
      <c r="AA155">
        <v>4.8296999999999999</v>
      </c>
      <c r="AB155">
        <v>5.2914000000000003</v>
      </c>
      <c r="AC155">
        <v>2.4668999999999999</v>
      </c>
      <c r="AD155">
        <v>5.2842000000000002</v>
      </c>
      <c r="AE155">
        <v>-3.8043999999999998</v>
      </c>
      <c r="AF155">
        <v>-8.0406999999999993</v>
      </c>
      <c r="AG155">
        <v>-7.6760000000000002</v>
      </c>
      <c r="AH155">
        <v>157.39930000000001</v>
      </c>
      <c r="AI155">
        <v>169.65600000000001</v>
      </c>
      <c r="AJ155">
        <v>135.47</v>
      </c>
      <c r="AK155">
        <v>122.0442</v>
      </c>
      <c r="AL155">
        <v>-22.3062</v>
      </c>
      <c r="AM155">
        <v>-21.404299999999999</v>
      </c>
      <c r="AN155">
        <v>-5.0702999999999996</v>
      </c>
      <c r="AO155">
        <v>-0.14419999999999999</v>
      </c>
    </row>
    <row r="156" spans="1:41" x14ac:dyDescent="0.3">
      <c r="A156" t="s">
        <v>598</v>
      </c>
      <c r="B156">
        <v>6.3898999999999999</v>
      </c>
      <c r="C156">
        <v>13.4137</v>
      </c>
      <c r="D156">
        <v>15.831799999999999</v>
      </c>
      <c r="E156">
        <v>9.9255999999999993</v>
      </c>
      <c r="F156">
        <v>31.957999999999998</v>
      </c>
      <c r="G156">
        <v>19.801400000000001</v>
      </c>
      <c r="H156">
        <v>30.944099999999999</v>
      </c>
      <c r="I156">
        <v>38.791499999999999</v>
      </c>
      <c r="J156">
        <v>20.6952</v>
      </c>
      <c r="K156">
        <v>22.481000000000002</v>
      </c>
      <c r="L156">
        <v>30.1846</v>
      </c>
      <c r="M156">
        <v>36.978700000000003</v>
      </c>
      <c r="N156">
        <v>76.402500000000003</v>
      </c>
      <c r="O156">
        <v>94.034099999999995</v>
      </c>
      <c r="P156">
        <v>67.900000000000006</v>
      </c>
      <c r="Q156">
        <v>75.171599999999998</v>
      </c>
      <c r="R156">
        <v>31.684999999999999</v>
      </c>
      <c r="S156">
        <v>20.387</v>
      </c>
      <c r="T156">
        <v>19.857199999999999</v>
      </c>
      <c r="U156">
        <v>14.0213</v>
      </c>
      <c r="V156">
        <v>10.3089</v>
      </c>
      <c r="W156">
        <v>13.8774</v>
      </c>
      <c r="X156">
        <v>20.591699999999999</v>
      </c>
      <c r="Y156">
        <v>31.6434</v>
      </c>
      <c r="Z156">
        <v>27.971399999999999</v>
      </c>
      <c r="AA156">
        <v>23.443000000000001</v>
      </c>
      <c r="AB156">
        <v>24.478400000000001</v>
      </c>
      <c r="AC156">
        <v>10.508900000000001</v>
      </c>
      <c r="AD156">
        <v>24.6675</v>
      </c>
      <c r="AE156">
        <v>25.604600000000001</v>
      </c>
      <c r="AF156">
        <v>15.1897</v>
      </c>
      <c r="AG156">
        <v>12.3009</v>
      </c>
      <c r="AH156">
        <v>5.5869999999999997</v>
      </c>
      <c r="AI156">
        <v>3.0135999999999998</v>
      </c>
      <c r="AJ156">
        <v>1.5653999999999999</v>
      </c>
      <c r="AK156">
        <v>2.8498999999999999</v>
      </c>
      <c r="AL156">
        <v>3.6311</v>
      </c>
      <c r="AM156">
        <v>2.355</v>
      </c>
      <c r="AN156">
        <v>12.5182</v>
      </c>
    </row>
    <row r="157" spans="1:41" x14ac:dyDescent="0.3">
      <c r="A157" t="s">
        <v>599</v>
      </c>
      <c r="B157">
        <v>19.220300000000002</v>
      </c>
      <c r="C157">
        <v>23.190999999999999</v>
      </c>
      <c r="D157">
        <v>28.627300000000002</v>
      </c>
      <c r="E157">
        <v>23.532900000000001</v>
      </c>
      <c r="F157">
        <v>15.5939</v>
      </c>
      <c r="G157">
        <v>22.0364</v>
      </c>
      <c r="H157">
        <v>18.7258</v>
      </c>
      <c r="I157">
        <v>23.876899999999999</v>
      </c>
      <c r="J157">
        <v>32.863999999999997</v>
      </c>
      <c r="K157">
        <v>18.7377</v>
      </c>
      <c r="L157">
        <v>16.173200000000001</v>
      </c>
      <c r="M157">
        <v>5.8920000000000003</v>
      </c>
    </row>
    <row r="158" spans="1:41" x14ac:dyDescent="0.3">
      <c r="A158" t="s">
        <v>600</v>
      </c>
      <c r="B158">
        <v>17.735800000000001</v>
      </c>
      <c r="C158">
        <v>14.3005</v>
      </c>
      <c r="D158">
        <v>11.884399999999999</v>
      </c>
      <c r="E158">
        <v>7.3695000000000004</v>
      </c>
      <c r="F158">
        <v>10.7545</v>
      </c>
      <c r="G158">
        <v>6.6308999999999996</v>
      </c>
      <c r="H158">
        <v>5.6539000000000001</v>
      </c>
      <c r="I158">
        <v>3.1444000000000001</v>
      </c>
      <c r="J158">
        <v>1.1477999999999999</v>
      </c>
      <c r="K158">
        <v>6.3304</v>
      </c>
      <c r="L158">
        <v>7.1992000000000003</v>
      </c>
      <c r="M158">
        <v>11.0198</v>
      </c>
      <c r="N158">
        <v>6.1881000000000004</v>
      </c>
      <c r="O158">
        <v>0.62490000000000001</v>
      </c>
      <c r="P158">
        <v>-2.9056999999999999</v>
      </c>
      <c r="Q158">
        <v>-4.0538999999999996</v>
      </c>
      <c r="R158">
        <v>-2.8913000000000002</v>
      </c>
      <c r="S158">
        <v>-0.14099999999999999</v>
      </c>
      <c r="T158">
        <v>8.5999999999999993E-2</v>
      </c>
      <c r="U158">
        <v>-2.4851000000000001</v>
      </c>
      <c r="V158">
        <v>-3.8180999999999998</v>
      </c>
      <c r="W158">
        <v>-3.8862999999999999</v>
      </c>
      <c r="X158">
        <v>-2.0198</v>
      </c>
      <c r="Y158">
        <v>0.10780000000000001</v>
      </c>
      <c r="Z158">
        <v>4.1685999999999996</v>
      </c>
      <c r="AA158">
        <v>5.2130999999999998</v>
      </c>
      <c r="AB158">
        <v>6.2698999999999998</v>
      </c>
      <c r="AC158">
        <v>5.0857000000000001</v>
      </c>
      <c r="AD158">
        <v>5.2275</v>
      </c>
      <c r="AE158">
        <v>6.4844999999999997</v>
      </c>
      <c r="AF158">
        <v>5.3291000000000004</v>
      </c>
      <c r="AG158">
        <v>6.0336999999999996</v>
      </c>
      <c r="AH158">
        <v>6.9236000000000004</v>
      </c>
      <c r="AI158">
        <v>4.9603999999999999</v>
      </c>
      <c r="AJ158">
        <v>9.9392999999999994</v>
      </c>
      <c r="AK158">
        <v>37.311199999999999</v>
      </c>
      <c r="AL158">
        <v>30.444900000000001</v>
      </c>
      <c r="AM158">
        <v>31.759899999999998</v>
      </c>
      <c r="AN158">
        <v>29.218</v>
      </c>
      <c r="AO158">
        <v>-6.8099999999999994E-2</v>
      </c>
    </row>
    <row r="159" spans="1:41" x14ac:dyDescent="0.3">
      <c r="A159" t="s">
        <v>601</v>
      </c>
      <c r="B159">
        <v>-1.4181999999999999</v>
      </c>
      <c r="C159">
        <v>0.6038</v>
      </c>
      <c r="D159">
        <v>2.4632000000000001</v>
      </c>
      <c r="E159">
        <v>10.256600000000001</v>
      </c>
      <c r="F159">
        <v>21.7958</v>
      </c>
      <c r="G159">
        <v>19.879200000000001</v>
      </c>
      <c r="H159">
        <v>20.040099999999999</v>
      </c>
      <c r="I159">
        <v>18.012599999999999</v>
      </c>
      <c r="J159">
        <v>9.4315999999999995</v>
      </c>
    </row>
    <row r="160" spans="1:41" x14ac:dyDescent="0.3">
      <c r="A160" t="s">
        <v>602</v>
      </c>
      <c r="B160">
        <v>28.7483</v>
      </c>
      <c r="C160">
        <v>22.7302</v>
      </c>
      <c r="D160">
        <v>8.9593000000000007</v>
      </c>
      <c r="E160">
        <v>-13.0771</v>
      </c>
      <c r="F160">
        <v>-19.379799999999999</v>
      </c>
      <c r="G160">
        <v>-38.7316</v>
      </c>
      <c r="H160">
        <v>-36.743899999999996</v>
      </c>
      <c r="I160">
        <v>-25.964300000000001</v>
      </c>
      <c r="J160">
        <v>-25.9251</v>
      </c>
      <c r="K160">
        <v>-4.9246999999999996</v>
      </c>
      <c r="L160">
        <v>135.68620000000001</v>
      </c>
      <c r="M160">
        <v>117.6142</v>
      </c>
      <c r="N160">
        <v>147.62029999999999</v>
      </c>
      <c r="O160">
        <v>145.86250000000001</v>
      </c>
      <c r="P160">
        <v>-2.1692999999999998</v>
      </c>
      <c r="Q160">
        <v>-8.0901999999999994</v>
      </c>
      <c r="R160">
        <v>-17.477</v>
      </c>
      <c r="S160">
        <v>-20.0791</v>
      </c>
      <c r="T160">
        <v>-23.226800000000001</v>
      </c>
      <c r="U160">
        <v>-14.2492</v>
      </c>
      <c r="V160">
        <v>-26.7393</v>
      </c>
      <c r="W160">
        <v>-23.944099999999999</v>
      </c>
      <c r="X160">
        <v>-19.335599999999999</v>
      </c>
      <c r="Y160">
        <v>-0.97160000000000002</v>
      </c>
      <c r="Z160">
        <v>19.059000000000001</v>
      </c>
      <c r="AA160">
        <v>19.215499999999999</v>
      </c>
      <c r="AB160">
        <v>27.645499999999998</v>
      </c>
      <c r="AC160">
        <v>11.0982</v>
      </c>
      <c r="AD160">
        <v>14.2994</v>
      </c>
      <c r="AE160">
        <v>11.5054</v>
      </c>
      <c r="AF160">
        <v>9.7467000000000006</v>
      </c>
      <c r="AG160">
        <v>11.6393</v>
      </c>
      <c r="AH160">
        <v>0.46639999999999998</v>
      </c>
      <c r="AI160">
        <v>0.74580000000000002</v>
      </c>
      <c r="AJ160">
        <v>1.0279</v>
      </c>
      <c r="AK160">
        <v>1.1851</v>
      </c>
      <c r="AL160">
        <v>8.3678000000000008</v>
      </c>
      <c r="AM160">
        <v>11.751799999999999</v>
      </c>
      <c r="AN160">
        <v>5.5515999999999996</v>
      </c>
      <c r="AO160">
        <v>8.4033999999999995</v>
      </c>
    </row>
    <row r="161" spans="1:41" x14ac:dyDescent="0.3">
      <c r="A161" t="s">
        <v>603</v>
      </c>
      <c r="B161">
        <v>11.236499999999999</v>
      </c>
      <c r="C161">
        <v>9.5287000000000006</v>
      </c>
      <c r="D161">
        <v>11.610099999999999</v>
      </c>
      <c r="E161">
        <v>11.9323</v>
      </c>
      <c r="F161">
        <v>2.4289000000000001</v>
      </c>
      <c r="G161">
        <v>3.6166</v>
      </c>
      <c r="H161">
        <v>3.0670999999999999</v>
      </c>
      <c r="I161">
        <v>-3.1899999999999998E-2</v>
      </c>
      <c r="J161">
        <v>4.0948000000000002</v>
      </c>
      <c r="K161">
        <v>5.2530999999999999</v>
      </c>
      <c r="L161">
        <v>1.6389</v>
      </c>
      <c r="M161">
        <v>5.3929</v>
      </c>
      <c r="N161">
        <v>6.5833000000000004</v>
      </c>
      <c r="O161">
        <v>4.8368000000000002</v>
      </c>
      <c r="P161">
        <v>5.0522</v>
      </c>
      <c r="Q161">
        <v>1.5223</v>
      </c>
      <c r="R161">
        <v>2.2326000000000001</v>
      </c>
      <c r="S161">
        <v>2.5337999999999998</v>
      </c>
      <c r="T161">
        <v>4.0762</v>
      </c>
      <c r="U161">
        <v>5.5156000000000001</v>
      </c>
      <c r="V161">
        <v>-0.94210000000000005</v>
      </c>
      <c r="W161">
        <v>3.8065000000000002</v>
      </c>
      <c r="X161">
        <v>6.1814</v>
      </c>
      <c r="Y161">
        <v>31.8185</v>
      </c>
      <c r="Z161">
        <v>34.018999999999998</v>
      </c>
      <c r="AA161">
        <v>30.849499999999999</v>
      </c>
      <c r="AB161">
        <v>28.7028</v>
      </c>
      <c r="AC161">
        <v>5.1707000000000001</v>
      </c>
      <c r="AD161">
        <v>1.5691999999999999</v>
      </c>
      <c r="AE161">
        <v>10.3384</v>
      </c>
      <c r="AF161">
        <v>9.0093999999999994</v>
      </c>
      <c r="AG161">
        <v>6.4640000000000004</v>
      </c>
      <c r="AH161">
        <v>14.831300000000001</v>
      </c>
      <c r="AI161">
        <v>3.3494000000000002</v>
      </c>
      <c r="AJ161">
        <v>1.6731</v>
      </c>
      <c r="AK161">
        <v>6.3993000000000002</v>
      </c>
      <c r="AL161">
        <v>6.9904999999999999</v>
      </c>
      <c r="AM161">
        <v>9.2376000000000005</v>
      </c>
      <c r="AN161">
        <v>15.006600000000001</v>
      </c>
      <c r="AO161">
        <v>13.5936</v>
      </c>
    </row>
    <row r="162" spans="1:41" x14ac:dyDescent="0.3">
      <c r="A162" t="s">
        <v>604</v>
      </c>
      <c r="B162">
        <v>23.5839</v>
      </c>
      <c r="C162">
        <v>22.9984</v>
      </c>
      <c r="D162">
        <v>22.339700000000001</v>
      </c>
      <c r="E162">
        <v>14.562200000000001</v>
      </c>
      <c r="F162">
        <v>14.568099999999999</v>
      </c>
      <c r="G162">
        <v>16.257100000000001</v>
      </c>
      <c r="H162">
        <v>16.876100000000001</v>
      </c>
      <c r="I162">
        <v>16.392800000000001</v>
      </c>
      <c r="J162">
        <v>16.188300000000002</v>
      </c>
      <c r="K162">
        <v>12.6264</v>
      </c>
      <c r="L162">
        <v>11.3583</v>
      </c>
      <c r="M162">
        <v>70.247100000000003</v>
      </c>
      <c r="N162">
        <v>66.003200000000007</v>
      </c>
      <c r="O162">
        <v>62.500799999999998</v>
      </c>
      <c r="P162">
        <v>60.682400000000001</v>
      </c>
      <c r="Q162">
        <v>4.2948000000000004</v>
      </c>
      <c r="R162">
        <v>4.931</v>
      </c>
      <c r="S162">
        <v>6.4972000000000003</v>
      </c>
      <c r="T162">
        <v>8.1959</v>
      </c>
      <c r="U162">
        <v>22.843499999999999</v>
      </c>
      <c r="V162">
        <v>25.3261</v>
      </c>
      <c r="W162">
        <v>22.564399999999999</v>
      </c>
      <c r="X162">
        <v>20.221399999999999</v>
      </c>
      <c r="Y162">
        <v>-4.0879000000000003</v>
      </c>
      <c r="Z162">
        <v>-8.1677</v>
      </c>
      <c r="AA162">
        <v>-7.0876999999999999</v>
      </c>
      <c r="AB162">
        <v>-6.6363000000000003</v>
      </c>
      <c r="AC162">
        <v>0.1273</v>
      </c>
      <c r="AD162">
        <v>0.16600000000000001</v>
      </c>
      <c r="AE162">
        <v>0.9173</v>
      </c>
      <c r="AF162">
        <v>0.19220000000000001</v>
      </c>
      <c r="AG162">
        <v>6.0400000000000002E-2</v>
      </c>
      <c r="AH162">
        <v>-1.0772999999999999</v>
      </c>
      <c r="AI162">
        <v>-2.7458999999999998</v>
      </c>
      <c r="AJ162">
        <v>-2.6194999999999999</v>
      </c>
      <c r="AK162">
        <v>3.6315</v>
      </c>
      <c r="AL162">
        <v>7.0430000000000001</v>
      </c>
      <c r="AM162">
        <v>15.5871</v>
      </c>
      <c r="AN162">
        <v>14.353999999999999</v>
      </c>
      <c r="AO162">
        <v>10.267300000000001</v>
      </c>
    </row>
    <row r="163" spans="1:41" x14ac:dyDescent="0.3">
      <c r="A163" t="s">
        <v>605</v>
      </c>
      <c r="B163">
        <v>-1.4118999999999999</v>
      </c>
      <c r="C163">
        <v>1.2709999999999999</v>
      </c>
      <c r="D163">
        <v>1.5434000000000001</v>
      </c>
      <c r="E163">
        <v>-63.401400000000002</v>
      </c>
      <c r="F163">
        <v>-44.217199999999998</v>
      </c>
      <c r="G163">
        <v>-46.814399999999999</v>
      </c>
      <c r="H163">
        <v>-47.557899999999997</v>
      </c>
      <c r="I163">
        <v>42.360199999999999</v>
      </c>
      <c r="J163">
        <v>-10.077400000000001</v>
      </c>
      <c r="K163">
        <v>-9.3312000000000008</v>
      </c>
      <c r="L163">
        <v>-13.3279</v>
      </c>
      <c r="M163">
        <v>-16.866399999999999</v>
      </c>
      <c r="N163">
        <v>-20.027200000000001</v>
      </c>
      <c r="O163">
        <v>11.8217</v>
      </c>
      <c r="P163">
        <v>12.5778</v>
      </c>
      <c r="Q163">
        <v>12.4771</v>
      </c>
      <c r="R163">
        <v>15.6715</v>
      </c>
      <c r="S163">
        <v>-8.8832000000000004</v>
      </c>
      <c r="T163">
        <v>-9.9945000000000004</v>
      </c>
      <c r="U163">
        <v>-11.226699999999999</v>
      </c>
      <c r="V163">
        <v>22.027999999999999</v>
      </c>
      <c r="W163">
        <v>5.9673999999999996</v>
      </c>
      <c r="X163">
        <v>8.5577000000000005</v>
      </c>
      <c r="Y163">
        <v>8.4268999999999998</v>
      </c>
      <c r="Z163">
        <v>-22.917899999999999</v>
      </c>
      <c r="AA163">
        <v>-24.540500000000002</v>
      </c>
      <c r="AB163">
        <v>24.089099999999998</v>
      </c>
      <c r="AC163">
        <v>26.868200000000002</v>
      </c>
      <c r="AD163">
        <v>29.187999999999999</v>
      </c>
      <c r="AE163">
        <v>33.890099999999997</v>
      </c>
      <c r="AF163">
        <v>-19.735199999999999</v>
      </c>
      <c r="AG163">
        <v>-20.122900000000001</v>
      </c>
      <c r="AH163">
        <v>-18.0138</v>
      </c>
      <c r="AI163">
        <v>-16.308599999999998</v>
      </c>
      <c r="AJ163">
        <v>-18.4467</v>
      </c>
      <c r="AK163">
        <v>-16.449200000000001</v>
      </c>
      <c r="AL163">
        <v>-18.807099999999998</v>
      </c>
      <c r="AM163">
        <v>-16.919699999999999</v>
      </c>
      <c r="AN163">
        <v>3.0211999999999999</v>
      </c>
      <c r="AO163">
        <v>41.55</v>
      </c>
    </row>
    <row r="164" spans="1:41" x14ac:dyDescent="0.3">
      <c r="A164" t="s">
        <v>606</v>
      </c>
      <c r="B164">
        <v>1831566.6669999999</v>
      </c>
      <c r="C164">
        <v>208.65639999999999</v>
      </c>
      <c r="D164">
        <v>222.4854</v>
      </c>
      <c r="E164">
        <v>162.3159</v>
      </c>
      <c r="F164">
        <v>163.6215</v>
      </c>
      <c r="G164">
        <v>170.2398</v>
      </c>
      <c r="H164">
        <v>129.94470000000001</v>
      </c>
      <c r="I164">
        <v>-5.7144000000000004</v>
      </c>
      <c r="J164">
        <v>4.6562000000000001</v>
      </c>
      <c r="K164">
        <v>6.3070000000000004</v>
      </c>
      <c r="L164">
        <v>6.8754999999999997</v>
      </c>
      <c r="M164">
        <v>7.27</v>
      </c>
      <c r="N164">
        <v>-3.3178000000000001</v>
      </c>
      <c r="O164">
        <v>-3.9175</v>
      </c>
      <c r="P164">
        <v>-3.8578999999999999</v>
      </c>
      <c r="Q164">
        <v>-5.2091000000000003</v>
      </c>
      <c r="R164">
        <v>-3.8273999999999999</v>
      </c>
      <c r="S164">
        <v>-4.0773000000000001</v>
      </c>
      <c r="T164">
        <v>-4.2710999999999997</v>
      </c>
      <c r="U164">
        <v>-3.4577</v>
      </c>
      <c r="V164">
        <v>-4.7706999999999997</v>
      </c>
      <c r="W164">
        <v>-4.4238</v>
      </c>
      <c r="X164">
        <v>-4.1261000000000001</v>
      </c>
      <c r="Y164">
        <v>-4.1109999999999998</v>
      </c>
      <c r="Z164">
        <v>-1.4562999999999999</v>
      </c>
      <c r="AA164">
        <v>-1.0306999999999999</v>
      </c>
      <c r="AB164">
        <v>6.0997000000000003</v>
      </c>
      <c r="AC164">
        <v>34.616700000000002</v>
      </c>
      <c r="AD164">
        <v>33.503399999999999</v>
      </c>
      <c r="AE164">
        <v>34.232300000000002</v>
      </c>
      <c r="AF164">
        <v>23.720500000000001</v>
      </c>
      <c r="AG164">
        <v>-2.7061999999999999</v>
      </c>
      <c r="AH164">
        <v>-3.2162000000000002</v>
      </c>
      <c r="AI164">
        <v>-4.8338999999999999</v>
      </c>
      <c r="AJ164">
        <v>-3.1480999999999999</v>
      </c>
      <c r="AK164">
        <v>-3.1534</v>
      </c>
      <c r="AL164">
        <v>-2.9925000000000002</v>
      </c>
      <c r="AM164">
        <v>-2.6248</v>
      </c>
      <c r="AN164">
        <v>-3.8161</v>
      </c>
      <c r="AO164">
        <v>-3.0021</v>
      </c>
    </row>
    <row r="165" spans="1:41" x14ac:dyDescent="0.3">
      <c r="A165" t="s">
        <v>607</v>
      </c>
      <c r="B165">
        <v>14.485900000000001</v>
      </c>
      <c r="C165">
        <v>-14.330500000000001</v>
      </c>
      <c r="D165">
        <v>-20.790900000000001</v>
      </c>
      <c r="E165">
        <v>-7.3906000000000001</v>
      </c>
      <c r="F165">
        <v>-6.5776000000000003</v>
      </c>
      <c r="G165">
        <v>-12.3184</v>
      </c>
      <c r="H165">
        <v>-5.5735000000000001</v>
      </c>
      <c r="I165">
        <v>-4.1018999999999997</v>
      </c>
      <c r="J165">
        <v>4.3638000000000003</v>
      </c>
      <c r="K165">
        <v>10.1854</v>
      </c>
      <c r="L165">
        <v>11.6646</v>
      </c>
      <c r="M165">
        <v>22.122900000000001</v>
      </c>
      <c r="N165">
        <v>24.881</v>
      </c>
      <c r="O165">
        <v>56.197600000000001</v>
      </c>
      <c r="P165">
        <v>58.916699999999999</v>
      </c>
      <c r="Q165">
        <v>46.368499999999997</v>
      </c>
      <c r="R165">
        <v>43.193800000000003</v>
      </c>
      <c r="S165">
        <v>-0.7389</v>
      </c>
      <c r="T165">
        <v>-5.1938000000000004</v>
      </c>
      <c r="U165">
        <v>2.5857000000000001</v>
      </c>
      <c r="V165">
        <v>-8.5624000000000002</v>
      </c>
      <c r="W165">
        <v>-2.6135000000000002</v>
      </c>
      <c r="X165">
        <v>-2.8433999999999999</v>
      </c>
      <c r="Y165">
        <v>-8.5183999999999997</v>
      </c>
      <c r="Z165">
        <v>-3.7197</v>
      </c>
      <c r="AA165">
        <v>4.2346000000000004</v>
      </c>
      <c r="AB165">
        <v>7.7984999999999998</v>
      </c>
      <c r="AC165">
        <v>15.777200000000001</v>
      </c>
      <c r="AD165">
        <v>24.083100000000002</v>
      </c>
      <c r="AE165">
        <v>30.5383</v>
      </c>
      <c r="AF165">
        <v>25.1617</v>
      </c>
      <c r="AG165">
        <v>29.7134</v>
      </c>
      <c r="AH165">
        <v>22.1387</v>
      </c>
      <c r="AI165">
        <v>6.681</v>
      </c>
      <c r="AJ165">
        <v>8.3391999999999999</v>
      </c>
      <c r="AK165">
        <v>4.3620000000000001</v>
      </c>
      <c r="AL165">
        <v>0.24529999999999999</v>
      </c>
      <c r="AM165">
        <v>4.4336000000000002</v>
      </c>
      <c r="AN165">
        <v>1.2019</v>
      </c>
      <c r="AO165">
        <v>-10.775600000000001</v>
      </c>
    </row>
    <row r="166" spans="1:41" x14ac:dyDescent="0.3">
      <c r="A166" t="s">
        <v>608</v>
      </c>
      <c r="B166">
        <v>3.3666</v>
      </c>
      <c r="C166">
        <v>4.2710999999999997</v>
      </c>
      <c r="D166">
        <v>4.5858999999999996</v>
      </c>
      <c r="E166">
        <v>2.1743999999999999</v>
      </c>
      <c r="F166">
        <v>-1.8819999999999999</v>
      </c>
      <c r="G166">
        <v>2.5758999999999999</v>
      </c>
      <c r="H166">
        <v>0.21729999999999999</v>
      </c>
      <c r="I166">
        <v>2.4537</v>
      </c>
      <c r="J166">
        <v>1.1499999999999999</v>
      </c>
      <c r="K166">
        <v>1.8214999999999999</v>
      </c>
      <c r="L166">
        <v>3.4329999999999998</v>
      </c>
      <c r="M166">
        <v>6.3681999999999999</v>
      </c>
      <c r="N166">
        <v>8.5952999999999999</v>
      </c>
      <c r="O166">
        <v>-2.0074999999999998</v>
      </c>
      <c r="P166">
        <v>-4.5823</v>
      </c>
      <c r="Q166">
        <v>-4.4634999999999998</v>
      </c>
      <c r="R166">
        <v>-6.0148999999999999</v>
      </c>
      <c r="S166">
        <v>5.9141000000000004</v>
      </c>
      <c r="T166">
        <v>6.2911000000000001</v>
      </c>
      <c r="U166">
        <v>0.70830000000000004</v>
      </c>
      <c r="V166">
        <v>7.0366</v>
      </c>
      <c r="W166">
        <v>2.1139999999999999</v>
      </c>
      <c r="X166">
        <v>2.2172000000000001</v>
      </c>
      <c r="Y166">
        <v>1.3952</v>
      </c>
      <c r="Z166">
        <v>6.1657999999999999</v>
      </c>
      <c r="AA166">
        <v>21.2715</v>
      </c>
      <c r="AB166">
        <v>6.5246000000000004</v>
      </c>
      <c r="AC166">
        <v>9.1404999999999994</v>
      </c>
      <c r="AD166">
        <v>-0.74550000000000005</v>
      </c>
      <c r="AE166">
        <v>-11.007199999999999</v>
      </c>
      <c r="AF166">
        <v>2.9552</v>
      </c>
      <c r="AG166">
        <v>-1.2794000000000001</v>
      </c>
      <c r="AH166">
        <v>-4.0372000000000003</v>
      </c>
      <c r="AI166">
        <v>18.404499999999999</v>
      </c>
      <c r="AJ166">
        <v>17.064499999999999</v>
      </c>
      <c r="AK166">
        <v>19.9147</v>
      </c>
      <c r="AL166">
        <v>26.0105</v>
      </c>
      <c r="AM166">
        <v>1.9311</v>
      </c>
      <c r="AN166">
        <v>1.1082000000000001</v>
      </c>
      <c r="AO166">
        <v>2.0202</v>
      </c>
    </row>
    <row r="167" spans="1:41" x14ac:dyDescent="0.3">
      <c r="A167" t="s">
        <v>609</v>
      </c>
      <c r="B167">
        <v>-13.7371</v>
      </c>
      <c r="C167">
        <v>-2.1619999999999999</v>
      </c>
      <c r="D167">
        <v>0.4945</v>
      </c>
      <c r="E167">
        <v>0.8337</v>
      </c>
      <c r="F167">
        <v>3.8769999999999998</v>
      </c>
      <c r="G167">
        <v>9.8430999999999997</v>
      </c>
      <c r="H167">
        <v>21.520499999999998</v>
      </c>
      <c r="I167">
        <v>24.665199999999999</v>
      </c>
      <c r="J167">
        <v>10.973100000000001</v>
      </c>
      <c r="K167">
        <v>-0.30209999999999998</v>
      </c>
      <c r="L167">
        <v>-11.2842</v>
      </c>
      <c r="M167">
        <v>-12.2963</v>
      </c>
      <c r="N167">
        <v>-5.1005000000000003</v>
      </c>
      <c r="O167">
        <v>2.5699000000000001</v>
      </c>
      <c r="P167">
        <v>5.3855000000000004</v>
      </c>
      <c r="Q167">
        <v>6.0217999999999998</v>
      </c>
      <c r="R167">
        <v>11.017300000000001</v>
      </c>
      <c r="S167">
        <v>6.2744</v>
      </c>
      <c r="T167">
        <v>1.3394999999999999</v>
      </c>
      <c r="U167">
        <v>1.2765</v>
      </c>
      <c r="V167">
        <v>1.8649</v>
      </c>
      <c r="W167">
        <v>1.0076000000000001</v>
      </c>
      <c r="X167">
        <v>5.5640999999999998</v>
      </c>
      <c r="Y167">
        <v>1.7529999999999999</v>
      </c>
      <c r="Z167">
        <v>2.0590999999999999</v>
      </c>
      <c r="AA167">
        <v>1.3781000000000001</v>
      </c>
      <c r="AB167">
        <v>-2.0954000000000002</v>
      </c>
      <c r="AC167">
        <v>-1.6181000000000001</v>
      </c>
      <c r="AD167">
        <v>-2.1509</v>
      </c>
      <c r="AE167">
        <v>-2.7877999999999998</v>
      </c>
      <c r="AF167">
        <v>1.6656</v>
      </c>
      <c r="AG167">
        <v>2.3052999999999999</v>
      </c>
      <c r="AH167">
        <v>2.8357000000000001</v>
      </c>
      <c r="AI167">
        <v>2.7479</v>
      </c>
      <c r="AJ167">
        <v>7.4180000000000001</v>
      </c>
      <c r="AK167">
        <v>8.6405999999999992</v>
      </c>
      <c r="AL167">
        <v>5.3055000000000003</v>
      </c>
    </row>
    <row r="168" spans="1:41" x14ac:dyDescent="0.3">
      <c r="A168" t="s">
        <v>610</v>
      </c>
      <c r="B168">
        <v>-9.1513000000000009</v>
      </c>
      <c r="C168">
        <v>-4.6828000000000003</v>
      </c>
      <c r="D168">
        <v>-3.5687000000000002</v>
      </c>
      <c r="E168">
        <v>-0.1244</v>
      </c>
      <c r="F168">
        <v>14.799899999999999</v>
      </c>
      <c r="G168">
        <v>7.0846</v>
      </c>
      <c r="H168">
        <v>6.1935000000000002</v>
      </c>
      <c r="I168">
        <v>42.800800000000002</v>
      </c>
      <c r="J168">
        <v>32.855899999999998</v>
      </c>
      <c r="K168">
        <v>56.036000000000001</v>
      </c>
      <c r="L168">
        <v>65.427999999999997</v>
      </c>
      <c r="M168">
        <v>26.1188</v>
      </c>
      <c r="N168">
        <v>19.255299999999998</v>
      </c>
      <c r="O168">
        <v>2.3883000000000001</v>
      </c>
      <c r="P168">
        <v>1.8593999999999999</v>
      </c>
      <c r="Q168">
        <v>1.7391000000000001</v>
      </c>
      <c r="R168">
        <v>4.9006999999999996</v>
      </c>
      <c r="S168">
        <v>12.164300000000001</v>
      </c>
      <c r="T168">
        <v>8.6826000000000008</v>
      </c>
      <c r="U168">
        <v>8.6257000000000001</v>
      </c>
      <c r="V168">
        <v>0.3629</v>
      </c>
      <c r="W168">
        <v>4.3536999999999999</v>
      </c>
      <c r="X168">
        <v>7.6407999999999996</v>
      </c>
      <c r="Y168">
        <v>5.4767000000000001</v>
      </c>
      <c r="Z168">
        <v>17.909600000000001</v>
      </c>
      <c r="AA168">
        <v>5.1833</v>
      </c>
      <c r="AB168">
        <v>1.5114000000000001</v>
      </c>
      <c r="AC168">
        <v>52.790500000000002</v>
      </c>
      <c r="AD168">
        <v>47.234900000000003</v>
      </c>
      <c r="AE168">
        <v>11.0082</v>
      </c>
      <c r="AF168">
        <v>9.5571000000000002</v>
      </c>
      <c r="AG168">
        <v>-20.295100000000001</v>
      </c>
      <c r="AH168">
        <v>206.87200000000001</v>
      </c>
      <c r="AI168">
        <v>311.59449999999998</v>
      </c>
      <c r="AJ168">
        <v>325.59730000000002</v>
      </c>
      <c r="AK168">
        <v>320.34030000000001</v>
      </c>
      <c r="AL168">
        <v>1.4931000000000001</v>
      </c>
      <c r="AM168">
        <v>1.4061999999999999</v>
      </c>
      <c r="AN168">
        <v>-0.67259999999999998</v>
      </c>
      <c r="AO168">
        <v>-1.9139999999999999</v>
      </c>
    </row>
    <row r="169" spans="1:41" x14ac:dyDescent="0.3">
      <c r="A169" t="s">
        <v>611</v>
      </c>
      <c r="B169">
        <v>14.0342</v>
      </c>
      <c r="C169">
        <v>16.675999999999998</v>
      </c>
      <c r="D169">
        <v>15.118499999999999</v>
      </c>
      <c r="E169">
        <v>11.225099999999999</v>
      </c>
      <c r="F169">
        <v>11.4138</v>
      </c>
      <c r="G169">
        <v>7.2408000000000001</v>
      </c>
      <c r="H169">
        <v>8.0602</v>
      </c>
      <c r="I169">
        <v>9.6556999999999995</v>
      </c>
      <c r="J169">
        <v>13.3177</v>
      </c>
      <c r="K169">
        <v>11.533300000000001</v>
      </c>
      <c r="L169">
        <v>11.6493</v>
      </c>
      <c r="M169">
        <v>9.1393000000000004</v>
      </c>
      <c r="N169">
        <v>7.4912999999999998</v>
      </c>
      <c r="O169">
        <v>6.7</v>
      </c>
      <c r="P169">
        <v>4.8743999999999996</v>
      </c>
      <c r="Q169">
        <v>10.4557</v>
      </c>
      <c r="R169">
        <v>13.1915</v>
      </c>
      <c r="S169">
        <v>9.7546999999999997</v>
      </c>
      <c r="T169">
        <v>18.102900000000002</v>
      </c>
      <c r="U169">
        <v>18.460100000000001</v>
      </c>
      <c r="V169">
        <v>17.543199999999999</v>
      </c>
      <c r="W169">
        <v>24.892700000000001</v>
      </c>
      <c r="X169">
        <v>14.7156</v>
      </c>
      <c r="Y169">
        <v>10.430899999999999</v>
      </c>
      <c r="Z169">
        <v>11.1706</v>
      </c>
      <c r="AA169">
        <v>16.349799999999998</v>
      </c>
      <c r="AB169">
        <v>25.046700000000001</v>
      </c>
      <c r="AC169">
        <v>34.573799999999999</v>
      </c>
      <c r="AD169">
        <v>35.481000000000002</v>
      </c>
      <c r="AE169">
        <v>33.878999999999998</v>
      </c>
      <c r="AF169">
        <v>33.156199999999998</v>
      </c>
      <c r="AG169">
        <v>30.242599999999999</v>
      </c>
      <c r="AH169">
        <v>20.575600000000001</v>
      </c>
      <c r="AI169">
        <v>9.8297000000000008</v>
      </c>
      <c r="AJ169">
        <v>2.4222000000000001</v>
      </c>
      <c r="AK169">
        <v>-0.17549999999999999</v>
      </c>
      <c r="AL169">
        <v>4.2340999999999998</v>
      </c>
      <c r="AM169">
        <v>5.5125000000000002</v>
      </c>
      <c r="AN169">
        <v>6.0204000000000004</v>
      </c>
    </row>
    <row r="170" spans="1:41" x14ac:dyDescent="0.3">
      <c r="A170" t="s">
        <v>612</v>
      </c>
      <c r="B170">
        <v>10.787699999999999</v>
      </c>
      <c r="C170">
        <v>10.547800000000001</v>
      </c>
      <c r="D170">
        <v>11.4589</v>
      </c>
      <c r="E170">
        <v>10.0558</v>
      </c>
      <c r="F170">
        <v>6.7213000000000003</v>
      </c>
      <c r="G170">
        <v>5.3348000000000004</v>
      </c>
      <c r="H170">
        <v>1.1653</v>
      </c>
      <c r="I170">
        <v>-2.9018000000000002</v>
      </c>
      <c r="J170">
        <v>-2.2774999999999999</v>
      </c>
      <c r="K170">
        <v>-1.5218</v>
      </c>
      <c r="L170">
        <v>-1.5891</v>
      </c>
      <c r="M170">
        <v>7.5789</v>
      </c>
      <c r="N170">
        <v>7.2085999999999997</v>
      </c>
      <c r="O170">
        <v>6.3361999999999998</v>
      </c>
      <c r="P170">
        <v>6.8537999999999997</v>
      </c>
      <c r="Q170">
        <v>4.6835000000000004</v>
      </c>
      <c r="R170">
        <v>9.8655000000000008</v>
      </c>
      <c r="S170">
        <v>17.627800000000001</v>
      </c>
      <c r="T170">
        <v>18.985099999999999</v>
      </c>
      <c r="U170">
        <v>15.9816</v>
      </c>
      <c r="V170">
        <v>20.882000000000001</v>
      </c>
      <c r="W170">
        <v>8.4541000000000004</v>
      </c>
      <c r="X170">
        <v>8.1747999999999994</v>
      </c>
      <c r="Y170">
        <v>4.9569000000000001</v>
      </c>
      <c r="Z170">
        <v>-6.5476000000000001</v>
      </c>
      <c r="AA170">
        <v>-2.2342</v>
      </c>
      <c r="AB170">
        <v>1.9661999999999999</v>
      </c>
      <c r="AC170">
        <v>8.0017999999999994</v>
      </c>
      <c r="AD170">
        <v>46.988100000000003</v>
      </c>
      <c r="AE170">
        <v>45.368400000000001</v>
      </c>
      <c r="AF170">
        <v>37.725299999999997</v>
      </c>
      <c r="AG170">
        <v>32.628700000000002</v>
      </c>
      <c r="AH170">
        <v>1.96</v>
      </c>
      <c r="AI170">
        <v>27.332999999999998</v>
      </c>
      <c r="AJ170">
        <v>31.022400000000001</v>
      </c>
      <c r="AK170">
        <v>24.4848</v>
      </c>
      <c r="AL170">
        <v>23.6723</v>
      </c>
      <c r="AM170">
        <v>-0.60370000000000001</v>
      </c>
      <c r="AN170">
        <v>-2.8100999999999998</v>
      </c>
      <c r="AO170">
        <v>3.0729000000000002</v>
      </c>
    </row>
    <row r="171" spans="1:41" x14ac:dyDescent="0.3">
      <c r="A171" t="s">
        <v>613</v>
      </c>
      <c r="B171">
        <v>9.4208999999999996</v>
      </c>
      <c r="C171">
        <v>8.3145000000000007</v>
      </c>
      <c r="D171">
        <v>5.9939</v>
      </c>
      <c r="E171">
        <v>8.9852000000000007</v>
      </c>
      <c r="F171">
        <v>5.1298000000000004</v>
      </c>
      <c r="G171">
        <v>-10.8286</v>
      </c>
      <c r="H171">
        <v>-7.8586999999999998</v>
      </c>
      <c r="I171">
        <v>-11.394600000000001</v>
      </c>
      <c r="J171">
        <v>-9.9882000000000009</v>
      </c>
      <c r="K171">
        <v>5.9828999999999999</v>
      </c>
      <c r="L171">
        <v>2.2772999999999999</v>
      </c>
      <c r="M171">
        <v>1.4309000000000001</v>
      </c>
      <c r="N171">
        <v>1.1268</v>
      </c>
      <c r="O171">
        <v>-0.1754</v>
      </c>
      <c r="P171">
        <v>-1.5982000000000001</v>
      </c>
      <c r="Q171">
        <v>-2.5931999999999999</v>
      </c>
      <c r="R171">
        <v>-2.1798000000000002</v>
      </c>
      <c r="S171">
        <v>2.3169</v>
      </c>
      <c r="T171">
        <v>7.2328000000000001</v>
      </c>
      <c r="U171">
        <v>8.4588999999999999</v>
      </c>
      <c r="V171">
        <v>9.0246999999999993</v>
      </c>
      <c r="W171">
        <v>3.3666999999999998</v>
      </c>
      <c r="X171">
        <v>-0.27350000000000002</v>
      </c>
      <c r="Y171">
        <v>0.52270000000000005</v>
      </c>
      <c r="Z171">
        <v>-1.4187000000000001</v>
      </c>
      <c r="AA171">
        <v>1.0947</v>
      </c>
      <c r="AB171">
        <v>1.0834999999999999</v>
      </c>
      <c r="AC171">
        <v>-0.59109999999999996</v>
      </c>
      <c r="AD171">
        <v>1.1328</v>
      </c>
      <c r="AE171">
        <v>1.5627</v>
      </c>
      <c r="AF171">
        <v>0.21240000000000001</v>
      </c>
      <c r="AG171">
        <v>-0.49809999999999999</v>
      </c>
      <c r="AH171">
        <v>-1.0902000000000001</v>
      </c>
      <c r="AI171">
        <v>0.32140000000000002</v>
      </c>
      <c r="AJ171">
        <v>-1.552</v>
      </c>
      <c r="AK171">
        <v>-1.7188000000000001</v>
      </c>
      <c r="AL171">
        <v>-0.93840000000000001</v>
      </c>
      <c r="AM171">
        <v>-1.9384999999999999</v>
      </c>
      <c r="AN171">
        <v>1.3150999999999999</v>
      </c>
      <c r="AO171">
        <v>4.2430000000000003</v>
      </c>
    </row>
    <row r="172" spans="1:41" x14ac:dyDescent="0.3">
      <c r="A172" t="s">
        <v>614</v>
      </c>
      <c r="B172">
        <v>5.1966999999999999</v>
      </c>
      <c r="C172">
        <v>5.79E-2</v>
      </c>
      <c r="D172">
        <v>-7.0552000000000001</v>
      </c>
      <c r="E172">
        <v>-21.333500000000001</v>
      </c>
      <c r="F172">
        <v>-22.202000000000002</v>
      </c>
      <c r="G172">
        <v>-17.473199999999999</v>
      </c>
      <c r="H172">
        <v>-17.0777</v>
      </c>
      <c r="I172">
        <v>-6.1294000000000004</v>
      </c>
      <c r="J172">
        <v>4.5141999999999998</v>
      </c>
      <c r="K172">
        <v>6.1440000000000001</v>
      </c>
      <c r="L172">
        <v>15.417199999999999</v>
      </c>
      <c r="M172">
        <v>16.612500000000001</v>
      </c>
      <c r="N172">
        <v>19.4117</v>
      </c>
      <c r="O172">
        <v>23.561900000000001</v>
      </c>
      <c r="P172">
        <v>19.157299999999999</v>
      </c>
      <c r="Q172">
        <v>21.107399999999998</v>
      </c>
      <c r="R172">
        <v>14.291700000000001</v>
      </c>
      <c r="S172">
        <v>2.8233999999999999</v>
      </c>
      <c r="T172">
        <v>-3.0828000000000002</v>
      </c>
      <c r="U172">
        <v>-9.6461000000000006</v>
      </c>
      <c r="V172">
        <v>-8.5803999999999991</v>
      </c>
      <c r="W172">
        <v>-13.7719</v>
      </c>
      <c r="X172">
        <v>-13.8416</v>
      </c>
      <c r="Y172">
        <v>-17.071000000000002</v>
      </c>
      <c r="Z172">
        <v>-10.7933</v>
      </c>
      <c r="AA172">
        <v>8.9558999999999997</v>
      </c>
      <c r="AB172">
        <v>23.963799999999999</v>
      </c>
      <c r="AC172">
        <v>44.991500000000002</v>
      </c>
      <c r="AD172">
        <v>31.234999999999999</v>
      </c>
      <c r="AE172">
        <v>27.345400000000001</v>
      </c>
      <c r="AF172">
        <v>17.273599999999998</v>
      </c>
      <c r="AG172">
        <v>8.3127999999999993</v>
      </c>
      <c r="AH172">
        <v>11.773</v>
      </c>
      <c r="AI172">
        <v>4.5664999999999996</v>
      </c>
      <c r="AJ172">
        <v>1.2889999999999999</v>
      </c>
      <c r="AK172">
        <v>2.5209999999999999</v>
      </c>
      <c r="AL172">
        <v>-1.5243</v>
      </c>
      <c r="AM172">
        <v>-8.1561000000000003</v>
      </c>
      <c r="AN172">
        <v>-5.6374000000000004</v>
      </c>
      <c r="AO172">
        <v>-8.6922999999999995</v>
      </c>
    </row>
    <row r="173" spans="1:41" x14ac:dyDescent="0.3">
      <c r="A173" t="s">
        <v>615</v>
      </c>
      <c r="B173">
        <v>15.2111</v>
      </c>
      <c r="C173">
        <v>18.744800000000001</v>
      </c>
      <c r="D173">
        <v>14.210599999999999</v>
      </c>
      <c r="E173">
        <v>10.459</v>
      </c>
      <c r="F173">
        <v>11.450100000000001</v>
      </c>
      <c r="G173">
        <v>10.4778</v>
      </c>
      <c r="H173">
        <v>9.8724000000000007</v>
      </c>
      <c r="I173">
        <v>-3.2145999999999999</v>
      </c>
      <c r="J173">
        <v>4.5692000000000004</v>
      </c>
      <c r="K173">
        <v>0.1812</v>
      </c>
      <c r="L173">
        <v>2.7616999999999998</v>
      </c>
      <c r="M173">
        <v>9.8565000000000005</v>
      </c>
      <c r="N173">
        <v>5.9737</v>
      </c>
      <c r="O173">
        <v>7.6039000000000003</v>
      </c>
      <c r="P173">
        <v>10.049099999999999</v>
      </c>
      <c r="Q173">
        <v>7.0464000000000002</v>
      </c>
      <c r="R173">
        <v>8.1660000000000004</v>
      </c>
      <c r="S173">
        <v>8.8611000000000004</v>
      </c>
      <c r="T173">
        <v>7.0576999999999996</v>
      </c>
      <c r="U173">
        <v>8.0586000000000002</v>
      </c>
      <c r="V173">
        <v>21.525200000000002</v>
      </c>
      <c r="W173">
        <v>19.634799999999998</v>
      </c>
      <c r="X173">
        <v>13.689399999999999</v>
      </c>
      <c r="Y173">
        <v>13.1983</v>
      </c>
      <c r="Z173">
        <v>-3.6025</v>
      </c>
      <c r="AA173">
        <v>0.61829999999999996</v>
      </c>
      <c r="AB173">
        <v>5.0336999999999996</v>
      </c>
      <c r="AC173">
        <v>4.8659999999999997</v>
      </c>
      <c r="AD173">
        <v>14.440300000000001</v>
      </c>
      <c r="AE173">
        <v>8.7716999999999992</v>
      </c>
      <c r="AF173">
        <v>12.3597</v>
      </c>
      <c r="AG173">
        <v>10.3917</v>
      </c>
      <c r="AH173">
        <v>4.9622000000000002</v>
      </c>
      <c r="AI173">
        <v>6.2778</v>
      </c>
      <c r="AJ173">
        <v>4.6584000000000003</v>
      </c>
      <c r="AK173">
        <v>2.0586000000000002</v>
      </c>
      <c r="AL173">
        <v>4.6769999999999996</v>
      </c>
      <c r="AM173">
        <v>6.0464000000000002</v>
      </c>
      <c r="AN173">
        <v>8.2256999999999998</v>
      </c>
    </row>
    <row r="174" spans="1:41" x14ac:dyDescent="0.3">
      <c r="A174" t="s">
        <v>616</v>
      </c>
      <c r="B174">
        <v>6.9744999999999999</v>
      </c>
      <c r="C174">
        <v>11.398</v>
      </c>
      <c r="D174">
        <v>12.1815</v>
      </c>
      <c r="E174">
        <v>16.417300000000001</v>
      </c>
      <c r="F174">
        <v>5.4710999999999999</v>
      </c>
      <c r="G174">
        <v>3.5903999999999998</v>
      </c>
      <c r="H174">
        <v>1.2242</v>
      </c>
      <c r="I174">
        <v>-0.79190000000000005</v>
      </c>
      <c r="J174">
        <v>5.9157999999999999</v>
      </c>
      <c r="K174">
        <v>2.4878999999999998</v>
      </c>
      <c r="L174">
        <v>1.9493</v>
      </c>
      <c r="M174">
        <v>4.5506000000000002</v>
      </c>
      <c r="N174">
        <v>5.3498000000000001</v>
      </c>
      <c r="O174">
        <v>30.594200000000001</v>
      </c>
      <c r="P174">
        <v>23.994199999999999</v>
      </c>
      <c r="Q174">
        <v>25.6677</v>
      </c>
      <c r="R174">
        <v>23.523700000000002</v>
      </c>
      <c r="S174">
        <v>30.1081</v>
      </c>
      <c r="T174">
        <v>34.387700000000002</v>
      </c>
      <c r="U174">
        <v>31.146999999999998</v>
      </c>
      <c r="V174">
        <v>39.527200000000001</v>
      </c>
      <c r="W174">
        <v>7.8964999999999996</v>
      </c>
      <c r="X174">
        <v>8.5372000000000003</v>
      </c>
      <c r="Y174">
        <v>1.4384999999999999</v>
      </c>
      <c r="Z174">
        <v>-4.8597000000000001</v>
      </c>
      <c r="AA174">
        <v>-3.9253</v>
      </c>
      <c r="AB174">
        <v>-0.99990000000000001</v>
      </c>
      <c r="AC174">
        <v>2.2631999999999999</v>
      </c>
      <c r="AD174">
        <v>4.2689000000000004</v>
      </c>
      <c r="AE174">
        <v>4.7953999999999999</v>
      </c>
      <c r="AF174">
        <v>5.0945</v>
      </c>
      <c r="AG174">
        <v>5.1341999999999999</v>
      </c>
      <c r="AH174">
        <v>5.4227999999999996</v>
      </c>
      <c r="AI174">
        <v>3.2039</v>
      </c>
      <c r="AJ174">
        <v>1.2206999999999999</v>
      </c>
      <c r="AK174">
        <v>-2.7269999999999999</v>
      </c>
      <c r="AL174">
        <v>-1.1437999999999999</v>
      </c>
      <c r="AM174">
        <v>0.89100000000000001</v>
      </c>
      <c r="AN174">
        <v>1.0805</v>
      </c>
      <c r="AO174">
        <v>-0.80100000000000005</v>
      </c>
    </row>
    <row r="175" spans="1:41" x14ac:dyDescent="0.3">
      <c r="A175" t="s">
        <v>617</v>
      </c>
      <c r="B175">
        <v>11.204599999999999</v>
      </c>
      <c r="C175">
        <v>4.5785</v>
      </c>
    </row>
    <row r="176" spans="1:41" x14ac:dyDescent="0.3">
      <c r="A176" t="s">
        <v>618</v>
      </c>
      <c r="B176">
        <v>2.9933000000000001</v>
      </c>
      <c r="C176">
        <v>8.6556999999999995</v>
      </c>
      <c r="D176">
        <v>2.133</v>
      </c>
      <c r="E176">
        <v>7.9649999999999999</v>
      </c>
      <c r="F176">
        <v>9.2844999999999995</v>
      </c>
      <c r="G176">
        <v>16.3492</v>
      </c>
      <c r="H176">
        <v>18.824100000000001</v>
      </c>
      <c r="I176">
        <v>12.4641</v>
      </c>
      <c r="J176">
        <v>12.370100000000001</v>
      </c>
      <c r="K176">
        <v>14.579599999999999</v>
      </c>
      <c r="L176">
        <v>12.9678</v>
      </c>
      <c r="M176">
        <v>13.291399999999999</v>
      </c>
      <c r="N176">
        <v>15.0862</v>
      </c>
      <c r="O176">
        <v>5.9553000000000003</v>
      </c>
      <c r="P176">
        <v>5.6574999999999998</v>
      </c>
      <c r="Q176">
        <v>10.5905</v>
      </c>
      <c r="R176">
        <v>9.7670999999999992</v>
      </c>
      <c r="S176">
        <v>4.3445999999999998</v>
      </c>
      <c r="T176">
        <v>10.364000000000001</v>
      </c>
      <c r="U176">
        <v>6.1191000000000004</v>
      </c>
      <c r="V176">
        <v>6.7096</v>
      </c>
      <c r="W176">
        <v>16.630099999999999</v>
      </c>
      <c r="X176">
        <v>13.952500000000001</v>
      </c>
      <c r="Y176">
        <v>44.160499999999999</v>
      </c>
      <c r="Z176">
        <v>44.302199999999999</v>
      </c>
      <c r="AA176">
        <v>44.151400000000002</v>
      </c>
      <c r="AB176">
        <v>42.889600000000002</v>
      </c>
      <c r="AC176">
        <v>15.424899999999999</v>
      </c>
      <c r="AD176">
        <v>57.734400000000001</v>
      </c>
      <c r="AE176">
        <v>49.867899999999999</v>
      </c>
      <c r="AF176">
        <v>49.676200000000001</v>
      </c>
      <c r="AG176">
        <v>46.523699999999998</v>
      </c>
      <c r="AH176">
        <v>6.4476000000000004</v>
      </c>
      <c r="AI176">
        <v>24.153400000000001</v>
      </c>
      <c r="AJ176">
        <v>22.205300000000001</v>
      </c>
      <c r="AK176">
        <v>23.305499999999999</v>
      </c>
      <c r="AL176">
        <v>21.939499999999999</v>
      </c>
      <c r="AM176">
        <v>5.7836999999999996</v>
      </c>
      <c r="AN176">
        <v>6.4252000000000002</v>
      </c>
      <c r="AO176">
        <v>7.5338000000000003</v>
      </c>
    </row>
    <row r="177" spans="1:41" x14ac:dyDescent="0.3">
      <c r="A177" t="s">
        <v>619</v>
      </c>
      <c r="B177">
        <v>25.0427</v>
      </c>
      <c r="C177">
        <v>22.744299999999999</v>
      </c>
      <c r="D177">
        <v>-1.9888999999999999</v>
      </c>
      <c r="E177">
        <v>-13.479900000000001</v>
      </c>
      <c r="F177">
        <v>-3.2559999999999998</v>
      </c>
      <c r="G177">
        <v>0.44290000000000002</v>
      </c>
      <c r="H177">
        <v>10.686999999999999</v>
      </c>
      <c r="I177">
        <v>3.1442999999999999</v>
      </c>
      <c r="J177">
        <v>5.8071999999999999</v>
      </c>
      <c r="K177">
        <v>9.6471</v>
      </c>
      <c r="L177">
        <v>12.5829</v>
      </c>
      <c r="M177">
        <v>8.5107999999999997</v>
      </c>
      <c r="N177">
        <v>6.9598000000000004</v>
      </c>
      <c r="O177">
        <v>1.3281000000000001</v>
      </c>
      <c r="P177">
        <v>4.3517000000000001</v>
      </c>
      <c r="Q177">
        <v>4.4204999999999997</v>
      </c>
      <c r="R177">
        <v>2.7132999999999998</v>
      </c>
      <c r="S177">
        <v>4.0510999999999999</v>
      </c>
      <c r="T177">
        <v>-4.5030999999999999</v>
      </c>
      <c r="U177">
        <v>-6.9763000000000002</v>
      </c>
      <c r="V177">
        <v>-10.0662</v>
      </c>
      <c r="W177">
        <v>-16.487200000000001</v>
      </c>
      <c r="X177">
        <v>-10.0801</v>
      </c>
      <c r="Y177">
        <v>3.9910999999999999</v>
      </c>
      <c r="Z177">
        <v>113.5989</v>
      </c>
      <c r="AA177">
        <v>113.4448</v>
      </c>
      <c r="AB177">
        <v>109.7877</v>
      </c>
      <c r="AC177">
        <v>88.661799999999999</v>
      </c>
      <c r="AD177">
        <v>-6.5583999999999998</v>
      </c>
      <c r="AE177">
        <v>-3.3027000000000002</v>
      </c>
      <c r="AF177">
        <v>-4.7138</v>
      </c>
      <c r="AG177">
        <v>-4.6059000000000001</v>
      </c>
      <c r="AH177">
        <v>-2.2147000000000001</v>
      </c>
      <c r="AI177">
        <v>0.14080000000000001</v>
      </c>
      <c r="AJ177">
        <v>-6.5370999999999997</v>
      </c>
      <c r="AK177">
        <v>-17.310400000000001</v>
      </c>
      <c r="AL177">
        <v>-23.832799999999999</v>
      </c>
      <c r="AM177">
        <v>-19.796099999999999</v>
      </c>
    </row>
    <row r="178" spans="1:41" x14ac:dyDescent="0.3">
      <c r="A178" t="s">
        <v>620</v>
      </c>
      <c r="B178">
        <v>156.0188</v>
      </c>
      <c r="C178">
        <v>152.0128</v>
      </c>
      <c r="D178">
        <v>6.0068000000000001</v>
      </c>
      <c r="E178">
        <v>106.3933</v>
      </c>
      <c r="F178">
        <v>101.2859</v>
      </c>
      <c r="G178">
        <v>104.39919999999999</v>
      </c>
      <c r="H178">
        <v>328.99020000000002</v>
      </c>
      <c r="I178">
        <v>126.46729999999999</v>
      </c>
      <c r="J178">
        <v>126.9995</v>
      </c>
      <c r="K178">
        <v>255.5557</v>
      </c>
      <c r="L178">
        <v>67.935500000000005</v>
      </c>
      <c r="M178">
        <v>67.212699999999998</v>
      </c>
      <c r="N178">
        <v>102.4836</v>
      </c>
      <c r="O178">
        <v>34.793999999999997</v>
      </c>
      <c r="P178">
        <v>36.385899999999999</v>
      </c>
      <c r="Q178">
        <v>73.152299999999997</v>
      </c>
      <c r="R178">
        <v>54.758800000000001</v>
      </c>
      <c r="S178">
        <v>44.4559</v>
      </c>
      <c r="T178">
        <v>106.64060000000001</v>
      </c>
      <c r="U178">
        <v>133.99760000000001</v>
      </c>
      <c r="V178">
        <v>122.46599999999999</v>
      </c>
      <c r="W178">
        <v>211.8741</v>
      </c>
      <c r="X178">
        <v>134.49680000000001</v>
      </c>
      <c r="Y178">
        <v>81.405299999999997</v>
      </c>
      <c r="Z178">
        <v>71.845100000000002</v>
      </c>
      <c r="AA178">
        <v>9.3263999999999996</v>
      </c>
      <c r="AB178">
        <v>-10.1044</v>
      </c>
      <c r="AC178">
        <v>-17.236599999999999</v>
      </c>
      <c r="AD178">
        <v>-19.3627</v>
      </c>
      <c r="AE178">
        <v>-7.3552999999999997</v>
      </c>
      <c r="AF178">
        <v>-9.7195999999999998</v>
      </c>
      <c r="AG178">
        <v>-6.5987999999999998</v>
      </c>
      <c r="AH178">
        <v>5.0370999999999997</v>
      </c>
      <c r="AI178">
        <v>1.3499000000000001</v>
      </c>
      <c r="AJ178">
        <v>16.9329</v>
      </c>
      <c r="AK178">
        <v>17.823</v>
      </c>
      <c r="AL178">
        <v>23.232099999999999</v>
      </c>
    </row>
    <row r="179" spans="1:41" x14ac:dyDescent="0.3">
      <c r="A179" t="s">
        <v>621</v>
      </c>
      <c r="B179">
        <v>-3.7713000000000001</v>
      </c>
      <c r="C179">
        <v>-3.3266</v>
      </c>
      <c r="D179">
        <v>-4.2439</v>
      </c>
      <c r="E179">
        <v>0.49709999999999999</v>
      </c>
      <c r="F179">
        <v>0.71599999999999997</v>
      </c>
      <c r="G179">
        <v>15.3581</v>
      </c>
      <c r="H179">
        <v>32.8187</v>
      </c>
      <c r="I179">
        <v>26.5641</v>
      </c>
      <c r="J179">
        <v>29.128399999999999</v>
      </c>
      <c r="K179">
        <v>13.4459</v>
      </c>
      <c r="L179">
        <v>0.76429999999999998</v>
      </c>
      <c r="M179">
        <v>15.831</v>
      </c>
      <c r="N179">
        <v>45.0122</v>
      </c>
      <c r="O179">
        <v>48.785800000000002</v>
      </c>
      <c r="P179">
        <v>42.952500000000001</v>
      </c>
      <c r="Q179">
        <v>25.690200000000001</v>
      </c>
      <c r="R179">
        <v>-1.1717</v>
      </c>
      <c r="S179">
        <v>-4.7460000000000004</v>
      </c>
      <c r="T179">
        <v>-2.2012999999999998</v>
      </c>
      <c r="U179">
        <v>-3.4565000000000001</v>
      </c>
      <c r="V179">
        <v>-1.1424000000000001</v>
      </c>
      <c r="W179">
        <v>6.9482999999999997</v>
      </c>
      <c r="X179">
        <v>1.5026999999999999</v>
      </c>
      <c r="Y179">
        <v>-0.85499999999999998</v>
      </c>
      <c r="Z179">
        <v>-5.9555999999999996</v>
      </c>
      <c r="AA179">
        <v>-13.226599999999999</v>
      </c>
      <c r="AB179">
        <v>-7.3247</v>
      </c>
      <c r="AC179">
        <v>-4.1081000000000003</v>
      </c>
      <c r="AD179">
        <v>5.3163</v>
      </c>
      <c r="AE179">
        <v>9.7903000000000002</v>
      </c>
      <c r="AF179">
        <v>8.0584000000000007</v>
      </c>
      <c r="AG179">
        <v>4.4269999999999996</v>
      </c>
      <c r="AH179">
        <v>-1.2479</v>
      </c>
      <c r="AI179">
        <v>-4.1341000000000001</v>
      </c>
      <c r="AJ179">
        <v>-3.1764000000000001</v>
      </c>
      <c r="AK179">
        <v>0.88759999999999994</v>
      </c>
      <c r="AL179">
        <v>1.1325000000000001</v>
      </c>
      <c r="AM179">
        <v>2.2061000000000002</v>
      </c>
      <c r="AN179">
        <v>13.5832</v>
      </c>
      <c r="AO179">
        <v>9.7009000000000007</v>
      </c>
    </row>
    <row r="180" spans="1:41" x14ac:dyDescent="0.3">
      <c r="A180" t="s">
        <v>622</v>
      </c>
      <c r="B180">
        <v>-0.91490000000000005</v>
      </c>
      <c r="C180">
        <v>9.8635000000000002</v>
      </c>
      <c r="D180">
        <v>-1.8754999999999999</v>
      </c>
      <c r="E180">
        <v>-13.3629</v>
      </c>
      <c r="F180">
        <v>-9.1096000000000004</v>
      </c>
      <c r="G180">
        <v>-13.982799999999999</v>
      </c>
      <c r="H180">
        <v>-1.9307000000000001</v>
      </c>
      <c r="I180">
        <v>1.417</v>
      </c>
      <c r="J180">
        <v>3.4178000000000002</v>
      </c>
      <c r="K180">
        <v>-9.4749999999999996</v>
      </c>
      <c r="L180">
        <v>-5.3475999999999999</v>
      </c>
      <c r="M180">
        <v>-6.8575999999999997</v>
      </c>
      <c r="N180">
        <v>-4.5635000000000003</v>
      </c>
      <c r="O180">
        <v>4.2176</v>
      </c>
      <c r="P180">
        <v>-1.6484000000000001</v>
      </c>
      <c r="Q180">
        <v>-1.8144</v>
      </c>
      <c r="R180">
        <v>40.640900000000002</v>
      </c>
      <c r="S180">
        <v>10.3447</v>
      </c>
      <c r="T180">
        <v>7.4276</v>
      </c>
      <c r="U180">
        <v>1.1508</v>
      </c>
      <c r="V180">
        <v>-28.359200000000001</v>
      </c>
      <c r="W180">
        <v>-0.45600000000000002</v>
      </c>
      <c r="X180">
        <v>10.0343</v>
      </c>
      <c r="Y180">
        <v>16.127400000000002</v>
      </c>
      <c r="Z180">
        <v>12.147600000000001</v>
      </c>
      <c r="AA180">
        <v>6.5471000000000004</v>
      </c>
      <c r="AB180">
        <v>4.8895</v>
      </c>
      <c r="AC180">
        <v>-3.0409999999999999</v>
      </c>
      <c r="AD180">
        <v>6.6829000000000001</v>
      </c>
      <c r="AE180">
        <v>4.1557000000000004</v>
      </c>
      <c r="AF180">
        <v>-0.1152</v>
      </c>
      <c r="AG180">
        <v>4.8856000000000002</v>
      </c>
      <c r="AH180">
        <v>1.5549999999999999</v>
      </c>
      <c r="AI180">
        <v>1.4333</v>
      </c>
      <c r="AJ180">
        <v>0.1497</v>
      </c>
      <c r="AK180">
        <v>-1.2803</v>
      </c>
      <c r="AL180">
        <v>0.78059999999999996</v>
      </c>
      <c r="AM180">
        <v>6.4862000000000002</v>
      </c>
      <c r="AN180">
        <v>9.7164999999999999</v>
      </c>
      <c r="AO180">
        <v>2.6299000000000001</v>
      </c>
    </row>
    <row r="181" spans="1:41" x14ac:dyDescent="0.3">
      <c r="A181" t="s">
        <v>623</v>
      </c>
      <c r="B181">
        <v>26.748799999999999</v>
      </c>
      <c r="C181">
        <v>22.0154</v>
      </c>
      <c r="D181">
        <v>26.248899999999999</v>
      </c>
      <c r="E181">
        <v>38.167299999999997</v>
      </c>
      <c r="F181">
        <v>20.284500000000001</v>
      </c>
      <c r="G181">
        <v>29.1692</v>
      </c>
      <c r="H181">
        <v>17.629899999999999</v>
      </c>
      <c r="I181">
        <v>10.233599999999999</v>
      </c>
      <c r="J181">
        <v>15.2193</v>
      </c>
      <c r="K181">
        <v>1.0436000000000001</v>
      </c>
      <c r="L181">
        <v>-4.3296999999999999</v>
      </c>
      <c r="M181">
        <v>-8.9223999999999997</v>
      </c>
      <c r="N181">
        <v>-1.3472</v>
      </c>
      <c r="O181">
        <v>6.5004999999999997</v>
      </c>
      <c r="P181">
        <v>11.682399999999999</v>
      </c>
      <c r="Q181">
        <v>15.466200000000001</v>
      </c>
      <c r="R181">
        <v>15.212199999999999</v>
      </c>
      <c r="S181">
        <v>11.761100000000001</v>
      </c>
      <c r="T181">
        <v>12.7949</v>
      </c>
      <c r="U181">
        <v>10.6126</v>
      </c>
      <c r="V181">
        <v>14.913600000000001</v>
      </c>
      <c r="W181">
        <v>9.0906000000000002</v>
      </c>
      <c r="X181">
        <v>9.5107999999999997</v>
      </c>
      <c r="Y181">
        <v>6.3541999999999996</v>
      </c>
      <c r="Z181">
        <v>2.2162999999999999</v>
      </c>
      <c r="AA181">
        <v>2.8458000000000001</v>
      </c>
      <c r="AB181">
        <v>1.7318</v>
      </c>
      <c r="AC181">
        <v>9.8515999999999995</v>
      </c>
      <c r="AD181">
        <v>7.2523</v>
      </c>
      <c r="AE181">
        <v>10.8378</v>
      </c>
      <c r="AF181">
        <v>16.231200000000001</v>
      </c>
      <c r="AG181">
        <v>15.3096</v>
      </c>
      <c r="AH181">
        <v>16.8003</v>
      </c>
      <c r="AI181">
        <v>16.331499999999998</v>
      </c>
      <c r="AJ181">
        <v>20.912800000000001</v>
      </c>
      <c r="AK181">
        <v>20.663799999999998</v>
      </c>
      <c r="AL181">
        <v>18.86</v>
      </c>
      <c r="AM181">
        <v>19.642299999999999</v>
      </c>
      <c r="AN181">
        <v>9.5775000000000006</v>
      </c>
      <c r="AO181">
        <v>10.6526</v>
      </c>
    </row>
    <row r="182" spans="1:41" x14ac:dyDescent="0.3">
      <c r="A182" t="s">
        <v>624</v>
      </c>
      <c r="B182">
        <v>978.69259999999997</v>
      </c>
      <c r="C182">
        <v>3820.4506999999999</v>
      </c>
      <c r="D182">
        <v>1313.8996999999999</v>
      </c>
      <c r="E182">
        <v>57.810400000000001</v>
      </c>
      <c r="F182">
        <v>49.362099999999998</v>
      </c>
      <c r="G182">
        <v>6.9024999999999999</v>
      </c>
      <c r="H182">
        <v>139.86969999999999</v>
      </c>
      <c r="I182">
        <v>74.633499999999998</v>
      </c>
      <c r="J182">
        <v>78.402600000000007</v>
      </c>
      <c r="K182">
        <v>73.842600000000004</v>
      </c>
      <c r="L182">
        <v>-4.6494999999999997</v>
      </c>
      <c r="M182">
        <v>15.6716</v>
      </c>
      <c r="N182">
        <v>57.511600000000001</v>
      </c>
      <c r="O182">
        <v>6.4383999999999997</v>
      </c>
      <c r="P182">
        <v>7.2407000000000004</v>
      </c>
      <c r="Q182">
        <v>-4.8022</v>
      </c>
      <c r="R182">
        <v>-24.142900000000001</v>
      </c>
      <c r="S182">
        <v>-3.4565999999999999</v>
      </c>
      <c r="T182">
        <v>-4.8437999999999999</v>
      </c>
      <c r="U182">
        <v>-0.51339999999999997</v>
      </c>
      <c r="V182">
        <v>37.588999999999999</v>
      </c>
      <c r="W182">
        <v>119.1811</v>
      </c>
      <c r="X182">
        <v>90.530500000000004</v>
      </c>
      <c r="Y182">
        <v>464.24799999999999</v>
      </c>
      <c r="Z182">
        <v>282.84429999999998</v>
      </c>
      <c r="AA182">
        <v>194.64680000000001</v>
      </c>
      <c r="AB182">
        <v>239.601</v>
      </c>
      <c r="AC182">
        <v>12.4246</v>
      </c>
      <c r="AD182">
        <v>28.7</v>
      </c>
      <c r="AE182">
        <v>-7.3749000000000002</v>
      </c>
      <c r="AF182">
        <v>4.9330999999999996</v>
      </c>
      <c r="AG182">
        <v>8.4008000000000003</v>
      </c>
      <c r="AH182">
        <v>-10.106</v>
      </c>
      <c r="AI182">
        <v>34.422499999999999</v>
      </c>
      <c r="AJ182">
        <v>16.267700000000001</v>
      </c>
      <c r="AK182">
        <v>16.077500000000001</v>
      </c>
      <c r="AL182">
        <v>10.808999999999999</v>
      </c>
      <c r="AM182">
        <v>22.291399999999999</v>
      </c>
      <c r="AN182">
        <v>22.969799999999999</v>
      </c>
      <c r="AO182">
        <v>40.722700000000003</v>
      </c>
    </row>
    <row r="183" spans="1:41" x14ac:dyDescent="0.3">
      <c r="A183" t="s">
        <v>625</v>
      </c>
      <c r="B183">
        <v>14.4877</v>
      </c>
      <c r="C183">
        <v>11.4579</v>
      </c>
      <c r="D183">
        <v>11.23</v>
      </c>
      <c r="E183">
        <v>10.519500000000001</v>
      </c>
      <c r="F183">
        <v>3.4615</v>
      </c>
      <c r="G183">
        <v>6.3330000000000002</v>
      </c>
      <c r="H183">
        <v>8.2554999999999996</v>
      </c>
      <c r="I183">
        <v>4.6120999999999999</v>
      </c>
      <c r="J183">
        <v>5.8606999999999996</v>
      </c>
      <c r="K183">
        <v>5.1432000000000002</v>
      </c>
      <c r="L183">
        <v>0.49559999999999998</v>
      </c>
      <c r="M183">
        <v>4.2107999999999999</v>
      </c>
      <c r="N183">
        <v>3.3018000000000001</v>
      </c>
      <c r="O183">
        <v>3.6312000000000002</v>
      </c>
      <c r="P183">
        <v>3.7330000000000001</v>
      </c>
      <c r="Q183">
        <v>1.0088999999999999</v>
      </c>
      <c r="R183">
        <v>4.6859999999999999</v>
      </c>
      <c r="S183">
        <v>4.6115000000000004</v>
      </c>
      <c r="T183">
        <v>8.2274999999999991</v>
      </c>
      <c r="U183">
        <v>9.3350000000000009</v>
      </c>
      <c r="V183">
        <v>3.1276000000000002</v>
      </c>
      <c r="W183">
        <v>7.8403</v>
      </c>
      <c r="X183">
        <v>6.7832999999999997</v>
      </c>
      <c r="Y183">
        <v>8.6839999999999993</v>
      </c>
      <c r="Z183">
        <v>9.0054999999999996</v>
      </c>
      <c r="AA183">
        <v>6.6481000000000003</v>
      </c>
      <c r="AB183">
        <v>5.8695000000000004</v>
      </c>
      <c r="AC183">
        <v>8.0904000000000007</v>
      </c>
      <c r="AD183">
        <v>4.0225</v>
      </c>
      <c r="AE183">
        <v>-4.0913000000000004</v>
      </c>
      <c r="AF183">
        <v>-2.7538</v>
      </c>
      <c r="AG183">
        <v>-7.3139000000000003</v>
      </c>
      <c r="AH183">
        <v>0.80079999999999996</v>
      </c>
      <c r="AI183">
        <v>1.4139999999999999</v>
      </c>
      <c r="AJ183">
        <v>-2.5718999999999999</v>
      </c>
      <c r="AK183">
        <v>2.9767000000000001</v>
      </c>
      <c r="AL183">
        <v>2.3140999999999998</v>
      </c>
      <c r="AM183">
        <v>7.6810999999999998</v>
      </c>
      <c r="AN183">
        <v>15.104900000000001</v>
      </c>
      <c r="AO183">
        <v>11.2471</v>
      </c>
    </row>
    <row r="184" spans="1:41" x14ac:dyDescent="0.3">
      <c r="A184" t="s">
        <v>626</v>
      </c>
      <c r="B184" t="s">
        <v>776</v>
      </c>
    </row>
    <row r="185" spans="1:41" x14ac:dyDescent="0.3">
      <c r="A185" t="s">
        <v>627</v>
      </c>
      <c r="B185">
        <v>-2.9287000000000001</v>
      </c>
      <c r="C185">
        <v>0.69589999999999996</v>
      </c>
      <c r="D185">
        <v>1.5529999999999999</v>
      </c>
      <c r="E185">
        <v>1.3239000000000001</v>
      </c>
      <c r="F185">
        <v>-1.8519000000000001</v>
      </c>
      <c r="G185">
        <v>1.2292000000000001</v>
      </c>
      <c r="H185">
        <v>-12.7248</v>
      </c>
      <c r="I185">
        <v>-13.7851</v>
      </c>
      <c r="J185">
        <v>6.7899000000000003</v>
      </c>
      <c r="K185">
        <v>6.3933</v>
      </c>
      <c r="L185">
        <v>18.156300000000002</v>
      </c>
      <c r="M185">
        <v>26.478999999999999</v>
      </c>
      <c r="N185">
        <v>3.0322</v>
      </c>
      <c r="O185">
        <v>15.322900000000001</v>
      </c>
      <c r="P185">
        <v>55.747799999999998</v>
      </c>
      <c r="Q185">
        <v>56.374400000000001</v>
      </c>
      <c r="R185">
        <v>62.113999999999997</v>
      </c>
      <c r="S185">
        <v>38.656599999999997</v>
      </c>
      <c r="T185">
        <v>4.4435000000000002</v>
      </c>
      <c r="U185">
        <v>-0.43790000000000001</v>
      </c>
      <c r="V185">
        <v>2.1292</v>
      </c>
      <c r="W185">
        <v>1.1552</v>
      </c>
      <c r="X185">
        <v>8.1189999999999998</v>
      </c>
      <c r="Y185">
        <v>5.1759000000000004</v>
      </c>
      <c r="Z185">
        <v>2.0318000000000001</v>
      </c>
      <c r="AA185">
        <v>-6.0727000000000002</v>
      </c>
      <c r="AB185">
        <v>-8.3048000000000002</v>
      </c>
      <c r="AC185">
        <v>-6.9493</v>
      </c>
      <c r="AD185">
        <v>3.1156000000000001</v>
      </c>
      <c r="AE185">
        <v>22.780999999999999</v>
      </c>
      <c r="AF185">
        <v>23.992899999999999</v>
      </c>
      <c r="AG185">
        <v>25.741499999999998</v>
      </c>
      <c r="AH185">
        <v>32.754199999999997</v>
      </c>
      <c r="AI185">
        <v>26.8718</v>
      </c>
      <c r="AJ185">
        <v>65.677999999999997</v>
      </c>
      <c r="AK185">
        <v>18.0793</v>
      </c>
      <c r="AL185">
        <v>-9.3175000000000008</v>
      </c>
      <c r="AM185">
        <v>-6.3320999999999996</v>
      </c>
      <c r="AN185">
        <v>-29.306100000000001</v>
      </c>
      <c r="AO185">
        <v>-5.6460999999999997</v>
      </c>
    </row>
    <row r="186" spans="1:41" x14ac:dyDescent="0.3">
      <c r="A186" t="s">
        <v>628</v>
      </c>
      <c r="B186">
        <v>2.5693999999999999</v>
      </c>
      <c r="C186">
        <v>19.283899999999999</v>
      </c>
      <c r="D186">
        <v>19.1937</v>
      </c>
      <c r="E186">
        <v>19.664000000000001</v>
      </c>
      <c r="F186">
        <v>18.962800000000001</v>
      </c>
      <c r="G186">
        <v>2.4020999999999999</v>
      </c>
      <c r="H186">
        <v>1.3672</v>
      </c>
      <c r="I186">
        <v>2.7498999999999998</v>
      </c>
      <c r="J186">
        <v>3.7837999999999998</v>
      </c>
      <c r="K186">
        <v>2.6888999999999998</v>
      </c>
      <c r="L186">
        <v>2.2151999999999998</v>
      </c>
      <c r="M186">
        <v>7.3391000000000002</v>
      </c>
      <c r="N186">
        <v>5.9692999999999996</v>
      </c>
      <c r="O186">
        <v>7.5864000000000003</v>
      </c>
      <c r="P186">
        <v>6.6542000000000003</v>
      </c>
      <c r="Q186">
        <v>0.84650000000000003</v>
      </c>
      <c r="R186">
        <v>2.0358000000000001</v>
      </c>
      <c r="S186">
        <v>1.7050000000000001</v>
      </c>
      <c r="T186">
        <v>2.9418000000000002</v>
      </c>
      <c r="U186">
        <v>4.9561999999999999</v>
      </c>
      <c r="V186">
        <v>8.5563000000000002</v>
      </c>
      <c r="W186">
        <v>7.3047000000000004</v>
      </c>
      <c r="X186">
        <v>6.8109000000000002</v>
      </c>
      <c r="Y186">
        <v>8.0175999999999998</v>
      </c>
      <c r="Z186">
        <v>-1.0515000000000001</v>
      </c>
      <c r="AA186">
        <v>-3.3346</v>
      </c>
      <c r="AB186">
        <v>-1.6792</v>
      </c>
      <c r="AC186">
        <v>5.3033000000000001</v>
      </c>
      <c r="AD186">
        <v>13.5725</v>
      </c>
      <c r="AE186">
        <v>18.6157</v>
      </c>
      <c r="AF186">
        <v>16.3963</v>
      </c>
      <c r="AG186">
        <v>3.6208</v>
      </c>
      <c r="AH186">
        <v>-2.41E-2</v>
      </c>
      <c r="AI186">
        <v>-0.60309999999999997</v>
      </c>
      <c r="AJ186">
        <v>1.2684</v>
      </c>
      <c r="AK186">
        <v>1.7370000000000001</v>
      </c>
      <c r="AL186">
        <v>1.1183000000000001</v>
      </c>
      <c r="AM186">
        <v>1.0130999999999999</v>
      </c>
      <c r="AN186">
        <v>-0.86319999999999997</v>
      </c>
      <c r="AO186">
        <v>0.2878</v>
      </c>
    </row>
    <row r="187" spans="1:41" x14ac:dyDescent="0.3">
      <c r="A187" t="s">
        <v>629</v>
      </c>
      <c r="B187">
        <v>-15.503299999999999</v>
      </c>
      <c r="C187">
        <v>-20.439499999999999</v>
      </c>
      <c r="D187">
        <v>-19.968900000000001</v>
      </c>
      <c r="E187">
        <v>-11.616899999999999</v>
      </c>
      <c r="F187">
        <v>-10.994</v>
      </c>
      <c r="G187">
        <v>43.722299999999997</v>
      </c>
      <c r="H187">
        <v>52.353400000000001</v>
      </c>
      <c r="I187">
        <v>65.048299999999998</v>
      </c>
      <c r="J187">
        <v>68.565899999999999</v>
      </c>
      <c r="K187">
        <v>5.7464000000000004</v>
      </c>
      <c r="L187">
        <v>3.0661999999999998</v>
      </c>
      <c r="M187">
        <v>6.8650000000000002</v>
      </c>
      <c r="N187">
        <v>0.39739999999999998</v>
      </c>
      <c r="O187">
        <v>-0.63249999999999995</v>
      </c>
      <c r="P187">
        <v>0.3</v>
      </c>
      <c r="Q187">
        <v>-1.0611999999999999</v>
      </c>
      <c r="R187">
        <v>7.8529999999999998</v>
      </c>
      <c r="S187">
        <v>9.6501999999999999</v>
      </c>
      <c r="T187">
        <v>12.284599999999999</v>
      </c>
      <c r="U187">
        <v>15.0525</v>
      </c>
      <c r="V187">
        <v>0.30249999999999999</v>
      </c>
      <c r="W187">
        <v>-0.94099999999999995</v>
      </c>
      <c r="X187">
        <v>200.93129999999999</v>
      </c>
      <c r="Y187">
        <v>199.6952</v>
      </c>
      <c r="Z187">
        <v>227.11619999999999</v>
      </c>
      <c r="AA187">
        <v>220.2028</v>
      </c>
      <c r="AB187">
        <v>2.2158000000000002</v>
      </c>
      <c r="AC187">
        <v>-0.63959999999999995</v>
      </c>
      <c r="AD187">
        <v>-1.1466000000000001</v>
      </c>
      <c r="AE187">
        <v>-1.2683</v>
      </c>
      <c r="AF187">
        <v>-3.8197000000000001</v>
      </c>
      <c r="AG187">
        <v>0.82930000000000004</v>
      </c>
      <c r="AH187">
        <v>0.42470000000000002</v>
      </c>
      <c r="AI187">
        <v>11.059100000000001</v>
      </c>
      <c r="AJ187">
        <v>15.102399999999999</v>
      </c>
      <c r="AK187">
        <v>2.4952000000000001</v>
      </c>
      <c r="AL187">
        <v>0.32429999999999998</v>
      </c>
      <c r="AM187">
        <v>-9.8254000000000001</v>
      </c>
      <c r="AN187">
        <v>-10.5352</v>
      </c>
      <c r="AO187">
        <v>-3.6532</v>
      </c>
    </row>
    <row r="188" spans="1:41" x14ac:dyDescent="0.3">
      <c r="A188" t="s">
        <v>630</v>
      </c>
      <c r="B188">
        <v>24.037199999999999</v>
      </c>
      <c r="C188">
        <v>17.813600000000001</v>
      </c>
      <c r="D188">
        <v>18.7789</v>
      </c>
      <c r="E188">
        <v>19.505500000000001</v>
      </c>
      <c r="F188">
        <v>5.5304000000000002</v>
      </c>
      <c r="G188">
        <v>84.656599999999997</v>
      </c>
      <c r="H188">
        <v>82.054299999999998</v>
      </c>
      <c r="I188">
        <v>82.958600000000004</v>
      </c>
      <c r="J188">
        <v>81.489800000000002</v>
      </c>
      <c r="K188">
        <v>-4.2919999999999998</v>
      </c>
      <c r="L188">
        <v>-7.7004999999999999</v>
      </c>
      <c r="M188">
        <v>-9.3721999999999994</v>
      </c>
      <c r="N188">
        <v>-5.9077000000000002</v>
      </c>
      <c r="O188">
        <v>5.6369999999999996</v>
      </c>
      <c r="P188">
        <v>5.9218999999999999</v>
      </c>
      <c r="Q188">
        <v>3.2654000000000001</v>
      </c>
      <c r="R188">
        <v>16.060400000000001</v>
      </c>
      <c r="S188">
        <v>10.1739</v>
      </c>
      <c r="T188">
        <v>12.423400000000001</v>
      </c>
      <c r="U188">
        <v>13.756</v>
      </c>
      <c r="V188">
        <v>1.1434</v>
      </c>
      <c r="W188">
        <v>2.262</v>
      </c>
      <c r="X188">
        <v>-2.6097000000000001</v>
      </c>
      <c r="Y188">
        <v>-3.7837999999999998</v>
      </c>
      <c r="Z188">
        <v>-6.8066000000000004</v>
      </c>
      <c r="AA188">
        <v>-6.2972999999999999</v>
      </c>
      <c r="AB188">
        <v>-1.0345</v>
      </c>
      <c r="AC188">
        <v>19.0822</v>
      </c>
      <c r="AD188">
        <v>18.831399999999999</v>
      </c>
      <c r="AE188">
        <v>21.659800000000001</v>
      </c>
      <c r="AF188">
        <v>25.723500000000001</v>
      </c>
      <c r="AG188">
        <v>8.1605000000000008</v>
      </c>
      <c r="AH188">
        <v>8.7804000000000002</v>
      </c>
      <c r="AI188">
        <v>12.544700000000001</v>
      </c>
      <c r="AJ188">
        <v>8.6216000000000008</v>
      </c>
      <c r="AK188">
        <v>7.4969999999999999</v>
      </c>
      <c r="AL188">
        <v>18.783000000000001</v>
      </c>
      <c r="AM188">
        <v>18.786100000000001</v>
      </c>
      <c r="AN188">
        <v>13.992100000000001</v>
      </c>
      <c r="AO188">
        <v>14.4717</v>
      </c>
    </row>
    <row r="189" spans="1:41" x14ac:dyDescent="0.3">
      <c r="A189" t="s">
        <v>631</v>
      </c>
      <c r="B189">
        <v>-0.28420000000000001</v>
      </c>
      <c r="C189">
        <v>1.5179</v>
      </c>
      <c r="D189">
        <v>1.4629000000000001</v>
      </c>
      <c r="E189">
        <v>-2.6911</v>
      </c>
      <c r="F189">
        <v>8.2245000000000008</v>
      </c>
      <c r="G189">
        <v>10.0771</v>
      </c>
      <c r="H189">
        <v>10.675000000000001</v>
      </c>
      <c r="I189">
        <v>14.414300000000001</v>
      </c>
      <c r="J189">
        <v>2.0653000000000001</v>
      </c>
      <c r="K189">
        <v>-1.6771</v>
      </c>
      <c r="L189">
        <v>-1.5713999999999999</v>
      </c>
      <c r="M189">
        <v>0.89290000000000003</v>
      </c>
      <c r="N189">
        <v>3.3012999999999999</v>
      </c>
      <c r="O189">
        <v>5.8845000000000001</v>
      </c>
      <c r="P189">
        <v>3.8898999999999999</v>
      </c>
      <c r="Q189">
        <v>9.5000000000000001E-2</v>
      </c>
      <c r="R189">
        <v>2.0706000000000002</v>
      </c>
      <c r="S189">
        <v>1.2604</v>
      </c>
      <c r="T189">
        <v>2.1551</v>
      </c>
      <c r="U189">
        <v>-0.1608</v>
      </c>
      <c r="V189">
        <v>-8.4804999999999993</v>
      </c>
      <c r="W189">
        <v>-10.4381</v>
      </c>
      <c r="X189">
        <v>-10.5352</v>
      </c>
      <c r="Y189">
        <v>-5.3883000000000001</v>
      </c>
      <c r="Z189">
        <v>-2.4512</v>
      </c>
      <c r="AA189">
        <v>0.31969999999999998</v>
      </c>
      <c r="AB189">
        <v>0.77600000000000002</v>
      </c>
      <c r="AC189">
        <v>-1.0364</v>
      </c>
      <c r="AD189">
        <v>2.2734999999999999</v>
      </c>
      <c r="AE189">
        <v>2.6873999999999998</v>
      </c>
      <c r="AF189">
        <v>1.0148999999999999</v>
      </c>
      <c r="AG189">
        <v>1.0497000000000001</v>
      </c>
      <c r="AH189">
        <v>-0.36559999999999998</v>
      </c>
      <c r="AI189">
        <v>-1.5933999999999999</v>
      </c>
      <c r="AJ189">
        <v>0.45290000000000002</v>
      </c>
      <c r="AK189">
        <v>4.6337999999999999</v>
      </c>
      <c r="AL189">
        <v>5.2763</v>
      </c>
      <c r="AM189">
        <v>6.3625999999999996</v>
      </c>
      <c r="AN189">
        <v>6.1753</v>
      </c>
      <c r="AO189">
        <v>1.4061999999999999</v>
      </c>
    </row>
    <row r="190" spans="1:41" x14ac:dyDescent="0.3">
      <c r="A190" t="s">
        <v>632</v>
      </c>
      <c r="B190">
        <v>-20.301500000000001</v>
      </c>
      <c r="C190">
        <v>-19.671600000000002</v>
      </c>
      <c r="D190">
        <v>-26.2729</v>
      </c>
      <c r="E190">
        <v>-27.395800000000001</v>
      </c>
      <c r="F190">
        <v>-0.11459999999999999</v>
      </c>
      <c r="G190">
        <v>-2.3380999999999998</v>
      </c>
      <c r="H190">
        <v>4.0387000000000004</v>
      </c>
      <c r="I190">
        <v>5.9286000000000003</v>
      </c>
      <c r="J190">
        <v>6.9756999999999998</v>
      </c>
      <c r="K190">
        <v>9.7197999999999993</v>
      </c>
      <c r="L190">
        <v>11.4413</v>
      </c>
      <c r="M190">
        <v>20.933800000000002</v>
      </c>
      <c r="N190">
        <v>19.831600000000002</v>
      </c>
      <c r="O190">
        <v>14.6706</v>
      </c>
      <c r="P190">
        <v>8.3244000000000007</v>
      </c>
      <c r="Q190">
        <v>1.9851000000000001</v>
      </c>
      <c r="R190">
        <v>4.6513</v>
      </c>
      <c r="S190">
        <v>6.5495000000000001</v>
      </c>
      <c r="T190">
        <v>7.4100999999999999</v>
      </c>
      <c r="U190">
        <v>12.1244</v>
      </c>
      <c r="V190">
        <v>2.7418999999999998</v>
      </c>
      <c r="W190">
        <v>9.6137999999999995</v>
      </c>
      <c r="X190">
        <v>18.0044</v>
      </c>
      <c r="Y190">
        <v>21.555499999999999</v>
      </c>
      <c r="Z190">
        <v>27.280200000000001</v>
      </c>
      <c r="AA190">
        <v>23.696100000000001</v>
      </c>
      <c r="AB190">
        <v>16.043900000000001</v>
      </c>
      <c r="AC190">
        <v>9.9647000000000006</v>
      </c>
      <c r="AD190">
        <v>10.8629</v>
      </c>
      <c r="AE190">
        <v>3.0474000000000001</v>
      </c>
      <c r="AF190">
        <v>-7.4916</v>
      </c>
      <c r="AG190">
        <v>-5.5952999999999999</v>
      </c>
      <c r="AH190">
        <v>-6.4598000000000004</v>
      </c>
      <c r="AI190">
        <v>-5.88</v>
      </c>
      <c r="AJ190">
        <v>4.9592000000000001</v>
      </c>
      <c r="AK190">
        <v>5.6106999999999996</v>
      </c>
      <c r="AL190">
        <v>3.8439999999999999</v>
      </c>
      <c r="AM190">
        <v>10.710699999999999</v>
      </c>
      <c r="AN190">
        <v>44.2515</v>
      </c>
      <c r="AO190">
        <v>55.4983</v>
      </c>
    </row>
    <row r="191" spans="1:41" x14ac:dyDescent="0.3">
      <c r="A191" t="s">
        <v>633</v>
      </c>
      <c r="B191">
        <v>15.4384</v>
      </c>
      <c r="C191">
        <v>11.2468</v>
      </c>
      <c r="D191">
        <v>10.370699999999999</v>
      </c>
      <c r="E191">
        <v>13.7356</v>
      </c>
      <c r="F191">
        <v>5.6802000000000001</v>
      </c>
      <c r="G191">
        <v>5.8914999999999997</v>
      </c>
      <c r="H191">
        <v>6.7705000000000002</v>
      </c>
      <c r="I191">
        <v>10.1151</v>
      </c>
      <c r="J191">
        <v>6.9020000000000001</v>
      </c>
      <c r="K191">
        <v>6.6184000000000003</v>
      </c>
      <c r="L191">
        <v>6.7672999999999996</v>
      </c>
      <c r="M191">
        <v>6.7957000000000001</v>
      </c>
      <c r="N191">
        <v>9.5374999999999996</v>
      </c>
      <c r="O191">
        <v>10.4298</v>
      </c>
      <c r="P191">
        <v>9.5312000000000001</v>
      </c>
      <c r="Q191">
        <v>6.4535</v>
      </c>
      <c r="R191">
        <v>10.966900000000001</v>
      </c>
      <c r="S191">
        <v>11.5921</v>
      </c>
      <c r="T191">
        <v>13.4109</v>
      </c>
      <c r="U191">
        <v>14.9076</v>
      </c>
      <c r="V191">
        <v>18.297000000000001</v>
      </c>
      <c r="W191">
        <v>12.7402</v>
      </c>
      <c r="X191">
        <v>12.2036</v>
      </c>
      <c r="Y191">
        <v>13.9213</v>
      </c>
      <c r="Z191">
        <v>10.387600000000001</v>
      </c>
      <c r="AA191">
        <v>14.1585</v>
      </c>
      <c r="AB191">
        <v>15.3292</v>
      </c>
      <c r="AC191">
        <v>10.909800000000001</v>
      </c>
      <c r="AD191">
        <v>6.8888999999999996</v>
      </c>
      <c r="AE191">
        <v>6.1631999999999998</v>
      </c>
      <c r="AF191">
        <v>14.1754</v>
      </c>
      <c r="AG191">
        <v>12.6578</v>
      </c>
      <c r="AH191">
        <v>15.126799999999999</v>
      </c>
      <c r="AI191">
        <v>13.973100000000001</v>
      </c>
      <c r="AJ191">
        <v>4.0488</v>
      </c>
      <c r="AK191">
        <v>3.8229000000000002</v>
      </c>
      <c r="AL191">
        <v>3.2642000000000002</v>
      </c>
      <c r="AM191">
        <v>2.9348000000000001</v>
      </c>
      <c r="AN191">
        <v>0.93159999999999998</v>
      </c>
      <c r="AO191">
        <v>3.3614999999999999</v>
      </c>
    </row>
    <row r="192" spans="1:41" x14ac:dyDescent="0.3">
      <c r="A192" t="s">
        <v>634</v>
      </c>
      <c r="B192">
        <v>5.0705999999999998</v>
      </c>
      <c r="C192">
        <v>8.8209999999999997</v>
      </c>
      <c r="D192">
        <v>12.416399999999999</v>
      </c>
      <c r="E192">
        <v>11.3292</v>
      </c>
      <c r="F192">
        <v>5.0148999999999999</v>
      </c>
      <c r="G192">
        <v>4.2309000000000001</v>
      </c>
      <c r="H192">
        <v>-1.0041</v>
      </c>
      <c r="I192">
        <v>0.4476</v>
      </c>
      <c r="J192">
        <v>4.6901999999999999</v>
      </c>
      <c r="K192">
        <v>-1.1855</v>
      </c>
      <c r="L192">
        <v>-2.6953</v>
      </c>
      <c r="M192">
        <v>-6.2931999999999997</v>
      </c>
      <c r="N192">
        <v>-9.8289000000000009</v>
      </c>
      <c r="O192">
        <v>-7.9278000000000004</v>
      </c>
      <c r="P192">
        <v>-9.0724999999999998</v>
      </c>
      <c r="Q192">
        <v>-8.5015999999999998</v>
      </c>
      <c r="R192">
        <v>-6.3735999999999997</v>
      </c>
      <c r="S192">
        <v>-4.1071999999999997</v>
      </c>
      <c r="T192">
        <v>-1.6982999999999999</v>
      </c>
      <c r="U192">
        <v>0.84850000000000003</v>
      </c>
      <c r="V192">
        <v>1.2221</v>
      </c>
      <c r="W192">
        <v>1.8589</v>
      </c>
      <c r="X192">
        <v>-0.3347</v>
      </c>
      <c r="Y192">
        <v>2.5137</v>
      </c>
      <c r="Z192">
        <v>-0.24360000000000001</v>
      </c>
      <c r="AA192">
        <v>-4.2700000000000002E-2</v>
      </c>
      <c r="AB192">
        <v>0.97509999999999997</v>
      </c>
      <c r="AC192">
        <v>-5.3452000000000002</v>
      </c>
      <c r="AD192">
        <v>6.3700000000000007E-2</v>
      </c>
      <c r="AE192">
        <v>2.3489</v>
      </c>
      <c r="AF192">
        <v>7.7789999999999999</v>
      </c>
      <c r="AG192">
        <v>16.420999999999999</v>
      </c>
      <c r="AH192">
        <v>4.5835999999999997</v>
      </c>
      <c r="AI192">
        <v>-4.1700000000000001E-2</v>
      </c>
      <c r="AJ192">
        <v>-5.2264999999999997</v>
      </c>
      <c r="AK192">
        <v>-19.383700000000001</v>
      </c>
      <c r="AL192">
        <v>-11.2103</v>
      </c>
      <c r="AM192">
        <v>-10.8119</v>
      </c>
      <c r="AN192">
        <v>-9.0966000000000005</v>
      </c>
      <c r="AO192">
        <v>9.7009000000000007</v>
      </c>
    </row>
    <row r="193" spans="1:41" x14ac:dyDescent="0.3">
      <c r="A193" t="s">
        <v>635</v>
      </c>
      <c r="B193">
        <v>7.68</v>
      </c>
      <c r="C193">
        <v>-3.8361999999999998</v>
      </c>
      <c r="D193">
        <v>3.4670000000000001</v>
      </c>
      <c r="E193">
        <v>2.4506000000000001</v>
      </c>
      <c r="F193">
        <v>-0.2606</v>
      </c>
      <c r="G193">
        <v>2.3706999999999998</v>
      </c>
      <c r="H193">
        <v>-1.7063999999999999</v>
      </c>
      <c r="I193">
        <v>-2.9704999999999999</v>
      </c>
      <c r="J193">
        <v>4.8099999999999996</v>
      </c>
      <c r="K193">
        <v>1.4542999999999999</v>
      </c>
      <c r="L193">
        <v>3.6126</v>
      </c>
      <c r="M193">
        <v>3.1867000000000001</v>
      </c>
      <c r="N193">
        <v>16.064699999999998</v>
      </c>
      <c r="O193">
        <v>88.502099999999999</v>
      </c>
      <c r="P193">
        <v>77.011300000000006</v>
      </c>
      <c r="Q193">
        <v>81.038200000000003</v>
      </c>
      <c r="R193">
        <v>58.497599999999998</v>
      </c>
      <c r="S193">
        <v>-3.1373000000000002</v>
      </c>
      <c r="T193">
        <v>-1.06E-2</v>
      </c>
      <c r="U193">
        <v>2.0813999999999999</v>
      </c>
      <c r="V193">
        <v>-3.7406999999999999</v>
      </c>
      <c r="W193">
        <v>-2.6589</v>
      </c>
      <c r="X193">
        <v>-4.8494999999999999</v>
      </c>
      <c r="Y193">
        <v>-10.452199999999999</v>
      </c>
      <c r="Z193">
        <v>-6.5218999999999996</v>
      </c>
      <c r="AA193">
        <v>4.5582000000000003</v>
      </c>
      <c r="AB193">
        <v>0.40300000000000002</v>
      </c>
      <c r="AC193">
        <v>2.8725999999999998</v>
      </c>
      <c r="AD193">
        <v>4.5735000000000001</v>
      </c>
      <c r="AE193">
        <v>-2.29</v>
      </c>
      <c r="AF193">
        <v>5.2062999999999997</v>
      </c>
      <c r="AG193">
        <v>4.6063999999999998</v>
      </c>
      <c r="AH193">
        <v>4.6981999999999999</v>
      </c>
      <c r="AI193">
        <v>-0.32729999999999998</v>
      </c>
      <c r="AJ193">
        <v>-2.6493000000000002</v>
      </c>
      <c r="AK193">
        <v>-5.4341999999999997</v>
      </c>
      <c r="AL193">
        <v>-6.4020000000000001</v>
      </c>
      <c r="AM193">
        <v>-2.8481000000000001</v>
      </c>
      <c r="AN193">
        <v>-1.5945</v>
      </c>
    </row>
    <row r="194" spans="1:41" x14ac:dyDescent="0.3">
      <c r="A194" t="s">
        <v>636</v>
      </c>
      <c r="B194">
        <v>15.001799999999999</v>
      </c>
      <c r="C194">
        <v>19.2516</v>
      </c>
      <c r="D194">
        <v>14.9777</v>
      </c>
      <c r="E194">
        <v>8.6495999999999995</v>
      </c>
      <c r="F194">
        <v>9.1014999999999997</v>
      </c>
      <c r="G194">
        <v>7.5721999999999996</v>
      </c>
      <c r="H194">
        <v>6.5732999999999997</v>
      </c>
      <c r="I194">
        <v>1.1332</v>
      </c>
      <c r="J194">
        <v>11.303000000000001</v>
      </c>
      <c r="K194">
        <v>1.6868000000000001</v>
      </c>
      <c r="L194">
        <v>8.6686999999999994</v>
      </c>
      <c r="M194">
        <v>6.2713000000000001</v>
      </c>
      <c r="N194">
        <v>2.5493999999999999</v>
      </c>
      <c r="O194">
        <v>7.4954000000000001</v>
      </c>
      <c r="P194">
        <v>4.3712</v>
      </c>
      <c r="Q194">
        <v>4.8513000000000002</v>
      </c>
      <c r="R194">
        <v>5.6668000000000003</v>
      </c>
      <c r="S194">
        <v>8.7378999999999998</v>
      </c>
      <c r="T194">
        <v>6.0218999999999996</v>
      </c>
      <c r="U194">
        <v>10.2021</v>
      </c>
      <c r="V194">
        <v>23.379000000000001</v>
      </c>
      <c r="W194">
        <v>20.7666</v>
      </c>
      <c r="X194">
        <v>21.2377</v>
      </c>
      <c r="Y194">
        <v>19.086099999999998</v>
      </c>
      <c r="Z194">
        <v>-0.28000000000000003</v>
      </c>
      <c r="AA194">
        <v>0.34100000000000003</v>
      </c>
      <c r="AB194">
        <v>0.74639999999999995</v>
      </c>
      <c r="AC194">
        <v>2.4771000000000001</v>
      </c>
      <c r="AD194">
        <v>9.3597000000000001</v>
      </c>
      <c r="AE194">
        <v>8.0862999999999996</v>
      </c>
      <c r="AF194">
        <v>10.924899999999999</v>
      </c>
      <c r="AG194">
        <v>8.4166000000000007</v>
      </c>
      <c r="AH194">
        <v>5.5430999999999999</v>
      </c>
      <c r="AI194">
        <v>2.5131999999999999</v>
      </c>
      <c r="AJ194">
        <v>1.9614</v>
      </c>
      <c r="AK194">
        <v>-0.90190000000000003</v>
      </c>
      <c r="AL194">
        <v>2.0876000000000001</v>
      </c>
      <c r="AM194">
        <v>4.2450000000000001</v>
      </c>
      <c r="AN194">
        <v>5.4528999999999996</v>
      </c>
    </row>
    <row r="195" spans="1:41" x14ac:dyDescent="0.3">
      <c r="A195" t="s">
        <v>637</v>
      </c>
      <c r="B195">
        <v>3.2572000000000001</v>
      </c>
      <c r="C195">
        <v>2.7162999999999999</v>
      </c>
      <c r="D195">
        <v>-4.9195000000000002</v>
      </c>
      <c r="E195">
        <v>-5.8388999999999998</v>
      </c>
      <c r="F195">
        <v>-9.9850999999999992</v>
      </c>
      <c r="G195">
        <v>-8.9588999999999999</v>
      </c>
      <c r="H195">
        <v>-0.58289999999999997</v>
      </c>
      <c r="I195">
        <v>2.7128000000000001</v>
      </c>
      <c r="J195">
        <v>3.0636999999999999</v>
      </c>
      <c r="K195">
        <v>2.9106000000000001</v>
      </c>
      <c r="L195">
        <v>2.9489999999999998</v>
      </c>
      <c r="M195">
        <v>3.9266000000000001</v>
      </c>
      <c r="N195">
        <v>8.7315000000000005</v>
      </c>
      <c r="O195">
        <v>10.705500000000001</v>
      </c>
      <c r="P195">
        <v>8.1905000000000001</v>
      </c>
      <c r="Q195">
        <v>7.0163000000000002</v>
      </c>
      <c r="R195">
        <v>11.1152</v>
      </c>
      <c r="S195">
        <v>6.6806000000000001</v>
      </c>
      <c r="T195">
        <v>8.9750999999999994</v>
      </c>
      <c r="U195">
        <v>-0.69650000000000001</v>
      </c>
      <c r="V195">
        <v>-7.9134000000000002</v>
      </c>
      <c r="W195">
        <v>-4.7968000000000002</v>
      </c>
      <c r="X195">
        <v>-3.7065999999999999</v>
      </c>
      <c r="Y195">
        <v>4.8996000000000004</v>
      </c>
      <c r="Z195">
        <v>7.5772000000000004</v>
      </c>
      <c r="AA195">
        <v>9.0244</v>
      </c>
      <c r="AB195">
        <v>11.5951</v>
      </c>
      <c r="AC195">
        <v>14.7536</v>
      </c>
      <c r="AD195">
        <v>17.0502</v>
      </c>
      <c r="AE195">
        <v>16.026599999999998</v>
      </c>
      <c r="AF195">
        <v>11.990399999999999</v>
      </c>
      <c r="AG195">
        <v>10.5366</v>
      </c>
      <c r="AH195">
        <v>10.105700000000001</v>
      </c>
      <c r="AI195">
        <v>6.9607999999999999</v>
      </c>
      <c r="AJ195">
        <v>8.8684999999999992</v>
      </c>
      <c r="AK195">
        <v>7.3224999999999998</v>
      </c>
      <c r="AL195">
        <v>8.4972999999999992</v>
      </c>
      <c r="AM195">
        <v>10.7308</v>
      </c>
      <c r="AN195">
        <v>-18.807400000000001</v>
      </c>
      <c r="AO195">
        <v>-16.293800000000001</v>
      </c>
    </row>
    <row r="196" spans="1:41" x14ac:dyDescent="0.3">
      <c r="A196" t="s">
        <v>638</v>
      </c>
      <c r="B196">
        <v>47.0184</v>
      </c>
      <c r="C196">
        <v>48.2423</v>
      </c>
      <c r="D196">
        <v>20.8874</v>
      </c>
      <c r="E196">
        <v>-1.7658</v>
      </c>
      <c r="F196">
        <v>-12.062099999999999</v>
      </c>
      <c r="G196">
        <v>-12.471399999999999</v>
      </c>
      <c r="H196">
        <v>-10.8407</v>
      </c>
      <c r="I196">
        <v>19.2136</v>
      </c>
      <c r="J196">
        <v>21.720300000000002</v>
      </c>
      <c r="K196">
        <v>23.260999999999999</v>
      </c>
      <c r="L196">
        <v>23.772200000000002</v>
      </c>
      <c r="M196">
        <v>-7.4313000000000002</v>
      </c>
      <c r="N196">
        <v>0.66910000000000003</v>
      </c>
      <c r="O196">
        <v>4.4701000000000004</v>
      </c>
      <c r="P196">
        <v>4.3752000000000004</v>
      </c>
      <c r="Q196">
        <v>8.6471</v>
      </c>
      <c r="R196">
        <v>20.359500000000001</v>
      </c>
      <c r="S196">
        <v>17.555499999999999</v>
      </c>
      <c r="T196">
        <v>18.267499999999998</v>
      </c>
      <c r="U196">
        <v>18.035900000000002</v>
      </c>
      <c r="V196">
        <v>4.7824</v>
      </c>
      <c r="W196">
        <v>30.554300000000001</v>
      </c>
      <c r="X196">
        <v>41.585599999999999</v>
      </c>
      <c r="Y196">
        <v>9.7053999999999991</v>
      </c>
      <c r="Z196">
        <v>26.832999999999998</v>
      </c>
      <c r="AA196">
        <v>20.9421</v>
      </c>
      <c r="AB196">
        <v>12.5227</v>
      </c>
      <c r="AC196">
        <v>49.456499999999998</v>
      </c>
      <c r="AD196">
        <v>40.240099999999998</v>
      </c>
      <c r="AE196">
        <v>10.1311</v>
      </c>
      <c r="AF196">
        <v>-0.64200000000000002</v>
      </c>
      <c r="AG196">
        <v>-4.2984</v>
      </c>
      <c r="AH196">
        <v>-7.2355</v>
      </c>
      <c r="AI196">
        <v>-9.6852</v>
      </c>
      <c r="AJ196">
        <v>10.086499999999999</v>
      </c>
      <c r="AK196">
        <v>14.1267</v>
      </c>
      <c r="AL196">
        <v>25.369700000000002</v>
      </c>
      <c r="AM196">
        <v>35.65</v>
      </c>
      <c r="AN196">
        <v>23.850899999999999</v>
      </c>
      <c r="AO196">
        <v>13.7218</v>
      </c>
    </row>
    <row r="197" spans="1:41" x14ac:dyDescent="0.3">
      <c r="A197" t="s">
        <v>639</v>
      </c>
      <c r="B197">
        <v>0.14249999999999999</v>
      </c>
      <c r="C197">
        <v>0.90910000000000002</v>
      </c>
      <c r="D197">
        <v>2.1404000000000001</v>
      </c>
      <c r="E197">
        <v>2.5794999999999999</v>
      </c>
      <c r="F197">
        <v>46.738300000000002</v>
      </c>
      <c r="G197">
        <v>45.857599999999998</v>
      </c>
      <c r="H197">
        <v>43.778199999999998</v>
      </c>
      <c r="I197">
        <v>41.691899999999997</v>
      </c>
      <c r="J197">
        <v>-1.0840000000000001</v>
      </c>
      <c r="K197">
        <v>-9.4610000000000003</v>
      </c>
      <c r="L197">
        <v>-6.9551999999999996</v>
      </c>
      <c r="M197">
        <v>-6.5709999999999997</v>
      </c>
    </row>
    <row r="198" spans="1:41" x14ac:dyDescent="0.3">
      <c r="A198" t="s">
        <v>640</v>
      </c>
      <c r="B198">
        <v>16.680900000000001</v>
      </c>
      <c r="C198">
        <v>19.920400000000001</v>
      </c>
      <c r="D198">
        <v>31.575199999999999</v>
      </c>
      <c r="E198">
        <v>15.19</v>
      </c>
      <c r="F198">
        <v>7.3977000000000004</v>
      </c>
      <c r="G198">
        <v>5.8906999999999998</v>
      </c>
      <c r="H198">
        <v>0.46739999999999998</v>
      </c>
      <c r="I198">
        <v>9.2576999999999998</v>
      </c>
      <c r="J198">
        <v>13.339</v>
      </c>
      <c r="K198">
        <v>10.8422</v>
      </c>
      <c r="L198">
        <v>6.6448999999999998</v>
      </c>
      <c r="M198">
        <v>105.6319</v>
      </c>
      <c r="N198">
        <v>101.3785</v>
      </c>
      <c r="O198">
        <v>108.5282</v>
      </c>
      <c r="P198">
        <v>105.5236</v>
      </c>
      <c r="Q198">
        <v>12.8215</v>
      </c>
      <c r="R198">
        <v>10.846</v>
      </c>
      <c r="S198">
        <v>7.5282</v>
      </c>
      <c r="T198">
        <v>9.0813000000000006</v>
      </c>
      <c r="U198">
        <v>4.2294999999999998</v>
      </c>
      <c r="V198">
        <v>7.3840000000000003</v>
      </c>
      <c r="W198">
        <v>3.7677999999999998</v>
      </c>
      <c r="X198">
        <v>-0.38550000000000001</v>
      </c>
      <c r="Y198">
        <v>-0.72799999999999998</v>
      </c>
      <c r="Z198">
        <v>-2.9809999999999999</v>
      </c>
      <c r="AA198">
        <v>-1.6943999999999999</v>
      </c>
      <c r="AB198">
        <v>2.7317</v>
      </c>
      <c r="AC198">
        <v>7.0815000000000001</v>
      </c>
      <c r="AD198">
        <v>8.6997999999999998</v>
      </c>
      <c r="AE198">
        <v>12.298400000000001</v>
      </c>
      <c r="AF198">
        <v>14.3805</v>
      </c>
      <c r="AG198">
        <v>16.695399999999999</v>
      </c>
      <c r="AH198">
        <v>12.1762</v>
      </c>
      <c r="AI198">
        <v>9.3529999999999998</v>
      </c>
      <c r="AJ198">
        <v>10.3245</v>
      </c>
      <c r="AK198">
        <v>9.3187999999999995</v>
      </c>
      <c r="AL198">
        <v>14.4499</v>
      </c>
      <c r="AM198">
        <v>12.5723</v>
      </c>
      <c r="AN198">
        <v>7.5007999999999999</v>
      </c>
      <c r="AO198">
        <v>6.4885000000000002</v>
      </c>
    </row>
    <row r="199" spans="1:41" x14ac:dyDescent="0.3">
      <c r="A199" t="s">
        <v>641</v>
      </c>
      <c r="B199">
        <v>3.1766000000000001</v>
      </c>
      <c r="C199">
        <v>0.75219999999999998</v>
      </c>
      <c r="D199">
        <v>2.5535000000000001</v>
      </c>
      <c r="E199">
        <v>-0.2366</v>
      </c>
      <c r="F199">
        <v>-3.8003999999999998</v>
      </c>
      <c r="G199">
        <v>-0.47770000000000001</v>
      </c>
      <c r="H199">
        <v>-3.2143999999999999</v>
      </c>
      <c r="I199">
        <v>-4.1158999999999999</v>
      </c>
      <c r="J199">
        <v>5.2317</v>
      </c>
      <c r="K199">
        <v>8.1699999999999995E-2</v>
      </c>
      <c r="L199">
        <v>0.55210000000000004</v>
      </c>
      <c r="M199">
        <v>4.1361999999999997</v>
      </c>
      <c r="N199">
        <v>-4.2228000000000003</v>
      </c>
      <c r="O199">
        <v>0.74839999999999995</v>
      </c>
      <c r="P199">
        <v>0.47520000000000001</v>
      </c>
      <c r="Q199">
        <v>-1.617</v>
      </c>
      <c r="R199">
        <v>-1.3931</v>
      </c>
      <c r="S199">
        <v>-3.0514000000000001</v>
      </c>
      <c r="T199">
        <v>-3.1642999999999999</v>
      </c>
      <c r="U199">
        <v>-9.1214999999999993</v>
      </c>
      <c r="V199">
        <v>-8.0106000000000002</v>
      </c>
      <c r="W199">
        <v>-7.3864000000000001</v>
      </c>
      <c r="X199">
        <v>-6.6513</v>
      </c>
      <c r="Y199">
        <v>2.9828999999999999</v>
      </c>
      <c r="Z199">
        <v>19.9451</v>
      </c>
      <c r="AA199">
        <v>22.716100000000001</v>
      </c>
      <c r="AB199">
        <v>27.713100000000001</v>
      </c>
      <c r="AC199">
        <v>29.9693</v>
      </c>
      <c r="AD199">
        <v>9.3331</v>
      </c>
      <c r="AE199">
        <v>10.107200000000001</v>
      </c>
      <c r="AF199">
        <v>7.5949999999999998</v>
      </c>
      <c r="AG199">
        <v>8.0703999999999994</v>
      </c>
      <c r="AH199">
        <v>18.811699999999998</v>
      </c>
      <c r="AI199">
        <v>17.8065</v>
      </c>
      <c r="AJ199">
        <v>18.4452</v>
      </c>
      <c r="AK199">
        <v>23.888200000000001</v>
      </c>
      <c r="AL199">
        <v>31.885400000000001</v>
      </c>
      <c r="AM199">
        <v>39.337699999999998</v>
      </c>
      <c r="AN199">
        <v>40.272500000000001</v>
      </c>
      <c r="AO199">
        <v>38.563800000000001</v>
      </c>
    </row>
    <row r="200" spans="1:41" x14ac:dyDescent="0.3">
      <c r="A200" t="s">
        <v>642</v>
      </c>
      <c r="B200">
        <v>33.822600000000001</v>
      </c>
      <c r="C200">
        <v>29.850899999999999</v>
      </c>
      <c r="D200">
        <v>24.9621</v>
      </c>
      <c r="E200">
        <v>15.3779</v>
      </c>
      <c r="F200">
        <v>15.3368</v>
      </c>
      <c r="G200">
        <v>8.8003</v>
      </c>
      <c r="H200">
        <v>4.2801999999999998</v>
      </c>
      <c r="I200">
        <v>22.469899999999999</v>
      </c>
      <c r="J200">
        <v>22.533200000000001</v>
      </c>
      <c r="K200">
        <v>25.1663</v>
      </c>
      <c r="L200">
        <v>27.288399999999999</v>
      </c>
      <c r="M200">
        <v>8.8057999999999996</v>
      </c>
      <c r="N200">
        <v>6.2424999999999997</v>
      </c>
      <c r="O200">
        <v>5.7704000000000004</v>
      </c>
      <c r="P200">
        <v>5.17</v>
      </c>
      <c r="Q200">
        <v>5.4111000000000002</v>
      </c>
      <c r="R200">
        <v>6.9722</v>
      </c>
      <c r="S200">
        <v>6.3849999999999998</v>
      </c>
      <c r="T200">
        <v>5.8887</v>
      </c>
      <c r="U200">
        <v>4.1757</v>
      </c>
      <c r="V200">
        <v>1.6638999999999999</v>
      </c>
      <c r="W200">
        <v>3.7170999999999998</v>
      </c>
      <c r="X200">
        <v>1.8368</v>
      </c>
      <c r="Y200">
        <v>14.3963</v>
      </c>
      <c r="Z200">
        <v>14.6067</v>
      </c>
      <c r="AA200">
        <v>17.027200000000001</v>
      </c>
      <c r="AB200">
        <v>32.6965</v>
      </c>
      <c r="AC200">
        <v>19.561</v>
      </c>
      <c r="AD200">
        <v>21.716999999999999</v>
      </c>
      <c r="AE200">
        <v>19.497800000000002</v>
      </c>
      <c r="AF200">
        <v>34.361199999999997</v>
      </c>
      <c r="AG200">
        <v>23.547799999999999</v>
      </c>
      <c r="AH200">
        <v>16.347999999999999</v>
      </c>
      <c r="AI200">
        <v>12.492000000000001</v>
      </c>
      <c r="AJ200">
        <v>-11.2865</v>
      </c>
      <c r="AK200">
        <v>6.3745000000000003</v>
      </c>
      <c r="AL200">
        <v>11.0883</v>
      </c>
      <c r="AM200">
        <v>12.4627</v>
      </c>
      <c r="AN200">
        <v>13.8139</v>
      </c>
      <c r="AO200">
        <v>11.017200000000001</v>
      </c>
    </row>
    <row r="201" spans="1:41" x14ac:dyDescent="0.3">
      <c r="A201" t="s">
        <v>643</v>
      </c>
      <c r="B201">
        <v>64.591300000000004</v>
      </c>
      <c r="C201">
        <v>83.132000000000005</v>
      </c>
      <c r="D201">
        <v>59.8095</v>
      </c>
      <c r="E201">
        <v>57.184800000000003</v>
      </c>
      <c r="F201">
        <v>25.714700000000001</v>
      </c>
      <c r="G201">
        <v>28.852900000000002</v>
      </c>
      <c r="H201">
        <v>13.896699999999999</v>
      </c>
      <c r="I201">
        <v>12.649900000000001</v>
      </c>
      <c r="J201">
        <v>3.6177000000000001</v>
      </c>
      <c r="K201">
        <v>-9.8277000000000001</v>
      </c>
      <c r="L201">
        <v>-10.273</v>
      </c>
      <c r="M201">
        <v>-9.4091000000000005</v>
      </c>
      <c r="N201">
        <v>-2.3662999999999998</v>
      </c>
      <c r="O201">
        <v>-3.9801000000000002</v>
      </c>
      <c r="P201">
        <v>15.023999999999999</v>
      </c>
    </row>
    <row r="202" spans="1:41" x14ac:dyDescent="0.3">
      <c r="A202" t="s">
        <v>644</v>
      </c>
      <c r="B202">
        <v>-5.7816999999999998</v>
      </c>
      <c r="C202">
        <v>-4.9432999999999998</v>
      </c>
      <c r="D202">
        <v>-8.2501999999999995</v>
      </c>
      <c r="E202">
        <v>-4.8533999999999997</v>
      </c>
      <c r="F202">
        <v>-2.4874999999999998</v>
      </c>
      <c r="G202">
        <v>-4.6906999999999996</v>
      </c>
      <c r="H202">
        <v>-2.1859999999999999</v>
      </c>
      <c r="I202">
        <v>-4.3281000000000001</v>
      </c>
      <c r="J202">
        <v>-8.4068000000000005</v>
      </c>
      <c r="K202">
        <v>-7.3124000000000002</v>
      </c>
      <c r="L202">
        <v>-5.8002000000000002</v>
      </c>
      <c r="M202">
        <v>-4.9260000000000002</v>
      </c>
      <c r="N202">
        <v>1.323</v>
      </c>
      <c r="O202">
        <v>1.7272000000000001</v>
      </c>
      <c r="P202">
        <v>-5.9799999999999999E-2</v>
      </c>
      <c r="Q202">
        <v>-35.732599999999998</v>
      </c>
      <c r="R202">
        <v>-38.945799999999998</v>
      </c>
      <c r="S202">
        <v>-39.006500000000003</v>
      </c>
      <c r="T202">
        <v>-40.244500000000002</v>
      </c>
      <c r="U202">
        <v>1.6276999999999999</v>
      </c>
      <c r="V202">
        <v>2.7766000000000002</v>
      </c>
      <c r="W202">
        <v>2.7351000000000001</v>
      </c>
      <c r="X202">
        <v>6.5941000000000001</v>
      </c>
      <c r="Y202">
        <v>3.3883000000000001</v>
      </c>
      <c r="Z202">
        <v>40.576999999999998</v>
      </c>
      <c r="AA202">
        <v>45.305599999999998</v>
      </c>
      <c r="AB202">
        <v>35.573399999999999</v>
      </c>
      <c r="AC202">
        <v>23.8689</v>
      </c>
      <c r="AD202">
        <v>-3.9992000000000001</v>
      </c>
      <c r="AE202">
        <v>-11.2455</v>
      </c>
      <c r="AF202">
        <v>-8.3856000000000002</v>
      </c>
      <c r="AG202">
        <v>-1.9775</v>
      </c>
      <c r="AH202">
        <v>-7.8583999999999996</v>
      </c>
      <c r="AI202">
        <v>-4.1745000000000001</v>
      </c>
      <c r="AJ202">
        <v>-8.5671999999999997</v>
      </c>
      <c r="AK202">
        <v>-13.9422</v>
      </c>
      <c r="AL202">
        <v>-10.549099999999999</v>
      </c>
      <c r="AM202">
        <v>-12.0207</v>
      </c>
      <c r="AN202">
        <v>-4.7443999999999997</v>
      </c>
      <c r="AO202">
        <v>-1.3220000000000001</v>
      </c>
    </row>
    <row r="203" spans="1:41" x14ac:dyDescent="0.3">
      <c r="A203" t="s">
        <v>645</v>
      </c>
      <c r="B203">
        <v>14.9962</v>
      </c>
      <c r="C203">
        <v>14.416</v>
      </c>
      <c r="D203">
        <v>14.9976</v>
      </c>
      <c r="E203">
        <v>10.035</v>
      </c>
      <c r="F203">
        <v>0.2225</v>
      </c>
      <c r="G203">
        <v>24.001200000000001</v>
      </c>
      <c r="H203">
        <v>32.7562</v>
      </c>
      <c r="I203">
        <v>36.729399999999998</v>
      </c>
      <c r="J203">
        <v>38.589399999999998</v>
      </c>
      <c r="K203">
        <v>11.199299999999999</v>
      </c>
      <c r="L203">
        <v>-0.97299999999999998</v>
      </c>
      <c r="M203">
        <v>-2.2145999999999999</v>
      </c>
      <c r="N203">
        <v>0.41860000000000003</v>
      </c>
      <c r="O203">
        <v>7.2629999999999999</v>
      </c>
      <c r="P203">
        <v>8.9898000000000007</v>
      </c>
      <c r="Q203">
        <v>14.888299999999999</v>
      </c>
      <c r="R203">
        <v>11.613300000000001</v>
      </c>
      <c r="S203">
        <v>6.3143000000000002</v>
      </c>
      <c r="T203">
        <v>5.77</v>
      </c>
      <c r="U203">
        <v>0.3629</v>
      </c>
      <c r="V203">
        <v>8.5196000000000005</v>
      </c>
      <c r="W203">
        <v>3.4218000000000002</v>
      </c>
      <c r="X203">
        <v>2.2597999999999998</v>
      </c>
      <c r="Y203">
        <v>1.0284</v>
      </c>
      <c r="Z203">
        <v>-7.2923999999999998</v>
      </c>
      <c r="AA203">
        <v>-0.58550000000000002</v>
      </c>
      <c r="AB203">
        <v>2.6124000000000001</v>
      </c>
      <c r="AC203">
        <v>3.9062999999999999</v>
      </c>
      <c r="AD203">
        <v>5.2356999999999996</v>
      </c>
      <c r="AE203">
        <v>7.8379000000000003</v>
      </c>
      <c r="AF203">
        <v>11.7477</v>
      </c>
      <c r="AG203">
        <v>9.7200000000000006</v>
      </c>
      <c r="AH203">
        <v>13.3283</v>
      </c>
      <c r="AI203">
        <v>7.2389000000000001</v>
      </c>
      <c r="AJ203">
        <v>5.0058999999999996</v>
      </c>
      <c r="AK203">
        <v>9.3452000000000002</v>
      </c>
      <c r="AL203">
        <v>7.4035000000000002</v>
      </c>
      <c r="AM203">
        <v>9.3417999999999992</v>
      </c>
      <c r="AN203">
        <v>10.308299999999999</v>
      </c>
      <c r="AO203">
        <v>-5.4313000000000002</v>
      </c>
    </row>
    <row r="204" spans="1:41" x14ac:dyDescent="0.3">
      <c r="A204" t="s">
        <v>646</v>
      </c>
      <c r="B204">
        <v>93.431899999999999</v>
      </c>
      <c r="C204">
        <v>16.442299999999999</v>
      </c>
      <c r="D204">
        <v>18.636800000000001</v>
      </c>
      <c r="E204">
        <v>12.3878</v>
      </c>
      <c r="F204">
        <v>17.133700000000001</v>
      </c>
      <c r="G204">
        <v>23.061299999999999</v>
      </c>
      <c r="H204">
        <v>37.426000000000002</v>
      </c>
      <c r="I204">
        <v>42.0396</v>
      </c>
      <c r="J204">
        <v>59.006700000000002</v>
      </c>
      <c r="K204">
        <v>62.799100000000003</v>
      </c>
      <c r="L204">
        <v>71.137299999999996</v>
      </c>
      <c r="M204">
        <v>76.903700000000001</v>
      </c>
      <c r="N204">
        <v>71.104699999999994</v>
      </c>
      <c r="O204">
        <v>74.442400000000006</v>
      </c>
      <c r="P204">
        <v>65.055199999999999</v>
      </c>
      <c r="Q204">
        <v>65.971599999999995</v>
      </c>
      <c r="R204">
        <v>69.7256</v>
      </c>
      <c r="S204">
        <v>75.795299999999997</v>
      </c>
      <c r="T204">
        <v>59.6203</v>
      </c>
      <c r="U204">
        <v>58.347999999999999</v>
      </c>
      <c r="V204">
        <v>61.728499999999997</v>
      </c>
      <c r="W204">
        <v>-6.7154999999999996</v>
      </c>
      <c r="X204">
        <v>-1.1442000000000001</v>
      </c>
      <c r="Y204">
        <v>-10.5741</v>
      </c>
      <c r="Z204">
        <v>-18.2593</v>
      </c>
      <c r="AA204">
        <v>28.067799999999998</v>
      </c>
      <c r="AB204">
        <v>25.518799999999999</v>
      </c>
      <c r="AC204">
        <v>25.613900000000001</v>
      </c>
      <c r="AD204">
        <v>20.741199999999999</v>
      </c>
      <c r="AE204">
        <v>28.106100000000001</v>
      </c>
    </row>
    <row r="205" spans="1:41" x14ac:dyDescent="0.3">
      <c r="A205" t="s">
        <v>647</v>
      </c>
      <c r="B205">
        <v>67.087299999999999</v>
      </c>
      <c r="C205">
        <v>76.1327</v>
      </c>
      <c r="D205">
        <v>4.6948999999999996</v>
      </c>
      <c r="E205">
        <v>10.348000000000001</v>
      </c>
      <c r="F205">
        <v>14.7044</v>
      </c>
      <c r="G205">
        <v>-3.3917000000000002</v>
      </c>
      <c r="H205">
        <v>23.579799999999999</v>
      </c>
      <c r="I205">
        <v>20.852799999999998</v>
      </c>
      <c r="J205">
        <v>114.4657</v>
      </c>
      <c r="K205">
        <v>117.0506</v>
      </c>
      <c r="L205">
        <v>77.677000000000007</v>
      </c>
      <c r="M205">
        <v>82.018500000000003</v>
      </c>
      <c r="N205">
        <v>4.5561999999999996</v>
      </c>
      <c r="O205">
        <v>5.0209000000000001</v>
      </c>
      <c r="P205">
        <v>6.9743000000000004</v>
      </c>
      <c r="Q205">
        <v>4.6566999999999998</v>
      </c>
      <c r="R205">
        <v>8.8018999999999998</v>
      </c>
      <c r="S205">
        <v>7.9794999999999998</v>
      </c>
      <c r="T205">
        <v>6.1082000000000001</v>
      </c>
      <c r="U205">
        <v>-1.3396999999999999</v>
      </c>
      <c r="V205">
        <v>-27.081199999999999</v>
      </c>
      <c r="W205">
        <v>-29.9651</v>
      </c>
      <c r="X205">
        <v>-29.687799999999999</v>
      </c>
      <c r="Y205">
        <v>-17.6021</v>
      </c>
      <c r="Z205">
        <v>21.919499999999999</v>
      </c>
      <c r="AA205">
        <v>132.96520000000001</v>
      </c>
      <c r="AB205">
        <v>131.5548</v>
      </c>
      <c r="AC205">
        <v>126.5622</v>
      </c>
      <c r="AD205">
        <v>120.7217</v>
      </c>
      <c r="AE205">
        <v>29.797699999999999</v>
      </c>
      <c r="AF205">
        <v>27.2942</v>
      </c>
      <c r="AG205">
        <v>98.427700000000002</v>
      </c>
      <c r="AH205">
        <v>73.474299999999999</v>
      </c>
      <c r="AI205">
        <v>61.1282</v>
      </c>
      <c r="AJ205">
        <v>56.520200000000003</v>
      </c>
      <c r="AK205">
        <v>-8.9091000000000005</v>
      </c>
      <c r="AL205">
        <v>-10.3994</v>
      </c>
      <c r="AM205">
        <v>-11.649699999999999</v>
      </c>
      <c r="AN205">
        <v>-10.023300000000001</v>
      </c>
      <c r="AO205">
        <v>-5.2129000000000003</v>
      </c>
    </row>
    <row r="206" spans="1:41" x14ac:dyDescent="0.3">
      <c r="A206" t="s">
        <v>648</v>
      </c>
      <c r="B206">
        <v>20.598700000000001</v>
      </c>
      <c r="C206">
        <v>14.1999</v>
      </c>
      <c r="D206">
        <v>12.5106</v>
      </c>
      <c r="E206">
        <v>12.454800000000001</v>
      </c>
      <c r="F206">
        <v>-4.0692000000000004</v>
      </c>
      <c r="G206">
        <v>-9.1554000000000002</v>
      </c>
      <c r="H206">
        <v>-12.2326</v>
      </c>
      <c r="I206">
        <v>-3.9434999999999998</v>
      </c>
      <c r="J206">
        <v>9.1420999999999992</v>
      </c>
      <c r="K206">
        <v>12.695399999999999</v>
      </c>
      <c r="L206">
        <v>22.783000000000001</v>
      </c>
      <c r="M206">
        <v>14.711</v>
      </c>
      <c r="N206">
        <v>29.883299999999998</v>
      </c>
      <c r="O206">
        <v>23.956199999999999</v>
      </c>
      <c r="P206">
        <v>17.693200000000001</v>
      </c>
      <c r="Q206">
        <v>24.76</v>
      </c>
      <c r="R206">
        <v>7.5784000000000002</v>
      </c>
      <c r="S206">
        <v>9.2131000000000007</v>
      </c>
      <c r="T206">
        <v>12.0502</v>
      </c>
      <c r="U206">
        <v>29.4908</v>
      </c>
      <c r="V206">
        <v>22.9162</v>
      </c>
      <c r="W206">
        <v>21.5608</v>
      </c>
      <c r="X206">
        <v>16.8246</v>
      </c>
      <c r="Y206">
        <v>-4.6618000000000004</v>
      </c>
      <c r="Z206">
        <v>-3.8567</v>
      </c>
      <c r="AA206">
        <v>-0.44490000000000002</v>
      </c>
      <c r="AB206">
        <v>27.1296</v>
      </c>
      <c r="AC206">
        <v>54.38</v>
      </c>
      <c r="AD206">
        <v>74.391800000000003</v>
      </c>
      <c r="AE206">
        <v>77.292199999999994</v>
      </c>
      <c r="AF206">
        <v>51.234400000000001</v>
      </c>
      <c r="AG206">
        <v>26.1754</v>
      </c>
      <c r="AH206">
        <v>18.2102</v>
      </c>
      <c r="AI206">
        <v>16.554200000000002</v>
      </c>
      <c r="AJ206">
        <v>6.2473999999999998</v>
      </c>
      <c r="AK206">
        <v>30.821300000000001</v>
      </c>
      <c r="AL206">
        <v>26.391999999999999</v>
      </c>
      <c r="AM206">
        <v>30.675599999999999</v>
      </c>
      <c r="AN206">
        <v>32.915799999999997</v>
      </c>
      <c r="AO206">
        <v>12.268599999999999</v>
      </c>
    </row>
    <row r="207" spans="1:41" x14ac:dyDescent="0.3">
      <c r="A207" t="s">
        <v>649</v>
      </c>
      <c r="B207">
        <v>31.464200000000002</v>
      </c>
      <c r="C207">
        <v>41.777099999999997</v>
      </c>
      <c r="D207">
        <v>40.4589</v>
      </c>
      <c r="E207">
        <v>68.315799999999996</v>
      </c>
      <c r="F207">
        <v>22.662400000000002</v>
      </c>
      <c r="G207">
        <v>19.099299999999999</v>
      </c>
      <c r="H207">
        <v>11.419</v>
      </c>
      <c r="I207">
        <v>7.6111000000000004</v>
      </c>
      <c r="J207">
        <v>8.2942</v>
      </c>
      <c r="K207">
        <v>3.4866000000000001</v>
      </c>
      <c r="L207">
        <v>3.3302</v>
      </c>
      <c r="M207">
        <v>-3.1739000000000002</v>
      </c>
      <c r="N207">
        <v>2.3289</v>
      </c>
      <c r="O207">
        <v>2.0678000000000001</v>
      </c>
      <c r="P207">
        <v>3.9302999999999999</v>
      </c>
      <c r="Q207">
        <v>8.8434000000000008</v>
      </c>
      <c r="R207">
        <v>2.1046</v>
      </c>
      <c r="S207">
        <v>0.9022</v>
      </c>
      <c r="T207">
        <v>0.77390000000000003</v>
      </c>
      <c r="U207">
        <v>-3.2877000000000001</v>
      </c>
      <c r="V207">
        <v>-7.7495000000000003</v>
      </c>
      <c r="W207">
        <v>-2.1215999999999999</v>
      </c>
      <c r="X207">
        <v>-3.8793000000000002</v>
      </c>
      <c r="Y207">
        <v>1.8543000000000001</v>
      </c>
      <c r="Z207">
        <v>7.8635000000000002</v>
      </c>
      <c r="AA207">
        <v>6.5277000000000003</v>
      </c>
      <c r="AB207">
        <v>8.3436000000000003</v>
      </c>
      <c r="AC207">
        <v>8.5037000000000003</v>
      </c>
      <c r="AD207">
        <v>9.0726999999999993</v>
      </c>
      <c r="AE207">
        <v>11.748699999999999</v>
      </c>
      <c r="AF207">
        <v>13.950100000000001</v>
      </c>
      <c r="AG207">
        <v>17.249199999999998</v>
      </c>
      <c r="AH207">
        <v>19.153500000000001</v>
      </c>
      <c r="AI207">
        <v>17.9434</v>
      </c>
      <c r="AJ207">
        <v>14.357200000000001</v>
      </c>
      <c r="AK207">
        <v>15.22</v>
      </c>
      <c r="AL207">
        <v>18.5519</v>
      </c>
      <c r="AM207">
        <v>16.479399999999998</v>
      </c>
      <c r="AN207">
        <v>19.9405</v>
      </c>
      <c r="AO207">
        <v>-11.7441</v>
      </c>
    </row>
    <row r="208" spans="1:41" x14ac:dyDescent="0.3">
      <c r="A208" t="s">
        <v>650</v>
      </c>
      <c r="B208">
        <v>14.681100000000001</v>
      </c>
      <c r="C208">
        <v>1.0126999999999999</v>
      </c>
      <c r="D208">
        <v>1.4641</v>
      </c>
      <c r="E208">
        <v>-4.0324999999999998</v>
      </c>
      <c r="F208">
        <v>-8.7409999999999997</v>
      </c>
      <c r="G208">
        <v>-10.9291</v>
      </c>
      <c r="H208">
        <v>-13.042899999999999</v>
      </c>
      <c r="I208">
        <v>-2.8993000000000002</v>
      </c>
      <c r="J208">
        <v>-2.1806999999999999</v>
      </c>
      <c r="K208">
        <v>1.7275</v>
      </c>
      <c r="L208">
        <v>2.4396</v>
      </c>
      <c r="M208">
        <v>-2.7456</v>
      </c>
      <c r="N208">
        <v>5.0960000000000001</v>
      </c>
      <c r="O208">
        <v>41.605600000000003</v>
      </c>
      <c r="P208">
        <v>47.5623</v>
      </c>
      <c r="Q208">
        <v>57.754100000000001</v>
      </c>
      <c r="R208">
        <v>48.695</v>
      </c>
      <c r="S208">
        <v>6.1978999999999997</v>
      </c>
      <c r="T208">
        <v>0.68440000000000001</v>
      </c>
      <c r="U208">
        <v>-6.4515000000000002</v>
      </c>
      <c r="V208">
        <v>-29.763500000000001</v>
      </c>
      <c r="W208">
        <v>-27.717500000000001</v>
      </c>
      <c r="X208">
        <v>-30.755099999999999</v>
      </c>
      <c r="Y208">
        <v>-29.9513</v>
      </c>
      <c r="Z208">
        <v>8.1010000000000009</v>
      </c>
      <c r="AA208">
        <v>23.966200000000001</v>
      </c>
      <c r="AB208">
        <v>39.337800000000001</v>
      </c>
      <c r="AC208">
        <v>43.7119</v>
      </c>
      <c r="AD208">
        <v>31.155899999999999</v>
      </c>
      <c r="AE208">
        <v>16.164400000000001</v>
      </c>
      <c r="AF208">
        <v>14.9389</v>
      </c>
      <c r="AG208">
        <v>18.3857</v>
      </c>
      <c r="AH208">
        <v>17.518999999999998</v>
      </c>
      <c r="AI208">
        <v>14.3027</v>
      </c>
      <c r="AJ208">
        <v>8.3618000000000006</v>
      </c>
      <c r="AK208">
        <v>-10.802899999999999</v>
      </c>
      <c r="AL208">
        <v>-13.1853</v>
      </c>
      <c r="AM208">
        <v>-13.8881</v>
      </c>
      <c r="AN208">
        <v>-15.0396</v>
      </c>
      <c r="AO208">
        <v>-1.9282999999999999</v>
      </c>
    </row>
    <row r="209" spans="1:41" x14ac:dyDescent="0.3">
      <c r="A209" t="s">
        <v>651</v>
      </c>
      <c r="B209">
        <v>-1.5862000000000001</v>
      </c>
      <c r="C209">
        <v>-16.127700000000001</v>
      </c>
      <c r="D209">
        <v>-29.260300000000001</v>
      </c>
      <c r="E209">
        <v>-44.750999999999998</v>
      </c>
      <c r="F209">
        <v>-40.162599999999998</v>
      </c>
      <c r="G209">
        <v>-35.995800000000003</v>
      </c>
      <c r="H209">
        <v>-20.5029</v>
      </c>
      <c r="I209">
        <v>-0.7611</v>
      </c>
      <c r="J209">
        <v>-1.0366</v>
      </c>
      <c r="K209">
        <v>8.0619999999999994</v>
      </c>
      <c r="L209">
        <v>7.8124000000000002</v>
      </c>
      <c r="M209">
        <v>11.811999999999999</v>
      </c>
      <c r="N209">
        <v>9.1058000000000003</v>
      </c>
      <c r="O209">
        <v>6.0975000000000001</v>
      </c>
      <c r="P209">
        <v>2.4481000000000002</v>
      </c>
      <c r="Q209">
        <v>-3.2151999999999998</v>
      </c>
      <c r="R209">
        <v>1.5209999999999999</v>
      </c>
      <c r="S209">
        <v>-3.1815000000000002</v>
      </c>
      <c r="T209">
        <v>-3.9192</v>
      </c>
      <c r="U209">
        <v>-3.0013999999999998</v>
      </c>
      <c r="V209">
        <v>-6.2651000000000003</v>
      </c>
      <c r="W209">
        <v>-4.4203999999999999</v>
      </c>
      <c r="X209">
        <v>-1.1667000000000001</v>
      </c>
      <c r="Y209">
        <v>-1.4195</v>
      </c>
      <c r="Z209">
        <v>-1.9307000000000001</v>
      </c>
      <c r="AA209">
        <v>-0.35260000000000002</v>
      </c>
      <c r="AB209">
        <v>1.2541</v>
      </c>
      <c r="AC209">
        <v>64.810900000000004</v>
      </c>
      <c r="AD209">
        <v>60.0319</v>
      </c>
      <c r="AE209">
        <v>60.297800000000002</v>
      </c>
      <c r="AF209">
        <v>49.497700000000002</v>
      </c>
      <c r="AG209">
        <v>-6.8537999999999997</v>
      </c>
      <c r="AH209">
        <v>-3.1572</v>
      </c>
      <c r="AI209">
        <v>-4.5012999999999996</v>
      </c>
      <c r="AJ209">
        <v>-1.9098999999999999</v>
      </c>
      <c r="AK209">
        <v>0.6371</v>
      </c>
      <c r="AL209">
        <v>4.9827000000000004</v>
      </c>
      <c r="AM209">
        <v>7.5681000000000003</v>
      </c>
      <c r="AN209">
        <v>12.098699999999999</v>
      </c>
      <c r="AO209">
        <v>7.6256000000000004</v>
      </c>
    </row>
    <row r="210" spans="1:41" x14ac:dyDescent="0.3">
      <c r="A210" t="s">
        <v>652</v>
      </c>
      <c r="B210">
        <v>945.43910000000005</v>
      </c>
      <c r="C210">
        <v>208.2825</v>
      </c>
      <c r="D210">
        <v>512.43859999999995</v>
      </c>
      <c r="E210">
        <v>498.24669999999998</v>
      </c>
      <c r="F210">
        <v>1222.8158000000001</v>
      </c>
      <c r="G210">
        <v>1350.6633999999999</v>
      </c>
      <c r="H210">
        <v>269.97899999999998</v>
      </c>
      <c r="I210">
        <v>309.50909999999999</v>
      </c>
      <c r="J210">
        <v>163.79949999999999</v>
      </c>
      <c r="K210">
        <v>254.87459999999999</v>
      </c>
      <c r="L210">
        <v>289.42649999999998</v>
      </c>
      <c r="M210">
        <v>320.34879999999998</v>
      </c>
      <c r="N210">
        <v>44.639600000000002</v>
      </c>
      <c r="O210">
        <v>8.0145999999999997</v>
      </c>
      <c r="P210">
        <v>22.0611</v>
      </c>
      <c r="Q210">
        <v>43.793799999999997</v>
      </c>
      <c r="R210">
        <v>52.448500000000003</v>
      </c>
      <c r="S210">
        <v>47.073700000000002</v>
      </c>
      <c r="T210">
        <v>26.031199999999998</v>
      </c>
      <c r="U210">
        <v>14.3249</v>
      </c>
      <c r="V210">
        <v>11.114000000000001</v>
      </c>
      <c r="W210">
        <v>53.280799999999999</v>
      </c>
    </row>
    <row r="211" spans="1:41" x14ac:dyDescent="0.3">
      <c r="A211" t="s">
        <v>653</v>
      </c>
      <c r="B211">
        <v>4.6657999999999999</v>
      </c>
      <c r="C211">
        <v>4.2458999999999998</v>
      </c>
      <c r="D211">
        <v>-5.4798999999999998</v>
      </c>
      <c r="E211">
        <v>-2.3538999999999999</v>
      </c>
      <c r="F211">
        <v>-4.2465999999999999</v>
      </c>
      <c r="G211">
        <v>109.92740000000001</v>
      </c>
      <c r="H211">
        <v>132.36420000000001</v>
      </c>
      <c r="I211">
        <v>116.7974</v>
      </c>
      <c r="J211">
        <v>126.8762</v>
      </c>
      <c r="K211">
        <v>5.0643000000000002</v>
      </c>
      <c r="L211">
        <v>6.4587000000000003</v>
      </c>
      <c r="M211">
        <v>8.2020999999999997</v>
      </c>
      <c r="N211">
        <v>4.3052000000000001</v>
      </c>
      <c r="O211">
        <v>3.1675</v>
      </c>
      <c r="P211">
        <v>2.3658999999999999</v>
      </c>
      <c r="Q211">
        <v>5.0991999999999997</v>
      </c>
      <c r="R211">
        <v>8.0974000000000004</v>
      </c>
      <c r="S211">
        <v>9.3245000000000005</v>
      </c>
      <c r="T211">
        <v>8.8431999999999995</v>
      </c>
      <c r="U211">
        <v>8.7934000000000001</v>
      </c>
      <c r="V211">
        <v>10.4198</v>
      </c>
      <c r="W211">
        <v>3.4097</v>
      </c>
      <c r="X211">
        <v>4.3647</v>
      </c>
      <c r="Y211">
        <v>1.8537999999999999</v>
      </c>
      <c r="Z211">
        <v>-1.6560999999999999</v>
      </c>
      <c r="AA211">
        <v>3.7679</v>
      </c>
      <c r="AB211">
        <v>3.0714999999999999</v>
      </c>
      <c r="AC211">
        <v>5.0568</v>
      </c>
      <c r="AD211">
        <v>9.766</v>
      </c>
      <c r="AE211">
        <v>9.2868999999999993</v>
      </c>
      <c r="AF211">
        <v>13.0008</v>
      </c>
      <c r="AG211">
        <v>16.5625</v>
      </c>
      <c r="AH211">
        <v>11.76</v>
      </c>
      <c r="AI211">
        <v>12.605399999999999</v>
      </c>
      <c r="AJ211">
        <v>9.9224999999999994</v>
      </c>
      <c r="AK211">
        <v>4.5595999999999997</v>
      </c>
      <c r="AL211">
        <v>10.7712</v>
      </c>
      <c r="AM211">
        <v>11.1869</v>
      </c>
      <c r="AN211">
        <v>13.3331</v>
      </c>
      <c r="AO211">
        <v>10.6159</v>
      </c>
    </row>
    <row r="212" spans="1:41" x14ac:dyDescent="0.3">
      <c r="A212" t="s">
        <v>654</v>
      </c>
      <c r="B212">
        <v>46.564799999999998</v>
      </c>
      <c r="C212">
        <v>33.143999999999998</v>
      </c>
      <c r="D212">
        <v>16.319400000000002</v>
      </c>
      <c r="E212">
        <v>8.1097999999999999</v>
      </c>
      <c r="F212">
        <v>5.0346000000000002</v>
      </c>
      <c r="G212">
        <v>5.3949999999999996</v>
      </c>
      <c r="H212">
        <v>15.708</v>
      </c>
      <c r="I212">
        <v>22.754899999999999</v>
      </c>
      <c r="J212">
        <v>27.2074</v>
      </c>
      <c r="K212">
        <v>7.6109</v>
      </c>
      <c r="L212">
        <v>8.2657000000000007</v>
      </c>
      <c r="M212">
        <v>16.093800000000002</v>
      </c>
      <c r="N212">
        <v>18.466799999999999</v>
      </c>
      <c r="O212">
        <v>18.134699999999999</v>
      </c>
      <c r="P212">
        <v>18.2393</v>
      </c>
      <c r="Q212">
        <v>-0.04</v>
      </c>
      <c r="R212">
        <v>-0.72140000000000004</v>
      </c>
      <c r="S212">
        <v>-2.7345000000000002</v>
      </c>
      <c r="T212">
        <v>-1.0811999999999999</v>
      </c>
      <c r="U212">
        <v>-10.077199999999999</v>
      </c>
      <c r="V212">
        <v>-47.379399999999997</v>
      </c>
      <c r="W212">
        <v>-47.826700000000002</v>
      </c>
      <c r="X212">
        <v>-48.6021</v>
      </c>
      <c r="Y212">
        <v>-36.895899999999997</v>
      </c>
      <c r="Z212">
        <v>67.284400000000005</v>
      </c>
      <c r="AA212">
        <v>76.602999999999994</v>
      </c>
      <c r="AB212">
        <v>120.2561</v>
      </c>
      <c r="AC212">
        <v>103.413</v>
      </c>
      <c r="AD212">
        <v>45.057400000000001</v>
      </c>
      <c r="AE212">
        <v>39.934100000000001</v>
      </c>
      <c r="AF212">
        <v>38.921700000000001</v>
      </c>
      <c r="AG212">
        <v>38.550199999999997</v>
      </c>
      <c r="AH212">
        <v>17.2468</v>
      </c>
      <c r="AI212">
        <v>18.9161</v>
      </c>
      <c r="AJ212">
        <v>-3.6474000000000002</v>
      </c>
      <c r="AK212">
        <v>0.75970000000000004</v>
      </c>
      <c r="AL212">
        <v>5.4020000000000001</v>
      </c>
      <c r="AM212">
        <v>5.8</v>
      </c>
      <c r="AN212">
        <v>6.7447999999999997</v>
      </c>
      <c r="AO212">
        <v>3.6231</v>
      </c>
    </row>
    <row r="213" spans="1:41" x14ac:dyDescent="0.3">
      <c r="A213" t="s">
        <v>655</v>
      </c>
      <c r="B213">
        <v>11.9238</v>
      </c>
      <c r="C213">
        <v>6.6801000000000004</v>
      </c>
      <c r="D213">
        <v>7.0163000000000002</v>
      </c>
      <c r="E213">
        <v>10.1023</v>
      </c>
      <c r="F213">
        <v>7.8014000000000001</v>
      </c>
      <c r="G213">
        <v>27.2789</v>
      </c>
      <c r="H213">
        <v>32.841700000000003</v>
      </c>
      <c r="I213">
        <v>26.892900000000001</v>
      </c>
      <c r="J213">
        <v>32.6937</v>
      </c>
      <c r="K213">
        <v>12.895200000000001</v>
      </c>
      <c r="L213">
        <v>8.9243000000000006</v>
      </c>
      <c r="M213">
        <v>10.4343</v>
      </c>
      <c r="N213">
        <v>12.0951</v>
      </c>
      <c r="O213">
        <v>14.5962</v>
      </c>
      <c r="P213">
        <v>19.4194</v>
      </c>
      <c r="Q213">
        <v>16.5213</v>
      </c>
      <c r="R213">
        <v>19.393699999999999</v>
      </c>
      <c r="S213">
        <v>23.6143</v>
      </c>
      <c r="T213">
        <v>30.3248</v>
      </c>
      <c r="U213">
        <v>36.291800000000002</v>
      </c>
      <c r="V213">
        <v>33.708199999999998</v>
      </c>
      <c r="W213">
        <v>37.001399999999997</v>
      </c>
      <c r="X213">
        <v>32.948099999999997</v>
      </c>
      <c r="Y213">
        <v>25.502400000000002</v>
      </c>
      <c r="Z213">
        <v>24.3565</v>
      </c>
      <c r="AA213">
        <v>51.509099999999997</v>
      </c>
      <c r="AB213">
        <v>51.054299999999998</v>
      </c>
      <c r="AC213">
        <v>54.418599999999998</v>
      </c>
      <c r="AD213">
        <v>53.049799999999998</v>
      </c>
      <c r="AE213">
        <v>11.7841</v>
      </c>
      <c r="AF213">
        <v>8.7256999999999998</v>
      </c>
      <c r="AG213">
        <v>11.8125</v>
      </c>
      <c r="AH213">
        <v>7.7032999999999996</v>
      </c>
      <c r="AI213">
        <v>8.6158000000000001</v>
      </c>
      <c r="AJ213">
        <v>4.5964</v>
      </c>
      <c r="AK213">
        <v>-2.76E-2</v>
      </c>
      <c r="AL213">
        <v>2.8229000000000002</v>
      </c>
      <c r="AM213">
        <v>7.1456</v>
      </c>
      <c r="AN213">
        <v>13.111499999999999</v>
      </c>
      <c r="AO213">
        <v>20.6312</v>
      </c>
    </row>
    <row r="214" spans="1:41" x14ac:dyDescent="0.3">
      <c r="A214" t="s">
        <v>656</v>
      </c>
      <c r="B214">
        <v>8.3308</v>
      </c>
      <c r="C214">
        <v>4.6313000000000004</v>
      </c>
      <c r="D214">
        <v>4.1454000000000004</v>
      </c>
      <c r="E214">
        <v>7.0061999999999998</v>
      </c>
      <c r="F214">
        <v>4.4225000000000003</v>
      </c>
      <c r="G214">
        <v>2.9994000000000001</v>
      </c>
      <c r="H214">
        <v>2.5670999999999999</v>
      </c>
      <c r="I214">
        <v>-0.96289999999999998</v>
      </c>
      <c r="J214">
        <v>4.8826999999999998</v>
      </c>
      <c r="K214">
        <v>9.1602999999999994</v>
      </c>
      <c r="L214">
        <v>19.741299999999999</v>
      </c>
      <c r="M214">
        <v>25.472200000000001</v>
      </c>
      <c r="N214">
        <v>22.1708</v>
      </c>
      <c r="O214">
        <v>26.6511</v>
      </c>
      <c r="P214">
        <v>12.728999999999999</v>
      </c>
      <c r="Q214">
        <v>6.0659999999999998</v>
      </c>
      <c r="R214">
        <v>4.5895000000000001</v>
      </c>
      <c r="S214">
        <v>-3.9058999999999999</v>
      </c>
      <c r="T214">
        <v>-2.75</v>
      </c>
      <c r="U214">
        <v>-2.5672999999999999</v>
      </c>
      <c r="V214">
        <v>3.9653999999999998</v>
      </c>
      <c r="W214">
        <v>1.6598999999999999</v>
      </c>
      <c r="X214">
        <v>6.5338000000000003</v>
      </c>
      <c r="Y214">
        <v>13.9674</v>
      </c>
      <c r="Z214">
        <v>93.088099999999997</v>
      </c>
      <c r="AA214">
        <v>124.22020000000001</v>
      </c>
      <c r="AB214">
        <v>105.5098</v>
      </c>
      <c r="AC214">
        <v>96.108999999999995</v>
      </c>
      <c r="AD214">
        <v>11.6013</v>
      </c>
      <c r="AE214">
        <v>-5.2843</v>
      </c>
      <c r="AF214">
        <v>-0.96870000000000001</v>
      </c>
      <c r="AG214">
        <v>-4.4090999999999996</v>
      </c>
      <c r="AH214">
        <v>-11.257899999999999</v>
      </c>
      <c r="AI214">
        <v>-4.2286999999999999</v>
      </c>
      <c r="AJ214">
        <v>-3.3296999999999999</v>
      </c>
      <c r="AK214">
        <v>-5.5951000000000004</v>
      </c>
      <c r="AL214">
        <v>-5.0217999999999998</v>
      </c>
      <c r="AM214">
        <v>-3.7978999999999998</v>
      </c>
      <c r="AN214">
        <v>-5.5293999999999999</v>
      </c>
      <c r="AO214">
        <v>-6.9569999999999999</v>
      </c>
    </row>
    <row r="215" spans="1:41" x14ac:dyDescent="0.3">
      <c r="A215" t="s">
        <v>657</v>
      </c>
      <c r="B215">
        <v>0.1958</v>
      </c>
      <c r="C215">
        <v>1.2674000000000001</v>
      </c>
      <c r="D215">
        <v>2.8913000000000002</v>
      </c>
      <c r="E215">
        <v>0.64539999999999997</v>
      </c>
      <c r="F215">
        <v>-1.3922000000000001</v>
      </c>
      <c r="G215">
        <v>0.31090000000000001</v>
      </c>
      <c r="H215">
        <v>-0.71689999999999998</v>
      </c>
      <c r="I215">
        <v>-1.2262999999999999</v>
      </c>
      <c r="J215">
        <v>1.6888000000000001</v>
      </c>
      <c r="K215">
        <v>-0.46360000000000001</v>
      </c>
      <c r="L215">
        <v>1.5653999999999999</v>
      </c>
      <c r="M215">
        <v>4.6929999999999996</v>
      </c>
      <c r="N215">
        <v>16.097899999999999</v>
      </c>
      <c r="O215">
        <v>16.5212</v>
      </c>
      <c r="P215">
        <v>13.6845</v>
      </c>
      <c r="Q215">
        <v>19.834599999999998</v>
      </c>
      <c r="R215">
        <v>8.0334000000000003</v>
      </c>
      <c r="S215">
        <v>6.7398999999999996</v>
      </c>
      <c r="T215">
        <v>9.1272000000000002</v>
      </c>
      <c r="U215">
        <v>2.9041000000000001</v>
      </c>
      <c r="V215">
        <v>1.4986999999999999</v>
      </c>
      <c r="W215">
        <v>2.3515999999999999</v>
      </c>
      <c r="X215">
        <v>0.54800000000000004</v>
      </c>
      <c r="Y215">
        <v>-0.4002</v>
      </c>
      <c r="Z215">
        <v>0.56210000000000004</v>
      </c>
      <c r="AA215">
        <v>-1.5448999999999999</v>
      </c>
      <c r="AB215">
        <v>-2.0634000000000001</v>
      </c>
      <c r="AC215">
        <v>-0.80149999999999999</v>
      </c>
      <c r="AD215">
        <v>-1.4954000000000001</v>
      </c>
      <c r="AE215">
        <v>2.5969000000000002</v>
      </c>
      <c r="AF215">
        <v>3.9823</v>
      </c>
      <c r="AG215">
        <v>2.9921000000000002</v>
      </c>
      <c r="AH215">
        <v>3.7031999999999998</v>
      </c>
      <c r="AI215">
        <v>1.3929</v>
      </c>
      <c r="AJ215">
        <v>1.6586000000000001</v>
      </c>
      <c r="AK215">
        <v>0.29859999999999998</v>
      </c>
      <c r="AL215">
        <v>1.2843</v>
      </c>
      <c r="AM215">
        <v>2.0044</v>
      </c>
      <c r="AN215">
        <v>3.3473999999999999</v>
      </c>
    </row>
    <row r="216" spans="1:41" x14ac:dyDescent="0.3">
      <c r="A216" t="s">
        <v>658</v>
      </c>
      <c r="B216">
        <v>11.4169</v>
      </c>
      <c r="C216">
        <v>11.4017</v>
      </c>
      <c r="D216">
        <v>4.3327</v>
      </c>
      <c r="E216">
        <v>3.9506999999999999</v>
      </c>
      <c r="F216">
        <v>4.0567000000000002</v>
      </c>
      <c r="G216">
        <v>5.2340999999999998</v>
      </c>
      <c r="H216">
        <v>14.1059</v>
      </c>
      <c r="I216">
        <v>16.631599999999999</v>
      </c>
      <c r="J216">
        <v>15.416399999999999</v>
      </c>
      <c r="K216">
        <v>12.3079</v>
      </c>
      <c r="L216">
        <v>11.642799999999999</v>
      </c>
      <c r="M216">
        <v>10.4361</v>
      </c>
      <c r="N216">
        <v>11.1326</v>
      </c>
      <c r="O216">
        <v>12.146100000000001</v>
      </c>
      <c r="P216">
        <v>11.571899999999999</v>
      </c>
      <c r="Q216">
        <v>10.961600000000001</v>
      </c>
      <c r="R216">
        <v>10.612299999999999</v>
      </c>
      <c r="S216">
        <v>10.8551</v>
      </c>
      <c r="T216">
        <v>11.3367</v>
      </c>
      <c r="U216">
        <v>10.134399999999999</v>
      </c>
      <c r="V216">
        <v>11.2448</v>
      </c>
      <c r="W216">
        <v>10.613</v>
      </c>
      <c r="X216">
        <v>9.9164999999999992</v>
      </c>
      <c r="Y216">
        <v>10.749599999999999</v>
      </c>
      <c r="Z216">
        <v>9.6653000000000002</v>
      </c>
      <c r="AA216">
        <v>-3.3437000000000001</v>
      </c>
      <c r="AB216">
        <v>-0.81950000000000001</v>
      </c>
      <c r="AC216">
        <v>0.86619999999999997</v>
      </c>
      <c r="AD216">
        <v>1.5902000000000001</v>
      </c>
      <c r="AE216">
        <v>14.2631</v>
      </c>
      <c r="AF216">
        <v>10.6526</v>
      </c>
      <c r="AG216">
        <v>7.5157999999999996</v>
      </c>
      <c r="AH216">
        <v>5.1492000000000004</v>
      </c>
      <c r="AI216">
        <v>6.3051000000000004</v>
      </c>
      <c r="AJ216">
        <v>7.4515000000000002</v>
      </c>
      <c r="AK216">
        <v>8.9794</v>
      </c>
      <c r="AL216">
        <v>5.7545000000000002</v>
      </c>
      <c r="AM216">
        <v>6.7455999999999996</v>
      </c>
      <c r="AN216">
        <v>4.8118999999999996</v>
      </c>
    </row>
    <row r="217" spans="1:41" x14ac:dyDescent="0.3">
      <c r="A217" t="s">
        <v>659</v>
      </c>
      <c r="B217">
        <v>17.673300000000001</v>
      </c>
      <c r="C217">
        <v>15.078200000000001</v>
      </c>
      <c r="D217">
        <v>8.4675999999999991</v>
      </c>
      <c r="E217">
        <v>21.181100000000001</v>
      </c>
      <c r="F217">
        <v>5.6010999999999997</v>
      </c>
      <c r="G217">
        <v>6.8769999999999998</v>
      </c>
      <c r="H217">
        <v>26.288799999999998</v>
      </c>
      <c r="I217">
        <v>9.2523</v>
      </c>
      <c r="J217">
        <v>9.3933</v>
      </c>
      <c r="K217">
        <v>7.8185000000000002</v>
      </c>
      <c r="L217">
        <v>-6.1704999999999997</v>
      </c>
      <c r="M217">
        <v>-7.6383000000000001</v>
      </c>
      <c r="N217">
        <v>-7.3612000000000002</v>
      </c>
      <c r="O217">
        <v>3.6707999999999998</v>
      </c>
      <c r="P217">
        <v>10.956300000000001</v>
      </c>
      <c r="Q217">
        <v>13.8429</v>
      </c>
      <c r="R217">
        <v>14.9169</v>
      </c>
      <c r="S217">
        <v>0.39750000000000002</v>
      </c>
      <c r="T217">
        <v>-4.9675000000000002</v>
      </c>
      <c r="U217">
        <v>-2.9681000000000002</v>
      </c>
      <c r="V217">
        <v>-6.2012</v>
      </c>
      <c r="W217">
        <v>-1.7110000000000001</v>
      </c>
      <c r="X217">
        <v>-2.6789999999999998</v>
      </c>
      <c r="Y217">
        <v>-5.1089000000000002</v>
      </c>
      <c r="Z217">
        <v>-2.4441000000000002</v>
      </c>
      <c r="AA217">
        <v>-2.4874000000000001</v>
      </c>
      <c r="AB217">
        <v>-0.72970000000000002</v>
      </c>
      <c r="AC217">
        <v>5.6885000000000003</v>
      </c>
      <c r="AD217">
        <v>9.1359999999999992</v>
      </c>
      <c r="AE217">
        <v>7.8113000000000001</v>
      </c>
      <c r="AF217">
        <v>8.9445999999999994</v>
      </c>
      <c r="AG217">
        <v>7.3657000000000004</v>
      </c>
      <c r="AH217">
        <v>6.7302</v>
      </c>
      <c r="AI217">
        <v>6.6867999999999999</v>
      </c>
      <c r="AJ217">
        <v>4.4617000000000004</v>
      </c>
      <c r="AK217">
        <v>4.0130999999999997</v>
      </c>
      <c r="AL217">
        <v>3.9820000000000002</v>
      </c>
      <c r="AM217">
        <v>5.3369</v>
      </c>
      <c r="AN217">
        <v>7.3335999999999997</v>
      </c>
      <c r="AO217">
        <v>5.5933000000000002</v>
      </c>
    </row>
    <row r="218" spans="1:41" x14ac:dyDescent="0.3">
      <c r="A218" t="s">
        <v>660</v>
      </c>
      <c r="B218">
        <v>128.71289999999999</v>
      </c>
      <c r="C218">
        <v>98.645399999999995</v>
      </c>
      <c r="D218">
        <v>25.505700000000001</v>
      </c>
      <c r="E218">
        <v>12.0387</v>
      </c>
      <c r="F218">
        <v>10.6083</v>
      </c>
      <c r="G218">
        <v>5.1673</v>
      </c>
      <c r="H218">
        <v>-0.62270000000000003</v>
      </c>
      <c r="I218">
        <v>3.2446000000000002</v>
      </c>
      <c r="J218">
        <v>3.7947000000000002</v>
      </c>
      <c r="K218">
        <v>3.1227</v>
      </c>
      <c r="L218">
        <v>6.4435000000000002</v>
      </c>
      <c r="M218">
        <v>10.795</v>
      </c>
      <c r="N218">
        <v>9.5618999999999996</v>
      </c>
      <c r="O218">
        <v>6.7648999999999999</v>
      </c>
      <c r="P218">
        <v>19.053899999999999</v>
      </c>
      <c r="Q218">
        <v>26.5776</v>
      </c>
      <c r="R218">
        <v>29.611499999999999</v>
      </c>
      <c r="S218">
        <v>29.8003</v>
      </c>
      <c r="T218">
        <v>11.7104</v>
      </c>
      <c r="U218">
        <v>14.1228</v>
      </c>
      <c r="V218">
        <v>8.0524000000000004</v>
      </c>
      <c r="W218">
        <v>7.0738000000000003</v>
      </c>
      <c r="X218">
        <v>1.8591</v>
      </c>
      <c r="Y218">
        <v>-6.8726000000000003</v>
      </c>
      <c r="Z218">
        <v>15.169600000000001</v>
      </c>
      <c r="AA218">
        <v>21.453900000000001</v>
      </c>
      <c r="AB218">
        <v>27.304400000000001</v>
      </c>
      <c r="AC218">
        <v>21.9758</v>
      </c>
      <c r="AD218">
        <v>3.1314000000000002</v>
      </c>
      <c r="AE218">
        <v>30.7531</v>
      </c>
      <c r="AF218">
        <v>31.921500000000002</v>
      </c>
      <c r="AG218">
        <v>34.2027</v>
      </c>
      <c r="AH218">
        <v>37.377600000000001</v>
      </c>
      <c r="AI218">
        <v>7.3475999999999999</v>
      </c>
      <c r="AJ218">
        <v>4.9954000000000001</v>
      </c>
      <c r="AK218">
        <v>6.4744999999999999</v>
      </c>
      <c r="AL218">
        <v>7.7243000000000004</v>
      </c>
      <c r="AM218">
        <v>21.593299999999999</v>
      </c>
      <c r="AN218">
        <v>29.622499999999999</v>
      </c>
    </row>
    <row r="219" spans="1:41" x14ac:dyDescent="0.3">
      <c r="A219" t="s">
        <v>661</v>
      </c>
      <c r="B219">
        <v>-9.9709000000000003</v>
      </c>
      <c r="C219">
        <v>-14.926</v>
      </c>
      <c r="D219">
        <v>19.2408</v>
      </c>
      <c r="E219">
        <v>13.721500000000001</v>
      </c>
      <c r="F219">
        <v>104.5086</v>
      </c>
      <c r="G219">
        <v>56.156100000000002</v>
      </c>
      <c r="H219">
        <v>23.4251</v>
      </c>
      <c r="I219">
        <v>30.462900000000001</v>
      </c>
      <c r="J219">
        <v>-19.8675</v>
      </c>
      <c r="K219">
        <v>22.878</v>
      </c>
      <c r="L219">
        <v>-17.8139</v>
      </c>
      <c r="M219">
        <v>15.419700000000001</v>
      </c>
      <c r="N219">
        <v>7.3228999999999997</v>
      </c>
      <c r="O219">
        <v>6.8074000000000003</v>
      </c>
      <c r="P219">
        <v>33.212200000000003</v>
      </c>
      <c r="Q219">
        <v>23.545500000000001</v>
      </c>
      <c r="R219">
        <v>42.546500000000002</v>
      </c>
      <c r="S219">
        <v>-0.23530000000000001</v>
      </c>
      <c r="T219">
        <v>41.891399999999997</v>
      </c>
      <c r="U219">
        <v>2.2155</v>
      </c>
      <c r="V219">
        <v>30.539400000000001</v>
      </c>
      <c r="W219">
        <v>40.030299999999997</v>
      </c>
      <c r="X219">
        <v>9.4471000000000007</v>
      </c>
      <c r="Y219">
        <v>11.5542</v>
      </c>
      <c r="Z219">
        <v>-32.685600000000001</v>
      </c>
      <c r="AA219">
        <v>-10.2395</v>
      </c>
      <c r="AB219">
        <v>4.3250999999999999</v>
      </c>
      <c r="AC219">
        <v>75.074399999999997</v>
      </c>
      <c r="AD219">
        <v>57.275700000000001</v>
      </c>
      <c r="AE219">
        <v>42.0871</v>
      </c>
      <c r="AF219">
        <v>50.692300000000003</v>
      </c>
      <c r="AG219">
        <v>-11.4183</v>
      </c>
      <c r="AH219">
        <v>-3.3268</v>
      </c>
      <c r="AI219">
        <v>3.3367</v>
      </c>
      <c r="AJ219">
        <v>-7.1471999999999998</v>
      </c>
      <c r="AK219">
        <v>14.9229</v>
      </c>
      <c r="AL219">
        <v>9.7307000000000006</v>
      </c>
      <c r="AM219">
        <v>-15.9877</v>
      </c>
      <c r="AN219">
        <v>-9.9953000000000003</v>
      </c>
      <c r="AO219">
        <v>-37.5015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2A25-560D-4963-B143-E5C63D2A5DEF}">
  <dimension ref="A1:AR224"/>
  <sheetViews>
    <sheetView workbookViewId="0">
      <selection activeCell="I21" sqref="I21"/>
    </sheetView>
  </sheetViews>
  <sheetFormatPr defaultRowHeight="14.4" x14ac:dyDescent="0.3"/>
  <cols>
    <col min="1" max="1" width="9.109375" bestFit="1" customWidth="1"/>
    <col min="2" max="2" width="16.6640625" customWidth="1"/>
    <col min="3" max="3" width="15" customWidth="1"/>
    <col min="4" max="4" width="14.44140625" customWidth="1"/>
    <col min="5" max="16" width="13" bestFit="1" customWidth="1"/>
    <col min="17" max="17" width="12.88671875" style="21" customWidth="1"/>
    <col min="18" max="19" width="13" bestFit="1" customWidth="1"/>
    <col min="20" max="20" width="13" customWidth="1"/>
    <col min="21" max="44" width="13" bestFit="1" customWidth="1"/>
  </cols>
  <sheetData>
    <row r="1" spans="1:44" x14ac:dyDescent="0.3">
      <c r="A1" s="1" t="s">
        <v>0</v>
      </c>
      <c r="B1" s="1"/>
      <c r="C1" s="1" t="s">
        <v>1</v>
      </c>
      <c r="D1" s="1" t="s">
        <v>1032</v>
      </c>
      <c r="E1" s="22" t="s">
        <v>722</v>
      </c>
      <c r="F1" s="22" t="s">
        <v>721</v>
      </c>
      <c r="G1" s="1" t="s">
        <v>720</v>
      </c>
      <c r="H1" s="1" t="s">
        <v>719</v>
      </c>
      <c r="I1" s="22" t="s">
        <v>718</v>
      </c>
      <c r="J1" s="22" t="s">
        <v>717</v>
      </c>
      <c r="K1" s="1" t="s">
        <v>716</v>
      </c>
      <c r="L1" s="1" t="s">
        <v>715</v>
      </c>
      <c r="M1" s="22" t="s">
        <v>714</v>
      </c>
      <c r="N1" s="22" t="s">
        <v>713</v>
      </c>
      <c r="O1" s="1" t="s">
        <v>712</v>
      </c>
      <c r="P1" s="1" t="s">
        <v>711</v>
      </c>
      <c r="Q1" s="22" t="s">
        <v>710</v>
      </c>
      <c r="R1" s="22" t="s">
        <v>709</v>
      </c>
      <c r="S1" s="1" t="s">
        <v>708</v>
      </c>
      <c r="T1" s="1" t="s">
        <v>707</v>
      </c>
      <c r="U1" s="1" t="s">
        <v>706</v>
      </c>
      <c r="V1" s="22" t="s">
        <v>705</v>
      </c>
      <c r="W1" s="1" t="s">
        <v>704</v>
      </c>
      <c r="X1" s="1" t="s">
        <v>703</v>
      </c>
      <c r="Y1" s="1" t="s">
        <v>702</v>
      </c>
      <c r="Z1" s="1" t="s">
        <v>701</v>
      </c>
      <c r="AA1" s="1" t="s">
        <v>700</v>
      </c>
      <c r="AB1" s="1" t="s">
        <v>699</v>
      </c>
      <c r="AC1" s="1" t="s">
        <v>698</v>
      </c>
      <c r="AD1" s="22" t="s">
        <v>697</v>
      </c>
      <c r="AE1" s="1" t="s">
        <v>696</v>
      </c>
      <c r="AF1" s="1" t="s">
        <v>695</v>
      </c>
      <c r="AG1" s="1" t="s">
        <v>694</v>
      </c>
      <c r="AH1" s="1" t="s">
        <v>693</v>
      </c>
      <c r="AI1" s="1" t="s">
        <v>692</v>
      </c>
      <c r="AJ1" s="1" t="s">
        <v>691</v>
      </c>
      <c r="AK1" s="1" t="s">
        <v>690</v>
      </c>
      <c r="AL1" s="22" t="s">
        <v>689</v>
      </c>
      <c r="AM1" s="1" t="s">
        <v>688</v>
      </c>
      <c r="AN1" s="1" t="s">
        <v>687</v>
      </c>
      <c r="AO1" s="1" t="s">
        <v>686</v>
      </c>
      <c r="AP1" s="1" t="s">
        <v>685</v>
      </c>
      <c r="AQ1" s="1" t="s">
        <v>684</v>
      </c>
      <c r="AR1" s="1" t="s">
        <v>683</v>
      </c>
    </row>
    <row r="2" spans="1:44" x14ac:dyDescent="0.3">
      <c r="A2" t="s">
        <v>227</v>
      </c>
      <c r="B2" t="str">
        <f t="shared" ref="B2:B65" si="0">A2&amp;" CN EQUITY"</f>
        <v>AAV CN EQUITY</v>
      </c>
      <c r="C2" t="s">
        <v>7</v>
      </c>
      <c r="D2" t="s">
        <v>1031</v>
      </c>
      <c r="E2">
        <v>1646387712</v>
      </c>
      <c r="F2">
        <v>1577886464</v>
      </c>
      <c r="G2">
        <v>1733170560</v>
      </c>
      <c r="H2">
        <v>1580187264</v>
      </c>
      <c r="I2">
        <v>1409015808</v>
      </c>
      <c r="J2">
        <v>1553945728</v>
      </c>
      <c r="K2">
        <v>1453393536</v>
      </c>
      <c r="L2">
        <v>1298478080</v>
      </c>
      <c r="M2">
        <v>1630605312</v>
      </c>
      <c r="N2">
        <v>1853482880</v>
      </c>
      <c r="O2">
        <v>1515478144</v>
      </c>
      <c r="P2">
        <v>1662120320</v>
      </c>
      <c r="Q2" s="21">
        <v>1414042752</v>
      </c>
      <c r="R2">
        <v>1221305472</v>
      </c>
      <c r="S2">
        <v>965594624</v>
      </c>
      <c r="T2">
        <v>445827328</v>
      </c>
      <c r="U2">
        <v>320753824</v>
      </c>
      <c r="V2">
        <v>328256864</v>
      </c>
      <c r="W2">
        <v>311375072</v>
      </c>
      <c r="X2">
        <v>267282512</v>
      </c>
      <c r="Y2">
        <v>514004832</v>
      </c>
      <c r="Z2">
        <v>401858336</v>
      </c>
      <c r="AA2">
        <v>304664672</v>
      </c>
      <c r="AB2">
        <v>409072704</v>
      </c>
      <c r="AC2">
        <v>368165440</v>
      </c>
      <c r="AD2">
        <v>669391680</v>
      </c>
      <c r="AE2">
        <v>765294208</v>
      </c>
      <c r="AF2">
        <v>708519744</v>
      </c>
      <c r="AG2">
        <v>1004201216</v>
      </c>
      <c r="AH2">
        <v>1454174720</v>
      </c>
      <c r="AI2">
        <v>1623263488</v>
      </c>
      <c r="AJ2">
        <v>1623166720</v>
      </c>
      <c r="AK2">
        <v>1683971072</v>
      </c>
      <c r="AL2">
        <v>1697906560</v>
      </c>
      <c r="AM2">
        <v>1332163456</v>
      </c>
      <c r="AN2">
        <v>1314780160</v>
      </c>
      <c r="AO2">
        <v>1200238592</v>
      </c>
      <c r="AP2">
        <v>1189886976</v>
      </c>
      <c r="AQ2">
        <v>1348260224</v>
      </c>
      <c r="AR2">
        <v>1161495680</v>
      </c>
    </row>
    <row r="3" spans="1:44" x14ac:dyDescent="0.3">
      <c r="A3" t="s">
        <v>228</v>
      </c>
      <c r="B3" t="str">
        <f t="shared" si="0"/>
        <v>ABX CN EQUITY</v>
      </c>
      <c r="C3" t="s">
        <v>8</v>
      </c>
      <c r="D3" t="s">
        <v>1030</v>
      </c>
      <c r="E3">
        <v>38807977984</v>
      </c>
      <c r="F3">
        <v>47092707328</v>
      </c>
      <c r="G3">
        <v>40063614976</v>
      </c>
      <c r="H3">
        <v>39552983040</v>
      </c>
      <c r="I3">
        <v>42027216896</v>
      </c>
      <c r="J3">
        <v>34635382784</v>
      </c>
      <c r="K3">
        <v>39373791232</v>
      </c>
      <c r="L3">
        <v>44041723904</v>
      </c>
      <c r="M3">
        <v>40809807872</v>
      </c>
      <c r="N3">
        <v>37830107136</v>
      </c>
      <c r="O3">
        <v>40418488320</v>
      </c>
      <c r="P3">
        <v>54305181696</v>
      </c>
      <c r="Q3" s="21">
        <v>42771628032</v>
      </c>
      <c r="R3">
        <v>40672067584</v>
      </c>
      <c r="S3">
        <v>45597442048</v>
      </c>
      <c r="T3">
        <v>44331745280</v>
      </c>
      <c r="U3">
        <v>51565649920</v>
      </c>
      <c r="V3">
        <v>66499747840</v>
      </c>
      <c r="W3">
        <v>64951975936</v>
      </c>
      <c r="X3">
        <v>45977956352</v>
      </c>
      <c r="Y3">
        <v>42880098304</v>
      </c>
      <c r="Z3">
        <v>40744468480</v>
      </c>
      <c r="AA3">
        <v>36213465088</v>
      </c>
      <c r="AB3">
        <v>32096307200</v>
      </c>
      <c r="AC3">
        <v>21518743552</v>
      </c>
      <c r="AD3">
        <v>16678699008</v>
      </c>
      <c r="AE3">
        <v>20152412160</v>
      </c>
      <c r="AF3">
        <v>18728630272</v>
      </c>
      <c r="AG3">
        <v>21202667520</v>
      </c>
      <c r="AH3">
        <v>23413340160</v>
      </c>
      <c r="AI3">
        <v>24049934336</v>
      </c>
      <c r="AJ3">
        <v>29442402304</v>
      </c>
      <c r="AK3">
        <v>25045110784</v>
      </c>
      <c r="AL3">
        <v>27070646272</v>
      </c>
      <c r="AM3">
        <v>32136636416</v>
      </c>
      <c r="AN3">
        <v>20552036352</v>
      </c>
      <c r="AO3">
        <v>11927520256</v>
      </c>
      <c r="AP3">
        <v>9888047104</v>
      </c>
      <c r="AQ3">
        <v>15548340224</v>
      </c>
      <c r="AR3">
        <v>16130674688</v>
      </c>
    </row>
    <row r="4" spans="1:44" x14ac:dyDescent="0.3">
      <c r="A4" t="s">
        <v>229</v>
      </c>
      <c r="B4" t="str">
        <f t="shared" si="0"/>
        <v>AC CN EQUITY</v>
      </c>
      <c r="C4" t="s">
        <v>9</v>
      </c>
      <c r="D4" t="s">
        <v>1029</v>
      </c>
      <c r="E4">
        <v>7779318784</v>
      </c>
      <c r="F4">
        <v>5875700224</v>
      </c>
      <c r="G4">
        <v>6417025024</v>
      </c>
      <c r="H4">
        <v>7029621760</v>
      </c>
      <c r="I4">
        <v>6699790848</v>
      </c>
      <c r="J4">
        <v>6947129344</v>
      </c>
      <c r="K4">
        <v>8957712384</v>
      </c>
      <c r="L4">
        <v>6863493120</v>
      </c>
      <c r="M4">
        <v>6962915840</v>
      </c>
      <c r="N4">
        <v>5958284288</v>
      </c>
      <c r="O4">
        <v>5741809152</v>
      </c>
      <c r="P4">
        <v>8677977088</v>
      </c>
      <c r="Q4" s="21">
        <v>7557477376</v>
      </c>
      <c r="R4">
        <v>8274573312</v>
      </c>
      <c r="S4">
        <v>9121979392</v>
      </c>
      <c r="T4">
        <v>8788898816</v>
      </c>
      <c r="U4">
        <v>7563556352</v>
      </c>
      <c r="V4">
        <v>4655280128</v>
      </c>
      <c r="W4">
        <v>5029078528</v>
      </c>
      <c r="X4">
        <v>4117028352</v>
      </c>
      <c r="Y4">
        <v>12846358528</v>
      </c>
      <c r="Z4">
        <v>11526511616</v>
      </c>
      <c r="AA4">
        <v>10641859584</v>
      </c>
      <c r="AB4">
        <v>8722577408</v>
      </c>
      <c r="AC4">
        <v>7027732480</v>
      </c>
      <c r="AD4">
        <v>7527800320</v>
      </c>
      <c r="AE4">
        <v>5788850176</v>
      </c>
      <c r="AF4">
        <v>7310460416</v>
      </c>
      <c r="AG4">
        <v>7066720768</v>
      </c>
      <c r="AH4">
        <v>7189917696</v>
      </c>
      <c r="AI4">
        <v>4717142016</v>
      </c>
      <c r="AJ4">
        <v>3760470784</v>
      </c>
      <c r="AK4">
        <v>3735870720</v>
      </c>
      <c r="AL4">
        <v>2927563520</v>
      </c>
      <c r="AM4">
        <v>2458871808</v>
      </c>
      <c r="AN4">
        <v>2523493376</v>
      </c>
      <c r="AO4">
        <v>2894456832</v>
      </c>
      <c r="AP4">
        <v>3065968384</v>
      </c>
      <c r="AQ4">
        <v>3789085440</v>
      </c>
      <c r="AR4">
        <v>3550374656</v>
      </c>
    </row>
    <row r="5" spans="1:44" x14ac:dyDescent="0.3">
      <c r="A5" t="s">
        <v>230</v>
      </c>
      <c r="B5" t="str">
        <f t="shared" si="0"/>
        <v>ACO/X CN EQUITY</v>
      </c>
      <c r="C5" t="s">
        <v>10</v>
      </c>
      <c r="D5" t="s">
        <v>1028</v>
      </c>
      <c r="E5">
        <v>5356498432</v>
      </c>
      <c r="F5">
        <v>5438578688</v>
      </c>
      <c r="G5">
        <v>4408354816</v>
      </c>
      <c r="H5">
        <v>4251751936</v>
      </c>
      <c r="I5">
        <v>4357063680</v>
      </c>
      <c r="J5">
        <v>3918804224</v>
      </c>
      <c r="K5">
        <v>4473836544</v>
      </c>
      <c r="L5">
        <v>4942422528</v>
      </c>
      <c r="M5">
        <v>4803340288</v>
      </c>
      <c r="N5">
        <v>4836183040</v>
      </c>
      <c r="O5">
        <v>5043595776</v>
      </c>
      <c r="P5">
        <v>4898488320</v>
      </c>
      <c r="Q5" s="21">
        <v>4888135680</v>
      </c>
      <c r="R5">
        <v>4650233344</v>
      </c>
      <c r="S5">
        <v>5050794496</v>
      </c>
      <c r="T5">
        <v>4790389248</v>
      </c>
      <c r="U5">
        <v>4201691648</v>
      </c>
      <c r="V5">
        <v>4416777728</v>
      </c>
      <c r="W5">
        <v>4600962560</v>
      </c>
      <c r="X5">
        <v>4468485120</v>
      </c>
      <c r="Y5">
        <v>5708773888</v>
      </c>
      <c r="Z5">
        <v>5564491776</v>
      </c>
      <c r="AA5">
        <v>5058420736</v>
      </c>
      <c r="AB5">
        <v>5159705600</v>
      </c>
      <c r="AC5">
        <v>4430725632</v>
      </c>
      <c r="AD5">
        <v>4332813824</v>
      </c>
      <c r="AE5">
        <v>4656373760</v>
      </c>
      <c r="AF5">
        <v>4748883456</v>
      </c>
      <c r="AG5">
        <v>5159636992</v>
      </c>
      <c r="AH5">
        <v>5252987904</v>
      </c>
      <c r="AI5">
        <v>5815187968</v>
      </c>
      <c r="AJ5">
        <v>5930008576</v>
      </c>
      <c r="AK5">
        <v>5122024960</v>
      </c>
      <c r="AL5">
        <v>5346150400</v>
      </c>
      <c r="AM5">
        <v>5192025600</v>
      </c>
      <c r="AN5">
        <v>4518471680</v>
      </c>
      <c r="AO5">
        <v>4107735808</v>
      </c>
      <c r="AP5">
        <v>4514950144</v>
      </c>
      <c r="AQ5">
        <v>4546976768</v>
      </c>
      <c r="AR5">
        <v>5197527552</v>
      </c>
    </row>
    <row r="6" spans="1:44" x14ac:dyDescent="0.3">
      <c r="A6" t="s">
        <v>231</v>
      </c>
      <c r="B6" t="str">
        <f t="shared" si="0"/>
        <v>AEM CN EQUITY</v>
      </c>
      <c r="C6" t="s">
        <v>11</v>
      </c>
      <c r="D6" t="s">
        <v>1027</v>
      </c>
      <c r="E6">
        <v>56443891712</v>
      </c>
      <c r="F6">
        <v>54646591488</v>
      </c>
      <c r="G6">
        <v>44764639232</v>
      </c>
      <c r="H6">
        <v>40299433984</v>
      </c>
      <c r="I6">
        <v>36073746432</v>
      </c>
      <c r="J6">
        <v>30578929664</v>
      </c>
      <c r="K6">
        <v>32715147264</v>
      </c>
      <c r="L6">
        <v>31490955264</v>
      </c>
      <c r="M6">
        <v>32076687360</v>
      </c>
      <c r="N6">
        <v>26591344640</v>
      </c>
      <c r="O6">
        <v>26859173888</v>
      </c>
      <c r="P6">
        <v>34790236160</v>
      </c>
      <c r="Q6" s="21">
        <v>16452568064</v>
      </c>
      <c r="R6">
        <v>16057384960</v>
      </c>
      <c r="S6">
        <v>18287462400</v>
      </c>
      <c r="T6">
        <v>17688954880</v>
      </c>
      <c r="U6">
        <v>21762924544</v>
      </c>
      <c r="V6">
        <v>25655674880</v>
      </c>
      <c r="W6">
        <v>21053421568</v>
      </c>
      <c r="X6">
        <v>13530664960</v>
      </c>
      <c r="Y6">
        <v>19183237120</v>
      </c>
      <c r="Z6">
        <v>16999652352</v>
      </c>
      <c r="AA6">
        <v>15823868928</v>
      </c>
      <c r="AB6">
        <v>13658712064</v>
      </c>
      <c r="AC6">
        <v>12926810112</v>
      </c>
      <c r="AD6">
        <v>10335356928</v>
      </c>
      <c r="AE6">
        <v>14079306752</v>
      </c>
      <c r="AF6">
        <v>12637274112</v>
      </c>
      <c r="AG6">
        <v>13488970752</v>
      </c>
      <c r="AH6">
        <v>13082985472</v>
      </c>
      <c r="AI6">
        <v>13550573568</v>
      </c>
      <c r="AJ6">
        <v>12744101888</v>
      </c>
      <c r="AK6">
        <v>12717728768</v>
      </c>
      <c r="AL6">
        <v>15931622400</v>
      </c>
      <c r="AM6">
        <v>15424679936</v>
      </c>
      <c r="AN6">
        <v>10380139520</v>
      </c>
      <c r="AO6">
        <v>7916745216</v>
      </c>
      <c r="AP6">
        <v>7354202112</v>
      </c>
      <c r="AQ6">
        <v>7666540544</v>
      </c>
      <c r="AR6">
        <v>7615286784</v>
      </c>
    </row>
    <row r="7" spans="1:44" x14ac:dyDescent="0.3">
      <c r="A7" t="s">
        <v>232</v>
      </c>
      <c r="B7" t="str">
        <f t="shared" si="0"/>
        <v>AG CN EQUITY</v>
      </c>
      <c r="C7" t="s">
        <v>12</v>
      </c>
      <c r="D7" t="s">
        <v>1026</v>
      </c>
      <c r="E7">
        <v>2383937280</v>
      </c>
      <c r="F7">
        <v>2449124864</v>
      </c>
      <c r="G7">
        <v>2351210752</v>
      </c>
      <c r="H7">
        <v>2282816512</v>
      </c>
      <c r="I7">
        <v>2332766208</v>
      </c>
      <c r="J7">
        <v>1997036544</v>
      </c>
      <c r="K7">
        <v>2126761216</v>
      </c>
      <c r="L7">
        <v>2676179456</v>
      </c>
      <c r="M7">
        <v>3026874112</v>
      </c>
      <c r="N7">
        <v>2776702464</v>
      </c>
      <c r="O7">
        <v>2426123008</v>
      </c>
      <c r="P7">
        <v>4274784768</v>
      </c>
      <c r="Q7" s="21">
        <v>3610731264</v>
      </c>
      <c r="R7">
        <v>3677938176</v>
      </c>
      <c r="S7">
        <v>4930934272</v>
      </c>
      <c r="T7">
        <v>4364550144</v>
      </c>
      <c r="U7">
        <v>3779883776</v>
      </c>
      <c r="V7">
        <v>2728916992</v>
      </c>
      <c r="W7">
        <v>2829510144</v>
      </c>
      <c r="X7">
        <v>1814737280</v>
      </c>
      <c r="Y7">
        <v>3226195200</v>
      </c>
      <c r="Z7">
        <v>2440404992</v>
      </c>
      <c r="AA7">
        <v>2089173248</v>
      </c>
      <c r="AB7">
        <v>1728342912</v>
      </c>
      <c r="AC7">
        <v>1553197312</v>
      </c>
      <c r="AD7">
        <v>1415606144</v>
      </c>
      <c r="AE7">
        <v>1936780800</v>
      </c>
      <c r="AF7">
        <v>1309354624</v>
      </c>
      <c r="AG7">
        <v>1405099264</v>
      </c>
      <c r="AH7">
        <v>1411037952</v>
      </c>
      <c r="AI7">
        <v>1776939136</v>
      </c>
      <c r="AJ7">
        <v>1774540288</v>
      </c>
      <c r="AK7">
        <v>1687144832</v>
      </c>
      <c r="AL7">
        <v>2213533952</v>
      </c>
      <c r="AM7">
        <v>2847280384</v>
      </c>
      <c r="AN7">
        <v>1310686848</v>
      </c>
      <c r="AO7">
        <v>701422144</v>
      </c>
      <c r="AP7">
        <v>522668032</v>
      </c>
      <c r="AQ7">
        <v>739398528</v>
      </c>
      <c r="AR7">
        <v>801995456</v>
      </c>
    </row>
    <row r="8" spans="1:44" x14ac:dyDescent="0.3">
      <c r="A8" t="s">
        <v>233</v>
      </c>
      <c r="B8" t="str">
        <f t="shared" si="0"/>
        <v>AGI CN EQUITY</v>
      </c>
      <c r="C8" t="s">
        <v>13</v>
      </c>
      <c r="D8" t="s">
        <v>1025</v>
      </c>
      <c r="E8">
        <v>11142990848</v>
      </c>
      <c r="F8">
        <v>11315946496</v>
      </c>
      <c r="G8">
        <v>8559896064</v>
      </c>
      <c r="H8">
        <v>7924278272</v>
      </c>
      <c r="I8">
        <v>7070629888</v>
      </c>
      <c r="J8">
        <v>6068656640</v>
      </c>
      <c r="K8">
        <v>6250302976</v>
      </c>
      <c r="L8">
        <v>6500131840</v>
      </c>
      <c r="M8">
        <v>5383944704</v>
      </c>
      <c r="N8">
        <v>4016207104</v>
      </c>
      <c r="O8">
        <v>3545876224</v>
      </c>
      <c r="P8">
        <v>4114842112</v>
      </c>
      <c r="Q8" s="21">
        <v>3815324672</v>
      </c>
      <c r="R8">
        <v>3574255616</v>
      </c>
      <c r="S8">
        <v>3719620352</v>
      </c>
      <c r="T8">
        <v>3857068288</v>
      </c>
      <c r="U8">
        <v>4367131648</v>
      </c>
      <c r="V8">
        <v>4594193920</v>
      </c>
      <c r="W8">
        <v>4954233856</v>
      </c>
      <c r="X8">
        <v>2769891584</v>
      </c>
      <c r="Y8">
        <v>3062084608</v>
      </c>
      <c r="Z8">
        <v>3011848960</v>
      </c>
      <c r="AA8">
        <v>3081672960</v>
      </c>
      <c r="AB8">
        <v>2636103936</v>
      </c>
      <c r="AC8">
        <v>1921017216</v>
      </c>
      <c r="AD8">
        <v>2311550208</v>
      </c>
      <c r="AE8">
        <v>2914751232</v>
      </c>
      <c r="AF8">
        <v>2607320832</v>
      </c>
      <c r="AG8">
        <v>3186339072</v>
      </c>
      <c r="AH8">
        <v>2534509824</v>
      </c>
      <c r="AI8">
        <v>2749072128</v>
      </c>
      <c r="AJ8">
        <v>3191288832</v>
      </c>
      <c r="AK8">
        <v>2491526144</v>
      </c>
      <c r="AL8">
        <v>2876170752</v>
      </c>
      <c r="AM8">
        <v>2948805120</v>
      </c>
      <c r="AN8">
        <v>1844908672</v>
      </c>
      <c r="AO8">
        <v>1167923456</v>
      </c>
      <c r="AP8">
        <v>1262198016</v>
      </c>
      <c r="AQ8">
        <v>904238144</v>
      </c>
      <c r="AR8">
        <v>944992512</v>
      </c>
    </row>
    <row r="9" spans="1:44" x14ac:dyDescent="0.3">
      <c r="A9" t="s">
        <v>234</v>
      </c>
      <c r="B9" t="str">
        <f t="shared" si="0"/>
        <v>AIF CN EQUITY</v>
      </c>
      <c r="C9" t="s">
        <v>14</v>
      </c>
      <c r="D9" t="s">
        <v>1024</v>
      </c>
      <c r="E9">
        <v>2586639872</v>
      </c>
      <c r="F9">
        <v>2534984448</v>
      </c>
      <c r="G9">
        <v>2331340288</v>
      </c>
      <c r="H9">
        <v>2386389760</v>
      </c>
      <c r="I9">
        <v>1932735104</v>
      </c>
      <c r="J9">
        <v>2158483456</v>
      </c>
      <c r="K9">
        <v>2015424000</v>
      </c>
      <c r="L9">
        <v>2613003520</v>
      </c>
      <c r="M9">
        <v>2451339776</v>
      </c>
      <c r="N9">
        <v>2028156160</v>
      </c>
      <c r="O9">
        <v>2017189120</v>
      </c>
      <c r="P9">
        <v>2264322560</v>
      </c>
      <c r="Q9" s="21">
        <v>3172848128</v>
      </c>
      <c r="R9">
        <v>2585094400</v>
      </c>
      <c r="S9">
        <v>2395868160</v>
      </c>
      <c r="T9">
        <v>2473533184</v>
      </c>
      <c r="U9">
        <v>2004295040</v>
      </c>
      <c r="V9">
        <v>2244134912</v>
      </c>
      <c r="W9">
        <v>1652837120</v>
      </c>
      <c r="X9">
        <v>1470111360</v>
      </c>
      <c r="Y9">
        <v>1524445952</v>
      </c>
      <c r="Z9">
        <v>1602520320</v>
      </c>
      <c r="AA9">
        <v>1270935168</v>
      </c>
      <c r="AB9">
        <v>1026608960</v>
      </c>
      <c r="AC9">
        <v>930303872</v>
      </c>
      <c r="AD9">
        <v>1200637440</v>
      </c>
      <c r="AE9">
        <v>1144430976</v>
      </c>
      <c r="AF9">
        <v>1266111616</v>
      </c>
      <c r="AG9">
        <v>1429149184</v>
      </c>
      <c r="AH9">
        <v>1227808256</v>
      </c>
      <c r="AI9">
        <v>1081707136</v>
      </c>
      <c r="AJ9">
        <v>1101388928</v>
      </c>
      <c r="AK9">
        <v>1158704128</v>
      </c>
      <c r="AL9">
        <v>1089304064</v>
      </c>
      <c r="AM9">
        <v>826008064</v>
      </c>
      <c r="AN9">
        <v>766711360</v>
      </c>
      <c r="AO9">
        <v>708210112</v>
      </c>
      <c r="AP9">
        <v>682053312</v>
      </c>
      <c r="AQ9">
        <v>578221632</v>
      </c>
      <c r="AR9">
        <v>632991104</v>
      </c>
    </row>
    <row r="10" spans="1:44" x14ac:dyDescent="0.3">
      <c r="A10" t="s">
        <v>235</v>
      </c>
      <c r="B10" t="str">
        <f t="shared" si="0"/>
        <v>ALA CN EQUITY</v>
      </c>
      <c r="C10" t="s">
        <v>15</v>
      </c>
      <c r="D10" t="s">
        <v>1023</v>
      </c>
      <c r="E10">
        <v>9971879936</v>
      </c>
      <c r="F10">
        <v>9966685184</v>
      </c>
      <c r="G10">
        <v>9166783488</v>
      </c>
      <c r="H10">
        <v>8836188160</v>
      </c>
      <c r="I10">
        <v>8194971136</v>
      </c>
      <c r="J10">
        <v>7339083264</v>
      </c>
      <c r="K10">
        <v>6704039936</v>
      </c>
      <c r="L10">
        <v>6344253440</v>
      </c>
      <c r="M10">
        <v>6581919232</v>
      </c>
      <c r="N10">
        <v>7441016832</v>
      </c>
      <c r="O10">
        <v>7622471168</v>
      </c>
      <c r="P10">
        <v>7852406272</v>
      </c>
      <c r="Q10" s="21">
        <v>7651362816</v>
      </c>
      <c r="R10">
        <v>7001172992</v>
      </c>
      <c r="S10">
        <v>7283146752</v>
      </c>
      <c r="T10">
        <v>5853430272</v>
      </c>
      <c r="U10">
        <v>5231352320</v>
      </c>
      <c r="V10">
        <v>4493476864</v>
      </c>
      <c r="W10">
        <v>4373315584</v>
      </c>
      <c r="X10">
        <v>3562669824</v>
      </c>
      <c r="Y10">
        <v>5511896576</v>
      </c>
      <c r="Z10">
        <v>5391819264</v>
      </c>
      <c r="AA10">
        <v>5465117184</v>
      </c>
      <c r="AB10">
        <v>4847395328</v>
      </c>
      <c r="AC10">
        <v>3791446016</v>
      </c>
      <c r="AD10">
        <v>5468099072</v>
      </c>
      <c r="AE10">
        <v>7151847424</v>
      </c>
      <c r="AF10">
        <v>6280448000</v>
      </c>
      <c r="AG10">
        <v>7304140288</v>
      </c>
      <c r="AH10">
        <v>7250946048</v>
      </c>
      <c r="AI10">
        <v>7411161088</v>
      </c>
      <c r="AJ10">
        <v>7626598400</v>
      </c>
      <c r="AK10">
        <v>5636426752</v>
      </c>
      <c r="AL10">
        <v>5525857792</v>
      </c>
      <c r="AM10">
        <v>5104321024</v>
      </c>
      <c r="AN10">
        <v>4907148800</v>
      </c>
      <c r="AO10">
        <v>4549060096</v>
      </c>
      <c r="AP10">
        <v>4758144512</v>
      </c>
      <c r="AQ10">
        <v>5129059328</v>
      </c>
      <c r="AR10">
        <v>5678100480</v>
      </c>
    </row>
    <row r="11" spans="1:44" x14ac:dyDescent="0.3">
      <c r="A11" t="s">
        <v>236</v>
      </c>
      <c r="B11" t="str">
        <f t="shared" si="0"/>
        <v>AP-U CN EQUITY</v>
      </c>
      <c r="C11" t="s">
        <v>16</v>
      </c>
      <c r="D11" t="s">
        <v>1022</v>
      </c>
      <c r="E11">
        <v>2194445056</v>
      </c>
      <c r="F11">
        <v>2587269888</v>
      </c>
      <c r="G11">
        <v>1959006080</v>
      </c>
      <c r="H11">
        <v>2248611072</v>
      </c>
      <c r="I11">
        <v>2568023296</v>
      </c>
      <c r="J11">
        <v>2281697536</v>
      </c>
      <c r="K11">
        <v>2763997184</v>
      </c>
      <c r="L11">
        <v>3099952640</v>
      </c>
      <c r="M11">
        <v>3257750016</v>
      </c>
      <c r="N11">
        <v>3481720320</v>
      </c>
      <c r="O11">
        <v>4223621888</v>
      </c>
      <c r="P11">
        <v>5933940736</v>
      </c>
      <c r="Q11" s="21">
        <v>5592894976</v>
      </c>
      <c r="R11">
        <v>5118230528</v>
      </c>
      <c r="S11">
        <v>5732876288</v>
      </c>
      <c r="T11">
        <v>5171678208</v>
      </c>
      <c r="U11">
        <v>4814089216</v>
      </c>
      <c r="V11">
        <v>4562122240</v>
      </c>
      <c r="W11">
        <v>5042698240</v>
      </c>
      <c r="X11">
        <v>5495291904</v>
      </c>
      <c r="Y11">
        <v>6395615744</v>
      </c>
      <c r="Z11">
        <v>6228705280</v>
      </c>
      <c r="AA11">
        <v>5507816960</v>
      </c>
      <c r="AB11">
        <v>5362827776</v>
      </c>
      <c r="AC11">
        <v>4600924160</v>
      </c>
      <c r="AD11">
        <v>4474274304</v>
      </c>
      <c r="AE11">
        <v>4195988480</v>
      </c>
      <c r="AF11">
        <v>3761268992</v>
      </c>
      <c r="AG11">
        <v>3902223872</v>
      </c>
      <c r="AH11">
        <v>3694500864</v>
      </c>
      <c r="AI11">
        <v>3295697664</v>
      </c>
      <c r="AJ11">
        <v>3056056832</v>
      </c>
      <c r="AK11">
        <v>3044201728</v>
      </c>
      <c r="AL11">
        <v>3190695936</v>
      </c>
      <c r="AM11">
        <v>2989293312</v>
      </c>
      <c r="AN11">
        <v>2702574592</v>
      </c>
      <c r="AO11">
        <v>2439813632</v>
      </c>
      <c r="AP11">
        <v>2699483392</v>
      </c>
      <c r="AQ11">
        <v>2738897408</v>
      </c>
      <c r="AR11">
        <v>3112945664</v>
      </c>
    </row>
    <row r="12" spans="1:44" x14ac:dyDescent="0.3">
      <c r="A12" t="s">
        <v>237</v>
      </c>
      <c r="B12" t="str">
        <f t="shared" si="0"/>
        <v>AQN CN EQUITY</v>
      </c>
      <c r="C12" t="s">
        <v>17</v>
      </c>
      <c r="D12" t="s">
        <v>1021</v>
      </c>
      <c r="E12">
        <v>4895110144</v>
      </c>
      <c r="F12">
        <v>5668532736</v>
      </c>
      <c r="G12">
        <v>5543098880</v>
      </c>
      <c r="H12">
        <v>5901607936</v>
      </c>
      <c r="I12">
        <v>5761210880</v>
      </c>
      <c r="J12">
        <v>5538054144</v>
      </c>
      <c r="K12">
        <v>7540876800</v>
      </c>
      <c r="L12">
        <v>7750265856</v>
      </c>
      <c r="M12">
        <v>6062156800</v>
      </c>
      <c r="N12">
        <v>10194551808</v>
      </c>
      <c r="O12">
        <v>11687590912</v>
      </c>
      <c r="P12">
        <v>13028030464</v>
      </c>
      <c r="Q12" s="21">
        <v>12275508224</v>
      </c>
      <c r="R12">
        <v>11499719680</v>
      </c>
      <c r="S12">
        <v>11300712448</v>
      </c>
      <c r="T12">
        <v>11886893056</v>
      </c>
      <c r="U12">
        <v>12507805696</v>
      </c>
      <c r="V12">
        <v>11454545920</v>
      </c>
      <c r="W12">
        <v>9255700480</v>
      </c>
      <c r="X12">
        <v>9934031872</v>
      </c>
      <c r="Y12">
        <v>9544770560</v>
      </c>
      <c r="Z12">
        <v>8951825408</v>
      </c>
      <c r="AA12">
        <v>7796688384</v>
      </c>
      <c r="AB12">
        <v>7122724864</v>
      </c>
      <c r="AC12">
        <v>6506654208</v>
      </c>
      <c r="AD12">
        <v>6308524032</v>
      </c>
      <c r="AE12">
        <v>5977105920</v>
      </c>
      <c r="AF12">
        <v>5513651200</v>
      </c>
      <c r="AG12">
        <v>6068597760</v>
      </c>
      <c r="AH12">
        <v>5044759552</v>
      </c>
      <c r="AI12">
        <v>5220695040</v>
      </c>
      <c r="AJ12">
        <v>4736491520</v>
      </c>
      <c r="AK12">
        <v>3112865280</v>
      </c>
      <c r="AL12">
        <v>3211252480</v>
      </c>
      <c r="AM12">
        <v>3086951168</v>
      </c>
      <c r="AN12">
        <v>2744537600</v>
      </c>
      <c r="AO12">
        <v>2754637056</v>
      </c>
      <c r="AP12">
        <v>2247969536</v>
      </c>
      <c r="AQ12">
        <v>2228918784</v>
      </c>
      <c r="AR12">
        <v>2228918784</v>
      </c>
    </row>
    <row r="13" spans="1:44" x14ac:dyDescent="0.3">
      <c r="A13" t="s">
        <v>238</v>
      </c>
      <c r="B13" t="str">
        <f t="shared" si="0"/>
        <v>ARE CN EQUITY</v>
      </c>
      <c r="C13" t="s">
        <v>18</v>
      </c>
      <c r="D13" t="s">
        <v>1020</v>
      </c>
      <c r="E13">
        <v>1697589760</v>
      </c>
      <c r="F13">
        <v>1307172224</v>
      </c>
      <c r="G13">
        <v>1057283520</v>
      </c>
      <c r="H13">
        <v>1059151488</v>
      </c>
      <c r="I13">
        <v>807557248</v>
      </c>
      <c r="J13">
        <v>701163456</v>
      </c>
      <c r="K13">
        <v>763145664</v>
      </c>
      <c r="L13">
        <v>844885696</v>
      </c>
      <c r="M13">
        <v>555817728</v>
      </c>
      <c r="N13">
        <v>580832576</v>
      </c>
      <c r="O13">
        <v>799964096</v>
      </c>
      <c r="P13">
        <v>1032164416</v>
      </c>
      <c r="Q13" s="21">
        <v>1018221312</v>
      </c>
      <c r="R13">
        <v>1156356736</v>
      </c>
      <c r="S13">
        <v>1085723392</v>
      </c>
      <c r="T13">
        <v>1171319680</v>
      </c>
      <c r="U13">
        <v>979629184</v>
      </c>
      <c r="V13">
        <v>819107904</v>
      </c>
      <c r="W13">
        <v>883774272</v>
      </c>
      <c r="X13">
        <v>758210752</v>
      </c>
      <c r="Y13">
        <v>1061183104</v>
      </c>
      <c r="Z13">
        <v>1108290816</v>
      </c>
      <c r="AA13">
        <v>1151260160</v>
      </c>
      <c r="AB13">
        <v>1046676032</v>
      </c>
      <c r="AC13">
        <v>1055079808</v>
      </c>
      <c r="AD13">
        <v>972319936</v>
      </c>
      <c r="AE13">
        <v>923766080</v>
      </c>
      <c r="AF13">
        <v>1093209344</v>
      </c>
      <c r="AG13">
        <v>1174446464</v>
      </c>
      <c r="AH13">
        <v>1033082304</v>
      </c>
      <c r="AI13">
        <v>945496384</v>
      </c>
      <c r="AJ13">
        <v>1000904640</v>
      </c>
      <c r="AK13">
        <v>876374464</v>
      </c>
      <c r="AL13">
        <v>1039578176</v>
      </c>
      <c r="AM13">
        <v>1007718336</v>
      </c>
      <c r="AN13">
        <v>922963392</v>
      </c>
      <c r="AO13">
        <v>869642432</v>
      </c>
      <c r="AP13">
        <v>767387584</v>
      </c>
      <c r="AQ13">
        <v>719708352</v>
      </c>
      <c r="AR13">
        <v>633343360</v>
      </c>
    </row>
    <row r="14" spans="1:44" x14ac:dyDescent="0.3">
      <c r="A14" t="s">
        <v>240</v>
      </c>
      <c r="B14" t="str">
        <f t="shared" si="0"/>
        <v>ARX CN EQUITY</v>
      </c>
      <c r="C14" t="s">
        <v>20</v>
      </c>
      <c r="D14" t="s">
        <v>1019</v>
      </c>
      <c r="E14">
        <v>15429603328</v>
      </c>
      <c r="F14">
        <v>13611326464</v>
      </c>
      <c r="G14">
        <v>14585907200</v>
      </c>
      <c r="H14">
        <v>14436017152</v>
      </c>
      <c r="I14">
        <v>11817239552</v>
      </c>
      <c r="J14">
        <v>13177922560</v>
      </c>
      <c r="K14">
        <v>10782667776</v>
      </c>
      <c r="L14">
        <v>9495879680</v>
      </c>
      <c r="M14">
        <v>11421119488</v>
      </c>
      <c r="N14">
        <v>10864626688</v>
      </c>
      <c r="O14">
        <v>10912884736</v>
      </c>
      <c r="P14">
        <v>11547301888</v>
      </c>
      <c r="Q14" s="21">
        <v>8034594304</v>
      </c>
      <c r="R14">
        <v>8605234176</v>
      </c>
      <c r="S14">
        <v>7635851264</v>
      </c>
      <c r="T14">
        <v>2735747328</v>
      </c>
      <c r="U14">
        <v>2124921600</v>
      </c>
      <c r="V14">
        <v>2107213952</v>
      </c>
      <c r="W14">
        <v>1614940416</v>
      </c>
      <c r="X14">
        <v>1434322176</v>
      </c>
      <c r="Y14">
        <v>2896976640</v>
      </c>
      <c r="Z14">
        <v>2234709248</v>
      </c>
      <c r="AA14">
        <v>2268476160</v>
      </c>
      <c r="AB14">
        <v>3227535616</v>
      </c>
      <c r="AC14">
        <v>2866668544</v>
      </c>
      <c r="AD14">
        <v>5096299520</v>
      </c>
      <c r="AE14">
        <v>4804002816</v>
      </c>
      <c r="AF14">
        <v>4966730240</v>
      </c>
      <c r="AG14">
        <v>5217854464</v>
      </c>
      <c r="AH14">
        <v>6080831488</v>
      </c>
      <c r="AI14">
        <v>5997367296</v>
      </c>
      <c r="AJ14">
        <v>6739075584</v>
      </c>
      <c r="AK14">
        <v>8160606208</v>
      </c>
      <c r="AL14">
        <v>8345443840</v>
      </c>
      <c r="AM14">
        <v>7755399168</v>
      </c>
      <c r="AN14">
        <v>6580125184</v>
      </c>
      <c r="AO14">
        <v>5779362816</v>
      </c>
      <c r="AP14">
        <v>6055498240</v>
      </c>
      <c r="AQ14">
        <v>7263007744</v>
      </c>
      <c r="AR14">
        <v>7367747584</v>
      </c>
    </row>
    <row r="15" spans="1:44" x14ac:dyDescent="0.3">
      <c r="A15" t="s">
        <v>1033</v>
      </c>
      <c r="B15" t="str">
        <f t="shared" si="0"/>
        <v>ASTL CN EQUITY</v>
      </c>
      <c r="C15" t="s">
        <v>1018</v>
      </c>
      <c r="D15" t="s">
        <v>1017</v>
      </c>
      <c r="E15">
        <v>1474472064</v>
      </c>
      <c r="F15">
        <v>1447303808</v>
      </c>
      <c r="G15">
        <v>988127936</v>
      </c>
      <c r="H15">
        <v>1202390528</v>
      </c>
      <c r="I15">
        <v>1381052032</v>
      </c>
      <c r="J15">
        <v>954186048</v>
      </c>
      <c r="K15">
        <v>969395392</v>
      </c>
      <c r="L15">
        <v>1134068352</v>
      </c>
      <c r="M15">
        <v>886839232</v>
      </c>
      <c r="N15">
        <v>937696704</v>
      </c>
      <c r="O15">
        <v>1701514624</v>
      </c>
      <c r="P15">
        <v>1573530368</v>
      </c>
      <c r="Q15" s="21">
        <v>1521966208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</row>
    <row r="16" spans="1:44" x14ac:dyDescent="0.3">
      <c r="A16" t="s">
        <v>241</v>
      </c>
      <c r="B16" t="str">
        <f t="shared" si="0"/>
        <v>ATD CN EQUITY</v>
      </c>
      <c r="C16" t="s">
        <v>21</v>
      </c>
      <c r="D16" t="s">
        <v>1016</v>
      </c>
      <c r="E16">
        <v>75558395904</v>
      </c>
      <c r="F16">
        <v>70880894976</v>
      </c>
      <c r="G16">
        <v>73444433920</v>
      </c>
      <c r="H16">
        <v>74355777536</v>
      </c>
      <c r="I16">
        <v>75187961856</v>
      </c>
      <c r="J16">
        <v>66640760832</v>
      </c>
      <c r="K16">
        <v>66502021120</v>
      </c>
      <c r="L16">
        <v>66952843264</v>
      </c>
      <c r="M16">
        <v>59886936064</v>
      </c>
      <c r="N16">
        <v>56837222400</v>
      </c>
      <c r="O16">
        <v>51509608448</v>
      </c>
      <c r="P16">
        <v>58808741888</v>
      </c>
      <c r="Q16" s="21">
        <v>56287309824</v>
      </c>
      <c r="R16">
        <v>52039499776</v>
      </c>
      <c r="S16">
        <v>49006710784</v>
      </c>
      <c r="T16">
        <v>44091064320</v>
      </c>
      <c r="U16">
        <v>48310153216</v>
      </c>
      <c r="V16">
        <v>51617562624</v>
      </c>
      <c r="W16">
        <v>47666987008</v>
      </c>
      <c r="X16">
        <v>37258641408</v>
      </c>
      <c r="Y16">
        <v>46330957824</v>
      </c>
      <c r="Z16">
        <v>45748342784</v>
      </c>
      <c r="AA16">
        <v>46503993344</v>
      </c>
      <c r="AB16">
        <v>44454727680</v>
      </c>
      <c r="AC16">
        <v>38328074240</v>
      </c>
      <c r="AD16">
        <v>36487589888</v>
      </c>
      <c r="AE16">
        <v>32300642304</v>
      </c>
      <c r="AF16">
        <v>32479109120</v>
      </c>
      <c r="AG16">
        <v>36855721984</v>
      </c>
      <c r="AH16">
        <v>32420294656</v>
      </c>
      <c r="AI16">
        <v>35355680768</v>
      </c>
      <c r="AJ16">
        <v>34423926784</v>
      </c>
      <c r="AK16">
        <v>34978963456</v>
      </c>
      <c r="AL16">
        <v>36170809344</v>
      </c>
      <c r="AM16">
        <v>31551803392</v>
      </c>
      <c r="AN16">
        <v>33026658304</v>
      </c>
      <c r="AO16">
        <v>34668249088</v>
      </c>
      <c r="AP16">
        <v>34958462976</v>
      </c>
      <c r="AQ16">
        <v>30412279808</v>
      </c>
      <c r="AR16">
        <v>28787920896</v>
      </c>
    </row>
    <row r="17" spans="1:44" x14ac:dyDescent="0.3">
      <c r="A17" t="s">
        <v>242</v>
      </c>
      <c r="B17" t="str">
        <f t="shared" si="0"/>
        <v>ATH CN EQUITY</v>
      </c>
      <c r="C17" t="s">
        <v>22</v>
      </c>
      <c r="D17" t="s">
        <v>1015</v>
      </c>
      <c r="E17">
        <v>2793556736</v>
      </c>
      <c r="F17">
        <v>2580307200</v>
      </c>
      <c r="G17">
        <v>2872803584</v>
      </c>
      <c r="H17">
        <v>2966092032</v>
      </c>
      <c r="I17">
        <v>2416014592</v>
      </c>
      <c r="J17">
        <v>2527933696</v>
      </c>
      <c r="K17">
        <v>1698880384</v>
      </c>
      <c r="L17">
        <v>1894919296</v>
      </c>
      <c r="M17">
        <v>1413438464</v>
      </c>
      <c r="N17">
        <v>1246526080</v>
      </c>
      <c r="O17">
        <v>1445492992</v>
      </c>
      <c r="P17">
        <v>1077703168</v>
      </c>
      <c r="Q17" s="21">
        <v>631705088</v>
      </c>
      <c r="R17">
        <v>488221344</v>
      </c>
      <c r="S17">
        <v>520061888</v>
      </c>
      <c r="T17">
        <v>281257952</v>
      </c>
      <c r="U17">
        <v>90214816</v>
      </c>
      <c r="V17">
        <v>68987800</v>
      </c>
      <c r="W17">
        <v>95521568</v>
      </c>
      <c r="X17">
        <v>75923296</v>
      </c>
      <c r="Y17">
        <v>308833792</v>
      </c>
      <c r="Z17">
        <v>334853984</v>
      </c>
      <c r="AA17">
        <v>382096224</v>
      </c>
      <c r="AB17">
        <v>438569824</v>
      </c>
      <c r="AC17">
        <v>510705728</v>
      </c>
      <c r="AD17">
        <v>820115072</v>
      </c>
      <c r="AE17">
        <v>927252032</v>
      </c>
      <c r="AF17">
        <v>607085312</v>
      </c>
      <c r="AG17">
        <v>545465152</v>
      </c>
      <c r="AH17">
        <v>570905152</v>
      </c>
      <c r="AI17">
        <v>514023904</v>
      </c>
      <c r="AJ17">
        <v>775165824</v>
      </c>
      <c r="AK17">
        <v>833090496</v>
      </c>
      <c r="AL17">
        <v>523829952</v>
      </c>
      <c r="AM17">
        <v>579702400</v>
      </c>
      <c r="AN17">
        <v>416717472</v>
      </c>
      <c r="AO17">
        <v>617558976</v>
      </c>
      <c r="AP17">
        <v>512335392</v>
      </c>
      <c r="AQ17">
        <v>822005248</v>
      </c>
      <c r="AR17">
        <v>849367680</v>
      </c>
    </row>
    <row r="18" spans="1:44" x14ac:dyDescent="0.3">
      <c r="A18" t="s">
        <v>243</v>
      </c>
      <c r="B18" t="str">
        <f t="shared" si="0"/>
        <v>ATRL CN EQUITY</v>
      </c>
      <c r="C18" t="s">
        <v>23</v>
      </c>
      <c r="D18" t="s">
        <v>1014</v>
      </c>
      <c r="E18">
        <v>13307099136</v>
      </c>
      <c r="F18">
        <v>9623729152</v>
      </c>
      <c r="G18">
        <v>10379665408</v>
      </c>
      <c r="H18">
        <v>9725705216</v>
      </c>
      <c r="I18">
        <v>7489144320</v>
      </c>
      <c r="J18">
        <v>7954363392</v>
      </c>
      <c r="K18">
        <v>6100510208</v>
      </c>
      <c r="L18">
        <v>5831912448</v>
      </c>
      <c r="M18">
        <v>4188724480</v>
      </c>
      <c r="N18">
        <v>4037747712</v>
      </c>
      <c r="O18">
        <v>3886771200</v>
      </c>
      <c r="P18">
        <v>5284183040</v>
      </c>
      <c r="Q18" s="21">
        <v>5426381824</v>
      </c>
      <c r="R18">
        <v>6175998464</v>
      </c>
      <c r="S18">
        <v>5661624832</v>
      </c>
      <c r="T18">
        <v>4722409472</v>
      </c>
      <c r="U18">
        <v>3814793984</v>
      </c>
      <c r="V18">
        <v>3748083200</v>
      </c>
      <c r="W18">
        <v>4021947904</v>
      </c>
      <c r="X18">
        <v>3644506368</v>
      </c>
      <c r="Y18">
        <v>5257849856</v>
      </c>
      <c r="Z18">
        <v>3275842304</v>
      </c>
      <c r="AA18">
        <v>4648676352</v>
      </c>
      <c r="AB18">
        <v>5954800128</v>
      </c>
      <c r="AC18">
        <v>8061451264</v>
      </c>
      <c r="AD18">
        <v>9246442496</v>
      </c>
      <c r="AE18">
        <v>10191333376</v>
      </c>
      <c r="AF18">
        <v>9929096192</v>
      </c>
      <c r="AG18">
        <v>10010983424</v>
      </c>
      <c r="AH18">
        <v>9892482048</v>
      </c>
      <c r="AI18">
        <v>9396936704</v>
      </c>
      <c r="AJ18">
        <v>7847200768</v>
      </c>
      <c r="AK18">
        <v>8685224960</v>
      </c>
      <c r="AL18">
        <v>7740161536</v>
      </c>
      <c r="AM18">
        <v>8143421440</v>
      </c>
      <c r="AN18">
        <v>7106723328</v>
      </c>
      <c r="AO18">
        <v>6158466560</v>
      </c>
      <c r="AP18">
        <v>5687970304</v>
      </c>
      <c r="AQ18">
        <v>6383876096</v>
      </c>
      <c r="AR18">
        <v>5996510720</v>
      </c>
    </row>
    <row r="19" spans="1:44" x14ac:dyDescent="0.3">
      <c r="A19" t="s">
        <v>244</v>
      </c>
      <c r="B19" t="str">
        <f t="shared" si="0"/>
        <v>ATS CN EQUITY</v>
      </c>
      <c r="C19" t="s">
        <v>24</v>
      </c>
      <c r="D19" t="s">
        <v>1013</v>
      </c>
      <c r="E19">
        <v>4293112064</v>
      </c>
      <c r="F19">
        <v>3842648576</v>
      </c>
      <c r="G19">
        <v>4335091200</v>
      </c>
      <c r="H19">
        <v>4509460992</v>
      </c>
      <c r="I19">
        <v>5648172544</v>
      </c>
      <c r="J19">
        <v>5725241856</v>
      </c>
      <c r="K19">
        <v>6024563200</v>
      </c>
      <c r="L19">
        <v>5194683904</v>
      </c>
      <c r="M19">
        <v>3862636032</v>
      </c>
      <c r="N19">
        <v>3345015040</v>
      </c>
      <c r="O19">
        <v>3241583872</v>
      </c>
      <c r="P19">
        <v>4160936192</v>
      </c>
      <c r="Q19" s="21">
        <v>4634822144</v>
      </c>
      <c r="R19">
        <v>3705853696</v>
      </c>
      <c r="S19">
        <v>3276103424</v>
      </c>
      <c r="T19">
        <v>2437281024</v>
      </c>
      <c r="U19">
        <v>2056299904</v>
      </c>
      <c r="V19">
        <v>1599625472</v>
      </c>
      <c r="W19">
        <v>1761543808</v>
      </c>
      <c r="X19">
        <v>1518985984</v>
      </c>
      <c r="Y19">
        <v>1975765120</v>
      </c>
      <c r="Z19">
        <v>1665746816</v>
      </c>
      <c r="AA19">
        <v>1957670528</v>
      </c>
      <c r="AB19">
        <v>1830841984</v>
      </c>
      <c r="AC19">
        <v>1354661632</v>
      </c>
      <c r="AD19">
        <v>2259861760</v>
      </c>
      <c r="AE19">
        <v>1853425280</v>
      </c>
      <c r="AF19">
        <v>1661912576</v>
      </c>
      <c r="AG19">
        <v>1459590144</v>
      </c>
      <c r="AH19">
        <v>1241471104</v>
      </c>
      <c r="AI19">
        <v>1244077184</v>
      </c>
      <c r="AJ19">
        <v>1256128896</v>
      </c>
      <c r="AK19">
        <v>1158921472</v>
      </c>
      <c r="AL19">
        <v>1015939200</v>
      </c>
      <c r="AM19">
        <v>897115776</v>
      </c>
      <c r="AN19">
        <v>975747904</v>
      </c>
      <c r="AO19">
        <v>1053123200</v>
      </c>
      <c r="AP19">
        <v>1194227712</v>
      </c>
      <c r="AQ19">
        <v>1401017472</v>
      </c>
      <c r="AR19">
        <v>1244195072</v>
      </c>
    </row>
    <row r="20" spans="1:44" x14ac:dyDescent="0.3">
      <c r="A20" t="s">
        <v>245</v>
      </c>
      <c r="B20" t="str">
        <f t="shared" si="0"/>
        <v>ATZ CN EQUITY</v>
      </c>
      <c r="C20" t="s">
        <v>25</v>
      </c>
      <c r="D20" t="s">
        <v>1012</v>
      </c>
      <c r="E20">
        <v>6032571904</v>
      </c>
      <c r="F20">
        <v>5729277952</v>
      </c>
      <c r="G20">
        <v>4333110272</v>
      </c>
      <c r="H20">
        <v>4143386880</v>
      </c>
      <c r="I20">
        <v>3049657600</v>
      </c>
      <c r="J20">
        <v>2621653248</v>
      </c>
      <c r="K20">
        <v>4134684672</v>
      </c>
      <c r="L20">
        <v>4857106432</v>
      </c>
      <c r="M20">
        <v>5291279360</v>
      </c>
      <c r="N20">
        <v>4981030912</v>
      </c>
      <c r="O20">
        <v>3844553216</v>
      </c>
      <c r="P20">
        <v>5792592384</v>
      </c>
      <c r="Q20" s="21">
        <v>5936025088</v>
      </c>
      <c r="R20">
        <v>4555462144</v>
      </c>
      <c r="S20">
        <v>4081010176</v>
      </c>
      <c r="T20">
        <v>3210651392</v>
      </c>
      <c r="U20">
        <v>2823394048</v>
      </c>
      <c r="V20">
        <v>1907240192</v>
      </c>
      <c r="W20">
        <v>2078703744</v>
      </c>
      <c r="X20">
        <v>1333765376</v>
      </c>
      <c r="Y20">
        <v>2056904704</v>
      </c>
      <c r="Z20">
        <v>2151201024</v>
      </c>
      <c r="AA20">
        <v>2330675968</v>
      </c>
      <c r="AB20">
        <v>2466418688</v>
      </c>
      <c r="AC20">
        <v>1964058496</v>
      </c>
      <c r="AD20">
        <v>1932424576</v>
      </c>
      <c r="AE20">
        <v>1753467520</v>
      </c>
      <c r="AF20">
        <v>1347300864</v>
      </c>
      <c r="AG20">
        <v>1411837952</v>
      </c>
      <c r="AH20">
        <v>1636499712</v>
      </c>
      <c r="AI20">
        <v>1638474496</v>
      </c>
      <c r="AJ20">
        <v>1689236352</v>
      </c>
      <c r="AK20">
        <v>1871906688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</row>
    <row r="21" spans="1:44" x14ac:dyDescent="0.3">
      <c r="A21" t="s">
        <v>246</v>
      </c>
      <c r="B21" t="str">
        <f t="shared" si="0"/>
        <v>AYA CN EQUITY</v>
      </c>
      <c r="C21" t="s">
        <v>26</v>
      </c>
      <c r="D21" t="s">
        <v>1011</v>
      </c>
      <c r="E21">
        <v>1403046400</v>
      </c>
      <c r="F21">
        <v>2295978496</v>
      </c>
      <c r="G21">
        <v>1767660672</v>
      </c>
      <c r="H21">
        <v>1516343424</v>
      </c>
      <c r="I21">
        <v>1188287488</v>
      </c>
      <c r="J21">
        <v>852561600</v>
      </c>
      <c r="K21">
        <v>996763904</v>
      </c>
      <c r="L21">
        <v>1263948544</v>
      </c>
      <c r="M21">
        <v>946734720</v>
      </c>
      <c r="N21">
        <v>840725632</v>
      </c>
      <c r="O21">
        <v>688534336</v>
      </c>
      <c r="P21">
        <v>933738048</v>
      </c>
      <c r="Q21" s="21">
        <v>999685888</v>
      </c>
      <c r="R21">
        <v>811713792</v>
      </c>
      <c r="S21">
        <v>886323712</v>
      </c>
      <c r="T21">
        <v>466110112</v>
      </c>
      <c r="U21">
        <v>354899584</v>
      </c>
      <c r="V21">
        <v>240594272</v>
      </c>
      <c r="W21">
        <v>113747376</v>
      </c>
      <c r="X21">
        <v>77196232</v>
      </c>
      <c r="Y21">
        <v>155255296</v>
      </c>
      <c r="Z21">
        <v>139370160</v>
      </c>
      <c r="AA21">
        <v>149661248</v>
      </c>
      <c r="AB21">
        <v>172384688</v>
      </c>
      <c r="AC21">
        <v>148894192</v>
      </c>
      <c r="AD21">
        <v>180711392</v>
      </c>
      <c r="AE21">
        <v>199540208</v>
      </c>
      <c r="AF21">
        <v>128069064</v>
      </c>
      <c r="AG21">
        <v>88561944</v>
      </c>
      <c r="AH21">
        <v>81589704</v>
      </c>
      <c r="AI21">
        <v>39012444</v>
      </c>
      <c r="AJ21">
        <v>29522930</v>
      </c>
      <c r="AK21">
        <v>27907546</v>
      </c>
      <c r="AL21">
        <v>33887736</v>
      </c>
      <c r="AM21">
        <v>29301140</v>
      </c>
      <c r="AN21">
        <v>26213546</v>
      </c>
      <c r="AO21">
        <v>18824054</v>
      </c>
      <c r="AP21">
        <v>28236080</v>
      </c>
      <c r="AQ21">
        <v>31213850</v>
      </c>
      <c r="AR21">
        <v>29939816</v>
      </c>
    </row>
    <row r="22" spans="1:44" x14ac:dyDescent="0.3">
      <c r="A22" t="s">
        <v>247</v>
      </c>
      <c r="B22" t="str">
        <f t="shared" si="0"/>
        <v>BAM CN EQUITY</v>
      </c>
      <c r="C22" t="s">
        <v>27</v>
      </c>
      <c r="D22" t="s">
        <v>1010</v>
      </c>
      <c r="E22">
        <v>34540109824</v>
      </c>
      <c r="F22">
        <v>28370855936</v>
      </c>
      <c r="G22">
        <v>23110426624</v>
      </c>
      <c r="H22">
        <v>23509430272</v>
      </c>
      <c r="I22">
        <v>21964765184</v>
      </c>
      <c r="J22">
        <v>18675122176</v>
      </c>
      <c r="K22">
        <v>17834174464</v>
      </c>
      <c r="L22">
        <v>18256191488</v>
      </c>
      <c r="M22">
        <v>63499468800</v>
      </c>
      <c r="N22" t="s">
        <v>6</v>
      </c>
      <c r="O22" t="s">
        <v>6</v>
      </c>
      <c r="P22" t="s">
        <v>6</v>
      </c>
      <c r="Q22" s="21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</row>
    <row r="23" spans="1:44" x14ac:dyDescent="0.3">
      <c r="A23" t="s">
        <v>248</v>
      </c>
      <c r="B23" t="str">
        <f t="shared" si="0"/>
        <v>BB CN EQUITY</v>
      </c>
      <c r="C23" t="s">
        <v>28</v>
      </c>
      <c r="D23" t="s">
        <v>1009</v>
      </c>
      <c r="E23">
        <v>3230044160</v>
      </c>
      <c r="F23">
        <v>2102991616</v>
      </c>
      <c r="G23">
        <v>2018386304</v>
      </c>
      <c r="H23">
        <v>2186052608</v>
      </c>
      <c r="I23">
        <v>2698442240</v>
      </c>
      <c r="J23">
        <v>3753091072</v>
      </c>
      <c r="K23">
        <v>4280980224</v>
      </c>
      <c r="L23">
        <v>3609374720</v>
      </c>
      <c r="M23">
        <v>2559327744</v>
      </c>
      <c r="N23">
        <v>3758977536</v>
      </c>
      <c r="O23">
        <v>4005552384</v>
      </c>
      <c r="P23">
        <v>5341632512</v>
      </c>
      <c r="Q23" s="21">
        <v>6780739584</v>
      </c>
      <c r="R23">
        <v>6991048192</v>
      </c>
      <c r="S23">
        <v>8578220032</v>
      </c>
      <c r="T23">
        <v>5960425984</v>
      </c>
      <c r="U23">
        <v>4743413760</v>
      </c>
      <c r="V23">
        <v>3400018432</v>
      </c>
      <c r="W23">
        <v>3694890240</v>
      </c>
      <c r="X23">
        <v>3197728256</v>
      </c>
      <c r="Y23">
        <v>4610301952</v>
      </c>
      <c r="Z23">
        <v>3805451264</v>
      </c>
      <c r="AA23">
        <v>5347258368</v>
      </c>
      <c r="AB23">
        <v>7372897280</v>
      </c>
      <c r="AC23">
        <v>5249024000</v>
      </c>
      <c r="AD23">
        <v>7862163968</v>
      </c>
      <c r="AE23">
        <v>6810575872</v>
      </c>
      <c r="AF23">
        <v>7948834816</v>
      </c>
      <c r="AG23">
        <v>7529755136</v>
      </c>
      <c r="AH23">
        <v>7399238656</v>
      </c>
      <c r="AI23">
        <v>6887924224</v>
      </c>
      <c r="AJ23">
        <v>5464121344</v>
      </c>
      <c r="AK23">
        <v>4896849920</v>
      </c>
      <c r="AL23">
        <v>5468687872</v>
      </c>
      <c r="AM23">
        <v>4530219520</v>
      </c>
      <c r="AN23">
        <v>5493122560</v>
      </c>
      <c r="AO23">
        <v>6749996544</v>
      </c>
      <c r="AP23">
        <v>4293288960</v>
      </c>
      <c r="AQ23">
        <v>5405492224</v>
      </c>
      <c r="AR23">
        <v>5970178048</v>
      </c>
    </row>
    <row r="24" spans="1:44" x14ac:dyDescent="0.3">
      <c r="A24" t="s">
        <v>249</v>
      </c>
      <c r="B24" t="str">
        <f t="shared" si="0"/>
        <v>BBD/B CN EQUITY</v>
      </c>
      <c r="C24" t="s">
        <v>29</v>
      </c>
      <c r="D24" t="s">
        <v>1008</v>
      </c>
      <c r="E24">
        <v>9768412160</v>
      </c>
      <c r="F24">
        <v>10286349312</v>
      </c>
      <c r="G24">
        <v>8760404992</v>
      </c>
      <c r="H24">
        <v>5793561600</v>
      </c>
      <c r="I24">
        <v>5297312256</v>
      </c>
      <c r="J24">
        <v>4707893760</v>
      </c>
      <c r="K24">
        <v>6467159552</v>
      </c>
      <c r="L24">
        <v>7276578304</v>
      </c>
      <c r="M24">
        <v>5108203008</v>
      </c>
      <c r="N24">
        <v>2439795200</v>
      </c>
      <c r="O24">
        <v>1933459200</v>
      </c>
      <c r="P24">
        <v>3541554176</v>
      </c>
      <c r="Q24" s="21">
        <v>4117212672</v>
      </c>
      <c r="R24">
        <v>5291314176</v>
      </c>
      <c r="S24">
        <v>2983207936</v>
      </c>
      <c r="T24">
        <v>2416227840</v>
      </c>
      <c r="U24">
        <v>1274648448</v>
      </c>
      <c r="V24">
        <v>827308800</v>
      </c>
      <c r="W24">
        <v>1094477568</v>
      </c>
      <c r="X24">
        <v>1193630336</v>
      </c>
      <c r="Y24">
        <v>4703885824</v>
      </c>
      <c r="Z24">
        <v>4371474432</v>
      </c>
      <c r="AA24">
        <v>5360430080</v>
      </c>
      <c r="AB24">
        <v>6275293696</v>
      </c>
      <c r="AC24">
        <v>4956424192</v>
      </c>
      <c r="AD24">
        <v>11128473600</v>
      </c>
      <c r="AE24">
        <v>12563041280</v>
      </c>
      <c r="AF24">
        <v>8418777088</v>
      </c>
      <c r="AG24">
        <v>6810583552</v>
      </c>
      <c r="AH24">
        <v>5092957696</v>
      </c>
      <c r="AI24">
        <v>5317615616</v>
      </c>
      <c r="AJ24">
        <v>4633240064</v>
      </c>
      <c r="AK24">
        <v>4925295104</v>
      </c>
      <c r="AL24">
        <v>4115937024</v>
      </c>
      <c r="AM24">
        <v>4446145024</v>
      </c>
      <c r="AN24">
        <v>2983606528</v>
      </c>
      <c r="AO24">
        <v>3054138112</v>
      </c>
      <c r="AP24">
        <v>3757637120</v>
      </c>
      <c r="AQ24">
        <v>5114784768</v>
      </c>
      <c r="AR24">
        <v>5647144448</v>
      </c>
    </row>
    <row r="25" spans="1:44" x14ac:dyDescent="0.3">
      <c r="A25" t="s">
        <v>250</v>
      </c>
      <c r="B25" t="str">
        <f t="shared" si="0"/>
        <v>BBU-U CN EQUITY</v>
      </c>
      <c r="C25" t="s">
        <v>30</v>
      </c>
      <c r="D25" t="s">
        <v>769</v>
      </c>
      <c r="E25">
        <v>4881168384</v>
      </c>
      <c r="F25">
        <v>4565836288</v>
      </c>
      <c r="G25">
        <v>3730710016</v>
      </c>
      <c r="H25">
        <v>4319618048</v>
      </c>
      <c r="I25">
        <v>3945631488</v>
      </c>
      <c r="J25">
        <v>2975849984</v>
      </c>
      <c r="K25">
        <v>3320768512</v>
      </c>
      <c r="L25">
        <v>3594973696</v>
      </c>
      <c r="M25">
        <v>3303400704</v>
      </c>
      <c r="N25">
        <v>3905199872</v>
      </c>
      <c r="O25">
        <v>3963250688</v>
      </c>
      <c r="P25">
        <v>5632005120</v>
      </c>
      <c r="Q25" s="21">
        <v>8565309952</v>
      </c>
      <c r="R25">
        <v>8571139584</v>
      </c>
      <c r="S25">
        <v>8501852160</v>
      </c>
      <c r="T25">
        <v>7527044096</v>
      </c>
      <c r="U25">
        <v>7225088512</v>
      </c>
      <c r="V25">
        <v>6094448640</v>
      </c>
      <c r="W25">
        <v>6001179136</v>
      </c>
      <c r="X25">
        <v>5124467200</v>
      </c>
      <c r="Y25">
        <v>7747236864</v>
      </c>
      <c r="Z25">
        <v>7483372544</v>
      </c>
      <c r="AA25">
        <v>6592053248</v>
      </c>
      <c r="AB25">
        <v>6845444608</v>
      </c>
      <c r="AC25">
        <v>5375516160</v>
      </c>
      <c r="AD25">
        <v>7654745600</v>
      </c>
      <c r="AE25">
        <v>6514484224</v>
      </c>
      <c r="AF25">
        <v>6003823104</v>
      </c>
      <c r="AG25">
        <v>5596587008</v>
      </c>
      <c r="AH25">
        <v>3995844352</v>
      </c>
      <c r="AI25">
        <v>3787412480</v>
      </c>
      <c r="AJ25">
        <v>3558461440</v>
      </c>
      <c r="AK25">
        <v>3161479936</v>
      </c>
      <c r="AL25">
        <v>3104999936</v>
      </c>
      <c r="AM25">
        <v>2205900032</v>
      </c>
      <c r="AN25" t="s">
        <v>6</v>
      </c>
      <c r="AO25" t="s">
        <v>6</v>
      </c>
      <c r="AP25" t="s">
        <v>6</v>
      </c>
      <c r="AQ25" t="s">
        <v>6</v>
      </c>
      <c r="AR25" t="s">
        <v>6</v>
      </c>
    </row>
    <row r="26" spans="1:44" x14ac:dyDescent="0.3">
      <c r="A26" t="s">
        <v>251</v>
      </c>
      <c r="B26" t="str">
        <f t="shared" si="0"/>
        <v>BCE CN EQUITY</v>
      </c>
      <c r="C26" t="s">
        <v>31</v>
      </c>
      <c r="D26" t="s">
        <v>1007</v>
      </c>
      <c r="E26">
        <v>30397272064</v>
      </c>
      <c r="F26">
        <v>42895552512</v>
      </c>
      <c r="G26">
        <v>40423264256</v>
      </c>
      <c r="H26">
        <v>41992036352</v>
      </c>
      <c r="I26">
        <v>47593349120</v>
      </c>
      <c r="J26">
        <v>47302213632</v>
      </c>
      <c r="K26">
        <v>55102255104</v>
      </c>
      <c r="L26">
        <v>55221215232</v>
      </c>
      <c r="M26">
        <v>54179221504</v>
      </c>
      <c r="N26">
        <v>52819214336</v>
      </c>
      <c r="O26">
        <v>57696374784</v>
      </c>
      <c r="P26">
        <v>63046504448</v>
      </c>
      <c r="Q26" s="21">
        <v>59811401728</v>
      </c>
      <c r="R26">
        <v>57555828736</v>
      </c>
      <c r="S26">
        <v>55308185600</v>
      </c>
      <c r="T26">
        <v>51315638272</v>
      </c>
      <c r="U26">
        <v>49225105408</v>
      </c>
      <c r="V26">
        <v>49936977920</v>
      </c>
      <c r="W26">
        <v>51203035136</v>
      </c>
      <c r="X26">
        <v>52201984000</v>
      </c>
      <c r="Y26">
        <v>54370328576</v>
      </c>
      <c r="Z26">
        <v>57677279232</v>
      </c>
      <c r="AA26">
        <v>53606068224</v>
      </c>
      <c r="AB26">
        <v>53311856640</v>
      </c>
      <c r="AC26">
        <v>48432807936</v>
      </c>
      <c r="AD26">
        <v>46992797696</v>
      </c>
      <c r="AE26">
        <v>47808401408</v>
      </c>
      <c r="AF26">
        <v>49954467840</v>
      </c>
      <c r="AG26">
        <v>54381891584</v>
      </c>
      <c r="AH26">
        <v>52634619904</v>
      </c>
      <c r="AI26">
        <v>52529074176</v>
      </c>
      <c r="AJ26">
        <v>52900503552</v>
      </c>
      <c r="AK26">
        <v>50516602880</v>
      </c>
      <c r="AL26">
        <v>52695031808</v>
      </c>
      <c r="AM26">
        <v>53150429184</v>
      </c>
      <c r="AN26">
        <v>51375751168</v>
      </c>
      <c r="AO26">
        <v>46264786944</v>
      </c>
      <c r="AP26">
        <v>46371414016</v>
      </c>
      <c r="AQ26">
        <v>44993060864</v>
      </c>
      <c r="AR26">
        <v>45069574144</v>
      </c>
    </row>
    <row r="27" spans="1:44" x14ac:dyDescent="0.3">
      <c r="A27" t="s">
        <v>252</v>
      </c>
      <c r="B27" t="str">
        <f t="shared" si="0"/>
        <v>BDGI CN EQUITY</v>
      </c>
      <c r="C27" t="s">
        <v>32</v>
      </c>
      <c r="D27" t="s">
        <v>1006</v>
      </c>
      <c r="E27">
        <v>1232156416</v>
      </c>
      <c r="F27">
        <v>1267360384</v>
      </c>
      <c r="G27">
        <v>1419960960</v>
      </c>
      <c r="H27">
        <v>1730566528</v>
      </c>
      <c r="I27">
        <v>1403413632</v>
      </c>
      <c r="J27">
        <v>1195883520</v>
      </c>
      <c r="K27">
        <v>927335488</v>
      </c>
      <c r="L27">
        <v>1126592000</v>
      </c>
      <c r="M27">
        <v>919061888</v>
      </c>
      <c r="N27">
        <v>970427264</v>
      </c>
      <c r="O27">
        <v>973529920</v>
      </c>
      <c r="P27">
        <v>1084534400</v>
      </c>
      <c r="Q27" s="21">
        <v>1095910656</v>
      </c>
      <c r="R27">
        <v>1166925824</v>
      </c>
      <c r="S27">
        <v>1309734144</v>
      </c>
      <c r="T27">
        <v>1494184064</v>
      </c>
      <c r="U27">
        <v>1325491456</v>
      </c>
      <c r="V27">
        <v>1327234176</v>
      </c>
      <c r="W27">
        <v>1035856064</v>
      </c>
      <c r="X27">
        <v>794188864</v>
      </c>
      <c r="Y27">
        <v>1231085568</v>
      </c>
      <c r="Z27">
        <v>1450954112</v>
      </c>
      <c r="AA27">
        <v>1714319488</v>
      </c>
      <c r="AB27">
        <v>1457422720</v>
      </c>
      <c r="AC27">
        <v>1196497024</v>
      </c>
      <c r="AD27">
        <v>1098180096</v>
      </c>
      <c r="AE27">
        <v>1174978560</v>
      </c>
      <c r="AF27">
        <v>956084544</v>
      </c>
      <c r="AG27">
        <v>1008396480</v>
      </c>
      <c r="AH27">
        <v>985765120</v>
      </c>
      <c r="AI27">
        <v>987620160</v>
      </c>
      <c r="AJ27">
        <v>1296668800</v>
      </c>
      <c r="AK27">
        <v>1190931840</v>
      </c>
      <c r="AL27">
        <v>1051804352</v>
      </c>
      <c r="AM27">
        <v>834765312</v>
      </c>
      <c r="AN27">
        <v>815843968</v>
      </c>
      <c r="AO27">
        <v>905998656</v>
      </c>
      <c r="AP27">
        <v>722392960</v>
      </c>
      <c r="AQ27">
        <v>970229312</v>
      </c>
      <c r="AR27">
        <v>1001718208</v>
      </c>
    </row>
    <row r="28" spans="1:44" x14ac:dyDescent="0.3">
      <c r="A28" t="s">
        <v>253</v>
      </c>
      <c r="B28" t="str">
        <f t="shared" si="0"/>
        <v>BDT CN EQUITY</v>
      </c>
      <c r="C28" t="s">
        <v>33</v>
      </c>
      <c r="D28" t="s">
        <v>1005</v>
      </c>
      <c r="E28">
        <v>1443276544</v>
      </c>
      <c r="F28">
        <v>1337495424</v>
      </c>
      <c r="G28">
        <v>1445380992</v>
      </c>
      <c r="H28">
        <v>1004545152</v>
      </c>
      <c r="I28">
        <v>774354816</v>
      </c>
      <c r="J28">
        <v>553341056</v>
      </c>
      <c r="K28">
        <v>453857952</v>
      </c>
      <c r="L28">
        <v>488811456</v>
      </c>
      <c r="M28">
        <v>436005792</v>
      </c>
      <c r="N28">
        <v>320023936</v>
      </c>
      <c r="O28">
        <v>401103840</v>
      </c>
      <c r="P28">
        <v>490238016</v>
      </c>
      <c r="Q28" s="21">
        <v>527287776</v>
      </c>
      <c r="R28">
        <v>528361696</v>
      </c>
      <c r="S28">
        <v>468333728</v>
      </c>
      <c r="T28">
        <v>474698400</v>
      </c>
      <c r="U28">
        <v>424311424</v>
      </c>
      <c r="V28">
        <v>341040256</v>
      </c>
      <c r="W28">
        <v>252975280</v>
      </c>
      <c r="X28">
        <v>193876848</v>
      </c>
      <c r="Y28">
        <v>303995488</v>
      </c>
      <c r="Z28">
        <v>241495728</v>
      </c>
      <c r="AA28">
        <v>240220224</v>
      </c>
      <c r="AB28">
        <v>335032800</v>
      </c>
      <c r="AC28">
        <v>259777968</v>
      </c>
      <c r="AD28">
        <v>335457984</v>
      </c>
      <c r="AE28">
        <v>308672352</v>
      </c>
      <c r="AF28">
        <v>363519104</v>
      </c>
      <c r="AG28">
        <v>431120896</v>
      </c>
      <c r="AH28">
        <v>423042688</v>
      </c>
      <c r="AI28">
        <v>362243584</v>
      </c>
      <c r="AJ28">
        <v>425593696</v>
      </c>
      <c r="AK28">
        <v>385202720</v>
      </c>
      <c r="AL28">
        <v>482566304</v>
      </c>
      <c r="AM28">
        <v>568450304</v>
      </c>
      <c r="AN28">
        <v>471086720</v>
      </c>
      <c r="AO28">
        <v>552719104</v>
      </c>
      <c r="AP28">
        <v>510202240</v>
      </c>
      <c r="AQ28">
        <v>473637760</v>
      </c>
      <c r="AR28">
        <v>400933920</v>
      </c>
    </row>
    <row r="29" spans="1:44" x14ac:dyDescent="0.3">
      <c r="A29" t="s">
        <v>254</v>
      </c>
      <c r="B29" t="str">
        <f t="shared" si="0"/>
        <v>BEI-U CN EQUITY</v>
      </c>
      <c r="C29" t="s">
        <v>34</v>
      </c>
      <c r="D29" t="s">
        <v>1004</v>
      </c>
      <c r="E29">
        <v>3512735232</v>
      </c>
      <c r="F29">
        <v>4683282432</v>
      </c>
      <c r="G29">
        <v>3853347584</v>
      </c>
      <c r="H29">
        <v>4268861696</v>
      </c>
      <c r="I29">
        <v>3900366336</v>
      </c>
      <c r="J29">
        <v>3403053824</v>
      </c>
      <c r="K29">
        <v>3167728128</v>
      </c>
      <c r="L29">
        <v>2808627200</v>
      </c>
      <c r="M29">
        <v>2517780992</v>
      </c>
      <c r="N29">
        <v>2356312832</v>
      </c>
      <c r="O29">
        <v>2133211904</v>
      </c>
      <c r="P29">
        <v>2994544640</v>
      </c>
      <c r="Q29" s="21">
        <v>2792836864</v>
      </c>
      <c r="R29">
        <v>2408777216</v>
      </c>
      <c r="S29">
        <v>2082275712</v>
      </c>
      <c r="T29">
        <v>1849496832</v>
      </c>
      <c r="U29">
        <v>1718590464</v>
      </c>
      <c r="V29">
        <v>1398201216</v>
      </c>
      <c r="W29">
        <v>1513317248</v>
      </c>
      <c r="X29">
        <v>1158154880</v>
      </c>
      <c r="Y29">
        <v>2321870592</v>
      </c>
      <c r="Z29">
        <v>2245030912</v>
      </c>
      <c r="AA29">
        <v>2014006656</v>
      </c>
      <c r="AB29">
        <v>2061525888</v>
      </c>
      <c r="AC29">
        <v>1911385344</v>
      </c>
      <c r="AD29">
        <v>2536212736</v>
      </c>
      <c r="AE29">
        <v>2308727040</v>
      </c>
      <c r="AF29">
        <v>2237953536</v>
      </c>
      <c r="AG29">
        <v>2178301952</v>
      </c>
      <c r="AH29">
        <v>1921495808</v>
      </c>
      <c r="AI29">
        <v>2403765504</v>
      </c>
      <c r="AJ29">
        <v>2384555520</v>
      </c>
      <c r="AK29">
        <v>2527558912</v>
      </c>
      <c r="AL29">
        <v>2688619520</v>
      </c>
      <c r="AM29">
        <v>2990472192</v>
      </c>
      <c r="AN29">
        <v>2690697728</v>
      </c>
      <c r="AO29">
        <v>2465217280</v>
      </c>
      <c r="AP29">
        <v>2848118272</v>
      </c>
      <c r="AQ29">
        <v>2942155008</v>
      </c>
      <c r="AR29">
        <v>3062688256</v>
      </c>
    </row>
    <row r="30" spans="1:44" x14ac:dyDescent="0.3">
      <c r="A30" t="s">
        <v>255</v>
      </c>
      <c r="B30" t="str">
        <f t="shared" si="0"/>
        <v>BEP-U CN EQUITY</v>
      </c>
      <c r="C30" t="s">
        <v>35</v>
      </c>
      <c r="D30" t="s">
        <v>769</v>
      </c>
      <c r="E30">
        <v>21579894784</v>
      </c>
      <c r="F30">
        <v>25139193856</v>
      </c>
      <c r="G30">
        <v>22311528448</v>
      </c>
      <c r="H30">
        <v>20831242240</v>
      </c>
      <c r="I30">
        <v>23024877568</v>
      </c>
      <c r="J30">
        <v>14260872192</v>
      </c>
      <c r="K30">
        <v>18355118080</v>
      </c>
      <c r="L30">
        <v>20015509504</v>
      </c>
      <c r="M30">
        <v>16103885824</v>
      </c>
      <c r="N30">
        <v>20268904448</v>
      </c>
      <c r="O30">
        <v>21007316992</v>
      </c>
      <c r="P30">
        <v>24093843456</v>
      </c>
      <c r="Q30" s="21">
        <v>21272969216</v>
      </c>
      <c r="R30">
        <v>21969442816</v>
      </c>
      <c r="S30">
        <v>22483159040</v>
      </c>
      <c r="T30">
        <v>21701414912</v>
      </c>
      <c r="U30">
        <v>22225080320</v>
      </c>
      <c r="V30">
        <v>21895790592</v>
      </c>
      <c r="W30">
        <v>20063913984</v>
      </c>
      <c r="X30">
        <v>18268190720</v>
      </c>
      <c r="Y30">
        <v>18608826368</v>
      </c>
      <c r="Z30">
        <v>16600801280</v>
      </c>
      <c r="AA30">
        <v>13975518208</v>
      </c>
      <c r="AB30">
        <v>13140388864</v>
      </c>
      <c r="AC30">
        <v>10938591232</v>
      </c>
      <c r="AD30">
        <v>12130399232</v>
      </c>
      <c r="AE30">
        <v>12237450240</v>
      </c>
      <c r="AF30">
        <v>12420482048</v>
      </c>
      <c r="AG30">
        <v>13579982848</v>
      </c>
      <c r="AH30">
        <v>12956984320</v>
      </c>
      <c r="AI30">
        <v>12264250368</v>
      </c>
      <c r="AJ30">
        <v>11682019328</v>
      </c>
      <c r="AK30">
        <v>11811981312</v>
      </c>
      <c r="AL30">
        <v>11945080832</v>
      </c>
      <c r="AM30">
        <v>11393988608</v>
      </c>
      <c r="AN30">
        <v>5621567488</v>
      </c>
      <c r="AO30">
        <v>5194257920</v>
      </c>
      <c r="AP30">
        <v>5260904448</v>
      </c>
      <c r="AQ30">
        <v>5325898240</v>
      </c>
      <c r="AR30">
        <v>5734274048</v>
      </c>
    </row>
    <row r="31" spans="1:44" x14ac:dyDescent="0.3">
      <c r="A31" t="s">
        <v>256</v>
      </c>
      <c r="B31" t="str">
        <f t="shared" si="0"/>
        <v>BHC CN EQUITY</v>
      </c>
      <c r="C31" t="s">
        <v>36</v>
      </c>
      <c r="D31" t="s">
        <v>1003</v>
      </c>
      <c r="E31">
        <v>4202151168</v>
      </c>
      <c r="F31">
        <v>3989100032</v>
      </c>
      <c r="G31">
        <v>3499240704</v>
      </c>
      <c r="H31">
        <v>5243661312</v>
      </c>
      <c r="I31">
        <v>3882023424</v>
      </c>
      <c r="J31">
        <v>4080543744</v>
      </c>
      <c r="K31">
        <v>3855473152</v>
      </c>
      <c r="L31">
        <v>3964307200</v>
      </c>
      <c r="M31">
        <v>3075879168</v>
      </c>
      <c r="N31">
        <v>3450889728</v>
      </c>
      <c r="O31">
        <v>3889521664</v>
      </c>
      <c r="P31">
        <v>10271504384</v>
      </c>
      <c r="Q31" s="21">
        <v>12555016192</v>
      </c>
      <c r="R31">
        <v>12673125376</v>
      </c>
      <c r="S31">
        <v>13038433280</v>
      </c>
      <c r="T31">
        <v>14180221952</v>
      </c>
      <c r="U31">
        <v>9379537920</v>
      </c>
      <c r="V31">
        <v>7348358656</v>
      </c>
      <c r="W31">
        <v>8811429888</v>
      </c>
      <c r="X31">
        <v>7706696704</v>
      </c>
      <c r="Y31">
        <v>13595064320</v>
      </c>
      <c r="Z31">
        <v>10107984896</v>
      </c>
      <c r="AA31">
        <v>11555979264</v>
      </c>
      <c r="AB31">
        <v>11531496448</v>
      </c>
      <c r="AC31">
        <v>8831370240</v>
      </c>
      <c r="AD31">
        <v>11596721152</v>
      </c>
      <c r="AE31">
        <v>10670482432</v>
      </c>
      <c r="AF31">
        <v>7154718208</v>
      </c>
      <c r="AG31">
        <v>9124427776</v>
      </c>
      <c r="AH31">
        <v>6210264576</v>
      </c>
      <c r="AI31">
        <v>7690444800</v>
      </c>
      <c r="AJ31">
        <v>5012095488</v>
      </c>
      <c r="AK31">
        <v>6642988032</v>
      </c>
      <c r="AL31">
        <v>10982937600</v>
      </c>
      <c r="AM31">
        <v>8888025088</v>
      </c>
      <c r="AN31">
        <v>11617552384</v>
      </c>
      <c r="AO31">
        <v>47425544192</v>
      </c>
      <c r="AP31">
        <v>81271693312</v>
      </c>
      <c r="AQ31">
        <v>94578049024</v>
      </c>
      <c r="AR31">
        <v>85286240256</v>
      </c>
    </row>
    <row r="32" spans="1:44" x14ac:dyDescent="0.3">
      <c r="A32" t="s">
        <v>257</v>
      </c>
      <c r="B32" t="str">
        <f t="shared" si="0"/>
        <v>BIP-U CN EQUITY</v>
      </c>
      <c r="C32" t="s">
        <v>37</v>
      </c>
      <c r="D32" t="s">
        <v>769</v>
      </c>
      <c r="E32">
        <v>27405238272</v>
      </c>
      <c r="F32">
        <v>28353406976</v>
      </c>
      <c r="G32">
        <v>22479863808</v>
      </c>
      <c r="H32">
        <v>25310367744</v>
      </c>
      <c r="I32">
        <v>24948197376</v>
      </c>
      <c r="J32">
        <v>23734714368</v>
      </c>
      <c r="K32">
        <v>28779122688</v>
      </c>
      <c r="L32">
        <v>27218348032</v>
      </c>
      <c r="M32">
        <v>24990619648</v>
      </c>
      <c r="N32">
        <v>29476663296</v>
      </c>
      <c r="O32">
        <v>29303115776</v>
      </c>
      <c r="P32">
        <v>36621885440</v>
      </c>
      <c r="Q32" s="21">
        <v>32855566336</v>
      </c>
      <c r="R32">
        <v>29712140288</v>
      </c>
      <c r="S32">
        <v>28768722944</v>
      </c>
      <c r="T32">
        <v>27944302592</v>
      </c>
      <c r="U32">
        <v>26321526784</v>
      </c>
      <c r="V32">
        <v>26441033728</v>
      </c>
      <c r="W32">
        <v>23256733696</v>
      </c>
      <c r="X32">
        <v>21200791552</v>
      </c>
      <c r="Y32">
        <v>25668620288</v>
      </c>
      <c r="Z32">
        <v>25989720064</v>
      </c>
      <c r="AA32">
        <v>22104707072</v>
      </c>
      <c r="AB32">
        <v>22004953088</v>
      </c>
      <c r="AC32">
        <v>18469826560</v>
      </c>
      <c r="AD32">
        <v>20258975744</v>
      </c>
      <c r="AE32">
        <v>19806990336</v>
      </c>
      <c r="AF32">
        <v>21081155584</v>
      </c>
      <c r="AG32">
        <v>22021120000</v>
      </c>
      <c r="AH32">
        <v>19826309120</v>
      </c>
      <c r="AI32">
        <v>19549929472</v>
      </c>
      <c r="AJ32">
        <v>18923300864</v>
      </c>
      <c r="AK32">
        <v>16184865792</v>
      </c>
      <c r="AL32">
        <v>14096918528</v>
      </c>
      <c r="AM32">
        <v>13449975808</v>
      </c>
      <c r="AN32">
        <v>11869711360</v>
      </c>
      <c r="AO32">
        <v>12002685952</v>
      </c>
      <c r="AP32">
        <v>11353442304</v>
      </c>
      <c r="AQ32">
        <v>12387990528</v>
      </c>
      <c r="AR32">
        <v>12067409920</v>
      </c>
    </row>
    <row r="33" spans="1:44" x14ac:dyDescent="0.3">
      <c r="A33" t="s">
        <v>258</v>
      </c>
      <c r="B33" t="str">
        <f t="shared" si="0"/>
        <v>BIR CN EQUITY</v>
      </c>
      <c r="C33" t="s">
        <v>38</v>
      </c>
      <c r="D33" t="s">
        <v>1002</v>
      </c>
      <c r="E33">
        <v>1465057792</v>
      </c>
      <c r="F33">
        <v>1535390464</v>
      </c>
      <c r="G33">
        <v>1616449280</v>
      </c>
      <c r="H33">
        <v>1433702656</v>
      </c>
      <c r="I33">
        <v>1540620544</v>
      </c>
      <c r="J33">
        <v>2062201600</v>
      </c>
      <c r="K33">
        <v>2086199040</v>
      </c>
      <c r="L33">
        <v>2042483840</v>
      </c>
      <c r="M33">
        <v>2507785728</v>
      </c>
      <c r="N33">
        <v>2601390592</v>
      </c>
      <c r="O33">
        <v>2321688064</v>
      </c>
      <c r="P33">
        <v>2223447296</v>
      </c>
      <c r="Q33" s="21">
        <v>1713037056</v>
      </c>
      <c r="R33">
        <v>1861889152</v>
      </c>
      <c r="S33">
        <v>1383495808</v>
      </c>
      <c r="T33">
        <v>694355008</v>
      </c>
      <c r="U33">
        <v>470705344</v>
      </c>
      <c r="V33">
        <v>406880896</v>
      </c>
      <c r="W33">
        <v>303166176</v>
      </c>
      <c r="X33">
        <v>207429472</v>
      </c>
      <c r="Y33">
        <v>688772224</v>
      </c>
      <c r="Z33">
        <v>569101376</v>
      </c>
      <c r="AA33">
        <v>691403328</v>
      </c>
      <c r="AB33">
        <v>946644480</v>
      </c>
      <c r="AC33">
        <v>808370560</v>
      </c>
      <c r="AD33">
        <v>1382603904</v>
      </c>
      <c r="AE33">
        <v>1281265408</v>
      </c>
      <c r="AF33">
        <v>991421696</v>
      </c>
      <c r="AG33">
        <v>1169483520</v>
      </c>
      <c r="AH33">
        <v>1605827072</v>
      </c>
      <c r="AI33">
        <v>1621683456</v>
      </c>
      <c r="AJ33">
        <v>2007341568</v>
      </c>
      <c r="AK33">
        <v>2466674944</v>
      </c>
      <c r="AL33">
        <v>2413155072</v>
      </c>
      <c r="AM33">
        <v>1047875904</v>
      </c>
      <c r="AN33">
        <v>805706880</v>
      </c>
      <c r="AO33">
        <v>615322496</v>
      </c>
      <c r="AP33">
        <v>971696576</v>
      </c>
      <c r="AQ33">
        <v>1061461568</v>
      </c>
      <c r="AR33">
        <v>1032441728</v>
      </c>
    </row>
    <row r="34" spans="1:44" x14ac:dyDescent="0.3">
      <c r="A34" t="s">
        <v>260</v>
      </c>
      <c r="B34" t="str">
        <f t="shared" si="0"/>
        <v>BLX CN EQUITY</v>
      </c>
      <c r="C34" t="s">
        <v>40</v>
      </c>
      <c r="D34" t="s">
        <v>1001</v>
      </c>
      <c r="E34">
        <v>2950414848</v>
      </c>
      <c r="F34">
        <v>3697524480</v>
      </c>
      <c r="G34">
        <v>3443692032</v>
      </c>
      <c r="H34">
        <v>2941165824</v>
      </c>
      <c r="I34">
        <v>3461162496</v>
      </c>
      <c r="J34">
        <v>2998714880</v>
      </c>
      <c r="K34">
        <v>3706773248</v>
      </c>
      <c r="L34">
        <v>4228825088</v>
      </c>
      <c r="M34">
        <v>4112569344</v>
      </c>
      <c r="N34">
        <v>4508206080</v>
      </c>
      <c r="O34">
        <v>4404535808</v>
      </c>
      <c r="P34">
        <v>4158109696</v>
      </c>
      <c r="Q34" s="21">
        <v>3558816512</v>
      </c>
      <c r="R34">
        <v>3837939456</v>
      </c>
      <c r="S34">
        <v>3873856000</v>
      </c>
      <c r="T34">
        <v>4055491072</v>
      </c>
      <c r="U34">
        <v>4844643840</v>
      </c>
      <c r="V34">
        <v>3946991360</v>
      </c>
      <c r="W34">
        <v>2980759040</v>
      </c>
      <c r="X34">
        <v>2411611392</v>
      </c>
      <c r="Y34">
        <v>2356172288</v>
      </c>
      <c r="Z34">
        <v>2019772032</v>
      </c>
      <c r="AA34">
        <v>1756115328</v>
      </c>
      <c r="AB34">
        <v>1690931968</v>
      </c>
      <c r="AC34">
        <v>1501564928</v>
      </c>
      <c r="AD34">
        <v>1607230080</v>
      </c>
      <c r="AE34">
        <v>1607276032</v>
      </c>
      <c r="AF34">
        <v>1705835776</v>
      </c>
      <c r="AG34">
        <v>1791820032</v>
      </c>
      <c r="AH34">
        <v>1635582336</v>
      </c>
      <c r="AI34">
        <v>1666187136</v>
      </c>
      <c r="AJ34">
        <v>1625110144</v>
      </c>
      <c r="AK34">
        <v>1448215552</v>
      </c>
      <c r="AL34">
        <v>1221076992</v>
      </c>
      <c r="AM34">
        <v>1270153728</v>
      </c>
      <c r="AN34">
        <v>1048702272</v>
      </c>
      <c r="AO34">
        <v>937428928</v>
      </c>
      <c r="AP34">
        <v>611554880</v>
      </c>
      <c r="AQ34">
        <v>636734848</v>
      </c>
      <c r="AR34">
        <v>636627328</v>
      </c>
    </row>
    <row r="35" spans="1:44" x14ac:dyDescent="0.3">
      <c r="A35" t="s">
        <v>261</v>
      </c>
      <c r="B35" t="str">
        <f t="shared" si="0"/>
        <v>BMO CN EQUITY</v>
      </c>
      <c r="C35" t="s">
        <v>41</v>
      </c>
      <c r="D35" t="s">
        <v>1000</v>
      </c>
      <c r="E35">
        <v>101824733184</v>
      </c>
      <c r="F35">
        <v>89017958400</v>
      </c>
      <c r="G35">
        <v>83743760384</v>
      </c>
      <c r="H35">
        <v>96434372608</v>
      </c>
      <c r="I35">
        <v>96082706432</v>
      </c>
      <c r="J35">
        <v>82597347328</v>
      </c>
      <c r="K35">
        <v>85753184256</v>
      </c>
      <c r="L35">
        <v>86131032064</v>
      </c>
      <c r="M35">
        <v>86252838912</v>
      </c>
      <c r="N35">
        <v>81996111872</v>
      </c>
      <c r="O35">
        <v>83472424960</v>
      </c>
      <c r="P35">
        <v>98775031808</v>
      </c>
      <c r="Q35" s="21">
        <v>88286445568</v>
      </c>
      <c r="R35">
        <v>81930592256</v>
      </c>
      <c r="S35">
        <v>82238578688</v>
      </c>
      <c r="T35">
        <v>72483643392</v>
      </c>
      <c r="U35">
        <v>62571487232</v>
      </c>
      <c r="V35">
        <v>50052005888</v>
      </c>
      <c r="W35">
        <v>46462717952</v>
      </c>
      <c r="X35">
        <v>45452005376</v>
      </c>
      <c r="Y35">
        <v>64325668864</v>
      </c>
      <c r="Z35">
        <v>62347444224</v>
      </c>
      <c r="AA35">
        <v>63186227200</v>
      </c>
      <c r="AB35">
        <v>63833980928</v>
      </c>
      <c r="AC35">
        <v>57021808640</v>
      </c>
      <c r="AD35">
        <v>68178124800</v>
      </c>
      <c r="AE35">
        <v>65102888960</v>
      </c>
      <c r="AF35">
        <v>62822809600</v>
      </c>
      <c r="AG35">
        <v>65166413824</v>
      </c>
      <c r="AH35">
        <v>61257621504</v>
      </c>
      <c r="AI35">
        <v>62143553536</v>
      </c>
      <c r="AJ35">
        <v>64728539136</v>
      </c>
      <c r="AK35">
        <v>62573797376</v>
      </c>
      <c r="AL35">
        <v>55438409728</v>
      </c>
      <c r="AM35">
        <v>52753158144</v>
      </c>
      <c r="AN35">
        <v>50735632384</v>
      </c>
      <c r="AO35">
        <v>50172903424</v>
      </c>
      <c r="AP35">
        <v>46747967488</v>
      </c>
      <c r="AQ35">
        <v>47694241792</v>
      </c>
      <c r="AR35">
        <v>49122926592</v>
      </c>
    </row>
    <row r="36" spans="1:44" x14ac:dyDescent="0.3">
      <c r="A36" t="s">
        <v>262</v>
      </c>
      <c r="B36" t="str">
        <f t="shared" si="0"/>
        <v>BN CN EQUITY</v>
      </c>
      <c r="C36" t="s">
        <v>42</v>
      </c>
      <c r="D36" t="s">
        <v>999</v>
      </c>
      <c r="E36">
        <v>136088051712</v>
      </c>
      <c r="F36">
        <v>118175293440</v>
      </c>
      <c r="G36">
        <v>93528629248</v>
      </c>
      <c r="H36">
        <v>85826363392</v>
      </c>
      <c r="I36">
        <v>87132307456</v>
      </c>
      <c r="J36">
        <v>69575475200</v>
      </c>
      <c r="K36">
        <v>73055068160</v>
      </c>
      <c r="L36">
        <v>72165679104</v>
      </c>
      <c r="M36">
        <v>69743304704</v>
      </c>
      <c r="N36">
        <v>88254849024</v>
      </c>
      <c r="O36">
        <v>93991280640</v>
      </c>
      <c r="P36">
        <v>110846091264</v>
      </c>
      <c r="Q36" s="21">
        <v>119800979456</v>
      </c>
      <c r="R36">
        <v>106435616768</v>
      </c>
      <c r="S36">
        <v>99787628544</v>
      </c>
      <c r="T36">
        <v>84435189760</v>
      </c>
      <c r="U36">
        <v>82881200128</v>
      </c>
      <c r="V36">
        <v>69342814208</v>
      </c>
      <c r="W36">
        <v>70279823360</v>
      </c>
      <c r="X36">
        <v>62968913920</v>
      </c>
      <c r="Y36">
        <v>78628151296</v>
      </c>
      <c r="Z36">
        <v>69971222528</v>
      </c>
      <c r="AA36">
        <v>62293467136</v>
      </c>
      <c r="AB36">
        <v>61842223104</v>
      </c>
      <c r="AC36">
        <v>51992440832</v>
      </c>
      <c r="AD36">
        <v>57047818240</v>
      </c>
      <c r="AE36">
        <v>52900311040</v>
      </c>
      <c r="AF36">
        <v>49715200000</v>
      </c>
      <c r="AG36">
        <v>54130814976</v>
      </c>
      <c r="AH36">
        <v>50940960768</v>
      </c>
      <c r="AI36">
        <v>50284101632</v>
      </c>
      <c r="AJ36">
        <v>47873687552</v>
      </c>
      <c r="AK36">
        <v>43750924288</v>
      </c>
      <c r="AL36">
        <v>45545762816</v>
      </c>
      <c r="AM36">
        <v>42193850368</v>
      </c>
      <c r="AN36">
        <v>44578361344</v>
      </c>
      <c r="AO36">
        <v>42826743808</v>
      </c>
      <c r="AP36">
        <v>41226108928</v>
      </c>
      <c r="AQ36">
        <v>42778300416</v>
      </c>
      <c r="AR36">
        <v>42847125504</v>
      </c>
    </row>
    <row r="37" spans="1:44" x14ac:dyDescent="0.3">
      <c r="A37" t="s">
        <v>263</v>
      </c>
      <c r="B37" t="str">
        <f t="shared" si="0"/>
        <v>BNS CN EQUITY</v>
      </c>
      <c r="C37" t="s">
        <v>43</v>
      </c>
      <c r="D37" t="s">
        <v>998</v>
      </c>
      <c r="E37">
        <v>96107962368</v>
      </c>
      <c r="F37">
        <v>91179737088</v>
      </c>
      <c r="G37">
        <v>76946628608</v>
      </c>
      <c r="H37">
        <v>85636816896</v>
      </c>
      <c r="I37">
        <v>78306205696</v>
      </c>
      <c r="J37">
        <v>73381396480</v>
      </c>
      <c r="K37">
        <v>79415238656</v>
      </c>
      <c r="L37">
        <v>81134870528</v>
      </c>
      <c r="M37">
        <v>79088025600</v>
      </c>
      <c r="N37">
        <v>78270201856</v>
      </c>
      <c r="O37">
        <v>91120304128</v>
      </c>
      <c r="P37">
        <v>107822759936</v>
      </c>
      <c r="Q37" s="21">
        <v>108878938112</v>
      </c>
      <c r="R37">
        <v>94732427264</v>
      </c>
      <c r="S37">
        <v>97839628288</v>
      </c>
      <c r="T37">
        <v>95342108672</v>
      </c>
      <c r="U37">
        <v>83348447232</v>
      </c>
      <c r="V37">
        <v>67016228864</v>
      </c>
      <c r="W37">
        <v>68054503424</v>
      </c>
      <c r="X37">
        <v>69439946752</v>
      </c>
      <c r="Y37">
        <v>89193775104</v>
      </c>
      <c r="Z37">
        <v>91836203008</v>
      </c>
      <c r="AA37">
        <v>85982740480</v>
      </c>
      <c r="AB37">
        <v>85930418176</v>
      </c>
      <c r="AC37">
        <v>83500679168</v>
      </c>
      <c r="AD37">
        <v>94831009792</v>
      </c>
      <c r="AE37">
        <v>91748442112</v>
      </c>
      <c r="AF37">
        <v>95073230848</v>
      </c>
      <c r="AG37">
        <v>97313292288</v>
      </c>
      <c r="AH37">
        <v>96102490112</v>
      </c>
      <c r="AI37">
        <v>93761978368</v>
      </c>
      <c r="AJ37">
        <v>94080827392</v>
      </c>
      <c r="AK37">
        <v>90345447424</v>
      </c>
      <c r="AL37">
        <v>83759710208</v>
      </c>
      <c r="AM37">
        <v>76162138112</v>
      </c>
      <c r="AN37">
        <v>76310020096</v>
      </c>
      <c r="AO37">
        <v>67340046336</v>
      </c>
      <c r="AP37">
        <v>71038173184</v>
      </c>
      <c r="AQ37">
        <v>77994139648</v>
      </c>
      <c r="AR37">
        <v>76861440000</v>
      </c>
    </row>
    <row r="38" spans="1:44" x14ac:dyDescent="0.3">
      <c r="A38" t="s">
        <v>264</v>
      </c>
      <c r="B38" t="str">
        <f t="shared" si="0"/>
        <v>BTE CN EQUITY</v>
      </c>
      <c r="C38" t="s">
        <v>44</v>
      </c>
      <c r="D38" t="s">
        <v>997</v>
      </c>
      <c r="E38">
        <v>2880359168</v>
      </c>
      <c r="F38">
        <v>3200988672</v>
      </c>
      <c r="G38">
        <v>3844379648</v>
      </c>
      <c r="H38">
        <v>4018018304</v>
      </c>
      <c r="I38">
        <v>3742175488</v>
      </c>
      <c r="J38">
        <v>5107334656</v>
      </c>
      <c r="K38">
        <v>3701906944</v>
      </c>
      <c r="L38">
        <v>2762795520</v>
      </c>
      <c r="M38">
        <v>3318009600</v>
      </c>
      <c r="N38">
        <v>3226009856</v>
      </c>
      <c r="O38">
        <v>3537859840</v>
      </c>
      <c r="P38">
        <v>3074961152</v>
      </c>
      <c r="Q38" s="21">
        <v>2206073088</v>
      </c>
      <c r="R38">
        <v>1946535040</v>
      </c>
      <c r="S38">
        <v>1348225152</v>
      </c>
      <c r="T38">
        <v>735207872</v>
      </c>
      <c r="U38">
        <v>387202208</v>
      </c>
      <c r="V38">
        <v>257850816</v>
      </c>
      <c r="W38">
        <v>386776224</v>
      </c>
      <c r="X38">
        <v>187755264</v>
      </c>
      <c r="Y38">
        <v>1043894912</v>
      </c>
      <c r="Z38">
        <v>1093524736</v>
      </c>
      <c r="AA38">
        <v>1129781888</v>
      </c>
      <c r="AB38">
        <v>1261711488</v>
      </c>
      <c r="AC38">
        <v>1335236864</v>
      </c>
      <c r="AD38">
        <v>2075828864</v>
      </c>
      <c r="AE38">
        <v>1033846336</v>
      </c>
      <c r="AF38">
        <v>835120704</v>
      </c>
      <c r="AG38">
        <v>887649856</v>
      </c>
      <c r="AH38">
        <v>880607360</v>
      </c>
      <c r="AI38">
        <v>737742912</v>
      </c>
      <c r="AJ38">
        <v>1063286528</v>
      </c>
      <c r="AK38">
        <v>1531425408</v>
      </c>
      <c r="AL38">
        <v>1173681280</v>
      </c>
      <c r="AM38">
        <v>1580360704</v>
      </c>
      <c r="AN38">
        <v>1080833792</v>
      </c>
      <c r="AO38">
        <v>941983808</v>
      </c>
      <c r="AP38">
        <v>889422144</v>
      </c>
      <c r="AQ38">
        <v>3996853504</v>
      </c>
      <c r="AR38">
        <v>3381658880</v>
      </c>
    </row>
    <row r="39" spans="1:44" x14ac:dyDescent="0.3">
      <c r="A39" t="s">
        <v>265</v>
      </c>
      <c r="B39" t="str">
        <f t="shared" si="0"/>
        <v>BTO CN EQUITY</v>
      </c>
      <c r="C39" t="s">
        <v>45</v>
      </c>
      <c r="D39" t="s">
        <v>996</v>
      </c>
      <c r="E39">
        <v>4644793344</v>
      </c>
      <c r="F39">
        <v>5479135232</v>
      </c>
      <c r="G39">
        <v>4796551680</v>
      </c>
      <c r="H39">
        <v>4625119232</v>
      </c>
      <c r="I39">
        <v>5448846336</v>
      </c>
      <c r="J39">
        <v>5060743168</v>
      </c>
      <c r="K39">
        <v>6112978944</v>
      </c>
      <c r="L39">
        <v>5742571008</v>
      </c>
      <c r="M39">
        <v>5168571392</v>
      </c>
      <c r="N39">
        <v>4767647232</v>
      </c>
      <c r="O39">
        <v>4606580736</v>
      </c>
      <c r="P39">
        <v>6064626688</v>
      </c>
      <c r="Q39" s="21">
        <v>5256291840</v>
      </c>
      <c r="R39">
        <v>4569067008</v>
      </c>
      <c r="S39">
        <v>5480961024</v>
      </c>
      <c r="T39">
        <v>5689595392</v>
      </c>
      <c r="U39">
        <v>7486270464</v>
      </c>
      <c r="V39">
        <v>9044579328</v>
      </c>
      <c r="W39">
        <v>8072335872</v>
      </c>
      <c r="X39">
        <v>4411186176</v>
      </c>
      <c r="Y39">
        <v>5344165888</v>
      </c>
      <c r="Z39">
        <v>4368356864</v>
      </c>
      <c r="AA39">
        <v>4014803968</v>
      </c>
      <c r="AB39">
        <v>3739827200</v>
      </c>
      <c r="AC39">
        <v>3948540672</v>
      </c>
      <c r="AD39">
        <v>2906718720</v>
      </c>
      <c r="AE39">
        <v>3361078784</v>
      </c>
      <c r="AF39">
        <v>3466157824</v>
      </c>
      <c r="AG39">
        <v>3802746624</v>
      </c>
      <c r="AH39">
        <v>3361116672</v>
      </c>
      <c r="AI39">
        <v>3566300928</v>
      </c>
      <c r="AJ39">
        <v>3687922432</v>
      </c>
      <c r="AK39">
        <v>3066470656</v>
      </c>
      <c r="AL39">
        <v>3286757376</v>
      </c>
      <c r="AM39">
        <v>3010955776</v>
      </c>
      <c r="AN39">
        <v>2002597376</v>
      </c>
      <c r="AO39">
        <v>1288589312</v>
      </c>
      <c r="AP39">
        <v>1306483968</v>
      </c>
      <c r="AQ39">
        <v>1760033408</v>
      </c>
      <c r="AR39">
        <v>1741198464</v>
      </c>
    </row>
    <row r="40" spans="1:44" x14ac:dyDescent="0.3">
      <c r="A40" t="s">
        <v>266</v>
      </c>
      <c r="B40" t="str">
        <f t="shared" si="0"/>
        <v>BYD CN EQUITY</v>
      </c>
      <c r="C40" t="s">
        <v>46</v>
      </c>
      <c r="D40" t="s">
        <v>995</v>
      </c>
      <c r="E40">
        <v>4654857216</v>
      </c>
      <c r="F40">
        <v>4401026048</v>
      </c>
      <c r="G40">
        <v>5517756416</v>
      </c>
      <c r="H40">
        <v>6149635584</v>
      </c>
      <c r="I40">
        <v>5979791360</v>
      </c>
      <c r="J40">
        <v>5186179072</v>
      </c>
      <c r="K40">
        <v>5427097088</v>
      </c>
      <c r="L40">
        <v>4638852608</v>
      </c>
      <c r="M40">
        <v>4491124224</v>
      </c>
      <c r="N40">
        <v>3735088128</v>
      </c>
      <c r="O40">
        <v>2977334528</v>
      </c>
      <c r="P40">
        <v>3555151104</v>
      </c>
      <c r="Q40" s="21">
        <v>4286279424</v>
      </c>
      <c r="R40">
        <v>5044892160</v>
      </c>
      <c r="S40">
        <v>4843697664</v>
      </c>
      <c r="T40">
        <v>4572289024</v>
      </c>
      <c r="U40">
        <v>4714435072</v>
      </c>
      <c r="V40">
        <v>4416186368</v>
      </c>
      <c r="W40">
        <v>4338886144</v>
      </c>
      <c r="X40">
        <v>2960354048</v>
      </c>
      <c r="Y40">
        <v>3941709056</v>
      </c>
      <c r="Z40">
        <v>3425969664</v>
      </c>
      <c r="AA40">
        <v>3228884224</v>
      </c>
      <c r="AB40">
        <v>2683289088</v>
      </c>
      <c r="AC40">
        <v>2204039680</v>
      </c>
      <c r="AD40">
        <v>2458299392</v>
      </c>
      <c r="AE40">
        <v>2287166976</v>
      </c>
      <c r="AF40">
        <v>2032907136</v>
      </c>
      <c r="AG40">
        <v>1968708096</v>
      </c>
      <c r="AH40">
        <v>1656250368</v>
      </c>
      <c r="AI40">
        <v>1737003392</v>
      </c>
      <c r="AJ40">
        <v>1528678144</v>
      </c>
      <c r="AK40">
        <v>1542196736</v>
      </c>
      <c r="AL40">
        <v>1475685504</v>
      </c>
      <c r="AM40">
        <v>1338517248</v>
      </c>
      <c r="AN40">
        <v>1376188928</v>
      </c>
      <c r="AO40">
        <v>1081424256</v>
      </c>
      <c r="AP40">
        <v>1011728832</v>
      </c>
      <c r="AQ40">
        <v>862521728</v>
      </c>
      <c r="AR40">
        <v>867102656</v>
      </c>
    </row>
    <row r="41" spans="1:44" x14ac:dyDescent="0.3">
      <c r="A41" t="s">
        <v>267</v>
      </c>
      <c r="B41" t="str">
        <f t="shared" si="0"/>
        <v>CAE CN EQUITY</v>
      </c>
      <c r="C41" t="s">
        <v>47</v>
      </c>
      <c r="D41" t="s">
        <v>994</v>
      </c>
      <c r="E41">
        <v>11618981888</v>
      </c>
      <c r="F41">
        <v>8094682624</v>
      </c>
      <c r="G41">
        <v>8090055168</v>
      </c>
      <c r="H41">
        <v>8903008256</v>
      </c>
      <c r="I41">
        <v>9102862336</v>
      </c>
      <c r="J41">
        <v>10090584064</v>
      </c>
      <c r="K41">
        <v>9431352320</v>
      </c>
      <c r="L41">
        <v>9714896896</v>
      </c>
      <c r="M41">
        <v>8324635136</v>
      </c>
      <c r="N41">
        <v>6735293952</v>
      </c>
      <c r="O41">
        <v>10058632192</v>
      </c>
      <c r="P41">
        <v>10314685440</v>
      </c>
      <c r="Q41" s="21">
        <v>10114938880</v>
      </c>
      <c r="R41">
        <v>11986501632</v>
      </c>
      <c r="S41">
        <v>11203785728</v>
      </c>
      <c r="T41">
        <v>10502177792</v>
      </c>
      <c r="U41">
        <v>9962001408</v>
      </c>
      <c r="V41">
        <v>5177468928</v>
      </c>
      <c r="W41">
        <v>5850248704</v>
      </c>
      <c r="X41">
        <v>4734100992</v>
      </c>
      <c r="Y41">
        <v>9139496960</v>
      </c>
      <c r="Z41">
        <v>8960928768</v>
      </c>
      <c r="AA41">
        <v>9359142912</v>
      </c>
      <c r="AB41">
        <v>7856762880</v>
      </c>
      <c r="AC41">
        <v>6674468352</v>
      </c>
      <c r="AD41">
        <v>7004148224</v>
      </c>
      <c r="AE41">
        <v>7307264512</v>
      </c>
      <c r="AF41">
        <v>6414415872</v>
      </c>
      <c r="AG41">
        <v>6258998272</v>
      </c>
      <c r="AH41">
        <v>5860669952</v>
      </c>
      <c r="AI41">
        <v>6001552896</v>
      </c>
      <c r="AJ41">
        <v>5452940288</v>
      </c>
      <c r="AK41">
        <v>5040286208</v>
      </c>
      <c r="AL41">
        <v>5006738432</v>
      </c>
      <c r="AM41">
        <v>4200578560</v>
      </c>
      <c r="AN41">
        <v>4054015744</v>
      </c>
      <c r="AO41">
        <v>4134826496</v>
      </c>
      <c r="AP41">
        <v>3798706944</v>
      </c>
      <c r="AQ41">
        <v>3972974080</v>
      </c>
      <c r="AR41">
        <v>3937842176</v>
      </c>
    </row>
    <row r="42" spans="1:44" x14ac:dyDescent="0.3">
      <c r="A42" t="s">
        <v>268</v>
      </c>
      <c r="B42" t="str">
        <f t="shared" si="0"/>
        <v>CAR-U CN EQUITY</v>
      </c>
      <c r="C42" t="s">
        <v>48</v>
      </c>
      <c r="D42" t="s">
        <v>993</v>
      </c>
      <c r="E42">
        <v>7143250944</v>
      </c>
      <c r="F42">
        <v>9214341120</v>
      </c>
      <c r="G42">
        <v>7448217600</v>
      </c>
      <c r="H42">
        <v>7790047744</v>
      </c>
      <c r="I42">
        <v>8177120768</v>
      </c>
      <c r="J42">
        <v>7811223552</v>
      </c>
      <c r="K42">
        <v>8812750848</v>
      </c>
      <c r="L42">
        <v>8214953472</v>
      </c>
      <c r="M42">
        <v>7395364352</v>
      </c>
      <c r="N42">
        <v>7294864896</v>
      </c>
      <c r="O42">
        <v>7766172160</v>
      </c>
      <c r="P42">
        <v>9296187392</v>
      </c>
      <c r="Q42" s="21">
        <v>10212172800</v>
      </c>
      <c r="R42">
        <v>10067404800</v>
      </c>
      <c r="S42">
        <v>9898790912</v>
      </c>
      <c r="T42">
        <v>9173242880</v>
      </c>
      <c r="U42">
        <v>8514118656</v>
      </c>
      <c r="V42">
        <v>7911198208</v>
      </c>
      <c r="W42">
        <v>8275675648</v>
      </c>
      <c r="X42">
        <v>7218643968</v>
      </c>
      <c r="Y42">
        <v>8984745984</v>
      </c>
      <c r="Z42">
        <v>8692876288</v>
      </c>
      <c r="AA42">
        <v>7585900544</v>
      </c>
      <c r="AB42">
        <v>7696221184</v>
      </c>
      <c r="AC42">
        <v>6368593920</v>
      </c>
      <c r="AD42">
        <v>6855942144</v>
      </c>
      <c r="AE42">
        <v>6128513536</v>
      </c>
      <c r="AF42">
        <v>5340705792</v>
      </c>
      <c r="AG42">
        <v>5049591296</v>
      </c>
      <c r="AH42">
        <v>4563845632</v>
      </c>
      <c r="AI42">
        <v>4542196736</v>
      </c>
      <c r="AJ42">
        <v>4505664000</v>
      </c>
      <c r="AK42">
        <v>4244525312</v>
      </c>
      <c r="AL42">
        <v>4143046400</v>
      </c>
      <c r="AM42">
        <v>4150073856</v>
      </c>
      <c r="AN42">
        <v>3614419200</v>
      </c>
      <c r="AO42">
        <v>3359106816</v>
      </c>
      <c r="AP42">
        <v>3304368896</v>
      </c>
      <c r="AQ42">
        <v>3213551104</v>
      </c>
      <c r="AR42">
        <v>3399844096</v>
      </c>
    </row>
    <row r="43" spans="1:44" x14ac:dyDescent="0.3">
      <c r="A43" t="s">
        <v>269</v>
      </c>
      <c r="B43" t="str">
        <f t="shared" si="0"/>
        <v>CCA CN EQUITY</v>
      </c>
      <c r="C43" t="s">
        <v>49</v>
      </c>
      <c r="D43" t="s">
        <v>992</v>
      </c>
      <c r="E43">
        <v>2847061248</v>
      </c>
      <c r="F43">
        <v>3018868736</v>
      </c>
      <c r="G43">
        <v>2178230016</v>
      </c>
      <c r="H43">
        <v>2536694272</v>
      </c>
      <c r="I43">
        <v>2647631872</v>
      </c>
      <c r="J43">
        <v>2804409344</v>
      </c>
      <c r="K43">
        <v>3153231872</v>
      </c>
      <c r="L43">
        <v>2933528064</v>
      </c>
      <c r="M43">
        <v>3507065856</v>
      </c>
      <c r="N43">
        <v>3308920832</v>
      </c>
      <c r="O43">
        <v>4040130048</v>
      </c>
      <c r="P43">
        <v>4835254784</v>
      </c>
      <c r="Q43" s="21">
        <v>4741611520</v>
      </c>
      <c r="R43">
        <v>5298479104</v>
      </c>
      <c r="S43">
        <v>5772752896</v>
      </c>
      <c r="T43">
        <v>5671950848</v>
      </c>
      <c r="U43">
        <v>4709310464</v>
      </c>
      <c r="V43">
        <v>5264059904</v>
      </c>
      <c r="W43">
        <v>4730941952</v>
      </c>
      <c r="X43">
        <v>4665144320</v>
      </c>
      <c r="Y43">
        <v>5586189824</v>
      </c>
      <c r="Z43">
        <v>5283847680</v>
      </c>
      <c r="AA43">
        <v>4673187328</v>
      </c>
      <c r="AB43">
        <v>4232318720</v>
      </c>
      <c r="AC43">
        <v>3261271808</v>
      </c>
      <c r="AD43">
        <v>3206869248</v>
      </c>
      <c r="AE43">
        <v>3227533056</v>
      </c>
      <c r="AF43">
        <v>3495170048</v>
      </c>
      <c r="AG43">
        <v>4281181696</v>
      </c>
      <c r="AH43">
        <v>4555438592</v>
      </c>
      <c r="AI43">
        <v>3918141696</v>
      </c>
      <c r="AJ43">
        <v>3513868544</v>
      </c>
      <c r="AK43">
        <v>3269913600</v>
      </c>
      <c r="AL43">
        <v>3196798464</v>
      </c>
      <c r="AM43">
        <v>3346403328</v>
      </c>
      <c r="AN43">
        <v>3417943808</v>
      </c>
      <c r="AO43">
        <v>3041571072</v>
      </c>
      <c r="AP43">
        <v>3174976512</v>
      </c>
      <c r="AQ43">
        <v>3555908608</v>
      </c>
      <c r="AR43">
        <v>3342770688</v>
      </c>
    </row>
    <row r="44" spans="1:44" x14ac:dyDescent="0.3">
      <c r="A44" t="s">
        <v>270</v>
      </c>
      <c r="B44" t="str">
        <f t="shared" si="0"/>
        <v>CCL/B CN EQUITY</v>
      </c>
      <c r="C44" t="s">
        <v>50</v>
      </c>
      <c r="D44" t="s">
        <v>991</v>
      </c>
      <c r="E44">
        <v>13090504704</v>
      </c>
      <c r="F44">
        <v>14675374080</v>
      </c>
      <c r="G44">
        <v>12913670144</v>
      </c>
      <c r="H44">
        <v>12325669888</v>
      </c>
      <c r="I44">
        <v>10590158848</v>
      </c>
      <c r="J44">
        <v>10131129344</v>
      </c>
      <c r="K44">
        <v>11556218880</v>
      </c>
      <c r="L44">
        <v>11883016192</v>
      </c>
      <c r="M44">
        <v>10254067712</v>
      </c>
      <c r="N44">
        <v>11848666112</v>
      </c>
      <c r="O44">
        <v>10821329920</v>
      </c>
      <c r="P44">
        <v>10189932544</v>
      </c>
      <c r="Q44" s="21">
        <v>12242460672</v>
      </c>
      <c r="R44">
        <v>11792178176</v>
      </c>
      <c r="S44">
        <v>12253625344</v>
      </c>
      <c r="T44">
        <v>12470889472</v>
      </c>
      <c r="U44">
        <v>10357408768</v>
      </c>
      <c r="V44">
        <v>9181581312</v>
      </c>
      <c r="W44">
        <v>7832723456</v>
      </c>
      <c r="X44">
        <v>7674911744</v>
      </c>
      <c r="Y44">
        <v>9873208320</v>
      </c>
      <c r="Z44">
        <v>9557606400</v>
      </c>
      <c r="AA44">
        <v>11430798336</v>
      </c>
      <c r="AB44">
        <v>9633829888</v>
      </c>
      <c r="AC44">
        <v>8904209408</v>
      </c>
      <c r="AD44">
        <v>10380112896</v>
      </c>
      <c r="AE44">
        <v>11441100800</v>
      </c>
      <c r="AF44">
        <v>11500820480</v>
      </c>
      <c r="AG44">
        <v>10273742848</v>
      </c>
      <c r="AH44">
        <v>10680780800</v>
      </c>
      <c r="AI44">
        <v>11615837184</v>
      </c>
      <c r="AJ44">
        <v>10222091264</v>
      </c>
      <c r="AK44">
        <v>9309577216</v>
      </c>
      <c r="AL44">
        <v>8880246784</v>
      </c>
      <c r="AM44">
        <v>7890319360</v>
      </c>
      <c r="AN44">
        <v>8654417920</v>
      </c>
      <c r="AO44">
        <v>7861528064</v>
      </c>
      <c r="AP44">
        <v>6528008192</v>
      </c>
      <c r="AQ44">
        <v>5332628992</v>
      </c>
      <c r="AR44">
        <v>4947609600</v>
      </c>
    </row>
    <row r="45" spans="1:44" x14ac:dyDescent="0.3">
      <c r="A45" t="s">
        <v>271</v>
      </c>
      <c r="B45" t="str">
        <f t="shared" si="0"/>
        <v>CCO CN EQUITY</v>
      </c>
      <c r="C45" t="s">
        <v>51</v>
      </c>
      <c r="D45" t="s">
        <v>990</v>
      </c>
      <c r="E45">
        <v>32169943040</v>
      </c>
      <c r="F45">
        <v>28086554624</v>
      </c>
      <c r="G45">
        <v>29319964672</v>
      </c>
      <c r="H45">
        <v>25460066304</v>
      </c>
      <c r="I45">
        <v>24796002304</v>
      </c>
      <c r="J45">
        <v>23379515392</v>
      </c>
      <c r="K45">
        <v>17966505984</v>
      </c>
      <c r="L45">
        <v>15324513280</v>
      </c>
      <c r="M45">
        <v>13273460736</v>
      </c>
      <c r="N45">
        <v>14606840832</v>
      </c>
      <c r="O45">
        <v>10757672960</v>
      </c>
      <c r="P45">
        <v>14502740992</v>
      </c>
      <c r="Q45" s="21">
        <v>10978350080</v>
      </c>
      <c r="R45">
        <v>10946465792</v>
      </c>
      <c r="S45">
        <v>9448005632</v>
      </c>
      <c r="T45">
        <v>8275416576</v>
      </c>
      <c r="U45">
        <v>6749177856</v>
      </c>
      <c r="V45">
        <v>5323829760</v>
      </c>
      <c r="W45">
        <v>5509867008</v>
      </c>
      <c r="X45">
        <v>4246909696</v>
      </c>
      <c r="Y45">
        <v>4567505920</v>
      </c>
      <c r="Z45">
        <v>4979135488</v>
      </c>
      <c r="AA45">
        <v>5557000192</v>
      </c>
      <c r="AB45">
        <v>6233735680</v>
      </c>
      <c r="AC45">
        <v>6126871552</v>
      </c>
      <c r="AD45">
        <v>5830026752</v>
      </c>
      <c r="AE45">
        <v>5853774336</v>
      </c>
      <c r="AF45">
        <v>4634733056</v>
      </c>
      <c r="AG45">
        <v>4595153408</v>
      </c>
      <c r="AH45">
        <v>4769302528</v>
      </c>
      <c r="AI45">
        <v>4674312192</v>
      </c>
      <c r="AJ45">
        <v>5826065920</v>
      </c>
      <c r="AK45">
        <v>5556926976</v>
      </c>
      <c r="AL45">
        <v>4436834304</v>
      </c>
      <c r="AM45">
        <v>5616295936</v>
      </c>
      <c r="AN45">
        <v>6597861376</v>
      </c>
      <c r="AO45">
        <v>6756177920</v>
      </c>
      <c r="AP45">
        <v>6439544320</v>
      </c>
      <c r="AQ45">
        <v>7064896512</v>
      </c>
      <c r="AR45">
        <v>6985737728</v>
      </c>
    </row>
    <row r="46" spans="1:44" x14ac:dyDescent="0.3">
      <c r="A46" t="s">
        <v>272</v>
      </c>
      <c r="B46" t="str">
        <f t="shared" si="0"/>
        <v>CEU CN EQUITY</v>
      </c>
      <c r="C46" t="s">
        <v>52</v>
      </c>
      <c r="D46" t="s">
        <v>989</v>
      </c>
      <c r="E46">
        <v>2240224512</v>
      </c>
      <c r="F46">
        <v>1735545856</v>
      </c>
      <c r="G46">
        <v>1810825472</v>
      </c>
      <c r="H46">
        <v>1097142528</v>
      </c>
      <c r="I46">
        <v>818489600</v>
      </c>
      <c r="J46">
        <v>945083072</v>
      </c>
      <c r="K46">
        <v>664841472</v>
      </c>
      <c r="L46">
        <v>682415744</v>
      </c>
      <c r="M46">
        <v>704102720</v>
      </c>
      <c r="N46">
        <v>558686272</v>
      </c>
      <c r="O46">
        <v>595336448</v>
      </c>
      <c r="P46">
        <v>609157376</v>
      </c>
      <c r="Q46" s="21">
        <v>517729600</v>
      </c>
      <c r="R46">
        <v>485498208</v>
      </c>
      <c r="S46">
        <v>491078720</v>
      </c>
      <c r="T46">
        <v>407496736</v>
      </c>
      <c r="U46">
        <v>334107808</v>
      </c>
      <c r="V46">
        <v>206609376</v>
      </c>
      <c r="W46">
        <v>284947584</v>
      </c>
      <c r="X46">
        <v>213804592</v>
      </c>
      <c r="Y46">
        <v>618959552</v>
      </c>
      <c r="Z46">
        <v>544764480</v>
      </c>
      <c r="AA46">
        <v>644509952</v>
      </c>
      <c r="AB46">
        <v>726133760</v>
      </c>
      <c r="AC46">
        <v>840271680</v>
      </c>
      <c r="AD46">
        <v>1137721856</v>
      </c>
      <c r="AE46">
        <v>1204157952</v>
      </c>
      <c r="AF46">
        <v>1575458304</v>
      </c>
      <c r="AG46">
        <v>1748572672</v>
      </c>
      <c r="AH46">
        <v>1676025216</v>
      </c>
      <c r="AI46">
        <v>1534671616</v>
      </c>
      <c r="AJ46">
        <v>1926025856</v>
      </c>
      <c r="AK46">
        <v>2005652224</v>
      </c>
      <c r="AL46">
        <v>1355623296</v>
      </c>
      <c r="AM46">
        <v>1032791872</v>
      </c>
      <c r="AN46">
        <v>697245120</v>
      </c>
      <c r="AO46">
        <v>847594048</v>
      </c>
      <c r="AP46">
        <v>1341937408</v>
      </c>
      <c r="AQ46">
        <v>1562452608</v>
      </c>
      <c r="AR46">
        <v>1158165760</v>
      </c>
    </row>
    <row r="47" spans="1:44" x14ac:dyDescent="0.3">
      <c r="A47" t="s">
        <v>273</v>
      </c>
      <c r="B47" t="str">
        <f t="shared" si="0"/>
        <v>CG CN EQUITY</v>
      </c>
      <c r="C47" t="s">
        <v>53</v>
      </c>
      <c r="D47" t="s">
        <v>988</v>
      </c>
      <c r="E47">
        <v>1718483712</v>
      </c>
      <c r="F47">
        <v>2063452416</v>
      </c>
      <c r="G47">
        <v>1968910592</v>
      </c>
      <c r="H47">
        <v>1722609408</v>
      </c>
      <c r="I47">
        <v>1706407424</v>
      </c>
      <c r="J47">
        <v>1435559424</v>
      </c>
      <c r="K47">
        <v>1737338368</v>
      </c>
      <c r="L47">
        <v>1907458304</v>
      </c>
      <c r="M47">
        <v>1539642496</v>
      </c>
      <c r="N47">
        <v>1338111744</v>
      </c>
      <c r="O47">
        <v>2593818624</v>
      </c>
      <c r="P47">
        <v>3651549952</v>
      </c>
      <c r="Q47" s="21">
        <v>2894979584</v>
      </c>
      <c r="R47">
        <v>2566585600</v>
      </c>
      <c r="S47">
        <v>2791802624</v>
      </c>
      <c r="T47">
        <v>3289924864</v>
      </c>
      <c r="U47">
        <v>4359816704</v>
      </c>
      <c r="V47">
        <v>4559759360</v>
      </c>
      <c r="W47">
        <v>4451316224</v>
      </c>
      <c r="X47">
        <v>2458189056</v>
      </c>
      <c r="Y47">
        <v>3032555520</v>
      </c>
      <c r="Z47">
        <v>3298612992</v>
      </c>
      <c r="AA47">
        <v>2697126400</v>
      </c>
      <c r="AB47">
        <v>2047778304</v>
      </c>
      <c r="AC47">
        <v>1711096960</v>
      </c>
      <c r="AD47">
        <v>1503484800</v>
      </c>
      <c r="AE47">
        <v>2133223808</v>
      </c>
      <c r="AF47">
        <v>2156290560</v>
      </c>
      <c r="AG47">
        <v>1879076608</v>
      </c>
      <c r="AH47">
        <v>2560387840</v>
      </c>
      <c r="AI47">
        <v>2062270976</v>
      </c>
      <c r="AJ47">
        <v>2228280064</v>
      </c>
      <c r="AK47">
        <v>1832127872</v>
      </c>
      <c r="AL47">
        <v>1931298176</v>
      </c>
      <c r="AM47">
        <v>1863472640</v>
      </c>
      <c r="AN47">
        <v>1459316864</v>
      </c>
      <c r="AO47">
        <v>1566119552</v>
      </c>
      <c r="AP47">
        <v>1783639808</v>
      </c>
      <c r="AQ47">
        <v>1678975872</v>
      </c>
      <c r="AR47">
        <v>1461286656</v>
      </c>
    </row>
    <row r="48" spans="1:44" x14ac:dyDescent="0.3">
      <c r="A48" t="s">
        <v>274</v>
      </c>
      <c r="B48" t="str">
        <f t="shared" si="0"/>
        <v>CHP-U CN EQUITY</v>
      </c>
      <c r="C48" t="s">
        <v>54</v>
      </c>
      <c r="D48" t="s">
        <v>987</v>
      </c>
      <c r="E48">
        <v>9578324992</v>
      </c>
      <c r="F48">
        <v>10855434240</v>
      </c>
      <c r="G48">
        <v>9212410880</v>
      </c>
      <c r="H48">
        <v>9886839808</v>
      </c>
      <c r="I48">
        <v>10008811520</v>
      </c>
      <c r="J48">
        <v>9097614336</v>
      </c>
      <c r="K48">
        <v>9736169472</v>
      </c>
      <c r="L48">
        <v>10417773568</v>
      </c>
      <c r="M48">
        <v>10589968384</v>
      </c>
      <c r="N48">
        <v>9033041920</v>
      </c>
      <c r="O48">
        <v>10080559104</v>
      </c>
      <c r="P48">
        <v>11113726976</v>
      </c>
      <c r="Q48" s="21">
        <v>10898483200</v>
      </c>
      <c r="R48">
        <v>10248104960</v>
      </c>
      <c r="S48">
        <v>10276871168</v>
      </c>
      <c r="T48">
        <v>9751880704</v>
      </c>
      <c r="U48">
        <v>9112249344</v>
      </c>
      <c r="V48">
        <v>8951155712</v>
      </c>
      <c r="W48">
        <v>8923140096</v>
      </c>
      <c r="X48">
        <v>9007429632</v>
      </c>
      <c r="Y48">
        <v>9697627136</v>
      </c>
      <c r="Z48">
        <v>10067126272</v>
      </c>
      <c r="AA48">
        <v>9537277952</v>
      </c>
      <c r="AB48">
        <v>9379808256</v>
      </c>
      <c r="AC48">
        <v>6827908096</v>
      </c>
      <c r="AD48">
        <v>7130185216</v>
      </c>
      <c r="AE48">
        <v>7177601024</v>
      </c>
      <c r="AF48">
        <v>4758519296</v>
      </c>
      <c r="AG48">
        <v>5386590208</v>
      </c>
      <c r="AH48">
        <v>5362380800</v>
      </c>
      <c r="AI48">
        <v>5584300032</v>
      </c>
      <c r="AJ48">
        <v>5584300032</v>
      </c>
      <c r="AK48">
        <v>5435009024</v>
      </c>
      <c r="AL48">
        <v>5572195328</v>
      </c>
      <c r="AM48">
        <v>5729556480</v>
      </c>
      <c r="AN48">
        <v>4991170048</v>
      </c>
      <c r="AO48">
        <v>4761180672</v>
      </c>
      <c r="AP48">
        <v>4640133632</v>
      </c>
      <c r="AQ48">
        <v>4357690880</v>
      </c>
      <c r="AR48">
        <v>4188980992</v>
      </c>
    </row>
    <row r="49" spans="1:44" x14ac:dyDescent="0.3">
      <c r="A49" t="s">
        <v>275</v>
      </c>
      <c r="B49" t="str">
        <f t="shared" si="0"/>
        <v>CIGI CN EQUITY</v>
      </c>
      <c r="C49" t="s">
        <v>55</v>
      </c>
      <c r="D49" t="s">
        <v>986</v>
      </c>
      <c r="E49">
        <v>9878543360</v>
      </c>
      <c r="F49">
        <v>10328663040</v>
      </c>
      <c r="G49">
        <v>7673847296</v>
      </c>
      <c r="H49">
        <v>8283280896</v>
      </c>
      <c r="I49">
        <v>7925427200</v>
      </c>
      <c r="J49">
        <v>6107616256</v>
      </c>
      <c r="K49">
        <v>6078609920</v>
      </c>
      <c r="L49">
        <v>6156111360</v>
      </c>
      <c r="M49">
        <v>5339746304</v>
      </c>
      <c r="N49">
        <v>5479565824</v>
      </c>
      <c r="O49">
        <v>6103345664</v>
      </c>
      <c r="P49">
        <v>7212762112</v>
      </c>
      <c r="Q49" s="21">
        <v>8294586880</v>
      </c>
      <c r="R49">
        <v>7131124736</v>
      </c>
      <c r="S49">
        <v>6098570240</v>
      </c>
      <c r="T49">
        <v>4974214144</v>
      </c>
      <c r="U49">
        <v>4536729088</v>
      </c>
      <c r="V49">
        <v>3546694656</v>
      </c>
      <c r="W49">
        <v>3108331520</v>
      </c>
      <c r="X49">
        <v>2682379520</v>
      </c>
      <c r="Y49">
        <v>4022244352</v>
      </c>
      <c r="Z49">
        <v>3938688768</v>
      </c>
      <c r="AA49">
        <v>3696775680</v>
      </c>
      <c r="AB49">
        <v>3514018560</v>
      </c>
      <c r="AC49">
        <v>2951415808</v>
      </c>
      <c r="AD49">
        <v>3922023680</v>
      </c>
      <c r="AE49">
        <v>3915149056</v>
      </c>
      <c r="AF49">
        <v>3501009152</v>
      </c>
      <c r="AG49">
        <v>2950299136</v>
      </c>
      <c r="AH49">
        <v>2404300800</v>
      </c>
      <c r="AI49">
        <v>2846921984</v>
      </c>
      <c r="AJ49">
        <v>2439688704</v>
      </c>
      <c r="AK49">
        <v>1912415744</v>
      </c>
      <c r="AL49">
        <v>2125523968</v>
      </c>
      <c r="AM49">
        <v>1702697344</v>
      </c>
      <c r="AN49">
        <v>1898857216</v>
      </c>
      <c r="AO49">
        <v>2344216320</v>
      </c>
      <c r="AP49">
        <v>2058262144</v>
      </c>
      <c r="AQ49">
        <v>1814897536</v>
      </c>
      <c r="AR49">
        <v>2947945472</v>
      </c>
    </row>
    <row r="50" spans="1:44" x14ac:dyDescent="0.3">
      <c r="A50" t="s">
        <v>1034</v>
      </c>
      <c r="B50" t="str">
        <f t="shared" si="0"/>
        <v>CIX CN EQUITY</v>
      </c>
      <c r="C50" t="s">
        <v>985</v>
      </c>
      <c r="D50" t="s">
        <v>984</v>
      </c>
      <c r="E50">
        <v>4461729280</v>
      </c>
      <c r="F50">
        <v>2682379008</v>
      </c>
      <c r="G50">
        <v>2179916544</v>
      </c>
      <c r="H50">
        <v>2706080768</v>
      </c>
      <c r="I50">
        <v>2516664320</v>
      </c>
      <c r="J50">
        <v>2618279168</v>
      </c>
      <c r="K50">
        <v>2775150592</v>
      </c>
      <c r="L50">
        <v>2345468672</v>
      </c>
      <c r="M50">
        <v>2479442944</v>
      </c>
      <c r="N50">
        <v>2501221376</v>
      </c>
      <c r="O50">
        <v>2629511680</v>
      </c>
      <c r="P50">
        <v>3921218048</v>
      </c>
      <c r="Q50" s="21">
        <v>5220396544</v>
      </c>
      <c r="R50">
        <v>5176130560</v>
      </c>
      <c r="S50">
        <v>4640986112</v>
      </c>
      <c r="T50">
        <v>3816897792</v>
      </c>
      <c r="U50">
        <v>3310543104</v>
      </c>
      <c r="V50">
        <v>3753607168</v>
      </c>
      <c r="W50">
        <v>3838057728</v>
      </c>
      <c r="X50">
        <v>3104670976</v>
      </c>
      <c r="Y50">
        <v>5180829696</v>
      </c>
      <c r="Z50">
        <v>4612871168</v>
      </c>
      <c r="AA50">
        <v>5248097792</v>
      </c>
      <c r="AB50">
        <v>4480803328</v>
      </c>
      <c r="AC50">
        <v>4249631488</v>
      </c>
      <c r="AD50">
        <v>5363480576</v>
      </c>
      <c r="AE50">
        <v>6392560128</v>
      </c>
      <c r="AF50">
        <v>7630277632</v>
      </c>
      <c r="AG50">
        <v>8230194176</v>
      </c>
      <c r="AH50">
        <v>7257325568</v>
      </c>
      <c r="AI50">
        <v>7350402048</v>
      </c>
      <c r="AJ50">
        <v>7028622848</v>
      </c>
      <c r="AK50">
        <v>7907106816</v>
      </c>
      <c r="AL50">
        <v>6893726208</v>
      </c>
      <c r="AM50">
        <v>7381244416</v>
      </c>
      <c r="AN50">
        <v>8134702592</v>
      </c>
      <c r="AO50">
        <v>8673236992</v>
      </c>
      <c r="AP50">
        <v>8588205056</v>
      </c>
      <c r="AQ50">
        <v>9523554304</v>
      </c>
      <c r="AR50">
        <v>10036579328</v>
      </c>
    </row>
    <row r="51" spans="1:44" x14ac:dyDescent="0.3">
      <c r="A51" t="s">
        <v>276</v>
      </c>
      <c r="B51" t="str">
        <f t="shared" si="0"/>
        <v>CJT CN EQUITY</v>
      </c>
      <c r="C51" t="s">
        <v>56</v>
      </c>
      <c r="D51" t="s">
        <v>983</v>
      </c>
      <c r="E51">
        <v>1711014784</v>
      </c>
      <c r="F51">
        <v>2330209536</v>
      </c>
      <c r="G51">
        <v>2361414144</v>
      </c>
      <c r="H51">
        <v>1887444480</v>
      </c>
      <c r="I51">
        <v>2050855936</v>
      </c>
      <c r="J51">
        <v>1549543296</v>
      </c>
      <c r="K51">
        <v>1655897984</v>
      </c>
      <c r="L51">
        <v>1893788672</v>
      </c>
      <c r="M51">
        <v>2001474304</v>
      </c>
      <c r="N51">
        <v>1933387136</v>
      </c>
      <c r="O51">
        <v>2468880128</v>
      </c>
      <c r="P51">
        <v>3292995072</v>
      </c>
      <c r="Q51" s="21">
        <v>2885701632</v>
      </c>
      <c r="R51">
        <v>3506603008</v>
      </c>
      <c r="S51">
        <v>3188183296</v>
      </c>
      <c r="T51">
        <v>2808466432</v>
      </c>
      <c r="U51">
        <v>3350718208</v>
      </c>
      <c r="V51">
        <v>2974516736</v>
      </c>
      <c r="W51">
        <v>2492013568</v>
      </c>
      <c r="X51">
        <v>1575108224</v>
      </c>
      <c r="Y51">
        <v>1399920896</v>
      </c>
      <c r="Z51">
        <v>1272737280</v>
      </c>
      <c r="AA51">
        <v>1133198208</v>
      </c>
      <c r="AB51">
        <v>1077072640</v>
      </c>
      <c r="AC51">
        <v>951500224</v>
      </c>
      <c r="AD51">
        <v>1119782656</v>
      </c>
      <c r="AE51">
        <v>860174080</v>
      </c>
      <c r="AF51">
        <v>912797056</v>
      </c>
      <c r="AG51">
        <v>779102208</v>
      </c>
      <c r="AH51">
        <v>671514176</v>
      </c>
      <c r="AI51">
        <v>507030016</v>
      </c>
      <c r="AJ51">
        <v>492200224</v>
      </c>
      <c r="AK51">
        <v>481910272</v>
      </c>
      <c r="AL51">
        <v>459962304</v>
      </c>
      <c r="AM51">
        <v>347215776</v>
      </c>
      <c r="AN51">
        <v>259417296</v>
      </c>
      <c r="AO51">
        <v>261287168</v>
      </c>
      <c r="AP51">
        <v>197101712</v>
      </c>
      <c r="AQ51">
        <v>260469232</v>
      </c>
      <c r="AR51">
        <v>246266432</v>
      </c>
    </row>
    <row r="52" spans="1:44" x14ac:dyDescent="0.3">
      <c r="A52" t="s">
        <v>277</v>
      </c>
      <c r="B52" t="str">
        <f t="shared" si="0"/>
        <v>CLS CN EQUITY</v>
      </c>
      <c r="C52" t="s">
        <v>57</v>
      </c>
      <c r="D52" t="s">
        <v>982</v>
      </c>
      <c r="E52">
        <v>15436300288</v>
      </c>
      <c r="F52">
        <v>8125387264</v>
      </c>
      <c r="G52">
        <v>9290479616</v>
      </c>
      <c r="H52">
        <v>7229999616</v>
      </c>
      <c r="I52">
        <v>4619991552</v>
      </c>
      <c r="J52">
        <v>4193598720</v>
      </c>
      <c r="K52">
        <v>2294561792</v>
      </c>
      <c r="L52">
        <v>2111129728</v>
      </c>
      <c r="M52">
        <v>1863359872</v>
      </c>
      <c r="N52">
        <v>1433390592</v>
      </c>
      <c r="O52">
        <v>1553624704</v>
      </c>
      <c r="P52">
        <v>1849251200</v>
      </c>
      <c r="Q52" s="21">
        <v>1758443904</v>
      </c>
      <c r="R52">
        <v>1426473088</v>
      </c>
      <c r="S52">
        <v>1245981696</v>
      </c>
      <c r="T52">
        <v>1352725504</v>
      </c>
      <c r="U52">
        <v>1325403648</v>
      </c>
      <c r="V52">
        <v>1187300480</v>
      </c>
      <c r="W52">
        <v>1202772864</v>
      </c>
      <c r="X52">
        <v>637515136</v>
      </c>
      <c r="Y52">
        <v>1383122048</v>
      </c>
      <c r="Z52">
        <v>1220018560</v>
      </c>
      <c r="AA52">
        <v>1176630912</v>
      </c>
      <c r="AB52">
        <v>1543112576</v>
      </c>
      <c r="AC52">
        <v>1627562496</v>
      </c>
      <c r="AD52">
        <v>1938695552</v>
      </c>
      <c r="AE52">
        <v>2181185280</v>
      </c>
      <c r="AF52">
        <v>1903859072</v>
      </c>
      <c r="AG52">
        <v>1890460800</v>
      </c>
      <c r="AH52">
        <v>2218520064</v>
      </c>
      <c r="AI52">
        <v>2533326336</v>
      </c>
      <c r="AJ52">
        <v>2768206592</v>
      </c>
      <c r="AK52">
        <v>2240795136</v>
      </c>
      <c r="AL52">
        <v>2036040448</v>
      </c>
      <c r="AM52">
        <v>1724679808</v>
      </c>
      <c r="AN52">
        <v>2045088256</v>
      </c>
      <c r="AO52">
        <v>2187177728</v>
      </c>
      <c r="AP52">
        <v>2455644928</v>
      </c>
      <c r="AQ52">
        <v>2459272704</v>
      </c>
      <c r="AR52">
        <v>2386560768</v>
      </c>
    </row>
    <row r="53" spans="1:44" x14ac:dyDescent="0.3">
      <c r="A53" t="s">
        <v>278</v>
      </c>
      <c r="B53" t="str">
        <f t="shared" si="0"/>
        <v>CM CN EQUITY</v>
      </c>
      <c r="C53" t="s">
        <v>58</v>
      </c>
      <c r="D53" t="s">
        <v>981</v>
      </c>
      <c r="E53">
        <v>85692112896</v>
      </c>
      <c r="F53">
        <v>78363615232</v>
      </c>
      <c r="G53">
        <v>61345480704</v>
      </c>
      <c r="H53">
        <v>64379707392</v>
      </c>
      <c r="I53">
        <v>59375538176</v>
      </c>
      <c r="J53">
        <v>48461455360</v>
      </c>
      <c r="K53">
        <v>51926261760</v>
      </c>
      <c r="L53">
        <v>52069433344</v>
      </c>
      <c r="M53">
        <v>49639108608</v>
      </c>
      <c r="N53">
        <v>54709334016</v>
      </c>
      <c r="O53">
        <v>56463847424</v>
      </c>
      <c r="P53">
        <v>68451348480</v>
      </c>
      <c r="Q53" s="21">
        <v>66495729664</v>
      </c>
      <c r="R53">
        <v>63495675904</v>
      </c>
      <c r="S53">
        <v>63370412032</v>
      </c>
      <c r="T53">
        <v>55143206912</v>
      </c>
      <c r="U53">
        <v>48591077376</v>
      </c>
      <c r="V53">
        <v>44341059584</v>
      </c>
      <c r="W53">
        <v>40493268992</v>
      </c>
      <c r="X53">
        <v>36501520384</v>
      </c>
      <c r="Y53">
        <v>48146468864</v>
      </c>
      <c r="Z53">
        <v>48631607296</v>
      </c>
      <c r="AA53">
        <v>45791449088</v>
      </c>
      <c r="AB53">
        <v>46870278144</v>
      </c>
      <c r="AC53">
        <v>45033648128</v>
      </c>
      <c r="AD53">
        <v>53692354560</v>
      </c>
      <c r="AE53">
        <v>50869972992</v>
      </c>
      <c r="AF53">
        <v>50313785344</v>
      </c>
      <c r="AG53">
        <v>54105255936</v>
      </c>
      <c r="AH53">
        <v>47981740032</v>
      </c>
      <c r="AI53">
        <v>45960802304</v>
      </c>
      <c r="AJ53">
        <v>45831450624</v>
      </c>
      <c r="AK53">
        <v>43519307776</v>
      </c>
      <c r="AL53">
        <v>40174039040</v>
      </c>
      <c r="AM53">
        <v>38306230272</v>
      </c>
      <c r="AN53">
        <v>38273572864</v>
      </c>
      <c r="AO53">
        <v>36228378624</v>
      </c>
      <c r="AP53">
        <v>38121336832</v>
      </c>
      <c r="AQ53">
        <v>36589125632</v>
      </c>
      <c r="AR53">
        <v>36478164992</v>
      </c>
    </row>
    <row r="54" spans="1:44" x14ac:dyDescent="0.3">
      <c r="A54" t="s">
        <v>279</v>
      </c>
      <c r="B54" t="str">
        <f t="shared" si="0"/>
        <v>CNQ CN EQUITY</v>
      </c>
      <c r="C54" t="s">
        <v>59</v>
      </c>
      <c r="D54" t="s">
        <v>980</v>
      </c>
      <c r="E54">
        <v>93496246272</v>
      </c>
      <c r="F54">
        <v>95100944384</v>
      </c>
      <c r="G54">
        <v>103831855104</v>
      </c>
      <c r="H54">
        <v>110663204864</v>
      </c>
      <c r="I54">
        <v>93617922048</v>
      </c>
      <c r="J54">
        <v>95776342016</v>
      </c>
      <c r="K54">
        <v>81483792384</v>
      </c>
      <c r="L54">
        <v>82294546432</v>
      </c>
      <c r="M54">
        <v>83143442432</v>
      </c>
      <c r="N54">
        <v>71657488384</v>
      </c>
      <c r="O54">
        <v>79551995904</v>
      </c>
      <c r="P54">
        <v>90538295296</v>
      </c>
      <c r="Q54" s="21">
        <v>62799978496</v>
      </c>
      <c r="R54">
        <v>54729338880</v>
      </c>
      <c r="S54">
        <v>53324480512</v>
      </c>
      <c r="T54">
        <v>46059376640</v>
      </c>
      <c r="U54">
        <v>36128575488</v>
      </c>
      <c r="V54">
        <v>25203357696</v>
      </c>
      <c r="W54">
        <v>27813425152</v>
      </c>
      <c r="X54">
        <v>22542213120</v>
      </c>
      <c r="Y54">
        <v>49742934016</v>
      </c>
      <c r="Z54">
        <v>41895288832</v>
      </c>
      <c r="AA54">
        <v>42222624768</v>
      </c>
      <c r="AB54">
        <v>44121755648</v>
      </c>
      <c r="AC54">
        <v>39728173056</v>
      </c>
      <c r="AD54">
        <v>51418509312</v>
      </c>
      <c r="AE54">
        <v>58102620160</v>
      </c>
      <c r="AF54">
        <v>49649025024</v>
      </c>
      <c r="AG54">
        <v>54718836736</v>
      </c>
      <c r="AH54">
        <v>50772996096</v>
      </c>
      <c r="AI54">
        <v>45500088320</v>
      </c>
      <c r="AJ54">
        <v>48697663488</v>
      </c>
      <c r="AK54">
        <v>47421661184</v>
      </c>
      <c r="AL54">
        <v>46198206464</v>
      </c>
      <c r="AM54">
        <v>43773120512</v>
      </c>
      <c r="AN54">
        <v>38456963072</v>
      </c>
      <c r="AO54">
        <v>33085018112</v>
      </c>
      <c r="AP54">
        <v>28432709632</v>
      </c>
      <c r="AQ54">
        <v>37114589184</v>
      </c>
      <c r="AR54">
        <v>42422681600</v>
      </c>
    </row>
    <row r="55" spans="1:44" x14ac:dyDescent="0.3">
      <c r="A55" t="s">
        <v>280</v>
      </c>
      <c r="B55" t="str">
        <f t="shared" si="0"/>
        <v>CNR CN EQUITY</v>
      </c>
      <c r="C55" t="s">
        <v>60</v>
      </c>
      <c r="D55" t="s">
        <v>979</v>
      </c>
      <c r="E55">
        <v>91834335232</v>
      </c>
      <c r="F55">
        <v>99730874368</v>
      </c>
      <c r="G55">
        <v>102575382528</v>
      </c>
      <c r="H55">
        <v>114199625728</v>
      </c>
      <c r="I55">
        <v>107540570112</v>
      </c>
      <c r="J55">
        <v>96137863168</v>
      </c>
      <c r="K55">
        <v>106191077376</v>
      </c>
      <c r="L55">
        <v>106553212928</v>
      </c>
      <c r="M55">
        <v>108514435072</v>
      </c>
      <c r="N55">
        <v>101753397248</v>
      </c>
      <c r="O55">
        <v>99820503040</v>
      </c>
      <c r="P55">
        <v>116947361792</v>
      </c>
      <c r="Q55" s="21">
        <v>109549305856</v>
      </c>
      <c r="R55">
        <v>104065245184</v>
      </c>
      <c r="S55">
        <v>92725493760</v>
      </c>
      <c r="T55">
        <v>103673430016</v>
      </c>
      <c r="U55">
        <v>99576045568</v>
      </c>
      <c r="V55">
        <v>100894433280</v>
      </c>
      <c r="W55">
        <v>85416394752</v>
      </c>
      <c r="X55">
        <v>78568366080</v>
      </c>
      <c r="Y55">
        <v>84034568192</v>
      </c>
      <c r="Z55">
        <v>85734391808</v>
      </c>
      <c r="AA55">
        <v>87483310080</v>
      </c>
      <c r="AB55">
        <v>86741762048</v>
      </c>
      <c r="AC55">
        <v>73629097984</v>
      </c>
      <c r="AD55">
        <v>84889337856</v>
      </c>
      <c r="AE55">
        <v>79160582144</v>
      </c>
      <c r="AF55">
        <v>69695832064</v>
      </c>
      <c r="AG55">
        <v>77275299840</v>
      </c>
      <c r="AH55">
        <v>77583482880</v>
      </c>
      <c r="AI55">
        <v>79577079808</v>
      </c>
      <c r="AJ55">
        <v>74664493056</v>
      </c>
      <c r="AK55">
        <v>69316485120</v>
      </c>
      <c r="AL55">
        <v>66249383936</v>
      </c>
      <c r="AM55">
        <v>59289796608</v>
      </c>
      <c r="AN55">
        <v>63824027648</v>
      </c>
      <c r="AO55">
        <v>61222174720</v>
      </c>
      <c r="AP55">
        <v>60047515648</v>
      </c>
      <c r="AQ55">
        <v>57882750976</v>
      </c>
      <c r="AR55">
        <v>68453228544</v>
      </c>
    </row>
    <row r="56" spans="1:44" x14ac:dyDescent="0.3">
      <c r="A56" t="s">
        <v>281</v>
      </c>
      <c r="B56" t="str">
        <f t="shared" si="0"/>
        <v>CP CN EQUITY</v>
      </c>
      <c r="C56" t="s">
        <v>61</v>
      </c>
      <c r="D56" t="s">
        <v>978</v>
      </c>
      <c r="E56">
        <v>97148067840</v>
      </c>
      <c r="F56">
        <v>107952488448</v>
      </c>
      <c r="G56">
        <v>100512628736</v>
      </c>
      <c r="H56">
        <v>111374082048</v>
      </c>
      <c r="I56">
        <v>97317797888</v>
      </c>
      <c r="J56">
        <v>94051344384</v>
      </c>
      <c r="K56">
        <v>99644694528</v>
      </c>
      <c r="L56">
        <v>96865959936</v>
      </c>
      <c r="M56">
        <v>94005002240</v>
      </c>
      <c r="N56">
        <v>85763383296</v>
      </c>
      <c r="O56">
        <v>83605045248</v>
      </c>
      <c r="P56">
        <v>95928795136</v>
      </c>
      <c r="Q56" s="21">
        <v>84580040704</v>
      </c>
      <c r="R56">
        <v>55158128640</v>
      </c>
      <c r="S56">
        <v>63539740672</v>
      </c>
      <c r="T56">
        <v>63983489024</v>
      </c>
      <c r="U56">
        <v>59302600704</v>
      </c>
      <c r="V56">
        <v>54895587328</v>
      </c>
      <c r="W56">
        <v>46839402496</v>
      </c>
      <c r="X56">
        <v>42544046080</v>
      </c>
      <c r="Y56">
        <v>45404479488</v>
      </c>
      <c r="Z56">
        <v>40944349184</v>
      </c>
      <c r="AA56">
        <v>43130290176</v>
      </c>
      <c r="AB56">
        <v>38587543552</v>
      </c>
      <c r="AC56">
        <v>34476052480</v>
      </c>
      <c r="AD56">
        <v>38971269120</v>
      </c>
      <c r="AE56">
        <v>34343360512</v>
      </c>
      <c r="AF56">
        <v>32706861056</v>
      </c>
      <c r="AG56">
        <v>33298505728</v>
      </c>
      <c r="AH56">
        <v>30715762688</v>
      </c>
      <c r="AI56">
        <v>30579464192</v>
      </c>
      <c r="AJ56">
        <v>28640673792</v>
      </c>
      <c r="AK56">
        <v>28026955776</v>
      </c>
      <c r="AL56">
        <v>29558870016</v>
      </c>
      <c r="AM56">
        <v>25140834304</v>
      </c>
      <c r="AN56">
        <v>26404007936</v>
      </c>
      <c r="AO56">
        <v>27013025792</v>
      </c>
      <c r="AP56">
        <v>29729449984</v>
      </c>
      <c r="AQ56">
        <v>32815589376</v>
      </c>
      <c r="AR56">
        <v>38115913728</v>
      </c>
    </row>
    <row r="57" spans="1:44" x14ac:dyDescent="0.3">
      <c r="A57" t="s">
        <v>282</v>
      </c>
      <c r="B57" t="str">
        <f t="shared" si="0"/>
        <v>CPX CN EQUITY</v>
      </c>
      <c r="C57" t="s">
        <v>62</v>
      </c>
      <c r="D57" t="s">
        <v>977</v>
      </c>
      <c r="E57">
        <v>9163601920</v>
      </c>
      <c r="F57">
        <v>6657053184</v>
      </c>
      <c r="G57">
        <v>5247207936</v>
      </c>
      <c r="H57">
        <v>5121022976</v>
      </c>
      <c r="I57">
        <v>4639906304</v>
      </c>
      <c r="J57">
        <v>4624008192</v>
      </c>
      <c r="K57">
        <v>5131746816</v>
      </c>
      <c r="L57">
        <v>5073218560</v>
      </c>
      <c r="M57">
        <v>5643302912</v>
      </c>
      <c r="N57">
        <v>5711289344</v>
      </c>
      <c r="O57">
        <v>5464349184</v>
      </c>
      <c r="P57">
        <v>4932220928</v>
      </c>
      <c r="Q57" s="21">
        <v>4778893312</v>
      </c>
      <c r="R57">
        <v>5127976960</v>
      </c>
      <c r="S57">
        <v>4913926656</v>
      </c>
      <c r="T57">
        <v>4076254976</v>
      </c>
      <c r="U57">
        <v>3871744768</v>
      </c>
      <c r="V57">
        <v>3233151744</v>
      </c>
      <c r="W57">
        <v>3078039552</v>
      </c>
      <c r="X57">
        <v>2996437248</v>
      </c>
      <c r="Y57">
        <v>3786929152</v>
      </c>
      <c r="Z57">
        <v>3432034816</v>
      </c>
      <c r="AA57">
        <v>3378391040</v>
      </c>
      <c r="AB57">
        <v>3188310272</v>
      </c>
      <c r="AC57">
        <v>2709143296</v>
      </c>
      <c r="AD57">
        <v>2919626496</v>
      </c>
      <c r="AE57">
        <v>2598353152</v>
      </c>
      <c r="AF57">
        <v>2528573696</v>
      </c>
      <c r="AG57">
        <v>2575808256</v>
      </c>
      <c r="AH57">
        <v>2590947328</v>
      </c>
      <c r="AI57">
        <v>2553193216</v>
      </c>
      <c r="AJ57">
        <v>2531860480</v>
      </c>
      <c r="AK57">
        <v>2233296640</v>
      </c>
      <c r="AL57">
        <v>1982288128</v>
      </c>
      <c r="AM57">
        <v>1853468160</v>
      </c>
      <c r="AN57">
        <v>1731485440</v>
      </c>
      <c r="AO57">
        <v>1763026176</v>
      </c>
      <c r="AP57">
        <v>1899992192</v>
      </c>
      <c r="AQ57">
        <v>2223346432</v>
      </c>
      <c r="AR57">
        <v>2055874560</v>
      </c>
    </row>
    <row r="58" spans="1:44" x14ac:dyDescent="0.3">
      <c r="A58" t="s">
        <v>283</v>
      </c>
      <c r="B58" t="str">
        <f t="shared" si="0"/>
        <v>CRR-U CN EQUITY</v>
      </c>
      <c r="C58" t="s">
        <v>63</v>
      </c>
      <c r="D58" t="s">
        <v>976</v>
      </c>
      <c r="E58">
        <v>1371180416</v>
      </c>
      <c r="F58">
        <v>1644170880</v>
      </c>
      <c r="G58">
        <v>1323433088</v>
      </c>
      <c r="H58">
        <v>1421003776</v>
      </c>
      <c r="I58">
        <v>1432421632</v>
      </c>
      <c r="J58">
        <v>1296445312</v>
      </c>
      <c r="K58">
        <v>1419965824</v>
      </c>
      <c r="L58">
        <v>1581891712</v>
      </c>
      <c r="M58">
        <v>2673139456</v>
      </c>
      <c r="N58">
        <v>2403465984</v>
      </c>
      <c r="O58">
        <v>2718647040</v>
      </c>
      <c r="P58">
        <v>3092819200</v>
      </c>
      <c r="Q58" s="21">
        <v>3013481728</v>
      </c>
      <c r="R58">
        <v>2812798720</v>
      </c>
      <c r="S58">
        <v>2871061760</v>
      </c>
      <c r="T58">
        <v>2502289664</v>
      </c>
      <c r="U58">
        <v>2269775872</v>
      </c>
      <c r="V58">
        <v>2083132416</v>
      </c>
      <c r="W58">
        <v>1988895232</v>
      </c>
      <c r="X58">
        <v>1929849856</v>
      </c>
      <c r="Y58">
        <v>2418455552</v>
      </c>
      <c r="Z58">
        <v>2395104000</v>
      </c>
      <c r="AA58">
        <v>2282928128</v>
      </c>
      <c r="AB58">
        <v>2157109504</v>
      </c>
      <c r="AC58">
        <v>1766526464</v>
      </c>
      <c r="AD58">
        <v>1835663744</v>
      </c>
      <c r="AE58">
        <v>1794745728</v>
      </c>
      <c r="AF58">
        <v>1773581312</v>
      </c>
      <c r="AG58">
        <v>1947129856</v>
      </c>
      <c r="AH58">
        <v>1923143424</v>
      </c>
      <c r="AI58">
        <v>1979581952</v>
      </c>
      <c r="AJ58">
        <v>1965472384</v>
      </c>
      <c r="AK58">
        <v>1916088576</v>
      </c>
      <c r="AL58">
        <v>2019089024</v>
      </c>
      <c r="AM58">
        <v>2165829376</v>
      </c>
      <c r="AN58">
        <v>1792495104</v>
      </c>
      <c r="AO58">
        <v>1631858944</v>
      </c>
      <c r="AP58">
        <v>1634408704</v>
      </c>
      <c r="AQ58">
        <v>1589787520</v>
      </c>
      <c r="AR58">
        <v>1718551424</v>
      </c>
    </row>
    <row r="59" spans="1:44" x14ac:dyDescent="0.3">
      <c r="A59" t="s">
        <v>284</v>
      </c>
      <c r="B59" t="str">
        <f t="shared" si="0"/>
        <v>CRT-U CN EQUITY</v>
      </c>
      <c r="C59" t="s">
        <v>64</v>
      </c>
      <c r="D59" t="s">
        <v>975</v>
      </c>
      <c r="E59">
        <v>3368365568</v>
      </c>
      <c r="F59">
        <v>3745509376</v>
      </c>
      <c r="G59">
        <v>3106722048</v>
      </c>
      <c r="H59">
        <v>3363651328</v>
      </c>
      <c r="I59">
        <v>3441017600</v>
      </c>
      <c r="J59">
        <v>3215531008</v>
      </c>
      <c r="K59">
        <v>3551411968</v>
      </c>
      <c r="L59">
        <v>3719106304</v>
      </c>
      <c r="M59">
        <v>3617022464</v>
      </c>
      <c r="N59">
        <v>3482457088</v>
      </c>
      <c r="O59">
        <v>3844391424</v>
      </c>
      <c r="P59">
        <v>4101921536</v>
      </c>
      <c r="Q59" s="21">
        <v>4018398208</v>
      </c>
      <c r="R59">
        <v>3951115520</v>
      </c>
      <c r="S59">
        <v>3722534912</v>
      </c>
      <c r="T59">
        <v>3715717120</v>
      </c>
      <c r="U59">
        <v>3561179648</v>
      </c>
      <c r="V59">
        <v>3174835968</v>
      </c>
      <c r="W59">
        <v>3086204160</v>
      </c>
      <c r="X59">
        <v>2658953472</v>
      </c>
      <c r="Y59">
        <v>3667992320</v>
      </c>
      <c r="Z59">
        <v>3292231936</v>
      </c>
      <c r="AA59">
        <v>3114806272</v>
      </c>
      <c r="AB59">
        <v>3145472512</v>
      </c>
      <c r="AC59">
        <v>2525577728</v>
      </c>
      <c r="AD59">
        <v>2435382016</v>
      </c>
      <c r="AE59">
        <v>2444858112</v>
      </c>
      <c r="AF59">
        <v>2520667904</v>
      </c>
      <c r="AG59">
        <v>2748096512</v>
      </c>
      <c r="AH59">
        <v>2632486912</v>
      </c>
      <c r="AI59">
        <v>2725353472</v>
      </c>
      <c r="AJ59">
        <v>2850439424</v>
      </c>
      <c r="AK59">
        <v>2842858496</v>
      </c>
      <c r="AL59">
        <v>2918667776</v>
      </c>
      <c r="AM59">
        <v>2804953600</v>
      </c>
      <c r="AN59">
        <v>2738626560</v>
      </c>
      <c r="AO59">
        <v>2463810560</v>
      </c>
      <c r="AP59">
        <v>2437277184</v>
      </c>
      <c r="AQ59">
        <v>2290803200</v>
      </c>
      <c r="AR59">
        <v>2401419776</v>
      </c>
    </row>
    <row r="60" spans="1:44" x14ac:dyDescent="0.3">
      <c r="A60" t="s">
        <v>285</v>
      </c>
      <c r="B60" t="str">
        <f t="shared" si="0"/>
        <v>CS CN EQUITY</v>
      </c>
      <c r="C60" t="s">
        <v>65</v>
      </c>
      <c r="D60" t="s">
        <v>974</v>
      </c>
      <c r="E60">
        <v>6773049856</v>
      </c>
      <c r="F60">
        <v>8036252672</v>
      </c>
      <c r="G60">
        <v>7311205888</v>
      </c>
      <c r="H60">
        <v>6490013184</v>
      </c>
      <c r="I60">
        <v>4480161280</v>
      </c>
      <c r="J60">
        <v>4000624640</v>
      </c>
      <c r="K60">
        <v>4174262784</v>
      </c>
      <c r="L60">
        <v>4224392448</v>
      </c>
      <c r="M60">
        <v>3416378368</v>
      </c>
      <c r="N60">
        <v>2248458496</v>
      </c>
      <c r="O60">
        <v>2241561344</v>
      </c>
      <c r="P60">
        <v>2925462016</v>
      </c>
      <c r="Q60" s="21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</row>
    <row r="61" spans="1:44" x14ac:dyDescent="0.3">
      <c r="A61" t="s">
        <v>286</v>
      </c>
      <c r="B61" t="str">
        <f t="shared" si="0"/>
        <v>CSH-U CN EQUITY</v>
      </c>
      <c r="C61" t="s">
        <v>66</v>
      </c>
      <c r="D61" t="s">
        <v>973</v>
      </c>
      <c r="E61">
        <v>4102958592</v>
      </c>
      <c r="F61">
        <v>4238998272</v>
      </c>
      <c r="G61">
        <v>3483450880</v>
      </c>
      <c r="H61">
        <v>2867942400</v>
      </c>
      <c r="I61">
        <v>2719440640</v>
      </c>
      <c r="J61">
        <v>2385311488</v>
      </c>
      <c r="K61">
        <v>2197363712</v>
      </c>
      <c r="L61">
        <v>1983892224</v>
      </c>
      <c r="M61">
        <v>1958368512</v>
      </c>
      <c r="N61">
        <v>2155597568</v>
      </c>
      <c r="O61">
        <v>2587181056</v>
      </c>
      <c r="P61">
        <v>2877223936</v>
      </c>
      <c r="Q61" s="21">
        <v>2742643968</v>
      </c>
      <c r="R61">
        <v>2798332160</v>
      </c>
      <c r="S61">
        <v>2788822016</v>
      </c>
      <c r="T61">
        <v>2464687104</v>
      </c>
      <c r="U61">
        <v>2355238912</v>
      </c>
      <c r="V61">
        <v>2125819008</v>
      </c>
      <c r="W61">
        <v>1972170624</v>
      </c>
      <c r="X61">
        <v>1883770240</v>
      </c>
      <c r="Y61">
        <v>2925632000</v>
      </c>
      <c r="Z61">
        <v>3098223360</v>
      </c>
      <c r="AA61">
        <v>3203461888</v>
      </c>
      <c r="AB61">
        <v>3152947200</v>
      </c>
      <c r="AC61">
        <v>2877222400</v>
      </c>
      <c r="AD61">
        <v>3081385216</v>
      </c>
      <c r="AE61">
        <v>3226614272</v>
      </c>
      <c r="AF61">
        <v>3293967104</v>
      </c>
      <c r="AG61">
        <v>3422358016</v>
      </c>
      <c r="AH61">
        <v>2844364032</v>
      </c>
      <c r="AI61">
        <v>2956993280</v>
      </c>
      <c r="AJ61">
        <v>2976082944</v>
      </c>
      <c r="AK61">
        <v>2796639744</v>
      </c>
      <c r="AL61">
        <v>3016171264</v>
      </c>
      <c r="AM61">
        <v>2746574848</v>
      </c>
      <c r="AN61">
        <v>2455719936</v>
      </c>
      <c r="AO61">
        <v>2211889664</v>
      </c>
      <c r="AP61">
        <v>2140482176</v>
      </c>
      <c r="AQ61">
        <v>1999408896</v>
      </c>
      <c r="AR61">
        <v>2152673536</v>
      </c>
    </row>
    <row r="62" spans="1:44" x14ac:dyDescent="0.3">
      <c r="A62" t="s">
        <v>287</v>
      </c>
      <c r="B62" t="str">
        <f t="shared" si="0"/>
        <v>CSU CN EQUITY</v>
      </c>
      <c r="C62" t="s">
        <v>67</v>
      </c>
      <c r="D62" t="s">
        <v>972</v>
      </c>
      <c r="E62">
        <v>94194442240</v>
      </c>
      <c r="F62">
        <v>93242728448</v>
      </c>
      <c r="G62">
        <v>83534471168</v>
      </c>
      <c r="H62">
        <v>77984833536</v>
      </c>
      <c r="I62">
        <v>69619900416</v>
      </c>
      <c r="J62">
        <v>59422531584</v>
      </c>
      <c r="K62">
        <v>58165665792</v>
      </c>
      <c r="L62">
        <v>53845770240</v>
      </c>
      <c r="M62">
        <v>44798046208</v>
      </c>
      <c r="N62">
        <v>40732028928</v>
      </c>
      <c r="O62">
        <v>40494260224</v>
      </c>
      <c r="P62">
        <v>45286297600</v>
      </c>
      <c r="Q62" s="21">
        <v>49735249920</v>
      </c>
      <c r="R62">
        <v>43972849664</v>
      </c>
      <c r="S62">
        <v>39785189376</v>
      </c>
      <c r="T62">
        <v>37191983104</v>
      </c>
      <c r="U62">
        <v>35027902464</v>
      </c>
      <c r="V62">
        <v>31355623424</v>
      </c>
      <c r="W62">
        <v>32484284416</v>
      </c>
      <c r="X62">
        <v>27104391168</v>
      </c>
      <c r="Y62">
        <v>26725910528</v>
      </c>
      <c r="Z62">
        <v>28039573504</v>
      </c>
      <c r="AA62">
        <v>26155644928</v>
      </c>
      <c r="AB62">
        <v>23999408128</v>
      </c>
      <c r="AC62">
        <v>18518429696</v>
      </c>
      <c r="AD62">
        <v>20129198080</v>
      </c>
      <c r="AE62">
        <v>21605824512</v>
      </c>
      <c r="AF62">
        <v>18524575744</v>
      </c>
      <c r="AG62">
        <v>16148369408</v>
      </c>
      <c r="AH62">
        <v>14425922560</v>
      </c>
      <c r="AI62">
        <v>14375486464</v>
      </c>
      <c r="AJ62">
        <v>13848665088</v>
      </c>
      <c r="AK62">
        <v>12929376256</v>
      </c>
      <c r="AL62">
        <v>12533094400</v>
      </c>
      <c r="AM62">
        <v>10595977216</v>
      </c>
      <c r="AN62">
        <v>11269443584</v>
      </c>
      <c r="AO62">
        <v>12224969728</v>
      </c>
      <c r="AP62">
        <v>11853481984</v>
      </c>
      <c r="AQ62">
        <v>10508032000</v>
      </c>
      <c r="AR62">
        <v>9276804096</v>
      </c>
    </row>
    <row r="63" spans="1:44" x14ac:dyDescent="0.3">
      <c r="A63" t="s">
        <v>288</v>
      </c>
      <c r="B63" t="str">
        <f t="shared" si="0"/>
        <v>CTC/A CN EQUITY</v>
      </c>
      <c r="C63" t="s">
        <v>68</v>
      </c>
      <c r="D63" t="s">
        <v>971</v>
      </c>
      <c r="E63">
        <v>8569640448</v>
      </c>
      <c r="F63">
        <v>9214227456</v>
      </c>
      <c r="G63">
        <v>7811085824</v>
      </c>
      <c r="H63">
        <v>7897531392</v>
      </c>
      <c r="I63">
        <v>8302108160</v>
      </c>
      <c r="J63">
        <v>8561821696</v>
      </c>
      <c r="K63">
        <v>10567449600</v>
      </c>
      <c r="L63">
        <v>10518343680</v>
      </c>
      <c r="M63">
        <v>8664607744</v>
      </c>
      <c r="N63">
        <v>9128472576</v>
      </c>
      <c r="O63">
        <v>10022731776</v>
      </c>
      <c r="P63">
        <v>11846567936</v>
      </c>
      <c r="Q63" s="21">
        <v>11454157824</v>
      </c>
      <c r="R63">
        <v>11026538496</v>
      </c>
      <c r="S63">
        <v>12119428096</v>
      </c>
      <c r="T63">
        <v>10959507456</v>
      </c>
      <c r="U63">
        <v>10286731264</v>
      </c>
      <c r="V63">
        <v>8399982592</v>
      </c>
      <c r="W63">
        <v>7503766016</v>
      </c>
      <c r="X63">
        <v>5572677632</v>
      </c>
      <c r="Y63">
        <v>8733616128</v>
      </c>
      <c r="Z63">
        <v>9390615552</v>
      </c>
      <c r="AA63">
        <v>9095933952</v>
      </c>
      <c r="AB63">
        <v>9341266944</v>
      </c>
      <c r="AC63">
        <v>9341231104</v>
      </c>
      <c r="AD63">
        <v>10021190656</v>
      </c>
      <c r="AE63">
        <v>11547355136</v>
      </c>
      <c r="AF63">
        <v>11476426752</v>
      </c>
      <c r="AG63">
        <v>11241613312</v>
      </c>
      <c r="AH63">
        <v>10869873664</v>
      </c>
      <c r="AI63">
        <v>10480175104</v>
      </c>
      <c r="AJ63">
        <v>11265765376</v>
      </c>
      <c r="AK63">
        <v>10065374208</v>
      </c>
      <c r="AL63">
        <v>9696525312</v>
      </c>
      <c r="AM63">
        <v>10446338048</v>
      </c>
      <c r="AN63">
        <v>10175785984</v>
      </c>
      <c r="AO63">
        <v>9157234688</v>
      </c>
      <c r="AP63">
        <v>9472537600</v>
      </c>
      <c r="AQ63">
        <v>10603462656</v>
      </c>
      <c r="AR63">
        <v>10355876864</v>
      </c>
    </row>
    <row r="64" spans="1:44" x14ac:dyDescent="0.3">
      <c r="A64" t="s">
        <v>289</v>
      </c>
      <c r="B64" t="str">
        <f t="shared" si="0"/>
        <v>CU CN EQUITY</v>
      </c>
      <c r="C64" t="s">
        <v>69</v>
      </c>
      <c r="D64" t="s">
        <v>970</v>
      </c>
      <c r="E64">
        <v>9525522432</v>
      </c>
      <c r="F64">
        <v>9815126016</v>
      </c>
      <c r="G64">
        <v>8068053504</v>
      </c>
      <c r="H64">
        <v>8412577280</v>
      </c>
      <c r="I64">
        <v>8801395712</v>
      </c>
      <c r="J64">
        <v>7761846784</v>
      </c>
      <c r="K64">
        <v>9256853504</v>
      </c>
      <c r="L64">
        <v>10185342976</v>
      </c>
      <c r="M64">
        <v>9883213824</v>
      </c>
      <c r="N64">
        <v>9699207168</v>
      </c>
      <c r="O64">
        <v>10341209088</v>
      </c>
      <c r="P64">
        <v>10335266816</v>
      </c>
      <c r="Q64" s="21">
        <v>9877970944</v>
      </c>
      <c r="R64">
        <v>9190374400</v>
      </c>
      <c r="S64">
        <v>9317373952</v>
      </c>
      <c r="T64">
        <v>9225354240</v>
      </c>
      <c r="U64">
        <v>8412517888</v>
      </c>
      <c r="V64">
        <v>8691602432</v>
      </c>
      <c r="W64">
        <v>9183868928</v>
      </c>
      <c r="X64">
        <v>9218519040</v>
      </c>
      <c r="Y64">
        <v>10690094080</v>
      </c>
      <c r="Z64">
        <v>10666741760</v>
      </c>
      <c r="AA64">
        <v>10091143168</v>
      </c>
      <c r="AB64">
        <v>9965676544</v>
      </c>
      <c r="AC64">
        <v>8533787136</v>
      </c>
      <c r="AD64">
        <v>8631492608</v>
      </c>
      <c r="AE64">
        <v>9014359040</v>
      </c>
      <c r="AF64">
        <v>9327646720</v>
      </c>
      <c r="AG64">
        <v>10115846144</v>
      </c>
      <c r="AH64">
        <v>10472545280</v>
      </c>
      <c r="AI64">
        <v>11225876480</v>
      </c>
      <c r="AJ64">
        <v>10462190592</v>
      </c>
      <c r="AK64">
        <v>9708345344</v>
      </c>
      <c r="AL64">
        <v>9929278464</v>
      </c>
      <c r="AM64">
        <v>10004930560</v>
      </c>
      <c r="AN64">
        <v>9720982528</v>
      </c>
      <c r="AO64">
        <v>8499457024</v>
      </c>
      <c r="AP64">
        <v>9569776640</v>
      </c>
      <c r="AQ64">
        <v>9506328576</v>
      </c>
      <c r="AR64">
        <v>10477035520</v>
      </c>
    </row>
    <row r="65" spans="1:44" x14ac:dyDescent="0.3">
      <c r="A65" t="s">
        <v>291</v>
      </c>
      <c r="B65" t="str">
        <f t="shared" si="0"/>
        <v>CVE CN EQUITY</v>
      </c>
      <c r="C65" t="s">
        <v>71</v>
      </c>
      <c r="D65" t="s">
        <v>969</v>
      </c>
      <c r="E65">
        <v>39772246016</v>
      </c>
      <c r="F65">
        <v>41557524480</v>
      </c>
      <c r="G65">
        <v>49979944960</v>
      </c>
      <c r="H65">
        <v>50483478528</v>
      </c>
      <c r="I65">
        <v>41414766592</v>
      </c>
      <c r="J65">
        <v>53407502336</v>
      </c>
      <c r="K65">
        <v>42715103232</v>
      </c>
      <c r="L65">
        <v>44980989952</v>
      </c>
      <c r="M65">
        <v>50371678208</v>
      </c>
      <c r="N65">
        <v>40975835136</v>
      </c>
      <c r="O65">
        <v>48236056576</v>
      </c>
      <c r="P65">
        <v>41316782080</v>
      </c>
      <c r="Q65" s="21">
        <v>31292762112</v>
      </c>
      <c r="R65">
        <v>25763739648</v>
      </c>
      <c r="S65">
        <v>23926581248</v>
      </c>
      <c r="T65">
        <v>19043688448</v>
      </c>
      <c r="U65">
        <v>9523034112</v>
      </c>
      <c r="V65">
        <v>6377360896</v>
      </c>
      <c r="W65">
        <v>7802744320</v>
      </c>
      <c r="X65">
        <v>3489613056</v>
      </c>
      <c r="Y65">
        <v>16219327488</v>
      </c>
      <c r="Z65">
        <v>15272883200</v>
      </c>
      <c r="AA65">
        <v>14191617024</v>
      </c>
      <c r="AB65">
        <v>14252903424</v>
      </c>
      <c r="AC65">
        <v>11795506176</v>
      </c>
      <c r="AD65">
        <v>15936220160</v>
      </c>
      <c r="AE65">
        <v>16771735552</v>
      </c>
      <c r="AF65">
        <v>13479824384</v>
      </c>
      <c r="AG65">
        <v>14105446400</v>
      </c>
      <c r="AH65">
        <v>15371004928</v>
      </c>
      <c r="AI65">
        <v>11746339840</v>
      </c>
      <c r="AJ65">
        <v>12539597824</v>
      </c>
      <c r="AK65">
        <v>16913858560</v>
      </c>
      <c r="AL65">
        <v>15689051136</v>
      </c>
      <c r="AM65">
        <v>14889184256</v>
      </c>
      <c r="AN65">
        <v>14080985088</v>
      </c>
      <c r="AO65">
        <v>14580897792</v>
      </c>
      <c r="AP65">
        <v>16863849472</v>
      </c>
      <c r="AQ65">
        <v>16548003840</v>
      </c>
      <c r="AR65">
        <v>17594945536</v>
      </c>
    </row>
    <row r="66" spans="1:44" x14ac:dyDescent="0.3">
      <c r="A66" t="s">
        <v>1035</v>
      </c>
      <c r="B66" t="str">
        <f t="shared" ref="B66:B129" si="1">A66&amp;" CN EQUITY"</f>
        <v>CWB CN EQUITY</v>
      </c>
      <c r="C66" t="s">
        <v>968</v>
      </c>
      <c r="D66" t="s">
        <v>967</v>
      </c>
      <c r="E66">
        <v>5683631104</v>
      </c>
      <c r="F66">
        <v>5205165056</v>
      </c>
      <c r="G66">
        <v>4188116992</v>
      </c>
      <c r="H66">
        <v>2720866816</v>
      </c>
      <c r="I66">
        <v>2976918528</v>
      </c>
      <c r="J66">
        <v>2712062976</v>
      </c>
      <c r="K66">
        <v>2380728832</v>
      </c>
      <c r="L66">
        <v>2382763520</v>
      </c>
      <c r="M66">
        <v>2269486336</v>
      </c>
      <c r="N66">
        <v>2091290880</v>
      </c>
      <c r="O66">
        <v>2383548416</v>
      </c>
      <c r="P66">
        <v>3278934784</v>
      </c>
      <c r="Q66" s="21">
        <v>3248862208</v>
      </c>
      <c r="R66">
        <v>3195176704</v>
      </c>
      <c r="S66">
        <v>3031680512</v>
      </c>
      <c r="T66">
        <v>2786323712</v>
      </c>
      <c r="U66">
        <v>2492797184</v>
      </c>
      <c r="V66">
        <v>2338630400</v>
      </c>
      <c r="W66">
        <v>2059911040</v>
      </c>
      <c r="X66">
        <v>1690316032</v>
      </c>
      <c r="Y66">
        <v>2781601536</v>
      </c>
      <c r="Z66">
        <v>2900296960</v>
      </c>
      <c r="AA66">
        <v>2605830656</v>
      </c>
      <c r="AB66">
        <v>2461077504</v>
      </c>
      <c r="AC66">
        <v>2316312576</v>
      </c>
      <c r="AD66">
        <v>3032480512</v>
      </c>
      <c r="AE66">
        <v>3077993472</v>
      </c>
      <c r="AF66">
        <v>2931879936</v>
      </c>
      <c r="AG66">
        <v>3473403392</v>
      </c>
      <c r="AH66">
        <v>2978654464</v>
      </c>
      <c r="AI66">
        <v>2417660928</v>
      </c>
      <c r="AJ66">
        <v>2597352704</v>
      </c>
      <c r="AK66">
        <v>2673786112</v>
      </c>
      <c r="AL66">
        <v>2223419392</v>
      </c>
      <c r="AM66">
        <v>2018394240</v>
      </c>
      <c r="AN66">
        <v>1975748608</v>
      </c>
      <c r="AO66">
        <v>1882699520</v>
      </c>
      <c r="AP66">
        <v>1889806208</v>
      </c>
      <c r="AQ66">
        <v>2314579200</v>
      </c>
      <c r="AR66">
        <v>2229765888</v>
      </c>
    </row>
    <row r="67" spans="1:44" x14ac:dyDescent="0.3">
      <c r="A67" t="s">
        <v>1036</v>
      </c>
      <c r="B67" t="str">
        <f t="shared" si="1"/>
        <v>CXB CN EQUITY</v>
      </c>
      <c r="C67" t="s">
        <v>966</v>
      </c>
      <c r="D67" t="s">
        <v>965</v>
      </c>
      <c r="E67">
        <v>1800023296</v>
      </c>
      <c r="F67">
        <v>2055945728</v>
      </c>
      <c r="G67">
        <v>1417893632</v>
      </c>
      <c r="H67">
        <v>1197678720</v>
      </c>
      <c r="I67">
        <v>630579968</v>
      </c>
      <c r="J67">
        <v>592245248</v>
      </c>
      <c r="K67">
        <v>633246848</v>
      </c>
      <c r="L67">
        <v>594484800</v>
      </c>
      <c r="M67">
        <v>405069792</v>
      </c>
      <c r="N67">
        <v>427069088</v>
      </c>
      <c r="O67">
        <v>434890560</v>
      </c>
      <c r="P67">
        <v>662051904</v>
      </c>
      <c r="Q67" s="21">
        <v>455884576</v>
      </c>
      <c r="R67">
        <v>458285376</v>
      </c>
      <c r="S67">
        <v>549788480</v>
      </c>
      <c r="T67">
        <v>539792320</v>
      </c>
      <c r="U67">
        <v>799265984</v>
      </c>
      <c r="V67">
        <v>604403648</v>
      </c>
      <c r="W67">
        <v>449389120</v>
      </c>
      <c r="X67">
        <v>198452848</v>
      </c>
      <c r="Y67">
        <v>308264128</v>
      </c>
      <c r="Z67">
        <v>25996516</v>
      </c>
      <c r="AA67">
        <v>25996516</v>
      </c>
      <c r="AB67">
        <v>22410788</v>
      </c>
      <c r="AC67">
        <v>15629876</v>
      </c>
      <c r="AD67">
        <v>17270262</v>
      </c>
      <c r="AE67">
        <v>17196928</v>
      </c>
      <c r="AF67">
        <v>25013714</v>
      </c>
      <c r="AG67">
        <v>40647284</v>
      </c>
      <c r="AH67">
        <v>43774000</v>
      </c>
      <c r="AI67">
        <v>46900712</v>
      </c>
      <c r="AJ67">
        <v>70328568</v>
      </c>
      <c r="AK67">
        <v>40440528</v>
      </c>
      <c r="AL67">
        <v>44259408</v>
      </c>
      <c r="AM67">
        <v>36672084</v>
      </c>
      <c r="AN67">
        <v>31207528</v>
      </c>
      <c r="AO67">
        <v>15603764</v>
      </c>
      <c r="AP67">
        <v>22291092</v>
      </c>
      <c r="AQ67">
        <v>31207528</v>
      </c>
      <c r="AR67">
        <v>27863864</v>
      </c>
    </row>
    <row r="68" spans="1:44" x14ac:dyDescent="0.3">
      <c r="A68" t="s">
        <v>292</v>
      </c>
      <c r="B68" t="str">
        <f t="shared" si="1"/>
        <v>DFY CN EQUITY</v>
      </c>
      <c r="C68" t="s">
        <v>72</v>
      </c>
      <c r="D68" t="s">
        <v>964</v>
      </c>
      <c r="E68">
        <v>6773928448</v>
      </c>
      <c r="F68">
        <v>6317310976</v>
      </c>
      <c r="G68">
        <v>5212853760</v>
      </c>
      <c r="H68">
        <v>4999610880</v>
      </c>
      <c r="I68">
        <v>4350611968</v>
      </c>
      <c r="J68">
        <v>4345976320</v>
      </c>
      <c r="K68">
        <v>4073628416</v>
      </c>
      <c r="L68">
        <v>4087535616</v>
      </c>
      <c r="M68">
        <v>4459551232</v>
      </c>
      <c r="N68">
        <v>4498954752</v>
      </c>
      <c r="O68">
        <v>3855750144</v>
      </c>
      <c r="P68">
        <v>3700453888</v>
      </c>
      <c r="Q68" s="21">
        <v>3422311424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</row>
    <row r="69" spans="1:44" x14ac:dyDescent="0.3">
      <c r="A69" t="s">
        <v>293</v>
      </c>
      <c r="B69" t="str">
        <f t="shared" si="1"/>
        <v>DIR-U CN EQUITY</v>
      </c>
      <c r="C69" t="s">
        <v>73</v>
      </c>
      <c r="D69" t="s">
        <v>963</v>
      </c>
      <c r="E69">
        <v>3403561728</v>
      </c>
      <c r="F69">
        <v>4161509632</v>
      </c>
      <c r="G69">
        <v>3651407872</v>
      </c>
      <c r="H69">
        <v>3771505408</v>
      </c>
      <c r="I69">
        <v>3991843584</v>
      </c>
      <c r="J69">
        <v>3674213120</v>
      </c>
      <c r="K69">
        <v>3851220480</v>
      </c>
      <c r="L69">
        <v>4012256768</v>
      </c>
      <c r="M69">
        <v>3190699264</v>
      </c>
      <c r="N69">
        <v>2928674304</v>
      </c>
      <c r="O69">
        <v>3297146880</v>
      </c>
      <c r="P69">
        <v>4206145280</v>
      </c>
      <c r="Q69" s="21">
        <v>4244614656</v>
      </c>
      <c r="R69">
        <v>3693484032</v>
      </c>
      <c r="S69">
        <v>3156148992</v>
      </c>
      <c r="T69">
        <v>2569537024</v>
      </c>
      <c r="U69">
        <v>2242051072</v>
      </c>
      <c r="V69">
        <v>1928334464</v>
      </c>
      <c r="W69">
        <v>1820920576</v>
      </c>
      <c r="X69">
        <v>1600977920</v>
      </c>
      <c r="Y69">
        <v>2003913856</v>
      </c>
      <c r="Z69">
        <v>1800327168</v>
      </c>
      <c r="AA69">
        <v>1605734016</v>
      </c>
      <c r="AB69">
        <v>1253244160</v>
      </c>
      <c r="AC69">
        <v>868698112</v>
      </c>
      <c r="AD69">
        <v>915370176</v>
      </c>
      <c r="AE69">
        <v>927926592</v>
      </c>
      <c r="AF69">
        <v>718673600</v>
      </c>
      <c r="AG69">
        <v>656935808</v>
      </c>
      <c r="AH69">
        <v>529991712</v>
      </c>
      <c r="AI69">
        <v>506695392</v>
      </c>
      <c r="AJ69">
        <v>478739808</v>
      </c>
      <c r="AK69">
        <v>496794432</v>
      </c>
      <c r="AL69">
        <v>457190656</v>
      </c>
      <c r="AM69">
        <v>508442592</v>
      </c>
      <c r="AN69">
        <v>468256416</v>
      </c>
      <c r="AO69">
        <v>418169280</v>
      </c>
      <c r="AP69">
        <v>458355488</v>
      </c>
      <c r="AQ69">
        <v>476410144</v>
      </c>
      <c r="AR69">
        <v>496118368</v>
      </c>
    </row>
    <row r="70" spans="1:44" x14ac:dyDescent="0.3">
      <c r="A70" t="s">
        <v>294</v>
      </c>
      <c r="B70" t="str">
        <f t="shared" si="1"/>
        <v>DML CN EQUITY</v>
      </c>
      <c r="C70" t="s">
        <v>74</v>
      </c>
      <c r="D70" t="s">
        <v>962</v>
      </c>
      <c r="E70">
        <v>2337781504</v>
      </c>
      <c r="F70">
        <v>2195788544</v>
      </c>
      <c r="G70">
        <v>2444807680</v>
      </c>
      <c r="H70">
        <v>2361140480</v>
      </c>
      <c r="I70">
        <v>2066795648</v>
      </c>
      <c r="J70">
        <v>1874472704</v>
      </c>
      <c r="K70">
        <v>1387381248</v>
      </c>
      <c r="L70">
        <v>1227965824</v>
      </c>
      <c r="M70">
        <v>1277150720</v>
      </c>
      <c r="N70">
        <v>1317849088</v>
      </c>
      <c r="O70">
        <v>1038274752</v>
      </c>
      <c r="P70">
        <v>1661995008</v>
      </c>
      <c r="Q70" s="21">
        <v>1404810752</v>
      </c>
      <c r="R70">
        <v>1482567936</v>
      </c>
      <c r="S70">
        <v>1215033856</v>
      </c>
      <c r="T70">
        <v>1086598272</v>
      </c>
      <c r="U70">
        <v>570149824</v>
      </c>
      <c r="V70">
        <v>350592000</v>
      </c>
      <c r="W70">
        <v>300507424</v>
      </c>
      <c r="X70">
        <v>220961104</v>
      </c>
      <c r="Y70">
        <v>322483776</v>
      </c>
      <c r="Z70">
        <v>377738496</v>
      </c>
      <c r="AA70">
        <v>412687264</v>
      </c>
      <c r="AB70">
        <v>400607648</v>
      </c>
      <c r="AC70">
        <v>371180320</v>
      </c>
      <c r="AD70">
        <v>475305728</v>
      </c>
      <c r="AE70">
        <v>357877248</v>
      </c>
      <c r="AF70">
        <v>324326272</v>
      </c>
      <c r="AG70">
        <v>385768224</v>
      </c>
      <c r="AH70">
        <v>324268960</v>
      </c>
      <c r="AI70">
        <v>313087264</v>
      </c>
      <c r="AJ70">
        <v>458438144</v>
      </c>
      <c r="AK70">
        <v>373393280</v>
      </c>
      <c r="AL70">
        <v>325385600</v>
      </c>
      <c r="AM70">
        <v>378832192</v>
      </c>
      <c r="AN70">
        <v>378460224</v>
      </c>
      <c r="AO70">
        <v>362907072</v>
      </c>
      <c r="AP70">
        <v>259219328</v>
      </c>
      <c r="AQ70">
        <v>466594784</v>
      </c>
      <c r="AR70">
        <v>511503040</v>
      </c>
    </row>
    <row r="71" spans="1:44" x14ac:dyDescent="0.3">
      <c r="A71" t="s">
        <v>295</v>
      </c>
      <c r="B71" t="str">
        <f t="shared" si="1"/>
        <v>DOL CN EQUITY</v>
      </c>
      <c r="C71" t="s">
        <v>75</v>
      </c>
      <c r="D71" t="s">
        <v>961</v>
      </c>
      <c r="E71">
        <v>39353491456</v>
      </c>
      <c r="F71">
        <v>39037349888</v>
      </c>
      <c r="G71">
        <v>35447115776</v>
      </c>
      <c r="H71">
        <v>28765302784</v>
      </c>
      <c r="I71">
        <v>26855763968</v>
      </c>
      <c r="J71">
        <v>26451705856</v>
      </c>
      <c r="K71">
        <v>25606664192</v>
      </c>
      <c r="L71">
        <v>22979520512</v>
      </c>
      <c r="M71">
        <v>22747238400</v>
      </c>
      <c r="N71">
        <v>22853500928</v>
      </c>
      <c r="O71">
        <v>21628858368</v>
      </c>
      <c r="P71">
        <v>20760481792</v>
      </c>
      <c r="Q71" s="21">
        <v>18854285312</v>
      </c>
      <c r="R71">
        <v>16640269312</v>
      </c>
      <c r="S71">
        <v>17339695104</v>
      </c>
      <c r="T71">
        <v>17225992192</v>
      </c>
      <c r="U71">
        <v>16144056320</v>
      </c>
      <c r="V71">
        <v>15879832576</v>
      </c>
      <c r="W71">
        <v>14018636800</v>
      </c>
      <c r="X71">
        <v>12111419392</v>
      </c>
      <c r="Y71">
        <v>13934418944</v>
      </c>
      <c r="Z71">
        <v>14930022400</v>
      </c>
      <c r="AA71">
        <v>14500116480</v>
      </c>
      <c r="AB71">
        <v>11218530304</v>
      </c>
      <c r="AC71">
        <v>10388619264</v>
      </c>
      <c r="AD71">
        <v>13298573312</v>
      </c>
      <c r="AE71">
        <v>16701583360</v>
      </c>
      <c r="AF71">
        <v>17118242816</v>
      </c>
      <c r="AG71">
        <v>17539588096</v>
      </c>
      <c r="AH71">
        <v>15337324544</v>
      </c>
      <c r="AI71">
        <v>14077144064</v>
      </c>
      <c r="AJ71">
        <v>12626290688</v>
      </c>
      <c r="AK71">
        <v>11546369024</v>
      </c>
      <c r="AL71">
        <v>12171290624</v>
      </c>
      <c r="AM71">
        <v>10803297280</v>
      </c>
      <c r="AN71">
        <v>11170152448</v>
      </c>
      <c r="AO71">
        <v>9976368128</v>
      </c>
      <c r="AP71">
        <v>11521564672</v>
      </c>
      <c r="AQ71">
        <v>9792235520</v>
      </c>
      <c r="AR71">
        <v>9173778432</v>
      </c>
    </row>
    <row r="72" spans="1:44" x14ac:dyDescent="0.3">
      <c r="A72" t="s">
        <v>296</v>
      </c>
      <c r="B72" t="str">
        <f t="shared" si="1"/>
        <v>DOO CN EQUITY</v>
      </c>
      <c r="C72" t="s">
        <v>76</v>
      </c>
      <c r="D72" t="s">
        <v>960</v>
      </c>
      <c r="E72">
        <v>5345073664</v>
      </c>
      <c r="F72">
        <v>5875975680</v>
      </c>
      <c r="G72">
        <v>6633540608</v>
      </c>
      <c r="H72">
        <v>7014782464</v>
      </c>
      <c r="I72">
        <v>7187983360</v>
      </c>
      <c r="J72">
        <v>7889257472</v>
      </c>
      <c r="K72">
        <v>8741353472</v>
      </c>
      <c r="L72">
        <v>8345173504</v>
      </c>
      <c r="M72">
        <v>8129008128</v>
      </c>
      <c r="N72">
        <v>6747694080</v>
      </c>
      <c r="O72">
        <v>6278613504</v>
      </c>
      <c r="P72">
        <v>8294761984</v>
      </c>
      <c r="Q72" s="21">
        <v>9086111744</v>
      </c>
      <c r="R72">
        <v>9458239488</v>
      </c>
      <c r="S72">
        <v>8147047936</v>
      </c>
      <c r="T72">
        <v>9361402880</v>
      </c>
      <c r="U72">
        <v>7393334272</v>
      </c>
      <c r="V72">
        <v>6160522752</v>
      </c>
      <c r="W72">
        <v>5054594560</v>
      </c>
      <c r="X72">
        <v>2130297600</v>
      </c>
      <c r="Y72">
        <v>5246333440</v>
      </c>
      <c r="Z72">
        <v>4644616704</v>
      </c>
      <c r="AA72">
        <v>4512220160</v>
      </c>
      <c r="AB72">
        <v>3602003456</v>
      </c>
      <c r="AC72">
        <v>3432673024</v>
      </c>
      <c r="AD72">
        <v>6856965120</v>
      </c>
      <c r="AE72">
        <v>7290829824</v>
      </c>
      <c r="AF72">
        <v>5805546496</v>
      </c>
      <c r="AG72">
        <v>5490922496</v>
      </c>
      <c r="AH72">
        <v>4416009216</v>
      </c>
      <c r="AI72">
        <v>4248201728</v>
      </c>
      <c r="AJ72">
        <v>3496844032</v>
      </c>
      <c r="AK72">
        <v>3163585792</v>
      </c>
      <c r="AL72">
        <v>2887603712</v>
      </c>
      <c r="AM72">
        <v>2353289216</v>
      </c>
      <c r="AN72">
        <v>2233376768</v>
      </c>
      <c r="AO72">
        <v>2299960576</v>
      </c>
      <c r="AP72">
        <v>2962044672</v>
      </c>
      <c r="AQ72">
        <v>3451366144</v>
      </c>
      <c r="AR72">
        <v>2870619904</v>
      </c>
    </row>
    <row r="73" spans="1:44" x14ac:dyDescent="0.3">
      <c r="A73" t="s">
        <v>297</v>
      </c>
      <c r="B73" t="str">
        <f t="shared" si="1"/>
        <v>DPM CN EQUITY</v>
      </c>
      <c r="C73" t="s">
        <v>77</v>
      </c>
      <c r="D73" t="s">
        <v>959</v>
      </c>
      <c r="E73">
        <v>2323778560</v>
      </c>
      <c r="F73">
        <v>2458155776</v>
      </c>
      <c r="G73">
        <v>1943069056</v>
      </c>
      <c r="H73">
        <v>1868684416</v>
      </c>
      <c r="I73">
        <v>1634024960</v>
      </c>
      <c r="J73">
        <v>1618609664</v>
      </c>
      <c r="K73">
        <v>1686051712</v>
      </c>
      <c r="L73">
        <v>1894158720</v>
      </c>
      <c r="M73">
        <v>1254422528</v>
      </c>
      <c r="N73">
        <v>1183126656</v>
      </c>
      <c r="O73">
        <v>1235153280</v>
      </c>
      <c r="P73">
        <v>1437479552</v>
      </c>
      <c r="Q73" s="21">
        <v>1506848512</v>
      </c>
      <c r="R73">
        <v>1468310144</v>
      </c>
      <c r="S73">
        <v>1456600832</v>
      </c>
      <c r="T73">
        <v>1431570816</v>
      </c>
      <c r="U73">
        <v>1707806080</v>
      </c>
      <c r="V73">
        <v>1780597760</v>
      </c>
      <c r="W73">
        <v>1668610560</v>
      </c>
      <c r="X73">
        <v>795828224</v>
      </c>
      <c r="Y73">
        <v>1000162496</v>
      </c>
      <c r="Z73">
        <v>799413056</v>
      </c>
      <c r="AA73">
        <v>871147392</v>
      </c>
      <c r="AB73">
        <v>790816128</v>
      </c>
      <c r="AC73">
        <v>642649728</v>
      </c>
      <c r="AD73">
        <v>542681984</v>
      </c>
      <c r="AE73">
        <v>560366144</v>
      </c>
      <c r="AF73">
        <v>549658560</v>
      </c>
      <c r="AG73">
        <v>535381696</v>
      </c>
      <c r="AH73">
        <v>478221056</v>
      </c>
      <c r="AI73">
        <v>431826496</v>
      </c>
      <c r="AJ73">
        <v>503176064</v>
      </c>
      <c r="AK73">
        <v>361323264</v>
      </c>
      <c r="AL73">
        <v>520305472</v>
      </c>
      <c r="AM73">
        <v>432778016</v>
      </c>
      <c r="AN73">
        <v>295075936</v>
      </c>
      <c r="AO73">
        <v>179855808</v>
      </c>
      <c r="AP73">
        <v>306316896</v>
      </c>
      <c r="AQ73">
        <v>356901344</v>
      </c>
      <c r="AR73">
        <v>382193568</v>
      </c>
    </row>
    <row r="74" spans="1:44" x14ac:dyDescent="0.3">
      <c r="A74" t="s">
        <v>298</v>
      </c>
      <c r="B74" t="str">
        <f t="shared" si="1"/>
        <v>DSG CN EQUITY</v>
      </c>
      <c r="C74" t="s">
        <v>78</v>
      </c>
      <c r="D74" t="s">
        <v>958</v>
      </c>
      <c r="E74">
        <v>13963799552</v>
      </c>
      <c r="F74">
        <v>11884973056</v>
      </c>
      <c r="G74">
        <v>11307637760</v>
      </c>
      <c r="H74">
        <v>10554229760</v>
      </c>
      <c r="I74">
        <v>9466679296</v>
      </c>
      <c r="J74">
        <v>8475804160</v>
      </c>
      <c r="K74">
        <v>9020594176</v>
      </c>
      <c r="L74">
        <v>9252467712</v>
      </c>
      <c r="M74">
        <v>8005970432</v>
      </c>
      <c r="N74">
        <v>7436978688</v>
      </c>
      <c r="O74">
        <v>6781677056</v>
      </c>
      <c r="P74">
        <v>7755193344</v>
      </c>
      <c r="Q74" s="21">
        <v>8855873536</v>
      </c>
      <c r="R74">
        <v>8724895744</v>
      </c>
      <c r="S74">
        <v>7245424128</v>
      </c>
      <c r="T74">
        <v>6478412288</v>
      </c>
      <c r="U74">
        <v>6289832448</v>
      </c>
      <c r="V74">
        <v>6407236608</v>
      </c>
      <c r="W74">
        <v>6031641088</v>
      </c>
      <c r="X74">
        <v>4074007296</v>
      </c>
      <c r="Y74">
        <v>4670404096</v>
      </c>
      <c r="Z74">
        <v>4499056128</v>
      </c>
      <c r="AA74">
        <v>4075757312</v>
      </c>
      <c r="AB74">
        <v>3748498176</v>
      </c>
      <c r="AC74">
        <v>2769430272</v>
      </c>
      <c r="AD74">
        <v>3367436544</v>
      </c>
      <c r="AE74">
        <v>3289977856</v>
      </c>
      <c r="AF74">
        <v>2826800128</v>
      </c>
      <c r="AG74">
        <v>2743884800</v>
      </c>
      <c r="AH74">
        <v>2611019776</v>
      </c>
      <c r="AI74">
        <v>2396831232</v>
      </c>
      <c r="AJ74">
        <v>2311901696</v>
      </c>
      <c r="AK74">
        <v>2170688768</v>
      </c>
      <c r="AL74">
        <v>2140234368</v>
      </c>
      <c r="AM74">
        <v>1872083584</v>
      </c>
      <c r="AN74">
        <v>1915242752</v>
      </c>
      <c r="AO74">
        <v>2109163520</v>
      </c>
      <c r="AP74">
        <v>1784831488</v>
      </c>
      <c r="AQ74">
        <v>1513674624</v>
      </c>
      <c r="AR74">
        <v>1441677440</v>
      </c>
    </row>
    <row r="75" spans="1:44" x14ac:dyDescent="0.3">
      <c r="A75" t="s">
        <v>301</v>
      </c>
      <c r="B75" t="str">
        <f t="shared" si="1"/>
        <v>EFN CN EQUITY</v>
      </c>
      <c r="C75" t="s">
        <v>81</v>
      </c>
      <c r="D75" t="s">
        <v>957</v>
      </c>
      <c r="E75">
        <v>11767254016</v>
      </c>
      <c r="F75">
        <v>11607781376</v>
      </c>
      <c r="G75">
        <v>9683081216</v>
      </c>
      <c r="H75">
        <v>8534470144</v>
      </c>
      <c r="I75">
        <v>8388237824</v>
      </c>
      <c r="J75">
        <v>7590664192</v>
      </c>
      <c r="K75">
        <v>7871742976</v>
      </c>
      <c r="L75">
        <v>6964645888</v>
      </c>
      <c r="M75">
        <v>7241244160</v>
      </c>
      <c r="N75">
        <v>6429122560</v>
      </c>
      <c r="O75">
        <v>5332774400</v>
      </c>
      <c r="P75">
        <v>4837142528</v>
      </c>
      <c r="Q75" s="21">
        <v>5287262208</v>
      </c>
      <c r="R75">
        <v>5385560576</v>
      </c>
      <c r="S75">
        <v>6235172352</v>
      </c>
      <c r="T75">
        <v>6021674496</v>
      </c>
      <c r="U75">
        <v>5891606016</v>
      </c>
      <c r="V75">
        <v>4852516352</v>
      </c>
      <c r="W75">
        <v>4433722880</v>
      </c>
      <c r="X75">
        <v>3911121664</v>
      </c>
      <c r="Y75">
        <v>4826550784</v>
      </c>
      <c r="Z75">
        <v>4613294592</v>
      </c>
      <c r="AA75">
        <v>4157134336</v>
      </c>
      <c r="AB75">
        <v>3665961472</v>
      </c>
      <c r="AC75">
        <v>2993437184</v>
      </c>
      <c r="AD75">
        <v>2530662656</v>
      </c>
      <c r="AE75">
        <v>2350599168</v>
      </c>
      <c r="AF75">
        <v>1578476672</v>
      </c>
      <c r="AG75">
        <v>3610200320</v>
      </c>
      <c r="AH75">
        <v>3586173952</v>
      </c>
      <c r="AI75">
        <v>3462304512</v>
      </c>
      <c r="AJ75">
        <v>4765406208</v>
      </c>
      <c r="AK75">
        <v>4823338496</v>
      </c>
      <c r="AL75">
        <v>6350423552</v>
      </c>
      <c r="AM75">
        <v>5293072384</v>
      </c>
      <c r="AN75">
        <v>5405883904</v>
      </c>
      <c r="AO75">
        <v>6442829312</v>
      </c>
      <c r="AP75">
        <v>6995360256</v>
      </c>
      <c r="AQ75">
        <v>5218020352</v>
      </c>
      <c r="AR75">
        <v>4520785920</v>
      </c>
    </row>
    <row r="76" spans="1:44" x14ac:dyDescent="0.3">
      <c r="A76" t="s">
        <v>302</v>
      </c>
      <c r="B76" t="str">
        <f t="shared" si="1"/>
        <v>EFR CN EQUITY</v>
      </c>
      <c r="C76" t="s">
        <v>82</v>
      </c>
      <c r="D76" t="s">
        <v>956</v>
      </c>
      <c r="E76">
        <v>1457680000</v>
      </c>
      <c r="F76">
        <v>1205744384</v>
      </c>
      <c r="G76">
        <v>1336947968</v>
      </c>
      <c r="H76">
        <v>1365976960</v>
      </c>
      <c r="I76">
        <v>1524583424</v>
      </c>
      <c r="J76">
        <v>1767177728</v>
      </c>
      <c r="K76">
        <v>1302337024</v>
      </c>
      <c r="L76">
        <v>1188336000</v>
      </c>
      <c r="M76">
        <v>1319728384</v>
      </c>
      <c r="N76">
        <v>1317466752</v>
      </c>
      <c r="O76">
        <v>990834944</v>
      </c>
      <c r="P76">
        <v>1798818688</v>
      </c>
      <c r="Q76" s="21">
        <v>1503295488</v>
      </c>
      <c r="R76">
        <v>1190181120</v>
      </c>
      <c r="S76">
        <v>1006146304</v>
      </c>
      <c r="T76">
        <v>961816768</v>
      </c>
      <c r="U76">
        <v>684863808</v>
      </c>
      <c r="V76">
        <v>278795456</v>
      </c>
      <c r="W76">
        <v>234530800</v>
      </c>
      <c r="X76">
        <v>183830208</v>
      </c>
      <c r="Y76">
        <v>245018944</v>
      </c>
      <c r="Z76">
        <v>249069184</v>
      </c>
      <c r="AA76">
        <v>380619744</v>
      </c>
      <c r="AB76">
        <v>405368288</v>
      </c>
      <c r="AC76">
        <v>346560608</v>
      </c>
      <c r="AD76">
        <v>370390528</v>
      </c>
      <c r="AE76">
        <v>232753248</v>
      </c>
      <c r="AF76">
        <v>164217808</v>
      </c>
      <c r="AG76">
        <v>168069024</v>
      </c>
      <c r="AH76">
        <v>142723936</v>
      </c>
      <c r="AI76">
        <v>145121600</v>
      </c>
      <c r="AJ76">
        <v>191254832</v>
      </c>
      <c r="AK76">
        <v>147272896</v>
      </c>
      <c r="AL76">
        <v>139973312</v>
      </c>
      <c r="AM76">
        <v>167833648</v>
      </c>
      <c r="AN76">
        <v>156746192</v>
      </c>
      <c r="AO76">
        <v>185582992</v>
      </c>
      <c r="AP76">
        <v>176167824</v>
      </c>
      <c r="AQ76">
        <v>246755664</v>
      </c>
      <c r="AR76">
        <v>111802120</v>
      </c>
    </row>
    <row r="77" spans="1:44" x14ac:dyDescent="0.3">
      <c r="A77" t="s">
        <v>303</v>
      </c>
      <c r="B77" t="str">
        <f t="shared" si="1"/>
        <v>EFX CN EQUITY</v>
      </c>
      <c r="C77" t="s">
        <v>83</v>
      </c>
      <c r="D77" t="s">
        <v>955</v>
      </c>
      <c r="E77">
        <v>1775931520</v>
      </c>
      <c r="F77">
        <v>999801152</v>
      </c>
      <c r="G77">
        <v>915450688</v>
      </c>
      <c r="H77">
        <v>976780096</v>
      </c>
      <c r="I77">
        <v>759739904</v>
      </c>
      <c r="J77">
        <v>966299712</v>
      </c>
      <c r="K77">
        <v>1116672256</v>
      </c>
      <c r="L77">
        <v>996099136</v>
      </c>
      <c r="M77">
        <v>1056517760</v>
      </c>
      <c r="N77">
        <v>531808128</v>
      </c>
      <c r="O77">
        <v>545260288</v>
      </c>
      <c r="P77">
        <v>718344512</v>
      </c>
      <c r="Q77" s="21">
        <v>686939968</v>
      </c>
      <c r="R77">
        <v>832219712</v>
      </c>
      <c r="S77">
        <v>752405504</v>
      </c>
      <c r="T77">
        <v>727295424</v>
      </c>
      <c r="U77">
        <v>588293248</v>
      </c>
      <c r="V77">
        <v>414316256</v>
      </c>
      <c r="W77">
        <v>460949248</v>
      </c>
      <c r="X77">
        <v>522827680</v>
      </c>
      <c r="Y77">
        <v>1096527360</v>
      </c>
      <c r="Z77">
        <v>1041835456</v>
      </c>
      <c r="AA77">
        <v>1526263808</v>
      </c>
      <c r="AB77">
        <v>1704823680</v>
      </c>
      <c r="AC77">
        <v>1419427072</v>
      </c>
      <c r="AD77">
        <v>1464660608</v>
      </c>
      <c r="AE77">
        <v>1252891776</v>
      </c>
      <c r="AF77">
        <v>1359980544</v>
      </c>
      <c r="AG77">
        <v>1358209664</v>
      </c>
      <c r="AH77">
        <v>1628959360</v>
      </c>
      <c r="AI77">
        <v>1666142080</v>
      </c>
      <c r="AJ77">
        <v>1675873536</v>
      </c>
      <c r="AK77">
        <v>1504035328</v>
      </c>
      <c r="AL77">
        <v>1240266112</v>
      </c>
      <c r="AM77">
        <v>845823360</v>
      </c>
      <c r="AN77">
        <v>808480320</v>
      </c>
      <c r="AO77">
        <v>1051309120</v>
      </c>
      <c r="AP77">
        <v>1042687680</v>
      </c>
      <c r="AQ77">
        <v>1066482496</v>
      </c>
      <c r="AR77">
        <v>1208643456</v>
      </c>
    </row>
    <row r="78" spans="1:44" x14ac:dyDescent="0.3">
      <c r="A78" t="s">
        <v>304</v>
      </c>
      <c r="B78" t="str">
        <f t="shared" si="1"/>
        <v>EIF CN EQUITY</v>
      </c>
      <c r="C78" t="s">
        <v>84</v>
      </c>
      <c r="D78" t="s">
        <v>954</v>
      </c>
      <c r="E78">
        <v>2847026176</v>
      </c>
      <c r="F78">
        <v>2446656000</v>
      </c>
      <c r="G78">
        <v>2131518208</v>
      </c>
      <c r="H78">
        <v>2299478528</v>
      </c>
      <c r="I78">
        <v>2094657152</v>
      </c>
      <c r="J78">
        <v>2082581504</v>
      </c>
      <c r="K78">
        <v>2434168064</v>
      </c>
      <c r="L78">
        <v>2267228928</v>
      </c>
      <c r="M78">
        <v>2228277504</v>
      </c>
      <c r="N78">
        <v>1754509184</v>
      </c>
      <c r="O78">
        <v>1607330560</v>
      </c>
      <c r="P78">
        <v>1631741824</v>
      </c>
      <c r="Q78" s="21">
        <v>1607330560</v>
      </c>
      <c r="R78">
        <v>1676618496</v>
      </c>
      <c r="S78">
        <v>1507557248</v>
      </c>
      <c r="T78">
        <v>1423703424</v>
      </c>
      <c r="U78">
        <v>1260193536</v>
      </c>
      <c r="V78">
        <v>1044543680</v>
      </c>
      <c r="W78">
        <v>920037632</v>
      </c>
      <c r="X78">
        <v>610492288</v>
      </c>
      <c r="Y78">
        <v>1537064704</v>
      </c>
      <c r="Z78">
        <v>1306939776</v>
      </c>
      <c r="AA78">
        <v>1205337984</v>
      </c>
      <c r="AB78">
        <v>1044100416</v>
      </c>
      <c r="AC78">
        <v>891697728</v>
      </c>
      <c r="AD78">
        <v>1043469376</v>
      </c>
      <c r="AE78">
        <v>994734464</v>
      </c>
      <c r="AF78">
        <v>958099456</v>
      </c>
      <c r="AG78">
        <v>1106502400</v>
      </c>
      <c r="AH78">
        <v>1075638400</v>
      </c>
      <c r="AI78">
        <v>1018053440</v>
      </c>
      <c r="AJ78">
        <v>1202202240</v>
      </c>
      <c r="AK78">
        <v>1153686784</v>
      </c>
      <c r="AL78">
        <v>972689280</v>
      </c>
      <c r="AM78">
        <v>862709056</v>
      </c>
      <c r="AN78">
        <v>766269120</v>
      </c>
      <c r="AO78">
        <v>742098624</v>
      </c>
      <c r="AP78">
        <v>632514816</v>
      </c>
      <c r="AQ78">
        <v>465270560</v>
      </c>
      <c r="AR78">
        <v>491272352</v>
      </c>
    </row>
    <row r="79" spans="1:44" x14ac:dyDescent="0.3">
      <c r="A79" t="s">
        <v>305</v>
      </c>
      <c r="B79" t="str">
        <f t="shared" si="1"/>
        <v>ELD CN EQUITY</v>
      </c>
      <c r="C79" t="s">
        <v>85</v>
      </c>
      <c r="D79" t="s">
        <v>953</v>
      </c>
      <c r="E79">
        <v>4381101056</v>
      </c>
      <c r="F79">
        <v>4815821824</v>
      </c>
      <c r="G79">
        <v>4136322560</v>
      </c>
      <c r="H79">
        <v>3869880832</v>
      </c>
      <c r="I79">
        <v>3519816448</v>
      </c>
      <c r="J79">
        <v>2477483776</v>
      </c>
      <c r="K79">
        <v>2720048384</v>
      </c>
      <c r="L79">
        <v>2587207936</v>
      </c>
      <c r="M79">
        <v>2093457664</v>
      </c>
      <c r="N79">
        <v>1542324096</v>
      </c>
      <c r="O79">
        <v>1516256000</v>
      </c>
      <c r="P79">
        <v>2567146752</v>
      </c>
      <c r="Q79" s="21">
        <v>2166336000</v>
      </c>
      <c r="R79">
        <v>1789422080</v>
      </c>
      <c r="S79">
        <v>2245211392</v>
      </c>
      <c r="T79">
        <v>2390657536</v>
      </c>
      <c r="U79">
        <v>2948857088</v>
      </c>
      <c r="V79">
        <v>2446501376</v>
      </c>
      <c r="W79">
        <v>2194374144</v>
      </c>
      <c r="X79">
        <v>1443429120</v>
      </c>
      <c r="Y79">
        <v>1656699648</v>
      </c>
      <c r="Z79">
        <v>1629473920</v>
      </c>
      <c r="AA79">
        <v>1208481152</v>
      </c>
      <c r="AB79">
        <v>979806656</v>
      </c>
      <c r="AC79">
        <v>635208576</v>
      </c>
      <c r="AD79">
        <v>897232064</v>
      </c>
      <c r="AE79">
        <v>1056034176</v>
      </c>
      <c r="AF79">
        <v>857531520</v>
      </c>
      <c r="AG79">
        <v>1445099392</v>
      </c>
      <c r="AH79">
        <v>2175589376</v>
      </c>
      <c r="AI79">
        <v>2458726144</v>
      </c>
      <c r="AJ79">
        <v>3260471552</v>
      </c>
      <c r="AK79">
        <v>3095656448</v>
      </c>
      <c r="AL79">
        <v>3697589504</v>
      </c>
      <c r="AM79">
        <v>4163371264</v>
      </c>
      <c r="AN79">
        <v>2923675648</v>
      </c>
      <c r="AO79">
        <v>2938007296</v>
      </c>
      <c r="AP79">
        <v>3066993152</v>
      </c>
      <c r="AQ79">
        <v>3711921408</v>
      </c>
      <c r="AR79">
        <v>4163371264</v>
      </c>
    </row>
    <row r="80" spans="1:44" x14ac:dyDescent="0.3">
      <c r="A80" t="s">
        <v>306</v>
      </c>
      <c r="B80" t="str">
        <f t="shared" si="1"/>
        <v>EMA CN EQUITY</v>
      </c>
      <c r="C80" t="s">
        <v>86</v>
      </c>
      <c r="D80" t="s">
        <v>952</v>
      </c>
      <c r="E80">
        <v>15854921728</v>
      </c>
      <c r="F80">
        <v>15493142528</v>
      </c>
      <c r="G80">
        <v>13151012864</v>
      </c>
      <c r="H80">
        <v>13626455040</v>
      </c>
      <c r="I80">
        <v>13993465856</v>
      </c>
      <c r="J80">
        <v>13007181824</v>
      </c>
      <c r="K80">
        <v>14889816064</v>
      </c>
      <c r="L80">
        <v>15067392000</v>
      </c>
      <c r="M80">
        <v>13955172352</v>
      </c>
      <c r="N80">
        <v>14934337536</v>
      </c>
      <c r="O80">
        <v>15987106816</v>
      </c>
      <c r="P80">
        <v>16248732672</v>
      </c>
      <c r="Q80" s="21">
        <v>16431545344</v>
      </c>
      <c r="R80">
        <v>14807433216</v>
      </c>
      <c r="S80">
        <v>14270458880</v>
      </c>
      <c r="T80">
        <v>14132684800</v>
      </c>
      <c r="U80">
        <v>13581103104</v>
      </c>
      <c r="V80">
        <v>13546866688</v>
      </c>
      <c r="W80">
        <v>13073105920</v>
      </c>
      <c r="X80">
        <v>13462237184</v>
      </c>
      <c r="Y80">
        <v>13450780672</v>
      </c>
      <c r="Z80">
        <v>13988206592</v>
      </c>
      <c r="AA80">
        <v>12620336128</v>
      </c>
      <c r="AB80">
        <v>11785388032</v>
      </c>
      <c r="AC80">
        <v>10183107584</v>
      </c>
      <c r="AD80">
        <v>9311603712</v>
      </c>
      <c r="AE80">
        <v>9869323264</v>
      </c>
      <c r="AF80">
        <v>9395371008</v>
      </c>
      <c r="AG80">
        <v>10703022080</v>
      </c>
      <c r="AH80">
        <v>10025543680</v>
      </c>
      <c r="AI80">
        <v>10174572544</v>
      </c>
      <c r="AJ80">
        <v>9914984448</v>
      </c>
      <c r="AK80">
        <v>9529314304</v>
      </c>
      <c r="AL80">
        <v>9484761088</v>
      </c>
      <c r="AM80">
        <v>7205317120</v>
      </c>
      <c r="AN80">
        <v>7044147712</v>
      </c>
      <c r="AO80">
        <v>6143021568</v>
      </c>
      <c r="AP80">
        <v>6290806272</v>
      </c>
      <c r="AQ80">
        <v>5590248960</v>
      </c>
      <c r="AR80">
        <v>5854556672</v>
      </c>
    </row>
    <row r="81" spans="1:44" x14ac:dyDescent="0.3">
      <c r="A81" t="s">
        <v>307</v>
      </c>
      <c r="B81" t="str">
        <f t="shared" si="1"/>
        <v>EMP/A CN EQUITY</v>
      </c>
      <c r="C81" t="s">
        <v>87</v>
      </c>
      <c r="D81" t="s">
        <v>951</v>
      </c>
      <c r="E81">
        <v>10467971072</v>
      </c>
      <c r="F81">
        <v>9941928960</v>
      </c>
      <c r="G81">
        <v>8561350656</v>
      </c>
      <c r="H81">
        <v>8118237184</v>
      </c>
      <c r="I81">
        <v>8963512320</v>
      </c>
      <c r="J81">
        <v>9287270400</v>
      </c>
      <c r="K81">
        <v>9697432576</v>
      </c>
      <c r="L81">
        <v>9343329280</v>
      </c>
      <c r="M81">
        <v>9290437632</v>
      </c>
      <c r="N81">
        <v>9019708416</v>
      </c>
      <c r="O81">
        <v>10483802112</v>
      </c>
      <c r="P81">
        <v>11734708224</v>
      </c>
      <c r="Q81" s="21">
        <v>10273718272</v>
      </c>
      <c r="R81">
        <v>10331576320</v>
      </c>
      <c r="S81">
        <v>10545574912</v>
      </c>
      <c r="T81">
        <v>10515081216</v>
      </c>
      <c r="U81">
        <v>9348391936</v>
      </c>
      <c r="V81">
        <v>10450960384</v>
      </c>
      <c r="W81">
        <v>8788168704</v>
      </c>
      <c r="X81">
        <v>7441532416</v>
      </c>
      <c r="Y81">
        <v>8233529856</v>
      </c>
      <c r="Z81">
        <v>9736408064</v>
      </c>
      <c r="AA81">
        <v>8963982336</v>
      </c>
      <c r="AB81">
        <v>7862939136</v>
      </c>
      <c r="AC81">
        <v>7835335168</v>
      </c>
      <c r="AD81">
        <v>6397552128</v>
      </c>
      <c r="AE81">
        <v>7169821184</v>
      </c>
      <c r="AF81">
        <v>7025778688</v>
      </c>
      <c r="AG81">
        <v>6653450752</v>
      </c>
      <c r="AH81">
        <v>5998605824</v>
      </c>
      <c r="AI81">
        <v>6009472512</v>
      </c>
      <c r="AJ81">
        <v>5520455680</v>
      </c>
      <c r="AK81">
        <v>4343753216</v>
      </c>
      <c r="AL81">
        <v>5407585792</v>
      </c>
      <c r="AM81">
        <v>5308110848</v>
      </c>
      <c r="AN81">
        <v>6217204224</v>
      </c>
      <c r="AO81">
        <v>7112439296</v>
      </c>
      <c r="AP81">
        <v>7601748992</v>
      </c>
      <c r="AQ81">
        <v>8120532480</v>
      </c>
      <c r="AR81">
        <v>8151917568</v>
      </c>
    </row>
    <row r="82" spans="1:44" x14ac:dyDescent="0.3">
      <c r="A82" t="s">
        <v>308</v>
      </c>
      <c r="B82" t="str">
        <f t="shared" si="1"/>
        <v>ENB CN EQUITY</v>
      </c>
      <c r="C82" t="s">
        <v>88</v>
      </c>
      <c r="D82" t="s">
        <v>950</v>
      </c>
      <c r="E82">
        <v>132897398784</v>
      </c>
      <c r="F82">
        <v>119632035840</v>
      </c>
      <c r="G82">
        <v>103476838400</v>
      </c>
      <c r="H82">
        <v>104281284608</v>
      </c>
      <c r="I82">
        <v>101815017472</v>
      </c>
      <c r="J82">
        <v>95757115392</v>
      </c>
      <c r="K82">
        <v>99573587968</v>
      </c>
      <c r="L82">
        <v>104081653760</v>
      </c>
      <c r="M82">
        <v>107234426880</v>
      </c>
      <c r="N82">
        <v>103709712384</v>
      </c>
      <c r="O82">
        <v>110154153984</v>
      </c>
      <c r="P82">
        <v>116613971968</v>
      </c>
      <c r="Q82" s="21">
        <v>100102807552</v>
      </c>
      <c r="R82">
        <v>102219603968</v>
      </c>
      <c r="S82">
        <v>100549615616</v>
      </c>
      <c r="T82">
        <v>92729499648</v>
      </c>
      <c r="U82">
        <v>82446671872</v>
      </c>
      <c r="V82">
        <v>78780063744</v>
      </c>
      <c r="W82">
        <v>83596181504</v>
      </c>
      <c r="X82">
        <v>83089260544</v>
      </c>
      <c r="Y82">
        <v>104494596096</v>
      </c>
      <c r="Z82">
        <v>94110941184</v>
      </c>
      <c r="AA82">
        <v>95503589376</v>
      </c>
      <c r="AB82">
        <v>97919598592</v>
      </c>
      <c r="AC82">
        <v>85743525888</v>
      </c>
      <c r="AD82">
        <v>71639465984</v>
      </c>
      <c r="AE82">
        <v>80116318208</v>
      </c>
      <c r="AF82">
        <v>68681400320</v>
      </c>
      <c r="AG82">
        <v>82938167296</v>
      </c>
      <c r="AH82">
        <v>85784051712</v>
      </c>
      <c r="AI82">
        <v>84667719680</v>
      </c>
      <c r="AJ82">
        <v>90237272064</v>
      </c>
      <c r="AK82">
        <v>53054488576</v>
      </c>
      <c r="AL82">
        <v>54185582592</v>
      </c>
      <c r="AM82">
        <v>50856632320</v>
      </c>
      <c r="AN82">
        <v>46735273984</v>
      </c>
      <c r="AO82">
        <v>39728152576</v>
      </c>
      <c r="AP82">
        <v>42450124800</v>
      </c>
      <c r="AQ82">
        <v>50049171456</v>
      </c>
      <c r="AR82">
        <v>52252909568</v>
      </c>
    </row>
    <row r="83" spans="1:44" x14ac:dyDescent="0.3">
      <c r="A83" t="s">
        <v>1037</v>
      </c>
      <c r="B83" t="str">
        <f t="shared" si="1"/>
        <v>ENGH CN EQUITY</v>
      </c>
      <c r="C83" t="s">
        <v>949</v>
      </c>
      <c r="D83" t="s">
        <v>948</v>
      </c>
      <c r="E83">
        <v>1500087168</v>
      </c>
      <c r="F83">
        <v>1863316480</v>
      </c>
      <c r="G83">
        <v>1670693376</v>
      </c>
      <c r="H83">
        <v>1691350272</v>
      </c>
      <c r="I83">
        <v>1939507200</v>
      </c>
      <c r="J83">
        <v>1657001728</v>
      </c>
      <c r="K83">
        <v>1779149056</v>
      </c>
      <c r="L83">
        <v>2114086656</v>
      </c>
      <c r="M83">
        <v>1987351040</v>
      </c>
      <c r="N83">
        <v>1602633984</v>
      </c>
      <c r="O83">
        <v>1580521088</v>
      </c>
      <c r="P83">
        <v>2195471360</v>
      </c>
      <c r="Q83" s="21">
        <v>2690452224</v>
      </c>
      <c r="R83">
        <v>3084075264</v>
      </c>
      <c r="S83">
        <v>3062764800</v>
      </c>
      <c r="T83">
        <v>3226521856</v>
      </c>
      <c r="U83">
        <v>3412261120</v>
      </c>
      <c r="V83">
        <v>4022501632</v>
      </c>
      <c r="W83">
        <v>3987277056</v>
      </c>
      <c r="X83">
        <v>2393145600</v>
      </c>
      <c r="Y83">
        <v>2636145664</v>
      </c>
      <c r="Z83">
        <v>1996313600</v>
      </c>
      <c r="AA83">
        <v>1892461056</v>
      </c>
      <c r="AB83">
        <v>1854414592</v>
      </c>
      <c r="AC83">
        <v>1811977728</v>
      </c>
      <c r="AD83">
        <v>2233593600</v>
      </c>
      <c r="AE83">
        <v>2079554304</v>
      </c>
      <c r="AF83">
        <v>1840268928</v>
      </c>
      <c r="AG83">
        <v>1659812608</v>
      </c>
      <c r="AH83">
        <v>1394138368</v>
      </c>
      <c r="AI83">
        <v>1416351872</v>
      </c>
      <c r="AJ83">
        <v>1550732160</v>
      </c>
      <c r="AK83">
        <v>1505175424</v>
      </c>
      <c r="AL83">
        <v>1409920000</v>
      </c>
      <c r="AM83">
        <v>1469082112</v>
      </c>
      <c r="AN83">
        <v>1410014848</v>
      </c>
      <c r="AO83">
        <v>1976497024</v>
      </c>
      <c r="AP83">
        <v>1406009344</v>
      </c>
      <c r="AQ83">
        <v>1279839104</v>
      </c>
      <c r="AR83">
        <v>1315363584</v>
      </c>
    </row>
    <row r="84" spans="1:44" x14ac:dyDescent="0.3">
      <c r="A84" t="s">
        <v>309</v>
      </c>
      <c r="B84" t="str">
        <f t="shared" si="1"/>
        <v>EQB CN EQUITY</v>
      </c>
      <c r="C84" t="s">
        <v>89</v>
      </c>
      <c r="D84" t="s">
        <v>947</v>
      </c>
      <c r="E84">
        <v>3812019456</v>
      </c>
      <c r="F84">
        <v>4002085376</v>
      </c>
      <c r="G84">
        <v>3569491200</v>
      </c>
      <c r="H84">
        <v>3243709184</v>
      </c>
      <c r="I84">
        <v>3316711168</v>
      </c>
      <c r="J84">
        <v>2850622208</v>
      </c>
      <c r="K84">
        <v>2638129408</v>
      </c>
      <c r="L84">
        <v>2191974912</v>
      </c>
      <c r="M84">
        <v>2129240448</v>
      </c>
      <c r="N84">
        <v>1586535168</v>
      </c>
      <c r="O84">
        <v>1814066688</v>
      </c>
      <c r="P84">
        <v>2445611776</v>
      </c>
      <c r="Q84" s="21">
        <v>2347819520</v>
      </c>
      <c r="R84">
        <v>2424499456</v>
      </c>
      <c r="S84">
        <v>2256156928</v>
      </c>
      <c r="T84">
        <v>2136324992</v>
      </c>
      <c r="U84">
        <v>1702248064</v>
      </c>
      <c r="V84">
        <v>1262061440</v>
      </c>
      <c r="W84">
        <v>1199874304</v>
      </c>
      <c r="X84">
        <v>975436224</v>
      </c>
      <c r="Y84">
        <v>1830874752</v>
      </c>
      <c r="Z84">
        <v>1736782208</v>
      </c>
      <c r="AA84">
        <v>1208897152</v>
      </c>
      <c r="AB84">
        <v>1076367616</v>
      </c>
      <c r="AC84">
        <v>978620032</v>
      </c>
      <c r="AD84">
        <v>1138411136</v>
      </c>
      <c r="AE84">
        <v>983647552</v>
      </c>
      <c r="AF84">
        <v>885904512</v>
      </c>
      <c r="AG84">
        <v>1178429696</v>
      </c>
      <c r="AH84">
        <v>922748608</v>
      </c>
      <c r="AI84">
        <v>980090880</v>
      </c>
      <c r="AJ84">
        <v>1137725056</v>
      </c>
      <c r="AK84">
        <v>994648128</v>
      </c>
      <c r="AL84">
        <v>916242112</v>
      </c>
      <c r="AM84">
        <v>871482432</v>
      </c>
      <c r="AN84">
        <v>788958656</v>
      </c>
      <c r="AO84">
        <v>797049408</v>
      </c>
      <c r="AP84">
        <v>870192384</v>
      </c>
      <c r="AQ84">
        <v>947241856</v>
      </c>
      <c r="AR84">
        <v>872415872</v>
      </c>
    </row>
    <row r="85" spans="1:44" x14ac:dyDescent="0.3">
      <c r="A85" t="s">
        <v>310</v>
      </c>
      <c r="B85" t="str">
        <f t="shared" si="1"/>
        <v>EQX CN EQUITY</v>
      </c>
      <c r="C85" t="s">
        <v>90</v>
      </c>
      <c r="D85" t="s">
        <v>946</v>
      </c>
      <c r="E85">
        <v>3295870720</v>
      </c>
      <c r="F85">
        <v>3543916544</v>
      </c>
      <c r="G85">
        <v>3059192576</v>
      </c>
      <c r="H85">
        <v>2647748096</v>
      </c>
      <c r="I85">
        <v>2015715200</v>
      </c>
      <c r="J85">
        <v>1786926720</v>
      </c>
      <c r="K85">
        <v>1899394176</v>
      </c>
      <c r="L85">
        <v>2166210816</v>
      </c>
      <c r="M85">
        <v>1351455872</v>
      </c>
      <c r="N85">
        <v>1528329472</v>
      </c>
      <c r="O85">
        <v>1740966784</v>
      </c>
      <c r="P85">
        <v>3118488064</v>
      </c>
      <c r="Q85" s="21">
        <v>2573426944</v>
      </c>
      <c r="R85">
        <v>2511752960</v>
      </c>
      <c r="S85">
        <v>2573295872</v>
      </c>
      <c r="T85">
        <v>2431082496</v>
      </c>
      <c r="U85">
        <v>3187229184</v>
      </c>
      <c r="V85">
        <v>3748070912</v>
      </c>
      <c r="W85">
        <v>3373910016</v>
      </c>
      <c r="X85">
        <v>2029748864</v>
      </c>
      <c r="Y85">
        <v>1133148288</v>
      </c>
      <c r="Z85">
        <v>797213248</v>
      </c>
      <c r="AA85">
        <v>739807168</v>
      </c>
      <c r="AB85">
        <v>776702592</v>
      </c>
      <c r="AC85">
        <v>597996352</v>
      </c>
      <c r="AD85">
        <v>429126656</v>
      </c>
      <c r="AE85">
        <v>414802208</v>
      </c>
      <c r="AF85">
        <v>469827008</v>
      </c>
      <c r="AG85">
        <v>453051360</v>
      </c>
      <c r="AH85">
        <v>179510096</v>
      </c>
      <c r="AI85">
        <v>199060704</v>
      </c>
      <c r="AJ85">
        <v>166812992</v>
      </c>
      <c r="AK85">
        <v>28335820</v>
      </c>
      <c r="AL85">
        <v>34645208</v>
      </c>
      <c r="AM85">
        <v>33138894</v>
      </c>
      <c r="AN85">
        <v>28117850</v>
      </c>
      <c r="AO85">
        <v>11462639</v>
      </c>
      <c r="AP85">
        <v>18984996</v>
      </c>
      <c r="AQ85">
        <v>23283486</v>
      </c>
      <c r="AR85">
        <v>23641694</v>
      </c>
    </row>
    <row r="86" spans="1:44" x14ac:dyDescent="0.3">
      <c r="A86" t="s">
        <v>311</v>
      </c>
      <c r="B86" t="str">
        <f t="shared" si="1"/>
        <v>ERO CN EQUITY</v>
      </c>
      <c r="C86" t="s">
        <v>91</v>
      </c>
      <c r="D86" t="s">
        <v>945</v>
      </c>
      <c r="E86">
        <v>2002039680</v>
      </c>
      <c r="F86">
        <v>3107836928</v>
      </c>
      <c r="G86">
        <v>3018038784</v>
      </c>
      <c r="H86">
        <v>2684087296</v>
      </c>
      <c r="I86">
        <v>2146276736</v>
      </c>
      <c r="J86">
        <v>2188167424</v>
      </c>
      <c r="K86">
        <v>2485741056</v>
      </c>
      <c r="L86">
        <v>2205943808</v>
      </c>
      <c r="M86">
        <v>1713268864</v>
      </c>
      <c r="N86">
        <v>1385552512</v>
      </c>
      <c r="O86">
        <v>983659392</v>
      </c>
      <c r="P86">
        <v>1652191488</v>
      </c>
      <c r="Q86" s="21">
        <v>1713254784</v>
      </c>
      <c r="R86">
        <v>1984895232</v>
      </c>
      <c r="S86">
        <v>2292896256</v>
      </c>
      <c r="T86">
        <v>1905644288</v>
      </c>
      <c r="U86">
        <v>1773325696</v>
      </c>
      <c r="V86">
        <v>1675043328</v>
      </c>
      <c r="W86">
        <v>1687659264</v>
      </c>
      <c r="X86">
        <v>906451264</v>
      </c>
      <c r="Y86">
        <v>2020393728</v>
      </c>
      <c r="Z86">
        <v>1655850112</v>
      </c>
      <c r="AA86">
        <v>1885602688</v>
      </c>
      <c r="AB86">
        <v>1353808512</v>
      </c>
      <c r="AC86">
        <v>830305152</v>
      </c>
      <c r="AD86">
        <v>1030761536</v>
      </c>
      <c r="AE86">
        <v>827665344</v>
      </c>
      <c r="AF86">
        <v>666803264</v>
      </c>
      <c r="AG86">
        <v>565453056</v>
      </c>
      <c r="AH86" t="s">
        <v>6</v>
      </c>
      <c r="AI86" t="s">
        <v>6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  <c r="AR86" t="s">
        <v>6</v>
      </c>
    </row>
    <row r="87" spans="1:44" x14ac:dyDescent="0.3">
      <c r="A87" t="s">
        <v>312</v>
      </c>
      <c r="B87" t="str">
        <f t="shared" si="1"/>
        <v>FCR-U CN EQUITY</v>
      </c>
      <c r="C87" t="s">
        <v>92</v>
      </c>
      <c r="D87" t="s">
        <v>944</v>
      </c>
      <c r="E87">
        <v>3602285824</v>
      </c>
      <c r="F87">
        <v>3982479872</v>
      </c>
      <c r="G87">
        <v>3122264320</v>
      </c>
      <c r="H87">
        <v>3336787200</v>
      </c>
      <c r="I87">
        <v>3258199552</v>
      </c>
      <c r="J87">
        <v>2824905728</v>
      </c>
      <c r="K87">
        <v>3105272320</v>
      </c>
      <c r="L87">
        <v>3447343872</v>
      </c>
      <c r="M87">
        <v>3684033536</v>
      </c>
      <c r="N87">
        <v>3313657856</v>
      </c>
      <c r="O87">
        <v>3282975744</v>
      </c>
      <c r="P87">
        <v>3933872896</v>
      </c>
      <c r="Q87" s="21">
        <v>4133306112</v>
      </c>
      <c r="R87">
        <v>3835252224</v>
      </c>
      <c r="S87">
        <v>3857167872</v>
      </c>
      <c r="T87">
        <v>3613903360</v>
      </c>
      <c r="U87">
        <v>2969580800</v>
      </c>
      <c r="V87">
        <v>2840278016</v>
      </c>
      <c r="W87">
        <v>3041902848</v>
      </c>
      <c r="X87">
        <v>2987113472</v>
      </c>
      <c r="Y87">
        <v>4529980416</v>
      </c>
      <c r="Z87">
        <v>4835377152</v>
      </c>
      <c r="AA87">
        <v>4788977664</v>
      </c>
      <c r="AB87">
        <v>5456065536</v>
      </c>
      <c r="AC87">
        <v>4803044352</v>
      </c>
      <c r="AD87">
        <v>4968637440</v>
      </c>
      <c r="AE87">
        <v>5059417600</v>
      </c>
      <c r="AF87">
        <v>4974684160</v>
      </c>
      <c r="AG87">
        <v>5057326592</v>
      </c>
      <c r="AH87">
        <v>4800151552</v>
      </c>
      <c r="AI87">
        <v>4824393728</v>
      </c>
      <c r="AJ87">
        <v>4877798912</v>
      </c>
      <c r="AK87">
        <v>5029232128</v>
      </c>
      <c r="AL87">
        <v>5337139200</v>
      </c>
      <c r="AM87">
        <v>5201892864</v>
      </c>
      <c r="AN87">
        <v>4651050496</v>
      </c>
      <c r="AO87">
        <v>4136291584</v>
      </c>
      <c r="AP87">
        <v>4196864000</v>
      </c>
      <c r="AQ87">
        <v>3970176768</v>
      </c>
      <c r="AR87">
        <v>4374793216</v>
      </c>
    </row>
    <row r="88" spans="1:44" x14ac:dyDescent="0.3">
      <c r="A88" t="s">
        <v>313</v>
      </c>
      <c r="B88" t="str">
        <f t="shared" si="1"/>
        <v>FFH CN EQUITY</v>
      </c>
      <c r="C88" t="s">
        <v>93</v>
      </c>
      <c r="D88" t="s">
        <v>943</v>
      </c>
      <c r="E88">
        <v>49466580992</v>
      </c>
      <c r="F88">
        <v>42448531456</v>
      </c>
      <c r="G88">
        <v>39036051456</v>
      </c>
      <c r="H88">
        <v>37567676416</v>
      </c>
      <c r="I88">
        <v>31612874752</v>
      </c>
      <c r="J88">
        <v>28719067136</v>
      </c>
      <c r="K88">
        <v>25766432768</v>
      </c>
      <c r="L88">
        <v>23438426112</v>
      </c>
      <c r="M88">
        <v>21033381888</v>
      </c>
      <c r="N88">
        <v>16643822592</v>
      </c>
      <c r="O88">
        <v>18054483968</v>
      </c>
      <c r="P88">
        <v>18097100800</v>
      </c>
      <c r="Q88" s="21">
        <v>17755101184</v>
      </c>
      <c r="R88">
        <v>14589806592</v>
      </c>
      <c r="S88">
        <v>15511175168</v>
      </c>
      <c r="T88">
        <v>15678749696</v>
      </c>
      <c r="U88">
        <v>12443559936</v>
      </c>
      <c r="V88">
        <v>11288276992</v>
      </c>
      <c r="W88">
        <v>12150801408</v>
      </c>
      <c r="X88">
        <v>12518356992</v>
      </c>
      <c r="Y88">
        <v>17692194816</v>
      </c>
      <c r="Z88">
        <v>16945323008</v>
      </c>
      <c r="AA88">
        <v>18650300416</v>
      </c>
      <c r="AB88">
        <v>17960882176</v>
      </c>
      <c r="AC88">
        <v>17619220480</v>
      </c>
      <c r="AD88">
        <v>20573249536</v>
      </c>
      <c r="AE88">
        <v>21666048000</v>
      </c>
      <c r="AF88">
        <v>18601347072</v>
      </c>
      <c r="AG88">
        <v>19750488064</v>
      </c>
      <c r="AH88">
        <v>19238414336</v>
      </c>
      <c r="AI88">
        <v>13798586368</v>
      </c>
      <c r="AJ88">
        <v>14858995712</v>
      </c>
      <c r="AK88">
        <v>15922106368</v>
      </c>
      <c r="AL88">
        <v>18897395712</v>
      </c>
      <c r="AM88">
        <v>17105546240</v>
      </c>
      <c r="AN88">
        <v>17873516544</v>
      </c>
      <c r="AO88">
        <v>15491868672</v>
      </c>
      <c r="AP88">
        <v>13470948352</v>
      </c>
      <c r="AQ88">
        <v>13651377152</v>
      </c>
      <c r="AR88">
        <v>15737607168</v>
      </c>
    </row>
    <row r="89" spans="1:44" x14ac:dyDescent="0.3">
      <c r="A89" t="s">
        <v>1038</v>
      </c>
      <c r="B89" t="str">
        <f t="shared" si="1"/>
        <v>FIL CN EQUITY</v>
      </c>
      <c r="C89" t="s">
        <v>942</v>
      </c>
      <c r="D89" t="s">
        <v>941</v>
      </c>
      <c r="E89">
        <v>4318508032</v>
      </c>
      <c r="F89">
        <v>4340918272</v>
      </c>
      <c r="G89">
        <v>3285262592</v>
      </c>
      <c r="H89">
        <v>3091839488</v>
      </c>
      <c r="I89">
        <v>2759777280</v>
      </c>
      <c r="J89">
        <v>2651675648</v>
      </c>
      <c r="K89">
        <v>3358573568</v>
      </c>
      <c r="L89">
        <v>2871713280</v>
      </c>
      <c r="M89">
        <v>2860375040</v>
      </c>
      <c r="N89">
        <v>2032628736</v>
      </c>
      <c r="O89">
        <v>2161838592</v>
      </c>
      <c r="P89">
        <v>2327792640</v>
      </c>
      <c r="Q89" s="21">
        <v>1464118016</v>
      </c>
      <c r="R89">
        <v>1018424576</v>
      </c>
      <c r="S89">
        <v>1163198464</v>
      </c>
      <c r="T89">
        <v>348927936</v>
      </c>
      <c r="U89">
        <v>213787584</v>
      </c>
      <c r="V89">
        <v>206033632</v>
      </c>
      <c r="W89">
        <v>172908160</v>
      </c>
      <c r="X89">
        <v>110273064</v>
      </c>
      <c r="Y89">
        <v>172025984</v>
      </c>
      <c r="Z89">
        <v>220383120</v>
      </c>
      <c r="AA89">
        <v>206149776</v>
      </c>
      <c r="AB89">
        <v>174135440</v>
      </c>
      <c r="AC89">
        <v>159665424</v>
      </c>
      <c r="AD89">
        <v>163161072</v>
      </c>
      <c r="AE89">
        <v>173313312</v>
      </c>
      <c r="AF89">
        <v>149538688</v>
      </c>
      <c r="AG89">
        <v>150027808</v>
      </c>
      <c r="AH89">
        <v>155483632</v>
      </c>
      <c r="AI89">
        <v>130238744</v>
      </c>
      <c r="AJ89">
        <v>113809432</v>
      </c>
      <c r="AK89">
        <v>104771976</v>
      </c>
      <c r="AL89">
        <v>87160616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6</v>
      </c>
    </row>
    <row r="90" spans="1:44" x14ac:dyDescent="0.3">
      <c r="A90" t="s">
        <v>314</v>
      </c>
      <c r="B90" t="str">
        <f t="shared" si="1"/>
        <v>FM CN EQUITY</v>
      </c>
      <c r="C90" t="s">
        <v>94</v>
      </c>
      <c r="D90" t="s">
        <v>940</v>
      </c>
      <c r="E90">
        <v>15457840128</v>
      </c>
      <c r="F90">
        <v>15382761472</v>
      </c>
      <c r="G90">
        <v>14928839680</v>
      </c>
      <c r="H90">
        <v>12136213504</v>
      </c>
      <c r="I90">
        <v>7525756928</v>
      </c>
      <c r="J90">
        <v>22251012096</v>
      </c>
      <c r="K90">
        <v>21717753856</v>
      </c>
      <c r="L90">
        <v>21516132352</v>
      </c>
      <c r="M90">
        <v>19590967296</v>
      </c>
      <c r="N90">
        <v>16222424064</v>
      </c>
      <c r="O90">
        <v>16893035520</v>
      </c>
      <c r="P90">
        <v>29913159680</v>
      </c>
      <c r="Q90" s="21">
        <v>20917751808</v>
      </c>
      <c r="R90">
        <v>16204810240</v>
      </c>
      <c r="S90">
        <v>19725148160</v>
      </c>
      <c r="T90">
        <v>16534925312</v>
      </c>
      <c r="U90">
        <v>15753036800</v>
      </c>
      <c r="V90">
        <v>8183258624</v>
      </c>
      <c r="W90">
        <v>7459318784</v>
      </c>
      <c r="X90">
        <v>4956793344</v>
      </c>
      <c r="Y90">
        <v>9079324672</v>
      </c>
      <c r="Z90">
        <v>7672960512</v>
      </c>
      <c r="AA90">
        <v>8576018432</v>
      </c>
      <c r="AB90">
        <v>10444267520</v>
      </c>
      <c r="AC90">
        <v>7610871808</v>
      </c>
      <c r="AD90">
        <v>10140870656</v>
      </c>
      <c r="AE90">
        <v>13353374720</v>
      </c>
      <c r="AF90">
        <v>12470962176</v>
      </c>
      <c r="AG90">
        <v>12140058624</v>
      </c>
      <c r="AH90">
        <v>9658208256</v>
      </c>
      <c r="AI90">
        <v>7465980928</v>
      </c>
      <c r="AJ90">
        <v>9740852224</v>
      </c>
      <c r="AK90">
        <v>9207999488</v>
      </c>
      <c r="AL90">
        <v>7486135296</v>
      </c>
      <c r="AM90">
        <v>6252232704</v>
      </c>
      <c r="AN90">
        <v>4715024384</v>
      </c>
      <c r="AO90">
        <v>3563841536</v>
      </c>
      <c r="AP90">
        <v>3369049344</v>
      </c>
      <c r="AQ90">
        <v>11243943936</v>
      </c>
      <c r="AR90">
        <v>9217763328</v>
      </c>
    </row>
    <row r="91" spans="1:44" x14ac:dyDescent="0.3">
      <c r="A91" t="s">
        <v>315</v>
      </c>
      <c r="B91" t="str">
        <f t="shared" si="1"/>
        <v>FNV CN EQUITY</v>
      </c>
      <c r="C91" t="s">
        <v>95</v>
      </c>
      <c r="D91" t="s">
        <v>939</v>
      </c>
      <c r="E91">
        <v>32515876864</v>
      </c>
      <c r="F91">
        <v>32323835904</v>
      </c>
      <c r="G91">
        <v>31170791424</v>
      </c>
      <c r="H91">
        <v>31017052160</v>
      </c>
      <c r="I91">
        <v>28197365760</v>
      </c>
      <c r="J91">
        <v>34825441280</v>
      </c>
      <c r="K91">
        <v>36243701760</v>
      </c>
      <c r="L91">
        <v>37827805184</v>
      </c>
      <c r="M91">
        <v>35355557888</v>
      </c>
      <c r="N91">
        <v>31606802432</v>
      </c>
      <c r="O91">
        <v>32421685248</v>
      </c>
      <c r="P91">
        <v>38064062464</v>
      </c>
      <c r="Q91" s="21">
        <v>33704636416</v>
      </c>
      <c r="R91">
        <v>31446433792</v>
      </c>
      <c r="S91">
        <v>34363199488</v>
      </c>
      <c r="T91">
        <v>30073735168</v>
      </c>
      <c r="U91">
        <v>30456745984</v>
      </c>
      <c r="V91">
        <v>35462799360</v>
      </c>
      <c r="W91">
        <v>36023160832</v>
      </c>
      <c r="X91">
        <v>26630369280</v>
      </c>
      <c r="Y91">
        <v>25289373696</v>
      </c>
      <c r="Z91">
        <v>22623963136</v>
      </c>
      <c r="AA91">
        <v>20808826880</v>
      </c>
      <c r="AB91">
        <v>18743527424</v>
      </c>
      <c r="AC91">
        <v>17840529408</v>
      </c>
      <c r="AD91">
        <v>15043224576</v>
      </c>
      <c r="AE91">
        <v>17850920960</v>
      </c>
      <c r="AF91">
        <v>16343276544</v>
      </c>
      <c r="AG91">
        <v>18658207744</v>
      </c>
      <c r="AH91">
        <v>17265985536</v>
      </c>
      <c r="AI91">
        <v>16714031104</v>
      </c>
      <c r="AJ91">
        <v>15444838400</v>
      </c>
      <c r="AK91">
        <v>14232226816</v>
      </c>
      <c r="AL91">
        <v>16249700352</v>
      </c>
      <c r="AM91">
        <v>17416218624</v>
      </c>
      <c r="AN91">
        <v>14140040192</v>
      </c>
      <c r="AO91">
        <v>9905197056</v>
      </c>
      <c r="AP91">
        <v>9226073088</v>
      </c>
      <c r="AQ91">
        <v>9321526272</v>
      </c>
      <c r="AR91">
        <v>9604755456</v>
      </c>
    </row>
    <row r="92" spans="1:44" x14ac:dyDescent="0.3">
      <c r="A92" t="s">
        <v>316</v>
      </c>
      <c r="B92" t="str">
        <f t="shared" si="1"/>
        <v>FRU CN EQUITY</v>
      </c>
      <c r="C92" t="s">
        <v>96</v>
      </c>
      <c r="D92" t="s">
        <v>938</v>
      </c>
      <c r="E92">
        <v>2097052672</v>
      </c>
      <c r="F92">
        <v>2117185152</v>
      </c>
      <c r="G92">
        <v>2050590848</v>
      </c>
      <c r="H92">
        <v>2196631552</v>
      </c>
      <c r="I92">
        <v>2061129856</v>
      </c>
      <c r="J92">
        <v>2213192704</v>
      </c>
      <c r="K92">
        <v>2023490560</v>
      </c>
      <c r="L92">
        <v>2187598080</v>
      </c>
      <c r="M92">
        <v>2383322624</v>
      </c>
      <c r="N92">
        <v>2165014528</v>
      </c>
      <c r="O92">
        <v>1918100480</v>
      </c>
      <c r="P92">
        <v>2154475520</v>
      </c>
      <c r="Q92" s="21">
        <v>1753992960</v>
      </c>
      <c r="R92">
        <v>1367213440</v>
      </c>
      <c r="S92">
        <v>1256445568</v>
      </c>
      <c r="T92">
        <v>932367552</v>
      </c>
      <c r="U92">
        <v>667900928</v>
      </c>
      <c r="V92">
        <v>436499936</v>
      </c>
      <c r="W92">
        <v>416390176</v>
      </c>
      <c r="X92">
        <v>347780448</v>
      </c>
      <c r="Y92">
        <v>862353536</v>
      </c>
      <c r="Z92">
        <v>889560832</v>
      </c>
      <c r="AA92">
        <v>1001938880</v>
      </c>
      <c r="AB92">
        <v>994841344</v>
      </c>
      <c r="AC92">
        <v>978280384</v>
      </c>
      <c r="AD92">
        <v>1317780352</v>
      </c>
      <c r="AE92">
        <v>1464783104</v>
      </c>
      <c r="AF92">
        <v>1458876672</v>
      </c>
      <c r="AG92">
        <v>1659693696</v>
      </c>
      <c r="AH92">
        <v>1738115328</v>
      </c>
      <c r="AI92">
        <v>1538833536</v>
      </c>
      <c r="AJ92">
        <v>1589538304</v>
      </c>
      <c r="AK92">
        <v>1664796160</v>
      </c>
      <c r="AL92">
        <v>1486215296</v>
      </c>
      <c r="AM92">
        <v>1399274752</v>
      </c>
      <c r="AN92">
        <v>1032814656</v>
      </c>
      <c r="AO92">
        <v>1064171456</v>
      </c>
      <c r="AP92">
        <v>1060251840</v>
      </c>
      <c r="AQ92">
        <v>1581558656</v>
      </c>
      <c r="AR92">
        <v>1328611712</v>
      </c>
    </row>
    <row r="93" spans="1:44" x14ac:dyDescent="0.3">
      <c r="A93" t="s">
        <v>317</v>
      </c>
      <c r="B93" t="str">
        <f t="shared" si="1"/>
        <v>FSV CN EQUITY</v>
      </c>
      <c r="C93" t="s">
        <v>97</v>
      </c>
      <c r="D93" t="s">
        <v>937</v>
      </c>
      <c r="E93">
        <v>12130896896</v>
      </c>
      <c r="F93">
        <v>11470063616</v>
      </c>
      <c r="G93">
        <v>9640676352</v>
      </c>
      <c r="H93">
        <v>10382120960</v>
      </c>
      <c r="I93">
        <v>9864953856</v>
      </c>
      <c r="J93">
        <v>9076809728</v>
      </c>
      <c r="K93">
        <v>9367478272</v>
      </c>
      <c r="L93">
        <v>8735378432</v>
      </c>
      <c r="M93">
        <v>7552593408</v>
      </c>
      <c r="N93">
        <v>7486436352</v>
      </c>
      <c r="O93">
        <v>7107215872</v>
      </c>
      <c r="P93">
        <v>8198601728</v>
      </c>
      <c r="Q93" s="21">
        <v>11250200576</v>
      </c>
      <c r="R93">
        <v>10349477888</v>
      </c>
      <c r="S93">
        <v>9600914432</v>
      </c>
      <c r="T93">
        <v>8420303360</v>
      </c>
      <c r="U93">
        <v>7821754880</v>
      </c>
      <c r="V93">
        <v>7870922240</v>
      </c>
      <c r="W93">
        <v>6118059520</v>
      </c>
      <c r="X93">
        <v>4647005696</v>
      </c>
      <c r="Y93">
        <v>5166252544</v>
      </c>
      <c r="Z93">
        <v>5507587584</v>
      </c>
      <c r="AA93">
        <v>4925031936</v>
      </c>
      <c r="AB93">
        <v>4289990144</v>
      </c>
      <c r="AC93">
        <v>3370279936</v>
      </c>
      <c r="AD93">
        <v>3923908352</v>
      </c>
      <c r="AE93">
        <v>3591558400</v>
      </c>
      <c r="AF93">
        <v>3390865664</v>
      </c>
      <c r="AG93">
        <v>3156789504</v>
      </c>
      <c r="AH93">
        <v>2946674432</v>
      </c>
      <c r="AI93">
        <v>2990406144</v>
      </c>
      <c r="AJ93">
        <v>2882104576</v>
      </c>
      <c r="AK93">
        <v>2293939712</v>
      </c>
      <c r="AL93">
        <v>2196049408</v>
      </c>
      <c r="AM93">
        <v>2127946752</v>
      </c>
      <c r="AN93">
        <v>1849474688</v>
      </c>
      <c r="AO93">
        <v>1937930752</v>
      </c>
      <c r="AP93">
        <v>1494526080</v>
      </c>
      <c r="AQ93">
        <v>1202871424</v>
      </c>
      <c r="AR93" t="s">
        <v>6</v>
      </c>
    </row>
    <row r="94" spans="1:44" x14ac:dyDescent="0.3">
      <c r="A94" t="s">
        <v>318</v>
      </c>
      <c r="B94" t="str">
        <f t="shared" si="1"/>
        <v>FTS CN EQUITY</v>
      </c>
      <c r="C94" t="s">
        <v>98</v>
      </c>
      <c r="D94" t="s">
        <v>936</v>
      </c>
      <c r="E94">
        <v>29710055424</v>
      </c>
      <c r="F94">
        <v>30435891200</v>
      </c>
      <c r="G94">
        <v>26213992448</v>
      </c>
      <c r="H94">
        <v>26385614848</v>
      </c>
      <c r="I94">
        <v>26622019584</v>
      </c>
      <c r="J94">
        <v>25096118272</v>
      </c>
      <c r="K94">
        <v>27661459456</v>
      </c>
      <c r="L94">
        <v>27699996672</v>
      </c>
      <c r="M94">
        <v>26023112704</v>
      </c>
      <c r="N94">
        <v>25121777664</v>
      </c>
      <c r="O94">
        <v>29033068544</v>
      </c>
      <c r="P94">
        <v>29361172480</v>
      </c>
      <c r="Q94" s="21">
        <v>28860844032</v>
      </c>
      <c r="R94">
        <v>26479874048</v>
      </c>
      <c r="S94">
        <v>25757257728</v>
      </c>
      <c r="T94">
        <v>25452990464</v>
      </c>
      <c r="U94">
        <v>24181340160</v>
      </c>
      <c r="V94">
        <v>25294180352</v>
      </c>
      <c r="W94">
        <v>23971796992</v>
      </c>
      <c r="X94">
        <v>25150760960</v>
      </c>
      <c r="Y94">
        <v>24876193792</v>
      </c>
      <c r="Z94">
        <v>24462931968</v>
      </c>
      <c r="AA94">
        <v>22345500672</v>
      </c>
      <c r="AB94">
        <v>21167466496</v>
      </c>
      <c r="AC94">
        <v>19420108800</v>
      </c>
      <c r="AD94">
        <v>17792186368</v>
      </c>
      <c r="AE94">
        <v>17776510976</v>
      </c>
      <c r="AF94">
        <v>18398349312</v>
      </c>
      <c r="AG94">
        <v>19347701760</v>
      </c>
      <c r="AH94">
        <v>18713241600</v>
      </c>
      <c r="AI94">
        <v>18959661056</v>
      </c>
      <c r="AJ94">
        <v>18236987392</v>
      </c>
      <c r="AK94">
        <v>16577115136</v>
      </c>
      <c r="AL94">
        <v>12001773568</v>
      </c>
      <c r="AM94">
        <v>12363799552</v>
      </c>
      <c r="AN94">
        <v>11477805056</v>
      </c>
      <c r="AO94">
        <v>10484008960</v>
      </c>
      <c r="AP94">
        <v>10637632512</v>
      </c>
      <c r="AQ94">
        <v>9728902144</v>
      </c>
      <c r="AR94">
        <v>10661809152</v>
      </c>
    </row>
    <row r="95" spans="1:44" x14ac:dyDescent="0.3">
      <c r="A95" t="s">
        <v>319</v>
      </c>
      <c r="B95" t="str">
        <f t="shared" si="1"/>
        <v>FTT CN EQUITY</v>
      </c>
      <c r="C95" t="s">
        <v>99</v>
      </c>
      <c r="D95" t="s">
        <v>935</v>
      </c>
      <c r="E95">
        <v>5241908736</v>
      </c>
      <c r="F95">
        <v>6144524288</v>
      </c>
      <c r="G95">
        <v>5683639808</v>
      </c>
      <c r="H95">
        <v>5707958272</v>
      </c>
      <c r="I95">
        <v>5537752064</v>
      </c>
      <c r="J95">
        <v>5832213504</v>
      </c>
      <c r="K95">
        <v>6047952384</v>
      </c>
      <c r="L95">
        <v>5071512064</v>
      </c>
      <c r="M95">
        <v>5105164800</v>
      </c>
      <c r="N95">
        <v>3729926400</v>
      </c>
      <c r="O95">
        <v>4216468992</v>
      </c>
      <c r="P95">
        <v>5936850944</v>
      </c>
      <c r="Q95" s="21">
        <v>5095540736</v>
      </c>
      <c r="R95">
        <v>5010958336</v>
      </c>
      <c r="S95">
        <v>5272785408</v>
      </c>
      <c r="T95">
        <v>5186979840</v>
      </c>
      <c r="U95">
        <v>4381657600</v>
      </c>
      <c r="V95">
        <v>3300427264</v>
      </c>
      <c r="W95">
        <v>3000535808</v>
      </c>
      <c r="X95">
        <v>2454027008</v>
      </c>
      <c r="Y95">
        <v>4131750656</v>
      </c>
      <c r="Z95">
        <v>3787165440</v>
      </c>
      <c r="AA95">
        <v>3898208512</v>
      </c>
      <c r="AB95">
        <v>3883846400</v>
      </c>
      <c r="AC95">
        <v>4002941184</v>
      </c>
      <c r="AD95">
        <v>5307229696</v>
      </c>
      <c r="AE95">
        <v>5464616960</v>
      </c>
      <c r="AF95">
        <v>5228042752</v>
      </c>
      <c r="AG95">
        <v>5333333504</v>
      </c>
      <c r="AH95">
        <v>4795817984</v>
      </c>
      <c r="AI95">
        <v>4272953600</v>
      </c>
      <c r="AJ95">
        <v>4177273344</v>
      </c>
      <c r="AK95">
        <v>4420722688</v>
      </c>
      <c r="AL95">
        <v>4101680640</v>
      </c>
      <c r="AM95">
        <v>3536859136</v>
      </c>
      <c r="AN95">
        <v>3204368128</v>
      </c>
      <c r="AO95">
        <v>3161792000</v>
      </c>
      <c r="AP95">
        <v>3339281920</v>
      </c>
      <c r="AQ95">
        <v>4042165248</v>
      </c>
      <c r="AR95">
        <v>4061124864</v>
      </c>
    </row>
    <row r="96" spans="1:44" x14ac:dyDescent="0.3">
      <c r="A96" t="s">
        <v>320</v>
      </c>
      <c r="B96" t="str">
        <f t="shared" si="1"/>
        <v>FVI CN EQUITY</v>
      </c>
      <c r="C96" t="s">
        <v>100</v>
      </c>
      <c r="D96" t="s">
        <v>934</v>
      </c>
      <c r="E96">
        <v>1894363904</v>
      </c>
      <c r="F96">
        <v>1970850944</v>
      </c>
      <c r="G96">
        <v>2047902976</v>
      </c>
      <c r="H96">
        <v>1542135808</v>
      </c>
      <c r="I96">
        <v>1563596928</v>
      </c>
      <c r="J96">
        <v>1133902976</v>
      </c>
      <c r="K96">
        <v>1253704192</v>
      </c>
      <c r="L96">
        <v>1494863872</v>
      </c>
      <c r="M96">
        <v>1477024256</v>
      </c>
      <c r="N96">
        <v>1008446656</v>
      </c>
      <c r="O96">
        <v>1068640512</v>
      </c>
      <c r="P96">
        <v>1384764288</v>
      </c>
      <c r="Q96" s="21">
        <v>1440154880</v>
      </c>
      <c r="R96">
        <v>1451299584</v>
      </c>
      <c r="S96">
        <v>1280540160</v>
      </c>
      <c r="T96">
        <v>1501195136</v>
      </c>
      <c r="U96">
        <v>1926687360</v>
      </c>
      <c r="V96">
        <v>1558345344</v>
      </c>
      <c r="W96">
        <v>1268132096</v>
      </c>
      <c r="X96">
        <v>519344640</v>
      </c>
      <c r="Y96">
        <v>847942336</v>
      </c>
      <c r="Z96">
        <v>657195392</v>
      </c>
      <c r="AA96">
        <v>597446592</v>
      </c>
      <c r="AB96">
        <v>711731200</v>
      </c>
      <c r="AC96">
        <v>799597952</v>
      </c>
      <c r="AD96">
        <v>901273792</v>
      </c>
      <c r="AE96">
        <v>1194084608</v>
      </c>
      <c r="AF96">
        <v>1072760512</v>
      </c>
      <c r="AG96">
        <v>1047218624</v>
      </c>
      <c r="AH96">
        <v>870667328</v>
      </c>
      <c r="AI96">
        <v>1011069184</v>
      </c>
      <c r="AJ96">
        <v>1099255296</v>
      </c>
      <c r="AK96">
        <v>1114691456</v>
      </c>
      <c r="AL96">
        <v>1382063232</v>
      </c>
      <c r="AM96">
        <v>1180348160</v>
      </c>
      <c r="AN96">
        <v>653982272</v>
      </c>
      <c r="AO96">
        <v>401440576</v>
      </c>
      <c r="AP96">
        <v>378206048</v>
      </c>
      <c r="AQ96">
        <v>586248576</v>
      </c>
      <c r="AR96">
        <v>615883136</v>
      </c>
    </row>
    <row r="97" spans="1:44" x14ac:dyDescent="0.3">
      <c r="A97" t="s">
        <v>321</v>
      </c>
      <c r="B97" t="str">
        <f t="shared" si="1"/>
        <v>GEI CN EQUITY</v>
      </c>
      <c r="C97" t="s">
        <v>101</v>
      </c>
      <c r="D97" t="s">
        <v>933</v>
      </c>
      <c r="E97">
        <v>3991487488</v>
      </c>
      <c r="F97">
        <v>3614857472</v>
      </c>
      <c r="G97">
        <v>3778675712</v>
      </c>
      <c r="H97">
        <v>3729271040</v>
      </c>
      <c r="I97">
        <v>3254102528</v>
      </c>
      <c r="J97">
        <v>3140890112</v>
      </c>
      <c r="K97">
        <v>3385378560</v>
      </c>
      <c r="L97">
        <v>3070713088</v>
      </c>
      <c r="M97">
        <v>3401521920</v>
      </c>
      <c r="N97">
        <v>3216941056</v>
      </c>
      <c r="O97">
        <v>3495792128</v>
      </c>
      <c r="P97">
        <v>3667325696</v>
      </c>
      <c r="Q97" s="21">
        <v>3285431296</v>
      </c>
      <c r="R97">
        <v>3408201216</v>
      </c>
      <c r="S97">
        <v>3479010816</v>
      </c>
      <c r="T97">
        <v>3244040192</v>
      </c>
      <c r="U97">
        <v>3007957504</v>
      </c>
      <c r="V97">
        <v>3156338176</v>
      </c>
      <c r="W97">
        <v>3089390080</v>
      </c>
      <c r="X97">
        <v>2367226624</v>
      </c>
      <c r="Y97">
        <v>3868504064</v>
      </c>
      <c r="Z97">
        <v>3309089280</v>
      </c>
      <c r="AA97">
        <v>3392066304</v>
      </c>
      <c r="AB97">
        <v>3321005568</v>
      </c>
      <c r="AC97">
        <v>2693788160</v>
      </c>
      <c r="AD97">
        <v>2943176960</v>
      </c>
      <c r="AE97">
        <v>2521776640</v>
      </c>
      <c r="AF97">
        <v>2378624768</v>
      </c>
      <c r="AG97">
        <v>2598679296</v>
      </c>
      <c r="AH97">
        <v>2528008192</v>
      </c>
      <c r="AI97">
        <v>2390457088</v>
      </c>
      <c r="AJ97">
        <v>2707100928</v>
      </c>
      <c r="AK97">
        <v>2690008832</v>
      </c>
      <c r="AL97">
        <v>2497138688</v>
      </c>
      <c r="AM97">
        <v>2120393984</v>
      </c>
      <c r="AN97">
        <v>2170603520</v>
      </c>
      <c r="AO97">
        <v>1743080960</v>
      </c>
      <c r="AP97">
        <v>2109855360</v>
      </c>
      <c r="AQ97">
        <v>2832636928</v>
      </c>
      <c r="AR97">
        <v>3245490432</v>
      </c>
    </row>
    <row r="98" spans="1:44" x14ac:dyDescent="0.3">
      <c r="A98" t="s">
        <v>322</v>
      </c>
      <c r="B98" t="str">
        <f t="shared" si="1"/>
        <v>GFL CN EQUITY</v>
      </c>
      <c r="C98" t="s">
        <v>102</v>
      </c>
      <c r="D98" t="s">
        <v>932</v>
      </c>
      <c r="E98">
        <v>25208008704</v>
      </c>
      <c r="F98">
        <v>20316045312</v>
      </c>
      <c r="G98">
        <v>20062007296</v>
      </c>
      <c r="H98">
        <v>17359767552</v>
      </c>
      <c r="I98">
        <v>16912013312</v>
      </c>
      <c r="J98">
        <v>15922187264</v>
      </c>
      <c r="K98">
        <v>18967431168</v>
      </c>
      <c r="L98">
        <v>16325914624</v>
      </c>
      <c r="M98">
        <v>13578196992</v>
      </c>
      <c r="N98">
        <v>11978336256</v>
      </c>
      <c r="O98">
        <v>11369575424</v>
      </c>
      <c r="P98">
        <v>13754989568</v>
      </c>
      <c r="Q98" s="21">
        <v>15927661568</v>
      </c>
      <c r="R98">
        <v>15577959424</v>
      </c>
      <c r="S98">
        <v>12987389952</v>
      </c>
      <c r="T98">
        <v>14327352320</v>
      </c>
      <c r="U98">
        <v>12111380480</v>
      </c>
      <c r="V98">
        <v>9239689216</v>
      </c>
      <c r="W98">
        <v>8320464896</v>
      </c>
      <c r="X98">
        <v>7106179584</v>
      </c>
      <c r="Y98" t="s">
        <v>6</v>
      </c>
      <c r="Z98" t="s">
        <v>6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  <c r="AG98" t="s">
        <v>6</v>
      </c>
      <c r="AH98" t="s">
        <v>6</v>
      </c>
      <c r="AI98" t="s">
        <v>6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  <c r="AR98" t="s">
        <v>6</v>
      </c>
    </row>
    <row r="99" spans="1:44" x14ac:dyDescent="0.3">
      <c r="A99" t="s">
        <v>323</v>
      </c>
      <c r="B99" t="str">
        <f t="shared" si="1"/>
        <v>GIB/A CN EQUITY</v>
      </c>
      <c r="C99" t="s">
        <v>103</v>
      </c>
      <c r="D99" t="s">
        <v>931</v>
      </c>
      <c r="E99">
        <v>35763511296</v>
      </c>
      <c r="F99">
        <v>35448639488</v>
      </c>
      <c r="G99">
        <v>31436994560</v>
      </c>
      <c r="H99">
        <v>34791419904</v>
      </c>
      <c r="I99">
        <v>33015418880</v>
      </c>
      <c r="J99">
        <v>31526590464</v>
      </c>
      <c r="K99">
        <v>32872241152</v>
      </c>
      <c r="L99">
        <v>30646837248</v>
      </c>
      <c r="M99">
        <v>27795421184</v>
      </c>
      <c r="N99">
        <v>24746506240</v>
      </c>
      <c r="O99">
        <v>24512915456</v>
      </c>
      <c r="P99">
        <v>24258500608</v>
      </c>
      <c r="Q99" s="21">
        <v>27302307840</v>
      </c>
      <c r="R99">
        <v>26685585408</v>
      </c>
      <c r="S99">
        <v>27983820800</v>
      </c>
      <c r="T99">
        <v>26086569984</v>
      </c>
      <c r="U99">
        <v>26034667520</v>
      </c>
      <c r="V99">
        <v>23456768000</v>
      </c>
      <c r="W99">
        <v>22169610240</v>
      </c>
      <c r="X99">
        <v>20516491264</v>
      </c>
      <c r="Y99">
        <v>29244602368</v>
      </c>
      <c r="Z99">
        <v>28226695168</v>
      </c>
      <c r="AA99">
        <v>27634690048</v>
      </c>
      <c r="AB99">
        <v>25178259456</v>
      </c>
      <c r="AC99">
        <v>23176960000</v>
      </c>
      <c r="AD99">
        <v>23643387904</v>
      </c>
      <c r="AE99">
        <v>23865495552</v>
      </c>
      <c r="AF99">
        <v>21430364160</v>
      </c>
      <c r="AG99">
        <v>19676489728</v>
      </c>
      <c r="AH99">
        <v>19014985728</v>
      </c>
      <c r="AI99">
        <v>19653480448</v>
      </c>
      <c r="AJ99">
        <v>19094931456</v>
      </c>
      <c r="AK99">
        <v>19678152704</v>
      </c>
      <c r="AL99">
        <v>19021654016</v>
      </c>
      <c r="AM99">
        <v>16773814272</v>
      </c>
      <c r="AN99">
        <v>19235538944</v>
      </c>
      <c r="AO99">
        <v>17181915136</v>
      </c>
      <c r="AP99">
        <v>14966930432</v>
      </c>
      <c r="AQ99">
        <v>15379124224</v>
      </c>
      <c r="AR99">
        <v>16911358976</v>
      </c>
    </row>
    <row r="100" spans="1:44" x14ac:dyDescent="0.3">
      <c r="A100" t="s">
        <v>324</v>
      </c>
      <c r="B100" t="str">
        <f t="shared" si="1"/>
        <v>GIL CN EQUITY</v>
      </c>
      <c r="C100" t="s">
        <v>104</v>
      </c>
      <c r="D100" t="s">
        <v>930</v>
      </c>
      <c r="E100">
        <v>10343832576</v>
      </c>
      <c r="F100">
        <v>10146657280</v>
      </c>
      <c r="G100">
        <v>8744525824</v>
      </c>
      <c r="H100">
        <v>8474587136</v>
      </c>
      <c r="I100">
        <v>7473541632</v>
      </c>
      <c r="J100">
        <v>6650505728</v>
      </c>
      <c r="K100">
        <v>7573828096</v>
      </c>
      <c r="L100">
        <v>8069687808</v>
      </c>
      <c r="M100">
        <v>6663729664</v>
      </c>
      <c r="N100">
        <v>7091514368</v>
      </c>
      <c r="O100">
        <v>6851954688</v>
      </c>
      <c r="P100">
        <v>8889885696</v>
      </c>
      <c r="Q100" s="21">
        <v>10397535232</v>
      </c>
      <c r="R100">
        <v>9120201728</v>
      </c>
      <c r="S100">
        <v>9078264832</v>
      </c>
      <c r="T100">
        <v>7631346176</v>
      </c>
      <c r="U100">
        <v>7061275136</v>
      </c>
      <c r="V100">
        <v>5203310592</v>
      </c>
      <c r="W100">
        <v>4168394496</v>
      </c>
      <c r="X100">
        <v>3570267904</v>
      </c>
      <c r="Y100">
        <v>7653981184</v>
      </c>
      <c r="Z100">
        <v>9577485312</v>
      </c>
      <c r="AA100">
        <v>10336283648</v>
      </c>
      <c r="AB100">
        <v>9925949440</v>
      </c>
      <c r="AC100">
        <v>8566913536</v>
      </c>
      <c r="AD100">
        <v>8166166528</v>
      </c>
      <c r="AE100">
        <v>7837863424</v>
      </c>
      <c r="AF100">
        <v>8156723712</v>
      </c>
      <c r="AG100">
        <v>8901627904</v>
      </c>
      <c r="AH100">
        <v>8672088064</v>
      </c>
      <c r="AI100">
        <v>8971023360</v>
      </c>
      <c r="AJ100">
        <v>8272883712</v>
      </c>
      <c r="AK100">
        <v>7902486016</v>
      </c>
      <c r="AL100">
        <v>8491477504</v>
      </c>
      <c r="AM100">
        <v>8855565312</v>
      </c>
      <c r="AN100">
        <v>9647006720</v>
      </c>
      <c r="AO100">
        <v>9592529920</v>
      </c>
      <c r="AP100">
        <v>9792708608</v>
      </c>
      <c r="AQ100">
        <v>10059334656</v>
      </c>
      <c r="AR100">
        <v>9050743808</v>
      </c>
    </row>
    <row r="101" spans="1:44" x14ac:dyDescent="0.3">
      <c r="A101" t="s">
        <v>326</v>
      </c>
      <c r="B101" t="str">
        <f t="shared" si="1"/>
        <v>GRT-U CN EQUITY</v>
      </c>
      <c r="C101" t="s">
        <v>106</v>
      </c>
      <c r="D101" t="s">
        <v>929</v>
      </c>
      <c r="E101">
        <v>4395181056</v>
      </c>
      <c r="F101">
        <v>5171731456</v>
      </c>
      <c r="G101">
        <v>4294887680</v>
      </c>
      <c r="H101">
        <v>4898034688</v>
      </c>
      <c r="I101">
        <v>4862379008</v>
      </c>
      <c r="J101">
        <v>4594655232</v>
      </c>
      <c r="K101">
        <v>4996236288</v>
      </c>
      <c r="L101">
        <v>5331714560</v>
      </c>
      <c r="M101">
        <v>4400748544</v>
      </c>
      <c r="N101">
        <v>4361605120</v>
      </c>
      <c r="O101">
        <v>5200374272</v>
      </c>
      <c r="P101">
        <v>6331592192</v>
      </c>
      <c r="Q101" s="21">
        <v>6924130816</v>
      </c>
      <c r="R101">
        <v>5916858368</v>
      </c>
      <c r="S101">
        <v>5417656320</v>
      </c>
      <c r="T101">
        <v>4714211328</v>
      </c>
      <c r="U101">
        <v>4805510144</v>
      </c>
      <c r="V101">
        <v>4469735424</v>
      </c>
      <c r="W101">
        <v>4052143616</v>
      </c>
      <c r="X101">
        <v>3141525504</v>
      </c>
      <c r="Y101">
        <v>3565763840</v>
      </c>
      <c r="Z101">
        <v>3171774976</v>
      </c>
      <c r="AA101">
        <v>2980924672</v>
      </c>
      <c r="AB101">
        <v>2916987136</v>
      </c>
      <c r="AC101">
        <v>2501599744</v>
      </c>
      <c r="AD101">
        <v>2607850752</v>
      </c>
      <c r="AE101">
        <v>2520875520</v>
      </c>
      <c r="AF101">
        <v>2388766976</v>
      </c>
      <c r="AG101">
        <v>2315425536</v>
      </c>
      <c r="AH101">
        <v>2353976832</v>
      </c>
      <c r="AI101">
        <v>2411333376</v>
      </c>
      <c r="AJ101">
        <v>2187078144</v>
      </c>
      <c r="AK101">
        <v>2107624960</v>
      </c>
      <c r="AL101">
        <v>1884309760</v>
      </c>
      <c r="AM101">
        <v>1821781504</v>
      </c>
      <c r="AN101">
        <v>1758783232</v>
      </c>
      <c r="AO101">
        <v>1784640768</v>
      </c>
      <c r="AP101">
        <v>1766775552</v>
      </c>
      <c r="AQ101">
        <v>2019709312</v>
      </c>
      <c r="AR101">
        <v>2091170176</v>
      </c>
    </row>
    <row r="102" spans="1:44" x14ac:dyDescent="0.3">
      <c r="A102" t="s">
        <v>327</v>
      </c>
      <c r="B102" t="str">
        <f t="shared" si="1"/>
        <v>GSY CN EQUITY</v>
      </c>
      <c r="C102" t="s">
        <v>107</v>
      </c>
      <c r="D102" t="s">
        <v>928</v>
      </c>
      <c r="E102">
        <v>2788807424</v>
      </c>
      <c r="F102">
        <v>3040041984</v>
      </c>
      <c r="G102">
        <v>3305978112</v>
      </c>
      <c r="H102">
        <v>2666620928</v>
      </c>
      <c r="I102">
        <v>2618905600</v>
      </c>
      <c r="J102">
        <v>1766567296</v>
      </c>
      <c r="K102">
        <v>1828664064</v>
      </c>
      <c r="L102">
        <v>1578698496</v>
      </c>
      <c r="M102">
        <v>1748287616</v>
      </c>
      <c r="N102">
        <v>1705581696</v>
      </c>
      <c r="O102">
        <v>1549091840</v>
      </c>
      <c r="P102">
        <v>2237420800</v>
      </c>
      <c r="Q102" s="21">
        <v>2927310848</v>
      </c>
      <c r="R102">
        <v>3334078208</v>
      </c>
      <c r="S102">
        <v>2602908928</v>
      </c>
      <c r="T102">
        <v>1861763584</v>
      </c>
      <c r="U102">
        <v>1430532992</v>
      </c>
      <c r="V102">
        <v>913129664</v>
      </c>
      <c r="W102">
        <v>783429440</v>
      </c>
      <c r="X102">
        <v>522358880</v>
      </c>
      <c r="Y102">
        <v>997813632</v>
      </c>
      <c r="Z102">
        <v>857290880</v>
      </c>
      <c r="AA102">
        <v>762768832</v>
      </c>
      <c r="AB102">
        <v>592740800</v>
      </c>
      <c r="AC102">
        <v>529427904</v>
      </c>
      <c r="AD102">
        <v>698614400</v>
      </c>
      <c r="AE102">
        <v>545724928</v>
      </c>
      <c r="AF102">
        <v>511829376</v>
      </c>
      <c r="AG102">
        <v>500644064</v>
      </c>
      <c r="AH102">
        <v>386772320</v>
      </c>
      <c r="AI102">
        <v>369615296</v>
      </c>
      <c r="AJ102">
        <v>408600000</v>
      </c>
      <c r="AK102">
        <v>325056000</v>
      </c>
      <c r="AL102">
        <v>336379680</v>
      </c>
      <c r="AM102">
        <v>248055408</v>
      </c>
      <c r="AN102">
        <v>262074864</v>
      </c>
      <c r="AO102">
        <v>253808240</v>
      </c>
      <c r="AP102">
        <v>208136144</v>
      </c>
      <c r="AQ102">
        <v>261978784</v>
      </c>
      <c r="AR102">
        <v>273506912</v>
      </c>
    </row>
    <row r="103" spans="1:44" x14ac:dyDescent="0.3">
      <c r="A103" t="s">
        <v>328</v>
      </c>
      <c r="B103" t="str">
        <f t="shared" si="1"/>
        <v>GWO CN EQUITY</v>
      </c>
      <c r="C103" t="s">
        <v>108</v>
      </c>
      <c r="D103" t="s">
        <v>927</v>
      </c>
      <c r="E103">
        <v>44433571840</v>
      </c>
      <c r="F103">
        <v>42929020928</v>
      </c>
      <c r="G103">
        <v>37213102080</v>
      </c>
      <c r="H103">
        <v>40414670848</v>
      </c>
      <c r="I103">
        <v>40882216960</v>
      </c>
      <c r="J103">
        <v>36242681856</v>
      </c>
      <c r="K103">
        <v>35776344064</v>
      </c>
      <c r="L103">
        <v>33393647616</v>
      </c>
      <c r="M103">
        <v>29166598144</v>
      </c>
      <c r="N103">
        <v>27786825728</v>
      </c>
      <c r="O103">
        <v>29285732352</v>
      </c>
      <c r="P103">
        <v>34292873216</v>
      </c>
      <c r="Q103" s="21">
        <v>35330514944</v>
      </c>
      <c r="R103">
        <v>35830747136</v>
      </c>
      <c r="S103">
        <v>34195146752</v>
      </c>
      <c r="T103">
        <v>31042985984</v>
      </c>
      <c r="U103">
        <v>28156506112</v>
      </c>
      <c r="V103">
        <v>24138360832</v>
      </c>
      <c r="W103">
        <v>22078781440</v>
      </c>
      <c r="X103">
        <v>22542204928</v>
      </c>
      <c r="Y103">
        <v>30866911232</v>
      </c>
      <c r="Z103">
        <v>29521240064</v>
      </c>
      <c r="AA103">
        <v>27980679168</v>
      </c>
      <c r="AB103">
        <v>31963590656</v>
      </c>
      <c r="AC103">
        <v>27852646400</v>
      </c>
      <c r="AD103">
        <v>30981601280</v>
      </c>
      <c r="AE103">
        <v>31952265216</v>
      </c>
      <c r="AF103">
        <v>32509200384</v>
      </c>
      <c r="AG103">
        <v>34720735232</v>
      </c>
      <c r="AH103">
        <v>35542028288</v>
      </c>
      <c r="AI103">
        <v>34799341568</v>
      </c>
      <c r="AJ103">
        <v>36348776448</v>
      </c>
      <c r="AK103">
        <v>34679799808</v>
      </c>
      <c r="AL103">
        <v>32059545600</v>
      </c>
      <c r="AM103">
        <v>33836769280</v>
      </c>
      <c r="AN103">
        <v>35496939520</v>
      </c>
      <c r="AO103">
        <v>34416029696</v>
      </c>
      <c r="AP103">
        <v>31864477696</v>
      </c>
      <c r="AQ103">
        <v>36239986688</v>
      </c>
      <c r="AR103">
        <v>36499128320</v>
      </c>
    </row>
    <row r="104" spans="1:44" x14ac:dyDescent="0.3">
      <c r="A104" t="s">
        <v>329</v>
      </c>
      <c r="B104" t="str">
        <f t="shared" si="1"/>
        <v>H CN EQUITY</v>
      </c>
      <c r="C104" t="s">
        <v>109</v>
      </c>
      <c r="D104" t="s">
        <v>926</v>
      </c>
      <c r="E104">
        <v>26536994816</v>
      </c>
      <c r="F104">
        <v>28101521408</v>
      </c>
      <c r="G104">
        <v>23887095808</v>
      </c>
      <c r="H104">
        <v>23663544320</v>
      </c>
      <c r="I104">
        <v>23783360512</v>
      </c>
      <c r="J104">
        <v>20716083200</v>
      </c>
      <c r="K104">
        <v>22663069696</v>
      </c>
      <c r="L104">
        <v>23038541824</v>
      </c>
      <c r="M104">
        <v>21715382272</v>
      </c>
      <c r="N104">
        <v>20224577536</v>
      </c>
      <c r="O104">
        <v>20721504256</v>
      </c>
      <c r="P104">
        <v>20151627776</v>
      </c>
      <c r="Q104" s="21">
        <v>19687331840</v>
      </c>
      <c r="R104">
        <v>17910626304</v>
      </c>
      <c r="S104">
        <v>17922586624</v>
      </c>
      <c r="T104">
        <v>17492097024</v>
      </c>
      <c r="U104">
        <v>17120030720</v>
      </c>
      <c r="V104">
        <v>16863080448</v>
      </c>
      <c r="W104">
        <v>15255650304</v>
      </c>
      <c r="X104">
        <v>15129420800</v>
      </c>
      <c r="Y104">
        <v>14965362688</v>
      </c>
      <c r="Z104">
        <v>14610857984</v>
      </c>
      <c r="AA104">
        <v>13623480320</v>
      </c>
      <c r="AB104">
        <v>12371732480</v>
      </c>
      <c r="AC104">
        <v>12066619392</v>
      </c>
      <c r="AD104">
        <v>11703131136</v>
      </c>
      <c r="AE104">
        <v>11941484544</v>
      </c>
      <c r="AF104">
        <v>12455489536</v>
      </c>
      <c r="AG104">
        <v>13336659968</v>
      </c>
      <c r="AH104">
        <v>13527183360</v>
      </c>
      <c r="AI104">
        <v>13830801408</v>
      </c>
      <c r="AJ104">
        <v>14428749824</v>
      </c>
      <c r="AK104">
        <v>14030099456</v>
      </c>
      <c r="AL104">
        <v>15428349952</v>
      </c>
      <c r="AM104">
        <v>15446200320</v>
      </c>
      <c r="AN104">
        <v>14464449536</v>
      </c>
      <c r="AO104">
        <v>13262550016</v>
      </c>
      <c r="AP104" t="s">
        <v>6</v>
      </c>
      <c r="AQ104" t="s">
        <v>6</v>
      </c>
      <c r="AR104" t="s">
        <v>6</v>
      </c>
    </row>
    <row r="105" spans="1:44" x14ac:dyDescent="0.3">
      <c r="A105" t="s">
        <v>330</v>
      </c>
      <c r="B105" t="str">
        <f t="shared" si="1"/>
        <v>HBM CN EQUITY</v>
      </c>
      <c r="C105" t="s">
        <v>110</v>
      </c>
      <c r="D105" t="s">
        <v>925</v>
      </c>
      <c r="E105">
        <v>4593405440</v>
      </c>
      <c r="F105">
        <v>4896471040</v>
      </c>
      <c r="G105">
        <v>4872602112</v>
      </c>
      <c r="H105">
        <v>3325350912</v>
      </c>
      <c r="I105">
        <v>2560240896</v>
      </c>
      <c r="J105">
        <v>2306235392</v>
      </c>
      <c r="K105">
        <v>2198504704</v>
      </c>
      <c r="L105">
        <v>1857762048</v>
      </c>
      <c r="M105">
        <v>1792215808</v>
      </c>
      <c r="N105">
        <v>1456181504</v>
      </c>
      <c r="O105">
        <v>1372293376</v>
      </c>
      <c r="P105">
        <v>2568929536</v>
      </c>
      <c r="Q105" s="21">
        <v>2395805184</v>
      </c>
      <c r="R105">
        <v>2065989376</v>
      </c>
      <c r="S105">
        <v>2157027072</v>
      </c>
      <c r="T105">
        <v>2246940416</v>
      </c>
      <c r="U105">
        <v>2327934976</v>
      </c>
      <c r="V105">
        <v>1470962176</v>
      </c>
      <c r="W105">
        <v>1073828480</v>
      </c>
      <c r="X105">
        <v>694983936</v>
      </c>
      <c r="Y105">
        <v>1405644160</v>
      </c>
      <c r="Z105">
        <v>1248880896</v>
      </c>
      <c r="AA105">
        <v>1852419584</v>
      </c>
      <c r="AB105">
        <v>2495149056</v>
      </c>
      <c r="AC105">
        <v>1687818112</v>
      </c>
      <c r="AD105">
        <v>1708719872</v>
      </c>
      <c r="AE105">
        <v>1915117824</v>
      </c>
      <c r="AF105">
        <v>2382793216</v>
      </c>
      <c r="AG105">
        <v>2907948288</v>
      </c>
      <c r="AH105">
        <v>2416758528</v>
      </c>
      <c r="AI105">
        <v>1779533952</v>
      </c>
      <c r="AJ105">
        <v>2073750144</v>
      </c>
      <c r="AK105">
        <v>1814259328</v>
      </c>
      <c r="AL105">
        <v>1226042496</v>
      </c>
      <c r="AM105">
        <v>1457549568</v>
      </c>
      <c r="AN105">
        <v>1119702784</v>
      </c>
      <c r="AO105">
        <v>1249080320</v>
      </c>
      <c r="AP105">
        <v>1159692288</v>
      </c>
      <c r="AQ105">
        <v>2444558336</v>
      </c>
      <c r="AR105">
        <v>2420332800</v>
      </c>
    </row>
    <row r="106" spans="1:44" x14ac:dyDescent="0.3">
      <c r="A106" t="s">
        <v>331</v>
      </c>
      <c r="B106" t="str">
        <f t="shared" si="1"/>
        <v>HR-U CN EQUITY</v>
      </c>
      <c r="C106" t="s">
        <v>111</v>
      </c>
      <c r="D106" t="s">
        <v>924</v>
      </c>
      <c r="E106">
        <v>2549563648</v>
      </c>
      <c r="F106">
        <v>3142996736</v>
      </c>
      <c r="G106">
        <v>2458900224</v>
      </c>
      <c r="H106">
        <v>2541321472</v>
      </c>
      <c r="I106">
        <v>2719900928</v>
      </c>
      <c r="J106">
        <v>2535826688</v>
      </c>
      <c r="K106">
        <v>2816059136</v>
      </c>
      <c r="L106">
        <v>3461692160</v>
      </c>
      <c r="M106">
        <v>3327070720</v>
      </c>
      <c r="N106">
        <v>2876501248</v>
      </c>
      <c r="O106">
        <v>3420481536</v>
      </c>
      <c r="P106">
        <v>3743563264</v>
      </c>
      <c r="Q106" s="21">
        <v>4661524992</v>
      </c>
      <c r="R106">
        <v>4483670016</v>
      </c>
      <c r="S106">
        <v>4589809152</v>
      </c>
      <c r="T106">
        <v>4089309696</v>
      </c>
      <c r="U106">
        <v>3811144704</v>
      </c>
      <c r="V106">
        <v>2773045248</v>
      </c>
      <c r="W106">
        <v>2798854400</v>
      </c>
      <c r="X106">
        <v>2551102976</v>
      </c>
      <c r="Y106">
        <v>6027801600</v>
      </c>
      <c r="Z106">
        <v>6607727616</v>
      </c>
      <c r="AA106">
        <v>6524881408</v>
      </c>
      <c r="AB106">
        <v>6687158272</v>
      </c>
      <c r="AC106">
        <v>5898753536</v>
      </c>
      <c r="AD106">
        <v>5675943424</v>
      </c>
      <c r="AE106">
        <v>5747356672</v>
      </c>
      <c r="AF106">
        <v>6095740416</v>
      </c>
      <c r="AG106">
        <v>6218942464</v>
      </c>
      <c r="AH106">
        <v>6250335744</v>
      </c>
      <c r="AI106">
        <v>6357846528</v>
      </c>
      <c r="AJ106">
        <v>6605888000</v>
      </c>
      <c r="AK106">
        <v>6371310080</v>
      </c>
      <c r="AL106">
        <v>6346673664</v>
      </c>
      <c r="AM106">
        <v>6346643456</v>
      </c>
      <c r="AN106">
        <v>5889696768</v>
      </c>
      <c r="AO106">
        <v>5596635648</v>
      </c>
      <c r="AP106">
        <v>5705375744</v>
      </c>
      <c r="AQ106">
        <v>6195399168</v>
      </c>
      <c r="AR106">
        <v>6422863872</v>
      </c>
    </row>
    <row r="107" spans="1:44" x14ac:dyDescent="0.3">
      <c r="A107" t="s">
        <v>332</v>
      </c>
      <c r="B107" t="str">
        <f t="shared" si="1"/>
        <v>HWX CN EQUITY</v>
      </c>
      <c r="C107" t="s">
        <v>112</v>
      </c>
      <c r="D107" t="s">
        <v>923</v>
      </c>
      <c r="E107">
        <v>1570965888</v>
      </c>
      <c r="F107">
        <v>1504352512</v>
      </c>
      <c r="G107">
        <v>1721783936</v>
      </c>
      <c r="H107">
        <v>1815284736</v>
      </c>
      <c r="I107">
        <v>1477424000</v>
      </c>
      <c r="J107">
        <v>1692510208</v>
      </c>
      <c r="K107">
        <v>1498756736</v>
      </c>
      <c r="L107">
        <v>1476815616</v>
      </c>
      <c r="M107">
        <v>1381644160</v>
      </c>
      <c r="N107">
        <v>1209332992</v>
      </c>
      <c r="O107">
        <v>1235477376</v>
      </c>
      <c r="P107">
        <v>1483311232</v>
      </c>
      <c r="Q107" s="21">
        <v>1043198400</v>
      </c>
      <c r="R107">
        <v>920399104</v>
      </c>
      <c r="S107">
        <v>857026240</v>
      </c>
      <c r="T107">
        <v>763631872</v>
      </c>
      <c r="U107">
        <v>466156352</v>
      </c>
      <c r="V107">
        <v>203062288</v>
      </c>
      <c r="W107">
        <v>178328880</v>
      </c>
      <c r="X107">
        <v>166066128</v>
      </c>
      <c r="Y107">
        <v>63465844</v>
      </c>
      <c r="Z107">
        <v>59058492</v>
      </c>
      <c r="AA107">
        <v>58615452</v>
      </c>
      <c r="AB107">
        <v>62247124</v>
      </c>
      <c r="AC107">
        <v>70993568</v>
      </c>
      <c r="AD107">
        <v>60285604</v>
      </c>
      <c r="AE107">
        <v>58512496</v>
      </c>
      <c r="AF107">
        <v>62058708</v>
      </c>
      <c r="AG107">
        <v>54079732</v>
      </c>
      <c r="AH107">
        <v>53193180</v>
      </c>
      <c r="AI107">
        <v>43884372</v>
      </c>
      <c r="AJ107">
        <v>35891896</v>
      </c>
      <c r="AK107">
        <v>49628300</v>
      </c>
      <c r="AL107">
        <v>38993664</v>
      </c>
      <c r="AM107">
        <v>39879884</v>
      </c>
      <c r="AN107">
        <v>49628300</v>
      </c>
      <c r="AO107">
        <v>39879884</v>
      </c>
      <c r="AP107">
        <v>38107444</v>
      </c>
      <c r="AQ107">
        <v>60262936</v>
      </c>
      <c r="AR107">
        <v>73556232</v>
      </c>
    </row>
    <row r="108" spans="1:44" x14ac:dyDescent="0.3">
      <c r="A108" t="s">
        <v>333</v>
      </c>
      <c r="B108" t="str">
        <f t="shared" si="1"/>
        <v>IAG CN EQUITY</v>
      </c>
      <c r="C108" t="s">
        <v>113</v>
      </c>
      <c r="D108" t="s">
        <v>922</v>
      </c>
      <c r="E108">
        <v>12535168000</v>
      </c>
      <c r="F108">
        <v>10523375616</v>
      </c>
      <c r="G108">
        <v>8262406144</v>
      </c>
      <c r="H108">
        <v>8335313920</v>
      </c>
      <c r="I108">
        <v>9038095360</v>
      </c>
      <c r="J108">
        <v>8692560896</v>
      </c>
      <c r="K108">
        <v>9295569920</v>
      </c>
      <c r="L108">
        <v>8908897280</v>
      </c>
      <c r="M108">
        <v>8332383744</v>
      </c>
      <c r="N108">
        <v>7416946688</v>
      </c>
      <c r="O108">
        <v>6855213056</v>
      </c>
      <c r="P108">
        <v>8186799616</v>
      </c>
      <c r="Q108" s="21">
        <v>7791712768</v>
      </c>
      <c r="R108">
        <v>7731595264</v>
      </c>
      <c r="S108">
        <v>7252119552</v>
      </c>
      <c r="T108">
        <v>7324359680</v>
      </c>
      <c r="U108">
        <v>5907782144</v>
      </c>
      <c r="V108">
        <v>4960785920</v>
      </c>
      <c r="W108">
        <v>4864621056</v>
      </c>
      <c r="X108">
        <v>4737758720</v>
      </c>
      <c r="Y108">
        <v>7624620544</v>
      </c>
      <c r="Z108">
        <v>6410442752</v>
      </c>
      <c r="AA108">
        <v>5682504704</v>
      </c>
      <c r="AB108">
        <v>5285827072</v>
      </c>
      <c r="AC108">
        <v>4764595712</v>
      </c>
      <c r="AD108">
        <v>5663053824</v>
      </c>
      <c r="AE108">
        <v>5561875456</v>
      </c>
      <c r="AF108">
        <v>5804724736</v>
      </c>
      <c r="AG108">
        <v>6380811776</v>
      </c>
      <c r="AH108">
        <v>6019558400</v>
      </c>
      <c r="AI108">
        <v>5986015744</v>
      </c>
      <c r="AJ108">
        <v>6124045824</v>
      </c>
      <c r="AK108">
        <v>5642281472</v>
      </c>
      <c r="AL108">
        <v>4845464576</v>
      </c>
      <c r="AM108">
        <v>4166065664</v>
      </c>
      <c r="AN108">
        <v>4018428928</v>
      </c>
      <c r="AO108">
        <v>4497651200</v>
      </c>
      <c r="AP108">
        <v>4040964608</v>
      </c>
      <c r="AQ108">
        <v>4250329088</v>
      </c>
      <c r="AR108">
        <v>4274377728</v>
      </c>
    </row>
    <row r="109" spans="1:44" x14ac:dyDescent="0.3">
      <c r="A109" t="s">
        <v>334</v>
      </c>
      <c r="B109" t="str">
        <f t="shared" si="1"/>
        <v>IFC CN EQUITY</v>
      </c>
      <c r="C109" t="s">
        <v>114</v>
      </c>
      <c r="D109" t="s">
        <v>921</v>
      </c>
      <c r="E109">
        <v>46683201536</v>
      </c>
      <c r="F109">
        <v>46321123328</v>
      </c>
      <c r="G109">
        <v>40653561856</v>
      </c>
      <c r="H109">
        <v>39256211456</v>
      </c>
      <c r="I109">
        <v>36352901120</v>
      </c>
      <c r="J109">
        <v>35311493120</v>
      </c>
      <c r="K109">
        <v>35847061504</v>
      </c>
      <c r="L109">
        <v>33898203136</v>
      </c>
      <c r="M109">
        <v>34159335424</v>
      </c>
      <c r="N109">
        <v>34271287296</v>
      </c>
      <c r="O109">
        <v>31901583360</v>
      </c>
      <c r="P109">
        <v>32520124416</v>
      </c>
      <c r="Q109" s="21">
        <v>28951396352</v>
      </c>
      <c r="R109">
        <v>29490206720</v>
      </c>
      <c r="S109">
        <v>25647181824</v>
      </c>
      <c r="T109">
        <v>22024792064</v>
      </c>
      <c r="U109">
        <v>21555693568</v>
      </c>
      <c r="V109">
        <v>20391526400</v>
      </c>
      <c r="W109">
        <v>18479372288</v>
      </c>
      <c r="X109">
        <v>17395296256</v>
      </c>
      <c r="Y109">
        <v>19544868864</v>
      </c>
      <c r="Z109">
        <v>19067539456</v>
      </c>
      <c r="AA109">
        <v>16844608512</v>
      </c>
      <c r="AB109">
        <v>15739450368</v>
      </c>
      <c r="AC109">
        <v>13806120960</v>
      </c>
      <c r="AD109">
        <v>14948858880</v>
      </c>
      <c r="AE109">
        <v>12979340288</v>
      </c>
      <c r="AF109">
        <v>13474851840</v>
      </c>
      <c r="AG109">
        <v>14613414912</v>
      </c>
      <c r="AH109">
        <v>13963783168</v>
      </c>
      <c r="AI109">
        <v>13263027200</v>
      </c>
      <c r="AJ109">
        <v>12392792064</v>
      </c>
      <c r="AK109">
        <v>12598415360</v>
      </c>
      <c r="AL109">
        <v>12438658048</v>
      </c>
      <c r="AM109">
        <v>12112789504</v>
      </c>
      <c r="AN109">
        <v>11951632384</v>
      </c>
      <c r="AO109">
        <v>11665245184</v>
      </c>
      <c r="AP109">
        <v>12328222720</v>
      </c>
      <c r="AQ109">
        <v>11416629248</v>
      </c>
      <c r="AR109">
        <v>12551845888</v>
      </c>
    </row>
    <row r="110" spans="1:44" x14ac:dyDescent="0.3">
      <c r="A110" t="s">
        <v>1039</v>
      </c>
      <c r="B110" t="str">
        <f t="shared" si="1"/>
        <v>IFP CN EQUITY</v>
      </c>
      <c r="C110" t="s">
        <v>920</v>
      </c>
      <c r="D110" t="s">
        <v>919</v>
      </c>
      <c r="E110">
        <v>863908224</v>
      </c>
      <c r="F110">
        <v>1044370112</v>
      </c>
      <c r="G110">
        <v>849901184</v>
      </c>
      <c r="H110">
        <v>1088614400</v>
      </c>
      <c r="I110">
        <v>1207923968</v>
      </c>
      <c r="J110">
        <v>1036612800</v>
      </c>
      <c r="K110">
        <v>1285016192</v>
      </c>
      <c r="L110">
        <v>1132748544</v>
      </c>
      <c r="M110">
        <v>1080132736</v>
      </c>
      <c r="N110">
        <v>1324836736</v>
      </c>
      <c r="O110">
        <v>1421191424</v>
      </c>
      <c r="P110">
        <v>2062179968</v>
      </c>
      <c r="Q110" s="21">
        <v>2462714624</v>
      </c>
      <c r="R110">
        <v>1979788800</v>
      </c>
      <c r="S110">
        <v>2027376640</v>
      </c>
      <c r="T110">
        <v>1869713024</v>
      </c>
      <c r="U110">
        <v>1599123840</v>
      </c>
      <c r="V110">
        <v>1001050176</v>
      </c>
      <c r="W110">
        <v>769453952</v>
      </c>
      <c r="X110">
        <v>421047328</v>
      </c>
      <c r="Y110">
        <v>986703616</v>
      </c>
      <c r="Z110">
        <v>941541632</v>
      </c>
      <c r="AA110">
        <v>937506432</v>
      </c>
      <c r="AB110">
        <v>1055596672</v>
      </c>
      <c r="AC110">
        <v>992622016</v>
      </c>
      <c r="AD110">
        <v>1336179200</v>
      </c>
      <c r="AE110">
        <v>1768463616</v>
      </c>
      <c r="AF110">
        <v>1645015424</v>
      </c>
      <c r="AG110">
        <v>1479043200</v>
      </c>
      <c r="AH110">
        <v>1385202432</v>
      </c>
      <c r="AI110">
        <v>1301165824</v>
      </c>
      <c r="AJ110">
        <v>1203123200</v>
      </c>
      <c r="AK110">
        <v>1052557696</v>
      </c>
      <c r="AL110">
        <v>1042053184</v>
      </c>
      <c r="AM110">
        <v>775237120</v>
      </c>
      <c r="AN110">
        <v>1006337664</v>
      </c>
      <c r="AO110">
        <v>983227584</v>
      </c>
      <c r="AP110">
        <v>659686912</v>
      </c>
      <c r="AQ110">
        <v>1434924032</v>
      </c>
      <c r="AR110">
        <v>1277888128</v>
      </c>
    </row>
    <row r="111" spans="1:44" x14ac:dyDescent="0.3">
      <c r="A111" t="s">
        <v>335</v>
      </c>
      <c r="B111" t="str">
        <f t="shared" si="1"/>
        <v>IGM CN EQUITY</v>
      </c>
      <c r="C111" t="s">
        <v>115</v>
      </c>
      <c r="D111" t="s">
        <v>918</v>
      </c>
      <c r="E111">
        <v>10928349184</v>
      </c>
      <c r="F111">
        <v>9594279936</v>
      </c>
      <c r="G111">
        <v>8953529344</v>
      </c>
      <c r="H111">
        <v>8315324416</v>
      </c>
      <c r="I111">
        <v>8336992256</v>
      </c>
      <c r="J111">
        <v>8203483136</v>
      </c>
      <c r="K111">
        <v>9600230400</v>
      </c>
      <c r="L111">
        <v>9607717888</v>
      </c>
      <c r="M111">
        <v>8983853056</v>
      </c>
      <c r="N111">
        <v>8180141056</v>
      </c>
      <c r="O111">
        <v>8223820800</v>
      </c>
      <c r="P111">
        <v>10591357952</v>
      </c>
      <c r="Q111" s="21">
        <v>10932658176</v>
      </c>
      <c r="R111">
        <v>10813556736</v>
      </c>
      <c r="S111">
        <v>10448537600</v>
      </c>
      <c r="T111">
        <v>9127357440</v>
      </c>
      <c r="U111">
        <v>8224018944</v>
      </c>
      <c r="V111">
        <v>7275551744</v>
      </c>
      <c r="W111">
        <v>7861790208</v>
      </c>
      <c r="X111">
        <v>5564498432</v>
      </c>
      <c r="Y111">
        <v>8883463168</v>
      </c>
      <c r="Z111">
        <v>8963549184</v>
      </c>
      <c r="AA111">
        <v>8908583936</v>
      </c>
      <c r="AB111">
        <v>8286402048</v>
      </c>
      <c r="AC111">
        <v>7474026496</v>
      </c>
      <c r="AD111">
        <v>8549625344</v>
      </c>
      <c r="AE111">
        <v>9177210880</v>
      </c>
      <c r="AF111">
        <v>9070989312</v>
      </c>
      <c r="AG111">
        <v>10623876096</v>
      </c>
      <c r="AH111">
        <v>10090376192</v>
      </c>
      <c r="AI111">
        <v>9676446720</v>
      </c>
      <c r="AJ111">
        <v>9540612096</v>
      </c>
      <c r="AK111">
        <v>9187564544</v>
      </c>
      <c r="AL111">
        <v>8518125056</v>
      </c>
      <c r="AM111">
        <v>8467917824</v>
      </c>
      <c r="AN111">
        <v>9492376576</v>
      </c>
      <c r="AO111">
        <v>8682256384</v>
      </c>
      <c r="AP111">
        <v>8359447040</v>
      </c>
      <c r="AQ111">
        <v>9924720640</v>
      </c>
      <c r="AR111">
        <v>11315688448</v>
      </c>
    </row>
    <row r="112" spans="1:44" x14ac:dyDescent="0.3">
      <c r="A112" t="s">
        <v>336</v>
      </c>
      <c r="B112" t="str">
        <f t="shared" si="1"/>
        <v>IIP-U CN EQUITY</v>
      </c>
      <c r="C112" t="s">
        <v>116</v>
      </c>
      <c r="D112" t="s">
        <v>917</v>
      </c>
      <c r="E112">
        <v>1494312576</v>
      </c>
      <c r="F112">
        <v>1869730944</v>
      </c>
      <c r="G112">
        <v>1753424896</v>
      </c>
      <c r="H112">
        <v>1996342656</v>
      </c>
      <c r="I112">
        <v>1925713792</v>
      </c>
      <c r="J112">
        <v>1818001920</v>
      </c>
      <c r="K112">
        <v>1866035584</v>
      </c>
      <c r="L112">
        <v>1912584064</v>
      </c>
      <c r="M112">
        <v>1828310400</v>
      </c>
      <c r="N112">
        <v>1638337536</v>
      </c>
      <c r="O112">
        <v>1712612608</v>
      </c>
      <c r="P112">
        <v>2283959552</v>
      </c>
      <c r="Q112" s="21">
        <v>2472504064</v>
      </c>
      <c r="R112">
        <v>2358073088</v>
      </c>
      <c r="S112">
        <v>2376396288</v>
      </c>
      <c r="T112">
        <v>2084632320</v>
      </c>
      <c r="U112">
        <v>1929588736</v>
      </c>
      <c r="V112">
        <v>1775954560</v>
      </c>
      <c r="W112">
        <v>2019795968</v>
      </c>
      <c r="X112">
        <v>1655247616</v>
      </c>
      <c r="Y112">
        <v>1945009152</v>
      </c>
      <c r="Z112">
        <v>2034549248</v>
      </c>
      <c r="AA112">
        <v>1504343040</v>
      </c>
      <c r="AB112">
        <v>1585010688</v>
      </c>
      <c r="AC112">
        <v>1422585216</v>
      </c>
      <c r="AD112">
        <v>1280871808</v>
      </c>
      <c r="AE112">
        <v>1023982848</v>
      </c>
      <c r="AF112">
        <v>942064256</v>
      </c>
      <c r="AG112">
        <v>758560128</v>
      </c>
      <c r="AH112">
        <v>668829056</v>
      </c>
      <c r="AI112">
        <v>672152384</v>
      </c>
      <c r="AJ112">
        <v>637256960</v>
      </c>
      <c r="AK112">
        <v>526556928</v>
      </c>
      <c r="AL112">
        <v>548438016</v>
      </c>
      <c r="AM112">
        <v>559731456</v>
      </c>
      <c r="AN112">
        <v>518086848</v>
      </c>
      <c r="AO112">
        <v>463031296</v>
      </c>
      <c r="AP112">
        <v>458796256</v>
      </c>
      <c r="AQ112">
        <v>446091136</v>
      </c>
      <c r="AR112">
        <v>456795552</v>
      </c>
    </row>
    <row r="113" spans="1:44" x14ac:dyDescent="0.3">
      <c r="A113" t="s">
        <v>337</v>
      </c>
      <c r="B113" t="str">
        <f t="shared" si="1"/>
        <v>IMG CN EQUITY</v>
      </c>
      <c r="C113" t="s">
        <v>117</v>
      </c>
      <c r="D113" t="s">
        <v>916</v>
      </c>
      <c r="E113">
        <v>4244873216</v>
      </c>
      <c r="F113">
        <v>4039933952</v>
      </c>
      <c r="G113">
        <v>2926102272</v>
      </c>
      <c r="H113">
        <v>2239522560</v>
      </c>
      <c r="I113">
        <v>1607052928</v>
      </c>
      <c r="J113">
        <v>1409730560</v>
      </c>
      <c r="K113">
        <v>1673493760</v>
      </c>
      <c r="L113">
        <v>1743470848</v>
      </c>
      <c r="M113">
        <v>1662045056</v>
      </c>
      <c r="N113">
        <v>713652928</v>
      </c>
      <c r="O113">
        <v>991450688</v>
      </c>
      <c r="P113">
        <v>2070124672</v>
      </c>
      <c r="Q113" s="21">
        <v>1879093376</v>
      </c>
      <c r="R113">
        <v>1368088832</v>
      </c>
      <c r="S113">
        <v>1739787136</v>
      </c>
      <c r="T113">
        <v>1777777664</v>
      </c>
      <c r="U113">
        <v>2219689216</v>
      </c>
      <c r="V113">
        <v>2421341696</v>
      </c>
      <c r="W113">
        <v>2550199808</v>
      </c>
      <c r="X113">
        <v>1504938240</v>
      </c>
      <c r="Y113">
        <v>2274769152</v>
      </c>
      <c r="Z113">
        <v>2115282816</v>
      </c>
      <c r="AA113">
        <v>2073108096</v>
      </c>
      <c r="AB113">
        <v>2166702080</v>
      </c>
      <c r="AC113">
        <v>2342720256</v>
      </c>
      <c r="AD113">
        <v>2216194048</v>
      </c>
      <c r="AE113">
        <v>3573810432</v>
      </c>
      <c r="AF113">
        <v>3115748864</v>
      </c>
      <c r="AG113">
        <v>3414885888</v>
      </c>
      <c r="AH113">
        <v>3545818112</v>
      </c>
      <c r="AI113">
        <v>3108279296</v>
      </c>
      <c r="AJ113">
        <v>2471755776</v>
      </c>
      <c r="AK113">
        <v>2354881280</v>
      </c>
      <c r="AL113">
        <v>2388518144</v>
      </c>
      <c r="AM113">
        <v>2171850240</v>
      </c>
      <c r="AN113">
        <v>1160971264</v>
      </c>
      <c r="AO113">
        <v>775022656</v>
      </c>
      <c r="AP113">
        <v>853248064</v>
      </c>
      <c r="AQ113">
        <v>978339136</v>
      </c>
      <c r="AR113">
        <v>923546880</v>
      </c>
    </row>
    <row r="114" spans="1:44" x14ac:dyDescent="0.3">
      <c r="A114" t="s">
        <v>338</v>
      </c>
      <c r="B114" t="str">
        <f t="shared" si="1"/>
        <v>IMO CN EQUITY</v>
      </c>
      <c r="C114" t="s">
        <v>118</v>
      </c>
      <c r="D114" t="s">
        <v>915</v>
      </c>
      <c r="E114">
        <v>45408686080</v>
      </c>
      <c r="F114">
        <v>50281099264</v>
      </c>
      <c r="G114">
        <v>49982857216</v>
      </c>
      <c r="H114">
        <v>50063233024</v>
      </c>
      <c r="I114">
        <v>40444960768</v>
      </c>
      <c r="J114">
        <v>48183631872</v>
      </c>
      <c r="K114">
        <v>39593869312</v>
      </c>
      <c r="L114">
        <v>40148815872</v>
      </c>
      <c r="M114">
        <v>38524870656</v>
      </c>
      <c r="N114">
        <v>37173432320</v>
      </c>
      <c r="O114">
        <v>38633508864</v>
      </c>
      <c r="P114">
        <v>40483192832</v>
      </c>
      <c r="Q114" s="21">
        <v>31280508928</v>
      </c>
      <c r="R114">
        <v>27964973056</v>
      </c>
      <c r="S114">
        <v>27208069120</v>
      </c>
      <c r="T114">
        <v>22345295872</v>
      </c>
      <c r="U114">
        <v>17735294976</v>
      </c>
      <c r="V114">
        <v>11701183488</v>
      </c>
      <c r="W114">
        <v>16032236544</v>
      </c>
      <c r="X114">
        <v>11733749760</v>
      </c>
      <c r="Y114">
        <v>25633394688</v>
      </c>
      <c r="Z114">
        <v>26084317184</v>
      </c>
      <c r="AA114">
        <v>27763187712</v>
      </c>
      <c r="AB114">
        <v>28418816000</v>
      </c>
      <c r="AC114">
        <v>27163543552</v>
      </c>
      <c r="AD114">
        <v>33262782464</v>
      </c>
      <c r="AE114">
        <v>35505602560</v>
      </c>
      <c r="AF114">
        <v>28361988096</v>
      </c>
      <c r="AG114">
        <v>32718868480</v>
      </c>
      <c r="AH114">
        <v>33499793408</v>
      </c>
      <c r="AI114">
        <v>32039241728</v>
      </c>
      <c r="AJ114">
        <v>34344712192</v>
      </c>
      <c r="AK114">
        <v>39591350272</v>
      </c>
      <c r="AL114">
        <v>34785464320</v>
      </c>
      <c r="AM114">
        <v>34649845760</v>
      </c>
      <c r="AN114">
        <v>36777320448</v>
      </c>
      <c r="AO114">
        <v>38209761280</v>
      </c>
      <c r="AP114">
        <v>35836485632</v>
      </c>
      <c r="AQ114">
        <v>40896651264</v>
      </c>
      <c r="AR114">
        <v>42846130176</v>
      </c>
    </row>
    <row r="115" spans="1:44" x14ac:dyDescent="0.3">
      <c r="A115" t="s">
        <v>1040</v>
      </c>
      <c r="B115" t="str">
        <f t="shared" si="1"/>
        <v>INE CN EQUITY</v>
      </c>
      <c r="C115" t="s">
        <v>914</v>
      </c>
      <c r="D115" t="s">
        <v>913</v>
      </c>
      <c r="E115">
        <v>1635156480</v>
      </c>
      <c r="F115">
        <v>2130197248</v>
      </c>
      <c r="G115">
        <v>2081367552</v>
      </c>
      <c r="H115">
        <v>1630876800</v>
      </c>
      <c r="I115">
        <v>1877713536</v>
      </c>
      <c r="J115">
        <v>2077613056</v>
      </c>
      <c r="K115">
        <v>2520025856</v>
      </c>
      <c r="L115">
        <v>2997077760</v>
      </c>
      <c r="M115">
        <v>3306951936</v>
      </c>
      <c r="N115">
        <v>3549593088</v>
      </c>
      <c r="O115">
        <v>3530993408</v>
      </c>
      <c r="P115">
        <v>4056949504</v>
      </c>
      <c r="Q115" s="21">
        <v>3586165248</v>
      </c>
      <c r="R115">
        <v>3913697280</v>
      </c>
      <c r="S115">
        <v>3763208448</v>
      </c>
      <c r="T115">
        <v>3837985280</v>
      </c>
      <c r="U115">
        <v>4778277376</v>
      </c>
      <c r="V115">
        <v>4197408000</v>
      </c>
      <c r="W115">
        <v>3327881472</v>
      </c>
      <c r="X115">
        <v>3333141504</v>
      </c>
      <c r="Y115">
        <v>2350382336</v>
      </c>
      <c r="Z115">
        <v>2043013760</v>
      </c>
      <c r="AA115">
        <v>1861825920</v>
      </c>
      <c r="AB115">
        <v>1873461376</v>
      </c>
      <c r="AC115">
        <v>1667655040</v>
      </c>
      <c r="AD115">
        <v>1723737600</v>
      </c>
      <c r="AE115">
        <v>1830743680</v>
      </c>
      <c r="AF115">
        <v>1747567360</v>
      </c>
      <c r="AG115">
        <v>1563956352</v>
      </c>
      <c r="AH115">
        <v>1561168128</v>
      </c>
      <c r="AI115">
        <v>1546407040</v>
      </c>
      <c r="AJ115">
        <v>1549764736</v>
      </c>
      <c r="AK115">
        <v>1517787648</v>
      </c>
      <c r="AL115">
        <v>1581444736</v>
      </c>
      <c r="AM115">
        <v>1564515968</v>
      </c>
      <c r="AN115">
        <v>1467536000</v>
      </c>
      <c r="AO115">
        <v>1177624704</v>
      </c>
      <c r="AP115">
        <v>1096456576</v>
      </c>
      <c r="AQ115">
        <v>1075475584</v>
      </c>
      <c r="AR115">
        <v>1130411648</v>
      </c>
    </row>
    <row r="116" spans="1:44" x14ac:dyDescent="0.3">
      <c r="A116" t="s">
        <v>339</v>
      </c>
      <c r="B116" t="str">
        <f t="shared" si="1"/>
        <v>IPCO CN EQUITY</v>
      </c>
      <c r="C116" t="s">
        <v>119</v>
      </c>
      <c r="D116" t="s">
        <v>912</v>
      </c>
      <c r="E116">
        <v>2015228160</v>
      </c>
      <c r="F116">
        <v>1939930752</v>
      </c>
      <c r="G116">
        <v>2251224064</v>
      </c>
      <c r="H116">
        <v>2020424704</v>
      </c>
      <c r="I116">
        <v>2022105472</v>
      </c>
      <c r="J116">
        <v>1683678976</v>
      </c>
      <c r="K116">
        <v>1429348096</v>
      </c>
      <c r="L116">
        <v>1734863232</v>
      </c>
      <c r="M116">
        <v>2119062528</v>
      </c>
      <c r="N116">
        <v>1517822080</v>
      </c>
      <c r="O116">
        <v>1855372288</v>
      </c>
      <c r="P116">
        <v>1810336896</v>
      </c>
      <c r="Q116" s="21">
        <v>1098450304</v>
      </c>
      <c r="R116">
        <v>1002122048</v>
      </c>
      <c r="S116">
        <v>893364608</v>
      </c>
      <c r="T116">
        <v>646329856</v>
      </c>
      <c r="U116">
        <v>436513152</v>
      </c>
      <c r="V116">
        <v>372822624</v>
      </c>
      <c r="W116">
        <v>380589760</v>
      </c>
      <c r="X116">
        <v>248548416</v>
      </c>
      <c r="Y116">
        <v>936478784</v>
      </c>
      <c r="Z116">
        <v>756386688</v>
      </c>
      <c r="AA116">
        <v>954488000</v>
      </c>
      <c r="AB116">
        <v>1022431808</v>
      </c>
      <c r="AC116">
        <v>382460032</v>
      </c>
      <c r="AD116">
        <v>742060352</v>
      </c>
      <c r="AE116">
        <v>790417408</v>
      </c>
      <c r="AF116">
        <v>476536416</v>
      </c>
      <c r="AG116">
        <v>484449376</v>
      </c>
      <c r="AH116">
        <v>483570144</v>
      </c>
      <c r="AI116">
        <v>345189312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</row>
    <row r="117" spans="1:44" x14ac:dyDescent="0.3">
      <c r="A117" t="s">
        <v>340</v>
      </c>
      <c r="B117" t="str">
        <f t="shared" si="1"/>
        <v>IVN CN EQUITY</v>
      </c>
      <c r="C117" t="s">
        <v>120</v>
      </c>
      <c r="D117" t="s">
        <v>911</v>
      </c>
      <c r="E117">
        <v>23055237120</v>
      </c>
      <c r="F117">
        <v>27180308480</v>
      </c>
      <c r="G117">
        <v>22667335680</v>
      </c>
      <c r="H117">
        <v>20515465216</v>
      </c>
      <c r="I117">
        <v>16313151488</v>
      </c>
      <c r="J117">
        <v>14207361024</v>
      </c>
      <c r="K117">
        <v>14736574464</v>
      </c>
      <c r="L117">
        <v>14864689152</v>
      </c>
      <c r="M117">
        <v>12990566400</v>
      </c>
      <c r="N117">
        <v>10792218624</v>
      </c>
      <c r="O117">
        <v>8976540672</v>
      </c>
      <c r="P117">
        <v>14115396608</v>
      </c>
      <c r="Q117" s="21">
        <v>12482972672</v>
      </c>
      <c r="R117">
        <v>9789803520</v>
      </c>
      <c r="S117">
        <v>10816009216</v>
      </c>
      <c r="T117">
        <v>7815382016</v>
      </c>
      <c r="U117">
        <v>8258371072</v>
      </c>
      <c r="V117">
        <v>5826606080</v>
      </c>
      <c r="W117">
        <v>4619441664</v>
      </c>
      <c r="X117">
        <v>2802042368</v>
      </c>
      <c r="Y117">
        <v>5065293312</v>
      </c>
      <c r="Z117">
        <v>4099392000</v>
      </c>
      <c r="AA117">
        <v>4238982144</v>
      </c>
      <c r="AB117">
        <v>3255864576</v>
      </c>
      <c r="AC117">
        <v>2395141376</v>
      </c>
      <c r="AD117">
        <v>2777948672</v>
      </c>
      <c r="AE117">
        <v>2154947072</v>
      </c>
      <c r="AF117">
        <v>2168296448</v>
      </c>
      <c r="AG117">
        <v>3367001856</v>
      </c>
      <c r="AH117">
        <v>3151129344</v>
      </c>
      <c r="AI117">
        <v>3307442944</v>
      </c>
      <c r="AJ117">
        <v>3674320896</v>
      </c>
      <c r="AK117">
        <v>2002449920</v>
      </c>
      <c r="AL117">
        <v>1791488256</v>
      </c>
      <c r="AM117">
        <v>793597824</v>
      </c>
      <c r="AN117">
        <v>660021952</v>
      </c>
      <c r="AO117">
        <v>475165472</v>
      </c>
      <c r="AP117">
        <v>506323872</v>
      </c>
      <c r="AQ117">
        <v>702542080</v>
      </c>
      <c r="AR117">
        <v>646740992</v>
      </c>
    </row>
    <row r="118" spans="1:44" x14ac:dyDescent="0.3">
      <c r="A118" t="s">
        <v>341</v>
      </c>
      <c r="B118" t="str">
        <f t="shared" si="1"/>
        <v>JWEL CN EQUITY</v>
      </c>
      <c r="C118" t="s">
        <v>121</v>
      </c>
      <c r="D118" t="s">
        <v>910</v>
      </c>
      <c r="E118">
        <v>1537939584</v>
      </c>
      <c r="F118">
        <v>1460440320</v>
      </c>
      <c r="G118">
        <v>1202640000</v>
      </c>
      <c r="H118">
        <v>1104642688</v>
      </c>
      <c r="I118">
        <v>1328390912</v>
      </c>
      <c r="J118">
        <v>1024505664</v>
      </c>
      <c r="K118">
        <v>1257827456</v>
      </c>
      <c r="L118">
        <v>1402638336</v>
      </c>
      <c r="M118">
        <v>1462619392</v>
      </c>
      <c r="N118">
        <v>1396587136</v>
      </c>
      <c r="O118">
        <v>1448786432</v>
      </c>
      <c r="P118">
        <v>1409424640</v>
      </c>
      <c r="Q118" s="21">
        <v>1620818048</v>
      </c>
      <c r="R118">
        <v>1460736640</v>
      </c>
      <c r="S118">
        <v>1354051968</v>
      </c>
      <c r="T118">
        <v>1466269952</v>
      </c>
      <c r="U118">
        <v>1439715584</v>
      </c>
      <c r="V118">
        <v>1679250560</v>
      </c>
      <c r="W118">
        <v>1410656640</v>
      </c>
      <c r="X118">
        <v>1010794432</v>
      </c>
      <c r="Y118">
        <v>1001985984</v>
      </c>
      <c r="Z118">
        <v>905484032</v>
      </c>
      <c r="AA118">
        <v>770538688</v>
      </c>
      <c r="AB118">
        <v>721365504</v>
      </c>
      <c r="AC118">
        <v>812268992</v>
      </c>
      <c r="AD118">
        <v>1015241024</v>
      </c>
      <c r="AE118">
        <v>1012024512</v>
      </c>
      <c r="AF118">
        <v>869521280</v>
      </c>
      <c r="AG118">
        <v>843114304</v>
      </c>
      <c r="AH118">
        <v>749933824</v>
      </c>
      <c r="AI118" t="s">
        <v>6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  <c r="AR118" t="s">
        <v>6</v>
      </c>
    </row>
    <row r="119" spans="1:44" x14ac:dyDescent="0.3">
      <c r="A119" t="s">
        <v>342</v>
      </c>
      <c r="B119" t="str">
        <f t="shared" si="1"/>
        <v>K CN EQUITY</v>
      </c>
      <c r="C119" t="s">
        <v>122</v>
      </c>
      <c r="D119" t="s">
        <v>909</v>
      </c>
      <c r="E119">
        <v>16408604672</v>
      </c>
      <c r="F119">
        <v>15572040704</v>
      </c>
      <c r="G119">
        <v>13998604288</v>
      </c>
      <c r="H119">
        <v>10203333632</v>
      </c>
      <c r="I119">
        <v>9847121920</v>
      </c>
      <c r="J119">
        <v>7599088640</v>
      </c>
      <c r="K119">
        <v>7770473984</v>
      </c>
      <c r="L119">
        <v>7805178880</v>
      </c>
      <c r="M119">
        <v>6832171520</v>
      </c>
      <c r="N119">
        <v>6799338496</v>
      </c>
      <c r="O119">
        <v>5966452736</v>
      </c>
      <c r="P119">
        <v>9505948672</v>
      </c>
      <c r="Q119" s="21">
        <v>9199624192</v>
      </c>
      <c r="R119">
        <v>8568528896</v>
      </c>
      <c r="S119">
        <v>9916381184</v>
      </c>
      <c r="T119">
        <v>10553098240</v>
      </c>
      <c r="U119">
        <v>11752406016</v>
      </c>
      <c r="V119">
        <v>14784747520</v>
      </c>
      <c r="W119">
        <v>12327363584</v>
      </c>
      <c r="X119">
        <v>7103076352</v>
      </c>
      <c r="Y119">
        <v>7720922112</v>
      </c>
      <c r="Z119">
        <v>7645718528</v>
      </c>
      <c r="AA119">
        <v>6336604672</v>
      </c>
      <c r="AB119">
        <v>5760221184</v>
      </c>
      <c r="AC119">
        <v>5501006848</v>
      </c>
      <c r="AD119">
        <v>4400805376</v>
      </c>
      <c r="AE119">
        <v>6188417536</v>
      </c>
      <c r="AF119">
        <v>6347405312</v>
      </c>
      <c r="AG119">
        <v>6758761472</v>
      </c>
      <c r="AH119">
        <v>6596596736</v>
      </c>
      <c r="AI119">
        <v>6571053568</v>
      </c>
      <c r="AJ119">
        <v>5847255552</v>
      </c>
      <c r="AK119">
        <v>5216732160</v>
      </c>
      <c r="AL119">
        <v>6883364864</v>
      </c>
      <c r="AM119">
        <v>7888359936</v>
      </c>
      <c r="AN119">
        <v>5511386624</v>
      </c>
      <c r="AO119">
        <v>2877767936</v>
      </c>
      <c r="AP119">
        <v>2659616256</v>
      </c>
      <c r="AQ119">
        <v>3335473152</v>
      </c>
      <c r="AR119">
        <v>3232305152</v>
      </c>
    </row>
    <row r="120" spans="1:44" x14ac:dyDescent="0.3">
      <c r="A120" t="s">
        <v>343</v>
      </c>
      <c r="B120" t="str">
        <f t="shared" si="1"/>
        <v>KEL CN EQUITY</v>
      </c>
      <c r="C120" t="s">
        <v>123</v>
      </c>
      <c r="D120" t="s">
        <v>908</v>
      </c>
      <c r="E120">
        <v>1381129216</v>
      </c>
      <c r="F120">
        <v>1229142016</v>
      </c>
      <c r="G120">
        <v>1246001024</v>
      </c>
      <c r="H120">
        <v>1177260288</v>
      </c>
      <c r="I120">
        <v>1112457088</v>
      </c>
      <c r="J120">
        <v>1404808576</v>
      </c>
      <c r="K120">
        <v>1076542080</v>
      </c>
      <c r="L120">
        <v>881368896</v>
      </c>
      <c r="M120">
        <v>961956928</v>
      </c>
      <c r="N120">
        <v>1000024960</v>
      </c>
      <c r="O120">
        <v>1170393856</v>
      </c>
      <c r="P120">
        <v>1276144768</v>
      </c>
      <c r="Q120" s="21">
        <v>911771776</v>
      </c>
      <c r="R120">
        <v>858812032</v>
      </c>
      <c r="S120">
        <v>665995328</v>
      </c>
      <c r="T120">
        <v>501634784</v>
      </c>
      <c r="U120">
        <v>339308576</v>
      </c>
      <c r="V120">
        <v>269338720</v>
      </c>
      <c r="W120">
        <v>263067856</v>
      </c>
      <c r="X120">
        <v>206573248</v>
      </c>
      <c r="Y120">
        <v>914517120</v>
      </c>
      <c r="Z120">
        <v>641287808</v>
      </c>
      <c r="AA120">
        <v>718107712</v>
      </c>
      <c r="AB120">
        <v>1013892800</v>
      </c>
      <c r="AC120">
        <v>853698304</v>
      </c>
      <c r="AD120">
        <v>1547185152</v>
      </c>
      <c r="AE120">
        <v>1639036800</v>
      </c>
      <c r="AF120">
        <v>1240167552</v>
      </c>
      <c r="AG120">
        <v>1285192832</v>
      </c>
      <c r="AH120">
        <v>1255064832</v>
      </c>
      <c r="AI120">
        <v>1105048192</v>
      </c>
      <c r="AJ120">
        <v>1173715712</v>
      </c>
      <c r="AK120">
        <v>1188876032</v>
      </c>
      <c r="AL120">
        <v>1010748416</v>
      </c>
      <c r="AM120">
        <v>823677952</v>
      </c>
      <c r="AN120">
        <v>668022656</v>
      </c>
      <c r="AO120">
        <v>714859136</v>
      </c>
      <c r="AP120">
        <v>962699392</v>
      </c>
      <c r="AQ120">
        <v>1337097216</v>
      </c>
      <c r="AR120">
        <v>990273152</v>
      </c>
    </row>
    <row r="121" spans="1:44" x14ac:dyDescent="0.3">
      <c r="A121" t="s">
        <v>344</v>
      </c>
      <c r="B121" t="str">
        <f t="shared" si="1"/>
        <v>KEY CN EQUITY</v>
      </c>
      <c r="C121" t="s">
        <v>124</v>
      </c>
      <c r="D121" t="s">
        <v>907</v>
      </c>
      <c r="E121">
        <v>10073582592</v>
      </c>
      <c r="F121">
        <v>9663397888</v>
      </c>
      <c r="G121">
        <v>8682620928</v>
      </c>
      <c r="H121">
        <v>7995161088</v>
      </c>
      <c r="I121">
        <v>7339782656</v>
      </c>
      <c r="J121">
        <v>7307701248</v>
      </c>
      <c r="K121">
        <v>7000635392</v>
      </c>
      <c r="L121">
        <v>6780648448</v>
      </c>
      <c r="M121">
        <v>6780648448</v>
      </c>
      <c r="N121">
        <v>6089765376</v>
      </c>
      <c r="O121">
        <v>6288903680</v>
      </c>
      <c r="P121">
        <v>6785677312</v>
      </c>
      <c r="Q121" s="21">
        <v>6109037056</v>
      </c>
      <c r="R121">
        <v>6824220160</v>
      </c>
      <c r="S121">
        <v>7132562944</v>
      </c>
      <c r="T121">
        <v>5592991232</v>
      </c>
      <c r="U121">
        <v>4843547648</v>
      </c>
      <c r="V121">
        <v>4303948288</v>
      </c>
      <c r="W121">
        <v>4426000384</v>
      </c>
      <c r="X121">
        <v>2800778240</v>
      </c>
      <c r="Y121">
        <v>7284593152</v>
      </c>
      <c r="Z121">
        <v>6888458240</v>
      </c>
      <c r="AA121">
        <v>7156811776</v>
      </c>
      <c r="AB121">
        <v>6673735680</v>
      </c>
      <c r="AC121">
        <v>5401451008</v>
      </c>
      <c r="AD121">
        <v>7176270336</v>
      </c>
      <c r="AE121">
        <v>7549350400</v>
      </c>
      <c r="AF121">
        <v>6839777280</v>
      </c>
      <c r="AG121">
        <v>7229630464</v>
      </c>
      <c r="AH121">
        <v>7112336384</v>
      </c>
      <c r="AI121">
        <v>7612102144</v>
      </c>
      <c r="AJ121">
        <v>7274573312</v>
      </c>
      <c r="AK121">
        <v>7389361664</v>
      </c>
      <c r="AL121">
        <v>7747323904</v>
      </c>
      <c r="AM121">
        <v>7217686016</v>
      </c>
      <c r="AN121">
        <v>6655349760</v>
      </c>
      <c r="AO121">
        <v>6797168128</v>
      </c>
      <c r="AP121">
        <v>6204568576</v>
      </c>
      <c r="AQ121">
        <v>7040286208</v>
      </c>
      <c r="AR121">
        <v>7112039424</v>
      </c>
    </row>
    <row r="122" spans="1:44" x14ac:dyDescent="0.3">
      <c r="A122" t="s">
        <v>345</v>
      </c>
      <c r="B122" t="str">
        <f t="shared" si="1"/>
        <v>KMP-U CN EQUITY</v>
      </c>
      <c r="C122" t="s">
        <v>125</v>
      </c>
      <c r="D122" t="s">
        <v>906</v>
      </c>
      <c r="E122">
        <v>1960436352</v>
      </c>
      <c r="F122">
        <v>2406406912</v>
      </c>
      <c r="G122">
        <v>1953557504</v>
      </c>
      <c r="H122">
        <v>2130111488</v>
      </c>
      <c r="I122">
        <v>2059031296</v>
      </c>
      <c r="J122">
        <v>1997122816</v>
      </c>
      <c r="K122">
        <v>2024637696</v>
      </c>
      <c r="L122">
        <v>1967315072</v>
      </c>
      <c r="M122">
        <v>1858401920</v>
      </c>
      <c r="N122">
        <v>1748342272</v>
      </c>
      <c r="O122">
        <v>1966168576</v>
      </c>
      <c r="P122">
        <v>2455704320</v>
      </c>
      <c r="Q122" s="21">
        <v>2593140224</v>
      </c>
      <c r="R122">
        <v>2327139584</v>
      </c>
      <c r="S122">
        <v>2219817472</v>
      </c>
      <c r="T122">
        <v>1892668800</v>
      </c>
      <c r="U122">
        <v>1749517184</v>
      </c>
      <c r="V122">
        <v>1775079936</v>
      </c>
      <c r="W122">
        <v>1710700544</v>
      </c>
      <c r="X122">
        <v>1540802176</v>
      </c>
      <c r="Y122">
        <v>1849353216</v>
      </c>
      <c r="Z122">
        <v>1801236224</v>
      </c>
      <c r="AA122">
        <v>1689726848</v>
      </c>
      <c r="AB122">
        <v>1744582272</v>
      </c>
      <c r="AC122">
        <v>1352962048</v>
      </c>
      <c r="AD122">
        <v>1369088896</v>
      </c>
      <c r="AE122">
        <v>1271478656</v>
      </c>
      <c r="AF122">
        <v>1115112704</v>
      </c>
      <c r="AG122">
        <v>1142428160</v>
      </c>
      <c r="AH122">
        <v>973869568</v>
      </c>
      <c r="AI122">
        <v>940644288</v>
      </c>
      <c r="AJ122">
        <v>936214272</v>
      </c>
      <c r="AK122">
        <v>793956672</v>
      </c>
      <c r="AL122">
        <v>803931072</v>
      </c>
      <c r="AM122">
        <v>843828352</v>
      </c>
      <c r="AN122">
        <v>681226880</v>
      </c>
      <c r="AO122">
        <v>659269504</v>
      </c>
      <c r="AP122">
        <v>622840960</v>
      </c>
      <c r="AQ122">
        <v>631487872</v>
      </c>
      <c r="AR122">
        <v>670261632</v>
      </c>
    </row>
    <row r="123" spans="1:44" x14ac:dyDescent="0.3">
      <c r="A123" t="s">
        <v>346</v>
      </c>
      <c r="B123" t="str">
        <f t="shared" si="1"/>
        <v>KNT CN EQUITY</v>
      </c>
      <c r="C123" t="s">
        <v>126</v>
      </c>
      <c r="D123" t="s">
        <v>905</v>
      </c>
      <c r="E123">
        <v>2065031168</v>
      </c>
      <c r="F123">
        <v>1857705088</v>
      </c>
      <c r="G123">
        <v>1857705088</v>
      </c>
      <c r="H123">
        <v>1476231552</v>
      </c>
      <c r="I123">
        <v>1525439232</v>
      </c>
      <c r="J123">
        <v>1351842688</v>
      </c>
      <c r="K123">
        <v>1342784768</v>
      </c>
      <c r="L123">
        <v>1793493376</v>
      </c>
      <c r="M123">
        <v>1747854976</v>
      </c>
      <c r="N123">
        <v>1800267776</v>
      </c>
      <c r="O123">
        <v>1724192896</v>
      </c>
      <c r="P123">
        <v>2033435136</v>
      </c>
      <c r="Q123" s="21">
        <v>1599606016</v>
      </c>
      <c r="R123">
        <v>1354577408</v>
      </c>
      <c r="S123">
        <v>1964032896</v>
      </c>
      <c r="T123">
        <v>1391920640</v>
      </c>
      <c r="U123">
        <v>1668112768</v>
      </c>
      <c r="V123">
        <v>1478530176</v>
      </c>
      <c r="W123">
        <v>858570112</v>
      </c>
      <c r="X123">
        <v>630612288</v>
      </c>
      <c r="Y123">
        <v>613568704</v>
      </c>
      <c r="Z123">
        <v>452990496</v>
      </c>
      <c r="AA123">
        <v>354633728</v>
      </c>
      <c r="AB123">
        <v>286015968</v>
      </c>
      <c r="AC123">
        <v>152419024</v>
      </c>
      <c r="AD123">
        <v>155783152</v>
      </c>
      <c r="AE123">
        <v>161194512</v>
      </c>
      <c r="AF123">
        <v>114524416</v>
      </c>
      <c r="AG123">
        <v>88960800</v>
      </c>
      <c r="AH123">
        <v>72466232</v>
      </c>
      <c r="AI123">
        <v>122877520</v>
      </c>
      <c r="AJ123">
        <v>99635344</v>
      </c>
      <c r="AK123">
        <v>115843736</v>
      </c>
      <c r="AL123">
        <v>145391200</v>
      </c>
      <c r="AM123">
        <v>82894024</v>
      </c>
      <c r="AN123">
        <v>2643866.75</v>
      </c>
      <c r="AO123">
        <v>2643866.75</v>
      </c>
      <c r="AP123">
        <v>2643866.75</v>
      </c>
      <c r="AQ123">
        <v>2643866.75</v>
      </c>
      <c r="AR123">
        <v>2643866.75</v>
      </c>
    </row>
    <row r="124" spans="1:44" x14ac:dyDescent="0.3">
      <c r="A124" t="s">
        <v>347</v>
      </c>
      <c r="B124" t="str">
        <f t="shared" si="1"/>
        <v>KXS CN EQUITY</v>
      </c>
      <c r="C124" t="s">
        <v>127</v>
      </c>
      <c r="D124" t="s">
        <v>904</v>
      </c>
      <c r="E124">
        <v>4878597120</v>
      </c>
      <c r="F124">
        <v>4527539712</v>
      </c>
      <c r="G124">
        <v>4469142016</v>
      </c>
      <c r="H124">
        <v>4362896896</v>
      </c>
      <c r="I124">
        <v>4220455680</v>
      </c>
      <c r="J124">
        <v>4363582976</v>
      </c>
      <c r="K124">
        <v>5365341184</v>
      </c>
      <c r="L124">
        <v>5206459904</v>
      </c>
      <c r="M124">
        <v>4236460800</v>
      </c>
      <c r="N124">
        <v>3801235712</v>
      </c>
      <c r="O124">
        <v>3834152448</v>
      </c>
      <c r="P124">
        <v>4495947264</v>
      </c>
      <c r="Q124" s="21">
        <v>4854803456</v>
      </c>
      <c r="R124">
        <v>4990554624</v>
      </c>
      <c r="S124">
        <v>4438624768</v>
      </c>
      <c r="T124">
        <v>3972538112</v>
      </c>
      <c r="U124">
        <v>4862825472</v>
      </c>
      <c r="V124">
        <v>5282585600</v>
      </c>
      <c r="W124">
        <v>5148007936</v>
      </c>
      <c r="X124">
        <v>2875531520</v>
      </c>
      <c r="Y124">
        <v>2623218944</v>
      </c>
      <c r="Z124">
        <v>2257890048</v>
      </c>
      <c r="AA124">
        <v>2136011904</v>
      </c>
      <c r="AB124">
        <v>2033803136</v>
      </c>
      <c r="AC124">
        <v>1715335168</v>
      </c>
      <c r="AD124">
        <v>2525734144</v>
      </c>
      <c r="AE124">
        <v>2278846208</v>
      </c>
      <c r="AF124">
        <v>2113076224</v>
      </c>
      <c r="AG124">
        <v>1954208640</v>
      </c>
      <c r="AH124">
        <v>1873803136</v>
      </c>
      <c r="AI124">
        <v>2041870976</v>
      </c>
      <c r="AJ124">
        <v>1857940992</v>
      </c>
      <c r="AK124">
        <v>1554507392</v>
      </c>
      <c r="AL124">
        <v>1649689216</v>
      </c>
      <c r="AM124">
        <v>1278192640</v>
      </c>
      <c r="AN124">
        <v>1055404416</v>
      </c>
      <c r="AO124">
        <v>1142143360</v>
      </c>
      <c r="AP124">
        <v>987789824</v>
      </c>
      <c r="AQ124">
        <v>662806528</v>
      </c>
      <c r="AR124">
        <v>629713664</v>
      </c>
    </row>
    <row r="125" spans="1:44" x14ac:dyDescent="0.3">
      <c r="A125" t="s">
        <v>348</v>
      </c>
      <c r="B125" t="str">
        <f t="shared" si="1"/>
        <v>L CN EQUITY</v>
      </c>
      <c r="C125" t="s">
        <v>128</v>
      </c>
      <c r="D125" t="s">
        <v>903</v>
      </c>
      <c r="E125">
        <v>57155334144</v>
      </c>
      <c r="F125">
        <v>54876508160</v>
      </c>
      <c r="G125">
        <v>48562663424</v>
      </c>
      <c r="H125">
        <v>46535155712</v>
      </c>
      <c r="I125">
        <v>40167710720</v>
      </c>
      <c r="J125">
        <v>36378628096</v>
      </c>
      <c r="K125">
        <v>38748831744</v>
      </c>
      <c r="L125">
        <v>39710281728</v>
      </c>
      <c r="M125">
        <v>38875267072</v>
      </c>
      <c r="N125">
        <v>35595468800</v>
      </c>
      <c r="O125">
        <v>38092611584</v>
      </c>
      <c r="P125">
        <v>37420929024</v>
      </c>
      <c r="Q125" s="21">
        <v>34570465280</v>
      </c>
      <c r="R125">
        <v>29393946624</v>
      </c>
      <c r="S125">
        <v>26151907328</v>
      </c>
      <c r="T125">
        <v>24384776192</v>
      </c>
      <c r="U125">
        <v>22162130944</v>
      </c>
      <c r="V125">
        <v>24832057344</v>
      </c>
      <c r="W125">
        <v>23653226496</v>
      </c>
      <c r="X125">
        <v>26130352128</v>
      </c>
      <c r="Y125">
        <v>24387487744</v>
      </c>
      <c r="Z125">
        <v>27466864640</v>
      </c>
      <c r="AA125">
        <v>24640964608</v>
      </c>
      <c r="AB125">
        <v>24321411072</v>
      </c>
      <c r="AC125">
        <v>22931425280</v>
      </c>
      <c r="AD125">
        <v>24882395136</v>
      </c>
      <c r="AE125">
        <v>25372248064</v>
      </c>
      <c r="AF125">
        <v>24941443072</v>
      </c>
      <c r="AG125">
        <v>26479644672</v>
      </c>
      <c r="AH125">
        <v>26920103936</v>
      </c>
      <c r="AI125">
        <v>28575977472</v>
      </c>
      <c r="AJ125">
        <v>28925216768</v>
      </c>
      <c r="AK125">
        <v>28585961472</v>
      </c>
      <c r="AL125">
        <v>27373979648</v>
      </c>
      <c r="AM125">
        <v>28159557632</v>
      </c>
      <c r="AN125">
        <v>29827012608</v>
      </c>
      <c r="AO125">
        <v>26916007936</v>
      </c>
      <c r="AP125">
        <v>28343357440</v>
      </c>
      <c r="AQ125">
        <v>26028574720</v>
      </c>
      <c r="AR125">
        <v>25540816896</v>
      </c>
    </row>
    <row r="126" spans="1:44" x14ac:dyDescent="0.3">
      <c r="A126" t="s">
        <v>350</v>
      </c>
      <c r="B126" t="str">
        <f t="shared" si="1"/>
        <v>LB CN EQUITY</v>
      </c>
      <c r="C126" t="s">
        <v>130</v>
      </c>
      <c r="D126" t="s">
        <v>902</v>
      </c>
      <c r="E126">
        <v>1275725952</v>
      </c>
      <c r="F126">
        <v>1197352064</v>
      </c>
      <c r="G126">
        <v>1163610624</v>
      </c>
      <c r="H126">
        <v>1225437696</v>
      </c>
      <c r="I126">
        <v>1216432896</v>
      </c>
      <c r="J126">
        <v>1318560640</v>
      </c>
      <c r="K126">
        <v>1437424000</v>
      </c>
      <c r="L126">
        <v>1380751360</v>
      </c>
      <c r="M126">
        <v>1399703936</v>
      </c>
      <c r="N126">
        <v>1281854976</v>
      </c>
      <c r="O126">
        <v>1671870080</v>
      </c>
      <c r="P126">
        <v>1798792448</v>
      </c>
      <c r="Q126" s="21">
        <v>1750884480</v>
      </c>
      <c r="R126">
        <v>1748959360</v>
      </c>
      <c r="S126">
        <v>1897188352</v>
      </c>
      <c r="T126">
        <v>1735054976</v>
      </c>
      <c r="U126">
        <v>1349037824</v>
      </c>
      <c r="V126">
        <v>1179380864</v>
      </c>
      <c r="W126">
        <v>1228081024</v>
      </c>
      <c r="X126">
        <v>1306376832</v>
      </c>
      <c r="Y126">
        <v>1893833088</v>
      </c>
      <c r="Z126">
        <v>1912134144</v>
      </c>
      <c r="AA126">
        <v>1903690240</v>
      </c>
      <c r="AB126">
        <v>1710814976</v>
      </c>
      <c r="AC126">
        <v>1601745280</v>
      </c>
      <c r="AD126">
        <v>1789025536</v>
      </c>
      <c r="AE126">
        <v>1877045888</v>
      </c>
      <c r="AF126">
        <v>1969830016</v>
      </c>
      <c r="AG126">
        <v>2202782464</v>
      </c>
      <c r="AH126">
        <v>2342761216</v>
      </c>
      <c r="AI126">
        <v>2065311488</v>
      </c>
      <c r="AJ126">
        <v>1987968768</v>
      </c>
      <c r="AK126">
        <v>1953726720</v>
      </c>
      <c r="AL126">
        <v>1649129088</v>
      </c>
      <c r="AM126">
        <v>1466158976</v>
      </c>
      <c r="AN126">
        <v>1443203328</v>
      </c>
      <c r="AO126">
        <v>1459366144</v>
      </c>
      <c r="AP126">
        <v>1457386624</v>
      </c>
      <c r="AQ126">
        <v>1393393920</v>
      </c>
      <c r="AR126">
        <v>1367633152</v>
      </c>
    </row>
    <row r="127" spans="1:44" x14ac:dyDescent="0.3">
      <c r="A127" t="s">
        <v>351</v>
      </c>
      <c r="B127" t="str">
        <f t="shared" si="1"/>
        <v>LIF CN EQUITY</v>
      </c>
      <c r="C127" t="s">
        <v>131</v>
      </c>
      <c r="D127" t="s">
        <v>901</v>
      </c>
      <c r="E127">
        <v>1851520000</v>
      </c>
      <c r="F127">
        <v>2058240000</v>
      </c>
      <c r="G127">
        <v>1862400000</v>
      </c>
      <c r="H127">
        <v>1848320000</v>
      </c>
      <c r="I127">
        <v>2041600000</v>
      </c>
      <c r="J127">
        <v>2057600000</v>
      </c>
      <c r="K127">
        <v>1989120000</v>
      </c>
      <c r="L127">
        <v>2048000000</v>
      </c>
      <c r="M127">
        <v>2149120000</v>
      </c>
      <c r="N127">
        <v>1850240000</v>
      </c>
      <c r="O127">
        <v>1814400000</v>
      </c>
      <c r="P127">
        <v>2688640000</v>
      </c>
      <c r="Q127" s="21">
        <v>2401920000</v>
      </c>
      <c r="R127">
        <v>2254080000</v>
      </c>
      <c r="S127">
        <v>3006080000</v>
      </c>
      <c r="T127">
        <v>2369920000</v>
      </c>
      <c r="U127">
        <v>2087040000</v>
      </c>
      <c r="V127">
        <v>1644160000</v>
      </c>
      <c r="W127">
        <v>1553280000</v>
      </c>
      <c r="X127">
        <v>1075840000</v>
      </c>
      <c r="Y127">
        <v>1575680000</v>
      </c>
      <c r="Z127">
        <v>1576320000</v>
      </c>
      <c r="AA127">
        <v>2241280000</v>
      </c>
      <c r="AB127">
        <v>1880320000</v>
      </c>
      <c r="AC127">
        <v>1551360000</v>
      </c>
      <c r="AD127">
        <v>1799680000</v>
      </c>
      <c r="AE127">
        <v>1541760000</v>
      </c>
      <c r="AF127">
        <v>1350400000</v>
      </c>
      <c r="AG127">
        <v>1740800000</v>
      </c>
      <c r="AH127">
        <v>1267200000</v>
      </c>
      <c r="AI127">
        <v>1006080000</v>
      </c>
      <c r="AJ127">
        <v>1192960000</v>
      </c>
      <c r="AK127">
        <v>1191680000</v>
      </c>
      <c r="AL127">
        <v>889600000</v>
      </c>
      <c r="AM127">
        <v>794240000</v>
      </c>
      <c r="AN127">
        <v>752000000</v>
      </c>
      <c r="AO127">
        <v>613760000</v>
      </c>
      <c r="AP127">
        <v>915200000</v>
      </c>
      <c r="AQ127">
        <v>912640000</v>
      </c>
      <c r="AR127">
        <v>864640000</v>
      </c>
    </row>
    <row r="128" spans="1:44" x14ac:dyDescent="0.3">
      <c r="A128" t="s">
        <v>352</v>
      </c>
      <c r="B128" t="str">
        <f t="shared" si="1"/>
        <v>LNR CN EQUITY</v>
      </c>
      <c r="C128" t="s">
        <v>132</v>
      </c>
      <c r="D128" t="s">
        <v>900</v>
      </c>
      <c r="E128">
        <v>3483228928</v>
      </c>
      <c r="F128">
        <v>3885581824</v>
      </c>
      <c r="G128">
        <v>4094331648</v>
      </c>
      <c r="H128">
        <v>4433627136</v>
      </c>
      <c r="I128">
        <v>3942233600</v>
      </c>
      <c r="J128">
        <v>4025787392</v>
      </c>
      <c r="K128">
        <v>4283590400</v>
      </c>
      <c r="L128">
        <v>3994673152</v>
      </c>
      <c r="M128">
        <v>3768611072</v>
      </c>
      <c r="N128">
        <v>3421548544</v>
      </c>
      <c r="O128">
        <v>3542311936</v>
      </c>
      <c r="P128">
        <v>3637095168</v>
      </c>
      <c r="Q128" s="21">
        <v>4904220672</v>
      </c>
      <c r="R128">
        <v>4304692224</v>
      </c>
      <c r="S128">
        <v>5088791552</v>
      </c>
      <c r="T128">
        <v>4849242112</v>
      </c>
      <c r="U128">
        <v>4412685824</v>
      </c>
      <c r="V128">
        <v>2592502016</v>
      </c>
      <c r="W128">
        <v>2398430208</v>
      </c>
      <c r="X128">
        <v>1892250496</v>
      </c>
      <c r="Y128">
        <v>3205353984</v>
      </c>
      <c r="Z128">
        <v>2809985536</v>
      </c>
      <c r="AA128">
        <v>3192953856</v>
      </c>
      <c r="AB128">
        <v>3131921664</v>
      </c>
      <c r="AC128">
        <v>2960685568</v>
      </c>
      <c r="AD128">
        <v>3889412608</v>
      </c>
      <c r="AE128">
        <v>3778305280</v>
      </c>
      <c r="AF128">
        <v>4599846400</v>
      </c>
      <c r="AG128">
        <v>4783665664</v>
      </c>
      <c r="AH128">
        <v>4971515392</v>
      </c>
      <c r="AI128">
        <v>4172596992</v>
      </c>
      <c r="AJ128">
        <v>3948577280</v>
      </c>
      <c r="AK128">
        <v>3761458688</v>
      </c>
      <c r="AL128">
        <v>3571153408</v>
      </c>
      <c r="AM128">
        <v>2999902464</v>
      </c>
      <c r="AN128">
        <v>4072999936</v>
      </c>
      <c r="AO128">
        <v>4867385856</v>
      </c>
      <c r="AP128">
        <v>4554784256</v>
      </c>
      <c r="AQ128">
        <v>5281898496</v>
      </c>
      <c r="AR128">
        <v>5083144192</v>
      </c>
    </row>
    <row r="129" spans="1:44" x14ac:dyDescent="0.3">
      <c r="A129" t="s">
        <v>353</v>
      </c>
      <c r="B129" t="str">
        <f t="shared" si="1"/>
        <v>LSPD CN EQUITY</v>
      </c>
      <c r="C129" t="s">
        <v>133</v>
      </c>
      <c r="D129" t="s">
        <v>899</v>
      </c>
      <c r="E129">
        <v>3338215424</v>
      </c>
      <c r="F129">
        <v>3386064384</v>
      </c>
      <c r="G129">
        <v>2855822592</v>
      </c>
      <c r="H129">
        <v>2922084608</v>
      </c>
      <c r="I129">
        <v>4249764352</v>
      </c>
      <c r="J129">
        <v>2906853888</v>
      </c>
      <c r="K129">
        <v>3403039744</v>
      </c>
      <c r="L129">
        <v>3101426944</v>
      </c>
      <c r="M129">
        <v>2911733760</v>
      </c>
      <c r="N129">
        <v>3650437120</v>
      </c>
      <c r="O129">
        <v>4277891328</v>
      </c>
      <c r="P129">
        <v>5662721024</v>
      </c>
      <c r="Q129" s="21">
        <v>7572015104</v>
      </c>
      <c r="R129">
        <v>17474977792</v>
      </c>
      <c r="S129">
        <v>13622988800</v>
      </c>
      <c r="T129">
        <v>10141461504</v>
      </c>
      <c r="U129">
        <v>10583754752</v>
      </c>
      <c r="V129">
        <v>4938885632</v>
      </c>
      <c r="W129">
        <v>3024103936</v>
      </c>
      <c r="X129">
        <v>1762870144</v>
      </c>
      <c r="Y129">
        <v>3053891328</v>
      </c>
      <c r="Z129">
        <v>2582187264</v>
      </c>
      <c r="AA129">
        <v>3051245824</v>
      </c>
      <c r="AB129">
        <v>1725818752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</row>
    <row r="130" spans="1:44" x14ac:dyDescent="0.3">
      <c r="A130" t="s">
        <v>354</v>
      </c>
      <c r="B130" t="str">
        <f t="shared" ref="B130:B193" si="2">A130&amp;" CN EQUITY"</f>
        <v>LUG CN EQUITY</v>
      </c>
      <c r="C130" t="s">
        <v>134</v>
      </c>
      <c r="D130" t="s">
        <v>898</v>
      </c>
      <c r="E130">
        <v>7364375552</v>
      </c>
      <c r="F130">
        <v>7016578560</v>
      </c>
      <c r="G130">
        <v>4841668608</v>
      </c>
      <c r="H130">
        <v>4534306304</v>
      </c>
      <c r="I130">
        <v>3931272192</v>
      </c>
      <c r="J130">
        <v>3622764544</v>
      </c>
      <c r="K130">
        <v>3759254784</v>
      </c>
      <c r="L130">
        <v>3727645440</v>
      </c>
      <c r="M130">
        <v>3113655040</v>
      </c>
      <c r="N130">
        <v>2257591552</v>
      </c>
      <c r="O130">
        <v>2172931840</v>
      </c>
      <c r="P130">
        <v>2445031424</v>
      </c>
      <c r="Q130" s="21">
        <v>2431630848</v>
      </c>
      <c r="R130">
        <v>2204817408</v>
      </c>
      <c r="S130">
        <v>2420737024</v>
      </c>
      <c r="T130">
        <v>2269437952</v>
      </c>
      <c r="U130">
        <v>2514171904</v>
      </c>
      <c r="V130">
        <v>2782854912</v>
      </c>
      <c r="W130">
        <v>2928481280</v>
      </c>
      <c r="X130">
        <v>1756771328</v>
      </c>
      <c r="Y130">
        <v>1860432256</v>
      </c>
      <c r="Z130">
        <v>1707269632</v>
      </c>
      <c r="AA130">
        <v>1461135744</v>
      </c>
      <c r="AB130">
        <v>1142213248</v>
      </c>
      <c r="AC130">
        <v>1063688256</v>
      </c>
      <c r="AD130">
        <v>1029582016</v>
      </c>
      <c r="AE130">
        <v>976291008</v>
      </c>
      <c r="AF130">
        <v>617480896</v>
      </c>
      <c r="AG130">
        <v>542090816</v>
      </c>
      <c r="AH130">
        <v>609104192</v>
      </c>
      <c r="AI130">
        <v>653699904</v>
      </c>
      <c r="AJ130">
        <v>723175360</v>
      </c>
      <c r="AK130">
        <v>624285952</v>
      </c>
      <c r="AL130">
        <v>669748544</v>
      </c>
      <c r="AM130">
        <v>560981888</v>
      </c>
      <c r="AN130">
        <v>465797248</v>
      </c>
      <c r="AO130">
        <v>390864640</v>
      </c>
      <c r="AP130">
        <v>388747264</v>
      </c>
      <c r="AQ130">
        <v>398673920</v>
      </c>
      <c r="AR130">
        <v>383458048</v>
      </c>
    </row>
    <row r="131" spans="1:44" x14ac:dyDescent="0.3">
      <c r="A131" t="s">
        <v>355</v>
      </c>
      <c r="B131" t="str">
        <f t="shared" si="2"/>
        <v>LUN CN EQUITY</v>
      </c>
      <c r="C131" t="s">
        <v>135</v>
      </c>
      <c r="D131" t="s">
        <v>897</v>
      </c>
      <c r="E131">
        <v>9610434560</v>
      </c>
      <c r="F131">
        <v>11007129600</v>
      </c>
      <c r="G131">
        <v>11851564032</v>
      </c>
      <c r="H131">
        <v>10733177856</v>
      </c>
      <c r="I131">
        <v>8384678400</v>
      </c>
      <c r="J131">
        <v>7826161152</v>
      </c>
      <c r="K131">
        <v>8018440704</v>
      </c>
      <c r="L131">
        <v>7078028800</v>
      </c>
      <c r="M131">
        <v>6403911168</v>
      </c>
      <c r="N131">
        <v>5390698496</v>
      </c>
      <c r="O131">
        <v>6360641536</v>
      </c>
      <c r="P131">
        <v>9333083136</v>
      </c>
      <c r="Q131" s="21">
        <v>7263013888</v>
      </c>
      <c r="R131">
        <v>6708579328</v>
      </c>
      <c r="S131">
        <v>8262745600</v>
      </c>
      <c r="T131">
        <v>9534651392</v>
      </c>
      <c r="U131">
        <v>8317027840</v>
      </c>
      <c r="V131">
        <v>5451202048</v>
      </c>
      <c r="W131">
        <v>5340847616</v>
      </c>
      <c r="X131">
        <v>3880608768</v>
      </c>
      <c r="Y131">
        <v>5703219200</v>
      </c>
      <c r="Z131">
        <v>4575500800</v>
      </c>
      <c r="AA131">
        <v>5302639616</v>
      </c>
      <c r="AB131">
        <v>4562404352</v>
      </c>
      <c r="AC131">
        <v>4136901632</v>
      </c>
      <c r="AD131">
        <v>5007227904</v>
      </c>
      <c r="AE131">
        <v>5347615232</v>
      </c>
      <c r="AF131">
        <v>6159587328</v>
      </c>
      <c r="AG131">
        <v>6084572160</v>
      </c>
      <c r="AH131">
        <v>6227128320</v>
      </c>
      <c r="AI131">
        <v>5356209152</v>
      </c>
      <c r="AJ131">
        <v>5440897024</v>
      </c>
      <c r="AK131">
        <v>4633922048</v>
      </c>
      <c r="AL131">
        <v>3737241088</v>
      </c>
      <c r="AM131">
        <v>3137616640</v>
      </c>
      <c r="AN131">
        <v>2943279872</v>
      </c>
      <c r="AO131">
        <v>2734529536</v>
      </c>
      <c r="AP131">
        <v>2712561408</v>
      </c>
      <c r="AQ131">
        <v>3690142720</v>
      </c>
      <c r="AR131">
        <v>3670352896</v>
      </c>
    </row>
    <row r="132" spans="1:44" x14ac:dyDescent="0.3">
      <c r="A132" t="s">
        <v>1041</v>
      </c>
      <c r="B132" t="str">
        <f t="shared" si="2"/>
        <v>MAG CN EQUITY</v>
      </c>
      <c r="C132" t="s">
        <v>896</v>
      </c>
      <c r="D132" t="s">
        <v>895</v>
      </c>
      <c r="E132">
        <v>2017584768</v>
      </c>
      <c r="F132">
        <v>1963477888</v>
      </c>
      <c r="G132">
        <v>1648226432</v>
      </c>
      <c r="H132">
        <v>1471577856</v>
      </c>
      <c r="I132">
        <v>1419800448</v>
      </c>
      <c r="J132">
        <v>1445398528</v>
      </c>
      <c r="K132">
        <v>1522832640</v>
      </c>
      <c r="L132">
        <v>1754665472</v>
      </c>
      <c r="M132">
        <v>2092805632</v>
      </c>
      <c r="N132">
        <v>1707288832</v>
      </c>
      <c r="O132">
        <v>1550688896</v>
      </c>
      <c r="P132">
        <v>1980169088</v>
      </c>
      <c r="Q132" s="21">
        <v>1938397568</v>
      </c>
      <c r="R132">
        <v>1948708736</v>
      </c>
      <c r="S132">
        <v>2460140800</v>
      </c>
      <c r="T132">
        <v>1794371712</v>
      </c>
      <c r="U132">
        <v>2464823808</v>
      </c>
      <c r="V132">
        <v>2038564992</v>
      </c>
      <c r="W132">
        <v>1747264768</v>
      </c>
      <c r="X132">
        <v>939887872</v>
      </c>
      <c r="Y132">
        <v>1327158016</v>
      </c>
      <c r="Z132">
        <v>1216293760</v>
      </c>
      <c r="AA132">
        <v>1190510976</v>
      </c>
      <c r="AB132">
        <v>1220648320</v>
      </c>
      <c r="AC132">
        <v>855394752</v>
      </c>
      <c r="AD132">
        <v>893032128</v>
      </c>
      <c r="AE132">
        <v>1214146176</v>
      </c>
      <c r="AF132">
        <v>1078742272</v>
      </c>
      <c r="AG132">
        <v>1325380736</v>
      </c>
      <c r="AH132">
        <v>1128732672</v>
      </c>
      <c r="AI132">
        <v>1367264128</v>
      </c>
      <c r="AJ132">
        <v>1405164672</v>
      </c>
      <c r="AK132">
        <v>1192280576</v>
      </c>
      <c r="AL132">
        <v>1589135616</v>
      </c>
      <c r="AM132">
        <v>1305086464</v>
      </c>
      <c r="AN132">
        <v>976902976</v>
      </c>
      <c r="AO132">
        <v>678110144</v>
      </c>
      <c r="AP132">
        <v>657911808</v>
      </c>
      <c r="AQ132">
        <v>677204352</v>
      </c>
      <c r="AR132">
        <v>541917696</v>
      </c>
    </row>
    <row r="133" spans="1:44" x14ac:dyDescent="0.3">
      <c r="A133" t="s">
        <v>1042</v>
      </c>
      <c r="B133" t="str">
        <f t="shared" si="2"/>
        <v>MATR CN EQUITY</v>
      </c>
      <c r="C133" t="s">
        <v>894</v>
      </c>
      <c r="D133" t="s">
        <v>893</v>
      </c>
      <c r="E133">
        <v>806095616</v>
      </c>
      <c r="F133">
        <v>930960768</v>
      </c>
      <c r="G133">
        <v>1109744384</v>
      </c>
      <c r="H133">
        <v>1177831680</v>
      </c>
      <c r="I133">
        <v>1035946880</v>
      </c>
      <c r="J133">
        <v>1100466176</v>
      </c>
      <c r="K133">
        <v>1333754112</v>
      </c>
      <c r="L133">
        <v>873195584</v>
      </c>
      <c r="M133">
        <v>966142400</v>
      </c>
      <c r="N133">
        <v>602147008</v>
      </c>
      <c r="O133">
        <v>402567136</v>
      </c>
      <c r="P133">
        <v>355243360</v>
      </c>
      <c r="Q133" s="21">
        <v>346062112</v>
      </c>
      <c r="R133">
        <v>398907808</v>
      </c>
      <c r="S133">
        <v>416498144</v>
      </c>
      <c r="T133">
        <v>373997856</v>
      </c>
      <c r="U133">
        <v>247878528</v>
      </c>
      <c r="V133">
        <v>147177872</v>
      </c>
      <c r="W133">
        <v>190792944</v>
      </c>
      <c r="X133">
        <v>124890536</v>
      </c>
      <c r="Y133">
        <v>879032256</v>
      </c>
      <c r="Z133">
        <v>1070498496</v>
      </c>
      <c r="AA133">
        <v>1284887296</v>
      </c>
      <c r="AB133">
        <v>1403202432</v>
      </c>
      <c r="AC133">
        <v>1162068480</v>
      </c>
      <c r="AD133">
        <v>1730463488</v>
      </c>
      <c r="AE133">
        <v>1787947776</v>
      </c>
      <c r="AF133">
        <v>1706550400</v>
      </c>
      <c r="AG133">
        <v>1917643136</v>
      </c>
      <c r="AH133">
        <v>1930922880</v>
      </c>
      <c r="AI133">
        <v>1851828864</v>
      </c>
      <c r="AJ133">
        <v>2721027584</v>
      </c>
      <c r="AK133">
        <v>2504792576</v>
      </c>
      <c r="AL133">
        <v>2090962944</v>
      </c>
      <c r="AM133">
        <v>2068957056</v>
      </c>
      <c r="AN133">
        <v>1821436288</v>
      </c>
      <c r="AO133">
        <v>1811112960</v>
      </c>
      <c r="AP133">
        <v>1805292544</v>
      </c>
      <c r="AQ133">
        <v>2360004352</v>
      </c>
      <c r="AR133">
        <v>2270307328</v>
      </c>
    </row>
    <row r="134" spans="1:44" x14ac:dyDescent="0.3">
      <c r="A134" t="s">
        <v>356</v>
      </c>
      <c r="B134" t="str">
        <f t="shared" si="2"/>
        <v>MDA CN EQUITY</v>
      </c>
      <c r="C134" t="s">
        <v>136</v>
      </c>
      <c r="D134" t="s">
        <v>892</v>
      </c>
      <c r="E134">
        <v>3568190464</v>
      </c>
      <c r="F134">
        <v>2088545152</v>
      </c>
      <c r="G134">
        <v>1638878720</v>
      </c>
      <c r="H134">
        <v>1760615808</v>
      </c>
      <c r="I134">
        <v>1377438336</v>
      </c>
      <c r="J134">
        <v>1378319360</v>
      </c>
      <c r="K134">
        <v>975520256</v>
      </c>
      <c r="L134">
        <v>835814272</v>
      </c>
      <c r="M134">
        <v>763807616</v>
      </c>
      <c r="N134">
        <v>865158720</v>
      </c>
      <c r="O134">
        <v>951526592</v>
      </c>
      <c r="P134">
        <v>1230545664</v>
      </c>
      <c r="Q134" s="21">
        <v>1132769792</v>
      </c>
      <c r="R134">
        <v>1940017280</v>
      </c>
      <c r="S134">
        <v>1937632512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t="s">
        <v>6</v>
      </c>
    </row>
    <row r="135" spans="1:44" x14ac:dyDescent="0.3">
      <c r="A135" t="s">
        <v>1043</v>
      </c>
      <c r="B135" t="str">
        <f t="shared" si="2"/>
        <v>MEG CN EQUITY</v>
      </c>
      <c r="C135" t="s">
        <v>891</v>
      </c>
      <c r="D135" t="s">
        <v>890</v>
      </c>
      <c r="E135">
        <v>6171703296</v>
      </c>
      <c r="F135">
        <v>6815311872</v>
      </c>
      <c r="G135">
        <v>7927742976</v>
      </c>
      <c r="H135">
        <v>8462428672</v>
      </c>
      <c r="I135">
        <v>6605220352</v>
      </c>
      <c r="J135">
        <v>7541922816</v>
      </c>
      <c r="K135">
        <v>6017926144</v>
      </c>
      <c r="L135">
        <v>6246331392</v>
      </c>
      <c r="M135">
        <v>5565549056</v>
      </c>
      <c r="N135">
        <v>4705004032</v>
      </c>
      <c r="O135">
        <v>5548227072</v>
      </c>
      <c r="P135">
        <v>5240881152</v>
      </c>
      <c r="Q135" s="21">
        <v>3590047232</v>
      </c>
      <c r="R135">
        <v>3033618432</v>
      </c>
      <c r="S135">
        <v>2750718720</v>
      </c>
      <c r="T135">
        <v>1973853440</v>
      </c>
      <c r="U135">
        <v>1346822656</v>
      </c>
      <c r="V135">
        <v>838326016</v>
      </c>
      <c r="W135">
        <v>1140970752</v>
      </c>
      <c r="X135">
        <v>500243584</v>
      </c>
      <c r="Y135">
        <v>2211235072</v>
      </c>
      <c r="Z135">
        <v>1735475456</v>
      </c>
      <c r="AA135">
        <v>1490321024</v>
      </c>
      <c r="AB135">
        <v>1513889408</v>
      </c>
      <c r="AC135">
        <v>2288487936</v>
      </c>
      <c r="AD135">
        <v>2383239168</v>
      </c>
      <c r="AE135">
        <v>3223508992</v>
      </c>
      <c r="AF135">
        <v>1338177408</v>
      </c>
      <c r="AG135">
        <v>1511565952</v>
      </c>
      <c r="AH135">
        <v>1614320000</v>
      </c>
      <c r="AI135">
        <v>1117404800</v>
      </c>
      <c r="AJ135">
        <v>1976721280</v>
      </c>
      <c r="AK135">
        <v>2089811328</v>
      </c>
      <c r="AL135">
        <v>1342296576</v>
      </c>
      <c r="AM135">
        <v>1523229696</v>
      </c>
      <c r="AN135">
        <v>1473730304</v>
      </c>
      <c r="AO135">
        <v>1804036992</v>
      </c>
      <c r="AP135">
        <v>1853016704</v>
      </c>
      <c r="AQ135">
        <v>4559761408</v>
      </c>
      <c r="AR135">
        <v>4579907584</v>
      </c>
    </row>
    <row r="136" spans="1:44" x14ac:dyDescent="0.3">
      <c r="A136" t="s">
        <v>357</v>
      </c>
      <c r="B136" t="str">
        <f t="shared" si="2"/>
        <v>MFC CN EQUITY</v>
      </c>
      <c r="C136" t="s">
        <v>137</v>
      </c>
      <c r="D136" t="s">
        <v>889</v>
      </c>
      <c r="E136">
        <v>76891226112</v>
      </c>
      <c r="F136">
        <v>70747455488</v>
      </c>
      <c r="G136">
        <v>65199034368</v>
      </c>
      <c r="H136">
        <v>60922351616</v>
      </c>
      <c r="I136">
        <v>52894871552</v>
      </c>
      <c r="J136">
        <v>45249855488</v>
      </c>
      <c r="K136">
        <v>46063636480</v>
      </c>
      <c r="L136">
        <v>46061948928</v>
      </c>
      <c r="M136">
        <v>45277560832</v>
      </c>
      <c r="N136">
        <v>41157283840</v>
      </c>
      <c r="O136">
        <v>42817748992</v>
      </c>
      <c r="P136">
        <v>51625000960</v>
      </c>
      <c r="Q136" s="21">
        <v>46836989952</v>
      </c>
      <c r="R136">
        <v>47352250368</v>
      </c>
      <c r="S136">
        <v>47387832320</v>
      </c>
      <c r="T136">
        <v>52472197120</v>
      </c>
      <c r="U136">
        <v>43937128448</v>
      </c>
      <c r="V136">
        <v>35924975616</v>
      </c>
      <c r="W136">
        <v>35821895680</v>
      </c>
      <c r="X136">
        <v>34315409408</v>
      </c>
      <c r="Y136">
        <v>51371941888</v>
      </c>
      <c r="Z136">
        <v>47340781568</v>
      </c>
      <c r="AA136">
        <v>46661492736</v>
      </c>
      <c r="AB136">
        <v>44389748736</v>
      </c>
      <c r="AC136">
        <v>38443974656</v>
      </c>
      <c r="AD136">
        <v>45824630784</v>
      </c>
      <c r="AE136">
        <v>46852120576</v>
      </c>
      <c r="AF136">
        <v>47419817984</v>
      </c>
      <c r="AG136">
        <v>51959275520</v>
      </c>
      <c r="AH136">
        <v>50072879104</v>
      </c>
      <c r="AI136">
        <v>48063619072</v>
      </c>
      <c r="AJ136">
        <v>46607802368</v>
      </c>
      <c r="AK136">
        <v>47204483072</v>
      </c>
      <c r="AL136">
        <v>36518809600</v>
      </c>
      <c r="AM136">
        <v>34857259008</v>
      </c>
      <c r="AN136">
        <v>36244303872</v>
      </c>
      <c r="AO136">
        <v>40893865984</v>
      </c>
      <c r="AP136">
        <v>40686727168</v>
      </c>
      <c r="AQ136">
        <v>45729976320</v>
      </c>
      <c r="AR136">
        <v>42354757632</v>
      </c>
    </row>
    <row r="137" spans="1:44" x14ac:dyDescent="0.3">
      <c r="A137" t="s">
        <v>358</v>
      </c>
      <c r="B137" t="str">
        <f t="shared" si="2"/>
        <v>MFI CN EQUITY</v>
      </c>
      <c r="C137" t="s">
        <v>138</v>
      </c>
      <c r="D137" t="s">
        <v>888</v>
      </c>
      <c r="E137">
        <v>2513207296</v>
      </c>
      <c r="F137">
        <v>2731115520</v>
      </c>
      <c r="G137">
        <v>2820332800</v>
      </c>
      <c r="H137">
        <v>2725270528</v>
      </c>
      <c r="I137">
        <v>3091811328</v>
      </c>
      <c r="J137">
        <v>3191383040</v>
      </c>
      <c r="K137">
        <v>3160424448</v>
      </c>
      <c r="L137">
        <v>3197521920</v>
      </c>
      <c r="M137">
        <v>3014395904</v>
      </c>
      <c r="N137">
        <v>2567342848</v>
      </c>
      <c r="O137">
        <v>3160906496</v>
      </c>
      <c r="P137">
        <v>3746041344</v>
      </c>
      <c r="Q137" s="21">
        <v>3648665856</v>
      </c>
      <c r="R137">
        <v>3192382208</v>
      </c>
      <c r="S137">
        <v>3191142144</v>
      </c>
      <c r="T137">
        <v>3550772992</v>
      </c>
      <c r="U137">
        <v>3497480192</v>
      </c>
      <c r="V137">
        <v>3364868608</v>
      </c>
      <c r="W137">
        <v>3532107520</v>
      </c>
      <c r="X137">
        <v>3161676032</v>
      </c>
      <c r="Y137">
        <v>3222296064</v>
      </c>
      <c r="Z137">
        <v>3700411136</v>
      </c>
      <c r="AA137">
        <v>3568839680</v>
      </c>
      <c r="AB137">
        <v>3844329984</v>
      </c>
      <c r="AC137">
        <v>3399079168</v>
      </c>
      <c r="AD137">
        <v>3882353664</v>
      </c>
      <c r="AE137">
        <v>4229251072</v>
      </c>
      <c r="AF137">
        <v>3997882112</v>
      </c>
      <c r="AG137">
        <v>4560820736</v>
      </c>
      <c r="AH137">
        <v>4374331904</v>
      </c>
      <c r="AI137">
        <v>4243856640</v>
      </c>
      <c r="AJ137">
        <v>4207639296</v>
      </c>
      <c r="AK137">
        <v>3783798784</v>
      </c>
      <c r="AL137">
        <v>4055006720</v>
      </c>
      <c r="AM137">
        <v>3715354624</v>
      </c>
      <c r="AN137">
        <v>3653610496</v>
      </c>
      <c r="AO137">
        <v>3219924224</v>
      </c>
      <c r="AP137">
        <v>3071617536</v>
      </c>
      <c r="AQ137">
        <v>3386627584</v>
      </c>
      <c r="AR137">
        <v>3313719808</v>
      </c>
    </row>
    <row r="138" spans="1:44" x14ac:dyDescent="0.3">
      <c r="A138" t="s">
        <v>359</v>
      </c>
      <c r="B138" t="str">
        <f t="shared" si="2"/>
        <v>MG CN EQUITY</v>
      </c>
      <c r="C138" t="s">
        <v>139</v>
      </c>
      <c r="D138" t="s">
        <v>887</v>
      </c>
      <c r="E138">
        <v>17129806848</v>
      </c>
      <c r="F138">
        <v>15940942848</v>
      </c>
      <c r="G138">
        <v>16475372544</v>
      </c>
      <c r="H138">
        <v>21169229824</v>
      </c>
      <c r="I138">
        <v>22425296896</v>
      </c>
      <c r="J138">
        <v>20841422848</v>
      </c>
      <c r="K138">
        <v>21399066624</v>
      </c>
      <c r="L138">
        <v>20709416960</v>
      </c>
      <c r="M138">
        <v>21742723072</v>
      </c>
      <c r="N138">
        <v>18851018752</v>
      </c>
      <c r="O138">
        <v>20555907072</v>
      </c>
      <c r="P138">
        <v>23675267072</v>
      </c>
      <c r="Q138" s="21">
        <v>30680221696</v>
      </c>
      <c r="R138">
        <v>28664373248</v>
      </c>
      <c r="S138">
        <v>34615156736</v>
      </c>
      <c r="T138">
        <v>33427060736</v>
      </c>
      <c r="U138">
        <v>26966661120</v>
      </c>
      <c r="V138">
        <v>18217496576</v>
      </c>
      <c r="W138">
        <v>18048165888</v>
      </c>
      <c r="X138">
        <v>13592556544</v>
      </c>
      <c r="Y138">
        <v>21780652032</v>
      </c>
      <c r="Z138">
        <v>21862604800</v>
      </c>
      <c r="AA138">
        <v>20685555712</v>
      </c>
      <c r="AB138">
        <v>21164668928</v>
      </c>
      <c r="AC138">
        <v>20729747456</v>
      </c>
      <c r="AD138">
        <v>23069919232</v>
      </c>
      <c r="AE138">
        <v>26852474880</v>
      </c>
      <c r="AF138">
        <v>26008741888</v>
      </c>
      <c r="AG138">
        <v>25599322112</v>
      </c>
      <c r="AH138">
        <v>24491986944</v>
      </c>
      <c r="AI138">
        <v>22742335488</v>
      </c>
      <c r="AJ138">
        <v>21949485056</v>
      </c>
      <c r="AK138">
        <v>22349559808</v>
      </c>
      <c r="AL138">
        <v>21910685696</v>
      </c>
      <c r="AM138">
        <v>17878851584</v>
      </c>
      <c r="AN138">
        <v>22483013632</v>
      </c>
      <c r="AO138">
        <v>22664701952</v>
      </c>
      <c r="AP138">
        <v>26156859392</v>
      </c>
      <c r="AQ138">
        <v>28770779136</v>
      </c>
      <c r="AR138">
        <v>27828924416</v>
      </c>
    </row>
    <row r="139" spans="1:44" x14ac:dyDescent="0.3">
      <c r="A139" t="s">
        <v>360</v>
      </c>
      <c r="B139" t="str">
        <f t="shared" si="2"/>
        <v>MRU CN EQUITY</v>
      </c>
      <c r="C139" t="s">
        <v>140</v>
      </c>
      <c r="D139" t="s">
        <v>886</v>
      </c>
      <c r="E139">
        <v>20007657472</v>
      </c>
      <c r="F139">
        <v>19054716928</v>
      </c>
      <c r="G139">
        <v>17082062848</v>
      </c>
      <c r="H139">
        <v>16507854848</v>
      </c>
      <c r="I139">
        <v>15661066240</v>
      </c>
      <c r="J139">
        <v>16162738176</v>
      </c>
      <c r="K139">
        <v>17330991104</v>
      </c>
      <c r="L139">
        <v>17339940864</v>
      </c>
      <c r="M139">
        <v>17653352448</v>
      </c>
      <c r="N139">
        <v>16525125632</v>
      </c>
      <c r="O139">
        <v>16524110848</v>
      </c>
      <c r="P139">
        <v>17357094912</v>
      </c>
      <c r="Q139" s="21">
        <v>16258166784</v>
      </c>
      <c r="R139">
        <v>15114701824</v>
      </c>
      <c r="S139">
        <v>14556587008</v>
      </c>
      <c r="T139">
        <v>14223600640</v>
      </c>
      <c r="U139">
        <v>14182752256</v>
      </c>
      <c r="V139">
        <v>16043617280</v>
      </c>
      <c r="W139">
        <v>14120092672</v>
      </c>
      <c r="X139">
        <v>14378248192</v>
      </c>
      <c r="Y139">
        <v>13623733248</v>
      </c>
      <c r="Z139">
        <v>14843109376</v>
      </c>
      <c r="AA139">
        <v>12527193088</v>
      </c>
      <c r="AB139">
        <v>12610804736</v>
      </c>
      <c r="AC139">
        <v>12131027968</v>
      </c>
      <c r="AD139">
        <v>10296004608</v>
      </c>
      <c r="AE139">
        <v>11450185728</v>
      </c>
      <c r="AF139">
        <v>9359254528</v>
      </c>
      <c r="AG139">
        <v>9165693952</v>
      </c>
      <c r="AH139">
        <v>9771426816</v>
      </c>
      <c r="AI139">
        <v>9731536896</v>
      </c>
      <c r="AJ139">
        <v>9318033408</v>
      </c>
      <c r="AK139">
        <v>9341426688</v>
      </c>
      <c r="AL139">
        <v>10170916864</v>
      </c>
      <c r="AM139">
        <v>10644738048</v>
      </c>
      <c r="AN139">
        <v>10728608768</v>
      </c>
      <c r="AO139">
        <v>9274236928</v>
      </c>
      <c r="AP139">
        <v>8900046848</v>
      </c>
      <c r="AQ139">
        <v>8342812160</v>
      </c>
      <c r="AR139">
        <v>8656653312</v>
      </c>
    </row>
    <row r="140" spans="1:44" x14ac:dyDescent="0.3">
      <c r="A140" t="s">
        <v>361</v>
      </c>
      <c r="B140" t="str">
        <f t="shared" si="2"/>
        <v>MTL CN EQUITY</v>
      </c>
      <c r="C140" t="s">
        <v>141</v>
      </c>
      <c r="D140" t="s">
        <v>885</v>
      </c>
      <c r="E140">
        <v>1278024704</v>
      </c>
      <c r="F140">
        <v>1247489920</v>
      </c>
      <c r="G140">
        <v>1155051136</v>
      </c>
      <c r="H140">
        <v>1278593920</v>
      </c>
      <c r="I140">
        <v>1238825344</v>
      </c>
      <c r="J140">
        <v>1190895744</v>
      </c>
      <c r="K140">
        <v>1355015424</v>
      </c>
      <c r="L140">
        <v>1361951488</v>
      </c>
      <c r="M140">
        <v>1352466176</v>
      </c>
      <c r="N140">
        <v>1322084608</v>
      </c>
      <c r="O140">
        <v>1052546624</v>
      </c>
      <c r="P140">
        <v>1254194816</v>
      </c>
      <c r="Q140" s="21">
        <v>1103777024</v>
      </c>
      <c r="R140">
        <v>1229472896</v>
      </c>
      <c r="S140">
        <v>1292515328</v>
      </c>
      <c r="T140">
        <v>1179657984</v>
      </c>
      <c r="U140">
        <v>1055687296</v>
      </c>
      <c r="V140">
        <v>880071680</v>
      </c>
      <c r="W140">
        <v>734911232</v>
      </c>
      <c r="X140">
        <v>429782400</v>
      </c>
      <c r="Y140">
        <v>971727488</v>
      </c>
      <c r="Z140">
        <v>915121984</v>
      </c>
      <c r="AA140">
        <v>995837248</v>
      </c>
      <c r="AB140">
        <v>1255803136</v>
      </c>
      <c r="AC140">
        <v>1279912960</v>
      </c>
      <c r="AD140">
        <v>1609063296</v>
      </c>
      <c r="AE140">
        <v>1605966592</v>
      </c>
      <c r="AF140">
        <v>1526828032</v>
      </c>
      <c r="AG140">
        <v>1631518976</v>
      </c>
      <c r="AH140">
        <v>1767306112</v>
      </c>
      <c r="AI140">
        <v>1658469120</v>
      </c>
      <c r="AJ140">
        <v>1751757952</v>
      </c>
      <c r="AK140">
        <v>2055465088</v>
      </c>
      <c r="AL140">
        <v>1706149888</v>
      </c>
      <c r="AM140">
        <v>1461525888</v>
      </c>
      <c r="AN140">
        <v>1319002752</v>
      </c>
      <c r="AO140">
        <v>1284171520</v>
      </c>
      <c r="AP140">
        <v>1636150016</v>
      </c>
      <c r="AQ140">
        <v>1870648832</v>
      </c>
      <c r="AR140">
        <v>1841219200</v>
      </c>
    </row>
    <row r="141" spans="1:44" x14ac:dyDescent="0.3">
      <c r="A141" t="s">
        <v>1044</v>
      </c>
      <c r="B141" t="str">
        <f t="shared" si="2"/>
        <v>MTY CN EQUITY</v>
      </c>
      <c r="C141" t="s">
        <v>884</v>
      </c>
      <c r="D141" t="s">
        <v>883</v>
      </c>
      <c r="E141">
        <v>1072425920</v>
      </c>
      <c r="F141">
        <v>1098939904</v>
      </c>
      <c r="G141">
        <v>1078567296</v>
      </c>
      <c r="H141">
        <v>1240508928</v>
      </c>
      <c r="I141">
        <v>1375038720</v>
      </c>
      <c r="J141">
        <v>1416468992</v>
      </c>
      <c r="K141">
        <v>1479211648</v>
      </c>
      <c r="L141">
        <v>1482873600</v>
      </c>
      <c r="M141">
        <v>1393276160</v>
      </c>
      <c r="N141">
        <v>1391811456</v>
      </c>
      <c r="O141">
        <v>1251189888</v>
      </c>
      <c r="P141">
        <v>1330289536</v>
      </c>
      <c r="Q141" s="21">
        <v>1561108864</v>
      </c>
      <c r="R141">
        <v>1579731072</v>
      </c>
      <c r="S141">
        <v>1348231552</v>
      </c>
      <c r="T141">
        <v>1424327424</v>
      </c>
      <c r="U141">
        <v>1431739392</v>
      </c>
      <c r="V141">
        <v>817536768</v>
      </c>
      <c r="W141">
        <v>601355264</v>
      </c>
      <c r="X141">
        <v>536383616</v>
      </c>
      <c r="Y141">
        <v>1391202816</v>
      </c>
      <c r="Z141">
        <v>1595763968</v>
      </c>
      <c r="AA141">
        <v>1645096704</v>
      </c>
      <c r="AB141">
        <v>1480234624</v>
      </c>
      <c r="AC141">
        <v>1526295296</v>
      </c>
      <c r="AD141">
        <v>1616561664</v>
      </c>
      <c r="AE141">
        <v>1267334016</v>
      </c>
      <c r="AF141">
        <v>1268088832</v>
      </c>
      <c r="AG141">
        <v>1199109248</v>
      </c>
      <c r="AH141">
        <v>1044785408</v>
      </c>
      <c r="AI141">
        <v>990921664</v>
      </c>
      <c r="AJ141">
        <v>1066587456</v>
      </c>
      <c r="AK141">
        <v>1080694656</v>
      </c>
      <c r="AL141">
        <v>971257088</v>
      </c>
      <c r="AM141">
        <v>830023808</v>
      </c>
      <c r="AN141">
        <v>660041984</v>
      </c>
      <c r="AO141">
        <v>620080000</v>
      </c>
      <c r="AP141">
        <v>608607680</v>
      </c>
      <c r="AQ141">
        <v>633273216</v>
      </c>
      <c r="AR141">
        <v>661954048</v>
      </c>
    </row>
    <row r="142" spans="1:44" x14ac:dyDescent="0.3">
      <c r="A142" t="s">
        <v>362</v>
      </c>
      <c r="B142" t="str">
        <f t="shared" si="2"/>
        <v>MX CN EQUITY</v>
      </c>
      <c r="C142" t="s">
        <v>142</v>
      </c>
      <c r="D142" t="s">
        <v>882</v>
      </c>
      <c r="E142">
        <v>4840443392</v>
      </c>
      <c r="F142">
        <v>3765613056</v>
      </c>
      <c r="G142">
        <v>4450944000</v>
      </c>
      <c r="H142">
        <v>4068182784</v>
      </c>
      <c r="I142">
        <v>4223221248</v>
      </c>
      <c r="J142">
        <v>4124176384</v>
      </c>
      <c r="K142">
        <v>3702440704</v>
      </c>
      <c r="L142">
        <v>4324035072</v>
      </c>
      <c r="M142">
        <v>3570981376</v>
      </c>
      <c r="N142">
        <v>3085636864</v>
      </c>
      <c r="O142">
        <v>3533696512</v>
      </c>
      <c r="P142">
        <v>5025397248</v>
      </c>
      <c r="Q142" s="21">
        <v>3776820992</v>
      </c>
      <c r="R142">
        <v>4448335872</v>
      </c>
      <c r="S142">
        <v>3131439360</v>
      </c>
      <c r="T142">
        <v>3533824256</v>
      </c>
      <c r="U142">
        <v>4456708608</v>
      </c>
      <c r="V142">
        <v>2474086656</v>
      </c>
      <c r="W142">
        <v>1866803968</v>
      </c>
      <c r="X142">
        <v>1305238912</v>
      </c>
      <c r="Y142">
        <v>3821233408</v>
      </c>
      <c r="Z142">
        <v>3581977600</v>
      </c>
      <c r="AA142">
        <v>4560771072</v>
      </c>
      <c r="AB142">
        <v>5864282624</v>
      </c>
      <c r="AC142">
        <v>5118417920</v>
      </c>
      <c r="AD142">
        <v>8049236480</v>
      </c>
      <c r="AE142">
        <v>7539374080</v>
      </c>
      <c r="AF142">
        <v>6539318272</v>
      </c>
      <c r="AG142">
        <v>6379358720</v>
      </c>
      <c r="AH142">
        <v>5372448256</v>
      </c>
      <c r="AI142">
        <v>5000733696</v>
      </c>
      <c r="AJ142">
        <v>5598107136</v>
      </c>
      <c r="AK142">
        <v>5289637376</v>
      </c>
      <c r="AL142">
        <v>4197076224</v>
      </c>
      <c r="AM142">
        <v>3375440640</v>
      </c>
      <c r="AN142">
        <v>3744277760</v>
      </c>
      <c r="AO142">
        <v>4096561664</v>
      </c>
      <c r="AP142">
        <v>3983487744</v>
      </c>
      <c r="AQ142">
        <v>6350438400</v>
      </c>
      <c r="AR142">
        <v>6224849920</v>
      </c>
    </row>
    <row r="143" spans="1:44" x14ac:dyDescent="0.3">
      <c r="A143" t="s">
        <v>363</v>
      </c>
      <c r="B143" t="str">
        <f t="shared" si="2"/>
        <v>NA CN EQUITY</v>
      </c>
      <c r="C143" t="s">
        <v>143</v>
      </c>
      <c r="D143" t="s">
        <v>881</v>
      </c>
      <c r="E143">
        <v>44603932672</v>
      </c>
      <c r="F143">
        <v>43480666112</v>
      </c>
      <c r="G143">
        <v>36902719488</v>
      </c>
      <c r="H143">
        <v>38686085120</v>
      </c>
      <c r="I143">
        <v>34165252096</v>
      </c>
      <c r="J143">
        <v>30516774912</v>
      </c>
      <c r="K143">
        <v>33347708928</v>
      </c>
      <c r="L143">
        <v>32604856320</v>
      </c>
      <c r="M143">
        <v>30720593920</v>
      </c>
      <c r="N143">
        <v>29135106048</v>
      </c>
      <c r="O143">
        <v>28417140736</v>
      </c>
      <c r="P143">
        <v>32419794944</v>
      </c>
      <c r="Q143" s="21">
        <v>32588931072</v>
      </c>
      <c r="R143">
        <v>32844341248</v>
      </c>
      <c r="S143">
        <v>31297236992</v>
      </c>
      <c r="T143">
        <v>28758265856</v>
      </c>
      <c r="U143">
        <v>24072308736</v>
      </c>
      <c r="V143">
        <v>22209030144</v>
      </c>
      <c r="W143">
        <v>20637573120</v>
      </c>
      <c r="X143">
        <v>18267529216</v>
      </c>
      <c r="Y143">
        <v>24089208832</v>
      </c>
      <c r="Z143">
        <v>22131367936</v>
      </c>
      <c r="AA143">
        <v>20852320256</v>
      </c>
      <c r="AB143">
        <v>20238757888</v>
      </c>
      <c r="AC143">
        <v>18820636672</v>
      </c>
      <c r="AD143">
        <v>21818517504</v>
      </c>
      <c r="AE143">
        <v>21421510656</v>
      </c>
      <c r="AF143">
        <v>20726405120</v>
      </c>
      <c r="AG143">
        <v>21336827904</v>
      </c>
      <c r="AH143">
        <v>20489179136</v>
      </c>
      <c r="AI143">
        <v>18618388480</v>
      </c>
      <c r="AJ143">
        <v>19030939648</v>
      </c>
      <c r="AK143">
        <v>18431967232</v>
      </c>
      <c r="AL143">
        <v>15711143936</v>
      </c>
      <c r="AM143">
        <v>14911337472</v>
      </c>
      <c r="AN143">
        <v>14329836544</v>
      </c>
      <c r="AO143">
        <v>13580133376</v>
      </c>
      <c r="AP143">
        <v>14041825280</v>
      </c>
      <c r="AQ143">
        <v>15454973952</v>
      </c>
      <c r="AR143">
        <v>15218435072</v>
      </c>
    </row>
    <row r="144" spans="1:44" x14ac:dyDescent="0.3">
      <c r="A144" t="s">
        <v>364</v>
      </c>
      <c r="B144" t="str">
        <f t="shared" si="2"/>
        <v>NFI CN EQUITY</v>
      </c>
      <c r="C144" t="s">
        <v>144</v>
      </c>
      <c r="D144" t="s">
        <v>880</v>
      </c>
      <c r="E144">
        <v>1666491008</v>
      </c>
      <c r="F144">
        <v>2152031744</v>
      </c>
      <c r="G144">
        <v>1884791296</v>
      </c>
      <c r="H144">
        <v>1531168384</v>
      </c>
      <c r="I144">
        <v>1628588800</v>
      </c>
      <c r="J144">
        <v>1509039104</v>
      </c>
      <c r="K144">
        <v>881358656</v>
      </c>
      <c r="L144">
        <v>635040448</v>
      </c>
      <c r="M144">
        <v>734515776</v>
      </c>
      <c r="N144">
        <v>936570880</v>
      </c>
      <c r="O144">
        <v>1032911616</v>
      </c>
      <c r="P144">
        <v>1229534336</v>
      </c>
      <c r="Q144" s="21">
        <v>1562086400</v>
      </c>
      <c r="R144">
        <v>1692360320</v>
      </c>
      <c r="S144">
        <v>1999649536</v>
      </c>
      <c r="T144">
        <v>1985867520</v>
      </c>
      <c r="U144">
        <v>1506223488</v>
      </c>
      <c r="V144">
        <v>1035303488</v>
      </c>
      <c r="W144">
        <v>1040733888</v>
      </c>
      <c r="X144">
        <v>941218240</v>
      </c>
      <c r="Y144">
        <v>1663468416</v>
      </c>
      <c r="Z144">
        <v>1753856128</v>
      </c>
      <c r="AA144">
        <v>2300187648</v>
      </c>
      <c r="AB144">
        <v>1997796096</v>
      </c>
      <c r="AC144">
        <v>2122504576</v>
      </c>
      <c r="AD144">
        <v>3152516864</v>
      </c>
      <c r="AE144">
        <v>3090201856</v>
      </c>
      <c r="AF144">
        <v>3686497792</v>
      </c>
      <c r="AG144">
        <v>3398257408</v>
      </c>
      <c r="AH144">
        <v>3240213248</v>
      </c>
      <c r="AI144">
        <v>3382499072</v>
      </c>
      <c r="AJ144">
        <v>3033458944</v>
      </c>
      <c r="AK144">
        <v>2491831040</v>
      </c>
      <c r="AL144">
        <v>2393198080</v>
      </c>
      <c r="AM144">
        <v>2403435264</v>
      </c>
      <c r="AN144">
        <v>1863704192</v>
      </c>
      <c r="AO144">
        <v>1577108352</v>
      </c>
      <c r="AP144">
        <v>1110363264</v>
      </c>
      <c r="AQ144">
        <v>859284224</v>
      </c>
      <c r="AR144">
        <v>781540032</v>
      </c>
    </row>
    <row r="145" spans="1:44" x14ac:dyDescent="0.3">
      <c r="A145" t="s">
        <v>365</v>
      </c>
      <c r="B145" t="str">
        <f t="shared" si="2"/>
        <v>NG CN EQUITY</v>
      </c>
      <c r="C145" t="s">
        <v>145</v>
      </c>
      <c r="D145" t="s">
        <v>879</v>
      </c>
      <c r="E145">
        <v>1609268224</v>
      </c>
      <c r="F145">
        <v>1863539200</v>
      </c>
      <c r="G145">
        <v>1601923072</v>
      </c>
      <c r="H145">
        <v>1354203392</v>
      </c>
      <c r="I145">
        <v>1654521984</v>
      </c>
      <c r="J145">
        <v>1737741952</v>
      </c>
      <c r="K145">
        <v>1754196736</v>
      </c>
      <c r="L145">
        <v>2795435008</v>
      </c>
      <c r="M145">
        <v>2700323072</v>
      </c>
      <c r="N145">
        <v>2173359360</v>
      </c>
      <c r="O145">
        <v>2050024448</v>
      </c>
      <c r="P145">
        <v>3206690048</v>
      </c>
      <c r="Q145" s="21">
        <v>2882042880</v>
      </c>
      <c r="R145">
        <v>2891999488</v>
      </c>
      <c r="S145">
        <v>3294720256</v>
      </c>
      <c r="T145">
        <v>3631389696</v>
      </c>
      <c r="U145">
        <v>4064564224</v>
      </c>
      <c r="V145">
        <v>5227420672</v>
      </c>
      <c r="W145">
        <v>4091066112</v>
      </c>
      <c r="X145">
        <v>3408556800</v>
      </c>
      <c r="Y145">
        <v>3797281024</v>
      </c>
      <c r="Z145">
        <v>2627006208</v>
      </c>
      <c r="AA145">
        <v>2507826176</v>
      </c>
      <c r="AB145">
        <v>1810541696</v>
      </c>
      <c r="AC145">
        <v>1750758528</v>
      </c>
      <c r="AD145">
        <v>1538482560</v>
      </c>
      <c r="AE145">
        <v>1898497920</v>
      </c>
      <c r="AF145">
        <v>1798455424</v>
      </c>
      <c r="AG145">
        <v>1591762816</v>
      </c>
      <c r="AH145">
        <v>1640727168</v>
      </c>
      <c r="AI145">
        <v>1891392512</v>
      </c>
      <c r="AJ145">
        <v>2077876096</v>
      </c>
      <c r="AK145">
        <v>1964897024</v>
      </c>
      <c r="AL145">
        <v>2345698048</v>
      </c>
      <c r="AM145">
        <v>2530432000</v>
      </c>
      <c r="AN145">
        <v>2102729728</v>
      </c>
      <c r="AO145">
        <v>1847037824</v>
      </c>
      <c r="AP145">
        <v>1535271680</v>
      </c>
      <c r="AQ145">
        <v>1363626368</v>
      </c>
      <c r="AR145">
        <v>1185623936</v>
      </c>
    </row>
    <row r="146" spans="1:44" x14ac:dyDescent="0.3">
      <c r="A146" t="s">
        <v>366</v>
      </c>
      <c r="B146" t="str">
        <f t="shared" si="2"/>
        <v>NGD CN EQUITY</v>
      </c>
      <c r="C146" t="s">
        <v>146</v>
      </c>
      <c r="D146" t="s">
        <v>878</v>
      </c>
      <c r="E146">
        <v>2839440384</v>
      </c>
      <c r="F146">
        <v>3107942912</v>
      </c>
      <c r="G146">
        <v>2134446976</v>
      </c>
      <c r="H146">
        <v>1572287616</v>
      </c>
      <c r="I146">
        <v>1318241408</v>
      </c>
      <c r="J146">
        <v>855372288</v>
      </c>
      <c r="K146">
        <v>985356224</v>
      </c>
      <c r="L146">
        <v>1003689472</v>
      </c>
      <c r="M146">
        <v>907428352</v>
      </c>
      <c r="N146">
        <v>839200640</v>
      </c>
      <c r="O146">
        <v>934494080</v>
      </c>
      <c r="P146">
        <v>1546441728</v>
      </c>
      <c r="Q146" s="21">
        <v>1286911872</v>
      </c>
      <c r="R146">
        <v>912332352</v>
      </c>
      <c r="S146">
        <v>1518048896</v>
      </c>
      <c r="T146">
        <v>1320562560</v>
      </c>
      <c r="U146">
        <v>1903633664</v>
      </c>
      <c r="V146">
        <v>1534575104</v>
      </c>
      <c r="W146">
        <v>1243864704</v>
      </c>
      <c r="X146">
        <v>493448672</v>
      </c>
      <c r="Y146">
        <v>777333824</v>
      </c>
      <c r="Z146">
        <v>894910848</v>
      </c>
      <c r="AA146">
        <v>735476416</v>
      </c>
      <c r="AB146">
        <v>660191424</v>
      </c>
      <c r="AC146">
        <v>607685760</v>
      </c>
      <c r="AD146">
        <v>590323328</v>
      </c>
      <c r="AE146">
        <v>1585770496</v>
      </c>
      <c r="AF146">
        <v>1932643712</v>
      </c>
      <c r="AG146">
        <v>2389003776</v>
      </c>
      <c r="AH146">
        <v>2667731968</v>
      </c>
      <c r="AI146">
        <v>2373469952</v>
      </c>
      <c r="AJ146">
        <v>2284592640</v>
      </c>
      <c r="AK146">
        <v>2417942528</v>
      </c>
      <c r="AL146">
        <v>2918100736</v>
      </c>
      <c r="AM146">
        <v>2890106112</v>
      </c>
      <c r="AN146">
        <v>2473693184</v>
      </c>
      <c r="AO146">
        <v>1639511040</v>
      </c>
      <c r="AP146">
        <v>1532533632</v>
      </c>
      <c r="AQ146">
        <v>1710518656</v>
      </c>
      <c r="AR146">
        <v>2157659648</v>
      </c>
    </row>
    <row r="147" spans="1:44" x14ac:dyDescent="0.3">
      <c r="A147" t="s">
        <v>367</v>
      </c>
      <c r="B147" t="str">
        <f t="shared" si="2"/>
        <v>NGEX CN EQUITY</v>
      </c>
      <c r="C147" t="s">
        <v>147</v>
      </c>
      <c r="D147" t="s">
        <v>877</v>
      </c>
      <c r="E147">
        <v>2775393280</v>
      </c>
      <c r="F147">
        <v>2121099264</v>
      </c>
      <c r="G147">
        <v>1527316992</v>
      </c>
      <c r="H147">
        <v>1642179456</v>
      </c>
      <c r="I147">
        <v>1339507072</v>
      </c>
      <c r="J147">
        <v>1047705664</v>
      </c>
      <c r="K147">
        <v>1251284608</v>
      </c>
      <c r="L147">
        <v>709313728</v>
      </c>
      <c r="M147">
        <v>530140480</v>
      </c>
      <c r="N147">
        <v>307740608</v>
      </c>
      <c r="O147">
        <v>297825984</v>
      </c>
      <c r="P147">
        <v>477870464</v>
      </c>
      <c r="Q147" s="21">
        <v>289024896</v>
      </c>
      <c r="R147">
        <v>102406496</v>
      </c>
      <c r="S147">
        <v>88644640</v>
      </c>
      <c r="T147">
        <v>68636512</v>
      </c>
      <c r="U147">
        <v>67388576</v>
      </c>
      <c r="V147">
        <v>81115872</v>
      </c>
      <c r="W147">
        <v>53661272</v>
      </c>
      <c r="X147">
        <v>29950476</v>
      </c>
      <c r="Y147">
        <v>46797620</v>
      </c>
      <c r="Z147">
        <v>56157144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6</v>
      </c>
      <c r="AH147" t="s">
        <v>6</v>
      </c>
      <c r="AI147" t="s">
        <v>6</v>
      </c>
      <c r="AJ147" t="s">
        <v>6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  <c r="AR147" t="s">
        <v>6</v>
      </c>
    </row>
    <row r="148" spans="1:44" x14ac:dyDescent="0.3">
      <c r="A148" t="s">
        <v>368</v>
      </c>
      <c r="B148" t="str">
        <f t="shared" si="2"/>
        <v>NPI CN EQUITY</v>
      </c>
      <c r="C148" t="s">
        <v>148</v>
      </c>
      <c r="D148" t="s">
        <v>876</v>
      </c>
      <c r="E148">
        <v>4643729920</v>
      </c>
      <c r="F148">
        <v>6021007872</v>
      </c>
      <c r="G148">
        <v>6042157568</v>
      </c>
      <c r="H148">
        <v>5657770496</v>
      </c>
      <c r="I148">
        <v>6127318528</v>
      </c>
      <c r="J148">
        <v>5606403072</v>
      </c>
      <c r="K148">
        <v>6976374784</v>
      </c>
      <c r="L148">
        <v>8494673408</v>
      </c>
      <c r="M148">
        <v>9145869312</v>
      </c>
      <c r="N148">
        <v>9550326784</v>
      </c>
      <c r="O148">
        <v>8915141632</v>
      </c>
      <c r="P148">
        <v>9445287936</v>
      </c>
      <c r="Q148" s="21">
        <v>8602144768</v>
      </c>
      <c r="R148">
        <v>8997320704</v>
      </c>
      <c r="S148">
        <v>9526482944</v>
      </c>
      <c r="T148">
        <v>9221959680</v>
      </c>
      <c r="U148">
        <v>9214059520</v>
      </c>
      <c r="V148">
        <v>8081229824</v>
      </c>
      <c r="W148">
        <v>6593081856</v>
      </c>
      <c r="X148">
        <v>5442274304</v>
      </c>
      <c r="Y148">
        <v>5269711360</v>
      </c>
      <c r="Z148">
        <v>4916506624</v>
      </c>
      <c r="AA148">
        <v>4569868800</v>
      </c>
      <c r="AB148">
        <v>4229164288</v>
      </c>
      <c r="AC148">
        <v>3829766400</v>
      </c>
      <c r="AD148">
        <v>3820794880</v>
      </c>
      <c r="AE148">
        <v>4304091136</v>
      </c>
      <c r="AF148">
        <v>4018350336</v>
      </c>
      <c r="AG148">
        <v>4068795648</v>
      </c>
      <c r="AH148">
        <v>4020679680</v>
      </c>
      <c r="AI148">
        <v>3994971392</v>
      </c>
      <c r="AJ148">
        <v>4232987904</v>
      </c>
      <c r="AK148">
        <v>4002210560</v>
      </c>
      <c r="AL148">
        <v>4178318848</v>
      </c>
      <c r="AM148">
        <v>3786113792</v>
      </c>
      <c r="AN148">
        <v>3641569024</v>
      </c>
      <c r="AO148">
        <v>3162076160</v>
      </c>
      <c r="AP148">
        <v>2937453056</v>
      </c>
      <c r="AQ148">
        <v>2656990976</v>
      </c>
      <c r="AR148">
        <v>2899806976</v>
      </c>
    </row>
    <row r="149" spans="1:44" x14ac:dyDescent="0.3">
      <c r="A149" t="s">
        <v>369</v>
      </c>
      <c r="B149" t="str">
        <f t="shared" si="2"/>
        <v>NTR CN EQUITY</v>
      </c>
      <c r="C149" t="s">
        <v>149</v>
      </c>
      <c r="D149" t="s">
        <v>875</v>
      </c>
      <c r="E149">
        <v>31671255040</v>
      </c>
      <c r="F149">
        <v>32161484800</v>
      </c>
      <c r="G149">
        <v>34455060480</v>
      </c>
      <c r="H149">
        <v>36396253184</v>
      </c>
      <c r="I149">
        <v>36917960704</v>
      </c>
      <c r="J149">
        <v>41481355264</v>
      </c>
      <c r="K149">
        <v>38671917056</v>
      </c>
      <c r="L149">
        <v>49911267328</v>
      </c>
      <c r="M149">
        <v>50868813824</v>
      </c>
      <c r="N149">
        <v>62125625344</v>
      </c>
      <c r="O149">
        <v>56377307136</v>
      </c>
      <c r="P149">
        <v>71672627200</v>
      </c>
      <c r="Q149" s="21">
        <v>54065758208</v>
      </c>
      <c r="R149">
        <v>46949396480</v>
      </c>
      <c r="S149">
        <v>42828328960</v>
      </c>
      <c r="T149">
        <v>38585458688</v>
      </c>
      <c r="U149">
        <v>34854498304</v>
      </c>
      <c r="V149">
        <v>29715109888</v>
      </c>
      <c r="W149">
        <v>24856883200</v>
      </c>
      <c r="X149">
        <v>27549212672</v>
      </c>
      <c r="Y149">
        <v>35617206272</v>
      </c>
      <c r="Z149">
        <v>37809197056</v>
      </c>
      <c r="AA149">
        <v>40632971264</v>
      </c>
      <c r="AB149">
        <v>42553794560</v>
      </c>
      <c r="AC149">
        <v>39283613696</v>
      </c>
      <c r="AD149">
        <v>45843681280</v>
      </c>
      <c r="AE149">
        <v>45044830208</v>
      </c>
      <c r="AF149">
        <v>39225245696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</row>
    <row r="150" spans="1:44" x14ac:dyDescent="0.3">
      <c r="A150" t="s">
        <v>370</v>
      </c>
      <c r="B150" t="str">
        <f t="shared" si="2"/>
        <v>NVA CN EQUITY</v>
      </c>
      <c r="C150" t="s">
        <v>150</v>
      </c>
      <c r="D150" t="s">
        <v>874</v>
      </c>
      <c r="E150">
        <v>2827235328</v>
      </c>
      <c r="F150">
        <v>2283707648</v>
      </c>
      <c r="G150">
        <v>2926216192</v>
      </c>
      <c r="H150">
        <v>2455362816</v>
      </c>
      <c r="I150">
        <v>2320239360</v>
      </c>
      <c r="J150">
        <v>2789044736</v>
      </c>
      <c r="K150">
        <v>2301627648</v>
      </c>
      <c r="L150">
        <v>2391032832</v>
      </c>
      <c r="M150">
        <v>2799227392</v>
      </c>
      <c r="N150">
        <v>2221020672</v>
      </c>
      <c r="O150">
        <v>2381326592</v>
      </c>
      <c r="P150">
        <v>2414511360</v>
      </c>
      <c r="Q150" s="21">
        <v>1583714816</v>
      </c>
      <c r="R150">
        <v>1163320960</v>
      </c>
      <c r="S150">
        <v>899058816</v>
      </c>
      <c r="T150">
        <v>535250976</v>
      </c>
      <c r="U150">
        <v>207668432</v>
      </c>
      <c r="V150">
        <v>144460960</v>
      </c>
      <c r="W150">
        <v>173711792</v>
      </c>
      <c r="X150">
        <v>109415864</v>
      </c>
      <c r="Y150">
        <v>719262336</v>
      </c>
      <c r="Z150">
        <v>559175744</v>
      </c>
      <c r="AA150">
        <v>588487360</v>
      </c>
      <c r="AB150">
        <v>968909952</v>
      </c>
      <c r="AC150">
        <v>918767296</v>
      </c>
      <c r="AD150">
        <v>1688046336</v>
      </c>
      <c r="AE150">
        <v>1592582272</v>
      </c>
      <c r="AF150">
        <v>1229233920</v>
      </c>
      <c r="AG150">
        <v>1394917120</v>
      </c>
      <c r="AH150">
        <v>1308483072</v>
      </c>
      <c r="AI150">
        <v>1134674816</v>
      </c>
      <c r="AJ150">
        <v>1062495040</v>
      </c>
      <c r="AK150">
        <v>1197891840</v>
      </c>
      <c r="AL150">
        <v>1061564608</v>
      </c>
      <c r="AM150">
        <v>978929728</v>
      </c>
      <c r="AN150">
        <v>751382784</v>
      </c>
      <c r="AO150">
        <v>623969408</v>
      </c>
      <c r="AP150">
        <v>774075456</v>
      </c>
      <c r="AQ150">
        <v>1023516736</v>
      </c>
      <c r="AR150">
        <v>1056981440</v>
      </c>
    </row>
    <row r="151" spans="1:44" x14ac:dyDescent="0.3">
      <c r="A151" t="s">
        <v>371</v>
      </c>
      <c r="B151" t="str">
        <f t="shared" si="2"/>
        <v>NWC CN EQUITY</v>
      </c>
      <c r="C151" t="s">
        <v>151</v>
      </c>
      <c r="D151" t="s">
        <v>873</v>
      </c>
      <c r="E151">
        <v>2350269440</v>
      </c>
      <c r="F151">
        <v>2453693952</v>
      </c>
      <c r="G151">
        <v>1977755776</v>
      </c>
      <c r="H151">
        <v>1872939776</v>
      </c>
      <c r="I151">
        <v>1872755968</v>
      </c>
      <c r="J151">
        <v>1630943104</v>
      </c>
      <c r="K151">
        <v>1501815168</v>
      </c>
      <c r="L151">
        <v>1804495360</v>
      </c>
      <c r="M151">
        <v>1698282496</v>
      </c>
      <c r="N151">
        <v>1534976128</v>
      </c>
      <c r="O151">
        <v>1597353984</v>
      </c>
      <c r="P151">
        <v>1833595008</v>
      </c>
      <c r="Q151" s="21">
        <v>1645432448</v>
      </c>
      <c r="R151">
        <v>1630174592</v>
      </c>
      <c r="S151">
        <v>1708345728</v>
      </c>
      <c r="T151">
        <v>1772519040</v>
      </c>
      <c r="U151">
        <v>1582880384</v>
      </c>
      <c r="V151">
        <v>1788936192</v>
      </c>
      <c r="W151">
        <v>1458671104</v>
      </c>
      <c r="X151">
        <v>1101866752</v>
      </c>
      <c r="Y151">
        <v>1343176576</v>
      </c>
      <c r="Z151">
        <v>1390622336</v>
      </c>
      <c r="AA151">
        <v>1468752768</v>
      </c>
      <c r="AB151">
        <v>1402989056</v>
      </c>
      <c r="AC151">
        <v>1530090752</v>
      </c>
      <c r="AD151">
        <v>1369387392</v>
      </c>
      <c r="AE151">
        <v>1427597056</v>
      </c>
      <c r="AF151">
        <v>1316096384</v>
      </c>
      <c r="AG151">
        <v>1463848704</v>
      </c>
      <c r="AH151">
        <v>1456036096</v>
      </c>
      <c r="AI151">
        <v>1521754880</v>
      </c>
      <c r="AJ151">
        <v>1543700992</v>
      </c>
      <c r="AK151">
        <v>1335240192</v>
      </c>
      <c r="AL151">
        <v>1253210240</v>
      </c>
      <c r="AM151">
        <v>1428775936</v>
      </c>
      <c r="AN151">
        <v>1402586624</v>
      </c>
      <c r="AO151">
        <v>1390461824</v>
      </c>
      <c r="AP151">
        <v>1365727488</v>
      </c>
      <c r="AQ151">
        <v>1200831360</v>
      </c>
      <c r="AR151">
        <v>1212233728</v>
      </c>
    </row>
    <row r="152" spans="1:44" x14ac:dyDescent="0.3">
      <c r="A152" t="s">
        <v>372</v>
      </c>
      <c r="B152" t="str">
        <f t="shared" si="2"/>
        <v>NWH-U CN EQUITY</v>
      </c>
      <c r="C152" t="s">
        <v>152</v>
      </c>
      <c r="D152" t="s">
        <v>872</v>
      </c>
      <c r="E152">
        <v>1093625856</v>
      </c>
      <c r="F152">
        <v>1388536192</v>
      </c>
      <c r="G152">
        <v>1145235200</v>
      </c>
      <c r="H152">
        <v>1133267456</v>
      </c>
      <c r="I152">
        <v>1246835840</v>
      </c>
      <c r="J152">
        <v>1227505024</v>
      </c>
      <c r="K152">
        <v>1518285568</v>
      </c>
      <c r="L152">
        <v>2024750720</v>
      </c>
      <c r="M152">
        <v>2270971904</v>
      </c>
      <c r="N152">
        <v>2533926400</v>
      </c>
      <c r="O152">
        <v>2853729280</v>
      </c>
      <c r="P152">
        <v>3000497920</v>
      </c>
      <c r="Q152" s="21">
        <v>3009213952</v>
      </c>
      <c r="R152">
        <v>2714201856</v>
      </c>
      <c r="S152">
        <v>2676358656</v>
      </c>
      <c r="T152">
        <v>2497148416</v>
      </c>
      <c r="U152">
        <v>2219555328</v>
      </c>
      <c r="V152">
        <v>2001122944</v>
      </c>
      <c r="W152">
        <v>1902476032</v>
      </c>
      <c r="X152">
        <v>1479850368</v>
      </c>
      <c r="Y152">
        <v>1827599872</v>
      </c>
      <c r="Z152">
        <v>1553358848</v>
      </c>
      <c r="AA152">
        <v>1344545664</v>
      </c>
      <c r="AB152">
        <v>1330849024</v>
      </c>
      <c r="AC152">
        <v>954039040</v>
      </c>
      <c r="AD152">
        <v>1128141184</v>
      </c>
      <c r="AE152">
        <v>1136192128</v>
      </c>
      <c r="AF152">
        <v>1134179328</v>
      </c>
      <c r="AG152">
        <v>1144243072</v>
      </c>
      <c r="AH152">
        <v>989393664</v>
      </c>
      <c r="AI152">
        <v>932632384</v>
      </c>
      <c r="AJ152">
        <v>821264576</v>
      </c>
      <c r="AK152">
        <v>700160256</v>
      </c>
      <c r="AL152">
        <v>718007488</v>
      </c>
      <c r="AM152">
        <v>609745216</v>
      </c>
      <c r="AN152">
        <v>550622976</v>
      </c>
      <c r="AO152">
        <v>510068800</v>
      </c>
      <c r="AP152">
        <v>456948544</v>
      </c>
      <c r="AQ152">
        <v>455234976</v>
      </c>
      <c r="AR152">
        <v>354268352</v>
      </c>
    </row>
    <row r="153" spans="1:44" x14ac:dyDescent="0.3">
      <c r="A153" t="s">
        <v>373</v>
      </c>
      <c r="B153" t="str">
        <f t="shared" si="2"/>
        <v>NXE CN EQUITY</v>
      </c>
      <c r="C153" t="s">
        <v>153</v>
      </c>
      <c r="D153" t="s">
        <v>871</v>
      </c>
      <c r="E153">
        <v>5363675136</v>
      </c>
      <c r="F153">
        <v>4980615168</v>
      </c>
      <c r="G153">
        <v>5349969920</v>
      </c>
      <c r="H153">
        <v>5678825472</v>
      </c>
      <c r="I153">
        <v>4790135296</v>
      </c>
      <c r="J153">
        <v>4021594880</v>
      </c>
      <c r="K153">
        <v>3061353984</v>
      </c>
      <c r="L153">
        <v>2528596992</v>
      </c>
      <c r="M153">
        <v>2875626240</v>
      </c>
      <c r="N153">
        <v>2407209472</v>
      </c>
      <c r="O153">
        <v>2214938112</v>
      </c>
      <c r="P153">
        <v>3393962496</v>
      </c>
      <c r="Q153" s="21">
        <v>2643401216</v>
      </c>
      <c r="R153">
        <v>2866220800</v>
      </c>
      <c r="S153">
        <v>2123893760</v>
      </c>
      <c r="T153">
        <v>1886332416</v>
      </c>
      <c r="U153">
        <v>1325452800</v>
      </c>
      <c r="V153">
        <v>870328704</v>
      </c>
      <c r="W153">
        <v>661064896</v>
      </c>
      <c r="X153">
        <v>389070624</v>
      </c>
      <c r="Y153">
        <v>596190976</v>
      </c>
      <c r="Z153">
        <v>611910144</v>
      </c>
      <c r="AA153">
        <v>725753856</v>
      </c>
      <c r="AB153">
        <v>759986048</v>
      </c>
      <c r="AC153">
        <v>844011072</v>
      </c>
      <c r="AD153">
        <v>909056320</v>
      </c>
      <c r="AE153">
        <v>837057408</v>
      </c>
      <c r="AF153">
        <v>762176384</v>
      </c>
      <c r="AG153">
        <v>1088744320</v>
      </c>
      <c r="AH153">
        <v>937969152</v>
      </c>
      <c r="AI153">
        <v>898235648</v>
      </c>
      <c r="AJ153">
        <v>965313152</v>
      </c>
      <c r="AK153">
        <v>713423360</v>
      </c>
      <c r="AL153">
        <v>606804992</v>
      </c>
      <c r="AM153">
        <v>803022848</v>
      </c>
      <c r="AN153">
        <v>519974464</v>
      </c>
      <c r="AO153">
        <v>206556928</v>
      </c>
      <c r="AP153">
        <v>157462720</v>
      </c>
      <c r="AQ153">
        <v>196254944</v>
      </c>
      <c r="AR153">
        <v>101896360</v>
      </c>
    </row>
    <row r="154" spans="1:44" x14ac:dyDescent="0.3">
      <c r="A154" t="s">
        <v>374</v>
      </c>
      <c r="B154" t="str">
        <f t="shared" si="2"/>
        <v>OGC CN EQUITY</v>
      </c>
      <c r="C154" t="s">
        <v>154</v>
      </c>
      <c r="D154" t="s">
        <v>870</v>
      </c>
      <c r="E154">
        <v>2818136064</v>
      </c>
      <c r="F154">
        <v>2711924992</v>
      </c>
      <c r="G154">
        <v>2233146368</v>
      </c>
      <c r="H154">
        <v>2164571904</v>
      </c>
      <c r="I154">
        <v>1796736128</v>
      </c>
      <c r="J154">
        <v>1881621376</v>
      </c>
      <c r="K154">
        <v>1848683392</v>
      </c>
      <c r="L154">
        <v>2359106816</v>
      </c>
      <c r="M154">
        <v>1816864384</v>
      </c>
      <c r="N154">
        <v>1584474752</v>
      </c>
      <c r="O154">
        <v>1739401216</v>
      </c>
      <c r="P154">
        <v>1950664448</v>
      </c>
      <c r="Q154" s="21">
        <v>1549264256</v>
      </c>
      <c r="R154">
        <v>1457262080</v>
      </c>
      <c r="S154">
        <v>1654379776</v>
      </c>
      <c r="T154">
        <v>1316463872</v>
      </c>
      <c r="U154">
        <v>1731818752</v>
      </c>
      <c r="V154">
        <v>1276004864</v>
      </c>
      <c r="W154">
        <v>1966542848</v>
      </c>
      <c r="X154">
        <v>840136960</v>
      </c>
      <c r="Y154">
        <v>1586848896</v>
      </c>
      <c r="Z154">
        <v>2153073664</v>
      </c>
      <c r="AA154">
        <v>2227744512</v>
      </c>
      <c r="AB154">
        <v>2598638592</v>
      </c>
      <c r="AC154">
        <v>3080026624</v>
      </c>
      <c r="AD154">
        <v>2411913984</v>
      </c>
      <c r="AE154">
        <v>2253771520</v>
      </c>
      <c r="AF154">
        <v>2137345152</v>
      </c>
      <c r="AG154">
        <v>1986914944</v>
      </c>
      <c r="AH154">
        <v>2318833664</v>
      </c>
      <c r="AI154">
        <v>2404715264</v>
      </c>
      <c r="AJ154">
        <v>2408932608</v>
      </c>
      <c r="AK154">
        <v>2389106176</v>
      </c>
      <c r="AL154">
        <v>2398349824</v>
      </c>
      <c r="AM154">
        <v>2991034624</v>
      </c>
      <c r="AN154">
        <v>2157910272</v>
      </c>
      <c r="AO154">
        <v>1591755264</v>
      </c>
      <c r="AP154">
        <v>591691456</v>
      </c>
      <c r="AQ154">
        <v>937056896</v>
      </c>
      <c r="AR154">
        <v>726362368</v>
      </c>
    </row>
    <row r="155" spans="1:44" x14ac:dyDescent="0.3">
      <c r="A155" t="s">
        <v>375</v>
      </c>
      <c r="B155" t="str">
        <f t="shared" si="2"/>
        <v>OLA CN EQUITY</v>
      </c>
      <c r="C155" t="s">
        <v>155</v>
      </c>
      <c r="D155" t="s">
        <v>869</v>
      </c>
      <c r="E155">
        <v>2559567360</v>
      </c>
      <c r="F155">
        <v>1742186624</v>
      </c>
      <c r="G155">
        <v>1676396928</v>
      </c>
      <c r="H155">
        <v>1616329600</v>
      </c>
      <c r="I155">
        <v>1358340864</v>
      </c>
      <c r="J155">
        <v>1506886912</v>
      </c>
      <c r="K155">
        <v>1740135808</v>
      </c>
      <c r="L155">
        <v>1965693184</v>
      </c>
      <c r="M155">
        <v>1675176320</v>
      </c>
      <c r="N155">
        <v>1362772480</v>
      </c>
      <c r="O155">
        <v>892492288</v>
      </c>
      <c r="P155">
        <v>1481380224</v>
      </c>
      <c r="Q155" s="21">
        <v>1195907840</v>
      </c>
      <c r="R155">
        <v>1033435136</v>
      </c>
      <c r="S155">
        <v>1216957568</v>
      </c>
      <c r="T155">
        <v>1110534016</v>
      </c>
      <c r="U155">
        <v>1570709376</v>
      </c>
      <c r="V155">
        <v>1194336512</v>
      </c>
      <c r="W155">
        <v>857620096</v>
      </c>
      <c r="X155">
        <v>374364352</v>
      </c>
      <c r="Y155">
        <v>372074016</v>
      </c>
      <c r="Z155">
        <v>293286720</v>
      </c>
      <c r="AA155">
        <v>197442864</v>
      </c>
      <c r="AB155">
        <v>190263120</v>
      </c>
      <c r="AC155">
        <v>188175344</v>
      </c>
      <c r="AD155">
        <v>229394704</v>
      </c>
      <c r="AE155">
        <v>222226128</v>
      </c>
      <c r="AF155">
        <v>235696048</v>
      </c>
      <c r="AG155">
        <v>285297888</v>
      </c>
      <c r="AH155">
        <v>153953488</v>
      </c>
      <c r="AI155">
        <v>167995808</v>
      </c>
      <c r="AJ155">
        <v>153889296</v>
      </c>
      <c r="AK155">
        <v>144824992</v>
      </c>
      <c r="AL155">
        <v>53646324</v>
      </c>
      <c r="AM155">
        <v>8906462</v>
      </c>
      <c r="AN155">
        <v>2582874</v>
      </c>
      <c r="AO155">
        <v>2441295.5</v>
      </c>
      <c r="AP155">
        <v>1743782.375</v>
      </c>
      <c r="AQ155">
        <v>2790067.75</v>
      </c>
      <c r="AR155">
        <v>1395033.875</v>
      </c>
    </row>
    <row r="156" spans="1:44" x14ac:dyDescent="0.3">
      <c r="A156" t="s">
        <v>376</v>
      </c>
      <c r="B156" t="str">
        <f t="shared" si="2"/>
        <v>ONEX CN EQUITY</v>
      </c>
      <c r="C156" t="s">
        <v>156</v>
      </c>
      <c r="D156" t="s">
        <v>868</v>
      </c>
      <c r="E156">
        <v>8316988416</v>
      </c>
      <c r="F156">
        <v>7121713664</v>
      </c>
      <c r="G156">
        <v>7128843264</v>
      </c>
      <c r="H156">
        <v>7836470784</v>
      </c>
      <c r="I156">
        <v>7170433536</v>
      </c>
      <c r="J156">
        <v>6336888832</v>
      </c>
      <c r="K156">
        <v>5915414016</v>
      </c>
      <c r="L156">
        <v>5111789056</v>
      </c>
      <c r="M156">
        <v>5294966272</v>
      </c>
      <c r="N156">
        <v>5418126848</v>
      </c>
      <c r="O156">
        <v>5504947200</v>
      </c>
      <c r="P156">
        <v>7280946176</v>
      </c>
      <c r="Q156" s="21">
        <v>8675606528</v>
      </c>
      <c r="R156">
        <v>8032797184</v>
      </c>
      <c r="S156">
        <v>8096366080</v>
      </c>
      <c r="T156">
        <v>7048502272</v>
      </c>
      <c r="U156">
        <v>6614085120</v>
      </c>
      <c r="V156">
        <v>5645118976</v>
      </c>
      <c r="W156">
        <v>6081436160</v>
      </c>
      <c r="X156">
        <v>5159403520</v>
      </c>
      <c r="Y156">
        <v>8228079616</v>
      </c>
      <c r="Z156">
        <v>8223370240</v>
      </c>
      <c r="AA156">
        <v>7909597696</v>
      </c>
      <c r="AB156">
        <v>7545542144</v>
      </c>
      <c r="AC156">
        <v>7496284672</v>
      </c>
      <c r="AD156">
        <v>8911021056</v>
      </c>
      <c r="AE156">
        <v>9734054912</v>
      </c>
      <c r="AF156">
        <v>9443661824</v>
      </c>
      <c r="AG156">
        <v>9382642688</v>
      </c>
      <c r="AH156">
        <v>9808889856</v>
      </c>
      <c r="AI156">
        <v>10596239360</v>
      </c>
      <c r="AJ156">
        <v>9820812288</v>
      </c>
      <c r="AK156">
        <v>9401871360</v>
      </c>
      <c r="AL156">
        <v>8721517568</v>
      </c>
      <c r="AM156">
        <v>8173949952</v>
      </c>
      <c r="AN156">
        <v>8281792512</v>
      </c>
      <c r="AO156">
        <v>9427637248</v>
      </c>
      <c r="AP156">
        <v>8561788416</v>
      </c>
      <c r="AQ156">
        <v>7681490432</v>
      </c>
      <c r="AR156">
        <v>8174990848</v>
      </c>
    </row>
    <row r="157" spans="1:44" x14ac:dyDescent="0.3">
      <c r="A157" t="s">
        <v>377</v>
      </c>
      <c r="B157" t="str">
        <f t="shared" si="2"/>
        <v>OR CN EQUITY</v>
      </c>
      <c r="C157" t="s">
        <v>157</v>
      </c>
      <c r="D157" t="s">
        <v>867</v>
      </c>
      <c r="E157">
        <v>4857861632</v>
      </c>
      <c r="F157">
        <v>4666178048</v>
      </c>
      <c r="G157">
        <v>3968250624</v>
      </c>
      <c r="H157">
        <v>4126162688</v>
      </c>
      <c r="I157">
        <v>3501488384</v>
      </c>
      <c r="J157">
        <v>2952743168</v>
      </c>
      <c r="K157">
        <v>3766826496</v>
      </c>
      <c r="L157">
        <v>3934773760</v>
      </c>
      <c r="M157">
        <v>3001597440</v>
      </c>
      <c r="N157">
        <v>2592224768</v>
      </c>
      <c r="O157">
        <v>2399373056</v>
      </c>
      <c r="P157">
        <v>3030649600</v>
      </c>
      <c r="Q157" s="21">
        <v>2576775168</v>
      </c>
      <c r="R157">
        <v>2380964864</v>
      </c>
      <c r="S157">
        <v>2852263168</v>
      </c>
      <c r="T157">
        <v>2315884288</v>
      </c>
      <c r="U157">
        <v>2696022016</v>
      </c>
      <c r="V157">
        <v>2625116160</v>
      </c>
      <c r="W157">
        <v>2238640640</v>
      </c>
      <c r="X157">
        <v>1654789504</v>
      </c>
      <c r="Y157">
        <v>1987263360</v>
      </c>
      <c r="Z157">
        <v>1759979520</v>
      </c>
      <c r="AA157">
        <v>1950542848</v>
      </c>
      <c r="AB157">
        <v>2323670784</v>
      </c>
      <c r="AC157">
        <v>1870825216</v>
      </c>
      <c r="AD157">
        <v>1531328000</v>
      </c>
      <c r="AE157">
        <v>1944861568</v>
      </c>
      <c r="AF157">
        <v>1963440128</v>
      </c>
      <c r="AG157">
        <v>2279994112</v>
      </c>
      <c r="AH157">
        <v>2527326208</v>
      </c>
      <c r="AI157">
        <v>1690101760</v>
      </c>
      <c r="AJ157">
        <v>1570632576</v>
      </c>
      <c r="AK157">
        <v>1395744896</v>
      </c>
      <c r="AL157">
        <v>1529875456</v>
      </c>
      <c r="AM157">
        <v>1797510272</v>
      </c>
      <c r="AN157">
        <v>1472421248</v>
      </c>
      <c r="AO157">
        <v>1290897152</v>
      </c>
      <c r="AP157">
        <v>1330623872</v>
      </c>
      <c r="AQ157">
        <v>1479913856</v>
      </c>
      <c r="AR157">
        <v>1387171456</v>
      </c>
    </row>
    <row r="158" spans="1:44" x14ac:dyDescent="0.3">
      <c r="A158" t="s">
        <v>378</v>
      </c>
      <c r="B158" t="str">
        <f t="shared" si="2"/>
        <v>OTEX CN EQUITY</v>
      </c>
      <c r="C158" t="s">
        <v>158</v>
      </c>
      <c r="D158" t="s">
        <v>866</v>
      </c>
      <c r="E158">
        <v>10758642688</v>
      </c>
      <c r="F158">
        <v>12021794816</v>
      </c>
      <c r="G158">
        <v>11087529984</v>
      </c>
      <c r="H158">
        <v>14325582848</v>
      </c>
      <c r="I158">
        <v>15123419136</v>
      </c>
      <c r="J158">
        <v>12929435648</v>
      </c>
      <c r="K158">
        <v>14923704320</v>
      </c>
      <c r="L158">
        <v>14099268608</v>
      </c>
      <c r="M158">
        <v>10841837568</v>
      </c>
      <c r="N158">
        <v>9851116544</v>
      </c>
      <c r="O158">
        <v>13171011584</v>
      </c>
      <c r="P158">
        <v>14324059136</v>
      </c>
      <c r="Q158" s="21">
        <v>16304761856</v>
      </c>
      <c r="R158">
        <v>16799844352</v>
      </c>
      <c r="S158">
        <v>17197789184</v>
      </c>
      <c r="T158">
        <v>16351488000</v>
      </c>
      <c r="U158">
        <v>15754159104</v>
      </c>
      <c r="V158">
        <v>15313139712</v>
      </c>
      <c r="W158">
        <v>15659420672</v>
      </c>
      <c r="X158">
        <v>13324694528</v>
      </c>
      <c r="Y158">
        <v>15481479168</v>
      </c>
      <c r="Z158">
        <v>14581853184</v>
      </c>
      <c r="AA158">
        <v>14577090560</v>
      </c>
      <c r="AB158">
        <v>13790551040</v>
      </c>
      <c r="AC158">
        <v>11948909568</v>
      </c>
      <c r="AD158">
        <v>13183996928</v>
      </c>
      <c r="AE158">
        <v>12378178560</v>
      </c>
      <c r="AF158">
        <v>11905335296</v>
      </c>
      <c r="AG158">
        <v>11872218112</v>
      </c>
      <c r="AH158">
        <v>10680326144</v>
      </c>
      <c r="AI158">
        <v>10805052416</v>
      </c>
      <c r="AJ158">
        <v>11907524608</v>
      </c>
      <c r="AK158">
        <v>10903207936</v>
      </c>
      <c r="AL158">
        <v>10320264192</v>
      </c>
      <c r="AM158">
        <v>9270004736</v>
      </c>
      <c r="AN158">
        <v>8155183616</v>
      </c>
      <c r="AO158">
        <v>8051843584</v>
      </c>
      <c r="AP158">
        <v>7314084352</v>
      </c>
      <c r="AQ158">
        <v>6200443392</v>
      </c>
      <c r="AR158">
        <v>8168840192</v>
      </c>
    </row>
    <row r="159" spans="1:44" x14ac:dyDescent="0.3">
      <c r="A159" t="s">
        <v>379</v>
      </c>
      <c r="B159" t="str">
        <f t="shared" si="2"/>
        <v>PAAS CN EQUITY</v>
      </c>
      <c r="C159" t="s">
        <v>159</v>
      </c>
      <c r="D159" t="s">
        <v>865</v>
      </c>
      <c r="E159">
        <v>10556299264</v>
      </c>
      <c r="F159">
        <v>10251143168</v>
      </c>
      <c r="G159">
        <v>9868955648</v>
      </c>
      <c r="H159">
        <v>7446353408</v>
      </c>
      <c r="I159">
        <v>7882818048</v>
      </c>
      <c r="J159">
        <v>7164873216</v>
      </c>
      <c r="K159">
        <v>7033674752</v>
      </c>
      <c r="L159">
        <v>5176428032</v>
      </c>
      <c r="M159">
        <v>4652894208</v>
      </c>
      <c r="N159">
        <v>4623150080</v>
      </c>
      <c r="O159">
        <v>5324201472</v>
      </c>
      <c r="P159">
        <v>7180810752</v>
      </c>
      <c r="Q159" s="21">
        <v>6637844992</v>
      </c>
      <c r="R159">
        <v>6201729024</v>
      </c>
      <c r="S159">
        <v>7443942912</v>
      </c>
      <c r="T159">
        <v>7926859776</v>
      </c>
      <c r="U159">
        <v>9226655744</v>
      </c>
      <c r="V159">
        <v>8997177344</v>
      </c>
      <c r="W159">
        <v>8658386944</v>
      </c>
      <c r="X159">
        <v>4250793984</v>
      </c>
      <c r="Y159">
        <v>6447599104</v>
      </c>
      <c r="Z159">
        <v>4346748416</v>
      </c>
      <c r="AA159">
        <v>3546527744</v>
      </c>
      <c r="AB159">
        <v>3698690304</v>
      </c>
      <c r="AC159">
        <v>3055642368</v>
      </c>
      <c r="AD159">
        <v>2919167744</v>
      </c>
      <c r="AE159">
        <v>3605925632</v>
      </c>
      <c r="AF159">
        <v>3184102912</v>
      </c>
      <c r="AG159">
        <v>2999191296</v>
      </c>
      <c r="AH159">
        <v>3254995712</v>
      </c>
      <c r="AI159">
        <v>3340303360</v>
      </c>
      <c r="AJ159">
        <v>3563399168</v>
      </c>
      <c r="AK159">
        <v>3082871040</v>
      </c>
      <c r="AL159">
        <v>3515586560</v>
      </c>
      <c r="AM159">
        <v>3235372032</v>
      </c>
      <c r="AN159">
        <v>2146010368</v>
      </c>
      <c r="AO159">
        <v>1366533248</v>
      </c>
      <c r="AP159">
        <v>1286148864</v>
      </c>
      <c r="AQ159">
        <v>1628649856</v>
      </c>
      <c r="AR159">
        <v>1686274304</v>
      </c>
    </row>
    <row r="160" spans="1:44" x14ac:dyDescent="0.3">
      <c r="A160" t="s">
        <v>380</v>
      </c>
      <c r="B160" t="str">
        <f t="shared" si="2"/>
        <v>PBH CN EQUITY</v>
      </c>
      <c r="C160" t="s">
        <v>160</v>
      </c>
      <c r="D160" t="s">
        <v>864</v>
      </c>
      <c r="E160">
        <v>3543150592</v>
      </c>
      <c r="F160">
        <v>4274156032</v>
      </c>
      <c r="G160">
        <v>4205426688</v>
      </c>
      <c r="H160">
        <v>3949700352</v>
      </c>
      <c r="I160">
        <v>4196500736</v>
      </c>
      <c r="J160">
        <v>4244254208</v>
      </c>
      <c r="K160">
        <v>4665109504</v>
      </c>
      <c r="L160">
        <v>4462492160</v>
      </c>
      <c r="M160">
        <v>3679230976</v>
      </c>
      <c r="N160">
        <v>3809187328</v>
      </c>
      <c r="O160">
        <v>4179181824</v>
      </c>
      <c r="P160">
        <v>4899529728</v>
      </c>
      <c r="Q160" s="21">
        <v>5566235136</v>
      </c>
      <c r="R160">
        <v>5647214592</v>
      </c>
      <c r="S160">
        <v>5489838592</v>
      </c>
      <c r="T160">
        <v>5219989504</v>
      </c>
      <c r="U160">
        <v>4391260672</v>
      </c>
      <c r="V160">
        <v>3991106816</v>
      </c>
      <c r="W160">
        <v>3252110848</v>
      </c>
      <c r="X160">
        <v>2718854912</v>
      </c>
      <c r="Y160">
        <v>3406476288</v>
      </c>
      <c r="Z160">
        <v>3485112576</v>
      </c>
      <c r="AA160">
        <v>3349644800</v>
      </c>
      <c r="AB160">
        <v>2599930368</v>
      </c>
      <c r="AC160">
        <v>2527672576</v>
      </c>
      <c r="AD160">
        <v>3181707008</v>
      </c>
      <c r="AE160">
        <v>3724409344</v>
      </c>
      <c r="AF160">
        <v>3667832832</v>
      </c>
      <c r="AG160">
        <v>3104432128</v>
      </c>
      <c r="AH160">
        <v>2978254336</v>
      </c>
      <c r="AI160">
        <v>2778196736</v>
      </c>
      <c r="AJ160">
        <v>2542599424</v>
      </c>
      <c r="AK160">
        <v>2058635392</v>
      </c>
      <c r="AL160">
        <v>1822133376</v>
      </c>
      <c r="AM160">
        <v>1576052608</v>
      </c>
      <c r="AN160">
        <v>1494923520</v>
      </c>
      <c r="AO160">
        <v>967633216</v>
      </c>
      <c r="AP160">
        <v>793956928</v>
      </c>
      <c r="AQ160">
        <v>812190848</v>
      </c>
      <c r="AR160">
        <v>664832512</v>
      </c>
    </row>
    <row r="161" spans="1:44" x14ac:dyDescent="0.3">
      <c r="A161" t="s">
        <v>1045</v>
      </c>
      <c r="B161" t="str">
        <f t="shared" si="2"/>
        <v>PD CN EQUITY</v>
      </c>
      <c r="C161" t="s">
        <v>863</v>
      </c>
      <c r="D161" t="s">
        <v>862</v>
      </c>
      <c r="E161">
        <v>1226795520</v>
      </c>
      <c r="F161">
        <v>1175003136</v>
      </c>
      <c r="G161">
        <v>1375830656</v>
      </c>
      <c r="H161">
        <v>1319433216</v>
      </c>
      <c r="I161">
        <v>1047417088</v>
      </c>
      <c r="J161">
        <v>1238440320</v>
      </c>
      <c r="K161">
        <v>883204800</v>
      </c>
      <c r="L161">
        <v>940536128</v>
      </c>
      <c r="M161">
        <v>1406154624</v>
      </c>
      <c r="N161">
        <v>950029056</v>
      </c>
      <c r="O161">
        <v>1122064512</v>
      </c>
      <c r="P161">
        <v>1259764736</v>
      </c>
      <c r="Q161" s="21">
        <v>594574784</v>
      </c>
      <c r="R161">
        <v>681186560</v>
      </c>
      <c r="S161">
        <v>687306624</v>
      </c>
      <c r="T161">
        <v>361215136</v>
      </c>
      <c r="U161">
        <v>286159648</v>
      </c>
      <c r="V161">
        <v>227582416</v>
      </c>
      <c r="W161">
        <v>284189888</v>
      </c>
      <c r="X161">
        <v>121401504</v>
      </c>
      <c r="Y161">
        <v>523167712</v>
      </c>
      <c r="Z161">
        <v>446548384</v>
      </c>
      <c r="AA161">
        <v>722703296</v>
      </c>
      <c r="AB161">
        <v>931288448</v>
      </c>
      <c r="AC161">
        <v>696262976</v>
      </c>
      <c r="AD161">
        <v>1310267008</v>
      </c>
      <c r="AE161">
        <v>1275588992</v>
      </c>
      <c r="AF161">
        <v>1049795136</v>
      </c>
      <c r="AG161">
        <v>1117240064</v>
      </c>
      <c r="AH161">
        <v>1137766784</v>
      </c>
      <c r="AI161">
        <v>1299048192</v>
      </c>
      <c r="AJ161">
        <v>1844472448</v>
      </c>
      <c r="AK161">
        <v>2146508544</v>
      </c>
      <c r="AL161">
        <v>1606948992</v>
      </c>
      <c r="AM161">
        <v>2008671744</v>
      </c>
      <c r="AN161">
        <v>1593441664</v>
      </c>
      <c r="AO161">
        <v>1602229120</v>
      </c>
      <c r="AP161">
        <v>1446985728</v>
      </c>
      <c r="AQ161">
        <v>2462640640</v>
      </c>
      <c r="AR161">
        <v>2357200384</v>
      </c>
    </row>
    <row r="162" spans="1:44" x14ac:dyDescent="0.3">
      <c r="A162" t="s">
        <v>381</v>
      </c>
      <c r="B162" t="str">
        <f t="shared" si="2"/>
        <v>PET CN EQUITY</v>
      </c>
      <c r="C162" t="s">
        <v>161</v>
      </c>
      <c r="D162" t="s">
        <v>861</v>
      </c>
      <c r="E162">
        <v>1797090688</v>
      </c>
      <c r="F162">
        <v>1858198272</v>
      </c>
      <c r="G162">
        <v>1882424064</v>
      </c>
      <c r="H162">
        <v>2262549760</v>
      </c>
      <c r="I162">
        <v>2056733568</v>
      </c>
      <c r="J162">
        <v>1743006592</v>
      </c>
      <c r="K162">
        <v>2170906112</v>
      </c>
      <c r="L162">
        <v>2671554304</v>
      </c>
      <c r="M162">
        <v>2772052224</v>
      </c>
      <c r="N162">
        <v>2451381248</v>
      </c>
      <c r="O162">
        <v>2178198784</v>
      </c>
      <c r="P162">
        <v>2346463232</v>
      </c>
      <c r="Q162" s="21">
        <v>2524629760</v>
      </c>
      <c r="R162">
        <v>2046736896</v>
      </c>
      <c r="S162">
        <v>1871102464</v>
      </c>
      <c r="T162" t="s">
        <v>6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6</v>
      </c>
      <c r="AC162" t="s">
        <v>6</v>
      </c>
      <c r="AD162" t="s">
        <v>6</v>
      </c>
      <c r="AE162" t="s">
        <v>6</v>
      </c>
      <c r="AF162" t="s">
        <v>6</v>
      </c>
      <c r="AG162" t="s">
        <v>6</v>
      </c>
      <c r="AH162" t="s">
        <v>6</v>
      </c>
      <c r="AI162" t="s">
        <v>6</v>
      </c>
      <c r="AJ162" t="s">
        <v>6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  <c r="AR162" t="s">
        <v>6</v>
      </c>
    </row>
    <row r="163" spans="1:44" x14ac:dyDescent="0.3">
      <c r="A163" t="s">
        <v>382</v>
      </c>
      <c r="B163" t="str">
        <f t="shared" si="2"/>
        <v>PEY CN EQUITY</v>
      </c>
      <c r="C163" t="s">
        <v>162</v>
      </c>
      <c r="D163" t="s">
        <v>860</v>
      </c>
      <c r="E163">
        <v>3388362752</v>
      </c>
      <c r="F163">
        <v>3018225920</v>
      </c>
      <c r="G163">
        <v>2844155136</v>
      </c>
      <c r="H163">
        <v>2901721856</v>
      </c>
      <c r="I163">
        <v>2325816064</v>
      </c>
      <c r="J163">
        <v>2400877312</v>
      </c>
      <c r="K163">
        <v>1915787392</v>
      </c>
      <c r="L163">
        <v>2116620032</v>
      </c>
      <c r="M163">
        <v>2394970880</v>
      </c>
      <c r="N163">
        <v>1879931648</v>
      </c>
      <c r="O163">
        <v>2047358208</v>
      </c>
      <c r="P163">
        <v>2146101504</v>
      </c>
      <c r="Q163" s="21">
        <v>1582200832</v>
      </c>
      <c r="R163">
        <v>1639833344</v>
      </c>
      <c r="S163">
        <v>1379301888</v>
      </c>
      <c r="T163">
        <v>879819008</v>
      </c>
      <c r="U163">
        <v>481600992</v>
      </c>
      <c r="V163">
        <v>410680288</v>
      </c>
      <c r="W163">
        <v>295124768</v>
      </c>
      <c r="X163">
        <v>245662528</v>
      </c>
      <c r="Y163">
        <v>626521856</v>
      </c>
      <c r="Z163">
        <v>550679744</v>
      </c>
      <c r="AA163">
        <v>646306752</v>
      </c>
      <c r="AB163">
        <v>1152470528</v>
      </c>
      <c r="AC163">
        <v>1167309184</v>
      </c>
      <c r="AD163">
        <v>1835049600</v>
      </c>
      <c r="AE163">
        <v>1676770304</v>
      </c>
      <c r="AF163">
        <v>1780641152</v>
      </c>
      <c r="AG163">
        <v>2478058752</v>
      </c>
      <c r="AH163">
        <v>3363433216</v>
      </c>
      <c r="AI163">
        <v>3877840640</v>
      </c>
      <c r="AJ163">
        <v>4509308928</v>
      </c>
      <c r="AK163">
        <v>5467367936</v>
      </c>
      <c r="AL163">
        <v>6061676544</v>
      </c>
      <c r="AM163">
        <v>5709374464</v>
      </c>
      <c r="AN163">
        <v>4600430592</v>
      </c>
      <c r="AO163">
        <v>3953292032</v>
      </c>
      <c r="AP163">
        <v>4411091968</v>
      </c>
      <c r="AQ163">
        <v>4852996096</v>
      </c>
      <c r="AR163">
        <v>5227166720</v>
      </c>
    </row>
    <row r="164" spans="1:44" x14ac:dyDescent="0.3">
      <c r="A164" t="s">
        <v>1046</v>
      </c>
      <c r="B164" t="str">
        <f t="shared" si="2"/>
        <v>PKI CN EQUITY</v>
      </c>
      <c r="C164" t="s">
        <v>859</v>
      </c>
      <c r="D164" t="s">
        <v>858</v>
      </c>
      <c r="E164">
        <v>5650364416</v>
      </c>
      <c r="F164">
        <v>6091028992</v>
      </c>
      <c r="G164">
        <v>6700830720</v>
      </c>
      <c r="H164">
        <v>7536360448</v>
      </c>
      <c r="I164">
        <v>7526093312</v>
      </c>
      <c r="J164">
        <v>6988673024</v>
      </c>
      <c r="K164">
        <v>5801562624</v>
      </c>
      <c r="L164">
        <v>5686164480</v>
      </c>
      <c r="M164">
        <v>5227243008</v>
      </c>
      <c r="N164">
        <v>4624856064</v>
      </c>
      <c r="O164">
        <v>5446438912</v>
      </c>
      <c r="P164">
        <v>5738161152</v>
      </c>
      <c r="Q164" s="21">
        <v>5344839168</v>
      </c>
      <c r="R164">
        <v>5406257152</v>
      </c>
      <c r="S164">
        <v>6031509504</v>
      </c>
      <c r="T164">
        <v>5675074048</v>
      </c>
      <c r="U164">
        <v>6047063040</v>
      </c>
      <c r="V164">
        <v>5262679552</v>
      </c>
      <c r="W164">
        <v>5011823616</v>
      </c>
      <c r="X164">
        <v>3679587840</v>
      </c>
      <c r="Y164">
        <v>7051491840</v>
      </c>
      <c r="Z164">
        <v>6257586176</v>
      </c>
      <c r="AA164">
        <v>6106838016</v>
      </c>
      <c r="AB164">
        <v>5963280384</v>
      </c>
      <c r="AC164">
        <v>4704572928</v>
      </c>
      <c r="AD164">
        <v>5767632384</v>
      </c>
      <c r="AE164">
        <v>4271506176</v>
      </c>
      <c r="AF164">
        <v>3809655808</v>
      </c>
      <c r="AG164">
        <v>3518386432</v>
      </c>
      <c r="AH164">
        <v>3314269184</v>
      </c>
      <c r="AI164">
        <v>4147566592</v>
      </c>
      <c r="AJ164">
        <v>3134211584</v>
      </c>
      <c r="AK164">
        <v>2968013312</v>
      </c>
      <c r="AL164">
        <v>3246199552</v>
      </c>
      <c r="AM164">
        <v>2142640256</v>
      </c>
      <c r="AN164">
        <v>2019720832</v>
      </c>
      <c r="AO164">
        <v>2120484864</v>
      </c>
      <c r="AP164">
        <v>2062840192</v>
      </c>
      <c r="AQ164">
        <v>2231933440</v>
      </c>
      <c r="AR164">
        <v>2055204736</v>
      </c>
    </row>
    <row r="165" spans="1:44" x14ac:dyDescent="0.3">
      <c r="A165" t="s">
        <v>383</v>
      </c>
      <c r="B165" t="str">
        <f t="shared" si="2"/>
        <v>PMZ-U CN EQUITY</v>
      </c>
      <c r="C165" t="s">
        <v>163</v>
      </c>
      <c r="D165" t="s">
        <v>857</v>
      </c>
      <c r="E165">
        <v>1515437312</v>
      </c>
      <c r="F165">
        <v>1561029632</v>
      </c>
      <c r="G165">
        <v>1266964096</v>
      </c>
      <c r="H165">
        <v>1331887616</v>
      </c>
      <c r="I165">
        <v>1317566336</v>
      </c>
      <c r="J165">
        <v>1325420672</v>
      </c>
      <c r="K165">
        <v>1323455616</v>
      </c>
      <c r="L165">
        <v>1327385728</v>
      </c>
      <c r="M165">
        <v>1438410624</v>
      </c>
      <c r="N165">
        <v>1256644224</v>
      </c>
      <c r="O165">
        <v>1201623040</v>
      </c>
      <c r="P165">
        <v>1521924864</v>
      </c>
      <c r="Q165" s="21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  <c r="AG165" t="s">
        <v>6</v>
      </c>
      <c r="AH165" t="s">
        <v>6</v>
      </c>
      <c r="AI165" t="s">
        <v>6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t="s">
        <v>6</v>
      </c>
    </row>
    <row r="166" spans="1:44" x14ac:dyDescent="0.3">
      <c r="A166" t="s">
        <v>384</v>
      </c>
      <c r="B166" t="str">
        <f t="shared" si="2"/>
        <v>POU CN EQUITY</v>
      </c>
      <c r="C166" t="s">
        <v>164</v>
      </c>
      <c r="D166" t="s">
        <v>856</v>
      </c>
      <c r="E166">
        <v>4692592128</v>
      </c>
      <c r="F166">
        <v>3870110720</v>
      </c>
      <c r="G166">
        <v>4551972352</v>
      </c>
      <c r="H166">
        <v>3979521792</v>
      </c>
      <c r="I166">
        <v>3747455232</v>
      </c>
      <c r="J166">
        <v>4631092736</v>
      </c>
      <c r="K166">
        <v>4132000512</v>
      </c>
      <c r="L166">
        <v>4230130432</v>
      </c>
      <c r="M166">
        <v>4085624320</v>
      </c>
      <c r="N166">
        <v>3465241600</v>
      </c>
      <c r="O166">
        <v>4363100160</v>
      </c>
      <c r="P166">
        <v>4401267712</v>
      </c>
      <c r="Q166" s="21">
        <v>3330146304</v>
      </c>
      <c r="R166">
        <v>2529019904</v>
      </c>
      <c r="S166">
        <v>2311784960</v>
      </c>
      <c r="T166">
        <v>1368443648</v>
      </c>
      <c r="U166">
        <v>670993600</v>
      </c>
      <c r="V166">
        <v>279133344</v>
      </c>
      <c r="W166">
        <v>213375968</v>
      </c>
      <c r="X166">
        <v>151644544</v>
      </c>
      <c r="Y166">
        <v>1011782912</v>
      </c>
      <c r="Z166">
        <v>843075968</v>
      </c>
      <c r="AA166">
        <v>854858112</v>
      </c>
      <c r="AB166">
        <v>932034624</v>
      </c>
      <c r="AC166">
        <v>940591808</v>
      </c>
      <c r="AD166">
        <v>1985114496</v>
      </c>
      <c r="AE166">
        <v>1990303232</v>
      </c>
      <c r="AF166">
        <v>2002922112</v>
      </c>
      <c r="AG166">
        <v>2622681856</v>
      </c>
      <c r="AH166">
        <v>3329361152</v>
      </c>
      <c r="AI166">
        <v>2027215872</v>
      </c>
      <c r="AJ166">
        <v>1802217728</v>
      </c>
      <c r="AK166">
        <v>1910161920</v>
      </c>
      <c r="AL166">
        <v>1566178304</v>
      </c>
      <c r="AM166">
        <v>1138861056</v>
      </c>
      <c r="AN166">
        <v>722391168</v>
      </c>
      <c r="AO166">
        <v>650152064</v>
      </c>
      <c r="AP166">
        <v>1045342528</v>
      </c>
      <c r="AQ166">
        <v>3047606784</v>
      </c>
      <c r="AR166">
        <v>3273898496</v>
      </c>
    </row>
    <row r="167" spans="1:44" x14ac:dyDescent="0.3">
      <c r="A167" t="s">
        <v>385</v>
      </c>
      <c r="B167" t="str">
        <f t="shared" si="2"/>
        <v>POW CN EQUITY</v>
      </c>
      <c r="C167" t="s">
        <v>165</v>
      </c>
      <c r="D167" t="s">
        <v>855</v>
      </c>
      <c r="E167">
        <v>28931629056</v>
      </c>
      <c r="F167">
        <v>27595745280</v>
      </c>
      <c r="G167">
        <v>24692277248</v>
      </c>
      <c r="H167">
        <v>24701315072</v>
      </c>
      <c r="I167">
        <v>24784734208</v>
      </c>
      <c r="J167">
        <v>22814941184</v>
      </c>
      <c r="K167">
        <v>23750801408</v>
      </c>
      <c r="L167">
        <v>23041398784</v>
      </c>
      <c r="M167">
        <v>21246517248</v>
      </c>
      <c r="N167">
        <v>20809910272</v>
      </c>
      <c r="O167">
        <v>22203013120</v>
      </c>
      <c r="P167">
        <v>26182885376</v>
      </c>
      <c r="Q167" s="21">
        <v>28277096448</v>
      </c>
      <c r="R167">
        <v>28261595136</v>
      </c>
      <c r="S167">
        <v>26520461312</v>
      </c>
      <c r="T167">
        <v>22380855296</v>
      </c>
      <c r="U167">
        <v>19617708032</v>
      </c>
      <c r="V167">
        <v>17486700544</v>
      </c>
      <c r="W167">
        <v>16005458944</v>
      </c>
      <c r="X167">
        <v>15310452736</v>
      </c>
      <c r="Y167">
        <v>14258068480</v>
      </c>
      <c r="Z167">
        <v>12985576448</v>
      </c>
      <c r="AA167">
        <v>12002723840</v>
      </c>
      <c r="AB167">
        <v>14522995712</v>
      </c>
      <c r="AC167">
        <v>11428648960</v>
      </c>
      <c r="AD167">
        <v>13072361472</v>
      </c>
      <c r="AE167">
        <v>13701994496</v>
      </c>
      <c r="AF167">
        <v>13662425088</v>
      </c>
      <c r="AG167">
        <v>15028549632</v>
      </c>
      <c r="AH167">
        <v>14707077120</v>
      </c>
      <c r="AI167">
        <v>13719184384</v>
      </c>
      <c r="AJ167">
        <v>14487964672</v>
      </c>
      <c r="AK167">
        <v>13920710656</v>
      </c>
      <c r="AL167">
        <v>12872936448</v>
      </c>
      <c r="AM167">
        <v>12738579456</v>
      </c>
      <c r="AN167">
        <v>13878103040</v>
      </c>
      <c r="AO167">
        <v>13349790720</v>
      </c>
      <c r="AP167">
        <v>12763949056</v>
      </c>
      <c r="AQ167">
        <v>14733666304</v>
      </c>
      <c r="AR167">
        <v>15462507520</v>
      </c>
    </row>
    <row r="168" spans="1:44" x14ac:dyDescent="0.3">
      <c r="A168" t="s">
        <v>386</v>
      </c>
      <c r="B168" t="str">
        <f t="shared" si="2"/>
        <v>PPL CN EQUITY</v>
      </c>
      <c r="C168" t="s">
        <v>166</v>
      </c>
      <c r="D168" t="s">
        <v>854</v>
      </c>
      <c r="E168">
        <v>30834157568</v>
      </c>
      <c r="F168">
        <v>32353073152</v>
      </c>
      <c r="G168">
        <v>30953291776</v>
      </c>
      <c r="H168">
        <v>27693983744</v>
      </c>
      <c r="I168">
        <v>25040267264</v>
      </c>
      <c r="J168">
        <v>22429245440</v>
      </c>
      <c r="K168">
        <v>22923493376</v>
      </c>
      <c r="L168">
        <v>24093741056</v>
      </c>
      <c r="M168">
        <v>25349881856</v>
      </c>
      <c r="N168">
        <v>23286751232</v>
      </c>
      <c r="O168">
        <v>25219557376</v>
      </c>
      <c r="P168">
        <v>25850503168</v>
      </c>
      <c r="Q168" s="21">
        <v>21113284608</v>
      </c>
      <c r="R168">
        <v>22084788224</v>
      </c>
      <c r="S168">
        <v>21668438016</v>
      </c>
      <c r="T168">
        <v>19963471872</v>
      </c>
      <c r="U168">
        <v>16550093824</v>
      </c>
      <c r="V168">
        <v>15538394112</v>
      </c>
      <c r="W168">
        <v>18659667968</v>
      </c>
      <c r="X168">
        <v>14460702720</v>
      </c>
      <c r="Y168">
        <v>24633366528</v>
      </c>
      <c r="Z168">
        <v>25119764480</v>
      </c>
      <c r="AA168">
        <v>24847958016</v>
      </c>
      <c r="AB168">
        <v>24757268480</v>
      </c>
      <c r="AC168">
        <v>20430168064</v>
      </c>
      <c r="AD168">
        <v>22134784000</v>
      </c>
      <c r="AE168">
        <v>22918473728</v>
      </c>
      <c r="AF168">
        <v>20220653568</v>
      </c>
      <c r="AG168">
        <v>22891589632</v>
      </c>
      <c r="AH168">
        <v>17375698944</v>
      </c>
      <c r="AI168">
        <v>17129629696</v>
      </c>
      <c r="AJ168">
        <v>16724804608</v>
      </c>
      <c r="AK168">
        <v>16247098368</v>
      </c>
      <c r="AL168">
        <v>15480433664</v>
      </c>
      <c r="AM168">
        <v>15201647616</v>
      </c>
      <c r="AN168">
        <v>13594748928</v>
      </c>
      <c r="AO168">
        <v>11157389312</v>
      </c>
      <c r="AP168">
        <v>10931818496</v>
      </c>
      <c r="AQ168">
        <v>13416479744</v>
      </c>
      <c r="AR168">
        <v>13306808320</v>
      </c>
    </row>
    <row r="169" spans="1:44" x14ac:dyDescent="0.3">
      <c r="A169" t="s">
        <v>1047</v>
      </c>
      <c r="B169" t="str">
        <f t="shared" si="2"/>
        <v>PSI CN EQUITY</v>
      </c>
      <c r="C169" t="s">
        <v>853</v>
      </c>
      <c r="D169" t="s">
        <v>852</v>
      </c>
      <c r="E169">
        <v>1083742464</v>
      </c>
      <c r="F169">
        <v>1061349376</v>
      </c>
      <c r="G169">
        <v>1466412416</v>
      </c>
      <c r="H169">
        <v>1242908032</v>
      </c>
      <c r="I169">
        <v>1286436864</v>
      </c>
      <c r="J169">
        <v>1078328064</v>
      </c>
      <c r="K169">
        <v>923939840</v>
      </c>
      <c r="L169">
        <v>986969408</v>
      </c>
      <c r="M169">
        <v>1300102016</v>
      </c>
      <c r="N169">
        <v>1084862080</v>
      </c>
      <c r="O169">
        <v>1198570368</v>
      </c>
      <c r="P169">
        <v>1256662400</v>
      </c>
      <c r="Q169" s="21">
        <v>951070976</v>
      </c>
      <c r="R169">
        <v>713520832</v>
      </c>
      <c r="S169">
        <v>741984256</v>
      </c>
      <c r="T169">
        <v>737829824</v>
      </c>
      <c r="U169">
        <v>655658112</v>
      </c>
      <c r="V169">
        <v>444865952</v>
      </c>
      <c r="W169">
        <v>624360640</v>
      </c>
      <c r="X169">
        <v>528280896</v>
      </c>
      <c r="Y169">
        <v>1107569152</v>
      </c>
      <c r="Z169">
        <v>1378194688</v>
      </c>
      <c r="AA169">
        <v>1625648768</v>
      </c>
      <c r="AB169">
        <v>1673986688</v>
      </c>
      <c r="AC169">
        <v>1562560512</v>
      </c>
      <c r="AD169">
        <v>1673567616</v>
      </c>
      <c r="AE169">
        <v>1834448512</v>
      </c>
      <c r="AF169">
        <v>1467272960</v>
      </c>
      <c r="AG169">
        <v>1546037888</v>
      </c>
      <c r="AH169">
        <v>1593578240</v>
      </c>
      <c r="AI169">
        <v>1640304128</v>
      </c>
      <c r="AJ169">
        <v>1626542336</v>
      </c>
      <c r="AK169">
        <v>1658517760</v>
      </c>
      <c r="AL169">
        <v>1415238912</v>
      </c>
      <c r="AM169">
        <v>1504246912</v>
      </c>
      <c r="AN169">
        <v>1387127424</v>
      </c>
      <c r="AO169">
        <v>1621185152</v>
      </c>
      <c r="AP169">
        <v>1568511360</v>
      </c>
      <c r="AQ169">
        <v>1868668800</v>
      </c>
      <c r="AR169">
        <v>1666381184</v>
      </c>
    </row>
    <row r="170" spans="1:44" x14ac:dyDescent="0.3">
      <c r="A170" t="s">
        <v>388</v>
      </c>
      <c r="B170" t="str">
        <f t="shared" si="2"/>
        <v>PSK CN EQUITY</v>
      </c>
      <c r="C170" t="s">
        <v>168</v>
      </c>
      <c r="D170" t="s">
        <v>851</v>
      </c>
      <c r="E170">
        <v>6697822720</v>
      </c>
      <c r="F170">
        <v>6568788992</v>
      </c>
      <c r="G170">
        <v>6212752384</v>
      </c>
      <c r="H170">
        <v>6339396608</v>
      </c>
      <c r="I170">
        <v>5543676928</v>
      </c>
      <c r="J170">
        <v>5964231680</v>
      </c>
      <c r="K170">
        <v>5533316096</v>
      </c>
      <c r="L170">
        <v>5112822272</v>
      </c>
      <c r="M170">
        <v>5182793216</v>
      </c>
      <c r="N170">
        <v>4253087232</v>
      </c>
      <c r="O170">
        <v>3870991872</v>
      </c>
      <c r="P170">
        <v>4128898560</v>
      </c>
      <c r="Q170" s="21">
        <v>3254880768</v>
      </c>
      <c r="R170">
        <v>2998159360</v>
      </c>
      <c r="S170">
        <v>3351732992</v>
      </c>
      <c r="T170">
        <v>3025714944</v>
      </c>
      <c r="U170">
        <v>2253096960</v>
      </c>
      <c r="V170">
        <v>1893187456</v>
      </c>
      <c r="W170">
        <v>1996025344</v>
      </c>
      <c r="X170">
        <v>1730897920</v>
      </c>
      <c r="Y170">
        <v>3552712704</v>
      </c>
      <c r="Z170">
        <v>4312847360</v>
      </c>
      <c r="AA170">
        <v>4299492864</v>
      </c>
      <c r="AB170">
        <v>4210805760</v>
      </c>
      <c r="AC170">
        <v>4142920448</v>
      </c>
      <c r="AD170">
        <v>5328149504</v>
      </c>
      <c r="AE170">
        <v>6110247936</v>
      </c>
      <c r="AF170">
        <v>6647292416</v>
      </c>
      <c r="AG170">
        <v>7572470272</v>
      </c>
      <c r="AH170">
        <v>7544414720</v>
      </c>
      <c r="AI170">
        <v>6990882816</v>
      </c>
      <c r="AJ170">
        <v>6653152768</v>
      </c>
      <c r="AK170">
        <v>7286685696</v>
      </c>
      <c r="AL170">
        <v>6116154368</v>
      </c>
      <c r="AM170">
        <v>5612821504</v>
      </c>
      <c r="AN170">
        <v>5637163008</v>
      </c>
      <c r="AO170">
        <v>4995131904</v>
      </c>
      <c r="AP170">
        <v>3961111552</v>
      </c>
      <c r="AQ170">
        <v>4707863040</v>
      </c>
      <c r="AR170">
        <v>4461935104</v>
      </c>
    </row>
    <row r="171" spans="1:44" x14ac:dyDescent="0.3">
      <c r="A171" t="s">
        <v>389</v>
      </c>
      <c r="B171" t="str">
        <f t="shared" si="2"/>
        <v>PXT CN EQUITY</v>
      </c>
      <c r="C171" t="s">
        <v>169</v>
      </c>
      <c r="D171" t="s">
        <v>850</v>
      </c>
      <c r="E171">
        <v>1439239040</v>
      </c>
      <c r="F171">
        <v>1207211264</v>
      </c>
      <c r="G171">
        <v>2236584960</v>
      </c>
      <c r="H171">
        <v>2234849024</v>
      </c>
      <c r="I171">
        <v>2599084288</v>
      </c>
      <c r="J171">
        <v>2686181888</v>
      </c>
      <c r="K171">
        <v>2831603200</v>
      </c>
      <c r="L171">
        <v>2711965952</v>
      </c>
      <c r="M171">
        <v>2198417152</v>
      </c>
      <c r="N171">
        <v>2266350080</v>
      </c>
      <c r="O171">
        <v>2501434624</v>
      </c>
      <c r="P171">
        <v>3027425536</v>
      </c>
      <c r="Q171" s="21">
        <v>2602968576</v>
      </c>
      <c r="R171">
        <v>2851479040</v>
      </c>
      <c r="S171">
        <v>2649326080</v>
      </c>
      <c r="T171">
        <v>2901687552</v>
      </c>
      <c r="U171">
        <v>2363516416</v>
      </c>
      <c r="V171">
        <v>1940147712</v>
      </c>
      <c r="W171">
        <v>2328015360</v>
      </c>
      <c r="X171">
        <v>1693360896</v>
      </c>
      <c r="Y171">
        <v>3452776192</v>
      </c>
      <c r="Z171">
        <v>2934991616</v>
      </c>
      <c r="AA171">
        <v>3072366592</v>
      </c>
      <c r="AB171">
        <v>3150684160</v>
      </c>
      <c r="AC171">
        <v>2541405184</v>
      </c>
      <c r="AD171">
        <v>3411790080</v>
      </c>
      <c r="AE171">
        <v>3865500672</v>
      </c>
      <c r="AF171">
        <v>2803927552</v>
      </c>
      <c r="AG171">
        <v>2815807232</v>
      </c>
      <c r="AH171">
        <v>2325549056</v>
      </c>
      <c r="AI171">
        <v>2277062656</v>
      </c>
      <c r="AJ171">
        <v>2601925120</v>
      </c>
      <c r="AK171">
        <v>2581870080</v>
      </c>
      <c r="AL171">
        <v>2535642112</v>
      </c>
      <c r="AM171">
        <v>1902769408</v>
      </c>
      <c r="AN171">
        <v>1659079040</v>
      </c>
      <c r="AO171">
        <v>1528444032</v>
      </c>
      <c r="AP171">
        <v>1389376000</v>
      </c>
      <c r="AQ171">
        <v>1568698880</v>
      </c>
      <c r="AR171">
        <v>1087508352</v>
      </c>
    </row>
    <row r="172" spans="1:44" x14ac:dyDescent="0.3">
      <c r="A172" t="s">
        <v>390</v>
      </c>
      <c r="B172" t="str">
        <f t="shared" si="2"/>
        <v>QBR/B CN EQUITY</v>
      </c>
      <c r="C172" t="s">
        <v>170</v>
      </c>
      <c r="D172" t="s">
        <v>849</v>
      </c>
      <c r="E172">
        <v>7338908160</v>
      </c>
      <c r="F172">
        <v>8279824384</v>
      </c>
      <c r="G172">
        <v>6683378688</v>
      </c>
      <c r="H172">
        <v>6862562816</v>
      </c>
      <c r="I172">
        <v>7392835072</v>
      </c>
      <c r="J172">
        <v>6789165568</v>
      </c>
      <c r="K172">
        <v>7577779200</v>
      </c>
      <c r="L172">
        <v>7716344320</v>
      </c>
      <c r="M172">
        <v>6978119168</v>
      </c>
      <c r="N172">
        <v>5957766656</v>
      </c>
      <c r="O172">
        <v>6724156928</v>
      </c>
      <c r="P172">
        <v>7145271296</v>
      </c>
      <c r="Q172" s="21">
        <v>6865445376</v>
      </c>
      <c r="R172">
        <v>7405495296</v>
      </c>
      <c r="S172">
        <v>8083056128</v>
      </c>
      <c r="T172">
        <v>8444211712</v>
      </c>
      <c r="U172">
        <v>8147440128</v>
      </c>
      <c r="V172">
        <v>8339273216</v>
      </c>
      <c r="W172">
        <v>7342694912</v>
      </c>
      <c r="X172">
        <v>7911176192</v>
      </c>
      <c r="Y172">
        <v>8433745920</v>
      </c>
      <c r="Z172">
        <v>7718839808</v>
      </c>
      <c r="AA172">
        <v>7959649792</v>
      </c>
      <c r="AB172">
        <v>8372536832</v>
      </c>
      <c r="AC172">
        <v>7401641472</v>
      </c>
      <c r="AD172">
        <v>6026622976</v>
      </c>
      <c r="AE172">
        <v>6278680576</v>
      </c>
      <c r="AF172">
        <v>5872012288</v>
      </c>
      <c r="AG172">
        <v>5670910464</v>
      </c>
      <c r="AH172">
        <v>5660231680</v>
      </c>
      <c r="AI172">
        <v>5210722304</v>
      </c>
      <c r="AJ172">
        <v>4983314944</v>
      </c>
      <c r="AK172">
        <v>4563563520</v>
      </c>
      <c r="AL172">
        <v>4877070848</v>
      </c>
      <c r="AM172">
        <v>4540589568</v>
      </c>
      <c r="AN172">
        <v>4172492288</v>
      </c>
      <c r="AO172">
        <v>4159936512</v>
      </c>
      <c r="AP172">
        <v>3594288384</v>
      </c>
      <c r="AQ172">
        <v>3826848768</v>
      </c>
      <c r="AR172">
        <v>4165393152</v>
      </c>
    </row>
    <row r="173" spans="1:44" x14ac:dyDescent="0.3">
      <c r="A173" t="s">
        <v>391</v>
      </c>
      <c r="B173" t="str">
        <f t="shared" si="2"/>
        <v>QSR CN EQUITY</v>
      </c>
      <c r="C173" t="s">
        <v>171</v>
      </c>
      <c r="D173" t="s">
        <v>848</v>
      </c>
      <c r="E173">
        <v>42243321856</v>
      </c>
      <c r="F173">
        <v>45540573184</v>
      </c>
      <c r="G173">
        <v>44324667392</v>
      </c>
      <c r="H173">
        <v>49342570496</v>
      </c>
      <c r="I173">
        <v>47960969216</v>
      </c>
      <c r="J173">
        <v>41189933056</v>
      </c>
      <c r="K173">
        <v>46734045184</v>
      </c>
      <c r="L173">
        <v>40992460800</v>
      </c>
      <c r="M173">
        <v>39476903936</v>
      </c>
      <c r="N173">
        <v>33034213376</v>
      </c>
      <c r="O173">
        <v>29086550016</v>
      </c>
      <c r="P173">
        <v>33246570496</v>
      </c>
      <c r="Q173" s="21">
        <v>35197956096</v>
      </c>
      <c r="R173">
        <v>35209719808</v>
      </c>
      <c r="S173">
        <v>36928794624</v>
      </c>
      <c r="T173">
        <v>38589427712</v>
      </c>
      <c r="U173">
        <v>36544905216</v>
      </c>
      <c r="V173">
        <v>35865124864</v>
      </c>
      <c r="W173">
        <v>34384015360</v>
      </c>
      <c r="X173">
        <v>26366285824</v>
      </c>
      <c r="Y173">
        <v>38463143936</v>
      </c>
      <c r="Z173">
        <v>43711668224</v>
      </c>
      <c r="AA173">
        <v>42191577088</v>
      </c>
      <c r="AB173">
        <v>40029908992</v>
      </c>
      <c r="AC173">
        <v>33450518528</v>
      </c>
      <c r="AD173">
        <v>35842830336</v>
      </c>
      <c r="AE173">
        <v>37024378880</v>
      </c>
      <c r="AF173">
        <v>33844975616</v>
      </c>
      <c r="AG173">
        <v>36475236352</v>
      </c>
      <c r="AH173">
        <v>36948811776</v>
      </c>
      <c r="AI173">
        <v>37541380096</v>
      </c>
      <c r="AJ173">
        <v>34231750656</v>
      </c>
      <c r="AK173">
        <v>29499199488</v>
      </c>
      <c r="AL173">
        <v>26975451136</v>
      </c>
      <c r="AM173">
        <v>24795267072</v>
      </c>
      <c r="AN173">
        <v>23505393664</v>
      </c>
      <c r="AO173">
        <v>24197003264</v>
      </c>
      <c r="AP173">
        <v>22456436736</v>
      </c>
      <c r="AQ173">
        <v>22371860480</v>
      </c>
      <c r="AR173">
        <v>22685728768</v>
      </c>
    </row>
    <row r="174" spans="1:44" x14ac:dyDescent="0.3">
      <c r="A174" t="s">
        <v>393</v>
      </c>
      <c r="B174" t="str">
        <f t="shared" si="2"/>
        <v>RCH CN EQUITY</v>
      </c>
      <c r="C174" t="s">
        <v>173</v>
      </c>
      <c r="D174" t="s">
        <v>847</v>
      </c>
      <c r="E174">
        <v>2155737088</v>
      </c>
      <c r="F174">
        <v>2234480128</v>
      </c>
      <c r="G174">
        <v>2293361152</v>
      </c>
      <c r="H174">
        <v>2391527424</v>
      </c>
      <c r="I174">
        <v>2691119872</v>
      </c>
      <c r="J174">
        <v>2224716032</v>
      </c>
      <c r="K174">
        <v>2341346304</v>
      </c>
      <c r="L174">
        <v>2084061696</v>
      </c>
      <c r="M174">
        <v>2019967232</v>
      </c>
      <c r="N174">
        <v>2142528768</v>
      </c>
      <c r="O174">
        <v>1882440576</v>
      </c>
      <c r="P174">
        <v>2554503424</v>
      </c>
      <c r="Q174" s="21">
        <v>2436347904</v>
      </c>
      <c r="R174">
        <v>2324973568</v>
      </c>
      <c r="S174">
        <v>2247105280</v>
      </c>
      <c r="T174">
        <v>2306482432</v>
      </c>
      <c r="U174">
        <v>1846723456</v>
      </c>
      <c r="V174">
        <v>1986047872</v>
      </c>
      <c r="W174">
        <v>1625956480</v>
      </c>
      <c r="X174">
        <v>1251266816</v>
      </c>
      <c r="Y174">
        <v>1525792000</v>
      </c>
      <c r="Z174">
        <v>1451491200</v>
      </c>
      <c r="AA174">
        <v>1257234048</v>
      </c>
      <c r="AB174">
        <v>1354007552</v>
      </c>
      <c r="AC174">
        <v>1295921920</v>
      </c>
      <c r="AD174">
        <v>1717317248</v>
      </c>
      <c r="AE174">
        <v>1581725568</v>
      </c>
      <c r="AF174">
        <v>1742370944</v>
      </c>
      <c r="AG174">
        <v>1981811200</v>
      </c>
      <c r="AH174">
        <v>1822603520</v>
      </c>
      <c r="AI174">
        <v>1739411712</v>
      </c>
      <c r="AJ174">
        <v>1593426048</v>
      </c>
      <c r="AK174">
        <v>1480447104</v>
      </c>
      <c r="AL174">
        <v>1486425600</v>
      </c>
      <c r="AM174">
        <v>1467581056</v>
      </c>
      <c r="AN174">
        <v>1284688768</v>
      </c>
      <c r="AO174">
        <v>1326518400</v>
      </c>
      <c r="AP174">
        <v>1295688064</v>
      </c>
      <c r="AQ174">
        <v>1218278400</v>
      </c>
      <c r="AR174">
        <v>1234094592</v>
      </c>
    </row>
    <row r="175" spans="1:44" x14ac:dyDescent="0.3">
      <c r="A175" t="s">
        <v>394</v>
      </c>
      <c r="B175" t="str">
        <f t="shared" si="2"/>
        <v>RCI/B CN EQUITY</v>
      </c>
      <c r="C175" t="s">
        <v>174</v>
      </c>
      <c r="D175" t="s">
        <v>846</v>
      </c>
      <c r="E175">
        <v>24168265728</v>
      </c>
      <c r="F175">
        <v>29334450176</v>
      </c>
      <c r="G175">
        <v>27313965056</v>
      </c>
      <c r="H175">
        <v>29618565120</v>
      </c>
      <c r="I175">
        <v>33104414720</v>
      </c>
      <c r="J175">
        <v>27586985984</v>
      </c>
      <c r="K175">
        <v>32172214272</v>
      </c>
      <c r="L175">
        <v>31779688448</v>
      </c>
      <c r="M175">
        <v>32278331392</v>
      </c>
      <c r="N175">
        <v>27027134464</v>
      </c>
      <c r="O175">
        <v>31262726144</v>
      </c>
      <c r="P175">
        <v>35810770944</v>
      </c>
      <c r="Q175" s="21">
        <v>30656188416</v>
      </c>
      <c r="R175">
        <v>30088638464</v>
      </c>
      <c r="S175">
        <v>33364613120</v>
      </c>
      <c r="T175">
        <v>29489401856</v>
      </c>
      <c r="U175">
        <v>30141960192</v>
      </c>
      <c r="V175">
        <v>26802429952</v>
      </c>
      <c r="W175">
        <v>28069437440</v>
      </c>
      <c r="X175">
        <v>30023901184</v>
      </c>
      <c r="Y175">
        <v>33053599744</v>
      </c>
      <c r="Z175">
        <v>33057173504</v>
      </c>
      <c r="AA175">
        <v>35916054528</v>
      </c>
      <c r="AB175">
        <v>37105184768</v>
      </c>
      <c r="AC175">
        <v>36032966656</v>
      </c>
      <c r="AD175">
        <v>34180110336</v>
      </c>
      <c r="AE175">
        <v>32168509440</v>
      </c>
      <c r="AF175">
        <v>29572745216</v>
      </c>
      <c r="AG175">
        <v>33010714624</v>
      </c>
      <c r="AH175">
        <v>33135280128</v>
      </c>
      <c r="AI175">
        <v>31578238976</v>
      </c>
      <c r="AJ175">
        <v>30386618368</v>
      </c>
      <c r="AK175">
        <v>26719244288</v>
      </c>
      <c r="AL175">
        <v>28921716736</v>
      </c>
      <c r="AM175">
        <v>27012304896</v>
      </c>
      <c r="AN175">
        <v>26757832704</v>
      </c>
      <c r="AO175">
        <v>24583950336</v>
      </c>
      <c r="AP175">
        <v>23673546752</v>
      </c>
      <c r="AQ175">
        <v>22831388672</v>
      </c>
      <c r="AR175">
        <v>21974808576</v>
      </c>
    </row>
    <row r="176" spans="1:44" x14ac:dyDescent="0.3">
      <c r="A176" t="s">
        <v>395</v>
      </c>
      <c r="B176" t="str">
        <f t="shared" si="2"/>
        <v>REI-U CN EQUITY</v>
      </c>
      <c r="C176" t="s">
        <v>175</v>
      </c>
      <c r="D176" t="s">
        <v>845</v>
      </c>
      <c r="E176">
        <v>5490562560</v>
      </c>
      <c r="F176">
        <v>6121316352</v>
      </c>
      <c r="G176">
        <v>5049034752</v>
      </c>
      <c r="H176">
        <v>5547630592</v>
      </c>
      <c r="I176">
        <v>5592684544</v>
      </c>
      <c r="J176">
        <v>5427487232</v>
      </c>
      <c r="K176">
        <v>5790921728</v>
      </c>
      <c r="L176">
        <v>6316760576</v>
      </c>
      <c r="M176">
        <v>6546010624</v>
      </c>
      <c r="N176">
        <v>5768420352</v>
      </c>
      <c r="O176">
        <v>6202136064</v>
      </c>
      <c r="P176">
        <v>7921082880</v>
      </c>
      <c r="Q176" s="21">
        <v>7277326848</v>
      </c>
      <c r="R176">
        <v>6864924160</v>
      </c>
      <c r="S176">
        <v>7004506624</v>
      </c>
      <c r="T176">
        <v>6173356032</v>
      </c>
      <c r="U176">
        <v>5313654272</v>
      </c>
      <c r="V176">
        <v>4460297216</v>
      </c>
      <c r="W176">
        <v>4872699904</v>
      </c>
      <c r="X176">
        <v>5062166528</v>
      </c>
      <c r="Y176">
        <v>8398238208</v>
      </c>
      <c r="Z176">
        <v>8094233600</v>
      </c>
      <c r="AA176">
        <v>7974568960</v>
      </c>
      <c r="AB176">
        <v>8121848320</v>
      </c>
      <c r="AC176">
        <v>7302606336</v>
      </c>
      <c r="AD176">
        <v>7989754880</v>
      </c>
      <c r="AE176">
        <v>7818176000</v>
      </c>
      <c r="AF176">
        <v>7695631360</v>
      </c>
      <c r="AG176">
        <v>7930015744</v>
      </c>
      <c r="AH176">
        <v>7790035968</v>
      </c>
      <c r="AI176">
        <v>7835611136</v>
      </c>
      <c r="AJ176">
        <v>8528999424</v>
      </c>
      <c r="AK176">
        <v>8445099008</v>
      </c>
      <c r="AL176">
        <v>8632204288</v>
      </c>
      <c r="AM176">
        <v>9301343232</v>
      </c>
      <c r="AN176">
        <v>8435586048</v>
      </c>
      <c r="AO176">
        <v>7512745472</v>
      </c>
      <c r="AP176">
        <v>8077232128</v>
      </c>
      <c r="AQ176">
        <v>8489497600</v>
      </c>
      <c r="AR176">
        <v>8915838976</v>
      </c>
    </row>
    <row r="177" spans="1:44" x14ac:dyDescent="0.3">
      <c r="A177" t="s">
        <v>396</v>
      </c>
      <c r="B177" t="str">
        <f t="shared" si="2"/>
        <v>RUS CN EQUITY</v>
      </c>
      <c r="C177" t="s">
        <v>176</v>
      </c>
      <c r="D177" t="s">
        <v>844</v>
      </c>
      <c r="E177">
        <v>2410876928</v>
      </c>
      <c r="F177">
        <v>2394817024</v>
      </c>
      <c r="G177">
        <v>2215560960</v>
      </c>
      <c r="H177">
        <v>2719705344</v>
      </c>
      <c r="I177">
        <v>2736866048</v>
      </c>
      <c r="J177">
        <v>2323965952</v>
      </c>
      <c r="K177">
        <v>2268029440</v>
      </c>
      <c r="L177">
        <v>2141150720</v>
      </c>
      <c r="M177">
        <v>1793587200</v>
      </c>
      <c r="N177">
        <v>1621984000</v>
      </c>
      <c r="O177">
        <v>1642179968</v>
      </c>
      <c r="P177">
        <v>2089879296</v>
      </c>
      <c r="Q177" s="21">
        <v>2122043520</v>
      </c>
      <c r="R177">
        <v>1912540288</v>
      </c>
      <c r="S177">
        <v>2121128320</v>
      </c>
      <c r="T177">
        <v>1556763008</v>
      </c>
      <c r="U177">
        <v>1413464576</v>
      </c>
      <c r="V177">
        <v>1129901056</v>
      </c>
      <c r="W177">
        <v>1008453056</v>
      </c>
      <c r="X177">
        <v>813850176</v>
      </c>
      <c r="Y177">
        <v>1378384896</v>
      </c>
      <c r="Z177">
        <v>1314855936</v>
      </c>
      <c r="AA177">
        <v>1372617600</v>
      </c>
      <c r="AB177">
        <v>1461434112</v>
      </c>
      <c r="AC177">
        <v>1324740096</v>
      </c>
      <c r="AD177">
        <v>1663745152</v>
      </c>
      <c r="AE177">
        <v>1665016832</v>
      </c>
      <c r="AF177">
        <v>1736638976</v>
      </c>
      <c r="AG177">
        <v>1802656256</v>
      </c>
      <c r="AH177">
        <v>1704228736</v>
      </c>
      <c r="AI177">
        <v>1604125312</v>
      </c>
      <c r="AJ177">
        <v>1607411456</v>
      </c>
      <c r="AK177">
        <v>1578632832</v>
      </c>
      <c r="AL177">
        <v>1292689664</v>
      </c>
      <c r="AM177">
        <v>1411754624</v>
      </c>
      <c r="AN177">
        <v>1220476672</v>
      </c>
      <c r="AO177">
        <v>991560128</v>
      </c>
      <c r="AP177">
        <v>1333372160</v>
      </c>
      <c r="AQ177">
        <v>1402478080</v>
      </c>
      <c r="AR177">
        <v>1482648448</v>
      </c>
    </row>
    <row r="178" spans="1:44" x14ac:dyDescent="0.3">
      <c r="A178" t="s">
        <v>397</v>
      </c>
      <c r="B178" t="str">
        <f t="shared" si="2"/>
        <v>RY CN EQUITY</v>
      </c>
      <c r="C178" t="s">
        <v>177</v>
      </c>
      <c r="D178" t="s">
        <v>843</v>
      </c>
      <c r="E178">
        <v>245260730368</v>
      </c>
      <c r="F178">
        <v>238864580608</v>
      </c>
      <c r="G178">
        <v>206105608192</v>
      </c>
      <c r="H178">
        <v>193274265600</v>
      </c>
      <c r="I178">
        <v>187916648448</v>
      </c>
      <c r="J178">
        <v>166456508416</v>
      </c>
      <c r="K178">
        <v>176733634560</v>
      </c>
      <c r="L178">
        <v>181001551872</v>
      </c>
      <c r="M178">
        <v>176396959744</v>
      </c>
      <c r="N178">
        <v>173225721856</v>
      </c>
      <c r="O178">
        <v>174830043136</v>
      </c>
      <c r="P178">
        <v>195107930112</v>
      </c>
      <c r="Q178" s="21">
        <v>191343722496</v>
      </c>
      <c r="R178">
        <v>179591790592</v>
      </c>
      <c r="S178">
        <v>178925715456</v>
      </c>
      <c r="T178">
        <v>165053874176</v>
      </c>
      <c r="U178">
        <v>148921647104</v>
      </c>
      <c r="V178">
        <v>133098930176</v>
      </c>
      <c r="W178">
        <v>131106168832</v>
      </c>
      <c r="X178">
        <v>124122931200</v>
      </c>
      <c r="Y178">
        <v>147002163200</v>
      </c>
      <c r="Z178">
        <v>154171473920</v>
      </c>
      <c r="AA178">
        <v>149436497920</v>
      </c>
      <c r="AB178">
        <v>144727572480</v>
      </c>
      <c r="AC178">
        <v>134464774144</v>
      </c>
      <c r="AD178">
        <v>149234057216</v>
      </c>
      <c r="AE178">
        <v>142744518656</v>
      </c>
      <c r="AF178">
        <v>143767797760</v>
      </c>
      <c r="AG178">
        <v>149154480128</v>
      </c>
      <c r="AH178">
        <v>140754616320</v>
      </c>
      <c r="AI178">
        <v>136874549248</v>
      </c>
      <c r="AJ178">
        <v>142865743872</v>
      </c>
      <c r="AK178">
        <v>135002177536</v>
      </c>
      <c r="AL178">
        <v>120677990400</v>
      </c>
      <c r="AM178">
        <v>113619599360</v>
      </c>
      <c r="AN178">
        <v>111279505408</v>
      </c>
      <c r="AO178">
        <v>110115864576</v>
      </c>
      <c r="AP178">
        <v>106494648320</v>
      </c>
      <c r="AQ178">
        <v>110195245056</v>
      </c>
      <c r="AR178">
        <v>110147010560</v>
      </c>
    </row>
    <row r="179" spans="1:44" x14ac:dyDescent="0.3">
      <c r="A179" t="s">
        <v>398</v>
      </c>
      <c r="B179" t="str">
        <f t="shared" si="2"/>
        <v>SAP CN EQUITY</v>
      </c>
      <c r="C179" t="s">
        <v>178</v>
      </c>
      <c r="D179" t="s">
        <v>842</v>
      </c>
      <c r="E179">
        <v>10595538944</v>
      </c>
      <c r="F179">
        <v>12386803712</v>
      </c>
      <c r="G179">
        <v>13035307008</v>
      </c>
      <c r="H179">
        <v>11307651072</v>
      </c>
      <c r="I179">
        <v>11359534080</v>
      </c>
      <c r="J179">
        <v>12003979264</v>
      </c>
      <c r="K179">
        <v>12517403648</v>
      </c>
      <c r="L179">
        <v>14702029824</v>
      </c>
      <c r="M179">
        <v>14048173056</v>
      </c>
      <c r="N179">
        <v>13768645632</v>
      </c>
      <c r="O179">
        <v>11702106112</v>
      </c>
      <c r="P179">
        <v>12307731456</v>
      </c>
      <c r="Q179" s="21">
        <v>11810173952</v>
      </c>
      <c r="R179">
        <v>13325655040</v>
      </c>
      <c r="S179">
        <v>15258403840</v>
      </c>
      <c r="T179">
        <v>15544133632</v>
      </c>
      <c r="U179">
        <v>14616901632</v>
      </c>
      <c r="V179">
        <v>13673503744</v>
      </c>
      <c r="W179">
        <v>13230571520</v>
      </c>
      <c r="X179">
        <v>13817641984</v>
      </c>
      <c r="Y179">
        <v>16398166016</v>
      </c>
      <c r="Z179">
        <v>16601259008</v>
      </c>
      <c r="AA179">
        <v>15322236928</v>
      </c>
      <c r="AB179">
        <v>17739378688</v>
      </c>
      <c r="AC179">
        <v>15236070400</v>
      </c>
      <c r="AD179">
        <v>14926391296</v>
      </c>
      <c r="AE179">
        <v>16923564032</v>
      </c>
      <c r="AF179">
        <v>16006890496</v>
      </c>
      <c r="AG179">
        <v>17472133120</v>
      </c>
      <c r="AH179">
        <v>16687789056</v>
      </c>
      <c r="AI179">
        <v>15937868800</v>
      </c>
      <c r="AJ179">
        <v>17743529984</v>
      </c>
      <c r="AK179">
        <v>18637168640</v>
      </c>
      <c r="AL179">
        <v>17909415936</v>
      </c>
      <c r="AM179">
        <v>15078300672</v>
      </c>
      <c r="AN179">
        <v>16346296320</v>
      </c>
      <c r="AO179">
        <v>12998638592</v>
      </c>
      <c r="AP179">
        <v>11490155520</v>
      </c>
      <c r="AQ179">
        <v>11857741824</v>
      </c>
      <c r="AR179">
        <v>13636369408</v>
      </c>
    </row>
    <row r="180" spans="1:44" x14ac:dyDescent="0.3">
      <c r="A180" t="s">
        <v>400</v>
      </c>
      <c r="B180" t="str">
        <f t="shared" si="2"/>
        <v>SEA CN EQUITY</v>
      </c>
      <c r="C180" t="s">
        <v>180</v>
      </c>
      <c r="D180" t="s">
        <v>841</v>
      </c>
      <c r="E180">
        <v>1499713536</v>
      </c>
      <c r="F180">
        <v>2041556224</v>
      </c>
      <c r="G180">
        <v>1656392960</v>
      </c>
      <c r="H180">
        <v>1771285888</v>
      </c>
      <c r="I180">
        <v>1361757952</v>
      </c>
      <c r="J180">
        <v>1188609920</v>
      </c>
      <c r="K180">
        <v>1321219072</v>
      </c>
      <c r="L180">
        <v>1423049344</v>
      </c>
      <c r="M180">
        <v>1378448128</v>
      </c>
      <c r="N180">
        <v>1318953472</v>
      </c>
      <c r="O180">
        <v>1279388672</v>
      </c>
      <c r="P180">
        <v>1832424192</v>
      </c>
      <c r="Q180" s="21">
        <v>1644142976</v>
      </c>
      <c r="R180">
        <v>1507517056</v>
      </c>
      <c r="S180">
        <v>1644688000</v>
      </c>
      <c r="T180">
        <v>1511989376</v>
      </c>
      <c r="U180">
        <v>1983825920</v>
      </c>
      <c r="V180">
        <v>1656912512</v>
      </c>
      <c r="W180">
        <v>1577507712</v>
      </c>
      <c r="X180">
        <v>833812800</v>
      </c>
      <c r="Y180">
        <v>1136498048</v>
      </c>
      <c r="Z180">
        <v>1056433344</v>
      </c>
      <c r="AA180">
        <v>1094232576</v>
      </c>
      <c r="AB180">
        <v>1022886528</v>
      </c>
      <c r="AC180">
        <v>1100478208</v>
      </c>
      <c r="AD180">
        <v>992946944</v>
      </c>
      <c r="AE180">
        <v>878856064</v>
      </c>
      <c r="AF180">
        <v>806326080</v>
      </c>
      <c r="AG180">
        <v>822909760</v>
      </c>
      <c r="AH180">
        <v>876373568</v>
      </c>
      <c r="AI180">
        <v>800271296</v>
      </c>
      <c r="AJ180">
        <v>794727872</v>
      </c>
      <c r="AK180">
        <v>598208448</v>
      </c>
      <c r="AL180">
        <v>783337408</v>
      </c>
      <c r="AM180">
        <v>1023145088</v>
      </c>
      <c r="AN180">
        <v>740904064</v>
      </c>
      <c r="AO180">
        <v>596260224</v>
      </c>
      <c r="AP180">
        <v>390134976</v>
      </c>
      <c r="AQ180">
        <v>383916224</v>
      </c>
      <c r="AR180">
        <v>337134592</v>
      </c>
    </row>
    <row r="181" spans="1:44" x14ac:dyDescent="0.3">
      <c r="A181" t="s">
        <v>401</v>
      </c>
      <c r="B181" t="str">
        <f t="shared" si="2"/>
        <v>SES CN EQUITY</v>
      </c>
      <c r="C181" t="s">
        <v>181</v>
      </c>
      <c r="D181" t="s">
        <v>840</v>
      </c>
      <c r="E181">
        <v>3847220224</v>
      </c>
      <c r="F181">
        <v>2921026816</v>
      </c>
      <c r="G181">
        <v>3186242560</v>
      </c>
      <c r="H181">
        <v>3111515904</v>
      </c>
      <c r="I181">
        <v>2726008064</v>
      </c>
      <c r="J181">
        <v>2169082624</v>
      </c>
      <c r="K181">
        <v>1868307584</v>
      </c>
      <c r="L181">
        <v>1926317696</v>
      </c>
      <c r="M181">
        <v>2179293184</v>
      </c>
      <c r="N181">
        <v>1787941760</v>
      </c>
      <c r="O181">
        <v>1858805120</v>
      </c>
      <c r="P181">
        <v>1648759168</v>
      </c>
      <c r="Q181" s="21">
        <v>1620900736</v>
      </c>
      <c r="R181">
        <v>1466324608</v>
      </c>
      <c r="S181">
        <v>674219328</v>
      </c>
      <c r="T181">
        <v>579251584</v>
      </c>
      <c r="U181">
        <v>390229312</v>
      </c>
      <c r="V181">
        <v>217298752</v>
      </c>
      <c r="W181">
        <v>264601808</v>
      </c>
      <c r="X181">
        <v>145507952</v>
      </c>
      <c r="Y181">
        <v>799378368</v>
      </c>
      <c r="Z181">
        <v>884807552</v>
      </c>
      <c r="AA181">
        <v>1152663552</v>
      </c>
      <c r="AB181">
        <v>1312813056</v>
      </c>
      <c r="AC181">
        <v>1130514944</v>
      </c>
      <c r="AD181">
        <v>1369839488</v>
      </c>
      <c r="AE181">
        <v>1194612608</v>
      </c>
      <c r="AF181">
        <v>1199007872</v>
      </c>
      <c r="AG181">
        <v>1430949376</v>
      </c>
      <c r="AH181">
        <v>1413970944</v>
      </c>
      <c r="AI181">
        <v>1441554304</v>
      </c>
      <c r="AJ181">
        <v>1589888896</v>
      </c>
      <c r="AK181">
        <v>1878245632</v>
      </c>
      <c r="AL181">
        <v>1478406784</v>
      </c>
      <c r="AM181">
        <v>1403283712</v>
      </c>
      <c r="AN181">
        <v>1301115392</v>
      </c>
      <c r="AO181">
        <v>1148914048</v>
      </c>
      <c r="AP181">
        <v>1231810688</v>
      </c>
      <c r="AQ181">
        <v>1739448320</v>
      </c>
      <c r="AR181">
        <v>2184564480</v>
      </c>
    </row>
    <row r="182" spans="1:44" x14ac:dyDescent="0.3">
      <c r="A182" t="s">
        <v>402</v>
      </c>
      <c r="B182" t="str">
        <f t="shared" si="2"/>
        <v>SHOP CN EQUITY</v>
      </c>
      <c r="C182" t="s">
        <v>182</v>
      </c>
      <c r="D182" t="s">
        <v>839</v>
      </c>
      <c r="E182">
        <v>197812781056</v>
      </c>
      <c r="F182">
        <v>139846860800</v>
      </c>
      <c r="G182">
        <v>116552916992</v>
      </c>
      <c r="H182">
        <v>135210459136</v>
      </c>
      <c r="I182">
        <v>132674019328</v>
      </c>
      <c r="J182">
        <v>95183134720</v>
      </c>
      <c r="K182">
        <v>109691125760</v>
      </c>
      <c r="L182">
        <v>91544764416</v>
      </c>
      <c r="M182">
        <v>50882797568</v>
      </c>
      <c r="N182">
        <v>40210866176</v>
      </c>
      <c r="O182">
        <v>46356766720</v>
      </c>
      <c r="P182">
        <v>106564485120</v>
      </c>
      <c r="Q182" s="21">
        <v>217872891904</v>
      </c>
      <c r="R182">
        <v>215002267648</v>
      </c>
      <c r="S182">
        <v>226001829888</v>
      </c>
      <c r="T182">
        <v>171488346112</v>
      </c>
      <c r="U182">
        <v>176317562880</v>
      </c>
      <c r="V182">
        <v>165839028224</v>
      </c>
      <c r="W182">
        <v>153980911616</v>
      </c>
      <c r="X182">
        <v>69024063488</v>
      </c>
      <c r="Y182">
        <v>59850526720</v>
      </c>
      <c r="Z182">
        <v>47504277504</v>
      </c>
      <c r="AA182">
        <v>44181868544</v>
      </c>
      <c r="AB182">
        <v>30672332800</v>
      </c>
      <c r="AC182">
        <v>20836048896</v>
      </c>
      <c r="AD182">
        <v>22684160000</v>
      </c>
      <c r="AE182">
        <v>20351363072</v>
      </c>
      <c r="AF182">
        <v>16864060416</v>
      </c>
      <c r="AG182">
        <v>12698225664</v>
      </c>
      <c r="AH182">
        <v>14377393152</v>
      </c>
      <c r="AI182">
        <v>10995329024</v>
      </c>
      <c r="AJ182">
        <v>8233174528</v>
      </c>
      <c r="AK182">
        <v>5139039744</v>
      </c>
      <c r="AL182">
        <v>5127464960</v>
      </c>
      <c r="AM182">
        <v>3359520000</v>
      </c>
      <c r="AN182">
        <v>3025733888</v>
      </c>
      <c r="AO182">
        <v>2763144960</v>
      </c>
      <c r="AP182">
        <v>3801885440</v>
      </c>
      <c r="AQ182">
        <v>3203606784</v>
      </c>
      <c r="AR182" t="s">
        <v>6</v>
      </c>
    </row>
    <row r="183" spans="1:44" x14ac:dyDescent="0.3">
      <c r="A183" t="s">
        <v>403</v>
      </c>
      <c r="B183" t="str">
        <f t="shared" si="2"/>
        <v>SIA CN EQUITY</v>
      </c>
      <c r="C183" t="s">
        <v>183</v>
      </c>
      <c r="D183" t="s">
        <v>838</v>
      </c>
      <c r="E183">
        <v>1290063488</v>
      </c>
      <c r="F183">
        <v>1387520256</v>
      </c>
      <c r="G183">
        <v>1040242752</v>
      </c>
      <c r="H183">
        <v>979219392</v>
      </c>
      <c r="I183">
        <v>838392768</v>
      </c>
      <c r="J183">
        <v>780019008</v>
      </c>
      <c r="K183">
        <v>840581760</v>
      </c>
      <c r="L183">
        <v>783374976</v>
      </c>
      <c r="M183">
        <v>795045376</v>
      </c>
      <c r="N183">
        <v>858756224</v>
      </c>
      <c r="O183">
        <v>946964608</v>
      </c>
      <c r="P183">
        <v>1114401536</v>
      </c>
      <c r="Q183" s="21">
        <v>1007598016</v>
      </c>
      <c r="R183">
        <v>964022592</v>
      </c>
      <c r="S183">
        <v>1102123136</v>
      </c>
      <c r="T183">
        <v>960000256</v>
      </c>
      <c r="U183">
        <v>947933184</v>
      </c>
      <c r="V183">
        <v>750838208</v>
      </c>
      <c r="W183">
        <v>620111872</v>
      </c>
      <c r="X183">
        <v>819673920</v>
      </c>
      <c r="Y183">
        <v>1217111680</v>
      </c>
      <c r="Z183">
        <v>1267478272</v>
      </c>
      <c r="AA183">
        <v>1291724288</v>
      </c>
      <c r="AB183">
        <v>1251793280</v>
      </c>
      <c r="AC183">
        <v>1036527936</v>
      </c>
      <c r="AD183">
        <v>1126142336</v>
      </c>
      <c r="AE183">
        <v>1087562368</v>
      </c>
      <c r="AF183">
        <v>1131858048</v>
      </c>
      <c r="AG183">
        <v>966157824</v>
      </c>
      <c r="AH183">
        <v>837696320</v>
      </c>
      <c r="AI183">
        <v>831059840</v>
      </c>
      <c r="AJ183">
        <v>798770688</v>
      </c>
      <c r="AK183">
        <v>751066112</v>
      </c>
      <c r="AL183">
        <v>780132352</v>
      </c>
      <c r="AM183">
        <v>776017600</v>
      </c>
      <c r="AN183">
        <v>606617856</v>
      </c>
      <c r="AO183">
        <v>588373952</v>
      </c>
      <c r="AP183">
        <v>613088768</v>
      </c>
      <c r="AQ183">
        <v>562024960</v>
      </c>
      <c r="AR183">
        <v>537837184</v>
      </c>
    </row>
    <row r="184" spans="1:44" x14ac:dyDescent="0.3">
      <c r="A184" t="s">
        <v>404</v>
      </c>
      <c r="B184" t="str">
        <f t="shared" si="2"/>
        <v>SII CN EQUITY</v>
      </c>
      <c r="C184" t="s">
        <v>184</v>
      </c>
      <c r="D184" t="s">
        <v>837</v>
      </c>
      <c r="E184">
        <v>1564591488</v>
      </c>
      <c r="F184">
        <v>1515832832</v>
      </c>
      <c r="G184">
        <v>1467210368</v>
      </c>
      <c r="H184">
        <v>1292634752</v>
      </c>
      <c r="I184">
        <v>1160219904</v>
      </c>
      <c r="J184">
        <v>1070128320</v>
      </c>
      <c r="K184">
        <v>1111784064</v>
      </c>
      <c r="L184">
        <v>1281982848</v>
      </c>
      <c r="M184">
        <v>1167422848</v>
      </c>
      <c r="N184">
        <v>1202073088</v>
      </c>
      <c r="O184">
        <v>1162630784</v>
      </c>
      <c r="P184">
        <v>1621514880</v>
      </c>
      <c r="Q184" s="21">
        <v>1467902208</v>
      </c>
      <c r="R184">
        <v>1197059712</v>
      </c>
      <c r="S184">
        <v>1254090112</v>
      </c>
      <c r="T184">
        <v>1220436224</v>
      </c>
      <c r="U184">
        <v>942976640</v>
      </c>
      <c r="V184">
        <v>1159537920</v>
      </c>
      <c r="W184">
        <v>1237103872</v>
      </c>
      <c r="X184">
        <v>583610432</v>
      </c>
      <c r="Y184">
        <v>756337472</v>
      </c>
      <c r="Z184">
        <v>790395136</v>
      </c>
      <c r="AA184">
        <v>853728064</v>
      </c>
      <c r="AB184">
        <v>767595264</v>
      </c>
      <c r="AC184">
        <v>649374848</v>
      </c>
      <c r="AD184">
        <v>758697024</v>
      </c>
      <c r="AE184">
        <v>765420736</v>
      </c>
      <c r="AF184">
        <v>779902848</v>
      </c>
      <c r="AG184">
        <v>594811584</v>
      </c>
      <c r="AH184">
        <v>514339680</v>
      </c>
      <c r="AI184">
        <v>566751168</v>
      </c>
      <c r="AJ184">
        <v>554106048</v>
      </c>
      <c r="AK184">
        <v>623654144</v>
      </c>
      <c r="AL184">
        <v>601292032</v>
      </c>
      <c r="AM184">
        <v>638562240</v>
      </c>
      <c r="AN184">
        <v>631108160</v>
      </c>
      <c r="AO184">
        <v>591353344</v>
      </c>
      <c r="AP184">
        <v>588868672</v>
      </c>
      <c r="AQ184">
        <v>613379392</v>
      </c>
      <c r="AR184">
        <v>670495680</v>
      </c>
    </row>
    <row r="185" spans="1:44" x14ac:dyDescent="0.3">
      <c r="A185" t="s">
        <v>1048</v>
      </c>
      <c r="B185" t="str">
        <f t="shared" si="2"/>
        <v>SIL CN EQUITY</v>
      </c>
      <c r="C185" t="s">
        <v>836</v>
      </c>
      <c r="D185" t="s">
        <v>835</v>
      </c>
      <c r="E185">
        <v>1953653120</v>
      </c>
      <c r="F185">
        <v>1865187072</v>
      </c>
      <c r="G185">
        <v>1657661184</v>
      </c>
      <c r="H185">
        <v>1326847744</v>
      </c>
      <c r="I185">
        <v>1267074688</v>
      </c>
      <c r="J185">
        <v>878240192</v>
      </c>
      <c r="K185">
        <v>1142514560</v>
      </c>
      <c r="L185">
        <v>1414892416</v>
      </c>
      <c r="M185">
        <v>1187044992</v>
      </c>
      <c r="N185">
        <v>1122264960</v>
      </c>
      <c r="O185">
        <v>1148380672</v>
      </c>
      <c r="P185">
        <v>1622805760</v>
      </c>
      <c r="Q185" s="21">
        <v>1454576640</v>
      </c>
      <c r="R185">
        <v>1282169984</v>
      </c>
      <c r="S185">
        <v>1568813440</v>
      </c>
      <c r="T185">
        <v>1469564032</v>
      </c>
      <c r="U185">
        <v>1832136576</v>
      </c>
      <c r="V185">
        <v>1457704192</v>
      </c>
      <c r="W185">
        <v>1584285952</v>
      </c>
      <c r="X185">
        <v>797817664</v>
      </c>
      <c r="Y185">
        <v>919122432</v>
      </c>
      <c r="Z185">
        <v>633386624</v>
      </c>
      <c r="AA185">
        <v>444435264</v>
      </c>
      <c r="AB185">
        <v>373140384</v>
      </c>
      <c r="AC185">
        <v>338841312</v>
      </c>
      <c r="AD185">
        <v>231156528</v>
      </c>
      <c r="AE185">
        <v>205691808</v>
      </c>
      <c r="AF185">
        <v>126943192</v>
      </c>
      <c r="AG185">
        <v>110233384</v>
      </c>
      <c r="AH185">
        <v>72494496</v>
      </c>
      <c r="AI185">
        <v>89566008</v>
      </c>
      <c r="AJ185">
        <v>99196760</v>
      </c>
      <c r="AK185">
        <v>112743136</v>
      </c>
      <c r="AL185">
        <v>100943184</v>
      </c>
      <c r="AM185">
        <v>49126512</v>
      </c>
      <c r="AN185">
        <v>19970890</v>
      </c>
      <c r="AO185">
        <v>3594960.25</v>
      </c>
      <c r="AP185" t="s">
        <v>6</v>
      </c>
      <c r="AQ185" t="s">
        <v>6</v>
      </c>
      <c r="AR185" t="s">
        <v>6</v>
      </c>
    </row>
    <row r="186" spans="1:44" x14ac:dyDescent="0.3">
      <c r="A186" t="s">
        <v>405</v>
      </c>
      <c r="B186" t="str">
        <f t="shared" si="2"/>
        <v>SJ CN EQUITY</v>
      </c>
      <c r="C186" t="s">
        <v>185</v>
      </c>
      <c r="D186" t="s">
        <v>834</v>
      </c>
      <c r="E186">
        <v>3979092480</v>
      </c>
      <c r="F186">
        <v>4994017792</v>
      </c>
      <c r="G186">
        <v>5044127232</v>
      </c>
      <c r="H186">
        <v>4483237376</v>
      </c>
      <c r="I186">
        <v>4397491200</v>
      </c>
      <c r="J186">
        <v>3762272768</v>
      </c>
      <c r="K186">
        <v>3973470464</v>
      </c>
      <c r="L186">
        <v>3041353216</v>
      </c>
      <c r="M186">
        <v>2879457792</v>
      </c>
      <c r="N186">
        <v>2345103872</v>
      </c>
      <c r="O186">
        <v>2019717888</v>
      </c>
      <c r="P186">
        <v>2369617664</v>
      </c>
      <c r="Q186" s="21">
        <v>2570278400</v>
      </c>
      <c r="R186">
        <v>2749938688</v>
      </c>
      <c r="S186">
        <v>2918500096</v>
      </c>
      <c r="T186">
        <v>3339961856</v>
      </c>
      <c r="U186">
        <v>3077989632</v>
      </c>
      <c r="V186">
        <v>3043983360</v>
      </c>
      <c r="W186">
        <v>2303648256</v>
      </c>
      <c r="X186">
        <v>2068529280</v>
      </c>
      <c r="Y186">
        <v>2550964736</v>
      </c>
      <c r="Z186">
        <v>2676333312</v>
      </c>
      <c r="AA186">
        <v>3267076096</v>
      </c>
      <c r="AB186">
        <v>3128130816</v>
      </c>
      <c r="AC186">
        <v>2747516160</v>
      </c>
      <c r="AD186">
        <v>2998970112</v>
      </c>
      <c r="AE186">
        <v>3321111552</v>
      </c>
      <c r="AF186">
        <v>3155758848</v>
      </c>
      <c r="AG186">
        <v>3501454080</v>
      </c>
      <c r="AH186">
        <v>3329171968</v>
      </c>
      <c r="AI186">
        <v>3068158208</v>
      </c>
      <c r="AJ186">
        <v>2709759232</v>
      </c>
      <c r="AK186">
        <v>3018851584</v>
      </c>
      <c r="AL186">
        <v>3151469824</v>
      </c>
      <c r="AM186">
        <v>3328627968</v>
      </c>
      <c r="AN186">
        <v>3214887168</v>
      </c>
      <c r="AO186">
        <v>3629656832</v>
      </c>
      <c r="AP186">
        <v>2969731072</v>
      </c>
      <c r="AQ186">
        <v>2863973120</v>
      </c>
      <c r="AR186">
        <v>2741414912</v>
      </c>
    </row>
    <row r="187" spans="1:44" x14ac:dyDescent="0.3">
      <c r="A187" t="s">
        <v>407</v>
      </c>
      <c r="B187" t="str">
        <f t="shared" si="2"/>
        <v>SLF CN EQUITY</v>
      </c>
      <c r="C187" t="s">
        <v>187</v>
      </c>
      <c r="D187" t="s">
        <v>833</v>
      </c>
      <c r="E187">
        <v>49104318464</v>
      </c>
      <c r="F187">
        <v>45278789632</v>
      </c>
      <c r="G187">
        <v>38890577920</v>
      </c>
      <c r="H187">
        <v>43094589440</v>
      </c>
      <c r="I187">
        <v>40152322048</v>
      </c>
      <c r="J187">
        <v>38889111552</v>
      </c>
      <c r="K187">
        <v>40521388032</v>
      </c>
      <c r="L187">
        <v>37025112064</v>
      </c>
      <c r="M187">
        <v>36854468608</v>
      </c>
      <c r="N187">
        <v>32193370112</v>
      </c>
      <c r="O187">
        <v>34566565888</v>
      </c>
      <c r="P187">
        <v>40906067968</v>
      </c>
      <c r="Q187" s="21">
        <v>41261277184</v>
      </c>
      <c r="R187">
        <v>38190727168</v>
      </c>
      <c r="S187">
        <v>37425246208</v>
      </c>
      <c r="T187">
        <v>37166080000</v>
      </c>
      <c r="U187">
        <v>33104433152</v>
      </c>
      <c r="V187">
        <v>31731068928</v>
      </c>
      <c r="W187">
        <v>29164978176</v>
      </c>
      <c r="X187">
        <v>26611683328</v>
      </c>
      <c r="Y187">
        <v>34792824832</v>
      </c>
      <c r="Z187">
        <v>35013201920</v>
      </c>
      <c r="AA187">
        <v>32112328704</v>
      </c>
      <c r="AB187">
        <v>30725048320</v>
      </c>
      <c r="AC187">
        <v>27321997312</v>
      </c>
      <c r="AD187">
        <v>31036186624</v>
      </c>
      <c r="AE187">
        <v>32100642816</v>
      </c>
      <c r="AF187">
        <v>32300425216</v>
      </c>
      <c r="AG187">
        <v>31715268608</v>
      </c>
      <c r="AH187">
        <v>30453530624</v>
      </c>
      <c r="AI187">
        <v>28450168832</v>
      </c>
      <c r="AJ187">
        <v>29799487488</v>
      </c>
      <c r="AK187">
        <v>31624339456</v>
      </c>
      <c r="AL187">
        <v>26161774592</v>
      </c>
      <c r="AM187">
        <v>26007379968</v>
      </c>
      <c r="AN187">
        <v>25659785216</v>
      </c>
      <c r="AO187">
        <v>26374823936</v>
      </c>
      <c r="AP187">
        <v>26281529344</v>
      </c>
      <c r="AQ187">
        <v>25548138496</v>
      </c>
      <c r="AR187">
        <v>23920971776</v>
      </c>
    </row>
    <row r="188" spans="1:44" x14ac:dyDescent="0.3">
      <c r="A188" t="s">
        <v>408</v>
      </c>
      <c r="B188" t="str">
        <f t="shared" si="2"/>
        <v>SOBO CN EQUITY</v>
      </c>
      <c r="C188" t="s">
        <v>188</v>
      </c>
      <c r="D188" t="s">
        <v>832</v>
      </c>
      <c r="E188">
        <v>7040788480</v>
      </c>
      <c r="F188">
        <v>6069303808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s="21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  <c r="AG188" t="s">
        <v>6</v>
      </c>
      <c r="AH188" t="s">
        <v>6</v>
      </c>
      <c r="AI188" t="s">
        <v>6</v>
      </c>
      <c r="AJ188" t="s">
        <v>6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  <c r="AR188" t="s">
        <v>6</v>
      </c>
    </row>
    <row r="189" spans="1:44" x14ac:dyDescent="0.3">
      <c r="A189" t="s">
        <v>409</v>
      </c>
      <c r="B189" t="str">
        <f t="shared" si="2"/>
        <v>SPB CN EQUITY</v>
      </c>
      <c r="C189" t="s">
        <v>189</v>
      </c>
      <c r="D189" t="s">
        <v>831</v>
      </c>
      <c r="E189">
        <v>1556048896</v>
      </c>
      <c r="F189">
        <v>1849277952</v>
      </c>
      <c r="G189">
        <v>2211445760</v>
      </c>
      <c r="H189">
        <v>2515612928</v>
      </c>
      <c r="I189">
        <v>2400926976</v>
      </c>
      <c r="J189">
        <v>2557997056</v>
      </c>
      <c r="K189">
        <v>2366022656</v>
      </c>
      <c r="L189">
        <v>2247071488</v>
      </c>
      <c r="M189">
        <v>2265225728</v>
      </c>
      <c r="N189">
        <v>2021154048</v>
      </c>
      <c r="O189">
        <v>2291448064</v>
      </c>
      <c r="P189">
        <v>2020958592</v>
      </c>
      <c r="Q189" s="21">
        <v>2288541952</v>
      </c>
      <c r="R189">
        <v>2381843968</v>
      </c>
      <c r="S189">
        <v>2688156672</v>
      </c>
      <c r="T189">
        <v>2503312896</v>
      </c>
      <c r="U189">
        <v>2144187776</v>
      </c>
      <c r="V189">
        <v>2056151552</v>
      </c>
      <c r="W189">
        <v>1944252160</v>
      </c>
      <c r="X189">
        <v>1444201728</v>
      </c>
      <c r="Y189">
        <v>2196025856</v>
      </c>
      <c r="Z189">
        <v>2101610752</v>
      </c>
      <c r="AA189">
        <v>2335900160</v>
      </c>
      <c r="AB189">
        <v>2001950336</v>
      </c>
      <c r="AC189">
        <v>1692478464</v>
      </c>
      <c r="AD189">
        <v>2217006848</v>
      </c>
      <c r="AE189">
        <v>2631212288</v>
      </c>
      <c r="AF189">
        <v>1762680448</v>
      </c>
      <c r="AG189">
        <v>1695544320</v>
      </c>
      <c r="AH189">
        <v>1805533184</v>
      </c>
      <c r="AI189">
        <v>1631265024</v>
      </c>
      <c r="AJ189">
        <v>1813328768</v>
      </c>
      <c r="AK189">
        <v>1792243584</v>
      </c>
      <c r="AL189">
        <v>1658703872</v>
      </c>
      <c r="AM189">
        <v>1498456320</v>
      </c>
      <c r="AN189">
        <v>1298849536</v>
      </c>
      <c r="AO189">
        <v>1512513024</v>
      </c>
      <c r="AP189">
        <v>1386773760</v>
      </c>
      <c r="AQ189">
        <v>1584884224</v>
      </c>
      <c r="AR189">
        <v>1790565888</v>
      </c>
    </row>
    <row r="190" spans="1:44" x14ac:dyDescent="0.3">
      <c r="A190" t="s">
        <v>410</v>
      </c>
      <c r="B190" t="str">
        <f t="shared" si="2"/>
        <v>SRU-U CN EQUITY</v>
      </c>
      <c r="C190" t="s">
        <v>190</v>
      </c>
      <c r="D190" t="s">
        <v>830</v>
      </c>
      <c r="E190">
        <v>4185184256</v>
      </c>
      <c r="F190">
        <v>4563322368</v>
      </c>
      <c r="G190">
        <v>3762559488</v>
      </c>
      <c r="H190">
        <v>3974727424</v>
      </c>
      <c r="I190">
        <v>4258758656</v>
      </c>
      <c r="J190">
        <v>3894308864</v>
      </c>
      <c r="K190">
        <v>4156096768</v>
      </c>
      <c r="L190">
        <v>4546212352</v>
      </c>
      <c r="M190">
        <v>4582144000</v>
      </c>
      <c r="N190">
        <v>4440128000</v>
      </c>
      <c r="O190">
        <v>4703627264</v>
      </c>
      <c r="P190">
        <v>5617318400</v>
      </c>
      <c r="Q190" s="21">
        <v>5507812352</v>
      </c>
      <c r="R190">
        <v>5074920960</v>
      </c>
      <c r="S190">
        <v>5025300992</v>
      </c>
      <c r="T190">
        <v>4594121216</v>
      </c>
      <c r="U190">
        <v>3949061888</v>
      </c>
      <c r="V190">
        <v>3422064128</v>
      </c>
      <c r="W190">
        <v>3577767936</v>
      </c>
      <c r="X190">
        <v>3223584256</v>
      </c>
      <c r="Y190">
        <v>5113528832</v>
      </c>
      <c r="Z190">
        <v>5324600832</v>
      </c>
      <c r="AA190">
        <v>5440923136</v>
      </c>
      <c r="AB190">
        <v>5735823872</v>
      </c>
      <c r="AC190">
        <v>4824089600</v>
      </c>
      <c r="AD190">
        <v>4774018048</v>
      </c>
      <c r="AE190">
        <v>4777147392</v>
      </c>
      <c r="AF190">
        <v>4511800832</v>
      </c>
      <c r="AG190">
        <v>4790785536</v>
      </c>
      <c r="AH190">
        <v>4562948096</v>
      </c>
      <c r="AI190">
        <v>4978324992</v>
      </c>
      <c r="AJ190">
        <v>5063570432</v>
      </c>
      <c r="AK190">
        <v>5004674048</v>
      </c>
      <c r="AL190">
        <v>5478947328</v>
      </c>
      <c r="AM190">
        <v>5906046976</v>
      </c>
      <c r="AN190">
        <v>5253346816</v>
      </c>
      <c r="AO190">
        <v>4640752640</v>
      </c>
      <c r="AP190">
        <v>4631609344</v>
      </c>
      <c r="AQ190">
        <v>4103752960</v>
      </c>
      <c r="AR190">
        <v>3885105408</v>
      </c>
    </row>
    <row r="191" spans="1:44" x14ac:dyDescent="0.3">
      <c r="A191" t="s">
        <v>1049</v>
      </c>
      <c r="B191" t="str">
        <f t="shared" si="2"/>
        <v>SSL CN EQUITY</v>
      </c>
      <c r="C191" t="s">
        <v>829</v>
      </c>
      <c r="D191" t="s">
        <v>828</v>
      </c>
      <c r="E191">
        <v>2386630144</v>
      </c>
      <c r="F191">
        <v>2414836736</v>
      </c>
      <c r="G191">
        <v>2215892992</v>
      </c>
      <c r="H191">
        <v>2115148544</v>
      </c>
      <c r="I191">
        <v>1972574976</v>
      </c>
      <c r="J191">
        <v>1880694912</v>
      </c>
      <c r="K191">
        <v>2028447488</v>
      </c>
      <c r="L191">
        <v>2336150016</v>
      </c>
      <c r="M191">
        <v>2125042816</v>
      </c>
      <c r="N191">
        <v>2002818048</v>
      </c>
      <c r="O191">
        <v>1468684672</v>
      </c>
      <c r="P191">
        <v>1931876864</v>
      </c>
      <c r="Q191" s="21">
        <v>1499892736</v>
      </c>
      <c r="R191">
        <v>1420792704</v>
      </c>
      <c r="S191">
        <v>1904839808</v>
      </c>
      <c r="T191">
        <v>1665510144</v>
      </c>
      <c r="U191">
        <v>1756339712</v>
      </c>
      <c r="V191">
        <v>2147483008</v>
      </c>
      <c r="W191">
        <v>2465426944</v>
      </c>
      <c r="X191">
        <v>1260241408</v>
      </c>
      <c r="Y191">
        <v>1700051584</v>
      </c>
      <c r="Z191">
        <v>1330500864</v>
      </c>
      <c r="AA191">
        <v>1299859456</v>
      </c>
      <c r="AB191">
        <v>1307018624</v>
      </c>
      <c r="AC191">
        <v>1154353536</v>
      </c>
      <c r="AD191">
        <v>883830592</v>
      </c>
      <c r="AE191">
        <v>1088999296</v>
      </c>
      <c r="AF191">
        <v>1121688960</v>
      </c>
      <c r="AG191">
        <v>1147267584</v>
      </c>
      <c r="AH191">
        <v>1042446016</v>
      </c>
      <c r="AI191">
        <v>761491264</v>
      </c>
      <c r="AJ191">
        <v>869180352</v>
      </c>
      <c r="AK191">
        <v>802370880</v>
      </c>
      <c r="AL191">
        <v>997157248</v>
      </c>
      <c r="AM191">
        <v>797381568</v>
      </c>
      <c r="AN191">
        <v>586205888</v>
      </c>
      <c r="AO191">
        <v>461910432</v>
      </c>
      <c r="AP191">
        <v>419804320</v>
      </c>
      <c r="AQ191">
        <v>437237152</v>
      </c>
      <c r="AR191">
        <v>481660544</v>
      </c>
    </row>
    <row r="192" spans="1:44" x14ac:dyDescent="0.3">
      <c r="A192" t="s">
        <v>411</v>
      </c>
      <c r="B192" t="str">
        <f t="shared" si="2"/>
        <v>SSRM CN EQUITY</v>
      </c>
      <c r="C192" t="s">
        <v>191</v>
      </c>
      <c r="D192" t="s">
        <v>827</v>
      </c>
      <c r="E192">
        <v>2031790080</v>
      </c>
      <c r="F192">
        <v>1552145280</v>
      </c>
      <c r="G192">
        <v>1248953856</v>
      </c>
      <c r="H192">
        <v>1217460992</v>
      </c>
      <c r="I192">
        <v>2899287296</v>
      </c>
      <c r="J192">
        <v>3678055936</v>
      </c>
      <c r="K192">
        <v>3834944512</v>
      </c>
      <c r="L192">
        <v>4226232832</v>
      </c>
      <c r="M192">
        <v>4378022912</v>
      </c>
      <c r="N192">
        <v>4237137664</v>
      </c>
      <c r="O192">
        <v>4571726336</v>
      </c>
      <c r="P192">
        <v>5772488704</v>
      </c>
      <c r="Q192" s="21">
        <v>4743408128</v>
      </c>
      <c r="R192">
        <v>3947440640</v>
      </c>
      <c r="S192">
        <v>4263065856</v>
      </c>
      <c r="T192">
        <v>3950562560</v>
      </c>
      <c r="U192">
        <v>5609737728</v>
      </c>
      <c r="V192">
        <v>5442838528</v>
      </c>
      <c r="W192">
        <v>3565385216</v>
      </c>
      <c r="X192">
        <v>1975505152</v>
      </c>
      <c r="Y192">
        <v>3073473280</v>
      </c>
      <c r="Z192">
        <v>2362601984</v>
      </c>
      <c r="AA192">
        <v>2172793856</v>
      </c>
      <c r="AB192">
        <v>2045798784</v>
      </c>
      <c r="AC192">
        <v>1983847040</v>
      </c>
      <c r="AD192">
        <v>1350218240</v>
      </c>
      <c r="AE192">
        <v>1556275456</v>
      </c>
      <c r="AF192">
        <v>1487637888</v>
      </c>
      <c r="AG192">
        <v>1326632064</v>
      </c>
      <c r="AH192">
        <v>1580880768</v>
      </c>
      <c r="AI192">
        <v>1504892032</v>
      </c>
      <c r="AJ192">
        <v>1686288640</v>
      </c>
      <c r="AK192">
        <v>1434015616</v>
      </c>
      <c r="AL192">
        <v>1881876480</v>
      </c>
      <c r="AM192">
        <v>1985459712</v>
      </c>
      <c r="AN192">
        <v>584375488</v>
      </c>
      <c r="AO192">
        <v>578717632</v>
      </c>
      <c r="AP192">
        <v>702563584</v>
      </c>
      <c r="AQ192">
        <v>633922304</v>
      </c>
      <c r="AR192">
        <v>461915360</v>
      </c>
    </row>
    <row r="193" spans="1:44" x14ac:dyDescent="0.3">
      <c r="A193" t="s">
        <v>412</v>
      </c>
      <c r="B193" t="str">
        <f t="shared" si="2"/>
        <v>STN CN EQUITY</v>
      </c>
      <c r="C193" t="s">
        <v>192</v>
      </c>
      <c r="D193" t="s">
        <v>826</v>
      </c>
      <c r="E193">
        <v>12864476160</v>
      </c>
      <c r="F193">
        <v>12405925888</v>
      </c>
      <c r="G193">
        <v>13064092672</v>
      </c>
      <c r="H193">
        <v>12827974656</v>
      </c>
      <c r="I193">
        <v>12134447104</v>
      </c>
      <c r="J193">
        <v>9778776064</v>
      </c>
      <c r="K193">
        <v>9596804096</v>
      </c>
      <c r="L193">
        <v>8765528064</v>
      </c>
      <c r="M193">
        <v>7188412928</v>
      </c>
      <c r="N193">
        <v>6708029440</v>
      </c>
      <c r="O193">
        <v>6258131456</v>
      </c>
      <c r="P193">
        <v>6984502272</v>
      </c>
      <c r="Q193" s="21">
        <v>7905940480</v>
      </c>
      <c r="R193">
        <v>6606904320</v>
      </c>
      <c r="S193">
        <v>6177342976</v>
      </c>
      <c r="T193">
        <v>5986286080</v>
      </c>
      <c r="U193">
        <v>4584060928</v>
      </c>
      <c r="V193">
        <v>4531110400</v>
      </c>
      <c r="W193">
        <v>4656351232</v>
      </c>
      <c r="X193">
        <v>4003667200</v>
      </c>
      <c r="Y193">
        <v>4083250688</v>
      </c>
      <c r="Z193">
        <v>3275050240</v>
      </c>
      <c r="AA193">
        <v>3509933312</v>
      </c>
      <c r="AB193">
        <v>3531499264</v>
      </c>
      <c r="AC193">
        <v>3374680576</v>
      </c>
      <c r="AD193">
        <v>3658888448</v>
      </c>
      <c r="AE193">
        <v>3851274752</v>
      </c>
      <c r="AF193">
        <v>3623795456</v>
      </c>
      <c r="AG193">
        <v>4007027968</v>
      </c>
      <c r="AH193">
        <v>3942562304</v>
      </c>
      <c r="AI193">
        <v>3715623424</v>
      </c>
      <c r="AJ193">
        <v>3939037696</v>
      </c>
      <c r="AK193">
        <v>3867753472</v>
      </c>
      <c r="AL193">
        <v>3512433152</v>
      </c>
      <c r="AM193">
        <v>3568192256</v>
      </c>
      <c r="AN193">
        <v>3097932544</v>
      </c>
      <c r="AO193">
        <v>3240361728</v>
      </c>
      <c r="AP193">
        <v>2754527744</v>
      </c>
      <c r="AQ193">
        <v>3430118912</v>
      </c>
      <c r="AR193">
        <v>2844341504</v>
      </c>
    </row>
    <row r="194" spans="1:44" x14ac:dyDescent="0.3">
      <c r="A194" t="s">
        <v>413</v>
      </c>
      <c r="B194" t="str">
        <f t="shared" ref="B194:B224" si="3">A194&amp;" CN EQUITY"</f>
        <v>SU CN EQUITY</v>
      </c>
      <c r="C194" t="s">
        <v>193</v>
      </c>
      <c r="D194" t="s">
        <v>825</v>
      </c>
      <c r="E194">
        <v>64245420032</v>
      </c>
      <c r="F194">
        <v>63219560448</v>
      </c>
      <c r="G194">
        <v>66830778368</v>
      </c>
      <c r="H194">
        <v>64390692864</v>
      </c>
      <c r="I194">
        <v>55116230656</v>
      </c>
      <c r="J194">
        <v>60703117312</v>
      </c>
      <c r="K194">
        <v>50742169600</v>
      </c>
      <c r="L194">
        <v>55870709760</v>
      </c>
      <c r="M194">
        <v>57864249344</v>
      </c>
      <c r="N194">
        <v>53154918400</v>
      </c>
      <c r="O194">
        <v>63272013824</v>
      </c>
      <c r="P194">
        <v>58457378816</v>
      </c>
      <c r="Q194" s="21">
        <v>46064521216</v>
      </c>
      <c r="R194">
        <v>38942339072</v>
      </c>
      <c r="S194">
        <v>44703657984</v>
      </c>
      <c r="T194">
        <v>39986872320</v>
      </c>
      <c r="U194">
        <v>32561969152</v>
      </c>
      <c r="V194">
        <v>24798951424</v>
      </c>
      <c r="W194">
        <v>34910703616</v>
      </c>
      <c r="X194">
        <v>34411048960</v>
      </c>
      <c r="Y194">
        <v>65650450432</v>
      </c>
      <c r="Z194">
        <v>65009254400</v>
      </c>
      <c r="AA194">
        <v>64001339392</v>
      </c>
      <c r="AB194">
        <v>68646096896</v>
      </c>
      <c r="AC194">
        <v>60813844480</v>
      </c>
      <c r="AD194">
        <v>80845053952</v>
      </c>
      <c r="AE194">
        <v>87414538240</v>
      </c>
      <c r="AF194">
        <v>73014280192</v>
      </c>
      <c r="AG194">
        <v>76011945984</v>
      </c>
      <c r="AH194">
        <v>72511447040</v>
      </c>
      <c r="AI194">
        <v>63185059840</v>
      </c>
      <c r="AJ194">
        <v>68125007872</v>
      </c>
      <c r="AK194">
        <v>73583304704</v>
      </c>
      <c r="AL194">
        <v>60619591680</v>
      </c>
      <c r="AM194">
        <v>59649101824</v>
      </c>
      <c r="AN194">
        <v>57217310720</v>
      </c>
      <c r="AO194">
        <v>51620237312</v>
      </c>
      <c r="AP194">
        <v>51627073536</v>
      </c>
      <c r="AQ194">
        <v>49701650432</v>
      </c>
      <c r="AR194">
        <v>53487534080</v>
      </c>
    </row>
    <row r="195" spans="1:44" x14ac:dyDescent="0.3">
      <c r="A195" t="s">
        <v>1050</v>
      </c>
      <c r="B195" t="str">
        <f t="shared" si="3"/>
        <v>SVI CN EQUITY</v>
      </c>
      <c r="C195" t="s">
        <v>824</v>
      </c>
      <c r="D195" t="s">
        <v>823</v>
      </c>
      <c r="E195">
        <v>1447658752</v>
      </c>
      <c r="F195">
        <v>1929253120</v>
      </c>
      <c r="G195">
        <v>1739235328</v>
      </c>
      <c r="H195">
        <v>1933170944</v>
      </c>
      <c r="I195">
        <v>1962858752</v>
      </c>
      <c r="J195">
        <v>1699138944</v>
      </c>
      <c r="K195">
        <v>2212924416</v>
      </c>
      <c r="L195">
        <v>2323423232</v>
      </c>
      <c r="M195">
        <v>2275096064</v>
      </c>
      <c r="N195">
        <v>2104813952</v>
      </c>
      <c r="O195">
        <v>2243373312</v>
      </c>
      <c r="P195">
        <v>2642775296</v>
      </c>
      <c r="Q195" s="21">
        <v>2701128704</v>
      </c>
      <c r="R195">
        <v>2296405248</v>
      </c>
      <c r="S195">
        <v>1778296320</v>
      </c>
      <c r="T195">
        <v>1714461696</v>
      </c>
      <c r="U195">
        <v>1479669504</v>
      </c>
      <c r="V195">
        <v>1155233536</v>
      </c>
      <c r="W195">
        <v>1159332992</v>
      </c>
      <c r="X195">
        <v>1050738368</v>
      </c>
      <c r="Y195">
        <v>1346006784</v>
      </c>
      <c r="Z195">
        <v>1207581952</v>
      </c>
      <c r="AA195">
        <v>1040411328</v>
      </c>
      <c r="AB195">
        <v>960894400</v>
      </c>
      <c r="AC195">
        <v>850177920</v>
      </c>
      <c r="AD195">
        <v>938331072</v>
      </c>
      <c r="AE195">
        <v>862261056</v>
      </c>
      <c r="AF195">
        <v>889786240</v>
      </c>
      <c r="AG195">
        <v>907946816</v>
      </c>
      <c r="AH195">
        <v>741433344</v>
      </c>
      <c r="AI195">
        <v>792017728</v>
      </c>
      <c r="AJ195">
        <v>648652160</v>
      </c>
      <c r="AK195">
        <v>417560096</v>
      </c>
      <c r="AL195">
        <v>293003104</v>
      </c>
      <c r="AM195">
        <v>132119360</v>
      </c>
      <c r="AN195">
        <v>133956960</v>
      </c>
      <c r="AO195">
        <v>130143056</v>
      </c>
      <c r="AP195">
        <v>47795316</v>
      </c>
      <c r="AQ195">
        <v>37464320</v>
      </c>
      <c r="AR195">
        <v>14675618</v>
      </c>
    </row>
    <row r="196" spans="1:44" x14ac:dyDescent="0.3">
      <c r="A196" t="s">
        <v>415</v>
      </c>
      <c r="B196" t="str">
        <f t="shared" si="3"/>
        <v>T CN EQUITY</v>
      </c>
      <c r="C196" t="s">
        <v>195</v>
      </c>
      <c r="D196" t="s">
        <v>822</v>
      </c>
      <c r="E196">
        <v>29348839424</v>
      </c>
      <c r="F196">
        <v>33876260864</v>
      </c>
      <c r="G196">
        <v>30698221568</v>
      </c>
      <c r="H196">
        <v>31993737216</v>
      </c>
      <c r="I196">
        <v>34500292608</v>
      </c>
      <c r="J196">
        <v>32259438592</v>
      </c>
      <c r="K196">
        <v>37298147328</v>
      </c>
      <c r="L196">
        <v>38627229696</v>
      </c>
      <c r="M196">
        <v>37381259264</v>
      </c>
      <c r="N196">
        <v>38956568576</v>
      </c>
      <c r="O196">
        <v>39588913152</v>
      </c>
      <c r="P196">
        <v>44933230592</v>
      </c>
      <c r="Q196" s="21">
        <v>40818618368</v>
      </c>
      <c r="R196">
        <v>37884129280</v>
      </c>
      <c r="S196">
        <v>37668454400</v>
      </c>
      <c r="T196">
        <v>33774012416</v>
      </c>
      <c r="U196">
        <v>32539996160</v>
      </c>
      <c r="V196">
        <v>30094739456</v>
      </c>
      <c r="W196">
        <v>28962729984</v>
      </c>
      <c r="X196">
        <v>28237629440</v>
      </c>
      <c r="Y196">
        <v>30260987904</v>
      </c>
      <c r="Z196">
        <v>28376969216</v>
      </c>
      <c r="AA196">
        <v>29112229888</v>
      </c>
      <c r="AB196">
        <v>29688578048</v>
      </c>
      <c r="AC196">
        <v>27068594176</v>
      </c>
      <c r="AD196">
        <v>28479975424</v>
      </c>
      <c r="AE196">
        <v>27814662144</v>
      </c>
      <c r="AF196">
        <v>26898487296</v>
      </c>
      <c r="AG196">
        <v>28312725504</v>
      </c>
      <c r="AH196">
        <v>26658838528</v>
      </c>
      <c r="AI196">
        <v>26567675904</v>
      </c>
      <c r="AJ196">
        <v>25497391104</v>
      </c>
      <c r="AK196">
        <v>25311889408</v>
      </c>
      <c r="AL196">
        <v>25616310272</v>
      </c>
      <c r="AM196">
        <v>24678279168</v>
      </c>
      <c r="AN196">
        <v>25078530048</v>
      </c>
      <c r="AO196">
        <v>22952663040</v>
      </c>
      <c r="AP196">
        <v>25266702336</v>
      </c>
      <c r="AQ196">
        <v>26030487552</v>
      </c>
      <c r="AR196">
        <v>25592821760</v>
      </c>
    </row>
    <row r="197" spans="1:44" x14ac:dyDescent="0.3">
      <c r="A197" t="s">
        <v>416</v>
      </c>
      <c r="B197" t="str">
        <f t="shared" si="3"/>
        <v>TA CN EQUITY</v>
      </c>
      <c r="C197" t="s">
        <v>196</v>
      </c>
      <c r="D197" t="s">
        <v>821</v>
      </c>
      <c r="E197">
        <v>6059850752</v>
      </c>
      <c r="F197">
        <v>4185085184</v>
      </c>
      <c r="G197">
        <v>2934799616</v>
      </c>
      <c r="H197">
        <v>2672368640</v>
      </c>
      <c r="I197">
        <v>3414714880</v>
      </c>
      <c r="J197">
        <v>3115745024</v>
      </c>
      <c r="K197">
        <v>3265869568</v>
      </c>
      <c r="L197">
        <v>3175383552</v>
      </c>
      <c r="M197">
        <v>3257424640</v>
      </c>
      <c r="N197">
        <v>3305647872</v>
      </c>
      <c r="O197">
        <v>3975163136</v>
      </c>
      <c r="P197">
        <v>3509584384</v>
      </c>
      <c r="Q197" s="21">
        <v>3807759872</v>
      </c>
      <c r="R197">
        <v>3625778432</v>
      </c>
      <c r="S197">
        <v>3333056000</v>
      </c>
      <c r="T197">
        <v>3211608832</v>
      </c>
      <c r="U197">
        <v>2633234176</v>
      </c>
      <c r="V197">
        <v>2245913856</v>
      </c>
      <c r="W197">
        <v>2220018944</v>
      </c>
      <c r="X197">
        <v>2039277440</v>
      </c>
      <c r="Y197">
        <v>2597952256</v>
      </c>
      <c r="Z197">
        <v>2433420032</v>
      </c>
      <c r="AA197">
        <v>2424119808</v>
      </c>
      <c r="AB197">
        <v>2795154688</v>
      </c>
      <c r="AC197">
        <v>1598719104</v>
      </c>
      <c r="AD197">
        <v>2081809280</v>
      </c>
      <c r="AE197">
        <v>1899034880</v>
      </c>
      <c r="AF197">
        <v>2009566208</v>
      </c>
      <c r="AG197">
        <v>2144880768</v>
      </c>
      <c r="AH197">
        <v>2101695360</v>
      </c>
      <c r="AI197">
        <v>2386719744</v>
      </c>
      <c r="AJ197">
        <v>2251405056</v>
      </c>
      <c r="AK197">
        <v>2139122688</v>
      </c>
      <c r="AL197">
        <v>1678477184</v>
      </c>
      <c r="AM197">
        <v>1934711296</v>
      </c>
      <c r="AN197">
        <v>1741816064</v>
      </c>
      <c r="AO197">
        <v>1394720768</v>
      </c>
      <c r="AP197">
        <v>1739818752</v>
      </c>
      <c r="AQ197">
        <v>2694742528</v>
      </c>
      <c r="AR197">
        <v>3251866112</v>
      </c>
    </row>
    <row r="198" spans="1:44" x14ac:dyDescent="0.3">
      <c r="A198" t="s">
        <v>417</v>
      </c>
      <c r="B198" t="str">
        <f t="shared" si="3"/>
        <v>TCL/A CN EQUITY</v>
      </c>
      <c r="C198" t="s">
        <v>197</v>
      </c>
      <c r="D198" t="s">
        <v>820</v>
      </c>
      <c r="E198">
        <v>1561591424</v>
      </c>
      <c r="F198">
        <v>1521233664</v>
      </c>
      <c r="G198">
        <v>1309356544</v>
      </c>
      <c r="H198">
        <v>1280790272</v>
      </c>
      <c r="I198">
        <v>1181806080</v>
      </c>
      <c r="J198">
        <v>995331520</v>
      </c>
      <c r="K198">
        <v>1264310400</v>
      </c>
      <c r="L198">
        <v>1214107904</v>
      </c>
      <c r="M198">
        <v>1342536704</v>
      </c>
      <c r="N198">
        <v>1383487360</v>
      </c>
      <c r="O198">
        <v>1329972480</v>
      </c>
      <c r="P198">
        <v>1516317312</v>
      </c>
      <c r="Q198" s="21">
        <v>1771563776</v>
      </c>
      <c r="R198">
        <v>1756233472</v>
      </c>
      <c r="S198">
        <v>2029007488</v>
      </c>
      <c r="T198">
        <v>1923319808</v>
      </c>
      <c r="U198">
        <v>1786842880</v>
      </c>
      <c r="V198">
        <v>1432790144</v>
      </c>
      <c r="W198">
        <v>1312822272</v>
      </c>
      <c r="X198">
        <v>1066814400</v>
      </c>
      <c r="Y198">
        <v>1386231680</v>
      </c>
      <c r="Z198">
        <v>1351889280</v>
      </c>
      <c r="AA198">
        <v>1277092096</v>
      </c>
      <c r="AB198">
        <v>1457989120</v>
      </c>
      <c r="AC198">
        <v>1685389696</v>
      </c>
      <c r="AD198">
        <v>2015571968</v>
      </c>
      <c r="AE198">
        <v>2681962752</v>
      </c>
      <c r="AF198">
        <v>1968000384</v>
      </c>
      <c r="AG198">
        <v>1925709056</v>
      </c>
      <c r="AH198">
        <v>1998090624</v>
      </c>
      <c r="AI198">
        <v>1984963072</v>
      </c>
      <c r="AJ198">
        <v>1901336192</v>
      </c>
      <c r="AK198">
        <v>1708047616</v>
      </c>
      <c r="AL198">
        <v>1363358976</v>
      </c>
      <c r="AM198">
        <v>1360955648</v>
      </c>
      <c r="AN198">
        <v>1596566784</v>
      </c>
      <c r="AO198">
        <v>1351144192</v>
      </c>
      <c r="AP198">
        <v>1487753728</v>
      </c>
      <c r="AQ198">
        <v>1198713088</v>
      </c>
      <c r="AR198">
        <v>1367459072</v>
      </c>
    </row>
    <row r="199" spans="1:44" x14ac:dyDescent="0.3">
      <c r="A199" t="s">
        <v>418</v>
      </c>
      <c r="B199" t="str">
        <f t="shared" si="3"/>
        <v>TD CN EQUITY</v>
      </c>
      <c r="C199" t="s">
        <v>198</v>
      </c>
      <c r="D199" t="s">
        <v>819</v>
      </c>
      <c r="E199">
        <v>133916499968</v>
      </c>
      <c r="F199">
        <v>149515223040</v>
      </c>
      <c r="G199">
        <v>131401777152</v>
      </c>
      <c r="H199">
        <v>144313008128</v>
      </c>
      <c r="I199">
        <v>154290765824</v>
      </c>
      <c r="J199">
        <v>148252639232</v>
      </c>
      <c r="K199">
        <v>151051059200</v>
      </c>
      <c r="L199">
        <v>148143325184</v>
      </c>
      <c r="M199">
        <v>159706972160</v>
      </c>
      <c r="N199">
        <v>153709215744</v>
      </c>
      <c r="O199">
        <v>152507219968</v>
      </c>
      <c r="P199">
        <v>180515028992</v>
      </c>
      <c r="Q199" s="21">
        <v>176887218176</v>
      </c>
      <c r="R199">
        <v>152829165568</v>
      </c>
      <c r="S199">
        <v>158136352768</v>
      </c>
      <c r="T199">
        <v>149052112896</v>
      </c>
      <c r="U199">
        <v>130619432960</v>
      </c>
      <c r="V199">
        <v>111830876160</v>
      </c>
      <c r="W199">
        <v>109210157056</v>
      </c>
      <c r="X199">
        <v>108481429504</v>
      </c>
      <c r="Y199">
        <v>132538974208</v>
      </c>
      <c r="Z199">
        <v>140582666240</v>
      </c>
      <c r="AA199">
        <v>139985223680</v>
      </c>
      <c r="AB199">
        <v>132918083584</v>
      </c>
      <c r="AC199">
        <v>124455329792</v>
      </c>
      <c r="AD199">
        <v>143530147840</v>
      </c>
      <c r="AE199">
        <v>140434128896</v>
      </c>
      <c r="AF199">
        <v>134767230976</v>
      </c>
      <c r="AG199">
        <v>135699144704</v>
      </c>
      <c r="AH199">
        <v>129884979200</v>
      </c>
      <c r="AI199">
        <v>120345673728</v>
      </c>
      <c r="AJ199">
        <v>123886641152</v>
      </c>
      <c r="AK199">
        <v>123013267456</v>
      </c>
      <c r="AL199">
        <v>108066078720</v>
      </c>
      <c r="AM199">
        <v>102851485696</v>
      </c>
      <c r="AN199">
        <v>103790755840</v>
      </c>
      <c r="AO199">
        <v>100679835648</v>
      </c>
      <c r="AP199">
        <v>97517879296</v>
      </c>
      <c r="AQ199">
        <v>98314780672</v>
      </c>
      <c r="AR199">
        <v>100265066496</v>
      </c>
    </row>
    <row r="200" spans="1:44" x14ac:dyDescent="0.3">
      <c r="A200" t="s">
        <v>419</v>
      </c>
      <c r="B200" t="str">
        <f t="shared" si="3"/>
        <v>TECK/B CN EQUITY</v>
      </c>
      <c r="C200" t="s">
        <v>199</v>
      </c>
      <c r="D200" t="s">
        <v>818</v>
      </c>
      <c r="E200">
        <v>29658619904</v>
      </c>
      <c r="F200">
        <v>36472791040</v>
      </c>
      <c r="G200">
        <v>33988143104</v>
      </c>
      <c r="H200">
        <v>32097783808</v>
      </c>
      <c r="I200">
        <v>29127772160</v>
      </c>
      <c r="J200">
        <v>30384836608</v>
      </c>
      <c r="K200">
        <v>29090668544</v>
      </c>
      <c r="L200">
        <v>25562474496</v>
      </c>
      <c r="M200">
        <v>26254278656</v>
      </c>
      <c r="N200">
        <v>22263158784</v>
      </c>
      <c r="O200">
        <v>21221507072</v>
      </c>
      <c r="P200">
        <v>27032891392</v>
      </c>
      <c r="Q200" s="21">
        <v>19451488256</v>
      </c>
      <c r="R200">
        <v>16811530240</v>
      </c>
      <c r="S200">
        <v>15239723008</v>
      </c>
      <c r="T200">
        <v>12850755584</v>
      </c>
      <c r="U200">
        <v>12295171072</v>
      </c>
      <c r="V200">
        <v>9862836224</v>
      </c>
      <c r="W200">
        <v>7566053376</v>
      </c>
      <c r="X200">
        <v>5865630720</v>
      </c>
      <c r="Y200">
        <v>12482113536</v>
      </c>
      <c r="Z200">
        <v>11979423744</v>
      </c>
      <c r="AA200">
        <v>17005731840</v>
      </c>
      <c r="AB200">
        <v>17646469120</v>
      </c>
      <c r="AC200">
        <v>16896621568</v>
      </c>
      <c r="AD200">
        <v>17891174400</v>
      </c>
      <c r="AE200">
        <v>19223164928</v>
      </c>
      <c r="AF200">
        <v>19023951872</v>
      </c>
      <c r="AG200">
        <v>18969810944</v>
      </c>
      <c r="AH200">
        <v>15194068992</v>
      </c>
      <c r="AI200">
        <v>12989322240</v>
      </c>
      <c r="AJ200">
        <v>16796852224</v>
      </c>
      <c r="AK200">
        <v>15538676736</v>
      </c>
      <c r="AL200">
        <v>13630127104</v>
      </c>
      <c r="AM200">
        <v>9812570112</v>
      </c>
      <c r="AN200">
        <v>5736217088</v>
      </c>
      <c r="AO200">
        <v>3100523008</v>
      </c>
      <c r="AP200">
        <v>3702922752</v>
      </c>
      <c r="AQ200">
        <v>7151983616</v>
      </c>
      <c r="AR200">
        <v>10038339584</v>
      </c>
    </row>
    <row r="201" spans="1:44" x14ac:dyDescent="0.3">
      <c r="A201" t="s">
        <v>420</v>
      </c>
      <c r="B201" t="str">
        <f t="shared" si="3"/>
        <v>TFII CN EQUITY</v>
      </c>
      <c r="C201" t="s">
        <v>200</v>
      </c>
      <c r="D201" t="s">
        <v>817</v>
      </c>
      <c r="E201">
        <v>16439733248</v>
      </c>
      <c r="F201">
        <v>15673351168</v>
      </c>
      <c r="G201">
        <v>16775033856</v>
      </c>
      <c r="H201">
        <v>18251366400</v>
      </c>
      <c r="I201">
        <v>15275277312</v>
      </c>
      <c r="J201">
        <v>14980722688</v>
      </c>
      <c r="K201">
        <v>12968264704</v>
      </c>
      <c r="L201">
        <v>13967138816</v>
      </c>
      <c r="M201">
        <v>11729647616</v>
      </c>
      <c r="N201">
        <v>11038069760</v>
      </c>
      <c r="O201">
        <v>9349190656</v>
      </c>
      <c r="P201">
        <v>12249463808</v>
      </c>
      <c r="Q201" s="21">
        <v>13141686272</v>
      </c>
      <c r="R201">
        <v>12054881280</v>
      </c>
      <c r="S201">
        <v>10557783040</v>
      </c>
      <c r="T201">
        <v>8805903360</v>
      </c>
      <c r="U201">
        <v>6119255552</v>
      </c>
      <c r="V201">
        <v>5198018560</v>
      </c>
      <c r="W201">
        <v>4199319296</v>
      </c>
      <c r="X201">
        <v>2741365760</v>
      </c>
      <c r="Y201">
        <v>3565766400</v>
      </c>
      <c r="Z201">
        <v>3346972928</v>
      </c>
      <c r="AA201">
        <v>3339413760</v>
      </c>
      <c r="AB201">
        <v>3351164928</v>
      </c>
      <c r="AC201">
        <v>3085134848</v>
      </c>
      <c r="AD201">
        <v>4122057472</v>
      </c>
      <c r="AE201">
        <v>3555549184</v>
      </c>
      <c r="AF201">
        <v>2953446912</v>
      </c>
      <c r="AG201">
        <v>2956529408</v>
      </c>
      <c r="AH201">
        <v>2889780736</v>
      </c>
      <c r="AI201">
        <v>2563013632</v>
      </c>
      <c r="AJ201">
        <v>2844334592</v>
      </c>
      <c r="AK201">
        <v>3184887040</v>
      </c>
      <c r="AL201">
        <v>2523202048</v>
      </c>
      <c r="AM201">
        <v>2234824704</v>
      </c>
      <c r="AN201">
        <v>2180670464</v>
      </c>
      <c r="AO201">
        <v>2306218752</v>
      </c>
      <c r="AP201">
        <v>2391950592</v>
      </c>
      <c r="AQ201">
        <v>2563711232</v>
      </c>
      <c r="AR201">
        <v>3071344896</v>
      </c>
    </row>
    <row r="202" spans="1:44" x14ac:dyDescent="0.3">
      <c r="A202" t="s">
        <v>421</v>
      </c>
      <c r="B202" t="str">
        <f t="shared" si="3"/>
        <v>TFPM CN EQUITY</v>
      </c>
      <c r="C202" t="s">
        <v>201</v>
      </c>
      <c r="D202" t="s">
        <v>816</v>
      </c>
      <c r="E202">
        <v>4349297152</v>
      </c>
      <c r="F202">
        <v>4412449280</v>
      </c>
      <c r="G202">
        <v>4271808256</v>
      </c>
      <c r="H202">
        <v>3934956800</v>
      </c>
      <c r="I202">
        <v>3555690496</v>
      </c>
      <c r="J202">
        <v>3587732992</v>
      </c>
      <c r="K202">
        <v>3660273664</v>
      </c>
      <c r="L202">
        <v>4041761536</v>
      </c>
      <c r="M202">
        <v>2922274048</v>
      </c>
      <c r="N202">
        <v>2723933440</v>
      </c>
      <c r="O202">
        <v>2621104896</v>
      </c>
      <c r="P202">
        <v>2809998592</v>
      </c>
      <c r="Q202" s="21">
        <v>2370761984</v>
      </c>
      <c r="R202">
        <v>1796216192</v>
      </c>
      <c r="S202">
        <v>2516276224</v>
      </c>
      <c r="T202" t="s">
        <v>6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6</v>
      </c>
      <c r="AC202" t="s">
        <v>6</v>
      </c>
      <c r="AD202" t="s">
        <v>6</v>
      </c>
      <c r="AE202" t="s">
        <v>6</v>
      </c>
      <c r="AF202" t="s">
        <v>6</v>
      </c>
      <c r="AG202" t="s">
        <v>6</v>
      </c>
      <c r="AH202" t="s">
        <v>6</v>
      </c>
      <c r="AI202" t="s">
        <v>6</v>
      </c>
      <c r="AJ202" t="s">
        <v>6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  <c r="AR202" t="s">
        <v>6</v>
      </c>
    </row>
    <row r="203" spans="1:44" x14ac:dyDescent="0.3">
      <c r="A203" t="s">
        <v>422</v>
      </c>
      <c r="B203" t="str">
        <f t="shared" si="3"/>
        <v>TIH CN EQUITY</v>
      </c>
      <c r="C203" t="s">
        <v>202</v>
      </c>
      <c r="D203" t="s">
        <v>815</v>
      </c>
      <c r="E203">
        <v>9267577856</v>
      </c>
      <c r="F203">
        <v>10813475840</v>
      </c>
      <c r="G203">
        <v>9936248832</v>
      </c>
      <c r="H203">
        <v>10736854016</v>
      </c>
      <c r="I203">
        <v>9561122816</v>
      </c>
      <c r="J203">
        <v>9108857856</v>
      </c>
      <c r="K203">
        <v>8953474048</v>
      </c>
      <c r="L203">
        <v>9115913216</v>
      </c>
      <c r="M203">
        <v>8040909312</v>
      </c>
      <c r="N203">
        <v>7906259456</v>
      </c>
      <c r="O203">
        <v>8588913152</v>
      </c>
      <c r="P203">
        <v>9770454016</v>
      </c>
      <c r="Q203" s="21">
        <v>9414928384</v>
      </c>
      <c r="R203">
        <v>8752448512</v>
      </c>
      <c r="S203">
        <v>8924260352</v>
      </c>
      <c r="T203">
        <v>7936373248</v>
      </c>
      <c r="U203">
        <v>7349616128</v>
      </c>
      <c r="V203">
        <v>6553980928</v>
      </c>
      <c r="W203">
        <v>5523035136</v>
      </c>
      <c r="X203">
        <v>5056067584</v>
      </c>
      <c r="Y203">
        <v>5758387712</v>
      </c>
      <c r="Z203">
        <v>5220807680</v>
      </c>
      <c r="AA203">
        <v>5059877888</v>
      </c>
      <c r="AB203">
        <v>5543905280</v>
      </c>
      <c r="AC203">
        <v>4419350528</v>
      </c>
      <c r="AD203">
        <v>5438260736</v>
      </c>
      <c r="AE203">
        <v>4607644160</v>
      </c>
      <c r="AF203">
        <v>4527523328</v>
      </c>
      <c r="AG203">
        <v>4459115008</v>
      </c>
      <c r="AH203">
        <v>4491450880</v>
      </c>
      <c r="AI203">
        <v>3746389760</v>
      </c>
      <c r="AJ203">
        <v>3648438528</v>
      </c>
      <c r="AK203">
        <v>3319600128</v>
      </c>
      <c r="AL203">
        <v>3057800960</v>
      </c>
      <c r="AM203">
        <v>2940186112</v>
      </c>
      <c r="AN203">
        <v>2670991616</v>
      </c>
      <c r="AO203">
        <v>2457220864</v>
      </c>
      <c r="AP203">
        <v>2527686656</v>
      </c>
      <c r="AQ203">
        <v>2423513088</v>
      </c>
      <c r="AR203">
        <v>2537295360</v>
      </c>
    </row>
    <row r="204" spans="1:44" x14ac:dyDescent="0.3">
      <c r="A204" t="s">
        <v>1051</v>
      </c>
      <c r="B204" t="str">
        <f t="shared" si="3"/>
        <v>TLRY CN EQUITY</v>
      </c>
      <c r="C204" t="s">
        <v>814</v>
      </c>
      <c r="D204" t="s">
        <v>813</v>
      </c>
      <c r="E204">
        <v>1716243840</v>
      </c>
      <c r="F204">
        <v>2083558656</v>
      </c>
      <c r="G204">
        <v>1757044864</v>
      </c>
      <c r="H204">
        <v>2473274624</v>
      </c>
      <c r="I204">
        <v>2234686208</v>
      </c>
      <c r="J204">
        <v>2336202752</v>
      </c>
      <c r="K204">
        <v>1348323456</v>
      </c>
      <c r="L204">
        <v>2111146624</v>
      </c>
      <c r="M204">
        <v>2243846400</v>
      </c>
      <c r="N204">
        <v>2323328768</v>
      </c>
      <c r="O204">
        <v>1995810944</v>
      </c>
      <c r="P204">
        <v>4658217984</v>
      </c>
      <c r="Q204" s="21">
        <v>4109075200</v>
      </c>
      <c r="R204">
        <v>6602603008</v>
      </c>
      <c r="S204">
        <v>10052325376</v>
      </c>
      <c r="T204">
        <v>821037440</v>
      </c>
      <c r="U204">
        <v>821037440</v>
      </c>
      <c r="V204">
        <v>821037440</v>
      </c>
      <c r="W204">
        <v>1208785536</v>
      </c>
      <c r="X204">
        <v>1073901184</v>
      </c>
      <c r="Y204">
        <v>2234417152</v>
      </c>
      <c r="Z204">
        <v>3198676480</v>
      </c>
      <c r="AA204">
        <v>5927303168</v>
      </c>
      <c r="AB204">
        <v>8477117952</v>
      </c>
      <c r="AC204">
        <v>8953486336</v>
      </c>
      <c r="AD204">
        <v>17308950528</v>
      </c>
      <c r="AE204" t="s">
        <v>6</v>
      </c>
      <c r="AF204" t="s">
        <v>6</v>
      </c>
      <c r="AG204" t="s">
        <v>6</v>
      </c>
      <c r="AH204" t="s">
        <v>6</v>
      </c>
      <c r="AI204" t="s">
        <v>6</v>
      </c>
      <c r="AJ204" t="s">
        <v>6</v>
      </c>
      <c r="AK204" t="s">
        <v>6</v>
      </c>
      <c r="AL204" t="s">
        <v>6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  <c r="AR204" t="s">
        <v>6</v>
      </c>
    </row>
    <row r="205" spans="1:44" x14ac:dyDescent="0.3">
      <c r="A205" t="s">
        <v>424</v>
      </c>
      <c r="B205" t="str">
        <f t="shared" si="3"/>
        <v>TOU CN EQUITY</v>
      </c>
      <c r="C205" t="s">
        <v>204</v>
      </c>
      <c r="D205" t="s">
        <v>812</v>
      </c>
      <c r="E205">
        <v>24853780480</v>
      </c>
      <c r="F205">
        <v>22136436736</v>
      </c>
      <c r="G205">
        <v>21841508352</v>
      </c>
      <c r="H205">
        <v>22258819072</v>
      </c>
      <c r="I205">
        <v>20909275136</v>
      </c>
      <c r="J205">
        <v>23242291200</v>
      </c>
      <c r="K205">
        <v>21171447808</v>
      </c>
      <c r="L205">
        <v>19081793536</v>
      </c>
      <c r="M205">
        <v>23124045824</v>
      </c>
      <c r="N205">
        <v>24125356032</v>
      </c>
      <c r="O205">
        <v>22412464128</v>
      </c>
      <c r="P205">
        <v>19101089792</v>
      </c>
      <c r="Q205" s="21">
        <v>13460797440</v>
      </c>
      <c r="R205">
        <v>14430730240</v>
      </c>
      <c r="S205">
        <v>10523420672</v>
      </c>
      <c r="T205">
        <v>7100535296</v>
      </c>
      <c r="U205">
        <v>5088598016</v>
      </c>
      <c r="V205">
        <v>4405545472</v>
      </c>
      <c r="W205">
        <v>3214105856</v>
      </c>
      <c r="X205">
        <v>2341415424</v>
      </c>
      <c r="Y205">
        <v>4140603392</v>
      </c>
      <c r="Z205">
        <v>3566577664</v>
      </c>
      <c r="AA205">
        <v>4537796608</v>
      </c>
      <c r="AB205">
        <v>5614897152</v>
      </c>
      <c r="AC205">
        <v>4619232256</v>
      </c>
      <c r="AD205">
        <v>6186180608</v>
      </c>
      <c r="AE205">
        <v>6391251968</v>
      </c>
      <c r="AF205">
        <v>5923184128</v>
      </c>
      <c r="AG205">
        <v>6175292416</v>
      </c>
      <c r="AH205">
        <v>6844418560</v>
      </c>
      <c r="AI205">
        <v>7511725568</v>
      </c>
      <c r="AJ205">
        <v>7979269120</v>
      </c>
      <c r="AK205">
        <v>9628126208</v>
      </c>
      <c r="AL205">
        <v>8329875968</v>
      </c>
      <c r="AM205">
        <v>7946530304</v>
      </c>
      <c r="AN205">
        <v>6088525312</v>
      </c>
      <c r="AO205">
        <v>4946180096</v>
      </c>
      <c r="AP205">
        <v>6845944832</v>
      </c>
      <c r="AQ205">
        <v>8106669568</v>
      </c>
      <c r="AR205">
        <v>7816622080</v>
      </c>
    </row>
    <row r="206" spans="1:44" x14ac:dyDescent="0.3">
      <c r="A206" t="s">
        <v>1052</v>
      </c>
      <c r="B206" t="str">
        <f t="shared" si="3"/>
        <v>TOY CN EQUITY</v>
      </c>
      <c r="C206" t="s">
        <v>811</v>
      </c>
      <c r="D206" t="s">
        <v>810</v>
      </c>
      <c r="E206">
        <v>3468775680</v>
      </c>
      <c r="F206">
        <v>3164979968</v>
      </c>
      <c r="G206">
        <v>2920484096</v>
      </c>
      <c r="H206">
        <v>3590776064</v>
      </c>
      <c r="I206">
        <v>3611939328</v>
      </c>
      <c r="J206">
        <v>3538374400</v>
      </c>
      <c r="K206">
        <v>3638190080</v>
      </c>
      <c r="L206">
        <v>3865953024</v>
      </c>
      <c r="M206">
        <v>3428627968</v>
      </c>
      <c r="N206">
        <v>4280575232</v>
      </c>
      <c r="O206">
        <v>4325883392</v>
      </c>
      <c r="P206">
        <v>4412795392</v>
      </c>
      <c r="Q206" s="21">
        <v>4914039808</v>
      </c>
      <c r="R206">
        <v>4207908352</v>
      </c>
      <c r="S206">
        <v>4932916224</v>
      </c>
      <c r="T206">
        <v>3582125312</v>
      </c>
      <c r="U206">
        <v>2961061376</v>
      </c>
      <c r="V206">
        <v>2941809152</v>
      </c>
      <c r="W206">
        <v>2510876160</v>
      </c>
      <c r="X206">
        <v>1382983424</v>
      </c>
      <c r="Y206">
        <v>4038130176</v>
      </c>
      <c r="Z206">
        <v>4133248512</v>
      </c>
      <c r="AA206">
        <v>3866679808</v>
      </c>
      <c r="AB206">
        <v>3806926848</v>
      </c>
      <c r="AC206">
        <v>3907698432</v>
      </c>
      <c r="AD206">
        <v>5527687168</v>
      </c>
      <c r="AE206">
        <v>6284288512</v>
      </c>
      <c r="AF206">
        <v>5718089728</v>
      </c>
      <c r="AG206">
        <v>5823740928</v>
      </c>
      <c r="AH206">
        <v>5191522816</v>
      </c>
      <c r="AI206">
        <v>4170027776</v>
      </c>
      <c r="AJ206">
        <v>4026532352</v>
      </c>
      <c r="AK206">
        <v>3350066432</v>
      </c>
      <c r="AL206">
        <v>3161675520</v>
      </c>
      <c r="AM206">
        <v>2691110144</v>
      </c>
      <c r="AN206">
        <v>2260272128</v>
      </c>
      <c r="AO206">
        <v>2153860096</v>
      </c>
      <c r="AP206">
        <v>2044492032</v>
      </c>
      <c r="AQ206" t="s">
        <v>6</v>
      </c>
      <c r="AR206" t="s">
        <v>6</v>
      </c>
    </row>
    <row r="207" spans="1:44" x14ac:dyDescent="0.3">
      <c r="A207" t="s">
        <v>425</v>
      </c>
      <c r="B207" t="str">
        <f t="shared" si="3"/>
        <v>TPZ CN EQUITY</v>
      </c>
      <c r="C207" t="s">
        <v>205</v>
      </c>
      <c r="D207" t="s">
        <v>809</v>
      </c>
      <c r="E207">
        <v>4272041216</v>
      </c>
      <c r="F207">
        <v>3745098240</v>
      </c>
      <c r="G207">
        <v>3464742912</v>
      </c>
      <c r="H207">
        <v>3219323648</v>
      </c>
      <c r="I207">
        <v>2797779968</v>
      </c>
      <c r="J207">
        <v>3093726720</v>
      </c>
      <c r="K207">
        <v>2978235392</v>
      </c>
      <c r="L207">
        <v>2754645248</v>
      </c>
      <c r="M207">
        <v>2935442688</v>
      </c>
      <c r="N207">
        <v>2892376576</v>
      </c>
      <c r="O207">
        <v>2821525760</v>
      </c>
      <c r="P207">
        <v>2903490304</v>
      </c>
      <c r="Q207" s="21">
        <v>2479775232</v>
      </c>
      <c r="R207">
        <v>2216839424</v>
      </c>
      <c r="S207">
        <v>2227138304</v>
      </c>
      <c r="T207">
        <v>1637256704</v>
      </c>
      <c r="U207">
        <v>1529305728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6</v>
      </c>
      <c r="AC207" t="s">
        <v>6</v>
      </c>
      <c r="AD207" t="s">
        <v>6</v>
      </c>
      <c r="AE207" t="s">
        <v>6</v>
      </c>
      <c r="AF207" t="s">
        <v>6</v>
      </c>
      <c r="AG207" t="s">
        <v>6</v>
      </c>
      <c r="AH207" t="s">
        <v>6</v>
      </c>
      <c r="AI207" t="s">
        <v>6</v>
      </c>
      <c r="AJ207" t="s">
        <v>6</v>
      </c>
      <c r="AK207" t="s">
        <v>6</v>
      </c>
      <c r="AL207" t="s">
        <v>6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  <c r="AR207" t="s">
        <v>6</v>
      </c>
    </row>
    <row r="208" spans="1:44" x14ac:dyDescent="0.3">
      <c r="A208" t="s">
        <v>426</v>
      </c>
      <c r="B208" t="str">
        <f t="shared" si="3"/>
        <v>TRI CN EQUITY</v>
      </c>
      <c r="C208" t="s">
        <v>206</v>
      </c>
      <c r="D208" t="s">
        <v>808</v>
      </c>
      <c r="E208">
        <v>103855251456</v>
      </c>
      <c r="F208">
        <v>103751032832</v>
      </c>
      <c r="G208">
        <v>103686520832</v>
      </c>
      <c r="H208">
        <v>95158509568</v>
      </c>
      <c r="I208">
        <v>88242290688</v>
      </c>
      <c r="J208">
        <v>75659640832</v>
      </c>
      <c r="K208">
        <v>81201971200</v>
      </c>
      <c r="L208">
        <v>85417312256</v>
      </c>
      <c r="M208">
        <v>73755467776</v>
      </c>
      <c r="N208">
        <v>68360245248</v>
      </c>
      <c r="O208">
        <v>65363226624</v>
      </c>
      <c r="P208">
        <v>65990815744</v>
      </c>
      <c r="Q208" s="21">
        <v>73500278784</v>
      </c>
      <c r="R208">
        <v>69097472000</v>
      </c>
      <c r="S208">
        <v>61029949440</v>
      </c>
      <c r="T208">
        <v>54474911744</v>
      </c>
      <c r="U208">
        <v>51777843200</v>
      </c>
      <c r="V208">
        <v>52782260224</v>
      </c>
      <c r="W208">
        <v>45729308672</v>
      </c>
      <c r="X208">
        <v>47463596032</v>
      </c>
      <c r="Y208">
        <v>46432808960</v>
      </c>
      <c r="Z208">
        <v>44377477120</v>
      </c>
      <c r="AA208">
        <v>42316906496</v>
      </c>
      <c r="AB208">
        <v>39653064704</v>
      </c>
      <c r="AC208">
        <v>33291796480</v>
      </c>
      <c r="AD208">
        <v>41258008576</v>
      </c>
      <c r="AE208">
        <v>37752553472</v>
      </c>
      <c r="AF208">
        <v>35316150272</v>
      </c>
      <c r="AG208">
        <v>38892113920</v>
      </c>
      <c r="AH208">
        <v>40894042112</v>
      </c>
      <c r="AI208">
        <v>43121065984</v>
      </c>
      <c r="AJ208">
        <v>41626492928</v>
      </c>
      <c r="AK208">
        <v>42847444992</v>
      </c>
      <c r="AL208">
        <v>40430952448</v>
      </c>
      <c r="AM208">
        <v>39223107584</v>
      </c>
      <c r="AN208">
        <v>39911124992</v>
      </c>
      <c r="AO208">
        <v>40236560384</v>
      </c>
      <c r="AP208">
        <v>41858338816</v>
      </c>
      <c r="AQ208">
        <v>37317369856</v>
      </c>
      <c r="AR208">
        <v>40875433984</v>
      </c>
    </row>
    <row r="209" spans="1:44" x14ac:dyDescent="0.3">
      <c r="A209" t="s">
        <v>427</v>
      </c>
      <c r="B209" t="str">
        <f t="shared" si="3"/>
        <v>TRP CN EQUITY</v>
      </c>
      <c r="C209" t="s">
        <v>207</v>
      </c>
      <c r="D209" t="s">
        <v>807</v>
      </c>
      <c r="E209">
        <v>69588787200</v>
      </c>
      <c r="F209">
        <v>66716094464</v>
      </c>
      <c r="G209">
        <v>53804118016</v>
      </c>
      <c r="H209">
        <v>56480837632</v>
      </c>
      <c r="I209">
        <v>53700370432</v>
      </c>
      <c r="J209">
        <v>48461058048</v>
      </c>
      <c r="K209">
        <v>55118016512</v>
      </c>
      <c r="L209">
        <v>53763223552</v>
      </c>
      <c r="M209">
        <v>54949490688</v>
      </c>
      <c r="N209">
        <v>56304181248</v>
      </c>
      <c r="O209">
        <v>65574744064</v>
      </c>
      <c r="P209">
        <v>69158174720</v>
      </c>
      <c r="Q209" s="21">
        <v>57697898496</v>
      </c>
      <c r="R209">
        <v>59691970560</v>
      </c>
      <c r="S209">
        <v>60033503232</v>
      </c>
      <c r="T209">
        <v>56353935360</v>
      </c>
      <c r="U209">
        <v>48648314880</v>
      </c>
      <c r="V209">
        <v>52544471040</v>
      </c>
      <c r="W209">
        <v>54513311744</v>
      </c>
      <c r="X209">
        <v>58696888320</v>
      </c>
      <c r="Y209">
        <v>64622743552</v>
      </c>
      <c r="Z209">
        <v>63989215232</v>
      </c>
      <c r="AA209">
        <v>60296978432</v>
      </c>
      <c r="AB209">
        <v>55410180096</v>
      </c>
      <c r="AC209">
        <v>44534558720</v>
      </c>
      <c r="AD209">
        <v>47740153856</v>
      </c>
      <c r="AE209">
        <v>50679660544</v>
      </c>
      <c r="AF209">
        <v>46959693824</v>
      </c>
      <c r="AG209">
        <v>53688619008</v>
      </c>
      <c r="AH209">
        <v>53918736384</v>
      </c>
      <c r="AI209">
        <v>53843562496</v>
      </c>
      <c r="AJ209">
        <v>53202268160</v>
      </c>
      <c r="AK209">
        <v>52288294912</v>
      </c>
      <c r="AL209">
        <v>49982783488</v>
      </c>
      <c r="AM209">
        <v>46731362304</v>
      </c>
      <c r="AN209">
        <v>35861692416</v>
      </c>
      <c r="AO209">
        <v>32039872512</v>
      </c>
      <c r="AP209">
        <v>29917304832</v>
      </c>
      <c r="AQ209">
        <v>35985838080</v>
      </c>
      <c r="AR209">
        <v>38372593664</v>
      </c>
    </row>
    <row r="210" spans="1:44" x14ac:dyDescent="0.3">
      <c r="A210" t="s">
        <v>428</v>
      </c>
      <c r="B210" t="str">
        <f t="shared" si="3"/>
        <v>TSU CN EQUITY</v>
      </c>
      <c r="C210" t="s">
        <v>208</v>
      </c>
      <c r="D210" t="s">
        <v>806</v>
      </c>
      <c r="E210">
        <v>1862426240</v>
      </c>
      <c r="F210">
        <v>2062143104</v>
      </c>
      <c r="G210">
        <v>1973965696</v>
      </c>
      <c r="H210">
        <v>1981666816</v>
      </c>
      <c r="I210">
        <v>1617687168</v>
      </c>
      <c r="J210">
        <v>1433556352</v>
      </c>
      <c r="K210">
        <v>1726680960</v>
      </c>
      <c r="L210">
        <v>1518210176</v>
      </c>
      <c r="M210">
        <v>2077961216</v>
      </c>
      <c r="N210">
        <v>1532544640</v>
      </c>
      <c r="O210">
        <v>1375428864</v>
      </c>
      <c r="P210">
        <v>1416872192</v>
      </c>
      <c r="Q210" s="21">
        <v>1964546432</v>
      </c>
      <c r="R210">
        <v>1781232768</v>
      </c>
      <c r="S210">
        <v>1706300032</v>
      </c>
      <c r="T210">
        <v>1222098048</v>
      </c>
      <c r="U210">
        <v>914648192</v>
      </c>
      <c r="V210">
        <v>870286656</v>
      </c>
      <c r="W210">
        <v>628968256</v>
      </c>
      <c r="X210">
        <v>361428000</v>
      </c>
      <c r="Y210">
        <v>355166048</v>
      </c>
      <c r="Z210">
        <v>256821424</v>
      </c>
      <c r="AA210">
        <v>197326064</v>
      </c>
      <c r="AB210">
        <v>198981488</v>
      </c>
      <c r="AC210">
        <v>172825856</v>
      </c>
      <c r="AD210">
        <v>182427280</v>
      </c>
      <c r="AE210">
        <v>176202912</v>
      </c>
      <c r="AF210">
        <v>170508256</v>
      </c>
      <c r="AG210">
        <v>174562640</v>
      </c>
      <c r="AH210">
        <v>154280000</v>
      </c>
      <c r="AI210">
        <v>125860000</v>
      </c>
      <c r="AJ210" t="s">
        <v>6</v>
      </c>
      <c r="AK210" t="s">
        <v>6</v>
      </c>
      <c r="AL210" t="s">
        <v>6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  <c r="AR210" t="s">
        <v>6</v>
      </c>
    </row>
    <row r="211" spans="1:44" x14ac:dyDescent="0.3">
      <c r="A211" t="s">
        <v>429</v>
      </c>
      <c r="B211" t="str">
        <f t="shared" si="3"/>
        <v>TVE CN EQUITY</v>
      </c>
      <c r="C211" t="s">
        <v>209</v>
      </c>
      <c r="D211" t="s">
        <v>805</v>
      </c>
      <c r="E211">
        <v>2536225024</v>
      </c>
      <c r="F211">
        <v>2107334272</v>
      </c>
      <c r="G211">
        <v>2045963776</v>
      </c>
      <c r="H211">
        <v>2123564032</v>
      </c>
      <c r="I211">
        <v>1709807872</v>
      </c>
      <c r="J211">
        <v>2189083136</v>
      </c>
      <c r="K211">
        <v>1801783808</v>
      </c>
      <c r="L211">
        <v>2205922304</v>
      </c>
      <c r="M211">
        <v>2503412992</v>
      </c>
      <c r="N211">
        <v>1824139776</v>
      </c>
      <c r="O211">
        <v>1918056960</v>
      </c>
      <c r="P211">
        <v>2152454656</v>
      </c>
      <c r="Q211" s="21">
        <v>1567285760</v>
      </c>
      <c r="R211">
        <v>1298608128</v>
      </c>
      <c r="S211">
        <v>1046214144</v>
      </c>
      <c r="T211">
        <v>707954624</v>
      </c>
      <c r="U211">
        <v>334674368</v>
      </c>
      <c r="V211">
        <v>160270656</v>
      </c>
      <c r="W211">
        <v>198112336</v>
      </c>
      <c r="X211">
        <v>107979496</v>
      </c>
      <c r="Y211">
        <v>451396480</v>
      </c>
      <c r="Z211">
        <v>459720768</v>
      </c>
      <c r="AA211">
        <v>473814368</v>
      </c>
      <c r="AB211">
        <v>552084992</v>
      </c>
      <c r="AC211">
        <v>537064896</v>
      </c>
      <c r="AD211">
        <v>1141883904</v>
      </c>
      <c r="AE211">
        <v>1053566528</v>
      </c>
      <c r="AF211">
        <v>639815040</v>
      </c>
      <c r="AG211">
        <v>653525376</v>
      </c>
      <c r="AH211">
        <v>644307200</v>
      </c>
      <c r="AI211">
        <v>507704960</v>
      </c>
      <c r="AJ211">
        <v>662520832</v>
      </c>
      <c r="AK211">
        <v>474115072</v>
      </c>
      <c r="AL211">
        <v>494568096</v>
      </c>
      <c r="AM211">
        <v>421820352</v>
      </c>
      <c r="AN211">
        <v>444807840</v>
      </c>
      <c r="AO211">
        <v>298914272</v>
      </c>
      <c r="AP211">
        <v>234844256</v>
      </c>
      <c r="AQ211">
        <v>344943680</v>
      </c>
      <c r="AR211">
        <v>320285984</v>
      </c>
    </row>
    <row r="212" spans="1:44" x14ac:dyDescent="0.3">
      <c r="A212" t="s">
        <v>430</v>
      </c>
      <c r="B212" t="str">
        <f t="shared" si="3"/>
        <v>TVK CN EQUITY</v>
      </c>
      <c r="C212" t="s">
        <v>210</v>
      </c>
      <c r="D212" t="s">
        <v>804</v>
      </c>
      <c r="E212">
        <v>2180260096</v>
      </c>
      <c r="F212">
        <v>1874282752</v>
      </c>
      <c r="G212">
        <v>1409758592</v>
      </c>
      <c r="H212">
        <v>1086834176</v>
      </c>
      <c r="I212">
        <v>801540160</v>
      </c>
      <c r="J212">
        <v>680674944</v>
      </c>
      <c r="K212">
        <v>519462464</v>
      </c>
      <c r="L212">
        <v>491074496</v>
      </c>
      <c r="M212">
        <v>491966048</v>
      </c>
      <c r="N212">
        <v>437313152</v>
      </c>
      <c r="O212">
        <v>412011136</v>
      </c>
      <c r="P212">
        <v>450917312</v>
      </c>
      <c r="Q212" s="21">
        <v>492692160</v>
      </c>
      <c r="R212">
        <v>426714048</v>
      </c>
      <c r="S212">
        <v>349635232</v>
      </c>
      <c r="T212">
        <v>309319200</v>
      </c>
      <c r="U212">
        <v>295276032</v>
      </c>
      <c r="V212">
        <v>282273696</v>
      </c>
      <c r="W212">
        <v>287619392</v>
      </c>
      <c r="X212">
        <v>249019280</v>
      </c>
      <c r="Y212">
        <v>229352352</v>
      </c>
      <c r="Z212">
        <v>226507824</v>
      </c>
      <c r="AA212">
        <v>230218112</v>
      </c>
      <c r="AB212">
        <v>221708448</v>
      </c>
      <c r="AC212">
        <v>179127984</v>
      </c>
      <c r="AD212">
        <v>189100032</v>
      </c>
      <c r="AE212">
        <v>175424432</v>
      </c>
      <c r="AF212">
        <v>180459520</v>
      </c>
      <c r="AG212">
        <v>171766368</v>
      </c>
      <c r="AH212">
        <v>170146336</v>
      </c>
      <c r="AI212">
        <v>183229424</v>
      </c>
      <c r="AJ212">
        <v>175561488</v>
      </c>
      <c r="AK212">
        <v>163032144</v>
      </c>
      <c r="AL212">
        <v>137757520</v>
      </c>
      <c r="AM212">
        <v>119255520</v>
      </c>
      <c r="AN212">
        <v>112886376</v>
      </c>
      <c r="AO212">
        <v>129776600</v>
      </c>
      <c r="AP212">
        <v>106807856</v>
      </c>
      <c r="AQ212">
        <v>117513504</v>
      </c>
      <c r="AR212">
        <v>108476968</v>
      </c>
    </row>
    <row r="213" spans="1:44" x14ac:dyDescent="0.3">
      <c r="A213" t="s">
        <v>431</v>
      </c>
      <c r="B213" t="str">
        <f t="shared" si="3"/>
        <v>TXG CN EQUITY</v>
      </c>
      <c r="C213" t="s">
        <v>211</v>
      </c>
      <c r="D213" t="s">
        <v>803</v>
      </c>
      <c r="E213">
        <v>2435151104</v>
      </c>
      <c r="F213">
        <v>2219266560</v>
      </c>
      <c r="G213">
        <v>1822876800</v>
      </c>
      <c r="H213">
        <v>1714213504</v>
      </c>
      <c r="I213">
        <v>1255645312</v>
      </c>
      <c r="J213">
        <v>1213561472</v>
      </c>
      <c r="K213">
        <v>1616364288</v>
      </c>
      <c r="L213">
        <v>1931364736</v>
      </c>
      <c r="M213">
        <v>1334871168</v>
      </c>
      <c r="N213">
        <v>855862784</v>
      </c>
      <c r="O213">
        <v>853269632</v>
      </c>
      <c r="P213">
        <v>1347231872</v>
      </c>
      <c r="Q213" s="21">
        <v>1127601792</v>
      </c>
      <c r="R213">
        <v>1085584640</v>
      </c>
      <c r="S213">
        <v>1224092544</v>
      </c>
      <c r="T213">
        <v>1359630080</v>
      </c>
      <c r="U213">
        <v>1632788096</v>
      </c>
      <c r="V213">
        <v>1610550016</v>
      </c>
      <c r="W213">
        <v>1829192960</v>
      </c>
      <c r="X213">
        <v>1163844096</v>
      </c>
      <c r="Y213">
        <v>1749778688</v>
      </c>
      <c r="Z213">
        <v>1400164096</v>
      </c>
      <c r="AA213">
        <v>1147790208</v>
      </c>
      <c r="AB213">
        <v>1431379328</v>
      </c>
      <c r="AC213">
        <v>1103079680</v>
      </c>
      <c r="AD213">
        <v>931491264</v>
      </c>
      <c r="AE213">
        <v>994128704</v>
      </c>
      <c r="AF213">
        <v>671402752</v>
      </c>
      <c r="AG213">
        <v>952653120</v>
      </c>
      <c r="AH213">
        <v>1561028480</v>
      </c>
      <c r="AI213">
        <v>1972662272</v>
      </c>
      <c r="AJ213">
        <v>2091001856</v>
      </c>
      <c r="AK213">
        <v>1656024448</v>
      </c>
      <c r="AL213">
        <v>2246969600</v>
      </c>
      <c r="AM213">
        <v>1821217536</v>
      </c>
      <c r="AN213">
        <v>1432269184</v>
      </c>
      <c r="AO213">
        <v>989663104</v>
      </c>
      <c r="AP213">
        <v>973954176</v>
      </c>
      <c r="AQ213">
        <v>887470272</v>
      </c>
      <c r="AR213">
        <v>824640576</v>
      </c>
    </row>
    <row r="214" spans="1:44" x14ac:dyDescent="0.3">
      <c r="A214" t="s">
        <v>432</v>
      </c>
      <c r="B214" t="str">
        <f t="shared" si="3"/>
        <v>VET CN EQUITY</v>
      </c>
      <c r="C214" t="s">
        <v>212</v>
      </c>
      <c r="D214" t="s">
        <v>802</v>
      </c>
      <c r="E214">
        <v>2092964736</v>
      </c>
      <c r="F214">
        <v>2076263296</v>
      </c>
      <c r="G214">
        <v>2393715456</v>
      </c>
      <c r="H214">
        <v>2709444608</v>
      </c>
      <c r="I214">
        <v>2604924416</v>
      </c>
      <c r="J214">
        <v>3255032064</v>
      </c>
      <c r="K214">
        <v>2721739776</v>
      </c>
      <c r="L214">
        <v>2844500736</v>
      </c>
      <c r="M214">
        <v>3911495680</v>
      </c>
      <c r="N214">
        <v>4857715712</v>
      </c>
      <c r="O214">
        <v>4047476736</v>
      </c>
      <c r="P214">
        <v>4259875328</v>
      </c>
      <c r="Q214" s="21">
        <v>2579790848</v>
      </c>
      <c r="R214">
        <v>2027838848</v>
      </c>
      <c r="S214">
        <v>1756899456</v>
      </c>
      <c r="T214">
        <v>1450334336</v>
      </c>
      <c r="U214">
        <v>900715328</v>
      </c>
      <c r="V214">
        <v>492334464</v>
      </c>
      <c r="W214">
        <v>948403712</v>
      </c>
      <c r="X214">
        <v>675170944</v>
      </c>
      <c r="Y214">
        <v>3309424896</v>
      </c>
      <c r="Z214">
        <v>3424413440</v>
      </c>
      <c r="AA214">
        <v>4406794240</v>
      </c>
      <c r="AB214">
        <v>5043994624</v>
      </c>
      <c r="AC214">
        <v>4385776640</v>
      </c>
      <c r="AD214">
        <v>6486478848</v>
      </c>
      <c r="AE214">
        <v>7207366656</v>
      </c>
      <c r="AF214">
        <v>5085836800</v>
      </c>
      <c r="AG214">
        <v>5562009600</v>
      </c>
      <c r="AH214">
        <v>5383671808</v>
      </c>
      <c r="AI214">
        <v>4963502592</v>
      </c>
      <c r="AJ214">
        <v>5908934656</v>
      </c>
      <c r="AK214">
        <v>6665110016</v>
      </c>
      <c r="AL214">
        <v>5926169600</v>
      </c>
      <c r="AM214">
        <v>4762655744</v>
      </c>
      <c r="AN214">
        <v>4312138240</v>
      </c>
      <c r="AO214">
        <v>4181694464</v>
      </c>
      <c r="AP214">
        <v>4746206720</v>
      </c>
      <c r="AQ214">
        <v>5894657536</v>
      </c>
      <c r="AR214">
        <v>5721716736</v>
      </c>
    </row>
    <row r="215" spans="1:44" x14ac:dyDescent="0.3">
      <c r="A215" t="s">
        <v>1053</v>
      </c>
      <c r="B215" t="str">
        <f t="shared" si="3"/>
        <v>VRN CN EQUITY</v>
      </c>
      <c r="C215" t="s">
        <v>801</v>
      </c>
      <c r="D215" t="s">
        <v>800</v>
      </c>
      <c r="E215">
        <v>4542509568</v>
      </c>
      <c r="F215">
        <v>5135162368</v>
      </c>
      <c r="G215">
        <v>6675356672</v>
      </c>
      <c r="H215">
        <v>6869040128</v>
      </c>
      <c r="I215">
        <v>5720555520</v>
      </c>
      <c r="J215">
        <v>5998723072</v>
      </c>
      <c r="K215">
        <v>4835319808</v>
      </c>
      <c r="L215">
        <v>5227511808</v>
      </c>
      <c r="M215">
        <v>5346542080</v>
      </c>
      <c r="N215">
        <v>4770508288</v>
      </c>
      <c r="O215">
        <v>5208629760</v>
      </c>
      <c r="P215">
        <v>5205893120</v>
      </c>
      <c r="Q215" s="21">
        <v>3928409344</v>
      </c>
      <c r="R215">
        <v>3398801664</v>
      </c>
      <c r="S215">
        <v>3263147008</v>
      </c>
      <c r="T215">
        <v>2779110144</v>
      </c>
      <c r="U215">
        <v>1574206720</v>
      </c>
      <c r="V215">
        <v>852173632</v>
      </c>
      <c r="W215">
        <v>1164460928</v>
      </c>
      <c r="X215">
        <v>577045888</v>
      </c>
      <c r="Y215">
        <v>3170676992</v>
      </c>
      <c r="Z215">
        <v>3097137664</v>
      </c>
      <c r="AA215">
        <v>2370080768</v>
      </c>
      <c r="AB215">
        <v>2378587648</v>
      </c>
      <c r="AC215">
        <v>2276417536</v>
      </c>
      <c r="AD215">
        <v>4515099136</v>
      </c>
      <c r="AE215">
        <v>5306065408</v>
      </c>
      <c r="AF215">
        <v>4781158912</v>
      </c>
      <c r="AG215">
        <v>5228710400</v>
      </c>
      <c r="AH215">
        <v>5465414656</v>
      </c>
      <c r="AI215">
        <v>5406021120</v>
      </c>
      <c r="AJ215">
        <v>7826473984</v>
      </c>
      <c r="AK215">
        <v>9886801920</v>
      </c>
      <c r="AL215">
        <v>9365867520</v>
      </c>
      <c r="AM215">
        <v>10334534656</v>
      </c>
      <c r="AN215">
        <v>9094558720</v>
      </c>
      <c r="AO215">
        <v>8139567616</v>
      </c>
      <c r="AP215">
        <v>7705326592</v>
      </c>
      <c r="AQ215">
        <v>11582862336</v>
      </c>
      <c r="AR215">
        <v>12712439808</v>
      </c>
    </row>
    <row r="216" spans="1:44" x14ac:dyDescent="0.3">
      <c r="A216" t="s">
        <v>435</v>
      </c>
      <c r="B216" t="str">
        <f t="shared" si="3"/>
        <v>WCN CN EQUITY</v>
      </c>
      <c r="C216" t="s">
        <v>215</v>
      </c>
      <c r="D216" t="s">
        <v>799</v>
      </c>
      <c r="E216">
        <v>63639252992</v>
      </c>
      <c r="F216">
        <v>62381076480</v>
      </c>
      <c r="G216">
        <v>61932826624</v>
      </c>
      <c r="H216">
        <v>60005912576</v>
      </c>
      <c r="I216">
        <v>50977312768</v>
      </c>
      <c r="J216">
        <v>46984105984</v>
      </c>
      <c r="K216">
        <v>48763179008</v>
      </c>
      <c r="L216">
        <v>48383148032</v>
      </c>
      <c r="M216">
        <v>46162497536</v>
      </c>
      <c r="N216">
        <v>48002895872</v>
      </c>
      <c r="O216">
        <v>41043529728</v>
      </c>
      <c r="P216">
        <v>44989456384</v>
      </c>
      <c r="Q216" s="21">
        <v>44914835456</v>
      </c>
      <c r="R216">
        <v>41589080064</v>
      </c>
      <c r="S216">
        <v>38755500032</v>
      </c>
      <c r="T216">
        <v>35603382272</v>
      </c>
      <c r="U216">
        <v>34313414656</v>
      </c>
      <c r="V216">
        <v>36384735232</v>
      </c>
      <c r="W216">
        <v>33437233152</v>
      </c>
      <c r="X216">
        <v>28794908672</v>
      </c>
      <c r="Y216">
        <v>31100682240</v>
      </c>
      <c r="Z216">
        <v>32090806272</v>
      </c>
      <c r="AA216">
        <v>32986738688</v>
      </c>
      <c r="AB216">
        <v>31165040640</v>
      </c>
      <c r="AC216">
        <v>26701152256</v>
      </c>
      <c r="AD216">
        <v>27126587392</v>
      </c>
      <c r="AE216">
        <v>26091556864</v>
      </c>
      <c r="AF216">
        <v>24373248000</v>
      </c>
      <c r="AG216">
        <v>23507523584</v>
      </c>
      <c r="AH216">
        <v>23004878848</v>
      </c>
      <c r="AI216">
        <v>22021253120</v>
      </c>
      <c r="AJ216">
        <v>20634347520</v>
      </c>
      <c r="AK216">
        <v>18449397760</v>
      </c>
      <c r="AL216">
        <v>17164123136</v>
      </c>
      <c r="AM216">
        <v>16367519744</v>
      </c>
      <c r="AN216">
        <v>4413534208</v>
      </c>
      <c r="AO216">
        <v>3563180032</v>
      </c>
      <c r="AP216">
        <v>3857197056</v>
      </c>
      <c r="AQ216">
        <v>3858515968</v>
      </c>
      <c r="AR216">
        <v>4283528704</v>
      </c>
    </row>
    <row r="217" spans="1:44" x14ac:dyDescent="0.3">
      <c r="A217" t="s">
        <v>436</v>
      </c>
      <c r="B217" t="str">
        <f t="shared" si="3"/>
        <v>WCP CN EQUITY</v>
      </c>
      <c r="C217" t="s">
        <v>216</v>
      </c>
      <c r="D217" t="s">
        <v>798</v>
      </c>
      <c r="E217">
        <v>5989449216</v>
      </c>
      <c r="F217">
        <v>5967682560</v>
      </c>
      <c r="G217">
        <v>5996746752</v>
      </c>
      <c r="H217">
        <v>6129189888</v>
      </c>
      <c r="I217">
        <v>5363635200</v>
      </c>
      <c r="J217">
        <v>6951000576</v>
      </c>
      <c r="K217">
        <v>5613383168</v>
      </c>
      <c r="L217">
        <v>6337333760</v>
      </c>
      <c r="M217">
        <v>6559443456</v>
      </c>
      <c r="N217">
        <v>5336925696</v>
      </c>
      <c r="O217">
        <v>5519738880</v>
      </c>
      <c r="P217">
        <v>6475190784</v>
      </c>
      <c r="Q217" s="21">
        <v>4754084352</v>
      </c>
      <c r="R217">
        <v>4429676032</v>
      </c>
      <c r="S217">
        <v>3893636864</v>
      </c>
      <c r="T217">
        <v>3297016320</v>
      </c>
      <c r="U217">
        <v>1984135552</v>
      </c>
      <c r="V217">
        <v>987985216</v>
      </c>
      <c r="W217">
        <v>909839232</v>
      </c>
      <c r="X217">
        <v>477342464</v>
      </c>
      <c r="Y217">
        <v>2272938240</v>
      </c>
      <c r="Z217">
        <v>1888438656</v>
      </c>
      <c r="AA217">
        <v>1754120704</v>
      </c>
      <c r="AB217">
        <v>1904635136</v>
      </c>
      <c r="AC217">
        <v>1808567424</v>
      </c>
      <c r="AD217">
        <v>3270245376</v>
      </c>
      <c r="AE217">
        <v>3717099520</v>
      </c>
      <c r="AF217">
        <v>3293195008</v>
      </c>
      <c r="AG217">
        <v>3742279936</v>
      </c>
      <c r="AH217">
        <v>3587205376</v>
      </c>
      <c r="AI217">
        <v>3419118080</v>
      </c>
      <c r="AJ217">
        <v>3818318592</v>
      </c>
      <c r="AK217">
        <v>4478490112</v>
      </c>
      <c r="AL217">
        <v>4029144832</v>
      </c>
      <c r="AM217">
        <v>3613114880</v>
      </c>
      <c r="AN217">
        <v>2433496576</v>
      </c>
      <c r="AO217">
        <v>2711309056</v>
      </c>
      <c r="AP217">
        <v>3147243008</v>
      </c>
      <c r="AQ217">
        <v>3927941376</v>
      </c>
      <c r="AR217">
        <v>3640850688</v>
      </c>
    </row>
    <row r="218" spans="1:44" x14ac:dyDescent="0.3">
      <c r="A218" t="s">
        <v>437</v>
      </c>
      <c r="B218" t="str">
        <f t="shared" si="3"/>
        <v>WDO CN EQUITY</v>
      </c>
      <c r="C218" t="s">
        <v>217</v>
      </c>
      <c r="D218" t="s">
        <v>797</v>
      </c>
      <c r="E218">
        <v>1934868352</v>
      </c>
      <c r="F218">
        <v>1899241216</v>
      </c>
      <c r="G218">
        <v>1648241536</v>
      </c>
      <c r="H218">
        <v>1505169536</v>
      </c>
      <c r="I218">
        <v>1148417920</v>
      </c>
      <c r="J218">
        <v>1045957696</v>
      </c>
      <c r="K218">
        <v>1017927808</v>
      </c>
      <c r="L218">
        <v>1109419264</v>
      </c>
      <c r="M218">
        <v>1065799232</v>
      </c>
      <c r="N218">
        <v>1330824192</v>
      </c>
      <c r="O218">
        <v>1588669056</v>
      </c>
      <c r="P218">
        <v>2222230272</v>
      </c>
      <c r="Q218" s="21">
        <v>1621534080</v>
      </c>
      <c r="R218">
        <v>1429122432</v>
      </c>
      <c r="S218">
        <v>1642565632</v>
      </c>
      <c r="T218">
        <v>1162698496</v>
      </c>
      <c r="U218">
        <v>1477531776</v>
      </c>
      <c r="V218">
        <v>1748276864</v>
      </c>
      <c r="W218">
        <v>1623956736</v>
      </c>
      <c r="X218">
        <v>1019764224</v>
      </c>
      <c r="Y218">
        <v>1396595200</v>
      </c>
      <c r="Z218">
        <v>818278016</v>
      </c>
      <c r="AA218">
        <v>735744704</v>
      </c>
      <c r="AB218">
        <v>573144640</v>
      </c>
      <c r="AC218">
        <v>597958144</v>
      </c>
      <c r="AD218">
        <v>476301120</v>
      </c>
      <c r="AE218">
        <v>412014720</v>
      </c>
      <c r="AF218">
        <v>262424000</v>
      </c>
      <c r="AG218">
        <v>282507488</v>
      </c>
      <c r="AH218">
        <v>291879744</v>
      </c>
      <c r="AI218">
        <v>407950848</v>
      </c>
      <c r="AJ218">
        <v>525105568</v>
      </c>
      <c r="AK218">
        <v>272287424</v>
      </c>
      <c r="AL218">
        <v>346817248</v>
      </c>
      <c r="AM218">
        <v>258145136</v>
      </c>
      <c r="AN218">
        <v>200308368</v>
      </c>
      <c r="AO218">
        <v>149906688</v>
      </c>
      <c r="AP218">
        <v>107882024</v>
      </c>
      <c r="AQ218">
        <v>114425720</v>
      </c>
      <c r="AR218">
        <v>127733936</v>
      </c>
    </row>
    <row r="219" spans="1:44" x14ac:dyDescent="0.3">
      <c r="A219" t="s">
        <v>438</v>
      </c>
      <c r="B219" t="str">
        <f t="shared" si="3"/>
        <v>WFG CN EQUITY</v>
      </c>
      <c r="C219" t="s">
        <v>218</v>
      </c>
      <c r="D219" t="s">
        <v>796</v>
      </c>
      <c r="E219">
        <v>9994620928</v>
      </c>
      <c r="F219">
        <v>10576626688</v>
      </c>
      <c r="G219">
        <v>8526228992</v>
      </c>
      <c r="H219">
        <v>9556695040</v>
      </c>
      <c r="I219">
        <v>9471885312</v>
      </c>
      <c r="J219">
        <v>8239437312</v>
      </c>
      <c r="K219">
        <v>9509485568</v>
      </c>
      <c r="L219">
        <v>8054742016</v>
      </c>
      <c r="M219">
        <v>8176373248</v>
      </c>
      <c r="N219">
        <v>8614596608</v>
      </c>
      <c r="O219">
        <v>10040289280</v>
      </c>
      <c r="P219">
        <v>10868219904</v>
      </c>
      <c r="Q219" s="21">
        <v>12821484544</v>
      </c>
      <c r="R219">
        <v>11523944448</v>
      </c>
      <c r="S219">
        <v>10821613568</v>
      </c>
      <c r="T219">
        <v>11133925376</v>
      </c>
      <c r="U219">
        <v>5616479744</v>
      </c>
      <c r="V219">
        <v>4248245760</v>
      </c>
      <c r="W219">
        <v>3276814080</v>
      </c>
      <c r="X219">
        <v>1842908672</v>
      </c>
      <c r="Y219">
        <v>3932938240</v>
      </c>
      <c r="Z219">
        <v>3638797056</v>
      </c>
      <c r="AA219">
        <v>4098670848</v>
      </c>
      <c r="AB219">
        <v>4507655168</v>
      </c>
      <c r="AC219">
        <v>4739954176</v>
      </c>
      <c r="AD219">
        <v>5412721152</v>
      </c>
      <c r="AE219">
        <v>6893850112</v>
      </c>
      <c r="AF219">
        <v>6672960000</v>
      </c>
      <c r="AG219">
        <v>6044621312</v>
      </c>
      <c r="AH219">
        <v>5628167680</v>
      </c>
      <c r="AI219">
        <v>4797879808</v>
      </c>
      <c r="AJ219">
        <v>4347510272</v>
      </c>
      <c r="AK219">
        <v>3771356416</v>
      </c>
      <c r="AL219">
        <v>3227684352</v>
      </c>
      <c r="AM219">
        <v>3049445376</v>
      </c>
      <c r="AN219">
        <v>4296912384</v>
      </c>
      <c r="AO219">
        <v>4331352064</v>
      </c>
      <c r="AP219">
        <v>3505594624</v>
      </c>
      <c r="AQ219">
        <v>5732629504</v>
      </c>
      <c r="AR219">
        <v>5625275904</v>
      </c>
    </row>
    <row r="220" spans="1:44" x14ac:dyDescent="0.3">
      <c r="A220" t="s">
        <v>439</v>
      </c>
      <c r="B220" t="str">
        <f t="shared" si="3"/>
        <v>WN CN EQUITY</v>
      </c>
      <c r="C220" t="s">
        <v>219</v>
      </c>
      <c r="D220" t="s">
        <v>795</v>
      </c>
      <c r="E220">
        <v>29098586112</v>
      </c>
      <c r="F220">
        <v>29832257536</v>
      </c>
      <c r="G220">
        <v>26077882368</v>
      </c>
      <c r="H220">
        <v>24576346112</v>
      </c>
      <c r="I220">
        <v>22338682880</v>
      </c>
      <c r="J220">
        <v>20559374336</v>
      </c>
      <c r="K220">
        <v>21742026752</v>
      </c>
      <c r="L220">
        <v>25061685248</v>
      </c>
      <c r="M220">
        <v>23727020032</v>
      </c>
      <c r="N220">
        <v>20720431104</v>
      </c>
      <c r="O220">
        <v>21839806464</v>
      </c>
      <c r="P220">
        <v>22608044032</v>
      </c>
      <c r="Q220" s="21">
        <v>21727395840</v>
      </c>
      <c r="R220">
        <v>20472102912</v>
      </c>
      <c r="S220">
        <v>17951455232</v>
      </c>
      <c r="T220">
        <v>16956224512</v>
      </c>
      <c r="U220">
        <v>14610997248</v>
      </c>
      <c r="V220">
        <v>15045884928</v>
      </c>
      <c r="W220">
        <v>15282537472</v>
      </c>
      <c r="X220">
        <v>15463585792</v>
      </c>
      <c r="Y220">
        <v>15853912064</v>
      </c>
      <c r="Z220">
        <v>17150711808</v>
      </c>
      <c r="AA220">
        <v>15256193024</v>
      </c>
      <c r="AB220">
        <v>14737177600</v>
      </c>
      <c r="AC220">
        <v>13870755840</v>
      </c>
      <c r="AD220">
        <v>12514975744</v>
      </c>
      <c r="AE220">
        <v>13725278208</v>
      </c>
      <c r="AF220">
        <v>13266366464</v>
      </c>
      <c r="AG220">
        <v>13960890368</v>
      </c>
      <c r="AH220">
        <v>13898381312</v>
      </c>
      <c r="AI220">
        <v>15016133632</v>
      </c>
      <c r="AJ220">
        <v>14840100864</v>
      </c>
      <c r="AK220">
        <v>14528960512</v>
      </c>
      <c r="AL220">
        <v>13997004800</v>
      </c>
      <c r="AM220">
        <v>14305692672</v>
      </c>
      <c r="AN220">
        <v>14873587712</v>
      </c>
      <c r="AO220">
        <v>13676925952</v>
      </c>
      <c r="AP220">
        <v>13820608512</v>
      </c>
      <c r="AQ220">
        <v>12550091776</v>
      </c>
      <c r="AR220">
        <v>12831051776</v>
      </c>
    </row>
    <row r="221" spans="1:44" x14ac:dyDescent="0.3">
      <c r="A221" t="s">
        <v>440</v>
      </c>
      <c r="B221" t="str">
        <f t="shared" si="3"/>
        <v>WPK CN EQUITY</v>
      </c>
      <c r="C221" t="s">
        <v>220</v>
      </c>
      <c r="D221" t="s">
        <v>794</v>
      </c>
      <c r="E221">
        <v>2984531712</v>
      </c>
      <c r="F221">
        <v>2995505408</v>
      </c>
      <c r="G221">
        <v>2815182592</v>
      </c>
      <c r="H221">
        <v>2635099904</v>
      </c>
      <c r="I221">
        <v>2658500096</v>
      </c>
      <c r="J221">
        <v>2510949888</v>
      </c>
      <c r="K221">
        <v>2678650112</v>
      </c>
      <c r="L221">
        <v>2777449984</v>
      </c>
      <c r="M221">
        <v>2733900032</v>
      </c>
      <c r="N221">
        <v>2920450048</v>
      </c>
      <c r="O221">
        <v>2859350016</v>
      </c>
      <c r="P221">
        <v>2496000000</v>
      </c>
      <c r="Q221" s="21">
        <v>2416049920</v>
      </c>
      <c r="R221">
        <v>2661750016</v>
      </c>
      <c r="S221">
        <v>2513550080</v>
      </c>
      <c r="T221">
        <v>2929550080</v>
      </c>
      <c r="U221">
        <v>2783300096</v>
      </c>
      <c r="V221">
        <v>2954249984</v>
      </c>
      <c r="W221">
        <v>2703350016</v>
      </c>
      <c r="X221">
        <v>2827500032</v>
      </c>
      <c r="Y221">
        <v>3053700096</v>
      </c>
      <c r="Z221">
        <v>2852849920</v>
      </c>
      <c r="AA221">
        <v>2808000000</v>
      </c>
      <c r="AB221">
        <v>2803450112</v>
      </c>
      <c r="AC221">
        <v>3103749888</v>
      </c>
      <c r="AD221">
        <v>3096600064</v>
      </c>
      <c r="AE221">
        <v>2860000000</v>
      </c>
      <c r="AF221">
        <v>3149250048</v>
      </c>
      <c r="AG221">
        <v>3041999872</v>
      </c>
      <c r="AH221">
        <v>3337100032</v>
      </c>
      <c r="AI221">
        <v>3784300032</v>
      </c>
      <c r="AJ221">
        <v>3451499776</v>
      </c>
      <c r="AK221">
        <v>2952299776</v>
      </c>
      <c r="AL221">
        <v>2848950016</v>
      </c>
      <c r="AM221">
        <v>3085550080</v>
      </c>
      <c r="AN221">
        <v>3251300096</v>
      </c>
      <c r="AO221">
        <v>2961400064</v>
      </c>
      <c r="AP221">
        <v>2619500032</v>
      </c>
      <c r="AQ221">
        <v>2462200064</v>
      </c>
      <c r="AR221">
        <v>2587000064</v>
      </c>
    </row>
    <row r="222" spans="1:44" x14ac:dyDescent="0.3">
      <c r="A222" t="s">
        <v>441</v>
      </c>
      <c r="B222" t="str">
        <f t="shared" si="3"/>
        <v>WPM CN EQUITY</v>
      </c>
      <c r="C222" t="s">
        <v>221</v>
      </c>
      <c r="D222" t="s">
        <v>793</v>
      </c>
      <c r="E222">
        <v>36706267136</v>
      </c>
      <c r="F222">
        <v>37470269440</v>
      </c>
      <c r="G222">
        <v>32531568640</v>
      </c>
      <c r="H222">
        <v>28905818112</v>
      </c>
      <c r="I222">
        <v>29612357632</v>
      </c>
      <c r="J222">
        <v>24960268288</v>
      </c>
      <c r="K222">
        <v>25906694144</v>
      </c>
      <c r="L222">
        <v>29441413120</v>
      </c>
      <c r="M222">
        <v>23911596032</v>
      </c>
      <c r="N222">
        <v>20204191744</v>
      </c>
      <c r="O222">
        <v>20939366400</v>
      </c>
      <c r="P222">
        <v>26803861504</v>
      </c>
      <c r="Q222" s="21">
        <v>24453537792</v>
      </c>
      <c r="R222">
        <v>21469282304</v>
      </c>
      <c r="S222">
        <v>24590682112</v>
      </c>
      <c r="T222">
        <v>21574387712</v>
      </c>
      <c r="U222">
        <v>23867312128</v>
      </c>
      <c r="V222">
        <v>29331292160</v>
      </c>
      <c r="W222">
        <v>26766235648</v>
      </c>
      <c r="X222">
        <v>17342652416</v>
      </c>
      <c r="Y222">
        <v>17280110592</v>
      </c>
      <c r="Z222">
        <v>15503494144</v>
      </c>
      <c r="AA222">
        <v>14112264192</v>
      </c>
      <c r="AB222">
        <v>14134339584</v>
      </c>
      <c r="AC222">
        <v>11832307712</v>
      </c>
      <c r="AD222">
        <v>10024454144</v>
      </c>
      <c r="AE222">
        <v>12860702720</v>
      </c>
      <c r="AF222">
        <v>11621513216</v>
      </c>
      <c r="AG222">
        <v>12293680128</v>
      </c>
      <c r="AH222">
        <v>10519728128</v>
      </c>
      <c r="AI222">
        <v>11380716544</v>
      </c>
      <c r="AJ222">
        <v>12233540608</v>
      </c>
      <c r="AK222">
        <v>11445871616</v>
      </c>
      <c r="AL222">
        <v>15601152000</v>
      </c>
      <c r="AM222">
        <v>13380550656</v>
      </c>
      <c r="AN222">
        <v>8674385920</v>
      </c>
      <c r="AO222">
        <v>6945852928</v>
      </c>
      <c r="AP222">
        <v>6484632064</v>
      </c>
      <c r="AQ222">
        <v>8748719104</v>
      </c>
      <c r="AR222">
        <v>9713212416</v>
      </c>
    </row>
    <row r="223" spans="1:44" x14ac:dyDescent="0.3">
      <c r="A223" t="s">
        <v>442</v>
      </c>
      <c r="B223" t="str">
        <f t="shared" si="3"/>
        <v>WSP CN EQUITY</v>
      </c>
      <c r="C223" t="s">
        <v>222</v>
      </c>
      <c r="D223" t="s">
        <v>792</v>
      </c>
      <c r="E223">
        <v>33002887168</v>
      </c>
      <c r="F223">
        <v>29965699072</v>
      </c>
      <c r="G223">
        <v>26562232320</v>
      </c>
      <c r="H223">
        <v>28145104896</v>
      </c>
      <c r="I223">
        <v>23155081216</v>
      </c>
      <c r="J223">
        <v>23891879936</v>
      </c>
      <c r="K223">
        <v>21811730432</v>
      </c>
      <c r="L223">
        <v>22048747520</v>
      </c>
      <c r="M223">
        <v>19550435328</v>
      </c>
      <c r="N223">
        <v>18906634240</v>
      </c>
      <c r="O223">
        <v>17183420416</v>
      </c>
      <c r="P223">
        <v>19563524096</v>
      </c>
      <c r="Q223" s="21">
        <v>21610835968</v>
      </c>
      <c r="R223">
        <v>17816289280</v>
      </c>
      <c r="S223">
        <v>16974160896</v>
      </c>
      <c r="T223">
        <v>13600834560</v>
      </c>
      <c r="U223">
        <v>13689808896</v>
      </c>
      <c r="V223">
        <v>9903136768</v>
      </c>
      <c r="W223">
        <v>9405917184</v>
      </c>
      <c r="X223">
        <v>8480986112</v>
      </c>
      <c r="Y223">
        <v>9392972800</v>
      </c>
      <c r="Z223">
        <v>8156471808</v>
      </c>
      <c r="AA223">
        <v>7573383168</v>
      </c>
      <c r="AB223">
        <v>7651077632</v>
      </c>
      <c r="AC223">
        <v>6127578112</v>
      </c>
      <c r="AD223">
        <v>7360184832</v>
      </c>
      <c r="AE223">
        <v>7187205120</v>
      </c>
      <c r="AF223">
        <v>6141034496</v>
      </c>
      <c r="AG223">
        <v>6179804160</v>
      </c>
      <c r="AH223">
        <v>5333879808</v>
      </c>
      <c r="AI223">
        <v>5504732160</v>
      </c>
      <c r="AJ223">
        <v>4784311808</v>
      </c>
      <c r="AK223">
        <v>4530275840</v>
      </c>
      <c r="AL223">
        <v>4167662848</v>
      </c>
      <c r="AM223">
        <v>3963739392</v>
      </c>
      <c r="AN223">
        <v>3839942400</v>
      </c>
      <c r="AO223">
        <v>4219366656</v>
      </c>
      <c r="AP223">
        <v>4427735552</v>
      </c>
      <c r="AQ223">
        <v>3523449856</v>
      </c>
      <c r="AR223">
        <v>3736389632</v>
      </c>
    </row>
    <row r="224" spans="1:44" x14ac:dyDescent="0.3">
      <c r="A224" t="s">
        <v>443</v>
      </c>
      <c r="B224" t="str">
        <f t="shared" si="3"/>
        <v>X CN EQUITY</v>
      </c>
      <c r="C224" t="s">
        <v>223</v>
      </c>
      <c r="D224" t="s">
        <v>791</v>
      </c>
      <c r="E224">
        <v>12301078528</v>
      </c>
      <c r="F224">
        <v>11772736512</v>
      </c>
      <c r="G224">
        <v>10564337664</v>
      </c>
      <c r="H224">
        <v>9894344704</v>
      </c>
      <c r="I224">
        <v>8865740800</v>
      </c>
      <c r="J224">
        <v>8127298048</v>
      </c>
      <c r="K224">
        <v>8306759680</v>
      </c>
      <c r="L224">
        <v>7610580480</v>
      </c>
      <c r="M224">
        <v>7545777152</v>
      </c>
      <c r="N224">
        <v>7066437632</v>
      </c>
      <c r="O224">
        <v>7312975872</v>
      </c>
      <c r="P224">
        <v>7192808960</v>
      </c>
      <c r="Q224" s="21">
        <v>7167757312</v>
      </c>
      <c r="R224">
        <v>7650357760</v>
      </c>
      <c r="S224">
        <v>7365667840</v>
      </c>
      <c r="T224">
        <v>7349568000</v>
      </c>
      <c r="U224">
        <v>7203454464</v>
      </c>
      <c r="V224">
        <v>7752253952</v>
      </c>
      <c r="W224">
        <v>7579049472</v>
      </c>
      <c r="X224">
        <v>5899214848</v>
      </c>
      <c r="Y224">
        <v>6320180736</v>
      </c>
      <c r="Z224">
        <v>6422614016</v>
      </c>
      <c r="AA224">
        <v>5106263040</v>
      </c>
      <c r="AB224">
        <v>4808711168</v>
      </c>
      <c r="AC224">
        <v>3945840128</v>
      </c>
      <c r="AD224">
        <v>4834387968</v>
      </c>
      <c r="AE224">
        <v>4792337920</v>
      </c>
      <c r="AF224">
        <v>4141106944</v>
      </c>
      <c r="AG224">
        <v>3900947712</v>
      </c>
      <c r="AH224">
        <v>3901712128</v>
      </c>
      <c r="AI224">
        <v>3901357056</v>
      </c>
      <c r="AJ224">
        <v>3719000832</v>
      </c>
      <c r="AK224">
        <v>3934755584</v>
      </c>
      <c r="AL224">
        <v>3283753216</v>
      </c>
      <c r="AM224">
        <v>2925317120</v>
      </c>
      <c r="AN224">
        <v>2550996736</v>
      </c>
      <c r="AO224">
        <v>1946698752</v>
      </c>
      <c r="AP224">
        <v>2538509312</v>
      </c>
      <c r="AQ224">
        <v>2879252480</v>
      </c>
      <c r="AR224">
        <v>2948051200</v>
      </c>
    </row>
  </sheetData>
  <autoFilter ref="A1:AT224" xr:uid="{8A152A25-560D-4963-B143-E5C63D2A5DEF}">
    <sortState xmlns:xlrd2="http://schemas.microsoft.com/office/spreadsheetml/2017/richdata2" ref="A2:AR224">
      <sortCondition ref="A1:A22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9777-AA2B-446F-86BB-69EFECB34A78}">
  <dimension ref="A1:AQ224"/>
  <sheetViews>
    <sheetView workbookViewId="0">
      <selection activeCell="K21" sqref="K21"/>
    </sheetView>
  </sheetViews>
  <sheetFormatPr defaultRowHeight="14.4" x14ac:dyDescent="0.3"/>
  <cols>
    <col min="1" max="1" width="9.109375" bestFit="1" customWidth="1"/>
    <col min="2" max="2" width="13.88671875" customWidth="1"/>
    <col min="3" max="3" width="9.109375" bestFit="1" customWidth="1"/>
    <col min="4" max="44" width="17" bestFit="1" customWidth="1"/>
  </cols>
  <sheetData>
    <row r="1" spans="1:43" x14ac:dyDescent="0.3">
      <c r="A1" s="1" t="s">
        <v>0</v>
      </c>
      <c r="B1" s="1"/>
      <c r="C1" s="1" t="s">
        <v>1</v>
      </c>
      <c r="D1" s="1" t="s">
        <v>722</v>
      </c>
      <c r="E1" s="1" t="s">
        <v>721</v>
      </c>
      <c r="F1" s="1" t="s">
        <v>720</v>
      </c>
      <c r="G1" s="1" t="s">
        <v>719</v>
      </c>
      <c r="H1" s="1" t="s">
        <v>718</v>
      </c>
      <c r="I1" s="1" t="s">
        <v>717</v>
      </c>
      <c r="J1" s="1" t="s">
        <v>716</v>
      </c>
      <c r="K1" s="1" t="s">
        <v>715</v>
      </c>
      <c r="L1" s="1" t="s">
        <v>714</v>
      </c>
      <c r="M1" s="1" t="s">
        <v>713</v>
      </c>
      <c r="N1" s="1" t="s">
        <v>712</v>
      </c>
      <c r="O1" s="1" t="s">
        <v>711</v>
      </c>
      <c r="P1" s="1" t="s">
        <v>710</v>
      </c>
      <c r="Q1" s="1" t="s">
        <v>709</v>
      </c>
      <c r="R1" s="1" t="s">
        <v>708</v>
      </c>
      <c r="S1" s="1" t="s">
        <v>707</v>
      </c>
      <c r="T1" s="1" t="s">
        <v>706</v>
      </c>
      <c r="U1" s="1" t="s">
        <v>705</v>
      </c>
      <c r="V1" s="1" t="s">
        <v>704</v>
      </c>
      <c r="W1" s="1" t="s">
        <v>703</v>
      </c>
      <c r="X1" s="1" t="s">
        <v>702</v>
      </c>
      <c r="Y1" s="1" t="s">
        <v>701</v>
      </c>
      <c r="Z1" s="1" t="s">
        <v>700</v>
      </c>
      <c r="AA1" s="1" t="s">
        <v>699</v>
      </c>
      <c r="AB1" s="1" t="s">
        <v>698</v>
      </c>
      <c r="AC1" s="1" t="s">
        <v>697</v>
      </c>
      <c r="AD1" s="1" t="s">
        <v>696</v>
      </c>
      <c r="AE1" s="1" t="s">
        <v>695</v>
      </c>
      <c r="AF1" s="1" t="s">
        <v>694</v>
      </c>
      <c r="AG1" s="1" t="s">
        <v>693</v>
      </c>
      <c r="AH1" s="1" t="s">
        <v>692</v>
      </c>
      <c r="AI1" s="1" t="s">
        <v>691</v>
      </c>
      <c r="AJ1" s="1" t="s">
        <v>690</v>
      </c>
      <c r="AK1" s="1" t="s">
        <v>689</v>
      </c>
      <c r="AL1" s="1" t="s">
        <v>688</v>
      </c>
      <c r="AM1" s="1" t="s">
        <v>687</v>
      </c>
      <c r="AN1" s="1" t="s">
        <v>686</v>
      </c>
      <c r="AO1" s="1" t="s">
        <v>685</v>
      </c>
      <c r="AP1" s="1" t="s">
        <v>684</v>
      </c>
      <c r="AQ1" s="1" t="s">
        <v>683</v>
      </c>
    </row>
    <row r="2" spans="1:43" x14ac:dyDescent="0.3">
      <c r="A2" t="s">
        <v>227</v>
      </c>
      <c r="B2" t="str">
        <f>A2&amp;" CN EQUITY"</f>
        <v>AAV CN EQUITY</v>
      </c>
      <c r="C2" t="s">
        <v>7</v>
      </c>
      <c r="D2">
        <v>1.0170997186658901</v>
      </c>
      <c r="E2">
        <v>0.97480702400207497</v>
      </c>
      <c r="F2">
        <v>1.0684549808502199</v>
      </c>
      <c r="G2">
        <v>1.01409804821014</v>
      </c>
      <c r="H2">
        <v>0.88915097713470503</v>
      </c>
      <c r="I2">
        <v>0.99283200502395597</v>
      </c>
      <c r="J2">
        <v>0.94442701339721702</v>
      </c>
      <c r="K2">
        <v>0.83873599767684903</v>
      </c>
      <c r="L2">
        <v>1.0398520231246999</v>
      </c>
      <c r="M2">
        <v>1.1570930480957</v>
      </c>
      <c r="N2">
        <v>0.94794601202011097</v>
      </c>
      <c r="O2">
        <v>1.1235489845275899</v>
      </c>
      <c r="P2">
        <v>0.969992995262146</v>
      </c>
      <c r="Q2">
        <v>1.1143389940261801</v>
      </c>
      <c r="R2">
        <v>0.91868501901626598</v>
      </c>
      <c r="S2">
        <v>0.42812600731849698</v>
      </c>
      <c r="T2">
        <v>0.30925300717353799</v>
      </c>
      <c r="U2">
        <v>0.32464599609375</v>
      </c>
      <c r="V2">
        <v>0.30203300714492798</v>
      </c>
      <c r="W2">
        <v>0.25407999753951999</v>
      </c>
      <c r="X2">
        <v>0.39055201411247298</v>
      </c>
      <c r="Y2">
        <v>0.30547800660133401</v>
      </c>
      <c r="Z2">
        <v>0.227314993739128</v>
      </c>
      <c r="AA2">
        <v>0.30651798844337502</v>
      </c>
      <c r="AB2">
        <v>0.27636000514030501</v>
      </c>
      <c r="AC2">
        <v>0.513005971908569</v>
      </c>
      <c r="AD2">
        <v>0.58455401659011796</v>
      </c>
      <c r="AE2">
        <v>0.53550499677658103</v>
      </c>
      <c r="AF2">
        <v>0.76558601856231701</v>
      </c>
      <c r="AG2">
        <v>1.1288720369339</v>
      </c>
      <c r="AH2">
        <v>1.2813090085983301</v>
      </c>
      <c r="AI2">
        <v>1.2970830202102701</v>
      </c>
      <c r="AJ2">
        <v>1.3937640190124501</v>
      </c>
      <c r="AK2">
        <v>1.3972569704055799</v>
      </c>
      <c r="AL2">
        <v>1.10476505756378</v>
      </c>
      <c r="AM2">
        <v>1.06581699848175</v>
      </c>
      <c r="AN2">
        <v>1.07038497924805</v>
      </c>
      <c r="AO2">
        <v>1.0742000341415401</v>
      </c>
      <c r="AP2">
        <v>1.22644603252411</v>
      </c>
      <c r="AQ2">
        <v>1.0568269491195701</v>
      </c>
    </row>
    <row r="3" spans="1:43" x14ac:dyDescent="0.3">
      <c r="A3" t="s">
        <v>228</v>
      </c>
      <c r="B3" t="str">
        <f t="shared" ref="B3:B66" si="0">A3&amp;" CN EQUITY"</f>
        <v>ABX CN EQUITY</v>
      </c>
      <c r="C3" t="s">
        <v>8</v>
      </c>
      <c r="D3">
        <v>1.1362153374449899</v>
      </c>
      <c r="E3">
        <v>1.46030402183533</v>
      </c>
      <c r="F3">
        <v>1.2385059595107999</v>
      </c>
      <c r="G3">
        <v>1.24534499645233</v>
      </c>
      <c r="H3">
        <v>1.3633849620819101</v>
      </c>
      <c r="I3">
        <v>1.11083400249481</v>
      </c>
      <c r="J3">
        <v>1.3032209873199501</v>
      </c>
      <c r="K3">
        <v>1.4339410066604601</v>
      </c>
      <c r="L3">
        <v>1.32238805294037</v>
      </c>
      <c r="M3">
        <v>1.1467820405960101</v>
      </c>
      <c r="N3">
        <v>1.2987149953842201</v>
      </c>
      <c r="O3">
        <v>1.7996859550476101</v>
      </c>
      <c r="P3">
        <v>1.4180769920349101</v>
      </c>
      <c r="Q3">
        <v>1.35803198814392</v>
      </c>
      <c r="R3">
        <v>1.55204594135284</v>
      </c>
      <c r="S3">
        <v>1.4894779920578001</v>
      </c>
      <c r="T3">
        <v>1.7303489446639999</v>
      </c>
      <c r="U3">
        <v>2.1913290023803702</v>
      </c>
      <c r="V3">
        <v>2.16518306732178</v>
      </c>
      <c r="W3">
        <v>1.49454605579376</v>
      </c>
      <c r="X3">
        <v>1.5417740345001201</v>
      </c>
      <c r="Y3">
        <v>1.5272810459137001</v>
      </c>
      <c r="Z3">
        <v>1.7572389841079701</v>
      </c>
      <c r="AA3">
        <v>1.53940200805664</v>
      </c>
      <c r="AB3">
        <v>2.0806229114532502</v>
      </c>
      <c r="AC3">
        <v>1.44774305820465</v>
      </c>
      <c r="AD3">
        <v>1.63897097110748</v>
      </c>
      <c r="AE3">
        <v>1.5313919782638501</v>
      </c>
      <c r="AF3">
        <v>1.82318794727325</v>
      </c>
      <c r="AG3">
        <v>1.9512029886245701</v>
      </c>
      <c r="AH3">
        <v>1.9203900098800699</v>
      </c>
      <c r="AI3">
        <v>2.5787479877471902</v>
      </c>
      <c r="AJ3">
        <v>2.3469679355621298</v>
      </c>
      <c r="AK3">
        <v>2.7453570365905802</v>
      </c>
      <c r="AL3">
        <v>3.3727788925170898</v>
      </c>
      <c r="AM3">
        <v>2.20832490921021</v>
      </c>
      <c r="AN3">
        <v>1.2019690275192301</v>
      </c>
      <c r="AO3">
        <v>0.75509399175643899</v>
      </c>
      <c r="AP3">
        <v>1.2248610258102399</v>
      </c>
      <c r="AQ3">
        <v>1.2492259740829501</v>
      </c>
    </row>
    <row r="4" spans="1:43" x14ac:dyDescent="0.3">
      <c r="A4" t="s">
        <v>229</v>
      </c>
      <c r="B4" t="str">
        <f t="shared" si="0"/>
        <v>AC CN EQUITY</v>
      </c>
      <c r="C4" t="s">
        <v>9</v>
      </c>
      <c r="D4">
        <v>2.58087130397054</v>
      </c>
      <c r="E4">
        <v>1.90029096603394</v>
      </c>
      <c r="F4">
        <v>5.5081758499145499</v>
      </c>
      <c r="G4">
        <v>9.9712238311767596</v>
      </c>
      <c r="H4">
        <v>8.4168233871459996</v>
      </c>
      <c r="I4">
        <v>12.6311435699463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>
        <v>839.73553466796898</v>
      </c>
      <c r="Q4">
        <v>57.067142486572301</v>
      </c>
      <c r="R4">
        <v>15.8095788955688</v>
      </c>
      <c r="S4">
        <v>9.7234926223754901</v>
      </c>
      <c r="T4">
        <v>4.4102411270141602</v>
      </c>
      <c r="U4">
        <v>2.4344339370727499</v>
      </c>
      <c r="V4">
        <v>2.4616160392761199</v>
      </c>
      <c r="W4">
        <v>0.96449100971221902</v>
      </c>
      <c r="X4">
        <v>2.9085779190063499</v>
      </c>
      <c r="Y4">
        <v>2.8439350128173801</v>
      </c>
      <c r="Z4">
        <v>3.1451220512390101</v>
      </c>
      <c r="AA4">
        <v>2.63734698295593</v>
      </c>
      <c r="AB4">
        <v>2.1446900367736799</v>
      </c>
      <c r="AC4">
        <v>1.9191249608993499</v>
      </c>
      <c r="AD4">
        <v>1.48180603981018</v>
      </c>
      <c r="AE4">
        <v>2.7615499496460001</v>
      </c>
      <c r="AF4">
        <v>2.0652320384979199</v>
      </c>
      <c r="AG4">
        <v>2.3445229530334499</v>
      </c>
      <c r="AH4">
        <v>3.9436829090118399</v>
      </c>
      <c r="AI4">
        <v>4.0728650093078604</v>
      </c>
      <c r="AJ4">
        <v>3.0638380050659202</v>
      </c>
      <c r="AK4">
        <v>17.9607334136963</v>
      </c>
      <c r="AL4" t="s">
        <v>6</v>
      </c>
      <c r="AM4" t="s">
        <v>6</v>
      </c>
      <c r="AN4">
        <v>222.0927734375</v>
      </c>
      <c r="AO4" t="s">
        <v>6</v>
      </c>
      <c r="AP4" t="s">
        <v>6</v>
      </c>
      <c r="AQ4" t="s">
        <v>6</v>
      </c>
    </row>
    <row r="5" spans="1:43" x14ac:dyDescent="0.3">
      <c r="A5" t="s">
        <v>230</v>
      </c>
      <c r="B5" t="str">
        <f t="shared" si="0"/>
        <v>ACO/X CN EQUITY</v>
      </c>
      <c r="C5" t="s">
        <v>10</v>
      </c>
      <c r="D5">
        <v>1.18699909486743</v>
      </c>
      <c r="E5">
        <v>1.1949820518493699</v>
      </c>
      <c r="F5">
        <v>0.96957200765609697</v>
      </c>
      <c r="G5">
        <v>0.93822300434112504</v>
      </c>
      <c r="H5">
        <v>0.98059797286987305</v>
      </c>
      <c r="I5">
        <v>0.89010399580001798</v>
      </c>
      <c r="J5">
        <v>1.00717997550964</v>
      </c>
      <c r="K5">
        <v>1.1096290349960301</v>
      </c>
      <c r="L5">
        <v>1.1032030582428001</v>
      </c>
      <c r="M5">
        <v>1.11907494068146</v>
      </c>
      <c r="N5">
        <v>1.1778930425643901</v>
      </c>
      <c r="O5">
        <v>1.1593370437622099</v>
      </c>
      <c r="P5">
        <v>1.18807804584503</v>
      </c>
      <c r="Q5">
        <v>1.1396889686584499</v>
      </c>
      <c r="R5">
        <v>1.2459299564361599</v>
      </c>
      <c r="S5">
        <v>1.1608339548111</v>
      </c>
      <c r="T5">
        <v>1.0315179824829099</v>
      </c>
      <c r="U5">
        <v>1.0930190086364799</v>
      </c>
      <c r="V5">
        <v>1.14328300952911</v>
      </c>
      <c r="W5">
        <v>1.08383500576019</v>
      </c>
      <c r="X5">
        <v>1.42674100399017</v>
      </c>
      <c r="Y5">
        <v>1.40276503562927</v>
      </c>
      <c r="Z5">
        <v>1.3233350515365601</v>
      </c>
      <c r="AA5">
        <v>1.371631026268</v>
      </c>
      <c r="AB5">
        <v>1.13310098648071</v>
      </c>
      <c r="AC5">
        <v>1.192626953125</v>
      </c>
      <c r="AD5">
        <v>1.30497002601623</v>
      </c>
      <c r="AE5">
        <v>1.3236490488052399</v>
      </c>
      <c r="AF5">
        <v>1.37555003166199</v>
      </c>
      <c r="AG5">
        <v>1.4526330232620199</v>
      </c>
      <c r="AH5">
        <v>1.62136602401733</v>
      </c>
      <c r="AI5">
        <v>1.64688897132873</v>
      </c>
      <c r="AJ5">
        <v>1.44399702548981</v>
      </c>
      <c r="AK5">
        <v>1.5748770236969001</v>
      </c>
      <c r="AL5">
        <v>1.5478669404983501</v>
      </c>
      <c r="AM5">
        <v>1.3414560556411701</v>
      </c>
      <c r="AN5">
        <v>1.22358894348145</v>
      </c>
      <c r="AO5">
        <v>1.3652579784393299</v>
      </c>
      <c r="AP5">
        <v>1.39696598052979</v>
      </c>
      <c r="AQ5">
        <v>1.59608697891235</v>
      </c>
    </row>
    <row r="6" spans="1:43" x14ac:dyDescent="0.3">
      <c r="A6" t="s">
        <v>231</v>
      </c>
      <c r="B6" t="str">
        <f t="shared" si="0"/>
        <v>AEM CN EQUITY</v>
      </c>
      <c r="C6" t="s">
        <v>11</v>
      </c>
      <c r="D6">
        <v>1.91145410660021</v>
      </c>
      <c r="E6">
        <v>1.9728540182113701</v>
      </c>
      <c r="F6">
        <v>1.63575303554535</v>
      </c>
      <c r="G6">
        <v>1.51332199573517</v>
      </c>
      <c r="H6">
        <v>1.4084290266037001</v>
      </c>
      <c r="I6">
        <v>1.1339809894561801</v>
      </c>
      <c r="J6">
        <v>1.24015605449677</v>
      </c>
      <c r="K6">
        <v>1.26999199390411</v>
      </c>
      <c r="L6">
        <v>1.4615509510040301</v>
      </c>
      <c r="M6">
        <v>1.19467496871948</v>
      </c>
      <c r="N6">
        <v>1.28219294548035</v>
      </c>
      <c r="O6">
        <v>1.71443402767181</v>
      </c>
      <c r="P6">
        <v>2.16911792755127</v>
      </c>
      <c r="Q6">
        <v>2.1467330455779998</v>
      </c>
      <c r="R6">
        <v>2.5104999542236301</v>
      </c>
      <c r="S6">
        <v>2.4683899879455602</v>
      </c>
      <c r="T6">
        <v>2.9987640380859402</v>
      </c>
      <c r="U6">
        <v>3.5125269889831499</v>
      </c>
      <c r="V6">
        <v>2.9455020427703902</v>
      </c>
      <c r="W6">
        <v>1.88821804523468</v>
      </c>
      <c r="X6">
        <v>2.8889861106872599</v>
      </c>
      <c r="Y6">
        <v>2.6799728870391899</v>
      </c>
      <c r="Z6">
        <v>2.6155230998992902</v>
      </c>
      <c r="AA6">
        <v>2.2344710826873802</v>
      </c>
      <c r="AB6">
        <v>2.0840139389038099</v>
      </c>
      <c r="AC6">
        <v>1.6160910129547099</v>
      </c>
      <c r="AD6">
        <v>2.16843509674072</v>
      </c>
      <c r="AE6">
        <v>1.9849720001220701</v>
      </c>
      <c r="AF6">
        <v>2.1802670955657999</v>
      </c>
      <c r="AG6">
        <v>2.1271519660949698</v>
      </c>
      <c r="AH6">
        <v>2.14595699310303</v>
      </c>
      <c r="AI6">
        <v>2.0432500839233398</v>
      </c>
      <c r="AJ6">
        <v>2.1063790321350102</v>
      </c>
      <c r="AK6">
        <v>2.7253510951995801</v>
      </c>
      <c r="AL6">
        <v>2.71843290328979</v>
      </c>
      <c r="AM6">
        <v>1.8763730525970499</v>
      </c>
      <c r="AN6">
        <v>1.3824100494384799</v>
      </c>
      <c r="AO6">
        <v>1.3211469650268599</v>
      </c>
      <c r="AP6">
        <v>1.4820959568023699</v>
      </c>
      <c r="AQ6">
        <v>1.4585429430007899</v>
      </c>
    </row>
    <row r="7" spans="1:43" x14ac:dyDescent="0.3">
      <c r="A7" t="s">
        <v>232</v>
      </c>
      <c r="B7" t="str">
        <f t="shared" si="0"/>
        <v>AG CN EQUITY</v>
      </c>
      <c r="C7" t="s">
        <v>12</v>
      </c>
      <c r="D7">
        <v>1.2026534998654601</v>
      </c>
      <c r="E7">
        <v>1.31695604324341</v>
      </c>
      <c r="F7">
        <v>1.2841650247573899</v>
      </c>
      <c r="G7">
        <v>1.2589520215988199</v>
      </c>
      <c r="H7">
        <v>1.30188095569611</v>
      </c>
      <c r="I7">
        <v>1.10063099861145</v>
      </c>
      <c r="J7">
        <v>1.1801190376281701</v>
      </c>
      <c r="K7">
        <v>1.48734998703003</v>
      </c>
      <c r="L7">
        <v>1.61021304130554</v>
      </c>
      <c r="M7">
        <v>1.49810802936554</v>
      </c>
      <c r="N7">
        <v>1.3815599679946899</v>
      </c>
      <c r="O7">
        <v>2.3926270008087198</v>
      </c>
      <c r="P7">
        <v>2.0501129627227801</v>
      </c>
      <c r="Q7">
        <v>2.0821690559387198</v>
      </c>
      <c r="R7">
        <v>2.8774449825286901</v>
      </c>
      <c r="S7">
        <v>4.0427188873290998</v>
      </c>
      <c r="T7">
        <v>3.49228692054748</v>
      </c>
      <c r="U7">
        <v>2.6087689399719198</v>
      </c>
      <c r="V7">
        <v>3.2241809368133501</v>
      </c>
      <c r="W7">
        <v>1.99380695819855</v>
      </c>
      <c r="X7">
        <v>3.8568859100341801</v>
      </c>
      <c r="Y7">
        <v>2.7875759601593</v>
      </c>
      <c r="Z7">
        <v>2.4976100921630899</v>
      </c>
      <c r="AA7">
        <v>2.07064604759216</v>
      </c>
      <c r="AB7">
        <v>1.9194760322570801</v>
      </c>
      <c r="AC7">
        <v>1.4505139589309699</v>
      </c>
      <c r="AD7">
        <v>1.9737290143966699</v>
      </c>
      <c r="AE7">
        <v>1.6960259675979601</v>
      </c>
      <c r="AF7">
        <v>1.92713403701782</v>
      </c>
      <c r="AG7">
        <v>1.7780469655990601</v>
      </c>
      <c r="AH7">
        <v>2.1606929302215598</v>
      </c>
      <c r="AI7">
        <v>2.1281490325927699</v>
      </c>
      <c r="AJ7">
        <v>2.0179390907287602</v>
      </c>
      <c r="AK7">
        <v>2.7302999496460001</v>
      </c>
      <c r="AL7">
        <v>3.6747970581054701</v>
      </c>
      <c r="AM7">
        <v>1.87391901016235</v>
      </c>
      <c r="AN7">
        <v>0.93158298730850198</v>
      </c>
      <c r="AO7">
        <v>0.718786001205444</v>
      </c>
      <c r="AP7">
        <v>1.0908950567245499</v>
      </c>
      <c r="AQ7">
        <v>1.21409499645233</v>
      </c>
    </row>
    <row r="8" spans="1:43" x14ac:dyDescent="0.3">
      <c r="A8" t="s">
        <v>233</v>
      </c>
      <c r="B8" t="str">
        <f t="shared" si="0"/>
        <v>AGI CN EQUITY</v>
      </c>
      <c r="C8" t="s">
        <v>13</v>
      </c>
      <c r="D8">
        <v>2.2076526391777098</v>
      </c>
      <c r="E8">
        <v>2.3901100158691402</v>
      </c>
      <c r="F8">
        <v>2.0473649501800502</v>
      </c>
      <c r="G8">
        <v>1.98110103607178</v>
      </c>
      <c r="H8">
        <v>1.8320770263671899</v>
      </c>
      <c r="I8">
        <v>1.55832803249359</v>
      </c>
      <c r="J8">
        <v>1.6562429666519201</v>
      </c>
      <c r="K8">
        <v>1.7388000488281199</v>
      </c>
      <c r="L8">
        <v>1.4643479585647601</v>
      </c>
      <c r="M8">
        <v>1.09014999866486</v>
      </c>
      <c r="N8">
        <v>1.0176659822464</v>
      </c>
      <c r="O8">
        <v>1.21268498897552</v>
      </c>
      <c r="P8">
        <v>1.1019649505615201</v>
      </c>
      <c r="Q8">
        <v>1.0353759527206401</v>
      </c>
      <c r="R8">
        <v>1.10624098777771</v>
      </c>
      <c r="S8">
        <v>1.06088602542877</v>
      </c>
      <c r="T8">
        <v>1.1996500492095901</v>
      </c>
      <c r="U8">
        <v>1.24947798252106</v>
      </c>
      <c r="V8">
        <v>1.3547420501709</v>
      </c>
      <c r="W8">
        <v>0.73363101482391402</v>
      </c>
      <c r="X8">
        <v>0.87539100646972701</v>
      </c>
      <c r="Y8">
        <v>0.85605299472808805</v>
      </c>
      <c r="Z8">
        <v>0.89245998859405495</v>
      </c>
      <c r="AA8">
        <v>0.75495302677154497</v>
      </c>
      <c r="AB8">
        <v>0.54184401035308805</v>
      </c>
      <c r="AC8">
        <v>0.669134020805359</v>
      </c>
      <c r="AD8">
        <v>0.83281999826431297</v>
      </c>
      <c r="AE8">
        <v>0.75452297925949097</v>
      </c>
      <c r="AF8">
        <v>0.94879102706909202</v>
      </c>
      <c r="AG8">
        <v>0.98870497941970803</v>
      </c>
      <c r="AH8">
        <v>1.0554460287094101</v>
      </c>
      <c r="AI8">
        <v>1.1965860128402701</v>
      </c>
      <c r="AJ8">
        <v>1.0530049800872801</v>
      </c>
      <c r="AK8">
        <v>1.23553395271301</v>
      </c>
      <c r="AL8">
        <v>1.2868570089340201</v>
      </c>
      <c r="AM8">
        <v>0.79352301359176602</v>
      </c>
      <c r="AN8">
        <v>0.49058699607849099</v>
      </c>
      <c r="AO8">
        <v>0.52868300676345803</v>
      </c>
      <c r="AP8">
        <v>0.947076976299286</v>
      </c>
      <c r="AQ8">
        <v>0.94779497385025002</v>
      </c>
    </row>
    <row r="9" spans="1:43" x14ac:dyDescent="0.3">
      <c r="A9" t="s">
        <v>234</v>
      </c>
      <c r="B9" t="str">
        <f t="shared" si="0"/>
        <v>AIF CN EQUITY</v>
      </c>
      <c r="C9" t="s">
        <v>14</v>
      </c>
      <c r="D9">
        <v>4.1655365073419697</v>
      </c>
      <c r="E9">
        <v>4.0829701423645002</v>
      </c>
      <c r="F9">
        <v>3.7632350921630899</v>
      </c>
      <c r="G9">
        <v>3.8903279304504399</v>
      </c>
      <c r="H9">
        <v>3.17870998382568</v>
      </c>
      <c r="I9">
        <v>3.5670850276946999</v>
      </c>
      <c r="J9">
        <v>3.27924609184265</v>
      </c>
      <c r="K9">
        <v>4.3002519607543999</v>
      </c>
      <c r="L9">
        <v>4.0421380996704102</v>
      </c>
      <c r="M9">
        <v>3.4586141109466602</v>
      </c>
      <c r="N9">
        <v>3.6007559299468999</v>
      </c>
      <c r="O9">
        <v>4.0273499488830602</v>
      </c>
      <c r="P9">
        <v>5.3117041587829599</v>
      </c>
      <c r="Q9">
        <v>6.1276330947876003</v>
      </c>
      <c r="R9">
        <v>5.8064951896667498</v>
      </c>
      <c r="S9">
        <v>6.4854898452758798</v>
      </c>
      <c r="T9">
        <v>5.1810979843139604</v>
      </c>
      <c r="U9">
        <v>5.7719321250915501</v>
      </c>
      <c r="V9">
        <v>4.3898768424987802</v>
      </c>
      <c r="W9">
        <v>3.9034299850463898</v>
      </c>
      <c r="X9">
        <v>4.2035570144653303</v>
      </c>
      <c r="Y9">
        <v>4.3906922340393102</v>
      </c>
      <c r="Z9">
        <v>3.5803120136261</v>
      </c>
      <c r="AA9">
        <v>2.9428360462188698</v>
      </c>
      <c r="AB9">
        <v>2.5763499736785902</v>
      </c>
      <c r="AC9">
        <v>3.30397295951843</v>
      </c>
      <c r="AD9">
        <v>3.0540709495544398</v>
      </c>
      <c r="AE9">
        <v>3.2596189975738499</v>
      </c>
      <c r="AF9">
        <v>3.4458959102630602</v>
      </c>
      <c r="AG9">
        <v>2.9359660148620601</v>
      </c>
      <c r="AH9">
        <v>2.5615069866180402</v>
      </c>
      <c r="AI9">
        <v>3.2555301189422599</v>
      </c>
      <c r="AJ9">
        <v>3.3772819042205802</v>
      </c>
      <c r="AK9">
        <v>3.2720100879669198</v>
      </c>
      <c r="AL9">
        <v>2.4501609802246098</v>
      </c>
      <c r="AM9">
        <v>2.3053278923034699</v>
      </c>
      <c r="AN9">
        <v>2.0168011188507098</v>
      </c>
      <c r="AO9">
        <v>2.20306491851807</v>
      </c>
      <c r="AP9">
        <v>1.9972770214080799</v>
      </c>
      <c r="AQ9">
        <v>2.1715850830078098</v>
      </c>
    </row>
    <row r="10" spans="1:43" x14ac:dyDescent="0.3">
      <c r="A10" t="s">
        <v>235</v>
      </c>
      <c r="B10" t="str">
        <f t="shared" si="0"/>
        <v>ALA CN EQUITY</v>
      </c>
      <c r="C10" t="s">
        <v>15</v>
      </c>
      <c r="D10">
        <v>1.30638682029886</v>
      </c>
      <c r="E10">
        <v>1.3063869476318399</v>
      </c>
      <c r="F10">
        <v>1.16564500331879</v>
      </c>
      <c r="G10">
        <v>1.12351894378662</v>
      </c>
      <c r="H10">
        <v>1.1204750537872299</v>
      </c>
      <c r="I10">
        <v>1.02626705169678</v>
      </c>
      <c r="J10">
        <v>0.94655698537826505</v>
      </c>
      <c r="K10">
        <v>0.87751698493957497</v>
      </c>
      <c r="L10">
        <v>0.95800101757049605</v>
      </c>
      <c r="M10">
        <v>1.0632840394973799</v>
      </c>
      <c r="N10">
        <v>1.21496498584747</v>
      </c>
      <c r="O10">
        <v>1.30162394046783</v>
      </c>
      <c r="P10">
        <v>1.3034210205078101</v>
      </c>
      <c r="Q10">
        <v>1.13931000232696</v>
      </c>
      <c r="R10">
        <v>1.2267639636993399</v>
      </c>
      <c r="S10">
        <v>0.95763897895812999</v>
      </c>
      <c r="T10">
        <v>0.87730401754379295</v>
      </c>
      <c r="U10">
        <v>0.70596402883529696</v>
      </c>
      <c r="V10">
        <v>0.65802997350692705</v>
      </c>
      <c r="W10">
        <v>0.50876200199127197</v>
      </c>
      <c r="X10">
        <v>0.92973798513412498</v>
      </c>
      <c r="Y10">
        <v>0.86930298805236805</v>
      </c>
      <c r="Z10">
        <v>0.89028298854827903</v>
      </c>
      <c r="AA10">
        <v>0.768451988697052</v>
      </c>
      <c r="AB10">
        <v>0.67100799083709695</v>
      </c>
      <c r="AC10">
        <v>0.71382397413253795</v>
      </c>
      <c r="AD10">
        <v>1.3056570291519201</v>
      </c>
      <c r="AE10">
        <v>1.2514050006866499</v>
      </c>
      <c r="AF10">
        <v>1.5223129987716699</v>
      </c>
      <c r="AG10">
        <v>1.4922579526901201</v>
      </c>
      <c r="AH10">
        <v>1.4662619829177901</v>
      </c>
      <c r="AI10">
        <v>1.4614340066909799</v>
      </c>
      <c r="AJ10">
        <v>1.57360899448395</v>
      </c>
      <c r="AK10">
        <v>1.57855796813965</v>
      </c>
      <c r="AL10">
        <v>1.3191159963607799</v>
      </c>
      <c r="AM10">
        <v>1.60020196437836</v>
      </c>
      <c r="AN10">
        <v>1.42029905319214</v>
      </c>
      <c r="AO10">
        <v>1.49314105510712</v>
      </c>
      <c r="AP10">
        <v>1.8257470130920399</v>
      </c>
      <c r="AQ10">
        <v>1.9602979421615601</v>
      </c>
    </row>
    <row r="11" spans="1:43" x14ac:dyDescent="0.3">
      <c r="A11" t="s">
        <v>236</v>
      </c>
      <c r="B11" t="str">
        <f t="shared" si="0"/>
        <v>AP-U CN EQUITY</v>
      </c>
      <c r="C11" t="s">
        <v>16</v>
      </c>
      <c r="D11">
        <v>0.37335645394167899</v>
      </c>
      <c r="E11">
        <v>0.440191000699997</v>
      </c>
      <c r="F11">
        <v>0.32492700219154402</v>
      </c>
      <c r="G11">
        <v>0.373205006122589</v>
      </c>
      <c r="H11">
        <v>0.45972698926925698</v>
      </c>
      <c r="I11">
        <v>0.339736998081207</v>
      </c>
      <c r="J11">
        <v>0.40606901049614003</v>
      </c>
      <c r="K11">
        <v>0.523271024227142</v>
      </c>
      <c r="L11">
        <v>0.54367101192474399</v>
      </c>
      <c r="M11">
        <v>0.53065097332000699</v>
      </c>
      <c r="N11">
        <v>0.70198100805282604</v>
      </c>
      <c r="O11">
        <v>0.90875297784805298</v>
      </c>
      <c r="P11">
        <v>0.87368202209472701</v>
      </c>
      <c r="Q11">
        <v>0.81256300210952803</v>
      </c>
      <c r="R11">
        <v>0.91798901557922397</v>
      </c>
      <c r="S11">
        <v>0.834173023700714</v>
      </c>
      <c r="T11">
        <v>0.77937400341033902</v>
      </c>
      <c r="U11">
        <v>0.74246400594711304</v>
      </c>
      <c r="V11">
        <v>0.844143986701965</v>
      </c>
      <c r="W11">
        <v>0.92876201868057295</v>
      </c>
      <c r="X11">
        <v>1.11866998672485</v>
      </c>
      <c r="Y11">
        <v>1.2053020000457799</v>
      </c>
      <c r="Z11">
        <v>1.0816689729690501</v>
      </c>
      <c r="AA11">
        <v>1.14325404167175</v>
      </c>
      <c r="AB11">
        <v>1.0522320270538299</v>
      </c>
      <c r="AC11">
        <v>1.04655301570892</v>
      </c>
      <c r="AD11">
        <v>1.05937504768372</v>
      </c>
      <c r="AE11">
        <v>1.04835104942322</v>
      </c>
      <c r="AF11">
        <v>1.10191202163696</v>
      </c>
      <c r="AG11">
        <v>1.05132400989532</v>
      </c>
      <c r="AH11">
        <v>1.04799604415894</v>
      </c>
      <c r="AI11">
        <v>0.99731397628784202</v>
      </c>
      <c r="AJ11">
        <v>1.00817394256592</v>
      </c>
      <c r="AK11">
        <v>1.1051470041275</v>
      </c>
      <c r="AL11">
        <v>1.15016198158264</v>
      </c>
      <c r="AM11">
        <v>1.0557550191879299</v>
      </c>
      <c r="AN11">
        <v>0.955361008644104</v>
      </c>
      <c r="AO11">
        <v>1.06382501125336</v>
      </c>
      <c r="AP11">
        <v>1.1046279668807999</v>
      </c>
      <c r="AQ11">
        <v>1.3080450296402</v>
      </c>
    </row>
    <row r="12" spans="1:43" x14ac:dyDescent="0.3">
      <c r="A12" t="s">
        <v>237</v>
      </c>
      <c r="B12" t="str">
        <f t="shared" si="0"/>
        <v>AQN CN EQUITY</v>
      </c>
      <c r="C12" t="s">
        <v>17</v>
      </c>
      <c r="D12">
        <v>0.73004846284383096</v>
      </c>
      <c r="E12">
        <v>0.90090197324752797</v>
      </c>
      <c r="F12">
        <v>0.75218099355697599</v>
      </c>
      <c r="G12">
        <v>0.93058198690414395</v>
      </c>
      <c r="H12">
        <v>0.898626029491425</v>
      </c>
      <c r="I12">
        <v>0.86369097232818604</v>
      </c>
      <c r="J12">
        <v>1.1399569511413601</v>
      </c>
      <c r="K12">
        <v>1.0912489891052299</v>
      </c>
      <c r="L12">
        <v>0.89003598690033003</v>
      </c>
      <c r="M12">
        <v>1.44380402565002</v>
      </c>
      <c r="N12">
        <v>1.6741640567779501</v>
      </c>
      <c r="O12">
        <v>1.8636120557785001</v>
      </c>
      <c r="P12">
        <v>1.71034300327301</v>
      </c>
      <c r="Q12">
        <v>1.8607579469680799</v>
      </c>
      <c r="R12">
        <v>1.8421759605407699</v>
      </c>
      <c r="S12">
        <v>1.8886790275573699</v>
      </c>
      <c r="T12">
        <v>1.9520800113678001</v>
      </c>
      <c r="U12">
        <v>1.8994510173797601</v>
      </c>
      <c r="V12">
        <v>1.79225301742554</v>
      </c>
      <c r="W12">
        <v>2.0007770061492902</v>
      </c>
      <c r="X12">
        <v>2.0104920864105198</v>
      </c>
      <c r="Y12">
        <v>2.1085369586944598</v>
      </c>
      <c r="Z12">
        <v>1.89065897464752</v>
      </c>
      <c r="AA12">
        <v>1.8146350383758501</v>
      </c>
      <c r="AB12">
        <v>1.6458430290222199</v>
      </c>
      <c r="AC12">
        <v>1.6930580139160201</v>
      </c>
      <c r="AD12">
        <v>1.5915880203247099</v>
      </c>
      <c r="AE12">
        <v>1.71125495433807</v>
      </c>
      <c r="AF12">
        <v>1.89990699291229</v>
      </c>
      <c r="AG12">
        <v>1.56366002559662</v>
      </c>
      <c r="AH12">
        <v>1.5037649869918801</v>
      </c>
      <c r="AI12">
        <v>1.32165598869324</v>
      </c>
      <c r="AJ12">
        <v>1.8259019851684599</v>
      </c>
      <c r="AK12">
        <v>1.52197802066803</v>
      </c>
      <c r="AL12">
        <v>1.5686409473419201</v>
      </c>
      <c r="AM12">
        <v>1.3354229927062999</v>
      </c>
      <c r="AN12">
        <v>1.62179899215698</v>
      </c>
      <c r="AO12">
        <v>1.1103760004043599</v>
      </c>
      <c r="AP12">
        <v>1.2446589469909699</v>
      </c>
      <c r="AQ12">
        <v>1.2108620405197099</v>
      </c>
    </row>
    <row r="13" spans="1:43" x14ac:dyDescent="0.3">
      <c r="A13" t="s">
        <v>238</v>
      </c>
      <c r="B13" t="str">
        <f t="shared" si="0"/>
        <v>ARE CN EQUITY</v>
      </c>
      <c r="C13" t="s">
        <v>18</v>
      </c>
      <c r="D13">
        <v>1.77608232809086</v>
      </c>
      <c r="E13">
        <v>1.3650130033493</v>
      </c>
      <c r="F13">
        <v>1.1537179946899401</v>
      </c>
      <c r="G13">
        <v>1.0053960084915201</v>
      </c>
      <c r="H13">
        <v>0.76463598012924205</v>
      </c>
      <c r="I13">
        <v>0.65050399303436302</v>
      </c>
      <c r="J13">
        <v>0.80465298891067505</v>
      </c>
      <c r="K13">
        <v>0.90402299165725697</v>
      </c>
      <c r="L13">
        <v>0.58762598037719704</v>
      </c>
      <c r="M13">
        <v>0.61107897758483898</v>
      </c>
      <c r="N13">
        <v>0.88897401094436601</v>
      </c>
      <c r="O13">
        <v>1.1559209823608401</v>
      </c>
      <c r="P13">
        <v>1.1238269805908201</v>
      </c>
      <c r="Q13">
        <v>1.27939105033875</v>
      </c>
      <c r="R13">
        <v>1.2634190320968599</v>
      </c>
      <c r="S13">
        <v>1.38013195991516</v>
      </c>
      <c r="T13">
        <v>1.1270890235900899</v>
      </c>
      <c r="U13">
        <v>0.94635999202728305</v>
      </c>
      <c r="V13">
        <v>1.09870505332947</v>
      </c>
      <c r="W13">
        <v>0.89714497327804599</v>
      </c>
      <c r="X13">
        <v>1.2397929430007899</v>
      </c>
      <c r="Y13">
        <v>1.29994404315949</v>
      </c>
      <c r="Z13">
        <v>1.43123495578766</v>
      </c>
      <c r="AA13">
        <v>1.3149210214614899</v>
      </c>
      <c r="AB13">
        <v>1.2908450365066499</v>
      </c>
      <c r="AC13">
        <v>1.226233959198</v>
      </c>
      <c r="AD13">
        <v>1.24171602725983</v>
      </c>
      <c r="AE13">
        <v>1.48148500919342</v>
      </c>
      <c r="AF13">
        <v>1.56409800052643</v>
      </c>
      <c r="AG13">
        <v>1.3739960193634</v>
      </c>
      <c r="AH13">
        <v>1.2954130172729501</v>
      </c>
      <c r="AI13">
        <v>1.3655489683151201</v>
      </c>
      <c r="AJ13">
        <v>1.1709289550781199</v>
      </c>
      <c r="AK13">
        <v>1.43721199035645</v>
      </c>
      <c r="AL13">
        <v>1.43859398365021</v>
      </c>
      <c r="AM13">
        <v>1.32197201251984</v>
      </c>
      <c r="AN13">
        <v>1.2177660465240501</v>
      </c>
      <c r="AO13">
        <v>1.10121297836304</v>
      </c>
      <c r="AP13">
        <v>1.0429339408874501</v>
      </c>
      <c r="AQ13">
        <v>0.962945997714996</v>
      </c>
    </row>
    <row r="14" spans="1:43" x14ac:dyDescent="0.3">
      <c r="A14" t="s">
        <v>240</v>
      </c>
      <c r="B14" t="str">
        <f t="shared" si="0"/>
        <v>ARX CN EQUITY</v>
      </c>
      <c r="C14" t="s">
        <v>20</v>
      </c>
      <c r="D14">
        <v>2.0074000194745101</v>
      </c>
      <c r="E14">
        <v>1.7602289915084799</v>
      </c>
      <c r="F14">
        <v>1.90922498703003</v>
      </c>
      <c r="G14">
        <v>1.92183601856232</v>
      </c>
      <c r="H14">
        <v>1.6122950315475499</v>
      </c>
      <c r="I14">
        <v>1.83469903469086</v>
      </c>
      <c r="J14">
        <v>1.5104500055313099</v>
      </c>
      <c r="K14">
        <v>1.3395700454711901</v>
      </c>
      <c r="L14">
        <v>1.7030769586563099</v>
      </c>
      <c r="M14">
        <v>1.8980339765548699</v>
      </c>
      <c r="N14">
        <v>1.8160469532012899</v>
      </c>
      <c r="O14">
        <v>2.0515539646148699</v>
      </c>
      <c r="P14">
        <v>1.3454660177230799</v>
      </c>
      <c r="Q14">
        <v>1.5299420356750499</v>
      </c>
      <c r="R14">
        <v>1.3384649753570601</v>
      </c>
      <c r="S14">
        <v>0.92527401447296098</v>
      </c>
      <c r="T14">
        <v>0.75977599620819103</v>
      </c>
      <c r="U14">
        <v>0.78157299757003795</v>
      </c>
      <c r="V14">
        <v>0.58038097620010398</v>
      </c>
      <c r="W14">
        <v>0.50391101837158203</v>
      </c>
      <c r="X14">
        <v>0.84040302038192705</v>
      </c>
      <c r="Y14">
        <v>0.63678598403930697</v>
      </c>
      <c r="Z14">
        <v>0.62735199928283703</v>
      </c>
      <c r="AA14">
        <v>0.90310698747634899</v>
      </c>
      <c r="AB14">
        <v>0.778752982616425</v>
      </c>
      <c r="AC14">
        <v>1.4262779951095601</v>
      </c>
      <c r="AD14">
        <v>1.3431810140609699</v>
      </c>
      <c r="AE14">
        <v>1.3516540527343801</v>
      </c>
      <c r="AF14">
        <v>1.4211679697036701</v>
      </c>
      <c r="AG14">
        <v>1.6661070585250899</v>
      </c>
      <c r="AH14">
        <v>1.6423180103302</v>
      </c>
      <c r="AI14">
        <v>1.88279497623444</v>
      </c>
      <c r="AJ14">
        <v>2.34287810325623</v>
      </c>
      <c r="AK14">
        <v>2.49808597564697</v>
      </c>
      <c r="AL14">
        <v>2.2947959899902299</v>
      </c>
      <c r="AM14">
        <v>1.9276720285415601</v>
      </c>
      <c r="AN14">
        <v>1.7105809450149501</v>
      </c>
      <c r="AO14">
        <v>1.7375960350036601</v>
      </c>
      <c r="AP14">
        <v>1.9295699596405</v>
      </c>
      <c r="AQ14">
        <v>1.9007090330123899</v>
      </c>
    </row>
    <row r="15" spans="1:43" x14ac:dyDescent="0.3">
      <c r="A15" t="s">
        <v>1033</v>
      </c>
      <c r="B15" t="str">
        <f t="shared" si="0"/>
        <v>ASTL CN EQUITY</v>
      </c>
      <c r="C15" t="s">
        <v>1018</v>
      </c>
      <c r="D15">
        <v>0.97561979721920999</v>
      </c>
      <c r="E15">
        <v>0.80031299591064498</v>
      </c>
      <c r="F15">
        <v>0.96044397354125999</v>
      </c>
      <c r="G15">
        <v>0.59203702211380005</v>
      </c>
      <c r="H15">
        <v>0.63014298677444502</v>
      </c>
      <c r="I15">
        <v>0.77559000253677401</v>
      </c>
      <c r="J15">
        <v>0.60242897272109996</v>
      </c>
      <c r="K15">
        <v>0.60211402177810702</v>
      </c>
      <c r="L15">
        <v>0.83216702938079801</v>
      </c>
      <c r="M15">
        <v>1.3126039505004901</v>
      </c>
      <c r="N15">
        <v>1.78572797775269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</row>
    <row r="16" spans="1:43" x14ac:dyDescent="0.3">
      <c r="A16" t="s">
        <v>241</v>
      </c>
      <c r="B16" t="str">
        <f t="shared" si="0"/>
        <v>ATD CN EQUITY</v>
      </c>
      <c r="C16" t="s">
        <v>21</v>
      </c>
      <c r="D16">
        <v>3.75872465562286</v>
      </c>
      <c r="E16">
        <v>3.5646278858184801</v>
      </c>
      <c r="F16">
        <v>4.1129717826843297</v>
      </c>
      <c r="G16">
        <v>4.1264390945434597</v>
      </c>
      <c r="H16">
        <v>4.2990598678588903</v>
      </c>
      <c r="I16">
        <v>4.0201501846313503</v>
      </c>
      <c r="J16">
        <v>3.7649910449981698</v>
      </c>
      <c r="K16">
        <v>3.8969810009002699</v>
      </c>
      <c r="L16">
        <v>3.6787869930267298</v>
      </c>
      <c r="M16">
        <v>3.2354791164398198</v>
      </c>
      <c r="N16">
        <v>3.32280302047729</v>
      </c>
      <c r="O16">
        <v>3.70228099822998</v>
      </c>
      <c r="P16">
        <v>3.1936609745025599</v>
      </c>
      <c r="Q16">
        <v>3.1844789981842001</v>
      </c>
      <c r="R16">
        <v>3.3846459388732901</v>
      </c>
      <c r="S16">
        <v>2.9685609340667698</v>
      </c>
      <c r="T16">
        <v>2.14138007164002</v>
      </c>
      <c r="U16">
        <v>3.2396059036254901</v>
      </c>
      <c r="V16">
        <v>3.4332790374755899</v>
      </c>
      <c r="W16">
        <v>3.1763360500335698</v>
      </c>
      <c r="X16">
        <v>3.7629880905151398</v>
      </c>
      <c r="Y16">
        <v>3.4862089157104501</v>
      </c>
      <c r="Z16">
        <v>3.6513819694518999</v>
      </c>
      <c r="AA16">
        <v>3.72300505638123</v>
      </c>
      <c r="AB16">
        <v>3.49132108688354</v>
      </c>
      <c r="AC16">
        <v>3.2355620861053498</v>
      </c>
      <c r="AD16">
        <v>3.3392169475555402</v>
      </c>
      <c r="AE16">
        <v>3.3348650932311998</v>
      </c>
      <c r="AF16">
        <v>3.84534788131714</v>
      </c>
      <c r="AG16">
        <v>4.1061282157897896</v>
      </c>
      <c r="AH16">
        <v>4.3503370285034197</v>
      </c>
      <c r="AI16">
        <v>4.4555068016052202</v>
      </c>
      <c r="AJ16">
        <v>4.7765197753906197</v>
      </c>
      <c r="AK16">
        <v>4.8704271316528303</v>
      </c>
      <c r="AL16">
        <v>4.8577637672424299</v>
      </c>
      <c r="AM16">
        <v>4.9579658508300799</v>
      </c>
      <c r="AN16">
        <v>5.2649297714233398</v>
      </c>
      <c r="AO16">
        <v>5.6903390884399396</v>
      </c>
      <c r="AP16">
        <v>6.0951981544494602</v>
      </c>
      <c r="AQ16">
        <v>5.8699288368225098</v>
      </c>
    </row>
    <row r="17" spans="1:43" x14ac:dyDescent="0.3">
      <c r="A17" t="s">
        <v>242</v>
      </c>
      <c r="B17" t="str">
        <f t="shared" si="0"/>
        <v>ATH CN EQUITY</v>
      </c>
      <c r="C17" t="s">
        <v>22</v>
      </c>
      <c r="D17">
        <v>1.8216156808141599</v>
      </c>
      <c r="E17">
        <v>1.6404789686203001</v>
      </c>
      <c r="F17">
        <v>1.8055009841918901</v>
      </c>
      <c r="G17">
        <v>1.8775099515914899</v>
      </c>
      <c r="H17">
        <v>1.5108959674835201</v>
      </c>
      <c r="I17">
        <v>1.5885009765625</v>
      </c>
      <c r="J17">
        <v>1.0094920396804801</v>
      </c>
      <c r="K17">
        <v>1.1449899673461901</v>
      </c>
      <c r="L17">
        <v>0.82633197307586703</v>
      </c>
      <c r="M17">
        <v>1.0252779722213701</v>
      </c>
      <c r="N17">
        <v>1.3746689558029199</v>
      </c>
      <c r="O17">
        <v>1.1865969896316499</v>
      </c>
      <c r="P17">
        <v>0.61572200059890703</v>
      </c>
      <c r="Q17">
        <v>0.76219999790191695</v>
      </c>
      <c r="R17">
        <v>0.97329699993133501</v>
      </c>
      <c r="S17">
        <v>0.51415002346038796</v>
      </c>
      <c r="T17">
        <v>0.159101992845535</v>
      </c>
      <c r="U17">
        <v>0.110775999724865</v>
      </c>
      <c r="V17">
        <v>0.14913199841976199</v>
      </c>
      <c r="W17">
        <v>0.107684001326561</v>
      </c>
      <c r="X17">
        <v>0.25313198566436801</v>
      </c>
      <c r="Y17">
        <v>0.27294799685478199</v>
      </c>
      <c r="Z17">
        <v>0.31401801109313998</v>
      </c>
      <c r="AA17">
        <v>0.37417900562286399</v>
      </c>
      <c r="AB17">
        <v>0.52873498201370195</v>
      </c>
      <c r="AC17">
        <v>0.56447601318359397</v>
      </c>
      <c r="AD17">
        <v>0.65436398983001698</v>
      </c>
      <c r="AE17">
        <v>0.42344298958778398</v>
      </c>
      <c r="AF17">
        <v>0.357955992221832</v>
      </c>
      <c r="AG17">
        <v>0.32971701025962802</v>
      </c>
      <c r="AH17">
        <v>0.298215001821518</v>
      </c>
      <c r="AI17">
        <v>0.45728901028633101</v>
      </c>
      <c r="AJ17">
        <v>0.53516602516174305</v>
      </c>
      <c r="AK17">
        <v>0.22464500367641399</v>
      </c>
      <c r="AL17">
        <v>0.24558199942112</v>
      </c>
      <c r="AM17">
        <v>0.17227399349212599</v>
      </c>
      <c r="AN17">
        <v>0.249211996793747</v>
      </c>
      <c r="AO17">
        <v>0.166136994957924</v>
      </c>
      <c r="AP17">
        <v>0.26374500989913902</v>
      </c>
      <c r="AQ17">
        <v>0.27045199275016801</v>
      </c>
    </row>
    <row r="18" spans="1:43" x14ac:dyDescent="0.3">
      <c r="A18" t="s">
        <v>243</v>
      </c>
      <c r="B18" t="str">
        <f t="shared" si="0"/>
        <v>ATRL CN EQUITY</v>
      </c>
      <c r="C18" t="s">
        <v>23</v>
      </c>
      <c r="D18">
        <v>3.71971094738179</v>
      </c>
      <c r="E18">
        <v>2.6855618953704798</v>
      </c>
      <c r="F18">
        <v>3.0584800243377699</v>
      </c>
      <c r="G18">
        <v>2.9662730693817099</v>
      </c>
      <c r="H18">
        <v>2.3672630786895801</v>
      </c>
      <c r="I18">
        <v>2.5875010490417498</v>
      </c>
      <c r="J18">
        <v>2.0690460205078098</v>
      </c>
      <c r="K18">
        <v>1.96082198619843</v>
      </c>
      <c r="L18">
        <v>1.4597309827804601</v>
      </c>
      <c r="M18">
        <v>1.35135102272034</v>
      </c>
      <c r="N18">
        <v>1.3198829889297501</v>
      </c>
      <c r="O18">
        <v>1.82834601402283</v>
      </c>
      <c r="P18">
        <v>1.8249930143356301</v>
      </c>
      <c r="Q18">
        <v>2.1901159286499001</v>
      </c>
      <c r="R18">
        <v>2.06051397323608</v>
      </c>
      <c r="S18">
        <v>1.78132796287537</v>
      </c>
      <c r="T18">
        <v>1.49160504341126</v>
      </c>
      <c r="U18">
        <v>1.1025309562683101</v>
      </c>
      <c r="V18">
        <v>1.1727370023727399</v>
      </c>
      <c r="W18">
        <v>0.87109100818634</v>
      </c>
      <c r="X18">
        <v>1.4152979850769001</v>
      </c>
      <c r="Y18">
        <v>0.848052978515625</v>
      </c>
      <c r="Z18">
        <v>4.20918893814087</v>
      </c>
      <c r="AA18">
        <v>1.7265310287475599</v>
      </c>
      <c r="AB18">
        <v>2.2080669403076199</v>
      </c>
      <c r="AC18">
        <v>1.8750540018081701</v>
      </c>
      <c r="AD18">
        <v>2.02920293807983</v>
      </c>
      <c r="AE18">
        <v>1.9617500305175799</v>
      </c>
      <c r="AF18">
        <v>1.9160460233688399</v>
      </c>
      <c r="AG18">
        <v>1.9390310049057</v>
      </c>
      <c r="AH18">
        <v>2.1036798954010001</v>
      </c>
      <c r="AI18">
        <v>2.0198030471801798</v>
      </c>
      <c r="AJ18">
        <v>2.24338603019714</v>
      </c>
      <c r="AK18">
        <v>2.07244205474854</v>
      </c>
      <c r="AL18">
        <v>2.16214895248413</v>
      </c>
      <c r="AM18">
        <v>1.84076404571533</v>
      </c>
      <c r="AN18">
        <v>1.59212505817413</v>
      </c>
      <c r="AO18">
        <v>1.5215100049972501</v>
      </c>
      <c r="AP18">
        <v>1.8554630279541</v>
      </c>
      <c r="AQ18">
        <v>1.6770980358123799</v>
      </c>
    </row>
    <row r="19" spans="1:43" x14ac:dyDescent="0.3">
      <c r="A19" t="s">
        <v>244</v>
      </c>
      <c r="B19" t="str">
        <f t="shared" si="0"/>
        <v>ATS CN EQUITY</v>
      </c>
      <c r="C19" t="s">
        <v>24</v>
      </c>
      <c r="D19">
        <v>2.5216095226340798</v>
      </c>
      <c r="E19">
        <v>2.31166696548462</v>
      </c>
      <c r="F19">
        <v>2.55522608757019</v>
      </c>
      <c r="G19">
        <v>2.6637320518493701</v>
      </c>
      <c r="H19">
        <v>3.4982450008392298</v>
      </c>
      <c r="I19">
        <v>3.62862992286682</v>
      </c>
      <c r="J19">
        <v>3.9363610744476301</v>
      </c>
      <c r="K19">
        <v>4.6002368927001998</v>
      </c>
      <c r="L19">
        <v>3.5694200992584202</v>
      </c>
      <c r="M19">
        <v>3.3211209774017298</v>
      </c>
      <c r="N19">
        <v>3.3136959075927699</v>
      </c>
      <c r="O19">
        <v>4.2392940521240199</v>
      </c>
      <c r="P19">
        <v>4.8358850479126003</v>
      </c>
      <c r="Q19">
        <v>4.0175538063049299</v>
      </c>
      <c r="R19">
        <v>3.4742479324340798</v>
      </c>
      <c r="S19">
        <v>2.7224159240722701</v>
      </c>
      <c r="T19">
        <v>2.3330519199371298</v>
      </c>
      <c r="U19">
        <v>1.7687799930572501</v>
      </c>
      <c r="V19">
        <v>1.94614505767822</v>
      </c>
      <c r="W19">
        <v>1.7466390132904099</v>
      </c>
      <c r="X19">
        <v>2.3978970050811799</v>
      </c>
      <c r="Y19">
        <v>2.03030204772949</v>
      </c>
      <c r="Z19">
        <v>2.43446588516235</v>
      </c>
      <c r="AA19">
        <v>2.2869060039520299</v>
      </c>
      <c r="AB19">
        <v>1.6830630302429199</v>
      </c>
      <c r="AC19">
        <v>2.9149580001831099</v>
      </c>
      <c r="AD19">
        <v>2.41020703315735</v>
      </c>
      <c r="AE19">
        <v>2.1923949718475302</v>
      </c>
      <c r="AF19">
        <v>1.99674797058106</v>
      </c>
      <c r="AG19">
        <v>1.7324509620666499</v>
      </c>
      <c r="AH19">
        <v>1.75512194633484</v>
      </c>
      <c r="AI19">
        <v>1.8522189855575599</v>
      </c>
      <c r="AJ19">
        <v>1.7402369976043699</v>
      </c>
      <c r="AK19">
        <v>1.51495802402496</v>
      </c>
      <c r="AL19">
        <v>1.3683389425277701</v>
      </c>
      <c r="AM19">
        <v>1.50288999080658</v>
      </c>
      <c r="AN19">
        <v>1.7688000202178999</v>
      </c>
      <c r="AO19">
        <v>1.8795959949493399</v>
      </c>
      <c r="AP19">
        <v>2.4564120769500701</v>
      </c>
      <c r="AQ19">
        <v>2.18088603019714</v>
      </c>
    </row>
    <row r="20" spans="1:43" x14ac:dyDescent="0.3">
      <c r="A20" t="s">
        <v>245</v>
      </c>
      <c r="B20" t="str">
        <f t="shared" si="0"/>
        <v>ATZ CN EQUITY</v>
      </c>
      <c r="C20" t="s">
        <v>25</v>
      </c>
      <c r="D20">
        <v>6.89541538842247</v>
      </c>
      <c r="E20">
        <v>5.9483280181884801</v>
      </c>
      <c r="F20">
        <v>4.55539894104004</v>
      </c>
      <c r="G20">
        <v>4.8580479621887198</v>
      </c>
      <c r="H20">
        <v>3.44396901130676</v>
      </c>
      <c r="I20">
        <v>3.7610459327697701</v>
      </c>
      <c r="J20">
        <v>5.5584011077880904</v>
      </c>
      <c r="K20">
        <v>6.7526187896728498</v>
      </c>
      <c r="L20">
        <v>8.8497581481933594</v>
      </c>
      <c r="M20">
        <v>8.4031209945678693</v>
      </c>
      <c r="N20">
        <v>7.9124422073364302</v>
      </c>
      <c r="O20">
        <v>10.316130638122599</v>
      </c>
      <c r="P20">
        <v>11.2611656188965</v>
      </c>
      <c r="Q20">
        <v>10.367774009704601</v>
      </c>
      <c r="R20">
        <v>8.6068773269653303</v>
      </c>
      <c r="S20">
        <v>9.15307712554932</v>
      </c>
      <c r="T20">
        <v>7.5269131660461399</v>
      </c>
      <c r="U20">
        <v>6.7400460243225098</v>
      </c>
      <c r="V20">
        <v>6.4874100685119602</v>
      </c>
      <c r="W20">
        <v>7.2840862274169904</v>
      </c>
      <c r="X20">
        <v>6.7097630500793501</v>
      </c>
      <c r="Y20">
        <v>6.9138717651367196</v>
      </c>
      <c r="Z20">
        <v>7.8595051765441903</v>
      </c>
      <c r="AA20">
        <v>4.9922380447387704</v>
      </c>
      <c r="AB20">
        <v>6.0934691429138201</v>
      </c>
      <c r="AC20">
        <v>5.6865181922912598</v>
      </c>
      <c r="AD20">
        <v>5.1846780776977504</v>
      </c>
      <c r="AE20">
        <v>4.9172840118408203</v>
      </c>
      <c r="AF20">
        <v>4.9719829559326199</v>
      </c>
      <c r="AG20">
        <v>6.14990186691284</v>
      </c>
      <c r="AH20">
        <v>7.53133296966553</v>
      </c>
      <c r="AI20">
        <v>8.7025308609008807</v>
      </c>
      <c r="AJ20">
        <v>10.4985618591309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</row>
    <row r="21" spans="1:43" x14ac:dyDescent="0.3">
      <c r="A21" t="s">
        <v>246</v>
      </c>
      <c r="B21" t="str">
        <f t="shared" si="0"/>
        <v>AYA CN EQUITY</v>
      </c>
      <c r="C21" t="s">
        <v>26</v>
      </c>
      <c r="D21">
        <v>3.4631333201390802</v>
      </c>
      <c r="E21">
        <v>6.0461578369140598</v>
      </c>
      <c r="F21">
        <v>4.7225880622863796</v>
      </c>
      <c r="G21">
        <v>4.1716837882995597</v>
      </c>
      <c r="H21">
        <v>4.0763711929321298</v>
      </c>
      <c r="I21">
        <v>2.98908495903015</v>
      </c>
      <c r="J21">
        <v>3.7176001071929901</v>
      </c>
      <c r="K21">
        <v>4.8938670158386204</v>
      </c>
      <c r="L21">
        <v>5.5689229965209996</v>
      </c>
      <c r="M21">
        <v>4.9492669105529803</v>
      </c>
      <c r="N21">
        <v>4.1169309616088903</v>
      </c>
      <c r="O21">
        <v>5.6246080398559597</v>
      </c>
      <c r="P21">
        <v>5.95568799972534</v>
      </c>
      <c r="Q21">
        <v>4.8563399314880398</v>
      </c>
      <c r="R21">
        <v>9.0632734298706108</v>
      </c>
      <c r="S21">
        <v>5.3839378356933603</v>
      </c>
      <c r="T21">
        <v>4.5541648864746103</v>
      </c>
      <c r="U21">
        <v>2.77180695533752</v>
      </c>
      <c r="V21">
        <v>2.22739505767822</v>
      </c>
      <c r="W21">
        <v>1.4848159551620499</v>
      </c>
      <c r="X21">
        <v>2.9541480541229199</v>
      </c>
      <c r="Y21">
        <v>2.4639639854431201</v>
      </c>
      <c r="Z21">
        <v>2.7040240764617902</v>
      </c>
      <c r="AA21">
        <v>2.7141029834747301</v>
      </c>
      <c r="AB21">
        <v>2.8005499839782702</v>
      </c>
      <c r="AC21">
        <v>3.47850894927979</v>
      </c>
      <c r="AD21">
        <v>3.80063796043396</v>
      </c>
      <c r="AE21">
        <v>5.78098487854004</v>
      </c>
      <c r="AF21">
        <v>4.0443792343139604</v>
      </c>
      <c r="AG21">
        <v>6.4827599525451696</v>
      </c>
      <c r="AH21">
        <v>2.4098680019378702</v>
      </c>
      <c r="AI21">
        <v>1.6723829507827801</v>
      </c>
      <c r="AJ21">
        <v>1.6391069889068599</v>
      </c>
      <c r="AK21">
        <v>2.4108300209045401</v>
      </c>
      <c r="AL21">
        <v>2.1812291145324698</v>
      </c>
      <c r="AM21">
        <v>1.7765530347824099</v>
      </c>
      <c r="AN21">
        <v>1.67436003684998</v>
      </c>
      <c r="AO21">
        <v>2.2451980113983101</v>
      </c>
      <c r="AP21">
        <v>6.1944108009338397</v>
      </c>
      <c r="AQ21">
        <v>4.9259281158447301</v>
      </c>
    </row>
    <row r="22" spans="1:43" x14ac:dyDescent="0.3">
      <c r="A22" t="s">
        <v>247</v>
      </c>
      <c r="B22" t="str">
        <f t="shared" si="0"/>
        <v>BAM CN EQUITY</v>
      </c>
      <c r="C22" t="s">
        <v>27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</row>
    <row r="23" spans="1:43" x14ac:dyDescent="0.3">
      <c r="A23" t="s">
        <v>248</v>
      </c>
      <c r="B23" t="str">
        <f t="shared" si="0"/>
        <v>BB CN EQUITY</v>
      </c>
      <c r="C23" t="s">
        <v>28</v>
      </c>
      <c r="D23">
        <v>3.09606204942994</v>
      </c>
      <c r="E23">
        <v>2.1450059413909899</v>
      </c>
      <c r="F23">
        <v>1.89468705654144</v>
      </c>
      <c r="G23">
        <v>2.2153789997100799</v>
      </c>
      <c r="H23">
        <v>2.1250679492950399</v>
      </c>
      <c r="I23">
        <v>2.6008999347686799</v>
      </c>
      <c r="J23">
        <v>3.91907811164856</v>
      </c>
      <c r="K23">
        <v>3.6384220123290998</v>
      </c>
      <c r="L23">
        <v>2.64395403862</v>
      </c>
      <c r="M23">
        <v>2.0879890918731698</v>
      </c>
      <c r="N23">
        <v>2.5859858989715598</v>
      </c>
      <c r="O23">
        <v>2.51363205909729</v>
      </c>
      <c r="P23">
        <v>2.5392808914184601</v>
      </c>
      <c r="Q23">
        <v>3.89324903488159</v>
      </c>
      <c r="R23">
        <v>4.8995590209960902</v>
      </c>
      <c r="S23">
        <v>3.9960560798645002</v>
      </c>
      <c r="T23">
        <v>3.8067419528961199</v>
      </c>
      <c r="U23">
        <v>1.8375539779663099</v>
      </c>
      <c r="V23">
        <v>1.5158729553222701</v>
      </c>
      <c r="W23">
        <v>1.3463120460510201</v>
      </c>
      <c r="X23">
        <v>1.1306010484695399</v>
      </c>
      <c r="Y23">
        <v>1.1958700418472299</v>
      </c>
      <c r="Z23">
        <v>1.4707180261611901</v>
      </c>
      <c r="AA23">
        <v>1.65522396564484</v>
      </c>
      <c r="AB23">
        <v>1.8050789833068901</v>
      </c>
      <c r="AC23">
        <v>1.9067189693450901</v>
      </c>
      <c r="AD23">
        <v>2.3438539505004901</v>
      </c>
      <c r="AE23">
        <v>2.67827701568604</v>
      </c>
      <c r="AF23">
        <v>2.60389304161072</v>
      </c>
      <c r="AG23">
        <v>2.31838202476502</v>
      </c>
      <c r="AH23">
        <v>1.77575099468231</v>
      </c>
      <c r="AI23">
        <v>2.0511350631713898</v>
      </c>
      <c r="AJ23">
        <v>1.79274094104767</v>
      </c>
      <c r="AK23">
        <v>1.9534729719162001</v>
      </c>
      <c r="AL23">
        <v>1.80538594722748</v>
      </c>
      <c r="AM23">
        <v>1.4901249408721899</v>
      </c>
      <c r="AN23">
        <v>1.26769995689392</v>
      </c>
      <c r="AO23">
        <v>1.1857559680938701</v>
      </c>
      <c r="AP23">
        <v>1.09060502052307</v>
      </c>
      <c r="AQ23">
        <v>1.4765000343322701</v>
      </c>
    </row>
    <row r="24" spans="1:43" x14ac:dyDescent="0.3">
      <c r="A24" t="s">
        <v>249</v>
      </c>
      <c r="B24" t="str">
        <f t="shared" si="0"/>
        <v>BBD/B CN EQUITY</v>
      </c>
      <c r="C24" t="s">
        <v>29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6</v>
      </c>
      <c r="AC24" t="s">
        <v>6</v>
      </c>
      <c r="AD24" t="s">
        <v>6</v>
      </c>
      <c r="AE24" t="s">
        <v>6</v>
      </c>
      <c r="AF24" t="s">
        <v>6</v>
      </c>
      <c r="AG24" t="s">
        <v>6</v>
      </c>
      <c r="AH24" t="s">
        <v>6</v>
      </c>
      <c r="AI24" t="s">
        <v>6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>
        <v>3.6959819793701199</v>
      </c>
      <c r="AQ24">
        <v>21.962751388549801</v>
      </c>
    </row>
    <row r="25" spans="1:43" x14ac:dyDescent="0.3">
      <c r="A25" t="s">
        <v>250</v>
      </c>
      <c r="B25" t="str">
        <f t="shared" si="0"/>
        <v>BBU-U CN EQUITY</v>
      </c>
      <c r="C25" t="s">
        <v>30</v>
      </c>
      <c r="D25">
        <v>9.8192470802680995E-2</v>
      </c>
      <c r="E25">
        <v>9.7854003310203996E-2</v>
      </c>
      <c r="F25">
        <v>8.4017999470234001E-2</v>
      </c>
      <c r="G25">
        <v>9.7226001322268996E-2</v>
      </c>
      <c r="H25">
        <v>9.1891996562480996E-2</v>
      </c>
      <c r="I25">
        <v>6.4763002097607006E-2</v>
      </c>
      <c r="J25">
        <v>7.4023999273776994E-2</v>
      </c>
      <c r="K25">
        <v>7.8763000667095004E-2</v>
      </c>
      <c r="L25">
        <v>7.3770999908447002E-2</v>
      </c>
      <c r="M25">
        <v>9.8411001265048995E-2</v>
      </c>
      <c r="N25">
        <v>0.124479003250599</v>
      </c>
      <c r="O25">
        <v>0.199423998594284</v>
      </c>
      <c r="P25">
        <v>0.32236900925636303</v>
      </c>
      <c r="Q25">
        <v>0.388615012168884</v>
      </c>
      <c r="R25">
        <v>0.39432799816131597</v>
      </c>
      <c r="S25">
        <v>0.29152500629424999</v>
      </c>
      <c r="T25">
        <v>0.30585101246833801</v>
      </c>
      <c r="U25">
        <v>0.27322301268577598</v>
      </c>
      <c r="V25">
        <v>0.29405298829078702</v>
      </c>
      <c r="W25">
        <v>0.26318201422691301</v>
      </c>
      <c r="X25">
        <v>0.35714399814605702</v>
      </c>
      <c r="Y25">
        <v>0.41167598962783802</v>
      </c>
      <c r="Z25">
        <v>0.44235199689865101</v>
      </c>
      <c r="AA25">
        <v>0.52445501089096103</v>
      </c>
      <c r="AB25">
        <v>0.39770999550819403</v>
      </c>
      <c r="AC25">
        <v>0.59503501653671298</v>
      </c>
      <c r="AD25">
        <v>0.70340001583099399</v>
      </c>
      <c r="AE25">
        <v>0.61958897113800004</v>
      </c>
      <c r="AF25">
        <v>0.49603301286697399</v>
      </c>
      <c r="AG25">
        <v>0.35196599364280701</v>
      </c>
      <c r="AH25">
        <v>0.35095199942588801</v>
      </c>
      <c r="AI25">
        <v>0.47737601399421697</v>
      </c>
      <c r="AJ25">
        <v>0.38338598608970598</v>
      </c>
      <c r="AK25">
        <v>0.29104098677635198</v>
      </c>
      <c r="AL25">
        <v>0.234356999397278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</row>
    <row r="26" spans="1:43" x14ac:dyDescent="0.3">
      <c r="A26" t="s">
        <v>251</v>
      </c>
      <c r="B26" t="str">
        <f t="shared" si="0"/>
        <v>BCE CN EQUITY</v>
      </c>
      <c r="C26" t="s">
        <v>31</v>
      </c>
      <c r="D26">
        <v>2.1529737040397499</v>
      </c>
      <c r="E26">
        <v>3.0381999015808101</v>
      </c>
      <c r="F26">
        <v>2.5055170059204102</v>
      </c>
      <c r="G26">
        <v>2.5551059246063201</v>
      </c>
      <c r="H26">
        <v>2.8737280368804901</v>
      </c>
      <c r="I26">
        <v>2.7456901073455802</v>
      </c>
      <c r="J26">
        <v>3.1774439811706499</v>
      </c>
      <c r="K26">
        <v>3.0495679378509499</v>
      </c>
      <c r="L26">
        <v>2.95941090583801</v>
      </c>
      <c r="M26">
        <v>2.81601905822754</v>
      </c>
      <c r="N26">
        <v>2.9508960247039799</v>
      </c>
      <c r="O26">
        <v>3.22687792778015</v>
      </c>
      <c r="P26">
        <v>3.2107410430908199</v>
      </c>
      <c r="Q26">
        <v>3.01020288467407</v>
      </c>
      <c r="R26">
        <v>3.0047459602356001</v>
      </c>
      <c r="S26">
        <v>2.8468871116638201</v>
      </c>
      <c r="T26">
        <v>2.89811110496521</v>
      </c>
      <c r="U26">
        <v>2.9856770038604701</v>
      </c>
      <c r="V26">
        <v>3.0505230426788299</v>
      </c>
      <c r="W26">
        <v>2.7362079620361301</v>
      </c>
      <c r="X26">
        <v>3.1856539249420202</v>
      </c>
      <c r="Y26">
        <v>3.4219169616699201</v>
      </c>
      <c r="Z26">
        <v>3.32514595985413</v>
      </c>
      <c r="AA26">
        <v>3.2871069908142099</v>
      </c>
      <c r="AB26">
        <v>2.9610579013824498</v>
      </c>
      <c r="AC26">
        <v>2.7947421073913601</v>
      </c>
      <c r="AD26">
        <v>2.9150369167327899</v>
      </c>
      <c r="AE26">
        <v>3.1145770549774201</v>
      </c>
      <c r="AF26">
        <v>3.3379659652710001</v>
      </c>
      <c r="AG26">
        <v>3.4373469352722199</v>
      </c>
      <c r="AH26">
        <v>3.5652608871460001</v>
      </c>
      <c r="AI26">
        <v>3.5611119270324698</v>
      </c>
      <c r="AJ26">
        <v>3.7327930927276598</v>
      </c>
      <c r="AK26">
        <v>4.2393908500671396</v>
      </c>
      <c r="AL26">
        <v>4.2703652381896999</v>
      </c>
      <c r="AM26">
        <v>4.1094927787780797</v>
      </c>
      <c r="AN26">
        <v>3.5544769763946502</v>
      </c>
      <c r="AO26">
        <v>3.8104910850524898</v>
      </c>
      <c r="AP26">
        <v>3.73492407798767</v>
      </c>
      <c r="AQ26">
        <v>4.1009812355041504</v>
      </c>
    </row>
    <row r="27" spans="1:43" x14ac:dyDescent="0.3">
      <c r="A27" t="s">
        <v>252</v>
      </c>
      <c r="B27" t="str">
        <f t="shared" si="0"/>
        <v>BDGI CN EQUITY</v>
      </c>
      <c r="C27" t="s">
        <v>32</v>
      </c>
      <c r="D27">
        <v>3.2243092908811799</v>
      </c>
      <c r="E27">
        <v>3.5203011035919198</v>
      </c>
      <c r="F27">
        <v>4.1631398200988796</v>
      </c>
      <c r="G27">
        <v>5.2834200859069798</v>
      </c>
      <c r="H27">
        <v>4.3373661041259801</v>
      </c>
      <c r="I27">
        <v>3.5871739387512198</v>
      </c>
      <c r="J27">
        <v>3.1053659915924099</v>
      </c>
      <c r="K27">
        <v>3.77428007125854</v>
      </c>
      <c r="L27">
        <v>3.0481770038604701</v>
      </c>
      <c r="M27">
        <v>3.16318607330322</v>
      </c>
      <c r="N27">
        <v>3.5631239414215101</v>
      </c>
      <c r="O27">
        <v>4.0885128974914604</v>
      </c>
      <c r="P27">
        <v>3.8972361087799099</v>
      </c>
      <c r="Q27">
        <v>3.1303160190582302</v>
      </c>
      <c r="R27">
        <v>4.5318679809570304</v>
      </c>
      <c r="S27">
        <v>3.8869600296020499</v>
      </c>
      <c r="T27">
        <v>4.0347480773925799</v>
      </c>
      <c r="U27">
        <v>3.8355379104614298</v>
      </c>
      <c r="V27">
        <v>3.0315039157867401</v>
      </c>
      <c r="W27">
        <v>2.2323288917541499</v>
      </c>
      <c r="X27">
        <v>3.7113020420074498</v>
      </c>
      <c r="Y27">
        <v>4.2580151557922399</v>
      </c>
      <c r="Z27">
        <v>5.0506100654602104</v>
      </c>
      <c r="AA27">
        <v>4.2523307800293004</v>
      </c>
      <c r="AB27">
        <v>3.2646389007568399</v>
      </c>
      <c r="AC27">
        <v>3.0902540683746298</v>
      </c>
      <c r="AD27">
        <v>3.4842259883880602</v>
      </c>
      <c r="AE27">
        <v>2.9175860881805402</v>
      </c>
      <c r="AF27">
        <v>3.1661388874053999</v>
      </c>
      <c r="AG27">
        <v>3.38354396820068</v>
      </c>
      <c r="AH27">
        <v>3.4622728824615501</v>
      </c>
      <c r="AI27">
        <v>4.6624650955200204</v>
      </c>
      <c r="AJ27">
        <v>4.2674870491027797</v>
      </c>
      <c r="AK27">
        <v>3.8642559051513699</v>
      </c>
      <c r="AL27">
        <v>3.1759328842163099</v>
      </c>
      <c r="AM27">
        <v>3.1362450122833301</v>
      </c>
      <c r="AN27">
        <v>3.3845570087432901</v>
      </c>
      <c r="AO27">
        <v>2.9301519393920898</v>
      </c>
      <c r="AP27">
        <v>4.3008160591125497</v>
      </c>
      <c r="AQ27">
        <v>4.1524758338928196</v>
      </c>
    </row>
    <row r="28" spans="1:43" x14ac:dyDescent="0.3">
      <c r="A28" t="s">
        <v>253</v>
      </c>
      <c r="B28" t="str">
        <f t="shared" si="0"/>
        <v>BDT CN EQUITY</v>
      </c>
      <c r="C28" t="s">
        <v>33</v>
      </c>
      <c r="D28">
        <v>3.53087385344825</v>
      </c>
      <c r="E28">
        <v>3.27208805084229</v>
      </c>
      <c r="F28">
        <v>4.2273850440979004</v>
      </c>
      <c r="G28">
        <v>3.0625069141387899</v>
      </c>
      <c r="H28">
        <v>2.40114498138428</v>
      </c>
      <c r="I28">
        <v>1.81799399852753</v>
      </c>
      <c r="J28">
        <v>1.6127190589904801</v>
      </c>
      <c r="K28">
        <v>1.78678095340729</v>
      </c>
      <c r="L28">
        <v>1.5971610546112101</v>
      </c>
      <c r="M28">
        <v>1.2169779539108301</v>
      </c>
      <c r="N28">
        <v>1.5816830396652199</v>
      </c>
      <c r="O28">
        <v>2.0013389587402299</v>
      </c>
      <c r="P28">
        <v>2.16556000709534</v>
      </c>
      <c r="Q28">
        <v>2.21364498138428</v>
      </c>
      <c r="R28">
        <v>2.0758829116821298</v>
      </c>
      <c r="S28">
        <v>2.187833070755</v>
      </c>
      <c r="T28">
        <v>1.99572694301605</v>
      </c>
      <c r="U28">
        <v>1.73991298675537</v>
      </c>
      <c r="V28">
        <v>2.0059890747070299</v>
      </c>
      <c r="W28">
        <v>1.5553450584411601</v>
      </c>
      <c r="X28">
        <v>2.3801710605621298</v>
      </c>
      <c r="Y28">
        <v>1.9526170492172199</v>
      </c>
      <c r="Z28">
        <v>1.9843729734420801</v>
      </c>
      <c r="AA28">
        <v>2.7090210914611799</v>
      </c>
      <c r="AB28">
        <v>1.90692102909088</v>
      </c>
      <c r="AC28">
        <v>2.50353002548218</v>
      </c>
      <c r="AD28">
        <v>2.3074679374694802</v>
      </c>
      <c r="AE28">
        <v>2.5374069213867201</v>
      </c>
      <c r="AF28">
        <v>2.80283498764038</v>
      </c>
      <c r="AG28">
        <v>2.6770279407501198</v>
      </c>
      <c r="AH28">
        <v>2.3126020431518599</v>
      </c>
      <c r="AI28">
        <v>2.6887979507446298</v>
      </c>
      <c r="AJ28">
        <v>2.3550291061401398</v>
      </c>
      <c r="AK28">
        <v>2.9099359512329102</v>
      </c>
      <c r="AL28">
        <v>3.3851239681243901</v>
      </c>
      <c r="AM28">
        <v>2.7358379364013699</v>
      </c>
      <c r="AN28">
        <v>3.2343370914459202</v>
      </c>
      <c r="AO28">
        <v>3.04843997955322</v>
      </c>
      <c r="AP28">
        <v>2.6166241168975799</v>
      </c>
      <c r="AQ28">
        <v>2.2495689392089799</v>
      </c>
    </row>
    <row r="29" spans="1:43" x14ac:dyDescent="0.3">
      <c r="A29" t="s">
        <v>254</v>
      </c>
      <c r="B29" t="str">
        <f t="shared" si="0"/>
        <v>BEI-U CN EQUITY</v>
      </c>
      <c r="C29" t="s">
        <v>34</v>
      </c>
      <c r="D29">
        <v>0.72236302091920002</v>
      </c>
      <c r="E29">
        <v>0.96307599544525102</v>
      </c>
      <c r="F29">
        <v>0.79862600564956698</v>
      </c>
      <c r="G29">
        <v>0.91184699535369895</v>
      </c>
      <c r="H29">
        <v>0.88947600126266502</v>
      </c>
      <c r="I29">
        <v>0.85543400049209595</v>
      </c>
      <c r="J29">
        <v>0.80160397291183505</v>
      </c>
      <c r="K29">
        <v>0.75303399562835704</v>
      </c>
      <c r="L29">
        <v>0.71568602323532104</v>
      </c>
      <c r="M29">
        <v>0.67013400793075595</v>
      </c>
      <c r="N29">
        <v>0.61308401823043801</v>
      </c>
      <c r="O29">
        <v>0.89834100008010898</v>
      </c>
      <c r="P29">
        <v>0.85303097963333097</v>
      </c>
      <c r="Q29">
        <v>0.76414102315902699</v>
      </c>
      <c r="R29">
        <v>0.71099197864532504</v>
      </c>
      <c r="S29">
        <v>0.64022797346115101</v>
      </c>
      <c r="T29">
        <v>0.59849798679351796</v>
      </c>
      <c r="U29">
        <v>0.45525500178337103</v>
      </c>
      <c r="V29">
        <v>0.48511099815368702</v>
      </c>
      <c r="W29">
        <v>0.36915001273155201</v>
      </c>
      <c r="X29">
        <v>0.75030899047851596</v>
      </c>
      <c r="Y29">
        <v>0.69849002361297596</v>
      </c>
      <c r="Z29">
        <v>0.63989400863647505</v>
      </c>
      <c r="AA29">
        <v>0.66763502359390303</v>
      </c>
      <c r="AB29">
        <v>0.61511802673339799</v>
      </c>
      <c r="AC29">
        <v>0.82196497917175304</v>
      </c>
      <c r="AD29">
        <v>0.75341200828552202</v>
      </c>
      <c r="AE29">
        <v>0.74118101596832298</v>
      </c>
      <c r="AF29">
        <v>0.73533302545547496</v>
      </c>
      <c r="AG29">
        <v>0.62874501943588301</v>
      </c>
      <c r="AH29">
        <v>0.79116302728652999</v>
      </c>
      <c r="AI29">
        <v>0.79454600811004605</v>
      </c>
      <c r="AJ29">
        <v>0.81700599193572998</v>
      </c>
      <c r="AK29">
        <v>0.83827698230743397</v>
      </c>
      <c r="AL29">
        <v>0.91425597667694103</v>
      </c>
      <c r="AM29">
        <v>0.818057000637054</v>
      </c>
      <c r="AN29">
        <v>0.75847101211547896</v>
      </c>
      <c r="AO29">
        <v>0.89019197225570701</v>
      </c>
      <c r="AP29">
        <v>0.86188399791717496</v>
      </c>
      <c r="AQ29">
        <v>0.90003901720046997</v>
      </c>
    </row>
    <row r="30" spans="1:43" x14ac:dyDescent="0.3">
      <c r="A30" t="s">
        <v>255</v>
      </c>
      <c r="B30" t="str">
        <f t="shared" si="0"/>
        <v>BEP-U CN EQUITY</v>
      </c>
      <c r="C30" t="s">
        <v>35</v>
      </c>
      <c r="D30">
        <v>1.3926203428689401</v>
      </c>
      <c r="E30">
        <v>1.7283699512481701</v>
      </c>
      <c r="F30">
        <v>1.4444550275802599</v>
      </c>
      <c r="G30">
        <v>1.28730797767639</v>
      </c>
      <c r="H30">
        <v>1.4094699621200599</v>
      </c>
      <c r="I30">
        <v>1.12734198570252</v>
      </c>
      <c r="J30">
        <v>1.4883949756622299</v>
      </c>
      <c r="K30">
        <v>1.59409296512604</v>
      </c>
      <c r="L30">
        <v>1.2668550014495801</v>
      </c>
      <c r="M30">
        <v>1.20941197872162</v>
      </c>
      <c r="N30">
        <v>1.27374196052551</v>
      </c>
      <c r="O30">
        <v>2.01261711120606</v>
      </c>
      <c r="P30">
        <v>1.75209701061249</v>
      </c>
      <c r="Q30">
        <v>3.8840270042419398</v>
      </c>
      <c r="R30">
        <v>3.7249538898468</v>
      </c>
      <c r="S30">
        <v>3.7830660343170202</v>
      </c>
      <c r="T30">
        <v>2.39973092079163</v>
      </c>
      <c r="U30">
        <v>2.2684299945831299</v>
      </c>
      <c r="V30">
        <v>1.7184079885482799</v>
      </c>
      <c r="W30">
        <v>1.45800304412842</v>
      </c>
      <c r="X30">
        <v>1.5174980163574201</v>
      </c>
      <c r="Y30">
        <v>1.4547419548034699</v>
      </c>
      <c r="Z30">
        <v>1.17522704601288</v>
      </c>
      <c r="AA30">
        <v>1.0672010183334399</v>
      </c>
      <c r="AB30">
        <v>0.88260400295257602</v>
      </c>
      <c r="AC30">
        <v>1.29292905330658</v>
      </c>
      <c r="AD30">
        <v>1.23321998119354</v>
      </c>
      <c r="AE30">
        <v>1.2011400461196899</v>
      </c>
      <c r="AF30">
        <v>1.39417099952698</v>
      </c>
      <c r="AG30">
        <v>1.4405859708786</v>
      </c>
      <c r="AH30">
        <v>1.3699580430984499</v>
      </c>
      <c r="AI30">
        <v>1.23637199401856</v>
      </c>
      <c r="AJ30">
        <v>1.4336299896240201</v>
      </c>
      <c r="AK30">
        <v>1.4797830581664999</v>
      </c>
      <c r="AL30">
        <v>1.38850104808807</v>
      </c>
      <c r="AM30">
        <v>1.4781689643859901</v>
      </c>
      <c r="AN30">
        <v>1.32852399349213</v>
      </c>
      <c r="AO30">
        <v>1.52014601230621</v>
      </c>
      <c r="AP30">
        <v>1.4707900285720801</v>
      </c>
      <c r="AQ30">
        <v>1.56336998939514</v>
      </c>
    </row>
    <row r="31" spans="1:43" x14ac:dyDescent="0.3">
      <c r="A31" t="s">
        <v>256</v>
      </c>
      <c r="B31" t="str">
        <f t="shared" si="0"/>
        <v>BHC CN EQUITY</v>
      </c>
      <c r="C31" t="s">
        <v>36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>
        <v>13.7415714263916</v>
      </c>
      <c r="U31">
        <v>9.4055233001709002</v>
      </c>
      <c r="V31">
        <v>13.6603956222534</v>
      </c>
      <c r="W31">
        <v>7.5819511413574201</v>
      </c>
      <c r="X31">
        <v>9.9336729049682599</v>
      </c>
      <c r="Y31">
        <v>3.09881591796875</v>
      </c>
      <c r="Z31">
        <v>3.41751289367676</v>
      </c>
      <c r="AA31">
        <v>3.22281789779663</v>
      </c>
      <c r="AB31">
        <v>2.3726038932800302</v>
      </c>
      <c r="AC31">
        <v>2.84369993209839</v>
      </c>
      <c r="AD31">
        <v>2.3473589420318599</v>
      </c>
      <c r="AE31">
        <v>1.25484895706177</v>
      </c>
      <c r="AF31">
        <v>1.24690997600555</v>
      </c>
      <c r="AG31">
        <v>0.93516302108764604</v>
      </c>
      <c r="AH31">
        <v>1.5382649898529099</v>
      </c>
      <c r="AI31">
        <v>0.98671901226043701</v>
      </c>
      <c r="AJ31">
        <v>1.59740197658539</v>
      </c>
      <c r="AK31">
        <v>2.0473790168762198</v>
      </c>
      <c r="AL31">
        <v>1.29965400695801</v>
      </c>
      <c r="AM31">
        <v>1.59113204479218</v>
      </c>
      <c r="AN31">
        <v>5.8317060470581099</v>
      </c>
      <c r="AO31">
        <v>9.6176300048828107</v>
      </c>
      <c r="AP31">
        <v>11.839220046997101</v>
      </c>
      <c r="AQ31">
        <v>10.468960762023899</v>
      </c>
    </row>
    <row r="32" spans="1:43" x14ac:dyDescent="0.3">
      <c r="A32" t="s">
        <v>257</v>
      </c>
      <c r="B32" t="str">
        <f t="shared" si="0"/>
        <v>BIP-U CN EQUITY</v>
      </c>
      <c r="C32" t="s">
        <v>37</v>
      </c>
      <c r="D32">
        <v>3.1449418056787799</v>
      </c>
      <c r="E32">
        <v>3.4664599895477299</v>
      </c>
      <c r="F32">
        <v>2.5712809562683101</v>
      </c>
      <c r="G32">
        <v>2.7746229171752899</v>
      </c>
      <c r="H32">
        <v>2.7045249938964799</v>
      </c>
      <c r="I32">
        <v>0.41454398632049599</v>
      </c>
      <c r="J32">
        <v>2.71250295639038</v>
      </c>
      <c r="K32">
        <v>3.0134649276733398</v>
      </c>
      <c r="L32">
        <v>3.4211010932922399</v>
      </c>
      <c r="M32">
        <v>3.1463999748229998</v>
      </c>
      <c r="N32">
        <v>3.21376299858093</v>
      </c>
      <c r="O32">
        <v>0.78507399559020996</v>
      </c>
      <c r="P32">
        <v>1.0285840034484901</v>
      </c>
      <c r="Q32">
        <v>0.68472599983215299</v>
      </c>
      <c r="R32">
        <v>0.81557202339172397</v>
      </c>
      <c r="S32">
        <v>0.76255798339843806</v>
      </c>
      <c r="T32">
        <v>0.71025300025939897</v>
      </c>
      <c r="U32">
        <v>0.72069400548934903</v>
      </c>
      <c r="V32">
        <v>0.68031901121139504</v>
      </c>
      <c r="W32">
        <v>0.58272898197174094</v>
      </c>
      <c r="X32">
        <v>0.65852797031402599</v>
      </c>
      <c r="Y32">
        <v>0.94490599632263195</v>
      </c>
      <c r="Z32">
        <v>0.78509098291397095</v>
      </c>
      <c r="AA32">
        <v>0.75906401872634899</v>
      </c>
      <c r="AB32">
        <v>1.7469179630279501</v>
      </c>
      <c r="AC32">
        <v>2.10171294212341</v>
      </c>
      <c r="AD32">
        <v>1.99760901927948</v>
      </c>
      <c r="AE32">
        <v>2.0023961067199698</v>
      </c>
      <c r="AF32">
        <v>2.2174329757690399</v>
      </c>
      <c r="AG32">
        <v>2.2876739501953098</v>
      </c>
      <c r="AH32">
        <v>2.17811799049377</v>
      </c>
      <c r="AI32">
        <v>1.9633920192718499</v>
      </c>
      <c r="AJ32">
        <v>1.73101902008057</v>
      </c>
      <c r="AK32">
        <v>1.9745609760284399</v>
      </c>
      <c r="AL32">
        <v>1.77137303352356</v>
      </c>
      <c r="AM32">
        <v>1.6646740436553999</v>
      </c>
      <c r="AN32">
        <v>1.4068820476532</v>
      </c>
      <c r="AO32">
        <v>1.6348910331726101</v>
      </c>
      <c r="AP32">
        <v>1.81008195877075</v>
      </c>
      <c r="AQ32">
        <v>1.98741602897644</v>
      </c>
    </row>
    <row r="33" spans="1:43" x14ac:dyDescent="0.3">
      <c r="A33" t="s">
        <v>258</v>
      </c>
      <c r="B33" t="str">
        <f t="shared" si="0"/>
        <v>BIR CN EQUITY</v>
      </c>
      <c r="C33" t="s">
        <v>38</v>
      </c>
      <c r="D33">
        <v>0.67012303923863303</v>
      </c>
      <c r="E33">
        <v>0.70474201440811202</v>
      </c>
      <c r="F33">
        <v>0.73053300380706798</v>
      </c>
      <c r="G33">
        <v>0.65463298559188798</v>
      </c>
      <c r="H33">
        <v>0.69386601448059104</v>
      </c>
      <c r="I33">
        <v>0.90591597557067904</v>
      </c>
      <c r="J33">
        <v>0.90362900495529197</v>
      </c>
      <c r="K33">
        <v>0.87989300489425704</v>
      </c>
      <c r="L33">
        <v>1.03986096382141</v>
      </c>
      <c r="M33">
        <v>1.08679103851318</v>
      </c>
      <c r="N33">
        <v>1.07052803039551</v>
      </c>
      <c r="O33">
        <v>1.1131939888000499</v>
      </c>
      <c r="P33">
        <v>0.911720991134644</v>
      </c>
      <c r="Q33">
        <v>1.04501497745514</v>
      </c>
      <c r="R33">
        <v>0.83892399072647095</v>
      </c>
      <c r="S33">
        <v>0.43170699477195701</v>
      </c>
      <c r="T33">
        <v>0.29677200317382801</v>
      </c>
      <c r="U33">
        <v>0.26320400834083602</v>
      </c>
      <c r="V33">
        <v>0.19386999309062999</v>
      </c>
      <c r="W33">
        <v>0.129353001713753</v>
      </c>
      <c r="X33">
        <v>0.41638100147247298</v>
      </c>
      <c r="Y33">
        <v>0.339073985815048</v>
      </c>
      <c r="Z33">
        <v>0.39952000975608798</v>
      </c>
      <c r="AA33">
        <v>0.54284799098968495</v>
      </c>
      <c r="AB33">
        <v>0.46633398532867398</v>
      </c>
      <c r="AC33">
        <v>0.82924997806549094</v>
      </c>
      <c r="AD33">
        <v>0.76934897899627697</v>
      </c>
      <c r="AE33">
        <v>0.59579199552536</v>
      </c>
      <c r="AF33">
        <v>0.70677101612091098</v>
      </c>
      <c r="AG33">
        <v>0.98398399353027299</v>
      </c>
      <c r="AH33">
        <v>0.922513008117676</v>
      </c>
      <c r="AI33">
        <v>1.1553970575332599</v>
      </c>
      <c r="AJ33">
        <v>1.4443160295486499</v>
      </c>
      <c r="AK33">
        <v>1.4254120588302599</v>
      </c>
      <c r="AL33">
        <v>1.02474701404572</v>
      </c>
      <c r="AM33">
        <v>0.77061897516250599</v>
      </c>
      <c r="AN33">
        <v>0.58214002847671498</v>
      </c>
      <c r="AO33">
        <v>0.91188001632690396</v>
      </c>
      <c r="AP33">
        <v>1.0016460418701201</v>
      </c>
      <c r="AQ33">
        <v>0.97146797180175803</v>
      </c>
    </row>
    <row r="34" spans="1:43" x14ac:dyDescent="0.3">
      <c r="A34" t="s">
        <v>260</v>
      </c>
      <c r="B34" t="str">
        <f t="shared" si="0"/>
        <v>BLX CN EQUITY</v>
      </c>
      <c r="C34" t="s">
        <v>40</v>
      </c>
      <c r="D34">
        <v>1.83941070651503</v>
      </c>
      <c r="E34">
        <v>2.3051900863647501</v>
      </c>
      <c r="F34">
        <v>2.02808690071106</v>
      </c>
      <c r="G34">
        <v>1.7341779470443699</v>
      </c>
      <c r="H34">
        <v>2.12471604347229</v>
      </c>
      <c r="I34">
        <v>1.7464849948883101</v>
      </c>
      <c r="J34">
        <v>2.1907639503478999</v>
      </c>
      <c r="K34">
        <v>2.5261800289154102</v>
      </c>
      <c r="L34">
        <v>2.4465019702911399</v>
      </c>
      <c r="M34">
        <v>2.6962959766387899</v>
      </c>
      <c r="N34">
        <v>2.5996348857879599</v>
      </c>
      <c r="O34">
        <v>3.7261610031127899</v>
      </c>
      <c r="P34">
        <v>3.5552608966827401</v>
      </c>
      <c r="Q34">
        <v>3.8533530235290501</v>
      </c>
      <c r="R34">
        <v>3.7941780090332</v>
      </c>
      <c r="S34">
        <v>3.8187301158904998</v>
      </c>
      <c r="T34">
        <v>4.9015269279479998</v>
      </c>
      <c r="U34">
        <v>4.0732622146606499</v>
      </c>
      <c r="V34">
        <v>3.7259490489959699</v>
      </c>
      <c r="W34">
        <v>2.8709731101989799</v>
      </c>
      <c r="X34">
        <v>2.7436289787292498</v>
      </c>
      <c r="Y34">
        <v>2.72361493110657</v>
      </c>
      <c r="Z34">
        <v>2.2160921096801798</v>
      </c>
      <c r="AA34">
        <v>2.04474997520447</v>
      </c>
      <c r="AB34">
        <v>1.7144540548324601</v>
      </c>
      <c r="AC34">
        <v>1.6003429889678999</v>
      </c>
      <c r="AD34">
        <v>2.3953440189361599</v>
      </c>
      <c r="AE34">
        <v>2.38109302520752</v>
      </c>
      <c r="AF34">
        <v>2.61604905128479</v>
      </c>
      <c r="AG34">
        <v>2.4557349681854199</v>
      </c>
      <c r="AH34">
        <v>2.4575440883636501</v>
      </c>
      <c r="AI34">
        <v>2.41830611228943</v>
      </c>
      <c r="AJ34">
        <v>2.52370405197144</v>
      </c>
      <c r="AK34">
        <v>2.4964470863342298</v>
      </c>
      <c r="AL34">
        <v>2.50262403488159</v>
      </c>
      <c r="AM34">
        <v>1.9604849815368699</v>
      </c>
      <c r="AN34">
        <v>1.72113001346588</v>
      </c>
      <c r="AO34">
        <v>1.5169370174407999</v>
      </c>
      <c r="AP34">
        <v>1.6971030235290501</v>
      </c>
      <c r="AQ34">
        <v>1.73737704753876</v>
      </c>
    </row>
    <row r="35" spans="1:43" x14ac:dyDescent="0.3">
      <c r="A35" t="s">
        <v>261</v>
      </c>
      <c r="B35" t="str">
        <f t="shared" si="0"/>
        <v>BMO CN EQUITY</v>
      </c>
      <c r="C35" t="s">
        <v>41</v>
      </c>
      <c r="D35">
        <v>1.3366296680943699</v>
      </c>
      <c r="E35">
        <v>1.2152750492095901</v>
      </c>
      <c r="F35">
        <v>1.1410499811172501</v>
      </c>
      <c r="G35">
        <v>1.26263904571533</v>
      </c>
      <c r="H35">
        <v>1.3070809841155999</v>
      </c>
      <c r="I35">
        <v>1.09265804290772</v>
      </c>
      <c r="J35">
        <v>1.3065700531005899</v>
      </c>
      <c r="K35">
        <v>1.28075695037842</v>
      </c>
      <c r="L35">
        <v>1.4211410284042401</v>
      </c>
      <c r="M35">
        <v>1.31267201900482</v>
      </c>
      <c r="N35">
        <v>1.4047889709472701</v>
      </c>
      <c r="O35">
        <v>1.5275969505310101</v>
      </c>
      <c r="P35">
        <v>1.7197910547256501</v>
      </c>
      <c r="Q35">
        <v>1.6759380102157599</v>
      </c>
      <c r="R35">
        <v>1.5441130399703999</v>
      </c>
      <c r="S35">
        <v>1.5120329856872601</v>
      </c>
      <c r="T35">
        <v>1.22326600551605</v>
      </c>
      <c r="U35">
        <v>1.0248709917068499</v>
      </c>
      <c r="V35">
        <v>0.95665502548217796</v>
      </c>
      <c r="W35">
        <v>0.90742599964141801</v>
      </c>
      <c r="X35">
        <v>1.3786050081253001</v>
      </c>
      <c r="Y35">
        <v>1.36295402050018</v>
      </c>
      <c r="Z35">
        <v>1.3939009904861499</v>
      </c>
      <c r="AA35">
        <v>1.5119940042495701</v>
      </c>
      <c r="AB35">
        <v>1.4267560243606601</v>
      </c>
      <c r="AC35">
        <v>1.5207270383834799</v>
      </c>
      <c r="AD35">
        <v>1.6285710334777801</v>
      </c>
      <c r="AE35">
        <v>1.5812339782714799</v>
      </c>
      <c r="AF35">
        <v>1.69551801681519</v>
      </c>
      <c r="AG35">
        <v>1.5960429906845099</v>
      </c>
      <c r="AH35">
        <v>1.5852509737014799</v>
      </c>
      <c r="AI35">
        <v>1.55354404449463</v>
      </c>
      <c r="AJ35">
        <v>1.6540180444717401</v>
      </c>
      <c r="AK35">
        <v>1.4330849647521999</v>
      </c>
      <c r="AL35">
        <v>1.4417439699173</v>
      </c>
      <c r="AM35">
        <v>1.4709990024566699</v>
      </c>
      <c r="AN35">
        <v>1.26186299324036</v>
      </c>
      <c r="AO35">
        <v>1.35045194625854</v>
      </c>
      <c r="AP35">
        <v>1.31823205947876</v>
      </c>
      <c r="AQ35">
        <v>1.5244829654693599</v>
      </c>
    </row>
    <row r="36" spans="1:43" x14ac:dyDescent="0.3">
      <c r="A36" t="s">
        <v>262</v>
      </c>
      <c r="B36" t="str">
        <f t="shared" si="0"/>
        <v>BN CN EQUITY</v>
      </c>
      <c r="C36" t="s">
        <v>42</v>
      </c>
      <c r="D36">
        <v>2.04514354730301</v>
      </c>
      <c r="E36">
        <v>1.8942890167236299</v>
      </c>
      <c r="F36">
        <v>1.5220140218734699</v>
      </c>
      <c r="G36">
        <v>1.5649889707565301</v>
      </c>
      <c r="H36">
        <v>1.47117495536804</v>
      </c>
      <c r="I36">
        <v>1.2106070518493699</v>
      </c>
      <c r="J36">
        <v>1.3019599914550799</v>
      </c>
      <c r="K36">
        <v>1.3354680538177499</v>
      </c>
      <c r="L36">
        <v>1.25020098686218</v>
      </c>
      <c r="M36">
        <v>1.5986100435257</v>
      </c>
      <c r="N36">
        <v>1.6682039499282799</v>
      </c>
      <c r="O36">
        <v>2.0437870025634801</v>
      </c>
      <c r="P36">
        <v>2.24472999572754</v>
      </c>
      <c r="Q36">
        <v>2.16148805618286</v>
      </c>
      <c r="R36">
        <v>2.3013160228729199</v>
      </c>
      <c r="S36">
        <v>2.03744292259216</v>
      </c>
      <c r="T36">
        <v>1.9645960330963099</v>
      </c>
      <c r="U36">
        <v>1.72577905654907</v>
      </c>
      <c r="V36">
        <v>1.7761800289154099</v>
      </c>
      <c r="W36">
        <v>1.54589200019836</v>
      </c>
      <c r="X36">
        <v>1.88452196121216</v>
      </c>
      <c r="Y36">
        <v>1.8185629844665501</v>
      </c>
      <c r="Z36">
        <v>1.7156740427017201</v>
      </c>
      <c r="AA36">
        <v>1.68583500385284</v>
      </c>
      <c r="AB36">
        <v>1.4301940202712999</v>
      </c>
      <c r="AC36">
        <v>1.8775869607925399</v>
      </c>
      <c r="AD36">
        <v>1.59327304363251</v>
      </c>
      <c r="AE36">
        <v>1.52314400672913</v>
      </c>
      <c r="AF36" t="s">
        <v>6</v>
      </c>
      <c r="AG36">
        <v>1.7240070104598999</v>
      </c>
      <c r="AH36">
        <v>1.6809550523757899</v>
      </c>
      <c r="AI36">
        <v>1.55084705352783</v>
      </c>
      <c r="AJ36">
        <v>1.4026850461959799</v>
      </c>
      <c r="AK36">
        <v>1.50389504432678</v>
      </c>
      <c r="AL36">
        <v>1.4597959518432599</v>
      </c>
      <c r="AM36">
        <v>1.5250289440155</v>
      </c>
      <c r="AN36">
        <v>1.40692102909088</v>
      </c>
      <c r="AO36">
        <v>1.4772100448608401</v>
      </c>
      <c r="AP36">
        <v>1.5632129907607999</v>
      </c>
      <c r="AQ36">
        <v>1.7020410299301201</v>
      </c>
    </row>
    <row r="37" spans="1:43" x14ac:dyDescent="0.3">
      <c r="A37" t="s">
        <v>263</v>
      </c>
      <c r="B37" t="str">
        <f t="shared" si="0"/>
        <v>BNS CN EQUITY</v>
      </c>
      <c r="C37" t="s">
        <v>43</v>
      </c>
      <c r="D37">
        <v>1.30531311290684</v>
      </c>
      <c r="E37">
        <v>1.2123060226440401</v>
      </c>
      <c r="F37">
        <v>1.0965880155563399</v>
      </c>
      <c r="G37">
        <v>1.1021319627761801</v>
      </c>
      <c r="H37">
        <v>1.0978909730911299</v>
      </c>
      <c r="I37">
        <v>0.99129801988601696</v>
      </c>
      <c r="J37">
        <v>1.1769590377807599</v>
      </c>
      <c r="K37">
        <v>1.1729049682617201</v>
      </c>
      <c r="L37">
        <v>1.2987020015716599</v>
      </c>
      <c r="M37">
        <v>1.20527303218842</v>
      </c>
      <c r="N37">
        <v>1.43083703517914</v>
      </c>
      <c r="O37">
        <v>1.5032049417495701</v>
      </c>
      <c r="P37">
        <v>1.67562103271484</v>
      </c>
      <c r="Q37">
        <v>1.5229729413986199</v>
      </c>
      <c r="R37">
        <v>1.4618669748306301</v>
      </c>
      <c r="S37">
        <v>1.4953429698944101</v>
      </c>
      <c r="T37">
        <v>1.30402803421021</v>
      </c>
      <c r="U37">
        <v>1.06743800640106</v>
      </c>
      <c r="V37">
        <v>1.05938196182251</v>
      </c>
      <c r="W37">
        <v>1.0523710250854501</v>
      </c>
      <c r="X37">
        <v>1.3810449838638299</v>
      </c>
      <c r="Y37">
        <v>1.44358098506927</v>
      </c>
      <c r="Z37">
        <v>1.35299503803253</v>
      </c>
      <c r="AA37">
        <v>1.4182440042495701</v>
      </c>
      <c r="AB37">
        <v>1.46629798412323</v>
      </c>
      <c r="AC37">
        <v>1.42008304595947</v>
      </c>
      <c r="AD37">
        <v>1.56332099437714</v>
      </c>
      <c r="AE37">
        <v>1.65252196788788</v>
      </c>
      <c r="AF37">
        <v>1.77739298343658</v>
      </c>
      <c r="AG37">
        <v>1.8006409406662001</v>
      </c>
      <c r="AH37">
        <v>1.7436269521713299</v>
      </c>
      <c r="AI37">
        <v>1.65486299991608</v>
      </c>
      <c r="AJ37">
        <v>1.7724590301513701</v>
      </c>
      <c r="AK37">
        <v>1.65343594551086</v>
      </c>
      <c r="AL37">
        <v>1.57416796684265</v>
      </c>
      <c r="AM37">
        <v>1.6168459653854399</v>
      </c>
      <c r="AN37">
        <v>1.35600197315216</v>
      </c>
      <c r="AO37">
        <v>1.5069489479064899</v>
      </c>
      <c r="AP37">
        <v>1.59282803535461</v>
      </c>
      <c r="AQ37">
        <v>1.72329998016357</v>
      </c>
    </row>
    <row r="38" spans="1:43" x14ac:dyDescent="0.3">
      <c r="A38" t="s">
        <v>264</v>
      </c>
      <c r="B38" t="str">
        <f t="shared" si="0"/>
        <v>BTE CN EQUITY</v>
      </c>
      <c r="C38" t="s">
        <v>44</v>
      </c>
      <c r="D38">
        <v>0.73006725853269705</v>
      </c>
      <c r="E38">
        <v>0.79931497573852495</v>
      </c>
      <c r="F38">
        <v>0.96398597955703702</v>
      </c>
      <c r="G38">
        <v>1.02947497367859</v>
      </c>
      <c r="H38">
        <v>0.97525399923324596</v>
      </c>
      <c r="I38">
        <v>1.0700490474700901</v>
      </c>
      <c r="J38">
        <v>0.80949801206588701</v>
      </c>
      <c r="K38">
        <v>0.89665997028350797</v>
      </c>
      <c r="L38">
        <v>1.09330594539642</v>
      </c>
      <c r="M38">
        <v>1.1762830018997199</v>
      </c>
      <c r="N38">
        <v>1.4468729496002199</v>
      </c>
      <c r="O38">
        <v>1.3837970495223999</v>
      </c>
      <c r="P38">
        <v>0.99762302637100198</v>
      </c>
      <c r="Q38">
        <v>1.1781860589981099</v>
      </c>
      <c r="R38">
        <v>0.84708601236343395</v>
      </c>
      <c r="S38">
        <v>1.37545502185822</v>
      </c>
      <c r="T38">
        <v>0.66973000764846802</v>
      </c>
      <c r="U38">
        <v>0.67174202203750599</v>
      </c>
      <c r="V38">
        <v>0.88780802488327004</v>
      </c>
      <c r="W38">
        <v>0.30032598972320601</v>
      </c>
      <c r="X38">
        <v>0.354243993759155</v>
      </c>
      <c r="Y38">
        <v>0.35197201371192899</v>
      </c>
      <c r="Z38">
        <v>0.368988007307053</v>
      </c>
      <c r="AA38">
        <v>0.417160004377365</v>
      </c>
      <c r="AB38">
        <v>0.43702098727226302</v>
      </c>
      <c r="AC38">
        <v>0.65848201513290405</v>
      </c>
      <c r="AD38">
        <v>0.53930199146270796</v>
      </c>
      <c r="AE38">
        <v>0.43306401371955899</v>
      </c>
      <c r="AF38">
        <v>0.46355301141738903</v>
      </c>
      <c r="AG38">
        <v>0.48195099830627403</v>
      </c>
      <c r="AH38">
        <v>0.382420003414154</v>
      </c>
      <c r="AI38">
        <v>0.53797698020935103</v>
      </c>
      <c r="AJ38">
        <v>0.77385300397872903</v>
      </c>
      <c r="AK38">
        <v>0.54302597045898404</v>
      </c>
      <c r="AL38">
        <v>0.72365200519561801</v>
      </c>
      <c r="AM38">
        <v>0.47807401418685902</v>
      </c>
      <c r="AN38">
        <v>0.39073199033737199</v>
      </c>
      <c r="AO38">
        <v>0.32736700773239102</v>
      </c>
      <c r="AP38">
        <v>1.3161150217056301</v>
      </c>
      <c r="AQ38">
        <v>1.33288097381592</v>
      </c>
    </row>
    <row r="39" spans="1:43" x14ac:dyDescent="0.3">
      <c r="A39" t="s">
        <v>265</v>
      </c>
      <c r="B39" t="str">
        <f t="shared" si="0"/>
        <v>BTO CN EQUITY</v>
      </c>
      <c r="C39" t="s">
        <v>45</v>
      </c>
      <c r="D39">
        <v>1.0604499933470799</v>
      </c>
      <c r="E39">
        <v>1.33780801296234</v>
      </c>
      <c r="F39">
        <v>0.93667799234390303</v>
      </c>
      <c r="G39">
        <v>0.894670009613037</v>
      </c>
      <c r="H39">
        <v>1.0843880176544201</v>
      </c>
      <c r="I39">
        <v>0.94631099700927701</v>
      </c>
      <c r="J39">
        <v>1.14917099475861</v>
      </c>
      <c r="K39">
        <v>1.3960330486297601</v>
      </c>
      <c r="L39">
        <v>1.2700959444046001</v>
      </c>
      <c r="M39">
        <v>1.1992980241775499</v>
      </c>
      <c r="N39">
        <v>1.23590004444122</v>
      </c>
      <c r="O39">
        <v>1.6743509769439699</v>
      </c>
      <c r="P39">
        <v>1.4539979696273799</v>
      </c>
      <c r="Q39">
        <v>1.3097219467163099</v>
      </c>
      <c r="R39">
        <v>1.6590950489044201</v>
      </c>
      <c r="S39">
        <v>1.7254229784011801</v>
      </c>
      <c r="T39">
        <v>2.2821950912475599</v>
      </c>
      <c r="U39">
        <v>2.80766105651856</v>
      </c>
      <c r="V39">
        <v>2.70742988586426</v>
      </c>
      <c r="W39">
        <v>1.50357902050018</v>
      </c>
      <c r="X39">
        <v>2.0784029960632302</v>
      </c>
      <c r="Y39">
        <v>1.8463050127029399</v>
      </c>
      <c r="Z39">
        <v>1.7924220561981199</v>
      </c>
      <c r="AA39">
        <v>1.69359695911408</v>
      </c>
      <c r="AB39">
        <v>1.80819404125214</v>
      </c>
      <c r="AC39">
        <v>1.3576810359954801</v>
      </c>
      <c r="AD39">
        <v>1.5595949888229399</v>
      </c>
      <c r="AE39">
        <v>1.6662670373916599</v>
      </c>
      <c r="AF39">
        <v>1.9575059413909901</v>
      </c>
      <c r="AG39">
        <v>1.78356301784515</v>
      </c>
      <c r="AH39">
        <v>1.8385879993438701</v>
      </c>
      <c r="AI39">
        <v>1.8960980176925699</v>
      </c>
      <c r="AJ39">
        <v>1.5787709951400799</v>
      </c>
      <c r="AK39">
        <v>1.7700790166854901</v>
      </c>
      <c r="AL39">
        <v>1.7658040523529099</v>
      </c>
      <c r="AM39">
        <v>1.16933298110962</v>
      </c>
      <c r="AN39">
        <v>0.71482098102569602</v>
      </c>
      <c r="AO39">
        <v>0.686995029449463</v>
      </c>
      <c r="AP39">
        <v>0.98859298229217496</v>
      </c>
      <c r="AQ39">
        <v>0.94793200492858898</v>
      </c>
    </row>
    <row r="40" spans="1:43" x14ac:dyDescent="0.3">
      <c r="A40" t="s">
        <v>266</v>
      </c>
      <c r="B40" t="str">
        <f t="shared" si="0"/>
        <v>BYD CN EQUITY</v>
      </c>
      <c r="C40" t="s">
        <v>46</v>
      </c>
      <c r="D40">
        <v>3.8476813520104902</v>
      </c>
      <c r="E40">
        <v>3.8757059574127202</v>
      </c>
      <c r="F40">
        <v>4.8166551589965803</v>
      </c>
      <c r="G40">
        <v>5.4696779251098597</v>
      </c>
      <c r="H40">
        <v>5.4661359786987296</v>
      </c>
      <c r="I40">
        <v>4.7385997772216797</v>
      </c>
      <c r="J40">
        <v>5.1728391647338903</v>
      </c>
      <c r="K40">
        <v>4.4820451736450204</v>
      </c>
      <c r="L40">
        <v>4.4460158348083496</v>
      </c>
      <c r="M40">
        <v>3.6980950832366899</v>
      </c>
      <c r="N40">
        <v>3.1528809070587198</v>
      </c>
      <c r="O40">
        <v>3.91057205200195</v>
      </c>
      <c r="P40">
        <v>4.6647458076477104</v>
      </c>
      <c r="Q40">
        <v>5.5003399848937997</v>
      </c>
      <c r="R40">
        <v>5.34733009338379</v>
      </c>
      <c r="S40">
        <v>5.0560622215270996</v>
      </c>
      <c r="T40">
        <v>5.2028479576110804</v>
      </c>
      <c r="U40">
        <v>4.8218898773193404</v>
      </c>
      <c r="V40">
        <v>4.7659749984741202</v>
      </c>
      <c r="W40">
        <v>4.1077728271484402</v>
      </c>
      <c r="X40">
        <v>6.6096439361572301</v>
      </c>
      <c r="Y40">
        <v>5.9880108833312997</v>
      </c>
      <c r="Z40">
        <v>5.8176112174987802</v>
      </c>
      <c r="AA40">
        <v>4.7980771064758301</v>
      </c>
      <c r="AB40">
        <v>3.92060494422913</v>
      </c>
      <c r="AC40">
        <v>4.6761288642883301</v>
      </c>
      <c r="AD40">
        <v>4.6503281593322798</v>
      </c>
      <c r="AE40">
        <v>4.3016710281372097</v>
      </c>
      <c r="AF40">
        <v>4.4760379791259801</v>
      </c>
      <c r="AG40">
        <v>5.10624122619629</v>
      </c>
      <c r="AH40">
        <v>6.24733209609985</v>
      </c>
      <c r="AI40">
        <v>5.2837882041931197</v>
      </c>
      <c r="AJ40">
        <v>5.5095801353454599</v>
      </c>
      <c r="AK40">
        <v>5.5679068565368697</v>
      </c>
      <c r="AL40">
        <v>5.2073202133178702</v>
      </c>
      <c r="AM40">
        <v>5.6862559318542498</v>
      </c>
      <c r="AN40">
        <v>6.0007491111755398</v>
      </c>
      <c r="AO40">
        <v>5.8143639564514196</v>
      </c>
      <c r="AP40">
        <v>5.6641211509704599</v>
      </c>
      <c r="AQ40">
        <v>5.77028608322144</v>
      </c>
    </row>
    <row r="41" spans="1:43" x14ac:dyDescent="0.3">
      <c r="A41" t="s">
        <v>267</v>
      </c>
      <c r="B41" t="str">
        <f t="shared" si="0"/>
        <v>CAE CN EQUITY</v>
      </c>
      <c r="C41" t="s">
        <v>47</v>
      </c>
      <c r="D41">
        <v>2.6514039696906502</v>
      </c>
      <c r="E41">
        <v>1.8458770513534599</v>
      </c>
      <c r="F41">
        <v>1.8719840049743699</v>
      </c>
      <c r="G41">
        <v>2.1073150634765598</v>
      </c>
      <c r="H41">
        <v>1.9582359790802</v>
      </c>
      <c r="I41">
        <v>2.1784110069274898</v>
      </c>
      <c r="J41">
        <v>2.09634208679199</v>
      </c>
      <c r="K41">
        <v>2.1552491188049299</v>
      </c>
      <c r="L41">
        <v>1.9034940004348799</v>
      </c>
      <c r="M41">
        <v>1.58914995193481</v>
      </c>
      <c r="N41">
        <v>2.4700870513915998</v>
      </c>
      <c r="O41">
        <v>2.5727519989013699</v>
      </c>
      <c r="P41">
        <v>2.5682210922241202</v>
      </c>
      <c r="Q41">
        <v>3.0390551090240501</v>
      </c>
      <c r="R41">
        <v>3.5354359149932901</v>
      </c>
      <c r="S41">
        <v>3.3450279235839799</v>
      </c>
      <c r="T41">
        <v>3.58482098579407</v>
      </c>
      <c r="U41">
        <v>2.2876040935516402</v>
      </c>
      <c r="V41">
        <v>2.5981099605560298</v>
      </c>
      <c r="W41">
        <v>1.8979690074920601</v>
      </c>
      <c r="X41">
        <v>3.8692591190338099</v>
      </c>
      <c r="Y41">
        <v>3.9431240558624299</v>
      </c>
      <c r="Z41">
        <v>4.0988039970397896</v>
      </c>
      <c r="AA41">
        <v>3.3714680671691899</v>
      </c>
      <c r="AB41">
        <v>2.9046149253845202</v>
      </c>
      <c r="AC41">
        <v>3.16572093963623</v>
      </c>
      <c r="AD41">
        <v>3.2614779472351101</v>
      </c>
      <c r="AE41">
        <v>2.8802518844604501</v>
      </c>
      <c r="AF41">
        <v>2.9436340332031201</v>
      </c>
      <c r="AG41">
        <v>2.8565700054168701</v>
      </c>
      <c r="AH41">
        <v>2.9137840270996098</v>
      </c>
      <c r="AI41">
        <v>2.6988480091095002</v>
      </c>
      <c r="AJ41">
        <v>2.56197905540466</v>
      </c>
      <c r="AK41">
        <v>2.6404678821563698</v>
      </c>
      <c r="AL41">
        <v>2.2659440040588401</v>
      </c>
      <c r="AM41">
        <v>2.144287109375</v>
      </c>
      <c r="AN41">
        <v>2.1917450428009002</v>
      </c>
      <c r="AO41">
        <v>2.1107909679412802</v>
      </c>
      <c r="AP41">
        <v>2.3648769855499299</v>
      </c>
      <c r="AQ41">
        <v>2.41244292259216</v>
      </c>
    </row>
    <row r="42" spans="1:43" x14ac:dyDescent="0.3">
      <c r="A42" t="s">
        <v>268</v>
      </c>
      <c r="B42" t="str">
        <f t="shared" si="0"/>
        <v>CAR-U CN EQUITY</v>
      </c>
      <c r="C42" t="s">
        <v>48</v>
      </c>
      <c r="D42">
        <v>0.75432790883912104</v>
      </c>
      <c r="E42">
        <v>0.97303497791290305</v>
      </c>
      <c r="F42">
        <v>0.78779202699661299</v>
      </c>
      <c r="G42">
        <v>0.828727006912231</v>
      </c>
      <c r="H42">
        <v>0.881552994251251</v>
      </c>
      <c r="I42">
        <v>0.81169897317886397</v>
      </c>
      <c r="J42">
        <v>0.87591898441314697</v>
      </c>
      <c r="K42">
        <v>0.81265902519226096</v>
      </c>
      <c r="L42">
        <v>0.72275102138519298</v>
      </c>
      <c r="M42">
        <v>0.72872602939605702</v>
      </c>
      <c r="N42">
        <v>0.77870100736617998</v>
      </c>
      <c r="O42">
        <v>0.90016901493072499</v>
      </c>
      <c r="P42">
        <v>0.99976599216461204</v>
      </c>
      <c r="Q42">
        <v>1.03960001468658</v>
      </c>
      <c r="R42">
        <v>1.0368239879608101</v>
      </c>
      <c r="S42">
        <v>1.0011290311813399</v>
      </c>
      <c r="T42">
        <v>0.92583000659942605</v>
      </c>
      <c r="U42">
        <v>0.90125799179077104</v>
      </c>
      <c r="V42">
        <v>0.97234898805618297</v>
      </c>
      <c r="W42">
        <v>0.84996598958969105</v>
      </c>
      <c r="X42">
        <v>1.0714989900589</v>
      </c>
      <c r="Y42">
        <v>1.17010998725891</v>
      </c>
      <c r="Z42">
        <v>1.07462298870087</v>
      </c>
      <c r="AA42">
        <v>1.16195297241211</v>
      </c>
      <c r="AB42">
        <v>1.0214940309524501</v>
      </c>
      <c r="AC42">
        <v>1.24573194980621</v>
      </c>
      <c r="AD42">
        <v>1.1266629695892301</v>
      </c>
      <c r="AE42">
        <v>1.02014601230621</v>
      </c>
      <c r="AF42">
        <v>1.03780794143677</v>
      </c>
      <c r="AG42">
        <v>1.00767397880554</v>
      </c>
      <c r="AH42">
        <v>1.0429819822311399</v>
      </c>
      <c r="AI42">
        <v>1.05067002773285</v>
      </c>
      <c r="AJ42">
        <v>1.01385605335236</v>
      </c>
      <c r="AK42">
        <v>1.0089299678802499</v>
      </c>
      <c r="AL42">
        <v>1.11986196041107</v>
      </c>
      <c r="AM42">
        <v>0.99077099561691295</v>
      </c>
      <c r="AN42">
        <v>0.93237102031707797</v>
      </c>
      <c r="AO42">
        <v>1.01196205615997</v>
      </c>
      <c r="AP42">
        <v>0.97430801391601596</v>
      </c>
      <c r="AQ42">
        <v>1.0713479518890401</v>
      </c>
    </row>
    <row r="43" spans="1:43" x14ac:dyDescent="0.3">
      <c r="A43" t="s">
        <v>269</v>
      </c>
      <c r="B43" t="str">
        <f t="shared" si="0"/>
        <v>CCA CN EQUITY</v>
      </c>
      <c r="C43" t="s">
        <v>49</v>
      </c>
      <c r="D43">
        <v>0.95897556451725896</v>
      </c>
      <c r="E43">
        <v>0.919391989707947</v>
      </c>
      <c r="F43">
        <v>0.74608701467514005</v>
      </c>
      <c r="G43">
        <v>0.86311101913452104</v>
      </c>
      <c r="H43">
        <v>0.77403599023819003</v>
      </c>
      <c r="I43">
        <v>1.0075869560241699</v>
      </c>
      <c r="J43">
        <v>0.98607397079467796</v>
      </c>
      <c r="K43">
        <v>1.0924819707870499</v>
      </c>
      <c r="L43">
        <v>1.20297598838806</v>
      </c>
      <c r="M43">
        <v>1.34288001060486</v>
      </c>
      <c r="N43">
        <v>1.21827805042267</v>
      </c>
      <c r="O43">
        <v>1.21860504150391</v>
      </c>
      <c r="P43">
        <v>1.83989298343658</v>
      </c>
      <c r="Q43">
        <v>2.25873994827271</v>
      </c>
      <c r="R43">
        <v>1.56718301773071</v>
      </c>
      <c r="S43">
        <v>1.5579030513763401</v>
      </c>
      <c r="T43">
        <v>1.3008160591125499</v>
      </c>
      <c r="U43">
        <v>2.0741391181945801</v>
      </c>
      <c r="V43">
        <v>2.1858260631561302</v>
      </c>
      <c r="W43">
        <v>2.3022260665893599</v>
      </c>
      <c r="X43">
        <v>2.5215399265289302</v>
      </c>
      <c r="Y43">
        <v>2.35959100723267</v>
      </c>
      <c r="Z43">
        <v>2.1122269630432098</v>
      </c>
      <c r="AA43">
        <v>1.9649399518966699</v>
      </c>
      <c r="AB43">
        <v>1.56631195545196</v>
      </c>
      <c r="AC43">
        <v>1.61571800708771</v>
      </c>
      <c r="AD43">
        <v>1.7696050405502299</v>
      </c>
      <c r="AE43">
        <v>1.6376149654388401</v>
      </c>
      <c r="AF43">
        <v>2.7663090229034402</v>
      </c>
      <c r="AG43">
        <v>2.8527200222015399</v>
      </c>
      <c r="AH43">
        <v>2.51573705673218</v>
      </c>
      <c r="AI43">
        <v>2.37175393104553</v>
      </c>
      <c r="AJ43">
        <v>2.2208549976348899</v>
      </c>
      <c r="AK43">
        <v>2.2772119045257599</v>
      </c>
      <c r="AL43">
        <v>2.36329889297485</v>
      </c>
      <c r="AM43">
        <v>1.6953649520873999</v>
      </c>
      <c r="AN43">
        <v>1.77891397476196</v>
      </c>
      <c r="AO43">
        <v>1.86692094802856</v>
      </c>
      <c r="AP43">
        <v>1.9427889585495</v>
      </c>
      <c r="AQ43">
        <v>2.2627110481262198</v>
      </c>
    </row>
    <row r="44" spans="1:43" x14ac:dyDescent="0.3">
      <c r="A44" t="s">
        <v>270</v>
      </c>
      <c r="B44" t="str">
        <f t="shared" si="0"/>
        <v>CCL/B CN EQUITY</v>
      </c>
      <c r="C44" t="s">
        <v>50</v>
      </c>
      <c r="D44">
        <v>2.5642596751108</v>
      </c>
      <c r="E44">
        <v>2.85900211334229</v>
      </c>
      <c r="F44">
        <v>2.5496571063995401</v>
      </c>
      <c r="G44">
        <v>2.3790650367736799</v>
      </c>
      <c r="H44">
        <v>2.2917249202728298</v>
      </c>
      <c r="I44">
        <v>2.04103302955627</v>
      </c>
      <c r="J44">
        <v>2.5837869644164999</v>
      </c>
      <c r="K44">
        <v>2.5097000598907502</v>
      </c>
      <c r="L44">
        <v>2.4002809524536102</v>
      </c>
      <c r="M44">
        <v>2.8198719024658199</v>
      </c>
      <c r="N44">
        <v>2.8530550003051798</v>
      </c>
      <c r="O44">
        <v>2.53062200546265</v>
      </c>
      <c r="P44">
        <v>3.26206707954407</v>
      </c>
      <c r="Q44">
        <v>3.2256391048431401</v>
      </c>
      <c r="R44">
        <v>3.29932689666748</v>
      </c>
      <c r="S44">
        <v>3.7151501178741499</v>
      </c>
      <c r="T44">
        <v>2.94742703437805</v>
      </c>
      <c r="U44">
        <v>2.8895020484924299</v>
      </c>
      <c r="V44">
        <v>2.55985808372498</v>
      </c>
      <c r="W44">
        <v>2.4817481040954599</v>
      </c>
      <c r="X44">
        <v>3.4096529483795202</v>
      </c>
      <c r="Y44">
        <v>3.3940129280090301</v>
      </c>
      <c r="Z44">
        <v>4.1653060913085902</v>
      </c>
      <c r="AA44">
        <v>3.5263659954071001</v>
      </c>
      <c r="AB44">
        <v>3.3278450965881401</v>
      </c>
      <c r="AC44">
        <v>4.2562608718872097</v>
      </c>
      <c r="AD44">
        <v>4.7373957633972203</v>
      </c>
      <c r="AE44">
        <v>4.7988529205322301</v>
      </c>
      <c r="AF44">
        <v>4.7582588195800799</v>
      </c>
      <c r="AG44">
        <v>5.3637428283691397</v>
      </c>
      <c r="AH44">
        <v>5.9479551315307599</v>
      </c>
      <c r="AI44">
        <v>5.5163269042968803</v>
      </c>
      <c r="AJ44">
        <v>4.8774471282959002</v>
      </c>
      <c r="AK44">
        <v>5.0971012115478498</v>
      </c>
      <c r="AL44">
        <v>4.8093590736389196</v>
      </c>
      <c r="AM44">
        <v>5.2768530845642099</v>
      </c>
      <c r="AN44">
        <v>4.8553061485290501</v>
      </c>
      <c r="AO44">
        <v>4.3795337677001998</v>
      </c>
      <c r="AP44">
        <v>3.6053249835968</v>
      </c>
      <c r="AQ44">
        <v>3.7595140933990501</v>
      </c>
    </row>
    <row r="45" spans="1:43" x14ac:dyDescent="0.3">
      <c r="A45" t="s">
        <v>271</v>
      </c>
      <c r="B45" t="str">
        <f t="shared" si="0"/>
        <v>CCO CN EQUITY</v>
      </c>
      <c r="C45" t="s">
        <v>51</v>
      </c>
      <c r="D45">
        <v>5.1796747027996002</v>
      </c>
      <c r="E45">
        <v>4.5230169296264604</v>
      </c>
      <c r="F45">
        <v>4.7343392372131303</v>
      </c>
      <c r="G45">
        <v>4.1659641265869096</v>
      </c>
      <c r="H45">
        <v>4.0701050758361799</v>
      </c>
      <c r="I45">
        <v>3.8261280059814502</v>
      </c>
      <c r="J45">
        <v>3.0092570781707799</v>
      </c>
      <c r="K45">
        <v>2.5728440284728999</v>
      </c>
      <c r="L45">
        <v>2.2744810581207302</v>
      </c>
      <c r="M45">
        <v>2.9874360561370801</v>
      </c>
      <c r="N45">
        <v>2.1774609088897701</v>
      </c>
      <c r="O45">
        <v>2.9683420658111599</v>
      </c>
      <c r="P45">
        <v>2.26554608345032</v>
      </c>
      <c r="Q45">
        <v>2.25361299514771</v>
      </c>
      <c r="R45">
        <v>1.9136769771575901</v>
      </c>
      <c r="S45">
        <v>1.66578805446625</v>
      </c>
      <c r="T45">
        <v>1.36260497570038</v>
      </c>
      <c r="U45">
        <v>1.0922839641571001</v>
      </c>
      <c r="V45">
        <v>1.1204299926757799</v>
      </c>
      <c r="W45">
        <v>0.865068018436432</v>
      </c>
      <c r="X45">
        <v>0.91446602344512895</v>
      </c>
      <c r="Y45">
        <v>1.01530194282532</v>
      </c>
      <c r="Z45">
        <v>1.1261359453201301</v>
      </c>
      <c r="AA45">
        <v>1.25667500495911</v>
      </c>
      <c r="AB45">
        <v>1.22702300548554</v>
      </c>
      <c r="AC45">
        <v>1.2060450315475499</v>
      </c>
      <c r="AD45">
        <v>1.2101689577102701</v>
      </c>
      <c r="AE45">
        <v>0.94206702709197998</v>
      </c>
      <c r="AF45">
        <v>0.94564300775527999</v>
      </c>
      <c r="AG45">
        <v>0.96385902166366599</v>
      </c>
      <c r="AH45">
        <v>0.90817999839782704</v>
      </c>
      <c r="AI45">
        <v>1.1153969764709499</v>
      </c>
      <c r="AJ45">
        <v>1.0567770004272501</v>
      </c>
      <c r="AK45">
        <v>0.81445497274398804</v>
      </c>
      <c r="AL45">
        <v>1.05671203136444</v>
      </c>
      <c r="AM45">
        <v>1.19758796691895</v>
      </c>
      <c r="AN45">
        <v>1.2179830074310301</v>
      </c>
      <c r="AO45">
        <v>1.16902899742127</v>
      </c>
      <c r="AP45">
        <v>1.2848089933395399</v>
      </c>
      <c r="AQ45">
        <v>1.2790390253067001</v>
      </c>
    </row>
    <row r="46" spans="1:43" x14ac:dyDescent="0.3">
      <c r="A46" t="s">
        <v>272</v>
      </c>
      <c r="B46" t="str">
        <f t="shared" si="0"/>
        <v>CEU CN EQUITY</v>
      </c>
      <c r="C46" t="s">
        <v>52</v>
      </c>
      <c r="D46">
        <v>3.0508659305334498</v>
      </c>
      <c r="E46">
        <v>2.3004510402679399</v>
      </c>
      <c r="F46">
        <v>2.3769800662994398</v>
      </c>
      <c r="G46">
        <v>1.5595060586929299</v>
      </c>
      <c r="H46">
        <v>1.2376190423965401</v>
      </c>
      <c r="I46">
        <v>1.42648005485535</v>
      </c>
      <c r="J46" t="s">
        <v>6</v>
      </c>
      <c r="K46">
        <v>1.0817350149154701</v>
      </c>
      <c r="L46">
        <v>1.1533770561218299</v>
      </c>
      <c r="M46">
        <v>0.95426702499389604</v>
      </c>
      <c r="N46">
        <v>1.1451380252838099</v>
      </c>
      <c r="O46">
        <v>1.2624360322952299</v>
      </c>
      <c r="P46">
        <v>1.0587699413299601</v>
      </c>
      <c r="Q46">
        <v>1.02773094177246</v>
      </c>
      <c r="R46">
        <v>1.1038850545883201</v>
      </c>
      <c r="S46">
        <v>0.91807997226715099</v>
      </c>
      <c r="T46">
        <v>0.72548997402191195</v>
      </c>
      <c r="U46">
        <v>0.46225300431251498</v>
      </c>
      <c r="V46">
        <v>0.61051201820373502</v>
      </c>
      <c r="W46">
        <v>0.411763995885849</v>
      </c>
      <c r="X46">
        <v>0.90535700321197499</v>
      </c>
      <c r="Y46">
        <v>0.79327797889709495</v>
      </c>
      <c r="Z46">
        <v>0.95735800266265902</v>
      </c>
      <c r="AA46">
        <v>1.0638450384139999</v>
      </c>
      <c r="AB46">
        <v>1.2006579637527499</v>
      </c>
      <c r="AC46">
        <v>1.75742304325104</v>
      </c>
      <c r="AD46">
        <v>1.8224730491638199</v>
      </c>
      <c r="AE46">
        <v>2.5036940574646001</v>
      </c>
      <c r="AF46">
        <v>2.9494640827178999</v>
      </c>
      <c r="AG46">
        <v>2.83274102210998</v>
      </c>
      <c r="AH46">
        <v>2.63267993927002</v>
      </c>
      <c r="AI46">
        <v>3.2812650203704798</v>
      </c>
      <c r="AJ46">
        <v>3.5321640968322701</v>
      </c>
      <c r="AK46">
        <v>2.45820093154907</v>
      </c>
      <c r="AL46">
        <v>1.9557980298996001</v>
      </c>
      <c r="AM46">
        <v>1.51466596126556</v>
      </c>
      <c r="AN46">
        <v>1.6086740493774401</v>
      </c>
      <c r="AO46">
        <v>2.1588389873504599</v>
      </c>
      <c r="AP46">
        <v>2.6911580562591602</v>
      </c>
      <c r="AQ46">
        <v>1.93482100963593</v>
      </c>
    </row>
    <row r="47" spans="1:43" x14ac:dyDescent="0.3">
      <c r="A47" t="s">
        <v>273</v>
      </c>
      <c r="B47" t="str">
        <f t="shared" si="0"/>
        <v>CG CN EQUITY</v>
      </c>
      <c r="C47" t="s">
        <v>53</v>
      </c>
      <c r="D47">
        <v>0.68995559288430497</v>
      </c>
      <c r="E47">
        <v>0.87254697084426902</v>
      </c>
      <c r="F47">
        <v>0.82748597860336304</v>
      </c>
      <c r="G47">
        <v>0.73738497495651201</v>
      </c>
      <c r="H47">
        <v>0.77089601755142201</v>
      </c>
      <c r="I47">
        <v>0.617146015167236</v>
      </c>
      <c r="J47">
        <v>0.78016299009323098</v>
      </c>
      <c r="K47">
        <v>0.81910401582717896</v>
      </c>
      <c r="L47">
        <v>0.62514597177505504</v>
      </c>
      <c r="M47">
        <v>0.494890987873077</v>
      </c>
      <c r="N47">
        <v>0.95213097333908103</v>
      </c>
      <c r="O47">
        <v>1.38036501407623</v>
      </c>
      <c r="P47">
        <v>1.1204700469970701</v>
      </c>
      <c r="Q47">
        <v>1.1348459720611599</v>
      </c>
      <c r="R47">
        <v>1.2771739959716799</v>
      </c>
      <c r="S47">
        <v>0.999397993087769</v>
      </c>
      <c r="T47">
        <v>1.3848979473114</v>
      </c>
      <c r="U47">
        <v>1.4518740177154501</v>
      </c>
      <c r="V47">
        <v>1.5222300291061399</v>
      </c>
      <c r="W47">
        <v>0.83808600902557395</v>
      </c>
      <c r="X47">
        <v>1.1315790414810201</v>
      </c>
      <c r="Y47">
        <v>1.20244204998016</v>
      </c>
      <c r="Z47">
        <v>0.92003601789474498</v>
      </c>
      <c r="AA47">
        <v>0.69663697481155396</v>
      </c>
      <c r="AB47">
        <v>0.584703028202057</v>
      </c>
      <c r="AC47">
        <v>0.55241698026657104</v>
      </c>
      <c r="AD47">
        <v>0.77542501688003496</v>
      </c>
      <c r="AE47">
        <v>0.81882697343826305</v>
      </c>
      <c r="AF47">
        <v>0.74059599637985196</v>
      </c>
      <c r="AG47">
        <v>1.08011698722839</v>
      </c>
      <c r="AH47">
        <v>0.83343297243118297</v>
      </c>
      <c r="AI47">
        <v>0.89022397994995095</v>
      </c>
      <c r="AJ47">
        <v>0.74669098854064897</v>
      </c>
      <c r="AK47">
        <v>0.87997001409530595</v>
      </c>
      <c r="AL47">
        <v>0.99158799648284901</v>
      </c>
      <c r="AM47">
        <v>0.774574995040894</v>
      </c>
      <c r="AN47">
        <v>0.797906994819641</v>
      </c>
      <c r="AO47">
        <v>0.93520301580429099</v>
      </c>
      <c r="AP47">
        <v>0.92915099859237704</v>
      </c>
      <c r="AQ47">
        <v>0.80459100008010898</v>
      </c>
    </row>
    <row r="48" spans="1:43" x14ac:dyDescent="0.3">
      <c r="A48" t="s">
        <v>274</v>
      </c>
      <c r="B48" t="str">
        <f t="shared" si="0"/>
        <v>CHP-U CN EQUITY</v>
      </c>
      <c r="C48" t="s">
        <v>54</v>
      </c>
      <c r="D48">
        <v>2.3169874854282999</v>
      </c>
      <c r="E48">
        <v>2.6259191036224401</v>
      </c>
      <c r="F48">
        <v>1.8967050313949601</v>
      </c>
      <c r="G48">
        <v>2.24077701568604</v>
      </c>
      <c r="H48">
        <v>2.31083106994629</v>
      </c>
      <c r="I48">
        <v>1.8782269954681401</v>
      </c>
      <c r="J48">
        <v>2.1781039237976101</v>
      </c>
      <c r="K48">
        <v>2.6095271110534699</v>
      </c>
      <c r="L48">
        <v>2.7927000522613499</v>
      </c>
      <c r="M48">
        <v>2.0409181118011501</v>
      </c>
      <c r="N48">
        <v>2.8424949645996098</v>
      </c>
      <c r="O48">
        <v>3.07618308067322</v>
      </c>
      <c r="P48">
        <v>3.31946802139282</v>
      </c>
      <c r="Q48">
        <v>2.9203801155090301</v>
      </c>
      <c r="R48">
        <v>3.0174489021301301</v>
      </c>
      <c r="S48">
        <v>2.8907508850097701</v>
      </c>
      <c r="T48">
        <v>2.6752181053161599</v>
      </c>
      <c r="U48">
        <v>2.65030097961426</v>
      </c>
      <c r="V48">
        <v>2.77932906150818</v>
      </c>
      <c r="W48">
        <v>2.6897840499877899</v>
      </c>
      <c r="X48">
        <v>3.1520578861236599</v>
      </c>
      <c r="Y48">
        <v>3.5417330265045202</v>
      </c>
      <c r="Z48">
        <v>3.0752079486846902</v>
      </c>
      <c r="AA48">
        <v>3.6947150230407702</v>
      </c>
      <c r="AB48">
        <v>2.2041370868682901</v>
      </c>
      <c r="AC48">
        <v>2.47100901603699</v>
      </c>
      <c r="AD48">
        <v>2.49675488471985</v>
      </c>
      <c r="AE48">
        <v>3.1195650100707999</v>
      </c>
      <c r="AF48">
        <v>5.9450201988220197</v>
      </c>
      <c r="AG48">
        <v>6.0529060363769496</v>
      </c>
      <c r="AH48">
        <v>9.2927370071411097</v>
      </c>
      <c r="AI48">
        <v>9.7636766433715803</v>
      </c>
      <c r="AJ48">
        <v>9.7127847671508807</v>
      </c>
      <c r="AK48">
        <v>17.414451599121101</v>
      </c>
      <c r="AL48">
        <v>47.614803314208999</v>
      </c>
      <c r="AM48">
        <v>7.3024840354919398</v>
      </c>
      <c r="AN48">
        <v>5.7644591331481898</v>
      </c>
      <c r="AO48">
        <v>5.8028478622436497</v>
      </c>
      <c r="AP48">
        <v>4.4315829277038601</v>
      </c>
      <c r="AQ48">
        <v>5.5316128730773899</v>
      </c>
    </row>
    <row r="49" spans="1:43" x14ac:dyDescent="0.3">
      <c r="A49" t="s">
        <v>275</v>
      </c>
      <c r="B49" t="str">
        <f t="shared" si="0"/>
        <v>CIGI CN EQUITY</v>
      </c>
      <c r="C49" t="s">
        <v>55</v>
      </c>
      <c r="D49">
        <v>5.4615518045503304</v>
      </c>
      <c r="E49">
        <v>6.1094021797180202</v>
      </c>
      <c r="F49">
        <v>4.7028107643127397</v>
      </c>
      <c r="G49">
        <v>5.1510357856750497</v>
      </c>
      <c r="H49">
        <v>7.1157951354980504</v>
      </c>
      <c r="I49">
        <v>6.0218400955200204</v>
      </c>
      <c r="J49">
        <v>6.49745798110962</v>
      </c>
      <c r="K49">
        <v>9.3162755966186506</v>
      </c>
      <c r="L49">
        <v>8.0596857070922905</v>
      </c>
      <c r="M49">
        <v>8.3172187805175799</v>
      </c>
      <c r="N49">
        <v>9.7806024551391602</v>
      </c>
      <c r="O49">
        <v>10.848010063171399</v>
      </c>
      <c r="P49">
        <v>11.281002998352101</v>
      </c>
      <c r="Q49">
        <v>10.454556465148899</v>
      </c>
      <c r="R49">
        <v>9.4971542358398402</v>
      </c>
      <c r="S49">
        <v>6.66544389724731</v>
      </c>
      <c r="T49">
        <v>6.1223249435424796</v>
      </c>
      <c r="U49">
        <v>5.0469818115234402</v>
      </c>
      <c r="V49">
        <v>4.6201691627502397</v>
      </c>
      <c r="W49">
        <v>3.83865189552307</v>
      </c>
      <c r="X49">
        <v>6.0521140098571804</v>
      </c>
      <c r="Y49">
        <v>6.5914440155029297</v>
      </c>
      <c r="Z49">
        <v>6.6608371734619096</v>
      </c>
      <c r="AA49">
        <v>6.5797820091247603</v>
      </c>
      <c r="AB49">
        <v>5.5915617942810103</v>
      </c>
      <c r="AC49">
        <v>8.9131450653076207</v>
      </c>
      <c r="AD49">
        <v>9.1302194595336896</v>
      </c>
      <c r="AE49">
        <v>8.5934610366821307</v>
      </c>
      <c r="AF49">
        <v>7.89817190170288</v>
      </c>
      <c r="AG49">
        <v>7.8902778625488299</v>
      </c>
      <c r="AH49">
        <v>9.5505809783935494</v>
      </c>
      <c r="AI49">
        <v>8.5619850158691406</v>
      </c>
      <c r="AJ49">
        <v>6.91241407394409</v>
      </c>
      <c r="AK49">
        <v>9.1636552810668892</v>
      </c>
      <c r="AL49">
        <v>8.2045202255249006</v>
      </c>
      <c r="AM49">
        <v>10.0976467132568</v>
      </c>
      <c r="AN49">
        <v>12.1313781738281</v>
      </c>
      <c r="AO49">
        <v>15.104323387146</v>
      </c>
      <c r="AP49">
        <v>14.4223012924194</v>
      </c>
      <c r="AQ49">
        <v>11.157922744751</v>
      </c>
    </row>
    <row r="50" spans="1:43" x14ac:dyDescent="0.3">
      <c r="A50" t="s">
        <v>1034</v>
      </c>
      <c r="B50" t="str">
        <f t="shared" si="0"/>
        <v>CIX CN EQUITY</v>
      </c>
      <c r="C50" t="s">
        <v>985</v>
      </c>
      <c r="D50">
        <v>5.5156512387795997</v>
      </c>
      <c r="E50">
        <v>3.2819368839263898</v>
      </c>
      <c r="F50">
        <v>2.3081610202789302</v>
      </c>
      <c r="G50">
        <v>3.0410339832305899</v>
      </c>
      <c r="H50">
        <v>2.2240359783172599</v>
      </c>
      <c r="I50">
        <v>1.9763419628143299</v>
      </c>
      <c r="J50">
        <v>1.8227889537811299</v>
      </c>
      <c r="K50">
        <v>1.4683489799499501</v>
      </c>
      <c r="L50">
        <v>1.54856705665588</v>
      </c>
      <c r="M50">
        <v>1.4643759727478001</v>
      </c>
      <c r="N50">
        <v>1.52642798423767</v>
      </c>
      <c r="O50">
        <v>2.3858630657196001</v>
      </c>
      <c r="P50">
        <v>3.28598189353943</v>
      </c>
      <c r="Q50">
        <v>3.3323049545288099</v>
      </c>
      <c r="R50">
        <v>2.91513991355896</v>
      </c>
      <c r="S50">
        <v>2.38132500648498</v>
      </c>
      <c r="T50">
        <v>2.0976688861846902</v>
      </c>
      <c r="U50">
        <v>2.3270530700683598</v>
      </c>
      <c r="V50">
        <v>2.4446980953216602</v>
      </c>
      <c r="W50">
        <v>2.0495760440826398</v>
      </c>
      <c r="X50">
        <v>3.2229869365692099</v>
      </c>
      <c r="Y50">
        <v>2.8955130577087398</v>
      </c>
      <c r="Z50">
        <v>3.2913339138031001</v>
      </c>
      <c r="AA50">
        <v>2.90785789489746</v>
      </c>
      <c r="AB50">
        <v>2.94494605064392</v>
      </c>
      <c r="AC50">
        <v>3.5904610157012899</v>
      </c>
      <c r="AD50">
        <v>3.5429151058196999</v>
      </c>
      <c r="AE50">
        <v>4.04357814788818</v>
      </c>
      <c r="AF50">
        <v>4.2530941963195801</v>
      </c>
      <c r="AG50">
        <v>4.6930689811706499</v>
      </c>
      <c r="AH50">
        <v>4.3579120635986301</v>
      </c>
      <c r="AI50">
        <v>4.0275998115539604</v>
      </c>
      <c r="AJ50">
        <v>4.9652099609375</v>
      </c>
      <c r="AK50">
        <v>3.7685060501098602</v>
      </c>
      <c r="AL50">
        <v>4.0074009895324698</v>
      </c>
      <c r="AM50">
        <v>4.2334918975830096</v>
      </c>
      <c r="AN50">
        <v>4.4593310356140101</v>
      </c>
      <c r="AO50">
        <v>4.4687199592590297</v>
      </c>
      <c r="AP50">
        <v>4.9491400718689</v>
      </c>
      <c r="AQ50">
        <v>5.18829393386841</v>
      </c>
    </row>
    <row r="51" spans="1:43" x14ac:dyDescent="0.3">
      <c r="A51" t="s">
        <v>276</v>
      </c>
      <c r="B51" t="str">
        <f t="shared" si="0"/>
        <v>CJT CN EQUITY</v>
      </c>
      <c r="C51" t="s">
        <v>56</v>
      </c>
      <c r="D51">
        <v>2.4020986431602398</v>
      </c>
      <c r="E51">
        <v>3.07638788223267</v>
      </c>
      <c r="F51">
        <v>3.20142698287964</v>
      </c>
      <c r="G51">
        <v>2.3431661128997798</v>
      </c>
      <c r="H51">
        <v>2.5622301101684601</v>
      </c>
      <c r="I51">
        <v>1.7420389652252199</v>
      </c>
      <c r="J51">
        <v>1.87382400035858</v>
      </c>
      <c r="K51">
        <v>2.2099540233612101</v>
      </c>
      <c r="L51">
        <v>2.40706491470337</v>
      </c>
      <c r="M51">
        <v>2.3024270534515399</v>
      </c>
      <c r="N51">
        <v>3.25118803977966</v>
      </c>
      <c r="O51">
        <v>5.3501138687133798</v>
      </c>
      <c r="P51">
        <v>4.2662649154663104</v>
      </c>
      <c r="Q51">
        <v>6.0636401176452601</v>
      </c>
      <c r="R51">
        <v>5.35019779205322</v>
      </c>
      <c r="S51">
        <v>4.5948791503906197</v>
      </c>
      <c r="T51">
        <v>19.1251029968262</v>
      </c>
      <c r="U51">
        <v>14.9473209381104</v>
      </c>
      <c r="V51">
        <v>11.2209119796753</v>
      </c>
      <c r="W51">
        <v>5.8290147781372097</v>
      </c>
      <c r="X51">
        <v>5.8268408775329599</v>
      </c>
      <c r="Y51">
        <v>7.5721092224121103</v>
      </c>
      <c r="Z51">
        <v>7.0642662048339799</v>
      </c>
      <c r="AA51">
        <v>6.9285850524902299</v>
      </c>
      <c r="AB51">
        <v>6.0389108657836896</v>
      </c>
      <c r="AC51">
        <v>7.3934030532836896</v>
      </c>
      <c r="AD51">
        <v>5.5120668411254901</v>
      </c>
      <c r="AE51">
        <v>5.8927688598632804</v>
      </c>
      <c r="AF51">
        <v>5.0769162178039604</v>
      </c>
      <c r="AG51">
        <v>4.6429309844970703</v>
      </c>
      <c r="AH51">
        <v>4.8665099143981898</v>
      </c>
      <c r="AI51">
        <v>7.3155951499939</v>
      </c>
      <c r="AJ51">
        <v>7.3097219467163104</v>
      </c>
      <c r="AK51">
        <v>6.7543020248413104</v>
      </c>
      <c r="AL51">
        <v>5.2933630943298304</v>
      </c>
      <c r="AM51">
        <v>4.3675050735473597</v>
      </c>
      <c r="AN51">
        <v>4.77477979660034</v>
      </c>
      <c r="AO51">
        <v>3.7303650379180899</v>
      </c>
      <c r="AP51">
        <v>4.9476971626281703</v>
      </c>
      <c r="AQ51">
        <v>4.2984280586242702</v>
      </c>
    </row>
    <row r="52" spans="1:43" x14ac:dyDescent="0.3">
      <c r="A52" t="s">
        <v>277</v>
      </c>
      <c r="B52" t="str">
        <f t="shared" si="0"/>
        <v>CLS CN EQUITY</v>
      </c>
      <c r="C52" t="s">
        <v>57</v>
      </c>
      <c r="D52">
        <v>5.8970174148537398</v>
      </c>
      <c r="E52">
        <v>3.2743389606475799</v>
      </c>
      <c r="F52">
        <v>3.7674620151519802</v>
      </c>
      <c r="G52">
        <v>3.1206789016723602</v>
      </c>
      <c r="H52">
        <v>1.97733998298645</v>
      </c>
      <c r="I52">
        <v>1.6875690221786499</v>
      </c>
      <c r="J52">
        <v>1.03187799453735</v>
      </c>
      <c r="K52">
        <v>0.93972802162170399</v>
      </c>
      <c r="L52">
        <v>0.81747800111770597</v>
      </c>
      <c r="M52">
        <v>0.65950798988342296</v>
      </c>
      <c r="N52">
        <v>0.783414006233215</v>
      </c>
      <c r="O52">
        <v>0.97947698831558205</v>
      </c>
      <c r="P52">
        <v>0.95013499259948697</v>
      </c>
      <c r="Q52">
        <v>0.75257498025894198</v>
      </c>
      <c r="R52">
        <v>0.69544702768325795</v>
      </c>
      <c r="S52">
        <v>0.76017099618911699</v>
      </c>
      <c r="T52">
        <v>0.73699200153350797</v>
      </c>
      <c r="U52">
        <v>0.63711899518966697</v>
      </c>
      <c r="V52">
        <v>0.64866399765014604</v>
      </c>
      <c r="W52">
        <v>0.33564698696136502</v>
      </c>
      <c r="X52">
        <v>0.78813397884368896</v>
      </c>
      <c r="Y52">
        <v>0.57720601558685303</v>
      </c>
      <c r="Z52">
        <v>0.65500897169113204</v>
      </c>
      <c r="AA52">
        <v>0.82920497655868497</v>
      </c>
      <c r="AB52">
        <v>0.89809101819992099</v>
      </c>
      <c r="AC52">
        <v>1.1528840065002399</v>
      </c>
      <c r="AD52">
        <v>1.28358602523804</v>
      </c>
      <c r="AE52">
        <v>0.94671297073364302</v>
      </c>
      <c r="AF52">
        <v>1.0888309478759799</v>
      </c>
      <c r="AG52">
        <v>1.3092130422592201</v>
      </c>
      <c r="AH52">
        <v>1.4736180305480999</v>
      </c>
      <c r="AI52">
        <v>1.6337349414825399</v>
      </c>
      <c r="AJ52">
        <v>1.34446501731873</v>
      </c>
      <c r="AK52">
        <v>1.25747299194336</v>
      </c>
      <c r="AL52">
        <v>1.1212790012359599</v>
      </c>
      <c r="AM52">
        <v>1.4087109565734901</v>
      </c>
      <c r="AN52">
        <v>1.4543089866638199</v>
      </c>
      <c r="AO52">
        <v>1.68798804283142</v>
      </c>
      <c r="AP52">
        <v>1.52914702892304</v>
      </c>
      <c r="AQ52">
        <v>1.34335494041443</v>
      </c>
    </row>
    <row r="53" spans="1:43" x14ac:dyDescent="0.3">
      <c r="A53" t="s">
        <v>278</v>
      </c>
      <c r="B53" t="str">
        <f t="shared" si="0"/>
        <v>CM CN EQUITY</v>
      </c>
      <c r="C53" t="s">
        <v>58</v>
      </c>
      <c r="D53">
        <v>1.592925192689</v>
      </c>
      <c r="E53">
        <v>1.52600598335266</v>
      </c>
      <c r="F53">
        <v>1.28268802165985</v>
      </c>
      <c r="G53">
        <v>1.2044539451599101</v>
      </c>
      <c r="H53">
        <v>1.1582330465316799</v>
      </c>
      <c r="I53">
        <v>0.94860601425170898</v>
      </c>
      <c r="J53">
        <v>1.1603870391845701</v>
      </c>
      <c r="K53">
        <v>1.12430000305176</v>
      </c>
      <c r="L53">
        <v>1.2365419864654501</v>
      </c>
      <c r="M53">
        <v>1.23853600025177</v>
      </c>
      <c r="N53">
        <v>1.32117903232575</v>
      </c>
      <c r="O53">
        <v>1.4767329692840601</v>
      </c>
      <c r="P53">
        <v>1.6826980113983101</v>
      </c>
      <c r="Q53">
        <v>1.6377739906311</v>
      </c>
      <c r="R53">
        <v>1.6108690500259399</v>
      </c>
      <c r="S53">
        <v>1.4738689661026001</v>
      </c>
      <c r="T53">
        <v>1.27843105792999</v>
      </c>
      <c r="U53">
        <v>1.18198394775391</v>
      </c>
      <c r="V53">
        <v>1.1149319410324099</v>
      </c>
      <c r="W53">
        <v>0.98578602075576804</v>
      </c>
      <c r="X53">
        <v>1.32607305049896</v>
      </c>
      <c r="Y53">
        <v>1.40617799758911</v>
      </c>
      <c r="Z53">
        <v>1.32123899459839</v>
      </c>
      <c r="AA53">
        <v>1.4558409452438399</v>
      </c>
      <c r="AB53">
        <v>1.4832910299301101</v>
      </c>
      <c r="AC53">
        <v>1.5397269725799601</v>
      </c>
      <c r="AD53">
        <v>1.6394790410995499</v>
      </c>
      <c r="AE53">
        <v>1.5978970527648899</v>
      </c>
      <c r="AF53">
        <v>1.8093290328979501</v>
      </c>
      <c r="AG53">
        <v>1.70616495609283</v>
      </c>
      <c r="AH53">
        <v>1.6817330121994001</v>
      </c>
      <c r="AI53">
        <v>1.7949260473251301</v>
      </c>
      <c r="AJ53">
        <v>1.88148701190949</v>
      </c>
      <c r="AK53">
        <v>1.77575194835663</v>
      </c>
      <c r="AL53">
        <v>1.8187899589538601</v>
      </c>
      <c r="AM53">
        <v>1.9430030584335301</v>
      </c>
      <c r="AN53">
        <v>1.7314050197601301</v>
      </c>
      <c r="AO53">
        <v>1.9567949771881099</v>
      </c>
      <c r="AP53">
        <v>1.86831402778626</v>
      </c>
      <c r="AQ53">
        <v>2.0569839477539098</v>
      </c>
    </row>
    <row r="54" spans="1:43" x14ac:dyDescent="0.3">
      <c r="A54" t="s">
        <v>279</v>
      </c>
      <c r="B54" t="str">
        <f t="shared" si="0"/>
        <v>CNQ CN EQUITY</v>
      </c>
      <c r="C54" t="s">
        <v>59</v>
      </c>
      <c r="D54">
        <v>2.3505759127183898</v>
      </c>
      <c r="E54">
        <v>2.3786470890045202</v>
      </c>
      <c r="F54">
        <v>2.6268680095672599</v>
      </c>
      <c r="G54">
        <v>2.7984681129455602</v>
      </c>
      <c r="H54">
        <v>2.3264400959014901</v>
      </c>
      <c r="I54">
        <v>2.40981793403625</v>
      </c>
      <c r="J54">
        <v>2.1040220260620099</v>
      </c>
      <c r="K54">
        <v>2.1270909309387198</v>
      </c>
      <c r="L54">
        <v>2.1717669963836701</v>
      </c>
      <c r="M54">
        <v>1.8704589605331401</v>
      </c>
      <c r="N54">
        <v>1.99455094337463</v>
      </c>
      <c r="O54">
        <v>2.3422589302063002</v>
      </c>
      <c r="P54">
        <v>1.6903320550918599</v>
      </c>
      <c r="Q54">
        <v>1.53258800506592</v>
      </c>
      <c r="R54">
        <v>1.5596740245819101</v>
      </c>
      <c r="S54">
        <v>1.3861709833145099</v>
      </c>
      <c r="T54">
        <v>1.1184209585189799</v>
      </c>
      <c r="U54">
        <v>0.78355199098587003</v>
      </c>
      <c r="V54">
        <v>0.86021900177001998</v>
      </c>
      <c r="W54">
        <v>0.674175024032593</v>
      </c>
      <c r="X54">
        <v>1.42459499835968</v>
      </c>
      <c r="Y54">
        <v>1.1997259855270399</v>
      </c>
      <c r="Z54">
        <v>1.22423803806305</v>
      </c>
      <c r="AA54">
        <v>1.3665920495986901</v>
      </c>
      <c r="AB54">
        <v>1.23819696903229</v>
      </c>
      <c r="AC54">
        <v>1.5320800542831401</v>
      </c>
      <c r="AD54">
        <v>1.7873660326003999</v>
      </c>
      <c r="AE54">
        <v>1.5463110208511399</v>
      </c>
      <c r="AF54">
        <v>1.73527896404266</v>
      </c>
      <c r="AG54">
        <v>1.62266504764557</v>
      </c>
      <c r="AH54">
        <v>1.4685319662094101</v>
      </c>
      <c r="AI54">
        <v>1.8512370586395299</v>
      </c>
      <c r="AJ54">
        <v>1.8097859621048</v>
      </c>
      <c r="AK54">
        <v>1.8057229518890401</v>
      </c>
      <c r="AL54">
        <v>1.6839629411697401</v>
      </c>
      <c r="AM54">
        <v>1.4257889986038199</v>
      </c>
      <c r="AN54">
        <v>1.2085679769516</v>
      </c>
      <c r="AO54">
        <v>1.0344810485839799</v>
      </c>
      <c r="AP54">
        <v>1.33659696578979</v>
      </c>
      <c r="AQ54">
        <v>1.4935389757156401</v>
      </c>
    </row>
    <row r="55" spans="1:43" x14ac:dyDescent="0.3">
      <c r="A55" t="s">
        <v>280</v>
      </c>
      <c r="B55" t="str">
        <f t="shared" si="0"/>
        <v>CNR CN EQUITY</v>
      </c>
      <c r="C55" t="s">
        <v>60</v>
      </c>
      <c r="D55">
        <v>4.7171311086993102</v>
      </c>
      <c r="E55">
        <v>5.1178460121154803</v>
      </c>
      <c r="F55">
        <v>5.2595319747924796</v>
      </c>
      <c r="G55">
        <v>5.7282519340515101</v>
      </c>
      <c r="H55">
        <v>5.3209571838378897</v>
      </c>
      <c r="I55">
        <v>4.7858939170837402</v>
      </c>
      <c r="J55">
        <v>5.1709060668945304</v>
      </c>
      <c r="K55">
        <v>5.0763740539550799</v>
      </c>
      <c r="L55">
        <v>5.0469341278076199</v>
      </c>
      <c r="M55">
        <v>4.6028809547424299</v>
      </c>
      <c r="N55">
        <v>4.5687398910522496</v>
      </c>
      <c r="O55">
        <v>5.3283047676086399</v>
      </c>
      <c r="P55">
        <v>4.7883329391479501</v>
      </c>
      <c r="Q55">
        <v>4.8005061149597203</v>
      </c>
      <c r="R55">
        <v>4.5594511032104501</v>
      </c>
      <c r="S55">
        <v>5.2034912109375</v>
      </c>
      <c r="T55">
        <v>5.0582351684570304</v>
      </c>
      <c r="U55">
        <v>5.2243471145629901</v>
      </c>
      <c r="V55">
        <v>4.5497860908508301</v>
      </c>
      <c r="W55">
        <v>4.1543130874633798</v>
      </c>
      <c r="X55">
        <v>4.6379852294921902</v>
      </c>
      <c r="Y55">
        <v>4.6027870178222701</v>
      </c>
      <c r="Z55">
        <v>4.8461132049560502</v>
      </c>
      <c r="AA55">
        <v>4.9304380416870099</v>
      </c>
      <c r="AB55">
        <v>4.15708208084106</v>
      </c>
      <c r="AC55">
        <v>4.8013458251953098</v>
      </c>
      <c r="AD55">
        <v>4.5428929328918501</v>
      </c>
      <c r="AE55">
        <v>4.1817979812622097</v>
      </c>
      <c r="AF55">
        <v>4.6211872100830096</v>
      </c>
      <c r="AG55">
        <v>5.1206851005554199</v>
      </c>
      <c r="AH55">
        <v>5.2520561218261701</v>
      </c>
      <c r="AI55">
        <v>4.99440622329712</v>
      </c>
      <c r="AJ55">
        <v>4.6399798393249503</v>
      </c>
      <c r="AK55">
        <v>4.3566579818725604</v>
      </c>
      <c r="AL55">
        <v>3.98265409469604</v>
      </c>
      <c r="AM55">
        <v>4.2870759963989302</v>
      </c>
      <c r="AN55">
        <v>4.0729041099548304</v>
      </c>
      <c r="AO55">
        <v>4.1506929397582999</v>
      </c>
      <c r="AP55">
        <v>4.12640380859375</v>
      </c>
      <c r="AQ55">
        <v>4.9636731147766104</v>
      </c>
    </row>
    <row r="56" spans="1:43" x14ac:dyDescent="0.3">
      <c r="A56" t="s">
        <v>281</v>
      </c>
      <c r="B56" t="str">
        <f t="shared" si="0"/>
        <v>CP CN EQUITY</v>
      </c>
      <c r="C56" t="s">
        <v>61</v>
      </c>
      <c r="D56">
        <v>2.20052708224586</v>
      </c>
      <c r="E56">
        <v>2.4455699920654301</v>
      </c>
      <c r="F56">
        <v>2.2907519340515101</v>
      </c>
      <c r="G56">
        <v>2.6011910438537602</v>
      </c>
      <c r="H56">
        <v>2.3459749221801798</v>
      </c>
      <c r="I56">
        <v>2.27703809738159</v>
      </c>
      <c r="J56">
        <v>2.48658394813538</v>
      </c>
      <c r="K56">
        <v>2.4513859748840301</v>
      </c>
      <c r="L56">
        <v>2.4177780151367201</v>
      </c>
      <c r="M56">
        <v>2.2680630683898899</v>
      </c>
      <c r="N56">
        <v>2.3611090183258101</v>
      </c>
      <c r="O56">
        <v>2.8232190608978298</v>
      </c>
      <c r="P56">
        <v>2.5003430843353298</v>
      </c>
      <c r="Q56">
        <v>5.82586622238159</v>
      </c>
      <c r="R56">
        <v>7.0897240638732901</v>
      </c>
      <c r="S56">
        <v>8.1342487335205096</v>
      </c>
      <c r="T56">
        <v>8.0415287017822301</v>
      </c>
      <c r="U56">
        <v>7.1881809234619096</v>
      </c>
      <c r="V56">
        <v>6.2680320739746103</v>
      </c>
      <c r="W56">
        <v>6.0547199249267596</v>
      </c>
      <c r="X56">
        <v>6.4154920578002903</v>
      </c>
      <c r="Y56">
        <v>5.6109151840209996</v>
      </c>
      <c r="Z56">
        <v>5.9944968223571804</v>
      </c>
      <c r="AA56">
        <v>5.6490359306335396</v>
      </c>
      <c r="AB56">
        <v>5.1287999153137198</v>
      </c>
      <c r="AC56">
        <v>5.46762990951538</v>
      </c>
      <c r="AD56">
        <v>5.2222537994384801</v>
      </c>
      <c r="AE56">
        <v>5.0743918418884304</v>
      </c>
      <c r="AF56">
        <v>5.1697578430175799</v>
      </c>
      <c r="AG56">
        <v>5.46075487136841</v>
      </c>
      <c r="AH56">
        <v>5.7160630226135298</v>
      </c>
      <c r="AI56">
        <v>5.6883378028869602</v>
      </c>
      <c r="AJ56">
        <v>6.0581989288330096</v>
      </c>
      <c r="AK56">
        <v>6.2728199958801296</v>
      </c>
      <c r="AL56">
        <v>5.2618570327758798</v>
      </c>
      <c r="AM56">
        <v>4.9905772209167498</v>
      </c>
      <c r="AN56">
        <v>5.6379671096801802</v>
      </c>
      <c r="AO56">
        <v>7.3794717788696298</v>
      </c>
      <c r="AP56">
        <v>6.1442060470581099</v>
      </c>
      <c r="AQ56">
        <v>7.01949119567871</v>
      </c>
    </row>
    <row r="57" spans="1:43" x14ac:dyDescent="0.3">
      <c r="A57" t="s">
        <v>282</v>
      </c>
      <c r="B57" t="str">
        <f t="shared" si="0"/>
        <v>CPX CN EQUITY</v>
      </c>
      <c r="C57" t="s">
        <v>62</v>
      </c>
      <c r="D57">
        <v>2.2006294206737098</v>
      </c>
      <c r="E57">
        <v>1.69813203811646</v>
      </c>
      <c r="F57">
        <v>1.30459904670715</v>
      </c>
      <c r="G57">
        <v>1.23475801944733</v>
      </c>
      <c r="H57">
        <v>1.72134101390839</v>
      </c>
      <c r="I57">
        <v>1.38005995750427</v>
      </c>
      <c r="J57">
        <v>1.7799060344696001</v>
      </c>
      <c r="K57">
        <v>1.73785305023193</v>
      </c>
      <c r="L57">
        <v>2.9256389141082799</v>
      </c>
      <c r="M57">
        <v>1.9429229497909599</v>
      </c>
      <c r="N57">
        <v>1.75514805316925</v>
      </c>
      <c r="O57">
        <v>1.6155910491943399</v>
      </c>
      <c r="P57">
        <v>2.1958820819854701</v>
      </c>
      <c r="Q57">
        <v>1.6227769851684599</v>
      </c>
      <c r="R57">
        <v>1.55246698856354</v>
      </c>
      <c r="S57">
        <v>1.3087860345840401</v>
      </c>
      <c r="T57">
        <v>1.9076579809188801</v>
      </c>
      <c r="U57">
        <v>1.0759240388870199</v>
      </c>
      <c r="V57">
        <v>1.03047895431519</v>
      </c>
      <c r="W57">
        <v>0.97096997499465898</v>
      </c>
      <c r="X57">
        <v>1.7167600393295299</v>
      </c>
      <c r="Y57">
        <v>1.16182601451874</v>
      </c>
      <c r="Z57">
        <v>1.0342470407486</v>
      </c>
      <c r="AA57">
        <v>1.07026195526123</v>
      </c>
      <c r="AB57">
        <v>1.22959303855896</v>
      </c>
      <c r="AC57">
        <v>0.991652011871338</v>
      </c>
      <c r="AD57">
        <v>0.88020098209381104</v>
      </c>
      <c r="AE57">
        <v>0.858626008033752</v>
      </c>
      <c r="AF57">
        <v>1.1575219631195099</v>
      </c>
      <c r="AG57">
        <v>0.83444201946258501</v>
      </c>
      <c r="AH57">
        <v>0.83903801441192605</v>
      </c>
      <c r="AI57">
        <v>0.875590980052948</v>
      </c>
      <c r="AJ57">
        <v>1.02318894863129</v>
      </c>
      <c r="AK57">
        <v>0.74578201770782504</v>
      </c>
      <c r="AL57">
        <v>0.70959699153900102</v>
      </c>
      <c r="AM57">
        <v>0.647768974304199</v>
      </c>
      <c r="AN57">
        <v>0.75763601064681996</v>
      </c>
      <c r="AO57">
        <v>0.81117802858352706</v>
      </c>
      <c r="AP57">
        <v>0.90861397981643699</v>
      </c>
      <c r="AQ57">
        <v>1.00976097583771</v>
      </c>
    </row>
    <row r="58" spans="1:43" x14ac:dyDescent="0.3">
      <c r="A58" t="s">
        <v>283</v>
      </c>
      <c r="B58" t="str">
        <f t="shared" si="0"/>
        <v>CRR-U CN EQUITY</v>
      </c>
      <c r="C58" t="s">
        <v>63</v>
      </c>
      <c r="D58">
        <v>1.3331474853985199</v>
      </c>
      <c r="E58">
        <v>1.59856605529785</v>
      </c>
      <c r="F58">
        <v>1.27426898479462</v>
      </c>
      <c r="G58">
        <v>1.3616199493408201</v>
      </c>
      <c r="H58">
        <v>1.36395299434662</v>
      </c>
      <c r="I58">
        <v>1.2222330570220901</v>
      </c>
      <c r="J58">
        <v>1.3326009511947601</v>
      </c>
      <c r="K58">
        <v>1.47339498996735</v>
      </c>
      <c r="L58">
        <v>1.52259302139282</v>
      </c>
      <c r="M58">
        <v>1.4089670181274401</v>
      </c>
      <c r="N58">
        <v>1.5874049663543699</v>
      </c>
      <c r="O58">
        <v>1.8051279783248899</v>
      </c>
      <c r="P58">
        <v>1.9077999591827399</v>
      </c>
      <c r="Q58">
        <v>1.8335039615631099</v>
      </c>
      <c r="R58">
        <v>1.85741102695465</v>
      </c>
      <c r="S58">
        <v>1.6794190406799301</v>
      </c>
      <c r="T58">
        <v>1.5226149559021001</v>
      </c>
      <c r="U58">
        <v>1.3804670572280899</v>
      </c>
      <c r="V58">
        <v>1.3281090259552</v>
      </c>
      <c r="W58">
        <v>1.2668429613113401</v>
      </c>
      <c r="X58">
        <v>1.6419310569763199</v>
      </c>
      <c r="Y58">
        <v>1.62574803829193</v>
      </c>
      <c r="Z58">
        <v>1.545902967453</v>
      </c>
      <c r="AA58">
        <v>1.4648920297622701</v>
      </c>
      <c r="AB58">
        <v>1.2971659898757899</v>
      </c>
      <c r="AC58">
        <v>1.33464896678925</v>
      </c>
      <c r="AD58">
        <v>1.2882009744644201</v>
      </c>
      <c r="AE58">
        <v>1.28741002082825</v>
      </c>
      <c r="AF58">
        <v>1.4033579826355</v>
      </c>
      <c r="AG58">
        <v>1.3864599466323899</v>
      </c>
      <c r="AH58">
        <v>1.4202409982681301</v>
      </c>
      <c r="AI58">
        <v>1.4778460264205899</v>
      </c>
      <c r="AJ58">
        <v>1.42828297615051</v>
      </c>
      <c r="AK58">
        <v>1.5056849718093901</v>
      </c>
      <c r="AL58">
        <v>1.6076740026473999</v>
      </c>
      <c r="AM58">
        <v>1.5552450418472299</v>
      </c>
      <c r="AN58">
        <v>1.4349900484085101</v>
      </c>
      <c r="AO58">
        <v>1.4251730442047099</v>
      </c>
      <c r="AP58">
        <v>1.37107694149017</v>
      </c>
      <c r="AQ58">
        <v>1.46923804283142</v>
      </c>
    </row>
    <row r="59" spans="1:43" x14ac:dyDescent="0.3">
      <c r="A59" t="s">
        <v>284</v>
      </c>
      <c r="B59" t="str">
        <f t="shared" si="0"/>
        <v>CRT-U CN EQUITY</v>
      </c>
      <c r="C59" t="s">
        <v>64</v>
      </c>
      <c r="D59">
        <v>1.89280352211513</v>
      </c>
      <c r="E59">
        <v>2.1047339439392099</v>
      </c>
      <c r="F59">
        <v>1.76441097259522</v>
      </c>
      <c r="G59">
        <v>1.93620204925537</v>
      </c>
      <c r="H59">
        <v>2.0208690166473402</v>
      </c>
      <c r="I59">
        <v>1.8716470003128101</v>
      </c>
      <c r="J59">
        <v>2.0425488948821999</v>
      </c>
      <c r="K59">
        <v>2.20073795318604</v>
      </c>
      <c r="L59">
        <v>2.1545159816741899</v>
      </c>
      <c r="M59">
        <v>2.0908169746398899</v>
      </c>
      <c r="N59">
        <v>2.3283600807189901</v>
      </c>
      <c r="O59">
        <v>2.5091741085052499</v>
      </c>
      <c r="P59">
        <v>2.4894320964813201</v>
      </c>
      <c r="Q59">
        <v>2.5050289630889901</v>
      </c>
      <c r="R59">
        <v>2.4296560287475599</v>
      </c>
      <c r="S59">
        <v>2.5267980098724401</v>
      </c>
      <c r="T59">
        <v>2.4424169063568102</v>
      </c>
      <c r="U59">
        <v>2.14777803421021</v>
      </c>
      <c r="V59">
        <v>2.0996179580688499</v>
      </c>
      <c r="W59">
        <v>1.4310270547866799</v>
      </c>
      <c r="X59">
        <v>2.5143849849700901</v>
      </c>
      <c r="Y59">
        <v>2.3621780872345002</v>
      </c>
      <c r="Z59">
        <v>2.3416318893432599</v>
      </c>
      <c r="AA59">
        <v>2.3941380977630602</v>
      </c>
      <c r="AB59">
        <v>1.9439380168914799</v>
      </c>
      <c r="AC59">
        <v>2.2686851024627699</v>
      </c>
      <c r="AD59">
        <v>2.2992999553680402</v>
      </c>
      <c r="AE59">
        <v>2.4017760753631601</v>
      </c>
      <c r="AF59">
        <v>2.6516640186309801</v>
      </c>
      <c r="AG59">
        <v>2.5966930389404301</v>
      </c>
      <c r="AH59">
        <v>2.7189960479736301</v>
      </c>
      <c r="AI59">
        <v>2.8242440223693901</v>
      </c>
      <c r="AJ59">
        <v>2.83557105064392</v>
      </c>
      <c r="AK59">
        <v>2.9489009380340598</v>
      </c>
      <c r="AL59">
        <v>2.87794709205627</v>
      </c>
      <c r="AM59">
        <v>2.63370704650879</v>
      </c>
      <c r="AN59">
        <v>2.37638592720032</v>
      </c>
      <c r="AO59">
        <v>2.3855280876159699</v>
      </c>
      <c r="AP59">
        <v>2.2742509841918901</v>
      </c>
      <c r="AQ59">
        <v>2.4149849414825399</v>
      </c>
    </row>
    <row r="60" spans="1:43" x14ac:dyDescent="0.3">
      <c r="A60" t="s">
        <v>285</v>
      </c>
      <c r="B60" t="str">
        <f t="shared" si="0"/>
        <v>CS CN EQUITY</v>
      </c>
      <c r="C60" t="s">
        <v>65</v>
      </c>
      <c r="D60">
        <v>1.56734054492307</v>
      </c>
      <c r="E60">
        <v>1.98535597324371</v>
      </c>
      <c r="F60">
        <v>1.81451499462128</v>
      </c>
      <c r="G60">
        <v>1.6455049514770499</v>
      </c>
      <c r="H60">
        <v>1.2777119874954199</v>
      </c>
      <c r="I60">
        <v>1.1038780212402299</v>
      </c>
      <c r="J60">
        <v>1.16515505313873</v>
      </c>
      <c r="K60">
        <v>1.14117896556854</v>
      </c>
      <c r="L60">
        <v>0.91787701845169101</v>
      </c>
      <c r="M60">
        <v>0.589471995830536</v>
      </c>
      <c r="N60">
        <v>0.63339501619339</v>
      </c>
      <c r="O60">
        <v>1.4414379596710201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</row>
    <row r="61" spans="1:43" x14ac:dyDescent="0.3">
      <c r="A61" t="s">
        <v>286</v>
      </c>
      <c r="B61" t="str">
        <f t="shared" si="0"/>
        <v>CSH-U CN EQUITY</v>
      </c>
      <c r="C61" t="s">
        <v>66</v>
      </c>
      <c r="D61">
        <v>3.81008679212845</v>
      </c>
      <c r="E61">
        <v>3.9364159107208301</v>
      </c>
      <c r="F61">
        <v>3.2201619148254399</v>
      </c>
      <c r="G61">
        <v>3.8817069530487101</v>
      </c>
      <c r="H61">
        <v>3.53672194480896</v>
      </c>
      <c r="I61">
        <v>2.94360303878784</v>
      </c>
      <c r="J61">
        <v>3.2078061103820801</v>
      </c>
      <c r="K61">
        <v>2.7475531101226802</v>
      </c>
      <c r="L61">
        <v>2.5737938880920401</v>
      </c>
      <c r="M61">
        <v>2.8966760635375999</v>
      </c>
      <c r="N61">
        <v>3.3640289306640598</v>
      </c>
      <c r="O61">
        <v>3.61301493644714</v>
      </c>
      <c r="P61">
        <v>3.3083910942077601</v>
      </c>
      <c r="Q61">
        <v>3.3341820240020801</v>
      </c>
      <c r="R61">
        <v>4.2925901412963903</v>
      </c>
      <c r="S61">
        <v>3.59985303878784</v>
      </c>
      <c r="T61">
        <v>3.26378202438354</v>
      </c>
      <c r="U61">
        <v>2.8718359470367401</v>
      </c>
      <c r="V61">
        <v>2.5316219329834002</v>
      </c>
      <c r="W61">
        <v>2.3188619613647501</v>
      </c>
      <c r="X61">
        <v>3.53579497337341</v>
      </c>
      <c r="Y61">
        <v>3.58160400390625</v>
      </c>
      <c r="Z61">
        <v>3.5669720172882098</v>
      </c>
      <c r="AA61">
        <v>3.42862200737</v>
      </c>
      <c r="AB61">
        <v>3.0896549224853498</v>
      </c>
      <c r="AC61">
        <v>3.1909310817718501</v>
      </c>
      <c r="AD61">
        <v>3.2803618907928498</v>
      </c>
      <c r="AE61">
        <v>3.2818350791931201</v>
      </c>
      <c r="AF61">
        <v>3.3718891143798801</v>
      </c>
      <c r="AG61">
        <v>3.6795220375061</v>
      </c>
      <c r="AH61">
        <v>3.7615270614624001</v>
      </c>
      <c r="AI61">
        <v>3.7141869068145801</v>
      </c>
      <c r="AJ61">
        <v>3.37570405006409</v>
      </c>
      <c r="AK61">
        <v>3.6070289611816402</v>
      </c>
      <c r="AL61">
        <v>3.51456999778748</v>
      </c>
      <c r="AM61">
        <v>3.6133849620819101</v>
      </c>
      <c r="AN61">
        <v>3.0709168910980198</v>
      </c>
      <c r="AO61">
        <v>2.9282200336456299</v>
      </c>
      <c r="AP61">
        <v>2.64273309707642</v>
      </c>
      <c r="AQ61">
        <v>4.9627099037170401</v>
      </c>
    </row>
    <row r="62" spans="1:43" x14ac:dyDescent="0.3">
      <c r="A62" t="s">
        <v>287</v>
      </c>
      <c r="B62" t="str">
        <f t="shared" si="0"/>
        <v>CSU CN EQUITY</v>
      </c>
      <c r="C62" t="s">
        <v>67</v>
      </c>
      <c r="D62">
        <v>24.626887945270699</v>
      </c>
      <c r="E62">
        <v>25.971742630004901</v>
      </c>
      <c r="F62">
        <v>24.8517246246338</v>
      </c>
      <c r="G62">
        <v>24.9064617156982</v>
      </c>
      <c r="H62">
        <v>28.099359512329102</v>
      </c>
      <c r="I62">
        <v>25.775823593139599</v>
      </c>
      <c r="J62">
        <v>28.6631469726562</v>
      </c>
      <c r="K62">
        <v>27.9032306671143</v>
      </c>
      <c r="L62">
        <v>19.3404731750488</v>
      </c>
      <c r="M62">
        <v>19.646324157714801</v>
      </c>
      <c r="N62">
        <v>21.459199905395501</v>
      </c>
      <c r="O62">
        <v>25.0734462738037</v>
      </c>
      <c r="P62">
        <v>37.058914184570298</v>
      </c>
      <c r="Q62">
        <v>35.694915771484403</v>
      </c>
      <c r="R62">
        <v>35.666454315185497</v>
      </c>
      <c r="S62">
        <v>36.206649780273402</v>
      </c>
      <c r="T62">
        <v>26.202608108520501</v>
      </c>
      <c r="U62">
        <v>26.115482330322301</v>
      </c>
      <c r="V62">
        <v>30.047161102294901</v>
      </c>
      <c r="W62">
        <v>26.573625564575199</v>
      </c>
      <c r="X62">
        <v>29.975606918335</v>
      </c>
      <c r="Y62">
        <v>34.5453910827637</v>
      </c>
      <c r="Z62">
        <v>35.419887542724602</v>
      </c>
      <c r="AA62">
        <v>35.623455047607401</v>
      </c>
      <c r="AB62">
        <v>15.6957340240479</v>
      </c>
      <c r="AC62">
        <v>21.832664489746101</v>
      </c>
      <c r="AD62">
        <v>24.675367355346701</v>
      </c>
      <c r="AE62">
        <v>22.506324768066399</v>
      </c>
      <c r="AF62">
        <v>21.339714050293001</v>
      </c>
      <c r="AG62">
        <v>21.054113388061499</v>
      </c>
      <c r="AH62">
        <v>21.4960327148438</v>
      </c>
      <c r="AI62">
        <v>21.716020584106399</v>
      </c>
      <c r="AJ62">
        <v>21.011430740356399</v>
      </c>
      <c r="AK62">
        <v>22.5830593109131</v>
      </c>
      <c r="AL62">
        <v>21.9534511566162</v>
      </c>
      <c r="AM62">
        <v>25.66357421875</v>
      </c>
      <c r="AN62">
        <v>26.2117023468018</v>
      </c>
      <c r="AO62">
        <v>30.0684928894043</v>
      </c>
      <c r="AP62">
        <v>30.929641723632798</v>
      </c>
      <c r="AQ62">
        <v>28.2000827789307</v>
      </c>
    </row>
    <row r="63" spans="1:43" x14ac:dyDescent="0.3">
      <c r="A63" t="s">
        <v>288</v>
      </c>
      <c r="B63" t="str">
        <f t="shared" si="0"/>
        <v>CTC/A CN EQUITY</v>
      </c>
      <c r="C63" t="s">
        <v>68</v>
      </c>
      <c r="D63">
        <v>1.38002948645868</v>
      </c>
      <c r="E63">
        <v>1.4792289733886701</v>
      </c>
      <c r="F63">
        <v>1.33300697803497</v>
      </c>
      <c r="G63">
        <v>1.35514605045319</v>
      </c>
      <c r="H63">
        <v>1.4107810258865401</v>
      </c>
      <c r="I63">
        <v>1.61306595802307</v>
      </c>
      <c r="J63">
        <v>1.99953401088715</v>
      </c>
      <c r="K63">
        <v>1.8939470052719101</v>
      </c>
      <c r="L63">
        <v>1.45316398143768</v>
      </c>
      <c r="M63">
        <v>1.59421598911285</v>
      </c>
      <c r="N63">
        <v>1.86044597625732</v>
      </c>
      <c r="O63">
        <v>2.1300320625305198</v>
      </c>
      <c r="P63">
        <v>2.12988305091858</v>
      </c>
      <c r="Q63">
        <v>2.1559579372406001</v>
      </c>
      <c r="R63">
        <v>2.5086510181427002</v>
      </c>
      <c r="S63">
        <v>2.4104080200195299</v>
      </c>
      <c r="T63">
        <v>2.2615311145782502</v>
      </c>
      <c r="U63">
        <v>1.9801779985427901</v>
      </c>
      <c r="V63">
        <v>1.79737401008606</v>
      </c>
      <c r="W63">
        <v>1.2852480411529501</v>
      </c>
      <c r="X63">
        <v>2.06452608108521</v>
      </c>
      <c r="Y63">
        <v>2.2835040092468302</v>
      </c>
      <c r="Z63">
        <v>2.2520799636840798</v>
      </c>
      <c r="AA63">
        <v>2.2904129028320299</v>
      </c>
      <c r="AB63">
        <v>2.0468809604644802</v>
      </c>
      <c r="AC63">
        <v>2.2571280002593999</v>
      </c>
      <c r="AD63">
        <v>2.5737390518188499</v>
      </c>
      <c r="AE63">
        <v>2.5612170696258501</v>
      </c>
      <c r="AF63">
        <v>2.2977349758148198</v>
      </c>
      <c r="AG63">
        <v>2.2355639934539799</v>
      </c>
      <c r="AH63">
        <v>2.1385450363159202</v>
      </c>
      <c r="AI63">
        <v>2.2900590896606401</v>
      </c>
      <c r="AJ63">
        <v>1.9950909614562999</v>
      </c>
      <c r="AK63">
        <v>1.9603910446167001</v>
      </c>
      <c r="AL63">
        <v>2.13455009460449</v>
      </c>
      <c r="AM63">
        <v>2.08412408828735</v>
      </c>
      <c r="AN63">
        <v>1.7522510290145901</v>
      </c>
      <c r="AO63">
        <v>1.8329759836196899</v>
      </c>
      <c r="AP63">
        <v>2.1064620018005402</v>
      </c>
      <c r="AQ63">
        <v>2.0923199653625502</v>
      </c>
    </row>
    <row r="64" spans="1:43" x14ac:dyDescent="0.3">
      <c r="A64" t="s">
        <v>289</v>
      </c>
      <c r="B64" t="str">
        <f t="shared" si="0"/>
        <v>CU CN EQUITY</v>
      </c>
      <c r="C64" t="s">
        <v>69</v>
      </c>
      <c r="D64">
        <v>1.7836179706619399</v>
      </c>
      <c r="E64">
        <v>1.83786904811859</v>
      </c>
      <c r="F64">
        <v>1.49432897567749</v>
      </c>
      <c r="G64">
        <v>1.5357869863510101</v>
      </c>
      <c r="H64">
        <v>1.6080119609832799</v>
      </c>
      <c r="I64">
        <v>1.49173200130463</v>
      </c>
      <c r="J64">
        <v>1.72385394573212</v>
      </c>
      <c r="K64">
        <v>1.8887239694595299</v>
      </c>
      <c r="L64">
        <v>1.8636050224304199</v>
      </c>
      <c r="M64">
        <v>1.85284900665283</v>
      </c>
      <c r="N64">
        <v>1.98108005523682</v>
      </c>
      <c r="O64">
        <v>1.98266696929932</v>
      </c>
      <c r="P64">
        <v>1.9514900445938099</v>
      </c>
      <c r="Q64">
        <v>1.8268940448761</v>
      </c>
      <c r="R64">
        <v>1.83694803714752</v>
      </c>
      <c r="S64">
        <v>1.75179195404053</v>
      </c>
      <c r="T64">
        <v>1.65107798576355</v>
      </c>
      <c r="U64">
        <v>1.6891009807586701</v>
      </c>
      <c r="V64">
        <v>1.78302001953125</v>
      </c>
      <c r="W64">
        <v>1.70070695877075</v>
      </c>
      <c r="X64">
        <v>2.03828692436218</v>
      </c>
      <c r="Y64">
        <v>2.0511031150817902</v>
      </c>
      <c r="Z64">
        <v>2.01714992523193</v>
      </c>
      <c r="AA64">
        <v>2.0356249809265101</v>
      </c>
      <c r="AB64">
        <v>1.7487310171127299</v>
      </c>
      <c r="AC64">
        <v>1.8171910047531099</v>
      </c>
      <c r="AD64">
        <v>1.93828296661377</v>
      </c>
      <c r="AE64">
        <v>1.9703220129013099</v>
      </c>
      <c r="AF64">
        <v>2.1717190742492698</v>
      </c>
      <c r="AG64">
        <v>2.1607570648193399</v>
      </c>
      <c r="AH64">
        <v>2.3123440742492698</v>
      </c>
      <c r="AI64">
        <v>2.1425220966339098</v>
      </c>
      <c r="AJ64">
        <v>2.0525789260864298</v>
      </c>
      <c r="AK64">
        <v>2.2096579074859601</v>
      </c>
      <c r="AL64">
        <v>2.2345159053802499</v>
      </c>
      <c r="AM64">
        <v>2.1460011005401598</v>
      </c>
      <c r="AN64">
        <v>1.88473200798035</v>
      </c>
      <c r="AO64">
        <v>2.1645319461822501</v>
      </c>
      <c r="AP64">
        <v>2.1656808853149401</v>
      </c>
      <c r="AQ64">
        <v>2.3850359916686998</v>
      </c>
    </row>
    <row r="65" spans="1:43" x14ac:dyDescent="0.3">
      <c r="A65" t="s">
        <v>291</v>
      </c>
      <c r="B65" t="str">
        <f t="shared" si="0"/>
        <v>CVE CN EQUITY</v>
      </c>
      <c r="C65" t="s">
        <v>71</v>
      </c>
      <c r="D65">
        <v>1.3712215892842901</v>
      </c>
      <c r="E65">
        <v>1.4234529733657799</v>
      </c>
      <c r="F65">
        <v>1.6921520233154299</v>
      </c>
      <c r="G65">
        <v>1.7271519899368299</v>
      </c>
      <c r="H65">
        <v>1.4667249917984</v>
      </c>
      <c r="I65">
        <v>1.8845590353012101</v>
      </c>
      <c r="J65">
        <v>1.5945849418640099</v>
      </c>
      <c r="K65">
        <v>1.6404050588607799</v>
      </c>
      <c r="L65">
        <v>1.8536579608917201</v>
      </c>
      <c r="M65">
        <v>1.4976379871368399</v>
      </c>
      <c r="N65">
        <v>1.8537789583206199</v>
      </c>
      <c r="O65">
        <v>1.7139530181884799</v>
      </c>
      <c r="P65">
        <v>1.34500896930695</v>
      </c>
      <c r="Q65">
        <v>1.0801210403442401</v>
      </c>
      <c r="R65">
        <v>1.0354299545288099</v>
      </c>
      <c r="S65">
        <v>0.82450002431869496</v>
      </c>
      <c r="T65">
        <v>0.57004499435424805</v>
      </c>
      <c r="U65">
        <v>0.37446200847625699</v>
      </c>
      <c r="V65">
        <v>0.45077300071716297</v>
      </c>
      <c r="W65">
        <v>0.19679699838161499</v>
      </c>
      <c r="X65">
        <v>0.84477502107620195</v>
      </c>
      <c r="Y65">
        <v>0.79442101716995195</v>
      </c>
      <c r="Z65">
        <v>0.74502199888229403</v>
      </c>
      <c r="AA65">
        <v>0.81830000877380404</v>
      </c>
      <c r="AB65">
        <v>0.67531400918960605</v>
      </c>
      <c r="AC65">
        <v>0.85574597120285001</v>
      </c>
      <c r="AD65">
        <v>0.88264900445938099</v>
      </c>
      <c r="AE65">
        <v>0.69551801681518599</v>
      </c>
      <c r="AF65">
        <v>0.70599597692489602</v>
      </c>
      <c r="AG65">
        <v>0.53643101453781095</v>
      </c>
      <c r="AH65">
        <v>0.404357999563217</v>
      </c>
      <c r="AI65">
        <v>1.0703259706497199</v>
      </c>
      <c r="AJ65">
        <v>1.4595160484314</v>
      </c>
      <c r="AK65">
        <v>1.37265801429748</v>
      </c>
      <c r="AL65">
        <v>1.2752330303192101</v>
      </c>
      <c r="AM65">
        <v>1.17609798908234</v>
      </c>
      <c r="AN65">
        <v>1.17686796188354</v>
      </c>
      <c r="AO65">
        <v>1.2960720062255899</v>
      </c>
      <c r="AP65">
        <v>1.50022196769714</v>
      </c>
      <c r="AQ65">
        <v>1.58872294425964</v>
      </c>
    </row>
    <row r="66" spans="1:43" x14ac:dyDescent="0.3">
      <c r="A66" t="s">
        <v>1035</v>
      </c>
      <c r="B66" t="str">
        <f t="shared" si="0"/>
        <v>CWB CN EQUITY</v>
      </c>
      <c r="C66" t="s">
        <v>968</v>
      </c>
      <c r="D66">
        <v>1.38306675036393</v>
      </c>
      <c r="E66">
        <v>1.3477540016174301</v>
      </c>
      <c r="F66">
        <v>1.1390229463577299</v>
      </c>
      <c r="G66">
        <v>0.65222901105880704</v>
      </c>
      <c r="H66">
        <v>0.73150497674942005</v>
      </c>
      <c r="I66">
        <v>0.70167899131774902</v>
      </c>
      <c r="J66">
        <v>0.68525701761245705</v>
      </c>
      <c r="K66">
        <v>0.63492202758789096</v>
      </c>
      <c r="L66">
        <v>0.747098028659821</v>
      </c>
      <c r="M66">
        <v>0.64184397459030196</v>
      </c>
      <c r="N66">
        <v>0.69174498319625899</v>
      </c>
      <c r="O66">
        <v>0.87646800279617298</v>
      </c>
      <c r="P66">
        <v>1.0372300148010201</v>
      </c>
      <c r="Q66">
        <v>1.0776720046997099</v>
      </c>
      <c r="R66">
        <v>0.93002700805664096</v>
      </c>
      <c r="S66">
        <v>0.93907397985458396</v>
      </c>
      <c r="T66">
        <v>0.83067101240158103</v>
      </c>
      <c r="U66">
        <v>0.72545897960662797</v>
      </c>
      <c r="V66">
        <v>0.72380501031875599</v>
      </c>
      <c r="W66">
        <v>0.70524400472641002</v>
      </c>
      <c r="X66">
        <v>1.0975689888000499</v>
      </c>
      <c r="Y66">
        <v>1.13849496841431</v>
      </c>
      <c r="Z66">
        <v>1.0697050094604501</v>
      </c>
      <c r="AA66">
        <v>1.06513595581055</v>
      </c>
      <c r="AB66">
        <v>1.0742379426956199</v>
      </c>
      <c r="AC66">
        <v>1.17363405227661</v>
      </c>
      <c r="AD66">
        <v>1.4105700254440301</v>
      </c>
      <c r="AE66">
        <v>1.34117496013641</v>
      </c>
      <c r="AF66">
        <v>1.54897904396057</v>
      </c>
      <c r="AG66">
        <v>1.4643980264663701</v>
      </c>
      <c r="AH66">
        <v>1.1519399881362899</v>
      </c>
      <c r="AI66">
        <v>1.1054660081863401</v>
      </c>
      <c r="AJ66">
        <v>1.24491798877716</v>
      </c>
      <c r="AK66">
        <v>1.07952904701233</v>
      </c>
      <c r="AL66">
        <v>1.0874149799346899</v>
      </c>
      <c r="AM66">
        <v>1.22353303432465</v>
      </c>
      <c r="AN66">
        <v>1.0190800428390501</v>
      </c>
      <c r="AO66">
        <v>1.1331050395965601</v>
      </c>
      <c r="AP66">
        <v>1.1177500486373899</v>
      </c>
      <c r="AQ66">
        <v>1.5540269613266</v>
      </c>
    </row>
    <row r="67" spans="1:43" x14ac:dyDescent="0.3">
      <c r="A67" t="s">
        <v>1036</v>
      </c>
      <c r="B67" t="str">
        <f t="shared" ref="B67:B130" si="1">A67&amp;" CN EQUITY"</f>
        <v>CXB CN EQUITY</v>
      </c>
      <c r="C67" t="s">
        <v>966</v>
      </c>
      <c r="D67">
        <v>1.28989053691468</v>
      </c>
      <c r="E67">
        <v>1.6682319641113299</v>
      </c>
      <c r="F67">
        <v>1.1677769422531099</v>
      </c>
      <c r="G67">
        <v>1.12240898609161</v>
      </c>
      <c r="H67">
        <v>0.85726898908615101</v>
      </c>
      <c r="I67">
        <v>0.82990998029708896</v>
      </c>
      <c r="J67">
        <v>0.94897198677062999</v>
      </c>
      <c r="K67">
        <v>0.94122797250747703</v>
      </c>
      <c r="L67">
        <v>0.664633989334106</v>
      </c>
      <c r="M67">
        <v>0.71224200725555398</v>
      </c>
      <c r="N67">
        <v>0.77924597263336204</v>
      </c>
      <c r="O67">
        <v>1.28197002410889</v>
      </c>
      <c r="P67">
        <v>1.2453579902648899</v>
      </c>
      <c r="Q67">
        <v>1.31198394298554</v>
      </c>
      <c r="R67">
        <v>1.7062129974365201</v>
      </c>
      <c r="S67">
        <v>1.74140596389771</v>
      </c>
      <c r="T67">
        <v>2.7491528987884499</v>
      </c>
      <c r="U67">
        <v>2.2491199970245401</v>
      </c>
      <c r="V67">
        <v>2.01236891746521</v>
      </c>
      <c r="W67">
        <v>0.83733397722244296</v>
      </c>
      <c r="X67">
        <v>1.5362449884414699</v>
      </c>
      <c r="Y67" t="s">
        <v>6</v>
      </c>
      <c r="Z67">
        <v>0.78098797798156705</v>
      </c>
      <c r="AA67">
        <v>0.65138399600982699</v>
      </c>
      <c r="AB67">
        <v>0.45814499258995101</v>
      </c>
      <c r="AC67">
        <v>0.61765700578689597</v>
      </c>
      <c r="AD67">
        <v>0.59613102674484297</v>
      </c>
      <c r="AE67">
        <v>0.87924098968505904</v>
      </c>
      <c r="AF67">
        <v>1.4594739675521899</v>
      </c>
      <c r="AG67">
        <v>1.56967496871948</v>
      </c>
      <c r="AH67">
        <v>1.6153579950332599</v>
      </c>
      <c r="AI67">
        <v>2.3609359264373802</v>
      </c>
      <c r="AJ67">
        <v>1.4724529981613199</v>
      </c>
      <c r="AK67">
        <v>1.91501104831696</v>
      </c>
      <c r="AL67">
        <v>1.6019150018692001</v>
      </c>
      <c r="AM67">
        <v>1.5496009588241599</v>
      </c>
      <c r="AN67">
        <v>0.71859598159789995</v>
      </c>
      <c r="AO67">
        <v>1.03912997245789</v>
      </c>
      <c r="AP67">
        <v>1.52235996723175</v>
      </c>
      <c r="AQ67">
        <v>1.3419439792633101</v>
      </c>
    </row>
    <row r="68" spans="1:43" x14ac:dyDescent="0.3">
      <c r="A68" t="s">
        <v>292</v>
      </c>
      <c r="B68" t="str">
        <f t="shared" si="1"/>
        <v>DFY CN EQUITY</v>
      </c>
      <c r="C68" t="s">
        <v>72</v>
      </c>
      <c r="D68">
        <v>2.16803800510954</v>
      </c>
      <c r="E68">
        <v>2.0218949317932098</v>
      </c>
      <c r="F68">
        <v>1.71866595745087</v>
      </c>
      <c r="G68">
        <v>1.69806504249573</v>
      </c>
      <c r="H68">
        <v>1.51467704772949</v>
      </c>
      <c r="I68">
        <v>1.6387920379638701</v>
      </c>
      <c r="J68">
        <v>1.5005429983139</v>
      </c>
      <c r="K68">
        <v>1.53935098648071</v>
      </c>
      <c r="L68">
        <v>1.7264540195465099</v>
      </c>
      <c r="M68">
        <v>2.0077819824218799</v>
      </c>
      <c r="N68">
        <v>1.7178210020065301</v>
      </c>
      <c r="O68">
        <v>1.56828701496124</v>
      </c>
      <c r="P68">
        <v>1.4281690120696999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</row>
    <row r="69" spans="1:43" x14ac:dyDescent="0.3">
      <c r="A69" t="s">
        <v>293</v>
      </c>
      <c r="B69" t="str">
        <f t="shared" si="1"/>
        <v>DIR-U CN EQUITY</v>
      </c>
      <c r="C69" t="s">
        <v>73</v>
      </c>
      <c r="D69">
        <v>0.70108607716333704</v>
      </c>
      <c r="E69">
        <v>0.85721302032470703</v>
      </c>
      <c r="F69">
        <v>0.74853998422622703</v>
      </c>
      <c r="G69">
        <v>0.78043502569198597</v>
      </c>
      <c r="H69">
        <v>0.83318698406219505</v>
      </c>
      <c r="I69">
        <v>0.75540602207183805</v>
      </c>
      <c r="J69">
        <v>0.82445800304412797</v>
      </c>
      <c r="K69">
        <v>0.85486698150634799</v>
      </c>
      <c r="L69">
        <v>0.67367601394653298</v>
      </c>
      <c r="M69">
        <v>0.61291897296905495</v>
      </c>
      <c r="N69">
        <v>0.71158200502395597</v>
      </c>
      <c r="O69">
        <v>0.977932989597321</v>
      </c>
      <c r="P69">
        <v>1.1508049964904801</v>
      </c>
      <c r="Q69">
        <v>1.1403709650039699</v>
      </c>
      <c r="R69">
        <v>1.1281750202178999</v>
      </c>
      <c r="S69">
        <v>1.05180096626282</v>
      </c>
      <c r="T69">
        <v>1.05399405956268</v>
      </c>
      <c r="U69">
        <v>0.92772901058196999</v>
      </c>
      <c r="V69">
        <v>0.89919602870941195</v>
      </c>
      <c r="W69">
        <v>0.773554027080536</v>
      </c>
      <c r="X69">
        <v>1.13575804233551</v>
      </c>
      <c r="Y69">
        <v>1.22904896736145</v>
      </c>
      <c r="Z69">
        <v>1.0808730125427299</v>
      </c>
      <c r="AA69">
        <v>1.14873194694519</v>
      </c>
      <c r="AB69">
        <v>0.88589298725128196</v>
      </c>
      <c r="AC69">
        <v>0.99903202056884799</v>
      </c>
      <c r="AD69">
        <v>1.032958984375</v>
      </c>
      <c r="AE69">
        <v>0.95949602127075195</v>
      </c>
      <c r="AF69">
        <v>0.92794102430343595</v>
      </c>
      <c r="AG69">
        <v>0.94689500331878695</v>
      </c>
      <c r="AH69">
        <v>0.90248697996139504</v>
      </c>
      <c r="AI69">
        <v>0.82691901922225997</v>
      </c>
      <c r="AJ69">
        <v>0.86053597927093495</v>
      </c>
      <c r="AK69">
        <v>0.76536101102829002</v>
      </c>
      <c r="AL69">
        <v>0.85643899440765403</v>
      </c>
      <c r="AM69">
        <v>0.77534300088882402</v>
      </c>
      <c r="AN69">
        <v>0.67169302701950095</v>
      </c>
      <c r="AO69">
        <v>0.70751899480819702</v>
      </c>
      <c r="AP69">
        <v>0.74108797311782804</v>
      </c>
      <c r="AQ69">
        <v>0.84191197156906095</v>
      </c>
    </row>
    <row r="70" spans="1:43" x14ac:dyDescent="0.3">
      <c r="A70" t="s">
        <v>294</v>
      </c>
      <c r="B70" t="str">
        <f t="shared" si="1"/>
        <v>DML CN EQUITY</v>
      </c>
      <c r="C70" t="s">
        <v>74</v>
      </c>
      <c r="D70">
        <v>3.9829691661098501</v>
      </c>
      <c r="E70">
        <v>3.7540619373321502</v>
      </c>
      <c r="F70">
        <v>4.01318407058716</v>
      </c>
      <c r="G70">
        <v>3.7909290790557901</v>
      </c>
      <c r="H70">
        <v>3.2207899093627899</v>
      </c>
      <c r="I70">
        <v>3.5546140670776398</v>
      </c>
      <c r="J70">
        <v>3.07134008407593</v>
      </c>
      <c r="K70">
        <v>2.7270889282226598</v>
      </c>
      <c r="L70">
        <v>2.93751788139343</v>
      </c>
      <c r="M70">
        <v>3.03925609588623</v>
      </c>
      <c r="N70">
        <v>2.39270091056824</v>
      </c>
      <c r="O70">
        <v>3.7136890888214098</v>
      </c>
      <c r="P70">
        <v>3.5635499954223602</v>
      </c>
      <c r="Q70">
        <v>3.8061740398407</v>
      </c>
      <c r="R70">
        <v>3.4205279350280802</v>
      </c>
      <c r="S70">
        <v>3.0909080505371098</v>
      </c>
      <c r="T70">
        <v>2.50938200950623</v>
      </c>
      <c r="U70">
        <v>1.70855104923248</v>
      </c>
      <c r="V70">
        <v>1.42950403690338</v>
      </c>
      <c r="W70">
        <v>1.08343398571014</v>
      </c>
      <c r="X70">
        <v>1.5345480442047099</v>
      </c>
      <c r="Y70">
        <v>1.8179570436477701</v>
      </c>
      <c r="Z70">
        <v>1.9329090118408201</v>
      </c>
      <c r="AA70">
        <v>1.8417220115661601</v>
      </c>
      <c r="AB70">
        <v>1.6701250076293901</v>
      </c>
      <c r="AC70">
        <v>2.2142360210418701</v>
      </c>
      <c r="AD70">
        <v>1.6411269903182999</v>
      </c>
      <c r="AE70">
        <v>1.45338702201843</v>
      </c>
      <c r="AF70">
        <v>1.67442202568054</v>
      </c>
      <c r="AG70">
        <v>1.3972749710082999</v>
      </c>
      <c r="AH70">
        <v>1.31078100204468</v>
      </c>
      <c r="AI70">
        <v>1.8573039770126301</v>
      </c>
      <c r="AJ70">
        <v>1.6294209957122801</v>
      </c>
      <c r="AK70">
        <v>1.35198295116425</v>
      </c>
      <c r="AL70">
        <v>1.6210199594497701</v>
      </c>
      <c r="AM70">
        <v>1.6665769815445</v>
      </c>
      <c r="AN70">
        <v>1.57106602191925</v>
      </c>
      <c r="AO70">
        <v>0.92167299985885598</v>
      </c>
      <c r="AP70">
        <v>1.58146595954895</v>
      </c>
      <c r="AQ70">
        <v>1.7662819623947099</v>
      </c>
    </row>
    <row r="71" spans="1:43" x14ac:dyDescent="0.3">
      <c r="A71" t="s">
        <v>295</v>
      </c>
      <c r="B71" t="str">
        <f t="shared" si="1"/>
        <v>DOL CN EQUITY</v>
      </c>
      <c r="C71" t="s">
        <v>75</v>
      </c>
      <c r="D71">
        <v>31.227600590354299</v>
      </c>
      <c r="E71">
        <v>31.534803390502901</v>
      </c>
      <c r="F71">
        <v>31.117073059081999</v>
      </c>
      <c r="G71">
        <v>75.106719970703097</v>
      </c>
      <c r="H71">
        <v>72.653068542480497</v>
      </c>
      <c r="I71">
        <v>81.229255676269503</v>
      </c>
      <c r="J71">
        <v>120.99895477294901</v>
      </c>
      <c r="K71">
        <v>109.749565124512</v>
      </c>
      <c r="L71">
        <v>803.64581298828102</v>
      </c>
      <c r="M71">
        <v>579.367431640625</v>
      </c>
      <c r="N71" t="s">
        <v>6</v>
      </c>
      <c r="O71" t="s">
        <v>6</v>
      </c>
      <c r="P71" t="s">
        <v>6</v>
      </c>
      <c r="Q71">
        <v>913.82861328125</v>
      </c>
      <c r="R71">
        <v>129.82908630371099</v>
      </c>
      <c r="S71">
        <v>124.597618103027</v>
      </c>
      <c r="T71">
        <v>46.319347381591797</v>
      </c>
      <c r="U71">
        <v>54.417282104492202</v>
      </c>
      <c r="V71">
        <v>132.97018432617199</v>
      </c>
      <c r="W71">
        <v>1284.46142578125</v>
      </c>
      <c r="X71" t="s">
        <v>6</v>
      </c>
      <c r="Y71" t="s">
        <v>6</v>
      </c>
      <c r="Z71" t="s">
        <v>6</v>
      </c>
      <c r="AA71" t="s">
        <v>6</v>
      </c>
      <c r="AB71" t="s">
        <v>6</v>
      </c>
      <c r="AC71" t="s">
        <v>6</v>
      </c>
      <c r="AD71" t="s">
        <v>6</v>
      </c>
      <c r="AE71" t="s">
        <v>6</v>
      </c>
      <c r="AF71" t="s">
        <v>6</v>
      </c>
      <c r="AG71" t="s">
        <v>6</v>
      </c>
      <c r="AH71" t="s">
        <v>6</v>
      </c>
      <c r="AI71">
        <v>381.64151000976602</v>
      </c>
      <c r="AJ71">
        <v>114.06011962890599</v>
      </c>
      <c r="AK71">
        <v>58.312904357910199</v>
      </c>
      <c r="AL71">
        <v>45.622726440429702</v>
      </c>
      <c r="AM71">
        <v>33.418869018554702</v>
      </c>
      <c r="AN71">
        <v>19.680028915405298</v>
      </c>
      <c r="AO71">
        <v>17.807634353637699</v>
      </c>
      <c r="AP71">
        <v>13.4985675811768</v>
      </c>
      <c r="AQ71">
        <v>12.122509956359901</v>
      </c>
    </row>
    <row r="72" spans="1:43" x14ac:dyDescent="0.3">
      <c r="A72" t="s">
        <v>296</v>
      </c>
      <c r="B72" t="str">
        <f t="shared" si="1"/>
        <v>DOO CN EQUITY</v>
      </c>
      <c r="C72" t="s">
        <v>76</v>
      </c>
      <c r="D72">
        <v>10.071741277553301</v>
      </c>
      <c r="E72">
        <v>9.4444084167480504</v>
      </c>
      <c r="F72">
        <v>13.470547676086399</v>
      </c>
      <c r="G72">
        <v>10.6635646820068</v>
      </c>
      <c r="H72">
        <v>7.86167192459106</v>
      </c>
      <c r="I72">
        <v>10.127358436584499</v>
      </c>
      <c r="J72">
        <v>12.0712327957153</v>
      </c>
      <c r="K72">
        <v>13.8859510421753</v>
      </c>
      <c r="L72">
        <v>16.3787841796875</v>
      </c>
      <c r="M72">
        <v>43.184375762939503</v>
      </c>
      <c r="N72">
        <v>1394.23486328125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  <c r="AC72" t="s">
        <v>6</v>
      </c>
      <c r="AD72" t="s">
        <v>6</v>
      </c>
      <c r="AE72" t="s">
        <v>6</v>
      </c>
      <c r="AF72" t="s">
        <v>6</v>
      </c>
      <c r="AG72" t="s">
        <v>6</v>
      </c>
      <c r="AH72" t="s">
        <v>6</v>
      </c>
      <c r="AI72">
        <v>22.960807800293001</v>
      </c>
      <c r="AJ72" t="s">
        <v>6</v>
      </c>
      <c r="AK72">
        <v>490.43002319335898</v>
      </c>
      <c r="AL72" t="s">
        <v>6</v>
      </c>
      <c r="AM72">
        <v>61.979808807372997</v>
      </c>
      <c r="AN72" t="s">
        <v>6</v>
      </c>
      <c r="AO72">
        <v>346.58746337890602</v>
      </c>
      <c r="AP72" t="s">
        <v>6</v>
      </c>
      <c r="AQ72">
        <v>69.807075500488295</v>
      </c>
    </row>
    <row r="73" spans="1:43" x14ac:dyDescent="0.3">
      <c r="A73" t="s">
        <v>297</v>
      </c>
      <c r="B73" t="str">
        <f t="shared" si="1"/>
        <v>DPM CN EQUITY</v>
      </c>
      <c r="C73" t="s">
        <v>77</v>
      </c>
      <c r="D73">
        <v>1.3246093745371399</v>
      </c>
      <c r="E73">
        <v>1.4826300144195601</v>
      </c>
      <c r="F73">
        <v>1.1722710132598899</v>
      </c>
      <c r="G73">
        <v>1.18905401229858</v>
      </c>
      <c r="H73">
        <v>1.03962802886963</v>
      </c>
      <c r="I73">
        <v>1.06668996810913</v>
      </c>
      <c r="J73">
        <v>1.15302002429962</v>
      </c>
      <c r="K73">
        <v>1.331503033638</v>
      </c>
      <c r="L73">
        <v>0.920548975467682</v>
      </c>
      <c r="M73">
        <v>0.88719099760055498</v>
      </c>
      <c r="N73">
        <v>0.92165201902389504</v>
      </c>
      <c r="O73">
        <v>1.1172250509262101</v>
      </c>
      <c r="P73">
        <v>1.1783479452133201</v>
      </c>
      <c r="Q73">
        <v>1.1978509426116899</v>
      </c>
      <c r="R73">
        <v>1.2712990045547501</v>
      </c>
      <c r="S73">
        <v>1.43406999111175</v>
      </c>
      <c r="T73">
        <v>1.62767994403839</v>
      </c>
      <c r="U73">
        <v>1.79315197467804</v>
      </c>
      <c r="V73">
        <v>1.79429996013641</v>
      </c>
      <c r="W73">
        <v>0.97090500593185403</v>
      </c>
      <c r="X73">
        <v>1.3232409954071001</v>
      </c>
      <c r="Y73">
        <v>0.90890401601791404</v>
      </c>
      <c r="Z73">
        <v>1.02214896678925</v>
      </c>
      <c r="AA73">
        <v>0.93761199712753296</v>
      </c>
      <c r="AB73">
        <v>0.74650901556015004</v>
      </c>
      <c r="AC73">
        <v>0.659506976604462</v>
      </c>
      <c r="AD73">
        <v>0.68540197610855103</v>
      </c>
      <c r="AE73">
        <v>0.684673011302948</v>
      </c>
      <c r="AF73">
        <v>0.68266499042510997</v>
      </c>
      <c r="AG73">
        <v>0.61924201250076305</v>
      </c>
      <c r="AH73">
        <v>0.54335099458694502</v>
      </c>
      <c r="AI73">
        <v>0.64617002010345503</v>
      </c>
      <c r="AJ73">
        <v>0.48684298992156999</v>
      </c>
      <c r="AK73">
        <v>0.59298098087310802</v>
      </c>
      <c r="AL73">
        <v>0.52012902498245195</v>
      </c>
      <c r="AM73">
        <v>0.35345500707626298</v>
      </c>
      <c r="AN73">
        <v>0.204132005572319</v>
      </c>
      <c r="AO73">
        <v>0.33140999078750599</v>
      </c>
      <c r="AP73">
        <v>0.40633198618888899</v>
      </c>
      <c r="AQ73">
        <v>0.431230008602142</v>
      </c>
    </row>
    <row r="74" spans="1:43" x14ac:dyDescent="0.3">
      <c r="A74" t="s">
        <v>298</v>
      </c>
      <c r="B74" t="str">
        <f t="shared" si="1"/>
        <v>DSG CN EQUITY</v>
      </c>
      <c r="C74" t="s">
        <v>78</v>
      </c>
      <c r="D74">
        <v>7.1616602921614199</v>
      </c>
      <c r="E74">
        <v>6.5525140762329102</v>
      </c>
      <c r="F74">
        <v>6.6268749237060502</v>
      </c>
      <c r="G74">
        <v>6.25911617279053</v>
      </c>
      <c r="H74">
        <v>6.0477671623229998</v>
      </c>
      <c r="I74">
        <v>5.1778440475463903</v>
      </c>
      <c r="J74">
        <v>5.6636528968811</v>
      </c>
      <c r="K74">
        <v>5.9527711868286097</v>
      </c>
      <c r="L74">
        <v>5.6233668327331499</v>
      </c>
      <c r="M74">
        <v>5.57704401016235</v>
      </c>
      <c r="N74">
        <v>5.6374959945678702</v>
      </c>
      <c r="O74">
        <v>5.2025341987609899</v>
      </c>
      <c r="P74">
        <v>6.1739439964294398</v>
      </c>
      <c r="Q74">
        <v>6.9621391296386701</v>
      </c>
      <c r="R74">
        <v>6.3755931854248002</v>
      </c>
      <c r="S74">
        <v>5.7343330383300799</v>
      </c>
      <c r="T74">
        <v>5.6487188339233398</v>
      </c>
      <c r="U74">
        <v>5.1962151527404803</v>
      </c>
      <c r="V74">
        <v>5.5478601455688503</v>
      </c>
      <c r="W74">
        <v>4.3245658874511701</v>
      </c>
      <c r="X74">
        <v>4.5914711952209499</v>
      </c>
      <c r="Y74">
        <v>4.05127000808716</v>
      </c>
      <c r="Z74">
        <v>3.8521709442138699</v>
      </c>
      <c r="AA74">
        <v>5.6110339164733896</v>
      </c>
      <c r="AB74">
        <v>4.4758939743042001</v>
      </c>
      <c r="AC74">
        <v>4.5017251968383798</v>
      </c>
      <c r="AD74">
        <v>4.7643289566040004</v>
      </c>
      <c r="AE74">
        <v>4.4591431617736799</v>
      </c>
      <c r="AF74">
        <v>4.3485918045043999</v>
      </c>
      <c r="AG74">
        <v>4.6239700317382804</v>
      </c>
      <c r="AH74">
        <v>4.1669940948486301</v>
      </c>
      <c r="AI74">
        <v>3.9999549388885498</v>
      </c>
      <c r="AJ74">
        <v>3.8396189212799099</v>
      </c>
      <c r="AK74">
        <v>3.7490270137786901</v>
      </c>
      <c r="AL74">
        <v>3.6406009197235099</v>
      </c>
      <c r="AM74">
        <v>3.3135690689086901</v>
      </c>
      <c r="AN74">
        <v>3.3491048812866202</v>
      </c>
      <c r="AO74">
        <v>3.2738389968872101</v>
      </c>
      <c r="AP74">
        <v>3.1868050098419198</v>
      </c>
      <c r="AQ74">
        <v>2.83815693855286</v>
      </c>
    </row>
    <row r="75" spans="1:43" x14ac:dyDescent="0.3">
      <c r="A75" t="s">
        <v>301</v>
      </c>
      <c r="B75" t="str">
        <f t="shared" si="1"/>
        <v>EFN CN EQUITY</v>
      </c>
      <c r="C75" t="s">
        <v>81</v>
      </c>
      <c r="D75">
        <v>2.9377182508220199</v>
      </c>
      <c r="E75">
        <v>3.09745597839356</v>
      </c>
      <c r="F75">
        <v>2.60869193077087</v>
      </c>
      <c r="G75">
        <v>2.2799329757690399</v>
      </c>
      <c r="H75">
        <v>2.3013250827789302</v>
      </c>
      <c r="I75">
        <v>2.1105160713195801</v>
      </c>
      <c r="J75">
        <v>2.2120850086212198</v>
      </c>
      <c r="K75">
        <v>1.9899400472641</v>
      </c>
      <c r="L75">
        <v>2.18390893936157</v>
      </c>
      <c r="M75">
        <v>1.9933669567108101</v>
      </c>
      <c r="N75">
        <v>1.7484049797058101</v>
      </c>
      <c r="O75">
        <v>1.6349790096282999</v>
      </c>
      <c r="P75">
        <v>1.77517902851105</v>
      </c>
      <c r="Q75">
        <v>1.7657179832458501</v>
      </c>
      <c r="R75">
        <v>2.0080120563507098</v>
      </c>
      <c r="S75">
        <v>1.8784149885177599</v>
      </c>
      <c r="T75">
        <v>1.80025494098663</v>
      </c>
      <c r="U75">
        <v>1.51011002063751</v>
      </c>
      <c r="V75">
        <v>1.3870699405670199</v>
      </c>
      <c r="W75">
        <v>1.2000600099563601</v>
      </c>
      <c r="X75">
        <v>1.5455060005187999</v>
      </c>
      <c r="Y75">
        <v>1.39458000659943</v>
      </c>
      <c r="Z75">
        <v>1.27641201019287</v>
      </c>
      <c r="AA75">
        <v>1.1205699443817101</v>
      </c>
      <c r="AB75">
        <v>0.90846002101898204</v>
      </c>
      <c r="AC75">
        <v>0.91359901428222701</v>
      </c>
      <c r="AD75">
        <v>0.73559200763702404</v>
      </c>
      <c r="AE75">
        <v>0.50507998466491699</v>
      </c>
      <c r="AF75">
        <v>1.18096995353699</v>
      </c>
      <c r="AG75">
        <v>1.1317930221557599</v>
      </c>
      <c r="AH75">
        <v>1.03568994998932</v>
      </c>
      <c r="AI75">
        <v>1.3893949985504199</v>
      </c>
      <c r="AJ75">
        <v>1.39904201030731</v>
      </c>
      <c r="AK75">
        <v>1.9114309549331701</v>
      </c>
      <c r="AL75">
        <v>1.0796920061111499</v>
      </c>
      <c r="AM75">
        <v>1.1105710268020601</v>
      </c>
      <c r="AN75">
        <v>1.24405097961426</v>
      </c>
      <c r="AO75">
        <v>1.45121002197266</v>
      </c>
      <c r="AP75">
        <v>1.9527360200882</v>
      </c>
      <c r="AQ75">
        <v>1.69948601722717</v>
      </c>
    </row>
    <row r="76" spans="1:43" x14ac:dyDescent="0.3">
      <c r="A76" t="s">
        <v>302</v>
      </c>
      <c r="B76" t="str">
        <f t="shared" si="1"/>
        <v>EFR CN EQUITY</v>
      </c>
      <c r="C76" t="s">
        <v>82</v>
      </c>
      <c r="D76">
        <v>2.26884398132924</v>
      </c>
      <c r="E76">
        <v>2.4302508831024201</v>
      </c>
      <c r="F76">
        <v>2.6193089485168501</v>
      </c>
      <c r="G76">
        <v>2.6684188842773402</v>
      </c>
      <c r="H76">
        <v>3.11804103851318</v>
      </c>
      <c r="I76">
        <v>3.4840900897979701</v>
      </c>
      <c r="J76">
        <v>2.8031411170959499</v>
      </c>
      <c r="K76">
        <v>2.4752280712127699</v>
      </c>
      <c r="L76">
        <v>4.0620617866516104</v>
      </c>
      <c r="M76">
        <v>3.7648410797119101</v>
      </c>
      <c r="N76">
        <v>2.9114019870758101</v>
      </c>
      <c r="O76">
        <v>5.1191592216491699</v>
      </c>
      <c r="P76">
        <v>4.0928378105163601</v>
      </c>
      <c r="Q76">
        <v>4.3864507675170898</v>
      </c>
      <c r="R76">
        <v>4.2335648536682102</v>
      </c>
      <c r="S76">
        <v>4.5803751945495597</v>
      </c>
      <c r="T76">
        <v>3.69308710098267</v>
      </c>
      <c r="U76">
        <v>1.44320905208588</v>
      </c>
      <c r="V76">
        <v>1.2710590362548799</v>
      </c>
      <c r="W76">
        <v>0.94725000858306896</v>
      </c>
      <c r="X76">
        <v>1.51680195331574</v>
      </c>
      <c r="Y76">
        <v>1.4545969963073699</v>
      </c>
      <c r="Z76">
        <v>2.2761878967285201</v>
      </c>
      <c r="AA76">
        <v>2.3285560607910201</v>
      </c>
      <c r="AB76">
        <v>1.8410960435867301</v>
      </c>
      <c r="AC76">
        <v>2.0713860988616899</v>
      </c>
      <c r="AD76">
        <v>1.3571200370788601</v>
      </c>
      <c r="AE76">
        <v>1.1036570072174099</v>
      </c>
      <c r="AF76">
        <v>1.0873719453811601</v>
      </c>
      <c r="AG76">
        <v>0.91765099763870195</v>
      </c>
      <c r="AH76">
        <v>0.87414497137069702</v>
      </c>
      <c r="AI76">
        <v>1.1469869613647501</v>
      </c>
      <c r="AJ76">
        <v>0.81108301877975497</v>
      </c>
      <c r="AK76">
        <v>0.74606102705001798</v>
      </c>
      <c r="AL76">
        <v>0.92082697153091397</v>
      </c>
      <c r="AM76">
        <v>0.84731698036193803</v>
      </c>
      <c r="AN76">
        <v>1.01919794082642</v>
      </c>
      <c r="AO76">
        <v>0.64732301235198997</v>
      </c>
      <c r="AP76">
        <v>0.99072998762130704</v>
      </c>
      <c r="AQ76">
        <v>0.91964000463485696</v>
      </c>
    </row>
    <row r="77" spans="1:43" x14ac:dyDescent="0.3">
      <c r="A77" t="s">
        <v>303</v>
      </c>
      <c r="B77" t="str">
        <f t="shared" si="1"/>
        <v>EFX CN EQUITY</v>
      </c>
      <c r="C77" t="s">
        <v>83</v>
      </c>
      <c r="D77">
        <v>1.1670312240487899</v>
      </c>
      <c r="E77">
        <v>0.70029300451278698</v>
      </c>
      <c r="F77">
        <v>0.65422797203063998</v>
      </c>
      <c r="G77">
        <v>0.70396399497985795</v>
      </c>
      <c r="H77">
        <v>0.54508101940154996</v>
      </c>
      <c r="I77">
        <v>0.62465798854827903</v>
      </c>
      <c r="J77">
        <v>0.73336601257324197</v>
      </c>
      <c r="K77">
        <v>0.64119797945022605</v>
      </c>
      <c r="L77">
        <v>0.68489599227905296</v>
      </c>
      <c r="M77">
        <v>0.51661002635955799</v>
      </c>
      <c r="N77">
        <v>0.39543199539184598</v>
      </c>
      <c r="O77">
        <v>0.53523898124694802</v>
      </c>
      <c r="P77">
        <v>0.50743299722671498</v>
      </c>
      <c r="Q77">
        <v>0.59698098897934004</v>
      </c>
      <c r="R77">
        <v>0.55230599641799905</v>
      </c>
      <c r="S77">
        <v>0.52802300453186002</v>
      </c>
      <c r="T77">
        <v>0.42120400071144098</v>
      </c>
      <c r="U77">
        <v>0.29254600405693099</v>
      </c>
      <c r="V77">
        <v>0.32354500889778098</v>
      </c>
      <c r="W77">
        <v>0.35875400900840798</v>
      </c>
      <c r="X77">
        <v>0.81772202253341697</v>
      </c>
      <c r="Y77">
        <v>0.77900898456573497</v>
      </c>
      <c r="Z77">
        <v>1.19687104225159</v>
      </c>
      <c r="AA77">
        <v>1.3457720279693599</v>
      </c>
      <c r="AB77">
        <v>1.1112240552902199</v>
      </c>
      <c r="AC77">
        <v>1.22342300415039</v>
      </c>
      <c r="AD77">
        <v>1.0530079603195199</v>
      </c>
      <c r="AE77">
        <v>1.1662139892578101</v>
      </c>
      <c r="AF77">
        <v>1.1986169815063501</v>
      </c>
      <c r="AG77">
        <v>1.46382403373718</v>
      </c>
      <c r="AH77">
        <v>1.4791129827499401</v>
      </c>
      <c r="AI77">
        <v>1.47691094875336</v>
      </c>
      <c r="AJ77">
        <v>1.3502010107040401</v>
      </c>
      <c r="AK77">
        <v>1.07263100147247</v>
      </c>
      <c r="AL77">
        <v>0.82658499479293801</v>
      </c>
      <c r="AM77">
        <v>0.79789102077484098</v>
      </c>
      <c r="AN77">
        <v>0.91155099868774403</v>
      </c>
      <c r="AO77">
        <v>0.90106701850891102</v>
      </c>
      <c r="AP77">
        <v>0.97440099716186501</v>
      </c>
      <c r="AQ77">
        <v>1.12955594062805</v>
      </c>
    </row>
    <row r="78" spans="1:43" x14ac:dyDescent="0.3">
      <c r="A78" t="s">
        <v>304</v>
      </c>
      <c r="B78" t="str">
        <f t="shared" si="1"/>
        <v>EIF CN EQUITY</v>
      </c>
      <c r="C78" t="s">
        <v>84</v>
      </c>
      <c r="D78">
        <v>2.20152212553301</v>
      </c>
      <c r="E78">
        <v>1.92357301712036</v>
      </c>
      <c r="F78">
        <v>1.70997297763825</v>
      </c>
      <c r="G78">
        <v>1.8845030069351201</v>
      </c>
      <c r="H78">
        <v>1.70687103271484</v>
      </c>
      <c r="I78">
        <v>1.6753180027008101</v>
      </c>
      <c r="J78">
        <v>2.0125269889831499</v>
      </c>
      <c r="K78">
        <v>2.2709100246429399</v>
      </c>
      <c r="L78">
        <v>2.1938710212707502</v>
      </c>
      <c r="M78">
        <v>1.72484195232391</v>
      </c>
      <c r="N78">
        <v>1.9843440055847199</v>
      </c>
      <c r="O78">
        <v>2.1204960346221902</v>
      </c>
      <c r="P78">
        <v>2.0399489402771001</v>
      </c>
      <c r="Q78">
        <v>2.1718440055847199</v>
      </c>
      <c r="R78">
        <v>2.0099461078643799</v>
      </c>
      <c r="S78">
        <v>2.1257479190826398</v>
      </c>
      <c r="T78">
        <v>1.8947340250015301</v>
      </c>
      <c r="U78">
        <v>1.5137230157852199</v>
      </c>
      <c r="V78">
        <v>1.3173079490661601</v>
      </c>
      <c r="W78">
        <v>0.83368301391601596</v>
      </c>
      <c r="X78">
        <v>2.12496089935303</v>
      </c>
      <c r="Y78">
        <v>2.08382296562195</v>
      </c>
      <c r="Z78">
        <v>1.9732149839401201</v>
      </c>
      <c r="AA78">
        <v>1.7223609685897801</v>
      </c>
      <c r="AB78">
        <v>1.4337699413299601</v>
      </c>
      <c r="AC78">
        <v>1.7371840476989799</v>
      </c>
      <c r="AD78">
        <v>1.6815539598464999</v>
      </c>
      <c r="AE78">
        <v>1.6625560522079501</v>
      </c>
      <c r="AF78">
        <v>1.93273401260376</v>
      </c>
      <c r="AG78">
        <v>1.94390904903412</v>
      </c>
      <c r="AH78">
        <v>1.81544601917267</v>
      </c>
      <c r="AI78">
        <v>2.13367795944214</v>
      </c>
      <c r="AJ78">
        <v>2.4728059768676798</v>
      </c>
      <c r="AK78">
        <v>2.1286549568176301</v>
      </c>
      <c r="AL78">
        <v>1.92727899551392</v>
      </c>
      <c r="AM78">
        <v>1.79490995407104</v>
      </c>
      <c r="AN78">
        <v>1.7639750242233301</v>
      </c>
      <c r="AO78">
        <v>1.5245829820632899</v>
      </c>
      <c r="AP78">
        <v>1.44976699352264</v>
      </c>
      <c r="AQ78">
        <v>1.5370789766311601</v>
      </c>
    </row>
    <row r="79" spans="1:43" x14ac:dyDescent="0.3">
      <c r="A79" t="s">
        <v>305</v>
      </c>
      <c r="B79" t="str">
        <f t="shared" si="1"/>
        <v>ELD CN EQUITY</v>
      </c>
      <c r="C79" t="s">
        <v>85</v>
      </c>
      <c r="D79">
        <v>0.80711144594417095</v>
      </c>
      <c r="E79">
        <v>0.94554102420806896</v>
      </c>
      <c r="F79">
        <v>0.82459801435470603</v>
      </c>
      <c r="G79">
        <v>0.80033499002456698</v>
      </c>
      <c r="H79">
        <v>0.75197297334670998</v>
      </c>
      <c r="I79">
        <v>0.53213697671890303</v>
      </c>
      <c r="J79">
        <v>0.60182899236679099</v>
      </c>
      <c r="K79">
        <v>0.58936601877212502</v>
      </c>
      <c r="L79">
        <v>0.482984989881516</v>
      </c>
      <c r="M79">
        <v>0.35400700569152799</v>
      </c>
      <c r="N79">
        <v>0.36532101035118097</v>
      </c>
      <c r="O79">
        <v>0.63685101270675704</v>
      </c>
      <c r="P79">
        <v>0.47972300648689298</v>
      </c>
      <c r="Q79">
        <v>0.38869300484657299</v>
      </c>
      <c r="R79">
        <v>0.49272599816322299</v>
      </c>
      <c r="S79">
        <v>0.52307498455047596</v>
      </c>
      <c r="T79">
        <v>0.63390302658081099</v>
      </c>
      <c r="U79">
        <v>0.513657987117767</v>
      </c>
      <c r="V79">
        <v>0.47272300720214799</v>
      </c>
      <c r="W79">
        <v>0.30069500207901001</v>
      </c>
      <c r="X79">
        <v>0.38827198743820202</v>
      </c>
      <c r="Y79">
        <v>0.37439998984336897</v>
      </c>
      <c r="Z79">
        <v>0.28126499056816101</v>
      </c>
      <c r="AA79">
        <v>0.22427199780941001</v>
      </c>
      <c r="AB79">
        <v>0.14198799431324</v>
      </c>
      <c r="AC79">
        <v>0.19803500175476099</v>
      </c>
      <c r="AD79">
        <v>0.22138699889183</v>
      </c>
      <c r="AE79">
        <v>0.18193300068378401</v>
      </c>
      <c r="AF79">
        <v>0.31661200523376498</v>
      </c>
      <c r="AG79">
        <v>0.475479006767273</v>
      </c>
      <c r="AH79">
        <v>0.53982800245285001</v>
      </c>
      <c r="AI79">
        <v>0.70174700021743797</v>
      </c>
      <c r="AJ79">
        <v>0.660871982574463</v>
      </c>
      <c r="AK79">
        <v>0.80007702112197898</v>
      </c>
      <c r="AL79">
        <v>0.91593199968338002</v>
      </c>
      <c r="AM79">
        <v>0.646956026554108</v>
      </c>
      <c r="AN79">
        <v>0.56632697582244895</v>
      </c>
      <c r="AO79">
        <v>0.461219012737274</v>
      </c>
      <c r="AP79">
        <v>0.58673602342605602</v>
      </c>
      <c r="AQ79">
        <v>0.62411397695541404</v>
      </c>
    </row>
    <row r="80" spans="1:43" x14ac:dyDescent="0.3">
      <c r="A80" t="s">
        <v>306</v>
      </c>
      <c r="B80" t="str">
        <f t="shared" si="1"/>
        <v>EMA CN EQUITY</v>
      </c>
      <c r="C80" t="s">
        <v>86</v>
      </c>
      <c r="D80">
        <v>1.4162341797257401</v>
      </c>
      <c r="E80">
        <v>1.40463602542877</v>
      </c>
      <c r="F80">
        <v>1.17930901050568</v>
      </c>
      <c r="G80">
        <v>1.2404860258102399</v>
      </c>
      <c r="H80">
        <v>1.34138095378876</v>
      </c>
      <c r="I80">
        <v>1.2546960115432699</v>
      </c>
      <c r="J80">
        <v>1.46345102787018</v>
      </c>
      <c r="K80">
        <v>1.4413429498672501</v>
      </c>
      <c r="L80">
        <v>1.3962930440902701</v>
      </c>
      <c r="M80">
        <v>1.5450249910354601</v>
      </c>
      <c r="N80">
        <v>1.7663769721984901</v>
      </c>
      <c r="O80">
        <v>1.8371069431304901</v>
      </c>
      <c r="P80">
        <v>1.8984179496765099</v>
      </c>
      <c r="Q80">
        <v>1.78141105175018</v>
      </c>
      <c r="R80">
        <v>1.7554689645767201</v>
      </c>
      <c r="S80">
        <v>1.69677102565765</v>
      </c>
      <c r="T80">
        <v>1.65882503986359</v>
      </c>
      <c r="U80">
        <v>1.64437603950501</v>
      </c>
      <c r="V80">
        <v>1.60078096389771</v>
      </c>
      <c r="W80">
        <v>1.5670020580291799</v>
      </c>
      <c r="X80">
        <v>1.7889389991760201</v>
      </c>
      <c r="Y80">
        <v>1.90800297260284</v>
      </c>
      <c r="Z80">
        <v>1.72961497306824</v>
      </c>
      <c r="AA80">
        <v>1.58478796482086</v>
      </c>
      <c r="AB80">
        <v>1.39934194087982</v>
      </c>
      <c r="AC80">
        <v>1.39446401596069</v>
      </c>
      <c r="AD80">
        <v>1.4372689723968499</v>
      </c>
      <c r="AE80">
        <v>1.3907630443573</v>
      </c>
      <c r="AF80">
        <v>1.6845790147781401</v>
      </c>
      <c r="AG80">
        <v>1.7268979549407999</v>
      </c>
      <c r="AH80">
        <v>1.6682809591293299</v>
      </c>
      <c r="AI80">
        <v>1.5942690372467001</v>
      </c>
      <c r="AJ80">
        <v>1.59012603759766</v>
      </c>
      <c r="AK80">
        <v>1.7492970228195199</v>
      </c>
      <c r="AL80">
        <v>2.0482079982757599</v>
      </c>
      <c r="AM80">
        <v>2.0851991176605198</v>
      </c>
      <c r="AN80">
        <v>1.8231500387191799</v>
      </c>
      <c r="AO80">
        <v>2.0991060733795202</v>
      </c>
      <c r="AP80">
        <v>1.9178550243377701</v>
      </c>
      <c r="AQ80">
        <v>1.99258601665497</v>
      </c>
    </row>
    <row r="81" spans="1:43" x14ac:dyDescent="0.3">
      <c r="A81" t="s">
        <v>307</v>
      </c>
      <c r="B81" t="str">
        <f t="shared" si="1"/>
        <v>EMP/A CN EQUITY</v>
      </c>
      <c r="C81" t="s">
        <v>87</v>
      </c>
      <c r="D81">
        <v>1.9247135952397001</v>
      </c>
      <c r="E81">
        <v>1.7532479763030999</v>
      </c>
      <c r="F81">
        <v>1.62855696678162</v>
      </c>
      <c r="G81">
        <v>1.46843802928925</v>
      </c>
      <c r="H81">
        <v>1.57292604446411</v>
      </c>
      <c r="I81">
        <v>1.8306629657745399</v>
      </c>
      <c r="J81">
        <v>1.6520639657974201</v>
      </c>
      <c r="K81">
        <v>1.7116119861602801</v>
      </c>
      <c r="L81">
        <v>1.84901595115662</v>
      </c>
      <c r="M81">
        <v>1.7417010068893399</v>
      </c>
      <c r="N81">
        <v>1.97718298435211</v>
      </c>
      <c r="O81">
        <v>2.21308398246765</v>
      </c>
      <c r="P81">
        <v>2.1332929134368901</v>
      </c>
      <c r="Q81">
        <v>2.08348488807678</v>
      </c>
      <c r="R81">
        <v>2.3707139492034899</v>
      </c>
      <c r="S81">
        <v>2.3465909957885702</v>
      </c>
      <c r="T81">
        <v>2.20532298088074</v>
      </c>
      <c r="U81">
        <v>2.3321239948272701</v>
      </c>
      <c r="V81">
        <v>2.2782239913940399</v>
      </c>
      <c r="W81">
        <v>2.1250579357147199</v>
      </c>
      <c r="X81">
        <v>2.19065189361572</v>
      </c>
      <c r="Y81">
        <v>2.49958992004394</v>
      </c>
      <c r="Z81">
        <v>2.6607639789581299</v>
      </c>
      <c r="AA81">
        <v>2.03274297714233</v>
      </c>
      <c r="AB81">
        <v>2.0936300754547101</v>
      </c>
      <c r="AC81">
        <v>1.65412998199463</v>
      </c>
      <c r="AD81">
        <v>1.8778909444809</v>
      </c>
      <c r="AE81">
        <v>1.83506000041962</v>
      </c>
      <c r="AF81">
        <v>1.72706699371338</v>
      </c>
      <c r="AG81">
        <v>1.7707489728927599</v>
      </c>
      <c r="AH81">
        <v>1.50386095046997</v>
      </c>
      <c r="AI81">
        <v>1.6028300523757899</v>
      </c>
      <c r="AJ81">
        <v>1.1951919794082599</v>
      </c>
      <c r="AK81">
        <v>1.37754702568054</v>
      </c>
      <c r="AL81">
        <v>1.5558049678802499</v>
      </c>
      <c r="AM81">
        <v>1.58107197284699</v>
      </c>
      <c r="AN81">
        <v>1.55922198295593</v>
      </c>
      <c r="AO81">
        <v>1.24000704288483</v>
      </c>
      <c r="AP81">
        <v>1.34309005737305</v>
      </c>
      <c r="AQ81">
        <v>1.34940302371979</v>
      </c>
    </row>
    <row r="82" spans="1:43" x14ac:dyDescent="0.3">
      <c r="A82" t="s">
        <v>308</v>
      </c>
      <c r="B82" t="str">
        <f t="shared" si="1"/>
        <v>ENB CN EQUITY</v>
      </c>
      <c r="C82" t="s">
        <v>88</v>
      </c>
      <c r="D82">
        <v>2.2533453786737501</v>
      </c>
      <c r="E82">
        <v>2.0291559696197501</v>
      </c>
      <c r="F82">
        <v>1.7539249658584599</v>
      </c>
      <c r="G82">
        <v>1.8157399892807</v>
      </c>
      <c r="H82">
        <v>1.8630119562149099</v>
      </c>
      <c r="I82">
        <v>1.6435509920120199</v>
      </c>
      <c r="J82">
        <v>1.8492779731750499</v>
      </c>
      <c r="K82">
        <v>1.9021029472351101</v>
      </c>
      <c r="L82">
        <v>2.020840883255</v>
      </c>
      <c r="M82">
        <v>1.78873598575592</v>
      </c>
      <c r="N82">
        <v>1.9949079751968399</v>
      </c>
      <c r="O82">
        <v>2.13124799728394</v>
      </c>
      <c r="P82">
        <v>1.8859560489654501</v>
      </c>
      <c r="Q82">
        <v>1.8813389539718599</v>
      </c>
      <c r="R82">
        <v>1.8528460264205899</v>
      </c>
      <c r="S82">
        <v>1.6768870353698699</v>
      </c>
      <c r="T82">
        <v>1.53820300102234</v>
      </c>
      <c r="U82">
        <v>1.37098205089569</v>
      </c>
      <c r="V82">
        <v>1.4197249412536601</v>
      </c>
      <c r="W82">
        <v>1.3599209785461399</v>
      </c>
      <c r="X82">
        <v>1.79344594478607</v>
      </c>
      <c r="Y82">
        <v>1.52934694290161</v>
      </c>
      <c r="Z82">
        <v>1.5503519773483301</v>
      </c>
      <c r="AA82">
        <v>1.5659320354461701</v>
      </c>
      <c r="AB82">
        <v>1.38932001590729</v>
      </c>
      <c r="AC82">
        <v>1.4124710559845</v>
      </c>
      <c r="AD82">
        <v>1.4821180105209399</v>
      </c>
      <c r="AE82">
        <v>1.2868880033493</v>
      </c>
      <c r="AF82">
        <v>1.6536910533905</v>
      </c>
      <c r="AG82">
        <v>1.7142419815063501</v>
      </c>
      <c r="AH82">
        <v>1.65254902839661</v>
      </c>
      <c r="AI82">
        <v>1.72385001182556</v>
      </c>
      <c r="AJ82">
        <v>3.7703979015350302</v>
      </c>
      <c r="AK82">
        <v>4.1137242317199698</v>
      </c>
      <c r="AL82">
        <v>3.7301390171050999</v>
      </c>
      <c r="AM82">
        <v>3.31687307357788</v>
      </c>
      <c r="AN82">
        <v>3.2244210243225102</v>
      </c>
      <c r="AO82">
        <v>3.73082399368286</v>
      </c>
      <c r="AP82">
        <v>4.4571681022643999</v>
      </c>
      <c r="AQ82">
        <v>4.8925528526306197</v>
      </c>
    </row>
    <row r="83" spans="1:43" x14ac:dyDescent="0.3">
      <c r="A83" t="s">
        <v>1037</v>
      </c>
      <c r="B83" t="str">
        <f t="shared" si="1"/>
        <v>ENGH CN EQUITY</v>
      </c>
      <c r="C83" t="s">
        <v>949</v>
      </c>
      <c r="D83">
        <v>2.51773984957515</v>
      </c>
      <c r="E83">
        <v>2.7389369010925302</v>
      </c>
      <c r="F83">
        <v>2.9104189872741699</v>
      </c>
      <c r="G83">
        <v>2.88289594650269</v>
      </c>
      <c r="H83">
        <v>3.7055149078369101</v>
      </c>
      <c r="I83">
        <v>3.2397890090942401</v>
      </c>
      <c r="J83">
        <v>3.1137399673461901</v>
      </c>
      <c r="K83">
        <v>3.8315179347991899</v>
      </c>
      <c r="L83">
        <v>4.1767902374267596</v>
      </c>
      <c r="M83">
        <v>3.2932798862457302</v>
      </c>
      <c r="N83">
        <v>3.9111840724945099</v>
      </c>
      <c r="O83">
        <v>4.2621607780456499</v>
      </c>
      <c r="P83">
        <v>5.2754540443420401</v>
      </c>
      <c r="Q83">
        <v>6.5627999305725098</v>
      </c>
      <c r="R83">
        <v>7.1365489959716797</v>
      </c>
      <c r="S83">
        <v>7.6779189109802202</v>
      </c>
      <c r="T83">
        <v>7.69567918777466</v>
      </c>
      <c r="U83">
        <v>7.3724517822265598</v>
      </c>
      <c r="V83">
        <v>8.7192478179931605</v>
      </c>
      <c r="W83">
        <v>6.3549351692199698</v>
      </c>
      <c r="X83">
        <v>6.8616762161254901</v>
      </c>
      <c r="Y83">
        <v>5.2236161231994602</v>
      </c>
      <c r="Z83">
        <v>4.9737482070922896</v>
      </c>
      <c r="AA83">
        <v>4.7076911926269496</v>
      </c>
      <c r="AB83">
        <v>5.3715629577636701</v>
      </c>
      <c r="AC83">
        <v>5.6789889335632298</v>
      </c>
      <c r="AD83">
        <v>6.2293472290039098</v>
      </c>
      <c r="AE83">
        <v>5.5057091712951696</v>
      </c>
      <c r="AF83">
        <v>5.6288781166076696</v>
      </c>
      <c r="AG83">
        <v>4.8031158447265598</v>
      </c>
      <c r="AH83">
        <v>5.08154296875</v>
      </c>
      <c r="AI83">
        <v>5.59726905822754</v>
      </c>
      <c r="AJ83">
        <v>5.0705428123474103</v>
      </c>
      <c r="AK83">
        <v>5.04878807067871</v>
      </c>
      <c r="AL83">
        <v>5.6795210838317898</v>
      </c>
      <c r="AM83">
        <v>5.6982049942016602</v>
      </c>
      <c r="AN83">
        <v>6.1966018676757804</v>
      </c>
      <c r="AO83">
        <v>6.5148358345031703</v>
      </c>
      <c r="AP83">
        <v>6.006591796875</v>
      </c>
      <c r="AQ83">
        <v>6.3360939025878897</v>
      </c>
    </row>
    <row r="84" spans="1:43" x14ac:dyDescent="0.3">
      <c r="A84" t="s">
        <v>309</v>
      </c>
      <c r="B84" t="str">
        <f t="shared" si="1"/>
        <v>EQB CN EQUITY</v>
      </c>
      <c r="C84" t="s">
        <v>89</v>
      </c>
      <c r="D84">
        <v>1.2185982164595801</v>
      </c>
      <c r="E84">
        <v>1.3131309747695901</v>
      </c>
      <c r="F84">
        <v>1.2153559923171999</v>
      </c>
      <c r="G84">
        <v>1.12519502639771</v>
      </c>
      <c r="H84">
        <v>1.2941370010376001</v>
      </c>
      <c r="I84">
        <v>0.97850102186203003</v>
      </c>
      <c r="J84">
        <v>1.0404139757156401</v>
      </c>
      <c r="K84">
        <v>0.90233099460601796</v>
      </c>
      <c r="L84">
        <v>0.90544801950454701</v>
      </c>
      <c r="M84">
        <v>0.75958400964736905</v>
      </c>
      <c r="N84">
        <v>0.89622002840042103</v>
      </c>
      <c r="O84">
        <v>1.2548480033874501</v>
      </c>
      <c r="P84">
        <v>1.2474950551986701</v>
      </c>
      <c r="Q84">
        <v>1.3507109880447401</v>
      </c>
      <c r="R84">
        <v>1.30499804019928</v>
      </c>
      <c r="S84">
        <v>1.28725802898407</v>
      </c>
      <c r="T84">
        <v>1.0819289684295601</v>
      </c>
      <c r="U84">
        <v>0.84136801958084095</v>
      </c>
      <c r="V84">
        <v>0.84093999862670898</v>
      </c>
      <c r="W84">
        <v>0.70819997787475597</v>
      </c>
      <c r="X84">
        <v>1.316565990448</v>
      </c>
      <c r="Y84">
        <v>1.2981050014495801</v>
      </c>
      <c r="Z84">
        <v>0.93998897075653098</v>
      </c>
      <c r="AA84">
        <v>0.86778801679611195</v>
      </c>
      <c r="AB84">
        <v>0.81051599979400601</v>
      </c>
      <c r="AC84">
        <v>0.960157990455627</v>
      </c>
      <c r="AD84">
        <v>0.86283099651336703</v>
      </c>
      <c r="AE84">
        <v>0.79946398735046398</v>
      </c>
      <c r="AF84">
        <v>1.10739505290985</v>
      </c>
      <c r="AG84">
        <v>0.89964401721954301</v>
      </c>
      <c r="AH84">
        <v>0.99169898033142101</v>
      </c>
      <c r="AI84">
        <v>1.19725394248962</v>
      </c>
      <c r="AJ84">
        <v>1.1001410484314</v>
      </c>
      <c r="AK84">
        <v>1.1380569934845</v>
      </c>
      <c r="AL84">
        <v>1.1298979520797701</v>
      </c>
      <c r="AM84">
        <v>1.061763048172</v>
      </c>
      <c r="AN84">
        <v>1.1059750318527199</v>
      </c>
      <c r="AO84">
        <v>1.25781798362732</v>
      </c>
      <c r="AP84">
        <v>1.39882695674896</v>
      </c>
      <c r="AQ84">
        <v>1.34121894836426</v>
      </c>
    </row>
    <row r="85" spans="1:43" x14ac:dyDescent="0.3">
      <c r="A85" t="s">
        <v>310</v>
      </c>
      <c r="B85" t="str">
        <f t="shared" si="1"/>
        <v>EQX CN EQUITY</v>
      </c>
      <c r="C85" t="s">
        <v>90</v>
      </c>
      <c r="D85">
        <v>0.66408545435515098</v>
      </c>
      <c r="E85">
        <v>0.80815201997757002</v>
      </c>
      <c r="F85">
        <v>0.69578802585601796</v>
      </c>
      <c r="G85">
        <v>0.82693797349929798</v>
      </c>
      <c r="H85">
        <v>0.63489198684692405</v>
      </c>
      <c r="I85">
        <v>0.55544400215148904</v>
      </c>
      <c r="J85">
        <v>0.59722900390625</v>
      </c>
      <c r="K85">
        <v>0.67164099216461204</v>
      </c>
      <c r="L85">
        <v>0.42768499255180398</v>
      </c>
      <c r="M85">
        <v>0.481215000152588</v>
      </c>
      <c r="N85">
        <v>0.56568300724029497</v>
      </c>
      <c r="O85">
        <v>0.99128198623657204</v>
      </c>
      <c r="P85">
        <v>0.78873997926712003</v>
      </c>
      <c r="Q85">
        <v>0.85040998458862305</v>
      </c>
      <c r="R85">
        <v>0.88720899820327803</v>
      </c>
      <c r="S85">
        <v>1.2874720096588099</v>
      </c>
      <c r="T85">
        <v>1.72766196727753</v>
      </c>
      <c r="U85">
        <v>2.0508439540863002</v>
      </c>
      <c r="V85">
        <v>1.9578380584716799</v>
      </c>
      <c r="W85">
        <v>1.1708630323410001</v>
      </c>
      <c r="X85">
        <v>2.1667189598083501</v>
      </c>
      <c r="Y85">
        <v>7.3461041450500497</v>
      </c>
      <c r="Z85">
        <v>0.98094898462295499</v>
      </c>
      <c r="AA85">
        <v>1.0385930538177499</v>
      </c>
      <c r="AB85">
        <v>0.20941600203514099</v>
      </c>
      <c r="AC85">
        <v>0.96204799413680997</v>
      </c>
      <c r="AD85">
        <v>0.92571401596069303</v>
      </c>
      <c r="AE85">
        <v>0.99524199962616</v>
      </c>
      <c r="AF85">
        <v>1.0121029615402199</v>
      </c>
      <c r="AG85">
        <v>0.704761981964111</v>
      </c>
      <c r="AH85">
        <v>0.73030197620391801</v>
      </c>
      <c r="AI85">
        <v>1.0460339784622199</v>
      </c>
      <c r="AJ85">
        <v>1.3786139488220199</v>
      </c>
      <c r="AK85">
        <v>0.77795797586440996</v>
      </c>
      <c r="AL85">
        <v>87.955718994140597</v>
      </c>
      <c r="AM85">
        <v>19.017988204956101</v>
      </c>
      <c r="AN85">
        <v>4.9183759689331099</v>
      </c>
      <c r="AO85">
        <v>8.4284582138061506</v>
      </c>
      <c r="AP85">
        <v>4.4679799079895002</v>
      </c>
      <c r="AQ85">
        <v>3.2372200489044198</v>
      </c>
    </row>
    <row r="86" spans="1:43" x14ac:dyDescent="0.3">
      <c r="A86" t="s">
        <v>311</v>
      </c>
      <c r="B86" t="str">
        <f t="shared" si="1"/>
        <v>ERO CN EQUITY</v>
      </c>
      <c r="C86" t="s">
        <v>91</v>
      </c>
      <c r="D86">
        <v>1.9541789818569399</v>
      </c>
      <c r="E86">
        <v>3.23461890220642</v>
      </c>
      <c r="F86">
        <v>3.37017893791199</v>
      </c>
      <c r="G86">
        <v>2.5610389709472701</v>
      </c>
      <c r="H86">
        <v>2.0265638828277601</v>
      </c>
      <c r="I86">
        <v>2.5492000579834002</v>
      </c>
      <c r="J86">
        <v>2.87273001670837</v>
      </c>
      <c r="K86">
        <v>2.8014481067657502</v>
      </c>
      <c r="L86">
        <v>2.3579640388488801</v>
      </c>
      <c r="M86">
        <v>2.0782349109649698</v>
      </c>
      <c r="N86">
        <v>1.5360209941864</v>
      </c>
      <c r="O86">
        <v>2.4880909919738801</v>
      </c>
      <c r="P86">
        <v>3.5016529560089098</v>
      </c>
      <c r="Q86">
        <v>4.4973092079162598</v>
      </c>
      <c r="R86">
        <v>5.2249422073364302</v>
      </c>
      <c r="S86">
        <v>6.7869520187377903</v>
      </c>
      <c r="T86">
        <v>6.6076297760009801</v>
      </c>
      <c r="U86">
        <v>10.194705009460399</v>
      </c>
      <c r="V86">
        <v>13.093188285827599</v>
      </c>
      <c r="W86">
        <v>6.5335979461669904</v>
      </c>
      <c r="X86">
        <v>7.8656311035156197</v>
      </c>
      <c r="Y86">
        <v>8.6287508010864293</v>
      </c>
      <c r="Z86">
        <v>10.3439683914185</v>
      </c>
      <c r="AA86">
        <v>8.4720458984375</v>
      </c>
      <c r="AB86">
        <v>5.8938150405883798</v>
      </c>
      <c r="AC86">
        <v>7.7177600860595703</v>
      </c>
      <c r="AD86">
        <v>6.9417638778686497</v>
      </c>
      <c r="AE86">
        <v>4.3047828674316397</v>
      </c>
      <c r="AF86">
        <v>3.6951661109924299</v>
      </c>
      <c r="AG86" t="s">
        <v>6</v>
      </c>
      <c r="AH86" t="s">
        <v>6</v>
      </c>
      <c r="AI86" t="s">
        <v>6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</row>
    <row r="87" spans="1:43" x14ac:dyDescent="0.3">
      <c r="A87" t="s">
        <v>312</v>
      </c>
      <c r="B87" t="str">
        <f t="shared" si="1"/>
        <v>FCR-U CN EQUITY</v>
      </c>
      <c r="C87" t="s">
        <v>92</v>
      </c>
      <c r="D87">
        <v>0.909781762034785</v>
      </c>
      <c r="E87">
        <v>1.0058020353317301</v>
      </c>
      <c r="F87">
        <v>0.79295998811721802</v>
      </c>
      <c r="G87">
        <v>0.84033000469207797</v>
      </c>
      <c r="H87">
        <v>0.82750797271728505</v>
      </c>
      <c r="I87">
        <v>0.73840802907943703</v>
      </c>
      <c r="J87">
        <v>0.73959499597549405</v>
      </c>
      <c r="K87">
        <v>0.78297197818756104</v>
      </c>
      <c r="L87">
        <v>0.83872997760772705</v>
      </c>
      <c r="M87">
        <v>0.75305199623107899</v>
      </c>
      <c r="N87">
        <v>0.70935499668121305</v>
      </c>
      <c r="O87">
        <v>0.84527397155761697</v>
      </c>
      <c r="P87">
        <v>0.89603900909423795</v>
      </c>
      <c r="Q87">
        <v>0.83362597227096602</v>
      </c>
      <c r="R87">
        <v>0.86869299411773704</v>
      </c>
      <c r="S87">
        <v>0.850328028202057</v>
      </c>
      <c r="T87">
        <v>0.70300501585006703</v>
      </c>
      <c r="U87">
        <v>0.67123502492904696</v>
      </c>
      <c r="V87">
        <v>0.71533501148223899</v>
      </c>
      <c r="W87">
        <v>0.69199401140213002</v>
      </c>
      <c r="X87">
        <v>1.01773798465729</v>
      </c>
      <c r="Y87">
        <v>1.1317069530487101</v>
      </c>
      <c r="Z87">
        <v>1.12628197669983</v>
      </c>
      <c r="AA87">
        <v>1.09609699249268</v>
      </c>
      <c r="AB87">
        <v>0.92553198337554898</v>
      </c>
      <c r="AC87">
        <v>0.99742001295089699</v>
      </c>
      <c r="AD87">
        <v>1.0762230157852199</v>
      </c>
      <c r="AE87">
        <v>1.06686103343964</v>
      </c>
      <c r="AF87">
        <v>1.08984994888306</v>
      </c>
      <c r="AG87">
        <v>1.03963494300842</v>
      </c>
      <c r="AH87">
        <v>1.0529199838638299</v>
      </c>
      <c r="AI87">
        <v>1.1219999790191699</v>
      </c>
      <c r="AJ87">
        <v>1.1997549533844001</v>
      </c>
      <c r="AK87">
        <v>1.2809699773788401</v>
      </c>
      <c r="AL87">
        <v>1.31538605690002</v>
      </c>
      <c r="AM87">
        <v>1.27194499969482</v>
      </c>
      <c r="AN87">
        <v>1.1369990110397299</v>
      </c>
      <c r="AO87">
        <v>1.15487897396088</v>
      </c>
      <c r="AP87">
        <v>1.0958549976348899</v>
      </c>
      <c r="AQ87">
        <v>1.2279520034789999</v>
      </c>
    </row>
    <row r="88" spans="1:43" x14ac:dyDescent="0.3">
      <c r="A88" t="s">
        <v>313</v>
      </c>
      <c r="B88" t="str">
        <f t="shared" si="1"/>
        <v>FFH CN EQUITY</v>
      </c>
      <c r="C88" t="s">
        <v>93</v>
      </c>
      <c r="D88">
        <v>1.34521680435651</v>
      </c>
      <c r="E88">
        <v>1.2236809730529801</v>
      </c>
      <c r="F88">
        <v>1.17732298374176</v>
      </c>
      <c r="G88">
        <v>1.1479810476303101</v>
      </c>
      <c r="H88">
        <v>0.98510402441024802</v>
      </c>
      <c r="I88">
        <v>0.93387299776077304</v>
      </c>
      <c r="J88">
        <v>0.899464011192322</v>
      </c>
      <c r="K88">
        <v>0.82913398742675803</v>
      </c>
      <c r="L88">
        <v>0.77768301963806197</v>
      </c>
      <c r="M88">
        <v>0.80296701192855802</v>
      </c>
      <c r="N88">
        <v>0.90435898303985596</v>
      </c>
      <c r="O88">
        <v>0.87355697154998802</v>
      </c>
      <c r="P88">
        <v>0.78009802103042603</v>
      </c>
      <c r="Q88">
        <v>0.71726399660110496</v>
      </c>
      <c r="R88">
        <v>0.81037998199462902</v>
      </c>
      <c r="S88">
        <v>0.87974601984024003</v>
      </c>
      <c r="T88">
        <v>0.71037197113037098</v>
      </c>
      <c r="U88">
        <v>0.66618597507476796</v>
      </c>
      <c r="V88">
        <v>0.70796298980712902</v>
      </c>
      <c r="W88">
        <v>0.72062897682189897</v>
      </c>
      <c r="X88">
        <v>0.96652001142501798</v>
      </c>
      <c r="Y88">
        <v>0.95263797044753995</v>
      </c>
      <c r="Z88">
        <v>1.0560560226440401</v>
      </c>
      <c r="AA88">
        <v>1.0268410444259599</v>
      </c>
      <c r="AB88">
        <v>1.02002394199371</v>
      </c>
      <c r="AC88">
        <v>1.2011630535125699</v>
      </c>
      <c r="AD88">
        <v>1.23440194129944</v>
      </c>
      <c r="AE88">
        <v>1.0975639820098899</v>
      </c>
      <c r="AF88">
        <v>1.1885520219802901</v>
      </c>
      <c r="AG88">
        <v>1.2518709897995</v>
      </c>
      <c r="AH88">
        <v>1.14457094669342</v>
      </c>
      <c r="AI88">
        <v>1.2601519823074301</v>
      </c>
      <c r="AJ88">
        <v>1.3123430013656601</v>
      </c>
      <c r="AK88">
        <v>1.4411710500717201</v>
      </c>
      <c r="AL88">
        <v>1.3202489614486701</v>
      </c>
      <c r="AM88">
        <v>1.4049199819564799</v>
      </c>
      <c r="AN88">
        <v>1.17876195907593</v>
      </c>
      <c r="AO88">
        <v>1.1350009441375699</v>
      </c>
      <c r="AP88">
        <v>1.2731139659881601</v>
      </c>
      <c r="AQ88">
        <v>1.4205729961395299</v>
      </c>
    </row>
    <row r="89" spans="1:43" x14ac:dyDescent="0.3">
      <c r="A89" t="s">
        <v>1038</v>
      </c>
      <c r="B89" t="str">
        <f t="shared" si="1"/>
        <v>FIL CN EQUITY</v>
      </c>
      <c r="C89" t="s">
        <v>942</v>
      </c>
      <c r="D89">
        <v>30.0266584589851</v>
      </c>
      <c r="E89">
        <v>32.391628265380902</v>
      </c>
      <c r="F89">
        <v>104.620407104492</v>
      </c>
      <c r="G89">
        <v>64.433280944824205</v>
      </c>
      <c r="H89">
        <v>27.070751190185501</v>
      </c>
      <c r="I89">
        <v>14.550665855407701</v>
      </c>
      <c r="J89">
        <v>22.030834197998001</v>
      </c>
      <c r="K89">
        <v>60.937217712402301</v>
      </c>
      <c r="L89">
        <v>40.566749572753899</v>
      </c>
      <c r="M89">
        <v>23.1610717773438</v>
      </c>
      <c r="N89">
        <v>21.6481037139893</v>
      </c>
      <c r="O89">
        <v>20.999650955200199</v>
      </c>
      <c r="P89">
        <v>62.257396697997997</v>
      </c>
      <c r="Q89">
        <v>35.996650695800803</v>
      </c>
      <c r="R89">
        <v>33.8394165039062</v>
      </c>
      <c r="S89">
        <v>10.4709386825562</v>
      </c>
      <c r="T89">
        <v>4.9088230133056596</v>
      </c>
      <c r="U89">
        <v>4.4103970527648899</v>
      </c>
      <c r="V89">
        <v>22.121564865112301</v>
      </c>
      <c r="W89">
        <v>12.843590736389199</v>
      </c>
      <c r="X89">
        <v>8.5482540130615199</v>
      </c>
      <c r="Y89">
        <v>8.2943925857543892</v>
      </c>
      <c r="Z89" t="s">
        <v>6</v>
      </c>
      <c r="AA89" t="s">
        <v>6</v>
      </c>
      <c r="AB89">
        <v>24.500942230224599</v>
      </c>
      <c r="AC89">
        <v>13.7829389572144</v>
      </c>
      <c r="AD89">
        <v>12.112842559814499</v>
      </c>
      <c r="AE89">
        <v>9.2801370620727504</v>
      </c>
      <c r="AF89">
        <v>18.8978977203369</v>
      </c>
      <c r="AG89">
        <v>26.156927108764599</v>
      </c>
      <c r="AH89">
        <v>19.644847869873001</v>
      </c>
      <c r="AI89">
        <v>16.575279235839801</v>
      </c>
      <c r="AJ89">
        <v>4.4138970375061</v>
      </c>
      <c r="AK89">
        <v>10.2105169296265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</row>
    <row r="90" spans="1:43" x14ac:dyDescent="0.3">
      <c r="A90" t="s">
        <v>314</v>
      </c>
      <c r="B90" t="str">
        <f t="shared" si="1"/>
        <v>FM CN EQUITY</v>
      </c>
      <c r="C90" t="s">
        <v>94</v>
      </c>
      <c r="D90">
        <v>0.95070972773286799</v>
      </c>
      <c r="E90">
        <v>1.00794100761414</v>
      </c>
      <c r="F90">
        <v>0.97522199153900102</v>
      </c>
      <c r="G90">
        <v>0.800822973251343</v>
      </c>
      <c r="H90">
        <v>0.55607998371124301</v>
      </c>
      <c r="I90">
        <v>1.40507304668427</v>
      </c>
      <c r="J90">
        <v>1.43398201465607</v>
      </c>
      <c r="K90">
        <v>1.46225202083588</v>
      </c>
      <c r="L90">
        <v>1.32828605175018</v>
      </c>
      <c r="M90">
        <v>1.0896639823913601</v>
      </c>
      <c r="N90">
        <v>1.2152030467987101</v>
      </c>
      <c r="O90">
        <v>2.3077580928802499</v>
      </c>
      <c r="P90">
        <v>1.6508870124816899</v>
      </c>
      <c r="Q90">
        <v>1.31340003013611</v>
      </c>
      <c r="R90">
        <v>1.73182797431946</v>
      </c>
      <c r="S90">
        <v>1.47687304019928</v>
      </c>
      <c r="T90">
        <v>1.39295494556427</v>
      </c>
      <c r="U90">
        <v>0.67387700080871604</v>
      </c>
      <c r="V90">
        <v>0.59392797946929898</v>
      </c>
      <c r="W90">
        <v>0.36333000659942599</v>
      </c>
      <c r="X90">
        <v>0.74031698703765902</v>
      </c>
      <c r="Y90">
        <v>0.60755997896194502</v>
      </c>
      <c r="Z90">
        <v>0.67933201789856001</v>
      </c>
      <c r="AA90">
        <v>0.81988197565078702</v>
      </c>
      <c r="AB90">
        <v>0.58760601282119795</v>
      </c>
      <c r="AC90">
        <v>0.84030199050903298</v>
      </c>
      <c r="AD90">
        <v>1.09739100933075</v>
      </c>
      <c r="AE90">
        <v>1.0638240575790401</v>
      </c>
      <c r="AF90">
        <v>1.0815969705581701</v>
      </c>
      <c r="AG90">
        <v>0.85420298576355003</v>
      </c>
      <c r="AH90">
        <v>0.63022702932357799</v>
      </c>
      <c r="AI90">
        <v>0.80829000473022505</v>
      </c>
      <c r="AJ90">
        <v>0.74423402547836304</v>
      </c>
      <c r="AK90">
        <v>0.60615497827529896</v>
      </c>
      <c r="AL90">
        <v>0.51156198978424094</v>
      </c>
      <c r="AM90">
        <v>0.39071500301361101</v>
      </c>
      <c r="AN90">
        <v>0.26936298608779902</v>
      </c>
      <c r="AO90">
        <v>0.26705399155616799</v>
      </c>
      <c r="AP90">
        <v>0.91529297828674305</v>
      </c>
      <c r="AQ90">
        <v>0.82499498128891002</v>
      </c>
    </row>
    <row r="91" spans="1:43" x14ac:dyDescent="0.3">
      <c r="A91" t="s">
        <v>315</v>
      </c>
      <c r="B91" t="str">
        <f t="shared" si="1"/>
        <v>FNV CN EQUITY</v>
      </c>
      <c r="C91" t="s">
        <v>95</v>
      </c>
      <c r="D91">
        <v>3.7743304256699899</v>
      </c>
      <c r="E91">
        <v>3.9986939430236799</v>
      </c>
      <c r="F91">
        <v>3.9047160148620601</v>
      </c>
      <c r="G91">
        <v>3.93995904922485</v>
      </c>
      <c r="H91">
        <v>3.7018790245056201</v>
      </c>
      <c r="I91">
        <v>3.7983059883117698</v>
      </c>
      <c r="J91">
        <v>4.1037511825561497</v>
      </c>
      <c r="K91">
        <v>4.2881197929382298</v>
      </c>
      <c r="L91">
        <v>4.07895803451538</v>
      </c>
      <c r="M91">
        <v>3.6697959899902299</v>
      </c>
      <c r="N91">
        <v>4.0466980934143102</v>
      </c>
      <c r="O91">
        <v>4.9178409576415998</v>
      </c>
      <c r="P91">
        <v>4.3919200897216797</v>
      </c>
      <c r="Q91">
        <v>4.2540268898010298</v>
      </c>
      <c r="R91">
        <v>4.7773609161376998</v>
      </c>
      <c r="S91">
        <v>4.2704367637634304</v>
      </c>
      <c r="T91">
        <v>4.4042110443115199</v>
      </c>
      <c r="U91">
        <v>5.1000318527221697</v>
      </c>
      <c r="V91">
        <v>5.23549604415894</v>
      </c>
      <c r="W91">
        <v>3.8608760833740199</v>
      </c>
      <c r="X91">
        <v>3.8655409812927299</v>
      </c>
      <c r="Y91">
        <v>3.50481009483337</v>
      </c>
      <c r="Z91">
        <v>3.3108561038971001</v>
      </c>
      <c r="AA91">
        <v>2.9675989151000999</v>
      </c>
      <c r="AB91">
        <v>2.8321158885955802</v>
      </c>
      <c r="AC91">
        <v>2.4526939392089799</v>
      </c>
      <c r="AD91">
        <v>2.8913300037384002</v>
      </c>
      <c r="AE91">
        <v>2.7042279243469198</v>
      </c>
      <c r="AF91">
        <v>3.16876888275146</v>
      </c>
      <c r="AG91">
        <v>3.08333396911621</v>
      </c>
      <c r="AH91">
        <v>2.9209189414978001</v>
      </c>
      <c r="AI91">
        <v>2.8349440097808798</v>
      </c>
      <c r="AJ91">
        <v>2.5692009925842298</v>
      </c>
      <c r="AK91">
        <v>2.9742739200592001</v>
      </c>
      <c r="AL91">
        <v>3.2421751022338898</v>
      </c>
      <c r="AM91">
        <v>2.64294409751892</v>
      </c>
      <c r="AN91">
        <v>2.2874500751495401</v>
      </c>
      <c r="AO91">
        <v>2.1288790702819802</v>
      </c>
      <c r="AP91">
        <v>2.2524991035461399</v>
      </c>
      <c r="AQ91">
        <v>2.2936379909515399</v>
      </c>
    </row>
    <row r="92" spans="1:43" x14ac:dyDescent="0.3">
      <c r="A92" t="s">
        <v>316</v>
      </c>
      <c r="B92" t="str">
        <f t="shared" si="1"/>
        <v>FRU CN EQUITY</v>
      </c>
      <c r="C92" t="s">
        <v>96</v>
      </c>
      <c r="D92">
        <v>2.1304579306311</v>
      </c>
      <c r="E92">
        <v>2.3403389453887899</v>
      </c>
      <c r="F92">
        <v>2.2204170227050799</v>
      </c>
      <c r="G92">
        <v>2.38142991065979</v>
      </c>
      <c r="H92">
        <v>2.2331891059875502</v>
      </c>
      <c r="I92">
        <v>2.36645603179932</v>
      </c>
      <c r="J92">
        <v>2.1788010597228999</v>
      </c>
      <c r="K92">
        <v>2.3027589321136501</v>
      </c>
      <c r="L92">
        <v>2.48355889320373</v>
      </c>
      <c r="M92">
        <v>2.2535989284515399</v>
      </c>
      <c r="N92">
        <v>2.06848096847534</v>
      </c>
      <c r="O92">
        <v>2.4008660316467298</v>
      </c>
      <c r="P92">
        <v>1.96936094760895</v>
      </c>
      <c r="Q92">
        <v>1.7690850496292101</v>
      </c>
      <c r="R92">
        <v>1.7996350526809699</v>
      </c>
      <c r="S92">
        <v>1.3320289850235001</v>
      </c>
      <c r="T92">
        <v>0.93849998712539695</v>
      </c>
      <c r="U92">
        <v>0.65911400318145796</v>
      </c>
      <c r="V92">
        <v>0.62380599975585904</v>
      </c>
      <c r="W92">
        <v>0.51268500089645397</v>
      </c>
      <c r="X92">
        <v>1.2223140001296999</v>
      </c>
      <c r="Y92">
        <v>1.23903596401215</v>
      </c>
      <c r="Z92">
        <v>1.36549603939056</v>
      </c>
      <c r="AA92">
        <v>1.3285440206527701</v>
      </c>
      <c r="AB92">
        <v>1.26409900188446</v>
      </c>
      <c r="AC92">
        <v>1.6543109416961701</v>
      </c>
      <c r="AD92">
        <v>1.8186440467834499</v>
      </c>
      <c r="AE92">
        <v>1.7827680110931401</v>
      </c>
      <c r="AF92">
        <v>1.99673199653626</v>
      </c>
      <c r="AG92">
        <v>2.0327351093292201</v>
      </c>
      <c r="AH92">
        <v>1.7642680406570399</v>
      </c>
      <c r="AI92">
        <v>1.81348299980164</v>
      </c>
      <c r="AJ92">
        <v>1.8886740207672099</v>
      </c>
      <c r="AK92">
        <v>1.6635669469833401</v>
      </c>
      <c r="AL92">
        <v>1.5393480062484699</v>
      </c>
      <c r="AM92">
        <v>1.45417499542236</v>
      </c>
      <c r="AN92">
        <v>1.44688296318054</v>
      </c>
      <c r="AO92">
        <v>1.39053499698639</v>
      </c>
      <c r="AP92">
        <v>1.9580379724502599</v>
      </c>
      <c r="AQ92">
        <v>3.1336131095886199</v>
      </c>
    </row>
    <row r="93" spans="1:43" x14ac:dyDescent="0.3">
      <c r="A93" t="s">
        <v>317</v>
      </c>
      <c r="B93" t="str">
        <f t="shared" si="1"/>
        <v>FSV CN EQUITY</v>
      </c>
      <c r="C93" t="s">
        <v>97</v>
      </c>
      <c r="D93">
        <v>7.1069545396386697</v>
      </c>
      <c r="E93">
        <v>7.1854090690612802</v>
      </c>
      <c r="F93">
        <v>6.3367290496826199</v>
      </c>
      <c r="G93">
        <v>7.1029291152954102</v>
      </c>
      <c r="H93">
        <v>7.0909061431884801</v>
      </c>
      <c r="I93">
        <v>6.3998599052429199</v>
      </c>
      <c r="J93">
        <v>6.9579949378967303</v>
      </c>
      <c r="K93">
        <v>6.6583189964294398</v>
      </c>
      <c r="L93">
        <v>5.9726228713989302</v>
      </c>
      <c r="M93">
        <v>6.0493969917297399</v>
      </c>
      <c r="N93">
        <v>6.3186779022216797</v>
      </c>
      <c r="O93">
        <v>7.7861027717590297</v>
      </c>
      <c r="P93">
        <v>10.8165121078491</v>
      </c>
      <c r="Q93">
        <v>10.322974205017101</v>
      </c>
      <c r="R93">
        <v>10.3809928894043</v>
      </c>
      <c r="S93">
        <v>9.4459638595581108</v>
      </c>
      <c r="T93">
        <v>9.0059986114502006</v>
      </c>
      <c r="U93">
        <v>9.0168561935424805</v>
      </c>
      <c r="V93">
        <v>7.2433099746704102</v>
      </c>
      <c r="W93">
        <v>7.4769330024719203</v>
      </c>
      <c r="X93">
        <v>9.07598972320557</v>
      </c>
      <c r="Y93">
        <v>17.519670486450199</v>
      </c>
      <c r="Z93">
        <v>17.653326034545898</v>
      </c>
      <c r="AA93">
        <v>13.4037981033325</v>
      </c>
      <c r="AB93">
        <v>10.4742431640625</v>
      </c>
      <c r="AC93">
        <v>12.9658298492432</v>
      </c>
      <c r="AD93">
        <v>12.979092597961399</v>
      </c>
      <c r="AE93">
        <v>13.735954284668001</v>
      </c>
      <c r="AF93">
        <v>13.11097240448</v>
      </c>
      <c r="AG93">
        <v>12.084150314331101</v>
      </c>
      <c r="AH93">
        <v>11.8297872543335</v>
      </c>
      <c r="AI93">
        <v>12.163272857666</v>
      </c>
      <c r="AJ93">
        <v>9.3830432891845703</v>
      </c>
      <c r="AK93">
        <v>9.0374727249145508</v>
      </c>
      <c r="AL93">
        <v>9.4653263092040998</v>
      </c>
      <c r="AM93">
        <v>8.9991312026977504</v>
      </c>
      <c r="AN93">
        <v>8.6983013153076207</v>
      </c>
      <c r="AO93">
        <v>6.7936301231384304</v>
      </c>
      <c r="AP93">
        <v>6.6177730560302699</v>
      </c>
      <c r="AQ93" t="s">
        <v>6</v>
      </c>
    </row>
    <row r="94" spans="1:43" x14ac:dyDescent="0.3">
      <c r="A94" t="s">
        <v>318</v>
      </c>
      <c r="B94" t="str">
        <f t="shared" si="1"/>
        <v>FTS CN EQUITY</v>
      </c>
      <c r="C94" t="s">
        <v>98</v>
      </c>
      <c r="D94">
        <v>1.42286500200828</v>
      </c>
      <c r="E94">
        <v>1.4638379812240601</v>
      </c>
      <c r="F94">
        <v>1.24632096290588</v>
      </c>
      <c r="G94">
        <v>1.2860239744186399</v>
      </c>
      <c r="H94">
        <v>1.3448189496994001</v>
      </c>
      <c r="I94">
        <v>1.25575304031372</v>
      </c>
      <c r="J94">
        <v>1.4055769443512001</v>
      </c>
      <c r="K94">
        <v>1.41665494441986</v>
      </c>
      <c r="L94">
        <v>1.3461940288543699</v>
      </c>
      <c r="M94">
        <v>1.2925560474395701</v>
      </c>
      <c r="N94">
        <v>1.5707139968872099</v>
      </c>
      <c r="O94">
        <v>1.66150498390198</v>
      </c>
      <c r="P94">
        <v>1.64036500453949</v>
      </c>
      <c r="Q94">
        <v>1.51607501506805</v>
      </c>
      <c r="R94">
        <v>1.4919070005416899</v>
      </c>
      <c r="S94">
        <v>1.49258697032929</v>
      </c>
      <c r="T94">
        <v>1.42166996002197</v>
      </c>
      <c r="U94">
        <v>1.4463200569152801</v>
      </c>
      <c r="V94">
        <v>1.3399230241775499</v>
      </c>
      <c r="W94">
        <v>1.3922150135040301</v>
      </c>
      <c r="X94">
        <v>1.4763779640197701</v>
      </c>
      <c r="Y94">
        <v>1.5578869581222501</v>
      </c>
      <c r="Z94">
        <v>1.44123899936676</v>
      </c>
      <c r="AA94">
        <v>1.4017690420150799</v>
      </c>
      <c r="AB94">
        <v>1.3079160451889</v>
      </c>
      <c r="AC94">
        <v>1.24406397342682</v>
      </c>
      <c r="AD94">
        <v>1.2403650283813501</v>
      </c>
      <c r="AE94">
        <v>1.3267190456390401</v>
      </c>
      <c r="AF94">
        <v>1.4511899948120099</v>
      </c>
      <c r="AG94">
        <v>1.39075195789337</v>
      </c>
      <c r="AH94">
        <v>1.3912700414657599</v>
      </c>
      <c r="AI94">
        <v>1.34791696071625</v>
      </c>
      <c r="AJ94">
        <v>1.28299701213837</v>
      </c>
      <c r="AK94">
        <v>1.4972339868545499</v>
      </c>
      <c r="AL94">
        <v>1.5453180074691799</v>
      </c>
      <c r="AM94">
        <v>1.4590460062027</v>
      </c>
      <c r="AN94">
        <v>1.3068530559539799</v>
      </c>
      <c r="AO94">
        <v>1.3672620058059699</v>
      </c>
      <c r="AP94">
        <v>1.29591000080109</v>
      </c>
      <c r="AQ94">
        <v>1.4619619846344001</v>
      </c>
    </row>
    <row r="95" spans="1:43" x14ac:dyDescent="0.3">
      <c r="A95" t="s">
        <v>319</v>
      </c>
      <c r="B95" t="str">
        <f t="shared" si="1"/>
        <v>FTT CN EQUITY</v>
      </c>
      <c r="C95" t="s">
        <v>99</v>
      </c>
      <c r="D95">
        <v>2.0391674859362698</v>
      </c>
      <c r="E95">
        <v>2.3764410018920898</v>
      </c>
      <c r="F95">
        <v>2.1867189407348602</v>
      </c>
      <c r="G95">
        <v>2.21540498733521</v>
      </c>
      <c r="H95">
        <v>2.19505095481873</v>
      </c>
      <c r="I95">
        <v>2.31528997421265</v>
      </c>
      <c r="J95">
        <v>2.5231339931488002</v>
      </c>
      <c r="K95">
        <v>2.0590839385986301</v>
      </c>
      <c r="L95">
        <v>2.0810680389404301</v>
      </c>
      <c r="M95">
        <v>1.53494596481323</v>
      </c>
      <c r="N95">
        <v>1.81901502609253</v>
      </c>
      <c r="O95">
        <v>2.6084549427032502</v>
      </c>
      <c r="P95">
        <v>2.1657009124755899</v>
      </c>
      <c r="Q95">
        <v>2.17961597442627</v>
      </c>
      <c r="R95">
        <v>2.3259539604186998</v>
      </c>
      <c r="S95">
        <v>2.3128459453582799</v>
      </c>
      <c r="T95">
        <v>1.98629403114319</v>
      </c>
      <c r="U95">
        <v>1.51118505001068</v>
      </c>
      <c r="V95">
        <v>1.410688996315</v>
      </c>
      <c r="W95">
        <v>1.0961769819259599</v>
      </c>
      <c r="X95">
        <v>1.9536520242691</v>
      </c>
      <c r="Y95">
        <v>1.80169594287872</v>
      </c>
      <c r="Z95">
        <v>1.8997160196304299</v>
      </c>
      <c r="AA95">
        <v>1.8983579874038701</v>
      </c>
      <c r="AB95">
        <v>1.8550449609756501</v>
      </c>
      <c r="AC95">
        <v>2.51013207435608</v>
      </c>
      <c r="AD95">
        <v>2.57553911209106</v>
      </c>
      <c r="AE95">
        <v>2.5399138927459699</v>
      </c>
      <c r="AF95">
        <v>2.70385789871216</v>
      </c>
      <c r="AG95">
        <v>2.4903419017791699</v>
      </c>
      <c r="AH95">
        <v>2.2060070037841801</v>
      </c>
      <c r="AI95">
        <v>2.1768450736999498</v>
      </c>
      <c r="AJ95">
        <v>2.30867695808411</v>
      </c>
      <c r="AK95">
        <v>2.16489601135254</v>
      </c>
      <c r="AL95">
        <v>1.87135398387909</v>
      </c>
      <c r="AM95">
        <v>1.65005195140839</v>
      </c>
      <c r="AN95">
        <v>1.5311349630355799</v>
      </c>
      <c r="AO95">
        <v>1.4256119728088399</v>
      </c>
      <c r="AP95">
        <v>1.76284396648407</v>
      </c>
      <c r="AQ95">
        <v>1.7925100326538099</v>
      </c>
    </row>
    <row r="96" spans="1:43" x14ac:dyDescent="0.3">
      <c r="A96" t="s">
        <v>320</v>
      </c>
      <c r="B96" t="str">
        <f t="shared" si="1"/>
        <v>FVI CN EQUITY</v>
      </c>
      <c r="C96" t="s">
        <v>100</v>
      </c>
      <c r="D96">
        <v>0.94581830547738899</v>
      </c>
      <c r="E96">
        <v>1.0272469520568801</v>
      </c>
      <c r="F96">
        <v>1.1218450069427499</v>
      </c>
      <c r="G96">
        <v>0.90103501081466697</v>
      </c>
      <c r="H96">
        <v>0.95602899789810203</v>
      </c>
      <c r="I96">
        <v>0.627730011940002</v>
      </c>
      <c r="J96">
        <v>0.75200098752975497</v>
      </c>
      <c r="K96">
        <v>0.88098901510238603</v>
      </c>
      <c r="L96">
        <v>0.87713402509689298</v>
      </c>
      <c r="M96">
        <v>0.52464199066162098</v>
      </c>
      <c r="N96">
        <v>0.592914998531342</v>
      </c>
      <c r="O96">
        <v>0.792927026748657</v>
      </c>
      <c r="P96">
        <v>0.82794898748397805</v>
      </c>
      <c r="Q96">
        <v>0.84124499559402499</v>
      </c>
      <c r="R96">
        <v>1.3394399881362899</v>
      </c>
      <c r="S96">
        <v>1.59383296966553</v>
      </c>
      <c r="T96">
        <v>2.0791668891906698</v>
      </c>
      <c r="U96">
        <v>1.6583679914474501</v>
      </c>
      <c r="V96">
        <v>1.3473060131073</v>
      </c>
      <c r="W96">
        <v>0.58210498094558705</v>
      </c>
      <c r="X96">
        <v>1.02823805809021</v>
      </c>
      <c r="Y96">
        <v>0.81330299377441395</v>
      </c>
      <c r="Z96">
        <v>0.74024099111556996</v>
      </c>
      <c r="AA96">
        <v>0.88000798225402799</v>
      </c>
      <c r="AB96">
        <v>0.97374498844146695</v>
      </c>
      <c r="AC96">
        <v>1.1619930267334</v>
      </c>
      <c r="AD96">
        <v>1.53819799423218</v>
      </c>
      <c r="AE96">
        <v>1.4388849735260001</v>
      </c>
      <c r="AF96">
        <v>1.48330903053284</v>
      </c>
      <c r="AG96">
        <v>1.31836402416229</v>
      </c>
      <c r="AH96">
        <v>1.5051529407501201</v>
      </c>
      <c r="AI96">
        <v>1.63031601905823</v>
      </c>
      <c r="AJ96">
        <v>1.96009397506714</v>
      </c>
      <c r="AK96">
        <v>2.60393095016479</v>
      </c>
      <c r="AL96">
        <v>3.3781030178070099</v>
      </c>
      <c r="AM96">
        <v>1.8899199962616</v>
      </c>
      <c r="AN96">
        <v>1.1003220081329399</v>
      </c>
      <c r="AO96">
        <v>1.00612497329712</v>
      </c>
      <c r="AP96">
        <v>1.6918599605560301</v>
      </c>
      <c r="AQ96">
        <v>1.75397801399231</v>
      </c>
    </row>
    <row r="97" spans="1:43" x14ac:dyDescent="0.3">
      <c r="A97" t="s">
        <v>321</v>
      </c>
      <c r="B97" t="str">
        <f t="shared" si="1"/>
        <v>GEI CN EQUITY</v>
      </c>
      <c r="C97" t="s">
        <v>101</v>
      </c>
      <c r="D97">
        <v>4.3004350755369796</v>
      </c>
      <c r="E97">
        <v>3.90166091918945</v>
      </c>
      <c r="F97">
        <v>3.9447000026702899</v>
      </c>
      <c r="G97">
        <v>3.9975709915161102</v>
      </c>
      <c r="H97">
        <v>3.5663790702819802</v>
      </c>
      <c r="I97">
        <v>3.2763540744781499</v>
      </c>
      <c r="J97">
        <v>5.3063158988952601</v>
      </c>
      <c r="K97">
        <v>5.2818617820739702</v>
      </c>
      <c r="L97">
        <v>5.89792823791504</v>
      </c>
      <c r="M97">
        <v>5.1574368476867702</v>
      </c>
      <c r="N97">
        <v>5.7834520339965803</v>
      </c>
      <c r="O97">
        <v>5.7666521072387704</v>
      </c>
      <c r="P97">
        <v>5.1036281585693404</v>
      </c>
      <c r="Q97">
        <v>5.2857398986816397</v>
      </c>
      <c r="R97">
        <v>5.3675379753112802</v>
      </c>
      <c r="S97">
        <v>4.8940310478210396</v>
      </c>
      <c r="T97">
        <v>4.4036622047424299</v>
      </c>
      <c r="U97">
        <v>4.2666769027709996</v>
      </c>
      <c r="V97">
        <v>4.00649213790894</v>
      </c>
      <c r="W97">
        <v>3.0416440963745099</v>
      </c>
      <c r="X97">
        <v>5.0926380157470703</v>
      </c>
      <c r="Y97">
        <v>4.28552293777466</v>
      </c>
      <c r="Z97">
        <v>4.4312558174133301</v>
      </c>
      <c r="AA97">
        <v>4.2990489006042498</v>
      </c>
      <c r="AB97">
        <v>3.5613970756530802</v>
      </c>
      <c r="AC97">
        <v>3.7556180953979501</v>
      </c>
      <c r="AD97">
        <v>3.0532929897308301</v>
      </c>
      <c r="AE97">
        <v>2.7509360313415501</v>
      </c>
      <c r="AF97">
        <v>2.8590490818023699</v>
      </c>
      <c r="AG97">
        <v>2.4475939273834202</v>
      </c>
      <c r="AH97">
        <v>2.1760590076446502</v>
      </c>
      <c r="AI97">
        <v>2.35864305496216</v>
      </c>
      <c r="AJ97">
        <v>2.5447950363159202</v>
      </c>
      <c r="AK97">
        <v>2.2222969532012899</v>
      </c>
      <c r="AL97">
        <v>1.7777789831161499</v>
      </c>
      <c r="AM97">
        <v>1.9161080121994001</v>
      </c>
      <c r="AN97">
        <v>1.4937380552291899</v>
      </c>
      <c r="AO97">
        <v>1.52023494243622</v>
      </c>
      <c r="AP97">
        <v>2.02271604537964</v>
      </c>
      <c r="AQ97">
        <v>2.2523179054260201</v>
      </c>
    </row>
    <row r="98" spans="1:43" x14ac:dyDescent="0.3">
      <c r="A98" t="s">
        <v>322</v>
      </c>
      <c r="B98" t="str">
        <f t="shared" si="1"/>
        <v>GFL CN EQUITY</v>
      </c>
      <c r="C98" t="s">
        <v>102</v>
      </c>
      <c r="D98">
        <v>4.0164407304565799</v>
      </c>
      <c r="E98">
        <v>3.3815069198608398</v>
      </c>
      <c r="F98">
        <v>3.7355389595031698</v>
      </c>
      <c r="G98">
        <v>2.6668438911438002</v>
      </c>
      <c r="H98">
        <v>2.5980589389800999</v>
      </c>
      <c r="I98">
        <v>2.7457680702209499</v>
      </c>
      <c r="J98">
        <v>2.9309129714965798</v>
      </c>
      <c r="K98">
        <v>2.72599196434021</v>
      </c>
      <c r="L98">
        <v>2.9264080524444598</v>
      </c>
      <c r="M98">
        <v>2.4506630897521999</v>
      </c>
      <c r="N98">
        <v>2.4005200862884499</v>
      </c>
      <c r="O98">
        <v>3.1781361103057901</v>
      </c>
      <c r="P98">
        <v>3.6789999008178702</v>
      </c>
      <c r="Q98">
        <v>3.4588971138000502</v>
      </c>
      <c r="R98">
        <v>2.9488260746002202</v>
      </c>
      <c r="S98">
        <v>3.2552719116210902</v>
      </c>
      <c r="T98">
        <v>2.6492679119110099</v>
      </c>
      <c r="U98">
        <v>1.6319659948348999</v>
      </c>
      <c r="V98">
        <v>1.42776703834534</v>
      </c>
      <c r="W98">
        <v>1.11583399772644</v>
      </c>
      <c r="X98" t="s">
        <v>6</v>
      </c>
      <c r="Y98" t="s">
        <v>6</v>
      </c>
      <c r="Z98" t="s">
        <v>6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  <c r="AG98" t="s">
        <v>6</v>
      </c>
      <c r="AH98" t="s">
        <v>6</v>
      </c>
      <c r="AI98" t="s">
        <v>6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</row>
    <row r="99" spans="1:43" x14ac:dyDescent="0.3">
      <c r="A99" t="s">
        <v>323</v>
      </c>
      <c r="B99" t="str">
        <f t="shared" si="1"/>
        <v>GIB/A CN EQUITY</v>
      </c>
      <c r="C99" t="s">
        <v>103</v>
      </c>
      <c r="D99">
        <v>3.8018312227011402</v>
      </c>
      <c r="E99">
        <v>3.7617049217224099</v>
      </c>
      <c r="F99">
        <v>3.4975559711456299</v>
      </c>
      <c r="G99">
        <v>3.90722703933716</v>
      </c>
      <c r="H99">
        <v>3.8407080173492401</v>
      </c>
      <c r="I99">
        <v>3.7562439441680899</v>
      </c>
      <c r="J99">
        <v>3.9942250251770002</v>
      </c>
      <c r="K99">
        <v>3.8209459781646702</v>
      </c>
      <c r="L99">
        <v>3.52484107017517</v>
      </c>
      <c r="M99">
        <v>3.39947509765625</v>
      </c>
      <c r="N99">
        <v>3.5066730976104701</v>
      </c>
      <c r="O99">
        <v>3.5150458812713601</v>
      </c>
      <c r="P99">
        <v>3.9053890705108598</v>
      </c>
      <c r="Q99">
        <v>3.7825739383697501</v>
      </c>
      <c r="R99">
        <v>4.1731081008911097</v>
      </c>
      <c r="S99">
        <v>3.9503359794616699</v>
      </c>
      <c r="T99">
        <v>3.5945920944213898</v>
      </c>
      <c r="U99">
        <v>3.2303740978240998</v>
      </c>
      <c r="V99">
        <v>3.1913659572601301</v>
      </c>
      <c r="W99">
        <v>2.9203720092773402</v>
      </c>
      <c r="X99">
        <v>4.1286559104919398</v>
      </c>
      <c r="Y99">
        <v>4.0905580520629901</v>
      </c>
      <c r="Z99">
        <v>4.06495904922485</v>
      </c>
      <c r="AA99">
        <v>3.6069869995117201</v>
      </c>
      <c r="AB99">
        <v>3.3187849521636998</v>
      </c>
      <c r="AC99">
        <v>3.48042988777161</v>
      </c>
      <c r="AD99">
        <v>3.48579001426697</v>
      </c>
      <c r="AE99">
        <v>3.0928440093994101</v>
      </c>
      <c r="AF99">
        <v>2.9997119903564502</v>
      </c>
      <c r="AG99">
        <v>2.9932940006256099</v>
      </c>
      <c r="AH99">
        <v>2.9503600597381601</v>
      </c>
      <c r="AI99">
        <v>2.9511370658874498</v>
      </c>
      <c r="AJ99">
        <v>3.04949903488159</v>
      </c>
      <c r="AK99">
        <v>2.9464359283447301</v>
      </c>
      <c r="AL99">
        <v>2.7483899593353298</v>
      </c>
      <c r="AM99">
        <v>3.13884496688843</v>
      </c>
      <c r="AN99">
        <v>2.6777789592742902</v>
      </c>
      <c r="AO99">
        <v>2.4567511081695601</v>
      </c>
      <c r="AP99">
        <v>2.6415669918060298</v>
      </c>
      <c r="AQ99">
        <v>3.0655369758606001</v>
      </c>
    </row>
    <row r="100" spans="1:43" x14ac:dyDescent="0.3">
      <c r="A100" t="s">
        <v>324</v>
      </c>
      <c r="B100" t="str">
        <f t="shared" si="1"/>
        <v>GIL CN EQUITY</v>
      </c>
      <c r="C100" t="s">
        <v>104</v>
      </c>
      <c r="D100">
        <v>4.7092856463898798</v>
      </c>
      <c r="E100">
        <v>4.69537305831909</v>
      </c>
      <c r="F100">
        <v>3.3900940418243399</v>
      </c>
      <c r="G100">
        <v>3.4442451000213601</v>
      </c>
      <c r="H100">
        <v>2.8845920562744101</v>
      </c>
      <c r="I100">
        <v>2.4537060260772701</v>
      </c>
      <c r="J100">
        <v>2.9149639606475799</v>
      </c>
      <c r="K100">
        <v>3.1266419887542698</v>
      </c>
      <c r="L100">
        <v>2.6167049407959002</v>
      </c>
      <c r="M100">
        <v>2.7507300376892099</v>
      </c>
      <c r="N100">
        <v>2.8368880748748802</v>
      </c>
      <c r="O100">
        <v>3.6953639984130899</v>
      </c>
      <c r="P100">
        <v>4.2470731735229501</v>
      </c>
      <c r="Q100">
        <v>3.8361148834228498</v>
      </c>
      <c r="R100">
        <v>4.1254768371581996</v>
      </c>
      <c r="S100">
        <v>3.7024390697479199</v>
      </c>
      <c r="T100">
        <v>3.5476820468902601</v>
      </c>
      <c r="U100">
        <v>2.6926391124725302</v>
      </c>
      <c r="V100">
        <v>2.03345799446106</v>
      </c>
      <c r="W100">
        <v>1.5402040481567401</v>
      </c>
      <c r="X100">
        <v>3.2083570957183798</v>
      </c>
      <c r="Y100">
        <v>3.66193795204163</v>
      </c>
      <c r="Z100">
        <v>4.1905269622802699</v>
      </c>
      <c r="AA100">
        <v>3.8689630031585698</v>
      </c>
      <c r="AB100">
        <v>3.2299170494079599</v>
      </c>
      <c r="AC100">
        <v>3.2340250015258798</v>
      </c>
      <c r="AD100">
        <v>3.0933420658111599</v>
      </c>
      <c r="AE100">
        <v>3.0997428894043</v>
      </c>
      <c r="AF100">
        <v>3.4640130996704102</v>
      </c>
      <c r="AG100">
        <v>3.3301599025726301</v>
      </c>
      <c r="AH100">
        <v>3.2859699726104701</v>
      </c>
      <c r="AI100">
        <v>2.9283409118652299</v>
      </c>
      <c r="AJ100">
        <v>2.75283598899841</v>
      </c>
      <c r="AK100">
        <v>3.0945069789886501</v>
      </c>
      <c r="AL100">
        <v>3.33269596099854</v>
      </c>
      <c r="AM100">
        <v>3.51177906990051</v>
      </c>
      <c r="AN100">
        <v>3.1664090156555198</v>
      </c>
      <c r="AO100">
        <v>3.4508109092712398</v>
      </c>
      <c r="AP100">
        <v>4.0573158264160201</v>
      </c>
      <c r="AQ100">
        <v>3.79459404945373</v>
      </c>
    </row>
    <row r="101" spans="1:43" x14ac:dyDescent="0.3">
      <c r="A101" t="s">
        <v>326</v>
      </c>
      <c r="B101" t="str">
        <f t="shared" si="1"/>
        <v>GRT-U CN EQUITY</v>
      </c>
      <c r="C101" t="s">
        <v>106</v>
      </c>
      <c r="D101">
        <v>0.80371616133843504</v>
      </c>
      <c r="E101">
        <v>0.94047200679779097</v>
      </c>
      <c r="F101">
        <v>0.78339797258377097</v>
      </c>
      <c r="G101">
        <v>0.90897697210311901</v>
      </c>
      <c r="H101">
        <v>0.91583102941513095</v>
      </c>
      <c r="I101">
        <v>0.85156899690628096</v>
      </c>
      <c r="J101">
        <v>0.93117302656173695</v>
      </c>
      <c r="K101">
        <v>0.97862702608108498</v>
      </c>
      <c r="L101">
        <v>0.80377101898193404</v>
      </c>
      <c r="M101">
        <v>0.75389099121093806</v>
      </c>
      <c r="N101">
        <v>0.91890901327133201</v>
      </c>
      <c r="O101">
        <v>1.1099590063095099</v>
      </c>
      <c r="P101">
        <v>1.3018610477447501</v>
      </c>
      <c r="Q101">
        <v>1.1768779754638701</v>
      </c>
      <c r="R101">
        <v>1.1758509874343901</v>
      </c>
      <c r="S101">
        <v>1.16653096675873</v>
      </c>
      <c r="T101">
        <v>1.225870013237</v>
      </c>
      <c r="U101">
        <v>1.2348049879074099</v>
      </c>
      <c r="V101">
        <v>1.1265310049057</v>
      </c>
      <c r="W101">
        <v>0.92497801780700695</v>
      </c>
      <c r="X101">
        <v>1.1335630416870099</v>
      </c>
      <c r="Y101">
        <v>1.11486303806305</v>
      </c>
      <c r="Z101">
        <v>1.08145904541016</v>
      </c>
      <c r="AA101">
        <v>1.1604809761047401</v>
      </c>
      <c r="AB101">
        <v>0.97410601377487205</v>
      </c>
      <c r="AC101">
        <v>1.06344997882843</v>
      </c>
      <c r="AD101">
        <v>1.07169997692108</v>
      </c>
      <c r="AE101">
        <v>1.0736449956893901</v>
      </c>
      <c r="AF101">
        <v>1.08113694190979</v>
      </c>
      <c r="AG101">
        <v>1.21463799476623</v>
      </c>
      <c r="AH101">
        <v>1.2319979667663601</v>
      </c>
      <c r="AI101">
        <v>1.12026703357697</v>
      </c>
      <c r="AJ101">
        <v>1.0843429565429701</v>
      </c>
      <c r="AK101">
        <v>0.958043992519379</v>
      </c>
      <c r="AL101">
        <v>0.99760401248931896</v>
      </c>
      <c r="AM101">
        <v>0.96916598081588701</v>
      </c>
      <c r="AN101">
        <v>0.96524399518966697</v>
      </c>
      <c r="AO101">
        <v>0.97542399168014504</v>
      </c>
      <c r="AP101">
        <v>1.17907094955444</v>
      </c>
      <c r="AQ101">
        <v>1.23966300487518</v>
      </c>
    </row>
    <row r="102" spans="1:43" x14ac:dyDescent="0.3">
      <c r="A102" t="s">
        <v>327</v>
      </c>
      <c r="B102" t="str">
        <f t="shared" si="1"/>
        <v>GSY CN EQUITY</v>
      </c>
      <c r="C102" t="s">
        <v>107</v>
      </c>
      <c r="D102">
        <v>2.34660685119412</v>
      </c>
      <c r="E102">
        <v>2.54690790176392</v>
      </c>
      <c r="F102">
        <v>2.8918240070343</v>
      </c>
      <c r="G102">
        <v>2.4170451164245601</v>
      </c>
      <c r="H102">
        <v>2.49293708801269</v>
      </c>
      <c r="I102">
        <v>1.7416739463806199</v>
      </c>
      <c r="J102">
        <v>1.91831803321838</v>
      </c>
      <c r="K102">
        <v>1.75006198883057</v>
      </c>
      <c r="L102">
        <v>2.0128719806671098</v>
      </c>
      <c r="M102">
        <v>2.2228939533233598</v>
      </c>
      <c r="N102">
        <v>2.0210330486297599</v>
      </c>
      <c r="O102">
        <v>2.9780700206756601</v>
      </c>
      <c r="P102">
        <v>3.67634797096252</v>
      </c>
      <c r="Q102">
        <v>4.1296849250793501</v>
      </c>
      <c r="R102">
        <v>3.49443507194519</v>
      </c>
      <c r="S102">
        <v>3.3920249938964799</v>
      </c>
      <c r="T102">
        <v>3.2289159297943102</v>
      </c>
      <c r="U102">
        <v>2.3722949028015101</v>
      </c>
      <c r="V102">
        <v>2.1604590415954599</v>
      </c>
      <c r="W102">
        <v>1.4909420013427701</v>
      </c>
      <c r="X102">
        <v>3.0016889572143599</v>
      </c>
      <c r="Y102">
        <v>2.5310521125793501</v>
      </c>
      <c r="Z102">
        <v>2.3923881053924601</v>
      </c>
      <c r="AA102">
        <v>1.9574879407882699</v>
      </c>
      <c r="AB102">
        <v>1.7088470458984399</v>
      </c>
      <c r="AC102">
        <v>2.8218328952789302</v>
      </c>
      <c r="AD102">
        <v>2.3580639362335201</v>
      </c>
      <c r="AE102">
        <v>2.34559106826782</v>
      </c>
      <c r="AF102">
        <v>2.1934130191803001</v>
      </c>
      <c r="AG102">
        <v>1.7419559955596899</v>
      </c>
      <c r="AH102">
        <v>1.73619604110718</v>
      </c>
      <c r="AI102">
        <v>2.01579809188843</v>
      </c>
      <c r="AJ102">
        <v>1.65856397151947</v>
      </c>
      <c r="AK102">
        <v>1.7887990474700901</v>
      </c>
      <c r="AL102">
        <v>1.32512903213501</v>
      </c>
      <c r="AM102">
        <v>1.4582279920578001</v>
      </c>
      <c r="AN102">
        <v>1.4434850215911901</v>
      </c>
      <c r="AO102">
        <v>1.23283195495606</v>
      </c>
      <c r="AP102">
        <v>1.6002559661865201</v>
      </c>
      <c r="AQ102">
        <v>1.7177540063857999</v>
      </c>
    </row>
    <row r="103" spans="1:43" x14ac:dyDescent="0.3">
      <c r="A103" t="s">
        <v>328</v>
      </c>
      <c r="B103" t="str">
        <f t="shared" si="1"/>
        <v>GWO CN EQUITY</v>
      </c>
      <c r="C103" t="s">
        <v>108</v>
      </c>
      <c r="D103">
        <v>1.74060054209541</v>
      </c>
      <c r="E103">
        <v>1.68400502204895</v>
      </c>
      <c r="F103">
        <v>1.4800169467926001</v>
      </c>
      <c r="G103">
        <v>1.64420902729034</v>
      </c>
      <c r="H103">
        <v>1.6958160400390601</v>
      </c>
      <c r="I103">
        <v>1.5171240568161</v>
      </c>
      <c r="J103">
        <v>1.5470449924469001</v>
      </c>
      <c r="K103">
        <v>1.4293810129165601</v>
      </c>
      <c r="L103">
        <v>1.25779497623444</v>
      </c>
      <c r="M103">
        <v>1.0953060388565099</v>
      </c>
      <c r="N103">
        <v>1.18125700950623</v>
      </c>
      <c r="O103">
        <v>1.4069950580596899</v>
      </c>
      <c r="P103">
        <v>1.44247603416443</v>
      </c>
      <c r="Q103">
        <v>1.48169505596161</v>
      </c>
      <c r="R103">
        <v>1.5536969900131199</v>
      </c>
      <c r="S103">
        <v>1.4313169717788701</v>
      </c>
      <c r="T103">
        <v>1.3212800025939899</v>
      </c>
      <c r="U103">
        <v>1.15259301662445</v>
      </c>
      <c r="V103">
        <v>1.0826879739761399</v>
      </c>
      <c r="W103">
        <v>1.0879919528961199</v>
      </c>
      <c r="X103">
        <v>1.5449579954147299</v>
      </c>
      <c r="Y103">
        <v>1.5118939876556401</v>
      </c>
      <c r="Z103">
        <v>1.4452830553054801</v>
      </c>
      <c r="AA103">
        <v>1.4663330316543599</v>
      </c>
      <c r="AB103">
        <v>1.27755498886108</v>
      </c>
      <c r="AC103">
        <v>1.47476398944855</v>
      </c>
      <c r="AD103">
        <v>1.5228699445724501</v>
      </c>
      <c r="AE103">
        <v>1.5648150444030799</v>
      </c>
      <c r="AF103">
        <v>1.74096596240997</v>
      </c>
      <c r="AG103">
        <v>1.8024660348892201</v>
      </c>
      <c r="AH103">
        <v>1.7618550062179601</v>
      </c>
      <c r="AI103">
        <v>1.8437819480896001</v>
      </c>
      <c r="AJ103">
        <v>1.7801530361175499</v>
      </c>
      <c r="AK103">
        <v>1.6832040548324601</v>
      </c>
      <c r="AL103">
        <v>1.7901680469512899</v>
      </c>
      <c r="AM103">
        <v>1.8525630235671999</v>
      </c>
      <c r="AN103">
        <v>1.7201800346374501</v>
      </c>
      <c r="AO103">
        <v>1.64828705787659</v>
      </c>
      <c r="AP103">
        <v>1.9889440536498999</v>
      </c>
      <c r="AQ103">
        <v>2.0718131065368701</v>
      </c>
    </row>
    <row r="104" spans="1:43" x14ac:dyDescent="0.3">
      <c r="A104" t="s">
        <v>329</v>
      </c>
      <c r="B104" t="str">
        <f t="shared" si="1"/>
        <v>H CN EQUITY</v>
      </c>
      <c r="C104" t="s">
        <v>109</v>
      </c>
      <c r="D104">
        <v>2.1962257652294799</v>
      </c>
      <c r="E104">
        <v>2.3257069587707502</v>
      </c>
      <c r="F104">
        <v>2.0064759254455602</v>
      </c>
      <c r="G104">
        <v>2.0053849220275901</v>
      </c>
      <c r="H104">
        <v>2.0362470149993901</v>
      </c>
      <c r="I104">
        <v>1.7739410400390601</v>
      </c>
      <c r="J104">
        <v>1.9712159633636499</v>
      </c>
      <c r="K104">
        <v>2.01791596412659</v>
      </c>
      <c r="L104">
        <v>1.9206949472427399</v>
      </c>
      <c r="M104">
        <v>1.79184699058533</v>
      </c>
      <c r="N104">
        <v>1.85788798332214</v>
      </c>
      <c r="O104">
        <v>1.8236769437789899</v>
      </c>
      <c r="P104">
        <v>1.8081690073013299</v>
      </c>
      <c r="Q104">
        <v>1.6463489532470701</v>
      </c>
      <c r="R104">
        <v>1.6697030067443901</v>
      </c>
      <c r="S104">
        <v>1.6428140401840201</v>
      </c>
      <c r="T104">
        <v>1.6253629922866799</v>
      </c>
      <c r="U104">
        <v>1.6037169694900499</v>
      </c>
      <c r="V104">
        <v>1.4701410531997701</v>
      </c>
      <c r="W104">
        <v>1.6031800508499101</v>
      </c>
      <c r="X104">
        <v>1.5971200466155999</v>
      </c>
      <c r="Y104">
        <v>1.5708910226821899</v>
      </c>
      <c r="Z104">
        <v>1.4804929494857799</v>
      </c>
      <c r="AA104">
        <v>1.3468159437179601</v>
      </c>
      <c r="AB104">
        <v>1.3181610107421899</v>
      </c>
      <c r="AC104">
        <v>1.1713670492172199</v>
      </c>
      <c r="AD104">
        <v>1.20268702507019</v>
      </c>
      <c r="AE104">
        <v>1.26323401927948</v>
      </c>
      <c r="AF104">
        <v>1.3660409450530999</v>
      </c>
      <c r="AG104">
        <v>1.3896839618682899</v>
      </c>
      <c r="AH104">
        <v>1.4338020086288401</v>
      </c>
      <c r="AI104">
        <v>1.49551701545715</v>
      </c>
      <c r="AJ104">
        <v>1.46162104606628</v>
      </c>
      <c r="AK104">
        <v>1.6087960004806501</v>
      </c>
      <c r="AL104">
        <v>1.6302059888839699</v>
      </c>
      <c r="AM104">
        <v>1.53192603588104</v>
      </c>
      <c r="AN104">
        <v>1.40627205371857</v>
      </c>
      <c r="AO104" t="s">
        <v>6</v>
      </c>
      <c r="AP104" t="s">
        <v>6</v>
      </c>
      <c r="AQ104" t="s">
        <v>6</v>
      </c>
    </row>
    <row r="105" spans="1:43" x14ac:dyDescent="0.3">
      <c r="A105" t="s">
        <v>330</v>
      </c>
      <c r="B105" t="str">
        <f t="shared" si="1"/>
        <v>HBM CN EQUITY</v>
      </c>
      <c r="C105" t="s">
        <v>110</v>
      </c>
      <c r="D105">
        <v>1.2568891300493601</v>
      </c>
      <c r="E105">
        <v>1.42863297462463</v>
      </c>
      <c r="F105">
        <v>1.43528497219086</v>
      </c>
      <c r="G105">
        <v>1.1663169860839799</v>
      </c>
      <c r="H105">
        <v>0.92454999685287498</v>
      </c>
      <c r="I105">
        <v>0.83272898197174094</v>
      </c>
      <c r="J105">
        <v>0.83012998104095503</v>
      </c>
      <c r="K105">
        <v>0.87257897853851296</v>
      </c>
      <c r="L105">
        <v>0.84273797273635898</v>
      </c>
      <c r="M105">
        <v>0.67245501279830899</v>
      </c>
      <c r="N105">
        <v>0.665852010250092</v>
      </c>
      <c r="O105">
        <v>1.31906402111054</v>
      </c>
      <c r="P105">
        <v>1.2827570438385001</v>
      </c>
      <c r="Q105">
        <v>1.09277296066284</v>
      </c>
      <c r="R105">
        <v>1.04815602302551</v>
      </c>
      <c r="S105">
        <v>1.0770239830017101</v>
      </c>
      <c r="T105">
        <v>1.07262694835663</v>
      </c>
      <c r="U105">
        <v>0.65603798627853405</v>
      </c>
      <c r="V105">
        <v>0.46219900250434898</v>
      </c>
      <c r="W105">
        <v>0.275496006011963</v>
      </c>
      <c r="X105">
        <v>0.58605301380157504</v>
      </c>
      <c r="Y105">
        <v>0.50778001546859697</v>
      </c>
      <c r="Z105">
        <v>0.66400897502899203</v>
      </c>
      <c r="AA105">
        <v>0.86382997035980202</v>
      </c>
      <c r="AB105">
        <v>0.56858098506927501</v>
      </c>
      <c r="AC105">
        <v>0.60156500339508101</v>
      </c>
      <c r="AD105">
        <v>0.67195302248001099</v>
      </c>
      <c r="AE105">
        <v>0.86086899042129505</v>
      </c>
      <c r="AF105">
        <v>1.0989420413970901</v>
      </c>
      <c r="AG105">
        <v>0.94543397426605202</v>
      </c>
      <c r="AH105">
        <v>0.76342701911926303</v>
      </c>
      <c r="AI105">
        <v>0.88429999351501498</v>
      </c>
      <c r="AJ105">
        <v>0.76838600635528598</v>
      </c>
      <c r="AK105">
        <v>0.52000701427459695</v>
      </c>
      <c r="AL105">
        <v>0.63401699066162098</v>
      </c>
      <c r="AM105">
        <v>0.48728701472282399</v>
      </c>
      <c r="AN105">
        <v>0.50540101528167702</v>
      </c>
      <c r="AO105">
        <v>0.42784500122070301</v>
      </c>
      <c r="AP105">
        <v>0.76297599077224698</v>
      </c>
      <c r="AQ105">
        <v>0.72711801528930697</v>
      </c>
    </row>
    <row r="106" spans="1:43" x14ac:dyDescent="0.3">
      <c r="A106" t="s">
        <v>331</v>
      </c>
      <c r="B106" t="str">
        <f t="shared" si="1"/>
        <v>HR-U CN EQUITY</v>
      </c>
      <c r="C106" t="s">
        <v>111</v>
      </c>
      <c r="D106">
        <v>0.493676128316622</v>
      </c>
      <c r="E106">
        <v>0.60858398675918601</v>
      </c>
      <c r="F106">
        <v>0.46552899479866</v>
      </c>
      <c r="G106">
        <v>0.45847499370575001</v>
      </c>
      <c r="H106">
        <v>0.49928799271583602</v>
      </c>
      <c r="I106">
        <v>0.44758799672126798</v>
      </c>
      <c r="J106">
        <v>0.51027798652648904</v>
      </c>
      <c r="K106">
        <v>0.60819500684738204</v>
      </c>
      <c r="L106">
        <v>0.58678597211837802</v>
      </c>
      <c r="M106">
        <v>0.486245006322861</v>
      </c>
      <c r="N106">
        <v>0.59458899497985795</v>
      </c>
      <c r="O106">
        <v>0.65640097856521595</v>
      </c>
      <c r="P106">
        <v>0.98184198141098</v>
      </c>
      <c r="Q106">
        <v>0.71107202768325795</v>
      </c>
      <c r="R106">
        <v>0.74776500463485696</v>
      </c>
      <c r="S106">
        <v>0.66457700729370095</v>
      </c>
      <c r="T106">
        <v>0.62792998552322399</v>
      </c>
      <c r="U106">
        <v>0.45064601302146901</v>
      </c>
      <c r="V106">
        <v>0.46445599198341397</v>
      </c>
      <c r="W106">
        <v>0.41552099585533098</v>
      </c>
      <c r="X106">
        <v>0.85877799987793002</v>
      </c>
      <c r="Y106">
        <v>0.94402498006820701</v>
      </c>
      <c r="Z106">
        <v>0.930983006954193</v>
      </c>
      <c r="AA106">
        <v>0.95003497600555398</v>
      </c>
      <c r="AB106">
        <v>0.81932801008224498</v>
      </c>
      <c r="AC106">
        <v>0.79970401525497403</v>
      </c>
      <c r="AD106">
        <v>0.80665898323059104</v>
      </c>
      <c r="AE106">
        <v>0.850106000900269</v>
      </c>
      <c r="AF106">
        <v>0.86668598651885997</v>
      </c>
      <c r="AG106">
        <v>0.90325999259948697</v>
      </c>
      <c r="AH106">
        <v>0.909409999847412</v>
      </c>
      <c r="AI106">
        <v>0.953014016151428</v>
      </c>
      <c r="AJ106">
        <v>0.92319297790527299</v>
      </c>
      <c r="AK106">
        <v>0.93662202358245805</v>
      </c>
      <c r="AL106">
        <v>0.94586497545242298</v>
      </c>
      <c r="AM106">
        <v>0.88059598207473799</v>
      </c>
      <c r="AN106">
        <v>0.82142800092697099</v>
      </c>
      <c r="AO106">
        <v>0.83242398500442505</v>
      </c>
      <c r="AP106">
        <v>0.92848402261733998</v>
      </c>
      <c r="AQ106">
        <v>0.96636998653411899</v>
      </c>
    </row>
    <row r="107" spans="1:43" x14ac:dyDescent="0.3">
      <c r="A107" t="s">
        <v>332</v>
      </c>
      <c r="B107" t="str">
        <f t="shared" si="1"/>
        <v>HWX CN EQUITY</v>
      </c>
      <c r="C107" t="s">
        <v>112</v>
      </c>
      <c r="D107">
        <v>2.2951031243604998</v>
      </c>
      <c r="E107">
        <v>2.1978819370269802</v>
      </c>
      <c r="F107">
        <v>2.6167469024658199</v>
      </c>
      <c r="G107">
        <v>2.9088809490203902</v>
      </c>
      <c r="H107">
        <v>2.42199802398682</v>
      </c>
      <c r="I107">
        <v>2.8814558982849099</v>
      </c>
      <c r="J107">
        <v>2.67979907989502</v>
      </c>
      <c r="K107">
        <v>2.69483590126038</v>
      </c>
      <c r="L107">
        <v>2.54871606826782</v>
      </c>
      <c r="M107">
        <v>2.1809310913085902</v>
      </c>
      <c r="N107">
        <v>2.5273089408874498</v>
      </c>
      <c r="O107">
        <v>3.2715210914611799</v>
      </c>
      <c r="P107">
        <v>2.52593898773193</v>
      </c>
      <c r="Q107">
        <v>3.1172010898590101</v>
      </c>
      <c r="R107">
        <v>3.2885780334472701</v>
      </c>
      <c r="S107">
        <v>2.9701368808746298</v>
      </c>
      <c r="T107">
        <v>0.78307700157165505</v>
      </c>
      <c r="U107">
        <v>1.3088250160217301</v>
      </c>
      <c r="V107">
        <v>1.1408009529113801</v>
      </c>
      <c r="W107">
        <v>0.91790598630905196</v>
      </c>
      <c r="X107">
        <v>0.55520802736282304</v>
      </c>
      <c r="Y107">
        <v>0.52360498905181896</v>
      </c>
      <c r="Z107">
        <v>0.51055300235748302</v>
      </c>
      <c r="AA107">
        <v>0.54237097501754805</v>
      </c>
      <c r="AB107">
        <v>0.63669800758361805</v>
      </c>
      <c r="AC107">
        <v>0.57210600376129195</v>
      </c>
      <c r="AD107">
        <v>0.54578799009323098</v>
      </c>
      <c r="AE107">
        <v>0.52893602848053001</v>
      </c>
      <c r="AF107">
        <v>0.48397201299667397</v>
      </c>
      <c r="AG107">
        <v>0.541858971118927</v>
      </c>
      <c r="AH107">
        <v>0.46538698673248302</v>
      </c>
      <c r="AI107">
        <v>0.37509599328041099</v>
      </c>
      <c r="AJ107">
        <v>0.52906399965286299</v>
      </c>
      <c r="AK107">
        <v>0.47885501384735102</v>
      </c>
      <c r="AL107">
        <v>0.48264399170875499</v>
      </c>
      <c r="AM107">
        <v>0.39963200688362099</v>
      </c>
      <c r="AN107">
        <v>0.324707001447678</v>
      </c>
      <c r="AO107">
        <v>0.24321499466896099</v>
      </c>
      <c r="AP107">
        <v>0.38210299611091603</v>
      </c>
      <c r="AQ107">
        <v>0.46529299020767201</v>
      </c>
    </row>
    <row r="108" spans="1:43" x14ac:dyDescent="0.3">
      <c r="A108" t="s">
        <v>333</v>
      </c>
      <c r="B108" t="str">
        <f t="shared" si="1"/>
        <v>IAG CN EQUITY</v>
      </c>
      <c r="C108" t="s">
        <v>113</v>
      </c>
      <c r="D108">
        <v>1.8627429594896401</v>
      </c>
      <c r="E108">
        <v>1.5649670362472501</v>
      </c>
      <c r="F108">
        <v>1.2293180227279701</v>
      </c>
      <c r="G108">
        <v>1.2201440334320099</v>
      </c>
      <c r="H108">
        <v>1.3508559465408301</v>
      </c>
      <c r="I108">
        <v>1.4269210100173999</v>
      </c>
      <c r="J108">
        <v>1.38051998615265</v>
      </c>
      <c r="K108">
        <v>1.3237290382385201</v>
      </c>
      <c r="L108">
        <v>1.25800597667694</v>
      </c>
      <c r="M108">
        <v>1.12528204917908</v>
      </c>
      <c r="N108">
        <v>1.06049597263336</v>
      </c>
      <c r="O108">
        <v>1.24572801589966</v>
      </c>
      <c r="P108">
        <v>1.1668130159378001</v>
      </c>
      <c r="Q108">
        <v>1.18190205097199</v>
      </c>
      <c r="R108">
        <v>1.1548819541931199</v>
      </c>
      <c r="S108">
        <v>1.2002639770507799</v>
      </c>
      <c r="T108">
        <v>0.99340701103210405</v>
      </c>
      <c r="U108">
        <v>0.85060799121856701</v>
      </c>
      <c r="V108">
        <v>0.85418498516082797</v>
      </c>
      <c r="W108">
        <v>0.84611898660659801</v>
      </c>
      <c r="X108">
        <v>1.3715410232543901</v>
      </c>
      <c r="Y108">
        <v>1.1869310140609699</v>
      </c>
      <c r="Z108">
        <v>1.0734570026397701</v>
      </c>
      <c r="AA108">
        <v>1.0103909969329801</v>
      </c>
      <c r="AB108">
        <v>0.92017400264740001</v>
      </c>
      <c r="AC108">
        <v>1.0941900014877299</v>
      </c>
      <c r="AD108">
        <v>1.0900859832763701</v>
      </c>
      <c r="AE108">
        <v>1.1760350465774501</v>
      </c>
      <c r="AF108">
        <v>1.36982905864716</v>
      </c>
      <c r="AG108">
        <v>1.3050730228424099</v>
      </c>
      <c r="AH108">
        <v>1.3314410448074301</v>
      </c>
      <c r="AI108">
        <v>1.37615895271301</v>
      </c>
      <c r="AJ108">
        <v>1.3032139539718599</v>
      </c>
      <c r="AK108">
        <v>1.2227760553360001</v>
      </c>
      <c r="AL108">
        <v>1.0795689821243299</v>
      </c>
      <c r="AM108">
        <v>1.07455205917358</v>
      </c>
      <c r="AN108">
        <v>1.20097100734711</v>
      </c>
      <c r="AO108">
        <v>1.09231901168823</v>
      </c>
      <c r="AP108">
        <v>1.1628919839859</v>
      </c>
      <c r="AQ108">
        <v>1.2123019695282</v>
      </c>
    </row>
    <row r="109" spans="1:43" x14ac:dyDescent="0.3">
      <c r="A109" t="s">
        <v>334</v>
      </c>
      <c r="B109" t="str">
        <f t="shared" si="1"/>
        <v>IFC CN EQUITY</v>
      </c>
      <c r="C109" t="s">
        <v>114</v>
      </c>
      <c r="D109">
        <v>2.8886333413130001</v>
      </c>
      <c r="E109">
        <v>2.8662290573120099</v>
      </c>
      <c r="F109">
        <v>2.5910279750824001</v>
      </c>
      <c r="G109">
        <v>2.5961389541625999</v>
      </c>
      <c r="H109">
        <v>2.49485206604004</v>
      </c>
      <c r="I109">
        <v>2.5638198852539098</v>
      </c>
      <c r="J109">
        <v>2.6811559200286901</v>
      </c>
      <c r="K109">
        <v>2.4884889125824001</v>
      </c>
      <c r="L109">
        <v>2.3524088859558101</v>
      </c>
      <c r="M109">
        <v>2.47775506973267</v>
      </c>
      <c r="N109">
        <v>2.24536108970642</v>
      </c>
      <c r="O109">
        <v>2.2474279403686501</v>
      </c>
      <c r="P109">
        <v>1.9967859983444201</v>
      </c>
      <c r="Q109">
        <v>2.1142959594726598</v>
      </c>
      <c r="R109">
        <v>2.1683208942413299</v>
      </c>
      <c r="S109">
        <v>2.4763650894164999</v>
      </c>
      <c r="T109">
        <v>2.5637118816375701</v>
      </c>
      <c r="U109">
        <v>2.5362589359283501</v>
      </c>
      <c r="V109">
        <v>2.3949420452117902</v>
      </c>
      <c r="W109">
        <v>2.3519868850707999</v>
      </c>
      <c r="X109">
        <v>2.6017110347747798</v>
      </c>
      <c r="Y109">
        <v>2.6040990352630602</v>
      </c>
      <c r="Z109">
        <v>2.4254300594329798</v>
      </c>
      <c r="AA109">
        <v>2.2523539066314702</v>
      </c>
      <c r="AB109">
        <v>2.0357010364532502</v>
      </c>
      <c r="AC109">
        <v>2.17976999282837</v>
      </c>
      <c r="AD109">
        <v>1.9171849489212001</v>
      </c>
      <c r="AE109">
        <v>2.0456740856170601</v>
      </c>
      <c r="AF109">
        <v>2.1876370906829798</v>
      </c>
      <c r="AG109">
        <v>2.21357393264771</v>
      </c>
      <c r="AH109">
        <v>2.3233170509338401</v>
      </c>
      <c r="AI109">
        <v>2.19222211837769</v>
      </c>
      <c r="AJ109">
        <v>2.2493159770965598</v>
      </c>
      <c r="AK109">
        <v>2.2872009277343799</v>
      </c>
      <c r="AL109">
        <v>2.2746939659118701</v>
      </c>
      <c r="AM109">
        <v>2.26957106590271</v>
      </c>
      <c r="AN109">
        <v>2.2283179759979199</v>
      </c>
      <c r="AO109">
        <v>2.47654104232788</v>
      </c>
      <c r="AP109">
        <v>2.2120959758758501</v>
      </c>
      <c r="AQ109">
        <v>2.4496190547943102</v>
      </c>
    </row>
    <row r="110" spans="1:43" x14ac:dyDescent="0.3">
      <c r="A110" t="s">
        <v>1039</v>
      </c>
      <c r="B110" t="str">
        <f t="shared" si="1"/>
        <v>IFP CN EQUITY</v>
      </c>
      <c r="C110" t="s">
        <v>920</v>
      </c>
      <c r="D110">
        <v>0.57369704600761995</v>
      </c>
      <c r="E110">
        <v>0.69362998008728005</v>
      </c>
      <c r="F110">
        <v>0.52266198396682695</v>
      </c>
      <c r="G110">
        <v>0.644264996051788</v>
      </c>
      <c r="H110">
        <v>0.69807398319244396</v>
      </c>
      <c r="I110">
        <v>0.53768998384475697</v>
      </c>
      <c r="J110">
        <v>0.661327004432678</v>
      </c>
      <c r="K110">
        <v>0.57058298587799094</v>
      </c>
      <c r="L110">
        <v>0.53286302089691195</v>
      </c>
      <c r="M110">
        <v>0.585735023021698</v>
      </c>
      <c r="N110">
        <v>0.674799025058746</v>
      </c>
      <c r="O110">
        <v>1.0676250457763701</v>
      </c>
      <c r="P110">
        <v>1.5056339502334599</v>
      </c>
      <c r="Q110">
        <v>1.2132480144500699</v>
      </c>
      <c r="R110">
        <v>1.2709879875183101</v>
      </c>
      <c r="S110">
        <v>1.3977799415588399</v>
      </c>
      <c r="T110">
        <v>1.4514030218124401</v>
      </c>
      <c r="U110">
        <v>1.0181289911270099</v>
      </c>
      <c r="V110">
        <v>0.884995996952057</v>
      </c>
      <c r="W110">
        <v>0.47688201069831798</v>
      </c>
      <c r="X110">
        <v>1.18739497661591</v>
      </c>
      <c r="Y110">
        <v>1.0696439743042001</v>
      </c>
      <c r="Z110">
        <v>1.0286339521408101</v>
      </c>
      <c r="AA110">
        <v>1.1307840347289999</v>
      </c>
      <c r="AB110">
        <v>1.00861096382141</v>
      </c>
      <c r="AC110">
        <v>1.34670305252075</v>
      </c>
      <c r="AD110">
        <v>1.8095510005950901</v>
      </c>
      <c r="AE110">
        <v>1.82561099529266</v>
      </c>
      <c r="AF110">
        <v>1.7315200567245499</v>
      </c>
      <c r="AG110">
        <v>1.6940720081329399</v>
      </c>
      <c r="AH110">
        <v>1.59430003166199</v>
      </c>
      <c r="AI110">
        <v>1.4943809509277299</v>
      </c>
      <c r="AJ110">
        <v>1.33799695968628</v>
      </c>
      <c r="AK110">
        <v>1.39810395240784</v>
      </c>
      <c r="AL110">
        <v>1.06566202640533</v>
      </c>
      <c r="AM110">
        <v>1.42699599266052</v>
      </c>
      <c r="AN110">
        <v>1.35570096969604</v>
      </c>
      <c r="AO110">
        <v>0.91809302568435702</v>
      </c>
      <c r="AP110">
        <v>2.0391280651092498</v>
      </c>
      <c r="AQ110">
        <v>1.8375060558319101</v>
      </c>
    </row>
    <row r="111" spans="1:43" x14ac:dyDescent="0.3">
      <c r="A111" t="s">
        <v>335</v>
      </c>
      <c r="B111" t="str">
        <f t="shared" si="1"/>
        <v>IGM CN EQUITY</v>
      </c>
      <c r="C111" t="s">
        <v>115</v>
      </c>
      <c r="D111">
        <v>1.44441446006972</v>
      </c>
      <c r="E111">
        <v>1.27672302722931</v>
      </c>
      <c r="F111">
        <v>1.26567995548248</v>
      </c>
      <c r="G111">
        <v>1.2061690092086801</v>
      </c>
      <c r="H111">
        <v>1.25171399116516</v>
      </c>
      <c r="I111">
        <v>1.29588603973389</v>
      </c>
      <c r="J111">
        <v>1.55398297309875</v>
      </c>
      <c r="K111">
        <v>1.51980197429657</v>
      </c>
      <c r="L111">
        <v>1.4817130565643299</v>
      </c>
      <c r="M111">
        <v>1.3803639411926301</v>
      </c>
      <c r="N111">
        <v>1.4026230573654199</v>
      </c>
      <c r="O111">
        <v>1.6651910543441799</v>
      </c>
      <c r="P111">
        <v>1.69526302814484</v>
      </c>
      <c r="Q111">
        <v>1.7316360473632799</v>
      </c>
      <c r="R111">
        <v>1.7221440076828001</v>
      </c>
      <c r="S111">
        <v>1.53779697418213</v>
      </c>
      <c r="T111">
        <v>1.6468199491500899</v>
      </c>
      <c r="U111">
        <v>1.4796040058136</v>
      </c>
      <c r="V111">
        <v>1.6971410512924201</v>
      </c>
      <c r="W111">
        <v>1.1988270282745399</v>
      </c>
      <c r="X111">
        <v>1.97453105449677</v>
      </c>
      <c r="Y111">
        <v>2.0252149105071999</v>
      </c>
      <c r="Z111">
        <v>2.0262200832366899</v>
      </c>
      <c r="AA111">
        <v>1.88609099388123</v>
      </c>
      <c r="AB111">
        <v>1.67911005020142</v>
      </c>
      <c r="AC111">
        <v>1.94265496730804</v>
      </c>
      <c r="AD111">
        <v>2.1019659042358398</v>
      </c>
      <c r="AE111">
        <v>2.1179769039153999</v>
      </c>
      <c r="AF111">
        <v>2.2728130817413299</v>
      </c>
      <c r="AG111">
        <v>2.1326019763946502</v>
      </c>
      <c r="AH111">
        <v>2.0599110126495401</v>
      </c>
      <c r="AI111">
        <v>2.05009794235229</v>
      </c>
      <c r="AJ111">
        <v>1.99873602390289</v>
      </c>
      <c r="AK111">
        <v>1.8646169900894201</v>
      </c>
      <c r="AL111">
        <v>1.8968260288238501</v>
      </c>
      <c r="AM111">
        <v>2.04804491996765</v>
      </c>
      <c r="AN111">
        <v>1.8901840448379501</v>
      </c>
      <c r="AO111">
        <v>1.7808740139007599</v>
      </c>
      <c r="AP111">
        <v>2.1112949848175</v>
      </c>
      <c r="AQ111">
        <v>2.4047939777374299</v>
      </c>
    </row>
    <row r="112" spans="1:43" x14ac:dyDescent="0.3">
      <c r="A112" t="s">
        <v>336</v>
      </c>
      <c r="B112" t="str">
        <f t="shared" si="1"/>
        <v>IIP-U CN EQUITY</v>
      </c>
      <c r="C112" t="s">
        <v>116</v>
      </c>
      <c r="D112">
        <v>0.59544074397154501</v>
      </c>
      <c r="E112">
        <v>0.745033979415894</v>
      </c>
      <c r="F112">
        <v>0.67503601312637296</v>
      </c>
      <c r="G112">
        <v>0.75965601205825795</v>
      </c>
      <c r="H112">
        <v>0.74434399604797397</v>
      </c>
      <c r="I112">
        <v>0.70582002401351895</v>
      </c>
      <c r="J112">
        <v>0.70532602071762096</v>
      </c>
      <c r="K112">
        <v>0.74054199457168601</v>
      </c>
      <c r="L112">
        <v>0.72723400592803999</v>
      </c>
      <c r="M112">
        <v>0.62260198593139604</v>
      </c>
      <c r="N112">
        <v>0.65522700548171997</v>
      </c>
      <c r="O112">
        <v>0.89593201875686601</v>
      </c>
      <c r="P112">
        <v>1.00268995761871</v>
      </c>
      <c r="Q112">
        <v>1.00538897514343</v>
      </c>
      <c r="R112">
        <v>1.0556950569152801</v>
      </c>
      <c r="S112">
        <v>0.94720298051834095</v>
      </c>
      <c r="T112">
        <v>0.91596597433090199</v>
      </c>
      <c r="U112">
        <v>0.86209899187088002</v>
      </c>
      <c r="V112">
        <v>0.99094700813293501</v>
      </c>
      <c r="W112">
        <v>0.92350000143051103</v>
      </c>
      <c r="X112">
        <v>1.10336697101593</v>
      </c>
      <c r="Y112">
        <v>1.3563599586486801</v>
      </c>
      <c r="Z112">
        <v>1.2205849885940501</v>
      </c>
      <c r="AA112">
        <v>1.31838095188141</v>
      </c>
      <c r="AB112">
        <v>1.1900000572204601</v>
      </c>
      <c r="AC112">
        <v>1.1046659946441699</v>
      </c>
      <c r="AD112">
        <v>1.1109060049057</v>
      </c>
      <c r="AE112">
        <v>1.08013999462128</v>
      </c>
      <c r="AF112">
        <v>0.95253002643585205</v>
      </c>
      <c r="AG112">
        <v>0.88010799884796098</v>
      </c>
      <c r="AH112">
        <v>1.0263140201568599</v>
      </c>
      <c r="AI112">
        <v>1.0266900062561</v>
      </c>
      <c r="AJ112">
        <v>1.00257003307343</v>
      </c>
      <c r="AK112">
        <v>1.0706570148468</v>
      </c>
      <c r="AL112">
        <v>1.10938704013825</v>
      </c>
      <c r="AM112">
        <v>1.0305650234222401</v>
      </c>
      <c r="AN112">
        <v>0.91942501068115201</v>
      </c>
      <c r="AO112">
        <v>0.92455697059631303</v>
      </c>
      <c r="AP112">
        <v>0.93939697742462203</v>
      </c>
      <c r="AQ112">
        <v>0.97783201932907104</v>
      </c>
    </row>
    <row r="113" spans="1:43" x14ac:dyDescent="0.3">
      <c r="A113" t="s">
        <v>337</v>
      </c>
      <c r="B113" t="str">
        <f t="shared" si="1"/>
        <v>IMG CN EQUITY</v>
      </c>
      <c r="C113" t="s">
        <v>117</v>
      </c>
      <c r="D113">
        <v>0.90600211367897998</v>
      </c>
      <c r="E113">
        <v>0.91976201534271196</v>
      </c>
      <c r="F113">
        <v>0.68379801511764504</v>
      </c>
      <c r="G113">
        <v>0.73071801662445102</v>
      </c>
      <c r="H113">
        <v>0.55176299810409501</v>
      </c>
      <c r="I113">
        <v>0.46843600273132302</v>
      </c>
      <c r="J113">
        <v>0.56997597217559803</v>
      </c>
      <c r="K113">
        <v>0.60949397087097201</v>
      </c>
      <c r="L113">
        <v>0.57653301954269398</v>
      </c>
      <c r="M113">
        <v>0.24177800118923201</v>
      </c>
      <c r="N113">
        <v>0.33924999833107</v>
      </c>
      <c r="O113">
        <v>0.73067599534988403</v>
      </c>
      <c r="P113">
        <v>0.66335999965667702</v>
      </c>
      <c r="Q113">
        <v>0.44044399261474598</v>
      </c>
      <c r="R113">
        <v>0.55767899751663197</v>
      </c>
      <c r="S113">
        <v>0.56517797708511397</v>
      </c>
      <c r="T113">
        <v>0.70720398426055897</v>
      </c>
      <c r="U113">
        <v>0.774685978889465</v>
      </c>
      <c r="V113">
        <v>0.80640900135040305</v>
      </c>
      <c r="W113">
        <v>0.47143200039863598</v>
      </c>
      <c r="X113">
        <v>0.74706798791885398</v>
      </c>
      <c r="Y113">
        <v>0.59549099206924405</v>
      </c>
      <c r="Z113">
        <v>0.58641099929809604</v>
      </c>
      <c r="AA113">
        <v>0.59689497947692904</v>
      </c>
      <c r="AB113">
        <v>0.628184974193573</v>
      </c>
      <c r="AC113">
        <v>0.60895198583602905</v>
      </c>
      <c r="AD113">
        <v>0.96693599224090598</v>
      </c>
      <c r="AE113">
        <v>0.85382497310638406</v>
      </c>
      <c r="AF113">
        <v>0.97655397653579701</v>
      </c>
      <c r="AG113">
        <v>1.0153609514236499</v>
      </c>
      <c r="AH113">
        <v>0.86746299266815197</v>
      </c>
      <c r="AI113">
        <v>0.82675498723983798</v>
      </c>
      <c r="AJ113">
        <v>0.78817802667617798</v>
      </c>
      <c r="AK113">
        <v>0.819494009017944</v>
      </c>
      <c r="AL113">
        <v>0.84140199422836304</v>
      </c>
      <c r="AM113">
        <v>0.44979000091552701</v>
      </c>
      <c r="AN113">
        <v>0.29563000798225397</v>
      </c>
      <c r="AO113">
        <v>0.247388005256653</v>
      </c>
      <c r="AP113">
        <v>0.29454299807548501</v>
      </c>
      <c r="AQ113">
        <v>0.27300399541854897</v>
      </c>
    </row>
    <row r="114" spans="1:43" x14ac:dyDescent="0.3">
      <c r="A114" t="s">
        <v>338</v>
      </c>
      <c r="B114" t="str">
        <f t="shared" si="1"/>
        <v>IMO CN EQUITY</v>
      </c>
      <c r="C114" t="s">
        <v>118</v>
      </c>
      <c r="D114">
        <v>1.96151572471269</v>
      </c>
      <c r="E114">
        <v>2.1067640781402601</v>
      </c>
      <c r="F114">
        <v>2.0881879329681401</v>
      </c>
      <c r="G114">
        <v>2.16611504554748</v>
      </c>
      <c r="H114">
        <v>1.8200420141220099</v>
      </c>
      <c r="I114">
        <v>1.9912370443344101</v>
      </c>
      <c r="J114">
        <v>1.66165399551392</v>
      </c>
      <c r="K114">
        <v>1.7131999731063801</v>
      </c>
      <c r="L114">
        <v>1.7188639640808101</v>
      </c>
      <c r="M114">
        <v>1.6395360231399501</v>
      </c>
      <c r="N114">
        <v>1.7586410045623799</v>
      </c>
      <c r="O114">
        <v>1.8173470497131401</v>
      </c>
      <c r="P114">
        <v>1.42323505878449</v>
      </c>
      <c r="Q114">
        <v>1.3129010200500499</v>
      </c>
      <c r="R114">
        <v>1.2816679477691699</v>
      </c>
      <c r="S114">
        <v>1.02803194522858</v>
      </c>
      <c r="T114">
        <v>0.82805597782134999</v>
      </c>
      <c r="U114">
        <v>0.51339000463485696</v>
      </c>
      <c r="V114">
        <v>0.69960898160934404</v>
      </c>
      <c r="W114">
        <v>0.49551001191139199</v>
      </c>
      <c r="X114">
        <v>1.0526050329208401</v>
      </c>
      <c r="Y114">
        <v>1.0405249595642101</v>
      </c>
      <c r="Z114">
        <v>1.1053550243377701</v>
      </c>
      <c r="AA114">
        <v>1.158931016922</v>
      </c>
      <c r="AB114">
        <v>1.1053500175476101</v>
      </c>
      <c r="AC114">
        <v>1.3818329572677599</v>
      </c>
      <c r="AD114">
        <v>1.4759989976882899</v>
      </c>
      <c r="AE114">
        <v>1.14367604255676</v>
      </c>
      <c r="AF114">
        <v>1.33454596996307</v>
      </c>
      <c r="AG114">
        <v>1.3343490362167401</v>
      </c>
      <c r="AH114">
        <v>1.27612805366516</v>
      </c>
      <c r="AI114">
        <v>1.3572850227355999</v>
      </c>
      <c r="AJ114">
        <v>1.58232498168945</v>
      </c>
      <c r="AK114">
        <v>1.4511679410934499</v>
      </c>
      <c r="AL114">
        <v>1.50252401828766</v>
      </c>
      <c r="AM114">
        <v>1.57606101036072</v>
      </c>
      <c r="AN114">
        <v>1.63115298748016</v>
      </c>
      <c r="AO114">
        <v>1.5480090379714999</v>
      </c>
      <c r="AP114">
        <v>1.7977939844131501</v>
      </c>
      <c r="AQ114">
        <v>1.88780605792999</v>
      </c>
    </row>
    <row r="115" spans="1:43" x14ac:dyDescent="0.3">
      <c r="A115" t="s">
        <v>1040</v>
      </c>
      <c r="B115" t="str">
        <f t="shared" si="1"/>
        <v>INE CN EQUITY</v>
      </c>
      <c r="C115" t="s">
        <v>914</v>
      </c>
      <c r="D115">
        <v>1.81115357596663</v>
      </c>
      <c r="E115">
        <v>2.3556249141693102</v>
      </c>
      <c r="F115">
        <v>2.1482839584350599</v>
      </c>
      <c r="G115">
        <v>1.7393660545349101</v>
      </c>
      <c r="H115">
        <v>1.9652899503707899</v>
      </c>
      <c r="I115">
        <v>1.8489990234375</v>
      </c>
      <c r="J115">
        <v>2.3089020252227801</v>
      </c>
      <c r="K115">
        <v>2.7031021118164098</v>
      </c>
      <c r="L115">
        <v>2.7903800010681201</v>
      </c>
      <c r="M115">
        <v>2.7989969253539999</v>
      </c>
      <c r="N115">
        <v>2.95908904075623</v>
      </c>
      <c r="O115">
        <v>3.5479440689086901</v>
      </c>
      <c r="P115">
        <v>3.72165107727051</v>
      </c>
      <c r="Q115">
        <v>3.9126110076904301</v>
      </c>
      <c r="R115">
        <v>5.6821408271789604</v>
      </c>
      <c r="S115">
        <v>5.6875100135803196</v>
      </c>
      <c r="T115">
        <v>5.4436168670654297</v>
      </c>
      <c r="U115">
        <v>4.5746741294860804</v>
      </c>
      <c r="V115">
        <v>3.4897499084472701</v>
      </c>
      <c r="W115">
        <v>3.2071740627288801</v>
      </c>
      <c r="X115">
        <v>4.9657888412475604</v>
      </c>
      <c r="Y115">
        <v>4.2184162139892596</v>
      </c>
      <c r="Z115">
        <v>3.93509793281555</v>
      </c>
      <c r="AA115">
        <v>4.0137801170349103</v>
      </c>
      <c r="AB115">
        <v>3.3474140167236301</v>
      </c>
      <c r="AC115">
        <v>3.2666180133819598</v>
      </c>
      <c r="AD115">
        <v>3.1565198898315399</v>
      </c>
      <c r="AE115">
        <v>2.7942240238189702</v>
      </c>
      <c r="AF115">
        <v>5.1412110328674299</v>
      </c>
      <c r="AG115">
        <v>4.8846597671508798</v>
      </c>
      <c r="AH115">
        <v>4.7357921600341797</v>
      </c>
      <c r="AI115">
        <v>4.7714071273803702</v>
      </c>
      <c r="AJ115">
        <v>4.4712772369384801</v>
      </c>
      <c r="AK115">
        <v>4.7573509216308603</v>
      </c>
      <c r="AL115">
        <v>4.4985880851745597</v>
      </c>
      <c r="AM115">
        <v>4.8801989555358896</v>
      </c>
      <c r="AN115">
        <v>3.6964459419250502</v>
      </c>
      <c r="AO115">
        <v>2.9446721076965301</v>
      </c>
      <c r="AP115">
        <v>3.0240349769592298</v>
      </c>
      <c r="AQ115">
        <v>3.32873511314392</v>
      </c>
    </row>
    <row r="116" spans="1:43" x14ac:dyDescent="0.3">
      <c r="A116" t="s">
        <v>339</v>
      </c>
      <c r="B116" t="str">
        <f t="shared" si="1"/>
        <v>IPCO CN EQUITY</v>
      </c>
      <c r="C116" t="s">
        <v>119</v>
      </c>
      <c r="D116">
        <v>1.323128048689</v>
      </c>
      <c r="E116">
        <v>1.3723169565200799</v>
      </c>
      <c r="F116">
        <v>1.5926820039749101</v>
      </c>
      <c r="G116">
        <v>1.48375403881073</v>
      </c>
      <c r="H116">
        <v>1.42199695110321</v>
      </c>
      <c r="I116">
        <v>1.2151299715042101</v>
      </c>
      <c r="J116">
        <v>1.0935430526733401</v>
      </c>
      <c r="K116">
        <v>1.3424459695816</v>
      </c>
      <c r="L116">
        <v>1.59126996994019</v>
      </c>
      <c r="M116">
        <v>1.2418899536132799</v>
      </c>
      <c r="N116">
        <v>1.4710259437561</v>
      </c>
      <c r="O116">
        <v>1.6500220298767101</v>
      </c>
      <c r="P116">
        <v>1.01115894317627</v>
      </c>
      <c r="Q116">
        <v>1.0225570201873799</v>
      </c>
      <c r="R116">
        <v>0.94256001710891701</v>
      </c>
      <c r="S116">
        <v>0.688459992408752</v>
      </c>
      <c r="T116">
        <v>0.48770898580551098</v>
      </c>
      <c r="U116">
        <v>0.39139398932456998</v>
      </c>
      <c r="V116">
        <v>0.39571699500083901</v>
      </c>
      <c r="W116">
        <v>0.26013800501823398</v>
      </c>
      <c r="X116">
        <v>0.90324002504348799</v>
      </c>
      <c r="Y116">
        <v>0.76666998863220204</v>
      </c>
      <c r="Z116">
        <v>0.94585698843002297</v>
      </c>
      <c r="AA116">
        <v>1.0575200319290201</v>
      </c>
      <c r="AB116">
        <v>0.76598399877548196</v>
      </c>
      <c r="AC116">
        <v>1.5299659967422501</v>
      </c>
      <c r="AD116">
        <v>1.6628919839859</v>
      </c>
      <c r="AE116">
        <v>1.08948802947998</v>
      </c>
      <c r="AF116">
        <v>1.2528100013732899</v>
      </c>
      <c r="AG116">
        <v>1.29623794555664</v>
      </c>
      <c r="AH116">
        <v>0.90513902902603105</v>
      </c>
      <c r="AI116" t="s">
        <v>6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</row>
    <row r="117" spans="1:43" x14ac:dyDescent="0.3">
      <c r="A117" t="s">
        <v>340</v>
      </c>
      <c r="B117" t="str">
        <f t="shared" si="1"/>
        <v>IVN CN EQUITY</v>
      </c>
      <c r="C117" t="s">
        <v>120</v>
      </c>
      <c r="D117">
        <v>3.2543850744863998</v>
      </c>
      <c r="E117">
        <v>4.0890259742736799</v>
      </c>
      <c r="F117">
        <v>3.6844749450683598</v>
      </c>
      <c r="G117">
        <v>4.1711897850036603</v>
      </c>
      <c r="H117">
        <v>3.3403658866882302</v>
      </c>
      <c r="I117">
        <v>3.2474460601806601</v>
      </c>
      <c r="J117">
        <v>3.58033299446106</v>
      </c>
      <c r="K117">
        <v>3.6452219486236599</v>
      </c>
      <c r="L117">
        <v>3.2789709568023699</v>
      </c>
      <c r="M117">
        <v>2.7240920066833501</v>
      </c>
      <c r="N117">
        <v>2.43814992904663</v>
      </c>
      <c r="O117">
        <v>4.44057416915894</v>
      </c>
      <c r="P117">
        <v>3.9575231075286901</v>
      </c>
      <c r="Q117">
        <v>3.1433229446411102</v>
      </c>
      <c r="R117">
        <v>3.6668128967285201</v>
      </c>
      <c r="S117">
        <v>2.5201079845428498</v>
      </c>
      <c r="T117">
        <v>2.6546258926391602</v>
      </c>
      <c r="U117">
        <v>1.82180500030518</v>
      </c>
      <c r="V117">
        <v>1.4168790578842201</v>
      </c>
      <c r="W117">
        <v>0.82825201749801602</v>
      </c>
      <c r="X117">
        <v>1.60020196437836</v>
      </c>
      <c r="Y117">
        <v>1.28101205825806</v>
      </c>
      <c r="Z117">
        <v>1.6897059679031401</v>
      </c>
      <c r="AA117">
        <v>1.27965700626373</v>
      </c>
      <c r="AB117">
        <v>0.93097198009491</v>
      </c>
      <c r="AC117">
        <v>1.1529469490051301</v>
      </c>
      <c r="AD117">
        <v>1.29635798931122</v>
      </c>
      <c r="AE117">
        <v>1.2972270250320399</v>
      </c>
      <c r="AF117">
        <v>2.0904700756072998</v>
      </c>
      <c r="AG117">
        <v>2.3390579223632799</v>
      </c>
      <c r="AH117">
        <v>2.3284170627593999</v>
      </c>
      <c r="AI117">
        <v>2.5126929283142099</v>
      </c>
      <c r="AJ117">
        <v>1.3576519489288299</v>
      </c>
      <c r="AK117">
        <v>1.23988497257233</v>
      </c>
      <c r="AL117">
        <v>0.55678600072860696</v>
      </c>
      <c r="AM117">
        <v>0.46088299155235302</v>
      </c>
      <c r="AN117">
        <v>0.31324198842048601</v>
      </c>
      <c r="AO117">
        <v>0.99919897317886397</v>
      </c>
      <c r="AP117">
        <v>1.4550470113754299</v>
      </c>
      <c r="AQ117">
        <v>1.64316701889038</v>
      </c>
    </row>
    <row r="118" spans="1:43" x14ac:dyDescent="0.3">
      <c r="A118" t="s">
        <v>341</v>
      </c>
      <c r="B118" t="str">
        <f t="shared" si="1"/>
        <v>JWEL CN EQUITY</v>
      </c>
      <c r="C118" t="s">
        <v>121</v>
      </c>
      <c r="D118">
        <v>3.46195024670513</v>
      </c>
      <c r="E118">
        <v>3.3110620975494398</v>
      </c>
      <c r="F118">
        <v>2.72360396385193</v>
      </c>
      <c r="G118">
        <v>2.5393500328064</v>
      </c>
      <c r="H118">
        <v>3.00371289253235</v>
      </c>
      <c r="I118">
        <v>2.25795698165894</v>
      </c>
      <c r="J118">
        <v>2.8313009738922101</v>
      </c>
      <c r="K118">
        <v>3.2396199703216499</v>
      </c>
      <c r="L118">
        <v>3.3898980617523198</v>
      </c>
      <c r="M118">
        <v>3.3569710254669198</v>
      </c>
      <c r="N118">
        <v>4.0458140373229998</v>
      </c>
      <c r="O118">
        <v>4.0220489501953098</v>
      </c>
      <c r="P118">
        <v>4.7422080039978001</v>
      </c>
      <c r="Q118">
        <v>4.5099301338195801</v>
      </c>
      <c r="R118">
        <v>4.4039359092712402</v>
      </c>
      <c r="S118">
        <v>4.9252619743347203</v>
      </c>
      <c r="T118">
        <v>4.9268069267272896</v>
      </c>
      <c r="U118">
        <v>5.8983178138732901</v>
      </c>
      <c r="V118">
        <v>5.1181969642639196</v>
      </c>
      <c r="W118">
        <v>3.76515889167786</v>
      </c>
      <c r="X118">
        <v>3.8738999366760201</v>
      </c>
      <c r="Y118">
        <v>3.6243929862976101</v>
      </c>
      <c r="Z118">
        <v>3.12108707427979</v>
      </c>
      <c r="AA118">
        <v>2.9692330360412602</v>
      </c>
      <c r="AB118">
        <v>3.3854730129241899</v>
      </c>
      <c r="AC118">
        <v>4.44978904724121</v>
      </c>
      <c r="AD118">
        <v>4.5186080932617196</v>
      </c>
      <c r="AE118">
        <v>3.9618470668792698</v>
      </c>
      <c r="AF118">
        <v>3.81803703308106</v>
      </c>
      <c r="AG118">
        <v>3.4413259029388401</v>
      </c>
      <c r="AH118" t="s">
        <v>6</v>
      </c>
      <c r="AI118" t="s">
        <v>6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</row>
    <row r="119" spans="1:43" x14ac:dyDescent="0.3">
      <c r="A119" t="s">
        <v>342</v>
      </c>
      <c r="B119" t="str">
        <f t="shared" si="1"/>
        <v>K CN EQUITY</v>
      </c>
      <c r="C119" t="s">
        <v>122</v>
      </c>
      <c r="D119">
        <v>1.7156773187408001</v>
      </c>
      <c r="E119">
        <v>1.7347340583801301</v>
      </c>
      <c r="F119">
        <v>1.61969602108002</v>
      </c>
      <c r="G119">
        <v>1.22635197639465</v>
      </c>
      <c r="H119">
        <v>1.22558498382568</v>
      </c>
      <c r="I119">
        <v>0.92576801776885997</v>
      </c>
      <c r="J119">
        <v>0.97934198379516602</v>
      </c>
      <c r="K119">
        <v>0.98069500923156705</v>
      </c>
      <c r="L119">
        <v>0.85600197315216098</v>
      </c>
      <c r="M119">
        <v>0.789523005485535</v>
      </c>
      <c r="N119">
        <v>0.74103099107742298</v>
      </c>
      <c r="O119">
        <v>1.1979960203170801</v>
      </c>
      <c r="P119">
        <v>1.09721302986145</v>
      </c>
      <c r="Q119">
        <v>1.0066610574722299</v>
      </c>
      <c r="R119">
        <v>1.17215704917908</v>
      </c>
      <c r="S119">
        <v>1.2521619796752901</v>
      </c>
      <c r="T119">
        <v>1.3954099416732799</v>
      </c>
      <c r="U119">
        <v>1.9075800180435201</v>
      </c>
      <c r="V119">
        <v>1.61514496803284</v>
      </c>
      <c r="W119">
        <v>0.93830400705337502</v>
      </c>
      <c r="X119">
        <v>1.1189229488372801</v>
      </c>
      <c r="Y119">
        <v>1.2117229700088501</v>
      </c>
      <c r="Z119">
        <v>1.0299309492111199</v>
      </c>
      <c r="AA119">
        <v>0.93881398439407304</v>
      </c>
      <c r="AB119">
        <v>0.89594000577926602</v>
      </c>
      <c r="AC119">
        <v>0.74654698371887196</v>
      </c>
      <c r="AD119">
        <v>1.0204110145568801</v>
      </c>
      <c r="AE119">
        <v>1.0565600395202599</v>
      </c>
      <c r="AF119">
        <v>1.1770999431610101</v>
      </c>
      <c r="AG119">
        <v>1.2064850330352801</v>
      </c>
      <c r="AH119">
        <v>1.1697859764099101</v>
      </c>
      <c r="AI119">
        <v>1.02250504493713</v>
      </c>
      <c r="AJ119">
        <v>0.93562400341033902</v>
      </c>
      <c r="AK119">
        <v>1.22362697124481</v>
      </c>
      <c r="AL119">
        <v>1.4232929944992101</v>
      </c>
      <c r="AM119">
        <v>1.01316201686859</v>
      </c>
      <c r="AN119">
        <v>0.53509700298309304</v>
      </c>
      <c r="AO119">
        <v>0.42149099707603499</v>
      </c>
      <c r="AP119">
        <v>0.559980988502502</v>
      </c>
      <c r="AQ119">
        <v>0.52877599000930797</v>
      </c>
    </row>
    <row r="120" spans="1:43" x14ac:dyDescent="0.3">
      <c r="A120" t="s">
        <v>343</v>
      </c>
      <c r="B120" t="str">
        <f t="shared" si="1"/>
        <v>KEL CN EQUITY</v>
      </c>
      <c r="C120" t="s">
        <v>123</v>
      </c>
      <c r="D120">
        <v>1.3177624936974</v>
      </c>
      <c r="E120">
        <v>1.1750990152359</v>
      </c>
      <c r="F120">
        <v>1.20678699016571</v>
      </c>
      <c r="G120">
        <v>1.1594979763030999</v>
      </c>
      <c r="H120">
        <v>1.10851395130157</v>
      </c>
      <c r="I120">
        <v>1.4419920444488501</v>
      </c>
      <c r="J120">
        <v>1.1357510089874301</v>
      </c>
      <c r="K120">
        <v>0.96023797988891602</v>
      </c>
      <c r="L120">
        <v>1.06718897819519</v>
      </c>
      <c r="M120">
        <v>1.1834629774093599</v>
      </c>
      <c r="N120">
        <v>1.43282902240753</v>
      </c>
      <c r="O120">
        <v>1.6803560256957999</v>
      </c>
      <c r="P120">
        <v>1.2615749835968</v>
      </c>
      <c r="Q120">
        <v>1.2868690490722701</v>
      </c>
      <c r="R120">
        <v>1.00411796569824</v>
      </c>
      <c r="S120">
        <v>0.82605302333831798</v>
      </c>
      <c r="T120">
        <v>0.56228798627853405</v>
      </c>
      <c r="U120">
        <v>0.46729099750518799</v>
      </c>
      <c r="V120">
        <v>0.43891701102256803</v>
      </c>
      <c r="W120">
        <v>0.242895007133484</v>
      </c>
      <c r="X120">
        <v>0.99074399471283003</v>
      </c>
      <c r="Y120">
        <v>0.70616602897643999</v>
      </c>
      <c r="Z120">
        <v>0.79012298583984397</v>
      </c>
      <c r="AA120">
        <v>1.12074398994446</v>
      </c>
      <c r="AB120">
        <v>0.95522201061248802</v>
      </c>
      <c r="AC120">
        <v>1.73993396759033</v>
      </c>
      <c r="AD120">
        <v>1.85807204246521</v>
      </c>
      <c r="AE120">
        <v>1.4491430521011399</v>
      </c>
      <c r="AF120">
        <v>1.52061903476715</v>
      </c>
      <c r="AG120">
        <v>1.5116889476776101</v>
      </c>
      <c r="AH120">
        <v>1.3165489435195901</v>
      </c>
      <c r="AI120">
        <v>1.39407098293304</v>
      </c>
      <c r="AJ120">
        <v>1.4102909564971899</v>
      </c>
      <c r="AK120">
        <v>1.2270929813385001</v>
      </c>
      <c r="AL120">
        <v>0.98621797561645497</v>
      </c>
      <c r="AM120">
        <v>0.81594699621200595</v>
      </c>
      <c r="AN120">
        <v>0.84458100795745805</v>
      </c>
      <c r="AO120">
        <v>1.02453696727753</v>
      </c>
      <c r="AP120">
        <v>1.5322229862213099</v>
      </c>
      <c r="AQ120">
        <v>1.56617403030396</v>
      </c>
    </row>
    <row r="121" spans="1:43" x14ac:dyDescent="0.3">
      <c r="A121" t="s">
        <v>344</v>
      </c>
      <c r="B121" t="str">
        <f t="shared" si="1"/>
        <v>KEY CN EQUITY</v>
      </c>
      <c r="C121" t="s">
        <v>124</v>
      </c>
      <c r="D121">
        <v>3.54960463007041</v>
      </c>
      <c r="E121">
        <v>3.40506911277771</v>
      </c>
      <c r="F121">
        <v>3.1262669563293501</v>
      </c>
      <c r="G121">
        <v>2.9122879505157502</v>
      </c>
      <c r="H121">
        <v>2.6407089233398402</v>
      </c>
      <c r="I121">
        <v>2.5563330650329599</v>
      </c>
      <c r="J121">
        <v>2.42745089530945</v>
      </c>
      <c r="K121">
        <v>2.3819260597228999</v>
      </c>
      <c r="L121">
        <v>2.4055809974670401</v>
      </c>
      <c r="M121">
        <v>2.25166893005371</v>
      </c>
      <c r="N121">
        <v>2.3665330410003702</v>
      </c>
      <c r="O121">
        <v>2.6344659328460698</v>
      </c>
      <c r="P121">
        <v>2.3727049827575701</v>
      </c>
      <c r="Q121">
        <v>2.63016700744629</v>
      </c>
      <c r="R121">
        <v>2.7262659072875999</v>
      </c>
      <c r="S121">
        <v>2.1113770008087198</v>
      </c>
      <c r="T121">
        <v>1.8106340169906601</v>
      </c>
      <c r="U121">
        <v>1.5004420280456501</v>
      </c>
      <c r="V121">
        <v>1.5009679794311499</v>
      </c>
      <c r="W121">
        <v>0.91791701316833496</v>
      </c>
      <c r="X121">
        <v>2.4275889396667498</v>
      </c>
      <c r="Y121">
        <v>2.3181509971618701</v>
      </c>
      <c r="Z121">
        <v>2.5038549900054901</v>
      </c>
      <c r="AA121">
        <v>2.46580910682678</v>
      </c>
      <c r="AB121">
        <v>1.9393240213394201</v>
      </c>
      <c r="AC121">
        <v>2.7920069694518999</v>
      </c>
      <c r="AD121">
        <v>2.9238638877868701</v>
      </c>
      <c r="AE121">
        <v>2.7303810119628902</v>
      </c>
      <c r="AF121">
        <v>2.9222431182861301</v>
      </c>
      <c r="AG121">
        <v>3.7042191028595002</v>
      </c>
      <c r="AH121">
        <v>3.9481070041656499</v>
      </c>
      <c r="AI121">
        <v>3.8177490234375</v>
      </c>
      <c r="AJ121">
        <v>4.0796737670898402</v>
      </c>
      <c r="AK121">
        <v>4.26354885101318</v>
      </c>
      <c r="AL121">
        <v>3.9996850490570099</v>
      </c>
      <c r="AM121">
        <v>4.71681880950928</v>
      </c>
      <c r="AN121">
        <v>4.9437599182128897</v>
      </c>
      <c r="AO121">
        <v>4.47070407867432</v>
      </c>
      <c r="AP121">
        <v>5.3678288459777797</v>
      </c>
      <c r="AQ121">
        <v>5.3281788825988796</v>
      </c>
    </row>
    <row r="122" spans="1:43" x14ac:dyDescent="0.3">
      <c r="A122" t="s">
        <v>345</v>
      </c>
      <c r="B122" t="str">
        <f t="shared" si="1"/>
        <v>KMP-U CN EQUITY</v>
      </c>
      <c r="C122" t="s">
        <v>125</v>
      </c>
      <c r="D122">
        <v>0.744016053898503</v>
      </c>
      <c r="E122">
        <v>0.913268983364105</v>
      </c>
      <c r="F122">
        <v>0.75253099203109697</v>
      </c>
      <c r="G122">
        <v>0.84956002235412598</v>
      </c>
      <c r="H122">
        <v>0.85581302642822299</v>
      </c>
      <c r="I122">
        <v>0.82269102334976196</v>
      </c>
      <c r="J122">
        <v>0.84988701343536399</v>
      </c>
      <c r="K122">
        <v>0.85842597484588601</v>
      </c>
      <c r="L122">
        <v>0.83290600776672397</v>
      </c>
      <c r="M122">
        <v>0.77262097597122203</v>
      </c>
      <c r="N122">
        <v>0.86215502023696899</v>
      </c>
      <c r="O122">
        <v>1.0997109413146999</v>
      </c>
      <c r="P122">
        <v>1.2352659702301001</v>
      </c>
      <c r="Q122">
        <v>1.14323401451111</v>
      </c>
      <c r="R122">
        <v>1.1058490276336701</v>
      </c>
      <c r="S122">
        <v>1.07467997074127</v>
      </c>
      <c r="T122">
        <v>0.99877500534057595</v>
      </c>
      <c r="U122">
        <v>1.0314069986343399</v>
      </c>
      <c r="V122">
        <v>1.05227994918823</v>
      </c>
      <c r="W122">
        <v>0.95047497749328602</v>
      </c>
      <c r="X122">
        <v>1.15682601928711</v>
      </c>
      <c r="Y122">
        <v>1.3361610174179099</v>
      </c>
      <c r="Z122">
        <v>1.2840429544448899</v>
      </c>
      <c r="AA122">
        <v>1.3972369432449301</v>
      </c>
      <c r="AB122">
        <v>1.1736470460891699</v>
      </c>
      <c r="AC122">
        <v>1.2218029499053999</v>
      </c>
      <c r="AD122">
        <v>1.14910900592804</v>
      </c>
      <c r="AE122">
        <v>1.09238398075104</v>
      </c>
      <c r="AF122">
        <v>1.1840230226516699</v>
      </c>
      <c r="AG122">
        <v>1.13772797584534</v>
      </c>
      <c r="AH122">
        <v>1.1030650138855</v>
      </c>
      <c r="AI122">
        <v>1.12843894958496</v>
      </c>
      <c r="AJ122">
        <v>1.07997894287109</v>
      </c>
      <c r="AK122">
        <v>1.0855669975280799</v>
      </c>
      <c r="AL122">
        <v>1.15374100208282</v>
      </c>
      <c r="AM122">
        <v>1.0476609468460101</v>
      </c>
      <c r="AN122">
        <v>0.98659098148345903</v>
      </c>
      <c r="AO122">
        <v>0.93101698160171498</v>
      </c>
      <c r="AP122">
        <v>0.95596301555633501</v>
      </c>
      <c r="AQ122">
        <v>1.0352879762649501</v>
      </c>
    </row>
    <row r="123" spans="1:43" x14ac:dyDescent="0.3">
      <c r="A123" t="s">
        <v>346</v>
      </c>
      <c r="B123" t="str">
        <f t="shared" si="1"/>
        <v>KNT CN EQUITY</v>
      </c>
      <c r="C123" t="s">
        <v>126</v>
      </c>
      <c r="D123">
        <v>3.4593510997907702</v>
      </c>
      <c r="E123">
        <v>3.3330850601196298</v>
      </c>
      <c r="F123">
        <v>3.7215380668640101</v>
      </c>
      <c r="G123">
        <v>3.07850909233093</v>
      </c>
      <c r="H123">
        <v>3.2994980812072701</v>
      </c>
      <c r="I123">
        <v>3.0383069515228298</v>
      </c>
      <c r="J123">
        <v>3.11431908607483</v>
      </c>
      <c r="K123">
        <v>4.1983299255371103</v>
      </c>
      <c r="L123">
        <v>4.2773289680481001</v>
      </c>
      <c r="M123">
        <v>4.5264220237731898</v>
      </c>
      <c r="N123">
        <v>5.3810157775878897</v>
      </c>
      <c r="O123">
        <v>6.7897257804870597</v>
      </c>
      <c r="P123">
        <v>5.6616911888122603</v>
      </c>
      <c r="Q123">
        <v>5.1695818901062003</v>
      </c>
      <c r="R123">
        <v>8.1023082733154297</v>
      </c>
      <c r="S123">
        <v>5.9321799278259304</v>
      </c>
      <c r="T123">
        <v>7.1981310844421396</v>
      </c>
      <c r="U123">
        <v>6.9485058784484899</v>
      </c>
      <c r="V123">
        <v>4.2144317626953098</v>
      </c>
      <c r="W123">
        <v>3.37192702293396</v>
      </c>
      <c r="X123">
        <v>3.7916109561920202</v>
      </c>
      <c r="Y123">
        <v>3.38704609870911</v>
      </c>
      <c r="Z123">
        <v>3.1861009597778298</v>
      </c>
      <c r="AA123">
        <v>2.81248211860657</v>
      </c>
      <c r="AB123">
        <v>1.62639796733856</v>
      </c>
      <c r="AC123">
        <v>3.45533394813538</v>
      </c>
      <c r="AD123">
        <v>3.46170997619629</v>
      </c>
      <c r="AE123">
        <v>3.1198489665985099</v>
      </c>
      <c r="AF123">
        <v>3.4943809509277299</v>
      </c>
      <c r="AG123">
        <v>2.88347196578979</v>
      </c>
      <c r="AH123">
        <v>4.1288208961486799</v>
      </c>
      <c r="AI123">
        <v>7.6080451011657697</v>
      </c>
      <c r="AJ123">
        <v>22.426319122314499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t="s">
        <v>6</v>
      </c>
      <c r="AQ123" t="s">
        <v>6</v>
      </c>
    </row>
    <row r="124" spans="1:43" x14ac:dyDescent="0.3">
      <c r="A124" t="s">
        <v>347</v>
      </c>
      <c r="B124" t="str">
        <f t="shared" si="1"/>
        <v>KXS CN EQUITY</v>
      </c>
      <c r="C124" t="s">
        <v>127</v>
      </c>
      <c r="D124">
        <v>8.1376259261989805</v>
      </c>
      <c r="E124">
        <v>8.0452003479003906</v>
      </c>
      <c r="F124">
        <v>7.8235211372375497</v>
      </c>
      <c r="G124">
        <v>7.1562438011169398</v>
      </c>
      <c r="H124">
        <v>7.0379700660705602</v>
      </c>
      <c r="I124">
        <v>6.9381089210510298</v>
      </c>
      <c r="J124">
        <v>9.068359375</v>
      </c>
      <c r="K124">
        <v>9.0301208496093803</v>
      </c>
      <c r="L124">
        <v>7.8461098670959499</v>
      </c>
      <c r="M124">
        <v>7.5045700073242196</v>
      </c>
      <c r="N124">
        <v>8.5653057098388707</v>
      </c>
      <c r="O124">
        <v>10.4362745285034</v>
      </c>
      <c r="P124">
        <v>11.985922813415501</v>
      </c>
      <c r="Q124">
        <v>12.741193771362299</v>
      </c>
      <c r="R124">
        <v>12.0053806304932</v>
      </c>
      <c r="S124">
        <v>11.0399932861328</v>
      </c>
      <c r="T124">
        <v>13.578067779541</v>
      </c>
      <c r="U124">
        <v>14.400200843811</v>
      </c>
      <c r="V124">
        <v>14.517376899719199</v>
      </c>
      <c r="W124">
        <v>8.3282041549682599</v>
      </c>
      <c r="X124">
        <v>8.8432531356811506</v>
      </c>
      <c r="Y124">
        <v>7.9592242240905797</v>
      </c>
      <c r="Z124">
        <v>7.9876008033752397</v>
      </c>
      <c r="AA124">
        <v>7.7902541160583496</v>
      </c>
      <c r="AB124">
        <v>6.83020114898682</v>
      </c>
      <c r="AC124">
        <v>10.963204383850099</v>
      </c>
      <c r="AD124">
        <v>10.257209777831999</v>
      </c>
      <c r="AE124">
        <v>10.320747375488301</v>
      </c>
      <c r="AF124">
        <v>12.5302534103394</v>
      </c>
      <c r="AG124">
        <v>12.8832349777222</v>
      </c>
      <c r="AH124">
        <v>14.6550340652466</v>
      </c>
      <c r="AI124">
        <v>14.4210357666016</v>
      </c>
      <c r="AJ124">
        <v>13.2373313903809</v>
      </c>
      <c r="AK124">
        <v>15.0672340393066</v>
      </c>
      <c r="AL124">
        <v>12.6081495285034</v>
      </c>
      <c r="AM124">
        <v>11.3540191650391</v>
      </c>
      <c r="AN124">
        <v>12.6303091049194</v>
      </c>
      <c r="AO124">
        <v>11.928656578064</v>
      </c>
      <c r="AP124">
        <v>9.3858852386474592</v>
      </c>
      <c r="AQ124">
        <v>9.91986083984375</v>
      </c>
    </row>
    <row r="125" spans="1:43" x14ac:dyDescent="0.3">
      <c r="A125" t="s">
        <v>348</v>
      </c>
      <c r="B125" t="str">
        <f t="shared" si="1"/>
        <v>L CN EQUITY</v>
      </c>
      <c r="C125" t="s">
        <v>128</v>
      </c>
      <c r="D125">
        <v>5.1902530822170503</v>
      </c>
      <c r="E125">
        <v>4.7441282272338903</v>
      </c>
      <c r="F125">
        <v>4.3433389663696298</v>
      </c>
      <c r="G125">
        <v>4.3166971206665004</v>
      </c>
      <c r="H125">
        <v>3.5285520553588898</v>
      </c>
      <c r="I125">
        <v>3.2743659019470202</v>
      </c>
      <c r="J125">
        <v>3.2934160232543901</v>
      </c>
      <c r="K125">
        <v>3.3226969242096001</v>
      </c>
      <c r="L125">
        <v>3.4889369010925302</v>
      </c>
      <c r="M125">
        <v>3.1642971038818399</v>
      </c>
      <c r="N125">
        <v>3.2786331176757799</v>
      </c>
      <c r="O125">
        <v>3.1950590610504199</v>
      </c>
      <c r="P125">
        <v>3.0395579338073699</v>
      </c>
      <c r="Q125">
        <v>2.7847480773925799</v>
      </c>
      <c r="R125">
        <v>2.34304594993591</v>
      </c>
      <c r="S125">
        <v>2.21234107017517</v>
      </c>
      <c r="T125">
        <v>2.0224308967590301</v>
      </c>
      <c r="U125">
        <v>2.2665588855743399</v>
      </c>
      <c r="V125">
        <v>2.1575009822845499</v>
      </c>
      <c r="W125">
        <v>2.1691908836364799</v>
      </c>
      <c r="X125">
        <v>2.2091810703277601</v>
      </c>
      <c r="Y125">
        <v>2.4599289894103999</v>
      </c>
      <c r="Z125">
        <v>2.2921268939971902</v>
      </c>
      <c r="AA125">
        <v>2.17869305610657</v>
      </c>
      <c r="AB125">
        <v>1.88989794254303</v>
      </c>
      <c r="AC125">
        <v>1.93648898601532</v>
      </c>
      <c r="AD125">
        <v>2.02490305900574</v>
      </c>
      <c r="AE125">
        <v>1.92652404308319</v>
      </c>
      <c r="AF125">
        <v>2.0471510887146001</v>
      </c>
      <c r="AG125">
        <v>2.0522260665893599</v>
      </c>
      <c r="AH125">
        <v>2.2544100284576398</v>
      </c>
      <c r="AI125">
        <v>2.2668509483337398</v>
      </c>
      <c r="AJ125">
        <v>2.22164106369019</v>
      </c>
      <c r="AK125">
        <v>2.0860509872436501</v>
      </c>
      <c r="AL125">
        <v>2.21296906471252</v>
      </c>
      <c r="AM125">
        <v>2.37874102592468</v>
      </c>
      <c r="AN125">
        <v>2.0782339572906499</v>
      </c>
      <c r="AO125">
        <v>2.0898520946502699</v>
      </c>
      <c r="AP125">
        <v>2.0434129238128702</v>
      </c>
      <c r="AQ125">
        <v>2.00528788566589</v>
      </c>
    </row>
    <row r="126" spans="1:43" x14ac:dyDescent="0.3">
      <c r="A126" t="s">
        <v>350</v>
      </c>
      <c r="B126" t="str">
        <f t="shared" si="1"/>
        <v>LB CN EQUITY</v>
      </c>
      <c r="C126" t="s">
        <v>130</v>
      </c>
      <c r="D126">
        <v>0.47136980092824399</v>
      </c>
      <c r="E126">
        <v>0.42405399680137601</v>
      </c>
      <c r="F126">
        <v>0.43960401415824901</v>
      </c>
      <c r="G126">
        <v>0.42995899915695202</v>
      </c>
      <c r="H126">
        <v>0.41971498727798501</v>
      </c>
      <c r="I126">
        <v>0.405193001031876</v>
      </c>
      <c r="J126">
        <v>0.63930600881576505</v>
      </c>
      <c r="K126">
        <v>0.51413398981094405</v>
      </c>
      <c r="L126">
        <v>0.57785099744796797</v>
      </c>
      <c r="M126">
        <v>0.49542999267578097</v>
      </c>
      <c r="N126">
        <v>0.69369000196456898</v>
      </c>
      <c r="O126">
        <v>0.65778899192810103</v>
      </c>
      <c r="P126">
        <v>0.75505602359771695</v>
      </c>
      <c r="Q126">
        <v>0.72108000516891502</v>
      </c>
      <c r="R126">
        <v>0.70268797874450695</v>
      </c>
      <c r="S126">
        <v>0.75167202949523904</v>
      </c>
      <c r="T126">
        <v>0.55782598257064797</v>
      </c>
      <c r="U126">
        <v>0.47873601317405701</v>
      </c>
      <c r="V126">
        <v>0.48952999711036699</v>
      </c>
      <c r="W126">
        <v>0.57283002138137795</v>
      </c>
      <c r="X126">
        <v>0.78819102048873901</v>
      </c>
      <c r="Y126">
        <v>0.83098900318145796</v>
      </c>
      <c r="Z126">
        <v>0.82506901025772095</v>
      </c>
      <c r="AA126">
        <v>0.77844500541687001</v>
      </c>
      <c r="AB126">
        <v>0.82226198911666903</v>
      </c>
      <c r="AC126">
        <v>0.77643001079559304</v>
      </c>
      <c r="AD126">
        <v>0.87402397394180298</v>
      </c>
      <c r="AE126">
        <v>0.93803399801254295</v>
      </c>
      <c r="AF126">
        <v>1.0288729667663601</v>
      </c>
      <c r="AG126">
        <v>1.1755720376968399</v>
      </c>
      <c r="AH126">
        <v>1.0829440355300901</v>
      </c>
      <c r="AI126">
        <v>1.1225700378418</v>
      </c>
      <c r="AJ126">
        <v>1.19557297229767</v>
      </c>
      <c r="AK126">
        <v>1.0271420478820801</v>
      </c>
      <c r="AL126">
        <v>0.99556297063827504</v>
      </c>
      <c r="AM126">
        <v>1.0456850528717001</v>
      </c>
      <c r="AN126">
        <v>1.0056350231170601</v>
      </c>
      <c r="AO126">
        <v>1.1217190027236901</v>
      </c>
      <c r="AP126">
        <v>1.0157170295715301</v>
      </c>
      <c r="AQ126">
        <v>1.0156379938125599</v>
      </c>
    </row>
    <row r="127" spans="1:43" x14ac:dyDescent="0.3">
      <c r="A127" t="s">
        <v>351</v>
      </c>
      <c r="B127" t="str">
        <f t="shared" si="1"/>
        <v>LIF CN EQUITY</v>
      </c>
      <c r="C127" t="s">
        <v>131</v>
      </c>
      <c r="D127">
        <v>2.80862289974562</v>
      </c>
      <c r="E127">
        <v>3.1222019195556601</v>
      </c>
      <c r="F127">
        <v>2.7779679298400901</v>
      </c>
      <c r="G127">
        <v>2.67927193641663</v>
      </c>
      <c r="H127">
        <v>3.0964670181274401</v>
      </c>
      <c r="I127">
        <v>3.22711205482483</v>
      </c>
      <c r="J127">
        <v>3.0650269985199001</v>
      </c>
      <c r="K127">
        <v>3.15550708770752</v>
      </c>
      <c r="L127">
        <v>3.3713850975036599</v>
      </c>
      <c r="M127">
        <v>2.9048941135406499</v>
      </c>
      <c r="N127">
        <v>2.9182760715484601</v>
      </c>
      <c r="O127">
        <v>4.5163998603820801</v>
      </c>
      <c r="P127">
        <v>4.2582697868347203</v>
      </c>
      <c r="Q127">
        <v>4.0201182365417498</v>
      </c>
      <c r="R127">
        <v>5.0921602249145499</v>
      </c>
      <c r="S127">
        <v>4.0235238075256303</v>
      </c>
      <c r="T127">
        <v>3.68495392799377</v>
      </c>
      <c r="U127">
        <v>2.70583891868591</v>
      </c>
      <c r="V127">
        <v>2.6725718975067099</v>
      </c>
      <c r="W127">
        <v>1.9164849519729601</v>
      </c>
      <c r="X127">
        <v>2.9323871135711701</v>
      </c>
      <c r="Y127">
        <v>2.8217699527740501</v>
      </c>
      <c r="Z127">
        <v>3.9643199443817099</v>
      </c>
      <c r="AA127">
        <v>3.3335928916931201</v>
      </c>
      <c r="AB127">
        <v>2.6256370544433598</v>
      </c>
      <c r="AC127">
        <v>3.0694499015808101</v>
      </c>
      <c r="AD127">
        <v>2.7424418926239</v>
      </c>
      <c r="AE127">
        <v>2.3226170539856001</v>
      </c>
      <c r="AF127">
        <v>3.0349259376525901</v>
      </c>
      <c r="AG127">
        <v>2.2305738925933798</v>
      </c>
      <c r="AH127">
        <v>1.7097929716110201</v>
      </c>
      <c r="AI127">
        <v>2.0061109066009499</v>
      </c>
      <c r="AJ127">
        <v>2.04108810424805</v>
      </c>
      <c r="AK127">
        <v>1.5866949558258101</v>
      </c>
      <c r="AL127">
        <v>1.4290009737014799</v>
      </c>
      <c r="AM127">
        <v>1.33384501934052</v>
      </c>
      <c r="AN127">
        <v>1.07871401309967</v>
      </c>
      <c r="AO127">
        <v>1.5975710153579701</v>
      </c>
      <c r="AP127">
        <v>1.60029804706574</v>
      </c>
      <c r="AQ127">
        <v>1.51357698440552</v>
      </c>
    </row>
    <row r="128" spans="1:43" x14ac:dyDescent="0.3">
      <c r="A128" t="s">
        <v>352</v>
      </c>
      <c r="B128" t="str">
        <f t="shared" si="1"/>
        <v>LNR CN EQUITY</v>
      </c>
      <c r="C128" t="s">
        <v>132</v>
      </c>
      <c r="D128">
        <v>0.607102522529679</v>
      </c>
      <c r="E128">
        <v>0.67455798387527499</v>
      </c>
      <c r="F128">
        <v>0.73097598552703902</v>
      </c>
      <c r="G128">
        <v>0.807065010070801</v>
      </c>
      <c r="H128">
        <v>0.74072897434234597</v>
      </c>
      <c r="I128">
        <v>0.77746701240539595</v>
      </c>
      <c r="J128">
        <v>0.84426397085189797</v>
      </c>
      <c r="K128">
        <v>0.79992502927780196</v>
      </c>
      <c r="L128">
        <v>0.78385299444198597</v>
      </c>
      <c r="M128">
        <v>0.71778500080108598</v>
      </c>
      <c r="N128">
        <v>0.75356298685073897</v>
      </c>
      <c r="O128">
        <v>0.78100997209548995</v>
      </c>
      <c r="P128">
        <v>1.0664139986038199</v>
      </c>
      <c r="Q128">
        <v>0.93958699703216597</v>
      </c>
      <c r="R128">
        <v>1.13258600234985</v>
      </c>
      <c r="S128">
        <v>1.1009650230407699</v>
      </c>
      <c r="T128">
        <v>1.0135960578918499</v>
      </c>
      <c r="U128">
        <v>0.61098301410675004</v>
      </c>
      <c r="V128">
        <v>0.58835601806640603</v>
      </c>
      <c r="W128">
        <v>0.455944985151291</v>
      </c>
      <c r="X128">
        <v>0.79542201757430997</v>
      </c>
      <c r="Y128">
        <v>0.71060502529144298</v>
      </c>
      <c r="Z128">
        <v>0.81023299694061302</v>
      </c>
      <c r="AA128">
        <v>0.80888700485229503</v>
      </c>
      <c r="AB128">
        <v>0.77845299243927002</v>
      </c>
      <c r="AC128">
        <v>1.0934519767761199</v>
      </c>
      <c r="AD128">
        <v>1.07633399963379</v>
      </c>
      <c r="AE128">
        <v>1.3551670312881501</v>
      </c>
      <c r="AF128">
        <v>1.53705501556397</v>
      </c>
      <c r="AG128">
        <v>1.6758509874343901</v>
      </c>
      <c r="AH128">
        <v>1.4301910400390601</v>
      </c>
      <c r="AI128">
        <v>1.4317330121994001</v>
      </c>
      <c r="AJ128">
        <v>1.45376896858215</v>
      </c>
      <c r="AK128">
        <v>1.42008900642395</v>
      </c>
      <c r="AL128">
        <v>1.2565120458602901</v>
      </c>
      <c r="AM128">
        <v>1.76736605167389</v>
      </c>
      <c r="AN128">
        <v>2.15632104873657</v>
      </c>
      <c r="AO128">
        <v>2.1294639110565199</v>
      </c>
      <c r="AP128">
        <v>2.71177101135254</v>
      </c>
      <c r="AQ128">
        <v>2.7544689178466801</v>
      </c>
    </row>
    <row r="129" spans="1:43" x14ac:dyDescent="0.3">
      <c r="A129" t="s">
        <v>353</v>
      </c>
      <c r="B129" t="str">
        <f t="shared" si="1"/>
        <v>LSPD CN EQUITY</v>
      </c>
      <c r="C129" t="s">
        <v>133</v>
      </c>
      <c r="D129">
        <v>0.987239971627762</v>
      </c>
      <c r="E129">
        <v>1.0709730386734</v>
      </c>
      <c r="F129">
        <v>0.88155502080917403</v>
      </c>
      <c r="G129">
        <v>0.89570701122283902</v>
      </c>
      <c r="H129">
        <v>1.3249609470367401</v>
      </c>
      <c r="I129">
        <v>0.87774002552032504</v>
      </c>
      <c r="J129">
        <v>1.0413910150527901</v>
      </c>
      <c r="K129">
        <v>0.91983199119567904</v>
      </c>
      <c r="L129">
        <v>0.84878599643707298</v>
      </c>
      <c r="M129">
        <v>0.80220901966095004</v>
      </c>
      <c r="N129">
        <v>0.99612998962402299</v>
      </c>
      <c r="O129">
        <v>1.3359570503234901</v>
      </c>
      <c r="P129">
        <v>1.7356870174407999</v>
      </c>
      <c r="Q129">
        <v>4.5476388931274396</v>
      </c>
      <c r="R129">
        <v>5.3674488067626998</v>
      </c>
      <c r="S129">
        <v>4.1766929626464799</v>
      </c>
      <c r="T129">
        <v>6.1157851219177202</v>
      </c>
      <c r="U129">
        <v>5.1343488693237296</v>
      </c>
      <c r="V129">
        <v>6.4812979698181197</v>
      </c>
      <c r="W129">
        <v>3.5961461067199698</v>
      </c>
      <c r="X129">
        <v>12.417701721191399</v>
      </c>
      <c r="Y129">
        <v>10.1064701080322</v>
      </c>
      <c r="Z129">
        <v>12.3244009017944</v>
      </c>
      <c r="AA129">
        <v>6.5661540031433097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</row>
    <row r="130" spans="1:43" x14ac:dyDescent="0.3">
      <c r="A130" t="s">
        <v>354</v>
      </c>
      <c r="B130" t="str">
        <f t="shared" si="1"/>
        <v>LUG CN EQUITY</v>
      </c>
      <c r="C130" t="s">
        <v>134</v>
      </c>
      <c r="D130">
        <v>4.8599855689089004</v>
      </c>
      <c r="E130">
        <v>3.3710289001464799</v>
      </c>
      <c r="F130">
        <v>3.45904588699341</v>
      </c>
      <c r="G130">
        <v>3.1166141033172599</v>
      </c>
      <c r="H130">
        <v>2.8070740699768102</v>
      </c>
      <c r="I130">
        <v>3.0711970329284699</v>
      </c>
      <c r="J130">
        <v>3.1168549060821502</v>
      </c>
      <c r="K130">
        <v>2.7042260169982901</v>
      </c>
      <c r="L130">
        <v>1.7778630256652801</v>
      </c>
      <c r="M130">
        <v>1.85466301441193</v>
      </c>
      <c r="N130">
        <v>2.3225889205932599</v>
      </c>
      <c r="O130">
        <v>2.3602750301361102</v>
      </c>
      <c r="P130">
        <v>2.21684002876282</v>
      </c>
      <c r="Q130">
        <v>2.6667680740356401</v>
      </c>
      <c r="R130">
        <v>2.70875096321106</v>
      </c>
      <c r="S130">
        <v>3.3562850952148402</v>
      </c>
      <c r="T130">
        <v>3.5053141117096001</v>
      </c>
      <c r="U130">
        <v>3.79332304000854</v>
      </c>
      <c r="V130">
        <v>2.3144469261169398</v>
      </c>
      <c r="W130">
        <v>3.0748100280761701</v>
      </c>
      <c r="X130">
        <v>2.47740697860718</v>
      </c>
      <c r="Y130">
        <v>1.97391498088837</v>
      </c>
      <c r="Z130">
        <v>1.39600801467896</v>
      </c>
      <c r="AA130">
        <v>1.3054989576339699</v>
      </c>
      <c r="AB130">
        <v>1.3129240274429299</v>
      </c>
      <c r="AC130">
        <v>1.2274539470672601</v>
      </c>
      <c r="AD130">
        <v>1.48217797279358</v>
      </c>
      <c r="AE130">
        <v>1.8426220417022701</v>
      </c>
      <c r="AF130">
        <v>1.9212059974670399</v>
      </c>
      <c r="AG130">
        <v>1.8933900594711299</v>
      </c>
      <c r="AH130">
        <v>2.0549979209899898</v>
      </c>
      <c r="AI130">
        <v>1.7207169532775899</v>
      </c>
      <c r="AJ130">
        <v>1.7393039464950599</v>
      </c>
      <c r="AK130">
        <v>1.8348749876022299</v>
      </c>
      <c r="AL130">
        <v>1.45209300518036</v>
      </c>
      <c r="AM130">
        <v>1.0835000276565501</v>
      </c>
      <c r="AN130">
        <v>1.0591349601745601</v>
      </c>
      <c r="AO130">
        <v>1.11924505233765</v>
      </c>
      <c r="AP130">
        <v>1.0027890205383301</v>
      </c>
      <c r="AQ130">
        <v>1.16584396362305</v>
      </c>
    </row>
    <row r="131" spans="1:43" x14ac:dyDescent="0.3">
      <c r="A131" t="s">
        <v>355</v>
      </c>
      <c r="B131" t="str">
        <f t="shared" ref="B131:B194" si="2">A131&amp;" CN EQUITY"</f>
        <v>LUN CN EQUITY</v>
      </c>
      <c r="C131" t="s">
        <v>135</v>
      </c>
      <c r="D131">
        <v>1.3288368095482399</v>
      </c>
      <c r="E131">
        <v>1.6217119693756099</v>
      </c>
      <c r="F131">
        <v>1.74363601207733</v>
      </c>
      <c r="G131">
        <v>1.62192702293396</v>
      </c>
      <c r="H131">
        <v>1.27991902828217</v>
      </c>
      <c r="I131">
        <v>1.1733690500259399</v>
      </c>
      <c r="J131">
        <v>1.2178139686584499</v>
      </c>
      <c r="K131">
        <v>1.0520050525665301</v>
      </c>
      <c r="L131">
        <v>0.97383701801300004</v>
      </c>
      <c r="M131">
        <v>0.836043000221252</v>
      </c>
      <c r="N131">
        <v>1.01831698417664</v>
      </c>
      <c r="O131">
        <v>1.6062040328979501</v>
      </c>
      <c r="P131">
        <v>1.29149794578552</v>
      </c>
      <c r="Q131">
        <v>1.2362259626388501</v>
      </c>
      <c r="R131">
        <v>1.56544601917267</v>
      </c>
      <c r="S131">
        <v>1.88111400604248</v>
      </c>
      <c r="T131">
        <v>1.6375689506530799</v>
      </c>
      <c r="U131">
        <v>1.0768070220947299</v>
      </c>
      <c r="V131">
        <v>1.0737069845199601</v>
      </c>
      <c r="W131">
        <v>0.75898098945617698</v>
      </c>
      <c r="X131">
        <v>1.1635760068893399</v>
      </c>
      <c r="Y131">
        <v>0.944518983364105</v>
      </c>
      <c r="Z131">
        <v>1.0946340560913099</v>
      </c>
      <c r="AA131">
        <v>0.918789982795715</v>
      </c>
      <c r="AB131">
        <v>0.82268601655960105</v>
      </c>
      <c r="AC131">
        <v>1.0514990091323899</v>
      </c>
      <c r="AD131">
        <v>1.10216796398163</v>
      </c>
      <c r="AE131">
        <v>1.30009794235229</v>
      </c>
      <c r="AF131">
        <v>1.32515096664429</v>
      </c>
      <c r="AG131">
        <v>1.4141379594802901</v>
      </c>
      <c r="AH131">
        <v>1.22124600410461</v>
      </c>
      <c r="AI131">
        <v>1.2530059814453101</v>
      </c>
      <c r="AJ131">
        <v>1.0904350280761701</v>
      </c>
      <c r="AK131">
        <v>0.94642102718353305</v>
      </c>
      <c r="AL131">
        <v>0.80129402875900302</v>
      </c>
      <c r="AM131">
        <v>0.59227198362350497</v>
      </c>
      <c r="AN131">
        <v>0.51853299140930198</v>
      </c>
      <c r="AO131">
        <v>0.48057800531387301</v>
      </c>
      <c r="AP131">
        <v>0.69605797529220603</v>
      </c>
      <c r="AQ131">
        <v>0.69711899757385298</v>
      </c>
    </row>
    <row r="132" spans="1:43" x14ac:dyDescent="0.3">
      <c r="A132" t="s">
        <v>1041</v>
      </c>
      <c r="B132" t="str">
        <f t="shared" si="2"/>
        <v>MAG CN EQUITY</v>
      </c>
      <c r="C132" t="s">
        <v>896</v>
      </c>
      <c r="D132">
        <v>2.45362808190671</v>
      </c>
      <c r="E132">
        <v>2.5471069812774698</v>
      </c>
      <c r="F132">
        <v>2.2037429809570299</v>
      </c>
      <c r="G132">
        <v>2.0797080993652299</v>
      </c>
      <c r="H132">
        <v>2.1216909885406499</v>
      </c>
      <c r="I132">
        <v>2.17524194717407</v>
      </c>
      <c r="J132">
        <v>2.39605808258057</v>
      </c>
      <c r="K132">
        <v>2.81943607330322</v>
      </c>
      <c r="L132">
        <v>3.8508870601654102</v>
      </c>
      <c r="M132">
        <v>3.0927588939666699</v>
      </c>
      <c r="N132">
        <v>3.0798718929290798</v>
      </c>
      <c r="O132">
        <v>4.2800669670104998</v>
      </c>
      <c r="P132">
        <v>4.17220115661621</v>
      </c>
      <c r="Q132">
        <v>4.9025139808654803</v>
      </c>
      <c r="R132">
        <v>6.2711219787597701</v>
      </c>
      <c r="S132">
        <v>4.5830240249633798</v>
      </c>
      <c r="T132">
        <v>6.1110491752624503</v>
      </c>
      <c r="U132">
        <v>5.11155080795288</v>
      </c>
      <c r="V132">
        <v>5.0926041603088397</v>
      </c>
      <c r="W132">
        <v>3.3080720901489298</v>
      </c>
      <c r="X132">
        <v>4.7525491714477504</v>
      </c>
      <c r="Y132">
        <v>4.2735581398010298</v>
      </c>
      <c r="Z132">
        <v>4.2164149284362802</v>
      </c>
      <c r="AA132">
        <v>4.2775511741638201</v>
      </c>
      <c r="AB132">
        <v>2.9355518817901598</v>
      </c>
      <c r="AC132">
        <v>3.1639750003814702</v>
      </c>
      <c r="AD132">
        <v>4.2554221153259304</v>
      </c>
      <c r="AE132">
        <v>3.8062169551849401</v>
      </c>
      <c r="AF132">
        <v>4.8084912300109899</v>
      </c>
      <c r="AG132">
        <v>5.1250920295715297</v>
      </c>
      <c r="AH132">
        <v>5.9715251922607404</v>
      </c>
      <c r="AI132">
        <v>6.0025081634521502</v>
      </c>
      <c r="AJ132">
        <v>5.0412487983703604</v>
      </c>
      <c r="AK132">
        <v>5.3835811614990199</v>
      </c>
      <c r="AL132">
        <v>4.4808521270751998</v>
      </c>
      <c r="AM132">
        <v>3.3368260860443102</v>
      </c>
      <c r="AN132">
        <v>3.1814088821411102</v>
      </c>
      <c r="AO132">
        <v>3.0286769866943399</v>
      </c>
      <c r="AP132">
        <v>3.3150548934936501</v>
      </c>
      <c r="AQ132">
        <v>2.60128998756409</v>
      </c>
    </row>
    <row r="133" spans="1:43" x14ac:dyDescent="0.3">
      <c r="A133" t="s">
        <v>1042</v>
      </c>
      <c r="B133" t="str">
        <f t="shared" si="2"/>
        <v>MATR CN EQUITY</v>
      </c>
      <c r="C133" t="s">
        <v>894</v>
      </c>
      <c r="D133">
        <v>1.16082739468365</v>
      </c>
      <c r="E133">
        <v>1.30225694179535</v>
      </c>
      <c r="F133">
        <v>1.51126301288605</v>
      </c>
      <c r="G133">
        <v>1.59604597091675</v>
      </c>
      <c r="H133">
        <v>1.3751089572906501</v>
      </c>
      <c r="I133">
        <v>1.41467201709747</v>
      </c>
      <c r="J133">
        <v>1.8839099407196001</v>
      </c>
      <c r="K133">
        <v>1.2010869979858401</v>
      </c>
      <c r="L133">
        <v>1.38029396533966</v>
      </c>
      <c r="M133">
        <v>0.88482797145843495</v>
      </c>
      <c r="N133">
        <v>0.62287402153015103</v>
      </c>
      <c r="O133">
        <v>0.57009202241897605</v>
      </c>
      <c r="P133">
        <v>0.54133999347686801</v>
      </c>
      <c r="Q133">
        <v>0.57678800821304299</v>
      </c>
      <c r="R133">
        <v>0.60817599296569802</v>
      </c>
      <c r="S133">
        <v>0.54381000995635997</v>
      </c>
      <c r="T133">
        <v>0.34786099195480302</v>
      </c>
      <c r="U133">
        <v>0.21616099774837499</v>
      </c>
      <c r="V133">
        <v>0.26921099424362199</v>
      </c>
      <c r="W133">
        <v>0.16285599768161799</v>
      </c>
      <c r="X133">
        <v>0.93001699447631803</v>
      </c>
      <c r="Y133">
        <v>1.02042496204376</v>
      </c>
      <c r="Z133">
        <v>1.21979796886444</v>
      </c>
      <c r="AA133">
        <v>1.3615089654922501</v>
      </c>
      <c r="AB133">
        <v>1.09212994575501</v>
      </c>
      <c r="AC133">
        <v>1.67331802845001</v>
      </c>
      <c r="AD133">
        <v>1.70050501823425</v>
      </c>
      <c r="AE133">
        <v>1.6165590286254901</v>
      </c>
      <c r="AF133">
        <v>1.8458989858627299</v>
      </c>
      <c r="AG133">
        <v>1.8830599784851101</v>
      </c>
      <c r="AH133">
        <v>1.78027904033661</v>
      </c>
      <c r="AI133">
        <v>2.61514091491699</v>
      </c>
      <c r="AJ133">
        <v>2.4152278900146502</v>
      </c>
      <c r="AK133">
        <v>2.4830200672149698</v>
      </c>
      <c r="AL133">
        <v>2.0409049987793</v>
      </c>
      <c r="AM133">
        <v>1.69190502166748</v>
      </c>
      <c r="AN133">
        <v>1.6203260421752901</v>
      </c>
      <c r="AO133">
        <v>1.6669889688491799</v>
      </c>
      <c r="AP133">
        <v>2.3395938873290998</v>
      </c>
      <c r="AQ133">
        <v>2.1828830242157</v>
      </c>
    </row>
    <row r="134" spans="1:43" x14ac:dyDescent="0.3">
      <c r="A134" t="s">
        <v>356</v>
      </c>
      <c r="B134" t="str">
        <f t="shared" si="2"/>
        <v>MDA CN EQUITY</v>
      </c>
      <c r="C134" t="s">
        <v>136</v>
      </c>
      <c r="D134">
        <v>3.1114906128584798</v>
      </c>
      <c r="E134">
        <v>1.8312799930572501</v>
      </c>
      <c r="F134">
        <v>1.4942990541458101</v>
      </c>
      <c r="G134">
        <v>1.6110030412673999</v>
      </c>
      <c r="H134">
        <v>1.2931449413299601</v>
      </c>
      <c r="I134">
        <v>1.30658495426178</v>
      </c>
      <c r="J134">
        <v>0.94230902194976796</v>
      </c>
      <c r="K134">
        <v>0.81870299577713002</v>
      </c>
      <c r="L134">
        <v>0.76123398542404197</v>
      </c>
      <c r="M134">
        <v>0.86215800046920799</v>
      </c>
      <c r="N134">
        <v>0.965897977352142</v>
      </c>
      <c r="O134">
        <v>1.26265096664429</v>
      </c>
      <c r="P134">
        <v>1.0797209739685101</v>
      </c>
      <c r="Q134">
        <v>2.0563440322875999</v>
      </c>
      <c r="R134">
        <v>2.0679090023040798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</row>
    <row r="135" spans="1:43" x14ac:dyDescent="0.3">
      <c r="A135" t="s">
        <v>1043</v>
      </c>
      <c r="B135" t="str">
        <f t="shared" si="2"/>
        <v>MEG CN EQUITY</v>
      </c>
      <c r="C135" t="s">
        <v>891</v>
      </c>
      <c r="D135">
        <v>1.3607339114170101</v>
      </c>
      <c r="E135">
        <v>1.4650950431823699</v>
      </c>
      <c r="F135">
        <v>1.7264319658279399</v>
      </c>
      <c r="G135">
        <v>1.87783098220825</v>
      </c>
      <c r="H135">
        <v>1.4360009431839</v>
      </c>
      <c r="I135">
        <v>1.6133060455322299</v>
      </c>
      <c r="J135">
        <v>1.3503459692001301</v>
      </c>
      <c r="K135">
        <v>1.4338239431381199</v>
      </c>
      <c r="L135">
        <v>1.25185394287109</v>
      </c>
      <c r="M135">
        <v>1.0555670261383101</v>
      </c>
      <c r="N135">
        <v>1.2619429826736499</v>
      </c>
      <c r="O135">
        <v>1.25674104690552</v>
      </c>
      <c r="P135">
        <v>0.94283598661422696</v>
      </c>
      <c r="Q135">
        <v>0.83626902103424094</v>
      </c>
      <c r="R135">
        <v>0.77195399999618497</v>
      </c>
      <c r="S135">
        <v>0.56615698337554898</v>
      </c>
      <c r="T135">
        <v>0.38417899608612099</v>
      </c>
      <c r="U135">
        <v>0.23987400531768799</v>
      </c>
      <c r="V135">
        <v>0.325340986251831</v>
      </c>
      <c r="W135">
        <v>0.13922700285911599</v>
      </c>
      <c r="X135">
        <v>0.57445198297500599</v>
      </c>
      <c r="Y135">
        <v>0.45346701145172102</v>
      </c>
      <c r="Z135">
        <v>0.39574798941612199</v>
      </c>
      <c r="AA135">
        <v>0.39318799972534202</v>
      </c>
      <c r="AB135">
        <v>0.58901602029800404</v>
      </c>
      <c r="AC135">
        <v>0.58588498830795299</v>
      </c>
      <c r="AD135">
        <v>0.82427000999450695</v>
      </c>
      <c r="AE135">
        <v>0.32539001107215898</v>
      </c>
      <c r="AF135">
        <v>0.381345003843307</v>
      </c>
      <c r="AG135">
        <v>0.40547299385070801</v>
      </c>
      <c r="AH135">
        <v>0.28740501403808599</v>
      </c>
      <c r="AI135">
        <v>0.52117502689361594</v>
      </c>
      <c r="AJ135">
        <v>0.63596999645233199</v>
      </c>
      <c r="AK135">
        <v>0.37529599666595498</v>
      </c>
      <c r="AL135">
        <v>0.41649401187896701</v>
      </c>
      <c r="AM135">
        <v>0.38654598593711897</v>
      </c>
      <c r="AN135">
        <v>0.490631014108658</v>
      </c>
      <c r="AO135">
        <v>0.46845299005508401</v>
      </c>
      <c r="AP135">
        <v>1.0511100292205799</v>
      </c>
      <c r="AQ135">
        <v>1.0701040029525799</v>
      </c>
    </row>
    <row r="136" spans="1:43" x14ac:dyDescent="0.3">
      <c r="A136" t="s">
        <v>357</v>
      </c>
      <c r="B136" t="str">
        <f t="shared" si="2"/>
        <v>MFC CN EQUITY</v>
      </c>
      <c r="C136" t="s">
        <v>137</v>
      </c>
      <c r="D136">
        <v>1.8101144116097201</v>
      </c>
      <c r="E136">
        <v>1.63836705684662</v>
      </c>
      <c r="F136">
        <v>1.5440020561218299</v>
      </c>
      <c r="G136">
        <v>1.4649629592895499</v>
      </c>
      <c r="H136">
        <v>1.3095840215682999</v>
      </c>
      <c r="I136">
        <v>1.10738897323608</v>
      </c>
      <c r="J136">
        <v>1.18123495578766</v>
      </c>
      <c r="K136">
        <v>1.1268570423126201</v>
      </c>
      <c r="L136">
        <v>1.11994600296021</v>
      </c>
      <c r="M136">
        <v>0.834420025348663</v>
      </c>
      <c r="N136">
        <v>0.87333202362060502</v>
      </c>
      <c r="O136">
        <v>1.0126039981842001</v>
      </c>
      <c r="P136">
        <v>0.90041202306747403</v>
      </c>
      <c r="Q136">
        <v>0.94559502601623502</v>
      </c>
      <c r="R136">
        <v>0.98556101322174094</v>
      </c>
      <c r="S136">
        <v>1.15535199642181</v>
      </c>
      <c r="T136">
        <v>0.90575700998306297</v>
      </c>
      <c r="U136">
        <v>0.72649502754211404</v>
      </c>
      <c r="V136">
        <v>0.73454201221466098</v>
      </c>
      <c r="W136">
        <v>0.66620898246765103</v>
      </c>
      <c r="X136">
        <v>1.1337200403213501</v>
      </c>
      <c r="Y136">
        <v>1.0405889749527</v>
      </c>
      <c r="Z136">
        <v>1.0415350198745701</v>
      </c>
      <c r="AA136">
        <v>1.0113120079040501</v>
      </c>
      <c r="AB136">
        <v>0.90594297647476196</v>
      </c>
      <c r="AC136">
        <v>1.14053094387054</v>
      </c>
      <c r="AD136">
        <v>1.1621960401535001</v>
      </c>
      <c r="AE136">
        <v>1.21287298202515</v>
      </c>
      <c r="AF136">
        <v>1.38818395137787</v>
      </c>
      <c r="AG136">
        <v>1.28551697731018</v>
      </c>
      <c r="AH136">
        <v>1.2148239612579399</v>
      </c>
      <c r="AI136">
        <v>1.18597900867462</v>
      </c>
      <c r="AJ136">
        <v>1.2344069480896001</v>
      </c>
      <c r="AK136">
        <v>0.929054975509644</v>
      </c>
      <c r="AL136">
        <v>0.90656602382659901</v>
      </c>
      <c r="AM136">
        <v>0.96811801195144698</v>
      </c>
      <c r="AN136">
        <v>1.0632580518722501</v>
      </c>
      <c r="AO136">
        <v>1.0875649452209499</v>
      </c>
      <c r="AP136">
        <v>1.29745304584503</v>
      </c>
      <c r="AQ136">
        <v>1.1730409860611</v>
      </c>
    </row>
    <row r="137" spans="1:43" x14ac:dyDescent="0.3">
      <c r="A137" t="s">
        <v>358</v>
      </c>
      <c r="B137" t="str">
        <f t="shared" si="2"/>
        <v>MFI CN EQUITY</v>
      </c>
      <c r="C137" t="s">
        <v>138</v>
      </c>
      <c r="D137">
        <v>1.65934501107343</v>
      </c>
      <c r="E137">
        <v>1.8070050477981601</v>
      </c>
      <c r="F137">
        <v>1.7884550094604501</v>
      </c>
      <c r="G137">
        <v>1.75160801410675</v>
      </c>
      <c r="H137">
        <v>2.0417220592498802</v>
      </c>
      <c r="I137">
        <v>2.0659561157226598</v>
      </c>
      <c r="J137">
        <v>2.0338881015777601</v>
      </c>
      <c r="K137">
        <v>1.9957879781723</v>
      </c>
      <c r="L137">
        <v>1.7915799617767301</v>
      </c>
      <c r="M137">
        <v>1.4840509891510001</v>
      </c>
      <c r="N137">
        <v>1.56626796722412</v>
      </c>
      <c r="O137">
        <v>1.78915095329285</v>
      </c>
      <c r="P137">
        <v>1.7802540063857999</v>
      </c>
      <c r="Q137">
        <v>1.5444090366363501</v>
      </c>
      <c r="R137">
        <v>1.57524394989014</v>
      </c>
      <c r="S137">
        <v>1.72004294395447</v>
      </c>
      <c r="T137">
        <v>1.79881203174591</v>
      </c>
      <c r="U137">
        <v>1.7352559566497801</v>
      </c>
      <c r="V137">
        <v>1.87347495555878</v>
      </c>
      <c r="W137">
        <v>1.6498379707336399</v>
      </c>
      <c r="X137">
        <v>1.6316230297088601</v>
      </c>
      <c r="Y137">
        <v>1.90383005142212</v>
      </c>
      <c r="Z137">
        <v>1.83464002609253</v>
      </c>
      <c r="AA137">
        <v>1.9071580171585101</v>
      </c>
      <c r="AB137">
        <v>1.68116796016693</v>
      </c>
      <c r="AC137">
        <v>1.9256399869918801</v>
      </c>
      <c r="AD137">
        <v>2.0423240661621098</v>
      </c>
      <c r="AE137">
        <v>1.9156739711761499</v>
      </c>
      <c r="AF137">
        <v>2.2084319591522199</v>
      </c>
      <c r="AG137">
        <v>2.1364059448242201</v>
      </c>
      <c r="AH137">
        <v>2.0622971057891899</v>
      </c>
      <c r="AI137">
        <v>2.0310359001159699</v>
      </c>
      <c r="AJ137">
        <v>1.77882599830627</v>
      </c>
      <c r="AK137">
        <v>1.8999979496002199</v>
      </c>
      <c r="AL137">
        <v>1.7842789888382</v>
      </c>
      <c r="AM137">
        <v>1.7467720508575399</v>
      </c>
      <c r="AN137">
        <v>1.5711870193481401</v>
      </c>
      <c r="AO137">
        <v>1.44758796691895</v>
      </c>
      <c r="AP137">
        <v>1.53547704219818</v>
      </c>
      <c r="AQ137">
        <v>1.47783803939819</v>
      </c>
    </row>
    <row r="138" spans="1:43" x14ac:dyDescent="0.3">
      <c r="A138" t="s">
        <v>359</v>
      </c>
      <c r="B138" t="str">
        <f t="shared" si="2"/>
        <v>MG CN EQUITY</v>
      </c>
      <c r="C138" t="s">
        <v>139</v>
      </c>
      <c r="D138">
        <v>0.97742274869809698</v>
      </c>
      <c r="E138">
        <v>0.96159201860427901</v>
      </c>
      <c r="F138">
        <v>1.03645896911621</v>
      </c>
      <c r="G138">
        <v>1.3592220544815099</v>
      </c>
      <c r="H138">
        <v>1.4293689727783201</v>
      </c>
      <c r="I138">
        <v>1.3522750139236499</v>
      </c>
      <c r="J138">
        <v>1.43322205543518</v>
      </c>
      <c r="K138">
        <v>1.3814719915389999</v>
      </c>
      <c r="L138">
        <v>1.4699490070343</v>
      </c>
      <c r="M138">
        <v>1.3017009496688801</v>
      </c>
      <c r="N138">
        <v>1.44770896434784</v>
      </c>
      <c r="O138">
        <v>1.6152429580688501</v>
      </c>
      <c r="P138">
        <v>2.0363678932189901</v>
      </c>
      <c r="Q138">
        <v>1.9181560277938801</v>
      </c>
      <c r="R138">
        <v>2.30632495880127</v>
      </c>
      <c r="S138">
        <v>2.26605892181396</v>
      </c>
      <c r="T138">
        <v>1.8654079437255899</v>
      </c>
      <c r="U138">
        <v>1.3410789966583201</v>
      </c>
      <c r="V138">
        <v>1.36983501911163</v>
      </c>
      <c r="W138">
        <v>0.92108601331710804</v>
      </c>
      <c r="X138">
        <v>1.53604900836945</v>
      </c>
      <c r="Y138">
        <v>1.55122005939484</v>
      </c>
      <c r="Z138">
        <v>1.3567700386047401</v>
      </c>
      <c r="AA138">
        <v>1.3656300306320199</v>
      </c>
      <c r="AB138">
        <v>1.3913949728012101</v>
      </c>
      <c r="AC138">
        <v>1.60314297676086</v>
      </c>
      <c r="AD138">
        <v>1.8045890331268299</v>
      </c>
      <c r="AE138">
        <v>1.7037889957428001</v>
      </c>
      <c r="AF138">
        <v>1.8164809942245499</v>
      </c>
      <c r="AG138">
        <v>1.7640919685363801</v>
      </c>
      <c r="AH138">
        <v>1.6037360429763801</v>
      </c>
      <c r="AI138">
        <v>1.5860669612884499</v>
      </c>
      <c r="AJ138">
        <v>1.69625496864319</v>
      </c>
      <c r="AK138">
        <v>1.68455302715302</v>
      </c>
      <c r="AL138">
        <v>1.42518794536591</v>
      </c>
      <c r="AM138">
        <v>1.8051110506057699</v>
      </c>
      <c r="AN138">
        <v>1.8208359479904199</v>
      </c>
      <c r="AO138">
        <v>2.1841080188751198</v>
      </c>
      <c r="AP138">
        <v>2.5479650497436501</v>
      </c>
      <c r="AQ138">
        <v>2.5649209022521999</v>
      </c>
    </row>
    <row r="139" spans="1:43" x14ac:dyDescent="0.3">
      <c r="A139" t="s">
        <v>360</v>
      </c>
      <c r="B139" t="str">
        <f t="shared" si="2"/>
        <v>MRU CN EQUITY</v>
      </c>
      <c r="C139" t="s">
        <v>140</v>
      </c>
      <c r="D139">
        <v>2.8542555381880499</v>
      </c>
      <c r="E139">
        <v>2.68732690811157</v>
      </c>
      <c r="F139">
        <v>2.5169839859008798</v>
      </c>
      <c r="G139">
        <v>2.4342689514160201</v>
      </c>
      <c r="H139">
        <v>2.2356801033020002</v>
      </c>
      <c r="I139">
        <v>2.37152004241943</v>
      </c>
      <c r="J139">
        <v>2.5624580383300799</v>
      </c>
      <c r="K139">
        <v>2.4036018848419198</v>
      </c>
      <c r="L139">
        <v>2.6965699195861799</v>
      </c>
      <c r="M139">
        <v>2.5018889904022199</v>
      </c>
      <c r="N139">
        <v>2.4993948936462398</v>
      </c>
      <c r="O139">
        <v>2.6526579856872599</v>
      </c>
      <c r="P139">
        <v>2.5255770683288601</v>
      </c>
      <c r="Q139">
        <v>2.2845160961151101</v>
      </c>
      <c r="R139">
        <v>2.30052709579468</v>
      </c>
      <c r="S139">
        <v>2.1656351089477499</v>
      </c>
      <c r="T139">
        <v>2.3214089870452899</v>
      </c>
      <c r="U139">
        <v>2.60827708244324</v>
      </c>
      <c r="V139">
        <v>2.3259799480438201</v>
      </c>
      <c r="W139">
        <v>2.3710949420928999</v>
      </c>
      <c r="X139">
        <v>2.3364601135253902</v>
      </c>
      <c r="Y139">
        <v>2.4686338901519802</v>
      </c>
      <c r="Z139">
        <v>2.14043188095093</v>
      </c>
      <c r="AA139">
        <v>2.13403296470642</v>
      </c>
      <c r="AB139">
        <v>2.0565230846404998</v>
      </c>
      <c r="AC139">
        <v>1.8203760385513299</v>
      </c>
      <c r="AD139">
        <v>2.0577349662780802</v>
      </c>
      <c r="AE139">
        <v>2.2279360294342001</v>
      </c>
      <c r="AF139">
        <v>2.1862831115722701</v>
      </c>
      <c r="AG139">
        <v>3.3480739593505899</v>
      </c>
      <c r="AH139">
        <v>3.5262858867645299</v>
      </c>
      <c r="AI139">
        <v>3.42015504837036</v>
      </c>
      <c r="AJ139">
        <v>3.42567110061646</v>
      </c>
      <c r="AK139">
        <v>3.8462550640106201</v>
      </c>
      <c r="AL139">
        <v>3.9566209316253702</v>
      </c>
      <c r="AM139">
        <v>3.8813750743865998</v>
      </c>
      <c r="AN139">
        <v>3.5679750442504901</v>
      </c>
      <c r="AO139">
        <v>3.2748899459838898</v>
      </c>
      <c r="AP139">
        <v>3.0872850418090798</v>
      </c>
      <c r="AQ139">
        <v>3.1590240001678498</v>
      </c>
    </row>
    <row r="140" spans="1:43" x14ac:dyDescent="0.3">
      <c r="A140" t="s">
        <v>361</v>
      </c>
      <c r="B140" t="str">
        <f t="shared" si="2"/>
        <v>MTL CN EQUITY</v>
      </c>
      <c r="C140" t="s">
        <v>141</v>
      </c>
      <c r="D140">
        <v>1.2596961434106499</v>
      </c>
      <c r="E140">
        <v>1.2294559478759799</v>
      </c>
      <c r="F140">
        <v>1.1604540348053001</v>
      </c>
      <c r="G140">
        <v>1.3025159835815401</v>
      </c>
      <c r="H140">
        <v>1.26841700077057</v>
      </c>
      <c r="I140">
        <v>1.2294299602508501</v>
      </c>
      <c r="J140">
        <v>1.42300796508789</v>
      </c>
      <c r="K140">
        <v>1.4156689643859901</v>
      </c>
      <c r="L140">
        <v>1.3894289731979399</v>
      </c>
      <c r="M140">
        <v>1.4259380102157599</v>
      </c>
      <c r="N140">
        <v>1.1610300540924099</v>
      </c>
      <c r="O140">
        <v>1.4147130250930799</v>
      </c>
      <c r="P140">
        <v>1.2371480464935301</v>
      </c>
      <c r="Q140">
        <v>1.37430596351623</v>
      </c>
      <c r="R140">
        <v>1.4869760274887101</v>
      </c>
      <c r="S140">
        <v>1.31505799293518</v>
      </c>
      <c r="T140">
        <v>1.17767298221588</v>
      </c>
      <c r="U140">
        <v>0.97510099411010698</v>
      </c>
      <c r="V140">
        <v>0.803305983543396</v>
      </c>
      <c r="W140">
        <v>0.47192299365997298</v>
      </c>
      <c r="X140">
        <v>1.0586179494857799</v>
      </c>
      <c r="Y140">
        <v>0.98942101001739502</v>
      </c>
      <c r="Z140">
        <v>1.0826840400695801</v>
      </c>
      <c r="AA140">
        <v>1.4042550325393699</v>
      </c>
      <c r="AB140">
        <v>1.42517197132111</v>
      </c>
      <c r="AC140">
        <v>1.61796402931213</v>
      </c>
      <c r="AD140">
        <v>1.64479100704193</v>
      </c>
      <c r="AE140">
        <v>1.56409704685211</v>
      </c>
      <c r="AF140">
        <v>1.6484470367431601</v>
      </c>
      <c r="AG140">
        <v>1.7792840003967301</v>
      </c>
      <c r="AH140">
        <v>1.6986490488052399</v>
      </c>
      <c r="AI140">
        <v>1.8136960268020601</v>
      </c>
      <c r="AJ140">
        <v>2.1401948928832999</v>
      </c>
      <c r="AK140">
        <v>1.7587709426879901</v>
      </c>
      <c r="AL140">
        <v>1.5197349786758401</v>
      </c>
      <c r="AM140">
        <v>1.63577604293823</v>
      </c>
      <c r="AN140">
        <v>1.5919929742813099</v>
      </c>
      <c r="AO140">
        <v>1.9678319692611701</v>
      </c>
      <c r="AP140">
        <v>2.1978130340576199</v>
      </c>
      <c r="AQ140">
        <v>2.0989720821380602</v>
      </c>
    </row>
    <row r="141" spans="1:43" x14ac:dyDescent="0.3">
      <c r="A141" t="s">
        <v>1044</v>
      </c>
      <c r="B141" t="str">
        <f t="shared" si="2"/>
        <v>MTY CN EQUITY</v>
      </c>
      <c r="C141" t="s">
        <v>884</v>
      </c>
      <c r="D141">
        <v>1.30927386191634</v>
      </c>
      <c r="E141">
        <v>1.23089504241943</v>
      </c>
      <c r="F141">
        <v>1.28053402900696</v>
      </c>
      <c r="G141">
        <v>1.50549399852753</v>
      </c>
      <c r="H141">
        <v>1.54438400268555</v>
      </c>
      <c r="I141">
        <v>2.0151119232177699</v>
      </c>
      <c r="J141">
        <v>1.81723201274872</v>
      </c>
      <c r="K141">
        <v>2.1104569435119598</v>
      </c>
      <c r="L141">
        <v>2.06705594062805</v>
      </c>
      <c r="M141">
        <v>2.0380818843841499</v>
      </c>
      <c r="N141">
        <v>1.96286201477051</v>
      </c>
      <c r="O141">
        <v>1.9601249694824201</v>
      </c>
      <c r="P141">
        <v>2.1022970676422101</v>
      </c>
      <c r="Q141">
        <v>2.73803806304932</v>
      </c>
      <c r="R141">
        <v>2.6052210330963099</v>
      </c>
      <c r="S141">
        <v>2.15655493736267</v>
      </c>
      <c r="T141">
        <v>2.1935160160064702</v>
      </c>
      <c r="U141">
        <v>1.5173820257186901</v>
      </c>
      <c r="V141">
        <v>1.0618580579757699</v>
      </c>
      <c r="W141">
        <v>1.9173710346221899</v>
      </c>
      <c r="X141">
        <v>2.1090450286865199</v>
      </c>
      <c r="Y141">
        <v>2.44453001022339</v>
      </c>
      <c r="Z141">
        <v>2.3509140014648402</v>
      </c>
      <c r="AA141">
        <v>2.4067509174346902</v>
      </c>
      <c r="AB141">
        <v>2.7076709270477299</v>
      </c>
      <c r="AC141">
        <v>2.48681688308716</v>
      </c>
      <c r="AD141">
        <v>2.0496239662170401</v>
      </c>
      <c r="AE141">
        <v>2.9062581062316899</v>
      </c>
      <c r="AF141">
        <v>3.5243210792541499</v>
      </c>
      <c r="AG141">
        <v>3.1909530162811302</v>
      </c>
      <c r="AH141">
        <v>3.08341789245606</v>
      </c>
      <c r="AI141">
        <v>3.5684680938720699</v>
      </c>
      <c r="AJ141">
        <v>3.4564800262451199</v>
      </c>
      <c r="AK141">
        <v>3.15034699440002</v>
      </c>
      <c r="AL141">
        <v>4.6162228584289604</v>
      </c>
      <c r="AM141">
        <v>3.4376740455627401</v>
      </c>
      <c r="AN141">
        <v>3.6106200218200701</v>
      </c>
      <c r="AO141">
        <v>3.9152019023895299</v>
      </c>
      <c r="AP141">
        <v>4.0709948539733896</v>
      </c>
      <c r="AQ141">
        <v>4.5818009376525897</v>
      </c>
    </row>
    <row r="142" spans="1:43" x14ac:dyDescent="0.3">
      <c r="A142" t="s">
        <v>362</v>
      </c>
      <c r="B142" t="str">
        <f t="shared" si="2"/>
        <v>MX CN EQUITY</v>
      </c>
      <c r="C142" t="s">
        <v>142</v>
      </c>
      <c r="D142">
        <v>1.68013025710782</v>
      </c>
      <c r="E142">
        <v>1.39250004291534</v>
      </c>
      <c r="F142">
        <v>1.6199749708175699</v>
      </c>
      <c r="G142">
        <v>1.5255939960479701</v>
      </c>
      <c r="H142">
        <v>1.6562969684600799</v>
      </c>
      <c r="I142">
        <v>1.53733694553375</v>
      </c>
      <c r="J142">
        <v>1.42801296710968</v>
      </c>
      <c r="K142">
        <v>1.57540702819824</v>
      </c>
      <c r="L142">
        <v>1.2420409917831401</v>
      </c>
      <c r="M142">
        <v>1.0412449836730999</v>
      </c>
      <c r="N142">
        <v>1.3058270215988199</v>
      </c>
      <c r="O142">
        <v>1.97916603088379</v>
      </c>
      <c r="P142">
        <v>1.75703096389771</v>
      </c>
      <c r="Q142">
        <v>2.2434990406036399</v>
      </c>
      <c r="R142">
        <v>1.78476202487946</v>
      </c>
      <c r="S142">
        <v>2.20779609680176</v>
      </c>
      <c r="T142">
        <v>3.0378561019897501</v>
      </c>
      <c r="U142">
        <v>1.5571440458297701</v>
      </c>
      <c r="V142">
        <v>1.07748198509216</v>
      </c>
      <c r="W142">
        <v>0.67685097455978405</v>
      </c>
      <c r="X142">
        <v>2.2110280990600599</v>
      </c>
      <c r="Y142">
        <v>1.9444210529327399</v>
      </c>
      <c r="Z142">
        <v>2.3884589672088601</v>
      </c>
      <c r="AA142">
        <v>2.9458990097045898</v>
      </c>
      <c r="AB142">
        <v>2.4640169143676798</v>
      </c>
      <c r="AC142">
        <v>4.2493138313293501</v>
      </c>
      <c r="AD142">
        <v>3.8537139892578098</v>
      </c>
      <c r="AE142">
        <v>3.1317811012268102</v>
      </c>
      <c r="AF142">
        <v>3.3935739994049099</v>
      </c>
      <c r="AG142">
        <v>2.7977359294891402</v>
      </c>
      <c r="AH142">
        <v>2.3810689449310298</v>
      </c>
      <c r="AI142">
        <v>2.51811695098877</v>
      </c>
      <c r="AJ142">
        <v>2.4629371166229199</v>
      </c>
      <c r="AK142">
        <v>2.00774097442627</v>
      </c>
      <c r="AL142">
        <v>1.5790549516677901</v>
      </c>
      <c r="AM142">
        <v>1.73939597606659</v>
      </c>
      <c r="AN142">
        <v>1.72325599193573</v>
      </c>
      <c r="AO142">
        <v>1.69218397140503</v>
      </c>
      <c r="AP142">
        <v>2.8954598903656001</v>
      </c>
      <c r="AQ142">
        <v>2.8299989700317401</v>
      </c>
    </row>
    <row r="143" spans="1:43" x14ac:dyDescent="0.3">
      <c r="A143" t="s">
        <v>363</v>
      </c>
      <c r="B143" t="str">
        <f t="shared" si="2"/>
        <v>NA CN EQUITY</v>
      </c>
      <c r="C143" t="s">
        <v>143</v>
      </c>
      <c r="D143">
        <v>1.99335227146779</v>
      </c>
      <c r="E143">
        <v>2.0201249122619598</v>
      </c>
      <c r="F143">
        <v>1.78654301166534</v>
      </c>
      <c r="G143">
        <v>1.7748609781265301</v>
      </c>
      <c r="H143">
        <v>1.6480180025100699</v>
      </c>
      <c r="I143">
        <v>1.42751204967499</v>
      </c>
      <c r="J143">
        <v>1.7578599452972401</v>
      </c>
      <c r="K143">
        <v>1.7524319887161299</v>
      </c>
      <c r="L143">
        <v>1.787358045578</v>
      </c>
      <c r="M143">
        <v>1.6791089773178101</v>
      </c>
      <c r="N143">
        <v>1.6389579772949201</v>
      </c>
      <c r="O143">
        <v>1.6988489627838099</v>
      </c>
      <c r="P143">
        <v>2.02470898628235</v>
      </c>
      <c r="Q143">
        <v>2.1599891185760498</v>
      </c>
      <c r="R143">
        <v>2.0758700370788601</v>
      </c>
      <c r="S143">
        <v>2.0500180721282999</v>
      </c>
      <c r="T143">
        <v>1.7325470447540301</v>
      </c>
      <c r="U143">
        <v>1.59968101978302</v>
      </c>
      <c r="V143">
        <v>1.62538397312164</v>
      </c>
      <c r="W143">
        <v>1.44896900653839</v>
      </c>
      <c r="X143">
        <v>1.9538160562515301</v>
      </c>
      <c r="Y143">
        <v>1.84380102157593</v>
      </c>
      <c r="Z143">
        <v>1.76879298686981</v>
      </c>
      <c r="AA143">
        <v>1.79844498634338</v>
      </c>
      <c r="AB143">
        <v>1.77318704128265</v>
      </c>
      <c r="AC143">
        <v>1.73727595806122</v>
      </c>
      <c r="AD143">
        <v>1.8808330297470099</v>
      </c>
      <c r="AE143">
        <v>1.8684509992599501</v>
      </c>
      <c r="AF143">
        <v>2.0105950832366899</v>
      </c>
      <c r="AG143">
        <v>1.9870890378952</v>
      </c>
      <c r="AH143">
        <v>1.8203979730606099</v>
      </c>
      <c r="AI143">
        <v>1.7701849937439</v>
      </c>
      <c r="AJ143">
        <v>1.90328800678253</v>
      </c>
      <c r="AK143">
        <v>1.6786949634552</v>
      </c>
      <c r="AL143">
        <v>1.57476699352264</v>
      </c>
      <c r="AM143">
        <v>1.61574399471283</v>
      </c>
      <c r="AN143">
        <v>1.43906998634338</v>
      </c>
      <c r="AO143">
        <v>1.53244197368622</v>
      </c>
      <c r="AP143">
        <v>1.65707099437714</v>
      </c>
      <c r="AQ143">
        <v>1.8034299612045299</v>
      </c>
    </row>
    <row r="144" spans="1:43" x14ac:dyDescent="0.3">
      <c r="A144" t="s">
        <v>364</v>
      </c>
      <c r="B144" t="str">
        <f t="shared" si="2"/>
        <v>NFI CN EQUITY</v>
      </c>
      <c r="C144" t="s">
        <v>144</v>
      </c>
      <c r="D144">
        <v>1.6550077720646399</v>
      </c>
      <c r="E144">
        <v>2.3078498840332</v>
      </c>
      <c r="F144">
        <v>1.95822298526764</v>
      </c>
      <c r="G144">
        <v>1.6215519905090301</v>
      </c>
      <c r="H144">
        <v>1.75429999828339</v>
      </c>
      <c r="I144">
        <v>1.60420799255371</v>
      </c>
      <c r="J144">
        <v>1.34554302692413</v>
      </c>
      <c r="K144">
        <v>0.87980300188064597</v>
      </c>
      <c r="L144">
        <v>0.94028401374816895</v>
      </c>
      <c r="M144">
        <v>0.95559501647949197</v>
      </c>
      <c r="N144">
        <v>1.02365505695343</v>
      </c>
      <c r="O144">
        <v>1.12730300426483</v>
      </c>
      <c r="P144">
        <v>1.28684294223785</v>
      </c>
      <c r="Q144">
        <v>1.7088320255279501</v>
      </c>
      <c r="R144">
        <v>1.9856139421462999</v>
      </c>
      <c r="S144">
        <v>1.83286905288696</v>
      </c>
      <c r="T144">
        <v>1.94303798675537</v>
      </c>
      <c r="U144">
        <v>1.2813409566879299</v>
      </c>
      <c r="V144">
        <v>1.22458100318909</v>
      </c>
      <c r="W144">
        <v>0.9636589884758</v>
      </c>
      <c r="X144">
        <v>1.5684299468994101</v>
      </c>
      <c r="Y144">
        <v>1.7286230325698899</v>
      </c>
      <c r="Z144">
        <v>2.1850531101226802</v>
      </c>
      <c r="AA144">
        <v>1.89417099952698</v>
      </c>
      <c r="AB144">
        <v>1.90069103240967</v>
      </c>
      <c r="AC144">
        <v>2.97980904579163</v>
      </c>
      <c r="AD144">
        <v>2.8922429084777801</v>
      </c>
      <c r="AE144">
        <v>3.6412930488586399</v>
      </c>
      <c r="AF144">
        <v>3.5341739654540998</v>
      </c>
      <c r="AG144">
        <v>3.64243507385254</v>
      </c>
      <c r="AH144">
        <v>3.7897100448608398</v>
      </c>
      <c r="AI144">
        <v>3.4694058895111102</v>
      </c>
      <c r="AJ144">
        <v>2.97782707214356</v>
      </c>
      <c r="AK144">
        <v>3.1422770023346001</v>
      </c>
      <c r="AL144">
        <v>3.3446109294891402</v>
      </c>
      <c r="AM144">
        <v>2.8490059375762899</v>
      </c>
      <c r="AN144">
        <v>2.2244451045989999</v>
      </c>
      <c r="AO144">
        <v>1.6915539503097501</v>
      </c>
      <c r="AP144">
        <v>1.49271404743195</v>
      </c>
      <c r="AQ144">
        <v>1.3385579586029099</v>
      </c>
    </row>
    <row r="145" spans="1:43" x14ac:dyDescent="0.3">
      <c r="A145" t="s">
        <v>365</v>
      </c>
      <c r="B145" t="str">
        <f t="shared" si="2"/>
        <v>NG CN EQUITY</v>
      </c>
      <c r="C145" t="s">
        <v>145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>
        <v>33635.5546875</v>
      </c>
      <c r="J145">
        <v>194.68537902832</v>
      </c>
      <c r="K145">
        <v>88.418472290039105</v>
      </c>
      <c r="L145">
        <v>63.921520233154297</v>
      </c>
      <c r="M145">
        <v>36.600582122802699</v>
      </c>
      <c r="N145">
        <v>33.6139106750488</v>
      </c>
      <c r="O145">
        <v>34.016510009765597</v>
      </c>
      <c r="P145">
        <v>28.68776512146</v>
      </c>
      <c r="Q145">
        <v>27.529262542724599</v>
      </c>
      <c r="R145">
        <v>34.490451812744098</v>
      </c>
      <c r="S145">
        <v>26.5466403961182</v>
      </c>
      <c r="T145">
        <v>29.893114089965799</v>
      </c>
      <c r="U145">
        <v>30.244876861572301</v>
      </c>
      <c r="V145">
        <v>25.324047088623001</v>
      </c>
      <c r="W145">
        <v>19.886671066284201</v>
      </c>
      <c r="X145">
        <v>16.5218200683594</v>
      </c>
      <c r="Y145">
        <v>16.9134922027588</v>
      </c>
      <c r="Z145">
        <v>8.8127679824829102</v>
      </c>
      <c r="AA145">
        <v>8.3079681396484393</v>
      </c>
      <c r="AB145">
        <v>7.4080138206481898</v>
      </c>
      <c r="AC145">
        <v>7.1611142158508301</v>
      </c>
      <c r="AD145">
        <v>5.8100948333740199</v>
      </c>
      <c r="AE145">
        <v>4.58962202072144</v>
      </c>
      <c r="AF145">
        <v>4.3965249061584499</v>
      </c>
      <c r="AG145">
        <v>4.6439070701599103</v>
      </c>
      <c r="AH145">
        <v>4.4190788269043004</v>
      </c>
      <c r="AI145">
        <v>5.71832180023193</v>
      </c>
      <c r="AJ145">
        <v>4.8958988189697301</v>
      </c>
      <c r="AK145">
        <v>5.26283502578735</v>
      </c>
      <c r="AL145">
        <v>5.4018349647521999</v>
      </c>
      <c r="AM145">
        <v>5.0104088783264196</v>
      </c>
      <c r="AN145">
        <v>3.62935090065002</v>
      </c>
      <c r="AO145">
        <v>3.4887959957122798</v>
      </c>
      <c r="AP145">
        <v>3.5731279850006099</v>
      </c>
      <c r="AQ145">
        <v>3.2067890167236301</v>
      </c>
    </row>
    <row r="146" spans="1:43" x14ac:dyDescent="0.3">
      <c r="A146" t="s">
        <v>366</v>
      </c>
      <c r="B146" t="str">
        <f t="shared" si="2"/>
        <v>NGD CN EQUITY</v>
      </c>
      <c r="C146" t="s">
        <v>146</v>
      </c>
      <c r="D146">
        <v>1.97867121604078</v>
      </c>
      <c r="E146">
        <v>2.3076689243316699</v>
      </c>
      <c r="F146">
        <v>1.6381599903106701</v>
      </c>
      <c r="G146">
        <v>1.5777570009231601</v>
      </c>
      <c r="H146">
        <v>1.26552498340607</v>
      </c>
      <c r="I146">
        <v>0.714913010597229</v>
      </c>
      <c r="J146">
        <v>0.83954602479934703</v>
      </c>
      <c r="K146">
        <v>0.84555697441101096</v>
      </c>
      <c r="L146">
        <v>0.69898802042007402</v>
      </c>
      <c r="M146">
        <v>0.59503197669982899</v>
      </c>
      <c r="N146">
        <v>0.72707998752594005</v>
      </c>
      <c r="O146">
        <v>1.32752597332001</v>
      </c>
      <c r="P146">
        <v>1.06471502780914</v>
      </c>
      <c r="Q146">
        <v>0.86827802658081099</v>
      </c>
      <c r="R146">
        <v>1.49442303180695</v>
      </c>
      <c r="S146">
        <v>1.2496739625930799</v>
      </c>
      <c r="T146">
        <v>1.88999903202057</v>
      </c>
      <c r="U146">
        <v>1.3619580268859901</v>
      </c>
      <c r="V146">
        <v>1.0905400514602701</v>
      </c>
      <c r="W146">
        <v>0.37054800987243702</v>
      </c>
      <c r="X146">
        <v>0.62308901548385598</v>
      </c>
      <c r="Y146">
        <v>0.70586198568344105</v>
      </c>
      <c r="Z146">
        <v>0.62882798910141002</v>
      </c>
      <c r="AA146">
        <v>0.53141397237777699</v>
      </c>
      <c r="AB146">
        <v>0.47255000472068798</v>
      </c>
      <c r="AC146">
        <v>0.27184399962425199</v>
      </c>
      <c r="AD146">
        <v>0.66356498003006004</v>
      </c>
      <c r="AE146">
        <v>0.70828402042388905</v>
      </c>
      <c r="AF146">
        <v>0.89165401458740201</v>
      </c>
      <c r="AG146">
        <v>0.91779702901840199</v>
      </c>
      <c r="AH146">
        <v>0.791589975357056</v>
      </c>
      <c r="AI146">
        <v>0.74983400106430098</v>
      </c>
      <c r="AJ146">
        <v>0.86366897821426403</v>
      </c>
      <c r="AK146">
        <v>1.0541520118713399</v>
      </c>
      <c r="AL146">
        <v>1.05502605438232</v>
      </c>
      <c r="AM146">
        <v>0.89356702566146895</v>
      </c>
      <c r="AN146">
        <v>0.56503802537918102</v>
      </c>
      <c r="AO146">
        <v>0.54318201541900601</v>
      </c>
      <c r="AP146">
        <v>0.60632401704788197</v>
      </c>
      <c r="AQ146">
        <v>0.75833100080490101</v>
      </c>
    </row>
    <row r="147" spans="1:43" x14ac:dyDescent="0.3">
      <c r="A147" t="s">
        <v>367</v>
      </c>
      <c r="B147" t="str">
        <f t="shared" si="2"/>
        <v>NGEX CN EQUITY</v>
      </c>
      <c r="C147" t="s">
        <v>147</v>
      </c>
      <c r="D147">
        <v>53.222523445757503</v>
      </c>
      <c r="E147">
        <v>44.292572021484403</v>
      </c>
      <c r="F147">
        <v>29.560298919677699</v>
      </c>
      <c r="G147">
        <v>29.143556594848601</v>
      </c>
      <c r="H147">
        <v>18.2324409484863</v>
      </c>
      <c r="I147">
        <v>12.509233474731399</v>
      </c>
      <c r="J147">
        <v>1063.40979003906</v>
      </c>
      <c r="K147">
        <v>74.164543151855497</v>
      </c>
      <c r="L147">
        <v>22.075807571411101</v>
      </c>
      <c r="M147">
        <v>237.14788818359401</v>
      </c>
      <c r="N147">
        <v>50.852878570556598</v>
      </c>
      <c r="O147">
        <v>31.1113891601562</v>
      </c>
      <c r="P147">
        <v>12.3651533126831</v>
      </c>
      <c r="Q147">
        <v>78.156791687011705</v>
      </c>
      <c r="R147">
        <v>30.205730438232401</v>
      </c>
      <c r="S147">
        <v>18.660417556762699</v>
      </c>
      <c r="T147">
        <v>15.171363830566399</v>
      </c>
      <c r="U147">
        <v>15.4886827468872</v>
      </c>
      <c r="V147">
        <v>7.88195896148682</v>
      </c>
      <c r="W147">
        <v>3.8839008808136</v>
      </c>
      <c r="X147">
        <v>4.7693758010864302</v>
      </c>
      <c r="Y147">
        <v>4.96553611755371</v>
      </c>
      <c r="Z147" t="s">
        <v>6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6</v>
      </c>
      <c r="AH147" t="s">
        <v>6</v>
      </c>
      <c r="AI147" t="s">
        <v>6</v>
      </c>
      <c r="AJ147" t="s">
        <v>6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</row>
    <row r="148" spans="1:43" x14ac:dyDescent="0.3">
      <c r="A148" t="s">
        <v>368</v>
      </c>
      <c r="B148" t="str">
        <f t="shared" si="2"/>
        <v>NPI CN EQUITY</v>
      </c>
      <c r="C148" t="s">
        <v>148</v>
      </c>
      <c r="D148">
        <v>1.16845822487824</v>
      </c>
      <c r="E148">
        <v>1.5229120254516599</v>
      </c>
      <c r="F148">
        <v>1.4517719745636</v>
      </c>
      <c r="G148">
        <v>1.3841240406036399</v>
      </c>
      <c r="H148">
        <v>1.5187859535217301</v>
      </c>
      <c r="I148">
        <v>1.3034240007400499</v>
      </c>
      <c r="J148">
        <v>1.62836802005768</v>
      </c>
      <c r="K148">
        <v>1.9702340364456199</v>
      </c>
      <c r="L148">
        <v>2.1861519813537602</v>
      </c>
      <c r="M148">
        <v>2.5905780792236301</v>
      </c>
      <c r="N148">
        <v>2.74652004241943</v>
      </c>
      <c r="O148">
        <v>3.2729249000549299</v>
      </c>
      <c r="P148">
        <v>3.4496009349822998</v>
      </c>
      <c r="Q148">
        <v>4.0894641876220703</v>
      </c>
      <c r="R148">
        <v>4.2547311782836896</v>
      </c>
      <c r="S148">
        <v>6.8131260871887198</v>
      </c>
      <c r="T148">
        <v>7.0260148048400897</v>
      </c>
      <c r="U148">
        <v>6.4151258468627903</v>
      </c>
      <c r="V148">
        <v>5.2434849739074698</v>
      </c>
      <c r="W148">
        <v>4.8088178634643599</v>
      </c>
      <c r="X148">
        <v>6.1141519546508798</v>
      </c>
      <c r="Y148">
        <v>5.8898801803588903</v>
      </c>
      <c r="Z148">
        <v>5.8133392333984402</v>
      </c>
      <c r="AA148">
        <v>5.3049259185790998</v>
      </c>
      <c r="AB148">
        <v>4.8226971626281703</v>
      </c>
      <c r="AC148">
        <v>4.8887810707092303</v>
      </c>
      <c r="AD148">
        <v>5.7428898811340297</v>
      </c>
      <c r="AE148">
        <v>5.2358951568603498</v>
      </c>
      <c r="AF148">
        <v>5.9467020034790004</v>
      </c>
      <c r="AG148">
        <v>5.9228191375732404</v>
      </c>
      <c r="AH148">
        <v>5.6198558807373002</v>
      </c>
      <c r="AI148">
        <v>5.9776058197021502</v>
      </c>
      <c r="AJ148">
        <v>5.9486188888549796</v>
      </c>
      <c r="AK148">
        <v>7.3945040702819798</v>
      </c>
      <c r="AL148">
        <v>6.1620798110961896</v>
      </c>
      <c r="AM148">
        <v>5.7705850601196298</v>
      </c>
      <c r="AN148">
        <v>4.3240442276001003</v>
      </c>
      <c r="AO148">
        <v>3.8871879577636701</v>
      </c>
      <c r="AP148">
        <v>3.2036619186401398</v>
      </c>
      <c r="AQ148">
        <v>3.71156907081604</v>
      </c>
    </row>
    <row r="149" spans="1:43" x14ac:dyDescent="0.3">
      <c r="A149" t="s">
        <v>369</v>
      </c>
      <c r="B149" t="str">
        <f t="shared" si="2"/>
        <v>NTR CN EQUITY</v>
      </c>
      <c r="C149" t="s">
        <v>149</v>
      </c>
      <c r="D149">
        <v>0.88421906397369998</v>
      </c>
      <c r="E149">
        <v>0.95183598995208696</v>
      </c>
      <c r="F149">
        <v>1.0027669668197601</v>
      </c>
      <c r="G149">
        <v>1.0775020122528101</v>
      </c>
      <c r="H149">
        <v>1.1112090349197401</v>
      </c>
      <c r="I149">
        <v>1.21792995929718</v>
      </c>
      <c r="J149">
        <v>1.1503829956054701</v>
      </c>
      <c r="K149">
        <v>1.4507360458373999</v>
      </c>
      <c r="L149">
        <v>1.43540704250336</v>
      </c>
      <c r="M149">
        <v>1.6793680191039999</v>
      </c>
      <c r="N149">
        <v>1.6219730377197299</v>
      </c>
      <c r="O149">
        <v>2.3455140590667698</v>
      </c>
      <c r="P149">
        <v>1.7717570066452</v>
      </c>
      <c r="Q149">
        <v>1.5685909986496001</v>
      </c>
      <c r="R149">
        <v>1.48407995700836</v>
      </c>
      <c r="S149">
        <v>1.3770159482955899</v>
      </c>
      <c r="T149">
        <v>1.2208280563354501</v>
      </c>
      <c r="U149">
        <v>1.01379299163818</v>
      </c>
      <c r="V149">
        <v>0.80015200376510598</v>
      </c>
      <c r="W149">
        <v>0.874495029449463</v>
      </c>
      <c r="X149">
        <v>1.2001539468765301</v>
      </c>
      <c r="Y149">
        <v>1.2374900579452499</v>
      </c>
      <c r="Z149">
        <v>1.31819903850555</v>
      </c>
      <c r="AA149">
        <v>1.31947004795075</v>
      </c>
      <c r="AB149">
        <v>1.17257404327393</v>
      </c>
      <c r="AC149">
        <v>1.6013170480728101</v>
      </c>
      <c r="AD149">
        <v>1.42188704013825</v>
      </c>
      <c r="AE149">
        <v>1.27882599830627</v>
      </c>
      <c r="AF149" t="s">
        <v>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</row>
    <row r="150" spans="1:43" x14ac:dyDescent="0.3">
      <c r="A150" t="s">
        <v>370</v>
      </c>
      <c r="B150" t="str">
        <f t="shared" si="2"/>
        <v>NVA CN EQUITY</v>
      </c>
      <c r="C150" t="s">
        <v>150</v>
      </c>
      <c r="D150">
        <v>1.24426864275278</v>
      </c>
      <c r="E150">
        <v>1.00117695331574</v>
      </c>
      <c r="F150">
        <v>1.3129899501800499</v>
      </c>
      <c r="G150">
        <v>1.14600694179535</v>
      </c>
      <c r="H150">
        <v>1.0835440158844001</v>
      </c>
      <c r="I150">
        <v>1.3053330183029199</v>
      </c>
      <c r="J150">
        <v>1.11957395076752</v>
      </c>
      <c r="K150">
        <v>1.19161605834961</v>
      </c>
      <c r="L150">
        <v>1.41433894634247</v>
      </c>
      <c r="M150">
        <v>1.1828240156173699</v>
      </c>
      <c r="N150">
        <v>1.4047319889068599</v>
      </c>
      <c r="O150">
        <v>1.5929939746856701</v>
      </c>
      <c r="P150">
        <v>1.10316598415375</v>
      </c>
      <c r="Q150">
        <v>0.88474601507186901</v>
      </c>
      <c r="R150">
        <v>0.77355301380157504</v>
      </c>
      <c r="S150">
        <v>0.456045001745224</v>
      </c>
      <c r="T150">
        <v>0.17959299683570901</v>
      </c>
      <c r="U150">
        <v>0.32830101251602201</v>
      </c>
      <c r="V150">
        <v>0.359883993864059</v>
      </c>
      <c r="W150">
        <v>0.19478300213813801</v>
      </c>
      <c r="X150">
        <v>0.53355699777603105</v>
      </c>
      <c r="Y150">
        <v>0.40622198581695601</v>
      </c>
      <c r="Z150">
        <v>0.42573699355125399</v>
      </c>
      <c r="AA150">
        <v>0.70673799514770497</v>
      </c>
      <c r="AB150">
        <v>0.65426200628280595</v>
      </c>
      <c r="AC150">
        <v>1.3000169992446899</v>
      </c>
      <c r="AD150">
        <v>1.7711750268936199</v>
      </c>
      <c r="AE150">
        <v>1.3836369514465301</v>
      </c>
      <c r="AF150">
        <v>1.6159600019455</v>
      </c>
      <c r="AG150">
        <v>1.5906690359115601</v>
      </c>
      <c r="AH150">
        <v>1.3750519752502399</v>
      </c>
      <c r="AI150">
        <v>1.3350579738616899</v>
      </c>
      <c r="AJ150">
        <v>1.58572602272034</v>
      </c>
      <c r="AK150">
        <v>1.6267290115356401</v>
      </c>
      <c r="AL150">
        <v>1.5122879743576001</v>
      </c>
      <c r="AM150">
        <v>1.18641901016235</v>
      </c>
      <c r="AN150">
        <v>0.99100100994110096</v>
      </c>
      <c r="AO150">
        <v>1.11006903648377</v>
      </c>
      <c r="AP150">
        <v>1.33011198043823</v>
      </c>
      <c r="AQ150">
        <v>1.5512939691543599</v>
      </c>
    </row>
    <row r="151" spans="1:43" x14ac:dyDescent="0.3">
      <c r="A151" t="s">
        <v>371</v>
      </c>
      <c r="B151" t="str">
        <f t="shared" si="2"/>
        <v>NWC CN EQUITY</v>
      </c>
      <c r="C151" t="s">
        <v>151</v>
      </c>
      <c r="D151">
        <v>3.1874460325137002</v>
      </c>
      <c r="E151">
        <v>3.4009370803832999</v>
      </c>
      <c r="F151">
        <v>2.9797570705413801</v>
      </c>
      <c r="G151">
        <v>2.6602160930633501</v>
      </c>
      <c r="H151">
        <v>2.7026228904724099</v>
      </c>
      <c r="I151">
        <v>2.48554611206055</v>
      </c>
      <c r="J151">
        <v>2.39343309402466</v>
      </c>
      <c r="K151">
        <v>2.98974609375</v>
      </c>
      <c r="L151">
        <v>2.7464239597320601</v>
      </c>
      <c r="M151">
        <v>2.7193140983581499</v>
      </c>
      <c r="N151">
        <v>2.76674103736877</v>
      </c>
      <c r="O151">
        <v>2.9455111026763898</v>
      </c>
      <c r="P151">
        <v>2.9768440723419198</v>
      </c>
      <c r="Q151">
        <v>2.9813098907470699</v>
      </c>
      <c r="R151">
        <v>3.3130359649658199</v>
      </c>
      <c r="S151">
        <v>3.3558640480041499</v>
      </c>
      <c r="T151">
        <v>3.2029581069946298</v>
      </c>
      <c r="U151">
        <v>3.3503110408782999</v>
      </c>
      <c r="V151">
        <v>3.14195609092712</v>
      </c>
      <c r="W151">
        <v>3.0665950775146502</v>
      </c>
      <c r="X151">
        <v>3.2461509704589799</v>
      </c>
      <c r="Y151">
        <v>3.3210799694061302</v>
      </c>
      <c r="Z151">
        <v>3.6634140014648402</v>
      </c>
      <c r="AA151">
        <v>3.3523299694061302</v>
      </c>
      <c r="AB151">
        <v>3.81373190879822</v>
      </c>
      <c r="AC151">
        <v>3.4544320106506401</v>
      </c>
      <c r="AD151">
        <v>3.8993339538574201</v>
      </c>
      <c r="AE151">
        <v>3.6676800251007098</v>
      </c>
      <c r="AF151">
        <v>3.8351910114288299</v>
      </c>
      <c r="AG151">
        <v>4.0905528068542498</v>
      </c>
      <c r="AH151">
        <v>4.0645771026611301</v>
      </c>
      <c r="AI151">
        <v>4.2294621467590297</v>
      </c>
      <c r="AJ151">
        <v>3.8645539283752401</v>
      </c>
      <c r="AK151">
        <v>3.45152711868286</v>
      </c>
      <c r="AL151">
        <v>4.3123440742492702</v>
      </c>
      <c r="AM151">
        <v>3.9098830223083501</v>
      </c>
      <c r="AN151">
        <v>4.1425280570983896</v>
      </c>
      <c r="AO151">
        <v>4.0875830650329599</v>
      </c>
      <c r="AP151">
        <v>3.9479339122772199</v>
      </c>
      <c r="AQ151">
        <v>3.6786520481109601</v>
      </c>
    </row>
    <row r="152" spans="1:43" x14ac:dyDescent="0.3">
      <c r="A152" t="s">
        <v>372</v>
      </c>
      <c r="B152" t="str">
        <f t="shared" si="2"/>
        <v>NWH-U CN EQUITY</v>
      </c>
      <c r="C152" t="s">
        <v>152</v>
      </c>
      <c r="D152">
        <v>0.66890103728362305</v>
      </c>
      <c r="E152">
        <v>0.84927898645401001</v>
      </c>
      <c r="F152">
        <v>0.65258699655532804</v>
      </c>
      <c r="G152">
        <v>0.60417097806930498</v>
      </c>
      <c r="H152">
        <v>0.62948399782180797</v>
      </c>
      <c r="I152">
        <v>0.58571898937225297</v>
      </c>
      <c r="J152">
        <v>0.68332600593566895</v>
      </c>
      <c r="K152">
        <v>0.87456297874450695</v>
      </c>
      <c r="L152">
        <v>0.93052297830581698</v>
      </c>
      <c r="M152">
        <v>1.0219190120696999</v>
      </c>
      <c r="N152">
        <v>1.14125800132752</v>
      </c>
      <c r="O152">
        <v>1.2467670440673799</v>
      </c>
      <c r="P152">
        <v>1.29390704631805</v>
      </c>
      <c r="Q152">
        <v>1.26121401786804</v>
      </c>
      <c r="R152">
        <v>1.2972869873046899</v>
      </c>
      <c r="S152">
        <v>1.40259802341461</v>
      </c>
      <c r="T152">
        <v>1.3533289432525599</v>
      </c>
      <c r="U152">
        <v>1.3379909992218</v>
      </c>
      <c r="V152">
        <v>1.25411105155945</v>
      </c>
      <c r="W152">
        <v>1.1168270111084</v>
      </c>
      <c r="X152">
        <v>1.38918900489807</v>
      </c>
      <c r="Y152">
        <v>1.5107510089874301</v>
      </c>
      <c r="Z152">
        <v>1.83582198619843</v>
      </c>
      <c r="AA152">
        <v>1.38852798938751</v>
      </c>
      <c r="AB152">
        <v>1.03600597381592</v>
      </c>
      <c r="AC152">
        <v>1.59717404842377</v>
      </c>
      <c r="AD152">
        <v>1.60671198368073</v>
      </c>
      <c r="AE152">
        <v>1.15333104133606</v>
      </c>
      <c r="AF152">
        <v>1.21225297451019</v>
      </c>
      <c r="AG152">
        <v>1.2208499908447299</v>
      </c>
      <c r="AH152">
        <v>0.974134981632233</v>
      </c>
      <c r="AI152">
        <v>0.97103697061538696</v>
      </c>
      <c r="AJ152">
        <v>1.00564301013947</v>
      </c>
      <c r="AK152">
        <v>1.10550200939179</v>
      </c>
      <c r="AL152">
        <v>1.0886369943618801</v>
      </c>
      <c r="AM152">
        <v>1.0525970458984399</v>
      </c>
      <c r="AN152">
        <v>0.91282099485397294</v>
      </c>
      <c r="AO152">
        <v>0.892223000526428</v>
      </c>
      <c r="AP152">
        <v>0.86575001478195202</v>
      </c>
      <c r="AQ152">
        <v>0.78137701749801602</v>
      </c>
    </row>
    <row r="153" spans="1:43" x14ac:dyDescent="0.3">
      <c r="A153" t="s">
        <v>373</v>
      </c>
      <c r="B153" t="str">
        <f t="shared" si="2"/>
        <v>NXE CN EQUITY</v>
      </c>
      <c r="C153" t="s">
        <v>153</v>
      </c>
      <c r="D153">
        <v>4.4090354511421701</v>
      </c>
      <c r="E153">
        <v>4.1020770072937003</v>
      </c>
      <c r="F153">
        <v>4.5108871459960902</v>
      </c>
      <c r="G153">
        <v>6.1190299987793004</v>
      </c>
      <c r="H153">
        <v>5.8683018684387198</v>
      </c>
      <c r="I153">
        <v>6.6954641342163104</v>
      </c>
      <c r="J153">
        <v>6.9390730857849103</v>
      </c>
      <c r="K153">
        <v>5.6752967834472701</v>
      </c>
      <c r="L153">
        <v>6.9167780876159703</v>
      </c>
      <c r="M153">
        <v>5.72047996520996</v>
      </c>
      <c r="N153">
        <v>5.10664987564087</v>
      </c>
      <c r="O153">
        <v>8.1823787689209002</v>
      </c>
      <c r="P153">
        <v>6.1224842071533203</v>
      </c>
      <c r="Q153">
        <v>6.6586270332336399</v>
      </c>
      <c r="R153">
        <v>5.5323781967163104</v>
      </c>
      <c r="S153">
        <v>4.9800839424133301</v>
      </c>
      <c r="T153">
        <v>14.219688415527299</v>
      </c>
      <c r="U153">
        <v>6.2225818634033203</v>
      </c>
      <c r="V153">
        <v>4.0814270973205602</v>
      </c>
      <c r="W153">
        <v>2.3708770275115998</v>
      </c>
      <c r="X153">
        <v>3.65284299850464</v>
      </c>
      <c r="Y153">
        <v>3.55214190483093</v>
      </c>
      <c r="Z153">
        <v>4.25351810455322</v>
      </c>
      <c r="AA153">
        <v>4.3112268447876003</v>
      </c>
      <c r="AB153">
        <v>5.1210408210754403</v>
      </c>
      <c r="AC153">
        <v>6.4832777976989702</v>
      </c>
      <c r="AD153">
        <v>5.4142742156982404</v>
      </c>
      <c r="AE153">
        <v>4.4771790504455602</v>
      </c>
      <c r="AF153">
        <v>7.9904379844665501</v>
      </c>
      <c r="AG153">
        <v>5.8508129119873002</v>
      </c>
      <c r="AH153">
        <v>9.9668197631835902</v>
      </c>
      <c r="AI153">
        <v>11.051025390625</v>
      </c>
      <c r="AJ153">
        <v>6.4858112335205096</v>
      </c>
      <c r="AK153">
        <v>5.1512370109558097</v>
      </c>
      <c r="AL153">
        <v>7.4330768585205096</v>
      </c>
      <c r="AM153">
        <v>4.86260986328125</v>
      </c>
      <c r="AN153">
        <v>2.0623590946197501</v>
      </c>
      <c r="AO153">
        <v>1.9406169652938801</v>
      </c>
      <c r="AP153">
        <v>2.45466208457947</v>
      </c>
      <c r="AQ153">
        <v>1.8633179664611801</v>
      </c>
    </row>
    <row r="154" spans="1:43" x14ac:dyDescent="0.3">
      <c r="A154" t="s">
        <v>374</v>
      </c>
      <c r="B154" t="str">
        <f t="shared" si="2"/>
        <v>OGC CN EQUITY</v>
      </c>
      <c r="C154" t="s">
        <v>154</v>
      </c>
      <c r="D154">
        <v>1.09546337219997</v>
      </c>
      <c r="E154">
        <v>1.1230930089950599</v>
      </c>
      <c r="F154">
        <v>0.94098001718521096</v>
      </c>
      <c r="G154">
        <v>0.94384300708770796</v>
      </c>
      <c r="H154">
        <v>0.784976005554199</v>
      </c>
      <c r="I154">
        <v>0.79588001966476396</v>
      </c>
      <c r="J154">
        <v>0.79060602188110396</v>
      </c>
      <c r="K154">
        <v>1.0311959981918299</v>
      </c>
      <c r="L154">
        <v>0.80249798297882102</v>
      </c>
      <c r="M154">
        <v>0.71968001127242998</v>
      </c>
      <c r="N154">
        <v>0.82855200767517101</v>
      </c>
      <c r="O154">
        <v>0.95645898580551103</v>
      </c>
      <c r="P154">
        <v>0.79080098867416404</v>
      </c>
      <c r="Q154">
        <v>0.69820499420166005</v>
      </c>
      <c r="R154">
        <v>0.82702702283859297</v>
      </c>
      <c r="S154">
        <v>0.66257601976394698</v>
      </c>
      <c r="T154">
        <v>0.86675900220871005</v>
      </c>
      <c r="U154">
        <v>0.67813599109649703</v>
      </c>
      <c r="V154">
        <v>0.96239900588989302</v>
      </c>
      <c r="W154">
        <v>0.39273598790168801</v>
      </c>
      <c r="X154">
        <v>0.78200000524520896</v>
      </c>
      <c r="Y154">
        <v>1.05661404132843</v>
      </c>
      <c r="Z154">
        <v>1.0761790275573699</v>
      </c>
      <c r="AA154">
        <v>1.2470070123672501</v>
      </c>
      <c r="AB154">
        <v>1.4432740211486801</v>
      </c>
      <c r="AC154">
        <v>1.18473696708679</v>
      </c>
      <c r="AD154">
        <v>1.10457098484039</v>
      </c>
      <c r="AE154">
        <v>1.0872880220413199</v>
      </c>
      <c r="AF154">
        <v>1.0651780366897601</v>
      </c>
      <c r="AG154">
        <v>1.3213360309600799</v>
      </c>
      <c r="AH154">
        <v>1.33519303798675</v>
      </c>
      <c r="AI154">
        <v>1.32939004898071</v>
      </c>
      <c r="AJ154">
        <v>1.33030104637146</v>
      </c>
      <c r="AK154">
        <v>1.38864505290985</v>
      </c>
      <c r="AL154">
        <v>1.85233294963837</v>
      </c>
      <c r="AM154">
        <v>1.4434570074081401</v>
      </c>
      <c r="AN154">
        <v>1.0110549926757799</v>
      </c>
      <c r="AO154">
        <v>0.64901101589202903</v>
      </c>
      <c r="AP154">
        <v>1.09644198417664</v>
      </c>
      <c r="AQ154">
        <v>0.82445502281188998</v>
      </c>
    </row>
    <row r="155" spans="1:43" x14ac:dyDescent="0.3">
      <c r="A155" t="s">
        <v>375</v>
      </c>
      <c r="B155" t="str">
        <f t="shared" si="2"/>
        <v>OLA CN EQUITY</v>
      </c>
      <c r="C155" t="s">
        <v>155</v>
      </c>
      <c r="D155">
        <v>3.6921444929400402</v>
      </c>
      <c r="E155">
        <v>2.6882300376892099</v>
      </c>
      <c r="F155">
        <v>2.6930749416351301</v>
      </c>
      <c r="G155">
        <v>2.8571810722351101</v>
      </c>
      <c r="H155">
        <v>2.5730319023132302</v>
      </c>
      <c r="I155">
        <v>2.4396820068359402</v>
      </c>
      <c r="J155">
        <v>2.9280209541320801</v>
      </c>
      <c r="K155">
        <v>3.52170610427856</v>
      </c>
      <c r="L155">
        <v>3.12003898620606</v>
      </c>
      <c r="M155">
        <v>2.6436789035797101</v>
      </c>
      <c r="N155">
        <v>3.2514019012451199</v>
      </c>
      <c r="O155">
        <v>5.8173179626464799</v>
      </c>
      <c r="P155">
        <v>5.1267328262329102</v>
      </c>
      <c r="Q155">
        <v>4.3190670013427699</v>
      </c>
      <c r="R155">
        <v>5.8898940086364702</v>
      </c>
      <c r="S155">
        <v>5.3668341636657697</v>
      </c>
      <c r="T155">
        <v>7.6715760231018102</v>
      </c>
      <c r="U155">
        <v>5.6534738540649396</v>
      </c>
      <c r="V155">
        <v>3.9531059265136701</v>
      </c>
      <c r="W155">
        <v>2.4321579933166499</v>
      </c>
      <c r="X155">
        <v>2.2997241020202601</v>
      </c>
      <c r="Y155">
        <v>1.41262602806091</v>
      </c>
      <c r="Z155">
        <v>1.24541199207306</v>
      </c>
      <c r="AA155">
        <v>0.85634601116180398</v>
      </c>
      <c r="AB155">
        <v>1.06103599071503</v>
      </c>
      <c r="AC155">
        <v>1.13004803657532</v>
      </c>
      <c r="AD155">
        <v>1.0886820554733301</v>
      </c>
      <c r="AE155">
        <v>1.13820505142212</v>
      </c>
      <c r="AF155">
        <v>1.7795230150222801</v>
      </c>
      <c r="AG155">
        <v>1.2352249622345</v>
      </c>
      <c r="AH155">
        <v>1.2869399785995499</v>
      </c>
      <c r="AI155">
        <v>1.14034700393677</v>
      </c>
      <c r="AJ155">
        <v>1.0679960250854501</v>
      </c>
      <c r="AK155">
        <v>7.6451401710510298</v>
      </c>
      <c r="AL155">
        <v>13.2661800384521</v>
      </c>
      <c r="AM155">
        <v>3.3109660148620601</v>
      </c>
      <c r="AN155">
        <v>2.8887801170349099</v>
      </c>
      <c r="AO155">
        <v>1.9211620092392001</v>
      </c>
      <c r="AP155">
        <v>2.2592470645904501</v>
      </c>
      <c r="AQ155">
        <v>1.09725201129913</v>
      </c>
    </row>
    <row r="156" spans="1:43" x14ac:dyDescent="0.3">
      <c r="A156" t="s">
        <v>376</v>
      </c>
      <c r="B156" t="str">
        <f t="shared" si="2"/>
        <v>ONEX CN EQUITY</v>
      </c>
      <c r="C156" t="s">
        <v>156</v>
      </c>
      <c r="D156">
        <v>0.67063274939914297</v>
      </c>
      <c r="E156">
        <v>0.60279798507690396</v>
      </c>
      <c r="F156">
        <v>0.60024499893188499</v>
      </c>
      <c r="G156">
        <v>0.67690801620483398</v>
      </c>
      <c r="H156">
        <v>0.63401502370834395</v>
      </c>
      <c r="I156">
        <v>0.55899798870086703</v>
      </c>
      <c r="J156">
        <v>0.54704201221466098</v>
      </c>
      <c r="K156">
        <v>0.47194400429725603</v>
      </c>
      <c r="L156">
        <v>0.47324699163436901</v>
      </c>
      <c r="M156">
        <v>0.482010006904602</v>
      </c>
      <c r="N156">
        <v>0.51660400629043601</v>
      </c>
      <c r="O156">
        <v>0.68193298578262296</v>
      </c>
      <c r="P156">
        <v>0.81455397605895996</v>
      </c>
      <c r="Q156">
        <v>0.75273698568344105</v>
      </c>
      <c r="R156">
        <v>0.83684098720550504</v>
      </c>
      <c r="S156">
        <v>0.73632800579071001</v>
      </c>
      <c r="T156">
        <v>0.71426498889923096</v>
      </c>
      <c r="U156">
        <v>0.60822898149490401</v>
      </c>
      <c r="V156">
        <v>0.67711597681045499</v>
      </c>
      <c r="W156">
        <v>0.60984402894973799</v>
      </c>
      <c r="X156">
        <v>0.90817898511886597</v>
      </c>
      <c r="Y156">
        <v>0.91406399011611905</v>
      </c>
      <c r="Z156">
        <v>0.90077698230743397</v>
      </c>
      <c r="AA156">
        <v>0.87683397531509399</v>
      </c>
      <c r="AB156">
        <v>2.1408109664917001</v>
      </c>
      <c r="AC156">
        <v>3.6613221168518102</v>
      </c>
      <c r="AD156">
        <v>3.1450119018554701</v>
      </c>
      <c r="AE156">
        <v>2.5272951126098602</v>
      </c>
      <c r="AF156">
        <v>2.5853509902954102</v>
      </c>
      <c r="AG156">
        <v>3.0473039150238002</v>
      </c>
      <c r="AH156">
        <v>3.9527230262756401</v>
      </c>
      <c r="AI156" t="s">
        <v>6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>
        <v>37.698074340820298</v>
      </c>
      <c r="AP156">
        <v>49.547622680664098</v>
      </c>
      <c r="AQ156">
        <v>11.6104173660278</v>
      </c>
    </row>
    <row r="157" spans="1:43" x14ac:dyDescent="0.3">
      <c r="A157" t="s">
        <v>377</v>
      </c>
      <c r="B157" t="str">
        <f t="shared" si="2"/>
        <v>OR CN EQUITY</v>
      </c>
      <c r="C157" t="s">
        <v>157</v>
      </c>
      <c r="D157">
        <v>2.7360201114565701</v>
      </c>
      <c r="E157">
        <v>2.8051419258117698</v>
      </c>
      <c r="F157">
        <v>2.3863499164581299</v>
      </c>
      <c r="G157">
        <v>2.46531009674072</v>
      </c>
      <c r="H157">
        <v>2.1235420703887899</v>
      </c>
      <c r="I157">
        <v>1.6993609666824301</v>
      </c>
      <c r="J157">
        <v>2.15528011322021</v>
      </c>
      <c r="K157">
        <v>2.2430760860443102</v>
      </c>
      <c r="L157">
        <v>1.7289179563522299</v>
      </c>
      <c r="M157">
        <v>1.4970190525054901</v>
      </c>
      <c r="N157">
        <v>1.2761299610137899</v>
      </c>
      <c r="O157">
        <v>1.59106004238129</v>
      </c>
      <c r="P157">
        <v>1.5767240524292001</v>
      </c>
      <c r="Q157">
        <v>1.43113505840302</v>
      </c>
      <c r="R157">
        <v>1.7059570550918599</v>
      </c>
      <c r="S157">
        <v>1.3639379739761399</v>
      </c>
      <c r="T157">
        <v>1.5552459955215401</v>
      </c>
      <c r="U157">
        <v>1.5989400148391699</v>
      </c>
      <c r="V157">
        <v>1.39138603210449</v>
      </c>
      <c r="W157">
        <v>1.16127800941467</v>
      </c>
      <c r="X157">
        <v>1.3262840509414699</v>
      </c>
      <c r="Y157">
        <v>1.17683601379395</v>
      </c>
      <c r="Z157">
        <v>1.2709369659423799</v>
      </c>
      <c r="AA157">
        <v>1.3480859994888299</v>
      </c>
      <c r="AB157">
        <v>1.05027198791504</v>
      </c>
      <c r="AC157">
        <v>0.81968301534652699</v>
      </c>
      <c r="AD157">
        <v>1.03224897384644</v>
      </c>
      <c r="AE157">
        <v>1.0335839986801101</v>
      </c>
      <c r="AF157">
        <v>1.2094639539718599</v>
      </c>
      <c r="AG157">
        <v>1.30957496166229</v>
      </c>
      <c r="AH157">
        <v>1.3906619548797601</v>
      </c>
      <c r="AI157">
        <v>1.29112005233765</v>
      </c>
      <c r="AJ157">
        <v>1.14979195594788</v>
      </c>
      <c r="AK157">
        <v>1.2768189907073999</v>
      </c>
      <c r="AL157">
        <v>1.5497859716415401</v>
      </c>
      <c r="AM157">
        <v>1.3096510171890301</v>
      </c>
      <c r="AN157">
        <v>1.38152396678925</v>
      </c>
      <c r="AO157">
        <v>1.3905390501022299</v>
      </c>
      <c r="AP157">
        <v>1.56535696983337</v>
      </c>
      <c r="AQ157">
        <v>1.65143501758575</v>
      </c>
    </row>
    <row r="158" spans="1:43" x14ac:dyDescent="0.3">
      <c r="A158" t="s">
        <v>378</v>
      </c>
      <c r="B158" t="str">
        <f t="shared" si="2"/>
        <v>OTEX CN EQUITY</v>
      </c>
      <c r="C158" t="s">
        <v>158</v>
      </c>
      <c r="D158">
        <v>1.8153140165963999</v>
      </c>
      <c r="E158">
        <v>2.1403169631957999</v>
      </c>
      <c r="F158">
        <v>1.91626596450806</v>
      </c>
      <c r="G158">
        <v>2.5629210472106898</v>
      </c>
      <c r="H158">
        <v>2.8452610969543501</v>
      </c>
      <c r="I158">
        <v>2.37872409820557</v>
      </c>
      <c r="J158">
        <v>2.8062601089477499</v>
      </c>
      <c r="K158">
        <v>2.52066993713379</v>
      </c>
      <c r="L158">
        <v>1.9448709487914999</v>
      </c>
      <c r="M158">
        <v>1.85709500312805</v>
      </c>
      <c r="N158">
        <v>2.52908492088318</v>
      </c>
      <c r="O158">
        <v>2.83038306236267</v>
      </c>
      <c r="P158">
        <v>3.1156160831451398</v>
      </c>
      <c r="Q158">
        <v>3.1562190055847199</v>
      </c>
      <c r="R158">
        <v>3.36173295974731</v>
      </c>
      <c r="S158">
        <v>3.2277140617370601</v>
      </c>
      <c r="T158">
        <v>3.0856859683990501</v>
      </c>
      <c r="U158">
        <v>2.82997703552246</v>
      </c>
      <c r="V158">
        <v>2.8737940788268999</v>
      </c>
      <c r="W158">
        <v>2.35752201080322</v>
      </c>
      <c r="X158">
        <v>2.9843211174011199</v>
      </c>
      <c r="Y158">
        <v>2.82249903678894</v>
      </c>
      <c r="Z158">
        <v>2.8678419589996298</v>
      </c>
      <c r="AA158">
        <v>2.69370293617248</v>
      </c>
      <c r="AB158">
        <v>2.31772708892822</v>
      </c>
      <c r="AC158">
        <v>2.7356629371643102</v>
      </c>
      <c r="AD158">
        <v>2.5351660251617401</v>
      </c>
      <c r="AE158">
        <v>2.5119669437408501</v>
      </c>
      <c r="AF158">
        <v>2.61313104629517</v>
      </c>
      <c r="AG158">
        <v>2.40057301521301</v>
      </c>
      <c r="AH158">
        <v>2.35524702072144</v>
      </c>
      <c r="AI158">
        <v>2.55829906463623</v>
      </c>
      <c r="AJ158">
        <v>2.3232131004333501</v>
      </c>
      <c r="AK158">
        <v>2.7342588901519802</v>
      </c>
      <c r="AL158">
        <v>3.6112730503082302</v>
      </c>
      <c r="AM158">
        <v>3.2908840179443399</v>
      </c>
      <c r="AN158">
        <v>3.1347899436950701</v>
      </c>
      <c r="AO158">
        <v>2.9912059307098402</v>
      </c>
      <c r="AP158">
        <v>2.7168760299682599</v>
      </c>
      <c r="AQ158">
        <v>3.6237990856170601</v>
      </c>
    </row>
    <row r="159" spans="1:43" x14ac:dyDescent="0.3">
      <c r="A159" t="s">
        <v>379</v>
      </c>
      <c r="B159" t="str">
        <f t="shared" si="2"/>
        <v>PAAS CN EQUITY</v>
      </c>
      <c r="C159" t="s">
        <v>159</v>
      </c>
      <c r="D159">
        <v>1.58369998996274</v>
      </c>
      <c r="E159">
        <v>1.63849496841431</v>
      </c>
      <c r="F159">
        <v>1.5651880502700799</v>
      </c>
      <c r="G159">
        <v>1.17258501052856</v>
      </c>
      <c r="H159">
        <v>1.2544970512390099</v>
      </c>
      <c r="I159">
        <v>1.0910379886627199</v>
      </c>
      <c r="J159">
        <v>1.08288598060608</v>
      </c>
      <c r="K159">
        <v>1.3249939680099501</v>
      </c>
      <c r="L159">
        <v>1.56743705272675</v>
      </c>
      <c r="M159">
        <v>1.422611951828</v>
      </c>
      <c r="N159">
        <v>1.67290699481964</v>
      </c>
      <c r="O159">
        <v>2.1443300247192401</v>
      </c>
      <c r="P159">
        <v>1.9954140186309799</v>
      </c>
      <c r="Q159">
        <v>1.8549230098724401</v>
      </c>
      <c r="R159">
        <v>2.2758541107177699</v>
      </c>
      <c r="S159">
        <v>2.4439220428466801</v>
      </c>
      <c r="T159">
        <v>2.77780389785767</v>
      </c>
      <c r="U159">
        <v>2.7638258934021001</v>
      </c>
      <c r="V159">
        <v>2.6623880863189702</v>
      </c>
      <c r="W159">
        <v>1.26018798351288</v>
      </c>
      <c r="X159">
        <v>2.0191841125488299</v>
      </c>
      <c r="Y159">
        <v>1.3433320522308301</v>
      </c>
      <c r="Z159">
        <v>1.1223720312118499</v>
      </c>
      <c r="AA159">
        <v>1.1520849466323899</v>
      </c>
      <c r="AB159">
        <v>1.48834204673767</v>
      </c>
      <c r="AC159">
        <v>1.43090200424194</v>
      </c>
      <c r="AD159">
        <v>1.7245130538940401</v>
      </c>
      <c r="AE159">
        <v>1.5831379890441899</v>
      </c>
      <c r="AF159">
        <v>1.57969605922699</v>
      </c>
      <c r="AG159">
        <v>1.7757610082626301</v>
      </c>
      <c r="AH159">
        <v>1.7674920558929399</v>
      </c>
      <c r="AI159">
        <v>1.8829590082168599</v>
      </c>
      <c r="AJ159">
        <v>1.64256799221039</v>
      </c>
      <c r="AK159">
        <v>1.9473249912262001</v>
      </c>
      <c r="AL159">
        <v>1.87011098861694</v>
      </c>
      <c r="AM159">
        <v>1.2736239433288601</v>
      </c>
      <c r="AN159">
        <v>0.76289099454879805</v>
      </c>
      <c r="AO159">
        <v>0.66856497526168801</v>
      </c>
      <c r="AP159">
        <v>0.863838970661163</v>
      </c>
      <c r="AQ159">
        <v>0.872233986854553</v>
      </c>
    </row>
    <row r="160" spans="1:43" x14ac:dyDescent="0.3">
      <c r="A160" t="s">
        <v>380</v>
      </c>
      <c r="B160" t="str">
        <f t="shared" si="2"/>
        <v>PBH CN EQUITY</v>
      </c>
      <c r="C160" t="s">
        <v>160</v>
      </c>
      <c r="D160">
        <v>2.0189477942756899</v>
      </c>
      <c r="E160">
        <v>2.42666888237</v>
      </c>
      <c r="F160">
        <v>2.39061307907104</v>
      </c>
      <c r="G160">
        <v>2.2589249610900901</v>
      </c>
      <c r="H160">
        <v>2.36339211463928</v>
      </c>
      <c r="I160">
        <v>2.3632619380950901</v>
      </c>
      <c r="J160">
        <v>2.63342308998108</v>
      </c>
      <c r="K160">
        <v>2.50111603736877</v>
      </c>
      <c r="L160">
        <v>2.0150198936462398</v>
      </c>
      <c r="M160">
        <v>2.1816840171814</v>
      </c>
      <c r="N160">
        <v>2.31146907806396</v>
      </c>
      <c r="O160">
        <v>2.6869490146636998</v>
      </c>
      <c r="P160">
        <v>3.1935799121856698</v>
      </c>
      <c r="Q160">
        <v>3.6688380241393999</v>
      </c>
      <c r="R160">
        <v>3.5497989654540998</v>
      </c>
      <c r="S160">
        <v>3.25000095367432</v>
      </c>
      <c r="T160">
        <v>2.7812230587005602</v>
      </c>
      <c r="U160">
        <v>2.8005719184875502</v>
      </c>
      <c r="V160">
        <v>3.0397570133209202</v>
      </c>
      <c r="W160">
        <v>2.37105488777161</v>
      </c>
      <c r="X160">
        <v>3.1934120655059801</v>
      </c>
      <c r="Y160">
        <v>3.2416141033172599</v>
      </c>
      <c r="Z160">
        <v>3.1627280712127699</v>
      </c>
      <c r="AA160">
        <v>3.2648470401763898</v>
      </c>
      <c r="AB160">
        <v>3.01168990135193</v>
      </c>
      <c r="AC160">
        <v>3.9394009113311799</v>
      </c>
      <c r="AD160">
        <v>5.0471291542053196</v>
      </c>
      <c r="AE160">
        <v>7.0507731437683097</v>
      </c>
      <c r="AF160">
        <v>6.3840231895446804</v>
      </c>
      <c r="AG160">
        <v>6.7266330718994096</v>
      </c>
      <c r="AH160">
        <v>6.46231985092163</v>
      </c>
      <c r="AI160">
        <v>5.9573078155517596</v>
      </c>
      <c r="AJ160">
        <v>4.82509517669678</v>
      </c>
      <c r="AK160">
        <v>4.6349778175354004</v>
      </c>
      <c r="AL160">
        <v>4.1063089370727504</v>
      </c>
      <c r="AM160">
        <v>4.3611969947814897</v>
      </c>
      <c r="AN160">
        <v>3.3489151000976598</v>
      </c>
      <c r="AO160">
        <v>3.0930490493774401</v>
      </c>
      <c r="AP160">
        <v>3.4343640804290798</v>
      </c>
      <c r="AQ160">
        <v>2.8990459442138699</v>
      </c>
    </row>
    <row r="161" spans="1:43" x14ac:dyDescent="0.3">
      <c r="A161" t="s">
        <v>1045</v>
      </c>
      <c r="B161" t="str">
        <f t="shared" si="2"/>
        <v>PD CN EQUITY</v>
      </c>
      <c r="C161" t="s">
        <v>863</v>
      </c>
      <c r="D161">
        <v>0.72215044211297297</v>
      </c>
      <c r="E161">
        <v>0.68412101268768299</v>
      </c>
      <c r="F161">
        <v>0.83884400129318204</v>
      </c>
      <c r="G161">
        <v>0.80677902698516801</v>
      </c>
      <c r="H161">
        <v>0.65474498271942105</v>
      </c>
      <c r="I161">
        <v>0.89499801397323597</v>
      </c>
      <c r="J161">
        <v>0.65310502052307096</v>
      </c>
      <c r="K161">
        <v>0.70210999250411998</v>
      </c>
      <c r="L161">
        <v>1.1427240371704099</v>
      </c>
      <c r="M161">
        <v>0.766682028770447</v>
      </c>
      <c r="N161">
        <v>0.95275002717971802</v>
      </c>
      <c r="O161">
        <v>1.05559694766998</v>
      </c>
      <c r="P161">
        <v>0.48514699935913103</v>
      </c>
      <c r="Q161">
        <v>0.54323399066925004</v>
      </c>
      <c r="R161">
        <v>0.53626400232315097</v>
      </c>
      <c r="S161">
        <v>0.26514300704002403</v>
      </c>
      <c r="T161">
        <v>0.200270995497704</v>
      </c>
      <c r="U161">
        <v>0.15588599443435699</v>
      </c>
      <c r="V161">
        <v>0.1891950070858</v>
      </c>
      <c r="W161">
        <v>7.7474996447563005E-2</v>
      </c>
      <c r="X161">
        <v>0.32859900593757602</v>
      </c>
      <c r="Y161">
        <v>0.28245601058006298</v>
      </c>
      <c r="Z161">
        <v>0.464489996433258</v>
      </c>
      <c r="AA161">
        <v>0.58973497152328502</v>
      </c>
      <c r="AB161">
        <v>0.446965992450714</v>
      </c>
      <c r="AC161">
        <v>0.75741702318191495</v>
      </c>
      <c r="AD161">
        <v>0.72345197200775102</v>
      </c>
      <c r="AE161">
        <v>0.58244001865386996</v>
      </c>
      <c r="AF161">
        <v>0.61714500188827504</v>
      </c>
      <c r="AG161">
        <v>0.61256498098373402</v>
      </c>
      <c r="AH161">
        <v>0.68588298559188798</v>
      </c>
      <c r="AI161">
        <v>0.95213001966476396</v>
      </c>
      <c r="AJ161">
        <v>1.0939749479293801</v>
      </c>
      <c r="AK161">
        <v>0.81335699558258101</v>
      </c>
      <c r="AL161">
        <v>0.99461102485656705</v>
      </c>
      <c r="AM161">
        <v>0.76834201812744096</v>
      </c>
      <c r="AN161">
        <v>0.75533801317214999</v>
      </c>
      <c r="AO161">
        <v>0.60813701152801503</v>
      </c>
      <c r="AP161">
        <v>1.01110303401947</v>
      </c>
      <c r="AQ161">
        <v>0.94527000188827504</v>
      </c>
    </row>
    <row r="162" spans="1:43" x14ac:dyDescent="0.3">
      <c r="A162" t="s">
        <v>381</v>
      </c>
      <c r="B162" t="str">
        <f t="shared" si="2"/>
        <v>PET CN EQUITY</v>
      </c>
      <c r="C162" t="s">
        <v>161</v>
      </c>
      <c r="D162">
        <v>17.444962568818799</v>
      </c>
      <c r="E162">
        <v>17.8527526855469</v>
      </c>
      <c r="F162">
        <v>20.130079269409201</v>
      </c>
      <c r="G162">
        <v>27.689714431762699</v>
      </c>
      <c r="H162">
        <v>29.499906539916999</v>
      </c>
      <c r="I162">
        <v>37.581813812255902</v>
      </c>
      <c r="J162">
        <v>62.9199409484863</v>
      </c>
      <c r="K162">
        <v>203.42031860351599</v>
      </c>
      <c r="L162">
        <v>7372.466796875</v>
      </c>
      <c r="M162" t="s">
        <v>6</v>
      </c>
      <c r="N162" t="s">
        <v>6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6</v>
      </c>
      <c r="AC162" t="s">
        <v>6</v>
      </c>
      <c r="AD162" t="s">
        <v>6</v>
      </c>
      <c r="AE162" t="s">
        <v>6</v>
      </c>
      <c r="AF162" t="s">
        <v>6</v>
      </c>
      <c r="AG162" t="s">
        <v>6</v>
      </c>
      <c r="AH162" t="s">
        <v>6</v>
      </c>
      <c r="AI162" t="s">
        <v>6</v>
      </c>
      <c r="AJ162" t="s">
        <v>6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</row>
    <row r="163" spans="1:43" x14ac:dyDescent="0.3">
      <c r="A163" t="s">
        <v>382</v>
      </c>
      <c r="B163" t="str">
        <f t="shared" si="2"/>
        <v>PEY CN EQUITY</v>
      </c>
      <c r="C163" t="s">
        <v>162</v>
      </c>
      <c r="D163">
        <v>1.2318649637532999</v>
      </c>
      <c r="E163">
        <v>1.1068099737167401</v>
      </c>
      <c r="F163">
        <v>1.05905497074127</v>
      </c>
      <c r="G163">
        <v>1.0821739435195901</v>
      </c>
      <c r="H163">
        <v>0.85891097784042403</v>
      </c>
      <c r="I163">
        <v>1.051952958107</v>
      </c>
      <c r="J163">
        <v>0.83082300424575795</v>
      </c>
      <c r="K163">
        <v>0.91829597949981701</v>
      </c>
      <c r="L163">
        <v>1.1670329570770299</v>
      </c>
      <c r="M163">
        <v>1.0526549816131601</v>
      </c>
      <c r="N163">
        <v>1.1724560260772701</v>
      </c>
      <c r="O163">
        <v>1.31376004219055</v>
      </c>
      <c r="P163">
        <v>0.91041600704193104</v>
      </c>
      <c r="Q163">
        <v>1.0464500188827499</v>
      </c>
      <c r="R163">
        <v>0.84701699018478405</v>
      </c>
      <c r="S163">
        <v>0.51761001348495495</v>
      </c>
      <c r="T163">
        <v>0.287115007638931</v>
      </c>
      <c r="U163">
        <v>0.26094400882720897</v>
      </c>
      <c r="V163">
        <v>0.18260100483894301</v>
      </c>
      <c r="W163">
        <v>0.14972999691963201</v>
      </c>
      <c r="X163">
        <v>0.36555001139640803</v>
      </c>
      <c r="Y163">
        <v>0.31994700431823703</v>
      </c>
      <c r="Z163">
        <v>0.37060099840164201</v>
      </c>
      <c r="AA163">
        <v>0.69674599170684803</v>
      </c>
      <c r="AB163">
        <v>0.69463598728179898</v>
      </c>
      <c r="AC163">
        <v>1.1141370534896899</v>
      </c>
      <c r="AD163">
        <v>1.0034259557723999</v>
      </c>
      <c r="AE163">
        <v>1.03217697143555</v>
      </c>
      <c r="AF163">
        <v>1.4382419586181601</v>
      </c>
      <c r="AG163">
        <v>2.0155270099639901</v>
      </c>
      <c r="AH163">
        <v>2.3542969226837198</v>
      </c>
      <c r="AI163">
        <v>2.7623970508575399</v>
      </c>
      <c r="AJ163">
        <v>3.5480868816375701</v>
      </c>
      <c r="AK163">
        <v>3.6987190246582</v>
      </c>
      <c r="AL163">
        <v>3.4456191062927299</v>
      </c>
      <c r="AM163">
        <v>2.7795600891113299</v>
      </c>
      <c r="AN163">
        <v>2.4349570274353001</v>
      </c>
      <c r="AO163">
        <v>2.7230379581451398</v>
      </c>
      <c r="AP163">
        <v>2.9580309391021702</v>
      </c>
      <c r="AQ163">
        <v>3.4187750816345202</v>
      </c>
    </row>
    <row r="164" spans="1:43" x14ac:dyDescent="0.3">
      <c r="A164" t="s">
        <v>1046</v>
      </c>
      <c r="B164" t="str">
        <f t="shared" si="2"/>
        <v>PKI CN EQUITY</v>
      </c>
      <c r="C164" t="s">
        <v>859</v>
      </c>
      <c r="D164">
        <v>1.78513191799282</v>
      </c>
      <c r="E164">
        <v>1.9141709804534901</v>
      </c>
      <c r="F164">
        <v>2.1278140544891402</v>
      </c>
      <c r="G164">
        <v>2.3891959190368701</v>
      </c>
      <c r="H164">
        <v>2.36014008522034</v>
      </c>
      <c r="I164">
        <v>2.14540791511536</v>
      </c>
      <c r="J164">
        <v>1.88364601135254</v>
      </c>
      <c r="K164">
        <v>1.8572119474411</v>
      </c>
      <c r="L164">
        <v>1.7161560058593801</v>
      </c>
      <c r="M164">
        <v>2.2096619606018102</v>
      </c>
      <c r="N164">
        <v>2.6509549617767298</v>
      </c>
      <c r="O164">
        <v>2.8334550857543901</v>
      </c>
      <c r="P164">
        <v>2.7211670875549299</v>
      </c>
      <c r="Q164">
        <v>2.8002738952636701</v>
      </c>
      <c r="R164">
        <v>3.2940659523010201</v>
      </c>
      <c r="S164">
        <v>2.9599199295043901</v>
      </c>
      <c r="T164">
        <v>3.1582500934600799</v>
      </c>
      <c r="U164">
        <v>2.78901195526123</v>
      </c>
      <c r="V164">
        <v>2.7003870010375999</v>
      </c>
      <c r="W164">
        <v>1.9956129789352399</v>
      </c>
      <c r="X164">
        <v>3.61126708984375</v>
      </c>
      <c r="Y164">
        <v>3.4811420440673801</v>
      </c>
      <c r="Z164">
        <v>3.4166119098663299</v>
      </c>
      <c r="AA164">
        <v>3.447909116745</v>
      </c>
      <c r="AB164">
        <v>2.6228909492492698</v>
      </c>
      <c r="AC164">
        <v>3.3763079643249498</v>
      </c>
      <c r="AD164">
        <v>2.5281898975372301</v>
      </c>
      <c r="AE164">
        <v>2.3257679939270002</v>
      </c>
      <c r="AF164">
        <v>2.14192795753479</v>
      </c>
      <c r="AG164">
        <v>2.18847703933716</v>
      </c>
      <c r="AH164">
        <v>2.4405589103698699</v>
      </c>
      <c r="AI164">
        <v>3.54392790794373</v>
      </c>
      <c r="AJ164">
        <v>3.3675520420074498</v>
      </c>
      <c r="AK164">
        <v>3.6467690467834499</v>
      </c>
      <c r="AL164">
        <v>2.63971996307373</v>
      </c>
      <c r="AM164">
        <v>2.46110892295837</v>
      </c>
      <c r="AN164">
        <v>2.6899158954620401</v>
      </c>
      <c r="AO164">
        <v>2.75669598579407</v>
      </c>
      <c r="AP164">
        <v>3.0338981151580802</v>
      </c>
      <c r="AQ164">
        <v>3.4198551177978498</v>
      </c>
    </row>
    <row r="165" spans="1:43" x14ac:dyDescent="0.3">
      <c r="A165" t="s">
        <v>383</v>
      </c>
      <c r="B165" t="str">
        <f t="shared" si="2"/>
        <v>PMZ-U CN EQUITY</v>
      </c>
      <c r="C165" t="s">
        <v>163</v>
      </c>
      <c r="D165">
        <v>0.70776171413941302</v>
      </c>
      <c r="E165">
        <v>0.748022019863129</v>
      </c>
      <c r="F165">
        <v>0.59208202362060502</v>
      </c>
      <c r="G165">
        <v>0.62594902515411399</v>
      </c>
      <c r="H165">
        <v>0.62624102830886796</v>
      </c>
      <c r="I165">
        <v>0.63205897808074996</v>
      </c>
      <c r="J165">
        <v>0.62877899408340499</v>
      </c>
      <c r="K165">
        <v>0.63321799039840698</v>
      </c>
      <c r="L165">
        <v>0.68901598453521695</v>
      </c>
      <c r="M165">
        <v>0.58305597305297896</v>
      </c>
      <c r="N165">
        <v>0.54312098026275601</v>
      </c>
      <c r="O165">
        <v>0.67535698413848899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  <c r="AG165" t="s">
        <v>6</v>
      </c>
      <c r="AH165" t="s">
        <v>6</v>
      </c>
      <c r="AI165" t="s">
        <v>6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</row>
    <row r="166" spans="1:43" x14ac:dyDescent="0.3">
      <c r="A166" t="s">
        <v>384</v>
      </c>
      <c r="B166" t="str">
        <f t="shared" si="2"/>
        <v>POU CN EQUITY</v>
      </c>
      <c r="C166" t="s">
        <v>164</v>
      </c>
      <c r="D166">
        <v>1.2923125546360199</v>
      </c>
      <c r="E166">
        <v>1.07015800476074</v>
      </c>
      <c r="F166">
        <v>1.2440479993820199</v>
      </c>
      <c r="G166">
        <v>1.1236829757690401</v>
      </c>
      <c r="H166">
        <v>1.06856000423431</v>
      </c>
      <c r="I166">
        <v>1.3348679542541499</v>
      </c>
      <c r="J166">
        <v>1.23015904426575</v>
      </c>
      <c r="K166">
        <v>1.26619601249695</v>
      </c>
      <c r="L166">
        <v>1.20389604568481</v>
      </c>
      <c r="M166">
        <v>1.12587201595306</v>
      </c>
      <c r="N166">
        <v>1.5019509792327901</v>
      </c>
      <c r="O166">
        <v>1.58760297298431</v>
      </c>
      <c r="P166">
        <v>1.31344795227051</v>
      </c>
      <c r="Q166">
        <v>1.0375620126724201</v>
      </c>
      <c r="R166">
        <v>1.11347496509552</v>
      </c>
      <c r="S166">
        <v>0.66343498229980502</v>
      </c>
      <c r="T166">
        <v>0.32457900047302202</v>
      </c>
      <c r="U166">
        <v>0.163166999816895</v>
      </c>
      <c r="V166">
        <v>0.123447999358177</v>
      </c>
      <c r="W166">
        <v>8.7787002325057997E-2</v>
      </c>
      <c r="X166">
        <v>0.48260900378227201</v>
      </c>
      <c r="Y166">
        <v>0.40435901284217801</v>
      </c>
      <c r="Z166">
        <v>0.41901698708534202</v>
      </c>
      <c r="AA166">
        <v>0.42930799722671498</v>
      </c>
      <c r="AB166">
        <v>0.41578701138496399</v>
      </c>
      <c r="AC166">
        <v>0.912581026554108</v>
      </c>
      <c r="AD166">
        <v>0.88801199197769198</v>
      </c>
      <c r="AE166">
        <v>0.84586197137832597</v>
      </c>
      <c r="AF166">
        <v>0.98119801282882702</v>
      </c>
      <c r="AG166">
        <v>1.3077139854431199</v>
      </c>
      <c r="AH166">
        <v>1.1868439912796001</v>
      </c>
      <c r="AI166">
        <v>1.0853140354156501</v>
      </c>
      <c r="AJ166">
        <v>1.16927897930145</v>
      </c>
      <c r="AK166">
        <v>1.0121159553527801</v>
      </c>
      <c r="AL166">
        <v>2.2861509323120099</v>
      </c>
      <c r="AM166">
        <v>1.4191290140152</v>
      </c>
      <c r="AN166">
        <v>1.1846630573272701</v>
      </c>
      <c r="AO166">
        <v>0.91296499967575095</v>
      </c>
      <c r="AP166">
        <v>2.36606001853943</v>
      </c>
      <c r="AQ166">
        <v>2.5092110633850102</v>
      </c>
    </row>
    <row r="167" spans="1:43" x14ac:dyDescent="0.3">
      <c r="A167" t="s">
        <v>385</v>
      </c>
      <c r="B167" t="str">
        <f t="shared" si="2"/>
        <v>POW CN EQUITY</v>
      </c>
      <c r="C167" t="s">
        <v>165</v>
      </c>
      <c r="D167">
        <v>1.31761396997089</v>
      </c>
      <c r="E167">
        <v>1.2547310590744001</v>
      </c>
      <c r="F167">
        <v>1.1340290307998699</v>
      </c>
      <c r="G167">
        <v>1.1495709419250499</v>
      </c>
      <c r="H167">
        <v>1.16612601280212</v>
      </c>
      <c r="I167">
        <v>1.0673079490661601</v>
      </c>
      <c r="J167">
        <v>1.1344130039215099</v>
      </c>
      <c r="K167">
        <v>1.0856460332870499</v>
      </c>
      <c r="L167">
        <v>1.0153169631957999</v>
      </c>
      <c r="M167">
        <v>0.93195199966430697</v>
      </c>
      <c r="N167">
        <v>0.99710202217102095</v>
      </c>
      <c r="O167">
        <v>1.1567620038986199</v>
      </c>
      <c r="P167">
        <v>1.20943295955658</v>
      </c>
      <c r="Q167">
        <v>1.2255159616470299</v>
      </c>
      <c r="R167">
        <v>1.1709450483322099</v>
      </c>
      <c r="S167">
        <v>1.0599110126495399</v>
      </c>
      <c r="T167">
        <v>0.93153202533721902</v>
      </c>
      <c r="U167">
        <v>0.86288499832153298</v>
      </c>
      <c r="V167">
        <v>0.811542987823486</v>
      </c>
      <c r="W167">
        <v>0.77528500556945801</v>
      </c>
      <c r="X167">
        <v>1.07956695556641</v>
      </c>
      <c r="Y167">
        <v>1.00594294071198</v>
      </c>
      <c r="Z167">
        <v>0.93479198217392001</v>
      </c>
      <c r="AA167">
        <v>0.92492598295211803</v>
      </c>
      <c r="AB167">
        <v>0.80744999647140503</v>
      </c>
      <c r="AC167">
        <v>0.93358701467514005</v>
      </c>
      <c r="AD167">
        <v>0.96498000621795699</v>
      </c>
      <c r="AE167">
        <v>0.96399402618408203</v>
      </c>
      <c r="AF167">
        <v>1.1010500192642201</v>
      </c>
      <c r="AG167">
        <v>1.10039794445038</v>
      </c>
      <c r="AH167">
        <v>1.0349420309066799</v>
      </c>
      <c r="AI167">
        <v>1.09990799427032</v>
      </c>
      <c r="AJ167">
        <v>1.0792210102081301</v>
      </c>
      <c r="AK167">
        <v>1.0201209783554099</v>
      </c>
      <c r="AL167">
        <v>1.0447469949722299</v>
      </c>
      <c r="AM167">
        <v>1.12037694454193</v>
      </c>
      <c r="AN167">
        <v>1.0266209840774501</v>
      </c>
      <c r="AO167">
        <v>1.02054095268249</v>
      </c>
      <c r="AP167">
        <v>1.22258901596069</v>
      </c>
      <c r="AQ167">
        <v>1.3208880424499501</v>
      </c>
    </row>
    <row r="168" spans="1:43" x14ac:dyDescent="0.3">
      <c r="A168" t="s">
        <v>386</v>
      </c>
      <c r="B168" t="str">
        <f t="shared" si="2"/>
        <v>PPL CN EQUITY</v>
      </c>
      <c r="C168" t="s">
        <v>166</v>
      </c>
      <c r="D168">
        <v>2.0769873745431799</v>
      </c>
      <c r="E168">
        <v>2.1802310943603498</v>
      </c>
      <c r="F168">
        <v>1.9574999809265099</v>
      </c>
      <c r="G168">
        <v>1.9126789569854701</v>
      </c>
      <c r="H168">
        <v>1.8380650281906099</v>
      </c>
      <c r="I168">
        <v>1.6768499612808201</v>
      </c>
      <c r="J168">
        <v>1.7152390480041499</v>
      </c>
      <c r="K168">
        <v>1.784952044487</v>
      </c>
      <c r="L168">
        <v>1.8695360422134399</v>
      </c>
      <c r="M168">
        <v>1.68168997764587</v>
      </c>
      <c r="N168">
        <v>2.0669970512390101</v>
      </c>
      <c r="O168">
        <v>2.1729331016540501</v>
      </c>
      <c r="P168">
        <v>1.7905570268630999</v>
      </c>
      <c r="Q168">
        <v>1.8305979967117301</v>
      </c>
      <c r="R168">
        <v>1.8477189540862999</v>
      </c>
      <c r="S168">
        <v>1.6777310371398899</v>
      </c>
      <c r="T168">
        <v>1.3785489797592201</v>
      </c>
      <c r="U168">
        <v>1.12974298000336</v>
      </c>
      <c r="V168">
        <v>1.3411159515380899</v>
      </c>
      <c r="W168">
        <v>1.0189470052719101</v>
      </c>
      <c r="X168">
        <v>1.90407502651215</v>
      </c>
      <c r="Y168">
        <v>2.0389490127563499</v>
      </c>
      <c r="Z168">
        <v>2.0372300148010201</v>
      </c>
      <c r="AA168">
        <v>2.09698510169983</v>
      </c>
      <c r="AB168">
        <v>1.7262879610061601</v>
      </c>
      <c r="AC168">
        <v>1.91748702526093</v>
      </c>
      <c r="AD168">
        <v>1.9855600595474201</v>
      </c>
      <c r="AE168">
        <v>1.75709104537964</v>
      </c>
      <c r="AF168">
        <v>2.0156319141387899</v>
      </c>
      <c r="AG168">
        <v>2.5854840278625502</v>
      </c>
      <c r="AH168">
        <v>2.5080718994140598</v>
      </c>
      <c r="AI168">
        <v>2.4365420341491699</v>
      </c>
      <c r="AJ168">
        <v>2.4544160366058301</v>
      </c>
      <c r="AK168">
        <v>2.3346850872039799</v>
      </c>
      <c r="AL168">
        <v>2.2877290248870801</v>
      </c>
      <c r="AM168">
        <v>2.0358960628509499</v>
      </c>
      <c r="AN168">
        <v>1.77829694747925</v>
      </c>
      <c r="AO168">
        <v>1.9817359447479299</v>
      </c>
      <c r="AP168">
        <v>2.5169050693511998</v>
      </c>
      <c r="AQ168">
        <v>2.4673120975494398</v>
      </c>
    </row>
    <row r="169" spans="1:43" x14ac:dyDescent="0.3">
      <c r="A169" t="s">
        <v>1047</v>
      </c>
      <c r="B169" t="str">
        <f t="shared" si="2"/>
        <v>PSI CN EQUITY</v>
      </c>
      <c r="C169" t="s">
        <v>853</v>
      </c>
      <c r="D169">
        <v>2.25240504694878</v>
      </c>
      <c r="E169">
        <v>2.20606589317322</v>
      </c>
      <c r="F169">
        <v>3.09561395645142</v>
      </c>
      <c r="G169">
        <v>2.6320068836212198</v>
      </c>
      <c r="H169">
        <v>3.1576559543609601</v>
      </c>
      <c r="I169">
        <v>2.66002297401428</v>
      </c>
      <c r="J169">
        <v>2.2897861003875701</v>
      </c>
      <c r="K169">
        <v>2.44429707527161</v>
      </c>
      <c r="L169">
        <v>3.3624930381774898</v>
      </c>
      <c r="M169">
        <v>2.9236309528350799</v>
      </c>
      <c r="N169">
        <v>3.5648679733276398</v>
      </c>
      <c r="O169">
        <v>3.9198579788207999</v>
      </c>
      <c r="P169">
        <v>3.0452499389648402</v>
      </c>
      <c r="Q169">
        <v>2.2909491062164302</v>
      </c>
      <c r="R169">
        <v>2.48238897323608</v>
      </c>
      <c r="S169">
        <v>2.4286460876464799</v>
      </c>
      <c r="T169">
        <v>2.1322770118713401</v>
      </c>
      <c r="U169">
        <v>1.3946750164032</v>
      </c>
      <c r="V169">
        <v>1.82799696922302</v>
      </c>
      <c r="W169">
        <v>1.4073120355606099</v>
      </c>
      <c r="X169">
        <v>3.1955399513244598</v>
      </c>
      <c r="Y169">
        <v>3.7282440662384002</v>
      </c>
      <c r="Z169">
        <v>4.2983431816101101</v>
      </c>
      <c r="AA169">
        <v>4.3341360092163104</v>
      </c>
      <c r="AB169">
        <v>4.0638809204101598</v>
      </c>
      <c r="AC169">
        <v>4.6325531005859402</v>
      </c>
      <c r="AD169">
        <v>5.1150031089782697</v>
      </c>
      <c r="AE169">
        <v>4.1327261924743697</v>
      </c>
      <c r="AF169">
        <v>4.45780277252197</v>
      </c>
      <c r="AG169">
        <v>4.5522661209106499</v>
      </c>
      <c r="AH169">
        <v>4.4833431243896502</v>
      </c>
      <c r="AI169">
        <v>4.2809782028198198</v>
      </c>
      <c r="AJ169">
        <v>4.2986931800842303</v>
      </c>
      <c r="AK169">
        <v>3.5211989879608101</v>
      </c>
      <c r="AL169">
        <v>3.5982830524444598</v>
      </c>
      <c r="AM169">
        <v>3.1510639190673801</v>
      </c>
      <c r="AN169">
        <v>3.3302450180053702</v>
      </c>
      <c r="AO169">
        <v>3.1666600704193102</v>
      </c>
      <c r="AP169">
        <v>3.7259280681610099</v>
      </c>
      <c r="AQ169">
        <v>3.2181239128112802</v>
      </c>
    </row>
    <row r="170" spans="1:43" x14ac:dyDescent="0.3">
      <c r="A170" t="s">
        <v>388</v>
      </c>
      <c r="B170" t="str">
        <f t="shared" si="2"/>
        <v>PSK CN EQUITY</v>
      </c>
      <c r="C170" t="s">
        <v>168</v>
      </c>
      <c r="D170">
        <v>2.4428129613531899</v>
      </c>
      <c r="E170">
        <v>2.395751953125</v>
      </c>
      <c r="F170">
        <v>2.25569891929627</v>
      </c>
      <c r="G170">
        <v>2.3021819591522199</v>
      </c>
      <c r="H170">
        <v>2.0043380260467498</v>
      </c>
      <c r="I170">
        <v>2.1642930507659899</v>
      </c>
      <c r="J170">
        <v>2.0058450698852499</v>
      </c>
      <c r="K170">
        <v>1.8471200466155999</v>
      </c>
      <c r="L170">
        <v>1.87267601490021</v>
      </c>
      <c r="M170">
        <v>1.5415669679641699</v>
      </c>
      <c r="N170">
        <v>1.42776203155518</v>
      </c>
      <c r="O170">
        <v>1.5700249671936</v>
      </c>
      <c r="P170">
        <v>1.2544690370559699</v>
      </c>
      <c r="Q170">
        <v>1.2739429473877</v>
      </c>
      <c r="R170">
        <v>1.4226059913635201</v>
      </c>
      <c r="S170">
        <v>1.2899539470672601</v>
      </c>
      <c r="T170">
        <v>0.96224498748779297</v>
      </c>
      <c r="U170">
        <v>0.79283201694488503</v>
      </c>
      <c r="V170">
        <v>0.82118499279022195</v>
      </c>
      <c r="W170">
        <v>0.70706897974014304</v>
      </c>
      <c r="X170">
        <v>1.4282150268554701</v>
      </c>
      <c r="Y170">
        <v>1.7182309627532999</v>
      </c>
      <c r="Z170">
        <v>1.6902979612350499</v>
      </c>
      <c r="AA170">
        <v>1.6520309448242201</v>
      </c>
      <c r="AB170">
        <v>1.6079859733581501</v>
      </c>
      <c r="AC170">
        <v>2.0306360721588099</v>
      </c>
      <c r="AD170">
        <v>2.30153489112854</v>
      </c>
      <c r="AE170">
        <v>2.4752008914947501</v>
      </c>
      <c r="AF170">
        <v>2.7816760540008501</v>
      </c>
      <c r="AG170">
        <v>2.7587049007415798</v>
      </c>
      <c r="AH170">
        <v>2.5227649211883501</v>
      </c>
      <c r="AI170">
        <v>2.3882141113281201</v>
      </c>
      <c r="AJ170">
        <v>2.8727099895477299</v>
      </c>
      <c r="AK170">
        <v>2.37768507003784</v>
      </c>
      <c r="AL170">
        <v>2.1473538875579798</v>
      </c>
      <c r="AM170">
        <v>2.1171240806579599</v>
      </c>
      <c r="AN170">
        <v>1.8456729650497401</v>
      </c>
      <c r="AO170">
        <v>3.65897488594055</v>
      </c>
      <c r="AP170">
        <v>5.1400017738342303</v>
      </c>
      <c r="AQ170">
        <v>4.7834911346435502</v>
      </c>
    </row>
    <row r="171" spans="1:43" x14ac:dyDescent="0.3">
      <c r="A171" t="s">
        <v>389</v>
      </c>
      <c r="B171" t="str">
        <f t="shared" si="2"/>
        <v>PXT CN EQUITY</v>
      </c>
      <c r="C171" t="s">
        <v>169</v>
      </c>
      <c r="D171">
        <v>0.52156765291929696</v>
      </c>
      <c r="E171">
        <v>0.45733699202537498</v>
      </c>
      <c r="F171">
        <v>0.84585601091384899</v>
      </c>
      <c r="G171">
        <v>0.83417499065399203</v>
      </c>
      <c r="H171">
        <v>1.0029309988021899</v>
      </c>
      <c r="I171">
        <v>1.0550620555877701</v>
      </c>
      <c r="J171">
        <v>1.1807359457016</v>
      </c>
      <c r="K171">
        <v>1.13523697853088</v>
      </c>
      <c r="L171">
        <v>0.947520971298218</v>
      </c>
      <c r="M171">
        <v>1.07729196548462</v>
      </c>
      <c r="N171">
        <v>1.27538394927979</v>
      </c>
      <c r="O171">
        <v>1.6599930524826001</v>
      </c>
      <c r="P171">
        <v>1.4742579460144001</v>
      </c>
      <c r="Q171">
        <v>1.62733101844788</v>
      </c>
      <c r="R171">
        <v>1.5370910167694101</v>
      </c>
      <c r="S171">
        <v>1.71185803413391</v>
      </c>
      <c r="T171">
        <v>1.33967804908752</v>
      </c>
      <c r="U171">
        <v>1.0634390115737899</v>
      </c>
      <c r="V171">
        <v>1.2290290594100901</v>
      </c>
      <c r="W171">
        <v>0.86800497770309404</v>
      </c>
      <c r="X171">
        <v>1.9013170003891</v>
      </c>
      <c r="Y171">
        <v>1.66532695293427</v>
      </c>
      <c r="Z171">
        <v>1.78996694087982</v>
      </c>
      <c r="AA171">
        <v>1.83935499191284</v>
      </c>
      <c r="AB171">
        <v>1.4613169431686399</v>
      </c>
      <c r="AC171">
        <v>2.1514849662780802</v>
      </c>
      <c r="AD171">
        <v>2.5862390995025599</v>
      </c>
      <c r="AE171">
        <v>2.2759749889373802</v>
      </c>
      <c r="AF171">
        <v>2.5254020690918</v>
      </c>
      <c r="AG171">
        <v>2.23904204368591</v>
      </c>
      <c r="AH171">
        <v>2.27203392982483</v>
      </c>
      <c r="AI171">
        <v>2.5718460083007799</v>
      </c>
      <c r="AJ171">
        <v>2.6931300163268999</v>
      </c>
      <c r="AK171">
        <v>2.5690469741821298</v>
      </c>
      <c r="AL171">
        <v>1.97611200809479</v>
      </c>
      <c r="AM171">
        <v>1.7355600595474201</v>
      </c>
      <c r="AN171">
        <v>1.50022304058075</v>
      </c>
      <c r="AO171">
        <v>1.4052029848098799</v>
      </c>
      <c r="AP171">
        <v>1.65086805820465</v>
      </c>
      <c r="AQ171">
        <v>1.3240040540695199</v>
      </c>
    </row>
    <row r="172" spans="1:43" x14ac:dyDescent="0.3">
      <c r="A172" t="s">
        <v>390</v>
      </c>
      <c r="B172" t="str">
        <f t="shared" si="2"/>
        <v>QBR/B CN EQUITY</v>
      </c>
      <c r="C172" t="s">
        <v>170</v>
      </c>
      <c r="D172">
        <v>3.3898957326807402</v>
      </c>
      <c r="E172">
        <v>3.7999119758606001</v>
      </c>
      <c r="F172">
        <v>3.2007699012756401</v>
      </c>
      <c r="G172">
        <v>3.66518211364746</v>
      </c>
      <c r="H172">
        <v>4.2103738784790004</v>
      </c>
      <c r="I172">
        <v>4.0100121498107901</v>
      </c>
      <c r="J172">
        <v>4.9355649948120099</v>
      </c>
      <c r="K172">
        <v>5.4400157928466797</v>
      </c>
      <c r="L172">
        <v>5.1383409500122097</v>
      </c>
      <c r="M172">
        <v>4.2845969200134304</v>
      </c>
      <c r="N172">
        <v>4.6082887649536097</v>
      </c>
      <c r="O172">
        <v>5.3160839080810502</v>
      </c>
      <c r="P172">
        <v>5.4402699470520002</v>
      </c>
      <c r="Q172">
        <v>5.8807191848754901</v>
      </c>
      <c r="R172">
        <v>6.6895442008972203</v>
      </c>
      <c r="S172">
        <v>6.8814940452575701</v>
      </c>
      <c r="T172">
        <v>7.3073167800903303</v>
      </c>
      <c r="U172">
        <v>7.6596589088439897</v>
      </c>
      <c r="V172">
        <v>6.7924489974975604</v>
      </c>
      <c r="W172">
        <v>7.3587379455566397</v>
      </c>
      <c r="X172">
        <v>8.6326484680175799</v>
      </c>
      <c r="Y172">
        <v>8.4350090026855504</v>
      </c>
      <c r="Z172">
        <v>10.4408779144287</v>
      </c>
      <c r="AA172">
        <v>13.7824106216431</v>
      </c>
      <c r="AB172">
        <v>15.391263961791999</v>
      </c>
      <c r="AC172" t="s">
        <v>6</v>
      </c>
      <c r="AD172" t="s">
        <v>6</v>
      </c>
      <c r="AE172">
        <v>7.3168358802795401</v>
      </c>
      <c r="AF172">
        <v>6.5541491508483896</v>
      </c>
      <c r="AG172">
        <v>7.8223018646240199</v>
      </c>
      <c r="AH172">
        <v>9.2492990493774396</v>
      </c>
      <c r="AI172">
        <v>11.595417022705099</v>
      </c>
      <c r="AJ172">
        <v>7.5932312011718803</v>
      </c>
      <c r="AK172">
        <v>15.5647029876709</v>
      </c>
      <c r="AL172">
        <v>13.3211860656738</v>
      </c>
      <c r="AM172">
        <v>12.2639350891113</v>
      </c>
      <c r="AN172">
        <v>13.8810710906982</v>
      </c>
      <c r="AO172">
        <v>9.2180919647216797</v>
      </c>
      <c r="AP172">
        <v>6.6827011108398402</v>
      </c>
      <c r="AQ172">
        <v>7.8223500251770002</v>
      </c>
    </row>
    <row r="173" spans="1:43" x14ac:dyDescent="0.3">
      <c r="A173" t="s">
        <v>391</v>
      </c>
      <c r="B173" t="str">
        <f t="shared" si="2"/>
        <v>QSR CN EQUITY</v>
      </c>
      <c r="C173" t="s">
        <v>171</v>
      </c>
      <c r="D173">
        <v>6.51287365697182</v>
      </c>
      <c r="E173">
        <v>7.2274761199951199</v>
      </c>
      <c r="F173">
        <v>7.2813820838928196</v>
      </c>
      <c r="G173">
        <v>8.4678058624267596</v>
      </c>
      <c r="H173">
        <v>8.5907773971557599</v>
      </c>
      <c r="I173">
        <v>7.2986149787902797</v>
      </c>
      <c r="J173">
        <v>8.3174266815185494</v>
      </c>
      <c r="K173">
        <v>8.1077527999877894</v>
      </c>
      <c r="L173">
        <v>7.954833984375</v>
      </c>
      <c r="M173">
        <v>7.0486922264099103</v>
      </c>
      <c r="N173">
        <v>6.92730617523193</v>
      </c>
      <c r="O173">
        <v>7.8877978324890101</v>
      </c>
      <c r="P173">
        <v>8.3765821456909197</v>
      </c>
      <c r="Q173">
        <v>7.6593770980834996</v>
      </c>
      <c r="R173">
        <v>7.7424821853637704</v>
      </c>
      <c r="S173">
        <v>8.4192790985107404</v>
      </c>
      <c r="T173">
        <v>8.5716495513915998</v>
      </c>
      <c r="U173">
        <v>7.4518318176269496</v>
      </c>
      <c r="V173">
        <v>7.1870889663696298</v>
      </c>
      <c r="W173">
        <v>5.4844498634338397</v>
      </c>
      <c r="X173">
        <v>7.6408920288085902</v>
      </c>
      <c r="Y173">
        <v>8.9937772750854492</v>
      </c>
      <c r="Z173">
        <v>9.4214630126953107</v>
      </c>
      <c r="AA173">
        <v>9.5483961105346697</v>
      </c>
      <c r="AB173">
        <v>8.1734476089477504</v>
      </c>
      <c r="AC173">
        <v>6.7920069694518999</v>
      </c>
      <c r="AD173">
        <v>7.2494578361511204</v>
      </c>
      <c r="AE173">
        <v>6.6700758934020996</v>
      </c>
      <c r="AF173">
        <v>6.7572741508483896</v>
      </c>
      <c r="AG173">
        <v>7.09499311447144</v>
      </c>
      <c r="AH173">
        <v>7.6752600669860804</v>
      </c>
      <c r="AI173">
        <v>7.39306688308716</v>
      </c>
      <c r="AJ173">
        <v>6.5416312217712402</v>
      </c>
      <c r="AK173">
        <v>6.1115961074829102</v>
      </c>
      <c r="AL173">
        <v>5.6918859481811497</v>
      </c>
      <c r="AM173">
        <v>5.6523418426513699</v>
      </c>
      <c r="AN173">
        <v>6.3196887969970703</v>
      </c>
      <c r="AO173">
        <v>4.9915218353271502</v>
      </c>
      <c r="AP173">
        <v>5.02563381195068</v>
      </c>
      <c r="AQ173">
        <v>5.0721850395202601</v>
      </c>
    </row>
    <row r="174" spans="1:43" x14ac:dyDescent="0.3">
      <c r="A174" t="s">
        <v>393</v>
      </c>
      <c r="B174" t="str">
        <f t="shared" si="2"/>
        <v>RCH CN EQUITY</v>
      </c>
      <c r="C174" t="s">
        <v>173</v>
      </c>
      <c r="D174">
        <v>2.3516202499737799</v>
      </c>
      <c r="E174">
        <v>2.36969089508057</v>
      </c>
      <c r="F174">
        <v>2.3224000930786102</v>
      </c>
      <c r="G174">
        <v>2.68249607086182</v>
      </c>
      <c r="H174">
        <v>2.65091896057129</v>
      </c>
      <c r="I174">
        <v>2.7499539852142298</v>
      </c>
      <c r="J174">
        <v>2.7676620483398402</v>
      </c>
      <c r="K174">
        <v>2.7552869319915798</v>
      </c>
      <c r="L174">
        <v>2.6658239364624001</v>
      </c>
      <c r="M174">
        <v>2.53489494323731</v>
      </c>
      <c r="N174">
        <v>2.88016605377197</v>
      </c>
      <c r="O174">
        <v>3.9193871021270801</v>
      </c>
      <c r="P174">
        <v>3.5468831062316899</v>
      </c>
      <c r="Q174">
        <v>4.0804710388183603</v>
      </c>
      <c r="R174">
        <v>4.1135621070861799</v>
      </c>
      <c r="S174">
        <v>3.6552269458770801</v>
      </c>
      <c r="T174">
        <v>3.8358449935913099</v>
      </c>
      <c r="U174">
        <v>3.56488704681396</v>
      </c>
      <c r="V174">
        <v>3.0087230205535902</v>
      </c>
      <c r="W174">
        <v>3.0368640422821001</v>
      </c>
      <c r="X174">
        <v>3.0027980804443399</v>
      </c>
      <c r="Y174">
        <v>2.9072780609130899</v>
      </c>
      <c r="Z174">
        <v>2.4808430671691899</v>
      </c>
      <c r="AA174">
        <v>2.83202004432678</v>
      </c>
      <c r="AB174">
        <v>3.0969610214233398</v>
      </c>
      <c r="AC174">
        <v>3.84881591796875</v>
      </c>
      <c r="AD174">
        <v>3.7940139770507799</v>
      </c>
      <c r="AE174">
        <v>4.0852608680725098</v>
      </c>
      <c r="AF174">
        <v>4.5068659782409703</v>
      </c>
      <c r="AG174">
        <v>4.2222251892089799</v>
      </c>
      <c r="AH174">
        <v>4.2247447967529297</v>
      </c>
      <c r="AI174">
        <v>3.8927628993988002</v>
      </c>
      <c r="AJ174">
        <v>3.9591259956359899</v>
      </c>
      <c r="AK174">
        <v>3.97099804878235</v>
      </c>
      <c r="AL174">
        <v>3.9454510211944598</v>
      </c>
      <c r="AM174">
        <v>3.6733579635620099</v>
      </c>
      <c r="AN174">
        <v>3.8300108909606898</v>
      </c>
      <c r="AO174">
        <v>3.7559170722961399</v>
      </c>
      <c r="AP174">
        <v>3.6361320018768302</v>
      </c>
      <c r="AQ174">
        <v>3.7686688899993901</v>
      </c>
    </row>
    <row r="175" spans="1:43" x14ac:dyDescent="0.3">
      <c r="A175" t="s">
        <v>394</v>
      </c>
      <c r="B175" t="str">
        <f t="shared" si="2"/>
        <v>RCI/B CN EQUITY</v>
      </c>
      <c r="C175" t="s">
        <v>174</v>
      </c>
      <c r="D175">
        <v>2.0964073046152198</v>
      </c>
      <c r="E175">
        <v>2.5798289775848402</v>
      </c>
      <c r="F175">
        <v>2.00962591171265</v>
      </c>
      <c r="G175">
        <v>2.77926397323608</v>
      </c>
      <c r="H175">
        <v>3.1745409965515101</v>
      </c>
      <c r="I175">
        <v>2.51342701911926</v>
      </c>
      <c r="J175">
        <v>2.7630660533904998</v>
      </c>
      <c r="K175">
        <v>3.0553040504455602</v>
      </c>
      <c r="L175">
        <v>2.4725940227508501</v>
      </c>
      <c r="M175">
        <v>2.7806930541992201</v>
      </c>
      <c r="N175">
        <v>2.87915110588074</v>
      </c>
      <c r="O175">
        <v>3.2150180339813201</v>
      </c>
      <c r="P175">
        <v>2.8875479698181201</v>
      </c>
      <c r="Q175">
        <v>2.8373870849609402</v>
      </c>
      <c r="R175">
        <v>3.2945110797882098</v>
      </c>
      <c r="S175">
        <v>2.9054119586944598</v>
      </c>
      <c r="T175">
        <v>3.1256508827209499</v>
      </c>
      <c r="U175">
        <v>2.6574490070343</v>
      </c>
      <c r="V175">
        <v>2.76182293891907</v>
      </c>
      <c r="W175">
        <v>2.90805888175964</v>
      </c>
      <c r="X175">
        <v>3.4576849937439</v>
      </c>
      <c r="Y175">
        <v>3.41647601127625</v>
      </c>
      <c r="Z175">
        <v>4.0713829994201696</v>
      </c>
      <c r="AA175">
        <v>4.4567570686340297</v>
      </c>
      <c r="AB175">
        <v>4.40350294113159</v>
      </c>
      <c r="AC175">
        <v>4.3906741142272896</v>
      </c>
      <c r="AD175">
        <v>4.3176441192626998</v>
      </c>
      <c r="AE175">
        <v>4.0757131576538104</v>
      </c>
      <c r="AF175">
        <v>4.3988227844238299</v>
      </c>
      <c r="AG175">
        <v>5.2659578323364302</v>
      </c>
      <c r="AH175">
        <v>5.4648380279540998</v>
      </c>
      <c r="AI175">
        <v>5.6665730476379403</v>
      </c>
      <c r="AJ175">
        <v>5.0601468086242702</v>
      </c>
      <c r="AK175">
        <v>4.9225587844848597</v>
      </c>
      <c r="AL175">
        <v>4.5436739921569798</v>
      </c>
      <c r="AM175">
        <v>4.6918220520019496</v>
      </c>
      <c r="AN175">
        <v>4.35835886001587</v>
      </c>
      <c r="AO175">
        <v>4.1176180839538601</v>
      </c>
      <c r="AP175">
        <v>4.17030906677246</v>
      </c>
      <c r="AQ175">
        <v>4.0112538337707502</v>
      </c>
    </row>
    <row r="176" spans="1:43" x14ac:dyDescent="0.3">
      <c r="A176" t="s">
        <v>395</v>
      </c>
      <c r="B176" t="str">
        <f t="shared" si="2"/>
        <v>REI-U CN EQUITY</v>
      </c>
      <c r="C176" t="s">
        <v>175</v>
      </c>
      <c r="D176">
        <v>0.73099663202537601</v>
      </c>
      <c r="E176">
        <v>0.81497299671173096</v>
      </c>
      <c r="F176">
        <v>0.67177802324295</v>
      </c>
      <c r="G176">
        <v>0.74217098951339699</v>
      </c>
      <c r="H176">
        <v>0.75217097997665405</v>
      </c>
      <c r="I176">
        <v>0.70894199609756503</v>
      </c>
      <c r="J176">
        <v>0.74158298969268799</v>
      </c>
      <c r="K176">
        <v>0.78943300247192405</v>
      </c>
      <c r="L176">
        <v>0.82115101814269997</v>
      </c>
      <c r="M176">
        <v>0.71837800741195701</v>
      </c>
      <c r="N176">
        <v>0.76568001508712802</v>
      </c>
      <c r="O176">
        <v>0.97174298763275102</v>
      </c>
      <c r="P176">
        <v>0.89829802513122603</v>
      </c>
      <c r="Q176">
        <v>0.865716993808746</v>
      </c>
      <c r="R176">
        <v>0.89117097854614302</v>
      </c>
      <c r="S176">
        <v>0.79326897859573398</v>
      </c>
      <c r="T176">
        <v>0.68808001279830899</v>
      </c>
      <c r="U176">
        <v>0.57433998584747303</v>
      </c>
      <c r="V176">
        <v>0.62817901372909501</v>
      </c>
      <c r="W176">
        <v>0.62220299243927002</v>
      </c>
      <c r="X176">
        <v>1.0236849784851101</v>
      </c>
      <c r="Y176">
        <v>1.0140839815139799</v>
      </c>
      <c r="Z176">
        <v>1.0081930160522501</v>
      </c>
      <c r="AA176">
        <v>1.0447980165481601</v>
      </c>
      <c r="AB176">
        <v>0.94716101884841897</v>
      </c>
      <c r="AC176">
        <v>0.98584502935409501</v>
      </c>
      <c r="AD176">
        <v>0.96772599220275901</v>
      </c>
      <c r="AE176">
        <v>0.947803974151611</v>
      </c>
      <c r="AF176">
        <v>0.980293989181519</v>
      </c>
      <c r="AG176">
        <v>0.97512501478195202</v>
      </c>
      <c r="AH176">
        <v>0.98867297172546398</v>
      </c>
      <c r="AI176">
        <v>1.0806139707565301</v>
      </c>
      <c r="AJ176">
        <v>1.10586297512054</v>
      </c>
      <c r="AK176">
        <v>1.13919997215271</v>
      </c>
      <c r="AL176">
        <v>1.2431999444961599</v>
      </c>
      <c r="AM176">
        <v>1.1209009885787999</v>
      </c>
      <c r="AN176">
        <v>0.99726301431655895</v>
      </c>
      <c r="AO176">
        <v>1.0361200571060201</v>
      </c>
      <c r="AP176">
        <v>1.10647404193878</v>
      </c>
      <c r="AQ176">
        <v>1.1876310110092201</v>
      </c>
    </row>
    <row r="177" spans="1:43" x14ac:dyDescent="0.3">
      <c r="A177" t="s">
        <v>396</v>
      </c>
      <c r="B177" t="str">
        <f t="shared" si="2"/>
        <v>RUS CN EQUITY</v>
      </c>
      <c r="C177" t="s">
        <v>176</v>
      </c>
      <c r="D177">
        <v>1.5074455332810299</v>
      </c>
      <c r="E177">
        <v>1.4694910049438501</v>
      </c>
      <c r="F177">
        <v>1.3206039667129501</v>
      </c>
      <c r="G177">
        <v>1.61470794677734</v>
      </c>
      <c r="H177">
        <v>1.6582050323486299</v>
      </c>
      <c r="I177">
        <v>1.3921359777450599</v>
      </c>
      <c r="J177">
        <v>1.3897340297698999</v>
      </c>
      <c r="K177">
        <v>1.3253140449523899</v>
      </c>
      <c r="L177">
        <v>1.1464049816131601</v>
      </c>
      <c r="M177">
        <v>1.0404679775237999</v>
      </c>
      <c r="N177">
        <v>1.13692903518677</v>
      </c>
      <c r="O177">
        <v>1.58088898658752</v>
      </c>
      <c r="P177">
        <v>1.6999599933624301</v>
      </c>
      <c r="Q177">
        <v>1.64110195636749</v>
      </c>
      <c r="R177">
        <v>2.0626540184021001</v>
      </c>
      <c r="S177">
        <v>1.6708840131759599</v>
      </c>
      <c r="T177">
        <v>1.63753402233124</v>
      </c>
      <c r="U177">
        <v>1.2315000295639</v>
      </c>
      <c r="V177">
        <v>1.08339500427246</v>
      </c>
      <c r="W177">
        <v>0.83044397830963101</v>
      </c>
      <c r="X177">
        <v>1.4592260122299201</v>
      </c>
      <c r="Y177">
        <v>1.3382929563522299</v>
      </c>
      <c r="Z177">
        <v>1.4003440141677901</v>
      </c>
      <c r="AA177">
        <v>1.4796340465545601</v>
      </c>
      <c r="AB177">
        <v>1.3182799816131601</v>
      </c>
      <c r="AC177">
        <v>1.73642194271088</v>
      </c>
      <c r="AD177">
        <v>1.81641101837158</v>
      </c>
      <c r="AE177">
        <v>2.0236918926239</v>
      </c>
      <c r="AF177">
        <v>2.1835229396820099</v>
      </c>
      <c r="AG177">
        <v>2.07858109474182</v>
      </c>
      <c r="AH177">
        <v>1.9567279815673799</v>
      </c>
      <c r="AI177">
        <v>1.9364479780197099</v>
      </c>
      <c r="AJ177">
        <v>1.9134780168533301</v>
      </c>
      <c r="AK177">
        <v>1.60423099994659</v>
      </c>
      <c r="AL177">
        <v>1.7500649690628101</v>
      </c>
      <c r="AM177">
        <v>1.49038505554199</v>
      </c>
      <c r="AN177">
        <v>1.1411670446395901</v>
      </c>
      <c r="AO177">
        <v>1.32147896289825</v>
      </c>
      <c r="AP177">
        <v>1.4205189943313601</v>
      </c>
      <c r="AQ177">
        <v>1.4880690574646001</v>
      </c>
    </row>
    <row r="178" spans="1:43" x14ac:dyDescent="0.3">
      <c r="A178" t="s">
        <v>397</v>
      </c>
      <c r="B178" t="str">
        <f t="shared" si="2"/>
        <v>RY CN EQUITY</v>
      </c>
      <c r="C178" t="s">
        <v>177</v>
      </c>
      <c r="D178">
        <v>2.07662204617667</v>
      </c>
      <c r="E178">
        <v>2.0175530910491899</v>
      </c>
      <c r="F178">
        <v>1.8981920480728101</v>
      </c>
      <c r="G178">
        <v>1.6836860179901101</v>
      </c>
      <c r="H178">
        <v>1.70521795749664</v>
      </c>
      <c r="I178">
        <v>1.43984794616699</v>
      </c>
      <c r="J178">
        <v>1.736771941185</v>
      </c>
      <c r="K178">
        <v>1.79851794242859</v>
      </c>
      <c r="L178">
        <v>1.9227809906005899</v>
      </c>
      <c r="M178">
        <v>1.7302520275116</v>
      </c>
      <c r="N178">
        <v>1.7980109453201301</v>
      </c>
      <c r="O178">
        <v>1.8706370592117301</v>
      </c>
      <c r="P178">
        <v>2.1723930835723899</v>
      </c>
      <c r="Q178">
        <v>1.99501299858093</v>
      </c>
      <c r="R178">
        <v>2.0240170955657999</v>
      </c>
      <c r="S178">
        <v>1.9537869691848799</v>
      </c>
      <c r="T178">
        <v>1.77722799777985</v>
      </c>
      <c r="U178">
        <v>1.6417150497436499</v>
      </c>
      <c r="V178">
        <v>1.6672120094299301</v>
      </c>
      <c r="W178">
        <v>1.5373610258102399</v>
      </c>
      <c r="X178">
        <v>1.9019570350646999</v>
      </c>
      <c r="Y178">
        <v>1.95246994495392</v>
      </c>
      <c r="Z178">
        <v>1.9524799585342401</v>
      </c>
      <c r="AA178">
        <v>2.01213598251343</v>
      </c>
      <c r="AB178">
        <v>1.93582999706268</v>
      </c>
      <c r="AC178">
        <v>1.87634801864624</v>
      </c>
      <c r="AD178">
        <v>2.04757499694824</v>
      </c>
      <c r="AE178">
        <v>2.03550100326538</v>
      </c>
      <c r="AF178">
        <v>2.2889850139617902</v>
      </c>
      <c r="AG178">
        <v>2.1738729476928702</v>
      </c>
      <c r="AH178">
        <v>2.0683400630950901</v>
      </c>
      <c r="AI178">
        <v>2.0679910182952899</v>
      </c>
      <c r="AJ178">
        <v>2.12719798088074</v>
      </c>
      <c r="AK178">
        <v>1.9357429742813099</v>
      </c>
      <c r="AL178">
        <v>1.88992702960968</v>
      </c>
      <c r="AM178">
        <v>1.9064860343933101</v>
      </c>
      <c r="AN178">
        <v>1.69698798656464</v>
      </c>
      <c r="AO178">
        <v>1.8850580453872701</v>
      </c>
      <c r="AP178">
        <v>1.9948370456695601</v>
      </c>
      <c r="AQ178">
        <v>2.2311549186706499</v>
      </c>
    </row>
    <row r="179" spans="1:43" x14ac:dyDescent="0.3">
      <c r="A179" t="s">
        <v>398</v>
      </c>
      <c r="B179" t="str">
        <f t="shared" si="2"/>
        <v>SAP CN EQUITY</v>
      </c>
      <c r="C179" t="s">
        <v>178</v>
      </c>
      <c r="D179">
        <v>1.4290146997472299</v>
      </c>
      <c r="E179">
        <v>1.66918504238129</v>
      </c>
      <c r="F179">
        <v>1.7975039482116699</v>
      </c>
      <c r="G179">
        <v>1.60401403903961</v>
      </c>
      <c r="H179">
        <v>1.6606140136718801</v>
      </c>
      <c r="I179">
        <v>1.6737099885940601</v>
      </c>
      <c r="J179">
        <v>1.7755329608917201</v>
      </c>
      <c r="K179">
        <v>2.06491899490356</v>
      </c>
      <c r="L179">
        <v>1.98422503471375</v>
      </c>
      <c r="M179">
        <v>1.98898005485535</v>
      </c>
      <c r="N179">
        <v>1.7850480079650899</v>
      </c>
      <c r="O179">
        <v>1.8969429731369001</v>
      </c>
      <c r="P179">
        <v>1.79392194747925</v>
      </c>
      <c r="Q179">
        <v>2.0567970275878902</v>
      </c>
      <c r="R179">
        <v>2.4001500606536901</v>
      </c>
      <c r="S179">
        <v>2.4180769920349099</v>
      </c>
      <c r="T179">
        <v>2.25937795639038</v>
      </c>
      <c r="U179">
        <v>2.1038119792938201</v>
      </c>
      <c r="V179">
        <v>2.0570869445800799</v>
      </c>
      <c r="W179">
        <v>2.1082649230957</v>
      </c>
      <c r="X179">
        <v>2.66691398620606</v>
      </c>
      <c r="Y179">
        <v>2.7393329143524201</v>
      </c>
      <c r="Z179">
        <v>2.8678419589996298</v>
      </c>
      <c r="AA179">
        <v>3.27894806861877</v>
      </c>
      <c r="AB179">
        <v>2.7942249774932901</v>
      </c>
      <c r="AC179">
        <v>3.0652019977569598</v>
      </c>
      <c r="AD179">
        <v>3.4644749164581299</v>
      </c>
      <c r="AE179">
        <v>3.3389530181884801</v>
      </c>
      <c r="AF179">
        <v>3.7870399951934801</v>
      </c>
      <c r="AG179">
        <v>3.8768470287322998</v>
      </c>
      <c r="AH179">
        <v>3.6758511066436799</v>
      </c>
      <c r="AI179">
        <v>4.1000928878784197</v>
      </c>
      <c r="AJ179">
        <v>4.2842979431152299</v>
      </c>
      <c r="AK179">
        <v>4.1920871734619096</v>
      </c>
      <c r="AL179">
        <v>3.6826009750366202</v>
      </c>
      <c r="AM179">
        <v>4.0843019485473597</v>
      </c>
      <c r="AN179">
        <v>3.1086258888244598</v>
      </c>
      <c r="AO179">
        <v>2.9424180984497101</v>
      </c>
      <c r="AP179">
        <v>3.2862958908081099</v>
      </c>
      <c r="AQ179">
        <v>3.83421802520752</v>
      </c>
    </row>
    <row r="180" spans="1:43" x14ac:dyDescent="0.3">
      <c r="A180" t="s">
        <v>400</v>
      </c>
      <c r="B180" t="str">
        <f t="shared" si="2"/>
        <v>SEA CN EQUITY</v>
      </c>
      <c r="C180" t="s">
        <v>180</v>
      </c>
      <c r="D180">
        <v>1.7180391631477501</v>
      </c>
      <c r="E180">
        <v>2.3822081089019802</v>
      </c>
      <c r="F180">
        <v>1.96170902252197</v>
      </c>
      <c r="G180">
        <v>2.47465896606445</v>
      </c>
      <c r="H180">
        <v>1.89457595348358</v>
      </c>
      <c r="I180">
        <v>1.59699094295502</v>
      </c>
      <c r="J180">
        <v>1.723140001297</v>
      </c>
      <c r="K180">
        <v>1.9479399919509901</v>
      </c>
      <c r="L180">
        <v>1.86725401878357</v>
      </c>
      <c r="M180">
        <v>1.72119796276093</v>
      </c>
      <c r="N180">
        <v>1.6854829788207999</v>
      </c>
      <c r="O180">
        <v>2.58953905105591</v>
      </c>
      <c r="P180">
        <v>2.3501460552215598</v>
      </c>
      <c r="Q180">
        <v>2.20538997650146</v>
      </c>
      <c r="R180">
        <v>2.4804780483245801</v>
      </c>
      <c r="S180">
        <v>2.4376599788665798</v>
      </c>
      <c r="T180">
        <v>3.23085689544678</v>
      </c>
      <c r="U180">
        <v>3.55238604545593</v>
      </c>
      <c r="V180">
        <v>3.4565670490264901</v>
      </c>
      <c r="W180">
        <v>1.9918969869613701</v>
      </c>
      <c r="X180">
        <v>2.7483980655670202</v>
      </c>
      <c r="Y180">
        <v>2.5636999607086199</v>
      </c>
      <c r="Z180">
        <v>2.8057100772857702</v>
      </c>
      <c r="AA180">
        <v>2.62625908851623</v>
      </c>
      <c r="AB180">
        <v>2.8544731140136701</v>
      </c>
      <c r="AC180">
        <v>2.7184100151061998</v>
      </c>
      <c r="AD180">
        <v>2.3916919231414799</v>
      </c>
      <c r="AE180">
        <v>2.3059790134429901</v>
      </c>
      <c r="AF180">
        <v>2.314297914505</v>
      </c>
      <c r="AG180">
        <v>2.4611771106720002</v>
      </c>
      <c r="AH180">
        <v>2.2593300342559801</v>
      </c>
      <c r="AI180">
        <v>2.5505220890045202</v>
      </c>
      <c r="AJ180">
        <v>1.9261189699173</v>
      </c>
      <c r="AK180">
        <v>2.5011570453643799</v>
      </c>
      <c r="AL180">
        <v>3.29441094398498</v>
      </c>
      <c r="AM180">
        <v>2.63912105560303</v>
      </c>
      <c r="AN180">
        <v>2.11713695526123</v>
      </c>
      <c r="AO180">
        <v>1.45450103282929</v>
      </c>
      <c r="AP180">
        <v>1.42312300205231</v>
      </c>
      <c r="AQ180">
        <v>1.30854904651642</v>
      </c>
    </row>
    <row r="181" spans="1:43" x14ac:dyDescent="0.3">
      <c r="A181" t="s">
        <v>401</v>
      </c>
      <c r="B181" t="str">
        <f t="shared" si="2"/>
        <v>SES CN EQUITY</v>
      </c>
      <c r="C181" t="s">
        <v>181</v>
      </c>
      <c r="D181">
        <v>3.65734820982986</v>
      </c>
      <c r="E181">
        <v>2.7508840560913099</v>
      </c>
      <c r="F181">
        <v>2.8190500736236599</v>
      </c>
      <c r="G181">
        <v>2.1196489334106401</v>
      </c>
      <c r="H181">
        <v>2.2869539260864298</v>
      </c>
      <c r="I181">
        <v>1.84315204620361</v>
      </c>
      <c r="J181">
        <v>1.5789760351180999</v>
      </c>
      <c r="K181">
        <v>1.55715095996857</v>
      </c>
      <c r="L181">
        <v>1.7179709672927901</v>
      </c>
      <c r="M181">
        <v>1.41158902645111</v>
      </c>
      <c r="N181">
        <v>1.54676496982575</v>
      </c>
      <c r="O181">
        <v>1.44483494758606</v>
      </c>
      <c r="P181">
        <v>1.46556496620178</v>
      </c>
      <c r="Q181">
        <v>1.1511820554733301</v>
      </c>
      <c r="R181">
        <v>1.01349997520447</v>
      </c>
      <c r="S181">
        <v>0.85307502746581998</v>
      </c>
      <c r="T181">
        <v>0.56827199459075906</v>
      </c>
      <c r="U181">
        <v>0.29844000935554499</v>
      </c>
      <c r="V181">
        <v>0.36017900705337502</v>
      </c>
      <c r="W181">
        <v>0.19256299734115601</v>
      </c>
      <c r="X181">
        <v>1.0153889656066899</v>
      </c>
      <c r="Y181">
        <v>1.11356401443481</v>
      </c>
      <c r="Z181">
        <v>1.4102690219879199</v>
      </c>
      <c r="AA181">
        <v>1.5786520242691</v>
      </c>
      <c r="AB181">
        <v>1.3223860263824501</v>
      </c>
      <c r="AC181">
        <v>1.61622095108032</v>
      </c>
      <c r="AD181">
        <v>1.3788030147552499</v>
      </c>
      <c r="AE181">
        <v>1.3747650384902901</v>
      </c>
      <c r="AF181">
        <v>1.6363430023193399</v>
      </c>
      <c r="AG181">
        <v>1.5678019523620601</v>
      </c>
      <c r="AH181">
        <v>1.58320105075836</v>
      </c>
      <c r="AI181">
        <v>1.7125560045242301</v>
      </c>
      <c r="AJ181">
        <v>2.02927899360657</v>
      </c>
      <c r="AK181">
        <v>1.5949020385742201</v>
      </c>
      <c r="AL181">
        <v>1.50638699531555</v>
      </c>
      <c r="AM181">
        <v>1.37390601634979</v>
      </c>
      <c r="AN181" t="s">
        <v>6</v>
      </c>
      <c r="AO181">
        <v>1.34973204135895</v>
      </c>
      <c r="AP181">
        <v>1.8325899839401201</v>
      </c>
      <c r="AQ181">
        <v>2.2669930458068901</v>
      </c>
    </row>
    <row r="182" spans="1:43" x14ac:dyDescent="0.3">
      <c r="A182" t="s">
        <v>402</v>
      </c>
      <c r="B182" t="str">
        <f t="shared" si="2"/>
        <v>SHOP CN EQUITY</v>
      </c>
      <c r="C182" t="s">
        <v>182</v>
      </c>
      <c r="D182">
        <v>13.573133358881099</v>
      </c>
      <c r="E182">
        <v>10.241130828857401</v>
      </c>
      <c r="F182">
        <v>9.2970933914184606</v>
      </c>
      <c r="G182">
        <v>11.2351169586182</v>
      </c>
      <c r="H182">
        <v>11.0847253799438</v>
      </c>
      <c r="I182">
        <v>8.4856672286987305</v>
      </c>
      <c r="J182">
        <v>11.1219787597656</v>
      </c>
      <c r="K182">
        <v>7.22412204742432</v>
      </c>
      <c r="L182">
        <v>5.3774671554565403</v>
      </c>
      <c r="M182">
        <v>3.9551160335540798</v>
      </c>
      <c r="N182">
        <v>4.5176739692687997</v>
      </c>
      <c r="O182">
        <v>8.7275123596191406</v>
      </c>
      <c r="P182">
        <v>15.5107831954956</v>
      </c>
      <c r="Q182">
        <v>14.965985298156699</v>
      </c>
      <c r="R182">
        <v>18.011432647705099</v>
      </c>
      <c r="S182">
        <v>13.5626573562622</v>
      </c>
      <c r="T182">
        <v>21.549646377563501</v>
      </c>
      <c r="U182">
        <v>20.190597534179702</v>
      </c>
      <c r="V182">
        <v>24.5758152008057</v>
      </c>
      <c r="W182">
        <v>16.022718429565401</v>
      </c>
      <c r="X182">
        <v>15.358981132507299</v>
      </c>
      <c r="Y182">
        <v>12.7358140945435</v>
      </c>
      <c r="Z182">
        <v>15.652102470397899</v>
      </c>
      <c r="AA182">
        <v>10.812015533447299</v>
      </c>
      <c r="AB182">
        <v>7.31658983230591</v>
      </c>
      <c r="AC182">
        <v>10.496644973754901</v>
      </c>
      <c r="AD182">
        <v>9.3667907714843803</v>
      </c>
      <c r="AE182">
        <v>7.95530080795288</v>
      </c>
      <c r="AF182">
        <v>10.123332977294901</v>
      </c>
      <c r="AG182">
        <v>11.6809730529785</v>
      </c>
      <c r="AH182">
        <v>8.7369661331176793</v>
      </c>
      <c r="AI182">
        <v>15.156577110290501</v>
      </c>
      <c r="AJ182">
        <v>9.3439369201660192</v>
      </c>
      <c r="AK182">
        <v>9.2743291854858398</v>
      </c>
      <c r="AL182">
        <v>13.2733354568481</v>
      </c>
      <c r="AM182">
        <v>12.0067644119263</v>
      </c>
      <c r="AN182">
        <v>10.556699752807599</v>
      </c>
      <c r="AO182">
        <v>13.442395210266101</v>
      </c>
      <c r="AP182">
        <v>12.883237838745099</v>
      </c>
      <c r="AQ182" t="s">
        <v>6</v>
      </c>
    </row>
    <row r="183" spans="1:43" x14ac:dyDescent="0.3">
      <c r="A183" t="s">
        <v>403</v>
      </c>
      <c r="B183" t="str">
        <f t="shared" si="2"/>
        <v>SIA CN EQUITY</v>
      </c>
      <c r="C183" t="s">
        <v>183</v>
      </c>
      <c r="D183">
        <v>2.6272602789935502</v>
      </c>
      <c r="E183">
        <v>2.82573390007019</v>
      </c>
      <c r="F183">
        <v>2.84283399581909</v>
      </c>
      <c r="G183">
        <v>2.60131788253784</v>
      </c>
      <c r="H183">
        <v>2.2430651187896702</v>
      </c>
      <c r="I183">
        <v>1.99796903133392</v>
      </c>
      <c r="J183">
        <v>2.0755159854888898</v>
      </c>
      <c r="K183">
        <v>1.87729096412659</v>
      </c>
      <c r="L183">
        <v>1.82898497581482</v>
      </c>
      <c r="M183">
        <v>1.8751690387725799</v>
      </c>
      <c r="N183">
        <v>2.0038990974426301</v>
      </c>
      <c r="O183">
        <v>2.2320530414581299</v>
      </c>
      <c r="P183">
        <v>2.48266696929932</v>
      </c>
      <c r="Q183">
        <v>2.3125040531158501</v>
      </c>
      <c r="R183">
        <v>2.5749459266662602</v>
      </c>
      <c r="S183">
        <v>2.1701099872589098</v>
      </c>
      <c r="T183">
        <v>2.1185610294342001</v>
      </c>
      <c r="U183">
        <v>1.5921319723129299</v>
      </c>
      <c r="V183">
        <v>1.2563350200653101</v>
      </c>
      <c r="W183">
        <v>1.59059405326843</v>
      </c>
      <c r="X183">
        <v>2.30068802833557</v>
      </c>
      <c r="Y183">
        <v>2.35385990142822</v>
      </c>
      <c r="Z183">
        <v>2.3633968830108598</v>
      </c>
      <c r="AA183">
        <v>2.2538659572601301</v>
      </c>
      <c r="AB183">
        <v>1.8316800594329801</v>
      </c>
      <c r="AC183">
        <v>1.94627904891968</v>
      </c>
      <c r="AD183">
        <v>1.8576129674911499</v>
      </c>
      <c r="AE183">
        <v>2.01208591461182</v>
      </c>
      <c r="AF183">
        <v>2.4398169517517099</v>
      </c>
      <c r="AG183">
        <v>2.87873506546021</v>
      </c>
      <c r="AH183">
        <v>2.82977199554443</v>
      </c>
      <c r="AI183">
        <v>2.7044529914856001</v>
      </c>
      <c r="AJ183">
        <v>2.5033929347991899</v>
      </c>
      <c r="AK183">
        <v>2.56055808067322</v>
      </c>
      <c r="AL183">
        <v>3.6861529350280802</v>
      </c>
      <c r="AM183">
        <v>3.57308793067932</v>
      </c>
      <c r="AN183">
        <v>3.3286540508270299</v>
      </c>
      <c r="AO183">
        <v>3.3691680431365998</v>
      </c>
      <c r="AP183">
        <v>3.02181792259216</v>
      </c>
      <c r="AQ183">
        <v>2.80423188209534</v>
      </c>
    </row>
    <row r="184" spans="1:43" x14ac:dyDescent="0.3">
      <c r="A184" t="s">
        <v>404</v>
      </c>
      <c r="B184" t="str">
        <f t="shared" si="2"/>
        <v>SII CN EQUITY</v>
      </c>
      <c r="C184" t="s">
        <v>184</v>
      </c>
      <c r="D184">
        <v>3.2386069501920201</v>
      </c>
      <c r="E184">
        <v>3.3386759757995601</v>
      </c>
      <c r="F184">
        <v>3.33586597442627</v>
      </c>
      <c r="G184">
        <v>3.05007100105286</v>
      </c>
      <c r="H184">
        <v>2.8245770931243901</v>
      </c>
      <c r="I184">
        <v>2.5947949886321999</v>
      </c>
      <c r="J184">
        <v>2.7416939735412602</v>
      </c>
      <c r="K184">
        <v>3.3061890602111799</v>
      </c>
      <c r="L184">
        <v>3.0406119823455802</v>
      </c>
      <c r="M184">
        <v>3.0989129543304399</v>
      </c>
      <c r="N184">
        <v>3.03537797927856</v>
      </c>
      <c r="O184">
        <v>4.2407112121581996</v>
      </c>
      <c r="P184">
        <v>3.8725988864898699</v>
      </c>
      <c r="Q184">
        <v>3.1307170391082799</v>
      </c>
      <c r="R184">
        <v>3.2946429252624498</v>
      </c>
      <c r="S184">
        <v>3.2653601169586199</v>
      </c>
      <c r="T184">
        <v>2.4660789966583301</v>
      </c>
      <c r="U184">
        <v>3.01747393608093</v>
      </c>
      <c r="V184">
        <v>3.2746229171752899</v>
      </c>
      <c r="W184">
        <v>1.55839395523071</v>
      </c>
      <c r="X184">
        <v>2.0641179084777801</v>
      </c>
      <c r="Y184">
        <v>2.0934920310974099</v>
      </c>
      <c r="Z184">
        <v>2.2421538829803498</v>
      </c>
      <c r="AA184">
        <v>1.4885900020599401</v>
      </c>
      <c r="AB184">
        <v>1.6763880252838099</v>
      </c>
      <c r="AC184">
        <v>1.9849879741668699</v>
      </c>
      <c r="AD184">
        <v>1.9849929809570299</v>
      </c>
      <c r="AE184">
        <v>2.0419180393218999</v>
      </c>
      <c r="AF184">
        <v>1.6611239910125699</v>
      </c>
      <c r="AG184">
        <v>1.42545998096466</v>
      </c>
      <c r="AH184">
        <v>1.6317069530487101</v>
      </c>
      <c r="AI184">
        <v>1.5051569938659699</v>
      </c>
      <c r="AJ184">
        <v>1.6940989494323699</v>
      </c>
      <c r="AK184">
        <v>1.6154650449752801</v>
      </c>
      <c r="AL184">
        <v>1.74134504795075</v>
      </c>
      <c r="AM184">
        <v>1.7729840278625499</v>
      </c>
      <c r="AN184">
        <v>1.62100505828857</v>
      </c>
      <c r="AO184">
        <v>1.5716029405593901</v>
      </c>
      <c r="AP184">
        <v>1.43838798999786</v>
      </c>
      <c r="AQ184">
        <v>1.56430399417877</v>
      </c>
    </row>
    <row r="185" spans="1:43" x14ac:dyDescent="0.3">
      <c r="A185" t="s">
        <v>1048</v>
      </c>
      <c r="B185" t="str">
        <f t="shared" si="2"/>
        <v>SIL CN EQUITY</v>
      </c>
      <c r="C185" t="s">
        <v>836</v>
      </c>
      <c r="D185">
        <v>2.9177076904364001</v>
      </c>
      <c r="E185">
        <v>2.97566890716553</v>
      </c>
      <c r="F185">
        <v>2.6786150932311998</v>
      </c>
      <c r="G185">
        <v>2.2434229850768999</v>
      </c>
      <c r="H185">
        <v>2.4030559062957799</v>
      </c>
      <c r="I185">
        <v>1.77851402759552</v>
      </c>
      <c r="J185">
        <v>2.5433039665222199</v>
      </c>
      <c r="K185">
        <v>3.4266080856323202</v>
      </c>
      <c r="L185">
        <v>3.1804959774017298</v>
      </c>
      <c r="M185">
        <v>3.0800321102142298</v>
      </c>
      <c r="N185">
        <v>3.3751358985900901</v>
      </c>
      <c r="O185">
        <v>4.8793668746948198</v>
      </c>
      <c r="P185">
        <v>4.2921919822692898</v>
      </c>
      <c r="Q185">
        <v>3.7154700756072998</v>
      </c>
      <c r="R185">
        <v>4.6015648841857901</v>
      </c>
      <c r="S185">
        <v>4.2191591262817401</v>
      </c>
      <c r="T185">
        <v>9.64648532867432</v>
      </c>
      <c r="U185">
        <v>5.1861238479614302</v>
      </c>
      <c r="V185">
        <v>6.8744478225707999</v>
      </c>
      <c r="W185">
        <v>6.6380472183227504</v>
      </c>
      <c r="X185">
        <v>7.6921491622924796</v>
      </c>
      <c r="Y185">
        <v>5.8838920593261701</v>
      </c>
      <c r="Z185">
        <v>5.6061887741088903</v>
      </c>
      <c r="AA185">
        <v>4.6879987716674796</v>
      </c>
      <c r="AB185">
        <v>6.3274340629577601</v>
      </c>
      <c r="AC185">
        <v>5.3560900688171396</v>
      </c>
      <c r="AD185">
        <v>4.7179670333862296</v>
      </c>
      <c r="AE185">
        <v>5.5754761695861799</v>
      </c>
      <c r="AF185">
        <v>4.3811302185058603</v>
      </c>
      <c r="AG185">
        <v>4.3617110252380398</v>
      </c>
      <c r="AH185">
        <v>5.3327550888061497</v>
      </c>
      <c r="AI185">
        <v>5.7498340606689498</v>
      </c>
      <c r="AJ185">
        <v>6.4090690612793004</v>
      </c>
      <c r="AK185">
        <v>14.280006408691399</v>
      </c>
      <c r="AL185">
        <v>6.6874728202819798</v>
      </c>
      <c r="AM185">
        <v>2.61545610427856</v>
      </c>
      <c r="AN185" t="s">
        <v>6</v>
      </c>
      <c r="AO185" t="s">
        <v>6</v>
      </c>
      <c r="AP185" t="s">
        <v>6</v>
      </c>
      <c r="AQ185" t="s">
        <v>6</v>
      </c>
    </row>
    <row r="186" spans="1:43" x14ac:dyDescent="0.3">
      <c r="A186" t="s">
        <v>405</v>
      </c>
      <c r="B186" t="str">
        <f t="shared" si="2"/>
        <v>SJ CN EQUITY</v>
      </c>
      <c r="C186" t="s">
        <v>185</v>
      </c>
      <c r="D186">
        <v>2.2134178531259501</v>
      </c>
      <c r="E186">
        <v>2.76063203811646</v>
      </c>
      <c r="F186">
        <v>2.7643799781799299</v>
      </c>
      <c r="G186">
        <v>2.5824990272521999</v>
      </c>
      <c r="H186">
        <v>2.6546978950500502</v>
      </c>
      <c r="I186">
        <v>2.2930250167846702</v>
      </c>
      <c r="J186">
        <v>2.4740641117096001</v>
      </c>
      <c r="K186">
        <v>1.9326529502868699</v>
      </c>
      <c r="L186">
        <v>1.84220099449158</v>
      </c>
      <c r="M186">
        <v>1.55934798717499</v>
      </c>
      <c r="N186">
        <v>1.3194949626922601</v>
      </c>
      <c r="O186">
        <v>1.6368650197982799</v>
      </c>
      <c r="P186">
        <v>1.7621320486068699</v>
      </c>
      <c r="Q186">
        <v>1.86968898773193</v>
      </c>
      <c r="R186">
        <v>2.0094358921050999</v>
      </c>
      <c r="S186">
        <v>2.4315879344940199</v>
      </c>
      <c r="T186">
        <v>2.2309930324554399</v>
      </c>
      <c r="U186">
        <v>2.10830497741699</v>
      </c>
      <c r="V186">
        <v>1.6434010267257699</v>
      </c>
      <c r="W186">
        <v>1.4948190450668299</v>
      </c>
      <c r="X186">
        <v>1.96488201618195</v>
      </c>
      <c r="Y186">
        <v>2.0028150081634499</v>
      </c>
      <c r="Z186">
        <v>2.5178170204162602</v>
      </c>
      <c r="AA186">
        <v>2.4451389312744101</v>
      </c>
      <c r="AB186">
        <v>2.1411609649658199</v>
      </c>
      <c r="AC186">
        <v>2.4219810962677002</v>
      </c>
      <c r="AD186">
        <v>2.7353250980377202</v>
      </c>
      <c r="AE186">
        <v>2.7315609455108598</v>
      </c>
      <c r="AF186">
        <v>3.13906693458557</v>
      </c>
      <c r="AG186">
        <v>3.1283140182495099</v>
      </c>
      <c r="AH186">
        <v>2.9016699790954599</v>
      </c>
      <c r="AI186">
        <v>2.6145770549774201</v>
      </c>
      <c r="AJ186">
        <v>2.9424901008606001</v>
      </c>
      <c r="AK186">
        <v>3.1863009929657</v>
      </c>
      <c r="AL186">
        <v>3.5508289337158199</v>
      </c>
      <c r="AM186">
        <v>3.58673095703125</v>
      </c>
      <c r="AN186">
        <v>3.97413897514343</v>
      </c>
      <c r="AO186">
        <v>3.4513299465179399</v>
      </c>
      <c r="AP186">
        <v>3.6259610652923602</v>
      </c>
      <c r="AQ186">
        <v>3.5945489406585698</v>
      </c>
    </row>
    <row r="187" spans="1:43" x14ac:dyDescent="0.3">
      <c r="A187" t="s">
        <v>407</v>
      </c>
      <c r="B187" t="str">
        <f t="shared" si="2"/>
        <v>SLF CN EQUITY</v>
      </c>
      <c r="C187" t="s">
        <v>187</v>
      </c>
      <c r="D187">
        <v>2.1403399348063701</v>
      </c>
      <c r="E187">
        <v>1.96730697154999</v>
      </c>
      <c r="F187">
        <v>1.79675805568695</v>
      </c>
      <c r="G187">
        <v>1.9774910211563099</v>
      </c>
      <c r="H187">
        <v>1.88357794284821</v>
      </c>
      <c r="I187">
        <v>1.8452899456024201</v>
      </c>
      <c r="J187">
        <v>1.98061895370483</v>
      </c>
      <c r="K187">
        <v>1.7865560054779099</v>
      </c>
      <c r="L187">
        <v>1.81518495082855</v>
      </c>
      <c r="M187">
        <v>1.3022489547729501</v>
      </c>
      <c r="N187">
        <v>1.4509199857711801</v>
      </c>
      <c r="O187">
        <v>1.7291419506073</v>
      </c>
      <c r="P187">
        <v>2.0925168991088898</v>
      </c>
      <c r="Q187">
        <v>1.6319489479064899</v>
      </c>
      <c r="R187">
        <v>1.66713201999664</v>
      </c>
      <c r="S187">
        <v>1.6887149810791</v>
      </c>
      <c r="T187">
        <v>1.4906810522079501</v>
      </c>
      <c r="U187">
        <v>1.42194604873657</v>
      </c>
      <c r="V187">
        <v>1.3289159536361701</v>
      </c>
      <c r="W187">
        <v>1.20707595348358</v>
      </c>
      <c r="X187">
        <v>1.64682304859161</v>
      </c>
      <c r="Y187">
        <v>1.6658420562744101</v>
      </c>
      <c r="Z187">
        <v>1.49577295780182</v>
      </c>
      <c r="AA187">
        <v>1.4182000160217301</v>
      </c>
      <c r="AB187">
        <v>1.2637449502945</v>
      </c>
      <c r="AC187">
        <v>1.50553798675537</v>
      </c>
      <c r="AD187">
        <v>1.5300259590148899</v>
      </c>
      <c r="AE187">
        <v>1.56461405754089</v>
      </c>
      <c r="AF187">
        <v>1.57858598232269</v>
      </c>
      <c r="AG187">
        <v>1.5171550512313801</v>
      </c>
      <c r="AH187">
        <v>1.4183720350265501</v>
      </c>
      <c r="AI187">
        <v>1.4924520254135101</v>
      </c>
      <c r="AJ187">
        <v>1.6057200431823699</v>
      </c>
      <c r="AK187">
        <v>1.3523910045623799</v>
      </c>
      <c r="AL187">
        <v>1.39516305923462</v>
      </c>
      <c r="AM187">
        <v>1.3889579772949201</v>
      </c>
      <c r="AN187">
        <v>1.3910779953002901</v>
      </c>
      <c r="AO187">
        <v>1.43341600894928</v>
      </c>
      <c r="AP187">
        <v>1.4366650581359901</v>
      </c>
      <c r="AQ187">
        <v>1.3628389835357699</v>
      </c>
    </row>
    <row r="188" spans="1:43" x14ac:dyDescent="0.3">
      <c r="A188" t="s">
        <v>408</v>
      </c>
      <c r="B188" t="str">
        <f t="shared" si="2"/>
        <v>SOBO CN EQUITY</v>
      </c>
      <c r="C188" t="s">
        <v>188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  <c r="AG188" t="s">
        <v>6</v>
      </c>
      <c r="AH188" t="s">
        <v>6</v>
      </c>
      <c r="AI188" t="s">
        <v>6</v>
      </c>
      <c r="AJ188" t="s">
        <v>6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</row>
    <row r="189" spans="1:43" x14ac:dyDescent="0.3">
      <c r="A189" t="s">
        <v>409</v>
      </c>
      <c r="B189" t="str">
        <f t="shared" si="2"/>
        <v>SPB CN EQUITY</v>
      </c>
      <c r="C189" t="s">
        <v>189</v>
      </c>
      <c r="D189">
        <v>1.17140176261608</v>
      </c>
      <c r="E189">
        <v>1.45304799079895</v>
      </c>
      <c r="F189">
        <v>1.5415790081024201</v>
      </c>
      <c r="G189">
        <v>1.6421270370483401</v>
      </c>
      <c r="H189">
        <v>1.6781280040741</v>
      </c>
      <c r="I189">
        <v>1.3037129640579199</v>
      </c>
      <c r="J189">
        <v>1.5048069953918499</v>
      </c>
      <c r="K189">
        <v>1.36763203144074</v>
      </c>
      <c r="L189">
        <v>2.0339870452880899</v>
      </c>
      <c r="M189">
        <v>1.7910619974136399</v>
      </c>
      <c r="N189">
        <v>1.80603098869324</v>
      </c>
      <c r="O189">
        <v>1.88372194766998</v>
      </c>
      <c r="P189">
        <v>2.3261480331420898</v>
      </c>
      <c r="Q189">
        <v>2.3824710845947301</v>
      </c>
      <c r="R189">
        <v>2.5764749050140399</v>
      </c>
      <c r="S189">
        <v>2.53491306304932</v>
      </c>
      <c r="T189">
        <v>2.2584071159362802</v>
      </c>
      <c r="U189">
        <v>2.15218901634216</v>
      </c>
      <c r="V189">
        <v>1.8294260501861599</v>
      </c>
      <c r="W189">
        <v>1.2626750469207799</v>
      </c>
      <c r="X189">
        <v>2.1142868995666499</v>
      </c>
      <c r="Y189">
        <v>2.0738859176635702</v>
      </c>
      <c r="Z189">
        <v>2.1441230773925799</v>
      </c>
      <c r="AA189">
        <v>1.6841349601745601</v>
      </c>
      <c r="AB189">
        <v>1.55481004714966</v>
      </c>
      <c r="AC189">
        <v>2.02569603919983</v>
      </c>
      <c r="AD189">
        <v>2.2678849697113002</v>
      </c>
      <c r="AE189">
        <v>2.1884338855743399</v>
      </c>
      <c r="AF189">
        <v>2.1843249797821001</v>
      </c>
      <c r="AG189">
        <v>2.3999359607696502</v>
      </c>
      <c r="AH189">
        <v>1.78402400016785</v>
      </c>
      <c r="AI189">
        <v>1.93155097961426</v>
      </c>
      <c r="AJ189">
        <v>1.96069395542145</v>
      </c>
      <c r="AK189">
        <v>1.74128305912018</v>
      </c>
      <c r="AL189">
        <v>2.0607008934021001</v>
      </c>
      <c r="AM189">
        <v>1.71079802513123</v>
      </c>
      <c r="AN189">
        <v>2.1197369098663299</v>
      </c>
      <c r="AO189">
        <v>2.5271019935607901</v>
      </c>
      <c r="AP189">
        <v>2.7806239128112802</v>
      </c>
      <c r="AQ189">
        <v>3.21215891838074</v>
      </c>
    </row>
    <row r="190" spans="1:43" x14ac:dyDescent="0.3">
      <c r="A190" t="s">
        <v>410</v>
      </c>
      <c r="B190" t="str">
        <f t="shared" si="2"/>
        <v>SRU-U CN EQUITY</v>
      </c>
      <c r="C190" t="s">
        <v>190</v>
      </c>
      <c r="D190">
        <v>0.802193180789601</v>
      </c>
      <c r="E190">
        <v>0.87467300891876198</v>
      </c>
      <c r="F190">
        <v>0.71664899587631203</v>
      </c>
      <c r="G190">
        <v>0.76242500543594405</v>
      </c>
      <c r="H190">
        <v>0.80391997098922696</v>
      </c>
      <c r="I190">
        <v>0.727467000484467</v>
      </c>
      <c r="J190">
        <v>0.79235398769378695</v>
      </c>
      <c r="K190">
        <v>0.87836599349975597</v>
      </c>
      <c r="L190">
        <v>0.88933902978897095</v>
      </c>
      <c r="M190">
        <v>0.86417597532272294</v>
      </c>
      <c r="N190">
        <v>0.90410399436950695</v>
      </c>
      <c r="O190">
        <v>1.0933649539947501</v>
      </c>
      <c r="P190">
        <v>1.1231219768524201</v>
      </c>
      <c r="Q190">
        <v>1.14769399166107</v>
      </c>
      <c r="R190">
        <v>1.1581449508667001</v>
      </c>
      <c r="S190">
        <v>1.0622539520263701</v>
      </c>
      <c r="T190">
        <v>0.90944200754165605</v>
      </c>
      <c r="U190">
        <v>0.78330600261688199</v>
      </c>
      <c r="V190">
        <v>0.82311499118804898</v>
      </c>
      <c r="W190">
        <v>0.71128600835800204</v>
      </c>
      <c r="X190">
        <v>1.17531502246857</v>
      </c>
      <c r="Y190">
        <v>1.23019194602966</v>
      </c>
      <c r="Z190">
        <v>1.2622159719467201</v>
      </c>
      <c r="AA190">
        <v>1.3364360332489</v>
      </c>
      <c r="AB190">
        <v>1.18637800216675</v>
      </c>
      <c r="AC190">
        <v>1.1815789937973</v>
      </c>
      <c r="AD190">
        <v>1.1887880563736</v>
      </c>
      <c r="AE190">
        <v>1.1412379741668699</v>
      </c>
      <c r="AF190">
        <v>1.2198630571365401</v>
      </c>
      <c r="AG190">
        <v>1.1711000204086299</v>
      </c>
      <c r="AH190">
        <v>1.27916300296783</v>
      </c>
      <c r="AI190">
        <v>1.3181209564209</v>
      </c>
      <c r="AJ190">
        <v>1.3018440008163401</v>
      </c>
      <c r="AK190">
        <v>1.4537940025329601</v>
      </c>
      <c r="AL190">
        <v>1.5701379776001001</v>
      </c>
      <c r="AM190">
        <v>1.39934694766998</v>
      </c>
      <c r="AN190">
        <v>1.2550309896469101</v>
      </c>
      <c r="AO190">
        <v>1.28033494949341</v>
      </c>
      <c r="AP190">
        <v>1.2191460132598899</v>
      </c>
      <c r="AQ190">
        <v>1.19899594783783</v>
      </c>
    </row>
    <row r="191" spans="1:43" x14ac:dyDescent="0.3">
      <c r="A191" t="s">
        <v>1049</v>
      </c>
      <c r="B191" t="str">
        <f t="shared" si="2"/>
        <v>SSL CN EQUITY</v>
      </c>
      <c r="C191" t="s">
        <v>829</v>
      </c>
      <c r="D191">
        <v>1.1572128452482899</v>
      </c>
      <c r="E191">
        <v>1.2451310157775899</v>
      </c>
      <c r="F191">
        <v>1.12964498996735</v>
      </c>
      <c r="G191">
        <v>1.0966500043869001</v>
      </c>
      <c r="H191">
        <v>1.0504300594329801</v>
      </c>
      <c r="I191">
        <v>0.99105197191238403</v>
      </c>
      <c r="J191">
        <v>1.0777130126953101</v>
      </c>
      <c r="K191">
        <v>1.2105350494384799</v>
      </c>
      <c r="L191">
        <v>1.11163401603699</v>
      </c>
      <c r="M191">
        <v>1.09283995628357</v>
      </c>
      <c r="N191">
        <v>1.8347929716110201</v>
      </c>
      <c r="O191">
        <v>2.6202960014343302</v>
      </c>
      <c r="P191">
        <v>2.00696897506714</v>
      </c>
      <c r="Q191">
        <v>1.79373395442963</v>
      </c>
      <c r="R191">
        <v>2.4464530944824201</v>
      </c>
      <c r="S191">
        <v>2.1185350418090798</v>
      </c>
      <c r="T191">
        <v>2.1855099201202401</v>
      </c>
      <c r="U191">
        <v>2.6881849765777601</v>
      </c>
      <c r="V191">
        <v>3.04657006263733</v>
      </c>
      <c r="W191">
        <v>1.6686589717864999</v>
      </c>
      <c r="X191">
        <v>2.31788110733032</v>
      </c>
      <c r="Y191">
        <v>1.7963130474090601</v>
      </c>
      <c r="Z191">
        <v>1.7742849588394201</v>
      </c>
      <c r="AA191">
        <v>1.72234094142914</v>
      </c>
      <c r="AB191">
        <v>1.43827700614929</v>
      </c>
      <c r="AC191">
        <v>1.18752098083496</v>
      </c>
      <c r="AD191">
        <v>1.34765696525574</v>
      </c>
      <c r="AE191">
        <v>1.36950099468231</v>
      </c>
      <c r="AF191">
        <v>1.4053640365600599</v>
      </c>
      <c r="AG191">
        <v>1.2476880550384499</v>
      </c>
      <c r="AH191">
        <v>1.0933710336685201</v>
      </c>
      <c r="AI191">
        <v>1.2037340402603101</v>
      </c>
      <c r="AJ191">
        <v>1.1289470195770299</v>
      </c>
      <c r="AK191">
        <v>1.4446450471878001</v>
      </c>
      <c r="AL191">
        <v>1.34437596797943</v>
      </c>
      <c r="AM191">
        <v>1.0230920314788801</v>
      </c>
      <c r="AN191">
        <v>0.83329898118972801</v>
      </c>
      <c r="AO191">
        <v>0.78402298688888505</v>
      </c>
      <c r="AP191">
        <v>0.86022299528121904</v>
      </c>
      <c r="AQ191">
        <v>0.91276198625564597</v>
      </c>
    </row>
    <row r="192" spans="1:43" x14ac:dyDescent="0.3">
      <c r="A192" t="s">
        <v>411</v>
      </c>
      <c r="B192" t="str">
        <f t="shared" si="2"/>
        <v>SSRM CN EQUITY</v>
      </c>
      <c r="C192" t="s">
        <v>191</v>
      </c>
      <c r="D192">
        <v>0.45484351169977799</v>
      </c>
      <c r="E192">
        <v>0.37067300081253102</v>
      </c>
      <c r="F192">
        <v>0.29572999477386502</v>
      </c>
      <c r="G192">
        <v>0.292389005422592</v>
      </c>
      <c r="H192">
        <v>0.64783197641372703</v>
      </c>
      <c r="I192">
        <v>0.75107598304748502</v>
      </c>
      <c r="J192">
        <v>0.80131697654724099</v>
      </c>
      <c r="K192">
        <v>0.86899000406265303</v>
      </c>
      <c r="L192">
        <v>0.90411502122878995</v>
      </c>
      <c r="M192">
        <v>0.86987501382827803</v>
      </c>
      <c r="N192">
        <v>0.97646301984786998</v>
      </c>
      <c r="O192">
        <v>1.28796398639679</v>
      </c>
      <c r="P192">
        <v>1.06009697914123</v>
      </c>
      <c r="Q192">
        <v>0.897436022758484</v>
      </c>
      <c r="R192">
        <v>0.97589200735092196</v>
      </c>
      <c r="S192">
        <v>0.90311402082443204</v>
      </c>
      <c r="T192">
        <v>1.28310394287109</v>
      </c>
      <c r="U192">
        <v>1.22884905338287</v>
      </c>
      <c r="V192">
        <v>2.26533007621765</v>
      </c>
      <c r="W192">
        <v>1.22526895999908</v>
      </c>
      <c r="X192">
        <v>2.090087890625</v>
      </c>
      <c r="Y192">
        <v>1.6227710247039799</v>
      </c>
      <c r="Z192">
        <v>1.5894589424133301</v>
      </c>
      <c r="AA192">
        <v>1.4902160167694101</v>
      </c>
      <c r="AB192">
        <v>1.50108695030212</v>
      </c>
      <c r="AC192">
        <v>1.07114601135254</v>
      </c>
      <c r="AD192">
        <v>1.22382199764252</v>
      </c>
      <c r="AE192">
        <v>1.199746966362</v>
      </c>
      <c r="AF192">
        <v>1.05808794498444</v>
      </c>
      <c r="AG192">
        <v>1.30942499637604</v>
      </c>
      <c r="AH192">
        <v>1.18838894367218</v>
      </c>
      <c r="AI192">
        <v>1.3301910161972099</v>
      </c>
      <c r="AJ192">
        <v>1.1821709871292101</v>
      </c>
      <c r="AK192">
        <v>1.56326603889465</v>
      </c>
      <c r="AL192">
        <v>1.7222709655761701</v>
      </c>
      <c r="AM192">
        <v>0.98696702718734697</v>
      </c>
      <c r="AN192">
        <v>0.93587797880172696</v>
      </c>
      <c r="AO192">
        <v>0.99640399217605602</v>
      </c>
      <c r="AP192">
        <v>0.88037198781967196</v>
      </c>
      <c r="AQ192">
        <v>0.63064402341842696</v>
      </c>
    </row>
    <row r="193" spans="1:43" x14ac:dyDescent="0.3">
      <c r="A193" t="s">
        <v>412</v>
      </c>
      <c r="B193" t="str">
        <f t="shared" si="2"/>
        <v>STN CN EQUITY</v>
      </c>
      <c r="C193" t="s">
        <v>192</v>
      </c>
      <c r="D193">
        <v>4.7065727026870396</v>
      </c>
      <c r="E193">
        <v>4.5388088226318404</v>
      </c>
      <c r="F193">
        <v>4.4093742370605504</v>
      </c>
      <c r="G193">
        <v>4.4893870353698704</v>
      </c>
      <c r="H193">
        <v>4.4019608497619602</v>
      </c>
      <c r="I193">
        <v>3.9699480533599898</v>
      </c>
      <c r="J193">
        <v>4.0994467735290501</v>
      </c>
      <c r="K193">
        <v>3.7600269317627002</v>
      </c>
      <c r="L193">
        <v>3.1449210643768302</v>
      </c>
      <c r="M193">
        <v>3.05482006072998</v>
      </c>
      <c r="N193">
        <v>3.1102159023284899</v>
      </c>
      <c r="O193">
        <v>3.5080800056457502</v>
      </c>
      <c r="P193">
        <v>3.9528748989105198</v>
      </c>
      <c r="Q193">
        <v>3.2875709533691402</v>
      </c>
      <c r="R193">
        <v>3.2088060379028298</v>
      </c>
      <c r="S193">
        <v>3.0727961063385001</v>
      </c>
      <c r="T193">
        <v>2.3760960102081299</v>
      </c>
      <c r="U193">
        <v>2.2091209888458301</v>
      </c>
      <c r="V193">
        <v>2.3076040744781499</v>
      </c>
      <c r="W193">
        <v>1.9981659650802599</v>
      </c>
      <c r="X193">
        <v>2.1762280464172399</v>
      </c>
      <c r="Y193">
        <v>1.72852694988251</v>
      </c>
      <c r="Z193">
        <v>1.8964660167694101</v>
      </c>
      <c r="AA193">
        <v>1.89466404914856</v>
      </c>
      <c r="AB193">
        <v>1.7545419931411701</v>
      </c>
      <c r="AC193">
        <v>1.9217710494995099</v>
      </c>
      <c r="AD193">
        <v>1.9474689960479701</v>
      </c>
      <c r="AE193">
        <v>1.8652820587158201</v>
      </c>
      <c r="AF193">
        <v>2.1135621070861799</v>
      </c>
      <c r="AG193">
        <v>2.0960750579834002</v>
      </c>
      <c r="AH193">
        <v>1.94374203681946</v>
      </c>
      <c r="AI193">
        <v>2.0814518928527801</v>
      </c>
      <c r="AJ193">
        <v>1.9585870504379299</v>
      </c>
      <c r="AK193">
        <v>1.8207770586013801</v>
      </c>
      <c r="AL193">
        <v>1.9183419942855799</v>
      </c>
      <c r="AM193">
        <v>2.4415040016174299</v>
      </c>
      <c r="AN193">
        <v>2.4492840766906698</v>
      </c>
      <c r="AO193">
        <v>2.1712880134582502</v>
      </c>
      <c r="AP193">
        <v>2.8708961009979199</v>
      </c>
      <c r="AQ193">
        <v>2.4439489841461199</v>
      </c>
    </row>
    <row r="194" spans="1:43" x14ac:dyDescent="0.3">
      <c r="A194" t="s">
        <v>413</v>
      </c>
      <c r="B194" t="str">
        <f t="shared" si="2"/>
        <v>SU CN EQUITY</v>
      </c>
      <c r="C194" t="s">
        <v>193</v>
      </c>
      <c r="D194">
        <v>1.4358253043731799</v>
      </c>
      <c r="E194">
        <v>1.39692795276642</v>
      </c>
      <c r="F194">
        <v>1.49512302875519</v>
      </c>
      <c r="G194">
        <v>1.45205903053284</v>
      </c>
      <c r="H194">
        <v>1.26568603515625</v>
      </c>
      <c r="I194">
        <v>1.4512840509414699</v>
      </c>
      <c r="J194">
        <v>1.23962497711182</v>
      </c>
      <c r="K194">
        <v>1.38473296165466</v>
      </c>
      <c r="L194">
        <v>1.45920097827911</v>
      </c>
      <c r="M194">
        <v>1.37919402122498</v>
      </c>
      <c r="N194">
        <v>1.5648740530014</v>
      </c>
      <c r="O194">
        <v>1.5123089551925699</v>
      </c>
      <c r="P194">
        <v>1.2458510398864799</v>
      </c>
      <c r="Q194">
        <v>1.0577429533004801</v>
      </c>
      <c r="R194">
        <v>1.2219580411911</v>
      </c>
      <c r="S194">
        <v>1.0942610502243</v>
      </c>
      <c r="T194">
        <v>0.91064602136611905</v>
      </c>
      <c r="U194">
        <v>0.68234002590179399</v>
      </c>
      <c r="V194">
        <v>0.95603901147842396</v>
      </c>
      <c r="W194">
        <v>0.90227597951889005</v>
      </c>
      <c r="X194">
        <v>1.55074799060821</v>
      </c>
      <c r="Y194">
        <v>1.42623102664948</v>
      </c>
      <c r="Z194">
        <v>1.4009490013122601</v>
      </c>
      <c r="AA194">
        <v>1.5397130250930799</v>
      </c>
      <c r="AB194">
        <v>1.3729430437087999</v>
      </c>
      <c r="AC194">
        <v>1.7581570148468</v>
      </c>
      <c r="AD194">
        <v>1.91152000427246</v>
      </c>
      <c r="AE194">
        <v>1.5981459617614799</v>
      </c>
      <c r="AF194">
        <v>1.66871702671051</v>
      </c>
      <c r="AG194">
        <v>1.59629702568054</v>
      </c>
      <c r="AH194">
        <v>1.4036660194396999</v>
      </c>
      <c r="AI194">
        <v>1.49736499786377</v>
      </c>
      <c r="AJ194">
        <v>1.64997494220734</v>
      </c>
      <c r="AK194">
        <v>1.3785270452499401</v>
      </c>
      <c r="AL194">
        <v>1.3418990373611499</v>
      </c>
      <c r="AM194">
        <v>1.3327430486679099</v>
      </c>
      <c r="AN194">
        <v>1.3227059841155999</v>
      </c>
      <c r="AO194">
        <v>1.2537180185318</v>
      </c>
      <c r="AP194">
        <v>1.1944110393524201</v>
      </c>
      <c r="AQ194">
        <v>1.2960220575332599</v>
      </c>
    </row>
    <row r="195" spans="1:43" x14ac:dyDescent="0.3">
      <c r="A195" t="s">
        <v>1050</v>
      </c>
      <c r="B195" t="str">
        <f t="shared" ref="B195:B223" si="3">A195&amp;" CN EQUITY"</f>
        <v>SVI CN EQUITY</v>
      </c>
      <c r="C195" t="s">
        <v>824</v>
      </c>
      <c r="D195">
        <v>9.0199816549865695</v>
      </c>
      <c r="E195">
        <v>11.835859298706101</v>
      </c>
      <c r="F195">
        <v>10.191006660461399</v>
      </c>
      <c r="G195">
        <v>10.394021987915</v>
      </c>
      <c r="H195">
        <v>10.001088142395</v>
      </c>
      <c r="I195">
        <v>7.9349308013915998</v>
      </c>
      <c r="J195">
        <v>10.5574645996094</v>
      </c>
      <c r="K195">
        <v>11.6294031143188</v>
      </c>
      <c r="L195">
        <v>10.9853172302246</v>
      </c>
      <c r="M195">
        <v>9.5347175598144496</v>
      </c>
      <c r="N195">
        <v>9.9328203201293892</v>
      </c>
      <c r="O195">
        <v>11.2774248123169</v>
      </c>
      <c r="P195">
        <v>12.1559391021729</v>
      </c>
      <c r="Q195">
        <v>11.072695732116699</v>
      </c>
      <c r="R195">
        <v>8.6311311721801793</v>
      </c>
      <c r="S195">
        <v>8.2616844177246094</v>
      </c>
      <c r="T195">
        <v>7.0401730537414604</v>
      </c>
      <c r="U195">
        <v>5.6183028221130398</v>
      </c>
      <c r="V195">
        <v>5.43275690078735</v>
      </c>
      <c r="W195">
        <v>4.7849960327148402</v>
      </c>
      <c r="X195">
        <v>5.8332328796386701</v>
      </c>
      <c r="Y195">
        <v>4.9793767929077104</v>
      </c>
      <c r="Z195">
        <v>4.1199831962585396</v>
      </c>
      <c r="AA195">
        <v>3.8381650447845499</v>
      </c>
      <c r="AB195">
        <v>3.2583029270172101</v>
      </c>
      <c r="AC195">
        <v>3.6323869228363002</v>
      </c>
      <c r="AD195">
        <v>3.29599189758301</v>
      </c>
      <c r="AE195">
        <v>3.4033761024475102</v>
      </c>
      <c r="AF195">
        <v>3.38691210746765</v>
      </c>
      <c r="AG195">
        <v>2.9219269752502401</v>
      </c>
      <c r="AH195">
        <v>4.8527097702026403</v>
      </c>
      <c r="AI195">
        <v>3.9737379550933798</v>
      </c>
      <c r="AJ195">
        <v>2.68052411079407</v>
      </c>
      <c r="AK195">
        <v>2.4794120788574201</v>
      </c>
      <c r="AL195">
        <v>2.1468210220336901</v>
      </c>
      <c r="AM195">
        <v>2.1358590126037602</v>
      </c>
      <c r="AN195">
        <v>2.3225889205932599</v>
      </c>
      <c r="AO195">
        <v>2.0538690090179399</v>
      </c>
      <c r="AP195">
        <v>2.69716596603394</v>
      </c>
      <c r="AQ195">
        <v>5.1020231246948198</v>
      </c>
    </row>
    <row r="196" spans="1:43" x14ac:dyDescent="0.3">
      <c r="A196" t="s">
        <v>415</v>
      </c>
      <c r="B196" t="str">
        <f t="shared" si="3"/>
        <v>T CN EQUITY</v>
      </c>
      <c r="C196" t="s">
        <v>195</v>
      </c>
      <c r="D196">
        <v>1.84667049566387</v>
      </c>
      <c r="E196">
        <v>2.1484570503234899</v>
      </c>
      <c r="F196">
        <v>1.94143998622894</v>
      </c>
      <c r="G196">
        <v>1.99805796146393</v>
      </c>
      <c r="H196">
        <v>2.1484260559082</v>
      </c>
      <c r="I196">
        <v>1.9778079986572299</v>
      </c>
      <c r="J196">
        <v>2.27364301681519</v>
      </c>
      <c r="K196">
        <v>2.3264410495758101</v>
      </c>
      <c r="L196">
        <v>2.25674605369568</v>
      </c>
      <c r="M196">
        <v>2.3212509155273402</v>
      </c>
      <c r="N196">
        <v>2.5192968845367401</v>
      </c>
      <c r="O196">
        <v>2.9085600376129199</v>
      </c>
      <c r="P196">
        <v>2.69993996620178</v>
      </c>
      <c r="Q196">
        <v>2.5236608982086199</v>
      </c>
      <c r="R196">
        <v>2.5527920722961399</v>
      </c>
      <c r="S196">
        <v>2.3206210136413601</v>
      </c>
      <c r="T196">
        <v>2.70316505432129</v>
      </c>
      <c r="U196">
        <v>2.4789159297943102</v>
      </c>
      <c r="V196">
        <v>2.4157450199127202</v>
      </c>
      <c r="W196">
        <v>2.2116539478302002</v>
      </c>
      <c r="X196">
        <v>2.8839020729064901</v>
      </c>
      <c r="Y196">
        <v>2.6394178867340101</v>
      </c>
      <c r="Z196">
        <v>2.7698409557342498</v>
      </c>
      <c r="AA196">
        <v>2.8921439647674601</v>
      </c>
      <c r="AB196">
        <v>2.6420459747314502</v>
      </c>
      <c r="AC196">
        <v>2.8688809871673602</v>
      </c>
      <c r="AD196">
        <v>2.87562799453735</v>
      </c>
      <c r="AE196">
        <v>2.8310689926147501</v>
      </c>
      <c r="AF196">
        <v>3.00912308692932</v>
      </c>
      <c r="AG196">
        <v>3.15189409255981</v>
      </c>
      <c r="AH196">
        <v>3.1707398891449001</v>
      </c>
      <c r="AI196">
        <v>3.14127898216248</v>
      </c>
      <c r="AJ196">
        <v>2.80141997337341</v>
      </c>
      <c r="AK196">
        <v>3.0895290374755899</v>
      </c>
      <c r="AL196">
        <v>3.0505640506744398</v>
      </c>
      <c r="AM196">
        <v>3.2739670276641899</v>
      </c>
      <c r="AN196">
        <v>2.9637520313262899</v>
      </c>
      <c r="AO196">
        <v>3.4007639884948699</v>
      </c>
      <c r="AP196">
        <v>3.43737888336182</v>
      </c>
      <c r="AQ196">
        <v>3.3177030086517298</v>
      </c>
    </row>
    <row r="197" spans="1:43" x14ac:dyDescent="0.3">
      <c r="A197" t="s">
        <v>416</v>
      </c>
      <c r="B197" t="str">
        <f t="shared" si="3"/>
        <v>TA CN EQUITY</v>
      </c>
      <c r="C197" t="s">
        <v>196</v>
      </c>
      <c r="D197">
        <v>6.9592947909388503</v>
      </c>
      <c r="E197">
        <v>4.79927778244019</v>
      </c>
      <c r="F197">
        <v>3.4058539867401101</v>
      </c>
      <c r="G197">
        <v>3.0505309104919398</v>
      </c>
      <c r="H197">
        <v>5.6840968132018999</v>
      </c>
      <c r="I197">
        <v>3.33855104446411</v>
      </c>
      <c r="J197">
        <v>6.1278800964355504</v>
      </c>
      <c r="K197">
        <v>7.00148582458496</v>
      </c>
      <c r="L197">
        <v>19.534582138061499</v>
      </c>
      <c r="M197">
        <v>5.5190839767456099</v>
      </c>
      <c r="N197">
        <v>6.2920618057251003</v>
      </c>
      <c r="O197">
        <v>4.6501507759094203</v>
      </c>
      <c r="P197">
        <v>5.9492969512939498</v>
      </c>
      <c r="Q197">
        <v>5.2779908180236799</v>
      </c>
      <c r="R197">
        <v>2.6753399372100799</v>
      </c>
      <c r="S197">
        <v>2.2974319458007799</v>
      </c>
      <c r="T197">
        <v>1.85032999515533</v>
      </c>
      <c r="U197">
        <v>1.3048800230026201</v>
      </c>
      <c r="V197">
        <v>1.1203360557556199</v>
      </c>
      <c r="W197">
        <v>0.98983001708984397</v>
      </c>
      <c r="X197">
        <v>1.2731850147247299</v>
      </c>
      <c r="Y197">
        <v>1.23657298088074</v>
      </c>
      <c r="Z197">
        <v>1.25466704368591</v>
      </c>
      <c r="AA197">
        <v>1.4443269968032799</v>
      </c>
      <c r="AB197">
        <v>0.77416700124740601</v>
      </c>
      <c r="AC197">
        <v>0.93957298994064298</v>
      </c>
      <c r="AD197">
        <v>0.80607497692108199</v>
      </c>
      <c r="AE197">
        <v>0.82616299390792802</v>
      </c>
      <c r="AF197">
        <v>0.89968699216842696</v>
      </c>
      <c r="AG197">
        <v>0.85747498273849498</v>
      </c>
      <c r="AH197">
        <v>0.94186699390411399</v>
      </c>
      <c r="AI197">
        <v>0.86758297681808505</v>
      </c>
      <c r="AJ197">
        <v>0.83265697956085205</v>
      </c>
      <c r="AK197">
        <v>0.680639028549194</v>
      </c>
      <c r="AL197">
        <v>0.77917397022247303</v>
      </c>
      <c r="AM197">
        <v>0.71502298116684004</v>
      </c>
      <c r="AN197">
        <v>0.57645297050476096</v>
      </c>
      <c r="AO197">
        <v>0.69283998012542702</v>
      </c>
      <c r="AP197">
        <v>1.22057497501373</v>
      </c>
      <c r="AQ197">
        <v>1.3399180173873899</v>
      </c>
    </row>
    <row r="198" spans="1:43" x14ac:dyDescent="0.3">
      <c r="A198" t="s">
        <v>417</v>
      </c>
      <c r="B198" t="str">
        <f t="shared" si="3"/>
        <v>TCL/A CN EQUITY</v>
      </c>
      <c r="C198" t="s">
        <v>197</v>
      </c>
      <c r="D198">
        <v>0.822407464221661</v>
      </c>
      <c r="E198">
        <v>0.76527702808380105</v>
      </c>
      <c r="F198">
        <v>0.735445976257324</v>
      </c>
      <c r="G198">
        <v>0.64443701505661</v>
      </c>
      <c r="H198">
        <v>0.64982002973556496</v>
      </c>
      <c r="I198">
        <v>0.47382900118827798</v>
      </c>
      <c r="J198">
        <v>0.61395698785781905</v>
      </c>
      <c r="K198">
        <v>0.678758025169373</v>
      </c>
      <c r="L198">
        <v>0.72096800804138195</v>
      </c>
      <c r="M198">
        <v>0.73694199323654197</v>
      </c>
      <c r="N198">
        <v>0.77401697635650601</v>
      </c>
      <c r="O198">
        <v>0.765980005264282</v>
      </c>
      <c r="P198">
        <v>1.02687704563141</v>
      </c>
      <c r="Q198">
        <v>0.96963798999786399</v>
      </c>
      <c r="R198">
        <v>1.18382596969604</v>
      </c>
      <c r="S198">
        <v>1.1653360128402701</v>
      </c>
      <c r="T198">
        <v>1.0602279901504501</v>
      </c>
      <c r="U198">
        <v>0.83244502544403098</v>
      </c>
      <c r="V198">
        <v>0.743214011192322</v>
      </c>
      <c r="W198">
        <v>0.56338900327682495</v>
      </c>
      <c r="X198">
        <v>0.81700801849365201</v>
      </c>
      <c r="Y198">
        <v>0.77917802333831798</v>
      </c>
      <c r="Z198">
        <v>0.801397025585175</v>
      </c>
      <c r="AA198">
        <v>0.84002298116684004</v>
      </c>
      <c r="AB198">
        <v>1.12900102138519</v>
      </c>
      <c r="AC198">
        <v>1.1144039630889899</v>
      </c>
      <c r="AD198">
        <v>1.6831140518188501</v>
      </c>
      <c r="AE198">
        <v>1.5452799797058101</v>
      </c>
      <c r="AF198">
        <v>1.57808494567871</v>
      </c>
      <c r="AG198">
        <v>1.7894320487976101</v>
      </c>
      <c r="AH198">
        <v>1.7061729431152299</v>
      </c>
      <c r="AI198">
        <v>1.6294089555740401</v>
      </c>
      <c r="AJ198">
        <v>1.5300810337066699</v>
      </c>
      <c r="AK198">
        <v>1.2919260263443</v>
      </c>
      <c r="AL198">
        <v>1.3948229551315301</v>
      </c>
      <c r="AM198">
        <v>1.5293140411377</v>
      </c>
      <c r="AN198">
        <v>1.3846199512481701</v>
      </c>
      <c r="AO198">
        <v>1.5498689413070701</v>
      </c>
      <c r="AP198">
        <v>1.22630202770233</v>
      </c>
      <c r="AQ198">
        <v>1.61840903759003</v>
      </c>
    </row>
    <row r="199" spans="1:43" x14ac:dyDescent="0.3">
      <c r="A199" t="s">
        <v>418</v>
      </c>
      <c r="B199" t="str">
        <f t="shared" si="3"/>
        <v>TD CN EQUITY</v>
      </c>
      <c r="C199" t="s">
        <v>198</v>
      </c>
      <c r="D199">
        <v>1.28414300938715</v>
      </c>
      <c r="E199">
        <v>1.2938779592514</v>
      </c>
      <c r="F199">
        <v>1.41564905643463</v>
      </c>
      <c r="G199">
        <v>1.4158790111541799</v>
      </c>
      <c r="H199">
        <v>1.4247349500656099</v>
      </c>
      <c r="I199">
        <v>1.3703850507736199</v>
      </c>
      <c r="J199">
        <v>1.56708204746246</v>
      </c>
      <c r="K199">
        <v>1.4389109611511199</v>
      </c>
      <c r="L199">
        <v>1.6754300594329801</v>
      </c>
      <c r="M199">
        <v>1.5759079456329399</v>
      </c>
      <c r="N199">
        <v>1.5834779739379901</v>
      </c>
      <c r="O199">
        <v>1.80250096321106</v>
      </c>
      <c r="P199">
        <v>1.91334700584412</v>
      </c>
      <c r="Q199">
        <v>1.7409969568252599</v>
      </c>
      <c r="R199">
        <v>1.62194204330444</v>
      </c>
      <c r="S199">
        <v>1.7174539566039999</v>
      </c>
      <c r="T199">
        <v>1.4657460451126101</v>
      </c>
      <c r="U199">
        <v>1.1881079673767101</v>
      </c>
      <c r="V199">
        <v>1.2405079603195199</v>
      </c>
      <c r="W199">
        <v>1.1984280347824099</v>
      </c>
      <c r="X199">
        <v>1.59714496135712</v>
      </c>
      <c r="Y199">
        <v>1.6644259691238401</v>
      </c>
      <c r="Z199">
        <v>1.74229395389557</v>
      </c>
      <c r="AA199">
        <v>1.7571760416030899</v>
      </c>
      <c r="AB199">
        <v>1.77514696121216</v>
      </c>
      <c r="AC199">
        <v>1.80525994300842</v>
      </c>
      <c r="AD199">
        <v>1.9614739418029801</v>
      </c>
      <c r="AE199">
        <v>1.8865909576416</v>
      </c>
      <c r="AF199">
        <v>2.0455179214477499</v>
      </c>
      <c r="AG199">
        <v>1.9455050230026201</v>
      </c>
      <c r="AH199">
        <v>1.76994800567627</v>
      </c>
      <c r="AI199">
        <v>1.68694496154785</v>
      </c>
      <c r="AJ199">
        <v>1.8599870204925499</v>
      </c>
      <c r="AK199">
        <v>1.65855205059052</v>
      </c>
      <c r="AL199">
        <v>1.5952520370483401</v>
      </c>
      <c r="AM199">
        <v>1.64808702468872</v>
      </c>
      <c r="AN199">
        <v>1.47347795963287</v>
      </c>
      <c r="AO199">
        <v>1.588711977005</v>
      </c>
      <c r="AP199">
        <v>1.5872269868850699</v>
      </c>
      <c r="AQ199">
        <v>1.8024369478225699</v>
      </c>
    </row>
    <row r="200" spans="1:43" x14ac:dyDescent="0.3">
      <c r="A200" t="s">
        <v>419</v>
      </c>
      <c r="B200" t="str">
        <f t="shared" si="3"/>
        <v>TECK/B CN EQUITY</v>
      </c>
      <c r="C200" t="s">
        <v>199</v>
      </c>
      <c r="D200">
        <v>1.20413605933733</v>
      </c>
      <c r="E200">
        <v>1.4595090150833101</v>
      </c>
      <c r="F200">
        <v>1.28503394126892</v>
      </c>
      <c r="G200">
        <v>1.22536396980286</v>
      </c>
      <c r="H200">
        <v>1.07358694076538</v>
      </c>
      <c r="I200">
        <v>1.1251460313796999</v>
      </c>
      <c r="J200">
        <v>1.09822702407837</v>
      </c>
      <c r="K200">
        <v>0.96325302124023404</v>
      </c>
      <c r="L200">
        <v>1.03292596340179</v>
      </c>
      <c r="M200">
        <v>0.85336202383041404</v>
      </c>
      <c r="N200">
        <v>0.81929099559783902</v>
      </c>
      <c r="O200">
        <v>1.1253459453582799</v>
      </c>
      <c r="P200">
        <v>0.84594202041625999</v>
      </c>
      <c r="Q200">
        <v>0.780561983585358</v>
      </c>
      <c r="R200">
        <v>0.73940801620483398</v>
      </c>
      <c r="S200">
        <v>0.62809801101684604</v>
      </c>
      <c r="T200">
        <v>0.612227022647858</v>
      </c>
      <c r="U200">
        <v>0.473895013332367</v>
      </c>
      <c r="V200">
        <v>0.35751500725746199</v>
      </c>
      <c r="W200">
        <v>0.263092011213303</v>
      </c>
      <c r="X200">
        <v>0.57853901386260997</v>
      </c>
      <c r="Y200">
        <v>0.50868397951126099</v>
      </c>
      <c r="Z200">
        <v>0.71918797492981001</v>
      </c>
      <c r="AA200">
        <v>0.75247901678085305</v>
      </c>
      <c r="AB200">
        <v>0.73295199871063199</v>
      </c>
      <c r="AC200">
        <v>0.80113899707794201</v>
      </c>
      <c r="AD200">
        <v>0.90578299760818504</v>
      </c>
      <c r="AE200">
        <v>0.92056101560592696</v>
      </c>
      <c r="AF200">
        <v>0.949290990829468</v>
      </c>
      <c r="AG200">
        <v>0.80020797252654996</v>
      </c>
      <c r="AH200">
        <v>0.70301699638366699</v>
      </c>
      <c r="AI200">
        <v>0.93128901720046997</v>
      </c>
      <c r="AJ200">
        <v>0.88873398303985596</v>
      </c>
      <c r="AK200">
        <v>0.81878000497818004</v>
      </c>
      <c r="AL200">
        <v>0.59912401437759399</v>
      </c>
      <c r="AM200">
        <v>0.34773999452590898</v>
      </c>
      <c r="AN200">
        <v>0.18756900727748901</v>
      </c>
      <c r="AO200">
        <v>0.21917900443077101</v>
      </c>
      <c r="AP200">
        <v>0.37949401140213002</v>
      </c>
      <c r="AQ200">
        <v>0.53341597318649303</v>
      </c>
    </row>
    <row r="201" spans="1:43" x14ac:dyDescent="0.3">
      <c r="A201" t="s">
        <v>420</v>
      </c>
      <c r="B201" t="str">
        <f t="shared" si="3"/>
        <v>TFII CN EQUITY</v>
      </c>
      <c r="C201" t="s">
        <v>200</v>
      </c>
      <c r="D201">
        <v>4.1501270551609197</v>
      </c>
      <c r="E201">
        <v>4.21679782867432</v>
      </c>
      <c r="F201">
        <v>4.6732959747314498</v>
      </c>
      <c r="G201">
        <v>5.2143568992614702</v>
      </c>
      <c r="H201">
        <v>4.4470100402831996</v>
      </c>
      <c r="I201">
        <v>4.2193951606750497</v>
      </c>
      <c r="J201">
        <v>3.8481199741363499</v>
      </c>
      <c r="K201">
        <v>4.0874462127685502</v>
      </c>
      <c r="L201">
        <v>3.5215330123901398</v>
      </c>
      <c r="M201">
        <v>3.3964290618896502</v>
      </c>
      <c r="N201">
        <v>3.0072119235992401</v>
      </c>
      <c r="O201">
        <v>4.2884049415588397</v>
      </c>
      <c r="P201">
        <v>4.7180027961731001</v>
      </c>
      <c r="Q201">
        <v>4.4875721931457502</v>
      </c>
      <c r="R201">
        <v>4.1988291740417498</v>
      </c>
      <c r="S201">
        <v>3.8795070648193399</v>
      </c>
      <c r="T201">
        <v>2.6776809692382799</v>
      </c>
      <c r="U201">
        <v>1.7351089715957599</v>
      </c>
      <c r="V201">
        <v>1.63997101783752</v>
      </c>
      <c r="W201">
        <v>1.4487169981002801</v>
      </c>
      <c r="X201">
        <v>2.3695659637451199</v>
      </c>
      <c r="Y201">
        <v>2.2755260467529301</v>
      </c>
      <c r="Z201">
        <v>2.2432219982147199</v>
      </c>
      <c r="AA201">
        <v>2.2442550659179701</v>
      </c>
      <c r="AB201">
        <v>1.93412601947784</v>
      </c>
      <c r="AC201">
        <v>2.6697130203247101</v>
      </c>
      <c r="AD201">
        <v>2.3893270492553702</v>
      </c>
      <c r="AE201">
        <v>2.0287430286407502</v>
      </c>
      <c r="AF201">
        <v>2.0695009231567401</v>
      </c>
      <c r="AG201">
        <v>2.0436720848083501</v>
      </c>
      <c r="AH201">
        <v>1.7810800075530999</v>
      </c>
      <c r="AI201">
        <v>2.01059889793396</v>
      </c>
      <c r="AJ201">
        <v>2.1904249191284202</v>
      </c>
      <c r="AK201">
        <v>1.7461700439453101</v>
      </c>
      <c r="AL201">
        <v>1.5685000419616699</v>
      </c>
      <c r="AM201">
        <v>1.4674149751663199</v>
      </c>
      <c r="AN201">
        <v>2.2603499889373802</v>
      </c>
      <c r="AO201">
        <v>2.2770140171050999</v>
      </c>
      <c r="AP201">
        <v>2.4769489765167201</v>
      </c>
      <c r="AQ201">
        <v>2.9820969104766899</v>
      </c>
    </row>
    <row r="202" spans="1:43" x14ac:dyDescent="0.3">
      <c r="A202" t="s">
        <v>421</v>
      </c>
      <c r="B202" t="str">
        <f t="shared" si="3"/>
        <v>TFPM CN EQUITY</v>
      </c>
      <c r="C202" t="s">
        <v>201</v>
      </c>
      <c r="D202">
        <v>1.76849728352986</v>
      </c>
      <c r="E202">
        <v>1.91027903556824</v>
      </c>
      <c r="F202">
        <v>1.83815097808838</v>
      </c>
      <c r="G202">
        <v>1.6019430160522501</v>
      </c>
      <c r="H202">
        <v>1.48524498939514</v>
      </c>
      <c r="I202">
        <v>1.4317820072174099</v>
      </c>
      <c r="J202">
        <v>1.51150798797607</v>
      </c>
      <c r="K202">
        <v>1.6370049715042101</v>
      </c>
      <c r="L202">
        <v>1.63635897636414</v>
      </c>
      <c r="M202">
        <v>1.5059779882430999</v>
      </c>
      <c r="N202">
        <v>1.55668997764587</v>
      </c>
      <c r="O202">
        <v>1.7268500328064</v>
      </c>
      <c r="P202">
        <v>1.4464370012283301</v>
      </c>
      <c r="Q202">
        <v>1.09769999980926</v>
      </c>
      <c r="R202">
        <v>1.4528100490570099</v>
      </c>
      <c r="S202" t="s">
        <v>6</v>
      </c>
      <c r="T202" t="s">
        <v>6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6</v>
      </c>
      <c r="AC202" t="s">
        <v>6</v>
      </c>
      <c r="AD202" t="s">
        <v>6</v>
      </c>
      <c r="AE202" t="s">
        <v>6</v>
      </c>
      <c r="AF202" t="s">
        <v>6</v>
      </c>
      <c r="AG202" t="s">
        <v>6</v>
      </c>
      <c r="AH202" t="s">
        <v>6</v>
      </c>
      <c r="AI202" t="s">
        <v>6</v>
      </c>
      <c r="AJ202" t="s">
        <v>6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</row>
    <row r="203" spans="1:43" x14ac:dyDescent="0.3">
      <c r="A203" t="s">
        <v>422</v>
      </c>
      <c r="B203" t="str">
        <f t="shared" si="3"/>
        <v>TIH CN EQUITY</v>
      </c>
      <c r="C203" t="s">
        <v>202</v>
      </c>
      <c r="D203">
        <v>3.2113282644224701</v>
      </c>
      <c r="E203">
        <v>3.7307250499725302</v>
      </c>
      <c r="F203">
        <v>3.52788305282593</v>
      </c>
      <c r="G203">
        <v>3.8901638984680198</v>
      </c>
      <c r="H203">
        <v>3.5600779056549099</v>
      </c>
      <c r="I203">
        <v>3.4893341064453098</v>
      </c>
      <c r="J203">
        <v>3.62341403961182</v>
      </c>
      <c r="K203">
        <v>3.8174850940704399</v>
      </c>
      <c r="L203">
        <v>3.4589529037475599</v>
      </c>
      <c r="M203">
        <v>3.5869619846343999</v>
      </c>
      <c r="N203">
        <v>4.1377477645873997</v>
      </c>
      <c r="O203">
        <v>4.8941168785095197</v>
      </c>
      <c r="P203">
        <v>4.8267807960510298</v>
      </c>
      <c r="Q203">
        <v>4.6555590629577601</v>
      </c>
      <c r="R203">
        <v>4.8683199882507298</v>
      </c>
      <c r="S203">
        <v>4.5121569633483896</v>
      </c>
      <c r="T203">
        <v>4.3309278488159197</v>
      </c>
      <c r="U203">
        <v>4.02496385574341</v>
      </c>
      <c r="V203">
        <v>3.54524898529053</v>
      </c>
      <c r="W203">
        <v>3.2083330154418901</v>
      </c>
      <c r="X203">
        <v>3.77423095703125</v>
      </c>
      <c r="Y203">
        <v>3.6120069026946999</v>
      </c>
      <c r="Z203">
        <v>3.69131207466125</v>
      </c>
      <c r="AA203">
        <v>4.1624908447265598</v>
      </c>
      <c r="AB203">
        <v>3.3195850849151598</v>
      </c>
      <c r="AC203">
        <v>4.2291259765625</v>
      </c>
      <c r="AD203">
        <v>3.8070709705352801</v>
      </c>
      <c r="AE203">
        <v>3.9452719688415501</v>
      </c>
      <c r="AF203">
        <v>3.96570491790771</v>
      </c>
      <c r="AG203">
        <v>4.6761231422424299</v>
      </c>
      <c r="AH203">
        <v>4.0556359291076696</v>
      </c>
      <c r="AI203">
        <v>4.0586261749267596</v>
      </c>
      <c r="AJ203">
        <v>3.7497789859771702</v>
      </c>
      <c r="AK203">
        <v>3.62362504005432</v>
      </c>
      <c r="AL203">
        <v>3.63329410552979</v>
      </c>
      <c r="AM203">
        <v>3.4204869270324698</v>
      </c>
      <c r="AN203">
        <v>3.17037105560303</v>
      </c>
      <c r="AO203">
        <v>3.3998060226440399</v>
      </c>
      <c r="AP203">
        <v>3.4293749332428001</v>
      </c>
      <c r="AQ203">
        <v>3.7083160877227801</v>
      </c>
    </row>
    <row r="204" spans="1:43" x14ac:dyDescent="0.3">
      <c r="A204" t="s">
        <v>1051</v>
      </c>
      <c r="B204" t="str">
        <f t="shared" si="3"/>
        <v>TLRY CN EQUITY</v>
      </c>
      <c r="C204" t="s">
        <v>814</v>
      </c>
      <c r="D204">
        <v>0.33476461621239201</v>
      </c>
      <c r="E204">
        <v>0.43041199445724498</v>
      </c>
      <c r="F204">
        <v>0.434942007064819</v>
      </c>
      <c r="G204">
        <v>0.39866799116134599</v>
      </c>
      <c r="H204">
        <v>0.39383301138877902</v>
      </c>
      <c r="I204">
        <v>0.63353300094604503</v>
      </c>
      <c r="J204">
        <v>0.33073499798774703</v>
      </c>
      <c r="K204">
        <v>0.51372200250625599</v>
      </c>
      <c r="L204">
        <v>0.53084301948547397</v>
      </c>
      <c r="M204">
        <v>0.50463098287582397</v>
      </c>
      <c r="N204">
        <v>0.54371798038482699</v>
      </c>
      <c r="O204">
        <v>0.63374698162078902</v>
      </c>
      <c r="P204">
        <v>1.0580199956893901</v>
      </c>
      <c r="Q204">
        <v>1.4592800140380899</v>
      </c>
      <c r="R204">
        <v>1.66899502277374</v>
      </c>
      <c r="S204" t="s">
        <v>6</v>
      </c>
      <c r="T204">
        <v>6.80958795547485</v>
      </c>
      <c r="U204">
        <v>3.5005369186401398</v>
      </c>
      <c r="V204">
        <v>6.80958795547485</v>
      </c>
      <c r="W204">
        <v>3.4622249603271502</v>
      </c>
      <c r="X204">
        <v>6.80958795547485</v>
      </c>
      <c r="Y204">
        <v>3.7157390117645299</v>
      </c>
      <c r="Z204">
        <v>6.1718239784240696</v>
      </c>
      <c r="AA204">
        <v>5.5443239212036097</v>
      </c>
      <c r="AB204">
        <v>12.585736274719199</v>
      </c>
      <c r="AC204">
        <v>15.983858108520501</v>
      </c>
      <c r="AD204">
        <v>33.251571655273402</v>
      </c>
      <c r="AE204">
        <v>71.112983703613295</v>
      </c>
      <c r="AF204" t="s">
        <v>6</v>
      </c>
      <c r="AG204" t="s">
        <v>6</v>
      </c>
      <c r="AH204" t="s">
        <v>6</v>
      </c>
      <c r="AI204" t="s">
        <v>6</v>
      </c>
      <c r="AJ204" t="s">
        <v>6</v>
      </c>
      <c r="AK204" t="s">
        <v>6</v>
      </c>
      <c r="AL204" t="s">
        <v>6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</row>
    <row r="205" spans="1:43" x14ac:dyDescent="0.3">
      <c r="A205" t="s">
        <v>424</v>
      </c>
      <c r="B205" t="str">
        <f t="shared" si="3"/>
        <v>TOU CN EQUITY</v>
      </c>
      <c r="C205" t="s">
        <v>204</v>
      </c>
      <c r="D205">
        <v>1.66003692140379</v>
      </c>
      <c r="E205">
        <v>1.5674519538879399</v>
      </c>
      <c r="F205">
        <v>1.5572869777679399</v>
      </c>
      <c r="G205">
        <v>1.58828902244568</v>
      </c>
      <c r="H205">
        <v>1.49381899833679</v>
      </c>
      <c r="I205">
        <v>1.7845530509948699</v>
      </c>
      <c r="J205">
        <v>1.61151099205017</v>
      </c>
      <c r="K205">
        <v>1.44682097434998</v>
      </c>
      <c r="L205">
        <v>1.69059598445892</v>
      </c>
      <c r="M205">
        <v>1.67058300971985</v>
      </c>
      <c r="N205">
        <v>1.9090830087661701</v>
      </c>
      <c r="O205">
        <v>1.6767649650573699</v>
      </c>
      <c r="P205">
        <v>1.16421902179718</v>
      </c>
      <c r="Q205">
        <v>1.3721950054168699</v>
      </c>
      <c r="R205">
        <v>1.1099699735641499</v>
      </c>
      <c r="S205">
        <v>0.78746402263641402</v>
      </c>
      <c r="T205">
        <v>0.57771700620651201</v>
      </c>
      <c r="U205">
        <v>0.57099801301956199</v>
      </c>
      <c r="V205">
        <v>0.415482997894287</v>
      </c>
      <c r="W205">
        <v>0.30309700965881298</v>
      </c>
      <c r="X205">
        <v>0.529810011386871</v>
      </c>
      <c r="Y205">
        <v>0.46127501130104098</v>
      </c>
      <c r="Z205">
        <v>0.58632802963256803</v>
      </c>
      <c r="AA205">
        <v>0.73781102895736705</v>
      </c>
      <c r="AB205">
        <v>0.61236798763275102</v>
      </c>
      <c r="AC205">
        <v>0.83924198150634799</v>
      </c>
      <c r="AD205">
        <v>0.86818498373031605</v>
      </c>
      <c r="AE205">
        <v>0.81107199192047097</v>
      </c>
      <c r="AF205">
        <v>0.85911798477172896</v>
      </c>
      <c r="AG205">
        <v>0.969474017620087</v>
      </c>
      <c r="AH205">
        <v>1.07444095611572</v>
      </c>
      <c r="AI205">
        <v>1.1621060371398899</v>
      </c>
      <c r="AJ205">
        <v>1.4308940172195399</v>
      </c>
      <c r="AK205">
        <v>1.51518094539642</v>
      </c>
      <c r="AL205">
        <v>1.46052598953247</v>
      </c>
      <c r="AM205">
        <v>1.1756550073623699</v>
      </c>
      <c r="AN205">
        <v>0.95074397325515703</v>
      </c>
      <c r="AO205">
        <v>1.3343130350112899</v>
      </c>
      <c r="AP205">
        <v>1.6349389553070099</v>
      </c>
      <c r="AQ205">
        <v>1.74091696739197</v>
      </c>
    </row>
    <row r="206" spans="1:43" x14ac:dyDescent="0.3">
      <c r="A206" t="s">
        <v>1052</v>
      </c>
      <c r="B206" t="str">
        <f t="shared" si="3"/>
        <v>TOY CN EQUITY</v>
      </c>
      <c r="C206" t="s">
        <v>811</v>
      </c>
      <c r="D206">
        <v>1.6989689994942401</v>
      </c>
      <c r="E206">
        <v>1.63261294364929</v>
      </c>
      <c r="F206">
        <v>1.6507359743118299</v>
      </c>
      <c r="G206">
        <v>1.9849170446395901</v>
      </c>
      <c r="H206">
        <v>1.9288079738616899</v>
      </c>
      <c r="I206">
        <v>1.84723496437073</v>
      </c>
      <c r="J206">
        <v>2.13044309616089</v>
      </c>
      <c r="K206">
        <v>2.3273370265960698</v>
      </c>
      <c r="L206">
        <v>2.0400969982147199</v>
      </c>
      <c r="M206">
        <v>2.51320099830627</v>
      </c>
      <c r="N206">
        <v>2.88441109657288</v>
      </c>
      <c r="O206">
        <v>3.20167803764343</v>
      </c>
      <c r="P206">
        <v>3.6877460479736301</v>
      </c>
      <c r="Q206">
        <v>3.2425439357757599</v>
      </c>
      <c r="R206">
        <v>4.4114351272582999</v>
      </c>
      <c r="S206">
        <v>3.3455491065978999</v>
      </c>
      <c r="T206">
        <v>2.7494709491729701</v>
      </c>
      <c r="U206">
        <v>2.7131938934326199</v>
      </c>
      <c r="V206">
        <v>2.57979488372803</v>
      </c>
      <c r="W206">
        <v>1.3781869411468499</v>
      </c>
      <c r="X206">
        <v>4.0948457717895499</v>
      </c>
      <c r="Y206">
        <v>4.0795998573303196</v>
      </c>
      <c r="Z206">
        <v>4.3524260520935103</v>
      </c>
      <c r="AA206">
        <v>4.3353209495544398</v>
      </c>
      <c r="AB206">
        <v>4.32942914962769</v>
      </c>
      <c r="AC206">
        <v>5.9883441925048801</v>
      </c>
      <c r="AD206">
        <v>8.4527473449706996</v>
      </c>
      <c r="AE206">
        <v>8.1927137374877894</v>
      </c>
      <c r="AF206">
        <v>8.7676744461059606</v>
      </c>
      <c r="AG206">
        <v>8.2402582168579102</v>
      </c>
      <c r="AH206">
        <v>8.3389310836791992</v>
      </c>
      <c r="AI206">
        <v>8.7536773681640607</v>
      </c>
      <c r="AJ206">
        <v>7.4718470573425302</v>
      </c>
      <c r="AK206">
        <v>7.5693631172180202</v>
      </c>
      <c r="AL206">
        <v>8.9247865676879901</v>
      </c>
      <c r="AM206">
        <v>10.0079488754272</v>
      </c>
      <c r="AN206">
        <v>9.9642868041992205</v>
      </c>
      <c r="AO206">
        <v>9.3180952072143608</v>
      </c>
      <c r="AP206" t="s">
        <v>6</v>
      </c>
      <c r="AQ206" t="s">
        <v>6</v>
      </c>
    </row>
    <row r="207" spans="1:43" x14ac:dyDescent="0.3">
      <c r="A207" t="s">
        <v>425</v>
      </c>
      <c r="B207" t="str">
        <f t="shared" si="3"/>
        <v>TPZ CN EQUITY</v>
      </c>
      <c r="C207" t="s">
        <v>205</v>
      </c>
      <c r="D207">
        <v>3.5065753596876901</v>
      </c>
      <c r="E207">
        <v>3.2547569274902299</v>
      </c>
      <c r="F207">
        <v>2.9501829147338898</v>
      </c>
      <c r="G207">
        <v>2.6787080764770499</v>
      </c>
      <c r="H207">
        <v>2.2552959918975799</v>
      </c>
      <c r="I207">
        <v>2.4515750408172599</v>
      </c>
      <c r="J207">
        <v>2.29960989952087</v>
      </c>
      <c r="K207">
        <v>2.0758819580078098</v>
      </c>
      <c r="L207">
        <v>2.23679399490356</v>
      </c>
      <c r="M207">
        <v>2.1693019866943399</v>
      </c>
      <c r="N207">
        <v>2.08539891242981</v>
      </c>
      <c r="O207">
        <v>2.2388029098510702</v>
      </c>
      <c r="P207">
        <v>1.87715804576874</v>
      </c>
      <c r="Q207">
        <v>1.89873099327087</v>
      </c>
      <c r="R207">
        <v>1.8724319934845</v>
      </c>
      <c r="S207">
        <v>1.6553369760513299</v>
      </c>
      <c r="T207">
        <v>1.52060198783875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6</v>
      </c>
      <c r="AC207" t="s">
        <v>6</v>
      </c>
      <c r="AD207" t="s">
        <v>6</v>
      </c>
      <c r="AE207" t="s">
        <v>6</v>
      </c>
      <c r="AF207" t="s">
        <v>6</v>
      </c>
      <c r="AG207" t="s">
        <v>6</v>
      </c>
      <c r="AH207" t="s">
        <v>6</v>
      </c>
      <c r="AI207" t="s">
        <v>6</v>
      </c>
      <c r="AJ207" t="s">
        <v>6</v>
      </c>
      <c r="AK207" t="s">
        <v>6</v>
      </c>
      <c r="AL207" t="s">
        <v>6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</row>
    <row r="208" spans="1:43" x14ac:dyDescent="0.3">
      <c r="A208" t="s">
        <v>426</v>
      </c>
      <c r="B208" t="str">
        <f t="shared" si="3"/>
        <v>TRI CN EQUITY</v>
      </c>
      <c r="C208" t="s">
        <v>206</v>
      </c>
      <c r="D208">
        <v>6.0760948561918697</v>
      </c>
      <c r="E208">
        <v>6.4696631431579599</v>
      </c>
      <c r="F208">
        <v>6.5361871719360396</v>
      </c>
      <c r="G208">
        <v>6.3782238960266104</v>
      </c>
      <c r="H208">
        <v>6.2006411552429199</v>
      </c>
      <c r="I208">
        <v>4.9908738136291504</v>
      </c>
      <c r="J208">
        <v>5.6684341430664098</v>
      </c>
      <c r="K208">
        <v>5.0743451118469203</v>
      </c>
      <c r="L208">
        <v>4.6889348030090297</v>
      </c>
      <c r="M208">
        <v>4.0459117889404297</v>
      </c>
      <c r="N208">
        <v>3.8012619018554701</v>
      </c>
      <c r="O208">
        <v>3.61639404296875</v>
      </c>
      <c r="P208">
        <v>4.2969131469726598</v>
      </c>
      <c r="Q208">
        <v>3.8450729846954399</v>
      </c>
      <c r="R208">
        <v>3.11777997016907</v>
      </c>
      <c r="S208">
        <v>2.9281859397888201</v>
      </c>
      <c r="T208">
        <v>4.1032400131225604</v>
      </c>
      <c r="U208">
        <v>4.14736080169678</v>
      </c>
      <c r="V208">
        <v>3.6088049411773699</v>
      </c>
      <c r="W208">
        <v>3.6280579566955602</v>
      </c>
      <c r="X208">
        <v>3.7900319099426301</v>
      </c>
      <c r="Y208">
        <v>3.8991100788116499</v>
      </c>
      <c r="Z208">
        <v>3.5510010719299299</v>
      </c>
      <c r="AA208">
        <v>3.3070449829101598</v>
      </c>
      <c r="AB208">
        <v>3.5467259883880602</v>
      </c>
      <c r="AC208">
        <v>2.65471410751343</v>
      </c>
      <c r="AD208">
        <v>2.4574830532074001</v>
      </c>
      <c r="AE208">
        <v>2.1342000961303702</v>
      </c>
      <c r="AF208">
        <v>2.39246702194214</v>
      </c>
      <c r="AG208">
        <v>2.5605149269103999</v>
      </c>
      <c r="AH208">
        <v>2.61343598365784</v>
      </c>
      <c r="AI208">
        <v>2.4555480480194101</v>
      </c>
      <c r="AJ208">
        <v>2.5097010135650599</v>
      </c>
      <c r="AK208">
        <v>2.6777620315551798</v>
      </c>
      <c r="AL208">
        <v>2.5380699634552002</v>
      </c>
      <c r="AM208">
        <v>2.6006810665130602</v>
      </c>
      <c r="AN208">
        <v>2.3177790641784699</v>
      </c>
      <c r="AO208">
        <v>2.4046769142150901</v>
      </c>
      <c r="AP208">
        <v>2.1872389316558798</v>
      </c>
      <c r="AQ208">
        <v>2.3925359249114999</v>
      </c>
    </row>
    <row r="209" spans="1:43" x14ac:dyDescent="0.3">
      <c r="A209" t="s">
        <v>427</v>
      </c>
      <c r="B209" t="str">
        <f t="shared" si="3"/>
        <v>TRP CN EQUITY</v>
      </c>
      <c r="C209" t="s">
        <v>207</v>
      </c>
      <c r="D209">
        <v>2.48723468804166</v>
      </c>
      <c r="E209">
        <v>2.3869879245758101</v>
      </c>
      <c r="F209">
        <v>1.94702696800232</v>
      </c>
      <c r="G209">
        <v>2.0452969074249299</v>
      </c>
      <c r="H209">
        <v>1.9839990139007599</v>
      </c>
      <c r="I209">
        <v>1.5553499460220299</v>
      </c>
      <c r="J209">
        <v>1.7579580545425399</v>
      </c>
      <c r="K209">
        <v>1.67672002315521</v>
      </c>
      <c r="L209">
        <v>1.74499499797821</v>
      </c>
      <c r="M209">
        <v>1.69224298000336</v>
      </c>
      <c r="N209">
        <v>2.1757900714874299</v>
      </c>
      <c r="O209">
        <v>2.3630740642547599</v>
      </c>
      <c r="P209">
        <v>1.9376920461654701</v>
      </c>
      <c r="Q209">
        <v>2.0646181106567401</v>
      </c>
      <c r="R209">
        <v>2.10545802116394</v>
      </c>
      <c r="S209">
        <v>2.04949998855591</v>
      </c>
      <c r="T209">
        <v>1.7741990089416499</v>
      </c>
      <c r="U209">
        <v>1.8618810176849401</v>
      </c>
      <c r="V209">
        <v>1.9144599437713601</v>
      </c>
      <c r="W209">
        <v>2.0807940959930402</v>
      </c>
      <c r="X209">
        <v>2.4221360683441202</v>
      </c>
      <c r="Y209">
        <v>2.4107310771942099</v>
      </c>
      <c r="Z209">
        <v>2.31661200523377</v>
      </c>
      <c r="AA209">
        <v>2.1615340709686302</v>
      </c>
      <c r="AB209">
        <v>1.7648279666900599</v>
      </c>
      <c r="AC209">
        <v>1.9957230091095</v>
      </c>
      <c r="AD209">
        <v>2.2084579467773402</v>
      </c>
      <c r="AE209">
        <v>2.1365709304809601</v>
      </c>
      <c r="AF209">
        <v>2.5594561100006099</v>
      </c>
      <c r="AG209">
        <v>2.6309161186218302</v>
      </c>
      <c r="AH209">
        <v>2.6258280277252202</v>
      </c>
      <c r="AI209">
        <v>2.5938570499420202</v>
      </c>
      <c r="AJ209">
        <v>2.4378519058227499</v>
      </c>
      <c r="AK209">
        <v>2.8336920738220202</v>
      </c>
      <c r="AL209">
        <v>2.9720408916473402</v>
      </c>
      <c r="AM209">
        <v>2.6175050735473602</v>
      </c>
      <c r="AN209">
        <v>2.27911400794983</v>
      </c>
      <c r="AO209">
        <v>1.77134597301483</v>
      </c>
      <c r="AP209">
        <v>2.1491010189056401</v>
      </c>
      <c r="AQ209">
        <v>2.2613968849182098</v>
      </c>
    </row>
    <row r="210" spans="1:43" x14ac:dyDescent="0.3">
      <c r="A210" t="s">
        <v>428</v>
      </c>
      <c r="B210" t="str">
        <f t="shared" si="3"/>
        <v>TSU CN EQUITY</v>
      </c>
      <c r="C210" t="s">
        <v>208</v>
      </c>
      <c r="D210">
        <v>2.48200725799096</v>
      </c>
      <c r="E210">
        <v>2.7500739097595202</v>
      </c>
      <c r="F210">
        <v>2.83054494857788</v>
      </c>
      <c r="G210">
        <v>2.9862980842590301</v>
      </c>
      <c r="H210">
        <v>2.5539300441741899</v>
      </c>
      <c r="I210">
        <v>2.3865869045257599</v>
      </c>
      <c r="J210">
        <v>3.2491180896759002</v>
      </c>
      <c r="K210">
        <v>2.9594080448150599</v>
      </c>
      <c r="L210">
        <v>4.2687821388244602</v>
      </c>
      <c r="M210">
        <v>2.9048810005188002</v>
      </c>
      <c r="N210">
        <v>3.8547379970550502</v>
      </c>
      <c r="O210">
        <v>3.9631679058075</v>
      </c>
      <c r="P210">
        <v>5.4716510772705096</v>
      </c>
      <c r="Q210">
        <v>5.0853419303893999</v>
      </c>
      <c r="R210">
        <v>5.1567611694335902</v>
      </c>
      <c r="S210">
        <v>3.9554750919342001</v>
      </c>
      <c r="T210">
        <v>3.1554388999939</v>
      </c>
      <c r="U210">
        <v>3.1547439098358101</v>
      </c>
      <c r="V210">
        <v>2.3343710899353001</v>
      </c>
      <c r="W210">
        <v>1.9304989576339699</v>
      </c>
      <c r="X210">
        <v>1.8660639524459799</v>
      </c>
      <c r="Y210">
        <v>1.4079849720001201</v>
      </c>
      <c r="Z210">
        <v>1.5434310436248799</v>
      </c>
      <c r="AA210">
        <v>1.4897389411926301</v>
      </c>
      <c r="AB210">
        <v>1.3464989662170399</v>
      </c>
      <c r="AC210">
        <v>1.44165694713593</v>
      </c>
      <c r="AD210">
        <v>1.40887904167175</v>
      </c>
      <c r="AE210">
        <v>1.39643001556397</v>
      </c>
      <c r="AF210">
        <v>1.4226160049438501</v>
      </c>
      <c r="AG210">
        <v>1.47286796569824</v>
      </c>
      <c r="AH210">
        <v>1.19343602657318</v>
      </c>
      <c r="AI210" t="s">
        <v>6</v>
      </c>
      <c r="AJ210" t="s">
        <v>6</v>
      </c>
      <c r="AK210" t="s">
        <v>6</v>
      </c>
      <c r="AL210" t="s">
        <v>6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</row>
    <row r="211" spans="1:43" x14ac:dyDescent="0.3">
      <c r="A211" t="s">
        <v>429</v>
      </c>
      <c r="B211" t="str">
        <f t="shared" si="3"/>
        <v>TVE CN EQUITY</v>
      </c>
      <c r="C211" t="s">
        <v>209</v>
      </c>
      <c r="D211">
        <v>1.1693973167799001</v>
      </c>
      <c r="E211">
        <v>0.95455998182296797</v>
      </c>
      <c r="F211">
        <v>0.94236499071121205</v>
      </c>
      <c r="G211">
        <v>1.00461196899414</v>
      </c>
      <c r="H211">
        <v>0.78507399559020996</v>
      </c>
      <c r="I211">
        <v>1.0141069889068599</v>
      </c>
      <c r="J211">
        <v>0.82989400625228904</v>
      </c>
      <c r="K211">
        <v>1.01891505718231</v>
      </c>
      <c r="L211">
        <v>1.1472270488739</v>
      </c>
      <c r="M211">
        <v>1.0012969970703101</v>
      </c>
      <c r="N211">
        <v>1.22083699703217</v>
      </c>
      <c r="O211">
        <v>1.5522669553756701</v>
      </c>
      <c r="P211">
        <v>1.2428050041198699</v>
      </c>
      <c r="Q211">
        <v>1.1535830497741699</v>
      </c>
      <c r="R211">
        <v>0.94661402702331499</v>
      </c>
      <c r="S211">
        <v>1.20124900341034</v>
      </c>
      <c r="T211">
        <v>0.65498298406600997</v>
      </c>
      <c r="U211">
        <v>0.33119800686836198</v>
      </c>
      <c r="V211">
        <v>0.40512698888778698</v>
      </c>
      <c r="W211">
        <v>0.20588499307632399</v>
      </c>
      <c r="X211">
        <v>0.57586002349853505</v>
      </c>
      <c r="Y211">
        <v>0.55197298526763905</v>
      </c>
      <c r="Z211">
        <v>0.57092100381851196</v>
      </c>
      <c r="AA211">
        <v>0.68030202388763406</v>
      </c>
      <c r="AB211">
        <v>0.65659499168395996</v>
      </c>
      <c r="AC211">
        <v>1.44342005252838</v>
      </c>
      <c r="AD211">
        <v>1.3485529422760001</v>
      </c>
      <c r="AE211">
        <v>0.82166397571563698</v>
      </c>
      <c r="AF211">
        <v>0.84452301263809204</v>
      </c>
      <c r="AG211">
        <v>0.82278800010681197</v>
      </c>
      <c r="AH211">
        <v>0.64401102066039995</v>
      </c>
      <c r="AI211">
        <v>0.84538602828979503</v>
      </c>
      <c r="AJ211">
        <v>1.01300096511841</v>
      </c>
      <c r="AK211">
        <v>1.04083895683289</v>
      </c>
      <c r="AL211">
        <v>1.05566501617432</v>
      </c>
      <c r="AM211">
        <v>1.08813500404358</v>
      </c>
      <c r="AN211">
        <v>0.80529797077178999</v>
      </c>
      <c r="AO211">
        <v>0.64343899488449097</v>
      </c>
      <c r="AP211">
        <v>0.93074101209640503</v>
      </c>
      <c r="AQ211">
        <v>1.06649494171143</v>
      </c>
    </row>
    <row r="212" spans="1:43" x14ac:dyDescent="0.3">
      <c r="A212" t="s">
        <v>430</v>
      </c>
      <c r="B212" t="str">
        <f t="shared" si="3"/>
        <v>TVK CN EQUITY</v>
      </c>
      <c r="C212" t="s">
        <v>210</v>
      </c>
      <c r="D212">
        <v>5.9302442517542699</v>
      </c>
      <c r="E212">
        <v>5.0979938507080096</v>
      </c>
      <c r="F212">
        <v>3.9404270648956299</v>
      </c>
      <c r="G212">
        <v>4.2472548484802202</v>
      </c>
      <c r="H212">
        <v>3.3752470016479501</v>
      </c>
      <c r="I212">
        <v>3.13565301895142</v>
      </c>
      <c r="J212">
        <v>2.5619699954986599</v>
      </c>
      <c r="K212">
        <v>2.4714241027832</v>
      </c>
      <c r="L212">
        <v>2.5677258968353298</v>
      </c>
      <c r="M212">
        <v>2.38223004341125</v>
      </c>
      <c r="N212">
        <v>2.49678611755371</v>
      </c>
      <c r="O212">
        <v>2.8893840312957799</v>
      </c>
      <c r="P212">
        <v>3.2866740226745601</v>
      </c>
      <c r="Q212">
        <v>3.2313320636749299</v>
      </c>
      <c r="R212">
        <v>2.7647140026092498</v>
      </c>
      <c r="S212">
        <v>2.2145230770111102</v>
      </c>
      <c r="T212">
        <v>2.2461969852447501</v>
      </c>
      <c r="U212">
        <v>2.2415130138397199</v>
      </c>
      <c r="V212">
        <v>2.4436891078949001</v>
      </c>
      <c r="W212">
        <v>2.14692211151123</v>
      </c>
      <c r="X212">
        <v>2.1930840015411399</v>
      </c>
      <c r="Y212">
        <v>2.2960879802703902</v>
      </c>
      <c r="Z212">
        <v>2.4421401023864799</v>
      </c>
      <c r="AA212">
        <v>2.4472498893737802</v>
      </c>
      <c r="AB212">
        <v>1.98808705806732</v>
      </c>
      <c r="AC212">
        <v>2.1678819656372101</v>
      </c>
      <c r="AD212">
        <v>2.1684300899505602</v>
      </c>
      <c r="AE212">
        <v>2.0030219554901101</v>
      </c>
      <c r="AF212">
        <v>1.9268319606780999</v>
      </c>
      <c r="AG212">
        <v>1.9751160144805899</v>
      </c>
      <c r="AH212">
        <v>2.1633279323577899</v>
      </c>
      <c r="AI212">
        <v>2.04987597465515</v>
      </c>
      <c r="AJ212">
        <v>1.8517919778823899</v>
      </c>
      <c r="AK212">
        <v>1.60645604133606</v>
      </c>
      <c r="AL212">
        <v>1.39028096199036</v>
      </c>
      <c r="AM212">
        <v>1.23989701271057</v>
      </c>
      <c r="AN212">
        <v>1.3973590135574301</v>
      </c>
      <c r="AO212">
        <v>1.20410597324371</v>
      </c>
      <c r="AP212">
        <v>1.3834769725799601</v>
      </c>
      <c r="AQ212">
        <v>1.3295209407806401</v>
      </c>
    </row>
    <row r="213" spans="1:43" x14ac:dyDescent="0.3">
      <c r="A213" t="s">
        <v>431</v>
      </c>
      <c r="B213" t="str">
        <f t="shared" si="3"/>
        <v>TXG CN EQUITY</v>
      </c>
      <c r="C213" t="s">
        <v>211</v>
      </c>
      <c r="D213">
        <v>1.07758859992351</v>
      </c>
      <c r="E213">
        <v>1.0462839603424099</v>
      </c>
      <c r="F213">
        <v>0.86491000652313199</v>
      </c>
      <c r="G213">
        <v>0.82281297445297197</v>
      </c>
      <c r="H213">
        <v>0.635905981063843</v>
      </c>
      <c r="I213">
        <v>0.62016201019287098</v>
      </c>
      <c r="J213">
        <v>0.85192698240280196</v>
      </c>
      <c r="K213">
        <v>1.05113005638123</v>
      </c>
      <c r="L213">
        <v>0.76474797725677501</v>
      </c>
      <c r="M213">
        <v>0.49451598525047302</v>
      </c>
      <c r="N213">
        <v>0.54712897539138805</v>
      </c>
      <c r="O213">
        <v>0.94608300924301103</v>
      </c>
      <c r="P213">
        <v>0.81011897325515703</v>
      </c>
      <c r="Q213">
        <v>0.77773797512054399</v>
      </c>
      <c r="R213">
        <v>0.92714202404022195</v>
      </c>
      <c r="S213">
        <v>1.0781179666519201</v>
      </c>
      <c r="T213">
        <v>1.35166704654694</v>
      </c>
      <c r="U213">
        <v>1.4313720464706401</v>
      </c>
      <c r="V213">
        <v>1.7115739583969101</v>
      </c>
      <c r="W213">
        <v>1.0520429611206099</v>
      </c>
      <c r="X213">
        <v>1.61728298664093</v>
      </c>
      <c r="Y213">
        <v>1.3259539604187001</v>
      </c>
      <c r="Z213">
        <v>1.1396520137786901</v>
      </c>
      <c r="AA213">
        <v>1.41381204128265</v>
      </c>
      <c r="AB213">
        <v>1.0659019947052</v>
      </c>
      <c r="AC213">
        <v>0.95163202285766602</v>
      </c>
      <c r="AD213">
        <v>1.03492903709412</v>
      </c>
      <c r="AE213">
        <v>0.70192998647689797</v>
      </c>
      <c r="AF213">
        <v>1.1195219755172701</v>
      </c>
      <c r="AG213">
        <v>1.77928495407104</v>
      </c>
      <c r="AH213">
        <v>2.16082811355591</v>
      </c>
      <c r="AI213">
        <v>2.25691890716553</v>
      </c>
      <c r="AJ213">
        <v>1.8003560304641699</v>
      </c>
      <c r="AK213">
        <v>2.56374192237854</v>
      </c>
      <c r="AL213">
        <v>2.1851890087127699</v>
      </c>
      <c r="AM213">
        <v>1.7440439462661701</v>
      </c>
      <c r="AN213">
        <v>1.0679850578308101</v>
      </c>
      <c r="AO213">
        <v>1.0854790210723899</v>
      </c>
      <c r="AP213">
        <v>1.05520904064179</v>
      </c>
      <c r="AQ213">
        <v>0.95275002717971802</v>
      </c>
    </row>
    <row r="214" spans="1:43" x14ac:dyDescent="0.3">
      <c r="A214" t="s">
        <v>432</v>
      </c>
      <c r="B214" t="str">
        <f t="shared" si="3"/>
        <v>VET CN EQUITY</v>
      </c>
      <c r="C214" t="s">
        <v>212</v>
      </c>
      <c r="D214">
        <v>0.73016537585580898</v>
      </c>
      <c r="E214">
        <v>0.71235597133636497</v>
      </c>
      <c r="F214">
        <v>0.84154498577117898</v>
      </c>
      <c r="G214">
        <v>0.90269100666046098</v>
      </c>
      <c r="H214">
        <v>0.85480499267578103</v>
      </c>
      <c r="I214">
        <v>0.84416997432708696</v>
      </c>
      <c r="J214">
        <v>0.70994299650192305</v>
      </c>
      <c r="K214">
        <v>0.75256597995758101</v>
      </c>
      <c r="L214">
        <v>1.1503920555114799</v>
      </c>
      <c r="M214">
        <v>1.66663205623627</v>
      </c>
      <c r="N214">
        <v>1.50958204269409</v>
      </c>
      <c r="O214">
        <v>1.83510994911194</v>
      </c>
      <c r="P214">
        <v>1.2486779689788801</v>
      </c>
      <c r="Q214">
        <v>1.16865801811218</v>
      </c>
      <c r="R214">
        <v>0.94433200359344505</v>
      </c>
      <c r="S214">
        <v>1.03137195110321</v>
      </c>
      <c r="T214">
        <v>0.97422802448272705</v>
      </c>
      <c r="U214">
        <v>0.50283902883529696</v>
      </c>
      <c r="V214">
        <v>0.92770898342132602</v>
      </c>
      <c r="W214">
        <v>0.58864897489547696</v>
      </c>
      <c r="X214">
        <v>1.3524760007858301</v>
      </c>
      <c r="Y214">
        <v>1.3543440103530899</v>
      </c>
      <c r="Z214">
        <v>1.66991698741913</v>
      </c>
      <c r="AA214">
        <v>1.84655201435089</v>
      </c>
      <c r="AB214">
        <v>1.5588840246200599</v>
      </c>
      <c r="AC214">
        <v>2.5696330070495601</v>
      </c>
      <c r="AD214">
        <v>2.7253119945526101</v>
      </c>
      <c r="AE214">
        <v>3.2540578842163099</v>
      </c>
      <c r="AF214">
        <v>3.6155591011047399</v>
      </c>
      <c r="AG214">
        <v>3.4529960155487101</v>
      </c>
      <c r="AH214">
        <v>3.0182950496673602</v>
      </c>
      <c r="AI214">
        <v>3.68327689170837</v>
      </c>
      <c r="AJ214">
        <v>4.2323942184448198</v>
      </c>
      <c r="AK214">
        <v>3.61782002449036</v>
      </c>
      <c r="AL214">
        <v>2.9260890483856201</v>
      </c>
      <c r="AM214">
        <v>2.4762380123138401</v>
      </c>
      <c r="AN214">
        <v>2.2661399841308598</v>
      </c>
      <c r="AO214">
        <v>2.3979330062866202</v>
      </c>
      <c r="AP214">
        <v>2.9963519573211701</v>
      </c>
      <c r="AQ214">
        <v>2.9362370967864999</v>
      </c>
    </row>
    <row r="215" spans="1:43" x14ac:dyDescent="0.3">
      <c r="A215" t="s">
        <v>1053</v>
      </c>
      <c r="B215" t="str">
        <f t="shared" si="3"/>
        <v>VRN CN EQUITY</v>
      </c>
      <c r="C215" t="s">
        <v>801</v>
      </c>
      <c r="D215">
        <v>0.67795835141096505</v>
      </c>
      <c r="E215">
        <v>0.76419401168823198</v>
      </c>
      <c r="F215">
        <v>1.0212529897689799</v>
      </c>
      <c r="G215">
        <v>1.0757420063018801</v>
      </c>
      <c r="H215">
        <v>0.82958197593688998</v>
      </c>
      <c r="I215">
        <v>1.0862649679184</v>
      </c>
      <c r="J215">
        <v>0.71815097332000699</v>
      </c>
      <c r="K215">
        <v>0.78354102373123202</v>
      </c>
      <c r="L215">
        <v>0.81953799724578902</v>
      </c>
      <c r="M215">
        <v>0.68287998437881503</v>
      </c>
      <c r="N215">
        <v>0.78226602077484098</v>
      </c>
      <c r="O215">
        <v>0.796800017356873</v>
      </c>
      <c r="P215">
        <v>0.72364497184753396</v>
      </c>
      <c r="Q215">
        <v>0.63720399141311601</v>
      </c>
      <c r="R215">
        <v>0.62290400266647294</v>
      </c>
      <c r="S215">
        <v>0.98091602325439498</v>
      </c>
      <c r="T215">
        <v>0.55767601728439298</v>
      </c>
      <c r="U215">
        <v>0.29289200901985202</v>
      </c>
      <c r="V215">
        <v>0.397453993558884</v>
      </c>
      <c r="W215">
        <v>0.185266003012657</v>
      </c>
      <c r="X215">
        <v>0.57372200489044201</v>
      </c>
      <c r="Y215">
        <v>0.48308598995208701</v>
      </c>
      <c r="Z215">
        <v>0.35474801063537598</v>
      </c>
      <c r="AA215">
        <v>0.363979011774063</v>
      </c>
      <c r="AB215">
        <v>0.344426989555359</v>
      </c>
      <c r="AC215">
        <v>0.50788199901580799</v>
      </c>
      <c r="AD215">
        <v>0.59251302480697599</v>
      </c>
      <c r="AE215">
        <v>0.52812701463699296</v>
      </c>
      <c r="AF215">
        <v>0.57063901424408003</v>
      </c>
      <c r="AG215">
        <v>0.59095799922943104</v>
      </c>
      <c r="AH215">
        <v>0.56066298484802202</v>
      </c>
      <c r="AI215">
        <v>0.81035298109054599</v>
      </c>
      <c r="AJ215">
        <v>1.0308200120925901</v>
      </c>
      <c r="AK215">
        <v>0.92797499895095803</v>
      </c>
      <c r="AL215">
        <v>1.0801260471344001</v>
      </c>
      <c r="AM215">
        <v>0.92667299509048495</v>
      </c>
      <c r="AN215">
        <v>0.803907990455627</v>
      </c>
      <c r="AO215">
        <v>0.72803097963333097</v>
      </c>
      <c r="AP215">
        <v>1.18706095218658</v>
      </c>
      <c r="AQ215">
        <v>1.2653330564498899</v>
      </c>
    </row>
    <row r="216" spans="1:43" x14ac:dyDescent="0.3">
      <c r="A216" t="s">
        <v>435</v>
      </c>
      <c r="B216" t="str">
        <f t="shared" si="3"/>
        <v>WCN CN EQUITY</v>
      </c>
      <c r="C216" t="s">
        <v>215</v>
      </c>
      <c r="D216">
        <v>5.3519401418539401</v>
      </c>
      <c r="E216">
        <v>5.5896759033203098</v>
      </c>
      <c r="F216">
        <v>5.67181396484375</v>
      </c>
      <c r="G216">
        <v>5.6987671852111799</v>
      </c>
      <c r="H216">
        <v>5.0166702270507804</v>
      </c>
      <c r="I216">
        <v>4.5715608596801802</v>
      </c>
      <c r="J216">
        <v>4.9447278976440403</v>
      </c>
      <c r="K216">
        <v>4.9510087966918999</v>
      </c>
      <c r="L216">
        <v>4.79852294921875</v>
      </c>
      <c r="M216">
        <v>5.0176038742065403</v>
      </c>
      <c r="N216">
        <v>4.6436262130737296</v>
      </c>
      <c r="O216">
        <v>5.3313908576965297</v>
      </c>
      <c r="P216">
        <v>5.0745568275451696</v>
      </c>
      <c r="Q216">
        <v>4.7644138336181596</v>
      </c>
      <c r="R216">
        <v>4.5284399986267099</v>
      </c>
      <c r="S216">
        <v>4.0856781005859402</v>
      </c>
      <c r="T216">
        <v>3.9169020652771001</v>
      </c>
      <c r="U216">
        <v>4.1019310951232901</v>
      </c>
      <c r="V216">
        <v>3.7815010547637899</v>
      </c>
      <c r="W216">
        <v>3.0273630619049099</v>
      </c>
      <c r="X216">
        <v>3.4555139541625999</v>
      </c>
      <c r="Y216">
        <v>3.5681729316711399</v>
      </c>
      <c r="Z216">
        <v>3.7578160762786901</v>
      </c>
      <c r="AA216">
        <v>3.5564808845520002</v>
      </c>
      <c r="AB216">
        <v>3.0321640968322701</v>
      </c>
      <c r="AC216">
        <v>3.2244429588317902</v>
      </c>
      <c r="AD216">
        <v>3.1289470195770299</v>
      </c>
      <c r="AE216">
        <v>3.0065391063690199</v>
      </c>
      <c r="AF216">
        <v>2.9917089939117401</v>
      </c>
      <c r="AG216">
        <v>3.0748970508575399</v>
      </c>
      <c r="AH216">
        <v>2.9201900959014901</v>
      </c>
      <c r="AI216">
        <v>2.7446730136871298</v>
      </c>
      <c r="AJ216">
        <v>2.4296989440918</v>
      </c>
      <c r="AK216">
        <v>2.3271949291229199</v>
      </c>
      <c r="AL216">
        <v>2.2678151130676301</v>
      </c>
      <c r="AM216">
        <v>1.9003269672393801</v>
      </c>
      <c r="AN216">
        <v>1.4532819986343399</v>
      </c>
      <c r="AO216">
        <v>1.6724380254745499</v>
      </c>
      <c r="AP216">
        <v>1.46081101894379</v>
      </c>
      <c r="AQ216">
        <v>1.62004399299622</v>
      </c>
    </row>
    <row r="217" spans="1:43" x14ac:dyDescent="0.3">
      <c r="A217" t="s">
        <v>436</v>
      </c>
      <c r="B217" t="str">
        <f t="shared" si="3"/>
        <v>WCP CN EQUITY</v>
      </c>
      <c r="C217" t="s">
        <v>216</v>
      </c>
      <c r="D217">
        <v>1.0658988217432901</v>
      </c>
      <c r="E217">
        <v>1.0554490089416499</v>
      </c>
      <c r="F217">
        <v>1.07675397396088</v>
      </c>
      <c r="G217">
        <v>1.12821900844574</v>
      </c>
      <c r="H217">
        <v>0.96846097707748402</v>
      </c>
      <c r="I217">
        <v>1.2936749458312999</v>
      </c>
      <c r="J217">
        <v>1.0585199594497701</v>
      </c>
      <c r="K217">
        <v>1.2128939628601101</v>
      </c>
      <c r="L217">
        <v>1.2946189641952499</v>
      </c>
      <c r="M217">
        <v>1.1012480258941699</v>
      </c>
      <c r="N217">
        <v>1.1878650188446001</v>
      </c>
      <c r="O217">
        <v>1.45552098751068</v>
      </c>
      <c r="P217">
        <v>1.2334719896316499</v>
      </c>
      <c r="Q217">
        <v>1.20703601837158</v>
      </c>
      <c r="R217">
        <v>1.7826629877090401</v>
      </c>
      <c r="S217">
        <v>1.64083003997803</v>
      </c>
      <c r="T217">
        <v>1.9949599504470801</v>
      </c>
      <c r="U217">
        <v>1.4526950120925901</v>
      </c>
      <c r="V217">
        <v>1.33281898498535</v>
      </c>
      <c r="W217">
        <v>0.61351597309112504</v>
      </c>
      <c r="X217">
        <v>0.77637398242950395</v>
      </c>
      <c r="Y217">
        <v>0.596809983253479</v>
      </c>
      <c r="Z217">
        <v>0.55370199680328402</v>
      </c>
      <c r="AA217">
        <v>0.60513597726821899</v>
      </c>
      <c r="AB217">
        <v>0.55771398544311501</v>
      </c>
      <c r="AC217">
        <v>0.99323600530624401</v>
      </c>
      <c r="AD217">
        <v>1.14299297332764</v>
      </c>
      <c r="AE217">
        <v>0.99929797649383501</v>
      </c>
      <c r="AF217">
        <v>1.12247502803802</v>
      </c>
      <c r="AG217">
        <v>1.12875103950501</v>
      </c>
      <c r="AH217">
        <v>1.0715349912643399</v>
      </c>
      <c r="AI217">
        <v>1.2039099931716899</v>
      </c>
      <c r="AJ217">
        <v>1.43003594875336</v>
      </c>
      <c r="AK217">
        <v>1.3589949607849101</v>
      </c>
      <c r="AL217">
        <v>1.2195800542831401</v>
      </c>
      <c r="AM217">
        <v>0.947148978710175</v>
      </c>
      <c r="AN217">
        <v>1.0877449512481701</v>
      </c>
      <c r="AO217">
        <v>1.1932300329208401</v>
      </c>
      <c r="AP217">
        <v>1.2847470045089699</v>
      </c>
      <c r="AQ217">
        <v>1.4736069440841699</v>
      </c>
    </row>
    <row r="218" spans="1:43" x14ac:dyDescent="0.3">
      <c r="A218" t="s">
        <v>437</v>
      </c>
      <c r="B218" t="str">
        <f t="shared" si="3"/>
        <v>WDO CN EQUITY</v>
      </c>
      <c r="C218" t="s">
        <v>217</v>
      </c>
      <c r="D218">
        <v>3.76869823243387</v>
      </c>
      <c r="E218">
        <v>3.7044749259948699</v>
      </c>
      <c r="F218">
        <v>3.4930269718170202</v>
      </c>
      <c r="G218">
        <v>3.4124410152435298</v>
      </c>
      <c r="H218">
        <v>2.6878850460052499</v>
      </c>
      <c r="I218">
        <v>2.4884779453277601</v>
      </c>
      <c r="J218">
        <v>2.4043700695037802</v>
      </c>
      <c r="K218">
        <v>2.7023611068725599</v>
      </c>
      <c r="L218">
        <v>2.70431709289551</v>
      </c>
      <c r="M218">
        <v>3.4280149936675999</v>
      </c>
      <c r="N218">
        <v>4.0564289093017596</v>
      </c>
      <c r="O218">
        <v>5.5095720291137704</v>
      </c>
      <c r="P218">
        <v>4.12526607513428</v>
      </c>
      <c r="Q218">
        <v>3.7807810306549099</v>
      </c>
      <c r="R218">
        <v>4.5677599906921396</v>
      </c>
      <c r="S218">
        <v>4.3050107955932599</v>
      </c>
      <c r="T218">
        <v>5.6286721229553196</v>
      </c>
      <c r="U218">
        <v>6.8994679450988796</v>
      </c>
      <c r="V218">
        <v>6.8549380302429199</v>
      </c>
      <c r="W218">
        <v>4.6695661544799796</v>
      </c>
      <c r="X218">
        <v>6.7959790229797399</v>
      </c>
      <c r="Y218">
        <v>4.2586331367492702</v>
      </c>
      <c r="Z218">
        <v>4.1311230659484899</v>
      </c>
      <c r="AA218">
        <v>3.4176490306854199</v>
      </c>
      <c r="AB218">
        <v>3.8048410415649401</v>
      </c>
      <c r="AC218">
        <v>3.1035249233245801</v>
      </c>
      <c r="AD218">
        <v>2.7682330608367902</v>
      </c>
      <c r="AE218">
        <v>1.8502290248870801</v>
      </c>
      <c r="AF218">
        <v>2.0438530445098899</v>
      </c>
      <c r="AG218">
        <v>2.1098721027374299</v>
      </c>
      <c r="AH218">
        <v>2.97093605995178</v>
      </c>
      <c r="AI218">
        <v>4.0158038139343297</v>
      </c>
      <c r="AJ218">
        <v>2.1377229690551798</v>
      </c>
      <c r="AK218">
        <v>2.79928398132324</v>
      </c>
      <c r="AL218">
        <v>2.2185649871826199</v>
      </c>
      <c r="AM218">
        <v>2.0671470165252699</v>
      </c>
      <c r="AN218">
        <v>1.5068379640579199</v>
      </c>
      <c r="AO218">
        <v>1.1874090433120701</v>
      </c>
      <c r="AP218">
        <v>1.2059409618377701</v>
      </c>
      <c r="AQ218">
        <v>1.3376699686050399</v>
      </c>
    </row>
    <row r="219" spans="1:43" x14ac:dyDescent="0.3">
      <c r="A219" t="s">
        <v>438</v>
      </c>
      <c r="B219" t="str">
        <f t="shared" si="3"/>
        <v>WFG CN EQUITY</v>
      </c>
      <c r="C219" t="s">
        <v>218</v>
      </c>
      <c r="D219">
        <v>0.97577023190581502</v>
      </c>
      <c r="E219">
        <v>1.0866459608078001</v>
      </c>
      <c r="F219">
        <v>0.85711997747421298</v>
      </c>
      <c r="G219">
        <v>0.97486698627471902</v>
      </c>
      <c r="H219">
        <v>0.97111701965331998</v>
      </c>
      <c r="I219">
        <v>0.80740797519683805</v>
      </c>
      <c r="J219">
        <v>0.96917402744293202</v>
      </c>
      <c r="K219">
        <v>0.78652501106262196</v>
      </c>
      <c r="L219">
        <v>0.79247301816940297</v>
      </c>
      <c r="M219">
        <v>0.79213798046112105</v>
      </c>
      <c r="N219">
        <v>0.85304498672485396</v>
      </c>
      <c r="O219">
        <v>0.97849601507186901</v>
      </c>
      <c r="P219">
        <v>1.32005202770233</v>
      </c>
      <c r="Q219">
        <v>1.2119549512863199</v>
      </c>
      <c r="R219">
        <v>1.0862339735031099</v>
      </c>
      <c r="S219">
        <v>1.32293701171875</v>
      </c>
      <c r="T219">
        <v>1.3942689895629901</v>
      </c>
      <c r="U219">
        <v>1.13338398933411</v>
      </c>
      <c r="V219">
        <v>0.97442001104354903</v>
      </c>
      <c r="W219">
        <v>0.49419298768043501</v>
      </c>
      <c r="X219">
        <v>1.2249460220336901</v>
      </c>
      <c r="Y219">
        <v>1.06479597091675</v>
      </c>
      <c r="Z219">
        <v>1.1943830251693699</v>
      </c>
      <c r="AA219">
        <v>1.2066229581832899</v>
      </c>
      <c r="AB219">
        <v>1.19340300559998</v>
      </c>
      <c r="AC219">
        <v>1.3461940288543699</v>
      </c>
      <c r="AD219">
        <v>1.69257199764252</v>
      </c>
      <c r="AE219">
        <v>1.78090596199036</v>
      </c>
      <c r="AF219">
        <v>1.7705769538879399</v>
      </c>
      <c r="AG219">
        <v>1.75968205928802</v>
      </c>
      <c r="AH219">
        <v>1.510537981987</v>
      </c>
      <c r="AI219">
        <v>1.3818730115890501</v>
      </c>
      <c r="AJ219">
        <v>1.2449920177459699</v>
      </c>
      <c r="AK219">
        <v>1.15239894390106</v>
      </c>
      <c r="AL219">
        <v>1.14953005313873</v>
      </c>
      <c r="AM219">
        <v>1.60158002376556</v>
      </c>
      <c r="AN219">
        <v>1.4589530229568499</v>
      </c>
      <c r="AO219">
        <v>1.2296940088272099</v>
      </c>
      <c r="AP219">
        <v>2.1540560722351101</v>
      </c>
      <c r="AQ219">
        <v>2.0545589923858598</v>
      </c>
    </row>
    <row r="220" spans="1:43" x14ac:dyDescent="0.3">
      <c r="A220" t="s">
        <v>439</v>
      </c>
      <c r="B220" t="str">
        <f t="shared" si="3"/>
        <v>WN CN EQUITY</v>
      </c>
      <c r="C220" t="s">
        <v>219</v>
      </c>
      <c r="D220">
        <v>4.9752693750058397</v>
      </c>
      <c r="E220">
        <v>4.8875780105590803</v>
      </c>
      <c r="F220">
        <v>3.8901410102844198</v>
      </c>
      <c r="G220">
        <v>4.3785538673400897</v>
      </c>
      <c r="H220">
        <v>3.77475810050964</v>
      </c>
      <c r="I220">
        <v>3.27071905136108</v>
      </c>
      <c r="J220">
        <v>3.3973550796508798</v>
      </c>
      <c r="K220">
        <v>3.7892410755157502</v>
      </c>
      <c r="L220">
        <v>3.9202539920806898</v>
      </c>
      <c r="M220">
        <v>3.0295820236206099</v>
      </c>
      <c r="N220">
        <v>3.32723093032837</v>
      </c>
      <c r="O220">
        <v>3.65456891059875</v>
      </c>
      <c r="P220">
        <v>3.5017020702362101</v>
      </c>
      <c r="Q220">
        <v>3.2692608833313002</v>
      </c>
      <c r="R220">
        <v>2.7403409481048602</v>
      </c>
      <c r="S220">
        <v>2.4493720531463601</v>
      </c>
      <c r="T220">
        <v>2.0679950714111301</v>
      </c>
      <c r="U220">
        <v>2.1448700428009002</v>
      </c>
      <c r="V220">
        <v>2.1755180358886701</v>
      </c>
      <c r="W220">
        <v>2.0584011077880899</v>
      </c>
      <c r="X220">
        <v>2.32946109771729</v>
      </c>
      <c r="Y220">
        <v>2.63129806518555</v>
      </c>
      <c r="Z220">
        <v>2.37178611755371</v>
      </c>
      <c r="AA220">
        <v>2.24358105659485</v>
      </c>
      <c r="AB220">
        <v>1.91058397293091</v>
      </c>
      <c r="AC220">
        <v>1.7172440290451001</v>
      </c>
      <c r="AD220">
        <v>1.9207019805908201</v>
      </c>
      <c r="AE220">
        <v>1.8218029737472501</v>
      </c>
      <c r="AF220">
        <v>1.7566419839859</v>
      </c>
      <c r="AG220">
        <v>1.9591640233993499</v>
      </c>
      <c r="AH220">
        <v>2.1802339553832999</v>
      </c>
      <c r="AI220">
        <v>2.1317319869995099</v>
      </c>
      <c r="AJ220">
        <v>2.08689689636231</v>
      </c>
      <c r="AK220">
        <v>2.00570511817932</v>
      </c>
      <c r="AL220">
        <v>2.1142020225524898</v>
      </c>
      <c r="AM220">
        <v>2.2179989814758301</v>
      </c>
      <c r="AN220">
        <v>1.9886050224304199</v>
      </c>
      <c r="AO220">
        <v>2.00588202476502</v>
      </c>
      <c r="AP220">
        <v>1.9565360546112101</v>
      </c>
      <c r="AQ220">
        <v>1.9487069845199601</v>
      </c>
    </row>
    <row r="221" spans="1:43" x14ac:dyDescent="0.3">
      <c r="A221" t="s">
        <v>440</v>
      </c>
      <c r="B221" t="str">
        <f t="shared" si="3"/>
        <v>WPK CN EQUITY</v>
      </c>
      <c r="C221" t="s">
        <v>220</v>
      </c>
      <c r="D221">
        <v>1.5483541761175601</v>
      </c>
      <c r="E221">
        <v>1.6100449562072701</v>
      </c>
      <c r="F221">
        <v>1.5187640190124501</v>
      </c>
      <c r="G221">
        <v>1.4298110008239799</v>
      </c>
      <c r="H221">
        <v>1.49102103710175</v>
      </c>
      <c r="I221">
        <v>1.4123560190200799</v>
      </c>
      <c r="J221">
        <v>1.58032894134522</v>
      </c>
      <c r="K221">
        <v>1.6544599533081099</v>
      </c>
      <c r="L221">
        <v>1.68828201293945</v>
      </c>
      <c r="M221">
        <v>1.8383549451828001</v>
      </c>
      <c r="N221">
        <v>1.89094805717468</v>
      </c>
      <c r="O221">
        <v>1.8947889804840099</v>
      </c>
      <c r="P221">
        <v>1.71877300739288</v>
      </c>
      <c r="Q221">
        <v>2.0809381008148198</v>
      </c>
      <c r="R221">
        <v>2.18437695503235</v>
      </c>
      <c r="S221">
        <v>1.9904500246048</v>
      </c>
      <c r="T221">
        <v>1.9549579620361299</v>
      </c>
      <c r="U221">
        <v>1.9678030014038099</v>
      </c>
      <c r="V221">
        <v>1.7403420209884599</v>
      </c>
      <c r="W221">
        <v>1.73564004898071</v>
      </c>
      <c r="X221">
        <v>2.28061699867248</v>
      </c>
      <c r="Y221">
        <v>2.1078839302063002</v>
      </c>
      <c r="Z221">
        <v>2.1818809509277299</v>
      </c>
      <c r="AA221">
        <v>2.2108430862426798</v>
      </c>
      <c r="AB221">
        <v>2.46555399894714</v>
      </c>
      <c r="AC221">
        <v>2.67232489585877</v>
      </c>
      <c r="AD221">
        <v>2.5049910545349099</v>
      </c>
      <c r="AE221">
        <v>2.8976349830627401</v>
      </c>
      <c r="AF221">
        <v>2.9670999050140399</v>
      </c>
      <c r="AG221">
        <v>3.4199850559234601</v>
      </c>
      <c r="AH221">
        <v>3.8444249629974401</v>
      </c>
      <c r="AI221">
        <v>3.5408809185028098</v>
      </c>
      <c r="AJ221">
        <v>3.1562070846557599</v>
      </c>
      <c r="AK221">
        <v>3.2932538986206099</v>
      </c>
      <c r="AL221">
        <v>3.60630607604981</v>
      </c>
      <c r="AM221">
        <v>3.7939329147338898</v>
      </c>
      <c r="AN221">
        <v>3.5100910663604701</v>
      </c>
      <c r="AO221">
        <v>3.4282701015472399</v>
      </c>
      <c r="AP221">
        <v>3.23935794830322</v>
      </c>
      <c r="AQ221">
        <v>3.4943189620971702</v>
      </c>
    </row>
    <row r="222" spans="1:43" x14ac:dyDescent="0.3">
      <c r="A222" t="s">
        <v>441</v>
      </c>
      <c r="B222" t="str">
        <f t="shared" si="3"/>
        <v>WPM CN EQUITY</v>
      </c>
      <c r="C222" t="s">
        <v>221</v>
      </c>
      <c r="D222">
        <v>3.51330816242861</v>
      </c>
      <c r="E222">
        <v>3.8211669921875</v>
      </c>
      <c r="F222">
        <v>3.3234329223632799</v>
      </c>
      <c r="G222">
        <v>3.0178380012512198</v>
      </c>
      <c r="H222">
        <v>3.2102620601653999</v>
      </c>
      <c r="I222">
        <v>2.69377589225769</v>
      </c>
      <c r="J222">
        <v>2.86121606826782</v>
      </c>
      <c r="K222">
        <v>3.1990489959716801</v>
      </c>
      <c r="L222">
        <v>2.6325900554657</v>
      </c>
      <c r="M222">
        <v>2.2394039630889901</v>
      </c>
      <c r="N222">
        <v>2.53634810447693</v>
      </c>
      <c r="O222">
        <v>3.3851521015167201</v>
      </c>
      <c r="P222">
        <v>3.0955729484558101</v>
      </c>
      <c r="Q222">
        <v>2.8197650909423801</v>
      </c>
      <c r="R222">
        <v>3.3362450599670401</v>
      </c>
      <c r="S222">
        <v>2.9489951133728001</v>
      </c>
      <c r="T222">
        <v>3.2746729850768999</v>
      </c>
      <c r="U222">
        <v>3.9721150398254399</v>
      </c>
      <c r="V222">
        <v>3.6344408988952601</v>
      </c>
      <c r="W222">
        <v>2.3363809585571298</v>
      </c>
      <c r="X222">
        <v>2.5031719207763699</v>
      </c>
      <c r="Y222">
        <v>2.2557220458984402</v>
      </c>
      <c r="Z222">
        <v>2.1116209030151398</v>
      </c>
      <c r="AA222">
        <v>2.0273959636688201</v>
      </c>
      <c r="AB222">
        <v>1.6805560588836701</v>
      </c>
      <c r="AC222">
        <v>1.4935779571533201</v>
      </c>
      <c r="AD222">
        <v>1.8707020282745399</v>
      </c>
      <c r="AE222">
        <v>1.82902896404266</v>
      </c>
      <c r="AF222">
        <v>2.0045111179351802</v>
      </c>
      <c r="AG222">
        <v>1.66433000564575</v>
      </c>
      <c r="AH222">
        <v>1.7422059774398799</v>
      </c>
      <c r="AI222">
        <v>1.84823894500732</v>
      </c>
      <c r="AJ222">
        <v>1.72349298000336</v>
      </c>
      <c r="AK222">
        <v>2.4020299911499001</v>
      </c>
      <c r="AL222">
        <v>2.1313619613647501</v>
      </c>
      <c r="AM222">
        <v>1.6053149700164799</v>
      </c>
      <c r="AN222">
        <v>1.2107859849929801</v>
      </c>
      <c r="AO222">
        <v>1.1150209903717001</v>
      </c>
      <c r="AP222">
        <v>1.5694559812545801</v>
      </c>
      <c r="AQ222">
        <v>1.7315490245819101</v>
      </c>
    </row>
    <row r="223" spans="1:43" x14ac:dyDescent="0.3">
      <c r="A223" t="s">
        <v>442</v>
      </c>
      <c r="B223" t="str">
        <f t="shared" si="3"/>
        <v>WSP CN EQUITY</v>
      </c>
      <c r="C223" t="s">
        <v>222</v>
      </c>
      <c r="D223">
        <v>4.6222772861093704</v>
      </c>
      <c r="E223">
        <v>4.3428869247436497</v>
      </c>
      <c r="F223">
        <v>4.0092730522155797</v>
      </c>
      <c r="G223">
        <v>4.3766140937805202</v>
      </c>
      <c r="H223">
        <v>3.6586270332336399</v>
      </c>
      <c r="I223">
        <v>3.8090488910675</v>
      </c>
      <c r="J223">
        <v>3.5634839534759499</v>
      </c>
      <c r="K223">
        <v>3.6256630420684801</v>
      </c>
      <c r="L223">
        <v>3.2551510334014901</v>
      </c>
      <c r="M223">
        <v>3.2555301189422599</v>
      </c>
      <c r="N223">
        <v>3.6232070922851598</v>
      </c>
      <c r="O223">
        <v>4.0646901130676296</v>
      </c>
      <c r="P223">
        <v>4.6368298530578604</v>
      </c>
      <c r="Q223">
        <v>4.05251216888428</v>
      </c>
      <c r="R223">
        <v>3.86943507194519</v>
      </c>
      <c r="S223">
        <v>3.3488969802856401</v>
      </c>
      <c r="T223">
        <v>3.3553380966186501</v>
      </c>
      <c r="U223">
        <v>2.39425492286682</v>
      </c>
      <c r="V223">
        <v>2.2893469333648699</v>
      </c>
      <c r="W223">
        <v>2.33353996276856</v>
      </c>
      <c r="X223">
        <v>2.8200631141662602</v>
      </c>
      <c r="Y223">
        <v>2.4918780326843302</v>
      </c>
      <c r="Z223">
        <v>2.3399920463561998</v>
      </c>
      <c r="AA223">
        <v>2.3620131015777601</v>
      </c>
      <c r="AB223">
        <v>1.8802020549774201</v>
      </c>
      <c r="AC223">
        <v>2.36760807037354</v>
      </c>
      <c r="AD223">
        <v>2.31367707252502</v>
      </c>
      <c r="AE223">
        <v>1.9952650070190401</v>
      </c>
      <c r="AF223">
        <v>2.08866190910339</v>
      </c>
      <c r="AG223">
        <v>1.82842397689819</v>
      </c>
      <c r="AH223">
        <v>1.8837139606475799</v>
      </c>
      <c r="AI223">
        <v>1.6495349407196001</v>
      </c>
      <c r="AJ223">
        <v>1.58423399925232</v>
      </c>
      <c r="AK223">
        <v>1.52434694766998</v>
      </c>
      <c r="AL223">
        <v>1.4124569892883301</v>
      </c>
      <c r="AM223">
        <v>1.32635998725891</v>
      </c>
      <c r="AN223">
        <v>1.44677197933197</v>
      </c>
      <c r="AO223">
        <v>1.56987404823303</v>
      </c>
      <c r="AP223">
        <v>1.5466270446777299</v>
      </c>
      <c r="AQ223">
        <v>1.6492340564727801</v>
      </c>
    </row>
    <row r="224" spans="1:43" x14ac:dyDescent="0.3">
      <c r="A224" t="s">
        <v>443</v>
      </c>
      <c r="B224" t="str">
        <f>A224&amp;" CN EQUITY"</f>
        <v>X CN EQUITY</v>
      </c>
      <c r="C224" t="s">
        <v>223</v>
      </c>
      <c r="D224">
        <v>2.7937944245950499</v>
      </c>
      <c r="E224">
        <v>2.6745469570159899</v>
      </c>
      <c r="F224">
        <v>2.4393470287322998</v>
      </c>
      <c r="G224">
        <v>2.3271560668945299</v>
      </c>
      <c r="H224">
        <v>2.1583819389343302</v>
      </c>
      <c r="I224">
        <v>1.98378801345825</v>
      </c>
      <c r="J224">
        <v>2.0299999713897701</v>
      </c>
      <c r="K224">
        <v>1.8826379776001001</v>
      </c>
      <c r="L224">
        <v>1.89250695705414</v>
      </c>
      <c r="M224">
        <v>9.0890178680419904</v>
      </c>
      <c r="N224">
        <v>1.9122109413146999</v>
      </c>
      <c r="O224">
        <v>1.85049200057983</v>
      </c>
      <c r="P224">
        <v>1.9338070154190099</v>
      </c>
      <c r="Q224">
        <v>2.08179807662964</v>
      </c>
      <c r="R224">
        <v>2.0255570411682098</v>
      </c>
      <c r="S224">
        <v>2.0116128921508798</v>
      </c>
      <c r="T224">
        <v>1.9820359945297199</v>
      </c>
      <c r="U224">
        <v>2.1478528976440399</v>
      </c>
      <c r="V224">
        <v>2.1330149173736599</v>
      </c>
      <c r="W224">
        <v>1.6612730026245099</v>
      </c>
      <c r="X224">
        <v>1.8071810007095299</v>
      </c>
      <c r="Y224">
        <v>1.8687870502471899</v>
      </c>
      <c r="Z224">
        <v>1.49196100234985</v>
      </c>
      <c r="AA224">
        <v>1.41684794425964</v>
      </c>
      <c r="AB224">
        <v>1.1671990156173699</v>
      </c>
      <c r="AC224">
        <v>1.4704389572143599</v>
      </c>
      <c r="AD224">
        <v>1.4572390317916899</v>
      </c>
      <c r="AE224">
        <v>1.27199995517731</v>
      </c>
      <c r="AF224">
        <v>1.2257230281829801</v>
      </c>
      <c r="AG224">
        <v>1.2911349534988401</v>
      </c>
      <c r="AH224">
        <v>1.3023879528045601</v>
      </c>
      <c r="AI224">
        <v>1.2685530185699501</v>
      </c>
      <c r="AJ224">
        <v>1.34732902050018</v>
      </c>
      <c r="AK224">
        <v>1.13813400268555</v>
      </c>
      <c r="AL224">
        <v>1.0290770530700699</v>
      </c>
      <c r="AM224">
        <v>0.90831899642944303</v>
      </c>
      <c r="AN224">
        <v>0.69824200868606601</v>
      </c>
      <c r="AO224">
        <v>0.86047798395156905</v>
      </c>
      <c r="AP224">
        <v>0.98223501443862904</v>
      </c>
      <c r="AQ224">
        <v>1.00802397727966</v>
      </c>
    </row>
  </sheetData>
  <autoFilter ref="A1:AR224" xr:uid="{00000000-0001-0000-00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4FE7-D0CD-4AD6-9A40-7B274DB223EE}">
  <dimension ref="A1:AQ224"/>
  <sheetViews>
    <sheetView topLeftCell="R135" workbookViewId="0">
      <selection activeCell="T147" sqref="T147"/>
    </sheetView>
  </sheetViews>
  <sheetFormatPr defaultRowHeight="14.4" x14ac:dyDescent="0.3"/>
  <cols>
    <col min="1" max="1" width="9.109375" bestFit="1" customWidth="1"/>
    <col min="2" max="2" width="9.109375" customWidth="1"/>
    <col min="3" max="3" width="9.109375" bestFit="1" customWidth="1"/>
    <col min="4" max="43" width="18" bestFit="1" customWidth="1"/>
  </cols>
  <sheetData>
    <row r="1" spans="1:43" x14ac:dyDescent="0.3">
      <c r="A1" s="1" t="s">
        <v>0</v>
      </c>
      <c r="B1" s="1"/>
      <c r="C1" s="1" t="s">
        <v>1</v>
      </c>
      <c r="D1" s="1" t="s">
        <v>722</v>
      </c>
      <c r="E1" s="1" t="s">
        <v>721</v>
      </c>
      <c r="F1" s="1" t="s">
        <v>720</v>
      </c>
      <c r="G1" s="1" t="s">
        <v>719</v>
      </c>
      <c r="H1" s="1" t="s">
        <v>718</v>
      </c>
      <c r="I1" s="1" t="s">
        <v>717</v>
      </c>
      <c r="J1" s="1" t="s">
        <v>716</v>
      </c>
      <c r="K1" s="1" t="s">
        <v>715</v>
      </c>
      <c r="L1" s="1" t="s">
        <v>714</v>
      </c>
      <c r="M1" s="1" t="s">
        <v>713</v>
      </c>
      <c r="N1" s="1" t="s">
        <v>712</v>
      </c>
      <c r="O1" s="1" t="s">
        <v>711</v>
      </c>
      <c r="P1" s="1" t="s">
        <v>710</v>
      </c>
      <c r="Q1" s="1" t="s">
        <v>709</v>
      </c>
      <c r="R1" s="1" t="s">
        <v>708</v>
      </c>
      <c r="S1" s="1" t="s">
        <v>707</v>
      </c>
      <c r="T1" s="1" t="s">
        <v>706</v>
      </c>
      <c r="U1" s="1" t="s">
        <v>705</v>
      </c>
      <c r="V1" s="1" t="s">
        <v>704</v>
      </c>
      <c r="W1" s="1" t="s">
        <v>703</v>
      </c>
      <c r="X1" s="1" t="s">
        <v>702</v>
      </c>
      <c r="Y1" s="1" t="s">
        <v>701</v>
      </c>
      <c r="Z1" s="1" t="s">
        <v>700</v>
      </c>
      <c r="AA1" s="1" t="s">
        <v>699</v>
      </c>
      <c r="AB1" s="1" t="s">
        <v>698</v>
      </c>
      <c r="AC1" s="1" t="s">
        <v>697</v>
      </c>
      <c r="AD1" s="1" t="s">
        <v>696</v>
      </c>
      <c r="AE1" s="1" t="s">
        <v>695</v>
      </c>
      <c r="AF1" s="1" t="s">
        <v>694</v>
      </c>
      <c r="AG1" s="1" t="s">
        <v>693</v>
      </c>
      <c r="AH1" s="1" t="s">
        <v>692</v>
      </c>
      <c r="AI1" s="1" t="s">
        <v>691</v>
      </c>
      <c r="AJ1" s="1" t="s">
        <v>690</v>
      </c>
      <c r="AK1" s="1" t="s">
        <v>689</v>
      </c>
      <c r="AL1" s="1" t="s">
        <v>688</v>
      </c>
      <c r="AM1" s="1" t="s">
        <v>687</v>
      </c>
      <c r="AN1" s="1" t="s">
        <v>686</v>
      </c>
      <c r="AO1" s="1" t="s">
        <v>685</v>
      </c>
      <c r="AP1" s="1" t="s">
        <v>684</v>
      </c>
      <c r="AQ1" s="1" t="s">
        <v>683</v>
      </c>
    </row>
    <row r="2" spans="1:43" x14ac:dyDescent="0.3">
      <c r="A2" t="s">
        <v>227</v>
      </c>
      <c r="B2" t="str">
        <f t="shared" ref="B2:B65" si="0">A2&amp;" CN EQUITY"</f>
        <v>AAV CN EQUITY</v>
      </c>
      <c r="C2" t="s">
        <v>7</v>
      </c>
      <c r="D2">
        <v>1.7776299715042101</v>
      </c>
      <c r="E2">
        <v>3.1847610473632799</v>
      </c>
      <c r="F2">
        <v>4.1665492057800302</v>
      </c>
      <c r="G2">
        <v>4.4994378089904803</v>
      </c>
      <c r="H2">
        <v>7.7911472320556596</v>
      </c>
      <c r="I2">
        <v>8.4975633621215803</v>
      </c>
      <c r="J2">
        <v>16.368453979492202</v>
      </c>
      <c r="K2">
        <v>16.081253051757798</v>
      </c>
      <c r="L2">
        <v>30.7578525543213</v>
      </c>
      <c r="M2">
        <v>31.265628814697301</v>
      </c>
      <c r="N2">
        <v>23.8956623077393</v>
      </c>
      <c r="O2">
        <v>23.324346542358398</v>
      </c>
      <c r="P2">
        <v>4.8141760826110804</v>
      </c>
      <c r="Q2">
        <v>0.69435900449752797</v>
      </c>
      <c r="R2">
        <v>-1.1508250236511199</v>
      </c>
      <c r="S2">
        <v>-16.946968078613299</v>
      </c>
      <c r="T2">
        <v>-18.764778137206999</v>
      </c>
      <c r="U2">
        <v>-19.060243606567401</v>
      </c>
      <c r="V2">
        <v>-17.428184509277301</v>
      </c>
      <c r="W2">
        <v>-1.3750640153884901</v>
      </c>
      <c r="X2">
        <v>0.106650002300739</v>
      </c>
      <c r="Y2">
        <v>1.14424896240234</v>
      </c>
      <c r="Z2">
        <v>6.8337000906466994E-2</v>
      </c>
      <c r="AA2">
        <v>0.61385500431060802</v>
      </c>
      <c r="AB2">
        <v>0.44399398565292397</v>
      </c>
      <c r="AC2">
        <v>1.8013509511947601</v>
      </c>
      <c r="AD2">
        <v>3.85898089408875</v>
      </c>
      <c r="AE2">
        <v>5.9629678726196298</v>
      </c>
      <c r="AF2">
        <v>4.1560621261596697</v>
      </c>
      <c r="AG2">
        <v>3.9336180686950701</v>
      </c>
      <c r="AH2">
        <v>0.76613801717758201</v>
      </c>
      <c r="AI2">
        <v>-1.04409503936768</v>
      </c>
      <c r="AJ2">
        <v>0.36416301131248502</v>
      </c>
      <c r="AK2">
        <v>0.28628599643707298</v>
      </c>
      <c r="AL2">
        <v>2.0896120071411102</v>
      </c>
      <c r="AM2">
        <v>1.43852603435516</v>
      </c>
      <c r="AN2">
        <v>4.3886179924011204</v>
      </c>
      <c r="AO2">
        <v>5.0444197654724103</v>
      </c>
      <c r="AP2">
        <v>6.8927059173584002</v>
      </c>
      <c r="AQ2">
        <v>0.97533798217773404</v>
      </c>
    </row>
    <row r="3" spans="1:43" x14ac:dyDescent="0.3">
      <c r="A3" t="s">
        <v>228</v>
      </c>
      <c r="B3" t="str">
        <f t="shared" si="0"/>
        <v>ABX CN EQUITY</v>
      </c>
      <c r="C3" t="s">
        <v>8</v>
      </c>
      <c r="D3">
        <v>3.5008449554443399</v>
      </c>
      <c r="E3">
        <v>3.30473709106445</v>
      </c>
      <c r="F3">
        <v>3.14582300186157</v>
      </c>
      <c r="G3">
        <v>2.7719669342040998</v>
      </c>
      <c r="H3">
        <v>0.12603600323200201</v>
      </c>
      <c r="I3">
        <v>-0.14979200065136</v>
      </c>
      <c r="J3">
        <v>0.24395999312400801</v>
      </c>
      <c r="K3">
        <v>0.93048298358917203</v>
      </c>
      <c r="L3">
        <v>4.0676441192626998</v>
      </c>
      <c r="M3">
        <v>4.2818889617919904</v>
      </c>
      <c r="N3">
        <v>4.0826730728149396</v>
      </c>
      <c r="O3">
        <v>4.3299498558044398</v>
      </c>
      <c r="P3">
        <v>4.2716979980468803</v>
      </c>
      <c r="Q3">
        <v>5.4869799613952601</v>
      </c>
      <c r="R3">
        <v>5.3645939826965297</v>
      </c>
      <c r="S3">
        <v>5.1134238243103001</v>
      </c>
      <c r="T3">
        <v>6.7257151603698704</v>
      </c>
      <c r="U3">
        <v>11.367669105529799</v>
      </c>
      <c r="V3">
        <v>10.9787540435791</v>
      </c>
      <c r="W3">
        <v>11.8436946868896</v>
      </c>
      <c r="X3">
        <v>4.0744280815124503</v>
      </c>
      <c r="Y3">
        <v>-4.5180511474609402</v>
      </c>
      <c r="Z3">
        <v>-5.4872899055481001</v>
      </c>
      <c r="AA3">
        <v>-6.4456911087036097</v>
      </c>
      <c r="AB3">
        <v>-2.6916038990020801</v>
      </c>
      <c r="AC3">
        <v>-1.0249559879303001</v>
      </c>
      <c r="AD3">
        <v>3.5400619506835902</v>
      </c>
      <c r="AE3">
        <v>5.6869411468505904</v>
      </c>
      <c r="AF3">
        <v>8.5877714157104492</v>
      </c>
      <c r="AG3">
        <v>9.1925849914550799</v>
      </c>
      <c r="AH3">
        <v>5.4734730720520002</v>
      </c>
      <c r="AI3">
        <v>2.5401380062103298</v>
      </c>
      <c r="AJ3">
        <v>-8.2447223663330096</v>
      </c>
      <c r="AK3">
        <v>-9.6297426223754901</v>
      </c>
      <c r="AL3">
        <v>-10.1149740219116</v>
      </c>
      <c r="AM3">
        <v>-9.4306077957153303</v>
      </c>
      <c r="AN3">
        <v>-8.7770261764526403</v>
      </c>
      <c r="AO3">
        <v>-7.58339500427246</v>
      </c>
      <c r="AP3">
        <v>-8.2381153106689506</v>
      </c>
      <c r="AQ3">
        <v>-8.1511907577514595</v>
      </c>
    </row>
    <row r="4" spans="1:43" x14ac:dyDescent="0.3">
      <c r="A4" t="s">
        <v>229</v>
      </c>
      <c r="B4" t="str">
        <f t="shared" si="0"/>
        <v>AC CN EQUITY</v>
      </c>
      <c r="C4" t="s">
        <v>9</v>
      </c>
      <c r="D4">
        <v>8.3277502059936506</v>
      </c>
      <c r="E4">
        <v>5.7680349349975604</v>
      </c>
      <c r="F4">
        <v>7.2802791595459002</v>
      </c>
      <c r="G4">
        <v>7.6242799758911097</v>
      </c>
      <c r="H4">
        <v>7.6029000282287598</v>
      </c>
      <c r="I4">
        <v>1.6419450044632</v>
      </c>
      <c r="J4">
        <v>-2.39867091178894</v>
      </c>
      <c r="K4">
        <v>-5.6552619934081996</v>
      </c>
      <c r="L4">
        <v>-7.5165681838989302</v>
      </c>
      <c r="M4">
        <v>-8.4019126892089808</v>
      </c>
      <c r="N4">
        <v>-11.079247474670399</v>
      </c>
      <c r="O4">
        <v>-11.7526502609253</v>
      </c>
      <c r="P4">
        <v>-14.5092506408691</v>
      </c>
      <c r="Q4">
        <v>-15.4357967376709</v>
      </c>
      <c r="R4">
        <v>-17.569892883300799</v>
      </c>
      <c r="S4">
        <v>-16.399633407592798</v>
      </c>
      <c r="T4">
        <v>-11.8952484130859</v>
      </c>
      <c r="U4">
        <v>-7.0551128387451199</v>
      </c>
      <c r="V4">
        <v>0.29513901472091703</v>
      </c>
      <c r="W4">
        <v>5.9465770721435502</v>
      </c>
      <c r="X4">
        <v>3.8539190292358398</v>
      </c>
      <c r="Y4">
        <v>4.3098940849304199</v>
      </c>
      <c r="Z4">
        <v>2.3900480270385702</v>
      </c>
      <c r="AA4">
        <v>0.18656200170517001</v>
      </c>
      <c r="AB4">
        <v>2.0274839401245099</v>
      </c>
      <c r="AC4">
        <v>7.7510528564453098</v>
      </c>
      <c r="AD4">
        <v>9.7855577468872106</v>
      </c>
      <c r="AE4">
        <v>12.3358459472656</v>
      </c>
      <c r="AF4">
        <v>11.4158220291138</v>
      </c>
      <c r="AG4">
        <v>5.6864438056945801</v>
      </c>
      <c r="AH4">
        <v>5.1894979476928702</v>
      </c>
      <c r="AI4">
        <v>6.2037458419799796</v>
      </c>
      <c r="AJ4">
        <v>6.7958698272705096</v>
      </c>
      <c r="AK4">
        <v>4.4959678649902299</v>
      </c>
      <c r="AL4">
        <v>5.69287204742432</v>
      </c>
      <c r="AM4">
        <v>2.5488960742950399</v>
      </c>
      <c r="AN4">
        <v>2.7381970882415798</v>
      </c>
      <c r="AO4">
        <v>1.79070603847504</v>
      </c>
      <c r="AP4">
        <v>1.22534203529358</v>
      </c>
      <c r="AQ4">
        <v>0.994135022163391</v>
      </c>
    </row>
    <row r="5" spans="1:43" x14ac:dyDescent="0.3">
      <c r="A5" t="s">
        <v>230</v>
      </c>
      <c r="B5" t="str">
        <f t="shared" si="0"/>
        <v>ACO/X CN EQUITY</v>
      </c>
      <c r="C5" t="s">
        <v>10</v>
      </c>
      <c r="D5">
        <v>1.5133149623870801</v>
      </c>
      <c r="E5">
        <v>1.5306930541992201</v>
      </c>
      <c r="F5">
        <v>1.63469398021698</v>
      </c>
      <c r="G5">
        <v>1.74556005001068</v>
      </c>
      <c r="H5">
        <v>1.71571600437164</v>
      </c>
      <c r="I5">
        <v>1.65104103088379</v>
      </c>
      <c r="J5">
        <v>1.6955480575561499</v>
      </c>
      <c r="K5">
        <v>1.56969201564789</v>
      </c>
      <c r="L5">
        <v>1.6854909658432</v>
      </c>
      <c r="M5">
        <v>1.62662601470947</v>
      </c>
      <c r="N5">
        <v>1.2806409597396899</v>
      </c>
      <c r="O5">
        <v>1.0883990526199301</v>
      </c>
      <c r="P5">
        <v>0.95698100328445401</v>
      </c>
      <c r="Q5">
        <v>0.983328998088837</v>
      </c>
      <c r="R5">
        <v>1.12390100955963</v>
      </c>
      <c r="S5">
        <v>1.1479849815368699</v>
      </c>
      <c r="T5">
        <v>1.18858301639557</v>
      </c>
      <c r="U5">
        <v>1.6573120355606099</v>
      </c>
      <c r="V5">
        <v>2.14651703834534</v>
      </c>
      <c r="W5">
        <v>2.2776210308075</v>
      </c>
      <c r="X5">
        <v>2.4669260978698699</v>
      </c>
      <c r="Y5">
        <v>2.2924659252166699</v>
      </c>
      <c r="Z5">
        <v>1.5235279798507699</v>
      </c>
      <c r="AA5">
        <v>1.45357894897461</v>
      </c>
      <c r="AB5">
        <v>1.04101598262787</v>
      </c>
      <c r="AC5">
        <v>0.73786699771881104</v>
      </c>
      <c r="AD5">
        <v>0.98645401000976596</v>
      </c>
      <c r="AE5">
        <v>1.0551669597625699</v>
      </c>
      <c r="AF5">
        <v>1.4309929609298699</v>
      </c>
      <c r="AG5">
        <v>1.5792670249939</v>
      </c>
      <c r="AH5">
        <v>1.6917970180511499</v>
      </c>
      <c r="AI5">
        <v>1.7535259723663299</v>
      </c>
      <c r="AJ5">
        <v>1.2514400482177701</v>
      </c>
      <c r="AK5">
        <v>1.18270695209503</v>
      </c>
      <c r="AL5">
        <v>0.91208398342132602</v>
      </c>
      <c r="AM5">
        <v>0.838231980800629</v>
      </c>
      <c r="AN5">
        <v>1.3766789436340301</v>
      </c>
      <c r="AO5">
        <v>1.8853329420089699</v>
      </c>
      <c r="AP5">
        <v>2.2500650882721001</v>
      </c>
      <c r="AQ5">
        <v>2.4926559925079399</v>
      </c>
    </row>
    <row r="6" spans="1:43" x14ac:dyDescent="0.3">
      <c r="A6" t="s">
        <v>231</v>
      </c>
      <c r="B6" t="str">
        <f t="shared" si="0"/>
        <v>AEM CN EQUITY</v>
      </c>
      <c r="C6" t="s">
        <v>11</v>
      </c>
      <c r="D6">
        <v>3.40541291236877</v>
      </c>
      <c r="E6">
        <v>2.1050269603729199</v>
      </c>
      <c r="F6">
        <v>1.6029640436172501</v>
      </c>
      <c r="G6">
        <v>7.4287657737731898</v>
      </c>
      <c r="H6">
        <v>9.5744724273681605</v>
      </c>
      <c r="I6">
        <v>9.1483707427978498</v>
      </c>
      <c r="J6">
        <v>8.9399814605712908</v>
      </c>
      <c r="K6">
        <v>3.9764530658721902</v>
      </c>
      <c r="L6">
        <v>3.4658579826354998</v>
      </c>
      <c r="M6">
        <v>3.8047308921814</v>
      </c>
      <c r="N6">
        <v>3.2586839199066202</v>
      </c>
      <c r="O6">
        <v>5.6673831939697301</v>
      </c>
      <c r="P6">
        <v>6.9163842201232901</v>
      </c>
      <c r="Q6">
        <v>8.1093921661377006</v>
      </c>
      <c r="R6">
        <v>7.0488848686218297</v>
      </c>
      <c r="S6">
        <v>5.5595440864562997</v>
      </c>
      <c r="T6">
        <v>7.28898000717163</v>
      </c>
      <c r="U6">
        <v>5.7388501167297399</v>
      </c>
      <c r="V6">
        <v>4.7086372375488299</v>
      </c>
      <c r="W6">
        <v>5.6861591339111301</v>
      </c>
      <c r="X6">
        <v>-3.0269689559936501</v>
      </c>
      <c r="Y6">
        <v>-3.8095428943634002</v>
      </c>
      <c r="Z6">
        <v>-4.2382769584655797</v>
      </c>
      <c r="AA6">
        <v>-4.1569128036498997</v>
      </c>
      <c r="AB6">
        <v>1.2575039863586399</v>
      </c>
      <c r="AC6">
        <v>1.9716000556945801</v>
      </c>
      <c r="AD6">
        <v>2.7154240608215301</v>
      </c>
      <c r="AE6">
        <v>3.1841878890991202</v>
      </c>
      <c r="AF6">
        <v>3.53465700149536</v>
      </c>
      <c r="AG6">
        <v>3.3000619411468501</v>
      </c>
      <c r="AH6">
        <v>2.9330940246582</v>
      </c>
      <c r="AI6">
        <v>2.30327701568604</v>
      </c>
      <c r="AJ6">
        <v>1.1536730527877801</v>
      </c>
      <c r="AK6">
        <v>0.47241100668907199</v>
      </c>
      <c r="AL6">
        <v>0.350468009710312</v>
      </c>
      <c r="AM6">
        <v>0.36439698934555098</v>
      </c>
      <c r="AN6">
        <v>0.27947100996971103</v>
      </c>
      <c r="AO6">
        <v>3.7048000842333E-2</v>
      </c>
      <c r="AP6">
        <v>0.24770799279212999</v>
      </c>
      <c r="AQ6">
        <v>1.6625549793243399</v>
      </c>
    </row>
    <row r="7" spans="1:43" x14ac:dyDescent="0.3">
      <c r="A7" t="s">
        <v>232</v>
      </c>
      <c r="B7" t="str">
        <f t="shared" si="0"/>
        <v>AG CN EQUITY</v>
      </c>
      <c r="C7" t="s">
        <v>12</v>
      </c>
      <c r="D7">
        <v>-3.9785740375518799</v>
      </c>
      <c r="E7">
        <v>-3.9355940818786599</v>
      </c>
      <c r="F7">
        <v>-2.4377360343933101</v>
      </c>
      <c r="G7">
        <v>-6.6128230094909703</v>
      </c>
      <c r="H7">
        <v>-8.0970458984375</v>
      </c>
      <c r="I7">
        <v>-7.6915330886840803</v>
      </c>
      <c r="J7">
        <v>-10.7952327728271</v>
      </c>
      <c r="K7">
        <v>-5.3967437744140598</v>
      </c>
      <c r="L7">
        <v>-4.9421701431274396</v>
      </c>
      <c r="M7">
        <v>-4.8753352165222203</v>
      </c>
      <c r="N7">
        <v>3.0106000602245001E-2</v>
      </c>
      <c r="O7">
        <v>-0.29281699657440202</v>
      </c>
      <c r="P7">
        <v>2.0731859207153298</v>
      </c>
      <c r="Q7">
        <v>5.4351549148559597</v>
      </c>
      <c r="R7">
        <v>5.0416598320007298</v>
      </c>
      <c r="S7">
        <v>2.0381898880004901</v>
      </c>
      <c r="T7">
        <v>-4.6910881996154803</v>
      </c>
      <c r="U7">
        <v>-7.4085597991943404</v>
      </c>
      <c r="V7">
        <v>-7.5448141098022496</v>
      </c>
      <c r="W7">
        <v>-4.1426100730895996</v>
      </c>
      <c r="X7">
        <v>-15.603547096252401</v>
      </c>
      <c r="Y7">
        <v>-15.9366359710693</v>
      </c>
      <c r="Z7">
        <v>-20.740785598754901</v>
      </c>
      <c r="AA7">
        <v>-23.913078308105501</v>
      </c>
      <c r="AB7">
        <v>-9.8272781372070295</v>
      </c>
      <c r="AC7">
        <v>-10.4753770828247</v>
      </c>
      <c r="AD7">
        <v>-6.96982717514038</v>
      </c>
      <c r="AE7">
        <v>-6.5020718574523899</v>
      </c>
      <c r="AF7">
        <v>0.54576301574706998</v>
      </c>
      <c r="AG7">
        <v>1.6779299974441499</v>
      </c>
      <c r="AH7">
        <v>2.2838439941406201</v>
      </c>
      <c r="AI7">
        <v>1.0445239543914799</v>
      </c>
      <c r="AJ7">
        <v>-11.9609289169312</v>
      </c>
      <c r="AK7">
        <v>-13.204084396362299</v>
      </c>
      <c r="AL7">
        <v>-14.7905158996582</v>
      </c>
      <c r="AM7">
        <v>-13.8912343978882</v>
      </c>
      <c r="AN7">
        <v>-8.6144981384277308</v>
      </c>
      <c r="AO7">
        <v>-9.4984416961669904</v>
      </c>
      <c r="AP7">
        <v>-8.4330348968505895</v>
      </c>
      <c r="AQ7">
        <v>-7.5568127632141104</v>
      </c>
    </row>
    <row r="8" spans="1:43" x14ac:dyDescent="0.3">
      <c r="A8" t="s">
        <v>233</v>
      </c>
      <c r="B8" t="str">
        <f t="shared" si="0"/>
        <v>AGI CN EQUITY</v>
      </c>
      <c r="C8" t="s">
        <v>13</v>
      </c>
      <c r="D8">
        <v>5.2983870506286603</v>
      </c>
      <c r="E8">
        <v>4.9612360000610396</v>
      </c>
      <c r="F8">
        <v>5.2584700584411603</v>
      </c>
      <c r="G8">
        <v>5.4720277786254901</v>
      </c>
      <c r="H8">
        <v>5.4198021888732901</v>
      </c>
      <c r="I8">
        <v>4.37854099273682</v>
      </c>
      <c r="J8">
        <v>2.5706241130828902</v>
      </c>
      <c r="K8">
        <v>1.0170370340347299</v>
      </c>
      <c r="L8">
        <v>0.72740501165390004</v>
      </c>
      <c r="M8">
        <v>1.4789359569549601</v>
      </c>
      <c r="N8">
        <v>-3.4812309741973899</v>
      </c>
      <c r="O8">
        <v>-1.8379720449447601</v>
      </c>
      <c r="P8">
        <v>-0.53864699602127097</v>
      </c>
      <c r="Q8">
        <v>0.66964900493621804</v>
      </c>
      <c r="R8">
        <v>5.7789149284362802</v>
      </c>
      <c r="S8">
        <v>4.10066795349121</v>
      </c>
      <c r="T8">
        <v>3.0311748981475799</v>
      </c>
      <c r="U8">
        <v>1.6198259592056301</v>
      </c>
      <c r="V8">
        <v>1.98040294647217</v>
      </c>
      <c r="W8">
        <v>2.8821210861206099</v>
      </c>
      <c r="X8">
        <v>-0.40213099122047402</v>
      </c>
      <c r="Y8">
        <v>-0.72119402885437001</v>
      </c>
      <c r="Z8">
        <v>-1.7116839885711701</v>
      </c>
      <c r="AA8">
        <v>-2.20250296592712</v>
      </c>
      <c r="AB8">
        <v>-0.20013800263404799</v>
      </c>
      <c r="AC8">
        <v>0.54927897453308105</v>
      </c>
      <c r="AD8">
        <v>0.89203399419784501</v>
      </c>
      <c r="AE8">
        <v>0.91526901721954301</v>
      </c>
      <c r="AF8">
        <v>0.43016800284385698</v>
      </c>
      <c r="AG8">
        <v>-0.54095798730850198</v>
      </c>
      <c r="AH8">
        <v>-1.04973900318146</v>
      </c>
      <c r="AI8">
        <v>-0.72259002923965499</v>
      </c>
      <c r="AJ8">
        <v>-2.2943789958953902</v>
      </c>
      <c r="AK8">
        <v>-5.7010850906372097</v>
      </c>
      <c r="AL8">
        <v>-27.4968166351318</v>
      </c>
      <c r="AM8">
        <v>-21.446037292480501</v>
      </c>
      <c r="AN8">
        <v>-32.559165954589801</v>
      </c>
      <c r="AO8">
        <v>-59.560279846191399</v>
      </c>
      <c r="AP8">
        <v>-16.2939052581787</v>
      </c>
      <c r="AQ8">
        <v>-6.7273449897766104</v>
      </c>
    </row>
    <row r="9" spans="1:43" x14ac:dyDescent="0.3">
      <c r="A9" t="s">
        <v>234</v>
      </c>
      <c r="B9" t="str">
        <f t="shared" si="0"/>
        <v>AIF CN EQUITY</v>
      </c>
      <c r="C9" t="s">
        <v>14</v>
      </c>
      <c r="D9">
        <v>0.216296002268791</v>
      </c>
      <c r="E9">
        <v>0.23494599759578699</v>
      </c>
      <c r="F9">
        <v>1.00012803077698</v>
      </c>
      <c r="G9">
        <v>0.82563400268554699</v>
      </c>
      <c r="H9">
        <v>0.13136799633502999</v>
      </c>
      <c r="I9">
        <v>0.60542899370193504</v>
      </c>
      <c r="J9">
        <v>0.68254101276397705</v>
      </c>
      <c r="K9">
        <v>-7.1942001581192003E-2</v>
      </c>
      <c r="L9">
        <v>1.3609189987182599</v>
      </c>
      <c r="M9">
        <v>0.71641200780868497</v>
      </c>
      <c r="N9">
        <v>1.23615002632141</v>
      </c>
      <c r="O9">
        <v>2.65563893318176</v>
      </c>
      <c r="P9">
        <v>2.6793749332428001</v>
      </c>
      <c r="Q9">
        <v>3.8208999633789098</v>
      </c>
      <c r="R9">
        <v>3.7477810382843</v>
      </c>
      <c r="S9">
        <v>2.9150130748748802</v>
      </c>
      <c r="T9">
        <v>2.3241629600524898</v>
      </c>
      <c r="U9">
        <v>1.7852540016174301</v>
      </c>
      <c r="V9">
        <v>2.0489261150360099</v>
      </c>
      <c r="W9">
        <v>2.6116280555725102</v>
      </c>
      <c r="X9">
        <v>0.44741800427436801</v>
      </c>
      <c r="Y9">
        <v>-0.49411600828170799</v>
      </c>
      <c r="Z9">
        <v>-2.35267901420593</v>
      </c>
      <c r="AA9">
        <v>-2.66402411460877</v>
      </c>
      <c r="AB9">
        <v>-1.02361404895782</v>
      </c>
      <c r="AC9">
        <v>0.27513900399208102</v>
      </c>
      <c r="AD9">
        <v>16.3507194519043</v>
      </c>
      <c r="AE9">
        <v>16.6165256500244</v>
      </c>
      <c r="AF9">
        <v>19.215007781982401</v>
      </c>
      <c r="AG9">
        <v>17.187700271606399</v>
      </c>
      <c r="AH9">
        <v>2.92441701889038</v>
      </c>
      <c r="AI9">
        <v>2.40085792541504</v>
      </c>
      <c r="AJ9">
        <v>2.0662829875946001</v>
      </c>
      <c r="AK9">
        <v>2.8583040237426798</v>
      </c>
      <c r="AL9">
        <v>1.1212069988250699</v>
      </c>
      <c r="AM9">
        <v>1.6120959520339999</v>
      </c>
      <c r="AN9">
        <v>1.4625829458236701</v>
      </c>
      <c r="AO9">
        <v>2.4249749183654798</v>
      </c>
      <c r="AP9">
        <v>1.78121197223663</v>
      </c>
      <c r="AQ9">
        <v>2.6550049781799299</v>
      </c>
    </row>
    <row r="10" spans="1:43" x14ac:dyDescent="0.3">
      <c r="A10" t="s">
        <v>235</v>
      </c>
      <c r="B10" t="str">
        <f t="shared" si="0"/>
        <v>ALA CN EQUITY</v>
      </c>
      <c r="C10" t="s">
        <v>15</v>
      </c>
      <c r="D10">
        <v>2.1861879825592001</v>
      </c>
      <c r="E10">
        <v>2.0146679878234899</v>
      </c>
      <c r="F10">
        <v>2.7631289958953902</v>
      </c>
      <c r="G10">
        <v>2.83750700950623</v>
      </c>
      <c r="H10">
        <v>2.6703441143035902</v>
      </c>
      <c r="I10">
        <v>3.1647601127624498</v>
      </c>
      <c r="J10">
        <v>2.7151179313659699</v>
      </c>
      <c r="K10">
        <v>2.2959740161895801</v>
      </c>
      <c r="L10">
        <v>1.4238849878311199</v>
      </c>
      <c r="M10">
        <v>1.5098420381546001</v>
      </c>
      <c r="N10">
        <v>1.46135401725769</v>
      </c>
      <c r="O10">
        <v>1.3124639987945601</v>
      </c>
      <c r="P10">
        <v>2.3794460296630899</v>
      </c>
      <c r="Q10">
        <v>2.0834369659423801</v>
      </c>
      <c r="R10">
        <v>1.99507200717926</v>
      </c>
      <c r="S10">
        <v>2.67140889167786</v>
      </c>
      <c r="T10">
        <v>1.9626779556274401</v>
      </c>
      <c r="U10">
        <v>2.2793450355529798</v>
      </c>
      <c r="V10">
        <v>2.2873179912567099</v>
      </c>
      <c r="W10">
        <v>3.8491570949554399</v>
      </c>
      <c r="X10">
        <v>5.1090288162231499</v>
      </c>
      <c r="Y10">
        <v>2.3001561164856001</v>
      </c>
      <c r="Z10">
        <v>2.0549681186675999</v>
      </c>
      <c r="AA10">
        <v>-2.59607005119324</v>
      </c>
      <c r="AB10">
        <v>-3.77685499191284</v>
      </c>
      <c r="AC10">
        <v>1.1565979719162001</v>
      </c>
      <c r="AD10">
        <v>1.10567998886108</v>
      </c>
      <c r="AE10">
        <v>0.90546000003814697</v>
      </c>
      <c r="AF10">
        <v>1.36993896961212</v>
      </c>
      <c r="AG10">
        <v>1.61947405338287</v>
      </c>
      <c r="AH10">
        <v>1.8527209758758501</v>
      </c>
      <c r="AI10">
        <v>2.0049159526825</v>
      </c>
      <c r="AJ10">
        <v>1.1633260250091599</v>
      </c>
      <c r="AK10">
        <v>0.88924199342727706</v>
      </c>
      <c r="AL10">
        <v>0.45989900827407798</v>
      </c>
      <c r="AM10">
        <v>0.55041599273681596</v>
      </c>
      <c r="AN10">
        <v>1.3437689542770399</v>
      </c>
      <c r="AO10">
        <v>1.4171990156173699</v>
      </c>
      <c r="AP10">
        <v>1.9927380084991499</v>
      </c>
      <c r="AQ10">
        <v>1.66164302825928</v>
      </c>
    </row>
    <row r="11" spans="1:43" x14ac:dyDescent="0.3">
      <c r="A11" t="s">
        <v>236</v>
      </c>
      <c r="B11" t="str">
        <f t="shared" si="0"/>
        <v>AP-U CN EQUITY</v>
      </c>
      <c r="C11" t="s">
        <v>16</v>
      </c>
      <c r="D11">
        <v>-5.2620072364807102</v>
      </c>
      <c r="E11">
        <v>-4.5237660408020002</v>
      </c>
      <c r="F11">
        <v>-3.81423711776733</v>
      </c>
      <c r="G11">
        <v>-3.7814879417419398</v>
      </c>
      <c r="H11">
        <v>0.98326098918914795</v>
      </c>
      <c r="I11">
        <v>1.6078449487686199</v>
      </c>
      <c r="J11">
        <v>1.4132039546966599</v>
      </c>
      <c r="K11">
        <v>3.3094460964202899</v>
      </c>
      <c r="L11">
        <v>4.4981818199157697</v>
      </c>
      <c r="M11">
        <v>5.1753869056701696</v>
      </c>
      <c r="N11">
        <v>5.2461361885070801</v>
      </c>
      <c r="O11">
        <v>4.4795618057251003</v>
      </c>
      <c r="P11">
        <v>3.7824900150299099</v>
      </c>
      <c r="Q11">
        <v>3.4882760047912602</v>
      </c>
      <c r="R11">
        <v>3.50682401657104</v>
      </c>
      <c r="S11">
        <v>5.6546130180358896</v>
      </c>
      <c r="T11">
        <v>7.9582347869873002</v>
      </c>
      <c r="U11">
        <v>8.8764562606811506</v>
      </c>
      <c r="V11">
        <v>9.3982334136962908</v>
      </c>
      <c r="W11">
        <v>8.4251565933227504</v>
      </c>
      <c r="X11">
        <v>7.0704798698425302</v>
      </c>
      <c r="Y11">
        <v>8.6683721542358398</v>
      </c>
      <c r="Z11">
        <v>9.2487621307372994</v>
      </c>
      <c r="AA11">
        <v>8.6786403656005895</v>
      </c>
      <c r="AB11">
        <v>7.6484627723693803</v>
      </c>
      <c r="AC11">
        <v>6.2458519935607901</v>
      </c>
      <c r="AD11">
        <v>6.43424415588379</v>
      </c>
      <c r="AE11">
        <v>6.4862418174743697</v>
      </c>
      <c r="AF11">
        <v>8.4135799407959002</v>
      </c>
      <c r="AG11">
        <v>7.88242483139038</v>
      </c>
      <c r="AH11">
        <v>7.4223918914794904</v>
      </c>
      <c r="AI11">
        <v>6.7075839042663601</v>
      </c>
      <c r="AJ11">
        <v>4.3324398994445801</v>
      </c>
      <c r="AK11">
        <v>5.1784319877624503</v>
      </c>
      <c r="AL11">
        <v>6.9046778678893999</v>
      </c>
      <c r="AM11">
        <v>6.0645408630371103</v>
      </c>
      <c r="AN11">
        <v>7.0742449760437003</v>
      </c>
      <c r="AO11">
        <v>6.0620160102844203</v>
      </c>
      <c r="AP11">
        <v>3.50395011901856</v>
      </c>
      <c r="AQ11">
        <v>4.0837159156799299</v>
      </c>
    </row>
    <row r="12" spans="1:43" x14ac:dyDescent="0.3">
      <c r="A12" t="s">
        <v>237</v>
      </c>
      <c r="B12" t="str">
        <f t="shared" si="0"/>
        <v>AQN CN EQUITY</v>
      </c>
      <c r="C12" t="s">
        <v>17</v>
      </c>
      <c r="D12">
        <v>-5.6345782279968297</v>
      </c>
      <c r="E12">
        <v>0.67018699645996105</v>
      </c>
      <c r="F12">
        <v>-1.8248219490051301</v>
      </c>
      <c r="G12">
        <v>0.15929299592971799</v>
      </c>
      <c r="H12">
        <v>-1.30222499370575</v>
      </c>
      <c r="I12">
        <v>-1.41519498825073</v>
      </c>
      <c r="J12">
        <v>-0.18436999619007099</v>
      </c>
      <c r="K12">
        <v>-1.23159503936768</v>
      </c>
      <c r="L12">
        <v>0.22131299972534199</v>
      </c>
      <c r="M12">
        <v>1.2006950378418</v>
      </c>
      <c r="N12">
        <v>2.0747489929199201</v>
      </c>
      <c r="O12">
        <v>1.7644670009612999</v>
      </c>
      <c r="P12">
        <v>4.1734189987182599</v>
      </c>
      <c r="Q12">
        <v>4.8999190330505398</v>
      </c>
      <c r="R12">
        <v>6.5697889328002903</v>
      </c>
      <c r="S12">
        <v>6.4839510917663601</v>
      </c>
      <c r="T12">
        <v>4.0285830497741699</v>
      </c>
      <c r="U12">
        <v>4.8088440895080602</v>
      </c>
      <c r="V12">
        <v>3.7009749412536599</v>
      </c>
      <c r="W12">
        <v>5.2277941703796396</v>
      </c>
      <c r="X12">
        <v>4.0909447669982901</v>
      </c>
      <c r="Y12">
        <v>3.6397669315338099</v>
      </c>
      <c r="Z12">
        <v>2.72707295417786</v>
      </c>
      <c r="AA12">
        <v>2.0776309967040998</v>
      </c>
      <c r="AB12">
        <v>1.8380110263824501</v>
      </c>
      <c r="AC12">
        <v>1.72614002227783</v>
      </c>
      <c r="AD12">
        <v>1.3895230293273899</v>
      </c>
      <c r="AE12">
        <v>1.9169909954071001</v>
      </c>
      <c r="AF12">
        <v>1.67874503135681</v>
      </c>
      <c r="AG12">
        <v>1.3317970037460301</v>
      </c>
      <c r="AH12">
        <v>1.17090499401093</v>
      </c>
      <c r="AI12">
        <v>2.4040451049804701</v>
      </c>
      <c r="AJ12">
        <v>2.0969300270080602</v>
      </c>
      <c r="AK12">
        <v>2.2455348968505899</v>
      </c>
      <c r="AL12">
        <v>2.1064019203186</v>
      </c>
      <c r="AM12">
        <v>2.8171489238739</v>
      </c>
      <c r="AN12">
        <v>2.5924301147460902</v>
      </c>
      <c r="AO12">
        <v>2.2187590599060099</v>
      </c>
      <c r="AP12">
        <v>2.0272269248962398</v>
      </c>
      <c r="AQ12">
        <v>1.9985990524292001</v>
      </c>
    </row>
    <row r="13" spans="1:43" x14ac:dyDescent="0.3">
      <c r="A13" t="s">
        <v>238</v>
      </c>
      <c r="B13" t="str">
        <f t="shared" si="0"/>
        <v>ARE CN EQUITY</v>
      </c>
      <c r="C13" t="s">
        <v>18</v>
      </c>
      <c r="D13">
        <v>-1.9791619777679399</v>
      </c>
      <c r="E13">
        <v>0.39315199851989702</v>
      </c>
      <c r="F13">
        <v>4.9540491104126003</v>
      </c>
      <c r="G13">
        <v>4.7877721786498997</v>
      </c>
      <c r="H13">
        <v>5.0600528717040998</v>
      </c>
      <c r="I13">
        <v>2.0729279518127401</v>
      </c>
      <c r="J13">
        <v>1.1154600381851201</v>
      </c>
      <c r="K13">
        <v>0.88653999567031905</v>
      </c>
      <c r="L13">
        <v>0.64439398050308205</v>
      </c>
      <c r="M13">
        <v>0.79338598251342796</v>
      </c>
      <c r="N13">
        <v>1.5793080329895</v>
      </c>
      <c r="O13">
        <v>1.51142001152039</v>
      </c>
      <c r="P13">
        <v>2.05240702629089</v>
      </c>
      <c r="Q13">
        <v>3.2742269039153999</v>
      </c>
      <c r="R13">
        <v>2.57245898246765</v>
      </c>
      <c r="S13">
        <v>2.7500929832458501</v>
      </c>
      <c r="T13">
        <v>2.32708811759949</v>
      </c>
      <c r="U13">
        <v>1.4647259712219201</v>
      </c>
      <c r="V13">
        <v>2.37664794921875</v>
      </c>
      <c r="W13">
        <v>2.4094600677490199</v>
      </c>
      <c r="X13">
        <v>2.5295579433441202</v>
      </c>
      <c r="Y13">
        <v>2.8515539169311501</v>
      </c>
      <c r="Z13">
        <v>2.57415699958801</v>
      </c>
      <c r="AA13">
        <v>2.17852711677551</v>
      </c>
      <c r="AB13">
        <v>1.7679480314254801</v>
      </c>
      <c r="AC13">
        <v>1.31245005130768</v>
      </c>
      <c r="AD13">
        <v>1.0913549661636399</v>
      </c>
      <c r="AE13">
        <v>1.25486695766449</v>
      </c>
      <c r="AF13">
        <v>1.54512596130371</v>
      </c>
      <c r="AG13">
        <v>1.72258996963501</v>
      </c>
      <c r="AH13">
        <v>2.0385379791259801</v>
      </c>
      <c r="AI13">
        <v>2.4101979732513401</v>
      </c>
      <c r="AJ13">
        <v>3.1996419429778999</v>
      </c>
      <c r="AK13">
        <v>3.3424959182739298</v>
      </c>
      <c r="AL13">
        <v>3.65202689170837</v>
      </c>
      <c r="AM13">
        <v>3.7075729370117201</v>
      </c>
      <c r="AN13">
        <v>2.4253110885620099</v>
      </c>
      <c r="AO13">
        <v>3.40021896362305</v>
      </c>
      <c r="AP13">
        <v>2.0839428901672399</v>
      </c>
      <c r="AQ13">
        <v>1.57130694389343</v>
      </c>
    </row>
    <row r="14" spans="1:43" x14ac:dyDescent="0.3">
      <c r="A14" t="s">
        <v>240</v>
      </c>
      <c r="B14" t="str">
        <f t="shared" si="0"/>
        <v>ARX CN EQUITY</v>
      </c>
      <c r="C14" t="s">
        <v>20</v>
      </c>
      <c r="D14">
        <v>10.1514129638672</v>
      </c>
      <c r="E14">
        <v>9.6626825332641602</v>
      </c>
      <c r="F14">
        <v>10.126305580139199</v>
      </c>
      <c r="G14">
        <v>13.300397872924799</v>
      </c>
      <c r="H14">
        <v>15.6208410263062</v>
      </c>
      <c r="I14">
        <v>21.374324798583999</v>
      </c>
      <c r="J14">
        <v>25.695785522460898</v>
      </c>
      <c r="K14">
        <v>20.016344070434599</v>
      </c>
      <c r="L14">
        <v>19.7177028656006</v>
      </c>
      <c r="M14">
        <v>12.658329010009799</v>
      </c>
      <c r="N14">
        <v>6.1862530708312997</v>
      </c>
      <c r="O14">
        <v>9.6311492919921893</v>
      </c>
      <c r="P14">
        <v>2.83633589744568</v>
      </c>
      <c r="Q14">
        <v>1.3556259870529199</v>
      </c>
      <c r="R14">
        <v>3.3834960460662802</v>
      </c>
      <c r="S14">
        <v>-10.197065353393601</v>
      </c>
      <c r="T14">
        <v>-12.5568180084229</v>
      </c>
      <c r="U14">
        <v>-12.151746749877899</v>
      </c>
      <c r="V14">
        <v>-9.5532579421997106</v>
      </c>
      <c r="W14">
        <v>-0.46801498532295199</v>
      </c>
      <c r="X14">
        <v>2.4396729469299299</v>
      </c>
      <c r="Y14">
        <v>4.0975990295410201</v>
      </c>
      <c r="Z14">
        <v>1.7115050554275499</v>
      </c>
      <c r="AA14">
        <v>3.4934070110321001</v>
      </c>
      <c r="AB14">
        <v>2.1402359008789098</v>
      </c>
      <c r="AC14">
        <v>2.1441509723663299</v>
      </c>
      <c r="AD14">
        <v>4.8577189445495597</v>
      </c>
      <c r="AE14">
        <v>6.3678407669067401</v>
      </c>
      <c r="AF14">
        <v>7.9778871536254901</v>
      </c>
      <c r="AG14">
        <v>7.6406989097595197</v>
      </c>
      <c r="AH14">
        <v>4.6373209953308097</v>
      </c>
      <c r="AI14">
        <v>3.3767518997192401</v>
      </c>
      <c r="AJ14">
        <v>-0.34383100271224998</v>
      </c>
      <c r="AK14">
        <v>-4.64162302017212</v>
      </c>
      <c r="AL14">
        <v>-4.4366111755371103</v>
      </c>
      <c r="AM14">
        <v>-5.5915870666503897</v>
      </c>
      <c r="AN14">
        <v>-2.8599839210510201</v>
      </c>
      <c r="AO14">
        <v>2.4532420635223402</v>
      </c>
      <c r="AP14">
        <v>5.5781087875366202</v>
      </c>
      <c r="AQ14">
        <v>6.3143057823181197</v>
      </c>
    </row>
    <row r="15" spans="1:43" x14ac:dyDescent="0.3">
      <c r="A15" t="s">
        <v>1033</v>
      </c>
      <c r="B15" t="str">
        <f t="shared" si="0"/>
        <v>ASTL CN EQUITY</v>
      </c>
      <c r="C15" t="s">
        <v>1018</v>
      </c>
      <c r="D15">
        <v>3.2504479885101301</v>
      </c>
      <c r="E15">
        <v>2.1843628883361799</v>
      </c>
      <c r="F15">
        <v>2.6450059413909899</v>
      </c>
      <c r="G15">
        <v>4.4890580177307102</v>
      </c>
      <c r="H15">
        <v>11.5901498794556</v>
      </c>
      <c r="I15">
        <v>22.159101486206101</v>
      </c>
      <c r="J15">
        <v>30.7852382659912</v>
      </c>
      <c r="K15">
        <v>40.082218170166001</v>
      </c>
      <c r="L15">
        <v>40.3861083984375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</row>
    <row r="16" spans="1:43" x14ac:dyDescent="0.3">
      <c r="A16" t="s">
        <v>241</v>
      </c>
      <c r="B16" t="str">
        <f t="shared" si="0"/>
        <v>ATD CN EQUITY</v>
      </c>
      <c r="C16" t="s">
        <v>21</v>
      </c>
      <c r="D16">
        <v>7.63183498382568</v>
      </c>
      <c r="E16">
        <v>7.9482932090759304</v>
      </c>
      <c r="F16">
        <v>8.2717561721801793</v>
      </c>
      <c r="G16">
        <v>9.1301231384277308</v>
      </c>
      <c r="H16">
        <v>10.2893476486206</v>
      </c>
      <c r="I16">
        <v>10.230492591857899</v>
      </c>
      <c r="J16">
        <v>10.5401525497437</v>
      </c>
      <c r="K16">
        <v>10.141949653625501</v>
      </c>
      <c r="L16">
        <v>9.9447488784790004</v>
      </c>
      <c r="M16">
        <v>9.5448799133300799</v>
      </c>
      <c r="N16">
        <v>9.2549772262573207</v>
      </c>
      <c r="O16">
        <v>9.8306312561035192</v>
      </c>
      <c r="P16">
        <v>9.3749942779540998</v>
      </c>
      <c r="Q16">
        <v>9.7190189361572301</v>
      </c>
      <c r="R16">
        <v>10.0066576004028</v>
      </c>
      <c r="S16">
        <v>10.382164001464799</v>
      </c>
      <c r="T16">
        <v>10.6518859863281</v>
      </c>
      <c r="U16">
        <v>10.0252771377563</v>
      </c>
      <c r="V16">
        <v>9.7483386993408203</v>
      </c>
      <c r="W16">
        <v>8.7941026687622106</v>
      </c>
      <c r="X16">
        <v>8.4129180908203107</v>
      </c>
      <c r="Y16">
        <v>7.9427418708801296</v>
      </c>
      <c r="Z16">
        <v>8.01452732086182</v>
      </c>
      <c r="AA16">
        <v>8.5497932434081996</v>
      </c>
      <c r="AB16">
        <v>8.2908163070678693</v>
      </c>
      <c r="AC16">
        <v>8.2015113830566406</v>
      </c>
      <c r="AD16">
        <v>8.9474935531616193</v>
      </c>
      <c r="AE16">
        <v>8.4798192977905291</v>
      </c>
      <c r="AF16">
        <v>7.9537420272827104</v>
      </c>
      <c r="AG16">
        <v>7.6829237937927202</v>
      </c>
      <c r="AH16">
        <v>9.1597862243652308</v>
      </c>
      <c r="AI16">
        <v>9.1069183349609393</v>
      </c>
      <c r="AJ16">
        <v>9.1307630538940394</v>
      </c>
      <c r="AK16">
        <v>10.2783355712891</v>
      </c>
      <c r="AL16">
        <v>10.227877616882299</v>
      </c>
      <c r="AM16">
        <v>11.0864353179932</v>
      </c>
      <c r="AN16">
        <v>10.274583816528301</v>
      </c>
      <c r="AO16">
        <v>8.8691120147705096</v>
      </c>
      <c r="AP16">
        <v>8.6152391433715803</v>
      </c>
      <c r="AQ16">
        <v>9.8519401550293004</v>
      </c>
    </row>
    <row r="17" spans="1:43" x14ac:dyDescent="0.3">
      <c r="A17" t="s">
        <v>242</v>
      </c>
      <c r="B17" t="str">
        <f t="shared" si="0"/>
        <v>ATH CN EQUITY</v>
      </c>
      <c r="C17" t="s">
        <v>22</v>
      </c>
      <c r="D17">
        <v>11.273904800415</v>
      </c>
      <c r="E17">
        <v>4.3238630294799796</v>
      </c>
      <c r="F17">
        <v>2.4450380802154501</v>
      </c>
      <c r="G17">
        <v>-1.9218560457229601</v>
      </c>
      <c r="H17">
        <v>21.041065216064499</v>
      </c>
      <c r="I17">
        <v>32.444503784179702</v>
      </c>
      <c r="J17">
        <v>31.563402175903299</v>
      </c>
      <c r="K17">
        <v>28.811738967895501</v>
      </c>
      <c r="L17">
        <v>28.160099029541001</v>
      </c>
      <c r="M17">
        <v>25.387475967407202</v>
      </c>
      <c r="N17">
        <v>21.822532653808601</v>
      </c>
      <c r="O17">
        <v>28.8883457183838</v>
      </c>
      <c r="P17">
        <v>1.13368403911591</v>
      </c>
      <c r="Q17">
        <v>-7.3014469146728498</v>
      </c>
      <c r="R17">
        <v>-10.4180402755737</v>
      </c>
      <c r="S17">
        <v>-37.365222930908203</v>
      </c>
      <c r="T17">
        <v>-34.750331878662102</v>
      </c>
      <c r="U17">
        <v>-33.8611030578613</v>
      </c>
      <c r="V17">
        <v>-25.985744476318398</v>
      </c>
      <c r="W17">
        <v>12.598035812377899</v>
      </c>
      <c r="X17">
        <v>-10.577802658081101</v>
      </c>
      <c r="Y17">
        <v>-8.8491916656494105</v>
      </c>
      <c r="Z17">
        <v>-12.292395591735801</v>
      </c>
      <c r="AA17">
        <v>-27.458576202392599</v>
      </c>
      <c r="AB17">
        <v>-12.066160202026399</v>
      </c>
      <c r="AC17">
        <v>-13.249808311462401</v>
      </c>
      <c r="AD17">
        <v>-11.298546791076699</v>
      </c>
      <c r="AE17">
        <v>-9.1414976119995099</v>
      </c>
      <c r="AF17">
        <v>-28.252954483032202</v>
      </c>
      <c r="AG17">
        <v>-29.625766754150401</v>
      </c>
      <c r="AH17">
        <v>-30.4387512207031</v>
      </c>
      <c r="AI17">
        <v>-32.751052856445298</v>
      </c>
      <c r="AJ17">
        <v>-21.224390029907202</v>
      </c>
      <c r="AK17">
        <v>-21.295324325561499</v>
      </c>
      <c r="AL17">
        <v>-19.290540695190401</v>
      </c>
      <c r="AM17">
        <v>-17.9574489593506</v>
      </c>
      <c r="AN17">
        <v>-5.1851358413696298</v>
      </c>
      <c r="AO17">
        <v>-4.7238669395446804</v>
      </c>
      <c r="AP17">
        <v>-5.4020118713378897</v>
      </c>
      <c r="AQ17">
        <v>-5.2674679756164604</v>
      </c>
    </row>
    <row r="18" spans="1:43" x14ac:dyDescent="0.3">
      <c r="A18" t="s">
        <v>243</v>
      </c>
      <c r="B18" t="str">
        <f t="shared" si="0"/>
        <v>ATRL CN EQUITY</v>
      </c>
      <c r="C18" t="s">
        <v>23</v>
      </c>
      <c r="D18">
        <v>3.0670089721679701</v>
      </c>
      <c r="E18">
        <v>3.1574349403381401</v>
      </c>
      <c r="F18">
        <v>2.9821250438690199</v>
      </c>
      <c r="G18">
        <v>2.9263360500335698</v>
      </c>
      <c r="H18">
        <v>1.43294501304627</v>
      </c>
      <c r="I18">
        <v>0.77052098512649503</v>
      </c>
      <c r="J18">
        <v>0.13873599469661699</v>
      </c>
      <c r="K18">
        <v>0.100847996771336</v>
      </c>
      <c r="L18">
        <v>0.115079000592232</v>
      </c>
      <c r="M18">
        <v>5.8892168998718297</v>
      </c>
      <c r="N18">
        <v>6.30174016952515</v>
      </c>
      <c r="O18">
        <v>6.5943307876586896</v>
      </c>
      <c r="P18">
        <v>0.15976700186729401</v>
      </c>
      <c r="Q18">
        <v>-6.2082200050354004</v>
      </c>
      <c r="R18">
        <v>-7.1525020599365199</v>
      </c>
      <c r="S18">
        <v>-8.7827777862548793</v>
      </c>
      <c r="T18">
        <v>-4.85142278671265</v>
      </c>
      <c r="U18">
        <v>19.742225646972699</v>
      </c>
      <c r="V18">
        <v>2.1079690456390399</v>
      </c>
      <c r="W18">
        <v>2.6701390743255602</v>
      </c>
      <c r="X18">
        <v>-7.6486878395080602</v>
      </c>
      <c r="Y18">
        <v>-28.6023864746094</v>
      </c>
      <c r="Z18">
        <v>-10.3442268371582</v>
      </c>
      <c r="AA18">
        <v>-9.8635931015014595</v>
      </c>
      <c r="AB18">
        <v>2.4124100208282502</v>
      </c>
      <c r="AC18">
        <v>2.6282179355621298</v>
      </c>
      <c r="AD18">
        <v>3.2296049594879199</v>
      </c>
      <c r="AE18">
        <v>3.3132810592651398</v>
      </c>
      <c r="AF18">
        <v>2.8760349750518799</v>
      </c>
      <c r="AG18">
        <v>2.7176380157470699</v>
      </c>
      <c r="AH18">
        <v>2.3276309967040998</v>
      </c>
      <c r="AI18">
        <v>2.5811920166015598</v>
      </c>
      <c r="AJ18">
        <v>3.1354138851165798</v>
      </c>
      <c r="AK18">
        <v>5.0304121971130398</v>
      </c>
      <c r="AL18">
        <v>4.24057817459106</v>
      </c>
      <c r="AM18">
        <v>3.9004919528961199</v>
      </c>
      <c r="AN18">
        <v>11.286211013793899</v>
      </c>
      <c r="AO18">
        <v>11.944115638732899</v>
      </c>
      <c r="AP18">
        <v>11.939969062805201</v>
      </c>
      <c r="AQ18">
        <v>12.121021270751999</v>
      </c>
    </row>
    <row r="19" spans="1:43" x14ac:dyDescent="0.3">
      <c r="A19" t="s">
        <v>244</v>
      </c>
      <c r="B19" t="str">
        <f t="shared" si="0"/>
        <v>ATS CN EQUITY</v>
      </c>
      <c r="C19" t="s">
        <v>24</v>
      </c>
      <c r="D19">
        <v>3.1691420078277601</v>
      </c>
      <c r="E19">
        <v>4.65100002288818</v>
      </c>
      <c r="F19">
        <v>5.0765190124511701</v>
      </c>
      <c r="G19">
        <v>4.5197649002075204</v>
      </c>
      <c r="H19">
        <v>4.4478511810302699</v>
      </c>
      <c r="I19">
        <v>4.0373802185058603</v>
      </c>
      <c r="J19">
        <v>3.85390400886536</v>
      </c>
      <c r="K19">
        <v>3.6995549201965301</v>
      </c>
      <c r="L19">
        <v>4.0759959220886204</v>
      </c>
      <c r="M19">
        <v>4.1569128036498997</v>
      </c>
      <c r="N19">
        <v>4.3021960258483896</v>
      </c>
      <c r="O19">
        <v>4.3270130157470703</v>
      </c>
      <c r="P19">
        <v>4.7634348869323704</v>
      </c>
      <c r="Q19">
        <v>3.7750060558319101</v>
      </c>
      <c r="R19">
        <v>2.9851379394531201</v>
      </c>
      <c r="S19">
        <v>2.9200239181518599</v>
      </c>
      <c r="T19">
        <v>2.1402249336242698</v>
      </c>
      <c r="U19">
        <v>2.42719507217407</v>
      </c>
      <c r="V19">
        <v>2.79200291633606</v>
      </c>
      <c r="W19">
        <v>3.3825829029083301</v>
      </c>
      <c r="X19">
        <v>4.8278732299804696</v>
      </c>
      <c r="Y19">
        <v>4.3188791275024396</v>
      </c>
      <c r="Z19">
        <v>4.3789939880371103</v>
      </c>
      <c r="AA19">
        <v>4.3317427635192898</v>
      </c>
      <c r="AB19">
        <v>3.3639800548553498</v>
      </c>
      <c r="AC19">
        <v>3.5636188983917201</v>
      </c>
      <c r="AD19">
        <v>3.2369840145111102</v>
      </c>
      <c r="AE19">
        <v>2.8469309806823699</v>
      </c>
      <c r="AF19">
        <v>2.8524649143218999</v>
      </c>
      <c r="AG19">
        <v>2.4739730358123802</v>
      </c>
      <c r="AH19">
        <v>2.5521209239959699</v>
      </c>
      <c r="AI19">
        <v>2.0679180622100799</v>
      </c>
      <c r="AJ19">
        <v>2.7520771026611301</v>
      </c>
      <c r="AK19">
        <v>3.1754989624023402</v>
      </c>
      <c r="AL19">
        <v>3.0537021160125701</v>
      </c>
      <c r="AM19">
        <v>4.1249699592590297</v>
      </c>
      <c r="AN19">
        <v>3.6954479217529301</v>
      </c>
      <c r="AO19">
        <v>4.8611330986022896</v>
      </c>
      <c r="AP19">
        <v>5.4988899230956996</v>
      </c>
      <c r="AQ19">
        <v>5.0000319480895996</v>
      </c>
    </row>
    <row r="20" spans="1:43" x14ac:dyDescent="0.3">
      <c r="A20" t="s">
        <v>245</v>
      </c>
      <c r="B20" t="str">
        <f t="shared" si="0"/>
        <v>ATZ CN EQUITY</v>
      </c>
      <c r="C20" t="s">
        <v>25</v>
      </c>
      <c r="D20">
        <v>4.8729271888732901</v>
      </c>
      <c r="E20">
        <v>4.0517730712890598</v>
      </c>
      <c r="F20">
        <v>4.16530513763428</v>
      </c>
      <c r="G20">
        <v>4.9779281616210902</v>
      </c>
      <c r="H20">
        <v>6.9064569473266602</v>
      </c>
      <c r="I20">
        <v>10.573391914367701</v>
      </c>
      <c r="J20">
        <v>11.5044822692871</v>
      </c>
      <c r="K20">
        <v>11.6157531738281</v>
      </c>
      <c r="L20">
        <v>12.951830863952599</v>
      </c>
      <c r="M20">
        <v>13.4835290908813</v>
      </c>
      <c r="N20">
        <v>12.2337026596069</v>
      </c>
      <c r="O20">
        <v>10.7236127853394</v>
      </c>
      <c r="P20">
        <v>8.5045375823974592</v>
      </c>
      <c r="Q20">
        <v>5.4705710411071804</v>
      </c>
      <c r="R20">
        <v>1.76600897312164</v>
      </c>
      <c r="S20">
        <v>2.2781419754028298</v>
      </c>
      <c r="T20">
        <v>2.67186307907104</v>
      </c>
      <c r="U20">
        <v>4.4735398292541504</v>
      </c>
      <c r="V20">
        <v>10.875048637390099</v>
      </c>
      <c r="W20">
        <v>10.5206899642944</v>
      </c>
      <c r="X20">
        <v>11.045392990112299</v>
      </c>
      <c r="Y20">
        <v>10.703660964965801</v>
      </c>
      <c r="Z20">
        <v>13.153647422790501</v>
      </c>
      <c r="AA20">
        <v>12.661456108093301</v>
      </c>
      <c r="AB20">
        <v>13.2364597320557</v>
      </c>
      <c r="AC20">
        <v>11.4749765396118</v>
      </c>
      <c r="AD20">
        <v>10.8282127380371</v>
      </c>
      <c r="AE20">
        <v>10.1812028884888</v>
      </c>
      <c r="AF20">
        <v>3.55082011222839</v>
      </c>
      <c r="AG20">
        <v>-12.6111545562744</v>
      </c>
      <c r="AH20">
        <v>-12.637688636779799</v>
      </c>
      <c r="AI20" t="s">
        <v>6</v>
      </c>
      <c r="AJ20" t="s">
        <v>6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</row>
    <row r="21" spans="1:43" x14ac:dyDescent="0.3">
      <c r="A21" t="s">
        <v>246</v>
      </c>
      <c r="B21" t="str">
        <f t="shared" si="0"/>
        <v>AYA CN EQUITY</v>
      </c>
      <c r="C21" t="s">
        <v>26</v>
      </c>
      <c r="D21">
        <v>2.1585829257965101</v>
      </c>
      <c r="E21">
        <v>2.7653760910034202</v>
      </c>
      <c r="F21">
        <v>0.60775101184845004</v>
      </c>
      <c r="G21">
        <v>2.2471659183502202</v>
      </c>
      <c r="H21">
        <v>1.49568903446198</v>
      </c>
      <c r="I21">
        <v>1.43109202384949</v>
      </c>
      <c r="J21">
        <v>1.9041539430618299</v>
      </c>
      <c r="K21">
        <v>0.29278200864791898</v>
      </c>
      <c r="L21">
        <v>-1.51028096675873</v>
      </c>
      <c r="M21">
        <v>-1.6368759870529199</v>
      </c>
      <c r="N21">
        <v>-2.2799990177154501</v>
      </c>
      <c r="O21">
        <v>-0.26283600926399198</v>
      </c>
      <c r="P21">
        <v>1.7957780361175499</v>
      </c>
      <c r="Q21">
        <v>-1.1979680061340301</v>
      </c>
      <c r="R21">
        <v>-2.5683009624481201</v>
      </c>
      <c r="S21">
        <v>-3.7997620105743399</v>
      </c>
      <c r="T21">
        <v>-9.5317068099975604</v>
      </c>
      <c r="U21">
        <v>-6.7200927734375</v>
      </c>
      <c r="V21">
        <v>-2.9300010204315199</v>
      </c>
      <c r="W21">
        <v>-1.3947780132293699</v>
      </c>
      <c r="X21">
        <v>3.71449995040894</v>
      </c>
      <c r="Y21">
        <v>2.01549196243286</v>
      </c>
      <c r="Z21">
        <v>-4.8540511131286603</v>
      </c>
      <c r="AA21">
        <v>-6.2930378913879403</v>
      </c>
      <c r="AB21">
        <v>-8.8760833740234393</v>
      </c>
      <c r="AC21">
        <v>-8.3398199081420898</v>
      </c>
      <c r="AD21">
        <v>-4.8403458595275897</v>
      </c>
      <c r="AE21">
        <v>-5.8971152305603001</v>
      </c>
      <c r="AF21">
        <v>-16.286558151245099</v>
      </c>
      <c r="AG21">
        <v>-13.887870788574199</v>
      </c>
      <c r="AH21">
        <v>-14.9907579421997</v>
      </c>
      <c r="AI21">
        <v>-14.680961608886699</v>
      </c>
      <c r="AJ21">
        <v>-10.6692714691162</v>
      </c>
      <c r="AK21">
        <v>-28.236972808837901</v>
      </c>
      <c r="AL21">
        <v>-24.078062057495099</v>
      </c>
      <c r="AM21">
        <v>-30.306123733520501</v>
      </c>
      <c r="AN21">
        <v>-55.982986450195298</v>
      </c>
      <c r="AO21">
        <v>-46.297420501708999</v>
      </c>
      <c r="AP21">
        <v>-46.376789093017599</v>
      </c>
      <c r="AQ21">
        <v>-50.338279724121101</v>
      </c>
    </row>
    <row r="22" spans="1:43" x14ac:dyDescent="0.3">
      <c r="A22" t="s">
        <v>247</v>
      </c>
      <c r="B22" t="str">
        <f t="shared" si="0"/>
        <v>BAM CN EQUITY</v>
      </c>
      <c r="C22" t="s">
        <v>27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</row>
    <row r="23" spans="1:43" x14ac:dyDescent="0.3">
      <c r="A23" t="s">
        <v>248</v>
      </c>
      <c r="B23" t="str">
        <f t="shared" si="0"/>
        <v>BB CN EQUITY</v>
      </c>
      <c r="C23" t="s">
        <v>28</v>
      </c>
      <c r="D23">
        <v>-9.4721298217773402</v>
      </c>
      <c r="E23">
        <v>-9.4505491256713903</v>
      </c>
      <c r="F23">
        <v>-10.7574243545532</v>
      </c>
      <c r="G23">
        <v>-8.4580354690551793</v>
      </c>
      <c r="H23">
        <v>-31.663883209228501</v>
      </c>
      <c r="I23">
        <v>-27.641462326049801</v>
      </c>
      <c r="J23">
        <v>-27.2859210968018</v>
      </c>
      <c r="K23">
        <v>-34.573715209960902</v>
      </c>
      <c r="L23">
        <v>-3.9641139507293701</v>
      </c>
      <c r="M23">
        <v>-0.67823702096939098</v>
      </c>
      <c r="N23">
        <v>-4.1304769515991202</v>
      </c>
      <c r="O23">
        <v>0.44568198919296298</v>
      </c>
      <c r="P23">
        <v>-16.346681594848601</v>
      </c>
      <c r="Q23">
        <v>-22.436670303344702</v>
      </c>
      <c r="R23">
        <v>-17.857143402099599</v>
      </c>
      <c r="S23">
        <v>-32.925739288330099</v>
      </c>
      <c r="T23">
        <v>-24.472946166992202</v>
      </c>
      <c r="U23">
        <v>-20.608108520507798</v>
      </c>
      <c r="V23">
        <v>-20.861614227294901</v>
      </c>
      <c r="W23">
        <v>-3.8696539402008101</v>
      </c>
      <c r="X23">
        <v>-1.5812360048294101</v>
      </c>
      <c r="Y23">
        <v>0.81204998493194602</v>
      </c>
      <c r="Z23">
        <v>3.0609600543975799</v>
      </c>
      <c r="AA23">
        <v>2.4006199836731001</v>
      </c>
      <c r="AB23">
        <v>0.83945399522781405</v>
      </c>
      <c r="AC23">
        <v>-7.8299198150634801</v>
      </c>
      <c r="AD23">
        <v>-8.4401292800903303</v>
      </c>
      <c r="AE23">
        <v>11.447145462036101</v>
      </c>
      <c r="AF23">
        <v>10.0835733413696</v>
      </c>
      <c r="AG23">
        <v>12.5837316513062</v>
      </c>
      <c r="AH23">
        <v>3.0878319740295401</v>
      </c>
      <c r="AI23">
        <v>-27.315967559814499</v>
      </c>
      <c r="AJ23">
        <v>-30.238094329833999</v>
      </c>
      <c r="AK23">
        <v>-26.922321319580099</v>
      </c>
      <c r="AL23">
        <v>-17.3339443206787</v>
      </c>
      <c r="AM23">
        <v>-3.4402909278869598</v>
      </c>
      <c r="AN23">
        <v>0.93586099147796598</v>
      </c>
      <c r="AO23">
        <v>-1.6184000298381001E-2</v>
      </c>
      <c r="AP23">
        <v>-3.98277711868286</v>
      </c>
      <c r="AQ23">
        <v>-4.3090009689331099</v>
      </c>
    </row>
    <row r="24" spans="1:43" x14ac:dyDescent="0.3">
      <c r="A24" t="s">
        <v>249</v>
      </c>
      <c r="B24" t="str">
        <f t="shared" si="0"/>
        <v>BBD/B CN EQUITY</v>
      </c>
      <c r="C24" t="s">
        <v>29</v>
      </c>
      <c r="D24">
        <v>3.6199100017547599</v>
      </c>
      <c r="E24">
        <v>2.40187692642212</v>
      </c>
      <c r="F24">
        <v>2.00292897224426</v>
      </c>
      <c r="G24">
        <v>3.5913159847259499</v>
      </c>
      <c r="H24">
        <v>3.7692060470581099</v>
      </c>
      <c r="I24">
        <v>4.3051419258117702</v>
      </c>
      <c r="J24">
        <v>3.5373389720916699</v>
      </c>
      <c r="K24">
        <v>-1.1798470020294201</v>
      </c>
      <c r="L24">
        <v>-1.2079999446868901</v>
      </c>
      <c r="M24">
        <v>-4.23486280441284</v>
      </c>
      <c r="N24">
        <v>-2.0923709869384801</v>
      </c>
      <c r="O24">
        <v>28.1195964813232</v>
      </c>
      <c r="P24">
        <v>23.9076442718506</v>
      </c>
      <c r="Q24">
        <v>26.046710968017599</v>
      </c>
      <c r="R24">
        <v>22.684106826782202</v>
      </c>
      <c r="S24">
        <v>-3.6120009422302299</v>
      </c>
      <c r="T24">
        <v>-8.7771444320678693</v>
      </c>
      <c r="U24">
        <v>-9.8273725509643608</v>
      </c>
      <c r="V24">
        <v>-8.8502540588378906</v>
      </c>
      <c r="W24">
        <v>-7.1980772018432599</v>
      </c>
      <c r="X24">
        <v>-4.7400999814272003E-2</v>
      </c>
      <c r="Y24">
        <v>0.92039400339126598</v>
      </c>
      <c r="Z24">
        <v>1.4557019472122199</v>
      </c>
      <c r="AA24">
        <v>0.93034398555755604</v>
      </c>
      <c r="AB24">
        <v>0.112552002072334</v>
      </c>
      <c r="AC24">
        <v>-0.68974101543426503</v>
      </c>
      <c r="AD24">
        <v>-1.8540070056915301</v>
      </c>
      <c r="AE24">
        <v>-2.06945705413818</v>
      </c>
      <c r="AF24">
        <v>-2.3326680660247798</v>
      </c>
      <c r="AG24">
        <v>-2.3314859867096001</v>
      </c>
      <c r="AH24">
        <v>-3.6554861068725599</v>
      </c>
      <c r="AI24">
        <v>-4.4698109626770002</v>
      </c>
      <c r="AJ24">
        <v>-6.0746979713439897</v>
      </c>
      <c r="AK24">
        <v>-23.7850151062012</v>
      </c>
      <c r="AL24">
        <v>-21.030122756958001</v>
      </c>
      <c r="AM24">
        <v>-21.169111251831101</v>
      </c>
      <c r="AN24">
        <v>-23.5117301940918</v>
      </c>
      <c r="AO24">
        <v>-4.4189691543579102</v>
      </c>
      <c r="AP24">
        <v>-4.2845830917358398</v>
      </c>
      <c r="AQ24">
        <v>-4.4087967872619602</v>
      </c>
    </row>
    <row r="25" spans="1:43" x14ac:dyDescent="0.3">
      <c r="A25" t="s">
        <v>250</v>
      </c>
      <c r="B25" t="str">
        <f t="shared" si="0"/>
        <v>BBU-U CN EQUITY</v>
      </c>
      <c r="C25" t="s">
        <v>30</v>
      </c>
      <c r="D25">
        <v>0.71302300691604603</v>
      </c>
      <c r="E25">
        <v>0.56216698884964</v>
      </c>
      <c r="F25">
        <v>0.55225402116775502</v>
      </c>
      <c r="G25">
        <v>0.56165701150894198</v>
      </c>
      <c r="H25">
        <v>-1.269599981606E-2</v>
      </c>
      <c r="I25">
        <v>-8.3529995754360008E-3</v>
      </c>
      <c r="J25">
        <v>7.4165001511574E-2</v>
      </c>
      <c r="K25">
        <v>5.3431000560522003E-2</v>
      </c>
      <c r="L25">
        <v>3.8927998393773998E-2</v>
      </c>
      <c r="M25">
        <v>0.12842099368572199</v>
      </c>
      <c r="N25">
        <v>-2.4821000173688001E-2</v>
      </c>
      <c r="O25">
        <v>0.43374100327491799</v>
      </c>
      <c r="P25">
        <v>0.60336899757385298</v>
      </c>
      <c r="Q25">
        <v>0.51250898838043202</v>
      </c>
      <c r="R25">
        <v>0.49364200234413103</v>
      </c>
      <c r="S25">
        <v>-0.170897006988525</v>
      </c>
      <c r="T25">
        <v>-0.38285300135612499</v>
      </c>
      <c r="U25">
        <v>-0.34480300545692399</v>
      </c>
      <c r="V25">
        <v>-0.144720003008842</v>
      </c>
      <c r="W25">
        <v>0.108765996992588</v>
      </c>
      <c r="X25">
        <v>0.45048600435257002</v>
      </c>
      <c r="Y25">
        <v>0.47728300094604498</v>
      </c>
      <c r="Z25">
        <v>0.63562202453613303</v>
      </c>
      <c r="AA25">
        <v>0.34321200847625699</v>
      </c>
      <c r="AB25">
        <v>-0.344384014606476</v>
      </c>
      <c r="AC25">
        <v>-0.52174502611160301</v>
      </c>
      <c r="AD25">
        <v>-1.0198669433593801</v>
      </c>
      <c r="AE25">
        <v>-0.48339399695396401</v>
      </c>
      <c r="AF25">
        <v>-1.13957703113556</v>
      </c>
      <c r="AG25">
        <v>-1.0648210048675499</v>
      </c>
      <c r="AH25">
        <v>-2.5720291137695299</v>
      </c>
      <c r="AI25">
        <v>-3.0957798957824698</v>
      </c>
      <c r="AJ25" t="s">
        <v>6</v>
      </c>
      <c r="AK25" t="s">
        <v>6</v>
      </c>
      <c r="AL25" t="s">
        <v>6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</row>
    <row r="26" spans="1:43" x14ac:dyDescent="0.3">
      <c r="A26" t="s">
        <v>251</v>
      </c>
      <c r="B26" t="str">
        <f t="shared" si="0"/>
        <v>BCE CN EQUITY</v>
      </c>
      <c r="C26" t="s">
        <v>31</v>
      </c>
      <c r="D26">
        <v>0.377389997243881</v>
      </c>
      <c r="E26">
        <v>2.9786000251770002</v>
      </c>
      <c r="F26">
        <v>2.7234079837799099</v>
      </c>
      <c r="G26">
        <v>3.2038168907165501</v>
      </c>
      <c r="H26">
        <v>3.4621250629425</v>
      </c>
      <c r="I26">
        <v>3.5805590152740501</v>
      </c>
      <c r="J26">
        <v>3.9734909534454399</v>
      </c>
      <c r="K26">
        <v>4.2147650718689</v>
      </c>
      <c r="L26">
        <v>4.3796701431274396</v>
      </c>
      <c r="M26">
        <v>4.5262970924377397</v>
      </c>
      <c r="N26">
        <v>4.6768598556518599</v>
      </c>
      <c r="O26">
        <v>4.4573841094970703</v>
      </c>
      <c r="P26">
        <v>4.8500289916992196</v>
      </c>
      <c r="Q26">
        <v>4.8451189994812003</v>
      </c>
      <c r="R26">
        <v>3.9918620586395299</v>
      </c>
      <c r="S26">
        <v>4.3605298995971697</v>
      </c>
      <c r="T26">
        <v>3.96407294273377</v>
      </c>
      <c r="U26">
        <v>4.2881622314453098</v>
      </c>
      <c r="V26">
        <v>4.9954128265380904</v>
      </c>
      <c r="W26">
        <v>5.4432559013366699</v>
      </c>
      <c r="X26">
        <v>5.2823810577392596</v>
      </c>
      <c r="Y26">
        <v>5.2581100463867196</v>
      </c>
      <c r="Z26">
        <v>5.1679139137268102</v>
      </c>
      <c r="AA26">
        <v>5.1885709762573198</v>
      </c>
      <c r="AB26">
        <v>5.2570681571960396</v>
      </c>
      <c r="AC26">
        <v>5.3744411468505904</v>
      </c>
      <c r="AD26">
        <v>5.4625921249389604</v>
      </c>
      <c r="AE26">
        <v>5.6538572311401403</v>
      </c>
      <c r="AF26">
        <v>5.6858539581298801</v>
      </c>
      <c r="AG26">
        <v>5.7804827690124503</v>
      </c>
      <c r="AH26">
        <v>5.8156099319457999</v>
      </c>
      <c r="AI26">
        <v>6.1793460845947301</v>
      </c>
      <c r="AJ26">
        <v>5.9004077911376998</v>
      </c>
      <c r="AK26">
        <v>6.0239319801330602</v>
      </c>
      <c r="AL26">
        <v>6.0028200149536097</v>
      </c>
      <c r="AM26">
        <v>5.6803479194641104</v>
      </c>
      <c r="AN26">
        <v>5.7829952239990199</v>
      </c>
      <c r="AO26">
        <v>5.6022229194641104</v>
      </c>
      <c r="AP26">
        <v>5.2515749931335396</v>
      </c>
      <c r="AQ26">
        <v>5.4536929130554199</v>
      </c>
    </row>
    <row r="27" spans="1:43" x14ac:dyDescent="0.3">
      <c r="A27" t="s">
        <v>252</v>
      </c>
      <c r="B27" t="str">
        <f t="shared" si="0"/>
        <v>BDGI CN EQUITY</v>
      </c>
      <c r="C27" t="s">
        <v>32</v>
      </c>
      <c r="D27">
        <v>6.3093400001525897</v>
      </c>
      <c r="E27">
        <v>6.6682238578796396</v>
      </c>
      <c r="F27">
        <v>6.8777289390564</v>
      </c>
      <c r="G27">
        <v>7.1647510528564498</v>
      </c>
      <c r="H27">
        <v>7.0630931854248002</v>
      </c>
      <c r="I27">
        <v>5.8846888542175302</v>
      </c>
      <c r="J27">
        <v>5.1916460990905797</v>
      </c>
      <c r="K27">
        <v>3.61310911178589</v>
      </c>
      <c r="L27">
        <v>1.6079059839248699</v>
      </c>
      <c r="M27">
        <v>0.95305198431015004</v>
      </c>
      <c r="N27">
        <v>-0.45707800984382602</v>
      </c>
      <c r="O27">
        <v>-1.82372605800629</v>
      </c>
      <c r="P27">
        <v>-0.495335012674332</v>
      </c>
      <c r="Q27">
        <v>4.6303000301122998E-2</v>
      </c>
      <c r="R27">
        <v>0.52635198831558205</v>
      </c>
      <c r="S27">
        <v>3.8315680027008101</v>
      </c>
      <c r="T27">
        <v>5.7757430076599103</v>
      </c>
      <c r="U27">
        <v>7.4589910507202104</v>
      </c>
      <c r="V27">
        <v>8.4140157699584996</v>
      </c>
      <c r="W27">
        <v>9.3855371475219709</v>
      </c>
      <c r="X27">
        <v>10.8766794204712</v>
      </c>
      <c r="Y27">
        <v>11.501792907714799</v>
      </c>
      <c r="Z27">
        <v>11.7006130218506</v>
      </c>
      <c r="AA27">
        <v>12.2719268798828</v>
      </c>
      <c r="AB27">
        <v>14.4657735824585</v>
      </c>
      <c r="AC27">
        <v>13.041085243225099</v>
      </c>
      <c r="AD27">
        <v>14.3536577224731</v>
      </c>
      <c r="AE27">
        <v>13.7235269546509</v>
      </c>
      <c r="AF27">
        <v>9.0471563339233398</v>
      </c>
      <c r="AG27">
        <v>8.3726243972778303</v>
      </c>
      <c r="AH27">
        <v>6.5742158889770499</v>
      </c>
      <c r="AI27">
        <v>6.3891658782959002</v>
      </c>
      <c r="AJ27">
        <v>9.3075609207153303</v>
      </c>
      <c r="AK27">
        <v>10.8518676757812</v>
      </c>
      <c r="AL27">
        <v>6.9390349388122603</v>
      </c>
      <c r="AM27">
        <v>8.6394367218017596</v>
      </c>
      <c r="AN27">
        <v>8.0928421020507795</v>
      </c>
      <c r="AO27">
        <v>8.4800748825073207</v>
      </c>
      <c r="AP27">
        <v>14.3017463684082</v>
      </c>
      <c r="AQ27">
        <v>13.647443771362299</v>
      </c>
    </row>
    <row r="28" spans="1:43" x14ac:dyDescent="0.3">
      <c r="A28" t="s">
        <v>253</v>
      </c>
      <c r="B28" t="str">
        <f t="shared" si="0"/>
        <v>BDT CN EQUITY</v>
      </c>
      <c r="C28" t="s">
        <v>33</v>
      </c>
      <c r="D28">
        <v>5.8134789466857901</v>
      </c>
      <c r="E28">
        <v>6.0642828941345197</v>
      </c>
      <c r="F28">
        <v>5.8227109909057599</v>
      </c>
      <c r="G28">
        <v>5.39693403244019</v>
      </c>
      <c r="H28">
        <v>4.8600702285766602</v>
      </c>
      <c r="I28">
        <v>4.0904369354248002</v>
      </c>
      <c r="J28">
        <v>4.25522804260254</v>
      </c>
      <c r="K28">
        <v>4.2187380790710396</v>
      </c>
      <c r="L28">
        <v>3.77613496780396</v>
      </c>
      <c r="M28">
        <v>4.0722718238830602</v>
      </c>
      <c r="N28">
        <v>4.1493511199951199</v>
      </c>
      <c r="O28">
        <v>3.8912310600280802</v>
      </c>
      <c r="P28">
        <v>4.5056848526001003</v>
      </c>
      <c r="Q28">
        <v>5.6302747726440403</v>
      </c>
      <c r="R28">
        <v>4.7562851905822798</v>
      </c>
      <c r="S28">
        <v>3.7635068893432599</v>
      </c>
      <c r="T28">
        <v>2.41364693641663</v>
      </c>
      <c r="U28">
        <v>3.0184350013732901</v>
      </c>
      <c r="V28">
        <v>2.39339399337769</v>
      </c>
      <c r="W28">
        <v>1.2571510076522801</v>
      </c>
      <c r="X28">
        <v>1.09747397899628</v>
      </c>
      <c r="Y28">
        <v>0.79995000362396196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>
        <v>1.85980200767517</v>
      </c>
      <c r="AI28">
        <v>3.22320508956909</v>
      </c>
      <c r="AJ28">
        <v>4.1104941368103001</v>
      </c>
      <c r="AK28">
        <v>2.7495090961456299</v>
      </c>
      <c r="AL28">
        <v>3.91742992401123</v>
      </c>
      <c r="AM28">
        <v>3.1331429481506401</v>
      </c>
      <c r="AN28">
        <v>3.4367249011993399</v>
      </c>
      <c r="AO28">
        <v>6.5692272186279297</v>
      </c>
      <c r="AP28">
        <v>6.69748783111572</v>
      </c>
      <c r="AQ28">
        <v>5.6385340690612802</v>
      </c>
    </row>
    <row r="29" spans="1:43" x14ac:dyDescent="0.3">
      <c r="A29" t="s">
        <v>254</v>
      </c>
      <c r="B29" t="str">
        <f t="shared" si="0"/>
        <v>BEI-U CN EQUITY</v>
      </c>
      <c r="C29" t="s">
        <v>34</v>
      </c>
      <c r="D29">
        <v>8.5371761322021502</v>
      </c>
      <c r="E29">
        <v>8.4179334640502894</v>
      </c>
      <c r="F29">
        <v>9.5619821548461896</v>
      </c>
      <c r="G29">
        <v>8.7591867446899396</v>
      </c>
      <c r="H29">
        <v>6.9216508865356499</v>
      </c>
      <c r="I29">
        <v>7.0982398986816397</v>
      </c>
      <c r="J29">
        <v>6.1650891304016104</v>
      </c>
      <c r="K29">
        <v>4.1243810653686497</v>
      </c>
      <c r="L29">
        <v>5.9169239997863796</v>
      </c>
      <c r="M29">
        <v>8.9429101943969709</v>
      </c>
      <c r="N29">
        <v>7.5175909996032697</v>
      </c>
      <c r="O29">
        <v>6.9901809692382804</v>
      </c>
      <c r="P29">
        <v>1.9804149866104099</v>
      </c>
      <c r="Q29">
        <v>-2.2451710700988801</v>
      </c>
      <c r="R29">
        <v>-3.66148805618286</v>
      </c>
      <c r="S29">
        <v>-3.1859970092773402</v>
      </c>
      <c r="T29">
        <v>-2.0128219127654998</v>
      </c>
      <c r="U29">
        <v>-0.260744988918304</v>
      </c>
      <c r="V29">
        <v>1.4551529884338399</v>
      </c>
      <c r="W29">
        <v>0.40247100591659501</v>
      </c>
      <c r="X29">
        <v>2.85595607757568</v>
      </c>
      <c r="Y29">
        <v>2.1268041133880602</v>
      </c>
      <c r="Z29">
        <v>1.90648305416107</v>
      </c>
      <c r="AA29">
        <v>3.2269470691680899</v>
      </c>
      <c r="AB29">
        <v>1.5175119638443</v>
      </c>
      <c r="AC29">
        <v>1.7037570476532</v>
      </c>
      <c r="AD29">
        <v>1.85708999633789</v>
      </c>
      <c r="AE29">
        <v>0.98434799909591697</v>
      </c>
      <c r="AF29">
        <v>0.68118202686309803</v>
      </c>
      <c r="AG29">
        <v>-0.66276901960372903</v>
      </c>
      <c r="AH29">
        <v>-1.6641860008239799</v>
      </c>
      <c r="AI29">
        <v>-0.99013501405715898</v>
      </c>
      <c r="AJ29">
        <v>2.4356880187988299</v>
      </c>
      <c r="AK29">
        <v>-0.24242299795150801</v>
      </c>
      <c r="AL29">
        <v>0.2326769977808</v>
      </c>
      <c r="AM29">
        <v>0.48872199654579201</v>
      </c>
      <c r="AN29">
        <v>-1.6946990489959699</v>
      </c>
      <c r="AO29">
        <v>2.4459490776061998</v>
      </c>
      <c r="AP29">
        <v>3.2834219932556201</v>
      </c>
      <c r="AQ29">
        <v>4.1486787796020499</v>
      </c>
    </row>
    <row r="30" spans="1:43" x14ac:dyDescent="0.3">
      <c r="A30" t="s">
        <v>255</v>
      </c>
      <c r="B30" t="str">
        <f t="shared" si="0"/>
        <v>BEP-U CN EQUITY</v>
      </c>
      <c r="C30" t="s">
        <v>35</v>
      </c>
      <c r="D30">
        <v>-0.29132598638534501</v>
      </c>
      <c r="E30">
        <v>-0.22047199308872201</v>
      </c>
      <c r="F30">
        <v>-0.147240996360779</v>
      </c>
      <c r="G30">
        <v>-9.6977002918719996E-2</v>
      </c>
      <c r="H30">
        <v>-0.29767999053001398</v>
      </c>
      <c r="I30">
        <v>-0.34165498614311202</v>
      </c>
      <c r="J30">
        <v>-0.31011998653411899</v>
      </c>
      <c r="K30">
        <v>-0.39507201313972501</v>
      </c>
      <c r="L30">
        <v>-0.39524599909782399</v>
      </c>
      <c r="M30">
        <v>-0.37355199456214899</v>
      </c>
      <c r="N30">
        <v>-0.46851301193237299</v>
      </c>
      <c r="O30">
        <v>-0.58907699584960904</v>
      </c>
      <c r="P30">
        <v>-0.78927797079086304</v>
      </c>
      <c r="Q30">
        <v>-0.92603600025177002</v>
      </c>
      <c r="R30">
        <v>-0.81135398149490401</v>
      </c>
      <c r="S30">
        <v>-0.38366100192070002</v>
      </c>
      <c r="T30">
        <v>-0.47190499305725098</v>
      </c>
      <c r="U30">
        <v>-0.38977700471878102</v>
      </c>
      <c r="V30">
        <v>-0.30084601044654802</v>
      </c>
      <c r="W30">
        <v>-0.21918100118637099</v>
      </c>
      <c r="X30">
        <v>0.280862987041473</v>
      </c>
      <c r="Y30">
        <v>0.29149100184440602</v>
      </c>
      <c r="Z30">
        <v>0.25414499640464799</v>
      </c>
      <c r="AA30">
        <v>0.19074900448322299</v>
      </c>
      <c r="AB30">
        <v>-0.200117006897926</v>
      </c>
      <c r="AC30">
        <v>-0.18146899342536901</v>
      </c>
      <c r="AD30">
        <v>-0.11250499635934801</v>
      </c>
      <c r="AE30">
        <v>-0.10913900285959199</v>
      </c>
      <c r="AF30">
        <v>-3.5657998174429002E-2</v>
      </c>
      <c r="AG30">
        <v>-2.5275999680161001E-2</v>
      </c>
      <c r="AH30">
        <v>-0.16996300220489499</v>
      </c>
      <c r="AI30">
        <v>-0.152400001883507</v>
      </c>
      <c r="AJ30">
        <v>-5.1325999200344002E-2</v>
      </c>
      <c r="AK30">
        <v>-3.3229000866412998E-2</v>
      </c>
      <c r="AL30">
        <v>5.5128000676631997E-2</v>
      </c>
      <c r="AM30">
        <v>1.0164000093937E-2</v>
      </c>
      <c r="AN30">
        <v>0.16643400490283999</v>
      </c>
      <c r="AO30">
        <v>0.11944600194692601</v>
      </c>
      <c r="AP30">
        <v>0.189327001571655</v>
      </c>
      <c r="AQ30">
        <v>0.31480699777603099</v>
      </c>
    </row>
    <row r="31" spans="1:43" x14ac:dyDescent="0.3">
      <c r="A31" t="s">
        <v>256</v>
      </c>
      <c r="B31" t="str">
        <f t="shared" si="0"/>
        <v>BHC CN EQUITY</v>
      </c>
      <c r="C31" t="s">
        <v>36</v>
      </c>
      <c r="D31">
        <v>-0.66412997245788596</v>
      </c>
      <c r="E31">
        <v>-1.8116079568862899</v>
      </c>
      <c r="F31">
        <v>-1.7380340099334699</v>
      </c>
      <c r="G31">
        <v>-2.2324459552764901</v>
      </c>
      <c r="H31">
        <v>-3.6093099117279102</v>
      </c>
      <c r="I31">
        <v>-0.69307297468185403</v>
      </c>
      <c r="J31">
        <v>-1.3092509508132899</v>
      </c>
      <c r="K31">
        <v>-0.81985098123550404</v>
      </c>
      <c r="L31">
        <v>0.91449099779128995</v>
      </c>
      <c r="M31">
        <v>0.14773300290107699</v>
      </c>
      <c r="N31">
        <v>-1.3729820251464799</v>
      </c>
      <c r="O31">
        <v>-3.13902091979981</v>
      </c>
      <c r="P31">
        <v>-3.8477981090545601</v>
      </c>
      <c r="Q31">
        <v>-4.1895899772643999</v>
      </c>
      <c r="R31">
        <v>-3.28059005737305</v>
      </c>
      <c r="S31">
        <v>-1.72143495082855</v>
      </c>
      <c r="T31">
        <v>-6.0826520919799796</v>
      </c>
      <c r="U31">
        <v>-6.4094119071960396</v>
      </c>
      <c r="V31">
        <v>-5.8618979454040501</v>
      </c>
      <c r="W31">
        <v>-5.3891940116882298</v>
      </c>
      <c r="X31">
        <v>-1.8825260400772099</v>
      </c>
      <c r="Y31">
        <v>-2.7454268932342498</v>
      </c>
      <c r="Z31">
        <v>-4.7374501228332502</v>
      </c>
      <c r="AA31">
        <v>-12.173341751098601</v>
      </c>
      <c r="AB31">
        <v>-9.2283487319946307</v>
      </c>
      <c r="AC31">
        <v>-4.5995721817016602</v>
      </c>
      <c r="AD31">
        <v>-2.34734010696411</v>
      </c>
      <c r="AE31">
        <v>5.93389797210693</v>
      </c>
      <c r="AF31">
        <v>3.2098829746246298</v>
      </c>
      <c r="AG31">
        <v>-2.5571839809417698</v>
      </c>
      <c r="AH31">
        <v>-3.0810189247131401</v>
      </c>
      <c r="AI31">
        <v>-5.2090148925781197</v>
      </c>
      <c r="AJ31">
        <v>-4.7346620559692401</v>
      </c>
      <c r="AK31">
        <v>-2.0059289932250999</v>
      </c>
      <c r="AL31">
        <v>-1.62948799133301</v>
      </c>
      <c r="AM31">
        <v>-0.64355701208114602</v>
      </c>
      <c r="AN31">
        <v>1.66617703437805</v>
      </c>
      <c r="AO31">
        <v>2.24295210838318</v>
      </c>
      <c r="AP31">
        <v>3.1066079139709499</v>
      </c>
      <c r="AQ31">
        <v>3.36615991592407</v>
      </c>
    </row>
    <row r="32" spans="1:43" x14ac:dyDescent="0.3">
      <c r="A32" t="s">
        <v>257</v>
      </c>
      <c r="B32" t="str">
        <f t="shared" si="0"/>
        <v>BIP-U CN EQUITY</v>
      </c>
      <c r="C32" t="s">
        <v>37</v>
      </c>
      <c r="D32">
        <v>0.103456996381283</v>
      </c>
      <c r="E32">
        <v>0.22896200418472301</v>
      </c>
      <c r="F32">
        <v>0.62532097101211503</v>
      </c>
      <c r="G32">
        <v>0.49725800752639798</v>
      </c>
      <c r="H32">
        <v>0.65174597501754805</v>
      </c>
      <c r="I32">
        <v>0.72250401973724399</v>
      </c>
      <c r="J32">
        <v>0.45387500524520902</v>
      </c>
      <c r="K32">
        <v>0.554005026817322</v>
      </c>
      <c r="L32">
        <v>0.67890602350234996</v>
      </c>
      <c r="M32">
        <v>1.18798303604126</v>
      </c>
      <c r="N32">
        <v>1.4106459617614799</v>
      </c>
      <c r="O32">
        <v>1.6157640218734699</v>
      </c>
      <c r="P32">
        <v>1.93978500366211</v>
      </c>
      <c r="Q32">
        <v>1.5734770298004199</v>
      </c>
      <c r="R32">
        <v>0.82927602529525801</v>
      </c>
      <c r="S32">
        <v>0.66984599828720104</v>
      </c>
      <c r="T32">
        <v>0.17403300106525399</v>
      </c>
      <c r="U32">
        <v>0.351341992616653</v>
      </c>
      <c r="V32">
        <v>0.69599801301956199</v>
      </c>
      <c r="W32">
        <v>0.50167900323867798</v>
      </c>
      <c r="X32">
        <v>0.80258202552795399</v>
      </c>
      <c r="Y32">
        <v>0.580411016941071</v>
      </c>
      <c r="Z32">
        <v>0.65260702371597301</v>
      </c>
      <c r="AA32">
        <v>1.2413519620895399</v>
      </c>
      <c r="AB32">
        <v>1.41123795509338</v>
      </c>
      <c r="AC32">
        <v>1.45622599124908</v>
      </c>
      <c r="AD32">
        <v>1.1812479496002199</v>
      </c>
      <c r="AE32">
        <v>0.46106600761413602</v>
      </c>
      <c r="AF32">
        <v>0.83396798372268699</v>
      </c>
      <c r="AG32">
        <v>1.1282750368118299</v>
      </c>
      <c r="AH32">
        <v>2.03609395027161</v>
      </c>
      <c r="AI32">
        <v>2.4301459789276101</v>
      </c>
      <c r="AJ32">
        <v>1.8166630268096899</v>
      </c>
      <c r="AK32">
        <v>2.0430541038513201</v>
      </c>
      <c r="AL32">
        <v>1.3926149606704701</v>
      </c>
      <c r="AM32">
        <v>1.7411630153655999</v>
      </c>
      <c r="AN32">
        <v>2.1173911094665501</v>
      </c>
      <c r="AO32">
        <v>1.73813700675964</v>
      </c>
      <c r="AP32">
        <v>1.7727290391921999</v>
      </c>
      <c r="AQ32">
        <v>1.1436740159988401</v>
      </c>
    </row>
    <row r="33" spans="1:43" x14ac:dyDescent="0.3">
      <c r="A33" t="s">
        <v>258</v>
      </c>
      <c r="B33" t="str">
        <f t="shared" si="0"/>
        <v>BIR CN EQUITY</v>
      </c>
      <c r="C33" t="s">
        <v>38</v>
      </c>
      <c r="D33">
        <v>0.47051900625228898</v>
      </c>
      <c r="E33">
        <v>1.2768319845199601</v>
      </c>
      <c r="F33">
        <v>1.17499303817749</v>
      </c>
      <c r="G33">
        <v>0.30821201205253601</v>
      </c>
      <c r="H33">
        <v>2.6643419265747101</v>
      </c>
      <c r="I33">
        <v>10.119926452636699</v>
      </c>
      <c r="J33">
        <v>15.8574018478394</v>
      </c>
      <c r="K33">
        <v>21.4323844909668</v>
      </c>
      <c r="L33">
        <v>22.474096298217798</v>
      </c>
      <c r="M33">
        <v>19.4101467132568</v>
      </c>
      <c r="N33">
        <v>14.067465782165501</v>
      </c>
      <c r="O33">
        <v>10.736112594604499</v>
      </c>
      <c r="P33">
        <v>8.4334030151367205</v>
      </c>
      <c r="Q33">
        <v>3.1367440223693901</v>
      </c>
      <c r="R33">
        <v>0.32849699258804299</v>
      </c>
      <c r="S33">
        <v>-2.0221629142761199</v>
      </c>
      <c r="T33">
        <v>-4.08882713317871</v>
      </c>
      <c r="U33">
        <v>-5.0764927864074698</v>
      </c>
      <c r="V33">
        <v>-4.0617089271545401</v>
      </c>
      <c r="W33">
        <v>-1.9855170249939</v>
      </c>
      <c r="X33">
        <v>1.2477439641952499</v>
      </c>
      <c r="Y33">
        <v>3.1699790954589799</v>
      </c>
      <c r="Z33">
        <v>3.7405099868774401</v>
      </c>
      <c r="AA33">
        <v>3.7926330566406201</v>
      </c>
      <c r="AB33">
        <v>2.1077411174774201</v>
      </c>
      <c r="AC33">
        <v>-2.5908010005950901</v>
      </c>
      <c r="AD33">
        <v>-2.2488760948181201</v>
      </c>
      <c r="AE33">
        <v>-1.76035296916962</v>
      </c>
      <c r="AF33">
        <v>-2.2830870151519802</v>
      </c>
      <c r="AG33">
        <v>2.39198899269104</v>
      </c>
      <c r="AH33">
        <v>0.726862013339996</v>
      </c>
      <c r="AI33">
        <v>-1.0276969671249401</v>
      </c>
      <c r="AJ33">
        <v>-1.9357559680938701</v>
      </c>
      <c r="AK33">
        <v>-1.9597519636154199</v>
      </c>
      <c r="AL33">
        <v>-1.0264650583267201</v>
      </c>
      <c r="AM33">
        <v>-0.61662501096725497</v>
      </c>
      <c r="AN33">
        <v>0.73506200313568104</v>
      </c>
      <c r="AO33">
        <v>2.0667519569396999</v>
      </c>
      <c r="AP33">
        <v>3.8417088985443102</v>
      </c>
      <c r="AQ33">
        <v>6.5219469070434597</v>
      </c>
    </row>
    <row r="34" spans="1:43" x14ac:dyDescent="0.3">
      <c r="A34" t="s">
        <v>260</v>
      </c>
      <c r="B34" t="str">
        <f t="shared" si="0"/>
        <v>BLX CN EQUITY</v>
      </c>
      <c r="C34" t="s">
        <v>40</v>
      </c>
      <c r="D34">
        <v>1.0802589654922501</v>
      </c>
      <c r="E34">
        <v>1.13703501224518</v>
      </c>
      <c r="F34">
        <v>1.2603800296783401</v>
      </c>
      <c r="G34">
        <v>0.96087902784347501</v>
      </c>
      <c r="H34">
        <v>0.900201976299286</v>
      </c>
      <c r="I34">
        <v>0.338930994272232</v>
      </c>
      <c r="J34">
        <v>0.20664399862289401</v>
      </c>
      <c r="K34">
        <v>0.48820200562477101</v>
      </c>
      <c r="L34">
        <v>0.54830902814865101</v>
      </c>
      <c r="M34">
        <v>0.949129998683929</v>
      </c>
      <c r="N34">
        <v>0.53118598461151101</v>
      </c>
      <c r="O34">
        <v>0.30727499723434398</v>
      </c>
      <c r="P34">
        <v>0.50568902492523204</v>
      </c>
      <c r="Q34">
        <v>0.77489298582077004</v>
      </c>
      <c r="R34">
        <v>0.946879982948303</v>
      </c>
      <c r="S34">
        <v>1.11437499523163</v>
      </c>
      <c r="T34">
        <v>0.129674002528191</v>
      </c>
      <c r="U34">
        <v>-0.36166399717330899</v>
      </c>
      <c r="V34">
        <v>-0.50457298755645796</v>
      </c>
      <c r="W34">
        <v>-0.83682000637054399</v>
      </c>
      <c r="X34">
        <v>-0.15086199343204501</v>
      </c>
      <c r="Y34">
        <v>-0.19657100737094901</v>
      </c>
      <c r="Z34">
        <v>-0.54403299093246504</v>
      </c>
      <c r="AA34">
        <v>-0.690448999404907</v>
      </c>
      <c r="AB34">
        <v>-0.31044799089431802</v>
      </c>
      <c r="AC34">
        <v>4.9182001501322001E-2</v>
      </c>
      <c r="AD34">
        <v>0.72935700416564897</v>
      </c>
      <c r="AE34">
        <v>0.69402498006820701</v>
      </c>
      <c r="AF34">
        <v>-0.25607499480247498</v>
      </c>
      <c r="AG34">
        <v>-7.4612997472286002E-2</v>
      </c>
      <c r="AH34">
        <v>-0.239672005176544</v>
      </c>
      <c r="AI34">
        <v>-8.3904996514319999E-2</v>
      </c>
      <c r="AJ34">
        <v>0.35560399293899497</v>
      </c>
      <c r="AK34">
        <v>0.14166100323200201</v>
      </c>
      <c r="AL34">
        <v>0.18740800023078899</v>
      </c>
      <c r="AM34">
        <v>-0.49342998862266502</v>
      </c>
      <c r="AN34">
        <v>-1.2194420099258401</v>
      </c>
      <c r="AO34">
        <v>-0.93423300981521595</v>
      </c>
      <c r="AP34">
        <v>-0.85253697633743297</v>
      </c>
      <c r="AQ34">
        <v>-0.70161497592926003</v>
      </c>
    </row>
    <row r="35" spans="1:43" x14ac:dyDescent="0.3">
      <c r="A35" t="s">
        <v>261</v>
      </c>
      <c r="B35" t="str">
        <f t="shared" si="0"/>
        <v>BMO CN EQUITY</v>
      </c>
      <c r="C35" t="s">
        <v>41</v>
      </c>
      <c r="D35">
        <v>0.53093397617340099</v>
      </c>
      <c r="E35">
        <v>0.50735700130462602</v>
      </c>
      <c r="F35">
        <v>0.476740002632141</v>
      </c>
      <c r="G35">
        <v>0.44447100162506098</v>
      </c>
      <c r="H35">
        <v>0.355964004993439</v>
      </c>
      <c r="I35">
        <v>0.61031800508499101</v>
      </c>
      <c r="J35">
        <v>0.58623301982879605</v>
      </c>
      <c r="K35">
        <v>0.95922899246215798</v>
      </c>
      <c r="L35">
        <v>1.27264904975891</v>
      </c>
      <c r="M35">
        <v>1.07617104053497</v>
      </c>
      <c r="N35">
        <v>1.19913494586945</v>
      </c>
      <c r="O35">
        <v>0.856339991092682</v>
      </c>
      <c r="P35">
        <v>0.80043900012970004</v>
      </c>
      <c r="Q35">
        <v>0.73825097084045399</v>
      </c>
      <c r="R35">
        <v>0.63358801603317305</v>
      </c>
      <c r="S35">
        <v>0.59602898359298695</v>
      </c>
      <c r="T35">
        <v>0.56587600708007801</v>
      </c>
      <c r="U35">
        <v>0.51933902502059903</v>
      </c>
      <c r="V35">
        <v>0.55371600389480602</v>
      </c>
      <c r="W35">
        <v>0.69263398647308305</v>
      </c>
      <c r="X35">
        <v>0.70846402645111095</v>
      </c>
      <c r="Y35">
        <v>0.78516799211502097</v>
      </c>
      <c r="Z35">
        <v>0.79781997203826904</v>
      </c>
      <c r="AA35">
        <v>0.78564798831939697</v>
      </c>
      <c r="AB35">
        <v>0.74058902263641402</v>
      </c>
      <c r="AC35">
        <v>0.74209499359130904</v>
      </c>
      <c r="AD35">
        <v>0.72737902402877797</v>
      </c>
      <c r="AE35">
        <v>0.74912899732589699</v>
      </c>
      <c r="AF35">
        <v>0.834910988807678</v>
      </c>
      <c r="AG35">
        <v>0.78054797649383501</v>
      </c>
      <c r="AH35">
        <v>0.76021099090576205</v>
      </c>
      <c r="AI35">
        <v>0.72559899091720603</v>
      </c>
      <c r="AJ35">
        <v>0.69513398408889804</v>
      </c>
      <c r="AK35">
        <v>0.657418012619019</v>
      </c>
      <c r="AL35">
        <v>0.67298799753189098</v>
      </c>
      <c r="AM35">
        <v>0.64795398712158203</v>
      </c>
      <c r="AN35">
        <v>0.71025699377059903</v>
      </c>
      <c r="AO35">
        <v>0.67038601636886597</v>
      </c>
      <c r="AP35">
        <v>0.68228900432586703</v>
      </c>
      <c r="AQ35">
        <v>0.66636502742767301</v>
      </c>
    </row>
    <row r="36" spans="1:43" x14ac:dyDescent="0.3">
      <c r="A36" t="s">
        <v>262</v>
      </c>
      <c r="B36" t="str">
        <f t="shared" si="0"/>
        <v>BN CN EQUITY</v>
      </c>
      <c r="C36" t="s">
        <v>42</v>
      </c>
      <c r="D36">
        <v>0.18456099927425401</v>
      </c>
      <c r="E36">
        <v>0.223646000027657</v>
      </c>
      <c r="F36">
        <v>0.234451994299889</v>
      </c>
      <c r="G36">
        <v>0.24265100061893499</v>
      </c>
      <c r="H36">
        <v>2.5699000805616001E-2</v>
      </c>
      <c r="I36">
        <v>7.0399999618529996E-2</v>
      </c>
      <c r="J36">
        <v>0.190289005637169</v>
      </c>
      <c r="K36">
        <v>0.49406000971794101</v>
      </c>
      <c r="L36">
        <v>0.88965499401092496</v>
      </c>
      <c r="M36">
        <v>1.0153950452804601</v>
      </c>
      <c r="N36">
        <v>1.09508204460144</v>
      </c>
      <c r="O36">
        <v>1.0796259641647299</v>
      </c>
      <c r="P36">
        <v>1.0082210302352901</v>
      </c>
      <c r="Q36">
        <v>0.86111098527908303</v>
      </c>
      <c r="R36">
        <v>0.42396199703216603</v>
      </c>
      <c r="S36">
        <v>-4.0139999240636999E-2</v>
      </c>
      <c r="T36">
        <v>2.2312000393867E-2</v>
      </c>
      <c r="U36">
        <v>0.28003999590873702</v>
      </c>
      <c r="V36">
        <v>0.65845102071762096</v>
      </c>
      <c r="W36">
        <v>0.96751397848129295</v>
      </c>
      <c r="X36">
        <v>1.46373295783997</v>
      </c>
      <c r="Y36">
        <v>1.26095795631409</v>
      </c>
      <c r="Z36">
        <v>1.45253801345825</v>
      </c>
      <c r="AA36" t="s">
        <v>6</v>
      </c>
      <c r="AB36" t="s">
        <v>6</v>
      </c>
      <c r="AC36" t="s">
        <v>6</v>
      </c>
      <c r="AD36" t="s">
        <v>6</v>
      </c>
      <c r="AE36" t="s">
        <v>6</v>
      </c>
      <c r="AF36">
        <v>0.342029988765717</v>
      </c>
      <c r="AG36">
        <v>0.83471298217773404</v>
      </c>
      <c r="AH36">
        <v>0.85135197639465299</v>
      </c>
      <c r="AI36">
        <v>1.10309302806854</v>
      </c>
      <c r="AJ36">
        <v>1.4604519605636599</v>
      </c>
      <c r="AK36">
        <v>0.98003399372100797</v>
      </c>
      <c r="AL36">
        <v>1.3251420259475699</v>
      </c>
      <c r="AM36">
        <v>1.7405589818954501</v>
      </c>
      <c r="AN36">
        <v>2.1392021179199201</v>
      </c>
      <c r="AO36">
        <v>2.5310978889465301</v>
      </c>
      <c r="AP36">
        <v>2.6969339847564702</v>
      </c>
      <c r="AQ36">
        <v>2.56785988807678</v>
      </c>
    </row>
    <row r="37" spans="1:43" x14ac:dyDescent="0.3">
      <c r="A37" t="s">
        <v>263</v>
      </c>
      <c r="B37" t="str">
        <f t="shared" si="0"/>
        <v>BNS CN EQUITY</v>
      </c>
      <c r="C37" t="s">
        <v>43</v>
      </c>
      <c r="D37">
        <v>0.54961401224136397</v>
      </c>
      <c r="E37">
        <v>0.53164899349212602</v>
      </c>
      <c r="F37">
        <v>0.55932497978210405</v>
      </c>
      <c r="G37">
        <v>0.56523901224136397</v>
      </c>
      <c r="H37">
        <v>0.53462100028991699</v>
      </c>
      <c r="I37">
        <v>0.60345202684402499</v>
      </c>
      <c r="J37">
        <v>0.63568300008773804</v>
      </c>
      <c r="K37">
        <v>0.68674099445342995</v>
      </c>
      <c r="L37">
        <v>0.78255498409271196</v>
      </c>
      <c r="M37">
        <v>0.84299498796463002</v>
      </c>
      <c r="N37">
        <v>0.85104000568389904</v>
      </c>
      <c r="O37">
        <v>0.82738298177719105</v>
      </c>
      <c r="P37">
        <v>0.82918697595596302</v>
      </c>
      <c r="Q37">
        <v>0.76818197965621904</v>
      </c>
      <c r="R37">
        <v>0.66230499744415305</v>
      </c>
      <c r="S37">
        <v>0.58660799264907804</v>
      </c>
      <c r="T37">
        <v>0.60990899801254295</v>
      </c>
      <c r="U37">
        <v>0.63953900337219205</v>
      </c>
      <c r="V37">
        <v>0.664659023284912</v>
      </c>
      <c r="W37">
        <v>0.78060400485992398</v>
      </c>
      <c r="X37">
        <v>0.80492997169494596</v>
      </c>
      <c r="Y37">
        <v>0.83121299743652299</v>
      </c>
      <c r="Z37">
        <v>0.85533797740936302</v>
      </c>
      <c r="AA37">
        <v>0.85877698659896895</v>
      </c>
      <c r="AB37">
        <v>0.89331698417663596</v>
      </c>
      <c r="AC37">
        <v>0.90489399433135997</v>
      </c>
      <c r="AD37">
        <v>0.91409099102020297</v>
      </c>
      <c r="AE37">
        <v>0.92103201150894198</v>
      </c>
      <c r="AF37">
        <v>0.88377898931503296</v>
      </c>
      <c r="AG37">
        <v>0.87459802627563499</v>
      </c>
      <c r="AH37">
        <v>0.85665202140808105</v>
      </c>
      <c r="AI37">
        <v>0.80892097949981701</v>
      </c>
      <c r="AJ37">
        <v>0.81208902597427401</v>
      </c>
      <c r="AK37">
        <v>0.78659498691558805</v>
      </c>
      <c r="AL37">
        <v>0.79197698831558205</v>
      </c>
      <c r="AM37">
        <v>0.80079698562622104</v>
      </c>
      <c r="AN37">
        <v>0.84396100044250499</v>
      </c>
      <c r="AO37">
        <v>0.79827201366424605</v>
      </c>
      <c r="AP37">
        <v>0.87296402454376198</v>
      </c>
      <c r="AQ37">
        <v>0.86804497241973899</v>
      </c>
    </row>
    <row r="38" spans="1:43" x14ac:dyDescent="0.3">
      <c r="A38" t="s">
        <v>264</v>
      </c>
      <c r="B38" t="str">
        <f t="shared" si="0"/>
        <v>BTE CN EQUITY</v>
      </c>
      <c r="C38" t="s">
        <v>44</v>
      </c>
      <c r="D38">
        <v>-4.2360968589782697</v>
      </c>
      <c r="E38">
        <v>-4.9857921600341797</v>
      </c>
      <c r="F38">
        <v>-4.6340570449829102</v>
      </c>
      <c r="G38">
        <v>-3.7144699096679701</v>
      </c>
      <c r="H38">
        <v>10.7468175888062</v>
      </c>
      <c r="I38">
        <v>13.149325370788601</v>
      </c>
      <c r="J38">
        <v>16.9761772155762</v>
      </c>
      <c r="K38">
        <v>17.218143463134801</v>
      </c>
      <c r="L38">
        <v>22.735868453979499</v>
      </c>
      <c r="M38">
        <v>18.031030654907202</v>
      </c>
      <c r="N38">
        <v>41.734413146972699</v>
      </c>
      <c r="O38">
        <v>39.152034759521499</v>
      </c>
      <c r="P38">
        <v>33.415393829345703</v>
      </c>
      <c r="Q38">
        <v>31.5433654785156</v>
      </c>
      <c r="R38">
        <v>0.70510202646255504</v>
      </c>
      <c r="S38">
        <v>-52.3260498046875</v>
      </c>
      <c r="T38">
        <v>-59.165294647216797</v>
      </c>
      <c r="U38">
        <v>-57.730201721191399</v>
      </c>
      <c r="V38">
        <v>-51.468597412109403</v>
      </c>
      <c r="W38">
        <v>-0.202729001641273</v>
      </c>
      <c r="X38">
        <v>-1.97914695739746</v>
      </c>
      <c r="Y38">
        <v>-2.1247398853302002</v>
      </c>
      <c r="Z38">
        <v>-4.6561460494995099</v>
      </c>
      <c r="AA38">
        <v>-6.0526499748229998</v>
      </c>
      <c r="AB38">
        <v>-0.33256098628044101</v>
      </c>
      <c r="AC38">
        <v>-1.20704901218414</v>
      </c>
      <c r="AD38">
        <v>0.29239800572395303</v>
      </c>
      <c r="AE38">
        <v>1.9445040225982699</v>
      </c>
      <c r="AF38">
        <v>-7.4503989219665501</v>
      </c>
      <c r="AG38">
        <v>-7.8270530700683603</v>
      </c>
      <c r="AH38">
        <v>-9.5894727706909197</v>
      </c>
      <c r="AI38">
        <v>-9.6241998672485405</v>
      </c>
      <c r="AJ38">
        <v>-10.0374708175659</v>
      </c>
      <c r="AK38">
        <v>-18.199602127075199</v>
      </c>
      <c r="AL38">
        <v>-16.635749816894499</v>
      </c>
      <c r="AM38">
        <v>-19.504579544067401</v>
      </c>
      <c r="AN38">
        <v>-17.580062866210898</v>
      </c>
      <c r="AO38">
        <v>-6.6312599182128897</v>
      </c>
      <c r="AP38">
        <v>-7.6706500053405797</v>
      </c>
      <c r="AQ38">
        <v>-2.9747569561004599</v>
      </c>
    </row>
    <row r="39" spans="1:43" x14ac:dyDescent="0.3">
      <c r="A39" t="s">
        <v>265</v>
      </c>
      <c r="B39" t="str">
        <f t="shared" si="0"/>
        <v>BTO CN EQUITY</v>
      </c>
      <c r="C39" t="s">
        <v>45</v>
      </c>
      <c r="D39">
        <v>-15.170224189758301</v>
      </c>
      <c r="E39">
        <v>-2.77932906150818</v>
      </c>
      <c r="F39">
        <v>-0.79712599515914895</v>
      </c>
      <c r="G39">
        <v>0.23602600395679499</v>
      </c>
      <c r="H39">
        <v>6.7168998718261701</v>
      </c>
      <c r="I39">
        <v>7.0795807838439897</v>
      </c>
      <c r="J39">
        <v>7.0213160514831499</v>
      </c>
      <c r="K39">
        <v>6.9830060005187997</v>
      </c>
      <c r="L39">
        <v>6.7050848007202104</v>
      </c>
      <c r="M39">
        <v>11.0352840423584</v>
      </c>
      <c r="N39">
        <v>11.7153615951538</v>
      </c>
      <c r="O39">
        <v>12.134167671203601</v>
      </c>
      <c r="P39">
        <v>13.711901664733899</v>
      </c>
      <c r="Q39">
        <v>18.0767936706543</v>
      </c>
      <c r="R39">
        <v>20.822257995605501</v>
      </c>
      <c r="S39">
        <v>20.778039932251001</v>
      </c>
      <c r="T39">
        <v>21.8760375976562</v>
      </c>
      <c r="U39">
        <v>14.7170667648315</v>
      </c>
      <c r="V39">
        <v>12.695355415344199</v>
      </c>
      <c r="W39">
        <v>11.2173204421997</v>
      </c>
      <c r="X39">
        <v>2.0776009559631401</v>
      </c>
      <c r="Y39">
        <v>0.45272898674011203</v>
      </c>
      <c r="Z39">
        <v>-0.19880099594593001</v>
      </c>
      <c r="AA39">
        <v>1.10599005222321</v>
      </c>
      <c r="AB39">
        <v>4.3401322364807102</v>
      </c>
      <c r="AC39">
        <v>4.6355748176574698</v>
      </c>
      <c r="AD39">
        <v>4.6721329689025897</v>
      </c>
      <c r="AE39">
        <v>2.26443696022034</v>
      </c>
      <c r="AF39">
        <v>1.3792519569396999</v>
      </c>
      <c r="AG39">
        <v>2.4486320018768302</v>
      </c>
      <c r="AH39">
        <v>1.12271296977997</v>
      </c>
      <c r="AI39">
        <v>1.7947870492935201</v>
      </c>
      <c r="AJ39">
        <v>-4.0375571250915501</v>
      </c>
      <c r="AK39">
        <v>-6.4886050224304199</v>
      </c>
      <c r="AL39">
        <v>-7.0926480293273899</v>
      </c>
      <c r="AM39">
        <v>-7.2385578155517596</v>
      </c>
      <c r="AN39">
        <v>-16.493080139160199</v>
      </c>
      <c r="AO39">
        <v>-29.2481365203857</v>
      </c>
      <c r="AP39">
        <v>-29.046918869018601</v>
      </c>
      <c r="AQ39">
        <v>-30.046266555786101</v>
      </c>
    </row>
    <row r="40" spans="1:43" x14ac:dyDescent="0.3">
      <c r="A40" t="s">
        <v>266</v>
      </c>
      <c r="B40" t="str">
        <f t="shared" si="0"/>
        <v>BYD CN EQUITY</v>
      </c>
      <c r="C40" t="s">
        <v>46</v>
      </c>
      <c r="D40">
        <v>1.7108249664306601</v>
      </c>
      <c r="E40">
        <v>2.5051219463348402</v>
      </c>
      <c r="F40">
        <v>3.2288510799407999</v>
      </c>
      <c r="G40">
        <v>3.8640449047088601</v>
      </c>
      <c r="H40">
        <v>3.73604393005371</v>
      </c>
      <c r="I40">
        <v>3.38195896148682</v>
      </c>
      <c r="J40">
        <v>2.8230950832366899</v>
      </c>
      <c r="K40">
        <v>1.9836519956588701</v>
      </c>
      <c r="L40">
        <v>1.56348097324371</v>
      </c>
      <c r="M40">
        <v>1.06029605865478</v>
      </c>
      <c r="N40">
        <v>0.94875901937484697</v>
      </c>
      <c r="O40">
        <v>1.30987501144409</v>
      </c>
      <c r="P40">
        <v>1.9789470434188801</v>
      </c>
      <c r="Q40">
        <v>2.8595919609069802</v>
      </c>
      <c r="R40">
        <v>2.0242240428924601</v>
      </c>
      <c r="S40">
        <v>2.9590809345245401</v>
      </c>
      <c r="T40">
        <v>2.58748507499695</v>
      </c>
      <c r="U40">
        <v>2.11311006546021</v>
      </c>
      <c r="V40">
        <v>2.98454093933106</v>
      </c>
      <c r="W40">
        <v>4.0926570892334002</v>
      </c>
      <c r="X40">
        <v>5.4211077690124503</v>
      </c>
      <c r="Y40">
        <v>5.67773389816284</v>
      </c>
      <c r="Z40">
        <v>5.7060418128967303</v>
      </c>
      <c r="AA40">
        <v>6.9169969558715803</v>
      </c>
      <c r="AB40">
        <v>7.0873441696167001</v>
      </c>
      <c r="AC40">
        <v>8.1669731140136701</v>
      </c>
      <c r="AD40">
        <v>6.9108171463012704</v>
      </c>
      <c r="AE40">
        <v>6.6825280189514196</v>
      </c>
      <c r="AF40">
        <v>5.3286328315734899</v>
      </c>
      <c r="AG40">
        <v>4.3840060234069798</v>
      </c>
      <c r="AH40">
        <v>6.56933498382568</v>
      </c>
      <c r="AI40">
        <v>4.4121770858764604</v>
      </c>
      <c r="AJ40">
        <v>2.9835069179534899</v>
      </c>
      <c r="AK40">
        <v>-1.12169301509857</v>
      </c>
      <c r="AL40">
        <v>-2.2431509494781499</v>
      </c>
      <c r="AM40">
        <v>-3.8983430862426798</v>
      </c>
      <c r="AN40">
        <v>-5.6299629211425799</v>
      </c>
      <c r="AO40">
        <v>-0.47162199020385698</v>
      </c>
      <c r="AP40">
        <v>-5.1986408233642596</v>
      </c>
      <c r="AQ40">
        <v>-3.97645092010498</v>
      </c>
    </row>
    <row r="41" spans="1:43" x14ac:dyDescent="0.3">
      <c r="A41" t="s">
        <v>267</v>
      </c>
      <c r="B41" t="str">
        <f t="shared" si="0"/>
        <v>CAE CN EQUITY</v>
      </c>
      <c r="C41" t="s">
        <v>47</v>
      </c>
      <c r="D41">
        <v>-3.1596601009368901</v>
      </c>
      <c r="E41">
        <v>-3.1506109237670898</v>
      </c>
      <c r="F41">
        <v>-2.99941802024841</v>
      </c>
      <c r="G41">
        <v>2.6860780715942401</v>
      </c>
      <c r="H41">
        <v>2.9051709175109899</v>
      </c>
      <c r="I41">
        <v>2.8521480560302699</v>
      </c>
      <c r="J41">
        <v>2.22529792785644</v>
      </c>
      <c r="K41">
        <v>1.84117102622986</v>
      </c>
      <c r="L41">
        <v>1.3244069814682</v>
      </c>
      <c r="M41">
        <v>1.0614140033721899</v>
      </c>
      <c r="N41">
        <v>1.54633605480194</v>
      </c>
      <c r="O41">
        <v>1.2521990537643399</v>
      </c>
      <c r="P41">
        <v>1.55475997924805</v>
      </c>
      <c r="Q41">
        <v>1.3613539934158301</v>
      </c>
      <c r="R41">
        <v>-0.54781800508499101</v>
      </c>
      <c r="S41">
        <v>0.14976799488067599</v>
      </c>
      <c r="T41">
        <v>0.81695699691772505</v>
      </c>
      <c r="U41">
        <v>1.8546379804611199</v>
      </c>
      <c r="V41">
        <v>3.9797821044921902</v>
      </c>
      <c r="W41">
        <v>5.1721000671386701</v>
      </c>
      <c r="X41">
        <v>5.0980210304260298</v>
      </c>
      <c r="Y41">
        <v>4.8791198730468803</v>
      </c>
      <c r="Z41">
        <v>5.0982179641723597</v>
      </c>
      <c r="AA41">
        <v>4.9269027709960902</v>
      </c>
      <c r="AB41">
        <v>6.4632611274719203</v>
      </c>
      <c r="AC41">
        <v>6.4143362045288104</v>
      </c>
      <c r="AD41">
        <v>6.21463918685913</v>
      </c>
      <c r="AE41">
        <v>6.2058019638061497</v>
      </c>
      <c r="AF41">
        <v>4.9375047683715803</v>
      </c>
      <c r="AG41">
        <v>4.7145051956176802</v>
      </c>
      <c r="AH41">
        <v>4.8591990470886204</v>
      </c>
      <c r="AI41">
        <v>4.7156748771667498</v>
      </c>
      <c r="AJ41">
        <v>4.6411781311035201</v>
      </c>
      <c r="AK41">
        <v>5.2808370590209996</v>
      </c>
      <c r="AL41">
        <v>4.7588458061218297</v>
      </c>
      <c r="AM41">
        <v>4.9182209968566903</v>
      </c>
      <c r="AN41">
        <v>4.9832310676574698</v>
      </c>
      <c r="AO41">
        <v>4.6331868171691903</v>
      </c>
      <c r="AP41">
        <v>4.5380949974060103</v>
      </c>
      <c r="AQ41">
        <v>4.7186589241027797</v>
      </c>
    </row>
    <row r="42" spans="1:43" x14ac:dyDescent="0.3">
      <c r="A42" t="s">
        <v>268</v>
      </c>
      <c r="B42" t="str">
        <f t="shared" si="0"/>
        <v>CAR-U CN EQUITY</v>
      </c>
      <c r="C42" t="s">
        <v>48</v>
      </c>
      <c r="D42">
        <v>2.4962511062622101</v>
      </c>
      <c r="E42">
        <v>2.3212000727654E-2</v>
      </c>
      <c r="F42">
        <v>-0.39520999789237998</v>
      </c>
      <c r="G42">
        <v>-1.7511169910430899</v>
      </c>
      <c r="H42">
        <v>-1.3626140356063801</v>
      </c>
      <c r="I42">
        <v>1.12736797332764</v>
      </c>
      <c r="J42">
        <v>-0.56482601165771495</v>
      </c>
      <c r="K42">
        <v>-2.9467999935150001E-2</v>
      </c>
      <c r="L42">
        <v>2.8091731071472199</v>
      </c>
      <c r="M42">
        <v>3.6046481132507302</v>
      </c>
      <c r="N42">
        <v>7.8573021888732901</v>
      </c>
      <c r="O42">
        <v>8.2893753051757795</v>
      </c>
      <c r="P42">
        <v>7.4891300201415998</v>
      </c>
      <c r="Q42">
        <v>8.4866657257080096</v>
      </c>
      <c r="R42">
        <v>6.1815109252929696</v>
      </c>
      <c r="S42">
        <v>6.06009817123413</v>
      </c>
      <c r="T42">
        <v>6.6121110916137704</v>
      </c>
      <c r="U42">
        <v>3.7316620349884002</v>
      </c>
      <c r="V42">
        <v>4.6555137634277299</v>
      </c>
      <c r="W42">
        <v>5.8577318191528303</v>
      </c>
      <c r="X42">
        <v>8.6881656646728498</v>
      </c>
      <c r="Y42">
        <v>11.3381795883179</v>
      </c>
      <c r="Z42">
        <v>12.6604518890381</v>
      </c>
      <c r="AA42">
        <v>12.054868698120099</v>
      </c>
      <c r="AB42">
        <v>8.9950799942016602</v>
      </c>
      <c r="AC42">
        <v>10.403237342834499</v>
      </c>
      <c r="AD42">
        <v>8.8235530853271502</v>
      </c>
      <c r="AE42">
        <v>9.4504709243774396</v>
      </c>
      <c r="AF42">
        <v>7.0308709144592303</v>
      </c>
      <c r="AG42">
        <v>6.2480401992797896</v>
      </c>
      <c r="AH42">
        <v>6.4343681335449201</v>
      </c>
      <c r="AI42">
        <v>5.8604722023010298</v>
      </c>
      <c r="AJ42">
        <v>6.2044539451599103</v>
      </c>
      <c r="AK42">
        <v>4.6167178153991699</v>
      </c>
      <c r="AL42">
        <v>5.7026109695434597</v>
      </c>
      <c r="AM42">
        <v>5.3056001663207999</v>
      </c>
      <c r="AN42">
        <v>4.56860399246216</v>
      </c>
      <c r="AO42">
        <v>6.9380187988281197</v>
      </c>
      <c r="AP42">
        <v>5.5904030799865696</v>
      </c>
      <c r="AQ42">
        <v>5.5371770858764604</v>
      </c>
    </row>
    <row r="43" spans="1:43" x14ac:dyDescent="0.3">
      <c r="A43" t="s">
        <v>269</v>
      </c>
      <c r="B43" t="str">
        <f t="shared" si="0"/>
        <v>CCA CN EQUITY</v>
      </c>
      <c r="C43" t="s">
        <v>49</v>
      </c>
      <c r="D43">
        <v>3.4513959884643599</v>
      </c>
      <c r="E43">
        <v>3.4781200885772701</v>
      </c>
      <c r="F43">
        <v>3.8002259731292698</v>
      </c>
      <c r="G43">
        <v>3.87934494018555</v>
      </c>
      <c r="H43">
        <v>4.1190271377563503</v>
      </c>
      <c r="I43">
        <v>4.3801422119140598</v>
      </c>
      <c r="J43">
        <v>4.4795379638671902</v>
      </c>
      <c r="K43">
        <v>4.6220002174377397</v>
      </c>
      <c r="L43">
        <v>5.0907258987426802</v>
      </c>
      <c r="M43">
        <v>5.1831331253051802</v>
      </c>
      <c r="N43">
        <v>5.1482801437377903</v>
      </c>
      <c r="O43">
        <v>5.0893797874450701</v>
      </c>
      <c r="P43">
        <v>5.67279100418091</v>
      </c>
      <c r="Q43">
        <v>5.5885910987854004</v>
      </c>
      <c r="R43">
        <v>5.58272504806519</v>
      </c>
      <c r="S43">
        <v>5.7449951171875</v>
      </c>
      <c r="T43">
        <v>5.4549832344055202</v>
      </c>
      <c r="U43">
        <v>5.3273601531982404</v>
      </c>
      <c r="V43">
        <v>6.5220909118652299</v>
      </c>
      <c r="W43">
        <v>6.0136651992797896</v>
      </c>
      <c r="X43">
        <v>5.8785572052001998</v>
      </c>
      <c r="Y43">
        <v>5.70400094985962</v>
      </c>
      <c r="Z43">
        <v>3.89742088317871</v>
      </c>
      <c r="AA43">
        <v>5.4716200828552202</v>
      </c>
      <c r="AB43">
        <v>5.5957140922546396</v>
      </c>
      <c r="AC43">
        <v>5.6567721366882298</v>
      </c>
      <c r="AD43">
        <v>5.8499631881713903</v>
      </c>
      <c r="AE43">
        <v>5.6398367881774902</v>
      </c>
      <c r="AF43">
        <v>5.59688520431519</v>
      </c>
      <c r="AG43">
        <v>5.6575450897216797</v>
      </c>
      <c r="AH43">
        <v>-2.8788180351257302</v>
      </c>
      <c r="AI43">
        <v>-3.12504005432129</v>
      </c>
      <c r="AJ43">
        <v>-3.3422610759735099</v>
      </c>
      <c r="AK43">
        <v>-3.4465589523315399</v>
      </c>
      <c r="AL43">
        <v>4.6719298362731898</v>
      </c>
      <c r="AM43">
        <v>4.7074270248413104</v>
      </c>
      <c r="AN43">
        <v>4.60770606994629</v>
      </c>
      <c r="AO43">
        <v>4.5668778419494602</v>
      </c>
      <c r="AP43">
        <v>3.97816705703735</v>
      </c>
      <c r="AQ43">
        <v>4.1255087852478001</v>
      </c>
    </row>
    <row r="44" spans="1:43" x14ac:dyDescent="0.3">
      <c r="A44" t="s">
        <v>270</v>
      </c>
      <c r="B44" t="str">
        <f t="shared" si="0"/>
        <v>CCL/B CN EQUITY</v>
      </c>
      <c r="C44" t="s">
        <v>50</v>
      </c>
      <c r="D44">
        <v>7.4343099594116202</v>
      </c>
      <c r="E44">
        <v>7.4638748168945304</v>
      </c>
      <c r="F44">
        <v>6.1784172058105504</v>
      </c>
      <c r="G44">
        <v>6.0289049148559597</v>
      </c>
      <c r="H44">
        <v>7.1818590164184597</v>
      </c>
      <c r="I44">
        <v>7.5281829833984402</v>
      </c>
      <c r="J44">
        <v>7.7316379547119096</v>
      </c>
      <c r="K44">
        <v>7.6441488265991202</v>
      </c>
      <c r="L44">
        <v>7.7215480804443404</v>
      </c>
      <c r="M44">
        <v>7.89320993423462</v>
      </c>
      <c r="N44">
        <v>8.0248641967773402</v>
      </c>
      <c r="O44">
        <v>8.0082864761352504</v>
      </c>
      <c r="P44">
        <v>7.9998931884765598</v>
      </c>
      <c r="Q44">
        <v>8.1599349975585902</v>
      </c>
      <c r="R44">
        <v>7.5173301696777299</v>
      </c>
      <c r="S44">
        <v>7.3698930740356499</v>
      </c>
      <c r="T44">
        <v>6.7175321578979501</v>
      </c>
      <c r="U44">
        <v>6.4422688484191903</v>
      </c>
      <c r="V44">
        <v>6.6002058982849103</v>
      </c>
      <c r="W44">
        <v>6.7825050354003897</v>
      </c>
      <c r="X44">
        <v>7.0847978591918999</v>
      </c>
      <c r="Y44">
        <v>6.8375821113586399</v>
      </c>
      <c r="Z44">
        <v>6.9559059143066397</v>
      </c>
      <c r="AA44">
        <v>7.0864591598510698</v>
      </c>
      <c r="AB44">
        <v>8.1850624084472692</v>
      </c>
      <c r="AC44">
        <v>7.9818739891052202</v>
      </c>
      <c r="AD44">
        <v>8.0363540649414098</v>
      </c>
      <c r="AE44">
        <v>8.7592525482177699</v>
      </c>
      <c r="AF44">
        <v>7.4981107711792001</v>
      </c>
      <c r="AG44">
        <v>7.1223912239074698</v>
      </c>
      <c r="AH44">
        <v>7.14568996429443</v>
      </c>
      <c r="AI44">
        <v>8.3900709152221697</v>
      </c>
      <c r="AJ44">
        <v>8.2798547744750994</v>
      </c>
      <c r="AK44">
        <v>8.4351005554199201</v>
      </c>
      <c r="AL44">
        <v>9.9202527999877894</v>
      </c>
      <c r="AM44">
        <v>9.5176010131835902</v>
      </c>
      <c r="AN44">
        <v>9.4739255905151403</v>
      </c>
      <c r="AO44">
        <v>9.0405483245849592</v>
      </c>
      <c r="AP44">
        <v>8.4713764190673793</v>
      </c>
      <c r="AQ44">
        <v>8.6280879974365199</v>
      </c>
    </row>
    <row r="45" spans="1:43" x14ac:dyDescent="0.3">
      <c r="A45" t="s">
        <v>271</v>
      </c>
      <c r="B45" t="str">
        <f t="shared" si="0"/>
        <v>CCO CN EQUITY</v>
      </c>
      <c r="C45" t="s">
        <v>51</v>
      </c>
      <c r="D45">
        <v>1.29374098777771</v>
      </c>
      <c r="E45">
        <v>2.8498940467834499</v>
      </c>
      <c r="F45">
        <v>2.5937089920043901</v>
      </c>
      <c r="G45">
        <v>3.88700294494629</v>
      </c>
      <c r="H45">
        <v>3.2778398990631099</v>
      </c>
      <c r="I45">
        <v>1.2175940275192301</v>
      </c>
      <c r="J45">
        <v>2.0883469581603999</v>
      </c>
      <c r="K45">
        <v>1.10686099529266</v>
      </c>
      <c r="L45">
        <v>1.5596460103988701</v>
      </c>
      <c r="M45">
        <v>0.85558301210403398</v>
      </c>
      <c r="N45">
        <v>-0.76855099201202404</v>
      </c>
      <c r="O45">
        <v>-1.35876405239105</v>
      </c>
      <c r="P45">
        <v>-0.45373898744583102</v>
      </c>
      <c r="Q45">
        <v>-0.302073985338211</v>
      </c>
      <c r="R45">
        <v>-0.52309602499008201</v>
      </c>
      <c r="S45">
        <v>-0.70853799581527699</v>
      </c>
      <c r="T45">
        <v>-6.1521999537945002E-2</v>
      </c>
      <c r="U45">
        <v>0.546652972698212</v>
      </c>
      <c r="V45">
        <v>0.9495490193367</v>
      </c>
      <c r="W45">
        <v>0.95818400382995605</v>
      </c>
      <c r="X45">
        <v>1.37001800537109</v>
      </c>
      <c r="Y45">
        <v>1.86240899562836</v>
      </c>
      <c r="Z45">
        <v>1.18799495697022</v>
      </c>
      <c r="AA45">
        <v>2.1057059764862101</v>
      </c>
      <c r="AB45">
        <v>-0.70751702785491899</v>
      </c>
      <c r="AC45">
        <v>-2.6433620452880899</v>
      </c>
      <c r="AD45">
        <v>-1.6662249565124501</v>
      </c>
      <c r="AE45">
        <v>-2.55731201171875</v>
      </c>
      <c r="AF45">
        <v>-3.54796695709229</v>
      </c>
      <c r="AG45">
        <v>-0.26552999019622803</v>
      </c>
      <c r="AH45">
        <v>-1.87692999839783</v>
      </c>
      <c r="AI45">
        <v>-0.72297102212905895</v>
      </c>
      <c r="AJ45">
        <v>0.848791003227234</v>
      </c>
      <c r="AK45">
        <v>-0.85779798030853305</v>
      </c>
      <c r="AL45">
        <v>1.7457089424133301</v>
      </c>
      <c r="AM45">
        <v>0.75618100166320801</v>
      </c>
      <c r="AN45">
        <v>1.7410800457000699</v>
      </c>
      <c r="AO45">
        <v>6.7819997668266005E-2</v>
      </c>
      <c r="AP45">
        <v>0.532504022121429</v>
      </c>
      <c r="AQ45">
        <v>2.24363088607788</v>
      </c>
    </row>
    <row r="46" spans="1:43" x14ac:dyDescent="0.3">
      <c r="A46" t="s">
        <v>272</v>
      </c>
      <c r="B46" t="str">
        <f t="shared" si="0"/>
        <v>CEU CN EQUITY</v>
      </c>
      <c r="C46" t="s">
        <v>52</v>
      </c>
      <c r="D46">
        <v>14.094678878784199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>
        <v>9.2313861846923793</v>
      </c>
      <c r="K46">
        <v>7.62170505523682</v>
      </c>
      <c r="L46">
        <v>6.6680979728698704</v>
      </c>
      <c r="M46">
        <v>6.3923420906066903</v>
      </c>
      <c r="N46">
        <v>5.3816838264465297</v>
      </c>
      <c r="O46">
        <v>5.1281790733337402</v>
      </c>
      <c r="P46">
        <v>7.1678700447082502</v>
      </c>
      <c r="Q46">
        <v>4.5707511901855504</v>
      </c>
      <c r="R46">
        <v>0.81247901916503895</v>
      </c>
      <c r="S46">
        <v>-21.4571208953857</v>
      </c>
      <c r="T46">
        <v>-24.225099563598601</v>
      </c>
      <c r="U46">
        <v>-22.213710784912099</v>
      </c>
      <c r="V46">
        <v>-16.753498077392599</v>
      </c>
      <c r="W46">
        <v>2.3690769672393799</v>
      </c>
      <c r="X46">
        <v>2.6811280250549299</v>
      </c>
      <c r="Y46">
        <v>2.61868500709534</v>
      </c>
      <c r="Z46">
        <v>2.9651060104370099</v>
      </c>
      <c r="AA46">
        <v>3.87699198722839</v>
      </c>
      <c r="AB46">
        <v>2.9295120239257799</v>
      </c>
      <c r="AC46">
        <v>4.2589230537414604</v>
      </c>
      <c r="AD46">
        <v>3.69312691688538</v>
      </c>
      <c r="AE46">
        <v>3.4195659160614</v>
      </c>
      <c r="AF46">
        <v>2.8766160011291499</v>
      </c>
      <c r="AG46">
        <v>-0.125367000699043</v>
      </c>
      <c r="AH46">
        <v>-3.4451038837432901</v>
      </c>
      <c r="AI46">
        <v>-6.7574081420898402</v>
      </c>
      <c r="AJ46">
        <v>-17.410638809204102</v>
      </c>
      <c r="AK46">
        <v>-16.331415176391602</v>
      </c>
      <c r="AL46">
        <v>-13.2349901199341</v>
      </c>
      <c r="AM46">
        <v>-9.1379699707031197</v>
      </c>
      <c r="AN46">
        <v>3.8917698860168501</v>
      </c>
      <c r="AO46">
        <v>6.0179948806762704</v>
      </c>
      <c r="AP46">
        <v>6.2715468406677202</v>
      </c>
      <c r="AQ46">
        <v>7.1440367698669398</v>
      </c>
    </row>
    <row r="47" spans="1:43" x14ac:dyDescent="0.3">
      <c r="A47" t="s">
        <v>273</v>
      </c>
      <c r="B47" t="str">
        <f t="shared" si="0"/>
        <v>CG CN EQUITY</v>
      </c>
      <c r="C47" t="s">
        <v>53</v>
      </c>
      <c r="D47">
        <v>4.5975408554077104</v>
      </c>
      <c r="E47">
        <v>6.13075876235962</v>
      </c>
      <c r="F47">
        <v>2.57774806022644</v>
      </c>
      <c r="G47">
        <v>-3.5210618972778298</v>
      </c>
      <c r="H47">
        <v>-7.86173295974731</v>
      </c>
      <c r="I47">
        <v>-11.640700340271</v>
      </c>
      <c r="J47">
        <v>-9.6939697265625</v>
      </c>
      <c r="K47">
        <v>-3.0806720256805402</v>
      </c>
      <c r="L47">
        <v>13.685732841491699</v>
      </c>
      <c r="M47">
        <v>15.7671604156494</v>
      </c>
      <c r="N47">
        <v>-15.172176361084</v>
      </c>
      <c r="O47">
        <v>-13.135929107666</v>
      </c>
      <c r="P47">
        <v>-21.0605583190918</v>
      </c>
      <c r="Q47">
        <v>-15.0366859436035</v>
      </c>
      <c r="R47">
        <v>17.9424724578857</v>
      </c>
      <c r="S47">
        <v>13.762530326843301</v>
      </c>
      <c r="T47">
        <v>10.3438663482666</v>
      </c>
      <c r="U47">
        <v>-2.7077701091766402</v>
      </c>
      <c r="V47">
        <v>-4.3617591857910201</v>
      </c>
      <c r="W47">
        <v>-3.3822660446167001</v>
      </c>
      <c r="X47">
        <v>-1.1501330137252801</v>
      </c>
      <c r="Y47">
        <v>4.8382949829101598</v>
      </c>
      <c r="Z47">
        <v>5.1778731346130398</v>
      </c>
      <c r="AA47">
        <v>3.8410499095916699</v>
      </c>
      <c r="AB47">
        <v>6.7661838531494096</v>
      </c>
      <c r="AC47">
        <v>6.5847520828247097</v>
      </c>
      <c r="AD47">
        <v>5.8253331184387198</v>
      </c>
      <c r="AE47">
        <v>7.7219772338867196</v>
      </c>
      <c r="AF47">
        <v>6.2536129951477104</v>
      </c>
      <c r="AG47">
        <v>9.6326084136962908</v>
      </c>
      <c r="AH47">
        <v>8.7347917556762695</v>
      </c>
      <c r="AI47">
        <v>7.0231399536132804</v>
      </c>
      <c r="AJ47">
        <v>4.7359318733215297</v>
      </c>
      <c r="AK47">
        <v>5.9000001784000001E-5</v>
      </c>
      <c r="AL47">
        <v>1.13585305213928</v>
      </c>
      <c r="AM47">
        <v>2.53095602989197</v>
      </c>
      <c r="AN47">
        <v>2.01603102684021</v>
      </c>
      <c r="AO47">
        <v>2.8981559276580802</v>
      </c>
      <c r="AP47">
        <v>-0.33003199100494401</v>
      </c>
      <c r="AQ47">
        <v>-2.6598360538482702</v>
      </c>
    </row>
    <row r="48" spans="1:43" x14ac:dyDescent="0.3">
      <c r="A48" t="s">
        <v>274</v>
      </c>
      <c r="B48" t="str">
        <f t="shared" si="0"/>
        <v>CHP-U CN EQUITY</v>
      </c>
      <c r="C48" t="s">
        <v>54</v>
      </c>
      <c r="D48">
        <v>-2.61457300186157</v>
      </c>
      <c r="E48">
        <v>3.71555495262146</v>
      </c>
      <c r="F48">
        <v>3.9484000205993701</v>
      </c>
      <c r="G48">
        <v>4.6688060760498002</v>
      </c>
      <c r="H48">
        <v>3.9363560676574698</v>
      </c>
      <c r="I48">
        <v>7.0614261627197301</v>
      </c>
      <c r="J48">
        <v>3.7609488964080802</v>
      </c>
      <c r="K48">
        <v>4.5117001533508301</v>
      </c>
      <c r="L48">
        <v>7.1154317855834996</v>
      </c>
      <c r="M48">
        <v>2.3373539447784402</v>
      </c>
      <c r="N48">
        <v>2.9357540607452401</v>
      </c>
      <c r="O48">
        <v>0.14461399614810899</v>
      </c>
      <c r="P48">
        <v>1.91991603374481</v>
      </c>
      <c r="Q48">
        <v>1.51606905460358</v>
      </c>
      <c r="R48">
        <v>0.35890299081802401</v>
      </c>
      <c r="S48">
        <v>2.8868379592895499</v>
      </c>
      <c r="T48">
        <v>4.0653347969055202</v>
      </c>
      <c r="U48">
        <v>2.0631558895111102</v>
      </c>
      <c r="V48">
        <v>4.2138528823852504</v>
      </c>
      <c r="W48">
        <v>-3.73557806015015</v>
      </c>
      <c r="X48">
        <v>-3.8114500045776398</v>
      </c>
      <c r="Y48">
        <v>-2.0454030036926301</v>
      </c>
      <c r="Z48">
        <v>-6.5605511665344203</v>
      </c>
      <c r="AA48">
        <v>5.1001768112182599</v>
      </c>
      <c r="AB48">
        <v>3.1885199546814</v>
      </c>
      <c r="AC48">
        <v>5.1484718322753897</v>
      </c>
      <c r="AD48">
        <v>9.8253240585327095</v>
      </c>
      <c r="AE48">
        <v>4.1780929565429696</v>
      </c>
      <c r="AF48">
        <v>6.6220960617065403</v>
      </c>
      <c r="AG48">
        <v>5.7958340644836399</v>
      </c>
      <c r="AH48">
        <v>-0.730723977088928</v>
      </c>
      <c r="AI48">
        <v>-2.4324679374694802</v>
      </c>
      <c r="AJ48">
        <v>-4.9356818199157697</v>
      </c>
      <c r="AK48">
        <v>-9.4785947799682599</v>
      </c>
      <c r="AL48">
        <v>-0.91040802001953103</v>
      </c>
      <c r="AM48">
        <v>-1.8162709474563601</v>
      </c>
      <c r="AN48">
        <v>-1.32698094844818</v>
      </c>
      <c r="AO48">
        <v>2.31107902526856</v>
      </c>
      <c r="AP48">
        <v>-4.194900020957E-2</v>
      </c>
      <c r="AQ48">
        <v>2.5525789260864298</v>
      </c>
    </row>
    <row r="49" spans="1:43" x14ac:dyDescent="0.3">
      <c r="A49" t="s">
        <v>275</v>
      </c>
      <c r="B49" t="str">
        <f t="shared" si="0"/>
        <v>CIGI CN EQUITY</v>
      </c>
      <c r="C49" t="s">
        <v>55</v>
      </c>
      <c r="D49">
        <v>2.6838140487670898</v>
      </c>
      <c r="E49">
        <v>2.5875151157379199</v>
      </c>
      <c r="F49">
        <v>1.8767629861831701</v>
      </c>
      <c r="G49">
        <v>1.23896300792694</v>
      </c>
      <c r="H49">
        <v>0.420628011226654</v>
      </c>
      <c r="I49">
        <v>0.15883100032806399</v>
      </c>
      <c r="J49">
        <v>1.01624095439911</v>
      </c>
      <c r="K49">
        <v>1.0310629606246999</v>
      </c>
      <c r="L49">
        <v>1.69997894763946</v>
      </c>
      <c r="M49">
        <v>1.9832249879837001</v>
      </c>
      <c r="N49">
        <v>-12.1916246414185</v>
      </c>
      <c r="O49">
        <v>-10.894323348999</v>
      </c>
      <c r="P49">
        <v>-12.025367736816399</v>
      </c>
      <c r="Q49">
        <v>-13.281043052673301</v>
      </c>
      <c r="R49">
        <v>1.65393602848053</v>
      </c>
      <c r="S49">
        <v>1.58686995506287</v>
      </c>
      <c r="T49">
        <v>2.20048904418945</v>
      </c>
      <c r="U49">
        <v>2.7210440635681201</v>
      </c>
      <c r="V49">
        <v>3.96915602684021</v>
      </c>
      <c r="W49">
        <v>3.9200088977813698</v>
      </c>
      <c r="X49">
        <v>4.5350837707519496</v>
      </c>
      <c r="Y49">
        <v>4.6219220161437997</v>
      </c>
      <c r="Z49">
        <v>4.4994630813598597</v>
      </c>
      <c r="AA49">
        <v>5.05332279205322</v>
      </c>
      <c r="AB49">
        <v>4.1954197883606001</v>
      </c>
      <c r="AC49">
        <v>4.5892128944396999</v>
      </c>
      <c r="AD49">
        <v>3.87431788444519</v>
      </c>
      <c r="AE49">
        <v>3.8076510429382302</v>
      </c>
      <c r="AF49">
        <v>4.9679331779479998</v>
      </c>
      <c r="AG49">
        <v>5.3357071876525897</v>
      </c>
      <c r="AH49">
        <v>6.42745113372803</v>
      </c>
      <c r="AI49">
        <v>5.9545478820800799</v>
      </c>
      <c r="AJ49">
        <v>5.4073557853698704</v>
      </c>
      <c r="AK49">
        <v>5.2574758529663104</v>
      </c>
      <c r="AL49">
        <v>0.76386499404907204</v>
      </c>
      <c r="AM49">
        <v>1.70917296409607</v>
      </c>
      <c r="AN49">
        <v>0.36893600225448597</v>
      </c>
      <c r="AO49">
        <v>1.6693249940872199</v>
      </c>
      <c r="AP49">
        <v>3.7582039833068901</v>
      </c>
      <c r="AQ49">
        <v>2.8099820613861102</v>
      </c>
    </row>
    <row r="50" spans="1:43" x14ac:dyDescent="0.3">
      <c r="A50" t="s">
        <v>1034</v>
      </c>
      <c r="B50" t="str">
        <f t="shared" si="0"/>
        <v>CIX CN EQUITY</v>
      </c>
      <c r="C50" t="s">
        <v>985</v>
      </c>
      <c r="D50">
        <v>-0.68504399061203003</v>
      </c>
      <c r="E50">
        <v>-0.53178697824478105</v>
      </c>
      <c r="F50">
        <v>-1.80592000484467</v>
      </c>
      <c r="G50">
        <v>5.0960000604391001E-2</v>
      </c>
      <c r="H50">
        <v>0.61675500869750999</v>
      </c>
      <c r="I50">
        <v>0.916994988918304</v>
      </c>
      <c r="J50">
        <v>2.0925030708313002</v>
      </c>
      <c r="K50">
        <v>3.2637360095977801</v>
      </c>
      <c r="L50">
        <v>5.0531549453735396</v>
      </c>
      <c r="M50">
        <v>5.5300807952880904</v>
      </c>
      <c r="N50">
        <v>5.7295331954956099</v>
      </c>
      <c r="O50">
        <v>5.4506750106811497</v>
      </c>
      <c r="P50">
        <v>6.0581598281860396</v>
      </c>
      <c r="Q50">
        <v>7.5855212211608896</v>
      </c>
      <c r="R50">
        <v>8.9829893112182599</v>
      </c>
      <c r="S50">
        <v>8.8737297058105504</v>
      </c>
      <c r="T50">
        <v>11.023449897766101</v>
      </c>
      <c r="U50">
        <v>11.2694654464722</v>
      </c>
      <c r="V50">
        <v>11.573824882507299</v>
      </c>
      <c r="W50">
        <v>12.432925224304199</v>
      </c>
      <c r="X50">
        <v>12.2528476715088</v>
      </c>
      <c r="Y50">
        <v>12.5629167556763</v>
      </c>
      <c r="Z50">
        <v>13.541999816894499</v>
      </c>
      <c r="AA50">
        <v>14.296546936035201</v>
      </c>
      <c r="AB50">
        <v>15.643821716308601</v>
      </c>
      <c r="AC50">
        <v>15.3628177642822</v>
      </c>
      <c r="AD50">
        <v>13.7939748764038</v>
      </c>
      <c r="AE50">
        <v>14.2427616119385</v>
      </c>
      <c r="AF50">
        <v>14.985999107360801</v>
      </c>
      <c r="AG50">
        <v>15.2911567687988</v>
      </c>
      <c r="AH50">
        <v>15.617901802063001</v>
      </c>
      <c r="AI50">
        <v>15.5169467926025</v>
      </c>
      <c r="AJ50">
        <v>15.814728736877401</v>
      </c>
      <c r="AK50">
        <v>16.264997482299801</v>
      </c>
      <c r="AL50">
        <v>16.618261337280298</v>
      </c>
      <c r="AM50">
        <v>17.5352993011475</v>
      </c>
      <c r="AN50">
        <v>18.027870178222699</v>
      </c>
      <c r="AO50">
        <v>18.018701553344702</v>
      </c>
      <c r="AP50">
        <v>17.9198398590088</v>
      </c>
      <c r="AQ50">
        <v>17.185417175293001</v>
      </c>
    </row>
    <row r="51" spans="1:43" x14ac:dyDescent="0.3">
      <c r="A51" t="s">
        <v>276</v>
      </c>
      <c r="B51" t="str">
        <f t="shared" si="0"/>
        <v>CJT CN EQUITY</v>
      </c>
      <c r="C51" t="s">
        <v>56</v>
      </c>
      <c r="D51">
        <v>0.11636400222778299</v>
      </c>
      <c r="E51">
        <v>-0.87225800752639804</v>
      </c>
      <c r="F51">
        <v>2.0260488986968999</v>
      </c>
      <c r="G51">
        <v>1.8495500087737999</v>
      </c>
      <c r="H51">
        <v>3.7633190155029301</v>
      </c>
      <c r="I51">
        <v>7.7368631362915004</v>
      </c>
      <c r="J51">
        <v>15.217271804809601</v>
      </c>
      <c r="K51">
        <v>10.977820396423301</v>
      </c>
      <c r="L51">
        <v>17.290275573730501</v>
      </c>
      <c r="M51">
        <v>12.0084228515625</v>
      </c>
      <c r="N51">
        <v>1.39928102493286</v>
      </c>
      <c r="O51">
        <v>12.337398529052701</v>
      </c>
      <c r="P51">
        <v>3.4242138862609899</v>
      </c>
      <c r="Q51">
        <v>2.8991119861602801</v>
      </c>
      <c r="R51">
        <v>0.26578098535537698</v>
      </c>
      <c r="S51">
        <v>-7.5617952346801802</v>
      </c>
      <c r="T51">
        <v>-6.5585751533508301</v>
      </c>
      <c r="U51">
        <v>-3.8457798957824698</v>
      </c>
      <c r="V51">
        <v>0.98260402679443404</v>
      </c>
      <c r="W51">
        <v>1.1890120506286601</v>
      </c>
      <c r="X51">
        <v>2.4718608856201199</v>
      </c>
      <c r="Y51">
        <v>1.91345703601837</v>
      </c>
      <c r="Z51">
        <v>2.07370209693909</v>
      </c>
      <c r="AA51">
        <v>2.7286241054534899</v>
      </c>
      <c r="AB51">
        <v>3.8037281036377002</v>
      </c>
      <c r="AC51">
        <v>4.3372688293456996</v>
      </c>
      <c r="AD51">
        <v>4.5596218109130904</v>
      </c>
      <c r="AE51">
        <v>4.3478260040283203</v>
      </c>
      <c r="AF51">
        <v>2.25922703742981</v>
      </c>
      <c r="AG51">
        <v>0.24893699586391399</v>
      </c>
      <c r="AH51">
        <v>0.125052005052567</v>
      </c>
      <c r="AI51">
        <v>0.52556699514389005</v>
      </c>
      <c r="AJ51">
        <v>0.41999199986457803</v>
      </c>
      <c r="AK51">
        <v>1.0492630004882799</v>
      </c>
      <c r="AL51">
        <v>-1.2593749761581401</v>
      </c>
      <c r="AM51">
        <v>-4.9017891883850098</v>
      </c>
      <c r="AN51">
        <v>-6.3808498382568404</v>
      </c>
      <c r="AO51">
        <v>-7.02052879333496</v>
      </c>
      <c r="AP51">
        <v>-6.54620409011841</v>
      </c>
      <c r="AQ51">
        <v>-4.7447152137756303</v>
      </c>
    </row>
    <row r="52" spans="1:43" x14ac:dyDescent="0.3">
      <c r="A52" t="s">
        <v>277</v>
      </c>
      <c r="B52" t="str">
        <f t="shared" si="0"/>
        <v>CLS CN EQUITY</v>
      </c>
      <c r="C52" t="s">
        <v>57</v>
      </c>
      <c r="D52">
        <v>6.4204378128051802</v>
      </c>
      <c r="E52">
        <v>6.3815021514892596</v>
      </c>
      <c r="F52">
        <v>5.7057538032531703</v>
      </c>
      <c r="G52">
        <v>4.2470068931579599</v>
      </c>
      <c r="H52">
        <v>3.6562941074371298</v>
      </c>
      <c r="I52">
        <v>3.1632370948791499</v>
      </c>
      <c r="J52">
        <v>2.8770558834075901</v>
      </c>
      <c r="K52">
        <v>2.8266420364379901</v>
      </c>
      <c r="L52">
        <v>2.8803069591522199</v>
      </c>
      <c r="M52">
        <v>2.8021919727325399</v>
      </c>
      <c r="N52">
        <v>2.7423999309539799</v>
      </c>
      <c r="O52">
        <v>2.4942979812622101</v>
      </c>
      <c r="P52">
        <v>2.3568849563598602</v>
      </c>
      <c r="Q52">
        <v>2.31764793395996</v>
      </c>
      <c r="R52">
        <v>2.0955550670623802</v>
      </c>
      <c r="S52">
        <v>1.6775549650192301</v>
      </c>
      <c r="T52">
        <v>0.91194897890090898</v>
      </c>
      <c r="U52">
        <v>-0.102401003241539</v>
      </c>
      <c r="V52">
        <v>-0.64213502407073997</v>
      </c>
      <c r="W52">
        <v>1.9264500141143801</v>
      </c>
      <c r="X52">
        <v>3.9978470802307098</v>
      </c>
      <c r="Y52">
        <v>4.4669070243835396</v>
      </c>
      <c r="Z52">
        <v>5.2550230026245099</v>
      </c>
      <c r="AA52">
        <v>2.9514019489288299</v>
      </c>
      <c r="AB52">
        <v>1.6936550140380899</v>
      </c>
      <c r="AC52">
        <v>2.5898280143737802</v>
      </c>
      <c r="AD52">
        <v>3.3537108898162802</v>
      </c>
      <c r="AE52">
        <v>3.6464180946350102</v>
      </c>
      <c r="AF52">
        <v>3.9680590629577601</v>
      </c>
      <c r="AG52">
        <v>4.7187061309814498</v>
      </c>
      <c r="AH52">
        <v>4.9002118110656703</v>
      </c>
      <c r="AI52">
        <v>5.0162849426269496</v>
      </c>
      <c r="AJ52">
        <v>4.7071418762206996</v>
      </c>
      <c r="AK52">
        <v>3.17317795753479</v>
      </c>
      <c r="AL52">
        <v>2.7993540763854998</v>
      </c>
      <c r="AM52">
        <v>2.57525610923767</v>
      </c>
      <c r="AN52">
        <v>1.9127500057220499</v>
      </c>
      <c r="AO52">
        <v>2.7897319793701199</v>
      </c>
      <c r="AP52">
        <v>3.5048360824585001</v>
      </c>
      <c r="AQ52">
        <v>4.1436090469360396</v>
      </c>
    </row>
    <row r="53" spans="1:43" x14ac:dyDescent="0.3">
      <c r="A53" t="s">
        <v>278</v>
      </c>
      <c r="B53" t="str">
        <f t="shared" si="0"/>
        <v>CM CN EQUITY</v>
      </c>
      <c r="C53" t="s">
        <v>58</v>
      </c>
      <c r="D53">
        <v>0.70526701211929299</v>
      </c>
      <c r="E53">
        <v>0.68376797437667802</v>
      </c>
      <c r="F53">
        <v>0.65565401315689098</v>
      </c>
      <c r="G53">
        <v>0.66411101818084695</v>
      </c>
      <c r="H53">
        <v>0.52050602436065696</v>
      </c>
      <c r="I53">
        <v>0.51071000099182096</v>
      </c>
      <c r="J53">
        <v>0.53985297679901101</v>
      </c>
      <c r="K53">
        <v>0.53586602210998502</v>
      </c>
      <c r="L53">
        <v>0.69837397336959794</v>
      </c>
      <c r="M53">
        <v>0.76083898544311501</v>
      </c>
      <c r="N53">
        <v>0.78030997514724698</v>
      </c>
      <c r="O53">
        <v>0.81139701604843095</v>
      </c>
      <c r="P53">
        <v>0.80000799894332897</v>
      </c>
      <c r="Q53">
        <v>0.76310902833938599</v>
      </c>
      <c r="R53">
        <v>0.70725697278976396</v>
      </c>
      <c r="S53">
        <v>0.57813400030136097</v>
      </c>
      <c r="T53">
        <v>0.53336900472641002</v>
      </c>
      <c r="U53">
        <v>0.56127697229385398</v>
      </c>
      <c r="V53">
        <v>0.60032498836517301</v>
      </c>
      <c r="W53">
        <v>0.79625999927520796</v>
      </c>
      <c r="X53">
        <v>0.81620699167251598</v>
      </c>
      <c r="Y53">
        <v>0.83665502071380604</v>
      </c>
      <c r="Z53">
        <v>0.841059029102325</v>
      </c>
      <c r="AA53">
        <v>0.85254800319671598</v>
      </c>
      <c r="AB53">
        <v>0.90625697374343905</v>
      </c>
      <c r="AC53">
        <v>0.89278197288513195</v>
      </c>
      <c r="AD53">
        <v>0.87353700399398804</v>
      </c>
      <c r="AE53">
        <v>0.83983099460601796</v>
      </c>
      <c r="AF53">
        <v>0.88109999895095803</v>
      </c>
      <c r="AG53">
        <v>0.846502006053925</v>
      </c>
      <c r="AH53">
        <v>0.95536601543426503</v>
      </c>
      <c r="AI53">
        <v>0.94726902246475198</v>
      </c>
      <c r="AJ53">
        <v>0.88631701469421398</v>
      </c>
      <c r="AK53">
        <v>0.86608499288559004</v>
      </c>
      <c r="AL53">
        <v>0.79838901758194003</v>
      </c>
      <c r="AM53">
        <v>0.78614699840545699</v>
      </c>
      <c r="AN53">
        <v>0.81438201665878296</v>
      </c>
      <c r="AO53">
        <v>0.836129009723663</v>
      </c>
      <c r="AP53">
        <v>0.84992897510528598</v>
      </c>
      <c r="AQ53">
        <v>0.70056200027465798</v>
      </c>
    </row>
    <row r="54" spans="1:43" x14ac:dyDescent="0.3">
      <c r="A54" t="s">
        <v>279</v>
      </c>
      <c r="B54" t="str">
        <f t="shared" si="0"/>
        <v>CNQ CN EQUITY</v>
      </c>
      <c r="C54" t="s">
        <v>59</v>
      </c>
      <c r="D54">
        <v>10.033423423767101</v>
      </c>
      <c r="E54">
        <v>10.1559858322144</v>
      </c>
      <c r="F54">
        <v>9.8135414123535192</v>
      </c>
      <c r="G54">
        <v>10.825985908508301</v>
      </c>
      <c r="H54">
        <v>9.2670621871948207</v>
      </c>
      <c r="I54">
        <v>9.9083652496337908</v>
      </c>
      <c r="J54">
        <v>12.5724201202393</v>
      </c>
      <c r="K54">
        <v>14.3147888183594</v>
      </c>
      <c r="L54">
        <v>15.6457424163818</v>
      </c>
      <c r="M54">
        <v>14.8035478591919</v>
      </c>
      <c r="N54">
        <v>12.2607574462891</v>
      </c>
      <c r="O54">
        <v>10.0881261825562</v>
      </c>
      <c r="P54">
        <v>7.8901629447937003</v>
      </c>
      <c r="Q54">
        <v>5.4549579620361301</v>
      </c>
      <c r="R54">
        <v>2.9416821002960201</v>
      </c>
      <c r="S54">
        <v>-0.56715601682662997</v>
      </c>
      <c r="T54">
        <v>-0.77103900909423795</v>
      </c>
      <c r="U54">
        <v>4.1639998555183001E-2</v>
      </c>
      <c r="V54">
        <v>4.2293410301208496</v>
      </c>
      <c r="W54">
        <v>7.2367720603942898</v>
      </c>
      <c r="X54">
        <v>5.3240799903869602</v>
      </c>
      <c r="Y54">
        <v>6.3131408691406197</v>
      </c>
      <c r="Z54">
        <v>4.0344610214233398</v>
      </c>
      <c r="AA54">
        <v>3.5633239746093799</v>
      </c>
      <c r="AB54">
        <v>5.1430988311767596</v>
      </c>
      <c r="AC54">
        <v>3.6215760707855198</v>
      </c>
      <c r="AD54">
        <v>4.1706700325012198</v>
      </c>
      <c r="AE54">
        <v>3.61770391464233</v>
      </c>
      <c r="AF54">
        <v>3.9206399917602499</v>
      </c>
      <c r="AG54">
        <v>2.38465404510498</v>
      </c>
      <c r="AH54">
        <v>0.25106999278068498</v>
      </c>
      <c r="AI54">
        <v>-0.34598800539970398</v>
      </c>
      <c r="AJ54">
        <v>-1.07768094539642</v>
      </c>
      <c r="AK54">
        <v>-0.71417701244354204</v>
      </c>
      <c r="AL54">
        <v>-0.82310700416564897</v>
      </c>
      <c r="AM54">
        <v>-1.0663319826126101</v>
      </c>
      <c r="AN54">
        <v>0.71879899501800504</v>
      </c>
      <c r="AO54">
        <v>2.6659469604492201</v>
      </c>
      <c r="AP54">
        <v>5.3621420860290501</v>
      </c>
      <c r="AQ54">
        <v>7.0189538002014196</v>
      </c>
    </row>
    <row r="55" spans="1:43" x14ac:dyDescent="0.3">
      <c r="A55" t="s">
        <v>280</v>
      </c>
      <c r="B55" t="str">
        <f t="shared" si="0"/>
        <v>CNR CN EQUITY</v>
      </c>
      <c r="C55" t="s">
        <v>60</v>
      </c>
      <c r="D55">
        <v>10.1942386627197</v>
      </c>
      <c r="E55">
        <v>10.4039516448975</v>
      </c>
      <c r="F55">
        <v>10.5489959716797</v>
      </c>
      <c r="G55">
        <v>10.887659072876</v>
      </c>
      <c r="H55">
        <v>9.5164337158203107</v>
      </c>
      <c r="I55">
        <v>10.507083892822299</v>
      </c>
      <c r="J55">
        <v>10.9341430664062</v>
      </c>
      <c r="K55">
        <v>10.3185482025146</v>
      </c>
      <c r="L55">
        <v>9.9001703262329102</v>
      </c>
      <c r="M55">
        <v>10.7367515563965</v>
      </c>
      <c r="N55">
        <v>10.3819742202759</v>
      </c>
      <c r="O55">
        <v>10.4904537200928</v>
      </c>
      <c r="P55">
        <v>10.1506671905518</v>
      </c>
      <c r="Q55">
        <v>8.7824611663818395</v>
      </c>
      <c r="R55">
        <v>7.7178092002868697</v>
      </c>
      <c r="S55">
        <v>8.0417213439941406</v>
      </c>
      <c r="T55">
        <v>7.6500768661498997</v>
      </c>
      <c r="U55">
        <v>8.2175941467285192</v>
      </c>
      <c r="V55">
        <v>9.9748439788818395</v>
      </c>
      <c r="W55">
        <v>9.9202327728271502</v>
      </c>
      <c r="X55">
        <v>10.642311096191399</v>
      </c>
      <c r="Y55">
        <v>10.687501907348601</v>
      </c>
      <c r="Z55">
        <v>10.748828887939499</v>
      </c>
      <c r="AA55">
        <v>10.97878074646</v>
      </c>
      <c r="AB55">
        <v>14.9935970306396</v>
      </c>
      <c r="AC55">
        <v>14.587929725646999</v>
      </c>
      <c r="AD55">
        <v>14.0390071868896</v>
      </c>
      <c r="AE55">
        <v>14.685482978820801</v>
      </c>
      <c r="AF55">
        <v>10.4918298721313</v>
      </c>
      <c r="AG55">
        <v>10.649176597595201</v>
      </c>
      <c r="AH55">
        <v>10.2060632705688</v>
      </c>
      <c r="AI55">
        <v>9.9102897644043004</v>
      </c>
      <c r="AJ55">
        <v>9.7762413024902308</v>
      </c>
      <c r="AK55">
        <v>10.3243951797485</v>
      </c>
      <c r="AL55">
        <v>10.4647970199585</v>
      </c>
      <c r="AM55">
        <v>10.392280578613301</v>
      </c>
      <c r="AN55">
        <v>10.196160316467299</v>
      </c>
      <c r="AO55">
        <v>10.2336587905884</v>
      </c>
      <c r="AP55">
        <v>10.088680267334</v>
      </c>
      <c r="AQ55">
        <v>10.2409048080444</v>
      </c>
    </row>
    <row r="56" spans="1:43" x14ac:dyDescent="0.3">
      <c r="A56" t="s">
        <v>281</v>
      </c>
      <c r="B56" t="str">
        <f t="shared" si="0"/>
        <v>CP CN EQUITY</v>
      </c>
      <c r="C56" t="s">
        <v>61</v>
      </c>
      <c r="D56">
        <v>4.3376507759094203</v>
      </c>
      <c r="E56">
        <v>4.3009557723998997</v>
      </c>
      <c r="F56">
        <v>5.0293231010437003</v>
      </c>
      <c r="G56">
        <v>5.0626797676086399</v>
      </c>
      <c r="H56">
        <v>5.3538131713867196</v>
      </c>
      <c r="I56">
        <v>5.6559720039367702</v>
      </c>
      <c r="J56">
        <v>5.2234678268432599</v>
      </c>
      <c r="K56">
        <v>5.8628377914428702</v>
      </c>
      <c r="L56">
        <v>6.8301959037780797</v>
      </c>
      <c r="M56">
        <v>6.3904929161071804</v>
      </c>
      <c r="N56">
        <v>7.5758070945739702</v>
      </c>
      <c r="O56">
        <v>6.2123570442199698</v>
      </c>
      <c r="P56">
        <v>12.4303226470947</v>
      </c>
      <c r="Q56">
        <v>13.4587488174438</v>
      </c>
      <c r="R56">
        <v>11.0777368545532</v>
      </c>
      <c r="S56">
        <v>10.624469757080099</v>
      </c>
      <c r="T56">
        <v>9.9555330276489293</v>
      </c>
      <c r="U56">
        <v>10.225298881530801</v>
      </c>
      <c r="V56">
        <v>10.639234542846699</v>
      </c>
      <c r="W56">
        <v>11.1872720718384</v>
      </c>
      <c r="X56">
        <v>10.6350812911987</v>
      </c>
      <c r="Y56">
        <v>10.9108829498291</v>
      </c>
      <c r="Z56">
        <v>9.6476268768310494</v>
      </c>
      <c r="AA56">
        <v>9.4276256561279297</v>
      </c>
      <c r="AB56">
        <v>11.7768802642822</v>
      </c>
      <c r="AC56">
        <v>11.3271341323853</v>
      </c>
      <c r="AD56">
        <v>11.6933145523071</v>
      </c>
      <c r="AE56">
        <v>12.2217712402344</v>
      </c>
      <c r="AF56">
        <v>9.2802057266235405</v>
      </c>
      <c r="AG56">
        <v>8.5066699981689506</v>
      </c>
      <c r="AH56">
        <v>7.6911168098449698</v>
      </c>
      <c r="AI56">
        <v>8.2299661636352504</v>
      </c>
      <c r="AJ56">
        <v>8.1052522659301793</v>
      </c>
      <c r="AK56">
        <v>8.2835035324096697</v>
      </c>
      <c r="AL56">
        <v>8.5906333923339808</v>
      </c>
      <c r="AM56">
        <v>7.4722971916198704</v>
      </c>
      <c r="AN56">
        <v>8.3239850997924805</v>
      </c>
      <c r="AO56">
        <v>9.0750541687011701</v>
      </c>
      <c r="AP56">
        <v>8.9225778579711896</v>
      </c>
      <c r="AQ56">
        <v>8.7831001281738299</v>
      </c>
    </row>
    <row r="57" spans="1:43" x14ac:dyDescent="0.3">
      <c r="A57" t="s">
        <v>282</v>
      </c>
      <c r="B57" t="str">
        <f t="shared" si="0"/>
        <v>CPX CN EQUITY</v>
      </c>
      <c r="C57" t="s">
        <v>62</v>
      </c>
      <c r="D57">
        <v>5.0999817848205602</v>
      </c>
      <c r="E57">
        <v>6.06766700744629</v>
      </c>
      <c r="F57">
        <v>6.2712831497192401</v>
      </c>
      <c r="G57">
        <v>6.98886919021606</v>
      </c>
      <c r="H57">
        <v>5.6083359718322798</v>
      </c>
      <c r="I57">
        <v>3.3129620552063002</v>
      </c>
      <c r="J57">
        <v>3.21635890007019</v>
      </c>
      <c r="K57">
        <v>1.43690097332001</v>
      </c>
      <c r="L57">
        <v>1.83525598049164</v>
      </c>
      <c r="M57">
        <v>1.9929070472717301</v>
      </c>
      <c r="N57">
        <v>1.3110710382461599</v>
      </c>
      <c r="O57">
        <v>1.0898580551147501</v>
      </c>
      <c r="P57">
        <v>1.8668470382690401</v>
      </c>
      <c r="Q57">
        <v>2.6562230587005602</v>
      </c>
      <c r="R57">
        <v>2.69104099273682</v>
      </c>
      <c r="S57">
        <v>1.5549080371856701</v>
      </c>
      <c r="T57">
        <v>3.61072897911072</v>
      </c>
      <c r="U57">
        <v>-0.21216000616550401</v>
      </c>
      <c r="V57">
        <v>0.81819897890090898</v>
      </c>
      <c r="W57">
        <v>1.5478919744491599</v>
      </c>
      <c r="X57">
        <v>0.99766802787780795</v>
      </c>
      <c r="Y57">
        <v>4.08318996429443</v>
      </c>
      <c r="Z57">
        <v>3.9798879623413099</v>
      </c>
      <c r="AA57">
        <v>3.6082119941711399</v>
      </c>
      <c r="AB57">
        <v>1.6919740438461299</v>
      </c>
      <c r="AC57">
        <v>1.34343302249908</v>
      </c>
      <c r="AD57">
        <v>2.08945989608765</v>
      </c>
      <c r="AE57">
        <v>2.2222220897674601</v>
      </c>
      <c r="AF57">
        <v>2.99440598487854</v>
      </c>
      <c r="AG57">
        <v>4.0852580070495597</v>
      </c>
      <c r="AH57">
        <v>2.9445469379425</v>
      </c>
      <c r="AI57">
        <v>1.9380179643630999</v>
      </c>
      <c r="AJ57">
        <v>2.2211759090423602</v>
      </c>
      <c r="AK57">
        <v>1.89974594116211</v>
      </c>
      <c r="AL57">
        <v>0.81685698032379195</v>
      </c>
      <c r="AM57">
        <v>1.6646629571914699</v>
      </c>
      <c r="AN57">
        <v>1.7737519741058301</v>
      </c>
      <c r="AO57">
        <v>0</v>
      </c>
      <c r="AP57">
        <v>0.99935197830200195</v>
      </c>
      <c r="AQ57">
        <v>0.86474299430847201</v>
      </c>
    </row>
    <row r="58" spans="1:43" x14ac:dyDescent="0.3">
      <c r="A58" t="s">
        <v>283</v>
      </c>
      <c r="B58" t="str">
        <f t="shared" si="0"/>
        <v>CRR-U CN EQUITY</v>
      </c>
      <c r="C58" t="s">
        <v>63</v>
      </c>
      <c r="D58">
        <v>2.5265541076660201</v>
      </c>
      <c r="E58">
        <v>2.6745650768279998</v>
      </c>
      <c r="F58">
        <v>2.4624280929565399</v>
      </c>
      <c r="G58">
        <v>2.4488248825073202</v>
      </c>
      <c r="H58">
        <v>3.92899489402771</v>
      </c>
      <c r="I58">
        <v>3.8964750766754199</v>
      </c>
      <c r="J58">
        <v>4.1537461280822798</v>
      </c>
      <c r="K58">
        <v>4.1998219490051296</v>
      </c>
      <c r="L58">
        <v>3.9337179660797101</v>
      </c>
      <c r="M58">
        <v>3.8072369098663299</v>
      </c>
      <c r="N58">
        <v>3.5294098854064901</v>
      </c>
      <c r="O58">
        <v>3.7504930496215798</v>
      </c>
      <c r="P58">
        <v>2.25202488899231</v>
      </c>
      <c r="Q58">
        <v>2.1401200294494598</v>
      </c>
      <c r="R58">
        <v>1.8926140069961599</v>
      </c>
      <c r="S58">
        <v>1.70464599132538</v>
      </c>
      <c r="T58">
        <v>2.4275450706481898</v>
      </c>
      <c r="U58">
        <v>2.69955611228943</v>
      </c>
      <c r="V58">
        <v>3.3696250915527299</v>
      </c>
      <c r="W58">
        <v>4.0173230171203604</v>
      </c>
      <c r="X58">
        <v>3.4200999736785902</v>
      </c>
      <c r="Y58">
        <v>3.0020229816436799</v>
      </c>
      <c r="Z58">
        <v>3.2017419338226301</v>
      </c>
      <c r="AA58">
        <v>2.6430981159210201</v>
      </c>
      <c r="AB58">
        <v>2.81140208244324</v>
      </c>
      <c r="AC58">
        <v>3.05863690376282</v>
      </c>
      <c r="AD58">
        <v>4.2613768577575701</v>
      </c>
      <c r="AE58">
        <v>4.0704970359802202</v>
      </c>
      <c r="AF58">
        <v>4.1896328926086399</v>
      </c>
      <c r="AG58">
        <v>4.3039569854736301</v>
      </c>
      <c r="AH58">
        <v>2.7687449455261199</v>
      </c>
      <c r="AI58">
        <v>3.3741331100463898</v>
      </c>
      <c r="AJ58">
        <v>3.0113000869750999</v>
      </c>
      <c r="AK58">
        <v>2.7657029628753702</v>
      </c>
      <c r="AL58">
        <v>2.7326719760894802</v>
      </c>
      <c r="AM58">
        <v>1.9107969999313399</v>
      </c>
      <c r="AN58">
        <v>2.1992259025573699</v>
      </c>
      <c r="AO58">
        <v>2.1408441066741899</v>
      </c>
      <c r="AP58">
        <v>2.13362693786621</v>
      </c>
      <c r="AQ58">
        <v>2.1210970878601101</v>
      </c>
    </row>
    <row r="59" spans="1:43" x14ac:dyDescent="0.3">
      <c r="A59" t="s">
        <v>284</v>
      </c>
      <c r="B59" t="str">
        <f t="shared" si="0"/>
        <v>CRT-U CN EQUITY</v>
      </c>
      <c r="C59" t="s">
        <v>64</v>
      </c>
      <c r="D59">
        <v>2.2065460681915301</v>
      </c>
      <c r="E59">
        <v>1.6690050363540601</v>
      </c>
      <c r="F59">
        <v>1.72037100791931</v>
      </c>
      <c r="G59">
        <v>1.5246440172195399</v>
      </c>
      <c r="H59">
        <v>1.7767310142517101</v>
      </c>
      <c r="I59">
        <v>2.2250049114227299</v>
      </c>
      <c r="J59">
        <v>2.0523059368133501</v>
      </c>
      <c r="K59">
        <v>2.22203397750854</v>
      </c>
      <c r="L59">
        <v>2.6082530021667498</v>
      </c>
      <c r="M59">
        <v>2.6375150680542001</v>
      </c>
      <c r="N59">
        <v>3.3920369148254399</v>
      </c>
      <c r="O59">
        <v>3.28439593315125</v>
      </c>
      <c r="P59">
        <v>2.5184130668640101</v>
      </c>
      <c r="Q59">
        <v>2.4299480915069598</v>
      </c>
      <c r="R59">
        <v>1.5990079641342201</v>
      </c>
      <c r="S59">
        <v>1.37195897102356</v>
      </c>
      <c r="T59">
        <v>1.85016894340515</v>
      </c>
      <c r="U59">
        <v>1.9689149856567401</v>
      </c>
      <c r="V59">
        <v>2.0954949855804399</v>
      </c>
      <c r="W59">
        <v>2.3295769691467298</v>
      </c>
      <c r="X59">
        <v>3.0160119533538801</v>
      </c>
      <c r="Y59">
        <v>3.0218100547790501</v>
      </c>
      <c r="Z59">
        <v>2.9973831176757799</v>
      </c>
      <c r="AA59">
        <v>3.0535581111907999</v>
      </c>
      <c r="AB59">
        <v>3.5285708904266402</v>
      </c>
      <c r="AC59">
        <v>3.5071101188659699</v>
      </c>
      <c r="AD59">
        <v>3.5604920387268102</v>
      </c>
      <c r="AE59">
        <v>3.66271305084229</v>
      </c>
      <c r="AF59">
        <v>3.14538502693176</v>
      </c>
      <c r="AG59">
        <v>3.20590996742248</v>
      </c>
      <c r="AH59">
        <v>3.2851710319518999</v>
      </c>
      <c r="AI59">
        <v>3.26500296592712</v>
      </c>
      <c r="AJ59">
        <v>2.5405979156494101</v>
      </c>
      <c r="AK59">
        <v>2.4848299026489298</v>
      </c>
      <c r="AL59">
        <v>2.6797630786895801</v>
      </c>
      <c r="AM59">
        <v>2.6952829360961901</v>
      </c>
      <c r="AN59">
        <v>2.6396789550781201</v>
      </c>
      <c r="AO59">
        <v>2.6047010421752899</v>
      </c>
      <c r="AP59">
        <v>2.5713870525360099</v>
      </c>
      <c r="AQ59">
        <v>4.1802611351013201</v>
      </c>
    </row>
    <row r="60" spans="1:43" x14ac:dyDescent="0.3">
      <c r="A60" t="s">
        <v>285</v>
      </c>
      <c r="B60" t="str">
        <f t="shared" si="0"/>
        <v>CS CN EQUITY</v>
      </c>
      <c r="C60" t="s">
        <v>65</v>
      </c>
      <c r="D60">
        <v>0.40782898664474498</v>
      </c>
      <c r="E60">
        <v>-0.35100799798965499</v>
      </c>
      <c r="F60">
        <v>-1.50422298908234</v>
      </c>
      <c r="G60">
        <v>-1.8067280054092401</v>
      </c>
      <c r="H60">
        <v>-1.9993660449981701</v>
      </c>
      <c r="I60">
        <v>-0.79334801435470603</v>
      </c>
      <c r="J60">
        <v>1.23697197437286</v>
      </c>
      <c r="K60">
        <v>3.4379301071167001</v>
      </c>
      <c r="L60">
        <v>5.3521389961242702</v>
      </c>
      <c r="M60">
        <v>5.3947811126709002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</row>
    <row r="61" spans="1:43" x14ac:dyDescent="0.3">
      <c r="A61" t="s">
        <v>286</v>
      </c>
      <c r="B61" t="str">
        <f t="shared" si="0"/>
        <v>CSH-U CN EQUITY</v>
      </c>
      <c r="C61" t="s">
        <v>66</v>
      </c>
      <c r="D61">
        <v>0.16274900734424599</v>
      </c>
      <c r="E61">
        <v>4.0239667892456001</v>
      </c>
      <c r="F61">
        <v>4.0447211265564</v>
      </c>
      <c r="G61">
        <v>3.8038270473480198</v>
      </c>
      <c r="H61">
        <v>5.54602098464966</v>
      </c>
      <c r="I61">
        <v>0.99348497390747104</v>
      </c>
      <c r="J61">
        <v>1.2530759572982799</v>
      </c>
      <c r="K61">
        <v>1.4299620389938399</v>
      </c>
      <c r="L61">
        <v>0.59507000446319602</v>
      </c>
      <c r="M61">
        <v>0.49836200475692699</v>
      </c>
      <c r="N61">
        <v>0.33785799145698497</v>
      </c>
      <c r="O61">
        <v>0.29340198636054998</v>
      </c>
      <c r="P61">
        <v>0.102796003222466</v>
      </c>
      <c r="Q61">
        <v>-0.117485001683235</v>
      </c>
      <c r="R61">
        <v>-4.0725998580456002E-2</v>
      </c>
      <c r="S61">
        <v>0.42610600590705899</v>
      </c>
      <c r="T61">
        <v>-0.25341999530792197</v>
      </c>
      <c r="U61">
        <v>-8.1294000148772999E-2</v>
      </c>
      <c r="V61">
        <v>-7.0638999342917994E-2</v>
      </c>
      <c r="W61">
        <v>3.1321000307797997E-2</v>
      </c>
      <c r="X61">
        <v>-1.6270000487566001E-2</v>
      </c>
      <c r="Y61">
        <v>0.27898100018501298</v>
      </c>
      <c r="Z61">
        <v>0.55919200181961104</v>
      </c>
      <c r="AA61">
        <v>0.58486497402191195</v>
      </c>
      <c r="AB61">
        <v>1.03080105781555</v>
      </c>
      <c r="AC61">
        <v>1.0726189613342301</v>
      </c>
      <c r="AD61">
        <v>1.1234170198440501</v>
      </c>
      <c r="AE61">
        <v>0.450280010700226</v>
      </c>
      <c r="AF61">
        <v>0.95699197053909302</v>
      </c>
      <c r="AG61">
        <v>0.69256097078323398</v>
      </c>
      <c r="AH61">
        <v>0.74823302030563399</v>
      </c>
      <c r="AI61">
        <v>0.177757993340492</v>
      </c>
      <c r="AJ61">
        <v>-0.37474301457405101</v>
      </c>
      <c r="AK61">
        <v>-0.63667601346969604</v>
      </c>
      <c r="AL61">
        <v>12.174610137939499</v>
      </c>
      <c r="AM61">
        <v>13.6571807861328</v>
      </c>
      <c r="AN61">
        <v>13.530570030212401</v>
      </c>
      <c r="AO61">
        <v>14.369769096374499</v>
      </c>
      <c r="AP61">
        <v>0.69833201169967696</v>
      </c>
      <c r="AQ61">
        <v>-0.29870799183845498</v>
      </c>
    </row>
    <row r="62" spans="1:43" x14ac:dyDescent="0.3">
      <c r="A62" t="s">
        <v>287</v>
      </c>
      <c r="B62" t="str">
        <f t="shared" si="0"/>
        <v>CSU CN EQUITY</v>
      </c>
      <c r="C62" t="s">
        <v>67</v>
      </c>
      <c r="D62">
        <v>5.19193315505981</v>
      </c>
      <c r="E62">
        <v>6.1021399497985804</v>
      </c>
      <c r="F62">
        <v>5.54245901107788</v>
      </c>
      <c r="G62">
        <v>6.54917192459106</v>
      </c>
      <c r="H62">
        <v>6.48468112945557</v>
      </c>
      <c r="I62">
        <v>5.6836647987365696</v>
      </c>
      <c r="J62">
        <v>6.4440541267395002</v>
      </c>
      <c r="K62">
        <v>7.3124270439147896</v>
      </c>
      <c r="L62">
        <v>7.5868010520935103</v>
      </c>
      <c r="M62">
        <v>7.1585898399353001</v>
      </c>
      <c r="N62">
        <v>7.1612567901611301</v>
      </c>
      <c r="O62">
        <v>6.1137948036193803</v>
      </c>
      <c r="P62">
        <v>7.17276906967163</v>
      </c>
      <c r="Q62">
        <v>7.7058949470520002</v>
      </c>
      <c r="R62">
        <v>7.88629102706909</v>
      </c>
      <c r="S62">
        <v>11.0899152755737</v>
      </c>
      <c r="T62">
        <v>10.652051925659199</v>
      </c>
      <c r="U62">
        <v>10.1254482269287</v>
      </c>
      <c r="V62">
        <v>9.53485012054443</v>
      </c>
      <c r="W62">
        <v>10.3689861297607</v>
      </c>
      <c r="X62">
        <v>14.120597839355501</v>
      </c>
      <c r="Y62">
        <v>14.790937423706101</v>
      </c>
      <c r="Z62">
        <v>12.9676504135132</v>
      </c>
      <c r="AA62">
        <v>14.550416946411101</v>
      </c>
      <c r="AB62">
        <v>11.2714338302612</v>
      </c>
      <c r="AC62">
        <v>11.3788385391235</v>
      </c>
      <c r="AD62">
        <v>11.3094329833984</v>
      </c>
      <c r="AE62">
        <v>10.6416625976562</v>
      </c>
      <c r="AF62">
        <v>10.548834800720201</v>
      </c>
      <c r="AG62">
        <v>11.6415405273438</v>
      </c>
      <c r="AH62">
        <v>11.9335422515869</v>
      </c>
      <c r="AI62">
        <v>11.739815711975099</v>
      </c>
      <c r="AJ62">
        <v>11.935622215271</v>
      </c>
      <c r="AK62">
        <v>11.118002891540501</v>
      </c>
      <c r="AL62">
        <v>10.0223484039307</v>
      </c>
      <c r="AM62">
        <v>11.5379123687744</v>
      </c>
      <c r="AN62">
        <v>9.8327903747558594</v>
      </c>
      <c r="AO62">
        <v>8.8101549148559606</v>
      </c>
      <c r="AP62">
        <v>8.2618856430053693</v>
      </c>
      <c r="AQ62">
        <v>6.9406890869140598</v>
      </c>
    </row>
    <row r="63" spans="1:43" x14ac:dyDescent="0.3">
      <c r="A63" t="s">
        <v>288</v>
      </c>
      <c r="B63" t="str">
        <f t="shared" si="0"/>
        <v>CTC/A CN EQUITY</v>
      </c>
      <c r="C63" t="s">
        <v>68</v>
      </c>
      <c r="D63">
        <v>2.95841407775879</v>
      </c>
      <c r="E63">
        <v>1.74705898761749</v>
      </c>
      <c r="F63">
        <v>1.2662340402603101</v>
      </c>
      <c r="G63">
        <v>0.96777302026748702</v>
      </c>
      <c r="H63">
        <v>2.5496280193328902</v>
      </c>
      <c r="I63">
        <v>3.8414649963378902</v>
      </c>
      <c r="J63">
        <v>3.98790502548218</v>
      </c>
      <c r="K63">
        <v>4.7562317848205602</v>
      </c>
      <c r="L63">
        <v>4.6636161804199201</v>
      </c>
      <c r="M63">
        <v>5.1157021522521999</v>
      </c>
      <c r="N63">
        <v>5.4607491493225098</v>
      </c>
      <c r="O63">
        <v>5.3466978073120099</v>
      </c>
      <c r="P63">
        <v>5.3348550796508798</v>
      </c>
      <c r="Q63">
        <v>5.6342201232910201</v>
      </c>
      <c r="R63">
        <v>4.5299482345581099</v>
      </c>
      <c r="S63">
        <v>3.7688560485839799</v>
      </c>
      <c r="T63">
        <v>3.0165479183196999</v>
      </c>
      <c r="U63">
        <v>2.53510594367981</v>
      </c>
      <c r="V63">
        <v>3.59590792655945</v>
      </c>
      <c r="W63">
        <v>4.2298488616943404</v>
      </c>
      <c r="X63">
        <v>3.7671949863433798</v>
      </c>
      <c r="Y63">
        <v>4.0820579528808603</v>
      </c>
      <c r="Z63">
        <v>3.95384693145752</v>
      </c>
      <c r="AA63">
        <v>4.2055311203002903</v>
      </c>
      <c r="AB63">
        <v>4.2530870437622097</v>
      </c>
      <c r="AC63">
        <v>4.4487371444702104</v>
      </c>
      <c r="AD63">
        <v>4.7136559486389196</v>
      </c>
      <c r="AE63">
        <v>4.7526979446411097</v>
      </c>
      <c r="AF63">
        <v>4.5070691108703604</v>
      </c>
      <c r="AG63">
        <v>4.6339569091796902</v>
      </c>
      <c r="AH63">
        <v>4.5661158561706499</v>
      </c>
      <c r="AI63">
        <v>4.4178719520568803</v>
      </c>
      <c r="AJ63">
        <v>4.2312932014465297</v>
      </c>
      <c r="AK63">
        <v>4.4992351531982404</v>
      </c>
      <c r="AL63">
        <v>4.4686741828918501</v>
      </c>
      <c r="AM63">
        <v>4.4643039703369096</v>
      </c>
      <c r="AN63">
        <v>4.24243211746216</v>
      </c>
      <c r="AO63">
        <v>4.2829008102417001</v>
      </c>
      <c r="AP63">
        <v>4.2808318138122603</v>
      </c>
      <c r="AQ63">
        <v>4.2862410545349103</v>
      </c>
    </row>
    <row r="64" spans="1:43" x14ac:dyDescent="0.3">
      <c r="A64" t="s">
        <v>289</v>
      </c>
      <c r="B64" t="str">
        <f t="shared" si="0"/>
        <v>CU CN EQUITY</v>
      </c>
      <c r="C64" t="s">
        <v>69</v>
      </c>
      <c r="D64">
        <v>2.1728758811950701</v>
      </c>
      <c r="E64">
        <v>2.6811060905456499</v>
      </c>
      <c r="F64">
        <v>2.8583240509033199</v>
      </c>
      <c r="G64">
        <v>3.1330320835113499</v>
      </c>
      <c r="H64">
        <v>3.0061290264129599</v>
      </c>
      <c r="I64">
        <v>2.96057105064392</v>
      </c>
      <c r="J64">
        <v>3.16279101371765</v>
      </c>
      <c r="K64">
        <v>2.9361889362335201</v>
      </c>
      <c r="L64">
        <v>3.15481400489807</v>
      </c>
      <c r="M64">
        <v>3.0129189491271999</v>
      </c>
      <c r="N64">
        <v>2.3055999279022199</v>
      </c>
      <c r="O64">
        <v>1.8998819589614899</v>
      </c>
      <c r="P64">
        <v>1.57642698287964</v>
      </c>
      <c r="Q64">
        <v>1.6983339786529501</v>
      </c>
      <c r="R64">
        <v>2.0154120922088601</v>
      </c>
      <c r="S64">
        <v>2.11700510978699</v>
      </c>
      <c r="T64">
        <v>2.2719650268554701</v>
      </c>
      <c r="U64">
        <v>3.18255591392517</v>
      </c>
      <c r="V64">
        <v>4.2431001663207999</v>
      </c>
      <c r="W64">
        <v>4.5433921813964799</v>
      </c>
      <c r="X64">
        <v>4.9434728622436497</v>
      </c>
      <c r="Y64">
        <v>4.5534229278564498</v>
      </c>
      <c r="Z64">
        <v>3.09905910491943</v>
      </c>
      <c r="AA64">
        <v>2.9724791049957302</v>
      </c>
      <c r="AB64">
        <v>2.3482220172882098</v>
      </c>
      <c r="AC64">
        <v>1.8642209768295299</v>
      </c>
      <c r="AD64">
        <v>2.3081679344177299</v>
      </c>
      <c r="AE64">
        <v>2.6047449111938499</v>
      </c>
      <c r="AF64">
        <v>3.18845891952515</v>
      </c>
      <c r="AG64">
        <v>3.4059760570526101</v>
      </c>
      <c r="AH64">
        <v>3.5447659492492698</v>
      </c>
      <c r="AI64">
        <v>3.3975579738616899</v>
      </c>
      <c r="AJ64">
        <v>2.6397171020507799</v>
      </c>
      <c r="AK64">
        <v>2.4897429943084699</v>
      </c>
      <c r="AL64">
        <v>2.15182304382324</v>
      </c>
      <c r="AM64">
        <v>2.0706911087036102</v>
      </c>
      <c r="AN64">
        <v>2.7202529907226598</v>
      </c>
      <c r="AO64">
        <v>3.6325109004974401</v>
      </c>
      <c r="AP64">
        <v>4.1429758071899396</v>
      </c>
      <c r="AQ64">
        <v>4.5601987838745099</v>
      </c>
    </row>
    <row r="65" spans="1:43" x14ac:dyDescent="0.3">
      <c r="A65" t="s">
        <v>291</v>
      </c>
      <c r="B65" t="str">
        <f t="shared" si="0"/>
        <v>CVE CN EQUITY</v>
      </c>
      <c r="C65" t="s">
        <v>71</v>
      </c>
      <c r="D65">
        <v>6.8538222312927202</v>
      </c>
      <c r="E65">
        <v>8.7164106369018608</v>
      </c>
      <c r="F65">
        <v>8.5307445526122994</v>
      </c>
      <c r="G65">
        <v>7.4856081008911097</v>
      </c>
      <c r="H65">
        <v>7.5790090560913104</v>
      </c>
      <c r="I65">
        <v>7.1050062179565403</v>
      </c>
      <c r="J65">
        <v>9.9603300094604492</v>
      </c>
      <c r="K65">
        <v>11.730152130126999</v>
      </c>
      <c r="L65">
        <v>9.6179704666137695</v>
      </c>
      <c r="M65">
        <v>7.7114448547363299</v>
      </c>
      <c r="N65">
        <v>3.6655719280242902</v>
      </c>
      <c r="O65">
        <v>1.3513820171356199</v>
      </c>
      <c r="P65">
        <v>1.93323194980621</v>
      </c>
      <c r="Q65">
        <v>0.22310599684715299</v>
      </c>
      <c r="R65">
        <v>-0.83769100904464699</v>
      </c>
      <c r="S65">
        <v>-6.9477100372314498</v>
      </c>
      <c r="T65">
        <v>-6.1571187973022496</v>
      </c>
      <c r="U65">
        <v>-5.00014400482178</v>
      </c>
      <c r="V65">
        <v>0.82722002267837502</v>
      </c>
      <c r="W65">
        <v>6.1901340484619096</v>
      </c>
      <c r="X65">
        <v>1.92050397396088</v>
      </c>
      <c r="Y65">
        <v>0.78511202335357699</v>
      </c>
      <c r="Z65">
        <v>-5.0262532234191903</v>
      </c>
      <c r="AA65">
        <v>-7.0138101577758798</v>
      </c>
      <c r="AB65">
        <v>-1.68420505523682</v>
      </c>
      <c r="AC65">
        <v>-1.2600580453872701</v>
      </c>
      <c r="AD65">
        <v>7.7032060623168999</v>
      </c>
      <c r="AE65">
        <v>10.1705665588379</v>
      </c>
      <c r="AF65">
        <v>8.3553333282470703</v>
      </c>
      <c r="AG65">
        <v>7.6099061965942401</v>
      </c>
      <c r="AH65">
        <v>-0.87052899599075295</v>
      </c>
      <c r="AI65">
        <v>-2.13520288467407</v>
      </c>
      <c r="AJ65">
        <v>-4.84765577316284</v>
      </c>
      <c r="AK65">
        <v>3.2517390251159699</v>
      </c>
      <c r="AL65">
        <v>4.6395230293273899</v>
      </c>
      <c r="AM65" t="s">
        <v>6</v>
      </c>
      <c r="AN65">
        <v>3.0169439315795898</v>
      </c>
      <c r="AO65">
        <v>-2.6247239112853999</v>
      </c>
      <c r="AP65">
        <v>-0.67271202802658103</v>
      </c>
      <c r="AQ65" t="s">
        <v>6</v>
      </c>
    </row>
    <row r="66" spans="1:43" x14ac:dyDescent="0.3">
      <c r="A66" t="s">
        <v>1035</v>
      </c>
      <c r="B66" t="str">
        <f t="shared" ref="B66:B129" si="1">A66&amp;" CN EQUITY"</f>
        <v>CWB CN EQUITY</v>
      </c>
      <c r="C66" t="s">
        <v>968</v>
      </c>
      <c r="D66">
        <v>0.69383400678634599</v>
      </c>
      <c r="E66">
        <v>0.72909098863601696</v>
      </c>
      <c r="F66">
        <v>0.83264899253845204</v>
      </c>
      <c r="G66">
        <v>0.815585017204285</v>
      </c>
      <c r="H66">
        <v>0.837393999099731</v>
      </c>
      <c r="I66">
        <v>0.82340198755264304</v>
      </c>
      <c r="J66">
        <v>0.83636802434921298</v>
      </c>
      <c r="K66">
        <v>0.86539900302886996</v>
      </c>
      <c r="L66">
        <v>0.85560101270675704</v>
      </c>
      <c r="M66">
        <v>0.93244701623916604</v>
      </c>
      <c r="N66">
        <v>0.97813397645950295</v>
      </c>
      <c r="O66">
        <v>1.0030460357666</v>
      </c>
      <c r="P66">
        <v>1.0018459558486901</v>
      </c>
      <c r="Q66">
        <v>0.94034802913665805</v>
      </c>
      <c r="R66">
        <v>0.87834697961807295</v>
      </c>
      <c r="S66">
        <v>0.83105099201202404</v>
      </c>
      <c r="T66">
        <v>0.82794797420501698</v>
      </c>
      <c r="U66">
        <v>0.85642397403716997</v>
      </c>
      <c r="V66">
        <v>0.89958900213241599</v>
      </c>
      <c r="W66">
        <v>0.96546602249145497</v>
      </c>
      <c r="X66">
        <v>0.94893097877502397</v>
      </c>
      <c r="Y66">
        <v>0.95409101247787498</v>
      </c>
      <c r="Z66">
        <v>0.93315201997757002</v>
      </c>
      <c r="AA66">
        <v>0.93629997968673695</v>
      </c>
      <c r="AB66">
        <v>0.95010298490524303</v>
      </c>
      <c r="AC66">
        <v>0.971086025238037</v>
      </c>
      <c r="AD66">
        <v>0.96218198537826505</v>
      </c>
      <c r="AE66">
        <v>0.91378402709960904</v>
      </c>
      <c r="AF66">
        <v>0.88456398248672496</v>
      </c>
      <c r="AG66">
        <v>0.85306400060653698</v>
      </c>
      <c r="AH66">
        <v>0.84143400192260698</v>
      </c>
      <c r="AI66">
        <v>0.77855402231216397</v>
      </c>
      <c r="AJ66">
        <v>0.78389000892639205</v>
      </c>
      <c r="AK66">
        <v>0.80730599164962802</v>
      </c>
      <c r="AL66">
        <v>1.3190510272979701</v>
      </c>
      <c r="AM66">
        <v>1.44388198852539</v>
      </c>
      <c r="AN66">
        <v>1.4960860013961801</v>
      </c>
      <c r="AO66">
        <v>1.54389595985413</v>
      </c>
      <c r="AP66">
        <v>1.1083689928054801</v>
      </c>
      <c r="AQ66">
        <v>1.13441705703735</v>
      </c>
    </row>
    <row r="67" spans="1:43" x14ac:dyDescent="0.3">
      <c r="A67" t="s">
        <v>1036</v>
      </c>
      <c r="B67" t="str">
        <f t="shared" si="1"/>
        <v>CXB CN EQUITY</v>
      </c>
      <c r="C67" t="s">
        <v>966</v>
      </c>
      <c r="D67">
        <v>2.43076491355896</v>
      </c>
      <c r="E67">
        <v>4.5724577903747603</v>
      </c>
      <c r="F67">
        <v>6.0772762298584002</v>
      </c>
      <c r="G67">
        <v>11.4602003097534</v>
      </c>
      <c r="H67">
        <v>12.3590335845947</v>
      </c>
      <c r="I67">
        <v>9.6864671707153303</v>
      </c>
      <c r="J67">
        <v>7.5641951560974103</v>
      </c>
      <c r="K67">
        <v>7.8679451942443803</v>
      </c>
      <c r="L67">
        <v>8.2014360427856392</v>
      </c>
      <c r="M67">
        <v>11.050828933715801</v>
      </c>
      <c r="N67">
        <v>11.045626640319799</v>
      </c>
      <c r="O67">
        <v>14.7579851150513</v>
      </c>
      <c r="P67">
        <v>17.998996734619102</v>
      </c>
      <c r="Q67">
        <v>25.220169067382798</v>
      </c>
      <c r="R67">
        <v>20.655971527099599</v>
      </c>
      <c r="S67">
        <v>20.616289138793899</v>
      </c>
      <c r="T67">
        <v>24.7258701324463</v>
      </c>
      <c r="U67">
        <v>6.1005997657775897</v>
      </c>
      <c r="V67">
        <v>9.1303787231445295</v>
      </c>
      <c r="W67">
        <v>0.82203000783920299</v>
      </c>
      <c r="X67">
        <v>-10.4636373519897</v>
      </c>
      <c r="Y67">
        <v>-6.1265330314636204</v>
      </c>
      <c r="Z67">
        <v>-4.59513187408447</v>
      </c>
      <c r="AA67">
        <v>-3.7959771156311</v>
      </c>
      <c r="AB67">
        <v>-3.93606400489807</v>
      </c>
      <c r="AC67">
        <v>-3.9923141002654998</v>
      </c>
      <c r="AD67">
        <v>-5.0920510292053196</v>
      </c>
      <c r="AE67">
        <v>-6.5886301994323704</v>
      </c>
      <c r="AF67">
        <v>-6.1593117713928196</v>
      </c>
      <c r="AG67">
        <v>-4.7598581314086896</v>
      </c>
      <c r="AH67">
        <v>-3.8550050258636501</v>
      </c>
      <c r="AI67">
        <v>-3.0971550941467298</v>
      </c>
      <c r="AJ67">
        <v>-3.9466080665588401</v>
      </c>
      <c r="AK67">
        <v>-4.5762372016906703</v>
      </c>
      <c r="AL67">
        <v>-5.0559229850768999</v>
      </c>
      <c r="AM67">
        <v>-5.3470730781555202</v>
      </c>
      <c r="AN67">
        <v>-7.24338579177856</v>
      </c>
      <c r="AO67">
        <v>-7.6786561012268102</v>
      </c>
      <c r="AP67">
        <v>-7.5683641433715803</v>
      </c>
      <c r="AQ67">
        <v>-7.0398259162902797</v>
      </c>
    </row>
    <row r="68" spans="1:43" x14ac:dyDescent="0.3">
      <c r="A68" t="s">
        <v>292</v>
      </c>
      <c r="B68" t="str">
        <f t="shared" si="1"/>
        <v>DFY CN EQUITY</v>
      </c>
      <c r="C68" t="s">
        <v>72</v>
      </c>
      <c r="D68">
        <v>7.46478223800659</v>
      </c>
      <c r="E68">
        <v>5.4747958183288601</v>
      </c>
      <c r="F68">
        <v>5.08023881912231</v>
      </c>
      <c r="G68">
        <v>4.9732937812805202</v>
      </c>
      <c r="H68">
        <v>4.1582608222961399</v>
      </c>
      <c r="I68">
        <v>5.3739709854126003</v>
      </c>
      <c r="J68">
        <v>3.4281311035156201</v>
      </c>
      <c r="K68">
        <v>1.5077049732208301</v>
      </c>
      <c r="L68">
        <v>-0.53175401687622104</v>
      </c>
      <c r="M68" t="s">
        <v>6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</row>
    <row r="69" spans="1:43" x14ac:dyDescent="0.3">
      <c r="A69" t="s">
        <v>293</v>
      </c>
      <c r="B69" t="str">
        <f t="shared" si="1"/>
        <v>DIR-U CN EQUITY</v>
      </c>
      <c r="C69" t="s">
        <v>73</v>
      </c>
      <c r="D69">
        <v>1.7719260454177901</v>
      </c>
      <c r="E69">
        <v>2.2503681182861301</v>
      </c>
      <c r="F69">
        <v>2.48739790916443</v>
      </c>
      <c r="G69">
        <v>1.3779000043869001</v>
      </c>
      <c r="H69">
        <v>1.0535010099411</v>
      </c>
      <c r="I69">
        <v>2.0903379917144802</v>
      </c>
      <c r="J69">
        <v>3.37821698188782</v>
      </c>
      <c r="K69">
        <v>10.587698936462401</v>
      </c>
      <c r="L69">
        <v>14.9198713302612</v>
      </c>
      <c r="M69">
        <v>15.298015594482401</v>
      </c>
      <c r="N69">
        <v>18.380695343017599</v>
      </c>
      <c r="O69">
        <v>12.7070827484131</v>
      </c>
      <c r="P69">
        <v>11.8688821792603</v>
      </c>
      <c r="Q69">
        <v>9.4864912033081108</v>
      </c>
      <c r="R69">
        <v>7.5541248321533203</v>
      </c>
      <c r="S69">
        <v>6.2403841018676802</v>
      </c>
      <c r="T69">
        <v>8.0815153121948207</v>
      </c>
      <c r="U69">
        <v>5.3713231086731001</v>
      </c>
      <c r="V69">
        <v>8.4416236877441406</v>
      </c>
      <c r="W69">
        <v>7.1013441085815403</v>
      </c>
      <c r="X69">
        <v>6.0942649841308603</v>
      </c>
      <c r="Y69">
        <v>7.3182940483093297</v>
      </c>
      <c r="Z69">
        <v>4.7930488586425799</v>
      </c>
      <c r="AA69">
        <v>7.9392671585082999</v>
      </c>
      <c r="AB69">
        <v>5.8501491546630904</v>
      </c>
      <c r="AC69">
        <v>4.71762895584106</v>
      </c>
      <c r="AD69">
        <v>3.6990211009979199</v>
      </c>
      <c r="AE69">
        <v>2.0000419616699201</v>
      </c>
      <c r="AF69">
        <v>0.33239299058914201</v>
      </c>
      <c r="AG69">
        <v>0.63909101486206099</v>
      </c>
      <c r="AH69">
        <v>1.0725690126419101</v>
      </c>
      <c r="AI69">
        <v>-0.15921899676322901</v>
      </c>
      <c r="AJ69">
        <v>-0.45653000473976102</v>
      </c>
      <c r="AK69">
        <v>-0.36045300960540799</v>
      </c>
      <c r="AL69">
        <v>1.3541220426559499</v>
      </c>
      <c r="AM69">
        <v>2.0319139957428001</v>
      </c>
      <c r="AN69">
        <v>4.2568879127502397</v>
      </c>
      <c r="AO69">
        <v>4.8468279838562003</v>
      </c>
      <c r="AP69">
        <v>4.0843830108642596</v>
      </c>
      <c r="AQ69">
        <v>4.0810618400573704</v>
      </c>
    </row>
    <row r="70" spans="1:43" x14ac:dyDescent="0.3">
      <c r="A70" t="s">
        <v>294</v>
      </c>
      <c r="B70" t="str">
        <f t="shared" si="1"/>
        <v>DML CN EQUITY</v>
      </c>
      <c r="C70" t="s">
        <v>74</v>
      </c>
      <c r="D70">
        <v>-4.2211751937866202</v>
      </c>
      <c r="E70">
        <v>9.2613744735717791</v>
      </c>
      <c r="F70">
        <v>11.708610534668001</v>
      </c>
      <c r="G70">
        <v>14.548465728759799</v>
      </c>
      <c r="H70">
        <v>8.7888393402099592</v>
      </c>
      <c r="I70">
        <v>-2.7377839088439901</v>
      </c>
      <c r="J70">
        <v>-5.6019458770751998</v>
      </c>
      <c r="K70">
        <v>2.7978329658508301</v>
      </c>
      <c r="L70">
        <v>3.36416888237</v>
      </c>
      <c r="M70">
        <v>11.3172750473022</v>
      </c>
      <c r="N70">
        <v>13.6778211593628</v>
      </c>
      <c r="O70">
        <v>4.5674109458923304</v>
      </c>
      <c r="P70">
        <v>4.6137619018554696</v>
      </c>
      <c r="Q70">
        <v>-5.1187810897827104</v>
      </c>
      <c r="R70">
        <v>-4.8679490089416504</v>
      </c>
      <c r="S70">
        <v>-5.2467579841613796</v>
      </c>
      <c r="T70">
        <v>-4.9780349731445304</v>
      </c>
      <c r="U70">
        <v>-5.2225809097290004</v>
      </c>
      <c r="V70">
        <v>-6.4900131225585902</v>
      </c>
      <c r="W70">
        <v>-5.9266400337219203</v>
      </c>
      <c r="X70">
        <v>-10.1161766052246</v>
      </c>
      <c r="Y70">
        <v>-9.0759210586547905</v>
      </c>
      <c r="Z70">
        <v>-9.1194429397583008</v>
      </c>
      <c r="AA70">
        <v>-9.4289083480834996</v>
      </c>
      <c r="AB70">
        <v>-5.71093797683716</v>
      </c>
      <c r="AC70">
        <v>-6.6234722137451199</v>
      </c>
      <c r="AD70">
        <v>-7.4109940528869602</v>
      </c>
      <c r="AE70">
        <v>-5.9343528747558603</v>
      </c>
      <c r="AF70">
        <v>-9.2857189178466797</v>
      </c>
      <c r="AG70">
        <v>-4.3467121124267596</v>
      </c>
      <c r="AH70">
        <v>-3.4615409374237101</v>
      </c>
      <c r="AI70">
        <v>-8.0631179809570295</v>
      </c>
      <c r="AJ70">
        <v>-9.6567926406860405</v>
      </c>
      <c r="AK70">
        <v>-19.950511932373001</v>
      </c>
      <c r="AL70">
        <v>-20.459913253784201</v>
      </c>
      <c r="AM70">
        <v>-19.676084518432599</v>
      </c>
      <c r="AN70">
        <v>-13.8541870117188</v>
      </c>
      <c r="AO70">
        <v>-6.9598808288574201</v>
      </c>
      <c r="AP70">
        <v>-9.7631683349609393</v>
      </c>
      <c r="AQ70">
        <v>-9.8717260360717791</v>
      </c>
    </row>
    <row r="71" spans="1:43" x14ac:dyDescent="0.3">
      <c r="A71" t="s">
        <v>295</v>
      </c>
      <c r="B71" t="str">
        <f t="shared" si="1"/>
        <v>DOL CN EQUITY</v>
      </c>
      <c r="C71" t="s">
        <v>75</v>
      </c>
      <c r="D71">
        <v>18.180196762085</v>
      </c>
      <c r="E71">
        <v>19.2086696624756</v>
      </c>
      <c r="F71">
        <v>19.964542388916001</v>
      </c>
      <c r="G71">
        <v>20.042322158813501</v>
      </c>
      <c r="H71">
        <v>17.467575073242202</v>
      </c>
      <c r="I71">
        <v>18.903490066528299</v>
      </c>
      <c r="J71">
        <v>18.2024822235107</v>
      </c>
      <c r="K71">
        <v>18.0534343719482</v>
      </c>
      <c r="L71">
        <v>16.5731296539307</v>
      </c>
      <c r="M71">
        <v>17.781642913818398</v>
      </c>
      <c r="N71">
        <v>17.2256965637207</v>
      </c>
      <c r="O71">
        <v>16.004449844360401</v>
      </c>
      <c r="P71">
        <v>15.1379861831665</v>
      </c>
      <c r="Q71">
        <v>15.2089548110962</v>
      </c>
      <c r="R71">
        <v>14.6967363357544</v>
      </c>
      <c r="S71">
        <v>14.214953422546399</v>
      </c>
      <c r="T71">
        <v>14.5000257492065</v>
      </c>
      <c r="U71">
        <v>14.7169179916382</v>
      </c>
      <c r="V71">
        <v>14.394020080566399</v>
      </c>
      <c r="W71">
        <v>15.942029953002899</v>
      </c>
      <c r="X71">
        <v>19.058107376098601</v>
      </c>
      <c r="Y71">
        <v>19.2632656097412</v>
      </c>
      <c r="Z71">
        <v>19.999641418456999</v>
      </c>
      <c r="AA71">
        <v>16.954767227172901</v>
      </c>
      <c r="AB71">
        <v>26.244876861572301</v>
      </c>
      <c r="AC71">
        <v>26.320562362670898</v>
      </c>
      <c r="AD71">
        <v>26.738914489746101</v>
      </c>
      <c r="AE71">
        <v>21.060775756835898</v>
      </c>
      <c r="AF71">
        <v>26.3705348968506</v>
      </c>
      <c r="AG71">
        <v>25.94700050354</v>
      </c>
      <c r="AH71">
        <v>25.043830871581999</v>
      </c>
      <c r="AI71">
        <v>24.236965179443398</v>
      </c>
      <c r="AJ71">
        <v>23.200687408447301</v>
      </c>
      <c r="AK71">
        <v>23.042697906494102</v>
      </c>
      <c r="AL71">
        <v>22.9248867034912</v>
      </c>
      <c r="AM71">
        <v>21.9162197113037</v>
      </c>
      <c r="AN71">
        <v>21.2977104187012</v>
      </c>
      <c r="AO71">
        <v>20.159460067748999</v>
      </c>
      <c r="AP71">
        <v>18.594387054443398</v>
      </c>
      <c r="AQ71">
        <v>18.081060409545898</v>
      </c>
    </row>
    <row r="72" spans="1:43" x14ac:dyDescent="0.3">
      <c r="A72" t="s">
        <v>296</v>
      </c>
      <c r="B72" t="str">
        <f t="shared" si="1"/>
        <v>DOO CN EQUITY</v>
      </c>
      <c r="C72" t="s">
        <v>76</v>
      </c>
      <c r="D72">
        <v>2.90528011322021</v>
      </c>
      <c r="E72">
        <v>3.84352803230286</v>
      </c>
      <c r="F72">
        <v>8.7101068496704102</v>
      </c>
      <c r="G72">
        <v>11.2295217514038</v>
      </c>
      <c r="H72">
        <v>14.1126308441162</v>
      </c>
      <c r="I72">
        <v>16.5905055999756</v>
      </c>
      <c r="J72">
        <v>15.050661087036101</v>
      </c>
      <c r="K72">
        <v>15.0302286148071</v>
      </c>
      <c r="L72">
        <v>13.2063856124878</v>
      </c>
      <c r="M72">
        <v>14.4199333190918</v>
      </c>
      <c r="N72">
        <v>13.9124298095703</v>
      </c>
      <c r="O72">
        <v>16.011213302612301</v>
      </c>
      <c r="P72">
        <v>18.258680343627901</v>
      </c>
      <c r="Q72">
        <v>21.662036895751999</v>
      </c>
      <c r="R72">
        <v>19.237514495849599</v>
      </c>
      <c r="S72">
        <v>8.3993988037109393</v>
      </c>
      <c r="T72">
        <v>5.1005449295043999</v>
      </c>
      <c r="U72">
        <v>3.9843521118164098</v>
      </c>
      <c r="V72">
        <v>3.19688200950623</v>
      </c>
      <c r="W72">
        <v>10.852826118469199</v>
      </c>
      <c r="X72">
        <v>9.9061613082885707</v>
      </c>
      <c r="Y72">
        <v>9.4026231765747106</v>
      </c>
      <c r="Z72">
        <v>7.9209570884704599</v>
      </c>
      <c r="AA72">
        <v>7.9637951850891104</v>
      </c>
      <c r="AB72">
        <v>7.7315411567687997</v>
      </c>
      <c r="AC72">
        <v>7.8843150138854998</v>
      </c>
      <c r="AD72">
        <v>9.9165592193603498</v>
      </c>
      <c r="AE72">
        <v>9.1548347473144496</v>
      </c>
      <c r="AF72">
        <v>12.2076053619385</v>
      </c>
      <c r="AG72">
        <v>14.0953149795532</v>
      </c>
      <c r="AH72">
        <v>5.8396878242492702</v>
      </c>
      <c r="AI72">
        <v>10.204932212829601</v>
      </c>
      <c r="AJ72">
        <v>3.8501019477844198</v>
      </c>
      <c r="AK72">
        <v>3.55441093444824</v>
      </c>
      <c r="AL72">
        <v>3.5059800148010201</v>
      </c>
      <c r="AM72">
        <v>2.1530950069427499</v>
      </c>
      <c r="AN72">
        <v>3.9790289402008101</v>
      </c>
      <c r="AO72">
        <v>2.9373209476471001</v>
      </c>
      <c r="AP72">
        <v>5.8968868255615199</v>
      </c>
      <c r="AQ72">
        <v>3.2657999992370601</v>
      </c>
    </row>
    <row r="73" spans="1:43" x14ac:dyDescent="0.3">
      <c r="A73" t="s">
        <v>297</v>
      </c>
      <c r="B73" t="str">
        <f t="shared" si="1"/>
        <v>DPM CN EQUITY</v>
      </c>
      <c r="C73" t="s">
        <v>77</v>
      </c>
      <c r="D73">
        <v>14.98073387146</v>
      </c>
      <c r="E73">
        <v>14.7967329025269</v>
      </c>
      <c r="F73">
        <v>15.0936088562012</v>
      </c>
      <c r="G73">
        <v>15.7662754058838</v>
      </c>
      <c r="H73">
        <v>14.5473489761353</v>
      </c>
      <c r="I73">
        <v>6.9691047668456996</v>
      </c>
      <c r="J73">
        <v>4.6322989463806197</v>
      </c>
      <c r="K73">
        <v>3.0892679691314702</v>
      </c>
      <c r="L73">
        <v>4.9714198112487802</v>
      </c>
      <c r="M73">
        <v>14.704511642456101</v>
      </c>
      <c r="N73">
        <v>18.169315338134801</v>
      </c>
      <c r="O73">
        <v>17.799903869628899</v>
      </c>
      <c r="P73">
        <v>18.806329727172901</v>
      </c>
      <c r="Q73">
        <v>20.746332168579102</v>
      </c>
      <c r="R73">
        <v>20.2343864440918</v>
      </c>
      <c r="S73">
        <v>22.6275749206543</v>
      </c>
      <c r="T73">
        <v>6.6821389198303196</v>
      </c>
      <c r="U73">
        <v>1.44970595836639</v>
      </c>
      <c r="V73">
        <v>-2.40108394622803</v>
      </c>
      <c r="W73">
        <v>-8.1032896041870099</v>
      </c>
      <c r="X73">
        <v>2.35728192329407</v>
      </c>
      <c r="Y73">
        <v>3.7841899394989</v>
      </c>
      <c r="Z73">
        <v>3.9231090545654301</v>
      </c>
      <c r="AA73">
        <v>4.4724779129028303</v>
      </c>
      <c r="AB73">
        <v>4.59853219985962</v>
      </c>
      <c r="AC73">
        <v>2.55216407775879</v>
      </c>
      <c r="AD73">
        <v>1.9149030447006199</v>
      </c>
      <c r="AE73">
        <v>2.7490999549626999E-2</v>
      </c>
      <c r="AF73">
        <v>-12.7760782241821</v>
      </c>
      <c r="AG73">
        <v>-17.071344375610401</v>
      </c>
      <c r="AH73">
        <v>-18.959640502929702</v>
      </c>
      <c r="AI73">
        <v>-18.480791091918899</v>
      </c>
      <c r="AJ73">
        <v>-9.5694742202758807</v>
      </c>
      <c r="AK73">
        <v>-6.1919617652893102</v>
      </c>
      <c r="AL73">
        <v>-5.3006520271301296</v>
      </c>
      <c r="AM73">
        <v>-4.9821262359619096</v>
      </c>
      <c r="AN73">
        <v>-4.6612071990966797</v>
      </c>
      <c r="AO73">
        <v>-6.0474867820739702</v>
      </c>
      <c r="AP73">
        <v>-13.9596920013428</v>
      </c>
      <c r="AQ73">
        <v>-12.950122833251999</v>
      </c>
    </row>
    <row r="74" spans="1:43" x14ac:dyDescent="0.3">
      <c r="A74" t="s">
        <v>298</v>
      </c>
      <c r="B74" t="str">
        <f t="shared" si="1"/>
        <v>DSG CN EQUITY</v>
      </c>
      <c r="C74" t="s">
        <v>78</v>
      </c>
      <c r="D74">
        <v>9.0262928009033203</v>
      </c>
      <c r="E74">
        <v>8.5718059539794904</v>
      </c>
      <c r="F74">
        <v>8.3132600784301793</v>
      </c>
      <c r="G74">
        <v>8.3077659606933594</v>
      </c>
      <c r="H74">
        <v>8.4657354354858398</v>
      </c>
      <c r="I74">
        <v>8.5387964248657209</v>
      </c>
      <c r="J74">
        <v>8.3805637359619105</v>
      </c>
      <c r="K74">
        <v>8.1740570068359393</v>
      </c>
      <c r="L74">
        <v>7.5653929710388201</v>
      </c>
      <c r="M74">
        <v>7.6259479522705096</v>
      </c>
      <c r="N74">
        <v>7.8733901977539098</v>
      </c>
      <c r="O74">
        <v>7.6739959716796902</v>
      </c>
      <c r="P74">
        <v>7.7643980979919398</v>
      </c>
      <c r="Q74">
        <v>6.8012490272521999</v>
      </c>
      <c r="R74">
        <v>5.8241457939147896</v>
      </c>
      <c r="S74">
        <v>5.1948308944702104</v>
      </c>
      <c r="T74">
        <v>4.7613568305969203</v>
      </c>
      <c r="U74">
        <v>4.4275841712951696</v>
      </c>
      <c r="V74">
        <v>4.4014239311218297</v>
      </c>
      <c r="W74">
        <v>4.6364479064941397</v>
      </c>
      <c r="X74">
        <v>4.1613740921020499</v>
      </c>
      <c r="Y74">
        <v>3.9457859992981001</v>
      </c>
      <c r="Z74">
        <v>4.0559339523315403</v>
      </c>
      <c r="AA74">
        <v>4.8938670158386204</v>
      </c>
      <c r="AB74">
        <v>4.6810278892517099</v>
      </c>
      <c r="AC74">
        <v>4.56964111328125</v>
      </c>
      <c r="AD74">
        <v>4.6324667930603001</v>
      </c>
      <c r="AE74">
        <v>4.7767138481140101</v>
      </c>
      <c r="AF74">
        <v>4.7628488540649396</v>
      </c>
      <c r="AG74">
        <v>4.9302320480346697</v>
      </c>
      <c r="AH74">
        <v>4.9436287879943803</v>
      </c>
      <c r="AI74">
        <v>5.0010118484497097</v>
      </c>
      <c r="AJ74">
        <v>4.9194788932800302</v>
      </c>
      <c r="AK74">
        <v>4.7944860458373997</v>
      </c>
      <c r="AL74">
        <v>4.6188330650329599</v>
      </c>
      <c r="AM74">
        <v>4.58467721939087</v>
      </c>
      <c r="AN74">
        <v>4.1708359718322798</v>
      </c>
      <c r="AO74">
        <v>3.91072702407837</v>
      </c>
      <c r="AP74">
        <v>4.064453125</v>
      </c>
      <c r="AQ74">
        <v>3.8187959194183301</v>
      </c>
    </row>
    <row r="75" spans="1:43" x14ac:dyDescent="0.3">
      <c r="A75" t="s">
        <v>301</v>
      </c>
      <c r="B75" t="str">
        <f t="shared" si="1"/>
        <v>EFN CN EQUITY</v>
      </c>
      <c r="C75" t="s">
        <v>81</v>
      </c>
      <c r="D75">
        <v>3.0488119125366202</v>
      </c>
      <c r="E75">
        <v>3.0090870857238801</v>
      </c>
      <c r="F75">
        <v>2.9475140571594198</v>
      </c>
      <c r="G75">
        <v>3.0267820358276398</v>
      </c>
      <c r="H75">
        <v>3.0392830371856698</v>
      </c>
      <c r="I75">
        <v>2.9729859828949001</v>
      </c>
      <c r="J75">
        <v>3.0306580066680899</v>
      </c>
      <c r="K75">
        <v>3.0004289150238002</v>
      </c>
      <c r="L75">
        <v>3.0071818828582799</v>
      </c>
      <c r="M75">
        <v>2.8842511177063002</v>
      </c>
      <c r="N75">
        <v>2.6373419761657702</v>
      </c>
      <c r="O75">
        <v>2.5461010932922399</v>
      </c>
      <c r="P75">
        <v>2.3576350212097199</v>
      </c>
      <c r="Q75">
        <v>2.14406394958496</v>
      </c>
      <c r="R75">
        <v>1.8804639577865601</v>
      </c>
      <c r="S75">
        <v>1.77102494239807</v>
      </c>
      <c r="T75">
        <v>0.54653400182723999</v>
      </c>
      <c r="U75">
        <v>0.52585500478744496</v>
      </c>
      <c r="V75">
        <v>0.52639299631118797</v>
      </c>
      <c r="W75">
        <v>0.53691297769546498</v>
      </c>
      <c r="X75">
        <v>1.4463859796524099</v>
      </c>
      <c r="Y75">
        <v>-0.85418599843978904</v>
      </c>
      <c r="Z75">
        <v>-0.76848202943801902</v>
      </c>
      <c r="AA75">
        <v>-1.08998203277588</v>
      </c>
      <c r="AB75">
        <v>-1.3758349418640099</v>
      </c>
      <c r="AC75">
        <v>0.88945597410202004</v>
      </c>
      <c r="AD75">
        <v>0.67609000205993697</v>
      </c>
      <c r="AE75">
        <v>0.85936498641967796</v>
      </c>
      <c r="AF75">
        <v>1.58029997348785</v>
      </c>
      <c r="AG75">
        <v>1.4061089754104601</v>
      </c>
      <c r="AH75">
        <v>1.7037320137023899</v>
      </c>
      <c r="AI75">
        <v>1.89721703529358</v>
      </c>
      <c r="AJ75">
        <v>1.4297620058059699</v>
      </c>
      <c r="AK75">
        <v>1.53164994716644</v>
      </c>
      <c r="AL75">
        <v>1.24067401885986</v>
      </c>
      <c r="AM75">
        <v>0.957280993461609</v>
      </c>
      <c r="AN75">
        <v>0.68815499544143699</v>
      </c>
      <c r="AO75">
        <v>0.97992098331451405</v>
      </c>
      <c r="AP75">
        <v>1.04652500152588</v>
      </c>
      <c r="AQ75">
        <v>0.73338001966476396</v>
      </c>
    </row>
    <row r="76" spans="1:43" x14ac:dyDescent="0.3">
      <c r="A76" t="s">
        <v>302</v>
      </c>
      <c r="B76" t="str">
        <f t="shared" si="1"/>
        <v>EFR CN EQUITY</v>
      </c>
      <c r="C76" t="s">
        <v>82</v>
      </c>
      <c r="D76">
        <v>-8.7185850143432599</v>
      </c>
      <c r="E76">
        <v>-3.1776859760284402</v>
      </c>
      <c r="F76">
        <v>-2.75562596321106</v>
      </c>
      <c r="G76">
        <v>29.549953460693398</v>
      </c>
      <c r="H76">
        <v>30.007732391357401</v>
      </c>
      <c r="I76">
        <v>24.938327789306602</v>
      </c>
      <c r="J76">
        <v>20.2903957366943</v>
      </c>
      <c r="K76">
        <v>-20.308689117431602</v>
      </c>
      <c r="L76">
        <v>-3.97059106826782</v>
      </c>
      <c r="M76">
        <v>-3.60079789161682</v>
      </c>
      <c r="N76">
        <v>-0.88833099603652999</v>
      </c>
      <c r="O76">
        <v>0.61802899837493896</v>
      </c>
      <c r="P76">
        <v>-15.1860504150391</v>
      </c>
      <c r="Q76">
        <v>-16.557558059692401</v>
      </c>
      <c r="R76">
        <v>-16.844194412231399</v>
      </c>
      <c r="S76">
        <v>-15.475991249084499</v>
      </c>
      <c r="T76">
        <v>-17.499000549316399</v>
      </c>
      <c r="U76">
        <v>-16.347383499145501</v>
      </c>
      <c r="V76">
        <v>-16.792221069335898</v>
      </c>
      <c r="W76">
        <v>-20.391639709472699</v>
      </c>
      <c r="X76">
        <v>-19.056837081909201</v>
      </c>
      <c r="Y76">
        <v>-22.260643005371101</v>
      </c>
      <c r="Z76">
        <v>-14.6186847686768</v>
      </c>
      <c r="AA76">
        <v>-13.213680267334</v>
      </c>
      <c r="AB76">
        <v>-13.355282783508301</v>
      </c>
      <c r="AC76">
        <v>-8.4219789505004901</v>
      </c>
      <c r="AD76">
        <v>-15.2129173278809</v>
      </c>
      <c r="AE76">
        <v>-14.5449781417847</v>
      </c>
      <c r="AF76">
        <v>-16.2729301452637</v>
      </c>
      <c r="AG76">
        <v>-18.049337387085</v>
      </c>
      <c r="AH76">
        <v>-21.155029296875</v>
      </c>
      <c r="AI76">
        <v>-20.277463912963899</v>
      </c>
      <c r="AJ76">
        <v>-43.217544555664098</v>
      </c>
      <c r="AK76">
        <v>-42.375125885009801</v>
      </c>
      <c r="AL76">
        <v>-57.633705139160199</v>
      </c>
      <c r="AM76">
        <v>-53.484756469726598</v>
      </c>
      <c r="AN76">
        <v>-30.872360229492202</v>
      </c>
      <c r="AO76">
        <v>-26.5914916992188</v>
      </c>
      <c r="AP76">
        <v>-53.902011871337898</v>
      </c>
      <c r="AQ76">
        <v>-55.991825103759801</v>
      </c>
    </row>
    <row r="77" spans="1:43" x14ac:dyDescent="0.3">
      <c r="A77" t="s">
        <v>303</v>
      </c>
      <c r="B77" t="str">
        <f t="shared" si="1"/>
        <v>EFX CN EQUITY</v>
      </c>
      <c r="C77" t="s">
        <v>83</v>
      </c>
      <c r="D77">
        <v>-2.5397000312805198</v>
      </c>
      <c r="E77">
        <v>-3.3611860275268599</v>
      </c>
      <c r="F77">
        <v>-3.5876510143279998</v>
      </c>
      <c r="G77">
        <v>-2.71538209915161</v>
      </c>
      <c r="H77">
        <v>-1.94535100460053</v>
      </c>
      <c r="I77">
        <v>-3.1973450183868399</v>
      </c>
      <c r="J77">
        <v>-2.6743369102478001</v>
      </c>
      <c r="K77">
        <v>-3.1302530765533501</v>
      </c>
      <c r="L77">
        <v>-2.28703808784485</v>
      </c>
      <c r="M77">
        <v>-0.58602100610732999</v>
      </c>
      <c r="N77">
        <v>-1.00617003440857</v>
      </c>
      <c r="O77">
        <v>-0.84442597627639804</v>
      </c>
      <c r="P77">
        <v>2.1219799518585201</v>
      </c>
      <c r="Q77">
        <v>2.28494501113892</v>
      </c>
      <c r="R77">
        <v>2.34154200553894</v>
      </c>
      <c r="S77">
        <v>3.8178780078887899</v>
      </c>
      <c r="T77">
        <v>3.6776869297027601</v>
      </c>
      <c r="U77">
        <v>5.9001231193542498</v>
      </c>
      <c r="V77">
        <v>7.0682640075683603</v>
      </c>
      <c r="W77">
        <v>6.1678152084350604</v>
      </c>
      <c r="X77">
        <v>6.6440901756286603</v>
      </c>
      <c r="Y77">
        <v>5.6896882057189897</v>
      </c>
      <c r="Z77">
        <v>4.7981438636779803</v>
      </c>
      <c r="AA77">
        <v>4.3784480094909703</v>
      </c>
      <c r="AB77">
        <v>4.5263791084289604</v>
      </c>
      <c r="AC77">
        <v>4.0511112213134801</v>
      </c>
      <c r="AD77">
        <v>4.1158461570739702</v>
      </c>
      <c r="AE77">
        <v>4.8658890724182102</v>
      </c>
      <c r="AF77">
        <v>1.25844502449036</v>
      </c>
      <c r="AG77">
        <v>0.92274701595306396</v>
      </c>
      <c r="AH77">
        <v>0.64982002973556496</v>
      </c>
      <c r="AI77">
        <v>-5.1185379028320304</v>
      </c>
      <c r="AJ77">
        <v>-4.5015821456909197</v>
      </c>
      <c r="AK77">
        <v>-3.91502189636231</v>
      </c>
      <c r="AL77">
        <v>-3.3290059566497798</v>
      </c>
      <c r="AM77">
        <v>2.1012101173400901</v>
      </c>
      <c r="AN77">
        <v>4.9741110801696804</v>
      </c>
      <c r="AO77">
        <v>5.0551228523254403</v>
      </c>
      <c r="AP77">
        <v>4.7955088615417498</v>
      </c>
      <c r="AQ77">
        <v>3.9510068893432599</v>
      </c>
    </row>
    <row r="78" spans="1:43" x14ac:dyDescent="0.3">
      <c r="A78" t="s">
        <v>304</v>
      </c>
      <c r="B78" t="str">
        <f t="shared" si="1"/>
        <v>EIF CN EQUITY</v>
      </c>
      <c r="C78" t="s">
        <v>84</v>
      </c>
      <c r="D78">
        <v>2.9560930728912398</v>
      </c>
      <c r="E78">
        <v>2.89644503593445</v>
      </c>
      <c r="F78">
        <v>3.1570010185241699</v>
      </c>
      <c r="G78">
        <v>3.2065200805664098</v>
      </c>
      <c r="H78">
        <v>3.2477760314941402</v>
      </c>
      <c r="I78">
        <v>3.3937420845031698</v>
      </c>
      <c r="J78">
        <v>3.6512479782104501</v>
      </c>
      <c r="K78">
        <v>3.5737330913543701</v>
      </c>
      <c r="L78">
        <v>3.5492479801178001</v>
      </c>
      <c r="M78">
        <v>2.82890796661377</v>
      </c>
      <c r="N78">
        <v>2.63731908798218</v>
      </c>
      <c r="O78">
        <v>2.8093419075012198</v>
      </c>
      <c r="P78">
        <v>2.4161620140075701</v>
      </c>
      <c r="Q78">
        <v>2.3538620471954399</v>
      </c>
      <c r="R78">
        <v>1.6966860294342001</v>
      </c>
      <c r="S78">
        <v>1.2302830219268801</v>
      </c>
      <c r="T78">
        <v>1.7356040477752701</v>
      </c>
      <c r="U78">
        <v>2.3286330699920601</v>
      </c>
      <c r="V78">
        <v>3.1103179454803498</v>
      </c>
      <c r="W78">
        <v>3.9601740837097199</v>
      </c>
      <c r="X78">
        <v>3.73664402961731</v>
      </c>
      <c r="Y78">
        <v>3.5299301147460902</v>
      </c>
      <c r="Z78">
        <v>3.5875270366668701</v>
      </c>
      <c r="AA78">
        <v>3.8186480998992902</v>
      </c>
      <c r="AB78">
        <v>3.9981639385223402</v>
      </c>
      <c r="AC78">
        <v>3.9667699337005602</v>
      </c>
      <c r="AD78">
        <v>4.6055169105529803</v>
      </c>
      <c r="AE78">
        <v>4.5473318099975604</v>
      </c>
      <c r="AF78">
        <v>4.7679209709167498</v>
      </c>
      <c r="AG78">
        <v>4.7014188766479501</v>
      </c>
      <c r="AH78">
        <v>4.1762027740478498</v>
      </c>
      <c r="AI78">
        <v>4.6344799995422399</v>
      </c>
      <c r="AJ78">
        <v>4.4646778106689498</v>
      </c>
      <c r="AK78">
        <v>4.4382081031799299</v>
      </c>
      <c r="AL78">
        <v>4.1960821151733398</v>
      </c>
      <c r="AM78">
        <v>4.1389617919921902</v>
      </c>
      <c r="AN78">
        <v>2.5245211124420202</v>
      </c>
      <c r="AO78">
        <v>1.72009897232056</v>
      </c>
      <c r="AP78">
        <v>0.85375899076461803</v>
      </c>
      <c r="AQ78">
        <v>0.98480397462844804</v>
      </c>
    </row>
    <row r="79" spans="1:43" x14ac:dyDescent="0.3">
      <c r="A79" t="s">
        <v>305</v>
      </c>
      <c r="B79" t="str">
        <f t="shared" si="1"/>
        <v>ELD CN EQUITY</v>
      </c>
      <c r="C79" t="s">
        <v>85</v>
      </c>
      <c r="D79">
        <v>5.2899289131164604</v>
      </c>
      <c r="E79">
        <v>3.4224200248718302</v>
      </c>
      <c r="F79">
        <v>2.4436988830566402</v>
      </c>
      <c r="G79">
        <v>2.2154350280761701</v>
      </c>
      <c r="H79">
        <v>1.0930550098419201</v>
      </c>
      <c r="I79">
        <v>8.1440001726150998E-2</v>
      </c>
      <c r="J79">
        <v>-0.44009700417518599</v>
      </c>
      <c r="K79">
        <v>-7.6423978805542001</v>
      </c>
      <c r="L79">
        <v>-9.3694572448730504</v>
      </c>
      <c r="M79">
        <v>-9.2546920776367205</v>
      </c>
      <c r="N79">
        <v>-9.8845081329345703</v>
      </c>
      <c r="O79">
        <v>-2.7586688995361301</v>
      </c>
      <c r="P79">
        <v>-1.0821130275726301</v>
      </c>
      <c r="Q79">
        <v>0.95341598987579301</v>
      </c>
      <c r="R79">
        <v>3.1102030277252202</v>
      </c>
      <c r="S79">
        <v>2.8048539161682098</v>
      </c>
      <c r="T79">
        <v>3.8762950897216801</v>
      </c>
      <c r="U79">
        <v>2.9833059310913099</v>
      </c>
      <c r="V79">
        <v>2.1875340938568102</v>
      </c>
      <c r="W79">
        <v>1.7371699810028101</v>
      </c>
      <c r="X79">
        <v>-4.85443210601807</v>
      </c>
      <c r="Y79">
        <v>-7.5691990852356001</v>
      </c>
      <c r="Z79">
        <v>-8.22827243804932</v>
      </c>
      <c r="AA79">
        <v>-7.4467458724975604</v>
      </c>
      <c r="AB79">
        <v>-3.2809519767761199</v>
      </c>
      <c r="AC79">
        <v>-0.82526397705078103</v>
      </c>
      <c r="AD79">
        <v>-0.10194099694490399</v>
      </c>
      <c r="AE79">
        <v>-0.20094600319862399</v>
      </c>
      <c r="AF79">
        <v>-0.42580300569534302</v>
      </c>
      <c r="AG79">
        <v>6.5173998475075004E-2</v>
      </c>
      <c r="AH79">
        <v>-7.0243501663207999</v>
      </c>
      <c r="AI79">
        <v>-6.7067689895629901</v>
      </c>
      <c r="AJ79">
        <v>-25.426681518554702</v>
      </c>
      <c r="AK79">
        <v>-27.102523803710898</v>
      </c>
      <c r="AL79">
        <v>-25.2082710266113</v>
      </c>
      <c r="AM79">
        <v>-23.966915130615199</v>
      </c>
      <c r="AN79">
        <v>-3.9986710548400901</v>
      </c>
      <c r="AO79">
        <v>-2.3952329158782999</v>
      </c>
      <c r="AP79">
        <v>0.86057001352310203</v>
      </c>
      <c r="AQ79">
        <v>1.40279996395111</v>
      </c>
    </row>
    <row r="80" spans="1:43" x14ac:dyDescent="0.3">
      <c r="A80" t="s">
        <v>306</v>
      </c>
      <c r="B80" t="str">
        <f t="shared" si="1"/>
        <v>EMA CN EQUITY</v>
      </c>
      <c r="C80" t="s">
        <v>86</v>
      </c>
      <c r="D80">
        <v>1.7787139415741</v>
      </c>
      <c r="E80">
        <v>2.0343489646911599</v>
      </c>
      <c r="F80">
        <v>1.75781202316284</v>
      </c>
      <c r="G80">
        <v>2.63563203811646</v>
      </c>
      <c r="H80">
        <v>3.1310560703277601</v>
      </c>
      <c r="I80">
        <v>3.4858040809631401</v>
      </c>
      <c r="J80">
        <v>3.2971539497375502</v>
      </c>
      <c r="K80">
        <v>2.7248399257659899</v>
      </c>
      <c r="L80">
        <v>2.3190870285034202</v>
      </c>
      <c r="M80">
        <v>1.7990030050277701</v>
      </c>
      <c r="N80">
        <v>1.9906250238418599</v>
      </c>
      <c r="O80">
        <v>1.71049797534943</v>
      </c>
      <c r="P80">
        <v>1.55309998989105</v>
      </c>
      <c r="Q80">
        <v>2.0429780483245801</v>
      </c>
      <c r="R80">
        <v>2.24753594398498</v>
      </c>
      <c r="S80">
        <v>3.1168749332428001</v>
      </c>
      <c r="T80">
        <v>2.8102009296417201</v>
      </c>
      <c r="U80">
        <v>2.8212120532989502</v>
      </c>
      <c r="V80">
        <v>2.79948210716248</v>
      </c>
      <c r="W80">
        <v>2.2071199417114298</v>
      </c>
      <c r="X80">
        <v>2.4113519191741899</v>
      </c>
      <c r="Y80">
        <v>2.65550589561462</v>
      </c>
      <c r="Z80">
        <v>2.5897910594940199</v>
      </c>
      <c r="AA80">
        <v>2.4424979686737101</v>
      </c>
      <c r="AB80">
        <v>7.114501953125</v>
      </c>
      <c r="AC80">
        <v>6.9049000740051296</v>
      </c>
      <c r="AD80">
        <v>6.9925990104675302</v>
      </c>
      <c r="AE80">
        <v>7.1630568504333496</v>
      </c>
      <c r="AF80">
        <v>2.1204960346221902</v>
      </c>
      <c r="AG80">
        <v>1.74890196323395</v>
      </c>
      <c r="AH80">
        <v>2.58945488929748</v>
      </c>
      <c r="AI80">
        <v>1.2368639707565301</v>
      </c>
      <c r="AJ80">
        <v>1.93747305870056</v>
      </c>
      <c r="AK80">
        <v>3.5191729068756099</v>
      </c>
      <c r="AL80">
        <v>2.8733429908752401</v>
      </c>
      <c r="AM80">
        <v>3.9120628833770801</v>
      </c>
      <c r="AN80">
        <v>3.7958779335021999</v>
      </c>
      <c r="AO80">
        <v>4.0090098381042498</v>
      </c>
      <c r="AP80">
        <v>4.0272870063781703</v>
      </c>
      <c r="AQ80">
        <v>4.6224808692932102</v>
      </c>
    </row>
    <row r="81" spans="1:43" x14ac:dyDescent="0.3">
      <c r="A81" t="s">
        <v>307</v>
      </c>
      <c r="B81" t="str">
        <f t="shared" si="1"/>
        <v>EMP/A CN EQUITY</v>
      </c>
      <c r="C81" t="s">
        <v>87</v>
      </c>
      <c r="D81">
        <v>3.9884839057922399</v>
      </c>
      <c r="E81">
        <v>4.0199441909790004</v>
      </c>
      <c r="F81">
        <v>4.3589591979980504</v>
      </c>
      <c r="G81">
        <v>4.6203517913818404</v>
      </c>
      <c r="H81">
        <v>4.5249738693237296</v>
      </c>
      <c r="I81">
        <v>4.6291360855102504</v>
      </c>
      <c r="J81">
        <v>4.1478600502014196</v>
      </c>
      <c r="K81">
        <v>4.1574788093566903</v>
      </c>
      <c r="L81">
        <v>4.6417942047119096</v>
      </c>
      <c r="M81">
        <v>4.6225547790527299</v>
      </c>
      <c r="N81">
        <v>4.6953649520873997</v>
      </c>
      <c r="O81">
        <v>4.7088499069213903</v>
      </c>
      <c r="P81">
        <v>4.66223192214966</v>
      </c>
      <c r="Q81">
        <v>4.5444931983947798</v>
      </c>
      <c r="R81">
        <v>4.7069802284240696</v>
      </c>
      <c r="S81">
        <v>4.8895292282104501</v>
      </c>
      <c r="T81">
        <v>4.5976848602294904</v>
      </c>
      <c r="U81">
        <v>4.4842081069946298</v>
      </c>
      <c r="V81">
        <v>4.81528997421265</v>
      </c>
      <c r="W81">
        <v>4.5306282043456996</v>
      </c>
      <c r="X81">
        <v>4.2031660079956099</v>
      </c>
      <c r="Y81">
        <v>3.7199509143829399</v>
      </c>
      <c r="Z81">
        <v>4.2410368919372603</v>
      </c>
      <c r="AA81">
        <v>3.7431669235229501</v>
      </c>
      <c r="AB81">
        <v>3.7826230525970499</v>
      </c>
      <c r="AC81">
        <v>2.3068540096282999</v>
      </c>
      <c r="AD81">
        <v>1.8378219604492201</v>
      </c>
      <c r="AE81">
        <v>1.3556050062179601</v>
      </c>
      <c r="AF81">
        <v>1.0359899997711199</v>
      </c>
      <c r="AG81">
        <v>1.6781409978866599</v>
      </c>
      <c r="AH81">
        <v>1.77750396728516</v>
      </c>
      <c r="AI81">
        <v>-8.6084756851196307</v>
      </c>
      <c r="AJ81">
        <v>-21.632469177246101</v>
      </c>
      <c r="AK81">
        <v>-21.239767074585</v>
      </c>
      <c r="AL81">
        <v>-20.6901245117188</v>
      </c>
      <c r="AM81">
        <v>-10.281680107116699</v>
      </c>
      <c r="AN81">
        <v>3.0005090236663801</v>
      </c>
      <c r="AO81">
        <v>3.4104270935058598</v>
      </c>
      <c r="AP81">
        <v>3.5352089405059801</v>
      </c>
      <c r="AQ81">
        <v>3.00127005577087</v>
      </c>
    </row>
    <row r="82" spans="1:43" x14ac:dyDescent="0.3">
      <c r="A82" t="s">
        <v>308</v>
      </c>
      <c r="B82" t="str">
        <f t="shared" si="1"/>
        <v>ENB CN EQUITY</v>
      </c>
      <c r="C82" t="s">
        <v>88</v>
      </c>
      <c r="D82">
        <v>3.4691801071167001</v>
      </c>
      <c r="E82">
        <v>3.1417489051818901</v>
      </c>
      <c r="F82">
        <v>3.2007999420165998</v>
      </c>
      <c r="G82">
        <v>3.4401609897613499</v>
      </c>
      <c r="H82">
        <v>1.8823659420013401</v>
      </c>
      <c r="I82">
        <v>2.38264107704163</v>
      </c>
      <c r="J82">
        <v>1.6111479997634901</v>
      </c>
      <c r="K82">
        <v>1.7235239744186399</v>
      </c>
      <c r="L82">
        <v>3.4183540344238299</v>
      </c>
      <c r="M82">
        <v>3.2001869678497301</v>
      </c>
      <c r="N82">
        <v>3.77235007286072</v>
      </c>
      <c r="O82">
        <v>3.76071000099182</v>
      </c>
      <c r="P82">
        <v>3.74717092514038</v>
      </c>
      <c r="Q82">
        <v>3.9524190425872798</v>
      </c>
      <c r="R82">
        <v>4.0417098999023402</v>
      </c>
      <c r="S82">
        <v>2.0788450241088898</v>
      </c>
      <c r="T82">
        <v>1.4182889461517301</v>
      </c>
      <c r="U82">
        <v>1.39292705059052</v>
      </c>
      <c r="V82">
        <v>1.4170240163803101</v>
      </c>
      <c r="W82">
        <v>3.4557540416717498</v>
      </c>
      <c r="X82">
        <v>3.6663589477539098</v>
      </c>
      <c r="Y82">
        <v>3.0315139293670601</v>
      </c>
      <c r="Z82">
        <v>2.6266510486602801</v>
      </c>
      <c r="AA82">
        <v>1.75198602676392</v>
      </c>
      <c r="AB82">
        <v>1.2177649736404399</v>
      </c>
      <c r="AC82">
        <v>1.69341504573822</v>
      </c>
      <c r="AD82">
        <v>1.5998899936676001</v>
      </c>
      <c r="AE82">
        <v>2.3121531009674099</v>
      </c>
      <c r="AF82">
        <v>2.4352250099182098</v>
      </c>
      <c r="AG82">
        <v>1.68781697750092</v>
      </c>
      <c r="AH82">
        <v>1.18896996974945</v>
      </c>
      <c r="AI82">
        <v>2.4380760192871098</v>
      </c>
      <c r="AJ82">
        <v>2.51736688613892</v>
      </c>
      <c r="AK82">
        <v>1.9502340555191</v>
      </c>
      <c r="AL82">
        <v>2.3110399246215798</v>
      </c>
      <c r="AM82">
        <v>0.31898900866508501</v>
      </c>
      <c r="AN82">
        <v>-5.6506998836993998E-2</v>
      </c>
      <c r="AO82">
        <v>0.68361198902130105</v>
      </c>
      <c r="AP82">
        <v>0.92714297771453902</v>
      </c>
      <c r="AQ82">
        <v>2.1544950008392298</v>
      </c>
    </row>
    <row r="83" spans="1:43" x14ac:dyDescent="0.3">
      <c r="A83" t="s">
        <v>1037</v>
      </c>
      <c r="B83" t="str">
        <f t="shared" si="1"/>
        <v>ENGH CN EQUITY</v>
      </c>
      <c r="C83" t="s">
        <v>949</v>
      </c>
      <c r="D83">
        <v>10.058108329772899</v>
      </c>
      <c r="E83">
        <v>10.563204765319799</v>
      </c>
      <c r="F83">
        <v>10.1145830154419</v>
      </c>
      <c r="G83">
        <v>9.53955078125</v>
      </c>
      <c r="H83">
        <v>9.7063951492309606</v>
      </c>
      <c r="I83">
        <v>11.8718729019165</v>
      </c>
      <c r="J83">
        <v>11.552473068237299</v>
      </c>
      <c r="K83">
        <v>12.513863563537599</v>
      </c>
      <c r="L83">
        <v>13.699114799499499</v>
      </c>
      <c r="M83">
        <v>12.9263095855713</v>
      </c>
      <c r="N83">
        <v>13.2446193695068</v>
      </c>
      <c r="O83">
        <v>12.5637149810791</v>
      </c>
      <c r="P83">
        <v>12.903557777404799</v>
      </c>
      <c r="Q83">
        <v>12.72935962677</v>
      </c>
      <c r="R83">
        <v>13.5636796951294</v>
      </c>
      <c r="S83">
        <v>13.8882656097412</v>
      </c>
      <c r="T83">
        <v>14.560132026672401</v>
      </c>
      <c r="U83">
        <v>14.087338447570801</v>
      </c>
      <c r="V83">
        <v>12.867529869079601</v>
      </c>
      <c r="W83">
        <v>11.826128005981399</v>
      </c>
      <c r="X83">
        <v>13.050101280212401</v>
      </c>
      <c r="Y83">
        <v>12.324998855590801</v>
      </c>
      <c r="Z83">
        <v>13.053317070007299</v>
      </c>
      <c r="AA83">
        <v>13.2039442062378</v>
      </c>
      <c r="AB83">
        <v>12.0674543380737</v>
      </c>
      <c r="AC83">
        <v>12.246540069580099</v>
      </c>
      <c r="AD83">
        <v>11.084856986999499</v>
      </c>
      <c r="AE83">
        <v>10.336820602416999</v>
      </c>
      <c r="AF83">
        <v>11.541464805603001</v>
      </c>
      <c r="AG83">
        <v>12.3991231918335</v>
      </c>
      <c r="AH83">
        <v>12.023380279541</v>
      </c>
      <c r="AI83">
        <v>12.2289361953735</v>
      </c>
      <c r="AJ83">
        <v>11.8901929855347</v>
      </c>
      <c r="AK83">
        <v>10.609691619873001</v>
      </c>
      <c r="AL83">
        <v>10.2405338287354</v>
      </c>
      <c r="AM83">
        <v>9.7716922760009801</v>
      </c>
      <c r="AN83">
        <v>8.9316921234130895</v>
      </c>
      <c r="AO83">
        <v>8.1817197799682599</v>
      </c>
      <c r="AP83">
        <v>8.1381816864013707</v>
      </c>
      <c r="AQ83">
        <v>7.9145679473876998</v>
      </c>
    </row>
    <row r="84" spans="1:43" x14ac:dyDescent="0.3">
      <c r="A84" t="s">
        <v>309</v>
      </c>
      <c r="B84" t="str">
        <f t="shared" si="1"/>
        <v>EQB CN EQUITY</v>
      </c>
      <c r="C84" t="s">
        <v>89</v>
      </c>
      <c r="D84">
        <v>0.75486797094345104</v>
      </c>
      <c r="E84" t="s">
        <v>6</v>
      </c>
      <c r="F84" t="s">
        <v>6</v>
      </c>
      <c r="G84" t="s">
        <v>6</v>
      </c>
      <c r="H84" t="s">
        <v>6</v>
      </c>
      <c r="I84">
        <v>0.69538098573684703</v>
      </c>
      <c r="J84">
        <v>0.63355898857116699</v>
      </c>
      <c r="K84">
        <v>0.61894297599792503</v>
      </c>
      <c r="L84">
        <v>0.81642198562622104</v>
      </c>
      <c r="M84">
        <v>0.83421897888183605</v>
      </c>
      <c r="N84">
        <v>0.90879601240158103</v>
      </c>
      <c r="O84">
        <v>0.874459028244019</v>
      </c>
      <c r="P84">
        <v>0.87523502111434903</v>
      </c>
      <c r="Q84">
        <v>0.916049003601074</v>
      </c>
      <c r="R84">
        <v>0.88261401653289795</v>
      </c>
      <c r="S84">
        <v>0.75687700510025002</v>
      </c>
      <c r="T84">
        <v>0.71814697980880704</v>
      </c>
      <c r="U84">
        <v>0.67206400632858299</v>
      </c>
      <c r="V84">
        <v>0.68775600194930997</v>
      </c>
      <c r="W84">
        <v>0.77290099859237704</v>
      </c>
      <c r="X84">
        <v>0.75253999233245805</v>
      </c>
      <c r="Y84">
        <v>0.76017600297927901</v>
      </c>
      <c r="Z84">
        <v>0.70541197061538696</v>
      </c>
      <c r="AA84">
        <v>0.72529399394989003</v>
      </c>
      <c r="AB84">
        <v>0.76532399654388406</v>
      </c>
      <c r="AC84">
        <v>0.74756300449371305</v>
      </c>
      <c r="AD84">
        <v>0.78002899885177601</v>
      </c>
      <c r="AE84">
        <v>0.81103599071502697</v>
      </c>
      <c r="AF84">
        <v>0.84551697969436601</v>
      </c>
      <c r="AG84">
        <v>0.86190301179885898</v>
      </c>
      <c r="AH84">
        <v>0.86084502935409501</v>
      </c>
      <c r="AI84">
        <v>0.80188602209091198</v>
      </c>
      <c r="AJ84">
        <v>0.77887600660324097</v>
      </c>
      <c r="AK84">
        <v>0.78980398178100597</v>
      </c>
      <c r="AL84">
        <v>0.83503097295761097</v>
      </c>
      <c r="AM84">
        <v>0.88691997528076205</v>
      </c>
      <c r="AN84">
        <v>0.89792597293853804</v>
      </c>
      <c r="AO84">
        <v>0.900853991508484</v>
      </c>
      <c r="AP84">
        <v>0.87747299671173096</v>
      </c>
      <c r="AQ84">
        <v>0.86511701345443703</v>
      </c>
    </row>
    <row r="85" spans="1:43" x14ac:dyDescent="0.3">
      <c r="A85" t="s">
        <v>310</v>
      </c>
      <c r="B85" t="str">
        <f t="shared" si="1"/>
        <v>EQX CN EQUITY</v>
      </c>
      <c r="C85" t="s">
        <v>90</v>
      </c>
      <c r="D85">
        <v>5.6589331626892099</v>
      </c>
      <c r="E85">
        <v>4.6007351875305202</v>
      </c>
      <c r="F85">
        <v>-0.75148797035217296</v>
      </c>
      <c r="G85">
        <v>0.70402801036834695</v>
      </c>
      <c r="H85">
        <v>1.1932849884033201</v>
      </c>
      <c r="I85">
        <v>0.39341801404952997</v>
      </c>
      <c r="J85">
        <v>-1.7506320476532</v>
      </c>
      <c r="K85">
        <v>-2.7100279331207302</v>
      </c>
      <c r="L85">
        <v>-0.53371298313140902</v>
      </c>
      <c r="M85">
        <v>0.142306998372078</v>
      </c>
      <c r="N85">
        <v>12.4224405288696</v>
      </c>
      <c r="O85">
        <v>14.4539575576782</v>
      </c>
      <c r="P85">
        <v>13.6372947692871</v>
      </c>
      <c r="Q85">
        <v>13.4087944030762</v>
      </c>
      <c r="R85">
        <v>1.2133710384368901</v>
      </c>
      <c r="S85">
        <v>-0.69799900054931596</v>
      </c>
      <c r="T85">
        <v>-4.76275682449341</v>
      </c>
      <c r="U85">
        <v>-4.2564401626586896</v>
      </c>
      <c r="V85">
        <v>-0.47064301371574402</v>
      </c>
      <c r="W85">
        <v>-2.6417529582977299</v>
      </c>
      <c r="X85">
        <v>-5.3432660102844203</v>
      </c>
      <c r="Y85">
        <v>-8.0843162536621094</v>
      </c>
      <c r="Z85">
        <v>-11.047834396362299</v>
      </c>
      <c r="AA85">
        <v>-10.671586990356399</v>
      </c>
      <c r="AB85">
        <v>-17.306930541992202</v>
      </c>
      <c r="AC85">
        <v>-16.3314323425293</v>
      </c>
      <c r="AD85">
        <v>-6.30761814117432</v>
      </c>
      <c r="AE85">
        <v>-6.0189151763915998</v>
      </c>
      <c r="AF85">
        <v>5.5169301033020002</v>
      </c>
      <c r="AG85">
        <v>9.6776323318481392</v>
      </c>
      <c r="AH85">
        <v>1.0915720462799099</v>
      </c>
      <c r="AI85">
        <v>-5.2377581596374503</v>
      </c>
      <c r="AJ85">
        <v>-14.3677988052368</v>
      </c>
      <c r="AK85">
        <v>-110.263381958008</v>
      </c>
      <c r="AL85">
        <v>-112.448738098145</v>
      </c>
      <c r="AM85">
        <v>-119.077987670898</v>
      </c>
      <c r="AN85">
        <v>-128.604568481445</v>
      </c>
      <c r="AO85">
        <v>-75.954978942871094</v>
      </c>
      <c r="AP85">
        <v>-54.7879447937012</v>
      </c>
      <c r="AQ85">
        <v>-102.87278747558599</v>
      </c>
    </row>
    <row r="86" spans="1:43" x14ac:dyDescent="0.3">
      <c r="A86" t="s">
        <v>311</v>
      </c>
      <c r="B86" t="str">
        <f t="shared" si="1"/>
        <v>ERO CN EQUITY</v>
      </c>
      <c r="C86" t="s">
        <v>91</v>
      </c>
      <c r="D86">
        <v>1.2092469930648799</v>
      </c>
      <c r="E86">
        <v>-1.5402020215988199</v>
      </c>
      <c r="F86">
        <v>4.5187749862670898</v>
      </c>
      <c r="G86">
        <v>6.8749709129333496</v>
      </c>
      <c r="H86">
        <v>6.5176410675048801</v>
      </c>
      <c r="I86">
        <v>6.4671449661254901</v>
      </c>
      <c r="J86">
        <v>6.1878600120544398</v>
      </c>
      <c r="K86">
        <v>10.845557212829601</v>
      </c>
      <c r="L86">
        <v>16.1323947906494</v>
      </c>
      <c r="M86">
        <v>18.4346733093262</v>
      </c>
      <c r="N86">
        <v>26.482589721679702</v>
      </c>
      <c r="O86">
        <v>33.879787445068402</v>
      </c>
      <c r="P86">
        <v>38.899425506591797</v>
      </c>
      <c r="Q86">
        <v>40.430202484130902</v>
      </c>
      <c r="R86">
        <v>29.728927612304702</v>
      </c>
      <c r="S86">
        <v>10.7571268081665</v>
      </c>
      <c r="T86">
        <v>7.2619152069091797</v>
      </c>
      <c r="U86">
        <v>3.9167730808258101</v>
      </c>
      <c r="V86">
        <v>5.9704079627990696</v>
      </c>
      <c r="W86">
        <v>22.325731277465799</v>
      </c>
      <c r="X86">
        <v>14.138162612915</v>
      </c>
      <c r="Y86">
        <v>11.7877559661865</v>
      </c>
      <c r="Z86">
        <v>2.73204898834229</v>
      </c>
      <c r="AA86">
        <v>-1.6980730295181301</v>
      </c>
      <c r="AB86">
        <v>1.4662059545517001</v>
      </c>
      <c r="AC86" t="s">
        <v>6</v>
      </c>
      <c r="AD86" t="s">
        <v>6</v>
      </c>
      <c r="AE86" t="s">
        <v>6</v>
      </c>
      <c r="AF86" t="s">
        <v>6</v>
      </c>
      <c r="AG86" t="s">
        <v>6</v>
      </c>
      <c r="AH86" t="s">
        <v>6</v>
      </c>
      <c r="AI86" t="s">
        <v>6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</row>
    <row r="87" spans="1:43" x14ac:dyDescent="0.3">
      <c r="A87" t="s">
        <v>312</v>
      </c>
      <c r="B87" t="str">
        <f t="shared" si="1"/>
        <v>FCR-U CN EQUITY</v>
      </c>
      <c r="C87" t="s">
        <v>92</v>
      </c>
      <c r="D87">
        <v>3.7820301055908199</v>
      </c>
      <c r="E87">
        <v>-0.65014201402664196</v>
      </c>
      <c r="F87">
        <v>-1.14358794689179</v>
      </c>
      <c r="G87">
        <v>-1.4286060333252</v>
      </c>
      <c r="H87">
        <v>-2.7955460548400901</v>
      </c>
      <c r="I87">
        <v>-1.4517240524292001</v>
      </c>
      <c r="J87">
        <v>-1.5700429677963299</v>
      </c>
      <c r="K87">
        <v>-1.6250760555267301</v>
      </c>
      <c r="L87">
        <v>-1.7360270023346001</v>
      </c>
      <c r="M87">
        <v>2.0991680622100799</v>
      </c>
      <c r="N87">
        <v>4.6275582313537598</v>
      </c>
      <c r="O87">
        <v>4.5689759254455602</v>
      </c>
      <c r="P87">
        <v>4.64135694503784</v>
      </c>
      <c r="Q87">
        <v>2.9515759944915798</v>
      </c>
      <c r="R87">
        <v>0.96042400598526001</v>
      </c>
      <c r="S87">
        <v>2.6760999113320999E-2</v>
      </c>
      <c r="T87">
        <v>1.53304803371429</v>
      </c>
      <c r="U87">
        <v>2.0783159732818599</v>
      </c>
      <c r="V87">
        <v>2.7323870658874498</v>
      </c>
      <c r="W87">
        <v>3.8938291072845499</v>
      </c>
      <c r="X87">
        <v>2.61400699615479</v>
      </c>
      <c r="Y87">
        <v>3.31733298301697</v>
      </c>
      <c r="Z87">
        <v>3.3240869045257599</v>
      </c>
      <c r="AA87">
        <v>3.3651220798492401</v>
      </c>
      <c r="AB87">
        <v>3.51003789901733</v>
      </c>
      <c r="AC87">
        <v>3.09483790397644</v>
      </c>
      <c r="AD87">
        <v>5.1294360160827601</v>
      </c>
      <c r="AE87">
        <v>6.6385521888732901</v>
      </c>
      <c r="AF87">
        <v>6.5080771446228001</v>
      </c>
      <c r="AG87">
        <v>6.7621808052062997</v>
      </c>
      <c r="AH87">
        <v>5.8620290756225604</v>
      </c>
      <c r="AI87">
        <v>4.4032940864562997</v>
      </c>
      <c r="AJ87">
        <v>4.2117781639099103</v>
      </c>
      <c r="AK87">
        <v>3.5707569122314502</v>
      </c>
      <c r="AL87">
        <v>2.7412550449371298</v>
      </c>
      <c r="AM87">
        <v>2.5189180374145499</v>
      </c>
      <c r="AN87">
        <v>2.5752151012420601</v>
      </c>
      <c r="AO87">
        <v>2.7753169536590598</v>
      </c>
      <c r="AP87">
        <v>2.62455010414123</v>
      </c>
      <c r="AQ87">
        <v>2.5379569530487101</v>
      </c>
    </row>
    <row r="88" spans="1:43" x14ac:dyDescent="0.3">
      <c r="A88" t="s">
        <v>313</v>
      </c>
      <c r="B88" t="str">
        <f t="shared" si="1"/>
        <v>FFH CN EQUITY</v>
      </c>
      <c r="C88" t="s">
        <v>93</v>
      </c>
      <c r="D88">
        <v>4.4775748252868697</v>
      </c>
      <c r="E88">
        <v>4.65252780914307</v>
      </c>
      <c r="F88">
        <v>4.5161981582641602</v>
      </c>
      <c r="G88">
        <v>5.1308050155639604</v>
      </c>
      <c r="H88">
        <v>6.2011370658874503</v>
      </c>
      <c r="I88">
        <v>5.6239829063415501</v>
      </c>
      <c r="J88">
        <v>4.7544741630554199</v>
      </c>
      <c r="K88">
        <v>4.0784730911254901</v>
      </c>
      <c r="L88">
        <v>2.2918939590454102</v>
      </c>
      <c r="M88">
        <v>2.3121480941772501</v>
      </c>
      <c r="N88">
        <v>3.85935711860657</v>
      </c>
      <c r="O88">
        <v>4.2328720092773402</v>
      </c>
      <c r="P88">
        <v>4.33557176589966</v>
      </c>
      <c r="Q88">
        <v>4.0444998741149902</v>
      </c>
      <c r="R88">
        <v>3.1369290351867698</v>
      </c>
      <c r="S88">
        <v>0.30215299129486101</v>
      </c>
      <c r="T88">
        <v>-2.6517000049353E-2</v>
      </c>
      <c r="U88">
        <v>-0.11871699988841999</v>
      </c>
      <c r="V88">
        <v>-3.5447999835014003E-2</v>
      </c>
      <c r="W88">
        <v>2.9716649055481001</v>
      </c>
      <c r="X88">
        <v>1.2747219800949099</v>
      </c>
      <c r="Y88">
        <v>1.3152710199356099</v>
      </c>
      <c r="Z88">
        <v>0.69057899713516202</v>
      </c>
      <c r="AA88">
        <v>0.58538597822189298</v>
      </c>
      <c r="AB88">
        <v>2.6881749629974401</v>
      </c>
      <c r="AC88">
        <v>3.8010520935058598</v>
      </c>
      <c r="AD88">
        <v>4.30548095703125</v>
      </c>
      <c r="AE88">
        <v>3.2390940189361599</v>
      </c>
      <c r="AF88">
        <v>0.31429401040077198</v>
      </c>
      <c r="AG88">
        <v>-0.68934601545333896</v>
      </c>
      <c r="AH88">
        <v>-0.86866098642349199</v>
      </c>
      <c r="AI88">
        <v>-1.2071119546890301</v>
      </c>
      <c r="AJ88">
        <v>0.67405998706817605</v>
      </c>
      <c r="AK88">
        <v>1.6615740060806301</v>
      </c>
      <c r="AL88">
        <v>0.72067797183990501</v>
      </c>
      <c r="AM88">
        <v>1.4620100259780899</v>
      </c>
      <c r="AN88">
        <v>1.22113001346588</v>
      </c>
      <c r="AO88">
        <v>1.3112720251083401</v>
      </c>
      <c r="AP88">
        <v>2.8979949951171902</v>
      </c>
      <c r="AQ88">
        <v>4.5310029983520499</v>
      </c>
    </row>
    <row r="89" spans="1:43" x14ac:dyDescent="0.3">
      <c r="A89" t="s">
        <v>1038</v>
      </c>
      <c r="B89" t="str">
        <f t="shared" si="1"/>
        <v>FIL CN EQUITY</v>
      </c>
      <c r="C89" t="s">
        <v>942</v>
      </c>
      <c r="D89">
        <v>-60.390010833740199</v>
      </c>
      <c r="E89">
        <v>-96.914001464843807</v>
      </c>
      <c r="F89">
        <v>-159.687744140625</v>
      </c>
      <c r="G89">
        <v>-94.833641052246094</v>
      </c>
      <c r="H89">
        <v>-58.409137725830099</v>
      </c>
      <c r="I89">
        <v>-58.181297302246101</v>
      </c>
      <c r="J89">
        <v>-79.167716979980497</v>
      </c>
      <c r="K89">
        <v>-118.262565612793</v>
      </c>
      <c r="L89">
        <v>-82.025802612304702</v>
      </c>
      <c r="M89">
        <v>-59.563602447509801</v>
      </c>
      <c r="N89">
        <v>-44.716743469238303</v>
      </c>
      <c r="O89">
        <v>-82.783866882324205</v>
      </c>
      <c r="P89">
        <v>-67.527694702148395</v>
      </c>
      <c r="Q89">
        <v>-85.751876831054702</v>
      </c>
      <c r="R89">
        <v>-62.683837890625</v>
      </c>
      <c r="S89">
        <v>-52.871955871582003</v>
      </c>
      <c r="T89">
        <v>-60.996959686279297</v>
      </c>
      <c r="U89">
        <v>-206.92051696777301</v>
      </c>
      <c r="V89">
        <v>-211.83657836914099</v>
      </c>
      <c r="W89">
        <v>-160.11192321777301</v>
      </c>
      <c r="X89">
        <v>-128.11117553710901</v>
      </c>
      <c r="Y89">
        <v>-200.11651611328099</v>
      </c>
      <c r="Z89">
        <v>-143.18620300293</v>
      </c>
      <c r="AA89">
        <v>-261.09362792968801</v>
      </c>
      <c r="AB89">
        <v>-213.55328369140599</v>
      </c>
      <c r="AC89">
        <v>-172.46928405761699</v>
      </c>
      <c r="AD89">
        <v>-105.322067260742</v>
      </c>
      <c r="AE89">
        <v>-102.877235412598</v>
      </c>
      <c r="AF89">
        <v>-179.01136779785199</v>
      </c>
      <c r="AG89">
        <v>-249.49859619140599</v>
      </c>
      <c r="AH89" t="s">
        <v>6</v>
      </c>
      <c r="AI89" t="s">
        <v>6</v>
      </c>
      <c r="AJ89" t="s">
        <v>6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</row>
    <row r="90" spans="1:43" x14ac:dyDescent="0.3">
      <c r="A90" t="s">
        <v>314</v>
      </c>
      <c r="B90" t="str">
        <f t="shared" si="1"/>
        <v>FM CN EQUITY</v>
      </c>
      <c r="C90" t="s">
        <v>94</v>
      </c>
      <c r="D90">
        <v>-6.3300738334655797</v>
      </c>
      <c r="E90">
        <v>-5.5312409400939897</v>
      </c>
      <c r="F90">
        <v>-4.9531989097595197</v>
      </c>
      <c r="G90">
        <v>-3.9067940711975102</v>
      </c>
      <c r="H90">
        <v>2.4494550228118901</v>
      </c>
      <c r="I90">
        <v>1.6082110404968299</v>
      </c>
      <c r="J90">
        <v>2.8937430381774898</v>
      </c>
      <c r="K90">
        <v>4.1072487831115696</v>
      </c>
      <c r="L90">
        <v>4.6405930519104004</v>
      </c>
      <c r="M90">
        <v>5.4020628929138201</v>
      </c>
      <c r="N90">
        <v>4.31648921966553</v>
      </c>
      <c r="O90">
        <v>3.3612089157104501</v>
      </c>
      <c r="P90">
        <v>2.4101269245147701</v>
      </c>
      <c r="Q90">
        <v>1.3045519590377801</v>
      </c>
      <c r="R90">
        <v>9.7305998206138999E-2</v>
      </c>
      <c r="S90">
        <v>-0.73494899272918701</v>
      </c>
      <c r="T90">
        <v>-1.25244605541229</v>
      </c>
      <c r="U90">
        <v>-1.6562299728393599</v>
      </c>
      <c r="V90">
        <v>-0.69668102264404297</v>
      </c>
      <c r="W90">
        <v>-0.23610299825668299</v>
      </c>
      <c r="X90">
        <v>1.08206403255463</v>
      </c>
      <c r="Y90">
        <v>1.64093101024628</v>
      </c>
      <c r="Z90">
        <v>1.9244019985198999</v>
      </c>
      <c r="AA90">
        <v>1.9530559778213501</v>
      </c>
      <c r="AB90">
        <v>0.59017497301101696</v>
      </c>
      <c r="AC90">
        <v>7.0234999060631007E-2</v>
      </c>
      <c r="AD90">
        <v>-0.74045801162719704</v>
      </c>
      <c r="AE90">
        <v>-1.53748798370361</v>
      </c>
      <c r="AF90">
        <v>-0.96670198440551802</v>
      </c>
      <c r="AG90">
        <v>-0.52468901872634899</v>
      </c>
      <c r="AH90">
        <v>0.30458998680114702</v>
      </c>
      <c r="AI90">
        <v>-0.23127900063991499</v>
      </c>
      <c r="AJ90">
        <v>0.30869200825691201</v>
      </c>
      <c r="AK90">
        <v>-2.2119309902191202</v>
      </c>
      <c r="AL90">
        <v>-3.4679861068725599</v>
      </c>
      <c r="AM90">
        <v>-2.66270804405212</v>
      </c>
      <c r="AN90">
        <v>-0.87897598743438698</v>
      </c>
      <c r="AO90">
        <v>2.2384340763092001</v>
      </c>
      <c r="AP90">
        <v>3.6809420585632302</v>
      </c>
      <c r="AQ90">
        <v>5.0168938636779803</v>
      </c>
    </row>
    <row r="91" spans="1:43" x14ac:dyDescent="0.3">
      <c r="A91" t="s">
        <v>315</v>
      </c>
      <c r="B91" t="str">
        <f t="shared" si="1"/>
        <v>FNV CN EQUITY</v>
      </c>
      <c r="C91" t="s">
        <v>95</v>
      </c>
      <c r="D91">
        <v>-9.1197166442871094</v>
      </c>
      <c r="E91">
        <v>-8.9420928955078107</v>
      </c>
      <c r="F91">
        <v>-7.4748830795288104</v>
      </c>
      <c r="G91">
        <v>-7.3909149169921902</v>
      </c>
      <c r="H91">
        <v>10.1432657241821</v>
      </c>
      <c r="I91">
        <v>9.9581756591796893</v>
      </c>
      <c r="J91">
        <v>10.274477958679199</v>
      </c>
      <c r="K91">
        <v>10.9155778884888</v>
      </c>
      <c r="L91">
        <v>12.1737308502197</v>
      </c>
      <c r="M91">
        <v>12.379504203796399</v>
      </c>
      <c r="N91">
        <v>12.252626419067401</v>
      </c>
      <c r="O91">
        <v>12.4326429367065</v>
      </c>
      <c r="P91">
        <v>12.1581354141235</v>
      </c>
      <c r="Q91">
        <v>12.164527893066399</v>
      </c>
      <c r="R91">
        <v>11.119500160217299</v>
      </c>
      <c r="S91">
        <v>5.9999079704284703</v>
      </c>
      <c r="T91">
        <v>4.9456129074096697</v>
      </c>
      <c r="U91">
        <v>3.9939661026000999</v>
      </c>
      <c r="V91">
        <v>3.60676097869873</v>
      </c>
      <c r="W91">
        <v>6.7388658523559597</v>
      </c>
      <c r="X91">
        <v>3.9486970901489298</v>
      </c>
      <c r="Y91">
        <v>2.9583759307861301</v>
      </c>
      <c r="Z91">
        <v>2.8557109832763699</v>
      </c>
      <c r="AA91">
        <v>2.8600230216979998</v>
      </c>
      <c r="AB91">
        <v>4.4637918472290004</v>
      </c>
      <c r="AC91">
        <v>4.6982779502868697</v>
      </c>
      <c r="AD91">
        <v>4.7385687828064</v>
      </c>
      <c r="AE91">
        <v>4.3218650817871103</v>
      </c>
      <c r="AF91">
        <v>3.2615220546722399</v>
      </c>
      <c r="AG91">
        <v>3.1831619739532502</v>
      </c>
      <c r="AH91">
        <v>3.26966404914856</v>
      </c>
      <c r="AI91">
        <v>3.0952770709991499</v>
      </c>
      <c r="AJ91">
        <v>2.52026391029358</v>
      </c>
      <c r="AK91">
        <v>1.47606301307678</v>
      </c>
      <c r="AL91">
        <v>0.93728899955749501</v>
      </c>
      <c r="AM91">
        <v>0.68896001577377297</v>
      </c>
      <c r="AN91">
        <v>1.6730530261993399</v>
      </c>
      <c r="AO91">
        <v>2.31862592697144</v>
      </c>
      <c r="AP91">
        <v>2.82825803756714</v>
      </c>
      <c r="AQ91">
        <v>3.27712798118591</v>
      </c>
    </row>
    <row r="92" spans="1:43" x14ac:dyDescent="0.3">
      <c r="A92" t="s">
        <v>316</v>
      </c>
      <c r="B92" t="str">
        <f t="shared" si="1"/>
        <v>FRU CN EQUITY</v>
      </c>
      <c r="C92" t="s">
        <v>96</v>
      </c>
      <c r="D92">
        <v>11.4067392349243</v>
      </c>
      <c r="E92">
        <v>12.6744651794434</v>
      </c>
      <c r="F92">
        <v>11.2029275894165</v>
      </c>
      <c r="G92">
        <v>11.320161819458001</v>
      </c>
      <c r="H92">
        <v>11.6038665771484</v>
      </c>
      <c r="I92">
        <v>14.346072196960399</v>
      </c>
      <c r="J92">
        <v>18.030124664306602</v>
      </c>
      <c r="K92">
        <v>18.3297328948975</v>
      </c>
      <c r="L92">
        <v>17.540153503418001</v>
      </c>
      <c r="M92">
        <v>16.863590240478501</v>
      </c>
      <c r="N92">
        <v>11.1160774230957</v>
      </c>
      <c r="O92">
        <v>7.5861291885376003</v>
      </c>
      <c r="P92">
        <v>4.5295162200927699</v>
      </c>
      <c r="Q92">
        <v>2.3389599323272701</v>
      </c>
      <c r="R92">
        <v>8.8614001870155001E-2</v>
      </c>
      <c r="S92">
        <v>-1.6685810089111299</v>
      </c>
      <c r="T92">
        <v>-0.99495798349380504</v>
      </c>
      <c r="U92">
        <v>-0.67702502012252797</v>
      </c>
      <c r="V92">
        <v>0.38904199004173301</v>
      </c>
      <c r="W92">
        <v>0.60097497701644897</v>
      </c>
      <c r="X92">
        <v>-0.57333201169967696</v>
      </c>
      <c r="Y92">
        <v>6.3966996967792997E-2</v>
      </c>
      <c r="Z92">
        <v>0.27931100130081199</v>
      </c>
      <c r="AA92">
        <v>1.52142798900604</v>
      </c>
      <c r="AB92">
        <v>1.09620904922485</v>
      </c>
      <c r="AC92">
        <v>0.195791006088257</v>
      </c>
      <c r="AD92">
        <v>0.97258299589157104</v>
      </c>
      <c r="AE92">
        <v>1.2443640232086199</v>
      </c>
      <c r="AF92">
        <v>2.2204968929290798</v>
      </c>
      <c r="AG92">
        <v>1.95519495010376</v>
      </c>
      <c r="AH92">
        <v>0.46772700548172003</v>
      </c>
      <c r="AI92">
        <v>-1.14677894115448</v>
      </c>
      <c r="AJ92">
        <v>-2.0167429447174099</v>
      </c>
      <c r="AK92">
        <v>-3.88559794425964</v>
      </c>
      <c r="AL92">
        <v>-4.2804708480834996</v>
      </c>
      <c r="AM92">
        <v>-0.51234698295593295</v>
      </c>
      <c r="AN92">
        <v>1.78478503227234</v>
      </c>
      <c r="AO92">
        <v>6.9399762153625497</v>
      </c>
      <c r="AP92">
        <v>12.520419120788601</v>
      </c>
      <c r="AQ92">
        <v>12.2920017242432</v>
      </c>
    </row>
    <row r="93" spans="1:43" x14ac:dyDescent="0.3">
      <c r="A93" t="s">
        <v>317</v>
      </c>
      <c r="B93" t="str">
        <f t="shared" si="1"/>
        <v>FSV CN EQUITY</v>
      </c>
      <c r="C93" t="s">
        <v>97</v>
      </c>
      <c r="D93">
        <v>3.0177650451660201</v>
      </c>
      <c r="E93">
        <v>2.2613379955291699</v>
      </c>
      <c r="F93">
        <v>2.7444720268249498</v>
      </c>
      <c r="G93">
        <v>3.1370930671691899</v>
      </c>
      <c r="H93">
        <v>4.6868090629577601</v>
      </c>
      <c r="I93">
        <v>4.7985692024231001</v>
      </c>
      <c r="J93">
        <v>4.5169258117675799</v>
      </c>
      <c r="K93">
        <v>4.5830659866332999</v>
      </c>
      <c r="L93">
        <v>4.5602340698242196</v>
      </c>
      <c r="M93">
        <v>5.1772317886352504</v>
      </c>
      <c r="N93">
        <v>5.4623661041259801</v>
      </c>
      <c r="O93">
        <v>5.7469000816345197</v>
      </c>
      <c r="P93">
        <v>5.5895791053771999</v>
      </c>
      <c r="Q93">
        <v>5.2199587821960396</v>
      </c>
      <c r="R93">
        <v>5.0751848220825204</v>
      </c>
      <c r="S93">
        <v>4.2032179832458496</v>
      </c>
      <c r="T93">
        <v>3.5111830234527601</v>
      </c>
      <c r="U93">
        <v>2.9348599910736102</v>
      </c>
      <c r="V93">
        <v>-16.2417888641357</v>
      </c>
      <c r="W93">
        <v>-16.983789443969702</v>
      </c>
      <c r="X93">
        <v>-17.054908752441399</v>
      </c>
      <c r="Y93">
        <v>-16.960054397583001</v>
      </c>
      <c r="Z93">
        <v>6.1039628982543999</v>
      </c>
      <c r="AA93">
        <v>7.0985159873962402</v>
      </c>
      <c r="AB93">
        <v>7.4863929748535201</v>
      </c>
      <c r="AC93">
        <v>6.5969982147216797</v>
      </c>
      <c r="AD93">
        <v>6.3793292045593297</v>
      </c>
      <c r="AE93">
        <v>6.3551192283630398</v>
      </c>
      <c r="AF93">
        <v>5.5762710571289098</v>
      </c>
      <c r="AG93">
        <v>5.7838768959045401</v>
      </c>
      <c r="AH93">
        <v>5.7040038108825701</v>
      </c>
      <c r="AI93">
        <v>4.89949703216553</v>
      </c>
      <c r="AJ93">
        <v>4.4415168762206996</v>
      </c>
      <c r="AK93">
        <v>4.2224497795104998</v>
      </c>
      <c r="AL93" t="s">
        <v>6</v>
      </c>
      <c r="AM93" t="s">
        <v>6</v>
      </c>
      <c r="AN93" t="s">
        <v>6</v>
      </c>
      <c r="AO93" t="s">
        <v>6</v>
      </c>
      <c r="AP93" t="s">
        <v>6</v>
      </c>
      <c r="AQ93" t="s">
        <v>6</v>
      </c>
    </row>
    <row r="94" spans="1:43" x14ac:dyDescent="0.3">
      <c r="A94" t="s">
        <v>318</v>
      </c>
      <c r="B94" t="str">
        <f t="shared" si="1"/>
        <v>FTS CN EQUITY</v>
      </c>
      <c r="C94" t="s">
        <v>98</v>
      </c>
      <c r="D94">
        <v>2.4469020366668701</v>
      </c>
      <c r="E94">
        <v>2.4613668918609601</v>
      </c>
      <c r="F94">
        <v>2.4157800674438499</v>
      </c>
      <c r="G94">
        <v>2.4168019294738801</v>
      </c>
      <c r="H94">
        <v>2.3947410583496098</v>
      </c>
      <c r="I94">
        <v>2.40577292442322</v>
      </c>
      <c r="J94">
        <v>2.4114239215850799</v>
      </c>
      <c r="K94">
        <v>2.2869141101837198</v>
      </c>
      <c r="L94">
        <v>2.2289869785308798</v>
      </c>
      <c r="M94">
        <v>2.2788279056549099</v>
      </c>
      <c r="N94">
        <v>2.2650589942932098</v>
      </c>
      <c r="O94">
        <v>2.28743195533752</v>
      </c>
      <c r="P94">
        <v>2.2880389690399201</v>
      </c>
      <c r="Q94">
        <v>2.3104369640350302</v>
      </c>
      <c r="R94">
        <v>2.3385689258575399</v>
      </c>
      <c r="S94">
        <v>2.3400840759277299</v>
      </c>
      <c r="T94">
        <v>2.3605899810790998</v>
      </c>
      <c r="U94">
        <v>2.3650650978088401</v>
      </c>
      <c r="V94">
        <v>3.1359269618988002</v>
      </c>
      <c r="W94">
        <v>3.2351698875427299</v>
      </c>
      <c r="X94">
        <v>3.1772830486297599</v>
      </c>
      <c r="Y94">
        <v>3.2075181007385201</v>
      </c>
      <c r="Z94">
        <v>2.2671949863433798</v>
      </c>
      <c r="AA94">
        <v>2.31181788444519</v>
      </c>
      <c r="AB94">
        <v>2.13824391365051</v>
      </c>
      <c r="AC94">
        <v>2.12613701820373</v>
      </c>
      <c r="AD94">
        <v>2.17641997337341</v>
      </c>
      <c r="AE94">
        <v>2.1477971076965301</v>
      </c>
      <c r="AF94">
        <v>2.8486509323120099</v>
      </c>
      <c r="AG94">
        <v>2.46181297302246</v>
      </c>
      <c r="AH94">
        <v>2.0745420455932599</v>
      </c>
      <c r="AI94">
        <v>1.7208110094070399</v>
      </c>
      <c r="AJ94">
        <v>2.1062459945678702</v>
      </c>
      <c r="AK94">
        <v>2.2225360870361301</v>
      </c>
      <c r="AL94">
        <v>2.74275898933411</v>
      </c>
      <c r="AM94">
        <v>2.92530488967896</v>
      </c>
      <c r="AN94">
        <v>2.8315000534057599</v>
      </c>
      <c r="AO94">
        <v>2.7564029693603498</v>
      </c>
      <c r="AP94">
        <v>1.8893849849700901</v>
      </c>
      <c r="AQ94">
        <v>1.71722400188446</v>
      </c>
    </row>
    <row r="95" spans="1:43" x14ac:dyDescent="0.3">
      <c r="A95" t="s">
        <v>319</v>
      </c>
      <c r="B95" t="str">
        <f t="shared" si="1"/>
        <v>FTT CN EQUITY</v>
      </c>
      <c r="C95" t="s">
        <v>99</v>
      </c>
      <c r="D95">
        <v>5.7843332290649396</v>
      </c>
      <c r="E95">
        <v>6.5118069648742702</v>
      </c>
      <c r="F95">
        <v>6.5506391525268599</v>
      </c>
      <c r="G95">
        <v>7.0551729202270499</v>
      </c>
      <c r="H95">
        <v>7.7902722358703604</v>
      </c>
      <c r="I95">
        <v>8.1270570755004901</v>
      </c>
      <c r="J95">
        <v>7.8338360786437997</v>
      </c>
      <c r="K95">
        <v>7.5981869697570801</v>
      </c>
      <c r="L95">
        <v>7.2530860900878897</v>
      </c>
      <c r="M95">
        <v>6.9507651329040501</v>
      </c>
      <c r="N95">
        <v>6.4732518196106001</v>
      </c>
      <c r="O95">
        <v>6.3697609901428196</v>
      </c>
      <c r="P95">
        <v>5.7885098457336399</v>
      </c>
      <c r="Q95">
        <v>5.66587209701538</v>
      </c>
      <c r="R95">
        <v>4.2108840942382804</v>
      </c>
      <c r="S95">
        <v>4.0531101226806596</v>
      </c>
      <c r="T95">
        <v>3.5629448890686</v>
      </c>
      <c r="U95">
        <v>3.2488310337066699</v>
      </c>
      <c r="V95">
        <v>4.2158250808715803</v>
      </c>
      <c r="W95">
        <v>4.1417078971862802</v>
      </c>
      <c r="X95">
        <v>4.2345280647277797</v>
      </c>
      <c r="Y95">
        <v>3.2858340740203902</v>
      </c>
      <c r="Z95">
        <v>3.2271831035614</v>
      </c>
      <c r="AA95">
        <v>4.3102650642395002</v>
      </c>
      <c r="AB95">
        <v>4.56742191314697</v>
      </c>
      <c r="AC95">
        <v>5.0734310150146502</v>
      </c>
      <c r="AD95">
        <v>4.7267360687255904</v>
      </c>
      <c r="AE95">
        <v>4.3364791870117196</v>
      </c>
      <c r="AF95">
        <v>3.2116498947143599</v>
      </c>
      <c r="AG95">
        <v>3.0052130222320601</v>
      </c>
      <c r="AH95">
        <v>1.98546695709229</v>
      </c>
      <c r="AI95">
        <v>1.2998700141906701</v>
      </c>
      <c r="AJ95">
        <v>-4.8627090454101598</v>
      </c>
      <c r="AK95">
        <v>-5.0804390907287598</v>
      </c>
      <c r="AL95">
        <v>-3.8928430080413801</v>
      </c>
      <c r="AM95">
        <v>-3.10191702842712</v>
      </c>
      <c r="AN95">
        <v>4.7433600425720197</v>
      </c>
      <c r="AO95">
        <v>5.3025212287902797</v>
      </c>
      <c r="AP95">
        <v>5.66605520248413</v>
      </c>
      <c r="AQ95">
        <v>6.1613440513610804</v>
      </c>
    </row>
    <row r="96" spans="1:43" x14ac:dyDescent="0.3">
      <c r="A96" t="s">
        <v>320</v>
      </c>
      <c r="B96" t="str">
        <f t="shared" si="1"/>
        <v>FVI CN EQUITY</v>
      </c>
      <c r="C96" t="s">
        <v>100</v>
      </c>
      <c r="D96">
        <v>1.21408295631409</v>
      </c>
      <c r="E96">
        <v>0.100937999784946</v>
      </c>
      <c r="F96">
        <v>-1.82178294658661</v>
      </c>
      <c r="G96">
        <v>-2.6448929309845002</v>
      </c>
      <c r="H96">
        <v>-5.4564881324768102</v>
      </c>
      <c r="I96">
        <v>-7.0349798202514604</v>
      </c>
      <c r="J96">
        <v>-7.1544170379638699</v>
      </c>
      <c r="K96">
        <v>-6.57399702072144</v>
      </c>
      <c r="L96">
        <v>2.0773909091949498</v>
      </c>
      <c r="M96">
        <v>2.8766899108886701</v>
      </c>
      <c r="N96">
        <v>3.77464103698731</v>
      </c>
      <c r="O96">
        <v>3.86051201820373</v>
      </c>
      <c r="P96">
        <v>4.0634660720825204</v>
      </c>
      <c r="Q96">
        <v>7.2741022109985396</v>
      </c>
      <c r="R96">
        <v>5.1758990287780797</v>
      </c>
      <c r="S96">
        <v>2.1646049022674601</v>
      </c>
      <c r="T96">
        <v>2.3578751087188698</v>
      </c>
      <c r="U96">
        <v>0.12576499581337</v>
      </c>
      <c r="V96">
        <v>1.94418704509735</v>
      </c>
      <c r="W96">
        <v>2.76282906532288</v>
      </c>
      <c r="X96">
        <v>0.87514597177505504</v>
      </c>
      <c r="Y96">
        <v>2.79800605773926</v>
      </c>
      <c r="Z96">
        <v>2.9887878894805899</v>
      </c>
      <c r="AA96">
        <v>4.5527448654174796</v>
      </c>
      <c r="AB96">
        <v>9.4735746383666992</v>
      </c>
      <c r="AC96">
        <v>10.20094871521</v>
      </c>
      <c r="AD96">
        <v>9.9659013748168892</v>
      </c>
      <c r="AE96">
        <v>10.445325851440399</v>
      </c>
      <c r="AF96">
        <v>6.1890230178832999</v>
      </c>
      <c r="AG96">
        <v>7.1977281570434597</v>
      </c>
      <c r="AH96">
        <v>5.1664810180664098</v>
      </c>
      <c r="AI96">
        <v>3.4369900226593</v>
      </c>
      <c r="AJ96">
        <v>-1.2622029781341599</v>
      </c>
      <c r="AK96">
        <v>-3.4632101058960001</v>
      </c>
      <c r="AL96">
        <v>-3.1970949172973602</v>
      </c>
      <c r="AM96">
        <v>-2.90644502639771</v>
      </c>
      <c r="AN96">
        <v>1.8187439441680899</v>
      </c>
      <c r="AO96">
        <v>3.31020307540894</v>
      </c>
      <c r="AP96">
        <v>4.3616499900817898</v>
      </c>
      <c r="AQ96">
        <v>4.7820391654968297</v>
      </c>
    </row>
    <row r="97" spans="1:43" x14ac:dyDescent="0.3">
      <c r="A97" t="s">
        <v>321</v>
      </c>
      <c r="B97" t="str">
        <f t="shared" si="1"/>
        <v>GEI CN EQUITY</v>
      </c>
      <c r="C97" t="s">
        <v>101</v>
      </c>
      <c r="D97">
        <v>4.3325390815734899</v>
      </c>
      <c r="E97">
        <v>4.0374288558959996</v>
      </c>
      <c r="F97">
        <v>3.91694307327271</v>
      </c>
      <c r="G97">
        <v>5.2619590759277299</v>
      </c>
      <c r="H97">
        <v>5.3625369071960396</v>
      </c>
      <c r="I97">
        <v>7.48400783538818</v>
      </c>
      <c r="J97">
        <v>7.5715608596801802</v>
      </c>
      <c r="K97">
        <v>6.7376837730407697</v>
      </c>
      <c r="L97">
        <v>6.03503322601318</v>
      </c>
      <c r="M97">
        <v>4.8078031539917001</v>
      </c>
      <c r="N97">
        <v>4.7653841972351101</v>
      </c>
      <c r="O97">
        <v>4.4639110565185502</v>
      </c>
      <c r="P97">
        <v>3.56986808776856</v>
      </c>
      <c r="Q97">
        <v>2.9992730617523198</v>
      </c>
      <c r="R97">
        <v>3.3696091175079399</v>
      </c>
      <c r="S97">
        <v>4.0142960548400897</v>
      </c>
      <c r="T97">
        <v>4.5399079322814897</v>
      </c>
      <c r="U97">
        <v>5.7160367965698198</v>
      </c>
      <c r="V97">
        <v>5.81062889099121</v>
      </c>
      <c r="W97">
        <v>6.3219008445739702</v>
      </c>
      <c r="X97">
        <v>5.1275181770324698</v>
      </c>
      <c r="Y97">
        <v>3.8598558902740501</v>
      </c>
      <c r="Z97">
        <v>7.220703125</v>
      </c>
      <c r="AA97">
        <v>5.2319960594177202</v>
      </c>
      <c r="AB97">
        <v>1.6239700317382799</v>
      </c>
      <c r="AC97">
        <v>1.16736996173859</v>
      </c>
      <c r="AD97">
        <v>-3.62001609802246</v>
      </c>
      <c r="AE97">
        <v>1.41781401634216</v>
      </c>
      <c r="AF97">
        <v>3.0658400058746298</v>
      </c>
      <c r="AG97">
        <v>2.3269131183624299</v>
      </c>
      <c r="AH97">
        <v>-1.82610595226288</v>
      </c>
      <c r="AI97">
        <v>-4.8809862136840803</v>
      </c>
      <c r="AJ97">
        <v>-10.0196342468262</v>
      </c>
      <c r="AK97">
        <v>-10.051876068115201</v>
      </c>
      <c r="AL97">
        <v>-6.52113580703735</v>
      </c>
      <c r="AM97">
        <v>-8.1871471405029297</v>
      </c>
      <c r="AN97">
        <v>-1.56823098659515</v>
      </c>
      <c r="AO97">
        <v>-0.152184993028641</v>
      </c>
      <c r="AP97">
        <v>0.75797402858734098</v>
      </c>
      <c r="AQ97">
        <v>2.77666211128235</v>
      </c>
    </row>
    <row r="98" spans="1:43" x14ac:dyDescent="0.3">
      <c r="A98" t="s">
        <v>322</v>
      </c>
      <c r="B98" t="str">
        <f t="shared" si="1"/>
        <v>GFL CN EQUITY</v>
      </c>
      <c r="C98" t="s">
        <v>102</v>
      </c>
      <c r="D98">
        <v>-2.9268779754638699</v>
      </c>
      <c r="E98">
        <v>-3.4717719554901101</v>
      </c>
      <c r="F98">
        <v>0.46140000224113498</v>
      </c>
      <c r="G98">
        <v>0.229021996259689</v>
      </c>
      <c r="H98">
        <v>-0.61346000432968095</v>
      </c>
      <c r="I98">
        <v>-1.7414480447769201</v>
      </c>
      <c r="J98">
        <v>-2.95769190788269</v>
      </c>
      <c r="K98">
        <v>-1.6339960098266599</v>
      </c>
      <c r="L98">
        <v>-0.887256979942322</v>
      </c>
      <c r="M98">
        <v>-1.6984989643096899</v>
      </c>
      <c r="N98">
        <v>-1.7780909538269001</v>
      </c>
      <c r="O98">
        <v>-3.55618095397949</v>
      </c>
      <c r="P98">
        <v>-6.8314747810363796</v>
      </c>
      <c r="Q98">
        <v>-6.2744779586792001</v>
      </c>
      <c r="R98">
        <v>-7.5750260353088397</v>
      </c>
      <c r="S98">
        <v>-7.8588280677795401</v>
      </c>
      <c r="T98">
        <v>-5.1958599090576199</v>
      </c>
      <c r="U98">
        <v>-5.4223427772521999</v>
      </c>
      <c r="V98">
        <v>-5.1292238235473597</v>
      </c>
      <c r="W98">
        <v>-3.87492704391479</v>
      </c>
      <c r="X98" t="s">
        <v>6</v>
      </c>
      <c r="Y98" t="s">
        <v>6</v>
      </c>
      <c r="Z98" t="s">
        <v>6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  <c r="AG98" t="s">
        <v>6</v>
      </c>
      <c r="AH98" t="s">
        <v>6</v>
      </c>
      <c r="AI98" t="s">
        <v>6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</row>
    <row r="99" spans="1:43" x14ac:dyDescent="0.3">
      <c r="A99" t="s">
        <v>323</v>
      </c>
      <c r="B99" t="str">
        <f t="shared" si="1"/>
        <v>GIB/A CN EQUITY</v>
      </c>
      <c r="C99" t="s">
        <v>103</v>
      </c>
      <c r="D99">
        <v>10.4215278625488</v>
      </c>
      <c r="E99">
        <v>10.486698150634799</v>
      </c>
      <c r="F99">
        <v>10.3402500152588</v>
      </c>
      <c r="G99">
        <v>10.4276008605957</v>
      </c>
      <c r="H99">
        <v>10.5327091217041</v>
      </c>
      <c r="I99">
        <v>10.189114570617701</v>
      </c>
      <c r="J99">
        <v>9.9975671768188494</v>
      </c>
      <c r="K99">
        <v>9.6736392974853498</v>
      </c>
      <c r="L99">
        <v>9.71069431304932</v>
      </c>
      <c r="M99">
        <v>9.8233375549316406</v>
      </c>
      <c r="N99">
        <v>9.7538070678710902</v>
      </c>
      <c r="O99">
        <v>9.2945947647094709</v>
      </c>
      <c r="P99">
        <v>8.9565601348877006</v>
      </c>
      <c r="Q99">
        <v>8.5166320800781197</v>
      </c>
      <c r="R99">
        <v>8.1691722869872994</v>
      </c>
      <c r="S99">
        <v>8.0393619537353498</v>
      </c>
      <c r="T99">
        <v>7.9359498023986799</v>
      </c>
      <c r="U99">
        <v>8.4528036117553693</v>
      </c>
      <c r="V99">
        <v>9.0709972381591797</v>
      </c>
      <c r="W99">
        <v>9.2902660369872994</v>
      </c>
      <c r="X99">
        <v>10.2947454452515</v>
      </c>
      <c r="Y99">
        <v>9.8730869293212908</v>
      </c>
      <c r="Z99">
        <v>9.6639118194580096</v>
      </c>
      <c r="AA99">
        <v>9.4048576354980504</v>
      </c>
      <c r="AB99">
        <v>9.7910223007202095</v>
      </c>
      <c r="AC99">
        <v>8.8076829910278303</v>
      </c>
      <c r="AD99">
        <v>8.7464027404785192</v>
      </c>
      <c r="AE99">
        <v>8.8944959640502894</v>
      </c>
      <c r="AF99">
        <v>8.9667863845825195</v>
      </c>
      <c r="AG99">
        <v>9.4656200408935494</v>
      </c>
      <c r="AH99">
        <v>9.5742931365966797</v>
      </c>
      <c r="AI99">
        <v>9.3522167205810494</v>
      </c>
      <c r="AJ99">
        <v>9.1029691696166992</v>
      </c>
      <c r="AK99">
        <v>9.0801763534545898</v>
      </c>
      <c r="AL99">
        <v>9.0215091705322301</v>
      </c>
      <c r="AM99">
        <v>8.4027872085571307</v>
      </c>
      <c r="AN99">
        <v>8.49261379241943</v>
      </c>
      <c r="AO99">
        <v>8.5750694274902308</v>
      </c>
      <c r="AP99">
        <v>8.2163009643554705</v>
      </c>
      <c r="AQ99">
        <v>7.8867888450622603</v>
      </c>
    </row>
    <row r="100" spans="1:43" x14ac:dyDescent="0.3">
      <c r="A100" t="s">
        <v>324</v>
      </c>
      <c r="B100" t="str">
        <f t="shared" si="1"/>
        <v>GIL CN EQUITY</v>
      </c>
      <c r="C100" t="s">
        <v>104</v>
      </c>
      <c r="D100">
        <v>11.5458030700684</v>
      </c>
      <c r="E100">
        <v>11.273567199706999</v>
      </c>
      <c r="F100">
        <v>14.0688533782959</v>
      </c>
      <c r="G100">
        <v>15.343589782714799</v>
      </c>
      <c r="H100">
        <v>13.2387638092041</v>
      </c>
      <c r="I100">
        <v>13.941511154174799</v>
      </c>
      <c r="J100">
        <v>14.1224098205566</v>
      </c>
      <c r="K100">
        <v>16.467950820922901</v>
      </c>
      <c r="L100">
        <v>19.384941101074201</v>
      </c>
      <c r="M100">
        <v>21.282873153686499</v>
      </c>
      <c r="N100">
        <v>20.2801208496094</v>
      </c>
      <c r="O100">
        <v>19.721321105956999</v>
      </c>
      <c r="P100">
        <v>16.599775314331101</v>
      </c>
      <c r="Q100">
        <v>11.965704917907701</v>
      </c>
      <c r="R100">
        <v>-0.80667501688003496</v>
      </c>
      <c r="S100">
        <v>-7.2298250198364302</v>
      </c>
      <c r="T100">
        <v>-8.1874885559081996</v>
      </c>
      <c r="U100">
        <v>-6.4222579002380398</v>
      </c>
      <c r="V100">
        <v>3.9738509654998802</v>
      </c>
      <c r="W100">
        <v>8.3598117828369105</v>
      </c>
      <c r="X100">
        <v>8.7280931472778303</v>
      </c>
      <c r="Y100">
        <v>9.1450986862182599</v>
      </c>
      <c r="Z100">
        <v>9.6143951416015607</v>
      </c>
      <c r="AA100">
        <v>11.7211818695068</v>
      </c>
      <c r="AB100">
        <v>11.0502529144287</v>
      </c>
      <c r="AC100">
        <v>11.168048858642599</v>
      </c>
      <c r="AD100">
        <v>11.0583906173706</v>
      </c>
      <c r="AE100">
        <v>12.136766433715801</v>
      </c>
      <c r="AF100">
        <v>12.291145324706999</v>
      </c>
      <c r="AG100">
        <v>12.261643409729</v>
      </c>
      <c r="AH100">
        <v>11.977231979370099</v>
      </c>
      <c r="AI100">
        <v>11.902911186218301</v>
      </c>
      <c r="AJ100">
        <v>11.2727108001709</v>
      </c>
      <c r="AK100">
        <v>11.543895721435501</v>
      </c>
      <c r="AL100">
        <v>12.1004991531372</v>
      </c>
      <c r="AM100">
        <v>12.755567550659199</v>
      </c>
      <c r="AN100">
        <v>15.1353311538696</v>
      </c>
      <c r="AO100">
        <v>15.1485710144043</v>
      </c>
      <c r="AP100">
        <v>16.462114334106399</v>
      </c>
      <c r="AQ100">
        <v>17.0968322753906</v>
      </c>
    </row>
    <row r="101" spans="1:43" x14ac:dyDescent="0.3">
      <c r="A101" t="s">
        <v>326</v>
      </c>
      <c r="B101" t="str">
        <f t="shared" si="1"/>
        <v>GRT-U CN EQUITY</v>
      </c>
      <c r="C101" t="s">
        <v>106</v>
      </c>
      <c r="D101">
        <v>3.3264410495758101</v>
      </c>
      <c r="E101">
        <v>2.4950640201568599</v>
      </c>
      <c r="F101">
        <v>2.3373839855194101</v>
      </c>
      <c r="G101">
        <v>1.4906630516052299</v>
      </c>
      <c r="H101">
        <v>-0.22321200370788599</v>
      </c>
      <c r="I101">
        <v>-1.61392605304718</v>
      </c>
      <c r="J101">
        <v>-3.6393580436706499</v>
      </c>
      <c r="K101">
        <v>1.7460589408874501</v>
      </c>
      <c r="L101">
        <v>7.0205721855163601</v>
      </c>
      <c r="M101">
        <v>13.990454673767101</v>
      </c>
      <c r="N101">
        <v>20.282787322998001</v>
      </c>
      <c r="O101">
        <v>17.108274459838899</v>
      </c>
      <c r="P101">
        <v>16.1099147796631</v>
      </c>
      <c r="Q101">
        <v>12.6021585464478</v>
      </c>
      <c r="R101">
        <v>9.9050416946411097</v>
      </c>
      <c r="S101">
        <v>7.44067287445068</v>
      </c>
      <c r="T101">
        <v>6.7748351097106898</v>
      </c>
      <c r="U101">
        <v>7.0427598953247097</v>
      </c>
      <c r="V101">
        <v>8.3088932037353498</v>
      </c>
      <c r="W101">
        <v>8.4975261688232404</v>
      </c>
      <c r="X101">
        <v>9.4750003814697301</v>
      </c>
      <c r="Y101">
        <v>10.6695880889893</v>
      </c>
      <c r="Z101">
        <v>12.712567329406699</v>
      </c>
      <c r="AA101">
        <v>12.579963684081999</v>
      </c>
      <c r="AB101">
        <v>19.0859889984131</v>
      </c>
      <c r="AC101">
        <v>15.782229423522899</v>
      </c>
      <c r="AD101">
        <v>12.941107749939</v>
      </c>
      <c r="AE101">
        <v>11.693285942077599</v>
      </c>
      <c r="AF101">
        <v>5.2728462219238299</v>
      </c>
      <c r="AG101">
        <v>8.9504833221435494</v>
      </c>
      <c r="AH101">
        <v>9.5196561813354492</v>
      </c>
      <c r="AI101">
        <v>9.8990364074706996</v>
      </c>
      <c r="AJ101">
        <v>10.605323791503899</v>
      </c>
      <c r="AK101">
        <v>7.34861087799072</v>
      </c>
      <c r="AL101">
        <v>6.9663801193237296</v>
      </c>
      <c r="AM101">
        <v>7.4652171134948704</v>
      </c>
      <c r="AN101">
        <v>6.6858320236206099</v>
      </c>
      <c r="AO101">
        <v>4.9926338195800799</v>
      </c>
      <c r="AP101">
        <v>4.3699178695678702</v>
      </c>
      <c r="AQ101">
        <v>2.8562819957733101</v>
      </c>
    </row>
    <row r="102" spans="1:43" x14ac:dyDescent="0.3">
      <c r="A102" t="s">
        <v>327</v>
      </c>
      <c r="B102" t="str">
        <f t="shared" si="1"/>
        <v>GSY CN EQUITY</v>
      </c>
      <c r="C102" t="s">
        <v>107</v>
      </c>
      <c r="D102">
        <v>6.4313030242919904</v>
      </c>
      <c r="E102">
        <v>6.3869929313659703</v>
      </c>
      <c r="F102">
        <v>6.4577298164367702</v>
      </c>
      <c r="G102">
        <v>6.6397790908813503</v>
      </c>
      <c r="H102">
        <v>5.7139911651611301</v>
      </c>
      <c r="I102">
        <v>5.5578508377075204</v>
      </c>
      <c r="J102">
        <v>5.3539590835571298</v>
      </c>
      <c r="K102">
        <v>4.75199222564697</v>
      </c>
      <c r="L102">
        <v>5.7677969932556197</v>
      </c>
      <c r="M102">
        <v>6.65405178070068</v>
      </c>
      <c r="N102">
        <v>7.3979749679565403</v>
      </c>
      <c r="O102">
        <v>11.9540691375732</v>
      </c>
      <c r="P102">
        <v>12.7060298919678</v>
      </c>
      <c r="Q102">
        <v>11.2226114273071</v>
      </c>
      <c r="R102">
        <v>15.0022869110107</v>
      </c>
      <c r="S102">
        <v>9.6793594360351598</v>
      </c>
      <c r="T102">
        <v>7.2300500869751003</v>
      </c>
      <c r="U102">
        <v>6.5550179481506303</v>
      </c>
      <c r="V102">
        <v>5.4255619049072301</v>
      </c>
      <c r="W102">
        <v>5.4204649925231898</v>
      </c>
      <c r="X102">
        <v>6.6090788841247603</v>
      </c>
      <c r="Y102">
        <v>7.0716347694396999</v>
      </c>
      <c r="Z102">
        <v>6.4990491867065403</v>
      </c>
      <c r="AA102">
        <v>5.8853669166564897</v>
      </c>
      <c r="AB102">
        <v>5.3579678535461399</v>
      </c>
      <c r="AC102">
        <v>5.7612848281860396</v>
      </c>
      <c r="AD102">
        <v>5.76308298110962</v>
      </c>
      <c r="AE102">
        <v>5.7687659263610804</v>
      </c>
      <c r="AF102">
        <v>7.1857938766479501</v>
      </c>
      <c r="AG102">
        <v>6.2491807937622097</v>
      </c>
      <c r="AH102">
        <v>7.0710620880126998</v>
      </c>
      <c r="AI102">
        <v>6.7383270263671902</v>
      </c>
      <c r="AJ102">
        <v>6.8499808311462402</v>
      </c>
      <c r="AK102">
        <v>7.74794578552246</v>
      </c>
      <c r="AL102">
        <v>6.7685351371765101</v>
      </c>
      <c r="AM102">
        <v>6.4305791854858398</v>
      </c>
      <c r="AN102">
        <v>6.7212247848510698</v>
      </c>
      <c r="AO102">
        <v>6.6220288276672399</v>
      </c>
      <c r="AP102">
        <v>6.9072718620300302</v>
      </c>
      <c r="AQ102">
        <v>7.1502537727356001</v>
      </c>
    </row>
    <row r="103" spans="1:43" x14ac:dyDescent="0.3">
      <c r="A103" t="s">
        <v>328</v>
      </c>
      <c r="B103" t="str">
        <f t="shared" si="1"/>
        <v>GWO CN EQUITY</v>
      </c>
      <c r="C103" t="s">
        <v>108</v>
      </c>
      <c r="D103">
        <v>0.51584100723266602</v>
      </c>
      <c r="E103">
        <v>0.533771991729736</v>
      </c>
      <c r="F103">
        <v>0.46689900755882302</v>
      </c>
      <c r="G103">
        <v>0.42123898863792397</v>
      </c>
      <c r="H103">
        <v>0.38883098959922802</v>
      </c>
      <c r="I103">
        <v>0.39417499303817699</v>
      </c>
      <c r="J103">
        <v>0.46521300077438399</v>
      </c>
      <c r="K103">
        <v>0.57204502820968595</v>
      </c>
      <c r="L103">
        <v>0.62761801481246904</v>
      </c>
      <c r="M103">
        <v>0.61625099182128895</v>
      </c>
      <c r="N103">
        <v>0.65168297290802002</v>
      </c>
      <c r="O103">
        <v>0.529985010623932</v>
      </c>
      <c r="P103">
        <v>0.625885009765625</v>
      </c>
      <c r="Q103">
        <v>0.632853984832764</v>
      </c>
      <c r="R103">
        <v>0.66837501525878895</v>
      </c>
      <c r="S103">
        <v>0.58498197793960605</v>
      </c>
      <c r="T103">
        <v>0.58172702789306596</v>
      </c>
      <c r="U103">
        <v>0.57362401485443104</v>
      </c>
      <c r="V103">
        <v>0.495112985372543</v>
      </c>
      <c r="W103">
        <v>0.56710100173950195</v>
      </c>
      <c r="X103">
        <v>0.61413198709487904</v>
      </c>
      <c r="Y103">
        <v>0.60715699195861805</v>
      </c>
      <c r="Z103">
        <v>0.69017297029495195</v>
      </c>
      <c r="AA103">
        <v>0.73012399673461903</v>
      </c>
      <c r="AB103">
        <v>0.66404098272323597</v>
      </c>
      <c r="AC103">
        <v>0.63512200117111195</v>
      </c>
      <c r="AD103">
        <v>0.57737100124359098</v>
      </c>
      <c r="AE103">
        <v>0.55590099096298196</v>
      </c>
      <c r="AF103">
        <v>0.63327097892761197</v>
      </c>
      <c r="AG103">
        <v>0.66223001480102495</v>
      </c>
      <c r="AH103">
        <v>0.687291979789734</v>
      </c>
      <c r="AI103">
        <v>0.691286981105804</v>
      </c>
      <c r="AJ103">
        <v>0.70025700330734297</v>
      </c>
      <c r="AK103">
        <v>0.73511898517608598</v>
      </c>
      <c r="AL103">
        <v>0.72760200500488303</v>
      </c>
      <c r="AM103">
        <v>0.76337099075317405</v>
      </c>
      <c r="AN103">
        <v>0.77455300092697099</v>
      </c>
      <c r="AO103">
        <v>0.78522998094558705</v>
      </c>
      <c r="AP103">
        <v>0.76885801553726196</v>
      </c>
      <c r="AQ103">
        <v>0.78173398971557595</v>
      </c>
    </row>
    <row r="104" spans="1:43" x14ac:dyDescent="0.3">
      <c r="A104" t="s">
        <v>329</v>
      </c>
      <c r="B104" t="str">
        <f t="shared" si="1"/>
        <v>H CN EQUITY</v>
      </c>
      <c r="C104" t="s">
        <v>109</v>
      </c>
      <c r="D104">
        <v>3.3634080886840798</v>
      </c>
      <c r="E104">
        <v>3.3996310234069802</v>
      </c>
      <c r="F104">
        <v>3.34452199935913</v>
      </c>
      <c r="G104">
        <v>3.3743329048156698</v>
      </c>
      <c r="H104">
        <v>3.4150810241699201</v>
      </c>
      <c r="I104">
        <v>3.3060500621795601</v>
      </c>
      <c r="J104">
        <v>3.3152220249175999</v>
      </c>
      <c r="K104">
        <v>3.3958599567413299</v>
      </c>
      <c r="L104">
        <v>3.32505607604981</v>
      </c>
      <c r="M104">
        <v>3.3620069026946999</v>
      </c>
      <c r="N104">
        <v>3.3423500061035201</v>
      </c>
      <c r="O104">
        <v>3.1807770729064901</v>
      </c>
      <c r="P104">
        <v>3.2368199825286901</v>
      </c>
      <c r="Q104">
        <v>3.27504205703735</v>
      </c>
      <c r="R104">
        <v>6.2786898612976101</v>
      </c>
      <c r="S104">
        <v>6.2348527908325204</v>
      </c>
      <c r="T104">
        <v>6.7743649482727104</v>
      </c>
      <c r="U104">
        <v>6.6927227973937997</v>
      </c>
      <c r="V104">
        <v>3.17365503311157</v>
      </c>
      <c r="W104">
        <v>3.0198409557342498</v>
      </c>
      <c r="X104">
        <v>-0.455987989902496</v>
      </c>
      <c r="Y104">
        <v>-0.630629003047943</v>
      </c>
      <c r="Z104">
        <v>-0.47633001208305398</v>
      </c>
      <c r="AA104">
        <v>-0.27649098634719799</v>
      </c>
      <c r="AB104">
        <v>2.9727590084075901</v>
      </c>
      <c r="AC104">
        <v>3.08204889297485</v>
      </c>
      <c r="AD104">
        <v>2.8558030128478999</v>
      </c>
      <c r="AE104">
        <v>2.6482799053192099</v>
      </c>
      <c r="AF104">
        <v>2.5434520244598402</v>
      </c>
      <c r="AG104">
        <v>2.6550269126892099</v>
      </c>
      <c r="AH104">
        <v>2.7963619232177699</v>
      </c>
      <c r="AI104">
        <v>2.9811658859252899</v>
      </c>
      <c r="AJ104">
        <v>3.14775609970093</v>
      </c>
      <c r="AK104">
        <v>2.96193599700928</v>
      </c>
      <c r="AL104">
        <v>2.8897469043731698</v>
      </c>
      <c r="AM104">
        <v>3.0014519691467298</v>
      </c>
      <c r="AN104">
        <v>3.4390890598297101</v>
      </c>
      <c r="AO104">
        <v>3.3543159961700399</v>
      </c>
      <c r="AP104">
        <v>3.31350898742676</v>
      </c>
      <c r="AQ104">
        <v>3.3910579681396502</v>
      </c>
    </row>
    <row r="105" spans="1:43" x14ac:dyDescent="0.3">
      <c r="A105" t="s">
        <v>330</v>
      </c>
      <c r="B105" t="str">
        <f t="shared" si="1"/>
        <v>HBM CN EQUITY</v>
      </c>
      <c r="C105" t="s">
        <v>110</v>
      </c>
      <c r="D105">
        <v>1.60343205928802</v>
      </c>
      <c r="E105">
        <v>1.5277559757232699</v>
      </c>
      <c r="F105">
        <v>1.7348829507827801</v>
      </c>
      <c r="G105">
        <v>1.3771120309829701</v>
      </c>
      <c r="H105">
        <v>0.3818039894104</v>
      </c>
      <c r="I105">
        <v>-0.72834300994873002</v>
      </c>
      <c r="J105">
        <v>0.270013988018036</v>
      </c>
      <c r="K105">
        <v>1.5741590261459399</v>
      </c>
      <c r="L105">
        <v>1.7599860429763801</v>
      </c>
      <c r="M105">
        <v>-1.89292705059052</v>
      </c>
      <c r="N105">
        <v>-2.6507220268249498</v>
      </c>
      <c r="O105">
        <v>-5.2647051811218297</v>
      </c>
      <c r="P105">
        <v>-4.98061180114746</v>
      </c>
      <c r="Q105">
        <v>-1.76182401180267</v>
      </c>
      <c r="R105">
        <v>-2.8838119506835902</v>
      </c>
      <c r="S105">
        <v>-3.1697959899902299</v>
      </c>
      <c r="T105">
        <v>-3.4185810089111301</v>
      </c>
      <c r="U105">
        <v>-8.7538261413574201</v>
      </c>
      <c r="V105">
        <v>-8.9543256759643608</v>
      </c>
      <c r="W105">
        <v>-7.5218811035156197</v>
      </c>
      <c r="X105">
        <v>-7.6276049613952601</v>
      </c>
      <c r="Y105">
        <v>-1.02355301380157</v>
      </c>
      <c r="Z105">
        <v>0.64986997842788696</v>
      </c>
      <c r="AA105">
        <v>1.81472599506378</v>
      </c>
      <c r="AB105">
        <v>3.9510440826415998</v>
      </c>
      <c r="AC105">
        <v>4.3462419509887704</v>
      </c>
      <c r="AD105">
        <v>4.2253351211547896</v>
      </c>
      <c r="AE105">
        <v>3.0418839454650901</v>
      </c>
      <c r="AF105">
        <v>-4.1007000952958998E-2</v>
      </c>
      <c r="AG105">
        <v>-0.103104002773762</v>
      </c>
      <c r="AH105">
        <v>-0.65961897373199496</v>
      </c>
      <c r="AI105">
        <v>-0.78765499591827404</v>
      </c>
      <c r="AJ105">
        <v>-4.8365278244018599</v>
      </c>
      <c r="AK105">
        <v>-5.1008229255676296</v>
      </c>
      <c r="AL105">
        <v>-5.7950181961059597</v>
      </c>
      <c r="AM105">
        <v>-7.3156638145446804</v>
      </c>
      <c r="AN105">
        <v>-0.67469197511672996</v>
      </c>
      <c r="AO105">
        <v>0.438789993524551</v>
      </c>
      <c r="AP105">
        <v>1.3149269819259599</v>
      </c>
      <c r="AQ105">
        <v>1.5971100330352801</v>
      </c>
    </row>
    <row r="106" spans="1:43" x14ac:dyDescent="0.3">
      <c r="A106" t="s">
        <v>331</v>
      </c>
      <c r="B106" t="str">
        <f t="shared" si="1"/>
        <v>HR-U CN EQUITY</v>
      </c>
      <c r="C106" t="s">
        <v>111</v>
      </c>
      <c r="D106">
        <v>-2.4613339900970499</v>
      </c>
      <c r="E106">
        <v>-2.0053160190582302</v>
      </c>
      <c r="F106">
        <v>-1.182600017637E-2</v>
      </c>
      <c r="G106">
        <v>0.55601000785827603</v>
      </c>
      <c r="H106">
        <v>-0.37874600291252097</v>
      </c>
      <c r="I106">
        <v>-1.77665603160858</v>
      </c>
      <c r="J106">
        <v>-0.26618099212646501</v>
      </c>
      <c r="K106">
        <v>7.7104401588439897</v>
      </c>
      <c r="L106">
        <v>9.4166898727416992</v>
      </c>
      <c r="M106">
        <v>11.491167068481399</v>
      </c>
      <c r="N106">
        <v>11.4743041992188</v>
      </c>
      <c r="O106">
        <v>5.0125107765197798</v>
      </c>
      <c r="P106">
        <v>3.7956750392913801</v>
      </c>
      <c r="Q106">
        <v>4.6455111503601101</v>
      </c>
      <c r="R106">
        <v>4.1674938201904297</v>
      </c>
      <c r="S106">
        <v>-4.4869699478149396</v>
      </c>
      <c r="T106">
        <v>-4.1561079025268599</v>
      </c>
      <c r="U106">
        <v>-5.4209737777709996</v>
      </c>
      <c r="V106">
        <v>-4.8430771827697798</v>
      </c>
      <c r="W106">
        <v>2.33279609680176</v>
      </c>
      <c r="X106">
        <v>1.6694350242614799</v>
      </c>
      <c r="Y106">
        <v>1.91718101501465</v>
      </c>
      <c r="Z106">
        <v>1.87730300426483</v>
      </c>
      <c r="AA106">
        <v>2.3105609416961701</v>
      </c>
      <c r="AB106">
        <v>4.2646889686584499</v>
      </c>
      <c r="AC106">
        <v>4.0631070137023899</v>
      </c>
      <c r="AD106">
        <v>4.3373789787292498</v>
      </c>
      <c r="AE106">
        <v>4.6518969535827601</v>
      </c>
      <c r="AF106">
        <v>3.4505879878997798</v>
      </c>
      <c r="AG106">
        <v>3.6840009689331099</v>
      </c>
      <c r="AH106">
        <v>3.3598539829254199</v>
      </c>
      <c r="AI106">
        <v>2.76241207122803</v>
      </c>
      <c r="AJ106">
        <v>1.4984929561614999</v>
      </c>
      <c r="AK106">
        <v>1.8870539665222199</v>
      </c>
      <c r="AL106">
        <v>2.0168869495391899</v>
      </c>
      <c r="AM106">
        <v>2.4865810871124299</v>
      </c>
      <c r="AN106">
        <v>3.7698171138763401</v>
      </c>
      <c r="AO106">
        <v>3.6053318977356001</v>
      </c>
      <c r="AP106">
        <v>2.97045803070068</v>
      </c>
      <c r="AQ106">
        <v>3.1512639522552499</v>
      </c>
    </row>
    <row r="107" spans="1:43" x14ac:dyDescent="0.3">
      <c r="A107" t="s">
        <v>332</v>
      </c>
      <c r="B107" t="str">
        <f t="shared" si="1"/>
        <v>HWX CN EQUITY</v>
      </c>
      <c r="C107" t="s">
        <v>112</v>
      </c>
      <c r="D107">
        <v>20.997169494628899</v>
      </c>
      <c r="E107">
        <v>22.401317596435501</v>
      </c>
      <c r="F107">
        <v>20.196460723876999</v>
      </c>
      <c r="G107">
        <v>19.8681545257568</v>
      </c>
      <c r="H107">
        <v>19.978134155273398</v>
      </c>
      <c r="I107">
        <v>19.035131454467798</v>
      </c>
      <c r="J107">
        <v>22.836778640747099</v>
      </c>
      <c r="K107">
        <v>26.498161315918001</v>
      </c>
      <c r="L107">
        <v>27.397987365722699</v>
      </c>
      <c r="M107">
        <v>29.602100372314499</v>
      </c>
      <c r="N107">
        <v>22.375453948974599</v>
      </c>
      <c r="O107">
        <v>11.6094913482666</v>
      </c>
      <c r="P107">
        <v>12.014850616455099</v>
      </c>
      <c r="Q107">
        <v>2.6782360076904301</v>
      </c>
      <c r="R107">
        <v>0.28213301301002502</v>
      </c>
      <c r="S107">
        <v>3.1271269321441699</v>
      </c>
      <c r="T107">
        <v>-5.9339852333068803</v>
      </c>
      <c r="U107">
        <v>-5.63372707366943</v>
      </c>
      <c r="V107">
        <v>-4.6748919486999503</v>
      </c>
      <c r="W107">
        <v>2.2200579643249498</v>
      </c>
      <c r="X107">
        <v>6.1478967666626003</v>
      </c>
      <c r="Y107">
        <v>5.6529669761657697</v>
      </c>
      <c r="Z107">
        <v>-2.2849500179290798</v>
      </c>
      <c r="AA107">
        <v>-0.25151601433754001</v>
      </c>
      <c r="AB107">
        <v>6.4021968841552699</v>
      </c>
      <c r="AC107">
        <v>11.6286525726318</v>
      </c>
      <c r="AD107">
        <v>18.421604156494102</v>
      </c>
      <c r="AE107">
        <v>15.494065284729</v>
      </c>
      <c r="AF107">
        <v>16.4571647644043</v>
      </c>
      <c r="AG107">
        <v>11.584840774536101</v>
      </c>
      <c r="AH107">
        <v>-23.983482360839801</v>
      </c>
      <c r="AI107">
        <v>-24.647010803222699</v>
      </c>
      <c r="AJ107">
        <v>-58.468395233154297</v>
      </c>
      <c r="AK107">
        <v>-57.9090766906738</v>
      </c>
      <c r="AL107">
        <v>-22.6809997558594</v>
      </c>
      <c r="AM107">
        <v>-21.300024032592798</v>
      </c>
      <c r="AN107">
        <v>-13.8697557449341</v>
      </c>
      <c r="AO107">
        <v>-13.805589675903301</v>
      </c>
      <c r="AP107">
        <v>-10.2429313659668</v>
      </c>
      <c r="AQ107">
        <v>-10.189653396606399</v>
      </c>
    </row>
    <row r="108" spans="1:43" x14ac:dyDescent="0.3">
      <c r="A108" t="s">
        <v>333</v>
      </c>
      <c r="B108" t="str">
        <f t="shared" si="1"/>
        <v>IAG CN EQUITY</v>
      </c>
      <c r="C108" t="s">
        <v>113</v>
      </c>
      <c r="D108">
        <v>1.0416890382766699</v>
      </c>
      <c r="E108">
        <v>0.81665098667144798</v>
      </c>
      <c r="F108">
        <v>0.82594501972198497</v>
      </c>
      <c r="G108">
        <v>0.90759199857711803</v>
      </c>
      <c r="H108">
        <v>0.875676989555359</v>
      </c>
      <c r="I108">
        <v>0.81688100099563599</v>
      </c>
      <c r="J108">
        <v>0.74322998523712203</v>
      </c>
      <c r="K108">
        <v>0.419907987117767</v>
      </c>
      <c r="L108">
        <v>0.45092499256134</v>
      </c>
      <c r="M108">
        <v>0.66286200284957897</v>
      </c>
      <c r="N108">
        <v>0.74270200729370095</v>
      </c>
      <c r="O108">
        <v>0.94189101457595803</v>
      </c>
      <c r="P108">
        <v>0.93896102905273404</v>
      </c>
      <c r="Q108">
        <v>0.96638500690460205</v>
      </c>
      <c r="R108">
        <v>0.97844600677490201</v>
      </c>
      <c r="S108">
        <v>0.80644601583480802</v>
      </c>
      <c r="T108">
        <v>0.82700002193450906</v>
      </c>
      <c r="U108">
        <v>0.81161397695541404</v>
      </c>
      <c r="V108">
        <v>0.84345299005508401</v>
      </c>
      <c r="W108">
        <v>1.03739905357361</v>
      </c>
      <c r="X108">
        <v>1.0077929496765099</v>
      </c>
      <c r="Y108">
        <v>0.99512797594070401</v>
      </c>
      <c r="Z108">
        <v>0.986697018146515</v>
      </c>
      <c r="AA108">
        <v>1.0123879909515401</v>
      </c>
      <c r="AB108">
        <v>0.98992401361465499</v>
      </c>
      <c r="AC108">
        <v>0.95208299160003695</v>
      </c>
      <c r="AD108">
        <v>0.91612499952316295</v>
      </c>
      <c r="AE108">
        <v>0.89276701211929299</v>
      </c>
      <c r="AF108">
        <v>0.93297702074050903</v>
      </c>
      <c r="AG108">
        <v>0.95065701007842995</v>
      </c>
      <c r="AH108">
        <v>0.99843901395797696</v>
      </c>
      <c r="AI108">
        <v>1.0073829889297501</v>
      </c>
      <c r="AJ108">
        <v>0.72867000102996804</v>
      </c>
      <c r="AK108">
        <v>0.68524098396301303</v>
      </c>
      <c r="AL108">
        <v>0.69512200355529796</v>
      </c>
      <c r="AM108">
        <v>0.74750399589538596</v>
      </c>
      <c r="AN108">
        <v>0.99860799312591597</v>
      </c>
      <c r="AO108">
        <v>0.96835798025131203</v>
      </c>
      <c r="AP108">
        <v>0.92227298021316495</v>
      </c>
      <c r="AQ108">
        <v>0.91682898998260498</v>
      </c>
    </row>
    <row r="109" spans="1:43" x14ac:dyDescent="0.3">
      <c r="A109" t="s">
        <v>334</v>
      </c>
      <c r="B109" t="str">
        <f t="shared" si="1"/>
        <v>IFC CN EQUITY</v>
      </c>
      <c r="C109" t="s">
        <v>114</v>
      </c>
      <c r="D109">
        <v>3.76879811286926</v>
      </c>
      <c r="E109">
        <v>3.8437020778656001</v>
      </c>
      <c r="F109">
        <v>2.9273159503936799</v>
      </c>
      <c r="G109">
        <v>2.3988330364227299</v>
      </c>
      <c r="H109">
        <v>1.90514504909515</v>
      </c>
      <c r="I109">
        <v>2.30420589447021</v>
      </c>
      <c r="J109">
        <v>3.9178130626678498</v>
      </c>
      <c r="K109">
        <v>4.08693504333496</v>
      </c>
      <c r="L109">
        <v>4.2868518829345703</v>
      </c>
      <c r="M109">
        <v>4.2035961151123002</v>
      </c>
      <c r="N109">
        <v>4.0787930488586399</v>
      </c>
      <c r="O109">
        <v>4.0741910934448198</v>
      </c>
      <c r="P109">
        <v>3.4961059093475302</v>
      </c>
      <c r="Q109">
        <v>3.6321260929107702</v>
      </c>
      <c r="R109">
        <v>4.4123091697692898</v>
      </c>
      <c r="S109">
        <v>3.2101590633392298</v>
      </c>
      <c r="T109">
        <v>2.9402151107788099</v>
      </c>
      <c r="U109">
        <v>2.53967189788818</v>
      </c>
      <c r="V109">
        <v>2.3003189563751198</v>
      </c>
      <c r="W109">
        <v>2.4821820259094198</v>
      </c>
      <c r="X109">
        <v>2.58513402938843</v>
      </c>
      <c r="Y109">
        <v>2.6556301116943399</v>
      </c>
      <c r="Z109">
        <v>2.7183980941772501</v>
      </c>
      <c r="AA109">
        <v>2.51159000396729</v>
      </c>
      <c r="AB109">
        <v>2.4346671104431201</v>
      </c>
      <c r="AC109">
        <v>2.5591840744018599</v>
      </c>
      <c r="AD109">
        <v>3.0035090446472199</v>
      </c>
      <c r="AE109">
        <v>3.1240139007568399</v>
      </c>
      <c r="AF109">
        <v>2.8440260887146001</v>
      </c>
      <c r="AG109">
        <v>2.9906129837036102</v>
      </c>
      <c r="AH109">
        <v>2.4509239196777299</v>
      </c>
      <c r="AI109">
        <v>2.4490170478820801</v>
      </c>
      <c r="AJ109">
        <v>2.57999992370606</v>
      </c>
      <c r="AK109">
        <v>2.6649329662322998</v>
      </c>
      <c r="AL109">
        <v>3.26358199119568</v>
      </c>
      <c r="AM109">
        <v>3.3703310489654501</v>
      </c>
      <c r="AN109">
        <v>3.4016358852386501</v>
      </c>
      <c r="AO109">
        <v>3.7860679626464799</v>
      </c>
      <c r="AP109">
        <v>3.9588279724121098</v>
      </c>
      <c r="AQ109">
        <v>3.87569999694824</v>
      </c>
    </row>
    <row r="110" spans="1:43" x14ac:dyDescent="0.3">
      <c r="A110" t="s">
        <v>1039</v>
      </c>
      <c r="B110" t="str">
        <f t="shared" si="1"/>
        <v>IFP CN EQUITY</v>
      </c>
      <c r="C110" t="s">
        <v>920</v>
      </c>
      <c r="D110">
        <v>-12.776679992675801</v>
      </c>
      <c r="E110">
        <v>-10.4215202331543</v>
      </c>
      <c r="F110">
        <v>-8.3803691864013707</v>
      </c>
      <c r="G110">
        <v>-7.6006817817687997</v>
      </c>
      <c r="H110">
        <v>-4.9462947845459002</v>
      </c>
      <c r="I110">
        <v>-3.6099410057067902</v>
      </c>
      <c r="J110">
        <v>4.7198119163513201</v>
      </c>
      <c r="K110">
        <v>19.2256164550781</v>
      </c>
      <c r="L110">
        <v>25.593345642089801</v>
      </c>
      <c r="M110">
        <v>28.251794815063501</v>
      </c>
      <c r="N110">
        <v>36.3116645812988</v>
      </c>
      <c r="O110">
        <v>36.836826324462898</v>
      </c>
      <c r="P110">
        <v>42.577430725097699</v>
      </c>
      <c r="Q110">
        <v>48.349987030029297</v>
      </c>
      <c r="R110">
        <v>28.8787937164307</v>
      </c>
      <c r="S110">
        <v>17.600429534912099</v>
      </c>
      <c r="T110">
        <v>5.6755781173706099</v>
      </c>
      <c r="U110">
        <v>-4.5207362174987802</v>
      </c>
      <c r="V110">
        <v>-5.3690528869628897</v>
      </c>
      <c r="W110">
        <v>-7.1397790908813503</v>
      </c>
      <c r="X110">
        <v>-5.1087179183959996</v>
      </c>
      <c r="Y110">
        <v>-0.78776997327804599</v>
      </c>
      <c r="Z110">
        <v>4.3487057685852104</v>
      </c>
      <c r="AA110">
        <v>7.6111121177673304</v>
      </c>
      <c r="AB110">
        <v>11.338504791259799</v>
      </c>
      <c r="AC110">
        <v>10.5487623214722</v>
      </c>
      <c r="AD110">
        <v>8.0730209350585902</v>
      </c>
      <c r="AE110">
        <v>7.3194751739501998</v>
      </c>
      <c r="AF110">
        <v>6.6721000671386701</v>
      </c>
      <c r="AG110">
        <v>6.5175061225891104</v>
      </c>
      <c r="AH110">
        <v>6.3964200019836399</v>
      </c>
      <c r="AI110">
        <v>4.8779020309448198</v>
      </c>
      <c r="AJ110">
        <v>2.6257469654083301</v>
      </c>
      <c r="AK110">
        <v>1.06286597251892</v>
      </c>
      <c r="AL110">
        <v>-2.2068250179290798</v>
      </c>
      <c r="AM110">
        <v>-2.47209596633911</v>
      </c>
      <c r="AN110">
        <v>-2.6261041164398198</v>
      </c>
      <c r="AO110">
        <v>-1.2444479465484599</v>
      </c>
      <c r="AP110">
        <v>1.07649397850037</v>
      </c>
      <c r="AQ110">
        <v>4.2997941970825204</v>
      </c>
    </row>
    <row r="111" spans="1:43" x14ac:dyDescent="0.3">
      <c r="A111" t="s">
        <v>335</v>
      </c>
      <c r="B111" t="str">
        <f t="shared" si="1"/>
        <v>IGM CN EQUITY</v>
      </c>
      <c r="C111" t="s">
        <v>115</v>
      </c>
      <c r="D111">
        <v>5.7089371681213397</v>
      </c>
      <c r="E111">
        <v>5.6115469932556197</v>
      </c>
      <c r="F111">
        <v>5.2949519157409703</v>
      </c>
      <c r="G111">
        <v>6.14367580413818</v>
      </c>
      <c r="H111">
        <v>5.1833829879760698</v>
      </c>
      <c r="I111">
        <v>5.2797379493713397</v>
      </c>
      <c r="J111">
        <v>5.6295399665832502</v>
      </c>
      <c r="K111">
        <v>4.7653250694274902</v>
      </c>
      <c r="L111">
        <v>5.2436099052429199</v>
      </c>
      <c r="M111">
        <v>5.6614742279052699</v>
      </c>
      <c r="N111">
        <v>5.7402491569518999</v>
      </c>
      <c r="O111">
        <v>5.7599420547485396</v>
      </c>
      <c r="P111">
        <v>5.7184247970581099</v>
      </c>
      <c r="Q111">
        <v>5.3148112297058097</v>
      </c>
      <c r="R111">
        <v>4.9706230163574201</v>
      </c>
      <c r="S111">
        <v>4.8605079650878897</v>
      </c>
      <c r="T111">
        <v>4.6247968673706099</v>
      </c>
      <c r="U111">
        <v>4.7409400939941397</v>
      </c>
      <c r="V111">
        <v>4.69570112228394</v>
      </c>
      <c r="W111">
        <v>4.83188676834106</v>
      </c>
      <c r="X111">
        <v>4.7748088836669904</v>
      </c>
      <c r="Y111">
        <v>4.6996908187866202</v>
      </c>
      <c r="Z111">
        <v>4.7883539199829102</v>
      </c>
      <c r="AA111">
        <v>4.8347082138061497</v>
      </c>
      <c r="AB111">
        <v>4.1402311325073198</v>
      </c>
      <c r="AC111">
        <v>3.91549491882324</v>
      </c>
      <c r="AD111">
        <v>3.8867089748382599</v>
      </c>
      <c r="AE111">
        <v>3.80245804786682</v>
      </c>
      <c r="AF111">
        <v>5.1126179695129403</v>
      </c>
      <c r="AG111">
        <v>5.2368631362915004</v>
      </c>
      <c r="AH111">
        <v>5.1003050804138201</v>
      </c>
      <c r="AI111">
        <v>5.1174411773681596</v>
      </c>
      <c r="AJ111">
        <v>4.8384470939636204</v>
      </c>
      <c r="AK111">
        <v>4.8750791549682599</v>
      </c>
      <c r="AL111">
        <v>5.1165680885314897</v>
      </c>
      <c r="AM111">
        <v>5.33728122711182</v>
      </c>
      <c r="AN111">
        <v>5.2852210998535201</v>
      </c>
      <c r="AO111">
        <v>5.5708179473876998</v>
      </c>
      <c r="AP111">
        <v>5.5869698524475098</v>
      </c>
      <c r="AQ111">
        <v>5.58370018005371</v>
      </c>
    </row>
    <row r="112" spans="1:43" x14ac:dyDescent="0.3">
      <c r="A112" t="s">
        <v>336</v>
      </c>
      <c r="B112" t="str">
        <f t="shared" si="1"/>
        <v>IIP-U CN EQUITY</v>
      </c>
      <c r="C112" t="s">
        <v>116</v>
      </c>
      <c r="D112">
        <v>-0.48967498540878301</v>
      </c>
      <c r="E112">
        <v>-3.8059998303651997E-2</v>
      </c>
      <c r="F112">
        <v>0.81739997863769498</v>
      </c>
      <c r="G112">
        <v>2.10787796974182</v>
      </c>
      <c r="H112">
        <v>-0.81784498691558805</v>
      </c>
      <c r="I112" t="s">
        <v>6</v>
      </c>
      <c r="J112" t="s">
        <v>6</v>
      </c>
      <c r="K112" t="s">
        <v>6</v>
      </c>
      <c r="L112" t="s">
        <v>6</v>
      </c>
      <c r="M112">
        <v>9.3866262435913104</v>
      </c>
      <c r="N112">
        <v>9.3696641921997106</v>
      </c>
      <c r="O112">
        <v>10.083152770996101</v>
      </c>
      <c r="P112">
        <v>9.4703187942504901</v>
      </c>
      <c r="Q112">
        <v>7.7251482009887704</v>
      </c>
      <c r="R112">
        <v>6.9148588180542001</v>
      </c>
      <c r="S112">
        <v>5.0166640281677202</v>
      </c>
      <c r="T112">
        <v>12.7469177246094</v>
      </c>
      <c r="U112">
        <v>15.1595811843872</v>
      </c>
      <c r="V112">
        <v>16.329776763916001</v>
      </c>
      <c r="W112">
        <v>15.6782445907593</v>
      </c>
      <c r="X112">
        <v>7.1112141609191903</v>
      </c>
      <c r="Y112">
        <v>8.4773912429809606</v>
      </c>
      <c r="Z112">
        <v>9.8231258392334002</v>
      </c>
      <c r="AA112">
        <v>8.9130048751831108</v>
      </c>
      <c r="AB112">
        <v>9.2243013381958008</v>
      </c>
      <c r="AC112">
        <v>12.145749092102101</v>
      </c>
      <c r="AD112">
        <v>11.5427236557007</v>
      </c>
      <c r="AE112">
        <v>13.488731384277299</v>
      </c>
      <c r="AF112">
        <v>12.1581916809082</v>
      </c>
      <c r="AG112">
        <v>5.6703419685363796</v>
      </c>
      <c r="AH112">
        <v>3.3345808982849099</v>
      </c>
      <c r="AI112">
        <v>3.0247769355773899</v>
      </c>
      <c r="AJ112">
        <v>2.6874690055847199</v>
      </c>
      <c r="AK112">
        <v>3.8636639118194598</v>
      </c>
      <c r="AL112">
        <v>4.5069689750671396</v>
      </c>
      <c r="AM112">
        <v>4.6279711723327601</v>
      </c>
      <c r="AN112">
        <v>4.3825387954711896</v>
      </c>
      <c r="AO112">
        <v>3.02389788627625</v>
      </c>
      <c r="AP112">
        <v>2.67552709579468</v>
      </c>
      <c r="AQ112">
        <v>2.8252170085907</v>
      </c>
    </row>
    <row r="113" spans="1:43" x14ac:dyDescent="0.3">
      <c r="A113" t="s">
        <v>337</v>
      </c>
      <c r="B113" t="str">
        <f t="shared" si="1"/>
        <v>IMG CN EQUITY</v>
      </c>
      <c r="C113" t="s">
        <v>117</v>
      </c>
      <c r="D113">
        <v>14.3909196853638</v>
      </c>
      <c r="E113">
        <v>2.73595190048218</v>
      </c>
      <c r="F113">
        <v>3.1325271129608101</v>
      </c>
      <c r="G113">
        <v>2.1042060852050799</v>
      </c>
      <c r="H113">
        <v>2.9205260276794398</v>
      </c>
      <c r="I113">
        <v>0.47133499383926403</v>
      </c>
      <c r="J113">
        <v>-2.0012450218200701</v>
      </c>
      <c r="K113">
        <v>-1.6697039604187001</v>
      </c>
      <c r="L113">
        <v>-6.7309708595275897</v>
      </c>
      <c r="M113">
        <v>-6.1068701744079599</v>
      </c>
      <c r="N113">
        <v>-6.01932621002197</v>
      </c>
      <c r="O113">
        <v>-6.2614598274231001</v>
      </c>
      <c r="P113">
        <v>6.7263998091220994E-2</v>
      </c>
      <c r="Q113">
        <v>1.63246297836304</v>
      </c>
      <c r="R113">
        <v>2.3923149108886701</v>
      </c>
      <c r="S113">
        <v>1.06282103061676</v>
      </c>
      <c r="T113">
        <v>-9.4159069061279297</v>
      </c>
      <c r="U113">
        <v>-9.2931089401245099</v>
      </c>
      <c r="V113">
        <v>-10.390575408935501</v>
      </c>
      <c r="W113">
        <v>-10.5482482910156</v>
      </c>
      <c r="X113">
        <v>-2.35893702507019</v>
      </c>
      <c r="Y113">
        <v>-2.51645088195801</v>
      </c>
      <c r="Z113">
        <v>-2.8049221038818399</v>
      </c>
      <c r="AA113">
        <v>-0.711412012577057</v>
      </c>
      <c r="AB113">
        <v>-0.28030300140380898</v>
      </c>
      <c r="AC113">
        <v>0.74137997627258301</v>
      </c>
      <c r="AD113">
        <v>14.2717447280884</v>
      </c>
      <c r="AE113">
        <v>13.6167440414429</v>
      </c>
      <c r="AF113">
        <v>14.005450248718301</v>
      </c>
      <c r="AG113">
        <v>13.898883819580099</v>
      </c>
      <c r="AH113">
        <v>-0.51843202114105202</v>
      </c>
      <c r="AI113">
        <v>1.581503033638</v>
      </c>
      <c r="AJ113">
        <v>-16.6466884613037</v>
      </c>
      <c r="AK113">
        <v>-19.4443683624268</v>
      </c>
      <c r="AL113">
        <v>-19.563636779785199</v>
      </c>
      <c r="AM113">
        <v>-20.210859298706101</v>
      </c>
      <c r="AN113">
        <v>-4.9043002128601101</v>
      </c>
      <c r="AO113">
        <v>-4.5663089752197301</v>
      </c>
      <c r="AP113">
        <v>-4.4574108123779297</v>
      </c>
      <c r="AQ113">
        <v>-4.9160838127136204</v>
      </c>
    </row>
    <row r="114" spans="1:43" x14ac:dyDescent="0.3">
      <c r="A114" t="s">
        <v>338</v>
      </c>
      <c r="B114" t="str">
        <f t="shared" si="1"/>
        <v>IMO CN EQUITY</v>
      </c>
      <c r="C114" t="s">
        <v>118</v>
      </c>
      <c r="D114">
        <v>11.449805259704601</v>
      </c>
      <c r="E114">
        <v>12.274376869201699</v>
      </c>
      <c r="F114">
        <v>11.4288415908813</v>
      </c>
      <c r="G114">
        <v>11.541139602661101</v>
      </c>
      <c r="H114">
        <v>12.130943298339799</v>
      </c>
      <c r="I114">
        <v>13.0570688247681</v>
      </c>
      <c r="J114">
        <v>17.2592372894287</v>
      </c>
      <c r="K114">
        <v>17.412757873535199</v>
      </c>
      <c r="L114">
        <v>15.325360298156699</v>
      </c>
      <c r="M114">
        <v>12.6516437530518</v>
      </c>
      <c r="N114">
        <v>7.8727798461914098</v>
      </c>
      <c r="O114">
        <v>6.2908401489257804</v>
      </c>
      <c r="P114">
        <v>1.29583704471588</v>
      </c>
      <c r="Q114">
        <v>-0.98165500164032005</v>
      </c>
      <c r="R114">
        <v>-3.2158150672912602</v>
      </c>
      <c r="S114">
        <v>-4.62988376617432</v>
      </c>
      <c r="T114">
        <v>-1.0825569629669201</v>
      </c>
      <c r="U114">
        <v>-4.6666000038385003E-2</v>
      </c>
      <c r="V114">
        <v>4.1466650962829599</v>
      </c>
      <c r="W114">
        <v>5.2604517936706499</v>
      </c>
      <c r="X114">
        <v>6.64548587799072</v>
      </c>
      <c r="Y114">
        <v>7.4580831527709996</v>
      </c>
      <c r="Z114">
        <v>4.9740118980407697</v>
      </c>
      <c r="AA114">
        <v>5.5720767974853498</v>
      </c>
      <c r="AB114">
        <v>3.2528340816497798</v>
      </c>
      <c r="AC114">
        <v>2.36378002166748</v>
      </c>
      <c r="AD114">
        <v>1.6917699575424201</v>
      </c>
      <c r="AE114">
        <v>1.2467720508575399</v>
      </c>
      <c r="AF114">
        <v>4.9626188278198198</v>
      </c>
      <c r="AG114">
        <v>6.4090862274169904</v>
      </c>
      <c r="AH114">
        <v>6.14457082748413</v>
      </c>
      <c r="AI114">
        <v>5.1046872138977104</v>
      </c>
      <c r="AJ114">
        <v>1.9241110086441</v>
      </c>
      <c r="AK114">
        <v>0.69471901655197099</v>
      </c>
      <c r="AL114">
        <v>1.41521096229553</v>
      </c>
      <c r="AM114">
        <v>2.6714289188385001</v>
      </c>
      <c r="AN114">
        <v>4.04091119766235</v>
      </c>
      <c r="AO114">
        <v>5.22424411773682</v>
      </c>
      <c r="AP114">
        <v>8.11419582366943</v>
      </c>
      <c r="AQ114">
        <v>9.69915866851807</v>
      </c>
    </row>
    <row r="115" spans="1:43" x14ac:dyDescent="0.3">
      <c r="A115" t="s">
        <v>1040</v>
      </c>
      <c r="B115" t="str">
        <f t="shared" si="1"/>
        <v>INE CN EQUITY</v>
      </c>
      <c r="C115" t="s">
        <v>914</v>
      </c>
      <c r="D115">
        <v>-1.40635597705841</v>
      </c>
      <c r="E115">
        <v>-1.41486704349518</v>
      </c>
      <c r="F115">
        <v>-1.40779805183411</v>
      </c>
      <c r="G115">
        <v>-1.1224440336227399</v>
      </c>
      <c r="H115">
        <v>-0.33960300683975198</v>
      </c>
      <c r="I115">
        <v>-0.18190799653530099</v>
      </c>
      <c r="J115">
        <v>-0.76232701539993297</v>
      </c>
      <c r="K115">
        <v>-1.0203330516815201</v>
      </c>
      <c r="L115">
        <v>-0.48791599273681602</v>
      </c>
      <c r="M115">
        <v>-1.02257299423218</v>
      </c>
      <c r="N115">
        <v>-0.168918997049332</v>
      </c>
      <c r="O115">
        <v>-2.6364400386810298</v>
      </c>
      <c r="P115">
        <v>-2.4670360088348402</v>
      </c>
      <c r="Q115">
        <v>-2.19051289558411</v>
      </c>
      <c r="R115">
        <v>-2.8504590988159202</v>
      </c>
      <c r="S115">
        <v>-0.482437014579773</v>
      </c>
      <c r="T115">
        <v>-1.33024501800537</v>
      </c>
      <c r="U115">
        <v>-1.3500050306320199</v>
      </c>
      <c r="V115">
        <v>-1.1248209476470901</v>
      </c>
      <c r="W115">
        <v>-0.43514001369476302</v>
      </c>
      <c r="X115">
        <v>0.52444797754287698</v>
      </c>
      <c r="Y115">
        <v>0.47817200422286998</v>
      </c>
      <c r="Z115">
        <v>0.50674098730087302</v>
      </c>
      <c r="AA115">
        <v>0.58169698715210005</v>
      </c>
      <c r="AB115">
        <v>0.49596300721168501</v>
      </c>
      <c r="AC115">
        <v>0.40529099106788602</v>
      </c>
      <c r="AD115">
        <v>0.44404900074005099</v>
      </c>
      <c r="AE115">
        <v>0.75818598270416304</v>
      </c>
      <c r="AF115">
        <v>0.83480602502822898</v>
      </c>
      <c r="AG115">
        <v>0.79659700393676802</v>
      </c>
      <c r="AH115">
        <v>0.86524599790573098</v>
      </c>
      <c r="AI115">
        <v>1.0683389902114899</v>
      </c>
      <c r="AJ115">
        <v>-0.112563997507095</v>
      </c>
      <c r="AK115">
        <v>-3.9315000176429998E-2</v>
      </c>
      <c r="AL115">
        <v>0.240663006901741</v>
      </c>
      <c r="AM115">
        <v>-1.0369390249252299</v>
      </c>
      <c r="AN115">
        <v>-0.69348198175430298</v>
      </c>
      <c r="AO115">
        <v>-0.95289701223373402</v>
      </c>
      <c r="AP115">
        <v>-2.1961081027984601</v>
      </c>
      <c r="AQ115">
        <v>-2.1540169715881401</v>
      </c>
    </row>
    <row r="116" spans="1:43" x14ac:dyDescent="0.3">
      <c r="A116" t="s">
        <v>339</v>
      </c>
      <c r="B116" t="str">
        <f t="shared" si="1"/>
        <v>IPCO CN EQUITY</v>
      </c>
      <c r="C116" t="s">
        <v>119</v>
      </c>
      <c r="D116">
        <v>6.6392350196838397</v>
      </c>
      <c r="E116">
        <v>9.7241563796997106</v>
      </c>
      <c r="F116">
        <v>9.1136093139648402</v>
      </c>
      <c r="G116">
        <v>9.2422866821289098</v>
      </c>
      <c r="H116">
        <v>11.605593681335399</v>
      </c>
      <c r="I116">
        <v>13.1472873687744</v>
      </c>
      <c r="J116">
        <v>18.0249938964844</v>
      </c>
      <c r="K116">
        <v>22.868251800537099</v>
      </c>
      <c r="L116">
        <v>23.877475738525401</v>
      </c>
      <c r="M116">
        <v>18.604822158813501</v>
      </c>
      <c r="N116">
        <v>13.6775913238525</v>
      </c>
      <c r="O116">
        <v>11.203646659851101</v>
      </c>
      <c r="P116">
        <v>2.5281419754028298</v>
      </c>
      <c r="Q116">
        <v>0.89773201942443803</v>
      </c>
      <c r="R116">
        <v>-0.81118100881576505</v>
      </c>
      <c r="S116">
        <v>-5.7717490196228001</v>
      </c>
      <c r="T116">
        <v>0.41987299919128401</v>
      </c>
      <c r="U116">
        <v>0.23431299626827201</v>
      </c>
      <c r="V116">
        <v>2.28872489929199</v>
      </c>
      <c r="W116">
        <v>7.8228697776794398</v>
      </c>
      <c r="X116">
        <v>8.4183254241943395</v>
      </c>
      <c r="Y116">
        <v>10.127189636230501</v>
      </c>
      <c r="Z116">
        <v>9.5757865905761701</v>
      </c>
      <c r="AA116">
        <v>11.065499305725099</v>
      </c>
      <c r="AB116">
        <v>11.1720418930054</v>
      </c>
      <c r="AC116">
        <v>8.0311126708984393</v>
      </c>
      <c r="AD116">
        <v>5.7190961837768599</v>
      </c>
      <c r="AE116" t="s">
        <v>6</v>
      </c>
      <c r="AF116" t="s">
        <v>6</v>
      </c>
      <c r="AG116" t="s">
        <v>6</v>
      </c>
      <c r="AH116" t="s">
        <v>6</v>
      </c>
      <c r="AI116" t="s">
        <v>6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</row>
    <row r="117" spans="1:43" x14ac:dyDescent="0.3">
      <c r="A117" t="s">
        <v>340</v>
      </c>
      <c r="B117" t="str">
        <f t="shared" si="1"/>
        <v>IVN CN EQUITY</v>
      </c>
      <c r="C117" t="s">
        <v>120</v>
      </c>
      <c r="D117">
        <v>3.11897897720337</v>
      </c>
      <c r="E117">
        <v>3.16309595108032</v>
      </c>
      <c r="F117">
        <v>3.64874291419983</v>
      </c>
      <c r="G117">
        <v>7.1113519668579102</v>
      </c>
      <c r="H117">
        <v>8.1138248443603498</v>
      </c>
      <c r="I117">
        <v>6.3742032051086399</v>
      </c>
      <c r="J117">
        <v>12.708893775939901</v>
      </c>
      <c r="K117">
        <v>11.432751655578601</v>
      </c>
      <c r="L117">
        <v>12.2317552566528</v>
      </c>
      <c r="M117">
        <v>14.729169845581101</v>
      </c>
      <c r="N117">
        <v>1.8202979564666799</v>
      </c>
      <c r="O117">
        <v>1.96057105064392</v>
      </c>
      <c r="P117">
        <v>0.14656800031662001</v>
      </c>
      <c r="Q117">
        <v>-3.2419979572296098</v>
      </c>
      <c r="R117">
        <v>0.49982899427413902</v>
      </c>
      <c r="S117">
        <v>-0.81767898797988903</v>
      </c>
      <c r="T117">
        <v>-0.33528101444244401</v>
      </c>
      <c r="U117">
        <v>-0.193129003047943</v>
      </c>
      <c r="V117">
        <v>0.192334994673729</v>
      </c>
      <c r="W117">
        <v>0.88799899816513095</v>
      </c>
      <c r="X117">
        <v>2.4567639827728298</v>
      </c>
      <c r="Y117">
        <v>3.05857110023498</v>
      </c>
      <c r="Z117">
        <v>2.3890700340271001</v>
      </c>
      <c r="AA117">
        <v>1.65381395816803</v>
      </c>
      <c r="AB117">
        <v>12.9942684173584</v>
      </c>
      <c r="AC117">
        <v>15.654060363769499</v>
      </c>
      <c r="AD117">
        <v>15.097388267517101</v>
      </c>
      <c r="AE117">
        <v>14.973822593689</v>
      </c>
      <c r="AF117">
        <v>-4.0783309936523402</v>
      </c>
      <c r="AG117">
        <v>-3.8215279579162602</v>
      </c>
      <c r="AH117">
        <v>-3.4379539489746098</v>
      </c>
      <c r="AI117">
        <v>-3.17659711837769</v>
      </c>
      <c r="AJ117">
        <v>109.213081359863</v>
      </c>
      <c r="AK117">
        <v>109.371307373047</v>
      </c>
      <c r="AL117">
        <v>114.521766662598</v>
      </c>
      <c r="AM117">
        <v>109.807586669922</v>
      </c>
      <c r="AN117">
        <v>-18.612827301025401</v>
      </c>
      <c r="AO117">
        <v>-22.504945755004901</v>
      </c>
      <c r="AP117">
        <v>-83.168182373046903</v>
      </c>
      <c r="AQ117">
        <v>-82.567932128906193</v>
      </c>
    </row>
    <row r="118" spans="1:43" x14ac:dyDescent="0.3">
      <c r="A118" t="s">
        <v>341</v>
      </c>
      <c r="B118" t="str">
        <f t="shared" si="1"/>
        <v>JWEL CN EQUITY</v>
      </c>
      <c r="C118" t="s">
        <v>121</v>
      </c>
      <c r="D118">
        <v>3.4756150245666499</v>
      </c>
      <c r="E118">
        <v>3.22207903862</v>
      </c>
      <c r="F118">
        <v>3.2321820259094198</v>
      </c>
      <c r="G118">
        <v>4.1673388481140101</v>
      </c>
      <c r="H118">
        <v>3.9910409450531001</v>
      </c>
      <c r="I118">
        <v>5.1162700653076199</v>
      </c>
      <c r="J118">
        <v>5.7894930839538601</v>
      </c>
      <c r="K118">
        <v>6.0018029212951696</v>
      </c>
      <c r="L118">
        <v>5.7805900573730504</v>
      </c>
      <c r="M118">
        <v>8.2656307220459002</v>
      </c>
      <c r="N118">
        <v>8.6530885696411097</v>
      </c>
      <c r="O118">
        <v>8.2550859451293892</v>
      </c>
      <c r="P118">
        <v>7.4304018020629901</v>
      </c>
      <c r="Q118">
        <v>7.3624439239501998</v>
      </c>
      <c r="R118">
        <v>6.54807806015015</v>
      </c>
      <c r="S118">
        <v>7.1039929389953604</v>
      </c>
      <c r="T118">
        <v>6.6221890449523899</v>
      </c>
      <c r="U118">
        <v>5.6533899307251003</v>
      </c>
      <c r="V118">
        <v>6.0932989120483398</v>
      </c>
      <c r="W118">
        <v>5.7005968093872097</v>
      </c>
      <c r="X118">
        <v>5.1185488700866699</v>
      </c>
      <c r="Y118">
        <v>5.7365779876709002</v>
      </c>
      <c r="Z118">
        <v>5.2028670310974103</v>
      </c>
      <c r="AA118">
        <v>5.0251698493957502</v>
      </c>
      <c r="AB118">
        <v>3.8568460941314702</v>
      </c>
      <c r="AC118">
        <v>2.7782769203186</v>
      </c>
      <c r="AD118">
        <v>0.49152600765228299</v>
      </c>
      <c r="AE118">
        <v>-5.1838550567626998</v>
      </c>
      <c r="AF118">
        <v>-8.8712482452392596</v>
      </c>
      <c r="AG118">
        <v>-9.1542034149169904</v>
      </c>
      <c r="AH118" t="s">
        <v>6</v>
      </c>
      <c r="AI118" t="s">
        <v>6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</row>
    <row r="119" spans="1:43" x14ac:dyDescent="0.3">
      <c r="A119" t="s">
        <v>342</v>
      </c>
      <c r="B119" t="str">
        <f t="shared" si="1"/>
        <v>K CN EQUITY</v>
      </c>
      <c r="C119" t="s">
        <v>122</v>
      </c>
      <c r="D119">
        <v>6.9184827804565403</v>
      </c>
      <c r="E119">
        <v>4.6540389060974103</v>
      </c>
      <c r="F119">
        <v>4.11431884765625</v>
      </c>
      <c r="G119">
        <v>3.97617888450623</v>
      </c>
      <c r="H119">
        <v>2.3177459239959699</v>
      </c>
      <c r="I119">
        <v>1.8633450269699099</v>
      </c>
      <c r="J119">
        <v>8.1396996974944999E-2</v>
      </c>
      <c r="K119">
        <v>-5.8123841285705602</v>
      </c>
      <c r="L119">
        <v>-4.7912478446960396</v>
      </c>
      <c r="M119">
        <v>-5.718505859375</v>
      </c>
      <c r="N119">
        <v>-4.1279377937316903</v>
      </c>
      <c r="O119">
        <v>2.07103490829468</v>
      </c>
      <c r="P119">
        <v>9.8652248382568395</v>
      </c>
      <c r="Q119">
        <v>12.4142961502075</v>
      </c>
      <c r="R119">
        <v>13.2873992919922</v>
      </c>
      <c r="S119">
        <v>13.4178276062012</v>
      </c>
      <c r="T119">
        <v>11.7125511169434</v>
      </c>
      <c r="U119">
        <v>9.5972728729247994</v>
      </c>
      <c r="V119">
        <v>8.6078948974609393</v>
      </c>
      <c r="W119">
        <v>8.3851623535156197</v>
      </c>
      <c r="X119">
        <v>2.0393419265747101</v>
      </c>
      <c r="Y119">
        <v>4.9304999411105999E-2</v>
      </c>
      <c r="Z119">
        <v>-0.79033100605010997</v>
      </c>
      <c r="AA119">
        <v>-0.290980994701385</v>
      </c>
      <c r="AB119">
        <v>2.72722196578979</v>
      </c>
      <c r="AC119">
        <v>4.7508039474487296</v>
      </c>
      <c r="AD119">
        <v>5.1357231140136701</v>
      </c>
      <c r="AE119">
        <v>5.5204038619995099</v>
      </c>
      <c r="AF119">
        <v>1.9898890256881701</v>
      </c>
      <c r="AG119">
        <v>1.2557059526443499</v>
      </c>
      <c r="AH119">
        <v>0.55153799057006803</v>
      </c>
      <c r="AI119">
        <v>-0.70125401020050004</v>
      </c>
      <c r="AJ119">
        <v>-10.0080242156982</v>
      </c>
      <c r="AK119">
        <v>-10.3967838287354</v>
      </c>
      <c r="AL119">
        <v>-11.1334829330444</v>
      </c>
      <c r="AM119">
        <v>-11.799745559692401</v>
      </c>
      <c r="AN119">
        <v>-14.755591392517101</v>
      </c>
      <c r="AO119">
        <v>-14.083702087402299</v>
      </c>
      <c r="AP119">
        <v>-12.681276321411101</v>
      </c>
      <c r="AQ119">
        <v>-12.126976966857899</v>
      </c>
    </row>
    <row r="120" spans="1:43" x14ac:dyDescent="0.3">
      <c r="A120" t="s">
        <v>343</v>
      </c>
      <c r="B120" t="str">
        <f t="shared" si="1"/>
        <v>KEL CN EQUITY</v>
      </c>
      <c r="C120" t="s">
        <v>123</v>
      </c>
      <c r="D120">
        <v>4.2600002288818404</v>
      </c>
      <c r="E120">
        <v>5.32141208648682</v>
      </c>
      <c r="F120">
        <v>6.63303422927856</v>
      </c>
      <c r="G120">
        <v>7.1993088722229004</v>
      </c>
      <c r="H120">
        <v>10.1200723648071</v>
      </c>
      <c r="I120">
        <v>10.811134338378899</v>
      </c>
      <c r="J120">
        <v>15.350522041320801</v>
      </c>
      <c r="K120">
        <v>15.552304267883301</v>
      </c>
      <c r="L120">
        <v>16.148605346679702</v>
      </c>
      <c r="M120">
        <v>14.716912269592299</v>
      </c>
      <c r="N120">
        <v>14.0196723937988</v>
      </c>
      <c r="O120">
        <v>13.6548662185669</v>
      </c>
      <c r="P120">
        <v>10.2864942550659</v>
      </c>
      <c r="Q120">
        <v>5.5599021911621103</v>
      </c>
      <c r="R120">
        <v>-20.795141220092798</v>
      </c>
      <c r="S120">
        <v>-27.462574005126999</v>
      </c>
      <c r="T120">
        <v>-29.123018264770501</v>
      </c>
      <c r="U120">
        <v>-23.125080108642599</v>
      </c>
      <c r="V120">
        <v>-4.9218702316284197</v>
      </c>
      <c r="W120">
        <v>0.43394100666046098</v>
      </c>
      <c r="X120">
        <v>0.80807101726532005</v>
      </c>
      <c r="Y120">
        <v>1.27090704441071</v>
      </c>
      <c r="Z120">
        <v>1.2300399541854901</v>
      </c>
      <c r="AA120">
        <v>0.60398000478744496</v>
      </c>
      <c r="AB120">
        <v>-5.985999945551E-3</v>
      </c>
      <c r="AC120">
        <v>-1.12656497955322</v>
      </c>
      <c r="AD120">
        <v>-1.65399098396301</v>
      </c>
      <c r="AE120">
        <v>-1.8304259777069101</v>
      </c>
      <c r="AF120">
        <v>-0.48233601450920099</v>
      </c>
      <c r="AG120">
        <v>-0.85888797044753995</v>
      </c>
      <c r="AH120">
        <v>-2.1221721172332799</v>
      </c>
      <c r="AI120">
        <v>-3.9262719154357901</v>
      </c>
      <c r="AJ120">
        <v>-11.9066486358643</v>
      </c>
      <c r="AK120">
        <v>-12.2481803894043</v>
      </c>
      <c r="AL120">
        <v>-13.462283134460399</v>
      </c>
      <c r="AM120">
        <v>-12.890962600708001</v>
      </c>
      <c r="AN120">
        <v>-4.2829008102417001</v>
      </c>
      <c r="AO120">
        <v>-2.36313104629517</v>
      </c>
      <c r="AP120">
        <v>-1.31633305549622</v>
      </c>
      <c r="AQ120">
        <v>1.52491903305054</v>
      </c>
    </row>
    <row r="121" spans="1:43" x14ac:dyDescent="0.3">
      <c r="A121" t="s">
        <v>344</v>
      </c>
      <c r="B121" t="str">
        <f t="shared" si="1"/>
        <v>KEY CN EQUITY</v>
      </c>
      <c r="C121" t="s">
        <v>124</v>
      </c>
      <c r="D121">
        <v>5.0914578437805202</v>
      </c>
      <c r="E121">
        <v>3.8655478954315199</v>
      </c>
      <c r="F121">
        <v>4.0646800994873002</v>
      </c>
      <c r="G121">
        <v>4.8884840011596697</v>
      </c>
      <c r="H121">
        <v>3.3360741138458301</v>
      </c>
      <c r="I121">
        <v>3.8903169631957999</v>
      </c>
      <c r="J121">
        <v>4.0536470413207999</v>
      </c>
      <c r="K121">
        <v>3.9320189952850302</v>
      </c>
      <c r="L121">
        <v>5.93617486953735</v>
      </c>
      <c r="M121">
        <v>5.46527004241943</v>
      </c>
      <c r="N121">
        <v>4.3508257865905797</v>
      </c>
      <c r="O121">
        <v>4.1318831443786603</v>
      </c>
      <c r="P121">
        <v>2.0203440189361599</v>
      </c>
      <c r="Q121">
        <v>1.5856790542602499</v>
      </c>
      <c r="R121">
        <v>0.81899899244308505</v>
      </c>
      <c r="S121">
        <v>0.82285499572753895</v>
      </c>
      <c r="T121">
        <v>2.2925651073455802</v>
      </c>
      <c r="U121">
        <v>3.8770210742950399</v>
      </c>
      <c r="V121">
        <v>6.8479738235473597</v>
      </c>
      <c r="W121">
        <v>6.3786587715148899</v>
      </c>
      <c r="X121">
        <v>8.2410583496093803</v>
      </c>
      <c r="Y121">
        <v>6.6349749565124503</v>
      </c>
      <c r="Z121">
        <v>5.2881088256835902</v>
      </c>
      <c r="AA121">
        <v>6.4442481994628897</v>
      </c>
      <c r="AB121">
        <v>5.2607278823852504</v>
      </c>
      <c r="AC121">
        <v>5.4108438491821298</v>
      </c>
      <c r="AD121">
        <v>5.0616159439086896</v>
      </c>
      <c r="AE121">
        <v>5.3534779548645002</v>
      </c>
      <c r="AF121">
        <v>4.6781949996948198</v>
      </c>
      <c r="AG121">
        <v>5.1531281471252397</v>
      </c>
      <c r="AH121">
        <v>5.2103781700134304</v>
      </c>
      <c r="AI121">
        <v>4.6868820190429696</v>
      </c>
      <c r="AJ121">
        <v>4.5596570968627903</v>
      </c>
      <c r="AK121">
        <v>6.1083722114562997</v>
      </c>
      <c r="AL121">
        <v>5.26041603088379</v>
      </c>
      <c r="AM121">
        <v>4.9566760063171396</v>
      </c>
      <c r="AN121">
        <v>5.3352518081665004</v>
      </c>
      <c r="AO121">
        <v>4.8090591430664098</v>
      </c>
      <c r="AP121">
        <v>6.5383667945861799</v>
      </c>
      <c r="AQ121">
        <v>6.6645212173461896</v>
      </c>
    </row>
    <row r="122" spans="1:43" x14ac:dyDescent="0.3">
      <c r="A122" t="s">
        <v>345</v>
      </c>
      <c r="B122" t="str">
        <f t="shared" si="1"/>
        <v>KMP-U CN EQUITY</v>
      </c>
      <c r="C122" t="s">
        <v>125</v>
      </c>
      <c r="D122">
        <v>5.8008761405944798</v>
      </c>
      <c r="E122">
        <v>5.9826378822326696</v>
      </c>
      <c r="F122">
        <v>6.0856871604919398</v>
      </c>
      <c r="G122">
        <v>5.3561091423034703</v>
      </c>
      <c r="H122">
        <v>5.16265916824341</v>
      </c>
      <c r="I122">
        <v>3.8877220153808598</v>
      </c>
      <c r="J122">
        <v>3.0312850475311302</v>
      </c>
      <c r="K122">
        <v>2.5962181091308598</v>
      </c>
      <c r="L122">
        <v>4.5047688484191903</v>
      </c>
      <c r="M122">
        <v>5.4834890365600604</v>
      </c>
      <c r="N122">
        <v>7.4282021522521999</v>
      </c>
      <c r="O122">
        <v>6.8345108032226598</v>
      </c>
      <c r="P122">
        <v>6.5028090476989702</v>
      </c>
      <c r="Q122">
        <v>6.3865799903869602</v>
      </c>
      <c r="R122">
        <v>3.66760206222534</v>
      </c>
      <c r="S122">
        <v>4.0807862281799299</v>
      </c>
      <c r="T122">
        <v>6.58648777008057</v>
      </c>
      <c r="U122">
        <v>7.0311517715454102</v>
      </c>
      <c r="V122">
        <v>9.2927713394165004</v>
      </c>
      <c r="W122">
        <v>9.1396799087524396</v>
      </c>
      <c r="X122">
        <v>6.8210740089416504</v>
      </c>
      <c r="Y122">
        <v>6.3586158752441397</v>
      </c>
      <c r="Z122">
        <v>4.9340682029724103</v>
      </c>
      <c r="AA122">
        <v>6.8207588195800799</v>
      </c>
      <c r="AB122">
        <v>6.8795981407165501</v>
      </c>
      <c r="AC122">
        <v>6.6114377975463903</v>
      </c>
      <c r="AD122">
        <v>6.7129139900207502</v>
      </c>
      <c r="AE122">
        <v>4.87223100662231</v>
      </c>
      <c r="AF122">
        <v>3.45354104042053</v>
      </c>
      <c r="AG122">
        <v>3.6380779743194598</v>
      </c>
      <c r="AH122">
        <v>2.02619600296021</v>
      </c>
      <c r="AI122">
        <v>3.5185499191284202</v>
      </c>
      <c r="AJ122">
        <v>3.6984739303588898</v>
      </c>
      <c r="AK122">
        <v>3.3441290855407702</v>
      </c>
      <c r="AL122">
        <v>3.89631295204163</v>
      </c>
      <c r="AM122">
        <v>1.89275097846985</v>
      </c>
      <c r="AN122">
        <v>1.0164270401001001</v>
      </c>
      <c r="AO122">
        <v>1.56504595279694</v>
      </c>
      <c r="AP122">
        <v>1.8840039968490601</v>
      </c>
      <c r="AQ122">
        <v>1.80018198490143</v>
      </c>
    </row>
    <row r="123" spans="1:43" x14ac:dyDescent="0.3">
      <c r="A123" t="s">
        <v>346</v>
      </c>
      <c r="B123" t="str">
        <f t="shared" si="1"/>
        <v>KNT CN EQUITY</v>
      </c>
      <c r="C123" t="s">
        <v>126</v>
      </c>
      <c r="D123">
        <v>16.071182250976602</v>
      </c>
      <c r="E123">
        <v>6.6636338233947798</v>
      </c>
      <c r="F123">
        <v>7.8683938980102504</v>
      </c>
      <c r="G123">
        <v>8.4648399353027308</v>
      </c>
      <c r="H123">
        <v>7.21669578552246</v>
      </c>
      <c r="I123">
        <v>8.7179489135742205</v>
      </c>
      <c r="J123">
        <v>7.8871641159057599</v>
      </c>
      <c r="K123">
        <v>11.0364780426025</v>
      </c>
      <c r="L123">
        <v>13.214097976684601</v>
      </c>
      <c r="M123">
        <v>15.1170330047607</v>
      </c>
      <c r="N123">
        <v>15.191362380981399</v>
      </c>
      <c r="O123">
        <v>11.152050018310501</v>
      </c>
      <c r="P123">
        <v>10.4964866638184</v>
      </c>
      <c r="Q123">
        <v>13.269811630249</v>
      </c>
      <c r="R123">
        <v>20.851842880248999</v>
      </c>
      <c r="S123">
        <v>22.690111160278299</v>
      </c>
      <c r="T123">
        <v>32.8484077453613</v>
      </c>
      <c r="U123">
        <v>30.9000644683838</v>
      </c>
      <c r="V123">
        <v>25.5980434417725</v>
      </c>
      <c r="W123">
        <v>26.8101806640625</v>
      </c>
      <c r="X123">
        <v>46.476520538330099</v>
      </c>
      <c r="Y123">
        <v>53.662483215332003</v>
      </c>
      <c r="Z123">
        <v>58.525283813476598</v>
      </c>
      <c r="AA123">
        <v>60.177764892578097</v>
      </c>
      <c r="AB123">
        <v>7.8081312179565403</v>
      </c>
      <c r="AC123">
        <v>4.1340608596801802</v>
      </c>
      <c r="AD123">
        <v>-7.9964132308959996</v>
      </c>
      <c r="AE123">
        <v>-37.762928009033203</v>
      </c>
      <c r="AF123">
        <v>-91.310096740722699</v>
      </c>
      <c r="AG123">
        <v>-96.8687744140625</v>
      </c>
      <c r="AH123">
        <v>-137.06857299804699</v>
      </c>
      <c r="AI123">
        <v>-115.78204345703099</v>
      </c>
      <c r="AJ123">
        <v>-97.410835266113295</v>
      </c>
      <c r="AK123">
        <v>-131.94143676757801</v>
      </c>
      <c r="AL123">
        <v>-282.19122314453102</v>
      </c>
      <c r="AM123">
        <v>-86.06591796875</v>
      </c>
      <c r="AN123">
        <v>-194.65603637695301</v>
      </c>
      <c r="AO123">
        <v>-30.476642608642599</v>
      </c>
      <c r="AP123">
        <v>-316.71926879882801</v>
      </c>
      <c r="AQ123">
        <v>-209.343017578125</v>
      </c>
    </row>
    <row r="124" spans="1:43" x14ac:dyDescent="0.3">
      <c r="A124" t="s">
        <v>347</v>
      </c>
      <c r="B124" t="str">
        <f t="shared" si="1"/>
        <v>KXS CN EQUITY</v>
      </c>
      <c r="C124" t="s">
        <v>127</v>
      </c>
      <c r="D124">
        <v>2.9800779819488499</v>
      </c>
      <c r="E124">
        <v>3.06530809402466</v>
      </c>
      <c r="F124">
        <v>2.2534110546112101</v>
      </c>
      <c r="G124">
        <v>1.5012079477310201</v>
      </c>
      <c r="H124">
        <v>2.3709700107574498</v>
      </c>
      <c r="I124">
        <v>1.4505350589752199</v>
      </c>
      <c r="J124">
        <v>1.4329630136489899</v>
      </c>
      <c r="K124">
        <v>3.43676090240479</v>
      </c>
      <c r="L124">
        <v>1.6498450040817301</v>
      </c>
      <c r="M124">
        <v>1.4481240510940501</v>
      </c>
      <c r="N124">
        <v>2.5648169517517099</v>
      </c>
      <c r="O124">
        <v>-0.24560500681400299</v>
      </c>
      <c r="P124">
        <v>3.9154998958110997E-2</v>
      </c>
      <c r="Q124">
        <v>0.16757300496101399</v>
      </c>
      <c r="R124">
        <v>1.6576000452041599</v>
      </c>
      <c r="S124">
        <v>3.5243399143218999</v>
      </c>
      <c r="T124">
        <v>6.71569919586182</v>
      </c>
      <c r="U124">
        <v>7.7217102050781197</v>
      </c>
      <c r="V124">
        <v>6.6100721359252903</v>
      </c>
      <c r="W124">
        <v>7.19535207748413</v>
      </c>
      <c r="X124">
        <v>6.4181160926818803</v>
      </c>
      <c r="Y124">
        <v>5.7518339157104501</v>
      </c>
      <c r="Z124">
        <v>5.9856629371643102</v>
      </c>
      <c r="AA124">
        <v>5.6451930999755904</v>
      </c>
      <c r="AB124">
        <v>7.2629370689392099</v>
      </c>
      <c r="AC124">
        <v>8.8457660675048793</v>
      </c>
      <c r="AD124">
        <v>9.7036609649658203</v>
      </c>
      <c r="AE124">
        <v>10.700159072876</v>
      </c>
      <c r="AF124">
        <v>9.27838230133057</v>
      </c>
      <c r="AG124">
        <v>7.8351020812988299</v>
      </c>
      <c r="AH124">
        <v>6.6089019775390598</v>
      </c>
      <c r="AI124">
        <v>7.2506308555603001</v>
      </c>
      <c r="AJ124">
        <v>7.2364430427551296</v>
      </c>
      <c r="AK124">
        <v>9.1624507904052699</v>
      </c>
      <c r="AL124">
        <v>11.0300893783569</v>
      </c>
      <c r="AM124">
        <v>11.561980247497599</v>
      </c>
      <c r="AN124">
        <v>11.5957746505737</v>
      </c>
      <c r="AO124">
        <v>10.884284019470201</v>
      </c>
      <c r="AP124">
        <v>0.267538011074066</v>
      </c>
      <c r="AQ124">
        <v>-0.33313000202178999</v>
      </c>
    </row>
    <row r="125" spans="1:43" x14ac:dyDescent="0.3">
      <c r="A125" t="s">
        <v>348</v>
      </c>
      <c r="B125" t="str">
        <f t="shared" si="1"/>
        <v>L CN EQUITY</v>
      </c>
      <c r="C125" t="s">
        <v>128</v>
      </c>
      <c r="D125">
        <v>5.7951569557189897</v>
      </c>
      <c r="E125">
        <v>5.4492359161376998</v>
      </c>
      <c r="F125">
        <v>5.6365838050842303</v>
      </c>
      <c r="G125">
        <v>5.4456338882446298</v>
      </c>
      <c r="H125">
        <v>5.4985709190368697</v>
      </c>
      <c r="I125">
        <v>5.4083681106567401</v>
      </c>
      <c r="J125">
        <v>5.1165480613708496</v>
      </c>
      <c r="K125">
        <v>5.1390428543090803</v>
      </c>
      <c r="L125">
        <v>5.8001708984375</v>
      </c>
      <c r="M125">
        <v>5.5719490051269496</v>
      </c>
      <c r="N125">
        <v>5.5635180473327601</v>
      </c>
      <c r="O125">
        <v>5.1735558509826696</v>
      </c>
      <c r="P125">
        <v>4.1099319458007804</v>
      </c>
      <c r="Q125">
        <v>3.8743019104003902</v>
      </c>
      <c r="R125">
        <v>3.3118801116943399</v>
      </c>
      <c r="S125">
        <v>3.0701448917388898</v>
      </c>
      <c r="T125">
        <v>2.8514950275421098</v>
      </c>
      <c r="U125">
        <v>2.8096239566803001</v>
      </c>
      <c r="V125">
        <v>3.15029096603394</v>
      </c>
      <c r="W125">
        <v>3.2529869079589799</v>
      </c>
      <c r="X125">
        <v>2.7646241188049299</v>
      </c>
      <c r="Y125">
        <v>2.1807100772857702</v>
      </c>
      <c r="Z125">
        <v>1.6653900146484399</v>
      </c>
      <c r="AA125">
        <v>2.3460950851440399</v>
      </c>
      <c r="AB125">
        <v>1.5444020032882699</v>
      </c>
      <c r="AC125">
        <v>3.65344905853271</v>
      </c>
      <c r="AD125">
        <v>4.82753610610962</v>
      </c>
      <c r="AE125">
        <v>4.3602600097656197</v>
      </c>
      <c r="AF125">
        <v>4.9761810302734402</v>
      </c>
      <c r="AG125">
        <v>3.6142261028289799</v>
      </c>
      <c r="AH125">
        <v>3.0529329776763898</v>
      </c>
      <c r="AI125">
        <v>2.85784888267517</v>
      </c>
      <c r="AJ125">
        <v>2.6921479701995801</v>
      </c>
      <c r="AK125">
        <v>1.9503810405731199</v>
      </c>
      <c r="AL125">
        <v>2.0351219177246098</v>
      </c>
      <c r="AM125">
        <v>1.85565805435181</v>
      </c>
      <c r="AN125">
        <v>2.2042789459228498</v>
      </c>
      <c r="AO125">
        <v>2.1190490722656201</v>
      </c>
      <c r="AP125">
        <v>0.29112601280212402</v>
      </c>
      <c r="AQ125">
        <v>0.194431006908417</v>
      </c>
    </row>
    <row r="126" spans="1:43" x14ac:dyDescent="0.3">
      <c r="A126" t="s">
        <v>350</v>
      </c>
      <c r="B126" t="str">
        <f t="shared" si="1"/>
        <v>LB CN EQUITY</v>
      </c>
      <c r="C126" t="s">
        <v>130</v>
      </c>
      <c r="D126">
        <v>-1.1304000392556E-2</v>
      </c>
      <c r="E126">
        <v>-3.1676001846790001E-2</v>
      </c>
      <c r="F126">
        <v>-7.6299998909200003E-4</v>
      </c>
      <c r="G126">
        <v>0.338207006454468</v>
      </c>
      <c r="H126">
        <v>0.35997998714446999</v>
      </c>
      <c r="I126">
        <v>0.41044700145721402</v>
      </c>
      <c r="J126">
        <v>0.42965999245643599</v>
      </c>
      <c r="K126">
        <v>0.46238198876380898</v>
      </c>
      <c r="L126">
        <v>0.473064005374908</v>
      </c>
      <c r="M126">
        <v>0.143810003995895</v>
      </c>
      <c r="N126">
        <v>0.15981900691986101</v>
      </c>
      <c r="O126">
        <v>0.148490995168686</v>
      </c>
      <c r="P126">
        <v>0.127893000841141</v>
      </c>
      <c r="Q126">
        <v>0.44141200184822099</v>
      </c>
      <c r="R126">
        <v>0.37957900762558</v>
      </c>
      <c r="S126">
        <v>0.28328299522399902</v>
      </c>
      <c r="T126">
        <v>0.25775900483131398</v>
      </c>
      <c r="U126">
        <v>0.267659991979599</v>
      </c>
      <c r="V126">
        <v>0.28888100385665899</v>
      </c>
      <c r="W126">
        <v>0.36827701330184898</v>
      </c>
      <c r="X126">
        <v>0.382746011018753</v>
      </c>
      <c r="Y126">
        <v>0.400510013103485</v>
      </c>
      <c r="Z126">
        <v>0.41030898690223699</v>
      </c>
      <c r="AA126">
        <v>0.44336700439453097</v>
      </c>
      <c r="AB126">
        <v>0.48531499505043002</v>
      </c>
      <c r="AC126">
        <v>0.50625699758529696</v>
      </c>
      <c r="AD126">
        <v>0.499938994646072</v>
      </c>
      <c r="AE126">
        <v>0.48101300001144398</v>
      </c>
      <c r="AF126">
        <v>0.46039301156997697</v>
      </c>
      <c r="AG126">
        <v>0.38874998688697798</v>
      </c>
      <c r="AH126">
        <v>0.362295001745224</v>
      </c>
      <c r="AI126">
        <v>0.37823501229286199</v>
      </c>
      <c r="AJ126">
        <v>0.36752799153327897</v>
      </c>
      <c r="AK126">
        <v>0.28753998875617998</v>
      </c>
      <c r="AL126">
        <v>0.28936699032783503</v>
      </c>
      <c r="AM126">
        <v>0.28135898709297202</v>
      </c>
      <c r="AN126">
        <v>0.269154012203217</v>
      </c>
      <c r="AO126">
        <v>0.41941198706626898</v>
      </c>
      <c r="AP126">
        <v>0.41005200147628801</v>
      </c>
      <c r="AQ126">
        <v>0.39589801430702198</v>
      </c>
    </row>
    <row r="127" spans="1:43" x14ac:dyDescent="0.3">
      <c r="A127" t="s">
        <v>351</v>
      </c>
      <c r="B127" t="str">
        <f t="shared" si="1"/>
        <v>LIF CN EQUITY</v>
      </c>
      <c r="C127" t="s">
        <v>131</v>
      </c>
      <c r="D127">
        <v>23.011949539184599</v>
      </c>
      <c r="E127">
        <v>24.283775329589801</v>
      </c>
      <c r="F127">
        <v>23.743263244628899</v>
      </c>
      <c r="G127">
        <v>22.408586502075199</v>
      </c>
      <c r="H127">
        <v>21.253238677978501</v>
      </c>
      <c r="I127">
        <v>25.149427413940401</v>
      </c>
      <c r="J127">
        <v>30.834568023681602</v>
      </c>
      <c r="K127">
        <v>32.871395111083999</v>
      </c>
      <c r="L127">
        <v>35.228866577148402</v>
      </c>
      <c r="M127">
        <v>38.558067321777301</v>
      </c>
      <c r="N127">
        <v>45.509632110595703</v>
      </c>
      <c r="O127">
        <v>47.1025390625</v>
      </c>
      <c r="P127">
        <v>45.984054565429702</v>
      </c>
      <c r="Q127">
        <v>40.559162139892599</v>
      </c>
      <c r="R127">
        <v>35.128616333007798</v>
      </c>
      <c r="S127">
        <v>29.011369705200199</v>
      </c>
      <c r="T127">
        <v>25.917169570922901</v>
      </c>
      <c r="U127">
        <v>26.226722717285199</v>
      </c>
      <c r="V127">
        <v>28.596826553344702</v>
      </c>
      <c r="W127">
        <v>27.258251190185501</v>
      </c>
      <c r="X127">
        <v>26.4819850921631</v>
      </c>
      <c r="Y127">
        <v>27.403703689575199</v>
      </c>
      <c r="Z127">
        <v>18.259382247924801</v>
      </c>
      <c r="AA127">
        <v>16.974237442016602</v>
      </c>
      <c r="AB127">
        <v>16.181983947753899</v>
      </c>
      <c r="AC127">
        <v>14.813581466674799</v>
      </c>
      <c r="AD127">
        <v>19.154712677001999</v>
      </c>
      <c r="AE127">
        <v>21.1504001617432</v>
      </c>
      <c r="AF127">
        <v>21.135614395141602</v>
      </c>
      <c r="AG127">
        <v>18.207624435424801</v>
      </c>
      <c r="AH127">
        <v>14.9052743911743</v>
      </c>
      <c r="AI127">
        <v>10.7747392654419</v>
      </c>
      <c r="AJ127">
        <v>7.0734438896179199</v>
      </c>
      <c r="AK127">
        <v>6.81622314453125</v>
      </c>
      <c r="AL127">
        <v>7.8184499740600604</v>
      </c>
      <c r="AM127">
        <v>7.5648927688598597</v>
      </c>
      <c r="AN127">
        <v>7.6663770675659197</v>
      </c>
      <c r="AO127">
        <v>9.0515623092651403</v>
      </c>
      <c r="AP127">
        <v>11.914956092834499</v>
      </c>
      <c r="AQ127">
        <v>13.8231058120728</v>
      </c>
    </row>
    <row r="128" spans="1:43" x14ac:dyDescent="0.3">
      <c r="A128" t="s">
        <v>352</v>
      </c>
      <c r="B128" t="str">
        <f t="shared" si="1"/>
        <v>LNR CN EQUITY</v>
      </c>
      <c r="C128" t="s">
        <v>132</v>
      </c>
      <c r="D128">
        <v>5.7644200325012198</v>
      </c>
      <c r="E128">
        <v>5.8053112030029297</v>
      </c>
      <c r="F128">
        <v>5.6226477622985804</v>
      </c>
      <c r="G128">
        <v>5.4599990844726598</v>
      </c>
      <c r="H128">
        <v>5.4534611701965297</v>
      </c>
      <c r="I128">
        <v>5.4154491424560502</v>
      </c>
      <c r="J128">
        <v>5.4065241813659703</v>
      </c>
      <c r="K128">
        <v>5.3385090827941903</v>
      </c>
      <c r="L128">
        <v>4.8809471130371103</v>
      </c>
      <c r="M128">
        <v>4.7077560424804696</v>
      </c>
      <c r="N128">
        <v>4.8751897811889604</v>
      </c>
      <c r="O128">
        <v>5.6272931098937997</v>
      </c>
      <c r="P128">
        <v>6.5538129806518599</v>
      </c>
      <c r="Q128">
        <v>6.9101901054382298</v>
      </c>
      <c r="R128">
        <v>4.6454839706420898</v>
      </c>
      <c r="S128">
        <v>3.68845510482788</v>
      </c>
      <c r="T128">
        <v>2.7868900299072301</v>
      </c>
      <c r="U128">
        <v>2.44725489616394</v>
      </c>
      <c r="V128">
        <v>4.6268501281738299</v>
      </c>
      <c r="W128">
        <v>5.4790568351745597</v>
      </c>
      <c r="X128">
        <v>6.3250360488891602</v>
      </c>
      <c r="Y128">
        <v>6.4130191802978498</v>
      </c>
      <c r="Z128">
        <v>6.9595060348510698</v>
      </c>
      <c r="AA128">
        <v>8.4590072631835902</v>
      </c>
      <c r="AB128">
        <v>8.7274036407470703</v>
      </c>
      <c r="AC128">
        <v>8.5649528503418004</v>
      </c>
      <c r="AD128">
        <v>8.26117038726807</v>
      </c>
      <c r="AE128">
        <v>9.9178638458252006</v>
      </c>
      <c r="AF128">
        <v>9.3674459457397496</v>
      </c>
      <c r="AG128">
        <v>9.6765518188476598</v>
      </c>
      <c r="AH128">
        <v>9.7787618637084996</v>
      </c>
      <c r="AI128">
        <v>11.5680227279663</v>
      </c>
      <c r="AJ128">
        <v>10.8386697769165</v>
      </c>
      <c r="AK128">
        <v>10.7975912094116</v>
      </c>
      <c r="AL128">
        <v>10.005036354064901</v>
      </c>
      <c r="AM128">
        <v>12.9416313171387</v>
      </c>
      <c r="AN128">
        <v>12.343070983886699</v>
      </c>
      <c r="AO128">
        <v>11.9733839035034</v>
      </c>
      <c r="AP128">
        <v>11.0130348205566</v>
      </c>
      <c r="AQ128">
        <v>11.4947519302368</v>
      </c>
    </row>
    <row r="129" spans="1:43" x14ac:dyDescent="0.3">
      <c r="A129" t="s">
        <v>353</v>
      </c>
      <c r="B129" t="str">
        <f t="shared" si="1"/>
        <v>LSPD CN EQUITY</v>
      </c>
      <c r="C129" t="s">
        <v>133</v>
      </c>
      <c r="D129">
        <v>-5.3716387748718297</v>
      </c>
      <c r="E129">
        <v>-5.8501849174499503</v>
      </c>
      <c r="F129">
        <v>-6.2535300254821804</v>
      </c>
      <c r="G129">
        <v>-7.75307416915894</v>
      </c>
      <c r="H129">
        <v>-32.206443786621101</v>
      </c>
      <c r="I129">
        <v>-32.934898376464801</v>
      </c>
      <c r="J129">
        <v>-34.029510498046903</v>
      </c>
      <c r="K129">
        <v>-34.868579864502003</v>
      </c>
      <c r="L129">
        <v>-10.7357034683228</v>
      </c>
      <c r="M129">
        <v>-11.6433191299438</v>
      </c>
      <c r="N129">
        <v>-10.075736045837401</v>
      </c>
      <c r="O129">
        <v>-8.2947540283203107</v>
      </c>
      <c r="P129">
        <v>-9.5965538024902308</v>
      </c>
      <c r="Q129">
        <v>-11.1371421813965</v>
      </c>
      <c r="R129">
        <v>-9.6199817657470703</v>
      </c>
      <c r="S129">
        <v>-11.050596237182599</v>
      </c>
      <c r="T129">
        <v>-13.977570533752401</v>
      </c>
      <c r="U129">
        <v>-17.622047424316399</v>
      </c>
      <c r="V129">
        <v>-14.581356048584</v>
      </c>
      <c r="W129">
        <v>-77.215957641601605</v>
      </c>
      <c r="X129" t="s">
        <v>6</v>
      </c>
      <c r="Y129" t="s">
        <v>6</v>
      </c>
      <c r="Z129">
        <v>-114.76194000244099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</row>
    <row r="130" spans="1:43" x14ac:dyDescent="0.3">
      <c r="A130" t="s">
        <v>354</v>
      </c>
      <c r="B130" t="str">
        <f t="shared" ref="B130:B193" si="2">A130&amp;" CN EQUITY"</f>
        <v>LUG CN EQUITY</v>
      </c>
      <c r="C130" t="s">
        <v>134</v>
      </c>
      <c r="D130">
        <v>15.559831619262701</v>
      </c>
      <c r="E130">
        <v>11.417167663574199</v>
      </c>
      <c r="F130">
        <v>11.441042900085399</v>
      </c>
      <c r="G130">
        <v>6.3549041748046902</v>
      </c>
      <c r="H130">
        <v>6.8724727630615199</v>
      </c>
      <c r="I130">
        <v>6.3605642318725604</v>
      </c>
      <c r="J130">
        <v>4.38631391525269</v>
      </c>
      <c r="K130">
        <v>10.4492530822754</v>
      </c>
      <c r="L130">
        <v>10.1144161224365</v>
      </c>
      <c r="M130">
        <v>9.7980880737304705</v>
      </c>
      <c r="N130">
        <v>13.880450248718301</v>
      </c>
      <c r="O130">
        <v>12.417140007019</v>
      </c>
      <c r="P130">
        <v>10.841005325317401</v>
      </c>
      <c r="Q130">
        <v>3.3141460418701199</v>
      </c>
      <c r="R130">
        <v>-3.2362940311431898</v>
      </c>
      <c r="S130">
        <v>-6.1996750831604004</v>
      </c>
      <c r="T130">
        <v>-11.206130027771</v>
      </c>
      <c r="U130">
        <v>-9.7776956558227504</v>
      </c>
      <c r="V130">
        <v>-9.8243923187255895</v>
      </c>
      <c r="W130">
        <v>-8.6461725234985405</v>
      </c>
      <c r="X130">
        <v>-4.68092918395996</v>
      </c>
      <c r="Y130">
        <v>-0.40851500630378701</v>
      </c>
      <c r="Z130">
        <v>-2.9538409709930402</v>
      </c>
      <c r="AA130">
        <v>-2.50882196426392</v>
      </c>
      <c r="AB130">
        <v>-5.6868648529052699</v>
      </c>
      <c r="AC130">
        <v>-9.3938360214233398</v>
      </c>
      <c r="AD130">
        <v>-10.8172750473022</v>
      </c>
      <c r="AE130">
        <v>-12.3976125717163</v>
      </c>
      <c r="AF130">
        <v>-11.6195211410522</v>
      </c>
      <c r="AG130">
        <v>-19.8363857269287</v>
      </c>
      <c r="AH130">
        <v>-22.995849609375</v>
      </c>
      <c r="AI130">
        <v>-17.880252838134801</v>
      </c>
      <c r="AJ130">
        <v>-18.9266471862793</v>
      </c>
      <c r="AK130">
        <v>-19.688556671142599</v>
      </c>
      <c r="AL130">
        <v>-15.483890533447299</v>
      </c>
      <c r="AM130">
        <v>-20.140811920166001</v>
      </c>
      <c r="AN130">
        <v>-12.104479789733899</v>
      </c>
      <c r="AO130">
        <v>-2.6285469532012899</v>
      </c>
      <c r="AP130">
        <v>-0.263862013816833</v>
      </c>
      <c r="AQ130">
        <v>-16.639158248901399</v>
      </c>
    </row>
    <row r="131" spans="1:43" x14ac:dyDescent="0.3">
      <c r="A131" t="s">
        <v>355</v>
      </c>
      <c r="B131" t="str">
        <f t="shared" si="2"/>
        <v>LUN CN EQUITY</v>
      </c>
      <c r="C131" t="s">
        <v>135</v>
      </c>
      <c r="D131">
        <v>2.53000688552856</v>
      </c>
      <c r="E131">
        <v>1.7731959819793699</v>
      </c>
      <c r="F131">
        <v>1.130126953125</v>
      </c>
      <c r="G131">
        <v>2.5382149219512899</v>
      </c>
      <c r="H131">
        <v>3.7721140384674099</v>
      </c>
      <c r="I131">
        <v>4.1199297904968297</v>
      </c>
      <c r="J131">
        <v>2.7991299629211399</v>
      </c>
      <c r="K131">
        <v>5.3998579978942898</v>
      </c>
      <c r="L131">
        <v>6.7923860549926802</v>
      </c>
      <c r="M131">
        <v>9.0356283187866193</v>
      </c>
      <c r="N131">
        <v>13.149793624877899</v>
      </c>
      <c r="O131">
        <v>10.6203145980835</v>
      </c>
      <c r="P131">
        <v>9.4348964691162092</v>
      </c>
      <c r="Q131">
        <v>8.6642913818359393</v>
      </c>
      <c r="R131">
        <v>5.9524087905883798</v>
      </c>
      <c r="S131">
        <v>2.41558909416199</v>
      </c>
      <c r="T131">
        <v>2.12260794639587</v>
      </c>
      <c r="U131">
        <v>0.77928799390792802</v>
      </c>
      <c r="V131">
        <v>6.3988998532295005E-2</v>
      </c>
      <c r="W131">
        <v>2.6027989387512198</v>
      </c>
      <c r="X131">
        <v>1.50790095329285</v>
      </c>
      <c r="Y131">
        <v>1.2977180480957</v>
      </c>
      <c r="Z131">
        <v>2.6919579505920401</v>
      </c>
      <c r="AA131">
        <v>3.2050879001617401</v>
      </c>
      <c r="AB131">
        <v>4.6440539360046396</v>
      </c>
      <c r="AC131">
        <v>6.7296619415283203</v>
      </c>
      <c r="AD131">
        <v>6.5665221214294398</v>
      </c>
      <c r="AE131">
        <v>6.8628120422363299</v>
      </c>
      <c r="AF131">
        <v>7.2451372146606499</v>
      </c>
      <c r="AG131">
        <v>5.0833840370178196</v>
      </c>
      <c r="AH131">
        <v>-8.3859663009643608</v>
      </c>
      <c r="AI131">
        <v>-10.241657257080099</v>
      </c>
      <c r="AJ131">
        <v>-18.2019443511963</v>
      </c>
      <c r="AK131">
        <v>-18.4820766448975</v>
      </c>
      <c r="AL131">
        <v>-5.5427298545837402</v>
      </c>
      <c r="AM131">
        <v>-4.16941595077515</v>
      </c>
      <c r="AN131">
        <v>1.86543405056</v>
      </c>
      <c r="AO131">
        <v>2.9933030605316202</v>
      </c>
      <c r="AP131">
        <v>2.9305789470672599</v>
      </c>
      <c r="AQ131">
        <v>1.9152820110321001</v>
      </c>
    </row>
    <row r="132" spans="1:43" x14ac:dyDescent="0.3">
      <c r="A132" t="s">
        <v>1041</v>
      </c>
      <c r="B132" t="str">
        <f t="shared" si="2"/>
        <v>MAG CN EQUITY</v>
      </c>
      <c r="C132" t="s">
        <v>896</v>
      </c>
      <c r="D132">
        <v>13.6745910644531</v>
      </c>
      <c r="E132">
        <v>11.6144046783447</v>
      </c>
      <c r="F132">
        <v>11.6850843429565</v>
      </c>
      <c r="G132">
        <v>10.4827976226807</v>
      </c>
      <c r="H132">
        <v>7.08296918869019</v>
      </c>
      <c r="I132">
        <v>7.1179561614990199</v>
      </c>
      <c r="J132">
        <v>4.6551408767700204</v>
      </c>
      <c r="K132">
        <v>4.5229368209838903</v>
      </c>
      <c r="L132">
        <v>7.4721179008483896</v>
      </c>
      <c r="M132">
        <v>4.6307630538940403</v>
      </c>
      <c r="N132">
        <v>3.5569911003112802</v>
      </c>
      <c r="O132">
        <v>1.7326810359954801</v>
      </c>
      <c r="P132">
        <v>2.36887407302856</v>
      </c>
      <c r="Q132">
        <v>2.1019370555877699</v>
      </c>
      <c r="R132">
        <v>1.55802702903748</v>
      </c>
      <c r="S132">
        <v>-2.6193408966064502</v>
      </c>
      <c r="T132">
        <v>-6.8906979560852104</v>
      </c>
      <c r="U132">
        <v>-6.9034681320190403</v>
      </c>
      <c r="V132">
        <v>-8.7918939590454102</v>
      </c>
      <c r="W132">
        <v>-2.0285680294036901</v>
      </c>
      <c r="X132">
        <v>-3.3059101104736301</v>
      </c>
      <c r="Y132">
        <v>-2.1162259578704798</v>
      </c>
      <c r="Z132">
        <v>-2.93425393104553</v>
      </c>
      <c r="AA132">
        <v>-2.6369791030883798</v>
      </c>
      <c r="AB132">
        <v>-3.05499196052551</v>
      </c>
      <c r="AC132">
        <v>-3.7562129497528098</v>
      </c>
      <c r="AD132">
        <v>-3.0176649093627899</v>
      </c>
      <c r="AE132">
        <v>-3.25067806243896</v>
      </c>
      <c r="AF132">
        <v>-25.766544342041001</v>
      </c>
      <c r="AG132">
        <v>-26.467962265014599</v>
      </c>
      <c r="AH132">
        <v>-26.842185974121101</v>
      </c>
      <c r="AI132">
        <v>-33.093547821044901</v>
      </c>
      <c r="AJ132">
        <v>-7.85746097564697</v>
      </c>
      <c r="AK132">
        <v>-7.8627219200134304</v>
      </c>
      <c r="AL132">
        <v>-7.7839770317077601</v>
      </c>
      <c r="AM132">
        <v>-10.205797195434601</v>
      </c>
      <c r="AN132">
        <v>-9.2673702239990199</v>
      </c>
      <c r="AO132">
        <v>-12.9255933761597</v>
      </c>
      <c r="AP132">
        <v>-12.8211965560913</v>
      </c>
      <c r="AQ132">
        <v>-11.691897392272899</v>
      </c>
    </row>
    <row r="133" spans="1:43" x14ac:dyDescent="0.3">
      <c r="A133" t="s">
        <v>1042</v>
      </c>
      <c r="B133" t="str">
        <f t="shared" si="2"/>
        <v>MATR CN EQUITY</v>
      </c>
      <c r="C133" t="s">
        <v>894</v>
      </c>
      <c r="D133">
        <v>-0.932372987270355</v>
      </c>
      <c r="E133">
        <v>2.99008393287659</v>
      </c>
      <c r="F133">
        <v>3.8658289909362802</v>
      </c>
      <c r="G133">
        <v>6.1702160835266104</v>
      </c>
      <c r="H133">
        <v>2.8724699020385702</v>
      </c>
      <c r="I133">
        <v>-0.34691300988197299</v>
      </c>
      <c r="J133">
        <v>0.15445600450038899</v>
      </c>
      <c r="K133">
        <v>-2.1292641162872301</v>
      </c>
      <c r="L133">
        <v>-1.57859003543854</v>
      </c>
      <c r="M133">
        <v>-3.9458770751953098</v>
      </c>
      <c r="N133">
        <v>-5.1951627731323198</v>
      </c>
      <c r="O133">
        <v>-5.6642417907714799</v>
      </c>
      <c r="P133">
        <v>2.3937749862670898</v>
      </c>
      <c r="Q133">
        <v>1.67460405826569</v>
      </c>
      <c r="R133">
        <v>-0.94126302003860496</v>
      </c>
      <c r="S133">
        <v>-14.0359239578247</v>
      </c>
      <c r="T133">
        <v>-21.074577331543001</v>
      </c>
      <c r="U133">
        <v>-19.380397796630898</v>
      </c>
      <c r="V133">
        <v>-15.780001640319799</v>
      </c>
      <c r="W133">
        <v>-1.8953039646148699</v>
      </c>
      <c r="X133">
        <v>2.89639091491699</v>
      </c>
      <c r="Y133">
        <v>3.0432031154632599</v>
      </c>
      <c r="Z133">
        <v>0.77218097448348999</v>
      </c>
      <c r="AA133">
        <v>1.52206099033356</v>
      </c>
      <c r="AB133">
        <v>2.4934990406036399</v>
      </c>
      <c r="AC133">
        <v>2.9503090381622301</v>
      </c>
      <c r="AD133">
        <v>3.3986771106720002</v>
      </c>
      <c r="AE133">
        <v>4.0943188667297399</v>
      </c>
      <c r="AF133">
        <v>4.6983380317687997</v>
      </c>
      <c r="AG133">
        <v>-6.5802750587463397</v>
      </c>
      <c r="AH133">
        <v>-9.1800537109375</v>
      </c>
      <c r="AI133">
        <v>-9.22442626953125</v>
      </c>
      <c r="AJ133">
        <v>-9.4876117706298793</v>
      </c>
      <c r="AK133">
        <v>1.86397504806519</v>
      </c>
      <c r="AL133">
        <v>3.4050059318542498</v>
      </c>
      <c r="AM133">
        <v>4.8091931343078604</v>
      </c>
      <c r="AN133">
        <v>2.2670760154724099</v>
      </c>
      <c r="AO133">
        <v>0.777624011039734</v>
      </c>
      <c r="AP133">
        <v>3.78751492500305</v>
      </c>
      <c r="AQ133">
        <v>5.28194284439087</v>
      </c>
    </row>
    <row r="134" spans="1:43" x14ac:dyDescent="0.3">
      <c r="A134" t="s">
        <v>356</v>
      </c>
      <c r="B134" t="str">
        <f t="shared" si="2"/>
        <v>MDA CN EQUITY</v>
      </c>
      <c r="C134" t="s">
        <v>136</v>
      </c>
      <c r="D134">
        <v>3.05288505554199</v>
      </c>
      <c r="E134">
        <v>2.2728359699249299</v>
      </c>
      <c r="F134">
        <v>2.2900760173797599</v>
      </c>
      <c r="G134">
        <v>2.4945690631866499</v>
      </c>
      <c r="H134">
        <v>2.48850297927856</v>
      </c>
      <c r="I134">
        <v>3.1075859069824201</v>
      </c>
      <c r="J134">
        <v>2.0270071029663099</v>
      </c>
      <c r="K134">
        <v>1.6010229587554901</v>
      </c>
      <c r="L134">
        <v>1.13933205604553</v>
      </c>
      <c r="M134">
        <v>0.271476000547409</v>
      </c>
      <c r="N134">
        <v>0.85404998064041104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</row>
    <row r="135" spans="1:43" x14ac:dyDescent="0.3">
      <c r="A135" t="s">
        <v>1043</v>
      </c>
      <c r="B135" t="str">
        <f t="shared" si="2"/>
        <v>MEG CN EQUITY</v>
      </c>
      <c r="C135" t="s">
        <v>891</v>
      </c>
      <c r="D135">
        <v>7.2853431701660201</v>
      </c>
      <c r="E135">
        <v>8.5372962951660192</v>
      </c>
      <c r="F135">
        <v>8.5716381072997994</v>
      </c>
      <c r="G135">
        <v>8.1688318252563494</v>
      </c>
      <c r="H135">
        <v>8.7284412384033203</v>
      </c>
      <c r="I135">
        <v>7.4426407814025897</v>
      </c>
      <c r="J135">
        <v>8.5214414596557599</v>
      </c>
      <c r="K135">
        <v>12.3341989517212</v>
      </c>
      <c r="L135">
        <v>12.679838180541999</v>
      </c>
      <c r="M135">
        <v>11.0295600891113</v>
      </c>
      <c r="N135">
        <v>8.8520431518554705</v>
      </c>
      <c r="O135">
        <v>3.8199369907379199</v>
      </c>
      <c r="P135">
        <v>1.6643739938736</v>
      </c>
      <c r="Q135">
        <v>0.78970700502395597</v>
      </c>
      <c r="R135">
        <v>-1.2126109600067101</v>
      </c>
      <c r="S135">
        <v>-4.7316098213195801</v>
      </c>
      <c r="T135">
        <v>-4.6336550712585396</v>
      </c>
      <c r="U135">
        <v>-4.0628399848937997</v>
      </c>
      <c r="V135">
        <v>-3.7420930862426798</v>
      </c>
      <c r="W135">
        <v>-0.76188200712204002</v>
      </c>
      <c r="X135">
        <v>-3.5334138870239298</v>
      </c>
      <c r="Y135">
        <v>-2.2999250888824498</v>
      </c>
      <c r="Z135">
        <v>-3.61605596542358</v>
      </c>
      <c r="AA135">
        <v>-1.3413399457931501</v>
      </c>
      <c r="AB135">
        <v>0.63776797056198098</v>
      </c>
      <c r="AC135">
        <v>0.24717800319194799</v>
      </c>
      <c r="AD135">
        <v>3.4092419147491499</v>
      </c>
      <c r="AE135">
        <v>1.8154759407043499</v>
      </c>
      <c r="AF135">
        <v>-1.26223504543304</v>
      </c>
      <c r="AG135">
        <v>-3.33832907676697</v>
      </c>
      <c r="AH135">
        <v>-6.07690382003784</v>
      </c>
      <c r="AI135">
        <v>-4.6800332069396999</v>
      </c>
      <c r="AJ135">
        <v>-4.5703778266906703</v>
      </c>
      <c r="AK135">
        <v>-7.8773059844970703</v>
      </c>
      <c r="AL135">
        <v>-5.6545281410217303</v>
      </c>
      <c r="AM135">
        <v>-12.101895332336399</v>
      </c>
      <c r="AN135">
        <v>-10.564034461975099</v>
      </c>
      <c r="AO135">
        <v>-7.1661629676818803</v>
      </c>
      <c r="AP135">
        <v>-5.3013949394226101</v>
      </c>
      <c r="AQ135">
        <v>-1.0892640352249101</v>
      </c>
    </row>
    <row r="136" spans="1:43" x14ac:dyDescent="0.3">
      <c r="A136" t="s">
        <v>357</v>
      </c>
      <c r="B136" t="str">
        <f t="shared" si="2"/>
        <v>MFC CN EQUITY</v>
      </c>
      <c r="C136" t="s">
        <v>137</v>
      </c>
      <c r="D136">
        <v>0.60452800989151001</v>
      </c>
      <c r="E136">
        <v>0.51851499080658003</v>
      </c>
      <c r="F136">
        <v>0.51578497886657704</v>
      </c>
      <c r="G136">
        <v>0.59709900617599498</v>
      </c>
      <c r="H136">
        <v>0.52184897661209095</v>
      </c>
      <c r="I136">
        <v>0.45901700854301503</v>
      </c>
      <c r="J136">
        <v>8.0243997275828996E-2</v>
      </c>
      <c r="K136">
        <v>-0.22074599564075501</v>
      </c>
      <c r="L136">
        <v>-8.8169999420643005E-2</v>
      </c>
      <c r="M136">
        <v>3.9655998349190001E-2</v>
      </c>
      <c r="N136">
        <v>0.59183502197265603</v>
      </c>
      <c r="O136">
        <v>0.79032599925994895</v>
      </c>
      <c r="P136">
        <v>0.76643902063369795</v>
      </c>
      <c r="Q136">
        <v>0.834039986133575</v>
      </c>
      <c r="R136">
        <v>0.63391697406768799</v>
      </c>
      <c r="S136">
        <v>0.69500702619552601</v>
      </c>
      <c r="T136">
        <v>0.63012498617172197</v>
      </c>
      <c r="U136">
        <v>0.48008701205253601</v>
      </c>
      <c r="V136">
        <v>0.58609497547149703</v>
      </c>
      <c r="W136">
        <v>0.718481004238129</v>
      </c>
      <c r="X136">
        <v>0.63693201541900601</v>
      </c>
      <c r="Y136">
        <v>0.75454300642013505</v>
      </c>
      <c r="Z136">
        <v>0.737496018409729</v>
      </c>
      <c r="AA136">
        <v>0.64873498678207397</v>
      </c>
      <c r="AB136">
        <v>0.35600501298904402</v>
      </c>
      <c r="AC136">
        <v>0.28863900899887102</v>
      </c>
      <c r="AD136">
        <v>0.28961199522018399</v>
      </c>
      <c r="AE136">
        <v>0.290163993835449</v>
      </c>
      <c r="AF136">
        <v>0.51838499307632402</v>
      </c>
      <c r="AG136">
        <v>0.52135998010635398</v>
      </c>
      <c r="AH136">
        <v>0.453673005104065</v>
      </c>
      <c r="AI136">
        <v>0.411505997180939</v>
      </c>
      <c r="AJ136">
        <v>0.43669599294662498</v>
      </c>
      <c r="AK136">
        <v>0.37770798802375799</v>
      </c>
      <c r="AL136">
        <v>0.36236000061035201</v>
      </c>
      <c r="AM136">
        <v>0.34173598885536199</v>
      </c>
      <c r="AN136">
        <v>0.41751700639724698</v>
      </c>
      <c r="AO136">
        <v>0.51223701238632202</v>
      </c>
      <c r="AP136">
        <v>0.55448001623153698</v>
      </c>
      <c r="AQ136">
        <v>0.64060199260711703</v>
      </c>
    </row>
    <row r="137" spans="1:43" x14ac:dyDescent="0.3">
      <c r="A137" t="s">
        <v>358</v>
      </c>
      <c r="B137" t="str">
        <f t="shared" si="2"/>
        <v>MFI CN EQUITY</v>
      </c>
      <c r="C137" t="s">
        <v>138</v>
      </c>
      <c r="D137">
        <v>0.74419200420379605</v>
      </c>
      <c r="E137">
        <v>0.25659200549125699</v>
      </c>
      <c r="F137">
        <v>-0.34231099486351002</v>
      </c>
      <c r="G137">
        <v>-2.7641739845275901</v>
      </c>
      <c r="H137">
        <v>-3.4701309204101598</v>
      </c>
      <c r="I137">
        <v>-8.3568820953369105</v>
      </c>
      <c r="J137">
        <v>-8.4669227600097692</v>
      </c>
      <c r="K137">
        <v>-7.0682029724121103</v>
      </c>
      <c r="L137">
        <v>-6.1311321258544904</v>
      </c>
      <c r="M137">
        <v>0.12346900254488</v>
      </c>
      <c r="N137">
        <v>1.5790829658508301</v>
      </c>
      <c r="O137">
        <v>2.4938850402832</v>
      </c>
      <c r="P137">
        <v>3.1220428943634002</v>
      </c>
      <c r="Q137">
        <v>3.7467029094696001</v>
      </c>
      <c r="R137">
        <v>4.2023911476135298</v>
      </c>
      <c r="S137">
        <v>3.0722351074218799</v>
      </c>
      <c r="T137">
        <v>2.9271659851074201</v>
      </c>
      <c r="U137">
        <v>1.4833300113678001</v>
      </c>
      <c r="V137">
        <v>0.585390985012054</v>
      </c>
      <c r="W137">
        <v>2.24309110641479</v>
      </c>
      <c r="X137">
        <v>2.2264420986175502</v>
      </c>
      <c r="Y137">
        <v>2.6634418964386</v>
      </c>
      <c r="Z137">
        <v>4.0054430961608896</v>
      </c>
      <c r="AA137">
        <v>3.5113658905029301</v>
      </c>
      <c r="AB137">
        <v>5.5257229804992702</v>
      </c>
      <c r="AC137">
        <v>5.9882469177246103</v>
      </c>
      <c r="AD137">
        <v>6.0765538215637198</v>
      </c>
      <c r="AE137">
        <v>6.2329740524292001</v>
      </c>
      <c r="AF137">
        <v>6.9378709793090803</v>
      </c>
      <c r="AG137">
        <v>6.70328617095947</v>
      </c>
      <c r="AH137">
        <v>6.4555559158325204</v>
      </c>
      <c r="AI137">
        <v>6.9197812080383301</v>
      </c>
      <c r="AJ137">
        <v>5.2489051818847701</v>
      </c>
      <c r="AK137">
        <v>4.6409058570861799</v>
      </c>
      <c r="AL137">
        <v>3.1614360809326199</v>
      </c>
      <c r="AM137">
        <v>1.513228058815</v>
      </c>
      <c r="AN137">
        <v>-0.71523302793502797</v>
      </c>
      <c r="AO137">
        <v>-2.2905158996582</v>
      </c>
      <c r="AP137">
        <v>24.772087097168001</v>
      </c>
      <c r="AQ137">
        <v>21.926399230956999</v>
      </c>
    </row>
    <row r="138" spans="1:43" x14ac:dyDescent="0.3">
      <c r="A138" t="s">
        <v>359</v>
      </c>
      <c r="B138" t="str">
        <f t="shared" si="2"/>
        <v>MG CN EQUITY</v>
      </c>
      <c r="C138" t="s">
        <v>139</v>
      </c>
      <c r="D138">
        <v>3.34134793281555</v>
      </c>
      <c r="E138">
        <v>3.0928800106048602</v>
      </c>
      <c r="F138">
        <v>3.1990149021148699</v>
      </c>
      <c r="G138">
        <v>4.0403699874877903</v>
      </c>
      <c r="H138">
        <v>3.5548999309539799</v>
      </c>
      <c r="I138">
        <v>3.1528561115264901</v>
      </c>
      <c r="J138">
        <v>1.46949994564056</v>
      </c>
      <c r="K138">
        <v>2.0817580223083501</v>
      </c>
      <c r="L138">
        <v>3.48308300971985</v>
      </c>
      <c r="M138">
        <v>2.4037020206451398</v>
      </c>
      <c r="N138">
        <v>4.31595706939697</v>
      </c>
      <c r="O138">
        <v>5.2486519813537598</v>
      </c>
      <c r="P138">
        <v>6.5048928260803196</v>
      </c>
      <c r="Q138">
        <v>8.10760593414307</v>
      </c>
      <c r="R138">
        <v>4.0373568534851101</v>
      </c>
      <c r="S138">
        <v>2.7833440303802499</v>
      </c>
      <c r="T138">
        <v>1.73962497711182</v>
      </c>
      <c r="U138">
        <v>-0.68965500593185403</v>
      </c>
      <c r="V138">
        <v>3.4514451026916499</v>
      </c>
      <c r="W138">
        <v>6.8232340812683097</v>
      </c>
      <c r="X138">
        <v>6.7239260673522896</v>
      </c>
      <c r="Y138">
        <v>9.5114631652831996</v>
      </c>
      <c r="Z138">
        <v>9.9584159851074201</v>
      </c>
      <c r="AA138">
        <v>8.9315929412841797</v>
      </c>
      <c r="AB138">
        <v>9.2706022262573207</v>
      </c>
      <c r="AC138">
        <v>9.3130769729614293</v>
      </c>
      <c r="AD138">
        <v>8.9968805313110405</v>
      </c>
      <c r="AE138">
        <v>9.1435232162475604</v>
      </c>
      <c r="AF138">
        <v>8.8055286407470703</v>
      </c>
      <c r="AG138">
        <v>8.9932737350463903</v>
      </c>
      <c r="AH138">
        <v>9.2094097137451207</v>
      </c>
      <c r="AI138">
        <v>9.6135187149047905</v>
      </c>
      <c r="AJ138">
        <v>9.7686624526977504</v>
      </c>
      <c r="AK138">
        <v>10.2787160873413</v>
      </c>
      <c r="AL138">
        <v>10.107516288757299</v>
      </c>
      <c r="AM138">
        <v>10.6617937088013</v>
      </c>
      <c r="AN138">
        <v>11.0540819168091</v>
      </c>
      <c r="AO138">
        <v>10.1712808609009</v>
      </c>
      <c r="AP138">
        <v>10.6968851089478</v>
      </c>
      <c r="AQ138">
        <v>10.4370012283325</v>
      </c>
    </row>
    <row r="139" spans="1:43" x14ac:dyDescent="0.3">
      <c r="A139" t="s">
        <v>360</v>
      </c>
      <c r="B139" t="str">
        <f t="shared" si="2"/>
        <v>MRU CN EQUITY</v>
      </c>
      <c r="C139" t="s">
        <v>140</v>
      </c>
      <c r="D139">
        <v>6.6328878402709996</v>
      </c>
      <c r="E139">
        <v>6.7505588531494096</v>
      </c>
      <c r="F139">
        <v>7.1297440528869602</v>
      </c>
      <c r="G139">
        <v>7.2872858047485396</v>
      </c>
      <c r="H139">
        <v>7.4435391426086399</v>
      </c>
      <c r="I139">
        <v>7.1019301414489702</v>
      </c>
      <c r="J139">
        <v>6.5749092102050799</v>
      </c>
      <c r="K139">
        <v>6.3609619140625</v>
      </c>
      <c r="L139">
        <v>6.2689399719238299</v>
      </c>
      <c r="M139">
        <v>6.5103850364685103</v>
      </c>
      <c r="N139">
        <v>6.3519492149353001</v>
      </c>
      <c r="O139">
        <v>6.1891331672668501</v>
      </c>
      <c r="P139">
        <v>6.0926861763000497</v>
      </c>
      <c r="Q139">
        <v>6.1238207817077601</v>
      </c>
      <c r="R139">
        <v>6.2904028892517099</v>
      </c>
      <c r="S139">
        <v>6.1487917900085396</v>
      </c>
      <c r="T139">
        <v>6.4920120239257804</v>
      </c>
      <c r="U139">
        <v>6.4403700828552202</v>
      </c>
      <c r="V139">
        <v>6.1863489151001003</v>
      </c>
      <c r="W139">
        <v>5.6746358871459996</v>
      </c>
      <c r="X139">
        <v>6.4702382087707502</v>
      </c>
      <c r="Y139">
        <v>6.3033027648925799</v>
      </c>
      <c r="Z139">
        <v>6.5841832160949698</v>
      </c>
      <c r="AA139">
        <v>6.3559150695800799</v>
      </c>
      <c r="AB139">
        <v>20.226360321044901</v>
      </c>
      <c r="AC139">
        <v>20.394651412963899</v>
      </c>
      <c r="AD139">
        <v>24.104080200195298</v>
      </c>
      <c r="AE139">
        <v>24.196384429931602</v>
      </c>
      <c r="AF139">
        <v>10.1520137786865</v>
      </c>
      <c r="AG139">
        <v>10.2259073257446</v>
      </c>
      <c r="AH139">
        <v>10.2038831710815</v>
      </c>
      <c r="AI139">
        <v>9.9616050720214808</v>
      </c>
      <c r="AJ139">
        <v>10.397336959838899</v>
      </c>
      <c r="AK139">
        <v>10.315471649169901</v>
      </c>
      <c r="AL139">
        <v>10.056432723999</v>
      </c>
      <c r="AM139">
        <v>9.5201511383056605</v>
      </c>
      <c r="AN139">
        <v>9.4894342422485405</v>
      </c>
      <c r="AO139">
        <v>9.5291643142700195</v>
      </c>
      <c r="AP139">
        <v>9.2116012573242205</v>
      </c>
      <c r="AQ139">
        <v>8.5634717941284197</v>
      </c>
    </row>
    <row r="140" spans="1:43" x14ac:dyDescent="0.3">
      <c r="A140" t="s">
        <v>361</v>
      </c>
      <c r="B140" t="str">
        <f t="shared" si="2"/>
        <v>MTL CN EQUITY</v>
      </c>
      <c r="C140" t="s">
        <v>141</v>
      </c>
      <c r="D140">
        <v>5.25302982330322</v>
      </c>
      <c r="E140">
        <v>5.7323789596557599</v>
      </c>
      <c r="F140">
        <v>6.2383308410644496</v>
      </c>
      <c r="G140">
        <v>6.7719669342040998</v>
      </c>
      <c r="H140">
        <v>8.1454658508300799</v>
      </c>
      <c r="I140">
        <v>8.1943311691284197</v>
      </c>
      <c r="J140">
        <v>8.7388916015625</v>
      </c>
      <c r="K140">
        <v>8.0966749191284197</v>
      </c>
      <c r="L140">
        <v>5.9087829589843803</v>
      </c>
      <c r="M140">
        <v>4.9494061470031703</v>
      </c>
      <c r="N140">
        <v>4.1390361785888699</v>
      </c>
      <c r="O140">
        <v>3.98007392883301</v>
      </c>
      <c r="P140">
        <v>3.3842799663543701</v>
      </c>
      <c r="Q140">
        <v>3.9213230609893799</v>
      </c>
      <c r="R140">
        <v>4.1568431854248002</v>
      </c>
      <c r="S140">
        <v>3.6904990673065199</v>
      </c>
      <c r="T140">
        <v>3.5262439250946001</v>
      </c>
      <c r="U140">
        <v>3.2360990047454798</v>
      </c>
      <c r="V140">
        <v>3.7935159206390399</v>
      </c>
      <c r="W140">
        <v>4.2555489540100098</v>
      </c>
      <c r="X140">
        <v>-0.98078900575637795</v>
      </c>
      <c r="Y140">
        <v>-0.91905301809310902</v>
      </c>
      <c r="Z140">
        <v>-1.9646470546722401</v>
      </c>
      <c r="AA140">
        <v>-2.5783529281616202</v>
      </c>
      <c r="AB140">
        <v>2.44245505332947</v>
      </c>
      <c r="AC140">
        <v>2.6272380352020299</v>
      </c>
      <c r="AD140">
        <v>2.88609099388123</v>
      </c>
      <c r="AE140">
        <v>3.6156020164489799</v>
      </c>
      <c r="AF140">
        <v>3.2610108852386501</v>
      </c>
      <c r="AG140">
        <v>2.73567795753479</v>
      </c>
      <c r="AH140">
        <v>2.4891319274902299</v>
      </c>
      <c r="AI140">
        <v>2.8204400539398198</v>
      </c>
      <c r="AJ140">
        <v>2.9493660926818901</v>
      </c>
      <c r="AK140">
        <v>2.4235820770263699</v>
      </c>
      <c r="AL140">
        <v>1.7602870464325</v>
      </c>
      <c r="AM140">
        <v>0.72657698392867998</v>
      </c>
      <c r="AN140">
        <v>1.92503297328949</v>
      </c>
      <c r="AO140">
        <v>2.12442207336426</v>
      </c>
      <c r="AP140">
        <v>3.5047399997711199</v>
      </c>
      <c r="AQ140">
        <v>5.4863748550415004</v>
      </c>
    </row>
    <row r="141" spans="1:43" x14ac:dyDescent="0.3">
      <c r="A141" t="s">
        <v>1044</v>
      </c>
      <c r="B141" t="str">
        <f t="shared" si="2"/>
        <v>MTY CN EQUITY</v>
      </c>
      <c r="C141" t="s">
        <v>884</v>
      </c>
      <c r="D141">
        <v>3.6415679454803498</v>
      </c>
      <c r="E141">
        <v>3.7474110126495401</v>
      </c>
      <c r="F141">
        <v>3.8525760173797599</v>
      </c>
      <c r="G141">
        <v>4.1588540077209499</v>
      </c>
      <c r="H141">
        <v>4.1456451416015598</v>
      </c>
      <c r="I141">
        <v>3.4301130771636998</v>
      </c>
      <c r="J141">
        <v>3.3396799564361599</v>
      </c>
      <c r="K141">
        <v>3.5375330448150599</v>
      </c>
      <c r="L141">
        <v>4.8603892326354998</v>
      </c>
      <c r="M141">
        <v>4.9875168800354004</v>
      </c>
      <c r="N141">
        <v>4.58402395248413</v>
      </c>
      <c r="O141">
        <v>4.3712420463562003</v>
      </c>
      <c r="P141">
        <v>4.0820479393005398</v>
      </c>
      <c r="Q141">
        <v>3.9288179874420202</v>
      </c>
      <c r="R141">
        <v>-2.0055088996887198</v>
      </c>
      <c r="S141">
        <v>-2.0263769626617401</v>
      </c>
      <c r="T141">
        <v>-1.97489702701569</v>
      </c>
      <c r="U141">
        <v>-1.95815801620483</v>
      </c>
      <c r="V141">
        <v>4.6348109245300302</v>
      </c>
      <c r="W141">
        <v>5.3785572052001998</v>
      </c>
      <c r="X141">
        <v>4.9192848205566397</v>
      </c>
      <c r="Y141">
        <v>4.9672770500183097</v>
      </c>
      <c r="Z141">
        <v>6.0952730178832999</v>
      </c>
      <c r="AA141">
        <v>9.1269092559814506</v>
      </c>
      <c r="AB141">
        <v>9.4210863113403303</v>
      </c>
      <c r="AC141">
        <v>8.2681007385253906</v>
      </c>
      <c r="AD141">
        <v>9.7206840515136701</v>
      </c>
      <c r="AE141">
        <v>5.0072112083435103</v>
      </c>
      <c r="AF141">
        <v>6.34352779388428</v>
      </c>
      <c r="AG141">
        <v>10.175764083862299</v>
      </c>
      <c r="AH141">
        <v>9.1087818145752006</v>
      </c>
      <c r="AI141">
        <v>10.0963144302368</v>
      </c>
      <c r="AJ141">
        <v>6.9523520469665501</v>
      </c>
      <c r="AK141">
        <v>12.1685638427734</v>
      </c>
      <c r="AL141">
        <v>12.787733078002899</v>
      </c>
      <c r="AM141">
        <v>12.247108459472701</v>
      </c>
      <c r="AN141">
        <v>13.8915920257568</v>
      </c>
      <c r="AO141">
        <v>14.2081546783447</v>
      </c>
      <c r="AP141">
        <v>14.251791954040501</v>
      </c>
      <c r="AQ141">
        <v>13.651837348938001</v>
      </c>
    </row>
    <row r="142" spans="1:43" x14ac:dyDescent="0.3">
      <c r="A142" t="s">
        <v>362</v>
      </c>
      <c r="B142" t="str">
        <f t="shared" si="2"/>
        <v>MX CN EQUITY</v>
      </c>
      <c r="C142" t="s">
        <v>142</v>
      </c>
      <c r="D142">
        <v>2.3634810447692902</v>
      </c>
      <c r="E142">
        <v>2.2675371170043901</v>
      </c>
      <c r="F142">
        <v>2.5714979171752899</v>
      </c>
      <c r="G142">
        <v>2.6671700477600102</v>
      </c>
      <c r="H142">
        <v>2.7728800773620601</v>
      </c>
      <c r="I142">
        <v>3.5279190540313698</v>
      </c>
      <c r="J142">
        <v>4.53255319595337</v>
      </c>
      <c r="K142">
        <v>5.56288385391235</v>
      </c>
      <c r="L142">
        <v>8.1459741592407209</v>
      </c>
      <c r="M142">
        <v>8.4169282913208008</v>
      </c>
      <c r="N142">
        <v>8.0876560211181605</v>
      </c>
      <c r="O142">
        <v>8.1854991912841797</v>
      </c>
      <c r="P142">
        <v>4.3181319236755398</v>
      </c>
      <c r="Q142">
        <v>1.7111730575561499</v>
      </c>
      <c r="R142">
        <v>-1.2914999723434499</v>
      </c>
      <c r="S142">
        <v>-2.8767609596252401</v>
      </c>
      <c r="T142">
        <v>-2.12404108047485</v>
      </c>
      <c r="U142">
        <v>-0.82560497522354104</v>
      </c>
      <c r="V142">
        <v>1.34852302074432</v>
      </c>
      <c r="W142">
        <v>1.79013800621033</v>
      </c>
      <c r="X142">
        <v>4.7297048568725604</v>
      </c>
      <c r="Y142">
        <v>7.8703269958496103</v>
      </c>
      <c r="Z142">
        <v>8.9967384338378906</v>
      </c>
      <c r="AA142">
        <v>12.342688560485801</v>
      </c>
      <c r="AB142">
        <v>10.3083906173706</v>
      </c>
      <c r="AC142">
        <v>8.1536674499511701</v>
      </c>
      <c r="AD142">
        <v>7.4651927947998002</v>
      </c>
      <c r="AE142">
        <v>6.8969349861145002</v>
      </c>
      <c r="AF142">
        <v>6.0159978866577104</v>
      </c>
      <c r="AG142">
        <v>5.03006792068481</v>
      </c>
      <c r="AH142">
        <v>3.1382889747619598</v>
      </c>
      <c r="AI142">
        <v>-0.27533298730850198</v>
      </c>
      <c r="AJ142">
        <v>-0.62184798717498802</v>
      </c>
      <c r="AK142">
        <v>1.33587002754211</v>
      </c>
      <c r="AL142">
        <v>3.7531070709228498</v>
      </c>
      <c r="AM142">
        <v>4.2998890876770002</v>
      </c>
      <c r="AN142">
        <v>7.4782299995422399</v>
      </c>
      <c r="AO142">
        <v>6.7634081840515101</v>
      </c>
      <c r="AP142">
        <v>7.2040238380432102</v>
      </c>
      <c r="AQ142">
        <v>10.220273017883301</v>
      </c>
    </row>
    <row r="143" spans="1:43" x14ac:dyDescent="0.3">
      <c r="A143" t="s">
        <v>363</v>
      </c>
      <c r="B143" t="str">
        <f t="shared" si="2"/>
        <v>NA CN EQUITY</v>
      </c>
      <c r="C143" t="s">
        <v>143</v>
      </c>
      <c r="D143">
        <v>0.86191397905349698</v>
      </c>
      <c r="E143">
        <v>0.82504898309707597</v>
      </c>
      <c r="F143">
        <v>0.79778999090194702</v>
      </c>
      <c r="G143">
        <v>0.78707498311996504</v>
      </c>
      <c r="H143">
        <v>0.79979002475738503</v>
      </c>
      <c r="I143">
        <v>0.80633097887039196</v>
      </c>
      <c r="J143">
        <v>0.83127099275589</v>
      </c>
      <c r="K143">
        <v>0.84815901517867998</v>
      </c>
      <c r="L143">
        <v>0.89127600193023704</v>
      </c>
      <c r="M143">
        <v>0.92161399126052901</v>
      </c>
      <c r="N143">
        <v>0.95152598619461104</v>
      </c>
      <c r="O143">
        <v>0.93986797332763705</v>
      </c>
      <c r="P143">
        <v>0.92252302169799805</v>
      </c>
      <c r="Q143">
        <v>0.85470199584960904</v>
      </c>
      <c r="R143">
        <v>0.79108297824859597</v>
      </c>
      <c r="S143">
        <v>0.69782000780105602</v>
      </c>
      <c r="T143">
        <v>0.66581499576568604</v>
      </c>
      <c r="U143">
        <v>0.71513897180557295</v>
      </c>
      <c r="V143">
        <v>0.73132902383804299</v>
      </c>
      <c r="W143">
        <v>0.83757698535919201</v>
      </c>
      <c r="X143">
        <v>0.82951998710632302</v>
      </c>
      <c r="Y143">
        <v>0.830042004585266</v>
      </c>
      <c r="Z143">
        <v>0.82647299766540505</v>
      </c>
      <c r="AA143">
        <v>0.83744800090789795</v>
      </c>
      <c r="AB143">
        <v>0.84399300813674905</v>
      </c>
      <c r="AC143">
        <v>0.84426802396774303</v>
      </c>
      <c r="AD143">
        <v>0.827412009239197</v>
      </c>
      <c r="AE143">
        <v>0.81989502906799305</v>
      </c>
      <c r="AF143">
        <v>0.81165897846221902</v>
      </c>
      <c r="AG143">
        <v>0.73324102163314797</v>
      </c>
      <c r="AH143">
        <v>0.73474097251892101</v>
      </c>
      <c r="AI143">
        <v>0.626350998878479</v>
      </c>
      <c r="AJ143">
        <v>0.52688401937484697</v>
      </c>
      <c r="AK143">
        <v>0.54775297641754195</v>
      </c>
      <c r="AL143">
        <v>0.55906498432159402</v>
      </c>
      <c r="AM143">
        <v>0.64134597778320301</v>
      </c>
      <c r="AN143">
        <v>0.73496097326278698</v>
      </c>
      <c r="AO143">
        <v>0.73989701271057096</v>
      </c>
      <c r="AP143">
        <v>0.757327020168304</v>
      </c>
      <c r="AQ143">
        <v>0.72088497877121005</v>
      </c>
    </row>
    <row r="144" spans="1:43" x14ac:dyDescent="0.3">
      <c r="A144" t="s">
        <v>364</v>
      </c>
      <c r="B144" t="str">
        <f t="shared" si="2"/>
        <v>NFI CN EQUITY</v>
      </c>
      <c r="C144" t="s">
        <v>144</v>
      </c>
      <c r="D144">
        <v>-0.84748899936676003</v>
      </c>
      <c r="E144">
        <v>-1.7451759576797501</v>
      </c>
      <c r="F144">
        <v>-3.6497669219970699</v>
      </c>
      <c r="G144">
        <v>-5.1534762382507298</v>
      </c>
      <c r="H144">
        <v>-10.429253578186</v>
      </c>
      <c r="I144">
        <v>-10.520118713378899</v>
      </c>
      <c r="J144">
        <v>-11.0241241455078</v>
      </c>
      <c r="K144">
        <v>-10.662620544433601</v>
      </c>
      <c r="L144">
        <v>-4.8692698478698704</v>
      </c>
      <c r="M144">
        <v>-4.0986561775207502</v>
      </c>
      <c r="N144">
        <v>-1.86370396614075</v>
      </c>
      <c r="O144">
        <v>-0.54089802503585804</v>
      </c>
      <c r="P144">
        <v>9.7492001950740995E-2</v>
      </c>
      <c r="Q144">
        <v>-0.25637900829315202</v>
      </c>
      <c r="R144">
        <v>-2.9929780960082999</v>
      </c>
      <c r="S144">
        <v>-5.5232820510864302</v>
      </c>
      <c r="T144">
        <v>-4.6804981231689498</v>
      </c>
      <c r="U144">
        <v>-3.9031939506530802</v>
      </c>
      <c r="V144">
        <v>-1.0108380317687999</v>
      </c>
      <c r="W144">
        <v>2.2942020893096902</v>
      </c>
      <c r="X144">
        <v>2.6573679447174099</v>
      </c>
      <c r="Y144">
        <v>4.2248830795288104</v>
      </c>
      <c r="Z144">
        <v>6.8573288917541504</v>
      </c>
      <c r="AA144">
        <v>7.9008598327636701</v>
      </c>
      <c r="AB144">
        <v>9.9261493682861293</v>
      </c>
      <c r="AC144">
        <v>9.9093255996704102</v>
      </c>
      <c r="AD144">
        <v>9.5636949539184606</v>
      </c>
      <c r="AE144">
        <v>10.079983711242701</v>
      </c>
      <c r="AF144">
        <v>8.6108522415161097</v>
      </c>
      <c r="AG144">
        <v>8.2979173660278303</v>
      </c>
      <c r="AH144">
        <v>7.8132472038268999</v>
      </c>
      <c r="AI144">
        <v>6.9230861663818404</v>
      </c>
      <c r="AJ144">
        <v>6.6429319381713903</v>
      </c>
      <c r="AK144">
        <v>6.1305599212646502</v>
      </c>
      <c r="AL144">
        <v>4.5392308235168501</v>
      </c>
      <c r="AM144">
        <v>3.6891510486602801</v>
      </c>
      <c r="AN144">
        <v>4.1700267791748002</v>
      </c>
      <c r="AO144">
        <v>3.7095959186553999</v>
      </c>
      <c r="AP144">
        <v>2.8769700527191202</v>
      </c>
      <c r="AQ144">
        <v>2.3520588874816899</v>
      </c>
    </row>
    <row r="145" spans="1:43" x14ac:dyDescent="0.3">
      <c r="A145" t="s">
        <v>365</v>
      </c>
      <c r="B145" t="str">
        <f t="shared" si="2"/>
        <v>NG CN EQUITY</v>
      </c>
      <c r="C145" t="s">
        <v>145</v>
      </c>
      <c r="D145">
        <v>-35.7362060546875</v>
      </c>
      <c r="E145">
        <v>-34.4212646484375</v>
      </c>
      <c r="F145">
        <v>-33.3964653015137</v>
      </c>
      <c r="G145">
        <v>-32.004348754882798</v>
      </c>
      <c r="H145">
        <v>-31.923049926757798</v>
      </c>
      <c r="I145">
        <v>-33.409255981445298</v>
      </c>
      <c r="J145">
        <v>-31.7901420593262</v>
      </c>
      <c r="K145">
        <v>-29.797145843505898</v>
      </c>
      <c r="L145">
        <v>-27.7025146484375</v>
      </c>
      <c r="M145">
        <v>-24.003471374511701</v>
      </c>
      <c r="N145">
        <v>-20.949634552001999</v>
      </c>
      <c r="O145">
        <v>-19.1526908874512</v>
      </c>
      <c r="P145">
        <v>-17.2059230804443</v>
      </c>
      <c r="Q145">
        <v>-17.046932220458999</v>
      </c>
      <c r="R145">
        <v>-15.255887985229499</v>
      </c>
      <c r="S145">
        <v>-14.2741708755493</v>
      </c>
      <c r="T145">
        <v>-14.3800134658813</v>
      </c>
      <c r="U145">
        <v>-12.204836845397899</v>
      </c>
      <c r="V145">
        <v>-11.3201303482056</v>
      </c>
      <c r="W145">
        <v>-10.9561853408813</v>
      </c>
      <c r="X145">
        <v>-10.208930969238301</v>
      </c>
      <c r="Y145">
        <v>-33.485984802246101</v>
      </c>
      <c r="Z145">
        <v>-34.145130157470703</v>
      </c>
      <c r="AA145">
        <v>-34.181674957275398</v>
      </c>
      <c r="AB145">
        <v>-34.439746856689503</v>
      </c>
      <c r="AC145">
        <v>-9.8028392791747994</v>
      </c>
      <c r="AD145">
        <v>-9.2808170318603498</v>
      </c>
      <c r="AE145">
        <v>-9.6678352355956996</v>
      </c>
      <c r="AF145">
        <v>-8.7196102142334002</v>
      </c>
      <c r="AG145">
        <v>-8.1353054046630895</v>
      </c>
      <c r="AH145">
        <v>-8.2519149780273402</v>
      </c>
      <c r="AI145">
        <v>-8.0409097671508807</v>
      </c>
      <c r="AJ145">
        <v>-7.8030419349670401</v>
      </c>
      <c r="AK145">
        <v>-7.33087110519409</v>
      </c>
      <c r="AL145">
        <v>-7.2127151489257804</v>
      </c>
      <c r="AM145">
        <v>-6.6696591377258301</v>
      </c>
      <c r="AN145">
        <v>-6.4501972198486301</v>
      </c>
      <c r="AO145">
        <v>-7.3712649345397896</v>
      </c>
      <c r="AP145">
        <v>-7.5179018974304199</v>
      </c>
      <c r="AQ145">
        <v>-7.3391628265380904</v>
      </c>
    </row>
    <row r="146" spans="1:43" x14ac:dyDescent="0.3">
      <c r="A146" t="s">
        <v>366</v>
      </c>
      <c r="B146" t="str">
        <f t="shared" si="2"/>
        <v>NGD CN EQUITY</v>
      </c>
      <c r="C146" t="s">
        <v>146</v>
      </c>
      <c r="D146">
        <v>0.94916498661041304</v>
      </c>
      <c r="E146">
        <v>-0.965160012245178</v>
      </c>
      <c r="F146">
        <v>-3.3965539932250999</v>
      </c>
      <c r="G146">
        <v>-2.8479959964752202</v>
      </c>
      <c r="H146">
        <v>-2.3961660861968999</v>
      </c>
      <c r="I146">
        <v>-2.4488179683685298</v>
      </c>
      <c r="J146">
        <v>-3.89415407180786</v>
      </c>
      <c r="K146">
        <v>-2.83032894134521</v>
      </c>
      <c r="L146">
        <v>4.5392270088195801</v>
      </c>
      <c r="M146">
        <v>4.17649602890015</v>
      </c>
      <c r="N146">
        <v>5.0560588836669904</v>
      </c>
      <c r="O146">
        <v>5.9489312171936</v>
      </c>
      <c r="P146">
        <v>-1.41926097869873</v>
      </c>
      <c r="Q146">
        <v>-0.24228000640869099</v>
      </c>
      <c r="R146">
        <v>-1.5345489978790301</v>
      </c>
      <c r="S146">
        <v>-3.5975139141082799</v>
      </c>
      <c r="T146">
        <v>-2.4932720661163299</v>
      </c>
      <c r="U146">
        <v>-3.9954481124877899</v>
      </c>
      <c r="V146">
        <v>-3.8214631080627401</v>
      </c>
      <c r="W146">
        <v>-3.3964099884033199</v>
      </c>
      <c r="X146">
        <v>-29.923999786376999</v>
      </c>
      <c r="Y146">
        <v>-33.697944641113303</v>
      </c>
      <c r="Z146">
        <v>-40.011112213134801</v>
      </c>
      <c r="AA146">
        <v>-40.100856781005902</v>
      </c>
      <c r="AB146">
        <v>-18.400053024291999</v>
      </c>
      <c r="AC146">
        <v>-13.0565891265869</v>
      </c>
      <c r="AD146">
        <v>-4.3262748718261701</v>
      </c>
      <c r="AE146">
        <v>-2.7117619514465301</v>
      </c>
      <c r="AF146">
        <v>1.6019229888916</v>
      </c>
      <c r="AG146">
        <v>1.0710990428924601</v>
      </c>
      <c r="AH146">
        <v>0.137156993150711</v>
      </c>
      <c r="AI146">
        <v>-0.17052499949932101</v>
      </c>
      <c r="AJ146">
        <v>0.16255299746990201</v>
      </c>
      <c r="AK146">
        <v>-4.0498690605163601</v>
      </c>
      <c r="AL146">
        <v>-3.4618101119995099</v>
      </c>
      <c r="AM146">
        <v>-5.3378849029540998</v>
      </c>
      <c r="AN146">
        <v>-15.2769107818604</v>
      </c>
      <c r="AO146">
        <v>-12.842647552490201</v>
      </c>
      <c r="AP146">
        <v>-12.741777420043899</v>
      </c>
      <c r="AQ146">
        <v>-11.803417205810501</v>
      </c>
    </row>
    <row r="147" spans="1:43" x14ac:dyDescent="0.3">
      <c r="A147" t="s">
        <v>367</v>
      </c>
      <c r="B147" t="str">
        <f t="shared" si="2"/>
        <v>NGEX CN EQUITY</v>
      </c>
      <c r="C147" t="s">
        <v>147</v>
      </c>
      <c r="D147">
        <v>-64.316780090332003</v>
      </c>
      <c r="E147">
        <v>-112.68075561523401</v>
      </c>
      <c r="F147">
        <v>-89.312141418457003</v>
      </c>
      <c r="G147">
        <v>-66.402656555175795</v>
      </c>
      <c r="H147">
        <v>-79.585479736328097</v>
      </c>
      <c r="I147">
        <v>-333.39901733398398</v>
      </c>
      <c r="J147">
        <v>-171.33583068847699</v>
      </c>
      <c r="K147">
        <v>-111.69113922119099</v>
      </c>
      <c r="L147">
        <v>-501.01132202148398</v>
      </c>
      <c r="M147">
        <v>-268.89056396484398</v>
      </c>
      <c r="N147">
        <v>-100.059356689453</v>
      </c>
      <c r="O147">
        <v>-35.078872680664098</v>
      </c>
      <c r="P147">
        <v>-72.809638977050795</v>
      </c>
      <c r="Q147">
        <v>-70.846031188964801</v>
      </c>
      <c r="R147">
        <v>-64.466484069824205</v>
      </c>
      <c r="S147">
        <v>-72.670967102050795</v>
      </c>
      <c r="T147">
        <v>-67.326232910156193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6</v>
      </c>
      <c r="AH147" t="s">
        <v>6</v>
      </c>
      <c r="AI147" t="s">
        <v>6</v>
      </c>
      <c r="AJ147" t="s">
        <v>6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</row>
    <row r="148" spans="1:43" x14ac:dyDescent="0.3">
      <c r="A148" t="s">
        <v>368</v>
      </c>
      <c r="B148" t="str">
        <f t="shared" si="2"/>
        <v>NPI CN EQUITY</v>
      </c>
      <c r="C148" t="s">
        <v>148</v>
      </c>
      <c r="D148">
        <v>-1.0009390115737899</v>
      </c>
      <c r="E148">
        <v>0.51029998064041104</v>
      </c>
      <c r="F148">
        <v>-1.2106670141220099</v>
      </c>
      <c r="G148">
        <v>-1.2581750154495199</v>
      </c>
      <c r="H148">
        <v>2.7174088954925502</v>
      </c>
      <c r="I148">
        <v>3.1862978935241699</v>
      </c>
      <c r="J148">
        <v>4.8895702362060502</v>
      </c>
      <c r="K148">
        <v>6.1099882125854501</v>
      </c>
      <c r="L148">
        <v>4.9696540832519496</v>
      </c>
      <c r="M148">
        <v>4.7156667709350604</v>
      </c>
      <c r="N148">
        <v>2.6702148914337198</v>
      </c>
      <c r="O148">
        <v>1.5620019435882599</v>
      </c>
      <c r="P148">
        <v>0.78297901153564498</v>
      </c>
      <c r="Q148">
        <v>1.6514749526977499</v>
      </c>
      <c r="R148">
        <v>2.1995680332183798</v>
      </c>
      <c r="S148">
        <v>3.2995131015777601</v>
      </c>
      <c r="T148">
        <v>3.4604699611663801</v>
      </c>
      <c r="U148">
        <v>3.4780080318450901</v>
      </c>
      <c r="V148">
        <v>3.3436510562896702</v>
      </c>
      <c r="W148">
        <v>3.08210301399231</v>
      </c>
      <c r="X148">
        <v>3.0860910415649401</v>
      </c>
      <c r="Y148">
        <v>3.0159211158752401</v>
      </c>
      <c r="Z148">
        <v>2.92324995994568</v>
      </c>
      <c r="AA148">
        <v>2.6981339454650901</v>
      </c>
      <c r="AB148">
        <v>2.8338060379028298</v>
      </c>
      <c r="AC148">
        <v>2.4048280715942401</v>
      </c>
      <c r="AD148">
        <v>2.2136039733886701</v>
      </c>
      <c r="AE148">
        <v>1.70103895664215</v>
      </c>
      <c r="AF148">
        <v>3.0343470573425302</v>
      </c>
      <c r="AG148">
        <v>2.5874431133270299</v>
      </c>
      <c r="AH148">
        <v>2.7548639774322501</v>
      </c>
      <c r="AI148">
        <v>1.51547503471375</v>
      </c>
      <c r="AJ148">
        <v>-0.485671997070313</v>
      </c>
      <c r="AK148">
        <v>-1.2513769865036</v>
      </c>
      <c r="AL148">
        <v>-0.541221022605896</v>
      </c>
      <c r="AM148">
        <v>1.8487000837921999E-2</v>
      </c>
      <c r="AN148">
        <v>-0.86286300420761097</v>
      </c>
      <c r="AO148">
        <v>0.348286002874374</v>
      </c>
      <c r="AP148">
        <v>-3.02338790893555</v>
      </c>
      <c r="AQ148">
        <v>-2.6436810493469198</v>
      </c>
    </row>
    <row r="149" spans="1:43" x14ac:dyDescent="0.3">
      <c r="A149" t="s">
        <v>369</v>
      </c>
      <c r="B149" t="str">
        <f t="shared" si="2"/>
        <v>NTR CN EQUITY</v>
      </c>
      <c r="C149" t="s">
        <v>149</v>
      </c>
      <c r="D149">
        <v>1.40771996974945</v>
      </c>
      <c r="E149">
        <v>1.4777820110321001</v>
      </c>
      <c r="F149">
        <v>1.53403496742248</v>
      </c>
      <c r="G149">
        <v>2.3440630435943599</v>
      </c>
      <c r="H149">
        <v>4.1450967788696298</v>
      </c>
      <c r="I149">
        <v>6.7789778709411603</v>
      </c>
      <c r="J149">
        <v>12.475877761840801</v>
      </c>
      <c r="K149">
        <v>14.6546783447266</v>
      </c>
      <c r="L149">
        <v>15.173292160034199</v>
      </c>
      <c r="M149">
        <v>13.1732177734375</v>
      </c>
      <c r="N149">
        <v>8.7069129943847692</v>
      </c>
      <c r="O149">
        <v>6.4912610054016104</v>
      </c>
      <c r="P149">
        <v>4.8468270301818803</v>
      </c>
      <c r="Q149">
        <v>1.9844169616699201</v>
      </c>
      <c r="R149">
        <v>1.2704449892044101</v>
      </c>
      <c r="S149">
        <v>0.97668898105621305</v>
      </c>
      <c r="T149">
        <v>0.20948199927806899</v>
      </c>
      <c r="U149">
        <v>1.7602959871292101</v>
      </c>
      <c r="V149">
        <v>1.90567302703857</v>
      </c>
      <c r="W149">
        <v>2.1494889259338401</v>
      </c>
      <c r="X149">
        <v>9.3584537506103498</v>
      </c>
      <c r="Y149">
        <v>6.59006595611572</v>
      </c>
      <c r="Z149">
        <v>7.8328127861022896</v>
      </c>
      <c r="AA149">
        <v>8.8834190368652308</v>
      </c>
      <c r="AB149">
        <v>0.71242499351501498</v>
      </c>
      <c r="AC149">
        <v>3.11154007911682</v>
      </c>
      <c r="AD149">
        <v>1.3956869840621999</v>
      </c>
      <c r="AE149" t="s">
        <v>6</v>
      </c>
      <c r="AF149" t="s">
        <v>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</row>
    <row r="150" spans="1:43" x14ac:dyDescent="0.3">
      <c r="A150" t="s">
        <v>370</v>
      </c>
      <c r="B150" t="str">
        <f t="shared" si="2"/>
        <v>NVA CN EQUITY</v>
      </c>
      <c r="C150" t="s">
        <v>150</v>
      </c>
      <c r="D150">
        <v>9.3264074325561506</v>
      </c>
      <c r="E150">
        <v>11.156588554382299</v>
      </c>
      <c r="F150">
        <v>10.727174758911101</v>
      </c>
      <c r="G150">
        <v>12.5066518783569</v>
      </c>
      <c r="H150">
        <v>15.1935682296753</v>
      </c>
      <c r="I150">
        <v>19.9384956359863</v>
      </c>
      <c r="J150">
        <v>23.813972473144499</v>
      </c>
      <c r="K150">
        <v>24.2074165344238</v>
      </c>
      <c r="L150">
        <v>22.920433044433601</v>
      </c>
      <c r="M150">
        <v>21.39035987854</v>
      </c>
      <c r="N150">
        <v>13.7675313949585</v>
      </c>
      <c r="O150">
        <v>11.63440990448</v>
      </c>
      <c r="P150">
        <v>45.498592376708999</v>
      </c>
      <c r="Q150">
        <v>37.084674835205099</v>
      </c>
      <c r="R150">
        <v>32.662544250488303</v>
      </c>
      <c r="S150">
        <v>-8.8157978057861293</v>
      </c>
      <c r="T150">
        <v>-49.208549499511697</v>
      </c>
      <c r="U150">
        <v>-48.273746490478501</v>
      </c>
      <c r="V150">
        <v>-42.952980041503899</v>
      </c>
      <c r="W150">
        <v>-2.8293299674987802</v>
      </c>
      <c r="X150">
        <v>3.1461520195007302</v>
      </c>
      <c r="Y150">
        <v>4.5209507942199698</v>
      </c>
      <c r="Z150">
        <v>4.4435482025146502</v>
      </c>
      <c r="AA150">
        <v>8.0922565460205096</v>
      </c>
      <c r="AB150">
        <v>4.1450691223144496</v>
      </c>
      <c r="AC150">
        <v>4.84267282485962</v>
      </c>
      <c r="AD150">
        <v>6.7149400711059597</v>
      </c>
      <c r="AE150">
        <v>8.7879867553710902</v>
      </c>
      <c r="AF150">
        <v>5.8170971870422399</v>
      </c>
      <c r="AG150">
        <v>6.63555812835693</v>
      </c>
      <c r="AH150">
        <v>3.3069379329681401</v>
      </c>
      <c r="AI150">
        <v>-0.17015999555587799</v>
      </c>
      <c r="AJ150">
        <v>-7.3064651489257804</v>
      </c>
      <c r="AK150">
        <v>-14.891105651855501</v>
      </c>
      <c r="AL150">
        <v>-15.440173149108899</v>
      </c>
      <c r="AM150">
        <v>-17.243209838867202</v>
      </c>
      <c r="AN150">
        <v>-13.8303318023682</v>
      </c>
      <c r="AO150">
        <v>-6.7843527793884304</v>
      </c>
      <c r="AP150">
        <v>-5.8883972167968803</v>
      </c>
      <c r="AQ150">
        <v>-6.1023187637329102</v>
      </c>
    </row>
    <row r="151" spans="1:43" x14ac:dyDescent="0.3">
      <c r="A151" t="s">
        <v>371</v>
      </c>
      <c r="B151" t="str">
        <f t="shared" si="2"/>
        <v>NWC CN EQUITY</v>
      </c>
      <c r="C151" t="s">
        <v>151</v>
      </c>
      <c r="D151">
        <v>8.9477396011352504</v>
      </c>
      <c r="E151">
        <v>9.3097229003906197</v>
      </c>
      <c r="F151">
        <v>9.52099514007568</v>
      </c>
      <c r="G151">
        <v>9.4691352844238299</v>
      </c>
      <c r="H151">
        <v>9.3374042510986293</v>
      </c>
      <c r="I151">
        <v>9.0890531539916992</v>
      </c>
      <c r="J151">
        <v>8.8262386322021502</v>
      </c>
      <c r="K151">
        <v>9.5604228973388707</v>
      </c>
      <c r="L151">
        <v>9.60638332366943</v>
      </c>
      <c r="M151">
        <v>10.637975692749</v>
      </c>
      <c r="N151">
        <v>11.7787208557129</v>
      </c>
      <c r="O151">
        <v>12.8442888259888</v>
      </c>
      <c r="P151">
        <v>12.4783716201782</v>
      </c>
      <c r="Q151">
        <v>12.1998147964478</v>
      </c>
      <c r="R151">
        <v>13.897759437561</v>
      </c>
      <c r="S151">
        <v>11.6236982345581</v>
      </c>
      <c r="T151">
        <v>10.096961975097701</v>
      </c>
      <c r="U151">
        <v>9.3993759155273402</v>
      </c>
      <c r="V151">
        <v>5.6424431800842303</v>
      </c>
      <c r="W151">
        <v>6.9945130348205602</v>
      </c>
      <c r="X151">
        <v>6.8834390640258798</v>
      </c>
      <c r="Y151">
        <v>8.1168088912963903</v>
      </c>
      <c r="Z151">
        <v>8.2820682525634801</v>
      </c>
      <c r="AA151">
        <v>8.3370456695556605</v>
      </c>
      <c r="AB151">
        <v>8.8140716552734393</v>
      </c>
      <c r="AC151">
        <v>7.0462827682495099</v>
      </c>
      <c r="AD151">
        <v>7.7768449783325204</v>
      </c>
      <c r="AE151">
        <v>7.7332100868225098</v>
      </c>
      <c r="AF151">
        <v>7.3862271308898899</v>
      </c>
      <c r="AG151">
        <v>8.6609363555908203</v>
      </c>
      <c r="AH151">
        <v>8.2018489837646502</v>
      </c>
      <c r="AI151">
        <v>9.6368131637573207</v>
      </c>
      <c r="AJ151">
        <v>9.5459356307983398</v>
      </c>
      <c r="AK151">
        <v>9.0713129043579102</v>
      </c>
      <c r="AL151">
        <v>9.7557859420776403</v>
      </c>
      <c r="AM151">
        <v>9.1929750442504901</v>
      </c>
      <c r="AN151">
        <v>9.3756914138793892</v>
      </c>
      <c r="AO151">
        <v>9.3332719802856392</v>
      </c>
      <c r="AP151">
        <v>9.4679918289184606</v>
      </c>
      <c r="AQ151">
        <v>9.0167045593261701</v>
      </c>
    </row>
    <row r="152" spans="1:43" x14ac:dyDescent="0.3">
      <c r="A152" t="s">
        <v>372</v>
      </c>
      <c r="B152" t="str">
        <f t="shared" si="2"/>
        <v>NWH-U CN EQUITY</v>
      </c>
      <c r="C152" t="s">
        <v>152</v>
      </c>
      <c r="D152">
        <v>-6.2775912284851101</v>
      </c>
      <c r="E152">
        <v>-5.1391649246215803</v>
      </c>
      <c r="F152">
        <v>-3.7692799568176301</v>
      </c>
      <c r="G152">
        <v>-4.3077278137206996</v>
      </c>
      <c r="H152">
        <v>-3.86007905006409</v>
      </c>
      <c r="I152">
        <v>-2.7576489448547399</v>
      </c>
      <c r="J152">
        <v>-1.5171600580215401</v>
      </c>
      <c r="K152">
        <v>0.82543802261352495</v>
      </c>
      <c r="L152">
        <v>4.0358119010925302</v>
      </c>
      <c r="M152">
        <v>6.3122467994689897</v>
      </c>
      <c r="N152">
        <v>7.0526871681213397</v>
      </c>
      <c r="O152">
        <v>6.7041997909545898</v>
      </c>
      <c r="P152">
        <v>7.1175909042358398</v>
      </c>
      <c r="Q152">
        <v>5.1021242141723597</v>
      </c>
      <c r="R152">
        <v>4.5406079292297399</v>
      </c>
      <c r="S152">
        <v>5.5244288444518999</v>
      </c>
      <c r="T152">
        <v>2.9174740314483598</v>
      </c>
      <c r="U152">
        <v>2.99428391456604</v>
      </c>
      <c r="V152">
        <v>3.2271540164947501</v>
      </c>
      <c r="W152">
        <v>-3.5278998315334001E-2</v>
      </c>
      <c r="X152">
        <v>1.6786030530929601</v>
      </c>
      <c r="Y152">
        <v>0.69388401508331299</v>
      </c>
      <c r="Z152">
        <v>0.13672800362110099</v>
      </c>
      <c r="AA152">
        <v>1.3472160100936901</v>
      </c>
      <c r="AB152">
        <v>0.59898900985717796</v>
      </c>
      <c r="AC152">
        <v>-0.52885901927947998</v>
      </c>
      <c r="AD152">
        <v>0.441354990005493</v>
      </c>
      <c r="AE152">
        <v>1.68203401565552</v>
      </c>
      <c r="AF152">
        <v>2.8988020420074498</v>
      </c>
      <c r="AG152">
        <v>5.2537341117858896</v>
      </c>
      <c r="AH152">
        <v>3.61209988594055</v>
      </c>
      <c r="AI152">
        <v>1.88977694511414</v>
      </c>
      <c r="AJ152">
        <v>-0.573427975177765</v>
      </c>
      <c r="AK152">
        <v>-0.32549199461937001</v>
      </c>
      <c r="AL152">
        <v>5.5314002037048304</v>
      </c>
      <c r="AM152">
        <v>6.59023189544678</v>
      </c>
      <c r="AN152">
        <v>4.8972821235656703</v>
      </c>
      <c r="AO152">
        <v>4.1331210136413601</v>
      </c>
      <c r="AP152">
        <v>-3.2869529724121098</v>
      </c>
      <c r="AQ152">
        <v>-2.4687430858612101</v>
      </c>
    </row>
    <row r="153" spans="1:43" x14ac:dyDescent="0.3">
      <c r="A153" t="s">
        <v>373</v>
      </c>
      <c r="B153" t="str">
        <f t="shared" si="2"/>
        <v>NXE CN EQUITY</v>
      </c>
      <c r="C153" t="s">
        <v>153</v>
      </c>
      <c r="D153">
        <v>11.5874900817871</v>
      </c>
      <c r="E153">
        <v>7.6446189880371103</v>
      </c>
      <c r="F153">
        <v>6.3163309097290004</v>
      </c>
      <c r="G153">
        <v>10.484479904174799</v>
      </c>
      <c r="H153">
        <v>-13.7414646148682</v>
      </c>
      <c r="I153">
        <v>-12.1030683517456</v>
      </c>
      <c r="J153">
        <v>-6.2631688117981001</v>
      </c>
      <c r="K153">
        <v>-9.8515787124633807</v>
      </c>
      <c r="L153">
        <v>-9.6986999511718803</v>
      </c>
      <c r="M153">
        <v>-9.1213445663452095</v>
      </c>
      <c r="N153">
        <v>-15.2928304672241</v>
      </c>
      <c r="O153">
        <v>-26.974128723144499</v>
      </c>
      <c r="P153">
        <v>-35.949665069580099</v>
      </c>
      <c r="Q153">
        <v>-37.746742248535199</v>
      </c>
      <c r="R153">
        <v>-40.024913787841797</v>
      </c>
      <c r="S153">
        <v>-32.7396850585938</v>
      </c>
      <c r="T153">
        <v>-17.737842559814499</v>
      </c>
      <c r="U153">
        <v>-11.545016288757299</v>
      </c>
      <c r="V153">
        <v>-10.1954336166382</v>
      </c>
      <c r="W153">
        <v>-4.8507399559020996</v>
      </c>
      <c r="X153">
        <v>3.0115818977356001</v>
      </c>
      <c r="Y153">
        <v>-2.7059481143951398</v>
      </c>
      <c r="Z153">
        <v>-6.2981247901916504</v>
      </c>
      <c r="AA153">
        <v>0.69842302799224898</v>
      </c>
      <c r="AB153">
        <v>-13.756298065185501</v>
      </c>
      <c r="AC153">
        <v>-10.7912273406982</v>
      </c>
      <c r="AD153">
        <v>-9.1511003673077004E-2</v>
      </c>
      <c r="AE153">
        <v>-21.7073783874512</v>
      </c>
      <c r="AF153">
        <v>-14.9005947113037</v>
      </c>
      <c r="AG153">
        <v>-15.4263048171997</v>
      </c>
      <c r="AH153">
        <v>-26.822471618652301</v>
      </c>
      <c r="AI153">
        <v>-11.5057830810547</v>
      </c>
      <c r="AJ153">
        <v>-2.6242489814758301</v>
      </c>
      <c r="AK153">
        <v>-8.7061319351196307</v>
      </c>
      <c r="AL153">
        <v>-6.4178152084350604</v>
      </c>
      <c r="AM153">
        <v>-5.8767399787902797</v>
      </c>
      <c r="AN153">
        <v>-13.5024461746216</v>
      </c>
      <c r="AO153">
        <v>-13.3078470230103</v>
      </c>
      <c r="AP153">
        <v>-15.632651329040501</v>
      </c>
      <c r="AQ153">
        <v>-28.838445663452099</v>
      </c>
    </row>
    <row r="154" spans="1:43" x14ac:dyDescent="0.3">
      <c r="A154" t="s">
        <v>374</v>
      </c>
      <c r="B154" t="str">
        <f t="shared" si="2"/>
        <v>OGC CN EQUITY</v>
      </c>
      <c r="C154" t="s">
        <v>154</v>
      </c>
      <c r="D154">
        <v>2.82603788375854</v>
      </c>
      <c r="E154">
        <v>0.175724998116493</v>
      </c>
      <c r="F154">
        <v>1.6376529932022099</v>
      </c>
      <c r="G154">
        <v>3.5086240768432599</v>
      </c>
      <c r="H154">
        <v>6.2719302177429199</v>
      </c>
      <c r="I154">
        <v>6.1283020973205602</v>
      </c>
      <c r="J154">
        <v>3.9882369041442902</v>
      </c>
      <c r="K154">
        <v>5.8293399810790998</v>
      </c>
      <c r="L154">
        <v>-0.19446200132370001</v>
      </c>
      <c r="M154">
        <v>2.0782101154327401</v>
      </c>
      <c r="N154">
        <v>2.5670640468597399</v>
      </c>
      <c r="O154">
        <v>-0.16400299966335299</v>
      </c>
      <c r="P154">
        <v>4.2997298240661603</v>
      </c>
      <c r="Q154">
        <v>-2.0570549964904798</v>
      </c>
      <c r="R154">
        <v>-4.9098949432373002</v>
      </c>
      <c r="S154">
        <v>-6.9494857788085902</v>
      </c>
      <c r="T154">
        <v>-6.9846148490905797</v>
      </c>
      <c r="U154">
        <v>-3.3493840694427499</v>
      </c>
      <c r="V154">
        <v>-1.1440060138702399</v>
      </c>
      <c r="W154">
        <v>0.70779997110366799</v>
      </c>
      <c r="X154">
        <v>0.82027602195739702</v>
      </c>
      <c r="Y154">
        <v>2.9186830520629901</v>
      </c>
      <c r="Z154">
        <v>4.3878550529479998</v>
      </c>
      <c r="AA154">
        <v>5.9791541099548304</v>
      </c>
      <c r="AB154">
        <v>9.9003744125366193</v>
      </c>
      <c r="AC154">
        <v>9.8422050476074201</v>
      </c>
      <c r="AD154">
        <v>8.9640378952026403</v>
      </c>
      <c r="AE154">
        <v>8.6706399917602504</v>
      </c>
      <c r="AF154">
        <v>6.5110511779785201</v>
      </c>
      <c r="AG154">
        <v>7.2277021408081099</v>
      </c>
      <c r="AH154">
        <v>8.3666362762451207</v>
      </c>
      <c r="AI154">
        <v>7.8884210586547896</v>
      </c>
      <c r="AJ154">
        <v>8.3816909790039098</v>
      </c>
      <c r="AK154">
        <v>6.9745559692382804</v>
      </c>
      <c r="AL154">
        <v>4.1410841941833496</v>
      </c>
      <c r="AM154">
        <v>4.30896091461182</v>
      </c>
      <c r="AN154">
        <v>7.5557360649108896</v>
      </c>
      <c r="AO154">
        <v>8.4904565811157209</v>
      </c>
      <c r="AP154">
        <v>8.2991819381713903</v>
      </c>
      <c r="AQ154">
        <v>12.2834415435791</v>
      </c>
    </row>
    <row r="155" spans="1:43" x14ac:dyDescent="0.3">
      <c r="A155" t="s">
        <v>375</v>
      </c>
      <c r="B155" t="str">
        <f t="shared" si="2"/>
        <v>OLA CN EQUITY</v>
      </c>
      <c r="C155" t="s">
        <v>155</v>
      </c>
      <c r="D155">
        <v>0.70307797193527199</v>
      </c>
      <c r="E155">
        <v>-1.8486260175705</v>
      </c>
      <c r="F155">
        <v>-3.9403240680694598</v>
      </c>
      <c r="G155">
        <v>-4.6990499496459996</v>
      </c>
      <c r="H155">
        <v>8.0887269973754901</v>
      </c>
      <c r="I155">
        <v>10.241748809814499</v>
      </c>
      <c r="J155">
        <v>8.1168069839477504</v>
      </c>
      <c r="K155">
        <v>9.3531188964843803</v>
      </c>
      <c r="L155">
        <v>4.5806231498718297</v>
      </c>
      <c r="M155">
        <v>0.94648200273513805</v>
      </c>
      <c r="N155">
        <v>0.97131097316741899</v>
      </c>
      <c r="O155">
        <v>-8.7000284194946307</v>
      </c>
      <c r="P155">
        <v>-10.3598623275757</v>
      </c>
      <c r="Q155">
        <v>-10.118868827819799</v>
      </c>
      <c r="R155">
        <v>-13.348671913146999</v>
      </c>
      <c r="S155">
        <v>-14.1843004226685</v>
      </c>
      <c r="T155">
        <v>-14.071414947509799</v>
      </c>
      <c r="U155">
        <v>-14.4580221176147</v>
      </c>
      <c r="V155">
        <v>-15.803016662597701</v>
      </c>
      <c r="W155">
        <v>-15.3083333969116</v>
      </c>
      <c r="X155">
        <v>-20.8537197113037</v>
      </c>
      <c r="Y155">
        <v>-24.943822860717798</v>
      </c>
      <c r="Z155">
        <v>-21.418350219726602</v>
      </c>
      <c r="AA155">
        <v>-25.629829406738299</v>
      </c>
      <c r="AB155">
        <v>-19.641881942748999</v>
      </c>
      <c r="AC155">
        <v>-15.8006839752197</v>
      </c>
      <c r="AD155">
        <v>-13.7575235366821</v>
      </c>
      <c r="AE155">
        <v>-12.3927459716797</v>
      </c>
      <c r="AF155">
        <v>-14.010786056518601</v>
      </c>
      <c r="AG155">
        <v>-10.9796361923218</v>
      </c>
      <c r="AH155">
        <v>-5.8511462211608896</v>
      </c>
      <c r="AI155">
        <v>-4.1266908645629901</v>
      </c>
      <c r="AJ155">
        <v>-18.426559448242202</v>
      </c>
      <c r="AK155">
        <v>-56.934486389160199</v>
      </c>
      <c r="AL155">
        <v>-38.758258819580099</v>
      </c>
      <c r="AM155">
        <v>-35.504600524902301</v>
      </c>
      <c r="AN155">
        <v>-15.5025339126587</v>
      </c>
      <c r="AO155">
        <v>-5.17574119567871</v>
      </c>
      <c r="AP155">
        <v>-6.8938488960266104</v>
      </c>
      <c r="AQ155">
        <v>-14.624936103820801</v>
      </c>
    </row>
    <row r="156" spans="1:43" x14ac:dyDescent="0.3">
      <c r="A156" t="s">
        <v>376</v>
      </c>
      <c r="B156" t="str">
        <f t="shared" si="2"/>
        <v>ONEX CN EQUITY</v>
      </c>
      <c r="C156" t="s">
        <v>156</v>
      </c>
      <c r="D156">
        <v>7.6866388320922896</v>
      </c>
      <c r="E156">
        <v>9.2254934310913104</v>
      </c>
      <c r="F156">
        <v>8.9329156875610405</v>
      </c>
      <c r="G156">
        <v>5.9774007797241202</v>
      </c>
      <c r="H156">
        <v>6.9435467720031703</v>
      </c>
      <c r="I156">
        <v>1.8044240474700901</v>
      </c>
      <c r="J156">
        <v>-1.5579639673232999</v>
      </c>
      <c r="K156">
        <v>2.63941097259521</v>
      </c>
      <c r="L156">
        <v>0.16245999932289101</v>
      </c>
      <c r="M156">
        <v>9.2996091842651403</v>
      </c>
      <c r="N156">
        <v>11.262381553649901</v>
      </c>
      <c r="O156">
        <v>16.571327209472699</v>
      </c>
      <c r="P156">
        <v>22.465133666992202</v>
      </c>
      <c r="Q156">
        <v>22.0869331359863</v>
      </c>
      <c r="R156">
        <v>29.822484970092798</v>
      </c>
      <c r="S156">
        <v>9.4743671417236293</v>
      </c>
      <c r="T156">
        <v>4.4521741867065403</v>
      </c>
      <c r="U156">
        <v>-1.15212297439575</v>
      </c>
      <c r="V156">
        <v>-6.9383678436279297</v>
      </c>
      <c r="W156">
        <v>16.139013290405298</v>
      </c>
      <c r="X156">
        <v>15.908200263977101</v>
      </c>
      <c r="Y156">
        <v>14.222931861877401</v>
      </c>
      <c r="Z156">
        <v>12.300830841064499</v>
      </c>
      <c r="AA156">
        <v>-1.47148597240448</v>
      </c>
      <c r="AB156">
        <v>-1.2584129571914699</v>
      </c>
      <c r="AC156">
        <v>0.43332201242446899</v>
      </c>
      <c r="AD156">
        <v>6.9681410789489702</v>
      </c>
      <c r="AE156">
        <v>5.4834551811218297</v>
      </c>
      <c r="AF156">
        <v>4.9055719375610396</v>
      </c>
      <c r="AG156">
        <v>3.97939109802246</v>
      </c>
      <c r="AH156">
        <v>-2.1177139282226598</v>
      </c>
      <c r="AI156">
        <v>-0.33027198910713201</v>
      </c>
      <c r="AJ156">
        <v>-0.91658002138137795</v>
      </c>
      <c r="AK156">
        <v>-7.0996999740601002E-2</v>
      </c>
      <c r="AL156">
        <v>-1.8745249509811399</v>
      </c>
      <c r="AM156">
        <v>-1.7699940204620399</v>
      </c>
      <c r="AN156">
        <v>-1.83416199684143</v>
      </c>
      <c r="AO156">
        <v>-1.15558397769928</v>
      </c>
      <c r="AP156">
        <v>-0.50755101442337003</v>
      </c>
      <c r="AQ156">
        <v>-0.34952801465988198</v>
      </c>
    </row>
    <row r="157" spans="1:43" x14ac:dyDescent="0.3">
      <c r="A157" t="s">
        <v>377</v>
      </c>
      <c r="B157" t="str">
        <f t="shared" si="2"/>
        <v>OR CN EQUITY</v>
      </c>
      <c r="C157" t="s">
        <v>157</v>
      </c>
      <c r="D157">
        <v>-2.56076908111572</v>
      </c>
      <c r="E157">
        <v>-4.6928381919860804</v>
      </c>
      <c r="F157">
        <v>-2.8604440689086901</v>
      </c>
      <c r="G157">
        <v>-2.4401559829711901</v>
      </c>
      <c r="H157">
        <v>1.91190302371979</v>
      </c>
      <c r="I157">
        <v>-3.8099060058593799</v>
      </c>
      <c r="J157">
        <v>-4.00827884674072</v>
      </c>
      <c r="K157">
        <v>-5.4387950897216797</v>
      </c>
      <c r="L157">
        <v>-7.1740360260009801</v>
      </c>
      <c r="M157">
        <v>-7.1388997137546997E-2</v>
      </c>
      <c r="N157">
        <v>-1.2694569826126101</v>
      </c>
      <c r="O157">
        <v>-0.98961198329925504</v>
      </c>
      <c r="P157">
        <v>9.6942000091075994E-2</v>
      </c>
      <c r="Q157">
        <v>0.57030600309371904</v>
      </c>
      <c r="R157">
        <v>1.8306620121002199</v>
      </c>
      <c r="S157">
        <v>0.77691602706909202</v>
      </c>
      <c r="T157">
        <v>-6.8908557891845703</v>
      </c>
      <c r="U157">
        <v>-9.6544017791747994</v>
      </c>
      <c r="V157">
        <v>-10.580020904541</v>
      </c>
      <c r="W157">
        <v>-11.2004137039185</v>
      </c>
      <c r="X157">
        <v>-8.7882003784179705</v>
      </c>
      <c r="Y157">
        <v>-6.2868299484252903</v>
      </c>
      <c r="Z157">
        <v>-5.7664418220520002</v>
      </c>
      <c r="AA157">
        <v>-4.4448428153991699</v>
      </c>
      <c r="AB157">
        <v>-2.3538830280303999</v>
      </c>
      <c r="AC157">
        <v>-2.8122589588165301</v>
      </c>
      <c r="AD157">
        <v>-2.2563319206237802</v>
      </c>
      <c r="AE157">
        <v>-2.1614449024200399</v>
      </c>
      <c r="AF157">
        <v>1.64120805263519</v>
      </c>
      <c r="AG157">
        <v>2.9753229618072501</v>
      </c>
      <c r="AH157">
        <v>3.3826320171356201</v>
      </c>
      <c r="AI157">
        <v>3.3720920085907</v>
      </c>
      <c r="AJ157">
        <v>3.0474660396575901</v>
      </c>
      <c r="AK157">
        <v>2.4747118949890101</v>
      </c>
      <c r="AL157">
        <v>1.53896200656891</v>
      </c>
      <c r="AM157">
        <v>4.2547049522399902</v>
      </c>
      <c r="AN157">
        <v>3.4011139869689901</v>
      </c>
      <c r="AO157">
        <v>2.8162550926208501</v>
      </c>
      <c r="AP157" t="s">
        <v>6</v>
      </c>
      <c r="AQ157" t="s">
        <v>6</v>
      </c>
    </row>
    <row r="158" spans="1:43" x14ac:dyDescent="0.3">
      <c r="A158" t="s">
        <v>378</v>
      </c>
      <c r="B158" t="str">
        <f t="shared" si="2"/>
        <v>OTEX CN EQUITY</v>
      </c>
      <c r="C158" t="s">
        <v>158</v>
      </c>
      <c r="D158">
        <v>3.0894041061401398</v>
      </c>
      <c r="E158">
        <v>2.9723050594329798</v>
      </c>
      <c r="F158">
        <v>0.99423897266387895</v>
      </c>
      <c r="G158">
        <v>0.92112201452255205</v>
      </c>
      <c r="H158">
        <v>2.6150689125061</v>
      </c>
      <c r="I158">
        <v>1.1029640436172501</v>
      </c>
      <c r="J158">
        <v>2.1841750144958501</v>
      </c>
      <c r="K158">
        <v>2.9784209728240998</v>
      </c>
      <c r="L158">
        <v>1.5129879713058501</v>
      </c>
      <c r="M158">
        <v>4.0133800506591797</v>
      </c>
      <c r="N158">
        <v>4.8295631408691397</v>
      </c>
      <c r="O158">
        <v>4.9462752342224103</v>
      </c>
      <c r="P158">
        <v>3.44706010818481</v>
      </c>
      <c r="Q158">
        <v>3.1311180591583301</v>
      </c>
      <c r="R158">
        <v>1.58003401756287</v>
      </c>
      <c r="S158">
        <v>0.93688100576400801</v>
      </c>
      <c r="T158">
        <v>2.8952789306640598</v>
      </c>
      <c r="U158">
        <v>2.5783219337463401</v>
      </c>
      <c r="V158">
        <v>3.10446000099182</v>
      </c>
      <c r="W158">
        <v>3.7917330265045202</v>
      </c>
      <c r="X158">
        <v>4.1382079124450701</v>
      </c>
      <c r="Y158">
        <v>3.63718605041504</v>
      </c>
      <c r="Z158">
        <v>3.50949311256409</v>
      </c>
      <c r="AA158">
        <v>3.3781030178070099</v>
      </c>
      <c r="AB158">
        <v>3.1595768928527801</v>
      </c>
      <c r="AC158">
        <v>3.1776270866393999</v>
      </c>
      <c r="AD158">
        <v>2.9715030193328902</v>
      </c>
      <c r="AE158">
        <v>2.59154200553894</v>
      </c>
      <c r="AF158">
        <v>2.1697139739990199</v>
      </c>
      <c r="AG158">
        <v>16.235582351684599</v>
      </c>
      <c r="AH158">
        <v>17.980077743530298</v>
      </c>
      <c r="AI158">
        <v>19.877079010009801</v>
      </c>
      <c r="AJ158">
        <v>22.367059707641602</v>
      </c>
      <c r="AK158">
        <v>5.9842810630798304</v>
      </c>
      <c r="AL158">
        <v>6.1060128211975098</v>
      </c>
      <c r="AM158">
        <v>5.46144676208496</v>
      </c>
      <c r="AN158">
        <v>5.1878628730773899</v>
      </c>
      <c r="AO158">
        <v>5.6785697937011701</v>
      </c>
      <c r="AP158">
        <v>6.1315622329711896</v>
      </c>
      <c r="AQ158">
        <v>8.2988100051879901</v>
      </c>
    </row>
    <row r="159" spans="1:43" x14ac:dyDescent="0.3">
      <c r="A159" t="s">
        <v>379</v>
      </c>
      <c r="B159" t="str">
        <f t="shared" si="2"/>
        <v>PAAS CN EQUITY</v>
      </c>
      <c r="C159" t="s">
        <v>159</v>
      </c>
      <c r="D159">
        <v>-0.87294000387191795</v>
      </c>
      <c r="E159">
        <v>-1.78182101249695</v>
      </c>
      <c r="F159">
        <v>-1.8909759521484399</v>
      </c>
      <c r="G159">
        <v>-2.0226359367370601</v>
      </c>
      <c r="H159">
        <v>-3.9233210086822501</v>
      </c>
      <c r="I159">
        <v>-4.2371468544006303</v>
      </c>
      <c r="J159">
        <v>-6.3520917892456099</v>
      </c>
      <c r="K159">
        <v>-10.100305557251</v>
      </c>
      <c r="L159">
        <v>-4.6401782035827601</v>
      </c>
      <c r="M159">
        <v>-1.86404800415039</v>
      </c>
      <c r="N159">
        <v>5.2656950950622603</v>
      </c>
      <c r="O159">
        <v>2.8026919364929199</v>
      </c>
      <c r="P159">
        <v>7.4376411437988299</v>
      </c>
      <c r="Q159">
        <v>8.8216218948364293</v>
      </c>
      <c r="R159">
        <v>7.3384962081909197</v>
      </c>
      <c r="S159">
        <v>5.1593217849731499</v>
      </c>
      <c r="T159">
        <v>1.80232501029968</v>
      </c>
      <c r="U159">
        <v>0.97768199443817105</v>
      </c>
      <c r="V159">
        <v>0.91857600212097201</v>
      </c>
      <c r="W159">
        <v>4.1020469665527299</v>
      </c>
      <c r="X159">
        <v>-0.183065995573997</v>
      </c>
      <c r="Y159">
        <v>-1.91173303127289</v>
      </c>
      <c r="Z159">
        <v>-1.2676429748535201</v>
      </c>
      <c r="AA159">
        <v>0.52376002073287997</v>
      </c>
      <c r="AB159">
        <v>6.2864670753479004</v>
      </c>
      <c r="AC159">
        <v>7.5767779350280797</v>
      </c>
      <c r="AD159">
        <v>7.6467609405517596</v>
      </c>
      <c r="AE159">
        <v>6.21826219558716</v>
      </c>
      <c r="AF159">
        <v>4.9796180725097701</v>
      </c>
      <c r="AG159">
        <v>6.4838590621948198</v>
      </c>
      <c r="AH159">
        <v>6.5182118415832502</v>
      </c>
      <c r="AI159">
        <v>5.5399980545043999</v>
      </c>
      <c r="AJ159">
        <v>-2.921875</v>
      </c>
      <c r="AK159">
        <v>-8.8387527465820295</v>
      </c>
      <c r="AL159">
        <v>-11.13316822052</v>
      </c>
      <c r="AM159">
        <v>-12.1433410644531</v>
      </c>
      <c r="AN159">
        <v>-27.282426834106399</v>
      </c>
      <c r="AO159">
        <v>-24.4682292938232</v>
      </c>
      <c r="AP159">
        <v>-24.2666416168213</v>
      </c>
      <c r="AQ159">
        <v>-22.802528381347699</v>
      </c>
    </row>
    <row r="160" spans="1:43" x14ac:dyDescent="0.3">
      <c r="A160" t="s">
        <v>380</v>
      </c>
      <c r="B160" t="str">
        <f t="shared" si="2"/>
        <v>PBH CN EQUITY</v>
      </c>
      <c r="C160" t="s">
        <v>160</v>
      </c>
      <c r="D160">
        <v>1.8833179473877</v>
      </c>
      <c r="E160">
        <v>2.1475589275360099</v>
      </c>
      <c r="F160">
        <v>1.8169070482253999</v>
      </c>
      <c r="G160">
        <v>1.84043705463409</v>
      </c>
      <c r="H160">
        <v>2.1462619304657</v>
      </c>
      <c r="I160">
        <v>2.26201295852661</v>
      </c>
      <c r="J160">
        <v>2.9593911170959499</v>
      </c>
      <c r="K160">
        <v>3.37496709823608</v>
      </c>
      <c r="L160">
        <v>3.6839549541473402</v>
      </c>
      <c r="M160">
        <v>3.8549320697784402</v>
      </c>
      <c r="N160">
        <v>3.10759401321411</v>
      </c>
      <c r="O160">
        <v>3.3380289077758798</v>
      </c>
      <c r="P160">
        <v>3.2404670715332</v>
      </c>
      <c r="Q160">
        <v>3.0150609016418501</v>
      </c>
      <c r="R160">
        <v>2.5086901187896702</v>
      </c>
      <c r="S160">
        <v>2.5837318897247301</v>
      </c>
      <c r="T160">
        <v>2.50261402130127</v>
      </c>
      <c r="U160">
        <v>2.3444020748138401</v>
      </c>
      <c r="V160">
        <v>2.9331979751586901</v>
      </c>
      <c r="W160">
        <v>3.1294078826904301</v>
      </c>
      <c r="X160">
        <v>3.2902650833129901</v>
      </c>
      <c r="Y160">
        <v>3.8858680725097701</v>
      </c>
      <c r="Z160">
        <v>4.3797640800476101</v>
      </c>
      <c r="AA160">
        <v>5.0127878189086896</v>
      </c>
      <c r="AB160">
        <v>5.3902521133422896</v>
      </c>
      <c r="AC160">
        <v>4.95678615570068</v>
      </c>
      <c r="AD160">
        <v>5.7611050605773899</v>
      </c>
      <c r="AE160">
        <v>6.2388591766357404</v>
      </c>
      <c r="AF160">
        <v>7.4852862358093297</v>
      </c>
      <c r="AG160">
        <v>7.58375787734985</v>
      </c>
      <c r="AH160">
        <v>7.5910930633544904</v>
      </c>
      <c r="AI160">
        <v>6.96921586990356</v>
      </c>
      <c r="AJ160">
        <v>6.2610287666320801</v>
      </c>
      <c r="AK160">
        <v>5.2646951675415004</v>
      </c>
      <c r="AL160">
        <v>2.17581391334534</v>
      </c>
      <c r="AM160">
        <v>1.4532560110092201</v>
      </c>
      <c r="AN160">
        <v>0.52923202514648404</v>
      </c>
      <c r="AO160">
        <v>-0.15020300447940799</v>
      </c>
      <c r="AP160">
        <v>1.8381990194320701</v>
      </c>
      <c r="AQ160">
        <v>1.62132596969604</v>
      </c>
    </row>
    <row r="161" spans="1:43" x14ac:dyDescent="0.3">
      <c r="A161" t="s">
        <v>1045</v>
      </c>
      <c r="B161" t="str">
        <f t="shared" si="2"/>
        <v>PD CN EQUITY</v>
      </c>
      <c r="C161" t="s">
        <v>863</v>
      </c>
      <c r="D161">
        <v>8.5362920761108398</v>
      </c>
      <c r="E161">
        <v>7.9235701560974103</v>
      </c>
      <c r="F161">
        <v>7.80942583084106</v>
      </c>
      <c r="G161">
        <v>9.8129348754882795</v>
      </c>
      <c r="H161">
        <v>5.0911979675293004</v>
      </c>
      <c r="I161">
        <v>5.7708678245544398</v>
      </c>
      <c r="J161">
        <v>3.7741999626159699</v>
      </c>
      <c r="K161">
        <v>-1.2384890317916899</v>
      </c>
      <c r="L161">
        <v>-2.3057479858398402</v>
      </c>
      <c r="M161">
        <v>-4.9554939270019496</v>
      </c>
      <c r="N161">
        <v>-6.74591112136841</v>
      </c>
      <c r="O161">
        <v>-6.3800678253173801</v>
      </c>
      <c r="P161">
        <v>-6.4748520851135298</v>
      </c>
      <c r="Q161">
        <v>-6.0337510108947798</v>
      </c>
      <c r="R161">
        <v>-4.8950338363647496</v>
      </c>
      <c r="S161">
        <v>-3.8950719833374001</v>
      </c>
      <c r="T161">
        <v>-2.5672729015350302</v>
      </c>
      <c r="U161">
        <v>-1.76802694797516</v>
      </c>
      <c r="V161">
        <v>-0.675956010818481</v>
      </c>
      <c r="W161">
        <v>0.19166299700737</v>
      </c>
      <c r="X161">
        <v>-5.2726588249206499</v>
      </c>
      <c r="Y161">
        <v>-5.9672789573669398</v>
      </c>
      <c r="Z161">
        <v>-6.6436901092529297</v>
      </c>
      <c r="AA161">
        <v>-7.8170008659362802</v>
      </c>
      <c r="AB161">
        <v>-3.6871180534362802</v>
      </c>
      <c r="AC161">
        <v>-3.4924569129943901</v>
      </c>
      <c r="AD161">
        <v>-3.11305809020996</v>
      </c>
      <c r="AE161">
        <v>-3.2136709690093999</v>
      </c>
      <c r="AF161">
        <v>-2.74755811691284</v>
      </c>
      <c r="AG161">
        <v>-3.18350005149841</v>
      </c>
      <c r="AH161">
        <v>-3.5647740364074698</v>
      </c>
      <c r="AI161">
        <v>-3.3805630207061799</v>
      </c>
      <c r="AJ161">
        <v>-8.1464481353759801</v>
      </c>
      <c r="AK161">
        <v>-8.9676675796508807</v>
      </c>
      <c r="AL161">
        <v>-8.0570640563964808</v>
      </c>
      <c r="AM161">
        <v>-7.1348099708557102</v>
      </c>
      <c r="AN161">
        <v>-3.90170097351074</v>
      </c>
      <c r="AO161">
        <v>-1.3069310188293499</v>
      </c>
      <c r="AP161">
        <v>-0.86752402782440197</v>
      </c>
      <c r="AQ161">
        <v>0.67054200172424305</v>
      </c>
    </row>
    <row r="162" spans="1:43" x14ac:dyDescent="0.3">
      <c r="A162" t="s">
        <v>381</v>
      </c>
      <c r="B162" t="str">
        <f t="shared" si="2"/>
        <v>PET CN EQUITY</v>
      </c>
      <c r="C162" t="s">
        <v>161</v>
      </c>
      <c r="D162">
        <v>9.7532253265380895</v>
      </c>
      <c r="E162">
        <v>9.3567342758178693</v>
      </c>
      <c r="F162">
        <v>10.6792888641357</v>
      </c>
      <c r="G162">
        <v>10.8079080581665</v>
      </c>
      <c r="H162">
        <v>11.3636837005615</v>
      </c>
      <c r="I162">
        <v>13.10915184021</v>
      </c>
      <c r="J162">
        <v>14.622027397155801</v>
      </c>
      <c r="K162">
        <v>15.0470123291016</v>
      </c>
      <c r="L162">
        <v>16.3979816436768</v>
      </c>
      <c r="M162">
        <v>16.622419357299801</v>
      </c>
      <c r="N162">
        <v>20.591831207275401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6</v>
      </c>
      <c r="AC162" t="s">
        <v>6</v>
      </c>
      <c r="AD162" t="s">
        <v>6</v>
      </c>
      <c r="AE162" t="s">
        <v>6</v>
      </c>
      <c r="AF162" t="s">
        <v>6</v>
      </c>
      <c r="AG162" t="s">
        <v>6</v>
      </c>
      <c r="AH162" t="s">
        <v>6</v>
      </c>
      <c r="AI162" t="s">
        <v>6</v>
      </c>
      <c r="AJ162" t="s">
        <v>6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</row>
    <row r="163" spans="1:43" x14ac:dyDescent="0.3">
      <c r="A163" t="s">
        <v>382</v>
      </c>
      <c r="B163" t="str">
        <f t="shared" si="2"/>
        <v>PEY CN EQUITY</v>
      </c>
      <c r="C163" t="s">
        <v>162</v>
      </c>
      <c r="D163">
        <v>5.8523101806640598</v>
      </c>
      <c r="E163">
        <v>6.2517518997192401</v>
      </c>
      <c r="F163">
        <v>6.3741731643676802</v>
      </c>
      <c r="G163">
        <v>6.1463961601257298</v>
      </c>
      <c r="H163">
        <v>7.7062749862670898</v>
      </c>
      <c r="I163">
        <v>8.6495418548584002</v>
      </c>
      <c r="J163">
        <v>9.6048631668090803</v>
      </c>
      <c r="K163">
        <v>10.021217346191399</v>
      </c>
      <c r="L163">
        <v>9.0986099243164098</v>
      </c>
      <c r="M163">
        <v>7.7579979896545401</v>
      </c>
      <c r="N163">
        <v>5.6316161155700701</v>
      </c>
      <c r="O163">
        <v>4.1230278015136701</v>
      </c>
      <c r="P163">
        <v>4.0405240058898899</v>
      </c>
      <c r="Q163">
        <v>2.9656779766082799</v>
      </c>
      <c r="R163">
        <v>1.96860098838806</v>
      </c>
      <c r="S163">
        <v>-0.98788100481033303</v>
      </c>
      <c r="T163">
        <v>-2.7598850727081299</v>
      </c>
      <c r="U163">
        <v>-2.26541304588318</v>
      </c>
      <c r="V163">
        <v>1.1394469738006601</v>
      </c>
      <c r="W163">
        <v>3.6644089221954399</v>
      </c>
      <c r="X163">
        <v>4.2235641479492196</v>
      </c>
      <c r="Y163">
        <v>4.8199419975280797</v>
      </c>
      <c r="Z163">
        <v>2.8672730922699001</v>
      </c>
      <c r="AA163">
        <v>3.4275929927825901</v>
      </c>
      <c r="AB163">
        <v>4.3757481575012198</v>
      </c>
      <c r="AC163">
        <v>4.8265118598937997</v>
      </c>
      <c r="AD163">
        <v>5.03857517242432</v>
      </c>
      <c r="AE163">
        <v>4.8325061798095703</v>
      </c>
      <c r="AF163">
        <v>4.5831408500671396</v>
      </c>
      <c r="AG163">
        <v>4.0466618537902797</v>
      </c>
      <c r="AH163">
        <v>3.1406719684600799</v>
      </c>
      <c r="AI163">
        <v>3.2943708896636998</v>
      </c>
      <c r="AJ163">
        <v>3.49864602088928</v>
      </c>
      <c r="AK163">
        <v>4.0128631591796902</v>
      </c>
      <c r="AL163">
        <v>4.0498280525207502</v>
      </c>
      <c r="AM163">
        <v>4.2427120208740199</v>
      </c>
      <c r="AN163">
        <v>5.27309322357178</v>
      </c>
      <c r="AO163">
        <v>6.5197949409484899</v>
      </c>
      <c r="AP163">
        <v>8.3476705551147496</v>
      </c>
      <c r="AQ163">
        <v>9.2139320373535192</v>
      </c>
    </row>
    <row r="164" spans="1:43" x14ac:dyDescent="0.3">
      <c r="A164" t="s">
        <v>1046</v>
      </c>
      <c r="B164" t="str">
        <f t="shared" si="2"/>
        <v>PKI CN EQUITY</v>
      </c>
      <c r="C164" t="s">
        <v>859</v>
      </c>
      <c r="D164">
        <v>1.72628998756409</v>
      </c>
      <c r="E164">
        <v>2.8062160015106201</v>
      </c>
      <c r="F164">
        <v>2.8126239776611301</v>
      </c>
      <c r="G164">
        <v>3.3458828926086399</v>
      </c>
      <c r="H164">
        <v>3.2156391143798801</v>
      </c>
      <c r="I164">
        <v>2.4065539836883501</v>
      </c>
      <c r="J164">
        <v>2.4961469173431401</v>
      </c>
      <c r="K164">
        <v>2.3995668888092001</v>
      </c>
      <c r="L164">
        <v>2.0158679485321001</v>
      </c>
      <c r="M164">
        <v>2.1566259860992401</v>
      </c>
      <c r="N164">
        <v>1.01622402667999</v>
      </c>
      <c r="O164">
        <v>0.85254800319671598</v>
      </c>
      <c r="P164">
        <v>1.3554830551147501</v>
      </c>
      <c r="Q164">
        <v>0.95557600259780895</v>
      </c>
      <c r="R164">
        <v>1.9960080385208101</v>
      </c>
      <c r="S164">
        <v>0.892419993877411</v>
      </c>
      <c r="T164">
        <v>2.2608220577239999</v>
      </c>
      <c r="U164">
        <v>1.6271400451660201</v>
      </c>
      <c r="V164">
        <v>2.45066094398498</v>
      </c>
      <c r="W164">
        <v>5.1124200820922896</v>
      </c>
      <c r="X164">
        <v>3.80044293403625</v>
      </c>
      <c r="Y164">
        <v>4.1916170120239302</v>
      </c>
      <c r="Z164">
        <v>3.6300899982452401</v>
      </c>
      <c r="AA164">
        <v>3.7207620143890399</v>
      </c>
      <c r="AB164">
        <v>3.3784360885620099</v>
      </c>
      <c r="AC164">
        <v>2.8400421142578098</v>
      </c>
      <c r="AD164">
        <v>2.0198209285736102</v>
      </c>
      <c r="AE164">
        <v>2.0668458938598602</v>
      </c>
      <c r="AF164">
        <v>0.99247902631759599</v>
      </c>
      <c r="AG164">
        <v>1.2494089603424099</v>
      </c>
      <c r="AH164">
        <v>2.0904951095581099</v>
      </c>
      <c r="AI164">
        <v>2.1551709175109899</v>
      </c>
      <c r="AJ164">
        <v>2.81175708770752</v>
      </c>
      <c r="AK164">
        <v>3.2687010765075701</v>
      </c>
      <c r="AL164">
        <v>2.7137930393218999</v>
      </c>
      <c r="AM164" t="s">
        <v>6</v>
      </c>
      <c r="AN164">
        <v>2.08478903770447</v>
      </c>
      <c r="AO164">
        <v>1.84539294242859</v>
      </c>
      <c r="AP164">
        <v>3.1727879047393799</v>
      </c>
      <c r="AQ164" t="s">
        <v>6</v>
      </c>
    </row>
    <row r="165" spans="1:43" x14ac:dyDescent="0.3">
      <c r="A165" t="s">
        <v>383</v>
      </c>
      <c r="B165" t="str">
        <f t="shared" si="2"/>
        <v>PMZ-U CN EQUITY</v>
      </c>
      <c r="C165" t="s">
        <v>163</v>
      </c>
      <c r="D165">
        <v>1.8611689805984499</v>
      </c>
      <c r="E165">
        <v>3.3671000003814702</v>
      </c>
      <c r="F165">
        <v>3.1240310668945299</v>
      </c>
      <c r="G165">
        <v>2.88029909133911</v>
      </c>
      <c r="H165">
        <v>1.8731880187988299</v>
      </c>
      <c r="I165">
        <v>0.67253297567367598</v>
      </c>
      <c r="J165">
        <v>-0.19968600571155501</v>
      </c>
      <c r="K165">
        <v>-0.37459599971771201</v>
      </c>
      <c r="L165" t="s">
        <v>6</v>
      </c>
      <c r="M165" t="s">
        <v>6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  <c r="AG165" t="s">
        <v>6</v>
      </c>
      <c r="AH165" t="s">
        <v>6</v>
      </c>
      <c r="AI165" t="s">
        <v>6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</row>
    <row r="166" spans="1:43" x14ac:dyDescent="0.3">
      <c r="A166" t="s">
        <v>384</v>
      </c>
      <c r="B166" t="str">
        <f t="shared" si="2"/>
        <v>POU CN EQUITY</v>
      </c>
      <c r="C166" t="s">
        <v>164</v>
      </c>
      <c r="D166">
        <v>8.1408491134643608</v>
      </c>
      <c r="E166">
        <v>8.0866632461547905</v>
      </c>
      <c r="F166">
        <v>7.9617428779602104</v>
      </c>
      <c r="G166">
        <v>10.77698802948</v>
      </c>
      <c r="H166">
        <v>14.435468673706101</v>
      </c>
      <c r="I166">
        <v>18.404457092285199</v>
      </c>
      <c r="J166">
        <v>20.974166870117202</v>
      </c>
      <c r="K166">
        <v>16.5547771453857</v>
      </c>
      <c r="L166">
        <v>12.8115501403809</v>
      </c>
      <c r="M166">
        <v>15.3251609802246</v>
      </c>
      <c r="N166">
        <v>8.7509603500366193</v>
      </c>
      <c r="O166">
        <v>6.4182319641113299</v>
      </c>
      <c r="P166">
        <v>12.920490264892599</v>
      </c>
      <c r="Q166">
        <v>3.90827488899231</v>
      </c>
      <c r="R166">
        <v>3.94110107421875</v>
      </c>
      <c r="S166">
        <v>-0.64576101303100597</v>
      </c>
      <c r="T166">
        <v>-10.723235130310099</v>
      </c>
      <c r="U166">
        <v>-5.66241502761841</v>
      </c>
      <c r="V166">
        <v>-6.9198698997497603</v>
      </c>
      <c r="W166">
        <v>-2.2970669269561799</v>
      </c>
      <c r="X166">
        <v>-5.2327690124511701</v>
      </c>
      <c r="Y166">
        <v>-8.4008579254150408</v>
      </c>
      <c r="Z166">
        <v>-8.346923828125</v>
      </c>
      <c r="AA166">
        <v>-8.5399723052978498</v>
      </c>
      <c r="AB166">
        <v>-3.0067980289459202</v>
      </c>
      <c r="AC166">
        <v>2.4578289985656698</v>
      </c>
      <c r="AD166">
        <v>7.1982059478759801</v>
      </c>
      <c r="AE166">
        <v>10.3032474517822</v>
      </c>
      <c r="AF166">
        <v>14.037462234497101</v>
      </c>
      <c r="AG166">
        <v>62.132602691650398</v>
      </c>
      <c r="AH166">
        <v>52.155517578125</v>
      </c>
      <c r="AI166">
        <v>48.151908874511697</v>
      </c>
      <c r="AJ166">
        <v>12.872244834899901</v>
      </c>
      <c r="AK166">
        <v>-29.833215713501001</v>
      </c>
      <c r="AL166">
        <v>-28.846479415893601</v>
      </c>
      <c r="AM166">
        <v>-30.141506195068398</v>
      </c>
      <c r="AN166">
        <v>-12.6591653823853</v>
      </c>
      <c r="AO166">
        <v>-7.71008205413818</v>
      </c>
      <c r="AP166">
        <v>-4.4519071578979501</v>
      </c>
      <c r="AQ166">
        <v>-2.5397930145263699</v>
      </c>
    </row>
    <row r="167" spans="1:43" x14ac:dyDescent="0.3">
      <c r="A167" t="s">
        <v>385</v>
      </c>
      <c r="B167" t="str">
        <f t="shared" si="2"/>
        <v>POW CN EQUITY</v>
      </c>
      <c r="C167" t="s">
        <v>165</v>
      </c>
      <c r="D167">
        <v>0.29497501254081698</v>
      </c>
      <c r="E167">
        <v>0.37919598817825301</v>
      </c>
      <c r="F167">
        <v>0.352319985628128</v>
      </c>
      <c r="G167">
        <v>0.30910399556160001</v>
      </c>
      <c r="H167">
        <v>0.27208799123763999</v>
      </c>
      <c r="I167">
        <v>0.224368005990982</v>
      </c>
      <c r="J167">
        <v>0.25043299794197099</v>
      </c>
      <c r="K167">
        <v>0.32898199558258101</v>
      </c>
      <c r="L167">
        <v>0.41282600164413502</v>
      </c>
      <c r="M167">
        <v>0.43164798617362998</v>
      </c>
      <c r="N167">
        <v>0.522876977920532</v>
      </c>
      <c r="O167">
        <v>0.460047006607056</v>
      </c>
      <c r="P167">
        <v>0.51731097698211703</v>
      </c>
      <c r="Q167">
        <v>0.48748299479484603</v>
      </c>
      <c r="R167">
        <v>0.44269099831581099</v>
      </c>
      <c r="S167">
        <v>0.36986398696899397</v>
      </c>
      <c r="T167">
        <v>0.329088985919952</v>
      </c>
      <c r="U167">
        <v>0.30569899082183799</v>
      </c>
      <c r="V167">
        <v>0.22922399640083299</v>
      </c>
      <c r="W167">
        <v>0.24958199262618999</v>
      </c>
      <c r="X167">
        <v>0.26136299967765803</v>
      </c>
      <c r="Y167">
        <v>0.22464600205421401</v>
      </c>
      <c r="Z167">
        <v>0.238869994878769</v>
      </c>
      <c r="AA167">
        <v>0.29827699065208402</v>
      </c>
      <c r="AB167">
        <v>0.29765099287033098</v>
      </c>
      <c r="AC167">
        <v>0.35973799228668202</v>
      </c>
      <c r="AD167">
        <v>0.36168199777603099</v>
      </c>
      <c r="AE167">
        <v>0.308207988739014</v>
      </c>
      <c r="AF167">
        <v>0.370907992124557</v>
      </c>
      <c r="AG167">
        <v>0.33540999889373802</v>
      </c>
      <c r="AH167">
        <v>0.31911200284957902</v>
      </c>
      <c r="AI167">
        <v>0.26821699738502502</v>
      </c>
      <c r="AJ167">
        <v>0.23506699502468101</v>
      </c>
      <c r="AK167">
        <v>0.292930006980896</v>
      </c>
      <c r="AL167">
        <v>0.37565100193023698</v>
      </c>
      <c r="AM167">
        <v>0.45913299918174699</v>
      </c>
      <c r="AN167">
        <v>0.48562398552894598</v>
      </c>
      <c r="AO167">
        <v>0.456277996301651</v>
      </c>
      <c r="AP167">
        <v>0.37612900137901301</v>
      </c>
      <c r="AQ167">
        <v>0.36719000339508101</v>
      </c>
    </row>
    <row r="168" spans="1:43" x14ac:dyDescent="0.3">
      <c r="A168" t="s">
        <v>386</v>
      </c>
      <c r="B168" t="str">
        <f t="shared" si="2"/>
        <v>PPL CN EQUITY</v>
      </c>
      <c r="C168" t="s">
        <v>166</v>
      </c>
      <c r="D168">
        <v>6.02600193023682</v>
      </c>
      <c r="E168">
        <v>5.90387010574341</v>
      </c>
      <c r="F168">
        <v>5.7421178817748997</v>
      </c>
      <c r="G168">
        <v>5.5419468879699698</v>
      </c>
      <c r="H168">
        <v>4.2092180252075204</v>
      </c>
      <c r="I168">
        <v>8.9730873107910192</v>
      </c>
      <c r="J168">
        <v>9.1614055633544904</v>
      </c>
      <c r="K168">
        <v>9.4420871734619105</v>
      </c>
      <c r="L168">
        <v>8.8386659622192401</v>
      </c>
      <c r="M168">
        <v>4.9682941436767596</v>
      </c>
      <c r="N168">
        <v>4.4752788543701199</v>
      </c>
      <c r="O168">
        <v>3.95088410377502</v>
      </c>
      <c r="P168">
        <v>-0.118660002946854</v>
      </c>
      <c r="Q168">
        <v>-0.93270099163055398</v>
      </c>
      <c r="R168">
        <v>-0.91695398092269897</v>
      </c>
      <c r="S168">
        <v>-0.93811798095703103</v>
      </c>
      <c r="T168">
        <v>3.4044189453125</v>
      </c>
      <c r="U168">
        <v>3.60815501213074</v>
      </c>
      <c r="V168">
        <v>4.93420505523682</v>
      </c>
      <c r="W168">
        <v>5.0724520683288601</v>
      </c>
      <c r="X168">
        <v>6.3037571907043501</v>
      </c>
      <c r="Y168">
        <v>6.2815670967102104</v>
      </c>
      <c r="Z168">
        <v>4.7446150779724103</v>
      </c>
      <c r="AA168">
        <v>4.8937392234802202</v>
      </c>
      <c r="AB168">
        <v>6.3915090560913104</v>
      </c>
      <c r="AC168">
        <v>5.4138069152831996</v>
      </c>
      <c r="AD168">
        <v>4.8264079093933097</v>
      </c>
      <c r="AE168">
        <v>4.3515758514404297</v>
      </c>
      <c r="AF168">
        <v>3.68630790710449</v>
      </c>
      <c r="AG168">
        <v>3.8435959815978999</v>
      </c>
      <c r="AH168">
        <v>3.94868111610413</v>
      </c>
      <c r="AI168">
        <v>3.33822798728943</v>
      </c>
      <c r="AJ168">
        <v>3.4313540458679199</v>
      </c>
      <c r="AK168">
        <v>3.48130106925964</v>
      </c>
      <c r="AL168">
        <v>3.08107709884644</v>
      </c>
      <c r="AM168">
        <v>3.3603711128234899</v>
      </c>
      <c r="AN168">
        <v>3.1701300144195601</v>
      </c>
      <c r="AO168">
        <v>2.9194428920745801</v>
      </c>
      <c r="AP168">
        <v>3.3527970314025901</v>
      </c>
      <c r="AQ168">
        <v>3.7541658878326398</v>
      </c>
    </row>
    <row r="169" spans="1:43" x14ac:dyDescent="0.3">
      <c r="A169" t="s">
        <v>1047</v>
      </c>
      <c r="B169" t="str">
        <f t="shared" si="2"/>
        <v>PSI CN EQUITY</v>
      </c>
      <c r="C169" t="s">
        <v>853</v>
      </c>
      <c r="D169">
        <v>20.737319946289102</v>
      </c>
      <c r="E169">
        <v>21.7860298156738</v>
      </c>
      <c r="F169">
        <v>24.2944526672363</v>
      </c>
      <c r="G169">
        <v>20.367193222045898</v>
      </c>
      <c r="H169">
        <v>25.913532257080099</v>
      </c>
      <c r="I169">
        <v>29.289781570434599</v>
      </c>
      <c r="J169">
        <v>28.3348503112793</v>
      </c>
      <c r="K169">
        <v>25.325315475463899</v>
      </c>
      <c r="L169">
        <v>19.6222438812256</v>
      </c>
      <c r="M169">
        <v>16.047826766967798</v>
      </c>
      <c r="N169">
        <v>12.869936943054199</v>
      </c>
      <c r="O169">
        <v>9.13055419921875</v>
      </c>
      <c r="P169">
        <v>5.35433006286621</v>
      </c>
      <c r="Q169">
        <v>0.98700797557830799</v>
      </c>
      <c r="R169">
        <v>-1.4890780448913601</v>
      </c>
      <c r="S169">
        <v>1.64352595806122</v>
      </c>
      <c r="T169">
        <v>4.5816397666931197</v>
      </c>
      <c r="U169">
        <v>9.0583715438842791</v>
      </c>
      <c r="V169">
        <v>11.4729299545288</v>
      </c>
      <c r="W169">
        <v>12.030811309814499</v>
      </c>
      <c r="X169">
        <v>14.711947441101101</v>
      </c>
      <c r="Y169">
        <v>17.0355434417725</v>
      </c>
      <c r="Z169">
        <v>16.007329940795898</v>
      </c>
      <c r="AA169">
        <v>14.635382652282701</v>
      </c>
      <c r="AB169">
        <v>11.4017448425293</v>
      </c>
      <c r="AC169">
        <v>7.2260551452636701</v>
      </c>
      <c r="AD169">
        <v>7.3114819526672399</v>
      </c>
      <c r="AE169">
        <v>6.0429630279540998</v>
      </c>
      <c r="AF169">
        <v>2.3233129978179901</v>
      </c>
      <c r="AG169">
        <v>-1.1015249490737899</v>
      </c>
      <c r="AH169">
        <v>-4.8539347648620597</v>
      </c>
      <c r="AI169">
        <v>-8.2377424240112305</v>
      </c>
      <c r="AJ169">
        <v>-6.1507411003112802</v>
      </c>
      <c r="AK169">
        <v>-8.2643280029296893</v>
      </c>
      <c r="AL169">
        <v>-7.3802409172058097</v>
      </c>
      <c r="AM169">
        <v>-2.6574740409851101</v>
      </c>
      <c r="AN169">
        <v>6.0106158256530797</v>
      </c>
      <c r="AO169">
        <v>14.909116744995099</v>
      </c>
      <c r="AP169">
        <v>19.433006286621101</v>
      </c>
      <c r="AQ169">
        <v>22.068975448608398</v>
      </c>
    </row>
    <row r="170" spans="1:43" x14ac:dyDescent="0.3">
      <c r="A170" t="s">
        <v>388</v>
      </c>
      <c r="B170" t="str">
        <f t="shared" si="2"/>
        <v>PSK CN EQUITY</v>
      </c>
      <c r="C170" t="s">
        <v>168</v>
      </c>
      <c r="D170">
        <v>6.7890219688415501</v>
      </c>
      <c r="E170">
        <v>6.9776239395141602</v>
      </c>
      <c r="F170">
        <v>6.4828429222106898</v>
      </c>
      <c r="G170">
        <v>6.7706861495971697</v>
      </c>
      <c r="H170">
        <v>6.7002420425415004</v>
      </c>
      <c r="I170">
        <v>7.2309508323669398</v>
      </c>
      <c r="J170">
        <v>8.9316034317016602</v>
      </c>
      <c r="K170">
        <v>9.1686162948608398</v>
      </c>
      <c r="L170">
        <v>9.4228916168212908</v>
      </c>
      <c r="M170">
        <v>8.1883916854858398</v>
      </c>
      <c r="N170">
        <v>5.4647288322448704</v>
      </c>
      <c r="O170">
        <v>4.0306630134582502</v>
      </c>
      <c r="P170">
        <v>3.4599270820617698</v>
      </c>
      <c r="Q170">
        <v>2.6336259841918901</v>
      </c>
      <c r="R170">
        <v>1.5570770502090401</v>
      </c>
      <c r="S170">
        <v>1.19011902809143</v>
      </c>
      <c r="T170">
        <v>1.5607830286026001</v>
      </c>
      <c r="U170">
        <v>1.8154309988021899</v>
      </c>
      <c r="V170">
        <v>3.40110111236572</v>
      </c>
      <c r="W170">
        <v>4.0242757797241202</v>
      </c>
      <c r="X170">
        <v>3.3223299980163601</v>
      </c>
      <c r="Y170">
        <v>3.70632100105286</v>
      </c>
      <c r="Z170">
        <v>2.9908881187439</v>
      </c>
      <c r="AA170">
        <v>2.7433230876922599</v>
      </c>
      <c r="AB170">
        <v>3.8790080547332799</v>
      </c>
      <c r="AC170">
        <v>3.5344800949096702</v>
      </c>
      <c r="AD170">
        <v>4.0110001564025897</v>
      </c>
      <c r="AE170">
        <v>4.2006268501281703</v>
      </c>
      <c r="AF170">
        <v>3.3581960201263401</v>
      </c>
      <c r="AG170">
        <v>2.9234349727630602</v>
      </c>
      <c r="AH170">
        <v>1.3188740015029901</v>
      </c>
      <c r="AI170">
        <v>0.70070898532867398</v>
      </c>
      <c r="AJ170">
        <v>0.59520798921585105</v>
      </c>
      <c r="AK170">
        <v>0.93412101268768299</v>
      </c>
      <c r="AL170">
        <v>2.39727711677551</v>
      </c>
      <c r="AM170">
        <v>3.10474801063538</v>
      </c>
      <c r="AN170">
        <v>13.843925476074199</v>
      </c>
      <c r="AO170">
        <v>22.658147811889599</v>
      </c>
      <c r="AP170" t="s">
        <v>6</v>
      </c>
      <c r="AQ170" t="s">
        <v>6</v>
      </c>
    </row>
    <row r="171" spans="1:43" x14ac:dyDescent="0.3">
      <c r="A171" t="s">
        <v>389</v>
      </c>
      <c r="B171" t="str">
        <f t="shared" si="2"/>
        <v>PXT CN EQUITY</v>
      </c>
      <c r="C171" t="s">
        <v>169</v>
      </c>
      <c r="D171">
        <v>11.572446823120099</v>
      </c>
      <c r="E171">
        <v>13.953289031982401</v>
      </c>
      <c r="F171">
        <v>17.6409816741943</v>
      </c>
      <c r="G171">
        <v>19.4223308563232</v>
      </c>
      <c r="H171">
        <v>26.442426681518601</v>
      </c>
      <c r="I171">
        <v>24.181591033935501</v>
      </c>
      <c r="J171">
        <v>26.352260589599599</v>
      </c>
      <c r="K171">
        <v>29.8330593109131</v>
      </c>
      <c r="L171">
        <v>24.342237472534201</v>
      </c>
      <c r="M171">
        <v>24.955024719238299</v>
      </c>
      <c r="N171">
        <v>23.503883361816399</v>
      </c>
      <c r="O171">
        <v>18.230224609375</v>
      </c>
      <c r="P171">
        <v>16.362855911254901</v>
      </c>
      <c r="Q171">
        <v>14.237247467041</v>
      </c>
      <c r="R171">
        <v>9.5268201828002894</v>
      </c>
      <c r="S171">
        <v>6.1582398414611799</v>
      </c>
      <c r="T171">
        <v>8.2963800430297905</v>
      </c>
      <c r="U171">
        <v>10.2954244613647</v>
      </c>
      <c r="V171">
        <v>14.3676500320435</v>
      </c>
      <c r="W171">
        <v>19.718875885009801</v>
      </c>
      <c r="X171">
        <v>18.005708694458001</v>
      </c>
      <c r="Y171">
        <v>20.647455215454102</v>
      </c>
      <c r="Z171">
        <v>27.643024444580099</v>
      </c>
      <c r="AA171">
        <v>29.153394699096701</v>
      </c>
      <c r="AB171">
        <v>29.555957794189499</v>
      </c>
      <c r="AC171">
        <v>28.561962127685501</v>
      </c>
      <c r="AD171">
        <v>16.8401699066162</v>
      </c>
      <c r="AE171">
        <v>15.1994123458862</v>
      </c>
      <c r="AF171">
        <v>5.3577351570129403</v>
      </c>
      <c r="AG171">
        <v>0.51631098985671997</v>
      </c>
      <c r="AH171">
        <v>0.133987993001938</v>
      </c>
      <c r="AI171">
        <v>-4.9497051239013699</v>
      </c>
      <c r="AJ171">
        <v>-0.45913499593734702</v>
      </c>
      <c r="AK171">
        <v>-3.9239358901977499</v>
      </c>
      <c r="AL171">
        <v>-3.7575159072875999</v>
      </c>
      <c r="AM171">
        <v>-4.4791631698608398</v>
      </c>
      <c r="AN171">
        <v>-16.543510437011701</v>
      </c>
      <c r="AO171">
        <v>-12.6045322418213</v>
      </c>
      <c r="AP171">
        <v>-14.159631729126</v>
      </c>
      <c r="AQ171">
        <v>-11.5151042938232</v>
      </c>
    </row>
    <row r="172" spans="1:43" x14ac:dyDescent="0.3">
      <c r="A172" t="s">
        <v>390</v>
      </c>
      <c r="B172" t="str">
        <f t="shared" si="2"/>
        <v>QBR/B CN EQUITY</v>
      </c>
      <c r="C172" t="s">
        <v>170</v>
      </c>
      <c r="D172">
        <v>5.6084938049316397</v>
      </c>
      <c r="E172">
        <v>5.7715969085693404</v>
      </c>
      <c r="F172">
        <v>6.1075339317321804</v>
      </c>
      <c r="G172">
        <v>5.5677762031555202</v>
      </c>
      <c r="H172">
        <v>5.4950242042541504</v>
      </c>
      <c r="I172">
        <v>5.2851982116699201</v>
      </c>
      <c r="J172">
        <v>5.76320123672485</v>
      </c>
      <c r="K172">
        <v>5.6077389717102104</v>
      </c>
      <c r="L172">
        <v>5.7784872055053702</v>
      </c>
      <c r="M172">
        <v>5.4045228958129901</v>
      </c>
      <c r="N172">
        <v>5.4313888549804696</v>
      </c>
      <c r="O172">
        <v>5.6088361740112296</v>
      </c>
      <c r="P172">
        <v>5.6574029922485396</v>
      </c>
      <c r="Q172">
        <v>4.9864940643310502</v>
      </c>
      <c r="R172">
        <v>5.7502322196960396</v>
      </c>
      <c r="S172">
        <v>6.1998720169067401</v>
      </c>
      <c r="T172">
        <v>6.0573220252990696</v>
      </c>
      <c r="U172">
        <v>6.43908596038818</v>
      </c>
      <c r="V172">
        <v>6.11356401443481</v>
      </c>
      <c r="W172">
        <v>6.7356600761413601</v>
      </c>
      <c r="X172">
        <v>6.6595649719238299</v>
      </c>
      <c r="Y172">
        <v>6.7333488464355504</v>
      </c>
      <c r="Z172">
        <v>5.5165028572082502</v>
      </c>
      <c r="AA172">
        <v>4.0847511291503897</v>
      </c>
      <c r="AB172">
        <v>3.82607793807983</v>
      </c>
      <c r="AC172">
        <v>3.7667210102081299</v>
      </c>
      <c r="AD172">
        <v>4.6151690483093297</v>
      </c>
      <c r="AE172">
        <v>3.9822149276733398</v>
      </c>
      <c r="AF172">
        <v>4.7268271446228001</v>
      </c>
      <c r="AG172">
        <v>2.7762310504913299</v>
      </c>
      <c r="AH172">
        <v>1.4041939973831199</v>
      </c>
      <c r="AI172">
        <v>2.0735490322113002</v>
      </c>
      <c r="AJ172">
        <v>0.39729899168014499</v>
      </c>
      <c r="AK172">
        <v>1.4368050098419201</v>
      </c>
      <c r="AL172">
        <v>2.09012699127197</v>
      </c>
      <c r="AM172">
        <v>1.6540989875793499</v>
      </c>
      <c r="AN172">
        <v>1.4121520519256601</v>
      </c>
      <c r="AO172">
        <v>0.99544602632522605</v>
      </c>
      <c r="AP172">
        <v>-0.43561300635337802</v>
      </c>
      <c r="AQ172">
        <v>-0.33269000053405801</v>
      </c>
    </row>
    <row r="173" spans="1:43" x14ac:dyDescent="0.3">
      <c r="A173" t="s">
        <v>391</v>
      </c>
      <c r="B173" t="str">
        <f t="shared" si="2"/>
        <v>QSR CN EQUITY</v>
      </c>
      <c r="C173" t="s">
        <v>171</v>
      </c>
      <c r="D173">
        <v>5.2754011154174796</v>
      </c>
      <c r="E173">
        <v>5.2936520576477104</v>
      </c>
      <c r="F173">
        <v>5.3907289505004901</v>
      </c>
      <c r="G173">
        <v>5.1585497856140101</v>
      </c>
      <c r="H173">
        <v>3.99263691902161</v>
      </c>
      <c r="I173">
        <v>4.44134521484375</v>
      </c>
      <c r="J173">
        <v>4.4378309249877903</v>
      </c>
      <c r="K173">
        <v>4.3833708763122603</v>
      </c>
      <c r="L173">
        <v>4.2123780250549299</v>
      </c>
      <c r="M173">
        <v>3.56125688552856</v>
      </c>
      <c r="N173">
        <v>3.6585628986358598</v>
      </c>
      <c r="O173">
        <v>3.6416571140289302</v>
      </c>
      <c r="P173">
        <v>3.2995309829711901</v>
      </c>
      <c r="Q173">
        <v>2.9785449504852299</v>
      </c>
      <c r="R173">
        <v>2.29081511497498</v>
      </c>
      <c r="S173">
        <v>2.1534440517425502</v>
      </c>
      <c r="T173">
        <v>2.50100493431091</v>
      </c>
      <c r="U173">
        <v>2.81657910346985</v>
      </c>
      <c r="V173">
        <v>2.9688990116119398</v>
      </c>
      <c r="W173">
        <v>3.0258109569549601</v>
      </c>
      <c r="X173">
        <v>2.96523809432983</v>
      </c>
      <c r="Y173">
        <v>2.7095069885253902</v>
      </c>
      <c r="Z173">
        <v>2.8469181060790998</v>
      </c>
      <c r="AA173">
        <v>2.95712494850159</v>
      </c>
      <c r="AB173">
        <v>2.95595002174377</v>
      </c>
      <c r="AC173">
        <v>3.14286589622498</v>
      </c>
      <c r="AD173">
        <v>3.26632499694824</v>
      </c>
      <c r="AE173">
        <v>3.2159891128539999</v>
      </c>
      <c r="AF173">
        <v>2.8733170032501198</v>
      </c>
      <c r="AG173">
        <v>2.90093898773193</v>
      </c>
      <c r="AH173">
        <v>3.0961139202117902</v>
      </c>
      <c r="AI173">
        <v>3.2800509929657</v>
      </c>
      <c r="AJ173">
        <v>2.8717100620269802</v>
      </c>
      <c r="AK173">
        <v>2.6852250099182098</v>
      </c>
      <c r="AL173">
        <v>2.2555630207061799</v>
      </c>
      <c r="AM173">
        <v>1.8876039981842001</v>
      </c>
      <c r="AN173" t="s">
        <v>6</v>
      </c>
      <c r="AO173" t="s">
        <v>6</v>
      </c>
      <c r="AP173" t="s">
        <v>6</v>
      </c>
      <c r="AQ173" t="s">
        <v>6</v>
      </c>
    </row>
    <row r="174" spans="1:43" x14ac:dyDescent="0.3">
      <c r="A174" t="s">
        <v>393</v>
      </c>
      <c r="B174" t="str">
        <f t="shared" si="2"/>
        <v>RCH CN EQUITY</v>
      </c>
      <c r="C174" t="s">
        <v>173</v>
      </c>
      <c r="D174">
        <v>6.7180671691894496</v>
      </c>
      <c r="E174">
        <v>7.1679821014404297</v>
      </c>
      <c r="F174">
        <v>7.7504811286926296</v>
      </c>
      <c r="G174">
        <v>8.5787897109985405</v>
      </c>
      <c r="H174">
        <v>10.2774057388306</v>
      </c>
      <c r="I174">
        <v>11.910219192504901</v>
      </c>
      <c r="J174">
        <v>13.493528366088899</v>
      </c>
      <c r="K174">
        <v>14.9810171127319</v>
      </c>
      <c r="L174">
        <v>16.223230361938501</v>
      </c>
      <c r="M174">
        <v>16.7919406890869</v>
      </c>
      <c r="N174">
        <v>16.736700057983398</v>
      </c>
      <c r="O174">
        <v>16.339448928833001</v>
      </c>
      <c r="P174">
        <v>15.0866556167603</v>
      </c>
      <c r="Q174">
        <v>14.8112678527832</v>
      </c>
      <c r="R174">
        <v>12.8953409194946</v>
      </c>
      <c r="S174">
        <v>11.810128211975099</v>
      </c>
      <c r="T174">
        <v>11.175916671752899</v>
      </c>
      <c r="U174">
        <v>9.8075494766235405</v>
      </c>
      <c r="V174">
        <v>10.567640304565399</v>
      </c>
      <c r="W174">
        <v>10.6330242156982</v>
      </c>
      <c r="X174">
        <v>11.33469581604</v>
      </c>
      <c r="Y174">
        <v>11.3067111968994</v>
      </c>
      <c r="Z174">
        <v>11.615382194519</v>
      </c>
      <c r="AA174">
        <v>12.1924543380737</v>
      </c>
      <c r="AB174">
        <v>12.8725070953369</v>
      </c>
      <c r="AC174">
        <v>13.0303859710693</v>
      </c>
      <c r="AD174">
        <v>13.4226741790771</v>
      </c>
      <c r="AE174">
        <v>13.162855148315399</v>
      </c>
      <c r="AF174">
        <v>13.559700012206999</v>
      </c>
      <c r="AG174">
        <v>13.7656412124634</v>
      </c>
      <c r="AH174">
        <v>13.725466728210399</v>
      </c>
      <c r="AI174">
        <v>13.4241180419922</v>
      </c>
      <c r="AJ174">
        <v>13.555676460266101</v>
      </c>
      <c r="AK174">
        <v>14.073000907897899</v>
      </c>
      <c r="AL174">
        <v>14.070620536804199</v>
      </c>
      <c r="AM174">
        <v>13.9769401550293</v>
      </c>
      <c r="AN174">
        <v>14.143334388732899</v>
      </c>
      <c r="AO174">
        <v>14.593748092651399</v>
      </c>
      <c r="AP174">
        <v>14.602744102478001</v>
      </c>
      <c r="AQ174">
        <v>14.0267133712769</v>
      </c>
    </row>
    <row r="175" spans="1:43" x14ac:dyDescent="0.3">
      <c r="A175" t="s">
        <v>394</v>
      </c>
      <c r="B175" t="str">
        <f t="shared" si="2"/>
        <v>RCI/B CN EQUITY</v>
      </c>
      <c r="C175" t="s">
        <v>174</v>
      </c>
      <c r="D175">
        <v>2.1252090930938698</v>
      </c>
      <c r="E175">
        <v>1.2642300128936801</v>
      </c>
      <c r="F175">
        <v>0.94627398252487205</v>
      </c>
      <c r="G175">
        <v>1.3590849637985201</v>
      </c>
      <c r="H175">
        <v>1.62609302997589</v>
      </c>
      <c r="I175">
        <v>2.40787696838379</v>
      </c>
      <c r="J175">
        <v>3.2362229824066202</v>
      </c>
      <c r="K175">
        <v>3.44198799133301</v>
      </c>
      <c r="L175">
        <v>3.3354480266571001</v>
      </c>
      <c r="M175">
        <v>3.6692090034484899</v>
      </c>
      <c r="N175">
        <v>3.4356009960174601</v>
      </c>
      <c r="O175">
        <v>3.855623960495</v>
      </c>
      <c r="P175">
        <v>4.0666608810424796</v>
      </c>
      <c r="Q175">
        <v>4.26174020767212</v>
      </c>
      <c r="R175">
        <v>4.1301212310790998</v>
      </c>
      <c r="S175">
        <v>4.1964859962463397</v>
      </c>
      <c r="T175">
        <v>4.2918801307678196</v>
      </c>
      <c r="U175">
        <v>4.5686511993408203</v>
      </c>
      <c r="V175">
        <v>5.4732408523559597</v>
      </c>
      <c r="W175">
        <v>5.9271512031555202</v>
      </c>
      <c r="X175">
        <v>6.2588520050048801</v>
      </c>
      <c r="Y175">
        <v>6.32177782058716</v>
      </c>
      <c r="Z175">
        <v>6.3951740264892596</v>
      </c>
      <c r="AA175">
        <v>6.5985131263732901</v>
      </c>
      <c r="AB175">
        <v>7.0084538459777797</v>
      </c>
      <c r="AC175">
        <v>6.7217140197753897</v>
      </c>
      <c r="AD175">
        <v>6.72119092941284</v>
      </c>
      <c r="AE175">
        <v>6.2720971107482901</v>
      </c>
      <c r="AF175">
        <v>4.6759700775146502</v>
      </c>
      <c r="AG175">
        <v>3.6643090248107901</v>
      </c>
      <c r="AH175">
        <v>3.2133450508117698</v>
      </c>
      <c r="AI175">
        <v>2.90278291702271</v>
      </c>
      <c r="AJ175">
        <v>3.9886929988861102</v>
      </c>
      <c r="AK175">
        <v>4.9330458641052202</v>
      </c>
      <c r="AL175">
        <v>4.8609118461608896</v>
      </c>
      <c r="AM175">
        <v>4.9577279090881303</v>
      </c>
      <c r="AN175">
        <v>5.1025881767272896</v>
      </c>
      <c r="AO175">
        <v>4.78153276443481</v>
      </c>
      <c r="AP175">
        <v>5.0204482078552202</v>
      </c>
      <c r="AQ175">
        <v>5.3508372306823704</v>
      </c>
    </row>
    <row r="176" spans="1:43" x14ac:dyDescent="0.3">
      <c r="A176" t="s">
        <v>395</v>
      </c>
      <c r="B176" t="str">
        <f t="shared" si="2"/>
        <v>REI-U CN EQUITY</v>
      </c>
      <c r="C176" t="s">
        <v>175</v>
      </c>
      <c r="D176">
        <v>1.5156329870223999</v>
      </c>
      <c r="E176">
        <v>0.38892900943756098</v>
      </c>
      <c r="F176">
        <v>0.32694199681281999</v>
      </c>
      <c r="G176">
        <v>0.25916299223899802</v>
      </c>
      <c r="H176">
        <v>0.99636197090148904</v>
      </c>
      <c r="I176">
        <v>1.4725539684295601</v>
      </c>
      <c r="J176">
        <v>1.2757710218429601</v>
      </c>
      <c r="K176">
        <v>1.5639189481735201</v>
      </c>
      <c r="L176">
        <v>2.94296503067017</v>
      </c>
      <c r="M176">
        <v>3.8092889785766602</v>
      </c>
      <c r="N176">
        <v>4.2706260681152299</v>
      </c>
      <c r="O176">
        <v>3.9309289455413801</v>
      </c>
      <c r="P176">
        <v>2.99295210838318</v>
      </c>
      <c r="Q176">
        <v>2.8718209266662602</v>
      </c>
      <c r="R176">
        <v>-0.39828699827194203</v>
      </c>
      <c r="S176">
        <v>-0.42539998888969399</v>
      </c>
      <c r="T176">
        <v>0.13464599847793601</v>
      </c>
      <c r="U176">
        <v>0.54226499795913696</v>
      </c>
      <c r="V176">
        <v>4.6363677978515598</v>
      </c>
      <c r="W176">
        <v>5.3153710365295401</v>
      </c>
      <c r="X176">
        <v>5.2819380760192898</v>
      </c>
      <c r="Y176">
        <v>5.04329586029053</v>
      </c>
      <c r="Z176">
        <v>4.1005978584289604</v>
      </c>
      <c r="AA176">
        <v>3.7216110229492201</v>
      </c>
      <c r="AB176">
        <v>4.1274051666259801</v>
      </c>
      <c r="AC176">
        <v>4.5074710845947301</v>
      </c>
      <c r="AD176">
        <v>4.7930049896240199</v>
      </c>
      <c r="AE176">
        <v>5.0107011795043999</v>
      </c>
      <c r="AF176">
        <v>4.7135472297668501</v>
      </c>
      <c r="AG176">
        <v>5.2893180847168004</v>
      </c>
      <c r="AH176">
        <v>5.6315951347351101</v>
      </c>
      <c r="AI176">
        <v>5.5070610046386701</v>
      </c>
      <c r="AJ176">
        <v>3.33155298233032</v>
      </c>
      <c r="AK176">
        <v>2.6914548873901398</v>
      </c>
      <c r="AL176">
        <v>1.29064905643463</v>
      </c>
      <c r="AM176">
        <v>0.92431497573852495</v>
      </c>
      <c r="AN176">
        <v>3.31620597839356</v>
      </c>
      <c r="AO176">
        <v>3.5020270347595202</v>
      </c>
      <c r="AP176">
        <v>4.0284109115600604</v>
      </c>
      <c r="AQ176">
        <v>4.7034931182861301</v>
      </c>
    </row>
    <row r="177" spans="1:43" x14ac:dyDescent="0.3">
      <c r="A177" t="s">
        <v>396</v>
      </c>
      <c r="B177" t="str">
        <f t="shared" si="2"/>
        <v>RUS CN EQUITY</v>
      </c>
      <c r="C177" t="s">
        <v>176</v>
      </c>
      <c r="D177">
        <v>7.08701419830322</v>
      </c>
      <c r="E177">
        <v>8.1680879592895508</v>
      </c>
      <c r="F177">
        <v>9.2885189056396502</v>
      </c>
      <c r="G177">
        <v>10.5062036514282</v>
      </c>
      <c r="H177">
        <v>10.605394363403301</v>
      </c>
      <c r="I177">
        <v>11.898968696594199</v>
      </c>
      <c r="J177">
        <v>13.927173614501999</v>
      </c>
      <c r="K177">
        <v>15.427054405212401</v>
      </c>
      <c r="L177">
        <v>17.287643432617202</v>
      </c>
      <c r="M177">
        <v>20.201797485351602</v>
      </c>
      <c r="N177">
        <v>21.715856552123999</v>
      </c>
      <c r="O177">
        <v>22.1028957366943</v>
      </c>
      <c r="P177">
        <v>16.044757843017599</v>
      </c>
      <c r="Q177">
        <v>10.9012699127197</v>
      </c>
      <c r="R177">
        <v>4.9737119674682599</v>
      </c>
      <c r="S177">
        <v>1.3915710449218801</v>
      </c>
      <c r="T177">
        <v>1.3824880123138401</v>
      </c>
      <c r="U177">
        <v>1.3501169681549099</v>
      </c>
      <c r="V177">
        <v>2.5084919929504399</v>
      </c>
      <c r="W177">
        <v>3.77777194976807</v>
      </c>
      <c r="X177">
        <v>6.1388111114501998</v>
      </c>
      <c r="Y177">
        <v>8.6014814376831108</v>
      </c>
      <c r="Z177">
        <v>10.418586730956999</v>
      </c>
      <c r="AA177">
        <v>11.2610883712769</v>
      </c>
      <c r="AB177">
        <v>10.1991062164307</v>
      </c>
      <c r="AC177">
        <v>8.9331760406494105</v>
      </c>
      <c r="AD177">
        <v>7.5065050125122097</v>
      </c>
      <c r="AE177">
        <v>7.5774269104003897</v>
      </c>
      <c r="AF177">
        <v>7.0674538612365696</v>
      </c>
      <c r="AG177">
        <v>6.2268118858337402</v>
      </c>
      <c r="AH177">
        <v>5.3659768104553196</v>
      </c>
      <c r="AI177">
        <v>4.0314559936523402</v>
      </c>
      <c r="AJ177">
        <v>-5.5445542335510298</v>
      </c>
      <c r="AK177">
        <v>-5.6653800010681197</v>
      </c>
      <c r="AL177">
        <v>-5.5795211791992196</v>
      </c>
      <c r="AM177">
        <v>-4.8002629280090297</v>
      </c>
      <c r="AN177">
        <v>4.0440330505371103</v>
      </c>
      <c r="AO177">
        <v>5.2034831047058097</v>
      </c>
      <c r="AP177">
        <v>5.8462891578674299</v>
      </c>
      <c r="AQ177">
        <v>6.3979687690734899</v>
      </c>
    </row>
    <row r="178" spans="1:43" x14ac:dyDescent="0.3">
      <c r="A178" t="s">
        <v>397</v>
      </c>
      <c r="B178" t="str">
        <f t="shared" si="2"/>
        <v>RY CN EQUITY</v>
      </c>
      <c r="C178" t="s">
        <v>177</v>
      </c>
      <c r="D178">
        <v>0.77690601348876998</v>
      </c>
      <c r="E178">
        <v>0.79070997238159202</v>
      </c>
      <c r="F178">
        <v>0.77167701721191395</v>
      </c>
      <c r="G178">
        <v>0.77022600173950195</v>
      </c>
      <c r="H178">
        <v>0.74444097280502297</v>
      </c>
      <c r="I178">
        <v>0.76550900936126698</v>
      </c>
      <c r="J178">
        <v>0.75278300046920799</v>
      </c>
      <c r="K178">
        <v>0.804545998573303</v>
      </c>
      <c r="L178">
        <v>0.87174397706985496</v>
      </c>
      <c r="M178">
        <v>0.89404100179672197</v>
      </c>
      <c r="N178">
        <v>0.95395702123642001</v>
      </c>
      <c r="O178">
        <v>0.951390981674194</v>
      </c>
      <c r="P178">
        <v>0.96299099922180198</v>
      </c>
      <c r="Q178">
        <v>0.91202199459075906</v>
      </c>
      <c r="R178">
        <v>0.86922001838684104</v>
      </c>
      <c r="S178">
        <v>0.74809598922729503</v>
      </c>
      <c r="T178">
        <v>0.74878400564193703</v>
      </c>
      <c r="U178">
        <v>0.73695099353790305</v>
      </c>
      <c r="V178">
        <v>0.74983000755310103</v>
      </c>
      <c r="W178">
        <v>0.92833399772643999</v>
      </c>
      <c r="X178">
        <v>0.93064701557159402</v>
      </c>
      <c r="Y178">
        <v>0.956260025501251</v>
      </c>
      <c r="Z178">
        <v>0.96048700809478804</v>
      </c>
      <c r="AA178">
        <v>0.95130300521850597</v>
      </c>
      <c r="AB178">
        <v>0.97346997261047397</v>
      </c>
      <c r="AC178">
        <v>0.96108901500701904</v>
      </c>
      <c r="AD178">
        <v>0.94151902198791504</v>
      </c>
      <c r="AE178">
        <v>0.93632602691650402</v>
      </c>
      <c r="AF178">
        <v>0.95507502555847201</v>
      </c>
      <c r="AG178">
        <v>0.92769700288772605</v>
      </c>
      <c r="AH178">
        <v>0.95483899116516102</v>
      </c>
      <c r="AI178">
        <v>0.93085998296737704</v>
      </c>
      <c r="AJ178">
        <v>0.92305701971054099</v>
      </c>
      <c r="AK178">
        <v>0.914254009723663</v>
      </c>
      <c r="AL178">
        <v>0.91673499345779397</v>
      </c>
      <c r="AM178">
        <v>0.86723202466964699</v>
      </c>
      <c r="AN178">
        <v>0.98523002862930298</v>
      </c>
      <c r="AO178">
        <v>0.96766299009323098</v>
      </c>
      <c r="AP178">
        <v>0.99322199821472201</v>
      </c>
      <c r="AQ178">
        <v>0.93170201778411899</v>
      </c>
    </row>
    <row r="179" spans="1:43" x14ac:dyDescent="0.3">
      <c r="A179" t="s">
        <v>398</v>
      </c>
      <c r="B179" t="str">
        <f t="shared" si="2"/>
        <v>SAP CN EQUITY</v>
      </c>
      <c r="C179" t="s">
        <v>178</v>
      </c>
      <c r="D179">
        <v>1.6363320350646999</v>
      </c>
      <c r="E179">
        <v>1.8727120161056501</v>
      </c>
      <c r="F179">
        <v>1.84765601158142</v>
      </c>
      <c r="G179">
        <v>2.34149098396301</v>
      </c>
      <c r="H179">
        <v>4.4534840583801296</v>
      </c>
      <c r="I179">
        <v>4.4822759628295898</v>
      </c>
      <c r="J179">
        <v>4.4257860183715803</v>
      </c>
      <c r="K179">
        <v>3.5653169155120801</v>
      </c>
      <c r="L179">
        <v>2.9431970119476301</v>
      </c>
      <c r="M179">
        <v>2.68887495994568</v>
      </c>
      <c r="N179">
        <v>2.04433393478394</v>
      </c>
      <c r="O179">
        <v>2.5152161121368399</v>
      </c>
      <c r="P179">
        <v>3.4243090152740501</v>
      </c>
      <c r="Q179">
        <v>4.0241041183471697</v>
      </c>
      <c r="R179">
        <v>4.6500401496887198</v>
      </c>
      <c r="S179">
        <v>4.6054420471191397</v>
      </c>
      <c r="T179">
        <v>4.5791139602661097</v>
      </c>
      <c r="U179">
        <v>4.6014089584350604</v>
      </c>
      <c r="V179">
        <v>4.92256784439087</v>
      </c>
      <c r="W179">
        <v>5.3230137825012198</v>
      </c>
      <c r="X179">
        <v>6.9671931266784703</v>
      </c>
      <c r="Y179">
        <v>6.7304420471191397</v>
      </c>
      <c r="Z179">
        <v>8.4444837570190394</v>
      </c>
      <c r="AA179">
        <v>8.4341764450073207</v>
      </c>
      <c r="AB179">
        <v>8.9638938903808594</v>
      </c>
      <c r="AC179">
        <v>9.0923433303833008</v>
      </c>
      <c r="AD179">
        <v>10.929766654968301</v>
      </c>
      <c r="AE179">
        <v>11.3350076675415</v>
      </c>
      <c r="AF179">
        <v>9.9994640350341797</v>
      </c>
      <c r="AG179">
        <v>10.2492771148682</v>
      </c>
      <c r="AH179">
        <v>9.8558464050293004</v>
      </c>
      <c r="AI179">
        <v>9.1783504486084002</v>
      </c>
      <c r="AJ179">
        <v>9.3051633834838903</v>
      </c>
      <c r="AK179">
        <v>8.9957571029663104</v>
      </c>
      <c r="AL179">
        <v>8.6034383773803693</v>
      </c>
      <c r="AM179">
        <v>8.5942783355712908</v>
      </c>
      <c r="AN179">
        <v>8.6076402664184606</v>
      </c>
      <c r="AO179">
        <v>9.0527811050415004</v>
      </c>
      <c r="AP179">
        <v>9.2361669540405291</v>
      </c>
      <c r="AQ179">
        <v>9.4211177825927699</v>
      </c>
    </row>
    <row r="180" spans="1:43" x14ac:dyDescent="0.3">
      <c r="A180" t="s">
        <v>400</v>
      </c>
      <c r="B180" t="str">
        <f t="shared" si="2"/>
        <v>SEA CN EQUITY</v>
      </c>
      <c r="C180" t="s">
        <v>180</v>
      </c>
      <c r="D180">
        <v>-0.91418397426605202</v>
      </c>
      <c r="E180">
        <v>0.70011502504348799</v>
      </c>
      <c r="F180">
        <v>-2.1810560226440399</v>
      </c>
      <c r="G180">
        <v>-2.3924028873443599</v>
      </c>
      <c r="H180">
        <v>-2.6513469219207799</v>
      </c>
      <c r="I180">
        <v>-1.82852005958557</v>
      </c>
      <c r="J180">
        <v>-1.11400294303894</v>
      </c>
      <c r="K180">
        <v>-0.80223000049591098</v>
      </c>
      <c r="L180">
        <v>1.0163890123367301</v>
      </c>
      <c r="M180">
        <v>0.38428398966789201</v>
      </c>
      <c r="N180">
        <v>-0.13025699555873901</v>
      </c>
      <c r="O180">
        <v>0.128263995051384</v>
      </c>
      <c r="P180">
        <v>-0.51527798175811801</v>
      </c>
      <c r="Q180">
        <v>0.426468014717102</v>
      </c>
      <c r="R180">
        <v>-2.88693499565125</v>
      </c>
      <c r="S180">
        <v>-2.7236878871917698</v>
      </c>
      <c r="T180">
        <v>-1.08994901180267</v>
      </c>
      <c r="U180">
        <v>-2.7638969421386701</v>
      </c>
      <c r="V180">
        <v>-2.4356620311737101</v>
      </c>
      <c r="W180">
        <v>-2.66099309921265</v>
      </c>
      <c r="X180">
        <v>-2.9537520408630402</v>
      </c>
      <c r="Y180">
        <v>-3.11249804496765</v>
      </c>
      <c r="Z180">
        <v>-3.28051710128784</v>
      </c>
      <c r="AA180">
        <v>-4.9456329345703098</v>
      </c>
      <c r="AB180">
        <v>-5.3161058425903303</v>
      </c>
      <c r="AC180">
        <v>-4.99440622329712</v>
      </c>
      <c r="AD180">
        <v>-5.2759962081909197</v>
      </c>
      <c r="AE180">
        <v>-2.8539600372314502</v>
      </c>
      <c r="AF180">
        <v>-2.1089780330657999</v>
      </c>
      <c r="AG180">
        <v>-1.78577899932861</v>
      </c>
      <c r="AH180">
        <v>-2.0858080387115501</v>
      </c>
      <c r="AI180">
        <v>-2.28312110900879</v>
      </c>
      <c r="AJ180">
        <v>-2.24358010292053</v>
      </c>
      <c r="AK180">
        <v>-3.0038139820098899</v>
      </c>
      <c r="AL180">
        <v>-3.1553280353546098</v>
      </c>
      <c r="AM180">
        <v>-3.1322391033172599</v>
      </c>
      <c r="AN180">
        <v>-3.74520707130432</v>
      </c>
      <c r="AO180">
        <v>-3.91629910469055</v>
      </c>
      <c r="AP180">
        <v>-4.8246960639953604</v>
      </c>
      <c r="AQ180">
        <v>-4.7465710639953604</v>
      </c>
    </row>
    <row r="181" spans="1:43" x14ac:dyDescent="0.3">
      <c r="A181" t="s">
        <v>401</v>
      </c>
      <c r="B181" t="str">
        <f t="shared" si="2"/>
        <v>SES CN EQUITY</v>
      </c>
      <c r="C181" t="s">
        <v>181</v>
      </c>
      <c r="D181">
        <v>24.0110759735107</v>
      </c>
      <c r="E181">
        <v>21.926389694213899</v>
      </c>
      <c r="F181">
        <v>20.529680252075199</v>
      </c>
      <c r="G181">
        <v>6.8613648414611799</v>
      </c>
      <c r="H181">
        <v>5.7881140708923304</v>
      </c>
      <c r="I181">
        <v>6.3209362030029297</v>
      </c>
      <c r="J181">
        <v>6.9310340881347701</v>
      </c>
      <c r="K181">
        <v>6.3700881004333496</v>
      </c>
      <c r="L181">
        <v>-0.44417399168014499</v>
      </c>
      <c r="M181">
        <v>-4.2587771415710396</v>
      </c>
      <c r="N181">
        <v>-7.4101448059081996</v>
      </c>
      <c r="O181">
        <v>-9.2971954345703107</v>
      </c>
      <c r="P181">
        <v>-3.1295149326324498</v>
      </c>
      <c r="Q181">
        <v>-3.61992311477661</v>
      </c>
      <c r="R181">
        <v>-4.2170639038085902</v>
      </c>
      <c r="S181">
        <v>-5.6223421096801802</v>
      </c>
      <c r="T181">
        <v>-2.9097580909728999</v>
      </c>
      <c r="U181">
        <v>-2.6337308883667001</v>
      </c>
      <c r="V181">
        <v>-1.34101498126984</v>
      </c>
      <c r="W181">
        <v>9.9036000669003005E-2</v>
      </c>
      <c r="X181">
        <v>0.79863202571868896</v>
      </c>
      <c r="Y181">
        <v>1.2935160398483301</v>
      </c>
      <c r="Z181">
        <v>0.93608099222183205</v>
      </c>
      <c r="AA181">
        <v>1.2668429613113401</v>
      </c>
      <c r="AB181">
        <v>-1.1654280424118</v>
      </c>
      <c r="AC181">
        <v>-1.6875699758529701</v>
      </c>
      <c r="AD181">
        <v>-2.1161589622497599</v>
      </c>
      <c r="AE181">
        <v>-2.2892940044403098</v>
      </c>
      <c r="AF181">
        <v>-1.4054039716720601</v>
      </c>
      <c r="AG181">
        <v>-2.0264830589294398</v>
      </c>
      <c r="AH181">
        <v>-2.6533010005950901</v>
      </c>
      <c r="AI181" t="s">
        <v>6</v>
      </c>
      <c r="AJ181" t="s">
        <v>6</v>
      </c>
      <c r="AK181" t="s">
        <v>6</v>
      </c>
      <c r="AL181" t="s">
        <v>6</v>
      </c>
      <c r="AM181" t="s">
        <v>6</v>
      </c>
      <c r="AN181">
        <v>-6.1289467811584499</v>
      </c>
      <c r="AO181">
        <v>-1.4668550491332999</v>
      </c>
      <c r="AP181">
        <v>0.336638003587723</v>
      </c>
      <c r="AQ181">
        <v>2.4174220561981201</v>
      </c>
    </row>
    <row r="182" spans="1:43" x14ac:dyDescent="0.3">
      <c r="A182" t="s">
        <v>402</v>
      </c>
      <c r="B182" t="str">
        <f t="shared" si="2"/>
        <v>SHOP CN EQUITY</v>
      </c>
      <c r="C182" t="s">
        <v>182</v>
      </c>
      <c r="D182">
        <v>12.1353054046631</v>
      </c>
      <c r="E182">
        <v>12.0955858230591</v>
      </c>
      <c r="F182">
        <v>-1.8934589624404901</v>
      </c>
      <c r="G182">
        <v>1.19694495201111</v>
      </c>
      <c r="H182">
        <v>-10.60302734375</v>
      </c>
      <c r="I182">
        <v>-19.8047981262207</v>
      </c>
      <c r="J182">
        <v>-16.825788497924801</v>
      </c>
      <c r="K182">
        <v>-28.720352172851602</v>
      </c>
      <c r="L182">
        <v>-25.934200286865199</v>
      </c>
      <c r="M182">
        <v>-16.748167037963899</v>
      </c>
      <c r="N182">
        <v>1.6046890020370499</v>
      </c>
      <c r="O182">
        <v>27.623071670532202</v>
      </c>
      <c r="P182">
        <v>32.4769287109375</v>
      </c>
      <c r="Q182">
        <v>28.761125564575199</v>
      </c>
      <c r="R182">
        <v>22.515459060668899</v>
      </c>
      <c r="S182">
        <v>5.6789569854736301</v>
      </c>
      <c r="T182">
        <v>3.6880791187286399</v>
      </c>
      <c r="U182">
        <v>-1.7828799486160301</v>
      </c>
      <c r="V182">
        <v>-4.4987230300903303</v>
      </c>
      <c r="W182">
        <v>-4.3466668128967303</v>
      </c>
      <c r="X182">
        <v>-5.0541191101074201</v>
      </c>
      <c r="Y182">
        <v>-3.6258449554443399</v>
      </c>
      <c r="Z182">
        <v>-3.4789490699768102</v>
      </c>
      <c r="AA182">
        <v>-3.8329160213470499</v>
      </c>
      <c r="AB182">
        <v>-4.4868311882018999</v>
      </c>
      <c r="AC182">
        <v>-3.6186249256134002</v>
      </c>
      <c r="AD182">
        <v>-3.7041449546814</v>
      </c>
      <c r="AE182">
        <v>-4.9865279197692898</v>
      </c>
      <c r="AF182">
        <v>-5.7786140441894496</v>
      </c>
      <c r="AG182">
        <v>-6.86795997619629</v>
      </c>
      <c r="AH182">
        <v>-10.721499443054199</v>
      </c>
      <c r="AI182">
        <v>-9.6299734115600604</v>
      </c>
      <c r="AJ182">
        <v>-9.0847139358520508</v>
      </c>
      <c r="AK182">
        <v>-11.611737251281699</v>
      </c>
      <c r="AL182">
        <v>-13.5370693206787</v>
      </c>
      <c r="AM182">
        <v>-11.0886526107788</v>
      </c>
      <c r="AN182" t="s">
        <v>6</v>
      </c>
      <c r="AO182" t="s">
        <v>6</v>
      </c>
      <c r="AP182" t="s">
        <v>6</v>
      </c>
      <c r="AQ182">
        <v>-23.364627838134801</v>
      </c>
    </row>
    <row r="183" spans="1:43" x14ac:dyDescent="0.3">
      <c r="A183" t="s">
        <v>403</v>
      </c>
      <c r="B183" t="str">
        <f t="shared" si="2"/>
        <v>SIA CN EQUITY</v>
      </c>
      <c r="C183" t="s">
        <v>183</v>
      </c>
      <c r="D183">
        <v>1.7252949476242101</v>
      </c>
      <c r="E183">
        <v>1.6956529617309599</v>
      </c>
      <c r="F183">
        <v>1.6034289598464999</v>
      </c>
      <c r="G183">
        <v>0.41697099804878202</v>
      </c>
      <c r="H183">
        <v>-4.0380000136789997E-3</v>
      </c>
      <c r="I183">
        <v>-2.044999971986E-3</v>
      </c>
      <c r="J183">
        <v>-0.92760598659515403</v>
      </c>
      <c r="K183">
        <v>0.64858597517013505</v>
      </c>
      <c r="L183">
        <v>1.3159430027008101</v>
      </c>
      <c r="M183">
        <v>1.4381949901580799</v>
      </c>
      <c r="N183">
        <v>2.20120000839233</v>
      </c>
      <c r="O183">
        <v>1.2562220096588099</v>
      </c>
      <c r="P183">
        <v>0.43494299054145802</v>
      </c>
      <c r="Q183">
        <v>-0.21898700296878801</v>
      </c>
      <c r="R183">
        <v>-0.71050900220871005</v>
      </c>
      <c r="S183">
        <v>-1.45291996002197</v>
      </c>
      <c r="T183">
        <v>-0.85101801156997703</v>
      </c>
      <c r="U183">
        <v>-0.247820004820824</v>
      </c>
      <c r="V183">
        <v>0.26662498712539701</v>
      </c>
      <c r="W183">
        <v>0.438041001558304</v>
      </c>
      <c r="X183">
        <v>0.39001101255416898</v>
      </c>
      <c r="Y183">
        <v>0.45352798700332603</v>
      </c>
      <c r="Z183">
        <v>0.531310975551605</v>
      </c>
      <c r="AA183">
        <v>0.62787902355194103</v>
      </c>
      <c r="AB183">
        <v>0.92210501432418801</v>
      </c>
      <c r="AC183">
        <v>0.98067802190780595</v>
      </c>
      <c r="AD183">
        <v>1.20168697834015</v>
      </c>
      <c r="AE183">
        <v>1.6468930244445801</v>
      </c>
      <c r="AF183">
        <v>1.7898759841918901</v>
      </c>
      <c r="AG183">
        <v>1.34021103382111</v>
      </c>
      <c r="AH183">
        <v>1.45674395561218</v>
      </c>
      <c r="AI183">
        <v>1.04903900623322</v>
      </c>
      <c r="AJ183">
        <v>0.85524302721023604</v>
      </c>
      <c r="AK183">
        <v>1.29204094409943</v>
      </c>
      <c r="AL183">
        <v>0.757474005222321</v>
      </c>
      <c r="AM183">
        <v>0.76249897480010997</v>
      </c>
      <c r="AN183">
        <v>0.55402898788452104</v>
      </c>
      <c r="AO183">
        <v>0.36977899074554399</v>
      </c>
      <c r="AP183">
        <v>0.27053600549697898</v>
      </c>
      <c r="AQ183">
        <v>-1.64685595035553</v>
      </c>
    </row>
    <row r="184" spans="1:43" x14ac:dyDescent="0.3">
      <c r="A184" t="s">
        <v>404</v>
      </c>
      <c r="B184" t="str">
        <f t="shared" si="2"/>
        <v>SII CN EQUITY</v>
      </c>
      <c r="C184" t="s">
        <v>184</v>
      </c>
      <c r="D184">
        <v>11.993023872375501</v>
      </c>
      <c r="E184">
        <v>10.498817443847701</v>
      </c>
      <c r="F184">
        <v>11.7746591567993</v>
      </c>
      <c r="G184">
        <v>10.9624786376953</v>
      </c>
      <c r="H184">
        <v>10.5055809020996</v>
      </c>
      <c r="I184">
        <v>9.4408082962036097</v>
      </c>
      <c r="J184">
        <v>4.8975520133972203</v>
      </c>
      <c r="K184">
        <v>4.7042441368103001</v>
      </c>
      <c r="L184">
        <v>5.4504427909851101</v>
      </c>
      <c r="M184">
        <v>7.0855298042297399</v>
      </c>
      <c r="N184">
        <v>9.8768138885497994</v>
      </c>
      <c r="O184">
        <v>8.9300489425659197</v>
      </c>
      <c r="P184">
        <v>8.1005935668945295</v>
      </c>
      <c r="Q184">
        <v>8.4907979965209996</v>
      </c>
      <c r="R184">
        <v>8.6292991638183594</v>
      </c>
      <c r="S184">
        <v>7.6828551292419398</v>
      </c>
      <c r="T184">
        <v>6.34659719467163</v>
      </c>
      <c r="U184">
        <v>4.7932572364807102</v>
      </c>
      <c r="V184">
        <v>1.82858502864838</v>
      </c>
      <c r="W184">
        <v>2.7105970382690399</v>
      </c>
      <c r="X184">
        <v>4.6936621665954599</v>
      </c>
      <c r="Y184">
        <v>4.0428781509399396</v>
      </c>
      <c r="Z184">
        <v>4.3101339340209996</v>
      </c>
      <c r="AA184">
        <v>7.5063052177429199</v>
      </c>
      <c r="AB184">
        <v>5.9464411735534703</v>
      </c>
      <c r="AC184">
        <v>13.111325263977101</v>
      </c>
      <c r="AD184">
        <v>10.163776397705099</v>
      </c>
      <c r="AE184">
        <v>8.8323783874511701</v>
      </c>
      <c r="AF184">
        <v>8.5236444473266602</v>
      </c>
      <c r="AG184">
        <v>4.5337038040161097</v>
      </c>
      <c r="AH184">
        <v>9.3055963516235405</v>
      </c>
      <c r="AI184">
        <v>7.2177591323852504</v>
      </c>
      <c r="AJ184">
        <v>6.1277971267700204</v>
      </c>
      <c r="AK184">
        <v>-7.5680298805236799</v>
      </c>
      <c r="AL184">
        <v>-10.447553634643601</v>
      </c>
      <c r="AM184">
        <v>-8.4801845550537092</v>
      </c>
      <c r="AN184">
        <v>-8.0862751007080096</v>
      </c>
      <c r="AO184">
        <v>3.7440769672393799</v>
      </c>
      <c r="AP184">
        <v>3.5279240608215301</v>
      </c>
      <c r="AQ184">
        <v>4.0540838241577104</v>
      </c>
    </row>
    <row r="185" spans="1:43" x14ac:dyDescent="0.3">
      <c r="A185" t="s">
        <v>1048</v>
      </c>
      <c r="B185" t="str">
        <f t="shared" si="2"/>
        <v>SIL CN EQUITY</v>
      </c>
      <c r="C185" t="s">
        <v>836</v>
      </c>
      <c r="D185">
        <v>18.500734329223601</v>
      </c>
      <c r="E185">
        <v>24.318489074706999</v>
      </c>
      <c r="F185">
        <v>29.645509719848601</v>
      </c>
      <c r="G185">
        <v>28.624576568603501</v>
      </c>
      <c r="H185">
        <v>22.418292999267599</v>
      </c>
      <c r="I185">
        <v>21.935417175293001</v>
      </c>
      <c r="J185">
        <v>18.408496856689499</v>
      </c>
      <c r="K185">
        <v>8.6427927017211896</v>
      </c>
      <c r="L185">
        <v>4.9747381210327104</v>
      </c>
      <c r="M185">
        <v>-5.0340998917818E-2</v>
      </c>
      <c r="N185">
        <v>-5.4896078109741202</v>
      </c>
      <c r="O185">
        <v>-8.1203432083129901</v>
      </c>
      <c r="P185">
        <v>-5.9853930473327601</v>
      </c>
      <c r="Q185">
        <v>-16.8314533233643</v>
      </c>
      <c r="R185">
        <v>-20.212329864501999</v>
      </c>
      <c r="S185">
        <v>-26.409568786621101</v>
      </c>
      <c r="T185">
        <v>-49.278995513916001</v>
      </c>
      <c r="U185">
        <v>-48.543930053710902</v>
      </c>
      <c r="V185">
        <v>-74.728401184082003</v>
      </c>
      <c r="W185">
        <v>-85.104499816894503</v>
      </c>
      <c r="X185">
        <v>-51.647811889648402</v>
      </c>
      <c r="Y185">
        <v>-63.202266693115199</v>
      </c>
      <c r="Z185">
        <v>-50.913272857666001</v>
      </c>
      <c r="AA185">
        <v>-48.409778594970703</v>
      </c>
      <c r="AB185">
        <v>-18.255540847778299</v>
      </c>
      <c r="AC185">
        <v>-15.557258605956999</v>
      </c>
      <c r="AD185">
        <v>-20.554079055786101</v>
      </c>
      <c r="AE185">
        <v>-21.780582427978501</v>
      </c>
      <c r="AF185">
        <v>-34.418392181396499</v>
      </c>
      <c r="AG185">
        <v>-28.859491348266602</v>
      </c>
      <c r="AH185">
        <v>-22.6872653961182</v>
      </c>
      <c r="AI185" t="s">
        <v>6</v>
      </c>
      <c r="AJ185" t="s">
        <v>6</v>
      </c>
      <c r="AK185" t="s">
        <v>6</v>
      </c>
      <c r="AL185" t="s">
        <v>6</v>
      </c>
      <c r="AM185" t="s">
        <v>6</v>
      </c>
      <c r="AN185" t="s">
        <v>6</v>
      </c>
      <c r="AO185" t="s">
        <v>6</v>
      </c>
      <c r="AP185" t="s">
        <v>6</v>
      </c>
      <c r="AQ185" t="s">
        <v>6</v>
      </c>
    </row>
    <row r="186" spans="1:43" x14ac:dyDescent="0.3">
      <c r="A186" t="s">
        <v>405</v>
      </c>
      <c r="B186" t="str">
        <f t="shared" si="2"/>
        <v>SJ CN EQUITY</v>
      </c>
      <c r="C186" t="s">
        <v>185</v>
      </c>
      <c r="D186">
        <v>8.6827955245971697</v>
      </c>
      <c r="E186">
        <v>9.5806760787963903</v>
      </c>
      <c r="F186">
        <v>9.3536949157714808</v>
      </c>
      <c r="G186">
        <v>9.6151008605956996</v>
      </c>
      <c r="H186">
        <v>9.4357080459594709</v>
      </c>
      <c r="I186">
        <v>8.3667249679565394</v>
      </c>
      <c r="J186">
        <v>8.1993570327758807</v>
      </c>
      <c r="K186">
        <v>8.4001388549804705</v>
      </c>
      <c r="L186">
        <v>8.3119735717773402</v>
      </c>
      <c r="M186">
        <v>7.1454610824584996</v>
      </c>
      <c r="N186">
        <v>7.8282828330993697</v>
      </c>
      <c r="O186">
        <v>8.9176979064941406</v>
      </c>
      <c r="P186">
        <v>9.5428228378295898</v>
      </c>
      <c r="Q186">
        <v>11.0678100585938</v>
      </c>
      <c r="R186">
        <v>8.9947090148925799</v>
      </c>
      <c r="S186">
        <v>8.9227733612060494</v>
      </c>
      <c r="T186">
        <v>8.5767030715942401</v>
      </c>
      <c r="U186">
        <v>7.3564710617065403</v>
      </c>
      <c r="V186">
        <v>6.6043729782104501</v>
      </c>
      <c r="W186">
        <v>7.5094728469848597</v>
      </c>
      <c r="X186">
        <v>7.2911930084228498</v>
      </c>
      <c r="Y186">
        <v>6.7422499656677202</v>
      </c>
      <c r="Z186">
        <v>6.7694849967956499</v>
      </c>
      <c r="AA186">
        <v>7.1512689590454102</v>
      </c>
      <c r="AB186">
        <v>8.8260278701782209</v>
      </c>
      <c r="AC186">
        <v>8.16497802734375</v>
      </c>
      <c r="AD186">
        <v>8.2936363220214808</v>
      </c>
      <c r="AE186">
        <v>8.9614305496215803</v>
      </c>
      <c r="AF186">
        <v>7.3507418632507298</v>
      </c>
      <c r="AG186">
        <v>7.1710839271545401</v>
      </c>
      <c r="AH186">
        <v>7.7364802360534703</v>
      </c>
      <c r="AI186">
        <v>8.2301845550537092</v>
      </c>
      <c r="AJ186">
        <v>9.6742000579834002</v>
      </c>
      <c r="AK186">
        <v>9.4719762802124006</v>
      </c>
      <c r="AL186">
        <v>9.1872072219848597</v>
      </c>
      <c r="AM186">
        <v>9.2210559844970703</v>
      </c>
      <c r="AN186">
        <v>9.1653776168823207</v>
      </c>
      <c r="AO186">
        <v>8.9495353698730504</v>
      </c>
      <c r="AP186">
        <v>8.6169519424438494</v>
      </c>
      <c r="AQ186">
        <v>8.8027601242065394</v>
      </c>
    </row>
    <row r="187" spans="1:43" x14ac:dyDescent="0.3">
      <c r="A187" t="s">
        <v>407</v>
      </c>
      <c r="B187" t="str">
        <f t="shared" si="2"/>
        <v>SLF CN EQUITY</v>
      </c>
      <c r="C187" t="s">
        <v>187</v>
      </c>
      <c r="D187">
        <v>1.07865798473358</v>
      </c>
      <c r="E187">
        <v>0.95205599069595304</v>
      </c>
      <c r="F187">
        <v>0.94363701343536399</v>
      </c>
      <c r="G187">
        <v>0.96369200944900502</v>
      </c>
      <c r="H187">
        <v>1.1261409521102901</v>
      </c>
      <c r="I187">
        <v>0.887601017951965</v>
      </c>
      <c r="J187">
        <v>0.93030798435211204</v>
      </c>
      <c r="K187">
        <v>0.87431901693344105</v>
      </c>
      <c r="L187">
        <v>0.87727898359298695</v>
      </c>
      <c r="M187">
        <v>1.17284095287323</v>
      </c>
      <c r="N187">
        <v>1.1606040000915501</v>
      </c>
      <c r="O187">
        <v>1.20061600208282</v>
      </c>
      <c r="P187">
        <v>1.1466430425643901</v>
      </c>
      <c r="Q187">
        <v>1.0741000175476101</v>
      </c>
      <c r="R187">
        <v>0.99999499320983898</v>
      </c>
      <c r="S187">
        <v>0.80553001165390004</v>
      </c>
      <c r="T187">
        <v>0.81630599498748802</v>
      </c>
      <c r="U187">
        <v>0.80916202068328902</v>
      </c>
      <c r="V187">
        <v>0.865140020847321</v>
      </c>
      <c r="W187">
        <v>0.95355397462844804</v>
      </c>
      <c r="X187">
        <v>0.91281801462173495</v>
      </c>
      <c r="Y187">
        <v>0.87949800491332997</v>
      </c>
      <c r="Z187">
        <v>0.93102598190307595</v>
      </c>
      <c r="AA187">
        <v>0.96720701456069902</v>
      </c>
      <c r="AB187">
        <v>0.84365999698638905</v>
      </c>
      <c r="AC187">
        <v>0.92810797691345204</v>
      </c>
      <c r="AD187">
        <v>0.88956898450851396</v>
      </c>
      <c r="AE187">
        <v>0.850288987159729</v>
      </c>
      <c r="AF187">
        <v>1.06126201152801</v>
      </c>
      <c r="AG187">
        <v>1.04286301136017</v>
      </c>
      <c r="AH187">
        <v>1.0205949544906601</v>
      </c>
      <c r="AI187">
        <v>1.02199399471283</v>
      </c>
      <c r="AJ187">
        <v>0.95674800872802701</v>
      </c>
      <c r="AK187">
        <v>0.87658798694610596</v>
      </c>
      <c r="AL187">
        <v>0.98219501972198497</v>
      </c>
      <c r="AM187">
        <v>0.97190600633621205</v>
      </c>
      <c r="AN187">
        <v>0.98906201124191295</v>
      </c>
      <c r="AO187">
        <v>0.98640602827072099</v>
      </c>
      <c r="AP187">
        <v>0.85576701164245605</v>
      </c>
      <c r="AQ187">
        <v>0.88581401109695401</v>
      </c>
    </row>
    <row r="188" spans="1:43" x14ac:dyDescent="0.3">
      <c r="A188" t="s">
        <v>408</v>
      </c>
      <c r="B188" t="str">
        <f t="shared" si="2"/>
        <v>SOBO CN EQUITY</v>
      </c>
      <c r="C188" t="s">
        <v>188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  <c r="AG188" t="s">
        <v>6</v>
      </c>
      <c r="AH188" t="s">
        <v>6</v>
      </c>
      <c r="AI188" t="s">
        <v>6</v>
      </c>
      <c r="AJ188" t="s">
        <v>6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</row>
    <row r="189" spans="1:43" x14ac:dyDescent="0.3">
      <c r="A189" t="s">
        <v>409</v>
      </c>
      <c r="B189" t="str">
        <f t="shared" si="2"/>
        <v>SPB CN EQUITY</v>
      </c>
      <c r="C189" t="s">
        <v>189</v>
      </c>
      <c r="D189">
        <v>0.381983011960983</v>
      </c>
      <c r="E189">
        <v>-3.9689000695943999E-2</v>
      </c>
      <c r="F189">
        <v>0.57739597558975198</v>
      </c>
      <c r="G189">
        <v>1.3403619527816799</v>
      </c>
      <c r="H189">
        <v>0.87069100141525302</v>
      </c>
      <c r="I189">
        <v>-1.05796003341675</v>
      </c>
      <c r="J189">
        <v>-2.38517189025879</v>
      </c>
      <c r="K189">
        <v>-2.7994480133056601</v>
      </c>
      <c r="L189">
        <v>-3.8394510746002202</v>
      </c>
      <c r="M189">
        <v>0.66086202859878496</v>
      </c>
      <c r="N189">
        <v>6.1304841041564897</v>
      </c>
      <c r="O189">
        <v>4.9521441459655797</v>
      </c>
      <c r="P189">
        <v>6.7944779396057102</v>
      </c>
      <c r="Q189">
        <v>7.5575361251831099</v>
      </c>
      <c r="R189">
        <v>3.72123503684998</v>
      </c>
      <c r="S189">
        <v>2.0122449398040798</v>
      </c>
      <c r="T189">
        <v>1.8376170396804801</v>
      </c>
      <c r="U189">
        <v>0.97470599412918102</v>
      </c>
      <c r="V189">
        <v>-6.9601997733115997E-2</v>
      </c>
      <c r="W189">
        <v>3.9111349582672101</v>
      </c>
      <c r="X189">
        <v>0.57705301046371504</v>
      </c>
      <c r="Y189">
        <v>1.3056659698486299</v>
      </c>
      <c r="Z189">
        <v>2.5969679355621298</v>
      </c>
      <c r="AA189">
        <v>-1.13509297370911</v>
      </c>
      <c r="AB189">
        <v>2.17359590530396</v>
      </c>
      <c r="AC189">
        <v>-1.0813800096511801</v>
      </c>
      <c r="AD189">
        <v>-1.6069799661636399</v>
      </c>
      <c r="AE189">
        <v>-1.3335880041122401</v>
      </c>
      <c r="AF189">
        <v>-5.3395972251892099</v>
      </c>
      <c r="AG189">
        <v>11.747749328613301</v>
      </c>
      <c r="AH189">
        <v>11.327624320983899</v>
      </c>
      <c r="AI189">
        <v>14.7654371261597</v>
      </c>
      <c r="AJ189">
        <v>18.422269821166999</v>
      </c>
      <c r="AK189">
        <v>4.5629620552062997</v>
      </c>
      <c r="AL189">
        <v>6.7598900794982901</v>
      </c>
      <c r="AM189">
        <v>1.24477398395538</v>
      </c>
      <c r="AN189">
        <v>1.85122394561768</v>
      </c>
      <c r="AO189">
        <v>1.5851789712905899</v>
      </c>
      <c r="AP189">
        <v>-0.13998100161552399</v>
      </c>
      <c r="AQ189">
        <v>2.67387199401856</v>
      </c>
    </row>
    <row r="190" spans="1:43" x14ac:dyDescent="0.3">
      <c r="A190" t="s">
        <v>410</v>
      </c>
      <c r="B190" t="str">
        <f t="shared" si="2"/>
        <v>SRU-U CN EQUITY</v>
      </c>
      <c r="C190" t="s">
        <v>190</v>
      </c>
      <c r="D190">
        <v>1.1126339435577399</v>
      </c>
      <c r="E190">
        <v>2.29746389389038</v>
      </c>
      <c r="F190">
        <v>2.5871949195861799</v>
      </c>
      <c r="G190">
        <v>3.5048069953918501</v>
      </c>
      <c r="H190">
        <v>4.0514187812805202</v>
      </c>
      <c r="I190">
        <v>2.62767505645752</v>
      </c>
      <c r="J190">
        <v>2.6204159259796098</v>
      </c>
      <c r="K190">
        <v>4.4882798194885298</v>
      </c>
      <c r="L190">
        <v>8.8977956771850604</v>
      </c>
      <c r="M190">
        <v>10.279614448547401</v>
      </c>
      <c r="N190">
        <v>9.7778301239013707</v>
      </c>
      <c r="O190">
        <v>7.5209898948669398</v>
      </c>
      <c r="P190">
        <v>3.1331930160522501</v>
      </c>
      <c r="Q190">
        <v>2.6049320697784402</v>
      </c>
      <c r="R190">
        <v>0.69515502452850297</v>
      </c>
      <c r="S190">
        <v>0.72907698154449496</v>
      </c>
      <c r="T190">
        <v>1.2148580551147501</v>
      </c>
      <c r="U190">
        <v>1.0815399885177599</v>
      </c>
      <c r="V190">
        <v>3.0047349929809601</v>
      </c>
      <c r="W190">
        <v>3.23957490921021</v>
      </c>
      <c r="X190">
        <v>3.26230096817017</v>
      </c>
      <c r="Y190">
        <v>3.2525429725646999</v>
      </c>
      <c r="Z190">
        <v>3.3437080383300799</v>
      </c>
      <c r="AA190">
        <v>3.5512890815734899</v>
      </c>
      <c r="AB190">
        <v>3.65618896484375</v>
      </c>
      <c r="AC190">
        <v>3.4040720462799099</v>
      </c>
      <c r="AD190">
        <v>3.60694408416748</v>
      </c>
      <c r="AE190">
        <v>3.2764630317688002</v>
      </c>
      <c r="AF190">
        <v>3.8969800472259499</v>
      </c>
      <c r="AG190">
        <v>3.7774720191955602</v>
      </c>
      <c r="AH190">
        <v>3.3218700885772701</v>
      </c>
      <c r="AI190">
        <v>3.73733711242676</v>
      </c>
      <c r="AJ190">
        <v>3.1464200019836399</v>
      </c>
      <c r="AK190">
        <v>3.5288329124450701</v>
      </c>
      <c r="AL190">
        <v>3.8616490364074698</v>
      </c>
      <c r="AM190">
        <v>3.4481170177459699</v>
      </c>
      <c r="AN190">
        <v>3.1244640350341801</v>
      </c>
      <c r="AO190">
        <v>3.0897030830383301</v>
      </c>
      <c r="AP190">
        <v>3.1655158996582</v>
      </c>
      <c r="AQ190">
        <v>3.19582891464233</v>
      </c>
    </row>
    <row r="191" spans="1:43" x14ac:dyDescent="0.3">
      <c r="A191" t="s">
        <v>1049</v>
      </c>
      <c r="B191" t="str">
        <f t="shared" si="2"/>
        <v>SSL CN EQUITY</v>
      </c>
      <c r="C191" t="s">
        <v>829</v>
      </c>
      <c r="D191">
        <v>1.84133696556091</v>
      </c>
      <c r="E191">
        <v>1.5320399999618499</v>
      </c>
      <c r="F191">
        <v>1.1349999904632599</v>
      </c>
      <c r="G191">
        <v>2.1358850002288801</v>
      </c>
      <c r="H191">
        <v>0.81797802448272705</v>
      </c>
      <c r="I191">
        <v>3.68076896667481</v>
      </c>
      <c r="J191">
        <v>6.5587668418884304</v>
      </c>
      <c r="K191">
        <v>6.0447640419006303</v>
      </c>
      <c r="L191">
        <v>6.8592801094055202</v>
      </c>
      <c r="M191">
        <v>9.5852012634277308</v>
      </c>
      <c r="N191">
        <v>5.0338029861450204</v>
      </c>
      <c r="O191">
        <v>4.3472552299499503</v>
      </c>
      <c r="P191">
        <v>4.9182658195495597</v>
      </c>
      <c r="Q191">
        <v>4.8760881423950204</v>
      </c>
      <c r="R191">
        <v>4.7948307991027797</v>
      </c>
      <c r="S191">
        <v>2.1706140041351301</v>
      </c>
      <c r="T191">
        <v>1.41741895675659</v>
      </c>
      <c r="U191">
        <v>1.3671120405197099</v>
      </c>
      <c r="V191">
        <v>0.59475499391555797</v>
      </c>
      <c r="W191">
        <v>2.7056369781494101</v>
      </c>
      <c r="X191">
        <v>2.33237600326538</v>
      </c>
      <c r="Y191">
        <v>1.5962539911270099</v>
      </c>
      <c r="Z191">
        <v>1.26189005374908</v>
      </c>
      <c r="AA191">
        <v>0.93966901302337602</v>
      </c>
      <c r="AB191">
        <v>0.61593699455261197</v>
      </c>
      <c r="AC191">
        <v>1.1141270399093599</v>
      </c>
      <c r="AD191">
        <v>0.65878301858902</v>
      </c>
      <c r="AE191">
        <v>1.7623389959335301</v>
      </c>
      <c r="AF191">
        <v>1.62453901767731</v>
      </c>
      <c r="AG191">
        <v>2.23193407058716</v>
      </c>
      <c r="AH191">
        <v>3.5245430469512899</v>
      </c>
      <c r="AI191">
        <v>4.8953480720520002</v>
      </c>
      <c r="AJ191">
        <v>6.5993003547191995E-2</v>
      </c>
      <c r="AK191">
        <v>-2.5649719238281201</v>
      </c>
      <c r="AL191">
        <v>-6.4250860214233398</v>
      </c>
      <c r="AM191">
        <v>-9.2798795700073207</v>
      </c>
      <c r="AN191">
        <v>-3.6291298866271999</v>
      </c>
      <c r="AO191">
        <v>-1.8215719461441</v>
      </c>
      <c r="AP191">
        <v>2.07110500335693</v>
      </c>
      <c r="AQ191">
        <v>2.8404989242553702</v>
      </c>
    </row>
    <row r="192" spans="1:43" x14ac:dyDescent="0.3">
      <c r="A192" t="s">
        <v>411</v>
      </c>
      <c r="B192" t="str">
        <f t="shared" si="2"/>
        <v>SSRM CN EQUITY</v>
      </c>
      <c r="C192" t="s">
        <v>191</v>
      </c>
      <c r="D192">
        <v>-8.8983983993530291</v>
      </c>
      <c r="E192">
        <v>-8.7965841293334996</v>
      </c>
      <c r="F192">
        <v>-7.9130048751831099</v>
      </c>
      <c r="G192">
        <v>-1.84216201305389</v>
      </c>
      <c r="H192">
        <v>3.97806692123413</v>
      </c>
      <c r="I192">
        <v>3.16789603233337</v>
      </c>
      <c r="J192">
        <v>2.99383592605591</v>
      </c>
      <c r="K192">
        <v>3.7098839282989502</v>
      </c>
      <c r="L192">
        <v>5.9704971313476598</v>
      </c>
      <c r="M192">
        <v>7.4409980773925799</v>
      </c>
      <c r="N192">
        <v>7.69132280349731</v>
      </c>
      <c r="O192">
        <v>8.5028295516967791</v>
      </c>
      <c r="P192">
        <v>6.41731882095337</v>
      </c>
      <c r="Q192">
        <v>8.7166309356689506</v>
      </c>
      <c r="R192">
        <v>6.3434958457946804</v>
      </c>
      <c r="S192">
        <v>3.81679010391235</v>
      </c>
      <c r="T192">
        <v>1.88885498046875</v>
      </c>
      <c r="U192">
        <v>3.5264220237731898</v>
      </c>
      <c r="V192">
        <v>4.6488728523254403</v>
      </c>
      <c r="W192">
        <v>3.5041699409484899</v>
      </c>
      <c r="X192">
        <v>2.1521480083465598</v>
      </c>
      <c r="Y192">
        <v>1.26666700839996</v>
      </c>
      <c r="Z192">
        <v>0.93430799245834395</v>
      </c>
      <c r="AA192">
        <v>0.41712000966072099</v>
      </c>
      <c r="AB192">
        <v>1.7148540019989</v>
      </c>
      <c r="AC192">
        <v>1.35390901565552</v>
      </c>
      <c r="AD192">
        <v>3.5398020744323699</v>
      </c>
      <c r="AE192">
        <v>4.6581110954284703</v>
      </c>
      <c r="AF192">
        <v>4.4393768310546902</v>
      </c>
      <c r="AG192">
        <v>6.95941114425659</v>
      </c>
      <c r="AH192">
        <v>6.5719270706176802</v>
      </c>
      <c r="AI192">
        <v>5.6230940818786603</v>
      </c>
      <c r="AJ192">
        <v>-1.1480940580368</v>
      </c>
      <c r="AK192">
        <v>-9.1640691757202095</v>
      </c>
      <c r="AL192">
        <v>-14.0229692459106</v>
      </c>
      <c r="AM192">
        <v>-13.38072681427</v>
      </c>
      <c r="AN192">
        <v>-13.5261850357056</v>
      </c>
      <c r="AO192">
        <v>-9.1960525512695295</v>
      </c>
      <c r="AP192">
        <v>-9.5693197250366193</v>
      </c>
      <c r="AQ192">
        <v>-12.8088188171387</v>
      </c>
    </row>
    <row r="193" spans="1:43" x14ac:dyDescent="0.3">
      <c r="A193" t="s">
        <v>412</v>
      </c>
      <c r="B193" t="str">
        <f t="shared" si="2"/>
        <v>STN CN EQUITY</v>
      </c>
      <c r="C193" t="s">
        <v>192</v>
      </c>
      <c r="D193">
        <v>5.2091012001037598</v>
      </c>
      <c r="E193">
        <v>5.1526789665222203</v>
      </c>
      <c r="F193">
        <v>5.5640239715576199</v>
      </c>
      <c r="G193">
        <v>5.6029191017150897</v>
      </c>
      <c r="H193">
        <v>5.6054458618164098</v>
      </c>
      <c r="I193">
        <v>5.2085909843444798</v>
      </c>
      <c r="J193">
        <v>4.9376101493835396</v>
      </c>
      <c r="K193">
        <v>4.54073286056519</v>
      </c>
      <c r="L193">
        <v>3.77846002578735</v>
      </c>
      <c r="M193">
        <v>3.9647901058196999</v>
      </c>
      <c r="N193">
        <v>4.0784678459167498</v>
      </c>
      <c r="O193">
        <v>4.1745967864990199</v>
      </c>
      <c r="P193">
        <v>4.4810428619384801</v>
      </c>
      <c r="Q193">
        <v>4.26902103424072</v>
      </c>
      <c r="R193">
        <v>4.03314113616943</v>
      </c>
      <c r="S193">
        <v>3.82329297065735</v>
      </c>
      <c r="T193">
        <v>4.3112988471984899</v>
      </c>
      <c r="U193">
        <v>4.1721749305725098</v>
      </c>
      <c r="V193">
        <v>4.0663251876831001</v>
      </c>
      <c r="W193">
        <v>4.5360150337219203</v>
      </c>
      <c r="X193">
        <v>3.2268769741058301</v>
      </c>
      <c r="Y193">
        <v>1.4982819557189899</v>
      </c>
      <c r="Z193">
        <v>1.2888089418411299</v>
      </c>
      <c r="AA193">
        <v>1.2010639905929601</v>
      </c>
      <c r="AB193">
        <v>1.74213695526123</v>
      </c>
      <c r="AC193">
        <v>3.3196759223938002</v>
      </c>
      <c r="AD193">
        <v>4.6651458740234402</v>
      </c>
      <c r="AE193">
        <v>2.3751900196075399</v>
      </c>
      <c r="AF193">
        <v>2.8477430343627899</v>
      </c>
      <c r="AG193">
        <v>2.95307493209839</v>
      </c>
      <c r="AH193">
        <v>1.27620005607605</v>
      </c>
      <c r="AI193">
        <v>3.9401819705963099</v>
      </c>
      <c r="AJ193">
        <v>3.8764340877532999</v>
      </c>
      <c r="AK193">
        <v>4.0237932205200204</v>
      </c>
      <c r="AL193">
        <v>6.5559821128845197</v>
      </c>
      <c r="AM193">
        <v>7.2700347900390598</v>
      </c>
      <c r="AN193">
        <v>7.9466891288757298</v>
      </c>
      <c r="AO193">
        <v>8.1846542358398402</v>
      </c>
      <c r="AP193">
        <v>8.4578018188476598</v>
      </c>
      <c r="AQ193">
        <v>9.0705194473266602</v>
      </c>
    </row>
    <row r="194" spans="1:43" x14ac:dyDescent="0.3">
      <c r="A194" t="s">
        <v>413</v>
      </c>
      <c r="B194" t="str">
        <f t="shared" ref="B194:B222" si="3">A194&amp;" CN EQUITY"</f>
        <v>SU CN EQUITY</v>
      </c>
      <c r="C194" t="s">
        <v>193</v>
      </c>
      <c r="D194">
        <v>9.1087236404418892</v>
      </c>
      <c r="E194">
        <v>8.6012916564941406</v>
      </c>
      <c r="F194">
        <v>9.0272674560546893</v>
      </c>
      <c r="G194">
        <v>9.5809011459350604</v>
      </c>
      <c r="H194">
        <v>9.6435890197753906</v>
      </c>
      <c r="I194">
        <v>7.0772390365600604</v>
      </c>
      <c r="J194">
        <v>9.6335601806640607</v>
      </c>
      <c r="K194">
        <v>10.783038139343301</v>
      </c>
      <c r="L194">
        <v>9.3275947570800799</v>
      </c>
      <c r="M194">
        <v>11.0000352859497</v>
      </c>
      <c r="N194">
        <v>7.4261631965637198</v>
      </c>
      <c r="O194">
        <v>4.8932318687439</v>
      </c>
      <c r="P194">
        <v>2.8606879711151101</v>
      </c>
      <c r="Q194">
        <v>1.79721999168396</v>
      </c>
      <c r="R194">
        <v>3.2058998942375003E-2</v>
      </c>
      <c r="S194">
        <v>-4.96291303634644</v>
      </c>
      <c r="T194">
        <v>-7.3355689048767099</v>
      </c>
      <c r="U194">
        <v>-6.1309380531311</v>
      </c>
      <c r="V194">
        <v>-2.3493409156799299</v>
      </c>
      <c r="W194">
        <v>3.23885297775269</v>
      </c>
      <c r="X194">
        <v>5.3643460273742702</v>
      </c>
      <c r="Y194">
        <v>6.1612720489501998</v>
      </c>
      <c r="Z194">
        <v>4.3091669082641602</v>
      </c>
      <c r="AA194">
        <v>3.6778299808502202</v>
      </c>
      <c r="AB194">
        <v>5.52671098709106</v>
      </c>
      <c r="AC194">
        <v>4.9318151473998997</v>
      </c>
      <c r="AD194">
        <v>4.3365230560302699</v>
      </c>
      <c r="AE194">
        <v>5.00347900390625</v>
      </c>
      <c r="AF194">
        <v>4.06894779205322</v>
      </c>
      <c r="AG194">
        <v>3.0780940055847199</v>
      </c>
      <c r="AH194">
        <v>1.7606840133667001</v>
      </c>
      <c r="AI194">
        <v>0.52217102050781306</v>
      </c>
      <c r="AJ194">
        <v>-2.4741299152374299</v>
      </c>
      <c r="AK194">
        <v>-3.3899109363555899</v>
      </c>
      <c r="AL194">
        <v>8.1901960372924805</v>
      </c>
      <c r="AM194">
        <v>7.9313988685607901</v>
      </c>
      <c r="AN194">
        <v>10.386903762817401</v>
      </c>
      <c r="AO194">
        <v>12.0167379379272</v>
      </c>
      <c r="AP194">
        <v>1.0897920131683301</v>
      </c>
      <c r="AQ194">
        <v>3.41675806045532</v>
      </c>
    </row>
    <row r="195" spans="1:43" x14ac:dyDescent="0.3">
      <c r="A195" t="s">
        <v>1050</v>
      </c>
      <c r="B195" t="str">
        <f t="shared" si="3"/>
        <v>SVI CN EQUITY</v>
      </c>
      <c r="C195" t="s">
        <v>824</v>
      </c>
      <c r="D195">
        <v>-2.43109202384949</v>
      </c>
      <c r="E195">
        <v>-1.34718000888825</v>
      </c>
      <c r="F195">
        <v>-0.33251500129699701</v>
      </c>
      <c r="G195">
        <v>-8.3649002015591001E-2</v>
      </c>
      <c r="H195">
        <v>0.14064699411392201</v>
      </c>
      <c r="I195">
        <v>-0.78231000900268599</v>
      </c>
      <c r="J195">
        <v>-1.82674396038055</v>
      </c>
      <c r="K195">
        <v>-2.1386020183563201</v>
      </c>
      <c r="L195">
        <v>-1.66349005699158</v>
      </c>
      <c r="M195">
        <v>-1.78522300720215</v>
      </c>
      <c r="N195">
        <v>-1.89596796035767</v>
      </c>
      <c r="O195">
        <v>-2.0952069759368901</v>
      </c>
      <c r="P195">
        <v>-2.1430358886718799</v>
      </c>
      <c r="Q195">
        <v>-2.2748110294342001</v>
      </c>
      <c r="R195">
        <v>-2.4358201026916499</v>
      </c>
      <c r="S195">
        <v>-2.2335219383239799</v>
      </c>
      <c r="T195">
        <v>-2.5518119335174601</v>
      </c>
      <c r="U195">
        <v>-2.7576661109924299</v>
      </c>
      <c r="V195">
        <v>-3.7783288955688499</v>
      </c>
      <c r="W195">
        <v>-3.8182959556579599</v>
      </c>
      <c r="X195">
        <v>-2.9903609752654998</v>
      </c>
      <c r="Y195">
        <v>-2.7597229480743399</v>
      </c>
      <c r="Z195">
        <v>-2.5617029666900599</v>
      </c>
      <c r="AA195">
        <v>-2.51800489425659</v>
      </c>
      <c r="AB195">
        <v>-0.87048101425170898</v>
      </c>
      <c r="AC195">
        <v>-2.5025439262390101</v>
      </c>
      <c r="AD195">
        <v>-1.6345069408416799</v>
      </c>
      <c r="AE195">
        <v>-2.2373631000518799</v>
      </c>
      <c r="AF195">
        <v>-8.7524929046630895</v>
      </c>
      <c r="AG195">
        <v>-11.3733158111572</v>
      </c>
      <c r="AH195">
        <v>-10.5443782806396</v>
      </c>
      <c r="AI195">
        <v>-8.2402667999267596</v>
      </c>
      <c r="AJ195">
        <v>-2.8854000568389901</v>
      </c>
      <c r="AK195">
        <v>-4.7098221778869602</v>
      </c>
      <c r="AL195">
        <v>-5.4063568115234402</v>
      </c>
      <c r="AM195">
        <v>-4.5731368064880398</v>
      </c>
      <c r="AN195">
        <v>-3.3460929393768302</v>
      </c>
      <c r="AO195">
        <v>-3.9308669567108101</v>
      </c>
      <c r="AP195">
        <v>-4.72194576263428</v>
      </c>
      <c r="AQ195">
        <v>-4.5357160568237296</v>
      </c>
    </row>
    <row r="196" spans="1:43" x14ac:dyDescent="0.3">
      <c r="A196" t="s">
        <v>415</v>
      </c>
      <c r="B196" t="str">
        <f t="shared" si="3"/>
        <v>T CN EQUITY</v>
      </c>
      <c r="C196" t="s">
        <v>195</v>
      </c>
      <c r="D196">
        <v>1.6272059679031401</v>
      </c>
      <c r="E196">
        <v>1.37890696525574</v>
      </c>
      <c r="F196">
        <v>1.32457304000854</v>
      </c>
      <c r="G196">
        <v>1.5262470245361299</v>
      </c>
      <c r="H196">
        <v>1.44685399532318</v>
      </c>
      <c r="I196">
        <v>2.2558550834655802</v>
      </c>
      <c r="J196">
        <v>2.7761790752410902</v>
      </c>
      <c r="K196">
        <v>3.16471195220947</v>
      </c>
      <c r="L196">
        <v>3.9513111114502002</v>
      </c>
      <c r="M196">
        <v>3.88337206840515</v>
      </c>
      <c r="N196">
        <v>3.6442730426788299</v>
      </c>
      <c r="O196">
        <v>3.6267220973968501</v>
      </c>
      <c r="P196">
        <v>2.8647100925445601</v>
      </c>
      <c r="Q196">
        <v>2.8567130565643302</v>
      </c>
      <c r="R196">
        <v>2.7499361038207999</v>
      </c>
      <c r="S196">
        <v>2.9707839488983101</v>
      </c>
      <c r="T196">
        <v>3.3745639324188201</v>
      </c>
      <c r="U196">
        <v>3.7890639305114799</v>
      </c>
      <c r="V196">
        <v>4.4019851684570304</v>
      </c>
      <c r="W196">
        <v>4.9154019355773899</v>
      </c>
      <c r="X196">
        <v>5.0209078788757298</v>
      </c>
      <c r="Y196">
        <v>5.1480998992919904</v>
      </c>
      <c r="Z196">
        <v>4.9029560089111301</v>
      </c>
      <c r="AA196">
        <v>4.9914212226867702</v>
      </c>
      <c r="AB196">
        <v>5.1525421142578098</v>
      </c>
      <c r="AC196">
        <v>5.0972938537597701</v>
      </c>
      <c r="AD196">
        <v>5.1966710090637198</v>
      </c>
      <c r="AE196">
        <v>5.1854319572448704</v>
      </c>
      <c r="AF196">
        <v>4.4954419136047399</v>
      </c>
      <c r="AG196">
        <v>4.3823919296264604</v>
      </c>
      <c r="AH196">
        <v>4.55515813827515</v>
      </c>
      <c r="AI196">
        <v>4.4085578918456996</v>
      </c>
      <c r="AJ196">
        <v>5.2323408126831099</v>
      </c>
      <c r="AK196">
        <v>5.3676052093505904</v>
      </c>
      <c r="AL196">
        <v>5.1732759475707999</v>
      </c>
      <c r="AM196">
        <v>5.5699977874755904</v>
      </c>
      <c r="AN196">
        <v>5.7975120544433603</v>
      </c>
      <c r="AO196">
        <v>5.8322057723998997</v>
      </c>
      <c r="AP196">
        <v>6.2016491889953604</v>
      </c>
      <c r="AQ196">
        <v>6.3640217781066903</v>
      </c>
    </row>
    <row r="197" spans="1:43" x14ac:dyDescent="0.3">
      <c r="A197" t="s">
        <v>416</v>
      </c>
      <c r="B197" t="str">
        <f t="shared" si="3"/>
        <v>TA CN EQUITY</v>
      </c>
      <c r="C197" t="s">
        <v>196</v>
      </c>
      <c r="D197">
        <v>2.2999889850616499</v>
      </c>
      <c r="E197">
        <v>6.8181819915771502</v>
      </c>
      <c r="F197">
        <v>6.6956849098205602</v>
      </c>
      <c r="G197">
        <v>7.1649479866027797</v>
      </c>
      <c r="H197">
        <v>6.2969589233398402</v>
      </c>
      <c r="I197">
        <v>3.1510848999023402</v>
      </c>
      <c r="J197">
        <v>1.63883399963379</v>
      </c>
      <c r="K197">
        <v>0.50082600116729703</v>
      </c>
      <c r="L197">
        <v>1.3323010206222501</v>
      </c>
      <c r="M197">
        <v>-4.1051077842712402</v>
      </c>
      <c r="N197">
        <v>-3.4069199562072701</v>
      </c>
      <c r="O197">
        <v>-5.6606760025024396</v>
      </c>
      <c r="P197">
        <v>-6.7493262290954599</v>
      </c>
      <c r="Q197">
        <v>-3.2664389610290501</v>
      </c>
      <c r="R197">
        <v>-3.7537779808044398</v>
      </c>
      <c r="S197">
        <v>-2.9810440540313698</v>
      </c>
      <c r="T197">
        <v>-0.68141299486160301</v>
      </c>
      <c r="U197">
        <v>1.33555901050568</v>
      </c>
      <c r="V197">
        <v>1.9605749845504801</v>
      </c>
      <c r="W197">
        <v>0.866074979305267</v>
      </c>
      <c r="X197">
        <v>-1.02772700786591</v>
      </c>
      <c r="Y197">
        <v>-2.4797790050506601</v>
      </c>
      <c r="Z197">
        <v>-3.5042250156402601</v>
      </c>
      <c r="AA197">
        <v>-2.0068919658660902</v>
      </c>
      <c r="AB197">
        <v>-2.33545589447021</v>
      </c>
      <c r="AC197">
        <v>-1.7189689874649099</v>
      </c>
      <c r="AD197">
        <v>-0.80906099081039395</v>
      </c>
      <c r="AE197">
        <v>-1.50234699249268</v>
      </c>
      <c r="AF197">
        <v>0.53310501575470004</v>
      </c>
      <c r="AG197">
        <v>0.67738401889801003</v>
      </c>
      <c r="AH197">
        <v>0.87950700521469105</v>
      </c>
      <c r="AI197">
        <v>1.54035496711731</v>
      </c>
      <c r="AJ197">
        <v>0.42048200964927701</v>
      </c>
      <c r="AK197">
        <v>2.0619549751281698</v>
      </c>
      <c r="AL197">
        <v>0.74742799997329701</v>
      </c>
      <c r="AM197">
        <v>-0.24061599373817399</v>
      </c>
      <c r="AN197" t="s">
        <v>6</v>
      </c>
      <c r="AO197" t="s">
        <v>6</v>
      </c>
      <c r="AP197" t="s">
        <v>6</v>
      </c>
      <c r="AQ197" t="s">
        <v>6</v>
      </c>
    </row>
    <row r="198" spans="1:43" x14ac:dyDescent="0.3">
      <c r="A198" t="s">
        <v>417</v>
      </c>
      <c r="B198" t="str">
        <f t="shared" si="3"/>
        <v>TCL/A CN EQUITY</v>
      </c>
      <c r="C198" t="s">
        <v>197</v>
      </c>
      <c r="D198">
        <v>3.3044569492340101</v>
      </c>
      <c r="E198">
        <v>3.2223749160766602</v>
      </c>
      <c r="F198">
        <v>2.5741748809814502</v>
      </c>
      <c r="G198">
        <v>2.7663719654083301</v>
      </c>
      <c r="H198">
        <v>2.2876029014587398</v>
      </c>
      <c r="I198">
        <v>2.8792240619659402</v>
      </c>
      <c r="J198">
        <v>3.2468969821929901</v>
      </c>
      <c r="K198">
        <v>3.4515929222106898</v>
      </c>
      <c r="L198">
        <v>3.80906105041504</v>
      </c>
      <c r="M198">
        <v>3.2626430988311799</v>
      </c>
      <c r="N198">
        <v>3.29066109657288</v>
      </c>
      <c r="O198">
        <v>3.50877189636231</v>
      </c>
      <c r="P198">
        <v>3.62209296226502</v>
      </c>
      <c r="Q198">
        <v>3.9208679199218799</v>
      </c>
      <c r="R198">
        <v>4.6475801467895499</v>
      </c>
      <c r="S198">
        <v>4.2417521476745597</v>
      </c>
      <c r="T198">
        <v>3.56900906562805</v>
      </c>
      <c r="U198">
        <v>5.3423900604248002</v>
      </c>
      <c r="V198">
        <v>4.0015158653259304</v>
      </c>
      <c r="W198">
        <v>3.8331871032714799</v>
      </c>
      <c r="X198">
        <v>4.3918561935424796</v>
      </c>
      <c r="Y198" t="s">
        <v>6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>
        <v>9.8503332138061506</v>
      </c>
      <c r="AH198">
        <v>9.6390972137451207</v>
      </c>
      <c r="AI198">
        <v>7.48636722564697</v>
      </c>
      <c r="AJ198">
        <v>7.0333161354064897</v>
      </c>
      <c r="AK198">
        <v>9.6793212890625</v>
      </c>
      <c r="AL198">
        <v>9.5255146026611293</v>
      </c>
      <c r="AM198">
        <v>12.891797065734901</v>
      </c>
      <c r="AN198">
        <v>12.7299613952637</v>
      </c>
      <c r="AO198">
        <v>8.8040075302124006</v>
      </c>
      <c r="AP198">
        <v>9.3086090087890607</v>
      </c>
      <c r="AQ198">
        <v>6.92391109466553</v>
      </c>
    </row>
    <row r="199" spans="1:43" x14ac:dyDescent="0.3">
      <c r="A199" t="s">
        <v>418</v>
      </c>
      <c r="B199" t="str">
        <f t="shared" si="3"/>
        <v>TD CN EQUITY</v>
      </c>
      <c r="C199" t="s">
        <v>198</v>
      </c>
      <c r="D199">
        <v>0.440241008996964</v>
      </c>
      <c r="E199">
        <v>0.419950991868973</v>
      </c>
      <c r="F199">
        <v>0.57306200265884399</v>
      </c>
      <c r="G199">
        <v>0.61976802349090598</v>
      </c>
      <c r="H199">
        <v>0.55021500587463401</v>
      </c>
      <c r="I199">
        <v>0.77464801073074296</v>
      </c>
      <c r="J199">
        <v>0.78747701644897505</v>
      </c>
      <c r="K199">
        <v>0.82425302267074596</v>
      </c>
      <c r="L199">
        <v>0.95600897073745705</v>
      </c>
      <c r="M199">
        <v>0.82050800323486295</v>
      </c>
      <c r="N199">
        <v>0.85109198093414296</v>
      </c>
      <c r="O199">
        <v>0.83968299627304099</v>
      </c>
      <c r="P199">
        <v>0.83018398284912098</v>
      </c>
      <c r="Q199">
        <v>0.92106902599334695</v>
      </c>
      <c r="R199">
        <v>0.859338998794556</v>
      </c>
      <c r="S199">
        <v>0.76310098171234098</v>
      </c>
      <c r="T199">
        <v>0.75978398323059104</v>
      </c>
      <c r="U199">
        <v>0.61932200193405196</v>
      </c>
      <c r="V199">
        <v>0.70012098550796498</v>
      </c>
      <c r="W199">
        <v>0.88239502906799305</v>
      </c>
      <c r="X199">
        <v>0.84852200746536299</v>
      </c>
      <c r="Y199">
        <v>0.87133002281188998</v>
      </c>
      <c r="Z199">
        <v>0.87811702489852905</v>
      </c>
      <c r="AA199">
        <v>0.87614399194717396</v>
      </c>
      <c r="AB199">
        <v>0.86170202493667603</v>
      </c>
      <c r="AC199">
        <v>0.881564021110535</v>
      </c>
      <c r="AD199">
        <v>0.83998602628707897</v>
      </c>
      <c r="AE199">
        <v>0.83547097444534302</v>
      </c>
      <c r="AF199">
        <v>0.84659302234649703</v>
      </c>
      <c r="AG199">
        <v>0.83805197477340698</v>
      </c>
      <c r="AH199">
        <v>0.80632597208023105</v>
      </c>
      <c r="AI199">
        <v>0.77366000413894698</v>
      </c>
      <c r="AJ199">
        <v>0.77331697940826405</v>
      </c>
      <c r="AK199">
        <v>0.732544004917145</v>
      </c>
      <c r="AL199">
        <v>0.76688301563262895</v>
      </c>
      <c r="AM199">
        <v>0.71640902757644698</v>
      </c>
      <c r="AN199">
        <v>0.766337990760803</v>
      </c>
      <c r="AO199">
        <v>0.77399200201034501</v>
      </c>
      <c r="AP199">
        <v>0.795154988765717</v>
      </c>
      <c r="AQ199">
        <v>0.78368997573852495</v>
      </c>
    </row>
    <row r="200" spans="1:43" x14ac:dyDescent="0.3">
      <c r="A200" t="s">
        <v>419</v>
      </c>
      <c r="B200" t="str">
        <f t="shared" si="3"/>
        <v>TECK/B CN EQUITY</v>
      </c>
      <c r="C200" t="s">
        <v>199</v>
      </c>
      <c r="D200">
        <v>0.98720699548721302</v>
      </c>
      <c r="E200">
        <v>2.6189479827880899</v>
      </c>
      <c r="F200">
        <v>2.87641406059265</v>
      </c>
      <c r="G200">
        <v>4.4384260177612296</v>
      </c>
      <c r="H200">
        <v>4.1708288192748997</v>
      </c>
      <c r="I200">
        <v>3.3506939411163299</v>
      </c>
      <c r="J200">
        <v>5.6267180442810103</v>
      </c>
      <c r="K200">
        <v>6.65216016769409</v>
      </c>
      <c r="L200">
        <v>9.5276088714599592</v>
      </c>
      <c r="M200">
        <v>12.0090026855469</v>
      </c>
      <c r="N200">
        <v>9.1322793960571307</v>
      </c>
      <c r="O200">
        <v>6.47068119049072</v>
      </c>
      <c r="P200">
        <v>2.1525061130523699</v>
      </c>
      <c r="Q200">
        <v>0.39504000544548001</v>
      </c>
      <c r="R200">
        <v>-0.61377102136611905</v>
      </c>
      <c r="S200">
        <v>-2.1431760787963898</v>
      </c>
      <c r="T200">
        <v>-5.4456410408020002</v>
      </c>
      <c r="U200">
        <v>-4.7903752326965297</v>
      </c>
      <c r="V200">
        <v>-3.8254199028015101</v>
      </c>
      <c r="W200">
        <v>-1.53211104869843</v>
      </c>
      <c r="X200">
        <v>4.1476488113403303</v>
      </c>
      <c r="Y200">
        <v>6.4496741294860804</v>
      </c>
      <c r="Z200">
        <v>7.4450001716613796</v>
      </c>
      <c r="AA200">
        <v>8.1065568923950195</v>
      </c>
      <c r="AB200">
        <v>9.2468948364257795</v>
      </c>
      <c r="AC200">
        <v>7.3899798393249503</v>
      </c>
      <c r="AD200">
        <v>7.3214650154113796</v>
      </c>
      <c r="AE200">
        <v>6.7715430259704599</v>
      </c>
      <c r="AF200">
        <v>6.9136161804199201</v>
      </c>
      <c r="AG200">
        <v>6.00793504714966</v>
      </c>
      <c r="AH200">
        <v>4.3748002052307102</v>
      </c>
      <c r="AI200">
        <v>2.9580330848693901</v>
      </c>
      <c r="AJ200">
        <v>-0.33571600914001498</v>
      </c>
      <c r="AK200">
        <v>-7.0152759552001998</v>
      </c>
      <c r="AL200">
        <v>-6.8589677810668999</v>
      </c>
      <c r="AM200">
        <v>-6.9176669120788601</v>
      </c>
      <c r="AN200">
        <v>-5.3051290512084996</v>
      </c>
      <c r="AO200">
        <v>0.93591398000717196</v>
      </c>
      <c r="AP200">
        <v>0.97637498378753695</v>
      </c>
      <c r="AQ200">
        <v>0.99148201942443803</v>
      </c>
    </row>
    <row r="201" spans="1:43" x14ac:dyDescent="0.3">
      <c r="A201" t="s">
        <v>420</v>
      </c>
      <c r="B201" t="str">
        <f t="shared" si="3"/>
        <v>TFII CN EQUITY</v>
      </c>
      <c r="C201" t="s">
        <v>200</v>
      </c>
      <c r="D201">
        <v>6.9031209945678702</v>
      </c>
      <c r="E201">
        <v>7.3465428352356001</v>
      </c>
      <c r="F201">
        <v>7.8322410583496103</v>
      </c>
      <c r="G201">
        <v>8.5648946762084996</v>
      </c>
      <c r="H201">
        <v>9.1203279495239293</v>
      </c>
      <c r="I201">
        <v>11.0413217544556</v>
      </c>
      <c r="J201">
        <v>13.768409729003899</v>
      </c>
      <c r="K201">
        <v>14.623598098754901</v>
      </c>
      <c r="L201">
        <v>16.0057067871094</v>
      </c>
      <c r="M201">
        <v>13.2691860198975</v>
      </c>
      <c r="N201">
        <v>17.799263000488299</v>
      </c>
      <c r="O201">
        <v>17.158096313476602</v>
      </c>
      <c r="P201">
        <v>13.323783874511699</v>
      </c>
      <c r="Q201">
        <v>12.851167678833001</v>
      </c>
      <c r="R201">
        <v>7.5794630050659197</v>
      </c>
      <c r="S201">
        <v>7.1066851615905797</v>
      </c>
      <c r="T201">
        <v>13.4913635253906</v>
      </c>
      <c r="U201">
        <v>13.5407934188843</v>
      </c>
      <c r="V201">
        <v>16.053695678710898</v>
      </c>
      <c r="W201">
        <v>17.5351371765137</v>
      </c>
      <c r="X201">
        <v>7.3522458076477104</v>
      </c>
      <c r="Y201">
        <v>7.4657402038574201</v>
      </c>
      <c r="Z201">
        <v>7.4721121788024902</v>
      </c>
      <c r="AA201">
        <v>7.5086002349853498</v>
      </c>
      <c r="AB201">
        <v>8.80657958984375</v>
      </c>
      <c r="AC201">
        <v>9.1189804077148402</v>
      </c>
      <c r="AD201">
        <v>5.1358528137206996</v>
      </c>
      <c r="AE201">
        <v>4.0747399330139196</v>
      </c>
      <c r="AF201">
        <v>2.4671659469604501</v>
      </c>
      <c r="AG201">
        <v>1.0623530149459799</v>
      </c>
      <c r="AH201">
        <v>4.4184150695800799</v>
      </c>
      <c r="AI201">
        <v>17.274833679199201</v>
      </c>
      <c r="AJ201">
        <v>19.966527938842798</v>
      </c>
      <c r="AK201">
        <v>19.3853759765625</v>
      </c>
      <c r="AL201">
        <v>19.9549465179443</v>
      </c>
      <c r="AM201">
        <v>4.7953639030456499</v>
      </c>
      <c r="AN201">
        <v>5.2804732322692898</v>
      </c>
      <c r="AO201">
        <v>5.6302351951599103</v>
      </c>
      <c r="AP201">
        <v>4.6495089530944798</v>
      </c>
      <c r="AQ201">
        <v>4.6488661766052202</v>
      </c>
    </row>
    <row r="202" spans="1:43" x14ac:dyDescent="0.3">
      <c r="A202" t="s">
        <v>421</v>
      </c>
      <c r="B202" t="str">
        <f t="shared" si="3"/>
        <v>TFPM CN EQUITY</v>
      </c>
      <c r="C202" t="s">
        <v>201</v>
      </c>
      <c r="D202">
        <v>-2.9686830043792698</v>
      </c>
      <c r="E202">
        <v>-4.9295148849487296</v>
      </c>
      <c r="F202">
        <v>1.9421240091323899</v>
      </c>
      <c r="G202">
        <v>2.2455239295959499</v>
      </c>
      <c r="H202">
        <v>2.59878706932068</v>
      </c>
      <c r="I202">
        <v>3.75457811355591</v>
      </c>
      <c r="J202">
        <v>3.4445660114288299</v>
      </c>
      <c r="K202">
        <v>4.17248582839966</v>
      </c>
      <c r="L202">
        <v>4.0413670539856001</v>
      </c>
      <c r="M202">
        <v>3.45346307754517</v>
      </c>
      <c r="N202">
        <v>4.0240998268127397</v>
      </c>
      <c r="O202" t="s">
        <v>6</v>
      </c>
      <c r="P202" t="s">
        <v>6</v>
      </c>
      <c r="Q202" t="s">
        <v>6</v>
      </c>
      <c r="R202" t="s">
        <v>6</v>
      </c>
      <c r="S202" t="s">
        <v>6</v>
      </c>
      <c r="T202" t="s">
        <v>6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6</v>
      </c>
      <c r="AC202" t="s">
        <v>6</v>
      </c>
      <c r="AD202" t="s">
        <v>6</v>
      </c>
      <c r="AE202" t="s">
        <v>6</v>
      </c>
      <c r="AF202" t="s">
        <v>6</v>
      </c>
      <c r="AG202" t="s">
        <v>6</v>
      </c>
      <c r="AH202" t="s">
        <v>6</v>
      </c>
      <c r="AI202" t="s">
        <v>6</v>
      </c>
      <c r="AJ202" t="s">
        <v>6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</row>
    <row r="203" spans="1:43" x14ac:dyDescent="0.3">
      <c r="A203" t="s">
        <v>422</v>
      </c>
      <c r="B203" t="str">
        <f t="shared" si="3"/>
        <v>TIH CN EQUITY</v>
      </c>
      <c r="C203" t="s">
        <v>202</v>
      </c>
      <c r="D203">
        <v>11.083794593811</v>
      </c>
      <c r="E203">
        <v>11.647233963012701</v>
      </c>
      <c r="F203">
        <v>11.981469154357899</v>
      </c>
      <c r="G203">
        <v>12.216443061828601</v>
      </c>
      <c r="H203">
        <v>12.9312038421631</v>
      </c>
      <c r="I203">
        <v>12.9096784591675</v>
      </c>
      <c r="J203">
        <v>12.7537441253662</v>
      </c>
      <c r="K203">
        <v>11.6972093582153</v>
      </c>
      <c r="L203">
        <v>10.736478805541999</v>
      </c>
      <c r="M203">
        <v>10.2267293930054</v>
      </c>
      <c r="N203">
        <v>9.8894224166870099</v>
      </c>
      <c r="O203">
        <v>9.6012058258056605</v>
      </c>
      <c r="P203">
        <v>9.2179346084594709</v>
      </c>
      <c r="Q203">
        <v>8.7035427093505895</v>
      </c>
      <c r="R203">
        <v>7.8369278907775897</v>
      </c>
      <c r="S203">
        <v>7.5888690948486301</v>
      </c>
      <c r="T203">
        <v>7.5657639503479004</v>
      </c>
      <c r="U203">
        <v>7.5892248153686497</v>
      </c>
      <c r="V203">
        <v>8.5810499191284197</v>
      </c>
      <c r="W203">
        <v>8.6831893920898402</v>
      </c>
      <c r="X203">
        <v>8.6419792175293004</v>
      </c>
      <c r="Y203">
        <v>8.3690271377563494</v>
      </c>
      <c r="Z203">
        <v>8.5521564483642596</v>
      </c>
      <c r="AA203">
        <v>8.2597723007202095</v>
      </c>
      <c r="AB203">
        <v>9.7768039703369105</v>
      </c>
      <c r="AC203">
        <v>8.9860410690307599</v>
      </c>
      <c r="AD203">
        <v>8.3137950897216797</v>
      </c>
      <c r="AE203">
        <v>8.2592592239379901</v>
      </c>
      <c r="AF203">
        <v>11.063925743103001</v>
      </c>
      <c r="AG203">
        <v>11.3181610107422</v>
      </c>
      <c r="AH203">
        <v>11.746833801269499</v>
      </c>
      <c r="AI203">
        <v>11.6652536392212</v>
      </c>
      <c r="AJ203">
        <v>10.9119510650635</v>
      </c>
      <c r="AK203">
        <v>11.590050697326699</v>
      </c>
      <c r="AL203">
        <v>12.2487640380859</v>
      </c>
      <c r="AM203">
        <v>12.2209224700928</v>
      </c>
      <c r="AN203">
        <v>11.8105611801147</v>
      </c>
      <c r="AO203">
        <v>12.199922561645501</v>
      </c>
      <c r="AP203">
        <v>12.309395790100099</v>
      </c>
      <c r="AQ203">
        <v>12.4577894210815</v>
      </c>
    </row>
    <row r="204" spans="1:43" x14ac:dyDescent="0.3">
      <c r="A204" t="s">
        <v>1051</v>
      </c>
      <c r="B204" t="str">
        <f t="shared" si="3"/>
        <v>TLRY CN EQUITY</v>
      </c>
      <c r="C204" t="s">
        <v>814</v>
      </c>
      <c r="D204">
        <v>-4.90808200836182</v>
      </c>
      <c r="E204">
        <v>-5.74471092224121</v>
      </c>
      <c r="F204">
        <v>-7.7555589675903303</v>
      </c>
      <c r="G204">
        <v>-28.788560867309599</v>
      </c>
      <c r="H204">
        <v>-28.6511936187744</v>
      </c>
      <c r="I204">
        <v>-29.389543533325199</v>
      </c>
      <c r="J204">
        <v>-35.154975891113303</v>
      </c>
      <c r="K204">
        <v>-10.28480052948</v>
      </c>
      <c r="L204">
        <v>-8.7855815887451207</v>
      </c>
      <c r="M204">
        <v>-8.3102169036865199</v>
      </c>
      <c r="N204" t="s">
        <v>6</v>
      </c>
      <c r="O204" t="s">
        <v>6</v>
      </c>
      <c r="P204" t="s">
        <v>6</v>
      </c>
      <c r="Q204">
        <v>-10.0671739578247</v>
      </c>
      <c r="R204" t="s">
        <v>6</v>
      </c>
      <c r="S204">
        <v>-55.462562561035199</v>
      </c>
      <c r="T204">
        <v>-29.428007125854499</v>
      </c>
      <c r="U204">
        <v>-55.462562561035199</v>
      </c>
      <c r="V204">
        <v>-50.558605194091797</v>
      </c>
      <c r="W204">
        <v>-55.462562561035199</v>
      </c>
      <c r="X204">
        <v>-47.654304504394503</v>
      </c>
      <c r="Y204">
        <v>-41.200466156005902</v>
      </c>
      <c r="Z204">
        <v>-20.8517246246338</v>
      </c>
      <c r="AA204">
        <v>-20.189296722412099</v>
      </c>
      <c r="AB204">
        <v>-15.535452842712401</v>
      </c>
      <c r="AC204">
        <v>-19.060390472412099</v>
      </c>
      <c r="AD204" t="s">
        <v>6</v>
      </c>
      <c r="AE204" t="s">
        <v>6</v>
      </c>
      <c r="AF204" t="s">
        <v>6</v>
      </c>
      <c r="AG204" t="s">
        <v>6</v>
      </c>
      <c r="AH204" t="s">
        <v>6</v>
      </c>
      <c r="AI204" t="s">
        <v>6</v>
      </c>
      <c r="AJ204" t="s">
        <v>6</v>
      </c>
      <c r="AK204" t="s">
        <v>6</v>
      </c>
      <c r="AL204" t="s">
        <v>6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</row>
    <row r="205" spans="1:43" x14ac:dyDescent="0.3">
      <c r="A205" t="s">
        <v>424</v>
      </c>
      <c r="B205" t="str">
        <f t="shared" si="3"/>
        <v>TOU CN EQUITY</v>
      </c>
      <c r="C205" t="s">
        <v>204</v>
      </c>
      <c r="D205">
        <v>8.1866178512573207</v>
      </c>
      <c r="E205">
        <v>7.86010789871216</v>
      </c>
      <c r="F205">
        <v>9.0956392288208008</v>
      </c>
      <c r="G205">
        <v>8.9041366577148402</v>
      </c>
      <c r="H205">
        <v>12.3707895278931</v>
      </c>
      <c r="I205">
        <v>24.933835983276399</v>
      </c>
      <c r="J205">
        <v>32.201465606689503</v>
      </c>
      <c r="K205">
        <v>34.063385009765597</v>
      </c>
      <c r="L205">
        <v>31.5287685394287</v>
      </c>
      <c r="M205">
        <v>26.16335105896</v>
      </c>
      <c r="N205">
        <v>17.391792297363299</v>
      </c>
      <c r="O205">
        <v>14.428956985473601</v>
      </c>
      <c r="P205">
        <v>12.6780128479004</v>
      </c>
      <c r="Q205">
        <v>10.6811676025391</v>
      </c>
      <c r="R205">
        <v>7.5684390068054199</v>
      </c>
      <c r="S205">
        <v>5.1588659286498997</v>
      </c>
      <c r="T205">
        <v>0.45275500416755698</v>
      </c>
      <c r="U205">
        <v>0.55611598491668701</v>
      </c>
      <c r="V205">
        <v>1.78131198883057</v>
      </c>
      <c r="W205">
        <v>2.9182589054107702</v>
      </c>
      <c r="X205">
        <v>4.18471002578735</v>
      </c>
      <c r="Y205">
        <v>4.6505870819091797</v>
      </c>
      <c r="Z205">
        <v>3.4020080566406201</v>
      </c>
      <c r="AA205">
        <v>3.8387520313262899</v>
      </c>
      <c r="AB205">
        <v>2.9351959228515598</v>
      </c>
      <c r="AC205">
        <v>2.9660499095916699</v>
      </c>
      <c r="AD205">
        <v>3.80156397819519</v>
      </c>
      <c r="AE205">
        <v>3.54953789710998</v>
      </c>
      <c r="AF205">
        <v>3.5952320098877002</v>
      </c>
      <c r="AG205">
        <v>3.3763880729675302</v>
      </c>
      <c r="AH205">
        <v>1.2138659954071001</v>
      </c>
      <c r="AI205">
        <v>-0.37616899609565702</v>
      </c>
      <c r="AJ205">
        <v>-0.74638402462005604</v>
      </c>
      <c r="AK205">
        <v>-0.72064501047134399</v>
      </c>
      <c r="AL205">
        <v>0.26679798960685702</v>
      </c>
      <c r="AM205">
        <v>1.1230059862136801</v>
      </c>
      <c r="AN205">
        <v>4.6196022033691397</v>
      </c>
      <c r="AO205">
        <v>5.5844688415527299</v>
      </c>
      <c r="AP205">
        <v>7.08782911300659</v>
      </c>
      <c r="AQ205">
        <v>8.6382503509521502</v>
      </c>
    </row>
    <row r="206" spans="1:43" x14ac:dyDescent="0.3">
      <c r="A206" t="s">
        <v>1052</v>
      </c>
      <c r="B206" t="str">
        <f t="shared" si="3"/>
        <v>TOY CN EQUITY</v>
      </c>
      <c r="C206" t="s">
        <v>811</v>
      </c>
      <c r="D206">
        <v>1.27497005462647</v>
      </c>
      <c r="E206">
        <v>2.1113510131835902</v>
      </c>
      <c r="F206">
        <v>4.6999878883361799</v>
      </c>
      <c r="G206">
        <v>7.9793400764465297</v>
      </c>
      <c r="H206">
        <v>8.6312046051025408</v>
      </c>
      <c r="I206">
        <v>8.6968822479247994</v>
      </c>
      <c r="J206">
        <v>13.062471389770501</v>
      </c>
      <c r="K206">
        <v>14.7552089691162</v>
      </c>
      <c r="L206">
        <v>17.067995071411101</v>
      </c>
      <c r="M206">
        <v>19.051916122436499</v>
      </c>
      <c r="N206">
        <v>16.785068511962901</v>
      </c>
      <c r="O206">
        <v>12.901129722595201</v>
      </c>
      <c r="P206">
        <v>11.4281930923462</v>
      </c>
      <c r="Q206">
        <v>8.9964389801025408</v>
      </c>
      <c r="R206">
        <v>5.6542930603027299</v>
      </c>
      <c r="S206">
        <v>3.5020198822021502</v>
      </c>
      <c r="T206">
        <v>2.0835230350494398</v>
      </c>
      <c r="U206">
        <v>2.6976220607757599</v>
      </c>
      <c r="V206">
        <v>4.8312520980834996</v>
      </c>
      <c r="W206">
        <v>5.7055330276489302</v>
      </c>
      <c r="X206">
        <v>7.30690717697144</v>
      </c>
      <c r="Y206">
        <v>10.953314781189</v>
      </c>
      <c r="Z206">
        <v>13.285424232482899</v>
      </c>
      <c r="AA206">
        <v>15.9893894195557</v>
      </c>
      <c r="AB206">
        <v>14.652997016906699</v>
      </c>
      <c r="AC206">
        <v>20.4111633300781</v>
      </c>
      <c r="AD206">
        <v>20.6636562347412</v>
      </c>
      <c r="AE206">
        <v>18.794374465942401</v>
      </c>
      <c r="AF206">
        <v>15.4640960693359</v>
      </c>
      <c r="AG206">
        <v>19.403867721557599</v>
      </c>
      <c r="AH206">
        <v>18.299613952636701</v>
      </c>
      <c r="AI206">
        <v>17.1005744934082</v>
      </c>
      <c r="AJ206">
        <v>13.042833328247101</v>
      </c>
      <c r="AK206">
        <v>12.3755350112915</v>
      </c>
      <c r="AL206">
        <v>15.0755262374878</v>
      </c>
      <c r="AM206">
        <v>11.693917274475099</v>
      </c>
      <c r="AN206" t="s">
        <v>6</v>
      </c>
      <c r="AO206" t="s">
        <v>6</v>
      </c>
      <c r="AP206" t="s">
        <v>6</v>
      </c>
      <c r="AQ206" t="s">
        <v>6</v>
      </c>
    </row>
    <row r="207" spans="1:43" x14ac:dyDescent="0.3">
      <c r="A207" t="s">
        <v>425</v>
      </c>
      <c r="B207" t="str">
        <f t="shared" si="3"/>
        <v>TPZ CN EQUITY</v>
      </c>
      <c r="C207" t="s">
        <v>205</v>
      </c>
      <c r="D207">
        <v>3.7161490917205802</v>
      </c>
      <c r="E207">
        <v>3.2309620380401598</v>
      </c>
      <c r="F207">
        <v>2.7292110919952401</v>
      </c>
      <c r="G207">
        <v>2.7358980178832999</v>
      </c>
      <c r="H207">
        <v>2.6413280963897701</v>
      </c>
      <c r="I207">
        <v>3.3349080085754399</v>
      </c>
      <c r="J207">
        <v>5.7477068901062003</v>
      </c>
      <c r="K207">
        <v>5.7639141082763699</v>
      </c>
      <c r="L207">
        <v>5.7963228225707999</v>
      </c>
      <c r="M207">
        <v>5.5761151313781703</v>
      </c>
      <c r="N207">
        <v>2.6201388835907</v>
      </c>
      <c r="O207">
        <v>2.1038830280303999</v>
      </c>
      <c r="P207">
        <v>1.74830305576325</v>
      </c>
      <c r="Q207">
        <v>1.1168789863586399</v>
      </c>
      <c r="R207" t="s">
        <v>6</v>
      </c>
      <c r="S207" t="s">
        <v>6</v>
      </c>
      <c r="T207" t="s">
        <v>6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6</v>
      </c>
      <c r="AC207" t="s">
        <v>6</v>
      </c>
      <c r="AD207" t="s">
        <v>6</v>
      </c>
      <c r="AE207" t="s">
        <v>6</v>
      </c>
      <c r="AF207" t="s">
        <v>6</v>
      </c>
      <c r="AG207" t="s">
        <v>6</v>
      </c>
      <c r="AH207" t="s">
        <v>6</v>
      </c>
      <c r="AI207" t="s">
        <v>6</v>
      </c>
      <c r="AJ207" t="s">
        <v>6</v>
      </c>
      <c r="AK207" t="s">
        <v>6</v>
      </c>
      <c r="AL207" t="s">
        <v>6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</row>
    <row r="208" spans="1:43" x14ac:dyDescent="0.3">
      <c r="A208" t="s">
        <v>426</v>
      </c>
      <c r="B208" t="str">
        <f t="shared" si="3"/>
        <v>TRI CN EQUITY</v>
      </c>
      <c r="C208" t="s">
        <v>206</v>
      </c>
      <c r="D208">
        <v>12.181048393249499</v>
      </c>
      <c r="E208">
        <v>12.055925369262701</v>
      </c>
      <c r="F208">
        <v>12.145240783691399</v>
      </c>
      <c r="G208">
        <v>13.3432359695435</v>
      </c>
      <c r="H208">
        <v>11.034040451049799</v>
      </c>
      <c r="I208">
        <v>9.8200902938842791</v>
      </c>
      <c r="J208">
        <v>4.9562277793884304</v>
      </c>
      <c r="K208">
        <v>6.1012310981750497</v>
      </c>
      <c r="L208">
        <v>4.2701249122619602</v>
      </c>
      <c r="M208">
        <v>2.0578079223632799</v>
      </c>
      <c r="N208">
        <v>7.1230878829956001</v>
      </c>
      <c r="O208">
        <v>28.423681259155298</v>
      </c>
      <c r="P208">
        <v>32.020328521728501</v>
      </c>
      <c r="Q208">
        <v>33.315647125244098</v>
      </c>
      <c r="R208">
        <v>29.314920425415</v>
      </c>
      <c r="S208">
        <v>6.3793501853942898</v>
      </c>
      <c r="T208">
        <v>11.410574913024901</v>
      </c>
      <c r="U208">
        <v>9.5874805450439506</v>
      </c>
      <c r="V208">
        <v>9.9056177139282209</v>
      </c>
      <c r="W208">
        <v>9.1160783767700195</v>
      </c>
      <c r="X208">
        <v>16.919008255004901</v>
      </c>
      <c r="Y208">
        <v>18.1035270690918</v>
      </c>
      <c r="Z208">
        <v>20.158002853393601</v>
      </c>
      <c r="AA208">
        <v>18.083589553833001</v>
      </c>
      <c r="AB208">
        <v>4.2381429672241202</v>
      </c>
      <c r="AC208">
        <v>4.4567408561706499</v>
      </c>
      <c r="AD208">
        <v>2.8339929580688499</v>
      </c>
      <c r="AE208">
        <v>5.1350951194763201</v>
      </c>
      <c r="AF208">
        <v>11.0370082855225</v>
      </c>
      <c r="AG208">
        <v>10.840620040893601</v>
      </c>
      <c r="AH208">
        <v>11.2588491439819</v>
      </c>
      <c r="AI208">
        <v>10.8770446777344</v>
      </c>
      <c r="AJ208">
        <v>4.4551959037780797</v>
      </c>
      <c r="AK208">
        <v>4.39054298400879</v>
      </c>
      <c r="AL208">
        <v>4.1198568344116202</v>
      </c>
      <c r="AM208">
        <v>4.2037210464477504</v>
      </c>
      <c r="AN208">
        <v>6.5691509246826199</v>
      </c>
      <c r="AO208">
        <v>6.3154478073120099</v>
      </c>
      <c r="AP208">
        <v>6.2925448417663601</v>
      </c>
      <c r="AQ208">
        <v>6.0568561553955096</v>
      </c>
    </row>
    <row r="209" spans="1:43" x14ac:dyDescent="0.3">
      <c r="A209" t="s">
        <v>427</v>
      </c>
      <c r="B209" t="str">
        <f t="shared" si="3"/>
        <v>TRP CN EQUITY</v>
      </c>
      <c r="C209" t="s">
        <v>207</v>
      </c>
      <c r="D209">
        <v>4.0210747718811</v>
      </c>
      <c r="E209">
        <v>2.8808279037475599</v>
      </c>
      <c r="F209">
        <v>2.2748320102691699</v>
      </c>
      <c r="G209">
        <v>2.4412860870361301</v>
      </c>
      <c r="H209">
        <v>8.3520002663140004E-3</v>
      </c>
      <c r="I209">
        <v>0.92498397827148404</v>
      </c>
      <c r="J209">
        <v>1.51081001758575</v>
      </c>
      <c r="K209">
        <v>0.68446099758148204</v>
      </c>
      <c r="L209">
        <v>3.0028240680694598</v>
      </c>
      <c r="M209">
        <v>3.11029100418091</v>
      </c>
      <c r="N209">
        <v>3.27887988090515</v>
      </c>
      <c r="O209">
        <v>1.9118119478225699</v>
      </c>
      <c r="P209">
        <v>1.90711498260498</v>
      </c>
      <c r="Q209">
        <v>2.0699710845947301</v>
      </c>
      <c r="R209">
        <v>2.3180589675903298</v>
      </c>
      <c r="S209">
        <v>4.6257371902465803</v>
      </c>
      <c r="T209">
        <v>4.5683541297912598</v>
      </c>
      <c r="U209">
        <v>4.4339900016784703</v>
      </c>
      <c r="V209">
        <v>4.1359739303588903</v>
      </c>
      <c r="W209">
        <v>4.1776189804077104</v>
      </c>
      <c r="X209">
        <v>4.2561969757080096</v>
      </c>
      <c r="Y209">
        <v>4.5159468650817898</v>
      </c>
      <c r="Z209">
        <v>4.2185850143432599</v>
      </c>
      <c r="AA209">
        <v>4.00170803070068</v>
      </c>
      <c r="AB209">
        <v>3.8430440425872798</v>
      </c>
      <c r="AC209">
        <v>3.5249330997467001</v>
      </c>
      <c r="AD209">
        <v>3.6555230617523198</v>
      </c>
      <c r="AE209">
        <v>3.6255679130554199</v>
      </c>
      <c r="AF209">
        <v>2.2226440906524698</v>
      </c>
      <c r="AG209">
        <v>1.42739498615265</v>
      </c>
      <c r="AH209">
        <v>0.84274297952652</v>
      </c>
      <c r="AI209">
        <v>0.30567601323127702</v>
      </c>
      <c r="AJ209">
        <v>-2.4525120258331299</v>
      </c>
      <c r="AK209">
        <v>-1.9155889749527</v>
      </c>
      <c r="AL209">
        <v>-2.0066680908203098</v>
      </c>
      <c r="AM209">
        <v>-1.8645819425582899</v>
      </c>
      <c r="AN209">
        <v>2.8840210437774698</v>
      </c>
      <c r="AO209">
        <v>3.1166090965271001</v>
      </c>
      <c r="AP209">
        <v>3.0424940586090101</v>
      </c>
      <c r="AQ209">
        <v>3.2733519077300999</v>
      </c>
    </row>
    <row r="210" spans="1:43" x14ac:dyDescent="0.3">
      <c r="A210" t="s">
        <v>428</v>
      </c>
      <c r="B210" t="str">
        <f t="shared" si="3"/>
        <v>TSU CN EQUITY</v>
      </c>
      <c r="C210" t="s">
        <v>208</v>
      </c>
      <c r="D210">
        <v>2.9532060623168901</v>
      </c>
      <c r="E210">
        <v>2.54935598373413</v>
      </c>
      <c r="F210">
        <v>2.6630880832672101</v>
      </c>
      <c r="G210">
        <v>2.0973761081695601</v>
      </c>
      <c r="H210">
        <v>0.48676401376724199</v>
      </c>
      <c r="I210">
        <v>0.827103972434998</v>
      </c>
      <c r="J210">
        <v>0.69201397895812999</v>
      </c>
      <c r="K210">
        <v>0.95857697725295998</v>
      </c>
      <c r="L210">
        <v>2.2336370944976802</v>
      </c>
      <c r="M210">
        <v>2.37491011619568</v>
      </c>
      <c r="N210">
        <v>2.6250770092010498</v>
      </c>
      <c r="O210">
        <v>2.6580779552459699</v>
      </c>
      <c r="P210">
        <v>3.0887370109558101</v>
      </c>
      <c r="Q210">
        <v>3.0410590171814</v>
      </c>
      <c r="R210">
        <v>2.86419701576233</v>
      </c>
      <c r="S210">
        <v>2.4164240360260001</v>
      </c>
      <c r="T210">
        <v>2.1348280906677299</v>
      </c>
      <c r="U210">
        <v>2.0858631134033199</v>
      </c>
      <c r="V210">
        <v>1.2090649604797401</v>
      </c>
      <c r="W210">
        <v>0.64506500959396396</v>
      </c>
      <c r="X210">
        <v>0.35343900322914101</v>
      </c>
      <c r="Y210">
        <v>0.65216100215911899</v>
      </c>
      <c r="Z210">
        <v>1.6104749441146899</v>
      </c>
      <c r="AA210">
        <v>1.5859110355377199</v>
      </c>
      <c r="AB210">
        <v>1.3404849767684901</v>
      </c>
      <c r="AC210">
        <v>0.957463979721069</v>
      </c>
      <c r="AD210">
        <v>1.2405990362167401</v>
      </c>
      <c r="AE210">
        <v>-7.5350001454352999E-2</v>
      </c>
      <c r="AF210">
        <v>-0.37183699011802701</v>
      </c>
      <c r="AG210" t="s">
        <v>6</v>
      </c>
      <c r="AH210" t="s">
        <v>6</v>
      </c>
      <c r="AI210" t="s">
        <v>6</v>
      </c>
      <c r="AJ210" t="s">
        <v>6</v>
      </c>
      <c r="AK210" t="s">
        <v>6</v>
      </c>
      <c r="AL210" t="s">
        <v>6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</row>
    <row r="211" spans="1:43" x14ac:dyDescent="0.3">
      <c r="A211" t="s">
        <v>429</v>
      </c>
      <c r="B211" t="str">
        <f t="shared" si="3"/>
        <v>TVE CN EQUITY</v>
      </c>
      <c r="C211" t="s">
        <v>209</v>
      </c>
      <c r="D211">
        <v>5.0498108863830602</v>
      </c>
      <c r="E211">
        <v>2.98300409317017</v>
      </c>
      <c r="F211">
        <v>1.3535790443420399</v>
      </c>
      <c r="G211">
        <v>2.1340689659118701</v>
      </c>
      <c r="H211">
        <v>2.3977808952331499</v>
      </c>
      <c r="I211">
        <v>5.5068230628967303</v>
      </c>
      <c r="J211">
        <v>8.8719282150268608</v>
      </c>
      <c r="K211">
        <v>9.9368238449096697</v>
      </c>
      <c r="L211">
        <v>17.169448852539102</v>
      </c>
      <c r="M211">
        <v>13.1906223297119</v>
      </c>
      <c r="N211">
        <v>21.681329727172901</v>
      </c>
      <c r="O211">
        <v>23.273942947387699</v>
      </c>
      <c r="P211">
        <v>14.5190286636353</v>
      </c>
      <c r="Q211">
        <v>13.223305702209499</v>
      </c>
      <c r="R211">
        <v>-5.51601219177246</v>
      </c>
      <c r="S211">
        <v>-27.3777980804443</v>
      </c>
      <c r="T211">
        <v>-29.463323593139599</v>
      </c>
      <c r="U211">
        <v>-29.754667282104499</v>
      </c>
      <c r="V211">
        <v>-24.469638824462901</v>
      </c>
      <c r="W211">
        <v>-3.10699510574341</v>
      </c>
      <c r="X211">
        <v>2.29141497612</v>
      </c>
      <c r="Y211">
        <v>3.38801789283752</v>
      </c>
      <c r="Z211">
        <v>2.3314149379730198</v>
      </c>
      <c r="AA211">
        <v>3.0996880531311</v>
      </c>
      <c r="AB211">
        <v>0.54708999395370495</v>
      </c>
      <c r="AC211">
        <v>-1.0689680576324501</v>
      </c>
      <c r="AD211">
        <v>-1.0648560523986801</v>
      </c>
      <c r="AE211">
        <v>-1.4881050586700399</v>
      </c>
      <c r="AF211">
        <v>-1.0416229963302599</v>
      </c>
      <c r="AG211">
        <v>-0.72922098636627197</v>
      </c>
      <c r="AH211">
        <v>-2.2649400234222399</v>
      </c>
      <c r="AI211">
        <v>-4.5888538360595703</v>
      </c>
      <c r="AJ211">
        <v>-2.32397389411926</v>
      </c>
      <c r="AK211">
        <v>-4.7332677841186497</v>
      </c>
      <c r="AL211">
        <v>-3.4618380069732702</v>
      </c>
      <c r="AM211">
        <v>-3.31121802330017</v>
      </c>
      <c r="AN211">
        <v>-11.4340867996216</v>
      </c>
      <c r="AO211">
        <v>-8.9857339859008807</v>
      </c>
      <c r="AP211">
        <v>-8.3544988632202095</v>
      </c>
      <c r="AQ211">
        <v>-6.5601048469543501</v>
      </c>
    </row>
    <row r="212" spans="1:43" x14ac:dyDescent="0.3">
      <c r="A212" t="s">
        <v>430</v>
      </c>
      <c r="B212" t="str">
        <f t="shared" si="3"/>
        <v>TVK CN EQUITY</v>
      </c>
      <c r="C212" t="s">
        <v>210</v>
      </c>
      <c r="D212">
        <v>8.3605241775512695</v>
      </c>
      <c r="E212">
        <v>8.7691459655761701</v>
      </c>
      <c r="F212">
        <v>8.5196561813354492</v>
      </c>
      <c r="G212">
        <v>6.7017078399658203</v>
      </c>
      <c r="H212">
        <v>6.6390619277954102</v>
      </c>
      <c r="I212">
        <v>7.57993412017822</v>
      </c>
      <c r="J212">
        <v>8.0403842926025408</v>
      </c>
      <c r="K212">
        <v>8.4389972686767596</v>
      </c>
      <c r="L212">
        <v>8.8654575347900408</v>
      </c>
      <c r="M212">
        <v>8.86254787445068</v>
      </c>
      <c r="N212">
        <v>7.8196091651916504</v>
      </c>
      <c r="O212">
        <v>8.7894372940063494</v>
      </c>
      <c r="P212">
        <v>10.088116645813001</v>
      </c>
      <c r="Q212">
        <v>12.3256692886353</v>
      </c>
      <c r="R212">
        <v>12.0940866470337</v>
      </c>
      <c r="S212">
        <v>10.021547317504901</v>
      </c>
      <c r="T212">
        <v>9.0485982894897496</v>
      </c>
      <c r="U212">
        <v>7.7274141311645499</v>
      </c>
      <c r="V212">
        <v>7.84783887863159</v>
      </c>
      <c r="W212">
        <v>7.7956218719482404</v>
      </c>
      <c r="X212">
        <v>8.68927001953125</v>
      </c>
      <c r="Y212">
        <v>9.93621921539307</v>
      </c>
      <c r="Z212">
        <v>8.6748266220092791</v>
      </c>
      <c r="AA212">
        <v>7.8847408294677699</v>
      </c>
      <c r="AB212">
        <v>7.6468830108642596</v>
      </c>
      <c r="AC212">
        <v>5.8966817855834996</v>
      </c>
      <c r="AD212">
        <v>5.5319280624389604</v>
      </c>
      <c r="AE212">
        <v>5.5405898094177202</v>
      </c>
      <c r="AF212">
        <v>4.88321876525879</v>
      </c>
      <c r="AG212">
        <v>4.0305871963501003</v>
      </c>
      <c r="AH212">
        <v>3.2696380615234402</v>
      </c>
      <c r="AI212">
        <v>3.5065290927886998</v>
      </c>
      <c r="AJ212">
        <v>4.12353515625</v>
      </c>
      <c r="AK212">
        <v>6.36663913726807</v>
      </c>
      <c r="AL212">
        <v>7.8468918800354004</v>
      </c>
      <c r="AM212">
        <v>8.3937816619872994</v>
      </c>
      <c r="AN212">
        <v>8.2303667068481392</v>
      </c>
      <c r="AO212">
        <v>7.0337758064270002</v>
      </c>
      <c r="AP212">
        <v>7.3030557632446298</v>
      </c>
      <c r="AQ212">
        <v>9.1252336502075195</v>
      </c>
    </row>
    <row r="213" spans="1:43" x14ac:dyDescent="0.3">
      <c r="A213" t="s">
        <v>431</v>
      </c>
      <c r="B213" t="str">
        <f t="shared" si="3"/>
        <v>TXG CN EQUITY</v>
      </c>
      <c r="C213" t="s">
        <v>211</v>
      </c>
      <c r="D213">
        <v>6.6100797653198198</v>
      </c>
      <c r="E213">
        <v>5.7872009277343803</v>
      </c>
      <c r="F213">
        <v>10.136528968811</v>
      </c>
      <c r="G213">
        <v>11.921495437622101</v>
      </c>
      <c r="H213">
        <v>11.7398071289062</v>
      </c>
      <c r="I213">
        <v>14.212548255920399</v>
      </c>
      <c r="J213">
        <v>14.5774545669556</v>
      </c>
      <c r="K213">
        <v>12.7904605865479</v>
      </c>
      <c r="L213">
        <v>10.9227867126465</v>
      </c>
      <c r="M213">
        <v>10.772798538208001</v>
      </c>
      <c r="N213">
        <v>10.4992322921753</v>
      </c>
      <c r="O213">
        <v>11.6187343597412</v>
      </c>
      <c r="P213">
        <v>19.300256729126001</v>
      </c>
      <c r="Q213">
        <v>21.545761108398398</v>
      </c>
      <c r="R213">
        <v>17.581867218017599</v>
      </c>
      <c r="S213">
        <v>8.7832393646240199</v>
      </c>
      <c r="T213">
        <v>4.2144360542297399</v>
      </c>
      <c r="U213">
        <v>1.58567094802856</v>
      </c>
      <c r="V213">
        <v>2.1193480491638201</v>
      </c>
      <c r="W213">
        <v>5.6937232017517099</v>
      </c>
      <c r="X213">
        <v>2.9803299903869598</v>
      </c>
      <c r="Y213">
        <v>2.7761900424957302</v>
      </c>
      <c r="Z213">
        <v>0.94446200132369995</v>
      </c>
      <c r="AA213">
        <v>1.9020290374755899</v>
      </c>
      <c r="AB213">
        <v>-0.26022601127624501</v>
      </c>
      <c r="AC213">
        <v>-2.3780920505523699</v>
      </c>
      <c r="AD213">
        <v>-0.93238198757171598</v>
      </c>
      <c r="AE213">
        <v>-1.0612809658050499</v>
      </c>
      <c r="AF213">
        <v>1.9474689960479701</v>
      </c>
      <c r="AG213">
        <v>4.1147742271423304</v>
      </c>
      <c r="AH213">
        <v>4.3301801681518599</v>
      </c>
      <c r="AI213">
        <v>0.27136999368667603</v>
      </c>
      <c r="AJ213">
        <v>-0.66385298967361495</v>
      </c>
      <c r="AK213">
        <v>-3.37070989608765</v>
      </c>
      <c r="AL213">
        <v>-5.1448431015014604</v>
      </c>
      <c r="AM213">
        <v>-2.7501349449157702</v>
      </c>
      <c r="AN213">
        <v>-4.2154197692871103</v>
      </c>
      <c r="AO213">
        <v>-4.1190018653869602</v>
      </c>
      <c r="AP213">
        <v>-3.9075000286102299</v>
      </c>
      <c r="AQ213">
        <v>-3.8140330314636199</v>
      </c>
    </row>
    <row r="214" spans="1:43" x14ac:dyDescent="0.3">
      <c r="A214" t="s">
        <v>432</v>
      </c>
      <c r="B214" t="str">
        <f t="shared" si="3"/>
        <v>VET CN EQUITY</v>
      </c>
      <c r="C214" t="s">
        <v>212</v>
      </c>
      <c r="D214">
        <v>-12.5562744140625</v>
      </c>
      <c r="E214">
        <v>-12.361873626709</v>
      </c>
      <c r="F214">
        <v>-9.0466489791870099</v>
      </c>
      <c r="G214">
        <v>-3.5924880504608101</v>
      </c>
      <c r="H214">
        <v>13.957531929016101</v>
      </c>
      <c r="I214">
        <v>17.453077316284201</v>
      </c>
      <c r="J214">
        <v>20.9048862457275</v>
      </c>
      <c r="K214">
        <v>20.3632621765137</v>
      </c>
      <c r="L214">
        <v>20.427604675293001</v>
      </c>
      <c r="M214">
        <v>14.441453933715801</v>
      </c>
      <c r="N214">
        <v>17.073270797729499</v>
      </c>
      <c r="O214">
        <v>22.940742492675799</v>
      </c>
      <c r="P214">
        <v>15.115403175354</v>
      </c>
      <c r="Q214">
        <v>16.860689163208001</v>
      </c>
      <c r="R214">
        <v>6.6170959472656197</v>
      </c>
      <c r="S214">
        <v>-30.423812866210898</v>
      </c>
      <c r="T214">
        <v>-28.917514801025401</v>
      </c>
      <c r="U214">
        <v>-26.9034328460693</v>
      </c>
      <c r="V214">
        <v>-25.0106296539307</v>
      </c>
      <c r="W214">
        <v>0.54048901796340898</v>
      </c>
      <c r="X214">
        <v>5.9465050697326696</v>
      </c>
      <c r="Y214">
        <v>5.9448361396789604</v>
      </c>
      <c r="Z214">
        <v>5.4730339050293004</v>
      </c>
      <c r="AA214">
        <v>5.2727031707763699</v>
      </c>
      <c r="AB214">
        <v>-0.86767101287841797</v>
      </c>
      <c r="AC214">
        <v>-1.38559699058533</v>
      </c>
      <c r="AD214">
        <v>1.0393550395965601</v>
      </c>
      <c r="AE214">
        <v>1.5444519519805899</v>
      </c>
      <c r="AF214">
        <v>1.25104200839996</v>
      </c>
      <c r="AG214">
        <v>1.8672950267791799</v>
      </c>
      <c r="AH214">
        <v>-0.73643201589584395</v>
      </c>
      <c r="AI214">
        <v>-3.8583219051361102</v>
      </c>
      <c r="AJ214">
        <v>-7.0823187828064</v>
      </c>
      <c r="AK214">
        <v>-8.7640686035156197</v>
      </c>
      <c r="AL214">
        <v>-7.1337871551513699</v>
      </c>
      <c r="AM214">
        <v>-5.05629205703735</v>
      </c>
      <c r="AN214">
        <v>-0.37089899182319602</v>
      </c>
      <c r="AO214">
        <v>2.7375440597534202</v>
      </c>
      <c r="AP214">
        <v>4.0177721977233896</v>
      </c>
      <c r="AQ214">
        <v>6.6542878150939897</v>
      </c>
    </row>
    <row r="215" spans="1:43" x14ac:dyDescent="0.3">
      <c r="A215" t="s">
        <v>1053</v>
      </c>
      <c r="B215" t="str">
        <f t="shared" si="3"/>
        <v>VRN CN EQUITY</v>
      </c>
      <c r="C215" t="s">
        <v>801</v>
      </c>
      <c r="D215">
        <v>9.8496999740600604</v>
      </c>
      <c r="E215">
        <v>-8.3135999739170005E-2</v>
      </c>
      <c r="F215">
        <v>-0.53314697742462203</v>
      </c>
      <c r="G215">
        <v>5.1235060691833496</v>
      </c>
      <c r="H215">
        <v>-8.4484300613403303</v>
      </c>
      <c r="I215">
        <v>3.6861100196838401</v>
      </c>
      <c r="J215">
        <v>5.1209340095520002</v>
      </c>
      <c r="K215">
        <v>15.901294708251999</v>
      </c>
      <c r="L215">
        <v>21.384811401367202</v>
      </c>
      <c r="M215">
        <v>17.525098800659201</v>
      </c>
      <c r="N215">
        <v>41.425819396972699</v>
      </c>
      <c r="O215">
        <v>29.8929634094238</v>
      </c>
      <c r="P215">
        <v>27.228389739990199</v>
      </c>
      <c r="Q215">
        <v>25.932466506958001</v>
      </c>
      <c r="R215">
        <v>-2.5194640159606898</v>
      </c>
      <c r="S215">
        <v>-30.110469818115199</v>
      </c>
      <c r="T215">
        <v>-35.916038513183601</v>
      </c>
      <c r="U215">
        <v>-38.070270538330099</v>
      </c>
      <c r="V215">
        <v>-33.536155700683601</v>
      </c>
      <c r="W215">
        <v>-9.0552177429199201</v>
      </c>
      <c r="X215">
        <v>-17.783756256103501</v>
      </c>
      <c r="Y215">
        <v>-15.098547935485801</v>
      </c>
      <c r="Z215">
        <v>-17.2273063659668</v>
      </c>
      <c r="AA215">
        <v>-18.213581085205099</v>
      </c>
      <c r="AB215">
        <v>-1.7733739614486701</v>
      </c>
      <c r="AC215">
        <v>-3.58287906646729</v>
      </c>
      <c r="AD215">
        <v>-2.02176094055176</v>
      </c>
      <c r="AE215">
        <v>-0.77093100547790505</v>
      </c>
      <c r="AF215">
        <v>-3.5779559612274201</v>
      </c>
      <c r="AG215">
        <v>-2.56251096725464</v>
      </c>
      <c r="AH215">
        <v>-4.3433299064636204</v>
      </c>
      <c r="AI215">
        <v>-5.5643048286437997</v>
      </c>
      <c r="AJ215">
        <v>-4.6112442016601598</v>
      </c>
      <c r="AK215">
        <v>-5.1890950202941903</v>
      </c>
      <c r="AL215">
        <v>-5.3483319282531703</v>
      </c>
      <c r="AM215">
        <v>-5.10634517669678</v>
      </c>
      <c r="AN215">
        <v>-2.1556870937347399</v>
      </c>
      <c r="AO215">
        <v>0.56521302461624101</v>
      </c>
      <c r="AP215">
        <v>2.8723239898681601</v>
      </c>
      <c r="AQ215">
        <v>3.4851119518279998</v>
      </c>
    </row>
    <row r="216" spans="1:43" x14ac:dyDescent="0.3">
      <c r="A216" t="s">
        <v>435</v>
      </c>
      <c r="B216" t="str">
        <f t="shared" si="3"/>
        <v>WCN CN EQUITY</v>
      </c>
      <c r="C216" t="s">
        <v>215</v>
      </c>
      <c r="D216">
        <v>4.9717922210693404</v>
      </c>
      <c r="E216">
        <v>4.6987738609314</v>
      </c>
      <c r="F216">
        <v>4.3792138099670401</v>
      </c>
      <c r="G216">
        <v>4.3525800704956099</v>
      </c>
      <c r="H216">
        <v>4.9046201705932599</v>
      </c>
      <c r="I216">
        <v>5.11527299880981</v>
      </c>
      <c r="J216">
        <v>5.2274079322814897</v>
      </c>
      <c r="K216">
        <v>5.2500357627868697</v>
      </c>
      <c r="L216">
        <v>5.3123278617858896</v>
      </c>
      <c r="M216">
        <v>4.6411399841308603</v>
      </c>
      <c r="N216">
        <v>4.3321161270141602</v>
      </c>
      <c r="O216">
        <v>4.30810499191284</v>
      </c>
      <c r="P216">
        <v>4.14162397384644</v>
      </c>
      <c r="Q216">
        <v>4.5203189849853498</v>
      </c>
      <c r="R216">
        <v>1.5673140287399301</v>
      </c>
      <c r="S216">
        <v>1.47620296478272</v>
      </c>
      <c r="T216">
        <v>1.52858698368073</v>
      </c>
      <c r="U216">
        <v>1.55823302268982</v>
      </c>
      <c r="V216">
        <v>4.2941951751709002</v>
      </c>
      <c r="W216">
        <v>4.2999467849731499</v>
      </c>
      <c r="X216">
        <v>4.4462361335754403</v>
      </c>
      <c r="Y216">
        <v>4.4321331977844203</v>
      </c>
      <c r="Z216">
        <v>4.3994522094726598</v>
      </c>
      <c r="AA216">
        <v>4.4385337829589799</v>
      </c>
      <c r="AB216">
        <v>6.0531878471374503</v>
      </c>
      <c r="AC216">
        <v>5.9279289245605504</v>
      </c>
      <c r="AD216">
        <v>5.8622307777404803</v>
      </c>
      <c r="AE216">
        <v>4.9902920722961399</v>
      </c>
      <c r="AF216">
        <v>3.0076150894164999</v>
      </c>
      <c r="AG216">
        <v>2.7494850158691402</v>
      </c>
      <c r="AH216">
        <v>2.6211750507354701</v>
      </c>
      <c r="AI216">
        <v>3.0388779640197701</v>
      </c>
      <c r="AJ216">
        <v>2.6622109413146999</v>
      </c>
      <c r="AK216">
        <v>-1.61945104598999</v>
      </c>
      <c r="AL216">
        <v>-1.9883220195770299</v>
      </c>
      <c r="AM216">
        <v>-1.8474659919738801</v>
      </c>
      <c r="AN216">
        <v>-1.75732398033142</v>
      </c>
      <c r="AO216">
        <v>4.4434328079223597</v>
      </c>
      <c r="AP216">
        <v>4.55906009674072</v>
      </c>
      <c r="AQ216">
        <v>4.5108799934387198</v>
      </c>
    </row>
    <row r="217" spans="1:43" x14ac:dyDescent="0.3">
      <c r="A217" t="s">
        <v>436</v>
      </c>
      <c r="B217" t="str">
        <f t="shared" si="3"/>
        <v>WCP CN EQUITY</v>
      </c>
      <c r="C217" t="s">
        <v>216</v>
      </c>
      <c r="D217">
        <v>9.2124061584472692</v>
      </c>
      <c r="E217">
        <v>8.0205163955688494</v>
      </c>
      <c r="F217">
        <v>7.2916998863220197</v>
      </c>
      <c r="G217">
        <v>9.2933311462402308</v>
      </c>
      <c r="H217">
        <v>9.6931085586547905</v>
      </c>
      <c r="I217">
        <v>12.8339691162109</v>
      </c>
      <c r="J217">
        <v>15.152930259704601</v>
      </c>
      <c r="K217">
        <v>20.430242538452099</v>
      </c>
      <c r="L217">
        <v>19.244117736816399</v>
      </c>
      <c r="M217">
        <v>42.005821228027301</v>
      </c>
      <c r="N217">
        <v>36.497032165527301</v>
      </c>
      <c r="O217">
        <v>34.634105682372997</v>
      </c>
      <c r="P217">
        <v>37.690437316894503</v>
      </c>
      <c r="Q217">
        <v>8.8921823501586896</v>
      </c>
      <c r="R217">
        <v>6.6477980613708496</v>
      </c>
      <c r="S217">
        <v>-42.2196655273438</v>
      </c>
      <c r="T217">
        <v>-51.764251708984403</v>
      </c>
      <c r="U217">
        <v>-51.7763862609863</v>
      </c>
      <c r="V217">
        <v>-47.419082641601598</v>
      </c>
      <c r="W217">
        <v>-2.75456595420837</v>
      </c>
      <c r="X217">
        <v>0.90092301368713401</v>
      </c>
      <c r="Y217">
        <v>1.3596099615097099</v>
      </c>
      <c r="Z217">
        <v>0.330823004245758</v>
      </c>
      <c r="AA217">
        <v>1.09272301197052</v>
      </c>
      <c r="AB217">
        <v>-3.0618860721588099</v>
      </c>
      <c r="AC217">
        <v>-4.2256360054016104</v>
      </c>
      <c r="AD217">
        <v>-3.3644340038299601</v>
      </c>
      <c r="AE217">
        <v>-2.2344050407409699</v>
      </c>
      <c r="AF217">
        <v>5.9814028739929199</v>
      </c>
      <c r="AG217">
        <v>6.0173521041870099</v>
      </c>
      <c r="AH217">
        <v>4.9203238487243697</v>
      </c>
      <c r="AI217">
        <v>3.6648969650268599</v>
      </c>
      <c r="AJ217">
        <v>-2.4022660255432098</v>
      </c>
      <c r="AK217">
        <v>-10.4052877426147</v>
      </c>
      <c r="AL217">
        <v>-11.763318061828601</v>
      </c>
      <c r="AM217">
        <v>-12.4364013671875</v>
      </c>
      <c r="AN217">
        <v>-6.4188690185546902</v>
      </c>
      <c r="AO217">
        <v>5.3757162094116202</v>
      </c>
      <c r="AP217">
        <v>12.795275688171399</v>
      </c>
      <c r="AQ217">
        <v>15.303332328796399</v>
      </c>
    </row>
    <row r="218" spans="1:43" x14ac:dyDescent="0.3">
      <c r="A218" t="s">
        <v>437</v>
      </c>
      <c r="B218" t="str">
        <f t="shared" si="3"/>
        <v>WDO CN EQUITY</v>
      </c>
      <c r="C218" t="s">
        <v>217</v>
      </c>
      <c r="D218">
        <v>12.5977830886841</v>
      </c>
      <c r="E218">
        <v>6.2644109725952104</v>
      </c>
      <c r="F218">
        <v>0.77551102638244596</v>
      </c>
      <c r="G218">
        <v>-0.999448001384735</v>
      </c>
      <c r="H218">
        <v>-2.0494439601898198</v>
      </c>
      <c r="I218">
        <v>-2.2139658927917498</v>
      </c>
      <c r="J218">
        <v>-3.7046749591827401</v>
      </c>
      <c r="K218">
        <v>-2.5077459812164302</v>
      </c>
      <c r="L218">
        <v>2.4450170993804901</v>
      </c>
      <c r="M218">
        <v>6.0956449508667001</v>
      </c>
      <c r="N218">
        <v>27.633867263793899</v>
      </c>
      <c r="O218">
        <v>28.781696319580099</v>
      </c>
      <c r="P218">
        <v>26.000974655151399</v>
      </c>
      <c r="Q218">
        <v>28.010942459106399</v>
      </c>
      <c r="R218">
        <v>13.6757917404175</v>
      </c>
      <c r="S218">
        <v>15.742642402648899</v>
      </c>
      <c r="T218">
        <v>17.588394165039102</v>
      </c>
      <c r="U218">
        <v>18.439458847045898</v>
      </c>
      <c r="V218">
        <v>16.818904876708999</v>
      </c>
      <c r="W218">
        <v>16.531578063964801</v>
      </c>
      <c r="X218">
        <v>13.4532165527344</v>
      </c>
      <c r="Y218">
        <v>10.515316963195801</v>
      </c>
      <c r="Z218">
        <v>9.6867980957031197</v>
      </c>
      <c r="AA218">
        <v>7.6282892227172896</v>
      </c>
      <c r="AB218">
        <v>6.2338438034057599</v>
      </c>
      <c r="AC218">
        <v>4.5997681617736799</v>
      </c>
      <c r="AD218">
        <v>1.9293179512023899</v>
      </c>
      <c r="AE218">
        <v>0.75081598758697499</v>
      </c>
      <c r="AF218">
        <v>2.5750439167022701</v>
      </c>
      <c r="AG218">
        <v>7.2783031463623002</v>
      </c>
      <c r="AH218">
        <v>8.47442722320557</v>
      </c>
      <c r="AI218">
        <v>5.86197805404663</v>
      </c>
      <c r="AJ218">
        <v>5.3243041038513201</v>
      </c>
      <c r="AK218">
        <v>-3.4885549545288099</v>
      </c>
      <c r="AL218">
        <v>-5.9013900756835902</v>
      </c>
      <c r="AM218">
        <v>-3.8376450538635201</v>
      </c>
      <c r="AN218">
        <v>-2.83015108108521</v>
      </c>
      <c r="AO218">
        <v>2.9150409698486301</v>
      </c>
      <c r="AP218">
        <v>6.21142482757568</v>
      </c>
      <c r="AQ218">
        <v>10.8369445800781</v>
      </c>
    </row>
    <row r="219" spans="1:43" x14ac:dyDescent="0.3">
      <c r="A219" t="s">
        <v>438</v>
      </c>
      <c r="B219" t="str">
        <f t="shared" si="3"/>
        <v>WFG CN EQUITY</v>
      </c>
      <c r="C219" t="s">
        <v>218</v>
      </c>
      <c r="D219">
        <v>-1.0090919733047501</v>
      </c>
      <c r="E219">
        <v>1.5317629575729399</v>
      </c>
      <c r="F219">
        <v>-0.93467599153518699</v>
      </c>
      <c r="G219">
        <v>-1.7227150201797501</v>
      </c>
      <c r="H219">
        <v>-1.07510697841644</v>
      </c>
      <c r="I219">
        <v>-0.50349897146224998</v>
      </c>
      <c r="J219">
        <v>8.0258960723877006</v>
      </c>
      <c r="K219">
        <v>19.357051849365199</v>
      </c>
      <c r="L219">
        <v>23.617324829101602</v>
      </c>
      <c r="M219">
        <v>25.3739929199219</v>
      </c>
      <c r="N219">
        <v>31.957542419433601</v>
      </c>
      <c r="O219">
        <v>37.415096282958999</v>
      </c>
      <c r="P219">
        <v>39.215427398681598</v>
      </c>
      <c r="Q219">
        <v>35.911674499511697</v>
      </c>
      <c r="R219">
        <v>17.545249938964801</v>
      </c>
      <c r="S219">
        <v>13.4561471939087</v>
      </c>
      <c r="T219">
        <v>5.4766101837158203</v>
      </c>
      <c r="U219">
        <v>-0.90755599737167403</v>
      </c>
      <c r="V219">
        <v>-2.6842989921569802</v>
      </c>
      <c r="W219">
        <v>-3.1715829372406001</v>
      </c>
      <c r="X219">
        <v>-1.66877901554108</v>
      </c>
      <c r="Y219">
        <v>4.2548751831054696</v>
      </c>
      <c r="Z219">
        <v>12.5128631591797</v>
      </c>
      <c r="AA219">
        <v>17.404382705688501</v>
      </c>
      <c r="AB219">
        <v>21.814970016479499</v>
      </c>
      <c r="AC219">
        <v>19.8834419250488</v>
      </c>
      <c r="AD219">
        <v>15.5128498077393</v>
      </c>
      <c r="AE219">
        <v>14.685229301452599</v>
      </c>
      <c r="AF219">
        <v>11.9785003662109</v>
      </c>
      <c r="AG219">
        <v>12.300621986389199</v>
      </c>
      <c r="AH219">
        <v>10.717576980590801</v>
      </c>
      <c r="AI219">
        <v>9.0117483139038104</v>
      </c>
      <c r="AJ219">
        <v>6.6068630218505904</v>
      </c>
      <c r="AK219">
        <v>5.1929421424865696</v>
      </c>
      <c r="AL219">
        <v>2.6732809543609601</v>
      </c>
      <c r="AM219">
        <v>2.95790696144104</v>
      </c>
      <c r="AN219">
        <v>4.7675099372863796</v>
      </c>
      <c r="AO219">
        <v>5.2412152290344203</v>
      </c>
      <c r="AP219">
        <v>6.9137248992919904</v>
      </c>
      <c r="AQ219">
        <v>7.9680051803588903</v>
      </c>
    </row>
    <row r="220" spans="1:43" x14ac:dyDescent="0.3">
      <c r="A220" t="s">
        <v>439</v>
      </c>
      <c r="B220" t="str">
        <f t="shared" si="3"/>
        <v>WN CN EQUITY</v>
      </c>
      <c r="C220" t="s">
        <v>219</v>
      </c>
      <c r="D220">
        <v>1.3277560472488401</v>
      </c>
      <c r="E220">
        <v>2.5399401187896702</v>
      </c>
      <c r="F220">
        <v>2.7754650115966801</v>
      </c>
      <c r="G220">
        <v>3.1196820735931401</v>
      </c>
      <c r="H220">
        <v>3.0089709758758501</v>
      </c>
      <c r="I220">
        <v>3.6234369277954102</v>
      </c>
      <c r="J220">
        <v>3.9258289337158199</v>
      </c>
      <c r="K220">
        <v>3.7817180156707799</v>
      </c>
      <c r="L220">
        <v>4.5004348754882804</v>
      </c>
      <c r="M220">
        <v>2.90412402153015</v>
      </c>
      <c r="N220">
        <v>1.80790996551514</v>
      </c>
      <c r="O220">
        <v>0.90586197376251198</v>
      </c>
      <c r="P220">
        <v>1.0597389936447099</v>
      </c>
      <c r="Q220">
        <v>1.42641997337341</v>
      </c>
      <c r="R220">
        <v>0.66969698667526201</v>
      </c>
      <c r="S220">
        <v>2.0085930824279798</v>
      </c>
      <c r="T220">
        <v>2.34114789962769</v>
      </c>
      <c r="U220">
        <v>1.8446520566940301</v>
      </c>
      <c r="V220">
        <v>2.78819704055786</v>
      </c>
      <c r="W220">
        <v>0.52822899818420399</v>
      </c>
      <c r="X220">
        <v>0.17675800621509599</v>
      </c>
      <c r="Y220">
        <v>0.137085005640984</v>
      </c>
      <c r="Z220">
        <v>-0.22095000743866</v>
      </c>
      <c r="AA220">
        <v>1.39398205280304</v>
      </c>
      <c r="AB220">
        <v>0.82841700315475497</v>
      </c>
      <c r="AC220">
        <v>1.7446529865264899</v>
      </c>
      <c r="AD220">
        <v>2.2147340774536102</v>
      </c>
      <c r="AE220">
        <v>2.0029809474945099</v>
      </c>
      <c r="AF220">
        <v>2.16124391555786</v>
      </c>
      <c r="AG220">
        <v>1.7447030544280999</v>
      </c>
      <c r="AH220">
        <v>1.66937696933746</v>
      </c>
      <c r="AI220">
        <v>1.44421398639679</v>
      </c>
      <c r="AJ220">
        <v>1.6077469587326001</v>
      </c>
      <c r="AK220">
        <v>1.34537601470947</v>
      </c>
      <c r="AL220">
        <v>1.0908900499343901</v>
      </c>
      <c r="AM220">
        <v>1.39850902557373</v>
      </c>
      <c r="AN220">
        <v>1.44390797615051</v>
      </c>
      <c r="AO220">
        <v>1.15775799751282</v>
      </c>
      <c r="AP220">
        <v>0.56260198354721103</v>
      </c>
      <c r="AQ220">
        <v>0.40809699892997697</v>
      </c>
    </row>
    <row r="221" spans="1:43" x14ac:dyDescent="0.3">
      <c r="A221" t="s">
        <v>440</v>
      </c>
      <c r="B221" t="str">
        <f t="shared" si="3"/>
        <v>WPK CN EQUITY</v>
      </c>
      <c r="C221" t="s">
        <v>220</v>
      </c>
      <c r="D221">
        <v>9.3339319229125994</v>
      </c>
      <c r="E221">
        <v>9.2972879409790004</v>
      </c>
      <c r="F221">
        <v>9.3660907745361293</v>
      </c>
      <c r="G221">
        <v>9.7648124694824201</v>
      </c>
      <c r="H221">
        <v>9.7308607101440394</v>
      </c>
      <c r="I221">
        <v>9.5933399200439506</v>
      </c>
      <c r="J221">
        <v>9.3960962295532209</v>
      </c>
      <c r="K221">
        <v>9.2194366455078107</v>
      </c>
      <c r="L221">
        <v>9.4183254241943395</v>
      </c>
      <c r="M221">
        <v>8.3773937225341797</v>
      </c>
      <c r="N221">
        <v>8.2849969863891602</v>
      </c>
      <c r="O221">
        <v>7.8218469619751003</v>
      </c>
      <c r="P221">
        <v>7.8818421363830602</v>
      </c>
      <c r="Q221">
        <v>7.9838519096374503</v>
      </c>
      <c r="R221">
        <v>8.3186302185058594</v>
      </c>
      <c r="S221">
        <v>8.3552751541137695</v>
      </c>
      <c r="T221">
        <v>8.5201835632324201</v>
      </c>
      <c r="U221">
        <v>8.8715038299560494</v>
      </c>
      <c r="V221">
        <v>9.34527683258057</v>
      </c>
      <c r="W221">
        <v>9.9744234085083008</v>
      </c>
      <c r="X221">
        <v>10.240021705627401</v>
      </c>
      <c r="Y221">
        <v>10.427204132080099</v>
      </c>
      <c r="Z221">
        <v>10.469653129577599</v>
      </c>
      <c r="AA221">
        <v>10.5495805740356</v>
      </c>
      <c r="AB221">
        <v>12.1194610595703</v>
      </c>
      <c r="AC221">
        <v>12.1039180755615</v>
      </c>
      <c r="AD221">
        <v>12.2300806045532</v>
      </c>
      <c r="AE221">
        <v>12.8956098556519</v>
      </c>
      <c r="AF221">
        <v>12.079862594604499</v>
      </c>
      <c r="AG221">
        <v>12.2595224380493</v>
      </c>
      <c r="AH221">
        <v>12.581286430358899</v>
      </c>
      <c r="AI221">
        <v>12.722108840942401</v>
      </c>
      <c r="AJ221">
        <v>12.562034606933601</v>
      </c>
      <c r="AK221">
        <v>12.806841850280801</v>
      </c>
      <c r="AL221">
        <v>13.501792907714799</v>
      </c>
      <c r="AM221">
        <v>13.2289218902588</v>
      </c>
      <c r="AN221">
        <v>12.4764318466187</v>
      </c>
      <c r="AO221">
        <v>12.4757442474365</v>
      </c>
      <c r="AP221">
        <v>11.8391017913818</v>
      </c>
      <c r="AQ221">
        <v>10.8267107009888</v>
      </c>
    </row>
    <row r="222" spans="1:43" x14ac:dyDescent="0.3">
      <c r="A222" t="s">
        <v>441</v>
      </c>
      <c r="B222" t="str">
        <f t="shared" si="3"/>
        <v>WPM CN EQUITY</v>
      </c>
      <c r="C222" t="s">
        <v>221</v>
      </c>
      <c r="D222">
        <v>8.5372734069824201</v>
      </c>
      <c r="E222">
        <v>8.0805912017822301</v>
      </c>
      <c r="F222">
        <v>8.3757743835449201</v>
      </c>
      <c r="G222">
        <v>7.7913050651550302</v>
      </c>
      <c r="H222">
        <v>7.9490780830383301</v>
      </c>
      <c r="I222">
        <v>9.2346382141113299</v>
      </c>
      <c r="J222">
        <v>9.3162794113159197</v>
      </c>
      <c r="K222">
        <v>10.2500467300415</v>
      </c>
      <c r="L222">
        <v>12.581952095031699</v>
      </c>
      <c r="M222">
        <v>11.7987213134766</v>
      </c>
      <c r="N222">
        <v>12.1039371490479</v>
      </c>
      <c r="O222">
        <v>12.321209907531699</v>
      </c>
      <c r="P222">
        <v>10.220591545105</v>
      </c>
      <c r="Q222">
        <v>10.486096382141101</v>
      </c>
      <c r="R222">
        <v>9.5775613784790004</v>
      </c>
      <c r="S222">
        <v>8.3006534576415998</v>
      </c>
      <c r="T222">
        <v>6.9328651428222701</v>
      </c>
      <c r="U222">
        <v>5.7243609428405797</v>
      </c>
      <c r="V222">
        <v>1.9701900482177701</v>
      </c>
      <c r="W222">
        <v>1.35139095783234</v>
      </c>
      <c r="X222">
        <v>0.24046899378299699</v>
      </c>
      <c r="Y222">
        <v>-0.425386011600494</v>
      </c>
      <c r="Z222">
        <v>6.8723402023315403</v>
      </c>
      <c r="AA222">
        <v>7.0287561416626003</v>
      </c>
      <c r="AB222">
        <v>4.5133628845214799</v>
      </c>
      <c r="AC222">
        <v>5.1609702110290501</v>
      </c>
      <c r="AD222">
        <v>1.10210001468658</v>
      </c>
      <c r="AE222">
        <v>0.97499001026153598</v>
      </c>
      <c r="AF222">
        <v>3.3646180629730198</v>
      </c>
      <c r="AG222">
        <v>3.8536610603332502</v>
      </c>
      <c r="AH222">
        <v>3.697909116745</v>
      </c>
      <c r="AI222">
        <v>3.3115689754486102</v>
      </c>
      <c r="AJ222">
        <v>0.26492699980735801</v>
      </c>
      <c r="AK222">
        <v>-3.0450980663299601</v>
      </c>
      <c r="AL222">
        <v>-3.1478641033172599</v>
      </c>
      <c r="AM222">
        <v>-3.15257596969604</v>
      </c>
      <c r="AN222">
        <v>1.2308529615402199</v>
      </c>
      <c r="AO222">
        <v>3.2837131023407</v>
      </c>
      <c r="AP222">
        <v>3.4774150848388699</v>
      </c>
      <c r="AQ222">
        <v>4.4221000671386701</v>
      </c>
    </row>
    <row r="223" spans="1:43" x14ac:dyDescent="0.3">
      <c r="A223" t="s">
        <v>442</v>
      </c>
      <c r="B223" t="str">
        <f>A223&amp;" CN EQUITY"</f>
        <v>WSP CN EQUITY</v>
      </c>
      <c r="C223" t="s">
        <v>222</v>
      </c>
      <c r="D223">
        <v>3.7493820190429701</v>
      </c>
      <c r="E223">
        <v>3.8792889118194598</v>
      </c>
      <c r="F223">
        <v>3.7936599254608101</v>
      </c>
      <c r="G223">
        <v>3.7476010322570801</v>
      </c>
      <c r="H223">
        <v>3.73063397407532</v>
      </c>
      <c r="I223">
        <v>3.8550820350646999</v>
      </c>
      <c r="J223">
        <v>3.45080494880676</v>
      </c>
      <c r="K223">
        <v>3.30981397628784</v>
      </c>
      <c r="L223">
        <v>3.4352281093597399</v>
      </c>
      <c r="M223">
        <v>4.0938677787780797</v>
      </c>
      <c r="N223">
        <v>4.7513618469238299</v>
      </c>
      <c r="O223">
        <v>4.7153000831604004</v>
      </c>
      <c r="P223">
        <v>4.1223621368408203</v>
      </c>
      <c r="Q223">
        <v>3.7695910930633501</v>
      </c>
      <c r="R223">
        <v>3.6998050212860099</v>
      </c>
      <c r="S223">
        <v>3.1518540382385201</v>
      </c>
      <c r="T223">
        <v>2.81095290184021</v>
      </c>
      <c r="U223">
        <v>2.6196670532226598</v>
      </c>
      <c r="V223">
        <v>2.58207106590271</v>
      </c>
      <c r="W223">
        <v>3.4848289489746098</v>
      </c>
      <c r="X223">
        <v>3.8415060043335001</v>
      </c>
      <c r="Y223">
        <v>3.6776208877563499</v>
      </c>
      <c r="Z223">
        <v>3.41303610801697</v>
      </c>
      <c r="AA223">
        <v>3.4723100662231401</v>
      </c>
      <c r="AB223">
        <v>3.7043159008026101</v>
      </c>
      <c r="AC223">
        <v>3.4283399581909202</v>
      </c>
      <c r="AD223">
        <v>3.3416590690612802</v>
      </c>
      <c r="AE223">
        <v>3.3717188835143999</v>
      </c>
      <c r="AF223">
        <v>3.9529941082000701</v>
      </c>
      <c r="AG223">
        <v>3.8204700946807901</v>
      </c>
      <c r="AH223">
        <v>3.6397159099578902</v>
      </c>
      <c r="AI223">
        <v>3.23850393295288</v>
      </c>
      <c r="AJ223">
        <v>2.71747994422913</v>
      </c>
      <c r="AK223">
        <v>2.5794620513915998</v>
      </c>
      <c r="AL223">
        <v>3.35572290420532</v>
      </c>
      <c r="AM223">
        <v>3.40766501426697</v>
      </c>
      <c r="AN223">
        <v>3.9059009552002002</v>
      </c>
      <c r="AO223">
        <v>3.77988505363464</v>
      </c>
      <c r="AP223">
        <v>2.0517950057983398</v>
      </c>
      <c r="AQ223">
        <v>1.8542300462722801</v>
      </c>
    </row>
    <row r="224" spans="1:43" x14ac:dyDescent="0.3">
      <c r="A224" t="s">
        <v>443</v>
      </c>
      <c r="B224" t="str">
        <f>A224&amp;" CN EQUITY"</f>
        <v>X CN EQUITY</v>
      </c>
      <c r="C224" t="s">
        <v>223</v>
      </c>
      <c r="D224">
        <v>0.73770499229431197</v>
      </c>
      <c r="E224">
        <v>0.77753597497940097</v>
      </c>
      <c r="F224">
        <v>0.78580200672149703</v>
      </c>
      <c r="G224">
        <v>0.59175300598144498</v>
      </c>
      <c r="H224">
        <v>0.62042397260665905</v>
      </c>
      <c r="I224">
        <v>0.65657597780227706</v>
      </c>
      <c r="J224">
        <v>0.72599697113037098</v>
      </c>
      <c r="K224">
        <v>0.91070401668548595</v>
      </c>
      <c r="L224">
        <v>1.0166889429092401</v>
      </c>
      <c r="M224">
        <v>1.1118580102920499</v>
      </c>
      <c r="N224">
        <v>1.22075295448303</v>
      </c>
      <c r="O224">
        <v>0.68178600072860696</v>
      </c>
      <c r="P224">
        <v>0.79401397705078103</v>
      </c>
      <c r="Q224">
        <v>0.76616102457046498</v>
      </c>
      <c r="R224">
        <v>0.758889019489288</v>
      </c>
      <c r="S224">
        <v>0.81713998317718495</v>
      </c>
      <c r="T224">
        <v>0.67159301042556796</v>
      </c>
      <c r="U224">
        <v>0.66428601741790805</v>
      </c>
      <c r="V224">
        <v>0.60266202688217196</v>
      </c>
      <c r="W224">
        <v>0.77353197336196899</v>
      </c>
      <c r="X224">
        <v>0.87196302413940396</v>
      </c>
      <c r="Y224">
        <v>0.85624498128891002</v>
      </c>
      <c r="Z224">
        <v>0.904407978057861</v>
      </c>
      <c r="AA224">
        <v>0.998548984527588</v>
      </c>
      <c r="AB224">
        <v>1.8681160211563099</v>
      </c>
      <c r="AC224">
        <v>1.3727940320968599</v>
      </c>
      <c r="AD224">
        <v>1.53404605388641</v>
      </c>
      <c r="AE224">
        <v>1.5389050245285001</v>
      </c>
      <c r="AF224">
        <v>1.0251710414886499</v>
      </c>
      <c r="AG224">
        <v>0.77939301729202304</v>
      </c>
      <c r="AH224">
        <v>0.72768700122833296</v>
      </c>
      <c r="AI224">
        <v>1.00155997276306</v>
      </c>
      <c r="AJ224">
        <v>-7.1841001510620006E-2</v>
      </c>
      <c r="AK224">
        <v>-9.2194996774196999E-2</v>
      </c>
      <c r="AL224">
        <v>-0.21673899888992301</v>
      </c>
      <c r="AM224">
        <v>-0.32706400752067599</v>
      </c>
      <c r="AN224">
        <v>0.84886699914932295</v>
      </c>
      <c r="AO224">
        <v>0.91395401954650901</v>
      </c>
      <c r="AP224">
        <v>0.62214297056198098</v>
      </c>
      <c r="AQ224">
        <v>0.63891500234603904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25E2-D388-48E7-9788-801E2F92AB77}">
  <dimension ref="A1:AU224"/>
  <sheetViews>
    <sheetView tabSelected="1" topLeftCell="AH166" workbookViewId="0">
      <selection activeCell="AK173" sqref="AK173"/>
    </sheetView>
  </sheetViews>
  <sheetFormatPr defaultRowHeight="14.4" x14ac:dyDescent="0.3"/>
  <cols>
    <col min="1" max="2" width="9.109375" customWidth="1"/>
    <col min="3" max="3" width="10.109375" customWidth="1"/>
    <col min="4" max="43" width="20.5546875" style="15" customWidth="1"/>
    <col min="44" max="44" width="19" style="15" bestFit="1" customWidth="1"/>
    <col min="45" max="45" width="9.109375" customWidth="1"/>
    <col min="46" max="46" width="11.5546875" bestFit="1" customWidth="1"/>
    <col min="47" max="47" width="10.5546875" bestFit="1" customWidth="1"/>
  </cols>
  <sheetData>
    <row r="1" spans="1:46" x14ac:dyDescent="0.3">
      <c r="A1" s="1" t="s">
        <v>0</v>
      </c>
      <c r="B1" s="1"/>
      <c r="C1" s="1" t="s">
        <v>1</v>
      </c>
      <c r="D1" s="24" t="s">
        <v>722</v>
      </c>
      <c r="E1" s="24" t="s">
        <v>721</v>
      </c>
      <c r="F1" s="24" t="s">
        <v>720</v>
      </c>
      <c r="G1" s="24" t="s">
        <v>719</v>
      </c>
      <c r="H1" s="24" t="s">
        <v>718</v>
      </c>
      <c r="I1" s="24" t="s">
        <v>717</v>
      </c>
      <c r="J1" s="24" t="s">
        <v>716</v>
      </c>
      <c r="K1" s="24" t="s">
        <v>715</v>
      </c>
      <c r="L1" s="24" t="s">
        <v>714</v>
      </c>
      <c r="M1" s="24" t="s">
        <v>713</v>
      </c>
      <c r="N1" s="24" t="s">
        <v>712</v>
      </c>
      <c r="O1" s="24" t="s">
        <v>711</v>
      </c>
      <c r="P1" s="24" t="s">
        <v>710</v>
      </c>
      <c r="Q1" s="24" t="s">
        <v>709</v>
      </c>
      <c r="R1" s="24" t="s">
        <v>708</v>
      </c>
      <c r="S1" s="24" t="s">
        <v>707</v>
      </c>
      <c r="T1" s="24" t="s">
        <v>706</v>
      </c>
      <c r="U1" s="24" t="s">
        <v>705</v>
      </c>
      <c r="V1" s="24" t="s">
        <v>704</v>
      </c>
      <c r="W1" s="24" t="s">
        <v>703</v>
      </c>
      <c r="X1" s="24" t="s">
        <v>702</v>
      </c>
      <c r="Y1" s="24" t="s">
        <v>701</v>
      </c>
      <c r="Z1" s="24" t="s">
        <v>700</v>
      </c>
      <c r="AA1" s="24" t="s">
        <v>699</v>
      </c>
      <c r="AB1" s="24" t="s">
        <v>698</v>
      </c>
      <c r="AC1" s="24" t="s">
        <v>697</v>
      </c>
      <c r="AD1" s="24" t="s">
        <v>696</v>
      </c>
      <c r="AE1" s="24" t="s">
        <v>695</v>
      </c>
      <c r="AF1" s="24" t="s">
        <v>694</v>
      </c>
      <c r="AG1" s="24" t="s">
        <v>693</v>
      </c>
      <c r="AH1" s="24" t="s">
        <v>692</v>
      </c>
      <c r="AI1" s="24" t="s">
        <v>691</v>
      </c>
      <c r="AJ1" s="24" t="s">
        <v>690</v>
      </c>
      <c r="AK1" s="24" t="s">
        <v>689</v>
      </c>
      <c r="AL1" s="24" t="s">
        <v>688</v>
      </c>
      <c r="AM1" s="24" t="s">
        <v>687</v>
      </c>
      <c r="AN1" s="24" t="s">
        <v>686</v>
      </c>
      <c r="AO1" s="24" t="s">
        <v>685</v>
      </c>
      <c r="AP1" s="24" t="s">
        <v>684</v>
      </c>
      <c r="AQ1" s="24" t="s">
        <v>683</v>
      </c>
      <c r="AR1" s="24" t="s">
        <v>1054</v>
      </c>
      <c r="AS1" s="1"/>
    </row>
    <row r="2" spans="1:46" x14ac:dyDescent="0.3">
      <c r="A2" t="s">
        <v>227</v>
      </c>
      <c r="B2" t="str">
        <f t="shared" ref="B2:B65" si="0">A2&amp;" CN EQUITY"</f>
        <v>AAV CN EQUITY</v>
      </c>
      <c r="C2" t="s">
        <v>7</v>
      </c>
      <c r="D2" s="15">
        <v>2848393984</v>
      </c>
      <c r="E2" s="15">
        <v>2818481920</v>
      </c>
      <c r="F2" s="15">
        <v>2342176000</v>
      </c>
      <c r="G2" s="15">
        <v>2299027968</v>
      </c>
      <c r="H2" s="15">
        <v>2283718912</v>
      </c>
      <c r="I2" s="15">
        <v>2231756032</v>
      </c>
      <c r="J2" s="15">
        <v>2219920896</v>
      </c>
      <c r="K2" s="15">
        <v>2216957952</v>
      </c>
      <c r="L2" s="15">
        <v>2196570880</v>
      </c>
      <c r="M2" s="15">
        <v>2169765120</v>
      </c>
      <c r="N2" s="15">
        <v>2042020992</v>
      </c>
      <c r="O2" s="15">
        <v>1994989952</v>
      </c>
      <c r="P2" s="15">
        <v>1605645056</v>
      </c>
      <c r="Q2" s="15">
        <v>1586027008</v>
      </c>
      <c r="R2" s="15">
        <v>1569739008</v>
      </c>
      <c r="S2" s="15">
        <v>1533709056</v>
      </c>
      <c r="T2" s="15">
        <v>1537405952</v>
      </c>
      <c r="U2" s="15">
        <v>1542611968</v>
      </c>
      <c r="V2" s="15">
        <v>1549934976</v>
      </c>
      <c r="W2" s="15">
        <v>1818454016</v>
      </c>
      <c r="X2" s="15">
        <v>1767540992</v>
      </c>
      <c r="Y2" s="15">
        <v>1766264960</v>
      </c>
      <c r="Z2" s="15">
        <v>1799581952</v>
      </c>
      <c r="AA2" s="15">
        <v>1771197056</v>
      </c>
      <c r="AB2" s="15">
        <v>1720515968</v>
      </c>
      <c r="AC2" s="15">
        <v>1706930944</v>
      </c>
      <c r="AD2" s="15">
        <v>1727054976</v>
      </c>
      <c r="AE2" s="15">
        <v>1691181952</v>
      </c>
      <c r="AF2" s="15">
        <v>1604752000</v>
      </c>
      <c r="AG2" s="15">
        <v>1541741056</v>
      </c>
      <c r="AH2" s="15">
        <v>1532509952</v>
      </c>
      <c r="AI2" s="15">
        <v>1496459008</v>
      </c>
      <c r="AJ2" s="15">
        <v>1512093056</v>
      </c>
      <c r="AK2" s="15">
        <v>1505224960</v>
      </c>
      <c r="AL2" s="15">
        <v>1554140032</v>
      </c>
      <c r="AM2" s="15">
        <v>1517442944</v>
      </c>
      <c r="AN2" s="15">
        <v>1518963968</v>
      </c>
      <c r="AO2" s="15">
        <v>1493869056</v>
      </c>
      <c r="AP2" s="15">
        <v>1508438016</v>
      </c>
      <c r="AQ2" s="15">
        <v>1454766976</v>
      </c>
      <c r="AR2" s="15">
        <v>1336240000</v>
      </c>
      <c r="AS2" t="s">
        <v>1056</v>
      </c>
      <c r="AT2" s="25">
        <f t="shared" ref="AT2:AT65" si="1">AR2/1000000</f>
        <v>1336.24</v>
      </c>
    </row>
    <row r="3" spans="1:46" x14ac:dyDescent="0.3">
      <c r="A3" t="s">
        <v>228</v>
      </c>
      <c r="B3" t="str">
        <f t="shared" si="0"/>
        <v>ABX CN EQUITY</v>
      </c>
      <c r="C3" t="s">
        <v>8</v>
      </c>
      <c r="D3" s="15">
        <v>47353999360</v>
      </c>
      <c r="E3" s="15">
        <v>46219001856</v>
      </c>
      <c r="F3" s="15">
        <v>45843001344</v>
      </c>
      <c r="G3" s="15">
        <v>45810999296</v>
      </c>
      <c r="H3" s="15">
        <v>45595000832</v>
      </c>
      <c r="I3" s="15">
        <v>45285998592</v>
      </c>
      <c r="J3" s="15">
        <v>46151999488</v>
      </c>
      <c r="K3" s="15">
        <v>45965000704</v>
      </c>
      <c r="L3" s="15">
        <v>46442000384</v>
      </c>
      <c r="M3" s="15">
        <v>46841999360</v>
      </c>
      <c r="N3" s="15">
        <v>47305998336</v>
      </c>
      <c r="O3" s="15">
        <v>46890000384</v>
      </c>
      <c r="P3" s="15">
        <v>46634000384</v>
      </c>
      <c r="Q3" s="15">
        <v>46528000000</v>
      </c>
      <c r="R3" s="15">
        <v>46848000000</v>
      </c>
      <c r="S3" s="15">
        <v>46506000384</v>
      </c>
      <c r="T3" s="15">
        <v>46115999744</v>
      </c>
      <c r="U3" s="15">
        <v>45179998208</v>
      </c>
      <c r="V3" s="15">
        <v>44939001856</v>
      </c>
      <c r="W3" s="15">
        <v>44392001536</v>
      </c>
      <c r="X3" s="15">
        <v>43867000832</v>
      </c>
      <c r="Y3" s="15">
        <v>32601999360</v>
      </c>
      <c r="Z3" s="15">
        <v>32629000192</v>
      </c>
      <c r="AA3" s="15">
        <v>22631000064</v>
      </c>
      <c r="AB3" s="15">
        <v>24117999616</v>
      </c>
      <c r="AC3" s="15">
        <v>25122000896</v>
      </c>
      <c r="AD3" s="15">
        <v>25396000768</v>
      </c>
      <c r="AE3" s="15">
        <v>25308000256</v>
      </c>
      <c r="AF3" s="15">
        <v>25072001024</v>
      </c>
      <c r="AG3" s="15">
        <v>25806999552</v>
      </c>
      <c r="AH3" s="15">
        <v>26410999808</v>
      </c>
      <c r="AI3" s="15">
        <v>25264001024</v>
      </c>
      <c r="AJ3" s="15">
        <v>25628000256</v>
      </c>
      <c r="AK3" s="15">
        <v>25603999744</v>
      </c>
      <c r="AL3" s="15">
        <v>25365999616</v>
      </c>
      <c r="AM3" s="15">
        <v>26307999744</v>
      </c>
      <c r="AN3" s="15">
        <v>32397000704</v>
      </c>
      <c r="AO3" s="15">
        <v>33193000960</v>
      </c>
      <c r="AP3" s="15">
        <v>33517000704</v>
      </c>
      <c r="AQ3" s="15">
        <v>33878999040</v>
      </c>
      <c r="AR3" s="15">
        <v>37489999872</v>
      </c>
      <c r="AS3" t="s">
        <v>1057</v>
      </c>
      <c r="AT3" s="25">
        <f t="shared" si="1"/>
        <v>37489.999872</v>
      </c>
    </row>
    <row r="4" spans="1:46" x14ac:dyDescent="0.3">
      <c r="A4" t="s">
        <v>229</v>
      </c>
      <c r="B4" t="str">
        <f t="shared" si="0"/>
        <v>AC CN EQUITY</v>
      </c>
      <c r="C4" t="s">
        <v>9</v>
      </c>
      <c r="D4" s="15">
        <v>31495999488</v>
      </c>
      <c r="E4" s="15">
        <v>30346999808</v>
      </c>
      <c r="F4" s="15">
        <v>29713999872</v>
      </c>
      <c r="G4" s="15">
        <v>30197000192</v>
      </c>
      <c r="H4" s="15">
        <v>29696999424</v>
      </c>
      <c r="I4" s="15">
        <v>30783000576</v>
      </c>
      <c r="J4" s="15">
        <v>30475999232</v>
      </c>
      <c r="K4" s="15">
        <v>29507000320</v>
      </c>
      <c r="L4" s="15">
        <v>29753999360</v>
      </c>
      <c r="M4" s="15">
        <v>30364000256</v>
      </c>
      <c r="N4" s="15">
        <v>29724000256</v>
      </c>
      <c r="O4" s="15">
        <v>30613999616</v>
      </c>
      <c r="P4" s="15">
        <v>30300000256</v>
      </c>
      <c r="Q4" s="15">
        <v>26503999488</v>
      </c>
      <c r="R4" s="15">
        <v>27463999488</v>
      </c>
      <c r="S4" s="15">
        <v>28913000448</v>
      </c>
      <c r="T4" s="15">
        <v>28558999552</v>
      </c>
      <c r="U4" s="15">
        <v>29404999680</v>
      </c>
      <c r="V4" s="15">
        <v>28336001024</v>
      </c>
      <c r="W4" s="15">
        <v>27758999552</v>
      </c>
      <c r="X4" s="15">
        <v>27497000960</v>
      </c>
      <c r="Y4" s="15">
        <v>27659999232</v>
      </c>
      <c r="Z4" s="15">
        <v>27231000576</v>
      </c>
      <c r="AA4" s="15">
        <v>21883000832</v>
      </c>
      <c r="AB4" s="15">
        <v>22530000896</v>
      </c>
      <c r="AC4" s="15">
        <v>20137000960</v>
      </c>
      <c r="AD4" s="15">
        <v>21721999360</v>
      </c>
      <c r="AE4" s="15">
        <v>17781999616</v>
      </c>
      <c r="AF4" s="15">
        <v>17421000704</v>
      </c>
      <c r="AG4" s="15">
        <v>16657999872</v>
      </c>
      <c r="AH4" s="15">
        <v>15864000512</v>
      </c>
      <c r="AI4" s="15">
        <v>15114000384</v>
      </c>
      <c r="AJ4" s="15">
        <v>14849999872</v>
      </c>
      <c r="AK4" s="15">
        <v>14538999808</v>
      </c>
      <c r="AL4" s="15">
        <v>13502999552</v>
      </c>
      <c r="AM4" s="15">
        <v>13127000064</v>
      </c>
      <c r="AN4" s="15">
        <v>12755000320</v>
      </c>
      <c r="AO4" s="15">
        <v>12373999616</v>
      </c>
      <c r="AP4" s="15">
        <v>11580999680</v>
      </c>
      <c r="AQ4" s="15">
        <v>10648000512</v>
      </c>
      <c r="AR4" s="15">
        <v>10545000448</v>
      </c>
      <c r="AS4" t="s">
        <v>1058</v>
      </c>
      <c r="AT4" s="25">
        <f t="shared" si="1"/>
        <v>10545.000448000001</v>
      </c>
    </row>
    <row r="5" spans="1:46" x14ac:dyDescent="0.3">
      <c r="A5" t="s">
        <v>230</v>
      </c>
      <c r="B5" t="str">
        <f t="shared" si="0"/>
        <v>ACO/X CN EQUITY</v>
      </c>
      <c r="C5" t="s">
        <v>10</v>
      </c>
      <c r="D5" s="15">
        <v>26051999744</v>
      </c>
      <c r="E5" s="15">
        <v>25514999808</v>
      </c>
      <c r="F5" s="15">
        <v>25347000320</v>
      </c>
      <c r="G5" s="15">
        <v>25358000128</v>
      </c>
      <c r="H5" s="15">
        <v>25094000640</v>
      </c>
      <c r="I5" s="15">
        <v>24789000192</v>
      </c>
      <c r="J5" s="15">
        <v>25059999744</v>
      </c>
      <c r="K5" s="15">
        <v>24138999808</v>
      </c>
      <c r="L5" s="15">
        <v>23631998976</v>
      </c>
      <c r="M5" s="15">
        <v>23423000576</v>
      </c>
      <c r="N5" s="15">
        <v>23183998976</v>
      </c>
      <c r="O5" s="15">
        <v>23004000256</v>
      </c>
      <c r="P5" s="15">
        <v>22407999488</v>
      </c>
      <c r="Q5" s="15">
        <v>21947000832</v>
      </c>
      <c r="R5" s="15">
        <v>22261999616</v>
      </c>
      <c r="S5" s="15">
        <v>22200000512</v>
      </c>
      <c r="T5" s="15">
        <v>22107000832</v>
      </c>
      <c r="U5" s="15">
        <v>21781999616</v>
      </c>
      <c r="V5" s="15">
        <v>21870000128</v>
      </c>
      <c r="W5" s="15">
        <v>21703000064</v>
      </c>
      <c r="X5" s="15">
        <v>23157000192</v>
      </c>
      <c r="Y5" s="15">
        <v>23472001024</v>
      </c>
      <c r="Z5" s="15">
        <v>23598999552</v>
      </c>
      <c r="AA5" s="15">
        <v>23344001024</v>
      </c>
      <c r="AB5" s="15">
        <v>22648999936</v>
      </c>
      <c r="AC5" s="15">
        <v>21894000640</v>
      </c>
      <c r="AD5" s="15">
        <v>22346999808</v>
      </c>
      <c r="AE5" s="15">
        <v>21785999360</v>
      </c>
      <c r="AF5" s="15">
        <v>20578000896</v>
      </c>
      <c r="AG5" s="15">
        <v>20118999040</v>
      </c>
      <c r="AH5" s="15">
        <v>20027000832</v>
      </c>
      <c r="AI5" s="15">
        <v>19723999232</v>
      </c>
      <c r="AJ5" s="15">
        <v>19534000128</v>
      </c>
      <c r="AK5" s="15">
        <v>19392999424</v>
      </c>
      <c r="AL5" s="15">
        <v>19103000576</v>
      </c>
      <c r="AM5" s="15">
        <v>19054999552</v>
      </c>
      <c r="AN5" s="15">
        <v>18662000640</v>
      </c>
      <c r="AO5" s="15">
        <v>18147999744</v>
      </c>
      <c r="AP5" s="15">
        <v>17955000320</v>
      </c>
      <c r="AQ5" s="15">
        <v>17688999936</v>
      </c>
      <c r="AR5" s="15">
        <v>17511999488</v>
      </c>
      <c r="AS5" t="s">
        <v>1059</v>
      </c>
      <c r="AT5" s="25">
        <f t="shared" si="1"/>
        <v>17511.999488000001</v>
      </c>
    </row>
    <row r="6" spans="1:46" x14ac:dyDescent="0.3">
      <c r="A6" t="s">
        <v>231</v>
      </c>
      <c r="B6" t="str">
        <f t="shared" si="0"/>
        <v>AEM CN EQUITY</v>
      </c>
      <c r="C6" t="s">
        <v>11</v>
      </c>
      <c r="D6" s="15">
        <v>29816489984</v>
      </c>
      <c r="E6" s="15">
        <v>29291206656</v>
      </c>
      <c r="F6" s="15">
        <v>28802441216</v>
      </c>
      <c r="G6" s="15">
        <v>28684949504</v>
      </c>
      <c r="H6" s="15">
        <v>29225680896</v>
      </c>
      <c r="I6" s="15">
        <v>29311651840</v>
      </c>
      <c r="J6" s="15">
        <v>29646415872</v>
      </c>
      <c r="K6" s="15">
        <v>23494807552</v>
      </c>
      <c r="L6" s="15">
        <v>23273754624</v>
      </c>
      <c r="M6" s="15">
        <v>23186108416</v>
      </c>
      <c r="N6" s="15">
        <v>23330519040</v>
      </c>
      <c r="O6" s="15">
        <v>10216089600</v>
      </c>
      <c r="P6" s="15">
        <v>10051443712</v>
      </c>
      <c r="Q6" s="15">
        <v>9918990336</v>
      </c>
      <c r="R6" s="15">
        <v>9552816128</v>
      </c>
      <c r="S6" s="15">
        <v>9614754816</v>
      </c>
      <c r="T6" s="15">
        <v>9201507328</v>
      </c>
      <c r="U6" s="15">
        <v>9059028992</v>
      </c>
      <c r="V6" s="15">
        <v>9695930368</v>
      </c>
      <c r="W6" s="15">
        <v>8789884928</v>
      </c>
      <c r="X6" s="15">
        <v>8306704896</v>
      </c>
      <c r="Y6" s="15">
        <v>8090679808</v>
      </c>
      <c r="Z6" s="15">
        <v>7912944128</v>
      </c>
      <c r="AA6" s="15">
        <v>7852843008</v>
      </c>
      <c r="AB6" s="15">
        <v>8355838976</v>
      </c>
      <c r="AC6" s="15">
        <v>8278687232</v>
      </c>
      <c r="AD6" s="15">
        <v>7876444160</v>
      </c>
      <c r="AE6" s="15">
        <v>7865601024</v>
      </c>
      <c r="AF6" s="15">
        <v>7875200000</v>
      </c>
      <c r="AG6" s="15">
        <v>7695042048</v>
      </c>
      <c r="AH6" s="15">
        <v>7397268992</v>
      </c>
      <c r="AI6" s="15">
        <v>7107951104</v>
      </c>
      <c r="AJ6" s="15">
        <v>7172878848</v>
      </c>
      <c r="AK6" s="15">
        <v>7024195072</v>
      </c>
      <c r="AL6" s="15">
        <v>6716563968</v>
      </c>
      <c r="AM6" s="15">
        <v>6683180032</v>
      </c>
      <c r="AN6" s="15">
        <v>6805607936</v>
      </c>
      <c r="AO6" s="15">
        <v>6749814784</v>
      </c>
      <c r="AP6" s="15">
        <v>6767124992</v>
      </c>
      <c r="AQ6" s="15">
        <v>6809254912</v>
      </c>
      <c r="AR6" s="15">
        <v>6674869248</v>
      </c>
      <c r="AS6" t="s">
        <v>1060</v>
      </c>
      <c r="AT6" s="25">
        <f t="shared" si="1"/>
        <v>6674.869248</v>
      </c>
    </row>
    <row r="7" spans="1:46" x14ac:dyDescent="0.3">
      <c r="A7" t="s">
        <v>232</v>
      </c>
      <c r="B7" t="str">
        <f t="shared" si="0"/>
        <v>AG CN EQUITY</v>
      </c>
      <c r="C7" t="s">
        <v>12</v>
      </c>
      <c r="D7" s="15">
        <v>1977495040</v>
      </c>
      <c r="E7" s="15">
        <v>1987038976</v>
      </c>
      <c r="F7" s="15">
        <v>1955708032</v>
      </c>
      <c r="G7" s="15">
        <v>1976354944</v>
      </c>
      <c r="H7" s="15">
        <v>1952354944</v>
      </c>
      <c r="I7" s="15">
        <v>2013982976</v>
      </c>
      <c r="J7" s="15">
        <v>1983602944</v>
      </c>
      <c r="K7" s="15">
        <v>2110008960</v>
      </c>
      <c r="L7" s="15">
        <v>2053106048</v>
      </c>
      <c r="M7" s="15">
        <v>2034754944</v>
      </c>
      <c r="N7" s="15">
        <v>2133417984</v>
      </c>
      <c r="O7" s="15">
        <v>2124989056</v>
      </c>
      <c r="P7" s="15">
        <v>2051488000</v>
      </c>
      <c r="Q7" s="15">
        <v>2032329984</v>
      </c>
      <c r="R7" s="15">
        <v>1234697984</v>
      </c>
      <c r="S7" s="15">
        <v>1237517056</v>
      </c>
      <c r="T7" s="15">
        <v>1189224960</v>
      </c>
      <c r="U7" s="15">
        <v>1019836992</v>
      </c>
      <c r="V7" s="15">
        <v>1041457024</v>
      </c>
      <c r="W7" s="15">
        <v>1027923968</v>
      </c>
      <c r="X7" s="15">
        <v>1002334976</v>
      </c>
      <c r="Y7" s="15">
        <v>972209984</v>
      </c>
      <c r="Z7" s="15">
        <v>967604992</v>
      </c>
      <c r="AA7" s="15">
        <v>926110016</v>
      </c>
      <c r="AB7" s="15">
        <v>1112196992</v>
      </c>
      <c r="AC7" s="15">
        <v>1131446016</v>
      </c>
      <c r="AD7" s="15">
        <v>919420992</v>
      </c>
      <c r="AE7" s="15">
        <v>781441024</v>
      </c>
      <c r="AF7" s="15">
        <v>837580032</v>
      </c>
      <c r="AG7" s="15">
        <v>835624000</v>
      </c>
      <c r="AH7" s="15">
        <v>847739008</v>
      </c>
      <c r="AI7" s="15">
        <v>857174976</v>
      </c>
      <c r="AJ7" s="15">
        <v>857660992</v>
      </c>
      <c r="AK7" s="15">
        <v>840369984</v>
      </c>
      <c r="AL7" s="15">
        <v>794579968</v>
      </c>
      <c r="AM7" s="15">
        <v>789699968</v>
      </c>
      <c r="AN7" s="15">
        <v>750475008</v>
      </c>
      <c r="AO7" s="15">
        <v>766238976</v>
      </c>
      <c r="AP7" s="15">
        <v>757116992</v>
      </c>
      <c r="AQ7" s="15">
        <v>771342016</v>
      </c>
      <c r="AR7" s="15">
        <v>875411968</v>
      </c>
      <c r="AS7" t="s">
        <v>1061</v>
      </c>
      <c r="AT7" s="25">
        <f t="shared" si="1"/>
        <v>875.411968</v>
      </c>
    </row>
    <row r="8" spans="1:46" x14ac:dyDescent="0.3">
      <c r="A8" t="s">
        <v>233</v>
      </c>
      <c r="B8" t="str">
        <f t="shared" si="0"/>
        <v>AGI CN EQUITY</v>
      </c>
      <c r="C8" t="s">
        <v>13</v>
      </c>
      <c r="D8" s="15">
        <v>5292599808</v>
      </c>
      <c r="E8" s="15">
        <v>4164199936</v>
      </c>
      <c r="F8" s="15">
        <v>4011500032</v>
      </c>
      <c r="G8" s="15">
        <v>4001200128</v>
      </c>
      <c r="H8" s="15">
        <v>3910200064</v>
      </c>
      <c r="I8" s="15">
        <v>3845900032</v>
      </c>
      <c r="J8" s="15">
        <v>3736000000</v>
      </c>
      <c r="K8" s="15">
        <v>3674200064</v>
      </c>
      <c r="L8" s="15">
        <v>3599300096</v>
      </c>
      <c r="M8" s="15">
        <v>3585799936</v>
      </c>
      <c r="N8" s="15">
        <v>3577400064</v>
      </c>
      <c r="O8" s="15">
        <v>3621499904</v>
      </c>
      <c r="P8" s="15">
        <v>3549400064</v>
      </c>
      <c r="Q8" s="15">
        <v>3513900032</v>
      </c>
      <c r="R8" s="15">
        <v>3684400128</v>
      </c>
      <c r="S8" s="15">
        <v>3636499968</v>
      </c>
      <c r="T8" s="15">
        <v>3616699904</v>
      </c>
      <c r="U8" s="15">
        <v>3504699904</v>
      </c>
      <c r="V8" s="15">
        <v>3503800064</v>
      </c>
      <c r="W8" s="15">
        <v>3396499968</v>
      </c>
      <c r="X8" s="15">
        <v>3331099904</v>
      </c>
      <c r="Y8" s="15">
        <v>3298500096</v>
      </c>
      <c r="Z8" s="15">
        <v>3262500096</v>
      </c>
      <c r="AA8" s="15">
        <v>3272199936</v>
      </c>
      <c r="AB8" s="15">
        <v>3333400064</v>
      </c>
      <c r="AC8" s="15">
        <v>3329400064</v>
      </c>
      <c r="AD8" s="15">
        <v>3327500032</v>
      </c>
      <c r="AE8" s="15">
        <v>3320300032</v>
      </c>
      <c r="AF8" s="15">
        <v>2462599936</v>
      </c>
      <c r="AG8" s="15">
        <v>2423600128</v>
      </c>
      <c r="AH8" s="15">
        <v>2748499968</v>
      </c>
      <c r="AI8" s="15">
        <v>2492199936</v>
      </c>
      <c r="AJ8" s="15">
        <v>2512199936</v>
      </c>
      <c r="AK8" s="15">
        <v>2493600000</v>
      </c>
      <c r="AL8" s="15">
        <v>2490899968</v>
      </c>
      <c r="AM8" s="15">
        <v>2462200064</v>
      </c>
      <c r="AN8" s="15">
        <v>2526200064</v>
      </c>
      <c r="AO8" s="15">
        <v>874179968</v>
      </c>
      <c r="AP8" s="15">
        <v>881854016</v>
      </c>
      <c r="AQ8" s="15">
        <v>2281799936</v>
      </c>
      <c r="AR8" s="15">
        <v>891577984</v>
      </c>
      <c r="AS8" t="s">
        <v>1062</v>
      </c>
      <c r="AT8" s="25">
        <f t="shared" si="1"/>
        <v>891.57798400000001</v>
      </c>
    </row>
    <row r="9" spans="1:46" x14ac:dyDescent="0.3">
      <c r="A9" t="s">
        <v>234</v>
      </c>
      <c r="B9" t="str">
        <f t="shared" si="0"/>
        <v>AIF CN EQUITY</v>
      </c>
      <c r="C9" t="s">
        <v>14</v>
      </c>
      <c r="D9" s="15">
        <v>1218416000</v>
      </c>
      <c r="E9" s="15">
        <v>1225228032</v>
      </c>
      <c r="F9" s="15">
        <v>1233741952</v>
      </c>
      <c r="G9" s="15">
        <v>1214692992</v>
      </c>
      <c r="H9" s="15">
        <v>1228231936</v>
      </c>
      <c r="I9" s="15">
        <v>1260451968</v>
      </c>
      <c r="J9" s="15">
        <v>1264338944</v>
      </c>
      <c r="K9" s="15">
        <v>1263885952</v>
      </c>
      <c r="L9" s="15">
        <v>1227456000</v>
      </c>
      <c r="M9" s="15">
        <v>1220763008</v>
      </c>
      <c r="N9" s="15">
        <v>1144016000</v>
      </c>
      <c r="O9" s="15">
        <v>1199200000</v>
      </c>
      <c r="P9" s="15">
        <v>959008000</v>
      </c>
      <c r="Q9" s="15">
        <v>944470976</v>
      </c>
      <c r="R9" s="15">
        <v>721939008</v>
      </c>
      <c r="S9" s="15">
        <v>735400000</v>
      </c>
      <c r="T9" s="15">
        <v>759974976</v>
      </c>
      <c r="U9" s="15">
        <v>756227968</v>
      </c>
      <c r="V9" s="15">
        <v>758883968</v>
      </c>
      <c r="W9" s="15">
        <v>735124992</v>
      </c>
      <c r="X9" s="15">
        <v>733809984</v>
      </c>
      <c r="Y9" s="15">
        <v>725689984</v>
      </c>
      <c r="Z9" s="15">
        <v>700417024</v>
      </c>
      <c r="AA9" s="15">
        <v>658182016</v>
      </c>
      <c r="AB9" s="15">
        <v>697961024</v>
      </c>
      <c r="AC9" s="15">
        <v>713648000</v>
      </c>
      <c r="AD9" s="15">
        <v>706235008</v>
      </c>
      <c r="AE9" s="15">
        <v>726115008</v>
      </c>
      <c r="AF9" s="15">
        <v>690844032</v>
      </c>
      <c r="AG9" s="15">
        <v>698001024</v>
      </c>
      <c r="AH9" s="15">
        <v>596937024</v>
      </c>
      <c r="AI9" s="15">
        <v>590851008</v>
      </c>
      <c r="AJ9" s="15">
        <v>575843008</v>
      </c>
      <c r="AK9" s="15">
        <v>573827008</v>
      </c>
      <c r="AL9" s="15">
        <v>567808000</v>
      </c>
      <c r="AM9" s="15">
        <v>597724032</v>
      </c>
      <c r="AN9" s="15">
        <v>577241984</v>
      </c>
      <c r="AO9" s="15">
        <v>565729984</v>
      </c>
      <c r="AP9" s="15">
        <v>559726976</v>
      </c>
      <c r="AQ9" s="15">
        <v>549726016</v>
      </c>
      <c r="AR9" s="15">
        <v>487723008</v>
      </c>
      <c r="AS9" t="s">
        <v>1063</v>
      </c>
      <c r="AT9" s="25">
        <f t="shared" si="1"/>
        <v>487.72300799999999</v>
      </c>
    </row>
    <row r="10" spans="1:46" x14ac:dyDescent="0.3">
      <c r="A10" t="s">
        <v>235</v>
      </c>
      <c r="B10" t="str">
        <f t="shared" si="0"/>
        <v>ALA CN EQUITY</v>
      </c>
      <c r="C10" t="s">
        <v>15</v>
      </c>
      <c r="D10" s="15">
        <v>24747999232</v>
      </c>
      <c r="E10" s="15">
        <v>23932000256</v>
      </c>
      <c r="F10" s="15">
        <v>23900999680</v>
      </c>
      <c r="G10" s="15">
        <v>23470999552</v>
      </c>
      <c r="H10" s="15">
        <v>22183000064</v>
      </c>
      <c r="I10" s="15">
        <v>21336000512</v>
      </c>
      <c r="J10" s="15">
        <v>21988999168</v>
      </c>
      <c r="K10" s="15">
        <v>23964999680</v>
      </c>
      <c r="L10" s="15">
        <v>23503998976</v>
      </c>
      <c r="M10" s="15">
        <v>22205999104</v>
      </c>
      <c r="N10" s="15">
        <v>21766000640</v>
      </c>
      <c r="O10" s="15">
        <v>21592999936</v>
      </c>
      <c r="P10" s="15">
        <v>21302999040</v>
      </c>
      <c r="Q10" s="15">
        <v>20315000832</v>
      </c>
      <c r="R10" s="15">
        <v>21070999552</v>
      </c>
      <c r="S10" s="15">
        <v>21532000256</v>
      </c>
      <c r="T10" s="15">
        <v>19798999040</v>
      </c>
      <c r="U10" s="15">
        <v>20003000320</v>
      </c>
      <c r="V10" s="15">
        <v>21133000704</v>
      </c>
      <c r="W10" s="15">
        <v>19794499584</v>
      </c>
      <c r="X10" s="15">
        <v>20686499840</v>
      </c>
      <c r="Y10" s="15">
        <v>20999999488</v>
      </c>
      <c r="Z10" s="15">
        <v>21563299840</v>
      </c>
      <c r="AA10" s="15">
        <v>23487700992</v>
      </c>
      <c r="AB10" s="15">
        <v>22957799424</v>
      </c>
      <c r="AC10" s="15">
        <v>10876099584</v>
      </c>
      <c r="AD10" s="15">
        <v>10106300416</v>
      </c>
      <c r="AE10" s="15">
        <v>10032199680</v>
      </c>
      <c r="AF10" s="15">
        <v>9932000256</v>
      </c>
      <c r="AG10" s="15">
        <v>10099200000</v>
      </c>
      <c r="AH10" s="15">
        <v>10044199936</v>
      </c>
      <c r="AI10" s="15">
        <v>10200599552</v>
      </c>
      <c r="AJ10" s="15">
        <v>9952100352</v>
      </c>
      <c r="AK10" s="15">
        <v>9857899520</v>
      </c>
      <c r="AL10" s="15">
        <v>9559400448</v>
      </c>
      <c r="AM10" s="15">
        <v>10099500032</v>
      </c>
      <c r="AN10" s="15">
        <v>8959200256</v>
      </c>
      <c r="AO10" s="15">
        <v>8494799872</v>
      </c>
      <c r="AP10" s="15">
        <v>8618500096</v>
      </c>
      <c r="AQ10" s="15">
        <v>8395599872</v>
      </c>
      <c r="AR10" s="15">
        <v>8141950976</v>
      </c>
      <c r="AS10" t="s">
        <v>1064</v>
      </c>
      <c r="AT10" s="25">
        <f t="shared" si="1"/>
        <v>8141.9509760000001</v>
      </c>
    </row>
    <row r="11" spans="1:46" x14ac:dyDescent="0.3">
      <c r="A11" t="s">
        <v>236</v>
      </c>
      <c r="B11" t="str">
        <f t="shared" si="0"/>
        <v>AP-U CN EQUITY</v>
      </c>
      <c r="C11" t="s">
        <v>16</v>
      </c>
      <c r="D11" s="15">
        <v>10930951168</v>
      </c>
      <c r="E11" s="15">
        <v>10981067776</v>
      </c>
      <c r="F11" s="15">
        <v>10475397120</v>
      </c>
      <c r="G11" s="15">
        <v>10609285120</v>
      </c>
      <c r="H11" s="15">
        <v>11274186752</v>
      </c>
      <c r="I11" s="15">
        <v>12185426944</v>
      </c>
      <c r="J11" s="15">
        <v>11968357376</v>
      </c>
      <c r="K11" s="15">
        <v>11906350080</v>
      </c>
      <c r="L11" s="15">
        <v>11680032768</v>
      </c>
      <c r="M11" s="15">
        <v>11620468736</v>
      </c>
      <c r="N11" s="15">
        <v>11413692416</v>
      </c>
      <c r="O11" s="15">
        <v>10384691200</v>
      </c>
      <c r="P11" s="15">
        <v>10086673408</v>
      </c>
      <c r="Q11" s="15">
        <v>9717645312</v>
      </c>
      <c r="R11" s="15">
        <v>9661589504</v>
      </c>
      <c r="S11" s="15">
        <v>9400768512</v>
      </c>
      <c r="T11" s="15">
        <v>9322343424</v>
      </c>
      <c r="U11" s="15">
        <v>9139807232</v>
      </c>
      <c r="V11" s="15">
        <v>8778910720</v>
      </c>
      <c r="W11" s="15">
        <v>8309692928</v>
      </c>
      <c r="X11" s="15">
        <v>7813291008</v>
      </c>
      <c r="Y11" s="15">
        <v>7398887936</v>
      </c>
      <c r="Z11" s="15">
        <v>6989137920</v>
      </c>
      <c r="AA11" s="15">
        <v>6627074048</v>
      </c>
      <c r="AB11" s="15">
        <v>6373383168</v>
      </c>
      <c r="AC11" s="15">
        <v>6098363904</v>
      </c>
      <c r="AD11" s="15">
        <v>5958605824</v>
      </c>
      <c r="AE11" s="15">
        <v>5823631872</v>
      </c>
      <c r="AF11" s="15">
        <v>5813955072</v>
      </c>
      <c r="AG11" s="15">
        <v>5536973824</v>
      </c>
      <c r="AH11" s="15">
        <v>5318305792</v>
      </c>
      <c r="AI11" s="15">
        <v>5213854208</v>
      </c>
      <c r="AJ11" s="15">
        <v>5088038912</v>
      </c>
      <c r="AK11" s="15">
        <v>4882153984</v>
      </c>
      <c r="AL11" s="15">
        <v>4562714112</v>
      </c>
      <c r="AM11" s="15">
        <v>4455946240</v>
      </c>
      <c r="AN11" s="15">
        <v>4409566208</v>
      </c>
      <c r="AO11" s="15">
        <v>4296956928</v>
      </c>
      <c r="AP11" s="15">
        <v>3995656960</v>
      </c>
      <c r="AQ11" s="15">
        <v>3932719104</v>
      </c>
      <c r="AR11" s="15">
        <v>3835525888</v>
      </c>
      <c r="AS11" t="s">
        <v>1065</v>
      </c>
      <c r="AT11" s="25">
        <f t="shared" si="1"/>
        <v>3835.5258880000001</v>
      </c>
    </row>
    <row r="12" spans="1:46" x14ac:dyDescent="0.3">
      <c r="A12" t="s">
        <v>237</v>
      </c>
      <c r="B12" t="str">
        <f t="shared" si="0"/>
        <v>AQN CN EQUITY</v>
      </c>
      <c r="C12" t="s">
        <v>17</v>
      </c>
      <c r="D12" s="15">
        <v>17788645376</v>
      </c>
      <c r="E12" s="15">
        <v>18866374656</v>
      </c>
      <c r="F12" s="15">
        <v>18307778560</v>
      </c>
      <c r="G12" s="15">
        <v>18373961728</v>
      </c>
      <c r="H12" s="15">
        <v>17982765056</v>
      </c>
      <c r="I12" s="15">
        <v>17968713728</v>
      </c>
      <c r="J12" s="15">
        <v>17927094272</v>
      </c>
      <c r="K12" s="15">
        <v>17627613184</v>
      </c>
      <c r="L12" s="15">
        <v>17653329920</v>
      </c>
      <c r="M12" s="15">
        <v>17737875456</v>
      </c>
      <c r="N12" s="15">
        <v>17669863424</v>
      </c>
      <c r="O12" s="15">
        <v>16797503488</v>
      </c>
      <c r="P12" s="15">
        <v>16698951680</v>
      </c>
      <c r="Q12" s="15">
        <v>16453651456</v>
      </c>
      <c r="R12" s="15">
        <v>15286123520</v>
      </c>
      <c r="S12" s="15">
        <v>13223906304</v>
      </c>
      <c r="T12" s="15">
        <v>11739939840</v>
      </c>
      <c r="U12" s="15">
        <v>11188028416</v>
      </c>
      <c r="V12" s="15">
        <v>10900623360</v>
      </c>
      <c r="W12" s="15">
        <v>10911469568</v>
      </c>
      <c r="X12" s="15">
        <v>10618890240</v>
      </c>
      <c r="Y12" s="15">
        <v>10034327552</v>
      </c>
      <c r="Z12" s="15">
        <v>9671305216</v>
      </c>
      <c r="AA12" s="15">
        <v>9398589440</v>
      </c>
      <c r="AB12" s="15">
        <v>9072549888</v>
      </c>
      <c r="AC12" s="15">
        <v>8920674304</v>
      </c>
      <c r="AD12" s="15">
        <v>8941764608</v>
      </c>
      <c r="AE12" s="15">
        <v>8408744960</v>
      </c>
      <c r="AF12" s="15">
        <v>10306737152</v>
      </c>
      <c r="AG12" s="15">
        <v>10528592896</v>
      </c>
      <c r="AH12" s="15">
        <v>10880691200</v>
      </c>
      <c r="AI12" s="15">
        <v>6133427712</v>
      </c>
      <c r="AJ12" s="15">
        <v>6020828160</v>
      </c>
      <c r="AK12" s="15">
        <v>5554951168</v>
      </c>
      <c r="AL12" s="15">
        <v>5615454208</v>
      </c>
      <c r="AM12" s="15">
        <v>3609867776</v>
      </c>
      <c r="AN12" s="15">
        <v>4758994944</v>
      </c>
      <c r="AO12" s="15">
        <v>4396503040</v>
      </c>
      <c r="AP12" s="15">
        <v>4531393024</v>
      </c>
      <c r="AQ12" s="15">
        <v>4102848000</v>
      </c>
      <c r="AR12" s="15">
        <v>3808488960</v>
      </c>
      <c r="AS12" t="s">
        <v>1066</v>
      </c>
      <c r="AT12" s="25">
        <f t="shared" si="1"/>
        <v>3808.4889600000001</v>
      </c>
    </row>
    <row r="13" spans="1:46" x14ac:dyDescent="0.3">
      <c r="A13" t="s">
        <v>238</v>
      </c>
      <c r="B13" t="str">
        <f t="shared" si="0"/>
        <v>ARE CN EQUITY</v>
      </c>
      <c r="C13" t="s">
        <v>18</v>
      </c>
      <c r="D13" s="15">
        <v>3334004992</v>
      </c>
      <c r="E13" s="15">
        <v>3140081920</v>
      </c>
      <c r="F13" s="15">
        <v>3046713088</v>
      </c>
      <c r="G13" s="15">
        <v>3195628032</v>
      </c>
      <c r="H13" s="15">
        <v>3118625024</v>
      </c>
      <c r="I13" s="15">
        <v>3528583936</v>
      </c>
      <c r="J13" s="15">
        <v>3623023104</v>
      </c>
      <c r="K13" s="15">
        <v>3567016960</v>
      </c>
      <c r="L13" s="15">
        <v>3675019008</v>
      </c>
      <c r="M13" s="15">
        <v>3509287936</v>
      </c>
      <c r="N13" s="15">
        <v>3259515904</v>
      </c>
      <c r="O13" s="15">
        <v>3286817024</v>
      </c>
      <c r="P13" s="15">
        <v>3391463936</v>
      </c>
      <c r="Q13" s="15">
        <v>3223372032</v>
      </c>
      <c r="R13" s="15">
        <v>3154684928</v>
      </c>
      <c r="S13" s="15">
        <v>3287398912</v>
      </c>
      <c r="T13" s="15">
        <v>3390132992</v>
      </c>
      <c r="U13" s="15">
        <v>3177405952</v>
      </c>
      <c r="V13" s="15">
        <v>3145435904</v>
      </c>
      <c r="W13" s="15">
        <v>3114638080</v>
      </c>
      <c r="X13" s="15">
        <v>3162864896</v>
      </c>
      <c r="Y13" s="15">
        <v>2931449088</v>
      </c>
      <c r="Z13" s="15">
        <v>2851496960</v>
      </c>
      <c r="AA13" s="15">
        <v>2932691968</v>
      </c>
      <c r="AB13" s="15">
        <v>3203464960</v>
      </c>
      <c r="AC13" s="15">
        <v>2707160064</v>
      </c>
      <c r="AD13" s="15">
        <v>2465737984</v>
      </c>
      <c r="AE13" s="15">
        <v>2485189888</v>
      </c>
      <c r="AF13" s="15">
        <v>2704966912</v>
      </c>
      <c r="AG13" s="15">
        <v>2607175936</v>
      </c>
      <c r="AH13" s="15">
        <v>2532999936</v>
      </c>
      <c r="AI13" s="15">
        <v>2005485056</v>
      </c>
      <c r="AJ13" s="15">
        <v>1979182976</v>
      </c>
      <c r="AK13" s="15">
        <v>1911485952</v>
      </c>
      <c r="AL13" s="15">
        <v>1901355008</v>
      </c>
      <c r="AM13" s="15">
        <v>1874361984</v>
      </c>
      <c r="AN13" s="15">
        <v>2106712064</v>
      </c>
      <c r="AO13" s="15">
        <v>1892916992</v>
      </c>
      <c r="AP13" s="15">
        <v>1869920000</v>
      </c>
      <c r="AQ13" s="15">
        <v>1830109952</v>
      </c>
      <c r="AR13" s="15">
        <v>1983403008</v>
      </c>
      <c r="AS13" t="s">
        <v>1067</v>
      </c>
      <c r="AT13" s="25">
        <f t="shared" si="1"/>
        <v>1983.403008</v>
      </c>
    </row>
    <row r="14" spans="1:46" x14ac:dyDescent="0.3">
      <c r="A14" t="s">
        <v>240</v>
      </c>
      <c r="B14" t="str">
        <f t="shared" si="0"/>
        <v>ARX CN EQUITY</v>
      </c>
      <c r="C14" t="s">
        <v>20</v>
      </c>
      <c r="D14" s="15">
        <v>12901199872</v>
      </c>
      <c r="E14" s="15">
        <v>12593399808</v>
      </c>
      <c r="F14" s="15">
        <v>12325499904</v>
      </c>
      <c r="G14" s="15">
        <v>12382900224</v>
      </c>
      <c r="H14" s="15">
        <v>11924899840</v>
      </c>
      <c r="I14" s="15">
        <v>11573799936</v>
      </c>
      <c r="J14" s="15">
        <v>11513400320</v>
      </c>
      <c r="K14" s="15">
        <v>11623900160</v>
      </c>
      <c r="L14" s="15">
        <v>11520700416</v>
      </c>
      <c r="M14" s="15">
        <v>11468800000</v>
      </c>
      <c r="N14" s="15">
        <v>11421100032</v>
      </c>
      <c r="O14" s="15">
        <v>11380299776</v>
      </c>
      <c r="P14" s="15">
        <v>11192899584</v>
      </c>
      <c r="Q14" s="15">
        <v>11047600128</v>
      </c>
      <c r="R14" s="15">
        <v>6011100160</v>
      </c>
      <c r="S14" s="15">
        <v>4954200064</v>
      </c>
      <c r="T14" s="15">
        <v>4982900224</v>
      </c>
      <c r="U14" s="15">
        <v>5136799744</v>
      </c>
      <c r="V14" s="15">
        <v>5172599808</v>
      </c>
      <c r="W14" s="15">
        <v>5778299904</v>
      </c>
      <c r="X14" s="15">
        <v>5819200000</v>
      </c>
      <c r="Y14" s="15">
        <v>5878900224</v>
      </c>
      <c r="Z14" s="15">
        <v>5952399872</v>
      </c>
      <c r="AA14" s="15">
        <v>6016200192</v>
      </c>
      <c r="AB14" s="15">
        <v>5846300160</v>
      </c>
      <c r="AC14" s="15">
        <v>6059800064</v>
      </c>
      <c r="AD14" s="15">
        <v>6235700224</v>
      </c>
      <c r="AE14" s="15">
        <v>6224000000</v>
      </c>
      <c r="AF14" s="15">
        <v>6114999808</v>
      </c>
      <c r="AG14" s="15">
        <v>6196800000</v>
      </c>
      <c r="AH14" s="15">
        <v>6169299968</v>
      </c>
      <c r="AI14" s="15">
        <v>5990499840</v>
      </c>
      <c r="AJ14" s="15">
        <v>5968399872</v>
      </c>
      <c r="AK14" s="15">
        <v>5891100160</v>
      </c>
      <c r="AL14" s="15">
        <v>5893700096</v>
      </c>
      <c r="AM14" s="15">
        <v>5932199936</v>
      </c>
      <c r="AN14" s="15">
        <v>6072399872</v>
      </c>
      <c r="AO14" s="15">
        <v>6345999872</v>
      </c>
      <c r="AP14" s="15">
        <v>6588800000</v>
      </c>
      <c r="AQ14" s="15">
        <v>6325499904</v>
      </c>
      <c r="AR14" s="15">
        <v>6095499776</v>
      </c>
      <c r="AS14" t="s">
        <v>1068</v>
      </c>
      <c r="AT14" s="25">
        <f t="shared" si="1"/>
        <v>6095.4997759999997</v>
      </c>
    </row>
    <row r="15" spans="1:46" x14ac:dyDescent="0.3">
      <c r="A15" t="s">
        <v>1033</v>
      </c>
      <c r="B15" t="str">
        <f t="shared" si="0"/>
        <v>ASTL CN EQUITY</v>
      </c>
      <c r="C15" t="s">
        <v>1018</v>
      </c>
      <c r="D15" s="15">
        <v>2676000000</v>
      </c>
      <c r="E15" s="15">
        <v>2651599872</v>
      </c>
      <c r="F15" s="15">
        <v>2713100032</v>
      </c>
      <c r="G15" s="15">
        <v>2627800064</v>
      </c>
      <c r="H15" s="15">
        <v>2455600128</v>
      </c>
      <c r="I15" s="15">
        <v>2548999936</v>
      </c>
      <c r="J15" s="15">
        <v>2716000000</v>
      </c>
      <c r="K15" s="15">
        <v>3070500096</v>
      </c>
      <c r="L15" s="15">
        <v>2693600000</v>
      </c>
      <c r="M15" s="15">
        <v>2520699904</v>
      </c>
      <c r="N15" s="15">
        <v>2185700096</v>
      </c>
      <c r="O15" s="15">
        <v>1697200000</v>
      </c>
      <c r="P15" s="15">
        <v>1553900032</v>
      </c>
      <c r="Q15" s="15" t="s">
        <v>6</v>
      </c>
      <c r="R15" s="15" t="s">
        <v>6</v>
      </c>
      <c r="S15" s="15" t="s">
        <v>6</v>
      </c>
      <c r="T15" s="15" t="s">
        <v>6</v>
      </c>
      <c r="U15" s="15" t="s">
        <v>6</v>
      </c>
      <c r="V15" s="15" t="s">
        <v>6</v>
      </c>
      <c r="W15" s="15" t="s">
        <v>6</v>
      </c>
      <c r="X15" s="15" t="s">
        <v>6</v>
      </c>
      <c r="Y15" s="15" t="s">
        <v>6</v>
      </c>
      <c r="Z15" s="15" t="s">
        <v>6</v>
      </c>
      <c r="AA15" s="15" t="s">
        <v>6</v>
      </c>
      <c r="AB15" s="15" t="s">
        <v>6</v>
      </c>
      <c r="AC15" s="15" t="s">
        <v>6</v>
      </c>
      <c r="AD15" s="15" t="s">
        <v>6</v>
      </c>
      <c r="AE15" s="15" t="s">
        <v>6</v>
      </c>
      <c r="AF15" s="15" t="s">
        <v>6</v>
      </c>
      <c r="AG15" s="15" t="s">
        <v>6</v>
      </c>
      <c r="AH15" s="15" t="s">
        <v>6</v>
      </c>
      <c r="AI15" s="15" t="s">
        <v>6</v>
      </c>
      <c r="AJ15" s="15" t="s">
        <v>6</v>
      </c>
      <c r="AK15" s="15" t="s">
        <v>6</v>
      </c>
      <c r="AL15" s="15" t="s">
        <v>6</v>
      </c>
      <c r="AM15" s="15" t="s">
        <v>6</v>
      </c>
      <c r="AN15" s="15" t="s">
        <v>6</v>
      </c>
      <c r="AO15" s="15" t="s">
        <v>6</v>
      </c>
      <c r="AP15" s="15" t="s">
        <v>6</v>
      </c>
      <c r="AQ15" s="15" t="s">
        <v>6</v>
      </c>
      <c r="AR15" s="15" t="s">
        <v>6</v>
      </c>
      <c r="AS15" t="s">
        <v>1069</v>
      </c>
      <c r="AT15" s="25" t="e">
        <f t="shared" si="1"/>
        <v>#VALUE!</v>
      </c>
    </row>
    <row r="16" spans="1:46" x14ac:dyDescent="0.3">
      <c r="A16" t="s">
        <v>241</v>
      </c>
      <c r="B16" t="str">
        <f t="shared" si="0"/>
        <v>ATD CN EQUITY</v>
      </c>
      <c r="C16" t="s">
        <v>21</v>
      </c>
      <c r="D16" s="15">
        <v>37109100544</v>
      </c>
      <c r="E16" s="15">
        <v>37270999040</v>
      </c>
      <c r="F16" s="15">
        <v>36942098432</v>
      </c>
      <c r="G16" s="15">
        <v>36243599360</v>
      </c>
      <c r="H16" s="15">
        <v>30397599744</v>
      </c>
      <c r="I16" s="15">
        <v>30325899264</v>
      </c>
      <c r="J16" s="15">
        <v>29058400256</v>
      </c>
      <c r="K16" s="15">
        <v>28320700416</v>
      </c>
      <c r="L16" s="15">
        <v>29108600832</v>
      </c>
      <c r="M16" s="15">
        <v>29350600704</v>
      </c>
      <c r="N16" s="15">
        <v>29591599104</v>
      </c>
      <c r="O16" s="15">
        <v>28826099712</v>
      </c>
      <c r="P16" s="15">
        <v>29352400896</v>
      </c>
      <c r="Q16" s="15">
        <v>29137299456</v>
      </c>
      <c r="R16" s="15">
        <v>28394500096</v>
      </c>
      <c r="S16" s="15">
        <v>27518199808</v>
      </c>
      <c r="T16" s="15">
        <v>26767099904</v>
      </c>
      <c r="U16" s="15">
        <v>26275700736</v>
      </c>
      <c r="V16" s="15">
        <v>25679499264</v>
      </c>
      <c r="W16" s="15">
        <v>24838899712</v>
      </c>
      <c r="X16" s="15">
        <v>25248100352</v>
      </c>
      <c r="Y16" s="15">
        <v>25431599104</v>
      </c>
      <c r="Z16" s="15">
        <v>22607699968</v>
      </c>
      <c r="AA16" s="15">
        <v>22247200768</v>
      </c>
      <c r="AB16" s="15">
        <v>22835099648</v>
      </c>
      <c r="AC16" s="15">
        <v>22841399296</v>
      </c>
      <c r="AD16" s="15">
        <v>23156699136</v>
      </c>
      <c r="AE16" s="15">
        <v>22942199808</v>
      </c>
      <c r="AF16" s="15">
        <v>20637100032</v>
      </c>
      <c r="AG16" s="15">
        <v>20114100224</v>
      </c>
      <c r="AH16" s="15">
        <v>14185600000</v>
      </c>
      <c r="AI16" s="15">
        <v>13784999936</v>
      </c>
      <c r="AJ16" s="15">
        <v>13605900288</v>
      </c>
      <c r="AK16" s="15">
        <v>12511500288</v>
      </c>
      <c r="AL16" s="15">
        <v>12264800256</v>
      </c>
      <c r="AM16" s="15">
        <v>11200400384</v>
      </c>
      <c r="AN16" s="15">
        <v>11029499904</v>
      </c>
      <c r="AO16" s="15">
        <v>11157699584</v>
      </c>
      <c r="AP16" s="15">
        <v>11028400128</v>
      </c>
      <c r="AQ16" s="15">
        <v>8881800192</v>
      </c>
      <c r="AR16" s="15">
        <v>10133399552</v>
      </c>
      <c r="AS16" t="s">
        <v>1070</v>
      </c>
      <c r="AT16" s="25">
        <f t="shared" si="1"/>
        <v>10133.399552000001</v>
      </c>
    </row>
    <row r="17" spans="1:46" x14ac:dyDescent="0.3">
      <c r="A17" t="s">
        <v>242</v>
      </c>
      <c r="B17" t="str">
        <f t="shared" si="0"/>
        <v>ATH CN EQUITY</v>
      </c>
      <c r="C17" t="s">
        <v>22</v>
      </c>
      <c r="D17" s="15">
        <v>2234650880</v>
      </c>
      <c r="E17" s="15">
        <v>2230648064</v>
      </c>
      <c r="F17" s="15">
        <v>2208093952</v>
      </c>
      <c r="G17" s="15">
        <v>2048635008</v>
      </c>
      <c r="H17" s="15">
        <v>2102338048</v>
      </c>
      <c r="I17" s="15">
        <v>2162091008</v>
      </c>
      <c r="J17" s="15">
        <v>2210487040</v>
      </c>
      <c r="K17" s="15">
        <v>2230353920</v>
      </c>
      <c r="L17" s="15">
        <v>1803623936</v>
      </c>
      <c r="M17" s="15">
        <v>1815389952</v>
      </c>
      <c r="N17" s="15">
        <v>1814662016</v>
      </c>
      <c r="O17" s="15">
        <v>1742130944</v>
      </c>
      <c r="P17" s="15">
        <v>1510924032</v>
      </c>
      <c r="Q17" s="15">
        <v>1466102016</v>
      </c>
      <c r="R17" s="15">
        <v>1443245952</v>
      </c>
      <c r="S17" s="15">
        <v>1425984000</v>
      </c>
      <c r="T17" s="15">
        <v>1425342976</v>
      </c>
      <c r="U17" s="15">
        <v>1468248064</v>
      </c>
      <c r="V17" s="15">
        <v>1599859968</v>
      </c>
      <c r="W17" s="15">
        <v>2093464960</v>
      </c>
      <c r="X17" s="15">
        <v>2081910016</v>
      </c>
      <c r="Y17" s="15">
        <v>2068777984</v>
      </c>
      <c r="Z17" s="15">
        <v>2066857984</v>
      </c>
      <c r="AA17" s="15">
        <v>1825638016</v>
      </c>
      <c r="AB17" s="15">
        <v>2320837888</v>
      </c>
      <c r="AC17" s="15">
        <v>2297112064</v>
      </c>
      <c r="AD17" s="15">
        <v>2318470912</v>
      </c>
      <c r="AE17" s="15">
        <v>2323571968</v>
      </c>
      <c r="AF17" s="15">
        <v>2498739968</v>
      </c>
      <c r="AG17" s="15">
        <v>2488995072</v>
      </c>
      <c r="AH17" s="15">
        <v>2524186880</v>
      </c>
      <c r="AI17" s="15">
        <v>2257886976</v>
      </c>
      <c r="AJ17" s="15">
        <v>3017285120</v>
      </c>
      <c r="AK17" s="15">
        <v>3028937984</v>
      </c>
      <c r="AL17" s="15">
        <v>3394366976</v>
      </c>
      <c r="AM17" s="15">
        <v>3462441984</v>
      </c>
      <c r="AN17" s="15">
        <v>4160344064</v>
      </c>
      <c r="AO17" s="15">
        <v>4173703936</v>
      </c>
      <c r="AP17" s="15">
        <v>4244485888</v>
      </c>
      <c r="AQ17" s="15">
        <v>4297802752</v>
      </c>
      <c r="AR17" s="15">
        <v>4413935104</v>
      </c>
      <c r="AS17" t="s">
        <v>1071</v>
      </c>
      <c r="AT17" s="25">
        <f t="shared" si="1"/>
        <v>4413.9351040000001</v>
      </c>
    </row>
    <row r="18" spans="1:46" x14ac:dyDescent="0.3">
      <c r="A18" t="s">
        <v>243</v>
      </c>
      <c r="B18" t="str">
        <f t="shared" si="0"/>
        <v>ATRL CN EQUITY</v>
      </c>
      <c r="C18" t="s">
        <v>23</v>
      </c>
      <c r="D18" s="15">
        <v>10813936640</v>
      </c>
      <c r="E18" s="15">
        <v>10438922240</v>
      </c>
      <c r="F18" s="15">
        <v>10568556544</v>
      </c>
      <c r="G18" s="15">
        <v>10169202688</v>
      </c>
      <c r="H18" s="15">
        <v>10145960960</v>
      </c>
      <c r="I18" s="15">
        <v>10001149952</v>
      </c>
      <c r="J18" s="15">
        <v>9839437824</v>
      </c>
      <c r="K18" s="15">
        <v>9459986432</v>
      </c>
      <c r="L18" s="15">
        <v>9793115136</v>
      </c>
      <c r="M18" s="15">
        <v>9638559744</v>
      </c>
      <c r="N18" s="15">
        <v>9529778176</v>
      </c>
      <c r="O18" s="15">
        <v>9875963904</v>
      </c>
      <c r="P18" s="15">
        <v>9699509248</v>
      </c>
      <c r="Q18" s="15">
        <v>9859176448</v>
      </c>
      <c r="R18" s="15">
        <v>10092675072</v>
      </c>
      <c r="S18" s="15">
        <v>10340278272</v>
      </c>
      <c r="T18" s="15">
        <v>11253565440</v>
      </c>
      <c r="U18" s="15">
        <v>11695342592</v>
      </c>
      <c r="V18" s="15">
        <v>13016384512</v>
      </c>
      <c r="W18" s="15">
        <v>11644724224</v>
      </c>
      <c r="X18" s="15">
        <v>11651304448</v>
      </c>
      <c r="Y18" s="15">
        <v>11465499648</v>
      </c>
      <c r="Z18" s="15">
        <v>13507723264</v>
      </c>
      <c r="AA18" s="15">
        <v>12939692032</v>
      </c>
      <c r="AB18" s="15">
        <v>13912166400</v>
      </c>
      <c r="AC18" s="15">
        <v>13802362880</v>
      </c>
      <c r="AD18" s="15">
        <v>13797844992</v>
      </c>
      <c r="AE18" s="15">
        <v>13762505728</v>
      </c>
      <c r="AF18" s="15">
        <v>13793070080</v>
      </c>
      <c r="AG18" s="15">
        <v>10321589248</v>
      </c>
      <c r="AH18" s="15">
        <v>9139573760</v>
      </c>
      <c r="AI18" s="15">
        <v>9298319360</v>
      </c>
      <c r="AJ18" s="15">
        <v>9244134400</v>
      </c>
      <c r="AK18" s="15">
        <v>9625365504</v>
      </c>
      <c r="AL18" s="15">
        <v>10035548160</v>
      </c>
      <c r="AM18" s="15">
        <v>10503152640</v>
      </c>
      <c r="AN18" s="15">
        <v>10093468672</v>
      </c>
      <c r="AO18" s="15">
        <v>9618385920</v>
      </c>
      <c r="AP18" s="15">
        <v>9868295168</v>
      </c>
      <c r="AQ18" s="15">
        <v>10227154944</v>
      </c>
      <c r="AR18" s="15">
        <v>16517623808</v>
      </c>
      <c r="AS18" t="s">
        <v>1072</v>
      </c>
      <c r="AT18" s="25">
        <f t="shared" si="1"/>
        <v>16517.623808</v>
      </c>
    </row>
    <row r="19" spans="1:46" x14ac:dyDescent="0.3">
      <c r="A19" t="s">
        <v>244</v>
      </c>
      <c r="B19" t="str">
        <f t="shared" si="0"/>
        <v>ATS CN EQUITY</v>
      </c>
      <c r="C19" t="s">
        <v>24</v>
      </c>
      <c r="D19" s="15">
        <v>4430981120</v>
      </c>
      <c r="E19" s="15">
        <v>4242281984</v>
      </c>
      <c r="F19" s="15">
        <v>4088798976</v>
      </c>
      <c r="G19" s="15">
        <v>4178023936</v>
      </c>
      <c r="H19" s="15">
        <v>3766947072</v>
      </c>
      <c r="I19" s="15">
        <v>3560513024</v>
      </c>
      <c r="J19" s="15">
        <v>3543792896</v>
      </c>
      <c r="K19" s="15">
        <v>3553926912</v>
      </c>
      <c r="L19" s="15">
        <v>3290438912</v>
      </c>
      <c r="M19" s="15">
        <v>3166225920</v>
      </c>
      <c r="N19" s="15">
        <v>3069396992</v>
      </c>
      <c r="O19" s="15">
        <v>3190938880</v>
      </c>
      <c r="P19" s="15">
        <v>2566093056</v>
      </c>
      <c r="Q19" s="15">
        <v>2565624064</v>
      </c>
      <c r="R19" s="15">
        <v>2196100096</v>
      </c>
      <c r="S19" s="15">
        <v>1905510016</v>
      </c>
      <c r="T19" s="15">
        <v>1852692992</v>
      </c>
      <c r="U19" s="15">
        <v>2082263040</v>
      </c>
      <c r="V19" s="15">
        <v>2097972992</v>
      </c>
      <c r="W19" s="15">
        <v>1752473984</v>
      </c>
      <c r="X19" s="15">
        <v>1749918976</v>
      </c>
      <c r="Y19" s="15">
        <v>1720316032</v>
      </c>
      <c r="Z19" s="15">
        <v>1688843008</v>
      </c>
      <c r="AA19" s="15">
        <v>1674728960</v>
      </c>
      <c r="AB19" s="15">
        <v>1525851008</v>
      </c>
      <c r="AC19" s="15">
        <v>1543911040</v>
      </c>
      <c r="AD19" s="15">
        <v>1542219008</v>
      </c>
      <c r="AE19" s="15">
        <v>1443415040</v>
      </c>
      <c r="AF19" s="15">
        <v>1407163008</v>
      </c>
      <c r="AG19" s="15">
        <v>1396022016</v>
      </c>
      <c r="AH19" s="15">
        <v>1374569984</v>
      </c>
      <c r="AI19" s="15">
        <v>1369228032</v>
      </c>
      <c r="AJ19" s="15">
        <v>1381302016</v>
      </c>
      <c r="AK19" s="15">
        <v>1384120960</v>
      </c>
      <c r="AL19" s="15">
        <v>1367463040</v>
      </c>
      <c r="AM19" s="15">
        <v>1392294016</v>
      </c>
      <c r="AN19" s="15">
        <v>1337517056</v>
      </c>
      <c r="AO19" s="15">
        <v>1246772992</v>
      </c>
      <c r="AP19" s="15">
        <v>1220674048</v>
      </c>
      <c r="AQ19" s="15">
        <v>1240839936</v>
      </c>
      <c r="AR19" s="15">
        <v>1221955968</v>
      </c>
      <c r="AS19" t="s">
        <v>1073</v>
      </c>
      <c r="AT19" s="25">
        <f t="shared" si="1"/>
        <v>1221.955968</v>
      </c>
    </row>
    <row r="20" spans="1:46" x14ac:dyDescent="0.3">
      <c r="A20" t="s">
        <v>245</v>
      </c>
      <c r="B20" t="str">
        <f t="shared" si="0"/>
        <v>ATZ CN EQUITY</v>
      </c>
      <c r="C20" t="s">
        <v>25</v>
      </c>
      <c r="D20" s="15">
        <v>2213459968</v>
      </c>
      <c r="E20" s="15">
        <v>1978787968</v>
      </c>
      <c r="F20" s="15">
        <v>1946132992</v>
      </c>
      <c r="G20" s="15">
        <v>1950102016</v>
      </c>
      <c r="H20" s="15">
        <v>1947489024</v>
      </c>
      <c r="I20" s="15">
        <v>1829075968</v>
      </c>
      <c r="J20" s="15">
        <v>1836542976</v>
      </c>
      <c r="K20" s="15">
        <v>1742638976</v>
      </c>
      <c r="L20" s="15">
        <v>1514372992</v>
      </c>
      <c r="M20" s="15">
        <v>1420534016</v>
      </c>
      <c r="N20" s="15">
        <v>1424585984</v>
      </c>
      <c r="O20" s="15">
        <v>1433650944</v>
      </c>
      <c r="P20" s="15">
        <v>1244897024</v>
      </c>
      <c r="Q20" s="15">
        <v>1134806016</v>
      </c>
      <c r="R20" s="15">
        <v>1140737024</v>
      </c>
      <c r="S20" s="15">
        <v>1154320000</v>
      </c>
      <c r="T20" s="15">
        <v>1208451968</v>
      </c>
      <c r="U20" s="15">
        <v>1190398976</v>
      </c>
      <c r="V20" s="15">
        <v>1036715008</v>
      </c>
      <c r="W20" s="15">
        <v>1029214016</v>
      </c>
      <c r="X20" s="15">
        <v>975267968</v>
      </c>
      <c r="Y20" s="15">
        <v>954076992</v>
      </c>
      <c r="Z20" s="15">
        <v>629374016</v>
      </c>
      <c r="AA20" s="15">
        <v>636113984</v>
      </c>
      <c r="AB20" s="15">
        <v>571059968</v>
      </c>
      <c r="AC20" s="15">
        <v>589208000</v>
      </c>
      <c r="AD20" s="15">
        <v>567678016</v>
      </c>
      <c r="AE20" s="15">
        <v>562894976</v>
      </c>
      <c r="AF20" s="15">
        <v>507460992</v>
      </c>
      <c r="AG20" s="15">
        <v>478401984</v>
      </c>
      <c r="AH20" s="15">
        <v>486844992</v>
      </c>
      <c r="AI20" s="15">
        <v>472739008</v>
      </c>
      <c r="AJ20" s="15">
        <v>424718016</v>
      </c>
      <c r="AK20" s="15">
        <v>405387008</v>
      </c>
      <c r="AL20" s="15">
        <v>401118016</v>
      </c>
      <c r="AM20" s="15" t="s">
        <v>6</v>
      </c>
      <c r="AN20" s="15" t="s">
        <v>6</v>
      </c>
      <c r="AO20" s="15" t="s">
        <v>6</v>
      </c>
      <c r="AP20" s="15" t="s">
        <v>6</v>
      </c>
      <c r="AQ20" s="15" t="s">
        <v>6</v>
      </c>
      <c r="AR20" s="15" t="s">
        <v>6</v>
      </c>
      <c r="AS20" t="s">
        <v>1074</v>
      </c>
      <c r="AT20" s="25" t="e">
        <f t="shared" si="1"/>
        <v>#VALUE!</v>
      </c>
    </row>
    <row r="21" spans="1:46" x14ac:dyDescent="0.3">
      <c r="A21" t="s">
        <v>246</v>
      </c>
      <c r="B21" t="str">
        <f t="shared" si="0"/>
        <v>AYA CN EQUITY</v>
      </c>
      <c r="C21" t="s">
        <v>26</v>
      </c>
      <c r="D21" s="15">
        <v>435364000</v>
      </c>
      <c r="E21" s="15">
        <v>424926016</v>
      </c>
      <c r="F21" s="15">
        <v>395585984</v>
      </c>
      <c r="G21" s="15">
        <v>333056992</v>
      </c>
      <c r="H21" s="15">
        <v>290112000</v>
      </c>
      <c r="I21" s="15">
        <v>245218000</v>
      </c>
      <c r="J21" s="15">
        <v>226708000</v>
      </c>
      <c r="K21" s="15">
        <v>156804368</v>
      </c>
      <c r="L21" s="15">
        <v>152297200</v>
      </c>
      <c r="M21" s="15">
        <v>158896896</v>
      </c>
      <c r="N21" s="15">
        <v>161159968</v>
      </c>
      <c r="O21" s="15">
        <v>161257872</v>
      </c>
      <c r="P21" s="15">
        <v>157931008</v>
      </c>
      <c r="Q21" s="15">
        <v>100613224</v>
      </c>
      <c r="R21" s="15">
        <v>81580656</v>
      </c>
      <c r="S21" s="15">
        <v>72075568</v>
      </c>
      <c r="T21" s="15">
        <v>63520900</v>
      </c>
      <c r="U21" s="15">
        <v>44797640</v>
      </c>
      <c r="V21" s="15">
        <v>43875836</v>
      </c>
      <c r="W21" s="15">
        <v>48161168</v>
      </c>
      <c r="X21" s="15">
        <v>48556692</v>
      </c>
      <c r="Y21" s="15">
        <v>48881384</v>
      </c>
      <c r="Z21" s="15">
        <v>47165160</v>
      </c>
      <c r="AA21" s="15">
        <v>63147984</v>
      </c>
      <c r="AB21" s="15">
        <v>62392600</v>
      </c>
      <c r="AC21" s="15">
        <v>61388632</v>
      </c>
      <c r="AD21" s="15">
        <v>42562768</v>
      </c>
      <c r="AE21" s="15">
        <v>36413524</v>
      </c>
      <c r="AF21" s="15">
        <v>29431664</v>
      </c>
      <c r="AG21" s="15">
        <v>28917212</v>
      </c>
      <c r="AH21" s="15">
        <v>31892690</v>
      </c>
      <c r="AI21" s="15">
        <v>32190912</v>
      </c>
      <c r="AJ21" s="15">
        <v>31979652</v>
      </c>
      <c r="AK21" s="15">
        <v>30491772</v>
      </c>
      <c r="AL21" s="15">
        <v>34027856</v>
      </c>
      <c r="AM21" s="15">
        <v>28767644</v>
      </c>
      <c r="AN21" s="15">
        <v>28691804</v>
      </c>
      <c r="AO21" s="15">
        <v>27099492</v>
      </c>
      <c r="AP21" s="15">
        <v>27995484</v>
      </c>
      <c r="AQ21" s="15">
        <v>28355868</v>
      </c>
      <c r="AR21" s="15">
        <v>39646976</v>
      </c>
      <c r="AS21" t="s">
        <v>1075</v>
      </c>
      <c r="AT21" s="25">
        <f t="shared" si="1"/>
        <v>39.646976000000002</v>
      </c>
    </row>
    <row r="22" spans="1:46" x14ac:dyDescent="0.3">
      <c r="A22" t="s">
        <v>247</v>
      </c>
      <c r="B22" t="str">
        <f t="shared" si="0"/>
        <v>BAM CN EQUITY</v>
      </c>
      <c r="C22" t="s">
        <v>27</v>
      </c>
      <c r="D22" s="15" t="s">
        <v>6</v>
      </c>
      <c r="E22" s="15" t="s">
        <v>6</v>
      </c>
      <c r="F22" s="15" t="s">
        <v>6</v>
      </c>
      <c r="G22" s="15" t="s">
        <v>6</v>
      </c>
      <c r="H22" s="15" t="s">
        <v>6</v>
      </c>
      <c r="I22" s="15" t="s">
        <v>6</v>
      </c>
      <c r="J22" s="15" t="s">
        <v>6</v>
      </c>
      <c r="K22" s="15" t="s">
        <v>6</v>
      </c>
      <c r="L22" s="15" t="s">
        <v>6</v>
      </c>
      <c r="M22" s="15" t="s">
        <v>6</v>
      </c>
      <c r="N22" s="15" t="s">
        <v>6</v>
      </c>
      <c r="O22" s="15" t="s">
        <v>6</v>
      </c>
      <c r="P22" s="15" t="s">
        <v>6</v>
      </c>
      <c r="Q22" s="15" t="s">
        <v>6</v>
      </c>
      <c r="R22" s="15" t="s">
        <v>6</v>
      </c>
      <c r="S22" s="15" t="s">
        <v>6</v>
      </c>
      <c r="T22" s="15" t="s">
        <v>6</v>
      </c>
      <c r="U22" s="15" t="s">
        <v>6</v>
      </c>
      <c r="V22" s="15" t="s">
        <v>6</v>
      </c>
      <c r="W22" s="15" t="s">
        <v>6</v>
      </c>
      <c r="X22" s="15" t="s">
        <v>6</v>
      </c>
      <c r="Y22" s="15" t="s">
        <v>6</v>
      </c>
      <c r="Z22" s="15" t="s">
        <v>6</v>
      </c>
      <c r="AA22" s="15" t="s">
        <v>6</v>
      </c>
      <c r="AB22" s="15" t="s">
        <v>6</v>
      </c>
      <c r="AC22" s="15" t="s">
        <v>6</v>
      </c>
      <c r="AD22" s="15" t="s">
        <v>6</v>
      </c>
      <c r="AE22" s="15" t="s">
        <v>6</v>
      </c>
      <c r="AF22" s="15" t="s">
        <v>6</v>
      </c>
      <c r="AG22" s="15" t="s">
        <v>6</v>
      </c>
      <c r="AH22" s="15" t="s">
        <v>6</v>
      </c>
      <c r="AI22" s="15" t="s">
        <v>6</v>
      </c>
      <c r="AJ22" s="15" t="s">
        <v>6</v>
      </c>
      <c r="AK22" s="15" t="s">
        <v>6</v>
      </c>
      <c r="AL22" s="15" t="s">
        <v>6</v>
      </c>
      <c r="AM22" s="15" t="s">
        <v>6</v>
      </c>
      <c r="AN22" s="15" t="s">
        <v>6</v>
      </c>
      <c r="AO22" s="15" t="s">
        <v>6</v>
      </c>
      <c r="AP22" s="15" t="s">
        <v>6</v>
      </c>
      <c r="AQ22" s="15" t="s">
        <v>6</v>
      </c>
      <c r="AR22" s="15" t="s">
        <v>6</v>
      </c>
      <c r="AS22" t="s">
        <v>1076</v>
      </c>
      <c r="AT22" s="25" t="e">
        <f t="shared" si="1"/>
        <v>#VALUE!</v>
      </c>
    </row>
    <row r="23" spans="1:46" x14ac:dyDescent="0.3">
      <c r="A23" t="s">
        <v>248</v>
      </c>
      <c r="B23" t="str">
        <f t="shared" si="0"/>
        <v>BB CN EQUITY</v>
      </c>
      <c r="C23" t="s">
        <v>28</v>
      </c>
      <c r="D23" s="15">
        <v>1308999936</v>
      </c>
      <c r="E23" s="15">
        <v>1299000064</v>
      </c>
      <c r="F23" s="15">
        <v>1323000064</v>
      </c>
      <c r="G23" s="15">
        <v>1395000064</v>
      </c>
      <c r="H23" s="15">
        <v>1400000000</v>
      </c>
      <c r="I23" s="15">
        <v>1612999936</v>
      </c>
      <c r="J23" s="15">
        <v>1674000000</v>
      </c>
      <c r="K23" s="15">
        <v>1679000064</v>
      </c>
      <c r="L23" s="15">
        <v>2193999872</v>
      </c>
      <c r="M23" s="15">
        <v>2380999936</v>
      </c>
      <c r="N23" s="15">
        <v>2460000000</v>
      </c>
      <c r="O23" s="15">
        <v>2567000064</v>
      </c>
      <c r="P23" s="15">
        <v>2599000064</v>
      </c>
      <c r="Q23" s="15">
        <v>2632000000</v>
      </c>
      <c r="R23" s="15">
        <v>2720999936</v>
      </c>
      <c r="S23" s="15">
        <v>2817999872</v>
      </c>
      <c r="T23" s="15">
        <v>2870000128</v>
      </c>
      <c r="U23" s="15">
        <v>3171000064</v>
      </c>
      <c r="V23" s="15">
        <v>3215000064</v>
      </c>
      <c r="W23" s="15">
        <v>3888000000</v>
      </c>
      <c r="X23" s="15">
        <v>3912999936</v>
      </c>
      <c r="Y23" s="15">
        <v>3932999936</v>
      </c>
      <c r="Z23" s="15">
        <v>4004000000</v>
      </c>
      <c r="AA23" s="15">
        <v>3968000000</v>
      </c>
      <c r="AB23" s="15">
        <v>3676000000</v>
      </c>
      <c r="AC23" s="15">
        <v>3702000128</v>
      </c>
      <c r="AD23" s="15">
        <v>3705999872</v>
      </c>
      <c r="AE23" s="15">
        <v>3780000000</v>
      </c>
      <c r="AF23" s="15">
        <v>3948000000</v>
      </c>
      <c r="AG23" s="15">
        <v>4012000000</v>
      </c>
      <c r="AH23" s="15">
        <v>4019000064</v>
      </c>
      <c r="AI23" s="15">
        <v>3296000000</v>
      </c>
      <c r="AJ23" s="15">
        <v>3351000064</v>
      </c>
      <c r="AK23" s="15">
        <v>4348000256</v>
      </c>
      <c r="AL23" s="15">
        <v>4725000192</v>
      </c>
      <c r="AM23" s="15">
        <v>5534000128</v>
      </c>
      <c r="AN23" s="15">
        <v>5888999936</v>
      </c>
      <c r="AO23" s="15">
        <v>5822000128</v>
      </c>
      <c r="AP23" s="15">
        <v>6190000128</v>
      </c>
      <c r="AQ23" s="15">
        <v>6558000128</v>
      </c>
      <c r="AR23" s="15">
        <v>6505999872</v>
      </c>
      <c r="AS23" t="s">
        <v>1077</v>
      </c>
      <c r="AT23" s="25">
        <f t="shared" si="1"/>
        <v>6505.9998720000003</v>
      </c>
    </row>
    <row r="24" spans="1:46" x14ac:dyDescent="0.3">
      <c r="A24" t="s">
        <v>249</v>
      </c>
      <c r="B24" t="str">
        <f t="shared" si="0"/>
        <v>BBD/B CN EQUITY</v>
      </c>
      <c r="C24" t="s">
        <v>29</v>
      </c>
      <c r="D24" s="15">
        <v>12670000128</v>
      </c>
      <c r="E24" s="15">
        <v>12602999808</v>
      </c>
      <c r="F24" s="15">
        <v>12821999616</v>
      </c>
      <c r="G24" s="15">
        <v>12458000384</v>
      </c>
      <c r="H24" s="15">
        <v>12524000256</v>
      </c>
      <c r="I24" s="15">
        <v>12544000000</v>
      </c>
      <c r="J24" s="15">
        <v>12440999936</v>
      </c>
      <c r="K24" s="15">
        <v>12323999744</v>
      </c>
      <c r="L24" s="15">
        <v>12467999744</v>
      </c>
      <c r="M24" s="15">
        <v>12309999616</v>
      </c>
      <c r="N24" s="15">
        <v>12492999680</v>
      </c>
      <c r="O24" s="15">
        <v>12764000256</v>
      </c>
      <c r="P24" s="15">
        <v>12531999744</v>
      </c>
      <c r="Q24" s="15">
        <v>13900999680</v>
      </c>
      <c r="R24" s="15">
        <v>14940000256</v>
      </c>
      <c r="S24" s="15">
        <v>23089999872</v>
      </c>
      <c r="T24" s="15">
        <v>24109000704</v>
      </c>
      <c r="U24" s="15">
        <v>23477999616</v>
      </c>
      <c r="V24" s="15">
        <v>24127000576</v>
      </c>
      <c r="W24" s="15">
        <v>24971999232</v>
      </c>
      <c r="X24" s="15">
        <v>26363000832</v>
      </c>
      <c r="Y24" s="15">
        <v>26688000000</v>
      </c>
      <c r="Z24" s="15">
        <v>26719000576</v>
      </c>
      <c r="AA24" s="15">
        <v>24957999104</v>
      </c>
      <c r="AB24" s="15">
        <v>24269000704</v>
      </c>
      <c r="AC24" s="15">
        <v>25028999168</v>
      </c>
      <c r="AD24" s="15">
        <v>26726000640</v>
      </c>
      <c r="AE24" s="15">
        <v>24916000768</v>
      </c>
      <c r="AF24" s="15">
        <v>23708999680</v>
      </c>
      <c r="AG24" s="15">
        <v>23395000320</v>
      </c>
      <c r="AH24" s="15">
        <v>23111999488</v>
      </c>
      <c r="AI24" s="15">
        <v>22826000384</v>
      </c>
      <c r="AJ24" s="15">
        <v>23875999744</v>
      </c>
      <c r="AK24" s="15">
        <v>23871000576</v>
      </c>
      <c r="AL24" s="15">
        <v>23666999296</v>
      </c>
      <c r="AM24" s="15">
        <v>22902999040</v>
      </c>
      <c r="AN24" s="15">
        <v>23862999040</v>
      </c>
      <c r="AO24" s="15">
        <v>28784001024</v>
      </c>
      <c r="AP24" s="15">
        <v>29646999552</v>
      </c>
      <c r="AQ24" s="15">
        <v>27613999104</v>
      </c>
      <c r="AR24" s="15">
        <v>29369999360</v>
      </c>
      <c r="AS24" t="s">
        <v>1078</v>
      </c>
      <c r="AT24" s="25">
        <f t="shared" si="1"/>
        <v>29369.999360000002</v>
      </c>
    </row>
    <row r="25" spans="1:46" x14ac:dyDescent="0.3">
      <c r="A25" t="s">
        <v>250</v>
      </c>
      <c r="B25" t="str">
        <f t="shared" si="0"/>
        <v>BBU-U CN EQUITY</v>
      </c>
      <c r="C25" t="s">
        <v>30</v>
      </c>
      <c r="D25" s="15">
        <v>80256000000</v>
      </c>
      <c r="E25" s="15">
        <v>81521000448</v>
      </c>
      <c r="F25" s="15">
        <v>81414995968</v>
      </c>
      <c r="G25" s="15">
        <v>82385002496</v>
      </c>
      <c r="H25" s="15">
        <v>88321998848</v>
      </c>
      <c r="I25" s="15">
        <v>90313998336</v>
      </c>
      <c r="J25" s="15">
        <v>90244997120</v>
      </c>
      <c r="K25" s="15">
        <v>89249996800</v>
      </c>
      <c r="L25" s="15">
        <v>84955996160</v>
      </c>
      <c r="M25" s="15">
        <v>77295001600</v>
      </c>
      <c r="N25" s="15">
        <v>66161999872</v>
      </c>
      <c r="O25" s="15">
        <v>64219000832</v>
      </c>
      <c r="P25" s="15">
        <v>53760000000</v>
      </c>
      <c r="Q25" s="15">
        <v>53525000192</v>
      </c>
      <c r="R25" s="15">
        <v>54705000448</v>
      </c>
      <c r="S25" s="15">
        <v>54746001408</v>
      </c>
      <c r="T25" s="15">
        <v>52973998080</v>
      </c>
      <c r="U25" s="15">
        <v>50277998592</v>
      </c>
      <c r="V25" s="15">
        <v>49419001856</v>
      </c>
      <c r="W25" s="15">
        <v>51750998016</v>
      </c>
      <c r="X25" s="15">
        <v>47848001536</v>
      </c>
      <c r="Y25" s="15">
        <v>48328998912</v>
      </c>
      <c r="Z25" s="15">
        <v>27971999744</v>
      </c>
      <c r="AA25" s="15">
        <v>27317999616</v>
      </c>
      <c r="AB25" s="15">
        <v>27626000384</v>
      </c>
      <c r="AC25" s="15">
        <v>17041000448</v>
      </c>
      <c r="AD25" s="15">
        <v>16394000384</v>
      </c>
      <c r="AE25" s="15">
        <v>15804000256</v>
      </c>
      <c r="AF25" s="15">
        <v>15930000384</v>
      </c>
      <c r="AG25" s="15">
        <v>14392000512</v>
      </c>
      <c r="AH25" s="15">
        <v>8119000064</v>
      </c>
      <c r="AI25" s="15">
        <v>8192999936</v>
      </c>
      <c r="AJ25" s="15">
        <v>8113999872</v>
      </c>
      <c r="AK25" s="15">
        <v>8146999808</v>
      </c>
      <c r="AL25" s="15">
        <v>8055000064</v>
      </c>
      <c r="AM25" s="15">
        <v>7634999808</v>
      </c>
      <c r="AN25" s="15" t="s">
        <v>6</v>
      </c>
      <c r="AO25" s="15" t="s">
        <v>6</v>
      </c>
      <c r="AP25" s="15" t="s">
        <v>6</v>
      </c>
      <c r="AQ25" s="15" t="s">
        <v>6</v>
      </c>
      <c r="AR25" s="15" t="s">
        <v>6</v>
      </c>
      <c r="AS25" t="s">
        <v>1079</v>
      </c>
      <c r="AT25" s="25" t="e">
        <f t="shared" si="1"/>
        <v>#VALUE!</v>
      </c>
    </row>
    <row r="26" spans="1:46" x14ac:dyDescent="0.3">
      <c r="A26" t="s">
        <v>251</v>
      </c>
      <c r="B26" t="str">
        <f t="shared" si="0"/>
        <v>BCE CN EQUITY</v>
      </c>
      <c r="C26" t="s">
        <v>31</v>
      </c>
      <c r="D26" s="15">
        <v>72716001280</v>
      </c>
      <c r="E26" s="15">
        <v>74246995968</v>
      </c>
      <c r="F26" s="15">
        <v>72566996992</v>
      </c>
      <c r="G26" s="15">
        <v>71939997696</v>
      </c>
      <c r="H26" s="15">
        <v>70371999744</v>
      </c>
      <c r="I26" s="15">
        <v>70048997376</v>
      </c>
      <c r="J26" s="15">
        <v>69974999040</v>
      </c>
      <c r="K26" s="15">
        <v>69329002496</v>
      </c>
      <c r="L26" s="15">
        <v>68559998976</v>
      </c>
      <c r="M26" s="15">
        <v>68030001152</v>
      </c>
      <c r="N26" s="15">
        <v>67335000064</v>
      </c>
      <c r="O26" s="15">
        <v>66764001280</v>
      </c>
      <c r="P26" s="15">
        <v>66335997952</v>
      </c>
      <c r="Q26" s="15">
        <v>64130998272</v>
      </c>
      <c r="R26" s="15">
        <v>64248999936</v>
      </c>
      <c r="S26" s="15">
        <v>60664999936</v>
      </c>
      <c r="T26" s="15">
        <v>61622001664</v>
      </c>
      <c r="U26" s="15">
        <v>61191000064</v>
      </c>
      <c r="V26" s="15">
        <v>65514999808</v>
      </c>
      <c r="W26" s="15">
        <v>60145999872</v>
      </c>
      <c r="X26" s="15">
        <v>60626001920</v>
      </c>
      <c r="Y26" s="15">
        <v>60212998144</v>
      </c>
      <c r="Z26" s="15">
        <v>59840000000</v>
      </c>
      <c r="AA26" s="15">
        <v>57100001280</v>
      </c>
      <c r="AB26" s="15">
        <v>57654001664</v>
      </c>
      <c r="AC26" s="15">
        <v>56559001600</v>
      </c>
      <c r="AD26" s="15">
        <v>56647999488</v>
      </c>
      <c r="AE26" s="15">
        <v>55801999360</v>
      </c>
      <c r="AF26" s="15">
        <v>55565000704</v>
      </c>
      <c r="AG26" s="15">
        <v>53591998464</v>
      </c>
      <c r="AH26" s="15">
        <v>53849001984</v>
      </c>
      <c r="AI26" s="15">
        <v>50107998208</v>
      </c>
      <c r="AJ26" s="15">
        <v>49749000192</v>
      </c>
      <c r="AK26" s="15">
        <v>48268001280</v>
      </c>
      <c r="AL26" s="15">
        <v>47945998336</v>
      </c>
      <c r="AM26" s="15">
        <v>47992999936</v>
      </c>
      <c r="AN26" s="15">
        <v>47667998720</v>
      </c>
      <c r="AO26" s="15">
        <v>46919000064</v>
      </c>
      <c r="AP26" s="15">
        <v>47075999744</v>
      </c>
      <c r="AQ26" s="15">
        <v>46297001984</v>
      </c>
      <c r="AR26" s="15">
        <v>46642999296</v>
      </c>
      <c r="AS26" t="s">
        <v>1080</v>
      </c>
      <c r="AT26" s="25">
        <f t="shared" si="1"/>
        <v>46642.999296000002</v>
      </c>
    </row>
    <row r="27" spans="1:46" x14ac:dyDescent="0.3">
      <c r="A27" t="s">
        <v>252</v>
      </c>
      <c r="B27" t="str">
        <f t="shared" si="0"/>
        <v>BDGI CN EQUITY</v>
      </c>
      <c r="C27" t="s">
        <v>32</v>
      </c>
      <c r="D27" s="15">
        <v>691579008</v>
      </c>
      <c r="E27" s="15">
        <v>657830016</v>
      </c>
      <c r="F27" s="15">
        <v>642678976</v>
      </c>
      <c r="G27" s="15">
        <v>633014016</v>
      </c>
      <c r="H27" s="15">
        <v>630683008</v>
      </c>
      <c r="I27" s="15">
        <v>592368000</v>
      </c>
      <c r="J27" s="15">
        <v>543352000</v>
      </c>
      <c r="K27" s="15">
        <v>533000000</v>
      </c>
      <c r="L27" s="15">
        <v>538748032</v>
      </c>
      <c r="M27" s="15">
        <v>513111008</v>
      </c>
      <c r="N27" s="15">
        <v>470545984</v>
      </c>
      <c r="O27" s="15">
        <v>479410240</v>
      </c>
      <c r="P27" s="15">
        <v>626790016</v>
      </c>
      <c r="Q27" s="15">
        <v>470983232</v>
      </c>
      <c r="R27" s="15">
        <v>583752000</v>
      </c>
      <c r="S27" s="15">
        <v>487848512</v>
      </c>
      <c r="T27" s="15">
        <v>505529248</v>
      </c>
      <c r="U27" s="15">
        <v>497904672</v>
      </c>
      <c r="V27" s="15">
        <v>559484672</v>
      </c>
      <c r="W27" s="15">
        <v>515458464</v>
      </c>
      <c r="X27" s="15">
        <v>507402752</v>
      </c>
      <c r="Y27" s="15">
        <v>475872608</v>
      </c>
      <c r="Z27" s="15">
        <v>451294976</v>
      </c>
      <c r="AA27" s="15">
        <v>443254560</v>
      </c>
      <c r="AB27" s="15">
        <v>436988160</v>
      </c>
      <c r="AC27" s="15">
        <v>414117920</v>
      </c>
      <c r="AD27" s="15">
        <v>404249344</v>
      </c>
      <c r="AE27" s="15">
        <v>400213952</v>
      </c>
      <c r="AF27" s="15">
        <v>384259840</v>
      </c>
      <c r="AG27" s="15">
        <v>361250112</v>
      </c>
      <c r="AH27" s="15">
        <v>343908128</v>
      </c>
      <c r="AI27" s="15">
        <v>340778432</v>
      </c>
      <c r="AJ27" s="15">
        <v>341395136</v>
      </c>
      <c r="AK27" s="15">
        <v>332436256</v>
      </c>
      <c r="AL27" s="15">
        <v>325962560</v>
      </c>
      <c r="AM27" s="15">
        <v>323029376</v>
      </c>
      <c r="AN27" s="15">
        <v>340185088</v>
      </c>
      <c r="AO27" s="15">
        <v>351175200</v>
      </c>
      <c r="AP27" s="15">
        <v>364611936</v>
      </c>
      <c r="AQ27" s="15">
        <v>382521728</v>
      </c>
      <c r="AR27" s="15">
        <v>366072448</v>
      </c>
      <c r="AS27" t="s">
        <v>1081</v>
      </c>
      <c r="AT27" s="25">
        <f t="shared" si="1"/>
        <v>366.07244800000001</v>
      </c>
    </row>
    <row r="28" spans="1:46" x14ac:dyDescent="0.3">
      <c r="A28" t="s">
        <v>253</v>
      </c>
      <c r="B28" t="str">
        <f t="shared" si="0"/>
        <v>BDT CN EQUITY</v>
      </c>
      <c r="C28" t="s">
        <v>33</v>
      </c>
      <c r="D28" s="15">
        <v>1789012992</v>
      </c>
      <c r="E28" s="15">
        <v>1514548992</v>
      </c>
      <c r="F28" s="15">
        <v>1413644032</v>
      </c>
      <c r="G28" s="15">
        <v>1424364032</v>
      </c>
      <c r="H28" s="15">
        <v>1357984000</v>
      </c>
      <c r="I28" s="15">
        <v>1257715968</v>
      </c>
      <c r="J28" s="15">
        <v>1209670016</v>
      </c>
      <c r="K28" s="15">
        <v>1226733952</v>
      </c>
      <c r="L28" s="15">
        <v>1217698944</v>
      </c>
      <c r="M28" s="15">
        <v>1101982976</v>
      </c>
      <c r="N28" s="15">
        <v>1076976000</v>
      </c>
      <c r="O28" s="15">
        <v>1137148032</v>
      </c>
      <c r="P28" s="15">
        <v>1157639936</v>
      </c>
      <c r="Q28" s="15">
        <v>985254976</v>
      </c>
      <c r="R28" s="15">
        <v>948641984</v>
      </c>
      <c r="S28" s="15">
        <v>1061795968</v>
      </c>
      <c r="T28" s="15">
        <v>1212699008</v>
      </c>
      <c r="U28" s="15">
        <v>794587008</v>
      </c>
      <c r="V28" s="15">
        <v>821604992</v>
      </c>
      <c r="W28" s="15">
        <v>856787008</v>
      </c>
      <c r="X28" s="15">
        <v>754116992</v>
      </c>
      <c r="Y28" s="15">
        <v>642979008</v>
      </c>
      <c r="Z28" s="15">
        <v>605072000</v>
      </c>
      <c r="AA28" s="15">
        <v>652020992</v>
      </c>
      <c r="AB28" s="15">
        <v>648377024</v>
      </c>
      <c r="AC28" s="15">
        <v>675603968</v>
      </c>
      <c r="AD28" s="15">
        <v>679897024</v>
      </c>
      <c r="AE28" s="15">
        <v>706732032</v>
      </c>
      <c r="AF28" s="15">
        <v>728673984</v>
      </c>
      <c r="AG28" s="15">
        <v>697950016</v>
      </c>
      <c r="AH28" s="15">
        <v>717249984</v>
      </c>
      <c r="AI28" s="15">
        <v>817382976</v>
      </c>
      <c r="AJ28" s="15">
        <v>800497024</v>
      </c>
      <c r="AK28" s="15">
        <v>759044992</v>
      </c>
      <c r="AL28" s="15">
        <v>728387968</v>
      </c>
      <c r="AM28" s="15">
        <v>733992000</v>
      </c>
      <c r="AN28" s="15">
        <v>696160000</v>
      </c>
      <c r="AO28" s="15">
        <v>635313024</v>
      </c>
      <c r="AP28" s="15">
        <v>604016000</v>
      </c>
      <c r="AQ28" s="15">
        <v>637283008</v>
      </c>
      <c r="AR28" s="15">
        <v>631150016</v>
      </c>
      <c r="AS28" t="s">
        <v>1082</v>
      </c>
      <c r="AT28" s="25">
        <f t="shared" si="1"/>
        <v>631.15001600000005</v>
      </c>
    </row>
    <row r="29" spans="1:46" x14ac:dyDescent="0.3">
      <c r="A29" t="s">
        <v>254</v>
      </c>
      <c r="B29" t="str">
        <f t="shared" si="0"/>
        <v>BEI-U CN EQUITY</v>
      </c>
      <c r="C29" t="s">
        <v>34</v>
      </c>
      <c r="D29" s="15">
        <v>8645293056</v>
      </c>
      <c r="E29" s="15">
        <v>8539798016</v>
      </c>
      <c r="F29" s="15">
        <v>8444220928</v>
      </c>
      <c r="G29" s="15">
        <v>8141876224</v>
      </c>
      <c r="H29" s="15">
        <v>7646370816</v>
      </c>
      <c r="I29" s="15">
        <v>7602455040</v>
      </c>
      <c r="J29" s="15">
        <v>7293749760</v>
      </c>
      <c r="K29" s="15">
        <v>7067274752</v>
      </c>
      <c r="L29" s="15">
        <v>7006374912</v>
      </c>
      <c r="M29" s="15">
        <v>6900633088</v>
      </c>
      <c r="N29" s="15">
        <v>6819817984</v>
      </c>
      <c r="O29" s="15">
        <v>6660653056</v>
      </c>
      <c r="P29" s="15">
        <v>6517509120</v>
      </c>
      <c r="Q29" s="15">
        <v>6262754816</v>
      </c>
      <c r="R29" s="15">
        <v>6128956928</v>
      </c>
      <c r="S29" s="15">
        <v>6107744256</v>
      </c>
      <c r="T29" s="15">
        <v>6276978176</v>
      </c>
      <c r="U29" s="15">
        <v>6234377216</v>
      </c>
      <c r="V29" s="15">
        <v>6225091072</v>
      </c>
      <c r="W29" s="15">
        <v>6276383744</v>
      </c>
      <c r="X29" s="15">
        <v>6375605760</v>
      </c>
      <c r="Y29" s="15">
        <v>6293557760</v>
      </c>
      <c r="Z29" s="15">
        <v>6218552832</v>
      </c>
      <c r="AA29" s="15">
        <v>6109090816</v>
      </c>
      <c r="AB29" s="15">
        <v>6055747072</v>
      </c>
      <c r="AC29" s="15">
        <v>6028684800</v>
      </c>
      <c r="AD29" s="15">
        <v>5972061184</v>
      </c>
      <c r="AE29" s="15">
        <v>5865075200</v>
      </c>
      <c r="AF29" s="15">
        <v>5981587968</v>
      </c>
      <c r="AG29" s="15">
        <v>6022683136</v>
      </c>
      <c r="AH29" s="15">
        <v>5800872960</v>
      </c>
      <c r="AI29" s="15">
        <v>5768612864</v>
      </c>
      <c r="AJ29" s="15">
        <v>5861648896</v>
      </c>
      <c r="AK29" s="15">
        <v>5923563008</v>
      </c>
      <c r="AL29" s="15">
        <v>5789898752</v>
      </c>
      <c r="AM29" s="15">
        <v>5833842176</v>
      </c>
      <c r="AN29" s="15">
        <v>5773258752</v>
      </c>
      <c r="AO29" s="15">
        <v>5959821824</v>
      </c>
      <c r="AP29" s="15">
        <v>5918181888</v>
      </c>
      <c r="AQ29" s="15">
        <v>5971644928</v>
      </c>
      <c r="AR29" s="15">
        <v>6045478912</v>
      </c>
      <c r="AS29" t="s">
        <v>1083</v>
      </c>
      <c r="AT29" s="25">
        <f t="shared" si="1"/>
        <v>6045.4789119999996</v>
      </c>
    </row>
    <row r="30" spans="1:46" x14ac:dyDescent="0.3">
      <c r="A30" t="s">
        <v>255</v>
      </c>
      <c r="B30" t="str">
        <f t="shared" si="0"/>
        <v>BEP-U CN EQUITY</v>
      </c>
      <c r="C30" t="s">
        <v>35</v>
      </c>
      <c r="D30" s="15">
        <v>75173003264</v>
      </c>
      <c r="E30" s="15">
        <v>73799000064</v>
      </c>
      <c r="F30" s="15">
        <v>75109998592</v>
      </c>
      <c r="G30" s="15">
        <v>76128002048</v>
      </c>
      <c r="H30" s="15">
        <v>65563000832</v>
      </c>
      <c r="I30" s="15">
        <v>65900998656</v>
      </c>
      <c r="J30" s="15">
        <v>64796999680</v>
      </c>
      <c r="K30" s="15">
        <v>64111001600</v>
      </c>
      <c r="L30" s="15">
        <v>57387999232</v>
      </c>
      <c r="M30" s="15">
        <v>57030000640</v>
      </c>
      <c r="N30" s="15">
        <v>58381000704</v>
      </c>
      <c r="O30" s="15">
        <v>55866998784</v>
      </c>
      <c r="P30" s="15">
        <v>49886998528</v>
      </c>
      <c r="Q30" s="15">
        <v>51121000448</v>
      </c>
      <c r="R30" s="15">
        <v>50901000192</v>
      </c>
      <c r="S30" s="15">
        <v>49721999360</v>
      </c>
      <c r="T30" s="15">
        <v>44123000832</v>
      </c>
      <c r="U30" s="15">
        <v>33325000704</v>
      </c>
      <c r="V30" s="15">
        <v>32662999040</v>
      </c>
      <c r="W30" s="15">
        <v>46195998720</v>
      </c>
      <c r="X30" s="15">
        <v>33435000832</v>
      </c>
      <c r="Y30" s="15">
        <v>34405998592</v>
      </c>
      <c r="Z30" s="15">
        <v>34481000448</v>
      </c>
      <c r="AA30" s="15">
        <v>34102999040</v>
      </c>
      <c r="AB30" s="15">
        <v>29941000192</v>
      </c>
      <c r="AC30" s="15">
        <v>30090000384</v>
      </c>
      <c r="AD30" s="15">
        <v>30836000768</v>
      </c>
      <c r="AE30" s="15">
        <v>30904000512</v>
      </c>
      <c r="AF30" s="15">
        <v>28024999936</v>
      </c>
      <c r="AG30" s="15">
        <v>27220000768</v>
      </c>
      <c r="AH30" s="15">
        <v>27828000768</v>
      </c>
      <c r="AI30" s="15">
        <v>27736999936</v>
      </c>
      <c r="AJ30" s="15">
        <v>28063000576</v>
      </c>
      <c r="AK30" s="15">
        <v>28169000960</v>
      </c>
      <c r="AL30" s="15">
        <v>27477999616</v>
      </c>
      <c r="AM30" s="15">
        <v>19506999296</v>
      </c>
      <c r="AN30" s="15">
        <v>18697000960</v>
      </c>
      <c r="AO30" s="15">
        <v>19982000128</v>
      </c>
      <c r="AP30" s="15">
        <v>19684999168</v>
      </c>
      <c r="AQ30" s="15">
        <v>19849000960</v>
      </c>
      <c r="AR30" s="15">
        <v>18555000832</v>
      </c>
      <c r="AS30" t="s">
        <v>1084</v>
      </c>
      <c r="AT30" s="25">
        <f t="shared" si="1"/>
        <v>18555.000832000002</v>
      </c>
    </row>
    <row r="31" spans="1:46" x14ac:dyDescent="0.3">
      <c r="A31" t="s">
        <v>256</v>
      </c>
      <c r="B31" t="str">
        <f t="shared" si="0"/>
        <v>BHC CN EQUITY</v>
      </c>
      <c r="C31" t="s">
        <v>36</v>
      </c>
      <c r="D31" s="15">
        <v>26539999232</v>
      </c>
      <c r="E31" s="15">
        <v>26495000576</v>
      </c>
      <c r="F31" s="15">
        <v>26912999424</v>
      </c>
      <c r="G31" s="15">
        <v>27349999616</v>
      </c>
      <c r="H31" s="15">
        <v>27064000512</v>
      </c>
      <c r="I31" s="15">
        <v>25503000576</v>
      </c>
      <c r="J31" s="15">
        <v>25444999168</v>
      </c>
      <c r="K31" s="15">
        <v>25685999616</v>
      </c>
      <c r="L31" s="15">
        <v>26297999360</v>
      </c>
      <c r="M31" s="15">
        <v>28170999808</v>
      </c>
      <c r="N31" s="15">
        <v>29090000896</v>
      </c>
      <c r="O31" s="15">
        <v>29201999872</v>
      </c>
      <c r="P31" s="15">
        <v>29251999744</v>
      </c>
      <c r="Q31" s="15">
        <v>30041999360</v>
      </c>
      <c r="R31" s="15">
        <v>30197000192</v>
      </c>
      <c r="S31" s="15">
        <v>31199000576</v>
      </c>
      <c r="T31" s="15">
        <v>31562000384</v>
      </c>
      <c r="U31" s="15">
        <v>31395999744</v>
      </c>
      <c r="V31" s="15">
        <v>31864999936</v>
      </c>
      <c r="W31" s="15">
        <v>33863000064</v>
      </c>
      <c r="X31" s="15">
        <v>31666999296</v>
      </c>
      <c r="Y31" s="15">
        <v>32354000896</v>
      </c>
      <c r="Z31" s="15">
        <v>32551000064</v>
      </c>
      <c r="AA31" s="15">
        <v>32491999232</v>
      </c>
      <c r="AB31" s="15">
        <v>33777000448</v>
      </c>
      <c r="AC31" s="15">
        <v>34447998976</v>
      </c>
      <c r="AD31" s="15">
        <v>35797999616</v>
      </c>
      <c r="AE31" s="15">
        <v>37496999936</v>
      </c>
      <c r="AF31" s="15">
        <v>39973998592</v>
      </c>
      <c r="AG31" s="15">
        <v>41733001216</v>
      </c>
      <c r="AH31" s="15">
        <v>42332999680</v>
      </c>
      <c r="AI31" s="15">
        <v>43528998912</v>
      </c>
      <c r="AJ31" s="15">
        <v>45761200128</v>
      </c>
      <c r="AK31" s="15">
        <v>47662198784</v>
      </c>
      <c r="AL31" s="15">
        <v>49019899904</v>
      </c>
      <c r="AM31" s="15">
        <v>48964501504</v>
      </c>
      <c r="AN31" s="15">
        <v>48454598656</v>
      </c>
      <c r="AO31" s="15">
        <v>48343199744</v>
      </c>
      <c r="AP31" s="15">
        <v>38565900288</v>
      </c>
      <c r="AQ31" s="15">
        <v>26304700416</v>
      </c>
      <c r="AR31" s="15">
        <v>27059599360</v>
      </c>
      <c r="AS31" t="s">
        <v>1085</v>
      </c>
      <c r="AT31" s="25">
        <f t="shared" si="1"/>
        <v>27059.59936</v>
      </c>
    </row>
    <row r="32" spans="1:46" x14ac:dyDescent="0.3">
      <c r="A32" t="s">
        <v>257</v>
      </c>
      <c r="B32" t="str">
        <f t="shared" si="0"/>
        <v>BIP-U CN EQUITY</v>
      </c>
      <c r="C32" t="s">
        <v>37</v>
      </c>
      <c r="D32" s="15">
        <v>105244000256</v>
      </c>
      <c r="E32" s="15">
        <v>100892000256</v>
      </c>
      <c r="F32" s="15">
        <v>103259996160</v>
      </c>
      <c r="G32" s="15">
        <v>100783996928</v>
      </c>
      <c r="H32" s="15">
        <v>97737998336</v>
      </c>
      <c r="I32" s="15">
        <v>81670995968</v>
      </c>
      <c r="J32" s="15">
        <v>81924997120</v>
      </c>
      <c r="K32" s="15">
        <v>72969003008</v>
      </c>
      <c r="L32" s="15">
        <v>71960002560</v>
      </c>
      <c r="M32" s="15">
        <v>73898999808</v>
      </c>
      <c r="N32" s="15">
        <v>76709003264</v>
      </c>
      <c r="O32" s="15">
        <v>73960996864</v>
      </c>
      <c r="P32" s="15">
        <v>74452000768</v>
      </c>
      <c r="Q32" s="15">
        <v>60278001664</v>
      </c>
      <c r="R32" s="15">
        <v>61241999360</v>
      </c>
      <c r="S32" s="15">
        <v>61331001344</v>
      </c>
      <c r="T32" s="15">
        <v>58140000256</v>
      </c>
      <c r="U32" s="15">
        <v>51321999360</v>
      </c>
      <c r="V32" s="15">
        <v>50903998464</v>
      </c>
      <c r="W32" s="15">
        <v>56307998720</v>
      </c>
      <c r="X32" s="15">
        <v>40691998720</v>
      </c>
      <c r="Y32" s="15">
        <v>41464999936</v>
      </c>
      <c r="Z32" s="15">
        <v>41625001984</v>
      </c>
      <c r="AA32" s="15">
        <v>36579999744</v>
      </c>
      <c r="AB32" s="15">
        <v>29332000768</v>
      </c>
      <c r="AC32" s="15">
        <v>28829999104</v>
      </c>
      <c r="AD32" s="15">
        <v>29168001024</v>
      </c>
      <c r="AE32" s="15">
        <v>29476999168</v>
      </c>
      <c r="AF32" s="15">
        <v>28772999168</v>
      </c>
      <c r="AG32" s="15">
        <v>28303998976</v>
      </c>
      <c r="AH32" s="15">
        <v>22303000576</v>
      </c>
      <c r="AI32" s="15">
        <v>21275000832</v>
      </c>
      <c r="AJ32" s="15">
        <v>21109000192</v>
      </c>
      <c r="AK32" s="15">
        <v>20443000832</v>
      </c>
      <c r="AL32" s="15">
        <v>18755999744</v>
      </c>
      <c r="AM32" s="15">
        <v>17735000064</v>
      </c>
      <c r="AN32" s="15">
        <v>15992000512</v>
      </c>
      <c r="AO32" s="15">
        <v>16952000512</v>
      </c>
      <c r="AP32" s="15">
        <v>16286000128</v>
      </c>
      <c r="AQ32" s="15">
        <v>16494999552</v>
      </c>
      <c r="AR32" s="15">
        <v>16122999808</v>
      </c>
      <c r="AS32" t="s">
        <v>1086</v>
      </c>
      <c r="AT32" s="25">
        <f t="shared" si="1"/>
        <v>16122.999808</v>
      </c>
    </row>
    <row r="33" spans="1:46" x14ac:dyDescent="0.3">
      <c r="A33" t="s">
        <v>258</v>
      </c>
      <c r="B33" t="str">
        <f t="shared" si="0"/>
        <v>BIR CN EQUITY</v>
      </c>
      <c r="C33" t="s">
        <v>38</v>
      </c>
      <c r="D33" s="15">
        <v>3349902080</v>
      </c>
      <c r="E33" s="15">
        <v>3244116992</v>
      </c>
      <c r="F33" s="15">
        <v>3206394112</v>
      </c>
      <c r="G33" s="15">
        <v>3176910080</v>
      </c>
      <c r="H33" s="15">
        <v>3175234048</v>
      </c>
      <c r="I33" s="15">
        <v>3165497088</v>
      </c>
      <c r="J33" s="15">
        <v>3141389056</v>
      </c>
      <c r="K33" s="15">
        <v>3169364992</v>
      </c>
      <c r="L33" s="15">
        <v>3187761920</v>
      </c>
      <c r="M33" s="15">
        <v>3065675008</v>
      </c>
      <c r="N33" s="15">
        <v>3006452992</v>
      </c>
      <c r="O33" s="15">
        <v>2959966976</v>
      </c>
      <c r="P33" s="15">
        <v>2992926976</v>
      </c>
      <c r="Q33" s="15">
        <v>2996133888</v>
      </c>
      <c r="R33" s="15">
        <v>2940631040</v>
      </c>
      <c r="S33" s="15">
        <v>2902042880</v>
      </c>
      <c r="T33" s="15">
        <v>2911712000</v>
      </c>
      <c r="U33" s="15">
        <v>2928609024</v>
      </c>
      <c r="V33" s="15">
        <v>2871287040</v>
      </c>
      <c r="W33" s="15">
        <v>2816685056</v>
      </c>
      <c r="X33" s="15">
        <v>2821571072</v>
      </c>
      <c r="Y33" s="15">
        <v>2839506944</v>
      </c>
      <c r="Z33" s="15">
        <v>2859896064</v>
      </c>
      <c r="AA33" s="15">
        <v>2762919936</v>
      </c>
      <c r="AB33" s="15">
        <v>2707127040</v>
      </c>
      <c r="AC33" s="15">
        <v>2714977024</v>
      </c>
      <c r="AD33" s="15">
        <v>2697261056</v>
      </c>
      <c r="AE33" s="15">
        <v>2627108096</v>
      </c>
      <c r="AF33" s="15">
        <v>2614683904</v>
      </c>
      <c r="AG33" s="15">
        <v>2871016960</v>
      </c>
      <c r="AH33" s="15">
        <v>2797306112</v>
      </c>
      <c r="AI33" s="15">
        <v>2710457088</v>
      </c>
      <c r="AJ33" s="15">
        <v>2703993088</v>
      </c>
      <c r="AK33" s="15">
        <v>2059106944</v>
      </c>
      <c r="AL33" s="15">
        <v>2053129984</v>
      </c>
      <c r="AM33" s="15">
        <v>2025373056</v>
      </c>
      <c r="AN33" s="15">
        <v>2022017024</v>
      </c>
      <c r="AO33" s="15">
        <v>2009059968</v>
      </c>
      <c r="AP33" s="15">
        <v>1983249024</v>
      </c>
      <c r="AQ33" s="15">
        <v>1918680064</v>
      </c>
      <c r="AR33" s="15">
        <v>1845684992</v>
      </c>
      <c r="AS33" t="s">
        <v>1087</v>
      </c>
      <c r="AT33" s="25">
        <f t="shared" si="1"/>
        <v>1845.684992</v>
      </c>
    </row>
    <row r="34" spans="1:46" x14ac:dyDescent="0.3">
      <c r="A34" t="s">
        <v>260</v>
      </c>
      <c r="B34" t="str">
        <f t="shared" si="0"/>
        <v>BLX CN EQUITY</v>
      </c>
      <c r="C34" t="s">
        <v>40</v>
      </c>
      <c r="D34" s="15">
        <v>6588000256</v>
      </c>
      <c r="E34" s="15">
        <v>6866999808</v>
      </c>
      <c r="F34" s="15">
        <v>6741000192</v>
      </c>
      <c r="G34" s="15">
        <v>6574000128</v>
      </c>
      <c r="H34" s="15">
        <v>6557000192</v>
      </c>
      <c r="I34" s="15">
        <v>6677000192</v>
      </c>
      <c r="J34" s="15">
        <v>6746999808</v>
      </c>
      <c r="K34" s="15">
        <v>6538999808</v>
      </c>
      <c r="L34" s="15">
        <v>6328999936</v>
      </c>
      <c r="M34" s="15">
        <v>6304999936</v>
      </c>
      <c r="N34" s="15">
        <v>5834999808</v>
      </c>
      <c r="O34" s="15">
        <v>5751000064</v>
      </c>
      <c r="P34" s="15">
        <v>5708000256</v>
      </c>
      <c r="Q34" s="15">
        <v>5705999872</v>
      </c>
      <c r="R34" s="15">
        <v>5837000192</v>
      </c>
      <c r="S34" s="15">
        <v>5313999872</v>
      </c>
      <c r="T34" s="15">
        <v>4575000064</v>
      </c>
      <c r="U34" s="15">
        <v>4617999872</v>
      </c>
      <c r="V34" s="15">
        <v>4723999744</v>
      </c>
      <c r="W34" s="15">
        <v>4557000192</v>
      </c>
      <c r="X34" s="15">
        <v>4679000064</v>
      </c>
      <c r="Y34" s="15">
        <v>4783000064</v>
      </c>
      <c r="Z34" s="15">
        <v>4789000192</v>
      </c>
      <c r="AA34" s="15">
        <v>4764000256</v>
      </c>
      <c r="AB34" s="15">
        <v>4600999936</v>
      </c>
      <c r="AC34" s="15">
        <v>4374000128</v>
      </c>
      <c r="AD34" s="15">
        <v>4033999872</v>
      </c>
      <c r="AE34" s="15">
        <v>3926000128</v>
      </c>
      <c r="AF34" s="15">
        <v>3774000128</v>
      </c>
      <c r="AG34" s="15">
        <v>3759000064</v>
      </c>
      <c r="AH34" s="15">
        <v>3644000000</v>
      </c>
      <c r="AI34" s="15">
        <v>2702000128</v>
      </c>
      <c r="AJ34" s="15">
        <v>2474180096</v>
      </c>
      <c r="AK34" s="15">
        <v>2759962880</v>
      </c>
      <c r="AL34" s="15">
        <v>2792282880</v>
      </c>
      <c r="AM34" s="15">
        <v>2441926912</v>
      </c>
      <c r="AN34" s="15">
        <v>2257492992</v>
      </c>
      <c r="AO34" s="15">
        <v>2074096000</v>
      </c>
      <c r="AP34" s="15">
        <v>1925753984</v>
      </c>
      <c r="AQ34" s="15">
        <v>1949778048</v>
      </c>
      <c r="AR34" s="15">
        <v>1460765952</v>
      </c>
      <c r="AS34" t="s">
        <v>1088</v>
      </c>
      <c r="AT34" s="25">
        <f t="shared" si="1"/>
        <v>1460.765952</v>
      </c>
    </row>
    <row r="35" spans="1:46" x14ac:dyDescent="0.3">
      <c r="A35" t="s">
        <v>261</v>
      </c>
      <c r="B35" t="str">
        <f t="shared" si="0"/>
        <v>BMO CN EQUITY</v>
      </c>
      <c r="C35" t="s">
        <v>41</v>
      </c>
      <c r="D35" s="15">
        <v>1409646985216</v>
      </c>
      <c r="E35" s="15">
        <v>1400469979136</v>
      </c>
      <c r="F35" s="15">
        <v>1374052941824</v>
      </c>
      <c r="G35" s="15">
        <v>1324762005504</v>
      </c>
      <c r="H35" s="15">
        <v>1347005972480</v>
      </c>
      <c r="I35" s="15">
        <v>1248553992192</v>
      </c>
      <c r="J35" s="15">
        <v>1318400032768</v>
      </c>
      <c r="K35" s="15">
        <v>1186985934848</v>
      </c>
      <c r="L35" s="15">
        <v>1139199049728</v>
      </c>
      <c r="M35" s="15">
        <v>1112510955520</v>
      </c>
      <c r="N35" s="15">
        <v>1072117972992</v>
      </c>
      <c r="O35" s="15">
        <v>1051686010880</v>
      </c>
      <c r="P35" s="15">
        <v>988175007744</v>
      </c>
      <c r="Q35" s="15">
        <v>971358011392</v>
      </c>
      <c r="R35" s="15">
        <v>949839003648</v>
      </c>
      <c r="S35" s="15">
        <v>973210976256</v>
      </c>
      <c r="T35" s="15">
        <v>949260976128</v>
      </c>
      <c r="U35" s="15">
        <v>973507985408</v>
      </c>
      <c r="V35" s="15">
        <v>987066990592</v>
      </c>
      <c r="W35" s="15">
        <v>879720005632</v>
      </c>
      <c r="X35" s="15">
        <v>852195016704</v>
      </c>
      <c r="Y35" s="15">
        <v>839180025856</v>
      </c>
      <c r="Z35" s="15">
        <v>830470029312</v>
      </c>
      <c r="AA35" s="15">
        <v>806596968448</v>
      </c>
      <c r="AB35" s="15">
        <v>773293015040</v>
      </c>
      <c r="AC35" s="15">
        <v>765318004736</v>
      </c>
      <c r="AD35" s="15">
        <v>743569031168</v>
      </c>
      <c r="AE35" s="15">
        <v>727932993536</v>
      </c>
      <c r="AF35" s="15">
        <v>709580029952</v>
      </c>
      <c r="AG35" s="15">
        <v>708616978432</v>
      </c>
      <c r="AH35" s="15">
        <v>718943027200</v>
      </c>
      <c r="AI35" s="15">
        <v>692383973376</v>
      </c>
      <c r="AJ35" s="15">
        <v>687934996480</v>
      </c>
      <c r="AK35" s="15">
        <v>691682017280</v>
      </c>
      <c r="AL35" s="15">
        <v>681458008064</v>
      </c>
      <c r="AM35" s="15">
        <v>699292975104</v>
      </c>
      <c r="AN35" s="15">
        <v>641881014272</v>
      </c>
      <c r="AO35" s="15">
        <v>672442023936</v>
      </c>
      <c r="AP35" s="15">
        <v>633275023360</v>
      </c>
      <c r="AQ35" s="15">
        <v>672409976832</v>
      </c>
      <c r="AR35" s="15">
        <v>588659032064</v>
      </c>
      <c r="AS35" t="s">
        <v>1089</v>
      </c>
      <c r="AT35" s="25">
        <f t="shared" si="1"/>
        <v>588659.03206400003</v>
      </c>
    </row>
    <row r="36" spans="1:46" x14ac:dyDescent="0.3">
      <c r="A36" t="s">
        <v>262</v>
      </c>
      <c r="B36" t="str">
        <f t="shared" si="0"/>
        <v>BN CN EQUITY</v>
      </c>
      <c r="C36" t="s">
        <v>42</v>
      </c>
      <c r="D36" s="15">
        <v>508143992832</v>
      </c>
      <c r="E36" s="15">
        <v>497314004992</v>
      </c>
      <c r="F36" s="15">
        <v>491854987264</v>
      </c>
      <c r="G36" s="15">
        <v>490094985216</v>
      </c>
      <c r="H36" s="15">
        <v>475814985728</v>
      </c>
      <c r="I36" s="15">
        <v>463133999104</v>
      </c>
      <c r="J36" s="15">
        <v>456742010880</v>
      </c>
      <c r="K36" s="15">
        <v>441284001792</v>
      </c>
      <c r="L36" s="15">
        <v>419150004224</v>
      </c>
      <c r="M36" s="15">
        <v>411866005504</v>
      </c>
      <c r="N36" s="15">
        <v>401952997376</v>
      </c>
      <c r="O36" s="15">
        <v>391003013120</v>
      </c>
      <c r="P36" s="15">
        <v>365423984640</v>
      </c>
      <c r="Q36" s="15">
        <v>349216997376</v>
      </c>
      <c r="R36" s="15">
        <v>345022988288</v>
      </c>
      <c r="S36" s="15">
        <v>343696015360</v>
      </c>
      <c r="T36" s="15">
        <v>327082999808</v>
      </c>
      <c r="U36" s="15">
        <v>316435005440</v>
      </c>
      <c r="V36" s="15">
        <v>312582995968</v>
      </c>
      <c r="W36" s="15">
        <v>323968991232</v>
      </c>
      <c r="X36" s="15">
        <v>291407986688</v>
      </c>
      <c r="Y36" s="15">
        <v>286335991808</v>
      </c>
      <c r="Z36" s="15">
        <v>264224997376</v>
      </c>
      <c r="AA36" s="15">
        <v>256281001984</v>
      </c>
      <c r="AB36" s="15">
        <v>233960996864</v>
      </c>
      <c r="AC36" s="15">
        <v>199168000000</v>
      </c>
      <c r="AD36" s="15">
        <v>195934994432</v>
      </c>
      <c r="AE36" s="15" t="s">
        <v>6</v>
      </c>
      <c r="AF36" s="15">
        <v>184576999424</v>
      </c>
      <c r="AG36" s="15">
        <v>178182995968</v>
      </c>
      <c r="AH36" s="15">
        <v>165996003328</v>
      </c>
      <c r="AI36" s="15">
        <v>159826001920</v>
      </c>
      <c r="AJ36" s="15">
        <v>159836995584</v>
      </c>
      <c r="AK36" s="15">
        <v>156542992384</v>
      </c>
      <c r="AL36" s="15">
        <v>152791007232</v>
      </c>
      <c r="AM36" s="15">
        <v>139514003456</v>
      </c>
      <c r="AN36" s="15">
        <v>135413997568</v>
      </c>
      <c r="AO36" s="15">
        <v>130998001664</v>
      </c>
      <c r="AP36" s="15">
        <v>129292001280</v>
      </c>
      <c r="AQ36" s="15">
        <v>129479999488</v>
      </c>
      <c r="AR36" s="15">
        <v>118231998464</v>
      </c>
      <c r="AS36" t="s">
        <v>1090</v>
      </c>
      <c r="AT36" s="25">
        <f t="shared" si="1"/>
        <v>118231.998464</v>
      </c>
    </row>
    <row r="37" spans="1:46" x14ac:dyDescent="0.3">
      <c r="A37" t="s">
        <v>263</v>
      </c>
      <c r="B37" t="str">
        <f t="shared" si="0"/>
        <v>BNS CN EQUITY</v>
      </c>
      <c r="C37" t="s">
        <v>43</v>
      </c>
      <c r="D37" s="15">
        <v>1412026990592</v>
      </c>
      <c r="E37" s="15">
        <v>1402365935616</v>
      </c>
      <c r="F37" s="15">
        <v>1399430053888</v>
      </c>
      <c r="G37" s="15">
        <v>1392886022144</v>
      </c>
      <c r="H37" s="15">
        <v>1411043033088</v>
      </c>
      <c r="I37" s="15">
        <v>1396097941504</v>
      </c>
      <c r="J37" s="15">
        <v>1373197959168</v>
      </c>
      <c r="K37" s="15">
        <v>1374438031360</v>
      </c>
      <c r="L37" s="15">
        <v>1349417959424</v>
      </c>
      <c r="M37" s="15">
        <v>1292102008832</v>
      </c>
      <c r="N37" s="15">
        <v>1288506048512</v>
      </c>
      <c r="O37" s="15">
        <v>1245474062336</v>
      </c>
      <c r="P37" s="15">
        <v>1184843956224</v>
      </c>
      <c r="Q37" s="15">
        <v>1163429019648</v>
      </c>
      <c r="R37" s="15">
        <v>1125248008192</v>
      </c>
      <c r="S37" s="15">
        <v>1164050038784</v>
      </c>
      <c r="T37" s="15">
        <v>1136465936384</v>
      </c>
      <c r="U37" s="15">
        <v>1169871994880</v>
      </c>
      <c r="V37" s="15">
        <v>1247073009664</v>
      </c>
      <c r="W37" s="15">
        <v>1154021982208</v>
      </c>
      <c r="X37" s="15">
        <v>1086161027072</v>
      </c>
      <c r="Y37" s="15">
        <v>1066740023296</v>
      </c>
      <c r="Z37" s="15">
        <v>1058169028608</v>
      </c>
      <c r="AA37" s="15">
        <v>1034282991616</v>
      </c>
      <c r="AB37" s="15">
        <v>998492995584</v>
      </c>
      <c r="AC37" s="15">
        <v>946702974976</v>
      </c>
      <c r="AD37" s="15">
        <v>926310006784</v>
      </c>
      <c r="AE37" s="15">
        <v>923152023552</v>
      </c>
      <c r="AF37" s="15">
        <v>915273023488</v>
      </c>
      <c r="AG37" s="15">
        <v>906332012544</v>
      </c>
      <c r="AH37" s="15">
        <v>921646006272</v>
      </c>
      <c r="AI37" s="15">
        <v>886992011264</v>
      </c>
      <c r="AJ37" s="15">
        <v>896266010624</v>
      </c>
      <c r="AK37" s="15">
        <v>906843979776</v>
      </c>
      <c r="AL37" s="15">
        <v>894960992256</v>
      </c>
      <c r="AM37" s="15">
        <v>919613014016</v>
      </c>
      <c r="AN37" s="15">
        <v>856496996352</v>
      </c>
      <c r="AO37" s="15">
        <v>863064031232</v>
      </c>
      <c r="AP37" s="15">
        <v>837160992768</v>
      </c>
      <c r="AQ37" s="15">
        <v>851872972800</v>
      </c>
      <c r="AR37" s="15">
        <v>805666029568</v>
      </c>
      <c r="AS37" t="s">
        <v>1091</v>
      </c>
      <c r="AT37" s="25">
        <f t="shared" si="1"/>
        <v>805666.029568</v>
      </c>
    </row>
    <row r="38" spans="1:46" x14ac:dyDescent="0.3">
      <c r="A38" t="s">
        <v>264</v>
      </c>
      <c r="B38" t="str">
        <f t="shared" si="0"/>
        <v>BTE CN EQUITY</v>
      </c>
      <c r="C38" t="s">
        <v>44</v>
      </c>
      <c r="D38" s="15">
        <v>7614156800</v>
      </c>
      <c r="E38" s="15">
        <v>7770926080</v>
      </c>
      <c r="F38" s="15">
        <v>7717494784</v>
      </c>
      <c r="G38" s="15">
        <v>7460931072</v>
      </c>
      <c r="H38" s="15">
        <v>8946181120</v>
      </c>
      <c r="I38" s="15">
        <v>8617444352</v>
      </c>
      <c r="J38" s="15">
        <v>5180059136</v>
      </c>
      <c r="K38" s="15">
        <v>5103769088</v>
      </c>
      <c r="L38" s="15">
        <v>4923616768</v>
      </c>
      <c r="M38" s="15">
        <v>4810149888</v>
      </c>
      <c r="N38" s="15">
        <v>4836189184</v>
      </c>
      <c r="O38" s="15">
        <v>4834642944</v>
      </c>
      <c r="P38" s="15">
        <v>4453970944</v>
      </c>
      <c r="Q38" s="15">
        <v>4438161920</v>
      </c>
      <c r="R38" s="15">
        <v>3338407936</v>
      </c>
      <c r="S38" s="15">
        <v>3408096000</v>
      </c>
      <c r="T38" s="15">
        <v>3156413952</v>
      </c>
      <c r="U38" s="15">
        <v>3267820032</v>
      </c>
      <c r="V38" s="15">
        <v>3441039872</v>
      </c>
      <c r="W38" s="15">
        <v>5914082816</v>
      </c>
      <c r="X38" s="15">
        <v>6233874944</v>
      </c>
      <c r="Y38" s="15">
        <v>6222190080</v>
      </c>
      <c r="Z38" s="15">
        <v>6359157248</v>
      </c>
      <c r="AA38" s="15">
        <v>6377198080</v>
      </c>
      <c r="AB38" s="15">
        <v>6491302912</v>
      </c>
      <c r="AC38" s="15">
        <v>4476905984</v>
      </c>
      <c r="AD38" s="15">
        <v>4433074176</v>
      </c>
      <c r="AE38" s="15">
        <v>4372110848</v>
      </c>
      <c r="AF38" s="15">
        <v>4353636864</v>
      </c>
      <c r="AG38" s="15">
        <v>4582048768</v>
      </c>
      <c r="AH38" s="15">
        <v>4702423040</v>
      </c>
      <c r="AI38" s="15">
        <v>4594084864</v>
      </c>
      <c r="AJ38" s="15">
        <v>4995875840</v>
      </c>
      <c r="AK38" s="15">
        <v>5089280000</v>
      </c>
      <c r="AL38" s="15">
        <v>5197913088</v>
      </c>
      <c r="AM38" s="15">
        <v>5488498176</v>
      </c>
      <c r="AN38" s="15">
        <v>5893758976</v>
      </c>
      <c r="AO38" s="15">
        <v>6189416960</v>
      </c>
      <c r="AP38" s="15">
        <v>6419921920</v>
      </c>
      <c r="AQ38" s="15">
        <v>6230596096</v>
      </c>
      <c r="AR38" s="15">
        <v>6437642240</v>
      </c>
      <c r="AS38" t="s">
        <v>1092</v>
      </c>
      <c r="AT38" s="25">
        <f t="shared" si="1"/>
        <v>6437.6422400000001</v>
      </c>
    </row>
    <row r="39" spans="1:46" x14ac:dyDescent="0.3">
      <c r="A39" t="s">
        <v>265</v>
      </c>
      <c r="B39" t="str">
        <f t="shared" si="0"/>
        <v>BTO CN EQUITY</v>
      </c>
      <c r="C39" t="s">
        <v>45</v>
      </c>
      <c r="D39" s="15">
        <v>4788737024</v>
      </c>
      <c r="E39" s="15">
        <v>5182852096</v>
      </c>
      <c r="F39" s="15">
        <v>5296271872</v>
      </c>
      <c r="G39" s="15">
        <v>4874618880</v>
      </c>
      <c r="H39" s="15">
        <v>4851648000</v>
      </c>
      <c r="I39" s="15">
        <v>4930885120</v>
      </c>
      <c r="J39" s="15">
        <v>3767544064</v>
      </c>
      <c r="K39" s="15">
        <v>3681232896</v>
      </c>
      <c r="L39" s="15">
        <v>3517600000</v>
      </c>
      <c r="M39" s="15">
        <v>3565012992</v>
      </c>
      <c r="N39" s="15">
        <v>3585008896</v>
      </c>
      <c r="O39" s="15">
        <v>3561293056</v>
      </c>
      <c r="P39" s="15">
        <v>3404311040</v>
      </c>
      <c r="Q39" s="15">
        <v>3296250880</v>
      </c>
      <c r="R39" s="15">
        <v>3401253888</v>
      </c>
      <c r="S39" s="15">
        <v>3362379008</v>
      </c>
      <c r="T39" s="15">
        <v>3182434048</v>
      </c>
      <c r="U39" s="15">
        <v>3246302976</v>
      </c>
      <c r="V39" s="15">
        <v>2816429056</v>
      </c>
      <c r="W39" s="15">
        <v>2683070976</v>
      </c>
      <c r="X39" s="15">
        <v>2641426944</v>
      </c>
      <c r="Y39" s="15">
        <v>2596111104</v>
      </c>
      <c r="Z39" s="15">
        <v>2593014016</v>
      </c>
      <c r="AA39" s="15">
        <v>2547803904</v>
      </c>
      <c r="AB39" s="15">
        <v>2847595008</v>
      </c>
      <c r="AC39" s="15">
        <v>2638365952</v>
      </c>
      <c r="AD39" s="15">
        <v>2687631104</v>
      </c>
      <c r="AE39" s="15">
        <v>2685157120</v>
      </c>
      <c r="AF39" s="15">
        <v>2579198976</v>
      </c>
      <c r="AG39" s="15">
        <v>2479013888</v>
      </c>
      <c r="AH39" s="15">
        <v>2399252992</v>
      </c>
      <c r="AI39" s="15">
        <v>2336134912</v>
      </c>
      <c r="AJ39" s="15">
        <v>2234132992</v>
      </c>
      <c r="AK39" s="15">
        <v>2150019072</v>
      </c>
      <c r="AL39" s="15">
        <v>2110359040</v>
      </c>
      <c r="AM39" s="15">
        <v>2024381952</v>
      </c>
      <c r="AN39" s="15">
        <v>2076939008</v>
      </c>
      <c r="AO39" s="15">
        <v>2073878016</v>
      </c>
      <c r="AP39" s="15">
        <v>2059902976</v>
      </c>
      <c r="AQ39" s="15">
        <v>2118598016</v>
      </c>
      <c r="AR39" s="15">
        <v>2599324928</v>
      </c>
      <c r="AS39" t="s">
        <v>1093</v>
      </c>
      <c r="AT39" s="25">
        <f t="shared" si="1"/>
        <v>2599.324928</v>
      </c>
    </row>
    <row r="40" spans="1:46" x14ac:dyDescent="0.3">
      <c r="A40" t="s">
        <v>266</v>
      </c>
      <c r="B40" t="str">
        <f t="shared" si="0"/>
        <v>BYD CN EQUITY</v>
      </c>
      <c r="C40" t="s">
        <v>46</v>
      </c>
      <c r="D40" s="15">
        <v>2510573056</v>
      </c>
      <c r="E40" s="15">
        <v>2457304064</v>
      </c>
      <c r="F40" s="15">
        <v>2415271936</v>
      </c>
      <c r="G40" s="15">
        <v>2382415872</v>
      </c>
      <c r="H40" s="15">
        <v>2302075904</v>
      </c>
      <c r="I40" s="15">
        <v>2234763008</v>
      </c>
      <c r="J40" s="15">
        <v>2181658112</v>
      </c>
      <c r="K40" s="15">
        <v>2102832000</v>
      </c>
      <c r="L40" s="15">
        <v>2075495936</v>
      </c>
      <c r="M40" s="15">
        <v>2091014016</v>
      </c>
      <c r="N40" s="15">
        <v>2081536000</v>
      </c>
      <c r="O40" s="15">
        <v>2027127040</v>
      </c>
      <c r="P40" s="15">
        <v>1976871040</v>
      </c>
      <c r="Q40" s="15">
        <v>1726977024</v>
      </c>
      <c r="R40" s="15">
        <v>1587465984</v>
      </c>
      <c r="S40" s="15">
        <v>1567124864</v>
      </c>
      <c r="T40" s="15">
        <v>1539136000</v>
      </c>
      <c r="U40" s="15">
        <v>1783335040</v>
      </c>
      <c r="V40" s="15">
        <v>1834456448</v>
      </c>
      <c r="W40" s="15">
        <v>1464981504</v>
      </c>
      <c r="X40" s="15">
        <v>1426671744</v>
      </c>
      <c r="Y40" s="15">
        <v>1370576640</v>
      </c>
      <c r="Z40" s="15">
        <v>1332456064</v>
      </c>
      <c r="AA40" s="15">
        <v>905375104</v>
      </c>
      <c r="AB40" s="15">
        <v>815301056</v>
      </c>
      <c r="AC40" s="15">
        <v>821602112</v>
      </c>
      <c r="AD40" s="15">
        <v>812480384</v>
      </c>
      <c r="AE40" s="15">
        <v>807370496</v>
      </c>
      <c r="AF40" s="15">
        <v>757680256</v>
      </c>
      <c r="AG40" s="15">
        <v>566735424</v>
      </c>
      <c r="AH40" s="15">
        <v>556346688</v>
      </c>
      <c r="AI40" s="15">
        <v>548324160</v>
      </c>
      <c r="AJ40" s="15">
        <v>528317440</v>
      </c>
      <c r="AK40" s="15">
        <v>497907392</v>
      </c>
      <c r="AL40" s="15">
        <v>487658752</v>
      </c>
      <c r="AM40" s="15">
        <v>462049472</v>
      </c>
      <c r="AN40" s="15">
        <v>446612928</v>
      </c>
      <c r="AO40" s="15">
        <v>437736928</v>
      </c>
      <c r="AP40" s="15">
        <v>432286624</v>
      </c>
      <c r="AQ40" s="15">
        <v>419985376</v>
      </c>
      <c r="AR40" s="15">
        <v>419011424</v>
      </c>
      <c r="AS40" t="s">
        <v>1094</v>
      </c>
      <c r="AT40" s="25">
        <f t="shared" si="1"/>
        <v>419.01142399999998</v>
      </c>
    </row>
    <row r="41" spans="1:46" x14ac:dyDescent="0.3">
      <c r="A41" t="s">
        <v>267</v>
      </c>
      <c r="B41" t="str">
        <f t="shared" si="0"/>
        <v>CAE CN EQUITY</v>
      </c>
      <c r="C41" t="s">
        <v>47</v>
      </c>
      <c r="D41" s="15">
        <v>10126799872</v>
      </c>
      <c r="E41" s="15">
        <v>10056899584</v>
      </c>
      <c r="F41" s="15">
        <v>9834099712</v>
      </c>
      <c r="G41" s="15">
        <v>10471600128</v>
      </c>
      <c r="H41" s="15">
        <v>10565300224</v>
      </c>
      <c r="I41" s="15">
        <v>10320100352</v>
      </c>
      <c r="J41" s="15">
        <v>10436500480</v>
      </c>
      <c r="K41" s="15">
        <v>10272400384</v>
      </c>
      <c r="L41" s="15">
        <v>10101300224</v>
      </c>
      <c r="M41" s="15">
        <v>9756000256</v>
      </c>
      <c r="N41" s="15">
        <v>9578800128</v>
      </c>
      <c r="O41" s="15">
        <v>9215200256</v>
      </c>
      <c r="P41" s="15">
        <v>9152600064</v>
      </c>
      <c r="Q41" s="15">
        <v>8521500160</v>
      </c>
      <c r="R41" s="15">
        <v>8748399616</v>
      </c>
      <c r="S41" s="15">
        <v>7778899968</v>
      </c>
      <c r="T41" s="15">
        <v>7441600000</v>
      </c>
      <c r="U41" s="15">
        <v>7609500160</v>
      </c>
      <c r="V41" s="15">
        <v>8483599872</v>
      </c>
      <c r="W41" s="15">
        <v>7444599808</v>
      </c>
      <c r="X41" s="15">
        <v>7320500224</v>
      </c>
      <c r="Y41" s="15">
        <v>7412299776</v>
      </c>
      <c r="Z41" s="15">
        <v>7165499904</v>
      </c>
      <c r="AA41" s="15">
        <v>6294499840</v>
      </c>
      <c r="AB41" s="15">
        <v>5829700096</v>
      </c>
      <c r="AC41" s="15">
        <v>5790900224</v>
      </c>
      <c r="AD41" s="15">
        <v>5780199936</v>
      </c>
      <c r="AE41" s="15">
        <v>5477600256</v>
      </c>
      <c r="AF41" s="15">
        <v>5192600064</v>
      </c>
      <c r="AG41" s="15">
        <v>5303000064</v>
      </c>
      <c r="AH41" s="15">
        <v>5354800128</v>
      </c>
      <c r="AI41" s="15">
        <v>5170500096</v>
      </c>
      <c r="AJ41" s="15">
        <v>5112200192</v>
      </c>
      <c r="AK41" s="15">
        <v>4984399872</v>
      </c>
      <c r="AL41" s="15">
        <v>4996700160</v>
      </c>
      <c r="AM41" s="15">
        <v>5160999936</v>
      </c>
      <c r="AN41" s="15">
        <v>4949899776</v>
      </c>
      <c r="AO41" s="15">
        <v>4631499776</v>
      </c>
      <c r="AP41" s="15">
        <v>4656900096</v>
      </c>
      <c r="AQ41" s="15">
        <v>4395299840</v>
      </c>
      <c r="AR41" s="15">
        <v>4293100032</v>
      </c>
      <c r="AS41" t="s">
        <v>1095</v>
      </c>
      <c r="AT41" s="25">
        <f t="shared" si="1"/>
        <v>4293.1000320000003</v>
      </c>
    </row>
    <row r="42" spans="1:46" x14ac:dyDescent="0.3">
      <c r="A42" t="s">
        <v>268</v>
      </c>
      <c r="B42" t="str">
        <f t="shared" si="0"/>
        <v>CAR-U CN EQUITY</v>
      </c>
      <c r="C42" t="s">
        <v>48</v>
      </c>
      <c r="D42" s="15">
        <v>17172274176</v>
      </c>
      <c r="E42" s="15">
        <v>17126078464</v>
      </c>
      <c r="F42" s="15">
        <v>17111296000</v>
      </c>
      <c r="G42" s="15">
        <v>16968640512</v>
      </c>
      <c r="H42" s="15">
        <v>16946088960</v>
      </c>
      <c r="I42" s="15">
        <v>17451329536</v>
      </c>
      <c r="J42" s="15">
        <v>17542135808</v>
      </c>
      <c r="K42" s="15">
        <v>17741887488</v>
      </c>
      <c r="L42" s="15">
        <v>17456011264</v>
      </c>
      <c r="M42" s="15">
        <v>17557997568</v>
      </c>
      <c r="N42" s="15">
        <v>18121621504</v>
      </c>
      <c r="O42" s="15">
        <v>17712973824</v>
      </c>
      <c r="P42" s="15">
        <v>17017620480</v>
      </c>
      <c r="Q42" s="15">
        <v>16341569536</v>
      </c>
      <c r="R42" s="15">
        <v>15371427840</v>
      </c>
      <c r="S42" s="15">
        <v>15499130880</v>
      </c>
      <c r="T42" s="15">
        <v>14944275456</v>
      </c>
      <c r="U42" s="15">
        <v>14489006080</v>
      </c>
      <c r="V42" s="15">
        <v>14334350336</v>
      </c>
      <c r="W42" s="15">
        <v>13938182144</v>
      </c>
      <c r="X42" s="15">
        <v>12707106816</v>
      </c>
      <c r="Y42" s="15">
        <v>11901059072</v>
      </c>
      <c r="Z42" s="15">
        <v>11406868480</v>
      </c>
      <c r="AA42" s="15">
        <v>10842262528</v>
      </c>
      <c r="AB42" s="15">
        <v>9727847424</v>
      </c>
      <c r="AC42" s="15">
        <v>9565966336</v>
      </c>
      <c r="AD42" s="15">
        <v>9323656192</v>
      </c>
      <c r="AE42" s="15">
        <v>9187170304</v>
      </c>
      <c r="AF42" s="15">
        <v>8678592512</v>
      </c>
      <c r="AG42" s="15">
        <v>8202561024</v>
      </c>
      <c r="AH42" s="15">
        <v>8030124032</v>
      </c>
      <c r="AI42" s="15">
        <v>7892994048</v>
      </c>
      <c r="AJ42" s="15">
        <v>7663792128</v>
      </c>
      <c r="AK42" s="15">
        <v>7568527872</v>
      </c>
      <c r="AL42" s="15">
        <v>7242736128</v>
      </c>
      <c r="AM42" s="15">
        <v>7102828032</v>
      </c>
      <c r="AN42" s="15">
        <v>6923051008</v>
      </c>
      <c r="AO42" s="15">
        <v>6212993024</v>
      </c>
      <c r="AP42" s="15">
        <v>6044652032</v>
      </c>
      <c r="AQ42" s="15">
        <v>5926160896</v>
      </c>
      <c r="AR42" s="15">
        <v>5816814080</v>
      </c>
      <c r="AS42" t="s">
        <v>1096</v>
      </c>
      <c r="AT42" s="25">
        <f t="shared" si="1"/>
        <v>5816.8140800000001</v>
      </c>
    </row>
    <row r="43" spans="1:46" x14ac:dyDescent="0.3">
      <c r="A43" t="s">
        <v>269</v>
      </c>
      <c r="B43" t="str">
        <f t="shared" si="0"/>
        <v>CCA CN EQUITY</v>
      </c>
      <c r="C43" t="s">
        <v>49</v>
      </c>
      <c r="D43" s="15">
        <v>9675009024</v>
      </c>
      <c r="E43" s="15">
        <v>9778332672</v>
      </c>
      <c r="F43" s="15">
        <v>9614606336</v>
      </c>
      <c r="G43" s="15">
        <v>9501497344</v>
      </c>
      <c r="H43" s="15">
        <v>9768370176</v>
      </c>
      <c r="I43" s="15">
        <v>9776770048</v>
      </c>
      <c r="J43" s="15">
        <v>9624511488</v>
      </c>
      <c r="K43" s="15">
        <v>9587395584</v>
      </c>
      <c r="L43" s="15">
        <v>9278509056</v>
      </c>
      <c r="M43" s="15">
        <v>8976550912</v>
      </c>
      <c r="N43" s="15">
        <v>8907266048</v>
      </c>
      <c r="O43" s="15">
        <v>8931252224</v>
      </c>
      <c r="P43" s="15">
        <v>7351691776</v>
      </c>
      <c r="Q43" s="15">
        <v>7020029952</v>
      </c>
      <c r="R43" s="15">
        <v>7020925952</v>
      </c>
      <c r="S43" s="15">
        <v>6853578752</v>
      </c>
      <c r="T43" s="15">
        <v>6804196864</v>
      </c>
      <c r="U43" s="15">
        <v>7157104128</v>
      </c>
      <c r="V43" s="15">
        <v>6994452992</v>
      </c>
      <c r="W43" s="15">
        <v>6990645760</v>
      </c>
      <c r="X43" s="15">
        <v>6951078912</v>
      </c>
      <c r="Y43" s="15">
        <v>6887752192</v>
      </c>
      <c r="Z43" s="15">
        <v>7185140224</v>
      </c>
      <c r="AA43" s="15">
        <v>7288865792</v>
      </c>
      <c r="AB43" s="15">
        <v>7180042752</v>
      </c>
      <c r="AC43" s="15">
        <v>7042258944</v>
      </c>
      <c r="AD43" s="15">
        <v>7185645056</v>
      </c>
      <c r="AE43" s="15">
        <v>5307658752</v>
      </c>
      <c r="AF43" s="15">
        <v>5359305216</v>
      </c>
      <c r="AG43" s="15">
        <v>5348801024</v>
      </c>
      <c r="AH43" s="15">
        <v>5287767040</v>
      </c>
      <c r="AI43" s="15">
        <v>5351762944</v>
      </c>
      <c r="AJ43" s="15">
        <v>5333249024</v>
      </c>
      <c r="AK43" s="15">
        <v>5343858176</v>
      </c>
      <c r="AL43" s="15">
        <v>5903563776</v>
      </c>
      <c r="AM43" s="15">
        <v>5893532160</v>
      </c>
      <c r="AN43" s="15">
        <v>6014038016</v>
      </c>
      <c r="AO43" s="15">
        <v>5462455808</v>
      </c>
      <c r="AP43" s="15">
        <v>5452898816</v>
      </c>
      <c r="AQ43" s="15">
        <v>5244059136</v>
      </c>
      <c r="AR43" s="15">
        <v>5173741056</v>
      </c>
      <c r="AS43" t="s">
        <v>1097</v>
      </c>
      <c r="AT43" s="25">
        <f t="shared" si="1"/>
        <v>5173.7410559999998</v>
      </c>
    </row>
    <row r="44" spans="1:46" x14ac:dyDescent="0.3">
      <c r="A44" t="s">
        <v>270</v>
      </c>
      <c r="B44" t="str">
        <f t="shared" si="0"/>
        <v>CCL/B CN EQUITY</v>
      </c>
      <c r="C44" t="s">
        <v>50</v>
      </c>
      <c r="D44" s="15">
        <v>9750400000</v>
      </c>
      <c r="E44" s="15">
        <v>9572500480</v>
      </c>
      <c r="F44" s="15">
        <v>9248400384</v>
      </c>
      <c r="G44" s="15">
        <v>8924199936</v>
      </c>
      <c r="H44" s="15">
        <v>9137699840</v>
      </c>
      <c r="I44" s="15">
        <v>8635199488</v>
      </c>
      <c r="J44" s="15">
        <v>8746500096</v>
      </c>
      <c r="K44" s="15">
        <v>8664399872</v>
      </c>
      <c r="L44" s="15">
        <v>8590300160</v>
      </c>
      <c r="M44" s="15">
        <v>8139100160</v>
      </c>
      <c r="N44" s="15">
        <v>7780400128</v>
      </c>
      <c r="O44" s="15">
        <v>7627800064</v>
      </c>
      <c r="P44" s="15">
        <v>7536000000</v>
      </c>
      <c r="Q44" s="15">
        <v>7367900160</v>
      </c>
      <c r="R44" s="15">
        <v>7213000192</v>
      </c>
      <c r="S44" s="15">
        <v>7336699904</v>
      </c>
      <c r="T44" s="15">
        <v>7464200192</v>
      </c>
      <c r="U44" s="15">
        <v>7338100224</v>
      </c>
      <c r="V44" s="15">
        <v>7443800064</v>
      </c>
      <c r="W44" s="15">
        <v>7038000128</v>
      </c>
      <c r="X44" s="15">
        <v>7070900224</v>
      </c>
      <c r="Y44" s="15">
        <v>7023300096</v>
      </c>
      <c r="Z44" s="15">
        <v>7101199872</v>
      </c>
      <c r="AA44" s="15">
        <v>7027599872</v>
      </c>
      <c r="AB44" s="15">
        <v>6671200256</v>
      </c>
      <c r="AC44" s="15">
        <v>6776900096</v>
      </c>
      <c r="AD44" s="15">
        <v>6458500096</v>
      </c>
      <c r="AE44" s="15">
        <v>6144000000</v>
      </c>
      <c r="AF44" s="15">
        <v>6081299968</v>
      </c>
      <c r="AG44" s="15">
        <v>6154899968</v>
      </c>
      <c r="AH44" s="15">
        <v>6106899968</v>
      </c>
      <c r="AI44" s="15">
        <v>4678840832</v>
      </c>
      <c r="AJ44" s="15">
        <v>4666232832</v>
      </c>
      <c r="AK44" s="15">
        <v>4577929216</v>
      </c>
      <c r="AL44" s="15">
        <v>3539025920</v>
      </c>
      <c r="AM44" s="15">
        <v>3582305024</v>
      </c>
      <c r="AN44" s="15">
        <v>3065713920</v>
      </c>
      <c r="AO44" s="15">
        <v>2907577088</v>
      </c>
      <c r="AP44" s="15">
        <v>2845005056</v>
      </c>
      <c r="AQ44" s="15">
        <v>2618374912</v>
      </c>
      <c r="AR44" s="15">
        <v>2608849920</v>
      </c>
      <c r="AS44" t="s">
        <v>1098</v>
      </c>
      <c r="AT44" s="25">
        <f t="shared" si="1"/>
        <v>2608.8499200000001</v>
      </c>
    </row>
    <row r="45" spans="1:46" x14ac:dyDescent="0.3">
      <c r="A45" t="s">
        <v>271</v>
      </c>
      <c r="B45" t="str">
        <f t="shared" si="0"/>
        <v>CCO CN EQUITY</v>
      </c>
      <c r="C45" t="s">
        <v>51</v>
      </c>
      <c r="D45" s="15">
        <v>9287407616</v>
      </c>
      <c r="E45" s="15">
        <v>9382739968</v>
      </c>
      <c r="F45" s="15">
        <v>9503034368</v>
      </c>
      <c r="G45" s="15">
        <v>9934057472</v>
      </c>
      <c r="H45" s="15">
        <v>8720209920</v>
      </c>
      <c r="I45" s="15">
        <v>8662770688</v>
      </c>
      <c r="J45" s="15">
        <v>8604010496</v>
      </c>
      <c r="K45" s="15">
        <v>8632793088</v>
      </c>
      <c r="L45" s="15">
        <v>7468804096</v>
      </c>
      <c r="M45" s="15">
        <v>7387728896</v>
      </c>
      <c r="N45" s="15">
        <v>7485365248</v>
      </c>
      <c r="O45" s="15">
        <v>7517744128</v>
      </c>
      <c r="P45" s="15">
        <v>7409696768</v>
      </c>
      <c r="Q45" s="15">
        <v>7441926144</v>
      </c>
      <c r="R45" s="15">
        <v>7425283072</v>
      </c>
      <c r="S45" s="15">
        <v>7580831232</v>
      </c>
      <c r="T45" s="15">
        <v>7566751232</v>
      </c>
      <c r="U45" s="15">
        <v>7541813760</v>
      </c>
      <c r="V45" s="15">
        <v>7437766144</v>
      </c>
      <c r="W45" s="15">
        <v>7427248128</v>
      </c>
      <c r="X45" s="15">
        <v>7517206016</v>
      </c>
      <c r="Y45" s="15">
        <v>8067000832</v>
      </c>
      <c r="Z45" s="15">
        <v>7953958912</v>
      </c>
      <c r="AA45" s="15">
        <v>8018635776</v>
      </c>
      <c r="AB45" s="15">
        <v>7886533120</v>
      </c>
      <c r="AC45" s="15">
        <v>7730605056</v>
      </c>
      <c r="AD45" s="15">
        <v>7739033088</v>
      </c>
      <c r="AE45" s="15">
        <v>7778726912</v>
      </c>
      <c r="AF45" s="15">
        <v>7710544896</v>
      </c>
      <c r="AG45" s="15">
        <v>7932176896</v>
      </c>
      <c r="AH45" s="15">
        <v>8116563968</v>
      </c>
      <c r="AI45" s="15">
        <v>8249198080</v>
      </c>
      <c r="AJ45" s="15">
        <v>8508826112</v>
      </c>
      <c r="AK45" s="15">
        <v>8542050816</v>
      </c>
      <c r="AL45" s="15">
        <v>8684911616</v>
      </c>
      <c r="AM45" s="15">
        <v>8794637312</v>
      </c>
      <c r="AN45" s="15">
        <v>8660291584</v>
      </c>
      <c r="AO45" s="15">
        <v>8522803200</v>
      </c>
      <c r="AP45" s="15">
        <v>8753730560</v>
      </c>
      <c r="AQ45" s="15">
        <v>8472667136</v>
      </c>
      <c r="AR45" s="15">
        <v>8330545152</v>
      </c>
      <c r="AS45" t="s">
        <v>1099</v>
      </c>
      <c r="AT45" s="25">
        <f t="shared" si="1"/>
        <v>8330.5451520000006</v>
      </c>
    </row>
    <row r="46" spans="1:46" x14ac:dyDescent="0.3">
      <c r="A46" t="s">
        <v>272</v>
      </c>
      <c r="B46" t="str">
        <f t="shared" si="0"/>
        <v>CEU CN EQUITY</v>
      </c>
      <c r="C46" t="s">
        <v>52</v>
      </c>
      <c r="D46" s="15">
        <v>1473993984</v>
      </c>
      <c r="E46" s="15">
        <v>1413277952</v>
      </c>
      <c r="F46" s="15">
        <v>1411110016</v>
      </c>
      <c r="G46" s="15">
        <v>1377265024</v>
      </c>
      <c r="H46" s="15">
        <v>1341792000</v>
      </c>
      <c r="I46" s="15" t="s">
        <v>6</v>
      </c>
      <c r="J46" s="15">
        <v>1393628032</v>
      </c>
      <c r="K46" s="15">
        <v>1411003008</v>
      </c>
      <c r="L46" s="15">
        <v>1392967040</v>
      </c>
      <c r="M46" s="15">
        <v>1265454976</v>
      </c>
      <c r="N46" s="15">
        <v>1162217984</v>
      </c>
      <c r="O46" s="15">
        <v>1087597952</v>
      </c>
      <c r="P46" s="15">
        <v>992510976</v>
      </c>
      <c r="Q46" s="15">
        <v>876169984</v>
      </c>
      <c r="R46" s="15">
        <v>882198016</v>
      </c>
      <c r="S46" s="15">
        <v>857888000</v>
      </c>
      <c r="T46" s="15">
        <v>838270016</v>
      </c>
      <c r="U46" s="15">
        <v>852955008</v>
      </c>
      <c r="V46" s="15">
        <v>1072068992</v>
      </c>
      <c r="W46" s="15">
        <v>1219772032</v>
      </c>
      <c r="X46" s="15">
        <v>1237643008</v>
      </c>
      <c r="Y46" s="15">
        <v>1227597952</v>
      </c>
      <c r="Z46" s="15">
        <v>1289372032</v>
      </c>
      <c r="AA46" s="15">
        <v>1321809024</v>
      </c>
      <c r="AB46" s="15">
        <v>1273464064</v>
      </c>
      <c r="AC46" s="15">
        <v>1207593984</v>
      </c>
      <c r="AD46" s="15">
        <v>1184941056</v>
      </c>
      <c r="AE46" s="15">
        <v>1140667008</v>
      </c>
      <c r="AF46" s="15">
        <v>1112530944</v>
      </c>
      <c r="AG46" s="15">
        <v>1071244992</v>
      </c>
      <c r="AH46" s="15">
        <v>1074012032</v>
      </c>
      <c r="AI46" s="15">
        <v>978958976</v>
      </c>
      <c r="AJ46" s="15">
        <v>944539008</v>
      </c>
      <c r="AK46" s="15">
        <v>902166976</v>
      </c>
      <c r="AL46" s="15">
        <v>852142016</v>
      </c>
      <c r="AM46" s="15">
        <v>931537024</v>
      </c>
      <c r="AN46" s="15">
        <v>1065484992</v>
      </c>
      <c r="AO46" s="15">
        <v>1022161024</v>
      </c>
      <c r="AP46" s="15">
        <v>1109022976</v>
      </c>
      <c r="AQ46" s="15">
        <v>1088080000</v>
      </c>
      <c r="AR46" s="15">
        <v>1038545024</v>
      </c>
      <c r="AS46" t="s">
        <v>1100</v>
      </c>
      <c r="AT46" s="25">
        <f t="shared" si="1"/>
        <v>1038.545024</v>
      </c>
    </row>
    <row r="47" spans="1:46" x14ac:dyDescent="0.3">
      <c r="A47" t="s">
        <v>273</v>
      </c>
      <c r="B47" t="str">
        <f t="shared" si="0"/>
        <v>CG CN EQUITY</v>
      </c>
      <c r="C47" t="s">
        <v>53</v>
      </c>
      <c r="D47" s="15">
        <v>2334273024</v>
      </c>
      <c r="E47" s="15">
        <v>2282856960</v>
      </c>
      <c r="F47" s="15">
        <v>2326972928</v>
      </c>
      <c r="G47" s="15">
        <v>2280765952</v>
      </c>
      <c r="H47" s="15">
        <v>2195279104</v>
      </c>
      <c r="I47" s="15">
        <v>2152320000</v>
      </c>
      <c r="J47" s="15">
        <v>2219787008</v>
      </c>
      <c r="K47" s="15">
        <v>2335909120</v>
      </c>
      <c r="L47" s="15">
        <v>2449829120</v>
      </c>
      <c r="M47" s="15">
        <v>2608442112</v>
      </c>
      <c r="N47" s="15">
        <v>2732962048</v>
      </c>
      <c r="O47" s="15">
        <v>2676568064</v>
      </c>
      <c r="P47" s="15">
        <v>2339888896</v>
      </c>
      <c r="Q47" s="15">
        <v>2328579072</v>
      </c>
      <c r="R47" s="15">
        <v>3328067072</v>
      </c>
      <c r="S47" s="15">
        <v>3136008960</v>
      </c>
      <c r="T47" s="15">
        <v>2991755008</v>
      </c>
      <c r="U47" s="15">
        <v>2769313024</v>
      </c>
      <c r="V47" s="15">
        <v>2792872960</v>
      </c>
      <c r="W47" s="15">
        <v>2701652992</v>
      </c>
      <c r="X47" s="15">
        <v>2697839104</v>
      </c>
      <c r="Y47" s="15">
        <v>2887888896</v>
      </c>
      <c r="Z47" s="15">
        <v>2889284096</v>
      </c>
      <c r="AA47" s="15">
        <v>2826711040</v>
      </c>
      <c r="AB47" s="15">
        <v>2916122112</v>
      </c>
      <c r="AC47" s="15">
        <v>2850455040</v>
      </c>
      <c r="AD47" s="15">
        <v>2862885120</v>
      </c>
      <c r="AE47" s="15">
        <v>2772175104</v>
      </c>
      <c r="AF47" s="15">
        <v>2656649984</v>
      </c>
      <c r="AG47" s="15">
        <v>2668325120</v>
      </c>
      <c r="AH47" s="15">
        <v>2686119936</v>
      </c>
      <c r="AI47" s="15">
        <v>2654750976</v>
      </c>
      <c r="AJ47" s="15">
        <v>1922494976</v>
      </c>
      <c r="AK47" s="15">
        <v>1711796992</v>
      </c>
      <c r="AL47" s="15">
        <v>1674189952</v>
      </c>
      <c r="AM47" s="15">
        <v>1660583936</v>
      </c>
      <c r="AN47" s="15">
        <v>1668392960</v>
      </c>
      <c r="AO47" s="15">
        <v>1692093952</v>
      </c>
      <c r="AP47" s="15">
        <v>1673250048</v>
      </c>
      <c r="AQ47" s="15">
        <v>1629081984</v>
      </c>
      <c r="AR47" s="15">
        <v>1624512000</v>
      </c>
      <c r="AS47" t="s">
        <v>1101</v>
      </c>
      <c r="AT47" s="25">
        <f t="shared" si="1"/>
        <v>1624.5119999999999</v>
      </c>
    </row>
    <row r="48" spans="1:46" x14ac:dyDescent="0.3">
      <c r="A48" t="s">
        <v>274</v>
      </c>
      <c r="B48" t="str">
        <f t="shared" si="0"/>
        <v>CHP-U CN EQUITY</v>
      </c>
      <c r="C48" t="s">
        <v>54</v>
      </c>
      <c r="D48" s="15">
        <v>17404880896</v>
      </c>
      <c r="E48" s="15">
        <v>17647585280</v>
      </c>
      <c r="F48" s="15">
        <v>16874995712</v>
      </c>
      <c r="G48" s="15">
        <v>17308727296</v>
      </c>
      <c r="H48" s="15">
        <v>17259515904</v>
      </c>
      <c r="I48" s="15">
        <v>17110562816</v>
      </c>
      <c r="J48" s="15">
        <v>16969907200</v>
      </c>
      <c r="K48" s="15">
        <v>16819526656</v>
      </c>
      <c r="L48" s="15">
        <v>16445513728</v>
      </c>
      <c r="M48" s="15">
        <v>16184384512</v>
      </c>
      <c r="N48" s="15">
        <v>16429692928</v>
      </c>
      <c r="O48" s="15">
        <v>16172603392</v>
      </c>
      <c r="P48" s="15">
        <v>16164339712</v>
      </c>
      <c r="Q48" s="15">
        <v>15968303104</v>
      </c>
      <c r="R48" s="15">
        <v>15738670080</v>
      </c>
      <c r="S48" s="15">
        <v>15647242240</v>
      </c>
      <c r="T48" s="15">
        <v>15364645888</v>
      </c>
      <c r="U48" s="15">
        <v>15188463616</v>
      </c>
      <c r="V48" s="15">
        <v>15325461504</v>
      </c>
      <c r="W48" s="15">
        <v>15576195072</v>
      </c>
      <c r="X48" s="15">
        <v>15500016640</v>
      </c>
      <c r="Y48" s="15">
        <v>15773227008</v>
      </c>
      <c r="Z48" s="15">
        <v>15692088320</v>
      </c>
      <c r="AA48" s="15">
        <v>15549214720</v>
      </c>
      <c r="AB48" s="15">
        <v>15643984896</v>
      </c>
      <c r="AC48" s="15">
        <v>15526523904</v>
      </c>
      <c r="AD48" s="15">
        <v>11121087488</v>
      </c>
      <c r="AE48" s="15">
        <v>9923511296</v>
      </c>
      <c r="AF48" s="15">
        <v>9702005760</v>
      </c>
      <c r="AG48" s="15">
        <v>9512207360</v>
      </c>
      <c r="AH48" s="15">
        <v>9380140032</v>
      </c>
      <c r="AI48" s="15">
        <v>9435322368</v>
      </c>
      <c r="AJ48" s="15">
        <v>9155647488</v>
      </c>
      <c r="AK48" s="15">
        <v>8949641216</v>
      </c>
      <c r="AL48" s="15">
        <v>8729847808</v>
      </c>
      <c r="AM48" s="15">
        <v>8905888768</v>
      </c>
      <c r="AN48" s="15">
        <v>8602588160</v>
      </c>
      <c r="AO48" s="15">
        <v>8464859136</v>
      </c>
      <c r="AP48" s="15">
        <v>8159494144</v>
      </c>
      <c r="AQ48" s="15">
        <v>8192437760</v>
      </c>
      <c r="AR48" s="15">
        <v>7774434816</v>
      </c>
      <c r="AS48" t="s">
        <v>1102</v>
      </c>
      <c r="AT48" s="25">
        <f t="shared" si="1"/>
        <v>7774.434816</v>
      </c>
    </row>
    <row r="49" spans="1:47" x14ac:dyDescent="0.3">
      <c r="A49" t="s">
        <v>275</v>
      </c>
      <c r="B49" t="str">
        <f t="shared" si="0"/>
        <v>CIGI CN EQUITY</v>
      </c>
      <c r="C49" t="s">
        <v>55</v>
      </c>
      <c r="D49" s="15">
        <v>6239370240</v>
      </c>
      <c r="E49" s="15">
        <v>5671766016</v>
      </c>
      <c r="F49" s="15">
        <v>5272313856</v>
      </c>
      <c r="G49" s="15">
        <v>5482125824</v>
      </c>
      <c r="H49" s="15">
        <v>5239889920</v>
      </c>
      <c r="I49" s="15">
        <v>5298375168</v>
      </c>
      <c r="J49" s="15">
        <v>5208709120</v>
      </c>
      <c r="K49" s="15">
        <v>5098177024</v>
      </c>
      <c r="L49" s="15">
        <v>4561649152</v>
      </c>
      <c r="M49" s="15">
        <v>4182146048</v>
      </c>
      <c r="N49" s="15">
        <v>3596488960</v>
      </c>
      <c r="O49" s="15">
        <v>3873730048</v>
      </c>
      <c r="P49" s="15">
        <v>3325154048</v>
      </c>
      <c r="Q49" s="15">
        <v>3180912128</v>
      </c>
      <c r="R49" s="15">
        <v>3186281984</v>
      </c>
      <c r="S49" s="15">
        <v>3292166912</v>
      </c>
      <c r="T49" s="15">
        <v>3327348992</v>
      </c>
      <c r="U49" s="15">
        <v>2794989056</v>
      </c>
      <c r="V49" s="15">
        <v>2735832064</v>
      </c>
      <c r="W49" s="15">
        <v>2892713984</v>
      </c>
      <c r="X49" s="15">
        <v>2439915008</v>
      </c>
      <c r="Y49" s="15">
        <v>2492247040</v>
      </c>
      <c r="Z49" s="15">
        <v>2606865920</v>
      </c>
      <c r="AA49" s="15">
        <v>2357580032</v>
      </c>
      <c r="AB49" s="15">
        <v>2303238912</v>
      </c>
      <c r="AC49" s="15">
        <v>1579305984</v>
      </c>
      <c r="AD49" s="15">
        <v>1578300032</v>
      </c>
      <c r="AE49" s="15">
        <v>1507559936</v>
      </c>
      <c r="AF49" s="15">
        <v>1385449984</v>
      </c>
      <c r="AG49" s="15">
        <v>1360674944</v>
      </c>
      <c r="AH49" s="15">
        <v>1258328064</v>
      </c>
      <c r="AI49" s="15">
        <v>1190270976</v>
      </c>
      <c r="AJ49" s="15">
        <v>1160276992</v>
      </c>
      <c r="AK49" s="15">
        <v>1130840960</v>
      </c>
      <c r="AL49" s="15">
        <v>1123207040</v>
      </c>
      <c r="AM49" s="15">
        <v>1092420992</v>
      </c>
      <c r="AN49" s="15">
        <v>1037062976</v>
      </c>
      <c r="AO49" s="15">
        <v>1059107008</v>
      </c>
      <c r="AP49" s="15">
        <v>1522808960</v>
      </c>
      <c r="AQ49" s="15">
        <v>1639426944</v>
      </c>
      <c r="AR49" s="15">
        <v>1468524032</v>
      </c>
      <c r="AS49" t="s">
        <v>1103</v>
      </c>
      <c r="AT49" s="25">
        <f t="shared" si="1"/>
        <v>1468.524032</v>
      </c>
    </row>
    <row r="50" spans="1:47" x14ac:dyDescent="0.3">
      <c r="A50" t="s">
        <v>1034</v>
      </c>
      <c r="B50" t="str">
        <f t="shared" si="0"/>
        <v>CIX CN EQUITY</v>
      </c>
      <c r="C50" t="s">
        <v>985</v>
      </c>
      <c r="D50" s="15">
        <v>10327884800</v>
      </c>
      <c r="E50" s="15">
        <v>10524505088</v>
      </c>
      <c r="F50" s="15">
        <v>10220709888</v>
      </c>
      <c r="G50" s="15">
        <v>9981602816</v>
      </c>
      <c r="H50" s="15">
        <v>9850966016</v>
      </c>
      <c r="I50" s="15">
        <v>9756162048</v>
      </c>
      <c r="J50" s="15">
        <v>9645838336</v>
      </c>
      <c r="K50" s="15">
        <v>9708357632</v>
      </c>
      <c r="L50" s="15">
        <v>9283366912</v>
      </c>
      <c r="M50" s="15">
        <v>9066846208</v>
      </c>
      <c r="N50" s="15">
        <v>8663429120</v>
      </c>
      <c r="O50" s="15">
        <v>8659551232</v>
      </c>
      <c r="P50" s="15">
        <v>7852064768</v>
      </c>
      <c r="Q50" s="15">
        <v>7637863936</v>
      </c>
      <c r="R50" s="15">
        <v>6112677888</v>
      </c>
      <c r="S50" s="15">
        <v>6359836160</v>
      </c>
      <c r="T50" s="15">
        <v>5043895808</v>
      </c>
      <c r="U50" s="15">
        <v>4948957184</v>
      </c>
      <c r="V50" s="15">
        <v>4572652032</v>
      </c>
      <c r="W50" s="15">
        <v>4367805952</v>
      </c>
      <c r="X50" s="15">
        <v>4362796032</v>
      </c>
      <c r="Y50" s="15">
        <v>4400875008</v>
      </c>
      <c r="Z50" s="15">
        <v>4387686912</v>
      </c>
      <c r="AA50" s="15">
        <v>4292216064</v>
      </c>
      <c r="AB50" s="15">
        <v>4306975744</v>
      </c>
      <c r="AC50" s="15">
        <v>4361675776</v>
      </c>
      <c r="AD50" s="15">
        <v>4450386944</v>
      </c>
      <c r="AE50" s="15">
        <v>4345253888</v>
      </c>
      <c r="AF50" s="15">
        <v>3575112960</v>
      </c>
      <c r="AG50" s="15">
        <v>3438012928</v>
      </c>
      <c r="AH50" s="15">
        <v>3507753984</v>
      </c>
      <c r="AI50" s="15">
        <v>3185996032</v>
      </c>
      <c r="AJ50" s="15">
        <v>3337059072</v>
      </c>
      <c r="AK50" s="15">
        <v>3283375104</v>
      </c>
      <c r="AL50" s="15">
        <v>3316785920</v>
      </c>
      <c r="AM50" s="15">
        <v>3297367040</v>
      </c>
      <c r="AN50" s="15">
        <v>3102633984</v>
      </c>
      <c r="AO50" s="15">
        <v>3052487936</v>
      </c>
      <c r="AP50" s="15">
        <v>3008352000</v>
      </c>
      <c r="AQ50" s="15">
        <v>3015966976</v>
      </c>
      <c r="AR50" s="15">
        <v>3184642048</v>
      </c>
      <c r="AS50" t="s">
        <v>1104</v>
      </c>
      <c r="AT50" s="25">
        <f t="shared" si="1"/>
        <v>3184.6420480000002</v>
      </c>
    </row>
    <row r="51" spans="1:47" x14ac:dyDescent="0.3">
      <c r="A51" t="s">
        <v>276</v>
      </c>
      <c r="B51" t="str">
        <f t="shared" si="0"/>
        <v>CJT CN EQUITY</v>
      </c>
      <c r="C51" t="s">
        <v>56</v>
      </c>
      <c r="D51" s="15">
        <v>1856800000</v>
      </c>
      <c r="E51" s="15">
        <v>1855299968</v>
      </c>
      <c r="F51" s="15">
        <v>1864700032</v>
      </c>
      <c r="G51" s="15">
        <v>2036300032</v>
      </c>
      <c r="H51" s="15">
        <v>2096300032</v>
      </c>
      <c r="I51" s="15">
        <v>2019699968</v>
      </c>
      <c r="J51" s="15">
        <v>2004899968</v>
      </c>
      <c r="K51" s="15">
        <v>1986300032</v>
      </c>
      <c r="L51" s="15">
        <v>1873600000</v>
      </c>
      <c r="M51" s="15">
        <v>1795800064</v>
      </c>
      <c r="N51" s="15">
        <v>1644899968</v>
      </c>
      <c r="O51" s="15">
        <v>1489799936</v>
      </c>
      <c r="P51" s="15">
        <v>1483200000</v>
      </c>
      <c r="Q51" s="15">
        <v>1433600000</v>
      </c>
      <c r="R51" s="15">
        <v>1442400000</v>
      </c>
      <c r="S51" s="15">
        <v>1223900032</v>
      </c>
      <c r="T51" s="15">
        <v>1139299968</v>
      </c>
      <c r="U51" s="15">
        <v>1146499968</v>
      </c>
      <c r="V51" s="15">
        <v>1116099968</v>
      </c>
      <c r="W51" s="15">
        <v>1098300032</v>
      </c>
      <c r="X51" s="15">
        <v>1050200000</v>
      </c>
      <c r="Y51" s="15">
        <v>912899968</v>
      </c>
      <c r="Z51" s="15">
        <v>878600000</v>
      </c>
      <c r="AA51" s="15">
        <v>852899968</v>
      </c>
      <c r="AB51" s="15">
        <v>762200000</v>
      </c>
      <c r="AC51" s="15">
        <v>686300032</v>
      </c>
      <c r="AD51" s="15">
        <v>635600000</v>
      </c>
      <c r="AE51" s="15">
        <v>627699968</v>
      </c>
      <c r="AF51" s="15">
        <v>552300032</v>
      </c>
      <c r="AG51" s="15">
        <v>508000000</v>
      </c>
      <c r="AH51" s="15">
        <v>487300000</v>
      </c>
      <c r="AI51" s="15">
        <v>462500000</v>
      </c>
      <c r="AJ51" s="15">
        <v>474600000</v>
      </c>
      <c r="AK51" s="15">
        <v>456100000</v>
      </c>
      <c r="AL51" s="15">
        <v>472300000</v>
      </c>
      <c r="AM51" s="15">
        <v>450800000</v>
      </c>
      <c r="AN51" s="15">
        <v>433417472</v>
      </c>
      <c r="AO51" s="15">
        <v>409975424</v>
      </c>
      <c r="AP51" s="15">
        <v>376309376</v>
      </c>
      <c r="AQ51" s="15">
        <v>285334368</v>
      </c>
      <c r="AR51" s="15">
        <v>241491088</v>
      </c>
      <c r="AS51" t="s">
        <v>1105</v>
      </c>
      <c r="AT51" s="25">
        <f t="shared" si="1"/>
        <v>241.49108799999999</v>
      </c>
    </row>
    <row r="52" spans="1:47" x14ac:dyDescent="0.3">
      <c r="A52" t="s">
        <v>277</v>
      </c>
      <c r="B52" t="str">
        <f t="shared" si="0"/>
        <v>CLS CN EQUITY</v>
      </c>
      <c r="C52" t="s">
        <v>57</v>
      </c>
      <c r="D52" s="15">
        <v>5926799872</v>
      </c>
      <c r="E52" s="15">
        <v>5882399744</v>
      </c>
      <c r="F52" s="15">
        <v>5717100032</v>
      </c>
      <c r="G52" s="15">
        <v>5890699776</v>
      </c>
      <c r="H52" s="15">
        <v>5745299968</v>
      </c>
      <c r="I52" s="15">
        <v>5500499968</v>
      </c>
      <c r="J52" s="15">
        <v>5468100096</v>
      </c>
      <c r="K52" s="15">
        <v>5628000256</v>
      </c>
      <c r="L52" s="15">
        <v>5347899904</v>
      </c>
      <c r="M52" s="15">
        <v>5140499968</v>
      </c>
      <c r="N52" s="15">
        <v>4848000000</v>
      </c>
      <c r="O52" s="15">
        <v>4666899968</v>
      </c>
      <c r="P52" s="15">
        <v>4026099968</v>
      </c>
      <c r="Q52" s="15">
        <v>3745400064</v>
      </c>
      <c r="R52" s="15">
        <v>3553400064</v>
      </c>
      <c r="S52" s="15">
        <v>3664100096</v>
      </c>
      <c r="T52" s="15">
        <v>3789299968</v>
      </c>
      <c r="U52" s="15">
        <v>3788100096</v>
      </c>
      <c r="V52" s="15">
        <v>3537799936</v>
      </c>
      <c r="W52" s="15">
        <v>3560699904</v>
      </c>
      <c r="X52" s="15">
        <v>3557600000</v>
      </c>
      <c r="Y52" s="15">
        <v>3633700096</v>
      </c>
      <c r="Z52" s="15">
        <v>3688100096</v>
      </c>
      <c r="AA52" s="15">
        <v>3737700096</v>
      </c>
      <c r="AB52" s="15">
        <v>3316100096</v>
      </c>
      <c r="AC52" s="15">
        <v>3212199936</v>
      </c>
      <c r="AD52" s="15">
        <v>2976000000</v>
      </c>
      <c r="AE52" s="15">
        <v>2964199936</v>
      </c>
      <c r="AF52" s="15">
        <v>2871699968</v>
      </c>
      <c r="AG52" s="15">
        <v>2857700096</v>
      </c>
      <c r="AH52" s="15">
        <v>2814599936</v>
      </c>
      <c r="AI52" s="15">
        <v>2822299904</v>
      </c>
      <c r="AJ52" s="15">
        <v>2813700096</v>
      </c>
      <c r="AK52" s="15">
        <v>2720100096</v>
      </c>
      <c r="AL52" s="15">
        <v>2621900032</v>
      </c>
      <c r="AM52" s="15">
        <v>2612000000</v>
      </c>
      <c r="AN52" s="15">
        <v>2603599872</v>
      </c>
      <c r="AO52" s="15">
        <v>2624699904</v>
      </c>
      <c r="AP52" s="15">
        <v>2579300096</v>
      </c>
      <c r="AQ52" s="15">
        <v>2583600128</v>
      </c>
      <c r="AR52" s="15">
        <v>2666299904</v>
      </c>
      <c r="AS52" t="s">
        <v>1106</v>
      </c>
      <c r="AT52" s="25">
        <f t="shared" si="1"/>
        <v>2666.299904</v>
      </c>
    </row>
    <row r="53" spans="1:47" x14ac:dyDescent="0.3">
      <c r="A53" t="s">
        <v>278</v>
      </c>
      <c r="B53" t="str">
        <f t="shared" si="0"/>
        <v>CM CN EQUITY</v>
      </c>
      <c r="C53" t="s">
        <v>58</v>
      </c>
      <c r="D53" s="15">
        <v>1041984978944</v>
      </c>
      <c r="E53" s="15">
        <v>1021407002624</v>
      </c>
      <c r="F53" s="15">
        <v>1001757999104</v>
      </c>
      <c r="G53" s="15">
        <v>971667013632</v>
      </c>
      <c r="H53" s="15">
        <v>975690006528</v>
      </c>
      <c r="I53" s="15">
        <v>943000977408</v>
      </c>
      <c r="J53" s="15">
        <v>935239024640</v>
      </c>
      <c r="K53" s="15">
        <v>921990987776</v>
      </c>
      <c r="L53" s="15">
        <v>943597027328</v>
      </c>
      <c r="M53" s="15">
        <v>896789970944</v>
      </c>
      <c r="N53" s="15">
        <v>894148018176</v>
      </c>
      <c r="O53" s="15">
        <v>861663985664</v>
      </c>
      <c r="P53" s="15">
        <v>837682987008</v>
      </c>
      <c r="Q53" s="15">
        <v>806066978816</v>
      </c>
      <c r="R53" s="15">
        <v>782877982720</v>
      </c>
      <c r="S53" s="15">
        <v>782907998208</v>
      </c>
      <c r="T53" s="15">
        <v>769550974976</v>
      </c>
      <c r="U53" s="15">
        <v>768544997376</v>
      </c>
      <c r="V53" s="15">
        <v>759135993856</v>
      </c>
      <c r="W53" s="15">
        <v>672118013952</v>
      </c>
      <c r="X53" s="15">
        <v>651604000768</v>
      </c>
      <c r="Y53" s="15">
        <v>642522021888</v>
      </c>
      <c r="Z53" s="15">
        <v>634108968960</v>
      </c>
      <c r="AA53" s="15">
        <v>614647005184</v>
      </c>
      <c r="AB53" s="15">
        <v>597099020288</v>
      </c>
      <c r="AC53" s="15">
        <v>595025002496</v>
      </c>
      <c r="AD53" s="15">
        <v>590537031680</v>
      </c>
      <c r="AE53" s="15">
        <v>586926981120</v>
      </c>
      <c r="AF53" s="15">
        <v>565263990784</v>
      </c>
      <c r="AG53" s="15">
        <v>560912007168</v>
      </c>
      <c r="AH53" s="15">
        <v>528590995456</v>
      </c>
      <c r="AI53" s="15">
        <v>513294008320</v>
      </c>
      <c r="AJ53" s="15">
        <v>501356986368</v>
      </c>
      <c r="AK53" s="15">
        <v>494489993216</v>
      </c>
      <c r="AL53" s="15">
        <v>478144004096</v>
      </c>
      <c r="AM53" s="15">
        <v>479031984128</v>
      </c>
      <c r="AN53" s="15">
        <v>463309012992</v>
      </c>
      <c r="AO53" s="15">
        <v>457841999872</v>
      </c>
      <c r="AP53" s="15">
        <v>439203004416</v>
      </c>
      <c r="AQ53" s="15">
        <v>445223010304</v>
      </c>
      <c r="AR53" s="15">
        <v>414903009280</v>
      </c>
      <c r="AS53" t="s">
        <v>1107</v>
      </c>
      <c r="AT53" s="25">
        <f t="shared" si="1"/>
        <v>414903.00928</v>
      </c>
    </row>
    <row r="54" spans="1:47" x14ac:dyDescent="0.3">
      <c r="A54" t="s">
        <v>279</v>
      </c>
      <c r="B54" t="str">
        <f t="shared" si="0"/>
        <v>CNQ CN EQUITY</v>
      </c>
      <c r="C54" t="s">
        <v>59</v>
      </c>
      <c r="D54" s="15">
        <v>75080998912</v>
      </c>
      <c r="E54" s="15">
        <v>75944001536</v>
      </c>
      <c r="F54" s="15">
        <v>75979997184</v>
      </c>
      <c r="G54" s="15">
        <v>75955003392</v>
      </c>
      <c r="H54" s="15">
        <v>76313001984</v>
      </c>
      <c r="I54" s="15">
        <v>75159003136</v>
      </c>
      <c r="J54" s="15">
        <v>75260002304</v>
      </c>
      <c r="K54" s="15">
        <v>76142002176</v>
      </c>
      <c r="L54" s="15">
        <v>77479002112</v>
      </c>
      <c r="M54" s="15">
        <v>78165999616</v>
      </c>
      <c r="N54" s="15">
        <v>78011998208</v>
      </c>
      <c r="O54" s="15">
        <v>76665004032</v>
      </c>
      <c r="P54" s="15">
        <v>75291000832</v>
      </c>
      <c r="Q54" s="15">
        <v>75026997248</v>
      </c>
      <c r="R54" s="15">
        <v>75126996992</v>
      </c>
      <c r="S54" s="15">
        <v>75276001280</v>
      </c>
      <c r="T54" s="15">
        <v>73729998848</v>
      </c>
      <c r="U54" s="15">
        <v>74745004032</v>
      </c>
      <c r="V54" s="15">
        <v>76078997504</v>
      </c>
      <c r="W54" s="15">
        <v>78121000960</v>
      </c>
      <c r="X54" s="15">
        <v>78532001792</v>
      </c>
      <c r="Y54" s="15">
        <v>78955003904</v>
      </c>
      <c r="Z54" s="15">
        <v>73968001024</v>
      </c>
      <c r="AA54" s="15">
        <v>71558995968</v>
      </c>
      <c r="AB54" s="15">
        <v>73344000000</v>
      </c>
      <c r="AC54" s="15">
        <v>73679003648</v>
      </c>
      <c r="AD54" s="15">
        <v>73214001152</v>
      </c>
      <c r="AE54" s="15">
        <v>73867001856</v>
      </c>
      <c r="AF54" s="15">
        <v>72988000256</v>
      </c>
      <c r="AG54" s="15">
        <v>72390000640</v>
      </c>
      <c r="AH54" s="15">
        <v>57940000768</v>
      </c>
      <c r="AI54" s="15">
        <v>58647998464</v>
      </c>
      <c r="AJ54" s="15">
        <v>57960001536</v>
      </c>
      <c r="AK54" s="15">
        <v>58195001344</v>
      </c>
      <c r="AL54" s="15">
        <v>58361999360</v>
      </c>
      <c r="AM54" s="15">
        <v>59275001856</v>
      </c>
      <c r="AN54" s="15">
        <v>60628000768</v>
      </c>
      <c r="AO54" s="15">
        <v>60543000576</v>
      </c>
      <c r="AP54" s="15">
        <v>60699000832</v>
      </c>
      <c r="AQ54" s="15">
        <v>60200001536</v>
      </c>
      <c r="AR54" s="15">
        <v>59015999488</v>
      </c>
      <c r="AS54" t="s">
        <v>1108</v>
      </c>
      <c r="AT54" s="25">
        <f t="shared" si="1"/>
        <v>59015.999488000001</v>
      </c>
    </row>
    <row r="55" spans="1:47" x14ac:dyDescent="0.3">
      <c r="A55" t="s">
        <v>280</v>
      </c>
      <c r="B55" t="str">
        <f t="shared" si="0"/>
        <v>CNR CN EQUITY</v>
      </c>
      <c r="C55" t="s">
        <v>60</v>
      </c>
      <c r="D55" s="15">
        <v>54480998400</v>
      </c>
      <c r="E55" s="15">
        <v>53987999744</v>
      </c>
      <c r="F55" s="15">
        <v>53524000768</v>
      </c>
      <c r="G55" s="15">
        <v>52665999360</v>
      </c>
      <c r="H55" s="15">
        <v>52088999936</v>
      </c>
      <c r="I55" s="15">
        <v>50875998208</v>
      </c>
      <c r="J55" s="15">
        <v>50902999040</v>
      </c>
      <c r="K55" s="15">
        <v>50661998592</v>
      </c>
      <c r="L55" s="15">
        <v>51206000640</v>
      </c>
      <c r="M55" s="15">
        <v>49285001216</v>
      </c>
      <c r="N55" s="15">
        <v>48235999232</v>
      </c>
      <c r="O55" s="15">
        <v>48538001408</v>
      </c>
      <c r="P55" s="15">
        <v>47762001920</v>
      </c>
      <c r="Q55" s="15">
        <v>46256001024</v>
      </c>
      <c r="R55" s="15">
        <v>44963999744</v>
      </c>
      <c r="S55" s="15">
        <v>44804001792</v>
      </c>
      <c r="T55" s="15">
        <v>45157998592</v>
      </c>
      <c r="U55" s="15">
        <v>45198999552</v>
      </c>
      <c r="V55" s="15">
        <v>46435000320</v>
      </c>
      <c r="W55" s="15">
        <v>43783999488</v>
      </c>
      <c r="X55" s="15">
        <v>44096000000</v>
      </c>
      <c r="Y55" s="15">
        <v>43001999360</v>
      </c>
      <c r="Z55" s="15">
        <v>42609000448</v>
      </c>
      <c r="AA55" s="15">
        <v>41214001152</v>
      </c>
      <c r="AB55" s="15">
        <v>40208998400</v>
      </c>
      <c r="AC55" s="15">
        <v>39805001728</v>
      </c>
      <c r="AD55" s="15">
        <v>38757998592</v>
      </c>
      <c r="AE55" s="15">
        <v>37629001728</v>
      </c>
      <c r="AF55" s="15">
        <v>37104001024</v>
      </c>
      <c r="AG55" s="15">
        <v>37245001728</v>
      </c>
      <c r="AH55" s="15">
        <v>37330001920</v>
      </c>
      <c r="AI55" s="15">
        <v>37056999424</v>
      </c>
      <c r="AJ55" s="15">
        <v>37068001280</v>
      </c>
      <c r="AK55" s="15">
        <v>36094001152</v>
      </c>
      <c r="AL55" s="15">
        <v>35803000832</v>
      </c>
      <c r="AM55" s="15">
        <v>36401999872</v>
      </c>
      <c r="AN55" s="15">
        <v>35823001600</v>
      </c>
      <c r="AO55" s="15">
        <v>33604999168</v>
      </c>
      <c r="AP55" s="15">
        <v>33496000512</v>
      </c>
      <c r="AQ55" s="15">
        <v>31687000064</v>
      </c>
      <c r="AR55" s="15">
        <v>31672999936</v>
      </c>
      <c r="AS55" t="s">
        <v>1109</v>
      </c>
      <c r="AT55" s="25">
        <f t="shared" si="1"/>
        <v>31672.999936</v>
      </c>
    </row>
    <row r="56" spans="1:47" x14ac:dyDescent="0.3">
      <c r="A56" t="s">
        <v>281</v>
      </c>
      <c r="B56" t="str">
        <f t="shared" si="0"/>
        <v>CP CN EQUITY</v>
      </c>
      <c r="C56" t="s">
        <v>61</v>
      </c>
      <c r="D56" s="15">
        <v>82224996352</v>
      </c>
      <c r="E56" s="15">
        <v>82791997440</v>
      </c>
      <c r="F56" s="15">
        <v>81667997696</v>
      </c>
      <c r="G56" s="15">
        <v>79901999104</v>
      </c>
      <c r="H56" s="15">
        <v>80996999168</v>
      </c>
      <c r="I56" s="15">
        <v>79172001792</v>
      </c>
      <c r="J56" s="15">
        <v>73501999104</v>
      </c>
      <c r="K56" s="15">
        <v>73495003136</v>
      </c>
      <c r="L56" s="15">
        <v>73434996736</v>
      </c>
      <c r="M56" s="15">
        <v>69873999872</v>
      </c>
      <c r="N56" s="15">
        <v>67591999488</v>
      </c>
      <c r="O56" s="15">
        <v>68176998400</v>
      </c>
      <c r="P56" s="15">
        <v>26445000704</v>
      </c>
      <c r="Q56" s="15">
        <v>24704000000</v>
      </c>
      <c r="R56" s="15">
        <v>24120999936</v>
      </c>
      <c r="S56" s="15">
        <v>23640000512</v>
      </c>
      <c r="T56" s="15">
        <v>23786999808</v>
      </c>
      <c r="U56" s="15">
        <v>23562000384</v>
      </c>
      <c r="V56" s="15">
        <v>23488000000</v>
      </c>
      <c r="W56" s="15">
        <v>22367000576</v>
      </c>
      <c r="X56" s="15">
        <v>22538999808</v>
      </c>
      <c r="Y56" s="15">
        <v>21933000704</v>
      </c>
      <c r="Z56" s="15">
        <v>21909999616</v>
      </c>
      <c r="AA56" s="15">
        <v>21254000640</v>
      </c>
      <c r="AB56" s="15">
        <v>21109000192</v>
      </c>
      <c r="AC56" s="15">
        <v>20685000704</v>
      </c>
      <c r="AD56" s="15">
        <v>20317999104</v>
      </c>
      <c r="AE56" s="15">
        <v>20135000064</v>
      </c>
      <c r="AF56" s="15">
        <v>19478999040</v>
      </c>
      <c r="AG56" s="15">
        <v>19537000448</v>
      </c>
      <c r="AH56" s="15">
        <v>19396999168</v>
      </c>
      <c r="AI56" s="15">
        <v>19221000192</v>
      </c>
      <c r="AJ56" s="15">
        <v>19420999680</v>
      </c>
      <c r="AK56" s="15">
        <v>19068000256</v>
      </c>
      <c r="AL56" s="15">
        <v>19349000192</v>
      </c>
      <c r="AM56" s="15">
        <v>19637000192</v>
      </c>
      <c r="AN56" s="15">
        <v>18431000576</v>
      </c>
      <c r="AO56" s="15">
        <v>17390000128</v>
      </c>
      <c r="AP56" s="15">
        <v>17248999424</v>
      </c>
      <c r="AQ56" s="15">
        <v>16549999616</v>
      </c>
      <c r="AR56" s="15">
        <v>17225000960</v>
      </c>
      <c r="AS56" t="s">
        <v>1110</v>
      </c>
      <c r="AT56" s="25">
        <f t="shared" si="1"/>
        <v>17225.000960000001</v>
      </c>
    </row>
    <row r="57" spans="1:47" x14ac:dyDescent="0.3">
      <c r="A57" t="s">
        <v>282</v>
      </c>
      <c r="B57" t="str">
        <f t="shared" si="0"/>
        <v>CPX CN EQUITY</v>
      </c>
      <c r="C57" t="s">
        <v>62</v>
      </c>
      <c r="D57" s="15">
        <v>11982000128</v>
      </c>
      <c r="E57" s="15">
        <v>11959000064</v>
      </c>
      <c r="F57" s="15">
        <v>11418000384</v>
      </c>
      <c r="G57" s="15">
        <v>11155999744</v>
      </c>
      <c r="H57" s="15">
        <v>9822000128</v>
      </c>
      <c r="I57" s="15">
        <v>9498999808</v>
      </c>
      <c r="J57" s="15">
        <v>9726000128</v>
      </c>
      <c r="K57" s="15">
        <v>10135000064</v>
      </c>
      <c r="L57" s="15">
        <v>9756000256</v>
      </c>
      <c r="M57" s="15">
        <v>9155000320</v>
      </c>
      <c r="N57" s="15">
        <v>9052999680</v>
      </c>
      <c r="O57" s="15">
        <v>9073000448</v>
      </c>
      <c r="P57" s="15">
        <v>8878999552</v>
      </c>
      <c r="Q57" s="15">
        <v>8608000000</v>
      </c>
      <c r="R57" s="15">
        <v>8794999808</v>
      </c>
      <c r="S57" s="15">
        <v>8910999552</v>
      </c>
      <c r="T57" s="15">
        <v>8904999936</v>
      </c>
      <c r="U57" s="15">
        <v>9011000320</v>
      </c>
      <c r="V57" s="15">
        <v>8819000320</v>
      </c>
      <c r="W57" s="15">
        <v>8582000128</v>
      </c>
      <c r="X57" s="15">
        <v>8543000064</v>
      </c>
      <c r="Y57" s="15">
        <v>8899999744</v>
      </c>
      <c r="Z57" s="15">
        <v>7313999872</v>
      </c>
      <c r="AA57" s="15">
        <v>7568999936</v>
      </c>
      <c r="AB57" s="15">
        <v>6893000192</v>
      </c>
      <c r="AC57" s="15">
        <v>6823000064</v>
      </c>
      <c r="AD57" s="15">
        <v>6807000064</v>
      </c>
      <c r="AE57" s="15">
        <v>6897999872</v>
      </c>
      <c r="AF57" s="15">
        <v>6936999936</v>
      </c>
      <c r="AG57" s="15">
        <v>7170999808</v>
      </c>
      <c r="AH57" s="15">
        <v>6114999808</v>
      </c>
      <c r="AI57" s="15">
        <v>6062000128</v>
      </c>
      <c r="AJ57" s="15">
        <v>5218999808</v>
      </c>
      <c r="AK57" s="15">
        <v>5215000064</v>
      </c>
      <c r="AL57" s="15">
        <v>5228000256</v>
      </c>
      <c r="AM57" s="15">
        <v>5392999936</v>
      </c>
      <c r="AN57" s="15">
        <v>5406000128</v>
      </c>
      <c r="AO57" s="15">
        <v>5417999872</v>
      </c>
      <c r="AP57" s="15">
        <v>5544999936</v>
      </c>
      <c r="AQ57" s="15">
        <v>5420000256</v>
      </c>
      <c r="AR57" s="15">
        <v>5192999936</v>
      </c>
      <c r="AS57" t="s">
        <v>1111</v>
      </c>
      <c r="AT57" s="25">
        <f t="shared" si="1"/>
        <v>5192.9999360000002</v>
      </c>
    </row>
    <row r="58" spans="1:47" x14ac:dyDescent="0.3">
      <c r="A58" t="s">
        <v>283</v>
      </c>
      <c r="B58" t="str">
        <f t="shared" si="0"/>
        <v>CRR-U CN EQUITY</v>
      </c>
      <c r="C58" t="s">
        <v>63</v>
      </c>
      <c r="D58" s="15">
        <v>4165769984</v>
      </c>
      <c r="E58" s="15">
        <v>4164428032</v>
      </c>
      <c r="F58" s="15">
        <v>4140496896</v>
      </c>
      <c r="G58" s="15">
        <v>4148568064</v>
      </c>
      <c r="H58" s="15">
        <v>4121881088</v>
      </c>
      <c r="I58" s="15">
        <v>4107497984</v>
      </c>
      <c r="J58" s="15">
        <v>4085773056</v>
      </c>
      <c r="K58" s="15">
        <v>4078397952</v>
      </c>
      <c r="L58" s="15">
        <v>4116919040</v>
      </c>
      <c r="M58" s="15">
        <v>4159256064</v>
      </c>
      <c r="N58" s="15">
        <v>4120795904</v>
      </c>
      <c r="O58" s="15">
        <v>4023041024</v>
      </c>
      <c r="P58" s="15">
        <v>4110462976</v>
      </c>
      <c r="Q58" s="15">
        <v>4128697088</v>
      </c>
      <c r="R58" s="15">
        <v>4135483904</v>
      </c>
      <c r="S58" s="15">
        <v>4105437952</v>
      </c>
      <c r="T58" s="15">
        <v>3984386048</v>
      </c>
      <c r="U58" s="15">
        <v>3960009984</v>
      </c>
      <c r="V58" s="15">
        <v>4038290944</v>
      </c>
      <c r="W58" s="15">
        <v>3921213952</v>
      </c>
      <c r="X58" s="15">
        <v>3929784064</v>
      </c>
      <c r="Y58" s="15">
        <v>3915209984</v>
      </c>
      <c r="Z58" s="15">
        <v>4047712000</v>
      </c>
      <c r="AA58" s="15">
        <v>4071074048</v>
      </c>
      <c r="AB58" s="15">
        <v>4068052992</v>
      </c>
      <c r="AC58" s="15">
        <v>4063543040</v>
      </c>
      <c r="AD58" s="15">
        <v>4049628928</v>
      </c>
      <c r="AE58" s="15">
        <v>4086853888</v>
      </c>
      <c r="AF58" s="15">
        <v>4082256896</v>
      </c>
      <c r="AG58" s="15">
        <v>3988082944</v>
      </c>
      <c r="AH58" s="15">
        <v>3952291072</v>
      </c>
      <c r="AI58" s="15">
        <v>3963318016</v>
      </c>
      <c r="AJ58" s="15">
        <v>3947420928</v>
      </c>
      <c r="AK58" s="15">
        <v>3947684096</v>
      </c>
      <c r="AL58" s="15">
        <v>3360986880</v>
      </c>
      <c r="AM58" s="15">
        <v>3472193024</v>
      </c>
      <c r="AN58" s="15">
        <v>3426339072</v>
      </c>
      <c r="AO58" s="15">
        <v>3422956032</v>
      </c>
      <c r="AP58" s="15">
        <v>3418823936</v>
      </c>
      <c r="AQ58" s="15">
        <v>3413413888</v>
      </c>
      <c r="AR58" s="15">
        <v>3343769088</v>
      </c>
      <c r="AS58" t="s">
        <v>1112</v>
      </c>
      <c r="AT58" s="25">
        <f t="shared" si="1"/>
        <v>3343.769088</v>
      </c>
    </row>
    <row r="59" spans="1:47" x14ac:dyDescent="0.3">
      <c r="A59" t="s">
        <v>284</v>
      </c>
      <c r="B59" t="str">
        <f t="shared" si="0"/>
        <v>CRT-U CN EQUITY</v>
      </c>
      <c r="C59" t="s">
        <v>64</v>
      </c>
      <c r="D59" s="15">
        <v>7096868864</v>
      </c>
      <c r="E59" s="15">
        <v>7045699072</v>
      </c>
      <c r="F59" s="15">
        <v>7030529024</v>
      </c>
      <c r="G59" s="15">
        <v>6966563840</v>
      </c>
      <c r="H59" s="15">
        <v>6956954112</v>
      </c>
      <c r="I59" s="15">
        <v>6950062080</v>
      </c>
      <c r="J59" s="15">
        <v>6863797248</v>
      </c>
      <c r="K59" s="15">
        <v>6844789248</v>
      </c>
      <c r="L59" s="15">
        <v>6763639808</v>
      </c>
      <c r="M59" s="15">
        <v>6702582784</v>
      </c>
      <c r="N59" s="15">
        <v>6592386048</v>
      </c>
      <c r="O59" s="15">
        <v>6500102144</v>
      </c>
      <c r="P59" s="15">
        <v>6365761024</v>
      </c>
      <c r="Q59" s="15">
        <v>6320435200</v>
      </c>
      <c r="R59" s="15">
        <v>6185305088</v>
      </c>
      <c r="S59" s="15">
        <v>6176141824</v>
      </c>
      <c r="T59" s="15">
        <v>6139574784</v>
      </c>
      <c r="U59" s="15">
        <v>6112837120</v>
      </c>
      <c r="V59" s="15">
        <v>6069044224</v>
      </c>
      <c r="W59" s="15">
        <v>6024512000</v>
      </c>
      <c r="X59" s="15">
        <v>6001911808</v>
      </c>
      <c r="Y59" s="15">
        <v>5928005120</v>
      </c>
      <c r="Z59" s="15">
        <v>5853296128</v>
      </c>
      <c r="AA59" s="15">
        <v>5708691968</v>
      </c>
      <c r="AB59" s="15">
        <v>5676688896</v>
      </c>
      <c r="AC59" s="15">
        <v>5592574976</v>
      </c>
      <c r="AD59" s="15">
        <v>5555323904</v>
      </c>
      <c r="AE59" s="15">
        <v>5455397888</v>
      </c>
      <c r="AF59" s="15">
        <v>5265077248</v>
      </c>
      <c r="AG59" s="15">
        <v>5213929984</v>
      </c>
      <c r="AH59" s="15">
        <v>5109718016</v>
      </c>
      <c r="AI59" s="15">
        <v>5014601216</v>
      </c>
      <c r="AJ59" s="15">
        <v>4915171840</v>
      </c>
      <c r="AK59" s="15">
        <v>4874626048</v>
      </c>
      <c r="AL59" s="15">
        <v>4433103872</v>
      </c>
      <c r="AM59" s="15">
        <v>4350902784</v>
      </c>
      <c r="AN59" s="15">
        <v>4324229120</v>
      </c>
      <c r="AO59" s="15">
        <v>4291152896</v>
      </c>
      <c r="AP59" s="15">
        <v>4113321984</v>
      </c>
      <c r="AQ59" s="15">
        <v>4017420032</v>
      </c>
      <c r="AR59" s="15">
        <v>3974735872</v>
      </c>
      <c r="AS59" t="s">
        <v>1113</v>
      </c>
      <c r="AT59" s="25">
        <f>AR59/1000000</f>
        <v>3974.7358720000002</v>
      </c>
    </row>
    <row r="60" spans="1:47" x14ac:dyDescent="0.3">
      <c r="A60" t="s">
        <v>285</v>
      </c>
      <c r="B60" t="str">
        <f t="shared" si="0"/>
        <v>CS CN EQUITY</v>
      </c>
      <c r="C60" t="s">
        <v>65</v>
      </c>
      <c r="D60" s="15">
        <v>6363167744</v>
      </c>
      <c r="E60" s="15">
        <v>6124816896</v>
      </c>
      <c r="F60" s="15">
        <v>5998144000</v>
      </c>
      <c r="G60" s="15">
        <v>5873914880</v>
      </c>
      <c r="H60" s="15">
        <v>5783601152</v>
      </c>
      <c r="I60" s="15">
        <v>5642443776</v>
      </c>
      <c r="J60" s="15">
        <v>5503739904</v>
      </c>
      <c r="K60" s="15">
        <v>5380908032</v>
      </c>
      <c r="L60" s="15">
        <v>5260798976</v>
      </c>
      <c r="M60" s="15">
        <v>5296760832</v>
      </c>
      <c r="N60" s="15">
        <v>5524645888</v>
      </c>
      <c r="O60" s="15">
        <v>1727961984</v>
      </c>
      <c r="P60" s="15">
        <v>1637639040</v>
      </c>
      <c r="Q60" s="15">
        <v>1581442048</v>
      </c>
      <c r="R60" s="15" t="s">
        <v>6</v>
      </c>
      <c r="S60" s="15" t="s">
        <v>6</v>
      </c>
      <c r="T60" s="15" t="s">
        <v>6</v>
      </c>
      <c r="U60" s="15" t="s">
        <v>6</v>
      </c>
      <c r="V60" s="15" t="s">
        <v>6</v>
      </c>
      <c r="W60" s="15" t="s">
        <v>6</v>
      </c>
      <c r="X60" s="15" t="s">
        <v>6</v>
      </c>
      <c r="Y60" s="15" t="s">
        <v>6</v>
      </c>
      <c r="Z60" s="15" t="s">
        <v>6</v>
      </c>
      <c r="AA60" s="15" t="s">
        <v>6</v>
      </c>
      <c r="AB60" s="15" t="s">
        <v>6</v>
      </c>
      <c r="AC60" s="15" t="s">
        <v>6</v>
      </c>
      <c r="AD60" s="15" t="s">
        <v>6</v>
      </c>
      <c r="AE60" s="15" t="s">
        <v>6</v>
      </c>
      <c r="AF60" s="15" t="s">
        <v>6</v>
      </c>
      <c r="AG60" s="15" t="s">
        <v>6</v>
      </c>
      <c r="AH60" s="15" t="s">
        <v>6</v>
      </c>
      <c r="AI60" s="15" t="s">
        <v>6</v>
      </c>
      <c r="AJ60" s="15" t="s">
        <v>6</v>
      </c>
      <c r="AK60" s="15" t="s">
        <v>6</v>
      </c>
      <c r="AL60" s="15" t="s">
        <v>6</v>
      </c>
      <c r="AM60" s="15" t="s">
        <v>6</v>
      </c>
      <c r="AN60" s="15" t="s">
        <v>6</v>
      </c>
      <c r="AO60" s="15" t="s">
        <v>6</v>
      </c>
      <c r="AP60" s="15" t="s">
        <v>6</v>
      </c>
      <c r="AQ60" s="15" t="s">
        <v>6</v>
      </c>
      <c r="AR60" s="15" t="s">
        <v>6</v>
      </c>
      <c r="AS60" t="s">
        <v>1114</v>
      </c>
      <c r="AT60" s="25" t="e">
        <f t="shared" si="1"/>
        <v>#VALUE!</v>
      </c>
    </row>
    <row r="61" spans="1:47" x14ac:dyDescent="0.3">
      <c r="A61" t="s">
        <v>286</v>
      </c>
      <c r="B61" t="str">
        <f t="shared" si="0"/>
        <v>CSH-U CN EQUITY</v>
      </c>
      <c r="C61" t="s">
        <v>66</v>
      </c>
      <c r="D61" s="15">
        <v>3739753984</v>
      </c>
      <c r="E61" s="15">
        <v>3484854016</v>
      </c>
      <c r="F61" s="15">
        <v>3218120960</v>
      </c>
      <c r="G61" s="15">
        <v>3234075904</v>
      </c>
      <c r="H61" s="15">
        <v>3259962112</v>
      </c>
      <c r="I61" s="15">
        <v>3484090112</v>
      </c>
      <c r="J61" s="15">
        <v>3484689920</v>
      </c>
      <c r="K61" s="15">
        <v>3510341888</v>
      </c>
      <c r="L61" s="15">
        <v>3552453888</v>
      </c>
      <c r="M61" s="15">
        <v>3568057088</v>
      </c>
      <c r="N61" s="15">
        <v>3473229056</v>
      </c>
      <c r="O61" s="15">
        <v>3417253120</v>
      </c>
      <c r="P61" s="15">
        <v>3438326016</v>
      </c>
      <c r="Q61" s="15">
        <v>3430475008</v>
      </c>
      <c r="R61" s="15">
        <v>3481762048</v>
      </c>
      <c r="S61" s="15">
        <v>3489307904</v>
      </c>
      <c r="T61" s="15">
        <v>3530810880</v>
      </c>
      <c r="U61" s="15">
        <v>3550840064</v>
      </c>
      <c r="V61" s="15">
        <v>3629229056</v>
      </c>
      <c r="W61" s="15">
        <v>3494394112</v>
      </c>
      <c r="X61" s="15">
        <v>3404722944</v>
      </c>
      <c r="Y61" s="15">
        <v>3431214080</v>
      </c>
      <c r="Z61" s="15">
        <v>3420676096</v>
      </c>
      <c r="AA61" s="15">
        <v>3318848000</v>
      </c>
      <c r="AB61" s="15">
        <v>3307193088</v>
      </c>
      <c r="AC61" s="15">
        <v>3311179008</v>
      </c>
      <c r="AD61" s="15">
        <v>3001444096</v>
      </c>
      <c r="AE61" s="15">
        <v>3013899008</v>
      </c>
      <c r="AF61" s="15">
        <v>2965789952</v>
      </c>
      <c r="AG61" s="15">
        <v>2920672000</v>
      </c>
      <c r="AH61" s="15">
        <v>2831299072</v>
      </c>
      <c r="AI61" s="15">
        <v>2796707072</v>
      </c>
      <c r="AJ61" s="15">
        <v>2764872960</v>
      </c>
      <c r="AK61" s="15">
        <v>2746696960</v>
      </c>
      <c r="AL61" s="15">
        <v>2648541952</v>
      </c>
      <c r="AM61" s="15">
        <v>2599388928</v>
      </c>
      <c r="AN61" s="15">
        <v>2409336064</v>
      </c>
      <c r="AO61" s="15">
        <v>2559923968</v>
      </c>
      <c r="AP61" s="15">
        <v>2792815104</v>
      </c>
      <c r="AQ61" s="15">
        <v>2705249024</v>
      </c>
      <c r="AR61" s="15">
        <v>2695992064</v>
      </c>
      <c r="AS61" t="s">
        <v>1115</v>
      </c>
      <c r="AT61" s="25">
        <f t="shared" si="1"/>
        <v>2695.992064</v>
      </c>
      <c r="AU61" s="26"/>
    </row>
    <row r="62" spans="1:47" x14ac:dyDescent="0.3">
      <c r="A62" t="s">
        <v>287</v>
      </c>
      <c r="B62" t="str">
        <f t="shared" si="0"/>
        <v>CSU CN EQUITY</v>
      </c>
      <c r="C62" t="s">
        <v>67</v>
      </c>
      <c r="D62" s="15">
        <v>12572999680</v>
      </c>
      <c r="E62" s="15">
        <v>12115999744</v>
      </c>
      <c r="F62" s="15">
        <v>11921000448</v>
      </c>
      <c r="G62" s="15">
        <v>10899000320</v>
      </c>
      <c r="H62" s="15">
        <v>10039000064</v>
      </c>
      <c r="I62" s="15">
        <v>9187999744</v>
      </c>
      <c r="J62" s="15">
        <v>8864000000</v>
      </c>
      <c r="K62" s="15">
        <v>7881999872</v>
      </c>
      <c r="L62" s="15">
        <v>7325000192</v>
      </c>
      <c r="M62" s="15">
        <v>7421000192</v>
      </c>
      <c r="N62" s="15">
        <v>6498999808</v>
      </c>
      <c r="O62" s="15">
        <v>5766000128</v>
      </c>
      <c r="P62" s="15">
        <v>5433999872</v>
      </c>
      <c r="Q62" s="15">
        <v>5290999808</v>
      </c>
      <c r="R62" s="15">
        <v>5146999808</v>
      </c>
      <c r="S62" s="15">
        <v>4375000064</v>
      </c>
      <c r="T62" s="15">
        <v>3879000064</v>
      </c>
      <c r="U62" s="15">
        <v>3767000064</v>
      </c>
      <c r="V62" s="15">
        <v>3576999936</v>
      </c>
      <c r="W62" s="15">
        <v>3488000000</v>
      </c>
      <c r="X62" s="15">
        <v>3236999936</v>
      </c>
      <c r="Y62" s="15">
        <v>2928999936</v>
      </c>
      <c r="Z62" s="15">
        <v>3324000000</v>
      </c>
      <c r="AA62" s="15">
        <v>2935000064</v>
      </c>
      <c r="AB62" s="15">
        <v>2736627968</v>
      </c>
      <c r="AC62" s="15">
        <v>2553560064</v>
      </c>
      <c r="AD62" s="15">
        <v>2605463040</v>
      </c>
      <c r="AE62" s="15">
        <v>2288218112</v>
      </c>
      <c r="AF62" s="15">
        <v>2167096064</v>
      </c>
      <c r="AG62" s="15">
        <v>2102872960</v>
      </c>
      <c r="AH62" s="15">
        <v>2064603008</v>
      </c>
      <c r="AI62" s="15">
        <v>1883460992</v>
      </c>
      <c r="AJ62" s="15">
        <v>1842977024</v>
      </c>
      <c r="AK62" s="15">
        <v>1757458048</v>
      </c>
      <c r="AL62" s="15">
        <v>1765709952</v>
      </c>
      <c r="AM62" s="15">
        <v>1639320064</v>
      </c>
      <c r="AN62" s="15">
        <v>1627038976</v>
      </c>
      <c r="AO62" s="15">
        <v>1576486016</v>
      </c>
      <c r="AP62" s="15">
        <v>1486881024</v>
      </c>
      <c r="AQ62" s="15">
        <v>1433124992</v>
      </c>
      <c r="AR62" s="15">
        <v>1436404992</v>
      </c>
      <c r="AS62" t="s">
        <v>1116</v>
      </c>
      <c r="AT62" s="25">
        <f t="shared" si="1"/>
        <v>1436.404992</v>
      </c>
    </row>
    <row r="63" spans="1:47" x14ac:dyDescent="0.3">
      <c r="A63" t="s">
        <v>288</v>
      </c>
      <c r="B63" t="str">
        <f t="shared" si="0"/>
        <v>CTC/A CN EQUITY</v>
      </c>
      <c r="C63" t="s">
        <v>68</v>
      </c>
      <c r="D63" s="15">
        <v>22811600896</v>
      </c>
      <c r="E63" s="15">
        <v>21855700992</v>
      </c>
      <c r="F63" s="15">
        <v>22426099712</v>
      </c>
      <c r="G63" s="15">
        <v>21978300416</v>
      </c>
      <c r="H63" s="15">
        <v>22712799232</v>
      </c>
      <c r="I63" s="15">
        <v>21840599040</v>
      </c>
      <c r="J63" s="15">
        <v>22162800640</v>
      </c>
      <c r="K63" s="15">
        <v>22102300672</v>
      </c>
      <c r="L63" s="15">
        <v>22211399680</v>
      </c>
      <c r="M63" s="15">
        <v>21059700736</v>
      </c>
      <c r="N63" s="15">
        <v>21459099648</v>
      </c>
      <c r="O63" s="15">
        <v>21802199040</v>
      </c>
      <c r="P63" s="15">
        <v>21561499648</v>
      </c>
      <c r="Q63" s="15">
        <v>21143699456</v>
      </c>
      <c r="R63" s="15">
        <v>20949000192</v>
      </c>
      <c r="S63" s="15">
        <v>20377100288</v>
      </c>
      <c r="T63" s="15">
        <v>19972900864</v>
      </c>
      <c r="U63" s="15">
        <v>20050999296</v>
      </c>
      <c r="V63" s="15">
        <v>19532699648</v>
      </c>
      <c r="W63" s="15">
        <v>19518300160</v>
      </c>
      <c r="X63" s="15">
        <v>19615399936</v>
      </c>
      <c r="Y63" s="15">
        <v>19237300224</v>
      </c>
      <c r="Z63" s="15">
        <v>19144599552</v>
      </c>
      <c r="AA63" s="15">
        <v>17286799360</v>
      </c>
      <c r="AB63" s="15">
        <v>17473200128</v>
      </c>
      <c r="AC63" s="15">
        <v>15313899520</v>
      </c>
      <c r="AD63" s="15">
        <v>15444500480</v>
      </c>
      <c r="AE63" s="15">
        <v>15626999808</v>
      </c>
      <c r="AF63" s="15">
        <v>16078900224</v>
      </c>
      <c r="AG63" s="15">
        <v>15539800064</v>
      </c>
      <c r="AH63" s="15">
        <v>15338399744</v>
      </c>
      <c r="AI63" s="15">
        <v>15302800384</v>
      </c>
      <c r="AJ63" s="15">
        <v>15254099968</v>
      </c>
      <c r="AK63" s="15">
        <v>14926600192</v>
      </c>
      <c r="AL63" s="15">
        <v>14888599552</v>
      </c>
      <c r="AM63" s="15">
        <v>14987799552</v>
      </c>
      <c r="AN63" s="15">
        <v>15351199744</v>
      </c>
      <c r="AO63" s="15">
        <v>14891799552</v>
      </c>
      <c r="AP63" s="15">
        <v>14533999616</v>
      </c>
      <c r="AQ63" s="15">
        <v>14553199616</v>
      </c>
      <c r="AR63" s="15">
        <v>14136599552</v>
      </c>
      <c r="AS63" t="s">
        <v>1117</v>
      </c>
      <c r="AT63" s="25">
        <f t="shared" si="1"/>
        <v>14136.599552</v>
      </c>
    </row>
    <row r="64" spans="1:47" x14ac:dyDescent="0.3">
      <c r="A64" t="s">
        <v>289</v>
      </c>
      <c r="B64" t="str">
        <f t="shared" si="0"/>
        <v>CU CN EQUITY</v>
      </c>
      <c r="C64" t="s">
        <v>69</v>
      </c>
      <c r="D64" s="15">
        <v>23267999744</v>
      </c>
      <c r="E64" s="15">
        <v>23200999424</v>
      </c>
      <c r="F64" s="15">
        <v>23079999488</v>
      </c>
      <c r="G64" s="15">
        <v>23157999616</v>
      </c>
      <c r="H64" s="15">
        <v>22845999104</v>
      </c>
      <c r="I64" s="15">
        <v>22601000960</v>
      </c>
      <c r="J64" s="15">
        <v>22890999808</v>
      </c>
      <c r="K64" s="15">
        <v>21973999616</v>
      </c>
      <c r="L64" s="15">
        <v>21529999360</v>
      </c>
      <c r="M64" s="15">
        <v>21376999424</v>
      </c>
      <c r="N64" s="15">
        <v>21184000000</v>
      </c>
      <c r="O64" s="15">
        <v>21074999296</v>
      </c>
      <c r="P64" s="15">
        <v>20501000192</v>
      </c>
      <c r="Q64" s="15">
        <v>20110999552</v>
      </c>
      <c r="R64" s="15">
        <v>20366999552</v>
      </c>
      <c r="S64" s="15">
        <v>20295999488</v>
      </c>
      <c r="T64" s="15">
        <v>20224000000</v>
      </c>
      <c r="U64" s="15">
        <v>20046000128</v>
      </c>
      <c r="V64" s="15">
        <v>20120999936</v>
      </c>
      <c r="W64" s="15">
        <v>20043999232</v>
      </c>
      <c r="X64" s="15">
        <v>21501999104</v>
      </c>
      <c r="Y64" s="15">
        <v>21870000128</v>
      </c>
      <c r="Z64" s="15">
        <v>22018000896</v>
      </c>
      <c r="AA64" s="15">
        <v>21819000832</v>
      </c>
      <c r="AB64" s="15">
        <v>21220999168</v>
      </c>
      <c r="AC64" s="15">
        <v>20910999552</v>
      </c>
      <c r="AD64" s="15">
        <v>21350000640</v>
      </c>
      <c r="AE64" s="15">
        <v>20839000064</v>
      </c>
      <c r="AF64" s="15">
        <v>19661000704</v>
      </c>
      <c r="AG64" s="15">
        <v>19213000704</v>
      </c>
      <c r="AH64" s="15">
        <v>19114999808</v>
      </c>
      <c r="AI64" s="15">
        <v>18780999680</v>
      </c>
      <c r="AJ64" s="15">
        <v>18602000384</v>
      </c>
      <c r="AK64" s="15">
        <v>18368000000</v>
      </c>
      <c r="AL64" s="15">
        <v>18122999808</v>
      </c>
      <c r="AM64" s="15">
        <v>18069000192</v>
      </c>
      <c r="AN64" s="15">
        <v>17614000128</v>
      </c>
      <c r="AO64" s="15">
        <v>17218000896</v>
      </c>
      <c r="AP64" s="15">
        <v>17009999872</v>
      </c>
      <c r="AQ64" s="15">
        <v>16702000128</v>
      </c>
      <c r="AR64" s="15">
        <v>16574000128</v>
      </c>
      <c r="AS64" t="s">
        <v>1118</v>
      </c>
      <c r="AT64" s="25">
        <f t="shared" si="1"/>
        <v>16574.000128</v>
      </c>
    </row>
    <row r="65" spans="1:46" x14ac:dyDescent="0.3">
      <c r="A65" t="s">
        <v>291</v>
      </c>
      <c r="B65" t="str">
        <f t="shared" si="0"/>
        <v>CVE CN EQUITY</v>
      </c>
      <c r="C65" t="s">
        <v>71</v>
      </c>
      <c r="D65" s="15">
        <v>54679998464</v>
      </c>
      <c r="E65" s="15">
        <v>56000000000</v>
      </c>
      <c r="F65" s="15">
        <v>54994001920</v>
      </c>
      <c r="G65" s="15">
        <v>53915000832</v>
      </c>
      <c r="H65" s="15">
        <v>54427000832</v>
      </c>
      <c r="I65" s="15">
        <v>53746999296</v>
      </c>
      <c r="J65" s="15">
        <v>54000001024</v>
      </c>
      <c r="K65" s="15">
        <v>55869001728</v>
      </c>
      <c r="L65" s="15">
        <v>55085998080</v>
      </c>
      <c r="M65" s="15">
        <v>55893999616</v>
      </c>
      <c r="N65" s="15">
        <v>55654998016</v>
      </c>
      <c r="O65" s="15">
        <v>54103998464</v>
      </c>
      <c r="P65" s="15">
        <v>54250999808</v>
      </c>
      <c r="Q65" s="15">
        <v>53034999808</v>
      </c>
      <c r="R65" s="15">
        <v>53032001536</v>
      </c>
      <c r="S65" s="15">
        <v>32770000896</v>
      </c>
      <c r="T65" s="15">
        <v>32856999936</v>
      </c>
      <c r="U65" s="15">
        <v>33919000576</v>
      </c>
      <c r="V65" s="15">
        <v>33396000768</v>
      </c>
      <c r="W65" s="15">
        <v>35712999424</v>
      </c>
      <c r="X65" s="15">
        <v>35778998272</v>
      </c>
      <c r="Y65" s="15">
        <v>35358998528</v>
      </c>
      <c r="Z65" s="15">
        <v>35993001984</v>
      </c>
      <c r="AA65" s="15">
        <v>35173998592</v>
      </c>
      <c r="AB65" s="15">
        <v>39722000384</v>
      </c>
      <c r="AC65" s="15">
        <v>40298999808</v>
      </c>
      <c r="AD65" s="15">
        <v>39808999424</v>
      </c>
      <c r="AE65" s="15">
        <v>40932999168</v>
      </c>
      <c r="AF65" s="15">
        <v>42572001280</v>
      </c>
      <c r="AG65" s="15">
        <v>44458999808</v>
      </c>
      <c r="AH65" s="15">
        <v>25124999168</v>
      </c>
      <c r="AI65" s="15">
        <v>25258000384</v>
      </c>
      <c r="AJ65" s="15">
        <v>24475000832</v>
      </c>
      <c r="AK65" s="15">
        <v>24714000384</v>
      </c>
      <c r="AL65" s="15">
        <v>24500000768</v>
      </c>
      <c r="AM65" s="15">
        <v>25791000576</v>
      </c>
      <c r="AN65" s="15">
        <v>26724999168</v>
      </c>
      <c r="AO65" s="15">
        <v>25166999552</v>
      </c>
      <c r="AP65" s="15">
        <v>25849999360</v>
      </c>
      <c r="AQ65" s="15" t="s">
        <v>6</v>
      </c>
      <c r="AR65" s="15">
        <v>25447000064</v>
      </c>
      <c r="AS65" t="s">
        <v>1119</v>
      </c>
      <c r="AT65" s="25">
        <f t="shared" si="1"/>
        <v>25447.000064</v>
      </c>
    </row>
    <row r="66" spans="1:46" x14ac:dyDescent="0.3">
      <c r="A66" t="s">
        <v>1035</v>
      </c>
      <c r="B66" t="str">
        <f t="shared" ref="B66:B129" si="2">A66&amp;" CN EQUITY"</f>
        <v>CWB CN EQUITY</v>
      </c>
      <c r="C66" t="s">
        <v>968</v>
      </c>
      <c r="D66" s="15">
        <v>43133800448</v>
      </c>
      <c r="E66" s="15">
        <v>42462056448</v>
      </c>
      <c r="F66" s="15">
        <v>41951727616</v>
      </c>
      <c r="G66" s="15">
        <v>42694873088</v>
      </c>
      <c r="H66" s="15">
        <v>42320101376</v>
      </c>
      <c r="I66" s="15">
        <v>42561597440</v>
      </c>
      <c r="J66" s="15">
        <v>42227843072</v>
      </c>
      <c r="K66" s="15">
        <v>41711554560</v>
      </c>
      <c r="L66" s="15">
        <v>41427550208</v>
      </c>
      <c r="M66" s="15">
        <v>40403939328</v>
      </c>
      <c r="N66" s="15">
        <v>38927826944</v>
      </c>
      <c r="O66" s="15">
        <v>37684908032</v>
      </c>
      <c r="P66" s="15">
        <v>37323177984</v>
      </c>
      <c r="Q66" s="15">
        <v>36649459712</v>
      </c>
      <c r="R66" s="15">
        <v>35917565952</v>
      </c>
      <c r="S66" s="15">
        <v>35301769216</v>
      </c>
      <c r="T66" s="15">
        <v>33937864704</v>
      </c>
      <c r="U66" s="15">
        <v>33222764544</v>
      </c>
      <c r="V66" s="15">
        <v>32958183424</v>
      </c>
      <c r="W66" s="15">
        <v>31571597312</v>
      </c>
      <c r="X66" s="15">
        <v>31424235520</v>
      </c>
      <c r="Y66" s="15">
        <v>30930991104</v>
      </c>
      <c r="Z66" s="15">
        <v>30054180864</v>
      </c>
      <c r="AA66" s="15">
        <v>29348618240</v>
      </c>
      <c r="AB66" s="15">
        <v>29021462528</v>
      </c>
      <c r="AC66" s="15">
        <v>28170076160</v>
      </c>
      <c r="AD66" s="15">
        <v>28134203392</v>
      </c>
      <c r="AE66" s="15">
        <v>27914203136</v>
      </c>
      <c r="AF66" s="15">
        <v>26447452160</v>
      </c>
      <c r="AG66" s="15">
        <v>25344866304</v>
      </c>
      <c r="AH66" s="15">
        <v>24617568256</v>
      </c>
      <c r="AI66" s="15">
        <v>24814678016</v>
      </c>
      <c r="AJ66" s="15">
        <v>25222549504</v>
      </c>
      <c r="AK66" s="15">
        <v>25185441792</v>
      </c>
      <c r="AL66" s="15">
        <v>24236900352</v>
      </c>
      <c r="AM66" s="15">
        <v>23472553984</v>
      </c>
      <c r="AN66" s="15">
        <v>22838528000</v>
      </c>
      <c r="AO66" s="15">
        <v>22253846528</v>
      </c>
      <c r="AP66" s="15">
        <v>21522061312</v>
      </c>
      <c r="AQ66" s="15">
        <v>21285122048</v>
      </c>
      <c r="AR66" s="15">
        <v>20635045888</v>
      </c>
      <c r="AS66" t="s">
        <v>1120</v>
      </c>
      <c r="AT66" s="25">
        <f t="shared" ref="AT66:AT129" si="3">AR66/1000000</f>
        <v>20635.045888000001</v>
      </c>
    </row>
    <row r="67" spans="1:46" x14ac:dyDescent="0.3">
      <c r="A67" t="s">
        <v>1036</v>
      </c>
      <c r="B67" t="str">
        <f t="shared" si="2"/>
        <v>CXB CN EQUITY</v>
      </c>
      <c r="C67" t="s">
        <v>966</v>
      </c>
      <c r="D67" s="15">
        <v>1702464000</v>
      </c>
      <c r="E67" s="15">
        <v>1571277056</v>
      </c>
      <c r="F67" s="15">
        <v>1462898944</v>
      </c>
      <c r="G67" s="15">
        <v>819572992</v>
      </c>
      <c r="H67" s="15">
        <v>772558976</v>
      </c>
      <c r="I67" s="15">
        <v>726787008</v>
      </c>
      <c r="J67" s="15">
        <v>675558976</v>
      </c>
      <c r="K67" s="15">
        <v>664257984</v>
      </c>
      <c r="L67" s="15">
        <v>643830016</v>
      </c>
      <c r="M67" s="15">
        <v>632366976</v>
      </c>
      <c r="N67" s="15">
        <v>594953024</v>
      </c>
      <c r="O67" s="15">
        <v>437528992</v>
      </c>
      <c r="P67" s="15">
        <v>416716000</v>
      </c>
      <c r="Q67" s="15">
        <v>395574016</v>
      </c>
      <c r="R67" s="15">
        <v>369320000</v>
      </c>
      <c r="S67" s="15">
        <v>351183008</v>
      </c>
      <c r="T67" s="15">
        <v>326980992</v>
      </c>
      <c r="U67" s="15">
        <v>277204992</v>
      </c>
      <c r="V67" s="15">
        <v>284640992</v>
      </c>
      <c r="W67" s="15">
        <v>265184000</v>
      </c>
      <c r="X67" s="15">
        <v>25352000</v>
      </c>
      <c r="Y67" s="15">
        <v>25967310</v>
      </c>
      <c r="Z67" s="15">
        <v>26228970</v>
      </c>
      <c r="AA67" s="15">
        <v>25728474</v>
      </c>
      <c r="AB67" s="15">
        <v>22204624</v>
      </c>
      <c r="AC67" s="15">
        <v>22481018</v>
      </c>
      <c r="AD67" s="15">
        <v>22505718</v>
      </c>
      <c r="AE67" s="15">
        <v>23017606</v>
      </c>
      <c r="AF67" s="15">
        <v>22792604</v>
      </c>
      <c r="AG67" s="15">
        <v>22931672</v>
      </c>
      <c r="AH67" s="15">
        <v>22941854</v>
      </c>
      <c r="AI67" s="15">
        <v>20831292</v>
      </c>
      <c r="AJ67" s="15">
        <v>18800344</v>
      </c>
      <c r="AK67" s="15">
        <v>17892512</v>
      </c>
      <c r="AL67" s="15">
        <v>15710958</v>
      </c>
      <c r="AM67" s="15">
        <v>15954961</v>
      </c>
      <c r="AN67" s="15">
        <v>16143765</v>
      </c>
      <c r="AO67" s="15">
        <v>16878278</v>
      </c>
      <c r="AP67" s="15">
        <v>16744948</v>
      </c>
      <c r="AQ67" s="15">
        <v>17364254</v>
      </c>
      <c r="AR67" s="15">
        <v>17883084</v>
      </c>
      <c r="AS67" t="s">
        <v>1121</v>
      </c>
      <c r="AT67" s="25">
        <f t="shared" si="3"/>
        <v>17.883084</v>
      </c>
    </row>
    <row r="68" spans="1:46" x14ac:dyDescent="0.3">
      <c r="A68" t="s">
        <v>292</v>
      </c>
      <c r="B68" t="str">
        <f t="shared" si="2"/>
        <v>DFY CN EQUITY</v>
      </c>
      <c r="C68" t="s">
        <v>72</v>
      </c>
      <c r="D68" s="15">
        <v>7531700224</v>
      </c>
      <c r="E68" s="15">
        <v>7259899904</v>
      </c>
      <c r="F68" s="15">
        <v>7212599808</v>
      </c>
      <c r="G68" s="15">
        <v>7259500032</v>
      </c>
      <c r="H68" s="15">
        <v>6928200192</v>
      </c>
      <c r="I68" s="15">
        <v>6863000064</v>
      </c>
      <c r="J68" s="15">
        <v>6739500032</v>
      </c>
      <c r="K68" s="15">
        <v>6819700224</v>
      </c>
      <c r="L68" s="15">
        <v>7943399936</v>
      </c>
      <c r="M68" s="15">
        <v>7770500096</v>
      </c>
      <c r="N68" s="15">
        <v>7519000064</v>
      </c>
      <c r="O68" s="15">
        <v>7891400192</v>
      </c>
      <c r="P68" s="15">
        <v>7251599872</v>
      </c>
      <c r="Q68" s="15" t="s">
        <v>6</v>
      </c>
      <c r="R68" s="15" t="s">
        <v>6</v>
      </c>
      <c r="S68" s="15" t="s">
        <v>6</v>
      </c>
      <c r="T68" s="15" t="s">
        <v>6</v>
      </c>
      <c r="U68" s="15" t="s">
        <v>6</v>
      </c>
      <c r="V68" s="15" t="s">
        <v>6</v>
      </c>
      <c r="W68" s="15" t="s">
        <v>6</v>
      </c>
      <c r="X68" s="15" t="s">
        <v>6</v>
      </c>
      <c r="Y68" s="15" t="s">
        <v>6</v>
      </c>
      <c r="Z68" s="15" t="s">
        <v>6</v>
      </c>
      <c r="AA68" s="15" t="s">
        <v>6</v>
      </c>
      <c r="AB68" s="15" t="s">
        <v>6</v>
      </c>
      <c r="AC68" s="15" t="s">
        <v>6</v>
      </c>
      <c r="AD68" s="15" t="s">
        <v>6</v>
      </c>
      <c r="AE68" s="15" t="s">
        <v>6</v>
      </c>
      <c r="AF68" s="15" t="s">
        <v>6</v>
      </c>
      <c r="AG68" s="15" t="s">
        <v>6</v>
      </c>
      <c r="AH68" s="15" t="s">
        <v>6</v>
      </c>
      <c r="AI68" s="15" t="s">
        <v>6</v>
      </c>
      <c r="AJ68" s="15" t="s">
        <v>6</v>
      </c>
      <c r="AK68" s="15" t="s">
        <v>6</v>
      </c>
      <c r="AL68" s="15" t="s">
        <v>6</v>
      </c>
      <c r="AM68" s="15" t="s">
        <v>6</v>
      </c>
      <c r="AN68" s="15" t="s">
        <v>6</v>
      </c>
      <c r="AO68" s="15" t="s">
        <v>6</v>
      </c>
      <c r="AP68" s="15" t="s">
        <v>6</v>
      </c>
      <c r="AQ68" s="15" t="s">
        <v>6</v>
      </c>
      <c r="AR68" s="15" t="s">
        <v>6</v>
      </c>
      <c r="AS68" t="s">
        <v>1122</v>
      </c>
      <c r="AT68" s="25" t="e">
        <f t="shared" si="3"/>
        <v>#VALUE!</v>
      </c>
    </row>
    <row r="69" spans="1:46" x14ac:dyDescent="0.3">
      <c r="A69" t="s">
        <v>293</v>
      </c>
      <c r="B69" t="str">
        <f t="shared" si="2"/>
        <v>DIR-U CN EQUITY</v>
      </c>
      <c r="C69" t="s">
        <v>73</v>
      </c>
      <c r="D69" s="15">
        <v>8080378880</v>
      </c>
      <c r="E69" s="15">
        <v>8019580928</v>
      </c>
      <c r="F69" s="15">
        <v>7995744768</v>
      </c>
      <c r="G69" s="15">
        <v>7858339840</v>
      </c>
      <c r="H69" s="15">
        <v>7852449792</v>
      </c>
      <c r="I69" s="15">
        <v>7784409088</v>
      </c>
      <c r="J69" s="15">
        <v>7812256768</v>
      </c>
      <c r="K69" s="15">
        <v>7280493056</v>
      </c>
      <c r="L69" s="15">
        <v>7139282944</v>
      </c>
      <c r="M69" s="15">
        <v>6963251200</v>
      </c>
      <c r="N69" s="15">
        <v>6708183040</v>
      </c>
      <c r="O69" s="15">
        <v>6053565952</v>
      </c>
      <c r="P69" s="15">
        <v>5327352832</v>
      </c>
      <c r="Q69" s="15">
        <v>5680937984</v>
      </c>
      <c r="R69" s="15">
        <v>3693708032</v>
      </c>
      <c r="S69" s="15">
        <v>3521329920</v>
      </c>
      <c r="T69" s="15">
        <v>3096135936</v>
      </c>
      <c r="U69" s="15">
        <v>2978406912</v>
      </c>
      <c r="V69" s="15">
        <v>3014758912</v>
      </c>
      <c r="W69" s="15">
        <v>2892890880</v>
      </c>
      <c r="X69" s="15">
        <v>2478684928</v>
      </c>
      <c r="Y69" s="15">
        <v>2556058112</v>
      </c>
      <c r="Z69" s="15">
        <v>2427558912</v>
      </c>
      <c r="AA69" s="15">
        <v>2160574976</v>
      </c>
      <c r="AB69" s="15">
        <v>2091021056</v>
      </c>
      <c r="AC69" s="15">
        <v>2149164032</v>
      </c>
      <c r="AD69" s="15">
        <v>1928583040</v>
      </c>
      <c r="AE69" s="15">
        <v>1807751040</v>
      </c>
      <c r="AF69" s="15">
        <v>1687993984</v>
      </c>
      <c r="AG69" s="15">
        <v>1652322048</v>
      </c>
      <c r="AH69" s="15">
        <v>1657230976</v>
      </c>
      <c r="AI69" s="15">
        <v>1658076032</v>
      </c>
      <c r="AJ69" s="15">
        <v>1676099968</v>
      </c>
      <c r="AK69" s="15">
        <v>1722157056</v>
      </c>
      <c r="AL69" s="15">
        <v>1721012992</v>
      </c>
      <c r="AM69" s="15">
        <v>1720920064</v>
      </c>
      <c r="AN69" s="15">
        <v>1749307008</v>
      </c>
      <c r="AO69" s="15">
        <v>1755137024</v>
      </c>
      <c r="AP69" s="15">
        <v>1739975936</v>
      </c>
      <c r="AQ69" s="15">
        <v>1742710016</v>
      </c>
      <c r="AR69" s="15">
        <v>1738358016</v>
      </c>
      <c r="AS69" t="s">
        <v>1123</v>
      </c>
      <c r="AT69" s="25">
        <f t="shared" si="3"/>
        <v>1738.3580159999999</v>
      </c>
    </row>
    <row r="70" spans="1:46" x14ac:dyDescent="0.3">
      <c r="A70" t="s">
        <v>294</v>
      </c>
      <c r="B70" t="str">
        <f t="shared" si="2"/>
        <v>DML CN EQUITY</v>
      </c>
      <c r="C70" t="s">
        <v>74</v>
      </c>
      <c r="D70" s="15">
        <v>671886976</v>
      </c>
      <c r="E70" s="15">
        <v>695356992</v>
      </c>
      <c r="F70" s="15">
        <v>712908992</v>
      </c>
      <c r="G70" s="15">
        <v>726603008</v>
      </c>
      <c r="H70" s="15">
        <v>614011008</v>
      </c>
      <c r="I70" s="15">
        <v>532624992</v>
      </c>
      <c r="J70" s="15">
        <v>532243008</v>
      </c>
      <c r="K70" s="15">
        <v>515796000</v>
      </c>
      <c r="L70" s="15">
        <v>527414016</v>
      </c>
      <c r="M70" s="15">
        <v>523776992</v>
      </c>
      <c r="N70" s="15">
        <v>562697984</v>
      </c>
      <c r="O70" s="15">
        <v>510284000</v>
      </c>
      <c r="P70" s="15">
        <v>509692000</v>
      </c>
      <c r="Q70" s="15">
        <v>478124992</v>
      </c>
      <c r="R70" s="15">
        <v>467934016</v>
      </c>
      <c r="S70" s="15">
        <v>320689984</v>
      </c>
      <c r="T70" s="15">
        <v>293556992</v>
      </c>
      <c r="U70" s="15">
        <v>296200000</v>
      </c>
      <c r="V70" s="15">
        <v>292304000</v>
      </c>
      <c r="W70" s="15">
        <v>299998016</v>
      </c>
      <c r="X70" s="15">
        <v>296475008</v>
      </c>
      <c r="Y70" s="15">
        <v>302278016</v>
      </c>
      <c r="Z70" s="15">
        <v>307664000</v>
      </c>
      <c r="AA70" s="15">
        <v>312187008</v>
      </c>
      <c r="AB70" s="15">
        <v>302268992</v>
      </c>
      <c r="AC70" s="15">
        <v>309120000</v>
      </c>
      <c r="AD70" s="15">
        <v>316145984</v>
      </c>
      <c r="AE70" s="15">
        <v>325787168</v>
      </c>
      <c r="AF70" s="15">
        <v>328538944</v>
      </c>
      <c r="AG70" s="15">
        <v>336291520</v>
      </c>
      <c r="AH70" s="15">
        <v>346072224</v>
      </c>
      <c r="AI70" s="15">
        <v>292433920</v>
      </c>
      <c r="AJ70" s="15">
        <v>302479328</v>
      </c>
      <c r="AK70" s="15">
        <v>297276192</v>
      </c>
      <c r="AL70" s="15">
        <v>290853152</v>
      </c>
      <c r="AM70" s="15">
        <v>294201760</v>
      </c>
      <c r="AN70" s="15">
        <v>344375488</v>
      </c>
      <c r="AO70" s="15">
        <v>358816352</v>
      </c>
      <c r="AP70" s="15">
        <v>352492768</v>
      </c>
      <c r="AQ70" s="15">
        <v>361609792</v>
      </c>
      <c r="AR70" s="15">
        <v>359307200</v>
      </c>
      <c r="AS70" t="s">
        <v>1124</v>
      </c>
      <c r="AT70" s="25">
        <f t="shared" si="3"/>
        <v>359.30720000000002</v>
      </c>
    </row>
    <row r="71" spans="1:46" x14ac:dyDescent="0.3">
      <c r="A71" t="s">
        <v>295</v>
      </c>
      <c r="B71" t="str">
        <f t="shared" si="2"/>
        <v>DOL CN EQUITY</v>
      </c>
      <c r="C71" t="s">
        <v>75</v>
      </c>
      <c r="D71" s="15">
        <v>6441105920</v>
      </c>
      <c r="E71" s="15">
        <v>6313986048</v>
      </c>
      <c r="F71" s="15">
        <v>5489033216</v>
      </c>
      <c r="G71" s="15">
        <v>5263606784</v>
      </c>
      <c r="H71" s="15">
        <v>5674945024</v>
      </c>
      <c r="I71" s="15">
        <v>4999759872</v>
      </c>
      <c r="J71" s="15">
        <v>4993851904</v>
      </c>
      <c r="K71" s="15">
        <v>4819656192</v>
      </c>
      <c r="L71" s="15">
        <v>5179200000</v>
      </c>
      <c r="M71" s="15">
        <v>4400799744</v>
      </c>
      <c r="N71" s="15">
        <v>4194278912</v>
      </c>
      <c r="O71" s="15">
        <v>4063561984</v>
      </c>
      <c r="P71" s="15">
        <v>3998800896</v>
      </c>
      <c r="Q71" s="15">
        <v>3948800000</v>
      </c>
      <c r="R71" s="15">
        <v>3876186880</v>
      </c>
      <c r="S71" s="15">
        <v>4223746048</v>
      </c>
      <c r="T71" s="15">
        <v>4154265088</v>
      </c>
      <c r="U71" s="15">
        <v>3883098880</v>
      </c>
      <c r="V71" s="15">
        <v>4177886976</v>
      </c>
      <c r="W71" s="15">
        <v>3716455936</v>
      </c>
      <c r="X71" s="15">
        <v>3696244992</v>
      </c>
      <c r="Y71" s="15">
        <v>3535832064</v>
      </c>
      <c r="Z71" s="15">
        <v>3417017088</v>
      </c>
      <c r="AA71" s="15">
        <v>3359668992</v>
      </c>
      <c r="AB71" s="15">
        <v>2141984000</v>
      </c>
      <c r="AC71" s="15">
        <v>2172379904</v>
      </c>
      <c r="AD71" s="15">
        <v>2052690944</v>
      </c>
      <c r="AE71" s="15">
        <v>3069036032</v>
      </c>
      <c r="AF71" s="15">
        <v>1948780032</v>
      </c>
      <c r="AG71" s="15">
        <v>1891416064</v>
      </c>
      <c r="AH71" s="15">
        <v>1883571968</v>
      </c>
      <c r="AI71" s="15">
        <v>1863451008</v>
      </c>
      <c r="AJ71" s="15">
        <v>1863474944</v>
      </c>
      <c r="AK71" s="15">
        <v>1828643968</v>
      </c>
      <c r="AL71" s="15">
        <v>1767419008</v>
      </c>
      <c r="AM71" s="15">
        <v>1813874048</v>
      </c>
      <c r="AN71" s="15">
        <v>1794882048</v>
      </c>
      <c r="AO71" s="15">
        <v>1768157056</v>
      </c>
      <c r="AP71" s="15">
        <v>1752930048</v>
      </c>
      <c r="AQ71" s="15">
        <v>1700838016</v>
      </c>
      <c r="AR71" s="15">
        <v>1591360000</v>
      </c>
      <c r="AS71" t="s">
        <v>1125</v>
      </c>
      <c r="AT71" s="25">
        <f t="shared" si="3"/>
        <v>1591.36</v>
      </c>
    </row>
    <row r="72" spans="1:46" x14ac:dyDescent="0.3">
      <c r="A72" t="s">
        <v>296</v>
      </c>
      <c r="B72" t="str">
        <f t="shared" si="2"/>
        <v>DOO CN EQUITY</v>
      </c>
      <c r="C72" t="s">
        <v>76</v>
      </c>
      <c r="D72" s="15">
        <v>6506500096</v>
      </c>
      <c r="E72" s="15">
        <v>6378399744</v>
      </c>
      <c r="F72" s="15">
        <v>6642899968</v>
      </c>
      <c r="G72" s="15">
        <v>6775499776</v>
      </c>
      <c r="H72" s="15">
        <v>6889800192</v>
      </c>
      <c r="I72" s="15">
        <v>6656500224</v>
      </c>
      <c r="J72" s="15">
        <v>6711699968</v>
      </c>
      <c r="K72" s="15">
        <v>6464600064</v>
      </c>
      <c r="L72" s="15">
        <v>6151000064</v>
      </c>
      <c r="M72" s="15">
        <v>5379299840</v>
      </c>
      <c r="N72" s="15">
        <v>5210699776</v>
      </c>
      <c r="O72" s="15">
        <v>5030900224</v>
      </c>
      <c r="P72" s="15">
        <v>4572599808</v>
      </c>
      <c r="Q72" s="15">
        <v>4253199872</v>
      </c>
      <c r="R72" s="15">
        <v>4429599744</v>
      </c>
      <c r="S72" s="15">
        <v>4885899776</v>
      </c>
      <c r="T72" s="15">
        <v>4723800064</v>
      </c>
      <c r="U72" s="15">
        <v>4240000000</v>
      </c>
      <c r="V72" s="15">
        <v>4236800000</v>
      </c>
      <c r="W72" s="15">
        <v>3767099904</v>
      </c>
      <c r="X72" s="15">
        <v>3804699904</v>
      </c>
      <c r="Y72" s="15">
        <v>3505299968</v>
      </c>
      <c r="Z72" s="15">
        <v>3358099968</v>
      </c>
      <c r="AA72" s="15">
        <v>3077199872</v>
      </c>
      <c r="AB72" s="15">
        <v>2972900096</v>
      </c>
      <c r="AC72" s="15">
        <v>2671699968</v>
      </c>
      <c r="AD72" s="15">
        <v>2643699968</v>
      </c>
      <c r="AE72" s="15">
        <v>2623600128</v>
      </c>
      <c r="AF72" s="15">
        <v>2575800064</v>
      </c>
      <c r="AG72" s="15">
        <v>2252000000</v>
      </c>
      <c r="AH72" s="15">
        <v>2545600000</v>
      </c>
      <c r="AI72" s="15">
        <v>2595500032</v>
      </c>
      <c r="AJ72" s="15">
        <v>2425999872</v>
      </c>
      <c r="AK72" s="15">
        <v>2204800000</v>
      </c>
      <c r="AL72" s="15">
        <v>2293700096</v>
      </c>
      <c r="AM72" s="15">
        <v>2445199872</v>
      </c>
      <c r="AN72" s="15">
        <v>2347899904</v>
      </c>
      <c r="AO72" s="15">
        <v>2223500032</v>
      </c>
      <c r="AP72" s="15">
        <v>2230000128</v>
      </c>
      <c r="AQ72" s="15">
        <v>2347899904</v>
      </c>
      <c r="AR72" s="15">
        <v>2115500032</v>
      </c>
      <c r="AS72" t="s">
        <v>1126</v>
      </c>
      <c r="AT72" s="25">
        <f t="shared" si="3"/>
        <v>2115.5000319999999</v>
      </c>
    </row>
    <row r="73" spans="1:46" x14ac:dyDescent="0.3">
      <c r="A73" t="s">
        <v>297</v>
      </c>
      <c r="B73" t="str">
        <f t="shared" si="2"/>
        <v>DPM CN EQUITY</v>
      </c>
      <c r="C73" t="s">
        <v>77</v>
      </c>
      <c r="D73" s="15">
        <v>1465259008</v>
      </c>
      <c r="E73" s="15">
        <v>1380803968</v>
      </c>
      <c r="F73" s="15">
        <v>1336417024</v>
      </c>
      <c r="G73" s="15">
        <v>1290236032</v>
      </c>
      <c r="H73" s="15">
        <v>1230123008</v>
      </c>
      <c r="I73" s="15">
        <v>1224609024</v>
      </c>
      <c r="J73" s="15">
        <v>1208753024</v>
      </c>
      <c r="K73" s="15">
        <v>1157254016</v>
      </c>
      <c r="L73" s="15">
        <v>1090340992</v>
      </c>
      <c r="M73" s="15">
        <v>1184365952</v>
      </c>
      <c r="N73" s="15">
        <v>1196013952</v>
      </c>
      <c r="O73" s="15">
        <v>1168409984</v>
      </c>
      <c r="P73" s="15">
        <v>1110680064</v>
      </c>
      <c r="Q73" s="15">
        <v>1030545984</v>
      </c>
      <c r="R73" s="15">
        <v>970892032</v>
      </c>
      <c r="S73" s="15">
        <v>974860032</v>
      </c>
      <c r="T73" s="15">
        <v>897345984</v>
      </c>
      <c r="U73" s="15">
        <v>835297024</v>
      </c>
      <c r="V73" s="15">
        <v>749862016</v>
      </c>
      <c r="W73" s="15">
        <v>784710016</v>
      </c>
      <c r="X73" s="15">
        <v>902048000</v>
      </c>
      <c r="Y73" s="15">
        <v>909470976</v>
      </c>
      <c r="Z73" s="15">
        <v>868739968</v>
      </c>
      <c r="AA73" s="15">
        <v>859585024</v>
      </c>
      <c r="AB73" s="15">
        <v>868380992</v>
      </c>
      <c r="AC73" s="15">
        <v>861793024</v>
      </c>
      <c r="AD73" s="15">
        <v>860398976</v>
      </c>
      <c r="AE73" s="15">
        <v>844750016</v>
      </c>
      <c r="AF73" s="15">
        <v>786843008</v>
      </c>
      <c r="AG73" s="15">
        <v>766236992</v>
      </c>
      <c r="AH73" s="15">
        <v>752424000</v>
      </c>
      <c r="AI73" s="15">
        <v>733952000</v>
      </c>
      <c r="AJ73" s="15">
        <v>910188032</v>
      </c>
      <c r="AK73" s="15">
        <v>889273984</v>
      </c>
      <c r="AL73" s="15">
        <v>914443008</v>
      </c>
      <c r="AM73" s="15">
        <v>906150976</v>
      </c>
      <c r="AN73" s="15">
        <v>972694976</v>
      </c>
      <c r="AO73" s="15">
        <v>967488000</v>
      </c>
      <c r="AP73" s="15">
        <v>971588992</v>
      </c>
      <c r="AQ73" s="15">
        <v>980152000</v>
      </c>
      <c r="AR73" s="15">
        <v>980532992</v>
      </c>
      <c r="AS73" t="s">
        <v>1127</v>
      </c>
      <c r="AT73" s="25">
        <f t="shared" si="3"/>
        <v>980.53299200000004</v>
      </c>
    </row>
    <row r="74" spans="1:46" x14ac:dyDescent="0.3">
      <c r="A74" t="s">
        <v>298</v>
      </c>
      <c r="B74" t="str">
        <f t="shared" si="2"/>
        <v>DSG CN EQUITY</v>
      </c>
      <c r="C74" t="s">
        <v>78</v>
      </c>
      <c r="D74" s="15">
        <v>1619238016</v>
      </c>
      <c r="E74" s="15">
        <v>1565420032</v>
      </c>
      <c r="F74" s="15">
        <v>1543230976</v>
      </c>
      <c r="G74" s="15">
        <v>1474285056</v>
      </c>
      <c r="H74" s="15">
        <v>1432779008</v>
      </c>
      <c r="I74" s="15">
        <v>1416121984</v>
      </c>
      <c r="J74" s="15">
        <v>1373097984</v>
      </c>
      <c r="K74" s="15">
        <v>1316044032</v>
      </c>
      <c r="L74" s="15">
        <v>1256201984</v>
      </c>
      <c r="M74" s="15">
        <v>1246736000</v>
      </c>
      <c r="N74" s="15">
        <v>1215606016</v>
      </c>
      <c r="O74" s="15">
        <v>1185431040</v>
      </c>
      <c r="P74" s="15">
        <v>1167465984</v>
      </c>
      <c r="Q74" s="15">
        <v>1132036992</v>
      </c>
      <c r="R74" s="15">
        <v>1095367936</v>
      </c>
      <c r="S74" s="15">
        <v>1063254016</v>
      </c>
      <c r="T74" s="15">
        <v>1003752000</v>
      </c>
      <c r="U74" s="15">
        <v>988396992</v>
      </c>
      <c r="V74" s="15">
        <v>946956992</v>
      </c>
      <c r="W74" s="15">
        <v>942585984</v>
      </c>
      <c r="X74" s="15">
        <v>942542016</v>
      </c>
      <c r="Y74" s="15">
        <v>940104000</v>
      </c>
      <c r="Z74" s="15">
        <v>903534976</v>
      </c>
      <c r="AA74" s="15">
        <v>653334016</v>
      </c>
      <c r="AB74" s="15">
        <v>665148032</v>
      </c>
      <c r="AC74" s="15">
        <v>665964032</v>
      </c>
      <c r="AD74" s="15">
        <v>655217984</v>
      </c>
      <c r="AE74" s="15">
        <v>624878016</v>
      </c>
      <c r="AF74" s="15">
        <v>618758016</v>
      </c>
      <c r="AG74" s="15">
        <v>573476992</v>
      </c>
      <c r="AH74" s="15">
        <v>509604000</v>
      </c>
      <c r="AI74" s="15">
        <v>500540000</v>
      </c>
      <c r="AJ74" s="15">
        <v>485791008</v>
      </c>
      <c r="AK74" s="15">
        <v>483876992</v>
      </c>
      <c r="AL74" s="15">
        <v>489055008</v>
      </c>
      <c r="AM74" s="15">
        <v>452787008</v>
      </c>
      <c r="AN74" s="15">
        <v>453657984</v>
      </c>
      <c r="AO74" s="15">
        <v>450780000</v>
      </c>
      <c r="AP74" s="15">
        <v>450532992</v>
      </c>
      <c r="AQ74" s="15">
        <v>444200992</v>
      </c>
      <c r="AR74" s="15">
        <v>447696000</v>
      </c>
      <c r="AS74" t="s">
        <v>1128</v>
      </c>
      <c r="AT74" s="25">
        <f t="shared" si="3"/>
        <v>447.69600000000003</v>
      </c>
    </row>
    <row r="75" spans="1:46" x14ac:dyDescent="0.3">
      <c r="A75" t="s">
        <v>301</v>
      </c>
      <c r="B75" t="str">
        <f t="shared" si="2"/>
        <v>EFN CN EQUITY</v>
      </c>
      <c r="C75" t="s">
        <v>81</v>
      </c>
      <c r="D75" s="15">
        <v>12638541824</v>
      </c>
      <c r="E75" s="15">
        <v>12874524672</v>
      </c>
      <c r="F75" s="15">
        <v>13336017920</v>
      </c>
      <c r="G75" s="15">
        <v>12472608768</v>
      </c>
      <c r="H75" s="15">
        <v>12062372864</v>
      </c>
      <c r="I75" s="15">
        <v>11986589696</v>
      </c>
      <c r="J75" s="15">
        <v>11140726784</v>
      </c>
      <c r="K75" s="15">
        <v>10592917504</v>
      </c>
      <c r="L75" s="15">
        <v>9940573184</v>
      </c>
      <c r="M75" s="15">
        <v>10228834304</v>
      </c>
      <c r="N75" s="15">
        <v>10268904448</v>
      </c>
      <c r="O75" s="15">
        <v>10256472064</v>
      </c>
      <c r="P75" s="15">
        <v>10329847808</v>
      </c>
      <c r="Q75" s="15">
        <v>10866876416</v>
      </c>
      <c r="R75" s="15">
        <v>11161781248</v>
      </c>
      <c r="S75" s="15">
        <v>11741375488</v>
      </c>
      <c r="T75" s="15">
        <v>11803672576</v>
      </c>
      <c r="U75" s="15">
        <v>12399460352</v>
      </c>
      <c r="V75" s="15">
        <v>12843898880</v>
      </c>
      <c r="W75" s="15">
        <v>13430114304</v>
      </c>
      <c r="X75" s="15">
        <v>13491475456</v>
      </c>
      <c r="Y75" s="15">
        <v>13574029312</v>
      </c>
      <c r="Z75" s="15">
        <v>13822798848</v>
      </c>
      <c r="AA75" s="15">
        <v>13919557632</v>
      </c>
      <c r="AB75" s="15">
        <v>13532872704</v>
      </c>
      <c r="AC75" s="15">
        <v>14164414464</v>
      </c>
      <c r="AD75" s="15">
        <v>14012190720</v>
      </c>
      <c r="AE75" s="15">
        <v>14025411584</v>
      </c>
      <c r="AF75" s="15">
        <v>14119449600</v>
      </c>
      <c r="AG75" s="15">
        <v>14498156544</v>
      </c>
      <c r="AH75" s="15">
        <v>14121803776</v>
      </c>
      <c r="AI75" s="15">
        <v>13695661056</v>
      </c>
      <c r="AJ75" s="15">
        <v>18544003072</v>
      </c>
      <c r="AK75" s="15">
        <v>18493456384</v>
      </c>
      <c r="AL75" s="15">
        <v>18444449792</v>
      </c>
      <c r="AM75" s="15">
        <v>18189555712</v>
      </c>
      <c r="AN75" s="15">
        <v>17594028032</v>
      </c>
      <c r="AO75" s="15">
        <v>12245100544</v>
      </c>
      <c r="AP75" s="15">
        <v>9884056576</v>
      </c>
      <c r="AQ75" s="15">
        <v>9720622080</v>
      </c>
      <c r="AR75" s="15">
        <v>9323261952</v>
      </c>
      <c r="AS75" t="s">
        <v>1129</v>
      </c>
      <c r="AT75" s="25">
        <f t="shared" si="3"/>
        <v>9323.2619520000007</v>
      </c>
    </row>
    <row r="76" spans="1:46" x14ac:dyDescent="0.3">
      <c r="A76" t="s">
        <v>302</v>
      </c>
      <c r="B76" t="str">
        <f t="shared" si="2"/>
        <v>EFR CN EQUITY</v>
      </c>
      <c r="C76" t="s">
        <v>82</v>
      </c>
      <c r="D76" s="15">
        <v>400404000</v>
      </c>
      <c r="E76" s="15">
        <v>403395008</v>
      </c>
      <c r="F76" s="15">
        <v>405787008</v>
      </c>
      <c r="G76" s="15">
        <v>401939008</v>
      </c>
      <c r="H76" s="15">
        <v>401193984</v>
      </c>
      <c r="I76" s="15">
        <v>372075008</v>
      </c>
      <c r="J76" s="15">
        <v>375451008</v>
      </c>
      <c r="K76" s="15">
        <v>273947008</v>
      </c>
      <c r="L76" s="15">
        <v>279084000</v>
      </c>
      <c r="M76" s="15">
        <v>288257984</v>
      </c>
      <c r="N76" s="15">
        <v>306103008</v>
      </c>
      <c r="O76" s="15">
        <v>315446016</v>
      </c>
      <c r="P76" s="15">
        <v>267283008</v>
      </c>
      <c r="Q76" s="15">
        <v>242180000</v>
      </c>
      <c r="R76" s="15">
        <v>207219008</v>
      </c>
      <c r="S76" s="15">
        <v>183236000</v>
      </c>
      <c r="T76" s="15">
        <v>188912000</v>
      </c>
      <c r="U76" s="15">
        <v>188124992</v>
      </c>
      <c r="V76" s="15">
        <v>184928000</v>
      </c>
      <c r="W76" s="15">
        <v>175720000</v>
      </c>
      <c r="X76" s="15">
        <v>181372000</v>
      </c>
      <c r="Y76" s="15">
        <v>183592000</v>
      </c>
      <c r="Z76" s="15">
        <v>190340992</v>
      </c>
      <c r="AA76" s="15">
        <v>196766000</v>
      </c>
      <c r="AB76" s="15">
        <v>196780992</v>
      </c>
      <c r="AC76" s="15">
        <v>202776000</v>
      </c>
      <c r="AD76" s="15">
        <v>172796992</v>
      </c>
      <c r="AE76" s="15">
        <v>185338000</v>
      </c>
      <c r="AF76" s="15">
        <v>185300000</v>
      </c>
      <c r="AG76" s="15">
        <v>188296000</v>
      </c>
      <c r="AH76" s="15">
        <v>196455008</v>
      </c>
      <c r="AI76" s="15">
        <v>196456992</v>
      </c>
      <c r="AJ76" s="15">
        <v>206332000</v>
      </c>
      <c r="AK76" s="15">
        <v>201468992</v>
      </c>
      <c r="AL76" s="15">
        <v>192228000</v>
      </c>
      <c r="AM76" s="15">
        <v>192280000</v>
      </c>
      <c r="AN76" s="15">
        <v>267980000</v>
      </c>
      <c r="AO76" s="15">
        <v>269377984</v>
      </c>
      <c r="AP76" s="15">
        <v>131933000</v>
      </c>
      <c r="AQ76" s="15">
        <v>128589000</v>
      </c>
      <c r="AR76" s="15">
        <v>144350000</v>
      </c>
      <c r="AS76" t="s">
        <v>1130</v>
      </c>
      <c r="AT76" s="25">
        <f t="shared" si="3"/>
        <v>144.35</v>
      </c>
    </row>
    <row r="77" spans="1:46" x14ac:dyDescent="0.3">
      <c r="A77" t="s">
        <v>303</v>
      </c>
      <c r="B77" t="str">
        <f t="shared" si="2"/>
        <v>EFX CN EQUITY</v>
      </c>
      <c r="C77" t="s">
        <v>83</v>
      </c>
      <c r="D77" s="15">
        <v>2927000064</v>
      </c>
      <c r="E77" s="15">
        <v>2939000064</v>
      </c>
      <c r="F77" s="15">
        <v>2931000064</v>
      </c>
      <c r="G77" s="15">
        <v>2962050304</v>
      </c>
      <c r="H77" s="15">
        <v>3101394688</v>
      </c>
      <c r="I77" s="15">
        <v>3147655168</v>
      </c>
      <c r="J77" s="15">
        <v>3167232768</v>
      </c>
      <c r="K77" s="15">
        <v>3147130880</v>
      </c>
      <c r="L77" s="15">
        <v>1778182144</v>
      </c>
      <c r="M77" s="15">
        <v>1781297408</v>
      </c>
      <c r="N77" s="15">
        <v>1784149120</v>
      </c>
      <c r="O77" s="15">
        <v>1732502144</v>
      </c>
      <c r="P77" s="15">
        <v>1688866560</v>
      </c>
      <c r="Q77" s="15">
        <v>1663404288</v>
      </c>
      <c r="R77" s="15">
        <v>1679515648</v>
      </c>
      <c r="S77" s="15">
        <v>1707061376</v>
      </c>
      <c r="T77" s="15">
        <v>1711379328</v>
      </c>
      <c r="U77" s="15">
        <v>1742804736</v>
      </c>
      <c r="V77" s="15">
        <v>1751588224</v>
      </c>
      <c r="W77" s="15">
        <v>1875871488</v>
      </c>
      <c r="X77" s="15">
        <v>1842598784</v>
      </c>
      <c r="Y77" s="15">
        <v>1785363968</v>
      </c>
      <c r="Z77" s="15">
        <v>1783858048</v>
      </c>
      <c r="AA77" s="15">
        <v>1822415616</v>
      </c>
      <c r="AB77" s="15">
        <v>1666418560</v>
      </c>
      <c r="AC77" s="15">
        <v>1626496000</v>
      </c>
      <c r="AD77" s="15">
        <v>1613450240</v>
      </c>
      <c r="AE77" s="15">
        <v>1700807808</v>
      </c>
      <c r="AF77" s="15">
        <v>1657753088</v>
      </c>
      <c r="AG77" s="15">
        <v>1510870656</v>
      </c>
      <c r="AH77" s="15">
        <v>1503181952</v>
      </c>
      <c r="AI77" s="15">
        <v>1399214080</v>
      </c>
      <c r="AJ77" s="15">
        <v>1463254528</v>
      </c>
      <c r="AK77" s="15">
        <v>1490655616</v>
      </c>
      <c r="AL77" s="15">
        <v>1535765248</v>
      </c>
      <c r="AM77" s="15">
        <v>1597674240</v>
      </c>
      <c r="AN77" s="15">
        <v>1658352000</v>
      </c>
      <c r="AO77" s="15">
        <v>1692840704</v>
      </c>
      <c r="AP77" s="15">
        <v>1685464576</v>
      </c>
      <c r="AQ77" s="15">
        <v>1846739584</v>
      </c>
      <c r="AR77" s="15">
        <v>1792403584</v>
      </c>
      <c r="AS77" t="s">
        <v>1131</v>
      </c>
      <c r="AT77" s="25">
        <f t="shared" si="3"/>
        <v>1792.4035839999999</v>
      </c>
    </row>
    <row r="78" spans="1:46" x14ac:dyDescent="0.3">
      <c r="A78" t="s">
        <v>304</v>
      </c>
      <c r="B78" t="str">
        <f t="shared" si="2"/>
        <v>EIF CN EQUITY</v>
      </c>
      <c r="C78" t="s">
        <v>84</v>
      </c>
      <c r="D78" s="15">
        <v>4314450944</v>
      </c>
      <c r="E78" s="15">
        <v>4183985920</v>
      </c>
      <c r="F78" s="15">
        <v>4049396992</v>
      </c>
      <c r="G78" s="15">
        <v>4079806976</v>
      </c>
      <c r="H78" s="15">
        <v>3945640960</v>
      </c>
      <c r="I78" s="15">
        <v>3806912000</v>
      </c>
      <c r="J78" s="15">
        <v>3551108096</v>
      </c>
      <c r="K78" s="15">
        <v>3548836096</v>
      </c>
      <c r="L78" s="15">
        <v>3460657920</v>
      </c>
      <c r="M78" s="15">
        <v>3246245888</v>
      </c>
      <c r="N78" s="15">
        <v>2626341888</v>
      </c>
      <c r="O78" s="15">
        <v>2588666880</v>
      </c>
      <c r="P78" s="15">
        <v>2497506048</v>
      </c>
      <c r="Q78" s="15">
        <v>2317596928</v>
      </c>
      <c r="R78" s="15">
        <v>2319134976</v>
      </c>
      <c r="S78" s="15">
        <v>2294183936</v>
      </c>
      <c r="T78" s="15">
        <v>2387183104</v>
      </c>
      <c r="U78" s="15">
        <v>2300856064</v>
      </c>
      <c r="V78" s="15">
        <v>2452518912</v>
      </c>
      <c r="W78" s="15">
        <v>2266556928</v>
      </c>
      <c r="X78" s="15">
        <v>2205915904</v>
      </c>
      <c r="Y78" s="15">
        <v>2131357952</v>
      </c>
      <c r="Z78" s="15">
        <v>2103284992</v>
      </c>
      <c r="AA78" s="15">
        <v>1957298048</v>
      </c>
      <c r="AB78" s="15">
        <v>1904670976</v>
      </c>
      <c r="AC78" s="15">
        <v>1946400000</v>
      </c>
      <c r="AD78" s="15">
        <v>1779222016</v>
      </c>
      <c r="AE78" s="15">
        <v>1749197056</v>
      </c>
      <c r="AF78" s="15">
        <v>1559069056</v>
      </c>
      <c r="AG78" s="15">
        <v>1531644032</v>
      </c>
      <c r="AH78" s="15">
        <v>1487078016</v>
      </c>
      <c r="AI78" s="15">
        <v>1424531968</v>
      </c>
      <c r="AJ78" s="15">
        <v>1337874944</v>
      </c>
      <c r="AK78" s="15">
        <v>1265000960</v>
      </c>
      <c r="AL78" s="15">
        <v>1251102976</v>
      </c>
      <c r="AM78" s="15">
        <v>1229056000</v>
      </c>
      <c r="AN78" s="15">
        <v>1241975040</v>
      </c>
      <c r="AO78" s="15">
        <v>1123035008</v>
      </c>
      <c r="AP78" s="15">
        <v>1092654976</v>
      </c>
      <c r="AQ78" s="15">
        <v>715102976</v>
      </c>
      <c r="AR78" s="15">
        <v>1034179968</v>
      </c>
      <c r="AS78" t="s">
        <v>1132</v>
      </c>
      <c r="AT78" s="25">
        <f t="shared" si="3"/>
        <v>1034.1799679999999</v>
      </c>
    </row>
    <row r="79" spans="1:46" x14ac:dyDescent="0.3">
      <c r="A79" t="s">
        <v>305</v>
      </c>
      <c r="B79" t="str">
        <f t="shared" si="2"/>
        <v>ELD CN EQUITY</v>
      </c>
      <c r="C79" t="s">
        <v>85</v>
      </c>
      <c r="D79" s="15">
        <v>5565138944</v>
      </c>
      <c r="E79" s="15">
        <v>5280565248</v>
      </c>
      <c r="F79" s="15">
        <v>5065538048</v>
      </c>
      <c r="G79" s="15">
        <v>4987634176</v>
      </c>
      <c r="H79" s="15">
        <v>4812203008</v>
      </c>
      <c r="I79" s="15">
        <v>4742051840</v>
      </c>
      <c r="J79" s="15">
        <v>4502990848</v>
      </c>
      <c r="K79" s="15">
        <v>4457915904</v>
      </c>
      <c r="L79" s="15">
        <v>4411673088</v>
      </c>
      <c r="M79" s="15">
        <v>4508924928</v>
      </c>
      <c r="N79" s="15">
        <v>4511392768</v>
      </c>
      <c r="O79" s="15">
        <v>4930734080</v>
      </c>
      <c r="P79" s="15">
        <v>4873070080</v>
      </c>
      <c r="Q79" s="15">
        <v>4838615040</v>
      </c>
      <c r="R79" s="15">
        <v>4908640768</v>
      </c>
      <c r="S79" s="15">
        <v>4930545152</v>
      </c>
      <c r="T79" s="15">
        <v>4916663808</v>
      </c>
      <c r="U79" s="15">
        <v>4882225152</v>
      </c>
      <c r="V79" s="15">
        <v>4812011008</v>
      </c>
      <c r="W79" s="15">
        <v>4648920064</v>
      </c>
      <c r="X79" s="15">
        <v>4497687040</v>
      </c>
      <c r="Y79" s="15">
        <v>4477123072</v>
      </c>
      <c r="Z79" s="15">
        <v>4574907904</v>
      </c>
      <c r="AA79" s="15">
        <v>4628925952</v>
      </c>
      <c r="AB79" s="15">
        <v>4926566912</v>
      </c>
      <c r="AC79" s="15">
        <v>5062196224</v>
      </c>
      <c r="AD79" s="15">
        <v>5088530944</v>
      </c>
      <c r="AE79" s="15">
        <v>5090326016</v>
      </c>
      <c r="AF79" s="15">
        <v>5102411776</v>
      </c>
      <c r="AG79" s="15">
        <v>4790893056</v>
      </c>
      <c r="AH79" s="15">
        <v>4821163008</v>
      </c>
      <c r="AI79" s="15">
        <v>4797919232</v>
      </c>
      <c r="AJ79" s="15">
        <v>5080241152</v>
      </c>
      <c r="AK79" s="15">
        <v>5151724032</v>
      </c>
      <c r="AL79" s="15">
        <v>4797919232</v>
      </c>
      <c r="AM79" s="15">
        <v>5464877056</v>
      </c>
      <c r="AN79" s="15">
        <v>7108231168</v>
      </c>
      <c r="AO79" s="15">
        <v>7145233920</v>
      </c>
      <c r="AP79" s="15">
        <v>7381646848</v>
      </c>
      <c r="AQ79" s="15">
        <v>7393639936</v>
      </c>
      <c r="AR79" s="15">
        <v>7347523072</v>
      </c>
      <c r="AS79" t="s">
        <v>1133</v>
      </c>
      <c r="AT79" s="25">
        <f t="shared" si="3"/>
        <v>7347.523072</v>
      </c>
    </row>
    <row r="80" spans="1:46" x14ac:dyDescent="0.3">
      <c r="A80" t="s">
        <v>306</v>
      </c>
      <c r="B80" t="str">
        <f t="shared" si="2"/>
        <v>EMA CN EQUITY</v>
      </c>
      <c r="C80" t="s">
        <v>86</v>
      </c>
      <c r="D80" s="15">
        <v>39673999360</v>
      </c>
      <c r="E80" s="15">
        <v>39784001536</v>
      </c>
      <c r="F80" s="15">
        <v>40030998528</v>
      </c>
      <c r="G80" s="15">
        <v>39480000512</v>
      </c>
      <c r="H80" s="15">
        <v>39146999808</v>
      </c>
      <c r="I80" s="15">
        <v>38471999488</v>
      </c>
      <c r="J80" s="15">
        <v>38817001472</v>
      </c>
      <c r="K80" s="15">
        <v>39742001152</v>
      </c>
      <c r="L80" s="15">
        <v>39803998208</v>
      </c>
      <c r="M80" s="15">
        <v>36231000064</v>
      </c>
      <c r="N80" s="15">
        <v>34336999424</v>
      </c>
      <c r="O80" s="15">
        <v>34243999744</v>
      </c>
      <c r="P80" s="15">
        <v>33241999360</v>
      </c>
      <c r="Q80" s="15">
        <v>31362000896</v>
      </c>
      <c r="R80" s="15">
        <v>31370999808</v>
      </c>
      <c r="S80" s="15">
        <v>31234000896</v>
      </c>
      <c r="T80" s="15">
        <v>31918000128</v>
      </c>
      <c r="U80" s="15">
        <v>31879000064</v>
      </c>
      <c r="V80" s="15">
        <v>33856000000</v>
      </c>
      <c r="W80" s="15">
        <v>31842000896</v>
      </c>
      <c r="X80" s="15">
        <v>31565000704</v>
      </c>
      <c r="Y80" s="15">
        <v>30859999232</v>
      </c>
      <c r="Z80" s="15">
        <v>31798999040</v>
      </c>
      <c r="AA80" s="15">
        <v>32313999360</v>
      </c>
      <c r="AB80" s="15">
        <v>30308999168</v>
      </c>
      <c r="AC80" s="15">
        <v>30069999616</v>
      </c>
      <c r="AD80" s="15">
        <v>29287000064</v>
      </c>
      <c r="AE80" s="15">
        <v>28771000320</v>
      </c>
      <c r="AF80" s="15">
        <v>27882000384</v>
      </c>
      <c r="AG80" s="15">
        <v>28583999488</v>
      </c>
      <c r="AH80" s="15">
        <v>28945999872</v>
      </c>
      <c r="AI80" s="15">
        <v>29220999168</v>
      </c>
      <c r="AJ80" s="15">
        <v>27953999872</v>
      </c>
      <c r="AK80" s="15">
        <v>18988699648</v>
      </c>
      <c r="AL80" s="15">
        <v>11448599552</v>
      </c>
      <c r="AM80" s="15">
        <v>12012300288</v>
      </c>
      <c r="AN80" s="15">
        <v>10972999680</v>
      </c>
      <c r="AO80" s="15">
        <v>9887399936</v>
      </c>
      <c r="AP80" s="15">
        <v>10191699968</v>
      </c>
      <c r="AQ80" s="15">
        <v>9853400064</v>
      </c>
      <c r="AR80" s="15">
        <v>9406999552</v>
      </c>
      <c r="AS80" t="s">
        <v>1134</v>
      </c>
      <c r="AT80" s="25">
        <f t="shared" si="3"/>
        <v>9406.9995519999993</v>
      </c>
    </row>
    <row r="81" spans="1:46" x14ac:dyDescent="0.3">
      <c r="A81" t="s">
        <v>307</v>
      </c>
      <c r="B81" t="str">
        <f t="shared" si="2"/>
        <v>EMP/A CN EQUITY</v>
      </c>
      <c r="C81" t="s">
        <v>87</v>
      </c>
      <c r="D81" s="15">
        <v>16865800192</v>
      </c>
      <c r="E81" s="15">
        <v>16921400320</v>
      </c>
      <c r="F81" s="15">
        <v>16790299648</v>
      </c>
      <c r="G81" s="15">
        <v>16508000256</v>
      </c>
      <c r="H81" s="15">
        <v>16445100032</v>
      </c>
      <c r="I81" s="15">
        <v>16511899648</v>
      </c>
      <c r="J81" s="15">
        <v>16483699712</v>
      </c>
      <c r="K81" s="15">
        <v>16355300352</v>
      </c>
      <c r="L81" s="15">
        <v>16735200256</v>
      </c>
      <c r="M81" s="15">
        <v>16302000128</v>
      </c>
      <c r="N81" s="15">
        <v>16593600512</v>
      </c>
      <c r="O81" s="15">
        <v>16433800192</v>
      </c>
      <c r="P81" s="15">
        <v>15980600320</v>
      </c>
      <c r="Q81" s="15">
        <v>15922599936</v>
      </c>
      <c r="R81" s="15">
        <v>15173900288</v>
      </c>
      <c r="S81" s="15">
        <v>14962400256</v>
      </c>
      <c r="T81" s="15">
        <v>14567000064</v>
      </c>
      <c r="U81" s="15">
        <v>14800300032</v>
      </c>
      <c r="V81" s="15">
        <v>14632899584</v>
      </c>
      <c r="W81" s="15">
        <v>13972899840</v>
      </c>
      <c r="X81" s="15">
        <v>13777699840</v>
      </c>
      <c r="Y81" s="15">
        <v>13958400000</v>
      </c>
      <c r="Z81" s="15">
        <v>9602400256</v>
      </c>
      <c r="AA81" s="15">
        <v>9326300160</v>
      </c>
      <c r="AB81" s="15">
        <v>8733899776</v>
      </c>
      <c r="AC81" s="15">
        <v>8746200064</v>
      </c>
      <c r="AD81" s="15">
        <v>8661999616</v>
      </c>
      <c r="AE81" s="15">
        <v>8637100032</v>
      </c>
      <c r="AF81" s="15">
        <v>8634999808</v>
      </c>
      <c r="AG81" s="15">
        <v>8688799744</v>
      </c>
      <c r="AH81" s="15">
        <v>8695499776</v>
      </c>
      <c r="AI81" s="15">
        <v>8772100096</v>
      </c>
      <c r="AJ81" s="15">
        <v>8816900096</v>
      </c>
      <c r="AK81" s="15">
        <v>8842500096</v>
      </c>
      <c r="AL81" s="15">
        <v>9138499584</v>
      </c>
      <c r="AM81" s="15">
        <v>10130199552</v>
      </c>
      <c r="AN81" s="15">
        <v>11613500416</v>
      </c>
      <c r="AO81" s="15">
        <v>11632300032</v>
      </c>
      <c r="AP81" s="15">
        <v>11460700160</v>
      </c>
      <c r="AQ81" s="15">
        <v>11909000192</v>
      </c>
      <c r="AR81" s="15">
        <v>12135799808</v>
      </c>
      <c r="AS81" t="s">
        <v>1135</v>
      </c>
      <c r="AT81" s="25">
        <f t="shared" si="3"/>
        <v>12135.799808</v>
      </c>
    </row>
    <row r="82" spans="1:46" x14ac:dyDescent="0.3">
      <c r="A82" t="s">
        <v>308</v>
      </c>
      <c r="B82" t="str">
        <f t="shared" si="2"/>
        <v>ENB CN EQUITY</v>
      </c>
      <c r="C82" t="s">
        <v>88</v>
      </c>
      <c r="D82" s="15">
        <v>205772996608</v>
      </c>
      <c r="E82" s="15">
        <v>201263005696</v>
      </c>
      <c r="F82" s="15">
        <v>190713004032</v>
      </c>
      <c r="G82" s="15">
        <v>180316995584</v>
      </c>
      <c r="H82" s="15">
        <v>178409996288</v>
      </c>
      <c r="I82" s="15">
        <v>173941997568</v>
      </c>
      <c r="J82" s="15">
        <v>177069998080</v>
      </c>
      <c r="K82" s="15">
        <v>179607994368</v>
      </c>
      <c r="L82" s="15">
        <v>181775007744</v>
      </c>
      <c r="M82" s="15">
        <v>172816007168</v>
      </c>
      <c r="N82" s="15">
        <v>169390997504</v>
      </c>
      <c r="O82" s="15">
        <v>168864006144</v>
      </c>
      <c r="P82" s="15">
        <v>164531994624</v>
      </c>
      <c r="Q82" s="15">
        <v>160727007232</v>
      </c>
      <c r="R82" s="15">
        <v>160694992896</v>
      </c>
      <c r="S82" s="15">
        <v>160276004864</v>
      </c>
      <c r="T82" s="15">
        <v>162487992320</v>
      </c>
      <c r="U82" s="15">
        <v>164693999616</v>
      </c>
      <c r="V82" s="15">
        <v>170253991936</v>
      </c>
      <c r="W82" s="15">
        <v>163269001216</v>
      </c>
      <c r="X82" s="15">
        <v>166640992256</v>
      </c>
      <c r="Y82" s="15">
        <v>164828004352</v>
      </c>
      <c r="Z82" s="15">
        <v>166508003328</v>
      </c>
      <c r="AA82" s="15">
        <v>166905004032</v>
      </c>
      <c r="AB82" s="15">
        <v>163222994944</v>
      </c>
      <c r="AC82" s="15">
        <v>165435998208</v>
      </c>
      <c r="AD82" s="15">
        <v>163494002688</v>
      </c>
      <c r="AE82" s="15">
        <v>162093006848</v>
      </c>
      <c r="AF82" s="15">
        <v>163441000448</v>
      </c>
      <c r="AG82" s="15">
        <v>169036005376</v>
      </c>
      <c r="AH82" s="15">
        <v>170528997376</v>
      </c>
      <c r="AI82" s="15">
        <v>85208997888</v>
      </c>
      <c r="AJ82" s="15">
        <v>83682000896</v>
      </c>
      <c r="AK82" s="15">
        <v>83598000128</v>
      </c>
      <c r="AL82" s="15">
        <v>82462998528</v>
      </c>
      <c r="AM82" s="15">
        <v>84514996224</v>
      </c>
      <c r="AN82" s="15">
        <v>81569996800</v>
      </c>
      <c r="AO82" s="15">
        <v>77715996672</v>
      </c>
      <c r="AP82" s="15">
        <v>77465001984</v>
      </c>
      <c r="AQ82" s="15">
        <v>72857001984</v>
      </c>
      <c r="AR82" s="15">
        <v>67085000704</v>
      </c>
      <c r="AS82" t="s">
        <v>1136</v>
      </c>
      <c r="AT82" s="25">
        <f t="shared" si="3"/>
        <v>67085.000704000005</v>
      </c>
    </row>
    <row r="83" spans="1:46" x14ac:dyDescent="0.3">
      <c r="A83" t="s">
        <v>1037</v>
      </c>
      <c r="B83" t="str">
        <f t="shared" si="2"/>
        <v>ENGH CN EQUITY</v>
      </c>
      <c r="C83" t="s">
        <v>949</v>
      </c>
      <c r="D83" s="15">
        <v>833492992</v>
      </c>
      <c r="E83" s="15">
        <v>840836992</v>
      </c>
      <c r="F83" s="15">
        <v>822065024</v>
      </c>
      <c r="G83" s="15">
        <v>800070016</v>
      </c>
      <c r="H83" s="15">
        <v>783670016</v>
      </c>
      <c r="I83" s="15">
        <v>745972992</v>
      </c>
      <c r="J83" s="15">
        <v>775548992</v>
      </c>
      <c r="K83" s="15">
        <v>737905984</v>
      </c>
      <c r="L83" s="15">
        <v>704998016</v>
      </c>
      <c r="M83" s="15">
        <v>670400000</v>
      </c>
      <c r="N83" s="15">
        <v>688881984</v>
      </c>
      <c r="O83" s="15">
        <v>699283968</v>
      </c>
      <c r="P83" s="15">
        <v>674624000</v>
      </c>
      <c r="Q83" s="15">
        <v>687064000</v>
      </c>
      <c r="R83" s="15">
        <v>683464000</v>
      </c>
      <c r="S83" s="15">
        <v>793092992</v>
      </c>
      <c r="T83" s="15">
        <v>763646016</v>
      </c>
      <c r="U83" s="15">
        <v>758099008</v>
      </c>
      <c r="V83" s="15">
        <v>743081024</v>
      </c>
      <c r="W83" s="15">
        <v>691555968</v>
      </c>
      <c r="X83" s="15">
        <v>590600000</v>
      </c>
      <c r="Y83" s="15">
        <v>575084032</v>
      </c>
      <c r="Z83" s="15">
        <v>540350976</v>
      </c>
      <c r="AA83" s="15">
        <v>526441984</v>
      </c>
      <c r="AB83" s="15">
        <v>495200000</v>
      </c>
      <c r="AC83" s="15">
        <v>491268992</v>
      </c>
      <c r="AD83" s="15">
        <v>487969984</v>
      </c>
      <c r="AE83" s="15">
        <v>471684000</v>
      </c>
      <c r="AF83" s="15">
        <v>461836992</v>
      </c>
      <c r="AG83" s="15">
        <v>441124992</v>
      </c>
      <c r="AH83" s="15">
        <v>454089984</v>
      </c>
      <c r="AI83" s="15">
        <v>416828992</v>
      </c>
      <c r="AJ83" s="15">
        <v>419195008</v>
      </c>
      <c r="AK83" s="15">
        <v>395288992</v>
      </c>
      <c r="AL83" s="15">
        <v>395172000</v>
      </c>
      <c r="AM83" s="15">
        <v>409865984</v>
      </c>
      <c r="AN83" s="15">
        <v>376015008</v>
      </c>
      <c r="AO83" s="15">
        <v>369916992</v>
      </c>
      <c r="AP83" s="15">
        <v>352913984</v>
      </c>
      <c r="AQ83" s="15">
        <v>354628000</v>
      </c>
      <c r="AR83" s="15">
        <v>327771008</v>
      </c>
      <c r="AS83" t="s">
        <v>1137</v>
      </c>
      <c r="AT83" s="25">
        <f t="shared" si="3"/>
        <v>327.77100799999999</v>
      </c>
    </row>
    <row r="84" spans="1:46" x14ac:dyDescent="0.3">
      <c r="A84" t="s">
        <v>309</v>
      </c>
      <c r="B84" t="str">
        <f t="shared" si="2"/>
        <v>EQB CN EQUITY</v>
      </c>
      <c r="C84" t="s">
        <v>89</v>
      </c>
      <c r="D84" s="15">
        <v>53233922048</v>
      </c>
      <c r="E84" s="15">
        <v>54069735424</v>
      </c>
      <c r="F84" s="15">
        <v>53940195328</v>
      </c>
      <c r="G84" s="15">
        <v>53098876928</v>
      </c>
      <c r="H84" s="15">
        <v>52933455872</v>
      </c>
      <c r="I84" s="15">
        <v>53318701056</v>
      </c>
      <c r="J84" s="15">
        <v>51793018880</v>
      </c>
      <c r="K84" s="15">
        <v>51144957952</v>
      </c>
      <c r="L84" s="15">
        <v>40150110208</v>
      </c>
      <c r="M84" s="15">
        <v>39417757696</v>
      </c>
      <c r="N84" s="15">
        <v>37149966336</v>
      </c>
      <c r="O84" s="15">
        <v>36159070208</v>
      </c>
      <c r="P84" s="15">
        <v>34425065472</v>
      </c>
      <c r="Q84" s="15">
        <v>32342253568</v>
      </c>
      <c r="R84" s="15">
        <v>31354537984</v>
      </c>
      <c r="S84" s="15">
        <v>30746318848</v>
      </c>
      <c r="T84" s="15">
        <v>30447085568</v>
      </c>
      <c r="U84" s="15">
        <v>29957246976</v>
      </c>
      <c r="V84" s="15">
        <v>29153878016</v>
      </c>
      <c r="W84" s="15">
        <v>28392452096</v>
      </c>
      <c r="X84" s="15">
        <v>27544975360</v>
      </c>
      <c r="Y84" s="15">
        <v>26361200640</v>
      </c>
      <c r="Z84" s="15">
        <v>26327463936</v>
      </c>
      <c r="AA84" s="15">
        <v>25037144064</v>
      </c>
      <c r="AB84" s="15">
        <v>23147614208</v>
      </c>
      <c r="AC84" s="15">
        <v>21944721408</v>
      </c>
      <c r="AD84" s="15">
        <v>21054763008</v>
      </c>
      <c r="AE84" s="15">
        <v>20634249216</v>
      </c>
      <c r="AF84" s="15">
        <v>20221204480</v>
      </c>
      <c r="AG84" s="15">
        <v>19795986432</v>
      </c>
      <c r="AH84" s="15">
        <v>19300417536</v>
      </c>
      <c r="AI84" s="15">
        <v>18973587456</v>
      </c>
      <c r="AJ84" s="15">
        <v>18062845952</v>
      </c>
      <c r="AK84" s="15">
        <v>17147853824</v>
      </c>
      <c r="AL84" s="15">
        <v>16411220992</v>
      </c>
      <c r="AM84" s="15">
        <v>15527583744</v>
      </c>
      <c r="AN84" s="15">
        <v>14827610112</v>
      </c>
      <c r="AO84" s="15">
        <v>14329824256</v>
      </c>
      <c r="AP84" s="15">
        <v>13387915264</v>
      </c>
      <c r="AQ84" s="15">
        <v>12854902784</v>
      </c>
      <c r="AR84" s="15">
        <v>12193335296</v>
      </c>
      <c r="AS84" t="s">
        <v>1138</v>
      </c>
      <c r="AT84" s="25">
        <f t="shared" si="3"/>
        <v>12193.335295999999</v>
      </c>
    </row>
    <row r="85" spans="1:46" x14ac:dyDescent="0.3">
      <c r="A85" t="s">
        <v>310</v>
      </c>
      <c r="B85" t="str">
        <f t="shared" si="2"/>
        <v>EQX CN EQUITY</v>
      </c>
      <c r="C85" t="s">
        <v>90</v>
      </c>
      <c r="D85" s="15">
        <v>6838070784</v>
      </c>
      <c r="E85" s="15">
        <v>6683674112</v>
      </c>
      <c r="F85" s="15">
        <v>4292931072</v>
      </c>
      <c r="G85" s="15">
        <v>4350376960</v>
      </c>
      <c r="H85" s="15">
        <v>4291836928</v>
      </c>
      <c r="I85" s="15">
        <v>4060044032</v>
      </c>
      <c r="J85" s="15">
        <v>4028953088</v>
      </c>
      <c r="K85" s="15">
        <v>3856397056</v>
      </c>
      <c r="L85" s="15">
        <v>3684296960</v>
      </c>
      <c r="M85" s="15">
        <v>3690499072</v>
      </c>
      <c r="N85" s="15">
        <v>3834607104</v>
      </c>
      <c r="O85" s="15">
        <v>3967361024</v>
      </c>
      <c r="P85" s="15">
        <v>3665348096</v>
      </c>
      <c r="Q85" s="15">
        <v>3708995072</v>
      </c>
      <c r="R85" s="15">
        <v>2761794048</v>
      </c>
      <c r="S85" s="15">
        <v>2671831040</v>
      </c>
      <c r="T85" s="15">
        <v>2604356096</v>
      </c>
      <c r="U85" s="15">
        <v>2793976064</v>
      </c>
      <c r="V85" s="15">
        <v>2592048896</v>
      </c>
      <c r="W85" s="15">
        <v>839350016</v>
      </c>
      <c r="X85" s="15">
        <v>791702016</v>
      </c>
      <c r="Y85" s="15">
        <v>779526976</v>
      </c>
      <c r="Z85" s="15">
        <v>751889984</v>
      </c>
      <c r="AA85" s="15">
        <v>741873024</v>
      </c>
      <c r="AB85" s="15">
        <v>486243008</v>
      </c>
      <c r="AC85" s="15">
        <v>488756000</v>
      </c>
      <c r="AD85" s="15">
        <v>490616000</v>
      </c>
      <c r="AE85" s="15">
        <v>486323008</v>
      </c>
      <c r="AF85" s="15">
        <v>281252992</v>
      </c>
      <c r="AG85" s="15">
        <v>284832000</v>
      </c>
      <c r="AH85" s="15">
        <v>294403008</v>
      </c>
      <c r="AI85" s="15">
        <v>89927000</v>
      </c>
      <c r="AJ85" s="15">
        <v>38055000</v>
      </c>
      <c r="AK85" s="15">
        <v>3131000</v>
      </c>
      <c r="AL85" s="15">
        <v>3516000</v>
      </c>
      <c r="AM85" s="15">
        <v>1868000</v>
      </c>
      <c r="AN85" s="15">
        <v>1799400</v>
      </c>
      <c r="AO85" s="15">
        <v>4447400</v>
      </c>
      <c r="AP85" s="15">
        <v>5823900</v>
      </c>
      <c r="AQ85" s="15">
        <v>7069000</v>
      </c>
      <c r="AR85" s="15">
        <v>7725300</v>
      </c>
      <c r="AS85" t="s">
        <v>1139</v>
      </c>
      <c r="AT85" s="25">
        <f t="shared" si="3"/>
        <v>7.7252999999999998</v>
      </c>
    </row>
    <row r="86" spans="1:46" x14ac:dyDescent="0.3">
      <c r="A86" t="s">
        <v>311</v>
      </c>
      <c r="B86" t="str">
        <f t="shared" si="2"/>
        <v>ERO CN EQUITY</v>
      </c>
      <c r="C86" t="s">
        <v>91</v>
      </c>
      <c r="D86" s="15">
        <v>1512521984</v>
      </c>
      <c r="E86" s="15">
        <v>1432007040</v>
      </c>
      <c r="F86" s="15">
        <v>1500535040</v>
      </c>
      <c r="G86" s="15">
        <v>1511687936</v>
      </c>
      <c r="H86" s="15">
        <v>1302120960</v>
      </c>
      <c r="I86" s="15">
        <v>1335682048</v>
      </c>
      <c r="J86" s="15">
        <v>1221840000</v>
      </c>
      <c r="K86" s="15">
        <v>1188076032</v>
      </c>
      <c r="L86" s="15">
        <v>1104087040</v>
      </c>
      <c r="M86" s="15">
        <v>1127042944</v>
      </c>
      <c r="N86" s="15">
        <v>1165997056</v>
      </c>
      <c r="O86" s="15">
        <v>689761984</v>
      </c>
      <c r="P86" s="15">
        <v>625054976</v>
      </c>
      <c r="Q86" s="15">
        <v>628475008</v>
      </c>
      <c r="R86" s="15">
        <v>506128000</v>
      </c>
      <c r="S86" s="15">
        <v>497099008</v>
      </c>
      <c r="T86" s="15">
        <v>439408000</v>
      </c>
      <c r="U86" s="15">
        <v>420329984</v>
      </c>
      <c r="V86" s="15">
        <v>409640000</v>
      </c>
      <c r="W86" s="15">
        <v>462673984</v>
      </c>
      <c r="X86" s="15">
        <v>414499008</v>
      </c>
      <c r="Y86" s="15">
        <v>408004992</v>
      </c>
      <c r="Z86" s="15">
        <v>387860000</v>
      </c>
      <c r="AA86" s="15">
        <v>360439008</v>
      </c>
      <c r="AB86" s="15">
        <v>360439008</v>
      </c>
      <c r="AC86" s="15">
        <v>333086016</v>
      </c>
      <c r="AD86" s="15">
        <v>373033984</v>
      </c>
      <c r="AE86" s="15">
        <v>381343008</v>
      </c>
      <c r="AF86" s="15">
        <v>345328000</v>
      </c>
      <c r="AG86" s="15" t="s">
        <v>6</v>
      </c>
      <c r="AH86" s="15" t="s">
        <v>6</v>
      </c>
      <c r="AI86" s="15" t="s">
        <v>6</v>
      </c>
      <c r="AJ86" s="15" t="s">
        <v>6</v>
      </c>
      <c r="AK86" s="15" t="s">
        <v>6</v>
      </c>
      <c r="AL86" s="15" t="s">
        <v>6</v>
      </c>
      <c r="AM86" s="15" t="s">
        <v>6</v>
      </c>
      <c r="AN86" s="15" t="s">
        <v>6</v>
      </c>
      <c r="AO86" s="15" t="s">
        <v>6</v>
      </c>
      <c r="AP86" s="15" t="s">
        <v>6</v>
      </c>
      <c r="AQ86" s="15" t="s">
        <v>6</v>
      </c>
      <c r="AR86" s="15" t="s">
        <v>6</v>
      </c>
      <c r="AS86" t="s">
        <v>1140</v>
      </c>
      <c r="AT86" s="25" t="e">
        <f t="shared" si="3"/>
        <v>#VALUE!</v>
      </c>
    </row>
    <row r="87" spans="1:46" x14ac:dyDescent="0.3">
      <c r="A87" t="s">
        <v>312</v>
      </c>
      <c r="B87" t="str">
        <f t="shared" si="2"/>
        <v>FCR-U CN EQUITY</v>
      </c>
      <c r="C87" t="s">
        <v>92</v>
      </c>
      <c r="D87" s="15">
        <v>9167728640</v>
      </c>
      <c r="E87" s="15">
        <v>9476116480</v>
      </c>
      <c r="F87" s="15">
        <v>9245786112</v>
      </c>
      <c r="G87" s="15">
        <v>9185449984</v>
      </c>
      <c r="H87" s="15">
        <v>9163854848</v>
      </c>
      <c r="I87" s="15">
        <v>9596650496</v>
      </c>
      <c r="J87" s="15">
        <v>9641604096</v>
      </c>
      <c r="K87" s="15">
        <v>9581937664</v>
      </c>
      <c r="L87" s="15">
        <v>9829569536</v>
      </c>
      <c r="M87" s="15">
        <v>10057358336</v>
      </c>
      <c r="N87" s="15">
        <v>10194026496</v>
      </c>
      <c r="O87" s="15">
        <v>10109074432</v>
      </c>
      <c r="P87" s="15">
        <v>10186252288</v>
      </c>
      <c r="Q87" s="15">
        <v>10189521920</v>
      </c>
      <c r="R87" s="15">
        <v>9972074496</v>
      </c>
      <c r="S87" s="15">
        <v>10032462848</v>
      </c>
      <c r="T87" s="15">
        <v>10013445120</v>
      </c>
      <c r="U87" s="15">
        <v>10037369856</v>
      </c>
      <c r="V87" s="15">
        <v>10237120512</v>
      </c>
      <c r="W87" s="15">
        <v>10161359872</v>
      </c>
      <c r="X87" s="15">
        <v>10585126912</v>
      </c>
      <c r="Y87" s="15">
        <v>10375404544</v>
      </c>
      <c r="Z87" s="15">
        <v>10465288192</v>
      </c>
      <c r="AA87" s="15">
        <v>10453055488</v>
      </c>
      <c r="AB87" s="15">
        <v>10317034496</v>
      </c>
      <c r="AC87" s="15">
        <v>10070476800</v>
      </c>
      <c r="AD87" s="15">
        <v>9980266496</v>
      </c>
      <c r="AE87" s="15">
        <v>9968551936</v>
      </c>
      <c r="AF87" s="15">
        <v>9861267456</v>
      </c>
      <c r="AG87" s="15">
        <v>9688356864</v>
      </c>
      <c r="AH87" s="15">
        <v>9334215680</v>
      </c>
      <c r="AI87" s="15">
        <v>9104552960</v>
      </c>
      <c r="AJ87" s="15">
        <v>9068840960</v>
      </c>
      <c r="AK87" s="15">
        <v>8690655232</v>
      </c>
      <c r="AL87" s="15">
        <v>8387567104</v>
      </c>
      <c r="AM87" s="15">
        <v>8278525952</v>
      </c>
      <c r="AN87" s="15">
        <v>8212410880</v>
      </c>
      <c r="AO87" s="15">
        <v>8124267008</v>
      </c>
      <c r="AP87" s="15">
        <v>8022510080</v>
      </c>
      <c r="AQ87" s="15">
        <v>7908184064</v>
      </c>
      <c r="AR87" s="15">
        <v>8075551744</v>
      </c>
      <c r="AS87" t="s">
        <v>1141</v>
      </c>
      <c r="AT87" s="25">
        <f t="shared" si="3"/>
        <v>8075.5517440000003</v>
      </c>
    </row>
    <row r="88" spans="1:46" x14ac:dyDescent="0.3">
      <c r="A88" t="s">
        <v>313</v>
      </c>
      <c r="B88" t="str">
        <f t="shared" si="2"/>
        <v>FFH CN EQUITY</v>
      </c>
      <c r="C88" t="s">
        <v>93</v>
      </c>
      <c r="D88" s="15">
        <v>96616300544</v>
      </c>
      <c r="E88" s="15">
        <v>93482999808</v>
      </c>
      <c r="F88" s="15">
        <v>91909898240</v>
      </c>
      <c r="G88" s="15">
        <v>91985100800</v>
      </c>
      <c r="H88" s="15">
        <v>84338802688</v>
      </c>
      <c r="I88" s="15">
        <v>82305302528</v>
      </c>
      <c r="J88" s="15">
        <v>81169301504</v>
      </c>
      <c r="K88" s="15">
        <v>78818500608</v>
      </c>
      <c r="L88" s="15">
        <v>88900403200</v>
      </c>
      <c r="M88" s="15">
        <v>88459796480</v>
      </c>
      <c r="N88" s="15">
        <v>88586600448</v>
      </c>
      <c r="O88" s="15">
        <v>86645399552</v>
      </c>
      <c r="P88" s="15">
        <v>84528201728</v>
      </c>
      <c r="Q88" s="15">
        <v>80249102336</v>
      </c>
      <c r="R88" s="15">
        <v>76404596736</v>
      </c>
      <c r="S88" s="15">
        <v>74054000640</v>
      </c>
      <c r="T88" s="15">
        <v>71340498944</v>
      </c>
      <c r="U88" s="15">
        <v>70582902784</v>
      </c>
      <c r="V88" s="15">
        <v>69196398592</v>
      </c>
      <c r="W88" s="15">
        <v>70508503040</v>
      </c>
      <c r="X88" s="15">
        <v>69701402624</v>
      </c>
      <c r="Y88" s="15">
        <v>70593298432</v>
      </c>
      <c r="Z88" s="15">
        <v>68468998144</v>
      </c>
      <c r="AA88" s="15">
        <v>64372101120</v>
      </c>
      <c r="AB88" s="15">
        <v>64367099904</v>
      </c>
      <c r="AC88" s="15">
        <v>65059401728</v>
      </c>
      <c r="AD88" s="15">
        <v>65013100544</v>
      </c>
      <c r="AE88" s="15">
        <v>64090099712</v>
      </c>
      <c r="AF88" s="15">
        <v>63831400448</v>
      </c>
      <c r="AG88" s="15">
        <v>45110099968</v>
      </c>
      <c r="AH88" s="15">
        <v>43792400384</v>
      </c>
      <c r="AI88" s="15">
        <v>43384401920</v>
      </c>
      <c r="AJ88" s="15">
        <v>44092899328</v>
      </c>
      <c r="AK88" s="15">
        <v>43669700608</v>
      </c>
      <c r="AL88" s="15">
        <v>43445301248</v>
      </c>
      <c r="AM88" s="15">
        <v>41528999936</v>
      </c>
      <c r="AN88" s="15">
        <v>42664898560</v>
      </c>
      <c r="AO88" s="15">
        <v>42501599232</v>
      </c>
      <c r="AP88" s="15">
        <v>37450698752</v>
      </c>
      <c r="AQ88" s="15">
        <v>36131201024</v>
      </c>
      <c r="AR88" s="15">
        <v>37261099008</v>
      </c>
      <c r="AS88" t="s">
        <v>1142</v>
      </c>
      <c r="AT88" s="25">
        <f t="shared" si="3"/>
        <v>37261.099007999997</v>
      </c>
    </row>
    <row r="89" spans="1:46" x14ac:dyDescent="0.3">
      <c r="A89" t="s">
        <v>1038</v>
      </c>
      <c r="B89" t="str">
        <f t="shared" si="2"/>
        <v>FIL CN EQUITY</v>
      </c>
      <c r="C89" t="s">
        <v>942</v>
      </c>
      <c r="D89" s="15">
        <v>114971936</v>
      </c>
      <c r="E89" s="15">
        <v>31717288</v>
      </c>
      <c r="F89" s="15">
        <v>50117320</v>
      </c>
      <c r="G89" s="15">
        <v>94184424</v>
      </c>
      <c r="H89" s="15">
        <v>149928992</v>
      </c>
      <c r="I89" s="15">
        <v>135119744</v>
      </c>
      <c r="J89" s="15">
        <v>52403012</v>
      </c>
      <c r="K89" s="15">
        <v>63535928</v>
      </c>
      <c r="L89" s="15">
        <v>75096944</v>
      </c>
      <c r="M89" s="15">
        <v>88822976</v>
      </c>
      <c r="N89" s="15">
        <v>98439160</v>
      </c>
      <c r="O89" s="15">
        <v>24239070</v>
      </c>
      <c r="P89" s="15">
        <v>26038888</v>
      </c>
      <c r="Q89" s="15">
        <v>29922950</v>
      </c>
      <c r="R89" s="15">
        <v>31715394</v>
      </c>
      <c r="S89" s="15">
        <v>37329676</v>
      </c>
      <c r="T89" s="15">
        <v>36675836</v>
      </c>
      <c r="U89" s="15">
        <v>8712178</v>
      </c>
      <c r="V89" s="15">
        <v>11192960</v>
      </c>
      <c r="W89" s="15">
        <v>18300554</v>
      </c>
      <c r="X89" s="15">
        <v>21684156</v>
      </c>
      <c r="Y89" s="15">
        <v>8834965</v>
      </c>
      <c r="Z89" s="15">
        <v>8120075</v>
      </c>
      <c r="AA89" s="15">
        <v>8762352</v>
      </c>
      <c r="AB89" s="15">
        <v>10053881</v>
      </c>
      <c r="AC89" s="15">
        <v>12096302</v>
      </c>
      <c r="AD89" s="15">
        <v>20398938</v>
      </c>
      <c r="AE89" s="15">
        <v>8136907.5</v>
      </c>
      <c r="AF89" s="15">
        <v>10044181</v>
      </c>
      <c r="AG89" s="15">
        <v>10936585</v>
      </c>
      <c r="AH89" s="15">
        <v>13882376</v>
      </c>
      <c r="AI89" s="15">
        <v>19443430</v>
      </c>
      <c r="AJ89" s="15">
        <v>6975396</v>
      </c>
      <c r="AK89" s="15">
        <v>1</v>
      </c>
      <c r="AL89" s="15" t="s">
        <v>6</v>
      </c>
      <c r="AM89" s="15" t="s">
        <v>6</v>
      </c>
      <c r="AN89" s="15" t="s">
        <v>6</v>
      </c>
      <c r="AO89" s="15" t="s">
        <v>6</v>
      </c>
      <c r="AP89" s="15" t="s">
        <v>6</v>
      </c>
      <c r="AQ89" s="15" t="s">
        <v>6</v>
      </c>
      <c r="AR89" s="15" t="s">
        <v>6</v>
      </c>
      <c r="AS89" t="s">
        <v>1143</v>
      </c>
      <c r="AT89" s="25" t="e">
        <f t="shared" si="3"/>
        <v>#VALUE!</v>
      </c>
    </row>
    <row r="90" spans="1:46" x14ac:dyDescent="0.3">
      <c r="A90" t="s">
        <v>314</v>
      </c>
      <c r="B90" t="str">
        <f t="shared" si="2"/>
        <v>FM CN EQUITY</v>
      </c>
      <c r="C90" t="s">
        <v>94</v>
      </c>
      <c r="D90" s="15">
        <v>23942000640</v>
      </c>
      <c r="E90" s="15">
        <v>23709999104</v>
      </c>
      <c r="F90" s="15">
        <v>23473999872</v>
      </c>
      <c r="G90" s="15">
        <v>23758000128</v>
      </c>
      <c r="H90" s="15">
        <v>24841000960</v>
      </c>
      <c r="I90" s="15">
        <v>24271998976</v>
      </c>
      <c r="J90" s="15">
        <v>24494999552</v>
      </c>
      <c r="K90" s="15">
        <v>25080000512</v>
      </c>
      <c r="L90" s="15">
        <v>24966000640</v>
      </c>
      <c r="M90" s="15">
        <v>25223999488</v>
      </c>
      <c r="N90" s="15">
        <v>25543999488</v>
      </c>
      <c r="O90" s="15">
        <v>25269999616</v>
      </c>
      <c r="P90" s="15">
        <v>25200001024</v>
      </c>
      <c r="Q90" s="15">
        <v>24905000960</v>
      </c>
      <c r="R90" s="15">
        <v>24265000960</v>
      </c>
      <c r="S90" s="15">
        <v>24235999232</v>
      </c>
      <c r="T90" s="15">
        <v>24092000256</v>
      </c>
      <c r="U90" s="15">
        <v>24153999360</v>
      </c>
      <c r="V90" s="15">
        <v>25063999488</v>
      </c>
      <c r="W90" s="15">
        <v>24746999808</v>
      </c>
      <c r="X90" s="15">
        <v>24452999168</v>
      </c>
      <c r="Y90" s="15">
        <v>24873000960</v>
      </c>
      <c r="Z90" s="15">
        <v>24312999936</v>
      </c>
      <c r="AA90" s="15">
        <v>23537000448</v>
      </c>
      <c r="AB90" s="15">
        <v>22863998976</v>
      </c>
      <c r="AC90" s="15">
        <v>22660999168</v>
      </c>
      <c r="AD90" s="15">
        <v>22143000576</v>
      </c>
      <c r="AE90" s="15">
        <v>21622999040</v>
      </c>
      <c r="AF90" s="15">
        <v>20512999424</v>
      </c>
      <c r="AG90" s="15">
        <v>20053000192</v>
      </c>
      <c r="AH90" s="15">
        <v>19722999808</v>
      </c>
      <c r="AI90" s="15">
        <v>19483000832</v>
      </c>
      <c r="AJ90" s="15">
        <v>18588999680</v>
      </c>
      <c r="AK90" s="15">
        <v>18446000128</v>
      </c>
      <c r="AL90" s="15">
        <v>18360999936</v>
      </c>
      <c r="AM90" s="15">
        <v>19431000064</v>
      </c>
      <c r="AN90" s="15">
        <v>18340999168</v>
      </c>
      <c r="AO90" s="15">
        <v>18264000512</v>
      </c>
      <c r="AP90" s="15">
        <v>18029000704</v>
      </c>
      <c r="AQ90" s="15">
        <v>17824299008</v>
      </c>
      <c r="AR90" s="15">
        <v>17336899584</v>
      </c>
      <c r="AS90" t="s">
        <v>1144</v>
      </c>
      <c r="AT90" s="25">
        <f t="shared" si="3"/>
        <v>17336.899583999999</v>
      </c>
    </row>
    <row r="91" spans="1:46" x14ac:dyDescent="0.3">
      <c r="A91" t="s">
        <v>315</v>
      </c>
      <c r="B91" t="str">
        <f t="shared" si="2"/>
        <v>FNV CN EQUITY</v>
      </c>
      <c r="C91" t="s">
        <v>95</v>
      </c>
      <c r="D91" s="15">
        <v>6299599872</v>
      </c>
      <c r="E91" s="15">
        <v>6141199872</v>
      </c>
      <c r="F91" s="15">
        <v>6059299840</v>
      </c>
      <c r="G91" s="15">
        <v>5994100224</v>
      </c>
      <c r="H91" s="15">
        <v>6985900032</v>
      </c>
      <c r="I91" s="15">
        <v>6907200000</v>
      </c>
      <c r="J91" s="15">
        <v>6740899840</v>
      </c>
      <c r="K91" s="15">
        <v>6626800128</v>
      </c>
      <c r="L91" s="15">
        <v>6443700224</v>
      </c>
      <c r="M91" s="15">
        <v>6410500096</v>
      </c>
      <c r="N91" s="15">
        <v>6400399872</v>
      </c>
      <c r="O91" s="15">
        <v>6209900032</v>
      </c>
      <c r="P91" s="15">
        <v>5984699904</v>
      </c>
      <c r="Q91" s="15">
        <v>5955100160</v>
      </c>
      <c r="R91" s="15">
        <v>5747200000</v>
      </c>
      <c r="S91" s="15">
        <v>5592900096</v>
      </c>
      <c r="T91" s="15">
        <v>5357499904</v>
      </c>
      <c r="U91" s="15">
        <v>5182199808</v>
      </c>
      <c r="V91" s="15">
        <v>4981700096</v>
      </c>
      <c r="W91" s="15">
        <v>5280600064</v>
      </c>
      <c r="X91" s="15">
        <v>5270099968</v>
      </c>
      <c r="Y91" s="15">
        <v>5358700032</v>
      </c>
      <c r="Z91" s="15">
        <v>5005100032</v>
      </c>
      <c r="AA91" s="15">
        <v>4931800064</v>
      </c>
      <c r="AB91" s="15">
        <v>4834500096</v>
      </c>
      <c r="AC91" s="15">
        <v>4782000128</v>
      </c>
      <c r="AD91" s="15">
        <v>4771800064</v>
      </c>
      <c r="AE91" s="15">
        <v>4788400128</v>
      </c>
      <c r="AF91" s="15">
        <v>4744800256</v>
      </c>
      <c r="AG91" s="15">
        <v>4655499776</v>
      </c>
      <c r="AH91" s="15">
        <v>4247800064</v>
      </c>
      <c r="AI91" s="15">
        <v>4221600000</v>
      </c>
      <c r="AJ91" s="15">
        <v>4251000064</v>
      </c>
      <c r="AK91" s="15">
        <v>4209900032</v>
      </c>
      <c r="AL91" s="15">
        <v>4181199872</v>
      </c>
      <c r="AM91" s="15">
        <v>3674299904</v>
      </c>
      <c r="AN91" s="15">
        <v>3311699968</v>
      </c>
      <c r="AO91" s="15">
        <v>3391399936</v>
      </c>
      <c r="AP91" s="15">
        <v>3372499968</v>
      </c>
      <c r="AQ91" s="15">
        <v>3466899968</v>
      </c>
      <c r="AR91" s="15">
        <v>3526099968</v>
      </c>
      <c r="AS91" t="s">
        <v>1145</v>
      </c>
      <c r="AT91" s="25">
        <f t="shared" si="3"/>
        <v>3526.099968</v>
      </c>
    </row>
    <row r="92" spans="1:46" x14ac:dyDescent="0.3">
      <c r="A92" t="s">
        <v>316</v>
      </c>
      <c r="B92" t="str">
        <f t="shared" si="2"/>
        <v>FRU CN EQUITY</v>
      </c>
      <c r="C92" t="s">
        <v>96</v>
      </c>
      <c r="D92" s="15">
        <v>1181211008</v>
      </c>
      <c r="E92" s="15">
        <v>1221240960</v>
      </c>
      <c r="F92" s="15">
        <v>1223638016</v>
      </c>
      <c r="G92" s="15">
        <v>1118423040</v>
      </c>
      <c r="H92" s="15">
        <v>1144536960</v>
      </c>
      <c r="I92" s="15">
        <v>1144349952</v>
      </c>
      <c r="J92" s="15">
        <v>1184161024</v>
      </c>
      <c r="K92" s="15">
        <v>1212002944</v>
      </c>
      <c r="L92" s="15">
        <v>1239581952</v>
      </c>
      <c r="M92" s="15">
        <v>1075505024</v>
      </c>
      <c r="N92" s="15">
        <v>1054814016</v>
      </c>
      <c r="O92" s="15">
        <v>1070507008</v>
      </c>
      <c r="P92" s="15">
        <v>1036601024</v>
      </c>
      <c r="Q92" s="15">
        <v>812278016</v>
      </c>
      <c r="R92" s="15">
        <v>831534976</v>
      </c>
      <c r="S92" s="15">
        <v>829908992</v>
      </c>
      <c r="T92" s="15">
        <v>786065984</v>
      </c>
      <c r="U92" s="15">
        <v>786038976</v>
      </c>
      <c r="V92" s="15">
        <v>807025024</v>
      </c>
      <c r="W92" s="15">
        <v>839892992</v>
      </c>
      <c r="X92" s="15">
        <v>860435968</v>
      </c>
      <c r="Y92" s="15">
        <v>868553984</v>
      </c>
      <c r="Z92" s="15">
        <v>863744000</v>
      </c>
      <c r="AA92" s="15">
        <v>888299008</v>
      </c>
      <c r="AB92" s="15">
        <v>913753984</v>
      </c>
      <c r="AC92" s="15">
        <v>926115008</v>
      </c>
      <c r="AD92" s="15">
        <v>947856000</v>
      </c>
      <c r="AE92" s="15">
        <v>956284032</v>
      </c>
      <c r="AF92" s="15">
        <v>936440000</v>
      </c>
      <c r="AG92" s="15">
        <v>968766976</v>
      </c>
      <c r="AH92" s="15">
        <v>1016604032</v>
      </c>
      <c r="AI92" s="15">
        <v>1007449984</v>
      </c>
      <c r="AJ92" s="15">
        <v>1037262016</v>
      </c>
      <c r="AK92" s="15">
        <v>1061516032</v>
      </c>
      <c r="AL92" s="15">
        <v>914009024</v>
      </c>
      <c r="AM92" s="15">
        <v>939393984</v>
      </c>
      <c r="AN92" s="15">
        <v>968348032</v>
      </c>
      <c r="AO92" s="15">
        <v>1020788992</v>
      </c>
      <c r="AP92" s="15">
        <v>688011008</v>
      </c>
      <c r="AQ92" s="15">
        <v>653276992</v>
      </c>
      <c r="AR92" s="15">
        <v>648092992</v>
      </c>
      <c r="AS92" t="s">
        <v>1146</v>
      </c>
      <c r="AT92" s="25">
        <f t="shared" si="3"/>
        <v>648.09299199999998</v>
      </c>
    </row>
    <row r="93" spans="1:46" x14ac:dyDescent="0.3">
      <c r="A93" t="s">
        <v>317</v>
      </c>
      <c r="B93" t="str">
        <f t="shared" si="2"/>
        <v>FSV CN EQUITY</v>
      </c>
      <c r="C93" t="s">
        <v>97</v>
      </c>
      <c r="D93" s="15">
        <v>4117563904</v>
      </c>
      <c r="E93" s="15">
        <v>4046184960</v>
      </c>
      <c r="F93" s="15">
        <v>3644160000</v>
      </c>
      <c r="G93" s="15">
        <v>3625743104</v>
      </c>
      <c r="H93" s="15">
        <v>3050720000</v>
      </c>
      <c r="I93" s="15">
        <v>3053946880</v>
      </c>
      <c r="J93" s="15">
        <v>2956817920</v>
      </c>
      <c r="K93" s="15">
        <v>2774513920</v>
      </c>
      <c r="L93" s="15">
        <v>2598113024</v>
      </c>
      <c r="M93" s="15">
        <v>2526925056</v>
      </c>
      <c r="N93" s="15">
        <v>2494102016</v>
      </c>
      <c r="O93" s="15">
        <v>2509022976</v>
      </c>
      <c r="P93" s="15">
        <v>2394394112</v>
      </c>
      <c r="Q93" s="15">
        <v>2312455936</v>
      </c>
      <c r="R93" s="15">
        <v>2170763008</v>
      </c>
      <c r="S93" s="15">
        <v>2196539904</v>
      </c>
      <c r="T93" s="15">
        <v>2122225024</v>
      </c>
      <c r="U93" s="15">
        <v>2034014976</v>
      </c>
      <c r="V93" s="15">
        <v>1922290048</v>
      </c>
      <c r="W93" s="15">
        <v>1955469056</v>
      </c>
      <c r="X93" s="15">
        <v>1891864064</v>
      </c>
      <c r="Y93" s="15">
        <v>1884673024</v>
      </c>
      <c r="Z93" s="15">
        <v>1139613952</v>
      </c>
      <c r="AA93" s="15">
        <v>1007473984</v>
      </c>
      <c r="AB93" s="15">
        <v>987190016</v>
      </c>
      <c r="AC93" s="15">
        <v>939976000</v>
      </c>
      <c r="AD93" s="15">
        <v>895489984</v>
      </c>
      <c r="AE93" s="15">
        <v>848265984</v>
      </c>
      <c r="AF93" s="15">
        <v>843518016</v>
      </c>
      <c r="AG93" s="15">
        <v>813276032</v>
      </c>
      <c r="AH93" s="15">
        <v>773745024</v>
      </c>
      <c r="AI93" s="15">
        <v>770963968</v>
      </c>
      <c r="AJ93" s="15">
        <v>743062016</v>
      </c>
      <c r="AK93" s="15">
        <v>737828992</v>
      </c>
      <c r="AL93" s="15">
        <v>612860032</v>
      </c>
      <c r="AM93" s="15">
        <v>600483008</v>
      </c>
      <c r="AN93" s="15">
        <v>611340032</v>
      </c>
      <c r="AO93" s="15">
        <v>606366976</v>
      </c>
      <c r="AP93" s="15" t="s">
        <v>6</v>
      </c>
      <c r="AQ93" s="15" t="s">
        <v>6</v>
      </c>
      <c r="AR93" s="15" t="s">
        <v>6</v>
      </c>
      <c r="AS93" t="s">
        <v>1147</v>
      </c>
      <c r="AT93" s="25" t="e">
        <f t="shared" si="3"/>
        <v>#VALUE!</v>
      </c>
    </row>
    <row r="94" spans="1:46" x14ac:dyDescent="0.3">
      <c r="A94" t="s">
        <v>318</v>
      </c>
      <c r="B94" t="str">
        <f t="shared" si="2"/>
        <v>FTS CN EQUITY</v>
      </c>
      <c r="C94" t="s">
        <v>98</v>
      </c>
      <c r="D94" s="15">
        <v>69642002432</v>
      </c>
      <c r="E94" s="15">
        <v>68772003840</v>
      </c>
      <c r="F94" s="15">
        <v>67584000000</v>
      </c>
      <c r="G94" s="15">
        <v>65920000000</v>
      </c>
      <c r="H94" s="15">
        <v>66284998656</v>
      </c>
      <c r="I94" s="15">
        <v>64080998400</v>
      </c>
      <c r="J94" s="15">
        <v>64630001664</v>
      </c>
      <c r="K94" s="15">
        <v>64251998208</v>
      </c>
      <c r="L94" s="15">
        <v>64084000768</v>
      </c>
      <c r="M94" s="15">
        <v>59953999872</v>
      </c>
      <c r="N94" s="15">
        <v>58202001408</v>
      </c>
      <c r="O94" s="15">
        <v>57658998784</v>
      </c>
      <c r="P94" s="15">
        <v>57137000448</v>
      </c>
      <c r="Q94" s="15">
        <v>55894999040</v>
      </c>
      <c r="R94" s="15">
        <v>55614001152</v>
      </c>
      <c r="S94" s="15">
        <v>55480999936</v>
      </c>
      <c r="T94" s="15">
        <v>56410001408</v>
      </c>
      <c r="U94" s="15">
        <v>56205000704</v>
      </c>
      <c r="V94" s="15">
        <v>57018998784</v>
      </c>
      <c r="W94" s="15">
        <v>53404000256</v>
      </c>
      <c r="X94" s="15">
        <v>52800000000</v>
      </c>
      <c r="Y94" s="15">
        <v>51698999296</v>
      </c>
      <c r="Z94" s="15">
        <v>52805001216</v>
      </c>
      <c r="AA94" s="15">
        <v>53050998784</v>
      </c>
      <c r="AB94" s="15">
        <v>50244001792</v>
      </c>
      <c r="AC94" s="15">
        <v>50248998912</v>
      </c>
      <c r="AD94" s="15">
        <v>49082998784</v>
      </c>
      <c r="AE94" s="15">
        <v>47822000128</v>
      </c>
      <c r="AF94" s="15">
        <v>46845001728</v>
      </c>
      <c r="AG94" s="15">
        <v>47580999680</v>
      </c>
      <c r="AH94" s="15">
        <v>48049000448</v>
      </c>
      <c r="AI94" s="15">
        <v>47903997952</v>
      </c>
      <c r="AJ94" s="15">
        <v>29191000064</v>
      </c>
      <c r="AK94" s="15">
        <v>28622999552</v>
      </c>
      <c r="AL94" s="15">
        <v>28016001024</v>
      </c>
      <c r="AM94" s="15">
        <v>28803999744</v>
      </c>
      <c r="AN94" s="15">
        <v>28636999680</v>
      </c>
      <c r="AO94" s="15">
        <v>28068999168</v>
      </c>
      <c r="AP94" s="15">
        <v>27985999872</v>
      </c>
      <c r="AQ94" s="15">
        <v>26232999936</v>
      </c>
      <c r="AR94" s="15">
        <v>26740000768</v>
      </c>
      <c r="AS94" t="s">
        <v>1148</v>
      </c>
      <c r="AT94" s="25">
        <f t="shared" si="3"/>
        <v>26740.000768000002</v>
      </c>
    </row>
    <row r="95" spans="1:46" x14ac:dyDescent="0.3">
      <c r="A95" t="s">
        <v>319</v>
      </c>
      <c r="B95" t="str">
        <f t="shared" si="2"/>
        <v>FTT CN EQUITY</v>
      </c>
      <c r="C95" t="s">
        <v>99</v>
      </c>
      <c r="D95" s="15">
        <v>7925000192</v>
      </c>
      <c r="E95" s="15">
        <v>8032999936</v>
      </c>
      <c r="F95" s="15">
        <v>8058999808</v>
      </c>
      <c r="G95" s="15">
        <v>7557000192</v>
      </c>
      <c r="H95" s="15">
        <v>7737999872</v>
      </c>
      <c r="I95" s="15">
        <v>7507999744</v>
      </c>
      <c r="J95" s="15">
        <v>7512000000</v>
      </c>
      <c r="K95" s="15">
        <v>7269000192</v>
      </c>
      <c r="L95" s="15">
        <v>7024000000</v>
      </c>
      <c r="M95" s="15">
        <v>6470000128</v>
      </c>
      <c r="N95" s="15">
        <v>6401999872</v>
      </c>
      <c r="O95" s="15">
        <v>5970999808</v>
      </c>
      <c r="P95" s="15">
        <v>5936000000</v>
      </c>
      <c r="Q95" s="15">
        <v>5615000064</v>
      </c>
      <c r="R95" s="15">
        <v>5523999744</v>
      </c>
      <c r="S95" s="15">
        <v>5457999872</v>
      </c>
      <c r="T95" s="15">
        <v>5535000064</v>
      </c>
      <c r="U95" s="15">
        <v>5715999744</v>
      </c>
      <c r="V95" s="15">
        <v>6255000064</v>
      </c>
      <c r="W95" s="15">
        <v>5990000128</v>
      </c>
      <c r="X95" s="15">
        <v>6253000192</v>
      </c>
      <c r="Y95" s="15">
        <v>6472999936</v>
      </c>
      <c r="Z95" s="15">
        <v>6458999808</v>
      </c>
      <c r="AA95" s="15">
        <v>5696000000</v>
      </c>
      <c r="AB95" s="15">
        <v>5413000192</v>
      </c>
      <c r="AC95" s="15">
        <v>5456999936</v>
      </c>
      <c r="AD95" s="15">
        <v>5254000128</v>
      </c>
      <c r="AE95" s="15">
        <v>5069000192</v>
      </c>
      <c r="AF95" s="15">
        <v>5139999744</v>
      </c>
      <c r="AG95" s="15">
        <v>5029000192</v>
      </c>
      <c r="AH95" s="15">
        <v>4901000192</v>
      </c>
      <c r="AI95" s="15">
        <v>4893000192</v>
      </c>
      <c r="AJ95" s="15">
        <v>4886000128</v>
      </c>
      <c r="AK95" s="15">
        <v>4753999872</v>
      </c>
      <c r="AL95" s="15">
        <v>4870000128</v>
      </c>
      <c r="AM95" s="15">
        <v>5107999744</v>
      </c>
      <c r="AN95" s="15">
        <v>5519723008</v>
      </c>
      <c r="AO95" s="15">
        <v>5323869184</v>
      </c>
      <c r="AP95" s="15">
        <v>5353890816</v>
      </c>
      <c r="AQ95" s="15">
        <v>5272677888</v>
      </c>
      <c r="AR95" s="15">
        <v>5237124096</v>
      </c>
      <c r="AS95" t="s">
        <v>1149</v>
      </c>
      <c r="AT95" s="25">
        <f t="shared" si="3"/>
        <v>5237.1240959999996</v>
      </c>
    </row>
    <row r="96" spans="1:46" x14ac:dyDescent="0.3">
      <c r="A96" t="s">
        <v>320</v>
      </c>
      <c r="B96" t="str">
        <f t="shared" si="2"/>
        <v>FVI CN EQUITY</v>
      </c>
      <c r="C96" t="s">
        <v>100</v>
      </c>
      <c r="D96" s="15">
        <v>2083608064</v>
      </c>
      <c r="E96" s="15">
        <v>2024818048</v>
      </c>
      <c r="F96" s="15">
        <v>1947379968</v>
      </c>
      <c r="G96" s="15">
        <v>1967863040</v>
      </c>
      <c r="H96" s="15">
        <v>2046585984</v>
      </c>
      <c r="I96" s="15">
        <v>1991502976</v>
      </c>
      <c r="J96" s="15">
        <v>1946059008</v>
      </c>
      <c r="K96" s="15">
        <v>1876224000</v>
      </c>
      <c r="L96" s="15">
        <v>2032631040</v>
      </c>
      <c r="M96" s="15">
        <v>2059993984</v>
      </c>
      <c r="N96" s="15">
        <v>2060388992</v>
      </c>
      <c r="O96" s="15">
        <v>2021922048</v>
      </c>
      <c r="P96" s="15">
        <v>2002141952</v>
      </c>
      <c r="Q96" s="15">
        <v>1083202048</v>
      </c>
      <c r="R96" s="15">
        <v>1069073984</v>
      </c>
      <c r="S96" s="15">
        <v>1055337984</v>
      </c>
      <c r="T96" s="15">
        <v>987817984</v>
      </c>
      <c r="U96" s="15">
        <v>959387008</v>
      </c>
      <c r="V96" s="15">
        <v>957742976</v>
      </c>
      <c r="W96" s="15">
        <v>936065024</v>
      </c>
      <c r="X96" s="15">
        <v>871483008</v>
      </c>
      <c r="Y96" s="15">
        <v>823310016</v>
      </c>
      <c r="Z96" s="15">
        <v>796718016</v>
      </c>
      <c r="AA96" s="15">
        <v>786516992</v>
      </c>
      <c r="AB96" s="15">
        <v>738305024</v>
      </c>
      <c r="AC96" s="15">
        <v>721147008</v>
      </c>
      <c r="AD96" s="15">
        <v>707504000</v>
      </c>
      <c r="AE96" s="15">
        <v>706648000</v>
      </c>
      <c r="AF96" s="15">
        <v>652891008</v>
      </c>
      <c r="AG96" s="15">
        <v>637804992</v>
      </c>
      <c r="AH96" s="15">
        <v>638284992</v>
      </c>
      <c r="AI96" s="15">
        <v>562915008</v>
      </c>
      <c r="AJ96" s="15">
        <v>543356032</v>
      </c>
      <c r="AK96" s="15">
        <v>387712992</v>
      </c>
      <c r="AL96" s="15">
        <v>392164992</v>
      </c>
      <c r="AM96" s="15">
        <v>379654016</v>
      </c>
      <c r="AN96" s="15">
        <v>398648000</v>
      </c>
      <c r="AO96" s="15">
        <v>392488000</v>
      </c>
      <c r="AP96" s="15">
        <v>351260000</v>
      </c>
      <c r="AQ96" s="15">
        <v>350310016</v>
      </c>
      <c r="AR96" s="15">
        <v>342412992</v>
      </c>
      <c r="AS96" t="s">
        <v>1150</v>
      </c>
      <c r="AT96" s="25">
        <f t="shared" si="3"/>
        <v>342.41299199999997</v>
      </c>
    </row>
    <row r="97" spans="1:46" x14ac:dyDescent="0.3">
      <c r="A97" t="s">
        <v>321</v>
      </c>
      <c r="B97" t="str">
        <f t="shared" si="2"/>
        <v>GEI CN EQUITY</v>
      </c>
      <c r="C97" t="s">
        <v>101</v>
      </c>
      <c r="D97" s="15">
        <v>4777162240</v>
      </c>
      <c r="E97" s="15">
        <v>5094980096</v>
      </c>
      <c r="F97" s="15">
        <v>5225738240</v>
      </c>
      <c r="G97" s="15">
        <v>4946874880</v>
      </c>
      <c r="H97" s="15">
        <v>4964838912</v>
      </c>
      <c r="I97" s="15">
        <v>3710375936</v>
      </c>
      <c r="J97" s="15">
        <v>3273185024</v>
      </c>
      <c r="K97" s="15">
        <v>3194998016</v>
      </c>
      <c r="L97" s="15">
        <v>3419289088</v>
      </c>
      <c r="M97" s="15">
        <v>3655543040</v>
      </c>
      <c r="N97" s="15">
        <v>3582098944</v>
      </c>
      <c r="O97" s="15">
        <v>3431759872</v>
      </c>
      <c r="P97" s="15">
        <v>3317079040</v>
      </c>
      <c r="Q97" s="15">
        <v>3324859904</v>
      </c>
      <c r="R97" s="15">
        <v>3311196928</v>
      </c>
      <c r="S97" s="15">
        <v>3067160064</v>
      </c>
      <c r="T97" s="15">
        <v>3046068992</v>
      </c>
      <c r="U97" s="15">
        <v>3018810880</v>
      </c>
      <c r="V97" s="15">
        <v>2866553088</v>
      </c>
      <c r="W97" s="15">
        <v>2976689920</v>
      </c>
      <c r="X97" s="15">
        <v>3313664000</v>
      </c>
      <c r="Y97" s="15">
        <v>3108931072</v>
      </c>
      <c r="Z97" s="15">
        <v>3005616896</v>
      </c>
      <c r="AA97" s="15">
        <v>2809575936</v>
      </c>
      <c r="AB97" s="15">
        <v>3062558976</v>
      </c>
      <c r="AC97" s="15">
        <v>2979587072</v>
      </c>
      <c r="AD97" s="15">
        <v>3050635008</v>
      </c>
      <c r="AE97" s="15">
        <v>2964433920</v>
      </c>
      <c r="AF97" s="15">
        <v>2902451968</v>
      </c>
      <c r="AG97" s="15">
        <v>2920858112</v>
      </c>
      <c r="AH97" s="15">
        <v>2972432896</v>
      </c>
      <c r="AI97" s="15">
        <v>3261347072</v>
      </c>
      <c r="AJ97" s="15">
        <v>3221480960</v>
      </c>
      <c r="AK97" s="15">
        <v>3323294976</v>
      </c>
      <c r="AL97" s="15">
        <v>3158098944</v>
      </c>
      <c r="AM97" s="15">
        <v>3282985984</v>
      </c>
      <c r="AN97" s="15">
        <v>3467924992</v>
      </c>
      <c r="AO97" s="15">
        <v>3510295040</v>
      </c>
      <c r="AP97" s="15">
        <v>3467954944</v>
      </c>
      <c r="AQ97" s="15">
        <v>3573029120</v>
      </c>
      <c r="AR97" s="15">
        <v>3550172928</v>
      </c>
      <c r="AS97" t="s">
        <v>1151</v>
      </c>
      <c r="AT97" s="25">
        <f t="shared" si="3"/>
        <v>3550.172928</v>
      </c>
    </row>
    <row r="98" spans="1:46" x14ac:dyDescent="0.3">
      <c r="A98" t="s">
        <v>322</v>
      </c>
      <c r="B98" t="str">
        <f t="shared" si="2"/>
        <v>GFL CN EQUITY</v>
      </c>
      <c r="C98" t="s">
        <v>102</v>
      </c>
      <c r="D98" s="15">
        <v>20138600448</v>
      </c>
      <c r="E98" s="15">
        <v>20275400704</v>
      </c>
      <c r="F98" s="15">
        <v>20048400384</v>
      </c>
      <c r="G98" s="15">
        <v>19879200768</v>
      </c>
      <c r="H98" s="15">
        <v>19890399232</v>
      </c>
      <c r="I98" s="15">
        <v>18557800448</v>
      </c>
      <c r="J98" s="15">
        <v>19830200320</v>
      </c>
      <c r="K98" s="15">
        <v>19767599104</v>
      </c>
      <c r="L98" s="15">
        <v>20014399488</v>
      </c>
      <c r="M98" s="15">
        <v>19111999488</v>
      </c>
      <c r="N98" s="15">
        <v>17942499328</v>
      </c>
      <c r="O98" s="15">
        <v>18396499968</v>
      </c>
      <c r="P98" s="15">
        <v>18125600768</v>
      </c>
      <c r="Q98" s="15">
        <v>15695200256</v>
      </c>
      <c r="R98" s="15">
        <v>15509099520</v>
      </c>
      <c r="S98" s="15">
        <v>15729999872</v>
      </c>
      <c r="T98" s="15">
        <v>14769200128</v>
      </c>
      <c r="U98" s="15">
        <v>13897700352</v>
      </c>
      <c r="V98" s="15">
        <v>13702679552</v>
      </c>
      <c r="W98" s="15">
        <v>12323803136</v>
      </c>
      <c r="X98" s="15">
        <v>11796179968</v>
      </c>
      <c r="Y98" s="15">
        <v>11380521984</v>
      </c>
      <c r="Z98" s="15">
        <v>11167981568</v>
      </c>
      <c r="AA98" s="15">
        <v>11071629312</v>
      </c>
      <c r="AB98" s="15" t="s">
        <v>6</v>
      </c>
      <c r="AC98" s="15" t="s">
        <v>6</v>
      </c>
      <c r="AD98" s="15" t="s">
        <v>6</v>
      </c>
      <c r="AE98" s="15" t="s">
        <v>6</v>
      </c>
      <c r="AF98" s="15" t="s">
        <v>6</v>
      </c>
      <c r="AG98" s="15" t="s">
        <v>6</v>
      </c>
      <c r="AH98" s="15" t="s">
        <v>6</v>
      </c>
      <c r="AI98" s="15" t="s">
        <v>6</v>
      </c>
      <c r="AJ98" s="15" t="s">
        <v>6</v>
      </c>
      <c r="AK98" s="15" t="s">
        <v>6</v>
      </c>
      <c r="AL98" s="15" t="s">
        <v>6</v>
      </c>
      <c r="AM98" s="15" t="s">
        <v>6</v>
      </c>
      <c r="AN98" s="15" t="s">
        <v>6</v>
      </c>
      <c r="AO98" s="15" t="s">
        <v>6</v>
      </c>
      <c r="AP98" s="15" t="s">
        <v>6</v>
      </c>
      <c r="AQ98" s="15" t="s">
        <v>6</v>
      </c>
      <c r="AR98" s="15" t="s">
        <v>6</v>
      </c>
      <c r="AS98" t="s">
        <v>1152</v>
      </c>
      <c r="AT98" s="25" t="e">
        <f t="shared" si="3"/>
        <v>#VALUE!</v>
      </c>
    </row>
    <row r="99" spans="1:46" x14ac:dyDescent="0.3">
      <c r="A99" t="s">
        <v>323</v>
      </c>
      <c r="B99" t="str">
        <f t="shared" si="2"/>
        <v>GIB/A CN EQUITY</v>
      </c>
      <c r="C99" t="s">
        <v>103</v>
      </c>
      <c r="D99" s="15">
        <v>16685467648</v>
      </c>
      <c r="E99" s="15">
        <v>15793910784</v>
      </c>
      <c r="F99" s="15">
        <v>15737423872</v>
      </c>
      <c r="G99" s="15">
        <v>15513452544</v>
      </c>
      <c r="H99" s="15">
        <v>15799498752</v>
      </c>
      <c r="I99" s="15">
        <v>16080146432</v>
      </c>
      <c r="J99" s="15">
        <v>16101710848</v>
      </c>
      <c r="K99" s="15">
        <v>15915942912</v>
      </c>
      <c r="L99" s="15">
        <v>15175419904</v>
      </c>
      <c r="M99" s="15">
        <v>14916363264</v>
      </c>
      <c r="N99" s="15">
        <v>14475727872</v>
      </c>
      <c r="O99" s="15">
        <v>14704860160</v>
      </c>
      <c r="P99" s="15">
        <v>15021021184</v>
      </c>
      <c r="Q99" s="15">
        <v>14599347200</v>
      </c>
      <c r="R99" s="15">
        <v>14719930368</v>
      </c>
      <c r="S99" s="15">
        <v>15271033856</v>
      </c>
      <c r="T99" s="15">
        <v>15550357504</v>
      </c>
      <c r="U99" s="15">
        <v>15343288320</v>
      </c>
      <c r="V99" s="15">
        <v>14597238784</v>
      </c>
      <c r="W99" s="15">
        <v>13863616512</v>
      </c>
      <c r="X99" s="15">
        <v>12621746176</v>
      </c>
      <c r="Y99" s="15">
        <v>12813924352</v>
      </c>
      <c r="Z99" s="15">
        <v>12709416960</v>
      </c>
      <c r="AA99" s="15">
        <v>12872452096</v>
      </c>
      <c r="AB99" s="15">
        <v>11919066112</v>
      </c>
      <c r="AC99" s="15">
        <v>12155024384</v>
      </c>
      <c r="AD99" s="15">
        <v>12363658240</v>
      </c>
      <c r="AE99" s="15">
        <v>11957504000</v>
      </c>
      <c r="AF99" s="15">
        <v>11396211712</v>
      </c>
      <c r="AG99" s="15">
        <v>11832645632</v>
      </c>
      <c r="AH99" s="15">
        <v>11526003712</v>
      </c>
      <c r="AI99" s="15">
        <v>11535880192</v>
      </c>
      <c r="AJ99" s="15">
        <v>11693332480</v>
      </c>
      <c r="AK99" s="15">
        <v>11434038272</v>
      </c>
      <c r="AL99" s="15">
        <v>11417872384</v>
      </c>
      <c r="AM99" s="15">
        <v>12130250752</v>
      </c>
      <c r="AN99" s="15">
        <v>11787270144</v>
      </c>
      <c r="AO99" s="15">
        <v>11190413312</v>
      </c>
      <c r="AP99" s="15">
        <v>10985786368</v>
      </c>
      <c r="AQ99" s="15">
        <v>11171851264</v>
      </c>
      <c r="AR99" s="15">
        <v>11234052096</v>
      </c>
      <c r="AS99" t="s">
        <v>1153</v>
      </c>
      <c r="AT99" s="25">
        <f t="shared" si="3"/>
        <v>11234.052095999999</v>
      </c>
    </row>
    <row r="100" spans="1:46" x14ac:dyDescent="0.3">
      <c r="A100" t="s">
        <v>324</v>
      </c>
      <c r="B100" t="str">
        <f t="shared" si="2"/>
        <v>GIL CN EQUITY</v>
      </c>
      <c r="C100" t="s">
        <v>104</v>
      </c>
      <c r="D100" s="15">
        <v>3735185920</v>
      </c>
      <c r="E100" s="15">
        <v>3739273984</v>
      </c>
      <c r="F100" s="15">
        <v>3686737920</v>
      </c>
      <c r="G100" s="15">
        <v>3514873088</v>
      </c>
      <c r="H100" s="15">
        <v>3572317952</v>
      </c>
      <c r="I100" s="15">
        <v>3671832064</v>
      </c>
      <c r="J100" s="15">
        <v>3629138944</v>
      </c>
      <c r="K100" s="15">
        <v>3440214016</v>
      </c>
      <c r="L100" s="15">
        <v>3439997952</v>
      </c>
      <c r="M100" s="15">
        <v>3355254016</v>
      </c>
      <c r="N100" s="15">
        <v>3349754880</v>
      </c>
      <c r="O100" s="15">
        <v>3136681984</v>
      </c>
      <c r="P100" s="15">
        <v>3075739904</v>
      </c>
      <c r="Q100" s="15">
        <v>2910854912</v>
      </c>
      <c r="R100" s="15">
        <v>3109821952</v>
      </c>
      <c r="S100" s="15">
        <v>3020947968</v>
      </c>
      <c r="T100" s="15">
        <v>2956136960</v>
      </c>
      <c r="U100" s="15">
        <v>3251589888</v>
      </c>
      <c r="V100" s="15">
        <v>3694904064</v>
      </c>
      <c r="W100" s="15">
        <v>3211069952</v>
      </c>
      <c r="X100" s="15">
        <v>3397997056</v>
      </c>
      <c r="Y100" s="15">
        <v>3337806080</v>
      </c>
      <c r="Z100" s="15">
        <v>3239729920</v>
      </c>
      <c r="AA100" s="15">
        <v>3004595968</v>
      </c>
      <c r="AB100" s="15">
        <v>3175008000</v>
      </c>
      <c r="AC100" s="15">
        <v>3141752064</v>
      </c>
      <c r="AD100" s="15">
        <v>3117882880</v>
      </c>
      <c r="AE100" s="15">
        <v>2980705024</v>
      </c>
      <c r="AF100" s="15">
        <v>3090386944</v>
      </c>
      <c r="AG100" s="15">
        <v>3090365952</v>
      </c>
      <c r="AH100" s="15">
        <v>3152342016</v>
      </c>
      <c r="AI100" s="15">
        <v>2990144000</v>
      </c>
      <c r="AJ100" s="15">
        <v>3120197888</v>
      </c>
      <c r="AK100" s="15">
        <v>3106633984</v>
      </c>
      <c r="AL100" s="15">
        <v>2974682880</v>
      </c>
      <c r="AM100" s="15">
        <v>2834279936</v>
      </c>
      <c r="AN100" s="15">
        <v>2911376896</v>
      </c>
      <c r="AO100" s="15">
        <v>2933492992</v>
      </c>
      <c r="AP100" s="15">
        <v>2865539072</v>
      </c>
      <c r="AQ100" s="15">
        <v>2593043968</v>
      </c>
      <c r="AR100" s="15">
        <v>2390204928</v>
      </c>
      <c r="AS100" t="s">
        <v>1154</v>
      </c>
      <c r="AT100" s="25">
        <f t="shared" si="3"/>
        <v>2390.2049280000001</v>
      </c>
    </row>
    <row r="101" spans="1:46" x14ac:dyDescent="0.3">
      <c r="A101" t="s">
        <v>326</v>
      </c>
      <c r="B101" t="str">
        <f t="shared" si="2"/>
        <v>GRT-U CN EQUITY</v>
      </c>
      <c r="C101" t="s">
        <v>106</v>
      </c>
      <c r="D101" s="15">
        <v>9317554176</v>
      </c>
      <c r="E101" s="15">
        <v>9271644160</v>
      </c>
      <c r="F101" s="15">
        <v>9228305408</v>
      </c>
      <c r="G101" s="15">
        <v>9066377216</v>
      </c>
      <c r="H101" s="15">
        <v>9215827968</v>
      </c>
      <c r="I101" s="15">
        <v>9147922432</v>
      </c>
      <c r="J101" s="15">
        <v>9262027776</v>
      </c>
      <c r="K101" s="15">
        <v>9280354304</v>
      </c>
      <c r="L101" s="15">
        <v>9560979456</v>
      </c>
      <c r="M101" s="15">
        <v>9111028736</v>
      </c>
      <c r="N101" s="15">
        <v>8992565248</v>
      </c>
      <c r="O101" s="15">
        <v>8566696960</v>
      </c>
      <c r="P101" s="15">
        <v>8195695104</v>
      </c>
      <c r="Q101" s="15">
        <v>7161807872</v>
      </c>
      <c r="R101" s="15">
        <v>6563472896</v>
      </c>
      <c r="S101" s="15">
        <v>6747471872</v>
      </c>
      <c r="T101" s="15">
        <v>5912325120</v>
      </c>
      <c r="U101" s="15">
        <v>5849342976</v>
      </c>
      <c r="V101" s="15">
        <v>5119243776</v>
      </c>
      <c r="W101" s="15">
        <v>4803956224</v>
      </c>
      <c r="X101" s="15">
        <v>4502097920</v>
      </c>
      <c r="Y101" s="15">
        <v>4433812992</v>
      </c>
      <c r="Z101" s="15">
        <v>4150823936</v>
      </c>
      <c r="AA101" s="15">
        <v>4188754944</v>
      </c>
      <c r="AB101" s="15">
        <v>3462208000</v>
      </c>
      <c r="AC101" s="15">
        <v>3449134080</v>
      </c>
      <c r="AD101" s="15">
        <v>3259763968</v>
      </c>
      <c r="AE101" s="15">
        <v>3206433024</v>
      </c>
      <c r="AF101" s="15">
        <v>2960230912</v>
      </c>
      <c r="AG101" s="15">
        <v>2964636928</v>
      </c>
      <c r="AH101" s="15">
        <v>2919196928</v>
      </c>
      <c r="AI101" s="15">
        <v>2911642112</v>
      </c>
      <c r="AJ101" s="15">
        <v>2863378944</v>
      </c>
      <c r="AK101" s="15">
        <v>2685225984</v>
      </c>
      <c r="AL101" s="15">
        <v>2693652992</v>
      </c>
      <c r="AM101" s="15">
        <v>2731836928</v>
      </c>
      <c r="AN101" s="15">
        <v>2701033984</v>
      </c>
      <c r="AO101" s="15">
        <v>2553287936</v>
      </c>
      <c r="AP101" s="15">
        <v>2514130944</v>
      </c>
      <c r="AQ101" s="15">
        <v>2447758080</v>
      </c>
      <c r="AR101" s="15">
        <v>2373069056</v>
      </c>
      <c r="AS101" t="s">
        <v>1155</v>
      </c>
      <c r="AT101" s="25">
        <f t="shared" si="3"/>
        <v>2373.0690559999998</v>
      </c>
    </row>
    <row r="102" spans="1:46" x14ac:dyDescent="0.3">
      <c r="A102" t="s">
        <v>327</v>
      </c>
      <c r="B102" t="str">
        <f t="shared" si="2"/>
        <v>GSY CN EQUITY</v>
      </c>
      <c r="C102" t="s">
        <v>107</v>
      </c>
      <c r="D102" s="15">
        <v>4892319744</v>
      </c>
      <c r="E102" s="15">
        <v>4625589760</v>
      </c>
      <c r="F102" s="15">
        <v>4416028160</v>
      </c>
      <c r="G102" s="15">
        <v>4164166912</v>
      </c>
      <c r="H102" s="15">
        <v>3935969024</v>
      </c>
      <c r="I102" s="15">
        <v>3680571904</v>
      </c>
      <c r="J102" s="15">
        <v>3494057984</v>
      </c>
      <c r="K102" s="15">
        <v>3302888960</v>
      </c>
      <c r="L102" s="15">
        <v>3129915904</v>
      </c>
      <c r="M102" s="15">
        <v>2895747072</v>
      </c>
      <c r="N102" s="15">
        <v>2688320000</v>
      </c>
      <c r="O102" s="15">
        <v>2596153088</v>
      </c>
      <c r="P102" s="15">
        <v>2471737088</v>
      </c>
      <c r="Q102" s="15">
        <v>2451280896</v>
      </c>
      <c r="R102" s="15">
        <v>1611884032</v>
      </c>
      <c r="S102" s="15">
        <v>1501916032</v>
      </c>
      <c r="T102" s="15">
        <v>1367275008</v>
      </c>
      <c r="U102" s="15">
        <v>1352219008</v>
      </c>
      <c r="V102" s="15">
        <v>1407668992</v>
      </c>
      <c r="W102" s="15">
        <v>1318621952</v>
      </c>
      <c r="X102" s="15">
        <v>1240646016</v>
      </c>
      <c r="Y102" s="15">
        <v>1120055040</v>
      </c>
      <c r="Z102" s="15">
        <v>1101010944</v>
      </c>
      <c r="AA102" s="15">
        <v>1055676032</v>
      </c>
      <c r="AB102" s="15">
        <v>985171008</v>
      </c>
      <c r="AC102" s="15">
        <v>805100992</v>
      </c>
      <c r="AD102" s="15">
        <v>755353024</v>
      </c>
      <c r="AE102" s="15">
        <v>749614976</v>
      </c>
      <c r="AF102" s="15">
        <v>605096000</v>
      </c>
      <c r="AG102" s="15">
        <v>578860992</v>
      </c>
      <c r="AH102" s="15">
        <v>526460992</v>
      </c>
      <c r="AI102" s="15">
        <v>503062016</v>
      </c>
      <c r="AJ102" s="15">
        <v>483384992</v>
      </c>
      <c r="AK102" s="15">
        <v>459163008</v>
      </c>
      <c r="AL102" s="15">
        <v>437100000</v>
      </c>
      <c r="AM102" s="15">
        <v>418502016</v>
      </c>
      <c r="AN102" s="15">
        <v>399508000</v>
      </c>
      <c r="AO102" s="15">
        <v>355582016</v>
      </c>
      <c r="AP102" s="15">
        <v>332844992</v>
      </c>
      <c r="AQ102" s="15">
        <v>319472000</v>
      </c>
      <c r="AR102" s="15">
        <v>294056000</v>
      </c>
      <c r="AS102" t="s">
        <v>1156</v>
      </c>
      <c r="AT102" s="25">
        <f t="shared" si="3"/>
        <v>294.05599999999998</v>
      </c>
    </row>
    <row r="103" spans="1:46" x14ac:dyDescent="0.3">
      <c r="A103" t="s">
        <v>328</v>
      </c>
      <c r="B103" t="str">
        <f t="shared" si="2"/>
        <v>GWO CN EQUITY</v>
      </c>
      <c r="C103" t="s">
        <v>108</v>
      </c>
      <c r="D103" s="15">
        <v>779740971008</v>
      </c>
      <c r="E103" s="15">
        <v>749561970688</v>
      </c>
      <c r="F103" s="15">
        <v>736722026496</v>
      </c>
      <c r="G103" s="15">
        <v>713229991936</v>
      </c>
      <c r="H103" s="15">
        <v>680009990144</v>
      </c>
      <c r="I103" s="15">
        <v>690002984960</v>
      </c>
      <c r="J103" s="15">
        <v>691853000704</v>
      </c>
      <c r="K103" s="15">
        <v>672206028800</v>
      </c>
      <c r="L103" s="15">
        <v>672764002304</v>
      </c>
      <c r="M103" s="15">
        <v>670305026048</v>
      </c>
      <c r="N103" s="15">
        <v>600458985472</v>
      </c>
      <c r="O103" s="15">
        <v>630487973888</v>
      </c>
      <c r="P103" s="15">
        <v>614961971200</v>
      </c>
      <c r="Q103" s="15">
        <v>604175990784</v>
      </c>
      <c r="R103" s="15">
        <v>592759029760</v>
      </c>
      <c r="S103" s="15">
        <v>600489984000</v>
      </c>
      <c r="T103" s="15">
        <v>473737003008</v>
      </c>
      <c r="U103" s="15">
        <v>457996009472</v>
      </c>
      <c r="V103" s="15">
        <v>436902985728</v>
      </c>
      <c r="W103" s="15">
        <v>451166994432</v>
      </c>
      <c r="X103" s="15">
        <v>446626004992</v>
      </c>
      <c r="Y103" s="15">
        <v>441896992768</v>
      </c>
      <c r="Z103" s="15">
        <v>442491994112</v>
      </c>
      <c r="AA103" s="15">
        <v>427688984576</v>
      </c>
      <c r="AB103" s="15">
        <v>429081985024</v>
      </c>
      <c r="AC103" s="15">
        <v>430694989824</v>
      </c>
      <c r="AD103" s="15">
        <v>432651010048</v>
      </c>
      <c r="AE103" s="15">
        <v>419838001152</v>
      </c>
      <c r="AF103" s="15">
        <v>407011000320</v>
      </c>
      <c r="AG103" s="15">
        <v>409773015040</v>
      </c>
      <c r="AH103" s="15">
        <v>405631991808</v>
      </c>
      <c r="AI103" s="15">
        <v>399732998144</v>
      </c>
      <c r="AJ103" s="15">
        <v>401489002496</v>
      </c>
      <c r="AK103" s="15">
        <v>390250987520</v>
      </c>
      <c r="AL103" s="15">
        <v>390244990976</v>
      </c>
      <c r="AM103" s="15">
        <v>399935012864</v>
      </c>
      <c r="AN103" s="15">
        <v>389935005696</v>
      </c>
      <c r="AO103" s="15">
        <v>376428003328</v>
      </c>
      <c r="AP103" s="15">
        <v>381331013632</v>
      </c>
      <c r="AQ103" s="15">
        <v>356709007360</v>
      </c>
      <c r="AR103" s="15">
        <v>349071998976</v>
      </c>
      <c r="AS103" t="s">
        <v>1157</v>
      </c>
      <c r="AT103" s="25">
        <f t="shared" si="3"/>
        <v>349071.998976</v>
      </c>
    </row>
    <row r="104" spans="1:46" x14ac:dyDescent="0.3">
      <c r="A104" t="s">
        <v>329</v>
      </c>
      <c r="B104" t="str">
        <f t="shared" si="2"/>
        <v>H CN EQUITY</v>
      </c>
      <c r="C104" t="s">
        <v>109</v>
      </c>
      <c r="D104" s="15">
        <v>35122999296</v>
      </c>
      <c r="E104" s="15">
        <v>34191998976</v>
      </c>
      <c r="F104" s="15">
        <v>34107000832</v>
      </c>
      <c r="G104" s="15">
        <v>32852000768</v>
      </c>
      <c r="H104" s="15">
        <v>32487000064</v>
      </c>
      <c r="I104" s="15">
        <v>31874000896</v>
      </c>
      <c r="J104" s="15">
        <v>31433000960</v>
      </c>
      <c r="K104" s="15">
        <v>31456999424</v>
      </c>
      <c r="L104" s="15">
        <v>30879000576</v>
      </c>
      <c r="M104" s="15">
        <v>30556999680</v>
      </c>
      <c r="N104" s="15">
        <v>30222000128</v>
      </c>
      <c r="O104" s="15">
        <v>30382999552</v>
      </c>
      <c r="P104" s="15">
        <v>31135000576</v>
      </c>
      <c r="Q104" s="15">
        <v>30358999040</v>
      </c>
      <c r="R104" s="15">
        <v>30034999296</v>
      </c>
      <c r="S104" s="15">
        <v>30293999616</v>
      </c>
      <c r="T104" s="15">
        <v>28615000064</v>
      </c>
      <c r="U104" s="15">
        <v>28082999296</v>
      </c>
      <c r="V104" s="15">
        <v>28130000896</v>
      </c>
      <c r="W104" s="15">
        <v>27061000192</v>
      </c>
      <c r="X104" s="15">
        <v>25795999744</v>
      </c>
      <c r="Y104" s="15">
        <v>25646999552</v>
      </c>
      <c r="Z104" s="15">
        <v>25436000256</v>
      </c>
      <c r="AA104" s="15">
        <v>25656999936</v>
      </c>
      <c r="AB104" s="15">
        <v>26837000192</v>
      </c>
      <c r="AC104" s="15">
        <v>27316000768</v>
      </c>
      <c r="AD104" s="15">
        <v>25788999680</v>
      </c>
      <c r="AE104" s="15">
        <v>25700999168</v>
      </c>
      <c r="AF104" s="15">
        <v>26244999168</v>
      </c>
      <c r="AG104" s="15">
        <v>25506000896</v>
      </c>
      <c r="AH104" s="15">
        <v>25404999680</v>
      </c>
      <c r="AI104" s="15">
        <v>25351000064</v>
      </c>
      <c r="AJ104" s="15">
        <v>24788000768</v>
      </c>
      <c r="AK104" s="15">
        <v>24437000192</v>
      </c>
      <c r="AL104" s="15">
        <v>24516999168</v>
      </c>
      <c r="AM104" s="15">
        <v>24294000640</v>
      </c>
      <c r="AN104" s="15">
        <v>22865000448</v>
      </c>
      <c r="AO104" s="15">
        <v>23167000576</v>
      </c>
      <c r="AP104" s="15">
        <v>22891999232</v>
      </c>
      <c r="AQ104" s="15">
        <v>22549999616</v>
      </c>
      <c r="AR104" s="15">
        <v>22553999360</v>
      </c>
      <c r="AS104" t="s">
        <v>1158</v>
      </c>
      <c r="AT104" s="25">
        <f t="shared" si="3"/>
        <v>22553.999360000002</v>
      </c>
    </row>
    <row r="105" spans="1:46" x14ac:dyDescent="0.3">
      <c r="A105" t="s">
        <v>330</v>
      </c>
      <c r="B105" t="str">
        <f t="shared" si="2"/>
        <v>HBM CN EQUITY</v>
      </c>
      <c r="C105" t="s">
        <v>110</v>
      </c>
      <c r="D105" s="15">
        <v>5508075008</v>
      </c>
      <c r="E105" s="15">
        <v>5442421760</v>
      </c>
      <c r="F105" s="15">
        <v>5231283200</v>
      </c>
      <c r="G105" s="15">
        <v>5312633856</v>
      </c>
      <c r="H105" s="15">
        <v>5250595840</v>
      </c>
      <c r="I105" s="15">
        <v>5242140160</v>
      </c>
      <c r="J105" s="15">
        <v>4367982080</v>
      </c>
      <c r="K105" s="15">
        <v>4325942784</v>
      </c>
      <c r="L105" s="15">
        <v>4287793920</v>
      </c>
      <c r="M105" s="15">
        <v>4382727168</v>
      </c>
      <c r="N105" s="15">
        <v>4538213888</v>
      </c>
      <c r="O105" s="15">
        <v>4616230912</v>
      </c>
      <c r="P105" s="15">
        <v>4504660992</v>
      </c>
      <c r="Q105" s="15">
        <v>4587827200</v>
      </c>
      <c r="R105" s="15">
        <v>4549195776</v>
      </c>
      <c r="S105" s="15">
        <v>4666644992</v>
      </c>
      <c r="T105" s="15">
        <v>4590688256</v>
      </c>
      <c r="U105" s="15">
        <v>4498891776</v>
      </c>
      <c r="V105" s="15">
        <v>4366225920</v>
      </c>
      <c r="W105" s="15">
        <v>4455961088</v>
      </c>
      <c r="X105" s="15">
        <v>4386546176</v>
      </c>
      <c r="Y105" s="15">
        <v>4737937920</v>
      </c>
      <c r="Z105" s="15">
        <v>4713899008</v>
      </c>
      <c r="AA105" s="15">
        <v>4685635072</v>
      </c>
      <c r="AB105" s="15">
        <v>4682171904</v>
      </c>
      <c r="AC105" s="15">
        <v>4691762176</v>
      </c>
      <c r="AD105" s="15">
        <v>4690747904</v>
      </c>
      <c r="AE105" s="15">
        <v>4728015872</v>
      </c>
      <c r="AF105" s="15">
        <v>4591630848</v>
      </c>
      <c r="AG105" s="15">
        <v>4359826944</v>
      </c>
      <c r="AH105" s="15">
        <v>4357812224</v>
      </c>
      <c r="AI105" s="15">
        <v>4456556032</v>
      </c>
      <c r="AJ105" s="15">
        <v>4484805120</v>
      </c>
      <c r="AK105" s="15">
        <v>4551578112</v>
      </c>
      <c r="AL105" s="15">
        <v>4566735872</v>
      </c>
      <c r="AM105" s="15">
        <v>4479584768</v>
      </c>
      <c r="AN105" s="15">
        <v>4967801856</v>
      </c>
      <c r="AO105" s="15">
        <v>6191511040</v>
      </c>
      <c r="AP105" s="15">
        <v>6221152256</v>
      </c>
      <c r="AQ105" s="15">
        <v>4176393472</v>
      </c>
      <c r="AR105" s="15">
        <v>5523414016</v>
      </c>
      <c r="AS105" t="s">
        <v>1159</v>
      </c>
      <c r="AT105" s="25">
        <f t="shared" si="3"/>
        <v>5523.4140159999997</v>
      </c>
    </row>
    <row r="106" spans="1:46" x14ac:dyDescent="0.3">
      <c r="A106" t="s">
        <v>331</v>
      </c>
      <c r="B106" t="str">
        <f t="shared" si="2"/>
        <v>HR-U CN EQUITY</v>
      </c>
      <c r="C106" t="s">
        <v>111</v>
      </c>
      <c r="D106" s="15">
        <v>10216942592</v>
      </c>
      <c r="E106" s="15">
        <v>10321597440</v>
      </c>
      <c r="F106" s="15">
        <v>10874351616</v>
      </c>
      <c r="G106" s="15">
        <v>10777643008</v>
      </c>
      <c r="H106" s="15">
        <v>11064935424</v>
      </c>
      <c r="I106" s="15">
        <v>11080621056</v>
      </c>
      <c r="J106" s="15">
        <v>11449189376</v>
      </c>
      <c r="K106" s="15">
        <v>11412602880</v>
      </c>
      <c r="L106" s="15">
        <v>11708119040</v>
      </c>
      <c r="M106" s="15">
        <v>11683270656</v>
      </c>
      <c r="N106" s="15">
        <v>11366850560</v>
      </c>
      <c r="O106" s="15">
        <v>10501141504</v>
      </c>
      <c r="P106" s="15">
        <v>13123260416</v>
      </c>
      <c r="Q106" s="15">
        <v>13135149056</v>
      </c>
      <c r="R106" s="15">
        <v>13181199360</v>
      </c>
      <c r="S106" s="15">
        <v>13355444224</v>
      </c>
      <c r="T106" s="15">
        <v>13293967360</v>
      </c>
      <c r="U106" s="15">
        <v>13294020608</v>
      </c>
      <c r="V106" s="15">
        <v>13443964928</v>
      </c>
      <c r="W106" s="15">
        <v>14483342336</v>
      </c>
      <c r="X106" s="15">
        <v>14270331904</v>
      </c>
      <c r="Y106" s="15">
        <v>14426050560</v>
      </c>
      <c r="Z106" s="15">
        <v>14535562240</v>
      </c>
      <c r="AA106" s="15">
        <v>14691008512</v>
      </c>
      <c r="AB106" s="15">
        <v>14242544640</v>
      </c>
      <c r="AC106" s="15">
        <v>14179490816</v>
      </c>
      <c r="AD106" s="15">
        <v>14529645568</v>
      </c>
      <c r="AE106" s="15">
        <v>14558863360</v>
      </c>
      <c r="AF106" s="15">
        <v>13990042624</v>
      </c>
      <c r="AG106" s="15">
        <v>14138299392</v>
      </c>
      <c r="AH106" s="15">
        <v>14066748416</v>
      </c>
      <c r="AI106" s="15">
        <v>14155012096</v>
      </c>
      <c r="AJ106" s="15">
        <v>14021011456</v>
      </c>
      <c r="AK106" s="15">
        <v>14002521088</v>
      </c>
      <c r="AL106" s="15">
        <v>13872737280</v>
      </c>
      <c r="AM106" s="15">
        <v>13990315008</v>
      </c>
      <c r="AN106" s="15">
        <v>13830311936</v>
      </c>
      <c r="AO106" s="15">
        <v>13634101248</v>
      </c>
      <c r="AP106" s="15">
        <v>13519375360</v>
      </c>
      <c r="AQ106" s="15">
        <v>13368380416</v>
      </c>
      <c r="AR106" s="15">
        <v>13614523392</v>
      </c>
      <c r="AS106" t="s">
        <v>1160</v>
      </c>
      <c r="AT106" s="25">
        <f t="shared" si="3"/>
        <v>13614.523391999999</v>
      </c>
    </row>
    <row r="107" spans="1:46" x14ac:dyDescent="0.3">
      <c r="A107" t="s">
        <v>332</v>
      </c>
      <c r="B107" t="str">
        <f t="shared" si="2"/>
        <v>HWX CN EQUITY</v>
      </c>
      <c r="C107" t="s">
        <v>112</v>
      </c>
      <c r="D107" s="15">
        <v>938620032</v>
      </c>
      <c r="E107" s="15">
        <v>902305984</v>
      </c>
      <c r="F107" s="15">
        <v>868952000</v>
      </c>
      <c r="G107" s="15">
        <v>836334976</v>
      </c>
      <c r="H107" s="15">
        <v>819617024</v>
      </c>
      <c r="I107" s="15">
        <v>763961984</v>
      </c>
      <c r="J107" s="15">
        <v>752243008</v>
      </c>
      <c r="K107" s="15">
        <v>734742016</v>
      </c>
      <c r="L107" s="15">
        <v>685948992</v>
      </c>
      <c r="M107" s="15">
        <v>625678976</v>
      </c>
      <c r="N107" s="15">
        <v>559019008</v>
      </c>
      <c r="O107" s="15">
        <v>488807008</v>
      </c>
      <c r="P107" s="15">
        <v>410824992</v>
      </c>
      <c r="Q107" s="15">
        <v>352684000</v>
      </c>
      <c r="R107" s="15">
        <v>343612992</v>
      </c>
      <c r="S107" s="15">
        <v>300684992</v>
      </c>
      <c r="T107" s="15">
        <v>168791008</v>
      </c>
      <c r="U107" s="15">
        <v>169376000</v>
      </c>
      <c r="V107" s="15">
        <v>169620000</v>
      </c>
      <c r="W107" s="15">
        <v>128271000</v>
      </c>
      <c r="X107" s="15">
        <v>126626000</v>
      </c>
      <c r="Y107" s="15">
        <v>127408000</v>
      </c>
      <c r="Z107" s="15">
        <v>127927000</v>
      </c>
      <c r="AA107" s="15">
        <v>125326000</v>
      </c>
      <c r="AB107" s="15">
        <v>116449000</v>
      </c>
      <c r="AC107" s="15">
        <v>117773000</v>
      </c>
      <c r="AD107" s="15">
        <v>127921000</v>
      </c>
      <c r="AE107" s="15">
        <v>124360000</v>
      </c>
      <c r="AF107" s="15">
        <v>107849000</v>
      </c>
      <c r="AG107" s="15">
        <v>103508000</v>
      </c>
      <c r="AH107" s="15">
        <v>105316000</v>
      </c>
      <c r="AI107" s="15">
        <v>104618000</v>
      </c>
      <c r="AJ107" s="15">
        <v>92149000</v>
      </c>
      <c r="AK107" s="15">
        <v>92783000</v>
      </c>
      <c r="AL107" s="15">
        <v>134424000</v>
      </c>
      <c r="AM107" s="15">
        <v>133066000</v>
      </c>
      <c r="AN107" s="15">
        <v>166312000</v>
      </c>
      <c r="AO107" s="15">
        <v>167791008</v>
      </c>
      <c r="AP107" s="15">
        <v>167926000</v>
      </c>
      <c r="AQ107" s="15">
        <v>166267008</v>
      </c>
      <c r="AR107" s="15">
        <v>204192000</v>
      </c>
      <c r="AS107" t="s">
        <v>1161</v>
      </c>
      <c r="AT107" s="25">
        <f t="shared" si="3"/>
        <v>204.19200000000001</v>
      </c>
    </row>
    <row r="108" spans="1:46" x14ac:dyDescent="0.3">
      <c r="A108" t="s">
        <v>333</v>
      </c>
      <c r="B108" t="str">
        <f t="shared" si="2"/>
        <v>IAG CN EQUITY</v>
      </c>
      <c r="C108" t="s">
        <v>113</v>
      </c>
      <c r="D108" s="15">
        <v>105719996416</v>
      </c>
      <c r="E108" s="15">
        <v>100461002752</v>
      </c>
      <c r="F108" s="15">
        <v>97405001728</v>
      </c>
      <c r="G108" s="15">
        <v>93846003712</v>
      </c>
      <c r="H108" s="15">
        <v>84739997696</v>
      </c>
      <c r="I108" s="15">
        <v>90563002368</v>
      </c>
      <c r="J108" s="15">
        <v>89047998464</v>
      </c>
      <c r="K108" s="15">
        <v>84427997184</v>
      </c>
      <c r="L108" s="15">
        <v>85414002688</v>
      </c>
      <c r="M108" s="15">
        <v>84493000704</v>
      </c>
      <c r="N108" s="15">
        <v>90708000768</v>
      </c>
      <c r="O108" s="15">
        <v>94659002368</v>
      </c>
      <c r="P108" s="15">
        <v>91111997440</v>
      </c>
      <c r="Q108" s="15">
        <v>88997003264</v>
      </c>
      <c r="R108" s="15">
        <v>85674999808</v>
      </c>
      <c r="S108" s="15">
        <v>86466002944</v>
      </c>
      <c r="T108" s="15">
        <v>82825003008</v>
      </c>
      <c r="U108" s="15">
        <v>80003997696</v>
      </c>
      <c r="V108" s="15">
        <v>73271001088</v>
      </c>
      <c r="W108" s="15">
        <v>73147998208</v>
      </c>
      <c r="X108" s="15">
        <v>72434999296</v>
      </c>
      <c r="Y108" s="15">
        <v>69820997632</v>
      </c>
      <c r="Z108" s="15">
        <v>68289998848</v>
      </c>
      <c r="AA108" s="15">
        <v>63539998720</v>
      </c>
      <c r="AB108" s="15">
        <v>64100999168</v>
      </c>
      <c r="AC108" s="15">
        <v>64834998272</v>
      </c>
      <c r="AD108" s="15">
        <v>63260000256</v>
      </c>
      <c r="AE108" s="15">
        <v>61906001920</v>
      </c>
      <c r="AF108" s="15">
        <v>60352999424</v>
      </c>
      <c r="AG108" s="15">
        <v>59944001536</v>
      </c>
      <c r="AH108" s="15">
        <v>58993999872</v>
      </c>
      <c r="AI108" s="15">
        <v>57050001408</v>
      </c>
      <c r="AJ108" s="15">
        <v>58621001728</v>
      </c>
      <c r="AK108" s="15">
        <v>56606998528</v>
      </c>
      <c r="AL108" s="15">
        <v>54383001600</v>
      </c>
      <c r="AM108" s="15">
        <v>52937998336</v>
      </c>
      <c r="AN108" s="15">
        <v>51717001216</v>
      </c>
      <c r="AO108" s="15">
        <v>51968000000</v>
      </c>
      <c r="AP108" s="15">
        <v>53224001536</v>
      </c>
      <c r="AQ108" s="15">
        <v>50339000320</v>
      </c>
      <c r="AR108" s="15">
        <v>48823001088</v>
      </c>
      <c r="AS108" t="s">
        <v>1162</v>
      </c>
      <c r="AT108" s="25">
        <f t="shared" si="3"/>
        <v>48823.001087999997</v>
      </c>
    </row>
    <row r="109" spans="1:46" x14ac:dyDescent="0.3">
      <c r="A109" t="s">
        <v>334</v>
      </c>
      <c r="B109" t="str">
        <f t="shared" si="2"/>
        <v>IFC CN EQUITY</v>
      </c>
      <c r="C109" t="s">
        <v>114</v>
      </c>
      <c r="D109" s="15">
        <v>59299999744</v>
      </c>
      <c r="E109" s="15">
        <v>56534999040</v>
      </c>
      <c r="F109" s="15">
        <v>56442998784</v>
      </c>
      <c r="G109" s="15">
        <v>55978999808</v>
      </c>
      <c r="H109" s="15">
        <v>55006998528</v>
      </c>
      <c r="I109" s="15">
        <v>53255000064</v>
      </c>
      <c r="J109" s="15">
        <v>53691998208</v>
      </c>
      <c r="K109" s="15">
        <v>53740998656</v>
      </c>
      <c r="L109" s="15">
        <v>64459001856</v>
      </c>
      <c r="M109" s="15">
        <v>63921999872</v>
      </c>
      <c r="N109" s="15">
        <v>65353998336</v>
      </c>
      <c r="O109" s="15">
        <v>66348998656</v>
      </c>
      <c r="P109" s="15">
        <v>66173001728</v>
      </c>
      <c r="Q109" s="15">
        <v>65491001344</v>
      </c>
      <c r="R109" s="15">
        <v>35264000000</v>
      </c>
      <c r="S109" s="15">
        <v>35119001600</v>
      </c>
      <c r="T109" s="15">
        <v>34109999104</v>
      </c>
      <c r="U109" s="15">
        <v>33184000000</v>
      </c>
      <c r="V109" s="15">
        <v>32228999168</v>
      </c>
      <c r="W109" s="15">
        <v>32291999744</v>
      </c>
      <c r="X109" s="15">
        <v>30102999040</v>
      </c>
      <c r="Y109" s="15">
        <v>29579999232</v>
      </c>
      <c r="Z109" s="15">
        <v>28806000640</v>
      </c>
      <c r="AA109" s="15">
        <v>28461000704</v>
      </c>
      <c r="AB109" s="15">
        <v>28540000256</v>
      </c>
      <c r="AC109" s="15">
        <v>28409999360</v>
      </c>
      <c r="AD109" s="15">
        <v>27330000896</v>
      </c>
      <c r="AE109" s="15">
        <v>27837999104</v>
      </c>
      <c r="AF109" s="15">
        <v>28551999488</v>
      </c>
      <c r="AG109" s="15">
        <v>23715999744</v>
      </c>
      <c r="AH109" s="15">
        <v>22545000448</v>
      </c>
      <c r="AI109" s="15">
        <v>22865999872</v>
      </c>
      <c r="AJ109" s="15">
        <v>22854000640</v>
      </c>
      <c r="AK109" s="15">
        <v>22094000128</v>
      </c>
      <c r="AL109" s="15">
        <v>21112000512</v>
      </c>
      <c r="AM109" s="15">
        <v>21315000320</v>
      </c>
      <c r="AN109" s="15">
        <v>21176999936</v>
      </c>
      <c r="AO109" s="15">
        <v>20984000512</v>
      </c>
      <c r="AP109" s="15">
        <v>20559998976</v>
      </c>
      <c r="AQ109" s="15">
        <v>20579999744</v>
      </c>
      <c r="AR109" s="15">
        <v>20743999488</v>
      </c>
      <c r="AS109" t="s">
        <v>1163</v>
      </c>
      <c r="AT109" s="25">
        <f t="shared" si="3"/>
        <v>20743.999488000001</v>
      </c>
    </row>
    <row r="110" spans="1:46" x14ac:dyDescent="0.3">
      <c r="A110" t="s">
        <v>1039</v>
      </c>
      <c r="B110" t="str">
        <f t="shared" si="2"/>
        <v>IFP CN EQUITY</v>
      </c>
      <c r="C110" t="s">
        <v>920</v>
      </c>
      <c r="D110" s="15">
        <v>3049900032</v>
      </c>
      <c r="E110" s="15">
        <v>3306800128</v>
      </c>
      <c r="F110" s="15">
        <v>3426299904</v>
      </c>
      <c r="G110" s="15">
        <v>3400300032</v>
      </c>
      <c r="H110" s="15">
        <v>3577799936</v>
      </c>
      <c r="I110" s="15">
        <v>3603899904</v>
      </c>
      <c r="J110" s="15">
        <v>3695105024</v>
      </c>
      <c r="K110" s="15">
        <v>3619833088</v>
      </c>
      <c r="L110" s="15">
        <v>3294576128</v>
      </c>
      <c r="M110" s="15">
        <v>3269508096</v>
      </c>
      <c r="N110" s="15">
        <v>3081350912</v>
      </c>
      <c r="O110" s="15">
        <v>2603510016</v>
      </c>
      <c r="P110" s="15">
        <v>2488692992</v>
      </c>
      <c r="Q110" s="15">
        <v>2409388032</v>
      </c>
      <c r="R110" s="15">
        <v>2159692032</v>
      </c>
      <c r="S110" s="15">
        <v>1843186944</v>
      </c>
      <c r="T110" s="15">
        <v>1731880960</v>
      </c>
      <c r="U110" s="15">
        <v>1538823936</v>
      </c>
      <c r="V110" s="15">
        <v>1569507968</v>
      </c>
      <c r="W110" s="15">
        <v>1341917056</v>
      </c>
      <c r="X110" s="15">
        <v>1420995968</v>
      </c>
      <c r="Y110" s="15">
        <v>1459803008</v>
      </c>
      <c r="Z110" s="15">
        <v>1491516032</v>
      </c>
      <c r="AA110" s="15">
        <v>1565315968</v>
      </c>
      <c r="AB110" s="15">
        <v>1539473024</v>
      </c>
      <c r="AC110" s="15">
        <v>1535995008</v>
      </c>
      <c r="AD110" s="15">
        <v>1410082944</v>
      </c>
      <c r="AE110" s="15">
        <v>1352995968</v>
      </c>
      <c r="AF110" s="15">
        <v>1296280064</v>
      </c>
      <c r="AG110" s="15">
        <v>1296014976</v>
      </c>
      <c r="AH110" s="15">
        <v>1318784000</v>
      </c>
      <c r="AI110" s="15">
        <v>1301648000</v>
      </c>
      <c r="AJ110" s="15">
        <v>1326791936</v>
      </c>
      <c r="AK110" s="15">
        <v>1337569024</v>
      </c>
      <c r="AL110" s="15">
        <v>1323788032</v>
      </c>
      <c r="AM110" s="15">
        <v>1389795968</v>
      </c>
      <c r="AN110" s="15">
        <v>1383751040</v>
      </c>
      <c r="AO110" s="15">
        <v>1364560000</v>
      </c>
      <c r="AP110" s="15">
        <v>1343211008</v>
      </c>
      <c r="AQ110" s="15">
        <v>1068523008</v>
      </c>
      <c r="AR110" s="15">
        <v>1058345984</v>
      </c>
      <c r="AS110" t="s">
        <v>1164</v>
      </c>
      <c r="AT110" s="25">
        <f t="shared" si="3"/>
        <v>1058.345984</v>
      </c>
    </row>
    <row r="111" spans="1:46" x14ac:dyDescent="0.3">
      <c r="A111" t="s">
        <v>335</v>
      </c>
      <c r="B111" t="str">
        <f t="shared" si="2"/>
        <v>IGM CN EQUITY</v>
      </c>
      <c r="C111" t="s">
        <v>115</v>
      </c>
      <c r="D111" s="15">
        <v>19127595008</v>
      </c>
      <c r="E111" s="15">
        <v>18666240000</v>
      </c>
      <c r="F111" s="15">
        <v>18432212992</v>
      </c>
      <c r="G111" s="15">
        <v>18663282688</v>
      </c>
      <c r="H111" s="15">
        <v>19350667264</v>
      </c>
      <c r="I111" s="15">
        <v>19431098368</v>
      </c>
      <c r="J111" s="15">
        <v>18997360640</v>
      </c>
      <c r="K111" s="15">
        <v>18737518592</v>
      </c>
      <c r="L111" s="15">
        <v>17459267584</v>
      </c>
      <c r="M111" s="15">
        <v>16948207616</v>
      </c>
      <c r="N111" s="15">
        <v>17569251328</v>
      </c>
      <c r="O111" s="15">
        <v>17660588032</v>
      </c>
      <c r="P111" s="15">
        <v>16995357696</v>
      </c>
      <c r="Q111" s="15">
        <v>16896653312</v>
      </c>
      <c r="R111" s="15">
        <v>16866429952</v>
      </c>
      <c r="S111" s="15">
        <v>16062354432</v>
      </c>
      <c r="T111" s="15">
        <v>15863131136</v>
      </c>
      <c r="U111" s="15">
        <v>15449144320</v>
      </c>
      <c r="V111" s="15">
        <v>15552526336</v>
      </c>
      <c r="W111" s="15">
        <v>15391475712</v>
      </c>
      <c r="X111" s="15">
        <v>15574403072</v>
      </c>
      <c r="Y111" s="15">
        <v>15706073088</v>
      </c>
      <c r="Z111" s="15">
        <v>15970222080</v>
      </c>
      <c r="AA111" s="15">
        <v>15608714240</v>
      </c>
      <c r="AB111" s="15">
        <v>15398607872</v>
      </c>
      <c r="AC111" s="15">
        <v>15672161280</v>
      </c>
      <c r="AD111" s="15">
        <v>15695479808</v>
      </c>
      <c r="AE111" s="15">
        <v>16499452928</v>
      </c>
      <c r="AF111" s="15">
        <v>15849840640</v>
      </c>
      <c r="AG111" s="15">
        <v>16103437312</v>
      </c>
      <c r="AH111" s="15">
        <v>16166124544</v>
      </c>
      <c r="AI111" s="15">
        <v>15625292800</v>
      </c>
      <c r="AJ111" s="15">
        <v>15176571904</v>
      </c>
      <c r="AK111" s="15">
        <v>15112652800</v>
      </c>
      <c r="AL111" s="15">
        <v>14791241728</v>
      </c>
      <c r="AM111" s="15">
        <v>14831492096</v>
      </c>
      <c r="AN111" s="15">
        <v>14591779840</v>
      </c>
      <c r="AO111" s="15">
        <v>14490478592</v>
      </c>
      <c r="AP111" s="15">
        <v>14414233600</v>
      </c>
      <c r="AQ111" s="15">
        <v>14417180672</v>
      </c>
      <c r="AR111" s="15">
        <v>14000327680</v>
      </c>
      <c r="AS111" t="s">
        <v>1165</v>
      </c>
      <c r="AT111" s="25">
        <f t="shared" si="3"/>
        <v>14000.32768</v>
      </c>
    </row>
    <row r="112" spans="1:46" x14ac:dyDescent="0.3">
      <c r="A112" t="s">
        <v>336</v>
      </c>
      <c r="B112" t="str">
        <f t="shared" si="2"/>
        <v>IIP-U CN EQUITY</v>
      </c>
      <c r="C112" t="s">
        <v>116</v>
      </c>
      <c r="D112" s="15">
        <v>4289945088</v>
      </c>
      <c r="E112" s="15">
        <v>4376158208</v>
      </c>
      <c r="F112" s="15">
        <v>4431907840</v>
      </c>
      <c r="G112" s="15">
        <v>4436338176</v>
      </c>
      <c r="H112" s="15">
        <v>4398670848</v>
      </c>
      <c r="I112" s="15">
        <v>4452043776</v>
      </c>
      <c r="J112" s="15">
        <v>4420064256</v>
      </c>
      <c r="K112" s="15">
        <v>4315593216</v>
      </c>
      <c r="L112" s="15">
        <v>4395902976</v>
      </c>
      <c r="M112" s="15">
        <v>4357048832</v>
      </c>
      <c r="N112" s="15">
        <v>4226031104</v>
      </c>
      <c r="O112" s="15">
        <v>4118699008</v>
      </c>
      <c r="P112" s="15">
        <v>3812215040</v>
      </c>
      <c r="Q112" s="15">
        <v>3657544960</v>
      </c>
      <c r="R112" s="15">
        <v>3449997056</v>
      </c>
      <c r="S112" s="15">
        <v>3214046976</v>
      </c>
      <c r="T112" s="15">
        <v>3110551040</v>
      </c>
      <c r="U112" s="15">
        <v>2964930048</v>
      </c>
      <c r="V112" s="15">
        <v>2839241984</v>
      </c>
      <c r="W112" s="15">
        <v>2791856128</v>
      </c>
      <c r="X112" s="15">
        <v>2508155904</v>
      </c>
      <c r="Y112" s="15">
        <v>2247470080</v>
      </c>
      <c r="Z112" s="15">
        <v>2172093952</v>
      </c>
      <c r="AA112" s="15">
        <v>2117991936</v>
      </c>
      <c r="AB112" s="15">
        <v>2050897024</v>
      </c>
      <c r="AC112" s="15">
        <v>1858699008</v>
      </c>
      <c r="AD112" s="15">
        <v>1775020032</v>
      </c>
      <c r="AE112" s="15">
        <v>1658445056</v>
      </c>
      <c r="AF112" s="15">
        <v>1601499008</v>
      </c>
      <c r="AG112" s="15">
        <v>1403858048</v>
      </c>
      <c r="AH112" s="15">
        <v>1356823040</v>
      </c>
      <c r="AI112" s="15">
        <v>1321523968</v>
      </c>
      <c r="AJ112" s="15">
        <v>1297171968</v>
      </c>
      <c r="AK112" s="15">
        <v>1312238976</v>
      </c>
      <c r="AL112" s="15">
        <v>1253639936</v>
      </c>
      <c r="AM112" s="15">
        <v>1231655936</v>
      </c>
      <c r="AN112" s="15">
        <v>1131805056</v>
      </c>
      <c r="AO112" s="15">
        <v>1080825984</v>
      </c>
      <c r="AP112" s="15">
        <v>970692992</v>
      </c>
      <c r="AQ112" s="15">
        <v>920648000</v>
      </c>
      <c r="AR112" s="15">
        <v>860921024</v>
      </c>
      <c r="AS112" t="s">
        <v>1166</v>
      </c>
      <c r="AT112" s="25">
        <f t="shared" si="3"/>
        <v>860.92102399999999</v>
      </c>
    </row>
    <row r="113" spans="1:46" x14ac:dyDescent="0.3">
      <c r="A113" t="s">
        <v>337</v>
      </c>
      <c r="B113" t="str">
        <f t="shared" si="2"/>
        <v>IMG CN EQUITY</v>
      </c>
      <c r="C113" t="s">
        <v>117</v>
      </c>
      <c r="D113" s="15">
        <v>5564700160</v>
      </c>
      <c r="E113" s="15">
        <v>4991900160</v>
      </c>
      <c r="F113" s="15">
        <v>4670799872</v>
      </c>
      <c r="G113" s="15">
        <v>4537900032</v>
      </c>
      <c r="H113" s="15">
        <v>4497200128</v>
      </c>
      <c r="I113" s="15">
        <v>4445400064</v>
      </c>
      <c r="J113" s="15">
        <v>4088900096</v>
      </c>
      <c r="K113" s="15">
        <v>4425099776</v>
      </c>
      <c r="L113" s="15">
        <v>4247800064</v>
      </c>
      <c r="M113" s="15">
        <v>4126000128</v>
      </c>
      <c r="N113" s="15">
        <v>4105999872</v>
      </c>
      <c r="O113" s="15">
        <v>3971599872</v>
      </c>
      <c r="P113" s="15">
        <v>4315599872</v>
      </c>
      <c r="Q113" s="15">
        <v>4231800064</v>
      </c>
      <c r="R113" s="15">
        <v>4203899904</v>
      </c>
      <c r="S113" s="15">
        <v>4154299904</v>
      </c>
      <c r="T113" s="15">
        <v>4009799936</v>
      </c>
      <c r="U113" s="15">
        <v>3915399936</v>
      </c>
      <c r="V113" s="15">
        <v>3863600128</v>
      </c>
      <c r="W113" s="15">
        <v>3862099968</v>
      </c>
      <c r="X113" s="15">
        <v>3942700032</v>
      </c>
      <c r="Y113" s="15">
        <v>3957100032</v>
      </c>
      <c r="Z113" s="15">
        <v>3945400064</v>
      </c>
      <c r="AA113" s="15">
        <v>3960999936</v>
      </c>
      <c r="AB113" s="15">
        <v>3984600064</v>
      </c>
      <c r="AC113" s="15">
        <v>3990599936</v>
      </c>
      <c r="AD113" s="15">
        <v>4026299904</v>
      </c>
      <c r="AE113" s="15">
        <v>3966899968</v>
      </c>
      <c r="AF113" s="15">
        <v>3935399936</v>
      </c>
      <c r="AG113" s="15">
        <v>3886599936</v>
      </c>
      <c r="AH113" s="15">
        <v>3848000000</v>
      </c>
      <c r="AI113" s="15">
        <v>3400499968</v>
      </c>
      <c r="AJ113" s="15">
        <v>3404600064</v>
      </c>
      <c r="AK113" s="15">
        <v>3311099904</v>
      </c>
      <c r="AL113" s="15">
        <v>3288900096</v>
      </c>
      <c r="AM113" s="15">
        <v>3251399936</v>
      </c>
      <c r="AN113" s="15">
        <v>4020300032</v>
      </c>
      <c r="AO113" s="15">
        <v>4082299904</v>
      </c>
      <c r="AP113" s="15">
        <v>4136100096</v>
      </c>
      <c r="AQ113" s="15">
        <v>4222799872</v>
      </c>
      <c r="AR113" s="15">
        <v>4192900096</v>
      </c>
      <c r="AS113" t="s">
        <v>1167</v>
      </c>
      <c r="AT113" s="25">
        <f t="shared" si="3"/>
        <v>4192.9000960000003</v>
      </c>
    </row>
    <row r="114" spans="1:46" x14ac:dyDescent="0.3">
      <c r="A114" t="s">
        <v>338</v>
      </c>
      <c r="B114" t="str">
        <f t="shared" si="2"/>
        <v>IMO CN EQUITY</v>
      </c>
      <c r="C114" t="s">
        <v>118</v>
      </c>
      <c r="D114" s="15">
        <v>42529001472</v>
      </c>
      <c r="E114" s="15">
        <v>44134998016</v>
      </c>
      <c r="F114" s="15">
        <v>42512998400</v>
      </c>
      <c r="G114" s="15">
        <v>41199001600</v>
      </c>
      <c r="H114" s="15">
        <v>43585998848</v>
      </c>
      <c r="I114" s="15">
        <v>42126000128</v>
      </c>
      <c r="J114" s="15">
        <v>42114998272</v>
      </c>
      <c r="K114" s="15">
        <v>43524001792</v>
      </c>
      <c r="L114" s="15">
        <v>42986000384</v>
      </c>
      <c r="M114" s="15">
        <v>44892000256</v>
      </c>
      <c r="N114" s="15">
        <v>43810000896</v>
      </c>
      <c r="O114" s="15">
        <v>40782000128</v>
      </c>
      <c r="P114" s="15">
        <v>40874999808</v>
      </c>
      <c r="Q114" s="15">
        <v>38939000832</v>
      </c>
      <c r="R114" s="15">
        <v>39006998528</v>
      </c>
      <c r="S114" s="15">
        <v>38030999552</v>
      </c>
      <c r="T114" s="15">
        <v>39381999616</v>
      </c>
      <c r="U114" s="15">
        <v>39500001280</v>
      </c>
      <c r="V114" s="15">
        <v>40412999680</v>
      </c>
      <c r="W114" s="15">
        <v>42187001856</v>
      </c>
      <c r="X114" s="15">
        <v>41906999296</v>
      </c>
      <c r="Y114" s="15">
        <v>41928998912</v>
      </c>
      <c r="Z114" s="15">
        <v>42496999424</v>
      </c>
      <c r="AA114" s="15">
        <v>41456001024</v>
      </c>
      <c r="AB114" s="15">
        <v>41819000832</v>
      </c>
      <c r="AC114" s="15">
        <v>41389998080</v>
      </c>
      <c r="AD114" s="15">
        <v>41579999232</v>
      </c>
      <c r="AE114" s="15">
        <v>41600999424</v>
      </c>
      <c r="AF114" s="15">
        <v>41370001408</v>
      </c>
      <c r="AG114" s="15">
        <v>41104998400</v>
      </c>
      <c r="AH114" s="15">
        <v>41409998848</v>
      </c>
      <c r="AI114" s="15">
        <v>41654001664</v>
      </c>
      <c r="AJ114" s="15">
        <v>42093998080</v>
      </c>
      <c r="AK114" s="15">
        <v>43243999232</v>
      </c>
      <c r="AL114" s="15">
        <v>43185000448</v>
      </c>
      <c r="AM114" s="15">
        <v>43170000896</v>
      </c>
      <c r="AN114" s="15">
        <v>43451998208</v>
      </c>
      <c r="AO114" s="15">
        <v>42834001920</v>
      </c>
      <c r="AP114" s="15">
        <v>41607999488</v>
      </c>
      <c r="AQ114" s="15">
        <v>40830001152</v>
      </c>
      <c r="AR114" s="15">
        <v>40241999872</v>
      </c>
      <c r="AS114" t="s">
        <v>1168</v>
      </c>
      <c r="AT114" s="25">
        <f t="shared" si="3"/>
        <v>40241.999872</v>
      </c>
    </row>
    <row r="115" spans="1:46" x14ac:dyDescent="0.3">
      <c r="A115" t="s">
        <v>1040</v>
      </c>
      <c r="B115" t="str">
        <f t="shared" si="2"/>
        <v>INE CN EQUITY</v>
      </c>
      <c r="C115" t="s">
        <v>914</v>
      </c>
      <c r="D115" s="15">
        <v>9137864704</v>
      </c>
      <c r="E115" s="15">
        <v>9119749120</v>
      </c>
      <c r="F115" s="15">
        <v>9039574016</v>
      </c>
      <c r="G115" s="15">
        <v>8939826176</v>
      </c>
      <c r="H115" s="15">
        <v>8952721408</v>
      </c>
      <c r="I115" s="15">
        <v>8738185216</v>
      </c>
      <c r="J115" s="15">
        <v>8795374592</v>
      </c>
      <c r="K115" s="15">
        <v>8602427392</v>
      </c>
      <c r="L115" s="15">
        <v>8604830720</v>
      </c>
      <c r="M115" s="15">
        <v>8445273088</v>
      </c>
      <c r="N115" s="15">
        <v>7353348096</v>
      </c>
      <c r="O115" s="15">
        <v>7396067840</v>
      </c>
      <c r="P115" s="15">
        <v>7244603904</v>
      </c>
      <c r="Q115" s="15">
        <v>6875488768</v>
      </c>
      <c r="R115" s="15">
        <v>6909096960</v>
      </c>
      <c r="S115" s="15">
        <v>7154231808</v>
      </c>
      <c r="T115" s="15">
        <v>7148133888</v>
      </c>
      <c r="U115" s="15">
        <v>6765061120</v>
      </c>
      <c r="V115" s="15">
        <v>6636021760</v>
      </c>
      <c r="W115" s="15">
        <v>6372104192</v>
      </c>
      <c r="X115" s="15">
        <v>6489349120</v>
      </c>
      <c r="Y115" s="15">
        <v>6325409792</v>
      </c>
      <c r="Z115" s="15">
        <v>6705477120</v>
      </c>
      <c r="AA115" s="15">
        <v>6516157952</v>
      </c>
      <c r="AB115" s="15">
        <v>5640347136</v>
      </c>
      <c r="AC115" s="15">
        <v>5577408000</v>
      </c>
      <c r="AD115" s="15">
        <v>5533528064</v>
      </c>
      <c r="AE115" s="15">
        <v>4190456064</v>
      </c>
      <c r="AF115" s="15">
        <v>4264833024</v>
      </c>
      <c r="AG115" s="15">
        <v>4077381888</v>
      </c>
      <c r="AH115" s="15">
        <v>3761837056</v>
      </c>
      <c r="AI115" s="15">
        <v>3604204032</v>
      </c>
      <c r="AJ115" s="15">
        <v>3465341952</v>
      </c>
      <c r="AK115" s="15">
        <v>3441348096</v>
      </c>
      <c r="AL115" s="15">
        <v>3155043072</v>
      </c>
      <c r="AM115" s="15">
        <v>3128303104</v>
      </c>
      <c r="AN115" s="15">
        <v>2995010048</v>
      </c>
      <c r="AO115" s="15">
        <v>2922641920</v>
      </c>
      <c r="AP115" s="15">
        <v>2808486912</v>
      </c>
      <c r="AQ115" s="15">
        <v>2716015104</v>
      </c>
      <c r="AR115" s="15">
        <v>2601676032</v>
      </c>
      <c r="AS115" t="s">
        <v>1169</v>
      </c>
      <c r="AT115" s="25">
        <f t="shared" si="3"/>
        <v>2601.6760319999999</v>
      </c>
    </row>
    <row r="116" spans="1:46" x14ac:dyDescent="0.3">
      <c r="A116" t="s">
        <v>339</v>
      </c>
      <c r="B116" t="str">
        <f t="shared" si="2"/>
        <v>IPCO CN EQUITY</v>
      </c>
      <c r="C116" t="s">
        <v>119</v>
      </c>
      <c r="D116" s="15">
        <v>2007187968</v>
      </c>
      <c r="E116" s="15">
        <v>1988174976</v>
      </c>
      <c r="F116" s="15">
        <v>1960493056</v>
      </c>
      <c r="G116" s="15">
        <v>2062984960</v>
      </c>
      <c r="H116" s="15">
        <v>1953870976</v>
      </c>
      <c r="I116" s="15">
        <v>1719931008</v>
      </c>
      <c r="J116" s="15">
        <v>1706681984</v>
      </c>
      <c r="K116" s="15">
        <v>1679617024</v>
      </c>
      <c r="L116" s="15">
        <v>1569206016</v>
      </c>
      <c r="M116" s="15">
        <v>1676283008</v>
      </c>
      <c r="N116" s="15">
        <v>1582450944</v>
      </c>
      <c r="O116" s="15">
        <v>1273673984</v>
      </c>
      <c r="P116" s="15">
        <v>1307170048</v>
      </c>
      <c r="Q116" s="15">
        <v>1370883968</v>
      </c>
      <c r="R116" s="15">
        <v>1341324032</v>
      </c>
      <c r="S116" s="15">
        <v>1333120000</v>
      </c>
      <c r="T116" s="15">
        <v>1378043008</v>
      </c>
      <c r="U116" s="15">
        <v>1357324032</v>
      </c>
      <c r="V116" s="15">
        <v>1348829056</v>
      </c>
      <c r="W116" s="15">
        <v>1364641024</v>
      </c>
      <c r="X116" s="15">
        <v>1327063040</v>
      </c>
      <c r="Y116" s="15">
        <v>1334802048</v>
      </c>
      <c r="Z116" s="15">
        <v>1304876032</v>
      </c>
      <c r="AA116" s="15">
        <v>1283083008</v>
      </c>
      <c r="AB116" s="15">
        <v>919132032</v>
      </c>
      <c r="AC116" s="15">
        <v>930387008</v>
      </c>
      <c r="AD116" s="15">
        <v>1001963008</v>
      </c>
      <c r="AE116" s="15">
        <v>589710976</v>
      </c>
      <c r="AF116" s="15">
        <v>571267008</v>
      </c>
      <c r="AG116" s="15">
        <v>537553984</v>
      </c>
      <c r="AH116" s="15">
        <v>556569984</v>
      </c>
      <c r="AI116" s="15" t="s">
        <v>6</v>
      </c>
      <c r="AJ116" s="15" t="s">
        <v>6</v>
      </c>
      <c r="AK116" s="15" t="s">
        <v>6</v>
      </c>
      <c r="AL116" s="15" t="s">
        <v>6</v>
      </c>
      <c r="AM116" s="15" t="s">
        <v>6</v>
      </c>
      <c r="AN116" s="15" t="s">
        <v>6</v>
      </c>
      <c r="AO116" s="15" t="s">
        <v>6</v>
      </c>
      <c r="AP116" s="15" t="s">
        <v>6</v>
      </c>
      <c r="AQ116" s="15" t="s">
        <v>6</v>
      </c>
      <c r="AR116" s="15" t="s">
        <v>6</v>
      </c>
      <c r="AS116" t="s">
        <v>1170</v>
      </c>
      <c r="AT116" s="25" t="e">
        <f t="shared" si="3"/>
        <v>#VALUE!</v>
      </c>
    </row>
    <row r="117" spans="1:46" x14ac:dyDescent="0.3">
      <c r="A117" t="s">
        <v>340</v>
      </c>
      <c r="B117" t="str">
        <f t="shared" si="2"/>
        <v>IVN CN EQUITY</v>
      </c>
      <c r="C117" t="s">
        <v>120</v>
      </c>
      <c r="D117" s="15">
        <v>5600776192</v>
      </c>
      <c r="E117" s="15">
        <v>5316720128</v>
      </c>
      <c r="F117" s="15">
        <v>5076131840</v>
      </c>
      <c r="G117" s="15">
        <v>5000261120</v>
      </c>
      <c r="H117" s="15">
        <v>4436482048</v>
      </c>
      <c r="I117" s="15">
        <v>4237082880</v>
      </c>
      <c r="J117" s="15">
        <v>4063398912</v>
      </c>
      <c r="K117" s="15">
        <v>3969285120</v>
      </c>
      <c r="L117" s="15">
        <v>3773530112</v>
      </c>
      <c r="M117" s="15">
        <v>3509987072</v>
      </c>
      <c r="N117" s="15">
        <v>3350416896</v>
      </c>
      <c r="O117" s="15">
        <v>3218205952</v>
      </c>
      <c r="P117" s="15">
        <v>3009029120</v>
      </c>
      <c r="Q117" s="15">
        <v>2984269056</v>
      </c>
      <c r="R117" s="15">
        <v>2976131072</v>
      </c>
      <c r="S117" s="15">
        <v>2417091072</v>
      </c>
      <c r="T117" s="15">
        <v>2375506944</v>
      </c>
      <c r="U117" s="15">
        <v>2368048128</v>
      </c>
      <c r="V117" s="15">
        <v>2365701120</v>
      </c>
      <c r="W117" s="15">
        <v>2444721920</v>
      </c>
      <c r="X117" s="15">
        <v>2404963072</v>
      </c>
      <c r="Y117" s="15">
        <v>1909924992</v>
      </c>
      <c r="Z117" s="15">
        <v>1896643968</v>
      </c>
      <c r="AA117" s="15">
        <v>1884787968</v>
      </c>
      <c r="AB117" s="15">
        <v>1847704064</v>
      </c>
      <c r="AC117" s="15">
        <v>1235531008</v>
      </c>
      <c r="AD117" s="15">
        <v>1269693056</v>
      </c>
      <c r="AE117" s="15">
        <v>1271310976</v>
      </c>
      <c r="AF117" s="15">
        <v>974448000</v>
      </c>
      <c r="AG117" s="15">
        <v>990243008</v>
      </c>
      <c r="AH117" s="15">
        <v>999110016</v>
      </c>
      <c r="AI117" s="15">
        <v>1002230016</v>
      </c>
      <c r="AJ117" s="15">
        <v>1006166016</v>
      </c>
      <c r="AK117" s="15">
        <v>1002363008</v>
      </c>
      <c r="AL117" s="15">
        <v>1012260992</v>
      </c>
      <c r="AM117" s="15">
        <v>1022577984</v>
      </c>
      <c r="AN117" s="15">
        <v>288872992</v>
      </c>
      <c r="AO117" s="15">
        <v>300272992</v>
      </c>
      <c r="AP117" s="15">
        <v>226080000</v>
      </c>
      <c r="AQ117" s="15">
        <v>253076992</v>
      </c>
      <c r="AR117" s="15">
        <v>302719008</v>
      </c>
      <c r="AS117" t="s">
        <v>1171</v>
      </c>
      <c r="AT117" s="25">
        <f t="shared" si="3"/>
        <v>302.71900799999997</v>
      </c>
    </row>
    <row r="118" spans="1:46" x14ac:dyDescent="0.3">
      <c r="A118" t="s">
        <v>341</v>
      </c>
      <c r="B118" t="str">
        <f t="shared" si="2"/>
        <v>JWEL CN EQUITY</v>
      </c>
      <c r="C118" t="s">
        <v>121</v>
      </c>
      <c r="D118" s="15">
        <v>1135470976</v>
      </c>
      <c r="E118" s="15">
        <v>1129796992</v>
      </c>
      <c r="F118" s="15">
        <v>1131862016</v>
      </c>
      <c r="G118" s="15">
        <v>1143574016</v>
      </c>
      <c r="H118" s="15">
        <v>1138141056</v>
      </c>
      <c r="I118" s="15">
        <v>1177470976</v>
      </c>
      <c r="J118" s="15">
        <v>1078532992</v>
      </c>
      <c r="K118" s="15">
        <v>1107262976</v>
      </c>
      <c r="L118" s="15">
        <v>1096062976</v>
      </c>
      <c r="M118" s="15">
        <v>669265024</v>
      </c>
      <c r="N118" s="15">
        <v>653294016</v>
      </c>
      <c r="O118" s="15">
        <v>652475008</v>
      </c>
      <c r="P118" s="15">
        <v>665244992</v>
      </c>
      <c r="Q118" s="15">
        <v>644827008</v>
      </c>
      <c r="R118" s="15">
        <v>633806976</v>
      </c>
      <c r="S118" s="15">
        <v>609340992</v>
      </c>
      <c r="T118" s="15">
        <v>607822016</v>
      </c>
      <c r="U118" s="15">
        <v>581857984</v>
      </c>
      <c r="V118" s="15">
        <v>579465024</v>
      </c>
      <c r="W118" s="15">
        <v>561774976</v>
      </c>
      <c r="X118" s="15">
        <v>580787968</v>
      </c>
      <c r="Y118" s="15">
        <v>555158976</v>
      </c>
      <c r="Z118" s="15">
        <v>545968000</v>
      </c>
      <c r="AA118" s="15">
        <v>549020992</v>
      </c>
      <c r="AB118" s="15">
        <v>534528000</v>
      </c>
      <c r="AC118" s="15">
        <v>519663008</v>
      </c>
      <c r="AD118" s="15">
        <v>508488992</v>
      </c>
      <c r="AE118" s="15">
        <v>512555008</v>
      </c>
      <c r="AF118" s="15">
        <v>521256992</v>
      </c>
      <c r="AG118" s="15">
        <v>505144992</v>
      </c>
      <c r="AH118" s="15">
        <v>504683008</v>
      </c>
      <c r="AI118" s="15">
        <v>405179008</v>
      </c>
      <c r="AJ118" s="15">
        <v>521256992</v>
      </c>
      <c r="AK118" s="15">
        <v>505144992</v>
      </c>
      <c r="AL118" s="15" t="s">
        <v>6</v>
      </c>
      <c r="AM118" s="15" t="s">
        <v>6</v>
      </c>
      <c r="AN118" s="15" t="s">
        <v>6</v>
      </c>
      <c r="AO118" s="15" t="s">
        <v>6</v>
      </c>
      <c r="AP118" s="15" t="s">
        <v>6</v>
      </c>
      <c r="AQ118" s="15" t="s">
        <v>6</v>
      </c>
      <c r="AR118" s="15" t="s">
        <v>6</v>
      </c>
      <c r="AS118" t="s">
        <v>1172</v>
      </c>
      <c r="AT118" s="25" t="e">
        <f t="shared" si="3"/>
        <v>#VALUE!</v>
      </c>
    </row>
    <row r="119" spans="1:46" x14ac:dyDescent="0.3">
      <c r="A119" t="s">
        <v>342</v>
      </c>
      <c r="B119" t="str">
        <f t="shared" si="2"/>
        <v>K CN EQUITY</v>
      </c>
      <c r="C119" t="s">
        <v>122</v>
      </c>
      <c r="D119" s="15">
        <v>10758400000</v>
      </c>
      <c r="E119" s="15">
        <v>10639200256</v>
      </c>
      <c r="F119" s="15">
        <v>10552899584</v>
      </c>
      <c r="G119" s="15">
        <v>10543299584</v>
      </c>
      <c r="H119" s="15">
        <v>10593099776</v>
      </c>
      <c r="I119" s="15">
        <v>10546700288</v>
      </c>
      <c r="J119" s="15">
        <v>10500400128</v>
      </c>
      <c r="K119" s="15">
        <v>10396399616</v>
      </c>
      <c r="L119" s="15">
        <v>10539499520</v>
      </c>
      <c r="M119" s="15">
        <v>10930799616</v>
      </c>
      <c r="N119" s="15">
        <v>11121999872</v>
      </c>
      <c r="O119" s="15">
        <v>10428099584</v>
      </c>
      <c r="P119" s="15">
        <v>10411200512</v>
      </c>
      <c r="Q119" s="15">
        <v>10462900224</v>
      </c>
      <c r="R119" s="15">
        <v>10782400512</v>
      </c>
      <c r="S119" s="15">
        <v>10933199872</v>
      </c>
      <c r="T119" s="15">
        <v>10008000512</v>
      </c>
      <c r="U119" s="15">
        <v>10364699648</v>
      </c>
      <c r="V119" s="15">
        <v>9826599936</v>
      </c>
      <c r="W119" s="15">
        <v>9075999744</v>
      </c>
      <c r="X119" s="15">
        <v>8444000256</v>
      </c>
      <c r="Y119" s="15">
        <v>8407300096</v>
      </c>
      <c r="Z119" s="15">
        <v>8217299968</v>
      </c>
      <c r="AA119" s="15">
        <v>8063799808</v>
      </c>
      <c r="AB119" s="15">
        <v>8169200128</v>
      </c>
      <c r="AC119" s="15">
        <v>8223799808</v>
      </c>
      <c r="AD119" s="15">
        <v>8231499776</v>
      </c>
      <c r="AE119" s="15">
        <v>8157199872</v>
      </c>
      <c r="AF119" s="15">
        <v>8089099776</v>
      </c>
      <c r="AG119" s="15">
        <v>8034500096</v>
      </c>
      <c r="AH119" s="15">
        <v>8003800064</v>
      </c>
      <c r="AI119" s="15">
        <v>7979299840</v>
      </c>
      <c r="AJ119" s="15">
        <v>8012299776</v>
      </c>
      <c r="AK119" s="15">
        <v>8306899968</v>
      </c>
      <c r="AL119" s="15">
        <v>8132899840</v>
      </c>
      <c r="AM119" s="15">
        <v>7735399936</v>
      </c>
      <c r="AN119" s="15">
        <v>8562400256</v>
      </c>
      <c r="AO119" s="15">
        <v>8709900288</v>
      </c>
      <c r="AP119" s="15">
        <v>8803399680</v>
      </c>
      <c r="AQ119" s="15">
        <v>8951400448</v>
      </c>
      <c r="AR119" s="15">
        <v>10111200256</v>
      </c>
      <c r="AS119" t="s">
        <v>1173</v>
      </c>
      <c r="AT119" s="25">
        <f t="shared" si="3"/>
        <v>10111.200256</v>
      </c>
    </row>
    <row r="120" spans="1:46" x14ac:dyDescent="0.3">
      <c r="A120" t="s">
        <v>343</v>
      </c>
      <c r="B120" t="str">
        <f t="shared" si="2"/>
        <v>KEL CN EQUITY</v>
      </c>
      <c r="C120" t="s">
        <v>123</v>
      </c>
      <c r="D120" s="15">
        <v>1378621056</v>
      </c>
      <c r="E120" s="15">
        <v>1328147968</v>
      </c>
      <c r="F120" s="15">
        <v>1282456064</v>
      </c>
      <c r="G120" s="15">
        <v>1260291968</v>
      </c>
      <c r="H120" s="15">
        <v>1222412032</v>
      </c>
      <c r="I120" s="15">
        <v>1174609024</v>
      </c>
      <c r="J120" s="15">
        <v>1174488960</v>
      </c>
      <c r="K120" s="15">
        <v>1128103936</v>
      </c>
      <c r="L120" s="15">
        <v>1078619008</v>
      </c>
      <c r="M120" s="15">
        <v>1035372032</v>
      </c>
      <c r="N120" s="15">
        <v>967118976</v>
      </c>
      <c r="O120" s="15">
        <v>913497024</v>
      </c>
      <c r="P120" s="15">
        <v>872211968</v>
      </c>
      <c r="Q120" s="15">
        <v>842454016</v>
      </c>
      <c r="R120" s="15">
        <v>775033024</v>
      </c>
      <c r="S120" s="15">
        <v>759987008</v>
      </c>
      <c r="T120" s="15">
        <v>824750976</v>
      </c>
      <c r="U120" s="15">
        <v>1295965056</v>
      </c>
      <c r="V120" s="15">
        <v>1608870016</v>
      </c>
      <c r="W120" s="15">
        <v>1605464960</v>
      </c>
      <c r="X120" s="15">
        <v>1602566016</v>
      </c>
      <c r="Y120" s="15">
        <v>1577824000</v>
      </c>
      <c r="Z120" s="15">
        <v>1515227008</v>
      </c>
      <c r="AA120" s="15">
        <v>1423521024</v>
      </c>
      <c r="AB120" s="15">
        <v>1378114048</v>
      </c>
      <c r="AC120" s="15">
        <v>1346701056</v>
      </c>
      <c r="AD120" s="15">
        <v>1337688064</v>
      </c>
      <c r="AE120" s="15">
        <v>1276567040</v>
      </c>
      <c r="AF120" s="15">
        <v>1227961984</v>
      </c>
      <c r="AG120" s="15">
        <v>1203174016</v>
      </c>
      <c r="AH120" s="15">
        <v>1193644032</v>
      </c>
      <c r="AI120" s="15">
        <v>1255958016</v>
      </c>
      <c r="AJ120" s="15">
        <v>1232146944</v>
      </c>
      <c r="AK120" s="15">
        <v>1260244992</v>
      </c>
      <c r="AL120" s="15">
        <v>1268268032</v>
      </c>
      <c r="AM120" s="15">
        <v>1279474944</v>
      </c>
      <c r="AN120" s="15">
        <v>1365006976</v>
      </c>
      <c r="AO120" s="15">
        <v>1366675968</v>
      </c>
      <c r="AP120" s="15">
        <v>966612992</v>
      </c>
      <c r="AQ120" s="15">
        <v>908708992</v>
      </c>
      <c r="AR120" s="15">
        <v>820241024</v>
      </c>
      <c r="AS120" t="s">
        <v>1174</v>
      </c>
      <c r="AT120" s="25">
        <f t="shared" si="3"/>
        <v>820.24102400000004</v>
      </c>
    </row>
    <row r="121" spans="1:46" x14ac:dyDescent="0.3">
      <c r="A121" t="s">
        <v>344</v>
      </c>
      <c r="B121" t="str">
        <f t="shared" si="2"/>
        <v>KEY CN EQUITY</v>
      </c>
      <c r="C121" t="s">
        <v>124</v>
      </c>
      <c r="D121" s="15">
        <v>8630273024</v>
      </c>
      <c r="E121" s="15">
        <v>8769013760</v>
      </c>
      <c r="F121" s="15">
        <v>8661540864</v>
      </c>
      <c r="G121" s="15">
        <v>8780010496</v>
      </c>
      <c r="H121" s="15">
        <v>8925168640</v>
      </c>
      <c r="I121" s="15">
        <v>8842718208</v>
      </c>
      <c r="J121" s="15">
        <v>8912144384</v>
      </c>
      <c r="K121" s="15">
        <v>8568187904</v>
      </c>
      <c r="L121" s="15">
        <v>8637088768</v>
      </c>
      <c r="M121" s="15">
        <v>8545170944</v>
      </c>
      <c r="N121" s="15">
        <v>8469190144</v>
      </c>
      <c r="O121" s="15">
        <v>8130306048</v>
      </c>
      <c r="P121" s="15">
        <v>8214670848</v>
      </c>
      <c r="Q121" s="15">
        <v>7797515776</v>
      </c>
      <c r="R121" s="15">
        <v>7719690752</v>
      </c>
      <c r="S121" s="15">
        <v>7562586112</v>
      </c>
      <c r="T121" s="15">
        <v>7569074176</v>
      </c>
      <c r="U121" s="15">
        <v>7726310912</v>
      </c>
      <c r="V121" s="15">
        <v>7481051136</v>
      </c>
      <c r="W121" s="15">
        <v>7514187776</v>
      </c>
      <c r="X121" s="15">
        <v>7606157824</v>
      </c>
      <c r="Y121" s="15">
        <v>7488616960</v>
      </c>
      <c r="Z121" s="15">
        <v>7171194880</v>
      </c>
      <c r="AA121" s="15">
        <v>6627811840</v>
      </c>
      <c r="AB121" s="15">
        <v>6652859904</v>
      </c>
      <c r="AC121" s="15">
        <v>6612507136</v>
      </c>
      <c r="AD121" s="15">
        <v>6068509184</v>
      </c>
      <c r="AE121" s="15">
        <v>5874127872</v>
      </c>
      <c r="AF121" s="15">
        <v>5407221248</v>
      </c>
      <c r="AG121" s="15">
        <v>5252702208</v>
      </c>
      <c r="AH121" s="15">
        <v>5046241792</v>
      </c>
      <c r="AI121" s="15">
        <v>4956960768</v>
      </c>
      <c r="AJ121" s="15">
        <v>4703045120</v>
      </c>
      <c r="AK121" s="15">
        <v>4467414016</v>
      </c>
      <c r="AL121" s="15">
        <v>4283675904</v>
      </c>
      <c r="AM121" s="15">
        <v>4296568832</v>
      </c>
      <c r="AN121" s="15">
        <v>4176788992</v>
      </c>
      <c r="AO121" s="15">
        <v>4031183872</v>
      </c>
      <c r="AP121" s="15">
        <v>3908489984</v>
      </c>
      <c r="AQ121" s="15">
        <v>3850825984</v>
      </c>
      <c r="AR121" s="15">
        <v>3736314112</v>
      </c>
      <c r="AS121" t="s">
        <v>1175</v>
      </c>
      <c r="AT121" s="25">
        <f t="shared" si="3"/>
        <v>3736.314112</v>
      </c>
    </row>
    <row r="122" spans="1:46" x14ac:dyDescent="0.3">
      <c r="A122" t="s">
        <v>345</v>
      </c>
      <c r="B122" t="str">
        <f t="shared" si="2"/>
        <v>KMP-U CN EQUITY</v>
      </c>
      <c r="C122" t="s">
        <v>125</v>
      </c>
      <c r="D122" s="15">
        <v>5415271936</v>
      </c>
      <c r="E122" s="15">
        <v>5343928832</v>
      </c>
      <c r="F122" s="15">
        <v>5237103104</v>
      </c>
      <c r="G122" s="15">
        <v>5085113856</v>
      </c>
      <c r="H122" s="15">
        <v>5080039936</v>
      </c>
      <c r="I122" s="15">
        <v>5020194816</v>
      </c>
      <c r="J122" s="15">
        <v>4954251776</v>
      </c>
      <c r="K122" s="15">
        <v>4859530240</v>
      </c>
      <c r="L122" s="15">
        <v>4857551872</v>
      </c>
      <c r="M122" s="15">
        <v>4845274112</v>
      </c>
      <c r="N122" s="15">
        <v>4675193856</v>
      </c>
      <c r="O122" s="15">
        <v>4578506752</v>
      </c>
      <c r="P122" s="15">
        <v>4338301952</v>
      </c>
      <c r="Q122" s="15">
        <v>4278880000</v>
      </c>
      <c r="R122" s="15">
        <v>3889946880</v>
      </c>
      <c r="S122" s="15">
        <v>3776560128</v>
      </c>
      <c r="T122" s="15">
        <v>3636098048</v>
      </c>
      <c r="U122" s="15">
        <v>3553480960</v>
      </c>
      <c r="V122" s="15">
        <v>3468813056</v>
      </c>
      <c r="W122" s="15">
        <v>3380100096</v>
      </c>
      <c r="X122" s="15">
        <v>3174632960</v>
      </c>
      <c r="Y122" s="15">
        <v>3093168128</v>
      </c>
      <c r="Z122" s="15">
        <v>2879045888</v>
      </c>
      <c r="AA122" s="15">
        <v>2824406016</v>
      </c>
      <c r="AB122" s="15">
        <v>2717782016</v>
      </c>
      <c r="AC122" s="15">
        <v>2607758080</v>
      </c>
      <c r="AD122" s="15">
        <v>2525256960</v>
      </c>
      <c r="AE122" s="15">
        <v>2311209984</v>
      </c>
      <c r="AF122" s="15">
        <v>2187127040</v>
      </c>
      <c r="AG122" s="15">
        <v>2118686976</v>
      </c>
      <c r="AH122" s="15">
        <v>2122322048</v>
      </c>
      <c r="AI122" s="15">
        <v>1987928960</v>
      </c>
      <c r="AJ122" s="15">
        <v>1956214016</v>
      </c>
      <c r="AK122" s="15">
        <v>1996947968</v>
      </c>
      <c r="AL122" s="15">
        <v>1896440960</v>
      </c>
      <c r="AM122" s="15">
        <v>1876275968</v>
      </c>
      <c r="AN122" s="15">
        <v>1869959040</v>
      </c>
      <c r="AO122" s="15">
        <v>1845785984</v>
      </c>
      <c r="AP122" s="15">
        <v>1827490048</v>
      </c>
      <c r="AQ122" s="15">
        <v>1775234048</v>
      </c>
      <c r="AR122" s="15">
        <v>1647853952</v>
      </c>
      <c r="AS122" t="s">
        <v>1176</v>
      </c>
      <c r="AT122" s="25">
        <f t="shared" si="3"/>
        <v>1647.8539519999999</v>
      </c>
    </row>
    <row r="123" spans="1:46" x14ac:dyDescent="0.3">
      <c r="A123" t="s">
        <v>346</v>
      </c>
      <c r="B123" t="str">
        <f t="shared" si="2"/>
        <v>KNT CN EQUITY</v>
      </c>
      <c r="C123" t="s">
        <v>126</v>
      </c>
      <c r="D123" s="15">
        <v>553539008</v>
      </c>
      <c r="E123" s="15">
        <v>469232992</v>
      </c>
      <c r="F123" s="15">
        <v>421654016</v>
      </c>
      <c r="G123" s="15">
        <v>412832000</v>
      </c>
      <c r="H123" s="15">
        <v>388271008</v>
      </c>
      <c r="I123" s="15">
        <v>388107008</v>
      </c>
      <c r="J123" s="15">
        <v>371926016</v>
      </c>
      <c r="K123" s="15">
        <v>370715008</v>
      </c>
      <c r="L123" s="15">
        <v>344308000</v>
      </c>
      <c r="M123" s="15">
        <v>302583008</v>
      </c>
      <c r="N123" s="15">
        <v>298784000</v>
      </c>
      <c r="O123" s="15">
        <v>273023008</v>
      </c>
      <c r="P123" s="15">
        <v>231698000</v>
      </c>
      <c r="Q123" s="15">
        <v>224875008</v>
      </c>
      <c r="R123" s="15">
        <v>216443008</v>
      </c>
      <c r="S123" s="15">
        <v>215515008</v>
      </c>
      <c r="T123" s="15">
        <v>194596992</v>
      </c>
      <c r="U123" s="15">
        <v>180240000</v>
      </c>
      <c r="V123" s="15">
        <v>161279008</v>
      </c>
      <c r="W123" s="15">
        <v>154990000</v>
      </c>
      <c r="X123" s="15">
        <v>132109864</v>
      </c>
      <c r="Y123" s="15">
        <v>103895336</v>
      </c>
      <c r="Z123" s="15">
        <v>90951224</v>
      </c>
      <c r="AA123" s="15">
        <v>87768528</v>
      </c>
      <c r="AB123" s="15">
        <v>55079968</v>
      </c>
      <c r="AC123" s="15">
        <v>52852116</v>
      </c>
      <c r="AD123" s="15">
        <v>48611996</v>
      </c>
      <c r="AE123" s="15">
        <v>42036744</v>
      </c>
      <c r="AF123" s="15">
        <v>38435952</v>
      </c>
      <c r="AG123" s="15">
        <v>43550080</v>
      </c>
      <c r="AH123" s="15">
        <v>29282274</v>
      </c>
      <c r="AI123" s="15">
        <v>21883284</v>
      </c>
      <c r="AJ123" s="15">
        <v>8581343</v>
      </c>
      <c r="AK123" s="15">
        <v>1849843.375</v>
      </c>
      <c r="AL123" s="15">
        <v>1320498</v>
      </c>
      <c r="AM123" s="15">
        <v>4645432</v>
      </c>
      <c r="AN123" s="15">
        <v>1291045</v>
      </c>
      <c r="AO123" s="15">
        <v>958610.625</v>
      </c>
      <c r="AP123" s="15">
        <v>18552.1953125</v>
      </c>
      <c r="AQ123" s="15">
        <v>34902.4296875</v>
      </c>
      <c r="AR123" s="15">
        <v>40452.4921875</v>
      </c>
      <c r="AS123" t="s">
        <v>1177</v>
      </c>
      <c r="AT123" s="25">
        <f t="shared" si="3"/>
        <v>4.0452492187500001E-2</v>
      </c>
    </row>
    <row r="124" spans="1:46" x14ac:dyDescent="0.3">
      <c r="A124" t="s">
        <v>347</v>
      </c>
      <c r="B124" t="str">
        <f t="shared" si="2"/>
        <v>KXS CN EQUITY</v>
      </c>
      <c r="C124" t="s">
        <v>127</v>
      </c>
      <c r="D124" s="15">
        <v>706121984</v>
      </c>
      <c r="E124" s="15">
        <v>703707008</v>
      </c>
      <c r="F124" s="15">
        <v>686584000</v>
      </c>
      <c r="G124" s="15">
        <v>691980992</v>
      </c>
      <c r="H124" s="15">
        <v>662499968</v>
      </c>
      <c r="I124" s="15">
        <v>668553024</v>
      </c>
      <c r="J124" s="15">
        <v>649878976</v>
      </c>
      <c r="K124" s="15">
        <v>648273024</v>
      </c>
      <c r="L124" s="15">
        <v>569148032</v>
      </c>
      <c r="M124" s="15">
        <v>550169984</v>
      </c>
      <c r="N124" s="15">
        <v>570947968</v>
      </c>
      <c r="O124" s="15">
        <v>520268992</v>
      </c>
      <c r="P124" s="15">
        <v>473252992</v>
      </c>
      <c r="Q124" s="15">
        <v>440215008</v>
      </c>
      <c r="R124" s="15">
        <v>434270016</v>
      </c>
      <c r="S124" s="15">
        <v>428409984</v>
      </c>
      <c r="T124" s="15">
        <v>384876992</v>
      </c>
      <c r="U124" s="15">
        <v>394048992</v>
      </c>
      <c r="V124" s="15">
        <v>363872000</v>
      </c>
      <c r="W124" s="15">
        <v>350743008</v>
      </c>
      <c r="X124" s="15">
        <v>304463008</v>
      </c>
      <c r="Y124" s="15">
        <v>303956992</v>
      </c>
      <c r="Z124" s="15">
        <v>300144992</v>
      </c>
      <c r="AA124" s="15">
        <v>297759008</v>
      </c>
      <c r="AB124" s="15">
        <v>269692992</v>
      </c>
      <c r="AC124" s="15">
        <v>271755008</v>
      </c>
      <c r="AD124" s="15">
        <v>261898000</v>
      </c>
      <c r="AE124" s="15">
        <v>212692992</v>
      </c>
      <c r="AF124" s="15">
        <v>197556000</v>
      </c>
      <c r="AG124" s="15">
        <v>188012992</v>
      </c>
      <c r="AH124" s="15">
        <v>185562000</v>
      </c>
      <c r="AI124" s="15">
        <v>168292000</v>
      </c>
      <c r="AJ124" s="15">
        <v>160459008</v>
      </c>
      <c r="AK124" s="15">
        <v>143878000</v>
      </c>
      <c r="AL124" s="15">
        <v>135278000</v>
      </c>
      <c r="AM124" s="15">
        <v>128096000</v>
      </c>
      <c r="AN124" s="15">
        <v>124764000</v>
      </c>
      <c r="AO124" s="15">
        <v>111534000</v>
      </c>
      <c r="AP124" s="15">
        <v>112390000</v>
      </c>
      <c r="AQ124" s="15">
        <v>91209000</v>
      </c>
      <c r="AR124" s="15">
        <v>81794000</v>
      </c>
      <c r="AS124" t="s">
        <v>1178</v>
      </c>
      <c r="AT124" s="25">
        <f t="shared" si="3"/>
        <v>81.793999999999997</v>
      </c>
    </row>
    <row r="125" spans="1:46" x14ac:dyDescent="0.3">
      <c r="A125" t="s">
        <v>348</v>
      </c>
      <c r="B125" t="str">
        <f t="shared" si="2"/>
        <v>L CN EQUITY</v>
      </c>
      <c r="C125" t="s">
        <v>128</v>
      </c>
      <c r="D125" s="15">
        <v>39260999680</v>
      </c>
      <c r="E125" s="15">
        <v>38612000768</v>
      </c>
      <c r="F125" s="15">
        <v>38234001408</v>
      </c>
      <c r="G125" s="15">
        <v>38978998272</v>
      </c>
      <c r="H125" s="15">
        <v>38251999232</v>
      </c>
      <c r="I125" s="15">
        <v>38095998976</v>
      </c>
      <c r="J125" s="15">
        <v>37733998592</v>
      </c>
      <c r="K125" s="15">
        <v>38146998272</v>
      </c>
      <c r="L125" s="15">
        <v>37695000576</v>
      </c>
      <c r="M125" s="15">
        <v>36714000384</v>
      </c>
      <c r="N125" s="15">
        <v>36613001216</v>
      </c>
      <c r="O125" s="15">
        <v>36614000640</v>
      </c>
      <c r="P125" s="15">
        <v>35958001664</v>
      </c>
      <c r="Q125" s="15">
        <v>35469000704</v>
      </c>
      <c r="R125" s="15">
        <v>35248001024</v>
      </c>
      <c r="S125" s="15">
        <v>35869999104</v>
      </c>
      <c r="T125" s="15">
        <v>35868000256</v>
      </c>
      <c r="U125" s="15">
        <v>36131000320</v>
      </c>
      <c r="V125" s="15">
        <v>36070998016</v>
      </c>
      <c r="W125" s="15">
        <v>36309000192</v>
      </c>
      <c r="X125" s="15">
        <v>35463000064</v>
      </c>
      <c r="Y125" s="15">
        <v>35479998464</v>
      </c>
      <c r="Z125" s="15">
        <v>35223998464</v>
      </c>
      <c r="AA125" s="15">
        <v>30153000960</v>
      </c>
      <c r="AB125" s="15">
        <v>40351997952</v>
      </c>
      <c r="AC125" s="15">
        <v>40000000000</v>
      </c>
      <c r="AD125" s="15">
        <v>35270000640</v>
      </c>
      <c r="AE125" s="15">
        <v>35147001856</v>
      </c>
      <c r="AF125" s="15">
        <v>34240000000</v>
      </c>
      <c r="AG125" s="15">
        <v>34066999296</v>
      </c>
      <c r="AH125" s="15">
        <v>33585000448</v>
      </c>
      <c r="AI125" s="15">
        <v>34436001792</v>
      </c>
      <c r="AJ125" s="15">
        <v>33563000832</v>
      </c>
      <c r="AK125" s="15">
        <v>33610000384</v>
      </c>
      <c r="AL125" s="15">
        <v>33366999040</v>
      </c>
      <c r="AM125" s="15">
        <v>34357000192</v>
      </c>
      <c r="AN125" s="15">
        <v>34040999936</v>
      </c>
      <c r="AO125" s="15">
        <v>33863999488</v>
      </c>
      <c r="AP125" s="15">
        <v>33656000512</v>
      </c>
      <c r="AQ125" s="15">
        <v>33759000576</v>
      </c>
      <c r="AR125" s="15">
        <v>33827000320</v>
      </c>
      <c r="AS125" t="s">
        <v>1179</v>
      </c>
      <c r="AT125" s="25">
        <f t="shared" si="3"/>
        <v>33827.000319999999</v>
      </c>
    </row>
    <row r="126" spans="1:46" x14ac:dyDescent="0.3">
      <c r="A126" t="s">
        <v>350</v>
      </c>
      <c r="B126" t="str">
        <f t="shared" si="2"/>
        <v>LB CN EQUITY</v>
      </c>
      <c r="C126" t="s">
        <v>130</v>
      </c>
      <c r="D126" s="15">
        <v>47401291776</v>
      </c>
      <c r="E126" s="15">
        <v>47461105664</v>
      </c>
      <c r="F126" s="15">
        <v>48386215936</v>
      </c>
      <c r="G126" s="15">
        <v>48075751424</v>
      </c>
      <c r="H126" s="15">
        <v>49892737024</v>
      </c>
      <c r="I126" s="15">
        <v>50638360576</v>
      </c>
      <c r="J126" s="15">
        <v>50698420224</v>
      </c>
      <c r="K126" s="15">
        <v>50361077760</v>
      </c>
      <c r="L126" s="15">
        <v>50716758016</v>
      </c>
      <c r="M126" s="15">
        <v>49795575808</v>
      </c>
      <c r="N126" s="15">
        <v>48317952000</v>
      </c>
      <c r="O126" s="15">
        <v>46085185536</v>
      </c>
      <c r="P126" s="15">
        <v>45077024768</v>
      </c>
      <c r="Q126" s="15">
        <v>44853067776</v>
      </c>
      <c r="R126" s="15">
        <v>44605661184</v>
      </c>
      <c r="S126" s="15">
        <v>45190606848</v>
      </c>
      <c r="T126" s="15">
        <v>44167659520</v>
      </c>
      <c r="U126" s="15">
        <v>44295352320</v>
      </c>
      <c r="V126" s="15">
        <v>45446197248</v>
      </c>
      <c r="W126" s="15">
        <v>44283289600</v>
      </c>
      <c r="X126" s="15">
        <v>44353126400</v>
      </c>
      <c r="Y126" s="15">
        <v>44337225728</v>
      </c>
      <c r="Z126" s="15">
        <v>44693368832</v>
      </c>
      <c r="AA126" s="15">
        <v>45120135168</v>
      </c>
      <c r="AB126" s="15">
        <v>45894684672</v>
      </c>
      <c r="AC126" s="15">
        <v>46630699008</v>
      </c>
      <c r="AD126" s="15">
        <v>47565365248</v>
      </c>
      <c r="AE126" s="15">
        <v>47423913984</v>
      </c>
      <c r="AF126" s="15">
        <v>46682656768</v>
      </c>
      <c r="AG126" s="15">
        <v>45211906048</v>
      </c>
      <c r="AH126" s="15">
        <v>45395947520</v>
      </c>
      <c r="AI126" s="15">
        <v>43114954752</v>
      </c>
      <c r="AJ126" s="15">
        <v>43006341120</v>
      </c>
      <c r="AK126" s="15">
        <v>40297594880</v>
      </c>
      <c r="AL126" s="15">
        <v>41024135168</v>
      </c>
      <c r="AM126" s="15">
        <v>40267177984</v>
      </c>
      <c r="AN126" s="15">
        <v>39659503616</v>
      </c>
      <c r="AO126" s="15">
        <v>39557726208</v>
      </c>
      <c r="AP126" s="15">
        <v>37655945216</v>
      </c>
      <c r="AQ126" s="15">
        <v>37434929152</v>
      </c>
      <c r="AR126" s="15">
        <v>36482785280</v>
      </c>
      <c r="AS126" t="s">
        <v>1180</v>
      </c>
      <c r="AT126" s="25">
        <f t="shared" si="3"/>
        <v>36482.785279999996</v>
      </c>
    </row>
    <row r="127" spans="1:46" x14ac:dyDescent="0.3">
      <c r="A127" t="s">
        <v>351</v>
      </c>
      <c r="B127" t="str">
        <f t="shared" si="2"/>
        <v>LIF CN EQUITY</v>
      </c>
      <c r="C127" t="s">
        <v>131</v>
      </c>
      <c r="D127" s="15">
        <v>849395968</v>
      </c>
      <c r="E127" s="15">
        <v>895254016</v>
      </c>
      <c r="F127" s="15">
        <v>874067008</v>
      </c>
      <c r="G127" s="15">
        <v>837043968</v>
      </c>
      <c r="H127" s="15">
        <v>841569024</v>
      </c>
      <c r="I127" s="15">
        <v>837409024</v>
      </c>
      <c r="J127" s="15">
        <v>828041024</v>
      </c>
      <c r="K127" s="15">
        <v>825764992</v>
      </c>
      <c r="L127" s="15">
        <v>846889024</v>
      </c>
      <c r="M127" s="15">
        <v>826270976</v>
      </c>
      <c r="N127" s="15">
        <v>766065984</v>
      </c>
      <c r="O127" s="15">
        <v>789310976</v>
      </c>
      <c r="P127" s="15">
        <v>850996992</v>
      </c>
      <c r="Q127" s="15">
        <v>857609984</v>
      </c>
      <c r="R127" s="15">
        <v>800064000</v>
      </c>
      <c r="S127" s="15">
        <v>823222016</v>
      </c>
      <c r="T127" s="15">
        <v>782329984</v>
      </c>
      <c r="U127" s="15">
        <v>762236032</v>
      </c>
      <c r="V127" s="15">
        <v>721163008</v>
      </c>
      <c r="W127" s="15">
        <v>743025984</v>
      </c>
      <c r="X127" s="15">
        <v>766102976</v>
      </c>
      <c r="Y127" s="15">
        <v>765961024</v>
      </c>
      <c r="Z127" s="15">
        <v>765995008</v>
      </c>
      <c r="AA127" s="15">
        <v>763593024</v>
      </c>
      <c r="AB127" s="15">
        <v>754137984</v>
      </c>
      <c r="AC127" s="15">
        <v>707452992</v>
      </c>
      <c r="AD127" s="15">
        <v>741011008</v>
      </c>
      <c r="AE127" s="15">
        <v>750313024</v>
      </c>
      <c r="AF127" s="15">
        <v>771612032</v>
      </c>
      <c r="AG127" s="15">
        <v>766414976</v>
      </c>
      <c r="AH127" s="15">
        <v>769022784</v>
      </c>
      <c r="AI127" s="15">
        <v>736977984</v>
      </c>
      <c r="AJ127" s="15">
        <v>711172288</v>
      </c>
      <c r="AK127" s="15">
        <v>706442432</v>
      </c>
      <c r="AL127" s="15">
        <v>708151680</v>
      </c>
      <c r="AM127" s="15">
        <v>714057920</v>
      </c>
      <c r="AN127" s="15">
        <v>720764736</v>
      </c>
      <c r="AO127" s="15">
        <v>716075712</v>
      </c>
      <c r="AP127" s="15">
        <v>716445504</v>
      </c>
      <c r="AQ127" s="15">
        <v>730993856</v>
      </c>
      <c r="AR127" s="15">
        <v>755110208</v>
      </c>
      <c r="AS127" t="s">
        <v>1181</v>
      </c>
      <c r="AT127" s="25">
        <f t="shared" si="3"/>
        <v>755.11020799999994</v>
      </c>
    </row>
    <row r="128" spans="1:46" x14ac:dyDescent="0.3">
      <c r="A128" t="s">
        <v>352</v>
      </c>
      <c r="B128" t="str">
        <f t="shared" si="2"/>
        <v>LNR CN EQUITY</v>
      </c>
      <c r="C128" t="s">
        <v>132</v>
      </c>
      <c r="D128" s="15">
        <v>11069854720</v>
      </c>
      <c r="E128" s="15">
        <v>11211224064</v>
      </c>
      <c r="F128" s="15">
        <v>11125824512</v>
      </c>
      <c r="G128" s="15">
        <v>9850500096</v>
      </c>
      <c r="H128" s="15">
        <v>9571599360</v>
      </c>
      <c r="I128" s="15">
        <v>9586422784</v>
      </c>
      <c r="J128" s="15">
        <v>8956136448</v>
      </c>
      <c r="K128" s="15">
        <v>8576391168</v>
      </c>
      <c r="L128" s="15">
        <v>8431389184</v>
      </c>
      <c r="M128" s="15">
        <v>8045429248</v>
      </c>
      <c r="N128" s="15">
        <v>7575744000</v>
      </c>
      <c r="O128" s="15">
        <v>7390389760</v>
      </c>
      <c r="P128" s="15">
        <v>7312606208</v>
      </c>
      <c r="Q128" s="15">
        <v>7241217024</v>
      </c>
      <c r="R128" s="15">
        <v>7328988160</v>
      </c>
      <c r="S128" s="15">
        <v>7556689920</v>
      </c>
      <c r="T128" s="15">
        <v>7439356928</v>
      </c>
      <c r="U128" s="15">
        <v>7231755776</v>
      </c>
      <c r="V128" s="15">
        <v>7919326208</v>
      </c>
      <c r="W128" s="15">
        <v>7578806784</v>
      </c>
      <c r="X128" s="15">
        <v>8045070848</v>
      </c>
      <c r="Y128" s="15">
        <v>8174809088</v>
      </c>
      <c r="Z128" s="15">
        <v>8359568896</v>
      </c>
      <c r="AA128" s="15">
        <v>8133421056</v>
      </c>
      <c r="AB128" s="15">
        <v>7931312128</v>
      </c>
      <c r="AC128" s="15">
        <v>8048906752</v>
      </c>
      <c r="AD128" s="15">
        <v>7939662848</v>
      </c>
      <c r="AE128" s="15">
        <v>5851223040</v>
      </c>
      <c r="AF128" s="15">
        <v>5865070080</v>
      </c>
      <c r="AG128" s="15">
        <v>5870328832</v>
      </c>
      <c r="AH128" s="15">
        <v>5639382016</v>
      </c>
      <c r="AI128" s="15">
        <v>5227169792</v>
      </c>
      <c r="AJ128" s="15">
        <v>5459040768</v>
      </c>
      <c r="AK128" s="15">
        <v>5401784832</v>
      </c>
      <c r="AL128" s="15">
        <v>5421199872</v>
      </c>
      <c r="AM128" s="15">
        <v>3799904000</v>
      </c>
      <c r="AN128" s="15">
        <v>3791024128</v>
      </c>
      <c r="AO128" s="15">
        <v>3612485120</v>
      </c>
      <c r="AP128" s="15">
        <v>3562916096</v>
      </c>
      <c r="AQ128" s="15">
        <v>2948410880</v>
      </c>
      <c r="AR128" s="15">
        <v>2903954944</v>
      </c>
      <c r="AS128" t="s">
        <v>1182</v>
      </c>
      <c r="AT128" s="25">
        <f t="shared" si="3"/>
        <v>2903.9549440000001</v>
      </c>
    </row>
    <row r="129" spans="1:46" x14ac:dyDescent="0.3">
      <c r="A129" t="s">
        <v>353</v>
      </c>
      <c r="B129" t="str">
        <f t="shared" si="2"/>
        <v>LSPD CN EQUITY</v>
      </c>
      <c r="C129" t="s">
        <v>133</v>
      </c>
      <c r="D129" s="15">
        <v>2506240000</v>
      </c>
      <c r="E129" s="15">
        <v>2508635904</v>
      </c>
      <c r="F129" s="15">
        <v>2575153920</v>
      </c>
      <c r="G129" s="15">
        <v>2604587008</v>
      </c>
      <c r="H129" s="15">
        <v>2610856960</v>
      </c>
      <c r="I129" s="15">
        <v>2628740096</v>
      </c>
      <c r="J129" s="15">
        <v>2668731904</v>
      </c>
      <c r="K129" s="15">
        <v>2706648064</v>
      </c>
      <c r="L129" s="15">
        <v>3477768960</v>
      </c>
      <c r="M129" s="15">
        <v>3552642048</v>
      </c>
      <c r="N129" s="15">
        <v>3619980032</v>
      </c>
      <c r="O129" s="15">
        <v>3660448000</v>
      </c>
      <c r="P129" s="15">
        <v>3242759936</v>
      </c>
      <c r="Q129" s="15">
        <v>2285762048</v>
      </c>
      <c r="R129" s="15">
        <v>2105319040</v>
      </c>
      <c r="S129" s="15">
        <v>1546722944</v>
      </c>
      <c r="T129" s="15">
        <v>782017984</v>
      </c>
      <c r="U129" s="15">
        <v>470761984</v>
      </c>
      <c r="V129" s="15">
        <v>478428000</v>
      </c>
      <c r="W129" s="15">
        <v>278156000</v>
      </c>
      <c r="X129" s="15">
        <v>275976992</v>
      </c>
      <c r="Y129" s="15">
        <v>261843008</v>
      </c>
      <c r="Z129" s="15">
        <v>255811008</v>
      </c>
      <c r="AA129" s="15">
        <v>61178000</v>
      </c>
      <c r="AB129" s="15" t="s">
        <v>6</v>
      </c>
      <c r="AC129" s="15" t="s">
        <v>6</v>
      </c>
      <c r="AD129" s="15">
        <v>64025000</v>
      </c>
      <c r="AE129" s="15" t="s">
        <v>6</v>
      </c>
      <c r="AF129" s="15" t="s">
        <v>6</v>
      </c>
      <c r="AG129" s="15" t="s">
        <v>6</v>
      </c>
      <c r="AH129" s="15" t="s">
        <v>6</v>
      </c>
      <c r="AI129" s="15" t="s">
        <v>6</v>
      </c>
      <c r="AJ129" s="15" t="s">
        <v>6</v>
      </c>
      <c r="AK129" s="15" t="s">
        <v>6</v>
      </c>
      <c r="AL129" s="15" t="s">
        <v>6</v>
      </c>
      <c r="AM129" s="15" t="s">
        <v>6</v>
      </c>
      <c r="AN129" s="15" t="s">
        <v>6</v>
      </c>
      <c r="AO129" s="15" t="s">
        <v>6</v>
      </c>
      <c r="AP129" s="15" t="s">
        <v>6</v>
      </c>
      <c r="AQ129" s="15" t="s">
        <v>6</v>
      </c>
      <c r="AR129" s="15" t="s">
        <v>6</v>
      </c>
      <c r="AS129" t="s">
        <v>1183</v>
      </c>
      <c r="AT129" s="25" t="e">
        <f t="shared" si="3"/>
        <v>#VALUE!</v>
      </c>
    </row>
    <row r="130" spans="1:46" x14ac:dyDescent="0.3">
      <c r="A130" t="s">
        <v>354</v>
      </c>
      <c r="B130" t="str">
        <f t="shared" ref="B130:B193" si="4">A130&amp;" CN EQUITY"</f>
        <v>LUG CN EQUITY</v>
      </c>
      <c r="C130" t="s">
        <v>134</v>
      </c>
      <c r="D130" s="15">
        <v>1396496000</v>
      </c>
      <c r="E130" s="15">
        <v>1508987008</v>
      </c>
      <c r="F130" s="15">
        <v>1468209024</v>
      </c>
      <c r="G130" s="15">
        <v>1516866048</v>
      </c>
      <c r="H130" s="15">
        <v>1508830976</v>
      </c>
      <c r="I130" s="15">
        <v>1467040000</v>
      </c>
      <c r="J130" s="15">
        <v>1668865024</v>
      </c>
      <c r="K130" s="15">
        <v>1634589952</v>
      </c>
      <c r="L130" s="15">
        <v>1664029952</v>
      </c>
      <c r="M130" s="15">
        <v>1735223040</v>
      </c>
      <c r="N130" s="15">
        <v>1685112960</v>
      </c>
      <c r="O130" s="15">
        <v>1630829952</v>
      </c>
      <c r="P130" s="15">
        <v>1590849024</v>
      </c>
      <c r="Q130" s="15">
        <v>1502715008</v>
      </c>
      <c r="R130" s="15">
        <v>1505360000</v>
      </c>
      <c r="S130" s="15">
        <v>1452070016</v>
      </c>
      <c r="T130" s="15">
        <v>1407230976</v>
      </c>
      <c r="U130" s="15">
        <v>1403192064</v>
      </c>
      <c r="V130" s="15">
        <v>1408961024</v>
      </c>
      <c r="W130" s="15">
        <v>1344528000</v>
      </c>
      <c r="X130" s="15">
        <v>1343799040</v>
      </c>
      <c r="Y130" s="15">
        <v>1062931008</v>
      </c>
      <c r="Z130" s="15">
        <v>1012460992</v>
      </c>
      <c r="AA130" s="15">
        <v>1007286976</v>
      </c>
      <c r="AB130" s="15">
        <v>994582976</v>
      </c>
      <c r="AC130" s="15">
        <v>988889024</v>
      </c>
      <c r="AD130" s="15">
        <v>481728992</v>
      </c>
      <c r="AE130" s="15">
        <v>434197760</v>
      </c>
      <c r="AF130" s="15">
        <v>460837696</v>
      </c>
      <c r="AG130" s="15">
        <v>295795072</v>
      </c>
      <c r="AH130" s="15">
        <v>278906208</v>
      </c>
      <c r="AI130" s="15">
        <v>300194528</v>
      </c>
      <c r="AJ130" s="15">
        <v>249635824</v>
      </c>
      <c r="AK130" s="15">
        <v>253616768</v>
      </c>
      <c r="AL130" s="15">
        <v>267399536</v>
      </c>
      <c r="AM130" s="15">
        <v>277941184</v>
      </c>
      <c r="AN130" s="15">
        <v>294612032</v>
      </c>
      <c r="AO130" s="15">
        <v>304792032</v>
      </c>
      <c r="AP130" s="15">
        <v>318032960</v>
      </c>
      <c r="AQ130" s="15">
        <v>18166168</v>
      </c>
      <c r="AR130" s="15">
        <v>19872538</v>
      </c>
      <c r="AS130" t="s">
        <v>1184</v>
      </c>
      <c r="AT130" s="25">
        <f t="shared" ref="AT130:AT193" si="5">AR130/1000000</f>
        <v>19.872537999999999</v>
      </c>
    </row>
    <row r="131" spans="1:46" x14ac:dyDescent="0.3">
      <c r="A131" t="s">
        <v>355</v>
      </c>
      <c r="B131" t="str">
        <f t="shared" si="4"/>
        <v>LUN CN EQUITY</v>
      </c>
      <c r="C131" t="s">
        <v>135</v>
      </c>
      <c r="D131" s="15">
        <v>11077656576</v>
      </c>
      <c r="E131" s="15">
        <v>10879796224</v>
      </c>
      <c r="F131" s="15">
        <v>10911882240</v>
      </c>
      <c r="G131" s="15">
        <v>10861199360</v>
      </c>
      <c r="H131" s="15">
        <v>10696193024</v>
      </c>
      <c r="I131" s="15">
        <v>8441807872</v>
      </c>
      <c r="J131" s="15">
        <v>8347014144</v>
      </c>
      <c r="K131" s="15">
        <v>8172804096</v>
      </c>
      <c r="L131" s="15">
        <v>7772338176</v>
      </c>
      <c r="M131" s="15">
        <v>8067162112</v>
      </c>
      <c r="N131" s="15">
        <v>7971840000</v>
      </c>
      <c r="O131" s="15">
        <v>7636907008</v>
      </c>
      <c r="P131" s="15">
        <v>7246508032</v>
      </c>
      <c r="Q131" s="15">
        <v>7316849152</v>
      </c>
      <c r="R131" s="15">
        <v>7089096192</v>
      </c>
      <c r="S131" s="15">
        <v>7058477056</v>
      </c>
      <c r="T131" s="15">
        <v>6972344832</v>
      </c>
      <c r="U131" s="15">
        <v>6980500992</v>
      </c>
      <c r="V131" s="15">
        <v>6870563840</v>
      </c>
      <c r="W131" s="15">
        <v>6917245952</v>
      </c>
      <c r="X131" s="15">
        <v>6842260992</v>
      </c>
      <c r="Y131" s="15">
        <v>6012639232</v>
      </c>
      <c r="Z131" s="15">
        <v>5959832064</v>
      </c>
      <c r="AA131" s="15">
        <v>5934765056</v>
      </c>
      <c r="AB131" s="15">
        <v>6289368064</v>
      </c>
      <c r="AC131" s="15">
        <v>6265532928</v>
      </c>
      <c r="AD131" s="15">
        <v>6393034240</v>
      </c>
      <c r="AE131" s="15">
        <v>6286428160</v>
      </c>
      <c r="AF131" s="15">
        <v>6636149760</v>
      </c>
      <c r="AG131" s="15">
        <v>6361876992</v>
      </c>
      <c r="AH131" s="15">
        <v>6280188928</v>
      </c>
      <c r="AI131" s="15">
        <v>6142529024</v>
      </c>
      <c r="AJ131" s="15">
        <v>5960493056</v>
      </c>
      <c r="AK131" s="15">
        <v>5959128064</v>
      </c>
      <c r="AL131" s="15">
        <v>6789646848</v>
      </c>
      <c r="AM131" s="15">
        <v>6780047872</v>
      </c>
      <c r="AN131" s="15">
        <v>7250765824</v>
      </c>
      <c r="AO131" s="15">
        <v>7302627840</v>
      </c>
      <c r="AP131" s="15">
        <v>7209159168</v>
      </c>
      <c r="AQ131" s="15">
        <v>7326674944</v>
      </c>
      <c r="AR131" s="15">
        <v>4487094784</v>
      </c>
      <c r="AS131" t="s">
        <v>1185</v>
      </c>
      <c r="AT131" s="25">
        <f t="shared" si="5"/>
        <v>4487.0947839999999</v>
      </c>
    </row>
    <row r="132" spans="1:46" x14ac:dyDescent="0.3">
      <c r="A132" t="s">
        <v>1041</v>
      </c>
      <c r="B132" t="str">
        <f t="shared" si="4"/>
        <v>MAG CN EQUITY</v>
      </c>
      <c r="C132" t="s">
        <v>896</v>
      </c>
      <c r="D132" s="15">
        <v>587603968</v>
      </c>
      <c r="E132" s="15">
        <v>562003968</v>
      </c>
      <c r="F132" s="15">
        <v>538105024</v>
      </c>
      <c r="G132" s="15">
        <v>520529984</v>
      </c>
      <c r="H132" s="15">
        <v>501935008</v>
      </c>
      <c r="I132" s="15">
        <v>489535008</v>
      </c>
      <c r="J132" s="15">
        <v>469008000</v>
      </c>
      <c r="K132" s="15">
        <v>407828992</v>
      </c>
      <c r="L132" s="15">
        <v>405593984</v>
      </c>
      <c r="M132" s="15">
        <v>395691008</v>
      </c>
      <c r="N132" s="15">
        <v>376380000</v>
      </c>
      <c r="O132" s="15">
        <v>372372000</v>
      </c>
      <c r="P132" s="15">
        <v>320599008</v>
      </c>
      <c r="Q132" s="15">
        <v>322289984</v>
      </c>
      <c r="R132" s="15">
        <v>318983008</v>
      </c>
      <c r="S132" s="15">
        <v>323081984</v>
      </c>
      <c r="T132" s="15">
        <v>310417984</v>
      </c>
      <c r="U132" s="15">
        <v>262599008</v>
      </c>
      <c r="V132" s="15">
        <v>212330000</v>
      </c>
      <c r="W132" s="15">
        <v>218810000</v>
      </c>
      <c r="X132" s="15">
        <v>218584992</v>
      </c>
      <c r="Y132" s="15">
        <v>219014000</v>
      </c>
      <c r="Z132" s="15">
        <v>217202000</v>
      </c>
      <c r="AA132" s="15">
        <v>217556992</v>
      </c>
      <c r="AB132" s="15">
        <v>219236992</v>
      </c>
      <c r="AC132" s="15">
        <v>219030000</v>
      </c>
      <c r="AD132" s="15">
        <v>220864992</v>
      </c>
      <c r="AE132" s="15">
        <v>222492000</v>
      </c>
      <c r="AF132" s="15">
        <v>176836000</v>
      </c>
      <c r="AG132" s="15">
        <v>176740992</v>
      </c>
      <c r="AH132" s="15">
        <v>176926000</v>
      </c>
      <c r="AI132" s="15">
        <v>177240000</v>
      </c>
      <c r="AJ132" s="15">
        <v>232664000</v>
      </c>
      <c r="AK132" s="15">
        <v>230967008</v>
      </c>
      <c r="AL132" s="15">
        <v>231840992</v>
      </c>
      <c r="AM132" s="15">
        <v>160263872</v>
      </c>
      <c r="AN132" s="15">
        <v>166393392</v>
      </c>
      <c r="AO132" s="15">
        <v>167895920</v>
      </c>
      <c r="AP132" s="15">
        <v>168713632</v>
      </c>
      <c r="AQ132" s="15">
        <v>169523488</v>
      </c>
      <c r="AR132" s="15">
        <v>178096224</v>
      </c>
      <c r="AS132" t="s">
        <v>1186</v>
      </c>
      <c r="AT132" s="25">
        <f t="shared" si="5"/>
        <v>178.09622400000001</v>
      </c>
    </row>
    <row r="133" spans="1:46" x14ac:dyDescent="0.3">
      <c r="A133" t="s">
        <v>1042</v>
      </c>
      <c r="B133" t="str">
        <f t="shared" si="4"/>
        <v>MATR CN EQUITY</v>
      </c>
      <c r="C133" t="s">
        <v>894</v>
      </c>
      <c r="D133" s="15">
        <v>1333090944</v>
      </c>
      <c r="E133" s="15">
        <v>1373196032</v>
      </c>
      <c r="F133" s="15">
        <v>1318493952</v>
      </c>
      <c r="G133" s="15">
        <v>1278299008</v>
      </c>
      <c r="H133" s="15">
        <v>1667424000</v>
      </c>
      <c r="I133" s="15">
        <v>1645917056</v>
      </c>
      <c r="J133" s="15">
        <v>1584168960</v>
      </c>
      <c r="K133" s="15">
        <v>1549090048</v>
      </c>
      <c r="L133" s="15">
        <v>1382633984</v>
      </c>
      <c r="M133" s="15">
        <v>1292572032</v>
      </c>
      <c r="N133" s="15">
        <v>1254187008</v>
      </c>
      <c r="O133" s="15">
        <v>1267751936</v>
      </c>
      <c r="P133" s="15">
        <v>1363868032</v>
      </c>
      <c r="Q133" s="15">
        <v>1392560000</v>
      </c>
      <c r="R133" s="15">
        <v>1466844032</v>
      </c>
      <c r="S133" s="15">
        <v>1525596032</v>
      </c>
      <c r="T133" s="15">
        <v>1544759040</v>
      </c>
      <c r="U133" s="15">
        <v>1567661952</v>
      </c>
      <c r="V133" s="15">
        <v>1643019008</v>
      </c>
      <c r="W133" s="15">
        <v>1811085056</v>
      </c>
      <c r="X133" s="15">
        <v>1983396992</v>
      </c>
      <c r="Y133" s="15">
        <v>2012667008</v>
      </c>
      <c r="Z133" s="15">
        <v>1641163008</v>
      </c>
      <c r="AA133" s="15">
        <v>1702125056</v>
      </c>
      <c r="AB133" s="15">
        <v>1666386944</v>
      </c>
      <c r="AC133" s="15">
        <v>1714260992</v>
      </c>
      <c r="AD133" s="15">
        <v>1718928000</v>
      </c>
      <c r="AE133" s="15">
        <v>1698001024</v>
      </c>
      <c r="AF133" s="15">
        <v>1690743040</v>
      </c>
      <c r="AG133" s="15">
        <v>1744494976</v>
      </c>
      <c r="AH133" s="15">
        <v>1787789056</v>
      </c>
      <c r="AI133" s="15">
        <v>1777790976</v>
      </c>
      <c r="AJ133" s="15">
        <v>1633240960</v>
      </c>
      <c r="AK133" s="15">
        <v>1765176064</v>
      </c>
      <c r="AL133" s="15">
        <v>1981862016</v>
      </c>
      <c r="AM133" s="15">
        <v>2145704960</v>
      </c>
      <c r="AN133" s="15">
        <v>2105001984</v>
      </c>
      <c r="AO133" s="15">
        <v>1967812992</v>
      </c>
      <c r="AP133" s="15">
        <v>2008204032</v>
      </c>
      <c r="AQ133" s="15">
        <v>1939970048</v>
      </c>
      <c r="AR133" s="15">
        <v>2014048000</v>
      </c>
      <c r="AS133" t="s">
        <v>1187</v>
      </c>
      <c r="AT133" s="25">
        <f t="shared" si="5"/>
        <v>2014.048</v>
      </c>
    </row>
    <row r="134" spans="1:46" x14ac:dyDescent="0.3">
      <c r="A134" t="s">
        <v>356</v>
      </c>
      <c r="B134" t="str">
        <f t="shared" si="4"/>
        <v>MDA CN EQUITY</v>
      </c>
      <c r="C134" t="s">
        <v>136</v>
      </c>
      <c r="D134" s="15">
        <v>2569799936</v>
      </c>
      <c r="E134" s="15">
        <v>2379399936</v>
      </c>
      <c r="F134" s="15">
        <v>2253900032</v>
      </c>
      <c r="G134" s="15">
        <v>2161700096</v>
      </c>
      <c r="H134" s="15">
        <v>1871900032</v>
      </c>
      <c r="I134" s="15">
        <v>1809200000</v>
      </c>
      <c r="J134" s="15">
        <v>1807100032</v>
      </c>
      <c r="K134" s="15">
        <v>1750800000</v>
      </c>
      <c r="L134" s="15">
        <v>1672400000</v>
      </c>
      <c r="M134" s="15">
        <v>1582499968</v>
      </c>
      <c r="N134" s="15">
        <v>1547600000</v>
      </c>
      <c r="O134" s="15">
        <v>1534599936</v>
      </c>
      <c r="P134" s="15">
        <v>1504899968</v>
      </c>
      <c r="Q134" s="15">
        <v>1511699968</v>
      </c>
      <c r="R134" s="15">
        <v>1473299968</v>
      </c>
      <c r="S134" s="15" t="s">
        <v>6</v>
      </c>
      <c r="T134" s="15" t="s">
        <v>6</v>
      </c>
      <c r="U134" s="15" t="s">
        <v>6</v>
      </c>
      <c r="V134" s="15" t="s">
        <v>6</v>
      </c>
      <c r="W134" s="15" t="s">
        <v>6</v>
      </c>
      <c r="X134" s="15" t="s">
        <v>6</v>
      </c>
      <c r="Y134" s="15" t="s">
        <v>6</v>
      </c>
      <c r="Z134" s="15" t="s">
        <v>6</v>
      </c>
      <c r="AA134" s="15" t="s">
        <v>6</v>
      </c>
      <c r="AB134" s="15" t="s">
        <v>6</v>
      </c>
      <c r="AC134" s="15" t="s">
        <v>6</v>
      </c>
      <c r="AD134" s="15" t="s">
        <v>6</v>
      </c>
      <c r="AE134" s="15" t="s">
        <v>6</v>
      </c>
      <c r="AF134" s="15" t="s">
        <v>6</v>
      </c>
      <c r="AG134" s="15" t="s">
        <v>6</v>
      </c>
      <c r="AH134" s="15" t="s">
        <v>6</v>
      </c>
      <c r="AI134" s="15" t="s">
        <v>6</v>
      </c>
      <c r="AJ134" s="15" t="s">
        <v>6</v>
      </c>
      <c r="AK134" s="15" t="s">
        <v>6</v>
      </c>
      <c r="AL134" s="15" t="s">
        <v>6</v>
      </c>
      <c r="AM134" s="15" t="s">
        <v>6</v>
      </c>
      <c r="AN134" s="15" t="s">
        <v>6</v>
      </c>
      <c r="AO134" s="15" t="s">
        <v>6</v>
      </c>
      <c r="AP134" s="15" t="s">
        <v>6</v>
      </c>
      <c r="AQ134" s="15" t="s">
        <v>6</v>
      </c>
      <c r="AR134" s="15" t="s">
        <v>6</v>
      </c>
      <c r="AS134" t="s">
        <v>1188</v>
      </c>
      <c r="AT134" s="25" t="e">
        <f t="shared" si="5"/>
        <v>#VALUE!</v>
      </c>
    </row>
    <row r="135" spans="1:46" x14ac:dyDescent="0.3">
      <c r="A135" t="s">
        <v>1043</v>
      </c>
      <c r="B135" t="str">
        <f t="shared" si="4"/>
        <v>MEG CN EQUITY</v>
      </c>
      <c r="C135" t="s">
        <v>891</v>
      </c>
      <c r="D135" s="15">
        <v>6689999872</v>
      </c>
      <c r="E135" s="15">
        <v>6881999872</v>
      </c>
      <c r="F135" s="15">
        <v>6742000128</v>
      </c>
      <c r="G135" s="15">
        <v>6897999872</v>
      </c>
      <c r="H135" s="15">
        <v>7145999872</v>
      </c>
      <c r="I135" s="15">
        <v>6846000128</v>
      </c>
      <c r="J135" s="15">
        <v>6930999808</v>
      </c>
      <c r="K135" s="15">
        <v>7032999936</v>
      </c>
      <c r="L135" s="15">
        <v>7175000064</v>
      </c>
      <c r="M135" s="15">
        <v>7449999872</v>
      </c>
      <c r="N135" s="15">
        <v>7644000256</v>
      </c>
      <c r="O135" s="15">
        <v>7592999936</v>
      </c>
      <c r="P135" s="15">
        <v>7352000000</v>
      </c>
      <c r="Q135" s="15">
        <v>7400999936</v>
      </c>
      <c r="R135" s="15">
        <v>7312999936</v>
      </c>
      <c r="S135" s="15">
        <v>7224000000</v>
      </c>
      <c r="T135" s="15">
        <v>7187999744</v>
      </c>
      <c r="U135" s="15">
        <v>7288000000</v>
      </c>
      <c r="V135" s="15">
        <v>7530999808</v>
      </c>
      <c r="W135" s="15">
        <v>7865999872</v>
      </c>
      <c r="X135" s="15">
        <v>7823000064</v>
      </c>
      <c r="Y135" s="15">
        <v>8207516160</v>
      </c>
      <c r="Z135" s="15">
        <v>8421140992</v>
      </c>
      <c r="AA135" s="15">
        <v>8409477120</v>
      </c>
      <c r="AB135" s="15">
        <v>8398196224</v>
      </c>
      <c r="AC135" s="15">
        <v>8525288960</v>
      </c>
      <c r="AD135" s="15">
        <v>8575164928</v>
      </c>
      <c r="AE135" s="15">
        <v>9363351552</v>
      </c>
      <c r="AF135" s="15">
        <v>9283454976</v>
      </c>
      <c r="AG135" s="15">
        <v>9363867648</v>
      </c>
      <c r="AH135" s="15">
        <v>9315090432</v>
      </c>
      <c r="AI135" s="15">
        <v>8921224192</v>
      </c>
      <c r="AJ135" s="15">
        <v>8938674176</v>
      </c>
      <c r="AK135" s="15">
        <v>9059723264</v>
      </c>
      <c r="AL135" s="15">
        <v>9048438784</v>
      </c>
      <c r="AM135" s="15">
        <v>9400268800</v>
      </c>
      <c r="AN135" s="15">
        <v>9494941696</v>
      </c>
      <c r="AO135" s="15">
        <v>9731319808</v>
      </c>
      <c r="AP135" s="15">
        <v>9716524032</v>
      </c>
      <c r="AQ135" s="15">
        <v>9930107904</v>
      </c>
      <c r="AR135" s="15">
        <v>9862663168</v>
      </c>
      <c r="AS135" t="s">
        <v>1189</v>
      </c>
      <c r="AT135" s="25">
        <f t="shared" si="5"/>
        <v>9862.6631679999991</v>
      </c>
    </row>
    <row r="136" spans="1:46" x14ac:dyDescent="0.3">
      <c r="A136" t="s">
        <v>357</v>
      </c>
      <c r="B136" t="str">
        <f t="shared" si="4"/>
        <v>MFC CN EQUITY</v>
      </c>
      <c r="C136" t="s">
        <v>137</v>
      </c>
      <c r="D136" s="15">
        <v>952629985280</v>
      </c>
      <c r="E136" s="15">
        <v>915273023488</v>
      </c>
      <c r="F136" s="15">
        <v>907218976768</v>
      </c>
      <c r="G136" s="15">
        <v>875574001664</v>
      </c>
      <c r="H136" s="15">
        <v>835873996800</v>
      </c>
      <c r="I136" s="15">
        <v>851311001600</v>
      </c>
      <c r="J136" s="15">
        <v>862122016768</v>
      </c>
      <c r="K136" s="15">
        <v>833689026560</v>
      </c>
      <c r="L136" s="15">
        <v>834722988032</v>
      </c>
      <c r="M136" s="15">
        <v>820521992192</v>
      </c>
      <c r="N136" s="15">
        <v>865117995008</v>
      </c>
      <c r="O136" s="15">
        <v>917643001856</v>
      </c>
      <c r="P136" s="15">
        <v>898290024448</v>
      </c>
      <c r="Q136" s="15">
        <v>879102001152</v>
      </c>
      <c r="R136" s="15">
        <v>859012005888</v>
      </c>
      <c r="S136" s="15">
        <v>880349020160</v>
      </c>
      <c r="T136" s="15">
        <v>876411027456</v>
      </c>
      <c r="U136" s="15">
        <v>865898004480</v>
      </c>
      <c r="V136" s="15">
        <v>831430000640</v>
      </c>
      <c r="W136" s="15">
        <v>809130000384</v>
      </c>
      <c r="X136" s="15">
        <v>811826020352</v>
      </c>
      <c r="Y136" s="15">
        <v>789635006464</v>
      </c>
      <c r="Z136" s="15">
        <v>779913986048</v>
      </c>
      <c r="AA136" s="15">
        <v>750271004672</v>
      </c>
      <c r="AB136" s="15">
        <v>747837980672</v>
      </c>
      <c r="AC136" s="15">
        <v>752225026048</v>
      </c>
      <c r="AD136" s="15">
        <v>739822993408</v>
      </c>
      <c r="AE136" s="15">
        <v>729532989440</v>
      </c>
      <c r="AF136" s="15">
        <v>713376006144</v>
      </c>
      <c r="AG136" s="15">
        <v>725745991680</v>
      </c>
      <c r="AH136" s="15">
        <v>728346984448</v>
      </c>
      <c r="AI136" s="15">
        <v>720680976384</v>
      </c>
      <c r="AJ136" s="15">
        <v>742299009024</v>
      </c>
      <c r="AK136" s="15">
        <v>726224994304</v>
      </c>
      <c r="AL136" s="15">
        <v>697351012352</v>
      </c>
      <c r="AM136" s="15">
        <v>702870978560</v>
      </c>
      <c r="AN136" s="15">
        <v>682949017600</v>
      </c>
      <c r="AO136" s="15">
        <v>659501023232</v>
      </c>
      <c r="AP136" s="15">
        <v>689665998848</v>
      </c>
      <c r="AQ136" s="15">
        <v>579406004224</v>
      </c>
      <c r="AR136" s="15">
        <v>555324014592</v>
      </c>
      <c r="AS136" t="s">
        <v>1190</v>
      </c>
      <c r="AT136" s="25">
        <f t="shared" si="5"/>
        <v>555324.01459200005</v>
      </c>
    </row>
    <row r="137" spans="1:46" x14ac:dyDescent="0.3">
      <c r="A137" t="s">
        <v>358</v>
      </c>
      <c r="B137" t="str">
        <f t="shared" si="4"/>
        <v>MFI CN EQUITY</v>
      </c>
      <c r="C137" t="s">
        <v>138</v>
      </c>
      <c r="D137" s="15">
        <v>4454196224</v>
      </c>
      <c r="E137" s="15">
        <v>4629581824</v>
      </c>
      <c r="F137" s="15">
        <v>4685301760</v>
      </c>
      <c r="G137" s="15">
        <v>4603121152</v>
      </c>
      <c r="H137" s="15">
        <v>4614432768</v>
      </c>
      <c r="I137" s="15">
        <v>4555443200</v>
      </c>
      <c r="J137" s="15">
        <v>4499909120</v>
      </c>
      <c r="K137" s="15">
        <v>4439435776</v>
      </c>
      <c r="L137" s="15">
        <v>4442746880</v>
      </c>
      <c r="M137" s="15">
        <v>4595099136</v>
      </c>
      <c r="N137" s="15">
        <v>4553769984</v>
      </c>
      <c r="O137" s="15">
        <v>4385805824</v>
      </c>
      <c r="P137" s="15">
        <v>4316580864</v>
      </c>
      <c r="Q137" s="15">
        <v>4203901952</v>
      </c>
      <c r="R137" s="15">
        <v>4162426112</v>
      </c>
      <c r="S137" s="15">
        <v>3860205056</v>
      </c>
      <c r="T137" s="15">
        <v>3774210048</v>
      </c>
      <c r="U137" s="15">
        <v>3685488128</v>
      </c>
      <c r="V137" s="15">
        <v>3675064064</v>
      </c>
      <c r="W137" s="15">
        <v>3514034944</v>
      </c>
      <c r="X137" s="15">
        <v>3425927936</v>
      </c>
      <c r="Y137" s="15">
        <v>3435380992</v>
      </c>
      <c r="Z137" s="15">
        <v>3435397120</v>
      </c>
      <c r="AA137" s="15">
        <v>3139997952</v>
      </c>
      <c r="AB137" s="15">
        <v>2783081984</v>
      </c>
      <c r="AC137" s="15">
        <v>2742113024</v>
      </c>
      <c r="AD137" s="15">
        <v>2732910080</v>
      </c>
      <c r="AE137" s="15">
        <v>2632570112</v>
      </c>
      <c r="AF137" s="15">
        <v>2590440960</v>
      </c>
      <c r="AG137" s="15">
        <v>2584487936</v>
      </c>
      <c r="AH137" s="15">
        <v>2595834112</v>
      </c>
      <c r="AI137" s="15">
        <v>2632621056</v>
      </c>
      <c r="AJ137" s="15">
        <v>2634476032</v>
      </c>
      <c r="AK137" s="15">
        <v>2651719936</v>
      </c>
      <c r="AL137" s="15">
        <v>2656634112</v>
      </c>
      <c r="AM137" s="15">
        <v>2619047936</v>
      </c>
      <c r="AN137" s="15">
        <v>2652836096</v>
      </c>
      <c r="AO137" s="15">
        <v>2761662976</v>
      </c>
      <c r="AP137" s="15">
        <v>2828848128</v>
      </c>
      <c r="AQ137" s="15">
        <v>2876489984</v>
      </c>
      <c r="AR137" s="15">
        <v>2909822976</v>
      </c>
      <c r="AS137" t="s">
        <v>1191</v>
      </c>
      <c r="AT137" s="25">
        <f t="shared" si="5"/>
        <v>2909.8229759999999</v>
      </c>
    </row>
    <row r="138" spans="1:46" x14ac:dyDescent="0.3">
      <c r="A138" t="s">
        <v>359</v>
      </c>
      <c r="B138" t="str">
        <f t="shared" si="4"/>
        <v>MG CN EQUITY</v>
      </c>
      <c r="C138" t="s">
        <v>139</v>
      </c>
      <c r="D138" s="15">
        <v>32789999616</v>
      </c>
      <c r="E138" s="15">
        <v>31985999872</v>
      </c>
      <c r="F138" s="15">
        <v>32678000640</v>
      </c>
      <c r="G138" s="15">
        <v>32255000576</v>
      </c>
      <c r="H138" s="15">
        <v>31675000832</v>
      </c>
      <c r="I138" s="15">
        <v>31837999104</v>
      </c>
      <c r="J138" s="15">
        <v>30653999104</v>
      </c>
      <c r="K138" s="15">
        <v>27789000704</v>
      </c>
      <c r="L138" s="15">
        <v>26666999808</v>
      </c>
      <c r="M138" s="15">
        <v>27282999296</v>
      </c>
      <c r="N138" s="15">
        <v>28821999616</v>
      </c>
      <c r="O138" s="15">
        <v>29085999104</v>
      </c>
      <c r="P138" s="15">
        <v>28514000896</v>
      </c>
      <c r="Q138" s="15">
        <v>29546000384</v>
      </c>
      <c r="R138" s="15">
        <v>29705000960</v>
      </c>
      <c r="S138" s="15">
        <v>28604999680</v>
      </c>
      <c r="T138" s="15">
        <v>26460000256</v>
      </c>
      <c r="U138" s="15">
        <v>24280000512</v>
      </c>
      <c r="V138" s="15">
        <v>25330999296</v>
      </c>
      <c r="W138" s="15">
        <v>25789999104</v>
      </c>
      <c r="X138" s="15">
        <v>26310000640</v>
      </c>
      <c r="Y138" s="15">
        <v>27630000128</v>
      </c>
      <c r="Z138" s="15">
        <v>27979999232</v>
      </c>
      <c r="AA138" s="15">
        <v>25944999936</v>
      </c>
      <c r="AB138" s="15">
        <v>26665000960</v>
      </c>
      <c r="AC138" s="15">
        <v>26368000000</v>
      </c>
      <c r="AD138" s="15">
        <v>27089000448</v>
      </c>
      <c r="AE138" s="15">
        <v>25468000256</v>
      </c>
      <c r="AF138" s="15">
        <v>25090000896</v>
      </c>
      <c r="AG138" s="15">
        <v>24248999936</v>
      </c>
      <c r="AH138" s="15">
        <v>23573000192</v>
      </c>
      <c r="AI138" s="15">
        <v>22566000640</v>
      </c>
      <c r="AJ138" s="15">
        <v>22947999744</v>
      </c>
      <c r="AK138" s="15">
        <v>22585999360</v>
      </c>
      <c r="AL138" s="15">
        <v>22379999232</v>
      </c>
      <c r="AM138" s="15">
        <v>19687000064</v>
      </c>
      <c r="AN138" s="15">
        <v>18592999424</v>
      </c>
      <c r="AO138" s="15">
        <v>18567000064</v>
      </c>
      <c r="AP138" s="15">
        <v>17986000896</v>
      </c>
      <c r="AQ138" s="15">
        <v>18073999360</v>
      </c>
      <c r="AR138" s="15">
        <v>18424999936</v>
      </c>
      <c r="AS138" t="s">
        <v>1192</v>
      </c>
      <c r="AT138" s="25">
        <f t="shared" si="5"/>
        <v>18424.999936</v>
      </c>
    </row>
    <row r="139" spans="1:46" x14ac:dyDescent="0.3">
      <c r="A139" t="s">
        <v>360</v>
      </c>
      <c r="B139" t="str">
        <f t="shared" si="4"/>
        <v>MRU CN EQUITY</v>
      </c>
      <c r="C139" t="s">
        <v>140</v>
      </c>
      <c r="D139" s="15">
        <v>14140600320</v>
      </c>
      <c r="E139" s="15">
        <v>13928200192</v>
      </c>
      <c r="F139" s="15">
        <v>13891800064</v>
      </c>
      <c r="G139" s="15">
        <v>14098599936</v>
      </c>
      <c r="H139" s="15">
        <v>13865299968</v>
      </c>
      <c r="I139" s="15">
        <v>13654700032</v>
      </c>
      <c r="J139" s="15">
        <v>13615500288</v>
      </c>
      <c r="K139" s="15">
        <v>13675799552</v>
      </c>
      <c r="L139" s="15">
        <v>13401299968</v>
      </c>
      <c r="M139" s="15">
        <v>13413999616</v>
      </c>
      <c r="N139" s="15">
        <v>13463199744</v>
      </c>
      <c r="O139" s="15">
        <v>13653399552</v>
      </c>
      <c r="P139" s="15">
        <v>13592099840</v>
      </c>
      <c r="Q139" s="15">
        <v>13370900480</v>
      </c>
      <c r="R139" s="15">
        <v>13278199808</v>
      </c>
      <c r="S139" s="15">
        <v>13465100288</v>
      </c>
      <c r="T139" s="15">
        <v>13423899648</v>
      </c>
      <c r="U139" s="15">
        <v>13262799872</v>
      </c>
      <c r="V139" s="15">
        <v>13034900480</v>
      </c>
      <c r="W139" s="15">
        <v>13076700160</v>
      </c>
      <c r="X139" s="15">
        <v>11073899520</v>
      </c>
      <c r="Y139" s="15">
        <v>10838299648</v>
      </c>
      <c r="Z139" s="15">
        <v>10688300032</v>
      </c>
      <c r="AA139" s="15">
        <v>10847299584</v>
      </c>
      <c r="AB139" s="15">
        <v>10922200064</v>
      </c>
      <c r="AC139" s="15">
        <v>11029600256</v>
      </c>
      <c r="AD139" s="15">
        <v>8612500480</v>
      </c>
      <c r="AE139" s="15">
        <v>8696699904</v>
      </c>
      <c r="AF139" s="15">
        <v>6050699776</v>
      </c>
      <c r="AG139" s="15">
        <v>5856200192</v>
      </c>
      <c r="AH139" s="15">
        <v>5760999936</v>
      </c>
      <c r="AI139" s="15">
        <v>5809600000</v>
      </c>
      <c r="AJ139" s="15">
        <v>5606099968</v>
      </c>
      <c r="AK139" s="15">
        <v>5542300160</v>
      </c>
      <c r="AL139" s="15">
        <v>5544500224</v>
      </c>
      <c r="AM139" s="15">
        <v>5624300032</v>
      </c>
      <c r="AN139" s="15">
        <v>5387100160</v>
      </c>
      <c r="AO139" s="15">
        <v>5276400128</v>
      </c>
      <c r="AP139" s="15">
        <v>5300299776</v>
      </c>
      <c r="AQ139" s="15">
        <v>5570899968</v>
      </c>
      <c r="AR139" s="15">
        <v>5279499776</v>
      </c>
      <c r="AS139" t="s">
        <v>1193</v>
      </c>
      <c r="AT139" s="25">
        <f t="shared" si="5"/>
        <v>5279.4997759999997</v>
      </c>
    </row>
    <row r="140" spans="1:46" x14ac:dyDescent="0.3">
      <c r="A140" t="s">
        <v>361</v>
      </c>
      <c r="B140" t="str">
        <f t="shared" si="4"/>
        <v>MTL CN EQUITY</v>
      </c>
      <c r="C140" t="s">
        <v>141</v>
      </c>
      <c r="D140" s="15">
        <v>2574607872</v>
      </c>
      <c r="E140" s="15">
        <v>2244363008</v>
      </c>
      <c r="F140" s="15">
        <v>2058209024</v>
      </c>
      <c r="G140" s="15">
        <v>2041661952</v>
      </c>
      <c r="H140" s="15">
        <v>2102616064</v>
      </c>
      <c r="I140" s="15">
        <v>2067528960</v>
      </c>
      <c r="J140" s="15">
        <v>2020445952</v>
      </c>
      <c r="K140" s="15">
        <v>1996130944</v>
      </c>
      <c r="L140" s="15">
        <v>2042242048</v>
      </c>
      <c r="M140" s="15">
        <v>2027424000</v>
      </c>
      <c r="N140" s="15">
        <v>1959165952</v>
      </c>
      <c r="O140" s="15">
        <v>1921996032</v>
      </c>
      <c r="P140" s="15">
        <v>1931334016</v>
      </c>
      <c r="Q140" s="15">
        <v>1885005056</v>
      </c>
      <c r="R140" s="15">
        <v>1709563008</v>
      </c>
      <c r="S140" s="15">
        <v>1717936000</v>
      </c>
      <c r="T140" s="15">
        <v>1747379968</v>
      </c>
      <c r="U140" s="15">
        <v>1735916032</v>
      </c>
      <c r="V140" s="15">
        <v>1767932032</v>
      </c>
      <c r="W140" s="15">
        <v>1749292032</v>
      </c>
      <c r="X140" s="15">
        <v>1784593024</v>
      </c>
      <c r="Y140" s="15">
        <v>1758167040</v>
      </c>
      <c r="Z140" s="15">
        <v>1676260992</v>
      </c>
      <c r="AA140" s="15">
        <v>1645852032</v>
      </c>
      <c r="AB140" s="15">
        <v>1729106944</v>
      </c>
      <c r="AC140" s="15">
        <v>1684288000</v>
      </c>
      <c r="AD140" s="15">
        <v>1753667968</v>
      </c>
      <c r="AE140" s="15">
        <v>1750657024</v>
      </c>
      <c r="AF140" s="15">
        <v>1764180992</v>
      </c>
      <c r="AG140" s="15">
        <v>1874050048</v>
      </c>
      <c r="AH140" s="15">
        <v>1880381952</v>
      </c>
      <c r="AI140" s="15">
        <v>1873026944</v>
      </c>
      <c r="AJ140" s="15">
        <v>1886526976</v>
      </c>
      <c r="AK140" s="15">
        <v>1858187008</v>
      </c>
      <c r="AL140" s="15">
        <v>1752450944</v>
      </c>
      <c r="AM140" s="15">
        <v>1817035008</v>
      </c>
      <c r="AN140" s="15">
        <v>1844308992</v>
      </c>
      <c r="AO140" s="15">
        <v>1839892992</v>
      </c>
      <c r="AP140" s="15">
        <v>1875139968</v>
      </c>
      <c r="AQ140" s="15">
        <v>1862136960</v>
      </c>
      <c r="AR140" s="15">
        <v>1612878976</v>
      </c>
      <c r="AS140" t="s">
        <v>1194</v>
      </c>
      <c r="AT140" s="25">
        <f t="shared" si="5"/>
        <v>1612.878976</v>
      </c>
    </row>
    <row r="141" spans="1:46" x14ac:dyDescent="0.3">
      <c r="A141" t="s">
        <v>1044</v>
      </c>
      <c r="B141" t="str">
        <f t="shared" si="4"/>
        <v>MTY CN EQUITY</v>
      </c>
      <c r="C141" t="s">
        <v>884</v>
      </c>
      <c r="D141" s="15">
        <v>2585480960</v>
      </c>
      <c r="E141" s="15">
        <v>2643312896</v>
      </c>
      <c r="F141" s="15">
        <v>2658030080</v>
      </c>
      <c r="G141" s="15">
        <v>2680017920</v>
      </c>
      <c r="H141" s="15">
        <v>2682194944</v>
      </c>
      <c r="I141" s="15">
        <v>2689381888</v>
      </c>
      <c r="J141" s="15">
        <v>2689040896</v>
      </c>
      <c r="K141" s="15">
        <v>2325303040</v>
      </c>
      <c r="L141" s="15">
        <v>1889542016</v>
      </c>
      <c r="M141" s="15">
        <v>1876472960</v>
      </c>
      <c r="N141" s="15">
        <v>1896248064</v>
      </c>
      <c r="O141" s="15">
        <v>1904594048</v>
      </c>
      <c r="P141" s="15">
        <v>1919536000</v>
      </c>
      <c r="Q141" s="15">
        <v>1911784960</v>
      </c>
      <c r="R141" s="15">
        <v>1981523968</v>
      </c>
      <c r="S141" s="15">
        <v>2013697024</v>
      </c>
      <c r="T141" s="15">
        <v>2041220992</v>
      </c>
      <c r="U141" s="15">
        <v>2131924992</v>
      </c>
      <c r="V141" s="15">
        <v>2278640896</v>
      </c>
      <c r="W141" s="15">
        <v>1648801024</v>
      </c>
      <c r="X141" s="15">
        <v>1654971008</v>
      </c>
      <c r="Y141" s="15">
        <v>1598928000</v>
      </c>
      <c r="Z141" s="15">
        <v>1256994048</v>
      </c>
      <c r="AA141" s="15">
        <v>1239520000</v>
      </c>
      <c r="AB141" s="15">
        <v>1200199936</v>
      </c>
      <c r="AC141" s="15">
        <v>1195440000</v>
      </c>
      <c r="AD141" s="15">
        <v>916755968</v>
      </c>
      <c r="AE141" s="15">
        <v>859241024</v>
      </c>
      <c r="AF141" s="15">
        <v>823176000</v>
      </c>
      <c r="AG141" s="15">
        <v>867185984</v>
      </c>
      <c r="AH141" s="15">
        <v>834561024</v>
      </c>
      <c r="AI141" s="15">
        <v>852649984</v>
      </c>
      <c r="AJ141" s="15">
        <v>807556992</v>
      </c>
      <c r="AK141" s="15">
        <v>237536992</v>
      </c>
      <c r="AL141" s="15">
        <v>230543008</v>
      </c>
      <c r="AM141" s="15">
        <v>225387008</v>
      </c>
      <c r="AN141" s="15">
        <v>223460992</v>
      </c>
      <c r="AO141" s="15">
        <v>214398000</v>
      </c>
      <c r="AP141" s="15">
        <v>202106000</v>
      </c>
      <c r="AQ141" s="15">
        <v>199448000</v>
      </c>
      <c r="AR141" s="15">
        <v>186528000</v>
      </c>
      <c r="AS141" t="s">
        <v>1195</v>
      </c>
      <c r="AT141" s="25">
        <f t="shared" si="5"/>
        <v>186.52799999999999</v>
      </c>
    </row>
    <row r="142" spans="1:46" x14ac:dyDescent="0.3">
      <c r="A142" t="s">
        <v>362</v>
      </c>
      <c r="B142" t="str">
        <f t="shared" si="4"/>
        <v>MX CN EQUITY</v>
      </c>
      <c r="C142" t="s">
        <v>142</v>
      </c>
      <c r="D142" s="15">
        <v>6483129856</v>
      </c>
      <c r="E142" s="15">
        <v>6423803904</v>
      </c>
      <c r="F142" s="15">
        <v>6379485184</v>
      </c>
      <c r="G142" s="15">
        <v>6426554880</v>
      </c>
      <c r="H142" s="15">
        <v>6413357056</v>
      </c>
      <c r="I142" s="15">
        <v>6411090944</v>
      </c>
      <c r="J142" s="15">
        <v>6608043008</v>
      </c>
      <c r="K142" s="15">
        <v>6631479808</v>
      </c>
      <c r="L142" s="15">
        <v>6690780160</v>
      </c>
      <c r="M142" s="15">
        <v>6440112128</v>
      </c>
      <c r="N142" s="15">
        <v>6412432896</v>
      </c>
      <c r="O142" s="15">
        <v>6089619968</v>
      </c>
      <c r="P142" s="15">
        <v>5913826816</v>
      </c>
      <c r="Q142" s="15">
        <v>5790407168</v>
      </c>
      <c r="R142" s="15">
        <v>5857895936</v>
      </c>
      <c r="S142" s="15">
        <v>5696051200</v>
      </c>
      <c r="T142" s="15">
        <v>5894611968</v>
      </c>
      <c r="U142" s="15">
        <v>5493666816</v>
      </c>
      <c r="V142" s="15">
        <v>5719496192</v>
      </c>
      <c r="W142" s="15">
        <v>5196615168</v>
      </c>
      <c r="X142" s="15">
        <v>5487370240</v>
      </c>
      <c r="Y142" s="15">
        <v>4902105088</v>
      </c>
      <c r="Z142" s="15">
        <v>4969683968</v>
      </c>
      <c r="AA142" s="15">
        <v>4608998912</v>
      </c>
      <c r="AB142" s="15">
        <v>4647046144</v>
      </c>
      <c r="AC142" s="15">
        <v>4694242816</v>
      </c>
      <c r="AD142" s="15">
        <v>4784139776</v>
      </c>
      <c r="AE142" s="15">
        <v>4610741760</v>
      </c>
      <c r="AF142" s="15">
        <v>4590962176</v>
      </c>
      <c r="AG142" s="15">
        <v>4638220800</v>
      </c>
      <c r="AH142" s="15">
        <v>4679754752</v>
      </c>
      <c r="AI142" s="15">
        <v>4556662784</v>
      </c>
      <c r="AJ142" s="15">
        <v>4482777088</v>
      </c>
      <c r="AK142" s="15">
        <v>4484718080</v>
      </c>
      <c r="AL142" s="15">
        <v>4396657152</v>
      </c>
      <c r="AM142" s="15">
        <v>4555923968</v>
      </c>
      <c r="AN142" s="15">
        <v>4547397120</v>
      </c>
      <c r="AO142" s="15">
        <v>4664073216</v>
      </c>
      <c r="AP142" s="15">
        <v>4586034176</v>
      </c>
      <c r="AQ142" s="15">
        <v>4775340032</v>
      </c>
      <c r="AR142" s="15">
        <v>4129817088</v>
      </c>
      <c r="AS142" t="s">
        <v>1196</v>
      </c>
      <c r="AT142" s="25">
        <f t="shared" si="5"/>
        <v>4129.8170879999998</v>
      </c>
    </row>
    <row r="143" spans="1:46" x14ac:dyDescent="0.3">
      <c r="A143" t="s">
        <v>363</v>
      </c>
      <c r="B143" t="str">
        <f t="shared" si="4"/>
        <v>NA CN EQUITY</v>
      </c>
      <c r="C143" t="s">
        <v>143</v>
      </c>
      <c r="D143" s="15">
        <v>462225997824</v>
      </c>
      <c r="E143" s="15">
        <v>453933006848</v>
      </c>
      <c r="F143" s="15">
        <v>441689997312</v>
      </c>
      <c r="G143" s="15">
        <v>433926995968</v>
      </c>
      <c r="H143" s="15">
        <v>423476985856</v>
      </c>
      <c r="I143" s="15">
        <v>426014998528</v>
      </c>
      <c r="J143" s="15">
        <v>417683996672</v>
      </c>
      <c r="K143" s="15">
        <v>418342010880</v>
      </c>
      <c r="L143" s="15">
        <v>403740000256</v>
      </c>
      <c r="M143" s="15">
        <v>387050995712</v>
      </c>
      <c r="N143" s="15">
        <v>369785012224</v>
      </c>
      <c r="O143" s="15">
        <v>366887993344</v>
      </c>
      <c r="P143" s="15">
        <v>355621011456</v>
      </c>
      <c r="Q143" s="15">
        <v>354039988224</v>
      </c>
      <c r="R143" s="15">
        <v>350741987328</v>
      </c>
      <c r="S143" s="15">
        <v>343637000192</v>
      </c>
      <c r="T143" s="15">
        <v>331625005056</v>
      </c>
      <c r="U143" s="15">
        <v>322453012480</v>
      </c>
      <c r="V143" s="15">
        <v>316949987328</v>
      </c>
      <c r="W143" s="15">
        <v>289191002112</v>
      </c>
      <c r="X143" s="15">
        <v>281458016256</v>
      </c>
      <c r="Y143" s="15">
        <v>276311998464</v>
      </c>
      <c r="Z143" s="15">
        <v>269106003968</v>
      </c>
      <c r="AA143" s="15">
        <v>263355006976</v>
      </c>
      <c r="AB143" s="15">
        <v>262470991872</v>
      </c>
      <c r="AC143" s="15">
        <v>257637007360</v>
      </c>
      <c r="AD143" s="15">
        <v>256258998272</v>
      </c>
      <c r="AE143" s="15">
        <v>251065008128</v>
      </c>
      <c r="AF143" s="15">
        <v>245826994176</v>
      </c>
      <c r="AG143" s="15">
        <v>240071999488</v>
      </c>
      <c r="AH143" s="15">
        <v>239019999232</v>
      </c>
      <c r="AI143" s="15">
        <v>234119004160</v>
      </c>
      <c r="AJ143" s="15">
        <v>232205991936</v>
      </c>
      <c r="AK143" s="15">
        <v>229895995392</v>
      </c>
      <c r="AL143" s="15">
        <v>220733997056</v>
      </c>
      <c r="AM143" s="15">
        <v>219301003264</v>
      </c>
      <c r="AN143" s="15">
        <v>216090001408</v>
      </c>
      <c r="AO143" s="15">
        <v>215559995392</v>
      </c>
      <c r="AP143" s="15">
        <v>207123005440</v>
      </c>
      <c r="AQ143" s="15">
        <v>214473998336</v>
      </c>
      <c r="AR143" s="15">
        <v>205428998144</v>
      </c>
      <c r="AS143" t="s">
        <v>1197</v>
      </c>
      <c r="AT143" s="25">
        <f t="shared" si="5"/>
        <v>205428.99814400001</v>
      </c>
    </row>
    <row r="144" spans="1:46" x14ac:dyDescent="0.3">
      <c r="A144" t="s">
        <v>364</v>
      </c>
      <c r="B144" t="str">
        <f t="shared" si="4"/>
        <v>NFI CN EQUITY</v>
      </c>
      <c r="C144" t="s">
        <v>144</v>
      </c>
      <c r="D144" s="15">
        <v>2908805888</v>
      </c>
      <c r="E144" s="15">
        <v>2807517952</v>
      </c>
      <c r="F144" s="15">
        <v>2741432064</v>
      </c>
      <c r="G144" s="15">
        <v>2699960064</v>
      </c>
      <c r="H144" s="15">
        <v>2762771968</v>
      </c>
      <c r="I144" s="15">
        <v>2804064000</v>
      </c>
      <c r="J144" s="15">
        <v>2717218048</v>
      </c>
      <c r="K144" s="15">
        <v>2584396032</v>
      </c>
      <c r="L144" s="15">
        <v>2710140928</v>
      </c>
      <c r="M144" s="15">
        <v>2626160128</v>
      </c>
      <c r="N144" s="15">
        <v>2621474048</v>
      </c>
      <c r="O144" s="15">
        <v>2599620096</v>
      </c>
      <c r="P144" s="15">
        <v>2779962880</v>
      </c>
      <c r="Q144" s="15">
        <v>2688363008</v>
      </c>
      <c r="R144" s="15">
        <v>2699650048</v>
      </c>
      <c r="S144" s="15">
        <v>2755915008</v>
      </c>
      <c r="T144" s="15">
        <v>2697412096</v>
      </c>
      <c r="U144" s="15">
        <v>2637337088</v>
      </c>
      <c r="V144" s="15">
        <v>2877671936</v>
      </c>
      <c r="W144" s="15">
        <v>2955760896</v>
      </c>
      <c r="X144" s="15">
        <v>2946174976</v>
      </c>
      <c r="Y144" s="15">
        <v>2909248000</v>
      </c>
      <c r="Z144" s="15">
        <v>2205236992</v>
      </c>
      <c r="AA144" s="15">
        <v>2074136960</v>
      </c>
      <c r="AB144" s="15">
        <v>2050196992</v>
      </c>
      <c r="AC144" s="15">
        <v>2037729024</v>
      </c>
      <c r="AD144" s="15">
        <v>2045251968</v>
      </c>
      <c r="AE144" s="15">
        <v>1974587008</v>
      </c>
      <c r="AF144" s="15">
        <v>1843458048</v>
      </c>
      <c r="AG144" s="15">
        <v>1813006976</v>
      </c>
      <c r="AH144" s="15">
        <v>1798868992</v>
      </c>
      <c r="AI144" s="15">
        <v>1822402944</v>
      </c>
      <c r="AJ144" s="15">
        <v>1798643968</v>
      </c>
      <c r="AK144" s="15">
        <v>1759768960</v>
      </c>
      <c r="AL144" s="15">
        <v>1790163968</v>
      </c>
      <c r="AM144" s="15">
        <v>1785640960</v>
      </c>
      <c r="AN144" s="15">
        <v>1135181056</v>
      </c>
      <c r="AO144" s="15">
        <v>1111192064</v>
      </c>
      <c r="AP144" s="15">
        <v>1101383040</v>
      </c>
      <c r="AQ144" s="15">
        <v>1136114944</v>
      </c>
      <c r="AR144" s="15">
        <v>1129121024</v>
      </c>
      <c r="AS144" t="s">
        <v>1198</v>
      </c>
      <c r="AT144" s="25">
        <f t="shared" si="5"/>
        <v>1129.121024</v>
      </c>
    </row>
    <row r="145" spans="1:46" x14ac:dyDescent="0.3">
      <c r="A145" t="s">
        <v>365</v>
      </c>
      <c r="B145" t="str">
        <f t="shared" si="4"/>
        <v>NG CN EQUITY</v>
      </c>
      <c r="C145" t="s">
        <v>145</v>
      </c>
      <c r="D145" s="15">
        <v>114731000</v>
      </c>
      <c r="E145" s="15">
        <v>121577000</v>
      </c>
      <c r="F145" s="15">
        <v>126884000</v>
      </c>
      <c r="G145" s="15">
        <v>133290000</v>
      </c>
      <c r="H145" s="15">
        <v>138132992</v>
      </c>
      <c r="I145" s="15">
        <v>142870000</v>
      </c>
      <c r="J145" s="15">
        <v>151360992</v>
      </c>
      <c r="K145" s="15">
        <v>159188992</v>
      </c>
      <c r="L145" s="15">
        <v>166580992</v>
      </c>
      <c r="M145" s="15">
        <v>178514000</v>
      </c>
      <c r="N145" s="15">
        <v>188411008</v>
      </c>
      <c r="O145" s="15">
        <v>198852000</v>
      </c>
      <c r="P145" s="15">
        <v>204194000</v>
      </c>
      <c r="Q145" s="15">
        <v>213296000</v>
      </c>
      <c r="R145" s="15">
        <v>218040000</v>
      </c>
      <c r="S145" s="15">
        <v>224440992</v>
      </c>
      <c r="T145" s="15">
        <v>228994000</v>
      </c>
      <c r="U145" s="15">
        <v>235031008</v>
      </c>
      <c r="V145" s="15">
        <v>239816000</v>
      </c>
      <c r="W145" s="15">
        <v>245835008</v>
      </c>
      <c r="X145" s="15">
        <v>249879008</v>
      </c>
      <c r="Y145" s="15">
        <v>252496992</v>
      </c>
      <c r="Z145" s="15">
        <v>255460992</v>
      </c>
      <c r="AA145" s="15">
        <v>260928992</v>
      </c>
      <c r="AB145" s="15">
        <v>263162000</v>
      </c>
      <c r="AC145" s="15">
        <v>385124992</v>
      </c>
      <c r="AD145" s="15">
        <v>393960992</v>
      </c>
      <c r="AE145" s="15">
        <v>398868992</v>
      </c>
      <c r="AF145" s="15">
        <v>413318016</v>
      </c>
      <c r="AG145" s="15">
        <v>395404000</v>
      </c>
      <c r="AH145" s="15">
        <v>405279008</v>
      </c>
      <c r="AI145" s="15">
        <v>408260992</v>
      </c>
      <c r="AJ145" s="15">
        <v>420388992</v>
      </c>
      <c r="AK145" s="15">
        <v>424135008</v>
      </c>
      <c r="AL145" s="15">
        <v>419063008</v>
      </c>
      <c r="AM145" s="15">
        <v>433584000</v>
      </c>
      <c r="AN145" s="15">
        <v>442454016</v>
      </c>
      <c r="AO145" s="15">
        <v>464817984</v>
      </c>
      <c r="AP145" s="15">
        <v>485728000</v>
      </c>
      <c r="AQ145" s="15">
        <v>524545984</v>
      </c>
      <c r="AR145" s="15">
        <v>546259968</v>
      </c>
      <c r="AS145" t="s">
        <v>1199</v>
      </c>
      <c r="AT145" s="25">
        <f t="shared" si="5"/>
        <v>546.25996799999996</v>
      </c>
    </row>
    <row r="146" spans="1:46" x14ac:dyDescent="0.3">
      <c r="A146" t="s">
        <v>366</v>
      </c>
      <c r="B146" t="str">
        <f t="shared" si="4"/>
        <v>NGD CN EQUITY</v>
      </c>
      <c r="C146" t="s">
        <v>146</v>
      </c>
      <c r="D146" s="15">
        <v>1983000064</v>
      </c>
      <c r="E146" s="15">
        <v>2008999936</v>
      </c>
      <c r="F146" s="15">
        <v>2258099968</v>
      </c>
      <c r="G146" s="15">
        <v>2286000128</v>
      </c>
      <c r="H146" s="15">
        <v>2252300032</v>
      </c>
      <c r="I146" s="15">
        <v>2239000064</v>
      </c>
      <c r="J146" s="15">
        <v>2228800000</v>
      </c>
      <c r="K146" s="15">
        <v>2243500032</v>
      </c>
      <c r="L146" s="15">
        <v>2254899968</v>
      </c>
      <c r="M146" s="15">
        <v>2293799936</v>
      </c>
      <c r="N146" s="15">
        <v>2434599936</v>
      </c>
      <c r="O146" s="15">
        <v>2476800000</v>
      </c>
      <c r="P146" s="15">
        <v>2270099968</v>
      </c>
      <c r="Q146" s="15">
        <v>2284199936</v>
      </c>
      <c r="R146" s="15">
        <v>2221199872</v>
      </c>
      <c r="S146" s="15">
        <v>2250099968</v>
      </c>
      <c r="T146" s="15">
        <v>2394299904</v>
      </c>
      <c r="U146" s="15">
        <v>2751300096</v>
      </c>
      <c r="V146" s="15">
        <v>2457700096</v>
      </c>
      <c r="W146" s="15">
        <v>2158500096</v>
      </c>
      <c r="X146" s="15">
        <v>2250200064</v>
      </c>
      <c r="Y146" s="15">
        <v>2169299968</v>
      </c>
      <c r="Z146" s="15">
        <v>2168800000</v>
      </c>
      <c r="AA146" s="15">
        <v>2169600000</v>
      </c>
      <c r="AB146" s="15">
        <v>3210299904</v>
      </c>
      <c r="AC146" s="15">
        <v>3517100032</v>
      </c>
      <c r="AD146" s="15">
        <v>3951500032</v>
      </c>
      <c r="AE146" s="15">
        <v>4017299968</v>
      </c>
      <c r="AF146" s="15">
        <v>4321200128</v>
      </c>
      <c r="AG146" s="15">
        <v>4143399936</v>
      </c>
      <c r="AH146" s="15">
        <v>4138599936</v>
      </c>
      <c r="AI146" s="15">
        <v>3948000000</v>
      </c>
      <c r="AJ146" s="15">
        <v>3831500032</v>
      </c>
      <c r="AK146" s="15">
        <v>3773700096</v>
      </c>
      <c r="AL146" s="15">
        <v>3735600128</v>
      </c>
      <c r="AM146" s="15">
        <v>3675500032</v>
      </c>
      <c r="AN146" s="15">
        <v>3919800064</v>
      </c>
      <c r="AO146" s="15">
        <v>3910500096</v>
      </c>
      <c r="AP146" s="15">
        <v>3907800064</v>
      </c>
      <c r="AQ146" s="15">
        <v>3881799936</v>
      </c>
      <c r="AR146" s="15">
        <v>4250700032</v>
      </c>
      <c r="AS146" t="s">
        <v>1200</v>
      </c>
      <c r="AT146" s="25">
        <f t="shared" si="5"/>
        <v>4250.7000319999997</v>
      </c>
    </row>
    <row r="147" spans="1:46" x14ac:dyDescent="0.3">
      <c r="A147" t="s">
        <v>367</v>
      </c>
      <c r="B147" t="str">
        <f t="shared" si="4"/>
        <v>NGEX CN EQUITY</v>
      </c>
      <c r="C147" t="s">
        <v>147</v>
      </c>
      <c r="D147" s="15">
        <v>53959316</v>
      </c>
      <c r="E147" s="15">
        <v>59123008</v>
      </c>
      <c r="F147" s="15">
        <v>70424160</v>
      </c>
      <c r="G147" s="15">
        <v>81292912</v>
      </c>
      <c r="H147" s="15">
        <v>88412296</v>
      </c>
      <c r="I147" s="15">
        <v>12149319</v>
      </c>
      <c r="J147" s="15">
        <v>24288974</v>
      </c>
      <c r="K147" s="15">
        <v>32311556</v>
      </c>
      <c r="L147" s="15">
        <v>4881369</v>
      </c>
      <c r="M147" s="15">
        <v>11230718</v>
      </c>
      <c r="N147" s="15">
        <v>21125660</v>
      </c>
      <c r="O147" s="15">
        <v>25732908</v>
      </c>
      <c r="P147" s="15">
        <v>5810970</v>
      </c>
      <c r="Q147" s="15">
        <v>5286885</v>
      </c>
      <c r="R147" s="15">
        <v>5539160</v>
      </c>
      <c r="S147" s="15">
        <v>5378320</v>
      </c>
      <c r="T147" s="15">
        <v>6191259</v>
      </c>
      <c r="U147" s="15">
        <v>7576515</v>
      </c>
      <c r="V147" s="15">
        <v>8780386</v>
      </c>
      <c r="W147" s="15">
        <v>10839651</v>
      </c>
      <c r="X147" s="15">
        <v>12046357</v>
      </c>
      <c r="Y147" s="15">
        <v>1</v>
      </c>
      <c r="Z147" s="15" t="s">
        <v>6</v>
      </c>
      <c r="AA147" s="15" t="s">
        <v>6</v>
      </c>
      <c r="AB147" s="15" t="s">
        <v>6</v>
      </c>
      <c r="AC147" s="15" t="s">
        <v>6</v>
      </c>
      <c r="AD147" s="15" t="s">
        <v>6</v>
      </c>
      <c r="AE147" s="15" t="s">
        <v>6</v>
      </c>
      <c r="AF147" s="15" t="s">
        <v>6</v>
      </c>
      <c r="AG147" s="15" t="s">
        <v>6</v>
      </c>
      <c r="AH147" s="15" t="s">
        <v>6</v>
      </c>
      <c r="AI147" s="15" t="s">
        <v>6</v>
      </c>
      <c r="AJ147" s="15" t="s">
        <v>6</v>
      </c>
      <c r="AK147" s="15" t="s">
        <v>6</v>
      </c>
      <c r="AL147" s="15" t="s">
        <v>6</v>
      </c>
      <c r="AM147" s="15" t="s">
        <v>6</v>
      </c>
      <c r="AN147" s="15" t="s">
        <v>6</v>
      </c>
      <c r="AO147" s="15" t="s">
        <v>6</v>
      </c>
      <c r="AP147" s="15" t="s">
        <v>6</v>
      </c>
      <c r="AQ147" s="15" t="s">
        <v>6</v>
      </c>
      <c r="AR147" s="15" t="s">
        <v>6</v>
      </c>
      <c r="AS147" t="s">
        <v>1201</v>
      </c>
      <c r="AT147" s="25" t="e">
        <f t="shared" si="5"/>
        <v>#VALUE!</v>
      </c>
    </row>
    <row r="148" spans="1:46" x14ac:dyDescent="0.3">
      <c r="A148" t="s">
        <v>368</v>
      </c>
      <c r="B148" t="str">
        <f t="shared" si="4"/>
        <v>NPI CN EQUITY</v>
      </c>
      <c r="C148" t="s">
        <v>148</v>
      </c>
      <c r="D148" s="15">
        <v>13739629568</v>
      </c>
      <c r="E148" s="15">
        <v>14135670784</v>
      </c>
      <c r="F148" s="15">
        <v>13971258368</v>
      </c>
      <c r="G148" s="15">
        <v>13626298368</v>
      </c>
      <c r="H148" s="15">
        <v>14646522880</v>
      </c>
      <c r="I148" s="15">
        <v>14186468352</v>
      </c>
      <c r="J148" s="15">
        <v>14027364352</v>
      </c>
      <c r="K148" s="15">
        <v>14222609408</v>
      </c>
      <c r="L148" s="15">
        <v>14005701632</v>
      </c>
      <c r="M148" s="15">
        <v>13105017856</v>
      </c>
      <c r="N148" s="15">
        <v>13315938304</v>
      </c>
      <c r="O148" s="15">
        <v>12871816192</v>
      </c>
      <c r="P148" s="15">
        <v>12831135744</v>
      </c>
      <c r="Q148" s="15">
        <v>11312439296</v>
      </c>
      <c r="R148" s="15">
        <v>11128761344</v>
      </c>
      <c r="S148" s="15">
        <v>11399470080</v>
      </c>
      <c r="T148" s="15">
        <v>11559813120</v>
      </c>
      <c r="U148" s="15">
        <v>11442244608</v>
      </c>
      <c r="V148" s="15">
        <v>12009146368</v>
      </c>
      <c r="W148" s="15">
        <v>10478667776</v>
      </c>
      <c r="X148" s="15">
        <v>10533254144</v>
      </c>
      <c r="Y148" s="15">
        <v>10258794496</v>
      </c>
      <c r="Z148" s="15">
        <v>10478667776</v>
      </c>
      <c r="AA148" s="15">
        <v>10335949824</v>
      </c>
      <c r="AB148" s="15">
        <v>10119020544</v>
      </c>
      <c r="AC148" s="15">
        <v>10374369280</v>
      </c>
      <c r="AD148" s="15">
        <v>10773637120</v>
      </c>
      <c r="AE148" s="15">
        <v>10280516608</v>
      </c>
      <c r="AF148" s="15">
        <v>9813745664</v>
      </c>
      <c r="AG148" s="15">
        <v>9173477376</v>
      </c>
      <c r="AH148" s="15">
        <v>8852544512</v>
      </c>
      <c r="AI148" s="15">
        <v>8663430144</v>
      </c>
      <c r="AJ148" s="15">
        <v>8572683776</v>
      </c>
      <c r="AK148" s="15">
        <v>8368164864</v>
      </c>
      <c r="AL148" s="15">
        <v>7737750016</v>
      </c>
      <c r="AM148" s="15">
        <v>7366394880</v>
      </c>
      <c r="AN148" s="15">
        <v>7356158976</v>
      </c>
      <c r="AO148" s="15">
        <v>6385658880</v>
      </c>
      <c r="AP148" s="15">
        <v>5668981248</v>
      </c>
      <c r="AQ148" s="15">
        <v>4999093760</v>
      </c>
      <c r="AR148" s="15">
        <v>4621865984</v>
      </c>
      <c r="AS148" t="s">
        <v>1202</v>
      </c>
      <c r="AT148" s="25">
        <f t="shared" si="5"/>
        <v>4621.865984</v>
      </c>
    </row>
    <row r="149" spans="1:46" x14ac:dyDescent="0.3">
      <c r="A149" t="s">
        <v>369</v>
      </c>
      <c r="B149" t="str">
        <f t="shared" si="4"/>
        <v>NTR CN EQUITY</v>
      </c>
      <c r="C149" t="s">
        <v>149</v>
      </c>
      <c r="D149" s="15">
        <v>51911000064</v>
      </c>
      <c r="E149" s="15">
        <v>52991000576</v>
      </c>
      <c r="F149" s="15">
        <v>53575000064</v>
      </c>
      <c r="G149" s="15">
        <v>52749000704</v>
      </c>
      <c r="H149" s="15">
        <v>52229001216</v>
      </c>
      <c r="I149" s="15">
        <v>53925998592</v>
      </c>
      <c r="J149" s="15">
        <v>56591998976</v>
      </c>
      <c r="K149" s="15">
        <v>54585999360</v>
      </c>
      <c r="L149" s="15">
        <v>53824000000</v>
      </c>
      <c r="M149" s="15">
        <v>55234998272</v>
      </c>
      <c r="N149" s="15">
        <v>53268000768</v>
      </c>
      <c r="O149" s="15">
        <v>49954000896</v>
      </c>
      <c r="P149" s="15">
        <v>48315998208</v>
      </c>
      <c r="Q149" s="15">
        <v>49356001280</v>
      </c>
      <c r="R149" s="15">
        <v>47893000192</v>
      </c>
      <c r="S149" s="15">
        <v>47191998464</v>
      </c>
      <c r="T149" s="15">
        <v>45270999040</v>
      </c>
      <c r="U149" s="15">
        <v>47800999936</v>
      </c>
      <c r="V149" s="15">
        <v>49868001280</v>
      </c>
      <c r="W149" s="15">
        <v>46798999552</v>
      </c>
      <c r="X149" s="15">
        <v>45428998144</v>
      </c>
      <c r="Y149" s="15">
        <v>45705998336</v>
      </c>
      <c r="Z149" s="15">
        <v>46265999360</v>
      </c>
      <c r="AA149" s="15">
        <v>45502001152</v>
      </c>
      <c r="AB149" s="15">
        <v>45226999808</v>
      </c>
      <c r="AC149" s="15">
        <v>47069999104</v>
      </c>
      <c r="AD149" s="15">
        <v>46037999616</v>
      </c>
      <c r="AE149" s="15">
        <v>34939998208</v>
      </c>
      <c r="AF149" s="15">
        <v>34219999232</v>
      </c>
      <c r="AG149" s="15">
        <v>34882998272</v>
      </c>
      <c r="AH149" s="15">
        <v>35069001728</v>
      </c>
      <c r="AI149" s="15" t="s">
        <v>6</v>
      </c>
      <c r="AJ149" s="15" t="s">
        <v>6</v>
      </c>
      <c r="AK149" s="15" t="s">
        <v>6</v>
      </c>
      <c r="AL149" s="15" t="s">
        <v>6</v>
      </c>
      <c r="AM149" s="15" t="s">
        <v>6</v>
      </c>
      <c r="AN149" s="15" t="s">
        <v>6</v>
      </c>
      <c r="AO149" s="15" t="s">
        <v>6</v>
      </c>
      <c r="AP149" s="15" t="s">
        <v>6</v>
      </c>
      <c r="AQ149" s="15" t="s">
        <v>6</v>
      </c>
      <c r="AR149" s="15" t="s">
        <v>6</v>
      </c>
      <c r="AS149" t="s">
        <v>1203</v>
      </c>
      <c r="AT149" s="25" t="e">
        <f t="shared" si="5"/>
        <v>#VALUE!</v>
      </c>
    </row>
    <row r="150" spans="1:46" x14ac:dyDescent="0.3">
      <c r="A150" t="s">
        <v>370</v>
      </c>
      <c r="B150" t="str">
        <f t="shared" si="4"/>
        <v>NVA CN EQUITY</v>
      </c>
      <c r="C150" t="s">
        <v>150</v>
      </c>
      <c r="D150" s="15">
        <v>3339971072</v>
      </c>
      <c r="E150" s="15">
        <v>3302604032</v>
      </c>
      <c r="F150" s="15">
        <v>3134976000</v>
      </c>
      <c r="G150" s="15">
        <v>3058053120</v>
      </c>
      <c r="H150" s="15">
        <v>3009291008</v>
      </c>
      <c r="I150" s="15">
        <v>2910387968</v>
      </c>
      <c r="J150" s="15">
        <v>2882227968</v>
      </c>
      <c r="K150" s="15">
        <v>2821666048</v>
      </c>
      <c r="L150" s="15">
        <v>2750224896</v>
      </c>
      <c r="M150" s="15">
        <v>2613379072</v>
      </c>
      <c r="N150" s="15">
        <v>2505357056</v>
      </c>
      <c r="O150" s="15">
        <v>2391984128</v>
      </c>
      <c r="P150" s="15">
        <v>2352915968</v>
      </c>
      <c r="Q150" s="15">
        <v>2140472960</v>
      </c>
      <c r="R150" s="15">
        <v>2136550016</v>
      </c>
      <c r="S150" s="15">
        <v>2157829888</v>
      </c>
      <c r="T150" s="15">
        <v>1457958016</v>
      </c>
      <c r="U150" s="15">
        <v>1503825024</v>
      </c>
      <c r="V150" s="15">
        <v>1575696000</v>
      </c>
      <c r="W150" s="15">
        <v>2331361024</v>
      </c>
      <c r="X150" s="15">
        <v>2374181120</v>
      </c>
      <c r="Y150" s="15">
        <v>2251325952</v>
      </c>
      <c r="Z150" s="15">
        <v>2226848000</v>
      </c>
      <c r="AA150" s="15">
        <v>2180873984</v>
      </c>
      <c r="AB150" s="15">
        <v>2063558016</v>
      </c>
      <c r="AC150" s="15">
        <v>1328717056</v>
      </c>
      <c r="AD150" s="15">
        <v>1281474944</v>
      </c>
      <c r="AE150" s="15">
        <v>1186418944</v>
      </c>
      <c r="AF150" s="15">
        <v>1160030976</v>
      </c>
      <c r="AG150" s="15">
        <v>1107004032</v>
      </c>
      <c r="AH150" s="15">
        <v>1054272000</v>
      </c>
      <c r="AI150" s="15">
        <v>961240000</v>
      </c>
      <c r="AJ150" s="15">
        <v>932180992</v>
      </c>
      <c r="AK150" s="15">
        <v>921401024</v>
      </c>
      <c r="AL150" s="15">
        <v>1014771968</v>
      </c>
      <c r="AM150" s="15">
        <v>981636992</v>
      </c>
      <c r="AN150" s="15">
        <v>1034844032</v>
      </c>
      <c r="AO150" s="15">
        <v>1076785024</v>
      </c>
      <c r="AP150" s="15">
        <v>1094180992</v>
      </c>
      <c r="AQ150" s="15">
        <v>1024080000</v>
      </c>
      <c r="AR150" s="15">
        <v>1081244032</v>
      </c>
      <c r="AS150" t="s">
        <v>1204</v>
      </c>
      <c r="AT150" s="25">
        <f t="shared" si="5"/>
        <v>1081.2440320000001</v>
      </c>
    </row>
    <row r="151" spans="1:46" x14ac:dyDescent="0.3">
      <c r="A151" t="s">
        <v>371</v>
      </c>
      <c r="B151" t="str">
        <f t="shared" si="4"/>
        <v>NWC CN EQUITY</v>
      </c>
      <c r="C151" t="s">
        <v>151</v>
      </c>
      <c r="D151" s="15">
        <v>1491094016</v>
      </c>
      <c r="E151" s="15">
        <v>1462067968</v>
      </c>
      <c r="F151" s="15">
        <v>1438753024</v>
      </c>
      <c r="G151" s="15">
        <v>1396009984</v>
      </c>
      <c r="H151" s="15">
        <v>1430179968</v>
      </c>
      <c r="I151" s="15">
        <v>1385427968</v>
      </c>
      <c r="J151" s="15">
        <v>1376583040</v>
      </c>
      <c r="K151" s="15">
        <v>1336889984</v>
      </c>
      <c r="L151" s="15">
        <v>1329238016</v>
      </c>
      <c r="M151" s="15">
        <v>1279008000</v>
      </c>
      <c r="N151" s="15">
        <v>1245235968</v>
      </c>
      <c r="O151" s="15">
        <v>1219272960</v>
      </c>
      <c r="P151" s="15">
        <v>1228248960</v>
      </c>
      <c r="Q151" s="15">
        <v>1204002048</v>
      </c>
      <c r="R151" s="15">
        <v>1174823040</v>
      </c>
      <c r="S151" s="15">
        <v>1191168000</v>
      </c>
      <c r="T151" s="15">
        <v>1212470016</v>
      </c>
      <c r="U151" s="15">
        <v>1225165952</v>
      </c>
      <c r="V151" s="15">
        <v>1246516992</v>
      </c>
      <c r="W151" s="15">
        <v>1215536000</v>
      </c>
      <c r="X151" s="15">
        <v>1246844032</v>
      </c>
      <c r="Y151" s="15">
        <v>1193037056</v>
      </c>
      <c r="Z151" s="15">
        <v>1194765952</v>
      </c>
      <c r="AA151" s="15">
        <v>1149860992</v>
      </c>
      <c r="AB151" s="15">
        <v>1061537024</v>
      </c>
      <c r="AC151" s="15">
        <v>1114939008</v>
      </c>
      <c r="AD151" s="15">
        <v>1079496960</v>
      </c>
      <c r="AE151" s="15">
        <v>930947968</v>
      </c>
      <c r="AF151" s="15">
        <v>959571968</v>
      </c>
      <c r="AG151" s="15">
        <v>911633024</v>
      </c>
      <c r="AH151" s="15">
        <v>886673024</v>
      </c>
      <c r="AI151" s="15">
        <v>805820992</v>
      </c>
      <c r="AJ151" s="15">
        <v>847792000</v>
      </c>
      <c r="AK151" s="15">
        <v>796380992</v>
      </c>
      <c r="AL151" s="15">
        <v>763393984</v>
      </c>
      <c r="AM151" s="15">
        <v>793795008</v>
      </c>
      <c r="AN151" s="15">
        <v>771494016</v>
      </c>
      <c r="AO151" s="15">
        <v>750737984</v>
      </c>
      <c r="AP151" s="15">
        <v>710070016</v>
      </c>
      <c r="AQ151" s="15">
        <v>724299008</v>
      </c>
      <c r="AR151" s="15">
        <v>711617984</v>
      </c>
      <c r="AS151" t="s">
        <v>1205</v>
      </c>
      <c r="AT151" s="25">
        <f t="shared" si="5"/>
        <v>711.61798399999998</v>
      </c>
    </row>
    <row r="152" spans="1:46" x14ac:dyDescent="0.3">
      <c r="A152" t="s">
        <v>372</v>
      </c>
      <c r="B152" t="str">
        <f t="shared" si="4"/>
        <v>NWH-U CN EQUITY</v>
      </c>
      <c r="C152" t="s">
        <v>152</v>
      </c>
      <c r="D152" s="15">
        <v>6344229888</v>
      </c>
      <c r="E152" s="15">
        <v>7040791040</v>
      </c>
      <c r="F152" s="15">
        <v>7383601152</v>
      </c>
      <c r="G152" s="15">
        <v>7628615168</v>
      </c>
      <c r="H152" s="15">
        <v>7834202112</v>
      </c>
      <c r="I152" s="15">
        <v>8061117952</v>
      </c>
      <c r="J152" s="15">
        <v>8418406912</v>
      </c>
      <c r="K152" s="15">
        <v>8513999872</v>
      </c>
      <c r="L152" s="15">
        <v>8282049024</v>
      </c>
      <c r="M152" s="15">
        <v>8123897856</v>
      </c>
      <c r="N152" s="15">
        <v>7591114752</v>
      </c>
      <c r="O152" s="15">
        <v>7064400896</v>
      </c>
      <c r="P152" s="15">
        <v>6674397184</v>
      </c>
      <c r="Q152" s="15">
        <v>6342456832</v>
      </c>
      <c r="R152" s="15">
        <v>5681585152</v>
      </c>
      <c r="S152" s="15">
        <v>5845237760</v>
      </c>
      <c r="T152" s="15">
        <v>5666576896</v>
      </c>
      <c r="U152" s="15">
        <v>5328095232</v>
      </c>
      <c r="V152" s="15">
        <v>5444456960</v>
      </c>
      <c r="W152" s="15">
        <v>5535304192</v>
      </c>
      <c r="X152" s="15">
        <v>5201318912</v>
      </c>
      <c r="Y152" s="15">
        <v>5170776064</v>
      </c>
      <c r="Z152" s="15">
        <v>5142828032</v>
      </c>
      <c r="AA152" s="15">
        <v>5071647744</v>
      </c>
      <c r="AB152" s="15">
        <v>4679638016</v>
      </c>
      <c r="AC152" s="15">
        <v>4940140032</v>
      </c>
      <c r="AD152" s="15">
        <v>4758598144</v>
      </c>
      <c r="AE152" s="15">
        <v>4684027904</v>
      </c>
      <c r="AF152" s="15">
        <v>4454086144</v>
      </c>
      <c r="AG152" s="15">
        <v>4161721088</v>
      </c>
      <c r="AH152" s="15">
        <v>3645527040</v>
      </c>
      <c r="AI152" s="15">
        <v>3328532992</v>
      </c>
      <c r="AJ152" s="15">
        <v>3166993920</v>
      </c>
      <c r="AK152" s="15">
        <v>2914693120</v>
      </c>
      <c r="AL152" s="15">
        <v>2711495936</v>
      </c>
      <c r="AM152" s="15">
        <v>2700008960</v>
      </c>
      <c r="AN152" s="15">
        <v>2521248000</v>
      </c>
      <c r="AO152" s="15">
        <v>2539813888</v>
      </c>
      <c r="AP152" s="15">
        <v>1278307968</v>
      </c>
      <c r="AQ152" s="15">
        <v>846270016</v>
      </c>
      <c r="AR152" s="15">
        <v>1255826944</v>
      </c>
      <c r="AS152" t="s">
        <v>1206</v>
      </c>
      <c r="AT152" s="25">
        <f t="shared" si="5"/>
        <v>1255.8269439999999</v>
      </c>
    </row>
    <row r="153" spans="1:46" x14ac:dyDescent="0.3">
      <c r="A153" t="s">
        <v>373</v>
      </c>
      <c r="B153" t="str">
        <f t="shared" si="4"/>
        <v>NXE CN EQUITY</v>
      </c>
      <c r="C153" t="s">
        <v>153</v>
      </c>
      <c r="D153" s="15">
        <v>1683654016</v>
      </c>
      <c r="E153" s="15">
        <v>1679175936</v>
      </c>
      <c r="F153" s="15">
        <v>1133069952</v>
      </c>
      <c r="G153" s="15">
        <v>1007425024</v>
      </c>
      <c r="H153" s="15">
        <v>884563968</v>
      </c>
      <c r="I153" s="15">
        <v>581473024</v>
      </c>
      <c r="J153" s="15">
        <v>574281984</v>
      </c>
      <c r="K153" s="15">
        <v>554560000</v>
      </c>
      <c r="L153" s="15">
        <v>545268992</v>
      </c>
      <c r="M153" s="15">
        <v>542209024</v>
      </c>
      <c r="N153" s="15">
        <v>550515968</v>
      </c>
      <c r="O153" s="15">
        <v>546563008</v>
      </c>
      <c r="P153" s="15">
        <v>551579008</v>
      </c>
      <c r="Q153" s="15">
        <v>534868992</v>
      </c>
      <c r="R153" s="15">
        <v>515343008</v>
      </c>
      <c r="S153" s="15">
        <v>357392064</v>
      </c>
      <c r="T153" s="15">
        <v>353996352</v>
      </c>
      <c r="U153" s="15">
        <v>348010080</v>
      </c>
      <c r="V153" s="15">
        <v>314044192</v>
      </c>
      <c r="W153" s="15">
        <v>313525920</v>
      </c>
      <c r="X153" s="15">
        <v>320248928</v>
      </c>
      <c r="Y153" s="15">
        <v>321328800</v>
      </c>
      <c r="Z153" s="15">
        <v>327478656</v>
      </c>
      <c r="AA153" s="15">
        <v>326867552</v>
      </c>
      <c r="AB153" s="15">
        <v>326419296</v>
      </c>
      <c r="AC153" s="15">
        <v>325030880</v>
      </c>
      <c r="AD153" s="15">
        <v>331094080</v>
      </c>
      <c r="AE153" s="15">
        <v>323079360</v>
      </c>
      <c r="AF153" s="15">
        <v>328444224</v>
      </c>
      <c r="AG153" s="15">
        <v>191478960</v>
      </c>
      <c r="AH153" s="15">
        <v>192575936</v>
      </c>
      <c r="AI153" s="15">
        <v>192496384</v>
      </c>
      <c r="AJ153" s="15">
        <v>194433792</v>
      </c>
      <c r="AK153" s="15">
        <v>192889904</v>
      </c>
      <c r="AL153" s="15">
        <v>111479696</v>
      </c>
      <c r="AM153" s="15">
        <v>101155424</v>
      </c>
      <c r="AN153" s="15">
        <v>83618600</v>
      </c>
      <c r="AO153" s="15">
        <v>82703368</v>
      </c>
      <c r="AP153" s="15">
        <v>57632692</v>
      </c>
      <c r="AQ153" s="15">
        <v>57004236</v>
      </c>
      <c r="AR153" s="15">
        <v>51902836</v>
      </c>
      <c r="AS153" t="s">
        <v>1207</v>
      </c>
      <c r="AT153" s="25">
        <f t="shared" si="5"/>
        <v>51.902836000000001</v>
      </c>
    </row>
    <row r="154" spans="1:46" x14ac:dyDescent="0.3">
      <c r="A154" t="s">
        <v>374</v>
      </c>
      <c r="B154" t="str">
        <f t="shared" si="4"/>
        <v>OGC CN EQUITY</v>
      </c>
      <c r="C154" t="s">
        <v>154</v>
      </c>
      <c r="D154" s="15">
        <v>2570200064</v>
      </c>
      <c r="E154" s="15">
        <v>2512100096</v>
      </c>
      <c r="F154" s="15">
        <v>2430599936</v>
      </c>
      <c r="G154" s="15">
        <v>2446299904</v>
      </c>
      <c r="H154" s="15">
        <v>2362500096</v>
      </c>
      <c r="I154" s="15">
        <v>2381900032</v>
      </c>
      <c r="J154" s="15">
        <v>2320100096</v>
      </c>
      <c r="K154" s="15">
        <v>2290599936</v>
      </c>
      <c r="L154" s="15">
        <v>2197499904</v>
      </c>
      <c r="M154" s="15">
        <v>2255600128</v>
      </c>
      <c r="N154" s="15">
        <v>2338599936</v>
      </c>
      <c r="O154" s="15">
        <v>2258800128</v>
      </c>
      <c r="P154" s="15">
        <v>2327800064</v>
      </c>
      <c r="Q154" s="15">
        <v>2257900032</v>
      </c>
      <c r="R154" s="15">
        <v>2250299904</v>
      </c>
      <c r="S154" s="15">
        <v>2253299968</v>
      </c>
      <c r="T154" s="15">
        <v>2146899968</v>
      </c>
      <c r="U154" s="15">
        <v>2165900032</v>
      </c>
      <c r="V154" s="15">
        <v>2161200128</v>
      </c>
      <c r="W154" s="15">
        <v>2072199936</v>
      </c>
      <c r="X154" s="15">
        <v>2019399936</v>
      </c>
      <c r="Y154" s="15">
        <v>2049799936</v>
      </c>
      <c r="Z154" s="15">
        <v>2017100032</v>
      </c>
      <c r="AA154" s="15">
        <v>2024999936</v>
      </c>
      <c r="AB154" s="15">
        <v>2052400000</v>
      </c>
      <c r="AC154" s="15">
        <v>2082200064</v>
      </c>
      <c r="AD154" s="15">
        <v>2066899968</v>
      </c>
      <c r="AE154" s="15">
        <v>2045810048</v>
      </c>
      <c r="AF154" s="15">
        <v>1976477952</v>
      </c>
      <c r="AG154" s="15">
        <v>1971424000</v>
      </c>
      <c r="AH154" s="15">
        <v>1954502016</v>
      </c>
      <c r="AI154" s="15">
        <v>1915719936</v>
      </c>
      <c r="AJ154" s="15">
        <v>1884097024</v>
      </c>
      <c r="AK154" s="15">
        <v>1753937024</v>
      </c>
      <c r="AL154" s="15">
        <v>1605518976</v>
      </c>
      <c r="AM154" s="15">
        <v>1543857024</v>
      </c>
      <c r="AN154" s="15">
        <v>896416000</v>
      </c>
      <c r="AO154" s="15">
        <v>905960000</v>
      </c>
      <c r="AP154" s="15">
        <v>912275968</v>
      </c>
      <c r="AQ154" s="15">
        <v>919196032</v>
      </c>
      <c r="AR154" s="15">
        <v>910078976</v>
      </c>
      <c r="AS154" t="s">
        <v>1208</v>
      </c>
      <c r="AT154" s="25">
        <f t="shared" si="5"/>
        <v>910.07897600000001</v>
      </c>
    </row>
    <row r="155" spans="1:46" x14ac:dyDescent="0.3">
      <c r="A155" t="s">
        <v>375</v>
      </c>
      <c r="B155" t="str">
        <f t="shared" si="4"/>
        <v>OLA CN EQUITY</v>
      </c>
      <c r="C155" t="s">
        <v>155</v>
      </c>
      <c r="D155" s="15">
        <v>618697024</v>
      </c>
      <c r="E155" s="15">
        <v>594056000</v>
      </c>
      <c r="F155" s="15">
        <v>557123968</v>
      </c>
      <c r="G155" s="15">
        <v>535777984</v>
      </c>
      <c r="H155" s="15">
        <v>647734016</v>
      </c>
      <c r="I155" s="15">
        <v>630854016</v>
      </c>
      <c r="J155" s="15">
        <v>598110976</v>
      </c>
      <c r="K155" s="15">
        <v>613816000</v>
      </c>
      <c r="L155" s="15">
        <v>591571008</v>
      </c>
      <c r="M155" s="15">
        <v>416760000</v>
      </c>
      <c r="N155" s="15">
        <v>392992992</v>
      </c>
      <c r="O155" s="15">
        <v>364895008</v>
      </c>
      <c r="P155" s="15">
        <v>371704000</v>
      </c>
      <c r="Q155" s="15">
        <v>346699008</v>
      </c>
      <c r="R155" s="15">
        <v>288766016</v>
      </c>
      <c r="S155" s="15">
        <v>239195008</v>
      </c>
      <c r="T155" s="15">
        <v>186315008</v>
      </c>
      <c r="U155" s="15">
        <v>186996992</v>
      </c>
      <c r="V155" s="15">
        <v>135426000</v>
      </c>
      <c r="W155" s="15">
        <v>151299888</v>
      </c>
      <c r="X155" s="15">
        <v>171824992</v>
      </c>
      <c r="Y155" s="15">
        <v>130685096</v>
      </c>
      <c r="Z155" s="15">
        <v>178567008</v>
      </c>
      <c r="AA155" s="15">
        <v>137960224</v>
      </c>
      <c r="AB155" s="15">
        <v>162368224</v>
      </c>
      <c r="AC155" s="15">
        <v>158861888</v>
      </c>
      <c r="AD155" s="15">
        <v>164655488</v>
      </c>
      <c r="AE155" s="15">
        <v>129912192</v>
      </c>
      <c r="AF155" s="15">
        <v>101087696</v>
      </c>
      <c r="AG155" s="15">
        <v>101846864</v>
      </c>
      <c r="AH155" s="15">
        <v>102620016</v>
      </c>
      <c r="AI155" s="15">
        <v>103381752</v>
      </c>
      <c r="AJ155" s="15">
        <v>5591569</v>
      </c>
      <c r="AK155" s="15">
        <v>637836.5</v>
      </c>
      <c r="AL155" s="15">
        <v>723349.25</v>
      </c>
      <c r="AM155" s="15">
        <v>740680.5</v>
      </c>
      <c r="AN155" s="15">
        <v>800502.3125</v>
      </c>
      <c r="AO155" s="15">
        <v>1082787</v>
      </c>
      <c r="AP155" s="15">
        <v>1121384</v>
      </c>
      <c r="AQ155" s="15">
        <v>594468</v>
      </c>
      <c r="AR155" s="15">
        <v>527414.375</v>
      </c>
      <c r="AS155" t="s">
        <v>1209</v>
      </c>
      <c r="AT155" s="25">
        <f t="shared" si="5"/>
        <v>0.52741437499999999</v>
      </c>
    </row>
    <row r="156" spans="1:46" x14ac:dyDescent="0.3">
      <c r="A156" t="s">
        <v>376</v>
      </c>
      <c r="B156" t="str">
        <f t="shared" si="4"/>
        <v>ONEX CN EQUITY</v>
      </c>
      <c r="C156" t="s">
        <v>156</v>
      </c>
      <c r="D156" s="15">
        <v>8974999552</v>
      </c>
      <c r="E156" s="15">
        <v>8977000448</v>
      </c>
      <c r="F156" s="15">
        <v>8906000384</v>
      </c>
      <c r="G156" s="15">
        <v>9025000448</v>
      </c>
      <c r="H156" s="15">
        <v>8666000384</v>
      </c>
      <c r="I156" s="15">
        <v>8518000128</v>
      </c>
      <c r="J156" s="15">
        <v>8355999744</v>
      </c>
      <c r="K156" s="15">
        <v>8675000320</v>
      </c>
      <c r="L156" s="15">
        <v>8357000192</v>
      </c>
      <c r="M156" s="15">
        <v>8661999616</v>
      </c>
      <c r="N156" s="15">
        <v>12312000512</v>
      </c>
      <c r="O156" s="15">
        <v>9132000256</v>
      </c>
      <c r="P156" s="15">
        <v>8878000128</v>
      </c>
      <c r="Q156" s="15">
        <v>8456999936</v>
      </c>
      <c r="R156" s="15">
        <v>8181000192</v>
      </c>
      <c r="S156" s="15">
        <v>7824999936</v>
      </c>
      <c r="T156" s="15">
        <v>7040000000</v>
      </c>
      <c r="U156" s="15">
        <v>6818999808</v>
      </c>
      <c r="V156" s="15">
        <v>6184000000</v>
      </c>
      <c r="W156" s="15">
        <v>7584999936</v>
      </c>
      <c r="X156" s="15">
        <v>7335000064</v>
      </c>
      <c r="Y156" s="15">
        <v>7241999872</v>
      </c>
      <c r="Z156" s="15">
        <v>6845000192</v>
      </c>
      <c r="AA156" s="15">
        <v>45417000960</v>
      </c>
      <c r="AB156" s="15">
        <v>46259998720</v>
      </c>
      <c r="AC156" s="15">
        <v>45320998912</v>
      </c>
      <c r="AD156" s="15">
        <v>45623001088</v>
      </c>
      <c r="AE156" s="15">
        <v>44695998464</v>
      </c>
      <c r="AF156" s="15">
        <v>42740998144</v>
      </c>
      <c r="AG156" s="15">
        <v>41912000512</v>
      </c>
      <c r="AH156" s="15">
        <v>44932001792</v>
      </c>
      <c r="AI156" s="15">
        <v>42913001472</v>
      </c>
      <c r="AJ156" s="15">
        <v>38431997952</v>
      </c>
      <c r="AK156" s="15">
        <v>35335999488</v>
      </c>
      <c r="AL156" s="15">
        <v>35720998912</v>
      </c>
      <c r="AM156" s="15">
        <v>35810000896</v>
      </c>
      <c r="AN156" s="15">
        <v>35975000064</v>
      </c>
      <c r="AO156" s="15">
        <v>35090001920</v>
      </c>
      <c r="AP156" s="15">
        <v>33949999104</v>
      </c>
      <c r="AQ156" s="15">
        <v>28935999488</v>
      </c>
      <c r="AR156" s="15">
        <v>26941999104</v>
      </c>
      <c r="AS156" t="s">
        <v>1210</v>
      </c>
      <c r="AT156" s="25">
        <f t="shared" si="5"/>
        <v>26941.999103999999</v>
      </c>
    </row>
    <row r="157" spans="1:46" x14ac:dyDescent="0.3">
      <c r="A157" t="s">
        <v>377</v>
      </c>
      <c r="B157" t="str">
        <f t="shared" si="4"/>
        <v>OR CN EQUITY</v>
      </c>
      <c r="C157" t="s">
        <v>157</v>
      </c>
      <c r="D157" s="15">
        <v>1384889344</v>
      </c>
      <c r="E157" s="15">
        <v>1383293568</v>
      </c>
      <c r="F157" s="15">
        <v>1444878848</v>
      </c>
      <c r="G157" s="15">
        <v>1488594688</v>
      </c>
      <c r="H157" s="15">
        <v>1606583936</v>
      </c>
      <c r="I157" s="15">
        <v>1656306560</v>
      </c>
      <c r="J157" s="15">
        <v>1485424768</v>
      </c>
      <c r="K157" s="15">
        <v>1475462656</v>
      </c>
      <c r="L157" s="15">
        <v>1549225216</v>
      </c>
      <c r="M157" s="15">
        <v>2271157504</v>
      </c>
      <c r="N157" s="15">
        <v>2317509120</v>
      </c>
      <c r="O157" s="15">
        <v>1874157696</v>
      </c>
      <c r="P157" s="15">
        <v>1884074240</v>
      </c>
      <c r="Q157" s="15">
        <v>1942881152</v>
      </c>
      <c r="R157" s="15">
        <v>1937374592</v>
      </c>
      <c r="S157" s="15">
        <v>1877431040</v>
      </c>
      <c r="T157" s="15">
        <v>1652820992</v>
      </c>
      <c r="U157" s="15">
        <v>1563299072</v>
      </c>
      <c r="V157" s="15">
        <v>1421252608</v>
      </c>
      <c r="W157" s="15">
        <v>1500426112</v>
      </c>
      <c r="X157" s="15">
        <v>1471456128</v>
      </c>
      <c r="Y157" s="15">
        <v>1560345216</v>
      </c>
      <c r="Z157" s="15">
        <v>1616530304</v>
      </c>
      <c r="AA157" s="15">
        <v>1640227584</v>
      </c>
      <c r="AB157" s="15">
        <v>1887060864</v>
      </c>
      <c r="AC157" s="15">
        <v>1870400128</v>
      </c>
      <c r="AD157" s="15">
        <v>1941370880</v>
      </c>
      <c r="AE157" s="15">
        <v>2008735488</v>
      </c>
      <c r="AF157" s="15">
        <v>1859123712</v>
      </c>
      <c r="AG157" s="15">
        <v>1107313536</v>
      </c>
      <c r="AH157" s="15">
        <v>1068607808</v>
      </c>
      <c r="AI157" s="15">
        <v>1053014144</v>
      </c>
      <c r="AJ157" s="15">
        <v>1066564032</v>
      </c>
      <c r="AK157" s="15">
        <v>1043839296</v>
      </c>
      <c r="AL157" s="15">
        <v>1011813376</v>
      </c>
      <c r="AM157" s="15">
        <v>782060288</v>
      </c>
      <c r="AN157" s="15">
        <v>819534976</v>
      </c>
      <c r="AO157" s="15">
        <v>867499008</v>
      </c>
      <c r="AP157" s="15">
        <v>852162816</v>
      </c>
      <c r="AQ157" s="15">
        <v>232427888</v>
      </c>
      <c r="AR157" s="15">
        <v>172124368</v>
      </c>
      <c r="AS157" t="s">
        <v>1211</v>
      </c>
      <c r="AT157" s="25">
        <f t="shared" si="5"/>
        <v>172.124368</v>
      </c>
    </row>
    <row r="158" spans="1:46" x14ac:dyDescent="0.3">
      <c r="A158" t="s">
        <v>378</v>
      </c>
      <c r="B158" t="str">
        <f t="shared" si="4"/>
        <v>OTEX CN EQUITY</v>
      </c>
      <c r="C158" t="s">
        <v>158</v>
      </c>
      <c r="D158" s="15">
        <v>13779291136</v>
      </c>
      <c r="E158" s="15">
        <v>14205707264</v>
      </c>
      <c r="F158" s="15">
        <v>16392676352</v>
      </c>
      <c r="G158" s="15">
        <v>16443264000</v>
      </c>
      <c r="H158" s="15">
        <v>16553876480</v>
      </c>
      <c r="I158" s="15">
        <v>17089200128</v>
      </c>
      <c r="J158" s="15">
        <v>17427548160</v>
      </c>
      <c r="K158" s="15">
        <v>11218205696</v>
      </c>
      <c r="L158" s="15">
        <v>10077087744</v>
      </c>
      <c r="M158" s="15">
        <v>10178972672</v>
      </c>
      <c r="N158" s="15">
        <v>10162638848</v>
      </c>
      <c r="O158" s="15">
        <v>10164530176</v>
      </c>
      <c r="P158" s="15">
        <v>9519364096</v>
      </c>
      <c r="Q158" s="15">
        <v>9609335808</v>
      </c>
      <c r="R158" s="15">
        <v>9556621312</v>
      </c>
      <c r="S158" s="15">
        <v>9769098240</v>
      </c>
      <c r="T158" s="15">
        <v>10161813504</v>
      </c>
      <c r="U158" s="15">
        <v>10234821632</v>
      </c>
      <c r="V158" s="15">
        <v>10162071552</v>
      </c>
      <c r="W158" s="15">
        <v>9498232832</v>
      </c>
      <c r="X158" s="15">
        <v>8019507200</v>
      </c>
      <c r="Y158" s="15">
        <v>7933975040</v>
      </c>
      <c r="Z158" s="15">
        <v>7864636928</v>
      </c>
      <c r="AA158" s="15">
        <v>7729402880</v>
      </c>
      <c r="AB158" s="15">
        <v>7619047936</v>
      </c>
      <c r="AC158" s="15">
        <v>7765028864</v>
      </c>
      <c r="AD158" s="15">
        <v>7820876800</v>
      </c>
      <c r="AE158" s="15">
        <v>7739220992</v>
      </c>
      <c r="AF158" s="15">
        <v>7696419840</v>
      </c>
      <c r="AG158" s="15">
        <v>7480562176</v>
      </c>
      <c r="AH158" s="15">
        <v>7433224192</v>
      </c>
      <c r="AI158" s="15">
        <v>6882190848</v>
      </c>
      <c r="AJ158" s="15">
        <v>6072309760</v>
      </c>
      <c r="AK158" s="15">
        <v>5154144256</v>
      </c>
      <c r="AL158" s="15">
        <v>4423365120</v>
      </c>
      <c r="AM158" s="15">
        <v>4320773120</v>
      </c>
      <c r="AN158" s="15">
        <v>4264989952</v>
      </c>
      <c r="AO158" s="15">
        <v>4353330176</v>
      </c>
      <c r="AP158" s="15">
        <v>4318541824</v>
      </c>
      <c r="AQ158" s="15">
        <v>3896316928</v>
      </c>
      <c r="AR158" s="15">
        <v>3868879872</v>
      </c>
      <c r="AS158" t="s">
        <v>1212</v>
      </c>
      <c r="AT158" s="25">
        <f t="shared" si="5"/>
        <v>3868.879872</v>
      </c>
    </row>
    <row r="159" spans="1:46" x14ac:dyDescent="0.3">
      <c r="A159" t="s">
        <v>379</v>
      </c>
      <c r="B159" t="str">
        <f t="shared" si="4"/>
        <v>PAAS CN EQUITY</v>
      </c>
      <c r="C159" t="s">
        <v>159</v>
      </c>
      <c r="D159" s="15">
        <v>7152000000</v>
      </c>
      <c r="E159" s="15">
        <v>7043899904</v>
      </c>
      <c r="F159" s="15">
        <v>7080000000</v>
      </c>
      <c r="G159" s="15">
        <v>7213100032</v>
      </c>
      <c r="H159" s="15">
        <v>7534000128</v>
      </c>
      <c r="I159" s="15">
        <v>8962199552</v>
      </c>
      <c r="J159" s="15">
        <v>9112699904</v>
      </c>
      <c r="K159" s="15">
        <v>3248497920</v>
      </c>
      <c r="L159" s="15">
        <v>3199558912</v>
      </c>
      <c r="M159" s="15">
        <v>3323568128</v>
      </c>
      <c r="N159" s="15">
        <v>3540296960</v>
      </c>
      <c r="O159" s="15">
        <v>3518584064</v>
      </c>
      <c r="P159" s="15">
        <v>3479322112</v>
      </c>
      <c r="Q159" s="15">
        <v>3455012096</v>
      </c>
      <c r="R159" s="15">
        <v>3362609920</v>
      </c>
      <c r="S159" s="15">
        <v>3433874944</v>
      </c>
      <c r="T159" s="15">
        <v>3304468992</v>
      </c>
      <c r="U159" s="15">
        <v>3295833088</v>
      </c>
      <c r="V159" s="15">
        <v>3366043904</v>
      </c>
      <c r="W159" s="15">
        <v>3461681920</v>
      </c>
      <c r="X159" s="15">
        <v>3456131072</v>
      </c>
      <c r="Y159" s="15">
        <v>3422095104</v>
      </c>
      <c r="Z159" s="15">
        <v>3415758080</v>
      </c>
      <c r="AA159" s="15">
        <v>1937475968</v>
      </c>
      <c r="AB159" s="15">
        <v>2004187008</v>
      </c>
      <c r="AC159" s="15">
        <v>2030024960</v>
      </c>
      <c r="AD159" s="15">
        <v>1995700992</v>
      </c>
      <c r="AE159" s="15">
        <v>1993331968</v>
      </c>
      <c r="AF159" s="15">
        <v>1908822016</v>
      </c>
      <c r="AG159" s="15">
        <v>1921812992</v>
      </c>
      <c r="AH159" s="15">
        <v>1901268992</v>
      </c>
      <c r="AI159" s="15">
        <v>1898141056</v>
      </c>
      <c r="AJ159" s="15">
        <v>1861587968</v>
      </c>
      <c r="AK159" s="15">
        <v>1760747008</v>
      </c>
      <c r="AL159" s="15">
        <v>1710702976</v>
      </c>
      <c r="AM159" s="15">
        <v>1715037056</v>
      </c>
      <c r="AN159" s="15">
        <v>1875806976</v>
      </c>
      <c r="AO159" s="15">
        <v>1959574016</v>
      </c>
      <c r="AP159" s="15">
        <v>1981704960</v>
      </c>
      <c r="AQ159" s="15">
        <v>2017873024</v>
      </c>
      <c r="AR159" s="15">
        <v>2672519936</v>
      </c>
      <c r="AS159" t="s">
        <v>1213</v>
      </c>
      <c r="AT159" s="25">
        <f t="shared" si="5"/>
        <v>2672.5199360000001</v>
      </c>
    </row>
    <row r="160" spans="1:46" x14ac:dyDescent="0.3">
      <c r="A160" t="s">
        <v>380</v>
      </c>
      <c r="B160" t="str">
        <f t="shared" si="4"/>
        <v>PBH CN EQUITY</v>
      </c>
      <c r="C160" t="s">
        <v>160</v>
      </c>
      <c r="D160" s="15">
        <v>5328600064</v>
      </c>
      <c r="E160" s="15">
        <v>5356400128</v>
      </c>
      <c r="F160" s="15">
        <v>5279799808</v>
      </c>
      <c r="G160" s="15">
        <v>5158099968</v>
      </c>
      <c r="H160" s="15">
        <v>5206000128</v>
      </c>
      <c r="I160" s="15">
        <v>5185800192</v>
      </c>
      <c r="J160" s="15">
        <v>5133499904</v>
      </c>
      <c r="K160" s="15">
        <v>5078600192</v>
      </c>
      <c r="L160" s="15">
        <v>5053700096</v>
      </c>
      <c r="M160" s="15">
        <v>4911399936</v>
      </c>
      <c r="N160" s="15">
        <v>4571200000</v>
      </c>
      <c r="O160" s="15">
        <v>4408900096</v>
      </c>
      <c r="P160" s="15">
        <v>4023500032</v>
      </c>
      <c r="Q160" s="15">
        <v>3939599872</v>
      </c>
      <c r="R160" s="15">
        <v>4136499968</v>
      </c>
      <c r="S160" s="15">
        <v>3541900032</v>
      </c>
      <c r="T160" s="15">
        <v>3259399936</v>
      </c>
      <c r="U160" s="15">
        <v>3078500096</v>
      </c>
      <c r="V160" s="15">
        <v>3142200064</v>
      </c>
      <c r="W160" s="15">
        <v>2937100032</v>
      </c>
      <c r="X160" s="15">
        <v>2862200064</v>
      </c>
      <c r="Y160" s="15">
        <v>2790799872</v>
      </c>
      <c r="Z160" s="15">
        <v>2755800064</v>
      </c>
      <c r="AA160" s="15">
        <v>2450500096</v>
      </c>
      <c r="AB160" s="15">
        <v>2377499904</v>
      </c>
      <c r="AC160" s="15">
        <v>2119299968</v>
      </c>
      <c r="AD160" s="15">
        <v>1573200000</v>
      </c>
      <c r="AE160" s="15">
        <v>1459500032</v>
      </c>
      <c r="AF160" s="15">
        <v>1225299968</v>
      </c>
      <c r="AG160" s="15">
        <v>1201400064</v>
      </c>
      <c r="AH160" s="15">
        <v>1148499968</v>
      </c>
      <c r="AI160" s="15">
        <v>1121100032</v>
      </c>
      <c r="AJ160" s="15">
        <v>1000400000</v>
      </c>
      <c r="AK160" s="15">
        <v>995400000</v>
      </c>
      <c r="AL160" s="15">
        <v>827500032</v>
      </c>
      <c r="AM160" s="15">
        <v>856166976</v>
      </c>
      <c r="AN160" s="15">
        <v>835049024</v>
      </c>
      <c r="AO160" s="15">
        <v>754331008</v>
      </c>
      <c r="AP160" s="15">
        <v>752782016</v>
      </c>
      <c r="AQ160" s="15">
        <v>739147008</v>
      </c>
      <c r="AR160" s="15">
        <v>736286016</v>
      </c>
      <c r="AS160" t="s">
        <v>1214</v>
      </c>
      <c r="AT160" s="25">
        <f t="shared" si="5"/>
        <v>736.28601600000002</v>
      </c>
    </row>
    <row r="161" spans="1:46" x14ac:dyDescent="0.3">
      <c r="A161" t="s">
        <v>1045</v>
      </c>
      <c r="B161" t="str">
        <f t="shared" si="4"/>
        <v>PD CN EQUITY</v>
      </c>
      <c r="C161" t="s">
        <v>863</v>
      </c>
      <c r="D161" s="15">
        <v>2887995904</v>
      </c>
      <c r="E161" s="15">
        <v>2914533120</v>
      </c>
      <c r="F161" s="15">
        <v>2997125888</v>
      </c>
      <c r="G161" s="15">
        <v>3019034880</v>
      </c>
      <c r="H161" s="15">
        <v>2808200960</v>
      </c>
      <c r="I161" s="15">
        <v>2732694016</v>
      </c>
      <c r="J161" s="15">
        <v>2891398912</v>
      </c>
      <c r="K161" s="15">
        <v>2876122880</v>
      </c>
      <c r="L161" s="15">
        <v>2927384064</v>
      </c>
      <c r="M161" s="15">
        <v>2704686080</v>
      </c>
      <c r="N161" s="15">
        <v>2692883968</v>
      </c>
      <c r="O161" s="15">
        <v>2661752064</v>
      </c>
      <c r="P161" s="15">
        <v>2720414976</v>
      </c>
      <c r="Q161" s="15">
        <v>2696308992</v>
      </c>
      <c r="R161" s="15">
        <v>2795596032</v>
      </c>
      <c r="S161" s="15">
        <v>2898877952</v>
      </c>
      <c r="T161" s="15">
        <v>3073324032</v>
      </c>
      <c r="U161" s="15">
        <v>3204232960</v>
      </c>
      <c r="V161" s="15">
        <v>3372573952</v>
      </c>
      <c r="W161" s="15">
        <v>3269839872</v>
      </c>
      <c r="X161" s="15">
        <v>3445733888</v>
      </c>
      <c r="Y161" s="15">
        <v>3440347904</v>
      </c>
      <c r="Z161" s="15">
        <v>3631728128</v>
      </c>
      <c r="AA161" s="15">
        <v>3636043008</v>
      </c>
      <c r="AB161" s="15">
        <v>3785873920</v>
      </c>
      <c r="AC161" s="15">
        <v>3858221056</v>
      </c>
      <c r="AD161" s="15">
        <v>3929702912</v>
      </c>
      <c r="AE161" s="15">
        <v>3892931072</v>
      </c>
      <c r="AF161" s="15">
        <v>3967986944</v>
      </c>
      <c r="AG161" s="15">
        <v>4078083072</v>
      </c>
      <c r="AH161" s="15">
        <v>4261536000</v>
      </c>
      <c r="AI161" s="15">
        <v>4324213760</v>
      </c>
      <c r="AJ161" s="15">
        <v>4450323968</v>
      </c>
      <c r="AK161" s="15">
        <v>4512399872</v>
      </c>
      <c r="AL161" s="15">
        <v>4619025920</v>
      </c>
      <c r="AM161" s="15">
        <v>4878689792</v>
      </c>
      <c r="AN161" s="15">
        <v>5268980224</v>
      </c>
      <c r="AO161" s="15">
        <v>5193846784</v>
      </c>
      <c r="AP161" s="15">
        <v>5492646912</v>
      </c>
      <c r="AQ161" s="15">
        <v>5308996096</v>
      </c>
      <c r="AR161" s="15">
        <v>5317580800</v>
      </c>
      <c r="AS161" t="s">
        <v>1215</v>
      </c>
      <c r="AT161" s="25">
        <f t="shared" si="5"/>
        <v>5317.5807999999997</v>
      </c>
    </row>
    <row r="162" spans="1:46" x14ac:dyDescent="0.3">
      <c r="A162" t="s">
        <v>381</v>
      </c>
      <c r="B162" t="str">
        <f t="shared" si="4"/>
        <v>PET CN EQUITY</v>
      </c>
      <c r="C162" t="s">
        <v>161</v>
      </c>
      <c r="D162" s="15">
        <v>961835008</v>
      </c>
      <c r="E162" s="15">
        <v>952584000</v>
      </c>
      <c r="F162" s="15">
        <v>943920000</v>
      </c>
      <c r="G162" s="15">
        <v>916907008</v>
      </c>
      <c r="H162" s="15">
        <v>827932032</v>
      </c>
      <c r="I162" s="15">
        <v>802259008</v>
      </c>
      <c r="J162" s="15">
        <v>710441024</v>
      </c>
      <c r="K162" s="15">
        <v>740176000</v>
      </c>
      <c r="L162" s="15">
        <v>697347968</v>
      </c>
      <c r="M162" s="15">
        <v>657393024</v>
      </c>
      <c r="N162" s="15">
        <v>614601024</v>
      </c>
      <c r="O162" s="15">
        <v>599172992</v>
      </c>
      <c r="P162" s="15">
        <v>542145984</v>
      </c>
      <c r="Q162" s="15">
        <v>533636992</v>
      </c>
      <c r="R162" s="15">
        <v>515516992</v>
      </c>
      <c r="S162" s="15" t="s">
        <v>6</v>
      </c>
      <c r="T162" s="15" t="s">
        <v>6</v>
      </c>
      <c r="U162" s="15" t="s">
        <v>6</v>
      </c>
      <c r="V162" s="15" t="s">
        <v>6</v>
      </c>
      <c r="W162" s="15" t="s">
        <v>6</v>
      </c>
      <c r="X162" s="15" t="s">
        <v>6</v>
      </c>
      <c r="Y162" s="15" t="s">
        <v>6</v>
      </c>
      <c r="Z162" s="15" t="s">
        <v>6</v>
      </c>
      <c r="AA162" s="15" t="s">
        <v>6</v>
      </c>
      <c r="AB162" s="15" t="s">
        <v>6</v>
      </c>
      <c r="AC162" s="15" t="s">
        <v>6</v>
      </c>
      <c r="AD162" s="15" t="s">
        <v>6</v>
      </c>
      <c r="AE162" s="15" t="s">
        <v>6</v>
      </c>
      <c r="AF162" s="15" t="s">
        <v>6</v>
      </c>
      <c r="AG162" s="15" t="s">
        <v>6</v>
      </c>
      <c r="AH162" s="15" t="s">
        <v>6</v>
      </c>
      <c r="AI162" s="15" t="s">
        <v>6</v>
      </c>
      <c r="AJ162" s="15" t="s">
        <v>6</v>
      </c>
      <c r="AK162" s="15" t="s">
        <v>6</v>
      </c>
      <c r="AL162" s="15" t="s">
        <v>6</v>
      </c>
      <c r="AM162" s="15" t="s">
        <v>6</v>
      </c>
      <c r="AN162" s="15" t="s">
        <v>6</v>
      </c>
      <c r="AO162" s="15" t="s">
        <v>6</v>
      </c>
      <c r="AP162" s="15" t="s">
        <v>6</v>
      </c>
      <c r="AQ162" s="15" t="s">
        <v>6</v>
      </c>
      <c r="AR162" s="15" t="s">
        <v>6</v>
      </c>
      <c r="AS162" t="s">
        <v>1216</v>
      </c>
      <c r="AT162" s="25" t="e">
        <f t="shared" si="5"/>
        <v>#VALUE!</v>
      </c>
    </row>
    <row r="163" spans="1:46" x14ac:dyDescent="0.3">
      <c r="A163" t="s">
        <v>382</v>
      </c>
      <c r="B163" t="str">
        <f t="shared" si="4"/>
        <v>PEY CN EQUITY</v>
      </c>
      <c r="C163" t="s">
        <v>162</v>
      </c>
      <c r="D163" s="15">
        <v>5589573120</v>
      </c>
      <c r="E163" s="15">
        <v>5393524224</v>
      </c>
      <c r="F163" s="15">
        <v>5373201920</v>
      </c>
      <c r="G163" s="15">
        <v>5509642240</v>
      </c>
      <c r="H163" s="15">
        <v>4325690880</v>
      </c>
      <c r="I163" s="15">
        <v>4093447936</v>
      </c>
      <c r="J163" s="15">
        <v>4119134976</v>
      </c>
      <c r="K163" s="15">
        <v>4012523008</v>
      </c>
      <c r="L163" s="15">
        <v>3934616064</v>
      </c>
      <c r="M163" s="15">
        <v>3899993088</v>
      </c>
      <c r="N163" s="15">
        <v>3852410112</v>
      </c>
      <c r="O163" s="15">
        <v>3784195072</v>
      </c>
      <c r="P163" s="15">
        <v>3735545088</v>
      </c>
      <c r="Q163" s="15">
        <v>3662499072</v>
      </c>
      <c r="R163" s="15">
        <v>3661029120</v>
      </c>
      <c r="S163" s="15">
        <v>3601057024</v>
      </c>
      <c r="T163" s="15">
        <v>3515148032</v>
      </c>
      <c r="U163" s="15">
        <v>3481028096</v>
      </c>
      <c r="V163" s="15">
        <v>3514523904</v>
      </c>
      <c r="W163" s="15">
        <v>3597179904</v>
      </c>
      <c r="X163" s="15">
        <v>3587611904</v>
      </c>
      <c r="Y163" s="15">
        <v>3621782016</v>
      </c>
      <c r="Z163" s="15">
        <v>3654039040</v>
      </c>
      <c r="AA163" s="15">
        <v>3688851968</v>
      </c>
      <c r="AB163" s="15">
        <v>3584529920</v>
      </c>
      <c r="AC163" s="15">
        <v>3626895104</v>
      </c>
      <c r="AD163" s="15">
        <v>3762834944</v>
      </c>
      <c r="AE163" s="15">
        <v>3844713984</v>
      </c>
      <c r="AF163" s="15">
        <v>3691802880</v>
      </c>
      <c r="AG163" s="15">
        <v>3604372992</v>
      </c>
      <c r="AH163" s="15">
        <v>3543556096</v>
      </c>
      <c r="AI163" s="15">
        <v>3463088896</v>
      </c>
      <c r="AJ163" s="15">
        <v>3443870976</v>
      </c>
      <c r="AK163" s="15">
        <v>3389786112</v>
      </c>
      <c r="AL163" s="15">
        <v>3503343104</v>
      </c>
      <c r="AM163" s="15">
        <v>3357513984</v>
      </c>
      <c r="AN163" s="15">
        <v>3259578880</v>
      </c>
      <c r="AO163" s="15">
        <v>3178991104</v>
      </c>
      <c r="AP163" s="15">
        <v>3163162112</v>
      </c>
      <c r="AQ163" s="15">
        <v>3127065088</v>
      </c>
      <c r="AR163" s="15">
        <v>2913345024</v>
      </c>
      <c r="AS163" t="s">
        <v>1217</v>
      </c>
      <c r="AT163" s="25">
        <f t="shared" si="5"/>
        <v>2913.3450240000002</v>
      </c>
    </row>
    <row r="164" spans="1:46" x14ac:dyDescent="0.3">
      <c r="A164" t="s">
        <v>1046</v>
      </c>
      <c r="B164" t="str">
        <f t="shared" si="4"/>
        <v>PKI CN EQUITY</v>
      </c>
      <c r="C164" t="s">
        <v>859</v>
      </c>
      <c r="D164" s="15">
        <v>13857999872</v>
      </c>
      <c r="E164" s="15">
        <v>13859000320</v>
      </c>
      <c r="F164" s="15">
        <v>13904000000</v>
      </c>
      <c r="G164" s="15">
        <v>13866000384</v>
      </c>
      <c r="H164" s="15">
        <v>14179000320</v>
      </c>
      <c r="I164" s="15">
        <v>13294999552</v>
      </c>
      <c r="J164" s="15">
        <v>13756999680</v>
      </c>
      <c r="K164" s="15">
        <v>14288000000</v>
      </c>
      <c r="L164" s="15">
        <v>14058000384</v>
      </c>
      <c r="M164" s="15">
        <v>14046999552</v>
      </c>
      <c r="N164" s="15">
        <v>12844000256</v>
      </c>
      <c r="O164" s="15">
        <v>11550000128</v>
      </c>
      <c r="P164" s="15">
        <v>10645999616</v>
      </c>
      <c r="Q164" s="15">
        <v>9971999744</v>
      </c>
      <c r="R164" s="15">
        <v>9592000512</v>
      </c>
      <c r="S164" s="15">
        <v>9093999616</v>
      </c>
      <c r="T164" s="15">
        <v>8977999872</v>
      </c>
      <c r="U164" s="15">
        <v>9701999616</v>
      </c>
      <c r="V164" s="15">
        <v>9445999616</v>
      </c>
      <c r="W164" s="15">
        <v>9283000320</v>
      </c>
      <c r="X164" s="15">
        <v>9157000192</v>
      </c>
      <c r="Y164" s="15">
        <v>9104000000</v>
      </c>
      <c r="Z164" s="15">
        <v>8997999616</v>
      </c>
      <c r="AA164" s="15">
        <v>5661000192</v>
      </c>
      <c r="AB164" s="15">
        <v>5736000000</v>
      </c>
      <c r="AC164" s="15">
        <v>5592000000</v>
      </c>
      <c r="AD164" s="15">
        <v>5491999744</v>
      </c>
      <c r="AE164" s="15">
        <v>5411999744</v>
      </c>
      <c r="AF164" s="15">
        <v>4825099776</v>
      </c>
      <c r="AG164" s="15">
        <v>4365599744</v>
      </c>
      <c r="AH164" s="15">
        <v>2469100032</v>
      </c>
      <c r="AI164" s="15">
        <v>2561499904</v>
      </c>
      <c r="AJ164" s="15">
        <v>2424020992</v>
      </c>
      <c r="AK164" s="15">
        <v>1834129024</v>
      </c>
      <c r="AL164" s="15">
        <v>1772001024</v>
      </c>
      <c r="AM164" s="15">
        <v>1818662016</v>
      </c>
      <c r="AN164" s="15">
        <v>1836944000</v>
      </c>
      <c r="AO164" s="15">
        <v>1819554944</v>
      </c>
      <c r="AP164" s="15">
        <v>1514173952</v>
      </c>
      <c r="AQ164" s="15" t="s">
        <v>6</v>
      </c>
      <c r="AR164" s="15">
        <v>1426791936</v>
      </c>
      <c r="AS164" t="s">
        <v>1218</v>
      </c>
      <c r="AT164" s="25">
        <f t="shared" si="5"/>
        <v>1426.7919360000001</v>
      </c>
    </row>
    <row r="165" spans="1:46" x14ac:dyDescent="0.3">
      <c r="A165" t="s">
        <v>383</v>
      </c>
      <c r="B165" t="str">
        <f t="shared" si="4"/>
        <v>PMZ-U CN EQUITY</v>
      </c>
      <c r="C165" t="s">
        <v>163</v>
      </c>
      <c r="D165" s="15">
        <v>4139415040</v>
      </c>
      <c r="E165" s="15">
        <v>3960091904</v>
      </c>
      <c r="F165" s="15">
        <v>3928995072</v>
      </c>
      <c r="G165" s="15">
        <v>3899633920</v>
      </c>
      <c r="H165" s="15">
        <v>3507604992</v>
      </c>
      <c r="I165" s="15">
        <v>3298972928</v>
      </c>
      <c r="J165" s="15">
        <v>3277463040</v>
      </c>
      <c r="K165" s="15">
        <v>3201780992</v>
      </c>
      <c r="L165" s="15">
        <v>3181312000</v>
      </c>
      <c r="M165" s="15">
        <v>3219666944</v>
      </c>
      <c r="N165" s="15">
        <v>3257792000</v>
      </c>
      <c r="O165" s="15">
        <v>3247842048</v>
      </c>
      <c r="P165" s="15" t="s">
        <v>6</v>
      </c>
      <c r="Q165" s="15" t="s">
        <v>6</v>
      </c>
      <c r="R165" s="15" t="s">
        <v>6</v>
      </c>
      <c r="S165" s="15" t="s">
        <v>6</v>
      </c>
      <c r="T165" s="15" t="s">
        <v>6</v>
      </c>
      <c r="U165" s="15" t="s">
        <v>6</v>
      </c>
      <c r="V165" s="15" t="s">
        <v>6</v>
      </c>
      <c r="W165" s="15" t="s">
        <v>6</v>
      </c>
      <c r="X165" s="15" t="s">
        <v>6</v>
      </c>
      <c r="Y165" s="15" t="s">
        <v>6</v>
      </c>
      <c r="Z165" s="15" t="s">
        <v>6</v>
      </c>
      <c r="AA165" s="15" t="s">
        <v>6</v>
      </c>
      <c r="AB165" s="15" t="s">
        <v>6</v>
      </c>
      <c r="AC165" s="15" t="s">
        <v>6</v>
      </c>
      <c r="AD165" s="15" t="s">
        <v>6</v>
      </c>
      <c r="AE165" s="15" t="s">
        <v>6</v>
      </c>
      <c r="AF165" s="15" t="s">
        <v>6</v>
      </c>
      <c r="AG165" s="15" t="s">
        <v>6</v>
      </c>
      <c r="AH165" s="15" t="s">
        <v>6</v>
      </c>
      <c r="AI165" s="15" t="s">
        <v>6</v>
      </c>
      <c r="AJ165" s="15" t="s">
        <v>6</v>
      </c>
      <c r="AK165" s="15" t="s">
        <v>6</v>
      </c>
      <c r="AL165" s="15" t="s">
        <v>6</v>
      </c>
      <c r="AM165" s="15" t="s">
        <v>6</v>
      </c>
      <c r="AN165" s="15" t="s">
        <v>6</v>
      </c>
      <c r="AO165" s="15" t="s">
        <v>6</v>
      </c>
      <c r="AP165" s="15" t="s">
        <v>6</v>
      </c>
      <c r="AQ165" s="15" t="s">
        <v>6</v>
      </c>
      <c r="AR165" s="15" t="s">
        <v>6</v>
      </c>
      <c r="AS165" t="s">
        <v>1219</v>
      </c>
      <c r="AT165" s="25" t="e">
        <f t="shared" si="5"/>
        <v>#VALUE!</v>
      </c>
    </row>
    <row r="166" spans="1:46" x14ac:dyDescent="0.3">
      <c r="A166" t="s">
        <v>384</v>
      </c>
      <c r="B166" t="str">
        <f t="shared" si="4"/>
        <v>POU CN EQUITY</v>
      </c>
      <c r="C166" t="s">
        <v>164</v>
      </c>
      <c r="D166" s="15">
        <v>4544099840</v>
      </c>
      <c r="E166" s="15">
        <v>4589199872</v>
      </c>
      <c r="F166" s="15">
        <v>4458899968</v>
      </c>
      <c r="G166" s="15">
        <v>4388700160</v>
      </c>
      <c r="H166" s="15">
        <v>4305099776</v>
      </c>
      <c r="I166" s="15">
        <v>4106599936</v>
      </c>
      <c r="J166" s="15">
        <v>4114599936</v>
      </c>
      <c r="K166" s="15">
        <v>4337299968</v>
      </c>
      <c r="L166" s="15">
        <v>4261299968</v>
      </c>
      <c r="M166" s="15">
        <v>4076199936</v>
      </c>
      <c r="N166" s="15">
        <v>4095500032</v>
      </c>
      <c r="O166" s="15">
        <v>3885100032</v>
      </c>
      <c r="P166" s="15">
        <v>3882851072</v>
      </c>
      <c r="Q166" s="15">
        <v>3655608064</v>
      </c>
      <c r="R166" s="15">
        <v>3583131904</v>
      </c>
      <c r="S166" s="15">
        <v>3496995072</v>
      </c>
      <c r="T166" s="15">
        <v>3041902080</v>
      </c>
      <c r="U166" s="15">
        <v>3066385920</v>
      </c>
      <c r="V166" s="15">
        <v>3009542912</v>
      </c>
      <c r="W166" s="15">
        <v>3531304960</v>
      </c>
      <c r="X166" s="15">
        <v>3771060992</v>
      </c>
      <c r="Y166" s="15">
        <v>4031751936</v>
      </c>
      <c r="Z166" s="15">
        <v>4107990016</v>
      </c>
      <c r="AA166" s="15">
        <v>4118103040</v>
      </c>
      <c r="AB166" s="15">
        <v>4911951872</v>
      </c>
      <c r="AC166" s="15">
        <v>5044678144</v>
      </c>
      <c r="AD166" s="15">
        <v>4977992192</v>
      </c>
      <c r="AE166" s="15">
        <v>4480589824</v>
      </c>
      <c r="AF166" s="15">
        <v>5020872192</v>
      </c>
      <c r="AG166" s="15">
        <v>2051828992</v>
      </c>
      <c r="AH166" s="15">
        <v>2010333056</v>
      </c>
      <c r="AI166" s="15">
        <v>2058960000</v>
      </c>
      <c r="AJ166" s="15">
        <v>2130321024</v>
      </c>
      <c r="AK166" s="15">
        <v>2158108928</v>
      </c>
      <c r="AL166" s="15">
        <v>2713918976</v>
      </c>
      <c r="AM166" s="15">
        <v>2781035008</v>
      </c>
      <c r="AN166" s="15">
        <v>3367771904</v>
      </c>
      <c r="AO166" s="15">
        <v>3522384896</v>
      </c>
      <c r="AP166" s="15">
        <v>3366302976</v>
      </c>
      <c r="AQ166" s="15">
        <v>3199429120</v>
      </c>
      <c r="AR166" s="15">
        <v>3090853120</v>
      </c>
      <c r="AS166" t="s">
        <v>1220</v>
      </c>
      <c r="AT166" s="25">
        <f t="shared" si="5"/>
        <v>3090.8531200000002</v>
      </c>
    </row>
    <row r="167" spans="1:46" x14ac:dyDescent="0.3">
      <c r="A167" t="s">
        <v>385</v>
      </c>
      <c r="B167" t="str">
        <f t="shared" si="4"/>
        <v>POW CN EQUITY</v>
      </c>
      <c r="C167" t="s">
        <v>165</v>
      </c>
      <c r="D167" s="15">
        <v>822542991360</v>
      </c>
      <c r="E167" s="15">
        <v>790829006848</v>
      </c>
      <c r="F167" s="15">
        <v>775505969152</v>
      </c>
      <c r="G167" s="15">
        <v>749478019072</v>
      </c>
      <c r="H167" s="15">
        <v>715214028800</v>
      </c>
      <c r="I167" s="15">
        <v>723952992256</v>
      </c>
      <c r="J167" s="15">
        <v>724836024320</v>
      </c>
      <c r="K167" s="15">
        <v>704400982016</v>
      </c>
      <c r="L167" s="15">
        <v>703445008384</v>
      </c>
      <c r="M167" s="15">
        <v>700490973184</v>
      </c>
      <c r="N167" s="15">
        <v>631217979392</v>
      </c>
      <c r="O167" s="15">
        <v>661632974848</v>
      </c>
      <c r="P167" s="15">
        <v>645306974208</v>
      </c>
      <c r="Q167" s="15">
        <v>634856996864</v>
      </c>
      <c r="R167" s="15">
        <v>621466025984</v>
      </c>
      <c r="S167" s="15">
        <v>629103984640</v>
      </c>
      <c r="T167" s="15">
        <v>501392998400</v>
      </c>
      <c r="U167" s="15">
        <v>485180997632</v>
      </c>
      <c r="V167" s="15">
        <v>463715008512</v>
      </c>
      <c r="W167" s="15">
        <v>477249994752</v>
      </c>
      <c r="X167" s="15">
        <v>472203984896</v>
      </c>
      <c r="Y167" s="15">
        <v>467390005248</v>
      </c>
      <c r="Z167" s="15">
        <v>468124991488</v>
      </c>
      <c r="AA167" s="15">
        <v>452302995456</v>
      </c>
      <c r="AB167" s="15">
        <v>453709987840</v>
      </c>
      <c r="AC167" s="15">
        <v>455840006144</v>
      </c>
      <c r="AD167" s="15">
        <v>457901998080</v>
      </c>
      <c r="AE167" s="15">
        <v>445521002496</v>
      </c>
      <c r="AF167" s="15">
        <v>431890006016</v>
      </c>
      <c r="AG167" s="15">
        <v>434809012224</v>
      </c>
      <c r="AH167" s="15">
        <v>429618987008</v>
      </c>
      <c r="AI167" s="15">
        <v>422724009984</v>
      </c>
      <c r="AJ167" s="15">
        <v>424925986816</v>
      </c>
      <c r="AK167" s="15">
        <v>413108011008</v>
      </c>
      <c r="AL167" s="15">
        <v>412718989312</v>
      </c>
      <c r="AM167" s="15">
        <v>422859014144</v>
      </c>
      <c r="AN167" s="15">
        <v>412281012224</v>
      </c>
      <c r="AO167" s="15">
        <v>398689009664</v>
      </c>
      <c r="AP167" s="15">
        <v>402932006912</v>
      </c>
      <c r="AQ167" s="15">
        <v>377780994048</v>
      </c>
      <c r="AR167" s="15">
        <v>369393991680</v>
      </c>
      <c r="AS167" t="s">
        <v>1221</v>
      </c>
      <c r="AT167" s="25">
        <f t="shared" si="5"/>
        <v>369393.99167999998</v>
      </c>
    </row>
    <row r="168" spans="1:46" x14ac:dyDescent="0.3">
      <c r="A168" t="s">
        <v>386</v>
      </c>
      <c r="B168" t="str">
        <f t="shared" si="4"/>
        <v>PPL CN EQUITY</v>
      </c>
      <c r="C168" t="s">
        <v>166</v>
      </c>
      <c r="D168" s="15">
        <v>35412000768</v>
      </c>
      <c r="E168" s="15">
        <v>35617001472</v>
      </c>
      <c r="F168" s="15">
        <v>33223999488</v>
      </c>
      <c r="G168" s="15">
        <v>32618000384</v>
      </c>
      <c r="H168" s="15">
        <v>30966999040</v>
      </c>
      <c r="I168" s="15">
        <v>30813999104</v>
      </c>
      <c r="J168" s="15">
        <v>31037999104</v>
      </c>
      <c r="K168" s="15">
        <v>31474999296</v>
      </c>
      <c r="L168" s="15">
        <v>31800000512</v>
      </c>
      <c r="M168" s="15">
        <v>31683999744</v>
      </c>
      <c r="N168" s="15">
        <v>31375998976</v>
      </c>
      <c r="O168" s="15">
        <v>31456000000</v>
      </c>
      <c r="P168" s="15">
        <v>31739000832</v>
      </c>
      <c r="Q168" s="15">
        <v>31395999744</v>
      </c>
      <c r="R168" s="15">
        <v>31324000256</v>
      </c>
      <c r="S168" s="15">
        <v>31416000512</v>
      </c>
      <c r="T168" s="15">
        <v>33994999808</v>
      </c>
      <c r="U168" s="15">
        <v>33791000576</v>
      </c>
      <c r="V168" s="15">
        <v>34109999104</v>
      </c>
      <c r="W168" s="15">
        <v>32754999296</v>
      </c>
      <c r="X168" s="15">
        <v>28277000192</v>
      </c>
      <c r="Y168" s="15">
        <v>27569999872</v>
      </c>
      <c r="Z168" s="15">
        <v>27217000448</v>
      </c>
      <c r="AA168" s="15">
        <v>26663999488</v>
      </c>
      <c r="AB168" s="15">
        <v>26134999040</v>
      </c>
      <c r="AC168" s="15">
        <v>25888000000</v>
      </c>
      <c r="AD168" s="15">
        <v>25937999872</v>
      </c>
      <c r="AE168" s="15">
        <v>25565999104</v>
      </c>
      <c r="AF168" s="15">
        <v>16264999936</v>
      </c>
      <c r="AG168" s="15">
        <v>15930999808</v>
      </c>
      <c r="AH168" s="15">
        <v>15624999936</v>
      </c>
      <c r="AI168" s="15">
        <v>15016999936</v>
      </c>
      <c r="AJ168" s="15">
        <v>14606000128</v>
      </c>
      <c r="AK168" s="15">
        <v>14145000448</v>
      </c>
      <c r="AL168" s="15">
        <v>13447999488</v>
      </c>
      <c r="AM168" s="15">
        <v>12901999616</v>
      </c>
      <c r="AN168" s="15">
        <v>12497000448</v>
      </c>
      <c r="AO168" s="15">
        <v>12167000064</v>
      </c>
      <c r="AP168" s="15">
        <v>11738000384</v>
      </c>
      <c r="AQ168" s="15">
        <v>11262000128</v>
      </c>
      <c r="AR168" s="15">
        <v>10215000064</v>
      </c>
      <c r="AS168" t="s">
        <v>1222</v>
      </c>
      <c r="AT168" s="25">
        <f t="shared" si="5"/>
        <v>10215.000064</v>
      </c>
    </row>
    <row r="169" spans="1:46" x14ac:dyDescent="0.3">
      <c r="A169" t="s">
        <v>1047</v>
      </c>
      <c r="B169" t="str">
        <f t="shared" si="4"/>
        <v>PSI CN EQUITY</v>
      </c>
      <c r="C169" t="s">
        <v>853</v>
      </c>
      <c r="D169" s="15">
        <v>586857984</v>
      </c>
      <c r="E169" s="15">
        <v>581067008</v>
      </c>
      <c r="F169" s="15">
        <v>585846016</v>
      </c>
      <c r="G169" s="15">
        <v>487876992</v>
      </c>
      <c r="H169" s="15">
        <v>503659008</v>
      </c>
      <c r="I169" s="15">
        <v>489766016</v>
      </c>
      <c r="J169" s="15">
        <v>494449984</v>
      </c>
      <c r="K169" s="15">
        <v>469928000</v>
      </c>
      <c r="L169" s="15">
        <v>463411008</v>
      </c>
      <c r="M169" s="15">
        <v>410308992</v>
      </c>
      <c r="N169" s="15">
        <v>387044000</v>
      </c>
      <c r="O169" s="15">
        <v>379940992</v>
      </c>
      <c r="P169" s="15">
        <v>377552992</v>
      </c>
      <c r="Q169" s="15">
        <v>354105984</v>
      </c>
      <c r="R169" s="15">
        <v>360480992</v>
      </c>
      <c r="S169" s="15">
        <v>361416000</v>
      </c>
      <c r="T169" s="15">
        <v>389303008</v>
      </c>
      <c r="U169" s="15">
        <v>407387008</v>
      </c>
      <c r="V169" s="15">
        <v>450222016</v>
      </c>
      <c r="W169" s="15">
        <v>437840992</v>
      </c>
      <c r="X169" s="15">
        <v>446161984</v>
      </c>
      <c r="Y169" s="15">
        <v>437246016</v>
      </c>
      <c r="Z169" s="15">
        <v>456032992</v>
      </c>
      <c r="AA169" s="15">
        <v>461716000</v>
      </c>
      <c r="AB169" s="15">
        <v>429684000</v>
      </c>
      <c r="AC169" s="15">
        <v>424423008</v>
      </c>
      <c r="AD169" s="15">
        <v>413931008</v>
      </c>
      <c r="AE169" s="15">
        <v>398446016</v>
      </c>
      <c r="AF169" s="15">
        <v>398926016</v>
      </c>
      <c r="AG169" s="15">
        <v>412991008</v>
      </c>
      <c r="AH169" s="15">
        <v>427075008</v>
      </c>
      <c r="AI169" s="15">
        <v>435251008</v>
      </c>
      <c r="AJ169" s="15">
        <v>438671008</v>
      </c>
      <c r="AK169" s="15">
        <v>456894016</v>
      </c>
      <c r="AL169" s="15">
        <v>482620000</v>
      </c>
      <c r="AM169" s="15">
        <v>529624992</v>
      </c>
      <c r="AN169" s="15">
        <v>541276032</v>
      </c>
      <c r="AO169" s="15">
        <v>549310016</v>
      </c>
      <c r="AP169" s="15">
        <v>592222976</v>
      </c>
      <c r="AQ169" s="15">
        <v>570065984</v>
      </c>
      <c r="AR169" s="15">
        <v>571422016</v>
      </c>
      <c r="AS169" t="s">
        <v>1223</v>
      </c>
      <c r="AT169" s="25">
        <f t="shared" si="5"/>
        <v>571.42201599999999</v>
      </c>
    </row>
    <row r="170" spans="1:46" x14ac:dyDescent="0.3">
      <c r="A170" t="s">
        <v>388</v>
      </c>
      <c r="B170" t="str">
        <f t="shared" si="4"/>
        <v>PSK CN EQUITY</v>
      </c>
      <c r="C170" t="s">
        <v>168</v>
      </c>
      <c r="D170" s="15">
        <v>3213600000</v>
      </c>
      <c r="E170" s="15">
        <v>3260900096</v>
      </c>
      <c r="F170" s="15">
        <v>3316199936</v>
      </c>
      <c r="G170" s="15">
        <v>3307699968</v>
      </c>
      <c r="H170" s="15">
        <v>3341100032</v>
      </c>
      <c r="I170" s="15">
        <v>3348800000</v>
      </c>
      <c r="J170" s="15">
        <v>3418500096</v>
      </c>
      <c r="K170" s="15">
        <v>3415399936</v>
      </c>
      <c r="L170" s="15">
        <v>3449700096</v>
      </c>
      <c r="M170" s="15">
        <v>3518899968</v>
      </c>
      <c r="N170" s="15">
        <v>3532100096</v>
      </c>
      <c r="O170" s="15">
        <v>3510400000</v>
      </c>
      <c r="P170" s="15">
        <v>2788300032</v>
      </c>
      <c r="Q170" s="15">
        <v>2621499904</v>
      </c>
      <c r="R170" s="15">
        <v>2645700096</v>
      </c>
      <c r="S170" s="15">
        <v>2607699968</v>
      </c>
      <c r="T170" s="15">
        <v>2628000000</v>
      </c>
      <c r="U170" s="15">
        <v>2648800000</v>
      </c>
      <c r="V170" s="15">
        <v>2684800000</v>
      </c>
      <c r="W170" s="15">
        <v>2719500032</v>
      </c>
      <c r="X170" s="15">
        <v>2741100032</v>
      </c>
      <c r="Y170" s="15">
        <v>2771399936</v>
      </c>
      <c r="Z170" s="15">
        <v>2819300096</v>
      </c>
      <c r="AA170" s="15">
        <v>2816900096</v>
      </c>
      <c r="AB170" s="15">
        <v>2863399936</v>
      </c>
      <c r="AC170" s="15">
        <v>2889200128</v>
      </c>
      <c r="AD170" s="15">
        <v>2931500032</v>
      </c>
      <c r="AE170" s="15">
        <v>2971699968</v>
      </c>
      <c r="AF170" s="15">
        <v>2978299904</v>
      </c>
      <c r="AG170" s="15">
        <v>3007000064</v>
      </c>
      <c r="AH170" s="15">
        <v>3032100096</v>
      </c>
      <c r="AI170" s="15">
        <v>2770299904</v>
      </c>
      <c r="AJ170" s="15">
        <v>2786700032</v>
      </c>
      <c r="AK170" s="15">
        <v>2828600064</v>
      </c>
      <c r="AL170" s="15">
        <v>2897200128</v>
      </c>
      <c r="AM170" s="15">
        <v>2938200064</v>
      </c>
      <c r="AN170" s="15">
        <v>1211900032</v>
      </c>
      <c r="AO170" s="15">
        <v>1046700032</v>
      </c>
      <c r="AP170" s="15">
        <v>1099000064</v>
      </c>
      <c r="AQ170" s="15">
        <v>1120099968</v>
      </c>
      <c r="AR170" s="15">
        <v>375800000</v>
      </c>
      <c r="AS170" t="s">
        <v>1224</v>
      </c>
      <c r="AT170" s="25">
        <f t="shared" si="5"/>
        <v>375.8</v>
      </c>
    </row>
    <row r="171" spans="1:46" x14ac:dyDescent="0.3">
      <c r="A171" t="s">
        <v>389</v>
      </c>
      <c r="B171" t="str">
        <f t="shared" si="4"/>
        <v>PXT CN EQUITY</v>
      </c>
      <c r="C171" t="s">
        <v>169</v>
      </c>
      <c r="D171" s="15">
        <v>2290682880</v>
      </c>
      <c r="E171" s="15">
        <v>2324483072</v>
      </c>
      <c r="F171" s="15">
        <v>2355512064</v>
      </c>
      <c r="G171" s="15">
        <v>2415326976</v>
      </c>
      <c r="H171" s="15">
        <v>2263479040</v>
      </c>
      <c r="I171" s="15">
        <v>2225798912</v>
      </c>
      <c r="J171" s="15">
        <v>2349747968</v>
      </c>
      <c r="K171" s="15">
        <v>2314373120</v>
      </c>
      <c r="L171" s="15">
        <v>2089252992</v>
      </c>
      <c r="M171" s="15">
        <v>2086407040</v>
      </c>
      <c r="N171" s="15">
        <v>1923836032</v>
      </c>
      <c r="O171" s="15">
        <v>1784221056</v>
      </c>
      <c r="P171" s="15">
        <v>1669243008</v>
      </c>
      <c r="Q171" s="15">
        <v>1598310016</v>
      </c>
      <c r="R171" s="15">
        <v>1550440960</v>
      </c>
      <c r="S171" s="15">
        <v>1541080960</v>
      </c>
      <c r="T171" s="15">
        <v>1548483968</v>
      </c>
      <c r="U171" s="15">
        <v>1533377024</v>
      </c>
      <c r="V171" s="15">
        <v>1610340992</v>
      </c>
      <c r="W171" s="15">
        <v>1684580992</v>
      </c>
      <c r="X171" s="15">
        <v>1593801984</v>
      </c>
      <c r="Y171" s="15">
        <v>1574528000</v>
      </c>
      <c r="Z171" s="15">
        <v>1761136000</v>
      </c>
      <c r="AA171" s="15">
        <v>1642119936</v>
      </c>
      <c r="AB171" s="15">
        <v>1681115008</v>
      </c>
      <c r="AC171" s="15">
        <v>1586248960</v>
      </c>
      <c r="AD171" s="15">
        <v>1229896960</v>
      </c>
      <c r="AE171" s="15">
        <v>1121907968</v>
      </c>
      <c r="AF171" s="15">
        <v>1057859008</v>
      </c>
      <c r="AG171" s="15">
        <v>1015539968</v>
      </c>
      <c r="AH171" s="15">
        <v>984854976</v>
      </c>
      <c r="AI171" s="15">
        <v>918670976</v>
      </c>
      <c r="AJ171" s="15">
        <v>947353984</v>
      </c>
      <c r="AK171" s="15">
        <v>921665024</v>
      </c>
      <c r="AL171" s="15">
        <v>943675008</v>
      </c>
      <c r="AM171" s="15">
        <v>957966016</v>
      </c>
      <c r="AN171" s="15">
        <v>1003270976</v>
      </c>
      <c r="AO171" s="15">
        <v>1051150016</v>
      </c>
      <c r="AP171" s="15">
        <v>1010115968</v>
      </c>
      <c r="AQ171" s="15">
        <v>1034414976</v>
      </c>
      <c r="AR171" s="15">
        <v>1266610048</v>
      </c>
      <c r="AS171" t="s">
        <v>1225</v>
      </c>
      <c r="AT171" s="25">
        <f t="shared" si="5"/>
        <v>1266.610048</v>
      </c>
    </row>
    <row r="172" spans="1:46" x14ac:dyDescent="0.3">
      <c r="A172" t="s">
        <v>390</v>
      </c>
      <c r="B172" t="str">
        <f t="shared" si="4"/>
        <v>QBR/B CN EQUITY</v>
      </c>
      <c r="C172" t="s">
        <v>170</v>
      </c>
      <c r="D172" s="15">
        <v>12836700160</v>
      </c>
      <c r="E172" s="15">
        <v>12879299584</v>
      </c>
      <c r="F172" s="15">
        <v>12831399936</v>
      </c>
      <c r="G172" s="15">
        <v>12741300224</v>
      </c>
      <c r="H172" s="15">
        <v>12696000512</v>
      </c>
      <c r="I172" s="15">
        <v>12635299840</v>
      </c>
      <c r="J172" s="15">
        <v>10182800384</v>
      </c>
      <c r="K172" s="15">
        <v>10625300480</v>
      </c>
      <c r="L172" s="15">
        <v>10845299712</v>
      </c>
      <c r="M172" s="15">
        <v>10671299584</v>
      </c>
      <c r="N172" s="15">
        <v>10611200000</v>
      </c>
      <c r="O172" s="15">
        <v>10762999808</v>
      </c>
      <c r="P172" s="15">
        <v>10533999616</v>
      </c>
      <c r="Q172" s="15">
        <v>11991199744</v>
      </c>
      <c r="R172" s="15">
        <v>10690899968</v>
      </c>
      <c r="S172" s="15">
        <v>9861600256</v>
      </c>
      <c r="T172" s="15">
        <v>9888799744</v>
      </c>
      <c r="U172" s="15">
        <v>9887899648</v>
      </c>
      <c r="V172" s="15">
        <v>10069999616</v>
      </c>
      <c r="W172" s="15">
        <v>9725899776</v>
      </c>
      <c r="X172" s="15">
        <v>9674300416</v>
      </c>
      <c r="Y172" s="15">
        <v>9683200000</v>
      </c>
      <c r="Z172" s="15">
        <v>9408000000</v>
      </c>
      <c r="AA172" s="15">
        <v>9657499648</v>
      </c>
      <c r="AB172" s="15">
        <v>9101700096</v>
      </c>
      <c r="AC172" s="15">
        <v>9142500352</v>
      </c>
      <c r="AD172" s="15">
        <v>10010099712</v>
      </c>
      <c r="AE172" s="15">
        <v>10108699648</v>
      </c>
      <c r="AF172" s="15">
        <v>9538799616</v>
      </c>
      <c r="AG172" s="15">
        <v>9329800192</v>
      </c>
      <c r="AH172" s="15">
        <v>9217800192</v>
      </c>
      <c r="AI172" s="15">
        <v>9503500288</v>
      </c>
      <c r="AJ172" s="15">
        <v>9222200320</v>
      </c>
      <c r="AK172" s="15">
        <v>9162900480</v>
      </c>
      <c r="AL172" s="15">
        <v>9112999936</v>
      </c>
      <c r="AM172" s="15">
        <v>9275899904</v>
      </c>
      <c r="AN172" s="15">
        <v>9202199552</v>
      </c>
      <c r="AO172" s="15">
        <v>8932800512</v>
      </c>
      <c r="AP172" s="15">
        <v>9287799808</v>
      </c>
      <c r="AQ172" s="15">
        <v>9078500352</v>
      </c>
      <c r="AR172" s="15">
        <v>8798699520</v>
      </c>
      <c r="AS172" t="s">
        <v>1226</v>
      </c>
      <c r="AT172" s="25">
        <f t="shared" si="5"/>
        <v>8798.6995200000001</v>
      </c>
    </row>
    <row r="173" spans="1:46" x14ac:dyDescent="0.3">
      <c r="A173" t="s">
        <v>391</v>
      </c>
      <c r="B173" t="str">
        <f t="shared" si="4"/>
        <v>QSR CN EQUITY</v>
      </c>
      <c r="C173" t="s">
        <v>171</v>
      </c>
      <c r="D173" s="15">
        <v>25070999552</v>
      </c>
      <c r="E173" s="15">
        <v>24849000448</v>
      </c>
      <c r="F173" s="15">
        <v>23145000960</v>
      </c>
      <c r="G173" s="15">
        <v>23391000576</v>
      </c>
      <c r="H173" s="15">
        <v>23076999168</v>
      </c>
      <c r="I173" s="15">
        <v>23132999680</v>
      </c>
      <c r="J173" s="15">
        <v>22525999104</v>
      </c>
      <c r="K173" s="15">
        <v>22745999360</v>
      </c>
      <c r="L173" s="15">
        <v>22556999680</v>
      </c>
      <c r="M173" s="15">
        <v>22754000896</v>
      </c>
      <c r="N173" s="15">
        <v>23171999744</v>
      </c>
      <c r="O173" s="15">
        <v>23246000128</v>
      </c>
      <c r="P173" s="15">
        <v>22927998976</v>
      </c>
      <c r="Q173" s="15">
        <v>23241000960</v>
      </c>
      <c r="R173" s="15">
        <v>22857000960</v>
      </c>
      <c r="S173" s="15">
        <v>22776999936</v>
      </c>
      <c r="T173" s="15">
        <v>22532999168</v>
      </c>
      <c r="U173" s="15">
        <v>22016000000</v>
      </c>
      <c r="V173" s="15">
        <v>22628999168</v>
      </c>
      <c r="W173" s="15">
        <v>22360000512</v>
      </c>
      <c r="X173" s="15">
        <v>22249000960</v>
      </c>
      <c r="Y173" s="15">
        <v>21724999680</v>
      </c>
      <c r="Z173" s="15">
        <v>21293000704</v>
      </c>
      <c r="AA173" s="15">
        <v>20141000704</v>
      </c>
      <c r="AB173" s="15">
        <v>20985300992</v>
      </c>
      <c r="AC173" s="15">
        <v>20614799360</v>
      </c>
      <c r="AD173" s="15">
        <v>20759500800</v>
      </c>
      <c r="AE173" s="15">
        <v>21223499776</v>
      </c>
      <c r="AF173" s="15">
        <v>23927500800</v>
      </c>
      <c r="AG173" s="15">
        <v>23236900864</v>
      </c>
      <c r="AH173" s="15">
        <v>20822401024</v>
      </c>
      <c r="AI173" s="15">
        <v>19124899840</v>
      </c>
      <c r="AJ173" s="15">
        <v>19193399296</v>
      </c>
      <c r="AK173" s="15">
        <v>19121799168</v>
      </c>
      <c r="AL173" s="15">
        <v>18956500992</v>
      </c>
      <c r="AM173" s="15">
        <v>18411100160</v>
      </c>
      <c r="AN173" s="15">
        <v>19034699776</v>
      </c>
      <c r="AO173" s="15">
        <v>19027699712</v>
      </c>
      <c r="AP173" s="15">
        <v>19375400960</v>
      </c>
      <c r="AQ173" s="15">
        <v>21343000576</v>
      </c>
      <c r="AR173" s="15" t="s">
        <v>6</v>
      </c>
      <c r="AS173" t="s">
        <v>1227</v>
      </c>
      <c r="AT173" s="25" t="e">
        <f t="shared" si="5"/>
        <v>#VALUE!</v>
      </c>
    </row>
    <row r="174" spans="1:46" x14ac:dyDescent="0.3">
      <c r="A174" t="s">
        <v>393</v>
      </c>
      <c r="B174" t="str">
        <f t="shared" si="4"/>
        <v>RCH CN EQUITY</v>
      </c>
      <c r="C174" t="s">
        <v>173</v>
      </c>
      <c r="D174" s="15">
        <v>1374290944</v>
      </c>
      <c r="E174" s="15">
        <v>1381735936</v>
      </c>
      <c r="F174" s="15">
        <v>1344798976</v>
      </c>
      <c r="G174" s="15">
        <v>1314962944</v>
      </c>
      <c r="H174" s="15">
        <v>1302491008</v>
      </c>
      <c r="I174" s="15">
        <v>1325608960</v>
      </c>
      <c r="J174" s="15">
        <v>1347163008</v>
      </c>
      <c r="K174" s="15">
        <v>1283864960</v>
      </c>
      <c r="L174" s="15">
        <v>1185918976</v>
      </c>
      <c r="M174" s="15">
        <v>1099400960</v>
      </c>
      <c r="N174" s="15">
        <v>1034348992</v>
      </c>
      <c r="O174" s="15">
        <v>964179968</v>
      </c>
      <c r="P174" s="15">
        <v>885814016</v>
      </c>
      <c r="Q174" s="15">
        <v>811480000</v>
      </c>
      <c r="R174" s="15">
        <v>768611008</v>
      </c>
      <c r="S174" s="15">
        <v>771056000</v>
      </c>
      <c r="T174" s="15">
        <v>761337024</v>
      </c>
      <c r="U174" s="15">
        <v>729940992</v>
      </c>
      <c r="V174" s="15">
        <v>696011008</v>
      </c>
      <c r="W174" s="15">
        <v>672145984</v>
      </c>
      <c r="X174" s="15">
        <v>609593024</v>
      </c>
      <c r="Y174" s="15">
        <v>620998016</v>
      </c>
      <c r="Z174" s="15">
        <v>587548992</v>
      </c>
      <c r="AA174" s="15">
        <v>569118976</v>
      </c>
      <c r="AB174" s="15">
        <v>555414016</v>
      </c>
      <c r="AC174" s="15">
        <v>548625984</v>
      </c>
      <c r="AD174" s="15">
        <v>531932000</v>
      </c>
      <c r="AE174" s="15">
        <v>542667008</v>
      </c>
      <c r="AF174" s="15">
        <v>520537984</v>
      </c>
      <c r="AG174" s="15">
        <v>510391008</v>
      </c>
      <c r="AH174" s="15">
        <v>487388000</v>
      </c>
      <c r="AI174" s="15">
        <v>486046016</v>
      </c>
      <c r="AJ174" s="15">
        <v>466711008</v>
      </c>
      <c r="AK174" s="15">
        <v>450407008</v>
      </c>
      <c r="AL174" s="15">
        <v>444471008</v>
      </c>
      <c r="AM174" s="15">
        <v>449792000</v>
      </c>
      <c r="AN174" s="15">
        <v>435199008</v>
      </c>
      <c r="AO174" s="15">
        <v>404264992</v>
      </c>
      <c r="AP174" s="15">
        <v>399614016</v>
      </c>
      <c r="AQ174" s="15">
        <v>390720992</v>
      </c>
      <c r="AR174" s="15">
        <v>372998016</v>
      </c>
      <c r="AS174" t="s">
        <v>1228</v>
      </c>
      <c r="AT174" s="25">
        <f t="shared" si="5"/>
        <v>372.99801600000001</v>
      </c>
    </row>
    <row r="175" spans="1:46" x14ac:dyDescent="0.3">
      <c r="A175" t="s">
        <v>394</v>
      </c>
      <c r="B175" t="str">
        <f t="shared" si="4"/>
        <v>RCI/B CN EQUITY</v>
      </c>
      <c r="C175" t="s">
        <v>174</v>
      </c>
      <c r="D175" s="15">
        <v>69760999424</v>
      </c>
      <c r="E175" s="15">
        <v>69318000640</v>
      </c>
      <c r="F175" s="15">
        <v>69416001536</v>
      </c>
      <c r="G175" s="15">
        <v>69281996800</v>
      </c>
      <c r="H175" s="15">
        <v>71778000896</v>
      </c>
      <c r="I175" s="15">
        <v>69739003904</v>
      </c>
      <c r="J175" s="15">
        <v>56128999424</v>
      </c>
      <c r="K175" s="15">
        <v>55654998016</v>
      </c>
      <c r="L175" s="15">
        <v>54783000576</v>
      </c>
      <c r="M175" s="15">
        <v>54769000448</v>
      </c>
      <c r="N175" s="15">
        <v>55049998336</v>
      </c>
      <c r="O175" s="15">
        <v>41962999808</v>
      </c>
      <c r="P175" s="15">
        <v>39777001472</v>
      </c>
      <c r="Q175" s="15">
        <v>37675999232</v>
      </c>
      <c r="R175" s="15">
        <v>37452001280</v>
      </c>
      <c r="S175" s="15">
        <v>38854000640</v>
      </c>
      <c r="T175" s="15">
        <v>39010000896</v>
      </c>
      <c r="U175" s="15">
        <v>38536998912</v>
      </c>
      <c r="V175" s="15">
        <v>40076001280</v>
      </c>
      <c r="W175" s="15">
        <v>37019000832</v>
      </c>
      <c r="X175" s="15">
        <v>36061999104</v>
      </c>
      <c r="Y175" s="15">
        <v>35533000704</v>
      </c>
      <c r="Z175" s="15">
        <v>33152999424</v>
      </c>
      <c r="AA175" s="15">
        <v>31918000128</v>
      </c>
      <c r="AB175" s="15">
        <v>30307999744</v>
      </c>
      <c r="AC175" s="15">
        <v>30208000000</v>
      </c>
      <c r="AD175" s="15">
        <v>30176000000</v>
      </c>
      <c r="AE175" s="15">
        <v>30489999360</v>
      </c>
      <c r="AF175" s="15">
        <v>28363999232</v>
      </c>
      <c r="AG175" s="15">
        <v>28408000512</v>
      </c>
      <c r="AH175" s="15">
        <v>28146999296</v>
      </c>
      <c r="AI175" s="15">
        <v>28341999616</v>
      </c>
      <c r="AJ175" s="15">
        <v>28821999616</v>
      </c>
      <c r="AK175" s="15">
        <v>28846999552</v>
      </c>
      <c r="AL175" s="15">
        <v>28803000320</v>
      </c>
      <c r="AM175" s="15">
        <v>29188999168</v>
      </c>
      <c r="AN175" s="15">
        <v>28490000384</v>
      </c>
      <c r="AO175" s="15">
        <v>27385999360</v>
      </c>
      <c r="AP175" s="15">
        <v>26989000704</v>
      </c>
      <c r="AQ175" s="15">
        <v>26521999360</v>
      </c>
      <c r="AR175" s="15">
        <v>25560999936</v>
      </c>
      <c r="AS175" t="s">
        <v>1229</v>
      </c>
      <c r="AT175" s="25">
        <f t="shared" si="5"/>
        <v>25560.999936</v>
      </c>
    </row>
    <row r="176" spans="1:46" x14ac:dyDescent="0.3">
      <c r="A176" t="s">
        <v>395</v>
      </c>
      <c r="B176" t="str">
        <f t="shared" si="4"/>
        <v>REI-U CN EQUITY</v>
      </c>
      <c r="C176" t="s">
        <v>175</v>
      </c>
      <c r="D176" s="15">
        <v>15284803584</v>
      </c>
      <c r="E176" s="15">
        <v>15222529024</v>
      </c>
      <c r="F176" s="15">
        <v>15036668928</v>
      </c>
      <c r="G176" s="15">
        <v>14842280960</v>
      </c>
      <c r="H176" s="15">
        <v>15086402560</v>
      </c>
      <c r="I176" s="15">
        <v>15523447808</v>
      </c>
      <c r="J176" s="15">
        <v>15179113472</v>
      </c>
      <c r="K176" s="15">
        <v>15101858816</v>
      </c>
      <c r="L176" s="15">
        <v>15324235776</v>
      </c>
      <c r="M176" s="15">
        <v>15473722368</v>
      </c>
      <c r="N176" s="15">
        <v>15346425856</v>
      </c>
      <c r="O176" s="15">
        <v>15177462784</v>
      </c>
      <c r="P176" s="15">
        <v>15291759616</v>
      </c>
      <c r="Q176" s="15">
        <v>15235628032</v>
      </c>
      <c r="R176" s="15">
        <v>15174530048</v>
      </c>
      <c r="S176" s="15">
        <v>15267707904</v>
      </c>
      <c r="T176" s="15">
        <v>15127843840</v>
      </c>
      <c r="U176" s="15">
        <v>15070648320</v>
      </c>
      <c r="V176" s="15">
        <v>15392902144</v>
      </c>
      <c r="W176" s="15">
        <v>15188326400</v>
      </c>
      <c r="X176" s="15">
        <v>15169329152</v>
      </c>
      <c r="Y176" s="15">
        <v>14579794944</v>
      </c>
      <c r="Z176" s="15">
        <v>14118731776</v>
      </c>
      <c r="AA176" s="15">
        <v>14003765248</v>
      </c>
      <c r="AB176" s="15">
        <v>14146162688</v>
      </c>
      <c r="AC176" s="15">
        <v>14249646080</v>
      </c>
      <c r="AD176" s="15">
        <v>14433349632</v>
      </c>
      <c r="AE176" s="15">
        <v>14376578048</v>
      </c>
      <c r="AF176" s="15">
        <v>14375924736</v>
      </c>
      <c r="AG176" s="15">
        <v>14274683904</v>
      </c>
      <c r="AH176" s="15">
        <v>14272523264</v>
      </c>
      <c r="AI176" s="15">
        <v>14173759488</v>
      </c>
      <c r="AJ176" s="15">
        <v>14055829504</v>
      </c>
      <c r="AK176" s="15">
        <v>13468857344</v>
      </c>
      <c r="AL176" s="15">
        <v>15856278528</v>
      </c>
      <c r="AM176" s="15">
        <v>15996490752</v>
      </c>
      <c r="AN176" s="15">
        <v>15254645760</v>
      </c>
      <c r="AO176" s="15">
        <v>15104459776</v>
      </c>
      <c r="AP176" s="15">
        <v>15082569728</v>
      </c>
      <c r="AQ176" s="15">
        <v>14677677056</v>
      </c>
      <c r="AR176" s="15">
        <v>14392000512</v>
      </c>
      <c r="AS176" t="s">
        <v>1230</v>
      </c>
      <c r="AT176" s="25">
        <f t="shared" si="5"/>
        <v>14392.000512000001</v>
      </c>
    </row>
    <row r="177" spans="1:46" x14ac:dyDescent="0.3">
      <c r="A177" t="s">
        <v>396</v>
      </c>
      <c r="B177" t="str">
        <f t="shared" si="4"/>
        <v>RUS CN EQUITY</v>
      </c>
      <c r="C177" t="s">
        <v>176</v>
      </c>
      <c r="D177" s="15">
        <v>2484000000</v>
      </c>
      <c r="E177" s="15">
        <v>2431200000</v>
      </c>
      <c r="F177" s="15">
        <v>2590700032</v>
      </c>
      <c r="G177" s="15">
        <v>2570099968</v>
      </c>
      <c r="H177" s="15">
        <v>2632399872</v>
      </c>
      <c r="I177" s="15">
        <v>2647099904</v>
      </c>
      <c r="J177" s="15">
        <v>2630799872</v>
      </c>
      <c r="K177" s="15">
        <v>2506899968</v>
      </c>
      <c r="L177" s="15">
        <v>2598899968</v>
      </c>
      <c r="M177" s="15">
        <v>2531500032</v>
      </c>
      <c r="N177" s="15">
        <v>2353700096</v>
      </c>
      <c r="O177" s="15">
        <v>2314500096</v>
      </c>
      <c r="P177" s="15">
        <v>2216100096</v>
      </c>
      <c r="Q177" s="15">
        <v>1987900032</v>
      </c>
      <c r="R177" s="15">
        <v>1793500032</v>
      </c>
      <c r="S177" s="15">
        <v>1596300032</v>
      </c>
      <c r="T177" s="15">
        <v>1787699968</v>
      </c>
      <c r="U177" s="15">
        <v>1824499968</v>
      </c>
      <c r="V177" s="15">
        <v>2010499968</v>
      </c>
      <c r="W177" s="15">
        <v>1924899968</v>
      </c>
      <c r="X177" s="15">
        <v>2074899968</v>
      </c>
      <c r="Y177" s="15">
        <v>2115900032</v>
      </c>
      <c r="Z177" s="15">
        <v>2199200000</v>
      </c>
      <c r="AA177" s="15">
        <v>2130400000</v>
      </c>
      <c r="AB177" s="15">
        <v>2140899968</v>
      </c>
      <c r="AC177" s="15">
        <v>2057799936</v>
      </c>
      <c r="AD177" s="15">
        <v>1924199936</v>
      </c>
      <c r="AE177" s="15">
        <v>1759100032</v>
      </c>
      <c r="AF177" s="15">
        <v>1796700032</v>
      </c>
      <c r="AG177" s="15">
        <v>1665400064</v>
      </c>
      <c r="AH177" s="15">
        <v>1611399936</v>
      </c>
      <c r="AI177" s="15">
        <v>1508499968</v>
      </c>
      <c r="AJ177" s="15">
        <v>1556700032</v>
      </c>
      <c r="AK177" s="15">
        <v>1568999936</v>
      </c>
      <c r="AL177" s="15">
        <v>1541799936</v>
      </c>
      <c r="AM177" s="15">
        <v>1607000064</v>
      </c>
      <c r="AN177" s="15">
        <v>1877299968</v>
      </c>
      <c r="AO177" s="15">
        <v>1901200000</v>
      </c>
      <c r="AP177" s="15">
        <v>1981799936</v>
      </c>
      <c r="AQ177" s="15">
        <v>2042800000</v>
      </c>
      <c r="AR177" s="15">
        <v>2019800064</v>
      </c>
      <c r="AS177" t="s">
        <v>1231</v>
      </c>
      <c r="AT177" s="25">
        <f t="shared" si="5"/>
        <v>2019.800064</v>
      </c>
    </row>
    <row r="178" spans="1:46" x14ac:dyDescent="0.3">
      <c r="A178" t="s">
        <v>397</v>
      </c>
      <c r="B178" t="str">
        <f t="shared" si="4"/>
        <v>RY CN EQUITY</v>
      </c>
      <c r="C178" t="s">
        <v>177</v>
      </c>
      <c r="D178" s="15">
        <v>2171582021632</v>
      </c>
      <c r="E178" s="15">
        <v>2076106948608</v>
      </c>
      <c r="F178" s="15">
        <v>2031050031104</v>
      </c>
      <c r="G178" s="15">
        <v>1974405038080</v>
      </c>
      <c r="H178" s="15">
        <v>2006531047424</v>
      </c>
      <c r="I178" s="15">
        <v>1957733990400</v>
      </c>
      <c r="J178" s="15">
        <v>1940301938688</v>
      </c>
      <c r="K178" s="15">
        <v>1934579990528</v>
      </c>
      <c r="L178" s="15">
        <v>1917218979840</v>
      </c>
      <c r="M178" s="15">
        <v>1842092048384</v>
      </c>
      <c r="N178" s="15">
        <v>1848571985920</v>
      </c>
      <c r="O178" s="15">
        <v>1752468946944</v>
      </c>
      <c r="P178" s="15">
        <v>1706322952192</v>
      </c>
      <c r="Q178" s="15">
        <v>1693540024320</v>
      </c>
      <c r="R178" s="15">
        <v>1615315992576</v>
      </c>
      <c r="S178" s="15">
        <v>1671150960640</v>
      </c>
      <c r="T178" s="15">
        <v>1624548048896</v>
      </c>
      <c r="U178" s="15">
        <v>1683133956096</v>
      </c>
      <c r="V178" s="15">
        <v>1675681988608</v>
      </c>
      <c r="W178" s="15">
        <v>1476304044032</v>
      </c>
      <c r="X178" s="15">
        <v>1428935016448</v>
      </c>
      <c r="Y178" s="15">
        <v>1406893031424</v>
      </c>
      <c r="Z178" s="15">
        <v>1378875998208</v>
      </c>
      <c r="AA178" s="15">
        <v>1366206971904</v>
      </c>
      <c r="AB178" s="15">
        <v>1334733963264</v>
      </c>
      <c r="AC178" s="15">
        <v>1292373983232</v>
      </c>
      <c r="AD178" s="15">
        <v>1274777960448</v>
      </c>
      <c r="AE178" s="15">
        <v>1276275064832</v>
      </c>
      <c r="AF178" s="15">
        <v>1212852994048</v>
      </c>
      <c r="AG178" s="15">
        <v>1201046945792</v>
      </c>
      <c r="AH178" s="15">
        <v>1202919047168</v>
      </c>
      <c r="AI178" s="15">
        <v>1161765978112</v>
      </c>
      <c r="AJ178" s="15">
        <v>1180258009088</v>
      </c>
      <c r="AK178" s="15">
        <v>1198874951680</v>
      </c>
      <c r="AL178" s="15">
        <v>1150356946944</v>
      </c>
      <c r="AM178" s="15">
        <v>1200352002048</v>
      </c>
      <c r="AN178" s="15">
        <v>1074207981568</v>
      </c>
      <c r="AO178" s="15">
        <v>1085173006336</v>
      </c>
      <c r="AP178" s="15">
        <v>1032172011520</v>
      </c>
      <c r="AQ178" s="15">
        <v>1086695014400</v>
      </c>
      <c r="AR178" s="15">
        <v>940549996544</v>
      </c>
      <c r="AS178" t="s">
        <v>1232</v>
      </c>
      <c r="AT178" s="25">
        <f t="shared" si="5"/>
        <v>940549.99654399999</v>
      </c>
    </row>
    <row r="179" spans="1:46" x14ac:dyDescent="0.3">
      <c r="A179" t="s">
        <v>398</v>
      </c>
      <c r="B179" t="str">
        <f t="shared" si="4"/>
        <v>SAP CN EQUITY</v>
      </c>
      <c r="C179" t="s">
        <v>178</v>
      </c>
      <c r="D179" s="15">
        <v>14499999744</v>
      </c>
      <c r="E179" s="15">
        <v>14266999808</v>
      </c>
      <c r="F179" s="15">
        <v>14259999744</v>
      </c>
      <c r="G179" s="15">
        <v>13982999552</v>
      </c>
      <c r="H179" s="15">
        <v>14344999936</v>
      </c>
      <c r="I179" s="15">
        <v>14140999680</v>
      </c>
      <c r="J179" s="15">
        <v>14424999936</v>
      </c>
      <c r="K179" s="15">
        <v>14375000064</v>
      </c>
      <c r="L179" s="15">
        <v>14172000256</v>
      </c>
      <c r="M179" s="15">
        <v>13701999616</v>
      </c>
      <c r="N179" s="15">
        <v>13683000320</v>
      </c>
      <c r="O179" s="15">
        <v>13672999936</v>
      </c>
      <c r="P179" s="15">
        <v>13484999680</v>
      </c>
      <c r="Q179" s="15">
        <v>13075000320</v>
      </c>
      <c r="R179" s="15">
        <v>13122799616</v>
      </c>
      <c r="S179" s="15">
        <v>13370399744</v>
      </c>
      <c r="T179" s="15">
        <v>13621199872</v>
      </c>
      <c r="U179" s="15">
        <v>13609199616</v>
      </c>
      <c r="V179" s="15">
        <v>13793099776</v>
      </c>
      <c r="W179" s="15">
        <v>13180800000</v>
      </c>
      <c r="X179" s="15">
        <v>12549799936</v>
      </c>
      <c r="Y179" s="15">
        <v>12613199872</v>
      </c>
      <c r="Z179" s="15">
        <v>9885599744</v>
      </c>
      <c r="AA179" s="15">
        <v>10050400256</v>
      </c>
      <c r="AB179" s="15">
        <v>9338500096</v>
      </c>
      <c r="AC179" s="15">
        <v>9694400512</v>
      </c>
      <c r="AD179" s="15">
        <v>8002999808</v>
      </c>
      <c r="AE179" s="15">
        <v>7997599744</v>
      </c>
      <c r="AF179" s="15">
        <v>7531400192</v>
      </c>
      <c r="AG179" s="15">
        <v>7423300096</v>
      </c>
      <c r="AH179" s="15">
        <v>7596599808</v>
      </c>
      <c r="AI179" s="15">
        <v>7649500160</v>
      </c>
      <c r="AJ179" s="15">
        <v>7387400192</v>
      </c>
      <c r="AK179" s="15">
        <v>7243100160</v>
      </c>
      <c r="AL179" s="15">
        <v>7172299776</v>
      </c>
      <c r="AM179" s="15">
        <v>7710560256</v>
      </c>
      <c r="AN179" s="15">
        <v>7298059776</v>
      </c>
      <c r="AO179" s="15">
        <v>6992054784</v>
      </c>
      <c r="AP179" s="15">
        <v>6800253952</v>
      </c>
      <c r="AQ179" s="15">
        <v>6623208960</v>
      </c>
      <c r="AR179" s="15">
        <v>6505584128</v>
      </c>
      <c r="AS179" t="s">
        <v>1233</v>
      </c>
      <c r="AT179" s="25">
        <f t="shared" si="5"/>
        <v>6505.5841280000004</v>
      </c>
    </row>
    <row r="180" spans="1:46" x14ac:dyDescent="0.3">
      <c r="A180" t="s">
        <v>400</v>
      </c>
      <c r="B180" t="str">
        <f t="shared" si="4"/>
        <v>SEA CN EQUITY</v>
      </c>
      <c r="C180" t="s">
        <v>180</v>
      </c>
      <c r="D180" s="15">
        <v>1427719936</v>
      </c>
      <c r="E180" s="15">
        <v>1409889024</v>
      </c>
      <c r="F180" s="15">
        <v>1342925056</v>
      </c>
      <c r="G180" s="15">
        <v>1350958976</v>
      </c>
      <c r="H180" s="15">
        <v>1341524992</v>
      </c>
      <c r="I180" s="15">
        <v>1332803968</v>
      </c>
      <c r="J180" s="15">
        <v>1101304064</v>
      </c>
      <c r="K180" s="15">
        <v>1095618944</v>
      </c>
      <c r="L180" s="15">
        <v>1097762944</v>
      </c>
      <c r="M180" s="15">
        <v>1073513984</v>
      </c>
      <c r="N180" s="15">
        <v>1034596992</v>
      </c>
      <c r="O180" s="15">
        <v>747742016</v>
      </c>
      <c r="P180" s="15">
        <v>733425024</v>
      </c>
      <c r="Q180" s="15">
        <v>716307008</v>
      </c>
      <c r="R180" s="15">
        <v>655910976</v>
      </c>
      <c r="S180" s="15">
        <v>647817024</v>
      </c>
      <c r="T180" s="15">
        <v>513280992</v>
      </c>
      <c r="U180" s="15">
        <v>496912992</v>
      </c>
      <c r="V180" s="15">
        <v>454540000</v>
      </c>
      <c r="W180" s="15">
        <v>449372000</v>
      </c>
      <c r="X180" s="15">
        <v>450433984</v>
      </c>
      <c r="Y180" s="15">
        <v>426059008</v>
      </c>
      <c r="Z180" s="15">
        <v>425960000</v>
      </c>
      <c r="AA180" s="15">
        <v>423460000</v>
      </c>
      <c r="AB180" s="15">
        <v>408135008</v>
      </c>
      <c r="AC180" s="15">
        <v>408319008</v>
      </c>
      <c r="AD180" s="15">
        <v>388057984</v>
      </c>
      <c r="AE180" s="15">
        <v>382908000</v>
      </c>
      <c r="AF180" s="15">
        <v>386280992</v>
      </c>
      <c r="AG180" s="15">
        <v>385368992</v>
      </c>
      <c r="AH180" s="15">
        <v>337188992</v>
      </c>
      <c r="AI180" s="15">
        <v>337984992</v>
      </c>
      <c r="AJ180" s="15">
        <v>341939008</v>
      </c>
      <c r="AK180" s="15">
        <v>336332992</v>
      </c>
      <c r="AL180" s="15">
        <v>300070016</v>
      </c>
      <c r="AM180" s="15">
        <v>300527008</v>
      </c>
      <c r="AN180" s="15">
        <v>287768992</v>
      </c>
      <c r="AO180" s="15">
        <v>289072000</v>
      </c>
      <c r="AP180" s="15">
        <v>274576992</v>
      </c>
      <c r="AQ180" s="15">
        <v>278356000</v>
      </c>
      <c r="AR180" s="15">
        <v>281759008</v>
      </c>
      <c r="AS180" t="s">
        <v>1234</v>
      </c>
      <c r="AT180" s="25">
        <f t="shared" si="5"/>
        <v>281.75900799999999</v>
      </c>
    </row>
    <row r="181" spans="1:46" x14ac:dyDescent="0.3">
      <c r="A181" t="s">
        <v>401</v>
      </c>
      <c r="B181" t="str">
        <f t="shared" si="4"/>
        <v>SES CN EQUITY</v>
      </c>
      <c r="C181" t="s">
        <v>181</v>
      </c>
      <c r="D181" s="15">
        <v>2185999872</v>
      </c>
      <c r="E181" s="15">
        <v>2312000000</v>
      </c>
      <c r="F181" s="15">
        <v>2644999936</v>
      </c>
      <c r="G181" s="15">
        <v>2844000000</v>
      </c>
      <c r="H181" s="15">
        <v>2870000128</v>
      </c>
      <c r="I181" s="15">
        <v>2796000000</v>
      </c>
      <c r="J181" s="15">
        <v>2830000128</v>
      </c>
      <c r="K181" s="15">
        <v>2840000000</v>
      </c>
      <c r="L181" s="15">
        <v>2935000064</v>
      </c>
      <c r="M181" s="15">
        <v>2931000064</v>
      </c>
      <c r="N181" s="15">
        <v>2969999872</v>
      </c>
      <c r="O181" s="15">
        <v>2936999936</v>
      </c>
      <c r="P181" s="15">
        <v>3140999936</v>
      </c>
      <c r="Q181" s="15">
        <v>1553574016</v>
      </c>
      <c r="R181" s="15">
        <v>1415716992</v>
      </c>
      <c r="S181" s="15">
        <v>1376000000</v>
      </c>
      <c r="T181" s="15">
        <v>1470513024</v>
      </c>
      <c r="U181" s="15">
        <v>1493949056</v>
      </c>
      <c r="V181" s="15">
        <v>1574419968</v>
      </c>
      <c r="W181" s="15">
        <v>1647650944</v>
      </c>
      <c r="X181" s="15">
        <v>1635106048</v>
      </c>
      <c r="Y181" s="15">
        <v>1605987968</v>
      </c>
      <c r="Z181" s="15">
        <v>1648659968</v>
      </c>
      <c r="AA181" s="15">
        <v>1583501056</v>
      </c>
      <c r="AB181" s="15">
        <v>1591912960</v>
      </c>
      <c r="AC181" s="15">
        <v>1538001024</v>
      </c>
      <c r="AD181" s="15">
        <v>1579906944</v>
      </c>
      <c r="AE181" s="15">
        <v>1562745984</v>
      </c>
      <c r="AF181" s="15">
        <v>1488327936</v>
      </c>
      <c r="AG181" s="15">
        <v>1417372032</v>
      </c>
      <c r="AH181" s="15">
        <v>1403328000</v>
      </c>
      <c r="AI181" s="15">
        <v>1425250048</v>
      </c>
      <c r="AJ181" s="15">
        <v>1406641024</v>
      </c>
      <c r="AK181" s="15">
        <v>1374163968</v>
      </c>
      <c r="AL181" s="15">
        <v>1267835008</v>
      </c>
      <c r="AM181" s="15" t="s">
        <v>6</v>
      </c>
      <c r="AN181" s="15">
        <v>1400438016</v>
      </c>
      <c r="AO181" s="15">
        <v>1420412032</v>
      </c>
      <c r="AP181" s="15">
        <v>1465363968</v>
      </c>
      <c r="AQ181" s="15">
        <v>1496116992</v>
      </c>
      <c r="AR181" s="15">
        <v>1428856960</v>
      </c>
      <c r="AS181" t="s">
        <v>1235</v>
      </c>
      <c r="AT181" s="25">
        <f t="shared" si="5"/>
        <v>1428.8569600000001</v>
      </c>
    </row>
    <row r="182" spans="1:46" x14ac:dyDescent="0.3">
      <c r="A182" t="s">
        <v>402</v>
      </c>
      <c r="B182" t="str">
        <f t="shared" si="4"/>
        <v>SHOP CN EQUITY</v>
      </c>
      <c r="C182" t="s">
        <v>182</v>
      </c>
      <c r="D182" s="15">
        <v>12328999936</v>
      </c>
      <c r="E182" s="15">
        <v>11345999872</v>
      </c>
      <c r="F182" s="15">
        <v>11111999488</v>
      </c>
      <c r="G182" s="15">
        <v>11299000320</v>
      </c>
      <c r="H182" s="15">
        <v>10464000000</v>
      </c>
      <c r="I182" s="15">
        <v>9703000064</v>
      </c>
      <c r="J182" s="15">
        <v>10963999744</v>
      </c>
      <c r="K182" s="15">
        <v>10757150720</v>
      </c>
      <c r="L182" s="15">
        <v>11203284992</v>
      </c>
      <c r="M182" s="15">
        <v>10747629568</v>
      </c>
      <c r="N182" s="15">
        <v>11834457088</v>
      </c>
      <c r="O182" s="15">
        <v>13340172288</v>
      </c>
      <c r="P182" s="15">
        <v>13536518144</v>
      </c>
      <c r="Q182" s="15">
        <v>11955678208</v>
      </c>
      <c r="R182" s="15">
        <v>10824888320</v>
      </c>
      <c r="S182" s="15">
        <v>7762905088</v>
      </c>
      <c r="T182" s="15">
        <v>7462030848</v>
      </c>
      <c r="U182" s="15">
        <v>5098439168</v>
      </c>
      <c r="V182" s="15">
        <v>3470916096</v>
      </c>
      <c r="W182" s="15">
        <v>3489478912</v>
      </c>
      <c r="X182" s="15">
        <v>3188934912</v>
      </c>
      <c r="Y182" s="15">
        <v>2467298048</v>
      </c>
      <c r="Z182" s="15">
        <v>2402750976</v>
      </c>
      <c r="AA182" s="15">
        <v>2254785024</v>
      </c>
      <c r="AB182" s="15">
        <v>1841693952</v>
      </c>
      <c r="AC182" s="15">
        <v>1809057024</v>
      </c>
      <c r="AD182" s="15">
        <v>1782535936</v>
      </c>
      <c r="AE182" s="15">
        <v>1113564032</v>
      </c>
      <c r="AF182" s="15">
        <v>1101408000</v>
      </c>
      <c r="AG182" s="15">
        <v>1077233024</v>
      </c>
      <c r="AH182" s="15">
        <v>501337984</v>
      </c>
      <c r="AI182" s="15">
        <v>490558016</v>
      </c>
      <c r="AJ182" s="15">
        <v>486343008</v>
      </c>
      <c r="AK182" s="15">
        <v>251108992</v>
      </c>
      <c r="AL182" s="15">
        <v>245274000</v>
      </c>
      <c r="AM182" s="15">
        <v>243712000</v>
      </c>
      <c r="AN182" s="15">
        <v>235639008</v>
      </c>
      <c r="AO182" s="15">
        <v>236880000</v>
      </c>
      <c r="AP182" s="15">
        <v>97326000</v>
      </c>
      <c r="AQ182" s="15">
        <v>95193000</v>
      </c>
      <c r="AR182" s="15" t="s">
        <v>6</v>
      </c>
      <c r="AS182" t="s">
        <v>1236</v>
      </c>
      <c r="AT182" s="25" t="e">
        <f t="shared" si="5"/>
        <v>#VALUE!</v>
      </c>
    </row>
    <row r="183" spans="1:46" x14ac:dyDescent="0.3">
      <c r="A183" t="s">
        <v>403</v>
      </c>
      <c r="B183" t="str">
        <f t="shared" si="4"/>
        <v>SIA CN EQUITY</v>
      </c>
      <c r="C183" t="s">
        <v>183</v>
      </c>
      <c r="D183" s="15">
        <v>1909522944</v>
      </c>
      <c r="E183" s="15">
        <v>1712578944</v>
      </c>
      <c r="F183" s="15">
        <v>1700082944</v>
      </c>
      <c r="G183" s="15">
        <v>1695342976</v>
      </c>
      <c r="H183" s="15">
        <v>1681166976</v>
      </c>
      <c r="I183" s="15">
        <v>1675613952</v>
      </c>
      <c r="J183" s="15">
        <v>1681044992</v>
      </c>
      <c r="K183" s="15">
        <v>1680428032</v>
      </c>
      <c r="L183" s="15">
        <v>1736318976</v>
      </c>
      <c r="M183" s="15">
        <v>1747872000</v>
      </c>
      <c r="N183" s="15">
        <v>1702288000</v>
      </c>
      <c r="O183" s="15">
        <v>1609188992</v>
      </c>
      <c r="P183" s="15">
        <v>1606834048</v>
      </c>
      <c r="Q183" s="15">
        <v>1592008960</v>
      </c>
      <c r="R183" s="15">
        <v>1616356992</v>
      </c>
      <c r="S183" s="15">
        <v>1678129024</v>
      </c>
      <c r="T183" s="15">
        <v>1733831936</v>
      </c>
      <c r="U183" s="15">
        <v>1834674944</v>
      </c>
      <c r="V183" s="15">
        <v>1718716032</v>
      </c>
      <c r="W183" s="15">
        <v>1692600064</v>
      </c>
      <c r="X183" s="15">
        <v>1708162944</v>
      </c>
      <c r="Y183" s="15">
        <v>1715479040</v>
      </c>
      <c r="Z183" s="15">
        <v>1738577024</v>
      </c>
      <c r="AA183" s="15">
        <v>1753200000</v>
      </c>
      <c r="AB183" s="15">
        <v>1746611968</v>
      </c>
      <c r="AC183" s="15">
        <v>1800952064</v>
      </c>
      <c r="AD183" s="15">
        <v>1759188992</v>
      </c>
      <c r="AE183" s="15">
        <v>1394857984</v>
      </c>
      <c r="AF183" s="15">
        <v>1221812992</v>
      </c>
      <c r="AG183" s="15">
        <v>1210433024</v>
      </c>
      <c r="AH183" s="15">
        <v>1213132032</v>
      </c>
      <c r="AI183" s="15">
        <v>1204217984</v>
      </c>
      <c r="AJ183" s="15">
        <v>1212546048</v>
      </c>
      <c r="AK183" s="15">
        <v>1066969024</v>
      </c>
      <c r="AL183" s="15">
        <v>939476992</v>
      </c>
      <c r="AM183" s="15">
        <v>951468992</v>
      </c>
      <c r="AN183" s="15">
        <v>912932992</v>
      </c>
      <c r="AO183" s="15">
        <v>924918976</v>
      </c>
      <c r="AP183" s="15">
        <v>932798016</v>
      </c>
      <c r="AQ183" s="15">
        <v>946763008</v>
      </c>
      <c r="AR183" s="15">
        <v>953393984</v>
      </c>
      <c r="AS183" t="s">
        <v>1237</v>
      </c>
      <c r="AT183" s="25">
        <f t="shared" si="5"/>
        <v>953.39398400000005</v>
      </c>
    </row>
    <row r="184" spans="1:46" x14ac:dyDescent="0.3">
      <c r="A184" t="s">
        <v>404</v>
      </c>
      <c r="B184" t="str">
        <f t="shared" si="4"/>
        <v>SII CN EQUITY</v>
      </c>
      <c r="C184" t="s">
        <v>184</v>
      </c>
      <c r="D184" s="15">
        <v>412476992</v>
      </c>
      <c r="E184" s="15">
        <v>406264992</v>
      </c>
      <c r="F184" s="15">
        <v>389784000</v>
      </c>
      <c r="G184" s="15">
        <v>378835008</v>
      </c>
      <c r="H184" s="15">
        <v>375948000</v>
      </c>
      <c r="I184" s="15">
        <v>381519008</v>
      </c>
      <c r="J184" s="15">
        <v>386764992</v>
      </c>
      <c r="K184" s="15">
        <v>383748000</v>
      </c>
      <c r="L184" s="15">
        <v>375385984</v>
      </c>
      <c r="M184" s="15">
        <v>376128000</v>
      </c>
      <c r="N184" s="15">
        <v>380843008</v>
      </c>
      <c r="O184" s="15">
        <v>365872992</v>
      </c>
      <c r="P184" s="15">
        <v>375819008</v>
      </c>
      <c r="Q184" s="15">
        <v>361120992</v>
      </c>
      <c r="R184" s="15">
        <v>356985984</v>
      </c>
      <c r="S184" s="15">
        <v>377348000</v>
      </c>
      <c r="T184" s="15">
        <v>358300000</v>
      </c>
      <c r="U184" s="15">
        <v>338931008</v>
      </c>
      <c r="V184" s="15">
        <v>318318016</v>
      </c>
      <c r="W184" s="15">
        <v>324943008</v>
      </c>
      <c r="X184" s="15">
        <v>325638560</v>
      </c>
      <c r="Y184" s="15">
        <v>340468960</v>
      </c>
      <c r="Z184" s="15">
        <v>444324992</v>
      </c>
      <c r="AA184" s="15">
        <v>321246016</v>
      </c>
      <c r="AB184" s="15">
        <v>310198624</v>
      </c>
      <c r="AC184" s="15">
        <v>307329792</v>
      </c>
      <c r="AD184" s="15">
        <v>315910464</v>
      </c>
      <c r="AE184" s="15">
        <v>327172512</v>
      </c>
      <c r="AF184" s="15">
        <v>326892832</v>
      </c>
      <c r="AG184" s="15">
        <v>298388128</v>
      </c>
      <c r="AH184" s="15">
        <v>320714880</v>
      </c>
      <c r="AI184" s="15">
        <v>327155392</v>
      </c>
      <c r="AJ184" s="15">
        <v>328694816</v>
      </c>
      <c r="AK184" s="15">
        <v>329924480</v>
      </c>
      <c r="AL184" s="15">
        <v>317930784</v>
      </c>
      <c r="AM184" s="15">
        <v>313766272</v>
      </c>
      <c r="AN184" s="15">
        <v>328136288</v>
      </c>
      <c r="AO184" s="15">
        <v>398796768</v>
      </c>
      <c r="AP184" s="15">
        <v>358017824</v>
      </c>
      <c r="AQ184" s="15">
        <v>431164000</v>
      </c>
      <c r="AR184" s="15">
        <v>399750176</v>
      </c>
      <c r="AS184" t="s">
        <v>1238</v>
      </c>
      <c r="AT184" s="25">
        <f t="shared" si="5"/>
        <v>399.75017600000001</v>
      </c>
    </row>
    <row r="185" spans="1:46" x14ac:dyDescent="0.3">
      <c r="A185" t="s">
        <v>1048</v>
      </c>
      <c r="B185" t="str">
        <f t="shared" si="4"/>
        <v>SIL CN EQUITY</v>
      </c>
      <c r="C185" t="s">
        <v>836</v>
      </c>
      <c r="D185" s="15">
        <v>527065984</v>
      </c>
      <c r="E185" s="15">
        <v>498012992</v>
      </c>
      <c r="F185" s="15">
        <v>470376000</v>
      </c>
      <c r="G185" s="15">
        <v>460174016</v>
      </c>
      <c r="H185" s="15">
        <v>400280992</v>
      </c>
      <c r="I185" s="15">
        <v>375487008</v>
      </c>
      <c r="J185" s="15">
        <v>362256000</v>
      </c>
      <c r="K185" s="15">
        <v>355348992</v>
      </c>
      <c r="L185" s="15">
        <v>367244000</v>
      </c>
      <c r="M185" s="15">
        <v>365862016</v>
      </c>
      <c r="N185" s="15">
        <v>367972000</v>
      </c>
      <c r="O185" s="15">
        <v>368976992</v>
      </c>
      <c r="P185" s="15">
        <v>361316992</v>
      </c>
      <c r="Q185" s="15">
        <v>321452992</v>
      </c>
      <c r="R185" s="15">
        <v>319108000</v>
      </c>
      <c r="S185" s="15">
        <v>191688992</v>
      </c>
      <c r="T185" s="15">
        <v>217872992</v>
      </c>
      <c r="U185" s="15">
        <v>177113696</v>
      </c>
      <c r="V185" s="15">
        <v>94113928</v>
      </c>
      <c r="W185" s="15">
        <v>98647392</v>
      </c>
      <c r="X185" s="15">
        <v>87270480</v>
      </c>
      <c r="Y185" s="15">
        <v>64540524</v>
      </c>
      <c r="Z185" s="15">
        <v>61891116</v>
      </c>
      <c r="AA185" s="15">
        <v>40379972</v>
      </c>
      <c r="AB185" s="15">
        <v>34447332</v>
      </c>
      <c r="AC185" s="15">
        <v>34075092</v>
      </c>
      <c r="AD185" s="15">
        <v>21273516</v>
      </c>
      <c r="AE185" s="15">
        <v>21467678</v>
      </c>
      <c r="AF185" s="15">
        <v>13979273</v>
      </c>
      <c r="AG185" s="15">
        <v>13222177</v>
      </c>
      <c r="AH185" s="15">
        <v>13164457</v>
      </c>
      <c r="AI185" s="15">
        <v>13289574</v>
      </c>
      <c r="AJ185" s="15">
        <v>5616195</v>
      </c>
      <c r="AK185" s="15">
        <v>5806446.5</v>
      </c>
      <c r="AL185" s="15">
        <v>5987161.5</v>
      </c>
      <c r="AM185" s="15">
        <v>3897531</v>
      </c>
      <c r="AN185" s="15" t="s">
        <v>6</v>
      </c>
      <c r="AO185" s="15" t="s">
        <v>6</v>
      </c>
      <c r="AP185" s="15" t="s">
        <v>6</v>
      </c>
      <c r="AQ185" s="15" t="s">
        <v>6</v>
      </c>
      <c r="AR185" s="15" t="s">
        <v>6</v>
      </c>
      <c r="AS185" t="s">
        <v>1239</v>
      </c>
      <c r="AT185" s="25" t="e">
        <f t="shared" si="5"/>
        <v>#VALUE!</v>
      </c>
    </row>
    <row r="186" spans="1:46" x14ac:dyDescent="0.3">
      <c r="A186" t="s">
        <v>405</v>
      </c>
      <c r="B186" t="str">
        <f t="shared" si="4"/>
        <v>SJ CN EQUITY</v>
      </c>
      <c r="C186" t="s">
        <v>185</v>
      </c>
      <c r="D186" s="15">
        <v>3889999872</v>
      </c>
      <c r="E186" s="15">
        <v>4014000128</v>
      </c>
      <c r="F186" s="15">
        <v>3983000064</v>
      </c>
      <c r="G186" s="15">
        <v>3708000000</v>
      </c>
      <c r="H186" s="15">
        <v>3550000128</v>
      </c>
      <c r="I186" s="15">
        <v>3355000064</v>
      </c>
      <c r="J186" s="15">
        <v>3351000064</v>
      </c>
      <c r="K186" s="15">
        <v>3072999936</v>
      </c>
      <c r="L186" s="15">
        <v>2936000000</v>
      </c>
      <c r="M186" s="15">
        <v>2884000000</v>
      </c>
      <c r="N186" s="15">
        <v>2868999936</v>
      </c>
      <c r="O186" s="15">
        <v>2664999936</v>
      </c>
      <c r="P186" s="15">
        <v>2526000128</v>
      </c>
      <c r="Q186" s="15">
        <v>2601999872</v>
      </c>
      <c r="R186" s="15">
        <v>2675000064</v>
      </c>
      <c r="S186" s="15">
        <v>2425999872</v>
      </c>
      <c r="T186" s="15">
        <v>2483000064</v>
      </c>
      <c r="U186" s="15">
        <v>2529999872</v>
      </c>
      <c r="V186" s="15">
        <v>2616999936</v>
      </c>
      <c r="W186" s="15">
        <v>2281057024</v>
      </c>
      <c r="X186" s="15">
        <v>2267356928</v>
      </c>
      <c r="Y186" s="15">
        <v>2319173120</v>
      </c>
      <c r="Z186" s="15">
        <v>2277362944</v>
      </c>
      <c r="AA186" s="15">
        <v>2062204032</v>
      </c>
      <c r="AB186" s="15">
        <v>2010160000</v>
      </c>
      <c r="AC186" s="15">
        <v>2075117056</v>
      </c>
      <c r="AD186" s="15">
        <v>1976668032</v>
      </c>
      <c r="AE186" s="15">
        <v>1785980032</v>
      </c>
      <c r="AF186" s="15">
        <v>1799889024</v>
      </c>
      <c r="AG186" s="15">
        <v>1948457984</v>
      </c>
      <c r="AH186" s="15">
        <v>2003661056</v>
      </c>
      <c r="AI186" s="15">
        <v>1960944000</v>
      </c>
      <c r="AJ186" s="15">
        <v>1881345024</v>
      </c>
      <c r="AK186" s="15">
        <v>1928333952</v>
      </c>
      <c r="AL186" s="15">
        <v>1738996992</v>
      </c>
      <c r="AM186" s="15">
        <v>1778898944</v>
      </c>
      <c r="AN186" s="15">
        <v>1599377024</v>
      </c>
      <c r="AO186" s="15">
        <v>1492873984</v>
      </c>
      <c r="AP186" s="15">
        <v>1445735936</v>
      </c>
      <c r="AQ186" s="15">
        <v>1287495936</v>
      </c>
      <c r="AR186" s="15">
        <v>1266844032</v>
      </c>
      <c r="AS186" t="s">
        <v>1240</v>
      </c>
      <c r="AT186" s="25">
        <f t="shared" si="5"/>
        <v>1266.844032</v>
      </c>
    </row>
    <row r="187" spans="1:46" x14ac:dyDescent="0.3">
      <c r="A187" t="s">
        <v>407</v>
      </c>
      <c r="B187" t="str">
        <f t="shared" si="4"/>
        <v>SLF CN EQUITY</v>
      </c>
      <c r="C187" t="s">
        <v>187</v>
      </c>
      <c r="D187" s="15">
        <v>361251995648</v>
      </c>
      <c r="E187" s="15">
        <v>344516001792</v>
      </c>
      <c r="F187" s="15">
        <v>340526989312</v>
      </c>
      <c r="G187" s="15">
        <v>333240991744</v>
      </c>
      <c r="H187" s="15">
        <v>313846005760</v>
      </c>
      <c r="I187" s="15">
        <v>319940984832</v>
      </c>
      <c r="J187" s="15">
        <v>332825001984</v>
      </c>
      <c r="K187" s="15">
        <v>323607986176</v>
      </c>
      <c r="L187" s="15">
        <v>322131001344</v>
      </c>
      <c r="M187" s="15">
        <v>315480014848</v>
      </c>
      <c r="N187" s="15">
        <v>330180984832</v>
      </c>
      <c r="O187" s="15">
        <v>349143990272</v>
      </c>
      <c r="P187" s="15">
        <v>331252989952</v>
      </c>
      <c r="Q187" s="15">
        <v>328937996288</v>
      </c>
      <c r="R187" s="15">
        <v>317412999168</v>
      </c>
      <c r="S187" s="15">
        <v>323010985984</v>
      </c>
      <c r="T187" s="15">
        <v>312888000512</v>
      </c>
      <c r="U187" s="15">
        <v>308432994304</v>
      </c>
      <c r="V187" s="15">
        <v>291190013952</v>
      </c>
      <c r="W187" s="15">
        <v>297201991680</v>
      </c>
      <c r="X187" s="15">
        <v>293012013056</v>
      </c>
      <c r="Y187" s="15">
        <v>286008999936</v>
      </c>
      <c r="Z187" s="15">
        <v>282359005184</v>
      </c>
      <c r="AA187" s="15">
        <v>271826993152</v>
      </c>
      <c r="AB187" s="15">
        <v>270736998400</v>
      </c>
      <c r="AC187" s="15">
        <v>273401004032</v>
      </c>
      <c r="AD187" s="15">
        <v>269719994368</v>
      </c>
      <c r="AE187" s="15">
        <v>269112000512</v>
      </c>
      <c r="AF187" s="15">
        <v>260994007040</v>
      </c>
      <c r="AG187" s="15">
        <v>263821000704</v>
      </c>
      <c r="AH187" s="15">
        <v>261098995712</v>
      </c>
      <c r="AI187" s="15">
        <v>258238005248</v>
      </c>
      <c r="AJ187" s="15">
        <v>259706994688</v>
      </c>
      <c r="AK187" s="15">
        <v>250915995648</v>
      </c>
      <c r="AL187" s="15">
        <v>246643998720</v>
      </c>
      <c r="AM187" s="15">
        <v>246852993024</v>
      </c>
      <c r="AN187" s="15">
        <v>239901999104</v>
      </c>
      <c r="AO187" s="15">
        <v>235972001792</v>
      </c>
      <c r="AP187" s="15">
        <v>238392000512</v>
      </c>
      <c r="AQ187" s="15">
        <v>223356993536</v>
      </c>
      <c r="AR187" s="15">
        <v>215681007616</v>
      </c>
      <c r="AS187" t="s">
        <v>1241</v>
      </c>
      <c r="AT187" s="25">
        <f t="shared" si="5"/>
        <v>215681.00761599999</v>
      </c>
    </row>
    <row r="188" spans="1:46" x14ac:dyDescent="0.3">
      <c r="A188" t="s">
        <v>408</v>
      </c>
      <c r="B188" t="str">
        <f t="shared" si="4"/>
        <v>SOBO CN EQUITY</v>
      </c>
      <c r="C188" t="s">
        <v>188</v>
      </c>
      <c r="D188" s="15">
        <v>16812764160</v>
      </c>
      <c r="E188" s="15">
        <v>16364000256</v>
      </c>
      <c r="F188" s="15">
        <v>17244000256</v>
      </c>
      <c r="G188" s="15" t="s">
        <v>6</v>
      </c>
      <c r="H188" s="15" t="s">
        <v>6</v>
      </c>
      <c r="I188" s="15" t="s">
        <v>6</v>
      </c>
      <c r="J188" s="15" t="s">
        <v>6</v>
      </c>
      <c r="K188" s="15" t="s">
        <v>6</v>
      </c>
      <c r="L188" s="15" t="s">
        <v>6</v>
      </c>
      <c r="M188" s="15" t="s">
        <v>6</v>
      </c>
      <c r="N188" s="15" t="s">
        <v>6</v>
      </c>
      <c r="O188" s="15" t="s">
        <v>6</v>
      </c>
      <c r="P188" s="15" t="s">
        <v>6</v>
      </c>
      <c r="Q188" s="15" t="s">
        <v>6</v>
      </c>
      <c r="R188" s="15" t="s">
        <v>6</v>
      </c>
      <c r="S188" s="15" t="s">
        <v>6</v>
      </c>
      <c r="T188" s="15" t="s">
        <v>6</v>
      </c>
      <c r="U188" s="15" t="s">
        <v>6</v>
      </c>
      <c r="V188" s="15" t="s">
        <v>6</v>
      </c>
      <c r="W188" s="15" t="s">
        <v>6</v>
      </c>
      <c r="X188" s="15" t="s">
        <v>6</v>
      </c>
      <c r="Y188" s="15" t="s">
        <v>6</v>
      </c>
      <c r="Z188" s="15" t="s">
        <v>6</v>
      </c>
      <c r="AA188" s="15" t="s">
        <v>6</v>
      </c>
      <c r="AB188" s="15" t="s">
        <v>6</v>
      </c>
      <c r="AC188" s="15" t="s">
        <v>6</v>
      </c>
      <c r="AD188" s="15" t="s">
        <v>6</v>
      </c>
      <c r="AE188" s="15" t="s">
        <v>6</v>
      </c>
      <c r="AF188" s="15" t="s">
        <v>6</v>
      </c>
      <c r="AG188" s="15" t="s">
        <v>6</v>
      </c>
      <c r="AH188" s="15" t="s">
        <v>6</v>
      </c>
      <c r="AI188" s="15" t="s">
        <v>6</v>
      </c>
      <c r="AJ188" s="15" t="s">
        <v>6</v>
      </c>
      <c r="AK188" s="15" t="s">
        <v>6</v>
      </c>
      <c r="AL188" s="15" t="s">
        <v>6</v>
      </c>
      <c r="AM188" s="15" t="s">
        <v>6</v>
      </c>
      <c r="AN188" s="15" t="s">
        <v>6</v>
      </c>
      <c r="AO188" s="15" t="s">
        <v>6</v>
      </c>
      <c r="AP188" s="15" t="s">
        <v>6</v>
      </c>
      <c r="AQ188" s="15" t="s">
        <v>6</v>
      </c>
      <c r="AR188" s="15" t="s">
        <v>6</v>
      </c>
      <c r="AS188" t="s">
        <v>1242</v>
      </c>
      <c r="AT188" s="25" t="e">
        <f t="shared" si="5"/>
        <v>#VALUE!</v>
      </c>
    </row>
    <row r="189" spans="1:46" x14ac:dyDescent="0.3">
      <c r="A189" t="s">
        <v>409</v>
      </c>
      <c r="B189" t="str">
        <f t="shared" si="4"/>
        <v>SPB CN EQUITY</v>
      </c>
      <c r="C189" t="s">
        <v>189</v>
      </c>
      <c r="D189" s="15">
        <v>3643000064</v>
      </c>
      <c r="E189" s="15">
        <v>3655800064</v>
      </c>
      <c r="F189" s="15">
        <v>3830700032</v>
      </c>
      <c r="G189" s="15">
        <v>3917695232</v>
      </c>
      <c r="H189" s="15">
        <v>5153200128</v>
      </c>
      <c r="I189" s="15">
        <v>3903016192</v>
      </c>
      <c r="J189" s="15">
        <v>4224300032</v>
      </c>
      <c r="K189" s="15">
        <v>3308869120</v>
      </c>
      <c r="L189" s="15">
        <v>3110482432</v>
      </c>
      <c r="M189" s="15">
        <v>3161668864</v>
      </c>
      <c r="N189" s="15">
        <v>3181861888</v>
      </c>
      <c r="O189" s="15">
        <v>2814767872</v>
      </c>
      <c r="P189" s="15">
        <v>2725703424</v>
      </c>
      <c r="Q189" s="15">
        <v>2671341056</v>
      </c>
      <c r="R189" s="15">
        <v>3063389696</v>
      </c>
      <c r="S189" s="15">
        <v>2996788736</v>
      </c>
      <c r="T189" s="15">
        <v>2833220608</v>
      </c>
      <c r="U189" s="15">
        <v>2591730432</v>
      </c>
      <c r="V189" s="15">
        <v>2661003776</v>
      </c>
      <c r="W189" s="15">
        <v>2803205376</v>
      </c>
      <c r="X189" s="15">
        <v>2634317568</v>
      </c>
      <c r="Y189" s="15">
        <v>2664477184</v>
      </c>
      <c r="Z189" s="15">
        <v>2765167872</v>
      </c>
      <c r="AA189" s="15">
        <v>2682031616</v>
      </c>
      <c r="AB189" s="15">
        <v>2581111296</v>
      </c>
      <c r="AC189" s="15">
        <v>1914035712</v>
      </c>
      <c r="AD189" s="15">
        <v>1768950272</v>
      </c>
      <c r="AE189" s="15">
        <v>1865330944</v>
      </c>
      <c r="AF189" s="15">
        <v>1717638528</v>
      </c>
      <c r="AG189" s="15">
        <v>1679393408</v>
      </c>
      <c r="AH189" s="15">
        <v>1663459328</v>
      </c>
      <c r="AI189" s="15">
        <v>1373605888</v>
      </c>
      <c r="AJ189" s="15">
        <v>1383548032</v>
      </c>
      <c r="AK189" s="15">
        <v>1579936768</v>
      </c>
      <c r="AL189" s="15">
        <v>1596948224</v>
      </c>
      <c r="AM189" s="15">
        <v>1549681792</v>
      </c>
      <c r="AN189" s="15">
        <v>1552022656</v>
      </c>
      <c r="AO189" s="15">
        <v>1622766976</v>
      </c>
      <c r="AP189" s="15">
        <v>1665325824</v>
      </c>
      <c r="AQ189" s="15">
        <v>1820835072</v>
      </c>
      <c r="AR189" s="15">
        <v>1826909312</v>
      </c>
      <c r="AS189" t="s">
        <v>1243</v>
      </c>
      <c r="AT189" s="25">
        <f t="shared" si="5"/>
        <v>1826.909312</v>
      </c>
    </row>
    <row r="190" spans="1:46" x14ac:dyDescent="0.3">
      <c r="A190" t="s">
        <v>410</v>
      </c>
      <c r="B190" t="str">
        <f t="shared" si="4"/>
        <v>SRU-U CN EQUITY</v>
      </c>
      <c r="C190" t="s">
        <v>190</v>
      </c>
      <c r="D190" s="15">
        <v>11909409792</v>
      </c>
      <c r="E190" s="15">
        <v>11953141760</v>
      </c>
      <c r="F190" s="15">
        <v>11850181632</v>
      </c>
      <c r="G190" s="15">
        <v>11905422336</v>
      </c>
      <c r="H190" s="15">
        <v>12013103104</v>
      </c>
      <c r="I190" s="15">
        <v>11833262080</v>
      </c>
      <c r="J190" s="15">
        <v>11719131136</v>
      </c>
      <c r="K190" s="15">
        <v>11702153216</v>
      </c>
      <c r="L190" s="15">
        <v>11862633472</v>
      </c>
      <c r="M190" s="15">
        <v>11905065984</v>
      </c>
      <c r="N190" s="15">
        <v>11721953280</v>
      </c>
      <c r="O190" s="15">
        <v>11293247488</v>
      </c>
      <c r="P190" s="15">
        <v>10191592448</v>
      </c>
      <c r="Q190" s="15">
        <v>10036672512</v>
      </c>
      <c r="R190" s="15">
        <v>10321117184</v>
      </c>
      <c r="S190" s="15">
        <v>10724492288</v>
      </c>
      <c r="T190" s="15">
        <v>10365650944</v>
      </c>
      <c r="U190" s="15">
        <v>10382902272</v>
      </c>
      <c r="V190" s="15">
        <v>10430792704</v>
      </c>
      <c r="W190" s="15">
        <v>9928467456</v>
      </c>
      <c r="X190" s="15">
        <v>9704677376</v>
      </c>
      <c r="Y190" s="15">
        <v>9676090368</v>
      </c>
      <c r="Z190" s="15">
        <v>9608646656</v>
      </c>
      <c r="AA190" s="15">
        <v>9459632128</v>
      </c>
      <c r="AB190" s="15">
        <v>9427341312</v>
      </c>
      <c r="AC190" s="15">
        <v>9513880576</v>
      </c>
      <c r="AD190" s="15">
        <v>9416938496</v>
      </c>
      <c r="AE190" s="15">
        <v>9380232192</v>
      </c>
      <c r="AF190" s="15">
        <v>8839165952</v>
      </c>
      <c r="AG190" s="15">
        <v>8843016192</v>
      </c>
      <c r="AH190" s="15">
        <v>8886477824</v>
      </c>
      <c r="AI190" s="15">
        <v>8738878464</v>
      </c>
      <c r="AJ190" s="15">
        <v>8647605248</v>
      </c>
      <c r="AK190" s="15">
        <v>8611463168</v>
      </c>
      <c r="AL190" s="15">
        <v>8562487808</v>
      </c>
      <c r="AM190" s="15">
        <v>8505003008</v>
      </c>
      <c r="AN190" s="15">
        <v>8530967040</v>
      </c>
      <c r="AO190" s="15">
        <v>8409460224</v>
      </c>
      <c r="AP190" s="15">
        <v>7197619200</v>
      </c>
      <c r="AQ190" s="15">
        <v>7107402752</v>
      </c>
      <c r="AR190" s="15">
        <v>7157228032</v>
      </c>
      <c r="AS190" t="s">
        <v>1244</v>
      </c>
      <c r="AT190" s="25">
        <f t="shared" si="5"/>
        <v>7157.228032</v>
      </c>
    </row>
    <row r="191" spans="1:46" x14ac:dyDescent="0.3">
      <c r="A191" t="s">
        <v>1049</v>
      </c>
      <c r="B191" t="str">
        <f t="shared" si="4"/>
        <v>SSL CN EQUITY</v>
      </c>
      <c r="C191" t="s">
        <v>829</v>
      </c>
      <c r="D191" s="15">
        <v>1879553024</v>
      </c>
      <c r="E191" s="15">
        <v>1889324032</v>
      </c>
      <c r="F191" s="15">
        <v>1907863040</v>
      </c>
      <c r="G191" s="15">
        <v>1931426048</v>
      </c>
      <c r="H191" s="15">
        <v>1916818944</v>
      </c>
      <c r="I191" s="15">
        <v>1937207040</v>
      </c>
      <c r="J191" s="15">
        <v>1963150976</v>
      </c>
      <c r="K191" s="15">
        <v>1974776960</v>
      </c>
      <c r="L191" s="15">
        <v>1928270976</v>
      </c>
      <c r="M191" s="15">
        <v>662739008</v>
      </c>
      <c r="N191" s="15">
        <v>624561024</v>
      </c>
      <c r="O191" s="15">
        <v>620857984</v>
      </c>
      <c r="P191" s="15">
        <v>640920000</v>
      </c>
      <c r="Q191" s="15">
        <v>648740992</v>
      </c>
      <c r="R191" s="15">
        <v>638659008</v>
      </c>
      <c r="S191" s="15">
        <v>649921024</v>
      </c>
      <c r="T191" s="15">
        <v>608748032</v>
      </c>
      <c r="U191" s="15">
        <v>607470976</v>
      </c>
      <c r="V191" s="15">
        <v>576316032</v>
      </c>
      <c r="W191" s="15">
        <v>623174976</v>
      </c>
      <c r="X191" s="15">
        <v>608817024</v>
      </c>
      <c r="Y191" s="15">
        <v>601062016</v>
      </c>
      <c r="Z191" s="15">
        <v>620142976</v>
      </c>
      <c r="AA191" s="15">
        <v>588886976</v>
      </c>
      <c r="AB191" s="15">
        <v>577097984</v>
      </c>
      <c r="AC191" s="15">
        <v>623430016</v>
      </c>
      <c r="AD191" s="15">
        <v>647321024</v>
      </c>
      <c r="AE191" s="15">
        <v>660915008</v>
      </c>
      <c r="AF191" s="15">
        <v>667185024</v>
      </c>
      <c r="AG191" s="15">
        <v>545556992</v>
      </c>
      <c r="AH191" s="15">
        <v>550342016</v>
      </c>
      <c r="AI191" s="15">
        <v>534881984</v>
      </c>
      <c r="AJ191" s="15">
        <v>540419008</v>
      </c>
      <c r="AK191" s="15">
        <v>525352992</v>
      </c>
      <c r="AL191" s="15">
        <v>531160000</v>
      </c>
      <c r="AM191" s="15">
        <v>496872992</v>
      </c>
      <c r="AN191" s="15">
        <v>408169984</v>
      </c>
      <c r="AO191" s="15">
        <v>415944000</v>
      </c>
      <c r="AP191" s="15">
        <v>425153984</v>
      </c>
      <c r="AQ191" s="15">
        <v>431070016</v>
      </c>
      <c r="AR191" s="15">
        <v>445368000</v>
      </c>
      <c r="AS191" t="s">
        <v>1245</v>
      </c>
      <c r="AT191" s="25">
        <f t="shared" si="5"/>
        <v>445.36799999999999</v>
      </c>
    </row>
    <row r="192" spans="1:46" x14ac:dyDescent="0.3">
      <c r="A192" t="s">
        <v>411</v>
      </c>
      <c r="B192" t="str">
        <f t="shared" si="4"/>
        <v>SSRM CN EQUITY</v>
      </c>
      <c r="C192" t="s">
        <v>191</v>
      </c>
      <c r="D192" s="15">
        <v>5143919104</v>
      </c>
      <c r="E192" s="15">
        <v>5175554048</v>
      </c>
      <c r="F192" s="15">
        <v>5251782144</v>
      </c>
      <c r="G192" s="15">
        <v>5385773056</v>
      </c>
      <c r="H192" s="15">
        <v>5749660160</v>
      </c>
      <c r="I192" s="15">
        <v>5739479040</v>
      </c>
      <c r="J192" s="15">
        <v>5234803200</v>
      </c>
      <c r="K192" s="15">
        <v>5254657024</v>
      </c>
      <c r="L192" s="15">
        <v>4995257856</v>
      </c>
      <c r="M192" s="15">
        <v>5167950848</v>
      </c>
      <c r="N192" s="15">
        <v>5212662784</v>
      </c>
      <c r="O192" s="15">
        <v>5211438080</v>
      </c>
      <c r="P192" s="15">
        <v>5193641984</v>
      </c>
      <c r="Q192" s="15">
        <v>5234335744</v>
      </c>
      <c r="R192" s="15">
        <v>5273126912</v>
      </c>
      <c r="S192" s="15">
        <v>5244985856</v>
      </c>
      <c r="T192" s="15">
        <v>5081054208</v>
      </c>
      <c r="U192" s="15">
        <v>1634694016</v>
      </c>
      <c r="V192" s="15">
        <v>1612003968</v>
      </c>
      <c r="W192" s="15">
        <v>1750107008</v>
      </c>
      <c r="X192" s="15">
        <v>1688443008</v>
      </c>
      <c r="Y192" s="15">
        <v>1650221952</v>
      </c>
      <c r="Z192" s="15">
        <v>1607142016</v>
      </c>
      <c r="AA192" s="15">
        <v>1521138048</v>
      </c>
      <c r="AB192" s="15">
        <v>1503716992</v>
      </c>
      <c r="AC192" s="15">
        <v>1504987008</v>
      </c>
      <c r="AD192" s="15">
        <v>1490123008</v>
      </c>
      <c r="AE192" s="15">
        <v>1537453952</v>
      </c>
      <c r="AF192" s="15">
        <v>1499219968</v>
      </c>
      <c r="AG192" s="15">
        <v>1514567040</v>
      </c>
      <c r="AH192" s="15">
        <v>1484224000</v>
      </c>
      <c r="AI192" s="15">
        <v>1438688000</v>
      </c>
      <c r="AJ192" s="15">
        <v>1454617984</v>
      </c>
      <c r="AK192" s="15">
        <v>1432263040</v>
      </c>
      <c r="AL192" s="15">
        <v>880500992</v>
      </c>
      <c r="AM192" s="15">
        <v>871676992</v>
      </c>
      <c r="AN192" s="15">
        <v>954766016</v>
      </c>
      <c r="AO192" s="15">
        <v>996548992</v>
      </c>
      <c r="AP192" s="15">
        <v>989260032</v>
      </c>
      <c r="AQ192" s="15">
        <v>986249024</v>
      </c>
      <c r="AR192" s="15">
        <v>1192994048</v>
      </c>
      <c r="AS192" t="s">
        <v>1246</v>
      </c>
      <c r="AT192" s="25">
        <f t="shared" si="5"/>
        <v>1192.994048</v>
      </c>
    </row>
    <row r="193" spans="1:46" x14ac:dyDescent="0.3">
      <c r="A193" t="s">
        <v>412</v>
      </c>
      <c r="B193" t="str">
        <f t="shared" si="4"/>
        <v>STN CN EQUITY</v>
      </c>
      <c r="C193" t="s">
        <v>192</v>
      </c>
      <c r="D193" s="15">
        <v>6939500032</v>
      </c>
      <c r="E193" s="15">
        <v>7110300160</v>
      </c>
      <c r="F193" s="15">
        <v>6695799808</v>
      </c>
      <c r="G193" s="15">
        <v>6076700160</v>
      </c>
      <c r="H193" s="15">
        <v>6087699968</v>
      </c>
      <c r="I193" s="15">
        <v>5985800192</v>
      </c>
      <c r="J193" s="15">
        <v>5637000192</v>
      </c>
      <c r="K193" s="15">
        <v>5652899840</v>
      </c>
      <c r="L193" s="15">
        <v>5604499968</v>
      </c>
      <c r="M193" s="15">
        <v>5318600192</v>
      </c>
      <c r="N193" s="15">
        <v>5182000128</v>
      </c>
      <c r="O193" s="15">
        <v>5226399744</v>
      </c>
      <c r="P193" s="15">
        <v>4457800192</v>
      </c>
      <c r="Q193" s="15">
        <v>4371700224</v>
      </c>
      <c r="R193" s="15">
        <v>4360800256</v>
      </c>
      <c r="S193" s="15">
        <v>4388899840</v>
      </c>
      <c r="T193" s="15">
        <v>4504399872</v>
      </c>
      <c r="U193" s="15">
        <v>4665500160</v>
      </c>
      <c r="V193" s="15">
        <v>4679300096</v>
      </c>
      <c r="W193" s="15">
        <v>4561500160</v>
      </c>
      <c r="X193" s="15">
        <v>4625099776</v>
      </c>
      <c r="Y193" s="15">
        <v>4562299904</v>
      </c>
      <c r="Z193" s="15">
        <v>4626400256</v>
      </c>
      <c r="AA193" s="15">
        <v>4009900032</v>
      </c>
      <c r="AB193" s="15">
        <v>4113999872</v>
      </c>
      <c r="AC193" s="15">
        <v>4140999936</v>
      </c>
      <c r="AD193" s="15">
        <v>3986200064</v>
      </c>
      <c r="AE193" s="15">
        <v>3883099904</v>
      </c>
      <c r="AF193" s="15">
        <v>3883992064</v>
      </c>
      <c r="AG193" s="15">
        <v>3920027904</v>
      </c>
      <c r="AH193" s="15">
        <v>4236478976</v>
      </c>
      <c r="AI193" s="15">
        <v>4284667904</v>
      </c>
      <c r="AJ193" s="15">
        <v>4208030976</v>
      </c>
      <c r="AK193" s="15">
        <v>4095820032</v>
      </c>
      <c r="AL193" s="15">
        <v>2334279936</v>
      </c>
      <c r="AM193" s="15">
        <v>2341879040</v>
      </c>
      <c r="AN193" s="15">
        <v>2311415040</v>
      </c>
      <c r="AO193" s="15">
        <v>2218074112</v>
      </c>
      <c r="AP193" s="15">
        <v>2211950080</v>
      </c>
      <c r="AQ193" s="15">
        <v>1959640960</v>
      </c>
      <c r="AR193" s="15">
        <v>1945981056</v>
      </c>
      <c r="AS193" t="s">
        <v>1247</v>
      </c>
      <c r="AT193" s="25">
        <f t="shared" si="5"/>
        <v>1945.9810560000001</v>
      </c>
    </row>
    <row r="194" spans="1:46" x14ac:dyDescent="0.3">
      <c r="A194" t="s">
        <v>413</v>
      </c>
      <c r="B194" t="str">
        <f t="shared" ref="B194:B223" si="6">A194&amp;" CN EQUITY"</f>
        <v>SU CN EQUITY</v>
      </c>
      <c r="C194" t="s">
        <v>193</v>
      </c>
      <c r="D194" s="15">
        <v>90662002688</v>
      </c>
      <c r="E194" s="15">
        <v>90387996672</v>
      </c>
      <c r="F194" s="15">
        <v>89228001280</v>
      </c>
      <c r="G194" s="15">
        <v>88538996736</v>
      </c>
      <c r="H194" s="15">
        <v>85389000704</v>
      </c>
      <c r="I194" s="15">
        <v>84980998144</v>
      </c>
      <c r="J194" s="15">
        <v>84755996672</v>
      </c>
      <c r="K194" s="15">
        <v>84618002432</v>
      </c>
      <c r="L194" s="15">
        <v>85004001280</v>
      </c>
      <c r="M194" s="15">
        <v>86357000192</v>
      </c>
      <c r="N194" s="15">
        <v>85066997760</v>
      </c>
      <c r="O194" s="15">
        <v>83739000832</v>
      </c>
      <c r="P194" s="15">
        <v>84150001664</v>
      </c>
      <c r="Q194" s="15">
        <v>84096999424</v>
      </c>
      <c r="R194" s="15">
        <v>83175997440</v>
      </c>
      <c r="S194" s="15">
        <v>84616003584</v>
      </c>
      <c r="T194" s="15">
        <v>83501998080</v>
      </c>
      <c r="U194" s="15">
        <v>83828998144</v>
      </c>
      <c r="V194" s="15">
        <v>85265997824</v>
      </c>
      <c r="W194" s="15">
        <v>89434996736</v>
      </c>
      <c r="X194" s="15">
        <v>93335003136</v>
      </c>
      <c r="Y194" s="15">
        <v>93598998528</v>
      </c>
      <c r="Z194" s="15">
        <v>93167001600</v>
      </c>
      <c r="AA194" s="15">
        <v>89579003904</v>
      </c>
      <c r="AB194" s="15">
        <v>91365998592</v>
      </c>
      <c r="AC194" s="15">
        <v>92433997824</v>
      </c>
      <c r="AD194" s="15">
        <v>91277000704</v>
      </c>
      <c r="AE194" s="15">
        <v>89494003712</v>
      </c>
      <c r="AF194" s="15">
        <v>87945003008</v>
      </c>
      <c r="AG194" s="15">
        <v>87296999424</v>
      </c>
      <c r="AH194" s="15">
        <v>88360001536</v>
      </c>
      <c r="AI194" s="15">
        <v>88702001152</v>
      </c>
      <c r="AJ194" s="15">
        <v>89348997120</v>
      </c>
      <c r="AK194" s="15">
        <v>88786001920</v>
      </c>
      <c r="AL194" s="15">
        <v>86571999232</v>
      </c>
      <c r="AM194" s="15">
        <v>77526999040</v>
      </c>
      <c r="AN194" s="15">
        <v>80730996736</v>
      </c>
      <c r="AO194" s="15">
        <v>80657997824</v>
      </c>
      <c r="AP194" s="15">
        <v>79993004032</v>
      </c>
      <c r="AQ194" s="15">
        <v>79671001088</v>
      </c>
      <c r="AR194" s="15">
        <v>79567003648</v>
      </c>
      <c r="AS194" t="s">
        <v>1248</v>
      </c>
      <c r="AT194" s="25">
        <f t="shared" ref="AT194:AT223" si="7">AR194/1000000</f>
        <v>79567.003647999998</v>
      </c>
    </row>
    <row r="195" spans="1:46" x14ac:dyDescent="0.3">
      <c r="A195" t="s">
        <v>1050</v>
      </c>
      <c r="B195" t="str">
        <f t="shared" si="6"/>
        <v>SVI CN EQUITY</v>
      </c>
      <c r="C195" t="s">
        <v>824</v>
      </c>
      <c r="D195" s="15">
        <v>2231393280</v>
      </c>
      <c r="E195" s="15">
        <v>2176621056</v>
      </c>
      <c r="F195" s="15">
        <v>2042871936</v>
      </c>
      <c r="G195" s="15">
        <v>2044217984</v>
      </c>
      <c r="H195" s="15">
        <v>1997703296</v>
      </c>
      <c r="I195" s="15">
        <v>1988295552</v>
      </c>
      <c r="J195" s="15">
        <v>2019426176</v>
      </c>
      <c r="K195" s="15">
        <v>2020752128</v>
      </c>
      <c r="L195" s="15">
        <v>2014224000</v>
      </c>
      <c r="M195" s="15">
        <v>2019833472</v>
      </c>
      <c r="N195" s="15">
        <v>1874780800</v>
      </c>
      <c r="O195" s="15">
        <v>1836156160</v>
      </c>
      <c r="P195" s="15">
        <v>1710707712</v>
      </c>
      <c r="Q195" s="15">
        <v>1693800064</v>
      </c>
      <c r="R195" s="15">
        <v>1610798976</v>
      </c>
      <c r="S195" s="15">
        <v>1587379968</v>
      </c>
      <c r="T195" s="15">
        <v>1354801536</v>
      </c>
      <c r="U195" s="15">
        <v>1369097088</v>
      </c>
      <c r="V195" s="15">
        <v>1371022848</v>
      </c>
      <c r="W195" s="15">
        <v>1392865920</v>
      </c>
      <c r="X195" s="15">
        <v>1377237632</v>
      </c>
      <c r="Y195" s="15">
        <v>1385491968</v>
      </c>
      <c r="Z195" s="15">
        <v>1044914112</v>
      </c>
      <c r="AA195" s="15">
        <v>1022791424</v>
      </c>
      <c r="AB195" s="15">
        <v>990262656</v>
      </c>
      <c r="AC195" s="15">
        <v>959256128</v>
      </c>
      <c r="AD195" s="15">
        <v>922656896</v>
      </c>
      <c r="AE195" s="15">
        <v>895496384</v>
      </c>
      <c r="AF195" s="15">
        <v>839525184</v>
      </c>
      <c r="AG195" s="15">
        <v>400216960</v>
      </c>
      <c r="AH195" s="15">
        <v>404743776</v>
      </c>
      <c r="AI195" s="15">
        <v>342803584</v>
      </c>
      <c r="AJ195" s="15">
        <v>253955856</v>
      </c>
      <c r="AK195" s="15">
        <v>179885216</v>
      </c>
      <c r="AL195" s="15">
        <v>176728096</v>
      </c>
      <c r="AM195" s="15">
        <v>171486480</v>
      </c>
      <c r="AN195" s="15">
        <v>108865824</v>
      </c>
      <c r="AO195" s="15">
        <v>54449748</v>
      </c>
      <c r="AP195" s="15">
        <v>27910360</v>
      </c>
      <c r="AQ195" s="15">
        <v>28604192</v>
      </c>
      <c r="AR195" s="15">
        <v>28445226</v>
      </c>
      <c r="AS195" t="s">
        <v>1249</v>
      </c>
      <c r="AT195" s="25">
        <f t="shared" si="7"/>
        <v>28.445226000000002</v>
      </c>
    </row>
    <row r="196" spans="1:46" x14ac:dyDescent="0.3">
      <c r="A196" t="s">
        <v>415</v>
      </c>
      <c r="B196" t="str">
        <f t="shared" si="6"/>
        <v>T CN EQUITY</v>
      </c>
      <c r="C196" t="s">
        <v>195</v>
      </c>
      <c r="D196" s="15">
        <v>56986001408</v>
      </c>
      <c r="E196" s="15">
        <v>57310998528</v>
      </c>
      <c r="F196" s="15">
        <v>57607999488</v>
      </c>
      <c r="G196" s="15">
        <v>56135999488</v>
      </c>
      <c r="H196" s="15">
        <v>56460001280</v>
      </c>
      <c r="I196" s="15">
        <v>55677001728</v>
      </c>
      <c r="J196" s="15">
        <v>55786999808</v>
      </c>
      <c r="K196" s="15">
        <v>54068998144</v>
      </c>
      <c r="L196" s="15">
        <v>54263001088</v>
      </c>
      <c r="M196" s="15">
        <v>48851001344</v>
      </c>
      <c r="N196" s="15">
        <v>48456998912</v>
      </c>
      <c r="O196" s="15">
        <v>47993999360</v>
      </c>
      <c r="P196" s="15">
        <v>47525998592</v>
      </c>
      <c r="Q196" s="15">
        <v>46015000576</v>
      </c>
      <c r="R196" s="15">
        <v>45333999616</v>
      </c>
      <c r="S196" s="15">
        <v>43272998912</v>
      </c>
      <c r="T196" s="15">
        <v>41208999936</v>
      </c>
      <c r="U196" s="15">
        <v>40307998720</v>
      </c>
      <c r="V196" s="15">
        <v>41067999232</v>
      </c>
      <c r="W196" s="15">
        <v>37985001472</v>
      </c>
      <c r="X196" s="15">
        <v>36727001088</v>
      </c>
      <c r="Y196" s="15">
        <v>35753000960</v>
      </c>
      <c r="Z196" s="15">
        <v>34716000256</v>
      </c>
      <c r="AA196" s="15">
        <v>33056999424</v>
      </c>
      <c r="AB196" s="15">
        <v>32384000000</v>
      </c>
      <c r="AC196" s="15">
        <v>32039000064</v>
      </c>
      <c r="AD196" s="15">
        <v>31285000192</v>
      </c>
      <c r="AE196" s="15">
        <v>31053000704</v>
      </c>
      <c r="AF196" s="15">
        <v>29565999104</v>
      </c>
      <c r="AG196" s="15">
        <v>29013000192</v>
      </c>
      <c r="AH196" s="15">
        <v>28561000448</v>
      </c>
      <c r="AI196" s="15">
        <v>29077000192</v>
      </c>
      <c r="AJ196" s="15">
        <v>27691999232</v>
      </c>
      <c r="AK196" s="15">
        <v>27211999232</v>
      </c>
      <c r="AL196" s="15">
        <v>26716999680</v>
      </c>
      <c r="AM196" s="15">
        <v>26406000640</v>
      </c>
      <c r="AN196" s="15">
        <v>25935998976</v>
      </c>
      <c r="AO196" s="15">
        <v>25698000896</v>
      </c>
      <c r="AP196" s="15">
        <v>25280999424</v>
      </c>
      <c r="AQ196" s="15">
        <v>23217000448</v>
      </c>
      <c r="AR196" s="15">
        <v>23498999808</v>
      </c>
      <c r="AS196" t="s">
        <v>1250</v>
      </c>
      <c r="AT196" s="25">
        <f t="shared" si="7"/>
        <v>23498.999808</v>
      </c>
    </row>
    <row r="197" spans="1:46" x14ac:dyDescent="0.3">
      <c r="A197" t="s">
        <v>416</v>
      </c>
      <c r="B197" t="str">
        <f t="shared" si="6"/>
        <v>TA CN EQUITY</v>
      </c>
      <c r="C197" t="s">
        <v>196</v>
      </c>
      <c r="D197" s="15">
        <v>8654000128</v>
      </c>
      <c r="E197" s="15">
        <v>8545999872</v>
      </c>
      <c r="F197" s="15">
        <v>8752000000</v>
      </c>
      <c r="G197" s="15">
        <v>8659000320</v>
      </c>
      <c r="H197" s="15">
        <v>9520000000</v>
      </c>
      <c r="I197" s="15">
        <v>9582000128</v>
      </c>
      <c r="J197" s="15">
        <v>9857000448</v>
      </c>
      <c r="K197" s="15">
        <v>10741000192</v>
      </c>
      <c r="L197" s="15">
        <v>10044999680</v>
      </c>
      <c r="M197" s="15">
        <v>9585999872</v>
      </c>
      <c r="N197" s="15">
        <v>9425000448</v>
      </c>
      <c r="O197" s="15">
        <v>9226000384</v>
      </c>
      <c r="P197" s="15">
        <v>9319999488</v>
      </c>
      <c r="Q197" s="15">
        <v>9365999616</v>
      </c>
      <c r="R197" s="15">
        <v>9418999808</v>
      </c>
      <c r="S197" s="15">
        <v>9747000320</v>
      </c>
      <c r="T197" s="15">
        <v>9230000128</v>
      </c>
      <c r="U197" s="15">
        <v>9370000384</v>
      </c>
      <c r="V197" s="15">
        <v>9441999872</v>
      </c>
      <c r="W197" s="15">
        <v>9507999744</v>
      </c>
      <c r="X197" s="15">
        <v>9260999680</v>
      </c>
      <c r="Y197" s="15">
        <v>9198999552</v>
      </c>
      <c r="Z197" s="15">
        <v>9328000000</v>
      </c>
      <c r="AA197" s="15">
        <v>9427999744</v>
      </c>
      <c r="AB197" s="15">
        <v>9420999680</v>
      </c>
      <c r="AC197" s="15">
        <v>9592999936</v>
      </c>
      <c r="AD197" s="15">
        <v>9962999808</v>
      </c>
      <c r="AE197" s="15">
        <v>10304000000</v>
      </c>
      <c r="AF197" s="15">
        <v>10360999936</v>
      </c>
      <c r="AG197" s="15">
        <v>10419000320</v>
      </c>
      <c r="AH197" s="15">
        <v>11048999936</v>
      </c>
      <c r="AI197" s="15">
        <v>10995999744</v>
      </c>
      <c r="AJ197" s="15">
        <v>10648000512</v>
      </c>
      <c r="AK197" s="15">
        <v>10544000000</v>
      </c>
      <c r="AL197" s="15">
        <v>10554000384</v>
      </c>
      <c r="AM197" s="15">
        <v>10947000320</v>
      </c>
      <c r="AN197" s="15">
        <v>10755999744</v>
      </c>
      <c r="AO197" s="15">
        <v>10115999744</v>
      </c>
      <c r="AP197" s="15">
        <v>10049999872</v>
      </c>
      <c r="AQ197" s="15">
        <v>9832999936</v>
      </c>
      <c r="AR197" s="15">
        <v>9568000000</v>
      </c>
      <c r="AS197" t="s">
        <v>1251</v>
      </c>
      <c r="AT197" s="25">
        <f t="shared" si="7"/>
        <v>9568</v>
      </c>
    </row>
    <row r="198" spans="1:46" x14ac:dyDescent="0.3">
      <c r="A198" t="s">
        <v>417</v>
      </c>
      <c r="B198" t="str">
        <f t="shared" si="6"/>
        <v>TCL/A CN EQUITY</v>
      </c>
      <c r="C198" t="s">
        <v>197</v>
      </c>
      <c r="D198" s="15">
        <v>3641299968</v>
      </c>
      <c r="E198" s="15">
        <v>3520300032</v>
      </c>
      <c r="F198" s="15">
        <v>3470799872</v>
      </c>
      <c r="G198" s="15">
        <v>3468199936</v>
      </c>
      <c r="H198" s="15">
        <v>3700300032</v>
      </c>
      <c r="I198" s="15">
        <v>3623500032</v>
      </c>
      <c r="J198" s="15">
        <v>3708199936</v>
      </c>
      <c r="K198" s="15">
        <v>3667500032</v>
      </c>
      <c r="L198" s="15">
        <v>3800999936</v>
      </c>
      <c r="M198" s="15">
        <v>3635399936</v>
      </c>
      <c r="N198" s="15">
        <v>3541799936</v>
      </c>
      <c r="O198" s="15">
        <v>3505999872</v>
      </c>
      <c r="P198" s="15">
        <v>3612900096</v>
      </c>
      <c r="Q198" s="15">
        <v>3720600064</v>
      </c>
      <c r="R198" s="15">
        <v>3386899968</v>
      </c>
      <c r="S198" s="15">
        <v>3408100096</v>
      </c>
      <c r="T198" s="15">
        <v>3598400000</v>
      </c>
      <c r="U198" s="15">
        <v>3558400000</v>
      </c>
      <c r="V198" s="15">
        <v>3623200000</v>
      </c>
      <c r="W198" s="15">
        <v>3805900032</v>
      </c>
      <c r="X198" s="15">
        <v>3781799936</v>
      </c>
      <c r="Y198" s="15">
        <v>3655600128</v>
      </c>
      <c r="Z198" s="15">
        <v>3764000000</v>
      </c>
      <c r="AA198" s="15">
        <v>3728300032</v>
      </c>
      <c r="AB198" s="15">
        <v>3782200064</v>
      </c>
      <c r="AC198" s="15">
        <v>3774000128</v>
      </c>
      <c r="AD198" s="15">
        <v>2374799872</v>
      </c>
      <c r="AE198" s="15">
        <v>2059399936</v>
      </c>
      <c r="AF198" s="15">
        <v>2136700032</v>
      </c>
      <c r="AG198" s="15">
        <v>2002099968</v>
      </c>
      <c r="AH198" s="15">
        <v>2046099968</v>
      </c>
      <c r="AI198" s="15">
        <v>1995800064</v>
      </c>
      <c r="AJ198" s="15">
        <v>2062200064</v>
      </c>
      <c r="AK198" s="15">
        <v>1973400064</v>
      </c>
      <c r="AL198" s="15">
        <v>1952199936</v>
      </c>
      <c r="AM198" s="15">
        <v>2056899968</v>
      </c>
      <c r="AN198" s="15">
        <v>2098000000</v>
      </c>
      <c r="AO198" s="15">
        <v>1927699968</v>
      </c>
      <c r="AP198" s="15">
        <v>1957299968</v>
      </c>
      <c r="AQ198" s="15">
        <v>2007699968</v>
      </c>
      <c r="AR198" s="15">
        <v>2027699968</v>
      </c>
      <c r="AS198" t="s">
        <v>1252</v>
      </c>
      <c r="AT198" s="25">
        <f t="shared" si="7"/>
        <v>2027.6999679999999</v>
      </c>
    </row>
    <row r="199" spans="1:46" x14ac:dyDescent="0.3">
      <c r="A199" t="s">
        <v>418</v>
      </c>
      <c r="B199" t="str">
        <f t="shared" si="6"/>
        <v>TD CN EQUITY</v>
      </c>
      <c r="C199" t="s">
        <v>198</v>
      </c>
      <c r="D199" s="15">
        <v>2061751025664</v>
      </c>
      <c r="E199" s="15">
        <v>1967181004800</v>
      </c>
      <c r="F199" s="15">
        <v>1966667988992</v>
      </c>
      <c r="G199" s="15">
        <v>1910892003328</v>
      </c>
      <c r="H199" s="15">
        <v>1955139026944</v>
      </c>
      <c r="I199" s="15">
        <v>1887075041280</v>
      </c>
      <c r="J199" s="15">
        <v>1926451953664</v>
      </c>
      <c r="K199" s="15">
        <v>1928283947008</v>
      </c>
      <c r="L199" s="15">
        <v>1917528047616</v>
      </c>
      <c r="M199" s="15">
        <v>1840810950656</v>
      </c>
      <c r="N199" s="15">
        <v>1825276035072</v>
      </c>
      <c r="O199" s="15">
        <v>1778588057600</v>
      </c>
      <c r="P199" s="15">
        <v>1728672038912</v>
      </c>
      <c r="Q199" s="15">
        <v>1703092944896</v>
      </c>
      <c r="R199" s="15">
        <v>1669058002944</v>
      </c>
      <c r="S199" s="15">
        <v>1735594999808</v>
      </c>
      <c r="T199" s="15">
        <v>1715864993792</v>
      </c>
      <c r="U199" s="15">
        <v>1697304936448</v>
      </c>
      <c r="V199" s="15">
        <v>1673745006592</v>
      </c>
      <c r="W199" s="15">
        <v>1457429020672</v>
      </c>
      <c r="X199" s="15">
        <v>1415290028032</v>
      </c>
      <c r="Y199" s="15">
        <v>1405442064384</v>
      </c>
      <c r="Z199" s="15">
        <v>1356587991040</v>
      </c>
      <c r="AA199" s="15">
        <v>1322505994240</v>
      </c>
      <c r="AB199" s="15">
        <v>1334903046144</v>
      </c>
      <c r="AC199" s="15">
        <v>1292504006656</v>
      </c>
      <c r="AD199" s="15">
        <v>1283835953152</v>
      </c>
      <c r="AE199" s="15">
        <v>1261315948544</v>
      </c>
      <c r="AF199" s="15">
        <v>1278994939904</v>
      </c>
      <c r="AG199" s="15">
        <v>1202380996608</v>
      </c>
      <c r="AH199" s="15">
        <v>1251920052224</v>
      </c>
      <c r="AI199" s="15">
        <v>1186883043328</v>
      </c>
      <c r="AJ199" s="15">
        <v>1176967053312</v>
      </c>
      <c r="AK199" s="15">
        <v>1182436032512</v>
      </c>
      <c r="AL199" s="15">
        <v>1124785979392</v>
      </c>
      <c r="AM199" s="15">
        <v>1173583953920</v>
      </c>
      <c r="AN199" s="15">
        <v>1104372957184</v>
      </c>
      <c r="AO199" s="15">
        <v>1099201970176</v>
      </c>
      <c r="AP199" s="15">
        <v>1030954024960</v>
      </c>
      <c r="AQ199" s="15">
        <v>1080154980352</v>
      </c>
      <c r="AR199" s="15">
        <v>960511016960</v>
      </c>
      <c r="AS199" t="s">
        <v>1253</v>
      </c>
      <c r="AT199" s="25">
        <f t="shared" si="7"/>
        <v>960511.01696000004</v>
      </c>
    </row>
    <row r="200" spans="1:46" x14ac:dyDescent="0.3">
      <c r="A200" t="s">
        <v>419</v>
      </c>
      <c r="B200" t="str">
        <f t="shared" si="6"/>
        <v>TECK/B CN EQUITY</v>
      </c>
      <c r="C200" t="s">
        <v>199</v>
      </c>
      <c r="D200" s="15">
        <v>44482998272</v>
      </c>
      <c r="E200" s="15">
        <v>58787000320</v>
      </c>
      <c r="F200" s="15">
        <v>58325999616</v>
      </c>
      <c r="G200" s="15">
        <v>56192999424</v>
      </c>
      <c r="H200" s="15">
        <v>54786998272</v>
      </c>
      <c r="I200" s="15">
        <v>53090000896</v>
      </c>
      <c r="J200" s="15">
        <v>53758001152</v>
      </c>
      <c r="K200" s="15">
        <v>52359000064</v>
      </c>
      <c r="L200" s="15">
        <v>50324000768</v>
      </c>
      <c r="M200" s="15">
        <v>49635000320</v>
      </c>
      <c r="N200" s="15">
        <v>48824000512</v>
      </c>
      <c r="O200" s="15">
        <v>47367999488</v>
      </c>
      <c r="P200" s="15">
        <v>44935999488</v>
      </c>
      <c r="Q200" s="15">
        <v>42779000832</v>
      </c>
      <c r="R200" s="15">
        <v>41712001024</v>
      </c>
      <c r="S200" s="15">
        <v>41278001152</v>
      </c>
      <c r="T200" s="15">
        <v>40267001856</v>
      </c>
      <c r="U200" s="15">
        <v>39238000640</v>
      </c>
      <c r="V200" s="15">
        <v>38774001664</v>
      </c>
      <c r="W200" s="15">
        <v>39350001664</v>
      </c>
      <c r="X200" s="15">
        <v>41817001984</v>
      </c>
      <c r="Y200" s="15">
        <v>41215000576</v>
      </c>
      <c r="Z200" s="15">
        <v>42105999360</v>
      </c>
      <c r="AA200" s="15">
        <v>39625998336</v>
      </c>
      <c r="AB200" s="15">
        <v>38372999168</v>
      </c>
      <c r="AC200" s="15">
        <v>38634000384</v>
      </c>
      <c r="AD200" s="15">
        <v>37894000640</v>
      </c>
      <c r="AE200" s="15">
        <v>37027999744</v>
      </c>
      <c r="AF200" s="15">
        <v>35468001280</v>
      </c>
      <c r="AG200" s="15">
        <v>34898001920</v>
      </c>
      <c r="AH200" s="15">
        <v>34851000320</v>
      </c>
      <c r="AI200" s="15">
        <v>35628998656</v>
      </c>
      <c r="AJ200" s="15">
        <v>34452000768</v>
      </c>
      <c r="AK200" s="15">
        <v>33910999040</v>
      </c>
      <c r="AL200" s="15">
        <v>33814999040</v>
      </c>
      <c r="AM200" s="15">
        <v>34688000000</v>
      </c>
      <c r="AN200" s="15">
        <v>34653999104</v>
      </c>
      <c r="AO200" s="15">
        <v>37248000000</v>
      </c>
      <c r="AP200" s="15">
        <v>37566001152</v>
      </c>
      <c r="AQ200" s="15">
        <v>36838998016</v>
      </c>
      <c r="AR200" s="15">
        <v>36446998528</v>
      </c>
      <c r="AS200" t="s">
        <v>1254</v>
      </c>
      <c r="AT200" s="25">
        <f t="shared" si="7"/>
        <v>36446.998527999996</v>
      </c>
    </row>
    <row r="201" spans="1:46" x14ac:dyDescent="0.3">
      <c r="A201" t="s">
        <v>420</v>
      </c>
      <c r="B201" t="str">
        <f t="shared" si="6"/>
        <v>TFII CN EQUITY</v>
      </c>
      <c r="C201" t="s">
        <v>200</v>
      </c>
      <c r="D201" s="15">
        <v>7499853824</v>
      </c>
      <c r="E201" s="15">
        <v>7449114112</v>
      </c>
      <c r="F201" s="15">
        <v>6900872192</v>
      </c>
      <c r="G201" s="15">
        <v>6283619840</v>
      </c>
      <c r="H201" s="15">
        <v>6055550976</v>
      </c>
      <c r="I201" s="15">
        <v>5491421184</v>
      </c>
      <c r="J201" s="15">
        <v>5504415744</v>
      </c>
      <c r="K201" s="15">
        <v>5505829888</v>
      </c>
      <c r="L201" s="15">
        <v>5500722176</v>
      </c>
      <c r="M201" s="15">
        <v>6080309248</v>
      </c>
      <c r="N201" s="15">
        <v>5933752832</v>
      </c>
      <c r="O201" s="15">
        <v>5753122816</v>
      </c>
      <c r="P201" s="15">
        <v>5536266240</v>
      </c>
      <c r="Q201" s="15">
        <v>5520974848</v>
      </c>
      <c r="R201" s="15">
        <v>4231140096</v>
      </c>
      <c r="S201" s="15">
        <v>3849363968</v>
      </c>
      <c r="T201" s="15">
        <v>4920133120</v>
      </c>
      <c r="U201" s="15">
        <v>4564972032</v>
      </c>
      <c r="V201" s="15">
        <v>3336089088</v>
      </c>
      <c r="W201" s="15">
        <v>3508819968</v>
      </c>
      <c r="X201" s="15">
        <v>3475160576</v>
      </c>
      <c r="Y201" s="15">
        <v>3496457728</v>
      </c>
      <c r="Z201" s="15">
        <v>3378900992</v>
      </c>
      <c r="AA201" s="15">
        <v>2972665856</v>
      </c>
      <c r="AB201" s="15">
        <v>3006971904</v>
      </c>
      <c r="AC201" s="15">
        <v>2962536960</v>
      </c>
      <c r="AD201" s="15">
        <v>2911452416</v>
      </c>
      <c r="AE201" s="15">
        <v>2975674880</v>
      </c>
      <c r="AF201" s="15">
        <v>2985924352</v>
      </c>
      <c r="AG201" s="15">
        <v>2869392640</v>
      </c>
      <c r="AH201" s="15">
        <v>2802095872</v>
      </c>
      <c r="AI201" s="15">
        <v>2993961984</v>
      </c>
      <c r="AJ201" s="15">
        <v>2296015872</v>
      </c>
      <c r="AK201" s="15">
        <v>2330051584</v>
      </c>
      <c r="AL201" s="15">
        <v>2360090880</v>
      </c>
      <c r="AM201" s="15">
        <v>2442775552</v>
      </c>
      <c r="AN201" s="15">
        <v>2521174784</v>
      </c>
      <c r="AO201" s="15">
        <v>2767821056</v>
      </c>
      <c r="AP201" s="15">
        <v>2746900224</v>
      </c>
      <c r="AQ201" s="15">
        <v>2960472576</v>
      </c>
      <c r="AR201" s="15">
        <v>2493066496</v>
      </c>
      <c r="AS201" t="s">
        <v>1255</v>
      </c>
      <c r="AT201" s="25">
        <f t="shared" si="7"/>
        <v>2493.0664959999999</v>
      </c>
    </row>
    <row r="202" spans="1:46" x14ac:dyDescent="0.3">
      <c r="A202" t="s">
        <v>421</v>
      </c>
      <c r="B202" t="str">
        <f t="shared" si="6"/>
        <v>TFPM CN EQUITY</v>
      </c>
      <c r="C202" t="s">
        <v>201</v>
      </c>
      <c r="D202" s="15">
        <v>1773227008</v>
      </c>
      <c r="E202" s="15">
        <v>1740846976</v>
      </c>
      <c r="F202" s="15">
        <v>1903555968</v>
      </c>
      <c r="G202" s="15">
        <v>1894464000</v>
      </c>
      <c r="H202" s="15">
        <v>1905778048</v>
      </c>
      <c r="I202" s="15">
        <v>1922759040</v>
      </c>
      <c r="J202" s="15">
        <v>1924417024</v>
      </c>
      <c r="K202" s="15">
        <v>1337031040</v>
      </c>
      <c r="L202" s="15">
        <v>1325499008</v>
      </c>
      <c r="M202" s="15">
        <v>1318243968</v>
      </c>
      <c r="N202" s="15">
        <v>1311462016</v>
      </c>
      <c r="O202" s="15">
        <v>1303409024</v>
      </c>
      <c r="P202" s="15">
        <v>1297721984</v>
      </c>
      <c r="Q202" s="15">
        <v>1306368000</v>
      </c>
      <c r="R202" s="15">
        <v>1309596032</v>
      </c>
      <c r="S202" s="15" t="s">
        <v>6</v>
      </c>
      <c r="T202" s="15" t="s">
        <v>6</v>
      </c>
      <c r="U202" s="15" t="s">
        <v>6</v>
      </c>
      <c r="V202" s="15" t="s">
        <v>6</v>
      </c>
      <c r="W202" s="15" t="s">
        <v>6</v>
      </c>
      <c r="X202" s="15" t="s">
        <v>6</v>
      </c>
      <c r="Y202" s="15" t="s">
        <v>6</v>
      </c>
      <c r="Z202" s="15" t="s">
        <v>6</v>
      </c>
      <c r="AA202" s="15" t="s">
        <v>6</v>
      </c>
      <c r="AB202" s="15" t="s">
        <v>6</v>
      </c>
      <c r="AC202" s="15" t="s">
        <v>6</v>
      </c>
      <c r="AD202" s="15" t="s">
        <v>6</v>
      </c>
      <c r="AE202" s="15" t="s">
        <v>6</v>
      </c>
      <c r="AF202" s="15" t="s">
        <v>6</v>
      </c>
      <c r="AG202" s="15" t="s">
        <v>6</v>
      </c>
      <c r="AH202" s="15" t="s">
        <v>6</v>
      </c>
      <c r="AI202" s="15" t="s">
        <v>6</v>
      </c>
      <c r="AJ202" s="15" t="s">
        <v>6</v>
      </c>
      <c r="AK202" s="15" t="s">
        <v>6</v>
      </c>
      <c r="AL202" s="15" t="s">
        <v>6</v>
      </c>
      <c r="AM202" s="15" t="s">
        <v>6</v>
      </c>
      <c r="AN202" s="15" t="s">
        <v>6</v>
      </c>
      <c r="AO202" s="15" t="s">
        <v>6</v>
      </c>
      <c r="AP202" s="15" t="s">
        <v>6</v>
      </c>
      <c r="AQ202" s="15" t="s">
        <v>6</v>
      </c>
      <c r="AR202" s="15" t="s">
        <v>6</v>
      </c>
      <c r="AS202" t="s">
        <v>1256</v>
      </c>
      <c r="AT202" s="25" t="e">
        <f t="shared" si="7"/>
        <v>#VALUE!</v>
      </c>
    </row>
    <row r="203" spans="1:46" x14ac:dyDescent="0.3">
      <c r="A203" t="s">
        <v>422</v>
      </c>
      <c r="B203" t="str">
        <f t="shared" si="6"/>
        <v>TIH CN EQUITY</v>
      </c>
      <c r="C203" t="s">
        <v>202</v>
      </c>
      <c r="D203" s="15">
        <v>4714095104</v>
      </c>
      <c r="E203" s="15">
        <v>4718990848</v>
      </c>
      <c r="F203" s="15">
        <v>4655876096</v>
      </c>
      <c r="G203" s="15">
        <v>4571847168</v>
      </c>
      <c r="H203" s="15">
        <v>4385170944</v>
      </c>
      <c r="I203" s="15">
        <v>4191965952</v>
      </c>
      <c r="J203" s="15">
        <v>4068046080</v>
      </c>
      <c r="K203" s="15">
        <v>4182125056</v>
      </c>
      <c r="L203" s="15">
        <v>3974792960</v>
      </c>
      <c r="M203" s="15">
        <v>3833423872</v>
      </c>
      <c r="N203" s="15">
        <v>3626479104</v>
      </c>
      <c r="O203" s="15">
        <v>3583795968</v>
      </c>
      <c r="P203" s="15">
        <v>3475060992</v>
      </c>
      <c r="Q203" s="15">
        <v>3413605120</v>
      </c>
      <c r="R203" s="15">
        <v>3336232960</v>
      </c>
      <c r="S203" s="15">
        <v>3346791936</v>
      </c>
      <c r="T203" s="15">
        <v>3382657024</v>
      </c>
      <c r="U203" s="15">
        <v>3472441088</v>
      </c>
      <c r="V203" s="15">
        <v>3438743040</v>
      </c>
      <c r="W203" s="15">
        <v>3371336960</v>
      </c>
      <c r="X203" s="15">
        <v>3395746048</v>
      </c>
      <c r="Y203" s="15">
        <v>3346358016</v>
      </c>
      <c r="Z203" s="15">
        <v>3202286080</v>
      </c>
      <c r="AA203" s="15">
        <v>3234531072</v>
      </c>
      <c r="AB203" s="15">
        <v>3113040896</v>
      </c>
      <c r="AC203" s="15">
        <v>3112075008</v>
      </c>
      <c r="AD203" s="15">
        <v>2888950016</v>
      </c>
      <c r="AE203" s="15">
        <v>2866945024</v>
      </c>
      <c r="AF203" s="15">
        <v>1514688000</v>
      </c>
      <c r="AG203" s="15">
        <v>1492400000</v>
      </c>
      <c r="AH203" s="15">
        <v>1434587008</v>
      </c>
      <c r="AI203" s="15">
        <v>1394211968</v>
      </c>
      <c r="AJ203" s="15">
        <v>1420310016</v>
      </c>
      <c r="AK203" s="15">
        <v>1346418048</v>
      </c>
      <c r="AL203" s="15">
        <v>1265748992</v>
      </c>
      <c r="AM203" s="15">
        <v>1276077056</v>
      </c>
      <c r="AN203" s="15">
        <v>1413702016</v>
      </c>
      <c r="AO203" s="15">
        <v>1271517056</v>
      </c>
      <c r="AP203" s="15">
        <v>1178562944</v>
      </c>
      <c r="AQ203" s="15">
        <v>1107801984</v>
      </c>
      <c r="AR203" s="15">
        <v>1074444032</v>
      </c>
      <c r="AS203" t="s">
        <v>1257</v>
      </c>
      <c r="AT203" s="25">
        <f t="shared" si="7"/>
        <v>1074.4440320000001</v>
      </c>
    </row>
    <row r="204" spans="1:46" x14ac:dyDescent="0.3">
      <c r="A204" t="s">
        <v>1051</v>
      </c>
      <c r="B204" t="str">
        <f t="shared" si="6"/>
        <v>TLRY CN EQUITY</v>
      </c>
      <c r="C204" t="s">
        <v>814</v>
      </c>
      <c r="D204" s="15">
        <v>4261867008</v>
      </c>
      <c r="E204" s="15">
        <v>4221665024</v>
      </c>
      <c r="F204" s="15">
        <v>4212856064</v>
      </c>
      <c r="G204" s="15">
        <v>4330556928</v>
      </c>
      <c r="H204" s="15">
        <v>4402250240</v>
      </c>
      <c r="I204" s="15">
        <v>4307258880</v>
      </c>
      <c r="J204" s="15">
        <v>4375900160</v>
      </c>
      <c r="K204" s="15">
        <v>5474378752</v>
      </c>
      <c r="L204" s="15">
        <v>5592481792</v>
      </c>
      <c r="M204" s="15">
        <v>5449694208</v>
      </c>
      <c r="N204" s="15">
        <v>5819436032</v>
      </c>
      <c r="O204" s="15">
        <v>5763486208</v>
      </c>
      <c r="P204" s="15">
        <v>5986352128</v>
      </c>
      <c r="Q204" s="15">
        <v>6025361920</v>
      </c>
      <c r="R204" s="15" t="s">
        <v>6</v>
      </c>
      <c r="S204" s="15">
        <v>855728000</v>
      </c>
      <c r="T204" s="15">
        <v>945948992</v>
      </c>
      <c r="U204" s="15">
        <v>855728000</v>
      </c>
      <c r="V204" s="15">
        <v>887361024</v>
      </c>
      <c r="W204" s="15">
        <v>855728000</v>
      </c>
      <c r="X204" s="15">
        <v>915564032</v>
      </c>
      <c r="Y204" s="15">
        <v>896329984</v>
      </c>
      <c r="Z204" s="15">
        <v>1040200000</v>
      </c>
      <c r="AA204" s="15">
        <v>1024131008</v>
      </c>
      <c r="AB204" s="15">
        <v>1076595968</v>
      </c>
      <c r="AC204" s="15">
        <v>656667008</v>
      </c>
      <c r="AD204" s="15">
        <v>223800992</v>
      </c>
      <c r="AE204" s="15">
        <v>106478000</v>
      </c>
      <c r="AF204" s="15">
        <v>106646000</v>
      </c>
      <c r="AG204" s="15">
        <v>53948000</v>
      </c>
      <c r="AH204" s="15" t="s">
        <v>6</v>
      </c>
      <c r="AI204" s="15" t="s">
        <v>6</v>
      </c>
      <c r="AJ204" s="15" t="s">
        <v>6</v>
      </c>
      <c r="AK204" s="15" t="s">
        <v>6</v>
      </c>
      <c r="AL204" s="15" t="s">
        <v>6</v>
      </c>
      <c r="AM204" s="15" t="s">
        <v>6</v>
      </c>
      <c r="AN204" s="15" t="s">
        <v>6</v>
      </c>
      <c r="AO204" s="15" t="s">
        <v>6</v>
      </c>
      <c r="AP204" s="15" t="s">
        <v>6</v>
      </c>
      <c r="AQ204" s="15" t="s">
        <v>6</v>
      </c>
      <c r="AR204" s="15" t="s">
        <v>6</v>
      </c>
      <c r="AS204" t="s">
        <v>1258</v>
      </c>
      <c r="AT204" s="25" t="e">
        <f t="shared" si="7"/>
        <v>#VALUE!</v>
      </c>
    </row>
    <row r="205" spans="1:46" x14ac:dyDescent="0.3">
      <c r="A205" t="s">
        <v>424</v>
      </c>
      <c r="B205" t="str">
        <f t="shared" si="6"/>
        <v>TOU CN EQUITY</v>
      </c>
      <c r="C205" t="s">
        <v>204</v>
      </c>
      <c r="D205" s="15">
        <v>20245850112</v>
      </c>
      <c r="E205" s="15">
        <v>19884722176</v>
      </c>
      <c r="F205" s="15">
        <v>20024236032</v>
      </c>
      <c r="G205" s="15">
        <v>20097374208</v>
      </c>
      <c r="H205" s="15">
        <v>17788561408</v>
      </c>
      <c r="I205" s="15">
        <v>17681174528</v>
      </c>
      <c r="J205" s="15">
        <v>18025515008</v>
      </c>
      <c r="K205" s="15">
        <v>18893041664</v>
      </c>
      <c r="L205" s="15">
        <v>20051705856</v>
      </c>
      <c r="M205" s="15">
        <v>15717712896</v>
      </c>
      <c r="N205" s="15">
        <v>15492761600</v>
      </c>
      <c r="O205" s="15">
        <v>15292093440</v>
      </c>
      <c r="P205" s="15">
        <v>14923735040</v>
      </c>
      <c r="Q205" s="15">
        <v>13153136640</v>
      </c>
      <c r="R205" s="15">
        <v>12728514560</v>
      </c>
      <c r="S205" s="15">
        <v>12790200320</v>
      </c>
      <c r="T205" s="15">
        <v>11246517248</v>
      </c>
      <c r="U205" s="15">
        <v>11239383040</v>
      </c>
      <c r="V205" s="15">
        <v>11106253824</v>
      </c>
      <c r="W205" s="15">
        <v>11180609536</v>
      </c>
      <c r="X205" s="15">
        <v>11043665920</v>
      </c>
      <c r="Y205" s="15">
        <v>10836576256</v>
      </c>
      <c r="Z205" s="15">
        <v>10924480512</v>
      </c>
      <c r="AA205" s="15">
        <v>10732456960</v>
      </c>
      <c r="AB205" s="15">
        <v>10429504512</v>
      </c>
      <c r="AC205" s="15">
        <v>10186188800</v>
      </c>
      <c r="AD205" s="15">
        <v>10212446208</v>
      </c>
      <c r="AE205" s="15">
        <v>10181527552</v>
      </c>
      <c r="AF205" s="15">
        <v>9916804096</v>
      </c>
      <c r="AG205" s="15">
        <v>9630468096</v>
      </c>
      <c r="AH205" s="15">
        <v>9612394496</v>
      </c>
      <c r="AI205" s="15">
        <v>9357522944</v>
      </c>
      <c r="AJ205" s="15">
        <v>7790816256</v>
      </c>
      <c r="AK205" s="15">
        <v>7694140928</v>
      </c>
      <c r="AL205" s="15">
        <v>7844727808</v>
      </c>
      <c r="AM205" s="15">
        <v>7640671232</v>
      </c>
      <c r="AN205" s="15">
        <v>7471042048</v>
      </c>
      <c r="AO205" s="15">
        <v>7071800832</v>
      </c>
      <c r="AP205" s="15">
        <v>6801583104</v>
      </c>
      <c r="AQ205" s="15">
        <v>6622303232</v>
      </c>
      <c r="AR205" s="15">
        <v>5978644992</v>
      </c>
      <c r="AS205" t="s">
        <v>1259</v>
      </c>
      <c r="AT205" s="25">
        <f t="shared" si="7"/>
        <v>5978.6449919999995</v>
      </c>
    </row>
    <row r="206" spans="1:46" x14ac:dyDescent="0.3">
      <c r="A206" t="s">
        <v>1052</v>
      </c>
      <c r="B206" t="str">
        <f t="shared" si="6"/>
        <v>TOY CN EQUITY</v>
      </c>
      <c r="C206" t="s">
        <v>811</v>
      </c>
      <c r="D206" s="15">
        <v>2778599936</v>
      </c>
      <c r="E206" s="15">
        <v>2549299968</v>
      </c>
      <c r="F206" s="15">
        <v>2522400000</v>
      </c>
      <c r="G206" s="15">
        <v>1989699968</v>
      </c>
      <c r="H206" s="15">
        <v>2037200000</v>
      </c>
      <c r="I206" s="15">
        <v>1808099968</v>
      </c>
      <c r="J206" s="15">
        <v>1669100032</v>
      </c>
      <c r="K206" s="15">
        <v>1805100032</v>
      </c>
      <c r="L206" s="15">
        <v>1848700032</v>
      </c>
      <c r="M206" s="15">
        <v>1726499968</v>
      </c>
      <c r="N206" s="15">
        <v>1604400000</v>
      </c>
      <c r="O206" s="15">
        <v>1736700032</v>
      </c>
      <c r="P206" s="15">
        <v>1685400064</v>
      </c>
      <c r="Q206" s="15">
        <v>1376600064</v>
      </c>
      <c r="R206" s="15">
        <v>1267200000</v>
      </c>
      <c r="S206" s="15">
        <v>1342099968</v>
      </c>
      <c r="T206" s="15">
        <v>1331699968</v>
      </c>
      <c r="U206" s="15">
        <v>1375600000</v>
      </c>
      <c r="V206" s="15">
        <v>1399800064</v>
      </c>
      <c r="W206" s="15">
        <v>1256400000</v>
      </c>
      <c r="X206" s="15">
        <v>1356055040</v>
      </c>
      <c r="Y206" s="15">
        <v>1100654976</v>
      </c>
      <c r="Z206" s="15">
        <v>1023878016</v>
      </c>
      <c r="AA206" s="15">
        <v>999200000</v>
      </c>
      <c r="AB206" s="15">
        <v>1188113024</v>
      </c>
      <c r="AC206" s="15">
        <v>883054976</v>
      </c>
      <c r="AD206" s="15">
        <v>862475008</v>
      </c>
      <c r="AE206" s="15">
        <v>938385024</v>
      </c>
      <c r="AF206" s="15">
        <v>1044072000</v>
      </c>
      <c r="AG206" s="15">
        <v>728563008</v>
      </c>
      <c r="AH206" s="15">
        <v>683020992</v>
      </c>
      <c r="AI206" s="15">
        <v>775596032</v>
      </c>
      <c r="AJ206" s="15">
        <v>815112000</v>
      </c>
      <c r="AK206" s="15">
        <v>489555008</v>
      </c>
      <c r="AL206" s="15">
        <v>406236992</v>
      </c>
      <c r="AM206" s="15">
        <v>388283008</v>
      </c>
      <c r="AN206" s="15">
        <v>465713984</v>
      </c>
      <c r="AO206" s="15">
        <v>303235008</v>
      </c>
      <c r="AP206" s="15">
        <v>280544992</v>
      </c>
      <c r="AQ206" s="15">
        <v>350784992</v>
      </c>
      <c r="AR206" s="15">
        <v>276976992</v>
      </c>
      <c r="AS206" t="s">
        <v>1260</v>
      </c>
      <c r="AT206" s="25">
        <f t="shared" si="7"/>
        <v>276.976992</v>
      </c>
    </row>
    <row r="207" spans="1:46" x14ac:dyDescent="0.3">
      <c r="A207" t="s">
        <v>425</v>
      </c>
      <c r="B207" t="str">
        <f t="shared" si="6"/>
        <v>TPZ CN EQUITY</v>
      </c>
      <c r="C207" t="s">
        <v>205</v>
      </c>
      <c r="D207" s="15">
        <v>1623841024</v>
      </c>
      <c r="E207" s="15">
        <v>1660644992</v>
      </c>
      <c r="F207" s="15">
        <v>1600414976</v>
      </c>
      <c r="G207" s="15">
        <v>1647147008</v>
      </c>
      <c r="H207" s="15">
        <v>1691149952</v>
      </c>
      <c r="I207" s="15">
        <v>1700893056</v>
      </c>
      <c r="J207" s="15">
        <v>1766638976</v>
      </c>
      <c r="K207" s="15">
        <v>1835731968</v>
      </c>
      <c r="L207" s="15">
        <v>1875464960</v>
      </c>
      <c r="M207" s="15">
        <v>1641507968</v>
      </c>
      <c r="N207" s="15">
        <v>1568256000</v>
      </c>
      <c r="O207" s="15">
        <v>1611751936</v>
      </c>
      <c r="P207" s="15">
        <v>1455508992</v>
      </c>
      <c r="Q207" s="15">
        <v>1305741056</v>
      </c>
      <c r="R207" s="15">
        <v>997715008</v>
      </c>
      <c r="S207" s="15">
        <v>1008545984</v>
      </c>
      <c r="T207" s="15">
        <v>794787008</v>
      </c>
      <c r="U207" s="15">
        <v>793323008</v>
      </c>
      <c r="V207" s="15" t="s">
        <v>6</v>
      </c>
      <c r="W207" s="15" t="s">
        <v>6</v>
      </c>
      <c r="X207" s="15" t="s">
        <v>6</v>
      </c>
      <c r="Y207" s="15" t="s">
        <v>6</v>
      </c>
      <c r="Z207" s="15" t="s">
        <v>6</v>
      </c>
      <c r="AA207" s="15" t="s">
        <v>6</v>
      </c>
      <c r="AB207" s="15" t="s">
        <v>6</v>
      </c>
      <c r="AC207" s="15" t="s">
        <v>6</v>
      </c>
      <c r="AD207" s="15" t="s">
        <v>6</v>
      </c>
      <c r="AE207" s="15" t="s">
        <v>6</v>
      </c>
      <c r="AF207" s="15" t="s">
        <v>6</v>
      </c>
      <c r="AG207" s="15" t="s">
        <v>6</v>
      </c>
      <c r="AH207" s="15" t="s">
        <v>6</v>
      </c>
      <c r="AI207" s="15" t="s">
        <v>6</v>
      </c>
      <c r="AJ207" s="15" t="s">
        <v>6</v>
      </c>
      <c r="AK207" s="15" t="s">
        <v>6</v>
      </c>
      <c r="AL207" s="15" t="s">
        <v>6</v>
      </c>
      <c r="AM207" s="15" t="s">
        <v>6</v>
      </c>
      <c r="AN207" s="15" t="s">
        <v>6</v>
      </c>
      <c r="AO207" s="15" t="s">
        <v>6</v>
      </c>
      <c r="AP207" s="15" t="s">
        <v>6</v>
      </c>
      <c r="AQ207" s="15" t="s">
        <v>6</v>
      </c>
      <c r="AR207" s="15" t="s">
        <v>6</v>
      </c>
      <c r="AS207" t="s">
        <v>1261</v>
      </c>
      <c r="AT207" s="25" t="e">
        <f t="shared" si="7"/>
        <v>#VALUE!</v>
      </c>
    </row>
    <row r="208" spans="1:46" x14ac:dyDescent="0.3">
      <c r="A208" t="s">
        <v>426</v>
      </c>
      <c r="B208" t="str">
        <f t="shared" si="6"/>
        <v>TRI CN EQUITY</v>
      </c>
      <c r="C208" t="s">
        <v>206</v>
      </c>
      <c r="D208" s="15">
        <v>18431000576</v>
      </c>
      <c r="E208" s="15">
        <v>18378000384</v>
      </c>
      <c r="F208" s="15">
        <v>18816000000</v>
      </c>
      <c r="G208" s="15">
        <v>18684000256</v>
      </c>
      <c r="H208" s="15">
        <v>19349000192</v>
      </c>
      <c r="I208" s="15">
        <v>20888999936</v>
      </c>
      <c r="J208" s="15">
        <v>21034999808</v>
      </c>
      <c r="K208" s="15">
        <v>21710999552</v>
      </c>
      <c r="L208" s="15">
        <v>21162000384</v>
      </c>
      <c r="M208" s="15">
        <v>21799000064</v>
      </c>
      <c r="N208" s="15">
        <v>22829000704</v>
      </c>
      <c r="O208" s="15">
        <v>22148999168</v>
      </c>
      <c r="P208" s="15">
        <v>23099000832</v>
      </c>
      <c r="Q208" s="15">
        <v>24561000448</v>
      </c>
      <c r="R208" s="15">
        <v>23779999744</v>
      </c>
      <c r="S208" s="15">
        <v>17880999936</v>
      </c>
      <c r="T208" s="15">
        <v>17038000128</v>
      </c>
      <c r="U208" s="15">
        <v>16903000064</v>
      </c>
      <c r="V208" s="15">
        <v>16915999744</v>
      </c>
      <c r="W208" s="15">
        <v>17294999552</v>
      </c>
      <c r="X208" s="15">
        <v>15984000000</v>
      </c>
      <c r="Y208" s="15">
        <v>16453000192</v>
      </c>
      <c r="Z208" s="15">
        <v>16458999808</v>
      </c>
      <c r="AA208" s="15">
        <v>17018000384</v>
      </c>
      <c r="AB208" s="15">
        <v>26748999680</v>
      </c>
      <c r="AC208" s="15">
        <v>26975000576</v>
      </c>
      <c r="AD208" s="15">
        <v>26958000128</v>
      </c>
      <c r="AE208" s="15">
        <v>26480001024</v>
      </c>
      <c r="AF208" s="15">
        <v>26765000704</v>
      </c>
      <c r="AG208" s="15">
        <v>26517000192</v>
      </c>
      <c r="AH208" s="15">
        <v>26606000128</v>
      </c>
      <c r="AI208" s="15">
        <v>27851999232</v>
      </c>
      <c r="AJ208" s="15">
        <v>28412999680</v>
      </c>
      <c r="AK208" s="15">
        <v>28608999424</v>
      </c>
      <c r="AL208" s="15">
        <v>29048000512</v>
      </c>
      <c r="AM208" s="15">
        <v>29112000512</v>
      </c>
      <c r="AN208" s="15">
        <v>29048000512</v>
      </c>
      <c r="AO208" s="15">
        <v>30016999424</v>
      </c>
      <c r="AP208" s="15">
        <v>29788999680</v>
      </c>
      <c r="AQ208" s="15">
        <v>30596999168</v>
      </c>
      <c r="AR208" s="15">
        <v>31659999232</v>
      </c>
      <c r="AS208" t="s">
        <v>1262</v>
      </c>
      <c r="AT208" s="25">
        <f t="shared" si="7"/>
        <v>31659.999231999998</v>
      </c>
    </row>
    <row r="209" spans="1:46" x14ac:dyDescent="0.3">
      <c r="A209" t="s">
        <v>427</v>
      </c>
      <c r="B209" t="str">
        <f t="shared" si="6"/>
        <v>TRP CN EQUITY</v>
      </c>
      <c r="C209" t="s">
        <v>207</v>
      </c>
      <c r="D209" s="15">
        <v>135292002304</v>
      </c>
      <c r="E209" s="15">
        <v>127966003200</v>
      </c>
      <c r="F209" s="15">
        <v>128026001408</v>
      </c>
      <c r="G209" s="15">
        <v>125033996288</v>
      </c>
      <c r="H209" s="15">
        <v>122649001984</v>
      </c>
      <c r="I209" s="15">
        <v>117033000960</v>
      </c>
      <c r="J209" s="15">
        <v>119200997376</v>
      </c>
      <c r="K209" s="15">
        <v>114347999232</v>
      </c>
      <c r="L209" s="15">
        <v>116802002944</v>
      </c>
      <c r="M209" s="15">
        <v>109132996608</v>
      </c>
      <c r="N209" s="15">
        <v>105182003200</v>
      </c>
      <c r="O209" s="15">
        <v>104218001408</v>
      </c>
      <c r="P209" s="15">
        <v>104522997760</v>
      </c>
      <c r="Q209" s="15">
        <v>101201002496</v>
      </c>
      <c r="R209" s="15">
        <v>99949002752</v>
      </c>
      <c r="S209" s="15">
        <v>100299997184</v>
      </c>
      <c r="T209" s="15">
        <v>101861998592</v>
      </c>
      <c r="U209" s="15">
        <v>101797003264</v>
      </c>
      <c r="V209" s="15">
        <v>107810996224</v>
      </c>
      <c r="W209" s="15">
        <v>99279003648</v>
      </c>
      <c r="X209" s="15">
        <v>99611000832</v>
      </c>
      <c r="Y209" s="15">
        <v>98429001728</v>
      </c>
      <c r="Z209" s="15">
        <v>99346997248</v>
      </c>
      <c r="AA209" s="15">
        <v>98919997440</v>
      </c>
      <c r="AB209" s="15">
        <v>94177001472</v>
      </c>
      <c r="AC209" s="15">
        <v>92583002112</v>
      </c>
      <c r="AD209" s="15">
        <v>89010003968</v>
      </c>
      <c r="AE209" s="15">
        <v>86101000192</v>
      </c>
      <c r="AF209" s="15">
        <v>86409003008</v>
      </c>
      <c r="AG209" s="15">
        <v>86314000384</v>
      </c>
      <c r="AH209" s="15">
        <v>88638996480</v>
      </c>
      <c r="AI209" s="15">
        <v>88050999296</v>
      </c>
      <c r="AJ209" s="15">
        <v>87257997312</v>
      </c>
      <c r="AK209" s="15">
        <v>77621002240</v>
      </c>
      <c r="AL209" s="15">
        <v>63957999616</v>
      </c>
      <c r="AM209" s="15">
        <v>64398000128</v>
      </c>
      <c r="AN209" s="15">
        <v>65728000000</v>
      </c>
      <c r="AO209" s="15">
        <v>62597001216</v>
      </c>
      <c r="AP209" s="15">
        <v>63815999488</v>
      </c>
      <c r="AQ209" s="15">
        <v>58524999680</v>
      </c>
      <c r="AR209" s="15">
        <v>57156001792</v>
      </c>
      <c r="AS209" t="s">
        <v>1263</v>
      </c>
      <c r="AT209" s="25">
        <f t="shared" si="7"/>
        <v>57156.001792000003</v>
      </c>
    </row>
    <row r="210" spans="1:46" x14ac:dyDescent="0.3">
      <c r="A210" t="s">
        <v>428</v>
      </c>
      <c r="B210" t="str">
        <f t="shared" si="6"/>
        <v>TSU CN EQUITY</v>
      </c>
      <c r="C210" t="s">
        <v>208</v>
      </c>
      <c r="D210" s="15">
        <v>4111127040</v>
      </c>
      <c r="E210" s="15">
        <v>3919393024</v>
      </c>
      <c r="F210" s="15">
        <v>3736786944</v>
      </c>
      <c r="G210" s="15">
        <v>3584444928</v>
      </c>
      <c r="H210" s="15">
        <v>3404909056</v>
      </c>
      <c r="I210" s="15">
        <v>3120189952</v>
      </c>
      <c r="J210" s="15">
        <v>2977073920</v>
      </c>
      <c r="K210" s="15">
        <v>2798864896</v>
      </c>
      <c r="L210" s="15">
        <v>4165498880</v>
      </c>
      <c r="M210" s="15">
        <v>3489135104</v>
      </c>
      <c r="N210" s="15">
        <v>3011533056</v>
      </c>
      <c r="O210" s="15">
        <v>3000354048</v>
      </c>
      <c r="P210" s="15">
        <v>2575612928</v>
      </c>
      <c r="Q210" s="15">
        <v>2203460096</v>
      </c>
      <c r="R210" s="15">
        <v>1886685952</v>
      </c>
      <c r="S210" s="15">
        <v>1706732032</v>
      </c>
      <c r="T210" s="15">
        <v>1517516032</v>
      </c>
      <c r="U210" s="15">
        <v>1327613056</v>
      </c>
      <c r="V210" s="15">
        <v>1143064064</v>
      </c>
      <c r="W210" s="15">
        <v>978393024</v>
      </c>
      <c r="X210" s="15">
        <v>886892992</v>
      </c>
      <c r="Y210" s="15">
        <v>750472000</v>
      </c>
      <c r="Z210" s="15">
        <v>667921984</v>
      </c>
      <c r="AA210" s="15">
        <v>600982016</v>
      </c>
      <c r="AB210" s="15">
        <v>557771008</v>
      </c>
      <c r="AC210" s="15">
        <v>528353984</v>
      </c>
      <c r="AD210" s="15">
        <v>486023008</v>
      </c>
      <c r="AE210" s="15">
        <v>488360000</v>
      </c>
      <c r="AF210" s="15">
        <v>476183008</v>
      </c>
      <c r="AG210" s="15">
        <v>470116992</v>
      </c>
      <c r="AH210" s="15">
        <v>409672992</v>
      </c>
      <c r="AI210" s="15">
        <v>419400992</v>
      </c>
      <c r="AJ210" s="15">
        <v>246176000</v>
      </c>
      <c r="AK210" s="15" t="s">
        <v>6</v>
      </c>
      <c r="AL210" s="15" t="s">
        <v>6</v>
      </c>
      <c r="AM210" s="15" t="s">
        <v>6</v>
      </c>
      <c r="AN210" s="15" t="s">
        <v>6</v>
      </c>
      <c r="AO210" s="15" t="s">
        <v>6</v>
      </c>
      <c r="AP210" s="15" t="s">
        <v>6</v>
      </c>
      <c r="AQ210" s="15" t="s">
        <v>6</v>
      </c>
      <c r="AR210" s="15" t="s">
        <v>6</v>
      </c>
      <c r="AS210" t="s">
        <v>1264</v>
      </c>
      <c r="AT210" s="25" t="e">
        <f t="shared" si="7"/>
        <v>#VALUE!</v>
      </c>
    </row>
    <row r="211" spans="1:46" x14ac:dyDescent="0.3">
      <c r="A211" t="s">
        <v>429</v>
      </c>
      <c r="B211" t="str">
        <f t="shared" si="6"/>
        <v>TVE CN EQUITY</v>
      </c>
      <c r="C211" t="s">
        <v>209</v>
      </c>
      <c r="D211" s="15">
        <v>3998419968</v>
      </c>
      <c r="E211" s="15">
        <v>4028688896</v>
      </c>
      <c r="F211" s="15">
        <v>4116037120</v>
      </c>
      <c r="G211" s="15">
        <v>4208128000</v>
      </c>
      <c r="H211" s="15">
        <v>4443836928</v>
      </c>
      <c r="I211" s="15">
        <v>4559903232</v>
      </c>
      <c r="J211" s="15">
        <v>4593760256</v>
      </c>
      <c r="K211" s="15">
        <v>4619701248</v>
      </c>
      <c r="L211" s="15">
        <v>2839145984</v>
      </c>
      <c r="M211" s="15">
        <v>2829984000</v>
      </c>
      <c r="N211" s="15">
        <v>2648092928</v>
      </c>
      <c r="O211" s="15">
        <v>2328153088</v>
      </c>
      <c r="P211" s="15">
        <v>2230382080</v>
      </c>
      <c r="Q211" s="15">
        <v>2180303104</v>
      </c>
      <c r="R211" s="15">
        <v>1199742976</v>
      </c>
      <c r="S211" s="15">
        <v>1027600000</v>
      </c>
      <c r="T211" s="15">
        <v>963219968</v>
      </c>
      <c r="U211" s="15">
        <v>935891968</v>
      </c>
      <c r="V211" s="15">
        <v>984044992</v>
      </c>
      <c r="W211" s="15">
        <v>1247118976</v>
      </c>
      <c r="X211" s="15">
        <v>1369917952</v>
      </c>
      <c r="Y211" s="15">
        <v>1336322944</v>
      </c>
      <c r="Z211" s="15">
        <v>1349507968</v>
      </c>
      <c r="AA211" s="15">
        <v>1264052992</v>
      </c>
      <c r="AB211" s="15">
        <v>1291058048</v>
      </c>
      <c r="AC211" s="15">
        <v>1237570944</v>
      </c>
      <c r="AD211" s="15">
        <v>1240334976</v>
      </c>
      <c r="AE211" s="15">
        <v>1207809024</v>
      </c>
      <c r="AF211" s="15">
        <v>1206886016</v>
      </c>
      <c r="AG211" s="15">
        <v>1178403968</v>
      </c>
      <c r="AH211" s="15">
        <v>1186285056</v>
      </c>
      <c r="AI211" s="15">
        <v>663563840</v>
      </c>
      <c r="AJ211" s="15">
        <v>679258560</v>
      </c>
      <c r="AK211" s="15">
        <v>542916608</v>
      </c>
      <c r="AL211" s="15">
        <v>553135168</v>
      </c>
      <c r="AM211" s="15">
        <v>549067712</v>
      </c>
      <c r="AN211" s="15">
        <v>549651648</v>
      </c>
      <c r="AO211" s="15">
        <v>561977024</v>
      </c>
      <c r="AP211" s="15">
        <v>482226688</v>
      </c>
      <c r="AQ211" s="15">
        <v>497578432</v>
      </c>
      <c r="AR211" s="15">
        <v>525003296</v>
      </c>
      <c r="AS211" t="s">
        <v>1265</v>
      </c>
      <c r="AT211" s="25">
        <f t="shared" si="7"/>
        <v>525.00329599999998</v>
      </c>
    </row>
    <row r="212" spans="1:46" x14ac:dyDescent="0.3">
      <c r="A212" t="s">
        <v>430</v>
      </c>
      <c r="B212" t="str">
        <f t="shared" si="6"/>
        <v>TVK CN EQUITY</v>
      </c>
      <c r="C212" t="s">
        <v>210</v>
      </c>
      <c r="D212" s="15">
        <v>867827008</v>
      </c>
      <c r="E212" s="15">
        <v>839302016</v>
      </c>
      <c r="F212" s="15">
        <v>799577024</v>
      </c>
      <c r="G212" s="15">
        <v>804076032</v>
      </c>
      <c r="H212" s="15">
        <v>652915008</v>
      </c>
      <c r="I212" s="15">
        <v>642278976</v>
      </c>
      <c r="J212" s="15">
        <v>632617024</v>
      </c>
      <c r="K212" s="15">
        <v>614636992</v>
      </c>
      <c r="L212" s="15">
        <v>614523008</v>
      </c>
      <c r="M212" s="15">
        <v>551056000</v>
      </c>
      <c r="N212" s="15">
        <v>535163008</v>
      </c>
      <c r="O212" s="15">
        <v>487128992</v>
      </c>
      <c r="P212" s="15">
        <v>406337984</v>
      </c>
      <c r="Q212" s="15">
        <v>310817984</v>
      </c>
      <c r="R212" s="15">
        <v>306873984</v>
      </c>
      <c r="S212" s="15">
        <v>315539008</v>
      </c>
      <c r="T212" s="15">
        <v>319624992</v>
      </c>
      <c r="U212" s="15">
        <v>312207008</v>
      </c>
      <c r="V212" s="15">
        <v>319184000</v>
      </c>
      <c r="W212" s="15">
        <v>330968000</v>
      </c>
      <c r="X212" s="15">
        <v>273593984</v>
      </c>
      <c r="Y212" s="15">
        <v>256832000</v>
      </c>
      <c r="Z212" s="15">
        <v>259676000</v>
      </c>
      <c r="AA212" s="15">
        <v>255592000</v>
      </c>
      <c r="AB212" s="15">
        <v>244171008</v>
      </c>
      <c r="AC212" s="15">
        <v>235166000</v>
      </c>
      <c r="AD212" s="15">
        <v>241383008</v>
      </c>
      <c r="AE212" s="15">
        <v>204867008</v>
      </c>
      <c r="AF212" s="15">
        <v>207464000</v>
      </c>
      <c r="AG212" s="15">
        <v>189716992</v>
      </c>
      <c r="AH212" s="15">
        <v>185846000</v>
      </c>
      <c r="AI212" s="15">
        <v>178594000</v>
      </c>
      <c r="AJ212" s="15">
        <v>168968000</v>
      </c>
      <c r="AK212" s="15">
        <v>168344992</v>
      </c>
      <c r="AL212" s="15">
        <v>170279008</v>
      </c>
      <c r="AM212" s="15">
        <v>185926000</v>
      </c>
      <c r="AN212" s="15">
        <v>192518000</v>
      </c>
      <c r="AO212" s="15">
        <v>185311008</v>
      </c>
      <c r="AP212" s="15">
        <v>177502000</v>
      </c>
      <c r="AQ212" s="15">
        <v>165334000</v>
      </c>
      <c r="AR212" s="15">
        <v>171111008</v>
      </c>
      <c r="AS212" t="s">
        <v>1266</v>
      </c>
      <c r="AT212" s="25">
        <f t="shared" si="7"/>
        <v>171.111008</v>
      </c>
    </row>
    <row r="213" spans="1:46" x14ac:dyDescent="0.3">
      <c r="A213" t="s">
        <v>431</v>
      </c>
      <c r="B213" t="str">
        <f t="shared" si="6"/>
        <v>TXG CN EQUITY</v>
      </c>
      <c r="C213" t="s">
        <v>211</v>
      </c>
      <c r="D213" s="15">
        <v>2055900032</v>
      </c>
      <c r="E213" s="15">
        <v>1969200000</v>
      </c>
      <c r="F213" s="15">
        <v>1919000064</v>
      </c>
      <c r="G213" s="15">
        <v>1835800064</v>
      </c>
      <c r="H213" s="15">
        <v>1714099968</v>
      </c>
      <c r="I213" s="15">
        <v>1690599936</v>
      </c>
      <c r="J213" s="15">
        <v>1618700032</v>
      </c>
      <c r="K213" s="15">
        <v>1593299968</v>
      </c>
      <c r="L213" s="15">
        <v>1498899968</v>
      </c>
      <c r="M213" s="15">
        <v>1433400064</v>
      </c>
      <c r="N213" s="15">
        <v>1358499968</v>
      </c>
      <c r="O213" s="15">
        <v>1358899968</v>
      </c>
      <c r="P213" s="15">
        <v>1315399936</v>
      </c>
      <c r="Q213" s="15">
        <v>1282700032</v>
      </c>
      <c r="R213" s="15">
        <v>1245500032</v>
      </c>
      <c r="S213" s="15">
        <v>1252400000</v>
      </c>
      <c r="T213" s="15">
        <v>1214099968</v>
      </c>
      <c r="U213" s="15">
        <v>1204099968</v>
      </c>
      <c r="V213" s="15">
        <v>1154700032</v>
      </c>
      <c r="W213" s="15">
        <v>1229600000</v>
      </c>
      <c r="X213" s="15">
        <v>1263100032</v>
      </c>
      <c r="Y213" s="15">
        <v>1230200064</v>
      </c>
      <c r="Z213" s="15">
        <v>1251699968</v>
      </c>
      <c r="AA213" s="15">
        <v>1271399936</v>
      </c>
      <c r="AB213" s="15">
        <v>1253400064</v>
      </c>
      <c r="AC213" s="15">
        <v>1219200000</v>
      </c>
      <c r="AD213" s="15">
        <v>1225900032</v>
      </c>
      <c r="AE213" s="15">
        <v>1168099968</v>
      </c>
      <c r="AF213" s="15">
        <v>1206000000</v>
      </c>
      <c r="AG213" s="15">
        <v>1194499968</v>
      </c>
      <c r="AH213" s="15">
        <v>1198000000</v>
      </c>
      <c r="AI213" s="15">
        <v>1206388992</v>
      </c>
      <c r="AJ213" s="15">
        <v>1167132032</v>
      </c>
      <c r="AK213" s="15">
        <v>1154256000</v>
      </c>
      <c r="AL213" s="15">
        <v>1106246016</v>
      </c>
      <c r="AM213" s="15">
        <v>1121063936</v>
      </c>
      <c r="AN213" s="15">
        <v>1047516032</v>
      </c>
      <c r="AO213" s="15">
        <v>969153984</v>
      </c>
      <c r="AP213" s="15">
        <v>901862016</v>
      </c>
      <c r="AQ213" s="15">
        <v>666013760</v>
      </c>
      <c r="AR213" s="15">
        <v>745797632</v>
      </c>
      <c r="AS213" t="s">
        <v>1267</v>
      </c>
      <c r="AT213" s="25">
        <f t="shared" si="7"/>
        <v>745.79763200000002</v>
      </c>
    </row>
    <row r="214" spans="1:46" x14ac:dyDescent="0.3">
      <c r="A214" t="s">
        <v>432</v>
      </c>
      <c r="B214" t="str">
        <f t="shared" si="6"/>
        <v>VET CN EQUITY</v>
      </c>
      <c r="C214" t="s">
        <v>212</v>
      </c>
      <c r="D214" s="15">
        <v>6084153856</v>
      </c>
      <c r="E214" s="15">
        <v>6182823936</v>
      </c>
      <c r="F214" s="15">
        <v>6324598784</v>
      </c>
      <c r="G214" s="15">
        <v>6235821056</v>
      </c>
      <c r="H214" s="15">
        <v>7161161216</v>
      </c>
      <c r="I214" s="15">
        <v>7179987968</v>
      </c>
      <c r="J214" s="15">
        <v>7285169152</v>
      </c>
      <c r="K214" s="15">
        <v>6991057920</v>
      </c>
      <c r="L214" s="15">
        <v>6608565760</v>
      </c>
      <c r="M214" s="15">
        <v>6281558016</v>
      </c>
      <c r="N214" s="15">
        <v>6199142912</v>
      </c>
      <c r="O214" s="15">
        <v>5905323008</v>
      </c>
      <c r="P214" s="15">
        <v>5749633024</v>
      </c>
      <c r="Q214" s="15">
        <v>5407473152</v>
      </c>
      <c r="R214" s="15">
        <v>4726543872</v>
      </c>
      <c r="S214" s="15">
        <v>4109138944</v>
      </c>
      <c r="T214" s="15">
        <v>4126398976</v>
      </c>
      <c r="U214" s="15">
        <v>4362056192</v>
      </c>
      <c r="V214" s="15">
        <v>4372341760</v>
      </c>
      <c r="W214" s="15">
        <v>5866120192</v>
      </c>
      <c r="X214" s="15">
        <v>5959136256</v>
      </c>
      <c r="Y214" s="15">
        <v>6034728960</v>
      </c>
      <c r="Z214" s="15">
        <v>6225167872</v>
      </c>
      <c r="AA214" s="15">
        <v>6270670848</v>
      </c>
      <c r="AB214" s="15">
        <v>5918629888</v>
      </c>
      <c r="AC214" s="15">
        <v>5682532864</v>
      </c>
      <c r="AD214" s="15">
        <v>4186533888</v>
      </c>
      <c r="AE214" s="15">
        <v>3974964992</v>
      </c>
      <c r="AF214" s="15">
        <v>4010937088</v>
      </c>
      <c r="AG214" s="15">
        <v>4012930048</v>
      </c>
      <c r="AH214" s="15">
        <v>3983533056</v>
      </c>
      <c r="AI214" s="15">
        <v>4087183872</v>
      </c>
      <c r="AJ214" s="15">
        <v>3915417088</v>
      </c>
      <c r="AK214" s="15">
        <v>3944784896</v>
      </c>
      <c r="AL214" s="15">
        <v>4072339968</v>
      </c>
      <c r="AM214" s="15">
        <v>4209220096</v>
      </c>
      <c r="AN214" s="15">
        <v>4502701056</v>
      </c>
      <c r="AO214" s="15">
        <v>4428813824</v>
      </c>
      <c r="AP214" s="15">
        <v>4462397952</v>
      </c>
      <c r="AQ214" s="15">
        <v>4386091008</v>
      </c>
      <c r="AR214" s="15">
        <v>4437727232</v>
      </c>
      <c r="AS214" t="s">
        <v>1268</v>
      </c>
      <c r="AT214" s="25">
        <f t="shared" si="7"/>
        <v>4437.7272320000002</v>
      </c>
    </row>
    <row r="215" spans="1:46" x14ac:dyDescent="0.3">
      <c r="A215" t="s">
        <v>1053</v>
      </c>
      <c r="B215" t="str">
        <f t="shared" si="6"/>
        <v>VRN CN EQUITY</v>
      </c>
      <c r="C215" t="s">
        <v>801</v>
      </c>
      <c r="D215" s="15">
        <v>11511900160</v>
      </c>
      <c r="E215" s="15">
        <v>11336399872</v>
      </c>
      <c r="F215" s="15">
        <v>12035500032</v>
      </c>
      <c r="G215" s="15">
        <v>12775700480</v>
      </c>
      <c r="H215" s="15">
        <v>10371000320</v>
      </c>
      <c r="I215" s="15">
        <v>11277200384</v>
      </c>
      <c r="J215" s="15">
        <v>9759599616</v>
      </c>
      <c r="K215" s="15">
        <v>9486399488</v>
      </c>
      <c r="L215" s="15">
        <v>10437600256</v>
      </c>
      <c r="M215" s="15">
        <v>10279400448</v>
      </c>
      <c r="N215" s="15">
        <v>10412499968</v>
      </c>
      <c r="O215" s="15">
        <v>9171200000</v>
      </c>
      <c r="P215" s="15">
        <v>9231500288</v>
      </c>
      <c r="Q215" s="15">
        <v>9283399680</v>
      </c>
      <c r="R215" s="15">
        <v>6610699776</v>
      </c>
      <c r="S215" s="15">
        <v>6645899776</v>
      </c>
      <c r="T215" s="15">
        <v>6864200192</v>
      </c>
      <c r="U215" s="15">
        <v>7022799872</v>
      </c>
      <c r="V215" s="15">
        <v>7209699840</v>
      </c>
      <c r="W215" s="15">
        <v>10091799552</v>
      </c>
      <c r="X215" s="15">
        <v>12073299968</v>
      </c>
      <c r="Y215" s="15">
        <v>12430699520</v>
      </c>
      <c r="Z215" s="15">
        <v>12824200192</v>
      </c>
      <c r="AA215" s="15">
        <v>12730399744</v>
      </c>
      <c r="AB215" s="15">
        <v>15948900352</v>
      </c>
      <c r="AC215" s="15">
        <v>16174699520</v>
      </c>
      <c r="AD215" s="15">
        <v>16481599488</v>
      </c>
      <c r="AE215" s="15">
        <v>16005300224</v>
      </c>
      <c r="AF215" s="15">
        <v>15945100288</v>
      </c>
      <c r="AG215" s="15">
        <v>16419200000</v>
      </c>
      <c r="AH215" s="15">
        <v>16568800256</v>
      </c>
      <c r="AI215" s="15">
        <v>16163600384</v>
      </c>
      <c r="AJ215" s="15">
        <v>16771900416</v>
      </c>
      <c r="AK215" s="15">
        <v>16610899968</v>
      </c>
      <c r="AL215" s="15">
        <v>17179499520</v>
      </c>
      <c r="AM215" s="15">
        <v>17615998976</v>
      </c>
      <c r="AN215" s="15">
        <v>18117726208</v>
      </c>
      <c r="AO215" s="15">
        <v>17972699136</v>
      </c>
      <c r="AP215" s="15">
        <v>16910980096</v>
      </c>
      <c r="AQ215" s="15">
        <v>16467085312</v>
      </c>
      <c r="AR215" s="15">
        <v>15887022080</v>
      </c>
      <c r="AS215" t="s">
        <v>1269</v>
      </c>
      <c r="AT215" s="25">
        <f t="shared" si="7"/>
        <v>15887.022080000001</v>
      </c>
    </row>
    <row r="216" spans="1:46" x14ac:dyDescent="0.3">
      <c r="A216" t="s">
        <v>435</v>
      </c>
      <c r="B216" t="str">
        <f t="shared" si="6"/>
        <v>WCN CN EQUITY</v>
      </c>
      <c r="C216" t="s">
        <v>215</v>
      </c>
      <c r="D216" s="15">
        <v>20095363072</v>
      </c>
      <c r="E216" s="15">
        <v>19301525504</v>
      </c>
      <c r="F216" s="15">
        <v>19082659840</v>
      </c>
      <c r="G216" s="15">
        <v>17915875328</v>
      </c>
      <c r="H216" s="15">
        <v>17731239936</v>
      </c>
      <c r="I216" s="15">
        <v>17359527936</v>
      </c>
      <c r="J216" s="15">
        <v>17227094016</v>
      </c>
      <c r="K216" s="15">
        <v>17134603264</v>
      </c>
      <c r="L216" s="15">
        <v>16130667520</v>
      </c>
      <c r="M216" s="15">
        <v>15416241152</v>
      </c>
      <c r="N216" s="15">
        <v>15414362112</v>
      </c>
      <c r="O216" s="15">
        <v>14699924480</v>
      </c>
      <c r="P216" s="15">
        <v>14274832384</v>
      </c>
      <c r="Q216" s="15">
        <v>14106207232</v>
      </c>
      <c r="R216" s="15">
        <v>14042929152</v>
      </c>
      <c r="S216" s="15">
        <v>13992364032</v>
      </c>
      <c r="T216" s="15">
        <v>13849447424</v>
      </c>
      <c r="U216" s="15">
        <v>13594005504</v>
      </c>
      <c r="V216" s="15">
        <v>14279410688</v>
      </c>
      <c r="W216" s="15">
        <v>13737695232</v>
      </c>
      <c r="X216" s="15">
        <v>13270235136</v>
      </c>
      <c r="Y216" s="15">
        <v>13145772032</v>
      </c>
      <c r="Z216" s="15">
        <v>12931928064</v>
      </c>
      <c r="AA216" s="15">
        <v>12627329024</v>
      </c>
      <c r="AB216" s="15">
        <v>12192065536</v>
      </c>
      <c r="AC216" s="15">
        <v>12024544256</v>
      </c>
      <c r="AD216" s="15">
        <v>11963217920</v>
      </c>
      <c r="AE216" s="15">
        <v>12014681088</v>
      </c>
      <c r="AF216" s="15">
        <v>11910275072</v>
      </c>
      <c r="AG216" s="15">
        <v>11655362560</v>
      </c>
      <c r="AH216" s="15">
        <v>11469431808</v>
      </c>
      <c r="AI216" s="15">
        <v>11103925248</v>
      </c>
      <c r="AJ216" s="15">
        <v>11187692544</v>
      </c>
      <c r="AK216" s="15">
        <v>11093552128</v>
      </c>
      <c r="AL216" s="15">
        <v>5055370752</v>
      </c>
      <c r="AM216" s="15">
        <v>5121798144</v>
      </c>
      <c r="AN216" s="15">
        <v>4814723072</v>
      </c>
      <c r="AO216" s="15">
        <v>5284470784</v>
      </c>
      <c r="AP216" s="15">
        <v>5279574016</v>
      </c>
      <c r="AQ216" s="15">
        <v>5245266944</v>
      </c>
      <c r="AR216" s="15">
        <v>5093863936</v>
      </c>
      <c r="AS216" t="s">
        <v>1270</v>
      </c>
      <c r="AT216" s="25">
        <f t="shared" si="7"/>
        <v>5093.8639359999997</v>
      </c>
    </row>
    <row r="217" spans="1:46" x14ac:dyDescent="0.3">
      <c r="A217" t="s">
        <v>436</v>
      </c>
      <c r="B217" t="str">
        <f t="shared" si="6"/>
        <v>WCP CN EQUITY</v>
      </c>
      <c r="C217" t="s">
        <v>216</v>
      </c>
      <c r="D217" s="15">
        <v>9828100096</v>
      </c>
      <c r="E217" s="15">
        <v>9682499584</v>
      </c>
      <c r="F217" s="15">
        <v>9658200064</v>
      </c>
      <c r="G217" s="15">
        <v>9602199552</v>
      </c>
      <c r="H217" s="15">
        <v>9207100416</v>
      </c>
      <c r="I217" s="15">
        <v>9151699968</v>
      </c>
      <c r="J217" s="15">
        <v>9163200512</v>
      </c>
      <c r="K217" s="15">
        <v>9529799680</v>
      </c>
      <c r="L217" s="15">
        <v>9555631104</v>
      </c>
      <c r="M217" s="15">
        <v>7695932928</v>
      </c>
      <c r="N217" s="15">
        <v>7815311872</v>
      </c>
      <c r="O217" s="15">
        <v>6878227968</v>
      </c>
      <c r="P217" s="15">
        <v>6878430208</v>
      </c>
      <c r="Q217" s="15">
        <v>5499684864</v>
      </c>
      <c r="R217" s="15">
        <v>5387739136</v>
      </c>
      <c r="S217" s="15">
        <v>3381410048</v>
      </c>
      <c r="T217" s="15">
        <v>3122924032</v>
      </c>
      <c r="U217" s="15">
        <v>3114150912</v>
      </c>
      <c r="V217" s="15">
        <v>3220706048</v>
      </c>
      <c r="W217" s="15">
        <v>5358465024</v>
      </c>
      <c r="X217" s="15">
        <v>6075973120</v>
      </c>
      <c r="Y217" s="15">
        <v>5968862208</v>
      </c>
      <c r="Z217" s="15">
        <v>6120622080</v>
      </c>
      <c r="AA217" s="15">
        <v>5958964224</v>
      </c>
      <c r="AB217" s="15">
        <v>6142384128</v>
      </c>
      <c r="AC217" s="15">
        <v>6136672256</v>
      </c>
      <c r="AD217" s="15">
        <v>6165094912</v>
      </c>
      <c r="AE217" s="15">
        <v>5961347072</v>
      </c>
      <c r="AF217" s="15">
        <v>5194874880</v>
      </c>
      <c r="AG217" s="15">
        <v>5194639872</v>
      </c>
      <c r="AH217" s="15">
        <v>5204067840</v>
      </c>
      <c r="AI217" s="15">
        <v>5134940160</v>
      </c>
      <c r="AJ217" s="15">
        <v>4798264832</v>
      </c>
      <c r="AK217" s="15">
        <v>4827244032</v>
      </c>
      <c r="AL217" s="15">
        <v>4091011072</v>
      </c>
      <c r="AM217" s="15">
        <v>4183085056</v>
      </c>
      <c r="AN217" s="15">
        <v>4146874112</v>
      </c>
      <c r="AO217" s="15">
        <v>4580146176</v>
      </c>
      <c r="AP217" s="15">
        <v>3894916096</v>
      </c>
      <c r="AQ217" s="15">
        <v>3869293056</v>
      </c>
      <c r="AR217" s="15">
        <v>3565075968</v>
      </c>
      <c r="AS217" t="s">
        <v>1271</v>
      </c>
      <c r="AT217" s="25">
        <f t="shared" si="7"/>
        <v>3565.0759680000001</v>
      </c>
    </row>
    <row r="218" spans="1:46" x14ac:dyDescent="0.3">
      <c r="A218" t="s">
        <v>437</v>
      </c>
      <c r="B218" t="str">
        <f t="shared" si="6"/>
        <v>WDO CN EQUITY</v>
      </c>
      <c r="C218" t="s">
        <v>217</v>
      </c>
      <c r="D218" s="15">
        <v>684736000</v>
      </c>
      <c r="E218" s="15">
        <v>644288000</v>
      </c>
      <c r="F218" s="15">
        <v>636190016</v>
      </c>
      <c r="G218" s="15">
        <v>618956032</v>
      </c>
      <c r="H218" s="15">
        <v>605363968</v>
      </c>
      <c r="I218" s="15">
        <v>601320000</v>
      </c>
      <c r="J218" s="15">
        <v>618723968</v>
      </c>
      <c r="K218" s="15">
        <v>619126976</v>
      </c>
      <c r="L218" s="15">
        <v>578761984</v>
      </c>
      <c r="M218" s="15">
        <v>553620992</v>
      </c>
      <c r="N218" s="15">
        <v>574470976</v>
      </c>
      <c r="O218" s="15">
        <v>553718976</v>
      </c>
      <c r="P218" s="15">
        <v>532313984</v>
      </c>
      <c r="Q218" s="15">
        <v>495259008</v>
      </c>
      <c r="R218" s="15">
        <v>375348992</v>
      </c>
      <c r="S218" s="15">
        <v>358583008</v>
      </c>
      <c r="T218" s="15">
        <v>352399008</v>
      </c>
      <c r="U218" s="15">
        <v>326884000</v>
      </c>
      <c r="V218" s="15">
        <v>301832992</v>
      </c>
      <c r="W218" s="15">
        <v>285718016</v>
      </c>
      <c r="X218" s="15">
        <v>265064992</v>
      </c>
      <c r="Y218" s="15">
        <v>238599008</v>
      </c>
      <c r="Z218" s="15">
        <v>225740000</v>
      </c>
      <c r="AA218" s="15">
        <v>209636992</v>
      </c>
      <c r="AB218" s="15">
        <v>203388000</v>
      </c>
      <c r="AC218" s="15">
        <v>193019008</v>
      </c>
      <c r="AD218" s="15">
        <v>189072000</v>
      </c>
      <c r="AE218" s="15">
        <v>179912992</v>
      </c>
      <c r="AF218" s="15">
        <v>170314000</v>
      </c>
      <c r="AG218" s="15">
        <v>168434000</v>
      </c>
      <c r="AH218" s="15">
        <v>168671008</v>
      </c>
      <c r="AI218" s="15">
        <v>162914000</v>
      </c>
      <c r="AJ218" s="15">
        <v>156360000</v>
      </c>
      <c r="AK218" s="15">
        <v>149195008</v>
      </c>
      <c r="AL218" s="15">
        <v>127113000</v>
      </c>
      <c r="AM218" s="15">
        <v>128387000</v>
      </c>
      <c r="AN218" s="15">
        <v>117704000</v>
      </c>
      <c r="AO218" s="15">
        <v>117219000</v>
      </c>
      <c r="AP218" s="15">
        <v>117914000</v>
      </c>
      <c r="AQ218" s="15">
        <v>116607000</v>
      </c>
      <c r="AR218" s="15">
        <v>109987000</v>
      </c>
      <c r="AS218" t="s">
        <v>1272</v>
      </c>
      <c r="AT218" s="25">
        <f t="shared" si="7"/>
        <v>109.98699999999999</v>
      </c>
    </row>
    <row r="219" spans="1:46" x14ac:dyDescent="0.3">
      <c r="A219" t="s">
        <v>438</v>
      </c>
      <c r="B219" t="str">
        <f t="shared" si="6"/>
        <v>WFG CN EQUITY</v>
      </c>
      <c r="C219" t="s">
        <v>218</v>
      </c>
      <c r="D219" s="15">
        <v>9242999808</v>
      </c>
      <c r="E219" s="15">
        <v>9347000320</v>
      </c>
      <c r="F219" s="15">
        <v>9381000192</v>
      </c>
      <c r="G219" s="15">
        <v>9415000064</v>
      </c>
      <c r="H219" s="15">
        <v>9784000512</v>
      </c>
      <c r="I219" s="15">
        <v>9715999744</v>
      </c>
      <c r="J219" s="15">
        <v>9877000192</v>
      </c>
      <c r="K219" s="15">
        <v>9973000192</v>
      </c>
      <c r="L219" s="15">
        <v>10120999936</v>
      </c>
      <c r="M219" s="15">
        <v>10145000448</v>
      </c>
      <c r="N219" s="15">
        <v>11130000384</v>
      </c>
      <c r="O219" s="15">
        <v>10433000448</v>
      </c>
      <c r="P219" s="15">
        <v>10220000256</v>
      </c>
      <c r="Q219" s="15">
        <v>10711000064</v>
      </c>
      <c r="R219" s="15">
        <v>9973000192</v>
      </c>
      <c r="S219" s="15">
        <v>5320000000</v>
      </c>
      <c r="T219" s="15">
        <v>4973000192</v>
      </c>
      <c r="U219" s="15">
        <v>4776999936</v>
      </c>
      <c r="V219" s="15">
        <v>5165000192</v>
      </c>
      <c r="W219" s="15">
        <v>4668000256</v>
      </c>
      <c r="X219" s="15">
        <v>4668000256</v>
      </c>
      <c r="Y219" s="15">
        <v>4698999808</v>
      </c>
      <c r="Z219" s="15">
        <v>4968000000</v>
      </c>
      <c r="AA219" s="15">
        <v>4791000064</v>
      </c>
      <c r="AB219" s="15">
        <v>4800000000</v>
      </c>
      <c r="AC219" s="15">
        <v>4889999872</v>
      </c>
      <c r="AD219" s="15">
        <v>4750000128</v>
      </c>
      <c r="AE219" s="15">
        <v>4517000192</v>
      </c>
      <c r="AF219" s="15">
        <v>4257999872</v>
      </c>
      <c r="AG219" s="15">
        <v>3860999936</v>
      </c>
      <c r="AH219" s="15">
        <v>3888000000</v>
      </c>
      <c r="AI219" s="15">
        <v>3600000000</v>
      </c>
      <c r="AJ219" s="15">
        <v>3556000000</v>
      </c>
      <c r="AK219" s="15">
        <v>3536999936</v>
      </c>
      <c r="AL219" s="15">
        <v>3707000064</v>
      </c>
      <c r="AM219" s="15">
        <v>3635000064</v>
      </c>
      <c r="AN219" s="15">
        <v>3467000064</v>
      </c>
      <c r="AO219" s="15">
        <v>3433999872</v>
      </c>
      <c r="AP219" s="15">
        <v>3550000128</v>
      </c>
      <c r="AQ219" s="15">
        <v>3396999936</v>
      </c>
      <c r="AR219" s="15">
        <v>3328999936</v>
      </c>
      <c r="AS219" t="s">
        <v>1273</v>
      </c>
      <c r="AT219" s="25">
        <f t="shared" si="7"/>
        <v>3328.9999360000002</v>
      </c>
    </row>
    <row r="220" spans="1:46" x14ac:dyDescent="0.3">
      <c r="A220" t="s">
        <v>439</v>
      </c>
      <c r="B220" t="str">
        <f t="shared" si="6"/>
        <v>WN CN EQUITY</v>
      </c>
      <c r="C220" t="s">
        <v>219</v>
      </c>
      <c r="D220" s="15">
        <v>49972998144</v>
      </c>
      <c r="E220" s="15">
        <v>49607000064</v>
      </c>
      <c r="F220" s="15">
        <v>48712998912</v>
      </c>
      <c r="G220" s="15">
        <v>49770000384</v>
      </c>
      <c r="H220" s="15">
        <v>48990998528</v>
      </c>
      <c r="I220" s="15">
        <v>48978001920</v>
      </c>
      <c r="J220" s="15">
        <v>48568000512</v>
      </c>
      <c r="K220" s="15">
        <v>48958001152</v>
      </c>
      <c r="L220" s="15">
        <v>48318001152</v>
      </c>
      <c r="M220" s="15">
        <v>47229001728</v>
      </c>
      <c r="N220" s="15">
        <v>47156998144</v>
      </c>
      <c r="O220" s="15">
        <v>47082999808</v>
      </c>
      <c r="P220" s="15">
        <v>47095001088</v>
      </c>
      <c r="Q220" s="15">
        <v>47945998336</v>
      </c>
      <c r="R220" s="15">
        <v>47537999872</v>
      </c>
      <c r="S220" s="15">
        <v>48075001856</v>
      </c>
      <c r="T220" s="15">
        <v>47834001408</v>
      </c>
      <c r="U220" s="15">
        <v>47678001152</v>
      </c>
      <c r="V220" s="15">
        <v>47729000448</v>
      </c>
      <c r="W220" s="15">
        <v>47813001216</v>
      </c>
      <c r="X220" s="15">
        <v>46734999552</v>
      </c>
      <c r="Y220" s="15">
        <v>46974001152</v>
      </c>
      <c r="Z220" s="15">
        <v>46381998080</v>
      </c>
      <c r="AA220" s="15">
        <v>43813998592</v>
      </c>
      <c r="AB220" s="15">
        <v>43783999488</v>
      </c>
      <c r="AC220" s="15">
        <v>43481001984</v>
      </c>
      <c r="AD220" s="15">
        <v>38705000448</v>
      </c>
      <c r="AE220" s="15">
        <v>38540001280</v>
      </c>
      <c r="AF220" s="15">
        <v>37575999488</v>
      </c>
      <c r="AG220" s="15">
        <v>37452001280</v>
      </c>
      <c r="AH220" s="15">
        <v>36970000384</v>
      </c>
      <c r="AI220" s="15">
        <v>37945999360</v>
      </c>
      <c r="AJ220" s="15">
        <v>37751001088</v>
      </c>
      <c r="AK220" s="15">
        <v>36829999104</v>
      </c>
      <c r="AL220" s="15">
        <v>37428998144</v>
      </c>
      <c r="AM220" s="15">
        <v>38220001280</v>
      </c>
      <c r="AN220" s="15">
        <v>37633998848</v>
      </c>
      <c r="AO220" s="15">
        <v>37349998592</v>
      </c>
      <c r="AP220" s="15">
        <v>37189001216</v>
      </c>
      <c r="AQ220" s="15">
        <v>37146001408</v>
      </c>
      <c r="AR220" s="15">
        <v>37162999808</v>
      </c>
      <c r="AS220" t="s">
        <v>1274</v>
      </c>
      <c r="AT220" s="25">
        <f t="shared" si="7"/>
        <v>37162.999808</v>
      </c>
    </row>
    <row r="221" spans="1:46" x14ac:dyDescent="0.3">
      <c r="A221" t="s">
        <v>440</v>
      </c>
      <c r="B221" t="str">
        <f t="shared" si="6"/>
        <v>WPK CN EQUITY</v>
      </c>
      <c r="C221" t="s">
        <v>220</v>
      </c>
      <c r="D221" s="15">
        <v>1633795968</v>
      </c>
      <c r="E221" s="15">
        <v>1583133952</v>
      </c>
      <c r="F221" s="15">
        <v>1607586944</v>
      </c>
      <c r="G221" s="15">
        <v>1571465984</v>
      </c>
      <c r="H221" s="15">
        <v>1530551040</v>
      </c>
      <c r="I221" s="15">
        <v>1496989952</v>
      </c>
      <c r="J221" s="15">
        <v>1475128960</v>
      </c>
      <c r="K221" s="15">
        <v>1462488960</v>
      </c>
      <c r="L221" s="15">
        <v>1439772032</v>
      </c>
      <c r="M221" s="15">
        <v>1423682048</v>
      </c>
      <c r="N221" s="15">
        <v>1372011008</v>
      </c>
      <c r="O221" s="15">
        <v>1321693952</v>
      </c>
      <c r="P221" s="15">
        <v>1260050048</v>
      </c>
      <c r="Q221" s="15">
        <v>1401396992</v>
      </c>
      <c r="R221" s="15">
        <v>1360228992</v>
      </c>
      <c r="S221" s="15">
        <v>1332615040</v>
      </c>
      <c r="T221" s="15">
        <v>1303640064</v>
      </c>
      <c r="U221" s="15">
        <v>1277885952</v>
      </c>
      <c r="V221" s="15">
        <v>1228201984</v>
      </c>
      <c r="W221" s="15">
        <v>1212387968</v>
      </c>
      <c r="X221" s="15">
        <v>1178560000</v>
      </c>
      <c r="Y221" s="15">
        <v>1148715008</v>
      </c>
      <c r="Z221" s="15">
        <v>1115185024</v>
      </c>
      <c r="AA221" s="15">
        <v>1088937984</v>
      </c>
      <c r="AB221" s="15">
        <v>1063153984</v>
      </c>
      <c r="AC221" s="15">
        <v>1038505984</v>
      </c>
      <c r="AD221" s="15">
        <v>1005019008</v>
      </c>
      <c r="AE221" s="15">
        <v>975996992</v>
      </c>
      <c r="AF221" s="15">
        <v>948008000</v>
      </c>
      <c r="AG221" s="15">
        <v>934475008</v>
      </c>
      <c r="AH221" s="15">
        <v>910046016</v>
      </c>
      <c r="AI221" s="15">
        <v>874214016</v>
      </c>
      <c r="AJ221" s="15">
        <v>844115008</v>
      </c>
      <c r="AK221" s="15">
        <v>809654976</v>
      </c>
      <c r="AL221" s="15">
        <v>780273984</v>
      </c>
      <c r="AM221" s="15">
        <v>766142976</v>
      </c>
      <c r="AN221" s="15">
        <v>802131008</v>
      </c>
      <c r="AO221" s="15">
        <v>778089984</v>
      </c>
      <c r="AP221" s="15">
        <v>750619008</v>
      </c>
      <c r="AQ221" s="15">
        <v>734326976</v>
      </c>
      <c r="AR221" s="15">
        <v>720035008</v>
      </c>
      <c r="AS221" t="s">
        <v>1275</v>
      </c>
      <c r="AT221" s="25">
        <f t="shared" si="7"/>
        <v>720.03500799999995</v>
      </c>
    </row>
    <row r="222" spans="1:46" x14ac:dyDescent="0.3">
      <c r="A222" t="s">
        <v>441</v>
      </c>
      <c r="B222" t="str">
        <f t="shared" si="6"/>
        <v>WPM CN EQUITY</v>
      </c>
      <c r="C222" t="s">
        <v>221</v>
      </c>
      <c r="D222" s="15">
        <v>7386179072</v>
      </c>
      <c r="E222" s="15">
        <v>7247081984</v>
      </c>
      <c r="F222" s="15">
        <v>7180454912</v>
      </c>
      <c r="G222" s="15">
        <v>7031184896</v>
      </c>
      <c r="H222" s="15">
        <v>6881515008</v>
      </c>
      <c r="I222" s="15">
        <v>6879904768</v>
      </c>
      <c r="J222" s="15">
        <v>6905479168</v>
      </c>
      <c r="K222" s="15">
        <v>6759905792</v>
      </c>
      <c r="L222" s="15">
        <v>6587594752</v>
      </c>
      <c r="M222" s="15">
        <v>6448694784</v>
      </c>
      <c r="N222" s="15">
        <v>6470032896</v>
      </c>
      <c r="O222" s="15">
        <v>6296151040</v>
      </c>
      <c r="P222" s="15">
        <v>6046739968</v>
      </c>
      <c r="Q222" s="15">
        <v>5981466112</v>
      </c>
      <c r="R222" s="15">
        <v>5928412160</v>
      </c>
      <c r="S222" s="15">
        <v>5957272064</v>
      </c>
      <c r="T222" s="15">
        <v>6091187200</v>
      </c>
      <c r="U222" s="15">
        <v>6134044160</v>
      </c>
      <c r="V222" s="15">
        <v>6076940800</v>
      </c>
      <c r="W222" s="15">
        <v>6278006784</v>
      </c>
      <c r="X222" s="15">
        <v>6258859008</v>
      </c>
      <c r="Y222" s="15">
        <v>6240822784</v>
      </c>
      <c r="Z222" s="15">
        <v>6478700032</v>
      </c>
      <c r="AA222" s="15">
        <v>6470046208</v>
      </c>
      <c r="AB222" s="15">
        <v>6586017792</v>
      </c>
      <c r="AC222" s="15">
        <v>6216112128</v>
      </c>
      <c r="AD222" s="15">
        <v>5637727232</v>
      </c>
      <c r="AE222" s="15">
        <v>5683313152</v>
      </c>
      <c r="AF222" s="15">
        <v>5935686144</v>
      </c>
      <c r="AG222" s="15">
        <v>5996009984</v>
      </c>
      <c r="AH222" s="15">
        <v>6085708800</v>
      </c>
      <c r="AI222" s="15">
        <v>6153318912</v>
      </c>
      <c r="AJ222" s="15">
        <v>6326031872</v>
      </c>
      <c r="AK222" s="15">
        <v>5561208832</v>
      </c>
      <c r="AL222" s="15">
        <v>5563144192</v>
      </c>
      <c r="AM222" s="15">
        <v>5632210944</v>
      </c>
      <c r="AN222" s="15">
        <v>5009177088</v>
      </c>
      <c r="AO222" s="15">
        <v>5203371008</v>
      </c>
      <c r="AP222" s="15">
        <v>5268073984</v>
      </c>
      <c r="AQ222" s="15">
        <v>4647762944</v>
      </c>
      <c r="AR222" s="15">
        <v>4618130944</v>
      </c>
      <c r="AS222" t="s">
        <v>1276</v>
      </c>
      <c r="AT222" s="25">
        <f t="shared" si="7"/>
        <v>4618.1309440000005</v>
      </c>
    </row>
    <row r="223" spans="1:46" x14ac:dyDescent="0.3">
      <c r="A223" t="s">
        <v>442</v>
      </c>
      <c r="B223" t="str">
        <f t="shared" si="6"/>
        <v>WSP CN EQUITY</v>
      </c>
      <c r="C223" t="s">
        <v>222</v>
      </c>
      <c r="D223" s="15">
        <v>18882099200</v>
      </c>
      <c r="E223" s="15">
        <v>16517799936</v>
      </c>
      <c r="F223" s="15">
        <v>15887699968</v>
      </c>
      <c r="G223" s="15">
        <v>15583099904</v>
      </c>
      <c r="H223" s="15">
        <v>15528899584</v>
      </c>
      <c r="I223" s="15">
        <v>15333399552</v>
      </c>
      <c r="J223" s="15">
        <v>14921600000</v>
      </c>
      <c r="K223" s="15">
        <v>14841700352</v>
      </c>
      <c r="L223" s="15">
        <v>14465999872</v>
      </c>
      <c r="M223" s="15">
        <v>11161499648</v>
      </c>
      <c r="N223" s="15">
        <v>11118699520</v>
      </c>
      <c r="O223" s="15">
        <v>11250400256</v>
      </c>
      <c r="P223" s="15">
        <v>11063600128</v>
      </c>
      <c r="Q223" s="15">
        <v>10822599680</v>
      </c>
      <c r="R223" s="15">
        <v>9115499520</v>
      </c>
      <c r="S223" s="15">
        <v>8837399552</v>
      </c>
      <c r="T223" s="15">
        <v>9109300224</v>
      </c>
      <c r="U223" s="15">
        <v>9397099520</v>
      </c>
      <c r="V223" s="15">
        <v>9788199936</v>
      </c>
      <c r="W223" s="15">
        <v>8676100096</v>
      </c>
      <c r="X223" s="15">
        <v>8507500032</v>
      </c>
      <c r="Y223" s="15">
        <v>8696800256</v>
      </c>
      <c r="Z223" s="15">
        <v>8576900096</v>
      </c>
      <c r="AA223" s="15">
        <v>7766600192</v>
      </c>
      <c r="AB223" s="15">
        <v>6554299904</v>
      </c>
      <c r="AC223" s="15">
        <v>6709899776</v>
      </c>
      <c r="AD223" s="15">
        <v>6776000000</v>
      </c>
      <c r="AE223" s="15">
        <v>6523599872</v>
      </c>
      <c r="AF223" s="15">
        <v>6138999808</v>
      </c>
      <c r="AG223" s="15">
        <v>6124299776</v>
      </c>
      <c r="AH223" s="15">
        <v>6115800064</v>
      </c>
      <c r="AI223" s="15">
        <v>6128699904</v>
      </c>
      <c r="AJ223" s="15">
        <v>5953099776</v>
      </c>
      <c r="AK223" s="15">
        <v>5900400128</v>
      </c>
      <c r="AL223" s="15">
        <v>5923599872</v>
      </c>
      <c r="AM223" s="15">
        <v>6167099904</v>
      </c>
      <c r="AN223" s="15">
        <v>5660599808</v>
      </c>
      <c r="AO223" s="15">
        <v>5334499840</v>
      </c>
      <c r="AP223" s="15">
        <v>5287099904</v>
      </c>
      <c r="AQ223" s="15">
        <v>4913800192</v>
      </c>
      <c r="AR223" s="15">
        <v>2849600000</v>
      </c>
      <c r="AS223" t="s">
        <v>1277</v>
      </c>
      <c r="AT223" s="25">
        <f t="shared" si="7"/>
        <v>2849.6</v>
      </c>
    </row>
    <row r="224" spans="1:46" x14ac:dyDescent="0.3">
      <c r="A224" t="s">
        <v>443</v>
      </c>
      <c r="B224" t="str">
        <f t="shared" ref="B224" si="8">A224&amp;" CN EQUITY"</f>
        <v>X CN EQUITY</v>
      </c>
      <c r="C224" t="s">
        <v>223</v>
      </c>
      <c r="D224" s="15">
        <v>52217401344</v>
      </c>
      <c r="E224" s="15">
        <v>48055300096</v>
      </c>
      <c r="F224" s="15">
        <v>54130700288</v>
      </c>
      <c r="G224" s="15">
        <v>64337399808</v>
      </c>
      <c r="H224" s="15">
        <v>58016301056</v>
      </c>
      <c r="I224" s="15">
        <v>57200300032</v>
      </c>
      <c r="J224" s="15">
        <v>49330499584</v>
      </c>
      <c r="K224" s="15">
        <v>55983099904</v>
      </c>
      <c r="L224" s="15">
        <v>62482001920</v>
      </c>
      <c r="M224" s="15">
        <v>55353298944</v>
      </c>
      <c r="N224" s="15">
        <v>51028099072</v>
      </c>
      <c r="O224" s="15">
        <v>63199399936</v>
      </c>
      <c r="P224" s="15">
        <v>41463300096</v>
      </c>
      <c r="Q224" s="15">
        <v>38957301760</v>
      </c>
      <c r="R224" s="15">
        <v>32444999680</v>
      </c>
      <c r="S224" s="15">
        <v>36098600960</v>
      </c>
      <c r="T224" s="15">
        <v>39744299008</v>
      </c>
      <c r="U224" s="15">
        <v>43401400320</v>
      </c>
      <c r="V224" s="15">
        <v>48199200768</v>
      </c>
      <c r="W224" s="15">
        <v>32359700480</v>
      </c>
      <c r="X224" s="15">
        <v>36313698304</v>
      </c>
      <c r="Y224" s="15">
        <v>30994300928</v>
      </c>
      <c r="Z224" s="15">
        <v>36923101184</v>
      </c>
      <c r="AA224" s="15">
        <v>31658299392</v>
      </c>
      <c r="AB224" s="15">
        <v>25592600576</v>
      </c>
      <c r="AC224" s="15">
        <v>31067400192</v>
      </c>
      <c r="AD224" s="15">
        <v>25902499840</v>
      </c>
      <c r="AE224" s="15">
        <v>25624799232</v>
      </c>
      <c r="AF224" s="15">
        <v>19211900928</v>
      </c>
      <c r="AG224" s="15">
        <v>29087299584</v>
      </c>
      <c r="AH224" s="15">
        <v>24135100416</v>
      </c>
      <c r="AI224" s="15">
        <v>22201399296</v>
      </c>
      <c r="AJ224" s="15">
        <v>23376099328</v>
      </c>
      <c r="AK224" s="15">
        <v>23671699456</v>
      </c>
      <c r="AL224" s="15">
        <v>30119000064</v>
      </c>
      <c r="AM224" s="15">
        <v>17017400320</v>
      </c>
      <c r="AN224" s="15">
        <v>18939500544</v>
      </c>
      <c r="AO224" s="15">
        <v>15159000064</v>
      </c>
      <c r="AP224" s="15">
        <v>14727499776</v>
      </c>
      <c r="AQ224" s="15">
        <v>14964100096</v>
      </c>
      <c r="AR224" s="15">
        <v>15883400192</v>
      </c>
      <c r="AS224" t="s">
        <v>1278</v>
      </c>
      <c r="AT224" s="25">
        <f>AR224/1000000</f>
        <v>15883.400191999999</v>
      </c>
    </row>
  </sheetData>
  <autoFilter ref="A1:AR2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Sheet3</vt:lpstr>
      <vt:lpstr>COMBINED DATA</vt:lpstr>
      <vt:lpstr>RAW DATA --&gt;</vt:lpstr>
      <vt:lpstr>securities</vt:lpstr>
      <vt:lpstr>ALL - prices</vt:lpstr>
      <vt:lpstr>Sheet2</vt:lpstr>
      <vt:lpstr>prices - not start at 2015</vt:lpstr>
      <vt:lpstr>market cap</vt:lpstr>
      <vt:lpstr>price to book</vt:lpstr>
      <vt:lpstr>ROA</vt:lpstr>
      <vt:lpstr>ASSET GROWTH</vt:lpstr>
      <vt:lpstr>MarketCap2</vt:lpstr>
      <vt:lpstr>PB2</vt:lpstr>
      <vt:lpstr>ROA2</vt:lpstr>
      <vt:lpstr>Asset Growth2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Stephanie Tan</cp:lastModifiedBy>
  <dcterms:created xsi:type="dcterms:W3CDTF">2013-04-03T15:49:21Z</dcterms:created>
  <dcterms:modified xsi:type="dcterms:W3CDTF">2026-04-14T21:42:19Z</dcterms:modified>
</cp:coreProperties>
</file>